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Portfolio Projects\Stock Analysis Tool\"/>
    </mc:Choice>
  </mc:AlternateContent>
  <xr:revisionPtr revIDLastSave="0" documentId="13_ncr:1_{2E5B4683-E71F-494A-AD1F-B5FB4EDE81E2}" xr6:coauthVersionLast="47" xr6:coauthVersionMax="47" xr10:uidLastSave="{00000000-0000-0000-0000-000000000000}"/>
  <bookViews>
    <workbookView xWindow="-108" yWindow="-108" windowWidth="23256" windowHeight="13896" firstSheet="1" activeTab="7" xr2:uid="{9BFE76C0-BDC4-4B69-A40C-5AE1C2EC40A4}"/>
  </bookViews>
  <sheets>
    <sheet name="Source" sheetId="1" r:id="rId1"/>
    <sheet name="SQL" sheetId="29" r:id="rId2"/>
    <sheet name="Industries" sheetId="21" r:id="rId3"/>
    <sheet name="Sectors" sheetId="22" r:id="rId4"/>
    <sheet name="Company Analysis" sheetId="23" r:id="rId5"/>
    <sheet name="Finances Pull" sheetId="32" state="hidden" r:id="rId6"/>
    <sheet name="Financial Analysis" sheetId="33" r:id="rId7"/>
    <sheet name="Price History Pull" sheetId="25" r:id="rId8"/>
    <sheet name="Settings" sheetId="24" r:id="rId9"/>
    <sheet name="GPT cache" sheetId="2" state="veryHidden" r:id="rId10"/>
  </sheets>
  <functionGroups builtInGroupCount="19"/>
  <definedNames>
    <definedName name="_xleta.ROW" hidden="1" xlm="1">#NAME?</definedName>
    <definedName name="_xleta.T" hidden="1" xlm="1">#NAME?</definedName>
    <definedName name="_xlpm.row" hidden="1" xlm="1">#NAME?</definedName>
    <definedName name="C_Year">Settings!$B$4</definedName>
    <definedName name="DayChange_Values">_xlfn.ANCHORARRAY('Price History Pull'!$P$4)</definedName>
    <definedName name="History">'Finances Pull'!$O$2:$BY$12</definedName>
    <definedName name="Price_History">'Price History Pull'!$B$2</definedName>
    <definedName name="Price_History_FIltered">_xlfn.ANCHORARRAY('Company Analysis'!$A$28)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9" l="1"/>
  <c r="I2" i="24" a="1"/>
  <c r="G2" i="24" a="1"/>
  <c r="G20" i="1" a="1"/>
  <c r="G20" i="1" s="1"/>
  <c r="P3" i="32" a="1"/>
  <c r="P3" i="32" s="1"/>
  <c r="F2" i="1" a="1"/>
  <c r="F2" i="1" s="1"/>
  <c r="F3" i="1" a="1"/>
  <c r="F3" i="1" s="1"/>
  <c r="F4" i="1" a="1"/>
  <c r="F4" i="1" s="1"/>
  <c r="F5" i="1" a="1"/>
  <c r="F5" i="1" s="1"/>
  <c r="F6" i="1" a="1"/>
  <c r="F6" i="1" s="1"/>
  <c r="F7" i="1" a="1"/>
  <c r="F7" i="1" s="1"/>
  <c r="F8" i="1" a="1"/>
  <c r="F8" i="1" s="1"/>
  <c r="F9" i="1" a="1"/>
  <c r="F9"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F41" i="1" a="1"/>
  <c r="F41" i="1" s="1"/>
  <c r="F42" i="1" a="1"/>
  <c r="F42" i="1" s="1"/>
  <c r="F43" i="1" a="1"/>
  <c r="F43" i="1" s="1"/>
  <c r="F44" i="1" a="1"/>
  <c r="F44" i="1" s="1"/>
  <c r="F45" i="1" a="1"/>
  <c r="F45" i="1" s="1"/>
  <c r="F46" i="1" a="1"/>
  <c r="F46" i="1" s="1"/>
  <c r="F47" i="1" a="1"/>
  <c r="F47" i="1" s="1"/>
  <c r="F48" i="1" a="1"/>
  <c r="F48" i="1" s="1"/>
  <c r="F49" i="1" a="1"/>
  <c r="F49" i="1" s="1"/>
  <c r="F50" i="1" a="1"/>
  <c r="F50" i="1" s="1"/>
  <c r="F51" i="1" a="1"/>
  <c r="F51" i="1" s="1"/>
  <c r="F52" i="1" a="1"/>
  <c r="F52" i="1" s="1"/>
  <c r="F53" i="1" a="1"/>
  <c r="F53" i="1" s="1"/>
  <c r="F54" i="1" a="1"/>
  <c r="F54" i="1" s="1"/>
  <c r="F55" i="1" a="1"/>
  <c r="F55" i="1" s="1"/>
  <c r="F56" i="1" a="1"/>
  <c r="F56" i="1" s="1"/>
  <c r="F57" i="1" a="1"/>
  <c r="F57" i="1" s="1"/>
  <c r="F58" i="1" a="1"/>
  <c r="F58" i="1" s="1"/>
  <c r="F59" i="1" a="1"/>
  <c r="F59" i="1" s="1"/>
  <c r="F60" i="1" a="1"/>
  <c r="F60" i="1" s="1"/>
  <c r="F61" i="1" a="1"/>
  <c r="F61" i="1" s="1"/>
  <c r="F62" i="1" a="1"/>
  <c r="F62" i="1" s="1"/>
  <c r="F63" i="1" a="1"/>
  <c r="F63" i="1" s="1"/>
  <c r="F64" i="1" a="1"/>
  <c r="F64" i="1" s="1"/>
  <c r="F65" i="1" a="1"/>
  <c r="F65" i="1" s="1"/>
  <c r="F66" i="1" a="1"/>
  <c r="F66" i="1" s="1"/>
  <c r="F67" i="1" a="1"/>
  <c r="F67" i="1" s="1"/>
  <c r="F68" i="1" a="1"/>
  <c r="F68" i="1" s="1"/>
  <c r="F69" i="1" a="1"/>
  <c r="F69" i="1" s="1"/>
  <c r="F70" i="1" a="1"/>
  <c r="F70" i="1" s="1"/>
  <c r="F71" i="1" a="1"/>
  <c r="F71" i="1" s="1"/>
  <c r="F72" i="1" a="1"/>
  <c r="F72" i="1" s="1"/>
  <c r="F73" i="1" a="1"/>
  <c r="F73" i="1" s="1"/>
  <c r="F74" i="1" a="1"/>
  <c r="F74" i="1" s="1"/>
  <c r="F75" i="1" a="1"/>
  <c r="F75" i="1" s="1"/>
  <c r="F76" i="1" a="1"/>
  <c r="F76" i="1" s="1"/>
  <c r="F77" i="1" a="1"/>
  <c r="F77" i="1" s="1"/>
  <c r="F78" i="1" a="1"/>
  <c r="F78" i="1" s="1"/>
  <c r="F79" i="1" a="1"/>
  <c r="F79" i="1" s="1"/>
  <c r="F80" i="1" a="1"/>
  <c r="F80" i="1" s="1"/>
  <c r="F81" i="1" a="1"/>
  <c r="F81" i="1" s="1"/>
  <c r="F82" i="1" a="1"/>
  <c r="F82" i="1" s="1"/>
  <c r="F83" i="1" a="1"/>
  <c r="F83" i="1" s="1"/>
  <c r="F84" i="1" a="1"/>
  <c r="F84" i="1" s="1"/>
  <c r="F85" i="1" a="1"/>
  <c r="F85" i="1" s="1"/>
  <c r="F86" i="1" a="1"/>
  <c r="F86" i="1" s="1"/>
  <c r="F87" i="1" a="1"/>
  <c r="F87" i="1" s="1"/>
  <c r="F88" i="1" a="1"/>
  <c r="F88" i="1" s="1"/>
  <c r="F89" i="1" a="1"/>
  <c r="F89" i="1" s="1"/>
  <c r="F90" i="1" a="1"/>
  <c r="F90" i="1" s="1"/>
  <c r="F91" i="1" a="1"/>
  <c r="F91" i="1" s="1"/>
  <c r="F92" i="1" a="1"/>
  <c r="F92" i="1" s="1"/>
  <c r="F93" i="1" a="1"/>
  <c r="F93" i="1" s="1"/>
  <c r="F94" i="1" a="1"/>
  <c r="F94" i="1" s="1"/>
  <c r="F95" i="1" a="1"/>
  <c r="F95" i="1" s="1"/>
  <c r="F96" i="1" a="1"/>
  <c r="F96" i="1" s="1"/>
  <c r="F97" i="1" a="1"/>
  <c r="F97" i="1" s="1"/>
  <c r="F98" i="1" a="1"/>
  <c r="F98" i="1" s="1"/>
  <c r="F99" i="1" a="1"/>
  <c r="F99" i="1" s="1"/>
  <c r="F100" i="1" a="1"/>
  <c r="F100" i="1" s="1"/>
  <c r="F101" i="1" a="1"/>
  <c r="F101" i="1" s="1"/>
  <c r="F102" i="1" a="1"/>
  <c r="F102" i="1" s="1"/>
  <c r="F103" i="1" a="1"/>
  <c r="F103" i="1" s="1"/>
  <c r="F104" i="1" a="1"/>
  <c r="F104" i="1" s="1"/>
  <c r="F105" i="1" a="1"/>
  <c r="F105" i="1" s="1"/>
  <c r="F106" i="1" a="1"/>
  <c r="F106" i="1" s="1"/>
  <c r="F107" i="1" a="1"/>
  <c r="F107" i="1" s="1"/>
  <c r="F108" i="1" a="1"/>
  <c r="F108" i="1" s="1"/>
  <c r="F109" i="1" a="1"/>
  <c r="F109" i="1" s="1"/>
  <c r="F110" i="1" a="1"/>
  <c r="F110" i="1" s="1"/>
  <c r="F111" i="1" a="1"/>
  <c r="F111" i="1" s="1"/>
  <c r="F112" i="1" a="1"/>
  <c r="F112" i="1" s="1"/>
  <c r="F113" i="1" a="1"/>
  <c r="F113" i="1" s="1"/>
  <c r="F114" i="1" a="1"/>
  <c r="F114" i="1" s="1"/>
  <c r="F115" i="1" a="1"/>
  <c r="F115" i="1" s="1"/>
  <c r="F116" i="1" a="1"/>
  <c r="F116" i="1" s="1"/>
  <c r="F117" i="1" a="1"/>
  <c r="F117" i="1" s="1"/>
  <c r="F118" i="1" a="1"/>
  <c r="F118" i="1" s="1"/>
  <c r="F119" i="1" a="1"/>
  <c r="F119" i="1" s="1"/>
  <c r="F120" i="1" a="1"/>
  <c r="F120" i="1" s="1"/>
  <c r="F121" i="1" a="1"/>
  <c r="F121" i="1" s="1"/>
  <c r="F122" i="1" a="1"/>
  <c r="F122" i="1" s="1"/>
  <c r="F123" i="1" a="1"/>
  <c r="F123" i="1" s="1"/>
  <c r="F124" i="1" a="1"/>
  <c r="F124" i="1" s="1"/>
  <c r="F125" i="1" a="1"/>
  <c r="F125" i="1" s="1"/>
  <c r="F126" i="1" a="1"/>
  <c r="F126" i="1" s="1"/>
  <c r="F127" i="1" a="1"/>
  <c r="F127" i="1" s="1"/>
  <c r="F128" i="1" a="1"/>
  <c r="F128" i="1" s="1"/>
  <c r="F129" i="1" a="1"/>
  <c r="F129" i="1" s="1"/>
  <c r="F130" i="1" a="1"/>
  <c r="F130" i="1" s="1"/>
  <c r="F131" i="1" a="1"/>
  <c r="F131" i="1" s="1"/>
  <c r="F132" i="1" a="1"/>
  <c r="F132" i="1" s="1"/>
  <c r="F133" i="1" a="1"/>
  <c r="F133" i="1" s="1"/>
  <c r="F134" i="1" a="1"/>
  <c r="F134" i="1" s="1"/>
  <c r="F135" i="1" a="1"/>
  <c r="F135" i="1" s="1"/>
  <c r="F136" i="1" a="1"/>
  <c r="F136" i="1" s="1"/>
  <c r="F137" i="1" a="1"/>
  <c r="F137" i="1" s="1"/>
  <c r="F138" i="1" a="1"/>
  <c r="F138" i="1" s="1"/>
  <c r="F139" i="1" a="1"/>
  <c r="F139" i="1" s="1"/>
  <c r="F140" i="1" a="1"/>
  <c r="F140" i="1" s="1"/>
  <c r="F141" i="1" a="1"/>
  <c r="F141" i="1" s="1"/>
  <c r="F142" i="1" a="1"/>
  <c r="F142" i="1" s="1"/>
  <c r="F143" i="1" a="1"/>
  <c r="F143" i="1" s="1"/>
  <c r="F144" i="1" a="1"/>
  <c r="F144" i="1" s="1"/>
  <c r="F145" i="1" a="1"/>
  <c r="F145" i="1" s="1"/>
  <c r="F146" i="1" a="1"/>
  <c r="F146" i="1" s="1"/>
  <c r="F147" i="1" a="1"/>
  <c r="F147" i="1" s="1"/>
  <c r="F148" i="1" a="1"/>
  <c r="F148" i="1" s="1"/>
  <c r="F149" i="1" a="1"/>
  <c r="F149" i="1" s="1"/>
  <c r="F150" i="1" a="1"/>
  <c r="F150" i="1" s="1"/>
  <c r="F151" i="1" a="1"/>
  <c r="F151" i="1" s="1"/>
  <c r="F152" i="1" a="1"/>
  <c r="F152" i="1" s="1"/>
  <c r="F153" i="1" a="1"/>
  <c r="F153" i="1" s="1"/>
  <c r="F154" i="1" a="1"/>
  <c r="F154" i="1" s="1"/>
  <c r="F155" i="1" a="1"/>
  <c r="F155" i="1" s="1"/>
  <c r="F156" i="1" a="1"/>
  <c r="F156" i="1" s="1"/>
  <c r="F157" i="1" a="1"/>
  <c r="F157" i="1" s="1"/>
  <c r="F158" i="1" a="1"/>
  <c r="F158" i="1" s="1"/>
  <c r="F159" i="1" a="1"/>
  <c r="F159" i="1" s="1"/>
  <c r="F160" i="1" a="1"/>
  <c r="F160" i="1" s="1"/>
  <c r="F161" i="1" a="1"/>
  <c r="F161" i="1" s="1"/>
  <c r="F162" i="1" a="1"/>
  <c r="F162" i="1" s="1"/>
  <c r="F163" i="1" a="1"/>
  <c r="F163" i="1" s="1"/>
  <c r="F164" i="1" a="1"/>
  <c r="F164" i="1" s="1"/>
  <c r="F165" i="1" a="1"/>
  <c r="F165" i="1" s="1"/>
  <c r="F166" i="1" a="1"/>
  <c r="F166" i="1" s="1"/>
  <c r="F167" i="1" a="1"/>
  <c r="F167" i="1" s="1"/>
  <c r="F168" i="1" a="1"/>
  <c r="F168" i="1" s="1"/>
  <c r="F169" i="1" a="1"/>
  <c r="F169" i="1" s="1"/>
  <c r="F170" i="1" a="1"/>
  <c r="F170" i="1" s="1"/>
  <c r="F171" i="1" a="1"/>
  <c r="F171" i="1" s="1"/>
  <c r="F172" i="1" a="1"/>
  <c r="F172" i="1" s="1"/>
  <c r="F173" i="1" a="1"/>
  <c r="F173" i="1" s="1"/>
  <c r="F174" i="1" a="1"/>
  <c r="F174" i="1" s="1"/>
  <c r="F175" i="1" a="1"/>
  <c r="F175" i="1" s="1"/>
  <c r="F176" i="1" a="1"/>
  <c r="F176" i="1" s="1"/>
  <c r="F177" i="1" a="1"/>
  <c r="F177" i="1" s="1"/>
  <c r="F178" i="1" a="1"/>
  <c r="F178" i="1" s="1"/>
  <c r="F179" i="1" a="1"/>
  <c r="F179" i="1" s="1"/>
  <c r="F180" i="1" a="1"/>
  <c r="F180" i="1" s="1"/>
  <c r="F181" i="1" a="1"/>
  <c r="F181" i="1" s="1"/>
  <c r="F182" i="1" a="1"/>
  <c r="F182" i="1" s="1"/>
  <c r="F183" i="1" a="1"/>
  <c r="F183" i="1" s="1"/>
  <c r="F184" i="1" a="1"/>
  <c r="F184" i="1" s="1"/>
  <c r="F185" i="1" a="1"/>
  <c r="F185" i="1" s="1"/>
  <c r="F186" i="1" a="1"/>
  <c r="F186" i="1" s="1"/>
  <c r="F187" i="1" a="1"/>
  <c r="F187" i="1" s="1"/>
  <c r="F188" i="1" a="1"/>
  <c r="F188" i="1" s="1"/>
  <c r="F189" i="1" a="1"/>
  <c r="F189" i="1" s="1"/>
  <c r="F190" i="1" a="1"/>
  <c r="F190" i="1" s="1"/>
  <c r="F191" i="1" a="1"/>
  <c r="F191" i="1" s="1"/>
  <c r="F192" i="1" a="1"/>
  <c r="F192" i="1" s="1"/>
  <c r="F193" i="1" a="1"/>
  <c r="F193" i="1" s="1"/>
  <c r="F194" i="1" a="1"/>
  <c r="F194" i="1" s="1"/>
  <c r="F195" i="1" a="1"/>
  <c r="F195" i="1" s="1"/>
  <c r="F196" i="1" a="1"/>
  <c r="F196" i="1" s="1"/>
  <c r="F197" i="1" a="1"/>
  <c r="F197" i="1" s="1"/>
  <c r="F198" i="1" a="1"/>
  <c r="F198" i="1" s="1"/>
  <c r="F199" i="1" a="1"/>
  <c r="F199" i="1" s="1"/>
  <c r="F200" i="1" a="1"/>
  <c r="F200" i="1" s="1"/>
  <c r="F201" i="1" a="1"/>
  <c r="F201" i="1" s="1"/>
  <c r="F202" i="1" a="1"/>
  <c r="F202" i="1" s="1"/>
  <c r="F203" i="1" a="1"/>
  <c r="F203" i="1" s="1"/>
  <c r="F204" i="1" a="1"/>
  <c r="F204" i="1" s="1"/>
  <c r="F205" i="1" a="1"/>
  <c r="F205" i="1" s="1"/>
  <c r="F206" i="1" a="1"/>
  <c r="F206" i="1" s="1"/>
  <c r="F207" i="1" a="1"/>
  <c r="F207" i="1" s="1"/>
  <c r="F208" i="1" a="1"/>
  <c r="F208" i="1" s="1"/>
  <c r="F209" i="1" a="1"/>
  <c r="F209" i="1" s="1"/>
  <c r="F210" i="1" a="1"/>
  <c r="F210" i="1" s="1"/>
  <c r="F211" i="1" a="1"/>
  <c r="F211" i="1" s="1"/>
  <c r="F212" i="1" a="1"/>
  <c r="F212" i="1" s="1"/>
  <c r="F213" i="1" a="1"/>
  <c r="F213" i="1" s="1"/>
  <c r="F214" i="1" a="1"/>
  <c r="F214" i="1" s="1"/>
  <c r="F215" i="1" a="1"/>
  <c r="F215" i="1" s="1"/>
  <c r="F216" i="1" a="1"/>
  <c r="F216" i="1" s="1"/>
  <c r="F217" i="1" a="1"/>
  <c r="F217" i="1" s="1"/>
  <c r="F218" i="1" a="1"/>
  <c r="F218" i="1" s="1"/>
  <c r="F219" i="1" a="1"/>
  <c r="F219" i="1" s="1"/>
  <c r="F220" i="1" a="1"/>
  <c r="F220" i="1" s="1"/>
  <c r="F221" i="1" a="1"/>
  <c r="F221" i="1" s="1"/>
  <c r="F222" i="1" a="1"/>
  <c r="F222" i="1" s="1"/>
  <c r="F223" i="1" a="1"/>
  <c r="F223" i="1" s="1"/>
  <c r="F224" i="1" a="1"/>
  <c r="F224" i="1" s="1"/>
  <c r="F225" i="1" a="1"/>
  <c r="F225" i="1" s="1"/>
  <c r="F226" i="1" a="1"/>
  <c r="F226" i="1" s="1"/>
  <c r="F227" i="1" a="1"/>
  <c r="F227" i="1" s="1"/>
  <c r="F228" i="1" a="1"/>
  <c r="F228" i="1" s="1"/>
  <c r="F229" i="1" a="1"/>
  <c r="F229" i="1" s="1"/>
  <c r="F230" i="1" a="1"/>
  <c r="F230" i="1" s="1"/>
  <c r="F231" i="1" a="1"/>
  <c r="F231" i="1" s="1"/>
  <c r="F232" i="1" a="1"/>
  <c r="F232" i="1" s="1"/>
  <c r="F233" i="1" a="1"/>
  <c r="F233" i="1" s="1"/>
  <c r="F234" i="1" a="1"/>
  <c r="F234" i="1" s="1"/>
  <c r="F235" i="1" a="1"/>
  <c r="F235" i="1" s="1"/>
  <c r="F236" i="1" a="1"/>
  <c r="F236" i="1" s="1"/>
  <c r="F237" i="1" a="1"/>
  <c r="F237" i="1" s="1"/>
  <c r="F238" i="1" a="1"/>
  <c r="F238" i="1" s="1"/>
  <c r="F239" i="1" a="1"/>
  <c r="F239" i="1" s="1"/>
  <c r="F240" i="1" a="1"/>
  <c r="F240" i="1" s="1"/>
  <c r="F241" i="1" a="1"/>
  <c r="F241" i="1" s="1"/>
  <c r="F242" i="1" a="1"/>
  <c r="F242" i="1" s="1"/>
  <c r="F243" i="1" a="1"/>
  <c r="F243" i="1" s="1"/>
  <c r="F244" i="1" a="1"/>
  <c r="F244" i="1" s="1"/>
  <c r="F245" i="1" a="1"/>
  <c r="F245" i="1" s="1"/>
  <c r="F246" i="1" a="1"/>
  <c r="F246" i="1" s="1"/>
  <c r="F247" i="1" a="1"/>
  <c r="F247" i="1" s="1"/>
  <c r="F248" i="1" a="1"/>
  <c r="F248" i="1" s="1"/>
  <c r="F249" i="1" a="1"/>
  <c r="F249" i="1" s="1"/>
  <c r="F250" i="1" a="1"/>
  <c r="F250" i="1" s="1"/>
  <c r="F251" i="1" a="1"/>
  <c r="F251" i="1" s="1"/>
  <c r="F252" i="1" a="1"/>
  <c r="F252" i="1" s="1"/>
  <c r="F253" i="1" a="1"/>
  <c r="F253" i="1" s="1"/>
  <c r="F254" i="1" a="1"/>
  <c r="F254" i="1" s="1"/>
  <c r="F256" i="1" a="1"/>
  <c r="F256" i="1" s="1"/>
  <c r="F257" i="1" a="1"/>
  <c r="F257" i="1" s="1"/>
  <c r="F258" i="1" a="1"/>
  <c r="F258" i="1" s="1"/>
  <c r="F259" i="1" a="1"/>
  <c r="F259" i="1" s="1"/>
  <c r="F260" i="1" a="1"/>
  <c r="F260" i="1" s="1"/>
  <c r="F261" i="1" a="1"/>
  <c r="F261" i="1" s="1"/>
  <c r="F262" i="1" a="1"/>
  <c r="F262" i="1" s="1"/>
  <c r="F263" i="1" a="1"/>
  <c r="F263" i="1" s="1"/>
  <c r="F264" i="1" a="1"/>
  <c r="F264" i="1" s="1"/>
  <c r="F265" i="1" a="1"/>
  <c r="F265" i="1" s="1"/>
  <c r="F266" i="1" a="1"/>
  <c r="F266" i="1" s="1"/>
  <c r="F267" i="1" a="1"/>
  <c r="F267" i="1" s="1"/>
  <c r="F268" i="1" a="1"/>
  <c r="F268" i="1" s="1"/>
  <c r="F269" i="1" a="1"/>
  <c r="F269" i="1" s="1"/>
  <c r="F270" i="1" a="1"/>
  <c r="F270" i="1" s="1"/>
  <c r="F271" i="1" a="1"/>
  <c r="F271" i="1" s="1"/>
  <c r="F272" i="1" a="1"/>
  <c r="F272" i="1" s="1"/>
  <c r="F273" i="1" a="1"/>
  <c r="F273" i="1" s="1"/>
  <c r="F274" i="1" a="1"/>
  <c r="F274" i="1" s="1"/>
  <c r="F275" i="1" a="1"/>
  <c r="F275" i="1" s="1"/>
  <c r="F276" i="1" a="1"/>
  <c r="F276" i="1" s="1"/>
  <c r="F277" i="1" a="1"/>
  <c r="F277" i="1" s="1"/>
  <c r="F278" i="1" a="1"/>
  <c r="F278" i="1" s="1"/>
  <c r="F279" i="1" a="1"/>
  <c r="F279" i="1" s="1"/>
  <c r="F280" i="1" a="1"/>
  <c r="F280" i="1" s="1"/>
  <c r="F281" i="1" a="1"/>
  <c r="F281" i="1" s="1"/>
  <c r="F282" i="1" a="1"/>
  <c r="F282" i="1" s="1"/>
  <c r="F283" i="1" a="1"/>
  <c r="F283" i="1" s="1"/>
  <c r="F284" i="1" a="1"/>
  <c r="F284" i="1" s="1"/>
  <c r="F285" i="1" a="1"/>
  <c r="F285" i="1" s="1"/>
  <c r="F286" i="1" a="1"/>
  <c r="F286" i="1" s="1"/>
  <c r="F287" i="1" a="1"/>
  <c r="F287" i="1" s="1"/>
  <c r="F288" i="1" a="1"/>
  <c r="F288" i="1" s="1"/>
  <c r="F289" i="1" a="1"/>
  <c r="F289" i="1" s="1"/>
  <c r="F290" i="1" a="1"/>
  <c r="F290" i="1" s="1"/>
  <c r="F291" i="1" a="1"/>
  <c r="F291" i="1" s="1"/>
  <c r="F292" i="1" a="1"/>
  <c r="F292" i="1" s="1"/>
  <c r="F293" i="1" a="1"/>
  <c r="F293" i="1" s="1"/>
  <c r="F294" i="1" a="1"/>
  <c r="F294" i="1" s="1"/>
  <c r="F295" i="1" a="1"/>
  <c r="F295" i="1" s="1"/>
  <c r="F296" i="1" a="1"/>
  <c r="F296" i="1" s="1"/>
  <c r="F297" i="1" a="1"/>
  <c r="F297" i="1" s="1"/>
  <c r="F298" i="1" a="1"/>
  <c r="F298" i="1" s="1"/>
  <c r="F299" i="1" a="1"/>
  <c r="F299" i="1" s="1"/>
  <c r="F300" i="1" a="1"/>
  <c r="F300" i="1" s="1"/>
  <c r="F301" i="1" a="1"/>
  <c r="F301" i="1" s="1"/>
  <c r="F302" i="1" a="1"/>
  <c r="F302" i="1" s="1"/>
  <c r="F303" i="1" a="1"/>
  <c r="F303" i="1" s="1"/>
  <c r="F304" i="1" a="1"/>
  <c r="F304" i="1" s="1"/>
  <c r="F305" i="1" a="1"/>
  <c r="F305" i="1" s="1"/>
  <c r="F306" i="1" a="1"/>
  <c r="F306" i="1" s="1"/>
  <c r="F307" i="1" a="1"/>
  <c r="F307" i="1" s="1"/>
  <c r="F308" i="1" a="1"/>
  <c r="F308" i="1" s="1"/>
  <c r="F309" i="1" a="1"/>
  <c r="F309" i="1" s="1"/>
  <c r="F310" i="1" a="1"/>
  <c r="F310" i="1" s="1"/>
  <c r="F311" i="1" a="1"/>
  <c r="F311" i="1" s="1"/>
  <c r="F312" i="1" a="1"/>
  <c r="F312" i="1" s="1"/>
  <c r="F313" i="1" a="1"/>
  <c r="F313" i="1" s="1"/>
  <c r="F314" i="1" a="1"/>
  <c r="F314" i="1" s="1"/>
  <c r="F315" i="1" a="1"/>
  <c r="F315" i="1" s="1"/>
  <c r="F316" i="1" a="1"/>
  <c r="F316" i="1" s="1"/>
  <c r="F317" i="1" a="1"/>
  <c r="F317" i="1" s="1"/>
  <c r="F318" i="1" a="1"/>
  <c r="F318" i="1" s="1"/>
  <c r="F319" i="1" a="1"/>
  <c r="F319" i="1" s="1"/>
  <c r="F320" i="1" a="1"/>
  <c r="F320" i="1" s="1"/>
  <c r="F321" i="1" a="1"/>
  <c r="F321" i="1" s="1"/>
  <c r="F322" i="1" a="1"/>
  <c r="F322" i="1" s="1"/>
  <c r="F323" i="1" a="1"/>
  <c r="F323" i="1" s="1"/>
  <c r="F324" i="1" a="1"/>
  <c r="F324" i="1" s="1"/>
  <c r="F325" i="1" a="1"/>
  <c r="F325" i="1" s="1"/>
  <c r="F326" i="1" a="1"/>
  <c r="F326" i="1" s="1"/>
  <c r="F327" i="1" a="1"/>
  <c r="F327" i="1" s="1"/>
  <c r="F328" i="1" a="1"/>
  <c r="F328" i="1" s="1"/>
  <c r="F329" i="1" a="1"/>
  <c r="F329" i="1" s="1"/>
  <c r="F330" i="1" a="1"/>
  <c r="F330" i="1" s="1"/>
  <c r="F331" i="1" a="1"/>
  <c r="F331" i="1" s="1"/>
  <c r="F332" i="1" a="1"/>
  <c r="F332" i="1" s="1"/>
  <c r="F333" i="1" a="1"/>
  <c r="F333" i="1" s="1"/>
  <c r="F334" i="1" a="1"/>
  <c r="F334" i="1" s="1"/>
  <c r="F335" i="1" a="1"/>
  <c r="F335" i="1" s="1"/>
  <c r="F336" i="1" a="1"/>
  <c r="F336" i="1" s="1"/>
  <c r="F337" i="1" a="1"/>
  <c r="F337" i="1" s="1"/>
  <c r="F338" i="1" a="1"/>
  <c r="F338" i="1" s="1"/>
  <c r="F339" i="1" a="1"/>
  <c r="F339" i="1" s="1"/>
  <c r="F340" i="1" a="1"/>
  <c r="F340" i="1" s="1"/>
  <c r="F341" i="1" a="1"/>
  <c r="F341" i="1" s="1"/>
  <c r="F342" i="1" a="1"/>
  <c r="F342" i="1" s="1"/>
  <c r="F343" i="1" a="1"/>
  <c r="F343" i="1" s="1"/>
  <c r="F344" i="1" a="1"/>
  <c r="F344" i="1" s="1"/>
  <c r="F345" i="1" a="1"/>
  <c r="F345" i="1" s="1"/>
  <c r="F346" i="1" a="1"/>
  <c r="F346" i="1" s="1"/>
  <c r="F347" i="1" a="1"/>
  <c r="F347" i="1" s="1"/>
  <c r="F348" i="1" a="1"/>
  <c r="F348" i="1" s="1"/>
  <c r="F349" i="1" a="1"/>
  <c r="F349" i="1" s="1"/>
  <c r="F350" i="1" a="1"/>
  <c r="F350" i="1" s="1"/>
  <c r="F351" i="1" a="1"/>
  <c r="F351" i="1" s="1"/>
  <c r="F352" i="1" a="1"/>
  <c r="F352" i="1" s="1"/>
  <c r="F353" i="1" a="1"/>
  <c r="F353" i="1" s="1"/>
  <c r="F354" i="1" a="1"/>
  <c r="F354" i="1" s="1"/>
  <c r="F355" i="1" a="1"/>
  <c r="F355" i="1" s="1"/>
  <c r="F356" i="1" a="1"/>
  <c r="F356" i="1" s="1"/>
  <c r="F357" i="1" a="1"/>
  <c r="F357" i="1" s="1"/>
  <c r="F358" i="1" a="1"/>
  <c r="F358" i="1" s="1"/>
  <c r="F359" i="1" a="1"/>
  <c r="F359" i="1" s="1"/>
  <c r="F360" i="1" a="1"/>
  <c r="F360" i="1" s="1"/>
  <c r="F361" i="1" a="1"/>
  <c r="F361" i="1" s="1"/>
  <c r="F362" i="1" a="1"/>
  <c r="F362" i="1" s="1"/>
  <c r="F363" i="1" a="1"/>
  <c r="F363" i="1" s="1"/>
  <c r="F364" i="1" a="1"/>
  <c r="F364" i="1" s="1"/>
  <c r="F365" i="1" a="1"/>
  <c r="F365" i="1" s="1"/>
  <c r="F366" i="1" a="1"/>
  <c r="F366" i="1" s="1"/>
  <c r="F367" i="1" a="1"/>
  <c r="F367" i="1" s="1"/>
  <c r="F368" i="1" a="1"/>
  <c r="F368" i="1" s="1"/>
  <c r="F369" i="1" a="1"/>
  <c r="F369" i="1" s="1"/>
  <c r="F370" i="1" a="1"/>
  <c r="F370" i="1" s="1"/>
  <c r="F371" i="1" a="1"/>
  <c r="F371" i="1" s="1"/>
  <c r="F372" i="1" a="1"/>
  <c r="F372" i="1" s="1"/>
  <c r="F373" i="1" a="1"/>
  <c r="F373" i="1" s="1"/>
  <c r="F374" i="1" a="1"/>
  <c r="F374" i="1" s="1"/>
  <c r="F375" i="1" a="1"/>
  <c r="F375" i="1" s="1"/>
  <c r="F376" i="1" a="1"/>
  <c r="F376" i="1" s="1"/>
  <c r="F377" i="1" a="1"/>
  <c r="F377" i="1" s="1"/>
  <c r="F378" i="1" a="1"/>
  <c r="F378" i="1" s="1"/>
  <c r="F379" i="1" a="1"/>
  <c r="F379" i="1" s="1"/>
  <c r="F380" i="1" a="1"/>
  <c r="F380" i="1" s="1"/>
  <c r="F381" i="1" a="1"/>
  <c r="F381" i="1" s="1"/>
  <c r="F382" i="1" a="1"/>
  <c r="F382" i="1" s="1"/>
  <c r="F383" i="1" a="1"/>
  <c r="F383" i="1" s="1"/>
  <c r="F384" i="1" a="1"/>
  <c r="F384" i="1" s="1"/>
  <c r="F385" i="1" a="1"/>
  <c r="F385" i="1" s="1"/>
  <c r="F386" i="1" a="1"/>
  <c r="F386" i="1" s="1"/>
  <c r="F387" i="1" a="1"/>
  <c r="F387" i="1" s="1"/>
  <c r="F388" i="1" a="1"/>
  <c r="F388" i="1" s="1"/>
  <c r="F389" i="1" a="1"/>
  <c r="F389" i="1" s="1"/>
  <c r="F390" i="1" a="1"/>
  <c r="F390" i="1" s="1"/>
  <c r="F391" i="1" a="1"/>
  <c r="F391" i="1" s="1"/>
  <c r="F392" i="1" a="1"/>
  <c r="F392" i="1" s="1"/>
  <c r="F393" i="1" a="1"/>
  <c r="F393" i="1" s="1"/>
  <c r="F394" i="1" a="1"/>
  <c r="F394" i="1" s="1"/>
  <c r="F395" i="1" a="1"/>
  <c r="F395" i="1" s="1"/>
  <c r="F396" i="1" a="1"/>
  <c r="F396" i="1" s="1"/>
  <c r="F397" i="1" a="1"/>
  <c r="F397" i="1" s="1"/>
  <c r="F398" i="1" a="1"/>
  <c r="F398" i="1" s="1"/>
  <c r="F399" i="1" a="1"/>
  <c r="F399" i="1" s="1"/>
  <c r="F400" i="1" a="1"/>
  <c r="F400" i="1" s="1"/>
  <c r="F401" i="1" a="1"/>
  <c r="F401" i="1" s="1"/>
  <c r="F402" i="1" a="1"/>
  <c r="F402" i="1" s="1"/>
  <c r="F403" i="1" a="1"/>
  <c r="F403" i="1" s="1"/>
  <c r="F404" i="1" a="1"/>
  <c r="F404" i="1" s="1"/>
  <c r="F405" i="1" a="1"/>
  <c r="F405" i="1" s="1"/>
  <c r="F406" i="1" a="1"/>
  <c r="F406" i="1" s="1"/>
  <c r="F407" i="1" a="1"/>
  <c r="F407" i="1" s="1"/>
  <c r="F408" i="1" a="1"/>
  <c r="F408" i="1" s="1"/>
  <c r="F409" i="1" a="1"/>
  <c r="F409" i="1" s="1"/>
  <c r="F410" i="1" a="1"/>
  <c r="F410" i="1" s="1"/>
  <c r="F411" i="1" a="1"/>
  <c r="F411" i="1" s="1"/>
  <c r="F412" i="1" a="1"/>
  <c r="F412" i="1" s="1"/>
  <c r="F413" i="1" a="1"/>
  <c r="F413" i="1" s="1"/>
  <c r="F414" i="1" a="1"/>
  <c r="F414" i="1" s="1"/>
  <c r="F415" i="1" a="1"/>
  <c r="F415" i="1" s="1"/>
  <c r="F416" i="1" a="1"/>
  <c r="F416" i="1" s="1"/>
  <c r="F417" i="1" a="1"/>
  <c r="F417" i="1" s="1"/>
  <c r="F418" i="1" a="1"/>
  <c r="F418" i="1" s="1"/>
  <c r="F419" i="1" a="1"/>
  <c r="F419" i="1" s="1"/>
  <c r="F420" i="1" a="1"/>
  <c r="F420" i="1" s="1"/>
  <c r="F421" i="1" a="1"/>
  <c r="F421" i="1" s="1"/>
  <c r="F422" i="1" a="1"/>
  <c r="F422" i="1" s="1"/>
  <c r="F423" i="1" a="1"/>
  <c r="F423" i="1" s="1"/>
  <c r="F424" i="1" a="1"/>
  <c r="F424" i="1" s="1"/>
  <c r="F425" i="1" a="1"/>
  <c r="F425" i="1" s="1"/>
  <c r="F426" i="1" a="1"/>
  <c r="F426" i="1" s="1"/>
  <c r="F427" i="1" a="1"/>
  <c r="F427" i="1" s="1"/>
  <c r="F428" i="1" a="1"/>
  <c r="F428" i="1" s="1"/>
  <c r="F429" i="1" a="1"/>
  <c r="F429" i="1" s="1"/>
  <c r="F430" i="1" a="1"/>
  <c r="F430" i="1" s="1"/>
  <c r="F431" i="1" a="1"/>
  <c r="F431" i="1" s="1"/>
  <c r="F432" i="1" a="1"/>
  <c r="F432" i="1" s="1"/>
  <c r="F433" i="1" a="1"/>
  <c r="F433" i="1" s="1"/>
  <c r="F434" i="1" a="1"/>
  <c r="F434" i="1" s="1"/>
  <c r="F435" i="1" a="1"/>
  <c r="F435" i="1" s="1"/>
  <c r="F436" i="1" a="1"/>
  <c r="F436" i="1" s="1"/>
  <c r="F437" i="1" a="1"/>
  <c r="F437" i="1" s="1"/>
  <c r="F438" i="1" a="1"/>
  <c r="F438" i="1" s="1"/>
  <c r="F439" i="1" a="1"/>
  <c r="F439" i="1" s="1"/>
  <c r="F440" i="1" a="1"/>
  <c r="F440" i="1" s="1"/>
  <c r="F441" i="1" a="1"/>
  <c r="F441" i="1" s="1"/>
  <c r="F442" i="1" a="1"/>
  <c r="F442" i="1" s="1"/>
  <c r="F443" i="1" a="1"/>
  <c r="F443" i="1" s="1"/>
  <c r="F444" i="1" a="1"/>
  <c r="F444" i="1" s="1"/>
  <c r="F445" i="1" a="1"/>
  <c r="F445" i="1" s="1"/>
  <c r="F446" i="1" a="1"/>
  <c r="F446" i="1" s="1"/>
  <c r="F447" i="1" a="1"/>
  <c r="F447" i="1" s="1"/>
  <c r="F448" i="1" a="1"/>
  <c r="F448" i="1" s="1"/>
  <c r="F449" i="1" a="1"/>
  <c r="F449" i="1" s="1"/>
  <c r="F450" i="1" a="1"/>
  <c r="F450" i="1" s="1"/>
  <c r="F451" i="1" a="1"/>
  <c r="F451" i="1" s="1"/>
  <c r="F452" i="1" a="1"/>
  <c r="F452" i="1" s="1"/>
  <c r="F453" i="1" a="1"/>
  <c r="F453" i="1" s="1"/>
  <c r="F454" i="1" a="1"/>
  <c r="F454" i="1" s="1"/>
  <c r="F455" i="1" a="1"/>
  <c r="F455" i="1" s="1"/>
  <c r="F456" i="1" a="1"/>
  <c r="F456" i="1" s="1"/>
  <c r="F457" i="1" a="1"/>
  <c r="F457" i="1" s="1"/>
  <c r="F458" i="1" a="1"/>
  <c r="F458" i="1" s="1"/>
  <c r="F459" i="1" a="1"/>
  <c r="F459" i="1" s="1"/>
  <c r="F460" i="1" a="1"/>
  <c r="F460" i="1" s="1"/>
  <c r="F461" i="1" a="1"/>
  <c r="F461" i="1" s="1"/>
  <c r="F462" i="1" a="1"/>
  <c r="F462" i="1" s="1"/>
  <c r="F463" i="1" a="1"/>
  <c r="F463" i="1" s="1"/>
  <c r="F464" i="1" a="1"/>
  <c r="F464" i="1" s="1"/>
  <c r="F465" i="1" a="1"/>
  <c r="F465" i="1" s="1"/>
  <c r="F466" i="1" a="1"/>
  <c r="F466" i="1" s="1"/>
  <c r="F467" i="1" a="1"/>
  <c r="F467" i="1" s="1"/>
  <c r="F468" i="1" a="1"/>
  <c r="F468" i="1" s="1"/>
  <c r="F469" i="1" a="1"/>
  <c r="F469" i="1" s="1"/>
  <c r="F470" i="1" a="1"/>
  <c r="F470" i="1" s="1"/>
  <c r="F471" i="1" a="1"/>
  <c r="F471" i="1" s="1"/>
  <c r="F472" i="1" a="1"/>
  <c r="F472" i="1" s="1"/>
  <c r="F473" i="1" a="1"/>
  <c r="F473" i="1" s="1"/>
  <c r="F474" i="1" a="1"/>
  <c r="F474" i="1" s="1"/>
  <c r="F475" i="1" a="1"/>
  <c r="F475" i="1" s="1"/>
  <c r="F476" i="1" a="1"/>
  <c r="F476" i="1" s="1"/>
  <c r="F477" i="1" a="1"/>
  <c r="F477" i="1" s="1"/>
  <c r="F478" i="1" a="1"/>
  <c r="F478" i="1" s="1"/>
  <c r="F479" i="1" a="1"/>
  <c r="F479" i="1" s="1"/>
  <c r="F480" i="1" a="1"/>
  <c r="F480" i="1" s="1"/>
  <c r="F481" i="1" a="1"/>
  <c r="F481" i="1" s="1"/>
  <c r="F482" i="1" a="1"/>
  <c r="F482" i="1" s="1"/>
  <c r="F483" i="1" a="1"/>
  <c r="F483" i="1" s="1"/>
  <c r="F484" i="1" a="1"/>
  <c r="F484" i="1" s="1"/>
  <c r="F485" i="1" a="1"/>
  <c r="F485" i="1" s="1"/>
  <c r="F486" i="1" a="1"/>
  <c r="F486" i="1" s="1"/>
  <c r="F487" i="1" a="1"/>
  <c r="F487" i="1" s="1"/>
  <c r="F488" i="1" a="1"/>
  <c r="F488" i="1" s="1"/>
  <c r="F489" i="1" a="1"/>
  <c r="F489" i="1" s="1"/>
  <c r="F490" i="1" a="1"/>
  <c r="F490" i="1" s="1"/>
  <c r="F491" i="1" a="1"/>
  <c r="F491" i="1" s="1"/>
  <c r="F492" i="1" a="1"/>
  <c r="F492" i="1" s="1"/>
  <c r="F493" i="1" a="1"/>
  <c r="F493" i="1" s="1"/>
  <c r="F494" i="1" a="1"/>
  <c r="F494" i="1" s="1"/>
  <c r="F495" i="1" a="1"/>
  <c r="F495" i="1" s="1"/>
  <c r="F496" i="1" a="1"/>
  <c r="F496" i="1" s="1"/>
  <c r="F497" i="1" a="1"/>
  <c r="F497" i="1" s="1"/>
  <c r="F498" i="1" a="1"/>
  <c r="F498" i="1" s="1"/>
  <c r="F499" i="1" a="1"/>
  <c r="F499" i="1" s="1"/>
  <c r="F500" i="1" a="1"/>
  <c r="F500" i="1" s="1"/>
  <c r="F501" i="1" a="1"/>
  <c r="F501" i="1" s="1"/>
  <c r="F502" i="1" a="1"/>
  <c r="F502" i="1" s="1"/>
  <c r="F503" i="1" a="1"/>
  <c r="F503" i="1" s="1"/>
  <c r="F504" i="1" a="1"/>
  <c r="F504" i="1" s="1"/>
  <c r="F505" i="1" a="1"/>
  <c r="F505" i="1" s="1"/>
  <c r="F506" i="1" a="1"/>
  <c r="F506" i="1" s="1"/>
  <c r="F507" i="1" a="1"/>
  <c r="F507" i="1" s="1"/>
  <c r="F508" i="1" a="1"/>
  <c r="F508" i="1" s="1"/>
  <c r="F509" i="1" a="1"/>
  <c r="F509" i="1" s="1"/>
  <c r="F510" i="1" a="1"/>
  <c r="F510" i="1" s="1"/>
  <c r="F511" i="1" a="1"/>
  <c r="F511" i="1" s="1"/>
  <c r="F512" i="1" a="1"/>
  <c r="F512" i="1" s="1"/>
  <c r="F513" i="1" a="1"/>
  <c r="F513" i="1" s="1"/>
  <c r="F514" i="1" a="1"/>
  <c r="F514" i="1" s="1"/>
  <c r="F515" i="1" a="1"/>
  <c r="F515" i="1" s="1"/>
  <c r="F516" i="1" a="1"/>
  <c r="F516" i="1" s="1"/>
  <c r="F517" i="1" a="1"/>
  <c r="F517" i="1" s="1"/>
  <c r="F518" i="1" a="1"/>
  <c r="F518" i="1" s="1"/>
  <c r="F519" i="1" a="1"/>
  <c r="F519" i="1" s="1"/>
  <c r="F520" i="1" a="1"/>
  <c r="F520" i="1" s="1"/>
  <c r="F521" i="1" a="1"/>
  <c r="F521" i="1" s="1"/>
  <c r="F522" i="1" a="1"/>
  <c r="F522" i="1" s="1"/>
  <c r="F523" i="1" a="1"/>
  <c r="F523" i="1" s="1"/>
  <c r="F524" i="1" a="1"/>
  <c r="F524" i="1" s="1"/>
  <c r="F525" i="1" a="1"/>
  <c r="F525" i="1" s="1"/>
  <c r="F526" i="1" a="1"/>
  <c r="F526" i="1" s="1"/>
  <c r="F527" i="1" a="1"/>
  <c r="F527" i="1" s="1"/>
  <c r="F528" i="1" a="1"/>
  <c r="F528" i="1" s="1"/>
  <c r="F529" i="1" a="1"/>
  <c r="F529" i="1" s="1"/>
  <c r="F530" i="1" a="1"/>
  <c r="F530" i="1" s="1"/>
  <c r="F531" i="1" a="1"/>
  <c r="F531" i="1" s="1"/>
  <c r="F532" i="1" a="1"/>
  <c r="F532" i="1" s="1"/>
  <c r="F533" i="1" a="1"/>
  <c r="F533" i="1" s="1"/>
  <c r="F534" i="1" a="1"/>
  <c r="F534" i="1" s="1"/>
  <c r="F535" i="1" a="1"/>
  <c r="F535" i="1" s="1"/>
  <c r="F536" i="1" a="1"/>
  <c r="F536" i="1" s="1"/>
  <c r="F537" i="1" a="1"/>
  <c r="F537" i="1" s="1"/>
  <c r="F538" i="1" a="1"/>
  <c r="F538" i="1" s="1"/>
  <c r="F539" i="1" a="1"/>
  <c r="F539" i="1" s="1"/>
  <c r="F540" i="1" a="1"/>
  <c r="F540" i="1" s="1"/>
  <c r="F541" i="1" a="1"/>
  <c r="F541" i="1" s="1"/>
  <c r="F542" i="1" a="1"/>
  <c r="F542" i="1" s="1"/>
  <c r="F543" i="1" a="1"/>
  <c r="F543" i="1" s="1"/>
  <c r="F544" i="1" a="1"/>
  <c r="F544" i="1" s="1"/>
  <c r="F545" i="1" a="1"/>
  <c r="F545" i="1" s="1"/>
  <c r="F546" i="1" a="1"/>
  <c r="F546" i="1" s="1"/>
  <c r="F547" i="1" a="1"/>
  <c r="F547" i="1" s="1"/>
  <c r="F548" i="1" a="1"/>
  <c r="F548" i="1" s="1"/>
  <c r="F549" i="1" a="1"/>
  <c r="F549" i="1" s="1"/>
  <c r="F550" i="1" a="1"/>
  <c r="F550" i="1" s="1"/>
  <c r="F551" i="1" a="1"/>
  <c r="F551" i="1" s="1"/>
  <c r="F552" i="1" a="1"/>
  <c r="F552" i="1" s="1"/>
  <c r="F553" i="1" a="1"/>
  <c r="F553" i="1" s="1"/>
  <c r="F554" i="1" a="1"/>
  <c r="F554" i="1" s="1"/>
  <c r="F555" i="1" a="1"/>
  <c r="F555" i="1" s="1"/>
  <c r="F556" i="1" a="1"/>
  <c r="F556" i="1" s="1"/>
  <c r="F557" i="1" a="1"/>
  <c r="F557" i="1" s="1"/>
  <c r="F558" i="1" a="1"/>
  <c r="F558" i="1" s="1"/>
  <c r="F559" i="1" a="1"/>
  <c r="F559" i="1" s="1"/>
  <c r="F560" i="1" a="1"/>
  <c r="F560" i="1" s="1"/>
  <c r="F561" i="1" a="1"/>
  <c r="F561" i="1" s="1"/>
  <c r="F562" i="1" a="1"/>
  <c r="F562" i="1" s="1"/>
  <c r="F563" i="1" a="1"/>
  <c r="F563" i="1" s="1"/>
  <c r="F564" i="1" a="1"/>
  <c r="F564" i="1" s="1"/>
  <c r="F565" i="1" a="1"/>
  <c r="F565" i="1" s="1"/>
  <c r="F566" i="1" a="1"/>
  <c r="F566" i="1" s="1"/>
  <c r="F567" i="1" a="1"/>
  <c r="F567" i="1" s="1"/>
  <c r="F568" i="1" a="1"/>
  <c r="F568" i="1" s="1"/>
  <c r="F569" i="1" a="1"/>
  <c r="F569" i="1" s="1"/>
  <c r="F570" i="1" a="1"/>
  <c r="F570" i="1" s="1"/>
  <c r="F571" i="1" a="1"/>
  <c r="F571" i="1" s="1"/>
  <c r="F572" i="1" a="1"/>
  <c r="F572" i="1" s="1"/>
  <c r="F573" i="1" a="1"/>
  <c r="F573" i="1" s="1"/>
  <c r="F574" i="1" a="1"/>
  <c r="F574" i="1" s="1"/>
  <c r="F575" i="1" a="1"/>
  <c r="F575" i="1" s="1"/>
  <c r="F576" i="1" a="1"/>
  <c r="F576" i="1" s="1"/>
  <c r="F577" i="1" a="1"/>
  <c r="F577" i="1" s="1"/>
  <c r="F578" i="1" a="1"/>
  <c r="F578" i="1" s="1"/>
  <c r="F579" i="1" a="1"/>
  <c r="F579" i="1" s="1"/>
  <c r="F580" i="1" a="1"/>
  <c r="F580" i="1" s="1"/>
  <c r="F581" i="1" a="1"/>
  <c r="F581" i="1" s="1"/>
  <c r="F582" i="1" a="1"/>
  <c r="F582" i="1" s="1"/>
  <c r="F583" i="1" a="1"/>
  <c r="F583" i="1" s="1"/>
  <c r="F584" i="1" a="1"/>
  <c r="F584" i="1" s="1"/>
  <c r="F585" i="1" a="1"/>
  <c r="F585" i="1" s="1"/>
  <c r="F586" i="1" a="1"/>
  <c r="F586" i="1" s="1"/>
  <c r="F587" i="1" a="1"/>
  <c r="F587" i="1" s="1"/>
  <c r="F588" i="1" a="1"/>
  <c r="F588" i="1" s="1"/>
  <c r="F589" i="1" a="1"/>
  <c r="F589" i="1" s="1"/>
  <c r="F590" i="1" a="1"/>
  <c r="F590" i="1" s="1"/>
  <c r="F591" i="1" a="1"/>
  <c r="F591" i="1" s="1"/>
  <c r="F592" i="1" a="1"/>
  <c r="F592" i="1" s="1"/>
  <c r="F593" i="1" a="1"/>
  <c r="F593" i="1" s="1"/>
  <c r="F594" i="1" a="1"/>
  <c r="F594" i="1" s="1"/>
  <c r="F595" i="1" a="1"/>
  <c r="F595" i="1" s="1"/>
  <c r="F596" i="1" a="1"/>
  <c r="F596" i="1" s="1"/>
  <c r="F597" i="1" a="1"/>
  <c r="F597" i="1" s="1"/>
  <c r="F598" i="1" a="1"/>
  <c r="F598" i="1" s="1"/>
  <c r="F599" i="1" a="1"/>
  <c r="F599" i="1" s="1"/>
  <c r="F600" i="1" a="1"/>
  <c r="F600" i="1" s="1"/>
  <c r="F601" i="1" a="1"/>
  <c r="F601" i="1" s="1"/>
  <c r="F602" i="1" a="1"/>
  <c r="F602" i="1" s="1"/>
  <c r="F603" i="1" a="1"/>
  <c r="F603" i="1" s="1"/>
  <c r="F604" i="1" a="1"/>
  <c r="F604" i="1" s="1"/>
  <c r="F605" i="1" a="1"/>
  <c r="F605" i="1" s="1"/>
  <c r="F606" i="1" a="1"/>
  <c r="F606" i="1" s="1"/>
  <c r="F607" i="1" a="1"/>
  <c r="F607" i="1" s="1"/>
  <c r="F608" i="1" a="1"/>
  <c r="F608" i="1" s="1"/>
  <c r="F609" i="1" a="1"/>
  <c r="F609" i="1" s="1"/>
  <c r="F610" i="1" a="1"/>
  <c r="F610" i="1" s="1"/>
  <c r="F611" i="1" a="1"/>
  <c r="F611" i="1" s="1"/>
  <c r="F612" i="1" a="1"/>
  <c r="F612" i="1" s="1"/>
  <c r="F613" i="1" a="1"/>
  <c r="F613" i="1" s="1"/>
  <c r="F614" i="1" a="1"/>
  <c r="F614" i="1" s="1"/>
  <c r="F615" i="1" a="1"/>
  <c r="F615" i="1" s="1"/>
  <c r="F616" i="1" a="1"/>
  <c r="F616" i="1" s="1"/>
  <c r="F617" i="1" a="1"/>
  <c r="F617" i="1" s="1"/>
  <c r="F618" i="1" a="1"/>
  <c r="F618" i="1" s="1"/>
  <c r="F619" i="1" a="1"/>
  <c r="F619" i="1" s="1"/>
  <c r="F620" i="1" a="1"/>
  <c r="F620" i="1" s="1"/>
  <c r="F621" i="1" a="1"/>
  <c r="F621" i="1" s="1"/>
  <c r="F622" i="1" a="1"/>
  <c r="F622" i="1" s="1"/>
  <c r="F623" i="1" a="1"/>
  <c r="F623" i="1" s="1"/>
  <c r="F624" i="1" a="1"/>
  <c r="F624" i="1" s="1"/>
  <c r="F625" i="1" a="1"/>
  <c r="F625" i="1" s="1"/>
  <c r="F626" i="1" a="1"/>
  <c r="F626" i="1" s="1"/>
  <c r="F627" i="1" a="1"/>
  <c r="F627" i="1" s="1"/>
  <c r="F628" i="1" a="1"/>
  <c r="F628" i="1" s="1"/>
  <c r="F629" i="1" a="1"/>
  <c r="F629" i="1"/>
  <c r="F630" i="1" a="1"/>
  <c r="F630" i="1"/>
  <c r="F631" i="1" a="1"/>
  <c r="F631" i="1"/>
  <c r="F632" i="1" a="1"/>
  <c r="F632" i="1"/>
  <c r="F633" i="1" a="1"/>
  <c r="F633" i="1"/>
  <c r="F634" i="1" a="1"/>
  <c r="F634" i="1"/>
  <c r="F635" i="1" a="1"/>
  <c r="F635" i="1"/>
  <c r="F636" i="1" a="1"/>
  <c r="F636" i="1"/>
  <c r="F637" i="1" a="1"/>
  <c r="F637" i="1"/>
  <c r="F638" i="1" a="1"/>
  <c r="F638" i="1"/>
  <c r="F639" i="1" a="1"/>
  <c r="F639" i="1"/>
  <c r="F640" i="1" a="1"/>
  <c r="F640" i="1"/>
  <c r="F641" i="1" a="1"/>
  <c r="F641" i="1"/>
  <c r="F642" i="1" a="1"/>
  <c r="F642" i="1"/>
  <c r="F643" i="1" a="1"/>
  <c r="F643" i="1"/>
  <c r="F644" i="1" a="1"/>
  <c r="F644" i="1"/>
  <c r="F645" i="1" a="1"/>
  <c r="F645" i="1"/>
  <c r="F646" i="1" a="1"/>
  <c r="F646" i="1"/>
  <c r="F647" i="1" a="1"/>
  <c r="F647" i="1"/>
  <c r="F648" i="1" a="1"/>
  <c r="F648" i="1"/>
  <c r="F649" i="1" a="1"/>
  <c r="F649" i="1"/>
  <c r="F650" i="1" a="1"/>
  <c r="F650" i="1"/>
  <c r="F651" i="1" a="1"/>
  <c r="F651" i="1"/>
  <c r="F652" i="1" a="1"/>
  <c r="F652" i="1"/>
  <c r="F653" i="1" a="1"/>
  <c r="F653" i="1"/>
  <c r="F654" i="1" a="1"/>
  <c r="F654" i="1"/>
  <c r="F655" i="1" a="1"/>
  <c r="F655" i="1"/>
  <c r="F656" i="1" a="1"/>
  <c r="F656" i="1"/>
  <c r="F657" i="1" a="1"/>
  <c r="F657" i="1"/>
  <c r="F658" i="1" a="1"/>
  <c r="F658" i="1"/>
  <c r="F659" i="1" a="1"/>
  <c r="F659" i="1"/>
  <c r="F660" i="1" a="1"/>
  <c r="F660" i="1"/>
  <c r="F661" i="1" a="1"/>
  <c r="F661" i="1"/>
  <c r="F662" i="1" a="1"/>
  <c r="F662" i="1"/>
  <c r="F663" i="1" a="1"/>
  <c r="F663" i="1"/>
  <c r="F664" i="1" a="1"/>
  <c r="F664" i="1"/>
  <c r="F665" i="1" a="1"/>
  <c r="F665" i="1"/>
  <c r="F666" i="1" a="1"/>
  <c r="F666" i="1"/>
  <c r="F667" i="1" a="1"/>
  <c r="F667" i="1"/>
  <c r="F668" i="1" a="1"/>
  <c r="F668" i="1"/>
  <c r="F669" i="1" a="1"/>
  <c r="F669" i="1"/>
  <c r="F670" i="1" a="1"/>
  <c r="F670" i="1"/>
  <c r="F671" i="1" a="1"/>
  <c r="F671" i="1"/>
  <c r="F672" i="1" a="1"/>
  <c r="F672" i="1"/>
  <c r="F673" i="1" a="1"/>
  <c r="F673" i="1"/>
  <c r="F674" i="1" a="1"/>
  <c r="F674" i="1"/>
  <c r="F675" i="1" a="1"/>
  <c r="F675" i="1"/>
  <c r="F676" i="1" a="1"/>
  <c r="F676" i="1"/>
  <c r="F677" i="1" a="1"/>
  <c r="F677" i="1"/>
  <c r="F678" i="1" a="1"/>
  <c r="F678" i="1"/>
  <c r="F679" i="1" a="1"/>
  <c r="F679" i="1"/>
  <c r="F680" i="1" a="1"/>
  <c r="F680" i="1"/>
  <c r="F681" i="1" a="1"/>
  <c r="F681" i="1"/>
  <c r="F682" i="1" a="1"/>
  <c r="F682" i="1"/>
  <c r="F683" i="1" a="1"/>
  <c r="F683" i="1"/>
  <c r="F684" i="1" a="1"/>
  <c r="F684" i="1"/>
  <c r="F685" i="1" a="1"/>
  <c r="F685" i="1"/>
  <c r="F686" i="1" a="1"/>
  <c r="F686" i="1"/>
  <c r="F687" i="1" a="1"/>
  <c r="F687" i="1"/>
  <c r="F688" i="1" a="1"/>
  <c r="F688" i="1"/>
  <c r="F689" i="1" a="1"/>
  <c r="F689" i="1"/>
  <c r="F690" i="1" a="1"/>
  <c r="F690" i="1"/>
  <c r="F691" i="1" a="1"/>
  <c r="F691" i="1"/>
  <c r="F692" i="1" a="1"/>
  <c r="F692" i="1"/>
  <c r="F693" i="1" a="1"/>
  <c r="F693" i="1"/>
  <c r="F694" i="1" a="1"/>
  <c r="F694" i="1"/>
  <c r="F695" i="1" a="1"/>
  <c r="F695" i="1"/>
  <c r="F696" i="1" a="1"/>
  <c r="F696" i="1"/>
  <c r="F697" i="1" a="1"/>
  <c r="F697" i="1"/>
  <c r="F698" i="1" a="1"/>
  <c r="F698" i="1"/>
  <c r="F699" i="1" a="1"/>
  <c r="F699" i="1"/>
  <c r="F700" i="1" a="1"/>
  <c r="F700" i="1"/>
  <c r="F701" i="1" a="1"/>
  <c r="F701" i="1"/>
  <c r="F702" i="1" a="1"/>
  <c r="F702" i="1"/>
  <c r="F703" i="1" a="1"/>
  <c r="F703" i="1"/>
  <c r="F704" i="1" a="1"/>
  <c r="F704" i="1"/>
  <c r="F705" i="1" a="1"/>
  <c r="F705" i="1"/>
  <c r="F706" i="1" a="1"/>
  <c r="F706" i="1"/>
  <c r="F707" i="1" a="1"/>
  <c r="F707" i="1"/>
  <c r="F708" i="1" a="1"/>
  <c r="F708" i="1"/>
  <c r="F709" i="1" a="1"/>
  <c r="F709" i="1"/>
  <c r="F710" i="1" a="1"/>
  <c r="F710" i="1"/>
  <c r="F711" i="1" a="1"/>
  <c r="F711" i="1"/>
  <c r="F712" i="1" a="1"/>
  <c r="F712" i="1"/>
  <c r="F713" i="1" a="1"/>
  <c r="F713" i="1"/>
  <c r="F714" i="1" a="1"/>
  <c r="F714" i="1"/>
  <c r="F715" i="1" a="1"/>
  <c r="F715" i="1"/>
  <c r="F716" i="1" a="1"/>
  <c r="F716" i="1"/>
  <c r="F717" i="1" a="1"/>
  <c r="F717" i="1"/>
  <c r="F718" i="1" a="1"/>
  <c r="F718" i="1"/>
  <c r="F719" i="1" a="1"/>
  <c r="F719" i="1"/>
  <c r="F720" i="1" a="1"/>
  <c r="F720" i="1"/>
  <c r="F721" i="1" a="1"/>
  <c r="F721" i="1"/>
  <c r="F722" i="1" a="1"/>
  <c r="F722" i="1"/>
  <c r="F723" i="1" a="1"/>
  <c r="F723" i="1"/>
  <c r="F724" i="1" a="1"/>
  <c r="F724" i="1"/>
  <c r="F725" i="1" a="1"/>
  <c r="F725" i="1"/>
  <c r="F726" i="1" a="1"/>
  <c r="F726" i="1"/>
  <c r="F727" i="1" a="1"/>
  <c r="F727" i="1"/>
  <c r="F728" i="1" a="1"/>
  <c r="F728" i="1"/>
  <c r="F729" i="1" a="1"/>
  <c r="F729" i="1"/>
  <c r="F730" i="1" a="1"/>
  <c r="F730" i="1"/>
  <c r="F731" i="1" a="1"/>
  <c r="F731" i="1"/>
  <c r="F732" i="1" a="1"/>
  <c r="F732" i="1"/>
  <c r="F733" i="1" a="1"/>
  <c r="F733" i="1"/>
  <c r="F734" i="1" a="1"/>
  <c r="F734" i="1"/>
  <c r="F735" i="1" a="1"/>
  <c r="F735" i="1"/>
  <c r="F736" i="1" a="1"/>
  <c r="F736" i="1"/>
  <c r="F737" i="1" a="1"/>
  <c r="F737" i="1"/>
  <c r="F738" i="1" a="1"/>
  <c r="F738" i="1"/>
  <c r="F739" i="1" a="1"/>
  <c r="F739" i="1" s="1"/>
  <c r="F740" i="1" a="1"/>
  <c r="F740" i="1" s="1"/>
  <c r="F741" i="1" a="1"/>
  <c r="F741" i="1" s="1"/>
  <c r="F742" i="1" a="1"/>
  <c r="F742" i="1" s="1"/>
  <c r="F743" i="1" a="1"/>
  <c r="F743" i="1" s="1"/>
  <c r="F744" i="1" a="1"/>
  <c r="F744" i="1" s="1"/>
  <c r="F745" i="1" a="1"/>
  <c r="F745" i="1" s="1"/>
  <c r="F746" i="1" a="1"/>
  <c r="F746" i="1" s="1"/>
  <c r="F747" i="1" a="1"/>
  <c r="F747" i="1" s="1"/>
  <c r="F748" i="1" a="1"/>
  <c r="F748" i="1" s="1"/>
  <c r="F749" i="1" a="1"/>
  <c r="F749" i="1" s="1"/>
  <c r="F750" i="1" a="1"/>
  <c r="F750" i="1" s="1"/>
  <c r="F751" i="1" a="1"/>
  <c r="F751" i="1" s="1"/>
  <c r="F752" i="1" a="1"/>
  <c r="F752" i="1" s="1"/>
  <c r="F753" i="1" a="1"/>
  <c r="F753" i="1" s="1"/>
  <c r="F754" i="1" a="1"/>
  <c r="F754" i="1" s="1"/>
  <c r="F755" i="1" a="1"/>
  <c r="F755" i="1" s="1"/>
  <c r="F756" i="1" a="1"/>
  <c r="F756" i="1" s="1"/>
  <c r="F757" i="1" a="1"/>
  <c r="F757" i="1" s="1"/>
  <c r="F758" i="1" a="1"/>
  <c r="F758" i="1" s="1"/>
  <c r="F759" i="1" a="1"/>
  <c r="F759" i="1"/>
  <c r="F760" i="1" a="1"/>
  <c r="F760" i="1" s="1"/>
  <c r="F761" i="1" a="1"/>
  <c r="F761" i="1" s="1"/>
  <c r="F762" i="1" a="1"/>
  <c r="F762" i="1" s="1"/>
  <c r="F763" i="1" a="1"/>
  <c r="F763" i="1" s="1"/>
  <c r="F764" i="1" a="1"/>
  <c r="F764" i="1" s="1"/>
  <c r="F765" i="1" a="1"/>
  <c r="F765" i="1" s="1"/>
  <c r="F766" i="1" a="1"/>
  <c r="F766" i="1" s="1"/>
  <c r="F767" i="1" a="1"/>
  <c r="F767" i="1" s="1"/>
  <c r="F768" i="1" a="1"/>
  <c r="F768" i="1" s="1"/>
  <c r="F769" i="1" a="1"/>
  <c r="F769" i="1" s="1"/>
  <c r="F770" i="1" a="1"/>
  <c r="F770" i="1" s="1"/>
  <c r="F771" i="1" a="1"/>
  <c r="F771" i="1" s="1"/>
  <c r="F772" i="1" a="1"/>
  <c r="F772" i="1" s="1"/>
  <c r="F773" i="1" a="1"/>
  <c r="F773" i="1" s="1"/>
  <c r="F774" i="1" a="1"/>
  <c r="F774" i="1" s="1"/>
  <c r="F775" i="1" a="1"/>
  <c r="F775" i="1" s="1"/>
  <c r="F776" i="1" a="1"/>
  <c r="F776" i="1" s="1"/>
  <c r="F777" i="1" a="1"/>
  <c r="F777" i="1" s="1"/>
  <c r="F778" i="1" a="1"/>
  <c r="F778" i="1" s="1"/>
  <c r="F779" i="1" a="1"/>
  <c r="F779" i="1" s="1"/>
  <c r="F780" i="1" a="1"/>
  <c r="F780" i="1" s="1"/>
  <c r="F781" i="1" a="1"/>
  <c r="F781" i="1" s="1"/>
  <c r="F782" i="1" a="1"/>
  <c r="F782" i="1" s="1"/>
  <c r="F783" i="1" a="1"/>
  <c r="F783" i="1" s="1"/>
  <c r="F784" i="1" a="1"/>
  <c r="F784" i="1" s="1"/>
  <c r="F785" i="1" a="1"/>
  <c r="F785" i="1" s="1"/>
  <c r="F786" i="1" a="1"/>
  <c r="F786" i="1" s="1"/>
  <c r="F787" i="1" a="1"/>
  <c r="F787" i="1" s="1"/>
  <c r="F788" i="1" a="1"/>
  <c r="F788" i="1" s="1"/>
  <c r="F789" i="1" a="1"/>
  <c r="F789" i="1" s="1"/>
  <c r="F790" i="1" a="1"/>
  <c r="F790" i="1" s="1"/>
  <c r="F791" i="1" a="1"/>
  <c r="F791" i="1" s="1"/>
  <c r="F792" i="1" a="1"/>
  <c r="F792" i="1" s="1"/>
  <c r="F793" i="1" a="1"/>
  <c r="F793" i="1" s="1"/>
  <c r="F794" i="1" a="1"/>
  <c r="F794" i="1" s="1"/>
  <c r="F795" i="1" a="1"/>
  <c r="F795" i="1" s="1"/>
  <c r="F796" i="1" a="1"/>
  <c r="F796" i="1" s="1"/>
  <c r="F797" i="1" a="1"/>
  <c r="F797" i="1" s="1"/>
  <c r="F798" i="1" a="1"/>
  <c r="F798" i="1" s="1"/>
  <c r="F799" i="1" a="1"/>
  <c r="F799" i="1" s="1"/>
  <c r="F800" i="1" a="1"/>
  <c r="F800" i="1" s="1"/>
  <c r="F801" i="1" a="1"/>
  <c r="F801" i="1" s="1"/>
  <c r="F802" i="1" a="1"/>
  <c r="F802" i="1" s="1"/>
  <c r="F803" i="1" a="1"/>
  <c r="F803" i="1" s="1"/>
  <c r="F804" i="1" a="1"/>
  <c r="F804" i="1" s="1"/>
  <c r="F805" i="1" a="1"/>
  <c r="F805" i="1" s="1"/>
  <c r="F806" i="1" a="1"/>
  <c r="F806" i="1" s="1"/>
  <c r="F807" i="1" a="1"/>
  <c r="F807" i="1" s="1"/>
  <c r="F808" i="1" a="1"/>
  <c r="F808" i="1" s="1"/>
  <c r="F809" i="1" a="1"/>
  <c r="F809" i="1" s="1"/>
  <c r="F810" i="1" a="1"/>
  <c r="F810" i="1" s="1"/>
  <c r="F811" i="1" a="1"/>
  <c r="F811" i="1" s="1"/>
  <c r="F812" i="1" a="1"/>
  <c r="F812" i="1" s="1"/>
  <c r="F813" i="1" a="1"/>
  <c r="F813" i="1" s="1"/>
  <c r="F814" i="1" a="1"/>
  <c r="F814" i="1" s="1"/>
  <c r="F815" i="1" a="1"/>
  <c r="F815" i="1" s="1"/>
  <c r="F816" i="1" a="1"/>
  <c r="F816" i="1" s="1"/>
  <c r="F817" i="1" a="1"/>
  <c r="F817" i="1" s="1"/>
  <c r="F818" i="1" a="1"/>
  <c r="F818" i="1" s="1"/>
  <c r="F819" i="1" a="1"/>
  <c r="F819" i="1" s="1"/>
  <c r="F820" i="1" a="1"/>
  <c r="F820" i="1" s="1"/>
  <c r="F821" i="1" a="1"/>
  <c r="F821" i="1" s="1"/>
  <c r="F822" i="1" a="1"/>
  <c r="F822" i="1" s="1"/>
  <c r="F823" i="1" a="1"/>
  <c r="F823" i="1" s="1"/>
  <c r="F824" i="1" a="1"/>
  <c r="F824" i="1" s="1"/>
  <c r="F825" i="1" a="1"/>
  <c r="F825" i="1" s="1"/>
  <c r="F826" i="1" a="1"/>
  <c r="F826" i="1" s="1"/>
  <c r="F827" i="1" a="1"/>
  <c r="F827" i="1" s="1"/>
  <c r="F828" i="1" a="1"/>
  <c r="F828" i="1" s="1"/>
  <c r="F829" i="1" a="1"/>
  <c r="F829" i="1" s="1"/>
  <c r="F830" i="1" a="1"/>
  <c r="F830" i="1" s="1"/>
  <c r="F831" i="1" a="1"/>
  <c r="F831" i="1" s="1"/>
  <c r="F832" i="1" a="1"/>
  <c r="F832" i="1" s="1"/>
  <c r="F833" i="1" a="1"/>
  <c r="F833" i="1" s="1"/>
  <c r="F834" i="1" a="1"/>
  <c r="F834" i="1" s="1"/>
  <c r="F835" i="1" a="1"/>
  <c r="F835" i="1" s="1"/>
  <c r="F836" i="1" a="1"/>
  <c r="F836" i="1" s="1"/>
  <c r="F837" i="1" a="1"/>
  <c r="F837" i="1" s="1"/>
  <c r="F838" i="1" a="1"/>
  <c r="F838" i="1" s="1"/>
  <c r="F839" i="1" a="1"/>
  <c r="F839" i="1" s="1"/>
  <c r="F840" i="1" a="1"/>
  <c r="F840" i="1" s="1"/>
  <c r="F841" i="1" a="1"/>
  <c r="F841" i="1" s="1"/>
  <c r="F842" i="1" a="1"/>
  <c r="F842" i="1" s="1"/>
  <c r="F843" i="1" a="1"/>
  <c r="F843" i="1" s="1"/>
  <c r="F844" i="1" a="1"/>
  <c r="F844" i="1" s="1"/>
  <c r="F845" i="1" a="1"/>
  <c r="F845" i="1" s="1"/>
  <c r="F846" i="1" a="1"/>
  <c r="F846" i="1" s="1"/>
  <c r="F847" i="1" a="1"/>
  <c r="F847" i="1" s="1"/>
  <c r="F848" i="1" a="1"/>
  <c r="F848" i="1" s="1"/>
  <c r="F849" i="1" a="1"/>
  <c r="F849" i="1" s="1"/>
  <c r="F850" i="1" a="1"/>
  <c r="F850" i="1" s="1"/>
  <c r="F851" i="1" a="1"/>
  <c r="F851" i="1" s="1"/>
  <c r="F852" i="1" a="1"/>
  <c r="F852" i="1" s="1"/>
  <c r="F853" i="1" a="1"/>
  <c r="F853" i="1" s="1"/>
  <c r="F854" i="1" a="1"/>
  <c r="F854" i="1" s="1"/>
  <c r="F855" i="1" a="1"/>
  <c r="F855" i="1" s="1"/>
  <c r="F856" i="1" a="1"/>
  <c r="F856" i="1" s="1"/>
  <c r="F857" i="1" a="1"/>
  <c r="F857" i="1" s="1"/>
  <c r="F858" i="1" a="1"/>
  <c r="F858" i="1" s="1"/>
  <c r="F859" i="1" a="1"/>
  <c r="F859" i="1" s="1"/>
  <c r="F860" i="1" a="1"/>
  <c r="F860" i="1" s="1"/>
  <c r="F861" i="1" a="1"/>
  <c r="F861" i="1" s="1"/>
  <c r="F862" i="1" a="1"/>
  <c r="F862" i="1" s="1"/>
  <c r="F863" i="1" a="1"/>
  <c r="F863" i="1" s="1"/>
  <c r="F864" i="1" a="1"/>
  <c r="F864" i="1" s="1"/>
  <c r="F865" i="1" a="1"/>
  <c r="F865" i="1" s="1"/>
  <c r="F866" i="1" a="1"/>
  <c r="F866" i="1" s="1"/>
  <c r="F867" i="1" a="1"/>
  <c r="F867" i="1" s="1"/>
  <c r="F868" i="1" a="1"/>
  <c r="F868" i="1" s="1"/>
  <c r="F869" i="1" a="1"/>
  <c r="F869" i="1" s="1"/>
  <c r="F870" i="1" a="1"/>
  <c r="F870" i="1" s="1"/>
  <c r="F871" i="1" a="1"/>
  <c r="F871" i="1" s="1"/>
  <c r="F872" i="1" a="1"/>
  <c r="F872" i="1" s="1"/>
  <c r="F873" i="1" a="1"/>
  <c r="F873" i="1" s="1"/>
  <c r="F874" i="1" a="1"/>
  <c r="F874" i="1" s="1"/>
  <c r="F875" i="1" a="1"/>
  <c r="F875" i="1" s="1"/>
  <c r="F876" i="1" a="1"/>
  <c r="F876" i="1" s="1"/>
  <c r="F877" i="1" a="1"/>
  <c r="F877" i="1" s="1"/>
  <c r="F878" i="1" a="1"/>
  <c r="F878" i="1" s="1"/>
  <c r="F879" i="1" a="1"/>
  <c r="F879" i="1" s="1"/>
  <c r="F880" i="1" a="1"/>
  <c r="F880" i="1" s="1"/>
  <c r="F881" i="1" a="1"/>
  <c r="F881" i="1" s="1"/>
  <c r="F882" i="1" a="1"/>
  <c r="F882" i="1" s="1"/>
  <c r="F883" i="1" a="1"/>
  <c r="F883" i="1" s="1"/>
  <c r="F884" i="1" a="1"/>
  <c r="F884" i="1" s="1"/>
  <c r="F885" i="1" a="1"/>
  <c r="F885" i="1" s="1"/>
  <c r="F886" i="1" a="1"/>
  <c r="F886" i="1" s="1"/>
  <c r="F887" i="1" a="1"/>
  <c r="F887" i="1" s="1"/>
  <c r="F888" i="1" a="1"/>
  <c r="F888" i="1" s="1"/>
  <c r="F889" i="1" a="1"/>
  <c r="F889" i="1" s="1"/>
  <c r="F890" i="1" a="1"/>
  <c r="F890" i="1" s="1"/>
  <c r="F891" i="1" a="1"/>
  <c r="F891" i="1" s="1"/>
  <c r="F892" i="1" a="1"/>
  <c r="F892" i="1" s="1"/>
  <c r="F893" i="1" a="1"/>
  <c r="F893" i="1" s="1"/>
  <c r="F894" i="1" a="1"/>
  <c r="F894" i="1" s="1"/>
  <c r="F895" i="1" a="1"/>
  <c r="F895" i="1" s="1"/>
  <c r="F896" i="1" a="1"/>
  <c r="F896" i="1" s="1"/>
  <c r="F897" i="1" a="1"/>
  <c r="F897" i="1" s="1"/>
  <c r="F898" i="1" a="1"/>
  <c r="F898" i="1" s="1"/>
  <c r="F899" i="1" a="1"/>
  <c r="F899" i="1" s="1"/>
  <c r="F900" i="1" a="1"/>
  <c r="F900" i="1" s="1"/>
  <c r="F901" i="1" a="1"/>
  <c r="F901" i="1" s="1"/>
  <c r="F902" i="1" a="1"/>
  <c r="F902" i="1" s="1"/>
  <c r="F903" i="1" a="1"/>
  <c r="F903" i="1" s="1"/>
  <c r="F904" i="1" a="1"/>
  <c r="F904" i="1" s="1"/>
  <c r="F905" i="1" a="1"/>
  <c r="F905" i="1" s="1"/>
  <c r="F906" i="1" a="1"/>
  <c r="F906" i="1" s="1"/>
  <c r="F907" i="1" a="1"/>
  <c r="F907" i="1" s="1"/>
  <c r="F908" i="1" a="1"/>
  <c r="F908" i="1" s="1"/>
  <c r="F909" i="1" a="1"/>
  <c r="F909" i="1" s="1"/>
  <c r="F910" i="1" a="1"/>
  <c r="F910" i="1" s="1"/>
  <c r="F911" i="1" a="1"/>
  <c r="F911" i="1" s="1"/>
  <c r="F912" i="1" a="1"/>
  <c r="F912" i="1" s="1"/>
  <c r="F913" i="1" a="1"/>
  <c r="F913" i="1" s="1"/>
  <c r="F914" i="1" a="1"/>
  <c r="F914" i="1" s="1"/>
  <c r="F915" i="1" a="1"/>
  <c r="F915" i="1" s="1"/>
  <c r="F916" i="1" a="1"/>
  <c r="F916" i="1" s="1"/>
  <c r="F917" i="1" a="1"/>
  <c r="F917" i="1" s="1"/>
  <c r="F918" i="1" a="1"/>
  <c r="F918" i="1" s="1"/>
  <c r="F919" i="1" a="1"/>
  <c r="F919" i="1" s="1"/>
  <c r="F920" i="1" a="1"/>
  <c r="F920" i="1" s="1"/>
  <c r="F921" i="1" a="1"/>
  <c r="F921" i="1" s="1"/>
  <c r="F922" i="1" a="1"/>
  <c r="F922" i="1" s="1"/>
  <c r="F923" i="1" a="1"/>
  <c r="F923" i="1" s="1"/>
  <c r="F924" i="1" a="1"/>
  <c r="F924" i="1" s="1"/>
  <c r="F925" i="1" a="1"/>
  <c r="F925" i="1" s="1"/>
  <c r="F926" i="1" a="1"/>
  <c r="F926" i="1" s="1"/>
  <c r="F927" i="1" a="1"/>
  <c r="F927" i="1" s="1"/>
  <c r="F928" i="1" a="1"/>
  <c r="F928" i="1" s="1"/>
  <c r="F929" i="1" a="1"/>
  <c r="F929" i="1" s="1"/>
  <c r="F930" i="1" a="1"/>
  <c r="F930" i="1" s="1"/>
  <c r="F931" i="1" a="1"/>
  <c r="F931" i="1" s="1"/>
  <c r="F932" i="1" a="1"/>
  <c r="F932" i="1" s="1"/>
  <c r="F933" i="1" a="1"/>
  <c r="F933" i="1" s="1"/>
  <c r="F934" i="1" a="1"/>
  <c r="F934" i="1" s="1"/>
  <c r="F935" i="1" a="1"/>
  <c r="F935" i="1" s="1"/>
  <c r="F936" i="1" a="1"/>
  <c r="F936" i="1" s="1"/>
  <c r="F937" i="1" a="1"/>
  <c r="F937" i="1" s="1"/>
  <c r="F938" i="1" a="1"/>
  <c r="F938" i="1" s="1"/>
  <c r="F939" i="1" a="1"/>
  <c r="F939" i="1" s="1"/>
  <c r="F940" i="1" a="1"/>
  <c r="F940" i="1" s="1"/>
  <c r="F941" i="1" a="1"/>
  <c r="F941" i="1" s="1"/>
  <c r="F942" i="1" a="1"/>
  <c r="F942" i="1" s="1"/>
  <c r="F943" i="1" a="1"/>
  <c r="F943" i="1" s="1"/>
  <c r="F944" i="1" a="1"/>
  <c r="F944" i="1" s="1"/>
  <c r="F945" i="1" a="1"/>
  <c r="F945" i="1" s="1"/>
  <c r="F946" i="1" a="1"/>
  <c r="F946" i="1" s="1"/>
  <c r="F947" i="1" a="1"/>
  <c r="F947" i="1" s="1"/>
  <c r="F948" i="1" a="1"/>
  <c r="F948" i="1" s="1"/>
  <c r="F949" i="1" a="1"/>
  <c r="F949" i="1" s="1"/>
  <c r="F950" i="1" a="1"/>
  <c r="F950" i="1" s="1"/>
  <c r="F951" i="1" a="1"/>
  <c r="F951" i="1" s="1"/>
  <c r="F952" i="1" a="1"/>
  <c r="F952" i="1" s="1"/>
  <c r="F953" i="1" a="1"/>
  <c r="F953" i="1" s="1"/>
  <c r="F954" i="1" a="1"/>
  <c r="F954" i="1" s="1"/>
  <c r="F955" i="1" a="1"/>
  <c r="F955" i="1" s="1"/>
  <c r="F956" i="1" a="1"/>
  <c r="F956" i="1" s="1"/>
  <c r="F957" i="1" a="1"/>
  <c r="F957" i="1" s="1"/>
  <c r="F958" i="1" a="1"/>
  <c r="F958" i="1" s="1"/>
  <c r="F959" i="1" a="1"/>
  <c r="F959" i="1" s="1"/>
  <c r="F960" i="1" a="1"/>
  <c r="F960" i="1" s="1"/>
  <c r="F961" i="1" a="1"/>
  <c r="F961" i="1" s="1"/>
  <c r="F962" i="1" a="1"/>
  <c r="F962" i="1" s="1"/>
  <c r="F963" i="1" a="1"/>
  <c r="F963" i="1" s="1"/>
  <c r="F964" i="1" a="1"/>
  <c r="F964" i="1" s="1"/>
  <c r="F965" i="1" a="1"/>
  <c r="F965" i="1" s="1"/>
  <c r="F966" i="1" a="1"/>
  <c r="F966" i="1" s="1"/>
  <c r="F967" i="1" a="1"/>
  <c r="F967" i="1" s="1"/>
  <c r="F968" i="1" a="1"/>
  <c r="F968" i="1" s="1"/>
  <c r="F969" i="1" a="1"/>
  <c r="F969" i="1" s="1"/>
  <c r="F970" i="1" a="1"/>
  <c r="F970" i="1" s="1"/>
  <c r="F971" i="1" a="1"/>
  <c r="F971" i="1" s="1"/>
  <c r="F972" i="1" a="1"/>
  <c r="F972" i="1" s="1"/>
  <c r="F973" i="1" a="1"/>
  <c r="F973" i="1" s="1"/>
  <c r="F974" i="1" a="1"/>
  <c r="F974" i="1" s="1"/>
  <c r="F975" i="1" a="1"/>
  <c r="F975" i="1" s="1"/>
  <c r="F976" i="1" a="1"/>
  <c r="F976" i="1" s="1"/>
  <c r="F977" i="1" a="1"/>
  <c r="F977" i="1" s="1"/>
  <c r="F978" i="1" a="1"/>
  <c r="F978" i="1" s="1"/>
  <c r="F979" i="1" a="1"/>
  <c r="F979" i="1" s="1"/>
  <c r="F980" i="1" a="1"/>
  <c r="F980" i="1" s="1"/>
  <c r="F981" i="1" a="1"/>
  <c r="F981" i="1" s="1"/>
  <c r="F982" i="1" a="1"/>
  <c r="F982" i="1" s="1"/>
  <c r="F983" i="1" a="1"/>
  <c r="F983" i="1" s="1"/>
  <c r="F984" i="1" a="1"/>
  <c r="F984" i="1" s="1"/>
  <c r="F985" i="1" a="1"/>
  <c r="F985" i="1" s="1"/>
  <c r="F986" i="1" a="1"/>
  <c r="F986" i="1" s="1"/>
  <c r="F987" i="1" a="1"/>
  <c r="F987" i="1" s="1"/>
  <c r="F988" i="1" a="1"/>
  <c r="F988" i="1" s="1"/>
  <c r="F989" i="1" a="1"/>
  <c r="F989" i="1" s="1"/>
  <c r="F990" i="1" a="1"/>
  <c r="F990" i="1" s="1"/>
  <c r="F991" i="1" a="1"/>
  <c r="F991" i="1" s="1"/>
  <c r="F992" i="1" a="1"/>
  <c r="F992" i="1" s="1"/>
  <c r="F993" i="1" a="1"/>
  <c r="F993" i="1" s="1"/>
  <c r="F994" i="1" a="1"/>
  <c r="F994" i="1" s="1"/>
  <c r="F995" i="1" a="1"/>
  <c r="F995" i="1" s="1"/>
  <c r="F996" i="1" a="1"/>
  <c r="F996" i="1" s="1"/>
  <c r="F997" i="1" a="1"/>
  <c r="F997" i="1" s="1"/>
  <c r="F998" i="1" a="1"/>
  <c r="F998" i="1" s="1"/>
  <c r="F999" i="1" a="1"/>
  <c r="F999" i="1" s="1"/>
  <c r="F1000" i="1" a="1"/>
  <c r="F1000" i="1" s="1"/>
  <c r="F1001" i="1" a="1"/>
  <c r="F1001" i="1" s="1"/>
  <c r="F1002" i="1" a="1"/>
  <c r="F1002" i="1" s="1"/>
  <c r="F1003" i="1" a="1"/>
  <c r="F1003" i="1" s="1"/>
  <c r="F1004" i="1" a="1"/>
  <c r="F1004" i="1" s="1"/>
  <c r="F1005" i="1" a="1"/>
  <c r="F1005" i="1" s="1"/>
  <c r="F1006" i="1" a="1"/>
  <c r="F1006" i="1" s="1"/>
  <c r="F1007" i="1" a="1"/>
  <c r="F1007" i="1" s="1"/>
  <c r="F1008" i="1" a="1"/>
  <c r="F1008" i="1" s="1"/>
  <c r="F1009" i="1" a="1"/>
  <c r="F1009" i="1" s="1"/>
  <c r="F1010" i="1" a="1"/>
  <c r="F1010" i="1" s="1"/>
  <c r="F1011" i="1" a="1"/>
  <c r="F1011" i="1" s="1"/>
  <c r="F1012" i="1" a="1"/>
  <c r="F1012" i="1" s="1"/>
  <c r="F1013" i="1" a="1"/>
  <c r="F1013" i="1" s="1"/>
  <c r="F1014" i="1" a="1"/>
  <c r="F1014" i="1" s="1"/>
  <c r="F1015" i="1" a="1"/>
  <c r="F1015" i="1" s="1"/>
  <c r="F1016" i="1" a="1"/>
  <c r="F1016" i="1" s="1"/>
  <c r="F1017" i="1" a="1"/>
  <c r="F1017" i="1" s="1"/>
  <c r="F1018" i="1" a="1"/>
  <c r="F1018" i="1" s="1"/>
  <c r="F1019" i="1" a="1"/>
  <c r="F1019" i="1" s="1"/>
  <c r="F1020" i="1" a="1"/>
  <c r="F1020" i="1" s="1"/>
  <c r="F1021" i="1" a="1"/>
  <c r="F1021" i="1" s="1"/>
  <c r="F1022" i="1" a="1"/>
  <c r="F1022" i="1" s="1"/>
  <c r="F1023" i="1" a="1"/>
  <c r="F1023" i="1" s="1"/>
  <c r="F1024" i="1" a="1"/>
  <c r="F1024" i="1" s="1"/>
  <c r="F1025" i="1" a="1"/>
  <c r="F1025" i="1" s="1"/>
  <c r="F1026" i="1" a="1"/>
  <c r="F1026" i="1" s="1"/>
  <c r="F1027" i="1" a="1"/>
  <c r="F1027" i="1" s="1"/>
  <c r="F1028" i="1" a="1"/>
  <c r="F1028" i="1" s="1"/>
  <c r="F1029" i="1" a="1"/>
  <c r="F1029" i="1" s="1"/>
  <c r="F1030" i="1" a="1"/>
  <c r="F1030" i="1" s="1"/>
  <c r="F1031" i="1" a="1"/>
  <c r="F1031" i="1" s="1"/>
  <c r="F1032" i="1" a="1"/>
  <c r="F1032" i="1" s="1"/>
  <c r="F1033" i="1" a="1"/>
  <c r="F1033" i="1" s="1"/>
  <c r="F1034" i="1" a="1"/>
  <c r="F1034" i="1" s="1"/>
  <c r="F1035" i="1" a="1"/>
  <c r="F1035" i="1" s="1"/>
  <c r="F1036" i="1" a="1"/>
  <c r="F1036" i="1" s="1"/>
  <c r="F1037" i="1" a="1"/>
  <c r="F1037" i="1" s="1"/>
  <c r="F1038" i="1" a="1"/>
  <c r="F1038" i="1" s="1"/>
  <c r="F1039" i="1" a="1"/>
  <c r="F1039" i="1" s="1"/>
  <c r="F1040" i="1" a="1"/>
  <c r="F1040" i="1" s="1"/>
  <c r="F1041" i="1" a="1"/>
  <c r="F1041" i="1" s="1"/>
  <c r="F1042" i="1" a="1"/>
  <c r="F1042" i="1" s="1"/>
  <c r="F1043" i="1" a="1"/>
  <c r="F1043" i="1" s="1"/>
  <c r="F1044" i="1" a="1"/>
  <c r="F1044" i="1" s="1"/>
  <c r="F1045" i="1" a="1"/>
  <c r="F1045" i="1" s="1"/>
  <c r="F1046" i="1" a="1"/>
  <c r="F1046" i="1" s="1"/>
  <c r="F1047" i="1" a="1"/>
  <c r="F1047" i="1" s="1"/>
  <c r="F1048" i="1" a="1"/>
  <c r="F1048" i="1" s="1"/>
  <c r="F1049" i="1" a="1"/>
  <c r="F1049" i="1" s="1"/>
  <c r="F1050" i="1" a="1"/>
  <c r="F1050" i="1" s="1"/>
  <c r="F1051" i="1" a="1"/>
  <c r="F1051" i="1" s="1"/>
  <c r="F1052" i="1" a="1"/>
  <c r="F1052" i="1" s="1"/>
  <c r="F1053" i="1" a="1"/>
  <c r="F1053" i="1" s="1"/>
  <c r="F1054" i="1" a="1"/>
  <c r="F1054" i="1" s="1"/>
  <c r="F1055" i="1" a="1"/>
  <c r="F1055" i="1" s="1"/>
  <c r="F1056" i="1" a="1"/>
  <c r="F1056" i="1" s="1"/>
  <c r="F1057" i="1" a="1"/>
  <c r="F1057" i="1" s="1"/>
  <c r="F1058" i="1" a="1"/>
  <c r="F1058" i="1" s="1"/>
  <c r="F1059" i="1" a="1"/>
  <c r="F1059" i="1" s="1"/>
  <c r="F1060" i="1" a="1"/>
  <c r="F1060" i="1" s="1"/>
  <c r="F1061" i="1" a="1"/>
  <c r="F1061" i="1" s="1"/>
  <c r="F1062" i="1" a="1"/>
  <c r="F1062" i="1" s="1"/>
  <c r="F1063" i="1" a="1"/>
  <c r="F1063" i="1" s="1"/>
  <c r="F1064" i="1" a="1"/>
  <c r="F1064" i="1" s="1"/>
  <c r="F1065" i="1" a="1"/>
  <c r="F1065" i="1" s="1"/>
  <c r="F1066" i="1" a="1"/>
  <c r="F1066" i="1" s="1"/>
  <c r="F1067" i="1" a="1"/>
  <c r="F1067" i="1" s="1"/>
  <c r="F1068" i="1" a="1"/>
  <c r="F1068" i="1" s="1"/>
  <c r="F1069" i="1" a="1"/>
  <c r="F1069" i="1" s="1"/>
  <c r="F1070" i="1" a="1"/>
  <c r="F1070" i="1" s="1"/>
  <c r="F1071" i="1" a="1"/>
  <c r="F1071" i="1" s="1"/>
  <c r="F1072" i="1" a="1"/>
  <c r="F1072" i="1" s="1"/>
  <c r="F1073" i="1" a="1"/>
  <c r="F1073" i="1" s="1"/>
  <c r="F1074" i="1" a="1"/>
  <c r="F1074" i="1" s="1"/>
  <c r="F1075" i="1" a="1"/>
  <c r="F1075" i="1" s="1"/>
  <c r="F1076" i="1" a="1"/>
  <c r="F1076" i="1" s="1"/>
  <c r="F1077" i="1" a="1"/>
  <c r="F1077" i="1" s="1"/>
  <c r="F1078" i="1" a="1"/>
  <c r="F1078" i="1" s="1"/>
  <c r="F1079" i="1" a="1"/>
  <c r="F1079" i="1" s="1"/>
  <c r="F1080" i="1" a="1"/>
  <c r="F1080" i="1" s="1"/>
  <c r="F1081" i="1" a="1"/>
  <c r="F1081" i="1" s="1"/>
  <c r="F1082" i="1" a="1"/>
  <c r="F1082" i="1" s="1"/>
  <c r="F1083" i="1" a="1"/>
  <c r="F1083" i="1" s="1"/>
  <c r="F1084" i="1" a="1"/>
  <c r="F1084" i="1" s="1"/>
  <c r="F1085" i="1" a="1"/>
  <c r="F1085" i="1" s="1"/>
  <c r="F1086" i="1" a="1"/>
  <c r="F1086" i="1" s="1"/>
  <c r="F1087" i="1" a="1"/>
  <c r="F1087" i="1" s="1"/>
  <c r="F1088" i="1" a="1"/>
  <c r="F1088" i="1" s="1"/>
  <c r="F1089" i="1" a="1"/>
  <c r="F1089" i="1" s="1"/>
  <c r="F1090" i="1" a="1"/>
  <c r="F1090" i="1" s="1"/>
  <c r="F1091" i="1" a="1"/>
  <c r="F1091" i="1" s="1"/>
  <c r="F1092" i="1" a="1"/>
  <c r="F1092" i="1" s="1"/>
  <c r="F1093" i="1" a="1"/>
  <c r="F1093" i="1" s="1"/>
  <c r="F1094" i="1" a="1"/>
  <c r="F1094" i="1" s="1"/>
  <c r="F1095" i="1" a="1"/>
  <c r="F1095" i="1" s="1"/>
  <c r="F1096" i="1" a="1"/>
  <c r="F1096" i="1" s="1"/>
  <c r="F1097" i="1" a="1"/>
  <c r="F1097" i="1" s="1"/>
  <c r="F1098" i="1" a="1"/>
  <c r="F1098" i="1" s="1"/>
  <c r="F1099" i="1" a="1"/>
  <c r="F1099" i="1" s="1"/>
  <c r="F1100" i="1" a="1"/>
  <c r="F1100" i="1" s="1"/>
  <c r="F1101" i="1" a="1"/>
  <c r="F1101" i="1" s="1"/>
  <c r="F1102" i="1" a="1"/>
  <c r="F1102" i="1" s="1"/>
  <c r="F1103" i="1" a="1"/>
  <c r="F1103" i="1" s="1"/>
  <c r="F1104" i="1" a="1"/>
  <c r="F1104" i="1" s="1"/>
  <c r="F1105" i="1" a="1"/>
  <c r="F1105" i="1" s="1"/>
  <c r="F1106" i="1" a="1"/>
  <c r="F1106" i="1" s="1"/>
  <c r="F1107" i="1" a="1"/>
  <c r="F1107" i="1" s="1"/>
  <c r="F1108" i="1" a="1"/>
  <c r="F1108" i="1" s="1"/>
  <c r="F1109" i="1" a="1"/>
  <c r="F1109" i="1" s="1"/>
  <c r="F1110" i="1" a="1"/>
  <c r="F1110" i="1" s="1"/>
  <c r="F1111" i="1" a="1"/>
  <c r="F1111" i="1" s="1"/>
  <c r="F1112" i="1" a="1"/>
  <c r="F1112" i="1" s="1"/>
  <c r="F1113" i="1" a="1"/>
  <c r="F1113" i="1" s="1"/>
  <c r="F1114" i="1" a="1"/>
  <c r="F1114" i="1" s="1"/>
  <c r="F1115" i="1" a="1"/>
  <c r="F1115" i="1" s="1"/>
  <c r="F1116" i="1" a="1"/>
  <c r="F1116" i="1" s="1"/>
  <c r="F1117" i="1" a="1"/>
  <c r="F1117" i="1" s="1"/>
  <c r="F1118" i="1" a="1"/>
  <c r="F1118" i="1" s="1"/>
  <c r="F1119" i="1" a="1"/>
  <c r="F1119" i="1" s="1"/>
  <c r="F1120" i="1" a="1"/>
  <c r="F1120" i="1" s="1"/>
  <c r="F1121" i="1" a="1"/>
  <c r="F1121" i="1" s="1"/>
  <c r="F1122" i="1" a="1"/>
  <c r="F1122" i="1" s="1"/>
  <c r="F1123" i="1" a="1"/>
  <c r="F1123" i="1" s="1"/>
  <c r="F1124" i="1" a="1"/>
  <c r="F1124" i="1" s="1"/>
  <c r="F1125" i="1" a="1"/>
  <c r="F1125" i="1" s="1"/>
  <c r="F1126" i="1" a="1"/>
  <c r="F1126" i="1" s="1"/>
  <c r="F1127" i="1" a="1"/>
  <c r="F1127" i="1" s="1"/>
  <c r="F1128" i="1" a="1"/>
  <c r="F1128" i="1" s="1"/>
  <c r="F1129" i="1" a="1"/>
  <c r="F1129" i="1" s="1"/>
  <c r="F1130" i="1" a="1"/>
  <c r="F1130" i="1" s="1"/>
  <c r="F1131" i="1" a="1"/>
  <c r="F1131" i="1" s="1"/>
  <c r="F1132" i="1" a="1"/>
  <c r="F1132" i="1" s="1"/>
  <c r="F1133" i="1" a="1"/>
  <c r="F1133" i="1" s="1"/>
  <c r="F1134" i="1" a="1"/>
  <c r="F1134" i="1" s="1"/>
  <c r="F1135" i="1" a="1"/>
  <c r="F1135" i="1" s="1"/>
  <c r="F1136" i="1" a="1"/>
  <c r="F1136" i="1" s="1"/>
  <c r="F1137" i="1" a="1"/>
  <c r="F1137" i="1" s="1"/>
  <c r="F1138" i="1" a="1"/>
  <c r="F1138" i="1" s="1"/>
  <c r="F1139" i="1" a="1"/>
  <c r="F1139" i="1" s="1"/>
  <c r="F1140" i="1" a="1"/>
  <c r="F1140" i="1" s="1"/>
  <c r="F1141" i="1" a="1"/>
  <c r="F1141" i="1" s="1"/>
  <c r="F1142" i="1" a="1"/>
  <c r="F1142" i="1" s="1"/>
  <c r="F1143" i="1" a="1"/>
  <c r="F1143" i="1" s="1"/>
  <c r="F1144" i="1" a="1"/>
  <c r="F1144" i="1" s="1"/>
  <c r="F1145" i="1" a="1"/>
  <c r="F1145" i="1" s="1"/>
  <c r="F1146" i="1" a="1"/>
  <c r="F1146" i="1" s="1"/>
  <c r="F1147" i="1" a="1"/>
  <c r="F1147" i="1" s="1"/>
  <c r="F1148" i="1" a="1"/>
  <c r="F1148" i="1" s="1"/>
  <c r="F1149" i="1" a="1"/>
  <c r="F1149" i="1" s="1"/>
  <c r="F1150" i="1" a="1"/>
  <c r="F1150" i="1" s="1"/>
  <c r="F1151" i="1" a="1"/>
  <c r="F1151" i="1" s="1"/>
  <c r="F1152" i="1" a="1"/>
  <c r="F1152" i="1" s="1"/>
  <c r="F1153" i="1" a="1"/>
  <c r="F1153" i="1" s="1"/>
  <c r="F1154" i="1" a="1"/>
  <c r="F1154" i="1" s="1"/>
  <c r="F1155" i="1" a="1"/>
  <c r="F1155" i="1" s="1"/>
  <c r="F1156" i="1" a="1"/>
  <c r="F1156" i="1" s="1"/>
  <c r="F1157" i="1" a="1"/>
  <c r="F1157" i="1" s="1"/>
  <c r="F1158" i="1" a="1"/>
  <c r="F1158" i="1" s="1"/>
  <c r="F1159" i="1" a="1"/>
  <c r="F1159" i="1" s="1"/>
  <c r="F1160" i="1" a="1"/>
  <c r="F1160" i="1" s="1"/>
  <c r="F1161" i="1" a="1"/>
  <c r="F1161" i="1" s="1"/>
  <c r="F1162" i="1" a="1"/>
  <c r="F1162" i="1" s="1"/>
  <c r="F1163" i="1" a="1"/>
  <c r="F1163" i="1" s="1"/>
  <c r="F1164" i="1" a="1"/>
  <c r="F1164" i="1" s="1"/>
  <c r="F1165" i="1" a="1"/>
  <c r="F1165" i="1" s="1"/>
  <c r="F1166" i="1" a="1"/>
  <c r="F1166" i="1" s="1"/>
  <c r="F1167" i="1" a="1"/>
  <c r="F1167" i="1" s="1"/>
  <c r="F1168" i="1" a="1"/>
  <c r="F1168" i="1" s="1"/>
  <c r="F1169" i="1" a="1"/>
  <c r="F1169" i="1" s="1"/>
  <c r="F1170" i="1" a="1"/>
  <c r="F1170" i="1" s="1"/>
  <c r="F1171" i="1" a="1"/>
  <c r="F1171" i="1" s="1"/>
  <c r="F1172" i="1" a="1"/>
  <c r="F1172" i="1" s="1"/>
  <c r="F1173" i="1" a="1"/>
  <c r="F1173" i="1" s="1"/>
  <c r="F1174" i="1" a="1"/>
  <c r="F1174" i="1" s="1"/>
  <c r="F1175" i="1" a="1"/>
  <c r="F1175" i="1" s="1"/>
  <c r="F1176" i="1" a="1"/>
  <c r="F1176" i="1" s="1"/>
  <c r="F1177" i="1" a="1"/>
  <c r="F1177" i="1" s="1"/>
  <c r="F1178" i="1" a="1"/>
  <c r="F1178" i="1" s="1"/>
  <c r="F1179" i="1" a="1"/>
  <c r="F1179" i="1" s="1"/>
  <c r="F1180" i="1" a="1"/>
  <c r="F1180" i="1" s="1"/>
  <c r="F1181" i="1" a="1"/>
  <c r="F1181" i="1" s="1"/>
  <c r="F1182" i="1" a="1"/>
  <c r="F1182" i="1" s="1"/>
  <c r="F1183" i="1" a="1"/>
  <c r="F1183" i="1" s="1"/>
  <c r="F1184" i="1" a="1"/>
  <c r="F1184" i="1" s="1"/>
  <c r="F1185" i="1" a="1"/>
  <c r="F1185" i="1" s="1"/>
  <c r="F1186" i="1" a="1"/>
  <c r="F1186" i="1" s="1"/>
  <c r="F1187" i="1" a="1"/>
  <c r="F1187" i="1" s="1"/>
  <c r="F1188" i="1" a="1"/>
  <c r="F1188" i="1" s="1"/>
  <c r="F1189" i="1" a="1"/>
  <c r="F1189" i="1" s="1"/>
  <c r="F1190" i="1" a="1"/>
  <c r="F1190" i="1" s="1"/>
  <c r="F1191" i="1" a="1"/>
  <c r="F1191" i="1" s="1"/>
  <c r="F1192" i="1" a="1"/>
  <c r="F1192" i="1" s="1"/>
  <c r="F1193" i="1" a="1"/>
  <c r="F1193" i="1" s="1"/>
  <c r="F1194" i="1" a="1"/>
  <c r="F1194" i="1" s="1"/>
  <c r="F1195" i="1" a="1"/>
  <c r="F1195" i="1" s="1"/>
  <c r="F1196" i="1" a="1"/>
  <c r="F1196" i="1" s="1"/>
  <c r="F1197" i="1" a="1"/>
  <c r="F1197" i="1" s="1"/>
  <c r="F1198" i="1" a="1"/>
  <c r="F1198" i="1" s="1"/>
  <c r="F1199" i="1" a="1"/>
  <c r="F1199" i="1" s="1"/>
  <c r="F1200" i="1" a="1"/>
  <c r="F1200" i="1" s="1"/>
  <c r="F1201" i="1" a="1"/>
  <c r="F1201" i="1" s="1"/>
  <c r="F1202" i="1" a="1"/>
  <c r="F1202" i="1" s="1"/>
  <c r="F1203" i="1" a="1"/>
  <c r="F1203" i="1" s="1"/>
  <c r="F1204" i="1" a="1"/>
  <c r="F1204" i="1" s="1"/>
  <c r="F1205" i="1" a="1"/>
  <c r="F1205" i="1" s="1"/>
  <c r="F1206" i="1" a="1"/>
  <c r="F1206" i="1" s="1"/>
  <c r="F1207" i="1" a="1"/>
  <c r="F1207" i="1" s="1"/>
  <c r="F1208" i="1" a="1"/>
  <c r="F1208" i="1" s="1"/>
  <c r="F1209" i="1" a="1"/>
  <c r="F1209" i="1" s="1"/>
  <c r="F1210" i="1" a="1"/>
  <c r="F1210" i="1" s="1"/>
  <c r="F1211" i="1" a="1"/>
  <c r="F1211" i="1" s="1"/>
  <c r="F1212" i="1" a="1"/>
  <c r="F1212" i="1" s="1"/>
  <c r="F1213" i="1" a="1"/>
  <c r="F1213" i="1" s="1"/>
  <c r="F1214" i="1" a="1"/>
  <c r="F1214" i="1" s="1"/>
  <c r="F1215" i="1" a="1"/>
  <c r="F1215" i="1" s="1"/>
  <c r="F1216" i="1" a="1"/>
  <c r="F1216" i="1" s="1"/>
  <c r="F1217" i="1" a="1"/>
  <c r="F1217" i="1" s="1"/>
  <c r="F1218" i="1" a="1"/>
  <c r="F1218" i="1" s="1"/>
  <c r="F1219" i="1" a="1"/>
  <c r="F1219" i="1" s="1"/>
  <c r="F1220" i="1" a="1"/>
  <c r="F1220" i="1" s="1"/>
  <c r="F1221" i="1" a="1"/>
  <c r="F1221" i="1" s="1"/>
  <c r="F1222" i="1" a="1"/>
  <c r="F1222" i="1" s="1"/>
  <c r="F1223" i="1" a="1"/>
  <c r="F1223" i="1" s="1"/>
  <c r="F1224" i="1" a="1"/>
  <c r="F1224" i="1" s="1"/>
  <c r="F1225" i="1" a="1"/>
  <c r="F1225" i="1" s="1"/>
  <c r="F1226" i="1" a="1"/>
  <c r="F1226" i="1" s="1"/>
  <c r="F1227" i="1" a="1"/>
  <c r="F1227" i="1" s="1"/>
  <c r="F1228" i="1" a="1"/>
  <c r="F1228" i="1" s="1"/>
  <c r="F1229" i="1" a="1"/>
  <c r="F1229" i="1" s="1"/>
  <c r="F1230" i="1" a="1"/>
  <c r="F1230" i="1" s="1"/>
  <c r="F1231" i="1" a="1"/>
  <c r="F1231" i="1" s="1"/>
  <c r="F1232" i="1" a="1"/>
  <c r="F1232" i="1" s="1"/>
  <c r="F1233" i="1" a="1"/>
  <c r="F1233" i="1" s="1"/>
  <c r="F1234" i="1" a="1"/>
  <c r="F1234" i="1" s="1"/>
  <c r="F1235" i="1" a="1"/>
  <c r="F1235" i="1" s="1"/>
  <c r="F1236" i="1" a="1"/>
  <c r="F1236" i="1" s="1"/>
  <c r="F1237" i="1" a="1"/>
  <c r="F1237" i="1" s="1"/>
  <c r="F1238" i="1" a="1"/>
  <c r="F1238" i="1" s="1"/>
  <c r="F1239" i="1" a="1"/>
  <c r="F1239" i="1" s="1"/>
  <c r="F1240" i="1" a="1"/>
  <c r="F1240" i="1" s="1"/>
  <c r="F1241" i="1" a="1"/>
  <c r="F1241" i="1" s="1"/>
  <c r="F1242" i="1" a="1"/>
  <c r="F1242" i="1" s="1"/>
  <c r="F1243" i="1" a="1"/>
  <c r="F1243" i="1" s="1"/>
  <c r="F1244" i="1" a="1"/>
  <c r="F1244" i="1" s="1"/>
  <c r="F1245" i="1" a="1"/>
  <c r="F1245" i="1" s="1"/>
  <c r="F1246" i="1" a="1"/>
  <c r="F1246" i="1" s="1"/>
  <c r="F1247" i="1" a="1"/>
  <c r="F1247" i="1" s="1"/>
  <c r="F1248" i="1" a="1"/>
  <c r="F1248" i="1" s="1"/>
  <c r="F1249" i="1" a="1"/>
  <c r="F1249" i="1" s="1"/>
  <c r="F1250" i="1" a="1"/>
  <c r="F1250" i="1" s="1"/>
  <c r="F1251" i="1" a="1"/>
  <c r="F1251" i="1" s="1"/>
  <c r="F1252" i="1" a="1"/>
  <c r="F1252" i="1" s="1"/>
  <c r="F1253" i="1" a="1"/>
  <c r="F1253" i="1" s="1"/>
  <c r="F1254" i="1" a="1"/>
  <c r="F1254" i="1" s="1"/>
  <c r="F1255" i="1" a="1"/>
  <c r="F1255" i="1" s="1"/>
  <c r="F1256" i="1" a="1"/>
  <c r="F1256" i="1" s="1"/>
  <c r="F1257" i="1" a="1"/>
  <c r="F1257" i="1" s="1"/>
  <c r="F1258" i="1" a="1"/>
  <c r="F1258" i="1" s="1"/>
  <c r="F1259" i="1" a="1"/>
  <c r="F1259" i="1" s="1"/>
  <c r="F1260" i="1" a="1"/>
  <c r="F1260" i="1"/>
  <c r="F1261" i="1" a="1"/>
  <c r="F1261" i="1" s="1"/>
  <c r="F1262" i="1" a="1"/>
  <c r="F1262" i="1" s="1"/>
  <c r="F1263" i="1" a="1"/>
  <c r="F1263" i="1" s="1"/>
  <c r="F1264" i="1" a="1"/>
  <c r="F1264" i="1" s="1"/>
  <c r="F1265" i="1" a="1"/>
  <c r="F1265" i="1" s="1"/>
  <c r="F1266" i="1" a="1"/>
  <c r="F1266" i="1" s="1"/>
  <c r="F1267" i="1" a="1"/>
  <c r="F1267" i="1"/>
  <c r="F1268" i="1" a="1"/>
  <c r="F1268" i="1" s="1"/>
  <c r="F1269" i="1" a="1"/>
  <c r="F1269" i="1" s="1"/>
  <c r="F1270" i="1" a="1"/>
  <c r="F1270" i="1" s="1"/>
  <c r="F1271" i="1" a="1"/>
  <c r="F1271" i="1" s="1"/>
  <c r="F1272" i="1" a="1"/>
  <c r="F1272" i="1" s="1"/>
  <c r="F1273" i="1" a="1"/>
  <c r="F1273" i="1" s="1"/>
  <c r="F1274" i="1" a="1"/>
  <c r="F1274" i="1" s="1"/>
  <c r="F1275" i="1" a="1"/>
  <c r="F1275" i="1" s="1"/>
  <c r="F1276" i="1" a="1"/>
  <c r="F1276" i="1" s="1"/>
  <c r="F1277" i="1" a="1"/>
  <c r="F1277" i="1" s="1"/>
  <c r="F1278" i="1" a="1"/>
  <c r="F1278" i="1" s="1"/>
  <c r="F1279" i="1" a="1"/>
  <c r="F1279" i="1" s="1"/>
  <c r="F1280" i="1" a="1"/>
  <c r="F1280" i="1" s="1"/>
  <c r="F1281" i="1" a="1"/>
  <c r="F1281" i="1" s="1"/>
  <c r="F1282" i="1" a="1"/>
  <c r="F1282" i="1"/>
  <c r="F1283" i="1" a="1"/>
  <c r="F1283" i="1" s="1"/>
  <c r="F1284" i="1" a="1"/>
  <c r="F1284" i="1" s="1"/>
  <c r="F1285" i="1" a="1"/>
  <c r="F1285" i="1" s="1"/>
  <c r="F1286" i="1" a="1"/>
  <c r="F1286" i="1" s="1"/>
  <c r="F1287" i="1" a="1"/>
  <c r="F1287" i="1" s="1"/>
  <c r="F1288" i="1" a="1"/>
  <c r="F1288" i="1" s="1"/>
  <c r="F1289" i="1" a="1"/>
  <c r="F1289" i="1"/>
  <c r="F1290" i="1" a="1"/>
  <c r="F1290" i="1" s="1"/>
  <c r="F1291" i="1" a="1"/>
  <c r="F1291" i="1" s="1"/>
  <c r="F1292" i="1" a="1"/>
  <c r="F1292" i="1" s="1"/>
  <c r="F1293" i="1" a="1"/>
  <c r="F1293" i="1" s="1"/>
  <c r="F1294" i="1" a="1"/>
  <c r="F1294" i="1"/>
  <c r="F1295" i="1" a="1"/>
  <c r="F1295" i="1" s="1"/>
  <c r="F1296" i="1" a="1"/>
  <c r="F1296" i="1" s="1"/>
  <c r="F1297" i="1" a="1"/>
  <c r="F1297" i="1" s="1"/>
  <c r="F1298" i="1" a="1"/>
  <c r="F1298" i="1"/>
  <c r="F1299" i="1" a="1"/>
  <c r="F1299" i="1" s="1"/>
  <c r="F1300" i="1" a="1"/>
  <c r="F1300" i="1" s="1"/>
  <c r="F1301" i="1" a="1"/>
  <c r="F1301" i="1" s="1"/>
  <c r="F1302" i="1" a="1"/>
  <c r="F1302" i="1" s="1"/>
  <c r="F1303" i="1" a="1"/>
  <c r="F1303" i="1" s="1"/>
  <c r="F1304" i="1" a="1"/>
  <c r="F1304" i="1" s="1"/>
  <c r="F1305" i="1" a="1"/>
  <c r="F1305" i="1"/>
  <c r="F1306" i="1" a="1"/>
  <c r="F1306" i="1" s="1"/>
  <c r="F1307" i="1" a="1"/>
  <c r="F1307" i="1" s="1"/>
  <c r="F1308" i="1" a="1"/>
  <c r="F1308" i="1" s="1"/>
  <c r="F1309" i="1" a="1"/>
  <c r="F1309" i="1" s="1"/>
  <c r="F1310" i="1" a="1"/>
  <c r="F1310" i="1" s="1"/>
  <c r="F1311" i="1" a="1"/>
  <c r="F1311" i="1" s="1"/>
  <c r="F1312" i="1" a="1"/>
  <c r="F1312" i="1"/>
  <c r="F1313" i="1" a="1"/>
  <c r="F1313" i="1" s="1"/>
  <c r="F1314" i="1" a="1"/>
  <c r="F1314" i="1" s="1"/>
  <c r="F1315" i="1" a="1"/>
  <c r="F1315" i="1" s="1"/>
  <c r="F1316" i="1" a="1"/>
  <c r="F1316" i="1" s="1"/>
  <c r="F1317" i="1" a="1"/>
  <c r="F1317" i="1" s="1"/>
  <c r="F1318" i="1" a="1"/>
  <c r="F1318" i="1" s="1"/>
  <c r="F1319" i="1" a="1"/>
  <c r="F1319" i="1" s="1"/>
  <c r="F1320" i="1" a="1"/>
  <c r="F1320" i="1" s="1"/>
  <c r="F1321" i="1" a="1"/>
  <c r="F1321" i="1"/>
  <c r="F1322" i="1" a="1"/>
  <c r="F1322" i="1" s="1"/>
  <c r="F1323" i="1" a="1"/>
  <c r="F1323" i="1" s="1"/>
  <c r="F1324" i="1" a="1"/>
  <c r="F1324" i="1" s="1"/>
  <c r="F1325" i="1" a="1"/>
  <c r="F1325" i="1" s="1"/>
  <c r="F1326" i="1" a="1"/>
  <c r="F1326" i="1" s="1"/>
  <c r="F1327" i="1" a="1"/>
  <c r="F1327" i="1" s="1"/>
  <c r="F1328" i="1" a="1"/>
  <c r="F1328" i="1"/>
  <c r="F1329" i="1" a="1"/>
  <c r="F1329" i="1" s="1"/>
  <c r="F1330" i="1" a="1"/>
  <c r="F1330" i="1" s="1"/>
  <c r="F1331" i="1" a="1"/>
  <c r="F1331" i="1" s="1"/>
  <c r="F1332" i="1" a="1"/>
  <c r="F1332" i="1" s="1"/>
  <c r="F1333" i="1" a="1"/>
  <c r="F1333" i="1" s="1"/>
  <c r="F1334" i="1" a="1"/>
  <c r="F1334" i="1" s="1"/>
  <c r="F1335" i="1" a="1"/>
  <c r="F1335" i="1"/>
  <c r="F1336" i="1" a="1"/>
  <c r="F1336" i="1" s="1"/>
  <c r="F1337" i="1" a="1"/>
  <c r="F1337" i="1" s="1"/>
  <c r="F1338" i="1" a="1"/>
  <c r="F1338" i="1" s="1"/>
  <c r="F1339" i="1" a="1"/>
  <c r="F1339" i="1" s="1"/>
  <c r="F1340" i="1" a="1"/>
  <c r="F1340" i="1" s="1"/>
  <c r="F1341" i="1" a="1"/>
  <c r="F1341" i="1" s="1"/>
  <c r="F1342" i="1" a="1"/>
  <c r="F1342" i="1" s="1"/>
  <c r="F1343" i="1" a="1"/>
  <c r="F1343" i="1" s="1"/>
  <c r="F1344" i="1" a="1"/>
  <c r="F1344" i="1"/>
  <c r="F1345" i="1" a="1"/>
  <c r="F1345" i="1" s="1"/>
  <c r="F1346" i="1" a="1"/>
  <c r="F1346" i="1" s="1"/>
  <c r="F1347" i="1" a="1"/>
  <c r="F1347" i="1" s="1"/>
  <c r="F1348" i="1" a="1"/>
  <c r="F1348" i="1" s="1"/>
  <c r="F1349" i="1" a="1"/>
  <c r="F1349" i="1" s="1"/>
  <c r="F1350" i="1" a="1"/>
  <c r="F1350" i="1" s="1"/>
  <c r="F1351" i="1" a="1"/>
  <c r="F1351" i="1"/>
  <c r="F1352" i="1" a="1"/>
  <c r="F1352" i="1" s="1"/>
  <c r="F1353" i="1" a="1"/>
  <c r="F1353" i="1" s="1"/>
  <c r="F1354" i="1" a="1"/>
  <c r="F1354" i="1" s="1"/>
  <c r="F1355" i="1" a="1"/>
  <c r="F1355" i="1" s="1"/>
  <c r="F1356" i="1" a="1"/>
  <c r="F1356" i="1"/>
  <c r="F1357" i="1" a="1"/>
  <c r="F1357" i="1" s="1"/>
  <c r="F1358" i="1" a="1"/>
  <c r="F1358" i="1" s="1"/>
  <c r="F1359" i="1" a="1"/>
  <c r="F1359" i="1" s="1"/>
  <c r="F1360" i="1" a="1"/>
  <c r="F1360" i="1" s="1"/>
  <c r="F1361" i="1" a="1"/>
  <c r="F1361" i="1"/>
  <c r="F1362" i="1" a="1"/>
  <c r="F1362" i="1" s="1"/>
  <c r="F1363" i="1" a="1"/>
  <c r="F1363" i="1" s="1"/>
  <c r="F1364" i="1" a="1"/>
  <c r="F1364" i="1" s="1"/>
  <c r="F1365" i="1" a="1"/>
  <c r="F1365" i="1" s="1"/>
  <c r="F1366" i="1" a="1"/>
  <c r="F1366" i="1" s="1"/>
  <c r="F1367" i="1" a="1"/>
  <c r="F1367" i="1" s="1"/>
  <c r="F1368" i="1" a="1"/>
  <c r="F1368" i="1"/>
  <c r="F1369" i="1" a="1"/>
  <c r="F1369" i="1" s="1"/>
  <c r="F1370" i="1" a="1"/>
  <c r="F1370" i="1" s="1"/>
  <c r="F1371" i="1" a="1"/>
  <c r="F1371" i="1" s="1"/>
  <c r="F1372" i="1" a="1"/>
  <c r="F1372" i="1" s="1"/>
  <c r="F1373" i="1" a="1"/>
  <c r="F1373" i="1" s="1"/>
  <c r="F1374" i="1" a="1"/>
  <c r="F1374" i="1" s="1"/>
  <c r="F1375" i="1" a="1"/>
  <c r="F1375" i="1"/>
  <c r="F1376" i="1" a="1"/>
  <c r="F1376" i="1" s="1"/>
  <c r="F1377" i="1" a="1"/>
  <c r="F1377" i="1" s="1"/>
  <c r="F1378" i="1" a="1"/>
  <c r="F1378" i="1" s="1"/>
  <c r="F1379" i="1" a="1"/>
  <c r="F1379" i="1" s="1"/>
  <c r="F1380" i="1" a="1"/>
  <c r="F1380" i="1"/>
  <c r="F1381" i="1" a="1"/>
  <c r="F1381" i="1" s="1"/>
  <c r="F1382" i="1" a="1"/>
  <c r="F1382" i="1" s="1"/>
  <c r="F1383" i="1" a="1"/>
  <c r="F1383" i="1" s="1"/>
  <c r="F1384" i="1" a="1"/>
  <c r="F1384" i="1" s="1"/>
  <c r="F1385" i="1" a="1"/>
  <c r="F1385" i="1" s="1"/>
  <c r="F1386" i="1" a="1"/>
  <c r="F1386" i="1" s="1"/>
  <c r="F1387" i="1" a="1"/>
  <c r="F1387" i="1"/>
  <c r="F1388" i="1" a="1"/>
  <c r="F1388" i="1" s="1"/>
  <c r="F1389" i="1" a="1"/>
  <c r="F1389" i="1" s="1"/>
  <c r="F1390" i="1" a="1"/>
  <c r="F1390" i="1" s="1"/>
  <c r="F1391" i="1" a="1"/>
  <c r="F1391" i="1" s="1"/>
  <c r="F1392" i="1" a="1"/>
  <c r="F1392" i="1" s="1"/>
  <c r="F1393" i="1" a="1"/>
  <c r="F1393" i="1" s="1"/>
  <c r="F1394" i="1" a="1"/>
  <c r="F1394" i="1"/>
  <c r="F1395" i="1" a="1"/>
  <c r="F1395" i="1" s="1"/>
  <c r="F1396" i="1" a="1"/>
  <c r="F1396" i="1" s="1"/>
  <c r="F1397" i="1" a="1"/>
  <c r="F1397" i="1" s="1"/>
  <c r="F1398" i="1" a="1"/>
  <c r="F1398" i="1" s="1"/>
  <c r="F1399" i="1" a="1"/>
  <c r="F1399" i="1" s="1"/>
  <c r="F1400" i="1" a="1"/>
  <c r="F1400" i="1" s="1"/>
  <c r="F1401" i="1" a="1"/>
  <c r="F1401" i="1"/>
  <c r="F1402" i="1" a="1"/>
  <c r="F1402" i="1" s="1"/>
  <c r="F1403" i="1" a="1"/>
  <c r="F1403" i="1" s="1"/>
  <c r="F1404" i="1" a="1"/>
  <c r="F1404" i="1" s="1"/>
  <c r="F1405" i="1" a="1"/>
  <c r="F1405" i="1" s="1"/>
  <c r="F1406" i="1" a="1"/>
  <c r="F1406" i="1"/>
  <c r="F1407" i="1" a="1"/>
  <c r="F1407" i="1" s="1"/>
  <c r="F1408" i="1" a="1"/>
  <c r="F1408" i="1"/>
  <c r="F1409" i="1" a="1"/>
  <c r="F1409" i="1" s="1"/>
  <c r="F1410" i="1" a="1"/>
  <c r="F1410" i="1" s="1"/>
  <c r="F1411" i="1" a="1"/>
  <c r="F1411" i="1" s="1"/>
  <c r="F1412" i="1" a="1"/>
  <c r="F1412" i="1" s="1"/>
  <c r="F1413" i="1" a="1"/>
  <c r="F1413" i="1" s="1"/>
  <c r="F1414" i="1" a="1"/>
  <c r="F1414" i="1" s="1"/>
  <c r="F1415" i="1" a="1"/>
  <c r="F1415" i="1" s="1"/>
  <c r="F1416" i="1" a="1"/>
  <c r="F1416" i="1" s="1"/>
  <c r="F1417" i="1" a="1"/>
  <c r="F1417" i="1" s="1"/>
  <c r="F1418" i="1" a="1"/>
  <c r="F1418" i="1" s="1"/>
  <c r="F1419" i="1" a="1"/>
  <c r="F1419" i="1" s="1"/>
  <c r="F1420" i="1" a="1"/>
  <c r="F1420" i="1" s="1"/>
  <c r="F1421" i="1" a="1"/>
  <c r="F1421" i="1" s="1"/>
  <c r="F1422" i="1" a="1"/>
  <c r="F1422" i="1" s="1"/>
  <c r="F1423" i="1" a="1"/>
  <c r="F1423" i="1" s="1"/>
  <c r="F1424" i="1" a="1"/>
  <c r="F1424" i="1"/>
  <c r="F1425" i="1" a="1"/>
  <c r="F1425" i="1" s="1"/>
  <c r="F1426" i="1" a="1"/>
  <c r="F1426" i="1"/>
  <c r="F1427" i="1" a="1"/>
  <c r="F1427" i="1" s="1"/>
  <c r="F1428" i="1" a="1"/>
  <c r="F1428" i="1" s="1"/>
  <c r="F1429" i="1" a="1"/>
  <c r="F1429" i="1" s="1"/>
  <c r="F1430" i="1" a="1"/>
  <c r="F1430" i="1" s="1"/>
  <c r="F1431" i="1" a="1"/>
  <c r="F1431" i="1" s="1"/>
  <c r="F1432" i="1" a="1"/>
  <c r="F1432" i="1" s="1"/>
  <c r="F1433" i="1" a="1"/>
  <c r="F1433" i="1"/>
  <c r="F1434" i="1" a="1"/>
  <c r="F1434" i="1" s="1"/>
  <c r="F1435" i="1" a="1"/>
  <c r="F1435" i="1" s="1"/>
  <c r="F1436" i="1" a="1"/>
  <c r="F1436" i="1" s="1"/>
  <c r="F1437" i="1" a="1"/>
  <c r="F1437" i="1" s="1"/>
  <c r="F1438" i="1" a="1"/>
  <c r="F1438" i="1" s="1"/>
  <c r="F1439" i="1" a="1"/>
  <c r="F1439" i="1" s="1"/>
  <c r="F1440" i="1" a="1"/>
  <c r="F1440" i="1" s="1"/>
  <c r="F1441" i="1" a="1"/>
  <c r="F1441" i="1" s="1"/>
  <c r="F1442" i="1" a="1"/>
  <c r="F1442" i="1" s="1"/>
  <c r="F1443" i="1" a="1"/>
  <c r="F1443" i="1" s="1"/>
  <c r="F1444" i="1" a="1"/>
  <c r="F1444" i="1"/>
  <c r="F1445" i="1" a="1"/>
  <c r="F1445" i="1" s="1"/>
  <c r="F1446" i="1" a="1"/>
  <c r="F1446" i="1"/>
  <c r="F1447" i="1" a="1"/>
  <c r="F1447" i="1" s="1"/>
  <c r="F1448" i="1" a="1"/>
  <c r="F1448" i="1" s="1"/>
  <c r="F1449" i="1" a="1"/>
  <c r="F1449" i="1" s="1"/>
  <c r="F1450" i="1" a="1"/>
  <c r="F1450" i="1"/>
  <c r="F1451" i="1" a="1"/>
  <c r="F1451" i="1" s="1"/>
  <c r="F1452" i="1" a="1"/>
  <c r="F1452" i="1" s="1"/>
  <c r="F1453" i="1" a="1"/>
  <c r="F1453" i="1" s="1"/>
  <c r="F1454" i="1" a="1"/>
  <c r="F1454" i="1" s="1"/>
  <c r="F1455" i="1" a="1"/>
  <c r="F1455" i="1" s="1"/>
  <c r="F1456" i="1" a="1"/>
  <c r="F1456" i="1" s="1"/>
  <c r="F1457" i="1" a="1"/>
  <c r="F1457" i="1" s="1"/>
  <c r="F1458" i="1" a="1"/>
  <c r="F1458" i="1" s="1"/>
  <c r="F1459" i="1" a="1"/>
  <c r="F1459" i="1" s="1"/>
  <c r="F1460" i="1" a="1"/>
  <c r="F1460" i="1"/>
  <c r="F1461" i="1" a="1"/>
  <c r="F1461" i="1" s="1"/>
  <c r="F1462" i="1" a="1"/>
  <c r="F1462" i="1" s="1"/>
  <c r="F1463" i="1" a="1"/>
  <c r="F1463" i="1" s="1"/>
  <c r="F1464" i="1" a="1"/>
  <c r="F1464" i="1" s="1"/>
  <c r="F1465" i="1" a="1"/>
  <c r="F1465" i="1" s="1"/>
  <c r="F1466" i="1" a="1"/>
  <c r="F1466" i="1" s="1"/>
  <c r="F1467" i="1" a="1"/>
  <c r="F1467" i="1" s="1"/>
  <c r="F1468" i="1" a="1"/>
  <c r="F1468" i="1" s="1"/>
  <c r="F1469" i="1" a="1"/>
  <c r="F1469" i="1" s="1"/>
  <c r="F1470" i="1" a="1"/>
  <c r="F1470" i="1" s="1"/>
  <c r="F1471" i="1" a="1"/>
  <c r="F1471" i="1" s="1"/>
  <c r="F1472" i="1" a="1"/>
  <c r="F1472" i="1" s="1"/>
  <c r="F1473" i="1" a="1"/>
  <c r="F1473" i="1" s="1"/>
  <c r="F1474" i="1" a="1"/>
  <c r="F1474" i="1" s="1"/>
  <c r="F1475" i="1" a="1"/>
  <c r="F1475" i="1" s="1"/>
  <c r="F1476" i="1" a="1"/>
  <c r="F1476" i="1" s="1"/>
  <c r="F1477" i="1" a="1"/>
  <c r="F1477" i="1" s="1"/>
  <c r="F1478" i="1" a="1"/>
  <c r="F1478" i="1" s="1"/>
  <c r="F1479" i="1" a="1"/>
  <c r="F1479" i="1" s="1"/>
  <c r="F1480" i="1" a="1"/>
  <c r="F1480" i="1" s="1"/>
  <c r="F1481" i="1" a="1"/>
  <c r="F1481" i="1" s="1"/>
  <c r="F1482" i="1" a="1"/>
  <c r="F1482" i="1" s="1"/>
  <c r="F1483" i="1" a="1"/>
  <c r="F1483" i="1" s="1"/>
  <c r="F1484" i="1" a="1"/>
  <c r="F1484" i="1" s="1"/>
  <c r="F1485" i="1" a="1"/>
  <c r="F1485" i="1" s="1"/>
  <c r="F1486" i="1" a="1"/>
  <c r="F1486" i="1" s="1"/>
  <c r="F1487" i="1" a="1"/>
  <c r="F1487" i="1" s="1"/>
  <c r="F1488" i="1" a="1"/>
  <c r="F1488" i="1" s="1"/>
  <c r="F1489" i="1" a="1"/>
  <c r="F1489" i="1" s="1"/>
  <c r="F1490" i="1" a="1"/>
  <c r="F1490" i="1" s="1"/>
  <c r="F1491" i="1" a="1"/>
  <c r="F1491" i="1" s="1"/>
  <c r="F1492" i="1" a="1"/>
  <c r="F1492" i="1" s="1"/>
  <c r="F1493" i="1" a="1"/>
  <c r="F1493" i="1" s="1"/>
  <c r="F1494" i="1" a="1"/>
  <c r="F1494" i="1" s="1"/>
  <c r="F1495" i="1" a="1"/>
  <c r="F1495" i="1" s="1"/>
  <c r="F1496" i="1" a="1"/>
  <c r="F1496" i="1" s="1"/>
  <c r="F1497" i="1" a="1"/>
  <c r="F1497" i="1" s="1"/>
  <c r="F1498" i="1" a="1"/>
  <c r="F1498" i="1" s="1"/>
  <c r="F1499" i="1" a="1"/>
  <c r="F1499" i="1" s="1"/>
  <c r="F1500" i="1" a="1"/>
  <c r="F1500" i="1" s="1"/>
  <c r="F1501" i="1" a="1"/>
  <c r="F1501" i="1" s="1"/>
  <c r="F1502" i="1" a="1"/>
  <c r="F1502" i="1" s="1"/>
  <c r="F1503" i="1" a="1"/>
  <c r="F1503" i="1" s="1"/>
  <c r="F1504" i="1" a="1"/>
  <c r="F1504" i="1" s="1"/>
  <c r="F1505" i="1" a="1"/>
  <c r="F1505" i="1" s="1"/>
  <c r="F1506" i="1" a="1"/>
  <c r="F1506" i="1" s="1"/>
  <c r="F1507" i="1" a="1"/>
  <c r="F1507" i="1" s="1"/>
  <c r="F1508" i="1" a="1"/>
  <c r="F1508" i="1" s="1"/>
  <c r="F1509" i="1" a="1"/>
  <c r="F1509" i="1" s="1"/>
  <c r="F1510" i="1" a="1"/>
  <c r="F1510" i="1" s="1"/>
  <c r="F1511" i="1" a="1"/>
  <c r="F1511" i="1" s="1"/>
  <c r="F1512" i="1" a="1"/>
  <c r="F1512" i="1" s="1"/>
  <c r="F1513" i="1" a="1"/>
  <c r="F1513" i="1" s="1"/>
  <c r="F1514" i="1" a="1"/>
  <c r="F1514" i="1" s="1"/>
  <c r="F1515" i="1" a="1"/>
  <c r="F1515" i="1" s="1"/>
  <c r="F1516" i="1" a="1"/>
  <c r="F1516" i="1" s="1"/>
  <c r="F1517" i="1" a="1"/>
  <c r="F1517" i="1" s="1"/>
  <c r="F1518" i="1" a="1"/>
  <c r="F1518" i="1" s="1"/>
  <c r="F1519" i="1" a="1"/>
  <c r="F1519" i="1" s="1"/>
  <c r="F1520" i="1" a="1"/>
  <c r="F1520" i="1" s="1"/>
  <c r="F1521" i="1" a="1"/>
  <c r="F1521" i="1" s="1"/>
  <c r="F1522" i="1" a="1"/>
  <c r="F1522" i="1" s="1"/>
  <c r="F1523" i="1" a="1"/>
  <c r="F1523" i="1" s="1"/>
  <c r="F1524" i="1" a="1"/>
  <c r="F1524" i="1" s="1"/>
  <c r="F1525" i="1" a="1"/>
  <c r="F1525" i="1" s="1"/>
  <c r="F1526" i="1" a="1"/>
  <c r="F1526" i="1" s="1"/>
  <c r="F1527" i="1" a="1"/>
  <c r="F1527" i="1" s="1"/>
  <c r="F1528" i="1" a="1"/>
  <c r="F1528" i="1" s="1"/>
  <c r="F1529" i="1" a="1"/>
  <c r="F1529" i="1" s="1"/>
  <c r="F1530" i="1" a="1"/>
  <c r="F1530" i="1" s="1"/>
  <c r="F1531" i="1" a="1"/>
  <c r="F1531" i="1" s="1"/>
  <c r="F1532" i="1" a="1"/>
  <c r="F1532" i="1" s="1"/>
  <c r="F1533" i="1" a="1"/>
  <c r="F1533" i="1" s="1"/>
  <c r="F1534" i="1" a="1"/>
  <c r="F1534" i="1" s="1"/>
  <c r="F1535" i="1" a="1"/>
  <c r="F1535" i="1" s="1"/>
  <c r="F1536" i="1" a="1"/>
  <c r="F1536" i="1" s="1"/>
  <c r="F1537" i="1" a="1"/>
  <c r="F1537" i="1" s="1"/>
  <c r="F1538" i="1" a="1"/>
  <c r="F1538" i="1" s="1"/>
  <c r="F1539" i="1" a="1"/>
  <c r="F1539" i="1" s="1"/>
  <c r="F1540" i="1" a="1"/>
  <c r="F1540" i="1" s="1"/>
  <c r="F1541" i="1" a="1"/>
  <c r="F1541" i="1" s="1"/>
  <c r="F1542" i="1" a="1"/>
  <c r="F1542" i="1" s="1"/>
  <c r="F1543" i="1" a="1"/>
  <c r="F1543" i="1" s="1"/>
  <c r="F1544" i="1" a="1"/>
  <c r="F1544" i="1" s="1"/>
  <c r="F1545" i="1" a="1"/>
  <c r="F1545" i="1" s="1"/>
  <c r="F1546" i="1" a="1"/>
  <c r="F1546" i="1" s="1"/>
  <c r="F1547" i="1" a="1"/>
  <c r="F1547" i="1" s="1"/>
  <c r="F1548" i="1" a="1"/>
  <c r="F1548" i="1" s="1"/>
  <c r="F1549" i="1" a="1"/>
  <c r="F1549" i="1" s="1"/>
  <c r="F1550" i="1" a="1"/>
  <c r="F1550" i="1" s="1"/>
  <c r="F1551" i="1" a="1"/>
  <c r="F1551" i="1" s="1"/>
  <c r="F1552" i="1" a="1"/>
  <c r="F1552" i="1" s="1"/>
  <c r="F1553" i="1" a="1"/>
  <c r="F1553" i="1" s="1"/>
  <c r="F1554" i="1" a="1"/>
  <c r="F1554" i="1" s="1"/>
  <c r="F1555" i="1" a="1"/>
  <c r="F1555" i="1" s="1"/>
  <c r="F1556" i="1" a="1"/>
  <c r="F1556" i="1" s="1"/>
  <c r="F1557" i="1" a="1"/>
  <c r="F1557" i="1" s="1"/>
  <c r="F1558" i="1" a="1"/>
  <c r="F1558" i="1" s="1"/>
  <c r="F1559" i="1" a="1"/>
  <c r="F1559" i="1" s="1"/>
  <c r="F1560" i="1" a="1"/>
  <c r="F1560" i="1" s="1"/>
  <c r="F1561" i="1" a="1"/>
  <c r="F1561" i="1" s="1"/>
  <c r="F1562" i="1" a="1"/>
  <c r="F1562" i="1" s="1"/>
  <c r="F1563" i="1" a="1"/>
  <c r="F1563" i="1" s="1"/>
  <c r="F1564" i="1" a="1"/>
  <c r="F1564" i="1" s="1"/>
  <c r="F1565" i="1" a="1"/>
  <c r="F1565" i="1" s="1"/>
  <c r="F1566" i="1" a="1"/>
  <c r="F1566" i="1" s="1"/>
  <c r="F1567" i="1" a="1"/>
  <c r="F1567" i="1" s="1"/>
  <c r="F1568" i="1" a="1"/>
  <c r="F1568" i="1" s="1"/>
  <c r="F1569" i="1" a="1"/>
  <c r="F1569" i="1" s="1"/>
  <c r="F1570" i="1" a="1"/>
  <c r="F1570" i="1" s="1"/>
  <c r="F1571" i="1" a="1"/>
  <c r="F1571" i="1" s="1"/>
  <c r="F1572" i="1" a="1"/>
  <c r="F1572" i="1" s="1"/>
  <c r="F1573" i="1" a="1"/>
  <c r="F1573" i="1" s="1"/>
  <c r="F1574" i="1" a="1"/>
  <c r="F1574" i="1" s="1"/>
  <c r="F1575" i="1" a="1"/>
  <c r="F1575" i="1" s="1"/>
  <c r="F1576" i="1" a="1"/>
  <c r="F1576" i="1" s="1"/>
  <c r="F1577" i="1" a="1"/>
  <c r="F1577" i="1" s="1"/>
  <c r="F1578" i="1" a="1"/>
  <c r="F1578" i="1" s="1"/>
  <c r="F1579" i="1" a="1"/>
  <c r="F1579" i="1" s="1"/>
  <c r="F1580" i="1" a="1"/>
  <c r="F1580" i="1" s="1"/>
  <c r="F1581" i="1" a="1"/>
  <c r="F1581" i="1" s="1"/>
  <c r="F1582" i="1" a="1"/>
  <c r="F1582" i="1" s="1"/>
  <c r="F1583" i="1" a="1"/>
  <c r="F1583" i="1" s="1"/>
  <c r="F1584" i="1" a="1"/>
  <c r="F1584" i="1" s="1"/>
  <c r="F1585" i="1" a="1"/>
  <c r="F1585" i="1" s="1"/>
  <c r="F1586" i="1" a="1"/>
  <c r="F1586" i="1" s="1"/>
  <c r="F1587" i="1" a="1"/>
  <c r="F1587" i="1" s="1"/>
  <c r="F1588" i="1" a="1"/>
  <c r="F1588" i="1" s="1"/>
  <c r="F1589" i="1" a="1"/>
  <c r="F1589" i="1" s="1"/>
  <c r="F1590" i="1" a="1"/>
  <c r="F1590" i="1" s="1"/>
  <c r="F1591" i="1" a="1"/>
  <c r="F1591" i="1" s="1"/>
  <c r="F1592" i="1" a="1"/>
  <c r="F1592" i="1" s="1"/>
  <c r="F1593" i="1" a="1"/>
  <c r="F1593" i="1" s="1"/>
  <c r="F1594" i="1" a="1"/>
  <c r="F1594" i="1" s="1"/>
  <c r="F1595" i="1" a="1"/>
  <c r="F1595" i="1" s="1"/>
  <c r="F1596" i="1" a="1"/>
  <c r="F1596" i="1" s="1"/>
  <c r="F1597" i="1" a="1"/>
  <c r="F1597" i="1" s="1"/>
  <c r="F1598" i="1" a="1"/>
  <c r="F1598" i="1" s="1"/>
  <c r="F1599" i="1" a="1"/>
  <c r="F1599" i="1" s="1"/>
  <c r="F1600" i="1" a="1"/>
  <c r="F1600" i="1" s="1"/>
  <c r="F1601" i="1" a="1"/>
  <c r="F1601" i="1" s="1"/>
  <c r="F1602" i="1" a="1"/>
  <c r="F1602" i="1" s="1"/>
  <c r="F1603" i="1" a="1"/>
  <c r="F1603" i="1" s="1"/>
  <c r="F1604" i="1" a="1"/>
  <c r="F1604" i="1" s="1"/>
  <c r="F1605" i="1" a="1"/>
  <c r="F1605" i="1" s="1"/>
  <c r="F1606" i="1" a="1"/>
  <c r="F1606" i="1" s="1"/>
  <c r="F1607" i="1" a="1"/>
  <c r="F1607" i="1" s="1"/>
  <c r="F1608" i="1" a="1"/>
  <c r="F1608" i="1" s="1"/>
  <c r="F1609" i="1" a="1"/>
  <c r="F1609" i="1" s="1"/>
  <c r="F1610" i="1" a="1"/>
  <c r="F1610" i="1" s="1"/>
  <c r="F1611" i="1" a="1"/>
  <c r="F1611" i="1" s="1"/>
  <c r="F1612" i="1" a="1"/>
  <c r="F1612" i="1" s="1"/>
  <c r="F1613" i="1" a="1"/>
  <c r="F1613" i="1" s="1"/>
  <c r="F1614" i="1" a="1"/>
  <c r="F1614" i="1" s="1"/>
  <c r="F1615" i="1" a="1"/>
  <c r="F1615" i="1" s="1"/>
  <c r="F1616" i="1" a="1"/>
  <c r="F1616" i="1" s="1"/>
  <c r="F1617" i="1" a="1"/>
  <c r="F1617" i="1" s="1"/>
  <c r="F1618" i="1" a="1"/>
  <c r="F1618" i="1" s="1"/>
  <c r="F1619" i="1" a="1"/>
  <c r="F1619" i="1" s="1"/>
  <c r="F1620" i="1" a="1"/>
  <c r="F1620" i="1" s="1"/>
  <c r="F1621" i="1" a="1"/>
  <c r="F1621" i="1" s="1"/>
  <c r="F1622" i="1" a="1"/>
  <c r="F1622" i="1" s="1"/>
  <c r="F1623" i="1" a="1"/>
  <c r="F1623" i="1" s="1"/>
  <c r="F1624" i="1" a="1"/>
  <c r="F1624" i="1" s="1"/>
  <c r="F1625" i="1" a="1"/>
  <c r="F1625" i="1" s="1"/>
  <c r="F1626" i="1" a="1"/>
  <c r="F1626" i="1" s="1"/>
  <c r="F1627" i="1" a="1"/>
  <c r="F1627" i="1" s="1"/>
  <c r="F1628" i="1" a="1"/>
  <c r="F1628" i="1" s="1"/>
  <c r="F1629" i="1" a="1"/>
  <c r="F1629" i="1" s="1"/>
  <c r="F1630" i="1" a="1"/>
  <c r="F1630" i="1" s="1"/>
  <c r="F1631" i="1" a="1"/>
  <c r="F1631" i="1" s="1"/>
  <c r="F1632" i="1" a="1"/>
  <c r="F1632" i="1" s="1"/>
  <c r="F1633" i="1" a="1"/>
  <c r="F1633" i="1" s="1"/>
  <c r="F1634" i="1" a="1"/>
  <c r="F1634" i="1" s="1"/>
  <c r="F1635" i="1" a="1"/>
  <c r="F1635" i="1" s="1"/>
  <c r="F1636" i="1" a="1"/>
  <c r="F1636" i="1" s="1"/>
  <c r="F1637" i="1" a="1"/>
  <c r="F1637" i="1" s="1"/>
  <c r="F1638" i="1" a="1"/>
  <c r="F1638" i="1" s="1"/>
  <c r="F1639" i="1" a="1"/>
  <c r="F1639" i="1" s="1"/>
  <c r="F1640" i="1" a="1"/>
  <c r="F1640" i="1" s="1"/>
  <c r="F1641" i="1" a="1"/>
  <c r="F1641" i="1" s="1"/>
  <c r="F1642" i="1" a="1"/>
  <c r="F1642" i="1" s="1"/>
  <c r="F1643" i="1" a="1"/>
  <c r="F1643" i="1" s="1"/>
  <c r="F1644" i="1" a="1"/>
  <c r="F1644" i="1" s="1"/>
  <c r="F1645" i="1" a="1"/>
  <c r="F1645" i="1" s="1"/>
  <c r="F1646" i="1" a="1"/>
  <c r="F1646" i="1" s="1"/>
  <c r="F1647" i="1" a="1"/>
  <c r="F1647" i="1" s="1"/>
  <c r="F1648" i="1" a="1"/>
  <c r="F1648" i="1" s="1"/>
  <c r="F1649" i="1" a="1"/>
  <c r="F1649" i="1" s="1"/>
  <c r="F1650" i="1" a="1"/>
  <c r="F1650" i="1" s="1"/>
  <c r="F1651" i="1" a="1"/>
  <c r="F1651" i="1" s="1"/>
  <c r="F1652" i="1" a="1"/>
  <c r="F1652" i="1" s="1"/>
  <c r="F1653" i="1" a="1"/>
  <c r="F1653" i="1" s="1"/>
  <c r="F1654" i="1" a="1"/>
  <c r="F1654" i="1" s="1"/>
  <c r="F1655" i="1" a="1"/>
  <c r="F1655" i="1" s="1"/>
  <c r="F1656" i="1" a="1"/>
  <c r="F1656" i="1" s="1"/>
  <c r="F1657" i="1" a="1"/>
  <c r="F1657" i="1" s="1"/>
  <c r="F1658" i="1" a="1"/>
  <c r="F1658" i="1" s="1"/>
  <c r="F1659" i="1" a="1"/>
  <c r="F1659" i="1" s="1"/>
  <c r="F1660" i="1" a="1"/>
  <c r="F1660" i="1" s="1"/>
  <c r="F1661" i="1" a="1"/>
  <c r="F1661" i="1" s="1"/>
  <c r="F1662" i="1" a="1"/>
  <c r="F1662" i="1" s="1"/>
  <c r="F1663" i="1" a="1"/>
  <c r="F1663" i="1" s="1"/>
  <c r="F1664" i="1" a="1"/>
  <c r="F1664" i="1" s="1"/>
  <c r="F1665" i="1" a="1"/>
  <c r="F1665" i="1" s="1"/>
  <c r="F1666" i="1" a="1"/>
  <c r="F1666" i="1" s="1"/>
  <c r="F1667" i="1" a="1"/>
  <c r="F1667" i="1" s="1"/>
  <c r="F1668" i="1" a="1"/>
  <c r="F1668" i="1" s="1"/>
  <c r="F1669" i="1" a="1"/>
  <c r="F1669" i="1" s="1"/>
  <c r="F1670" i="1" a="1"/>
  <c r="F1670" i="1" s="1"/>
  <c r="F1671" i="1" a="1"/>
  <c r="F1671" i="1" s="1"/>
  <c r="F1672" i="1" a="1"/>
  <c r="F1672" i="1" s="1"/>
  <c r="F1673" i="1" a="1"/>
  <c r="F1673" i="1" s="1"/>
  <c r="F1674" i="1" a="1"/>
  <c r="F1674" i="1" s="1"/>
  <c r="F1675" i="1" a="1"/>
  <c r="F1675" i="1" s="1"/>
  <c r="F1676" i="1" a="1"/>
  <c r="F1676" i="1" s="1"/>
  <c r="F1677" i="1" a="1"/>
  <c r="F1677" i="1" s="1"/>
  <c r="F1678" i="1" a="1"/>
  <c r="F1678" i="1" s="1"/>
  <c r="F1679" i="1" a="1"/>
  <c r="F1679" i="1" s="1"/>
  <c r="F1680" i="1" a="1"/>
  <c r="F1680" i="1" s="1"/>
  <c r="F1681" i="1" a="1"/>
  <c r="F1681" i="1" s="1"/>
  <c r="F1682" i="1" a="1"/>
  <c r="F1682" i="1" s="1"/>
  <c r="F1683" i="1" a="1"/>
  <c r="F1683" i="1" s="1"/>
  <c r="F1684" i="1" a="1"/>
  <c r="F1684" i="1" s="1"/>
  <c r="F1685" i="1" a="1"/>
  <c r="F1685" i="1" s="1"/>
  <c r="F1686" i="1" a="1"/>
  <c r="F1686" i="1" s="1"/>
  <c r="F1687" i="1" a="1"/>
  <c r="F1687" i="1" s="1"/>
  <c r="F1688" i="1" a="1"/>
  <c r="F1688" i="1" s="1"/>
  <c r="F1689" i="1" a="1"/>
  <c r="F1689" i="1" s="1"/>
  <c r="F1690" i="1" a="1"/>
  <c r="F1690" i="1" s="1"/>
  <c r="F1691" i="1" a="1"/>
  <c r="F1691" i="1" s="1"/>
  <c r="F1692" i="1" a="1"/>
  <c r="F1692" i="1" s="1"/>
  <c r="F1693" i="1" a="1"/>
  <c r="F1693" i="1" s="1"/>
  <c r="F1694" i="1" a="1"/>
  <c r="F1694" i="1" s="1"/>
  <c r="F1695" i="1" a="1"/>
  <c r="F1695" i="1" s="1"/>
  <c r="F1696" i="1" a="1"/>
  <c r="F1696" i="1" s="1"/>
  <c r="F1697" i="1" a="1"/>
  <c r="F1697" i="1" s="1"/>
  <c r="F1698" i="1" a="1"/>
  <c r="F1698" i="1" s="1"/>
  <c r="F1699" i="1" a="1"/>
  <c r="F1699" i="1" s="1"/>
  <c r="F1700" i="1" a="1"/>
  <c r="F1700" i="1" s="1"/>
  <c r="F1701" i="1" a="1"/>
  <c r="F1701" i="1" s="1"/>
  <c r="F1702" i="1" a="1"/>
  <c r="F1702" i="1" s="1"/>
  <c r="F1703" i="1" a="1"/>
  <c r="F1703" i="1" s="1"/>
  <c r="F1704" i="1" a="1"/>
  <c r="F1704" i="1" s="1"/>
  <c r="F1705" i="1" a="1"/>
  <c r="F1705" i="1" s="1"/>
  <c r="F1706" i="1" a="1"/>
  <c r="F1706" i="1" s="1"/>
  <c r="F1707" i="1" a="1"/>
  <c r="F1707" i="1" s="1"/>
  <c r="F1708" i="1" a="1"/>
  <c r="F1708" i="1" s="1"/>
  <c r="F1709" i="1" a="1"/>
  <c r="F1709" i="1" s="1"/>
  <c r="F1710" i="1" a="1"/>
  <c r="F1710" i="1" s="1"/>
  <c r="F1711" i="1" a="1"/>
  <c r="F1711" i="1" s="1"/>
  <c r="F1712" i="1" a="1"/>
  <c r="F1712" i="1" s="1"/>
  <c r="F1713" i="1" a="1"/>
  <c r="F1713" i="1" s="1"/>
  <c r="F1714" i="1" a="1"/>
  <c r="F1714" i="1" s="1"/>
  <c r="F1715" i="1" a="1"/>
  <c r="F1715" i="1" s="1"/>
  <c r="F1716" i="1" a="1"/>
  <c r="F1716" i="1" s="1"/>
  <c r="F1717" i="1" a="1"/>
  <c r="F1717" i="1" s="1"/>
  <c r="F1718" i="1" a="1"/>
  <c r="F1718" i="1" s="1"/>
  <c r="F1719" i="1" a="1"/>
  <c r="F1719" i="1" s="1"/>
  <c r="F1720" i="1" a="1"/>
  <c r="F1720" i="1" s="1"/>
  <c r="F1721" i="1" a="1"/>
  <c r="F1721" i="1" s="1"/>
  <c r="F1722" i="1" a="1"/>
  <c r="F1722" i="1" s="1"/>
  <c r="F1723" i="1" a="1"/>
  <c r="F1723" i="1" s="1"/>
  <c r="F1724" i="1" a="1"/>
  <c r="F1724" i="1" s="1"/>
  <c r="F1725" i="1" a="1"/>
  <c r="F1725" i="1" s="1"/>
  <c r="F1726" i="1" a="1"/>
  <c r="F1726" i="1" s="1"/>
  <c r="F1727" i="1" a="1"/>
  <c r="F1727" i="1" s="1"/>
  <c r="F1728" i="1" a="1"/>
  <c r="F1728" i="1" s="1"/>
  <c r="F1729" i="1" a="1"/>
  <c r="F1729" i="1" s="1"/>
  <c r="F1730" i="1" a="1"/>
  <c r="F1730" i="1" s="1"/>
  <c r="F1731" i="1" a="1"/>
  <c r="F1731" i="1" s="1"/>
  <c r="F1732" i="1" a="1"/>
  <c r="F1732" i="1" s="1"/>
  <c r="F1733" i="1" a="1"/>
  <c r="F1733" i="1" s="1"/>
  <c r="F1734" i="1" a="1"/>
  <c r="F1734" i="1" s="1"/>
  <c r="F1735" i="1" a="1"/>
  <c r="F1735" i="1" s="1"/>
  <c r="F1736" i="1" a="1"/>
  <c r="F1736" i="1" s="1"/>
  <c r="F1737" i="1" a="1"/>
  <c r="F1737" i="1" s="1"/>
  <c r="F1738" i="1" a="1"/>
  <c r="F1738" i="1" s="1"/>
  <c r="F1739" i="1" a="1"/>
  <c r="F1739" i="1" s="1"/>
  <c r="F1740" i="1" a="1"/>
  <c r="F1740" i="1" s="1"/>
  <c r="F1741" i="1" a="1"/>
  <c r="F1741" i="1" s="1"/>
  <c r="F1742" i="1" a="1"/>
  <c r="F1742" i="1" s="1"/>
  <c r="F1743" i="1" a="1"/>
  <c r="F1743" i="1" s="1"/>
  <c r="F1744" i="1" a="1"/>
  <c r="F1744" i="1" s="1"/>
  <c r="F1745" i="1" a="1"/>
  <c r="F1745" i="1" s="1"/>
  <c r="F1746" i="1" a="1"/>
  <c r="F1746" i="1" s="1"/>
  <c r="F1747" i="1" a="1"/>
  <c r="F1747" i="1" s="1"/>
  <c r="F1748" i="1" a="1"/>
  <c r="F1748" i="1" s="1"/>
  <c r="F1749" i="1" a="1"/>
  <c r="F1749" i="1" s="1"/>
  <c r="F1750" i="1" a="1"/>
  <c r="F1750" i="1" s="1"/>
  <c r="F1751" i="1" a="1"/>
  <c r="F1751" i="1" s="1"/>
  <c r="F1752" i="1" a="1"/>
  <c r="F1752" i="1" s="1"/>
  <c r="F1753" i="1" a="1"/>
  <c r="F1753" i="1" s="1"/>
  <c r="F1754" i="1" a="1"/>
  <c r="F1754" i="1" s="1"/>
  <c r="F1755" i="1" a="1"/>
  <c r="F1755" i="1" s="1"/>
  <c r="F1756" i="1" a="1"/>
  <c r="F1756" i="1" s="1"/>
  <c r="F1757" i="1" a="1"/>
  <c r="F1757" i="1" s="1"/>
  <c r="F1758" i="1" a="1"/>
  <c r="F1758" i="1" s="1"/>
  <c r="F1759" i="1" a="1"/>
  <c r="F1759" i="1" s="1"/>
  <c r="F1760" i="1" a="1"/>
  <c r="F1760" i="1" s="1"/>
  <c r="F1761" i="1" a="1"/>
  <c r="F1761" i="1" s="1"/>
  <c r="F1762" i="1" a="1"/>
  <c r="F1762" i="1" s="1"/>
  <c r="F1763" i="1" a="1"/>
  <c r="F1763" i="1" s="1"/>
  <c r="F1764" i="1" a="1"/>
  <c r="F1764" i="1" s="1"/>
  <c r="F1765" i="1" a="1"/>
  <c r="F1765" i="1" s="1"/>
  <c r="F1766" i="1" a="1"/>
  <c r="F1766" i="1" s="1"/>
  <c r="F1767" i="1" a="1"/>
  <c r="F1767" i="1" s="1"/>
  <c r="F1768" i="1" a="1"/>
  <c r="F1768" i="1" s="1"/>
  <c r="F1769" i="1" a="1"/>
  <c r="F1769" i="1" s="1"/>
  <c r="F1770" i="1" a="1"/>
  <c r="F1770" i="1" s="1"/>
  <c r="F1771" i="1" a="1"/>
  <c r="F1771" i="1" s="1"/>
  <c r="F1772" i="1" a="1"/>
  <c r="F1772" i="1" s="1"/>
  <c r="F1773" i="1" a="1"/>
  <c r="F1773" i="1" s="1"/>
  <c r="F1774" i="1" a="1"/>
  <c r="F1774" i="1" s="1"/>
  <c r="F1775" i="1" a="1"/>
  <c r="F1775" i="1" s="1"/>
  <c r="F1776" i="1" a="1"/>
  <c r="F1776" i="1" s="1"/>
  <c r="F1777" i="1" a="1"/>
  <c r="F1777" i="1" s="1"/>
  <c r="F1778" i="1" a="1"/>
  <c r="F1778" i="1" s="1"/>
  <c r="F1779" i="1" a="1"/>
  <c r="F1779" i="1" s="1"/>
  <c r="F1780" i="1" a="1"/>
  <c r="F1780" i="1" s="1"/>
  <c r="F1781" i="1" a="1"/>
  <c r="F1781" i="1" s="1"/>
  <c r="F1782" i="1" a="1"/>
  <c r="F1782" i="1" s="1"/>
  <c r="F1783" i="1" a="1"/>
  <c r="F1783" i="1" s="1"/>
  <c r="F1784" i="1" a="1"/>
  <c r="F1784" i="1" s="1"/>
  <c r="F1785" i="1" a="1"/>
  <c r="F1785" i="1" s="1"/>
  <c r="F1786" i="1" a="1"/>
  <c r="F1786" i="1" s="1"/>
  <c r="F1787" i="1" a="1"/>
  <c r="F1787" i="1" s="1"/>
  <c r="F1788" i="1" a="1"/>
  <c r="F1788" i="1" s="1"/>
  <c r="F1789" i="1" a="1"/>
  <c r="F1789" i="1" s="1"/>
  <c r="F1790" i="1" a="1"/>
  <c r="F1790" i="1" s="1"/>
  <c r="F1791" i="1" a="1"/>
  <c r="F1791" i="1" s="1"/>
  <c r="F1792" i="1" a="1"/>
  <c r="F1792" i="1" s="1"/>
  <c r="F1793" i="1" a="1"/>
  <c r="F1793" i="1" s="1"/>
  <c r="F1794" i="1" a="1"/>
  <c r="F1794" i="1" s="1"/>
  <c r="F1795" i="1" a="1"/>
  <c r="F1795" i="1" s="1"/>
  <c r="F1796" i="1" a="1"/>
  <c r="F1796" i="1" s="1"/>
  <c r="F1797" i="1" a="1"/>
  <c r="F1797" i="1" s="1"/>
  <c r="F1798" i="1" a="1"/>
  <c r="F1798" i="1" s="1"/>
  <c r="F1799" i="1" a="1"/>
  <c r="F1799" i="1" s="1"/>
  <c r="F1800" i="1" a="1"/>
  <c r="F1800" i="1" s="1"/>
  <c r="F1801" i="1" a="1"/>
  <c r="F1801" i="1" s="1"/>
  <c r="F1802" i="1" a="1"/>
  <c r="F1802" i="1" s="1"/>
  <c r="F1803" i="1" a="1"/>
  <c r="F1803" i="1" s="1"/>
  <c r="F1804" i="1" a="1"/>
  <c r="F1804" i="1" s="1"/>
  <c r="F1805" i="1" a="1"/>
  <c r="F1805" i="1" s="1"/>
  <c r="F1806" i="1" a="1"/>
  <c r="F1806" i="1" s="1"/>
  <c r="F1807" i="1" a="1"/>
  <c r="F1807" i="1" s="1"/>
  <c r="F1808" i="1" a="1"/>
  <c r="F1808" i="1" s="1"/>
  <c r="F1809" i="1" a="1"/>
  <c r="F1809" i="1" s="1"/>
  <c r="F1810" i="1" a="1"/>
  <c r="F1810" i="1" s="1"/>
  <c r="F1811" i="1" a="1"/>
  <c r="F1811" i="1" s="1"/>
  <c r="F1812" i="1" a="1"/>
  <c r="F1812" i="1" s="1"/>
  <c r="F1813" i="1" a="1"/>
  <c r="F1813" i="1" s="1"/>
  <c r="F1814" i="1" a="1"/>
  <c r="F1814" i="1" s="1"/>
  <c r="F1815" i="1" a="1"/>
  <c r="F1815" i="1" s="1"/>
  <c r="F1816" i="1" a="1"/>
  <c r="F1816" i="1" s="1"/>
  <c r="F1817" i="1" a="1"/>
  <c r="F1817" i="1" s="1"/>
  <c r="F1818" i="1" a="1"/>
  <c r="F1818" i="1" s="1"/>
  <c r="F1819" i="1" a="1"/>
  <c r="F1819" i="1" s="1"/>
  <c r="F1820" i="1" a="1"/>
  <c r="F1820" i="1" s="1"/>
  <c r="F1821" i="1" a="1"/>
  <c r="F1821" i="1" s="1"/>
  <c r="F1822" i="1" a="1"/>
  <c r="F1822" i="1" s="1"/>
  <c r="F1823" i="1" a="1"/>
  <c r="F1823" i="1" s="1"/>
  <c r="F1824" i="1" a="1"/>
  <c r="F1824" i="1" s="1"/>
  <c r="F1825" i="1" a="1"/>
  <c r="F1825" i="1" s="1"/>
  <c r="F1826" i="1" a="1"/>
  <c r="F1826" i="1" s="1"/>
  <c r="F1827" i="1" a="1"/>
  <c r="F1827" i="1" s="1"/>
  <c r="F1828" i="1" a="1"/>
  <c r="F1828" i="1" s="1"/>
  <c r="F1829" i="1" a="1"/>
  <c r="F1829" i="1" s="1"/>
  <c r="F1830" i="1" a="1"/>
  <c r="F1830" i="1" s="1"/>
  <c r="F1831" i="1" a="1"/>
  <c r="F1831" i="1" s="1"/>
  <c r="F1832" i="1" a="1"/>
  <c r="F1832" i="1" s="1"/>
  <c r="F1833" i="1" a="1"/>
  <c r="F1833" i="1" s="1"/>
  <c r="F1834" i="1" a="1"/>
  <c r="F1834" i="1" s="1"/>
  <c r="F1835" i="1" a="1"/>
  <c r="F1835" i="1" s="1"/>
  <c r="F1836" i="1" a="1"/>
  <c r="F1836" i="1" s="1"/>
  <c r="F1837" i="1" a="1"/>
  <c r="F1837" i="1" s="1"/>
  <c r="F1838" i="1" a="1"/>
  <c r="F1838" i="1" s="1"/>
  <c r="F1839" i="1" a="1"/>
  <c r="F1839" i="1" s="1"/>
  <c r="F1840" i="1" a="1"/>
  <c r="F1840" i="1" s="1"/>
  <c r="F1841" i="1" a="1"/>
  <c r="F1841" i="1" s="1"/>
  <c r="F1842" i="1" a="1"/>
  <c r="F1842" i="1" s="1"/>
  <c r="F1843" i="1" a="1"/>
  <c r="F1843" i="1" s="1"/>
  <c r="F1844" i="1" a="1"/>
  <c r="F1844" i="1" s="1"/>
  <c r="F1845" i="1" a="1"/>
  <c r="F1845" i="1" s="1"/>
  <c r="F1846" i="1" a="1"/>
  <c r="F1846" i="1" s="1"/>
  <c r="F1847" i="1" a="1"/>
  <c r="F1847" i="1" s="1"/>
  <c r="F1848" i="1" a="1"/>
  <c r="F1848" i="1" s="1"/>
  <c r="F1849" i="1" a="1"/>
  <c r="F1849" i="1" s="1"/>
  <c r="F1850" i="1" a="1"/>
  <c r="F1850" i="1" s="1"/>
  <c r="F1851" i="1" a="1"/>
  <c r="F1851" i="1" s="1"/>
  <c r="F1852" i="1" a="1"/>
  <c r="F1852" i="1" s="1"/>
  <c r="F1853" i="1" a="1"/>
  <c r="F1853" i="1" s="1"/>
  <c r="F1854" i="1" a="1"/>
  <c r="F1854" i="1" s="1"/>
  <c r="F1855" i="1" a="1"/>
  <c r="F1855" i="1" s="1"/>
  <c r="F1856" i="1" a="1"/>
  <c r="F1856" i="1" s="1"/>
  <c r="F1857" i="1" a="1"/>
  <c r="F1857" i="1" s="1"/>
  <c r="F1858" i="1" a="1"/>
  <c r="F1858" i="1" s="1"/>
  <c r="F1859" i="1" a="1"/>
  <c r="F1859" i="1" s="1"/>
  <c r="F1860" i="1" a="1"/>
  <c r="F1860" i="1" s="1"/>
  <c r="F1861" i="1" a="1"/>
  <c r="F1861" i="1" s="1"/>
  <c r="F1862" i="1" a="1"/>
  <c r="F1862" i="1" s="1"/>
  <c r="F1863" i="1" a="1"/>
  <c r="F1863" i="1" s="1"/>
  <c r="F1864" i="1" a="1"/>
  <c r="F1864" i="1" s="1"/>
  <c r="F1865" i="1" a="1"/>
  <c r="F1865" i="1" s="1"/>
  <c r="F1866" i="1" a="1"/>
  <c r="F1866" i="1" s="1"/>
  <c r="F1867" i="1" a="1"/>
  <c r="F1867" i="1" s="1"/>
  <c r="F1868" i="1" a="1"/>
  <c r="F1868" i="1" s="1"/>
  <c r="F1869" i="1" a="1"/>
  <c r="F1869" i="1" s="1"/>
  <c r="F1870" i="1" a="1"/>
  <c r="F1870" i="1" s="1"/>
  <c r="F1871" i="1" a="1"/>
  <c r="F1871" i="1" s="1"/>
  <c r="F1872" i="1" a="1"/>
  <c r="F1872" i="1" s="1"/>
  <c r="F1873" i="1" a="1"/>
  <c r="F1873" i="1" s="1"/>
  <c r="F1874" i="1" a="1"/>
  <c r="F1874" i="1" s="1"/>
  <c r="F1875" i="1" a="1"/>
  <c r="F1875" i="1" s="1"/>
  <c r="F1876" i="1" a="1"/>
  <c r="F1876" i="1" s="1"/>
  <c r="F1877" i="1" a="1"/>
  <c r="F1877" i="1" s="1"/>
  <c r="F1878" i="1" a="1"/>
  <c r="F1878" i="1" s="1"/>
  <c r="F1879" i="1" a="1"/>
  <c r="F1879" i="1" s="1"/>
  <c r="F1880" i="1" a="1"/>
  <c r="F1880" i="1" s="1"/>
  <c r="F1881" i="1" a="1"/>
  <c r="F1881" i="1" s="1"/>
  <c r="F1882" i="1" a="1"/>
  <c r="F1882" i="1" s="1"/>
  <c r="F1883" i="1" a="1"/>
  <c r="F1883" i="1" s="1"/>
  <c r="F1884" i="1" a="1"/>
  <c r="F1884" i="1" s="1"/>
  <c r="F1885" i="1" a="1"/>
  <c r="F1885" i="1" s="1"/>
  <c r="F1886" i="1" a="1"/>
  <c r="F1886" i="1" s="1"/>
  <c r="F1887" i="1" a="1"/>
  <c r="F1887" i="1" s="1"/>
  <c r="F1888" i="1" a="1"/>
  <c r="F1888" i="1" s="1"/>
  <c r="F1889" i="1" a="1"/>
  <c r="F1889" i="1" s="1"/>
  <c r="F1890" i="1" a="1"/>
  <c r="F1890" i="1" s="1"/>
  <c r="F1891" i="1" a="1"/>
  <c r="F1891" i="1" s="1"/>
  <c r="F1892" i="1" a="1"/>
  <c r="F1892" i="1" s="1"/>
  <c r="F1893" i="1" a="1"/>
  <c r="F1893" i="1" s="1"/>
  <c r="F1894" i="1" a="1"/>
  <c r="F1894" i="1" s="1"/>
  <c r="F1895" i="1" a="1"/>
  <c r="F1895" i="1" s="1"/>
  <c r="F1896" i="1" a="1"/>
  <c r="F1896" i="1" s="1"/>
  <c r="F1897" i="1" a="1"/>
  <c r="F1897" i="1" s="1"/>
  <c r="F1898" i="1" a="1"/>
  <c r="F1898" i="1" s="1"/>
  <c r="F1899" i="1" a="1"/>
  <c r="F1899" i="1" s="1"/>
  <c r="F1900" i="1" a="1"/>
  <c r="F1900" i="1" s="1"/>
  <c r="F1901" i="1" a="1"/>
  <c r="F1901" i="1" s="1"/>
  <c r="F1902" i="1" a="1"/>
  <c r="F1902" i="1" s="1"/>
  <c r="F1903" i="1" a="1"/>
  <c r="F1903" i="1" s="1"/>
  <c r="F1904" i="1" a="1"/>
  <c r="F1904" i="1" s="1"/>
  <c r="F1905" i="1" a="1"/>
  <c r="F1905" i="1" s="1"/>
  <c r="F1906" i="1" a="1"/>
  <c r="F1906" i="1" s="1"/>
  <c r="F1907" i="1" a="1"/>
  <c r="F1907" i="1" s="1"/>
  <c r="F1908" i="1" a="1"/>
  <c r="F1908" i="1" s="1"/>
  <c r="F1909" i="1" a="1"/>
  <c r="F1909" i="1" s="1"/>
  <c r="F1910" i="1" a="1"/>
  <c r="F1910" i="1" s="1"/>
  <c r="F1911" i="1" a="1"/>
  <c r="F1911" i="1" s="1"/>
  <c r="F1912" i="1" a="1"/>
  <c r="F1912" i="1" s="1"/>
  <c r="F1913" i="1" a="1"/>
  <c r="F1913" i="1" s="1"/>
  <c r="F1914" i="1" a="1"/>
  <c r="F1914" i="1" s="1"/>
  <c r="F1915" i="1" a="1"/>
  <c r="F1915" i="1" s="1"/>
  <c r="F1916" i="1" a="1"/>
  <c r="F1916" i="1" s="1"/>
  <c r="F1917" i="1" a="1"/>
  <c r="F1917" i="1" s="1"/>
  <c r="F1918" i="1" a="1"/>
  <c r="F1918" i="1" s="1"/>
  <c r="F1919" i="1" a="1"/>
  <c r="F1919" i="1" s="1"/>
  <c r="F1920" i="1" a="1"/>
  <c r="F1920" i="1" s="1"/>
  <c r="F1921" i="1" a="1"/>
  <c r="F1921" i="1" s="1"/>
  <c r="F1922" i="1" a="1"/>
  <c r="F1922" i="1" s="1"/>
  <c r="F1923" i="1" a="1"/>
  <c r="F1923" i="1" s="1"/>
  <c r="F1924" i="1" a="1"/>
  <c r="F1924" i="1" s="1"/>
  <c r="F1925" i="1" a="1"/>
  <c r="F1925" i="1" s="1"/>
  <c r="F1926" i="1" a="1"/>
  <c r="F1926" i="1" s="1"/>
  <c r="F1927" i="1" a="1"/>
  <c r="F1927" i="1" s="1"/>
  <c r="F1928" i="1" a="1"/>
  <c r="F1928" i="1" s="1"/>
  <c r="F1929" i="1" a="1"/>
  <c r="F1929" i="1" s="1"/>
  <c r="F1930" i="1" a="1"/>
  <c r="F1930" i="1" s="1"/>
  <c r="F1931" i="1" a="1"/>
  <c r="F1931" i="1" s="1"/>
  <c r="F1932" i="1" a="1"/>
  <c r="F1932" i="1" s="1"/>
  <c r="F1933" i="1" a="1"/>
  <c r="F1933" i="1" s="1"/>
  <c r="F1934" i="1" a="1"/>
  <c r="F1934" i="1" s="1"/>
  <c r="F1935" i="1" a="1"/>
  <c r="F1935" i="1" s="1"/>
  <c r="F1936" i="1" a="1"/>
  <c r="F1936" i="1" s="1"/>
  <c r="F1937" i="1" a="1"/>
  <c r="F1937" i="1" s="1"/>
  <c r="F1938" i="1" a="1"/>
  <c r="F1938" i="1" s="1"/>
  <c r="F1939" i="1" a="1"/>
  <c r="F1939" i="1" s="1"/>
  <c r="F1940" i="1" a="1"/>
  <c r="F1940" i="1" s="1"/>
  <c r="F1941" i="1" a="1"/>
  <c r="F1941" i="1" s="1"/>
  <c r="F1942" i="1" a="1"/>
  <c r="F1942" i="1" s="1"/>
  <c r="F1943" i="1" a="1"/>
  <c r="F1943" i="1" s="1"/>
  <c r="F1944" i="1" a="1"/>
  <c r="F1944" i="1" s="1"/>
  <c r="F1945" i="1" a="1"/>
  <c r="F1945" i="1" s="1"/>
  <c r="F1946" i="1" a="1"/>
  <c r="F1946" i="1" s="1"/>
  <c r="F1947" i="1" a="1"/>
  <c r="F1947" i="1" s="1"/>
  <c r="F1948" i="1" a="1"/>
  <c r="F1948" i="1" s="1"/>
  <c r="F1949" i="1" a="1"/>
  <c r="F1949" i="1" s="1"/>
  <c r="F1950" i="1" a="1"/>
  <c r="F1950" i="1" s="1"/>
  <c r="F1951" i="1" a="1"/>
  <c r="F1951" i="1" s="1"/>
  <c r="F1952" i="1" a="1"/>
  <c r="F1952" i="1" s="1"/>
  <c r="F1953" i="1" a="1"/>
  <c r="F1953" i="1" s="1"/>
  <c r="F1954" i="1" a="1"/>
  <c r="F1954" i="1" s="1"/>
  <c r="F1955" i="1" a="1"/>
  <c r="F1955" i="1" s="1"/>
  <c r="F1956" i="1" a="1"/>
  <c r="F1956" i="1" s="1"/>
  <c r="F1957" i="1" a="1"/>
  <c r="F1957" i="1" s="1"/>
  <c r="F1958" i="1" a="1"/>
  <c r="F1958" i="1" s="1"/>
  <c r="F1959" i="1" a="1"/>
  <c r="F1959" i="1" s="1"/>
  <c r="F1960" i="1" a="1"/>
  <c r="F1960" i="1" s="1"/>
  <c r="F1961" i="1" a="1"/>
  <c r="F1961" i="1" s="1"/>
  <c r="F1962" i="1" a="1"/>
  <c r="F1962" i="1" s="1"/>
  <c r="F1963" i="1" a="1"/>
  <c r="F1963" i="1" s="1"/>
  <c r="F1964" i="1" a="1"/>
  <c r="F1964" i="1" s="1"/>
  <c r="F1965" i="1" a="1"/>
  <c r="F1965" i="1" s="1"/>
  <c r="F1966" i="1" a="1"/>
  <c r="F1966" i="1" s="1"/>
  <c r="F1967" i="1" a="1"/>
  <c r="F1967" i="1" s="1"/>
  <c r="F1968" i="1" a="1"/>
  <c r="F1968" i="1" s="1"/>
  <c r="F1969" i="1" a="1"/>
  <c r="F1969" i="1" s="1"/>
  <c r="F1970" i="1" a="1"/>
  <c r="F1970" i="1" s="1"/>
  <c r="F1971" i="1" a="1"/>
  <c r="F1971" i="1" s="1"/>
  <c r="F1972" i="1" a="1"/>
  <c r="F1972" i="1" s="1"/>
  <c r="F1973" i="1" a="1"/>
  <c r="F1973" i="1" s="1"/>
  <c r="F1974" i="1" a="1"/>
  <c r="F1974" i="1" s="1"/>
  <c r="F1975" i="1" a="1"/>
  <c r="F1975" i="1" s="1"/>
  <c r="F1976" i="1" a="1"/>
  <c r="F1976" i="1" s="1"/>
  <c r="F1977" i="1" a="1"/>
  <c r="F1977" i="1" s="1"/>
  <c r="F1978" i="1" a="1"/>
  <c r="F1978" i="1" s="1"/>
  <c r="F1979" i="1" a="1"/>
  <c r="F1979" i="1" s="1"/>
  <c r="F1980" i="1" a="1"/>
  <c r="F1980" i="1" s="1"/>
  <c r="F1981" i="1" a="1"/>
  <c r="F1981" i="1" s="1"/>
  <c r="F1982" i="1" a="1"/>
  <c r="F1982" i="1" s="1"/>
  <c r="F1983" i="1" a="1"/>
  <c r="F1983" i="1" s="1"/>
  <c r="F1984" i="1" a="1"/>
  <c r="F1984" i="1" s="1"/>
  <c r="F1985" i="1" a="1"/>
  <c r="F1985" i="1" s="1"/>
  <c r="F1986" i="1" a="1"/>
  <c r="F1986" i="1" s="1"/>
  <c r="F1987" i="1" a="1"/>
  <c r="F1987" i="1" s="1"/>
  <c r="F1988" i="1" a="1"/>
  <c r="F1988" i="1" s="1"/>
  <c r="F1989" i="1" a="1"/>
  <c r="F1989" i="1" s="1"/>
  <c r="F1990" i="1" a="1"/>
  <c r="F1990" i="1" s="1"/>
  <c r="F1991" i="1" a="1"/>
  <c r="F1991" i="1" s="1"/>
  <c r="F1992" i="1" a="1"/>
  <c r="F1992" i="1" s="1"/>
  <c r="F1993" i="1" a="1"/>
  <c r="F1993" i="1" s="1"/>
  <c r="F1994" i="1" a="1"/>
  <c r="F1994" i="1" s="1"/>
  <c r="F1995" i="1" a="1"/>
  <c r="F1995" i="1" s="1"/>
  <c r="F1996" i="1" a="1"/>
  <c r="F1996" i="1" s="1"/>
  <c r="F1997" i="1" a="1"/>
  <c r="F1997" i="1" s="1"/>
  <c r="F1998" i="1" a="1"/>
  <c r="F1998" i="1" s="1"/>
  <c r="F1999" i="1" a="1"/>
  <c r="F1999" i="1" s="1"/>
  <c r="F2000" i="1" a="1"/>
  <c r="F2000" i="1" s="1"/>
  <c r="F2001" i="1" a="1"/>
  <c r="F2001" i="1" s="1"/>
  <c r="F2002" i="1" a="1"/>
  <c r="F2002" i="1" s="1"/>
  <c r="F2003" i="1" a="1"/>
  <c r="F2003" i="1" s="1"/>
  <c r="F2004" i="1" a="1"/>
  <c r="F2004" i="1" s="1"/>
  <c r="F2005" i="1" a="1"/>
  <c r="F2005" i="1" s="1"/>
  <c r="F2006" i="1" a="1"/>
  <c r="F2006" i="1" s="1"/>
  <c r="F2007" i="1" a="1"/>
  <c r="F2007" i="1" s="1"/>
  <c r="F2008" i="1" a="1"/>
  <c r="F2008" i="1" s="1"/>
  <c r="F2009" i="1" a="1"/>
  <c r="F2009" i="1" s="1"/>
  <c r="F2010" i="1" a="1"/>
  <c r="F2010" i="1" s="1"/>
  <c r="F2011" i="1" a="1"/>
  <c r="F2011" i="1" s="1"/>
  <c r="F2012" i="1" a="1"/>
  <c r="F2012" i="1" s="1"/>
  <c r="F2013" i="1" a="1"/>
  <c r="F2013" i="1" s="1"/>
  <c r="F2014" i="1" a="1"/>
  <c r="F2014" i="1" s="1"/>
  <c r="F2015" i="1" a="1"/>
  <c r="F2015" i="1" s="1"/>
  <c r="F2016" i="1" a="1"/>
  <c r="F2016" i="1" s="1"/>
  <c r="F2017" i="1" a="1"/>
  <c r="F2017" i="1" s="1"/>
  <c r="F2018" i="1" a="1"/>
  <c r="F2018" i="1" s="1"/>
  <c r="F2019" i="1" a="1"/>
  <c r="F2019" i="1" s="1"/>
  <c r="F2020" i="1" a="1"/>
  <c r="F2020" i="1" s="1"/>
  <c r="F2021" i="1" a="1"/>
  <c r="F2021" i="1" s="1"/>
  <c r="F2022" i="1" a="1"/>
  <c r="F2022" i="1" s="1"/>
  <c r="F2023" i="1" a="1"/>
  <c r="F2023" i="1" s="1"/>
  <c r="F2024" i="1" a="1"/>
  <c r="F2024" i="1" s="1"/>
  <c r="F2025" i="1" a="1"/>
  <c r="F2025" i="1" s="1"/>
  <c r="F2026" i="1" a="1"/>
  <c r="F2026" i="1" s="1"/>
  <c r="F2027" i="1" a="1"/>
  <c r="F2027" i="1" s="1"/>
  <c r="F2028" i="1" a="1"/>
  <c r="F2028" i="1" s="1"/>
  <c r="F2029" i="1" a="1"/>
  <c r="F2029" i="1" s="1"/>
  <c r="F2030" i="1" a="1"/>
  <c r="F2030" i="1" s="1"/>
  <c r="F2031" i="1" a="1"/>
  <c r="F2031" i="1" s="1"/>
  <c r="F2032" i="1" a="1"/>
  <c r="F2032" i="1" s="1"/>
  <c r="F2033" i="1" a="1"/>
  <c r="F2033" i="1" s="1"/>
  <c r="F2034" i="1" a="1"/>
  <c r="F2034" i="1" s="1"/>
  <c r="F2035" i="1" a="1"/>
  <c r="F2035" i="1" s="1"/>
  <c r="F2036" i="1" a="1"/>
  <c r="F2036" i="1" s="1"/>
  <c r="F2037" i="1" a="1"/>
  <c r="F2037" i="1" s="1"/>
  <c r="F2038" i="1" a="1"/>
  <c r="F2038" i="1" s="1"/>
  <c r="F2039" i="1" a="1"/>
  <c r="F2039" i="1" s="1"/>
  <c r="F2040" i="1" a="1"/>
  <c r="F2040" i="1" s="1"/>
  <c r="F2041" i="1" a="1"/>
  <c r="F2041" i="1" s="1"/>
  <c r="F2042" i="1" a="1"/>
  <c r="F2042" i="1" s="1"/>
  <c r="F2043" i="1" a="1"/>
  <c r="F2043" i="1" s="1"/>
  <c r="F2044" i="1" a="1"/>
  <c r="F2044" i="1" s="1"/>
  <c r="F2045" i="1" a="1"/>
  <c r="F2045" i="1" s="1"/>
  <c r="F2046" i="1" a="1"/>
  <c r="F2046" i="1" s="1"/>
  <c r="F2047" i="1" a="1"/>
  <c r="F2047" i="1" s="1"/>
  <c r="F2048" i="1" a="1"/>
  <c r="F2048" i="1" s="1"/>
  <c r="F2049" i="1" a="1"/>
  <c r="F2049" i="1" s="1"/>
  <c r="F2050" i="1" a="1"/>
  <c r="F2050" i="1" s="1"/>
  <c r="F2051" i="1" a="1"/>
  <c r="F2051" i="1" s="1"/>
  <c r="F2052" i="1" a="1"/>
  <c r="F2052" i="1" s="1"/>
  <c r="F2053" i="1" a="1"/>
  <c r="F2053" i="1" s="1"/>
  <c r="F2054" i="1" a="1"/>
  <c r="F2054" i="1" s="1"/>
  <c r="F2055" i="1" a="1"/>
  <c r="F2055" i="1" s="1"/>
  <c r="F2056" i="1" a="1"/>
  <c r="F2056" i="1" s="1"/>
  <c r="F2057" i="1" a="1"/>
  <c r="F2057" i="1" s="1"/>
  <c r="F2058" i="1" a="1"/>
  <c r="F2058" i="1" s="1"/>
  <c r="F2059" i="1" a="1"/>
  <c r="F2059" i="1" s="1"/>
  <c r="F2060" i="1" a="1"/>
  <c r="F2060" i="1" s="1"/>
  <c r="F2061" i="1" a="1"/>
  <c r="F2061" i="1" s="1"/>
  <c r="F2062" i="1" a="1"/>
  <c r="F2062" i="1" s="1"/>
  <c r="F2063" i="1" a="1"/>
  <c r="F2063" i="1" s="1"/>
  <c r="F2064" i="1" a="1"/>
  <c r="F2064" i="1" s="1"/>
  <c r="F2065" i="1" a="1"/>
  <c r="F2065" i="1" s="1"/>
  <c r="F2066" i="1" a="1"/>
  <c r="F2066" i="1" s="1"/>
  <c r="F2067" i="1" a="1"/>
  <c r="F2067" i="1" s="1"/>
  <c r="F2068" i="1" a="1"/>
  <c r="F2068" i="1" s="1"/>
  <c r="F2069" i="1" a="1"/>
  <c r="F2069" i="1" s="1"/>
  <c r="F2070" i="1" a="1"/>
  <c r="F2070" i="1" s="1"/>
  <c r="F2071" i="1" a="1"/>
  <c r="F2071" i="1" s="1"/>
  <c r="F2072" i="1" a="1"/>
  <c r="F2072" i="1" s="1"/>
  <c r="F2073" i="1" a="1"/>
  <c r="F2073" i="1" s="1"/>
  <c r="F2074" i="1" a="1"/>
  <c r="F2074" i="1" s="1"/>
  <c r="F2075" i="1" a="1"/>
  <c r="F2075" i="1" s="1"/>
  <c r="F2076" i="1" a="1"/>
  <c r="F2076" i="1" s="1"/>
  <c r="F2077" i="1" a="1"/>
  <c r="F2077" i="1" s="1"/>
  <c r="F2078" i="1" a="1"/>
  <c r="F2078" i="1" s="1"/>
  <c r="F2079" i="1" a="1"/>
  <c r="F2079" i="1" s="1"/>
  <c r="F2080" i="1" a="1"/>
  <c r="F2080" i="1" s="1"/>
  <c r="F2081" i="1" a="1"/>
  <c r="F2081" i="1" s="1"/>
  <c r="F2082" i="1" a="1"/>
  <c r="F2082" i="1" s="1"/>
  <c r="F2083" i="1" a="1"/>
  <c r="F2083" i="1" s="1"/>
  <c r="F2084" i="1" a="1"/>
  <c r="F2084" i="1" s="1"/>
  <c r="F2085" i="1" a="1"/>
  <c r="F2085" i="1" s="1"/>
  <c r="F2086" i="1" a="1"/>
  <c r="F2086" i="1" s="1"/>
  <c r="F2087" i="1" a="1"/>
  <c r="F2087" i="1" s="1"/>
  <c r="F2088" i="1" a="1"/>
  <c r="F2088" i="1" s="1"/>
  <c r="F2089" i="1" a="1"/>
  <c r="F2089" i="1" s="1"/>
  <c r="F2090" i="1" a="1"/>
  <c r="F2090" i="1" s="1"/>
  <c r="F2091" i="1" a="1"/>
  <c r="F2091" i="1" s="1"/>
  <c r="F2092" i="1" a="1"/>
  <c r="F2092" i="1" s="1"/>
  <c r="F2093" i="1" a="1"/>
  <c r="F2093" i="1" s="1"/>
  <c r="F2094" i="1" a="1"/>
  <c r="F2094" i="1" s="1"/>
  <c r="F2095" i="1" a="1"/>
  <c r="F2095" i="1" s="1"/>
  <c r="F2096" i="1" a="1"/>
  <c r="F2096" i="1" s="1"/>
  <c r="F2097" i="1" a="1"/>
  <c r="F2097" i="1" s="1"/>
  <c r="F2098" i="1" a="1"/>
  <c r="F2098" i="1" s="1"/>
  <c r="F2099" i="1" a="1"/>
  <c r="F2099" i="1" s="1"/>
  <c r="F2100" i="1" a="1"/>
  <c r="F2100" i="1" s="1"/>
  <c r="F2101" i="1" a="1"/>
  <c r="F2101" i="1" s="1"/>
  <c r="F2102" i="1" a="1"/>
  <c r="F2102" i="1" s="1"/>
  <c r="F2103" i="1" a="1"/>
  <c r="F2103" i="1" s="1"/>
  <c r="F2104" i="1" a="1"/>
  <c r="F2104" i="1" s="1"/>
  <c r="F2105" i="1" a="1"/>
  <c r="F2105" i="1" s="1"/>
  <c r="F2106" i="1" a="1"/>
  <c r="F2106" i="1" s="1"/>
  <c r="F2107" i="1" a="1"/>
  <c r="F2107" i="1" s="1"/>
  <c r="F2108" i="1" a="1"/>
  <c r="F2108" i="1" s="1"/>
  <c r="F2109" i="1" a="1"/>
  <c r="F2109" i="1" s="1"/>
  <c r="F2110" i="1" a="1"/>
  <c r="F2110" i="1" s="1"/>
  <c r="F2111" i="1" a="1"/>
  <c r="F2111" i="1" s="1"/>
  <c r="F2112" i="1" a="1"/>
  <c r="F2112" i="1" s="1"/>
  <c r="F2113" i="1" a="1"/>
  <c r="F2113" i="1" s="1"/>
  <c r="F2114" i="1" a="1"/>
  <c r="F2114" i="1" s="1"/>
  <c r="F2115" i="1" a="1"/>
  <c r="F2115" i="1" s="1"/>
  <c r="F2116" i="1" a="1"/>
  <c r="F2116" i="1" s="1"/>
  <c r="F2117" i="1" a="1"/>
  <c r="F2117" i="1" s="1"/>
  <c r="F2118" i="1" a="1"/>
  <c r="F2118" i="1" s="1"/>
  <c r="F2119" i="1" a="1"/>
  <c r="F2119" i="1" s="1"/>
  <c r="F2120" i="1" a="1"/>
  <c r="F2120" i="1" s="1"/>
  <c r="F2121" i="1" a="1"/>
  <c r="F2121" i="1" s="1"/>
  <c r="F2122" i="1" a="1"/>
  <c r="F2122" i="1" s="1"/>
  <c r="F2123" i="1" a="1"/>
  <c r="F2123" i="1" s="1"/>
  <c r="F2124" i="1" a="1"/>
  <c r="F2124" i="1" s="1"/>
  <c r="F2125" i="1" a="1"/>
  <c r="F2125" i="1" s="1"/>
  <c r="F2126" i="1" a="1"/>
  <c r="F2126" i="1" s="1"/>
  <c r="F2127" i="1" a="1"/>
  <c r="F2127" i="1" s="1"/>
  <c r="F2128" i="1" a="1"/>
  <c r="F2128" i="1" s="1"/>
  <c r="F2129" i="1" a="1"/>
  <c r="F2129" i="1" s="1"/>
  <c r="F2130" i="1" a="1"/>
  <c r="F2130" i="1" s="1"/>
  <c r="F2131" i="1" a="1"/>
  <c r="F2131" i="1" s="1"/>
  <c r="F2132" i="1" a="1"/>
  <c r="F2132" i="1" s="1"/>
  <c r="F2133" i="1" a="1"/>
  <c r="F2133" i="1" s="1"/>
  <c r="F2134" i="1" a="1"/>
  <c r="F2134" i="1" s="1"/>
  <c r="F2135" i="1" a="1"/>
  <c r="F2135" i="1" s="1"/>
  <c r="F2136" i="1" a="1"/>
  <c r="F2136" i="1" s="1"/>
  <c r="F2137" i="1" a="1"/>
  <c r="F2137" i="1" s="1"/>
  <c r="F2138" i="1" a="1"/>
  <c r="F2138" i="1" s="1"/>
  <c r="F2139" i="1" a="1"/>
  <c r="F2139" i="1" s="1"/>
  <c r="F2140" i="1" a="1"/>
  <c r="F2140" i="1" s="1"/>
  <c r="F2141" i="1" a="1"/>
  <c r="F2141" i="1" s="1"/>
  <c r="F2142" i="1" a="1"/>
  <c r="F2142" i="1" s="1"/>
  <c r="F2143" i="1" a="1"/>
  <c r="F2143" i="1" s="1"/>
  <c r="F2144" i="1" a="1"/>
  <c r="F2144" i="1" s="1"/>
  <c r="F2145" i="1" a="1"/>
  <c r="F2145" i="1" s="1"/>
  <c r="F2146" i="1" a="1"/>
  <c r="F2146" i="1" s="1"/>
  <c r="F2147" i="1" a="1"/>
  <c r="F2147" i="1" s="1"/>
  <c r="F2148" i="1" a="1"/>
  <c r="F2148" i="1" s="1"/>
  <c r="F2149" i="1" a="1"/>
  <c r="F2149" i="1" s="1"/>
  <c r="F2150" i="1" a="1"/>
  <c r="F2150" i="1" s="1"/>
  <c r="F2151" i="1" a="1"/>
  <c r="F2151" i="1" s="1"/>
  <c r="F2152" i="1" a="1"/>
  <c r="F2152" i="1" s="1"/>
  <c r="F2153" i="1" a="1"/>
  <c r="F2153" i="1" s="1"/>
  <c r="F2154" i="1" a="1"/>
  <c r="F2154" i="1" s="1"/>
  <c r="F2155" i="1" a="1"/>
  <c r="F2155" i="1" s="1"/>
  <c r="F2156" i="1" a="1"/>
  <c r="F2156" i="1" s="1"/>
  <c r="F2157" i="1" a="1"/>
  <c r="F2157" i="1" s="1"/>
  <c r="F2158" i="1" a="1"/>
  <c r="F2158" i="1" s="1"/>
  <c r="F2159" i="1" a="1"/>
  <c r="F2159" i="1" s="1"/>
  <c r="F2160" i="1" a="1"/>
  <c r="F2160" i="1" s="1"/>
  <c r="F2161" i="1" a="1"/>
  <c r="F2161" i="1" s="1"/>
  <c r="F2162" i="1" a="1"/>
  <c r="F2162" i="1" s="1"/>
  <c r="F2163" i="1" a="1"/>
  <c r="F2163" i="1" s="1"/>
  <c r="F2164" i="1" a="1"/>
  <c r="F2164" i="1" s="1"/>
  <c r="F2165" i="1" a="1"/>
  <c r="F2165" i="1" s="1"/>
  <c r="F2166" i="1" a="1"/>
  <c r="F2166" i="1" s="1"/>
  <c r="F2167" i="1" a="1"/>
  <c r="F2167" i="1" s="1"/>
  <c r="F2168" i="1" a="1"/>
  <c r="F2168" i="1" s="1"/>
  <c r="F2169" i="1" a="1"/>
  <c r="F2169" i="1" s="1"/>
  <c r="F2170" i="1" a="1"/>
  <c r="F2170" i="1" s="1"/>
  <c r="F2171" i="1" a="1"/>
  <c r="F2171" i="1" s="1"/>
  <c r="F2172" i="1" a="1"/>
  <c r="F2172" i="1" s="1"/>
  <c r="F2173" i="1" a="1"/>
  <c r="F2173" i="1" s="1"/>
  <c r="F2174" i="1" a="1"/>
  <c r="F2174" i="1" s="1"/>
  <c r="F2175" i="1" a="1"/>
  <c r="F2175" i="1" s="1"/>
  <c r="F2176" i="1" a="1"/>
  <c r="F2176" i="1" s="1"/>
  <c r="F2177" i="1" a="1"/>
  <c r="F2177" i="1" s="1"/>
  <c r="F2178" i="1" a="1"/>
  <c r="F2178" i="1" s="1"/>
  <c r="F2179" i="1" a="1"/>
  <c r="F2179" i="1" s="1"/>
  <c r="F2180" i="1" a="1"/>
  <c r="F2180" i="1" s="1"/>
  <c r="F2181" i="1" a="1"/>
  <c r="F2181" i="1" s="1"/>
  <c r="F2182" i="1" a="1"/>
  <c r="F2182" i="1" s="1"/>
  <c r="F2183" i="1" a="1"/>
  <c r="F2183" i="1" s="1"/>
  <c r="F2184" i="1" a="1"/>
  <c r="F2184" i="1" s="1"/>
  <c r="F2185" i="1" a="1"/>
  <c r="F2185" i="1" s="1"/>
  <c r="F2186" i="1" a="1"/>
  <c r="F2186" i="1" s="1"/>
  <c r="F2187" i="1" a="1"/>
  <c r="F2187" i="1" s="1"/>
  <c r="F2188" i="1" a="1"/>
  <c r="F2188" i="1" s="1"/>
  <c r="F2189" i="1" a="1"/>
  <c r="F2189" i="1" s="1"/>
  <c r="F2190" i="1" a="1"/>
  <c r="F2190" i="1" s="1"/>
  <c r="F2191" i="1" a="1"/>
  <c r="F2191" i="1" s="1"/>
  <c r="F2192" i="1" a="1"/>
  <c r="F2192" i="1" s="1"/>
  <c r="F2193" i="1" a="1"/>
  <c r="F2193" i="1" s="1"/>
  <c r="F2194" i="1" a="1"/>
  <c r="F2194" i="1" s="1"/>
  <c r="F2195" i="1" a="1"/>
  <c r="F2195" i="1" s="1"/>
  <c r="F2196" i="1" a="1"/>
  <c r="F2196" i="1" s="1"/>
  <c r="F2197" i="1" a="1"/>
  <c r="F2197" i="1" s="1"/>
  <c r="F2198" i="1" a="1"/>
  <c r="F2198" i="1" s="1"/>
  <c r="F2199" i="1" a="1"/>
  <c r="F2199" i="1" s="1"/>
  <c r="F2200" i="1" a="1"/>
  <c r="F2200" i="1" s="1"/>
  <c r="F2201" i="1" a="1"/>
  <c r="F2201" i="1" s="1"/>
  <c r="F2202" i="1" a="1"/>
  <c r="F2202" i="1" s="1"/>
  <c r="F2203" i="1" a="1"/>
  <c r="F2203" i="1" s="1"/>
  <c r="F2204" i="1" a="1"/>
  <c r="F2204" i="1" s="1"/>
  <c r="F2205" i="1" a="1"/>
  <c r="F2205" i="1" s="1"/>
  <c r="F2206" i="1" a="1"/>
  <c r="F2206" i="1" s="1"/>
  <c r="F2207" i="1" a="1"/>
  <c r="F2207" i="1" s="1"/>
  <c r="F2208" i="1" a="1"/>
  <c r="F2208" i="1" s="1"/>
  <c r="F2209" i="1" a="1"/>
  <c r="F2209" i="1" s="1"/>
  <c r="F2210" i="1" a="1"/>
  <c r="F2210" i="1" s="1"/>
  <c r="F2211" i="1" a="1"/>
  <c r="F2211" i="1" s="1"/>
  <c r="F2212" i="1" a="1"/>
  <c r="F2212" i="1" s="1"/>
  <c r="F2213" i="1" a="1"/>
  <c r="F2213" i="1" s="1"/>
  <c r="F2214" i="1" a="1"/>
  <c r="F2214" i="1" s="1"/>
  <c r="F2215" i="1" a="1"/>
  <c r="F2215" i="1" s="1"/>
  <c r="F2216" i="1" a="1"/>
  <c r="F2216" i="1" s="1"/>
  <c r="F2217" i="1" a="1"/>
  <c r="F2217" i="1" s="1"/>
  <c r="F2218" i="1" a="1"/>
  <c r="F2218" i="1" s="1"/>
  <c r="F2219" i="1" a="1"/>
  <c r="F2219" i="1" s="1"/>
  <c r="F2220" i="1" a="1"/>
  <c r="F2220" i="1" s="1"/>
  <c r="F2221" i="1" a="1"/>
  <c r="F2221" i="1" s="1"/>
  <c r="F2222" i="1" a="1"/>
  <c r="F2222" i="1" s="1"/>
  <c r="F2223" i="1" a="1"/>
  <c r="F2223" i="1" s="1"/>
  <c r="F2224" i="1" a="1"/>
  <c r="F2224" i="1" s="1"/>
  <c r="F2225" i="1" a="1"/>
  <c r="F2225" i="1" s="1"/>
  <c r="F2226" i="1" a="1"/>
  <c r="F2226" i="1" s="1"/>
  <c r="F2227" i="1" a="1"/>
  <c r="F2227" i="1" s="1"/>
  <c r="F2228" i="1" a="1"/>
  <c r="F2228" i="1" s="1"/>
  <c r="F2229" i="1" a="1"/>
  <c r="F2229" i="1" s="1"/>
  <c r="F2230" i="1" a="1"/>
  <c r="F2230" i="1" s="1"/>
  <c r="F2231" i="1" a="1"/>
  <c r="F2231" i="1" s="1"/>
  <c r="F2232" i="1" a="1"/>
  <c r="F2232" i="1" s="1"/>
  <c r="F2233" i="1" a="1"/>
  <c r="F2233" i="1" s="1"/>
  <c r="F2234" i="1" a="1"/>
  <c r="F2234" i="1" s="1"/>
  <c r="F2235" i="1" a="1"/>
  <c r="F2235" i="1" s="1"/>
  <c r="F2236" i="1" a="1"/>
  <c r="F2236" i="1" s="1"/>
  <c r="F2237" i="1" a="1"/>
  <c r="F2237" i="1" s="1"/>
  <c r="F2238" i="1" a="1"/>
  <c r="F2238" i="1" s="1"/>
  <c r="F2239" i="1" a="1"/>
  <c r="F2239" i="1" s="1"/>
  <c r="F2240" i="1" a="1"/>
  <c r="F2240" i="1" s="1"/>
  <c r="F2241" i="1" a="1"/>
  <c r="F2241" i="1" s="1"/>
  <c r="F2242" i="1" a="1"/>
  <c r="F2242" i="1" s="1"/>
  <c r="F2243" i="1" a="1"/>
  <c r="F2243" i="1" s="1"/>
  <c r="F2244" i="1" a="1"/>
  <c r="F2244" i="1" s="1"/>
  <c r="F2245" i="1" a="1"/>
  <c r="F2245" i="1" s="1"/>
  <c r="F2246" i="1" a="1"/>
  <c r="F2246" i="1" s="1"/>
  <c r="F2247" i="1" a="1"/>
  <c r="F2247" i="1" s="1"/>
  <c r="F2248" i="1" a="1"/>
  <c r="F2248" i="1" s="1"/>
  <c r="F2249" i="1" a="1"/>
  <c r="F2249" i="1" s="1"/>
  <c r="F2250" i="1" a="1"/>
  <c r="F2250" i="1" s="1"/>
  <c r="F2251" i="1" a="1"/>
  <c r="F2251" i="1" s="1"/>
  <c r="F2252" i="1" a="1"/>
  <c r="F2252" i="1" s="1"/>
  <c r="F2253" i="1" a="1"/>
  <c r="F2253" i="1" s="1"/>
  <c r="F2254" i="1" a="1"/>
  <c r="F2254" i="1" s="1"/>
  <c r="F2255" i="1" a="1"/>
  <c r="F2255" i="1" s="1"/>
  <c r="F2256" i="1" a="1"/>
  <c r="F2256" i="1" s="1"/>
  <c r="F2257" i="1" a="1"/>
  <c r="F2257" i="1" s="1"/>
  <c r="F2258" i="1" a="1"/>
  <c r="F2258" i="1" s="1"/>
  <c r="F2259" i="1" a="1"/>
  <c r="F2259" i="1" s="1"/>
  <c r="F2260" i="1" a="1"/>
  <c r="F2260" i="1" s="1"/>
  <c r="F2261" i="1" a="1"/>
  <c r="F2261" i="1" s="1"/>
  <c r="F2262" i="1" a="1"/>
  <c r="F2262" i="1" s="1"/>
  <c r="F2263" i="1" a="1"/>
  <c r="F2263" i="1" s="1"/>
  <c r="F2264" i="1" a="1"/>
  <c r="F2264" i="1" s="1"/>
  <c r="F2265" i="1" a="1"/>
  <c r="F2265" i="1" s="1"/>
  <c r="F2266" i="1" a="1"/>
  <c r="F2266" i="1" s="1"/>
  <c r="F2267" i="1" a="1"/>
  <c r="F2267" i="1" s="1"/>
  <c r="F2268" i="1" a="1"/>
  <c r="F2268" i="1" s="1"/>
  <c r="F2269" i="1" a="1"/>
  <c r="F2269" i="1" s="1"/>
  <c r="F2270" i="1" a="1"/>
  <c r="F2270" i="1" s="1"/>
  <c r="F2271" i="1" a="1"/>
  <c r="F2271" i="1" s="1"/>
  <c r="F2272" i="1" a="1"/>
  <c r="F2272" i="1" s="1"/>
  <c r="F2273" i="1" a="1"/>
  <c r="F2273" i="1" s="1"/>
  <c r="F2274" i="1" a="1"/>
  <c r="F2274" i="1" s="1"/>
  <c r="F2275" i="1" a="1"/>
  <c r="F2275" i="1" s="1"/>
  <c r="F2276" i="1" a="1"/>
  <c r="F2276" i="1" s="1"/>
  <c r="F2277" i="1" a="1"/>
  <c r="F2277" i="1" s="1"/>
  <c r="F2278" i="1" a="1"/>
  <c r="F2278" i="1" s="1"/>
  <c r="F2279" i="1" a="1"/>
  <c r="F2279" i="1" s="1"/>
  <c r="F2280" i="1" a="1"/>
  <c r="F2280" i="1" s="1"/>
  <c r="F2281" i="1" a="1"/>
  <c r="F2281" i="1" s="1"/>
  <c r="F2282" i="1" a="1"/>
  <c r="F2282" i="1" s="1"/>
  <c r="F2283" i="1" a="1"/>
  <c r="F2283" i="1" s="1"/>
  <c r="F2284" i="1" a="1"/>
  <c r="F2284" i="1" s="1"/>
  <c r="F2285" i="1" a="1"/>
  <c r="F2285" i="1" s="1"/>
  <c r="F2286" i="1" a="1"/>
  <c r="F2286" i="1" s="1"/>
  <c r="F2287" i="1" a="1"/>
  <c r="F2287" i="1" s="1"/>
  <c r="F2288" i="1" a="1"/>
  <c r="F2288" i="1" s="1"/>
  <c r="F2289" i="1" a="1"/>
  <c r="F2289" i="1" s="1"/>
  <c r="F2290" i="1" a="1"/>
  <c r="F2290" i="1" s="1"/>
  <c r="F2291" i="1" a="1"/>
  <c r="F2291" i="1" s="1"/>
  <c r="F2292" i="1" a="1"/>
  <c r="F2292" i="1" s="1"/>
  <c r="F2293" i="1" a="1"/>
  <c r="F2293" i="1" s="1"/>
  <c r="F2294" i="1" a="1"/>
  <c r="F2294" i="1" s="1"/>
  <c r="F2295" i="1" a="1"/>
  <c r="F2295" i="1" s="1"/>
  <c r="F2296" i="1" a="1"/>
  <c r="F2296" i="1" s="1"/>
  <c r="F2297" i="1" a="1"/>
  <c r="F2297" i="1" s="1"/>
  <c r="F2298" i="1" a="1"/>
  <c r="F2298" i="1" s="1"/>
  <c r="F2299" i="1" a="1"/>
  <c r="F2299" i="1" s="1"/>
  <c r="F2300" i="1" a="1"/>
  <c r="F2300" i="1" s="1"/>
  <c r="F2301" i="1" a="1"/>
  <c r="F2301" i="1" s="1"/>
  <c r="F2302" i="1" a="1"/>
  <c r="F2302" i="1" s="1"/>
  <c r="F2303" i="1" a="1"/>
  <c r="F2303" i="1" s="1"/>
  <c r="F2304" i="1" a="1"/>
  <c r="F2304" i="1" s="1"/>
  <c r="F2305" i="1" a="1"/>
  <c r="F2305" i="1" s="1"/>
  <c r="F2306" i="1" a="1"/>
  <c r="F2306" i="1" s="1"/>
  <c r="F2307" i="1" a="1"/>
  <c r="F2307" i="1" s="1"/>
  <c r="F2308" i="1" a="1"/>
  <c r="F2308" i="1" s="1"/>
  <c r="F2309" i="1" a="1"/>
  <c r="F2309" i="1" s="1"/>
  <c r="F2310" i="1" a="1"/>
  <c r="F2310" i="1" s="1"/>
  <c r="F2311" i="1" a="1"/>
  <c r="F2311" i="1" s="1"/>
  <c r="F2312" i="1" a="1"/>
  <c r="F2312" i="1" s="1"/>
  <c r="F2313" i="1" a="1"/>
  <c r="F2313" i="1" s="1"/>
  <c r="F2314" i="1" a="1"/>
  <c r="F2314" i="1" s="1"/>
  <c r="F2315" i="1" a="1"/>
  <c r="F2315" i="1" s="1"/>
  <c r="F2316" i="1" a="1"/>
  <c r="F2316" i="1" s="1"/>
  <c r="F2317" i="1" a="1"/>
  <c r="F2317" i="1" s="1"/>
  <c r="F2318" i="1" a="1"/>
  <c r="F2318" i="1" s="1"/>
  <c r="F2319" i="1" a="1"/>
  <c r="F2319" i="1" s="1"/>
  <c r="F2320" i="1" a="1"/>
  <c r="F2320" i="1" s="1"/>
  <c r="F2321" i="1" a="1"/>
  <c r="F2321" i="1" s="1"/>
  <c r="F2322" i="1" a="1"/>
  <c r="F2322" i="1" s="1"/>
  <c r="F2323" i="1" a="1"/>
  <c r="F2323" i="1" s="1"/>
  <c r="F2324" i="1" a="1"/>
  <c r="F2324" i="1" s="1"/>
  <c r="F2325" i="1" a="1"/>
  <c r="F2325" i="1" s="1"/>
  <c r="F2326" i="1" a="1"/>
  <c r="F2326" i="1" s="1"/>
  <c r="F2327" i="1" a="1"/>
  <c r="F2327" i="1" s="1"/>
  <c r="F2328" i="1" a="1"/>
  <c r="F2328" i="1" s="1"/>
  <c r="F2329" i="1" a="1"/>
  <c r="F2329" i="1" s="1"/>
  <c r="F2330" i="1" a="1"/>
  <c r="F2330" i="1" s="1"/>
  <c r="F2331" i="1" a="1"/>
  <c r="F2331" i="1" s="1"/>
  <c r="F2332" i="1" a="1"/>
  <c r="F2332" i="1" s="1"/>
  <c r="F2333" i="1" a="1"/>
  <c r="F2333" i="1" s="1"/>
  <c r="F2334" i="1" a="1"/>
  <c r="F2334" i="1" s="1"/>
  <c r="F2335" i="1" a="1"/>
  <c r="F2335" i="1" s="1"/>
  <c r="F2336" i="1" a="1"/>
  <c r="F2336" i="1" s="1"/>
  <c r="F2337" i="1" a="1"/>
  <c r="F2337" i="1" s="1"/>
  <c r="F2338" i="1" a="1"/>
  <c r="F2338" i="1" s="1"/>
  <c r="F2339" i="1" a="1"/>
  <c r="F2339" i="1" s="1"/>
  <c r="F2340" i="1" a="1"/>
  <c r="F2340" i="1" s="1"/>
  <c r="F2341" i="1" a="1"/>
  <c r="F2341" i="1" s="1"/>
  <c r="F2342" i="1" a="1"/>
  <c r="F2342" i="1" s="1"/>
  <c r="F2343" i="1" a="1"/>
  <c r="F2343" i="1" s="1"/>
  <c r="F2344" i="1" a="1"/>
  <c r="F2344" i="1" s="1"/>
  <c r="F2345" i="1" a="1"/>
  <c r="F2345" i="1" s="1"/>
  <c r="F2346" i="1" a="1"/>
  <c r="F2346" i="1" s="1"/>
  <c r="F2347" i="1" a="1"/>
  <c r="F2347" i="1" s="1"/>
  <c r="F2348" i="1" a="1"/>
  <c r="F2348" i="1" s="1"/>
  <c r="F2349" i="1" a="1"/>
  <c r="F2349" i="1" s="1"/>
  <c r="F2350" i="1" a="1"/>
  <c r="F2350" i="1" s="1"/>
  <c r="F2351" i="1" a="1"/>
  <c r="F2351" i="1" s="1"/>
  <c r="F2352" i="1" a="1"/>
  <c r="F2352" i="1" s="1"/>
  <c r="F2353" i="1" a="1"/>
  <c r="F2353" i="1" s="1"/>
  <c r="F2354" i="1" a="1"/>
  <c r="F2354" i="1" s="1"/>
  <c r="F2355" i="1" a="1"/>
  <c r="F2355" i="1" s="1"/>
  <c r="F2356" i="1" a="1"/>
  <c r="F2356" i="1" s="1"/>
  <c r="F2357" i="1" a="1"/>
  <c r="F2357" i="1" s="1"/>
  <c r="F2358" i="1" a="1"/>
  <c r="F2358" i="1" s="1"/>
  <c r="F2359" i="1" a="1"/>
  <c r="F2359" i="1" s="1"/>
  <c r="F2360" i="1" a="1"/>
  <c r="F2360" i="1" s="1"/>
  <c r="F2361" i="1" a="1"/>
  <c r="F2361" i="1" s="1"/>
  <c r="F2362" i="1" a="1"/>
  <c r="F2362" i="1" s="1"/>
  <c r="F2363" i="1" a="1"/>
  <c r="F2363" i="1" s="1"/>
  <c r="F2364" i="1" a="1"/>
  <c r="F2364" i="1" s="1"/>
  <c r="F2365" i="1" a="1"/>
  <c r="F2365" i="1" s="1"/>
  <c r="F2366" i="1" a="1"/>
  <c r="F2366" i="1" s="1"/>
  <c r="F2367" i="1" a="1"/>
  <c r="F2367" i="1" s="1"/>
  <c r="F2368" i="1" a="1"/>
  <c r="F2368" i="1" s="1"/>
  <c r="F2369" i="1" a="1"/>
  <c r="F2369" i="1" s="1"/>
  <c r="F2370" i="1" a="1"/>
  <c r="F2370" i="1" s="1"/>
  <c r="F2371" i="1" a="1"/>
  <c r="F2371" i="1" s="1"/>
  <c r="F2372" i="1" a="1"/>
  <c r="F2372" i="1" s="1"/>
  <c r="F2373" i="1" a="1"/>
  <c r="F2373" i="1" s="1"/>
  <c r="F2374" i="1" a="1"/>
  <c r="F2374" i="1" s="1"/>
  <c r="F2375" i="1" a="1"/>
  <c r="F2375" i="1" s="1"/>
  <c r="F2376" i="1" a="1"/>
  <c r="F2376" i="1" s="1"/>
  <c r="F2377" i="1" a="1"/>
  <c r="F2377" i="1" s="1"/>
  <c r="F2378" i="1" a="1"/>
  <c r="F2378" i="1" s="1"/>
  <c r="F2379" i="1" a="1"/>
  <c r="F2379" i="1" s="1"/>
  <c r="F2380" i="1" a="1"/>
  <c r="F2380" i="1" s="1"/>
  <c r="F2381" i="1" a="1"/>
  <c r="F2381" i="1" s="1"/>
  <c r="F2382" i="1" a="1"/>
  <c r="F2382" i="1" s="1"/>
  <c r="F2383" i="1" a="1"/>
  <c r="F2383" i="1" s="1"/>
  <c r="F2384" i="1" a="1"/>
  <c r="F2384" i="1" s="1"/>
  <c r="F2385" i="1" a="1"/>
  <c r="F2385" i="1" s="1"/>
  <c r="F2386" i="1" a="1"/>
  <c r="F2386" i="1" s="1"/>
  <c r="F2387" i="1" a="1"/>
  <c r="F2387" i="1" s="1"/>
  <c r="F2388" i="1" a="1"/>
  <c r="F2388" i="1" s="1"/>
  <c r="F2389" i="1" a="1"/>
  <c r="F2389" i="1" s="1"/>
  <c r="F2390" i="1" a="1"/>
  <c r="F2390" i="1" s="1"/>
  <c r="F2391" i="1" a="1"/>
  <c r="F2391" i="1" s="1"/>
  <c r="F2392" i="1" a="1"/>
  <c r="F2392" i="1" s="1"/>
  <c r="F2393" i="1" a="1"/>
  <c r="F2393" i="1" s="1"/>
  <c r="F2394" i="1" a="1"/>
  <c r="F2394" i="1" s="1"/>
  <c r="F2395" i="1" a="1"/>
  <c r="F2395" i="1" s="1"/>
  <c r="F2396" i="1" a="1"/>
  <c r="F2396" i="1" s="1"/>
  <c r="F2397" i="1" a="1"/>
  <c r="F2397" i="1" s="1"/>
  <c r="F2398" i="1" a="1"/>
  <c r="F2398" i="1" s="1"/>
  <c r="F2399" i="1" a="1"/>
  <c r="F2399" i="1" s="1"/>
  <c r="F2400" i="1" a="1"/>
  <c r="F2400" i="1" s="1"/>
  <c r="F2401" i="1" a="1"/>
  <c r="F2401" i="1" s="1"/>
  <c r="F2402" i="1" a="1"/>
  <c r="F2402" i="1" s="1"/>
  <c r="F2403" i="1" a="1"/>
  <c r="F2403" i="1" s="1"/>
  <c r="F2404" i="1" a="1"/>
  <c r="F2404" i="1" s="1"/>
  <c r="F2405" i="1" a="1"/>
  <c r="F2405" i="1" s="1"/>
  <c r="F2406" i="1" a="1"/>
  <c r="F2406" i="1" s="1"/>
  <c r="F2407" i="1" a="1"/>
  <c r="F2407" i="1" s="1"/>
  <c r="F2408" i="1" a="1"/>
  <c r="F2408" i="1" s="1"/>
  <c r="F2409" i="1" a="1"/>
  <c r="F2409" i="1" s="1"/>
  <c r="F2410" i="1" a="1"/>
  <c r="F2410" i="1" s="1"/>
  <c r="F2411" i="1" a="1"/>
  <c r="F2411" i="1" s="1"/>
  <c r="F2412" i="1" a="1"/>
  <c r="F2412" i="1" s="1"/>
  <c r="F2413" i="1" a="1"/>
  <c r="F2413" i="1" s="1"/>
  <c r="F2414" i="1" a="1"/>
  <c r="F2414" i="1" s="1"/>
  <c r="F2415" i="1" a="1"/>
  <c r="F2415" i="1" s="1"/>
  <c r="F2416" i="1" a="1"/>
  <c r="F2416" i="1" s="1"/>
  <c r="F2417" i="1" a="1"/>
  <c r="F2417" i="1" s="1"/>
  <c r="F2418" i="1" a="1"/>
  <c r="F2418" i="1" s="1"/>
  <c r="F2419" i="1" a="1"/>
  <c r="F2419" i="1" s="1"/>
  <c r="F2420" i="1" a="1"/>
  <c r="F2420" i="1" s="1"/>
  <c r="F2421" i="1" a="1"/>
  <c r="F2421" i="1" s="1"/>
  <c r="F2422" i="1" a="1"/>
  <c r="F2422" i="1" s="1"/>
  <c r="F2423" i="1" a="1"/>
  <c r="F2423" i="1" s="1"/>
  <c r="F2424" i="1" a="1"/>
  <c r="F2424" i="1" s="1"/>
  <c r="F2425" i="1" a="1"/>
  <c r="F2425" i="1" s="1"/>
  <c r="F2426" i="1" a="1"/>
  <c r="F2426" i="1" s="1"/>
  <c r="F2427" i="1" a="1"/>
  <c r="F2427" i="1" s="1"/>
  <c r="F2428" i="1" a="1"/>
  <c r="F2428" i="1" s="1"/>
  <c r="F2429" i="1" a="1"/>
  <c r="F2429" i="1" s="1"/>
  <c r="F2430" i="1" a="1"/>
  <c r="F2430" i="1" s="1"/>
  <c r="F2431" i="1" a="1"/>
  <c r="F2431" i="1" s="1"/>
  <c r="F2432" i="1" a="1"/>
  <c r="F2432" i="1" s="1"/>
  <c r="F2433" i="1" a="1"/>
  <c r="F2433" i="1" s="1"/>
  <c r="F2434" i="1" a="1"/>
  <c r="F2434" i="1" s="1"/>
  <c r="F2435" i="1" a="1"/>
  <c r="F2435" i="1" s="1"/>
  <c r="F2436" i="1" a="1"/>
  <c r="F2436" i="1" s="1"/>
  <c r="F2437" i="1" a="1"/>
  <c r="F2437" i="1" s="1"/>
  <c r="F2438" i="1" a="1"/>
  <c r="F2438" i="1" s="1"/>
  <c r="F2439" i="1" a="1"/>
  <c r="F2439" i="1" s="1"/>
  <c r="F2440" i="1" a="1"/>
  <c r="F2440" i="1" s="1"/>
  <c r="F2441" i="1" a="1"/>
  <c r="F2441" i="1" s="1"/>
  <c r="F2442" i="1" a="1"/>
  <c r="F2442" i="1" s="1"/>
  <c r="F2443" i="1" a="1"/>
  <c r="F2443" i="1" s="1"/>
  <c r="F2444" i="1" a="1"/>
  <c r="F2444" i="1" s="1"/>
  <c r="F2445" i="1" a="1"/>
  <c r="F2445" i="1" s="1"/>
  <c r="F2446" i="1" a="1"/>
  <c r="F2446" i="1" s="1"/>
  <c r="F2447" i="1" a="1"/>
  <c r="F2447" i="1" s="1"/>
  <c r="F2448" i="1" a="1"/>
  <c r="F2448" i="1" s="1"/>
  <c r="F2449" i="1" a="1"/>
  <c r="F2449" i="1" s="1"/>
  <c r="F2450" i="1" a="1"/>
  <c r="F2450" i="1" s="1"/>
  <c r="F2451" i="1" a="1"/>
  <c r="F2451" i="1" s="1"/>
  <c r="F2452" i="1" a="1"/>
  <c r="F2452" i="1" s="1"/>
  <c r="F2453" i="1" a="1"/>
  <c r="F2453" i="1" s="1"/>
  <c r="F2454" i="1" a="1"/>
  <c r="F2454" i="1" s="1"/>
  <c r="F2455" i="1" a="1"/>
  <c r="F2455" i="1" s="1"/>
  <c r="F2456" i="1" a="1"/>
  <c r="F2456" i="1" s="1"/>
  <c r="F2457" i="1" a="1"/>
  <c r="F2457" i="1" s="1"/>
  <c r="F2458" i="1" a="1"/>
  <c r="F2458" i="1" s="1"/>
  <c r="F2459" i="1" a="1"/>
  <c r="F2459" i="1" s="1"/>
  <c r="F2460" i="1" a="1"/>
  <c r="F2460" i="1" s="1"/>
  <c r="F2461" i="1" a="1"/>
  <c r="F2461" i="1" s="1"/>
  <c r="F2462" i="1" a="1"/>
  <c r="F2462" i="1" s="1"/>
  <c r="F2463" i="1" a="1"/>
  <c r="F2463" i="1" s="1"/>
  <c r="F2464" i="1" a="1"/>
  <c r="F2464" i="1" s="1"/>
  <c r="F2465" i="1" a="1"/>
  <c r="F2465" i="1" s="1"/>
  <c r="F2466" i="1" a="1"/>
  <c r="F2466" i="1" s="1"/>
  <c r="F2467" i="1" a="1"/>
  <c r="F2467" i="1" s="1"/>
  <c r="F2468" i="1" a="1"/>
  <c r="F2468" i="1" s="1"/>
  <c r="F2469" i="1" a="1"/>
  <c r="F2469" i="1" s="1"/>
  <c r="F2470" i="1" a="1"/>
  <c r="F2470" i="1" s="1"/>
  <c r="F2471" i="1" a="1"/>
  <c r="F2471" i="1" s="1"/>
  <c r="F2472" i="1" a="1"/>
  <c r="F2472" i="1" s="1"/>
  <c r="F2473" i="1" a="1"/>
  <c r="F2473" i="1" s="1"/>
  <c r="F2474" i="1" a="1"/>
  <c r="F2474" i="1" s="1"/>
  <c r="F2475" i="1" a="1"/>
  <c r="F2475" i="1" s="1"/>
  <c r="F2476" i="1" a="1"/>
  <c r="F2476" i="1" s="1"/>
  <c r="F2477" i="1" a="1"/>
  <c r="F2477" i="1" s="1"/>
  <c r="F2478" i="1" a="1"/>
  <c r="F2478" i="1" s="1"/>
  <c r="F2479" i="1" a="1"/>
  <c r="F2479" i="1" s="1"/>
  <c r="F2480" i="1" a="1"/>
  <c r="F2480" i="1" s="1"/>
  <c r="F2481" i="1" a="1"/>
  <c r="F2481" i="1" s="1"/>
  <c r="F2482" i="1" a="1"/>
  <c r="F2482" i="1" s="1"/>
  <c r="F2483" i="1" a="1"/>
  <c r="F2483" i="1" s="1"/>
  <c r="F2484" i="1" a="1"/>
  <c r="F2484" i="1" s="1"/>
  <c r="F2485" i="1" a="1"/>
  <c r="F2485" i="1" s="1"/>
  <c r="F2486" i="1" a="1"/>
  <c r="F2486" i="1" s="1"/>
  <c r="F2487" i="1" a="1"/>
  <c r="F2487" i="1" s="1"/>
  <c r="F2488" i="1" a="1"/>
  <c r="F2488" i="1" s="1"/>
  <c r="F2489" i="1" a="1"/>
  <c r="F2489" i="1" s="1"/>
  <c r="F2490" i="1" a="1"/>
  <c r="F2490" i="1" s="1"/>
  <c r="F2491" i="1" a="1"/>
  <c r="F2491" i="1" s="1"/>
  <c r="F2492" i="1" a="1"/>
  <c r="F2492" i="1" s="1"/>
  <c r="F2493" i="1" a="1"/>
  <c r="F2493" i="1" s="1"/>
  <c r="F2494" i="1" a="1"/>
  <c r="F2494" i="1" s="1"/>
  <c r="F2495" i="1" a="1"/>
  <c r="F2495" i="1" s="1"/>
  <c r="F2496" i="1" a="1"/>
  <c r="F2496" i="1" s="1"/>
  <c r="F2497" i="1" a="1"/>
  <c r="F2497" i="1" s="1"/>
  <c r="F2498" i="1" a="1"/>
  <c r="F2498" i="1" s="1"/>
  <c r="F2499" i="1" a="1"/>
  <c r="F2499" i="1" s="1"/>
  <c r="F2500" i="1" a="1"/>
  <c r="F2500" i="1" s="1"/>
  <c r="F2501" i="1" a="1"/>
  <c r="F2501" i="1" s="1"/>
  <c r="F2502" i="1" a="1"/>
  <c r="F2502" i="1" s="1"/>
  <c r="F2503" i="1" a="1"/>
  <c r="F2503" i="1" s="1"/>
  <c r="F2504" i="1" a="1"/>
  <c r="F2504" i="1" s="1"/>
  <c r="F2505" i="1" a="1"/>
  <c r="F2505" i="1" s="1"/>
  <c r="F2506" i="1" a="1"/>
  <c r="F2506" i="1" s="1"/>
  <c r="F2507" i="1" a="1"/>
  <c r="F2507" i="1" s="1"/>
  <c r="F2508" i="1" a="1"/>
  <c r="F2508" i="1" s="1"/>
  <c r="F2509" i="1" a="1"/>
  <c r="F2509" i="1" s="1"/>
  <c r="F2510" i="1" a="1"/>
  <c r="F2510" i="1" s="1"/>
  <c r="F2511" i="1" a="1"/>
  <c r="F2511" i="1" s="1"/>
  <c r="F2512" i="1" a="1"/>
  <c r="F2512" i="1" s="1"/>
  <c r="F2513" i="1" a="1"/>
  <c r="F2513" i="1" s="1"/>
  <c r="F2514" i="1" a="1"/>
  <c r="F2514" i="1" s="1"/>
  <c r="F2515" i="1" a="1"/>
  <c r="F2515" i="1" s="1"/>
  <c r="F2516" i="1" a="1"/>
  <c r="F2516" i="1" s="1"/>
  <c r="F2517" i="1" a="1"/>
  <c r="F2517" i="1" s="1"/>
  <c r="F2518" i="1" a="1"/>
  <c r="F2518" i="1" s="1"/>
  <c r="F2519" i="1" a="1"/>
  <c r="F2519" i="1" s="1"/>
  <c r="F2520" i="1" a="1"/>
  <c r="F2520" i="1" s="1"/>
  <c r="F2521" i="1" a="1"/>
  <c r="F2521" i="1" s="1"/>
  <c r="F2522" i="1" a="1"/>
  <c r="F2522" i="1" s="1"/>
  <c r="F2523" i="1" a="1"/>
  <c r="F2523" i="1" s="1"/>
  <c r="F2524" i="1" a="1"/>
  <c r="F2524" i="1" s="1"/>
  <c r="F2525" i="1" a="1"/>
  <c r="F2525" i="1" s="1"/>
  <c r="F2526" i="1" a="1"/>
  <c r="F2526" i="1" s="1"/>
  <c r="F2527" i="1" a="1"/>
  <c r="F2527" i="1" s="1"/>
  <c r="F2528" i="1" a="1"/>
  <c r="F2528" i="1" s="1"/>
  <c r="F2529" i="1" a="1"/>
  <c r="F2529" i="1" s="1"/>
  <c r="F2530" i="1" a="1"/>
  <c r="F2530" i="1" s="1"/>
  <c r="F2531" i="1" a="1"/>
  <c r="F2531" i="1" s="1"/>
  <c r="F2532" i="1" a="1"/>
  <c r="F2532" i="1" s="1"/>
  <c r="F2533" i="1" a="1"/>
  <c r="F2533" i="1" s="1"/>
  <c r="F2534" i="1" a="1"/>
  <c r="F2534" i="1" s="1"/>
  <c r="F2535" i="1" a="1"/>
  <c r="F2535" i="1" s="1"/>
  <c r="F2536" i="1" a="1"/>
  <c r="F2536" i="1" s="1"/>
  <c r="F2537" i="1" a="1"/>
  <c r="F2537" i="1" s="1"/>
  <c r="F2538" i="1" a="1"/>
  <c r="F2538" i="1" s="1"/>
  <c r="F2539" i="1" a="1"/>
  <c r="F2539" i="1" s="1"/>
  <c r="F2540" i="1" a="1"/>
  <c r="F2540" i="1" s="1"/>
  <c r="F2541" i="1" a="1"/>
  <c r="F2541" i="1" s="1"/>
  <c r="F2542" i="1" a="1"/>
  <c r="F2542" i="1" s="1"/>
  <c r="F2543" i="1" a="1"/>
  <c r="F2543" i="1" s="1"/>
  <c r="F2544" i="1" a="1"/>
  <c r="F2544" i="1" s="1"/>
  <c r="F2545" i="1" a="1"/>
  <c r="F2545" i="1" s="1"/>
  <c r="F2546" i="1" a="1"/>
  <c r="F2546" i="1" s="1"/>
  <c r="F2547" i="1" a="1"/>
  <c r="F2547" i="1" s="1"/>
  <c r="F2548" i="1" a="1"/>
  <c r="F2548" i="1" s="1"/>
  <c r="F2549" i="1" a="1"/>
  <c r="F2549" i="1" s="1"/>
  <c r="F2550" i="1" a="1"/>
  <c r="F2550" i="1" s="1"/>
  <c r="F2551" i="1" a="1"/>
  <c r="F2551" i="1" s="1"/>
  <c r="F2552" i="1" a="1"/>
  <c r="F2552" i="1" s="1"/>
  <c r="F2553" i="1" a="1"/>
  <c r="F2553" i="1" s="1"/>
  <c r="F2554" i="1" a="1"/>
  <c r="F2554" i="1" s="1"/>
  <c r="F2555" i="1" a="1"/>
  <c r="F2555" i="1" s="1"/>
  <c r="F2556" i="1" a="1"/>
  <c r="F2556" i="1" s="1"/>
  <c r="F2557" i="1" a="1"/>
  <c r="F2557" i="1" s="1"/>
  <c r="F2558" i="1" a="1"/>
  <c r="F2558" i="1" s="1"/>
  <c r="F2559" i="1" a="1"/>
  <c r="F2559" i="1" s="1"/>
  <c r="F2560" i="1" a="1"/>
  <c r="F2560" i="1" s="1"/>
  <c r="F2561" i="1" a="1"/>
  <c r="F2561" i="1" s="1"/>
  <c r="F2562" i="1" a="1"/>
  <c r="F2562" i="1" s="1"/>
  <c r="F2563" i="1" a="1"/>
  <c r="F2563" i="1" s="1"/>
  <c r="F2564" i="1" a="1"/>
  <c r="F2564" i="1" s="1"/>
  <c r="F2565" i="1" a="1"/>
  <c r="F2565" i="1" s="1"/>
  <c r="F2566" i="1" a="1"/>
  <c r="F2566" i="1" s="1"/>
  <c r="F2567" i="1" a="1"/>
  <c r="F2567" i="1" s="1"/>
  <c r="F2568" i="1" a="1"/>
  <c r="F2568" i="1" s="1"/>
  <c r="F2569" i="1" a="1"/>
  <c r="F2569" i="1" s="1"/>
  <c r="F2570" i="1" a="1"/>
  <c r="F2570" i="1" s="1"/>
  <c r="F2571" i="1" a="1"/>
  <c r="F2571" i="1" s="1"/>
  <c r="F2572" i="1" a="1"/>
  <c r="F2572" i="1" s="1"/>
  <c r="F2573" i="1" a="1"/>
  <c r="F2573" i="1" s="1"/>
  <c r="F2574" i="1" a="1"/>
  <c r="F2574" i="1" s="1"/>
  <c r="F2575" i="1" a="1"/>
  <c r="F2575" i="1" s="1"/>
  <c r="F2576" i="1" a="1"/>
  <c r="F2576" i="1" s="1"/>
  <c r="F2577" i="1" a="1"/>
  <c r="F2577" i="1" s="1"/>
  <c r="F2578" i="1" a="1"/>
  <c r="F2578" i="1" s="1"/>
  <c r="F2579" i="1" a="1"/>
  <c r="F2579" i="1" s="1"/>
  <c r="F2580" i="1" a="1"/>
  <c r="F2580" i="1" s="1"/>
  <c r="F2581" i="1" a="1"/>
  <c r="F2581" i="1" s="1"/>
  <c r="F2582" i="1" a="1"/>
  <c r="F2582" i="1" s="1"/>
  <c r="F2583" i="1" a="1"/>
  <c r="F2583" i="1" s="1"/>
  <c r="F2584" i="1" a="1"/>
  <c r="F2584" i="1" s="1"/>
  <c r="F2585" i="1" a="1"/>
  <c r="F2585" i="1" s="1"/>
  <c r="F2586" i="1" a="1"/>
  <c r="F2586" i="1" s="1"/>
  <c r="F2587" i="1" a="1"/>
  <c r="F2587" i="1" s="1"/>
  <c r="F2588" i="1" a="1"/>
  <c r="F2588" i="1" s="1"/>
  <c r="F2589" i="1" a="1"/>
  <c r="F2589" i="1" s="1"/>
  <c r="F2590" i="1" a="1"/>
  <c r="F2590" i="1" s="1"/>
  <c r="F2591" i="1" a="1"/>
  <c r="F2591" i="1" s="1"/>
  <c r="F2592" i="1" a="1"/>
  <c r="F2592" i="1" s="1"/>
  <c r="F2593" i="1" a="1"/>
  <c r="F2593" i="1" s="1"/>
  <c r="F2594" i="1" a="1"/>
  <c r="F2594" i="1" s="1"/>
  <c r="F2595" i="1" a="1"/>
  <c r="F2595" i="1" s="1"/>
  <c r="F2596" i="1" a="1"/>
  <c r="F2596" i="1" s="1"/>
  <c r="F2597" i="1" a="1"/>
  <c r="F2597" i="1" s="1"/>
  <c r="F2598" i="1" a="1"/>
  <c r="F2598" i="1" s="1"/>
  <c r="F2599" i="1" a="1"/>
  <c r="F2599" i="1" s="1"/>
  <c r="F2600" i="1" a="1"/>
  <c r="F2600" i="1" s="1"/>
  <c r="F2601" i="1" a="1"/>
  <c r="F2601" i="1" s="1"/>
  <c r="F2602" i="1" a="1"/>
  <c r="F2602" i="1" s="1"/>
  <c r="F2603" i="1" a="1"/>
  <c r="F2603" i="1" s="1"/>
  <c r="F2604" i="1" a="1"/>
  <c r="F2604" i="1" s="1"/>
  <c r="F2605" i="1" a="1"/>
  <c r="F2605" i="1" s="1"/>
  <c r="F2606" i="1" a="1"/>
  <c r="F2606" i="1" s="1"/>
  <c r="F2607" i="1" a="1"/>
  <c r="F2607" i="1" s="1"/>
  <c r="F2608" i="1" a="1"/>
  <c r="F2608" i="1" s="1"/>
  <c r="F2609" i="1" a="1"/>
  <c r="F2609" i="1" s="1"/>
  <c r="F2610" i="1" a="1"/>
  <c r="F2610" i="1" s="1"/>
  <c r="F2611" i="1" a="1"/>
  <c r="F2611" i="1" s="1"/>
  <c r="F2612" i="1" a="1"/>
  <c r="F2612" i="1" s="1"/>
  <c r="F2613" i="1" a="1"/>
  <c r="F2613" i="1" s="1"/>
  <c r="F2614" i="1" a="1"/>
  <c r="F2614" i="1" s="1"/>
  <c r="F2615" i="1" a="1"/>
  <c r="F2615" i="1" s="1"/>
  <c r="F2616" i="1" a="1"/>
  <c r="F2616" i="1" s="1"/>
  <c r="F2617" i="1" a="1"/>
  <c r="F2617" i="1" s="1"/>
  <c r="F2618" i="1" a="1"/>
  <c r="F2618" i="1" s="1"/>
  <c r="F2619" i="1" a="1"/>
  <c r="F2619" i="1" s="1"/>
  <c r="F2620" i="1" a="1"/>
  <c r="F2620" i="1" s="1"/>
  <c r="F2621" i="1" a="1"/>
  <c r="F2621" i="1" s="1"/>
  <c r="F2622" i="1" a="1"/>
  <c r="F2622" i="1" s="1"/>
  <c r="F2623" i="1" a="1"/>
  <c r="F2623" i="1" s="1"/>
  <c r="F2624" i="1" a="1"/>
  <c r="F2624" i="1" s="1"/>
  <c r="F2625" i="1" a="1"/>
  <c r="F2625" i="1" s="1"/>
  <c r="F2626" i="1" a="1"/>
  <c r="F2626" i="1" s="1"/>
  <c r="F2627" i="1" a="1"/>
  <c r="F2627" i="1" s="1"/>
  <c r="F2628" i="1" a="1"/>
  <c r="F2628" i="1" s="1"/>
  <c r="F2629" i="1" a="1"/>
  <c r="F2629" i="1" s="1"/>
  <c r="F2630" i="1" a="1"/>
  <c r="F2630" i="1" s="1"/>
  <c r="F2631" i="1" a="1"/>
  <c r="F2631" i="1" s="1"/>
  <c r="F2632" i="1" a="1"/>
  <c r="F2632" i="1" s="1"/>
  <c r="F2633" i="1" a="1"/>
  <c r="F2633" i="1" s="1"/>
  <c r="F2634" i="1" a="1"/>
  <c r="F2634" i="1" s="1"/>
  <c r="F2635" i="1" a="1"/>
  <c r="F2635" i="1" s="1"/>
  <c r="F2636" i="1" a="1"/>
  <c r="F2636" i="1" s="1"/>
  <c r="F2637" i="1" a="1"/>
  <c r="F2637" i="1" s="1"/>
  <c r="F2638" i="1" a="1"/>
  <c r="F2638" i="1" s="1"/>
  <c r="F2639" i="1" a="1"/>
  <c r="F2639" i="1" s="1"/>
  <c r="F2640" i="1" a="1"/>
  <c r="F2640" i="1" s="1"/>
  <c r="F2641" i="1" a="1"/>
  <c r="F2641" i="1" s="1"/>
  <c r="F2642" i="1" a="1"/>
  <c r="F2642" i="1" s="1"/>
  <c r="F2643" i="1" a="1"/>
  <c r="F2643" i="1" s="1"/>
  <c r="F2644" i="1" a="1"/>
  <c r="F2644" i="1" s="1"/>
  <c r="F2645" i="1" a="1"/>
  <c r="F2645" i="1" s="1"/>
  <c r="F2646" i="1" a="1"/>
  <c r="F2646" i="1" s="1"/>
  <c r="F2647" i="1" a="1"/>
  <c r="F2647" i="1" s="1"/>
  <c r="F2648" i="1" a="1"/>
  <c r="F2648" i="1" s="1"/>
  <c r="F2649" i="1" a="1"/>
  <c r="F2649" i="1" s="1"/>
  <c r="F2650" i="1" a="1"/>
  <c r="F2650" i="1" s="1"/>
  <c r="F2651" i="1" a="1"/>
  <c r="F2651" i="1" s="1"/>
  <c r="F2652" i="1" a="1"/>
  <c r="F2652" i="1" s="1"/>
  <c r="F2653" i="1" a="1"/>
  <c r="F2653" i="1" s="1"/>
  <c r="F2654" i="1" a="1"/>
  <c r="F2654" i="1" s="1"/>
  <c r="F2655" i="1" a="1"/>
  <c r="F2655" i="1" s="1"/>
  <c r="F2656" i="1" a="1"/>
  <c r="F2656" i="1" s="1"/>
  <c r="F2657" i="1" a="1"/>
  <c r="F2657" i="1" s="1"/>
  <c r="F2658" i="1" a="1"/>
  <c r="F2658" i="1" s="1"/>
  <c r="F2659" i="1" a="1"/>
  <c r="F2659" i="1" s="1"/>
  <c r="F2660" i="1" a="1"/>
  <c r="F2660" i="1" s="1"/>
  <c r="F2661" i="1" a="1"/>
  <c r="F2661" i="1" s="1"/>
  <c r="F2662" i="1" a="1"/>
  <c r="F2662" i="1" s="1"/>
  <c r="F2663" i="1" a="1"/>
  <c r="F2663" i="1" s="1"/>
  <c r="F2664" i="1" a="1"/>
  <c r="F2664" i="1" s="1"/>
  <c r="F2665" i="1" a="1"/>
  <c r="F2665" i="1" s="1"/>
  <c r="F2666" i="1" a="1"/>
  <c r="F2666" i="1" s="1"/>
  <c r="F2667" i="1" a="1"/>
  <c r="F2667" i="1" s="1"/>
  <c r="F2668" i="1" a="1"/>
  <c r="F2668" i="1" s="1"/>
  <c r="F2669" i="1" a="1"/>
  <c r="F2669" i="1" s="1"/>
  <c r="F2670" i="1" a="1"/>
  <c r="F2670" i="1" s="1"/>
  <c r="F2671" i="1" a="1"/>
  <c r="F2671" i="1" s="1"/>
  <c r="F2672" i="1" a="1"/>
  <c r="F2672" i="1" s="1"/>
  <c r="F2673" i="1" a="1"/>
  <c r="F2673" i="1" s="1"/>
  <c r="F2674" i="1" a="1"/>
  <c r="F2674" i="1" s="1"/>
  <c r="F2675" i="1" a="1"/>
  <c r="F2675" i="1" s="1"/>
  <c r="F2676" i="1" a="1"/>
  <c r="F2676" i="1" s="1"/>
  <c r="F2677" i="1" a="1"/>
  <c r="F2677" i="1" s="1"/>
  <c r="F2678" i="1" a="1"/>
  <c r="F2678" i="1" s="1"/>
  <c r="F2679" i="1" a="1"/>
  <c r="F2679" i="1" s="1"/>
  <c r="F2680" i="1" a="1"/>
  <c r="F2680" i="1" s="1"/>
  <c r="F2681" i="1" a="1"/>
  <c r="F2681" i="1" s="1"/>
  <c r="F2682" i="1" a="1"/>
  <c r="F2682" i="1" s="1"/>
  <c r="F2683" i="1" a="1"/>
  <c r="F2683" i="1" s="1"/>
  <c r="F2684" i="1" a="1"/>
  <c r="F2684" i="1" s="1"/>
  <c r="F2685" i="1" a="1"/>
  <c r="F2685" i="1" s="1"/>
  <c r="F2686" i="1" a="1"/>
  <c r="F2686" i="1" s="1"/>
  <c r="F2687" i="1" a="1"/>
  <c r="F2687" i="1" s="1"/>
  <c r="F2688" i="1" a="1"/>
  <c r="F2688" i="1" s="1"/>
  <c r="F2689" i="1" a="1"/>
  <c r="F2689" i="1" s="1"/>
  <c r="F2690" i="1" a="1"/>
  <c r="F2690" i="1" s="1"/>
  <c r="F2691" i="1" a="1"/>
  <c r="F2691" i="1" s="1"/>
  <c r="F2692" i="1" a="1"/>
  <c r="F2692" i="1" s="1"/>
  <c r="F2693" i="1" a="1"/>
  <c r="F2693" i="1" s="1"/>
  <c r="F2694" i="1" a="1"/>
  <c r="F2694" i="1" s="1"/>
  <c r="F2695" i="1" a="1"/>
  <c r="F2695" i="1" s="1"/>
  <c r="F2696" i="1" a="1"/>
  <c r="F2696" i="1" s="1"/>
  <c r="F2697" i="1" a="1"/>
  <c r="F2697" i="1" s="1"/>
  <c r="F2698" i="1" a="1"/>
  <c r="F2698" i="1" s="1"/>
  <c r="F2699" i="1" a="1"/>
  <c r="F2699" i="1" s="1"/>
  <c r="F2700" i="1" a="1"/>
  <c r="F2700" i="1" s="1"/>
  <c r="F2701" i="1" a="1"/>
  <c r="F2701" i="1" s="1"/>
  <c r="F2702" i="1" a="1"/>
  <c r="F2702" i="1" s="1"/>
  <c r="F2703" i="1" a="1"/>
  <c r="F2703" i="1" s="1"/>
  <c r="F2704" i="1" a="1"/>
  <c r="F2704" i="1" s="1"/>
  <c r="F2705" i="1" a="1"/>
  <c r="F2705" i="1" s="1"/>
  <c r="F2706" i="1" a="1"/>
  <c r="F2706" i="1" s="1"/>
  <c r="F2707" i="1" a="1"/>
  <c r="F2707" i="1" s="1"/>
  <c r="F2708" i="1" a="1"/>
  <c r="F2708" i="1" s="1"/>
  <c r="F2709" i="1" a="1"/>
  <c r="F2709" i="1" s="1"/>
  <c r="F2710" i="1" a="1"/>
  <c r="F2710" i="1" s="1"/>
  <c r="F2711" i="1" a="1"/>
  <c r="F2711" i="1" s="1"/>
  <c r="F2712" i="1" a="1"/>
  <c r="F2712" i="1" s="1"/>
  <c r="F2713" i="1" a="1"/>
  <c r="F2713" i="1" s="1"/>
  <c r="F2714" i="1" a="1"/>
  <c r="F2714" i="1" s="1"/>
  <c r="F2715" i="1" a="1"/>
  <c r="F2715" i="1" s="1"/>
  <c r="F2716" i="1" a="1"/>
  <c r="F2716" i="1" s="1"/>
  <c r="F2717" i="1" a="1"/>
  <c r="F2717" i="1" s="1"/>
  <c r="F2718" i="1" a="1"/>
  <c r="F2718" i="1" s="1"/>
  <c r="F2719" i="1" a="1"/>
  <c r="F2719" i="1" s="1"/>
  <c r="F2720" i="1" a="1"/>
  <c r="F2720" i="1" s="1"/>
  <c r="F2721" i="1" a="1"/>
  <c r="F2721" i="1" s="1"/>
  <c r="F2722" i="1" a="1"/>
  <c r="F2722" i="1" s="1"/>
  <c r="F2723" i="1" a="1"/>
  <c r="F2723" i="1" s="1"/>
  <c r="F2724" i="1" a="1"/>
  <c r="F2724" i="1" s="1"/>
  <c r="F2725" i="1" a="1"/>
  <c r="F2725" i="1" s="1"/>
  <c r="F2726" i="1" a="1"/>
  <c r="F2726" i="1" s="1"/>
  <c r="F2727" i="1" a="1"/>
  <c r="F2727" i="1" s="1"/>
  <c r="F2728" i="1" a="1"/>
  <c r="F2728" i="1" s="1"/>
  <c r="F2729" i="1" a="1"/>
  <c r="F2729" i="1" s="1"/>
  <c r="F2730" i="1" a="1"/>
  <c r="F2730" i="1" s="1"/>
  <c r="F2731" i="1" a="1"/>
  <c r="F2731" i="1" s="1"/>
  <c r="F2732" i="1" a="1"/>
  <c r="F2732" i="1" s="1"/>
  <c r="F2733" i="1" a="1"/>
  <c r="F2733" i="1" s="1"/>
  <c r="F2734" i="1" a="1"/>
  <c r="F2734" i="1" s="1"/>
  <c r="F2735" i="1" a="1"/>
  <c r="F2735" i="1" s="1"/>
  <c r="F2736" i="1" a="1"/>
  <c r="F2736" i="1" s="1"/>
  <c r="F2737" i="1" a="1"/>
  <c r="F2737" i="1" s="1"/>
  <c r="F2738" i="1" a="1"/>
  <c r="F2738" i="1" s="1"/>
  <c r="F2739" i="1" a="1"/>
  <c r="F2739" i="1" s="1"/>
  <c r="F2740" i="1" a="1"/>
  <c r="F2740" i="1" s="1"/>
  <c r="F2741" i="1" a="1"/>
  <c r="F2741" i="1" s="1"/>
  <c r="F2742" i="1" a="1"/>
  <c r="F2742" i="1" s="1"/>
  <c r="F2743" i="1" a="1"/>
  <c r="F2743" i="1" s="1"/>
  <c r="F2744" i="1" a="1"/>
  <c r="F2744" i="1" s="1"/>
  <c r="F2745" i="1" a="1"/>
  <c r="F2745" i="1" s="1"/>
  <c r="F2746" i="1" a="1"/>
  <c r="F2746" i="1" s="1"/>
  <c r="F2747" i="1" a="1"/>
  <c r="F2747" i="1" s="1"/>
  <c r="F2748" i="1" a="1"/>
  <c r="F2748" i="1" s="1"/>
  <c r="F2749" i="1" a="1"/>
  <c r="F2749" i="1" s="1"/>
  <c r="F2750" i="1" a="1"/>
  <c r="F2750" i="1" s="1"/>
  <c r="F2751" i="1" a="1"/>
  <c r="F2751" i="1" s="1"/>
  <c r="F2752" i="1" a="1"/>
  <c r="F2752" i="1" s="1"/>
  <c r="F2753" i="1" a="1"/>
  <c r="F2753" i="1" s="1"/>
  <c r="F2754" i="1" a="1"/>
  <c r="F2754" i="1" s="1"/>
  <c r="F2755" i="1" a="1"/>
  <c r="F2755" i="1" s="1"/>
  <c r="F2756" i="1" a="1"/>
  <c r="F2756" i="1" s="1"/>
  <c r="F2757" i="1" a="1"/>
  <c r="F2757" i="1" s="1"/>
  <c r="F2758" i="1" a="1"/>
  <c r="F2758" i="1" s="1"/>
  <c r="F2759" i="1" a="1"/>
  <c r="F2759" i="1" s="1"/>
  <c r="C2" i="33" a="1"/>
  <c r="C2" i="33" s="1"/>
  <c r="S2" i="25" a="1"/>
  <c r="F2" i="24" a="1"/>
  <c r="F2" i="24" s="1"/>
  <c r="H1464" i="1" a="1"/>
  <c r="H1464" i="1" s="1"/>
  <c r="H2081" i="1" a="1"/>
  <c r="H2081" i="1" s="1"/>
  <c r="H2082" i="1" a="1"/>
  <c r="H2082" i="1" s="1"/>
  <c r="H2083" i="1" a="1"/>
  <c r="H2083" i="1" s="1"/>
  <c r="H1729" i="1" a="1"/>
  <c r="H1729" i="1" s="1"/>
  <c r="H2084" i="1" a="1"/>
  <c r="H2084" i="1" s="1"/>
  <c r="H2085" i="1" a="1"/>
  <c r="H2085" i="1" s="1"/>
  <c r="H1730" i="1" a="1"/>
  <c r="H1730" i="1" s="1"/>
  <c r="H1731" i="1" a="1"/>
  <c r="H1731" i="1" s="1"/>
  <c r="H2086" i="1" a="1"/>
  <c r="H2086" i="1" s="1"/>
  <c r="H2087" i="1" a="1"/>
  <c r="H2087" i="1" s="1"/>
  <c r="H2088" i="1" a="1"/>
  <c r="H2088" i="1" s="1"/>
  <c r="H1732" i="1" a="1"/>
  <c r="H1732" i="1" s="1"/>
  <c r="H1733" i="1" a="1"/>
  <c r="H1733" i="1" s="1"/>
  <c r="H1021" i="1" a="1"/>
  <c r="H1021" i="1" s="1"/>
  <c r="H1022" i="1" a="1"/>
  <c r="H1022" i="1" s="1"/>
  <c r="H1023" i="1" a="1"/>
  <c r="H1023" i="1" s="1"/>
  <c r="H1024" i="1" a="1"/>
  <c r="H1024" i="1" s="1"/>
  <c r="H1025" i="1" a="1"/>
  <c r="H1025" i="1" s="1"/>
  <c r="H1026" i="1" a="1"/>
  <c r="H1026" i="1" s="1"/>
  <c r="H1734" i="1" a="1"/>
  <c r="H1734" i="1" s="1"/>
  <c r="H1027" i="1" a="1"/>
  <c r="H1027" i="1" s="1"/>
  <c r="H2457" i="1" a="1"/>
  <c r="H2457" i="1" s="1"/>
  <c r="H1735" i="1" a="1"/>
  <c r="H1735" i="1" s="1"/>
  <c r="H1028" i="1" a="1"/>
  <c r="H1028" i="1" s="1"/>
  <c r="H1029" i="1" a="1"/>
  <c r="H1029" i="1" s="1"/>
  <c r="H1030" i="1" a="1"/>
  <c r="H1030" i="1" s="1"/>
  <c r="H1031" i="1" a="1"/>
  <c r="H1031" i="1" s="1"/>
  <c r="H1032" i="1" a="1"/>
  <c r="H1032" i="1" s="1"/>
  <c r="H1033" i="1" a="1"/>
  <c r="H1033" i="1" s="1"/>
  <c r="H1034" i="1" a="1"/>
  <c r="H1034" i="1" s="1"/>
  <c r="H1035" i="1" a="1"/>
  <c r="H1035" i="1" s="1"/>
  <c r="H1036" i="1" a="1"/>
  <c r="H1036" i="1" s="1"/>
  <c r="H2458" i="1" a="1"/>
  <c r="H2458" i="1" s="1"/>
  <c r="H1736" i="1" a="1"/>
  <c r="H1736" i="1" s="1"/>
  <c r="H1037" i="1" a="1"/>
  <c r="H1037" i="1" s="1"/>
  <c r="H1038" i="1" a="1"/>
  <c r="H1038" i="1" s="1"/>
  <c r="H1039" i="1" a="1"/>
  <c r="H1039" i="1" s="1"/>
  <c r="H1040" i="1" a="1"/>
  <c r="H1040" i="1" s="1"/>
  <c r="H1041" i="1" a="1"/>
  <c r="H1041" i="1" s="1"/>
  <c r="H1042" i="1" a="1"/>
  <c r="H1042" i="1" s="1"/>
  <c r="H2459" i="1" a="1"/>
  <c r="H2459" i="1" s="1"/>
  <c r="H1043" i="1" a="1"/>
  <c r="H1043" i="1" s="1"/>
  <c r="H1044" i="1" a="1"/>
  <c r="H1044" i="1" s="1"/>
  <c r="H1045" i="1" a="1"/>
  <c r="H1045" i="1" s="1"/>
  <c r="H1046" i="1" a="1"/>
  <c r="H1046" i="1" s="1"/>
  <c r="H2" i="1" a="1"/>
  <c r="H2" i="1" s="1"/>
  <c r="H1047" i="1" a="1"/>
  <c r="H1047" i="1" s="1"/>
  <c r="H1048" i="1" a="1"/>
  <c r="H1048" i="1" s="1"/>
  <c r="H1049" i="1" a="1"/>
  <c r="H1049" i="1" s="1"/>
  <c r="H1050" i="1" a="1"/>
  <c r="H1050" i="1" s="1"/>
  <c r="H2089" i="1" a="1"/>
  <c r="H2089" i="1" s="1"/>
  <c r="H1051" i="1" a="1"/>
  <c r="H1051" i="1" s="1"/>
  <c r="H1737" i="1" a="1"/>
  <c r="H1737" i="1" s="1"/>
  <c r="H1738" i="1" a="1"/>
  <c r="H1738" i="1" s="1"/>
  <c r="H1739" i="1" a="1"/>
  <c r="H1739" i="1" s="1"/>
  <c r="H1740" i="1" a="1"/>
  <c r="H1740" i="1" s="1"/>
  <c r="H1741" i="1" a="1"/>
  <c r="H1741" i="1" s="1"/>
  <c r="H1052" i="1" a="1"/>
  <c r="H1052" i="1" s="1"/>
  <c r="H1053" i="1" a="1"/>
  <c r="H1053" i="1" s="1"/>
  <c r="H2460" i="1" a="1"/>
  <c r="H2460" i="1" s="1"/>
  <c r="H1054" i="1" a="1"/>
  <c r="H1054" i="1" s="1"/>
  <c r="H1465" i="1" a="1"/>
  <c r="H1465" i="1" s="1"/>
  <c r="H1055" i="1" a="1"/>
  <c r="H1055" i="1" s="1"/>
  <c r="H1056" i="1" a="1"/>
  <c r="H1056" i="1" s="1"/>
  <c r="H2461" i="1" a="1"/>
  <c r="H2461" i="1" s="1"/>
  <c r="H3" i="1" a="1"/>
  <c r="H3" i="1" s="1"/>
  <c r="H4" i="1" a="1"/>
  <c r="H4" i="1" s="1"/>
  <c r="H5" i="1" a="1"/>
  <c r="H5" i="1" s="1"/>
  <c r="H6" i="1" a="1"/>
  <c r="H6" i="1" s="1"/>
  <c r="H7" i="1" a="1"/>
  <c r="H7" i="1" s="1"/>
  <c r="H8" i="1" a="1"/>
  <c r="H8" i="1" s="1"/>
  <c r="H9" i="1" a="1"/>
  <c r="H9" i="1" s="1"/>
  <c r="H10" i="1" a="1"/>
  <c r="H10" i="1" s="1"/>
  <c r="H11" i="1" a="1"/>
  <c r="H11" i="1" s="1"/>
  <c r="H12" i="1" a="1"/>
  <c r="H12" i="1" s="1"/>
  <c r="H13" i="1" a="1"/>
  <c r="H13" i="1" s="1"/>
  <c r="H14" i="1" a="1"/>
  <c r="H14" i="1" s="1"/>
  <c r="H1466" i="1" a="1"/>
  <c r="H1466" i="1" s="1"/>
  <c r="H1742" i="1" a="1"/>
  <c r="H1742" i="1" s="1"/>
  <c r="H1743" i="1" a="1"/>
  <c r="H1743" i="1" s="1"/>
  <c r="H1744" i="1" a="1"/>
  <c r="H1744" i="1" s="1"/>
  <c r="H1745" i="1" a="1"/>
  <c r="H1745" i="1" s="1"/>
  <c r="H1746" i="1" a="1"/>
  <c r="H1746" i="1" s="1"/>
  <c r="H1747" i="1" a="1"/>
  <c r="H1747" i="1" s="1"/>
  <c r="H1748" i="1" a="1"/>
  <c r="H1748" i="1" s="1"/>
  <c r="H1749" i="1" a="1"/>
  <c r="H1749" i="1" s="1"/>
  <c r="H1750" i="1" a="1"/>
  <c r="H1750" i="1" s="1"/>
  <c r="H1057" i="1" a="1"/>
  <c r="H1057" i="1" s="1"/>
  <c r="H1058" i="1" a="1"/>
  <c r="H1058" i="1" s="1"/>
  <c r="H1059" i="1" a="1"/>
  <c r="H1059" i="1" s="1"/>
  <c r="H1060" i="1" a="1"/>
  <c r="H1060" i="1" s="1"/>
  <c r="H2090" i="1" a="1"/>
  <c r="H2090" i="1" s="1"/>
  <c r="H2091" i="1" a="1"/>
  <c r="H2091" i="1" s="1"/>
  <c r="H2092" i="1" a="1"/>
  <c r="H2092" i="1" s="1"/>
  <c r="H2093" i="1" a="1"/>
  <c r="H2093" i="1" s="1"/>
  <c r="H2094" i="1" a="1"/>
  <c r="H2094" i="1" s="1"/>
  <c r="H2095" i="1" a="1"/>
  <c r="H2095" i="1" s="1"/>
  <c r="H1061" i="1" a="1"/>
  <c r="H1061" i="1" s="1"/>
  <c r="H2096" i="1" a="1"/>
  <c r="H2096" i="1" s="1"/>
  <c r="H2097" i="1" a="1"/>
  <c r="H2097" i="1" s="1"/>
  <c r="H2098" i="1" a="1"/>
  <c r="H2098" i="1" s="1"/>
  <c r="H2099" i="1" a="1"/>
  <c r="H2099" i="1" s="1"/>
  <c r="H1062" i="1" a="1"/>
  <c r="H1062" i="1" s="1"/>
  <c r="H2100" i="1" a="1"/>
  <c r="H2100" i="1" s="1"/>
  <c r="H2101" i="1" a="1"/>
  <c r="H2101" i="1" s="1"/>
  <c r="H2102" i="1" a="1"/>
  <c r="H2102" i="1" s="1"/>
  <c r="H2103" i="1" a="1"/>
  <c r="H2103" i="1" s="1"/>
  <c r="H2104" i="1" a="1"/>
  <c r="H2104" i="1" s="1"/>
  <c r="H2105" i="1" a="1"/>
  <c r="H2105" i="1" s="1"/>
  <c r="H2106" i="1" a="1"/>
  <c r="H2106" i="1" s="1"/>
  <c r="H2107" i="1" a="1"/>
  <c r="H2107" i="1" s="1"/>
  <c r="H2108" i="1" a="1"/>
  <c r="H2108" i="1" s="1"/>
  <c r="H1063" i="1" a="1"/>
  <c r="H1063" i="1" s="1"/>
  <c r="H1064" i="1" a="1"/>
  <c r="H1064" i="1" s="1"/>
  <c r="H1065" i="1" a="1"/>
  <c r="H1065" i="1" s="1"/>
  <c r="H1066" i="1" a="1"/>
  <c r="H1066" i="1" s="1"/>
  <c r="H1067" i="1" a="1"/>
  <c r="H1067" i="1" s="1"/>
  <c r="H1068" i="1" a="1"/>
  <c r="H1068" i="1" s="1"/>
  <c r="H1069" i="1" a="1"/>
  <c r="H1069" i="1" s="1"/>
  <c r="H2462" i="1" a="1"/>
  <c r="H2462" i="1" s="1"/>
  <c r="H1070" i="1" a="1"/>
  <c r="H1070" i="1" s="1"/>
  <c r="H1071" i="1" a="1"/>
  <c r="H1071" i="1" s="1"/>
  <c r="H1072" i="1" a="1"/>
  <c r="H1072" i="1" s="1"/>
  <c r="H1073" i="1" a="1"/>
  <c r="H1073" i="1" s="1"/>
  <c r="H1074" i="1" a="1"/>
  <c r="H1074" i="1" s="1"/>
  <c r="H1075" i="1" a="1"/>
  <c r="H1075" i="1" s="1"/>
  <c r="H1076" i="1" a="1"/>
  <c r="H1076" i="1" s="1"/>
  <c r="H1077" i="1" a="1"/>
  <c r="H1077" i="1" s="1"/>
  <c r="H1078" i="1" a="1"/>
  <c r="H1078" i="1" s="1"/>
  <c r="H1079" i="1" a="1"/>
  <c r="H1079" i="1" s="1"/>
  <c r="H1751" i="1" a="1"/>
  <c r="H1751" i="1" s="1"/>
  <c r="H1752" i="1" a="1"/>
  <c r="H1752" i="1" s="1"/>
  <c r="H1753" i="1" a="1"/>
  <c r="H1753" i="1" s="1"/>
  <c r="H1754" i="1" a="1"/>
  <c r="H1754" i="1" s="1"/>
  <c r="H1755" i="1" a="1"/>
  <c r="H1755" i="1" s="1"/>
  <c r="H1756" i="1" a="1"/>
  <c r="H1756" i="1" s="1"/>
  <c r="H1757" i="1" a="1"/>
  <c r="H1757" i="1" s="1"/>
  <c r="H1758" i="1" a="1"/>
  <c r="H1758" i="1" s="1"/>
  <c r="H1759" i="1" a="1"/>
  <c r="H1759" i="1" s="1"/>
  <c r="H1760" i="1" a="1"/>
  <c r="H1760" i="1" s="1"/>
  <c r="H1761" i="1" a="1"/>
  <c r="H1761" i="1" s="1"/>
  <c r="H1762" i="1" a="1"/>
  <c r="H1762" i="1" s="1"/>
  <c r="H1763" i="1" a="1"/>
  <c r="H1763" i="1" s="1"/>
  <c r="H1764" i="1" a="1"/>
  <c r="H1764" i="1" s="1"/>
  <c r="H1765" i="1" a="1"/>
  <c r="H1765" i="1" s="1"/>
  <c r="H1766" i="1" a="1"/>
  <c r="H1766" i="1" s="1"/>
  <c r="H1767" i="1" a="1"/>
  <c r="H1767" i="1" s="1"/>
  <c r="H1768" i="1" a="1"/>
  <c r="H1768" i="1" s="1"/>
  <c r="H1769" i="1" a="1"/>
  <c r="H1769" i="1" s="1"/>
  <c r="H1770" i="1" a="1"/>
  <c r="H1770" i="1" s="1"/>
  <c r="H1771" i="1" a="1"/>
  <c r="H1771" i="1" s="1"/>
  <c r="H1772" i="1" a="1"/>
  <c r="H1772" i="1" s="1"/>
  <c r="H1773" i="1" a="1"/>
  <c r="H1773" i="1" s="1"/>
  <c r="H2732" i="1" a="1"/>
  <c r="H2732" i="1" s="1"/>
  <c r="H1774" i="1" a="1"/>
  <c r="H1774" i="1" s="1"/>
  <c r="H1775" i="1" a="1"/>
  <c r="H1775" i="1" s="1"/>
  <c r="H1776" i="1" a="1"/>
  <c r="H1776" i="1" s="1"/>
  <c r="H307" i="1" a="1"/>
  <c r="H307" i="1" s="1"/>
  <c r="H1777" i="1" a="1"/>
  <c r="H1777" i="1" s="1"/>
  <c r="H1778" i="1" a="1"/>
  <c r="H1778" i="1" s="1"/>
  <c r="H1779" i="1" a="1"/>
  <c r="H1779" i="1" s="1"/>
  <c r="H1080" i="1" a="1"/>
  <c r="H1080" i="1" s="1"/>
  <c r="H1780" i="1" a="1"/>
  <c r="H1780" i="1" s="1"/>
  <c r="H1781" i="1" a="1"/>
  <c r="H1781" i="1" s="1"/>
  <c r="H1782" i="1" a="1"/>
  <c r="H1782" i="1" s="1"/>
  <c r="H1783" i="1" a="1"/>
  <c r="H1783" i="1" s="1"/>
  <c r="H1784" i="1" a="1"/>
  <c r="H1784" i="1" s="1"/>
  <c r="H1785" i="1" a="1"/>
  <c r="H1785" i="1" s="1"/>
  <c r="H1786" i="1" a="1"/>
  <c r="H1786" i="1" s="1"/>
  <c r="H1787" i="1" a="1"/>
  <c r="H1787" i="1" s="1"/>
  <c r="H1788" i="1" a="1"/>
  <c r="H1788" i="1" s="1"/>
  <c r="H1789" i="1" a="1"/>
  <c r="H1789" i="1" s="1"/>
  <c r="H2109" i="1" a="1"/>
  <c r="H2109" i="1" s="1"/>
  <c r="H1790" i="1" a="1"/>
  <c r="H1790" i="1" s="1"/>
  <c r="H1791" i="1" a="1"/>
  <c r="H1791" i="1" s="1"/>
  <c r="H1792" i="1" a="1"/>
  <c r="H1792" i="1" s="1"/>
  <c r="H1793" i="1" a="1"/>
  <c r="H1793" i="1" s="1"/>
  <c r="H2733" i="1" a="1"/>
  <c r="H2733" i="1" s="1"/>
  <c r="H1467" i="1" a="1"/>
  <c r="H1467" i="1" s="1"/>
  <c r="H1794" i="1" a="1"/>
  <c r="H1794" i="1" s="1"/>
  <c r="H1795" i="1" a="1"/>
  <c r="H1795" i="1" s="1"/>
  <c r="H1796" i="1" a="1"/>
  <c r="H1796" i="1" s="1"/>
  <c r="H2734" i="1" a="1"/>
  <c r="H2734" i="1" s="1"/>
  <c r="H1797" i="1" a="1"/>
  <c r="H1797" i="1" s="1"/>
  <c r="H1798" i="1" a="1"/>
  <c r="H1798" i="1" s="1"/>
  <c r="H1799" i="1" a="1"/>
  <c r="H1799" i="1" s="1"/>
  <c r="H2735" i="1" a="1"/>
  <c r="H2735" i="1" s="1"/>
  <c r="H1800" i="1" a="1"/>
  <c r="H1800" i="1" s="1"/>
  <c r="H2736" i="1" a="1"/>
  <c r="H2736" i="1" s="1"/>
  <c r="H1801" i="1" a="1"/>
  <c r="H1801" i="1" s="1"/>
  <c r="H2737" i="1" a="1"/>
  <c r="H2737" i="1" s="1"/>
  <c r="H1802" i="1" a="1"/>
  <c r="H1802" i="1" s="1"/>
  <c r="H1081" i="1" a="1"/>
  <c r="H1081" i="1" s="1"/>
  <c r="H1803" i="1" a="1"/>
  <c r="H1803" i="1" s="1"/>
  <c r="H1804" i="1" a="1"/>
  <c r="H1804" i="1" s="1"/>
  <c r="H1805" i="1" a="1"/>
  <c r="H1805" i="1" s="1"/>
  <c r="H1806" i="1" a="1"/>
  <c r="H1806" i="1" s="1"/>
  <c r="H1807" i="1" a="1"/>
  <c r="H1807" i="1" s="1"/>
  <c r="H1808" i="1" a="1"/>
  <c r="H1808" i="1" s="1"/>
  <c r="H308" i="1" a="1"/>
  <c r="H308" i="1" s="1"/>
  <c r="H1809" i="1" a="1"/>
  <c r="H1809" i="1" s="1"/>
  <c r="H15" i="1" a="1"/>
  <c r="H15" i="1" s="1"/>
  <c r="H1810" i="1" a="1"/>
  <c r="H1810" i="1" s="1"/>
  <c r="H1811" i="1" a="1"/>
  <c r="H1811" i="1" s="1"/>
  <c r="H1812" i="1" a="1"/>
  <c r="H1812" i="1" s="1"/>
  <c r="H1813" i="1" a="1"/>
  <c r="H1813" i="1" s="1"/>
  <c r="H1814" i="1" a="1"/>
  <c r="H1814" i="1" s="1"/>
  <c r="H2738" i="1" a="1"/>
  <c r="H2738" i="1" s="1"/>
  <c r="H1815" i="1" a="1"/>
  <c r="H1815" i="1" s="1"/>
  <c r="H2463" i="1" a="1"/>
  <c r="H2463" i="1" s="1"/>
  <c r="H1816" i="1" a="1"/>
  <c r="H1816" i="1" s="1"/>
  <c r="H1817" i="1" a="1"/>
  <c r="H1817" i="1" s="1"/>
  <c r="H1818" i="1" a="1"/>
  <c r="H1818" i="1" s="1"/>
  <c r="H1819" i="1" a="1"/>
  <c r="H1819" i="1" s="1"/>
  <c r="H1820" i="1" a="1"/>
  <c r="H1820" i="1" s="1"/>
  <c r="H1821" i="1" a="1"/>
  <c r="H1821" i="1" s="1"/>
  <c r="H1822" i="1" a="1"/>
  <c r="H1822" i="1" s="1"/>
  <c r="H1823" i="1" a="1"/>
  <c r="H1823" i="1" s="1"/>
  <c r="H1824" i="1" a="1"/>
  <c r="H1824" i="1" s="1"/>
  <c r="H1825" i="1" a="1"/>
  <c r="H1825" i="1" s="1"/>
  <c r="H1468" i="1" a="1"/>
  <c r="H1468" i="1" s="1"/>
  <c r="H1826" i="1" a="1"/>
  <c r="H1826" i="1" s="1"/>
  <c r="H1827" i="1" a="1"/>
  <c r="H1827" i="1" s="1"/>
  <c r="H1828" i="1" a="1"/>
  <c r="H1828" i="1" s="1"/>
  <c r="H1829" i="1" a="1"/>
  <c r="H1829" i="1" s="1"/>
  <c r="H1830" i="1" a="1"/>
  <c r="H1830" i="1" s="1"/>
  <c r="H1831" i="1" a="1"/>
  <c r="H1831" i="1" s="1"/>
  <c r="H1832" i="1" a="1"/>
  <c r="H1832" i="1" s="1"/>
  <c r="H1833" i="1" a="1"/>
  <c r="H1833" i="1" s="1"/>
  <c r="H309" i="1" a="1"/>
  <c r="H309" i="1" s="1"/>
  <c r="H310" i="1" a="1"/>
  <c r="H310" i="1" s="1"/>
  <c r="H311" i="1" a="1"/>
  <c r="H311" i="1" s="1"/>
  <c r="H312" i="1" a="1"/>
  <c r="H312" i="1" s="1"/>
  <c r="H313" i="1" a="1"/>
  <c r="H313" i="1" s="1"/>
  <c r="H314" i="1" a="1"/>
  <c r="H314" i="1" s="1"/>
  <c r="H315" i="1" a="1"/>
  <c r="H315" i="1" s="1"/>
  <c r="H316" i="1" a="1"/>
  <c r="H316" i="1" s="1"/>
  <c r="H317" i="1" a="1"/>
  <c r="H317" i="1" s="1"/>
  <c r="H318" i="1" a="1"/>
  <c r="H318" i="1" s="1"/>
  <c r="H319" i="1" a="1"/>
  <c r="H319" i="1" s="1"/>
  <c r="H320" i="1" a="1"/>
  <c r="H320" i="1" s="1"/>
  <c r="H321" i="1" a="1"/>
  <c r="H321" i="1" s="1"/>
  <c r="H322" i="1" a="1"/>
  <c r="H322" i="1" s="1"/>
  <c r="H323" i="1" a="1"/>
  <c r="H323" i="1" s="1"/>
  <c r="H324" i="1" a="1"/>
  <c r="H324" i="1" s="1"/>
  <c r="H325" i="1" a="1"/>
  <c r="H325" i="1" s="1"/>
  <c r="H326" i="1" a="1"/>
  <c r="H326" i="1" s="1"/>
  <c r="H327" i="1" a="1"/>
  <c r="H327" i="1" s="1"/>
  <c r="H328" i="1" a="1"/>
  <c r="H328" i="1" s="1"/>
  <c r="H329" i="1" a="1"/>
  <c r="H329" i="1" s="1"/>
  <c r="H330" i="1" a="1"/>
  <c r="H330" i="1" s="1"/>
  <c r="H2739" i="1" a="1"/>
  <c r="H2739" i="1" s="1"/>
  <c r="H331" i="1" a="1"/>
  <c r="H331" i="1" s="1"/>
  <c r="H332" i="1" a="1"/>
  <c r="H332" i="1" s="1"/>
  <c r="H333" i="1" a="1"/>
  <c r="H333" i="1" s="1"/>
  <c r="H334" i="1" a="1"/>
  <c r="H334" i="1" s="1"/>
  <c r="H335" i="1" a="1"/>
  <c r="H335" i="1" s="1"/>
  <c r="H336" i="1" a="1"/>
  <c r="H336" i="1" s="1"/>
  <c r="H337" i="1" a="1"/>
  <c r="H337" i="1" s="1"/>
  <c r="H2740" i="1" a="1"/>
  <c r="H2740" i="1" s="1"/>
  <c r="H1082" i="1" a="1"/>
  <c r="H1082" i="1" s="1"/>
  <c r="H1083" i="1" a="1"/>
  <c r="H1083" i="1" s="1"/>
  <c r="H1084" i="1" a="1"/>
  <c r="H1084" i="1" s="1"/>
  <c r="H1085" i="1" a="1"/>
  <c r="H1085" i="1" s="1"/>
  <c r="H1086" i="1" a="1"/>
  <c r="H1086" i="1" s="1"/>
  <c r="H1087" i="1" a="1"/>
  <c r="H1087" i="1" s="1"/>
  <c r="H1088" i="1" a="1"/>
  <c r="H1088" i="1" s="1"/>
  <c r="H1089" i="1" a="1"/>
  <c r="H1089" i="1" s="1"/>
  <c r="H1090" i="1" a="1"/>
  <c r="H1090" i="1" s="1"/>
  <c r="H1091" i="1" a="1"/>
  <c r="H1091" i="1" s="1"/>
  <c r="H1092" i="1" a="1"/>
  <c r="H1092" i="1" s="1"/>
  <c r="H1093" i="1" a="1"/>
  <c r="H1093" i="1" s="1"/>
  <c r="H1094" i="1" a="1"/>
  <c r="H1094" i="1" s="1"/>
  <c r="H1095" i="1" a="1"/>
  <c r="H1095" i="1" s="1"/>
  <c r="H1096" i="1" a="1"/>
  <c r="H1096" i="1" s="1"/>
  <c r="H1097" i="1" a="1"/>
  <c r="H1097" i="1" s="1"/>
  <c r="H1098" i="1" a="1"/>
  <c r="H1098" i="1" s="1"/>
  <c r="H1099" i="1" a="1"/>
  <c r="H1099" i="1" s="1"/>
  <c r="H1100" i="1" a="1"/>
  <c r="H1100" i="1" s="1"/>
  <c r="H1101" i="1" a="1"/>
  <c r="H1101" i="1" s="1"/>
  <c r="H1102" i="1" a="1"/>
  <c r="H1102" i="1" s="1"/>
  <c r="H1834" i="1" a="1"/>
  <c r="H1834" i="1" s="1"/>
  <c r="H1103" i="1" a="1"/>
  <c r="H1103" i="1" s="1"/>
  <c r="H1104" i="1" a="1"/>
  <c r="H1104" i="1" s="1"/>
  <c r="H1105" i="1" a="1"/>
  <c r="H1105" i="1" s="1"/>
  <c r="H1106" i="1" a="1"/>
  <c r="H1106" i="1" s="1"/>
  <c r="H1107" i="1" a="1"/>
  <c r="H1107" i="1" s="1"/>
  <c r="H1108" i="1" a="1"/>
  <c r="H1108" i="1" s="1"/>
  <c r="H1109" i="1" a="1"/>
  <c r="H1109" i="1" s="1"/>
  <c r="H1110" i="1" a="1"/>
  <c r="H1110" i="1" s="1"/>
  <c r="H1111" i="1" a="1"/>
  <c r="H1111" i="1" s="1"/>
  <c r="H1112" i="1" a="1"/>
  <c r="H1112" i="1" s="1"/>
  <c r="H1113" i="1" a="1"/>
  <c r="H1113" i="1" s="1"/>
  <c r="H2110" i="1" a="1"/>
  <c r="H2110" i="1" s="1"/>
  <c r="H2111" i="1" a="1"/>
  <c r="H2111" i="1" s="1"/>
  <c r="H2112" i="1" a="1"/>
  <c r="H2112" i="1" s="1"/>
  <c r="H2113" i="1" a="1"/>
  <c r="H2113" i="1" s="1"/>
  <c r="H2114" i="1" a="1"/>
  <c r="H2114" i="1" s="1"/>
  <c r="H2115" i="1" a="1"/>
  <c r="H2115" i="1" s="1"/>
  <c r="H2116" i="1" a="1"/>
  <c r="H2116" i="1" s="1"/>
  <c r="H2117" i="1" a="1"/>
  <c r="H2117" i="1" s="1"/>
  <c r="H2118" i="1" a="1"/>
  <c r="H2118" i="1" s="1"/>
  <c r="H2119" i="1" a="1"/>
  <c r="H2119" i="1" s="1"/>
  <c r="H2120" i="1" a="1"/>
  <c r="H2120" i="1" s="1"/>
  <c r="H2121" i="1" a="1"/>
  <c r="H2121" i="1" s="1"/>
  <c r="H2122" i="1" a="1"/>
  <c r="H2122" i="1" s="1"/>
  <c r="H2123" i="1" a="1"/>
  <c r="H2123" i="1" s="1"/>
  <c r="H2124" i="1" a="1"/>
  <c r="H2124" i="1" s="1"/>
  <c r="H2125" i="1" a="1"/>
  <c r="H2125" i="1" s="1"/>
  <c r="H2126" i="1" a="1"/>
  <c r="H2126" i="1" s="1"/>
  <c r="H2127" i="1" a="1"/>
  <c r="H2127" i="1" s="1"/>
  <c r="H16" i="1" a="1"/>
  <c r="H16" i="1" s="1"/>
  <c r="H766" i="1" a="1"/>
  <c r="H766" i="1" s="1"/>
  <c r="H767" i="1" a="1"/>
  <c r="H767" i="1" s="1"/>
  <c r="H768" i="1" a="1"/>
  <c r="H768" i="1" s="1"/>
  <c r="H769" i="1" a="1"/>
  <c r="H769" i="1" s="1"/>
  <c r="H770" i="1" a="1"/>
  <c r="H770" i="1" s="1"/>
  <c r="H771" i="1" a="1"/>
  <c r="H771" i="1" s="1"/>
  <c r="H772" i="1" a="1"/>
  <c r="H772" i="1" s="1"/>
  <c r="H773" i="1" a="1"/>
  <c r="H773" i="1" s="1"/>
  <c r="H774" i="1" a="1"/>
  <c r="H774" i="1" s="1"/>
  <c r="H775" i="1" a="1"/>
  <c r="H775" i="1" s="1"/>
  <c r="H776" i="1" a="1"/>
  <c r="H776" i="1" s="1"/>
  <c r="H777" i="1" a="1"/>
  <c r="H777" i="1" s="1"/>
  <c r="H778" i="1" a="1"/>
  <c r="H778" i="1" s="1"/>
  <c r="H779" i="1" a="1"/>
  <c r="H779" i="1" s="1"/>
  <c r="H780" i="1" a="1"/>
  <c r="H780" i="1" s="1"/>
  <c r="H2464" i="1" a="1"/>
  <c r="H2464" i="1" s="1"/>
  <c r="H781" i="1" a="1"/>
  <c r="H781" i="1" s="1"/>
  <c r="H782" i="1" a="1"/>
  <c r="H782" i="1" s="1"/>
  <c r="H783" i="1" a="1"/>
  <c r="H783" i="1" s="1"/>
  <c r="H784" i="1" a="1"/>
  <c r="H784" i="1" s="1"/>
  <c r="H785" i="1" a="1"/>
  <c r="H785" i="1" s="1"/>
  <c r="H786" i="1" a="1"/>
  <c r="H786" i="1" s="1"/>
  <c r="H787" i="1" a="1"/>
  <c r="H787" i="1" s="1"/>
  <c r="H788" i="1" a="1"/>
  <c r="H788" i="1" s="1"/>
  <c r="H789" i="1" a="1"/>
  <c r="H789" i="1" s="1"/>
  <c r="H790" i="1" a="1"/>
  <c r="H790" i="1" s="1"/>
  <c r="H791" i="1" a="1"/>
  <c r="H791" i="1" s="1"/>
  <c r="H792" i="1" a="1"/>
  <c r="H792" i="1" s="1"/>
  <c r="H793" i="1" a="1"/>
  <c r="H793" i="1" s="1"/>
  <c r="H794" i="1" a="1"/>
  <c r="H794" i="1" s="1"/>
  <c r="H795" i="1" a="1"/>
  <c r="H795" i="1" s="1"/>
  <c r="H796" i="1" a="1"/>
  <c r="H796" i="1" s="1"/>
  <c r="H797" i="1" a="1"/>
  <c r="H797" i="1" s="1"/>
  <c r="H798" i="1" a="1"/>
  <c r="H798" i="1" s="1"/>
  <c r="H799" i="1" a="1"/>
  <c r="H799" i="1" s="1"/>
  <c r="H800" i="1" a="1"/>
  <c r="H800" i="1" s="1"/>
  <c r="H801" i="1" a="1"/>
  <c r="H801" i="1" s="1"/>
  <c r="H802" i="1" a="1"/>
  <c r="H802" i="1" s="1"/>
  <c r="H803" i="1" a="1"/>
  <c r="H803" i="1" s="1"/>
  <c r="H804" i="1" a="1"/>
  <c r="H804" i="1" s="1"/>
  <c r="H805" i="1" a="1"/>
  <c r="H805" i="1" s="1"/>
  <c r="H806" i="1" a="1"/>
  <c r="H806" i="1" s="1"/>
  <c r="H807" i="1" a="1"/>
  <c r="H807" i="1" s="1"/>
  <c r="H808" i="1" a="1"/>
  <c r="H808" i="1" s="1"/>
  <c r="H809" i="1" a="1"/>
  <c r="H809" i="1" s="1"/>
  <c r="H2465" i="1" a="1"/>
  <c r="H2465" i="1" s="1"/>
  <c r="H2466" i="1" a="1"/>
  <c r="H2466" i="1" s="1"/>
  <c r="H810" i="1" a="1"/>
  <c r="H810" i="1" s="1"/>
  <c r="H811" i="1" a="1"/>
  <c r="H811" i="1" s="1"/>
  <c r="H2467" i="1" a="1"/>
  <c r="H2467" i="1" s="1"/>
  <c r="H812" i="1" a="1"/>
  <c r="H812" i="1" s="1"/>
  <c r="H813" i="1" a="1"/>
  <c r="H813" i="1" s="1"/>
  <c r="H814" i="1" a="1"/>
  <c r="H814" i="1" s="1"/>
  <c r="H815" i="1" a="1"/>
  <c r="H815" i="1" s="1"/>
  <c r="H816" i="1" a="1"/>
  <c r="H816" i="1" s="1"/>
  <c r="H817" i="1" a="1"/>
  <c r="H817" i="1" s="1"/>
  <c r="H818" i="1" a="1"/>
  <c r="H818" i="1" s="1"/>
  <c r="H819" i="1" a="1"/>
  <c r="H819" i="1" s="1"/>
  <c r="H820" i="1" a="1"/>
  <c r="H820" i="1" s="1"/>
  <c r="H821" i="1" a="1"/>
  <c r="H821" i="1" s="1"/>
  <c r="H822" i="1" a="1"/>
  <c r="H822" i="1" s="1"/>
  <c r="H823" i="1" a="1"/>
  <c r="H823" i="1" s="1"/>
  <c r="H824" i="1" a="1"/>
  <c r="H824" i="1" s="1"/>
  <c r="H825" i="1" a="1"/>
  <c r="H825" i="1" s="1"/>
  <c r="H826" i="1" a="1"/>
  <c r="H826" i="1" s="1"/>
  <c r="H827" i="1" a="1"/>
  <c r="H827" i="1" s="1"/>
  <c r="H828" i="1" a="1"/>
  <c r="H828" i="1" s="1"/>
  <c r="H829" i="1" a="1"/>
  <c r="H829" i="1" s="1"/>
  <c r="H830" i="1" a="1"/>
  <c r="H830" i="1" s="1"/>
  <c r="H831" i="1" a="1"/>
  <c r="H831" i="1" s="1"/>
  <c r="H832" i="1" a="1"/>
  <c r="H832" i="1" s="1"/>
  <c r="H833" i="1" a="1"/>
  <c r="H833" i="1" s="1"/>
  <c r="H834" i="1" a="1"/>
  <c r="H834" i="1" s="1"/>
  <c r="H835" i="1" a="1"/>
  <c r="H835" i="1" s="1"/>
  <c r="H836" i="1" a="1"/>
  <c r="H836" i="1" s="1"/>
  <c r="H837" i="1" a="1"/>
  <c r="H837" i="1" s="1"/>
  <c r="H838" i="1" a="1"/>
  <c r="H838" i="1" s="1"/>
  <c r="H839" i="1" a="1"/>
  <c r="H839" i="1" s="1"/>
  <c r="H840" i="1" a="1"/>
  <c r="H840" i="1" s="1"/>
  <c r="H841" i="1" a="1"/>
  <c r="H841" i="1" s="1"/>
  <c r="H842" i="1" a="1"/>
  <c r="H842" i="1" s="1"/>
  <c r="H843" i="1" a="1"/>
  <c r="H843" i="1" s="1"/>
  <c r="H844" i="1" a="1"/>
  <c r="H844" i="1" s="1"/>
  <c r="H845" i="1" a="1"/>
  <c r="H845" i="1" s="1"/>
  <c r="H846" i="1" a="1"/>
  <c r="H846" i="1" s="1"/>
  <c r="H847" i="1" a="1"/>
  <c r="H847" i="1" s="1"/>
  <c r="H848" i="1" a="1"/>
  <c r="H848" i="1" s="1"/>
  <c r="H849" i="1" a="1"/>
  <c r="H849" i="1" s="1"/>
  <c r="H850" i="1" a="1"/>
  <c r="H850" i="1" s="1"/>
  <c r="H851" i="1" a="1"/>
  <c r="H851" i="1" s="1"/>
  <c r="H2468" i="1" a="1"/>
  <c r="H2468" i="1" s="1"/>
  <c r="H852" i="1" a="1"/>
  <c r="H852" i="1" s="1"/>
  <c r="H853" i="1" a="1"/>
  <c r="H853" i="1" s="1"/>
  <c r="H854" i="1" a="1"/>
  <c r="H854" i="1" s="1"/>
  <c r="H855" i="1" a="1"/>
  <c r="H855" i="1" s="1"/>
  <c r="H856" i="1" a="1"/>
  <c r="H856" i="1" s="1"/>
  <c r="H857" i="1" a="1"/>
  <c r="H857" i="1" s="1"/>
  <c r="H858" i="1" a="1"/>
  <c r="H858" i="1" s="1"/>
  <c r="H859" i="1" a="1"/>
  <c r="H859" i="1" s="1"/>
  <c r="H860" i="1" a="1"/>
  <c r="H860" i="1" s="1"/>
  <c r="H861" i="1" a="1"/>
  <c r="H861" i="1" s="1"/>
  <c r="H862" i="1" a="1"/>
  <c r="H862" i="1" s="1"/>
  <c r="H863" i="1" a="1"/>
  <c r="H863" i="1" s="1"/>
  <c r="H864" i="1" a="1"/>
  <c r="H864" i="1" s="1"/>
  <c r="H865" i="1" a="1"/>
  <c r="H865" i="1" s="1"/>
  <c r="H866" i="1" a="1"/>
  <c r="H866" i="1" s="1"/>
  <c r="H867" i="1" a="1"/>
  <c r="H867" i="1" s="1"/>
  <c r="H868" i="1" a="1"/>
  <c r="H868" i="1" s="1"/>
  <c r="H869" i="1" a="1"/>
  <c r="H869" i="1" s="1"/>
  <c r="H870" i="1" a="1"/>
  <c r="H870" i="1" s="1"/>
  <c r="H871" i="1" a="1"/>
  <c r="H871" i="1" s="1"/>
  <c r="H872" i="1" a="1"/>
  <c r="H872" i="1" s="1"/>
  <c r="H873" i="1" a="1"/>
  <c r="H873" i="1" s="1"/>
  <c r="H2469" i="1" a="1"/>
  <c r="H2469" i="1" s="1"/>
  <c r="H874" i="1" a="1"/>
  <c r="H874" i="1" s="1"/>
  <c r="H875" i="1" a="1"/>
  <c r="H875" i="1" s="1"/>
  <c r="H876" i="1" a="1"/>
  <c r="H876" i="1" s="1"/>
  <c r="H877" i="1" a="1"/>
  <c r="H877" i="1" s="1"/>
  <c r="H878" i="1" a="1"/>
  <c r="H878" i="1" s="1"/>
  <c r="H879" i="1" a="1"/>
  <c r="H879" i="1" s="1"/>
  <c r="H880" i="1" a="1"/>
  <c r="H880" i="1" s="1"/>
  <c r="H881" i="1" a="1"/>
  <c r="H881" i="1" s="1"/>
  <c r="H882" i="1" a="1"/>
  <c r="H882" i="1" s="1"/>
  <c r="H883" i="1" a="1"/>
  <c r="H883" i="1" s="1"/>
  <c r="H884" i="1" a="1"/>
  <c r="H884" i="1" s="1"/>
  <c r="H885" i="1" a="1"/>
  <c r="H885" i="1" s="1"/>
  <c r="H886" i="1" a="1"/>
  <c r="H886" i="1" s="1"/>
  <c r="H2470" i="1" a="1"/>
  <c r="H2470" i="1" s="1"/>
  <c r="H887" i="1" a="1"/>
  <c r="H887" i="1" s="1"/>
  <c r="H888" i="1" a="1"/>
  <c r="H888" i="1" s="1"/>
  <c r="H889" i="1" a="1"/>
  <c r="H889" i="1" s="1"/>
  <c r="H890" i="1" a="1"/>
  <c r="H890" i="1" s="1"/>
  <c r="H891" i="1" a="1"/>
  <c r="H891" i="1" s="1"/>
  <c r="H892" i="1" a="1"/>
  <c r="H892" i="1" s="1"/>
  <c r="H893" i="1" a="1"/>
  <c r="H893" i="1" s="1"/>
  <c r="H894" i="1" a="1"/>
  <c r="H894" i="1" s="1"/>
  <c r="H895" i="1" a="1"/>
  <c r="H895" i="1" s="1"/>
  <c r="H896" i="1" a="1"/>
  <c r="H896" i="1" s="1"/>
  <c r="H897" i="1" a="1"/>
  <c r="H897" i="1" s="1"/>
  <c r="H898" i="1" a="1"/>
  <c r="H898" i="1" s="1"/>
  <c r="H899" i="1" a="1"/>
  <c r="H899" i="1" s="1"/>
  <c r="H900" i="1" a="1"/>
  <c r="H900" i="1" s="1"/>
  <c r="H901" i="1" a="1"/>
  <c r="H901" i="1" s="1"/>
  <c r="H2471" i="1" a="1"/>
  <c r="H2471" i="1" s="1"/>
  <c r="H902" i="1" a="1"/>
  <c r="H902" i="1" s="1"/>
  <c r="H903" i="1" a="1"/>
  <c r="H903" i="1" s="1"/>
  <c r="H904" i="1" a="1"/>
  <c r="H904" i="1" s="1"/>
  <c r="H905" i="1" a="1"/>
  <c r="H905" i="1" s="1"/>
  <c r="H906" i="1" a="1"/>
  <c r="H906" i="1" s="1"/>
  <c r="H907" i="1" a="1"/>
  <c r="H907" i="1" s="1"/>
  <c r="H908" i="1" a="1"/>
  <c r="H908" i="1" s="1"/>
  <c r="H909" i="1" a="1"/>
  <c r="H909" i="1" s="1"/>
  <c r="H910" i="1" a="1"/>
  <c r="H910" i="1" s="1"/>
  <c r="H911" i="1" a="1"/>
  <c r="H911" i="1" s="1"/>
  <c r="H912" i="1" a="1"/>
  <c r="H912" i="1" s="1"/>
  <c r="H913" i="1" a="1"/>
  <c r="H913" i="1" s="1"/>
  <c r="H914" i="1" a="1"/>
  <c r="H914" i="1" s="1"/>
  <c r="H2472" i="1" a="1"/>
  <c r="H2472" i="1" s="1"/>
  <c r="H915" i="1" a="1"/>
  <c r="H915" i="1" s="1"/>
  <c r="H916" i="1" a="1"/>
  <c r="H916" i="1" s="1"/>
  <c r="H917" i="1" a="1"/>
  <c r="H917" i="1" s="1"/>
  <c r="H918" i="1" a="1"/>
  <c r="H918" i="1" s="1"/>
  <c r="H919" i="1" a="1"/>
  <c r="H919" i="1" s="1"/>
  <c r="H920" i="1" a="1"/>
  <c r="H920" i="1" s="1"/>
  <c r="H921" i="1" a="1"/>
  <c r="H921" i="1" s="1"/>
  <c r="H922" i="1" a="1"/>
  <c r="H922" i="1" s="1"/>
  <c r="H923" i="1" a="1"/>
  <c r="H923" i="1" s="1"/>
  <c r="H924" i="1" a="1"/>
  <c r="H924" i="1" s="1"/>
  <c r="H925" i="1" a="1"/>
  <c r="H925" i="1" s="1"/>
  <c r="H926" i="1" a="1"/>
  <c r="H926" i="1" s="1"/>
  <c r="H927" i="1" a="1"/>
  <c r="H927" i="1" s="1"/>
  <c r="H928" i="1" a="1"/>
  <c r="H928" i="1" s="1"/>
  <c r="H929" i="1" a="1"/>
  <c r="H929" i="1" s="1"/>
  <c r="H930" i="1" a="1"/>
  <c r="H930" i="1" s="1"/>
  <c r="H931" i="1" a="1"/>
  <c r="H931" i="1" s="1"/>
  <c r="H932" i="1" a="1"/>
  <c r="H932" i="1" s="1"/>
  <c r="H933" i="1" a="1"/>
  <c r="H933" i="1" s="1"/>
  <c r="H2473" i="1" a="1"/>
  <c r="H2473" i="1" s="1"/>
  <c r="H934" i="1" a="1"/>
  <c r="H934" i="1" s="1"/>
  <c r="H935" i="1" a="1"/>
  <c r="H935" i="1" s="1"/>
  <c r="H936" i="1" a="1"/>
  <c r="H936" i="1" s="1"/>
  <c r="H937" i="1" a="1"/>
  <c r="H937" i="1" s="1"/>
  <c r="H938" i="1" a="1"/>
  <c r="H938" i="1" s="1"/>
  <c r="H939" i="1" a="1"/>
  <c r="H939" i="1" s="1"/>
  <c r="H940" i="1" a="1"/>
  <c r="H940" i="1" s="1"/>
  <c r="H941" i="1" a="1"/>
  <c r="H941" i="1" s="1"/>
  <c r="H942" i="1" a="1"/>
  <c r="H942" i="1" s="1"/>
  <c r="H943" i="1" a="1"/>
  <c r="H943" i="1" s="1"/>
  <c r="H944" i="1" a="1"/>
  <c r="H944" i="1" s="1"/>
  <c r="H945" i="1" a="1"/>
  <c r="H945" i="1" s="1"/>
  <c r="H946" i="1" a="1"/>
  <c r="H946" i="1" s="1"/>
  <c r="H947" i="1" a="1"/>
  <c r="H947" i="1" s="1"/>
  <c r="H1114" i="1" a="1"/>
  <c r="H1114" i="1" s="1"/>
  <c r="H1115" i="1" a="1"/>
  <c r="H1115" i="1" s="1"/>
  <c r="H1835" i="1" a="1"/>
  <c r="H1835" i="1" s="1"/>
  <c r="H1836" i="1" a="1"/>
  <c r="H1836" i="1" s="1"/>
  <c r="H1837" i="1" a="1"/>
  <c r="H1837" i="1" s="1"/>
  <c r="H1838" i="1" a="1"/>
  <c r="H1838" i="1" s="1"/>
  <c r="H1839" i="1" a="1"/>
  <c r="H1839" i="1" s="1"/>
  <c r="H1840" i="1" a="1"/>
  <c r="H1840" i="1" s="1"/>
  <c r="H2128" i="1" a="1"/>
  <c r="H2128" i="1" s="1"/>
  <c r="H2129" i="1" a="1"/>
  <c r="H2129" i="1" s="1"/>
  <c r="H2130" i="1" a="1"/>
  <c r="H2130" i="1" s="1"/>
  <c r="H2131" i="1" a="1"/>
  <c r="H2131" i="1" s="1"/>
  <c r="H2132" i="1" a="1"/>
  <c r="H2132" i="1" s="1"/>
  <c r="H2133" i="1" a="1"/>
  <c r="H2133" i="1" s="1"/>
  <c r="H1841" i="1" a="1"/>
  <c r="H1841" i="1" s="1"/>
  <c r="H2134" i="1" a="1"/>
  <c r="H2134" i="1" s="1"/>
  <c r="H2135" i="1" a="1"/>
  <c r="H2135" i="1" s="1"/>
  <c r="H2136" i="1" a="1"/>
  <c r="H2136" i="1" s="1"/>
  <c r="H2137" i="1" a="1"/>
  <c r="H2137" i="1" s="1"/>
  <c r="H2138" i="1" a="1"/>
  <c r="H2138" i="1" s="1"/>
  <c r="H2139" i="1" a="1"/>
  <c r="H2139" i="1" s="1"/>
  <c r="H2140" i="1" a="1"/>
  <c r="H2140" i="1" s="1"/>
  <c r="H2141" i="1" a="1"/>
  <c r="H2141" i="1" s="1"/>
  <c r="H2142" i="1" a="1"/>
  <c r="H2142" i="1" s="1"/>
  <c r="H2143" i="1" a="1"/>
  <c r="H2143" i="1" s="1"/>
  <c r="H1842" i="1" a="1"/>
  <c r="H1842" i="1" s="1"/>
  <c r="H2144" i="1" a="1"/>
  <c r="H2144" i="1" s="1"/>
  <c r="H1116" i="1" a="1"/>
  <c r="H1116" i="1" s="1"/>
  <c r="H1117" i="1" a="1"/>
  <c r="H1117" i="1" s="1"/>
  <c r="H1118" i="1" a="1"/>
  <c r="H1118" i="1" s="1"/>
  <c r="H2474" i="1" a="1"/>
  <c r="H2474" i="1" s="1"/>
  <c r="H2475" i="1" a="1"/>
  <c r="H2475" i="1" s="1"/>
  <c r="H1119" i="1" a="1"/>
  <c r="H1119" i="1" s="1"/>
  <c r="H2145" i="1" a="1"/>
  <c r="H2145" i="1" s="1"/>
  <c r="H1843" i="1" a="1"/>
  <c r="H1843" i="1" s="1"/>
  <c r="H1120" i="1" a="1"/>
  <c r="H1120" i="1" s="1"/>
  <c r="H1121" i="1" a="1"/>
  <c r="H1121" i="1" s="1"/>
  <c r="H1122" i="1" a="1"/>
  <c r="H1122" i="1" s="1"/>
  <c r="H1844" i="1" a="1"/>
  <c r="H1844" i="1" s="1"/>
  <c r="H1123" i="1" a="1"/>
  <c r="H1123" i="1" s="1"/>
  <c r="H1124" i="1" a="1"/>
  <c r="H1124" i="1" s="1"/>
  <c r="H1845" i="1" a="1"/>
  <c r="H1845" i="1" s="1"/>
  <c r="H1125" i="1" a="1"/>
  <c r="H1125" i="1" s="1"/>
  <c r="H1846" i="1" a="1"/>
  <c r="H1846" i="1" s="1"/>
  <c r="H1126" i="1" a="1"/>
  <c r="H1126" i="1" s="1"/>
  <c r="H1127" i="1" a="1"/>
  <c r="H1127" i="1" s="1"/>
  <c r="H1128" i="1" a="1"/>
  <c r="H1128" i="1" s="1"/>
  <c r="H1129" i="1" a="1"/>
  <c r="H1129" i="1" s="1"/>
  <c r="H2146" i="1" a="1"/>
  <c r="H2146" i="1" s="1"/>
  <c r="H1130" i="1" a="1"/>
  <c r="H1130" i="1" s="1"/>
  <c r="H1131" i="1" a="1"/>
  <c r="H1131" i="1" s="1"/>
  <c r="H1132" i="1" a="1"/>
  <c r="H1132" i="1" s="1"/>
  <c r="H1133" i="1" a="1"/>
  <c r="H1133" i="1" s="1"/>
  <c r="H2476" i="1" a="1"/>
  <c r="H2476" i="1" s="1"/>
  <c r="H1134" i="1" a="1"/>
  <c r="H1134" i="1" s="1"/>
  <c r="H2477" i="1" a="1"/>
  <c r="H2477" i="1" s="1"/>
  <c r="H1847" i="1" a="1"/>
  <c r="H1847" i="1" s="1"/>
  <c r="H2147" i="1" a="1"/>
  <c r="H2147" i="1" s="1"/>
  <c r="H1848" i="1" a="1"/>
  <c r="H1848" i="1" s="1"/>
  <c r="H1849" i="1" a="1"/>
  <c r="H1849" i="1" s="1"/>
  <c r="H1850" i="1" a="1"/>
  <c r="H1850" i="1" s="1"/>
  <c r="H1851" i="1" a="1"/>
  <c r="H1851" i="1" s="1"/>
  <c r="H1852" i="1" a="1"/>
  <c r="H1852" i="1" s="1"/>
  <c r="H2148" i="1" a="1"/>
  <c r="H2148" i="1" s="1"/>
  <c r="H1853" i="1" a="1"/>
  <c r="H1853" i="1" s="1"/>
  <c r="H17" i="1" a="1"/>
  <c r="H17" i="1" s="1"/>
  <c r="H18" i="1" a="1"/>
  <c r="H18" i="1" s="1"/>
  <c r="H19" i="1" a="1"/>
  <c r="H19" i="1" s="1"/>
  <c r="H20" i="1" a="1"/>
  <c r="H20" i="1" s="1"/>
  <c r="H21" i="1" a="1"/>
  <c r="H21" i="1" s="1"/>
  <c r="H22" i="1" a="1"/>
  <c r="H22" i="1" s="1"/>
  <c r="H23" i="1" a="1"/>
  <c r="H23" i="1" s="1"/>
  <c r="H24" i="1" a="1"/>
  <c r="H24" i="1" s="1"/>
  <c r="H2149" i="1" a="1"/>
  <c r="H2149" i="1" s="1"/>
  <c r="H25" i="1" a="1"/>
  <c r="H25" i="1" s="1"/>
  <c r="H26" i="1" a="1"/>
  <c r="H26" i="1" s="1"/>
  <c r="H27" i="1" a="1"/>
  <c r="H27" i="1" s="1"/>
  <c r="H28" i="1" a="1"/>
  <c r="H28" i="1" s="1"/>
  <c r="H29" i="1" a="1"/>
  <c r="H29" i="1" s="1"/>
  <c r="H30" i="1" a="1"/>
  <c r="H30" i="1" s="1"/>
  <c r="H1854" i="1" a="1"/>
  <c r="H1854" i="1" s="1"/>
  <c r="H2150" i="1" a="1"/>
  <c r="H2150" i="1" s="1"/>
  <c r="H1469" i="1" a="1"/>
  <c r="H1469" i="1" s="1"/>
  <c r="H1470" i="1" a="1"/>
  <c r="H1470" i="1" s="1"/>
  <c r="H2151" i="1" a="1"/>
  <c r="H2151" i="1" s="1"/>
  <c r="H2152" i="1" a="1"/>
  <c r="H2152" i="1" s="1"/>
  <c r="H1471" i="1" a="1"/>
  <c r="H1471" i="1" s="1"/>
  <c r="H2153" i="1" a="1"/>
  <c r="H2153" i="1" s="1"/>
  <c r="H2154" i="1" a="1"/>
  <c r="H2154" i="1" s="1"/>
  <c r="H2155" i="1" a="1"/>
  <c r="H2155" i="1" s="1"/>
  <c r="H1855" i="1" a="1"/>
  <c r="H1855" i="1" s="1"/>
  <c r="H1472" i="1" a="1"/>
  <c r="H1472" i="1" s="1"/>
  <c r="H1473" i="1" a="1"/>
  <c r="H1473" i="1" s="1"/>
  <c r="H1474" i="1" a="1"/>
  <c r="H1474" i="1" s="1"/>
  <c r="H1475" i="1" a="1"/>
  <c r="H1475" i="1" s="1"/>
  <c r="H1476" i="1" a="1"/>
  <c r="H1476" i="1" s="1"/>
  <c r="H1477" i="1" a="1"/>
  <c r="H1477" i="1" s="1"/>
  <c r="H1478" i="1" a="1"/>
  <c r="H1478" i="1" s="1"/>
  <c r="H2156" i="1" a="1"/>
  <c r="H2156" i="1" s="1"/>
  <c r="H1479" i="1" a="1"/>
  <c r="H1479" i="1" s="1"/>
  <c r="H31" i="1" a="1"/>
  <c r="H31" i="1" s="1"/>
  <c r="H32" i="1" a="1"/>
  <c r="H32" i="1" s="1"/>
  <c r="H33" i="1" a="1"/>
  <c r="H33" i="1" s="1"/>
  <c r="H338" i="1" a="1"/>
  <c r="H338" i="1" s="1"/>
  <c r="H339" i="1" a="1"/>
  <c r="H339" i="1" s="1"/>
  <c r="H340" i="1" a="1"/>
  <c r="H340" i="1" s="1"/>
  <c r="H341" i="1" a="1"/>
  <c r="H341" i="1" s="1"/>
  <c r="H342" i="1" a="1"/>
  <c r="H342" i="1" s="1"/>
  <c r="H1480" i="1" a="1"/>
  <c r="H1480" i="1" s="1"/>
  <c r="H343" i="1" a="1"/>
  <c r="H343" i="1" s="1"/>
  <c r="H344" i="1" a="1"/>
  <c r="H344" i="1" s="1"/>
  <c r="H345" i="1" a="1"/>
  <c r="H345" i="1" s="1"/>
  <c r="H346" i="1" a="1"/>
  <c r="H346" i="1" s="1"/>
  <c r="H347" i="1" a="1"/>
  <c r="H347" i="1" s="1"/>
  <c r="H348" i="1" a="1"/>
  <c r="H348" i="1" s="1"/>
  <c r="H349" i="1" a="1"/>
  <c r="H349" i="1" s="1"/>
  <c r="H350" i="1" a="1"/>
  <c r="H350" i="1" s="1"/>
  <c r="H351" i="1" a="1"/>
  <c r="H351" i="1" s="1"/>
  <c r="H352" i="1" a="1"/>
  <c r="H352" i="1" s="1"/>
  <c r="H1135" i="1" a="1"/>
  <c r="H1135" i="1" s="1"/>
  <c r="H1136" i="1" a="1"/>
  <c r="H1136" i="1" s="1"/>
  <c r="H1137" i="1" a="1"/>
  <c r="H1137" i="1" s="1"/>
  <c r="H1138" i="1" a="1"/>
  <c r="H1138" i="1" s="1"/>
  <c r="H2478" i="1" a="1"/>
  <c r="H2478" i="1" s="1"/>
  <c r="H2479" i="1" a="1"/>
  <c r="H2479" i="1" s="1"/>
  <c r="H2480" i="1" a="1"/>
  <c r="H2480" i="1" s="1"/>
  <c r="H2481" i="1" a="1"/>
  <c r="H2481" i="1" s="1"/>
  <c r="H2157" i="1" a="1"/>
  <c r="H2157" i="1" s="1"/>
  <c r="H1139" i="1" a="1"/>
  <c r="H1139" i="1" s="1"/>
  <c r="H2482" i="1" a="1"/>
  <c r="H2482" i="1" s="1"/>
  <c r="H2483" i="1" a="1"/>
  <c r="H2483" i="1" s="1"/>
  <c r="H1140" i="1" a="1"/>
  <c r="H1140" i="1" s="1"/>
  <c r="H2484" i="1" a="1"/>
  <c r="H2484" i="1" s="1"/>
  <c r="H2485" i="1" a="1"/>
  <c r="H2485" i="1" s="1"/>
  <c r="H2486" i="1" a="1"/>
  <c r="H2486" i="1" s="1"/>
  <c r="H1141" i="1" a="1"/>
  <c r="H1141" i="1" s="1"/>
  <c r="H1142" i="1" a="1"/>
  <c r="H1142" i="1" s="1"/>
  <c r="H1856" i="1" a="1"/>
  <c r="H1856" i="1" s="1"/>
  <c r="H1143" i="1" a="1"/>
  <c r="H1143" i="1" s="1"/>
  <c r="H1144" i="1" a="1"/>
  <c r="H1144" i="1" s="1"/>
  <c r="H1145" i="1" a="1"/>
  <c r="H1145" i="1" s="1"/>
  <c r="H1857" i="1" a="1"/>
  <c r="H1857" i="1" s="1"/>
  <c r="H1146" i="1" a="1"/>
  <c r="H1146" i="1" s="1"/>
  <c r="H1147" i="1" a="1"/>
  <c r="H1147" i="1" s="1"/>
  <c r="H1858" i="1" a="1"/>
  <c r="H1858" i="1" s="1"/>
  <c r="H1859" i="1" a="1"/>
  <c r="H1859" i="1" s="1"/>
  <c r="H1148" i="1" a="1"/>
  <c r="H1148" i="1" s="1"/>
  <c r="H1860" i="1" a="1"/>
  <c r="H1860" i="1" s="1"/>
  <c r="H1861" i="1" a="1"/>
  <c r="H1861" i="1" s="1"/>
  <c r="H1149" i="1" a="1"/>
  <c r="H1149" i="1" s="1"/>
  <c r="H1150" i="1" a="1"/>
  <c r="H1150" i="1" s="1"/>
  <c r="H2158" i="1" a="1"/>
  <c r="H2158" i="1" s="1"/>
  <c r="H1151" i="1" a="1"/>
  <c r="H1151" i="1" s="1"/>
  <c r="H1152" i="1" a="1"/>
  <c r="H1152" i="1" s="1"/>
  <c r="H1862" i="1" a="1"/>
  <c r="H1862" i="1" s="1"/>
  <c r="H1153" i="1" a="1"/>
  <c r="H1153" i="1" s="1"/>
  <c r="H1863" i="1" a="1"/>
  <c r="H1863" i="1" s="1"/>
  <c r="H1154" i="1" a="1"/>
  <c r="H1154" i="1" s="1"/>
  <c r="H1864" i="1" a="1"/>
  <c r="H1864" i="1" s="1"/>
  <c r="H2159" i="1" a="1"/>
  <c r="H2159" i="1" s="1"/>
  <c r="H2160" i="1" a="1"/>
  <c r="H2160" i="1" s="1"/>
  <c r="H2161" i="1" a="1"/>
  <c r="H2161" i="1" s="1"/>
  <c r="H1155" i="1" a="1"/>
  <c r="H1155" i="1" s="1"/>
  <c r="H2162" i="1" a="1"/>
  <c r="H2162" i="1" s="1"/>
  <c r="H1481" i="1" a="1"/>
  <c r="H1481" i="1" s="1"/>
  <c r="H1482" i="1" a="1"/>
  <c r="H1482" i="1" s="1"/>
  <c r="H2163" i="1" a="1"/>
  <c r="H2163" i="1" s="1"/>
  <c r="H1483" i="1" a="1"/>
  <c r="H1483" i="1" s="1"/>
  <c r="H1484" i="1" a="1"/>
  <c r="H1484" i="1" s="1"/>
  <c r="H1485" i="1" a="1"/>
  <c r="H1485" i="1" s="1"/>
  <c r="H1486" i="1" a="1"/>
  <c r="H1486" i="1" s="1"/>
  <c r="H1487" i="1" a="1"/>
  <c r="H1487" i="1" s="1"/>
  <c r="H1488" i="1" a="1"/>
  <c r="H1488" i="1" s="1"/>
  <c r="H1489" i="1" a="1"/>
  <c r="H1489" i="1" s="1"/>
  <c r="H1490" i="1" a="1"/>
  <c r="H1490" i="1" s="1"/>
  <c r="H1491" i="1" a="1"/>
  <c r="H1491" i="1" s="1"/>
  <c r="H34" i="1" a="1"/>
  <c r="H34" i="1" s="1"/>
  <c r="H1492" i="1" a="1"/>
  <c r="H1492" i="1" s="1"/>
  <c r="H1493" i="1" a="1"/>
  <c r="H1493" i="1" s="1"/>
  <c r="H1494" i="1" a="1"/>
  <c r="H1494" i="1" s="1"/>
  <c r="H1156" i="1" a="1"/>
  <c r="H1156" i="1" s="1"/>
  <c r="H1495" i="1" a="1"/>
  <c r="H1495" i="1" s="1"/>
  <c r="H1496" i="1" a="1"/>
  <c r="H1496" i="1" s="1"/>
  <c r="H1497" i="1" a="1"/>
  <c r="H1497" i="1" s="1"/>
  <c r="H1498" i="1" a="1"/>
  <c r="H1498" i="1" s="1"/>
  <c r="H1499" i="1" a="1"/>
  <c r="H1499" i="1" s="1"/>
  <c r="H1157" i="1" a="1"/>
  <c r="H1157" i="1" s="1"/>
  <c r="H2164" i="1" a="1"/>
  <c r="H2164" i="1" s="1"/>
  <c r="H1158" i="1" a="1"/>
  <c r="H1158" i="1" s="1"/>
  <c r="H1865" i="1" a="1"/>
  <c r="H1865" i="1" s="1"/>
  <c r="H1159" i="1" a="1"/>
  <c r="H1159" i="1" s="1"/>
  <c r="H1160" i="1" a="1"/>
  <c r="H1160" i="1" s="1"/>
  <c r="H1866" i="1" a="1"/>
  <c r="H1866" i="1" s="1"/>
  <c r="H1867" i="1" a="1"/>
  <c r="H1867" i="1" s="1"/>
  <c r="H1161" i="1" a="1"/>
  <c r="H1161" i="1" s="1"/>
  <c r="H1162" i="1" a="1"/>
  <c r="H1162" i="1" s="1"/>
  <c r="H1163" i="1" a="1"/>
  <c r="H1163" i="1" s="1"/>
  <c r="H1868" i="1" a="1"/>
  <c r="H1868" i="1" s="1"/>
  <c r="H1164" i="1" a="1"/>
  <c r="H1164" i="1" s="1"/>
  <c r="H1165" i="1" a="1"/>
  <c r="H1165" i="1" s="1"/>
  <c r="H1869" i="1" a="1"/>
  <c r="H1869" i="1" s="1"/>
  <c r="H1166" i="1" a="1"/>
  <c r="H1166" i="1" s="1"/>
  <c r="H1870" i="1" a="1"/>
  <c r="H1870" i="1" s="1"/>
  <c r="H1167" i="1" a="1"/>
  <c r="H1167" i="1" s="1"/>
  <c r="H1168" i="1" a="1"/>
  <c r="H1168" i="1" s="1"/>
  <c r="H1871" i="1" a="1"/>
  <c r="H1871" i="1" s="1"/>
  <c r="H1169" i="1" a="1"/>
  <c r="H1169" i="1" s="1"/>
  <c r="H1170" i="1" a="1"/>
  <c r="H1170" i="1" s="1"/>
  <c r="H1171" i="1" a="1"/>
  <c r="H1171" i="1" s="1"/>
  <c r="H1172" i="1" a="1"/>
  <c r="H1172" i="1" s="1"/>
  <c r="H35" i="1" a="1"/>
  <c r="H35" i="1" s="1"/>
  <c r="H36" i="1" a="1"/>
  <c r="H36" i="1" s="1"/>
  <c r="H1173" i="1" a="1"/>
  <c r="H1173" i="1" s="1"/>
  <c r="H37" i="1" a="1"/>
  <c r="H37" i="1" s="1"/>
  <c r="H38" i="1" a="1"/>
  <c r="H38" i="1" s="1"/>
  <c r="H1174" i="1" a="1"/>
  <c r="H1174" i="1" s="1"/>
  <c r="H1175" i="1" a="1"/>
  <c r="H1175" i="1" s="1"/>
  <c r="H1176" i="1" a="1"/>
  <c r="H1176" i="1" s="1"/>
  <c r="H1177" i="1" a="1"/>
  <c r="H1177" i="1" s="1"/>
  <c r="H1178" i="1" a="1"/>
  <c r="H1178" i="1" s="1"/>
  <c r="H353" i="1" a="1"/>
  <c r="H353" i="1" s="1"/>
  <c r="H354" i="1" a="1"/>
  <c r="H354" i="1" s="1"/>
  <c r="H355" i="1" a="1"/>
  <c r="H355" i="1" s="1"/>
  <c r="H356" i="1" a="1"/>
  <c r="H356" i="1" s="1"/>
  <c r="H357" i="1" a="1"/>
  <c r="H357" i="1" s="1"/>
  <c r="H358" i="1" a="1"/>
  <c r="H358" i="1" s="1"/>
  <c r="H359" i="1" a="1"/>
  <c r="H359" i="1" s="1"/>
  <c r="H2165" i="1" a="1"/>
  <c r="H2165" i="1" s="1"/>
  <c r="H2166" i="1" a="1"/>
  <c r="H2166" i="1" s="1"/>
  <c r="H360" i="1" a="1"/>
  <c r="H360" i="1" s="1"/>
  <c r="H361" i="1" a="1"/>
  <c r="H361" i="1" s="1"/>
  <c r="H362" i="1" a="1"/>
  <c r="H362" i="1" s="1"/>
  <c r="H2167" i="1" a="1"/>
  <c r="H2167" i="1" s="1"/>
  <c r="H2168" i="1" a="1"/>
  <c r="H2168" i="1" s="1"/>
  <c r="H363" i="1" a="1"/>
  <c r="H363" i="1" s="1"/>
  <c r="H364" i="1" a="1"/>
  <c r="H364" i="1" s="1"/>
  <c r="H365" i="1" a="1"/>
  <c r="H365" i="1" s="1"/>
  <c r="H366" i="1" a="1"/>
  <c r="H366" i="1" s="1"/>
  <c r="H1872" i="1" a="1"/>
  <c r="H1872" i="1" s="1"/>
  <c r="H367" i="1" a="1"/>
  <c r="H367" i="1" s="1"/>
  <c r="H368" i="1" a="1"/>
  <c r="H368" i="1" s="1"/>
  <c r="H2169" i="1" a="1"/>
  <c r="H2169" i="1" s="1"/>
  <c r="H369" i="1" a="1"/>
  <c r="H369" i="1" s="1"/>
  <c r="H370" i="1" a="1"/>
  <c r="H370" i="1" s="1"/>
  <c r="H371" i="1" a="1"/>
  <c r="H371" i="1" s="1"/>
  <c r="H372" i="1" a="1"/>
  <c r="H372" i="1" s="1"/>
  <c r="H373" i="1" a="1"/>
  <c r="H373" i="1" s="1"/>
  <c r="H374" i="1" a="1"/>
  <c r="H374" i="1" s="1"/>
  <c r="H375" i="1" a="1"/>
  <c r="H375" i="1" s="1"/>
  <c r="H376" i="1" a="1"/>
  <c r="H376" i="1" s="1"/>
  <c r="H2170" i="1" a="1"/>
  <c r="H2170" i="1" s="1"/>
  <c r="H2171" i="1" a="1"/>
  <c r="H2171" i="1" s="1"/>
  <c r="H2172" i="1" a="1"/>
  <c r="H2172" i="1" s="1"/>
  <c r="H2173" i="1" a="1"/>
  <c r="H2173" i="1" s="1"/>
  <c r="H2174" i="1" a="1"/>
  <c r="H2174" i="1" s="1"/>
  <c r="H2175" i="1" a="1"/>
  <c r="H2175" i="1" s="1"/>
  <c r="H2176" i="1" a="1"/>
  <c r="H2176" i="1" s="1"/>
  <c r="H39" i="1" a="1"/>
  <c r="H39" i="1" s="1"/>
  <c r="H40" i="1" a="1"/>
  <c r="H40" i="1" s="1"/>
  <c r="H1500" i="1" a="1"/>
  <c r="H1500" i="1" s="1"/>
  <c r="H1501" i="1" a="1"/>
  <c r="H1501" i="1" s="1"/>
  <c r="H2177" i="1" a="1"/>
  <c r="H2177" i="1" s="1"/>
  <c r="H2178" i="1" a="1"/>
  <c r="H2178" i="1" s="1"/>
  <c r="H1873" i="1" a="1"/>
  <c r="H1873" i="1" s="1"/>
  <c r="H2179" i="1" a="1"/>
  <c r="H2179" i="1" s="1"/>
  <c r="H2180" i="1" a="1"/>
  <c r="H2180" i="1" s="1"/>
  <c r="H1874" i="1" a="1"/>
  <c r="H1874" i="1" s="1"/>
  <c r="H2181" i="1" a="1"/>
  <c r="H2181" i="1" s="1"/>
  <c r="H1875" i="1" a="1"/>
  <c r="H1875" i="1" s="1"/>
  <c r="H1876" i="1" a="1"/>
  <c r="H1876" i="1" s="1"/>
  <c r="H41" i="1" a="1"/>
  <c r="H41" i="1" s="1"/>
  <c r="H1179" i="1" a="1"/>
  <c r="H1179" i="1" s="1"/>
  <c r="H2182" i="1" a="1"/>
  <c r="H2182" i="1" s="1"/>
  <c r="H1180" i="1" a="1"/>
  <c r="H1180" i="1" s="1"/>
  <c r="H2183" i="1" a="1"/>
  <c r="H2183" i="1" s="1"/>
  <c r="H2184" i="1" a="1"/>
  <c r="H2184" i="1" s="1"/>
  <c r="H2185" i="1" a="1"/>
  <c r="H2185" i="1" s="1"/>
  <c r="H2186" i="1" a="1"/>
  <c r="H2186" i="1" s="1"/>
  <c r="H2187" i="1" a="1"/>
  <c r="H2187" i="1" s="1"/>
  <c r="H2188" i="1" a="1"/>
  <c r="H2188" i="1" s="1"/>
  <c r="H2189" i="1" a="1"/>
  <c r="H2189" i="1" s="1"/>
  <c r="H377" i="1" a="1"/>
  <c r="H377" i="1" s="1"/>
  <c r="H378" i="1" a="1"/>
  <c r="H378" i="1" s="1"/>
  <c r="H379" i="1" a="1"/>
  <c r="H379" i="1" s="1"/>
  <c r="H380" i="1" a="1"/>
  <c r="H380" i="1" s="1"/>
  <c r="H381" i="1" a="1"/>
  <c r="H381" i="1" s="1"/>
  <c r="H382" i="1" a="1"/>
  <c r="H382" i="1" s="1"/>
  <c r="H383" i="1" a="1"/>
  <c r="H383" i="1" s="1"/>
  <c r="H384" i="1" a="1"/>
  <c r="H384" i="1" s="1"/>
  <c r="H385" i="1" a="1"/>
  <c r="H385" i="1" s="1"/>
  <c r="H386" i="1" a="1"/>
  <c r="H386" i="1" s="1"/>
  <c r="H387" i="1" a="1"/>
  <c r="H387" i="1" s="1"/>
  <c r="H388" i="1" a="1"/>
  <c r="H388" i="1" s="1"/>
  <c r="H389" i="1" a="1"/>
  <c r="H389" i="1" s="1"/>
  <c r="H390" i="1" a="1"/>
  <c r="H390" i="1" s="1"/>
  <c r="H391" i="1" a="1"/>
  <c r="H391" i="1" s="1"/>
  <c r="H392" i="1" a="1"/>
  <c r="H392" i="1" s="1"/>
  <c r="H393" i="1" a="1"/>
  <c r="H393" i="1" s="1"/>
  <c r="H394" i="1" a="1"/>
  <c r="H394" i="1" s="1"/>
  <c r="H395" i="1" a="1"/>
  <c r="H395" i="1" s="1"/>
  <c r="H396" i="1" a="1"/>
  <c r="H396" i="1" s="1"/>
  <c r="H397" i="1" a="1"/>
  <c r="H397" i="1" s="1"/>
  <c r="H398" i="1" a="1"/>
  <c r="H398" i="1" s="1"/>
  <c r="H2487" i="1" a="1"/>
  <c r="H2487" i="1" s="1"/>
  <c r="H2488" i="1" a="1"/>
  <c r="H2488" i="1" s="1"/>
  <c r="H2489" i="1" a="1"/>
  <c r="H2489" i="1" s="1"/>
  <c r="H42" i="1" a="1"/>
  <c r="H42" i="1" s="1"/>
  <c r="H399" i="1" a="1"/>
  <c r="H399" i="1" s="1"/>
  <c r="H400" i="1" a="1"/>
  <c r="H400" i="1" s="1"/>
  <c r="H401" i="1" a="1"/>
  <c r="H401" i="1" s="1"/>
  <c r="H402" i="1" a="1"/>
  <c r="H402" i="1" s="1"/>
  <c r="H403" i="1" a="1"/>
  <c r="H403" i="1" s="1"/>
  <c r="H404" i="1" a="1"/>
  <c r="H404" i="1" s="1"/>
  <c r="H405" i="1" a="1"/>
  <c r="H405" i="1" s="1"/>
  <c r="H406" i="1" a="1"/>
  <c r="H406" i="1" s="1"/>
  <c r="H43" i="1" a="1"/>
  <c r="H43" i="1" s="1"/>
  <c r="H44" i="1" a="1"/>
  <c r="H44" i="1" s="1"/>
  <c r="H45" i="1" a="1"/>
  <c r="H45" i="1" s="1"/>
  <c r="H46" i="1" a="1"/>
  <c r="H46" i="1" s="1"/>
  <c r="H47" i="1" a="1"/>
  <c r="H47" i="1" s="1"/>
  <c r="H48" i="1" a="1"/>
  <c r="H48" i="1" s="1"/>
  <c r="H1181" i="1" a="1"/>
  <c r="H1181" i="1" s="1"/>
  <c r="H49" i="1" a="1"/>
  <c r="H49" i="1" s="1"/>
  <c r="H1502" i="1" a="1"/>
  <c r="H1502" i="1" s="1"/>
  <c r="H1503" i="1" a="1"/>
  <c r="H1503" i="1" s="1"/>
  <c r="H2190" i="1" a="1"/>
  <c r="H2190" i="1" s="1"/>
  <c r="H1504" i="1" a="1"/>
  <c r="H1504" i="1" s="1"/>
  <c r="H1505" i="1" a="1"/>
  <c r="H1505" i="1" s="1"/>
  <c r="H1506" i="1" a="1"/>
  <c r="H1506" i="1" s="1"/>
  <c r="H1507" i="1" a="1"/>
  <c r="H1507" i="1" s="1"/>
  <c r="H1508" i="1" a="1"/>
  <c r="H1508" i="1" s="1"/>
  <c r="H1509" i="1" a="1"/>
  <c r="H1509" i="1" s="1"/>
  <c r="H1510" i="1" a="1"/>
  <c r="H1510" i="1" s="1"/>
  <c r="H1511" i="1" a="1"/>
  <c r="H1511" i="1" s="1"/>
  <c r="H1512" i="1" a="1"/>
  <c r="H1512" i="1" s="1"/>
  <c r="H1513" i="1" a="1"/>
  <c r="H1513" i="1" s="1"/>
  <c r="H1514" i="1" a="1"/>
  <c r="H1514" i="1" s="1"/>
  <c r="H1515" i="1" a="1"/>
  <c r="H1515" i="1" s="1"/>
  <c r="H1516" i="1" a="1"/>
  <c r="H1516" i="1" s="1"/>
  <c r="H1517" i="1" a="1"/>
  <c r="H1517" i="1" s="1"/>
  <c r="H2191" i="1" a="1"/>
  <c r="H2191" i="1" s="1"/>
  <c r="H2192" i="1" a="1"/>
  <c r="H2192" i="1" s="1"/>
  <c r="H1182" i="1" a="1"/>
  <c r="H1182" i="1" s="1"/>
  <c r="H1518" i="1" a="1"/>
  <c r="H1518" i="1" s="1"/>
  <c r="H2193" i="1" a="1"/>
  <c r="H2193" i="1" s="1"/>
  <c r="H2490" i="1" a="1"/>
  <c r="H2490" i="1" s="1"/>
  <c r="H2194" i="1" a="1"/>
  <c r="H2194" i="1" s="1"/>
  <c r="H1183" i="1" a="1"/>
  <c r="H1183" i="1" s="1"/>
  <c r="H2195" i="1" a="1"/>
  <c r="H2195" i="1" s="1"/>
  <c r="H2196" i="1" a="1"/>
  <c r="H2196" i="1" s="1"/>
  <c r="H2197" i="1" a="1"/>
  <c r="H2197" i="1" s="1"/>
  <c r="H2198" i="1" a="1"/>
  <c r="H2198" i="1" s="1"/>
  <c r="H2199" i="1" a="1"/>
  <c r="H2199" i="1" s="1"/>
  <c r="H2200" i="1" a="1"/>
  <c r="H2200" i="1" s="1"/>
  <c r="H2201" i="1" a="1"/>
  <c r="H2201" i="1" s="1"/>
  <c r="H1877" i="1" a="1"/>
  <c r="H1877" i="1" s="1"/>
  <c r="H1878" i="1" a="1"/>
  <c r="H1878" i="1" s="1"/>
  <c r="H2202" i="1" a="1"/>
  <c r="H2202" i="1" s="1"/>
  <c r="H2203" i="1" a="1"/>
  <c r="H2203" i="1" s="1"/>
  <c r="H2204" i="1" a="1"/>
  <c r="H2204" i="1" s="1"/>
  <c r="H2205" i="1" a="1"/>
  <c r="H2205" i="1" s="1"/>
  <c r="H2206" i="1" a="1"/>
  <c r="H2206" i="1" s="1"/>
  <c r="H2207" i="1" a="1"/>
  <c r="H2207" i="1" s="1"/>
  <c r="H2208" i="1" a="1"/>
  <c r="H2208" i="1" s="1"/>
  <c r="H2209" i="1" a="1"/>
  <c r="H2209" i="1" s="1"/>
  <c r="H2210" i="1" a="1"/>
  <c r="H2210" i="1" s="1"/>
  <c r="H2211" i="1" a="1"/>
  <c r="H2211" i="1" s="1"/>
  <c r="H2212" i="1" a="1"/>
  <c r="H2212" i="1" s="1"/>
  <c r="H2213" i="1" a="1"/>
  <c r="H2213" i="1" s="1"/>
  <c r="H2214" i="1" a="1"/>
  <c r="H2214" i="1" s="1"/>
  <c r="H2215" i="1" a="1"/>
  <c r="H2215" i="1" s="1"/>
  <c r="H50" i="1" a="1"/>
  <c r="H50" i="1" s="1"/>
  <c r="H51" i="1" a="1"/>
  <c r="H51" i="1" s="1"/>
  <c r="H52" i="1" a="1"/>
  <c r="H52" i="1" s="1"/>
  <c r="H53" i="1" a="1"/>
  <c r="H53" i="1" s="1"/>
  <c r="H54" i="1" a="1"/>
  <c r="H54" i="1" s="1"/>
  <c r="H55" i="1" a="1"/>
  <c r="H55" i="1" s="1"/>
  <c r="H56" i="1" a="1"/>
  <c r="H56" i="1" s="1"/>
  <c r="H57" i="1" a="1"/>
  <c r="H57" i="1" s="1"/>
  <c r="H58" i="1" a="1"/>
  <c r="H58" i="1" s="1"/>
  <c r="H59" i="1" a="1"/>
  <c r="H59" i="1" s="1"/>
  <c r="H60" i="1" a="1"/>
  <c r="H60" i="1" s="1"/>
  <c r="H61" i="1" a="1"/>
  <c r="H61" i="1" s="1"/>
  <c r="H62" i="1" a="1"/>
  <c r="H62" i="1" s="1"/>
  <c r="H63" i="1" a="1"/>
  <c r="H63" i="1" s="1"/>
  <c r="H64" i="1" a="1"/>
  <c r="H64" i="1" s="1"/>
  <c r="H65" i="1" a="1"/>
  <c r="H65" i="1" s="1"/>
  <c r="H66" i="1" a="1"/>
  <c r="H66" i="1" s="1"/>
  <c r="H67" i="1" a="1"/>
  <c r="H67" i="1" s="1"/>
  <c r="H68" i="1" a="1"/>
  <c r="H68" i="1" s="1"/>
  <c r="H69" i="1" a="1"/>
  <c r="H69" i="1" s="1"/>
  <c r="H70" i="1" a="1"/>
  <c r="H70" i="1" s="1"/>
  <c r="H71" i="1" a="1"/>
  <c r="H71" i="1" s="1"/>
  <c r="H72" i="1" a="1"/>
  <c r="H72" i="1" s="1"/>
  <c r="H73" i="1" a="1"/>
  <c r="H73" i="1" s="1"/>
  <c r="H74" i="1" a="1"/>
  <c r="H74" i="1" s="1"/>
  <c r="H75" i="1" a="1"/>
  <c r="H75" i="1" s="1"/>
  <c r="H1879" i="1" a="1"/>
  <c r="H1879" i="1" s="1"/>
  <c r="H76" i="1" a="1"/>
  <c r="H76" i="1" s="1"/>
  <c r="H1184" i="1" a="1"/>
  <c r="H1184" i="1" s="1"/>
  <c r="H2491" i="1" a="1"/>
  <c r="H2491" i="1" s="1"/>
  <c r="H2492" i="1" a="1"/>
  <c r="H2492" i="1" s="1"/>
  <c r="H1185" i="1" a="1"/>
  <c r="H1185" i="1" s="1"/>
  <c r="H1186" i="1" a="1"/>
  <c r="H1186" i="1" s="1"/>
  <c r="H1187" i="1" a="1"/>
  <c r="H1187" i="1" s="1"/>
  <c r="H1188" i="1" a="1"/>
  <c r="H1188" i="1" s="1"/>
  <c r="H1189" i="1" a="1"/>
  <c r="H1189" i="1" s="1"/>
  <c r="H1190" i="1" a="1"/>
  <c r="H1190" i="1" s="1"/>
  <c r="H1191" i="1" a="1"/>
  <c r="H1191" i="1" s="1"/>
  <c r="H1192" i="1" a="1"/>
  <c r="H1192" i="1" s="1"/>
  <c r="H1880" i="1" a="1"/>
  <c r="H1880" i="1" s="1"/>
  <c r="H1193" i="1" a="1"/>
  <c r="H1193" i="1" s="1"/>
  <c r="H1194" i="1" a="1"/>
  <c r="H1194" i="1" s="1"/>
  <c r="H1195" i="1" a="1"/>
  <c r="H1195" i="1" s="1"/>
  <c r="H1196" i="1" a="1"/>
  <c r="H1196" i="1" s="1"/>
  <c r="H1197" i="1" a="1"/>
  <c r="H1197" i="1" s="1"/>
  <c r="H1198" i="1" a="1"/>
  <c r="H1198" i="1" s="1"/>
  <c r="H1881" i="1" a="1"/>
  <c r="H1881" i="1" s="1"/>
  <c r="H1199" i="1" a="1"/>
  <c r="H1199" i="1" s="1"/>
  <c r="H1519" i="1" a="1"/>
  <c r="H1519" i="1" s="1"/>
  <c r="H1200" i="1" a="1"/>
  <c r="H1200" i="1" s="1"/>
  <c r="H2493" i="1" a="1"/>
  <c r="H2493" i="1" s="1"/>
  <c r="H1882" i="1" a="1"/>
  <c r="H1882" i="1" s="1"/>
  <c r="H1201" i="1" a="1"/>
  <c r="H1201" i="1" s="1"/>
  <c r="H1202" i="1" a="1"/>
  <c r="H1202" i="1" s="1"/>
  <c r="H77" i="1" a="1"/>
  <c r="H77" i="1" s="1"/>
  <c r="H2494" i="1" a="1"/>
  <c r="H2494" i="1" s="1"/>
  <c r="H1203" i="1" a="1"/>
  <c r="H1203" i="1" s="1"/>
  <c r="H1204" i="1" a="1"/>
  <c r="H1204" i="1" s="1"/>
  <c r="H1205" i="1" a="1"/>
  <c r="H1205" i="1" s="1"/>
  <c r="H1206" i="1" a="1"/>
  <c r="H1206" i="1" s="1"/>
  <c r="H1883" i="1" a="1"/>
  <c r="H1883" i="1" s="1"/>
  <c r="H1207" i="1" a="1"/>
  <c r="H1207" i="1" s="1"/>
  <c r="H1208" i="1" a="1"/>
  <c r="H1208" i="1" s="1"/>
  <c r="H1209" i="1" a="1"/>
  <c r="H1209" i="1" s="1"/>
  <c r="H1210" i="1" a="1"/>
  <c r="H1210" i="1" s="1"/>
  <c r="H2495" i="1" a="1"/>
  <c r="H2495" i="1" s="1"/>
  <c r="H1211" i="1" a="1"/>
  <c r="H1211" i="1" s="1"/>
  <c r="H1212" i="1" a="1"/>
  <c r="H1212" i="1" s="1"/>
  <c r="H1213" i="1" a="1"/>
  <c r="H1213" i="1" s="1"/>
  <c r="H1214" i="1" a="1"/>
  <c r="H1214" i="1" s="1"/>
  <c r="H1215" i="1" a="1"/>
  <c r="H1215" i="1" s="1"/>
  <c r="H1216" i="1" a="1"/>
  <c r="H1216" i="1" s="1"/>
  <c r="H2496" i="1" a="1"/>
  <c r="H2496" i="1" s="1"/>
  <c r="H1217" i="1" a="1"/>
  <c r="H1217" i="1" s="1"/>
  <c r="H1218" i="1" a="1"/>
  <c r="H1218" i="1" s="1"/>
  <c r="H2216" i="1" a="1"/>
  <c r="H2216" i="1" s="1"/>
  <c r="H2497" i="1" a="1"/>
  <c r="H2497" i="1" s="1"/>
  <c r="H2498" i="1" a="1"/>
  <c r="H2498" i="1" s="1"/>
  <c r="H2499" i="1" a="1"/>
  <c r="H2499" i="1" s="1"/>
  <c r="H1219" i="1" a="1"/>
  <c r="H1219" i="1" s="1"/>
  <c r="H1220" i="1" a="1"/>
  <c r="H1220" i="1" s="1"/>
  <c r="H1221" i="1" a="1"/>
  <c r="H1221" i="1" s="1"/>
  <c r="H2500" i="1" a="1"/>
  <c r="H2500" i="1" s="1"/>
  <c r="H2501" i="1" a="1"/>
  <c r="H2501" i="1" s="1"/>
  <c r="H2502" i="1" a="1"/>
  <c r="H2502" i="1" s="1"/>
  <c r="H1222" i="1" a="1"/>
  <c r="H1222" i="1" s="1"/>
  <c r="H2503" i="1" a="1"/>
  <c r="H2503" i="1" s="1"/>
  <c r="H1223" i="1" a="1"/>
  <c r="H1223" i="1" s="1"/>
  <c r="H1224" i="1" a="1"/>
  <c r="H1224" i="1" s="1"/>
  <c r="H1225" i="1" a="1"/>
  <c r="H1225" i="1" s="1"/>
  <c r="H1884" i="1" a="1"/>
  <c r="H1884" i="1" s="1"/>
  <c r="H1885" i="1" a="1"/>
  <c r="H1885" i="1" s="1"/>
  <c r="H1226" i="1" a="1"/>
  <c r="H1226" i="1" s="1"/>
  <c r="H2504" i="1" a="1"/>
  <c r="H2504" i="1" s="1"/>
  <c r="H1227" i="1" a="1"/>
  <c r="H1227" i="1" s="1"/>
  <c r="H1886" i="1" a="1"/>
  <c r="H1886" i="1" s="1"/>
  <c r="H1228" i="1" a="1"/>
  <c r="H1228" i="1" s="1"/>
  <c r="H1229" i="1" a="1"/>
  <c r="H1229" i="1" s="1"/>
  <c r="H1230" i="1" a="1"/>
  <c r="H1230" i="1" s="1"/>
  <c r="H1231" i="1" a="1"/>
  <c r="H1231" i="1" s="1"/>
  <c r="H1232" i="1" a="1"/>
  <c r="H1232" i="1" s="1"/>
  <c r="H1233" i="1" a="1"/>
  <c r="H1233" i="1" s="1"/>
  <c r="H1234" i="1" a="1"/>
  <c r="H1234" i="1" s="1"/>
  <c r="H1235" i="1" a="1"/>
  <c r="H1235" i="1" s="1"/>
  <c r="H1236" i="1" a="1"/>
  <c r="H1236" i="1" s="1"/>
  <c r="H1237" i="1" a="1"/>
  <c r="H1237" i="1" s="1"/>
  <c r="H1238" i="1" a="1"/>
  <c r="H1238" i="1" s="1"/>
  <c r="H1239" i="1" a="1"/>
  <c r="H1239" i="1" s="1"/>
  <c r="H1240" i="1" a="1"/>
  <c r="H1240" i="1" s="1"/>
  <c r="H2217" i="1" a="1"/>
  <c r="H2217" i="1" s="1"/>
  <c r="H2218" i="1" a="1"/>
  <c r="H2218" i="1" s="1"/>
  <c r="H2505" i="1" a="1"/>
  <c r="H2505" i="1" s="1"/>
  <c r="H1887" i="1" a="1"/>
  <c r="H1887" i="1" s="1"/>
  <c r="H78" i="1" a="1"/>
  <c r="H78" i="1" s="1"/>
  <c r="H79" i="1" a="1"/>
  <c r="H79" i="1" s="1"/>
  <c r="H80" i="1" a="1"/>
  <c r="H80" i="1" s="1"/>
  <c r="H2219" i="1" a="1"/>
  <c r="H2219" i="1" s="1"/>
  <c r="H2220" i="1" a="1"/>
  <c r="H2220" i="1" s="1"/>
  <c r="H81" i="1" a="1"/>
  <c r="H81" i="1" s="1"/>
  <c r="H82" i="1" a="1"/>
  <c r="H82" i="1" s="1"/>
  <c r="H2221" i="1" a="1"/>
  <c r="H2221" i="1" s="1"/>
  <c r="H83" i="1" a="1"/>
  <c r="H83" i="1" s="1"/>
  <c r="H2222" i="1" a="1"/>
  <c r="H2222" i="1" s="1"/>
  <c r="H2223" i="1" a="1"/>
  <c r="H2223" i="1" s="1"/>
  <c r="H2506" i="1" a="1"/>
  <c r="H2506" i="1" s="1"/>
  <c r="H84" i="1" a="1"/>
  <c r="H84" i="1" s="1"/>
  <c r="H85" i="1" a="1"/>
  <c r="H85" i="1" s="1"/>
  <c r="H2507" i="1" a="1"/>
  <c r="H2507" i="1" s="1"/>
  <c r="H2508" i="1" a="1"/>
  <c r="H2508" i="1" s="1"/>
  <c r="H2509" i="1" a="1"/>
  <c r="H2509" i="1" s="1"/>
  <c r="H2510" i="1" a="1"/>
  <c r="H2510" i="1" s="1"/>
  <c r="H86" i="1" a="1"/>
  <c r="H86" i="1" s="1"/>
  <c r="H2511" i="1" a="1"/>
  <c r="H2511" i="1" s="1"/>
  <c r="H2512" i="1" a="1"/>
  <c r="H2512" i="1" s="1"/>
  <c r="H2741" i="1" a="1"/>
  <c r="H2741" i="1" s="1"/>
  <c r="H2742" i="1" a="1"/>
  <c r="H2742" i="1" s="1"/>
  <c r="H2743" i="1" a="1"/>
  <c r="H2743" i="1" s="1"/>
  <c r="H2744" i="1" a="1"/>
  <c r="H2744" i="1" s="1"/>
  <c r="H2224" i="1" a="1"/>
  <c r="H2224" i="1" s="1"/>
  <c r="H1888" i="1" a="1"/>
  <c r="H1888" i="1" s="1"/>
  <c r="H2745" i="1" a="1"/>
  <c r="H2745" i="1" s="1"/>
  <c r="H407" i="1" a="1"/>
  <c r="H407" i="1" s="1"/>
  <c r="H2225" i="1" a="1"/>
  <c r="H2225" i="1" s="1"/>
  <c r="H2746" i="1" a="1"/>
  <c r="H2746" i="1" s="1"/>
  <c r="H408" i="1" a="1"/>
  <c r="H408" i="1" s="1"/>
  <c r="H2226" i="1" a="1"/>
  <c r="H2226" i="1" s="1"/>
  <c r="H2747" i="1" a="1"/>
  <c r="H2747" i="1" s="1"/>
  <c r="H2227" i="1" a="1"/>
  <c r="H2227" i="1" s="1"/>
  <c r="H2748" i="1" a="1"/>
  <c r="H2748" i="1" s="1"/>
  <c r="H409" i="1" a="1"/>
  <c r="H409" i="1" s="1"/>
  <c r="H2228" i="1" a="1"/>
  <c r="H2228" i="1" s="1"/>
  <c r="H2229" i="1" a="1"/>
  <c r="H2229" i="1" s="1"/>
  <c r="H2230" i="1" a="1"/>
  <c r="H2230" i="1" s="1"/>
  <c r="H2231" i="1" a="1"/>
  <c r="H2231" i="1" s="1"/>
  <c r="H2232" i="1" a="1"/>
  <c r="H2232" i="1" s="1"/>
  <c r="H2233" i="1" a="1"/>
  <c r="H2233" i="1" s="1"/>
  <c r="H2234" i="1" a="1"/>
  <c r="H2234" i="1" s="1"/>
  <c r="H2235" i="1" a="1"/>
  <c r="H2235" i="1" s="1"/>
  <c r="H2236" i="1" a="1"/>
  <c r="H2236" i="1" s="1"/>
  <c r="H2237" i="1" a="1"/>
  <c r="H2237" i="1" s="1"/>
  <c r="H2238" i="1" a="1"/>
  <c r="H2238" i="1" s="1"/>
  <c r="H2239" i="1" a="1"/>
  <c r="H2239" i="1" s="1"/>
  <c r="H2240" i="1" a="1"/>
  <c r="H2240" i="1" s="1"/>
  <c r="H2241" i="1" a="1"/>
  <c r="H2241" i="1" s="1"/>
  <c r="H2242" i="1" a="1"/>
  <c r="H2242" i="1" s="1"/>
  <c r="H2243" i="1" a="1"/>
  <c r="H2243" i="1" s="1"/>
  <c r="H1241" i="1" a="1"/>
  <c r="H1241" i="1" s="1"/>
  <c r="H1242" i="1" a="1"/>
  <c r="H1242" i="1" s="1"/>
  <c r="H1243" i="1" a="1"/>
  <c r="H1243" i="1" s="1"/>
  <c r="H1244" i="1" a="1"/>
  <c r="H1244" i="1" s="1"/>
  <c r="H1245" i="1" a="1"/>
  <c r="H1245" i="1" s="1"/>
  <c r="H1246" i="1" a="1"/>
  <c r="H1246" i="1" s="1"/>
  <c r="H1247" i="1" a="1"/>
  <c r="H1247" i="1" s="1"/>
  <c r="H1248" i="1" a="1"/>
  <c r="H1248" i="1" s="1"/>
  <c r="H1249" i="1" a="1"/>
  <c r="H1249" i="1" s="1"/>
  <c r="H87" i="1" a="1"/>
  <c r="H87" i="1" s="1"/>
  <c r="H88" i="1" a="1"/>
  <c r="H88" i="1" s="1"/>
  <c r="H89" i="1" a="1"/>
  <c r="H89" i="1" s="1"/>
  <c r="H90" i="1" a="1"/>
  <c r="H90" i="1" s="1"/>
  <c r="H91" i="1" a="1"/>
  <c r="H91" i="1" s="1"/>
  <c r="H92" i="1" a="1"/>
  <c r="H92" i="1" s="1"/>
  <c r="H93" i="1" a="1"/>
  <c r="H93" i="1" s="1"/>
  <c r="H94" i="1" a="1"/>
  <c r="H94" i="1" s="1"/>
  <c r="H95" i="1" a="1"/>
  <c r="H95" i="1" s="1"/>
  <c r="H96" i="1" a="1"/>
  <c r="H96" i="1" s="1"/>
  <c r="H97" i="1" a="1"/>
  <c r="H97" i="1" s="1"/>
  <c r="H98" i="1" a="1"/>
  <c r="H98" i="1" s="1"/>
  <c r="H99" i="1" a="1"/>
  <c r="H99" i="1" s="1"/>
  <c r="H100" i="1" a="1"/>
  <c r="H100" i="1" s="1"/>
  <c r="H101" i="1" a="1"/>
  <c r="H101" i="1" s="1"/>
  <c r="H102" i="1" a="1"/>
  <c r="H102" i="1" s="1"/>
  <c r="H103" i="1" a="1"/>
  <c r="H103" i="1" s="1"/>
  <c r="H104" i="1" a="1"/>
  <c r="H104" i="1" s="1"/>
  <c r="H105" i="1" a="1"/>
  <c r="H105" i="1" s="1"/>
  <c r="H2513" i="1" a="1"/>
  <c r="H2513" i="1" s="1"/>
  <c r="H2244" i="1" a="1"/>
  <c r="H2244" i="1" s="1"/>
  <c r="H2245" i="1" a="1"/>
  <c r="H2245" i="1" s="1"/>
  <c r="H2246" i="1" a="1"/>
  <c r="H2246" i="1" s="1"/>
  <c r="H2247" i="1" a="1"/>
  <c r="H2247" i="1" s="1"/>
  <c r="H948" i="1" a="1"/>
  <c r="H948" i="1" s="1"/>
  <c r="H2514" i="1" a="1"/>
  <c r="H2514" i="1" s="1"/>
  <c r="H2515" i="1" a="1"/>
  <c r="H2515" i="1" s="1"/>
  <c r="H2516" i="1" a="1"/>
  <c r="H2516" i="1" s="1"/>
  <c r="H2517" i="1" a="1"/>
  <c r="H2517" i="1" s="1"/>
  <c r="H2518" i="1" a="1"/>
  <c r="H2518" i="1" s="1"/>
  <c r="H2519" i="1" a="1"/>
  <c r="H2519" i="1" s="1"/>
  <c r="H2520" i="1" a="1"/>
  <c r="H2520" i="1" s="1"/>
  <c r="H2521" i="1" a="1"/>
  <c r="H2521" i="1" s="1"/>
  <c r="H2522" i="1" a="1"/>
  <c r="H2522" i="1" s="1"/>
  <c r="H2523" i="1" a="1"/>
  <c r="H2523" i="1" s="1"/>
  <c r="H2524" i="1" a="1"/>
  <c r="H2524" i="1" s="1"/>
  <c r="H2525" i="1" a="1"/>
  <c r="H2525" i="1" s="1"/>
  <c r="H2526" i="1" a="1"/>
  <c r="H2526" i="1" s="1"/>
  <c r="H2527" i="1" a="1"/>
  <c r="H2527" i="1" s="1"/>
  <c r="H2528" i="1" a="1"/>
  <c r="H2528" i="1" s="1"/>
  <c r="H2529" i="1" a="1"/>
  <c r="H2529" i="1" s="1"/>
  <c r="H2530" i="1" a="1"/>
  <c r="H2530" i="1" s="1"/>
  <c r="H2531" i="1" a="1"/>
  <c r="H2531" i="1" s="1"/>
  <c r="H2532" i="1" a="1"/>
  <c r="H2532" i="1" s="1"/>
  <c r="H2533" i="1" a="1"/>
  <c r="H2533" i="1" s="1"/>
  <c r="H2534" i="1" a="1"/>
  <c r="H2534" i="1" s="1"/>
  <c r="H2535" i="1" a="1"/>
  <c r="H2535" i="1" s="1"/>
  <c r="H2536" i="1" a="1"/>
  <c r="H2536" i="1" s="1"/>
  <c r="H2537" i="1" a="1"/>
  <c r="H2537" i="1" s="1"/>
  <c r="H949" i="1" a="1"/>
  <c r="H949" i="1" s="1"/>
  <c r="H2538" i="1" a="1"/>
  <c r="H2538" i="1" s="1"/>
  <c r="H2539" i="1" a="1"/>
  <c r="H2539" i="1" s="1"/>
  <c r="H2540" i="1" a="1"/>
  <c r="H2540" i="1" s="1"/>
  <c r="H2541" i="1" a="1"/>
  <c r="H2541" i="1" s="1"/>
  <c r="H2542" i="1" a="1"/>
  <c r="H2542" i="1" s="1"/>
  <c r="H2543" i="1" a="1"/>
  <c r="H2543" i="1" s="1"/>
  <c r="H2544" i="1" a="1"/>
  <c r="H2544" i="1" s="1"/>
  <c r="H2545" i="1" a="1"/>
  <c r="H2545" i="1" s="1"/>
  <c r="H2546" i="1" a="1"/>
  <c r="H2546" i="1" s="1"/>
  <c r="H2547" i="1" a="1"/>
  <c r="H2547" i="1" s="1"/>
  <c r="H2548" i="1" a="1"/>
  <c r="H2548" i="1" s="1"/>
  <c r="H2549" i="1" a="1"/>
  <c r="H2549" i="1" s="1"/>
  <c r="H2550" i="1" a="1"/>
  <c r="H2550" i="1" s="1"/>
  <c r="H2551" i="1" a="1"/>
  <c r="H2551" i="1" s="1"/>
  <c r="H2552" i="1" a="1"/>
  <c r="H2552" i="1" s="1"/>
  <c r="H2553" i="1" a="1"/>
  <c r="H2553" i="1" s="1"/>
  <c r="H2554" i="1" a="1"/>
  <c r="H2554" i="1" s="1"/>
  <c r="H2555" i="1" a="1"/>
  <c r="H2555" i="1" s="1"/>
  <c r="H2556" i="1" a="1"/>
  <c r="H2556" i="1" s="1"/>
  <c r="H1889" i="1" a="1"/>
  <c r="H1889" i="1" s="1"/>
  <c r="H2557" i="1" a="1"/>
  <c r="H2557" i="1" s="1"/>
  <c r="H2558" i="1" a="1"/>
  <c r="H2558" i="1" s="1"/>
  <c r="H2559" i="1" a="1"/>
  <c r="H2559" i="1" s="1"/>
  <c r="H2560" i="1" a="1"/>
  <c r="H2560" i="1" s="1"/>
  <c r="H2561" i="1" a="1"/>
  <c r="H2561" i="1" s="1"/>
  <c r="H2562" i="1" a="1"/>
  <c r="H2562" i="1" s="1"/>
  <c r="H2563" i="1" a="1"/>
  <c r="H2563" i="1" s="1"/>
  <c r="H950" i="1" a="1"/>
  <c r="H950" i="1" s="1"/>
  <c r="H2564" i="1" a="1"/>
  <c r="H2564" i="1" s="1"/>
  <c r="H2565" i="1" a="1"/>
  <c r="H2565" i="1" s="1"/>
  <c r="H2566" i="1" a="1"/>
  <c r="H2566" i="1" s="1"/>
  <c r="H2567" i="1" a="1"/>
  <c r="H2567" i="1" s="1"/>
  <c r="H2568" i="1" a="1"/>
  <c r="H2568" i="1" s="1"/>
  <c r="H2569" i="1" a="1"/>
  <c r="H2569" i="1" s="1"/>
  <c r="H2570" i="1" a="1"/>
  <c r="H2570" i="1" s="1"/>
  <c r="H2571" i="1" a="1"/>
  <c r="H2571" i="1" s="1"/>
  <c r="H2572" i="1" a="1"/>
  <c r="H2572" i="1" s="1"/>
  <c r="H2573" i="1" a="1"/>
  <c r="H2573" i="1" s="1"/>
  <c r="H2574" i="1" a="1"/>
  <c r="H2574" i="1" s="1"/>
  <c r="H1250" i="1" a="1"/>
  <c r="H1250" i="1" s="1"/>
  <c r="H2575" i="1" a="1"/>
  <c r="H2575" i="1" s="1"/>
  <c r="H2576" i="1" a="1"/>
  <c r="H2576" i="1" s="1"/>
  <c r="H2577" i="1" a="1"/>
  <c r="H2577" i="1" s="1"/>
  <c r="H2578" i="1" a="1"/>
  <c r="H2578" i="1" s="1"/>
  <c r="H2579" i="1" a="1"/>
  <c r="H2579" i="1" s="1"/>
  <c r="H2580" i="1" a="1"/>
  <c r="H2580" i="1" s="1"/>
  <c r="H2581" i="1" a="1"/>
  <c r="H2581" i="1" s="1"/>
  <c r="H1520" i="1" a="1"/>
  <c r="H1520" i="1" s="1"/>
  <c r="H2582" i="1" a="1"/>
  <c r="H2582" i="1" s="1"/>
  <c r="H2583" i="1" a="1"/>
  <c r="H2583" i="1" s="1"/>
  <c r="H2584" i="1" a="1"/>
  <c r="H2584" i="1" s="1"/>
  <c r="H2585" i="1" a="1"/>
  <c r="H2585" i="1" s="1"/>
  <c r="H2586" i="1" a="1"/>
  <c r="H2586" i="1" s="1"/>
  <c r="H2587" i="1" a="1"/>
  <c r="H2587" i="1" s="1"/>
  <c r="H2588" i="1" a="1"/>
  <c r="H2588" i="1" s="1"/>
  <c r="H1521" i="1" a="1"/>
  <c r="H1521" i="1" s="1"/>
  <c r="H1522" i="1" a="1"/>
  <c r="H1522" i="1" s="1"/>
  <c r="H1523" i="1" a="1"/>
  <c r="H1523" i="1" s="1"/>
  <c r="H1524" i="1" a="1"/>
  <c r="H1524" i="1" s="1"/>
  <c r="H1525" i="1" a="1"/>
  <c r="H1525" i="1" s="1"/>
  <c r="H1526" i="1" a="1"/>
  <c r="H1526" i="1" s="1"/>
  <c r="H1527" i="1" a="1"/>
  <c r="H1527" i="1" s="1"/>
  <c r="H1528" i="1" a="1"/>
  <c r="H1528" i="1" s="1"/>
  <c r="H1529" i="1" a="1"/>
  <c r="H1529" i="1" s="1"/>
  <c r="H1530" i="1" a="1"/>
  <c r="H1530" i="1" s="1"/>
  <c r="H1531" i="1" a="1"/>
  <c r="H1531" i="1" s="1"/>
  <c r="H1532" i="1" a="1"/>
  <c r="H1532" i="1" s="1"/>
  <c r="H2589" i="1" a="1"/>
  <c r="H2589" i="1" s="1"/>
  <c r="H2248" i="1" a="1"/>
  <c r="H2248" i="1" s="1"/>
  <c r="H2590" i="1" a="1"/>
  <c r="H2590" i="1" s="1"/>
  <c r="H2591" i="1" a="1"/>
  <c r="H2591" i="1" s="1"/>
  <c r="H2592" i="1" a="1"/>
  <c r="H2592" i="1" s="1"/>
  <c r="H2249" i="1" a="1"/>
  <c r="H2249" i="1" s="1"/>
  <c r="H2593" i="1" a="1"/>
  <c r="H2593" i="1" s="1"/>
  <c r="H410" i="1" a="1"/>
  <c r="H410" i="1" s="1"/>
  <c r="H411" i="1" a="1"/>
  <c r="H411" i="1" s="1"/>
  <c r="H2594" i="1" a="1"/>
  <c r="H2594" i="1" s="1"/>
  <c r="H2250" i="1" a="1"/>
  <c r="H2250" i="1" s="1"/>
  <c r="H2595" i="1" a="1"/>
  <c r="H2595" i="1" s="1"/>
  <c r="H2596" i="1" a="1"/>
  <c r="H2596" i="1" s="1"/>
  <c r="H2597" i="1" a="1"/>
  <c r="H2597" i="1" s="1"/>
  <c r="H2598" i="1" a="1"/>
  <c r="H2598" i="1" s="1"/>
  <c r="H2599" i="1" a="1"/>
  <c r="H2599" i="1" s="1"/>
  <c r="H2600" i="1" a="1"/>
  <c r="H2600" i="1" s="1"/>
  <c r="H2601" i="1" a="1"/>
  <c r="H2601" i="1" s="1"/>
  <c r="H2602" i="1" a="1"/>
  <c r="H2602" i="1" s="1"/>
  <c r="H2603" i="1" a="1"/>
  <c r="H2603" i="1" s="1"/>
  <c r="H2604" i="1" a="1"/>
  <c r="H2604" i="1" s="1"/>
  <c r="H2605" i="1" a="1"/>
  <c r="H2605" i="1" s="1"/>
  <c r="H2606" i="1" a="1"/>
  <c r="H2606" i="1" s="1"/>
  <c r="H2607" i="1" a="1"/>
  <c r="H2607" i="1" s="1"/>
  <c r="H2608" i="1" a="1"/>
  <c r="H2608" i="1" s="1"/>
  <c r="H2609" i="1" a="1"/>
  <c r="H2609" i="1" s="1"/>
  <c r="H2251" i="1" a="1"/>
  <c r="H2251" i="1" s="1"/>
  <c r="H2610" i="1" a="1"/>
  <c r="H2610" i="1" s="1"/>
  <c r="H2611" i="1" a="1"/>
  <c r="H2611" i="1" s="1"/>
  <c r="H2612" i="1" a="1"/>
  <c r="H2612" i="1" s="1"/>
  <c r="H2613" i="1" a="1"/>
  <c r="H2613" i="1" s="1"/>
  <c r="H2614" i="1" a="1"/>
  <c r="H2614" i="1" s="1"/>
  <c r="H2615" i="1" a="1"/>
  <c r="H2615" i="1" s="1"/>
  <c r="H2616" i="1" a="1"/>
  <c r="H2616" i="1" s="1"/>
  <c r="H2617" i="1" a="1"/>
  <c r="H2617" i="1" s="1"/>
  <c r="H2618" i="1" a="1"/>
  <c r="H2618" i="1" s="1"/>
  <c r="H2619" i="1" a="1"/>
  <c r="H2619" i="1" s="1"/>
  <c r="H2620" i="1" a="1"/>
  <c r="H2620" i="1" s="1"/>
  <c r="H2621" i="1" a="1"/>
  <c r="H2621" i="1" s="1"/>
  <c r="H2622" i="1" a="1"/>
  <c r="H2622" i="1" s="1"/>
  <c r="H2623" i="1" a="1"/>
  <c r="H2623" i="1" s="1"/>
  <c r="H2624" i="1" a="1"/>
  <c r="H2624" i="1" s="1"/>
  <c r="H2625" i="1" a="1"/>
  <c r="H2625" i="1" s="1"/>
  <c r="H2626" i="1" a="1"/>
  <c r="H2626" i="1" s="1"/>
  <c r="H2627" i="1" a="1"/>
  <c r="H2627" i="1" s="1"/>
  <c r="H951" i="1" a="1"/>
  <c r="H951" i="1" s="1"/>
  <c r="H2628" i="1" a="1"/>
  <c r="H2628" i="1" s="1"/>
  <c r="H952" i="1" a="1"/>
  <c r="H952" i="1" s="1"/>
  <c r="H2629" i="1" a="1"/>
  <c r="H2629" i="1" s="1"/>
  <c r="H2630" i="1" a="1"/>
  <c r="H2630" i="1" s="1"/>
  <c r="H2631" i="1" a="1"/>
  <c r="H2631" i="1" s="1"/>
  <c r="H2632" i="1" a="1"/>
  <c r="H2632" i="1" s="1"/>
  <c r="H2633" i="1" a="1"/>
  <c r="H2633" i="1" s="1"/>
  <c r="H2634" i="1" a="1"/>
  <c r="H2634" i="1" s="1"/>
  <c r="H2635" i="1" a="1"/>
  <c r="H2635" i="1" s="1"/>
  <c r="H2252" i="1" a="1"/>
  <c r="H2252" i="1" s="1"/>
  <c r="H1890" i="1" a="1"/>
  <c r="H1890" i="1" s="1"/>
  <c r="H1891" i="1" a="1"/>
  <c r="H1891" i="1" s="1"/>
  <c r="H2253" i="1" a="1"/>
  <c r="H2253" i="1" s="1"/>
  <c r="H1892" i="1" a="1"/>
  <c r="H1892" i="1" s="1"/>
  <c r="H1893" i="1" a="1"/>
  <c r="H1893" i="1" s="1"/>
  <c r="H1894" i="1" a="1"/>
  <c r="H1894" i="1" s="1"/>
  <c r="H2254" i="1" a="1"/>
  <c r="H2254" i="1" s="1"/>
  <c r="H2255" i="1" a="1"/>
  <c r="H2255" i="1" s="1"/>
  <c r="H953" i="1" a="1"/>
  <c r="H953" i="1" s="1"/>
  <c r="H1895" i="1" a="1"/>
  <c r="H1895" i="1" s="1"/>
  <c r="H2636" i="1" a="1"/>
  <c r="H2636" i="1" s="1"/>
  <c r="H1896" i="1" a="1"/>
  <c r="H1896" i="1" s="1"/>
  <c r="H1251" i="1" a="1"/>
  <c r="H1251" i="1" s="1"/>
  <c r="H1252" i="1" a="1"/>
  <c r="H1252" i="1" s="1"/>
  <c r="H1253" i="1" a="1"/>
  <c r="H1253" i="1" s="1"/>
  <c r="H1254" i="1" a="1"/>
  <c r="H1254" i="1" s="1"/>
  <c r="H1255" i="1" a="1"/>
  <c r="H1255" i="1" s="1"/>
  <c r="H1256" i="1" a="1"/>
  <c r="H1256" i="1" s="1"/>
  <c r="H1257" i="1" a="1"/>
  <c r="H1257" i="1" s="1"/>
  <c r="H1258" i="1" a="1"/>
  <c r="H1258" i="1" s="1"/>
  <c r="H2256" i="1" a="1"/>
  <c r="H2256" i="1" s="1"/>
  <c r="H2257" i="1" a="1"/>
  <c r="H2257" i="1" s="1"/>
  <c r="H1259" i="1" a="1"/>
  <c r="H1259" i="1" s="1"/>
  <c r="H1260" i="1" a="1"/>
  <c r="H1260" i="1" s="1"/>
  <c r="H2258" i="1" a="1"/>
  <c r="H2258" i="1" s="1"/>
  <c r="H2259" i="1" a="1"/>
  <c r="H2259" i="1" s="1"/>
  <c r="H2260" i="1" a="1"/>
  <c r="H2260" i="1" s="1"/>
  <c r="H2261" i="1" a="1"/>
  <c r="H2261" i="1" s="1"/>
  <c r="H1533" i="1" a="1"/>
  <c r="H1533" i="1" s="1"/>
  <c r="H1534" i="1" a="1"/>
  <c r="H1534" i="1" s="1"/>
  <c r="H1535" i="1" a="1"/>
  <c r="H1535" i="1" s="1"/>
  <c r="H1261" i="1" a="1"/>
  <c r="H1261" i="1" s="1"/>
  <c r="H1536" i="1" a="1"/>
  <c r="H1536" i="1" s="1"/>
  <c r="H1537" i="1" a="1"/>
  <c r="H1537" i="1" s="1"/>
  <c r="H1538" i="1" a="1"/>
  <c r="H1538" i="1" s="1"/>
  <c r="H1539" i="1" a="1"/>
  <c r="H1539" i="1" s="1"/>
  <c r="H1540" i="1" a="1"/>
  <c r="H1540" i="1" s="1"/>
  <c r="H1541" i="1" a="1"/>
  <c r="H1541" i="1" s="1"/>
  <c r="H1262" i="1" a="1"/>
  <c r="H1262" i="1" s="1"/>
  <c r="H1542" i="1" a="1"/>
  <c r="H1542" i="1" s="1"/>
  <c r="H1543" i="1" a="1"/>
  <c r="H1543" i="1" s="1"/>
  <c r="H1544" i="1" a="1"/>
  <c r="H1544" i="1" s="1"/>
  <c r="H1545" i="1" a="1"/>
  <c r="H1545" i="1" s="1"/>
  <c r="H1546" i="1" a="1"/>
  <c r="H1546" i="1" s="1"/>
  <c r="H1547" i="1" a="1"/>
  <c r="H1547" i="1" s="1"/>
  <c r="H1548" i="1" a="1"/>
  <c r="H1548" i="1" s="1"/>
  <c r="H1263" i="1" a="1"/>
  <c r="H1263" i="1" s="1"/>
  <c r="H1549" i="1" a="1"/>
  <c r="H1549" i="1" s="1"/>
  <c r="H1550" i="1" a="1"/>
  <c r="H1550" i="1" s="1"/>
  <c r="H1551" i="1" a="1"/>
  <c r="H1551" i="1" s="1"/>
  <c r="H1552" i="1" a="1"/>
  <c r="H1552" i="1" s="1"/>
  <c r="H2262" i="1" a="1"/>
  <c r="H2262" i="1" s="1"/>
  <c r="H2263" i="1" a="1"/>
  <c r="H2263" i="1" s="1"/>
  <c r="H2264" i="1" a="1"/>
  <c r="H2264" i="1" s="1"/>
  <c r="H1264" i="1" a="1"/>
  <c r="H1264" i="1" s="1"/>
  <c r="H2265" i="1" a="1"/>
  <c r="H2265" i="1" s="1"/>
  <c r="H2266" i="1" a="1"/>
  <c r="H2266" i="1" s="1"/>
  <c r="H1553" i="1" a="1"/>
  <c r="H1553" i="1" s="1"/>
  <c r="H1554" i="1" a="1"/>
  <c r="H1554" i="1" s="1"/>
  <c r="H1555" i="1" a="1"/>
  <c r="H1555" i="1" s="1"/>
  <c r="H1556" i="1" a="1"/>
  <c r="H1556" i="1" s="1"/>
  <c r="H1557" i="1" a="1"/>
  <c r="H1557" i="1" s="1"/>
  <c r="H1558" i="1" a="1"/>
  <c r="H1558" i="1" s="1"/>
  <c r="H1559" i="1" a="1"/>
  <c r="H1559" i="1" s="1"/>
  <c r="H1560" i="1" a="1"/>
  <c r="H1560" i="1" s="1"/>
  <c r="H1561" i="1" a="1"/>
  <c r="H1561" i="1" s="1"/>
  <c r="H1562" i="1" a="1"/>
  <c r="H1562" i="1" s="1"/>
  <c r="H1563" i="1" a="1"/>
  <c r="H1563" i="1" s="1"/>
  <c r="H2267" i="1" a="1"/>
  <c r="H2267" i="1" s="1"/>
  <c r="H1564" i="1" a="1"/>
  <c r="H1564" i="1" s="1"/>
  <c r="H106" i="1" a="1"/>
  <c r="H106" i="1" s="1"/>
  <c r="H107" i="1" a="1"/>
  <c r="H107" i="1" s="1"/>
  <c r="H1565" i="1" a="1"/>
  <c r="H1565" i="1" s="1"/>
  <c r="H108" i="1" a="1"/>
  <c r="H108" i="1" s="1"/>
  <c r="H109" i="1" a="1"/>
  <c r="H109" i="1" s="1"/>
  <c r="H110" i="1" a="1"/>
  <c r="H110" i="1" s="1"/>
  <c r="H1566" i="1" a="1"/>
  <c r="H1566" i="1" s="1"/>
  <c r="H1567" i="1" a="1"/>
  <c r="H1567" i="1" s="1"/>
  <c r="H1568" i="1" a="1"/>
  <c r="H1568" i="1" s="1"/>
  <c r="H1569" i="1" a="1"/>
  <c r="H1569" i="1" s="1"/>
  <c r="H111" i="1" a="1"/>
  <c r="H111" i="1" s="1"/>
  <c r="H1570" i="1" a="1"/>
  <c r="H1570" i="1" s="1"/>
  <c r="H112" i="1" a="1"/>
  <c r="H112" i="1" s="1"/>
  <c r="H113" i="1" a="1"/>
  <c r="H113" i="1" s="1"/>
  <c r="H1571" i="1" a="1"/>
  <c r="H1571" i="1" s="1"/>
  <c r="H1572" i="1" a="1"/>
  <c r="H1572" i="1" s="1"/>
  <c r="H1573" i="1" a="1"/>
  <c r="H1573" i="1" s="1"/>
  <c r="H1574" i="1" a="1"/>
  <c r="H1574" i="1" s="1"/>
  <c r="H1897" i="1" a="1"/>
  <c r="H1897" i="1" s="1"/>
  <c r="H1265" i="1" a="1"/>
  <c r="H1265" i="1" s="1"/>
  <c r="H1266" i="1" a="1"/>
  <c r="H1266" i="1" s="1"/>
  <c r="H1267" i="1" a="1"/>
  <c r="H1267" i="1" s="1"/>
  <c r="H1268" i="1" a="1"/>
  <c r="H1268" i="1" s="1"/>
  <c r="H1269" i="1" a="1"/>
  <c r="H1269" i="1" s="1"/>
  <c r="H1270" i="1" a="1"/>
  <c r="H1270" i="1" s="1"/>
  <c r="H2268" i="1" a="1"/>
  <c r="H2268" i="1" s="1"/>
  <c r="H2637" i="1" a="1"/>
  <c r="H2637" i="1" s="1"/>
  <c r="H2638" i="1" a="1"/>
  <c r="H2638" i="1" s="1"/>
  <c r="H2639" i="1" a="1"/>
  <c r="H2639" i="1" s="1"/>
  <c r="H1271" i="1" a="1"/>
  <c r="H1271" i="1" s="1"/>
  <c r="H1272" i="1" a="1"/>
  <c r="H1272" i="1" s="1"/>
  <c r="H1273" i="1" a="1"/>
  <c r="H1273" i="1" s="1"/>
  <c r="H2640" i="1" a="1"/>
  <c r="H2640" i="1" s="1"/>
  <c r="H1274" i="1" a="1"/>
  <c r="H1274" i="1" s="1"/>
  <c r="H1275" i="1" a="1"/>
  <c r="H1275" i="1" s="1"/>
  <c r="H2641" i="1" a="1"/>
  <c r="H2641" i="1" s="1"/>
  <c r="H1276" i="1" a="1"/>
  <c r="H1276" i="1" s="1"/>
  <c r="H2642" i="1" a="1"/>
  <c r="H2642" i="1" s="1"/>
  <c r="H1898" i="1" a="1"/>
  <c r="H1898" i="1" s="1"/>
  <c r="H2269" i="1" a="1"/>
  <c r="H2269" i="1" s="1"/>
  <c r="H2270" i="1" a="1"/>
  <c r="H2270" i="1" s="1"/>
  <c r="H1899" i="1" a="1"/>
  <c r="H1899" i="1" s="1"/>
  <c r="H2271" i="1" a="1"/>
  <c r="H2271" i="1" s="1"/>
  <c r="H2272" i="1" a="1"/>
  <c r="H2272" i="1" s="1"/>
  <c r="H2273" i="1" a="1"/>
  <c r="H2273" i="1" s="1"/>
  <c r="H1900" i="1" a="1"/>
  <c r="H1900" i="1" s="1"/>
  <c r="H2274" i="1" a="1"/>
  <c r="H2274" i="1" s="1"/>
  <c r="H2275" i="1" a="1"/>
  <c r="H2275" i="1" s="1"/>
  <c r="H2276" i="1" a="1"/>
  <c r="H2276" i="1" s="1"/>
  <c r="H2277" i="1" a="1"/>
  <c r="H2277" i="1" s="1"/>
  <c r="H2278" i="1" a="1"/>
  <c r="H2278" i="1" s="1"/>
  <c r="H2279" i="1" a="1"/>
  <c r="H2279" i="1" s="1"/>
  <c r="H2280" i="1" a="1"/>
  <c r="H2280" i="1" s="1"/>
  <c r="H2281" i="1" a="1"/>
  <c r="H2281" i="1" s="1"/>
  <c r="H1901" i="1" a="1"/>
  <c r="H1901" i="1" s="1"/>
  <c r="H2282" i="1" a="1"/>
  <c r="H2282" i="1" s="1"/>
  <c r="H1902" i="1" a="1"/>
  <c r="H1902" i="1" s="1"/>
  <c r="H2283" i="1" a="1"/>
  <c r="H2283" i="1" s="1"/>
  <c r="H1903" i="1" a="1"/>
  <c r="H1903" i="1" s="1"/>
  <c r="H1904" i="1" a="1"/>
  <c r="H1904" i="1" s="1"/>
  <c r="H114" i="1" a="1"/>
  <c r="H114" i="1" s="1"/>
  <c r="H115" i="1" a="1"/>
  <c r="H115" i="1" s="1"/>
  <c r="H116" i="1" a="1"/>
  <c r="H116" i="1" s="1"/>
  <c r="H1575" i="1" a="1"/>
  <c r="H1575" i="1" s="1"/>
  <c r="H1277" i="1" a="1"/>
  <c r="H1277" i="1" s="1"/>
  <c r="H2643" i="1" a="1"/>
  <c r="H2643" i="1" s="1"/>
  <c r="H2644" i="1" a="1"/>
  <c r="H2644" i="1" s="1"/>
  <c r="H2645" i="1" a="1"/>
  <c r="H2645" i="1" s="1"/>
  <c r="H1278" i="1" a="1"/>
  <c r="H1278" i="1" s="1"/>
  <c r="H117" i="1" a="1"/>
  <c r="H117" i="1" s="1"/>
  <c r="H1905" i="1" a="1"/>
  <c r="H1905" i="1" s="1"/>
  <c r="H1279" i="1" a="1"/>
  <c r="H1279" i="1" s="1"/>
  <c r="H1906" i="1" a="1"/>
  <c r="H1906" i="1" s="1"/>
  <c r="H1907" i="1" a="1"/>
  <c r="H1907" i="1" s="1"/>
  <c r="H1908" i="1" a="1"/>
  <c r="H1908" i="1" s="1"/>
  <c r="H1280" i="1" a="1"/>
  <c r="H1280" i="1" s="1"/>
  <c r="H1909" i="1" a="1"/>
  <c r="H1909" i="1" s="1"/>
  <c r="H1910" i="1" a="1"/>
  <c r="H1910" i="1" s="1"/>
  <c r="H1911" i="1" a="1"/>
  <c r="H1911" i="1" s="1"/>
  <c r="H1281" i="1" a="1"/>
  <c r="H1281" i="1" s="1"/>
  <c r="H1282" i="1" a="1"/>
  <c r="H1282" i="1" s="1"/>
  <c r="H1912" i="1" a="1"/>
  <c r="H1912" i="1" s="1"/>
  <c r="H2284" i="1" a="1"/>
  <c r="H2284" i="1" s="1"/>
  <c r="H2646" i="1" a="1"/>
  <c r="H2646" i="1" s="1"/>
  <c r="H1913" i="1" a="1"/>
  <c r="H1913" i="1" s="1"/>
  <c r="H1914" i="1" a="1"/>
  <c r="H1914" i="1" s="1"/>
  <c r="H1915" i="1" a="1"/>
  <c r="H1915" i="1" s="1"/>
  <c r="H1916" i="1" a="1"/>
  <c r="H1916" i="1" s="1"/>
  <c r="H1917" i="1" a="1"/>
  <c r="H1917" i="1" s="1"/>
  <c r="H1283" i="1" a="1"/>
  <c r="H1283" i="1" s="1"/>
  <c r="H1284" i="1" a="1"/>
  <c r="H1284" i="1" s="1"/>
  <c r="H1285" i="1" a="1"/>
  <c r="H1285" i="1" s="1"/>
  <c r="H2647" i="1" a="1"/>
  <c r="H2647" i="1" s="1"/>
  <c r="H1918" i="1" a="1"/>
  <c r="H1918" i="1" s="1"/>
  <c r="H1919" i="1" a="1"/>
  <c r="H1919" i="1" s="1"/>
  <c r="H1920" i="1" a="1"/>
  <c r="H1920" i="1" s="1"/>
  <c r="H1921" i="1" a="1"/>
  <c r="H1921" i="1" s="1"/>
  <c r="H1922" i="1" a="1"/>
  <c r="H1922" i="1" s="1"/>
  <c r="H1923" i="1" a="1"/>
  <c r="H1923" i="1" s="1"/>
  <c r="H1924" i="1" a="1"/>
  <c r="H1924" i="1" s="1"/>
  <c r="H1925" i="1" a="1"/>
  <c r="H1925" i="1" s="1"/>
  <c r="H1286" i="1" a="1"/>
  <c r="H1286" i="1" s="1"/>
  <c r="H1926" i="1" a="1"/>
  <c r="H1926" i="1" s="1"/>
  <c r="H2648" i="1" a="1"/>
  <c r="H2648" i="1" s="1"/>
  <c r="H1287" i="1" a="1"/>
  <c r="H1287" i="1" s="1"/>
  <c r="H1927" i="1" a="1"/>
  <c r="H1927" i="1" s="1"/>
  <c r="H1288" i="1" a="1"/>
  <c r="H1288" i="1" s="1"/>
  <c r="H1289" i="1" a="1"/>
  <c r="H1289" i="1" s="1"/>
  <c r="H1928" i="1" a="1"/>
  <c r="H1928" i="1" s="1"/>
  <c r="H1290" i="1" a="1"/>
  <c r="H1290" i="1" s="1"/>
  <c r="H1291" i="1" a="1"/>
  <c r="H1291" i="1" s="1"/>
  <c r="H1292" i="1" a="1"/>
  <c r="H1292" i="1" s="1"/>
  <c r="H1293" i="1" a="1"/>
  <c r="H1293" i="1" s="1"/>
  <c r="H1294" i="1" a="1"/>
  <c r="H1294" i="1" s="1"/>
  <c r="H1929" i="1" a="1"/>
  <c r="H1929" i="1" s="1"/>
  <c r="H1295" i="1" a="1"/>
  <c r="H1295" i="1" s="1"/>
  <c r="H1930" i="1" a="1"/>
  <c r="H1930" i="1" s="1"/>
  <c r="H1296" i="1" a="1"/>
  <c r="H1296" i="1" s="1"/>
  <c r="H1931" i="1" a="1"/>
  <c r="H1931" i="1" s="1"/>
  <c r="H1932" i="1" a="1"/>
  <c r="H1932" i="1" s="1"/>
  <c r="H1297" i="1" a="1"/>
  <c r="H1297" i="1" s="1"/>
  <c r="H1933" i="1" a="1"/>
  <c r="H1933" i="1" s="1"/>
  <c r="H1934" i="1" a="1"/>
  <c r="H1934" i="1" s="1"/>
  <c r="H1935" i="1" a="1"/>
  <c r="H1935" i="1" s="1"/>
  <c r="H1936" i="1" a="1"/>
  <c r="H1936" i="1" s="1"/>
  <c r="H1937" i="1" a="1"/>
  <c r="H1937" i="1" s="1"/>
  <c r="H1298" i="1" a="1"/>
  <c r="H1298" i="1" s="1"/>
  <c r="H1938" i="1" a="1"/>
  <c r="H1938" i="1" s="1"/>
  <c r="H1576" i="1" a="1"/>
  <c r="H1576" i="1" s="1"/>
  <c r="H1577" i="1" a="1"/>
  <c r="H1577" i="1" s="1"/>
  <c r="H1578" i="1" a="1"/>
  <c r="H1578" i="1" s="1"/>
  <c r="H1579" i="1" a="1"/>
  <c r="H1579" i="1" s="1"/>
  <c r="H1580" i="1" a="1"/>
  <c r="H1580" i="1" s="1"/>
  <c r="H1581" i="1" a="1"/>
  <c r="H1581" i="1" s="1"/>
  <c r="H1582" i="1" a="1"/>
  <c r="H1582" i="1" s="1"/>
  <c r="H1583" i="1" a="1"/>
  <c r="H1583" i="1" s="1"/>
  <c r="H1584" i="1" a="1"/>
  <c r="H1584" i="1" s="1"/>
  <c r="H412" i="1" a="1"/>
  <c r="H412" i="1" s="1"/>
  <c r="H413" i="1" a="1"/>
  <c r="H413" i="1" s="1"/>
  <c r="H414" i="1" a="1"/>
  <c r="H414" i="1" s="1"/>
  <c r="H415" i="1" a="1"/>
  <c r="H415" i="1" s="1"/>
  <c r="H416" i="1" a="1"/>
  <c r="H416" i="1" s="1"/>
  <c r="H417" i="1" a="1"/>
  <c r="H417" i="1" s="1"/>
  <c r="H418" i="1" a="1"/>
  <c r="H418" i="1" s="1"/>
  <c r="H419" i="1" a="1"/>
  <c r="H419" i="1" s="1"/>
  <c r="H420" i="1" a="1"/>
  <c r="H420" i="1" s="1"/>
  <c r="H118" i="1" a="1"/>
  <c r="H118" i="1" s="1"/>
  <c r="H119" i="1" a="1"/>
  <c r="H119" i="1" s="1"/>
  <c r="H120" i="1" a="1"/>
  <c r="H120" i="1" s="1"/>
  <c r="H121" i="1" a="1"/>
  <c r="H121" i="1" s="1"/>
  <c r="H122" i="1" a="1"/>
  <c r="H122" i="1" s="1"/>
  <c r="H123" i="1" a="1"/>
  <c r="H123" i="1" s="1"/>
  <c r="H124" i="1" a="1"/>
  <c r="H124" i="1" s="1"/>
  <c r="H125" i="1" a="1"/>
  <c r="H125" i="1" s="1"/>
  <c r="H126" i="1" a="1"/>
  <c r="H126" i="1" s="1"/>
  <c r="H1939" i="1" a="1"/>
  <c r="H1939" i="1" s="1"/>
  <c r="H1940" i="1" a="1"/>
  <c r="H1940" i="1" s="1"/>
  <c r="H1941" i="1" a="1"/>
  <c r="H1941" i="1" s="1"/>
  <c r="H1942" i="1" a="1"/>
  <c r="H1942" i="1" s="1"/>
  <c r="H1943" i="1" a="1"/>
  <c r="H1943" i="1" s="1"/>
  <c r="H1944" i="1" a="1"/>
  <c r="H1944" i="1" s="1"/>
  <c r="H1945" i="1" a="1"/>
  <c r="H1945" i="1" s="1"/>
  <c r="H1946" i="1" a="1"/>
  <c r="H1946" i="1" s="1"/>
  <c r="H1947" i="1" a="1"/>
  <c r="H1947" i="1" s="1"/>
  <c r="H1948" i="1" a="1"/>
  <c r="H1948" i="1" s="1"/>
  <c r="H1949" i="1" a="1"/>
  <c r="H1949" i="1" s="1"/>
  <c r="H1950" i="1" a="1"/>
  <c r="H1950" i="1" s="1"/>
  <c r="H1951" i="1" a="1"/>
  <c r="H1951" i="1" s="1"/>
  <c r="H1952" i="1" a="1"/>
  <c r="H1952" i="1" s="1"/>
  <c r="H1953" i="1" a="1"/>
  <c r="H1953" i="1" s="1"/>
  <c r="H1954" i="1" a="1"/>
  <c r="H1954" i="1" s="1"/>
  <c r="H1955" i="1" a="1"/>
  <c r="H1955" i="1" s="1"/>
  <c r="H2285" i="1" a="1"/>
  <c r="H2285" i="1" s="1"/>
  <c r="H1956" i="1" a="1"/>
  <c r="H1956" i="1" s="1"/>
  <c r="H1957" i="1" a="1"/>
  <c r="H1957" i="1" s="1"/>
  <c r="H1958" i="1" a="1"/>
  <c r="H1958" i="1" s="1"/>
  <c r="H1959" i="1" a="1"/>
  <c r="H1959" i="1" s="1"/>
  <c r="H1960" i="1" a="1"/>
  <c r="H1960" i="1" s="1"/>
  <c r="H1961" i="1" a="1"/>
  <c r="H1961" i="1" s="1"/>
  <c r="H1962" i="1" a="1"/>
  <c r="H1962" i="1" s="1"/>
  <c r="H1963" i="1" a="1"/>
  <c r="H1963" i="1" s="1"/>
  <c r="H1964" i="1" a="1"/>
  <c r="H1964" i="1" s="1"/>
  <c r="H1965" i="1" a="1"/>
  <c r="H1965" i="1" s="1"/>
  <c r="H1966" i="1" a="1"/>
  <c r="H1966" i="1" s="1"/>
  <c r="H1967" i="1" a="1"/>
  <c r="H1967" i="1" s="1"/>
  <c r="H1968" i="1" a="1"/>
  <c r="H1968" i="1" s="1"/>
  <c r="H2286" i="1" a="1"/>
  <c r="H2286" i="1" s="1"/>
  <c r="H1969" i="1" a="1"/>
  <c r="H1969" i="1" s="1"/>
  <c r="H1970" i="1" a="1"/>
  <c r="H1970" i="1" s="1"/>
  <c r="H1971" i="1" a="1"/>
  <c r="H1971" i="1" s="1"/>
  <c r="H1972" i="1" a="1"/>
  <c r="H1972" i="1" s="1"/>
  <c r="H2287" i="1" a="1"/>
  <c r="H2287" i="1" s="1"/>
  <c r="H1973" i="1" a="1"/>
  <c r="H1973" i="1" s="1"/>
  <c r="H1974" i="1" a="1"/>
  <c r="H1974" i="1" s="1"/>
  <c r="H1975" i="1" a="1"/>
  <c r="H1975" i="1" s="1"/>
  <c r="H2288" i="1" a="1"/>
  <c r="H2288" i="1" s="1"/>
  <c r="H1976" i="1" a="1"/>
  <c r="H1976" i="1" s="1"/>
  <c r="H1977" i="1" a="1"/>
  <c r="H1977" i="1" s="1"/>
  <c r="H2289" i="1" a="1"/>
  <c r="H2289" i="1" s="1"/>
  <c r="H1978" i="1" a="1"/>
  <c r="H1978" i="1" s="1"/>
  <c r="H1979" i="1" a="1"/>
  <c r="H1979" i="1" s="1"/>
  <c r="H2290" i="1" a="1"/>
  <c r="H2290" i="1" s="1"/>
  <c r="H1980" i="1" a="1"/>
  <c r="H1980" i="1" s="1"/>
  <c r="H1981" i="1" a="1"/>
  <c r="H1981" i="1" s="1"/>
  <c r="H1982" i="1" a="1"/>
  <c r="H1982" i="1" s="1"/>
  <c r="H1983" i="1" a="1"/>
  <c r="H1983" i="1" s="1"/>
  <c r="H1984" i="1" a="1"/>
  <c r="H1984" i="1" s="1"/>
  <c r="H1985" i="1" a="1"/>
  <c r="H1985" i="1" s="1"/>
  <c r="H1986" i="1" a="1"/>
  <c r="H1986" i="1" s="1"/>
  <c r="H1987" i="1" a="1"/>
  <c r="H1987" i="1" s="1"/>
  <c r="H1988" i="1" a="1"/>
  <c r="H1988" i="1" s="1"/>
  <c r="H1989" i="1" a="1"/>
  <c r="H1989" i="1" s="1"/>
  <c r="H1990" i="1" a="1"/>
  <c r="H1990" i="1" s="1"/>
  <c r="H2749" i="1" a="1"/>
  <c r="H2749" i="1" s="1"/>
  <c r="H421" i="1" a="1"/>
  <c r="H421" i="1" s="1"/>
  <c r="H2750" i="1" a="1"/>
  <c r="H2750" i="1" s="1"/>
  <c r="H2751" i="1" a="1"/>
  <c r="H2751" i="1" s="1"/>
  <c r="H422" i="1" a="1"/>
  <c r="H422" i="1" s="1"/>
  <c r="H2752" i="1" a="1"/>
  <c r="H2752" i="1" s="1"/>
  <c r="H423" i="1" a="1"/>
  <c r="H423" i="1" s="1"/>
  <c r="H2753" i="1" a="1"/>
  <c r="H2753" i="1" s="1"/>
  <c r="H2754" i="1" a="1"/>
  <c r="H2754" i="1" s="1"/>
  <c r="H424" i="1" a="1"/>
  <c r="H424" i="1" s="1"/>
  <c r="H425" i="1" a="1"/>
  <c r="H425" i="1" s="1"/>
  <c r="H2755" i="1" a="1"/>
  <c r="H2755" i="1" s="1"/>
  <c r="H426" i="1" a="1"/>
  <c r="H426" i="1" s="1"/>
  <c r="H427" i="1" a="1"/>
  <c r="H427" i="1" s="1"/>
  <c r="H428" i="1" a="1"/>
  <c r="H428" i="1" s="1"/>
  <c r="H429" i="1" a="1"/>
  <c r="H429" i="1" s="1"/>
  <c r="H430" i="1" a="1"/>
  <c r="H430" i="1" s="1"/>
  <c r="H431" i="1" a="1"/>
  <c r="H431" i="1" s="1"/>
  <c r="H432" i="1" a="1"/>
  <c r="H432" i="1" s="1"/>
  <c r="H433" i="1" a="1"/>
  <c r="H433" i="1" s="1"/>
  <c r="H434" i="1" a="1"/>
  <c r="H434" i="1" s="1"/>
  <c r="H435" i="1" a="1"/>
  <c r="H435" i="1" s="1"/>
  <c r="H436" i="1" a="1"/>
  <c r="H436" i="1" s="1"/>
  <c r="H437" i="1" a="1"/>
  <c r="H437" i="1" s="1"/>
  <c r="H2756" i="1" a="1"/>
  <c r="H2756" i="1" s="1"/>
  <c r="H2757" i="1" a="1"/>
  <c r="H2757" i="1" s="1"/>
  <c r="H2758" i="1" a="1"/>
  <c r="H2758" i="1" s="1"/>
  <c r="H2291" i="1" a="1"/>
  <c r="H2291" i="1" s="1"/>
  <c r="H1991" i="1" a="1"/>
  <c r="H1991" i="1" s="1"/>
  <c r="H1992" i="1" a="1"/>
  <c r="H1992" i="1" s="1"/>
  <c r="H1993" i="1" a="1"/>
  <c r="H1993" i="1" s="1"/>
  <c r="H1994" i="1" a="1"/>
  <c r="H1994" i="1" s="1"/>
  <c r="H1995" i="1" a="1"/>
  <c r="H1995" i="1" s="1"/>
  <c r="H1996" i="1" a="1"/>
  <c r="H1996" i="1" s="1"/>
  <c r="H1997" i="1" a="1"/>
  <c r="H1997" i="1" s="1"/>
  <c r="H2292" i="1" a="1"/>
  <c r="H2292" i="1" s="1"/>
  <c r="H1998" i="1" a="1"/>
  <c r="H1998" i="1" s="1"/>
  <c r="H2293" i="1" a="1"/>
  <c r="H2293" i="1" s="1"/>
  <c r="H1999" i="1" a="1"/>
  <c r="H1999" i="1" s="1"/>
  <c r="H2000" i="1" a="1"/>
  <c r="H2000" i="1" s="1"/>
  <c r="H2294" i="1" a="1"/>
  <c r="H2294" i="1" s="1"/>
  <c r="H2295" i="1" a="1"/>
  <c r="H2295" i="1" s="1"/>
  <c r="H2296" i="1" a="1"/>
  <c r="H2296" i="1" s="1"/>
  <c r="H2297" i="1" a="1"/>
  <c r="H2297" i="1" s="1"/>
  <c r="H2298" i="1" a="1"/>
  <c r="H2298" i="1" s="1"/>
  <c r="H1299" i="1" a="1"/>
  <c r="H1299" i="1" s="1"/>
  <c r="H2001" i="1" a="1"/>
  <c r="H2001" i="1" s="1"/>
  <c r="H1300" i="1" a="1"/>
  <c r="H1300" i="1" s="1"/>
  <c r="H1301" i="1" a="1"/>
  <c r="H1301" i="1" s="1"/>
  <c r="H1302" i="1" a="1"/>
  <c r="H1302" i="1" s="1"/>
  <c r="H1303" i="1" a="1"/>
  <c r="H1303" i="1" s="1"/>
  <c r="H1304" i="1" a="1"/>
  <c r="H1304" i="1" s="1"/>
  <c r="H1305" i="1" a="1"/>
  <c r="H1305" i="1" s="1"/>
  <c r="H1306" i="1" a="1"/>
  <c r="H1306" i="1" s="1"/>
  <c r="H1307" i="1" a="1"/>
  <c r="H1307" i="1" s="1"/>
  <c r="H1308" i="1" a="1"/>
  <c r="H1308" i="1" s="1"/>
  <c r="H1309" i="1" a="1"/>
  <c r="H1309" i="1" s="1"/>
  <c r="H1310" i="1" a="1"/>
  <c r="H1310" i="1" s="1"/>
  <c r="H1311" i="1" a="1"/>
  <c r="H1311" i="1" s="1"/>
  <c r="H1312" i="1" a="1"/>
  <c r="H1312" i="1" s="1"/>
  <c r="H2649" i="1" a="1"/>
  <c r="H2649" i="1" s="1"/>
  <c r="H1313" i="1" a="1"/>
  <c r="H1313" i="1" s="1"/>
  <c r="H438" i="1" a="1"/>
  <c r="H438" i="1" s="1"/>
  <c r="H439" i="1" a="1"/>
  <c r="H439" i="1" s="1"/>
  <c r="H440" i="1" a="1"/>
  <c r="H440" i="1" s="1"/>
  <c r="H441" i="1" a="1"/>
  <c r="H441" i="1" s="1"/>
  <c r="H442" i="1" a="1"/>
  <c r="H442" i="1" s="1"/>
  <c r="H443" i="1" a="1"/>
  <c r="H443" i="1" s="1"/>
  <c r="H444" i="1" a="1"/>
  <c r="H444" i="1" s="1"/>
  <c r="H445" i="1" a="1"/>
  <c r="H445" i="1" s="1"/>
  <c r="H446" i="1" a="1"/>
  <c r="H446" i="1" s="1"/>
  <c r="H447" i="1" a="1"/>
  <c r="H447" i="1" s="1"/>
  <c r="H448" i="1" a="1"/>
  <c r="H448" i="1" s="1"/>
  <c r="H449" i="1" a="1"/>
  <c r="H449" i="1" s="1"/>
  <c r="H450" i="1" a="1"/>
  <c r="H450" i="1" s="1"/>
  <c r="H451" i="1" a="1"/>
  <c r="H451" i="1" s="1"/>
  <c r="H452" i="1" a="1"/>
  <c r="H452" i="1" s="1"/>
  <c r="H2650" i="1" a="1"/>
  <c r="H2650" i="1" s="1"/>
  <c r="H2651" i="1" a="1"/>
  <c r="H2651" i="1" s="1"/>
  <c r="H2002" i="1" a="1"/>
  <c r="H2002" i="1" s="1"/>
  <c r="H2652" i="1" a="1"/>
  <c r="H2652" i="1" s="1"/>
  <c r="H2653" i="1" a="1"/>
  <c r="H2653" i="1" s="1"/>
  <c r="H2654" i="1" a="1"/>
  <c r="H2654" i="1" s="1"/>
  <c r="H2655" i="1" a="1"/>
  <c r="H2655" i="1" s="1"/>
  <c r="H2656" i="1" a="1"/>
  <c r="H2656" i="1" s="1"/>
  <c r="H954" i="1" a="1"/>
  <c r="H954" i="1" s="1"/>
  <c r="H2657" i="1" a="1"/>
  <c r="H2657" i="1" s="1"/>
  <c r="H2658" i="1" a="1"/>
  <c r="H2658" i="1" s="1"/>
  <c r="H2659" i="1" a="1"/>
  <c r="H2659" i="1" s="1"/>
  <c r="H2660" i="1" a="1"/>
  <c r="H2660" i="1" s="1"/>
  <c r="H2661" i="1" a="1"/>
  <c r="H2661" i="1" s="1"/>
  <c r="H2662" i="1" a="1"/>
  <c r="H2662" i="1" s="1"/>
  <c r="H2663" i="1" a="1"/>
  <c r="H2663" i="1" s="1"/>
  <c r="H955" i="1" a="1"/>
  <c r="H955" i="1" s="1"/>
  <c r="H2664" i="1" a="1"/>
  <c r="H2664" i="1" s="1"/>
  <c r="H2665" i="1" a="1"/>
  <c r="H2665" i="1" s="1"/>
  <c r="H956" i="1" a="1"/>
  <c r="H956" i="1" s="1"/>
  <c r="H2666" i="1" a="1"/>
  <c r="H2666" i="1" s="1"/>
  <c r="H957" i="1" a="1"/>
  <c r="H957" i="1" s="1"/>
  <c r="H2667" i="1" a="1"/>
  <c r="H2667" i="1" s="1"/>
  <c r="H2668" i="1" a="1"/>
  <c r="H2668" i="1" s="1"/>
  <c r="H958" i="1" a="1"/>
  <c r="H958" i="1" s="1"/>
  <c r="H2669" i="1" a="1"/>
  <c r="H2669" i="1" s="1"/>
  <c r="H2670" i="1" a="1"/>
  <c r="H2670" i="1" s="1"/>
  <c r="H2671" i="1" a="1"/>
  <c r="H2671" i="1" s="1"/>
  <c r="H453" i="1" a="1"/>
  <c r="H453" i="1" s="1"/>
  <c r="H454" i="1" a="1"/>
  <c r="H454" i="1" s="1"/>
  <c r="H455" i="1" a="1"/>
  <c r="H455" i="1" s="1"/>
  <c r="H2299" i="1" a="1"/>
  <c r="H2299" i="1" s="1"/>
  <c r="H456" i="1" a="1"/>
  <c r="H456" i="1" s="1"/>
  <c r="H457" i="1" a="1"/>
  <c r="H457" i="1" s="1"/>
  <c r="H2672" i="1" a="1"/>
  <c r="H2672" i="1" s="1"/>
  <c r="H458" i="1" a="1"/>
  <c r="H458" i="1" s="1"/>
  <c r="H127" i="1" a="1"/>
  <c r="H127" i="1" s="1"/>
  <c r="H128" i="1" a="1"/>
  <c r="H128" i="1" s="1"/>
  <c r="H129" i="1" a="1"/>
  <c r="H129" i="1" s="1"/>
  <c r="H130" i="1" a="1"/>
  <c r="H130" i="1" s="1"/>
  <c r="H131" i="1" a="1"/>
  <c r="H131" i="1" s="1"/>
  <c r="H132" i="1" a="1"/>
  <c r="H132" i="1" s="1"/>
  <c r="H133" i="1" a="1"/>
  <c r="H133" i="1" s="1"/>
  <c r="H134" i="1" a="1"/>
  <c r="H134" i="1" s="1"/>
  <c r="H135" i="1" a="1"/>
  <c r="H135" i="1" s="1"/>
  <c r="H136" i="1" a="1"/>
  <c r="H136" i="1" s="1"/>
  <c r="H137" i="1" a="1"/>
  <c r="H137" i="1" s="1"/>
  <c r="H138" i="1" a="1"/>
  <c r="H138" i="1" s="1"/>
  <c r="H2673" i="1" a="1"/>
  <c r="H2673" i="1" s="1"/>
  <c r="H1314" i="1" a="1"/>
  <c r="H1314" i="1" s="1"/>
  <c r="H1315" i="1" a="1"/>
  <c r="H1315" i="1" s="1"/>
  <c r="H1316" i="1" a="1"/>
  <c r="H1316" i="1" s="1"/>
  <c r="H2674" i="1" a="1"/>
  <c r="H2674" i="1" s="1"/>
  <c r="H1317" i="1" a="1"/>
  <c r="H1317" i="1" s="1"/>
  <c r="H1318" i="1" a="1"/>
  <c r="H1318" i="1" s="1"/>
  <c r="H1585" i="1" a="1"/>
  <c r="H1585" i="1" s="1"/>
  <c r="H1586" i="1" a="1"/>
  <c r="H1586" i="1" s="1"/>
  <c r="H1587" i="1" a="1"/>
  <c r="H1587" i="1" s="1"/>
  <c r="H1588" i="1" a="1"/>
  <c r="H1588" i="1" s="1"/>
  <c r="H1589" i="1" a="1"/>
  <c r="H1589" i="1" s="1"/>
  <c r="H1590" i="1" a="1"/>
  <c r="H1590" i="1" s="1"/>
  <c r="H1591" i="1" a="1"/>
  <c r="H1591" i="1" s="1"/>
  <c r="H1592" i="1" a="1"/>
  <c r="H1592" i="1" s="1"/>
  <c r="H1593" i="1" a="1"/>
  <c r="H1593" i="1" s="1"/>
  <c r="H1594" i="1" a="1"/>
  <c r="H1594" i="1" s="1"/>
  <c r="H1595" i="1" a="1"/>
  <c r="H1595" i="1" s="1"/>
  <c r="H1596" i="1" a="1"/>
  <c r="H1596" i="1" s="1"/>
  <c r="H1597" i="1" a="1"/>
  <c r="H1597" i="1" s="1"/>
  <c r="H1598" i="1" a="1"/>
  <c r="H1598" i="1" s="1"/>
  <c r="H1599" i="1" a="1"/>
  <c r="H1599" i="1" s="1"/>
  <c r="H1600" i="1" a="1"/>
  <c r="H1600" i="1" s="1"/>
  <c r="H1601" i="1" a="1"/>
  <c r="H1601" i="1" s="1"/>
  <c r="H1602" i="1" a="1"/>
  <c r="H1602" i="1" s="1"/>
  <c r="H1603" i="1" a="1"/>
  <c r="H1603" i="1" s="1"/>
  <c r="H1604" i="1" a="1"/>
  <c r="H1604" i="1" s="1"/>
  <c r="H1605" i="1" a="1"/>
  <c r="H1605" i="1" s="1"/>
  <c r="H1606" i="1" a="1"/>
  <c r="H1606" i="1" s="1"/>
  <c r="H1607" i="1" a="1"/>
  <c r="H1607" i="1" s="1"/>
  <c r="H1608" i="1" a="1"/>
  <c r="H1608" i="1" s="1"/>
  <c r="H1609" i="1" a="1"/>
  <c r="H1609" i="1" s="1"/>
  <c r="H1610" i="1" a="1"/>
  <c r="H1610" i="1" s="1"/>
  <c r="H1611" i="1" a="1"/>
  <c r="H1611" i="1" s="1"/>
  <c r="H1612" i="1" a="1"/>
  <c r="H1612" i="1" s="1"/>
  <c r="H1613" i="1" a="1"/>
  <c r="H1613" i="1" s="1"/>
  <c r="H1614" i="1" a="1"/>
  <c r="H1614" i="1" s="1"/>
  <c r="H1615" i="1" a="1"/>
  <c r="H1615" i="1" s="1"/>
  <c r="H1616" i="1" a="1"/>
  <c r="H1616" i="1" s="1"/>
  <c r="H1319" i="1" a="1"/>
  <c r="H1319" i="1" s="1"/>
  <c r="H1320" i="1" a="1"/>
  <c r="H1320" i="1" s="1"/>
  <c r="H2300" i="1" a="1"/>
  <c r="H2300" i="1" s="1"/>
  <c r="H2301" i="1" a="1"/>
  <c r="H2301" i="1" s="1"/>
  <c r="H2675" i="1" a="1"/>
  <c r="H2675" i="1" s="1"/>
  <c r="H2302" i="1" a="1"/>
  <c r="H2302" i="1" s="1"/>
  <c r="H2303" i="1" a="1"/>
  <c r="H2303" i="1" s="1"/>
  <c r="H2304" i="1" a="1"/>
  <c r="H2304" i="1" s="1"/>
  <c r="H2305" i="1" a="1"/>
  <c r="H2305" i="1" s="1"/>
  <c r="H2306" i="1" a="1"/>
  <c r="H2306" i="1" s="1"/>
  <c r="H2003" i="1" a="1"/>
  <c r="H2003" i="1" s="1"/>
  <c r="H2307" i="1" a="1"/>
  <c r="H2307" i="1" s="1"/>
  <c r="H2308" i="1" a="1"/>
  <c r="H2308" i="1" s="1"/>
  <c r="H2309" i="1" a="1"/>
  <c r="H2309" i="1" s="1"/>
  <c r="H2004" i="1" a="1"/>
  <c r="H2004" i="1" s="1"/>
  <c r="H2310" i="1" a="1"/>
  <c r="H2310" i="1" s="1"/>
  <c r="H1617" i="1" a="1"/>
  <c r="H1617" i="1" s="1"/>
  <c r="H1618" i="1" a="1"/>
  <c r="H1618" i="1" s="1"/>
  <c r="H1619" i="1" a="1"/>
  <c r="H1619" i="1" s="1"/>
  <c r="H1620" i="1" a="1"/>
  <c r="H1620" i="1" s="1"/>
  <c r="H1621" i="1" a="1"/>
  <c r="H1621" i="1" s="1"/>
  <c r="H1622" i="1" a="1"/>
  <c r="H1622" i="1" s="1"/>
  <c r="H1623" i="1" a="1"/>
  <c r="H1623" i="1" s="1"/>
  <c r="H1624" i="1" a="1"/>
  <c r="H1624" i="1" s="1"/>
  <c r="H1625" i="1" a="1"/>
  <c r="H1625" i="1" s="1"/>
  <c r="H1626" i="1" a="1"/>
  <c r="H1626" i="1" s="1"/>
  <c r="H1627" i="1" a="1"/>
  <c r="H1627" i="1" s="1"/>
  <c r="H1628" i="1" a="1"/>
  <c r="H1628" i="1" s="1"/>
  <c r="H1629" i="1" a="1"/>
  <c r="H1629" i="1" s="1"/>
  <c r="H459" i="1" a="1"/>
  <c r="H459" i="1" s="1"/>
  <c r="H460" i="1" a="1"/>
  <c r="H460" i="1" s="1"/>
  <c r="H461" i="1" a="1"/>
  <c r="H461" i="1" s="1"/>
  <c r="H2311" i="1" a="1"/>
  <c r="H2311" i="1" s="1"/>
  <c r="H1321" i="1" a="1"/>
  <c r="H1321" i="1" s="1"/>
  <c r="H139" i="1" a="1"/>
  <c r="H139" i="1" s="1"/>
  <c r="H140" i="1" a="1"/>
  <c r="H140" i="1" s="1"/>
  <c r="H141" i="1" a="1"/>
  <c r="H141" i="1" s="1"/>
  <c r="H142" i="1" a="1"/>
  <c r="H142" i="1" s="1"/>
  <c r="H143" i="1" a="1"/>
  <c r="H143" i="1" s="1"/>
  <c r="H144" i="1" a="1"/>
  <c r="H144" i="1" s="1"/>
  <c r="H145" i="1" a="1"/>
  <c r="H145" i="1" s="1"/>
  <c r="H146" i="1" a="1"/>
  <c r="H146" i="1" s="1"/>
  <c r="H147" i="1" a="1"/>
  <c r="H147" i="1" s="1"/>
  <c r="H148" i="1" a="1"/>
  <c r="H148" i="1" s="1"/>
  <c r="H149" i="1" a="1"/>
  <c r="H149" i="1" s="1"/>
  <c r="H150" i="1" a="1"/>
  <c r="H150" i="1" s="1"/>
  <c r="H151" i="1" a="1"/>
  <c r="H151" i="1" s="1"/>
  <c r="H152" i="1" a="1"/>
  <c r="H152" i="1" s="1"/>
  <c r="H153" i="1" a="1"/>
  <c r="H153" i="1" s="1"/>
  <c r="H1630" i="1" a="1"/>
  <c r="H1630" i="1" s="1"/>
  <c r="H1631" i="1" a="1"/>
  <c r="H1631" i="1" s="1"/>
  <c r="H1632" i="1" a="1"/>
  <c r="H1632" i="1" s="1"/>
  <c r="H1633" i="1" a="1"/>
  <c r="H1633" i="1" s="1"/>
  <c r="H1634" i="1" a="1"/>
  <c r="H1634" i="1" s="1"/>
  <c r="H1635" i="1" a="1"/>
  <c r="H1635" i="1" s="1"/>
  <c r="H1636" i="1" a="1"/>
  <c r="H1636" i="1" s="1"/>
  <c r="H1637" i="1" a="1"/>
  <c r="H1637" i="1" s="1"/>
  <c r="H1638" i="1" a="1"/>
  <c r="H1638" i="1" s="1"/>
  <c r="H1639" i="1" a="1"/>
  <c r="H1639" i="1" s="1"/>
  <c r="H1640" i="1" a="1"/>
  <c r="H1640" i="1" s="1"/>
  <c r="H1641" i="1" a="1"/>
  <c r="H1641" i="1" s="1"/>
  <c r="H1642" i="1" a="1"/>
  <c r="H1642" i="1" s="1"/>
  <c r="H1643" i="1" a="1"/>
  <c r="H1643" i="1" s="1"/>
  <c r="H1644" i="1" a="1"/>
  <c r="H1644" i="1" s="1"/>
  <c r="H1645" i="1" a="1"/>
  <c r="H1645" i="1" s="1"/>
  <c r="H1322" i="1" a="1"/>
  <c r="H1322" i="1" s="1"/>
  <c r="H1323" i="1" a="1"/>
  <c r="H1323" i="1" s="1"/>
  <c r="H1324" i="1" a="1"/>
  <c r="H1324" i="1" s="1"/>
  <c r="H1325" i="1" a="1"/>
  <c r="H1325" i="1" s="1"/>
  <c r="H1326" i="1" a="1"/>
  <c r="H1326" i="1" s="1"/>
  <c r="H2676" i="1" a="1"/>
  <c r="H2676" i="1" s="1"/>
  <c r="H2677" i="1" a="1"/>
  <c r="H2677" i="1" s="1"/>
  <c r="H2005" i="1" a="1"/>
  <c r="H2005" i="1" s="1"/>
  <c r="H1327" i="1" a="1"/>
  <c r="H1327" i="1" s="1"/>
  <c r="H1328" i="1" a="1"/>
  <c r="H1328" i="1" s="1"/>
  <c r="H154" i="1" a="1"/>
  <c r="H154" i="1" s="1"/>
  <c r="H155" i="1" a="1"/>
  <c r="H155" i="1" s="1"/>
  <c r="H156" i="1" a="1"/>
  <c r="H156" i="1" s="1"/>
  <c r="H157" i="1" a="1"/>
  <c r="H157" i="1" s="1"/>
  <c r="H158" i="1" a="1"/>
  <c r="H158" i="1" s="1"/>
  <c r="H159" i="1" a="1"/>
  <c r="H159" i="1" s="1"/>
  <c r="H160" i="1" a="1"/>
  <c r="H160" i="1" s="1"/>
  <c r="H161" i="1" a="1"/>
  <c r="H161" i="1" s="1"/>
  <c r="H162" i="1" a="1"/>
  <c r="H162" i="1" s="1"/>
  <c r="H163" i="1" a="1"/>
  <c r="H163" i="1" s="1"/>
  <c r="H164" i="1" a="1"/>
  <c r="H164" i="1" s="1"/>
  <c r="H165" i="1" a="1"/>
  <c r="H165" i="1" s="1"/>
  <c r="H1329" i="1" a="1"/>
  <c r="H1329" i="1" s="1"/>
  <c r="H166" i="1" a="1"/>
  <c r="H166" i="1" s="1"/>
  <c r="H1646" i="1" a="1"/>
  <c r="H1646" i="1" s="1"/>
  <c r="H167" i="1" a="1"/>
  <c r="H167" i="1" s="1"/>
  <c r="H168" i="1" a="1"/>
  <c r="H168" i="1" s="1"/>
  <c r="H2678" i="1" a="1"/>
  <c r="H2678" i="1" s="1"/>
  <c r="H169" i="1" a="1"/>
  <c r="H169" i="1" s="1"/>
  <c r="H170" i="1" a="1"/>
  <c r="H170" i="1" s="1"/>
  <c r="H171" i="1" a="1"/>
  <c r="H171" i="1" s="1"/>
  <c r="H172" i="1" a="1"/>
  <c r="H172" i="1" s="1"/>
  <c r="H173" i="1" a="1"/>
  <c r="H173" i="1" s="1"/>
  <c r="H174" i="1" a="1"/>
  <c r="H174" i="1" s="1"/>
  <c r="H175" i="1" a="1"/>
  <c r="H175" i="1" s="1"/>
  <c r="H176" i="1" a="1"/>
  <c r="H176" i="1" s="1"/>
  <c r="H177" i="1" a="1"/>
  <c r="H177" i="1" s="1"/>
  <c r="H178" i="1" a="1"/>
  <c r="H178" i="1" s="1"/>
  <c r="H179" i="1" a="1"/>
  <c r="H179" i="1" s="1"/>
  <c r="H180" i="1" a="1"/>
  <c r="H180" i="1" s="1"/>
  <c r="H181" i="1" a="1"/>
  <c r="H181" i="1" s="1"/>
  <c r="H182" i="1" a="1"/>
  <c r="H182" i="1" s="1"/>
  <c r="H183" i="1" a="1"/>
  <c r="H183" i="1" s="1"/>
  <c r="H184" i="1" a="1"/>
  <c r="H184" i="1" s="1"/>
  <c r="H185" i="1" a="1"/>
  <c r="H185" i="1" s="1"/>
  <c r="H186" i="1" a="1"/>
  <c r="H186" i="1" s="1"/>
  <c r="H187" i="1" a="1"/>
  <c r="H187" i="1" s="1"/>
  <c r="H188" i="1" a="1"/>
  <c r="H188" i="1" s="1"/>
  <c r="H189" i="1" a="1"/>
  <c r="H189" i="1" s="1"/>
  <c r="H190" i="1" a="1"/>
  <c r="H190" i="1" s="1"/>
  <c r="H191" i="1" a="1"/>
  <c r="H191" i="1" s="1"/>
  <c r="H192" i="1" a="1"/>
  <c r="H192" i="1" s="1"/>
  <c r="H193" i="1" a="1"/>
  <c r="H193" i="1" s="1"/>
  <c r="H194" i="1" a="1"/>
  <c r="H194" i="1" s="1"/>
  <c r="H195" i="1" a="1"/>
  <c r="H195" i="1" s="1"/>
  <c r="H196" i="1" a="1"/>
  <c r="H196" i="1" s="1"/>
  <c r="H197" i="1" a="1"/>
  <c r="H197" i="1" s="1"/>
  <c r="H198" i="1" a="1"/>
  <c r="H198" i="1" s="1"/>
  <c r="H199" i="1" a="1"/>
  <c r="H199" i="1" s="1"/>
  <c r="H200" i="1" a="1"/>
  <c r="H200" i="1" s="1"/>
  <c r="H201" i="1" a="1"/>
  <c r="H201" i="1" s="1"/>
  <c r="H202" i="1" a="1"/>
  <c r="H202" i="1" s="1"/>
  <c r="H203" i="1" a="1"/>
  <c r="H203" i="1" s="1"/>
  <c r="H204" i="1" a="1"/>
  <c r="H204" i="1" s="1"/>
  <c r="H205" i="1" a="1"/>
  <c r="H205" i="1" s="1"/>
  <c r="H206" i="1" a="1"/>
  <c r="H206" i="1" s="1"/>
  <c r="H207" i="1" a="1"/>
  <c r="H207" i="1" s="1"/>
  <c r="H208" i="1" a="1"/>
  <c r="H208" i="1" s="1"/>
  <c r="H209" i="1" a="1"/>
  <c r="H209" i="1" s="1"/>
  <c r="H210" i="1" a="1"/>
  <c r="H210" i="1" s="1"/>
  <c r="H211" i="1" a="1"/>
  <c r="H211" i="1" s="1"/>
  <c r="H212" i="1" a="1"/>
  <c r="H212" i="1" s="1"/>
  <c r="H213" i="1" a="1"/>
  <c r="H213" i="1" s="1"/>
  <c r="H214" i="1" a="1"/>
  <c r="H214" i="1" s="1"/>
  <c r="H215" i="1" a="1"/>
  <c r="H215" i="1" s="1"/>
  <c r="H216" i="1" a="1"/>
  <c r="H216" i="1" s="1"/>
  <c r="H217" i="1" a="1"/>
  <c r="H217" i="1" s="1"/>
  <c r="H218" i="1" a="1"/>
  <c r="H218" i="1" s="1"/>
  <c r="H219" i="1" a="1"/>
  <c r="H219" i="1" s="1"/>
  <c r="H220" i="1" a="1"/>
  <c r="H220" i="1" s="1"/>
  <c r="H221" i="1" a="1"/>
  <c r="H221" i="1" s="1"/>
  <c r="H222" i="1" a="1"/>
  <c r="H222" i="1" s="1"/>
  <c r="H223" i="1" a="1"/>
  <c r="H223" i="1" s="1"/>
  <c r="H224" i="1" a="1"/>
  <c r="H224" i="1" s="1"/>
  <c r="H225" i="1" a="1"/>
  <c r="H225" i="1" s="1"/>
  <c r="H226" i="1" a="1"/>
  <c r="H226" i="1" s="1"/>
  <c r="H227" i="1" a="1"/>
  <c r="H227" i="1" s="1"/>
  <c r="H228" i="1" a="1"/>
  <c r="H228" i="1" s="1"/>
  <c r="H229" i="1" a="1"/>
  <c r="H229" i="1" s="1"/>
  <c r="H230" i="1" a="1"/>
  <c r="H230" i="1" s="1"/>
  <c r="H231" i="1" a="1"/>
  <c r="H231" i="1" s="1"/>
  <c r="H232" i="1" a="1"/>
  <c r="H232" i="1" s="1"/>
  <c r="H2679" i="1" a="1"/>
  <c r="H2679" i="1" s="1"/>
  <c r="H2680" i="1" a="1"/>
  <c r="H2680" i="1" s="1"/>
  <c r="H233" i="1" a="1"/>
  <c r="H233" i="1" s="1"/>
  <c r="H234" i="1" a="1"/>
  <c r="H234" i="1" s="1"/>
  <c r="H235" i="1" a="1"/>
  <c r="H235" i="1" s="1"/>
  <c r="H236" i="1" a="1"/>
  <c r="H236" i="1" s="1"/>
  <c r="H2681" i="1" a="1"/>
  <c r="H2681" i="1" s="1"/>
  <c r="H237" i="1" a="1"/>
  <c r="H237" i="1" s="1"/>
  <c r="H2312" i="1" a="1"/>
  <c r="H2312" i="1" s="1"/>
  <c r="H238" i="1" a="1"/>
  <c r="H238" i="1" s="1"/>
  <c r="H239" i="1" a="1"/>
  <c r="H239" i="1" s="1"/>
  <c r="H240" i="1" a="1"/>
  <c r="H240" i="1" s="1"/>
  <c r="H241" i="1" a="1"/>
  <c r="H241" i="1" s="1"/>
  <c r="H242" i="1" a="1"/>
  <c r="H242" i="1" s="1"/>
  <c r="H243" i="1" a="1"/>
  <c r="H243" i="1" s="1"/>
  <c r="H244" i="1" a="1"/>
  <c r="H244" i="1" s="1"/>
  <c r="H245" i="1" a="1"/>
  <c r="H245" i="1" s="1"/>
  <c r="H246" i="1" a="1"/>
  <c r="H246" i="1" s="1"/>
  <c r="H247" i="1" a="1"/>
  <c r="H247" i="1" s="1"/>
  <c r="H248" i="1" a="1"/>
  <c r="H248" i="1" s="1"/>
  <c r="H249" i="1" a="1"/>
  <c r="H249" i="1" s="1"/>
  <c r="H250" i="1" a="1"/>
  <c r="H250" i="1" s="1"/>
  <c r="H251" i="1" a="1"/>
  <c r="H251" i="1" s="1"/>
  <c r="H252" i="1" a="1"/>
  <c r="H252" i="1" s="1"/>
  <c r="H253" i="1" a="1"/>
  <c r="H253" i="1" s="1"/>
  <c r="H254" i="1" a="1"/>
  <c r="H254" i="1" s="1"/>
  <c r="H255" i="1" a="1"/>
  <c r="H255" i="1" s="1"/>
  <c r="H256" i="1" a="1"/>
  <c r="H256" i="1" s="1"/>
  <c r="H257" i="1" a="1"/>
  <c r="H257" i="1" s="1"/>
  <c r="H258" i="1" a="1"/>
  <c r="H258" i="1" s="1"/>
  <c r="H259" i="1" a="1"/>
  <c r="H259" i="1" s="1"/>
  <c r="H260" i="1" a="1"/>
  <c r="H260" i="1" s="1"/>
  <c r="H261" i="1" a="1"/>
  <c r="H261" i="1" s="1"/>
  <c r="H262" i="1" a="1"/>
  <c r="H262" i="1" s="1"/>
  <c r="H263" i="1" a="1"/>
  <c r="H263" i="1" s="1"/>
  <c r="H1647" i="1" a="1"/>
  <c r="H1647" i="1" s="1"/>
  <c r="H1648" i="1" a="1"/>
  <c r="H1648" i="1" s="1"/>
  <c r="H1649" i="1" a="1"/>
  <c r="H1649" i="1" s="1"/>
  <c r="H1650" i="1" a="1"/>
  <c r="H1650" i="1" s="1"/>
  <c r="H1651" i="1" a="1"/>
  <c r="H1651" i="1" s="1"/>
  <c r="H1652" i="1" a="1"/>
  <c r="H1652" i="1" s="1"/>
  <c r="H1653" i="1" a="1"/>
  <c r="H1653" i="1" s="1"/>
  <c r="H1654" i="1" a="1"/>
  <c r="H1654" i="1" s="1"/>
  <c r="H1655" i="1" a="1"/>
  <c r="H1655" i="1" s="1"/>
  <c r="H2006" i="1" a="1"/>
  <c r="H2006" i="1" s="1"/>
  <c r="H1656" i="1" a="1"/>
  <c r="H1656" i="1" s="1"/>
  <c r="H2313" i="1" a="1"/>
  <c r="H2313" i="1" s="1"/>
  <c r="H2314" i="1" a="1"/>
  <c r="H2314" i="1" s="1"/>
  <c r="H2315" i="1" a="1"/>
  <c r="H2315" i="1" s="1"/>
  <c r="H2316" i="1" a="1"/>
  <c r="H2316" i="1" s="1"/>
  <c r="H2317" i="1" a="1"/>
  <c r="H2317" i="1" s="1"/>
  <c r="H2318" i="1" a="1"/>
  <c r="H2318" i="1" s="1"/>
  <c r="H2319" i="1" a="1"/>
  <c r="H2319" i="1" s="1"/>
  <c r="H2682" i="1" a="1"/>
  <c r="H2682" i="1" s="1"/>
  <c r="H2320" i="1" a="1"/>
  <c r="H2320" i="1" s="1"/>
  <c r="H2321" i="1" a="1"/>
  <c r="H2321" i="1" s="1"/>
  <c r="H2322" i="1" a="1"/>
  <c r="H2322" i="1" s="1"/>
  <c r="H2323" i="1" a="1"/>
  <c r="H2323" i="1" s="1"/>
  <c r="H2324" i="1" a="1"/>
  <c r="H2324" i="1" s="1"/>
  <c r="H2325" i="1" a="1"/>
  <c r="H2325" i="1" s="1"/>
  <c r="H2326" i="1" a="1"/>
  <c r="H2326" i="1" s="1"/>
  <c r="H2327" i="1" a="1"/>
  <c r="H2327" i="1" s="1"/>
  <c r="H2328" i="1" a="1"/>
  <c r="H2328" i="1" s="1"/>
  <c r="H2683" i="1" a="1"/>
  <c r="H2683" i="1" s="1"/>
  <c r="H1330" i="1" a="1"/>
  <c r="H1330" i="1" s="1"/>
  <c r="H2684" i="1" a="1"/>
  <c r="H2684" i="1" s="1"/>
  <c r="H1331" i="1" a="1"/>
  <c r="H1331" i="1" s="1"/>
  <c r="H1332" i="1" a="1"/>
  <c r="H1332" i="1" s="1"/>
  <c r="H1333" i="1" a="1"/>
  <c r="H1333" i="1" s="1"/>
  <c r="H1334" i="1" a="1"/>
  <c r="H1334" i="1" s="1"/>
  <c r="H2685" i="1" a="1"/>
  <c r="H2685" i="1" s="1"/>
  <c r="H1335" i="1" a="1"/>
  <c r="H1335" i="1" s="1"/>
  <c r="H2686" i="1" a="1"/>
  <c r="H2686" i="1" s="1"/>
  <c r="H2687" i="1" a="1"/>
  <c r="H2687" i="1" s="1"/>
  <c r="H1336" i="1" a="1"/>
  <c r="H1336" i="1" s="1"/>
  <c r="H1337" i="1" a="1"/>
  <c r="H1337" i="1" s="1"/>
  <c r="H1338" i="1" a="1"/>
  <c r="H1338" i="1" s="1"/>
  <c r="H1339" i="1" a="1"/>
  <c r="H1339" i="1" s="1"/>
  <c r="H1340" i="1" a="1"/>
  <c r="H1340" i="1" s="1"/>
  <c r="H1341" i="1" a="1"/>
  <c r="H1341" i="1" s="1"/>
  <c r="H1342" i="1" a="1"/>
  <c r="H1342" i="1" s="1"/>
  <c r="H1343" i="1" a="1"/>
  <c r="H1343" i="1" s="1"/>
  <c r="H1344" i="1" a="1"/>
  <c r="H1344" i="1" s="1"/>
  <c r="H1345" i="1" a="1"/>
  <c r="H1345" i="1" s="1"/>
  <c r="H1346" i="1" a="1"/>
  <c r="H1346" i="1" s="1"/>
  <c r="H1347" i="1" a="1"/>
  <c r="H1347" i="1" s="1"/>
  <c r="H1348" i="1" a="1"/>
  <c r="H1348" i="1" s="1"/>
  <c r="H1349" i="1" a="1"/>
  <c r="H1349" i="1" s="1"/>
  <c r="H1350" i="1" a="1"/>
  <c r="H1350" i="1" s="1"/>
  <c r="H1351" i="1" a="1"/>
  <c r="H1351" i="1" s="1"/>
  <c r="H2329" i="1" a="1"/>
  <c r="H2329" i="1" s="1"/>
  <c r="H1352" i="1" a="1"/>
  <c r="H1352" i="1" s="1"/>
  <c r="H1353" i="1" a="1"/>
  <c r="H1353" i="1" s="1"/>
  <c r="H1354" i="1" a="1"/>
  <c r="H1354" i="1" s="1"/>
  <c r="H1355" i="1" a="1"/>
  <c r="H1355" i="1" s="1"/>
  <c r="H1356" i="1" a="1"/>
  <c r="H1356" i="1" s="1"/>
  <c r="H1357" i="1" a="1"/>
  <c r="H1357" i="1" s="1"/>
  <c r="H1358" i="1" a="1"/>
  <c r="H1358" i="1" s="1"/>
  <c r="H1359" i="1" a="1"/>
  <c r="H1359" i="1" s="1"/>
  <c r="H1360" i="1" a="1"/>
  <c r="H1360" i="1" s="1"/>
  <c r="H1361" i="1" a="1"/>
  <c r="H1361" i="1" s="1"/>
  <c r="H1362" i="1" a="1"/>
  <c r="H1362" i="1" s="1"/>
  <c r="H1363" i="1" a="1"/>
  <c r="H1363" i="1" s="1"/>
  <c r="H1364" i="1" a="1"/>
  <c r="H1364" i="1" s="1"/>
  <c r="H1365" i="1" a="1"/>
  <c r="H1365" i="1" s="1"/>
  <c r="H1366" i="1" a="1"/>
  <c r="H1366" i="1" s="1"/>
  <c r="H2688" i="1" a="1"/>
  <c r="H2688" i="1" s="1"/>
  <c r="H1367" i="1" a="1"/>
  <c r="H1367" i="1" s="1"/>
  <c r="H1368" i="1" a="1"/>
  <c r="H1368" i="1" s="1"/>
  <c r="H1369" i="1" a="1"/>
  <c r="H1369" i="1" s="1"/>
  <c r="H1370" i="1" a="1"/>
  <c r="H1370" i="1" s="1"/>
  <c r="H264" i="1" a="1"/>
  <c r="H264" i="1" s="1"/>
  <c r="H265" i="1" a="1"/>
  <c r="H265" i="1" s="1"/>
  <c r="H266" i="1" a="1"/>
  <c r="H266" i="1" s="1"/>
  <c r="H267" i="1" a="1"/>
  <c r="H267" i="1" s="1"/>
  <c r="H268" i="1" a="1"/>
  <c r="H268" i="1" s="1"/>
  <c r="H269" i="1" a="1"/>
  <c r="H269" i="1" s="1"/>
  <c r="H270" i="1" a="1"/>
  <c r="H270" i="1" s="1"/>
  <c r="H271" i="1" a="1"/>
  <c r="H271" i="1" s="1"/>
  <c r="H272" i="1" a="1"/>
  <c r="H272" i="1" s="1"/>
  <c r="H273" i="1" a="1"/>
  <c r="H273" i="1" s="1"/>
  <c r="H2330" i="1" a="1"/>
  <c r="H2330" i="1" s="1"/>
  <c r="H274" i="1" a="1"/>
  <c r="H274" i="1" s="1"/>
  <c r="H1371" i="1" a="1"/>
  <c r="H1371" i="1" s="1"/>
  <c r="H2689" i="1" a="1"/>
  <c r="H2689" i="1" s="1"/>
  <c r="H2690" i="1" a="1"/>
  <c r="H2690" i="1" s="1"/>
  <c r="H2691" i="1" a="1"/>
  <c r="H2691" i="1" s="1"/>
  <c r="H2692" i="1" a="1"/>
  <c r="H2692" i="1" s="1"/>
  <c r="H959" i="1" a="1"/>
  <c r="H959" i="1" s="1"/>
  <c r="H2331" i="1" a="1"/>
  <c r="H2331" i="1" s="1"/>
  <c r="H2693" i="1" a="1"/>
  <c r="H2693" i="1" s="1"/>
  <c r="H960" i="1" a="1"/>
  <c r="H960" i="1" s="1"/>
  <c r="H961" i="1" a="1"/>
  <c r="H961" i="1" s="1"/>
  <c r="H1372" i="1" a="1"/>
  <c r="H1372" i="1" s="1"/>
  <c r="H962" i="1" a="1"/>
  <c r="H962" i="1" s="1"/>
  <c r="H963" i="1" a="1"/>
  <c r="H963" i="1" s="1"/>
  <c r="H964" i="1" a="1"/>
  <c r="H964" i="1" s="1"/>
  <c r="H2332" i="1" a="1"/>
  <c r="H2332" i="1" s="1"/>
  <c r="H2694" i="1" a="1"/>
  <c r="H2694" i="1" s="1"/>
  <c r="H2695" i="1" a="1"/>
  <c r="H2695" i="1" s="1"/>
  <c r="H965" i="1" a="1"/>
  <c r="H965" i="1" s="1"/>
  <c r="H966" i="1" a="1"/>
  <c r="H966" i="1" s="1"/>
  <c r="H967" i="1" a="1"/>
  <c r="H967" i="1" s="1"/>
  <c r="H968" i="1" a="1"/>
  <c r="H968" i="1" s="1"/>
  <c r="H969" i="1" a="1"/>
  <c r="H969" i="1" s="1"/>
  <c r="H970" i="1" a="1"/>
  <c r="H970" i="1" s="1"/>
  <c r="H971" i="1" a="1"/>
  <c r="H971" i="1" s="1"/>
  <c r="H972" i="1" a="1"/>
  <c r="H972" i="1" s="1"/>
  <c r="H973" i="1" a="1"/>
  <c r="H973" i="1" s="1"/>
  <c r="H974" i="1" a="1"/>
  <c r="H974" i="1" s="1"/>
  <c r="H975" i="1" a="1"/>
  <c r="H975" i="1" s="1"/>
  <c r="H976" i="1" a="1"/>
  <c r="H976" i="1" s="1"/>
  <c r="H977" i="1" a="1"/>
  <c r="H977" i="1" s="1"/>
  <c r="H978" i="1" a="1"/>
  <c r="H978" i="1" s="1"/>
  <c r="H979" i="1" a="1"/>
  <c r="H979" i="1" s="1"/>
  <c r="H980" i="1" a="1"/>
  <c r="H980" i="1" s="1"/>
  <c r="H981" i="1" a="1"/>
  <c r="H981" i="1" s="1"/>
  <c r="H982" i="1" a="1"/>
  <c r="H982" i="1" s="1"/>
  <c r="H983" i="1" a="1"/>
  <c r="H983" i="1" s="1"/>
  <c r="H984" i="1" a="1"/>
  <c r="H984" i="1" s="1"/>
  <c r="H2696" i="1" a="1"/>
  <c r="H2696" i="1" s="1"/>
  <c r="H985" i="1" a="1"/>
  <c r="H985" i="1" s="1"/>
  <c r="H986" i="1" a="1"/>
  <c r="H986" i="1" s="1"/>
  <c r="H987" i="1" a="1"/>
  <c r="H987" i="1" s="1"/>
  <c r="H988" i="1" a="1"/>
  <c r="H988" i="1" s="1"/>
  <c r="H989" i="1" a="1"/>
  <c r="H989" i="1" s="1"/>
  <c r="H990" i="1" a="1"/>
  <c r="H990" i="1" s="1"/>
  <c r="H991" i="1" a="1"/>
  <c r="H991" i="1" s="1"/>
  <c r="H992" i="1" a="1"/>
  <c r="H992" i="1" s="1"/>
  <c r="H993" i="1" a="1"/>
  <c r="H993" i="1" s="1"/>
  <c r="H994" i="1" a="1"/>
  <c r="H994" i="1" s="1"/>
  <c r="H995" i="1" a="1"/>
  <c r="H995" i="1" s="1"/>
  <c r="H996" i="1" a="1"/>
  <c r="H996" i="1" s="1"/>
  <c r="H997" i="1" a="1"/>
  <c r="H997" i="1" s="1"/>
  <c r="H998" i="1" a="1"/>
  <c r="H998" i="1" s="1"/>
  <c r="H999" i="1" a="1"/>
  <c r="H999" i="1" s="1"/>
  <c r="H1000" i="1" a="1"/>
  <c r="H1000" i="1" s="1"/>
  <c r="H1001" i="1" a="1"/>
  <c r="H1001" i="1" s="1"/>
  <c r="H1002" i="1" a="1"/>
  <c r="H1002" i="1" s="1"/>
  <c r="H1003" i="1" a="1"/>
  <c r="H1003" i="1" s="1"/>
  <c r="H1004" i="1" a="1"/>
  <c r="H1004" i="1" s="1"/>
  <c r="H1005" i="1" a="1"/>
  <c r="H1005" i="1" s="1"/>
  <c r="H1006" i="1" a="1"/>
  <c r="H1006" i="1" s="1"/>
  <c r="H1007" i="1" a="1"/>
  <c r="H1007" i="1" s="1"/>
  <c r="H1008" i="1" a="1"/>
  <c r="H1008" i="1" s="1"/>
  <c r="H1009" i="1" a="1"/>
  <c r="H1009" i="1" s="1"/>
  <c r="H1010" i="1" a="1"/>
  <c r="H1010" i="1" s="1"/>
  <c r="H1011" i="1" a="1"/>
  <c r="H1011" i="1" s="1"/>
  <c r="H1012" i="1" a="1"/>
  <c r="H1012" i="1" s="1"/>
  <c r="H1013" i="1" a="1"/>
  <c r="H1013" i="1" s="1"/>
  <c r="H1014" i="1" a="1"/>
  <c r="H1014" i="1" s="1"/>
  <c r="H1015" i="1" a="1"/>
  <c r="H1015" i="1" s="1"/>
  <c r="H1016" i="1" a="1"/>
  <c r="H1016" i="1" s="1"/>
  <c r="H1017" i="1" a="1"/>
  <c r="H1017" i="1" s="1"/>
  <c r="H1018" i="1" a="1"/>
  <c r="H1018" i="1" s="1"/>
  <c r="H1019" i="1" a="1"/>
  <c r="H1019" i="1" s="1"/>
  <c r="H275" i="1" a="1"/>
  <c r="H275" i="1" s="1"/>
  <c r="H462" i="1" a="1"/>
  <c r="H462" i="1" s="1"/>
  <c r="H463" i="1" a="1"/>
  <c r="H463" i="1" s="1"/>
  <c r="H464" i="1" a="1"/>
  <c r="H464" i="1" s="1"/>
  <c r="H465" i="1" a="1"/>
  <c r="H465" i="1" s="1"/>
  <c r="H466" i="1" a="1"/>
  <c r="H466" i="1" s="1"/>
  <c r="H467" i="1" a="1"/>
  <c r="H467" i="1" s="1"/>
  <c r="H468" i="1" a="1"/>
  <c r="H468" i="1" s="1"/>
  <c r="H469" i="1" a="1"/>
  <c r="H469" i="1" s="1"/>
  <c r="H470" i="1" a="1"/>
  <c r="H470" i="1" s="1"/>
  <c r="H471" i="1" a="1"/>
  <c r="H471" i="1" s="1"/>
  <c r="H472" i="1" a="1"/>
  <c r="H472" i="1" s="1"/>
  <c r="H473" i="1" a="1"/>
  <c r="H473" i="1" s="1"/>
  <c r="H474" i="1" a="1"/>
  <c r="H474" i="1" s="1"/>
  <c r="H475" i="1" a="1"/>
  <c r="H475" i="1" s="1"/>
  <c r="H476" i="1" a="1"/>
  <c r="H476" i="1" s="1"/>
  <c r="H477" i="1" a="1"/>
  <c r="H477" i="1" s="1"/>
  <c r="H478" i="1" a="1"/>
  <c r="H478" i="1" s="1"/>
  <c r="H479" i="1" a="1"/>
  <c r="H479" i="1" s="1"/>
  <c r="H480" i="1" a="1"/>
  <c r="H480" i="1" s="1"/>
  <c r="H481" i="1" a="1"/>
  <c r="H481" i="1" s="1"/>
  <c r="H482" i="1" a="1"/>
  <c r="H482" i="1" s="1"/>
  <c r="H483" i="1" a="1"/>
  <c r="H483" i="1" s="1"/>
  <c r="H484" i="1" a="1"/>
  <c r="H484" i="1" s="1"/>
  <c r="H485" i="1" a="1"/>
  <c r="H485" i="1" s="1"/>
  <c r="H486" i="1" a="1"/>
  <c r="H486" i="1" s="1"/>
  <c r="H487" i="1" a="1"/>
  <c r="H487" i="1" s="1"/>
  <c r="H488" i="1" a="1"/>
  <c r="H488" i="1" s="1"/>
  <c r="H489" i="1" a="1"/>
  <c r="H489" i="1" s="1"/>
  <c r="H490" i="1" a="1"/>
  <c r="H490" i="1" s="1"/>
  <c r="H491" i="1" a="1"/>
  <c r="H491" i="1" s="1"/>
  <c r="H492" i="1" a="1"/>
  <c r="H492" i="1" s="1"/>
  <c r="H493" i="1" a="1"/>
  <c r="H493" i="1" s="1"/>
  <c r="H494" i="1" a="1"/>
  <c r="H494" i="1" s="1"/>
  <c r="H495" i="1" a="1"/>
  <c r="H495" i="1" s="1"/>
  <c r="H496" i="1" a="1"/>
  <c r="H496" i="1" s="1"/>
  <c r="H497" i="1" a="1"/>
  <c r="H497" i="1" s="1"/>
  <c r="H498" i="1" a="1"/>
  <c r="H498" i="1" s="1"/>
  <c r="H499" i="1" a="1"/>
  <c r="H499" i="1" s="1"/>
  <c r="H500" i="1" a="1"/>
  <c r="H500" i="1" s="1"/>
  <c r="H501" i="1" a="1"/>
  <c r="H501" i="1" s="1"/>
  <c r="H502" i="1" a="1"/>
  <c r="H502" i="1" s="1"/>
  <c r="H503" i="1" a="1"/>
  <c r="H503" i="1" s="1"/>
  <c r="H504" i="1" a="1"/>
  <c r="H504" i="1" s="1"/>
  <c r="H505" i="1" a="1"/>
  <c r="H505" i="1" s="1"/>
  <c r="H506" i="1" a="1"/>
  <c r="H506" i="1" s="1"/>
  <c r="H507" i="1" a="1"/>
  <c r="H507" i="1" s="1"/>
  <c r="H1373" i="1" a="1"/>
  <c r="H1373" i="1" s="1"/>
  <c r="H1374" i="1" a="1"/>
  <c r="H1374" i="1" s="1"/>
  <c r="H1375" i="1" a="1"/>
  <c r="H1375" i="1" s="1"/>
  <c r="H1376" i="1" a="1"/>
  <c r="H1376" i="1" s="1"/>
  <c r="H1377" i="1" a="1"/>
  <c r="H1377" i="1" s="1"/>
  <c r="H276" i="1" a="1"/>
  <c r="H276" i="1" s="1"/>
  <c r="H277" i="1" a="1"/>
  <c r="H277" i="1" s="1"/>
  <c r="H278" i="1" a="1"/>
  <c r="H278" i="1" s="1"/>
  <c r="H279" i="1" a="1"/>
  <c r="H279" i="1" s="1"/>
  <c r="H280" i="1" a="1"/>
  <c r="H280" i="1" s="1"/>
  <c r="H281" i="1" a="1"/>
  <c r="H281" i="1" s="1"/>
  <c r="H1657" i="1" a="1"/>
  <c r="H1657" i="1" s="1"/>
  <c r="H1658" i="1" a="1"/>
  <c r="H1658" i="1" s="1"/>
  <c r="H1659" i="1" a="1"/>
  <c r="H1659" i="1" s="1"/>
  <c r="H1660" i="1" a="1"/>
  <c r="H1660" i="1" s="1"/>
  <c r="H1661" i="1" a="1"/>
  <c r="H1661" i="1" s="1"/>
  <c r="H1662" i="1" a="1"/>
  <c r="H1662" i="1" s="1"/>
  <c r="H1663" i="1" a="1"/>
  <c r="H1663" i="1" s="1"/>
  <c r="H282" i="1" a="1"/>
  <c r="H282" i="1" s="1"/>
  <c r="H508" i="1" a="1"/>
  <c r="H508" i="1" s="1"/>
  <c r="H1664" i="1" a="1"/>
  <c r="H1664" i="1" s="1"/>
  <c r="H1665" i="1" a="1"/>
  <c r="H1665" i="1" s="1"/>
  <c r="H1666" i="1" a="1"/>
  <c r="H1666" i="1" s="1"/>
  <c r="H1667" i="1" a="1"/>
  <c r="H1667" i="1" s="1"/>
  <c r="H1668" i="1" a="1"/>
  <c r="H1668" i="1" s="1"/>
  <c r="H1669" i="1" a="1"/>
  <c r="H1669" i="1" s="1"/>
  <c r="H1670" i="1" a="1"/>
  <c r="H1670" i="1" s="1"/>
  <c r="H1671" i="1" a="1"/>
  <c r="H1671" i="1" s="1"/>
  <c r="H1672" i="1" a="1"/>
  <c r="H1672" i="1" s="1"/>
  <c r="H1673" i="1" a="1"/>
  <c r="H1673" i="1" s="1"/>
  <c r="H1674" i="1" a="1"/>
  <c r="H1674" i="1" s="1"/>
  <c r="H1675" i="1" a="1"/>
  <c r="H1675" i="1" s="1"/>
  <c r="H1676" i="1" a="1"/>
  <c r="H1676" i="1" s="1"/>
  <c r="H2333" i="1" a="1"/>
  <c r="H2333" i="1" s="1"/>
  <c r="H1677" i="1" a="1"/>
  <c r="H1677" i="1" s="1"/>
  <c r="H1678" i="1" a="1"/>
  <c r="H1678" i="1" s="1"/>
  <c r="H1679" i="1" a="1"/>
  <c r="H1679" i="1" s="1"/>
  <c r="H1680" i="1" a="1"/>
  <c r="H1680" i="1" s="1"/>
  <c r="H1681" i="1" a="1"/>
  <c r="H1681" i="1" s="1"/>
  <c r="H1682" i="1" a="1"/>
  <c r="H1682" i="1" s="1"/>
  <c r="H1683" i="1" a="1"/>
  <c r="H1683" i="1" s="1"/>
  <c r="H1684" i="1" a="1"/>
  <c r="H1684" i="1" s="1"/>
  <c r="H2334" i="1" a="1"/>
  <c r="H2334" i="1" s="1"/>
  <c r="H509" i="1" a="1"/>
  <c r="H509" i="1" s="1"/>
  <c r="H510" i="1" a="1"/>
  <c r="H510" i="1" s="1"/>
  <c r="H511" i="1" a="1"/>
  <c r="H511" i="1" s="1"/>
  <c r="H512" i="1" a="1"/>
  <c r="H512" i="1" s="1"/>
  <c r="H513" i="1" a="1"/>
  <c r="H513" i="1" s="1"/>
  <c r="H514" i="1" a="1"/>
  <c r="H514" i="1" s="1"/>
  <c r="H515" i="1" a="1"/>
  <c r="H515" i="1" s="1"/>
  <c r="H516" i="1" a="1"/>
  <c r="H516" i="1" s="1"/>
  <c r="H517" i="1" a="1"/>
  <c r="H517" i="1" s="1"/>
  <c r="H518" i="1" a="1"/>
  <c r="H518" i="1" s="1"/>
  <c r="H519" i="1" a="1"/>
  <c r="H519" i="1" s="1"/>
  <c r="H520" i="1" a="1"/>
  <c r="H520" i="1" s="1"/>
  <c r="H521" i="1" a="1"/>
  <c r="H521" i="1" s="1"/>
  <c r="H522" i="1" a="1"/>
  <c r="H522" i="1" s="1"/>
  <c r="H523" i="1" a="1"/>
  <c r="H523" i="1" s="1"/>
  <c r="H524" i="1" a="1"/>
  <c r="H524" i="1" s="1"/>
  <c r="H525" i="1" a="1"/>
  <c r="H525" i="1" s="1"/>
  <c r="H526" i="1" a="1"/>
  <c r="H526" i="1" s="1"/>
  <c r="H527" i="1" a="1"/>
  <c r="H527" i="1" s="1"/>
  <c r="H528" i="1" a="1"/>
  <c r="H528" i="1" s="1"/>
  <c r="H529" i="1" a="1"/>
  <c r="H529" i="1" s="1"/>
  <c r="H530" i="1" a="1"/>
  <c r="H530" i="1" s="1"/>
  <c r="H531" i="1" a="1"/>
  <c r="H531" i="1" s="1"/>
  <c r="H532" i="1" a="1"/>
  <c r="H532" i="1" s="1"/>
  <c r="H533" i="1" a="1"/>
  <c r="H533" i="1" s="1"/>
  <c r="H534" i="1" a="1"/>
  <c r="H534" i="1" s="1"/>
  <c r="H535" i="1" a="1"/>
  <c r="H535" i="1" s="1"/>
  <c r="H536" i="1" a="1"/>
  <c r="H536" i="1" s="1"/>
  <c r="H537" i="1" a="1"/>
  <c r="H537" i="1" s="1"/>
  <c r="H538" i="1" a="1"/>
  <c r="H538" i="1" s="1"/>
  <c r="H539" i="1" a="1"/>
  <c r="H539" i="1" s="1"/>
  <c r="H540" i="1" a="1"/>
  <c r="H540" i="1" s="1"/>
  <c r="H541" i="1" a="1"/>
  <c r="H541" i="1" s="1"/>
  <c r="H542" i="1" a="1"/>
  <c r="H542" i="1" s="1"/>
  <c r="H543" i="1" a="1"/>
  <c r="H543" i="1" s="1"/>
  <c r="H544" i="1" a="1"/>
  <c r="H544" i="1" s="1"/>
  <c r="H545" i="1" a="1"/>
  <c r="H545" i="1" s="1"/>
  <c r="H546" i="1" a="1"/>
  <c r="H546" i="1" s="1"/>
  <c r="H547" i="1" a="1"/>
  <c r="H547" i="1" s="1"/>
  <c r="H548" i="1" a="1"/>
  <c r="H548" i="1" s="1"/>
  <c r="H549" i="1" a="1"/>
  <c r="H549" i="1" s="1"/>
  <c r="H550" i="1" a="1"/>
  <c r="H550" i="1" s="1"/>
  <c r="H551" i="1" a="1"/>
  <c r="H551" i="1" s="1"/>
  <c r="H552" i="1" a="1"/>
  <c r="H552" i="1" s="1"/>
  <c r="H553" i="1" a="1"/>
  <c r="H553" i="1" s="1"/>
  <c r="H554" i="1" a="1"/>
  <c r="H554" i="1" s="1"/>
  <c r="H555" i="1" a="1"/>
  <c r="H555" i="1" s="1"/>
  <c r="H556" i="1" a="1"/>
  <c r="H556" i="1" s="1"/>
  <c r="H557" i="1" a="1"/>
  <c r="H557" i="1" s="1"/>
  <c r="H558" i="1" a="1"/>
  <c r="H558" i="1" s="1"/>
  <c r="H559" i="1" a="1"/>
  <c r="H559" i="1" s="1"/>
  <c r="H560" i="1" a="1"/>
  <c r="H560" i="1" s="1"/>
  <c r="H561" i="1" a="1"/>
  <c r="H561" i="1" s="1"/>
  <c r="H562" i="1" a="1"/>
  <c r="H562" i="1" s="1"/>
  <c r="H563" i="1" a="1"/>
  <c r="H563" i="1" s="1"/>
  <c r="H564" i="1" a="1"/>
  <c r="H564" i="1" s="1"/>
  <c r="H565" i="1" a="1"/>
  <c r="H565" i="1" s="1"/>
  <c r="H566" i="1" a="1"/>
  <c r="H566" i="1" s="1"/>
  <c r="H567" i="1" a="1"/>
  <c r="H567" i="1" s="1"/>
  <c r="H568" i="1" a="1"/>
  <c r="H568" i="1" s="1"/>
  <c r="H569" i="1" a="1"/>
  <c r="H569" i="1" s="1"/>
  <c r="H570" i="1" a="1"/>
  <c r="H570" i="1" s="1"/>
  <c r="H571" i="1" a="1"/>
  <c r="H571" i="1" s="1"/>
  <c r="H572" i="1" a="1"/>
  <c r="H572" i="1" s="1"/>
  <c r="H573" i="1" a="1"/>
  <c r="H573" i="1" s="1"/>
  <c r="H574" i="1" a="1"/>
  <c r="H574" i="1" s="1"/>
  <c r="H575" i="1" a="1"/>
  <c r="H575" i="1" s="1"/>
  <c r="H576" i="1" a="1"/>
  <c r="H576" i="1" s="1"/>
  <c r="H577" i="1" a="1"/>
  <c r="H577" i="1" s="1"/>
  <c r="H578" i="1" a="1"/>
  <c r="H578" i="1" s="1"/>
  <c r="H579" i="1" a="1"/>
  <c r="H579" i="1" s="1"/>
  <c r="H580" i="1" a="1"/>
  <c r="H580" i="1" s="1"/>
  <c r="H581" i="1" a="1"/>
  <c r="H581" i="1" s="1"/>
  <c r="H582" i="1" a="1"/>
  <c r="H582" i="1" s="1"/>
  <c r="H583" i="1" a="1"/>
  <c r="H583" i="1" s="1"/>
  <c r="H584" i="1" a="1"/>
  <c r="H584" i="1" s="1"/>
  <c r="H585" i="1" a="1"/>
  <c r="H585" i="1" s="1"/>
  <c r="H586" i="1" a="1"/>
  <c r="H586" i="1" s="1"/>
  <c r="H587" i="1" a="1"/>
  <c r="H587" i="1" s="1"/>
  <c r="H588" i="1" a="1"/>
  <c r="H588" i="1" s="1"/>
  <c r="H589" i="1" a="1"/>
  <c r="H589" i="1" s="1"/>
  <c r="H590" i="1" a="1"/>
  <c r="H590" i="1" s="1"/>
  <c r="H591" i="1" a="1"/>
  <c r="H591" i="1" s="1"/>
  <c r="H592" i="1" a="1"/>
  <c r="H592" i="1" s="1"/>
  <c r="H593" i="1" a="1"/>
  <c r="H593" i="1" s="1"/>
  <c r="H594" i="1" a="1"/>
  <c r="H594" i="1" s="1"/>
  <c r="H595" i="1" a="1"/>
  <c r="H595" i="1" s="1"/>
  <c r="H596" i="1" a="1"/>
  <c r="H596" i="1" s="1"/>
  <c r="H597" i="1" a="1"/>
  <c r="H597" i="1" s="1"/>
  <c r="H598" i="1" a="1"/>
  <c r="H598" i="1" s="1"/>
  <c r="H599" i="1" a="1"/>
  <c r="H599" i="1" s="1"/>
  <c r="H600" i="1" a="1"/>
  <c r="H600" i="1" s="1"/>
  <c r="H601" i="1" a="1"/>
  <c r="H601" i="1" s="1"/>
  <c r="H602" i="1" a="1"/>
  <c r="H602" i="1" s="1"/>
  <c r="H603" i="1" a="1"/>
  <c r="H603" i="1" s="1"/>
  <c r="H604" i="1" a="1"/>
  <c r="H604" i="1" s="1"/>
  <c r="H605" i="1" a="1"/>
  <c r="H605" i="1" s="1"/>
  <c r="H606" i="1" a="1"/>
  <c r="H606" i="1" s="1"/>
  <c r="H607" i="1" a="1"/>
  <c r="H607" i="1" s="1"/>
  <c r="H608" i="1" a="1"/>
  <c r="H608" i="1" s="1"/>
  <c r="H609" i="1" a="1"/>
  <c r="H609" i="1" s="1"/>
  <c r="H610" i="1" a="1"/>
  <c r="H610" i="1" s="1"/>
  <c r="H611" i="1" a="1"/>
  <c r="H611" i="1" s="1"/>
  <c r="H612" i="1" a="1"/>
  <c r="H612" i="1" s="1"/>
  <c r="H613" i="1" a="1"/>
  <c r="H613" i="1" s="1"/>
  <c r="H614" i="1" a="1"/>
  <c r="H614" i="1" s="1"/>
  <c r="H615" i="1" a="1"/>
  <c r="H615" i="1" s="1"/>
  <c r="H616" i="1" a="1"/>
  <c r="H616" i="1" s="1"/>
  <c r="H617" i="1" a="1"/>
  <c r="H617" i="1" s="1"/>
  <c r="H618" i="1" a="1"/>
  <c r="H618" i="1" s="1"/>
  <c r="H619" i="1" a="1"/>
  <c r="H619" i="1" s="1"/>
  <c r="H620" i="1" a="1"/>
  <c r="H620" i="1" s="1"/>
  <c r="H621" i="1" a="1"/>
  <c r="H621" i="1" s="1"/>
  <c r="H622" i="1" a="1"/>
  <c r="H622" i="1" s="1"/>
  <c r="H623" i="1" a="1"/>
  <c r="H623" i="1" s="1"/>
  <c r="H624" i="1" a="1"/>
  <c r="H624" i="1" s="1"/>
  <c r="H625" i="1" a="1"/>
  <c r="H625" i="1" s="1"/>
  <c r="H626" i="1" a="1"/>
  <c r="H626" i="1" s="1"/>
  <c r="H627" i="1" a="1"/>
  <c r="H627" i="1" s="1"/>
  <c r="H628" i="1" a="1"/>
  <c r="H628" i="1" s="1"/>
  <c r="H629" i="1" a="1"/>
  <c r="H629" i="1" s="1"/>
  <c r="H630" i="1" a="1"/>
  <c r="H630" i="1" s="1"/>
  <c r="H631" i="1" a="1"/>
  <c r="H631" i="1" s="1"/>
  <c r="H632" i="1" a="1"/>
  <c r="H632" i="1" s="1"/>
  <c r="H633" i="1" a="1"/>
  <c r="H633" i="1" s="1"/>
  <c r="H634" i="1" a="1"/>
  <c r="H634" i="1" s="1"/>
  <c r="H635" i="1" a="1"/>
  <c r="H635" i="1" s="1"/>
  <c r="H636" i="1" a="1"/>
  <c r="H636" i="1" s="1"/>
  <c r="H637" i="1" a="1"/>
  <c r="H637" i="1" s="1"/>
  <c r="H638" i="1" a="1"/>
  <c r="H638" i="1" s="1"/>
  <c r="H639" i="1" a="1"/>
  <c r="H639" i="1" s="1"/>
  <c r="H640" i="1" a="1"/>
  <c r="H640" i="1" s="1"/>
  <c r="H641" i="1" a="1"/>
  <c r="H641" i="1" s="1"/>
  <c r="H642" i="1" a="1"/>
  <c r="H642" i="1" s="1"/>
  <c r="H643" i="1" a="1"/>
  <c r="H643" i="1" s="1"/>
  <c r="H644" i="1" a="1"/>
  <c r="H644" i="1" s="1"/>
  <c r="H645" i="1" a="1"/>
  <c r="H645" i="1" s="1"/>
  <c r="H646" i="1" a="1"/>
  <c r="H646" i="1" s="1"/>
  <c r="H647" i="1" a="1"/>
  <c r="H647" i="1" s="1"/>
  <c r="H648" i="1" a="1"/>
  <c r="H648" i="1" s="1"/>
  <c r="H649" i="1" a="1"/>
  <c r="H649" i="1" s="1"/>
  <c r="H650" i="1" a="1"/>
  <c r="H650" i="1" s="1"/>
  <c r="H651" i="1" a="1"/>
  <c r="H651" i="1" s="1"/>
  <c r="H652" i="1" a="1"/>
  <c r="H652" i="1" s="1"/>
  <c r="H653" i="1" a="1"/>
  <c r="H653" i="1" s="1"/>
  <c r="H654" i="1" a="1"/>
  <c r="H654" i="1" s="1"/>
  <c r="H655" i="1" a="1"/>
  <c r="H655" i="1" s="1"/>
  <c r="H656" i="1" a="1"/>
  <c r="H656" i="1" s="1"/>
  <c r="H657" i="1" a="1"/>
  <c r="H657" i="1" s="1"/>
  <c r="H658" i="1" a="1"/>
  <c r="H658" i="1" s="1"/>
  <c r="H659" i="1" a="1"/>
  <c r="H659" i="1" s="1"/>
  <c r="H660" i="1" a="1"/>
  <c r="H660" i="1" s="1"/>
  <c r="H661" i="1" a="1"/>
  <c r="H661" i="1" s="1"/>
  <c r="H662" i="1" a="1"/>
  <c r="H662" i="1" s="1"/>
  <c r="H663" i="1" a="1"/>
  <c r="H663" i="1" s="1"/>
  <c r="H664" i="1" a="1"/>
  <c r="H664" i="1" s="1"/>
  <c r="H665" i="1" a="1"/>
  <c r="H665" i="1" s="1"/>
  <c r="H666" i="1" a="1"/>
  <c r="H666" i="1" s="1"/>
  <c r="H667" i="1" a="1"/>
  <c r="H667" i="1" s="1"/>
  <c r="H668" i="1" a="1"/>
  <c r="H668" i="1" s="1"/>
  <c r="H669" i="1" a="1"/>
  <c r="H669" i="1" s="1"/>
  <c r="H670" i="1" a="1"/>
  <c r="H670" i="1" s="1"/>
  <c r="H671" i="1" a="1"/>
  <c r="H671" i="1" s="1"/>
  <c r="H672" i="1" a="1"/>
  <c r="H672" i="1" s="1"/>
  <c r="H673" i="1" a="1"/>
  <c r="H673" i="1" s="1"/>
  <c r="H674" i="1" a="1"/>
  <c r="H674" i="1" s="1"/>
  <c r="H675" i="1" a="1"/>
  <c r="H675" i="1" s="1"/>
  <c r="H676" i="1" a="1"/>
  <c r="H676" i="1" s="1"/>
  <c r="H677" i="1" a="1"/>
  <c r="H677" i="1" s="1"/>
  <c r="H678" i="1" a="1"/>
  <c r="H678" i="1" s="1"/>
  <c r="H679" i="1" a="1"/>
  <c r="H679" i="1" s="1"/>
  <c r="H680" i="1" a="1"/>
  <c r="H680" i="1" s="1"/>
  <c r="H681" i="1" a="1"/>
  <c r="H681" i="1" s="1"/>
  <c r="H682" i="1" a="1"/>
  <c r="H682" i="1" s="1"/>
  <c r="H683" i="1" a="1"/>
  <c r="H683" i="1" s="1"/>
  <c r="H684" i="1" a="1"/>
  <c r="H684" i="1" s="1"/>
  <c r="H685" i="1" a="1"/>
  <c r="H685" i="1" s="1"/>
  <c r="H686" i="1" a="1"/>
  <c r="H686" i="1" s="1"/>
  <c r="H687" i="1" a="1"/>
  <c r="H687" i="1" s="1"/>
  <c r="H688" i="1" a="1"/>
  <c r="H688" i="1" s="1"/>
  <c r="H689" i="1" a="1"/>
  <c r="H689" i="1" s="1"/>
  <c r="H690" i="1" a="1"/>
  <c r="H690" i="1" s="1"/>
  <c r="H691" i="1" a="1"/>
  <c r="H691" i="1" s="1"/>
  <c r="H692" i="1" a="1"/>
  <c r="H692" i="1" s="1"/>
  <c r="H693" i="1" a="1"/>
  <c r="H693" i="1" s="1"/>
  <c r="H694" i="1" a="1"/>
  <c r="H694" i="1" s="1"/>
  <c r="H695" i="1" a="1"/>
  <c r="H695" i="1" s="1"/>
  <c r="H696" i="1" a="1"/>
  <c r="H696" i="1" s="1"/>
  <c r="H697" i="1" a="1"/>
  <c r="H697" i="1" s="1"/>
  <c r="H698" i="1" a="1"/>
  <c r="H698" i="1" s="1"/>
  <c r="H699" i="1" a="1"/>
  <c r="H699" i="1" s="1"/>
  <c r="H700" i="1" a="1"/>
  <c r="H700" i="1" s="1"/>
  <c r="H701" i="1" a="1"/>
  <c r="H701" i="1" s="1"/>
  <c r="H702" i="1" a="1"/>
  <c r="H702" i="1" s="1"/>
  <c r="H703" i="1" a="1"/>
  <c r="H703" i="1" s="1"/>
  <c r="H704" i="1" a="1"/>
  <c r="H704" i="1" s="1"/>
  <c r="H705" i="1" a="1"/>
  <c r="H705" i="1" s="1"/>
  <c r="H706" i="1" a="1"/>
  <c r="H706" i="1" s="1"/>
  <c r="H707" i="1" a="1"/>
  <c r="H707" i="1" s="1"/>
  <c r="H708" i="1" a="1"/>
  <c r="H708" i="1" s="1"/>
  <c r="H709" i="1" a="1"/>
  <c r="H709" i="1" s="1"/>
  <c r="H710" i="1" a="1"/>
  <c r="H710" i="1" s="1"/>
  <c r="H711" i="1" a="1"/>
  <c r="H711" i="1" s="1"/>
  <c r="H712" i="1" a="1"/>
  <c r="H712" i="1" s="1"/>
  <c r="H713" i="1" a="1"/>
  <c r="H713" i="1" s="1"/>
  <c r="H714" i="1" a="1"/>
  <c r="H714" i="1" s="1"/>
  <c r="H715" i="1" a="1"/>
  <c r="H715" i="1" s="1"/>
  <c r="H716" i="1" a="1"/>
  <c r="H716" i="1" s="1"/>
  <c r="H717" i="1" a="1"/>
  <c r="H717" i="1" s="1"/>
  <c r="H718" i="1" a="1"/>
  <c r="H718" i="1" s="1"/>
  <c r="H719" i="1" a="1"/>
  <c r="H719" i="1" s="1"/>
  <c r="H720" i="1" a="1"/>
  <c r="H720" i="1" s="1"/>
  <c r="H721" i="1" a="1"/>
  <c r="H721" i="1" s="1"/>
  <c r="H722" i="1" a="1"/>
  <c r="H722" i="1" s="1"/>
  <c r="H723" i="1" a="1"/>
  <c r="H723" i="1" s="1"/>
  <c r="H724" i="1" a="1"/>
  <c r="H724" i="1" s="1"/>
  <c r="H725" i="1" a="1"/>
  <c r="H725" i="1" s="1"/>
  <c r="H726" i="1" a="1"/>
  <c r="H726" i="1" s="1"/>
  <c r="H727" i="1" a="1"/>
  <c r="H727" i="1" s="1"/>
  <c r="H728" i="1" a="1"/>
  <c r="H728" i="1" s="1"/>
  <c r="H729" i="1" a="1"/>
  <c r="H729" i="1" s="1"/>
  <c r="H730" i="1" a="1"/>
  <c r="H730" i="1" s="1"/>
  <c r="H731" i="1" a="1"/>
  <c r="H731" i="1" s="1"/>
  <c r="H732" i="1" a="1"/>
  <c r="H732" i="1" s="1"/>
  <c r="H733" i="1" a="1"/>
  <c r="H733" i="1" s="1"/>
  <c r="H734" i="1" a="1"/>
  <c r="H734" i="1" s="1"/>
  <c r="H735" i="1" a="1"/>
  <c r="H735" i="1" s="1"/>
  <c r="H736" i="1" a="1"/>
  <c r="H736" i="1" s="1"/>
  <c r="H737" i="1" a="1"/>
  <c r="H737" i="1" s="1"/>
  <c r="H738" i="1" a="1"/>
  <c r="H738" i="1" s="1"/>
  <c r="H739" i="1" a="1"/>
  <c r="H739" i="1" s="1"/>
  <c r="H740" i="1" a="1"/>
  <c r="H740" i="1" s="1"/>
  <c r="H741" i="1" a="1"/>
  <c r="H741" i="1" s="1"/>
  <c r="H742" i="1" a="1"/>
  <c r="H742" i="1" s="1"/>
  <c r="H743" i="1" a="1"/>
  <c r="H743" i="1" s="1"/>
  <c r="H744" i="1" a="1"/>
  <c r="H744" i="1" s="1"/>
  <c r="H745" i="1" a="1"/>
  <c r="H745" i="1" s="1"/>
  <c r="H746" i="1" a="1"/>
  <c r="H746" i="1" s="1"/>
  <c r="H747" i="1" a="1"/>
  <c r="H747" i="1" s="1"/>
  <c r="H748" i="1" a="1"/>
  <c r="H748" i="1" s="1"/>
  <c r="H749" i="1" a="1"/>
  <c r="H749" i="1" s="1"/>
  <c r="H750" i="1" a="1"/>
  <c r="H750" i="1" s="1"/>
  <c r="H751" i="1" a="1"/>
  <c r="H751" i="1" s="1"/>
  <c r="H752" i="1" a="1"/>
  <c r="H752" i="1" s="1"/>
  <c r="H753" i="1" a="1"/>
  <c r="H753" i="1" s="1"/>
  <c r="H754" i="1" a="1"/>
  <c r="H754" i="1" s="1"/>
  <c r="H755" i="1" a="1"/>
  <c r="H755" i="1" s="1"/>
  <c r="H756" i="1" a="1"/>
  <c r="H756" i="1" s="1"/>
  <c r="H757" i="1" a="1"/>
  <c r="H757" i="1" s="1"/>
  <c r="H758" i="1" a="1"/>
  <c r="H758" i="1" s="1"/>
  <c r="H759" i="1" a="1"/>
  <c r="H759" i="1" s="1"/>
  <c r="H760" i="1" a="1"/>
  <c r="H760" i="1" s="1"/>
  <c r="H283" i="1" a="1"/>
  <c r="H283" i="1" s="1"/>
  <c r="H284" i="1" a="1"/>
  <c r="H284" i="1" s="1"/>
  <c r="H2335" i="1" a="1"/>
  <c r="H2335" i="1" s="1"/>
  <c r="H2007" i="1" a="1"/>
  <c r="H2007" i="1" s="1"/>
  <c r="H2336" i="1" a="1"/>
  <c r="H2336" i="1" s="1"/>
  <c r="H2008" i="1" a="1"/>
  <c r="H2008" i="1" s="1"/>
  <c r="H2337" i="1" a="1"/>
  <c r="H2337" i="1" s="1"/>
  <c r="H2338" i="1" a="1"/>
  <c r="H2338" i="1" s="1"/>
  <c r="H2339" i="1" a="1"/>
  <c r="H2339" i="1" s="1"/>
  <c r="H2340" i="1" a="1"/>
  <c r="H2340" i="1" s="1"/>
  <c r="H2341" i="1" a="1"/>
  <c r="H2341" i="1" s="1"/>
  <c r="H2342" i="1" a="1"/>
  <c r="H2342" i="1" s="1"/>
  <c r="H2343" i="1" a="1"/>
  <c r="H2343" i="1" s="1"/>
  <c r="H2344" i="1" a="1"/>
  <c r="H2344" i="1" s="1"/>
  <c r="H2345" i="1" a="1"/>
  <c r="H2345" i="1" s="1"/>
  <c r="H2009" i="1" a="1"/>
  <c r="H2009" i="1" s="1"/>
  <c r="H1685" i="1" a="1"/>
  <c r="H1685" i="1" s="1"/>
  <c r="H1686" i="1" a="1"/>
  <c r="H1686" i="1" s="1"/>
  <c r="H2010" i="1" a="1"/>
  <c r="H2010" i="1" s="1"/>
  <c r="H2011" i="1" a="1"/>
  <c r="H2011" i="1" s="1"/>
  <c r="H2346" i="1" a="1"/>
  <c r="H2346" i="1" s="1"/>
  <c r="H2012" i="1" a="1"/>
  <c r="H2012" i="1" s="1"/>
  <c r="H2347" i="1" a="1"/>
  <c r="H2347" i="1" s="1"/>
  <c r="H2348" i="1" a="1"/>
  <c r="H2348" i="1" s="1"/>
  <c r="H2013" i="1" a="1"/>
  <c r="H2013" i="1" s="1"/>
  <c r="H2014" i="1" a="1"/>
  <c r="H2014" i="1" s="1"/>
  <c r="H2349" i="1" a="1"/>
  <c r="H2349" i="1" s="1"/>
  <c r="H2015" i="1" a="1"/>
  <c r="H2015" i="1" s="1"/>
  <c r="H2016" i="1" a="1"/>
  <c r="H2016" i="1" s="1"/>
  <c r="H2350" i="1" a="1"/>
  <c r="H2350" i="1" s="1"/>
  <c r="H2351" i="1" a="1"/>
  <c r="H2351" i="1" s="1"/>
  <c r="H2352" i="1" a="1"/>
  <c r="H2352" i="1" s="1"/>
  <c r="H2353" i="1" a="1"/>
  <c r="H2353" i="1" s="1"/>
  <c r="H2354" i="1" a="1"/>
  <c r="H2354" i="1" s="1"/>
  <c r="H2355" i="1" a="1"/>
  <c r="H2355" i="1" s="1"/>
  <c r="H2356" i="1" a="1"/>
  <c r="H2356" i="1" s="1"/>
  <c r="H2357" i="1" a="1"/>
  <c r="H2357" i="1" s="1"/>
  <c r="H2358" i="1" a="1"/>
  <c r="H2358" i="1" s="1"/>
  <c r="H2359" i="1" a="1"/>
  <c r="H2359" i="1" s="1"/>
  <c r="H2360" i="1" a="1"/>
  <c r="H2360" i="1" s="1"/>
  <c r="H2361" i="1" a="1"/>
  <c r="H2361" i="1" s="1"/>
  <c r="H2362" i="1" a="1"/>
  <c r="H2362" i="1" s="1"/>
  <c r="H2363" i="1" a="1"/>
  <c r="H2363" i="1" s="1"/>
  <c r="H2364" i="1" a="1"/>
  <c r="H2364" i="1" s="1"/>
  <c r="H2365" i="1" a="1"/>
  <c r="H2365" i="1" s="1"/>
  <c r="H2366" i="1" a="1"/>
  <c r="H2366" i="1" s="1"/>
  <c r="H2367" i="1" a="1"/>
  <c r="H2367" i="1" s="1"/>
  <c r="H2368" i="1" a="1"/>
  <c r="H2368" i="1" s="1"/>
  <c r="H2369" i="1" a="1"/>
  <c r="H2369" i="1" s="1"/>
  <c r="H2370" i="1" a="1"/>
  <c r="H2370" i="1" s="1"/>
  <c r="H2371" i="1" a="1"/>
  <c r="H2371" i="1" s="1"/>
  <c r="H2372" i="1" a="1"/>
  <c r="H2372" i="1" s="1"/>
  <c r="H2373" i="1" a="1"/>
  <c r="H2373" i="1" s="1"/>
  <c r="H2374" i="1" a="1"/>
  <c r="H2374" i="1" s="1"/>
  <c r="H2375" i="1" a="1"/>
  <c r="H2375" i="1" s="1"/>
  <c r="H2376" i="1" a="1"/>
  <c r="H2376" i="1" s="1"/>
  <c r="H2377" i="1" a="1"/>
  <c r="H2377" i="1" s="1"/>
  <c r="H2378" i="1" a="1"/>
  <c r="H2378" i="1" s="1"/>
  <c r="H2379" i="1" a="1"/>
  <c r="H2379" i="1" s="1"/>
  <c r="H2380" i="1" a="1"/>
  <c r="H2380" i="1" s="1"/>
  <c r="H2381" i="1" a="1"/>
  <c r="H2381" i="1" s="1"/>
  <c r="H2382" i="1" a="1"/>
  <c r="H2382" i="1" s="1"/>
  <c r="H2383" i="1" a="1"/>
  <c r="H2383" i="1" s="1"/>
  <c r="H2384" i="1" a="1"/>
  <c r="H2384" i="1" s="1"/>
  <c r="H2385" i="1" a="1"/>
  <c r="H2385" i="1" s="1"/>
  <c r="H2386" i="1" a="1"/>
  <c r="H2386" i="1" s="1"/>
  <c r="H1687" i="1" a="1"/>
  <c r="H1687" i="1" s="1"/>
  <c r="H1688" i="1" a="1"/>
  <c r="H1688" i="1" s="1"/>
  <c r="H1689" i="1" a="1"/>
  <c r="H1689" i="1" s="1"/>
  <c r="H1690" i="1" a="1"/>
  <c r="H1690" i="1" s="1"/>
  <c r="H1691" i="1" a="1"/>
  <c r="H1691" i="1" s="1"/>
  <c r="H1692" i="1" a="1"/>
  <c r="H1692" i="1" s="1"/>
  <c r="H1693" i="1" a="1"/>
  <c r="H1693" i="1" s="1"/>
  <c r="H1694" i="1" a="1"/>
  <c r="H1694" i="1" s="1"/>
  <c r="H1695" i="1" a="1"/>
  <c r="H1695" i="1" s="1"/>
  <c r="H1696" i="1" a="1"/>
  <c r="H1696" i="1" s="1"/>
  <c r="H1697" i="1" a="1"/>
  <c r="H1697" i="1" s="1"/>
  <c r="H1698" i="1" a="1"/>
  <c r="H1698" i="1" s="1"/>
  <c r="H1699" i="1" a="1"/>
  <c r="H1699" i="1" s="1"/>
  <c r="H1700" i="1" a="1"/>
  <c r="H1700" i="1" s="1"/>
  <c r="H1701" i="1" a="1"/>
  <c r="H1701" i="1" s="1"/>
  <c r="H1702" i="1" a="1"/>
  <c r="H1702" i="1" s="1"/>
  <c r="H1703" i="1" a="1"/>
  <c r="H1703" i="1" s="1"/>
  <c r="H1704" i="1" a="1"/>
  <c r="H1704" i="1" s="1"/>
  <c r="H1705" i="1" a="1"/>
  <c r="H1705" i="1" s="1"/>
  <c r="H1706" i="1" a="1"/>
  <c r="H1706" i="1" s="1"/>
  <c r="H1707" i="1" a="1"/>
  <c r="H1707" i="1" s="1"/>
  <c r="H1708" i="1" a="1"/>
  <c r="H1708" i="1" s="1"/>
  <c r="H1709" i="1" a="1"/>
  <c r="H1709" i="1" s="1"/>
  <c r="H285" i="1" a="1"/>
  <c r="H285" i="1" s="1"/>
  <c r="H1710" i="1" a="1"/>
  <c r="H1710" i="1" s="1"/>
  <c r="H1711" i="1" a="1"/>
  <c r="H1711" i="1" s="1"/>
  <c r="H1712" i="1" a="1"/>
  <c r="H1712" i="1" s="1"/>
  <c r="H1713" i="1" a="1"/>
  <c r="H1713" i="1" s="1"/>
  <c r="H1714" i="1" a="1"/>
  <c r="H1714" i="1" s="1"/>
  <c r="H1715" i="1" a="1"/>
  <c r="H1715" i="1" s="1"/>
  <c r="H1716" i="1" a="1"/>
  <c r="H1716" i="1" s="1"/>
  <c r="H2017" i="1" a="1"/>
  <c r="H2017" i="1" s="1"/>
  <c r="H2018" i="1" a="1"/>
  <c r="H2018" i="1" s="1"/>
  <c r="H2697" i="1" a="1"/>
  <c r="H2697" i="1" s="1"/>
  <c r="H1378" i="1" a="1"/>
  <c r="H1378" i="1" s="1"/>
  <c r="H1379" i="1" a="1"/>
  <c r="H1379" i="1" s="1"/>
  <c r="H2019" i="1" a="1"/>
  <c r="H2019" i="1" s="1"/>
  <c r="H2020" i="1" a="1"/>
  <c r="H2020" i="1" s="1"/>
  <c r="H2698" i="1" a="1"/>
  <c r="H2698" i="1" s="1"/>
  <c r="H2699" i="1" a="1"/>
  <c r="H2699" i="1" s="1"/>
  <c r="H1380" i="1" a="1"/>
  <c r="H1380" i="1" s="1"/>
  <c r="H1381" i="1" a="1"/>
  <c r="H1381" i="1" s="1"/>
  <c r="H2700" i="1" a="1"/>
  <c r="H2700" i="1" s="1"/>
  <c r="H1382" i="1" a="1"/>
  <c r="H1382" i="1" s="1"/>
  <c r="H1383" i="1" a="1"/>
  <c r="H1383" i="1" s="1"/>
  <c r="H2701" i="1" a="1"/>
  <c r="H2701" i="1" s="1"/>
  <c r="H2702" i="1" a="1"/>
  <c r="H2702" i="1" s="1"/>
  <c r="H1384" i="1" a="1"/>
  <c r="H1384" i="1" s="1"/>
  <c r="H2021" i="1" a="1"/>
  <c r="H2021" i="1" s="1"/>
  <c r="H2703" i="1" a="1"/>
  <c r="H2703" i="1" s="1"/>
  <c r="H2704" i="1" a="1"/>
  <c r="H2704" i="1" s="1"/>
  <c r="H2705" i="1" a="1"/>
  <c r="H2705" i="1" s="1"/>
  <c r="H2022" i="1" a="1"/>
  <c r="H2022" i="1" s="1"/>
  <c r="H1385" i="1" a="1"/>
  <c r="H1385" i="1" s="1"/>
  <c r="H1386" i="1" a="1"/>
  <c r="H1386" i="1" s="1"/>
  <c r="H2706" i="1" a="1"/>
  <c r="H2706" i="1" s="1"/>
  <c r="H1387" i="1" a="1"/>
  <c r="H1387" i="1" s="1"/>
  <c r="H2023" i="1" a="1"/>
  <c r="H2023" i="1" s="1"/>
  <c r="H1388" i="1" a="1"/>
  <c r="H1388" i="1" s="1"/>
  <c r="H1389" i="1" a="1"/>
  <c r="H1389" i="1" s="1"/>
  <c r="H1390" i="1" a="1"/>
  <c r="H1390" i="1" s="1"/>
  <c r="H1391" i="1" a="1"/>
  <c r="H1391" i="1" s="1"/>
  <c r="H1392" i="1" a="1"/>
  <c r="H1392" i="1" s="1"/>
  <c r="H1393" i="1" a="1"/>
  <c r="H1393" i="1" s="1"/>
  <c r="H1394" i="1" a="1"/>
  <c r="H1394" i="1" s="1"/>
  <c r="H2024" i="1" a="1"/>
  <c r="H2024" i="1" s="1"/>
  <c r="H1395" i="1" a="1"/>
  <c r="H1395" i="1" s="1"/>
  <c r="H1396" i="1" a="1"/>
  <c r="H1396" i="1" s="1"/>
  <c r="H1397" i="1" a="1"/>
  <c r="H1397" i="1" s="1"/>
  <c r="H1398" i="1" a="1"/>
  <c r="H1398" i="1" s="1"/>
  <c r="H1399" i="1" a="1"/>
  <c r="H1399" i="1" s="1"/>
  <c r="H1400" i="1" a="1"/>
  <c r="H1400" i="1" s="1"/>
  <c r="H1401" i="1" a="1"/>
  <c r="H1401" i="1" s="1"/>
  <c r="H1402" i="1" a="1"/>
  <c r="H1402" i="1" s="1"/>
  <c r="H1403" i="1" a="1"/>
  <c r="H1403" i="1" s="1"/>
  <c r="H1404" i="1" a="1"/>
  <c r="H1404" i="1" s="1"/>
  <c r="H1405" i="1" a="1"/>
  <c r="H1405" i="1" s="1"/>
  <c r="H1406" i="1" a="1"/>
  <c r="H1406" i="1" s="1"/>
  <c r="H1407" i="1" a="1"/>
  <c r="H1407" i="1" s="1"/>
  <c r="H1408" i="1" a="1"/>
  <c r="H1408" i="1" s="1"/>
  <c r="H1409" i="1" a="1"/>
  <c r="H1409" i="1" s="1"/>
  <c r="H1410" i="1" a="1"/>
  <c r="H1410" i="1" s="1"/>
  <c r="H1411" i="1" a="1"/>
  <c r="H1411" i="1" s="1"/>
  <c r="H1412" i="1" a="1"/>
  <c r="H1412" i="1" s="1"/>
  <c r="H1413" i="1" a="1"/>
  <c r="H1413" i="1" s="1"/>
  <c r="H1414" i="1" a="1"/>
  <c r="H1414" i="1" s="1"/>
  <c r="H1415" i="1" a="1"/>
  <c r="H1415" i="1" s="1"/>
  <c r="H1416" i="1" a="1"/>
  <c r="H1416" i="1" s="1"/>
  <c r="H1417" i="1" a="1"/>
  <c r="H1417" i="1" s="1"/>
  <c r="H1418" i="1" a="1"/>
  <c r="H1418" i="1" s="1"/>
  <c r="H1419" i="1" a="1"/>
  <c r="H1419" i="1" s="1"/>
  <c r="H1420" i="1" a="1"/>
  <c r="H1420" i="1" s="1"/>
  <c r="H1421" i="1" a="1"/>
  <c r="H1421" i="1" s="1"/>
  <c r="H1422" i="1" a="1"/>
  <c r="H1422" i="1" s="1"/>
  <c r="H1423" i="1" a="1"/>
  <c r="H1423" i="1" s="1"/>
  <c r="H1424" i="1" a="1"/>
  <c r="H1424" i="1" s="1"/>
  <c r="H1425" i="1" a="1"/>
  <c r="H1425" i="1" s="1"/>
  <c r="H1426" i="1" a="1"/>
  <c r="H1426" i="1" s="1"/>
  <c r="H1427" i="1" a="1"/>
  <c r="H1427" i="1" s="1"/>
  <c r="H1428" i="1" a="1"/>
  <c r="H1428" i="1" s="1"/>
  <c r="H1429" i="1" a="1"/>
  <c r="H1429" i="1" s="1"/>
  <c r="H1430" i="1" a="1"/>
  <c r="H1430" i="1" s="1"/>
  <c r="H1431" i="1" a="1"/>
  <c r="H1431" i="1" s="1"/>
  <c r="H1432" i="1" a="1"/>
  <c r="H1432" i="1" s="1"/>
  <c r="H1433" i="1" a="1"/>
  <c r="H1433" i="1" s="1"/>
  <c r="H1434" i="1" a="1"/>
  <c r="H1434" i="1" s="1"/>
  <c r="H286" i="1" a="1"/>
  <c r="H286" i="1" s="1"/>
  <c r="H1717" i="1" a="1"/>
  <c r="H1717" i="1" s="1"/>
  <c r="H1718" i="1" a="1"/>
  <c r="H1718" i="1" s="1"/>
  <c r="H1719" i="1" a="1"/>
  <c r="H1719" i="1" s="1"/>
  <c r="H1720" i="1" a="1"/>
  <c r="H1720" i="1" s="1"/>
  <c r="H1721" i="1" a="1"/>
  <c r="H1721" i="1" s="1"/>
  <c r="H1722" i="1" a="1"/>
  <c r="H1722" i="1" s="1"/>
  <c r="H1435" i="1" a="1"/>
  <c r="H1435" i="1" s="1"/>
  <c r="H1436" i="1" a="1"/>
  <c r="H1436" i="1" s="1"/>
  <c r="H1437" i="1" a="1"/>
  <c r="H1437" i="1" s="1"/>
  <c r="H1438" i="1" a="1"/>
  <c r="H1438" i="1" s="1"/>
  <c r="H1439" i="1" a="1"/>
  <c r="H1439" i="1" s="1"/>
  <c r="H1440" i="1" a="1"/>
  <c r="H1440" i="1" s="1"/>
  <c r="H1441" i="1" a="1"/>
  <c r="H1441" i="1" s="1"/>
  <c r="H1442" i="1" a="1"/>
  <c r="H1442" i="1" s="1"/>
  <c r="H1443" i="1" a="1"/>
  <c r="H1443" i="1" s="1"/>
  <c r="H2387" i="1" a="1"/>
  <c r="H2387" i="1" s="1"/>
  <c r="H2388" i="1" a="1"/>
  <c r="H2388" i="1" s="1"/>
  <c r="H2389" i="1" a="1"/>
  <c r="H2389" i="1" s="1"/>
  <c r="H2390" i="1" a="1"/>
  <c r="H2390" i="1" s="1"/>
  <c r="H2391" i="1" a="1"/>
  <c r="H2391" i="1" s="1"/>
  <c r="H2392" i="1" a="1"/>
  <c r="H2392" i="1" s="1"/>
  <c r="H2393" i="1" a="1"/>
  <c r="H2393" i="1" s="1"/>
  <c r="H2394" i="1" a="1"/>
  <c r="H2394" i="1" s="1"/>
  <c r="H2395" i="1" a="1"/>
  <c r="H2395" i="1" s="1"/>
  <c r="H2396" i="1" a="1"/>
  <c r="H2396" i="1" s="1"/>
  <c r="H761" i="1" a="1"/>
  <c r="H761" i="1" s="1"/>
  <c r="H762" i="1" a="1"/>
  <c r="H762" i="1" s="1"/>
  <c r="H763" i="1" a="1"/>
  <c r="H763" i="1" s="1"/>
  <c r="H2707" i="1" a="1"/>
  <c r="H2707" i="1" s="1"/>
  <c r="H2397" i="1" a="1"/>
  <c r="H2397" i="1" s="1"/>
  <c r="H2398" i="1" a="1"/>
  <c r="H2398" i="1" s="1"/>
  <c r="H2708" i="1" a="1"/>
  <c r="H2708" i="1" s="1"/>
  <c r="H2709" i="1" a="1"/>
  <c r="H2709" i="1" s="1"/>
  <c r="H2710" i="1" a="1"/>
  <c r="H2710" i="1" s="1"/>
  <c r="H2711" i="1" a="1"/>
  <c r="H2711" i="1" s="1"/>
  <c r="H2712" i="1" a="1"/>
  <c r="H2712" i="1" s="1"/>
  <c r="H1020" i="1" a="1"/>
  <c r="H1020" i="1" s="1"/>
  <c r="H2713" i="1" a="1"/>
  <c r="H2713" i="1" s="1"/>
  <c r="H2714" i="1" a="1"/>
  <c r="H2714" i="1" s="1"/>
  <c r="H2715" i="1" a="1"/>
  <c r="H2715" i="1" s="1"/>
  <c r="H2716" i="1" a="1"/>
  <c r="H2716" i="1" s="1"/>
  <c r="H2717" i="1" a="1"/>
  <c r="H2717" i="1" s="1"/>
  <c r="H2718" i="1" a="1"/>
  <c r="H2718" i="1" s="1"/>
  <c r="H2719" i="1" a="1"/>
  <c r="H2719" i="1" s="1"/>
  <c r="H287" i="1" a="1"/>
  <c r="H287" i="1" s="1"/>
  <c r="H2720" i="1" a="1"/>
  <c r="H2720" i="1" s="1"/>
  <c r="H2721" i="1" a="1"/>
  <c r="H2721" i="1" s="1"/>
  <c r="H2722" i="1" a="1"/>
  <c r="H2722" i="1" s="1"/>
  <c r="H1444" i="1" a="1"/>
  <c r="H1444" i="1" s="1"/>
  <c r="H2723" i="1" a="1"/>
  <c r="H2723" i="1" s="1"/>
  <c r="H2724" i="1" a="1"/>
  <c r="H2724" i="1" s="1"/>
  <c r="H2725" i="1" a="1"/>
  <c r="H2725" i="1" s="1"/>
  <c r="H1445" i="1" a="1"/>
  <c r="H1445" i="1" s="1"/>
  <c r="H2726" i="1" a="1"/>
  <c r="H2726" i="1" s="1"/>
  <c r="H2399" i="1" a="1"/>
  <c r="H2399" i="1" s="1"/>
  <c r="H2727" i="1" a="1"/>
  <c r="H2727" i="1" s="1"/>
  <c r="H2728" i="1" a="1"/>
  <c r="H2728" i="1" s="1"/>
  <c r="H2729" i="1" a="1"/>
  <c r="H2729" i="1" s="1"/>
  <c r="H288" i="1" a="1"/>
  <c r="H288" i="1" s="1"/>
  <c r="H1446" i="1" a="1"/>
  <c r="H1446" i="1" s="1"/>
  <c r="H289" i="1" a="1"/>
  <c r="H289" i="1" s="1"/>
  <c r="H1447" i="1" a="1"/>
  <c r="H1447" i="1" s="1"/>
  <c r="H1448" i="1" a="1"/>
  <c r="H1448" i="1" s="1"/>
  <c r="H1449" i="1" a="1"/>
  <c r="H1449" i="1" s="1"/>
  <c r="H290" i="1" a="1"/>
  <c r="H290" i="1" s="1"/>
  <c r="H291" i="1" a="1"/>
  <c r="H291" i="1" s="1"/>
  <c r="H292" i="1" a="1"/>
  <c r="H292" i="1" s="1"/>
  <c r="H1450" i="1" a="1"/>
  <c r="H1450" i="1" s="1"/>
  <c r="H2400" i="1" a="1"/>
  <c r="H2400" i="1" s="1"/>
  <c r="H1451" i="1" a="1"/>
  <c r="H1451" i="1" s="1"/>
  <c r="H293" i="1" a="1"/>
  <c r="H293" i="1" s="1"/>
  <c r="H1452" i="1" a="1"/>
  <c r="H1452" i="1" s="1"/>
  <c r="H1453" i="1" a="1"/>
  <c r="H1453" i="1" s="1"/>
  <c r="H294" i="1" a="1"/>
  <c r="H294" i="1" s="1"/>
  <c r="H1454" i="1" a="1"/>
  <c r="H1454" i="1" s="1"/>
  <c r="H2025" i="1" a="1"/>
  <c r="H2025" i="1" s="1"/>
  <c r="H1455" i="1" a="1"/>
  <c r="H1455" i="1" s="1"/>
  <c r="H2026" i="1" a="1"/>
  <c r="H2026" i="1" s="1"/>
  <c r="H2027" i="1" a="1"/>
  <c r="H2027" i="1" s="1"/>
  <c r="H2028" i="1" a="1"/>
  <c r="H2028" i="1" s="1"/>
  <c r="H2029" i="1" a="1"/>
  <c r="H2029" i="1" s="1"/>
  <c r="H2030" i="1" a="1"/>
  <c r="H2030" i="1" s="1"/>
  <c r="H2031" i="1" a="1"/>
  <c r="H2031" i="1" s="1"/>
  <c r="H2032" i="1" a="1"/>
  <c r="H2032" i="1" s="1"/>
  <c r="H1723" i="1" a="1"/>
  <c r="H1723" i="1" s="1"/>
  <c r="H2033" i="1" a="1"/>
  <c r="H2033" i="1" s="1"/>
  <c r="H2034" i="1" a="1"/>
  <c r="H2034" i="1" s="1"/>
  <c r="H2035" i="1" a="1"/>
  <c r="H2035" i="1" s="1"/>
  <c r="H2036" i="1" a="1"/>
  <c r="H2036" i="1" s="1"/>
  <c r="H2037" i="1" a="1"/>
  <c r="H2037" i="1" s="1"/>
  <c r="H2038" i="1" a="1"/>
  <c r="H2038" i="1" s="1"/>
  <c r="H2039" i="1" a="1"/>
  <c r="H2039" i="1" s="1"/>
  <c r="H2040" i="1" a="1"/>
  <c r="H2040" i="1" s="1"/>
  <c r="H2041" i="1" a="1"/>
  <c r="H2041" i="1" s="1"/>
  <c r="H2042" i="1" a="1"/>
  <c r="H2042" i="1" s="1"/>
  <c r="H2043" i="1" a="1"/>
  <c r="H2043" i="1" s="1"/>
  <c r="H2044" i="1" a="1"/>
  <c r="H2044" i="1" s="1"/>
  <c r="H2045" i="1" a="1"/>
  <c r="H2045" i="1" s="1"/>
  <c r="H2401" i="1" a="1"/>
  <c r="H2401" i="1" s="1"/>
  <c r="H2046" i="1" a="1"/>
  <c r="H2046" i="1" s="1"/>
  <c r="H2047" i="1" a="1"/>
  <c r="H2047" i="1" s="1"/>
  <c r="H2048" i="1" a="1"/>
  <c r="H2048" i="1" s="1"/>
  <c r="H2049" i="1" a="1"/>
  <c r="H2049" i="1" s="1"/>
  <c r="H2050" i="1" a="1"/>
  <c r="H2050" i="1" s="1"/>
  <c r="H2051" i="1" a="1"/>
  <c r="H2051" i="1" s="1"/>
  <c r="H2052" i="1" a="1"/>
  <c r="H2052" i="1" s="1"/>
  <c r="H2402" i="1" a="1"/>
  <c r="H2402" i="1" s="1"/>
  <c r="H2403" i="1" a="1"/>
  <c r="H2403" i="1" s="1"/>
  <c r="H2404" i="1" a="1"/>
  <c r="H2404" i="1" s="1"/>
  <c r="H2405" i="1" a="1"/>
  <c r="H2405" i="1" s="1"/>
  <c r="H2406" i="1" a="1"/>
  <c r="H2406" i="1" s="1"/>
  <c r="H2407" i="1" a="1"/>
  <c r="H2407" i="1" s="1"/>
  <c r="H2408" i="1" a="1"/>
  <c r="H2408" i="1" s="1"/>
  <c r="H2409" i="1" a="1"/>
  <c r="H2409" i="1" s="1"/>
  <c r="H2410" i="1" a="1"/>
  <c r="H2410" i="1" s="1"/>
  <c r="H2411" i="1" a="1"/>
  <c r="H2411" i="1" s="1"/>
  <c r="H2053" i="1" a="1"/>
  <c r="H2053" i="1" s="1"/>
  <c r="H2054" i="1" a="1"/>
  <c r="H2054" i="1" s="1"/>
  <c r="H2055" i="1" a="1"/>
  <c r="H2055" i="1" s="1"/>
  <c r="H2056" i="1" a="1"/>
  <c r="H2056" i="1" s="1"/>
  <c r="H2057" i="1" a="1"/>
  <c r="H2057" i="1" s="1"/>
  <c r="H2759" i="1" a="1"/>
  <c r="H2759" i="1" s="1"/>
  <c r="H2058" i="1" a="1"/>
  <c r="H2058" i="1" s="1"/>
  <c r="H2059" i="1" a="1"/>
  <c r="H2059" i="1" s="1"/>
  <c r="H2060" i="1" a="1"/>
  <c r="H2060" i="1" s="1"/>
  <c r="H2061" i="1" a="1"/>
  <c r="H2061" i="1" s="1"/>
  <c r="H2062" i="1" a="1"/>
  <c r="H2062" i="1" s="1"/>
  <c r="H2063" i="1" a="1"/>
  <c r="H2063" i="1" s="1"/>
  <c r="H1456" i="1" a="1"/>
  <c r="H1456" i="1" s="1"/>
  <c r="H2064" i="1" a="1"/>
  <c r="H2064" i="1" s="1"/>
  <c r="H2065" i="1" a="1"/>
  <c r="H2065" i="1" s="1"/>
  <c r="H2066" i="1" a="1"/>
  <c r="H2066" i="1" s="1"/>
  <c r="H2067" i="1" a="1"/>
  <c r="H2067" i="1" s="1"/>
  <c r="H1724" i="1" a="1"/>
  <c r="H1724" i="1" s="1"/>
  <c r="H1725" i="1" a="1"/>
  <c r="H1725" i="1" s="1"/>
  <c r="H1726" i="1" a="1"/>
  <c r="H1726" i="1" s="1"/>
  <c r="H1457" i="1" a="1"/>
  <c r="H1457" i="1" s="1"/>
  <c r="H1458" i="1" a="1"/>
  <c r="H1458" i="1" s="1"/>
  <c r="H1727" i="1" a="1"/>
  <c r="H1727" i="1" s="1"/>
  <c r="H1728" i="1" a="1"/>
  <c r="H1728" i="1" s="1"/>
  <c r="H1459" i="1" a="1"/>
  <c r="H1459" i="1" s="1"/>
  <c r="H1460" i="1" a="1"/>
  <c r="H1460" i="1" s="1"/>
  <c r="H1461" i="1" a="1"/>
  <c r="H1461" i="1" s="1"/>
  <c r="H1462" i="1" a="1"/>
  <c r="H1462" i="1" s="1"/>
  <c r="H1463" i="1" a="1"/>
  <c r="H1463" i="1" s="1"/>
  <c r="H2412" i="1" a="1"/>
  <c r="H2412" i="1" s="1"/>
  <c r="H2413" i="1" a="1"/>
  <c r="H2413" i="1" s="1"/>
  <c r="H2414" i="1" a="1"/>
  <c r="H2414" i="1" s="1"/>
  <c r="H2415" i="1" a="1"/>
  <c r="H2415" i="1" s="1"/>
  <c r="H2416" i="1" a="1"/>
  <c r="H2416" i="1" s="1"/>
  <c r="H2417" i="1" a="1"/>
  <c r="H2417" i="1" s="1"/>
  <c r="H2418" i="1" a="1"/>
  <c r="H2418" i="1" s="1"/>
  <c r="H2419" i="1" a="1"/>
  <c r="H2419" i="1" s="1"/>
  <c r="H295" i="1" a="1"/>
  <c r="H295" i="1" s="1"/>
  <c r="H2420" i="1" a="1"/>
  <c r="H2420" i="1" s="1"/>
  <c r="H2421" i="1" a="1"/>
  <c r="H2421" i="1" s="1"/>
  <c r="H2422" i="1" a="1"/>
  <c r="H2422" i="1" s="1"/>
  <c r="H2423" i="1" a="1"/>
  <c r="H2423" i="1" s="1"/>
  <c r="H2424" i="1" a="1"/>
  <c r="H2424" i="1" s="1"/>
  <c r="H2425" i="1" a="1"/>
  <c r="H2425" i="1" s="1"/>
  <c r="H296" i="1" a="1"/>
  <c r="H296" i="1" s="1"/>
  <c r="H2426" i="1" a="1"/>
  <c r="H2426" i="1" s="1"/>
  <c r="H2427" i="1" a="1"/>
  <c r="H2427" i="1" s="1"/>
  <c r="H2428" i="1" a="1"/>
  <c r="H2428" i="1" s="1"/>
  <c r="H2429" i="1" a="1"/>
  <c r="H2429" i="1" s="1"/>
  <c r="H2730" i="1" a="1"/>
  <c r="H2730" i="1" s="1"/>
  <c r="H2430" i="1" a="1"/>
  <c r="H2430" i="1" s="1"/>
  <c r="H2431" i="1" a="1"/>
  <c r="H2431" i="1" s="1"/>
  <c r="H2432" i="1" a="1"/>
  <c r="H2432" i="1" s="1"/>
  <c r="H2433" i="1" a="1"/>
  <c r="H2433" i="1" s="1"/>
  <c r="H2434" i="1" a="1"/>
  <c r="H2434" i="1" s="1"/>
  <c r="H2731" i="1" a="1"/>
  <c r="H2731" i="1" s="1"/>
  <c r="H2435" i="1" a="1"/>
  <c r="H2435" i="1" s="1"/>
  <c r="H2436" i="1" a="1"/>
  <c r="H2436" i="1" s="1"/>
  <c r="H2437" i="1" a="1"/>
  <c r="H2437" i="1" s="1"/>
  <c r="H2438" i="1" a="1"/>
  <c r="H2438" i="1" s="1"/>
  <c r="H2439" i="1" a="1"/>
  <c r="H2439" i="1" s="1"/>
  <c r="H764" i="1" a="1"/>
  <c r="H764" i="1" s="1"/>
  <c r="H2440" i="1" a="1"/>
  <c r="H2440" i="1" s="1"/>
  <c r="H2068" i="1" a="1"/>
  <c r="H2068" i="1" s="1"/>
  <c r="H765" i="1" a="1"/>
  <c r="H765" i="1" s="1"/>
  <c r="H2069" i="1" a="1"/>
  <c r="H2069" i="1" s="1"/>
  <c r="H2441" i="1" a="1"/>
  <c r="H2441" i="1" s="1"/>
  <c r="H2442" i="1" a="1"/>
  <c r="H2442" i="1" s="1"/>
  <c r="H2443" i="1" a="1"/>
  <c r="H2443" i="1" s="1"/>
  <c r="H2444" i="1" a="1"/>
  <c r="H2444" i="1" s="1"/>
  <c r="H2070" i="1" a="1"/>
  <c r="H2070" i="1" s="1"/>
  <c r="H2445" i="1" a="1"/>
  <c r="H2445" i="1" s="1"/>
  <c r="H2071" i="1" a="1"/>
  <c r="H2071" i="1" s="1"/>
  <c r="H2446" i="1" a="1"/>
  <c r="H2446" i="1" s="1"/>
  <c r="H2072" i="1" a="1"/>
  <c r="H2072" i="1" s="1"/>
  <c r="H2447" i="1" a="1"/>
  <c r="H2447" i="1" s="1"/>
  <c r="H2448" i="1" a="1"/>
  <c r="H2448" i="1" s="1"/>
  <c r="H2449" i="1" a="1"/>
  <c r="H2449" i="1" s="1"/>
  <c r="H2450" i="1" a="1"/>
  <c r="H2450" i="1" s="1"/>
  <c r="H2451" i="1" a="1"/>
  <c r="H2451" i="1" s="1"/>
  <c r="H2452" i="1" a="1"/>
  <c r="H2452" i="1" s="1"/>
  <c r="H2453" i="1" a="1"/>
  <c r="H2453" i="1" s="1"/>
  <c r="H2073" i="1" a="1"/>
  <c r="H2073" i="1" s="1"/>
  <c r="H2074" i="1" a="1"/>
  <c r="H2074" i="1" s="1"/>
  <c r="H2454" i="1" a="1"/>
  <c r="H2454" i="1" s="1"/>
  <c r="H2455" i="1" a="1"/>
  <c r="H2455" i="1" s="1"/>
  <c r="H2456" i="1" a="1"/>
  <c r="H2456" i="1" s="1"/>
  <c r="H297" i="1" a="1"/>
  <c r="H297" i="1" s="1"/>
  <c r="H298" i="1" a="1"/>
  <c r="H298" i="1" s="1"/>
  <c r="H299" i="1" a="1"/>
  <c r="H299" i="1" s="1"/>
  <c r="H300" i="1" a="1"/>
  <c r="H300" i="1" s="1"/>
  <c r="H301" i="1" a="1"/>
  <c r="H301" i="1" s="1"/>
  <c r="H302" i="1" a="1"/>
  <c r="H302" i="1" s="1"/>
  <c r="H303" i="1" a="1"/>
  <c r="H303" i="1" s="1"/>
  <c r="H304" i="1" a="1"/>
  <c r="H304" i="1" s="1"/>
  <c r="H305" i="1" a="1"/>
  <c r="H305" i="1" s="1"/>
  <c r="H306" i="1" a="1"/>
  <c r="H306" i="1" s="1"/>
  <c r="H2075" i="1" a="1"/>
  <c r="H2075" i="1" s="1"/>
  <c r="H2076" i="1" a="1"/>
  <c r="H2076" i="1" s="1"/>
  <c r="H2077" i="1" a="1"/>
  <c r="H2077" i="1" s="1"/>
  <c r="H2078" i="1" a="1"/>
  <c r="H2078" i="1" s="1"/>
  <c r="H2079" i="1" a="1"/>
  <c r="H2079" i="1" s="1"/>
  <c r="H2080" i="1" a="1"/>
  <c r="H2080" i="1" s="1"/>
  <c r="G700" i="1" a="1"/>
  <c r="G700" i="1" s="1"/>
  <c r="I700" i="1" a="1"/>
  <c r="I700" i="1" s="1"/>
  <c r="J700" i="1" a="1"/>
  <c r="J700" i="1" s="1"/>
  <c r="K2" i="25" a="1"/>
  <c r="AA15" i="25" a="1"/>
  <c r="AA15" i="25" s="1"/>
  <c r="N4" i="23"/>
  <c r="A8" i="24" a="1"/>
  <c r="A8" i="24" s="1"/>
  <c r="H5" i="23" a="1"/>
  <c r="H5" i="23" s="1"/>
  <c r="P3" i="25" s="1"/>
  <c r="B17" i="23" a="1"/>
  <c r="B17" i="23" s="1"/>
  <c r="J1021" i="1" a="1"/>
  <c r="J1021" i="1" s="1"/>
  <c r="J948" i="1" a="1"/>
  <c r="J948" i="1" s="1"/>
  <c r="J1323" i="1" a="1"/>
  <c r="J1323" i="1" s="1"/>
  <c r="J1145" i="1" a="1"/>
  <c r="J1145" i="1" s="1"/>
  <c r="J1391" i="1" a="1"/>
  <c r="J1391" i="1" s="1"/>
  <c r="J97" i="1" a="1"/>
  <c r="J97" i="1" s="1"/>
  <c r="J2644" i="1" a="1"/>
  <c r="J2644" i="1" s="1"/>
  <c r="J1887" i="1" a="1"/>
  <c r="J1887" i="1" s="1"/>
  <c r="J135" i="1" a="1"/>
  <c r="J135" i="1" s="1"/>
  <c r="J1689" i="1" a="1"/>
  <c r="J1689" i="1" s="1"/>
  <c r="J2460" i="1" a="1"/>
  <c r="J2460" i="1" s="1"/>
  <c r="J250" i="1" a="1"/>
  <c r="J250" i="1" s="1"/>
  <c r="J1430" i="1" a="1"/>
  <c r="J1430" i="1" s="1"/>
  <c r="J1036" i="1" a="1"/>
  <c r="J1036" i="1" s="1"/>
  <c r="J50" i="1" a="1"/>
  <c r="J50" i="1" s="1"/>
  <c r="J439" i="1" a="1"/>
  <c r="J439" i="1" s="1"/>
  <c r="J459" i="1" a="1"/>
  <c r="J459" i="1" s="1"/>
  <c r="J452" i="1" a="1"/>
  <c r="J452" i="1" s="1"/>
  <c r="J2507" i="1" a="1"/>
  <c r="J2507" i="1" s="1"/>
  <c r="J264" i="1" a="1"/>
  <c r="J264" i="1" s="1"/>
  <c r="J1657" i="1" a="1"/>
  <c r="J1657" i="1" s="1"/>
  <c r="J1388" i="1" a="1"/>
  <c r="J1388" i="1" s="1"/>
  <c r="J1118" i="1" a="1"/>
  <c r="J1118" i="1" s="1"/>
  <c r="J1378" i="1" a="1"/>
  <c r="J1378" i="1" s="1"/>
  <c r="J1909" i="1" a="1"/>
  <c r="J1909" i="1" s="1"/>
  <c r="J1053" i="1" a="1"/>
  <c r="J1053" i="1" s="1"/>
  <c r="J2475" i="1" a="1"/>
  <c r="J2475" i="1" s="1"/>
  <c r="J2402" i="1" a="1"/>
  <c r="J2402" i="1" s="1"/>
  <c r="J515" i="1" a="1"/>
  <c r="J515" i="1" s="1"/>
  <c r="J1023" i="1" a="1"/>
  <c r="J1023" i="1" s="1"/>
  <c r="J2054" i="1" a="1"/>
  <c r="J2054" i="1" s="1"/>
  <c r="J1898" i="1" a="1"/>
  <c r="J1898" i="1" s="1"/>
  <c r="J1362" i="1" a="1"/>
  <c r="J1362" i="1" s="1"/>
  <c r="J2403" i="1" a="1"/>
  <c r="J2403" i="1" s="1"/>
  <c r="J1119" i="1" a="1"/>
  <c r="J1119" i="1" s="1"/>
  <c r="J2498" i="1" a="1"/>
  <c r="J2498" i="1" s="1"/>
  <c r="J2710" i="1" a="1"/>
  <c r="J2710" i="1" s="1"/>
  <c r="J1314" i="1" a="1"/>
  <c r="J1314" i="1" s="1"/>
  <c r="J381" i="1" a="1"/>
  <c r="J381" i="1" s="1"/>
  <c r="J1254" i="1" a="1"/>
  <c r="J1254" i="1" s="1"/>
  <c r="J2519" i="1" a="1"/>
  <c r="J2519" i="1" s="1"/>
  <c r="J2520" i="1" a="1"/>
  <c r="J2520" i="1" s="1"/>
  <c r="J506" i="1" a="1"/>
  <c r="J506" i="1" s="1"/>
  <c r="J2354" i="1" a="1"/>
  <c r="J2354" i="1" s="1"/>
  <c r="J2652" i="1" a="1"/>
  <c r="J2652" i="1" s="1"/>
  <c r="J2391" i="1" a="1"/>
  <c r="J2391" i="1" s="1"/>
  <c r="J1026" i="1" a="1"/>
  <c r="J1026" i="1" s="1"/>
  <c r="J1332" i="1" a="1"/>
  <c r="J1332" i="1" s="1"/>
  <c r="J973" i="1" a="1"/>
  <c r="J973" i="1" s="1"/>
  <c r="J1061" i="1" a="1"/>
  <c r="J1061" i="1" s="1"/>
  <c r="J1619" i="1" a="1"/>
  <c r="J1619" i="1" s="1"/>
  <c r="J2001" i="1" a="1"/>
  <c r="J2001" i="1" s="1"/>
  <c r="J1493" i="1" a="1"/>
  <c r="J1493" i="1" s="1"/>
  <c r="J2479" i="1" a="1"/>
  <c r="J2479" i="1" s="1"/>
  <c r="J2007" i="1" a="1"/>
  <c r="J2007" i="1" s="1"/>
  <c r="J2685" i="1" a="1"/>
  <c r="J2685" i="1" s="1"/>
  <c r="J1335" i="1" a="1"/>
  <c r="J1335" i="1" s="1"/>
  <c r="J293" i="1" a="1"/>
  <c r="J293" i="1" s="1"/>
  <c r="J276" i="1" a="1"/>
  <c r="J276" i="1" s="1"/>
  <c r="J277" i="1" a="1"/>
  <c r="J277" i="1" s="1"/>
  <c r="J1180" i="1" a="1"/>
  <c r="J1180" i="1" s="1"/>
  <c r="J1448" i="1" a="1"/>
  <c r="J1448" i="1" s="1"/>
  <c r="J1866" i="1" a="1"/>
  <c r="J1866" i="1" s="1"/>
  <c r="J2099" i="1" a="1"/>
  <c r="J2099" i="1" s="1"/>
  <c r="J1749" i="1" a="1"/>
  <c r="J1749" i="1" s="1"/>
  <c r="J2593" i="1" a="1"/>
  <c r="J2593" i="1" s="1"/>
  <c r="J389" i="1" a="1"/>
  <c r="J389" i="1" s="1"/>
  <c r="J88" i="1" a="1"/>
  <c r="J88" i="1" s="1"/>
  <c r="J1906" i="1" a="1"/>
  <c r="J1906" i="1" s="1"/>
  <c r="J2151" i="1" a="1"/>
  <c r="J2151" i="1" s="1"/>
  <c r="J469" i="1" a="1"/>
  <c r="J469" i="1" s="1"/>
  <c r="J2639" i="1" a="1"/>
  <c r="J2639" i="1" s="1"/>
  <c r="J470" i="1" a="1"/>
  <c r="J470" i="1" s="1"/>
  <c r="J1440" i="1" a="1"/>
  <c r="J1440" i="1" s="1"/>
  <c r="J2699" i="1" a="1"/>
  <c r="J2699" i="1" s="1"/>
  <c r="J2638" i="1" a="1"/>
  <c r="J2638" i="1" s="1"/>
  <c r="J555" i="1" a="1"/>
  <c r="J555" i="1" s="1"/>
  <c r="J1447" i="1" a="1"/>
  <c r="J1447" i="1" s="1"/>
  <c r="J198" i="1" a="1"/>
  <c r="J198" i="1" s="1"/>
  <c r="J1334" i="1" a="1"/>
  <c r="J1334" i="1" s="1"/>
  <c r="J1507" i="1" a="1"/>
  <c r="J1507" i="1" s="1"/>
  <c r="J1115" i="1" a="1"/>
  <c r="J1115" i="1" s="1"/>
  <c r="J1212" i="1" a="1"/>
  <c r="J1212" i="1" s="1"/>
  <c r="J1634" i="1" a="1"/>
  <c r="J1634" i="1" s="1"/>
  <c r="J1220" i="1" a="1"/>
  <c r="J1220" i="1" s="1"/>
  <c r="J1230" i="1" a="1"/>
  <c r="J1230" i="1" s="1"/>
  <c r="J1867" i="1" a="1"/>
  <c r="J1867" i="1" s="1"/>
  <c r="J1735" i="1" a="1"/>
  <c r="J1735" i="1" s="1"/>
  <c r="J1096" i="1" a="1"/>
  <c r="J1096" i="1" s="1"/>
  <c r="J2175" i="1" a="1"/>
  <c r="J2175" i="1" s="1"/>
  <c r="J267" i="1" a="1"/>
  <c r="J267" i="1" s="1"/>
  <c r="J1137" i="1" a="1"/>
  <c r="J1137" i="1" s="1"/>
  <c r="J2056" i="1" a="1"/>
  <c r="J2056" i="1" s="1"/>
  <c r="J2131" i="1" a="1"/>
  <c r="J2131" i="1" s="1"/>
  <c r="J1398" i="1" a="1"/>
  <c r="J1398" i="1" s="1"/>
  <c r="J2172" i="1" a="1"/>
  <c r="J2172" i="1" s="1"/>
  <c r="J1907" i="1" a="1"/>
  <c r="J1907" i="1" s="1"/>
  <c r="J1908" i="1" a="1"/>
  <c r="J1908" i="1" s="1"/>
  <c r="J2085" i="1" a="1"/>
  <c r="J2085" i="1" s="1"/>
  <c r="J1028" i="1" a="1"/>
  <c r="J1028" i="1" s="1"/>
  <c r="J1912" i="1" a="1"/>
  <c r="J1912" i="1" s="1"/>
  <c r="J2383" i="1" a="1"/>
  <c r="J2383" i="1" s="1"/>
  <c r="J1280" i="1" a="1"/>
  <c r="J1280" i="1" s="1"/>
  <c r="J2713" i="1" a="1"/>
  <c r="J2713" i="1" s="1"/>
  <c r="J2667" i="1" a="1"/>
  <c r="J2667" i="1" s="1"/>
  <c r="J1189" i="1" a="1"/>
  <c r="J1189" i="1" s="1"/>
  <c r="J1138" i="1" a="1"/>
  <c r="J1138" i="1" s="1"/>
  <c r="J2338" i="1" a="1"/>
  <c r="J2338" i="1" s="1"/>
  <c r="J205" i="1" a="1"/>
  <c r="J205" i="1" s="1"/>
  <c r="J1300" i="1" a="1"/>
  <c r="J1300" i="1" s="1"/>
  <c r="J1192" i="1" a="1"/>
  <c r="J1192" i="1" s="1"/>
  <c r="J1329" i="1" a="1"/>
  <c r="J1329" i="1" s="1"/>
  <c r="J125" i="1" a="1"/>
  <c r="J125" i="1" s="1"/>
  <c r="J723" i="1" a="1"/>
  <c r="J723" i="1" s="1"/>
  <c r="J1693" i="1" a="1"/>
  <c r="J1693" i="1" s="1"/>
  <c r="J385" i="1" a="1"/>
  <c r="J385" i="1" s="1"/>
  <c r="J602" i="1" a="1"/>
  <c r="J602" i="1" s="1"/>
  <c r="J665" i="1" a="1"/>
  <c r="J665" i="1" s="1"/>
  <c r="J605" i="1" a="1"/>
  <c r="J605" i="1" s="1"/>
  <c r="J606" i="1" a="1"/>
  <c r="J606" i="1" s="1"/>
  <c r="J1256" i="1" a="1"/>
  <c r="J1256" i="1" s="1"/>
  <c r="J2510" i="1" a="1"/>
  <c r="J2510" i="1" s="1"/>
  <c r="J613" i="1" a="1"/>
  <c r="J613" i="1" s="1"/>
  <c r="J1082" i="1" a="1"/>
  <c r="J1082" i="1" s="1"/>
  <c r="J1282" i="1" a="1"/>
  <c r="J1282" i="1" s="1"/>
  <c r="J313" i="1" a="1"/>
  <c r="J313" i="1" s="1"/>
  <c r="J2500" i="1" a="1"/>
  <c r="J2500" i="1" s="1"/>
  <c r="J1449" i="1" a="1"/>
  <c r="J1449" i="1" s="1"/>
  <c r="J564" i="1" a="1"/>
  <c r="J564" i="1" s="1"/>
  <c r="J645" i="1" a="1"/>
  <c r="J645" i="1" s="1"/>
  <c r="J2717" i="1" a="1"/>
  <c r="J2717" i="1" s="1"/>
  <c r="J296" i="1" a="1"/>
  <c r="J296" i="1" s="1"/>
  <c r="J1032" i="1" a="1"/>
  <c r="J1032" i="1" s="1"/>
  <c r="J1033" i="1" a="1"/>
  <c r="J1033" i="1" s="1"/>
  <c r="J1338" i="1" a="1"/>
  <c r="J1338" i="1" s="1"/>
  <c r="J353" i="1" a="1"/>
  <c r="J353" i="1" s="1"/>
  <c r="J2186" i="1" a="1"/>
  <c r="J2186" i="1" s="1"/>
  <c r="J1459" i="1" a="1"/>
  <c r="J1459" i="1" s="1"/>
  <c r="J1916" i="1" a="1"/>
  <c r="J1916" i="1" s="1"/>
  <c r="J1914" i="1" a="1"/>
  <c r="J1914" i="1" s="1"/>
  <c r="J1316" i="1" a="1"/>
  <c r="J1316" i="1" s="1"/>
  <c r="J169" i="1" a="1"/>
  <c r="J169" i="1" s="1"/>
  <c r="J2220" i="1" a="1"/>
  <c r="J2220" i="1" s="1"/>
  <c r="J2083" i="1" a="1"/>
  <c r="J2083" i="1" s="1"/>
  <c r="J1303" i="1" a="1"/>
  <c r="J1303" i="1" s="1"/>
  <c r="J2491" i="1" a="1"/>
  <c r="J2491" i="1" s="1"/>
  <c r="J534" i="1" a="1"/>
  <c r="J534" i="1" s="1"/>
  <c r="J2157" i="1" a="1"/>
  <c r="J2157" i="1" s="1"/>
  <c r="J1034" i="1" a="1"/>
  <c r="J1034" i="1" s="1"/>
  <c r="J155" i="1" a="1"/>
  <c r="J155" i="1" s="1"/>
  <c r="J1341" i="1" a="1"/>
  <c r="J1341" i="1" s="1"/>
  <c r="J2059" i="1" a="1"/>
  <c r="J2059" i="1" s="1"/>
  <c r="J1325" i="1" a="1"/>
  <c r="J1325" i="1" s="1"/>
  <c r="J1340" i="1" a="1"/>
  <c r="J1340" i="1" s="1"/>
  <c r="J1196" i="1" a="1"/>
  <c r="J1196" i="1" s="1"/>
  <c r="J456" i="1" a="1"/>
  <c r="J456" i="1" s="1"/>
  <c r="J632" i="1" a="1"/>
  <c r="J632" i="1" s="1"/>
  <c r="J1577" i="1" a="1"/>
  <c r="J1577" i="1" s="1"/>
  <c r="J2363" i="1" a="1"/>
  <c r="J2363" i="1" s="1"/>
  <c r="J1922" i="1" a="1"/>
  <c r="J1922" i="1" s="1"/>
  <c r="J1823" i="1" a="1"/>
  <c r="J1823" i="1" s="1"/>
  <c r="J2238" i="1" a="1"/>
  <c r="J2238" i="1" s="1"/>
  <c r="J1122" i="1" a="1"/>
  <c r="J1122" i="1" s="1"/>
  <c r="J1403" i="1" a="1"/>
  <c r="J1403" i="1" s="1"/>
  <c r="J1998" i="1" a="1"/>
  <c r="J1998" i="1" s="1"/>
  <c r="J2718" i="1" a="1"/>
  <c r="J2718" i="1" s="1"/>
  <c r="J1364" i="1" a="1"/>
  <c r="J1364" i="1" s="1"/>
  <c r="J1727" i="1" a="1"/>
  <c r="J1727" i="1" s="1"/>
  <c r="J1685" i="1" a="1"/>
  <c r="J1685" i="1" s="1"/>
  <c r="J1669" i="1" a="1"/>
  <c r="J1669" i="1" s="1"/>
  <c r="J2276" i="1" a="1"/>
  <c r="J2276" i="1" s="1"/>
  <c r="J1924" i="1" a="1"/>
  <c r="J1924" i="1" s="1"/>
  <c r="J2545" i="1" a="1"/>
  <c r="J2545" i="1" s="1"/>
  <c r="J1272" i="1" a="1"/>
  <c r="J1272" i="1" s="1"/>
  <c r="J134" i="1" a="1"/>
  <c r="J134" i="1" s="1"/>
  <c r="J2278" i="1" a="1"/>
  <c r="J2278" i="1" s="1"/>
  <c r="J1175" i="1" a="1"/>
  <c r="J1175" i="1" s="1"/>
  <c r="J219" i="1" a="1"/>
  <c r="J219" i="1" s="1"/>
  <c r="J2239" i="1" a="1"/>
  <c r="J2239" i="1" s="1"/>
  <c r="J1384" i="1" a="1"/>
  <c r="J1384" i="1" s="1"/>
  <c r="J1259" i="1" a="1"/>
  <c r="J1259" i="1" s="1"/>
  <c r="J1373" i="1" a="1"/>
  <c r="J1373" i="1" s="1"/>
  <c r="J1258" i="1" a="1"/>
  <c r="J1258" i="1" s="1"/>
  <c r="J2728" i="1" a="1"/>
  <c r="J2728" i="1" s="1"/>
  <c r="J995" i="1" a="1"/>
  <c r="J995" i="1" s="1"/>
  <c r="J1926" i="1" a="1"/>
  <c r="J1926" i="1" s="1"/>
  <c r="J445" i="1" a="1"/>
  <c r="J445" i="1" s="1"/>
  <c r="J487" i="1" a="1"/>
  <c r="J487" i="1" s="1"/>
  <c r="J1248" i="1" a="1"/>
  <c r="J1248" i="1" s="1"/>
  <c r="J2261" i="1" a="1"/>
  <c r="J2261" i="1" s="1"/>
  <c r="J2489" i="1" a="1"/>
  <c r="J2489" i="1" s="1"/>
  <c r="J1215" i="1" a="1"/>
  <c r="J1215" i="1" s="1"/>
  <c r="J1868" i="1" a="1"/>
  <c r="J1868" i="1" s="1"/>
  <c r="J2303" i="1" a="1"/>
  <c r="J2303" i="1" s="1"/>
  <c r="J1126" i="1" a="1"/>
  <c r="J1126" i="1" s="1"/>
  <c r="J1306" i="1" a="1"/>
  <c r="J1306" i="1" s="1"/>
  <c r="J1183" i="1" a="1"/>
  <c r="J1183" i="1" s="1"/>
  <c r="J1660" i="1" a="1"/>
  <c r="J1660" i="1" s="1"/>
  <c r="J1349" i="1" a="1"/>
  <c r="J1349" i="1" s="1"/>
  <c r="J2373" i="1" a="1"/>
  <c r="J2373" i="1" s="1"/>
  <c r="J2227" i="1" a="1"/>
  <c r="J2227" i="1" s="1"/>
  <c r="J1913" i="1" a="1"/>
  <c r="J1913" i="1" s="1"/>
  <c r="J2250" i="1" a="1"/>
  <c r="J2250" i="1" s="1"/>
  <c r="J489" i="1" a="1"/>
  <c r="J489" i="1" s="1"/>
  <c r="J292" i="1" a="1"/>
  <c r="J292" i="1" s="1"/>
  <c r="J1236" i="1" a="1"/>
  <c r="J1236" i="1" s="1"/>
  <c r="J2422" i="1" a="1"/>
  <c r="J2422" i="1" s="1"/>
  <c r="J56" i="1" a="1"/>
  <c r="J56" i="1" s="1"/>
  <c r="J303" i="1" a="1"/>
  <c r="J303" i="1" s="1"/>
  <c r="J1326" i="1" a="1"/>
  <c r="J1326" i="1" s="1"/>
  <c r="J215" i="1" a="1"/>
  <c r="J215" i="1" s="1"/>
  <c r="J2676" i="1" a="1"/>
  <c r="J2676" i="1" s="1"/>
  <c r="J2643" i="1" a="1"/>
  <c r="J2643" i="1" s="1"/>
  <c r="J392" i="1" a="1"/>
  <c r="J392" i="1" s="1"/>
  <c r="J1484" i="1" a="1"/>
  <c r="J1484" i="1" s="1"/>
  <c r="J1104" i="1" a="1"/>
  <c r="J1104" i="1" s="1"/>
  <c r="J34" i="1" a="1"/>
  <c r="J34" i="1" s="1"/>
  <c r="J1152" i="1" a="1"/>
  <c r="J1152" i="1" s="1"/>
  <c r="J1666" i="1" a="1"/>
  <c r="J1666" i="1" s="1"/>
  <c r="J2674" i="1" a="1"/>
  <c r="J2674" i="1" s="1"/>
  <c r="J1224" i="1" a="1"/>
  <c r="J1224" i="1" s="1"/>
  <c r="J2374" i="1" a="1"/>
  <c r="J2374" i="1" s="1"/>
  <c r="J1438" i="1" a="1"/>
  <c r="J1438" i="1" s="1"/>
  <c r="J89" i="1" a="1"/>
  <c r="J89" i="1" s="1"/>
  <c r="J2586" i="1" a="1"/>
  <c r="J2586" i="1" s="1"/>
  <c r="J2609" i="1" a="1"/>
  <c r="J2609" i="1" s="1"/>
  <c r="J377" i="1" a="1"/>
  <c r="J377" i="1" s="1"/>
  <c r="J1826" i="1" a="1"/>
  <c r="J1826" i="1" s="1"/>
  <c r="J1375" i="1" a="1"/>
  <c r="J1375" i="1" s="1"/>
  <c r="J2677" i="1" a="1"/>
  <c r="J2677" i="1" s="1"/>
  <c r="J1928" i="1" a="1"/>
  <c r="J1928" i="1" s="1"/>
  <c r="J55" i="1" a="1"/>
  <c r="J55" i="1" s="1"/>
  <c r="J76" i="1" a="1"/>
  <c r="J76" i="1" s="1"/>
  <c r="J397" i="1" a="1"/>
  <c r="J397" i="1" s="1"/>
  <c r="J328" i="1" a="1"/>
  <c r="J328" i="1" s="1"/>
  <c r="J1450" i="1" a="1"/>
  <c r="J1450" i="1" s="1"/>
  <c r="J178" i="1" a="1"/>
  <c r="J178" i="1" s="1"/>
  <c r="J1273" i="1" a="1"/>
  <c r="J1273" i="1" s="1"/>
  <c r="J1628" i="1" a="1"/>
  <c r="J1628" i="1" s="1"/>
  <c r="J492" i="1" a="1"/>
  <c r="J492" i="1" s="1"/>
  <c r="J2485" i="1" a="1"/>
  <c r="J2485" i="1" s="1"/>
  <c r="J1072" i="1" a="1"/>
  <c r="J1072" i="1" s="1"/>
  <c r="J1165" i="1" a="1"/>
  <c r="J1165" i="1" s="1"/>
  <c r="J1366" i="1" a="1"/>
  <c r="J1366" i="1" s="1"/>
  <c r="J1043" i="1" a="1"/>
  <c r="J1043" i="1" s="1"/>
  <c r="J1294" i="1" a="1"/>
  <c r="J1294" i="1" s="1"/>
  <c r="J1293" i="1" a="1"/>
  <c r="J1293" i="1" s="1"/>
  <c r="J1106" i="1" a="1"/>
  <c r="J1106" i="1" s="1"/>
  <c r="J1443" i="1" a="1"/>
  <c r="J1443" i="1" s="1"/>
  <c r="J1004" i="1" a="1"/>
  <c r="J1004" i="1" s="1"/>
  <c r="J305" i="1" a="1"/>
  <c r="J305" i="1" s="1"/>
  <c r="J2076" i="1" a="1"/>
  <c r="J2076" i="1" s="1"/>
  <c r="J1073" i="1" a="1"/>
  <c r="J1073" i="1" s="1"/>
  <c r="J1755" i="1" a="1"/>
  <c r="J1755" i="1" s="1"/>
  <c r="J2005" i="1" a="1"/>
  <c r="J2005" i="1" s="1"/>
  <c r="J285" i="1" a="1"/>
  <c r="J285" i="1" s="1"/>
  <c r="J414" i="1" a="1"/>
  <c r="J414" i="1" s="1"/>
  <c r="J2723" i="1" a="1"/>
  <c r="J2723" i="1" s="1"/>
  <c r="J1519" i="1" a="1"/>
  <c r="J1519" i="1" s="1"/>
  <c r="J1042" i="1" a="1"/>
  <c r="J1042" i="1" s="1"/>
  <c r="J1200" i="1" a="1"/>
  <c r="J1200" i="1" s="1"/>
  <c r="J2640" i="1" a="1"/>
  <c r="J2640" i="1" s="1"/>
  <c r="J493" i="1" a="1"/>
  <c r="J493" i="1" s="1"/>
  <c r="J287" i="1" a="1"/>
  <c r="J287" i="1" s="1"/>
  <c r="J37" i="1" a="1"/>
  <c r="J37" i="1" s="1"/>
  <c r="J1882" i="1" a="1"/>
  <c r="J1882" i="1" s="1"/>
  <c r="J495" i="1" a="1"/>
  <c r="J495" i="1" s="1"/>
  <c r="J2496" i="1" a="1"/>
  <c r="J2496" i="1" s="1"/>
  <c r="J2221" i="1" a="1"/>
  <c r="J2221" i="1" s="1"/>
  <c r="J104" i="1" a="1"/>
  <c r="J104" i="1" s="1"/>
  <c r="J2149" i="1" a="1"/>
  <c r="J2149" i="1" s="1"/>
  <c r="J503" i="1" a="1"/>
  <c r="J503" i="1" s="1"/>
  <c r="J1237" i="1" a="1"/>
  <c r="J1237" i="1" s="1"/>
  <c r="J182" i="1" a="1"/>
  <c r="J182" i="1" s="1"/>
  <c r="J2329" i="1" a="1"/>
  <c r="J2329" i="1" s="1"/>
  <c r="J1931" i="1" a="1"/>
  <c r="J1931" i="1" s="1"/>
  <c r="J1428" i="1" a="1"/>
  <c r="J1428" i="1" s="1"/>
  <c r="J1352" i="1" a="1"/>
  <c r="J1352" i="1" s="1"/>
  <c r="J2395" i="1" a="1"/>
  <c r="J2395" i="1" s="1"/>
  <c r="J1288" i="1" a="1"/>
  <c r="J1288" i="1" s="1"/>
  <c r="J2399" i="1" a="1"/>
  <c r="J2399" i="1" s="1"/>
  <c r="J716" i="1" a="1"/>
  <c r="J716" i="1" s="1"/>
  <c r="J1263" i="1" a="1"/>
  <c r="J1263" i="1" s="1"/>
  <c r="J1117" i="1" a="1"/>
  <c r="J1117" i="1" s="1"/>
  <c r="J1353" i="1" a="1"/>
  <c r="J1353" i="1" s="1"/>
  <c r="J1296" i="1" a="1"/>
  <c r="J1296" i="1" s="1"/>
  <c r="J391" i="1" a="1"/>
  <c r="J391" i="1" s="1"/>
  <c r="J1367" i="1" a="1"/>
  <c r="J1367" i="1" s="1"/>
  <c r="J75" i="1" a="1"/>
  <c r="J75" i="1" s="1"/>
  <c r="J269" i="1" a="1"/>
  <c r="J269" i="1" s="1"/>
  <c r="J118" i="1" a="1"/>
  <c r="J118" i="1" s="1"/>
  <c r="J1297" i="1" a="1"/>
  <c r="J1297" i="1" s="1"/>
  <c r="J332" i="1" a="1"/>
  <c r="J332" i="1" s="1"/>
  <c r="J2726" i="1" a="1"/>
  <c r="J2726" i="1" s="1"/>
  <c r="J500" i="1" a="1"/>
  <c r="J500" i="1" s="1"/>
  <c r="J1070" i="1" a="1"/>
  <c r="J1070" i="1" s="1"/>
  <c r="J1311" i="1" a="1"/>
  <c r="J1311" i="1" s="1"/>
  <c r="J1075" i="1" a="1"/>
  <c r="J1075" i="1" s="1"/>
  <c r="J2729" i="1" a="1"/>
  <c r="J2729" i="1" s="1"/>
  <c r="J2231" i="1" a="1"/>
  <c r="J2231" i="1" s="1"/>
  <c r="J424" i="1" a="1"/>
  <c r="J424" i="1" s="1"/>
  <c r="J1935" i="1" a="1"/>
  <c r="J1935" i="1" s="1"/>
  <c r="J1504" i="1" a="1"/>
  <c r="J1504" i="1" s="1"/>
  <c r="J2571" i="1" a="1"/>
  <c r="J2571" i="1" s="1"/>
  <c r="J1937" i="1" a="1"/>
  <c r="J1937" i="1" s="1"/>
  <c r="J2706" i="1" a="1"/>
  <c r="J2706" i="1" s="1"/>
  <c r="J1870" i="1" a="1"/>
  <c r="J1870" i="1" s="1"/>
  <c r="J1433" i="1" a="1"/>
  <c r="J1433" i="1" s="1"/>
  <c r="J184" i="1" a="1"/>
  <c r="J184" i="1" s="1"/>
  <c r="J1936" i="1" a="1"/>
  <c r="J1936" i="1" s="1"/>
  <c r="J1357" i="1" a="1"/>
  <c r="J1357" i="1" s="1"/>
  <c r="J2731" i="1" a="1"/>
  <c r="J2731" i="1" s="1"/>
  <c r="J272" i="1" a="1"/>
  <c r="J272" i="1" s="1"/>
  <c r="J1481" i="1" a="1"/>
  <c r="J1481" i="1" s="1"/>
  <c r="J1458" i="1" a="1"/>
  <c r="J1458" i="1" s="1"/>
  <c r="J281" i="1" a="1"/>
  <c r="J281" i="1" s="1"/>
  <c r="J504" i="1" a="1"/>
  <c r="J504" i="1" s="1"/>
  <c r="J2695" i="1" a="1"/>
  <c r="J2695" i="1" s="1"/>
  <c r="J740" i="1" a="1"/>
  <c r="J740" i="1" s="1"/>
  <c r="J1046" i="1" a="1"/>
  <c r="J1046" i="1" s="1"/>
  <c r="J1178" i="1" a="1"/>
  <c r="J1178" i="1" s="1"/>
  <c r="J2412" i="1" a="1"/>
  <c r="J2412" i="1" s="1"/>
  <c r="J744" i="1" a="1"/>
  <c r="J744" i="1" s="1"/>
  <c r="J1157" i="1" a="1"/>
  <c r="J1157" i="1" s="1"/>
  <c r="J2197" i="1" a="1"/>
  <c r="J2197" i="1" s="1"/>
  <c r="J2023" i="1" a="1"/>
  <c r="J2023" i="1" s="1"/>
  <c r="J1078" i="1" a="1"/>
  <c r="J1078" i="1" s="1"/>
  <c r="J2242" i="1" a="1"/>
  <c r="J2242" i="1" s="1"/>
  <c r="J1217" i="1" a="1"/>
  <c r="J1217" i="1" s="1"/>
  <c r="J2176" i="1" a="1"/>
  <c r="J2176" i="1" s="1"/>
  <c r="J2204" i="1" a="1"/>
  <c r="J2204" i="1" s="1"/>
  <c r="J1622" i="1" a="1"/>
  <c r="J1622" i="1" s="1"/>
  <c r="J141" i="1" a="1"/>
  <c r="J141" i="1" s="1"/>
  <c r="J2438" i="1" a="1"/>
  <c r="J2438" i="1" s="1"/>
  <c r="J2641" i="1" a="1"/>
  <c r="J2641" i="1" s="1"/>
  <c r="J2243" i="1" a="1"/>
  <c r="J2243" i="1" s="1"/>
  <c r="J1485" i="1" a="1"/>
  <c r="J1485" i="1" s="1"/>
  <c r="J2671" i="1" a="1"/>
  <c r="J2671" i="1" s="1"/>
  <c r="J2066" i="1" a="1"/>
  <c r="J2066" i="1" s="1"/>
  <c r="J2189" i="1" a="1"/>
  <c r="J2189" i="1" s="1"/>
  <c r="J1728" i="1" a="1"/>
  <c r="J1728" i="1" s="1"/>
  <c r="J1269" i="1" a="1"/>
  <c r="J1269" i="1" s="1"/>
  <c r="J1377" i="1" a="1"/>
  <c r="J1377" i="1" s="1"/>
  <c r="J263" i="1" a="1"/>
  <c r="J263" i="1" s="1"/>
  <c r="J1089" i="1" a="1"/>
  <c r="J1089" i="1" s="1"/>
  <c r="J1051" i="1" a="1"/>
  <c r="J1051" i="1" s="1"/>
  <c r="J376" i="1" a="1"/>
  <c r="J376" i="1" s="1"/>
  <c r="J1270" i="1" a="1"/>
  <c r="J1270" i="1" s="1"/>
  <c r="J306" i="1" a="1"/>
  <c r="J306" i="1" s="1"/>
  <c r="J1275" i="1" a="1"/>
  <c r="J1275" i="1" s="1"/>
  <c r="J2105" i="1" a="1"/>
  <c r="J2105" i="1" s="1"/>
  <c r="J755" i="1" a="1"/>
  <c r="J755" i="1" s="1"/>
  <c r="J2414" i="1" a="1"/>
  <c r="J2414" i="1" s="1"/>
  <c r="J1247" i="1" a="1"/>
  <c r="J1247" i="1" s="1"/>
  <c r="J2725" i="1" a="1"/>
  <c r="J2725" i="1" s="1"/>
  <c r="J993" i="1" a="1"/>
  <c r="J993" i="1" s="1"/>
  <c r="J1038" i="1" a="1"/>
  <c r="J1038" i="1" s="1"/>
  <c r="J752" i="1" a="1"/>
  <c r="J752" i="1" s="1"/>
  <c r="J99" i="1" a="1"/>
  <c r="J99" i="1" s="1"/>
  <c r="J2263" i="1" a="1"/>
  <c r="J2263" i="1" s="1"/>
  <c r="J1921" i="1" a="1"/>
  <c r="J1921" i="1" s="1"/>
  <c r="J1049" i="1" a="1"/>
  <c r="J1049" i="1" s="1"/>
  <c r="J498" i="1" a="1"/>
  <c r="J498" i="1" s="1"/>
  <c r="J964" i="1" a="1"/>
  <c r="J964" i="1" s="1"/>
  <c r="J2012" i="1" a="1"/>
  <c r="J2012" i="1" s="1"/>
  <c r="J304" i="1" a="1"/>
  <c r="J304" i="1" s="1"/>
  <c r="J2427" i="1" a="1"/>
  <c r="J2427" i="1" s="1"/>
  <c r="J1161" i="1" a="1"/>
  <c r="J1161" i="1" s="1"/>
  <c r="J278" i="1" a="1"/>
  <c r="J278" i="1" s="1"/>
  <c r="J1261" i="1" a="1"/>
  <c r="J1261" i="1" s="1"/>
  <c r="J2727" i="1" a="1"/>
  <c r="J2727" i="1" s="1"/>
  <c r="J997" i="1" a="1"/>
  <c r="J997" i="1" s="1"/>
  <c r="J1933" i="1" a="1"/>
  <c r="J1933" i="1" s="1"/>
  <c r="J2569" i="1" a="1"/>
  <c r="J2569" i="1" s="1"/>
  <c r="J747" i="1" a="1"/>
  <c r="J747" i="1" s="1"/>
  <c r="J123" i="1" a="1"/>
  <c r="J123" i="1" s="1"/>
  <c r="J2625" i="1" a="1"/>
  <c r="J2625" i="1" s="1"/>
  <c r="J2657" i="1" a="1"/>
  <c r="J2657" i="1" s="1"/>
  <c r="J1177" i="1" a="1"/>
  <c r="J1177" i="1" s="1"/>
  <c r="J2637" i="1" a="1"/>
  <c r="J2637" i="1" s="1"/>
  <c r="J101" i="1" a="1"/>
  <c r="J101" i="1" s="1"/>
  <c r="J542" i="1" a="1"/>
  <c r="J542" i="1" s="1"/>
  <c r="J42" i="1" a="1"/>
  <c r="J42" i="1" s="1"/>
  <c r="J161" i="1" a="1"/>
  <c r="J161" i="1" s="1"/>
  <c r="J1739" i="1" a="1"/>
  <c r="J1739" i="1" s="1"/>
  <c r="J2283" i="1" a="1"/>
  <c r="J2283" i="1" s="1"/>
  <c r="J413" i="1" a="1"/>
  <c r="J413" i="1" s="1"/>
  <c r="J2647" i="1" a="1"/>
  <c r="J2647" i="1" s="1"/>
  <c r="J646" i="1" a="1"/>
  <c r="J646" i="1" s="1"/>
  <c r="J222" i="1" a="1"/>
  <c r="J222" i="1" s="1"/>
  <c r="J436" i="1" a="1"/>
  <c r="J436" i="1" s="1"/>
  <c r="J1437" i="1" a="1"/>
  <c r="J1437" i="1" s="1"/>
  <c r="J779" i="1" a="1"/>
  <c r="J779" i="1" s="1"/>
  <c r="J694" i="1" a="1"/>
  <c r="J694" i="1" s="1"/>
  <c r="J767" i="1" a="1"/>
  <c r="J767" i="1" s="1"/>
  <c r="J348" i="1" a="1"/>
  <c r="J348" i="1" s="1"/>
  <c r="J2222" i="1" a="1"/>
  <c r="J2222" i="1" s="1"/>
  <c r="J2702" i="1" a="1"/>
  <c r="J2702" i="1" s="1"/>
  <c r="J1244" i="1" a="1"/>
  <c r="J1244" i="1" s="1"/>
  <c r="J2053" i="1" a="1"/>
  <c r="J2053" i="1" s="1"/>
  <c r="J443" i="1" a="1"/>
  <c r="J443" i="1" s="1"/>
  <c r="J2112" i="1" a="1"/>
  <c r="J2112" i="1" s="1"/>
  <c r="J575" i="1" a="1"/>
  <c r="J575" i="1" s="1"/>
  <c r="J2739" i="1" a="1"/>
  <c r="J2739" i="1" s="1"/>
  <c r="J509" i="1" a="1"/>
  <c r="J509" i="1" s="1"/>
  <c r="J1356" i="1" a="1"/>
  <c r="J1356" i="1" s="1"/>
  <c r="J65" i="1" a="1"/>
  <c r="J65" i="1" s="1"/>
  <c r="J2284" i="1" a="1"/>
  <c r="J2284" i="1" s="1"/>
  <c r="J2587" i="1" a="1"/>
  <c r="J2587" i="1" s="1"/>
  <c r="J282" i="1" a="1"/>
  <c r="J282" i="1" s="1"/>
  <c r="J3" i="1" a="1"/>
  <c r="J3" i="1" s="1"/>
  <c r="J412" i="1" a="1"/>
  <c r="J412" i="1" s="1"/>
  <c r="J577" i="1" a="1"/>
  <c r="J577" i="1" s="1"/>
  <c r="J62" i="1" a="1"/>
  <c r="J62" i="1" s="1"/>
  <c r="J2260" i="1" a="1"/>
  <c r="J2260" i="1" s="1"/>
  <c r="J1942" i="1" a="1"/>
  <c r="J1942" i="1" s="1"/>
  <c r="J2532" i="1" a="1"/>
  <c r="J2532" i="1" s="1"/>
  <c r="J1099" i="1" a="1"/>
  <c r="J1099" i="1" s="1"/>
  <c r="J2409" i="1" a="1"/>
  <c r="J2409" i="1" s="1"/>
  <c r="J1991" i="1" a="1"/>
  <c r="J1991" i="1" s="1"/>
  <c r="J730" i="1" a="1"/>
  <c r="J730" i="1" s="1"/>
  <c r="J90" i="1" a="1"/>
  <c r="J90" i="1" s="1"/>
  <c r="J685" i="1" a="1"/>
  <c r="J685" i="1" s="1"/>
  <c r="J1539" i="1" a="1"/>
  <c r="J1539" i="1" s="1"/>
  <c r="J622" i="1" a="1"/>
  <c r="J622" i="1" s="1"/>
  <c r="J611" i="1" a="1"/>
  <c r="J611" i="1" s="1"/>
  <c r="J2347" i="1" a="1"/>
  <c r="J2347" i="1" s="1"/>
  <c r="J1494" i="1" a="1"/>
  <c r="J1494" i="1" s="1"/>
  <c r="J574" i="1" a="1"/>
  <c r="J574" i="1" s="1"/>
  <c r="J2319" i="1" a="1"/>
  <c r="J2319" i="1" s="1"/>
  <c r="J2315" i="1" a="1"/>
  <c r="J2315" i="1" s="1"/>
  <c r="J280" i="1" a="1"/>
  <c r="J280" i="1" s="1"/>
  <c r="J2367" i="1" a="1"/>
  <c r="J2367" i="1" s="1"/>
  <c r="J2420" i="1" a="1"/>
  <c r="J2420" i="1" s="1"/>
  <c r="J2705" i="1" a="1"/>
  <c r="J2705" i="1" s="1"/>
  <c r="J713" i="1" a="1"/>
  <c r="J713" i="1" s="1"/>
  <c r="J634" i="1" a="1"/>
  <c r="J634" i="1" s="1"/>
  <c r="J2634" i="1" a="1"/>
  <c r="J2634" i="1" s="1"/>
  <c r="J741" i="1" a="1"/>
  <c r="J741" i="1" s="1"/>
  <c r="J682" i="1" a="1"/>
  <c r="J682" i="1" s="1"/>
  <c r="J2021" i="1" a="1"/>
  <c r="J2021" i="1" s="1"/>
  <c r="J2440" i="1" a="1"/>
  <c r="J2440" i="1" s="1"/>
  <c r="J1885" i="1" a="1"/>
  <c r="J1885" i="1" s="1"/>
  <c r="J600" i="1" a="1"/>
  <c r="J600" i="1" s="1"/>
  <c r="J612" i="1" a="1"/>
  <c r="J612" i="1" s="1"/>
  <c r="J952" i="1" a="1"/>
  <c r="J952" i="1" s="1"/>
  <c r="J2622" i="1" a="1"/>
  <c r="J2622" i="1" s="1"/>
  <c r="J552" i="1" a="1"/>
  <c r="J552" i="1" s="1"/>
  <c r="J1322" i="1" a="1"/>
  <c r="J1322" i="1" s="1"/>
  <c r="J1951" i="1" a="1"/>
  <c r="J1951" i="1" s="1"/>
  <c r="J617" i="1" a="1"/>
  <c r="J617" i="1" s="1"/>
  <c r="J598" i="1" a="1"/>
  <c r="J598" i="1" s="1"/>
  <c r="J1515" i="1" a="1"/>
  <c r="J1515" i="1" s="1"/>
  <c r="J570" i="1" a="1"/>
  <c r="J570" i="1" s="1"/>
  <c r="J394" i="1" a="1"/>
  <c r="J394" i="1" s="1"/>
  <c r="J2630" i="1" a="1"/>
  <c r="J2630" i="1" s="1"/>
  <c r="J746" i="1" a="1"/>
  <c r="J746" i="1" s="1"/>
  <c r="J627" i="1" a="1"/>
  <c r="J627" i="1" s="1"/>
  <c r="J734" i="1" a="1"/>
  <c r="J734" i="1" s="1"/>
  <c r="J709" i="1" a="1"/>
  <c r="J709" i="1" s="1"/>
  <c r="J1083" i="1" a="1"/>
  <c r="J1083" i="1" s="1"/>
  <c r="J510" i="1" a="1"/>
  <c r="J510" i="1" s="1"/>
  <c r="J1327" i="1" a="1"/>
  <c r="J1327" i="1" s="1"/>
  <c r="J145" i="1" a="1"/>
  <c r="J145" i="1" s="1"/>
  <c r="J1915" i="1" a="1"/>
  <c r="J1915" i="1" s="1"/>
  <c r="J2394" i="1" a="1"/>
  <c r="J2394" i="1" s="1"/>
  <c r="J214" i="1" a="1"/>
  <c r="J214" i="1" s="1"/>
  <c r="J514" i="1" a="1"/>
  <c r="J514" i="1" s="1"/>
  <c r="J2458" i="1" a="1"/>
  <c r="J2458" i="1" s="1"/>
  <c r="J409" i="1" a="1"/>
  <c r="J409" i="1" s="1"/>
  <c r="J624" i="1" a="1"/>
  <c r="J624" i="1" s="1"/>
  <c r="J1148" i="1" a="1"/>
  <c r="J1148" i="1" s="1"/>
  <c r="J2196" i="1" a="1"/>
  <c r="J2196" i="1" s="1"/>
  <c r="J2632" i="1" a="1"/>
  <c r="J2632" i="1" s="1"/>
  <c r="J725" i="1" a="1"/>
  <c r="J725" i="1" s="1"/>
  <c r="J626" i="1" a="1"/>
  <c r="J626" i="1" s="1"/>
  <c r="J286" i="1" a="1"/>
  <c r="J286" i="1" s="1"/>
  <c r="J2266" i="1" a="1"/>
  <c r="J2266" i="1" s="1"/>
  <c r="J435" i="1" a="1"/>
  <c r="J435" i="1" s="1"/>
  <c r="J2020" i="1" a="1"/>
  <c r="J2020" i="1" s="1"/>
  <c r="J437" i="1" a="1"/>
  <c r="J437" i="1" s="1"/>
  <c r="J483" i="1" a="1"/>
  <c r="J483" i="1" s="1"/>
  <c r="J2244" i="1" a="1"/>
  <c r="J2244" i="1" s="1"/>
  <c r="J653" i="1" a="1"/>
  <c r="J653" i="1" s="1"/>
  <c r="J1238" i="1" a="1"/>
  <c r="J1238" i="1" s="1"/>
  <c r="J1411" i="1" a="1"/>
  <c r="J1411" i="1" s="1"/>
  <c r="J556" i="1" a="1"/>
  <c r="J556" i="1" s="1"/>
  <c r="J1182" i="1" a="1"/>
  <c r="J1182" i="1" s="1"/>
  <c r="J2282" i="1" a="1"/>
  <c r="J2282" i="1" s="1"/>
  <c r="J1457" i="1" a="1"/>
  <c r="J1457" i="1" s="1"/>
  <c r="J2330" i="1" a="1"/>
  <c r="J2330" i="1" s="1"/>
  <c r="J616" i="1" a="1"/>
  <c r="J616" i="1" s="1"/>
  <c r="J2663" i="1" a="1"/>
  <c r="J2663" i="1" s="1"/>
  <c r="J1414" i="1" a="1"/>
  <c r="J1414" i="1" s="1"/>
  <c r="J558" i="1" a="1"/>
  <c r="J558" i="1" s="1"/>
  <c r="J1701" i="1" a="1"/>
  <c r="J1701" i="1" s="1"/>
  <c r="J565" i="1" a="1"/>
  <c r="J565" i="1" s="1"/>
  <c r="J2236" i="1" a="1"/>
  <c r="J2236" i="1" s="1"/>
  <c r="J808" i="1" a="1"/>
  <c r="J808" i="1" s="1"/>
  <c r="J20" i="1" a="1"/>
  <c r="J20" i="1" s="1"/>
  <c r="J1210" i="1" a="1"/>
  <c r="J1210" i="1" s="1"/>
  <c r="J739" i="1" a="1"/>
  <c r="J739" i="1" s="1"/>
  <c r="J1086" i="1" a="1"/>
  <c r="J1086" i="1" s="1"/>
  <c r="J957" i="1" a="1"/>
  <c r="J957" i="1" s="1"/>
  <c r="J711" i="1" a="1"/>
  <c r="J711" i="1" s="1"/>
  <c r="J2490" i="1" a="1"/>
  <c r="J2490" i="1" s="1"/>
  <c r="J737" i="1" a="1"/>
  <c r="J737" i="1" s="1"/>
  <c r="J458" i="1" a="1"/>
  <c r="J458" i="1" s="1"/>
  <c r="J87" i="1" a="1"/>
  <c r="J87" i="1" s="1"/>
  <c r="J1947" i="1" a="1"/>
  <c r="J1947" i="1" s="1"/>
  <c r="J1943" i="1" a="1"/>
  <c r="J1943" i="1" s="1"/>
  <c r="J1812" i="1" a="1"/>
  <c r="J1812" i="1" s="1"/>
  <c r="J1672" i="1" a="1"/>
  <c r="J1672" i="1" s="1"/>
  <c r="J559" i="1" a="1"/>
  <c r="J559" i="1" s="1"/>
  <c r="J750" i="1" a="1"/>
  <c r="J750" i="1" s="1"/>
  <c r="J1741" i="1" a="1"/>
  <c r="J1741" i="1" s="1"/>
  <c r="J579" i="1" a="1"/>
  <c r="J579" i="1" s="1"/>
  <c r="J1531" i="1" a="1"/>
  <c r="J1531" i="1" s="1"/>
  <c r="J180" i="1" a="1"/>
  <c r="J180" i="1" s="1"/>
  <c r="J529" i="1" a="1"/>
  <c r="J529" i="1" s="1"/>
  <c r="J2681" i="1" a="1"/>
  <c r="J2681" i="1" s="1"/>
  <c r="J811" i="1" a="1"/>
  <c r="J811" i="1" s="1"/>
  <c r="J1503" i="1" a="1"/>
  <c r="J1503" i="1" s="1"/>
  <c r="J2102" i="1" a="1"/>
  <c r="J2102" i="1" s="1"/>
  <c r="J1670" i="1" a="1"/>
  <c r="J1670" i="1" s="1"/>
  <c r="J5" i="1" a="1"/>
  <c r="J5" i="1" s="1"/>
  <c r="J1135" i="1" a="1"/>
  <c r="J1135" i="1" s="1"/>
  <c r="J2000" i="1" a="1"/>
  <c r="J2000" i="1" s="1"/>
  <c r="J1103" i="1" a="1"/>
  <c r="J1103" i="1" s="1"/>
  <c r="J2293" i="1" a="1"/>
  <c r="J2293" i="1" s="1"/>
  <c r="J518" i="1" a="1"/>
  <c r="J518" i="1" s="1"/>
  <c r="J644" i="1" a="1"/>
  <c r="J644" i="1" s="1"/>
  <c r="J548" i="1" a="1"/>
  <c r="J548" i="1" s="1"/>
  <c r="J1699" i="1" a="1"/>
  <c r="J1699" i="1" s="1"/>
  <c r="J1328" i="1" a="1"/>
  <c r="J1328" i="1" s="1"/>
  <c r="J1205" i="1" a="1"/>
  <c r="J1205" i="1" s="1"/>
  <c r="J1722" i="1" a="1"/>
  <c r="J1722" i="1" s="1"/>
  <c r="J2430" i="1" a="1"/>
  <c r="J2430" i="1" s="1"/>
  <c r="J67" i="1" a="1"/>
  <c r="J67" i="1" s="1"/>
  <c r="J152" i="1" a="1"/>
  <c r="J152" i="1" s="1"/>
  <c r="J117" i="1" a="1"/>
  <c r="J117" i="1" s="1"/>
  <c r="J563" i="1" a="1"/>
  <c r="J563" i="1" s="1"/>
  <c r="J522" i="1" a="1"/>
  <c r="J522" i="1" s="1"/>
  <c r="J1198" i="1" a="1"/>
  <c r="J1198" i="1" s="1"/>
  <c r="J566" i="1" a="1"/>
  <c r="J566" i="1" s="1"/>
  <c r="J1101" i="1" a="1"/>
  <c r="J1101" i="1" s="1"/>
  <c r="J537" i="1" a="1"/>
  <c r="J537" i="1" s="1"/>
  <c r="J623" i="1" a="1"/>
  <c r="J623" i="1" s="1"/>
  <c r="J724" i="1" a="1"/>
  <c r="J724" i="1" s="1"/>
  <c r="J289" i="1" a="1"/>
  <c r="J289" i="1" s="1"/>
  <c r="J1462" i="1" a="1"/>
  <c r="J1462" i="1" s="1"/>
  <c r="J1123" i="1" a="1"/>
  <c r="J1123" i="1" s="1"/>
  <c r="J2159" i="1" a="1"/>
  <c r="J2159" i="1" s="1"/>
  <c r="J72" i="1" a="1"/>
  <c r="J72" i="1" s="1"/>
  <c r="J1523" i="1" a="1"/>
  <c r="J1523" i="1" s="1"/>
  <c r="J266" i="1" a="1"/>
  <c r="J266" i="1" s="1"/>
  <c r="J1532" i="1" a="1"/>
  <c r="J1532" i="1" s="1"/>
  <c r="J712" i="1" a="1"/>
  <c r="J712" i="1" s="1"/>
  <c r="J438" i="1" a="1"/>
  <c r="J438" i="1" s="1"/>
  <c r="J1753" i="1" a="1"/>
  <c r="J1753" i="1" s="1"/>
  <c r="J1927" i="1" a="1"/>
  <c r="J1927" i="1" s="1"/>
  <c r="J2218" i="1" a="1"/>
  <c r="J2218" i="1" s="1"/>
  <c r="J1396" i="1" a="1"/>
  <c r="J1396" i="1" s="1"/>
  <c r="J1277" i="1" a="1"/>
  <c r="J1277" i="1" s="1"/>
  <c r="J1164" i="1" a="1"/>
  <c r="J1164" i="1" s="1"/>
  <c r="J635" i="1" a="1"/>
  <c r="J635" i="1" s="1"/>
  <c r="J507" i="1" a="1"/>
  <c r="J507" i="1" s="1"/>
  <c r="J2071" i="1" a="1"/>
  <c r="J2071" i="1" s="1"/>
  <c r="J2352" i="1" a="1"/>
  <c r="J2352" i="1" s="1"/>
  <c r="J2501" i="1" a="1"/>
  <c r="J2501" i="1" s="1"/>
  <c r="J153" i="1" a="1"/>
  <c r="J153" i="1" s="1"/>
  <c r="J1080" i="1" a="1"/>
  <c r="J1080" i="1" s="1"/>
  <c r="J2515" i="1" a="1"/>
  <c r="J2515" i="1" s="1"/>
  <c r="J73" i="1" a="1"/>
  <c r="J73" i="1" s="1"/>
  <c r="J2579" i="1" a="1"/>
  <c r="J2579" i="1" s="1"/>
  <c r="J2273" i="1" a="1"/>
  <c r="J2273" i="1" s="1"/>
  <c r="J1239" i="1" a="1"/>
  <c r="J1239" i="1" s="1"/>
  <c r="J1343" i="1" a="1"/>
  <c r="J1343" i="1" s="1"/>
  <c r="J963" i="1" a="1"/>
  <c r="J963" i="1" s="1"/>
  <c r="J1305" i="1" a="1"/>
  <c r="J1305" i="1" s="1"/>
  <c r="J150" i="1" a="1"/>
  <c r="J150" i="1" s="1"/>
  <c r="J2557" i="1" a="1"/>
  <c r="J2557" i="1" s="1"/>
  <c r="J32" i="1" a="1"/>
  <c r="J32" i="1" s="1"/>
  <c r="J2039" i="1" a="1"/>
  <c r="J2039" i="1" s="1"/>
  <c r="J2312" i="1" a="1"/>
  <c r="J2312" i="1" s="1"/>
  <c r="J1474" i="1" a="1"/>
  <c r="J1474" i="1" s="1"/>
  <c r="J1120" i="1" a="1"/>
  <c r="J1120" i="1" s="1"/>
  <c r="J669" i="1" a="1"/>
  <c r="J669" i="1" s="1"/>
  <c r="J2614" i="1" a="1"/>
  <c r="J2614" i="1" s="1"/>
  <c r="J1631" i="1" a="1"/>
  <c r="J1631" i="1" s="1"/>
  <c r="J945" i="1" a="1"/>
  <c r="J945" i="1" s="1"/>
  <c r="J430" i="1" a="1"/>
  <c r="J430" i="1" s="1"/>
  <c r="J610" i="1" a="1"/>
  <c r="J610" i="1" s="1"/>
  <c r="J1865" i="1" a="1"/>
  <c r="J1865" i="1" s="1"/>
  <c r="J29" i="1" a="1"/>
  <c r="J29" i="1" s="1"/>
  <c r="J270" i="1" a="1"/>
  <c r="J270" i="1" s="1"/>
  <c r="J1319" i="1" a="1"/>
  <c r="J1319" i="1" s="1"/>
  <c r="J1550" i="1" a="1"/>
  <c r="J1550" i="1" s="1"/>
  <c r="J2137" i="1" a="1"/>
  <c r="J2137" i="1" s="1"/>
  <c r="J1116" i="1" a="1"/>
  <c r="J1116" i="1" s="1"/>
  <c r="J1541" i="1" a="1"/>
  <c r="J1541" i="1" s="1"/>
  <c r="J1298" i="1" a="1"/>
  <c r="J1298" i="1" s="1"/>
  <c r="J1752" i="1" a="1"/>
  <c r="J1752" i="1" s="1"/>
  <c r="J1147" i="1" a="1"/>
  <c r="J1147" i="1" s="1"/>
  <c r="J673" i="1" a="1"/>
  <c r="J673" i="1" s="1"/>
  <c r="J1864" i="1" a="1"/>
  <c r="J1864" i="1" s="1"/>
  <c r="J2462" i="1" a="1"/>
  <c r="J2462" i="1" s="1"/>
  <c r="J1621" i="1" a="1"/>
  <c r="J1621" i="1" s="1"/>
  <c r="J1530" i="1" a="1"/>
  <c r="J1530" i="1" s="1"/>
  <c r="J384" i="1" a="1"/>
  <c r="J384" i="1" s="1"/>
  <c r="J23" i="1" a="1"/>
  <c r="J23" i="1" s="1"/>
  <c r="J19" i="1" a="1"/>
  <c r="J19" i="1" s="1"/>
  <c r="J2100" i="1" a="1"/>
  <c r="J2100" i="1" s="1"/>
  <c r="J1544" i="1" a="1"/>
  <c r="J1544" i="1" s="1"/>
  <c r="J2115" i="1" a="1"/>
  <c r="J2115" i="1" s="1"/>
  <c r="J471" i="1" a="1"/>
  <c r="J471" i="1" s="1"/>
  <c r="J1351" i="1" a="1"/>
  <c r="J1351" i="1" s="1"/>
  <c r="J571" i="1" a="1"/>
  <c r="J571" i="1" s="1"/>
  <c r="J1420" i="1" a="1"/>
  <c r="J1420" i="1" s="1"/>
  <c r="J701" i="1" a="1"/>
  <c r="J701" i="1" s="1"/>
  <c r="J2518" i="1" a="1"/>
  <c r="J2518" i="1" s="1"/>
  <c r="J1800" i="1" a="1"/>
  <c r="J1800" i="1" s="1"/>
  <c r="J2370" i="1" a="1"/>
  <c r="J2370" i="1" s="1"/>
  <c r="J1047" i="1" a="1"/>
  <c r="J1047" i="1" s="1"/>
  <c r="J1385" i="1" a="1"/>
  <c r="J1385" i="1" s="1"/>
  <c r="J580" i="1" a="1"/>
  <c r="J580" i="1" s="1"/>
  <c r="J143" i="1" a="1"/>
  <c r="J143" i="1" s="1"/>
  <c r="J593" i="1" a="1"/>
  <c r="J593" i="1" s="1"/>
  <c r="J1060" i="1" a="1"/>
  <c r="J1060" i="1" s="1"/>
  <c r="J43" i="1" a="1"/>
  <c r="J43" i="1" s="1"/>
  <c r="J2295" i="1" a="1"/>
  <c r="J2295" i="1" s="1"/>
  <c r="J1317" i="1" a="1"/>
  <c r="J1317" i="1" s="1"/>
  <c r="J1771" i="1" a="1"/>
  <c r="J1771" i="1" s="1"/>
  <c r="J2642" i="1" a="1"/>
  <c r="J2642" i="1" s="1"/>
  <c r="J2109" i="1" a="1"/>
  <c r="J2109" i="1" s="1"/>
  <c r="J1346" i="1" a="1"/>
  <c r="J1346" i="1" s="1"/>
  <c r="J107" i="1" a="1"/>
  <c r="J107" i="1" s="1"/>
  <c r="J2423" i="1" a="1"/>
  <c r="J2423" i="1" s="1"/>
  <c r="J2048" i="1" a="1"/>
  <c r="J2048" i="1" s="1"/>
  <c r="J2524" i="1" a="1"/>
  <c r="J2524" i="1" s="1"/>
  <c r="J1431" i="1" a="1"/>
  <c r="J1431" i="1" s="1"/>
  <c r="J2635" i="1" a="1"/>
  <c r="J2635" i="1" s="1"/>
  <c r="J1015" i="1" a="1"/>
  <c r="J1015" i="1" s="1"/>
  <c r="J1278" i="1" a="1"/>
  <c r="J1278" i="1" s="1"/>
  <c r="J1208" i="1" a="1"/>
  <c r="J1208" i="1" s="1"/>
  <c r="J2495" i="1" a="1"/>
  <c r="J2495" i="1" s="1"/>
  <c r="J1068" i="1" a="1"/>
  <c r="J1068" i="1" s="1"/>
  <c r="J2228" i="1" a="1"/>
  <c r="J2228" i="1" s="1"/>
  <c r="J203" i="1" a="1"/>
  <c r="J203" i="1" s="1"/>
  <c r="J234" i="1" a="1"/>
  <c r="J234" i="1" s="1"/>
  <c r="J1547" i="1" a="1"/>
  <c r="J1547" i="1" s="1"/>
  <c r="J2693" i="1" a="1"/>
  <c r="J2693" i="1" s="1"/>
  <c r="J78" i="1" a="1"/>
  <c r="J78" i="1" s="1"/>
  <c r="J85" i="1" a="1"/>
  <c r="J85" i="1" s="1"/>
  <c r="J1842" i="1" a="1"/>
  <c r="J1842" i="1" s="1"/>
  <c r="J2512" i="1" a="1"/>
  <c r="J2512" i="1" s="1"/>
  <c r="J684" i="1" a="1"/>
  <c r="J684" i="1" s="1"/>
  <c r="J1596" i="1" a="1"/>
  <c r="J1596" i="1" s="1"/>
  <c r="J54" i="1" a="1"/>
  <c r="J54" i="1" s="1"/>
  <c r="J1406" i="1" a="1"/>
  <c r="J1406" i="1" s="1"/>
  <c r="J1264" i="1" a="1"/>
  <c r="J1264" i="1" s="1"/>
  <c r="J2732" i="1" a="1"/>
  <c r="J2732" i="1" s="1"/>
  <c r="J753" i="1" a="1"/>
  <c r="J753" i="1" s="1"/>
  <c r="J2379" i="1" a="1"/>
  <c r="J2379" i="1" s="1"/>
  <c r="J383" i="1" a="1"/>
  <c r="J383" i="1" s="1"/>
  <c r="J39" i="1" a="1"/>
  <c r="J39" i="1" s="1"/>
  <c r="J2223" i="1" a="1"/>
  <c r="J2223" i="1" s="1"/>
  <c r="J1919" i="1" a="1"/>
  <c r="J1919" i="1" s="1"/>
  <c r="J2325" i="1" a="1"/>
  <c r="J2325" i="1" s="1"/>
  <c r="J1545" i="1" a="1"/>
  <c r="J1545" i="1" s="1"/>
  <c r="J1845" i="1" a="1"/>
  <c r="J1845" i="1" s="1"/>
  <c r="J1419" i="1" a="1"/>
  <c r="J1419" i="1" s="1"/>
  <c r="J2653" i="1" a="1"/>
  <c r="J2653" i="1" s="1"/>
  <c r="J2182" i="1" a="1"/>
  <c r="J2182" i="1" s="1"/>
  <c r="J727" i="1" a="1"/>
  <c r="J727" i="1" s="1"/>
  <c r="J1179" i="1" a="1"/>
  <c r="J1179" i="1" s="1"/>
  <c r="J1740" i="1" a="1"/>
  <c r="J1740" i="1" s="1"/>
  <c r="J1736" i="1" a="1"/>
  <c r="J1736" i="1" s="1"/>
  <c r="J2080" i="1" a="1"/>
  <c r="J2080" i="1" s="1"/>
  <c r="J2166" i="1" a="1"/>
  <c r="J2166" i="1" s="1"/>
  <c r="J958" i="1" a="1"/>
  <c r="J958" i="1" s="1"/>
  <c r="J1102" i="1" a="1"/>
  <c r="J1102" i="1" s="1"/>
  <c r="J379" i="1" a="1"/>
  <c r="J379" i="1" s="1"/>
  <c r="J1664" i="1" a="1"/>
  <c r="J1664" i="1" s="1"/>
  <c r="J339" i="1" a="1"/>
  <c r="J339" i="1" s="1"/>
  <c r="J582" i="1" a="1"/>
  <c r="J582" i="1" s="1"/>
  <c r="J961" i="1" a="1"/>
  <c r="J961" i="1" s="1"/>
  <c r="J1170" i="1" a="1"/>
  <c r="J1170" i="1" s="1"/>
  <c r="J2035" i="1" a="1"/>
  <c r="J2035" i="1" s="1"/>
  <c r="J1318" i="1" a="1"/>
  <c r="J1318" i="1" s="1"/>
  <c r="J461" i="1" a="1"/>
  <c r="J461" i="1" s="1"/>
  <c r="J2499" i="1" a="1"/>
  <c r="J2499" i="1" s="1"/>
  <c r="J1149" i="1" a="1"/>
  <c r="J1149" i="1" s="1"/>
  <c r="J2339" i="1" a="1"/>
  <c r="J2339" i="1" s="1"/>
  <c r="J1260" i="1" a="1"/>
  <c r="J1260" i="1" s="1"/>
  <c r="J22" i="1" a="1"/>
  <c r="J22" i="1" s="1"/>
  <c r="J630" i="1" a="1"/>
  <c r="J630" i="1" s="1"/>
  <c r="J1859" i="1" a="1"/>
  <c r="J1859" i="1" s="1"/>
  <c r="J1405" i="1" a="1"/>
  <c r="J1405" i="1" s="1"/>
  <c r="J2628" i="1" a="1"/>
  <c r="J2628" i="1" s="1"/>
  <c r="J1810" i="1" a="1"/>
  <c r="J1810" i="1" s="1"/>
  <c r="J199" i="1" a="1"/>
  <c r="J199" i="1" s="1"/>
  <c r="J1858" i="1" a="1"/>
  <c r="J1858" i="1" s="1"/>
  <c r="J596" i="1" a="1"/>
  <c r="J596" i="1" s="1"/>
  <c r="J2536" i="1" a="1"/>
  <c r="J2536" i="1" s="1"/>
  <c r="J607" i="1" a="1"/>
  <c r="J607" i="1" s="1"/>
  <c r="J1633" i="1" a="1"/>
  <c r="J1633" i="1" s="1"/>
  <c r="J2581" i="1" a="1"/>
  <c r="J2581" i="1" s="1"/>
  <c r="J485" i="1" a="1"/>
  <c r="J485" i="1" s="1"/>
  <c r="J1489" i="1" a="1"/>
  <c r="J1489" i="1" s="1"/>
  <c r="J551" i="1" a="1"/>
  <c r="J551" i="1" s="1"/>
  <c r="J2400" i="1" a="1"/>
  <c r="J2400" i="1" s="1"/>
  <c r="J2591" i="1" a="1"/>
  <c r="J2591" i="1" s="1"/>
  <c r="J609" i="1" a="1"/>
  <c r="J609" i="1" s="1"/>
  <c r="J297" i="1" a="1"/>
  <c r="J297" i="1" s="1"/>
  <c r="J1228" i="1" a="1"/>
  <c r="J1228" i="1" s="1"/>
  <c r="J1442" i="1" a="1"/>
  <c r="J1442" i="1" s="1"/>
  <c r="J1492" i="1" a="1"/>
  <c r="J1492" i="1" s="1"/>
  <c r="J1389" i="1" a="1"/>
  <c r="J1389" i="1" s="1"/>
  <c r="J1231" i="1" a="1"/>
  <c r="J1231" i="1" s="1"/>
  <c r="J1281" i="1" a="1"/>
  <c r="J1281" i="1" s="1"/>
  <c r="J1376" i="1" a="1"/>
  <c r="J1376" i="1" s="1"/>
  <c r="J2114" i="1" a="1"/>
  <c r="J2114" i="1" s="1"/>
  <c r="J170" i="1" a="1"/>
  <c r="J170" i="1" s="1"/>
  <c r="J2560" i="1" a="1"/>
  <c r="J2560" i="1" s="1"/>
  <c r="J628" i="1" a="1"/>
  <c r="J628" i="1" s="1"/>
  <c r="J1946" i="1" a="1"/>
  <c r="J1946" i="1" s="1"/>
  <c r="J1097" i="1" a="1"/>
  <c r="J1097" i="1" s="1"/>
  <c r="J2162" i="1" a="1"/>
  <c r="J2162" i="1" s="1"/>
  <c r="J2279" i="1" a="1"/>
  <c r="J2279" i="1" s="1"/>
  <c r="J904" i="1" a="1"/>
  <c r="J904" i="1" s="1"/>
  <c r="J2526" i="1" a="1"/>
  <c r="J2526" i="1" s="1"/>
  <c r="J922" i="1" a="1"/>
  <c r="J922" i="1" s="1"/>
  <c r="J855" i="1" a="1"/>
  <c r="J855" i="1" s="1"/>
  <c r="J1499" i="1" a="1"/>
  <c r="J1499" i="1" s="1"/>
  <c r="J1276" i="1" a="1"/>
  <c r="J1276" i="1" s="1"/>
  <c r="J207" i="1" a="1"/>
  <c r="J207" i="1" s="1"/>
  <c r="J949" i="1" a="1"/>
  <c r="J949" i="1" s="1"/>
  <c r="J114" i="1" a="1"/>
  <c r="J114" i="1" s="1"/>
  <c r="J480" i="1" a="1"/>
  <c r="J480" i="1" s="1"/>
  <c r="J411" i="1" a="1"/>
  <c r="J411" i="1" s="1"/>
  <c r="J802" i="1" a="1"/>
  <c r="J802" i="1" s="1"/>
  <c r="J939" i="1" a="1"/>
  <c r="J939" i="1" s="1"/>
  <c r="J535" i="1" a="1"/>
  <c r="J535" i="1" s="1"/>
  <c r="J1444" i="1" a="1"/>
  <c r="J1444" i="1" s="1"/>
  <c r="J1204" i="1" a="1"/>
  <c r="J1204" i="1" s="1"/>
  <c r="J2045" i="1" a="1"/>
  <c r="J2045" i="1" s="1"/>
  <c r="J2121" i="1" a="1"/>
  <c r="J2121" i="1" s="1"/>
  <c r="J344" i="1" a="1"/>
  <c r="J344" i="1" s="1"/>
  <c r="J2165" i="1" a="1"/>
  <c r="J2165" i="1" s="1"/>
  <c r="J2087" i="1" a="1"/>
  <c r="J2087" i="1" s="1"/>
  <c r="J1886" i="1" a="1"/>
  <c r="J1886" i="1" s="1"/>
  <c r="J1526" i="1" a="1"/>
  <c r="J1526" i="1" s="1"/>
  <c r="J24" i="1" a="1"/>
  <c r="J24" i="1" s="1"/>
  <c r="J1696" i="1" a="1"/>
  <c r="J1696" i="1" s="1"/>
  <c r="J2468" i="1" a="1"/>
  <c r="J2468" i="1" s="1"/>
  <c r="J789" i="1" a="1"/>
  <c r="J789" i="1" s="1"/>
  <c r="J1168" i="1" a="1"/>
  <c r="J1168" i="1" s="1"/>
  <c r="J1939" i="1" a="1"/>
  <c r="J1939" i="1" s="1"/>
  <c r="J662" i="1" a="1"/>
  <c r="J662" i="1" s="1"/>
  <c r="J124" i="1" a="1"/>
  <c r="J124" i="1" s="1"/>
  <c r="J1342" i="1" a="1"/>
  <c r="J1342" i="1" s="1"/>
  <c r="J1737" i="1" a="1"/>
  <c r="J1737" i="1" s="1"/>
  <c r="J2740" i="1" a="1"/>
  <c r="J2740" i="1" s="1"/>
  <c r="J1185" i="1" a="1"/>
  <c r="J1185" i="1" s="1"/>
  <c r="J838" i="1" a="1"/>
  <c r="J838" i="1" s="1"/>
  <c r="J1537" i="1" a="1"/>
  <c r="J1537" i="1" s="1"/>
  <c r="J1422" i="1" a="1"/>
  <c r="J1422" i="1" s="1"/>
  <c r="J797" i="1" a="1"/>
  <c r="J797" i="1" s="1"/>
  <c r="J2463" i="1" a="1"/>
  <c r="J2463" i="1" s="1"/>
  <c r="J336" i="1" a="1"/>
  <c r="J336" i="1" s="1"/>
  <c r="J1818" i="1" a="1"/>
  <c r="J1818" i="1" s="1"/>
  <c r="J517" i="1" a="1"/>
  <c r="J517" i="1" s="1"/>
  <c r="J2626" i="1" a="1"/>
  <c r="J2626" i="1" s="1"/>
  <c r="J1899" i="1" a="1"/>
  <c r="J1899" i="1" s="1"/>
  <c r="J2474" i="1" a="1"/>
  <c r="J2474" i="1" s="1"/>
  <c r="J96" i="1" a="1"/>
  <c r="J96" i="1" s="1"/>
  <c r="J2556" i="1" a="1"/>
  <c r="J2556" i="1" s="1"/>
  <c r="J113" i="1" a="1"/>
  <c r="J113" i="1" s="1"/>
  <c r="J2093" i="1" a="1"/>
  <c r="J2093" i="1" s="1"/>
  <c r="J1662" i="1" a="1"/>
  <c r="J1662" i="1" s="1"/>
  <c r="J355" i="1" a="1"/>
  <c r="J355" i="1" s="1"/>
  <c r="J971" i="1" a="1"/>
  <c r="J971" i="1" s="1"/>
  <c r="J2136" i="1" a="1"/>
  <c r="J2136" i="1" s="1"/>
  <c r="J2521" i="1" a="1"/>
  <c r="J2521" i="1" s="1"/>
  <c r="J2588" i="1" a="1"/>
  <c r="J2588" i="1" s="1"/>
  <c r="J1839" i="1" a="1"/>
  <c r="J1839" i="1" s="1"/>
  <c r="J994" i="1" a="1"/>
  <c r="J994" i="1" s="1"/>
  <c r="J2341" i="1" a="1"/>
  <c r="J2341" i="1" s="1"/>
  <c r="J1923" i="1" a="1"/>
  <c r="J1923" i="1" s="1"/>
  <c r="J422" i="1" a="1"/>
  <c r="J422" i="1" s="1"/>
  <c r="J1451" i="1" a="1"/>
  <c r="J1451" i="1" s="1"/>
  <c r="J64" i="1" a="1"/>
  <c r="J64" i="1" s="1"/>
  <c r="J572" i="1" a="1"/>
  <c r="J572" i="1" s="1"/>
  <c r="J933" i="1" a="1"/>
  <c r="J933" i="1" s="1"/>
  <c r="J2358" i="1" a="1"/>
  <c r="J2358" i="1" s="1"/>
  <c r="J2268" i="1" a="1"/>
  <c r="J2268" i="1" s="1"/>
  <c r="J1525" i="1" a="1"/>
  <c r="J1525" i="1" s="1"/>
  <c r="J2342" i="1" a="1"/>
  <c r="J2342" i="1" s="1"/>
  <c r="J1527" i="1" a="1"/>
  <c r="J1527" i="1" s="1"/>
  <c r="J1214" i="1" a="1"/>
  <c r="J1214" i="1" s="1"/>
  <c r="J357" i="1" a="1"/>
  <c r="J357" i="1" s="1"/>
  <c r="J159" i="1" a="1"/>
  <c r="J159" i="1" s="1"/>
  <c r="J761" i="1" a="1"/>
  <c r="J761" i="1" s="1"/>
  <c r="J2270" i="1" a="1"/>
  <c r="J2270" i="1" s="1"/>
  <c r="J2720" i="1" a="1"/>
  <c r="J2720" i="1" s="1"/>
  <c r="J1971" i="1" a="1"/>
  <c r="J1971" i="1" s="1"/>
  <c r="J505" i="1" a="1"/>
  <c r="J505" i="1" s="1"/>
  <c r="J81" i="1" a="1"/>
  <c r="J81" i="1" s="1"/>
  <c r="J1283" i="1" a="1"/>
  <c r="J1283" i="1" s="1"/>
  <c r="J224" i="1" a="1"/>
  <c r="J224" i="1" s="1"/>
  <c r="J643" i="1" a="1"/>
  <c r="J643" i="1" s="1"/>
  <c r="J2606" i="1" a="1"/>
  <c r="J2606" i="1" s="1"/>
  <c r="J1704" i="1" a="1"/>
  <c r="J1704" i="1" s="1"/>
  <c r="J17" i="1" a="1"/>
  <c r="J17" i="1" s="1"/>
  <c r="J202" i="1" a="1"/>
  <c r="J202" i="1" s="1"/>
  <c r="J686" i="1" a="1"/>
  <c r="J686" i="1" s="1"/>
  <c r="J1719" i="1" a="1"/>
  <c r="J1719" i="1" s="1"/>
  <c r="J1434" i="1" a="1"/>
  <c r="J1434" i="1" s="1"/>
  <c r="J428" i="1" a="1"/>
  <c r="J428" i="1" s="1"/>
  <c r="J2104" i="1" a="1"/>
  <c r="J2104" i="1" s="1"/>
  <c r="J1245" i="1" a="1"/>
  <c r="J1245" i="1" s="1"/>
  <c r="J1255" i="1" a="1"/>
  <c r="J1255" i="1" s="1"/>
  <c r="J468" i="1" a="1"/>
  <c r="J468" i="1" s="1"/>
  <c r="J965" i="1" a="1"/>
  <c r="J965" i="1" s="1"/>
  <c r="J2068" i="1" a="1"/>
  <c r="J2068" i="1" s="1"/>
  <c r="J2673" i="1" a="1"/>
  <c r="J2673" i="1" s="1"/>
  <c r="J1795" i="1" a="1"/>
  <c r="J1795" i="1" s="1"/>
  <c r="J1738" i="1" a="1"/>
  <c r="J1738" i="1" s="1"/>
  <c r="J1240" i="1" a="1"/>
  <c r="J1240" i="1" s="1"/>
  <c r="J2124" i="1" a="1"/>
  <c r="J2124" i="1" s="1"/>
  <c r="J758" i="1" a="1"/>
  <c r="J758" i="1" s="1"/>
  <c r="J1234" i="1" a="1"/>
  <c r="J1234" i="1" s="1"/>
  <c r="J2464" i="1" a="1"/>
  <c r="J2464" i="1" s="1"/>
  <c r="J465" i="1" a="1"/>
  <c r="J465" i="1" s="1"/>
  <c r="J878" i="1" a="1"/>
  <c r="J878" i="1" s="1"/>
  <c r="J1688" i="1" a="1"/>
  <c r="J1688" i="1" s="1"/>
  <c r="J1645" i="1" a="1"/>
  <c r="J1645" i="1" s="1"/>
  <c r="J1705" i="1" a="1"/>
  <c r="J1705" i="1" s="1"/>
  <c r="J1052" i="1" a="1"/>
  <c r="J1052" i="1" s="1"/>
  <c r="J880" i="1" a="1"/>
  <c r="J880" i="1" s="1"/>
  <c r="J2192" i="1" a="1"/>
  <c r="J2192" i="1" s="1"/>
  <c r="J2376" i="1" a="1"/>
  <c r="J2376" i="1" s="1"/>
  <c r="J2271" i="1" a="1"/>
  <c r="J2271" i="1" s="1"/>
  <c r="J1111" i="1" a="1"/>
  <c r="J1111" i="1" s="1"/>
  <c r="J399" i="1" a="1"/>
  <c r="J399" i="1" s="1"/>
  <c r="J2009" i="1" a="1"/>
  <c r="J2009" i="1" s="1"/>
  <c r="J126" i="1" a="1"/>
  <c r="J126" i="1" s="1"/>
  <c r="J1623" i="1" a="1"/>
  <c r="J1623" i="1" s="1"/>
  <c r="J1546" i="1" a="1"/>
  <c r="J1546" i="1" s="1"/>
  <c r="J1620" i="1" a="1"/>
  <c r="J1620" i="1" s="1"/>
  <c r="J703" i="1" a="1"/>
  <c r="J703" i="1" s="1"/>
  <c r="J1470" i="1" a="1"/>
  <c r="J1470" i="1" s="1"/>
  <c r="J1473" i="1" a="1"/>
  <c r="J1473" i="1" s="1"/>
  <c r="J1690" i="1" a="1"/>
  <c r="J1690" i="1" s="1"/>
  <c r="J550" i="1" a="1"/>
  <c r="J550" i="1" s="1"/>
  <c r="J1094" i="1" a="1"/>
  <c r="J1094" i="1" s="1"/>
  <c r="J2328" i="1" a="1"/>
  <c r="J2328" i="1" s="1"/>
  <c r="J77" i="1" a="1"/>
  <c r="J77" i="1" s="1"/>
  <c r="J319" i="1" a="1"/>
  <c r="J319" i="1" s="1"/>
  <c r="J2171" i="1" a="1"/>
  <c r="J2171" i="1" s="1"/>
  <c r="J1580" i="1" a="1"/>
  <c r="J1580" i="1" s="1"/>
  <c r="J1372" i="1" a="1"/>
  <c r="J1372" i="1" s="1"/>
  <c r="J1339" i="1" a="1"/>
  <c r="J1339" i="1" s="1"/>
  <c r="J1243" i="1" a="1"/>
  <c r="J1243" i="1" s="1"/>
  <c r="J1703" i="1" a="1"/>
  <c r="J1703" i="1" s="1"/>
  <c r="J1692" i="1" a="1"/>
  <c r="J1692" i="1" s="1"/>
  <c r="J1441" i="1" a="1"/>
  <c r="J1441" i="1" s="1"/>
  <c r="J79" i="1" a="1"/>
  <c r="J79" i="1" s="1"/>
  <c r="J257" i="1" a="1"/>
  <c r="J257" i="1" s="1"/>
  <c r="J1154" i="1" a="1"/>
  <c r="J1154" i="1" s="1"/>
  <c r="J1698" i="1" a="1"/>
  <c r="J1698" i="1" s="1"/>
  <c r="J1130" i="1" a="1"/>
  <c r="J1130" i="1" s="1"/>
  <c r="J1721" i="1" a="1"/>
  <c r="J1721" i="1" s="1"/>
  <c r="J1626" i="1" a="1"/>
  <c r="J1626" i="1" s="1"/>
  <c r="J2106" i="1" a="1"/>
  <c r="J2106" i="1" s="1"/>
  <c r="J7" i="1" a="1"/>
  <c r="J7" i="1" s="1"/>
  <c r="J2206" i="1" a="1"/>
  <c r="J2206" i="1" s="1"/>
  <c r="J1134" i="1" a="1"/>
  <c r="J1134" i="1" s="1"/>
  <c r="J1209" i="1" a="1"/>
  <c r="J1209" i="1" s="1"/>
  <c r="J759" i="1" a="1"/>
  <c r="J759" i="1" s="1"/>
  <c r="J1246" i="1" a="1"/>
  <c r="J1246" i="1" s="1"/>
  <c r="J243" i="1" a="1"/>
  <c r="J243" i="1" s="1"/>
  <c r="J561" i="1" a="1"/>
  <c r="J561" i="1" s="1"/>
  <c r="J1675" i="1" a="1"/>
  <c r="J1675" i="1" s="1"/>
  <c r="J2756" i="1" a="1"/>
  <c r="J2756" i="1" s="1"/>
  <c r="J1929" i="1" a="1"/>
  <c r="J1929" i="1" s="1"/>
  <c r="J2633" i="1" a="1"/>
  <c r="J2633" i="1" s="1"/>
  <c r="J324" i="1" a="1"/>
  <c r="J324" i="1" s="1"/>
  <c r="J882" i="1" a="1"/>
  <c r="J882" i="1" s="1"/>
  <c r="J2715" i="1" a="1"/>
  <c r="J2715" i="1" s="1"/>
  <c r="J1221" i="1" a="1"/>
  <c r="J1221" i="1" s="1"/>
  <c r="J1534" i="1" a="1"/>
  <c r="J1534" i="1" s="1"/>
  <c r="J1618" i="1" a="1"/>
  <c r="J1618" i="1" s="1"/>
  <c r="J2707" i="1" a="1"/>
  <c r="J2707" i="1" s="1"/>
  <c r="J36" i="1" a="1"/>
  <c r="J36" i="1" s="1"/>
  <c r="J2326" i="1" a="1"/>
  <c r="J2326" i="1" s="1"/>
  <c r="J1055" i="1" a="1"/>
  <c r="J1055" i="1" s="1"/>
  <c r="J1267" i="1" a="1"/>
  <c r="J1267" i="1" s="1"/>
  <c r="J1863" i="1" a="1"/>
  <c r="J1863" i="1" s="1"/>
  <c r="J719" i="1" a="1"/>
  <c r="J719" i="1" s="1"/>
  <c r="J1687" i="1" a="1"/>
  <c r="J1687" i="1" s="1"/>
  <c r="J1423" i="1" a="1"/>
  <c r="J1423" i="1" s="1"/>
  <c r="J2537" i="1" a="1"/>
  <c r="J2537" i="1" s="1"/>
  <c r="J294" i="1" a="1"/>
  <c r="J294" i="1" s="1"/>
  <c r="J1105" i="1" a="1"/>
  <c r="J1105" i="1" s="1"/>
  <c r="J1171" i="1" a="1"/>
  <c r="J1171" i="1" s="1"/>
  <c r="J2410" i="1" a="1"/>
  <c r="J2410" i="1" s="1"/>
  <c r="J2090" i="1" a="1"/>
  <c r="J2090" i="1" s="1"/>
  <c r="J615" i="1" a="1"/>
  <c r="J615" i="1" s="1"/>
  <c r="J2605" i="1" a="1"/>
  <c r="J2605" i="1" s="1"/>
  <c r="J1131" i="1" a="1"/>
  <c r="J1131" i="1" s="1"/>
  <c r="J742" i="1" a="1"/>
  <c r="J742" i="1" s="1"/>
  <c r="J1624" i="1" a="1"/>
  <c r="J1624" i="1" s="1"/>
  <c r="J1542" i="1" a="1"/>
  <c r="J1542" i="1" s="1"/>
  <c r="J1637" i="1" a="1"/>
  <c r="J1637" i="1" s="1"/>
  <c r="J705" i="1" a="1"/>
  <c r="J705" i="1" s="1"/>
  <c r="J2675" i="1" a="1"/>
  <c r="J2675" i="1" s="1"/>
  <c r="J1477" i="1" a="1"/>
  <c r="J1477" i="1" s="1"/>
  <c r="J1578" i="1" a="1"/>
  <c r="J1578" i="1" s="1"/>
  <c r="J74" i="1" a="1"/>
  <c r="J74" i="1" s="1"/>
  <c r="J473" i="1" a="1"/>
  <c r="J473" i="1" s="1"/>
  <c r="J1617" i="1" a="1"/>
  <c r="J1617" i="1" s="1"/>
  <c r="J1162" i="1" a="1"/>
  <c r="J1162" i="1" s="1"/>
  <c r="J601" i="1" a="1"/>
  <c r="J601" i="1" s="1"/>
  <c r="J1711" i="1" a="1"/>
  <c r="J1711" i="1" s="1"/>
  <c r="J1173" i="1" a="1"/>
  <c r="J1173" i="1" s="1"/>
  <c r="J2750" i="1" a="1"/>
  <c r="J2750" i="1" s="1"/>
  <c r="J1163" i="1" a="1"/>
  <c r="J1163" i="1" s="1"/>
  <c r="J1629" i="1" a="1"/>
  <c r="J1629" i="1" s="1"/>
  <c r="J2428" i="1" a="1"/>
  <c r="J2428" i="1" s="1"/>
  <c r="J1142" i="1" a="1"/>
  <c r="J1142" i="1" s="1"/>
  <c r="J1889" i="1" a="1"/>
  <c r="J1889" i="1" s="1"/>
  <c r="J1218" i="1" a="1"/>
  <c r="J1218" i="1" s="1"/>
  <c r="J2596" i="1" a="1"/>
  <c r="J2596" i="1" s="1"/>
  <c r="J356" i="1" a="1"/>
  <c r="J356" i="1" s="1"/>
  <c r="J2247" i="1" a="1"/>
  <c r="J2247" i="1" s="1"/>
  <c r="J300" i="1" a="1"/>
  <c r="J300" i="1" s="1"/>
  <c r="J2183" i="1" a="1"/>
  <c r="J2183" i="1" s="1"/>
  <c r="J18" i="1" a="1"/>
  <c r="J18" i="1" s="1"/>
  <c r="J1432" i="1" a="1"/>
  <c r="J1432" i="1" s="1"/>
  <c r="J2436" i="1" a="1"/>
  <c r="J2436" i="1" s="1"/>
  <c r="J1613" i="1" a="1"/>
  <c r="J1613" i="1" s="1"/>
  <c r="J2277" i="1" a="1"/>
  <c r="J2277" i="1" s="1"/>
  <c r="J1310" i="1" a="1"/>
  <c r="J1310" i="1" s="1"/>
  <c r="J1944" i="1" a="1"/>
  <c r="J1944" i="1" s="1"/>
  <c r="J2407" i="1" a="1"/>
  <c r="J2407" i="1" s="1"/>
  <c r="J597" i="1" a="1"/>
  <c r="J597" i="1" s="1"/>
  <c r="J1429" i="1" a="1"/>
  <c r="J1429" i="1" s="1"/>
  <c r="J1110" i="1" a="1"/>
  <c r="J1110" i="1" s="1"/>
  <c r="J2161" i="1" a="1"/>
  <c r="J2161" i="1" s="1"/>
  <c r="J1667" i="1" a="1"/>
  <c r="J1667" i="1" s="1"/>
  <c r="J2002" i="1" a="1"/>
  <c r="J2002" i="1" s="1"/>
  <c r="J1751" i="1" a="1"/>
  <c r="J1751" i="1" s="1"/>
  <c r="J2378" i="1" a="1"/>
  <c r="J2378" i="1" s="1"/>
  <c r="J2173" i="1" a="1"/>
  <c r="J2173" i="1" s="1"/>
  <c r="J146" i="1" a="1"/>
  <c r="J146" i="1" s="1"/>
  <c r="J1146" i="1" a="1"/>
  <c r="J1146" i="1" s="1"/>
  <c r="J1039" i="1" a="1"/>
  <c r="J1039" i="1" s="1"/>
  <c r="J748" i="1" a="1"/>
  <c r="J748" i="1" s="1"/>
  <c r="J2549" i="1" a="1"/>
  <c r="J2549" i="1" s="1"/>
  <c r="J2019" i="1" a="1"/>
  <c r="J2019" i="1" s="1"/>
  <c r="J832" i="1" a="1"/>
  <c r="J832" i="1" s="1"/>
  <c r="J9" i="1" a="1"/>
  <c r="J9" i="1" s="1"/>
  <c r="J2366" i="1" a="1"/>
  <c r="J2366" i="1" s="1"/>
  <c r="J1167" i="1" a="1"/>
  <c r="J1167" i="1" s="1"/>
  <c r="J2564" i="1" a="1"/>
  <c r="J2564" i="1" s="1"/>
  <c r="J2336" i="1" a="1"/>
  <c r="J2336" i="1" s="1"/>
  <c r="J501" i="1" a="1"/>
  <c r="J501" i="1" s="1"/>
  <c r="J567" i="1" a="1"/>
  <c r="J567" i="1" s="1"/>
  <c r="J2426" i="1" a="1"/>
  <c r="J2426" i="1" s="1"/>
  <c r="J2188" i="1" a="1"/>
  <c r="J2188" i="1" s="1"/>
  <c r="J2405" i="1" a="1"/>
  <c r="J2405" i="1" s="1"/>
  <c r="J283" i="1" a="1"/>
  <c r="J283" i="1" s="1"/>
  <c r="J1958" i="1" a="1"/>
  <c r="J1958" i="1" s="1"/>
  <c r="J523" i="1" a="1"/>
  <c r="J523" i="1" s="1"/>
  <c r="J462" i="1" a="1"/>
  <c r="J462" i="1" s="1"/>
  <c r="J1058" i="1" a="1"/>
  <c r="J1058" i="1" s="1"/>
  <c r="J1114" i="1" a="1"/>
  <c r="J1114" i="1" s="1"/>
  <c r="J1480" i="1" a="1"/>
  <c r="J1480" i="1" s="1"/>
  <c r="J364" i="1" a="1"/>
  <c r="J364" i="1" s="1"/>
  <c r="J2246" i="1" a="1"/>
  <c r="J2246" i="1" s="1"/>
  <c r="J1140" i="1" a="1"/>
  <c r="J1140" i="1" s="1"/>
  <c r="J888" i="1" a="1"/>
  <c r="J888" i="1" s="1"/>
  <c r="J2670" i="1" a="1"/>
  <c r="J2670" i="1" s="1"/>
  <c r="J2281" i="1" a="1"/>
  <c r="J2281" i="1" s="1"/>
  <c r="J2678" i="1" a="1"/>
  <c r="J2678" i="1" s="1"/>
  <c r="J547" i="1" a="1"/>
  <c r="J547" i="1" s="1"/>
  <c r="J2690" i="1" a="1"/>
  <c r="J2690" i="1" s="1"/>
  <c r="J378" i="1" a="1"/>
  <c r="J378" i="1" s="1"/>
  <c r="J927" i="1" a="1"/>
  <c r="J927" i="1" s="1"/>
  <c r="J1156" i="1" a="1"/>
  <c r="J1156" i="1" s="1"/>
  <c r="J221" i="1" a="1"/>
  <c r="J221" i="1" s="1"/>
  <c r="J1945" i="1" a="1"/>
  <c r="J1945" i="1" s="1"/>
  <c r="J40" i="1" a="1"/>
  <c r="J40" i="1" s="1"/>
  <c r="J2497" i="1" a="1"/>
  <c r="J2497" i="1" s="1"/>
  <c r="J2063" i="1" a="1"/>
  <c r="J2063" i="1" s="1"/>
  <c r="J119" i="1" a="1"/>
  <c r="J119" i="1" s="1"/>
  <c r="J1805" i="1" a="1"/>
  <c r="J1805" i="1" s="1"/>
  <c r="J139" i="1" a="1"/>
  <c r="J139" i="1" s="1"/>
  <c r="J2431" i="1" a="1"/>
  <c r="J2431" i="1" s="1"/>
  <c r="J1802" i="1" a="1"/>
  <c r="J1802" i="1" s="1"/>
  <c r="J309" i="1" a="1"/>
  <c r="J309" i="1" s="1"/>
  <c r="J680" i="1" a="1"/>
  <c r="J680" i="1" s="1"/>
  <c r="J71" i="1" a="1"/>
  <c r="J71" i="1" s="1"/>
  <c r="J1905" i="1" a="1"/>
  <c r="J1905" i="1" s="1"/>
  <c r="J1416" i="1" a="1"/>
  <c r="J1416" i="1" s="1"/>
  <c r="J1940" i="1" a="1"/>
  <c r="J1940" i="1" s="1"/>
  <c r="J1873" i="1" a="1"/>
  <c r="J1873" i="1" s="1"/>
  <c r="J735" i="1" a="1"/>
  <c r="J735" i="1" s="1"/>
  <c r="J1304" i="1" a="1"/>
  <c r="J1304" i="1" s="1"/>
  <c r="J1022" i="1" a="1"/>
  <c r="J1022" i="1" s="1"/>
  <c r="J1010" i="1" a="1"/>
  <c r="J1010" i="1" s="1"/>
  <c r="J702" i="1" a="1"/>
  <c r="J702" i="1" s="1"/>
  <c r="J2432" i="1" a="1"/>
  <c r="J2432" i="1" s="1"/>
  <c r="J2688" i="1" a="1"/>
  <c r="J2688" i="1" s="1"/>
  <c r="J98" i="1" a="1"/>
  <c r="J98" i="1" s="1"/>
  <c r="J1888" i="1" a="1"/>
  <c r="J1888" i="1" s="1"/>
  <c r="J677" i="1" a="1"/>
  <c r="J677" i="1" s="1"/>
  <c r="J2355" i="1" a="1"/>
  <c r="J2355" i="1" s="1"/>
  <c r="J158" i="1" a="1"/>
  <c r="J158" i="1" s="1"/>
  <c r="J1808" i="1" a="1"/>
  <c r="J1808" i="1" s="1"/>
  <c r="J68" i="1" a="1"/>
  <c r="J68" i="1" s="1"/>
  <c r="J2212" i="1" a="1"/>
  <c r="J2212" i="1" s="1"/>
  <c r="J1989" i="1" a="1"/>
  <c r="J1989" i="1" s="1"/>
  <c r="J2610" i="1" a="1"/>
  <c r="J2610" i="1" s="1"/>
  <c r="J754" i="1" a="1"/>
  <c r="J754" i="1" s="1"/>
  <c r="J956" i="1" a="1"/>
  <c r="J956" i="1" s="1"/>
  <c r="J2030" i="1" a="1"/>
  <c r="J2030" i="1" s="1"/>
  <c r="J2388" i="1" a="1"/>
  <c r="J2388" i="1" s="1"/>
  <c r="J1813" i="1" a="1"/>
  <c r="J1813" i="1" s="1"/>
  <c r="J2437" i="1" a="1"/>
  <c r="J2437" i="1" s="1"/>
  <c r="J2128" i="1" a="1"/>
  <c r="J2128" i="1" s="1"/>
  <c r="J2092" i="1" a="1"/>
  <c r="J2092" i="1" s="1"/>
  <c r="J1446" i="1" a="1"/>
  <c r="J1446" i="1" s="1"/>
  <c r="J466" i="1" a="1"/>
  <c r="J466" i="1" s="1"/>
  <c r="J2125" i="1" a="1"/>
  <c r="J2125" i="1" s="1"/>
  <c r="J1651" i="1" a="1"/>
  <c r="J1651" i="1" s="1"/>
  <c r="J2421" i="1" a="1"/>
  <c r="J2421" i="1" s="1"/>
  <c r="J2232" i="1" a="1"/>
  <c r="J2232" i="1" s="1"/>
  <c r="J2332" i="1" a="1"/>
  <c r="J2332" i="1" s="1"/>
  <c r="J69" i="1" a="1"/>
  <c r="J69" i="1" s="1"/>
  <c r="J177" i="1" a="1"/>
  <c r="J177" i="1" s="1"/>
  <c r="J2595" i="1" a="1"/>
  <c r="J2595" i="1" s="1"/>
  <c r="J2408" i="1" a="1"/>
  <c r="J2408" i="1" s="1"/>
  <c r="J1150" i="1" a="1"/>
  <c r="J1150" i="1" s="1"/>
  <c r="J1452" i="1" a="1"/>
  <c r="J1452" i="1" s="1"/>
  <c r="J968" i="1" a="1"/>
  <c r="J968" i="1" s="1"/>
  <c r="J2120" i="1" a="1"/>
  <c r="J2120" i="1" s="1"/>
  <c r="J2343" i="1" a="1"/>
  <c r="J2343" i="1" s="1"/>
  <c r="J1895" i="1" a="1"/>
  <c r="J1895" i="1" s="1"/>
  <c r="J2689" i="1" a="1"/>
  <c r="J2689" i="1" s="1"/>
  <c r="J2493" i="1" a="1"/>
  <c r="J2493" i="1" s="1"/>
  <c r="J1211" i="1" a="1"/>
  <c r="J1211" i="1" s="1"/>
  <c r="J1284" i="1" a="1"/>
  <c r="J1284" i="1" s="1"/>
  <c r="J1517" i="1" a="1"/>
  <c r="J1517" i="1" s="1"/>
  <c r="J586" i="1" a="1"/>
  <c r="J586" i="1" s="1"/>
  <c r="J1639" i="1" a="1"/>
  <c r="J1639" i="1" s="1"/>
  <c r="J2480" i="1" a="1"/>
  <c r="J2480" i="1" s="1"/>
  <c r="J382" i="1" a="1"/>
  <c r="J382" i="1" s="1"/>
  <c r="J1031" i="1" a="1"/>
  <c r="J1031" i="1" s="1"/>
  <c r="J2570" i="1" a="1"/>
  <c r="J2570" i="1" s="1"/>
  <c r="J765" i="1" a="1"/>
  <c r="J765" i="1" s="1"/>
  <c r="J46" i="1" a="1"/>
  <c r="J46" i="1" s="1"/>
  <c r="J681" i="1" a="1"/>
  <c r="J681" i="1" s="1"/>
  <c r="J1229" i="1" a="1"/>
  <c r="J1229" i="1" s="1"/>
  <c r="J2118" i="1" a="1"/>
  <c r="J2118" i="1" s="1"/>
  <c r="J1716" i="1" a="1"/>
  <c r="J1716" i="1" s="1"/>
  <c r="J59" i="1" a="1"/>
  <c r="J59" i="1" s="1"/>
  <c r="J1769" i="1" a="1"/>
  <c r="J1769" i="1" s="1"/>
  <c r="J371" i="1" a="1"/>
  <c r="J371" i="1" s="1"/>
  <c r="J151" i="1" a="1"/>
  <c r="J151" i="1" s="1"/>
  <c r="J2181" i="1" a="1"/>
  <c r="J2181" i="1" s="1"/>
  <c r="J2062" i="1" a="1"/>
  <c r="J2062" i="1" s="1"/>
  <c r="J1726" i="1" a="1"/>
  <c r="J1726" i="1" s="1"/>
  <c r="J1092" i="1" a="1"/>
  <c r="J1092" i="1" s="1"/>
  <c r="J907" i="1" a="1"/>
  <c r="J907" i="1" s="1"/>
  <c r="J1465" i="1" a="1"/>
  <c r="J1465" i="1" s="1"/>
  <c r="J237" i="1" a="1"/>
  <c r="J237" i="1" s="1"/>
  <c r="J718" i="1" a="1"/>
  <c r="J718" i="1" s="1"/>
  <c r="J301" i="1" a="1"/>
  <c r="J301" i="1" s="1"/>
  <c r="J2543" i="1" a="1"/>
  <c r="J2543" i="1" s="1"/>
  <c r="J1630" i="1" a="1"/>
  <c r="J1630" i="1" s="1"/>
  <c r="J1486" i="1" a="1"/>
  <c r="J1486" i="1" s="1"/>
  <c r="J2701" i="1" a="1"/>
  <c r="J2701" i="1" s="1"/>
  <c r="J1074" i="1" a="1"/>
  <c r="J1074" i="1" s="1"/>
  <c r="J1632" i="1" a="1"/>
  <c r="J1632" i="1" s="1"/>
  <c r="J2664" i="1" a="1"/>
  <c r="J2664" i="1" s="1"/>
  <c r="J2492" i="1" a="1"/>
  <c r="J2492" i="1" s="1"/>
  <c r="J1680" i="1" a="1"/>
  <c r="J1680" i="1" s="1"/>
  <c r="J1427" i="1" a="1"/>
  <c r="J1427" i="1" s="1"/>
  <c r="J720" i="1" a="1"/>
  <c r="J720" i="1" s="1"/>
  <c r="J1225" i="1" a="1"/>
  <c r="J1225" i="1" s="1"/>
  <c r="J1382" i="1" a="1"/>
  <c r="J1382" i="1" s="1"/>
  <c r="J254" i="1" a="1"/>
  <c r="J254" i="1" s="1"/>
  <c r="J387" i="1" a="1"/>
  <c r="J387" i="1" s="1"/>
  <c r="J2697" i="1" a="1"/>
  <c r="J2697" i="1" s="1"/>
  <c r="J1560" i="1" a="1"/>
  <c r="J1560" i="1" s="1"/>
  <c r="J1644" i="1" a="1"/>
  <c r="J1644" i="1" s="1"/>
  <c r="J2385" i="1" a="1"/>
  <c r="J2385" i="1" s="1"/>
  <c r="J2174" i="1" a="1"/>
  <c r="J2174" i="1" s="1"/>
  <c r="J2101" i="1" a="1"/>
  <c r="J2101" i="1" s="1"/>
  <c r="J463" i="1" a="1"/>
  <c r="J463" i="1" s="1"/>
  <c r="J657" i="1" a="1"/>
  <c r="J657" i="1" s="1"/>
  <c r="J1641" i="1" a="1"/>
  <c r="J1641" i="1" s="1"/>
  <c r="J2585" i="1" a="1"/>
  <c r="J2585" i="1" s="1"/>
  <c r="J1606" i="1" a="1"/>
  <c r="J1606" i="1" s="1"/>
  <c r="J4" i="1" a="1"/>
  <c r="J4" i="1" s="1"/>
  <c r="J1109" i="1" a="1"/>
  <c r="J1109" i="1" s="1"/>
  <c r="J2126" i="1" a="1"/>
  <c r="J2126" i="1" s="1"/>
  <c r="J2612" i="1" a="1"/>
  <c r="J2612" i="1" s="1"/>
  <c r="J2042" i="1" a="1"/>
  <c r="J2042" i="1" s="1"/>
  <c r="J1647" i="1" a="1"/>
  <c r="J1647" i="1" s="1"/>
  <c r="J1581" i="1" a="1"/>
  <c r="J1581" i="1" s="1"/>
  <c r="J2256" i="1" a="1"/>
  <c r="J2256" i="1" s="1"/>
  <c r="J1413" i="1" a="1"/>
  <c r="J1413" i="1" s="1"/>
  <c r="J1996" i="1" a="1"/>
  <c r="J1996" i="1" s="1"/>
  <c r="J637" i="1" a="1"/>
  <c r="J637" i="1" s="1"/>
  <c r="J736" i="1" a="1"/>
  <c r="J736" i="1" s="1"/>
  <c r="J2195" i="1" a="1"/>
  <c r="J2195" i="1" s="1"/>
  <c r="J1056" i="1" a="1"/>
  <c r="J1056" i="1" s="1"/>
  <c r="J1565" i="1" a="1"/>
  <c r="J1565" i="1" s="1"/>
  <c r="J2210" i="1" a="1"/>
  <c r="J2210" i="1" s="1"/>
  <c r="J1379" i="1" a="1"/>
  <c r="J1379" i="1" s="1"/>
  <c r="J2582" i="1" a="1"/>
  <c r="J2582" i="1" s="1"/>
  <c r="J147" i="1" a="1"/>
  <c r="J147" i="1" s="1"/>
  <c r="J1490" i="1" a="1"/>
  <c r="J1490" i="1" s="1"/>
  <c r="J1570" i="1" a="1"/>
  <c r="J1570" i="1" s="1"/>
  <c r="J804" i="1" a="1"/>
  <c r="J804" i="1" s="1"/>
  <c r="J1861" i="1" a="1"/>
  <c r="J1861" i="1" s="1"/>
  <c r="J6" i="1" a="1"/>
  <c r="J6" i="1" s="1"/>
  <c r="J2703" i="1" a="1"/>
  <c r="J2703" i="1" s="1"/>
  <c r="J1040" i="1" a="1"/>
  <c r="J1040" i="1" s="1"/>
  <c r="J1324" i="1" a="1"/>
  <c r="J1324" i="1" s="1"/>
  <c r="J1783" i="1" a="1"/>
  <c r="J1783" i="1" s="1"/>
  <c r="J2406" i="1" a="1"/>
  <c r="J2406" i="1" s="1"/>
  <c r="J587" i="1" a="1"/>
  <c r="J587" i="1" s="1"/>
  <c r="J2736" i="1" a="1"/>
  <c r="J2736" i="1" s="1"/>
  <c r="J697" i="1" a="1"/>
  <c r="J697" i="1" s="1"/>
  <c r="J1063" i="1" a="1"/>
  <c r="J1063" i="1" s="1"/>
  <c r="J1497" i="1" a="1"/>
  <c r="J1497" i="1" s="1"/>
  <c r="J1725" i="1" a="1"/>
  <c r="J1725" i="1" s="1"/>
  <c r="J2078" i="1" a="1"/>
  <c r="J2078" i="1" s="1"/>
  <c r="J1694" i="1" a="1"/>
  <c r="J1694" i="1" s="1"/>
  <c r="J641" i="1" a="1"/>
  <c r="J641" i="1" s="1"/>
  <c r="J1724" i="1" a="1"/>
  <c r="J1724" i="1" s="1"/>
  <c r="J822" i="1" a="1"/>
  <c r="J822" i="1" s="1"/>
  <c r="J2337" i="1" a="1"/>
  <c r="J2337" i="1" s="1"/>
  <c r="J2719" i="1" a="1"/>
  <c r="J2719" i="1" s="1"/>
  <c r="J1604" i="1" a="1"/>
  <c r="J1604" i="1" s="1"/>
  <c r="J853" i="1" a="1"/>
  <c r="J853" i="1" s="1"/>
  <c r="J320" i="1" a="1"/>
  <c r="J320" i="1" s="1"/>
  <c r="J962" i="1" a="1"/>
  <c r="J962" i="1" s="1"/>
  <c r="J1799" i="1" a="1"/>
  <c r="J1799" i="1" s="1"/>
  <c r="J299" i="1" a="1"/>
  <c r="J299" i="1" s="1"/>
  <c r="J695" i="1" a="1"/>
  <c r="J695" i="1" s="1"/>
  <c r="J2322" i="1" a="1"/>
  <c r="J2322" i="1" s="1"/>
  <c r="J2333" i="1" a="1"/>
  <c r="J2333" i="1" s="1"/>
  <c r="J2292" i="1" a="1"/>
  <c r="J2292" i="1" s="1"/>
  <c r="J594" i="1" a="1"/>
  <c r="J594" i="1" s="1"/>
  <c r="J63" i="1" a="1"/>
  <c r="J63" i="1" s="1"/>
  <c r="J2361" i="1" a="1"/>
  <c r="J2361" i="1" s="1"/>
  <c r="J1992" i="1" a="1"/>
  <c r="J1992" i="1" s="1"/>
  <c r="J2060" i="1" a="1"/>
  <c r="J2060" i="1" s="1"/>
  <c r="J2225" i="1" a="1"/>
  <c r="J2225" i="1" s="1"/>
  <c r="J83" i="1" a="1"/>
  <c r="J83" i="1" s="1"/>
  <c r="J1065" i="1" a="1"/>
  <c r="J1065" i="1" s="1"/>
  <c r="J2659" i="1" a="1"/>
  <c r="J2659" i="1" s="1"/>
  <c r="J1593" i="1" a="1"/>
  <c r="J1593" i="1" s="1"/>
  <c r="J823" i="1" a="1"/>
  <c r="J823" i="1" s="1"/>
  <c r="J1993" i="1" a="1"/>
  <c r="J1993" i="1" s="1"/>
  <c r="J1706" i="1" a="1"/>
  <c r="J1706" i="1" s="1"/>
  <c r="J31" i="1" a="1"/>
  <c r="J31" i="1" s="1"/>
  <c r="J33" i="1" a="1"/>
  <c r="J33" i="1" s="1"/>
  <c r="J2132" i="1" a="1"/>
  <c r="J2132" i="1" s="1"/>
  <c r="J2306" i="1" a="1"/>
  <c r="J2306" i="1" s="1"/>
  <c r="J2187" i="1" a="1"/>
  <c r="J2187" i="1" s="1"/>
  <c r="J1787" i="1" a="1"/>
  <c r="J1787" i="1" s="1"/>
  <c r="J2360" i="1" a="1"/>
  <c r="J2360" i="1" s="1"/>
  <c r="J2435" i="1" a="1"/>
  <c r="J2435" i="1" s="1"/>
  <c r="J688" i="1" a="1"/>
  <c r="J688" i="1" s="1"/>
  <c r="J590" i="1" a="1"/>
  <c r="J590" i="1" s="1"/>
  <c r="J1025" i="1" a="1"/>
  <c r="J1025" i="1" s="1"/>
  <c r="J1846" i="1" a="1"/>
  <c r="J1846" i="1" s="1"/>
  <c r="J1037" i="1" a="1"/>
  <c r="J1037" i="1" s="1"/>
  <c r="J93" i="1" a="1"/>
  <c r="J93" i="1" s="1"/>
  <c r="J1133" i="1" a="1"/>
  <c r="J1133" i="1" s="1"/>
  <c r="J1001" i="1" a="1"/>
  <c r="J1001" i="1" s="1"/>
  <c r="J898" i="1" a="1"/>
  <c r="J898" i="1" s="1"/>
  <c r="J595" i="1" a="1"/>
  <c r="J595" i="1" s="1"/>
  <c r="J403" i="1" a="1"/>
  <c r="J403" i="1" s="1"/>
  <c r="J194" i="1" a="1"/>
  <c r="J194" i="1" s="1"/>
  <c r="J768" i="1" a="1"/>
  <c r="J768" i="1" s="1"/>
  <c r="J629" i="1" a="1"/>
  <c r="J629" i="1" s="1"/>
  <c r="J560" i="1" a="1"/>
  <c r="J560" i="1" s="1"/>
  <c r="J1556" i="1" a="1"/>
  <c r="J1556" i="1" s="1"/>
  <c r="J1710" i="1" a="1"/>
  <c r="J1710" i="1" s="1"/>
  <c r="J710" i="1" a="1"/>
  <c r="J710" i="1" s="1"/>
  <c r="J2154" i="1" a="1"/>
  <c r="J2154" i="1" s="1"/>
  <c r="J454" i="1" a="1"/>
  <c r="J454" i="1" s="1"/>
  <c r="J652" i="1" a="1"/>
  <c r="J652" i="1" s="1"/>
  <c r="J106" i="1" a="1"/>
  <c r="J106" i="1" s="1"/>
  <c r="J1223" i="1" a="1"/>
  <c r="J1223" i="1" s="1"/>
  <c r="J2607" i="1" a="1"/>
  <c r="J2607" i="1" s="1"/>
  <c r="J729" i="1" a="1"/>
  <c r="J729" i="1" s="1"/>
  <c r="J1257" i="1" a="1"/>
  <c r="J1257" i="1" s="1"/>
  <c r="J1862" i="1" a="1"/>
  <c r="J1862" i="1" s="1"/>
  <c r="J1860" i="1" a="1"/>
  <c r="J1860" i="1" s="1"/>
  <c r="J991" i="1" a="1"/>
  <c r="J991" i="1" s="1"/>
  <c r="J1603" i="1" a="1"/>
  <c r="J1603" i="1" s="1"/>
  <c r="J2037" i="1" a="1"/>
  <c r="J2037" i="1" s="1"/>
  <c r="J1468" i="1" a="1"/>
  <c r="J1468" i="1" s="1"/>
  <c r="J932" i="1" a="1"/>
  <c r="J932" i="1" s="1"/>
  <c r="J1978" i="1" a="1"/>
  <c r="J1978" i="1" s="1"/>
  <c r="J2348" i="1" a="1"/>
  <c r="J2348" i="1" s="1"/>
  <c r="J2321" i="1" a="1"/>
  <c r="J2321" i="1" s="1"/>
  <c r="J358" i="1" a="1"/>
  <c r="J358" i="1" s="1"/>
  <c r="J175" i="1" a="1"/>
  <c r="J175" i="1" s="1"/>
  <c r="J1050" i="1" a="1"/>
  <c r="J1050" i="1" s="1"/>
  <c r="J2290" i="1" a="1"/>
  <c r="J2290" i="1" s="1"/>
  <c r="J1143" i="1" a="1"/>
  <c r="J1143" i="1" s="1"/>
  <c r="J978" i="1" a="1"/>
  <c r="J978" i="1" s="1"/>
  <c r="J2318" i="1" a="1"/>
  <c r="J2318" i="1" s="1"/>
  <c r="J763" i="1" a="1"/>
  <c r="J763" i="1" s="1"/>
  <c r="J717" i="1" a="1"/>
  <c r="J717" i="1" s="1"/>
  <c r="J201" i="1" a="1"/>
  <c r="J201" i="1" s="1"/>
  <c r="J1652" i="1" a="1"/>
  <c r="J1652" i="1" s="1"/>
  <c r="J11" i="1" a="1"/>
  <c r="J11" i="1" s="1"/>
  <c r="J2650" i="1" a="1"/>
  <c r="J2650" i="1" s="1"/>
  <c r="J1849" i="1" a="1"/>
  <c r="J1849" i="1" s="1"/>
  <c r="J1819" i="1" a="1"/>
  <c r="J1819" i="1" s="1"/>
  <c r="J1312" i="1" a="1"/>
  <c r="J1312" i="1" s="1"/>
  <c r="J2527" i="1" a="1"/>
  <c r="J2527" i="1" s="1"/>
  <c r="J693" i="1" a="1"/>
  <c r="J693" i="1" s="1"/>
  <c r="J1226" i="1" a="1"/>
  <c r="J1226" i="1" s="1"/>
  <c r="J2401" i="1" a="1"/>
  <c r="J2401" i="1" s="1"/>
  <c r="J1087" i="1" a="1"/>
  <c r="J1087" i="1" s="1"/>
  <c r="J2749" i="1" a="1"/>
  <c r="J2749" i="1" s="1"/>
  <c r="J756" i="1" a="1"/>
  <c r="J756" i="1" s="1"/>
  <c r="J1894" i="1" a="1"/>
  <c r="J1894" i="1" s="1"/>
  <c r="J1655" i="1" a="1"/>
  <c r="J1655" i="1" s="1"/>
  <c r="J2648" i="1" a="1"/>
  <c r="J2648" i="1" s="1"/>
  <c r="J490" i="1" a="1"/>
  <c r="J490" i="1" s="1"/>
  <c r="J2692" i="1" a="1"/>
  <c r="J2692" i="1" s="1"/>
  <c r="J2618" i="1" a="1"/>
  <c r="J2618" i="1" s="1"/>
  <c r="J1417" i="1" a="1"/>
  <c r="J1417" i="1" s="1"/>
  <c r="J599" i="1" a="1"/>
  <c r="J599" i="1" s="1"/>
  <c r="J446" i="1" a="1"/>
  <c r="J446" i="1" s="1"/>
  <c r="J2138" i="1" a="1"/>
  <c r="J2138" i="1" s="1"/>
  <c r="J2531" i="1" a="1"/>
  <c r="J2531" i="1" s="1"/>
  <c r="J2655" i="1" a="1"/>
  <c r="J2655" i="1" s="1"/>
  <c r="J354" i="1" a="1"/>
  <c r="J354" i="1" s="1"/>
  <c r="J1501" i="1" a="1"/>
  <c r="J1501" i="1" s="1"/>
  <c r="J2700" i="1" a="1"/>
  <c r="J2700" i="1" s="1"/>
  <c r="J1663" i="1" a="1"/>
  <c r="J1663" i="1" s="1"/>
  <c r="J1348" i="1" a="1"/>
  <c r="J1348" i="1" s="1"/>
  <c r="J216" i="1" a="1"/>
  <c r="J216" i="1" s="1"/>
  <c r="J854" i="1" a="1"/>
  <c r="J854" i="1" s="1"/>
  <c r="J1181" i="1" a="1"/>
  <c r="J1181" i="1" s="1"/>
  <c r="J2578" i="1" a="1"/>
  <c r="J2578" i="1" s="1"/>
  <c r="J819" i="1" a="1"/>
  <c r="J819" i="1" s="1"/>
  <c r="J1774" i="1" a="1"/>
  <c r="J1774" i="1" s="1"/>
  <c r="J2698" i="1" a="1"/>
  <c r="J2698" i="1" s="1"/>
  <c r="J631" i="1" a="1"/>
  <c r="J631" i="1" s="1"/>
  <c r="J2704" i="1" a="1"/>
  <c r="J2704" i="1" s="1"/>
  <c r="J2654" i="1" a="1"/>
  <c r="J2654" i="1" s="1"/>
  <c r="J58" i="1" a="1"/>
  <c r="J58" i="1" s="1"/>
  <c r="J1804" i="1" a="1"/>
  <c r="J1804" i="1" s="1"/>
  <c r="J1953" i="1" a="1"/>
  <c r="J1953" i="1" s="1"/>
  <c r="J2660" i="1" a="1"/>
  <c r="J2660" i="1" s="1"/>
  <c r="J1112" i="1" a="1"/>
  <c r="J1112" i="1" s="1"/>
  <c r="J2629" i="1" a="1"/>
  <c r="J2629" i="1" s="1"/>
  <c r="J148" i="1" a="1"/>
  <c r="J148" i="1" s="1"/>
  <c r="J1233" i="1" a="1"/>
  <c r="J1233" i="1" s="1"/>
  <c r="J334" i="1" a="1"/>
  <c r="J334" i="1" s="1"/>
  <c r="J2017" i="1" a="1"/>
  <c r="J2017" i="1" s="1"/>
  <c r="J2314" i="1" a="1"/>
  <c r="J2314" i="1" s="1"/>
  <c r="J2544" i="1" a="1"/>
  <c r="J2544" i="1" s="1"/>
  <c r="J1418" i="1" a="1"/>
  <c r="J1418" i="1" s="1"/>
  <c r="J1076" i="1" a="1"/>
  <c r="J1076" i="1" s="1"/>
  <c r="J451" i="1" a="1"/>
  <c r="J451" i="1" s="1"/>
  <c r="J2287" i="1" a="1"/>
  <c r="J2287" i="1" s="1"/>
  <c r="J122" i="1" a="1"/>
  <c r="J122" i="1" s="1"/>
  <c r="J2747" i="1" a="1"/>
  <c r="J2747" i="1" s="1"/>
  <c r="J2022" i="1" a="1"/>
  <c r="J2022" i="1" s="1"/>
  <c r="J1174" i="1" a="1"/>
  <c r="J1174" i="1" s="1"/>
  <c r="J1153" i="1" a="1"/>
  <c r="J1153" i="1" s="1"/>
  <c r="J2708" i="1" a="1"/>
  <c r="J2708" i="1" s="1"/>
  <c r="J1402" i="1" a="1"/>
  <c r="J1402" i="1" s="1"/>
  <c r="J2444" i="1" a="1"/>
  <c r="J2444" i="1" s="1"/>
  <c r="J13" i="1" a="1"/>
  <c r="J13" i="1" s="1"/>
  <c r="J844" i="1" a="1"/>
  <c r="J844" i="1" s="1"/>
  <c r="J1487" i="1" a="1"/>
  <c r="J1487" i="1" s="1"/>
  <c r="J954" i="1" a="1"/>
  <c r="J954" i="1" s="1"/>
  <c r="J1222" i="1" a="1"/>
  <c r="J1222" i="1" s="1"/>
  <c r="J108" i="1" a="1"/>
  <c r="J108" i="1" s="1"/>
  <c r="J2580" i="1" a="1"/>
  <c r="J2580" i="1" s="1"/>
  <c r="J448" i="1" a="1"/>
  <c r="J448" i="1" s="1"/>
  <c r="J94" i="1" a="1"/>
  <c r="J94" i="1" s="1"/>
  <c r="J578" i="1" a="1"/>
  <c r="J578" i="1" s="1"/>
  <c r="J2548" i="1" a="1"/>
  <c r="J2548" i="1" s="1"/>
  <c r="J640" i="1" a="1"/>
  <c r="J640" i="1" s="1"/>
  <c r="J1336" i="1" a="1"/>
  <c r="J1336" i="1" s="1"/>
  <c r="J1309" i="1" a="1"/>
  <c r="J1309" i="1" s="1"/>
  <c r="J540" i="1" a="1"/>
  <c r="J540" i="1" s="1"/>
  <c r="J144" i="1" a="1"/>
  <c r="J144" i="1" s="1"/>
  <c r="J142" i="1" a="1"/>
  <c r="J142" i="1" s="1"/>
  <c r="J388" i="1" a="1"/>
  <c r="J388" i="1" s="1"/>
  <c r="J516" i="1" a="1"/>
  <c r="J516" i="1" s="1"/>
  <c r="J2288" i="1" a="1"/>
  <c r="J2288" i="1" s="1"/>
  <c r="J1041" i="1" a="1"/>
  <c r="J1041" i="1" s="1"/>
  <c r="J2686" i="1" a="1"/>
  <c r="J2686" i="1" s="1"/>
  <c r="J2575" i="1" a="1"/>
  <c r="J2575" i="1" s="1"/>
  <c r="J2441" i="1" a="1"/>
  <c r="J2441" i="1" s="1"/>
  <c r="J738" i="1" a="1"/>
  <c r="J738" i="1" s="1"/>
  <c r="J450" i="1" a="1"/>
  <c r="J450" i="1" s="1"/>
  <c r="J1674" i="1" a="1"/>
  <c r="J1674" i="1" s="1"/>
  <c r="J2275" i="1" a="1"/>
  <c r="J2275" i="1" s="1"/>
  <c r="J420" i="1" a="1"/>
  <c r="J420" i="1" s="1"/>
  <c r="J121" i="1" a="1"/>
  <c r="J121" i="1" s="1"/>
  <c r="J2245" i="1" a="1"/>
  <c r="J2245" i="1" s="1"/>
  <c r="J2249" i="1" a="1"/>
  <c r="J2249" i="1" s="1"/>
  <c r="J2446" i="1" a="1"/>
  <c r="J2446" i="1" s="1"/>
  <c r="J651" i="1" a="1"/>
  <c r="J651" i="1" s="1"/>
  <c r="J1837" i="1" a="1"/>
  <c r="J1837" i="1" s="1"/>
  <c r="J2248" i="1" a="1"/>
  <c r="J2248" i="1" s="1"/>
  <c r="J1188" i="1" a="1"/>
  <c r="J1188" i="1" s="1"/>
  <c r="J386" i="1" a="1"/>
  <c r="J386" i="1" s="1"/>
  <c r="J2111" i="1" a="1"/>
  <c r="J2111" i="1" s="1"/>
  <c r="J2561" i="1" a="1"/>
  <c r="J2561" i="1" s="1"/>
  <c r="J323" i="1" a="1"/>
  <c r="J323" i="1" s="1"/>
  <c r="J2398" i="1" a="1"/>
  <c r="J2398" i="1" s="1"/>
  <c r="J455" i="1" a="1"/>
  <c r="J455" i="1" s="1"/>
  <c r="J2743" i="1" a="1"/>
  <c r="J2743" i="1" s="1"/>
  <c r="J2209" i="1" a="1"/>
  <c r="J2209" i="1" s="1"/>
  <c r="J873" i="1" a="1"/>
  <c r="J873" i="1" s="1"/>
  <c r="J751" i="1" a="1"/>
  <c r="J751" i="1" s="1"/>
  <c r="J1141" i="1" a="1"/>
  <c r="J1141" i="1" s="1"/>
  <c r="J2086" i="1" a="1"/>
  <c r="J2086" i="1" s="1"/>
  <c r="J1745" i="1" a="1"/>
  <c r="J1745" i="1" s="1"/>
  <c r="J2110" i="1" a="1"/>
  <c r="J2110" i="1" s="1"/>
  <c r="J268" i="1" a="1"/>
  <c r="J268" i="1" s="1"/>
  <c r="J895" i="1" a="1"/>
  <c r="J895" i="1" s="1"/>
  <c r="J2547" i="1" a="1"/>
  <c r="J2547" i="1" s="1"/>
  <c r="J845" i="1" a="1"/>
  <c r="J845" i="1" s="1"/>
  <c r="J1172" i="1" a="1"/>
  <c r="J1172" i="1" s="1"/>
  <c r="J380" i="1" a="1"/>
  <c r="J380" i="1" s="1"/>
  <c r="J66" i="1" a="1"/>
  <c r="J66" i="1" s="1"/>
  <c r="J15" i="1" a="1"/>
  <c r="J15" i="1" s="1"/>
  <c r="J195" i="1" a="1"/>
  <c r="J195" i="1" s="1"/>
  <c r="J674" i="1" a="1"/>
  <c r="J674" i="1" s="1"/>
  <c r="J429" i="1" a="1"/>
  <c r="J429" i="1" s="1"/>
  <c r="J721" i="1" a="1"/>
  <c r="J721" i="1" s="1"/>
  <c r="J156" i="1" a="1"/>
  <c r="J156" i="1" s="1"/>
  <c r="J102" i="1" a="1"/>
  <c r="J102" i="1" s="1"/>
  <c r="J1290" i="1" a="1"/>
  <c r="J1290" i="1" s="1"/>
  <c r="J337" i="1" a="1"/>
  <c r="J337" i="1" s="1"/>
  <c r="J30" i="1" a="1"/>
  <c r="J30" i="1" s="1"/>
  <c r="J1850" i="1" a="1"/>
  <c r="J1850" i="1" s="1"/>
  <c r="J2617" i="1" a="1"/>
  <c r="J2617" i="1" s="1"/>
  <c r="J2738" i="1" a="1"/>
  <c r="J2738" i="1" s="1"/>
  <c r="J699" i="1" a="1"/>
  <c r="J699" i="1" s="1"/>
  <c r="J2032" i="1" a="1"/>
  <c r="J2032" i="1" s="1"/>
  <c r="J521" i="1" a="1"/>
  <c r="J521" i="1" s="1"/>
  <c r="J2119" i="1" a="1"/>
  <c r="J2119" i="1" s="1"/>
  <c r="J10" i="1" a="1"/>
  <c r="J10" i="1" s="1"/>
  <c r="J497" i="1" a="1"/>
  <c r="J497" i="1" s="1"/>
  <c r="J100" i="1" a="1"/>
  <c r="J100" i="1" s="1"/>
  <c r="J2024" i="1" a="1"/>
  <c r="J2024" i="1" s="1"/>
  <c r="J1918" i="1" a="1"/>
  <c r="J1918" i="1" s="1"/>
  <c r="J140" i="1" a="1"/>
  <c r="J140" i="1" s="1"/>
  <c r="J672" i="1" a="1"/>
  <c r="J672" i="1" s="1"/>
  <c r="J1479" i="1" a="1"/>
  <c r="J1479" i="1" s="1"/>
  <c r="J1709" i="1" a="1"/>
  <c r="J1709" i="1" s="1"/>
  <c r="J311" i="1" a="1"/>
  <c r="J311" i="1" s="1"/>
  <c r="J2411" i="1" a="1"/>
  <c r="J2411" i="1" s="1"/>
  <c r="J2320" i="1" a="1"/>
  <c r="J2320" i="1" s="1"/>
  <c r="J831" i="1" a="1"/>
  <c r="J831" i="1" s="1"/>
  <c r="J26" i="1" a="1"/>
  <c r="J26" i="1" s="1"/>
  <c r="J776" i="1" a="1"/>
  <c r="J776" i="1" s="1"/>
  <c r="J837" i="1" a="1"/>
  <c r="J837" i="1" s="1"/>
  <c r="J696" i="1" a="1"/>
  <c r="J696" i="1" s="1"/>
  <c r="J457" i="1" a="1"/>
  <c r="J457" i="1" s="1"/>
  <c r="J2331" i="1" a="1"/>
  <c r="J2331" i="1" s="1"/>
  <c r="J368" i="1" a="1"/>
  <c r="J368" i="1" s="1"/>
  <c r="J2534" i="1" a="1"/>
  <c r="J2534" i="1" s="1"/>
  <c r="J2199" i="1" a="1"/>
  <c r="J2199" i="1" s="1"/>
  <c r="J245" i="1" a="1"/>
  <c r="J245" i="1" s="1"/>
  <c r="J1900" i="1" a="1"/>
  <c r="J1900" i="1" s="1"/>
  <c r="J835" i="1" a="1"/>
  <c r="J835" i="1" s="1"/>
  <c r="J749" i="1" a="1"/>
  <c r="J749" i="1" s="1"/>
  <c r="J467" i="1" a="1"/>
  <c r="J467" i="1" s="1"/>
  <c r="J2465" i="1" a="1"/>
  <c r="J2465" i="1" s="1"/>
  <c r="J1315" i="1" a="1"/>
  <c r="J1315" i="1" s="1"/>
  <c r="J1169" i="1" a="1"/>
  <c r="J1169" i="1" s="1"/>
  <c r="J441" i="1" a="1"/>
  <c r="J441" i="1" s="1"/>
  <c r="J588" i="1" a="1"/>
  <c r="J588" i="1" s="1"/>
  <c r="J44" i="1" a="1"/>
  <c r="J44" i="1" s="1"/>
  <c r="J525" i="1" a="1"/>
  <c r="J525" i="1" s="1"/>
  <c r="J431" i="1" a="1"/>
  <c r="J431" i="1" s="1"/>
  <c r="J105" i="1" a="1"/>
  <c r="J105" i="1" s="1"/>
  <c r="J262" i="1" a="1"/>
  <c r="J262" i="1" s="1"/>
  <c r="J992" i="1" a="1"/>
  <c r="J992" i="1" s="1"/>
  <c r="J1511" i="1" a="1"/>
  <c r="J1511" i="1" s="1"/>
  <c r="J2194" i="1" a="1"/>
  <c r="J2194" i="1" s="1"/>
  <c r="J2525" i="1" a="1"/>
  <c r="J2525" i="1" s="1"/>
  <c r="J2535" i="1" a="1"/>
  <c r="J2535" i="1" s="1"/>
  <c r="J1585" i="1" a="1"/>
  <c r="J1585" i="1" s="1"/>
  <c r="J2482" i="1" a="1"/>
  <c r="J2482" i="1" s="1"/>
  <c r="J366" i="1" a="1"/>
  <c r="J366" i="1" s="1"/>
  <c r="J1048" i="1" a="1"/>
  <c r="J1048" i="1" s="1"/>
  <c r="J1781" i="1" a="1"/>
  <c r="J1781" i="1" s="1"/>
  <c r="J2215" i="1" a="1"/>
  <c r="J2215" i="1" s="1"/>
  <c r="J2034" i="1" a="1"/>
  <c r="J2034" i="1" s="1"/>
  <c r="J2486" i="1" a="1"/>
  <c r="J2486" i="1" s="1"/>
  <c r="J1136" i="1" a="1"/>
  <c r="J1136" i="1" s="1"/>
  <c r="J395" i="1" a="1"/>
  <c r="J395" i="1" s="1"/>
  <c r="J396" i="1" a="1"/>
  <c r="J396" i="1" s="1"/>
  <c r="J642" i="1" a="1"/>
  <c r="J642" i="1" s="1"/>
  <c r="J460" i="1" a="1"/>
  <c r="J460" i="1" s="1"/>
  <c r="J977" i="1" a="1"/>
  <c r="J977" i="1" s="1"/>
  <c r="J398" i="1" a="1"/>
  <c r="J398" i="1" s="1"/>
  <c r="J1207" i="1" a="1"/>
  <c r="J1207" i="1" s="1"/>
  <c r="J210" i="1" a="1"/>
  <c r="J210" i="1" s="1"/>
  <c r="J464" i="1" a="1"/>
  <c r="J464" i="1" s="1"/>
  <c r="J325" i="1" a="1"/>
  <c r="J325" i="1" s="1"/>
  <c r="J1399" i="1" a="1"/>
  <c r="J1399" i="1" s="1"/>
  <c r="J1387" i="1" a="1"/>
  <c r="J1387" i="1" s="1"/>
  <c r="J536" i="1" a="1"/>
  <c r="J536" i="1" s="1"/>
  <c r="J619" i="1" a="1"/>
  <c r="J619" i="1" s="1"/>
  <c r="J2514" i="1" a="1"/>
  <c r="J2514" i="1" s="1"/>
  <c r="J444" i="1" a="1"/>
  <c r="J444" i="1" s="1"/>
  <c r="J666" i="1" a="1"/>
  <c r="J666" i="1" s="1"/>
  <c r="J2746" i="1" a="1"/>
  <c r="J2746" i="1" s="1"/>
  <c r="J1331" i="1" a="1"/>
  <c r="J1331" i="1" s="1"/>
  <c r="J1766" i="1" a="1"/>
  <c r="J1766" i="1" s="1"/>
  <c r="J1390" i="1" a="1"/>
  <c r="J1390" i="1" s="1"/>
  <c r="J1407" i="1" a="1"/>
  <c r="J1407" i="1" s="1"/>
  <c r="J707" i="1" a="1"/>
  <c r="J707" i="1" s="1"/>
  <c r="J902" i="1" a="1"/>
  <c r="J902" i="1" s="1"/>
  <c r="J2721" i="1" a="1"/>
  <c r="J2721" i="1" s="1"/>
  <c r="J2079" i="1" a="1"/>
  <c r="J2079" i="1" s="1"/>
  <c r="J318" i="1" a="1"/>
  <c r="J318" i="1" s="1"/>
  <c r="J2523" i="1" a="1"/>
  <c r="J2523" i="1" s="1"/>
  <c r="J2511" i="1" a="1"/>
  <c r="J2511" i="1" s="1"/>
  <c r="J1697" i="1" a="1"/>
  <c r="J1697" i="1" s="1"/>
  <c r="J2011" i="1" a="1"/>
  <c r="J2011" i="1" s="1"/>
  <c r="J2207" i="1" a="1"/>
  <c r="J2207" i="1" s="1"/>
  <c r="J2365" i="1" a="1"/>
  <c r="J2365" i="1" s="1"/>
  <c r="J1869" i="1" a="1"/>
  <c r="J1869" i="1" s="1"/>
  <c r="J1412" i="1" a="1"/>
  <c r="J1412" i="1" s="1"/>
  <c r="J1790" i="1" a="1"/>
  <c r="J1790" i="1" s="1"/>
  <c r="J1190" i="1" a="1"/>
  <c r="J1190" i="1" s="1"/>
  <c r="J408" i="1" a="1"/>
  <c r="J408" i="1" s="1"/>
  <c r="J2382" i="1" a="1"/>
  <c r="J2382" i="1" s="1"/>
  <c r="J1713" i="1" a="1"/>
  <c r="J1713" i="1" s="1"/>
  <c r="J2344" i="1" a="1"/>
  <c r="J2344" i="1" s="1"/>
  <c r="J256" i="1" a="1"/>
  <c r="J256" i="1" s="1"/>
  <c r="J2077" i="1" a="1"/>
  <c r="J2077" i="1" s="1"/>
  <c r="J227" i="1" a="1"/>
  <c r="J227" i="1" s="1"/>
  <c r="J2538" i="1" a="1"/>
  <c r="J2538" i="1" s="1"/>
  <c r="J728" i="1" a="1"/>
  <c r="J728" i="1" s="1"/>
  <c r="J1562" i="1" a="1"/>
  <c r="J1562" i="1" s="1"/>
  <c r="J1002" i="1" a="1"/>
  <c r="J1002" i="1" s="1"/>
  <c r="J284" i="1" a="1"/>
  <c r="J284" i="1" s="1"/>
  <c r="J259" i="1" a="1"/>
  <c r="J259" i="1" s="1"/>
  <c r="J2737" i="1" a="1"/>
  <c r="J2737" i="1" s="1"/>
  <c r="J966" i="1" a="1"/>
  <c r="J966" i="1" s="1"/>
  <c r="J2179" i="1" a="1"/>
  <c r="J2179" i="1" s="1"/>
  <c r="J1500" i="1" a="1"/>
  <c r="J1500" i="1" s="1"/>
  <c r="J1712" i="1" a="1"/>
  <c r="J1712" i="1" s="1"/>
  <c r="J1555" i="1" a="1"/>
  <c r="J1555" i="1" s="1"/>
  <c r="J519" i="1" a="1"/>
  <c r="J519" i="1" s="1"/>
  <c r="J1502" i="1" a="1"/>
  <c r="J1502" i="1" s="1"/>
  <c r="J1472" i="1" a="1"/>
  <c r="J1472" i="1" s="1"/>
  <c r="J2418" i="1" a="1"/>
  <c r="J2418" i="1" s="1"/>
  <c r="J423" i="1" a="1"/>
  <c r="J423" i="1" s="1"/>
  <c r="J543" i="1" a="1"/>
  <c r="J543" i="1" s="1"/>
  <c r="J1460" i="1" a="1"/>
  <c r="J1460" i="1" s="1"/>
  <c r="J1743" i="1" a="1"/>
  <c r="J1743" i="1" s="1"/>
  <c r="J2711" i="1" a="1"/>
  <c r="J2711" i="1" s="1"/>
  <c r="J1695" i="1" a="1"/>
  <c r="J1695" i="1" s="1"/>
  <c r="J2488" i="1" a="1"/>
  <c r="J2488" i="1" s="1"/>
  <c r="J28" i="1" a="1"/>
  <c r="J28" i="1" s="1"/>
  <c r="J1723" i="1" a="1"/>
  <c r="J1723" i="1" s="1"/>
  <c r="J2455" i="1" a="1"/>
  <c r="J2455" i="1" s="1"/>
  <c r="J2680" i="1" a="1"/>
  <c r="J2680" i="1" s="1"/>
  <c r="J425" i="1" a="1"/>
  <c r="J425" i="1" s="1"/>
  <c r="J1952" i="1" a="1"/>
  <c r="J1952" i="1" s="1"/>
  <c r="J795" i="1" a="1"/>
  <c r="J795" i="1" s="1"/>
  <c r="J2696" i="1" a="1"/>
  <c r="J2696" i="1" s="1"/>
  <c r="J1176" i="1" a="1"/>
  <c r="J1176" i="1" s="1"/>
  <c r="J1955" i="1" a="1"/>
  <c r="J1955" i="1" s="1"/>
  <c r="J1139" i="1" a="1"/>
  <c r="J1139" i="1" s="1"/>
  <c r="J698" i="1" a="1"/>
  <c r="J698" i="1" s="1"/>
  <c r="J2145" i="1" a="1"/>
  <c r="J2145" i="1" s="1"/>
  <c r="J1291" i="1" a="1"/>
  <c r="J1291" i="1" s="1"/>
  <c r="J2108" i="1" a="1"/>
  <c r="J2108" i="1" s="1"/>
  <c r="J84" i="1" a="1"/>
  <c r="J84" i="1" s="1"/>
  <c r="J2096" i="1" a="1"/>
  <c r="J2096" i="1" s="1"/>
  <c r="J1088" i="1" a="1"/>
  <c r="J1088" i="1" s="1"/>
  <c r="J2310" i="1" a="1"/>
  <c r="J2310" i="1" s="1"/>
  <c r="J2098" i="1" a="1"/>
  <c r="J2098" i="1" s="1"/>
  <c r="J2583" i="1" a="1"/>
  <c r="J2583" i="1" s="1"/>
  <c r="J1095" i="1" a="1"/>
  <c r="J1095" i="1" s="1"/>
  <c r="J1166" i="1" a="1"/>
  <c r="J1166" i="1" s="1"/>
  <c r="J1809" i="1" a="1"/>
  <c r="J1809" i="1" s="1"/>
  <c r="J2558" i="1" a="1"/>
  <c r="J2558" i="1" s="1"/>
  <c r="J2517" i="1" a="1"/>
  <c r="J2517" i="1" s="1"/>
  <c r="J2508" i="1" a="1"/>
  <c r="J2508" i="1" s="1"/>
  <c r="J109" i="1" a="1"/>
  <c r="J109" i="1" s="1"/>
  <c r="J1930" i="1" a="1"/>
  <c r="J1930" i="1" s="1"/>
  <c r="J2541" i="1" a="1"/>
  <c r="J2541" i="1" s="1"/>
  <c r="J618" i="1" a="1"/>
  <c r="J618" i="1" s="1"/>
  <c r="J52" i="1" a="1"/>
  <c r="J52" i="1" s="1"/>
  <c r="J777" i="1" a="1"/>
  <c r="J777" i="1" s="1"/>
  <c r="J131" i="1" a="1"/>
  <c r="J131" i="1" s="1"/>
  <c r="J2160" i="1" a="1"/>
  <c r="J2160" i="1" s="1"/>
  <c r="J944" i="1" a="1"/>
  <c r="J944" i="1" s="1"/>
  <c r="J1969" i="1" a="1"/>
  <c r="J1969" i="1" s="1"/>
  <c r="J2043" i="1" a="1"/>
  <c r="J2043" i="1" s="1"/>
  <c r="J667" i="1" a="1"/>
  <c r="J667" i="1" s="1"/>
  <c r="J1941" i="1" a="1"/>
  <c r="J1941" i="1" s="1"/>
  <c r="J1827" i="1" a="1"/>
  <c r="J1827" i="1" s="1"/>
  <c r="J2417" i="1" a="1"/>
  <c r="J2417" i="1" s="1"/>
  <c r="J244" i="1" a="1"/>
  <c r="J244" i="1" s="1"/>
  <c r="J1960" i="1" a="1"/>
  <c r="J1960" i="1" s="1"/>
  <c r="J1424" i="1" a="1"/>
  <c r="J1424" i="1" s="1"/>
  <c r="J639" i="1" a="1"/>
  <c r="J639" i="1" s="1"/>
  <c r="J476" i="1" a="1"/>
  <c r="J476" i="1" s="1"/>
  <c r="J2577" i="1" a="1"/>
  <c r="J2577" i="1" s="1"/>
  <c r="J1586" i="1" a="1"/>
  <c r="J1586" i="1" s="1"/>
  <c r="J2599" i="1" a="1"/>
  <c r="J2599" i="1" s="1"/>
  <c r="J1369" i="1" a="1"/>
  <c r="J1369" i="1" s="1"/>
  <c r="J402" i="1" a="1"/>
  <c r="J402" i="1" s="1"/>
  <c r="J1242" i="1" a="1"/>
  <c r="J1242" i="1" s="1"/>
  <c r="J1219" i="1" a="1"/>
  <c r="J1219" i="1" s="1"/>
  <c r="J217" i="1" a="1"/>
  <c r="J217" i="1" s="1"/>
  <c r="J2302" i="1" a="1"/>
  <c r="J2302" i="1" s="1"/>
  <c r="J1077" i="1" a="1"/>
  <c r="J1077" i="1" s="1"/>
  <c r="J2010" i="1" a="1"/>
  <c r="J2010" i="1" s="1"/>
  <c r="J2602" i="1" a="1"/>
  <c r="J2602" i="1" s="1"/>
  <c r="J660" i="1" a="1"/>
  <c r="J660" i="1" s="1"/>
  <c r="J2158" i="1" a="1"/>
  <c r="J2158" i="1" s="1"/>
  <c r="J2679" i="1" a="1"/>
  <c r="J2679" i="1" s="1"/>
  <c r="J1730" i="1" a="1"/>
  <c r="J1730" i="1" s="1"/>
  <c r="J130" i="1" a="1"/>
  <c r="J130" i="1" s="1"/>
  <c r="J773" i="1" a="1"/>
  <c r="J773" i="1" s="1"/>
  <c r="J544" i="1" a="1"/>
  <c r="J544" i="1" s="1"/>
  <c r="J2041" i="1" a="1"/>
  <c r="J2041" i="1" s="1"/>
  <c r="J1435" i="1" a="1"/>
  <c r="J1435" i="1" s="1"/>
  <c r="J1400" i="1" a="1"/>
  <c r="J1400" i="1" s="1"/>
  <c r="J2461" i="1" a="1"/>
  <c r="J2461" i="1" s="1"/>
  <c r="J2289" i="1" a="1"/>
  <c r="J2289" i="1" s="1"/>
  <c r="J874" i="1" a="1"/>
  <c r="J874" i="1" s="1"/>
  <c r="J1321" i="1" a="1"/>
  <c r="J1321" i="1" s="1"/>
  <c r="J937" i="1" a="1"/>
  <c r="J937" i="1" s="1"/>
  <c r="J861" i="1" a="1"/>
  <c r="J861" i="1" s="1"/>
  <c r="J223" i="1" a="1"/>
  <c r="J223" i="1" s="1"/>
  <c r="J1289" i="1" a="1"/>
  <c r="J1289" i="1" s="1"/>
  <c r="J2516" i="1" a="1"/>
  <c r="J2516" i="1" s="1"/>
  <c r="J1821" i="1" a="1"/>
  <c r="J1821" i="1" s="1"/>
  <c r="J1995" i="1" a="1"/>
  <c r="J1995" i="1" s="1"/>
  <c r="J1027" i="1" a="1"/>
  <c r="J1027" i="1" s="1"/>
  <c r="J1514" i="1" a="1"/>
  <c r="J1514" i="1" s="1"/>
  <c r="J1011" i="1" a="1"/>
  <c r="J1011" i="1" s="1"/>
  <c r="J1686" i="1" a="1"/>
  <c r="J1686" i="1" s="1"/>
  <c r="J827" i="1" a="1"/>
  <c r="J827" i="1" s="1"/>
  <c r="J1646" i="1" a="1"/>
  <c r="J1646" i="1" s="1"/>
  <c r="J989" i="1" a="1"/>
  <c r="J989" i="1" s="1"/>
  <c r="J2016" i="1" a="1"/>
  <c r="J2016" i="1" s="1"/>
  <c r="J1524" i="1" a="1"/>
  <c r="J1524" i="1" s="1"/>
  <c r="J421" i="1" a="1"/>
  <c r="J421" i="1" s="1"/>
  <c r="J2050" i="1" a="1"/>
  <c r="J2050" i="1" s="1"/>
  <c r="J1496" i="1" a="1"/>
  <c r="J1496" i="1" s="1"/>
  <c r="J1572" i="1" a="1"/>
  <c r="J1572" i="1" s="1"/>
  <c r="J2345" i="1" a="1"/>
  <c r="J2345" i="1" s="1"/>
  <c r="J1754" i="1" a="1"/>
  <c r="J1754" i="1" s="1"/>
  <c r="J265" i="1" a="1"/>
  <c r="J265" i="1" s="1"/>
  <c r="J1636" i="1" a="1"/>
  <c r="J1636" i="1" s="1"/>
  <c r="J2429" i="1" a="1"/>
  <c r="J2429" i="1" s="1"/>
  <c r="J2456" i="1" a="1"/>
  <c r="J2456" i="1" s="1"/>
  <c r="J829" i="1" a="1"/>
  <c r="J829" i="1" s="1"/>
  <c r="J581" i="1" a="1"/>
  <c r="J581" i="1" s="1"/>
  <c r="J2324" i="1" a="1"/>
  <c r="J2324" i="1" s="1"/>
  <c r="J771" i="1" a="1"/>
  <c r="J771" i="1" s="1"/>
  <c r="J176" i="1" a="1"/>
  <c r="J176" i="1" s="1"/>
  <c r="J1024" i="1" a="1"/>
  <c r="J1024" i="1" s="1"/>
  <c r="J128" i="1" a="1"/>
  <c r="J128" i="1" s="1"/>
  <c r="J817" i="1" a="1"/>
  <c r="J817" i="1" s="1"/>
  <c r="J780" i="1" a="1"/>
  <c r="J780" i="1" s="1"/>
  <c r="J1871" i="1" a="1"/>
  <c r="J1871" i="1" s="1"/>
  <c r="J2350" i="1" a="1"/>
  <c r="J2350" i="1" s="1"/>
  <c r="J2133" i="1" a="1"/>
  <c r="J2133" i="1" s="1"/>
  <c r="J1129" i="1" a="1"/>
  <c r="J1129" i="1" s="1"/>
  <c r="J1488" i="1" a="1"/>
  <c r="J1488" i="1" s="1"/>
  <c r="J1767" i="1" a="1"/>
  <c r="J1767" i="1" s="1"/>
  <c r="J2202" i="1" a="1"/>
  <c r="J2202" i="1" s="1"/>
  <c r="J1538" i="1" a="1"/>
  <c r="J1538" i="1" s="1"/>
  <c r="J2742" i="1" a="1"/>
  <c r="J2742" i="1" s="1"/>
  <c r="J959" i="1" a="1"/>
  <c r="J959" i="1" s="1"/>
  <c r="J871" i="1" a="1"/>
  <c r="J871" i="1" s="1"/>
  <c r="J2065" i="1" a="1"/>
  <c r="J2065" i="1" s="1"/>
  <c r="J1397" i="1" a="1"/>
  <c r="J1397" i="1" s="1"/>
  <c r="J230" i="1" a="1"/>
  <c r="J230" i="1" s="1"/>
  <c r="J2469" i="1" a="1"/>
  <c r="J2469" i="1" s="1"/>
  <c r="J899" i="1" a="1"/>
  <c r="J899" i="1" s="1"/>
  <c r="J2084" i="1" a="1"/>
  <c r="J2084" i="1" s="1"/>
  <c r="J1144" i="1" a="1"/>
  <c r="J1144" i="1" s="1"/>
  <c r="J2413" i="1" a="1"/>
  <c r="J2413" i="1" s="1"/>
  <c r="J472" i="1" a="1"/>
  <c r="J472" i="1" s="1"/>
  <c r="J2754" i="1" a="1"/>
  <c r="J2754" i="1" s="1"/>
  <c r="J1475" i="1" a="1"/>
  <c r="J1475" i="1" s="1"/>
  <c r="J733" i="1" a="1"/>
  <c r="J733" i="1" s="1"/>
  <c r="J2177" i="1" a="1"/>
  <c r="J2177" i="1" s="1"/>
  <c r="J2473" i="1" a="1"/>
  <c r="J2473" i="1" s="1"/>
  <c r="J1815" i="1" a="1"/>
  <c r="J1815" i="1" s="1"/>
  <c r="J2217" i="1" a="1"/>
  <c r="J2217" i="1" s="1"/>
  <c r="J2300" i="1" a="1"/>
  <c r="J2300" i="1" s="1"/>
  <c r="J757" i="1" a="1"/>
  <c r="J757" i="1" s="1"/>
  <c r="J361" i="1" a="1"/>
  <c r="J361" i="1" s="1"/>
  <c r="J137" i="1" a="1"/>
  <c r="J137" i="1" s="1"/>
  <c r="J1392" i="1" a="1"/>
  <c r="J1392" i="1" s="1"/>
  <c r="J2542" i="1" a="1"/>
  <c r="J2542" i="1" s="1"/>
  <c r="J164" i="1" a="1"/>
  <c r="J164" i="1" s="1"/>
  <c r="J260" i="1" a="1"/>
  <c r="J260" i="1" s="1"/>
  <c r="J314" i="1" a="1"/>
  <c r="J314" i="1" s="1"/>
  <c r="J1896" i="1" a="1"/>
  <c r="J1896" i="1" s="1"/>
  <c r="J1715" i="1" a="1"/>
  <c r="J1715" i="1" s="1"/>
  <c r="J999" i="1" a="1"/>
  <c r="J999" i="1" s="1"/>
  <c r="J2252" i="1" a="1"/>
  <c r="J2252" i="1" s="1"/>
  <c r="J502" i="1" a="1"/>
  <c r="J502" i="1" s="1"/>
  <c r="J316" i="1" a="1"/>
  <c r="J316" i="1" s="1"/>
  <c r="J53" i="1" a="1"/>
  <c r="J53" i="1" s="1"/>
  <c r="J920" i="1" a="1"/>
  <c r="J920" i="1" s="1"/>
  <c r="J38" i="1" a="1"/>
  <c r="J38" i="1" s="1"/>
  <c r="J1003" i="1" a="1"/>
  <c r="J1003" i="1" s="1"/>
  <c r="J2459" i="1" a="1"/>
  <c r="J2459" i="1" s="1"/>
  <c r="J1071" i="1" a="1"/>
  <c r="J1071" i="1" s="1"/>
  <c r="J2755" i="1" a="1"/>
  <c r="J2755" i="1" s="1"/>
  <c r="J2180" i="1" a="1"/>
  <c r="J2180" i="1" s="1"/>
  <c r="J478" i="1" a="1"/>
  <c r="J478" i="1" s="1"/>
  <c r="J167" i="1" a="1"/>
  <c r="J167" i="1" s="1"/>
  <c r="J2404" i="1" a="1"/>
  <c r="J2404" i="1" s="1"/>
  <c r="J1249" i="1" a="1"/>
  <c r="J1249" i="1" s="1"/>
  <c r="J1875" i="1" a="1"/>
  <c r="J1875" i="1" s="1"/>
  <c r="J1495" i="1" a="1"/>
  <c r="J1495" i="1" s="1"/>
  <c r="J2454" i="1" a="1"/>
  <c r="J2454" i="1" s="1"/>
  <c r="J533" i="1" a="1"/>
  <c r="J533" i="1" s="1"/>
  <c r="J2327" i="1" a="1"/>
  <c r="J2327" i="1" s="1"/>
  <c r="J883" i="1" a="1"/>
  <c r="J883" i="1" s="1"/>
  <c r="J1793" i="1" a="1"/>
  <c r="J1793" i="1" s="1"/>
  <c r="J326" i="1" a="1"/>
  <c r="J326" i="1" s="1"/>
  <c r="J1467" i="1" a="1"/>
  <c r="J1467" i="1" s="1"/>
  <c r="J1658" i="1" a="1"/>
  <c r="J1658" i="1" s="1"/>
  <c r="J1857" i="1" a="1"/>
  <c r="J1857" i="1" s="1"/>
  <c r="J1363" i="1" a="1"/>
  <c r="J1363" i="1" s="1"/>
  <c r="J1668" i="1" a="1"/>
  <c r="J1668" i="1" s="1"/>
  <c r="J2226" i="1" a="1"/>
  <c r="J2226" i="1" s="1"/>
  <c r="J604" i="1" a="1"/>
  <c r="J604" i="1" s="1"/>
  <c r="J1232" i="1" a="1"/>
  <c r="J1232" i="1" s="1"/>
  <c r="J2434" i="1" a="1"/>
  <c r="J2434" i="1" s="1"/>
  <c r="J1594" i="1" a="1"/>
  <c r="J1594" i="1" s="1"/>
  <c r="J363" i="1" a="1"/>
  <c r="J363" i="1" s="1"/>
  <c r="J979" i="1" a="1"/>
  <c r="J979" i="1" s="1"/>
  <c r="J1811" i="1" a="1"/>
  <c r="J1811" i="1" s="1"/>
  <c r="J298" i="1" a="1"/>
  <c r="J298" i="1" s="1"/>
  <c r="J1158" i="1" a="1"/>
  <c r="J1158" i="1" s="1"/>
  <c r="J1597" i="1" a="1"/>
  <c r="J1597" i="1" s="1"/>
  <c r="J2255" i="1" a="1"/>
  <c r="J2255" i="1" s="1"/>
  <c r="J1463" i="1" a="1"/>
  <c r="J1463" i="1" s="1"/>
  <c r="J1415" i="1" a="1"/>
  <c r="J1415" i="1" s="1"/>
  <c r="J603" i="1" a="1"/>
  <c r="J603" i="1" s="1"/>
  <c r="J1853" i="1" a="1"/>
  <c r="J1853" i="1" s="1"/>
  <c r="J1553" i="1" a="1"/>
  <c r="J1553" i="1" s="1"/>
  <c r="J1439" i="1" a="1"/>
  <c r="J1439" i="1" s="1"/>
  <c r="J1746" i="1" a="1"/>
  <c r="J1746" i="1" s="1"/>
  <c r="J833" i="1" a="1"/>
  <c r="J833" i="1" s="1"/>
  <c r="J554" i="1" a="1"/>
  <c r="J554" i="1" s="1"/>
  <c r="J1386" i="1" a="1"/>
  <c r="J1386" i="1" s="1"/>
  <c r="J258" i="1" a="1"/>
  <c r="J258" i="1" s="1"/>
  <c r="J2530" i="1" a="1"/>
  <c r="J2530" i="1" s="1"/>
  <c r="J86" i="1" a="1"/>
  <c r="J86" i="1" s="1"/>
  <c r="J1910" i="1" a="1"/>
  <c r="J1910" i="1" s="1"/>
  <c r="J839" i="1" a="1"/>
  <c r="J839" i="1" s="1"/>
  <c r="J867" i="1" a="1"/>
  <c r="J867" i="1" s="1"/>
  <c r="J1731" i="1" a="1"/>
  <c r="J1731" i="1" s="1"/>
  <c r="J1128" i="1" a="1"/>
  <c r="J1128" i="1" s="1"/>
  <c r="J1588" i="1" a="1"/>
  <c r="J1588" i="1" s="1"/>
  <c r="J691" i="1" a="1"/>
  <c r="J691" i="1" s="1"/>
  <c r="J1506" i="1" a="1"/>
  <c r="J1506" i="1" s="1"/>
  <c r="J1098" i="1" a="1"/>
  <c r="J1098" i="1" s="1"/>
  <c r="J856" i="1" a="1"/>
  <c r="J856" i="1" s="1"/>
  <c r="J2627" i="1" a="1"/>
  <c r="J2627" i="1" s="1"/>
  <c r="J790" i="1" a="1"/>
  <c r="J790" i="1" s="1"/>
  <c r="J1591" i="1" a="1"/>
  <c r="J1591" i="1" s="1"/>
  <c r="J2299" i="1" a="1"/>
  <c r="J2299" i="1" s="1"/>
  <c r="J2003" i="1" a="1"/>
  <c r="J2003" i="1" s="1"/>
  <c r="J715" i="1" a="1"/>
  <c r="J715" i="1" s="1"/>
  <c r="J132" i="1" a="1"/>
  <c r="J132" i="1" s="1"/>
  <c r="J687" i="1" a="1"/>
  <c r="J687" i="1" s="1"/>
  <c r="J1761" i="1" a="1"/>
  <c r="J1761" i="1" s="1"/>
  <c r="J192" i="1" a="1"/>
  <c r="J192" i="1" s="1"/>
  <c r="J322" i="1" a="1"/>
  <c r="J322" i="1" s="1"/>
  <c r="J2208" i="1" a="1"/>
  <c r="J2208" i="1" s="1"/>
  <c r="J374" i="1" a="1"/>
  <c r="J374" i="1" s="1"/>
  <c r="J1019" i="1" a="1"/>
  <c r="J1019" i="1" s="1"/>
  <c r="J302" i="1" a="1"/>
  <c r="J302" i="1" s="1"/>
  <c r="J2346" i="1" a="1"/>
  <c r="J2346" i="1" s="1"/>
  <c r="J1262" i="1" a="1"/>
  <c r="J1262" i="1" s="1"/>
  <c r="J633" i="1" a="1"/>
  <c r="J633" i="1" s="1"/>
  <c r="J1600" i="1" a="1"/>
  <c r="J1600" i="1" s="1"/>
  <c r="J2004" i="1" a="1"/>
  <c r="J2004" i="1" s="1"/>
  <c r="J2280" i="1" a="1"/>
  <c r="J2280" i="1" s="1"/>
  <c r="J786" i="1" a="1"/>
  <c r="J786" i="1" s="1"/>
  <c r="J2200" i="1" a="1"/>
  <c r="J2200" i="1" s="1"/>
  <c r="J557" i="1" a="1"/>
  <c r="J557" i="1" s="1"/>
  <c r="J2574" i="1" a="1"/>
  <c r="J2574" i="1" s="1"/>
  <c r="J1780" i="1" a="1"/>
  <c r="J1780" i="1" s="1"/>
  <c r="J1408" i="1" a="1"/>
  <c r="J1408" i="1" s="1"/>
  <c r="J931" i="1" a="1"/>
  <c r="J931" i="1" s="1"/>
  <c r="J842" i="1" a="1"/>
  <c r="J842" i="1" s="1"/>
  <c r="J772" i="1" a="1"/>
  <c r="J772" i="1" s="1"/>
  <c r="J1847" i="1" a="1"/>
  <c r="J1847" i="1" s="1"/>
  <c r="J1368" i="1" a="1"/>
  <c r="J1368" i="1" s="1"/>
  <c r="J2027" i="1" a="1"/>
  <c r="J2027" i="1" s="1"/>
  <c r="J1985" i="1" a="1"/>
  <c r="J1985" i="1" s="1"/>
  <c r="J2015" i="1" a="1"/>
  <c r="J2015" i="1" s="1"/>
  <c r="J82" i="1" a="1"/>
  <c r="J82" i="1" s="1"/>
  <c r="J2335" i="1" a="1"/>
  <c r="J2335" i="1" s="1"/>
  <c r="J1295" i="1" a="1"/>
  <c r="J1295" i="1" s="1"/>
  <c r="J120" i="1" a="1"/>
  <c r="J120" i="1" s="1"/>
  <c r="J1829" i="1" a="1"/>
  <c r="J1829" i="1" s="1"/>
  <c r="J390" i="1" a="1"/>
  <c r="J390" i="1" s="1"/>
  <c r="J2594" i="1" a="1"/>
  <c r="J2594" i="1" s="1"/>
  <c r="J138" i="1" a="1"/>
  <c r="J138" i="1" s="1"/>
  <c r="J2254" i="1" a="1"/>
  <c r="J2254" i="1" s="1"/>
  <c r="J341" i="1" a="1"/>
  <c r="J341" i="1" s="1"/>
  <c r="J1425" i="1" a="1"/>
  <c r="J1425" i="1" s="1"/>
  <c r="J1614" i="1" a="1"/>
  <c r="J1614" i="1" s="1"/>
  <c r="J909" i="1" a="1"/>
  <c r="J909" i="1" s="1"/>
  <c r="J1576" i="1" a="1"/>
  <c r="J1576" i="1" s="1"/>
  <c r="J1758" i="1" a="1"/>
  <c r="J1758" i="1" s="1"/>
  <c r="J2566" i="1" a="1"/>
  <c r="J2566" i="1" s="1"/>
  <c r="J1980" i="1" a="1"/>
  <c r="J1980" i="1" s="1"/>
  <c r="J655" i="1" a="1"/>
  <c r="J655" i="1" s="1"/>
  <c r="J1381" i="1" a="1"/>
  <c r="J1381" i="1" s="1"/>
  <c r="J1609" i="1" a="1"/>
  <c r="J1609" i="1" s="1"/>
  <c r="J208" i="1" a="1"/>
  <c r="J208" i="1" s="1"/>
  <c r="J434" i="1" a="1"/>
  <c r="J434" i="1" s="1"/>
  <c r="J1615" i="1" a="1"/>
  <c r="J1615" i="1" s="1"/>
  <c r="J664" i="1" a="1"/>
  <c r="J664" i="1" s="1"/>
  <c r="J1625" i="1" a="1"/>
  <c r="J1625" i="1" s="1"/>
  <c r="J2476" i="1" a="1"/>
  <c r="J2476" i="1" s="1"/>
  <c r="J70" i="1" a="1"/>
  <c r="J70" i="1" s="1"/>
  <c r="J2291" i="1" a="1"/>
  <c r="J2291" i="1" s="1"/>
  <c r="J1777" i="1" a="1"/>
  <c r="J1777" i="1" s="1"/>
  <c r="J1590" i="1" a="1"/>
  <c r="J1590" i="1" s="1"/>
  <c r="J1566" i="1" a="1"/>
  <c r="J1566" i="1" s="1"/>
  <c r="J2323" i="1" a="1"/>
  <c r="J2323" i="1" s="1"/>
  <c r="J2589" i="1" a="1"/>
  <c r="J2589" i="1" s="1"/>
  <c r="J1201" i="1" a="1"/>
  <c r="J1201" i="1" s="1"/>
  <c r="J676" i="1" a="1"/>
  <c r="J676" i="1" s="1"/>
  <c r="J849" i="1" a="1"/>
  <c r="J849" i="1" s="1"/>
  <c r="J2592" i="1" a="1"/>
  <c r="J2592" i="1" s="1"/>
  <c r="J474" i="1" a="1"/>
  <c r="J474" i="1" s="1"/>
  <c r="J726" i="1" a="1"/>
  <c r="J726" i="1" s="1"/>
  <c r="J1558" i="1" a="1"/>
  <c r="J1558" i="1" s="1"/>
  <c r="J2064" i="1" a="1"/>
  <c r="J2064" i="1" s="1"/>
  <c r="J1194" i="1" a="1"/>
  <c r="J1194" i="1" s="1"/>
  <c r="J2272" i="1" a="1"/>
  <c r="J2272" i="1" s="1"/>
  <c r="J668" i="1" a="1"/>
  <c r="J668" i="1" s="1"/>
  <c r="J449" i="1" a="1"/>
  <c r="J449" i="1" s="1"/>
  <c r="J658" i="1" a="1"/>
  <c r="J658" i="1" s="1"/>
  <c r="J1554" i="1" a="1"/>
  <c r="J1554" i="1" s="1"/>
  <c r="J1584" i="1" a="1"/>
  <c r="J1584" i="1" s="1"/>
  <c r="J1702" i="1" a="1"/>
  <c r="J1702" i="1" s="1"/>
  <c r="J2494" i="1" a="1"/>
  <c r="J2494" i="1" s="1"/>
  <c r="J2636" i="1" a="1"/>
  <c r="J2636" i="1" s="1"/>
  <c r="J1380" i="1" a="1"/>
  <c r="J1380" i="1" s="1"/>
  <c r="J1762" i="1" a="1"/>
  <c r="J1762" i="1" s="1"/>
  <c r="J2380" i="1" a="1"/>
  <c r="J2380" i="1" s="1"/>
  <c r="J782" i="1" a="1"/>
  <c r="J782" i="1" s="1"/>
  <c r="J2661" i="1" a="1"/>
  <c r="J2661" i="1" s="1"/>
  <c r="J584" i="1" a="1"/>
  <c r="J584" i="1" s="1"/>
  <c r="J1583" i="1" a="1"/>
  <c r="J1583" i="1" s="1"/>
  <c r="J860" i="1" a="1"/>
  <c r="J860" i="1" s="1"/>
  <c r="J917" i="1" a="1"/>
  <c r="J917" i="1" s="1"/>
  <c r="J2251" i="1" a="1"/>
  <c r="J2251" i="1" s="1"/>
  <c r="J1404" i="1" a="1"/>
  <c r="J1404" i="1" s="1"/>
  <c r="J1436" i="1" a="1"/>
  <c r="J1436" i="1" s="1"/>
  <c r="J1569" i="1" a="1"/>
  <c r="J1569" i="1" s="1"/>
  <c r="J918" i="1" a="1"/>
  <c r="J918" i="1" s="1"/>
  <c r="J193" i="1" a="1"/>
  <c r="J193" i="1" s="1"/>
  <c r="J1734" i="1" a="1"/>
  <c r="J1734" i="1" s="1"/>
  <c r="J2415" i="1" a="1"/>
  <c r="J2415" i="1" s="1"/>
  <c r="J1227" i="1" a="1"/>
  <c r="J1227" i="1" s="1"/>
  <c r="J1482" i="1" a="1"/>
  <c r="J1482" i="1" s="1"/>
  <c r="J576" i="1" a="1"/>
  <c r="J576" i="1" s="1"/>
  <c r="J2529" i="1" a="1"/>
  <c r="J2529" i="1" s="1"/>
  <c r="J1203" i="1" a="1"/>
  <c r="J1203" i="1" s="1"/>
  <c r="J2483" i="1" a="1"/>
  <c r="J2483" i="1" s="1"/>
  <c r="J1355" i="1" a="1"/>
  <c r="J1355" i="1" s="1"/>
  <c r="J2134" i="1" a="1"/>
  <c r="J2134" i="1" s="1"/>
  <c r="J562" i="1" a="1"/>
  <c r="J562" i="1" s="1"/>
  <c r="J953" i="1" a="1"/>
  <c r="J953" i="1" s="1"/>
  <c r="J1528" i="1" a="1"/>
  <c r="J1528" i="1" s="1"/>
  <c r="J784" i="1" a="1"/>
  <c r="J784" i="1" s="1"/>
  <c r="J21" i="1" a="1"/>
  <c r="J21" i="1" s="1"/>
  <c r="J671" i="1" a="1"/>
  <c r="J671" i="1" s="1"/>
  <c r="J1410" i="1" a="1"/>
  <c r="J1410" i="1" s="1"/>
  <c r="J1963" i="1" a="1"/>
  <c r="J1963" i="1" s="1"/>
  <c r="J1464" i="1" a="1"/>
  <c r="J1464" i="1" s="1"/>
  <c r="J2567" i="1" a="1"/>
  <c r="J2567" i="1" s="1"/>
  <c r="J477" i="1" a="1"/>
  <c r="J477" i="1" s="1"/>
  <c r="J1653" i="1" a="1"/>
  <c r="J1653" i="1" s="1"/>
  <c r="J1079" i="1" a="1"/>
  <c r="J1079" i="1" s="1"/>
  <c r="J1678" i="1" a="1"/>
  <c r="J1678" i="1" s="1"/>
  <c r="J1557" i="1" a="1"/>
  <c r="J1557" i="1" s="1"/>
  <c r="J351" i="1" a="1"/>
  <c r="J351" i="1" s="1"/>
  <c r="J704" i="1" a="1"/>
  <c r="J704" i="1" s="1"/>
  <c r="J327" i="1" a="1"/>
  <c r="J327" i="1" s="1"/>
  <c r="J2213" i="1" a="1"/>
  <c r="J2213" i="1" s="1"/>
  <c r="J1840" i="1" a="1"/>
  <c r="J1840" i="1" s="1"/>
  <c r="J1505" i="1" a="1"/>
  <c r="J1505" i="1" s="1"/>
  <c r="J636" i="1" a="1"/>
  <c r="J636" i="1" s="1"/>
  <c r="J1035" i="1" a="1"/>
  <c r="J1035" i="1" s="1"/>
  <c r="J793" i="1" a="1"/>
  <c r="J793" i="1" s="1"/>
  <c r="J45" i="1" a="1"/>
  <c r="J45" i="1" s="1"/>
  <c r="J2666" i="1" a="1"/>
  <c r="J2666" i="1" s="1"/>
  <c r="J127" i="1" a="1"/>
  <c r="J127" i="1" s="1"/>
  <c r="J531" i="1" a="1"/>
  <c r="J531" i="1" s="1"/>
  <c r="J2683" i="1" a="1"/>
  <c r="J2683" i="1" s="1"/>
  <c r="J2522" i="1" a="1"/>
  <c r="J2522" i="1" s="1"/>
  <c r="J545" i="1" a="1"/>
  <c r="J545" i="1" s="1"/>
  <c r="J1782" i="1" a="1"/>
  <c r="J1782" i="1" s="1"/>
  <c r="J1972" i="1" a="1"/>
  <c r="J1972" i="1" s="1"/>
  <c r="J248" i="1" a="1"/>
  <c r="J248" i="1" s="1"/>
  <c r="J2259" i="1" a="1"/>
  <c r="J2259" i="1" s="1"/>
  <c r="J2735" i="1" a="1"/>
  <c r="J2735" i="1" s="1"/>
  <c r="J1197" i="1" a="1"/>
  <c r="J1197" i="1" s="1"/>
  <c r="J2351" i="1" a="1"/>
  <c r="J2351" i="1" s="1"/>
  <c r="J233" i="1" a="1"/>
  <c r="J233" i="1" s="1"/>
  <c r="J1561" i="1" a="1"/>
  <c r="J1561" i="1" s="1"/>
  <c r="J111" i="1" a="1"/>
  <c r="J111" i="1" s="1"/>
  <c r="J112" i="1" a="1"/>
  <c r="J112" i="1" s="1"/>
  <c r="J1605" i="1" a="1"/>
  <c r="J1605" i="1" s="1"/>
  <c r="J1744" i="1" a="1"/>
  <c r="J1744" i="1" s="1"/>
  <c r="J1453" i="1" a="1"/>
  <c r="J1453" i="1" s="1"/>
  <c r="J1835" i="1" a="1"/>
  <c r="J1835" i="1" s="1"/>
  <c r="J901" i="1" a="1"/>
  <c r="J901" i="1" s="1"/>
  <c r="J1891" i="1" a="1"/>
  <c r="J1891" i="1" s="1"/>
  <c r="J915" i="1" a="1"/>
  <c r="J915" i="1" s="1"/>
  <c r="J678" i="1" a="1"/>
  <c r="J678" i="1" s="1"/>
  <c r="J2229" i="1" a="1"/>
  <c r="J2229" i="1" s="1"/>
  <c r="J310" i="1" a="1"/>
  <c r="J310" i="1" s="1"/>
  <c r="J1820" i="1" a="1"/>
  <c r="J1820" i="1" s="1"/>
  <c r="J1932" i="1" a="1"/>
  <c r="J1932" i="1" s="1"/>
  <c r="J1982" i="1" a="1"/>
  <c r="J1982" i="1" s="1"/>
  <c r="J1608" i="1" a="1"/>
  <c r="J1608" i="1" s="1"/>
  <c r="J370" i="1" a="1"/>
  <c r="J370" i="1" s="1"/>
  <c r="J499" i="1" a="1"/>
  <c r="J499" i="1" s="1"/>
  <c r="J1121" i="1" a="1"/>
  <c r="J1121" i="1" s="1"/>
  <c r="J213" i="1" a="1"/>
  <c r="J213" i="1" s="1"/>
  <c r="J775" i="1" a="1"/>
  <c r="J775" i="1" s="1"/>
  <c r="J1347" i="1" a="1"/>
  <c r="J1347" i="1" s="1"/>
  <c r="J273" i="1" a="1"/>
  <c r="J273" i="1" s="1"/>
  <c r="J2576" i="1" a="1"/>
  <c r="J2576" i="1" s="1"/>
  <c r="J951" i="1" a="1"/>
  <c r="J951" i="1" s="1"/>
  <c r="J1093" i="1" a="1"/>
  <c r="J1093" i="1" s="1"/>
  <c r="J591" i="1" a="1"/>
  <c r="J591" i="1" s="1"/>
  <c r="J1573" i="1" a="1"/>
  <c r="J1573" i="1" s="1"/>
  <c r="J1938" i="1" a="1"/>
  <c r="J1938" i="1" s="1"/>
  <c r="J185" i="1" a="1"/>
  <c r="J185" i="1" s="1"/>
  <c r="J2296" i="1" a="1"/>
  <c r="J2296" i="1" s="1"/>
  <c r="J1510" i="1" a="1"/>
  <c r="J1510" i="1" s="1"/>
  <c r="J1984" i="1" a="1"/>
  <c r="J1984" i="1" s="1"/>
  <c r="J103" i="1" a="1"/>
  <c r="J103" i="1" s="1"/>
  <c r="J317" i="1" a="1"/>
  <c r="J317" i="1" s="1"/>
  <c r="J1708" i="1" a="1"/>
  <c r="J1708" i="1" s="1"/>
  <c r="J1610" i="1" a="1"/>
  <c r="J1610" i="1" s="1"/>
  <c r="J1959" i="1" a="1"/>
  <c r="J1959" i="1" s="1"/>
  <c r="J2665" i="1" a="1"/>
  <c r="J2665" i="1" s="1"/>
  <c r="J781" i="1" a="1"/>
  <c r="J781" i="1" s="1"/>
  <c r="J2551" i="1" a="1"/>
  <c r="J2551" i="1" s="1"/>
  <c r="J61" i="1" a="1"/>
  <c r="J61" i="1" s="1"/>
  <c r="J1792" i="1" a="1"/>
  <c r="J1792" i="1" s="1"/>
  <c r="J2264" i="1" a="1"/>
  <c r="J2264" i="1" s="1"/>
  <c r="J2143" i="1" a="1"/>
  <c r="J2143" i="1" s="1"/>
  <c r="J1757" i="1" a="1"/>
  <c r="J1757" i="1" s="1"/>
  <c r="J1587" i="1" a="1"/>
  <c r="J1587" i="1" s="1"/>
  <c r="J359" i="1" a="1"/>
  <c r="J359" i="1" s="1"/>
  <c r="J620" i="1" a="1"/>
  <c r="J620" i="1" s="1"/>
  <c r="J1064" i="1" a="1"/>
  <c r="J1064" i="1" s="1"/>
  <c r="J1350" i="1" a="1"/>
  <c r="J1350" i="1" s="1"/>
  <c r="J589" i="1" a="1"/>
  <c r="J589" i="1" s="1"/>
  <c r="J2170" i="1" a="1"/>
  <c r="J2170" i="1" s="1"/>
  <c r="J2565" i="1" a="1"/>
  <c r="J2565" i="1" s="1"/>
  <c r="J190" i="1" a="1"/>
  <c r="J190" i="1" s="1"/>
  <c r="J794" i="1" a="1"/>
  <c r="J794" i="1" s="1"/>
  <c r="J975" i="1" a="1"/>
  <c r="J975" i="1" s="1"/>
  <c r="J2029" i="1" a="1"/>
  <c r="J2029" i="1" s="1"/>
  <c r="J235" i="1" a="1"/>
  <c r="J235" i="1" s="1"/>
  <c r="J1132" i="1" a="1"/>
  <c r="J1132" i="1" s="1"/>
  <c r="J236" i="1" a="1"/>
  <c r="J236" i="1" s="1"/>
  <c r="J2472" i="1" a="1"/>
  <c r="J2472" i="1" s="1"/>
  <c r="J2031" i="1" a="1"/>
  <c r="J2031" i="1" s="1"/>
  <c r="J406" i="1" a="1"/>
  <c r="J406" i="1" s="1"/>
  <c r="J2075" i="1" a="1"/>
  <c r="J2075" i="1" s="1"/>
  <c r="J206" i="1" a="1"/>
  <c r="J206" i="1" s="1"/>
  <c r="J275" i="1" a="1"/>
  <c r="J275" i="1" s="1"/>
  <c r="J714" i="1" a="1"/>
  <c r="J714" i="1" s="1"/>
  <c r="J1509" i="1" a="1"/>
  <c r="J1509" i="1" s="1"/>
  <c r="J1791" i="1" a="1"/>
  <c r="J1791" i="1" s="1"/>
  <c r="J2356" i="1" a="1"/>
  <c r="J2356" i="1" s="1"/>
  <c r="J2240" i="1" a="1"/>
  <c r="J2240" i="1" s="1"/>
  <c r="J345" i="1" a="1"/>
  <c r="J345" i="1" s="1"/>
  <c r="J1975" i="1" a="1"/>
  <c r="J1975" i="1" s="1"/>
  <c r="J885" i="1" a="1"/>
  <c r="J885" i="1" s="1"/>
  <c r="J2135" i="1" a="1"/>
  <c r="J2135" i="1" s="1"/>
  <c r="J330" i="1" a="1"/>
  <c r="J330" i="1" s="1"/>
  <c r="J766" i="1" a="1"/>
  <c r="J766" i="1" s="1"/>
  <c r="J1880" i="1" a="1"/>
  <c r="J1880" i="1" s="1"/>
  <c r="J2672" i="1" a="1"/>
  <c r="J2672" i="1" s="1"/>
  <c r="J2349" i="1" a="1"/>
  <c r="J2349" i="1" s="1"/>
  <c r="J1018" i="1" a="1"/>
  <c r="J1018" i="1" s="1"/>
  <c r="J1612" i="1" a="1"/>
  <c r="J1612" i="1" s="1"/>
  <c r="J614" i="1" a="1"/>
  <c r="J614" i="1" s="1"/>
  <c r="J2088" i="1" a="1"/>
  <c r="J2088" i="1" s="1"/>
  <c r="J897" i="1" a="1"/>
  <c r="J897" i="1" s="1"/>
  <c r="J2267" i="1" a="1"/>
  <c r="J2267" i="1" s="1"/>
  <c r="J2069" i="1" a="1"/>
  <c r="J2069" i="1" s="1"/>
  <c r="J2528" i="1" a="1"/>
  <c r="J2528" i="1" s="1"/>
  <c r="J2046" i="1" a="1"/>
  <c r="J2046" i="1" s="1"/>
  <c r="J1851" i="1" a="1"/>
  <c r="J1851" i="1" s="1"/>
  <c r="J1779" i="1" a="1"/>
  <c r="J1779" i="1" s="1"/>
  <c r="J1551" i="1" a="1"/>
  <c r="J1551" i="1" s="1"/>
  <c r="J1599" i="1" a="1"/>
  <c r="J1599" i="1" s="1"/>
  <c r="J1878" i="1" a="1"/>
  <c r="J1878" i="1" s="1"/>
  <c r="J1717" i="1" a="1"/>
  <c r="J1717" i="1" s="1"/>
  <c r="J647" i="1" a="1"/>
  <c r="J647" i="1" s="1"/>
  <c r="J1549" i="1" a="1"/>
  <c r="J1549" i="1" s="1"/>
  <c r="J1598" i="1" a="1"/>
  <c r="J1598" i="1" s="1"/>
  <c r="J1676" i="1" a="1"/>
  <c r="J1676" i="1" s="1"/>
  <c r="J1059" i="1" a="1"/>
  <c r="J1059" i="1" s="1"/>
  <c r="J1974" i="1" a="1"/>
  <c r="J1974" i="1" s="1"/>
  <c r="J1374" i="1" a="1"/>
  <c r="J1374" i="1" s="1"/>
  <c r="J1794" i="1" a="1"/>
  <c r="J1794" i="1" s="1"/>
  <c r="J862" i="1" a="1"/>
  <c r="J862" i="1" s="1"/>
  <c r="J1807" i="1" a="1"/>
  <c r="J1807" i="1" s="1"/>
  <c r="J447" i="1" a="1"/>
  <c r="J447" i="1" s="1"/>
  <c r="J1776" i="1" a="1"/>
  <c r="J1776" i="1" s="1"/>
  <c r="J352" i="1" a="1"/>
  <c r="J352" i="1" s="1"/>
  <c r="J983" i="1" a="1"/>
  <c r="J983" i="1" s="1"/>
  <c r="J1747" i="1" a="1"/>
  <c r="J1747" i="1" s="1"/>
  <c r="J335" i="1" a="1"/>
  <c r="J335" i="1" s="1"/>
  <c r="J2013" i="1" a="1"/>
  <c r="J2013" i="1" s="1"/>
  <c r="J1582" i="1" a="1"/>
  <c r="J1582" i="1" s="1"/>
  <c r="J2745" i="1" a="1"/>
  <c r="J2745" i="1" s="1"/>
  <c r="J2057" i="1" a="1"/>
  <c r="J2057" i="1" s="1"/>
  <c r="J745" i="1" a="1"/>
  <c r="J745" i="1" s="1"/>
  <c r="J2122" i="1" a="1"/>
  <c r="J2122" i="1" s="1"/>
  <c r="J2241" i="1" a="1"/>
  <c r="J2241" i="1" s="1"/>
  <c r="J189" i="1" a="1"/>
  <c r="J189" i="1" s="1"/>
  <c r="J1650" i="1" a="1"/>
  <c r="J1650" i="1" s="1"/>
  <c r="J760" i="1" a="1"/>
  <c r="J760" i="1" s="1"/>
  <c r="J2600" i="1" a="1"/>
  <c r="J2600" i="1" s="1"/>
  <c r="J2081" i="1" a="1"/>
  <c r="J2081" i="1" s="1"/>
  <c r="J1990" i="1" a="1"/>
  <c r="J1990" i="1" s="1"/>
  <c r="J1535" i="1" a="1"/>
  <c r="J1535" i="1" s="1"/>
  <c r="J239" i="1" a="1"/>
  <c r="J239" i="1" s="1"/>
  <c r="J1756" i="1" a="1"/>
  <c r="J1756" i="1" s="1"/>
  <c r="J2129" i="1" a="1"/>
  <c r="J2129" i="1" s="1"/>
  <c r="J1602" i="1" a="1"/>
  <c r="J1602" i="1" s="1"/>
  <c r="J1681" i="1" a="1"/>
  <c r="J1681" i="1" s="1"/>
  <c r="J2235" i="1" a="1"/>
  <c r="J2235" i="1" s="1"/>
  <c r="J2082" i="1" a="1"/>
  <c r="J2082" i="1" s="1"/>
  <c r="J2144" i="1" a="1"/>
  <c r="J2144" i="1" s="1"/>
  <c r="J2095" i="1" a="1"/>
  <c r="J2095" i="1" s="1"/>
  <c r="J970" i="1" a="1"/>
  <c r="J970" i="1" s="1"/>
  <c r="J1359" i="1" a="1"/>
  <c r="J1359" i="1" s="1"/>
  <c r="J1654" i="1" a="1"/>
  <c r="J1654" i="1" s="1"/>
  <c r="J2442" i="1" a="1"/>
  <c r="J2442" i="1" s="1"/>
  <c r="J1543" i="1" a="1"/>
  <c r="J1543" i="1" s="1"/>
  <c r="J2028" i="1" a="1"/>
  <c r="J2028" i="1" s="1"/>
  <c r="J2127" i="1" a="1"/>
  <c r="J2127" i="1" s="1"/>
  <c r="J1540" i="1" a="1"/>
  <c r="J1540" i="1" s="1"/>
  <c r="J1691" i="1" a="1"/>
  <c r="J1691" i="1" s="1"/>
  <c r="J1684" i="1" a="1"/>
  <c r="J1684" i="1" s="1"/>
  <c r="J253" i="1" a="1"/>
  <c r="J253" i="1" s="1"/>
  <c r="J255" i="1" a="1"/>
  <c r="J255" i="1" s="1"/>
  <c r="J943" i="1" a="1"/>
  <c r="J943" i="1" s="1"/>
  <c r="J1981" i="1" a="1"/>
  <c r="J1981" i="1" s="1"/>
  <c r="J1013" i="1" a="1"/>
  <c r="J1013" i="1" s="1"/>
  <c r="J2047" i="1" a="1"/>
  <c r="J2047" i="1" s="1"/>
  <c r="J367" i="1" a="1"/>
  <c r="J367" i="1" s="1"/>
  <c r="J2353" i="1" a="1"/>
  <c r="J2353" i="1" s="1"/>
  <c r="J1007" i="1" a="1"/>
  <c r="J1007" i="1" s="1"/>
  <c r="J1833" i="1" a="1"/>
  <c r="J1833" i="1" s="1"/>
  <c r="J1568" i="1" a="1"/>
  <c r="J1568" i="1" s="1"/>
  <c r="J1213" i="1" a="1"/>
  <c r="J1213" i="1" s="1"/>
  <c r="J92" i="1" a="1"/>
  <c r="J92" i="1" s="1"/>
  <c r="J405" i="1" a="1"/>
  <c r="J405" i="1" s="1"/>
  <c r="J2562" i="1" a="1"/>
  <c r="J2562" i="1" s="1"/>
  <c r="J1665" i="1" a="1"/>
  <c r="J1665" i="1" s="1"/>
  <c r="J1160" i="1" a="1"/>
  <c r="J1160" i="1" s="1"/>
  <c r="J2425" i="1" a="1"/>
  <c r="J2425" i="1" s="1"/>
  <c r="J900" i="1" a="1"/>
  <c r="J900" i="1" s="1"/>
  <c r="J1518" i="1" a="1"/>
  <c r="J1518" i="1" s="1"/>
  <c r="J2716" i="1" a="1"/>
  <c r="J2716" i="1" s="1"/>
  <c r="J1522" i="1" a="1"/>
  <c r="J1522" i="1" s="1"/>
  <c r="J938" i="1" a="1"/>
  <c r="J938" i="1" s="1"/>
  <c r="J906" i="1" a="1"/>
  <c r="J906" i="1" s="1"/>
  <c r="J1471" i="1" a="1"/>
  <c r="J1471" i="1" s="1"/>
  <c r="J1901" i="1" a="1"/>
  <c r="J1901" i="1" s="1"/>
  <c r="J1307" i="1" a="1"/>
  <c r="J1307" i="1" s="1"/>
  <c r="J1649" i="1" a="1"/>
  <c r="J1649" i="1" s="1"/>
  <c r="J1902" i="1" a="1"/>
  <c r="J1902" i="1" s="1"/>
  <c r="J2757" i="1" a="1"/>
  <c r="J2757" i="1" s="1"/>
  <c r="J479" i="1" a="1"/>
  <c r="J479" i="1" s="1"/>
  <c r="J365" i="1" a="1"/>
  <c r="J365" i="1" s="1"/>
  <c r="J1987" i="1" a="1"/>
  <c r="J1987" i="1" s="1"/>
  <c r="J818" i="1" a="1"/>
  <c r="J818" i="1" s="1"/>
  <c r="J1671" i="1" a="1"/>
  <c r="J1671" i="1" s="1"/>
  <c r="J1977" i="1" a="1"/>
  <c r="J1977" i="1" s="1"/>
  <c r="J1729" i="1" a="1"/>
  <c r="J1729" i="1" s="1"/>
  <c r="J1856" i="1" a="1"/>
  <c r="J1856" i="1" s="1"/>
  <c r="J426" i="1" a="1"/>
  <c r="J426" i="1" s="1"/>
  <c r="J251" i="1" a="1"/>
  <c r="J251" i="1" s="1"/>
  <c r="J1445" i="1" a="1"/>
  <c r="J1445" i="1" s="1"/>
  <c r="J481" i="1" a="1"/>
  <c r="J481" i="1" s="1"/>
  <c r="J919" i="1" a="1"/>
  <c r="J919" i="1" s="1"/>
  <c r="J295" i="1" a="1"/>
  <c r="J295" i="1" s="1"/>
  <c r="J2691" i="1" a="1"/>
  <c r="J2691" i="1" s="1"/>
  <c r="J792" i="1" a="1"/>
  <c r="J792" i="1" s="1"/>
  <c r="J1642" i="1" a="1"/>
  <c r="J1642" i="1" s="1"/>
  <c r="J2502" i="1" a="1"/>
  <c r="J2502" i="1" s="1"/>
  <c r="J2089" i="1" a="1"/>
  <c r="J2089" i="1" s="1"/>
  <c r="J373" i="1" a="1"/>
  <c r="J373" i="1" s="1"/>
  <c r="J912" i="1" a="1"/>
  <c r="J912" i="1" s="1"/>
  <c r="J648" i="1" a="1"/>
  <c r="J648" i="1" s="1"/>
  <c r="J1879" i="1" a="1"/>
  <c r="J1879" i="1" s="1"/>
  <c r="J2466" i="1" a="1"/>
  <c r="J2466" i="1" s="1"/>
  <c r="J186" i="1" a="1"/>
  <c r="J186" i="1" s="1"/>
  <c r="J2477" i="1" a="1"/>
  <c r="J2477" i="1" s="1"/>
  <c r="J791" i="1" a="1"/>
  <c r="J791" i="1" s="1"/>
  <c r="J1421" i="1" a="1"/>
  <c r="J1421" i="1" s="1"/>
  <c r="J2470" i="1" a="1"/>
  <c r="J2470" i="1" s="1"/>
  <c r="J553" i="1" a="1"/>
  <c r="J553" i="1" s="1"/>
  <c r="J1491" i="1" a="1"/>
  <c r="J1491" i="1" s="1"/>
  <c r="J2372" i="1" a="1"/>
  <c r="J2372" i="1" s="1"/>
  <c r="J2619" i="1" a="1"/>
  <c r="J2619" i="1" s="1"/>
  <c r="J1235" i="1" a="1"/>
  <c r="J1235" i="1" s="1"/>
  <c r="J136" i="1" a="1"/>
  <c r="J136" i="1" s="1"/>
  <c r="J936" i="1" a="1"/>
  <c r="J936" i="1" s="1"/>
  <c r="J2214" i="1" a="1"/>
  <c r="J2214" i="1" s="1"/>
  <c r="J690" i="1" a="1"/>
  <c r="J690" i="1" s="1"/>
  <c r="J1828" i="1" a="1"/>
  <c r="J1828" i="1" s="1"/>
  <c r="J196" i="1" a="1"/>
  <c r="J196" i="1" s="1"/>
  <c r="J2540" i="1" a="1"/>
  <c r="J2540" i="1" s="1"/>
  <c r="J1983" i="1" a="1"/>
  <c r="J1983" i="1" s="1"/>
  <c r="J2484" i="1" a="1"/>
  <c r="J2484" i="1" s="1"/>
  <c r="J2094" i="1" a="1"/>
  <c r="J2094" i="1" s="1"/>
  <c r="J1970" i="1" a="1"/>
  <c r="J1970" i="1" s="1"/>
  <c r="J115" i="1" a="1"/>
  <c r="J115" i="1" s="1"/>
  <c r="J1806" i="1" a="1"/>
  <c r="J1806" i="1" s="1"/>
  <c r="J1707" i="1" a="1"/>
  <c r="J1707" i="1" s="1"/>
  <c r="J1337" i="1" a="1"/>
  <c r="J1337" i="1" s="1"/>
  <c r="J1852" i="1" a="1"/>
  <c r="J1852" i="1" s="1"/>
  <c r="J1520" i="1" a="1"/>
  <c r="J1520" i="1" s="1"/>
  <c r="J2550" i="1" a="1"/>
  <c r="J2550" i="1" s="1"/>
  <c r="J1830" i="1" a="1"/>
  <c r="J1830" i="1" s="1"/>
  <c r="J1855" i="1" a="1"/>
  <c r="J1855" i="1" s="1"/>
  <c r="J1563" i="1" a="1"/>
  <c r="J1563" i="1" s="1"/>
  <c r="J2265" i="1" a="1"/>
  <c r="J2265" i="1" s="1"/>
  <c r="J2709" i="1" a="1"/>
  <c r="J2709" i="1" s="1"/>
  <c r="J650" i="1" a="1"/>
  <c r="J650" i="1" s="1"/>
  <c r="J1559" i="1" a="1"/>
  <c r="J1559" i="1" s="1"/>
  <c r="J1979" i="1" a="1"/>
  <c r="J1979" i="1" s="1"/>
  <c r="J2334" i="1" a="1"/>
  <c r="J2334" i="1" s="1"/>
  <c r="J1714" i="1" a="1"/>
  <c r="J1714" i="1" s="1"/>
  <c r="J2230" i="1" a="1"/>
  <c r="J2230" i="1" s="1"/>
  <c r="J1803" i="1" a="1"/>
  <c r="J1803" i="1" s="1"/>
  <c r="J2377" i="1" a="1"/>
  <c r="J2377" i="1" s="1"/>
  <c r="J1627" i="1" a="1"/>
  <c r="J1627" i="1" s="1"/>
  <c r="J484" i="1" a="1"/>
  <c r="J484" i="1" s="1"/>
  <c r="J2381" i="1" a="1"/>
  <c r="J2381" i="1" s="1"/>
  <c r="J1635" i="1" a="1"/>
  <c r="J1635" i="1" s="1"/>
  <c r="J815" i="1" a="1"/>
  <c r="J815" i="1" s="1"/>
  <c r="J925" i="1" a="1"/>
  <c r="J925" i="1" s="1"/>
  <c r="J238" i="1" a="1"/>
  <c r="J238" i="1" s="1"/>
  <c r="J528" i="1" a="1"/>
  <c r="J528" i="1" s="1"/>
  <c r="J2559" i="1" a="1"/>
  <c r="J2559" i="1" s="1"/>
  <c r="J1872" i="1" a="1"/>
  <c r="J1872" i="1" s="1"/>
  <c r="J990" i="1" a="1"/>
  <c r="J990" i="1" s="1"/>
  <c r="J1798" i="1" a="1"/>
  <c r="J1798" i="1" s="1"/>
  <c r="J1925" i="1" a="1"/>
  <c r="J1925" i="1" s="1"/>
  <c r="J432" i="1" a="1"/>
  <c r="J432" i="1" s="1"/>
  <c r="J942" i="1" a="1"/>
  <c r="J942" i="1" s="1"/>
  <c r="J2487" i="1" a="1"/>
  <c r="J2487" i="1" s="1"/>
  <c r="J1904" i="1" a="1"/>
  <c r="J1904" i="1" s="1"/>
  <c r="J911" i="1" a="1"/>
  <c r="J911" i="1" s="1"/>
  <c r="J1677" i="1" a="1"/>
  <c r="J1677" i="1" s="1"/>
  <c r="J2563" i="1" a="1"/>
  <c r="J2563" i="1" s="1"/>
  <c r="J2253" i="1" a="1"/>
  <c r="J2253" i="1" s="1"/>
  <c r="J343" i="1" a="1"/>
  <c r="J343" i="1" s="1"/>
  <c r="J1616" i="1" a="1"/>
  <c r="J1616" i="1" s="1"/>
  <c r="J2572" i="1" a="1"/>
  <c r="J2572" i="1" s="1"/>
  <c r="J2467" i="1" a="1"/>
  <c r="J2467" i="1" s="1"/>
  <c r="J1521" i="1" a="1"/>
  <c r="J1521" i="1" s="1"/>
  <c r="J1017" i="1" a="1"/>
  <c r="J1017" i="1" s="1"/>
  <c r="J1601" i="1" a="1"/>
  <c r="J1601" i="1" s="1"/>
  <c r="J1848" i="1" a="1"/>
  <c r="J1848" i="1" s="1"/>
  <c r="J1271" i="1" a="1"/>
  <c r="J1271" i="1" s="1"/>
  <c r="J2450" i="1" a="1"/>
  <c r="J2450" i="1" s="1"/>
  <c r="J1533" i="1" a="1"/>
  <c r="J1533" i="1" s="1"/>
  <c r="J1151" i="1" a="1"/>
  <c r="J1151" i="1" s="1"/>
  <c r="J2316" i="1" a="1"/>
  <c r="J2316" i="1" s="1"/>
  <c r="J910" i="1" a="1"/>
  <c r="J910" i="1" s="1"/>
  <c r="J2384" i="1" a="1"/>
  <c r="J2384" i="1" s="1"/>
  <c r="J926" i="1" a="1"/>
  <c r="J926" i="1" s="1"/>
  <c r="J1893" i="1" a="1"/>
  <c r="J1893" i="1" s="1"/>
  <c r="J2305" i="1" a="1"/>
  <c r="J2305" i="1" s="1"/>
  <c r="J475" i="1" a="1"/>
  <c r="J475" i="1" s="1"/>
  <c r="J2297" i="1" a="1"/>
  <c r="J2297" i="1" s="1"/>
  <c r="J1344" i="1" a="1"/>
  <c r="J1344" i="1" s="1"/>
  <c r="J1679" i="1" a="1"/>
  <c r="J1679" i="1" s="1"/>
  <c r="J2191" i="1" a="1"/>
  <c r="J2191" i="1" s="1"/>
  <c r="J1308" i="1" a="1"/>
  <c r="J1308" i="1" s="1"/>
  <c r="J2584" i="1" a="1"/>
  <c r="J2584" i="1" s="1"/>
  <c r="J2140" i="1" a="1"/>
  <c r="J2140" i="1" s="1"/>
  <c r="J2359" i="1" a="1"/>
  <c r="J2359" i="1" s="1"/>
  <c r="J2546" i="1" a="1"/>
  <c r="J2546" i="1" s="1"/>
  <c r="J1988" i="1" a="1"/>
  <c r="J1988" i="1" s="1"/>
  <c r="J941" i="1" a="1"/>
  <c r="J941" i="1" s="1"/>
  <c r="J1965" i="1" a="1"/>
  <c r="J1965" i="1" s="1"/>
  <c r="J940" i="1" a="1"/>
  <c r="J940" i="1" s="1"/>
  <c r="J1456" i="1" a="1"/>
  <c r="J1456" i="1" s="1"/>
  <c r="J1796" i="1" a="1"/>
  <c r="J1796" i="1" s="1"/>
  <c r="J2219" i="1" a="1"/>
  <c r="J2219" i="1" s="1"/>
  <c r="J2190" i="1" a="1"/>
  <c r="J2190" i="1" s="1"/>
  <c r="J2552" i="1" a="1"/>
  <c r="J2552" i="1" s="1"/>
  <c r="J2058" i="1" a="1"/>
  <c r="J2058" i="1" s="1"/>
  <c r="J1513" i="1" a="1"/>
  <c r="J1513" i="1" s="1"/>
  <c r="J2234" i="1" a="1"/>
  <c r="J2234" i="1" s="1"/>
  <c r="J2164" i="1" a="1"/>
  <c r="J2164" i="1" s="1"/>
  <c r="J375" i="1" a="1"/>
  <c r="J375" i="1" s="1"/>
  <c r="J987" i="1" a="1"/>
  <c r="J987" i="1" s="1"/>
  <c r="J893" i="1" a="1"/>
  <c r="J893" i="1" s="1"/>
  <c r="J520" i="1" a="1"/>
  <c r="J520" i="1" s="1"/>
  <c r="J592" i="1" a="1"/>
  <c r="J592" i="1" s="1"/>
  <c r="J913" i="1" a="1"/>
  <c r="J913" i="1" s="1"/>
  <c r="J892" i="1" a="1"/>
  <c r="J892" i="1" s="1"/>
  <c r="J1648" i="1" a="1"/>
  <c r="J1648" i="1" s="1"/>
  <c r="J2074" i="1" a="1"/>
  <c r="J2074" i="1" s="1"/>
  <c r="J1822" i="1" a="1"/>
  <c r="J1822" i="1" s="1"/>
  <c r="J834" i="1" a="1"/>
  <c r="J834" i="1" s="1"/>
  <c r="J2433" i="1" a="1"/>
  <c r="J2433" i="1" s="1"/>
  <c r="J1877" i="1" a="1"/>
  <c r="J1877" i="1" s="1"/>
  <c r="J1966" i="1" a="1"/>
  <c r="J1966" i="1" s="1"/>
  <c r="J886" i="1" a="1"/>
  <c r="J886" i="1" s="1"/>
  <c r="J1383" i="1" a="1"/>
  <c r="J1383" i="1" s="1"/>
  <c r="J393" i="1" a="1"/>
  <c r="J393" i="1" s="1"/>
  <c r="J2722" i="1" a="1"/>
  <c r="J2722" i="1" s="1"/>
  <c r="J2036" i="1" a="1"/>
  <c r="J2036" i="1" s="1"/>
  <c r="J1478" i="1" a="1"/>
  <c r="J1478" i="1" s="1"/>
  <c r="J1241" i="1" a="1"/>
  <c r="J1241" i="1" s="1"/>
  <c r="J1512" i="1" a="1"/>
  <c r="J1512" i="1" s="1"/>
  <c r="J1575" i="1" a="1"/>
  <c r="J1575" i="1" s="1"/>
  <c r="J1333" i="1" a="1"/>
  <c r="J1333" i="1" s="1"/>
  <c r="J969" i="1" a="1"/>
  <c r="J969" i="1" s="1"/>
  <c r="J261" i="1" a="1"/>
  <c r="J261" i="1" s="1"/>
  <c r="J2439" i="1" a="1"/>
  <c r="J2439" i="1" s="1"/>
  <c r="J820" i="1" a="1"/>
  <c r="J820" i="1" s="1"/>
  <c r="J220" i="1" a="1"/>
  <c r="J220" i="1" s="1"/>
  <c r="J2646" i="1" a="1"/>
  <c r="J2646" i="1" s="1"/>
  <c r="J2201" i="1" a="1"/>
  <c r="J2201" i="1" s="1"/>
  <c r="J1986" i="1" a="1"/>
  <c r="J1986" i="1" s="1"/>
  <c r="J2049" i="1" a="1"/>
  <c r="J2049" i="1" s="1"/>
  <c r="J2553" i="1" a="1"/>
  <c r="J2553" i="1" s="1"/>
  <c r="J809" i="1" a="1"/>
  <c r="J809" i="1" s="1"/>
  <c r="J2453" i="1" a="1"/>
  <c r="J2453" i="1" s="1"/>
  <c r="J1251" i="1" a="1"/>
  <c r="J1251" i="1" s="1"/>
  <c r="J864" i="1" a="1"/>
  <c r="J864" i="1" s="1"/>
  <c r="J2233" i="1" a="1"/>
  <c r="J2233" i="1" s="1"/>
  <c r="J2621" i="1" a="1"/>
  <c r="J2621" i="1" s="1"/>
  <c r="J1765" i="1" a="1"/>
  <c r="J1765" i="1" s="1"/>
  <c r="J1187" i="1" a="1"/>
  <c r="J1187" i="1" s="1"/>
  <c r="J60" i="1" a="1"/>
  <c r="J60" i="1" s="1"/>
  <c r="J1595" i="1" a="1"/>
  <c r="J1595" i="1" s="1"/>
  <c r="J2712" i="1" a="1"/>
  <c r="J2712" i="1" s="1"/>
  <c r="J1455" i="1" a="1"/>
  <c r="J1455" i="1" s="1"/>
  <c r="J2662" i="1" a="1"/>
  <c r="J2662" i="1" s="1"/>
  <c r="J486" i="1" a="1"/>
  <c r="J486" i="1" s="1"/>
  <c r="J2117" i="1" a="1"/>
  <c r="J2117" i="1" s="1"/>
  <c r="J2224" i="1" a="1"/>
  <c r="J2224" i="1" s="1"/>
  <c r="J1091" i="1" a="1"/>
  <c r="J1091" i="1" s="1"/>
  <c r="J1313" i="1" a="1"/>
  <c r="J1313" i="1" s="1"/>
  <c r="J921" i="1" a="1"/>
  <c r="J921" i="1" s="1"/>
  <c r="J848" i="1" a="1"/>
  <c r="J848" i="1" s="1"/>
  <c r="J1732" i="1" a="1"/>
  <c r="J1732" i="1" s="1"/>
  <c r="J1302" i="1" a="1"/>
  <c r="J1302" i="1" s="1"/>
  <c r="J982" i="1" a="1"/>
  <c r="J982" i="1" s="1"/>
  <c r="J2152" i="1" a="1"/>
  <c r="J2152" i="1" s="1"/>
  <c r="J2386" i="1" a="1"/>
  <c r="J2386" i="1" s="1"/>
  <c r="J2478" i="1" a="1"/>
  <c r="J2478" i="1" s="1"/>
  <c r="J1206" i="1" a="1"/>
  <c r="J1206" i="1" s="1"/>
  <c r="J1567" i="1" a="1"/>
  <c r="J1567" i="1" s="1"/>
  <c r="J1125" i="1" a="1"/>
  <c r="J1125" i="1" s="1"/>
  <c r="J821" i="1" a="1"/>
  <c r="J821" i="1" s="1"/>
  <c r="J2397" i="1" a="1"/>
  <c r="J2397" i="1" s="1"/>
  <c r="J16" i="1" a="1"/>
  <c r="J16" i="1" s="1"/>
  <c r="J2598" i="1" a="1"/>
  <c r="J2598" i="1" s="1"/>
  <c r="J1057" i="1" a="1"/>
  <c r="J1057" i="1" s="1"/>
  <c r="J625" i="1" a="1"/>
  <c r="J625" i="1" s="1"/>
  <c r="J1768" i="1" a="1"/>
  <c r="J1768" i="1" s="1"/>
  <c r="J847" i="1" a="1"/>
  <c r="J847" i="1" s="1"/>
  <c r="J12" i="1" a="1"/>
  <c r="J12" i="1" s="1"/>
  <c r="J1579" i="1" a="1"/>
  <c r="J1579" i="1" s="1"/>
  <c r="J247" i="1" a="1"/>
  <c r="J247" i="1" s="1"/>
  <c r="J1345" i="1" a="1"/>
  <c r="J1345" i="1" s="1"/>
  <c r="J508" i="1" a="1"/>
  <c r="J508" i="1" s="1"/>
  <c r="J2744" i="1" a="1"/>
  <c r="J2744" i="1" s="1"/>
  <c r="J2018" i="1" a="1"/>
  <c r="J2018" i="1" s="1"/>
  <c r="J179" i="1" a="1"/>
  <c r="J179" i="1" s="1"/>
  <c r="J985" i="1" a="1"/>
  <c r="J985" i="1" s="1"/>
  <c r="J491" i="1" a="1"/>
  <c r="J491" i="1" s="1"/>
  <c r="J168" i="1" a="1"/>
  <c r="J168" i="1" s="1"/>
  <c r="J1250" i="1" a="1"/>
  <c r="J1250" i="1" s="1"/>
  <c r="J41" i="1" a="1"/>
  <c r="J41" i="1" s="1"/>
  <c r="J879" i="1" a="1"/>
  <c r="J879" i="1" s="1"/>
  <c r="J1964" i="1" a="1"/>
  <c r="J1964" i="1" s="1"/>
  <c r="J2445" i="1" a="1"/>
  <c r="J2445" i="1" s="1"/>
  <c r="J440" i="1" a="1"/>
  <c r="J440" i="1" s="1"/>
  <c r="J291" i="1" a="1"/>
  <c r="J291" i="1" s="1"/>
  <c r="J1720" i="1" a="1"/>
  <c r="J1720" i="1" s="1"/>
  <c r="J1062" i="1" a="1"/>
  <c r="J1062" i="1" s="1"/>
  <c r="J1994" i="1" a="1"/>
  <c r="J1994" i="1" s="1"/>
  <c r="J2624" i="1" a="1"/>
  <c r="J2624" i="1" s="1"/>
  <c r="J930" i="1" a="1"/>
  <c r="J930" i="1" s="1"/>
  <c r="J896" i="1" a="1"/>
  <c r="J896" i="1" s="1"/>
  <c r="J1638" i="1" a="1"/>
  <c r="J1638" i="1" s="1"/>
  <c r="J183" i="1" a="1"/>
  <c r="J183" i="1" s="1"/>
  <c r="J826" i="1" a="1"/>
  <c r="J826" i="1" s="1"/>
  <c r="J1682" i="1" a="1"/>
  <c r="J1682" i="1" s="1"/>
  <c r="J2116" i="1" a="1"/>
  <c r="J2116" i="1" s="1"/>
  <c r="J290" i="1" a="1"/>
  <c r="J290" i="1" s="1"/>
  <c r="J488" i="1" a="1"/>
  <c r="J488" i="1" s="1"/>
  <c r="J360" i="1" a="1"/>
  <c r="J360" i="1" s="1"/>
  <c r="J27" i="1" a="1"/>
  <c r="J27" i="1" s="1"/>
  <c r="J95" i="1" a="1"/>
  <c r="J95" i="1" s="1"/>
  <c r="J350" i="1" a="1"/>
  <c r="J350" i="1" s="1"/>
  <c r="J174" i="1" a="1"/>
  <c r="J174" i="1" s="1"/>
  <c r="J249" i="1" a="1"/>
  <c r="J249" i="1" s="1"/>
  <c r="J116" i="1" a="1"/>
  <c r="J116" i="1" s="1"/>
  <c r="J188" i="1" a="1"/>
  <c r="J188" i="1" s="1"/>
  <c r="J661" i="1" a="1"/>
  <c r="J661" i="1" s="1"/>
  <c r="J173" i="1" a="1"/>
  <c r="J173" i="1" s="1"/>
  <c r="J232" i="1" a="1"/>
  <c r="J232" i="1" s="1"/>
  <c r="J787" i="1" a="1"/>
  <c r="J787" i="1" s="1"/>
  <c r="J212" i="1" a="1"/>
  <c r="J212" i="1" s="1"/>
  <c r="J2150" i="1" a="1"/>
  <c r="J2150" i="1" s="1"/>
  <c r="J181" i="1" a="1"/>
  <c r="J181" i="1" s="1"/>
  <c r="J187" i="1" a="1"/>
  <c r="J187" i="1" s="1"/>
  <c r="J1920" i="1" a="1"/>
  <c r="J1920" i="1" s="1"/>
  <c r="J799" i="1" a="1"/>
  <c r="J799" i="1" s="1"/>
  <c r="J165" i="1" a="1"/>
  <c r="J165" i="1" s="1"/>
  <c r="J2257" i="1" a="1"/>
  <c r="J2257" i="1" s="1"/>
  <c r="J1354" i="1" a="1"/>
  <c r="J1354" i="1" s="1"/>
  <c r="J546" i="1" a="1"/>
  <c r="J546" i="1" s="1"/>
  <c r="J2387" i="1" a="1"/>
  <c r="J2387" i="1" s="1"/>
  <c r="J2285" i="1" a="1"/>
  <c r="J2285" i="1" s="1"/>
  <c r="J865" i="1" a="1"/>
  <c r="J865" i="1" s="1"/>
  <c r="J1483" i="1" a="1"/>
  <c r="J1483" i="1" s="1"/>
  <c r="J946" i="1" a="1"/>
  <c r="J946" i="1" s="1"/>
  <c r="J1301" i="1" a="1"/>
  <c r="J1301" i="1" s="1"/>
  <c r="J288" i="1" a="1"/>
  <c r="J288" i="1" s="1"/>
  <c r="J2311" i="1" a="1"/>
  <c r="J2311" i="1" s="1"/>
  <c r="J1656" i="1" a="1"/>
  <c r="J1656" i="1" s="1"/>
  <c r="J935" i="1" a="1"/>
  <c r="J935" i="1" s="1"/>
  <c r="J2" i="1" a="1"/>
  <c r="J2" i="1" s="1"/>
  <c r="J1066" i="1" a="1"/>
  <c r="J1066" i="1" s="1"/>
  <c r="J916" i="1" a="1"/>
  <c r="J916" i="1" s="1"/>
  <c r="J1788" i="1" a="1"/>
  <c r="J1788" i="1" s="1"/>
  <c r="J2645" i="1" a="1"/>
  <c r="J2645" i="1" s="1"/>
  <c r="J2714" i="1" a="1"/>
  <c r="J2714" i="1" s="1"/>
  <c r="J1266" i="1" a="1"/>
  <c r="J1266" i="1" s="1"/>
  <c r="J2203" i="1" a="1"/>
  <c r="J2203" i="1" s="1"/>
  <c r="J984" i="1" a="1"/>
  <c r="J984" i="1" s="1"/>
  <c r="J2682" i="1" a="1"/>
  <c r="J2682" i="1" s="1"/>
  <c r="J649" i="1" a="1"/>
  <c r="J649" i="1" s="1"/>
  <c r="J57" i="1" a="1"/>
  <c r="J57" i="1" s="1"/>
  <c r="J866" i="1" a="1"/>
  <c r="J866" i="1" s="1"/>
  <c r="J852" i="1" a="1"/>
  <c r="J852" i="1" s="1"/>
  <c r="J1748" i="1" a="1"/>
  <c r="J1748" i="1" s="1"/>
  <c r="J1571" i="1" a="1"/>
  <c r="J1571" i="1" s="1"/>
  <c r="J1365" i="1" a="1"/>
  <c r="J1365" i="1" s="1"/>
  <c r="J1476" i="1" a="1"/>
  <c r="J1476" i="1" s="1"/>
  <c r="J2052" i="1" a="1"/>
  <c r="J2052" i="1" s="1"/>
  <c r="J762" i="1" a="1"/>
  <c r="J762" i="1" s="1"/>
  <c r="J825" i="1" a="1"/>
  <c r="J825" i="1" s="1"/>
  <c r="J154" i="1" a="1"/>
  <c r="J154" i="1" s="1"/>
  <c r="J14" i="1" a="1"/>
  <c r="J14" i="1" s="1"/>
  <c r="J1592" i="1" a="1"/>
  <c r="J1592" i="1" s="1"/>
  <c r="J1498" i="1" a="1"/>
  <c r="J1498" i="1" s="1"/>
  <c r="J1917" i="1" a="1"/>
  <c r="J1917" i="1" s="1"/>
  <c r="J1814" i="1" a="1"/>
  <c r="J1814" i="1" s="1"/>
  <c r="J1874" i="1" a="1"/>
  <c r="J1874" i="1" s="1"/>
  <c r="J2452" i="1" a="1"/>
  <c r="J2452" i="1" s="1"/>
  <c r="J1881" i="1" a="1"/>
  <c r="J1881" i="1" s="1"/>
  <c r="J683" i="1" a="1"/>
  <c r="J683" i="1" s="1"/>
  <c r="J2651" i="1" a="1"/>
  <c r="J2651" i="1" s="1"/>
  <c r="J1574" i="1" a="1"/>
  <c r="J1574" i="1" s="1"/>
  <c r="J967" i="1" a="1"/>
  <c r="J967" i="1" s="1"/>
  <c r="J568" i="1" a="1"/>
  <c r="J568" i="1" s="1"/>
  <c r="J1948" i="1" a="1"/>
  <c r="J1948" i="1" s="1"/>
  <c r="J2211" i="1" a="1"/>
  <c r="J2211" i="1" s="1"/>
  <c r="J903" i="1" a="1"/>
  <c r="J903" i="1" s="1"/>
  <c r="J225" i="1" a="1"/>
  <c r="J225" i="1" s="1"/>
  <c r="J2513" i="1" a="1"/>
  <c r="J2513" i="1" s="1"/>
  <c r="J2026" i="1" a="1"/>
  <c r="J2026" i="1" s="1"/>
  <c r="J204" i="1" a="1"/>
  <c r="J204" i="1" s="1"/>
  <c r="J416" i="1" a="1"/>
  <c r="J416" i="1" s="1"/>
  <c r="J923" i="1" a="1"/>
  <c r="J923" i="1" s="1"/>
  <c r="J2390" i="1" a="1"/>
  <c r="J2390" i="1" s="1"/>
  <c r="J2070" i="1" a="1"/>
  <c r="J2070" i="1" s="1"/>
  <c r="J1508" i="1" a="1"/>
  <c r="J1508" i="1" s="1"/>
  <c r="J2615" i="1" a="1"/>
  <c r="J2615" i="1" s="1"/>
  <c r="J1394" i="1" a="1"/>
  <c r="J1394" i="1" s="1"/>
  <c r="J863" i="1" a="1"/>
  <c r="J863" i="1" s="1"/>
  <c r="J526" i="1" a="1"/>
  <c r="J526" i="1" s="1"/>
  <c r="J129" i="1" a="1"/>
  <c r="J129" i="1" s="1"/>
  <c r="J91" i="1" a="1"/>
  <c r="J91" i="1" s="1"/>
  <c r="J1957" i="1" a="1"/>
  <c r="J1957" i="1" s="1"/>
  <c r="J513" i="1" a="1"/>
  <c r="J513" i="1" s="1"/>
  <c r="J2505" i="1" a="1"/>
  <c r="J2505" i="1" s="1"/>
  <c r="J2044" i="1" a="1"/>
  <c r="J2044" i="1" s="1"/>
  <c r="J1100" i="1" a="1"/>
  <c r="J1100" i="1" s="1"/>
  <c r="J1084" i="1" a="1"/>
  <c r="J1084" i="1" s="1"/>
  <c r="J2216" i="1" a="1"/>
  <c r="J2216" i="1" s="1"/>
  <c r="J160" i="1" a="1"/>
  <c r="J160" i="1" s="1"/>
  <c r="J2141" i="1" a="1"/>
  <c r="J2141" i="1" s="1"/>
  <c r="J905" i="1" a="1"/>
  <c r="J905" i="1" s="1"/>
  <c r="J172" i="1" a="1"/>
  <c r="J172" i="1" s="1"/>
  <c r="J981" i="1" a="1"/>
  <c r="J981" i="1" s="1"/>
  <c r="J1155" i="1" a="1"/>
  <c r="J1155" i="1" s="1"/>
  <c r="J1358" i="1" a="1"/>
  <c r="J1358" i="1" s="1"/>
  <c r="J410" i="1" a="1"/>
  <c r="J410" i="1" s="1"/>
  <c r="J2146" i="1" a="1"/>
  <c r="J2146" i="1" s="1"/>
  <c r="J369" i="1" a="1"/>
  <c r="J369" i="1" s="1"/>
  <c r="J2539" i="1" a="1"/>
  <c r="J2539" i="1" s="1"/>
  <c r="J362" i="1" a="1"/>
  <c r="J362" i="1" s="1"/>
  <c r="J1997" i="1" a="1"/>
  <c r="J1997" i="1" s="1"/>
  <c r="J2185" i="1" a="1"/>
  <c r="J2185" i="1" s="1"/>
  <c r="J2055" i="1" a="1"/>
  <c r="J2055" i="1" s="1"/>
  <c r="J796" i="1" a="1"/>
  <c r="J796" i="1" s="1"/>
  <c r="J271" i="1" a="1"/>
  <c r="J271" i="1" s="1"/>
  <c r="J2301" i="1" a="1"/>
  <c r="J2301" i="1" s="1"/>
  <c r="J2073" i="1" a="1"/>
  <c r="J2073" i="1" s="1"/>
  <c r="J346" i="1" a="1"/>
  <c r="J346" i="1" s="1"/>
  <c r="J800" i="1" a="1"/>
  <c r="J800" i="1" s="1"/>
  <c r="J527" i="1" a="1"/>
  <c r="J527" i="1" s="1"/>
  <c r="J541" i="1" a="1"/>
  <c r="J541" i="1" s="1"/>
  <c r="J1006" i="1" a="1"/>
  <c r="J1006" i="1" s="1"/>
  <c r="J2103" i="1" a="1"/>
  <c r="J2103" i="1" s="1"/>
  <c r="J659" i="1" a="1"/>
  <c r="J659" i="1" s="1"/>
  <c r="J1469" i="1" a="1"/>
  <c r="J1469" i="1" s="1"/>
  <c r="J1361" i="1" a="1"/>
  <c r="J1361" i="1" s="1"/>
  <c r="J252" i="1" a="1"/>
  <c r="J252" i="1" s="1"/>
  <c r="J890" i="1" a="1"/>
  <c r="J890" i="1" s="1"/>
  <c r="J663" i="1" a="1"/>
  <c r="J663" i="1" s="1"/>
  <c r="J1760" i="1" a="1"/>
  <c r="J1760" i="1" s="1"/>
  <c r="J706" i="1" a="1"/>
  <c r="J706" i="1" s="1"/>
  <c r="J2481" i="1" a="1"/>
  <c r="J2481" i="1" s="1"/>
  <c r="J679" i="1" a="1"/>
  <c r="J679" i="1" s="1"/>
  <c r="J1836" i="1" a="1"/>
  <c r="J1836" i="1" s="1"/>
  <c r="J2751" i="1" a="1"/>
  <c r="J2751" i="1" s="1"/>
  <c r="J2509" i="1" a="1"/>
  <c r="J2509" i="1" s="1"/>
  <c r="J2573" i="1" a="1"/>
  <c r="J2573" i="1" s="1"/>
  <c r="J654" i="1" a="1"/>
  <c r="J654" i="1" s="1"/>
  <c r="J2554" i="1" a="1"/>
  <c r="J2554" i="1" s="1"/>
  <c r="J2568" i="1" a="1"/>
  <c r="J2568" i="1" s="1"/>
  <c r="J2730" i="1" a="1"/>
  <c r="J2730" i="1" s="1"/>
  <c r="J2393" i="1" a="1"/>
  <c r="J2393" i="1" s="1"/>
  <c r="J2748" i="1" a="1"/>
  <c r="J2748" i="1" s="1"/>
  <c r="J875" i="1" a="1"/>
  <c r="J875" i="1" s="1"/>
  <c r="J274" i="1" a="1"/>
  <c r="J274" i="1" s="1"/>
  <c r="J2613" i="1" a="1"/>
  <c r="J2613" i="1" s="1"/>
  <c r="J1643" i="1" a="1"/>
  <c r="J1643" i="1" s="1"/>
  <c r="J1030" i="1" a="1"/>
  <c r="J1030" i="1" s="1"/>
  <c r="J2416" i="1" a="1"/>
  <c r="J2416" i="1" s="1"/>
  <c r="J1069" i="1" a="1"/>
  <c r="J1069" i="1" s="1"/>
  <c r="J494" i="1" a="1"/>
  <c r="J494" i="1" s="1"/>
  <c r="J798" i="1" a="1"/>
  <c r="J798" i="1" s="1"/>
  <c r="J2274" i="1" a="1"/>
  <c r="J2274" i="1" s="1"/>
  <c r="J2471" i="1" a="1"/>
  <c r="J2471" i="1" s="1"/>
  <c r="J1950" i="1" a="1"/>
  <c r="J1950" i="1" s="1"/>
  <c r="J850" i="1" a="1"/>
  <c r="J850" i="1" s="1"/>
  <c r="J2008" i="1" a="1"/>
  <c r="J2008" i="1" s="1"/>
  <c r="J1287" i="1" a="1"/>
  <c r="J1287" i="1" s="1"/>
  <c r="J2611" i="1" a="1"/>
  <c r="J2611" i="1" s="1"/>
  <c r="J1589" i="1" a="1"/>
  <c r="J1589" i="1" s="1"/>
  <c r="J2317" i="1" a="1"/>
  <c r="J2317" i="1" s="1"/>
  <c r="J171" i="1" a="1"/>
  <c r="J171" i="1" s="1"/>
  <c r="J1113" i="1" a="1"/>
  <c r="J1113" i="1" s="1"/>
  <c r="J708" i="1" a="1"/>
  <c r="J708" i="1" s="1"/>
  <c r="J785" i="1" a="1"/>
  <c r="J785" i="1" s="1"/>
  <c r="J689" i="1" a="1"/>
  <c r="J689" i="1" s="1"/>
  <c r="J914" i="1" a="1"/>
  <c r="J914" i="1" s="1"/>
  <c r="J2067" i="1" a="1"/>
  <c r="J2067" i="1" s="1"/>
  <c r="J2669" i="1" a="1"/>
  <c r="J2669" i="1" s="1"/>
  <c r="J2237" i="1" a="1"/>
  <c r="J2237" i="1" s="1"/>
  <c r="J1371" i="1" a="1"/>
  <c r="J1371" i="1" s="1"/>
  <c r="J2371" i="1" a="1"/>
  <c r="J2371" i="1" s="1"/>
  <c r="J242" i="1" a="1"/>
  <c r="J242" i="1" s="1"/>
  <c r="J2123" i="1" a="1"/>
  <c r="J2123" i="1" s="1"/>
  <c r="J1785" i="1" a="1"/>
  <c r="J1785" i="1" s="1"/>
  <c r="J2601" i="1" a="1"/>
  <c r="J2601" i="1" s="1"/>
  <c r="J1903" i="1" a="1"/>
  <c r="J1903" i="1" s="1"/>
  <c r="J806" i="1" a="1"/>
  <c r="J806" i="1" s="1"/>
  <c r="J433" i="1" a="1"/>
  <c r="J433" i="1" s="1"/>
  <c r="J1763" i="1" a="1"/>
  <c r="J1763" i="1" s="1"/>
  <c r="J80" i="1" a="1"/>
  <c r="J80" i="1" s="1"/>
  <c r="J1742" i="1" a="1"/>
  <c r="J1742" i="1" s="1"/>
  <c r="J770" i="1" a="1"/>
  <c r="J770" i="1" s="1"/>
  <c r="J1292" i="1" a="1"/>
  <c r="J1292" i="1" s="1"/>
  <c r="J732" i="1" a="1"/>
  <c r="J732" i="1" s="1"/>
  <c r="J2451" i="1" a="1"/>
  <c r="J2451" i="1" s="1"/>
  <c r="J1529" i="1" a="1"/>
  <c r="J1529" i="1" s="1"/>
  <c r="J1843" i="1" a="1"/>
  <c r="J1843" i="1" s="1"/>
  <c r="J1005" i="1" a="1"/>
  <c r="J1005" i="1" s="1"/>
  <c r="J349" i="1" a="1"/>
  <c r="J349" i="1" s="1"/>
  <c r="J2753" i="1" a="1"/>
  <c r="J2753" i="1" s="1"/>
  <c r="J2167" i="1" a="1"/>
  <c r="J2167" i="1" s="1"/>
  <c r="J1516" i="1" a="1"/>
  <c r="J1516" i="1" s="1"/>
  <c r="J769" i="1" a="1"/>
  <c r="J769" i="1" s="1"/>
  <c r="J1607" i="1" a="1"/>
  <c r="J1607" i="1" s="1"/>
  <c r="J1764" i="1" a="1"/>
  <c r="J1764" i="1" s="1"/>
  <c r="J1274" i="1" a="1"/>
  <c r="J1274" i="1" s="1"/>
  <c r="J2504" i="1" a="1"/>
  <c r="J2504" i="1" s="1"/>
  <c r="J788" i="1" a="1"/>
  <c r="J788" i="1" s="1"/>
  <c r="J884" i="1" a="1"/>
  <c r="J884" i="1" s="1"/>
  <c r="J539" i="1" a="1"/>
  <c r="J539" i="1" s="1"/>
  <c r="J2758" i="1" a="1"/>
  <c r="J2758" i="1" s="1"/>
  <c r="J859" i="1" a="1"/>
  <c r="J859" i="1" s="1"/>
  <c r="J2258" i="1" a="1"/>
  <c r="J2258" i="1" s="1"/>
  <c r="J496" i="1" a="1"/>
  <c r="J496" i="1" s="1"/>
  <c r="J2051" i="1" a="1"/>
  <c r="J2051" i="1" s="1"/>
  <c r="J928" i="1" a="1"/>
  <c r="J928" i="1" s="1"/>
  <c r="J246" i="1" a="1"/>
  <c r="J246" i="1" s="1"/>
  <c r="J2368" i="1" a="1"/>
  <c r="J2368" i="1" s="1"/>
  <c r="J810" i="1" a="1"/>
  <c r="J810" i="1" s="1"/>
  <c r="J1016" i="1" a="1"/>
  <c r="J1016" i="1" s="1"/>
  <c r="J218" i="1" a="1"/>
  <c r="J218" i="1" s="1"/>
  <c r="J2097" i="1" a="1"/>
  <c r="J2097" i="1" s="1"/>
  <c r="J2362" i="1" a="1"/>
  <c r="J2362" i="1" s="1"/>
  <c r="J211" i="1" a="1"/>
  <c r="J211" i="1" s="1"/>
  <c r="J2156" i="1" a="1"/>
  <c r="J2156" i="1" s="1"/>
  <c r="J1976" i="1" a="1"/>
  <c r="J1976" i="1" s="1"/>
  <c r="J482" i="1" a="1"/>
  <c r="J482" i="1" s="1"/>
  <c r="J2443" i="1" a="1"/>
  <c r="J2443" i="1" s="1"/>
  <c r="J2308" i="1" a="1"/>
  <c r="J2308" i="1" s="1"/>
  <c r="J2608" i="1" a="1"/>
  <c r="J2608" i="1" s="1"/>
  <c r="J524" i="1" a="1"/>
  <c r="J524" i="1" s="1"/>
  <c r="J331" i="1" a="1"/>
  <c r="J331" i="1" s="1"/>
  <c r="J2163" i="1" a="1"/>
  <c r="J2163" i="1" s="1"/>
  <c r="J891" i="1" a="1"/>
  <c r="J891" i="1" s="1"/>
  <c r="J1700" i="1" a="1"/>
  <c r="J1700" i="1" s="1"/>
  <c r="J2759" i="1" a="1"/>
  <c r="J2759" i="1" s="1"/>
  <c r="J774" i="1" a="1"/>
  <c r="J774" i="1" s="1"/>
  <c r="J1949" i="1" a="1"/>
  <c r="J1949" i="1" s="1"/>
  <c r="J840" i="1" a="1"/>
  <c r="J840" i="1" s="1"/>
  <c r="J1968" i="1" a="1"/>
  <c r="J1968" i="1" s="1"/>
  <c r="J2033" i="1" a="1"/>
  <c r="J2033" i="1" s="1"/>
  <c r="J869" i="1" a="1"/>
  <c r="J869" i="1" s="1"/>
  <c r="J48" i="1" a="1"/>
  <c r="J48" i="1" s="1"/>
  <c r="J1956" i="1" a="1"/>
  <c r="J1956" i="1" s="1"/>
  <c r="J2298" i="1" a="1"/>
  <c r="J2298" i="1" s="1"/>
  <c r="J988" i="1" a="1"/>
  <c r="J988" i="1" s="1"/>
  <c r="J1009" i="1" a="1"/>
  <c r="J1009" i="1" s="1"/>
  <c r="J2684" i="1" a="1"/>
  <c r="J2684" i="1" s="1"/>
  <c r="J2178" i="1" a="1"/>
  <c r="J2178" i="1" s="1"/>
  <c r="J2025" i="1" a="1"/>
  <c r="J2025" i="1" s="1"/>
  <c r="J2597" i="1" a="1"/>
  <c r="J2597" i="1" s="1"/>
  <c r="J2193" i="1" a="1"/>
  <c r="J2193" i="1" s="1"/>
  <c r="J347" i="1" a="1"/>
  <c r="J347" i="1" s="1"/>
  <c r="J407" i="1" a="1"/>
  <c r="J407" i="1" s="1"/>
  <c r="J1360" i="1" a="1"/>
  <c r="J1360" i="1" s="1"/>
  <c r="J1825" i="1" a="1"/>
  <c r="J1825" i="1" s="1"/>
  <c r="J1395" i="1" a="1"/>
  <c r="J1395" i="1" s="1"/>
  <c r="J1286" i="1" a="1"/>
  <c r="J1286" i="1" s="1"/>
  <c r="J415" i="1" a="1"/>
  <c r="J415" i="1" s="1"/>
  <c r="J2169" i="1" a="1"/>
  <c r="J2169" i="1" s="1"/>
  <c r="J805" i="1" a="1"/>
  <c r="J805" i="1" s="1"/>
  <c r="J1299" i="1" a="1"/>
  <c r="J1299" i="1" s="1"/>
  <c r="J2269" i="1" a="1"/>
  <c r="J2269" i="1" s="1"/>
  <c r="J1892" i="1" a="1"/>
  <c r="J1892" i="1" s="1"/>
  <c r="J1673" i="1" a="1"/>
  <c r="J1673" i="1" s="1"/>
  <c r="J2503" i="1" a="1"/>
  <c r="J2503" i="1" s="1"/>
  <c r="J583" i="1" a="1"/>
  <c r="J583" i="1" s="1"/>
  <c r="J1824" i="1" a="1"/>
  <c r="J1824" i="1" s="1"/>
  <c r="J1090" i="1" a="1"/>
  <c r="J1090" i="1" s="1"/>
  <c r="J226" i="1" a="1"/>
  <c r="J226" i="1" s="1"/>
  <c r="J1108" i="1" a="1"/>
  <c r="J1108" i="1" s="1"/>
  <c r="J908" i="1" a="1"/>
  <c r="J908" i="1" s="1"/>
  <c r="J2555" i="1" a="1"/>
  <c r="J2555" i="1" s="1"/>
  <c r="J868" i="1" a="1"/>
  <c r="J868" i="1" s="1"/>
  <c r="J870" i="1" a="1"/>
  <c r="J870" i="1" s="1"/>
  <c r="J2139" i="1" a="1"/>
  <c r="J2139" i="1" s="1"/>
  <c r="J2014" i="1" a="1"/>
  <c r="J2014" i="1" s="1"/>
  <c r="J1884" i="1" a="1"/>
  <c r="J1884" i="1" s="1"/>
  <c r="J813" i="1" a="1"/>
  <c r="J813" i="1" s="1"/>
  <c r="J857" i="1" a="1"/>
  <c r="J857" i="1" s="1"/>
  <c r="J2313" i="1" a="1"/>
  <c r="J2313" i="1" s="1"/>
  <c r="J858" i="1" a="1"/>
  <c r="J858" i="1" s="1"/>
  <c r="J2616" i="1" a="1"/>
  <c r="J2616" i="1" s="1"/>
  <c r="J846" i="1" a="1"/>
  <c r="J846" i="1" s="1"/>
  <c r="J2286" i="1" a="1"/>
  <c r="J2286" i="1" s="1"/>
  <c r="J828" i="1" a="1"/>
  <c r="J828" i="1" s="1"/>
  <c r="J372" i="1" a="1"/>
  <c r="J372" i="1" s="1"/>
  <c r="J929" i="1" a="1"/>
  <c r="J929" i="1" s="1"/>
  <c r="J974" i="1" a="1"/>
  <c r="J974" i="1" s="1"/>
  <c r="J1195" i="1" a="1"/>
  <c r="J1195" i="1" s="1"/>
  <c r="J996" i="1" a="1"/>
  <c r="J996" i="1" s="1"/>
  <c r="J1012" i="1" a="1"/>
  <c r="J1012" i="1" s="1"/>
  <c r="J321" i="1" a="1"/>
  <c r="J321" i="1" s="1"/>
  <c r="J1044" i="1" a="1"/>
  <c r="J1044" i="1" s="1"/>
  <c r="J1786" i="1" a="1"/>
  <c r="J1786" i="1" s="1"/>
  <c r="J1426" i="1" a="1"/>
  <c r="J1426" i="1" s="1"/>
  <c r="J1045" i="1" a="1"/>
  <c r="J1045" i="1" s="1"/>
  <c r="J1967" i="1" a="1"/>
  <c r="J1967" i="1" s="1"/>
  <c r="J2741" i="1" a="1"/>
  <c r="J2741" i="1" s="1"/>
  <c r="J1186" i="1" a="1"/>
  <c r="J1186" i="1" s="1"/>
  <c r="J110" i="1" a="1"/>
  <c r="J110" i="1" s="1"/>
  <c r="J764" i="1" a="1"/>
  <c r="J764" i="1" s="1"/>
  <c r="J876" i="1" a="1"/>
  <c r="J876" i="1" s="1"/>
  <c r="J1000" i="1" a="1"/>
  <c r="J1000" i="1" s="1"/>
  <c r="J836" i="1" a="1"/>
  <c r="J836" i="1" s="1"/>
  <c r="J2668" i="1" a="1"/>
  <c r="J2668" i="1" s="1"/>
  <c r="J1285" i="1" a="1"/>
  <c r="J1285" i="1" s="1"/>
  <c r="J812" i="1" a="1"/>
  <c r="J812" i="1" s="1"/>
  <c r="J1253" i="1" a="1"/>
  <c r="J1253" i="1" s="1"/>
  <c r="J404" i="1" a="1"/>
  <c r="J404" i="1" s="1"/>
  <c r="J955" i="1" a="1"/>
  <c r="J955" i="1" s="1"/>
  <c r="J511" i="1" a="1"/>
  <c r="J511" i="1" s="1"/>
  <c r="J338" i="1" a="1"/>
  <c r="J338" i="1" s="1"/>
  <c r="J1466" i="1" a="1"/>
  <c r="J1466" i="1" s="1"/>
  <c r="J512" i="1" a="1"/>
  <c r="J512" i="1" s="1"/>
  <c r="J2113" i="1" a="1"/>
  <c r="J2113" i="1" s="1"/>
  <c r="J329" i="1" a="1"/>
  <c r="J329" i="1" s="1"/>
  <c r="J843" i="1" a="1"/>
  <c r="J843" i="1" s="1"/>
  <c r="J2307" i="1" a="1"/>
  <c r="J2307" i="1" s="1"/>
  <c r="J1772" i="1" a="1"/>
  <c r="J1772" i="1" s="1"/>
  <c r="J924" i="1" a="1"/>
  <c r="J924" i="1" s="1"/>
  <c r="J2061" i="1" a="1"/>
  <c r="J2061" i="1" s="1"/>
  <c r="J1536" i="1" a="1"/>
  <c r="J1536" i="1" s="1"/>
  <c r="J2205" i="1" a="1"/>
  <c r="J2205" i="1" s="1"/>
  <c r="J841" i="1" a="1"/>
  <c r="J841" i="1" s="1"/>
  <c r="J1890" i="1" a="1"/>
  <c r="J1890" i="1" s="1"/>
  <c r="J1954" i="1" a="1"/>
  <c r="J1954" i="1" s="1"/>
  <c r="J418" i="1" a="1"/>
  <c r="J418" i="1" s="1"/>
  <c r="J1191" i="1" a="1"/>
  <c r="J1191" i="1" s="1"/>
  <c r="J638" i="1" a="1"/>
  <c r="J638" i="1" s="1"/>
  <c r="J1784" i="1" a="1"/>
  <c r="J1784" i="1" s="1"/>
  <c r="J342" i="1" a="1"/>
  <c r="J342" i="1" s="1"/>
  <c r="J1897" i="1" a="1"/>
  <c r="J1897" i="1" s="1"/>
  <c r="J549" i="1" a="1"/>
  <c r="J549" i="1" s="1"/>
  <c r="J1008" i="1" a="1"/>
  <c r="J1008" i="1" s="1"/>
  <c r="J1876" i="1" a="1"/>
  <c r="J1876" i="1" s="1"/>
  <c r="J1778" i="1" a="1"/>
  <c r="J1778" i="1" s="1"/>
  <c r="J1961" i="1" a="1"/>
  <c r="J1961" i="1" s="1"/>
  <c r="J1973" i="1" a="1"/>
  <c r="J1973" i="1" s="1"/>
  <c r="J1552" i="1" a="1"/>
  <c r="J1552" i="1" s="1"/>
  <c r="J1020" i="1" a="1"/>
  <c r="J1020" i="1" s="1"/>
  <c r="J1014" i="1" a="1"/>
  <c r="J1014" i="1" s="1"/>
  <c r="J1202" i="1" a="1"/>
  <c r="J1202" i="1" s="1"/>
  <c r="J934" i="1" a="1"/>
  <c r="J934" i="1" s="1"/>
  <c r="J1816" i="1" a="1"/>
  <c r="J1816" i="1" s="1"/>
  <c r="J2656" i="1" a="1"/>
  <c r="J2656" i="1" s="1"/>
  <c r="J2590" i="1" a="1"/>
  <c r="J2590" i="1" s="1"/>
  <c r="J453" i="1" a="1"/>
  <c r="J453" i="1" s="1"/>
  <c r="J2649" i="1" a="1"/>
  <c r="J2649" i="1" s="1"/>
  <c r="J1029" i="1" a="1"/>
  <c r="J1029" i="1" s="1"/>
  <c r="J2449" i="1" a="1"/>
  <c r="J2449" i="1" s="1"/>
  <c r="J2603" i="1" a="1"/>
  <c r="J2603" i="1" s="1"/>
  <c r="J2040" i="1" a="1"/>
  <c r="J2040" i="1" s="1"/>
  <c r="J2155" i="1" a="1"/>
  <c r="J2155" i="1" s="1"/>
  <c r="J2130" i="1" a="1"/>
  <c r="J2130" i="1" s="1"/>
  <c r="J1844" i="1" a="1"/>
  <c r="J1844" i="1" s="1"/>
  <c r="J816" i="1" a="1"/>
  <c r="J816" i="1" s="1"/>
  <c r="J894" i="1" a="1"/>
  <c r="J894" i="1" s="1"/>
  <c r="J1409" i="1" a="1"/>
  <c r="J1409" i="1" s="1"/>
  <c r="J1797" i="1" a="1"/>
  <c r="J1797" i="1" s="1"/>
  <c r="J340" i="1" a="1"/>
  <c r="J340" i="1" s="1"/>
  <c r="J1841" i="1" a="1"/>
  <c r="J1841" i="1" s="1"/>
  <c r="J1934" i="1" a="1"/>
  <c r="J1934" i="1" s="1"/>
  <c r="J1854" i="1" a="1"/>
  <c r="J1854" i="1" s="1"/>
  <c r="J1124" i="1" a="1"/>
  <c r="J1124" i="1" s="1"/>
  <c r="J803" i="1" a="1"/>
  <c r="J803" i="1" s="1"/>
  <c r="J417" i="1" a="1"/>
  <c r="J417" i="1" s="1"/>
  <c r="J2447" i="1" a="1"/>
  <c r="J2447" i="1" s="1"/>
  <c r="J807" i="1" a="1"/>
  <c r="J807" i="1" s="1"/>
  <c r="J307" i="1" a="1"/>
  <c r="J307" i="1" s="1"/>
  <c r="J191" i="1" a="1"/>
  <c r="J191" i="1" s="1"/>
  <c r="J240" i="1" a="1"/>
  <c r="J240" i="1" s="1"/>
  <c r="J1817" i="1" a="1"/>
  <c r="J1817" i="1" s="1"/>
  <c r="J1962" i="1" a="1"/>
  <c r="J1962" i="1" s="1"/>
  <c r="J2604" i="1" a="1"/>
  <c r="J2604" i="1" s="1"/>
  <c r="J824" i="1" a="1"/>
  <c r="J824" i="1" s="1"/>
  <c r="J2038" i="1" a="1"/>
  <c r="J2038" i="1" s="1"/>
  <c r="J1252" i="1" a="1"/>
  <c r="J1252" i="1" s="1"/>
  <c r="J2448" i="1" a="1"/>
  <c r="J2448" i="1" s="1"/>
  <c r="J1750" i="1" a="1"/>
  <c r="J1750" i="1" s="1"/>
  <c r="J532" i="1" a="1"/>
  <c r="J532" i="1" s="1"/>
  <c r="J1067" i="1" a="1"/>
  <c r="J1067" i="1" s="1"/>
  <c r="J670" i="1" a="1"/>
  <c r="J670" i="1" s="1"/>
  <c r="J814" i="1" a="1"/>
  <c r="J814" i="1" s="1"/>
  <c r="J419" i="1" a="1"/>
  <c r="J419" i="1" s="1"/>
  <c r="J731" i="1" a="1"/>
  <c r="J731" i="1" s="1"/>
  <c r="J569" i="1" a="1"/>
  <c r="J569" i="1" s="1"/>
  <c r="J1832" i="1" a="1"/>
  <c r="J1832" i="1" s="1"/>
  <c r="J1199" i="1" a="1"/>
  <c r="J1199" i="1" s="1"/>
  <c r="J8" i="1" a="1"/>
  <c r="J8" i="1" s="1"/>
  <c r="J1789" i="1" a="1"/>
  <c r="J1789" i="1" s="1"/>
  <c r="J2392" i="1" a="1"/>
  <c r="J2392" i="1" s="1"/>
  <c r="J1564" i="1" a="1"/>
  <c r="J1564" i="1" s="1"/>
  <c r="J1773" i="1" a="1"/>
  <c r="J1773" i="1" s="1"/>
  <c r="J2389" i="1" a="1"/>
  <c r="J2389" i="1" s="1"/>
  <c r="J1831" i="1" a="1"/>
  <c r="J1831" i="1" s="1"/>
  <c r="J608" i="1" a="1"/>
  <c r="J608" i="1" s="1"/>
  <c r="J2107" i="1" a="1"/>
  <c r="J2107" i="1" s="1"/>
  <c r="J1370" i="1" a="1"/>
  <c r="J1370" i="1" s="1"/>
  <c r="J2419" i="1" a="1"/>
  <c r="J2419" i="1" s="1"/>
  <c r="J2364" i="1" a="1"/>
  <c r="J2364" i="1" s="1"/>
  <c r="J2687" i="1" a="1"/>
  <c r="J2687" i="1" s="1"/>
  <c r="J2184" i="1" a="1"/>
  <c r="J2184" i="1" s="1"/>
  <c r="J400" i="1" a="1"/>
  <c r="J400" i="1" s="1"/>
  <c r="J2457" i="1" a="1"/>
  <c r="J2457" i="1" s="1"/>
  <c r="J2620" i="1" a="1"/>
  <c r="J2620" i="1" s="1"/>
  <c r="J887" i="1" a="1"/>
  <c r="J887" i="1" s="1"/>
  <c r="J976" i="1" a="1"/>
  <c r="J976" i="1" s="1"/>
  <c r="J1683" i="1" a="1"/>
  <c r="J1683" i="1" s="1"/>
  <c r="J2091" i="1" a="1"/>
  <c r="J2091" i="1" s="1"/>
  <c r="J1081" i="1" a="1"/>
  <c r="J1081" i="1" s="1"/>
  <c r="J197" i="1" a="1"/>
  <c r="J197" i="1" s="1"/>
  <c r="J1775" i="1" a="1"/>
  <c r="J1775" i="1" s="1"/>
  <c r="J2357" i="1" a="1"/>
  <c r="J2357" i="1" s="1"/>
  <c r="J1770" i="1" a="1"/>
  <c r="J1770" i="1" s="1"/>
  <c r="J1759" i="1" a="1"/>
  <c r="J1759" i="1" s="1"/>
  <c r="J1999" i="1" a="1"/>
  <c r="J1999" i="1" s="1"/>
  <c r="J1611" i="1" a="1"/>
  <c r="J1611" i="1" s="1"/>
  <c r="J51" i="1" a="1"/>
  <c r="J51" i="1" s="1"/>
  <c r="J1193" i="1" a="1"/>
  <c r="J1193" i="1" s="1"/>
  <c r="J2294" i="1" a="1"/>
  <c r="J2294" i="1" s="1"/>
  <c r="J2375" i="1" a="1"/>
  <c r="J2375" i="1" s="1"/>
  <c r="J2623" i="1" a="1"/>
  <c r="J2623" i="1" s="1"/>
  <c r="J692" i="1" a="1"/>
  <c r="J692" i="1" s="1"/>
  <c r="J1085" i="1" a="1"/>
  <c r="J1085" i="1" s="1"/>
  <c r="J2262" i="1" a="1"/>
  <c r="J2262" i="1" s="1"/>
  <c r="J889" i="1" a="1"/>
  <c r="J889" i="1" s="1"/>
  <c r="J1911" i="1" a="1"/>
  <c r="J1911" i="1" s="1"/>
  <c r="J2734" i="1" a="1"/>
  <c r="J2734" i="1" s="1"/>
  <c r="J47" i="1" a="1"/>
  <c r="J47" i="1" s="1"/>
  <c r="J1184" i="1" a="1"/>
  <c r="J1184" i="1" s="1"/>
  <c r="J2724" i="1" a="1"/>
  <c r="J2724" i="1" s="1"/>
  <c r="J333" i="1" a="1"/>
  <c r="J333" i="1" s="1"/>
  <c r="J162" i="1" a="1"/>
  <c r="J162" i="1" s="1"/>
  <c r="J675" i="1" a="1"/>
  <c r="J675" i="1" s="1"/>
  <c r="J308" i="1" a="1"/>
  <c r="J308" i="1" s="1"/>
  <c r="J2142" i="1" a="1"/>
  <c r="J2142" i="1" s="1"/>
  <c r="J2153" i="1" a="1"/>
  <c r="J2153" i="1" s="1"/>
  <c r="J998" i="1" a="1"/>
  <c r="J998" i="1" s="1"/>
  <c r="J241" i="1" a="1"/>
  <c r="J241" i="1" s="1"/>
  <c r="J986" i="1" a="1"/>
  <c r="J986" i="1" s="1"/>
  <c r="J972" i="1" a="1"/>
  <c r="J972" i="1" s="1"/>
  <c r="J401" i="1" a="1"/>
  <c r="J401" i="1" s="1"/>
  <c r="J2369" i="1" a="1"/>
  <c r="J2369" i="1" s="1"/>
  <c r="J157" i="1" a="1"/>
  <c r="J157" i="1" s="1"/>
  <c r="J1401" i="1" a="1"/>
  <c r="J1401" i="1" s="1"/>
  <c r="J778" i="1" a="1"/>
  <c r="J778" i="1" s="1"/>
  <c r="J1320" i="1" a="1"/>
  <c r="J1320" i="1" s="1"/>
  <c r="J279" i="1" a="1"/>
  <c r="J279" i="1" s="1"/>
  <c r="J743" i="1" a="1"/>
  <c r="J743" i="1" s="1"/>
  <c r="J1216" i="1" a="1"/>
  <c r="J1216" i="1" s="1"/>
  <c r="J1801" i="1" a="1"/>
  <c r="J1801" i="1" s="1"/>
  <c r="J1718" i="1" a="1"/>
  <c r="J1718" i="1" s="1"/>
  <c r="J1330" i="1" a="1"/>
  <c r="J1330" i="1" s="1"/>
  <c r="J950" i="1" a="1"/>
  <c r="J950" i="1" s="1"/>
  <c r="J2694" i="1" a="1"/>
  <c r="J2694" i="1" s="1"/>
  <c r="J872" i="1" a="1"/>
  <c r="J872" i="1" s="1"/>
  <c r="J1834" i="1" a="1"/>
  <c r="J1834" i="1" s="1"/>
  <c r="J538" i="1" a="1"/>
  <c r="J538" i="1" s="1"/>
  <c r="J585" i="1" a="1"/>
  <c r="J585" i="1" s="1"/>
  <c r="J231" i="1" a="1"/>
  <c r="J231" i="1" s="1"/>
  <c r="J1159" i="1" a="1"/>
  <c r="J1159" i="1" s="1"/>
  <c r="J200" i="1" a="1"/>
  <c r="J200" i="1" s="1"/>
  <c r="J209" i="1" a="1"/>
  <c r="J209" i="1" s="1"/>
  <c r="J25" i="1" a="1"/>
  <c r="J25" i="1" s="1"/>
  <c r="J2533" i="1" a="1"/>
  <c r="J2533" i="1" s="1"/>
  <c r="J877" i="1" a="1"/>
  <c r="J877" i="1" s="1"/>
  <c r="J427" i="1" a="1"/>
  <c r="J427" i="1" s="1"/>
  <c r="J442" i="1" a="1"/>
  <c r="J442" i="1" s="1"/>
  <c r="J801" i="1" a="1"/>
  <c r="J801" i="1" s="1"/>
  <c r="J881" i="1" a="1"/>
  <c r="J881" i="1" s="1"/>
  <c r="J2396" i="1" a="1"/>
  <c r="J2396" i="1" s="1"/>
  <c r="J947" i="1" a="1"/>
  <c r="J947" i="1" s="1"/>
  <c r="J312" i="1" a="1"/>
  <c r="J312" i="1" s="1"/>
  <c r="J2340" i="1" a="1"/>
  <c r="J2340" i="1" s="1"/>
  <c r="J980" i="1" a="1"/>
  <c r="J980" i="1" s="1"/>
  <c r="J1127" i="1" a="1"/>
  <c r="J1127" i="1" s="1"/>
  <c r="J621" i="1" a="1"/>
  <c r="J621" i="1" s="1"/>
  <c r="J1279" i="1" a="1"/>
  <c r="J1279" i="1" s="1"/>
  <c r="J960" i="1" a="1"/>
  <c r="J960" i="1" s="1"/>
  <c r="J229" i="1" a="1"/>
  <c r="J229" i="1" s="1"/>
  <c r="J49" i="1" a="1"/>
  <c r="J49" i="1" s="1"/>
  <c r="J1461" i="1" a="1"/>
  <c r="J1461" i="1" s="1"/>
  <c r="J722" i="1" a="1"/>
  <c r="J722" i="1" s="1"/>
  <c r="J2304" i="1" a="1"/>
  <c r="J2304" i="1" s="1"/>
  <c r="J1640" i="1" a="1"/>
  <c r="J1640" i="1" s="1"/>
  <c r="J1661" i="1" a="1"/>
  <c r="J1661" i="1" s="1"/>
  <c r="J2752" i="1" a="1"/>
  <c r="J2752" i="1" s="1"/>
  <c r="J35" i="1" a="1"/>
  <c r="J35" i="1" s="1"/>
  <c r="J1265" i="1" a="1"/>
  <c r="J1265" i="1" s="1"/>
  <c r="J1268" i="1" a="1"/>
  <c r="J1268" i="1" s="1"/>
  <c r="J166" i="1" a="1"/>
  <c r="J166" i="1" s="1"/>
  <c r="J2147" i="1" a="1"/>
  <c r="J2147" i="1" s="1"/>
  <c r="J133" i="1" a="1"/>
  <c r="J133" i="1" s="1"/>
  <c r="J530" i="1" a="1"/>
  <c r="J530" i="1" s="1"/>
  <c r="J2631" i="1" a="1"/>
  <c r="J2631" i="1" s="1"/>
  <c r="J2733" i="1" a="1"/>
  <c r="J2733" i="1" s="1"/>
  <c r="J2658" i="1" a="1"/>
  <c r="J2658" i="1" s="1"/>
  <c r="J2198" i="1" a="1"/>
  <c r="J2198" i="1" s="1"/>
  <c r="J2506" i="1" a="1"/>
  <c r="J2506" i="1" s="1"/>
  <c r="J1454" i="1" a="1"/>
  <c r="J1454" i="1" s="1"/>
  <c r="J1107" i="1" a="1"/>
  <c r="J1107" i="1" s="1"/>
  <c r="J1838" i="1" a="1"/>
  <c r="J1838" i="1" s="1"/>
  <c r="J1393" i="1" a="1"/>
  <c r="J1393" i="1" s="1"/>
  <c r="J2309" i="1" a="1"/>
  <c r="J2309" i="1" s="1"/>
  <c r="J2072" i="1" a="1"/>
  <c r="J2072" i="1" s="1"/>
  <c r="J783" i="1" a="1"/>
  <c r="J783" i="1" s="1"/>
  <c r="J573" i="1" a="1"/>
  <c r="J573" i="1" s="1"/>
  <c r="J830" i="1" a="1"/>
  <c r="J830" i="1" s="1"/>
  <c r="J1659" i="1" a="1"/>
  <c r="J1659" i="1" s="1"/>
  <c r="J1548" i="1" a="1"/>
  <c r="J1548" i="1" s="1"/>
  <c r="J163" i="1" a="1"/>
  <c r="J163" i="1" s="1"/>
  <c r="J2168" i="1" a="1"/>
  <c r="J2168" i="1" s="1"/>
  <c r="J1883" i="1" a="1"/>
  <c r="J1883" i="1" s="1"/>
  <c r="J149" i="1" a="1"/>
  <c r="J149" i="1" s="1"/>
  <c r="J1054" i="1" a="1"/>
  <c r="J1054" i="1" s="1"/>
  <c r="J851" i="1" a="1"/>
  <c r="J851" i="1" s="1"/>
  <c r="J2424" i="1" a="1"/>
  <c r="J2424" i="1" s="1"/>
  <c r="J315" i="1" a="1"/>
  <c r="J315" i="1" s="1"/>
  <c r="J1733" i="1" a="1"/>
  <c r="J1733" i="1" s="1"/>
  <c r="J2006" i="1" a="1"/>
  <c r="J2006" i="1" s="1"/>
  <c r="J656" i="1" a="1"/>
  <c r="J656" i="1" s="1"/>
  <c r="J228" i="1" a="1"/>
  <c r="J228" i="1" s="1"/>
  <c r="J2148" i="1" a="1"/>
  <c r="J2148" i="1" s="1"/>
  <c r="H2" i="24"/>
  <c r="I1021" i="1" a="1"/>
  <c r="I1021" i="1" s="1"/>
  <c r="I948" i="1" a="1"/>
  <c r="I948" i="1" s="1"/>
  <c r="I1323" i="1" a="1"/>
  <c r="I1323" i="1" s="1"/>
  <c r="I1145" i="1" a="1"/>
  <c r="I1145" i="1" s="1"/>
  <c r="I1391" i="1" a="1"/>
  <c r="I1391" i="1" s="1"/>
  <c r="I97" i="1" a="1"/>
  <c r="I97" i="1" s="1"/>
  <c r="I2644" i="1" a="1"/>
  <c r="I2644" i="1" s="1"/>
  <c r="I1887" i="1" a="1"/>
  <c r="I1887" i="1" s="1"/>
  <c r="I135" i="1" a="1"/>
  <c r="I135" i="1" s="1"/>
  <c r="I1689" i="1" a="1"/>
  <c r="I1689" i="1" s="1"/>
  <c r="I2460" i="1" a="1"/>
  <c r="I2460" i="1" s="1"/>
  <c r="I250" i="1" a="1"/>
  <c r="I250" i="1" s="1"/>
  <c r="I1430" i="1" a="1"/>
  <c r="I1430" i="1" s="1"/>
  <c r="I1036" i="1" a="1"/>
  <c r="I1036" i="1" s="1"/>
  <c r="I50" i="1" a="1"/>
  <c r="I50" i="1" s="1"/>
  <c r="I439" i="1" a="1"/>
  <c r="I439" i="1" s="1"/>
  <c r="I459" i="1" a="1"/>
  <c r="I459" i="1" s="1"/>
  <c r="I452" i="1" a="1"/>
  <c r="I452" i="1" s="1"/>
  <c r="I2507" i="1" a="1"/>
  <c r="I2507" i="1" s="1"/>
  <c r="I264" i="1" a="1"/>
  <c r="I264" i="1" s="1"/>
  <c r="I1657" i="1" a="1"/>
  <c r="I1657" i="1" s="1"/>
  <c r="I1388" i="1" a="1"/>
  <c r="I1388" i="1" s="1"/>
  <c r="I1118" i="1" a="1"/>
  <c r="I1118" i="1" s="1"/>
  <c r="I1378" i="1" a="1"/>
  <c r="I1378" i="1" s="1"/>
  <c r="I1909" i="1" a="1"/>
  <c r="I1909" i="1" s="1"/>
  <c r="I1053" i="1" a="1"/>
  <c r="I1053" i="1" s="1"/>
  <c r="I2475" i="1" a="1"/>
  <c r="I2475" i="1" s="1"/>
  <c r="I2402" i="1" a="1"/>
  <c r="I2402" i="1" s="1"/>
  <c r="I515" i="1" a="1"/>
  <c r="I515" i="1" s="1"/>
  <c r="I1023" i="1" a="1"/>
  <c r="I1023" i="1" s="1"/>
  <c r="I2054" i="1" a="1"/>
  <c r="I2054" i="1" s="1"/>
  <c r="I1898" i="1" a="1"/>
  <c r="I1898" i="1" s="1"/>
  <c r="I1362" i="1" a="1"/>
  <c r="I1362" i="1" s="1"/>
  <c r="I2403" i="1" a="1"/>
  <c r="I2403" i="1" s="1"/>
  <c r="I1119" i="1" a="1"/>
  <c r="I1119" i="1" s="1"/>
  <c r="I2498" i="1" a="1"/>
  <c r="I2498" i="1" s="1"/>
  <c r="I2710" i="1" a="1"/>
  <c r="I2710" i="1" s="1"/>
  <c r="I1314" i="1" a="1"/>
  <c r="I1314" i="1" s="1"/>
  <c r="I381" i="1" a="1"/>
  <c r="I381" i="1" s="1"/>
  <c r="I1254" i="1" a="1"/>
  <c r="I1254" i="1" s="1"/>
  <c r="I2519" i="1" a="1"/>
  <c r="I2519" i="1" s="1"/>
  <c r="I2520" i="1" a="1"/>
  <c r="I2520" i="1" s="1"/>
  <c r="I506" i="1" a="1"/>
  <c r="I506" i="1" s="1"/>
  <c r="I2354" i="1" a="1"/>
  <c r="I2354" i="1" s="1"/>
  <c r="I2652" i="1" a="1"/>
  <c r="I2652" i="1" s="1"/>
  <c r="I2391" i="1" a="1"/>
  <c r="I2391" i="1" s="1"/>
  <c r="I1026" i="1" a="1"/>
  <c r="I1026" i="1" s="1"/>
  <c r="I1332" i="1" a="1"/>
  <c r="I1332" i="1" s="1"/>
  <c r="I973" i="1" a="1"/>
  <c r="I973" i="1" s="1"/>
  <c r="I1061" i="1" a="1"/>
  <c r="I1061" i="1" s="1"/>
  <c r="I1619" i="1" a="1"/>
  <c r="I1619" i="1" s="1"/>
  <c r="I2001" i="1" a="1"/>
  <c r="I2001" i="1" s="1"/>
  <c r="I1493" i="1" a="1"/>
  <c r="I1493" i="1" s="1"/>
  <c r="I2479" i="1" a="1"/>
  <c r="I2479" i="1" s="1"/>
  <c r="I2007" i="1" a="1"/>
  <c r="I2007" i="1" s="1"/>
  <c r="I2685" i="1" a="1"/>
  <c r="I2685" i="1" s="1"/>
  <c r="I1335" i="1" a="1"/>
  <c r="I1335" i="1" s="1"/>
  <c r="I293" i="1" a="1"/>
  <c r="I293" i="1" s="1"/>
  <c r="I276" i="1" a="1"/>
  <c r="I276" i="1" s="1"/>
  <c r="I277" i="1" a="1"/>
  <c r="I277" i="1" s="1"/>
  <c r="I1180" i="1" a="1"/>
  <c r="I1180" i="1" s="1"/>
  <c r="I1448" i="1" a="1"/>
  <c r="I1448" i="1" s="1"/>
  <c r="I1866" i="1" a="1"/>
  <c r="I1866" i="1" s="1"/>
  <c r="I2099" i="1" a="1"/>
  <c r="I2099" i="1" s="1"/>
  <c r="I1749" i="1" a="1"/>
  <c r="I1749" i="1" s="1"/>
  <c r="I2593" i="1" a="1"/>
  <c r="I2593" i="1" s="1"/>
  <c r="I389" i="1" a="1"/>
  <c r="I389" i="1" s="1"/>
  <c r="I88" i="1" a="1"/>
  <c r="I88" i="1" s="1"/>
  <c r="I1906" i="1" a="1"/>
  <c r="I1906" i="1" s="1"/>
  <c r="I2151" i="1" a="1"/>
  <c r="I2151" i="1" s="1"/>
  <c r="I469" i="1" a="1"/>
  <c r="I469" i="1" s="1"/>
  <c r="I2639" i="1" a="1"/>
  <c r="I2639" i="1" s="1"/>
  <c r="I470" i="1" a="1"/>
  <c r="I470" i="1" s="1"/>
  <c r="I1440" i="1" a="1"/>
  <c r="I1440" i="1" s="1"/>
  <c r="I2699" i="1" a="1"/>
  <c r="I2699" i="1" s="1"/>
  <c r="I2638" i="1" a="1"/>
  <c r="I2638" i="1" s="1"/>
  <c r="I555" i="1" a="1"/>
  <c r="I555" i="1" s="1"/>
  <c r="I1447" i="1" a="1"/>
  <c r="I1447" i="1" s="1"/>
  <c r="I198" i="1" a="1"/>
  <c r="I198" i="1" s="1"/>
  <c r="I1334" i="1" a="1"/>
  <c r="I1334" i="1" s="1"/>
  <c r="I1507" i="1" a="1"/>
  <c r="I1507" i="1" s="1"/>
  <c r="I1115" i="1" a="1"/>
  <c r="I1115" i="1" s="1"/>
  <c r="I1212" i="1" a="1"/>
  <c r="I1212" i="1" s="1"/>
  <c r="I1634" i="1" a="1"/>
  <c r="I1634" i="1" s="1"/>
  <c r="I1220" i="1" a="1"/>
  <c r="I1220" i="1" s="1"/>
  <c r="I1230" i="1" a="1"/>
  <c r="I1230" i="1" s="1"/>
  <c r="I1867" i="1" a="1"/>
  <c r="I1867" i="1" s="1"/>
  <c r="I1735" i="1" a="1"/>
  <c r="I1735" i="1" s="1"/>
  <c r="I1096" i="1" a="1"/>
  <c r="I1096" i="1" s="1"/>
  <c r="I2175" i="1" a="1"/>
  <c r="I2175" i="1" s="1"/>
  <c r="I267" i="1" a="1"/>
  <c r="I267" i="1" s="1"/>
  <c r="I1137" i="1" a="1"/>
  <c r="I1137" i="1" s="1"/>
  <c r="I2056" i="1" a="1"/>
  <c r="I2056" i="1" s="1"/>
  <c r="I2131" i="1" a="1"/>
  <c r="I2131" i="1" s="1"/>
  <c r="I1398" i="1" a="1"/>
  <c r="I1398" i="1" s="1"/>
  <c r="I2172" i="1" a="1"/>
  <c r="I2172" i="1" s="1"/>
  <c r="I1907" i="1" a="1"/>
  <c r="I1907" i="1" s="1"/>
  <c r="I1908" i="1" a="1"/>
  <c r="I1908" i="1" s="1"/>
  <c r="I2085" i="1" a="1"/>
  <c r="I2085" i="1" s="1"/>
  <c r="I1028" i="1" a="1"/>
  <c r="I1028" i="1" s="1"/>
  <c r="I1912" i="1" a="1"/>
  <c r="I1912" i="1" s="1"/>
  <c r="I2383" i="1" a="1"/>
  <c r="I2383" i="1" s="1"/>
  <c r="I1280" i="1" a="1"/>
  <c r="I1280" i="1" s="1"/>
  <c r="I2713" i="1" a="1"/>
  <c r="I2713" i="1" s="1"/>
  <c r="I2667" i="1" a="1"/>
  <c r="I2667" i="1" s="1"/>
  <c r="I1189" i="1" a="1"/>
  <c r="I1189" i="1" s="1"/>
  <c r="I1138" i="1" a="1"/>
  <c r="I1138" i="1" s="1"/>
  <c r="I2338" i="1" a="1"/>
  <c r="I2338" i="1" s="1"/>
  <c r="I205" i="1" a="1"/>
  <c r="I205" i="1" s="1"/>
  <c r="I1300" i="1" a="1"/>
  <c r="I1300" i="1" s="1"/>
  <c r="I1192" i="1" a="1"/>
  <c r="I1192" i="1" s="1"/>
  <c r="I1329" i="1" a="1"/>
  <c r="I1329" i="1" s="1"/>
  <c r="I125" i="1" a="1"/>
  <c r="I125" i="1" s="1"/>
  <c r="I723" i="1" a="1"/>
  <c r="I723" i="1" s="1"/>
  <c r="I1693" i="1" a="1"/>
  <c r="I1693" i="1" s="1"/>
  <c r="I385" i="1" a="1"/>
  <c r="I385" i="1" s="1"/>
  <c r="I602" i="1" a="1"/>
  <c r="I602" i="1" s="1"/>
  <c r="I665" i="1" a="1"/>
  <c r="I665" i="1" s="1"/>
  <c r="I605" i="1" a="1"/>
  <c r="I605" i="1" s="1"/>
  <c r="I606" i="1" a="1"/>
  <c r="I606" i="1" s="1"/>
  <c r="I1256" i="1" a="1"/>
  <c r="I1256" i="1" s="1"/>
  <c r="I2510" i="1" a="1"/>
  <c r="I2510" i="1" s="1"/>
  <c r="I613" i="1" a="1"/>
  <c r="I613" i="1" s="1"/>
  <c r="I1082" i="1" a="1"/>
  <c r="I1082" i="1" s="1"/>
  <c r="I1282" i="1" a="1"/>
  <c r="I1282" i="1" s="1"/>
  <c r="I313" i="1" a="1"/>
  <c r="I313" i="1" s="1"/>
  <c r="I2500" i="1" a="1"/>
  <c r="I2500" i="1" s="1"/>
  <c r="I1449" i="1" a="1"/>
  <c r="I1449" i="1" s="1"/>
  <c r="I564" i="1" a="1"/>
  <c r="I564" i="1" s="1"/>
  <c r="I645" i="1" a="1"/>
  <c r="I645" i="1" s="1"/>
  <c r="I2717" i="1" a="1"/>
  <c r="I2717" i="1" s="1"/>
  <c r="I296" i="1" a="1"/>
  <c r="I296" i="1" s="1"/>
  <c r="I1032" i="1" a="1"/>
  <c r="I1032" i="1" s="1"/>
  <c r="I1033" i="1" a="1"/>
  <c r="I1033" i="1" s="1"/>
  <c r="I1338" i="1" a="1"/>
  <c r="I1338" i="1" s="1"/>
  <c r="I353" i="1" a="1"/>
  <c r="I353" i="1" s="1"/>
  <c r="I2186" i="1" a="1"/>
  <c r="I2186" i="1" s="1"/>
  <c r="I1459" i="1" a="1"/>
  <c r="I1459" i="1" s="1"/>
  <c r="I1916" i="1" a="1"/>
  <c r="I1916" i="1" s="1"/>
  <c r="I1914" i="1" a="1"/>
  <c r="I1914" i="1" s="1"/>
  <c r="I1316" i="1" a="1"/>
  <c r="I1316" i="1" s="1"/>
  <c r="I169" i="1" a="1"/>
  <c r="I169" i="1" s="1"/>
  <c r="I2220" i="1" a="1"/>
  <c r="I2220" i="1" s="1"/>
  <c r="I2083" i="1" a="1"/>
  <c r="I2083" i="1" s="1"/>
  <c r="I1303" i="1" a="1"/>
  <c r="I1303" i="1" s="1"/>
  <c r="I2491" i="1" a="1"/>
  <c r="I2491" i="1" s="1"/>
  <c r="I534" i="1" a="1"/>
  <c r="I534" i="1" s="1"/>
  <c r="I2157" i="1" a="1"/>
  <c r="I2157" i="1" s="1"/>
  <c r="I1034" i="1" a="1"/>
  <c r="I1034" i="1" s="1"/>
  <c r="I155" i="1" a="1"/>
  <c r="I155" i="1" s="1"/>
  <c r="I1341" i="1" a="1"/>
  <c r="I1341" i="1" s="1"/>
  <c r="I2059" i="1" a="1"/>
  <c r="I2059" i="1" s="1"/>
  <c r="I1325" i="1" a="1"/>
  <c r="I1325" i="1" s="1"/>
  <c r="I1340" i="1" a="1"/>
  <c r="I1340" i="1" s="1"/>
  <c r="I1196" i="1" a="1"/>
  <c r="I1196" i="1" s="1"/>
  <c r="I456" i="1" a="1"/>
  <c r="I456" i="1" s="1"/>
  <c r="I632" i="1" a="1"/>
  <c r="I632" i="1" s="1"/>
  <c r="I1577" i="1" a="1"/>
  <c r="I1577" i="1" s="1"/>
  <c r="I2363" i="1" a="1"/>
  <c r="I2363" i="1" s="1"/>
  <c r="I1922" i="1" a="1"/>
  <c r="I1922" i="1" s="1"/>
  <c r="I1823" i="1" a="1"/>
  <c r="I1823" i="1" s="1"/>
  <c r="I2238" i="1" a="1"/>
  <c r="I2238" i="1" s="1"/>
  <c r="I1122" i="1" a="1"/>
  <c r="I1122" i="1" s="1"/>
  <c r="I1403" i="1" a="1"/>
  <c r="I1403" i="1" s="1"/>
  <c r="I1998" i="1" a="1"/>
  <c r="I1998" i="1" s="1"/>
  <c r="I2718" i="1" a="1"/>
  <c r="I2718" i="1" s="1"/>
  <c r="I1364" i="1" a="1"/>
  <c r="I1364" i="1" s="1"/>
  <c r="I1727" i="1" a="1"/>
  <c r="I1727" i="1" s="1"/>
  <c r="I1685" i="1" a="1"/>
  <c r="I1685" i="1" s="1"/>
  <c r="I1669" i="1" a="1"/>
  <c r="I1669" i="1" s="1"/>
  <c r="I2276" i="1" a="1"/>
  <c r="I2276" i="1" s="1"/>
  <c r="I1924" i="1" a="1"/>
  <c r="I1924" i="1" s="1"/>
  <c r="I2545" i="1" a="1"/>
  <c r="I2545" i="1" s="1"/>
  <c r="I1272" i="1" a="1"/>
  <c r="I1272" i="1" s="1"/>
  <c r="I134" i="1" a="1"/>
  <c r="I134" i="1" s="1"/>
  <c r="I2278" i="1" a="1"/>
  <c r="I2278" i="1" s="1"/>
  <c r="I1175" i="1" a="1"/>
  <c r="I1175" i="1" s="1"/>
  <c r="I219" i="1" a="1"/>
  <c r="I219" i="1" s="1"/>
  <c r="I2239" i="1" a="1"/>
  <c r="I2239" i="1" s="1"/>
  <c r="I1384" i="1" a="1"/>
  <c r="I1384" i="1" s="1"/>
  <c r="I1259" i="1" a="1"/>
  <c r="I1259" i="1" s="1"/>
  <c r="I1373" i="1" a="1"/>
  <c r="I1373" i="1" s="1"/>
  <c r="I1258" i="1" a="1"/>
  <c r="I1258" i="1" s="1"/>
  <c r="I2728" i="1" a="1"/>
  <c r="I2728" i="1" s="1"/>
  <c r="I995" i="1" a="1"/>
  <c r="I995" i="1" s="1"/>
  <c r="I1926" i="1" a="1"/>
  <c r="I1926" i="1" s="1"/>
  <c r="I445" i="1" a="1"/>
  <c r="I445" i="1" s="1"/>
  <c r="I487" i="1" a="1"/>
  <c r="I487" i="1" s="1"/>
  <c r="I1248" i="1" a="1"/>
  <c r="I1248" i="1" s="1"/>
  <c r="I2261" i="1" a="1"/>
  <c r="I2261" i="1" s="1"/>
  <c r="I2489" i="1" a="1"/>
  <c r="I2489" i="1" s="1"/>
  <c r="I1215" i="1" a="1"/>
  <c r="I1215" i="1" s="1"/>
  <c r="I1868" i="1" a="1"/>
  <c r="I1868" i="1" s="1"/>
  <c r="I2303" i="1" a="1"/>
  <c r="I2303" i="1" s="1"/>
  <c r="I1126" i="1" a="1"/>
  <c r="I1126" i="1" s="1"/>
  <c r="I1306" i="1" a="1"/>
  <c r="I1306" i="1" s="1"/>
  <c r="I1183" i="1" a="1"/>
  <c r="I1183" i="1" s="1"/>
  <c r="I1660" i="1" a="1"/>
  <c r="I1660" i="1" s="1"/>
  <c r="I1349" i="1" a="1"/>
  <c r="I1349" i="1" s="1"/>
  <c r="I2373" i="1" a="1"/>
  <c r="I2373" i="1" s="1"/>
  <c r="I2227" i="1" a="1"/>
  <c r="I2227" i="1" s="1"/>
  <c r="I1913" i="1" a="1"/>
  <c r="I1913" i="1" s="1"/>
  <c r="I2250" i="1" a="1"/>
  <c r="I2250" i="1" s="1"/>
  <c r="I489" i="1" a="1"/>
  <c r="I489" i="1" s="1"/>
  <c r="I292" i="1" a="1"/>
  <c r="I292" i="1" s="1"/>
  <c r="I1236" i="1" a="1"/>
  <c r="I1236" i="1" s="1"/>
  <c r="I2422" i="1" a="1"/>
  <c r="I2422" i="1" s="1"/>
  <c r="I56" i="1" a="1"/>
  <c r="I56" i="1" s="1"/>
  <c r="I303" i="1" a="1"/>
  <c r="I303" i="1" s="1"/>
  <c r="I1326" i="1" a="1"/>
  <c r="I1326" i="1" s="1"/>
  <c r="I215" i="1" a="1"/>
  <c r="I215" i="1" s="1"/>
  <c r="I2676" i="1" a="1"/>
  <c r="I2676" i="1" s="1"/>
  <c r="I2643" i="1" a="1"/>
  <c r="I2643" i="1" s="1"/>
  <c r="I392" i="1" a="1"/>
  <c r="I392" i="1" s="1"/>
  <c r="I1484" i="1" a="1"/>
  <c r="I1484" i="1" s="1"/>
  <c r="I1104" i="1" a="1"/>
  <c r="I1104" i="1" s="1"/>
  <c r="I34" i="1" a="1"/>
  <c r="I34" i="1" s="1"/>
  <c r="I1152" i="1" a="1"/>
  <c r="I1152" i="1" s="1"/>
  <c r="I1666" i="1" a="1"/>
  <c r="I1666" i="1" s="1"/>
  <c r="I2674" i="1" a="1"/>
  <c r="I2674" i="1" s="1"/>
  <c r="I1224" i="1" a="1"/>
  <c r="I1224" i="1" s="1"/>
  <c r="I2374" i="1" a="1"/>
  <c r="I2374" i="1" s="1"/>
  <c r="I1438" i="1" a="1"/>
  <c r="I1438" i="1" s="1"/>
  <c r="I89" i="1" a="1"/>
  <c r="I89" i="1" s="1"/>
  <c r="I2586" i="1" a="1"/>
  <c r="I2586" i="1" s="1"/>
  <c r="I2609" i="1" a="1"/>
  <c r="I2609" i="1" s="1"/>
  <c r="I377" i="1" a="1"/>
  <c r="I377" i="1" s="1"/>
  <c r="I1826" i="1" a="1"/>
  <c r="I1826" i="1" s="1"/>
  <c r="I1375" i="1" a="1"/>
  <c r="I1375" i="1" s="1"/>
  <c r="I2677" i="1" a="1"/>
  <c r="I2677" i="1" s="1"/>
  <c r="I1928" i="1" a="1"/>
  <c r="I1928" i="1" s="1"/>
  <c r="I55" i="1" a="1"/>
  <c r="I55" i="1" s="1"/>
  <c r="I76" i="1" a="1"/>
  <c r="I76" i="1" s="1"/>
  <c r="I397" i="1" a="1"/>
  <c r="I397" i="1" s="1"/>
  <c r="I328" i="1" a="1"/>
  <c r="I328" i="1" s="1"/>
  <c r="I1450" i="1" a="1"/>
  <c r="I1450" i="1" s="1"/>
  <c r="I178" i="1" a="1"/>
  <c r="I178" i="1" s="1"/>
  <c r="I1273" i="1" a="1"/>
  <c r="I1273" i="1" s="1"/>
  <c r="I1628" i="1" a="1"/>
  <c r="I1628" i="1" s="1"/>
  <c r="I492" i="1" a="1"/>
  <c r="I492" i="1" s="1"/>
  <c r="I2485" i="1" a="1"/>
  <c r="I2485" i="1" s="1"/>
  <c r="I1072" i="1" a="1"/>
  <c r="I1072" i="1" s="1"/>
  <c r="I1165" i="1" a="1"/>
  <c r="I1165" i="1" s="1"/>
  <c r="I1366" i="1" a="1"/>
  <c r="I1366" i="1" s="1"/>
  <c r="I1043" i="1" a="1"/>
  <c r="I1043" i="1" s="1"/>
  <c r="I1294" i="1" a="1"/>
  <c r="I1294" i="1" s="1"/>
  <c r="I1293" i="1" a="1"/>
  <c r="I1293" i="1" s="1"/>
  <c r="I1106" i="1" a="1"/>
  <c r="I1106" i="1" s="1"/>
  <c r="I1443" i="1" a="1"/>
  <c r="I1443" i="1" s="1"/>
  <c r="I1004" i="1" a="1"/>
  <c r="I1004" i="1" s="1"/>
  <c r="I305" i="1" a="1"/>
  <c r="I305" i="1" s="1"/>
  <c r="I2076" i="1" a="1"/>
  <c r="I2076" i="1" s="1"/>
  <c r="I1073" i="1" a="1"/>
  <c r="I1073" i="1" s="1"/>
  <c r="I1755" i="1" a="1"/>
  <c r="I1755" i="1" s="1"/>
  <c r="I2005" i="1" a="1"/>
  <c r="I2005" i="1" s="1"/>
  <c r="I285" i="1" a="1"/>
  <c r="I285" i="1" s="1"/>
  <c r="I414" i="1" a="1"/>
  <c r="I414" i="1" s="1"/>
  <c r="I2723" i="1" a="1"/>
  <c r="I2723" i="1" s="1"/>
  <c r="I1519" i="1" a="1"/>
  <c r="I1519" i="1" s="1"/>
  <c r="I1042" i="1" a="1"/>
  <c r="I1042" i="1" s="1"/>
  <c r="I1200" i="1" a="1"/>
  <c r="I1200" i="1" s="1"/>
  <c r="I2640" i="1" a="1"/>
  <c r="I2640" i="1" s="1"/>
  <c r="I493" i="1" a="1"/>
  <c r="I493" i="1" s="1"/>
  <c r="I287" i="1" a="1"/>
  <c r="I287" i="1" s="1"/>
  <c r="I37" i="1" a="1"/>
  <c r="I37" i="1" s="1"/>
  <c r="I1882" i="1" a="1"/>
  <c r="I1882" i="1" s="1"/>
  <c r="I495" i="1" a="1"/>
  <c r="I495" i="1" s="1"/>
  <c r="I2496" i="1" a="1"/>
  <c r="I2496" i="1" s="1"/>
  <c r="I2221" i="1" a="1"/>
  <c r="I2221" i="1" s="1"/>
  <c r="I104" i="1" a="1"/>
  <c r="I104" i="1" s="1"/>
  <c r="I2149" i="1" a="1"/>
  <c r="I2149" i="1" s="1"/>
  <c r="I503" i="1" a="1"/>
  <c r="I503" i="1" s="1"/>
  <c r="I1237" i="1" a="1"/>
  <c r="I1237" i="1" s="1"/>
  <c r="I182" i="1" a="1"/>
  <c r="I182" i="1" s="1"/>
  <c r="I2329" i="1" a="1"/>
  <c r="I2329" i="1" s="1"/>
  <c r="I1931" i="1" a="1"/>
  <c r="I1931" i="1" s="1"/>
  <c r="I1428" i="1" a="1"/>
  <c r="I1428" i="1" s="1"/>
  <c r="I1352" i="1" a="1"/>
  <c r="I1352" i="1" s="1"/>
  <c r="I2395" i="1" a="1"/>
  <c r="I2395" i="1" s="1"/>
  <c r="I1288" i="1" a="1"/>
  <c r="I1288" i="1" s="1"/>
  <c r="I2399" i="1" a="1"/>
  <c r="I2399" i="1" s="1"/>
  <c r="I716" i="1" a="1"/>
  <c r="I716" i="1" s="1"/>
  <c r="I1263" i="1" a="1"/>
  <c r="I1263" i="1" s="1"/>
  <c r="I1117" i="1" a="1"/>
  <c r="I1117" i="1" s="1"/>
  <c r="I1353" i="1" a="1"/>
  <c r="I1353" i="1" s="1"/>
  <c r="I1296" i="1" a="1"/>
  <c r="I1296" i="1" s="1"/>
  <c r="I391" i="1" a="1"/>
  <c r="I391" i="1" s="1"/>
  <c r="I1367" i="1" a="1"/>
  <c r="I1367" i="1" s="1"/>
  <c r="I75" i="1" a="1"/>
  <c r="I75" i="1" s="1"/>
  <c r="I269" i="1" a="1"/>
  <c r="I269" i="1" s="1"/>
  <c r="I118" i="1" a="1"/>
  <c r="I118" i="1" s="1"/>
  <c r="I1297" i="1" a="1"/>
  <c r="I1297" i="1" s="1"/>
  <c r="I332" i="1" a="1"/>
  <c r="I332" i="1" s="1"/>
  <c r="I2726" i="1" a="1"/>
  <c r="I2726" i="1" s="1"/>
  <c r="I500" i="1" a="1"/>
  <c r="I500" i="1" s="1"/>
  <c r="I1070" i="1" a="1"/>
  <c r="I1070" i="1" s="1"/>
  <c r="I1311" i="1" a="1"/>
  <c r="I1311" i="1" s="1"/>
  <c r="I1075" i="1" a="1"/>
  <c r="I1075" i="1" s="1"/>
  <c r="I2729" i="1" a="1"/>
  <c r="I2729" i="1" s="1"/>
  <c r="I2231" i="1" a="1"/>
  <c r="I2231" i="1" s="1"/>
  <c r="I424" i="1" a="1"/>
  <c r="I424" i="1" s="1"/>
  <c r="I1935" i="1" a="1"/>
  <c r="I1935" i="1" s="1"/>
  <c r="I1504" i="1" a="1"/>
  <c r="I1504" i="1" s="1"/>
  <c r="I2571" i="1" a="1"/>
  <c r="I2571" i="1" s="1"/>
  <c r="I1937" i="1" a="1"/>
  <c r="I1937" i="1" s="1"/>
  <c r="I2706" i="1" a="1"/>
  <c r="I2706" i="1" s="1"/>
  <c r="I1870" i="1" a="1"/>
  <c r="I1870" i="1" s="1"/>
  <c r="I1433" i="1" a="1"/>
  <c r="I1433" i="1" s="1"/>
  <c r="I184" i="1" a="1"/>
  <c r="I184" i="1" s="1"/>
  <c r="I1936" i="1" a="1"/>
  <c r="I1936" i="1" s="1"/>
  <c r="I1357" i="1" a="1"/>
  <c r="I1357" i="1" s="1"/>
  <c r="I2731" i="1" a="1"/>
  <c r="I2731" i="1" s="1"/>
  <c r="I272" i="1" a="1"/>
  <c r="I272" i="1" s="1"/>
  <c r="I1481" i="1" a="1"/>
  <c r="I1481" i="1" s="1"/>
  <c r="I1458" i="1" a="1"/>
  <c r="I1458" i="1" s="1"/>
  <c r="I281" i="1" a="1"/>
  <c r="I281" i="1" s="1"/>
  <c r="I504" i="1" a="1"/>
  <c r="I504" i="1" s="1"/>
  <c r="I2695" i="1" a="1"/>
  <c r="I2695" i="1" s="1"/>
  <c r="I740" i="1" a="1"/>
  <c r="I740" i="1" s="1"/>
  <c r="I1046" i="1" a="1"/>
  <c r="I1046" i="1" s="1"/>
  <c r="I1178" i="1" a="1"/>
  <c r="I1178" i="1" s="1"/>
  <c r="I2412" i="1" a="1"/>
  <c r="I2412" i="1" s="1"/>
  <c r="I744" i="1" a="1"/>
  <c r="I744" i="1" s="1"/>
  <c r="I1157" i="1" a="1"/>
  <c r="I1157" i="1" s="1"/>
  <c r="I2197" i="1" a="1"/>
  <c r="I2197" i="1" s="1"/>
  <c r="I2023" i="1" a="1"/>
  <c r="I2023" i="1" s="1"/>
  <c r="I1078" i="1" a="1"/>
  <c r="I1078" i="1" s="1"/>
  <c r="I2242" i="1" a="1"/>
  <c r="I2242" i="1" s="1"/>
  <c r="I1217" i="1" a="1"/>
  <c r="I1217" i="1" s="1"/>
  <c r="I2176" i="1" a="1"/>
  <c r="I2176" i="1" s="1"/>
  <c r="I2204" i="1" a="1"/>
  <c r="I2204" i="1" s="1"/>
  <c r="I1622" i="1" a="1"/>
  <c r="I1622" i="1" s="1"/>
  <c r="I141" i="1" a="1"/>
  <c r="I141" i="1" s="1"/>
  <c r="I2438" i="1" a="1"/>
  <c r="I2438" i="1" s="1"/>
  <c r="I2641" i="1" a="1"/>
  <c r="I2641" i="1" s="1"/>
  <c r="I2243" i="1" a="1"/>
  <c r="I2243" i="1" s="1"/>
  <c r="I1485" i="1" a="1"/>
  <c r="I1485" i="1" s="1"/>
  <c r="I2671" i="1" a="1"/>
  <c r="I2671" i="1" s="1"/>
  <c r="I2066" i="1" a="1"/>
  <c r="I2066" i="1" s="1"/>
  <c r="I2189" i="1" a="1"/>
  <c r="I2189" i="1" s="1"/>
  <c r="I1728" i="1" a="1"/>
  <c r="I1728" i="1" s="1"/>
  <c r="I1269" i="1" a="1"/>
  <c r="I1269" i="1" s="1"/>
  <c r="I1377" i="1" a="1"/>
  <c r="I1377" i="1" s="1"/>
  <c r="I263" i="1" a="1"/>
  <c r="I263" i="1" s="1"/>
  <c r="I1089" i="1" a="1"/>
  <c r="I1089" i="1" s="1"/>
  <c r="I1051" i="1" a="1"/>
  <c r="I1051" i="1" s="1"/>
  <c r="I376" i="1" a="1"/>
  <c r="I376" i="1" s="1"/>
  <c r="I1270" i="1" a="1"/>
  <c r="I1270" i="1" s="1"/>
  <c r="I306" i="1" a="1"/>
  <c r="I306" i="1" s="1"/>
  <c r="I1275" i="1" a="1"/>
  <c r="I1275" i="1" s="1"/>
  <c r="I2105" i="1" a="1"/>
  <c r="I2105" i="1" s="1"/>
  <c r="I755" i="1" a="1"/>
  <c r="I755" i="1" s="1"/>
  <c r="I2414" i="1" a="1"/>
  <c r="I2414" i="1" s="1"/>
  <c r="I1247" i="1" a="1"/>
  <c r="I1247" i="1" s="1"/>
  <c r="I2725" i="1" a="1"/>
  <c r="I2725" i="1" s="1"/>
  <c r="I993" i="1" a="1"/>
  <c r="I993" i="1" s="1"/>
  <c r="I1038" i="1" a="1"/>
  <c r="I1038" i="1" s="1"/>
  <c r="I752" i="1" a="1"/>
  <c r="I752" i="1" s="1"/>
  <c r="I99" i="1" a="1"/>
  <c r="I99" i="1" s="1"/>
  <c r="I2263" i="1" a="1"/>
  <c r="I2263" i="1" s="1"/>
  <c r="I1921" i="1" a="1"/>
  <c r="I1921" i="1" s="1"/>
  <c r="I1049" i="1" a="1"/>
  <c r="I1049" i="1" s="1"/>
  <c r="I498" i="1" a="1"/>
  <c r="I498" i="1" s="1"/>
  <c r="I964" i="1" a="1"/>
  <c r="I964" i="1" s="1"/>
  <c r="I2012" i="1" a="1"/>
  <c r="I2012" i="1" s="1"/>
  <c r="I304" i="1" a="1"/>
  <c r="I304" i="1" s="1"/>
  <c r="I2427" i="1" a="1"/>
  <c r="I2427" i="1" s="1"/>
  <c r="I1161" i="1" a="1"/>
  <c r="I1161" i="1" s="1"/>
  <c r="I278" i="1" a="1"/>
  <c r="I278" i="1" s="1"/>
  <c r="I1261" i="1" a="1"/>
  <c r="I1261" i="1" s="1"/>
  <c r="I2727" i="1" a="1"/>
  <c r="I2727" i="1" s="1"/>
  <c r="I997" i="1" a="1"/>
  <c r="I997" i="1" s="1"/>
  <c r="I1933" i="1" a="1"/>
  <c r="I1933" i="1" s="1"/>
  <c r="I2569" i="1" a="1"/>
  <c r="I2569" i="1" s="1"/>
  <c r="I747" i="1" a="1"/>
  <c r="I747" i="1" s="1"/>
  <c r="I123" i="1" a="1"/>
  <c r="I123" i="1" s="1"/>
  <c r="I2625" i="1" a="1"/>
  <c r="I2625" i="1" s="1"/>
  <c r="I2657" i="1" a="1"/>
  <c r="I2657" i="1" s="1"/>
  <c r="I1177" i="1" a="1"/>
  <c r="I1177" i="1" s="1"/>
  <c r="I2637" i="1" a="1"/>
  <c r="I2637" i="1" s="1"/>
  <c r="I101" i="1" a="1"/>
  <c r="I101" i="1" s="1"/>
  <c r="I542" i="1" a="1"/>
  <c r="I542" i="1" s="1"/>
  <c r="I42" i="1" a="1"/>
  <c r="I42" i="1" s="1"/>
  <c r="I161" i="1" a="1"/>
  <c r="I161" i="1" s="1"/>
  <c r="I1739" i="1" a="1"/>
  <c r="I1739" i="1" s="1"/>
  <c r="I2283" i="1" a="1"/>
  <c r="I2283" i="1" s="1"/>
  <c r="I413" i="1" a="1"/>
  <c r="I413" i="1" s="1"/>
  <c r="I2647" i="1" a="1"/>
  <c r="I2647" i="1" s="1"/>
  <c r="I646" i="1" a="1"/>
  <c r="I646" i="1" s="1"/>
  <c r="I222" i="1" a="1"/>
  <c r="I222" i="1" s="1"/>
  <c r="I436" i="1" a="1"/>
  <c r="I436" i="1" s="1"/>
  <c r="I1437" i="1" a="1"/>
  <c r="I1437" i="1" s="1"/>
  <c r="I779" i="1" a="1"/>
  <c r="I779" i="1" s="1"/>
  <c r="I694" i="1" a="1"/>
  <c r="I694" i="1" s="1"/>
  <c r="I767" i="1" a="1"/>
  <c r="I767" i="1" s="1"/>
  <c r="I348" i="1" a="1"/>
  <c r="I348" i="1" s="1"/>
  <c r="I2222" i="1" a="1"/>
  <c r="I2222" i="1" s="1"/>
  <c r="I2702" i="1" a="1"/>
  <c r="I2702" i="1" s="1"/>
  <c r="I1244" i="1" a="1"/>
  <c r="I1244" i="1" s="1"/>
  <c r="I2053" i="1" a="1"/>
  <c r="I2053" i="1" s="1"/>
  <c r="I443" i="1" a="1"/>
  <c r="I443" i="1" s="1"/>
  <c r="I2112" i="1" a="1"/>
  <c r="I2112" i="1" s="1"/>
  <c r="I575" i="1" a="1"/>
  <c r="I575" i="1" s="1"/>
  <c r="I2739" i="1" a="1"/>
  <c r="I2739" i="1" s="1"/>
  <c r="I509" i="1" a="1"/>
  <c r="I509" i="1" s="1"/>
  <c r="I1356" i="1" a="1"/>
  <c r="I1356" i="1" s="1"/>
  <c r="I65" i="1" a="1"/>
  <c r="I65" i="1" s="1"/>
  <c r="I2284" i="1" a="1"/>
  <c r="I2284" i="1" s="1"/>
  <c r="I2587" i="1" a="1"/>
  <c r="I2587" i="1" s="1"/>
  <c r="I282" i="1" a="1"/>
  <c r="I282" i="1" s="1"/>
  <c r="I3" i="1" a="1"/>
  <c r="I3" i="1" s="1"/>
  <c r="I412" i="1" a="1"/>
  <c r="I412" i="1" s="1"/>
  <c r="I577" i="1" a="1"/>
  <c r="I577" i="1" s="1"/>
  <c r="I62" i="1" a="1"/>
  <c r="I62" i="1" s="1"/>
  <c r="I2260" i="1" a="1"/>
  <c r="I2260" i="1" s="1"/>
  <c r="I1942" i="1" a="1"/>
  <c r="I1942" i="1" s="1"/>
  <c r="I2532" i="1" a="1"/>
  <c r="I2532" i="1" s="1"/>
  <c r="I1099" i="1" a="1"/>
  <c r="I1099" i="1" s="1"/>
  <c r="I2409" i="1" a="1"/>
  <c r="I2409" i="1" s="1"/>
  <c r="I1991" i="1" a="1"/>
  <c r="I1991" i="1" s="1"/>
  <c r="I730" i="1" a="1"/>
  <c r="I730" i="1" s="1"/>
  <c r="I90" i="1" a="1"/>
  <c r="I90" i="1" s="1"/>
  <c r="I685" i="1" a="1"/>
  <c r="I685" i="1" s="1"/>
  <c r="I1539" i="1" a="1"/>
  <c r="I1539" i="1" s="1"/>
  <c r="I622" i="1" a="1"/>
  <c r="I622" i="1" s="1"/>
  <c r="I611" i="1" a="1"/>
  <c r="I611" i="1" s="1"/>
  <c r="I2347" i="1" a="1"/>
  <c r="I2347" i="1" s="1"/>
  <c r="I1494" i="1" a="1"/>
  <c r="I1494" i="1" s="1"/>
  <c r="I574" i="1" a="1"/>
  <c r="I574" i="1" s="1"/>
  <c r="I2319" i="1" a="1"/>
  <c r="I2319" i="1" s="1"/>
  <c r="I2315" i="1" a="1"/>
  <c r="I2315" i="1" s="1"/>
  <c r="I280" i="1" a="1"/>
  <c r="I280" i="1" s="1"/>
  <c r="I2367" i="1" a="1"/>
  <c r="I2367" i="1" s="1"/>
  <c r="I2420" i="1" a="1"/>
  <c r="I2420" i="1" s="1"/>
  <c r="I2705" i="1" a="1"/>
  <c r="I2705" i="1" s="1"/>
  <c r="I713" i="1" a="1"/>
  <c r="I713" i="1" s="1"/>
  <c r="I634" i="1" a="1"/>
  <c r="I634" i="1" s="1"/>
  <c r="I2634" i="1" a="1"/>
  <c r="I2634" i="1" s="1"/>
  <c r="I741" i="1" a="1"/>
  <c r="I741" i="1" s="1"/>
  <c r="I682" i="1" a="1"/>
  <c r="I682" i="1" s="1"/>
  <c r="I2021" i="1" a="1"/>
  <c r="I2021" i="1" s="1"/>
  <c r="I2440" i="1" a="1"/>
  <c r="I2440" i="1" s="1"/>
  <c r="I1885" i="1" a="1"/>
  <c r="I1885" i="1" s="1"/>
  <c r="I600" i="1" a="1"/>
  <c r="I600" i="1" s="1"/>
  <c r="I612" i="1" a="1"/>
  <c r="I612" i="1" s="1"/>
  <c r="I952" i="1" a="1"/>
  <c r="I952" i="1" s="1"/>
  <c r="I2622" i="1" a="1"/>
  <c r="I2622" i="1" s="1"/>
  <c r="I552" i="1" a="1"/>
  <c r="I552" i="1" s="1"/>
  <c r="I1322" i="1" a="1"/>
  <c r="I1322" i="1" s="1"/>
  <c r="I1951" i="1" a="1"/>
  <c r="I1951" i="1" s="1"/>
  <c r="I617" i="1" a="1"/>
  <c r="I617" i="1" s="1"/>
  <c r="I598" i="1" a="1"/>
  <c r="I598" i="1" s="1"/>
  <c r="I1515" i="1" a="1"/>
  <c r="I1515" i="1" s="1"/>
  <c r="I570" i="1" a="1"/>
  <c r="I570" i="1" s="1"/>
  <c r="I394" i="1" a="1"/>
  <c r="I394" i="1" s="1"/>
  <c r="I2630" i="1" a="1"/>
  <c r="I2630" i="1" s="1"/>
  <c r="I746" i="1" a="1"/>
  <c r="I746" i="1" s="1"/>
  <c r="I627" i="1" a="1"/>
  <c r="I627" i="1" s="1"/>
  <c r="I734" i="1" a="1"/>
  <c r="I734" i="1" s="1"/>
  <c r="I709" i="1" a="1"/>
  <c r="I709" i="1" s="1"/>
  <c r="I1083" i="1" a="1"/>
  <c r="I1083" i="1" s="1"/>
  <c r="I510" i="1" a="1"/>
  <c r="I510" i="1" s="1"/>
  <c r="I1327" i="1" a="1"/>
  <c r="I1327" i="1" s="1"/>
  <c r="I145" i="1" a="1"/>
  <c r="I145" i="1" s="1"/>
  <c r="I1915" i="1" a="1"/>
  <c r="I1915" i="1" s="1"/>
  <c r="I2394" i="1" a="1"/>
  <c r="I2394" i="1" s="1"/>
  <c r="I214" i="1" a="1"/>
  <c r="I214" i="1" s="1"/>
  <c r="I514" i="1" a="1"/>
  <c r="I514" i="1" s="1"/>
  <c r="I2458" i="1" a="1"/>
  <c r="I2458" i="1" s="1"/>
  <c r="I409" i="1" a="1"/>
  <c r="I409" i="1" s="1"/>
  <c r="I624" i="1" a="1"/>
  <c r="I624" i="1" s="1"/>
  <c r="I1148" i="1" a="1"/>
  <c r="I1148" i="1" s="1"/>
  <c r="I2196" i="1" a="1"/>
  <c r="I2196" i="1" s="1"/>
  <c r="I2632" i="1" a="1"/>
  <c r="I2632" i="1" s="1"/>
  <c r="I725" i="1" a="1"/>
  <c r="I725" i="1" s="1"/>
  <c r="I626" i="1" a="1"/>
  <c r="I626" i="1" s="1"/>
  <c r="I286" i="1" a="1"/>
  <c r="I286" i="1" s="1"/>
  <c r="I2266" i="1" a="1"/>
  <c r="I2266" i="1" s="1"/>
  <c r="I435" i="1" a="1"/>
  <c r="I435" i="1" s="1"/>
  <c r="I2020" i="1" a="1"/>
  <c r="I2020" i="1" s="1"/>
  <c r="I437" i="1" a="1"/>
  <c r="I437" i="1" s="1"/>
  <c r="I483" i="1" a="1"/>
  <c r="I483" i="1" s="1"/>
  <c r="I2244" i="1" a="1"/>
  <c r="I2244" i="1" s="1"/>
  <c r="I653" i="1" a="1"/>
  <c r="I653" i="1" s="1"/>
  <c r="I1238" i="1" a="1"/>
  <c r="I1238" i="1" s="1"/>
  <c r="I1411" i="1" a="1"/>
  <c r="I1411" i="1" s="1"/>
  <c r="I556" i="1" a="1"/>
  <c r="I556" i="1" s="1"/>
  <c r="I1182" i="1" a="1"/>
  <c r="I1182" i="1" s="1"/>
  <c r="I2282" i="1" a="1"/>
  <c r="I2282" i="1" s="1"/>
  <c r="I1457" i="1" a="1"/>
  <c r="I1457" i="1" s="1"/>
  <c r="I2330" i="1" a="1"/>
  <c r="I2330" i="1" s="1"/>
  <c r="I616" i="1" a="1"/>
  <c r="I616" i="1" s="1"/>
  <c r="I2663" i="1" a="1"/>
  <c r="I2663" i="1" s="1"/>
  <c r="I1414" i="1" a="1"/>
  <c r="I1414" i="1" s="1"/>
  <c r="I558" i="1" a="1"/>
  <c r="I558" i="1" s="1"/>
  <c r="I1701" i="1" a="1"/>
  <c r="I1701" i="1" s="1"/>
  <c r="I565" i="1" a="1"/>
  <c r="I565" i="1" s="1"/>
  <c r="I2236" i="1" a="1"/>
  <c r="I2236" i="1" s="1"/>
  <c r="I808" i="1" a="1"/>
  <c r="I808" i="1" s="1"/>
  <c r="I20" i="1" a="1"/>
  <c r="I20" i="1" s="1"/>
  <c r="I1210" i="1" a="1"/>
  <c r="I1210" i="1" s="1"/>
  <c r="I739" i="1" a="1"/>
  <c r="I739" i="1" s="1"/>
  <c r="I1086" i="1" a="1"/>
  <c r="I1086" i="1" s="1"/>
  <c r="I957" i="1" a="1"/>
  <c r="I957" i="1" s="1"/>
  <c r="I711" i="1" a="1"/>
  <c r="I711" i="1" s="1"/>
  <c r="I2490" i="1" a="1"/>
  <c r="I2490" i="1" s="1"/>
  <c r="I737" i="1" a="1"/>
  <c r="I737" i="1" s="1"/>
  <c r="I458" i="1" a="1"/>
  <c r="I458" i="1" s="1"/>
  <c r="I87" i="1" a="1"/>
  <c r="I87" i="1" s="1"/>
  <c r="I1947" i="1" a="1"/>
  <c r="I1947" i="1" s="1"/>
  <c r="I1943" i="1" a="1"/>
  <c r="I1943" i="1" s="1"/>
  <c r="I1812" i="1" a="1"/>
  <c r="I1812" i="1" s="1"/>
  <c r="I1672" i="1" a="1"/>
  <c r="I1672" i="1" s="1"/>
  <c r="I559" i="1" a="1"/>
  <c r="I559" i="1" s="1"/>
  <c r="I750" i="1" a="1"/>
  <c r="I750" i="1" s="1"/>
  <c r="I1741" i="1" a="1"/>
  <c r="I1741" i="1" s="1"/>
  <c r="I579" i="1" a="1"/>
  <c r="I579" i="1" s="1"/>
  <c r="I1531" i="1" a="1"/>
  <c r="I1531" i="1" s="1"/>
  <c r="I180" i="1" a="1"/>
  <c r="I180" i="1" s="1"/>
  <c r="I529" i="1" a="1"/>
  <c r="I529" i="1" s="1"/>
  <c r="I2681" i="1" a="1"/>
  <c r="I2681" i="1" s="1"/>
  <c r="I811" i="1" a="1"/>
  <c r="I811" i="1" s="1"/>
  <c r="I1503" i="1" a="1"/>
  <c r="I1503" i="1" s="1"/>
  <c r="I2102" i="1" a="1"/>
  <c r="I2102" i="1" s="1"/>
  <c r="I1670" i="1" a="1"/>
  <c r="I1670" i="1" s="1"/>
  <c r="I5" i="1" a="1"/>
  <c r="I5" i="1" s="1"/>
  <c r="I1135" i="1" a="1"/>
  <c r="I1135" i="1" s="1"/>
  <c r="I2000" i="1" a="1"/>
  <c r="I2000" i="1" s="1"/>
  <c r="I1103" i="1" a="1"/>
  <c r="I1103" i="1" s="1"/>
  <c r="I2293" i="1" a="1"/>
  <c r="I2293" i="1" s="1"/>
  <c r="I518" i="1" a="1"/>
  <c r="I518" i="1" s="1"/>
  <c r="I644" i="1" a="1"/>
  <c r="I644" i="1" s="1"/>
  <c r="I548" i="1" a="1"/>
  <c r="I548" i="1" s="1"/>
  <c r="I1699" i="1" a="1"/>
  <c r="I1699" i="1" s="1"/>
  <c r="I1328" i="1" a="1"/>
  <c r="I1328" i="1" s="1"/>
  <c r="I1205" i="1" a="1"/>
  <c r="I1205" i="1" s="1"/>
  <c r="I1722" i="1" a="1"/>
  <c r="I1722" i="1" s="1"/>
  <c r="I2430" i="1" a="1"/>
  <c r="I2430" i="1" s="1"/>
  <c r="I67" i="1" a="1"/>
  <c r="I67" i="1" s="1"/>
  <c r="I152" i="1" a="1"/>
  <c r="I152" i="1" s="1"/>
  <c r="I117" i="1" a="1"/>
  <c r="I117" i="1" s="1"/>
  <c r="I563" i="1" a="1"/>
  <c r="I563" i="1" s="1"/>
  <c r="I522" i="1" a="1"/>
  <c r="I522" i="1" s="1"/>
  <c r="I1198" i="1" a="1"/>
  <c r="I1198" i="1" s="1"/>
  <c r="I566" i="1" a="1"/>
  <c r="I566" i="1" s="1"/>
  <c r="I1101" i="1" a="1"/>
  <c r="I1101" i="1" s="1"/>
  <c r="I537" i="1" a="1"/>
  <c r="I537" i="1" s="1"/>
  <c r="I623" i="1" a="1"/>
  <c r="I623" i="1" s="1"/>
  <c r="I724" i="1" a="1"/>
  <c r="I724" i="1" s="1"/>
  <c r="I289" i="1" a="1"/>
  <c r="I289" i="1" s="1"/>
  <c r="I1462" i="1" a="1"/>
  <c r="I1462" i="1" s="1"/>
  <c r="I1123" i="1" a="1"/>
  <c r="I1123" i="1" s="1"/>
  <c r="I2159" i="1" a="1"/>
  <c r="I2159" i="1" s="1"/>
  <c r="I72" i="1" a="1"/>
  <c r="I72" i="1" s="1"/>
  <c r="I1523" i="1" a="1"/>
  <c r="I1523" i="1" s="1"/>
  <c r="I266" i="1" a="1"/>
  <c r="I266" i="1" s="1"/>
  <c r="I1532" i="1" a="1"/>
  <c r="I1532" i="1" s="1"/>
  <c r="I712" i="1" a="1"/>
  <c r="I712" i="1" s="1"/>
  <c r="I438" i="1" a="1"/>
  <c r="I438" i="1" s="1"/>
  <c r="I1753" i="1" a="1"/>
  <c r="I1753" i="1" s="1"/>
  <c r="I1927" i="1" a="1"/>
  <c r="I1927" i="1" s="1"/>
  <c r="I2218" i="1" a="1"/>
  <c r="I2218" i="1" s="1"/>
  <c r="I1396" i="1" a="1"/>
  <c r="I1396" i="1" s="1"/>
  <c r="I1277" i="1" a="1"/>
  <c r="I1277" i="1" s="1"/>
  <c r="I1164" i="1" a="1"/>
  <c r="I1164" i="1" s="1"/>
  <c r="I635" i="1" a="1"/>
  <c r="I635" i="1" s="1"/>
  <c r="I507" i="1" a="1"/>
  <c r="I507" i="1" s="1"/>
  <c r="I2071" i="1" a="1"/>
  <c r="I2071" i="1" s="1"/>
  <c r="I2352" i="1" a="1"/>
  <c r="I2352" i="1" s="1"/>
  <c r="I2501" i="1" a="1"/>
  <c r="I2501" i="1" s="1"/>
  <c r="I153" i="1" a="1"/>
  <c r="I153" i="1" s="1"/>
  <c r="I1080" i="1" a="1"/>
  <c r="I1080" i="1" s="1"/>
  <c r="I2515" i="1" a="1"/>
  <c r="I2515" i="1" s="1"/>
  <c r="I73" i="1" a="1"/>
  <c r="I73" i="1" s="1"/>
  <c r="I2579" i="1" a="1"/>
  <c r="I2579" i="1" s="1"/>
  <c r="I2273" i="1" a="1"/>
  <c r="I2273" i="1" s="1"/>
  <c r="I1239" i="1" a="1"/>
  <c r="I1239" i="1" s="1"/>
  <c r="I1343" i="1" a="1"/>
  <c r="I1343" i="1" s="1"/>
  <c r="I963" i="1" a="1"/>
  <c r="I963" i="1" s="1"/>
  <c r="I1305" i="1" a="1"/>
  <c r="I1305" i="1" s="1"/>
  <c r="I150" i="1" a="1"/>
  <c r="I150" i="1" s="1"/>
  <c r="I2557" i="1" a="1"/>
  <c r="I2557" i="1" s="1"/>
  <c r="I32" i="1" a="1"/>
  <c r="I32" i="1" s="1"/>
  <c r="I2039" i="1" a="1"/>
  <c r="I2039" i="1" s="1"/>
  <c r="I2312" i="1" a="1"/>
  <c r="I2312" i="1" s="1"/>
  <c r="I1474" i="1" a="1"/>
  <c r="I1474" i="1" s="1"/>
  <c r="I1120" i="1" a="1"/>
  <c r="I1120" i="1" s="1"/>
  <c r="I669" i="1" a="1"/>
  <c r="I669" i="1" s="1"/>
  <c r="I2614" i="1" a="1"/>
  <c r="I2614" i="1" s="1"/>
  <c r="I1631" i="1" a="1"/>
  <c r="I1631" i="1" s="1"/>
  <c r="I945" i="1" a="1"/>
  <c r="I945" i="1" s="1"/>
  <c r="I430" i="1" a="1"/>
  <c r="I430" i="1" s="1"/>
  <c r="I610" i="1" a="1"/>
  <c r="I610" i="1" s="1"/>
  <c r="I1865" i="1" a="1"/>
  <c r="I1865" i="1" s="1"/>
  <c r="I29" i="1" a="1"/>
  <c r="I29" i="1" s="1"/>
  <c r="I270" i="1" a="1"/>
  <c r="I270" i="1" s="1"/>
  <c r="I1319" i="1" a="1"/>
  <c r="I1319" i="1" s="1"/>
  <c r="I1550" i="1" a="1"/>
  <c r="I1550" i="1" s="1"/>
  <c r="I2137" i="1" a="1"/>
  <c r="I2137" i="1" s="1"/>
  <c r="I1116" i="1" a="1"/>
  <c r="I1116" i="1" s="1"/>
  <c r="I1541" i="1" a="1"/>
  <c r="I1541" i="1" s="1"/>
  <c r="I1298" i="1" a="1"/>
  <c r="I1298" i="1" s="1"/>
  <c r="I1752" i="1" a="1"/>
  <c r="I1752" i="1" s="1"/>
  <c r="I1147" i="1" a="1"/>
  <c r="I1147" i="1" s="1"/>
  <c r="I673" i="1" a="1"/>
  <c r="I673" i="1" s="1"/>
  <c r="I1864" i="1" a="1"/>
  <c r="I1864" i="1" s="1"/>
  <c r="I2462" i="1" a="1"/>
  <c r="I2462" i="1" s="1"/>
  <c r="I1621" i="1" a="1"/>
  <c r="I1621" i="1" s="1"/>
  <c r="I1530" i="1" a="1"/>
  <c r="I1530" i="1" s="1"/>
  <c r="I384" i="1" a="1"/>
  <c r="I384" i="1" s="1"/>
  <c r="I23" i="1" a="1"/>
  <c r="I23" i="1" s="1"/>
  <c r="I19" i="1" a="1"/>
  <c r="I19" i="1" s="1"/>
  <c r="I2100" i="1" a="1"/>
  <c r="I2100" i="1" s="1"/>
  <c r="I1544" i="1" a="1"/>
  <c r="I1544" i="1" s="1"/>
  <c r="I2115" i="1" a="1"/>
  <c r="I2115" i="1" s="1"/>
  <c r="I471" i="1" a="1"/>
  <c r="I471" i="1" s="1"/>
  <c r="I1351" i="1" a="1"/>
  <c r="I1351" i="1" s="1"/>
  <c r="I571" i="1" a="1"/>
  <c r="I571" i="1" s="1"/>
  <c r="I1420" i="1" a="1"/>
  <c r="I1420" i="1" s="1"/>
  <c r="I701" i="1" a="1"/>
  <c r="I701" i="1" s="1"/>
  <c r="I2518" i="1" a="1"/>
  <c r="I2518" i="1" s="1"/>
  <c r="I1800" i="1" a="1"/>
  <c r="I1800" i="1" s="1"/>
  <c r="I2370" i="1" a="1"/>
  <c r="I2370" i="1" s="1"/>
  <c r="I1047" i="1" a="1"/>
  <c r="I1047" i="1" s="1"/>
  <c r="I1385" i="1" a="1"/>
  <c r="I1385" i="1" s="1"/>
  <c r="I580" i="1" a="1"/>
  <c r="I580" i="1" s="1"/>
  <c r="I143" i="1" a="1"/>
  <c r="I143" i="1" s="1"/>
  <c r="I593" i="1" a="1"/>
  <c r="I593" i="1" s="1"/>
  <c r="I1060" i="1" a="1"/>
  <c r="I1060" i="1" s="1"/>
  <c r="I43" i="1" a="1"/>
  <c r="I43" i="1" s="1"/>
  <c r="I2295" i="1" a="1"/>
  <c r="I2295" i="1" s="1"/>
  <c r="I1317" i="1" a="1"/>
  <c r="I1317" i="1" s="1"/>
  <c r="I1771" i="1" a="1"/>
  <c r="I1771" i="1" s="1"/>
  <c r="I2642" i="1" a="1"/>
  <c r="I2642" i="1" s="1"/>
  <c r="I2109" i="1" a="1"/>
  <c r="I2109" i="1" s="1"/>
  <c r="I1346" i="1" a="1"/>
  <c r="I1346" i="1" s="1"/>
  <c r="I107" i="1" a="1"/>
  <c r="I107" i="1" s="1"/>
  <c r="I2423" i="1" a="1"/>
  <c r="I2423" i="1" s="1"/>
  <c r="I2048" i="1" a="1"/>
  <c r="I2048" i="1" s="1"/>
  <c r="I2524" i="1" a="1"/>
  <c r="I2524" i="1" s="1"/>
  <c r="I1431" i="1" a="1"/>
  <c r="I1431" i="1" s="1"/>
  <c r="I2635" i="1" a="1"/>
  <c r="I2635" i="1" s="1"/>
  <c r="I1015" i="1" a="1"/>
  <c r="I1015" i="1" s="1"/>
  <c r="I1278" i="1" a="1"/>
  <c r="I1278" i="1" s="1"/>
  <c r="I1208" i="1" a="1"/>
  <c r="I1208" i="1" s="1"/>
  <c r="I2495" i="1" a="1"/>
  <c r="I2495" i="1" s="1"/>
  <c r="I1068" i="1" a="1"/>
  <c r="I1068" i="1" s="1"/>
  <c r="I2228" i="1" a="1"/>
  <c r="I2228" i="1" s="1"/>
  <c r="I203" i="1" a="1"/>
  <c r="I203" i="1" s="1"/>
  <c r="I234" i="1" a="1"/>
  <c r="I234" i="1" s="1"/>
  <c r="I1547" i="1" a="1"/>
  <c r="I1547" i="1" s="1"/>
  <c r="I2693" i="1" a="1"/>
  <c r="I2693" i="1" s="1"/>
  <c r="I78" i="1" a="1"/>
  <c r="I78" i="1" s="1"/>
  <c r="I85" i="1" a="1"/>
  <c r="I85" i="1" s="1"/>
  <c r="I1842" i="1" a="1"/>
  <c r="I1842" i="1" s="1"/>
  <c r="I2512" i="1" a="1"/>
  <c r="I2512" i="1" s="1"/>
  <c r="I684" i="1" a="1"/>
  <c r="I684" i="1" s="1"/>
  <c r="I1596" i="1" a="1"/>
  <c r="I1596" i="1" s="1"/>
  <c r="I54" i="1" a="1"/>
  <c r="I54" i="1" s="1"/>
  <c r="I1406" i="1" a="1"/>
  <c r="I1406" i="1" s="1"/>
  <c r="I1264" i="1" a="1"/>
  <c r="I1264" i="1" s="1"/>
  <c r="I2732" i="1" a="1"/>
  <c r="I2732" i="1" s="1"/>
  <c r="I753" i="1" a="1"/>
  <c r="I753" i="1" s="1"/>
  <c r="I2379" i="1" a="1"/>
  <c r="I2379" i="1" s="1"/>
  <c r="I383" i="1" a="1"/>
  <c r="I383" i="1" s="1"/>
  <c r="I39" i="1" a="1"/>
  <c r="I39" i="1" s="1"/>
  <c r="I2223" i="1" a="1"/>
  <c r="I2223" i="1" s="1"/>
  <c r="I1919" i="1" a="1"/>
  <c r="I1919" i="1" s="1"/>
  <c r="I2325" i="1" a="1"/>
  <c r="I2325" i="1" s="1"/>
  <c r="I1545" i="1" a="1"/>
  <c r="I1545" i="1" s="1"/>
  <c r="I1845" i="1" a="1"/>
  <c r="I1845" i="1" s="1"/>
  <c r="I1419" i="1" a="1"/>
  <c r="I1419" i="1" s="1"/>
  <c r="I2653" i="1" a="1"/>
  <c r="I2653" i="1" s="1"/>
  <c r="I2182" i="1" a="1"/>
  <c r="I2182" i="1" s="1"/>
  <c r="I727" i="1" a="1"/>
  <c r="I727" i="1" s="1"/>
  <c r="I1179" i="1" a="1"/>
  <c r="I1179" i="1" s="1"/>
  <c r="I1740" i="1" a="1"/>
  <c r="I1740" i="1" s="1"/>
  <c r="I1736" i="1" a="1"/>
  <c r="I1736" i="1" s="1"/>
  <c r="I2080" i="1" a="1"/>
  <c r="I2080" i="1" s="1"/>
  <c r="I2166" i="1" a="1"/>
  <c r="I2166" i="1" s="1"/>
  <c r="I958" i="1" a="1"/>
  <c r="I958" i="1" s="1"/>
  <c r="I1102" i="1" a="1"/>
  <c r="I1102" i="1" s="1"/>
  <c r="I379" i="1" a="1"/>
  <c r="I379" i="1" s="1"/>
  <c r="I1664" i="1" a="1"/>
  <c r="I1664" i="1" s="1"/>
  <c r="I339" i="1" a="1"/>
  <c r="I339" i="1" s="1"/>
  <c r="I582" i="1" a="1"/>
  <c r="I582" i="1" s="1"/>
  <c r="I961" i="1" a="1"/>
  <c r="I961" i="1" s="1"/>
  <c r="I1170" i="1" a="1"/>
  <c r="I1170" i="1" s="1"/>
  <c r="I2035" i="1" a="1"/>
  <c r="I2035" i="1" s="1"/>
  <c r="I1318" i="1" a="1"/>
  <c r="I1318" i="1" s="1"/>
  <c r="I461" i="1" a="1"/>
  <c r="I461" i="1" s="1"/>
  <c r="I2499" i="1" a="1"/>
  <c r="I2499" i="1" s="1"/>
  <c r="I1149" i="1" a="1"/>
  <c r="I1149" i="1" s="1"/>
  <c r="I2339" i="1" a="1"/>
  <c r="I2339" i="1" s="1"/>
  <c r="I1260" i="1" a="1"/>
  <c r="I1260" i="1" s="1"/>
  <c r="I22" i="1" a="1"/>
  <c r="I22" i="1" s="1"/>
  <c r="I630" i="1" a="1"/>
  <c r="I630" i="1" s="1"/>
  <c r="I1859" i="1" a="1"/>
  <c r="I1859" i="1" s="1"/>
  <c r="I1405" i="1" a="1"/>
  <c r="I1405" i="1" s="1"/>
  <c r="I2628" i="1" a="1"/>
  <c r="I2628" i="1" s="1"/>
  <c r="I1810" i="1" a="1"/>
  <c r="I1810" i="1" s="1"/>
  <c r="I199" i="1" a="1"/>
  <c r="I199" i="1" s="1"/>
  <c r="I1858" i="1" a="1"/>
  <c r="I1858" i="1" s="1"/>
  <c r="I596" i="1" a="1"/>
  <c r="I596" i="1" s="1"/>
  <c r="I2536" i="1" a="1"/>
  <c r="I2536" i="1" s="1"/>
  <c r="I607" i="1" a="1"/>
  <c r="I607" i="1" s="1"/>
  <c r="I1633" i="1" a="1"/>
  <c r="I1633" i="1" s="1"/>
  <c r="I2581" i="1" a="1"/>
  <c r="I2581" i="1" s="1"/>
  <c r="I485" i="1" a="1"/>
  <c r="I485" i="1" s="1"/>
  <c r="I1489" i="1" a="1"/>
  <c r="I1489" i="1" s="1"/>
  <c r="I551" i="1" a="1"/>
  <c r="I551" i="1" s="1"/>
  <c r="I2400" i="1" a="1"/>
  <c r="I2400" i="1" s="1"/>
  <c r="I2591" i="1" a="1"/>
  <c r="I2591" i="1" s="1"/>
  <c r="I609" i="1" a="1"/>
  <c r="I609" i="1" s="1"/>
  <c r="I297" i="1" a="1"/>
  <c r="I297" i="1" s="1"/>
  <c r="I1228" i="1" a="1"/>
  <c r="I1228" i="1" s="1"/>
  <c r="I1442" i="1" a="1"/>
  <c r="I1442" i="1" s="1"/>
  <c r="I1492" i="1" a="1"/>
  <c r="I1492" i="1" s="1"/>
  <c r="I1389" i="1" a="1"/>
  <c r="I1389" i="1" s="1"/>
  <c r="I1231" i="1" a="1"/>
  <c r="I1231" i="1" s="1"/>
  <c r="I1281" i="1" a="1"/>
  <c r="I1281" i="1" s="1"/>
  <c r="I1376" i="1" a="1"/>
  <c r="I1376" i="1" s="1"/>
  <c r="I2114" i="1" a="1"/>
  <c r="I2114" i="1" s="1"/>
  <c r="I170" i="1" a="1"/>
  <c r="I170" i="1" s="1"/>
  <c r="I2560" i="1" a="1"/>
  <c r="I2560" i="1" s="1"/>
  <c r="I628" i="1" a="1"/>
  <c r="I628" i="1" s="1"/>
  <c r="I1946" i="1" a="1"/>
  <c r="I1946" i="1" s="1"/>
  <c r="I1097" i="1" a="1"/>
  <c r="I1097" i="1" s="1"/>
  <c r="I2162" i="1" a="1"/>
  <c r="I2162" i="1" s="1"/>
  <c r="I2279" i="1" a="1"/>
  <c r="I2279" i="1" s="1"/>
  <c r="I904" i="1" a="1"/>
  <c r="I904" i="1" s="1"/>
  <c r="I2526" i="1" a="1"/>
  <c r="I2526" i="1" s="1"/>
  <c r="I922" i="1" a="1"/>
  <c r="I922" i="1" s="1"/>
  <c r="I855" i="1" a="1"/>
  <c r="I855" i="1" s="1"/>
  <c r="I1499" i="1" a="1"/>
  <c r="I1499" i="1" s="1"/>
  <c r="I1276" i="1" a="1"/>
  <c r="I1276" i="1" s="1"/>
  <c r="I207" i="1" a="1"/>
  <c r="I207" i="1" s="1"/>
  <c r="I949" i="1" a="1"/>
  <c r="I949" i="1" s="1"/>
  <c r="I114" i="1" a="1"/>
  <c r="I114" i="1" s="1"/>
  <c r="I480" i="1" a="1"/>
  <c r="I480" i="1" s="1"/>
  <c r="I411" i="1" a="1"/>
  <c r="I411" i="1" s="1"/>
  <c r="I802" i="1" a="1"/>
  <c r="I802" i="1" s="1"/>
  <c r="I939" i="1" a="1"/>
  <c r="I939" i="1" s="1"/>
  <c r="I535" i="1" a="1"/>
  <c r="I535" i="1" s="1"/>
  <c r="I1444" i="1" a="1"/>
  <c r="I1444" i="1" s="1"/>
  <c r="I1204" i="1" a="1"/>
  <c r="I1204" i="1" s="1"/>
  <c r="I2045" i="1" a="1"/>
  <c r="I2045" i="1" s="1"/>
  <c r="I2121" i="1" a="1"/>
  <c r="I2121" i="1" s="1"/>
  <c r="I344" i="1" a="1"/>
  <c r="I344" i="1" s="1"/>
  <c r="I2165" i="1" a="1"/>
  <c r="I2165" i="1" s="1"/>
  <c r="I2087" i="1" a="1"/>
  <c r="I2087" i="1" s="1"/>
  <c r="I1886" i="1" a="1"/>
  <c r="I1886" i="1" s="1"/>
  <c r="I1526" i="1" a="1"/>
  <c r="I1526" i="1" s="1"/>
  <c r="I24" i="1" a="1"/>
  <c r="I24" i="1" s="1"/>
  <c r="I1696" i="1" a="1"/>
  <c r="I1696" i="1" s="1"/>
  <c r="I2468" i="1" a="1"/>
  <c r="I2468" i="1" s="1"/>
  <c r="I789" i="1" a="1"/>
  <c r="I789" i="1" s="1"/>
  <c r="I1168" i="1" a="1"/>
  <c r="I1168" i="1" s="1"/>
  <c r="I1939" i="1" a="1"/>
  <c r="I1939" i="1" s="1"/>
  <c r="I662" i="1" a="1"/>
  <c r="I662" i="1" s="1"/>
  <c r="I124" i="1" a="1"/>
  <c r="I124" i="1" s="1"/>
  <c r="I1342" i="1" a="1"/>
  <c r="I1342" i="1" s="1"/>
  <c r="I1737" i="1" a="1"/>
  <c r="I1737" i="1" s="1"/>
  <c r="I2740" i="1" a="1"/>
  <c r="I2740" i="1" s="1"/>
  <c r="I1185" i="1" a="1"/>
  <c r="I1185" i="1" s="1"/>
  <c r="I838" i="1" a="1"/>
  <c r="I838" i="1" s="1"/>
  <c r="I1537" i="1" a="1"/>
  <c r="I1537" i="1" s="1"/>
  <c r="I1422" i="1" a="1"/>
  <c r="I1422" i="1" s="1"/>
  <c r="I797" i="1" a="1"/>
  <c r="I797" i="1" s="1"/>
  <c r="I2463" i="1" a="1"/>
  <c r="I2463" i="1" s="1"/>
  <c r="I336" i="1" a="1"/>
  <c r="I336" i="1" s="1"/>
  <c r="I1818" i="1" a="1"/>
  <c r="I1818" i="1" s="1"/>
  <c r="I517" i="1" a="1"/>
  <c r="I517" i="1" s="1"/>
  <c r="I2626" i="1" a="1"/>
  <c r="I2626" i="1" s="1"/>
  <c r="I1899" i="1" a="1"/>
  <c r="I1899" i="1" s="1"/>
  <c r="I2474" i="1" a="1"/>
  <c r="I2474" i="1" s="1"/>
  <c r="I96" i="1" a="1"/>
  <c r="I96" i="1" s="1"/>
  <c r="I2556" i="1" a="1"/>
  <c r="I2556" i="1" s="1"/>
  <c r="I113" i="1" a="1"/>
  <c r="I113" i="1" s="1"/>
  <c r="I2093" i="1" a="1"/>
  <c r="I2093" i="1" s="1"/>
  <c r="I1662" i="1" a="1"/>
  <c r="I1662" i="1" s="1"/>
  <c r="I355" i="1" a="1"/>
  <c r="I355" i="1" s="1"/>
  <c r="I971" i="1" a="1"/>
  <c r="I971" i="1" s="1"/>
  <c r="I2136" i="1" a="1"/>
  <c r="I2136" i="1" s="1"/>
  <c r="I2521" i="1" a="1"/>
  <c r="I2521" i="1" s="1"/>
  <c r="I2588" i="1" a="1"/>
  <c r="I2588" i="1" s="1"/>
  <c r="I1839" i="1" a="1"/>
  <c r="I1839" i="1" s="1"/>
  <c r="I994" i="1" a="1"/>
  <c r="I994" i="1" s="1"/>
  <c r="I2341" i="1" a="1"/>
  <c r="I2341" i="1" s="1"/>
  <c r="I1923" i="1" a="1"/>
  <c r="I1923" i="1" s="1"/>
  <c r="I422" i="1" a="1"/>
  <c r="I422" i="1" s="1"/>
  <c r="I1451" i="1" a="1"/>
  <c r="I1451" i="1" s="1"/>
  <c r="I64" i="1" a="1"/>
  <c r="I64" i="1" s="1"/>
  <c r="I572" i="1" a="1"/>
  <c r="I572" i="1" s="1"/>
  <c r="I933" i="1" a="1"/>
  <c r="I933" i="1" s="1"/>
  <c r="I2358" i="1" a="1"/>
  <c r="I2358" i="1" s="1"/>
  <c r="I2268" i="1" a="1"/>
  <c r="I2268" i="1" s="1"/>
  <c r="I1525" i="1" a="1"/>
  <c r="I1525" i="1" s="1"/>
  <c r="I2342" i="1" a="1"/>
  <c r="I2342" i="1" s="1"/>
  <c r="I1527" i="1" a="1"/>
  <c r="I1527" i="1" s="1"/>
  <c r="I1214" i="1" a="1"/>
  <c r="I1214" i="1" s="1"/>
  <c r="I357" i="1" a="1"/>
  <c r="I357" i="1" s="1"/>
  <c r="I159" i="1" a="1"/>
  <c r="I159" i="1" s="1"/>
  <c r="I761" i="1" a="1"/>
  <c r="I761" i="1" s="1"/>
  <c r="I2270" i="1" a="1"/>
  <c r="I2270" i="1" s="1"/>
  <c r="I2720" i="1" a="1"/>
  <c r="I2720" i="1" s="1"/>
  <c r="I1971" i="1" a="1"/>
  <c r="I1971" i="1" s="1"/>
  <c r="I505" i="1" a="1"/>
  <c r="I505" i="1" s="1"/>
  <c r="I81" i="1" a="1"/>
  <c r="I81" i="1" s="1"/>
  <c r="I1283" i="1" a="1"/>
  <c r="I1283" i="1" s="1"/>
  <c r="I224" i="1" a="1"/>
  <c r="I224" i="1" s="1"/>
  <c r="I643" i="1" a="1"/>
  <c r="I643" i="1" s="1"/>
  <c r="I2606" i="1" a="1"/>
  <c r="I2606" i="1" s="1"/>
  <c r="I1704" i="1" a="1"/>
  <c r="I1704" i="1" s="1"/>
  <c r="I17" i="1" a="1"/>
  <c r="I17" i="1" s="1"/>
  <c r="I202" i="1" a="1"/>
  <c r="I202" i="1" s="1"/>
  <c r="I686" i="1" a="1"/>
  <c r="I686" i="1" s="1"/>
  <c r="I1719" i="1" a="1"/>
  <c r="I1719" i="1" s="1"/>
  <c r="I1434" i="1" a="1"/>
  <c r="I1434" i="1" s="1"/>
  <c r="I428" i="1" a="1"/>
  <c r="I428" i="1" s="1"/>
  <c r="I2104" i="1" a="1"/>
  <c r="I2104" i="1" s="1"/>
  <c r="I1245" i="1" a="1"/>
  <c r="I1245" i="1" s="1"/>
  <c r="I1255" i="1" a="1"/>
  <c r="I1255" i="1" s="1"/>
  <c r="I468" i="1" a="1"/>
  <c r="I468" i="1" s="1"/>
  <c r="I965" i="1" a="1"/>
  <c r="I965" i="1" s="1"/>
  <c r="I2068" i="1" a="1"/>
  <c r="I2068" i="1" s="1"/>
  <c r="I2673" i="1" a="1"/>
  <c r="I2673" i="1" s="1"/>
  <c r="I1795" i="1" a="1"/>
  <c r="I1795" i="1" s="1"/>
  <c r="I1738" i="1" a="1"/>
  <c r="I1738" i="1" s="1"/>
  <c r="I1240" i="1" a="1"/>
  <c r="I1240" i="1" s="1"/>
  <c r="I2124" i="1" a="1"/>
  <c r="I2124" i="1" s="1"/>
  <c r="I758" i="1" a="1"/>
  <c r="I758" i="1" s="1"/>
  <c r="I1234" i="1" a="1"/>
  <c r="I1234" i="1" s="1"/>
  <c r="I2464" i="1" a="1"/>
  <c r="I2464" i="1" s="1"/>
  <c r="I465" i="1" a="1"/>
  <c r="I465" i="1" s="1"/>
  <c r="I878" i="1" a="1"/>
  <c r="I878" i="1" s="1"/>
  <c r="I1688" i="1" a="1"/>
  <c r="I1688" i="1" s="1"/>
  <c r="I1645" i="1" a="1"/>
  <c r="I1645" i="1" s="1"/>
  <c r="I1705" i="1" a="1"/>
  <c r="I1705" i="1" s="1"/>
  <c r="I1052" i="1" a="1"/>
  <c r="I1052" i="1" s="1"/>
  <c r="I880" i="1" a="1"/>
  <c r="I880" i="1" s="1"/>
  <c r="I2192" i="1" a="1"/>
  <c r="I2192" i="1" s="1"/>
  <c r="I2376" i="1" a="1"/>
  <c r="I2376" i="1" s="1"/>
  <c r="I2271" i="1" a="1"/>
  <c r="I2271" i="1" s="1"/>
  <c r="I1111" i="1" a="1"/>
  <c r="I1111" i="1" s="1"/>
  <c r="I399" i="1" a="1"/>
  <c r="I399" i="1" s="1"/>
  <c r="I2009" i="1" a="1"/>
  <c r="I2009" i="1" s="1"/>
  <c r="I126" i="1" a="1"/>
  <c r="I126" i="1" s="1"/>
  <c r="I1623" i="1" a="1"/>
  <c r="I1623" i="1" s="1"/>
  <c r="I1546" i="1" a="1"/>
  <c r="I1546" i="1" s="1"/>
  <c r="I1620" i="1" a="1"/>
  <c r="I1620" i="1" s="1"/>
  <c r="I703" i="1" a="1"/>
  <c r="I703" i="1" s="1"/>
  <c r="I1470" i="1" a="1"/>
  <c r="I1470" i="1" s="1"/>
  <c r="I1473" i="1" a="1"/>
  <c r="I1473" i="1" s="1"/>
  <c r="I1690" i="1" a="1"/>
  <c r="I1690" i="1" s="1"/>
  <c r="I550" i="1" a="1"/>
  <c r="I550" i="1" s="1"/>
  <c r="I1094" i="1" a="1"/>
  <c r="I1094" i="1" s="1"/>
  <c r="I2328" i="1" a="1"/>
  <c r="I2328" i="1" s="1"/>
  <c r="I77" i="1" a="1"/>
  <c r="I77" i="1" s="1"/>
  <c r="I319" i="1" a="1"/>
  <c r="I319" i="1" s="1"/>
  <c r="I2171" i="1" a="1"/>
  <c r="I2171" i="1" s="1"/>
  <c r="I1580" i="1" a="1"/>
  <c r="I1580" i="1" s="1"/>
  <c r="I1372" i="1" a="1"/>
  <c r="I1372" i="1" s="1"/>
  <c r="I1339" i="1" a="1"/>
  <c r="I1339" i="1" s="1"/>
  <c r="I1243" i="1" a="1"/>
  <c r="I1243" i="1" s="1"/>
  <c r="I1703" i="1" a="1"/>
  <c r="I1703" i="1" s="1"/>
  <c r="I1692" i="1" a="1"/>
  <c r="I1692" i="1" s="1"/>
  <c r="I1441" i="1" a="1"/>
  <c r="I1441" i="1" s="1"/>
  <c r="I79" i="1" a="1"/>
  <c r="I79" i="1" s="1"/>
  <c r="I257" i="1" a="1"/>
  <c r="I257" i="1" s="1"/>
  <c r="I1154" i="1" a="1"/>
  <c r="I1154" i="1" s="1"/>
  <c r="I1698" i="1" a="1"/>
  <c r="I1698" i="1" s="1"/>
  <c r="I1130" i="1" a="1"/>
  <c r="I1130" i="1" s="1"/>
  <c r="I1721" i="1" a="1"/>
  <c r="I1721" i="1" s="1"/>
  <c r="I1626" i="1" a="1"/>
  <c r="I1626" i="1" s="1"/>
  <c r="I2106" i="1" a="1"/>
  <c r="I2106" i="1" s="1"/>
  <c r="I7" i="1" a="1"/>
  <c r="I7" i="1" s="1"/>
  <c r="I2206" i="1" a="1"/>
  <c r="I2206" i="1" s="1"/>
  <c r="I1134" i="1" a="1"/>
  <c r="I1134" i="1" s="1"/>
  <c r="I1209" i="1" a="1"/>
  <c r="I1209" i="1" s="1"/>
  <c r="I759" i="1" a="1"/>
  <c r="I759" i="1" s="1"/>
  <c r="I1246" i="1" a="1"/>
  <c r="I1246" i="1" s="1"/>
  <c r="I243" i="1" a="1"/>
  <c r="I243" i="1" s="1"/>
  <c r="I561" i="1" a="1"/>
  <c r="I561" i="1" s="1"/>
  <c r="I1675" i="1" a="1"/>
  <c r="I1675" i="1" s="1"/>
  <c r="I2756" i="1" a="1"/>
  <c r="I2756" i="1" s="1"/>
  <c r="I1929" i="1" a="1"/>
  <c r="I1929" i="1" s="1"/>
  <c r="I2633" i="1" a="1"/>
  <c r="I2633" i="1" s="1"/>
  <c r="I324" i="1" a="1"/>
  <c r="I324" i="1" s="1"/>
  <c r="I882" i="1" a="1"/>
  <c r="I882" i="1" s="1"/>
  <c r="I2715" i="1" a="1"/>
  <c r="I2715" i="1" s="1"/>
  <c r="I1221" i="1" a="1"/>
  <c r="I1221" i="1" s="1"/>
  <c r="I1534" i="1" a="1"/>
  <c r="I1534" i="1" s="1"/>
  <c r="I1618" i="1" a="1"/>
  <c r="I1618" i="1" s="1"/>
  <c r="I2707" i="1" a="1"/>
  <c r="I2707" i="1" s="1"/>
  <c r="I36" i="1" a="1"/>
  <c r="I36" i="1" s="1"/>
  <c r="I2326" i="1" a="1"/>
  <c r="I2326" i="1" s="1"/>
  <c r="I1055" i="1" a="1"/>
  <c r="I1055" i="1" s="1"/>
  <c r="I1267" i="1" a="1"/>
  <c r="I1267" i="1" s="1"/>
  <c r="I1863" i="1" a="1"/>
  <c r="I1863" i="1" s="1"/>
  <c r="I719" i="1" a="1"/>
  <c r="I719" i="1" s="1"/>
  <c r="I1687" i="1" a="1"/>
  <c r="I1687" i="1" s="1"/>
  <c r="I1423" i="1" a="1"/>
  <c r="I1423" i="1" s="1"/>
  <c r="I2537" i="1" a="1"/>
  <c r="I2537" i="1" s="1"/>
  <c r="I294" i="1" a="1"/>
  <c r="I294" i="1" s="1"/>
  <c r="I1105" i="1" a="1"/>
  <c r="I1105" i="1" s="1"/>
  <c r="I1171" i="1" a="1"/>
  <c r="I1171" i="1" s="1"/>
  <c r="I2410" i="1" a="1"/>
  <c r="I2410" i="1" s="1"/>
  <c r="I2090" i="1" a="1"/>
  <c r="I2090" i="1" s="1"/>
  <c r="I615" i="1" a="1"/>
  <c r="I615" i="1" s="1"/>
  <c r="I2605" i="1" a="1"/>
  <c r="I2605" i="1" s="1"/>
  <c r="I1131" i="1" a="1"/>
  <c r="I1131" i="1" s="1"/>
  <c r="I742" i="1" a="1"/>
  <c r="I742" i="1" s="1"/>
  <c r="I1624" i="1" a="1"/>
  <c r="I1624" i="1" s="1"/>
  <c r="I1542" i="1" a="1"/>
  <c r="I1542" i="1" s="1"/>
  <c r="I1637" i="1" a="1"/>
  <c r="I1637" i="1" s="1"/>
  <c r="I705" i="1" a="1"/>
  <c r="I705" i="1" s="1"/>
  <c r="I2675" i="1" a="1"/>
  <c r="I2675" i="1" s="1"/>
  <c r="I1477" i="1" a="1"/>
  <c r="I1477" i="1" s="1"/>
  <c r="I1578" i="1" a="1"/>
  <c r="I1578" i="1" s="1"/>
  <c r="I74" i="1" a="1"/>
  <c r="I74" i="1" s="1"/>
  <c r="I473" i="1" a="1"/>
  <c r="I473" i="1" s="1"/>
  <c r="I1617" i="1" a="1"/>
  <c r="I1617" i="1" s="1"/>
  <c r="I1162" i="1" a="1"/>
  <c r="I1162" i="1" s="1"/>
  <c r="I601" i="1" a="1"/>
  <c r="I601" i="1" s="1"/>
  <c r="I1711" i="1" a="1"/>
  <c r="I1711" i="1" s="1"/>
  <c r="I1173" i="1" a="1"/>
  <c r="I1173" i="1" s="1"/>
  <c r="I2750" i="1" a="1"/>
  <c r="I2750" i="1" s="1"/>
  <c r="I1163" i="1" a="1"/>
  <c r="I1163" i="1" s="1"/>
  <c r="I1629" i="1" a="1"/>
  <c r="I1629" i="1" s="1"/>
  <c r="I2428" i="1" a="1"/>
  <c r="I2428" i="1" s="1"/>
  <c r="I1142" i="1" a="1"/>
  <c r="I1142" i="1" s="1"/>
  <c r="I1889" i="1" a="1"/>
  <c r="I1889" i="1" s="1"/>
  <c r="I1218" i="1" a="1"/>
  <c r="I1218" i="1" s="1"/>
  <c r="I2596" i="1" a="1"/>
  <c r="I2596" i="1" s="1"/>
  <c r="I356" i="1" a="1"/>
  <c r="I356" i="1" s="1"/>
  <c r="I2247" i="1" a="1"/>
  <c r="I2247" i="1" s="1"/>
  <c r="I300" i="1" a="1"/>
  <c r="I300" i="1" s="1"/>
  <c r="I2183" i="1" a="1"/>
  <c r="I2183" i="1" s="1"/>
  <c r="I18" i="1" a="1"/>
  <c r="I18" i="1" s="1"/>
  <c r="I1432" i="1" a="1"/>
  <c r="I1432" i="1" s="1"/>
  <c r="I2436" i="1" a="1"/>
  <c r="I2436" i="1" s="1"/>
  <c r="I1613" i="1" a="1"/>
  <c r="I1613" i="1" s="1"/>
  <c r="I2277" i="1" a="1"/>
  <c r="I2277" i="1" s="1"/>
  <c r="I1310" i="1" a="1"/>
  <c r="I1310" i="1" s="1"/>
  <c r="I1944" i="1" a="1"/>
  <c r="I1944" i="1" s="1"/>
  <c r="I2407" i="1" a="1"/>
  <c r="I2407" i="1" s="1"/>
  <c r="I597" i="1" a="1"/>
  <c r="I597" i="1" s="1"/>
  <c r="I1429" i="1" a="1"/>
  <c r="I1429" i="1" s="1"/>
  <c r="I1110" i="1" a="1"/>
  <c r="I1110" i="1" s="1"/>
  <c r="I2161" i="1" a="1"/>
  <c r="I2161" i="1" s="1"/>
  <c r="I1667" i="1" a="1"/>
  <c r="I1667" i="1" s="1"/>
  <c r="I2002" i="1" a="1"/>
  <c r="I2002" i="1" s="1"/>
  <c r="I1751" i="1" a="1"/>
  <c r="I1751" i="1" s="1"/>
  <c r="I2378" i="1" a="1"/>
  <c r="I2378" i="1" s="1"/>
  <c r="I2173" i="1" a="1"/>
  <c r="I2173" i="1" s="1"/>
  <c r="I146" i="1" a="1"/>
  <c r="I146" i="1" s="1"/>
  <c r="I1146" i="1" a="1"/>
  <c r="I1146" i="1" s="1"/>
  <c r="I1039" i="1" a="1"/>
  <c r="I1039" i="1" s="1"/>
  <c r="I748" i="1" a="1"/>
  <c r="I748" i="1" s="1"/>
  <c r="I2549" i="1" a="1"/>
  <c r="I2549" i="1" s="1"/>
  <c r="I2019" i="1" a="1"/>
  <c r="I2019" i="1" s="1"/>
  <c r="I832" i="1" a="1"/>
  <c r="I832" i="1" s="1"/>
  <c r="I9" i="1" a="1"/>
  <c r="I9" i="1" s="1"/>
  <c r="I2366" i="1" a="1"/>
  <c r="I2366" i="1" s="1"/>
  <c r="I1167" i="1" a="1"/>
  <c r="I1167" i="1" s="1"/>
  <c r="I2564" i="1" a="1"/>
  <c r="I2564" i="1" s="1"/>
  <c r="I2336" i="1" a="1"/>
  <c r="I2336" i="1" s="1"/>
  <c r="I501" i="1" a="1"/>
  <c r="I501" i="1" s="1"/>
  <c r="I567" i="1" a="1"/>
  <c r="I567" i="1" s="1"/>
  <c r="I2426" i="1" a="1"/>
  <c r="I2426" i="1" s="1"/>
  <c r="I2188" i="1" a="1"/>
  <c r="I2188" i="1" s="1"/>
  <c r="I2405" i="1" a="1"/>
  <c r="I2405" i="1" s="1"/>
  <c r="I283" i="1" a="1"/>
  <c r="I283" i="1" s="1"/>
  <c r="I1958" i="1" a="1"/>
  <c r="I1958" i="1" s="1"/>
  <c r="I523" i="1" a="1"/>
  <c r="I523" i="1" s="1"/>
  <c r="I462" i="1" a="1"/>
  <c r="I462" i="1" s="1"/>
  <c r="I1058" i="1" a="1"/>
  <c r="I1058" i="1" s="1"/>
  <c r="I1114" i="1" a="1"/>
  <c r="I1114" i="1" s="1"/>
  <c r="I1480" i="1" a="1"/>
  <c r="I1480" i="1" s="1"/>
  <c r="I364" i="1" a="1"/>
  <c r="I364" i="1" s="1"/>
  <c r="I2246" i="1" a="1"/>
  <c r="I2246" i="1" s="1"/>
  <c r="I1140" i="1" a="1"/>
  <c r="I1140" i="1" s="1"/>
  <c r="I888" i="1" a="1"/>
  <c r="I888" i="1" s="1"/>
  <c r="I2670" i="1" a="1"/>
  <c r="I2670" i="1" s="1"/>
  <c r="I2281" i="1" a="1"/>
  <c r="I2281" i="1" s="1"/>
  <c r="I2678" i="1" a="1"/>
  <c r="I2678" i="1" s="1"/>
  <c r="I547" i="1" a="1"/>
  <c r="I547" i="1" s="1"/>
  <c r="I2690" i="1" a="1"/>
  <c r="I2690" i="1" s="1"/>
  <c r="I378" i="1" a="1"/>
  <c r="I378" i="1" s="1"/>
  <c r="I927" i="1" a="1"/>
  <c r="I927" i="1" s="1"/>
  <c r="I1156" i="1" a="1"/>
  <c r="I1156" i="1" s="1"/>
  <c r="I221" i="1" a="1"/>
  <c r="I221" i="1" s="1"/>
  <c r="I1945" i="1" a="1"/>
  <c r="I1945" i="1" s="1"/>
  <c r="I40" i="1" a="1"/>
  <c r="I40" i="1" s="1"/>
  <c r="I2497" i="1" a="1"/>
  <c r="I2497" i="1" s="1"/>
  <c r="I2063" i="1" a="1"/>
  <c r="I2063" i="1" s="1"/>
  <c r="I119" i="1" a="1"/>
  <c r="I119" i="1" s="1"/>
  <c r="I1805" i="1" a="1"/>
  <c r="I1805" i="1" s="1"/>
  <c r="I139" i="1" a="1"/>
  <c r="I139" i="1" s="1"/>
  <c r="I2431" i="1" a="1"/>
  <c r="I2431" i="1" s="1"/>
  <c r="I1802" i="1" a="1"/>
  <c r="I1802" i="1" s="1"/>
  <c r="I309" i="1" a="1"/>
  <c r="I309" i="1" s="1"/>
  <c r="I680" i="1" a="1"/>
  <c r="I680" i="1" s="1"/>
  <c r="I71" i="1" a="1"/>
  <c r="I71" i="1" s="1"/>
  <c r="I1905" i="1" a="1"/>
  <c r="I1905" i="1" s="1"/>
  <c r="I1416" i="1" a="1"/>
  <c r="I1416" i="1" s="1"/>
  <c r="I1940" i="1" a="1"/>
  <c r="I1940" i="1" s="1"/>
  <c r="I1873" i="1" a="1"/>
  <c r="I1873" i="1" s="1"/>
  <c r="I735" i="1" a="1"/>
  <c r="I735" i="1" s="1"/>
  <c r="I1304" i="1" a="1"/>
  <c r="I1304" i="1" s="1"/>
  <c r="I1022" i="1" a="1"/>
  <c r="I1022" i="1" s="1"/>
  <c r="I1010" i="1" a="1"/>
  <c r="I1010" i="1" s="1"/>
  <c r="I702" i="1" a="1"/>
  <c r="I702" i="1" s="1"/>
  <c r="I2432" i="1" a="1"/>
  <c r="I2432" i="1" s="1"/>
  <c r="I2688" i="1" a="1"/>
  <c r="I2688" i="1" s="1"/>
  <c r="I98" i="1" a="1"/>
  <c r="I98" i="1" s="1"/>
  <c r="I1888" i="1" a="1"/>
  <c r="I1888" i="1" s="1"/>
  <c r="I677" i="1" a="1"/>
  <c r="I677" i="1" s="1"/>
  <c r="I2355" i="1" a="1"/>
  <c r="I2355" i="1" s="1"/>
  <c r="I158" i="1" a="1"/>
  <c r="I158" i="1" s="1"/>
  <c r="I1808" i="1" a="1"/>
  <c r="I1808" i="1" s="1"/>
  <c r="I68" i="1" a="1"/>
  <c r="I68" i="1" s="1"/>
  <c r="I2212" i="1" a="1"/>
  <c r="I2212" i="1" s="1"/>
  <c r="I1989" i="1" a="1"/>
  <c r="I1989" i="1" s="1"/>
  <c r="I2610" i="1" a="1"/>
  <c r="I2610" i="1" s="1"/>
  <c r="I754" i="1" a="1"/>
  <c r="I754" i="1" s="1"/>
  <c r="I956" i="1" a="1"/>
  <c r="I956" i="1" s="1"/>
  <c r="I2030" i="1" a="1"/>
  <c r="I2030" i="1" s="1"/>
  <c r="I2388" i="1" a="1"/>
  <c r="I2388" i="1" s="1"/>
  <c r="I1813" i="1" a="1"/>
  <c r="I1813" i="1" s="1"/>
  <c r="I2437" i="1" a="1"/>
  <c r="I2437" i="1" s="1"/>
  <c r="I2128" i="1" a="1"/>
  <c r="I2128" i="1" s="1"/>
  <c r="I2092" i="1" a="1"/>
  <c r="I2092" i="1" s="1"/>
  <c r="I1446" i="1" a="1"/>
  <c r="I1446" i="1" s="1"/>
  <c r="I466" i="1" a="1"/>
  <c r="I466" i="1" s="1"/>
  <c r="I2125" i="1" a="1"/>
  <c r="I2125" i="1" s="1"/>
  <c r="I1651" i="1" a="1"/>
  <c r="I1651" i="1" s="1"/>
  <c r="I2421" i="1" a="1"/>
  <c r="I2421" i="1" s="1"/>
  <c r="I2232" i="1" a="1"/>
  <c r="I2232" i="1" s="1"/>
  <c r="I2332" i="1" a="1"/>
  <c r="I2332" i="1" s="1"/>
  <c r="I69" i="1" a="1"/>
  <c r="I69" i="1" s="1"/>
  <c r="I177" i="1" a="1"/>
  <c r="I177" i="1" s="1"/>
  <c r="I2595" i="1" a="1"/>
  <c r="I2595" i="1" s="1"/>
  <c r="I2408" i="1" a="1"/>
  <c r="I2408" i="1" s="1"/>
  <c r="I1150" i="1" a="1"/>
  <c r="I1150" i="1" s="1"/>
  <c r="I1452" i="1" a="1"/>
  <c r="I1452" i="1" s="1"/>
  <c r="I968" i="1" a="1"/>
  <c r="I968" i="1" s="1"/>
  <c r="I2120" i="1" a="1"/>
  <c r="I2120" i="1" s="1"/>
  <c r="I2343" i="1" a="1"/>
  <c r="I2343" i="1" s="1"/>
  <c r="I1895" i="1" a="1"/>
  <c r="I1895" i="1" s="1"/>
  <c r="I2689" i="1" a="1"/>
  <c r="I2689" i="1" s="1"/>
  <c r="I2493" i="1" a="1"/>
  <c r="I2493" i="1" s="1"/>
  <c r="I1211" i="1" a="1"/>
  <c r="I1211" i="1" s="1"/>
  <c r="I1284" i="1" a="1"/>
  <c r="I1284" i="1" s="1"/>
  <c r="I1517" i="1" a="1"/>
  <c r="I1517" i="1" s="1"/>
  <c r="I586" i="1" a="1"/>
  <c r="I586" i="1" s="1"/>
  <c r="I1639" i="1" a="1"/>
  <c r="I1639" i="1" s="1"/>
  <c r="I2480" i="1" a="1"/>
  <c r="I2480" i="1" s="1"/>
  <c r="I382" i="1" a="1"/>
  <c r="I382" i="1" s="1"/>
  <c r="I1031" i="1" a="1"/>
  <c r="I1031" i="1" s="1"/>
  <c r="I2570" i="1" a="1"/>
  <c r="I2570" i="1" s="1"/>
  <c r="I765" i="1" a="1"/>
  <c r="I765" i="1" s="1"/>
  <c r="I46" i="1" a="1"/>
  <c r="I46" i="1" s="1"/>
  <c r="I681" i="1" a="1"/>
  <c r="I681" i="1" s="1"/>
  <c r="I1229" i="1" a="1"/>
  <c r="I1229" i="1" s="1"/>
  <c r="I2118" i="1" a="1"/>
  <c r="I2118" i="1" s="1"/>
  <c r="I1716" i="1" a="1"/>
  <c r="I1716" i="1" s="1"/>
  <c r="I59" i="1" a="1"/>
  <c r="I59" i="1" s="1"/>
  <c r="I1769" i="1" a="1"/>
  <c r="I1769" i="1" s="1"/>
  <c r="I371" i="1" a="1"/>
  <c r="I371" i="1" s="1"/>
  <c r="I151" i="1" a="1"/>
  <c r="I151" i="1" s="1"/>
  <c r="I2181" i="1" a="1"/>
  <c r="I2181" i="1" s="1"/>
  <c r="I2062" i="1" a="1"/>
  <c r="I2062" i="1" s="1"/>
  <c r="I1726" i="1" a="1"/>
  <c r="I1726" i="1" s="1"/>
  <c r="I1092" i="1" a="1"/>
  <c r="I1092" i="1" s="1"/>
  <c r="I907" i="1" a="1"/>
  <c r="I907" i="1" s="1"/>
  <c r="I1465" i="1" a="1"/>
  <c r="I1465" i="1" s="1"/>
  <c r="I237" i="1" a="1"/>
  <c r="I237" i="1" s="1"/>
  <c r="I718" i="1" a="1"/>
  <c r="I718" i="1" s="1"/>
  <c r="I301" i="1" a="1"/>
  <c r="I301" i="1" s="1"/>
  <c r="I2543" i="1" a="1"/>
  <c r="I2543" i="1" s="1"/>
  <c r="I1630" i="1" a="1"/>
  <c r="I1630" i="1" s="1"/>
  <c r="I1486" i="1" a="1"/>
  <c r="I1486" i="1" s="1"/>
  <c r="I2701" i="1" a="1"/>
  <c r="I2701" i="1" s="1"/>
  <c r="I1074" i="1" a="1"/>
  <c r="I1074" i="1" s="1"/>
  <c r="I1632" i="1" a="1"/>
  <c r="I1632" i="1" s="1"/>
  <c r="I2664" i="1" a="1"/>
  <c r="I2664" i="1" s="1"/>
  <c r="I2492" i="1" a="1"/>
  <c r="I2492" i="1" s="1"/>
  <c r="I1680" i="1" a="1"/>
  <c r="I1680" i="1" s="1"/>
  <c r="I1427" i="1" a="1"/>
  <c r="I1427" i="1" s="1"/>
  <c r="I720" i="1" a="1"/>
  <c r="I720" i="1" s="1"/>
  <c r="I1225" i="1" a="1"/>
  <c r="I1225" i="1" s="1"/>
  <c r="I1382" i="1" a="1"/>
  <c r="I1382" i="1" s="1"/>
  <c r="I254" i="1" a="1"/>
  <c r="I254" i="1" s="1"/>
  <c r="I387" i="1" a="1"/>
  <c r="I387" i="1" s="1"/>
  <c r="I2697" i="1" a="1"/>
  <c r="I2697" i="1" s="1"/>
  <c r="I1560" i="1" a="1"/>
  <c r="I1560" i="1" s="1"/>
  <c r="I1644" i="1" a="1"/>
  <c r="I1644" i="1" s="1"/>
  <c r="I2385" i="1" a="1"/>
  <c r="I2385" i="1" s="1"/>
  <c r="I2174" i="1" a="1"/>
  <c r="I2174" i="1" s="1"/>
  <c r="I2101" i="1" a="1"/>
  <c r="I2101" i="1" s="1"/>
  <c r="I463" i="1" a="1"/>
  <c r="I463" i="1" s="1"/>
  <c r="I657" i="1" a="1"/>
  <c r="I657" i="1" s="1"/>
  <c r="I1641" i="1" a="1"/>
  <c r="I1641" i="1" s="1"/>
  <c r="I2585" i="1" a="1"/>
  <c r="I2585" i="1" s="1"/>
  <c r="I1606" i="1" a="1"/>
  <c r="I1606" i="1" s="1"/>
  <c r="I4" i="1" a="1"/>
  <c r="I4" i="1" s="1"/>
  <c r="I1109" i="1" a="1"/>
  <c r="I1109" i="1" s="1"/>
  <c r="I2126" i="1" a="1"/>
  <c r="I2126" i="1" s="1"/>
  <c r="I2612" i="1" a="1"/>
  <c r="I2612" i="1" s="1"/>
  <c r="I2042" i="1" a="1"/>
  <c r="I2042" i="1" s="1"/>
  <c r="I1647" i="1" a="1"/>
  <c r="I1647" i="1" s="1"/>
  <c r="I1581" i="1" a="1"/>
  <c r="I1581" i="1" s="1"/>
  <c r="I2256" i="1" a="1"/>
  <c r="I2256" i="1" s="1"/>
  <c r="I1413" i="1" a="1"/>
  <c r="I1413" i="1" s="1"/>
  <c r="I1996" i="1" a="1"/>
  <c r="I1996" i="1" s="1"/>
  <c r="I637" i="1" a="1"/>
  <c r="I637" i="1" s="1"/>
  <c r="I736" i="1" a="1"/>
  <c r="I736" i="1" s="1"/>
  <c r="I2195" i="1" a="1"/>
  <c r="I2195" i="1" s="1"/>
  <c r="I1056" i="1" a="1"/>
  <c r="I1056" i="1" s="1"/>
  <c r="I1565" i="1" a="1"/>
  <c r="I1565" i="1" s="1"/>
  <c r="I2210" i="1" a="1"/>
  <c r="I2210" i="1" s="1"/>
  <c r="I1379" i="1" a="1"/>
  <c r="I1379" i="1" s="1"/>
  <c r="I2582" i="1" a="1"/>
  <c r="I2582" i="1" s="1"/>
  <c r="I147" i="1" a="1"/>
  <c r="I147" i="1" s="1"/>
  <c r="I1490" i="1" a="1"/>
  <c r="I1490" i="1" s="1"/>
  <c r="I1570" i="1" a="1"/>
  <c r="I1570" i="1" s="1"/>
  <c r="I804" i="1" a="1"/>
  <c r="I804" i="1" s="1"/>
  <c r="I1861" i="1" a="1"/>
  <c r="I1861" i="1" s="1"/>
  <c r="I6" i="1" a="1"/>
  <c r="I6" i="1" s="1"/>
  <c r="I2703" i="1" a="1"/>
  <c r="I2703" i="1" s="1"/>
  <c r="I1040" i="1" a="1"/>
  <c r="I1040" i="1" s="1"/>
  <c r="I1324" i="1" a="1"/>
  <c r="I1324" i="1" s="1"/>
  <c r="I1783" i="1" a="1"/>
  <c r="I1783" i="1" s="1"/>
  <c r="I2406" i="1" a="1"/>
  <c r="I2406" i="1" s="1"/>
  <c r="I587" i="1" a="1"/>
  <c r="I587" i="1" s="1"/>
  <c r="I2736" i="1" a="1"/>
  <c r="I2736" i="1" s="1"/>
  <c r="I697" i="1" a="1"/>
  <c r="I697" i="1" s="1"/>
  <c r="I1063" i="1" a="1"/>
  <c r="I1063" i="1" s="1"/>
  <c r="I1497" i="1" a="1"/>
  <c r="I1497" i="1" s="1"/>
  <c r="I1725" i="1" a="1"/>
  <c r="I1725" i="1" s="1"/>
  <c r="I2078" i="1" a="1"/>
  <c r="I2078" i="1" s="1"/>
  <c r="I1694" i="1" a="1"/>
  <c r="I1694" i="1" s="1"/>
  <c r="I641" i="1" a="1"/>
  <c r="I641" i="1" s="1"/>
  <c r="I1724" i="1" a="1"/>
  <c r="I1724" i="1" s="1"/>
  <c r="I822" i="1" a="1"/>
  <c r="I822" i="1" s="1"/>
  <c r="I2337" i="1" a="1"/>
  <c r="I2337" i="1" s="1"/>
  <c r="I2719" i="1" a="1"/>
  <c r="I2719" i="1" s="1"/>
  <c r="I1604" i="1" a="1"/>
  <c r="I1604" i="1" s="1"/>
  <c r="I853" i="1" a="1"/>
  <c r="I853" i="1" s="1"/>
  <c r="I320" i="1" a="1"/>
  <c r="I320" i="1" s="1"/>
  <c r="I962" i="1" a="1"/>
  <c r="I962" i="1" s="1"/>
  <c r="I1799" i="1" a="1"/>
  <c r="I1799" i="1" s="1"/>
  <c r="I299" i="1" a="1"/>
  <c r="I299" i="1" s="1"/>
  <c r="I695" i="1" a="1"/>
  <c r="I695" i="1" s="1"/>
  <c r="I2322" i="1" a="1"/>
  <c r="I2322" i="1" s="1"/>
  <c r="I2333" i="1" a="1"/>
  <c r="I2333" i="1" s="1"/>
  <c r="I2292" i="1" a="1"/>
  <c r="I2292" i="1" s="1"/>
  <c r="I594" i="1" a="1"/>
  <c r="I594" i="1" s="1"/>
  <c r="I63" i="1" a="1"/>
  <c r="I63" i="1" s="1"/>
  <c r="I2361" i="1" a="1"/>
  <c r="I2361" i="1" s="1"/>
  <c r="I1992" i="1" a="1"/>
  <c r="I1992" i="1" s="1"/>
  <c r="I2060" i="1" a="1"/>
  <c r="I2060" i="1" s="1"/>
  <c r="I2225" i="1" a="1"/>
  <c r="I2225" i="1" s="1"/>
  <c r="I83" i="1" a="1"/>
  <c r="I83" i="1" s="1"/>
  <c r="I1065" i="1" a="1"/>
  <c r="I1065" i="1" s="1"/>
  <c r="I2659" i="1" a="1"/>
  <c r="I2659" i="1" s="1"/>
  <c r="I1593" i="1" a="1"/>
  <c r="I1593" i="1" s="1"/>
  <c r="I823" i="1" a="1"/>
  <c r="I823" i="1" s="1"/>
  <c r="I1993" i="1" a="1"/>
  <c r="I1993" i="1" s="1"/>
  <c r="I1706" i="1" a="1"/>
  <c r="I1706" i="1" s="1"/>
  <c r="I31" i="1" a="1"/>
  <c r="I31" i="1" s="1"/>
  <c r="I33" i="1" a="1"/>
  <c r="I33" i="1" s="1"/>
  <c r="I2132" i="1" a="1"/>
  <c r="I2132" i="1" s="1"/>
  <c r="I2306" i="1" a="1"/>
  <c r="I2306" i="1" s="1"/>
  <c r="I2187" i="1" a="1"/>
  <c r="I2187" i="1" s="1"/>
  <c r="I1787" i="1" a="1"/>
  <c r="I1787" i="1" s="1"/>
  <c r="I2360" i="1" a="1"/>
  <c r="I2360" i="1" s="1"/>
  <c r="I2435" i="1" a="1"/>
  <c r="I2435" i="1" s="1"/>
  <c r="I688" i="1" a="1"/>
  <c r="I688" i="1" s="1"/>
  <c r="I590" i="1" a="1"/>
  <c r="I590" i="1" s="1"/>
  <c r="I1025" i="1" a="1"/>
  <c r="I1025" i="1" s="1"/>
  <c r="I1846" i="1" a="1"/>
  <c r="I1846" i="1" s="1"/>
  <c r="I1037" i="1" a="1"/>
  <c r="I1037" i="1" s="1"/>
  <c r="I93" i="1" a="1"/>
  <c r="I93" i="1" s="1"/>
  <c r="I1133" i="1" a="1"/>
  <c r="I1133" i="1" s="1"/>
  <c r="I1001" i="1" a="1"/>
  <c r="I1001" i="1" s="1"/>
  <c r="I898" i="1" a="1"/>
  <c r="I898" i="1" s="1"/>
  <c r="I595" i="1" a="1"/>
  <c r="I595" i="1" s="1"/>
  <c r="I403" i="1" a="1"/>
  <c r="I403" i="1" s="1"/>
  <c r="I194" i="1" a="1"/>
  <c r="I194" i="1" s="1"/>
  <c r="I768" i="1" a="1"/>
  <c r="I768" i="1" s="1"/>
  <c r="I629" i="1" a="1"/>
  <c r="I629" i="1" s="1"/>
  <c r="I560" i="1" a="1"/>
  <c r="I560" i="1" s="1"/>
  <c r="I1556" i="1" a="1"/>
  <c r="I1556" i="1" s="1"/>
  <c r="I1710" i="1" a="1"/>
  <c r="I1710" i="1" s="1"/>
  <c r="I710" i="1" a="1"/>
  <c r="I710" i="1" s="1"/>
  <c r="I2154" i="1" a="1"/>
  <c r="I2154" i="1" s="1"/>
  <c r="I454" i="1" a="1"/>
  <c r="I454" i="1" s="1"/>
  <c r="I652" i="1" a="1"/>
  <c r="I652" i="1" s="1"/>
  <c r="I106" i="1" a="1"/>
  <c r="I106" i="1" s="1"/>
  <c r="I1223" i="1" a="1"/>
  <c r="I1223" i="1" s="1"/>
  <c r="I2607" i="1" a="1"/>
  <c r="I2607" i="1" s="1"/>
  <c r="I729" i="1" a="1"/>
  <c r="I729" i="1" s="1"/>
  <c r="I1257" i="1" a="1"/>
  <c r="I1257" i="1" s="1"/>
  <c r="I1862" i="1" a="1"/>
  <c r="I1862" i="1" s="1"/>
  <c r="I1860" i="1" a="1"/>
  <c r="I1860" i="1" s="1"/>
  <c r="I991" i="1" a="1"/>
  <c r="I991" i="1" s="1"/>
  <c r="I1603" i="1" a="1"/>
  <c r="I1603" i="1" s="1"/>
  <c r="I2037" i="1" a="1"/>
  <c r="I2037" i="1" s="1"/>
  <c r="I1468" i="1" a="1"/>
  <c r="I1468" i="1" s="1"/>
  <c r="I932" i="1" a="1"/>
  <c r="I932" i="1" s="1"/>
  <c r="I1978" i="1" a="1"/>
  <c r="I1978" i="1" s="1"/>
  <c r="I2348" i="1" a="1"/>
  <c r="I2348" i="1" s="1"/>
  <c r="I2321" i="1" a="1"/>
  <c r="I2321" i="1" s="1"/>
  <c r="I358" i="1" a="1"/>
  <c r="I358" i="1" s="1"/>
  <c r="I175" i="1" a="1"/>
  <c r="I175" i="1" s="1"/>
  <c r="I1050" i="1" a="1"/>
  <c r="I1050" i="1" s="1"/>
  <c r="I2290" i="1" a="1"/>
  <c r="I2290" i="1" s="1"/>
  <c r="I1143" i="1" a="1"/>
  <c r="I1143" i="1" s="1"/>
  <c r="I978" i="1" a="1"/>
  <c r="I978" i="1" s="1"/>
  <c r="I2318" i="1" a="1"/>
  <c r="I2318" i="1" s="1"/>
  <c r="I763" i="1" a="1"/>
  <c r="I763" i="1" s="1"/>
  <c r="I717" i="1" a="1"/>
  <c r="I717" i="1" s="1"/>
  <c r="I201" i="1" a="1"/>
  <c r="I201" i="1" s="1"/>
  <c r="I1652" i="1" a="1"/>
  <c r="I1652" i="1" s="1"/>
  <c r="I11" i="1" a="1"/>
  <c r="I11" i="1" s="1"/>
  <c r="I2650" i="1" a="1"/>
  <c r="I2650" i="1" s="1"/>
  <c r="I1849" i="1" a="1"/>
  <c r="I1849" i="1" s="1"/>
  <c r="I1819" i="1" a="1"/>
  <c r="I1819" i="1" s="1"/>
  <c r="I1312" i="1" a="1"/>
  <c r="I1312" i="1" s="1"/>
  <c r="I2527" i="1" a="1"/>
  <c r="I2527" i="1" s="1"/>
  <c r="I693" i="1" a="1"/>
  <c r="I693" i="1" s="1"/>
  <c r="I1226" i="1" a="1"/>
  <c r="I1226" i="1" s="1"/>
  <c r="I2401" i="1" a="1"/>
  <c r="I2401" i="1" s="1"/>
  <c r="I1087" i="1" a="1"/>
  <c r="I1087" i="1" s="1"/>
  <c r="I2749" i="1" a="1"/>
  <c r="I2749" i="1" s="1"/>
  <c r="I756" i="1" a="1"/>
  <c r="I756" i="1" s="1"/>
  <c r="I1894" i="1" a="1"/>
  <c r="I1894" i="1" s="1"/>
  <c r="I1655" i="1" a="1"/>
  <c r="I1655" i="1" s="1"/>
  <c r="I2648" i="1" a="1"/>
  <c r="I2648" i="1" s="1"/>
  <c r="I490" i="1" a="1"/>
  <c r="I490" i="1" s="1"/>
  <c r="I2692" i="1" a="1"/>
  <c r="I2692" i="1" s="1"/>
  <c r="I2618" i="1" a="1"/>
  <c r="I2618" i="1" s="1"/>
  <c r="I1417" i="1" a="1"/>
  <c r="I1417" i="1" s="1"/>
  <c r="I599" i="1" a="1"/>
  <c r="I599" i="1" s="1"/>
  <c r="I446" i="1" a="1"/>
  <c r="I446" i="1" s="1"/>
  <c r="I2138" i="1" a="1"/>
  <c r="I2138" i="1" s="1"/>
  <c r="I2531" i="1" a="1"/>
  <c r="I2531" i="1" s="1"/>
  <c r="I2655" i="1" a="1"/>
  <c r="I2655" i="1" s="1"/>
  <c r="I354" i="1" a="1"/>
  <c r="I354" i="1" s="1"/>
  <c r="I1501" i="1" a="1"/>
  <c r="I1501" i="1" s="1"/>
  <c r="I2700" i="1" a="1"/>
  <c r="I2700" i="1" s="1"/>
  <c r="I1663" i="1" a="1"/>
  <c r="I1663" i="1" s="1"/>
  <c r="I1348" i="1" a="1"/>
  <c r="I1348" i="1" s="1"/>
  <c r="I216" i="1" a="1"/>
  <c r="I216" i="1" s="1"/>
  <c r="I854" i="1" a="1"/>
  <c r="I854" i="1" s="1"/>
  <c r="I1181" i="1" a="1"/>
  <c r="I1181" i="1" s="1"/>
  <c r="I2578" i="1" a="1"/>
  <c r="I2578" i="1" s="1"/>
  <c r="I819" i="1" a="1"/>
  <c r="I819" i="1" s="1"/>
  <c r="I1774" i="1" a="1"/>
  <c r="I1774" i="1" s="1"/>
  <c r="I2698" i="1" a="1"/>
  <c r="I2698" i="1" s="1"/>
  <c r="I631" i="1" a="1"/>
  <c r="I631" i="1" s="1"/>
  <c r="I2704" i="1" a="1"/>
  <c r="I2704" i="1" s="1"/>
  <c r="I2654" i="1" a="1"/>
  <c r="I2654" i="1" s="1"/>
  <c r="I58" i="1" a="1"/>
  <c r="I58" i="1" s="1"/>
  <c r="I1804" i="1" a="1"/>
  <c r="I1804" i="1" s="1"/>
  <c r="I1953" i="1" a="1"/>
  <c r="I1953" i="1" s="1"/>
  <c r="I2660" i="1" a="1"/>
  <c r="I2660" i="1" s="1"/>
  <c r="I1112" i="1" a="1"/>
  <c r="I1112" i="1" s="1"/>
  <c r="I2629" i="1" a="1"/>
  <c r="I2629" i="1" s="1"/>
  <c r="I148" i="1" a="1"/>
  <c r="I148" i="1" s="1"/>
  <c r="I1233" i="1" a="1"/>
  <c r="I1233" i="1" s="1"/>
  <c r="I334" i="1" a="1"/>
  <c r="I334" i="1" s="1"/>
  <c r="I2017" i="1" a="1"/>
  <c r="I2017" i="1" s="1"/>
  <c r="I2314" i="1" a="1"/>
  <c r="I2314" i="1" s="1"/>
  <c r="I2544" i="1" a="1"/>
  <c r="I2544" i="1" s="1"/>
  <c r="I1418" i="1" a="1"/>
  <c r="I1418" i="1" s="1"/>
  <c r="I1076" i="1" a="1"/>
  <c r="I1076" i="1" s="1"/>
  <c r="I451" i="1" a="1"/>
  <c r="I451" i="1" s="1"/>
  <c r="I2287" i="1" a="1"/>
  <c r="I2287" i="1" s="1"/>
  <c r="I122" i="1" a="1"/>
  <c r="I122" i="1" s="1"/>
  <c r="I2747" i="1" a="1"/>
  <c r="I2747" i="1" s="1"/>
  <c r="I2022" i="1" a="1"/>
  <c r="I2022" i="1" s="1"/>
  <c r="I1174" i="1" a="1"/>
  <c r="I1174" i="1" s="1"/>
  <c r="I1153" i="1" a="1"/>
  <c r="I1153" i="1" s="1"/>
  <c r="I2708" i="1" a="1"/>
  <c r="I2708" i="1" s="1"/>
  <c r="I1402" i="1" a="1"/>
  <c r="I1402" i="1" s="1"/>
  <c r="I2444" i="1" a="1"/>
  <c r="I2444" i="1" s="1"/>
  <c r="I13" i="1" a="1"/>
  <c r="I13" i="1" s="1"/>
  <c r="I844" i="1" a="1"/>
  <c r="I844" i="1" s="1"/>
  <c r="I1487" i="1" a="1"/>
  <c r="I1487" i="1" s="1"/>
  <c r="I954" i="1" a="1"/>
  <c r="I954" i="1" s="1"/>
  <c r="I1222" i="1" a="1"/>
  <c r="I1222" i="1" s="1"/>
  <c r="I108" i="1" a="1"/>
  <c r="I108" i="1" s="1"/>
  <c r="I2580" i="1" a="1"/>
  <c r="I2580" i="1" s="1"/>
  <c r="I448" i="1" a="1"/>
  <c r="I448" i="1" s="1"/>
  <c r="I94" i="1" a="1"/>
  <c r="I94" i="1" s="1"/>
  <c r="I578" i="1" a="1"/>
  <c r="I578" i="1" s="1"/>
  <c r="I2548" i="1" a="1"/>
  <c r="I2548" i="1" s="1"/>
  <c r="I640" i="1" a="1"/>
  <c r="I640" i="1" s="1"/>
  <c r="I1336" i="1" a="1"/>
  <c r="I1336" i="1" s="1"/>
  <c r="I1309" i="1" a="1"/>
  <c r="I1309" i="1" s="1"/>
  <c r="I540" i="1" a="1"/>
  <c r="I540" i="1" s="1"/>
  <c r="I144" i="1" a="1"/>
  <c r="I144" i="1" s="1"/>
  <c r="I142" i="1" a="1"/>
  <c r="I142" i="1" s="1"/>
  <c r="I388" i="1" a="1"/>
  <c r="I388" i="1" s="1"/>
  <c r="I516" i="1" a="1"/>
  <c r="I516" i="1" s="1"/>
  <c r="I2288" i="1" a="1"/>
  <c r="I2288" i="1" s="1"/>
  <c r="I1041" i="1" a="1"/>
  <c r="I1041" i="1" s="1"/>
  <c r="I2686" i="1" a="1"/>
  <c r="I2686" i="1" s="1"/>
  <c r="I2575" i="1" a="1"/>
  <c r="I2575" i="1" s="1"/>
  <c r="I2441" i="1" a="1"/>
  <c r="I2441" i="1" s="1"/>
  <c r="I738" i="1" a="1"/>
  <c r="I738" i="1" s="1"/>
  <c r="I450" i="1" a="1"/>
  <c r="I450" i="1" s="1"/>
  <c r="I1674" i="1" a="1"/>
  <c r="I1674" i="1" s="1"/>
  <c r="I2275" i="1" a="1"/>
  <c r="I2275" i="1" s="1"/>
  <c r="I420" i="1" a="1"/>
  <c r="I420" i="1" s="1"/>
  <c r="I121" i="1" a="1"/>
  <c r="I121" i="1" s="1"/>
  <c r="I2245" i="1" a="1"/>
  <c r="I2245" i="1" s="1"/>
  <c r="I2249" i="1" a="1"/>
  <c r="I2249" i="1" s="1"/>
  <c r="I2446" i="1" a="1"/>
  <c r="I2446" i="1" s="1"/>
  <c r="I651" i="1" a="1"/>
  <c r="I651" i="1" s="1"/>
  <c r="I1837" i="1" a="1"/>
  <c r="I1837" i="1" s="1"/>
  <c r="I2248" i="1" a="1"/>
  <c r="I2248" i="1" s="1"/>
  <c r="I1188" i="1" a="1"/>
  <c r="I1188" i="1" s="1"/>
  <c r="I386" i="1" a="1"/>
  <c r="I386" i="1" s="1"/>
  <c r="I2111" i="1" a="1"/>
  <c r="I2111" i="1" s="1"/>
  <c r="I2561" i="1" a="1"/>
  <c r="I2561" i="1" s="1"/>
  <c r="I323" i="1" a="1"/>
  <c r="I323" i="1" s="1"/>
  <c r="I2398" i="1" a="1"/>
  <c r="I2398" i="1" s="1"/>
  <c r="I455" i="1" a="1"/>
  <c r="I455" i="1" s="1"/>
  <c r="I2743" i="1" a="1"/>
  <c r="I2743" i="1" s="1"/>
  <c r="I2209" i="1" a="1"/>
  <c r="I2209" i="1" s="1"/>
  <c r="I873" i="1" a="1"/>
  <c r="I873" i="1" s="1"/>
  <c r="I751" i="1" a="1"/>
  <c r="I751" i="1" s="1"/>
  <c r="I1141" i="1" a="1"/>
  <c r="I1141" i="1" s="1"/>
  <c r="I2086" i="1" a="1"/>
  <c r="I2086" i="1" s="1"/>
  <c r="I1745" i="1" a="1"/>
  <c r="I1745" i="1" s="1"/>
  <c r="I2110" i="1" a="1"/>
  <c r="I2110" i="1" s="1"/>
  <c r="I268" i="1" a="1"/>
  <c r="I268" i="1" s="1"/>
  <c r="I895" i="1" a="1"/>
  <c r="I895" i="1" s="1"/>
  <c r="I2547" i="1" a="1"/>
  <c r="I2547" i="1" s="1"/>
  <c r="I845" i="1" a="1"/>
  <c r="I845" i="1" s="1"/>
  <c r="I1172" i="1" a="1"/>
  <c r="I1172" i="1" s="1"/>
  <c r="I380" i="1" a="1"/>
  <c r="I380" i="1" s="1"/>
  <c r="I66" i="1" a="1"/>
  <c r="I66" i="1" s="1"/>
  <c r="I15" i="1" a="1"/>
  <c r="I15" i="1" s="1"/>
  <c r="I195" i="1" a="1"/>
  <c r="I195" i="1" s="1"/>
  <c r="I674" i="1" a="1"/>
  <c r="I674" i="1" s="1"/>
  <c r="I429" i="1" a="1"/>
  <c r="I429" i="1" s="1"/>
  <c r="I721" i="1" a="1"/>
  <c r="I721" i="1" s="1"/>
  <c r="I156" i="1" a="1"/>
  <c r="I156" i="1" s="1"/>
  <c r="I102" i="1" a="1"/>
  <c r="I102" i="1" s="1"/>
  <c r="I1290" i="1" a="1"/>
  <c r="I1290" i="1" s="1"/>
  <c r="I337" i="1" a="1"/>
  <c r="I337" i="1" s="1"/>
  <c r="I30" i="1" a="1"/>
  <c r="I30" i="1" s="1"/>
  <c r="I1850" i="1" a="1"/>
  <c r="I1850" i="1" s="1"/>
  <c r="I2617" i="1" a="1"/>
  <c r="I2617" i="1" s="1"/>
  <c r="I2738" i="1" a="1"/>
  <c r="I2738" i="1" s="1"/>
  <c r="I699" i="1" a="1"/>
  <c r="I699" i="1" s="1"/>
  <c r="I2032" i="1" a="1"/>
  <c r="I2032" i="1" s="1"/>
  <c r="I521" i="1" a="1"/>
  <c r="I521" i="1" s="1"/>
  <c r="I2119" i="1" a="1"/>
  <c r="I2119" i="1" s="1"/>
  <c r="I10" i="1" a="1"/>
  <c r="I10" i="1" s="1"/>
  <c r="I497" i="1" a="1"/>
  <c r="I497" i="1" s="1"/>
  <c r="I100" i="1" a="1"/>
  <c r="I100" i="1" s="1"/>
  <c r="I2024" i="1" a="1"/>
  <c r="I2024" i="1" s="1"/>
  <c r="I1918" i="1" a="1"/>
  <c r="I1918" i="1" s="1"/>
  <c r="I140" i="1" a="1"/>
  <c r="I140" i="1" s="1"/>
  <c r="I672" i="1" a="1"/>
  <c r="I672" i="1" s="1"/>
  <c r="I1479" i="1" a="1"/>
  <c r="I1479" i="1" s="1"/>
  <c r="I1709" i="1" a="1"/>
  <c r="I1709" i="1" s="1"/>
  <c r="I311" i="1" a="1"/>
  <c r="I311" i="1" s="1"/>
  <c r="I2411" i="1" a="1"/>
  <c r="I2411" i="1" s="1"/>
  <c r="I2320" i="1" a="1"/>
  <c r="I2320" i="1" s="1"/>
  <c r="I831" i="1" a="1"/>
  <c r="I831" i="1" s="1"/>
  <c r="I26" i="1" a="1"/>
  <c r="I26" i="1" s="1"/>
  <c r="I776" i="1" a="1"/>
  <c r="I776" i="1" s="1"/>
  <c r="I837" i="1" a="1"/>
  <c r="I837" i="1" s="1"/>
  <c r="I696" i="1" a="1"/>
  <c r="I696" i="1" s="1"/>
  <c r="I457" i="1" a="1"/>
  <c r="I457" i="1" s="1"/>
  <c r="I2331" i="1" a="1"/>
  <c r="I2331" i="1" s="1"/>
  <c r="I368" i="1" a="1"/>
  <c r="I368" i="1" s="1"/>
  <c r="I2534" i="1" a="1"/>
  <c r="I2534" i="1" s="1"/>
  <c r="I2199" i="1" a="1"/>
  <c r="I2199" i="1" s="1"/>
  <c r="I245" i="1" a="1"/>
  <c r="I245" i="1" s="1"/>
  <c r="I1900" i="1" a="1"/>
  <c r="I1900" i="1" s="1"/>
  <c r="I835" i="1" a="1"/>
  <c r="I835" i="1" s="1"/>
  <c r="I749" i="1" a="1"/>
  <c r="I749" i="1" s="1"/>
  <c r="I467" i="1" a="1"/>
  <c r="I467" i="1" s="1"/>
  <c r="I2465" i="1" a="1"/>
  <c r="I2465" i="1" s="1"/>
  <c r="I1315" i="1" a="1"/>
  <c r="I1315" i="1" s="1"/>
  <c r="I1169" i="1" a="1"/>
  <c r="I1169" i="1" s="1"/>
  <c r="I441" i="1" a="1"/>
  <c r="I441" i="1" s="1"/>
  <c r="I588" i="1" a="1"/>
  <c r="I588" i="1" s="1"/>
  <c r="I44" i="1" a="1"/>
  <c r="I44" i="1" s="1"/>
  <c r="I525" i="1" a="1"/>
  <c r="I525" i="1" s="1"/>
  <c r="I431" i="1" a="1"/>
  <c r="I431" i="1" s="1"/>
  <c r="I105" i="1" a="1"/>
  <c r="I105" i="1" s="1"/>
  <c r="I262" i="1" a="1"/>
  <c r="I262" i="1" s="1"/>
  <c r="I992" i="1" a="1"/>
  <c r="I992" i="1" s="1"/>
  <c r="I1511" i="1" a="1"/>
  <c r="I1511" i="1" s="1"/>
  <c r="I2194" i="1" a="1"/>
  <c r="I2194" i="1" s="1"/>
  <c r="I2525" i="1" a="1"/>
  <c r="I2525" i="1" s="1"/>
  <c r="I2535" i="1" a="1"/>
  <c r="I2535" i="1" s="1"/>
  <c r="I1585" i="1" a="1"/>
  <c r="I1585" i="1" s="1"/>
  <c r="I2482" i="1" a="1"/>
  <c r="I2482" i="1" s="1"/>
  <c r="I366" i="1" a="1"/>
  <c r="I366" i="1" s="1"/>
  <c r="I1048" i="1" a="1"/>
  <c r="I1048" i="1" s="1"/>
  <c r="I1781" i="1" a="1"/>
  <c r="I1781" i="1" s="1"/>
  <c r="I2215" i="1" a="1"/>
  <c r="I2215" i="1" s="1"/>
  <c r="I2034" i="1" a="1"/>
  <c r="I2034" i="1" s="1"/>
  <c r="I2486" i="1" a="1"/>
  <c r="I2486" i="1" s="1"/>
  <c r="I1136" i="1" a="1"/>
  <c r="I1136" i="1" s="1"/>
  <c r="I395" i="1" a="1"/>
  <c r="I395" i="1" s="1"/>
  <c r="I396" i="1" a="1"/>
  <c r="I396" i="1" s="1"/>
  <c r="I642" i="1" a="1"/>
  <c r="I642" i="1" s="1"/>
  <c r="I460" i="1" a="1"/>
  <c r="I460" i="1" s="1"/>
  <c r="I977" i="1" a="1"/>
  <c r="I977" i="1" s="1"/>
  <c r="I398" i="1" a="1"/>
  <c r="I398" i="1" s="1"/>
  <c r="I1207" i="1" a="1"/>
  <c r="I1207" i="1" s="1"/>
  <c r="I210" i="1" a="1"/>
  <c r="I210" i="1" s="1"/>
  <c r="I464" i="1" a="1"/>
  <c r="I464" i="1" s="1"/>
  <c r="I325" i="1" a="1"/>
  <c r="I325" i="1" s="1"/>
  <c r="I1399" i="1" a="1"/>
  <c r="I1399" i="1" s="1"/>
  <c r="I1387" i="1" a="1"/>
  <c r="I1387" i="1" s="1"/>
  <c r="I536" i="1" a="1"/>
  <c r="I536" i="1" s="1"/>
  <c r="I619" i="1" a="1"/>
  <c r="I619" i="1" s="1"/>
  <c r="I2514" i="1" a="1"/>
  <c r="I2514" i="1" s="1"/>
  <c r="I444" i="1" a="1"/>
  <c r="I444" i="1" s="1"/>
  <c r="I666" i="1" a="1"/>
  <c r="I666" i="1" s="1"/>
  <c r="I2746" i="1" a="1"/>
  <c r="I2746" i="1" s="1"/>
  <c r="I1331" i="1" a="1"/>
  <c r="I1331" i="1" s="1"/>
  <c r="I1766" i="1" a="1"/>
  <c r="I1766" i="1" s="1"/>
  <c r="I1390" i="1" a="1"/>
  <c r="I1390" i="1" s="1"/>
  <c r="I1407" i="1" a="1"/>
  <c r="I1407" i="1" s="1"/>
  <c r="I707" i="1" a="1"/>
  <c r="I707" i="1" s="1"/>
  <c r="I902" i="1" a="1"/>
  <c r="I902" i="1" s="1"/>
  <c r="I2721" i="1" a="1"/>
  <c r="I2721" i="1" s="1"/>
  <c r="I2079" i="1" a="1"/>
  <c r="I2079" i="1" s="1"/>
  <c r="I318" i="1" a="1"/>
  <c r="I318" i="1" s="1"/>
  <c r="I2523" i="1" a="1"/>
  <c r="I2523" i="1" s="1"/>
  <c r="I2511" i="1" a="1"/>
  <c r="I2511" i="1" s="1"/>
  <c r="I1697" i="1" a="1"/>
  <c r="I1697" i="1" s="1"/>
  <c r="I2011" i="1" a="1"/>
  <c r="I2011" i="1" s="1"/>
  <c r="I2207" i="1" a="1"/>
  <c r="I2207" i="1" s="1"/>
  <c r="I2365" i="1" a="1"/>
  <c r="I2365" i="1" s="1"/>
  <c r="I1869" i="1" a="1"/>
  <c r="I1869" i="1" s="1"/>
  <c r="I1412" i="1" a="1"/>
  <c r="I1412" i="1" s="1"/>
  <c r="I1790" i="1" a="1"/>
  <c r="I1790" i="1" s="1"/>
  <c r="I1190" i="1" a="1"/>
  <c r="I1190" i="1" s="1"/>
  <c r="I408" i="1" a="1"/>
  <c r="I408" i="1" s="1"/>
  <c r="I2382" i="1" a="1"/>
  <c r="I2382" i="1" s="1"/>
  <c r="I1713" i="1" a="1"/>
  <c r="I1713" i="1" s="1"/>
  <c r="I2344" i="1" a="1"/>
  <c r="I2344" i="1" s="1"/>
  <c r="I256" i="1" a="1"/>
  <c r="I256" i="1" s="1"/>
  <c r="I2077" i="1" a="1"/>
  <c r="I2077" i="1" s="1"/>
  <c r="I227" i="1" a="1"/>
  <c r="I227" i="1" s="1"/>
  <c r="I2538" i="1" a="1"/>
  <c r="I2538" i="1" s="1"/>
  <c r="I728" i="1" a="1"/>
  <c r="I728" i="1" s="1"/>
  <c r="I1562" i="1" a="1"/>
  <c r="I1562" i="1" s="1"/>
  <c r="I1002" i="1" a="1"/>
  <c r="I1002" i="1" s="1"/>
  <c r="I284" i="1" a="1"/>
  <c r="I284" i="1" s="1"/>
  <c r="I259" i="1" a="1"/>
  <c r="I259" i="1" s="1"/>
  <c r="I2737" i="1" a="1"/>
  <c r="I2737" i="1" s="1"/>
  <c r="I966" i="1" a="1"/>
  <c r="I966" i="1" s="1"/>
  <c r="I2179" i="1" a="1"/>
  <c r="I2179" i="1" s="1"/>
  <c r="I1500" i="1" a="1"/>
  <c r="I1500" i="1" s="1"/>
  <c r="I1712" i="1" a="1"/>
  <c r="I1712" i="1" s="1"/>
  <c r="I1555" i="1" a="1"/>
  <c r="I1555" i="1" s="1"/>
  <c r="I519" i="1" a="1"/>
  <c r="I519" i="1" s="1"/>
  <c r="I1502" i="1" a="1"/>
  <c r="I1502" i="1" s="1"/>
  <c r="I1472" i="1" a="1"/>
  <c r="I1472" i="1" s="1"/>
  <c r="I2418" i="1" a="1"/>
  <c r="I2418" i="1" s="1"/>
  <c r="I423" i="1" a="1"/>
  <c r="I423" i="1" s="1"/>
  <c r="I543" i="1" a="1"/>
  <c r="I543" i="1" s="1"/>
  <c r="I1460" i="1" a="1"/>
  <c r="I1460" i="1" s="1"/>
  <c r="I1743" i="1" a="1"/>
  <c r="I1743" i="1" s="1"/>
  <c r="I2711" i="1" a="1"/>
  <c r="I2711" i="1" s="1"/>
  <c r="I1695" i="1" a="1"/>
  <c r="I1695" i="1" s="1"/>
  <c r="I2488" i="1" a="1"/>
  <c r="I2488" i="1" s="1"/>
  <c r="I28" i="1" a="1"/>
  <c r="I28" i="1" s="1"/>
  <c r="I1723" i="1" a="1"/>
  <c r="I1723" i="1" s="1"/>
  <c r="I2455" i="1" a="1"/>
  <c r="I2455" i="1" s="1"/>
  <c r="I2680" i="1" a="1"/>
  <c r="I2680" i="1" s="1"/>
  <c r="I425" i="1" a="1"/>
  <c r="I425" i="1" s="1"/>
  <c r="I1952" i="1" a="1"/>
  <c r="I1952" i="1" s="1"/>
  <c r="I795" i="1" a="1"/>
  <c r="I795" i="1" s="1"/>
  <c r="I2696" i="1" a="1"/>
  <c r="I2696" i="1" s="1"/>
  <c r="I1176" i="1" a="1"/>
  <c r="I1176" i="1" s="1"/>
  <c r="I1955" i="1" a="1"/>
  <c r="I1955" i="1" s="1"/>
  <c r="I1139" i="1" a="1"/>
  <c r="I1139" i="1" s="1"/>
  <c r="I698" i="1" a="1"/>
  <c r="I698" i="1" s="1"/>
  <c r="I2145" i="1" a="1"/>
  <c r="I2145" i="1" s="1"/>
  <c r="I1291" i="1" a="1"/>
  <c r="I1291" i="1" s="1"/>
  <c r="I2108" i="1" a="1"/>
  <c r="I2108" i="1" s="1"/>
  <c r="I84" i="1" a="1"/>
  <c r="I84" i="1" s="1"/>
  <c r="I2096" i="1" a="1"/>
  <c r="I2096" i="1" s="1"/>
  <c r="I1088" i="1" a="1"/>
  <c r="I1088" i="1" s="1"/>
  <c r="I2310" i="1" a="1"/>
  <c r="I2310" i="1" s="1"/>
  <c r="I2098" i="1" a="1"/>
  <c r="I2098" i="1" s="1"/>
  <c r="I2583" i="1" a="1"/>
  <c r="I2583" i="1" s="1"/>
  <c r="I1095" i="1" a="1"/>
  <c r="I1095" i="1" s="1"/>
  <c r="I1166" i="1" a="1"/>
  <c r="I1166" i="1" s="1"/>
  <c r="I1809" i="1" a="1"/>
  <c r="I1809" i="1" s="1"/>
  <c r="I2558" i="1" a="1"/>
  <c r="I2558" i="1" s="1"/>
  <c r="I2517" i="1" a="1"/>
  <c r="I2517" i="1" s="1"/>
  <c r="I2508" i="1" a="1"/>
  <c r="I2508" i="1" s="1"/>
  <c r="I109" i="1" a="1"/>
  <c r="I109" i="1" s="1"/>
  <c r="I1930" i="1" a="1"/>
  <c r="I1930" i="1" s="1"/>
  <c r="I2541" i="1" a="1"/>
  <c r="I2541" i="1" s="1"/>
  <c r="I618" i="1" a="1"/>
  <c r="I618" i="1" s="1"/>
  <c r="I52" i="1" a="1"/>
  <c r="I52" i="1" s="1"/>
  <c r="I777" i="1" a="1"/>
  <c r="I777" i="1" s="1"/>
  <c r="I131" i="1" a="1"/>
  <c r="I131" i="1" s="1"/>
  <c r="I2160" i="1" a="1"/>
  <c r="I2160" i="1" s="1"/>
  <c r="I944" i="1" a="1"/>
  <c r="I944" i="1" s="1"/>
  <c r="I1969" i="1" a="1"/>
  <c r="I1969" i="1" s="1"/>
  <c r="I2043" i="1" a="1"/>
  <c r="I2043" i="1" s="1"/>
  <c r="I667" i="1" a="1"/>
  <c r="I667" i="1" s="1"/>
  <c r="I1941" i="1" a="1"/>
  <c r="I1941" i="1" s="1"/>
  <c r="I1827" i="1" a="1"/>
  <c r="I1827" i="1" s="1"/>
  <c r="I2417" i="1" a="1"/>
  <c r="I2417" i="1" s="1"/>
  <c r="I244" i="1" a="1"/>
  <c r="I244" i="1" s="1"/>
  <c r="I1960" i="1" a="1"/>
  <c r="I1960" i="1" s="1"/>
  <c r="I1424" i="1" a="1"/>
  <c r="I1424" i="1" s="1"/>
  <c r="I639" i="1" a="1"/>
  <c r="I639" i="1" s="1"/>
  <c r="I476" i="1" a="1"/>
  <c r="I476" i="1" s="1"/>
  <c r="I2577" i="1" a="1"/>
  <c r="I2577" i="1" s="1"/>
  <c r="I1586" i="1" a="1"/>
  <c r="I1586" i="1" s="1"/>
  <c r="I2599" i="1" a="1"/>
  <c r="I2599" i="1" s="1"/>
  <c r="I1369" i="1" a="1"/>
  <c r="I1369" i="1" s="1"/>
  <c r="I402" i="1" a="1"/>
  <c r="I402" i="1" s="1"/>
  <c r="I1242" i="1" a="1"/>
  <c r="I1242" i="1" s="1"/>
  <c r="I1219" i="1" a="1"/>
  <c r="I1219" i="1" s="1"/>
  <c r="I217" i="1" a="1"/>
  <c r="I217" i="1" s="1"/>
  <c r="I2302" i="1" a="1"/>
  <c r="I2302" i="1" s="1"/>
  <c r="I1077" i="1" a="1"/>
  <c r="I1077" i="1" s="1"/>
  <c r="I2010" i="1" a="1"/>
  <c r="I2010" i="1" s="1"/>
  <c r="I2602" i="1" a="1"/>
  <c r="I2602" i="1" s="1"/>
  <c r="I660" i="1" a="1"/>
  <c r="I660" i="1" s="1"/>
  <c r="I2158" i="1" a="1"/>
  <c r="I2158" i="1" s="1"/>
  <c r="I2679" i="1" a="1"/>
  <c r="I2679" i="1" s="1"/>
  <c r="I1730" i="1" a="1"/>
  <c r="I1730" i="1" s="1"/>
  <c r="I130" i="1" a="1"/>
  <c r="I130" i="1" s="1"/>
  <c r="I773" i="1" a="1"/>
  <c r="I773" i="1" s="1"/>
  <c r="I544" i="1" a="1"/>
  <c r="I544" i="1" s="1"/>
  <c r="I2041" i="1" a="1"/>
  <c r="I2041" i="1" s="1"/>
  <c r="I1435" i="1" a="1"/>
  <c r="I1435" i="1" s="1"/>
  <c r="I1400" i="1" a="1"/>
  <c r="I1400" i="1" s="1"/>
  <c r="I2461" i="1" a="1"/>
  <c r="I2461" i="1" s="1"/>
  <c r="I2289" i="1" a="1"/>
  <c r="I2289" i="1" s="1"/>
  <c r="I874" i="1" a="1"/>
  <c r="I874" i="1" s="1"/>
  <c r="I1321" i="1" a="1"/>
  <c r="I1321" i="1" s="1"/>
  <c r="I937" i="1" a="1"/>
  <c r="I937" i="1" s="1"/>
  <c r="I861" i="1" a="1"/>
  <c r="I861" i="1" s="1"/>
  <c r="I223" i="1" a="1"/>
  <c r="I223" i="1" s="1"/>
  <c r="I1289" i="1" a="1"/>
  <c r="I1289" i="1" s="1"/>
  <c r="I2516" i="1" a="1"/>
  <c r="I2516" i="1" s="1"/>
  <c r="I1821" i="1" a="1"/>
  <c r="I1821" i="1" s="1"/>
  <c r="I1995" i="1" a="1"/>
  <c r="I1995" i="1" s="1"/>
  <c r="I1027" i="1" a="1"/>
  <c r="I1027" i="1" s="1"/>
  <c r="I1514" i="1" a="1"/>
  <c r="I1514" i="1" s="1"/>
  <c r="I1011" i="1" a="1"/>
  <c r="I1011" i="1" s="1"/>
  <c r="I1686" i="1" a="1"/>
  <c r="I1686" i="1" s="1"/>
  <c r="I827" i="1" a="1"/>
  <c r="I827" i="1" s="1"/>
  <c r="I1646" i="1" a="1"/>
  <c r="I1646" i="1" s="1"/>
  <c r="I989" i="1" a="1"/>
  <c r="I989" i="1" s="1"/>
  <c r="I2016" i="1" a="1"/>
  <c r="I2016" i="1" s="1"/>
  <c r="I1524" i="1" a="1"/>
  <c r="I1524" i="1" s="1"/>
  <c r="I421" i="1" a="1"/>
  <c r="I421" i="1" s="1"/>
  <c r="I2050" i="1" a="1"/>
  <c r="I2050" i="1" s="1"/>
  <c r="I1496" i="1" a="1"/>
  <c r="I1496" i="1" s="1"/>
  <c r="I1572" i="1" a="1"/>
  <c r="I1572" i="1" s="1"/>
  <c r="I2345" i="1" a="1"/>
  <c r="I2345" i="1" s="1"/>
  <c r="I1754" i="1" a="1"/>
  <c r="I1754" i="1" s="1"/>
  <c r="I265" i="1" a="1"/>
  <c r="I265" i="1" s="1"/>
  <c r="I1636" i="1" a="1"/>
  <c r="I1636" i="1" s="1"/>
  <c r="I2429" i="1" a="1"/>
  <c r="I2429" i="1" s="1"/>
  <c r="I2456" i="1" a="1"/>
  <c r="I2456" i="1" s="1"/>
  <c r="I829" i="1" a="1"/>
  <c r="I829" i="1" s="1"/>
  <c r="I581" i="1" a="1"/>
  <c r="I581" i="1" s="1"/>
  <c r="I2324" i="1" a="1"/>
  <c r="I2324" i="1" s="1"/>
  <c r="I771" i="1" a="1"/>
  <c r="I771" i="1" s="1"/>
  <c r="I176" i="1" a="1"/>
  <c r="I176" i="1" s="1"/>
  <c r="I1024" i="1" a="1"/>
  <c r="I1024" i="1" s="1"/>
  <c r="I128" i="1" a="1"/>
  <c r="I128" i="1" s="1"/>
  <c r="I817" i="1" a="1"/>
  <c r="I817" i="1" s="1"/>
  <c r="I780" i="1" a="1"/>
  <c r="I780" i="1" s="1"/>
  <c r="I1871" i="1" a="1"/>
  <c r="I1871" i="1" s="1"/>
  <c r="I2350" i="1" a="1"/>
  <c r="I2350" i="1" s="1"/>
  <c r="I2133" i="1" a="1"/>
  <c r="I2133" i="1" s="1"/>
  <c r="I1129" i="1" a="1"/>
  <c r="I1129" i="1" s="1"/>
  <c r="I1488" i="1" a="1"/>
  <c r="I1488" i="1" s="1"/>
  <c r="I1767" i="1" a="1"/>
  <c r="I1767" i="1" s="1"/>
  <c r="I2202" i="1" a="1"/>
  <c r="I2202" i="1" s="1"/>
  <c r="I1538" i="1" a="1"/>
  <c r="I1538" i="1" s="1"/>
  <c r="I2742" i="1" a="1"/>
  <c r="I2742" i="1" s="1"/>
  <c r="I959" i="1" a="1"/>
  <c r="I959" i="1" s="1"/>
  <c r="I871" i="1" a="1"/>
  <c r="I871" i="1" s="1"/>
  <c r="I2065" i="1" a="1"/>
  <c r="I2065" i="1" s="1"/>
  <c r="I1397" i="1" a="1"/>
  <c r="I1397" i="1" s="1"/>
  <c r="I230" i="1" a="1"/>
  <c r="I230" i="1" s="1"/>
  <c r="I2469" i="1" a="1"/>
  <c r="I2469" i="1" s="1"/>
  <c r="I899" i="1" a="1"/>
  <c r="I899" i="1" s="1"/>
  <c r="I2084" i="1" a="1"/>
  <c r="I2084" i="1" s="1"/>
  <c r="I1144" i="1" a="1"/>
  <c r="I1144" i="1" s="1"/>
  <c r="I2413" i="1" a="1"/>
  <c r="I2413" i="1" s="1"/>
  <c r="I472" i="1" a="1"/>
  <c r="I472" i="1" s="1"/>
  <c r="I2754" i="1" a="1"/>
  <c r="I2754" i="1" s="1"/>
  <c r="I1475" i="1" a="1"/>
  <c r="I1475" i="1" s="1"/>
  <c r="I733" i="1" a="1"/>
  <c r="I733" i="1" s="1"/>
  <c r="I2177" i="1" a="1"/>
  <c r="I2177" i="1" s="1"/>
  <c r="I2473" i="1" a="1"/>
  <c r="I2473" i="1" s="1"/>
  <c r="I1815" i="1" a="1"/>
  <c r="I1815" i="1" s="1"/>
  <c r="I2217" i="1" a="1"/>
  <c r="I2217" i="1" s="1"/>
  <c r="I2300" i="1" a="1"/>
  <c r="I2300" i="1" s="1"/>
  <c r="I757" i="1" a="1"/>
  <c r="I757" i="1" s="1"/>
  <c r="I361" i="1" a="1"/>
  <c r="I361" i="1" s="1"/>
  <c r="I137" i="1" a="1"/>
  <c r="I137" i="1" s="1"/>
  <c r="I1392" i="1" a="1"/>
  <c r="I1392" i="1" s="1"/>
  <c r="I2542" i="1" a="1"/>
  <c r="I2542" i="1" s="1"/>
  <c r="I164" i="1" a="1"/>
  <c r="I164" i="1" s="1"/>
  <c r="I260" i="1" a="1"/>
  <c r="I260" i="1" s="1"/>
  <c r="I314" i="1" a="1"/>
  <c r="I314" i="1" s="1"/>
  <c r="I1896" i="1" a="1"/>
  <c r="I1896" i="1" s="1"/>
  <c r="I1715" i="1" a="1"/>
  <c r="I1715" i="1" s="1"/>
  <c r="I999" i="1" a="1"/>
  <c r="I999" i="1" s="1"/>
  <c r="I2252" i="1" a="1"/>
  <c r="I2252" i="1" s="1"/>
  <c r="I502" i="1" a="1"/>
  <c r="I502" i="1" s="1"/>
  <c r="I316" i="1" a="1"/>
  <c r="I316" i="1" s="1"/>
  <c r="I53" i="1" a="1"/>
  <c r="I53" i="1" s="1"/>
  <c r="I920" i="1" a="1"/>
  <c r="I920" i="1" s="1"/>
  <c r="I38" i="1" a="1"/>
  <c r="I38" i="1" s="1"/>
  <c r="I1003" i="1" a="1"/>
  <c r="I1003" i="1" s="1"/>
  <c r="I2459" i="1" a="1"/>
  <c r="I2459" i="1" s="1"/>
  <c r="I1071" i="1" a="1"/>
  <c r="I1071" i="1" s="1"/>
  <c r="I2755" i="1" a="1"/>
  <c r="I2755" i="1" s="1"/>
  <c r="I2180" i="1" a="1"/>
  <c r="I2180" i="1" s="1"/>
  <c r="I478" i="1" a="1"/>
  <c r="I478" i="1" s="1"/>
  <c r="I167" i="1" a="1"/>
  <c r="I167" i="1" s="1"/>
  <c r="I2404" i="1" a="1"/>
  <c r="I2404" i="1" s="1"/>
  <c r="I1249" i="1" a="1"/>
  <c r="I1249" i="1" s="1"/>
  <c r="I1875" i="1" a="1"/>
  <c r="I1875" i="1" s="1"/>
  <c r="I1495" i="1" a="1"/>
  <c r="I1495" i="1" s="1"/>
  <c r="I2454" i="1" a="1"/>
  <c r="I2454" i="1" s="1"/>
  <c r="I533" i="1" a="1"/>
  <c r="I533" i="1" s="1"/>
  <c r="I2327" i="1" a="1"/>
  <c r="I2327" i="1" s="1"/>
  <c r="I883" i="1" a="1"/>
  <c r="I883" i="1" s="1"/>
  <c r="I1793" i="1" a="1"/>
  <c r="I1793" i="1" s="1"/>
  <c r="I326" i="1" a="1"/>
  <c r="I326" i="1" s="1"/>
  <c r="I1467" i="1" a="1"/>
  <c r="I1467" i="1" s="1"/>
  <c r="I1658" i="1" a="1"/>
  <c r="I1658" i="1" s="1"/>
  <c r="I1857" i="1" a="1"/>
  <c r="I1857" i="1" s="1"/>
  <c r="I1363" i="1" a="1"/>
  <c r="I1363" i="1" s="1"/>
  <c r="I1668" i="1" a="1"/>
  <c r="I1668" i="1" s="1"/>
  <c r="I2226" i="1" a="1"/>
  <c r="I2226" i="1" s="1"/>
  <c r="I604" i="1" a="1"/>
  <c r="I604" i="1" s="1"/>
  <c r="I1232" i="1" a="1"/>
  <c r="I1232" i="1" s="1"/>
  <c r="I2434" i="1" a="1"/>
  <c r="I2434" i="1" s="1"/>
  <c r="I1594" i="1" a="1"/>
  <c r="I1594" i="1" s="1"/>
  <c r="I363" i="1" a="1"/>
  <c r="I363" i="1" s="1"/>
  <c r="I979" i="1" a="1"/>
  <c r="I979" i="1" s="1"/>
  <c r="I1811" i="1" a="1"/>
  <c r="I1811" i="1" s="1"/>
  <c r="I298" i="1" a="1"/>
  <c r="I298" i="1" s="1"/>
  <c r="I1158" i="1" a="1"/>
  <c r="I1158" i="1" s="1"/>
  <c r="I1597" i="1" a="1"/>
  <c r="I1597" i="1" s="1"/>
  <c r="I2255" i="1" a="1"/>
  <c r="I2255" i="1" s="1"/>
  <c r="I1463" i="1" a="1"/>
  <c r="I1463" i="1" s="1"/>
  <c r="I1415" i="1" a="1"/>
  <c r="I1415" i="1" s="1"/>
  <c r="I603" i="1" a="1"/>
  <c r="I603" i="1" s="1"/>
  <c r="I1853" i="1" a="1"/>
  <c r="I1853" i="1" s="1"/>
  <c r="I1553" i="1" a="1"/>
  <c r="I1553" i="1" s="1"/>
  <c r="I1439" i="1" a="1"/>
  <c r="I1439" i="1" s="1"/>
  <c r="I1746" i="1" a="1"/>
  <c r="I1746" i="1" s="1"/>
  <c r="I833" i="1" a="1"/>
  <c r="I833" i="1" s="1"/>
  <c r="I554" i="1" a="1"/>
  <c r="I554" i="1" s="1"/>
  <c r="I1386" i="1" a="1"/>
  <c r="I1386" i="1" s="1"/>
  <c r="I258" i="1" a="1"/>
  <c r="I258" i="1" s="1"/>
  <c r="I2530" i="1" a="1"/>
  <c r="I2530" i="1" s="1"/>
  <c r="I86" i="1" a="1"/>
  <c r="I86" i="1" s="1"/>
  <c r="I1910" i="1" a="1"/>
  <c r="I1910" i="1" s="1"/>
  <c r="I839" i="1" a="1"/>
  <c r="I839" i="1" s="1"/>
  <c r="I867" i="1" a="1"/>
  <c r="I867" i="1" s="1"/>
  <c r="I1731" i="1" a="1"/>
  <c r="I1731" i="1" s="1"/>
  <c r="I1128" i="1" a="1"/>
  <c r="I1128" i="1" s="1"/>
  <c r="I1588" i="1" a="1"/>
  <c r="I1588" i="1" s="1"/>
  <c r="I691" i="1" a="1"/>
  <c r="I691" i="1" s="1"/>
  <c r="I1506" i="1" a="1"/>
  <c r="I1506" i="1" s="1"/>
  <c r="I1098" i="1" a="1"/>
  <c r="I1098" i="1" s="1"/>
  <c r="I856" i="1" a="1"/>
  <c r="I856" i="1" s="1"/>
  <c r="I2627" i="1" a="1"/>
  <c r="I2627" i="1" s="1"/>
  <c r="I790" i="1" a="1"/>
  <c r="I790" i="1" s="1"/>
  <c r="I1591" i="1" a="1"/>
  <c r="I1591" i="1" s="1"/>
  <c r="I2299" i="1" a="1"/>
  <c r="I2299" i="1" s="1"/>
  <c r="I2003" i="1" a="1"/>
  <c r="I2003" i="1" s="1"/>
  <c r="I715" i="1" a="1"/>
  <c r="I715" i="1" s="1"/>
  <c r="I132" i="1" a="1"/>
  <c r="I132" i="1" s="1"/>
  <c r="I687" i="1" a="1"/>
  <c r="I687" i="1" s="1"/>
  <c r="I1761" i="1" a="1"/>
  <c r="I1761" i="1" s="1"/>
  <c r="I192" i="1" a="1"/>
  <c r="I192" i="1" s="1"/>
  <c r="I322" i="1" a="1"/>
  <c r="I322" i="1" s="1"/>
  <c r="I2208" i="1" a="1"/>
  <c r="I2208" i="1" s="1"/>
  <c r="I374" i="1" a="1"/>
  <c r="I374" i="1" s="1"/>
  <c r="I1019" i="1" a="1"/>
  <c r="I1019" i="1" s="1"/>
  <c r="I302" i="1" a="1"/>
  <c r="I302" i="1" s="1"/>
  <c r="I2346" i="1" a="1"/>
  <c r="I2346" i="1" s="1"/>
  <c r="I1262" i="1" a="1"/>
  <c r="I1262" i="1" s="1"/>
  <c r="I633" i="1" a="1"/>
  <c r="I633" i="1" s="1"/>
  <c r="I1600" i="1" a="1"/>
  <c r="I1600" i="1" s="1"/>
  <c r="I2004" i="1" a="1"/>
  <c r="I2004" i="1" s="1"/>
  <c r="I2280" i="1" a="1"/>
  <c r="I2280" i="1" s="1"/>
  <c r="I786" i="1" a="1"/>
  <c r="I786" i="1" s="1"/>
  <c r="I2200" i="1" a="1"/>
  <c r="I2200" i="1" s="1"/>
  <c r="I557" i="1" a="1"/>
  <c r="I557" i="1" s="1"/>
  <c r="I2574" i="1" a="1"/>
  <c r="I2574" i="1" s="1"/>
  <c r="I1780" i="1" a="1"/>
  <c r="I1780" i="1" s="1"/>
  <c r="I1408" i="1" a="1"/>
  <c r="I1408" i="1" s="1"/>
  <c r="I931" i="1" a="1"/>
  <c r="I931" i="1" s="1"/>
  <c r="I842" i="1" a="1"/>
  <c r="I842" i="1" s="1"/>
  <c r="I772" i="1" a="1"/>
  <c r="I772" i="1" s="1"/>
  <c r="I1847" i="1" a="1"/>
  <c r="I1847" i="1" s="1"/>
  <c r="I1368" i="1" a="1"/>
  <c r="I1368" i="1" s="1"/>
  <c r="I2027" i="1" a="1"/>
  <c r="I2027" i="1" s="1"/>
  <c r="I1985" i="1" a="1"/>
  <c r="I1985" i="1" s="1"/>
  <c r="I2015" i="1" a="1"/>
  <c r="I2015" i="1" s="1"/>
  <c r="I82" i="1" a="1"/>
  <c r="I82" i="1" s="1"/>
  <c r="I2335" i="1" a="1"/>
  <c r="I2335" i="1" s="1"/>
  <c r="I1295" i="1" a="1"/>
  <c r="I1295" i="1" s="1"/>
  <c r="I120" i="1" a="1"/>
  <c r="I120" i="1" s="1"/>
  <c r="I1829" i="1" a="1"/>
  <c r="I1829" i="1" s="1"/>
  <c r="I390" i="1" a="1"/>
  <c r="I390" i="1" s="1"/>
  <c r="I2594" i="1" a="1"/>
  <c r="I2594" i="1" s="1"/>
  <c r="I138" i="1" a="1"/>
  <c r="I138" i="1" s="1"/>
  <c r="I2254" i="1" a="1"/>
  <c r="I2254" i="1" s="1"/>
  <c r="I341" i="1" a="1"/>
  <c r="I341" i="1" s="1"/>
  <c r="I1425" i="1" a="1"/>
  <c r="I1425" i="1" s="1"/>
  <c r="I1614" i="1" a="1"/>
  <c r="I1614" i="1" s="1"/>
  <c r="I909" i="1" a="1"/>
  <c r="I909" i="1" s="1"/>
  <c r="I1576" i="1" a="1"/>
  <c r="I1576" i="1" s="1"/>
  <c r="I1758" i="1" a="1"/>
  <c r="I1758" i="1" s="1"/>
  <c r="I2566" i="1" a="1"/>
  <c r="I2566" i="1" s="1"/>
  <c r="I1980" i="1" a="1"/>
  <c r="I1980" i="1" s="1"/>
  <c r="I655" i="1" a="1"/>
  <c r="I655" i="1" s="1"/>
  <c r="I1381" i="1" a="1"/>
  <c r="I1381" i="1" s="1"/>
  <c r="I1609" i="1" a="1"/>
  <c r="I1609" i="1" s="1"/>
  <c r="I208" i="1" a="1"/>
  <c r="I208" i="1" s="1"/>
  <c r="I434" i="1" a="1"/>
  <c r="I434" i="1" s="1"/>
  <c r="I1615" i="1" a="1"/>
  <c r="I1615" i="1" s="1"/>
  <c r="I664" i="1" a="1"/>
  <c r="I664" i="1" s="1"/>
  <c r="I1625" i="1" a="1"/>
  <c r="I1625" i="1" s="1"/>
  <c r="I2476" i="1" a="1"/>
  <c r="I2476" i="1" s="1"/>
  <c r="I70" i="1" a="1"/>
  <c r="I70" i="1" s="1"/>
  <c r="I2291" i="1" a="1"/>
  <c r="I2291" i="1" s="1"/>
  <c r="I1777" i="1" a="1"/>
  <c r="I1777" i="1" s="1"/>
  <c r="I1590" i="1" a="1"/>
  <c r="I1590" i="1" s="1"/>
  <c r="I1566" i="1" a="1"/>
  <c r="I1566" i="1" s="1"/>
  <c r="I2323" i="1" a="1"/>
  <c r="I2323" i="1" s="1"/>
  <c r="I2589" i="1" a="1"/>
  <c r="I2589" i="1" s="1"/>
  <c r="I1201" i="1" a="1"/>
  <c r="I1201" i="1" s="1"/>
  <c r="I676" i="1" a="1"/>
  <c r="I676" i="1" s="1"/>
  <c r="I849" i="1" a="1"/>
  <c r="I849" i="1" s="1"/>
  <c r="I2592" i="1" a="1"/>
  <c r="I2592" i="1" s="1"/>
  <c r="I474" i="1" a="1"/>
  <c r="I474" i="1" s="1"/>
  <c r="I726" i="1" a="1"/>
  <c r="I726" i="1" s="1"/>
  <c r="I1558" i="1" a="1"/>
  <c r="I1558" i="1" s="1"/>
  <c r="I2064" i="1" a="1"/>
  <c r="I2064" i="1" s="1"/>
  <c r="I1194" i="1" a="1"/>
  <c r="I1194" i="1" s="1"/>
  <c r="I2272" i="1" a="1"/>
  <c r="I2272" i="1" s="1"/>
  <c r="I668" i="1" a="1"/>
  <c r="I668" i="1" s="1"/>
  <c r="I449" i="1" a="1"/>
  <c r="I449" i="1" s="1"/>
  <c r="I658" i="1" a="1"/>
  <c r="I658" i="1" s="1"/>
  <c r="I1554" i="1" a="1"/>
  <c r="I1554" i="1" s="1"/>
  <c r="I1584" i="1" a="1"/>
  <c r="I1584" i="1" s="1"/>
  <c r="I1702" i="1" a="1"/>
  <c r="I1702" i="1" s="1"/>
  <c r="I2494" i="1" a="1"/>
  <c r="I2494" i="1" s="1"/>
  <c r="I2636" i="1" a="1"/>
  <c r="I2636" i="1" s="1"/>
  <c r="I1380" i="1" a="1"/>
  <c r="I1380" i="1" s="1"/>
  <c r="I1762" i="1" a="1"/>
  <c r="I1762" i="1" s="1"/>
  <c r="I2380" i="1" a="1"/>
  <c r="I2380" i="1" s="1"/>
  <c r="I782" i="1" a="1"/>
  <c r="I782" i="1" s="1"/>
  <c r="I2661" i="1" a="1"/>
  <c r="I2661" i="1" s="1"/>
  <c r="I584" i="1" a="1"/>
  <c r="I584" i="1" s="1"/>
  <c r="I1583" i="1" a="1"/>
  <c r="I1583" i="1" s="1"/>
  <c r="I860" i="1" a="1"/>
  <c r="I860" i="1" s="1"/>
  <c r="I917" i="1" a="1"/>
  <c r="I917" i="1" s="1"/>
  <c r="I2251" i="1" a="1"/>
  <c r="I2251" i="1" s="1"/>
  <c r="I1404" i="1" a="1"/>
  <c r="I1404" i="1" s="1"/>
  <c r="I1436" i="1" a="1"/>
  <c r="I1436" i="1" s="1"/>
  <c r="I1569" i="1" a="1"/>
  <c r="I1569" i="1" s="1"/>
  <c r="I918" i="1" a="1"/>
  <c r="I918" i="1" s="1"/>
  <c r="I193" i="1" a="1"/>
  <c r="I193" i="1" s="1"/>
  <c r="I1734" i="1" a="1"/>
  <c r="I1734" i="1" s="1"/>
  <c r="I2415" i="1" a="1"/>
  <c r="I2415" i="1" s="1"/>
  <c r="I1227" i="1" a="1"/>
  <c r="I1227" i="1" s="1"/>
  <c r="I1482" i="1" a="1"/>
  <c r="I1482" i="1" s="1"/>
  <c r="I576" i="1" a="1"/>
  <c r="I576" i="1" s="1"/>
  <c r="I2529" i="1" a="1"/>
  <c r="I2529" i="1" s="1"/>
  <c r="I1203" i="1" a="1"/>
  <c r="I1203" i="1" s="1"/>
  <c r="I2483" i="1" a="1"/>
  <c r="I2483" i="1" s="1"/>
  <c r="I1355" i="1" a="1"/>
  <c r="I1355" i="1" s="1"/>
  <c r="I2134" i="1" a="1"/>
  <c r="I2134" i="1" s="1"/>
  <c r="I562" i="1" a="1"/>
  <c r="I562" i="1" s="1"/>
  <c r="I953" i="1" a="1"/>
  <c r="I953" i="1" s="1"/>
  <c r="I1528" i="1" a="1"/>
  <c r="I1528" i="1" s="1"/>
  <c r="I784" i="1" a="1"/>
  <c r="I784" i="1" s="1"/>
  <c r="I21" i="1" a="1"/>
  <c r="I21" i="1" s="1"/>
  <c r="I671" i="1" a="1"/>
  <c r="I671" i="1" s="1"/>
  <c r="I1410" i="1" a="1"/>
  <c r="I1410" i="1" s="1"/>
  <c r="I1963" i="1" a="1"/>
  <c r="I1963" i="1" s="1"/>
  <c r="I1464" i="1" a="1"/>
  <c r="I1464" i="1" s="1"/>
  <c r="I2567" i="1" a="1"/>
  <c r="I2567" i="1" s="1"/>
  <c r="I477" i="1" a="1"/>
  <c r="I477" i="1" s="1"/>
  <c r="I1653" i="1" a="1"/>
  <c r="I1653" i="1" s="1"/>
  <c r="I1079" i="1" a="1"/>
  <c r="I1079" i="1" s="1"/>
  <c r="I1678" i="1" a="1"/>
  <c r="I1678" i="1" s="1"/>
  <c r="I1557" i="1" a="1"/>
  <c r="I1557" i="1" s="1"/>
  <c r="I351" i="1" a="1"/>
  <c r="I351" i="1" s="1"/>
  <c r="I704" i="1" a="1"/>
  <c r="I704" i="1" s="1"/>
  <c r="I327" i="1" a="1"/>
  <c r="I327" i="1" s="1"/>
  <c r="I2213" i="1" a="1"/>
  <c r="I2213" i="1" s="1"/>
  <c r="I1840" i="1" a="1"/>
  <c r="I1840" i="1" s="1"/>
  <c r="I1505" i="1" a="1"/>
  <c r="I1505" i="1" s="1"/>
  <c r="I636" i="1" a="1"/>
  <c r="I636" i="1" s="1"/>
  <c r="I1035" i="1" a="1"/>
  <c r="I1035" i="1" s="1"/>
  <c r="I793" i="1" a="1"/>
  <c r="I793" i="1" s="1"/>
  <c r="I45" i="1" a="1"/>
  <c r="I45" i="1" s="1"/>
  <c r="I2666" i="1" a="1"/>
  <c r="I2666" i="1" s="1"/>
  <c r="I127" i="1" a="1"/>
  <c r="I127" i="1" s="1"/>
  <c r="I531" i="1" a="1"/>
  <c r="I531" i="1" s="1"/>
  <c r="I2683" i="1" a="1"/>
  <c r="I2683" i="1" s="1"/>
  <c r="I2522" i="1" a="1"/>
  <c r="I2522" i="1" s="1"/>
  <c r="I545" i="1" a="1"/>
  <c r="I545" i="1" s="1"/>
  <c r="I1782" i="1" a="1"/>
  <c r="I1782" i="1" s="1"/>
  <c r="I1972" i="1" a="1"/>
  <c r="I1972" i="1" s="1"/>
  <c r="I248" i="1" a="1"/>
  <c r="I248" i="1" s="1"/>
  <c r="I2259" i="1" a="1"/>
  <c r="I2259" i="1" s="1"/>
  <c r="I2735" i="1" a="1"/>
  <c r="I2735" i="1" s="1"/>
  <c r="I1197" i="1" a="1"/>
  <c r="I1197" i="1" s="1"/>
  <c r="I2351" i="1" a="1"/>
  <c r="I2351" i="1" s="1"/>
  <c r="I233" i="1" a="1"/>
  <c r="I233" i="1" s="1"/>
  <c r="I1561" i="1" a="1"/>
  <c r="I1561" i="1" s="1"/>
  <c r="I111" i="1" a="1"/>
  <c r="I111" i="1" s="1"/>
  <c r="I112" i="1" a="1"/>
  <c r="I112" i="1" s="1"/>
  <c r="I1605" i="1" a="1"/>
  <c r="I1605" i="1" s="1"/>
  <c r="I1744" i="1" a="1"/>
  <c r="I1744" i="1" s="1"/>
  <c r="I1453" i="1" a="1"/>
  <c r="I1453" i="1" s="1"/>
  <c r="I1835" i="1" a="1"/>
  <c r="I1835" i="1" s="1"/>
  <c r="I901" i="1" a="1"/>
  <c r="I901" i="1" s="1"/>
  <c r="I1891" i="1" a="1"/>
  <c r="I1891" i="1" s="1"/>
  <c r="I915" i="1" a="1"/>
  <c r="I915" i="1" s="1"/>
  <c r="I678" i="1" a="1"/>
  <c r="I678" i="1" s="1"/>
  <c r="I2229" i="1" a="1"/>
  <c r="I2229" i="1" s="1"/>
  <c r="I310" i="1" a="1"/>
  <c r="I310" i="1" s="1"/>
  <c r="I1820" i="1" a="1"/>
  <c r="I1820" i="1" s="1"/>
  <c r="I1932" i="1" a="1"/>
  <c r="I1932" i="1" s="1"/>
  <c r="I1982" i="1" a="1"/>
  <c r="I1982" i="1" s="1"/>
  <c r="I1608" i="1" a="1"/>
  <c r="I1608" i="1" s="1"/>
  <c r="I370" i="1" a="1"/>
  <c r="I370" i="1" s="1"/>
  <c r="I499" i="1" a="1"/>
  <c r="I499" i="1" s="1"/>
  <c r="I1121" i="1" a="1"/>
  <c r="I1121" i="1" s="1"/>
  <c r="I213" i="1" a="1"/>
  <c r="I213" i="1" s="1"/>
  <c r="I775" i="1" a="1"/>
  <c r="I775" i="1" s="1"/>
  <c r="I1347" i="1" a="1"/>
  <c r="I1347" i="1" s="1"/>
  <c r="I273" i="1" a="1"/>
  <c r="I273" i="1" s="1"/>
  <c r="I2576" i="1" a="1"/>
  <c r="I2576" i="1" s="1"/>
  <c r="I951" i="1" a="1"/>
  <c r="I951" i="1" s="1"/>
  <c r="I1093" i="1" a="1"/>
  <c r="I1093" i="1" s="1"/>
  <c r="I591" i="1" a="1"/>
  <c r="I591" i="1" s="1"/>
  <c r="I1573" i="1" a="1"/>
  <c r="I1573" i="1" s="1"/>
  <c r="I1938" i="1" a="1"/>
  <c r="I1938" i="1" s="1"/>
  <c r="I185" i="1" a="1"/>
  <c r="I185" i="1" s="1"/>
  <c r="I2296" i="1" a="1"/>
  <c r="I2296" i="1" s="1"/>
  <c r="I1510" i="1" a="1"/>
  <c r="I1510" i="1" s="1"/>
  <c r="I1984" i="1" a="1"/>
  <c r="I1984" i="1" s="1"/>
  <c r="I103" i="1" a="1"/>
  <c r="I103" i="1" s="1"/>
  <c r="I317" i="1" a="1"/>
  <c r="I317" i="1" s="1"/>
  <c r="I1708" i="1" a="1"/>
  <c r="I1708" i="1" s="1"/>
  <c r="I1610" i="1" a="1"/>
  <c r="I1610" i="1" s="1"/>
  <c r="I1959" i="1" a="1"/>
  <c r="I1959" i="1" s="1"/>
  <c r="I2665" i="1" a="1"/>
  <c r="I2665" i="1" s="1"/>
  <c r="I781" i="1" a="1"/>
  <c r="I781" i="1" s="1"/>
  <c r="I2551" i="1" a="1"/>
  <c r="I2551" i="1" s="1"/>
  <c r="I61" i="1" a="1"/>
  <c r="I61" i="1" s="1"/>
  <c r="I1792" i="1" a="1"/>
  <c r="I1792" i="1" s="1"/>
  <c r="I2264" i="1" a="1"/>
  <c r="I2264" i="1" s="1"/>
  <c r="I2143" i="1" a="1"/>
  <c r="I2143" i="1" s="1"/>
  <c r="I1757" i="1" a="1"/>
  <c r="I1757" i="1" s="1"/>
  <c r="I1587" i="1" a="1"/>
  <c r="I1587" i="1" s="1"/>
  <c r="I359" i="1" a="1"/>
  <c r="I359" i="1" s="1"/>
  <c r="I620" i="1" a="1"/>
  <c r="I620" i="1" s="1"/>
  <c r="I1064" i="1" a="1"/>
  <c r="I1064" i="1" s="1"/>
  <c r="I1350" i="1" a="1"/>
  <c r="I1350" i="1" s="1"/>
  <c r="I589" i="1" a="1"/>
  <c r="I589" i="1" s="1"/>
  <c r="I2170" i="1" a="1"/>
  <c r="I2170" i="1" s="1"/>
  <c r="I2565" i="1" a="1"/>
  <c r="I2565" i="1" s="1"/>
  <c r="I190" i="1" a="1"/>
  <c r="I190" i="1" s="1"/>
  <c r="I794" i="1" a="1"/>
  <c r="I794" i="1" s="1"/>
  <c r="I975" i="1" a="1"/>
  <c r="I975" i="1" s="1"/>
  <c r="I2029" i="1" a="1"/>
  <c r="I2029" i="1" s="1"/>
  <c r="I235" i="1" a="1"/>
  <c r="I235" i="1" s="1"/>
  <c r="I1132" i="1" a="1"/>
  <c r="I1132" i="1" s="1"/>
  <c r="I236" i="1" a="1"/>
  <c r="I236" i="1" s="1"/>
  <c r="I2472" i="1" a="1"/>
  <c r="I2472" i="1" s="1"/>
  <c r="I2031" i="1" a="1"/>
  <c r="I2031" i="1" s="1"/>
  <c r="I406" i="1" a="1"/>
  <c r="I406" i="1" s="1"/>
  <c r="I2075" i="1" a="1"/>
  <c r="I2075" i="1" s="1"/>
  <c r="I206" i="1" a="1"/>
  <c r="I206" i="1" s="1"/>
  <c r="I275" i="1" a="1"/>
  <c r="I275" i="1" s="1"/>
  <c r="I714" i="1" a="1"/>
  <c r="I714" i="1" s="1"/>
  <c r="I1509" i="1" a="1"/>
  <c r="I1509" i="1" s="1"/>
  <c r="I1791" i="1" a="1"/>
  <c r="I1791" i="1" s="1"/>
  <c r="I2356" i="1" a="1"/>
  <c r="I2356" i="1" s="1"/>
  <c r="I2240" i="1" a="1"/>
  <c r="I2240" i="1" s="1"/>
  <c r="I345" i="1" a="1"/>
  <c r="I345" i="1" s="1"/>
  <c r="I1975" i="1" a="1"/>
  <c r="I1975" i="1" s="1"/>
  <c r="I885" i="1" a="1"/>
  <c r="I885" i="1" s="1"/>
  <c r="I2135" i="1" a="1"/>
  <c r="I2135" i="1" s="1"/>
  <c r="I330" i="1" a="1"/>
  <c r="I330" i="1" s="1"/>
  <c r="I766" i="1" a="1"/>
  <c r="I766" i="1" s="1"/>
  <c r="I1880" i="1" a="1"/>
  <c r="I1880" i="1" s="1"/>
  <c r="I2672" i="1" a="1"/>
  <c r="I2672" i="1" s="1"/>
  <c r="I2349" i="1" a="1"/>
  <c r="I2349" i="1" s="1"/>
  <c r="I1018" i="1" a="1"/>
  <c r="I1018" i="1" s="1"/>
  <c r="I1612" i="1" a="1"/>
  <c r="I1612" i="1" s="1"/>
  <c r="I614" i="1" a="1"/>
  <c r="I614" i="1" s="1"/>
  <c r="I2088" i="1" a="1"/>
  <c r="I2088" i="1" s="1"/>
  <c r="I897" i="1" a="1"/>
  <c r="I897" i="1" s="1"/>
  <c r="I2267" i="1" a="1"/>
  <c r="I2267" i="1" s="1"/>
  <c r="I2069" i="1" a="1"/>
  <c r="I2069" i="1" s="1"/>
  <c r="I2528" i="1" a="1"/>
  <c r="I2528" i="1" s="1"/>
  <c r="I2046" i="1" a="1"/>
  <c r="I2046" i="1" s="1"/>
  <c r="I1851" i="1" a="1"/>
  <c r="I1851" i="1" s="1"/>
  <c r="I1779" i="1" a="1"/>
  <c r="I1779" i="1" s="1"/>
  <c r="I1551" i="1" a="1"/>
  <c r="I1551" i="1" s="1"/>
  <c r="I1599" i="1" a="1"/>
  <c r="I1599" i="1" s="1"/>
  <c r="I1878" i="1" a="1"/>
  <c r="I1878" i="1" s="1"/>
  <c r="I1717" i="1" a="1"/>
  <c r="I1717" i="1" s="1"/>
  <c r="I647" i="1" a="1"/>
  <c r="I647" i="1" s="1"/>
  <c r="I1549" i="1" a="1"/>
  <c r="I1549" i="1" s="1"/>
  <c r="I1598" i="1" a="1"/>
  <c r="I1598" i="1" s="1"/>
  <c r="I1676" i="1" a="1"/>
  <c r="I1676" i="1" s="1"/>
  <c r="I1059" i="1" a="1"/>
  <c r="I1059" i="1" s="1"/>
  <c r="I1974" i="1" a="1"/>
  <c r="I1974" i="1" s="1"/>
  <c r="I1374" i="1" a="1"/>
  <c r="I1374" i="1" s="1"/>
  <c r="I1794" i="1" a="1"/>
  <c r="I1794" i="1" s="1"/>
  <c r="I862" i="1" a="1"/>
  <c r="I862" i="1" s="1"/>
  <c r="I1807" i="1" a="1"/>
  <c r="I1807" i="1" s="1"/>
  <c r="I447" i="1" a="1"/>
  <c r="I447" i="1" s="1"/>
  <c r="I1776" i="1" a="1"/>
  <c r="I1776" i="1" s="1"/>
  <c r="I352" i="1" a="1"/>
  <c r="I352" i="1" s="1"/>
  <c r="I983" i="1" a="1"/>
  <c r="I983" i="1" s="1"/>
  <c r="I1747" i="1" a="1"/>
  <c r="I1747" i="1" s="1"/>
  <c r="I335" i="1" a="1"/>
  <c r="I335" i="1" s="1"/>
  <c r="I2013" i="1" a="1"/>
  <c r="I2013" i="1" s="1"/>
  <c r="I1582" i="1" a="1"/>
  <c r="I1582" i="1" s="1"/>
  <c r="I2745" i="1" a="1"/>
  <c r="I2745" i="1" s="1"/>
  <c r="I2057" i="1" a="1"/>
  <c r="I2057" i="1" s="1"/>
  <c r="I745" i="1" a="1"/>
  <c r="I745" i="1" s="1"/>
  <c r="I2122" i="1" a="1"/>
  <c r="I2122" i="1" s="1"/>
  <c r="I2241" i="1" a="1"/>
  <c r="I2241" i="1" s="1"/>
  <c r="I189" i="1" a="1"/>
  <c r="I189" i="1" s="1"/>
  <c r="I1650" i="1" a="1"/>
  <c r="I1650" i="1" s="1"/>
  <c r="I760" i="1" a="1"/>
  <c r="I760" i="1" s="1"/>
  <c r="I2600" i="1" a="1"/>
  <c r="I2600" i="1" s="1"/>
  <c r="I2081" i="1" a="1"/>
  <c r="I2081" i="1" s="1"/>
  <c r="I1990" i="1" a="1"/>
  <c r="I1990" i="1" s="1"/>
  <c r="I1535" i="1" a="1"/>
  <c r="I1535" i="1" s="1"/>
  <c r="I239" i="1" a="1"/>
  <c r="I239" i="1" s="1"/>
  <c r="I1756" i="1" a="1"/>
  <c r="I1756" i="1" s="1"/>
  <c r="I2129" i="1" a="1"/>
  <c r="I2129" i="1" s="1"/>
  <c r="I1602" i="1" a="1"/>
  <c r="I1602" i="1" s="1"/>
  <c r="I1681" i="1" a="1"/>
  <c r="I1681" i="1" s="1"/>
  <c r="I2235" i="1" a="1"/>
  <c r="I2235" i="1" s="1"/>
  <c r="I2082" i="1" a="1"/>
  <c r="I2082" i="1" s="1"/>
  <c r="I2144" i="1" a="1"/>
  <c r="I2144" i="1" s="1"/>
  <c r="I2095" i="1" a="1"/>
  <c r="I2095" i="1" s="1"/>
  <c r="I970" i="1" a="1"/>
  <c r="I970" i="1" s="1"/>
  <c r="I1359" i="1" a="1"/>
  <c r="I1359" i="1" s="1"/>
  <c r="I1654" i="1" a="1"/>
  <c r="I1654" i="1" s="1"/>
  <c r="I2442" i="1" a="1"/>
  <c r="I2442" i="1" s="1"/>
  <c r="I1543" i="1" a="1"/>
  <c r="I1543" i="1" s="1"/>
  <c r="I2028" i="1" a="1"/>
  <c r="I2028" i="1" s="1"/>
  <c r="I2127" i="1" a="1"/>
  <c r="I2127" i="1" s="1"/>
  <c r="I1540" i="1" a="1"/>
  <c r="I1540" i="1" s="1"/>
  <c r="I1691" i="1" a="1"/>
  <c r="I1691" i="1" s="1"/>
  <c r="I1684" i="1" a="1"/>
  <c r="I1684" i="1" s="1"/>
  <c r="I253" i="1" a="1"/>
  <c r="I253" i="1" s="1"/>
  <c r="I255" i="1" a="1"/>
  <c r="I255" i="1" s="1"/>
  <c r="I943" i="1" a="1"/>
  <c r="I943" i="1" s="1"/>
  <c r="I1981" i="1" a="1"/>
  <c r="I1981" i="1" s="1"/>
  <c r="I1013" i="1" a="1"/>
  <c r="I1013" i="1" s="1"/>
  <c r="I2047" i="1" a="1"/>
  <c r="I2047" i="1" s="1"/>
  <c r="I367" i="1" a="1"/>
  <c r="I367" i="1" s="1"/>
  <c r="I2353" i="1" a="1"/>
  <c r="I2353" i="1" s="1"/>
  <c r="I1007" i="1" a="1"/>
  <c r="I1007" i="1" s="1"/>
  <c r="I1833" i="1" a="1"/>
  <c r="I1833" i="1" s="1"/>
  <c r="I1568" i="1" a="1"/>
  <c r="I1568" i="1" s="1"/>
  <c r="I1213" i="1" a="1"/>
  <c r="I1213" i="1" s="1"/>
  <c r="I92" i="1" a="1"/>
  <c r="I92" i="1" s="1"/>
  <c r="I405" i="1" a="1"/>
  <c r="I405" i="1" s="1"/>
  <c r="I2562" i="1" a="1"/>
  <c r="I2562" i="1" s="1"/>
  <c r="I1665" i="1" a="1"/>
  <c r="I1665" i="1" s="1"/>
  <c r="I1160" i="1" a="1"/>
  <c r="I1160" i="1" s="1"/>
  <c r="I2425" i="1" a="1"/>
  <c r="I2425" i="1" s="1"/>
  <c r="I900" i="1" a="1"/>
  <c r="I900" i="1" s="1"/>
  <c r="I1518" i="1" a="1"/>
  <c r="I1518" i="1" s="1"/>
  <c r="I2716" i="1" a="1"/>
  <c r="I2716" i="1" s="1"/>
  <c r="I1522" i="1" a="1"/>
  <c r="I1522" i="1" s="1"/>
  <c r="I938" i="1" a="1"/>
  <c r="I938" i="1" s="1"/>
  <c r="I906" i="1" a="1"/>
  <c r="I906" i="1" s="1"/>
  <c r="I1471" i="1" a="1"/>
  <c r="I1471" i="1" s="1"/>
  <c r="I1901" i="1" a="1"/>
  <c r="I1901" i="1" s="1"/>
  <c r="I1307" i="1" a="1"/>
  <c r="I1307" i="1" s="1"/>
  <c r="I1649" i="1" a="1"/>
  <c r="I1649" i="1" s="1"/>
  <c r="I1902" i="1" a="1"/>
  <c r="I1902" i="1" s="1"/>
  <c r="I2757" i="1" a="1"/>
  <c r="I2757" i="1" s="1"/>
  <c r="I479" i="1" a="1"/>
  <c r="I479" i="1" s="1"/>
  <c r="I365" i="1" a="1"/>
  <c r="I365" i="1" s="1"/>
  <c r="I1987" i="1" a="1"/>
  <c r="I1987" i="1" s="1"/>
  <c r="I818" i="1" a="1"/>
  <c r="I818" i="1" s="1"/>
  <c r="I1671" i="1" a="1"/>
  <c r="I1671" i="1" s="1"/>
  <c r="I1977" i="1" a="1"/>
  <c r="I1977" i="1" s="1"/>
  <c r="I1729" i="1" a="1"/>
  <c r="I1729" i="1" s="1"/>
  <c r="I1856" i="1" a="1"/>
  <c r="I1856" i="1" s="1"/>
  <c r="I426" i="1" a="1"/>
  <c r="I426" i="1" s="1"/>
  <c r="I251" i="1" a="1"/>
  <c r="I251" i="1" s="1"/>
  <c r="I1445" i="1" a="1"/>
  <c r="I1445" i="1" s="1"/>
  <c r="I481" i="1" a="1"/>
  <c r="I481" i="1" s="1"/>
  <c r="I919" i="1" a="1"/>
  <c r="I919" i="1" s="1"/>
  <c r="I295" i="1" a="1"/>
  <c r="I295" i="1" s="1"/>
  <c r="I2691" i="1" a="1"/>
  <c r="I2691" i="1" s="1"/>
  <c r="I792" i="1" a="1"/>
  <c r="I792" i="1" s="1"/>
  <c r="I1642" i="1" a="1"/>
  <c r="I1642" i="1" s="1"/>
  <c r="I2502" i="1" a="1"/>
  <c r="I2502" i="1" s="1"/>
  <c r="I2089" i="1" a="1"/>
  <c r="I2089" i="1" s="1"/>
  <c r="I373" i="1" a="1"/>
  <c r="I373" i="1" s="1"/>
  <c r="I912" i="1" a="1"/>
  <c r="I912" i="1" s="1"/>
  <c r="I648" i="1" a="1"/>
  <c r="I648" i="1" s="1"/>
  <c r="I1879" i="1" a="1"/>
  <c r="I1879" i="1" s="1"/>
  <c r="I2466" i="1" a="1"/>
  <c r="I2466" i="1" s="1"/>
  <c r="I186" i="1" a="1"/>
  <c r="I186" i="1" s="1"/>
  <c r="I2477" i="1" a="1"/>
  <c r="I2477" i="1" s="1"/>
  <c r="I791" i="1" a="1"/>
  <c r="I791" i="1" s="1"/>
  <c r="I1421" i="1" a="1"/>
  <c r="I1421" i="1" s="1"/>
  <c r="I2470" i="1" a="1"/>
  <c r="I2470" i="1" s="1"/>
  <c r="I553" i="1" a="1"/>
  <c r="I553" i="1" s="1"/>
  <c r="I1491" i="1" a="1"/>
  <c r="I1491" i="1" s="1"/>
  <c r="I2372" i="1" a="1"/>
  <c r="I2372" i="1" s="1"/>
  <c r="I2619" i="1" a="1"/>
  <c r="I2619" i="1" s="1"/>
  <c r="I1235" i="1" a="1"/>
  <c r="I1235" i="1" s="1"/>
  <c r="I136" i="1" a="1"/>
  <c r="I136" i="1" s="1"/>
  <c r="I936" i="1" a="1"/>
  <c r="I936" i="1" s="1"/>
  <c r="I2214" i="1" a="1"/>
  <c r="I2214" i="1" s="1"/>
  <c r="I690" i="1" a="1"/>
  <c r="I690" i="1" s="1"/>
  <c r="I1828" i="1" a="1"/>
  <c r="I1828" i="1" s="1"/>
  <c r="I196" i="1" a="1"/>
  <c r="I196" i="1" s="1"/>
  <c r="I2540" i="1" a="1"/>
  <c r="I2540" i="1" s="1"/>
  <c r="I1983" i="1" a="1"/>
  <c r="I1983" i="1" s="1"/>
  <c r="I2484" i="1" a="1"/>
  <c r="I2484" i="1" s="1"/>
  <c r="I2094" i="1" a="1"/>
  <c r="I2094" i="1" s="1"/>
  <c r="I1970" i="1" a="1"/>
  <c r="I1970" i="1" s="1"/>
  <c r="I115" i="1" a="1"/>
  <c r="I115" i="1" s="1"/>
  <c r="I1806" i="1" a="1"/>
  <c r="I1806" i="1" s="1"/>
  <c r="I1707" i="1" a="1"/>
  <c r="I1707" i="1" s="1"/>
  <c r="I1337" i="1" a="1"/>
  <c r="I1337" i="1" s="1"/>
  <c r="I1852" i="1" a="1"/>
  <c r="I1852" i="1" s="1"/>
  <c r="I1520" i="1" a="1"/>
  <c r="I1520" i="1" s="1"/>
  <c r="I2550" i="1" a="1"/>
  <c r="I2550" i="1" s="1"/>
  <c r="I1830" i="1" a="1"/>
  <c r="I1830" i="1" s="1"/>
  <c r="I1855" i="1" a="1"/>
  <c r="I1855" i="1" s="1"/>
  <c r="I1563" i="1" a="1"/>
  <c r="I1563" i="1" s="1"/>
  <c r="I2265" i="1" a="1"/>
  <c r="I2265" i="1" s="1"/>
  <c r="I2709" i="1" a="1"/>
  <c r="I2709" i="1" s="1"/>
  <c r="I650" i="1" a="1"/>
  <c r="I650" i="1" s="1"/>
  <c r="I1559" i="1" a="1"/>
  <c r="I1559" i="1" s="1"/>
  <c r="I1979" i="1" a="1"/>
  <c r="I1979" i="1" s="1"/>
  <c r="I2334" i="1" a="1"/>
  <c r="I2334" i="1" s="1"/>
  <c r="I1714" i="1" a="1"/>
  <c r="I1714" i="1" s="1"/>
  <c r="I2230" i="1" a="1"/>
  <c r="I2230" i="1" s="1"/>
  <c r="I1803" i="1" a="1"/>
  <c r="I1803" i="1" s="1"/>
  <c r="I2377" i="1" a="1"/>
  <c r="I2377" i="1" s="1"/>
  <c r="I1627" i="1" a="1"/>
  <c r="I1627" i="1" s="1"/>
  <c r="I484" i="1" a="1"/>
  <c r="I484" i="1" s="1"/>
  <c r="I2381" i="1" a="1"/>
  <c r="I2381" i="1" s="1"/>
  <c r="I1635" i="1" a="1"/>
  <c r="I1635" i="1" s="1"/>
  <c r="I815" i="1" a="1"/>
  <c r="I815" i="1" s="1"/>
  <c r="I925" i="1" a="1"/>
  <c r="I925" i="1" s="1"/>
  <c r="I238" i="1" a="1"/>
  <c r="I238" i="1" s="1"/>
  <c r="I528" i="1" a="1"/>
  <c r="I528" i="1" s="1"/>
  <c r="I2559" i="1" a="1"/>
  <c r="I2559" i="1" s="1"/>
  <c r="I1872" i="1" a="1"/>
  <c r="I1872" i="1" s="1"/>
  <c r="I990" i="1" a="1"/>
  <c r="I990" i="1" s="1"/>
  <c r="I1798" i="1" a="1"/>
  <c r="I1798" i="1" s="1"/>
  <c r="I1925" i="1" a="1"/>
  <c r="I1925" i="1" s="1"/>
  <c r="I432" i="1" a="1"/>
  <c r="I432" i="1" s="1"/>
  <c r="I942" i="1" a="1"/>
  <c r="I942" i="1" s="1"/>
  <c r="I2487" i="1" a="1"/>
  <c r="I2487" i="1" s="1"/>
  <c r="I1904" i="1" a="1"/>
  <c r="I1904" i="1" s="1"/>
  <c r="I911" i="1" a="1"/>
  <c r="I911" i="1" s="1"/>
  <c r="I1677" i="1" a="1"/>
  <c r="I1677" i="1" s="1"/>
  <c r="I2563" i="1" a="1"/>
  <c r="I2563" i="1" s="1"/>
  <c r="I2253" i="1" a="1"/>
  <c r="I2253" i="1" s="1"/>
  <c r="I343" i="1" a="1"/>
  <c r="I343" i="1" s="1"/>
  <c r="I1616" i="1" a="1"/>
  <c r="I1616" i="1" s="1"/>
  <c r="I2572" i="1" a="1"/>
  <c r="I2572" i="1" s="1"/>
  <c r="I2467" i="1" a="1"/>
  <c r="I2467" i="1" s="1"/>
  <c r="I1521" i="1" a="1"/>
  <c r="I1521" i="1" s="1"/>
  <c r="I1017" i="1" a="1"/>
  <c r="I1017" i="1" s="1"/>
  <c r="I1601" i="1" a="1"/>
  <c r="I1601" i="1" s="1"/>
  <c r="I1848" i="1" a="1"/>
  <c r="I1848" i="1" s="1"/>
  <c r="I1271" i="1" a="1"/>
  <c r="I1271" i="1" s="1"/>
  <c r="I2450" i="1" a="1"/>
  <c r="I2450" i="1" s="1"/>
  <c r="I1533" i="1" a="1"/>
  <c r="I1533" i="1" s="1"/>
  <c r="I1151" i="1" a="1"/>
  <c r="I1151" i="1" s="1"/>
  <c r="I2316" i="1" a="1"/>
  <c r="I2316" i="1" s="1"/>
  <c r="I910" i="1" a="1"/>
  <c r="I910" i="1" s="1"/>
  <c r="I2384" i="1" a="1"/>
  <c r="I2384" i="1" s="1"/>
  <c r="I926" i="1" a="1"/>
  <c r="I926" i="1" s="1"/>
  <c r="I1893" i="1" a="1"/>
  <c r="I1893" i="1" s="1"/>
  <c r="I2305" i="1" a="1"/>
  <c r="I2305" i="1" s="1"/>
  <c r="I475" i="1" a="1"/>
  <c r="I475" i="1" s="1"/>
  <c r="I2297" i="1" a="1"/>
  <c r="I2297" i="1" s="1"/>
  <c r="I1344" i="1" a="1"/>
  <c r="I1344" i="1" s="1"/>
  <c r="I1679" i="1" a="1"/>
  <c r="I1679" i="1" s="1"/>
  <c r="I2191" i="1" a="1"/>
  <c r="I2191" i="1" s="1"/>
  <c r="I1308" i="1" a="1"/>
  <c r="I1308" i="1" s="1"/>
  <c r="I2584" i="1" a="1"/>
  <c r="I2584" i="1" s="1"/>
  <c r="I2140" i="1" a="1"/>
  <c r="I2140" i="1" s="1"/>
  <c r="I2359" i="1" a="1"/>
  <c r="I2359" i="1" s="1"/>
  <c r="I2546" i="1" a="1"/>
  <c r="I2546" i="1" s="1"/>
  <c r="I1988" i="1" a="1"/>
  <c r="I1988" i="1" s="1"/>
  <c r="I941" i="1" a="1"/>
  <c r="I941" i="1" s="1"/>
  <c r="I1965" i="1" a="1"/>
  <c r="I1965" i="1" s="1"/>
  <c r="I940" i="1" a="1"/>
  <c r="I940" i="1" s="1"/>
  <c r="I1456" i="1" a="1"/>
  <c r="I1456" i="1" s="1"/>
  <c r="I1796" i="1" a="1"/>
  <c r="I1796" i="1" s="1"/>
  <c r="I2219" i="1" a="1"/>
  <c r="I2219" i="1" s="1"/>
  <c r="I2190" i="1" a="1"/>
  <c r="I2190" i="1" s="1"/>
  <c r="I2552" i="1" a="1"/>
  <c r="I2552" i="1" s="1"/>
  <c r="I2058" i="1" a="1"/>
  <c r="I2058" i="1" s="1"/>
  <c r="I1513" i="1" a="1"/>
  <c r="I1513" i="1" s="1"/>
  <c r="I2234" i="1" a="1"/>
  <c r="I2234" i="1" s="1"/>
  <c r="I2164" i="1" a="1"/>
  <c r="I2164" i="1" s="1"/>
  <c r="I375" i="1" a="1"/>
  <c r="I375" i="1" s="1"/>
  <c r="I987" i="1" a="1"/>
  <c r="I987" i="1" s="1"/>
  <c r="I893" i="1" a="1"/>
  <c r="I893" i="1" s="1"/>
  <c r="I520" i="1" a="1"/>
  <c r="I520" i="1" s="1"/>
  <c r="I592" i="1" a="1"/>
  <c r="I592" i="1" s="1"/>
  <c r="I913" i="1" a="1"/>
  <c r="I913" i="1" s="1"/>
  <c r="I892" i="1" a="1"/>
  <c r="I892" i="1" s="1"/>
  <c r="I1648" i="1" a="1"/>
  <c r="I1648" i="1" s="1"/>
  <c r="I2074" i="1" a="1"/>
  <c r="I2074" i="1" s="1"/>
  <c r="I1822" i="1" a="1"/>
  <c r="I1822" i="1" s="1"/>
  <c r="I834" i="1" a="1"/>
  <c r="I834" i="1" s="1"/>
  <c r="I2433" i="1" a="1"/>
  <c r="I2433" i="1" s="1"/>
  <c r="I1877" i="1" a="1"/>
  <c r="I1877" i="1" s="1"/>
  <c r="I1966" i="1" a="1"/>
  <c r="I1966" i="1" s="1"/>
  <c r="I886" i="1" a="1"/>
  <c r="I886" i="1" s="1"/>
  <c r="I1383" i="1" a="1"/>
  <c r="I1383" i="1" s="1"/>
  <c r="I393" i="1" a="1"/>
  <c r="I393" i="1" s="1"/>
  <c r="I2722" i="1" a="1"/>
  <c r="I2722" i="1" s="1"/>
  <c r="I2036" i="1" a="1"/>
  <c r="I2036" i="1" s="1"/>
  <c r="I1478" i="1" a="1"/>
  <c r="I1478" i="1" s="1"/>
  <c r="I1241" i="1" a="1"/>
  <c r="I1241" i="1" s="1"/>
  <c r="I1512" i="1" a="1"/>
  <c r="I1512" i="1" s="1"/>
  <c r="I1575" i="1" a="1"/>
  <c r="I1575" i="1" s="1"/>
  <c r="I1333" i="1" a="1"/>
  <c r="I1333" i="1" s="1"/>
  <c r="I969" i="1" a="1"/>
  <c r="I969" i="1" s="1"/>
  <c r="I261" i="1" a="1"/>
  <c r="I261" i="1" s="1"/>
  <c r="I2439" i="1" a="1"/>
  <c r="I2439" i="1" s="1"/>
  <c r="I820" i="1" a="1"/>
  <c r="I820" i="1" s="1"/>
  <c r="I220" i="1" a="1"/>
  <c r="I220" i="1" s="1"/>
  <c r="I2646" i="1" a="1"/>
  <c r="I2646" i="1" s="1"/>
  <c r="I2201" i="1" a="1"/>
  <c r="I2201" i="1" s="1"/>
  <c r="I1986" i="1" a="1"/>
  <c r="I1986" i="1" s="1"/>
  <c r="I2049" i="1" a="1"/>
  <c r="I2049" i="1" s="1"/>
  <c r="I2553" i="1" a="1"/>
  <c r="I2553" i="1" s="1"/>
  <c r="I809" i="1" a="1"/>
  <c r="I809" i="1" s="1"/>
  <c r="I2453" i="1" a="1"/>
  <c r="I2453" i="1" s="1"/>
  <c r="I1251" i="1" a="1"/>
  <c r="I1251" i="1" s="1"/>
  <c r="I864" i="1" a="1"/>
  <c r="I864" i="1" s="1"/>
  <c r="I2233" i="1" a="1"/>
  <c r="I2233" i="1" s="1"/>
  <c r="I2621" i="1" a="1"/>
  <c r="I2621" i="1" s="1"/>
  <c r="I1765" i="1" a="1"/>
  <c r="I1765" i="1" s="1"/>
  <c r="I1187" i="1" a="1"/>
  <c r="I1187" i="1" s="1"/>
  <c r="I60" i="1" a="1"/>
  <c r="I60" i="1" s="1"/>
  <c r="I1595" i="1" a="1"/>
  <c r="I1595" i="1" s="1"/>
  <c r="I2712" i="1" a="1"/>
  <c r="I2712" i="1" s="1"/>
  <c r="I1455" i="1" a="1"/>
  <c r="I1455" i="1" s="1"/>
  <c r="I2662" i="1" a="1"/>
  <c r="I2662" i="1" s="1"/>
  <c r="I486" i="1" a="1"/>
  <c r="I486" i="1" s="1"/>
  <c r="I2117" i="1" a="1"/>
  <c r="I2117" i="1" s="1"/>
  <c r="I2224" i="1" a="1"/>
  <c r="I2224" i="1" s="1"/>
  <c r="I1091" i="1" a="1"/>
  <c r="I1091" i="1" s="1"/>
  <c r="I1313" i="1" a="1"/>
  <c r="I1313" i="1" s="1"/>
  <c r="I921" i="1" a="1"/>
  <c r="I921" i="1" s="1"/>
  <c r="I848" i="1" a="1"/>
  <c r="I848" i="1" s="1"/>
  <c r="I1732" i="1" a="1"/>
  <c r="I1732" i="1" s="1"/>
  <c r="I1302" i="1" a="1"/>
  <c r="I1302" i="1" s="1"/>
  <c r="I982" i="1" a="1"/>
  <c r="I982" i="1" s="1"/>
  <c r="I2152" i="1" a="1"/>
  <c r="I2152" i="1" s="1"/>
  <c r="I2386" i="1" a="1"/>
  <c r="I2386" i="1" s="1"/>
  <c r="I2478" i="1" a="1"/>
  <c r="I2478" i="1" s="1"/>
  <c r="I1206" i="1" a="1"/>
  <c r="I1206" i="1" s="1"/>
  <c r="I1567" i="1" a="1"/>
  <c r="I1567" i="1" s="1"/>
  <c r="I1125" i="1" a="1"/>
  <c r="I1125" i="1" s="1"/>
  <c r="I821" i="1" a="1"/>
  <c r="I821" i="1" s="1"/>
  <c r="I2397" i="1" a="1"/>
  <c r="I2397" i="1" s="1"/>
  <c r="I16" i="1" a="1"/>
  <c r="I16" i="1" s="1"/>
  <c r="I2598" i="1" a="1"/>
  <c r="I2598" i="1" s="1"/>
  <c r="I1057" i="1" a="1"/>
  <c r="I1057" i="1" s="1"/>
  <c r="I625" i="1" a="1"/>
  <c r="I625" i="1" s="1"/>
  <c r="I1768" i="1" a="1"/>
  <c r="I1768" i="1" s="1"/>
  <c r="I847" i="1" a="1"/>
  <c r="I847" i="1" s="1"/>
  <c r="I12" i="1" a="1"/>
  <c r="I12" i="1" s="1"/>
  <c r="I1579" i="1" a="1"/>
  <c r="I1579" i="1" s="1"/>
  <c r="I247" i="1" a="1"/>
  <c r="I247" i="1" s="1"/>
  <c r="I1345" i="1" a="1"/>
  <c r="I1345" i="1" s="1"/>
  <c r="I508" i="1" a="1"/>
  <c r="I508" i="1" s="1"/>
  <c r="I2744" i="1" a="1"/>
  <c r="I2744" i="1" s="1"/>
  <c r="I2018" i="1" a="1"/>
  <c r="I2018" i="1" s="1"/>
  <c r="I179" i="1" a="1"/>
  <c r="I179" i="1" s="1"/>
  <c r="I985" i="1" a="1"/>
  <c r="I985" i="1" s="1"/>
  <c r="I491" i="1" a="1"/>
  <c r="I491" i="1" s="1"/>
  <c r="I168" i="1" a="1"/>
  <c r="I168" i="1" s="1"/>
  <c r="I1250" i="1" a="1"/>
  <c r="I1250" i="1" s="1"/>
  <c r="I41" i="1" a="1"/>
  <c r="I41" i="1" s="1"/>
  <c r="I879" i="1" a="1"/>
  <c r="I879" i="1" s="1"/>
  <c r="I1964" i="1" a="1"/>
  <c r="I1964" i="1" s="1"/>
  <c r="I2445" i="1" a="1"/>
  <c r="I2445" i="1" s="1"/>
  <c r="I440" i="1" a="1"/>
  <c r="I440" i="1" s="1"/>
  <c r="I291" i="1" a="1"/>
  <c r="I291" i="1" s="1"/>
  <c r="I1720" i="1" a="1"/>
  <c r="I1720" i="1" s="1"/>
  <c r="I1062" i="1" a="1"/>
  <c r="I1062" i="1" s="1"/>
  <c r="I1994" i="1" a="1"/>
  <c r="I1994" i="1" s="1"/>
  <c r="I2624" i="1" a="1"/>
  <c r="I2624" i="1" s="1"/>
  <c r="I930" i="1" a="1"/>
  <c r="I930" i="1" s="1"/>
  <c r="I896" i="1" a="1"/>
  <c r="I896" i="1" s="1"/>
  <c r="I1638" i="1" a="1"/>
  <c r="I1638" i="1" s="1"/>
  <c r="I183" i="1" a="1"/>
  <c r="I183" i="1" s="1"/>
  <c r="I826" i="1" a="1"/>
  <c r="I826" i="1" s="1"/>
  <c r="I1682" i="1" a="1"/>
  <c r="I1682" i="1" s="1"/>
  <c r="I2116" i="1" a="1"/>
  <c r="I2116" i="1" s="1"/>
  <c r="I290" i="1" a="1"/>
  <c r="I290" i="1" s="1"/>
  <c r="I488" i="1" a="1"/>
  <c r="I488" i="1" s="1"/>
  <c r="I360" i="1" a="1"/>
  <c r="I360" i="1" s="1"/>
  <c r="I27" i="1" a="1"/>
  <c r="I27" i="1" s="1"/>
  <c r="I95" i="1" a="1"/>
  <c r="I95" i="1" s="1"/>
  <c r="I350" i="1" a="1"/>
  <c r="I350" i="1" s="1"/>
  <c r="I174" i="1" a="1"/>
  <c r="I174" i="1" s="1"/>
  <c r="I249" i="1" a="1"/>
  <c r="I249" i="1" s="1"/>
  <c r="I116" i="1" a="1"/>
  <c r="I116" i="1" s="1"/>
  <c r="I188" i="1" a="1"/>
  <c r="I188" i="1" s="1"/>
  <c r="I661" i="1" a="1"/>
  <c r="I661" i="1" s="1"/>
  <c r="I173" i="1" a="1"/>
  <c r="I173" i="1" s="1"/>
  <c r="I232" i="1" a="1"/>
  <c r="I232" i="1" s="1"/>
  <c r="I787" i="1" a="1"/>
  <c r="I787" i="1" s="1"/>
  <c r="I212" i="1" a="1"/>
  <c r="I212" i="1" s="1"/>
  <c r="I2150" i="1" a="1"/>
  <c r="I2150" i="1" s="1"/>
  <c r="I181" i="1" a="1"/>
  <c r="I181" i="1" s="1"/>
  <c r="I187" i="1" a="1"/>
  <c r="I187" i="1" s="1"/>
  <c r="I1920" i="1" a="1"/>
  <c r="I1920" i="1" s="1"/>
  <c r="I799" i="1" a="1"/>
  <c r="I799" i="1" s="1"/>
  <c r="I165" i="1" a="1"/>
  <c r="I165" i="1" s="1"/>
  <c r="I2257" i="1" a="1"/>
  <c r="I2257" i="1" s="1"/>
  <c r="I1354" i="1" a="1"/>
  <c r="I1354" i="1" s="1"/>
  <c r="I546" i="1" a="1"/>
  <c r="I546" i="1" s="1"/>
  <c r="I2387" i="1" a="1"/>
  <c r="I2387" i="1" s="1"/>
  <c r="I2285" i="1" a="1"/>
  <c r="I2285" i="1" s="1"/>
  <c r="I865" i="1" a="1"/>
  <c r="I865" i="1" s="1"/>
  <c r="I1483" i="1" a="1"/>
  <c r="I1483" i="1" s="1"/>
  <c r="I946" i="1" a="1"/>
  <c r="I946" i="1" s="1"/>
  <c r="I1301" i="1" a="1"/>
  <c r="I1301" i="1" s="1"/>
  <c r="I288" i="1" a="1"/>
  <c r="I288" i="1" s="1"/>
  <c r="I2311" i="1" a="1"/>
  <c r="I2311" i="1" s="1"/>
  <c r="I1656" i="1" a="1"/>
  <c r="I1656" i="1" s="1"/>
  <c r="I935" i="1" a="1"/>
  <c r="I935" i="1" s="1"/>
  <c r="I2" i="1" a="1"/>
  <c r="I2" i="1" s="1"/>
  <c r="I1066" i="1" a="1"/>
  <c r="I1066" i="1" s="1"/>
  <c r="I916" i="1" a="1"/>
  <c r="I916" i="1" s="1"/>
  <c r="I1788" i="1" a="1"/>
  <c r="I1788" i="1" s="1"/>
  <c r="I2645" i="1" a="1"/>
  <c r="I2645" i="1" s="1"/>
  <c r="I2714" i="1" a="1"/>
  <c r="I2714" i="1" s="1"/>
  <c r="I1266" i="1" a="1"/>
  <c r="I1266" i="1" s="1"/>
  <c r="I2203" i="1" a="1"/>
  <c r="I2203" i="1" s="1"/>
  <c r="I984" i="1" a="1"/>
  <c r="I984" i="1" s="1"/>
  <c r="I2682" i="1" a="1"/>
  <c r="I2682" i="1" s="1"/>
  <c r="I649" i="1" a="1"/>
  <c r="I649" i="1" s="1"/>
  <c r="I57" i="1" a="1"/>
  <c r="I57" i="1" s="1"/>
  <c r="I866" i="1" a="1"/>
  <c r="I866" i="1" s="1"/>
  <c r="I852" i="1" a="1"/>
  <c r="I852" i="1" s="1"/>
  <c r="I1748" i="1" a="1"/>
  <c r="I1748" i="1" s="1"/>
  <c r="I1571" i="1" a="1"/>
  <c r="I1571" i="1" s="1"/>
  <c r="I1365" i="1" a="1"/>
  <c r="I1365" i="1" s="1"/>
  <c r="I1476" i="1" a="1"/>
  <c r="I1476" i="1" s="1"/>
  <c r="I2052" i="1" a="1"/>
  <c r="I2052" i="1" s="1"/>
  <c r="I762" i="1" a="1"/>
  <c r="I762" i="1" s="1"/>
  <c r="I825" i="1" a="1"/>
  <c r="I825" i="1" s="1"/>
  <c r="I154" i="1" a="1"/>
  <c r="I154" i="1" s="1"/>
  <c r="I14" i="1" a="1"/>
  <c r="I14" i="1" s="1"/>
  <c r="I1592" i="1" a="1"/>
  <c r="I1592" i="1" s="1"/>
  <c r="I1498" i="1" a="1"/>
  <c r="I1498" i="1" s="1"/>
  <c r="I1917" i="1" a="1"/>
  <c r="I1917" i="1" s="1"/>
  <c r="I1814" i="1" a="1"/>
  <c r="I1814" i="1" s="1"/>
  <c r="I1874" i="1" a="1"/>
  <c r="I1874" i="1" s="1"/>
  <c r="I2452" i="1" a="1"/>
  <c r="I2452" i="1" s="1"/>
  <c r="I1881" i="1" a="1"/>
  <c r="I1881" i="1" s="1"/>
  <c r="I683" i="1" a="1"/>
  <c r="I683" i="1" s="1"/>
  <c r="I2651" i="1" a="1"/>
  <c r="I2651" i="1" s="1"/>
  <c r="I1574" i="1" a="1"/>
  <c r="I1574" i="1" s="1"/>
  <c r="I967" i="1" a="1"/>
  <c r="I967" i="1" s="1"/>
  <c r="I568" i="1" a="1"/>
  <c r="I568" i="1" s="1"/>
  <c r="I1948" i="1" a="1"/>
  <c r="I1948" i="1" s="1"/>
  <c r="I2211" i="1" a="1"/>
  <c r="I2211" i="1" s="1"/>
  <c r="I903" i="1" a="1"/>
  <c r="I903" i="1" s="1"/>
  <c r="I225" i="1" a="1"/>
  <c r="I225" i="1" s="1"/>
  <c r="I2513" i="1" a="1"/>
  <c r="I2513" i="1" s="1"/>
  <c r="I2026" i="1" a="1"/>
  <c r="I2026" i="1" s="1"/>
  <c r="I204" i="1" a="1"/>
  <c r="I204" i="1" s="1"/>
  <c r="I416" i="1" a="1"/>
  <c r="I416" i="1" s="1"/>
  <c r="I923" i="1" a="1"/>
  <c r="I923" i="1" s="1"/>
  <c r="I2390" i="1" a="1"/>
  <c r="I2390" i="1" s="1"/>
  <c r="I2070" i="1" a="1"/>
  <c r="I2070" i="1" s="1"/>
  <c r="I1508" i="1" a="1"/>
  <c r="I1508" i="1" s="1"/>
  <c r="I2615" i="1" a="1"/>
  <c r="I2615" i="1" s="1"/>
  <c r="I1394" i="1" a="1"/>
  <c r="I1394" i="1" s="1"/>
  <c r="I863" i="1" a="1"/>
  <c r="I863" i="1" s="1"/>
  <c r="I526" i="1" a="1"/>
  <c r="I526" i="1" s="1"/>
  <c r="I129" i="1" a="1"/>
  <c r="I129" i="1" s="1"/>
  <c r="I91" i="1" a="1"/>
  <c r="I91" i="1" s="1"/>
  <c r="I1957" i="1" a="1"/>
  <c r="I1957" i="1" s="1"/>
  <c r="I513" i="1" a="1"/>
  <c r="I513" i="1" s="1"/>
  <c r="I2505" i="1" a="1"/>
  <c r="I2505" i="1" s="1"/>
  <c r="I2044" i="1" a="1"/>
  <c r="I2044" i="1" s="1"/>
  <c r="I1100" i="1" a="1"/>
  <c r="I1100" i="1" s="1"/>
  <c r="I1084" i="1" a="1"/>
  <c r="I1084" i="1" s="1"/>
  <c r="I2216" i="1" a="1"/>
  <c r="I2216" i="1" s="1"/>
  <c r="I160" i="1" a="1"/>
  <c r="I160" i="1" s="1"/>
  <c r="I2141" i="1" a="1"/>
  <c r="I2141" i="1" s="1"/>
  <c r="I905" i="1" a="1"/>
  <c r="I905" i="1" s="1"/>
  <c r="I172" i="1" a="1"/>
  <c r="I172" i="1" s="1"/>
  <c r="I981" i="1" a="1"/>
  <c r="I981" i="1" s="1"/>
  <c r="I1155" i="1" a="1"/>
  <c r="I1155" i="1" s="1"/>
  <c r="I1358" i="1" a="1"/>
  <c r="I1358" i="1" s="1"/>
  <c r="I410" i="1" a="1"/>
  <c r="I410" i="1" s="1"/>
  <c r="I2146" i="1" a="1"/>
  <c r="I2146" i="1" s="1"/>
  <c r="I369" i="1" a="1"/>
  <c r="I369" i="1" s="1"/>
  <c r="I2539" i="1" a="1"/>
  <c r="I2539" i="1" s="1"/>
  <c r="I362" i="1" a="1"/>
  <c r="I362" i="1" s="1"/>
  <c r="I1997" i="1" a="1"/>
  <c r="I1997" i="1" s="1"/>
  <c r="I2185" i="1" a="1"/>
  <c r="I2185" i="1" s="1"/>
  <c r="I2055" i="1" a="1"/>
  <c r="I2055" i="1" s="1"/>
  <c r="I796" i="1" a="1"/>
  <c r="I796" i="1" s="1"/>
  <c r="I271" i="1" a="1"/>
  <c r="I271" i="1" s="1"/>
  <c r="I2301" i="1" a="1"/>
  <c r="I2301" i="1" s="1"/>
  <c r="I2073" i="1" a="1"/>
  <c r="I2073" i="1" s="1"/>
  <c r="I346" i="1" a="1"/>
  <c r="I346" i="1" s="1"/>
  <c r="I800" i="1" a="1"/>
  <c r="I800" i="1" s="1"/>
  <c r="I527" i="1" a="1"/>
  <c r="I527" i="1" s="1"/>
  <c r="I541" i="1" a="1"/>
  <c r="I541" i="1" s="1"/>
  <c r="I1006" i="1" a="1"/>
  <c r="I1006" i="1" s="1"/>
  <c r="I2103" i="1" a="1"/>
  <c r="I2103" i="1" s="1"/>
  <c r="I659" i="1" a="1"/>
  <c r="I659" i="1" s="1"/>
  <c r="I1469" i="1" a="1"/>
  <c r="I1469" i="1" s="1"/>
  <c r="I1361" i="1" a="1"/>
  <c r="I1361" i="1" s="1"/>
  <c r="I252" i="1" a="1"/>
  <c r="I252" i="1" s="1"/>
  <c r="I890" i="1" a="1"/>
  <c r="I890" i="1" s="1"/>
  <c r="I663" i="1" a="1"/>
  <c r="I663" i="1" s="1"/>
  <c r="I1760" i="1" a="1"/>
  <c r="I1760" i="1" s="1"/>
  <c r="I706" i="1" a="1"/>
  <c r="I706" i="1" s="1"/>
  <c r="I2481" i="1" a="1"/>
  <c r="I2481" i="1" s="1"/>
  <c r="I679" i="1" a="1"/>
  <c r="I679" i="1" s="1"/>
  <c r="I1836" i="1" a="1"/>
  <c r="I1836" i="1" s="1"/>
  <c r="I2751" i="1" a="1"/>
  <c r="I2751" i="1" s="1"/>
  <c r="I2509" i="1" a="1"/>
  <c r="I2509" i="1" s="1"/>
  <c r="I2573" i="1" a="1"/>
  <c r="I2573" i="1" s="1"/>
  <c r="I654" i="1" a="1"/>
  <c r="I654" i="1" s="1"/>
  <c r="I2554" i="1" a="1"/>
  <c r="I2554" i="1" s="1"/>
  <c r="I2568" i="1" a="1"/>
  <c r="I2568" i="1" s="1"/>
  <c r="I2730" i="1" a="1"/>
  <c r="I2730" i="1" s="1"/>
  <c r="I2393" i="1" a="1"/>
  <c r="I2393" i="1" s="1"/>
  <c r="I2748" i="1" a="1"/>
  <c r="I2748" i="1" s="1"/>
  <c r="I875" i="1" a="1"/>
  <c r="I875" i="1" s="1"/>
  <c r="I274" i="1" a="1"/>
  <c r="I274" i="1" s="1"/>
  <c r="I2613" i="1" a="1"/>
  <c r="I2613" i="1" s="1"/>
  <c r="I1643" i="1" a="1"/>
  <c r="I1643" i="1" s="1"/>
  <c r="I1030" i="1" a="1"/>
  <c r="I1030" i="1" s="1"/>
  <c r="I2416" i="1" a="1"/>
  <c r="I2416" i="1" s="1"/>
  <c r="I1069" i="1" a="1"/>
  <c r="I1069" i="1" s="1"/>
  <c r="I494" i="1" a="1"/>
  <c r="I494" i="1" s="1"/>
  <c r="I798" i="1" a="1"/>
  <c r="I798" i="1" s="1"/>
  <c r="I2274" i="1" a="1"/>
  <c r="I2274" i="1" s="1"/>
  <c r="I2471" i="1" a="1"/>
  <c r="I2471" i="1" s="1"/>
  <c r="I1950" i="1" a="1"/>
  <c r="I1950" i="1" s="1"/>
  <c r="I850" i="1" a="1"/>
  <c r="I850" i="1" s="1"/>
  <c r="I2008" i="1" a="1"/>
  <c r="I2008" i="1" s="1"/>
  <c r="I1287" i="1" a="1"/>
  <c r="I1287" i="1" s="1"/>
  <c r="I2611" i="1" a="1"/>
  <c r="I2611" i="1" s="1"/>
  <c r="I1589" i="1" a="1"/>
  <c r="I1589" i="1" s="1"/>
  <c r="I2317" i="1" a="1"/>
  <c r="I2317" i="1" s="1"/>
  <c r="I171" i="1" a="1"/>
  <c r="I171" i="1" s="1"/>
  <c r="I1113" i="1" a="1"/>
  <c r="I1113" i="1" s="1"/>
  <c r="I708" i="1" a="1"/>
  <c r="I708" i="1" s="1"/>
  <c r="I785" i="1" a="1"/>
  <c r="I785" i="1" s="1"/>
  <c r="I689" i="1" a="1"/>
  <c r="I689" i="1" s="1"/>
  <c r="I914" i="1" a="1"/>
  <c r="I914" i="1" s="1"/>
  <c r="I2067" i="1" a="1"/>
  <c r="I2067" i="1" s="1"/>
  <c r="I2669" i="1" a="1"/>
  <c r="I2669" i="1" s="1"/>
  <c r="I2237" i="1" a="1"/>
  <c r="I2237" i="1" s="1"/>
  <c r="I1371" i="1" a="1"/>
  <c r="I1371" i="1" s="1"/>
  <c r="I2371" i="1" a="1"/>
  <c r="I2371" i="1" s="1"/>
  <c r="I242" i="1" a="1"/>
  <c r="I242" i="1" s="1"/>
  <c r="I2123" i="1" a="1"/>
  <c r="I2123" i="1" s="1"/>
  <c r="I1785" i="1" a="1"/>
  <c r="I1785" i="1" s="1"/>
  <c r="I2601" i="1" a="1"/>
  <c r="I2601" i="1" s="1"/>
  <c r="I1903" i="1" a="1"/>
  <c r="I1903" i="1" s="1"/>
  <c r="I806" i="1" a="1"/>
  <c r="I806" i="1" s="1"/>
  <c r="I433" i="1" a="1"/>
  <c r="I433" i="1" s="1"/>
  <c r="I1763" i="1" a="1"/>
  <c r="I1763" i="1" s="1"/>
  <c r="I80" i="1" a="1"/>
  <c r="I80" i="1" s="1"/>
  <c r="I1742" i="1" a="1"/>
  <c r="I1742" i="1" s="1"/>
  <c r="I770" i="1" a="1"/>
  <c r="I770" i="1" s="1"/>
  <c r="I1292" i="1" a="1"/>
  <c r="I1292" i="1" s="1"/>
  <c r="I732" i="1" a="1"/>
  <c r="I732" i="1" s="1"/>
  <c r="I2451" i="1" a="1"/>
  <c r="I2451" i="1" s="1"/>
  <c r="I1529" i="1" a="1"/>
  <c r="I1529" i="1" s="1"/>
  <c r="I1843" i="1" a="1"/>
  <c r="I1843" i="1" s="1"/>
  <c r="I1005" i="1" a="1"/>
  <c r="I1005" i="1" s="1"/>
  <c r="I349" i="1" a="1"/>
  <c r="I349" i="1" s="1"/>
  <c r="I2753" i="1" a="1"/>
  <c r="I2753" i="1" s="1"/>
  <c r="I2167" i="1" a="1"/>
  <c r="I2167" i="1" s="1"/>
  <c r="I1516" i="1" a="1"/>
  <c r="I1516" i="1" s="1"/>
  <c r="I769" i="1" a="1"/>
  <c r="I769" i="1" s="1"/>
  <c r="I1607" i="1" a="1"/>
  <c r="I1607" i="1" s="1"/>
  <c r="I1764" i="1" a="1"/>
  <c r="I1764" i="1" s="1"/>
  <c r="I1274" i="1" a="1"/>
  <c r="I1274" i="1" s="1"/>
  <c r="I2504" i="1" a="1"/>
  <c r="I2504" i="1" s="1"/>
  <c r="I788" i="1" a="1"/>
  <c r="I788" i="1" s="1"/>
  <c r="I884" i="1" a="1"/>
  <c r="I884" i="1" s="1"/>
  <c r="I539" i="1" a="1"/>
  <c r="I539" i="1" s="1"/>
  <c r="I2758" i="1" a="1"/>
  <c r="I2758" i="1" s="1"/>
  <c r="I859" i="1" a="1"/>
  <c r="I859" i="1" s="1"/>
  <c r="I2258" i="1" a="1"/>
  <c r="I2258" i="1" s="1"/>
  <c r="I496" i="1" a="1"/>
  <c r="I496" i="1" s="1"/>
  <c r="I2051" i="1" a="1"/>
  <c r="I2051" i="1" s="1"/>
  <c r="I928" i="1" a="1"/>
  <c r="I928" i="1" s="1"/>
  <c r="I246" i="1" a="1"/>
  <c r="I246" i="1" s="1"/>
  <c r="I2368" i="1" a="1"/>
  <c r="I2368" i="1" s="1"/>
  <c r="I810" i="1" a="1"/>
  <c r="I810" i="1" s="1"/>
  <c r="I1016" i="1" a="1"/>
  <c r="I1016" i="1" s="1"/>
  <c r="I218" i="1" a="1"/>
  <c r="I218" i="1" s="1"/>
  <c r="I2097" i="1" a="1"/>
  <c r="I2097" i="1" s="1"/>
  <c r="I2362" i="1" a="1"/>
  <c r="I2362" i="1" s="1"/>
  <c r="I211" i="1" a="1"/>
  <c r="I211" i="1" s="1"/>
  <c r="I2156" i="1" a="1"/>
  <c r="I2156" i="1" s="1"/>
  <c r="I1976" i="1" a="1"/>
  <c r="I1976" i="1" s="1"/>
  <c r="I482" i="1" a="1"/>
  <c r="I482" i="1" s="1"/>
  <c r="I2443" i="1" a="1"/>
  <c r="I2443" i="1" s="1"/>
  <c r="I2308" i="1" a="1"/>
  <c r="I2308" i="1" s="1"/>
  <c r="I2608" i="1" a="1"/>
  <c r="I2608" i="1" s="1"/>
  <c r="I524" i="1" a="1"/>
  <c r="I524" i="1" s="1"/>
  <c r="I331" i="1" a="1"/>
  <c r="I331" i="1" s="1"/>
  <c r="I2163" i="1" a="1"/>
  <c r="I2163" i="1" s="1"/>
  <c r="I891" i="1" a="1"/>
  <c r="I891" i="1" s="1"/>
  <c r="I1700" i="1" a="1"/>
  <c r="I1700" i="1" s="1"/>
  <c r="I2759" i="1" a="1"/>
  <c r="I2759" i="1" s="1"/>
  <c r="I774" i="1" a="1"/>
  <c r="I774" i="1" s="1"/>
  <c r="I1949" i="1" a="1"/>
  <c r="I1949" i="1" s="1"/>
  <c r="I840" i="1" a="1"/>
  <c r="I840" i="1" s="1"/>
  <c r="I1968" i="1" a="1"/>
  <c r="I1968" i="1" s="1"/>
  <c r="I2033" i="1" a="1"/>
  <c r="I2033" i="1" s="1"/>
  <c r="I869" i="1" a="1"/>
  <c r="I869" i="1" s="1"/>
  <c r="I48" i="1" a="1"/>
  <c r="I48" i="1" s="1"/>
  <c r="I1956" i="1" a="1"/>
  <c r="I1956" i="1" s="1"/>
  <c r="I2298" i="1" a="1"/>
  <c r="I2298" i="1" s="1"/>
  <c r="I988" i="1" a="1"/>
  <c r="I988" i="1" s="1"/>
  <c r="I1009" i="1" a="1"/>
  <c r="I1009" i="1" s="1"/>
  <c r="I2684" i="1" a="1"/>
  <c r="I2684" i="1" s="1"/>
  <c r="I2178" i="1" a="1"/>
  <c r="I2178" i="1" s="1"/>
  <c r="I2025" i="1" a="1"/>
  <c r="I2025" i="1" s="1"/>
  <c r="I2597" i="1" a="1"/>
  <c r="I2597" i="1" s="1"/>
  <c r="I2193" i="1" a="1"/>
  <c r="I2193" i="1" s="1"/>
  <c r="I347" i="1" a="1"/>
  <c r="I347" i="1" s="1"/>
  <c r="I407" i="1" a="1"/>
  <c r="I407" i="1" s="1"/>
  <c r="I1360" i="1" a="1"/>
  <c r="I1360" i="1" s="1"/>
  <c r="I1825" i="1" a="1"/>
  <c r="I1825" i="1" s="1"/>
  <c r="I1395" i="1" a="1"/>
  <c r="I1395" i="1" s="1"/>
  <c r="I1286" i="1" a="1"/>
  <c r="I1286" i="1" s="1"/>
  <c r="I415" i="1" a="1"/>
  <c r="I415" i="1" s="1"/>
  <c r="I2169" i="1" a="1"/>
  <c r="I2169" i="1" s="1"/>
  <c r="I805" i="1" a="1"/>
  <c r="I805" i="1" s="1"/>
  <c r="I1299" i="1" a="1"/>
  <c r="I1299" i="1" s="1"/>
  <c r="I2269" i="1" a="1"/>
  <c r="I2269" i="1" s="1"/>
  <c r="I1892" i="1" a="1"/>
  <c r="I1892" i="1" s="1"/>
  <c r="I1673" i="1" a="1"/>
  <c r="I1673" i="1" s="1"/>
  <c r="I2503" i="1" a="1"/>
  <c r="I2503" i="1" s="1"/>
  <c r="I583" i="1" a="1"/>
  <c r="I583" i="1" s="1"/>
  <c r="I1824" i="1" a="1"/>
  <c r="I1824" i="1" s="1"/>
  <c r="I1090" i="1" a="1"/>
  <c r="I1090" i="1" s="1"/>
  <c r="I226" i="1" a="1"/>
  <c r="I226" i="1" s="1"/>
  <c r="I1108" i="1" a="1"/>
  <c r="I1108" i="1" s="1"/>
  <c r="I908" i="1" a="1"/>
  <c r="I908" i="1" s="1"/>
  <c r="I2555" i="1" a="1"/>
  <c r="I2555" i="1" s="1"/>
  <c r="I868" i="1" a="1"/>
  <c r="I868" i="1" s="1"/>
  <c r="I870" i="1" a="1"/>
  <c r="I870" i="1" s="1"/>
  <c r="I2139" i="1" a="1"/>
  <c r="I2139" i="1" s="1"/>
  <c r="I2014" i="1" a="1"/>
  <c r="I2014" i="1" s="1"/>
  <c r="I1884" i="1" a="1"/>
  <c r="I1884" i="1" s="1"/>
  <c r="I813" i="1" a="1"/>
  <c r="I813" i="1" s="1"/>
  <c r="I857" i="1" a="1"/>
  <c r="I857" i="1" s="1"/>
  <c r="I2313" i="1" a="1"/>
  <c r="I2313" i="1" s="1"/>
  <c r="I858" i="1" a="1"/>
  <c r="I858" i="1" s="1"/>
  <c r="I2616" i="1" a="1"/>
  <c r="I2616" i="1" s="1"/>
  <c r="I846" i="1" a="1"/>
  <c r="I846" i="1" s="1"/>
  <c r="I2286" i="1" a="1"/>
  <c r="I2286" i="1" s="1"/>
  <c r="I828" i="1" a="1"/>
  <c r="I828" i="1" s="1"/>
  <c r="I372" i="1" a="1"/>
  <c r="I372" i="1" s="1"/>
  <c r="I929" i="1" a="1"/>
  <c r="I929" i="1" s="1"/>
  <c r="I974" i="1" a="1"/>
  <c r="I974" i="1" s="1"/>
  <c r="I1195" i="1" a="1"/>
  <c r="I1195" i="1" s="1"/>
  <c r="I996" i="1" a="1"/>
  <c r="I996" i="1" s="1"/>
  <c r="I1012" i="1" a="1"/>
  <c r="I1012" i="1" s="1"/>
  <c r="I321" i="1" a="1"/>
  <c r="I321" i="1" s="1"/>
  <c r="I1044" i="1" a="1"/>
  <c r="I1044" i="1" s="1"/>
  <c r="I1786" i="1" a="1"/>
  <c r="I1786" i="1" s="1"/>
  <c r="I1426" i="1" a="1"/>
  <c r="I1426" i="1" s="1"/>
  <c r="I1045" i="1" a="1"/>
  <c r="I1045" i="1" s="1"/>
  <c r="I1967" i="1" a="1"/>
  <c r="I1967" i="1" s="1"/>
  <c r="I2741" i="1" a="1"/>
  <c r="I2741" i="1" s="1"/>
  <c r="I1186" i="1" a="1"/>
  <c r="I1186" i="1" s="1"/>
  <c r="I110" i="1" a="1"/>
  <c r="I110" i="1" s="1"/>
  <c r="I764" i="1" a="1"/>
  <c r="I764" i="1" s="1"/>
  <c r="I876" i="1" a="1"/>
  <c r="I876" i="1" s="1"/>
  <c r="I1000" i="1" a="1"/>
  <c r="I1000" i="1" s="1"/>
  <c r="I836" i="1" a="1"/>
  <c r="I836" i="1" s="1"/>
  <c r="I2668" i="1" a="1"/>
  <c r="I2668" i="1" s="1"/>
  <c r="I1285" i="1" a="1"/>
  <c r="I1285" i="1" s="1"/>
  <c r="I812" i="1" a="1"/>
  <c r="I812" i="1" s="1"/>
  <c r="I1253" i="1" a="1"/>
  <c r="I1253" i="1" s="1"/>
  <c r="I404" i="1" a="1"/>
  <c r="I404" i="1" s="1"/>
  <c r="I955" i="1" a="1"/>
  <c r="I955" i="1" s="1"/>
  <c r="I511" i="1" a="1"/>
  <c r="I511" i="1" s="1"/>
  <c r="I338" i="1" a="1"/>
  <c r="I338" i="1" s="1"/>
  <c r="I1466" i="1" a="1"/>
  <c r="I1466" i="1" s="1"/>
  <c r="I512" i="1" a="1"/>
  <c r="I512" i="1" s="1"/>
  <c r="I2113" i="1" a="1"/>
  <c r="I2113" i="1" s="1"/>
  <c r="I329" i="1" a="1"/>
  <c r="I329" i="1" s="1"/>
  <c r="I843" i="1" a="1"/>
  <c r="I843" i="1" s="1"/>
  <c r="I2307" i="1" a="1"/>
  <c r="I2307" i="1" s="1"/>
  <c r="I1772" i="1" a="1"/>
  <c r="I1772" i="1" s="1"/>
  <c r="I924" i="1" a="1"/>
  <c r="I924" i="1" s="1"/>
  <c r="I2061" i="1" a="1"/>
  <c r="I2061" i="1" s="1"/>
  <c r="I1536" i="1" a="1"/>
  <c r="I1536" i="1" s="1"/>
  <c r="I2205" i="1" a="1"/>
  <c r="I2205" i="1" s="1"/>
  <c r="I841" i="1" a="1"/>
  <c r="I841" i="1" s="1"/>
  <c r="I1890" i="1" a="1"/>
  <c r="I1890" i="1" s="1"/>
  <c r="I1954" i="1" a="1"/>
  <c r="I1954" i="1" s="1"/>
  <c r="I418" i="1" a="1"/>
  <c r="I418" i="1" s="1"/>
  <c r="I1191" i="1" a="1"/>
  <c r="I1191" i="1" s="1"/>
  <c r="I638" i="1" a="1"/>
  <c r="I638" i="1" s="1"/>
  <c r="I1784" i="1" a="1"/>
  <c r="I1784" i="1" s="1"/>
  <c r="I342" i="1" a="1"/>
  <c r="I342" i="1" s="1"/>
  <c r="I1897" i="1" a="1"/>
  <c r="I1897" i="1" s="1"/>
  <c r="I549" i="1" a="1"/>
  <c r="I549" i="1" s="1"/>
  <c r="I1008" i="1" a="1"/>
  <c r="I1008" i="1" s="1"/>
  <c r="I1876" i="1" a="1"/>
  <c r="I1876" i="1" s="1"/>
  <c r="I1778" i="1" a="1"/>
  <c r="I1778" i="1" s="1"/>
  <c r="I1961" i="1" a="1"/>
  <c r="I1961" i="1" s="1"/>
  <c r="I1973" i="1" a="1"/>
  <c r="I1973" i="1" s="1"/>
  <c r="I1552" i="1" a="1"/>
  <c r="I1552" i="1" s="1"/>
  <c r="I1020" i="1" a="1"/>
  <c r="I1020" i="1" s="1"/>
  <c r="I1014" i="1" a="1"/>
  <c r="I1014" i="1" s="1"/>
  <c r="I1202" i="1" a="1"/>
  <c r="I1202" i="1" s="1"/>
  <c r="I934" i="1" a="1"/>
  <c r="I934" i="1" s="1"/>
  <c r="I1816" i="1" a="1"/>
  <c r="I1816" i="1" s="1"/>
  <c r="I2656" i="1" a="1"/>
  <c r="I2656" i="1" s="1"/>
  <c r="I2590" i="1" a="1"/>
  <c r="I2590" i="1" s="1"/>
  <c r="I453" i="1" a="1"/>
  <c r="I453" i="1" s="1"/>
  <c r="I2649" i="1" a="1"/>
  <c r="I2649" i="1" s="1"/>
  <c r="I1029" i="1" a="1"/>
  <c r="I1029" i="1" s="1"/>
  <c r="I2449" i="1" a="1"/>
  <c r="I2449" i="1" s="1"/>
  <c r="I2603" i="1" a="1"/>
  <c r="I2603" i="1" s="1"/>
  <c r="I2040" i="1" a="1"/>
  <c r="I2040" i="1" s="1"/>
  <c r="I2155" i="1" a="1"/>
  <c r="I2155" i="1" s="1"/>
  <c r="I2130" i="1" a="1"/>
  <c r="I2130" i="1" s="1"/>
  <c r="I1844" i="1" a="1"/>
  <c r="I1844" i="1" s="1"/>
  <c r="I816" i="1" a="1"/>
  <c r="I816" i="1" s="1"/>
  <c r="I894" i="1" a="1"/>
  <c r="I894" i="1" s="1"/>
  <c r="I1409" i="1" a="1"/>
  <c r="I1409" i="1" s="1"/>
  <c r="I1797" i="1" a="1"/>
  <c r="I1797" i="1" s="1"/>
  <c r="I340" i="1" a="1"/>
  <c r="I340" i="1" s="1"/>
  <c r="I1841" i="1" a="1"/>
  <c r="I1841" i="1" s="1"/>
  <c r="I1934" i="1" a="1"/>
  <c r="I1934" i="1" s="1"/>
  <c r="I1854" i="1" a="1"/>
  <c r="I1854" i="1" s="1"/>
  <c r="I1124" i="1" a="1"/>
  <c r="I1124" i="1" s="1"/>
  <c r="I803" i="1" a="1"/>
  <c r="I803" i="1" s="1"/>
  <c r="I417" i="1" a="1"/>
  <c r="I417" i="1" s="1"/>
  <c r="I2447" i="1" a="1"/>
  <c r="I2447" i="1" s="1"/>
  <c r="I807" i="1" a="1"/>
  <c r="I807" i="1" s="1"/>
  <c r="I307" i="1" a="1"/>
  <c r="I307" i="1" s="1"/>
  <c r="I191" i="1" a="1"/>
  <c r="I191" i="1" s="1"/>
  <c r="I240" i="1" a="1"/>
  <c r="I240" i="1" s="1"/>
  <c r="I1817" i="1" a="1"/>
  <c r="I1817" i="1" s="1"/>
  <c r="I1962" i="1" a="1"/>
  <c r="I1962" i="1" s="1"/>
  <c r="I2604" i="1" a="1"/>
  <c r="I2604" i="1" s="1"/>
  <c r="I824" i="1" a="1"/>
  <c r="I824" i="1" s="1"/>
  <c r="I2038" i="1" a="1"/>
  <c r="I2038" i="1" s="1"/>
  <c r="I1252" i="1" a="1"/>
  <c r="I1252" i="1" s="1"/>
  <c r="I2448" i="1" a="1"/>
  <c r="I2448" i="1" s="1"/>
  <c r="I1750" i="1" a="1"/>
  <c r="I1750" i="1" s="1"/>
  <c r="I532" i="1" a="1"/>
  <c r="I532" i="1" s="1"/>
  <c r="I1067" i="1" a="1"/>
  <c r="I1067" i="1" s="1"/>
  <c r="I670" i="1" a="1"/>
  <c r="I670" i="1" s="1"/>
  <c r="I814" i="1" a="1"/>
  <c r="I814" i="1" s="1"/>
  <c r="I419" i="1" a="1"/>
  <c r="I419" i="1" s="1"/>
  <c r="I731" i="1" a="1"/>
  <c r="I731" i="1" s="1"/>
  <c r="I569" i="1" a="1"/>
  <c r="I569" i="1" s="1"/>
  <c r="I1832" i="1" a="1"/>
  <c r="I1832" i="1" s="1"/>
  <c r="I1199" i="1" a="1"/>
  <c r="I1199" i="1" s="1"/>
  <c r="I8" i="1" a="1"/>
  <c r="I8" i="1" s="1"/>
  <c r="I1789" i="1" a="1"/>
  <c r="I1789" i="1" s="1"/>
  <c r="I2392" i="1" a="1"/>
  <c r="I2392" i="1" s="1"/>
  <c r="I1564" i="1" a="1"/>
  <c r="I1564" i="1" s="1"/>
  <c r="I1773" i="1" a="1"/>
  <c r="I1773" i="1" s="1"/>
  <c r="I2389" i="1" a="1"/>
  <c r="I2389" i="1" s="1"/>
  <c r="I1831" i="1" a="1"/>
  <c r="I1831" i="1" s="1"/>
  <c r="I608" i="1" a="1"/>
  <c r="I608" i="1" s="1"/>
  <c r="I2107" i="1" a="1"/>
  <c r="I2107" i="1" s="1"/>
  <c r="I1370" i="1" a="1"/>
  <c r="I1370" i="1" s="1"/>
  <c r="I2419" i="1" a="1"/>
  <c r="I2419" i="1" s="1"/>
  <c r="I2364" i="1" a="1"/>
  <c r="I2364" i="1" s="1"/>
  <c r="I2687" i="1" a="1"/>
  <c r="I2687" i="1" s="1"/>
  <c r="I2184" i="1" a="1"/>
  <c r="I2184" i="1" s="1"/>
  <c r="I400" i="1" a="1"/>
  <c r="I400" i="1" s="1"/>
  <c r="I2457" i="1" a="1"/>
  <c r="I2457" i="1" s="1"/>
  <c r="I2620" i="1" a="1"/>
  <c r="I2620" i="1" s="1"/>
  <c r="I887" i="1" a="1"/>
  <c r="I887" i="1" s="1"/>
  <c r="I976" i="1" a="1"/>
  <c r="I976" i="1" s="1"/>
  <c r="I1683" i="1" a="1"/>
  <c r="I1683" i="1" s="1"/>
  <c r="I2091" i="1" a="1"/>
  <c r="I2091" i="1" s="1"/>
  <c r="I1081" i="1" a="1"/>
  <c r="I1081" i="1" s="1"/>
  <c r="I197" i="1" a="1"/>
  <c r="I197" i="1" s="1"/>
  <c r="I1775" i="1" a="1"/>
  <c r="I1775" i="1" s="1"/>
  <c r="I2357" i="1" a="1"/>
  <c r="I2357" i="1" s="1"/>
  <c r="I1770" i="1" a="1"/>
  <c r="I1770" i="1" s="1"/>
  <c r="I1759" i="1" a="1"/>
  <c r="I1759" i="1" s="1"/>
  <c r="I1999" i="1" a="1"/>
  <c r="I1999" i="1" s="1"/>
  <c r="I1611" i="1" a="1"/>
  <c r="I1611" i="1" s="1"/>
  <c r="I51" i="1" a="1"/>
  <c r="I51" i="1" s="1"/>
  <c r="I1193" i="1" a="1"/>
  <c r="I1193" i="1" s="1"/>
  <c r="I2294" i="1" a="1"/>
  <c r="I2294" i="1" s="1"/>
  <c r="I2375" i="1" a="1"/>
  <c r="I2375" i="1" s="1"/>
  <c r="I2623" i="1" a="1"/>
  <c r="I2623" i="1" s="1"/>
  <c r="I692" i="1" a="1"/>
  <c r="I692" i="1" s="1"/>
  <c r="I1085" i="1" a="1"/>
  <c r="I1085" i="1" s="1"/>
  <c r="I2262" i="1" a="1"/>
  <c r="I2262" i="1" s="1"/>
  <c r="I889" i="1" a="1"/>
  <c r="I889" i="1" s="1"/>
  <c r="I1911" i="1" a="1"/>
  <c r="I1911" i="1" s="1"/>
  <c r="I2734" i="1" a="1"/>
  <c r="I2734" i="1" s="1"/>
  <c r="I47" i="1" a="1"/>
  <c r="I47" i="1" s="1"/>
  <c r="I1184" i="1" a="1"/>
  <c r="I1184" i="1" s="1"/>
  <c r="I2724" i="1" a="1"/>
  <c r="I2724" i="1" s="1"/>
  <c r="I333" i="1" a="1"/>
  <c r="I333" i="1" s="1"/>
  <c r="I162" i="1" a="1"/>
  <c r="I162" i="1" s="1"/>
  <c r="I675" i="1" a="1"/>
  <c r="I675" i="1" s="1"/>
  <c r="I308" i="1" a="1"/>
  <c r="I308" i="1" s="1"/>
  <c r="I2142" i="1" a="1"/>
  <c r="I2142" i="1" s="1"/>
  <c r="I2153" i="1" a="1"/>
  <c r="I2153" i="1" s="1"/>
  <c r="I998" i="1" a="1"/>
  <c r="I998" i="1" s="1"/>
  <c r="I241" i="1" a="1"/>
  <c r="I241" i="1" s="1"/>
  <c r="I986" i="1" a="1"/>
  <c r="I986" i="1" s="1"/>
  <c r="I972" i="1" a="1"/>
  <c r="I972" i="1" s="1"/>
  <c r="I401" i="1" a="1"/>
  <c r="I401" i="1" s="1"/>
  <c r="I2369" i="1" a="1"/>
  <c r="I2369" i="1" s="1"/>
  <c r="I157" i="1" a="1"/>
  <c r="I157" i="1" s="1"/>
  <c r="I1401" i="1" a="1"/>
  <c r="I1401" i="1" s="1"/>
  <c r="I778" i="1" a="1"/>
  <c r="I778" i="1" s="1"/>
  <c r="I1320" i="1" a="1"/>
  <c r="I1320" i="1" s="1"/>
  <c r="I279" i="1" a="1"/>
  <c r="I279" i="1" s="1"/>
  <c r="I743" i="1" a="1"/>
  <c r="I743" i="1" s="1"/>
  <c r="I1216" i="1" a="1"/>
  <c r="I1216" i="1" s="1"/>
  <c r="I1801" i="1" a="1"/>
  <c r="I1801" i="1" s="1"/>
  <c r="I1718" i="1" a="1"/>
  <c r="I1718" i="1" s="1"/>
  <c r="I1330" i="1" a="1"/>
  <c r="I1330" i="1" s="1"/>
  <c r="I950" i="1" a="1"/>
  <c r="I950" i="1" s="1"/>
  <c r="I2694" i="1" a="1"/>
  <c r="I2694" i="1" s="1"/>
  <c r="I872" i="1" a="1"/>
  <c r="I872" i="1" s="1"/>
  <c r="I1834" i="1" a="1"/>
  <c r="I1834" i="1" s="1"/>
  <c r="I538" i="1" a="1"/>
  <c r="I538" i="1" s="1"/>
  <c r="I585" i="1" a="1"/>
  <c r="I585" i="1" s="1"/>
  <c r="I231" i="1" a="1"/>
  <c r="I231" i="1" s="1"/>
  <c r="I1159" i="1" a="1"/>
  <c r="I1159" i="1" s="1"/>
  <c r="I200" i="1" a="1"/>
  <c r="I200" i="1" s="1"/>
  <c r="I209" i="1" a="1"/>
  <c r="I209" i="1" s="1"/>
  <c r="I25" i="1" a="1"/>
  <c r="I25" i="1" s="1"/>
  <c r="I2533" i="1" a="1"/>
  <c r="I2533" i="1" s="1"/>
  <c r="I877" i="1" a="1"/>
  <c r="I877" i="1" s="1"/>
  <c r="I427" i="1" a="1"/>
  <c r="I427" i="1" s="1"/>
  <c r="I442" i="1" a="1"/>
  <c r="I442" i="1" s="1"/>
  <c r="I801" i="1" a="1"/>
  <c r="I801" i="1" s="1"/>
  <c r="I881" i="1" a="1"/>
  <c r="I881" i="1" s="1"/>
  <c r="I2396" i="1" a="1"/>
  <c r="I2396" i="1" s="1"/>
  <c r="I947" i="1" a="1"/>
  <c r="I947" i="1" s="1"/>
  <c r="I312" i="1" a="1"/>
  <c r="I312" i="1" s="1"/>
  <c r="I2340" i="1" a="1"/>
  <c r="I2340" i="1" s="1"/>
  <c r="I980" i="1" a="1"/>
  <c r="I980" i="1" s="1"/>
  <c r="I1127" i="1" a="1"/>
  <c r="I1127" i="1" s="1"/>
  <c r="I621" i="1" a="1"/>
  <c r="I621" i="1" s="1"/>
  <c r="I1279" i="1" a="1"/>
  <c r="I1279" i="1" s="1"/>
  <c r="I960" i="1" a="1"/>
  <c r="I960" i="1" s="1"/>
  <c r="I229" i="1" a="1"/>
  <c r="I229" i="1" s="1"/>
  <c r="I49" i="1" a="1"/>
  <c r="I49" i="1" s="1"/>
  <c r="I1461" i="1" a="1"/>
  <c r="I1461" i="1" s="1"/>
  <c r="I722" i="1" a="1"/>
  <c r="I722" i="1" s="1"/>
  <c r="I2304" i="1" a="1"/>
  <c r="I2304" i="1" s="1"/>
  <c r="I1640" i="1" a="1"/>
  <c r="I1640" i="1" s="1"/>
  <c r="I1661" i="1" a="1"/>
  <c r="I1661" i="1" s="1"/>
  <c r="I2752" i="1" a="1"/>
  <c r="I2752" i="1" s="1"/>
  <c r="I35" i="1" a="1"/>
  <c r="I35" i="1" s="1"/>
  <c r="I1265" i="1" a="1"/>
  <c r="I1265" i="1" s="1"/>
  <c r="I1268" i="1" a="1"/>
  <c r="I1268" i="1" s="1"/>
  <c r="I166" i="1" a="1"/>
  <c r="I166" i="1" s="1"/>
  <c r="I2147" i="1" a="1"/>
  <c r="I2147" i="1" s="1"/>
  <c r="I133" i="1" a="1"/>
  <c r="I133" i="1" s="1"/>
  <c r="I530" i="1" a="1"/>
  <c r="I530" i="1" s="1"/>
  <c r="I2631" i="1" a="1"/>
  <c r="I2631" i="1" s="1"/>
  <c r="I2733" i="1" a="1"/>
  <c r="I2733" i="1" s="1"/>
  <c r="I2658" i="1" a="1"/>
  <c r="I2658" i="1" s="1"/>
  <c r="I2198" i="1" a="1"/>
  <c r="I2198" i="1" s="1"/>
  <c r="I2506" i="1" a="1"/>
  <c r="I2506" i="1" s="1"/>
  <c r="I1454" i="1" a="1"/>
  <c r="I1454" i="1" s="1"/>
  <c r="I1107" i="1" a="1"/>
  <c r="I1107" i="1" s="1"/>
  <c r="I1838" i="1" a="1"/>
  <c r="I1838" i="1" s="1"/>
  <c r="I1393" i="1" a="1"/>
  <c r="I1393" i="1" s="1"/>
  <c r="I2309" i="1" a="1"/>
  <c r="I2309" i="1" s="1"/>
  <c r="I2072" i="1" a="1"/>
  <c r="I2072" i="1" s="1"/>
  <c r="I783" i="1" a="1"/>
  <c r="I783" i="1" s="1"/>
  <c r="I573" i="1" a="1"/>
  <c r="I573" i="1" s="1"/>
  <c r="I830" i="1" a="1"/>
  <c r="I830" i="1" s="1"/>
  <c r="I1659" i="1" a="1"/>
  <c r="I1659" i="1" s="1"/>
  <c r="I1548" i="1" a="1"/>
  <c r="I1548" i="1" s="1"/>
  <c r="I163" i="1" a="1"/>
  <c r="I163" i="1" s="1"/>
  <c r="I2168" i="1" a="1"/>
  <c r="I2168" i="1" s="1"/>
  <c r="I1883" i="1" a="1"/>
  <c r="I1883" i="1" s="1"/>
  <c r="I149" i="1" a="1"/>
  <c r="I149" i="1" s="1"/>
  <c r="I1054" i="1" a="1"/>
  <c r="I1054" i="1" s="1"/>
  <c r="I851" i="1" a="1"/>
  <c r="I851" i="1" s="1"/>
  <c r="I2424" i="1" a="1"/>
  <c r="I2424" i="1" s="1"/>
  <c r="I315" i="1" a="1"/>
  <c r="I315" i="1" s="1"/>
  <c r="I1733" i="1" a="1"/>
  <c r="I1733" i="1" s="1"/>
  <c r="I2006" i="1" a="1"/>
  <c r="I2006" i="1" s="1"/>
  <c r="I656" i="1" a="1"/>
  <c r="I656" i="1" s="1"/>
  <c r="I228" i="1" a="1"/>
  <c r="I228" i="1" s="1"/>
  <c r="I2148" i="1" a="1"/>
  <c r="I2148" i="1" s="1"/>
  <c r="G2152" i="1" a="1"/>
  <c r="G2152" i="1" s="1"/>
  <c r="G361" i="1" a="1"/>
  <c r="G361" i="1" s="1"/>
  <c r="G1177" i="1" a="1"/>
  <c r="G1177" i="1" s="1"/>
  <c r="G363" i="1" a="1"/>
  <c r="G363" i="1" s="1"/>
  <c r="G739" i="1" a="1"/>
  <c r="G739" i="1" s="1"/>
  <c r="G1548" i="1" a="1"/>
  <c r="G1548" i="1" s="1"/>
  <c r="G1834" i="1" a="1"/>
  <c r="G1834" i="1" s="1"/>
  <c r="G693" i="1" a="1"/>
  <c r="G693" i="1" s="1"/>
  <c r="G472" i="1" a="1"/>
  <c r="G472" i="1" s="1"/>
  <c r="G1077" i="1" a="1"/>
  <c r="G1077" i="1" s="1"/>
  <c r="G2699" i="1" a="1"/>
  <c r="G2699" i="1" s="1"/>
  <c r="G964" i="1" a="1"/>
  <c r="G964" i="1" s="1"/>
  <c r="G1689" i="1" a="1"/>
  <c r="G1689" i="1" s="1"/>
  <c r="G1316" i="1" a="1"/>
  <c r="G1316" i="1" s="1"/>
  <c r="G682" i="1" a="1"/>
  <c r="G682" i="1" s="1"/>
  <c r="G439" i="1" a="1"/>
  <c r="G439" i="1" s="1"/>
  <c r="G2475" i="1" a="1"/>
  <c r="G2475" i="1" s="1"/>
  <c r="G459" i="1" a="1"/>
  <c r="G459" i="1" s="1"/>
  <c r="G2507" i="1" a="1"/>
  <c r="G2507" i="1" s="1"/>
  <c r="G2402" i="1" a="1"/>
  <c r="G2402" i="1" s="1"/>
  <c r="G1023" i="1" a="1"/>
  <c r="G1023" i="1" s="1"/>
  <c r="G1657" i="1" a="1"/>
  <c r="G1657" i="1" s="1"/>
  <c r="G1388" i="1" a="1"/>
  <c r="G1388" i="1" s="1"/>
  <c r="G1430" i="1" a="1"/>
  <c r="G1430" i="1" s="1"/>
  <c r="G515" i="1" a="1"/>
  <c r="G515" i="1" s="1"/>
  <c r="G1362" i="1" a="1"/>
  <c r="G1362" i="1" s="1"/>
  <c r="G263" i="1" a="1"/>
  <c r="G263" i="1" s="1"/>
  <c r="G2054" i="1" a="1"/>
  <c r="G2054" i="1" s="1"/>
  <c r="G2363" i="1" a="1"/>
  <c r="G2363" i="1" s="1"/>
  <c r="G1898" i="1" a="1"/>
  <c r="G1898" i="1" s="1"/>
  <c r="G381" i="1" a="1"/>
  <c r="G381" i="1" s="1"/>
  <c r="G1332" i="1" a="1"/>
  <c r="G1332" i="1" s="1"/>
  <c r="G1119" i="1" a="1"/>
  <c r="G1119" i="1" s="1"/>
  <c r="G2403" i="1" a="1"/>
  <c r="G2403" i="1" s="1"/>
  <c r="G2498" i="1" a="1"/>
  <c r="G2498" i="1" s="1"/>
  <c r="G1448" i="1" a="1"/>
  <c r="G1448" i="1" s="1"/>
  <c r="G2076" i="1" a="1"/>
  <c r="G2076" i="1" s="1"/>
  <c r="G2652" i="1" a="1"/>
  <c r="G2652" i="1" s="1"/>
  <c r="G1493" i="1" a="1"/>
  <c r="G1493" i="1" s="1"/>
  <c r="G1335" i="1" a="1"/>
  <c r="G1335" i="1" s="1"/>
  <c r="G1061" i="1" a="1"/>
  <c r="G1061" i="1" s="1"/>
  <c r="G1180" i="1" a="1"/>
  <c r="G1180" i="1" s="1"/>
  <c r="G1619" i="1" a="1"/>
  <c r="G1619" i="1" s="1"/>
  <c r="G2685" i="1" a="1"/>
  <c r="G2685" i="1" s="1"/>
  <c r="G293" i="1" a="1"/>
  <c r="G293" i="1" s="1"/>
  <c r="G2637" i="1" a="1"/>
  <c r="G2637" i="1" s="1"/>
  <c r="G2500" i="1" a="1"/>
  <c r="G2500" i="1" s="1"/>
  <c r="G552" i="1" a="1"/>
  <c r="G552" i="1" s="1"/>
  <c r="G2383" i="1" a="1"/>
  <c r="G2383" i="1" s="1"/>
  <c r="G1866" i="1" a="1"/>
  <c r="G1866" i="1" s="1"/>
  <c r="G2099" i="1" a="1"/>
  <c r="G2099" i="1" s="1"/>
  <c r="G1230" i="1" a="1"/>
  <c r="G1230" i="1" s="1"/>
  <c r="G1282" i="1" a="1"/>
  <c r="G1282" i="1" s="1"/>
  <c r="G1447" i="1" a="1"/>
  <c r="G1447" i="1" s="1"/>
  <c r="G1634" i="1" a="1"/>
  <c r="G1634" i="1" s="1"/>
  <c r="G313" i="1" a="1"/>
  <c r="G313" i="1" s="1"/>
  <c r="G2151" i="1" a="1"/>
  <c r="G2151" i="1" s="1"/>
  <c r="G1254" i="1" a="1"/>
  <c r="G1254" i="1" s="1"/>
  <c r="G1906" i="1" a="1"/>
  <c r="G1906" i="1" s="1"/>
  <c r="G555" i="1" a="1"/>
  <c r="G555" i="1" s="1"/>
  <c r="G1755" i="1" a="1"/>
  <c r="G1755" i="1" s="1"/>
  <c r="G1484" i="1" a="1"/>
  <c r="G1484" i="1" s="1"/>
  <c r="G1749" i="1" a="1"/>
  <c r="G1749" i="1" s="1"/>
  <c r="G1440" i="1" a="1"/>
  <c r="G1440" i="1" s="1"/>
  <c r="G1334" i="1" a="1"/>
  <c r="G1334" i="1" s="1"/>
  <c r="G1507" i="1" a="1"/>
  <c r="G1507" i="1" s="1"/>
  <c r="G2175" i="1" a="1"/>
  <c r="G2175" i="1" s="1"/>
  <c r="G2643" i="1" a="1"/>
  <c r="G2643" i="1" s="1"/>
  <c r="G2189" i="1" a="1"/>
  <c r="G2189" i="1" s="1"/>
  <c r="G469" i="1" a="1"/>
  <c r="G469" i="1" s="1"/>
  <c r="G304" i="1" a="1"/>
  <c r="G304" i="1" s="1"/>
  <c r="G1212" i="1" a="1"/>
  <c r="G1212" i="1" s="1"/>
  <c r="G1220" i="1" a="1"/>
  <c r="G1220" i="1" s="1"/>
  <c r="G973" i="1" a="1"/>
  <c r="G973" i="1" s="1"/>
  <c r="G1096" i="1" a="1"/>
  <c r="G1096" i="1" s="1"/>
  <c r="G1273" i="1" a="1"/>
  <c r="G1273" i="1" s="1"/>
  <c r="G493" i="1" a="1"/>
  <c r="G493" i="1" s="1"/>
  <c r="G1398" i="1" a="1"/>
  <c r="G1398" i="1" s="1"/>
  <c r="G90" i="1" a="1"/>
  <c r="G90" i="1" s="1"/>
  <c r="G1728" i="1" a="1"/>
  <c r="G1728" i="1" s="1"/>
  <c r="G2319" i="1" a="1"/>
  <c r="G2319" i="1" s="1"/>
  <c r="G1908" i="1" a="1"/>
  <c r="G1908" i="1" s="1"/>
  <c r="G2172" i="1" a="1"/>
  <c r="G2172" i="1" s="1"/>
  <c r="G2713" i="1" a="1"/>
  <c r="G2713" i="1" s="1"/>
  <c r="G2085" i="1" a="1"/>
  <c r="G2085" i="1" s="1"/>
  <c r="G1189" i="1" a="1"/>
  <c r="G1189" i="1" s="1"/>
  <c r="G1280" i="1" a="1"/>
  <c r="G1280" i="1" s="1"/>
  <c r="G1145" i="1" a="1"/>
  <c r="G1145" i="1" s="1"/>
  <c r="G2424" i="1" a="1"/>
  <c r="G2424" i="1" s="1"/>
  <c r="G542" i="1" a="1"/>
  <c r="G542" i="1" s="1"/>
  <c r="G2243" i="1" a="1"/>
  <c r="G2243" i="1" s="1"/>
  <c r="G1021" i="1" a="1"/>
  <c r="G1021" i="1" s="1"/>
  <c r="G606" i="1" a="1"/>
  <c r="G606" i="1" s="1"/>
  <c r="G613" i="1" a="1"/>
  <c r="G613" i="1" s="1"/>
  <c r="G1329" i="1" a="1"/>
  <c r="G1329" i="1" s="1"/>
  <c r="G723" i="1" a="1"/>
  <c r="G723" i="1" s="1"/>
  <c r="G1693" i="1" a="1"/>
  <c r="G1693" i="1" s="1"/>
  <c r="G1137" i="1" a="1"/>
  <c r="G1137" i="1" s="1"/>
  <c r="G389" i="1" a="1"/>
  <c r="G389" i="1" s="1"/>
  <c r="G2519" i="1" a="1"/>
  <c r="G2519" i="1" s="1"/>
  <c r="G665" i="1" a="1"/>
  <c r="G665" i="1" s="1"/>
  <c r="G205" i="1" a="1"/>
  <c r="G205" i="1" s="1"/>
  <c r="G2417" i="1" a="1"/>
  <c r="G2417" i="1" s="1"/>
  <c r="G353" i="1" a="1"/>
  <c r="G353" i="1" s="1"/>
  <c r="G2303" i="1" a="1"/>
  <c r="G2303" i="1" s="1"/>
  <c r="G1033" i="1" a="1"/>
  <c r="G1033" i="1" s="1"/>
  <c r="G1338" i="1" a="1"/>
  <c r="G1338" i="1" s="1"/>
  <c r="G1314" i="1" a="1"/>
  <c r="G1314" i="1" s="1"/>
  <c r="G2220" i="1" a="1"/>
  <c r="G2220" i="1" s="1"/>
  <c r="G2496" i="1" a="1"/>
  <c r="G2496" i="1" s="1"/>
  <c r="G1303" i="1" a="1"/>
  <c r="G1303" i="1" s="1"/>
  <c r="G413" i="1" a="1"/>
  <c r="G413" i="1" s="1"/>
  <c r="G1378" i="1" a="1"/>
  <c r="G1378" i="1" s="1"/>
  <c r="G1053" i="1" a="1"/>
  <c r="G1053" i="1" s="1"/>
  <c r="G414" i="1" a="1"/>
  <c r="G414" i="1" s="1"/>
  <c r="G1916" i="1" a="1"/>
  <c r="G1916" i="1" s="1"/>
  <c r="G2083" i="1" a="1"/>
  <c r="G2083" i="1" s="1"/>
  <c r="G1034" i="1" a="1"/>
  <c r="G1034" i="1" s="1"/>
  <c r="G1032" i="1" a="1"/>
  <c r="G1032" i="1" s="1"/>
  <c r="G2059" i="1" a="1"/>
  <c r="G2059" i="1" s="1"/>
  <c r="G1340" i="1" a="1"/>
  <c r="G1340" i="1" s="1"/>
  <c r="G1325" i="1" a="1"/>
  <c r="G1325" i="1" s="1"/>
  <c r="G1922" i="1" a="1"/>
  <c r="G1922" i="1" s="1"/>
  <c r="G456" i="1" a="1"/>
  <c r="G456" i="1" s="1"/>
  <c r="G632" i="1" a="1"/>
  <c r="G632" i="1" s="1"/>
  <c r="G1577" i="1" a="1"/>
  <c r="G1577" i="1" s="1"/>
  <c r="G1823" i="1" a="1"/>
  <c r="G1823" i="1" s="1"/>
  <c r="G1449" i="1" a="1"/>
  <c r="G1449" i="1" s="1"/>
  <c r="G2238" i="1" a="1"/>
  <c r="G2238" i="1" s="1"/>
  <c r="G445" i="1" a="1"/>
  <c r="G445" i="1" s="1"/>
  <c r="G2276" i="1" a="1"/>
  <c r="G2276" i="1" s="1"/>
  <c r="G1300" i="1" a="1"/>
  <c r="G1300" i="1" s="1"/>
  <c r="G1868" i="1" a="1"/>
  <c r="G1868" i="1" s="1"/>
  <c r="G2239" i="1" a="1"/>
  <c r="G2239" i="1" s="1"/>
  <c r="G1196" i="1" a="1"/>
  <c r="G1196" i="1" s="1"/>
  <c r="G2186" i="1" a="1"/>
  <c r="G2186" i="1" s="1"/>
  <c r="G1122" i="1" a="1"/>
  <c r="G1122" i="1" s="1"/>
  <c r="G1403" i="1" a="1"/>
  <c r="G1403" i="1" s="1"/>
  <c r="G948" i="1" a="1"/>
  <c r="G948" i="1" s="1"/>
  <c r="G2718" i="1" a="1"/>
  <c r="G2718" i="1" s="1"/>
  <c r="G2593" i="1" a="1"/>
  <c r="G2593" i="1" s="1"/>
  <c r="G1727" i="1" a="1"/>
  <c r="G1727" i="1" s="1"/>
  <c r="G1685" i="1" a="1"/>
  <c r="G1685" i="1" s="1"/>
  <c r="G1126" i="1" a="1"/>
  <c r="G1126" i="1" s="1"/>
  <c r="G489" i="1" a="1"/>
  <c r="G489" i="1" s="1"/>
  <c r="G1669" i="1" a="1"/>
  <c r="G1669" i="1" s="1"/>
  <c r="G1083" i="1" a="1"/>
  <c r="G1083" i="1" s="1"/>
  <c r="G1364" i="1" a="1"/>
  <c r="G1364" i="1" s="1"/>
  <c r="G1175" i="1" a="1"/>
  <c r="G1175" i="1" s="1"/>
  <c r="G2545" i="1" a="1"/>
  <c r="G2545" i="1" s="1"/>
  <c r="G1272" i="1" a="1"/>
  <c r="G1272" i="1" s="1"/>
  <c r="G2278" i="1" a="1"/>
  <c r="G2278" i="1" s="1"/>
  <c r="G1384" i="1" a="1"/>
  <c r="G1384" i="1" s="1"/>
  <c r="G1259" i="1" a="1"/>
  <c r="G1259" i="1" s="1"/>
  <c r="G995" i="1" a="1"/>
  <c r="G995" i="1" s="1"/>
  <c r="G150" i="1" a="1"/>
  <c r="G150" i="1" s="1"/>
  <c r="G2739" i="1" a="1"/>
  <c r="G2739" i="1" s="1"/>
  <c r="G1258" i="1" a="1"/>
  <c r="G1258" i="1" s="1"/>
  <c r="G1924" i="1" a="1"/>
  <c r="G1924" i="1" s="1"/>
  <c r="G2056" i="1" a="1"/>
  <c r="G2056" i="1" s="1"/>
  <c r="G1357" i="1" a="1"/>
  <c r="G1357" i="1" s="1"/>
  <c r="G1036" i="1" a="1"/>
  <c r="G1036" i="1" s="1"/>
  <c r="G219" i="1" a="1"/>
  <c r="G219" i="1" s="1"/>
  <c r="G134" i="1" a="1"/>
  <c r="G134" i="1" s="1"/>
  <c r="G2338" i="1" a="1"/>
  <c r="G2338" i="1" s="1"/>
  <c r="G1183" i="1" a="1"/>
  <c r="G1183" i="1" s="1"/>
  <c r="G2728" i="1" a="1"/>
  <c r="G2728" i="1" s="1"/>
  <c r="G1926" i="1" a="1"/>
  <c r="G1926" i="1" s="1"/>
  <c r="G2227" i="1" a="1"/>
  <c r="G2227" i="1" s="1"/>
  <c r="G487" i="1" a="1"/>
  <c r="G487" i="1" s="1"/>
  <c r="G1375" i="1" a="1"/>
  <c r="G1375" i="1" s="1"/>
  <c r="G1117" i="1" a="1"/>
  <c r="G1117" i="1" s="1"/>
  <c r="G2398" i="1" a="1"/>
  <c r="G2398" i="1" s="1"/>
  <c r="G2427" i="1" a="1"/>
  <c r="G2427" i="1" s="1"/>
  <c r="G498" i="1" a="1"/>
  <c r="G498" i="1" s="1"/>
  <c r="G2489" i="1" a="1"/>
  <c r="G2489" i="1" s="1"/>
  <c r="G1215" i="1" a="1"/>
  <c r="G1215" i="1" s="1"/>
  <c r="G2149" i="1" a="1"/>
  <c r="G2149" i="1" s="1"/>
  <c r="G1306" i="1" a="1"/>
  <c r="G1306" i="1" s="1"/>
  <c r="G1049" i="1" a="1"/>
  <c r="G1049" i="1" s="1"/>
  <c r="G1660" i="1" a="1"/>
  <c r="G1660" i="1" s="1"/>
  <c r="G2373" i="1" a="1"/>
  <c r="G2373" i="1" s="1"/>
  <c r="G194" i="1" a="1"/>
  <c r="G194" i="1" s="1"/>
  <c r="G1261" i="1" a="1"/>
  <c r="G1261" i="1" s="1"/>
  <c r="G2647" i="1" a="1"/>
  <c r="G2647" i="1" s="1"/>
  <c r="G1161" i="1" a="1"/>
  <c r="G1161" i="1" s="1"/>
  <c r="G97" i="1" a="1"/>
  <c r="G97" i="1" s="1"/>
  <c r="G376" i="1" a="1"/>
  <c r="G376" i="1" s="1"/>
  <c r="G646" i="1" a="1"/>
  <c r="G646" i="1" s="1"/>
  <c r="G2283" i="1" a="1"/>
  <c r="G2283" i="1" s="1"/>
  <c r="G1349" i="1" a="1"/>
  <c r="G1349" i="1" s="1"/>
  <c r="G2609" i="1" a="1"/>
  <c r="G2609" i="1" s="1"/>
  <c r="G2347" i="1" a="1"/>
  <c r="G2347" i="1" s="1"/>
  <c r="G2250" i="1" a="1"/>
  <c r="G2250" i="1" s="1"/>
  <c r="G292" i="1" a="1"/>
  <c r="G292" i="1" s="1"/>
  <c r="G1236" i="1" a="1"/>
  <c r="G1236" i="1" s="1"/>
  <c r="G56" i="1" a="1"/>
  <c r="G56" i="1" s="1"/>
  <c r="G303" i="1" a="1"/>
  <c r="G303" i="1" s="1"/>
  <c r="G296" i="1" a="1"/>
  <c r="G296" i="1" s="1"/>
  <c r="G1928" i="1" a="1"/>
  <c r="G1928" i="1" s="1"/>
  <c r="G1165" i="1" a="1"/>
  <c r="G1165" i="1" s="1"/>
  <c r="G264" i="1" a="1"/>
  <c r="G264" i="1" s="1"/>
  <c r="G215" i="1" a="1"/>
  <c r="G215" i="1" s="1"/>
  <c r="G1674" i="1" a="1"/>
  <c r="G1674" i="1" s="1"/>
  <c r="G178" i="1" a="1"/>
  <c r="G178" i="1" s="1"/>
  <c r="G1867" i="1" a="1"/>
  <c r="G1867" i="1" s="1"/>
  <c r="G2677" i="1" a="1"/>
  <c r="G2677" i="1" s="1"/>
  <c r="G492" i="1" a="1"/>
  <c r="G492" i="1" s="1"/>
  <c r="G1391" i="1" a="1"/>
  <c r="G1391" i="1" s="1"/>
  <c r="G2460" i="1" a="1"/>
  <c r="G2460" i="1" s="1"/>
  <c r="G741" i="1" a="1"/>
  <c r="G741" i="1" s="1"/>
  <c r="G50" i="1" a="1"/>
  <c r="G50" i="1" s="1"/>
  <c r="G1118" i="1" a="1"/>
  <c r="G1118" i="1" s="1"/>
  <c r="G2391" i="1" a="1"/>
  <c r="G2391" i="1" s="1"/>
  <c r="G1323" i="1" a="1"/>
  <c r="G1323" i="1" s="1"/>
  <c r="G1026" i="1" a="1"/>
  <c r="G1026" i="1" s="1"/>
  <c r="G2131" i="1" a="1"/>
  <c r="G2131" i="1" s="1"/>
  <c r="G267" i="1" a="1"/>
  <c r="G267" i="1" s="1"/>
  <c r="G1912" i="1" a="1"/>
  <c r="G1912" i="1" s="1"/>
  <c r="G1028" i="1" a="1"/>
  <c r="G1028" i="1" s="1"/>
  <c r="G534" i="1" a="1"/>
  <c r="G534" i="1" s="1"/>
  <c r="G1666" i="1" a="1"/>
  <c r="G1666" i="1" s="1"/>
  <c r="G2139" i="1" a="1"/>
  <c r="G2139" i="1" s="1"/>
  <c r="G2640" i="1" a="1"/>
  <c r="G2640" i="1" s="1"/>
  <c r="G182" i="1" a="1"/>
  <c r="G182" i="1" s="1"/>
  <c r="G104" i="1" a="1"/>
  <c r="G104" i="1" s="1"/>
  <c r="G1075" i="1" a="1"/>
  <c r="G1075" i="1" s="1"/>
  <c r="G2729" i="1" a="1"/>
  <c r="G2729" i="1" s="1"/>
  <c r="G328" i="1" a="1"/>
  <c r="G328" i="1" s="1"/>
  <c r="G280" i="1" a="1"/>
  <c r="G280" i="1" s="1"/>
  <c r="G76" i="1" a="1"/>
  <c r="G76" i="1" s="1"/>
  <c r="G1450" i="1" a="1"/>
  <c r="G1450" i="1" s="1"/>
  <c r="G3" i="1" a="1"/>
  <c r="G3" i="1" s="1"/>
  <c r="G2315" i="1" a="1"/>
  <c r="G2315" i="1" s="1"/>
  <c r="G1628" i="1" a="1"/>
  <c r="G1628" i="1" s="1"/>
  <c r="G1808" i="1" a="1"/>
  <c r="G1808" i="1" s="1"/>
  <c r="G740" i="1" a="1"/>
  <c r="G740" i="1" s="1"/>
  <c r="G452" i="1" a="1"/>
  <c r="G452" i="1" s="1"/>
  <c r="G397" i="1" a="1"/>
  <c r="G397" i="1" s="1"/>
  <c r="G392" i="1" a="1"/>
  <c r="G392" i="1" s="1"/>
  <c r="G2485" i="1" a="1"/>
  <c r="G2485" i="1" s="1"/>
  <c r="G1152" i="1" a="1"/>
  <c r="G1152" i="1" s="1"/>
  <c r="G1224" i="1" a="1"/>
  <c r="G1224" i="1" s="1"/>
  <c r="G89" i="1" a="1"/>
  <c r="G89" i="1" s="1"/>
  <c r="G2374" i="1" a="1"/>
  <c r="G2374" i="1" s="1"/>
  <c r="G1826" i="1" a="1"/>
  <c r="G1826" i="1" s="1"/>
  <c r="G1438" i="1" a="1"/>
  <c r="G1438" i="1" s="1"/>
  <c r="G2586" i="1" a="1"/>
  <c r="G2586" i="1" s="1"/>
  <c r="G2582" i="1" a="1"/>
  <c r="G2582" i="1" s="1"/>
  <c r="G377" i="1" a="1"/>
  <c r="G377" i="1" s="1"/>
  <c r="G1885" i="1" a="1"/>
  <c r="G1885" i="1" s="1"/>
  <c r="G1013" i="1" a="1"/>
  <c r="G1013" i="1" s="1"/>
  <c r="G1038" i="1" a="1"/>
  <c r="G1038" i="1" s="1"/>
  <c r="G2674" i="1" a="1"/>
  <c r="G2674" i="1" s="1"/>
  <c r="G55" i="1" a="1"/>
  <c r="G55" i="1" s="1"/>
  <c r="G2723" i="1" a="1"/>
  <c r="G2723" i="1" s="1"/>
  <c r="G2639" i="1" a="1"/>
  <c r="G2639" i="1" s="1"/>
  <c r="G1043" i="1" a="1"/>
  <c r="G1043" i="1" s="1"/>
  <c r="G622" i="1" a="1"/>
  <c r="G622" i="1" s="1"/>
  <c r="G2005" i="1" a="1"/>
  <c r="G2005" i="1" s="1"/>
  <c r="G2638" i="1" a="1"/>
  <c r="G2638" i="1" s="1"/>
  <c r="G1293" i="1" a="1"/>
  <c r="G1293" i="1" s="1"/>
  <c r="G1200" i="1" a="1"/>
  <c r="G1200" i="1" s="1"/>
  <c r="G1443" i="1" a="1"/>
  <c r="G1443" i="1" s="1"/>
  <c r="G1004" i="1" a="1"/>
  <c r="G1004" i="1" s="1"/>
  <c r="G305" i="1" a="1"/>
  <c r="G305" i="1" s="1"/>
  <c r="G1442" i="1" a="1"/>
  <c r="G1442" i="1" s="1"/>
  <c r="G1082" i="1" a="1"/>
  <c r="G1082" i="1" s="1"/>
  <c r="G1073" i="1" a="1"/>
  <c r="G1073" i="1" s="1"/>
  <c r="G1519" i="1" a="1"/>
  <c r="G1519" i="1" s="1"/>
  <c r="G285" i="1" a="1"/>
  <c r="G285" i="1" s="1"/>
  <c r="G1735" i="1" a="1"/>
  <c r="G1735" i="1" s="1"/>
  <c r="G2012" i="1" a="1"/>
  <c r="G2012" i="1" s="1"/>
  <c r="G2422" i="1" a="1"/>
  <c r="G2422" i="1" s="1"/>
  <c r="G34" i="1" a="1"/>
  <c r="G34" i="1" s="1"/>
  <c r="G169" i="1" a="1"/>
  <c r="G169" i="1" s="1"/>
  <c r="G503" i="1" a="1"/>
  <c r="G503" i="1" s="1"/>
  <c r="G1288" i="1" a="1"/>
  <c r="G1288" i="1" s="1"/>
  <c r="G2706" i="1" a="1"/>
  <c r="G2706" i="1" s="1"/>
  <c r="G2395" i="1" a="1"/>
  <c r="G2395" i="1" s="1"/>
  <c r="G1237" i="1" a="1"/>
  <c r="G1237" i="1" s="1"/>
  <c r="G716" i="1" a="1"/>
  <c r="G716" i="1" s="1"/>
  <c r="G1882" i="1" a="1"/>
  <c r="G1882" i="1" s="1"/>
  <c r="G2329" i="1" a="1"/>
  <c r="G2329" i="1" s="1"/>
  <c r="G2221" i="1" a="1"/>
  <c r="G2221" i="1" s="1"/>
  <c r="G2491" i="1" a="1"/>
  <c r="G2491" i="1" s="1"/>
  <c r="G1326" i="1" a="1"/>
  <c r="G1326" i="1" s="1"/>
  <c r="G135" i="1" a="1"/>
  <c r="G135" i="1" s="1"/>
  <c r="G1931" i="1" a="1"/>
  <c r="G1931" i="1" s="1"/>
  <c r="G575" i="1" a="1"/>
  <c r="G575" i="1" s="1"/>
  <c r="G2399" i="1" a="1"/>
  <c r="G2399" i="1" s="1"/>
  <c r="G1263" i="1" a="1"/>
  <c r="G1263" i="1" s="1"/>
  <c r="G42" i="1" a="1"/>
  <c r="G42" i="1" s="1"/>
  <c r="G1296" i="1" a="1"/>
  <c r="G1296" i="1" s="1"/>
  <c r="G1428" i="1" a="1"/>
  <c r="G1428" i="1" s="1"/>
  <c r="G1353" i="1" a="1"/>
  <c r="G1353" i="1" s="1"/>
  <c r="G1367" i="1" a="1"/>
  <c r="G1367" i="1" s="1"/>
  <c r="G75" i="1" a="1"/>
  <c r="G75" i="1" s="1"/>
  <c r="G269" i="1" a="1"/>
  <c r="G269" i="1" s="1"/>
  <c r="G1909" i="1" a="1"/>
  <c r="G1909" i="1" s="1"/>
  <c r="G1297" i="1" a="1"/>
  <c r="G1297" i="1" s="1"/>
  <c r="G506" i="1" a="1"/>
  <c r="G506" i="1" s="1"/>
  <c r="G2520" i="1" a="1"/>
  <c r="G2520" i="1" s="1"/>
  <c r="G2726" i="1" a="1"/>
  <c r="G2726" i="1" s="1"/>
  <c r="G2412" i="1" a="1"/>
  <c r="G2412" i="1" s="1"/>
  <c r="G2354" i="1" a="1"/>
  <c r="G2354" i="1" s="1"/>
  <c r="G470" i="1" a="1"/>
  <c r="G470" i="1" s="1"/>
  <c r="G2571" i="1" a="1"/>
  <c r="G2571" i="1" s="1"/>
  <c r="G272" i="1" a="1"/>
  <c r="G272" i="1" s="1"/>
  <c r="G500" i="1" a="1"/>
  <c r="G500" i="1" s="1"/>
  <c r="G1070" i="1" a="1"/>
  <c r="G1070" i="1" s="1"/>
  <c r="G504" i="1" a="1"/>
  <c r="G504" i="1" s="1"/>
  <c r="G2676" i="1" a="1"/>
  <c r="G2676" i="1" s="1"/>
  <c r="G1115" i="1" a="1"/>
  <c r="G1115" i="1" s="1"/>
  <c r="G332" i="1" a="1"/>
  <c r="G332" i="1" s="1"/>
  <c r="G2007" i="1" a="1"/>
  <c r="G2007" i="1" s="1"/>
  <c r="G424" i="1" a="1"/>
  <c r="G424" i="1" s="1"/>
  <c r="G1178" i="1" a="1"/>
  <c r="G1178" i="1" s="1"/>
  <c r="G1256" i="1" a="1"/>
  <c r="G1256" i="1" s="1"/>
  <c r="G1504" i="1" a="1"/>
  <c r="G1504" i="1" s="1"/>
  <c r="G118" i="1" a="1"/>
  <c r="G118" i="1" s="1"/>
  <c r="G1458" i="1" a="1"/>
  <c r="G1458" i="1" s="1"/>
  <c r="G1937" i="1" a="1"/>
  <c r="G1937" i="1" s="1"/>
  <c r="G2111" i="1" a="1"/>
  <c r="G2111" i="1" s="1"/>
  <c r="G1311" i="1" a="1"/>
  <c r="G1311" i="1" s="1"/>
  <c r="G2731" i="1" a="1"/>
  <c r="G2731" i="1" s="1"/>
  <c r="G1870" i="1" a="1"/>
  <c r="G1870" i="1" s="1"/>
  <c r="G1106" i="1" a="1"/>
  <c r="G1106" i="1" s="1"/>
  <c r="G1515" i="1" a="1"/>
  <c r="G1515" i="1" s="1"/>
  <c r="G2438" i="1" a="1"/>
  <c r="G2438" i="1" s="1"/>
  <c r="G184" i="1" a="1"/>
  <c r="G184" i="1" s="1"/>
  <c r="G1433" i="1" a="1"/>
  <c r="G1433" i="1" s="1"/>
  <c r="G1936" i="1" a="1"/>
  <c r="G1936" i="1" s="1"/>
  <c r="G564" i="1" a="1"/>
  <c r="G564" i="1" s="1"/>
  <c r="G2695" i="1" a="1"/>
  <c r="G2695" i="1" s="1"/>
  <c r="G574" i="1" a="1"/>
  <c r="G574" i="1" s="1"/>
  <c r="G281" i="1" a="1"/>
  <c r="G281" i="1" s="1"/>
  <c r="G1046" i="1" a="1"/>
  <c r="G1046" i="1" s="1"/>
  <c r="G2197" i="1" a="1"/>
  <c r="G2197" i="1" s="1"/>
  <c r="G1481" i="1" a="1"/>
  <c r="G1481" i="1" s="1"/>
  <c r="G2023" i="1" a="1"/>
  <c r="G2023" i="1" s="1"/>
  <c r="G277" i="1" a="1"/>
  <c r="G277" i="1" s="1"/>
  <c r="G1341" i="1" a="1"/>
  <c r="G1341" i="1" s="1"/>
  <c r="G495" i="1" a="1"/>
  <c r="G495" i="1" s="1"/>
  <c r="G287" i="1" a="1"/>
  <c r="G287" i="1" s="1"/>
  <c r="G744" i="1" a="1"/>
  <c r="G744" i="1" s="1"/>
  <c r="G1157" i="1" a="1"/>
  <c r="G1157" i="1" s="1"/>
  <c r="G1078" i="1" a="1"/>
  <c r="G1078" i="1" s="1"/>
  <c r="G645" i="1" a="1"/>
  <c r="G645" i="1" s="1"/>
  <c r="G1217" i="1" a="1"/>
  <c r="G1217" i="1" s="1"/>
  <c r="G2641" i="1" a="1"/>
  <c r="G2641" i="1" s="1"/>
  <c r="G1377" i="1" a="1"/>
  <c r="G1377" i="1" s="1"/>
  <c r="G2001" i="1" a="1"/>
  <c r="G2001" i="1" s="1"/>
  <c r="G2105" i="1" a="1"/>
  <c r="G2105" i="1" s="1"/>
  <c r="G37" i="1" a="1"/>
  <c r="G37" i="1" s="1"/>
  <c r="G1247" i="1" a="1"/>
  <c r="G1247" i="1" s="1"/>
  <c r="G2725" i="1" a="1"/>
  <c r="G2725" i="1" s="1"/>
  <c r="G1485" i="1" a="1"/>
  <c r="G1485" i="1" s="1"/>
  <c r="G2671" i="1" a="1"/>
  <c r="G2671" i="1" s="1"/>
  <c r="G2066" i="1" a="1"/>
  <c r="G2066" i="1" s="1"/>
  <c r="G391" i="1" a="1"/>
  <c r="G391" i="1" s="1"/>
  <c r="G141" i="1" a="1"/>
  <c r="G141" i="1" s="1"/>
  <c r="G1089" i="1" a="1"/>
  <c r="G1089" i="1" s="1"/>
  <c r="G1051" i="1" a="1"/>
  <c r="G1051" i="1" s="1"/>
  <c r="G1352" i="1" a="1"/>
  <c r="G1352" i="1" s="1"/>
  <c r="G2630" i="1" a="1"/>
  <c r="G2630" i="1" s="1"/>
  <c r="G1494" i="1" a="1"/>
  <c r="G1494" i="1" s="1"/>
  <c r="G2204" i="1" a="1"/>
  <c r="G2204" i="1" s="1"/>
  <c r="G1269" i="1" a="1"/>
  <c r="G1269" i="1" s="1"/>
  <c r="G306" i="1" a="1"/>
  <c r="G306" i="1" s="1"/>
  <c r="G1275" i="1" a="1"/>
  <c r="G1275" i="1" s="1"/>
  <c r="G1104" i="1" a="1"/>
  <c r="G1104" i="1" s="1"/>
  <c r="G1622" i="1" a="1"/>
  <c r="G1622" i="1" s="1"/>
  <c r="G602" i="1" a="1"/>
  <c r="G602" i="1" s="1"/>
  <c r="G155" i="1" a="1"/>
  <c r="G155" i="1" s="1"/>
  <c r="G385" i="1" a="1"/>
  <c r="G385" i="1" s="1"/>
  <c r="G2261" i="1" a="1"/>
  <c r="G2261" i="1" s="1"/>
  <c r="G2263" i="1" a="1"/>
  <c r="G2263" i="1" s="1"/>
  <c r="G1935" i="1" a="1"/>
  <c r="G1935" i="1" s="1"/>
  <c r="G1270" i="1" a="1"/>
  <c r="G1270" i="1" s="1"/>
  <c r="G755" i="1" a="1"/>
  <c r="G755" i="1" s="1"/>
  <c r="G570" i="1" a="1"/>
  <c r="G570" i="1" s="1"/>
  <c r="G1739" i="1" a="1"/>
  <c r="G1739" i="1" s="1"/>
  <c r="G1248" i="1" a="1"/>
  <c r="G1248" i="1" s="1"/>
  <c r="G2414" i="1" a="1"/>
  <c r="G2414" i="1" s="1"/>
  <c r="G993" i="1" a="1"/>
  <c r="G993" i="1" s="1"/>
  <c r="G752" i="1" a="1"/>
  <c r="G752" i="1" s="1"/>
  <c r="G161" i="1" a="1"/>
  <c r="G161" i="1" s="1"/>
  <c r="G1942" i="1" a="1"/>
  <c r="G1942" i="1" s="1"/>
  <c r="G278" i="1" a="1"/>
  <c r="G278" i="1" s="1"/>
  <c r="G1933" i="1" a="1"/>
  <c r="G1933" i="1" s="1"/>
  <c r="G1921" i="1" a="1"/>
  <c r="G1921" i="1" s="1"/>
  <c r="G997" i="1" a="1"/>
  <c r="G997" i="1" s="1"/>
  <c r="G2569" i="1" a="1"/>
  <c r="G2569" i="1" s="1"/>
  <c r="G2266" i="1" a="1"/>
  <c r="G2266" i="1" s="1"/>
  <c r="G2644" i="1" a="1"/>
  <c r="G2644" i="1" s="1"/>
  <c r="G952" i="1" a="1"/>
  <c r="G952" i="1" s="1"/>
  <c r="G747" i="1" a="1"/>
  <c r="G747" i="1" s="1"/>
  <c r="G123" i="1" a="1"/>
  <c r="G123" i="1" s="1"/>
  <c r="G2625" i="1" a="1"/>
  <c r="G2625" i="1" s="1"/>
  <c r="G2657" i="1" a="1"/>
  <c r="G2657" i="1" s="1"/>
  <c r="G101" i="1" a="1"/>
  <c r="G101" i="1" s="1"/>
  <c r="G99" i="1" a="1"/>
  <c r="G99" i="1" s="1"/>
  <c r="G222" i="1" a="1"/>
  <c r="G222" i="1" s="1"/>
  <c r="G2014" i="1" a="1"/>
  <c r="G2014" i="1" s="1"/>
  <c r="G2112" i="1" a="1"/>
  <c r="G2112" i="1" s="1"/>
  <c r="G1437" i="1" a="1"/>
  <c r="G1437" i="1" s="1"/>
  <c r="G1907" i="1" a="1"/>
  <c r="G1907" i="1" s="1"/>
  <c r="G694" i="1" a="1"/>
  <c r="G694" i="1" s="1"/>
  <c r="G779" i="1" a="1"/>
  <c r="G779" i="1" s="1"/>
  <c r="G2222" i="1" a="1"/>
  <c r="G2222" i="1" s="1"/>
  <c r="G1244" i="1" a="1"/>
  <c r="G1244" i="1" s="1"/>
  <c r="G767" i="1" a="1"/>
  <c r="G767" i="1" s="1"/>
  <c r="G2702" i="1" a="1"/>
  <c r="G2702" i="1" s="1"/>
  <c r="G1066" i="1" a="1"/>
  <c r="G1066" i="1" s="1"/>
  <c r="G2176" i="1" a="1"/>
  <c r="G2176" i="1" s="1"/>
  <c r="G2053" i="1" a="1"/>
  <c r="G2053" i="1" s="1"/>
  <c r="G2727" i="1" a="1"/>
  <c r="G2727" i="1" s="1"/>
  <c r="G1913" i="1" a="1"/>
  <c r="G1913" i="1" s="1"/>
  <c r="G443" i="1" a="1"/>
  <c r="G443" i="1" s="1"/>
  <c r="G1366" i="1" a="1"/>
  <c r="G1366" i="1" s="1"/>
  <c r="G250" i="1" a="1"/>
  <c r="G250" i="1" s="1"/>
  <c r="G394" i="1" a="1"/>
  <c r="G394" i="1" s="1"/>
  <c r="G159" i="1" a="1"/>
  <c r="G159" i="1" s="1"/>
  <c r="G1539" i="1" a="1"/>
  <c r="G1539" i="1" s="1"/>
  <c r="G2532" i="1" a="1"/>
  <c r="G2532" i="1" s="1"/>
  <c r="G2587" i="1" a="1"/>
  <c r="G2587" i="1" s="1"/>
  <c r="G65" i="1" a="1"/>
  <c r="G65" i="1" s="1"/>
  <c r="G685" i="1" a="1"/>
  <c r="G685" i="1" s="1"/>
  <c r="G1356" i="1" a="1"/>
  <c r="G1356" i="1" s="1"/>
  <c r="G730" i="1" a="1"/>
  <c r="G730" i="1" s="1"/>
  <c r="G436" i="1" a="1"/>
  <c r="G436" i="1" s="1"/>
  <c r="G2409" i="1" a="1"/>
  <c r="G2409" i="1" s="1"/>
  <c r="G611" i="1" a="1"/>
  <c r="G611" i="1" s="1"/>
  <c r="G1099" i="1" a="1"/>
  <c r="G1099" i="1" s="1"/>
  <c r="G282" i="1" a="1"/>
  <c r="G282" i="1" s="1"/>
  <c r="G1738" i="1" a="1"/>
  <c r="G1738" i="1" s="1"/>
  <c r="G412" i="1" a="1"/>
  <c r="G412" i="1" s="1"/>
  <c r="G62" i="1" a="1"/>
  <c r="G62" i="1" s="1"/>
  <c r="G509" i="1" a="1"/>
  <c r="G509" i="1" s="1"/>
  <c r="G2260" i="1" a="1"/>
  <c r="G2260" i="1" s="1"/>
  <c r="G1290" i="1" a="1"/>
  <c r="G1290" i="1" s="1"/>
  <c r="G1991" i="1" a="1"/>
  <c r="G1991" i="1" s="1"/>
  <c r="G2367" i="1" a="1"/>
  <c r="G2367" i="1" s="1"/>
  <c r="G2705" i="1" a="1"/>
  <c r="G2705" i="1" s="1"/>
  <c r="G600" i="1" a="1"/>
  <c r="G600" i="1" s="1"/>
  <c r="G2634" i="1" a="1"/>
  <c r="G2634" i="1" s="1"/>
  <c r="G2021" i="1" a="1"/>
  <c r="G2021" i="1" s="1"/>
  <c r="G2420" i="1" a="1"/>
  <c r="G2420" i="1" s="1"/>
  <c r="G2440" i="1" a="1"/>
  <c r="G2440" i="1" s="1"/>
  <c r="G2622" i="1" a="1"/>
  <c r="G2622" i="1" s="1"/>
  <c r="G1951" i="1" a="1"/>
  <c r="G1951" i="1" s="1"/>
  <c r="G1322" i="1" a="1"/>
  <c r="G1322" i="1" s="1"/>
  <c r="G617" i="1" a="1"/>
  <c r="G617" i="1" s="1"/>
  <c r="G746" i="1" a="1"/>
  <c r="G746" i="1" s="1"/>
  <c r="G734" i="1" a="1"/>
  <c r="G734" i="1" s="1"/>
  <c r="G634" i="1" a="1"/>
  <c r="G634" i="1" s="1"/>
  <c r="G627" i="1" a="1"/>
  <c r="G627" i="1" s="1"/>
  <c r="G1771" i="1" a="1"/>
  <c r="G1771" i="1" s="1"/>
  <c r="G510" i="1" a="1"/>
  <c r="G510" i="1" s="1"/>
  <c r="G1281" i="1" a="1"/>
  <c r="G1281" i="1" s="1"/>
  <c r="G556" i="1" a="1"/>
  <c r="G556" i="1" s="1"/>
  <c r="G2518" i="1" a="1"/>
  <c r="G2518" i="1" s="1"/>
  <c r="G1385" i="1" a="1"/>
  <c r="G1385" i="1" s="1"/>
  <c r="G635" i="1" a="1"/>
  <c r="G635" i="1" s="1"/>
  <c r="G957" i="1" a="1"/>
  <c r="G957" i="1" s="1"/>
  <c r="G411" i="1" a="1"/>
  <c r="G411" i="1" s="1"/>
  <c r="G270" i="1" a="1"/>
  <c r="G270" i="1" s="1"/>
  <c r="G610" i="1" a="1"/>
  <c r="G610" i="1" s="1"/>
  <c r="G2462" i="1" a="1"/>
  <c r="G2462" i="1" s="1"/>
  <c r="G1664" i="1" a="1"/>
  <c r="G1664" i="1" s="1"/>
  <c r="G514" i="1" a="1"/>
  <c r="G514" i="1" s="1"/>
  <c r="G23" i="1" a="1"/>
  <c r="G23" i="1" s="1"/>
  <c r="G409" i="1" a="1"/>
  <c r="G409" i="1" s="1"/>
  <c r="G624" i="1" a="1"/>
  <c r="G624" i="1" s="1"/>
  <c r="G437" i="1" a="1"/>
  <c r="G437" i="1" s="1"/>
  <c r="G2663" i="1" a="1"/>
  <c r="G2663" i="1" s="1"/>
  <c r="G2244" i="1" a="1"/>
  <c r="G2244" i="1" s="1"/>
  <c r="G1800" i="1" a="1"/>
  <c r="G1800" i="1" s="1"/>
  <c r="G2499" i="1" a="1"/>
  <c r="G2499" i="1" s="1"/>
  <c r="G2537" i="1" a="1"/>
  <c r="G2537" i="1" s="1"/>
  <c r="G711" i="1" a="1"/>
  <c r="G711" i="1" s="1"/>
  <c r="G1431" i="1" a="1"/>
  <c r="G1431" i="1" s="1"/>
  <c r="G430" i="1" a="1"/>
  <c r="G430" i="1" s="1"/>
  <c r="G1148" i="1" a="1"/>
  <c r="G1148" i="1" s="1"/>
  <c r="G2430" i="1" a="1"/>
  <c r="G2430" i="1" s="1"/>
  <c r="G1327" i="1" a="1"/>
  <c r="G1327" i="1" s="1"/>
  <c r="G2693" i="1" a="1"/>
  <c r="G2693" i="1" s="1"/>
  <c r="G78" i="1" a="1"/>
  <c r="G78" i="1" s="1"/>
  <c r="G1319" i="1" a="1"/>
  <c r="G1319" i="1" s="1"/>
  <c r="G1317" i="1" a="1"/>
  <c r="G1317" i="1" s="1"/>
  <c r="G1060" i="1" a="1"/>
  <c r="G1060" i="1" s="1"/>
  <c r="G1406" i="1" a="1"/>
  <c r="G1406" i="1" s="1"/>
  <c r="G2628" i="1" a="1"/>
  <c r="G2628" i="1" s="1"/>
  <c r="G563" i="1" a="1"/>
  <c r="G563" i="1" s="1"/>
  <c r="G29" i="1" a="1"/>
  <c r="G29" i="1" s="1"/>
  <c r="G1541" i="1" a="1"/>
  <c r="G1541" i="1" s="1"/>
  <c r="G2632" i="1" a="1"/>
  <c r="G2632" i="1" s="1"/>
  <c r="G855" i="1" a="1"/>
  <c r="G855" i="1" s="1"/>
  <c r="G1204" i="1" a="1"/>
  <c r="G1204" i="1" s="1"/>
  <c r="G1545" i="1" a="1"/>
  <c r="G1545" i="1" s="1"/>
  <c r="G1086" i="1" a="1"/>
  <c r="G1086" i="1" s="1"/>
  <c r="G2048" i="1" a="1"/>
  <c r="G2048" i="1" s="1"/>
  <c r="G2282" i="1" a="1"/>
  <c r="G2282" i="1" s="1"/>
  <c r="G725" i="1" a="1"/>
  <c r="G725" i="1" s="1"/>
  <c r="G1405" i="1" a="1"/>
  <c r="G1405" i="1" s="1"/>
  <c r="G2339" i="1" a="1"/>
  <c r="G2339" i="1" s="1"/>
  <c r="G67" i="1" a="1"/>
  <c r="G67" i="1" s="1"/>
  <c r="G1260" i="1" a="1"/>
  <c r="G1260" i="1" s="1"/>
  <c r="G286" i="1" a="1"/>
  <c r="G286" i="1" s="1"/>
  <c r="G2400" i="1" a="1"/>
  <c r="G2400" i="1" s="1"/>
  <c r="G2159" i="1" a="1"/>
  <c r="G2159" i="1" s="1"/>
  <c r="G2223" i="1" a="1"/>
  <c r="G2223" i="1" s="1"/>
  <c r="G2102" i="1" a="1"/>
  <c r="G2102" i="1" s="1"/>
  <c r="G5" i="1" a="1"/>
  <c r="G5" i="1" s="1"/>
  <c r="G811" i="1" a="1"/>
  <c r="G811" i="1" s="1"/>
  <c r="G939" i="1" a="1"/>
  <c r="G939" i="1" s="1"/>
  <c r="G529" i="1" a="1"/>
  <c r="G529" i="1" s="1"/>
  <c r="G1328" i="1" a="1"/>
  <c r="G1328" i="1" s="1"/>
  <c r="G559" i="1" a="1"/>
  <c r="G559" i="1" s="1"/>
  <c r="G1474" i="1" a="1"/>
  <c r="G1474" i="1" s="1"/>
  <c r="G458" i="1" a="1"/>
  <c r="G458" i="1" s="1"/>
  <c r="G1420" i="1" a="1"/>
  <c r="G1420" i="1" s="1"/>
  <c r="G1845" i="1" a="1"/>
  <c r="G1845" i="1" s="1"/>
  <c r="G1103" i="1" a="1"/>
  <c r="G1103" i="1" s="1"/>
  <c r="G72" i="1" a="1"/>
  <c r="G72" i="1" s="1"/>
  <c r="G2293" i="1" a="1"/>
  <c r="G2293" i="1" s="1"/>
  <c r="G1858" i="1" a="1"/>
  <c r="G1858" i="1" s="1"/>
  <c r="G2166" i="1" a="1"/>
  <c r="G2166" i="1" s="1"/>
  <c r="G266" i="1" a="1"/>
  <c r="G266" i="1" s="1"/>
  <c r="G1318" i="1" a="1"/>
  <c r="G1318" i="1" s="1"/>
  <c r="G644" i="1" a="1"/>
  <c r="G644" i="1" s="1"/>
  <c r="G558" i="1" a="1"/>
  <c r="G558" i="1" s="1"/>
  <c r="G609" i="1" a="1"/>
  <c r="G609" i="1" s="1"/>
  <c r="G548" i="1" a="1"/>
  <c r="G548" i="1" s="1"/>
  <c r="G1699" i="1" a="1"/>
  <c r="G1699" i="1" s="1"/>
  <c r="G1205" i="1" a="1"/>
  <c r="G1205" i="1" s="1"/>
  <c r="G949" i="1" a="1"/>
  <c r="G949" i="1" s="1"/>
  <c r="G114" i="1" a="1"/>
  <c r="G114" i="1" s="1"/>
  <c r="G1444" i="1" a="1"/>
  <c r="G1444" i="1" s="1"/>
  <c r="G438" i="1" a="1"/>
  <c r="G438" i="1" s="1"/>
  <c r="G737" i="1" a="1"/>
  <c r="G737" i="1" s="1"/>
  <c r="G792" i="1" a="1"/>
  <c r="G792" i="1" s="1"/>
  <c r="G507" i="1" a="1"/>
  <c r="G507" i="1" s="1"/>
  <c r="G2071" i="1" a="1"/>
  <c r="G2071" i="1" s="1"/>
  <c r="G1462" i="1" a="1"/>
  <c r="G1462" i="1" s="1"/>
  <c r="G2501" i="1" a="1"/>
  <c r="G2501" i="1" s="1"/>
  <c r="G153" i="1" a="1"/>
  <c r="G153" i="1" s="1"/>
  <c r="G1080" i="1" a="1"/>
  <c r="G1080" i="1" s="1"/>
  <c r="G143" i="1" a="1"/>
  <c r="G143" i="1" s="1"/>
  <c r="G1396" i="1" a="1"/>
  <c r="G1396" i="1" s="1"/>
  <c r="G1701" i="1" a="1"/>
  <c r="G1701" i="1" s="1"/>
  <c r="G2579" i="1" a="1"/>
  <c r="G2579" i="1" s="1"/>
  <c r="G1343" i="1" a="1"/>
  <c r="G1343" i="1" s="1"/>
  <c r="G1277" i="1" a="1"/>
  <c r="G1277" i="1" s="1"/>
  <c r="G579" i="1" a="1"/>
  <c r="G579" i="1" s="1"/>
  <c r="G1741" i="1" a="1"/>
  <c r="G1741" i="1" s="1"/>
  <c r="G566" i="1" a="1"/>
  <c r="G566" i="1" s="1"/>
  <c r="G2352" i="1" a="1"/>
  <c r="G2352" i="1" s="1"/>
  <c r="G2218" i="1" a="1"/>
  <c r="G2218" i="1" s="1"/>
  <c r="G1752" i="1" a="1"/>
  <c r="G1752" i="1" s="1"/>
  <c r="G2273" i="1" a="1"/>
  <c r="G2273" i="1" s="1"/>
  <c r="G1530" i="1" a="1"/>
  <c r="G1530" i="1" s="1"/>
  <c r="G1351" i="1" a="1"/>
  <c r="G1351" i="1" s="1"/>
  <c r="G1047" i="1" a="1"/>
  <c r="G1047" i="1" s="1"/>
  <c r="G2295" i="1" a="1"/>
  <c r="G2295" i="1" s="1"/>
  <c r="G2524" i="1" a="1"/>
  <c r="G2524" i="1" s="1"/>
  <c r="G2635" i="1" a="1"/>
  <c r="G2635" i="1" s="1"/>
  <c r="G1015" i="1" a="1"/>
  <c r="G1015" i="1" s="1"/>
  <c r="G2228" i="1" a="1"/>
  <c r="G2228" i="1" s="1"/>
  <c r="G203" i="1" a="1"/>
  <c r="G203" i="1" s="1"/>
  <c r="G1919" i="1" a="1"/>
  <c r="G1919" i="1" s="1"/>
  <c r="G1239" i="1" a="1"/>
  <c r="G1239" i="1" s="1"/>
  <c r="G2515" i="1" a="1"/>
  <c r="G2515" i="1" s="1"/>
  <c r="G73" i="1" a="1"/>
  <c r="G73" i="1" s="1"/>
  <c r="G961" i="1" a="1"/>
  <c r="G961" i="1" s="1"/>
  <c r="G22" i="1" a="1"/>
  <c r="G22" i="1" s="1"/>
  <c r="G1489" i="1" a="1"/>
  <c r="G1489" i="1" s="1"/>
  <c r="G2581" i="1" a="1"/>
  <c r="G2581" i="1" s="1"/>
  <c r="G2039" i="1" a="1"/>
  <c r="G2039" i="1" s="1"/>
  <c r="G2557" i="1" a="1"/>
  <c r="G2557" i="1" s="1"/>
  <c r="G2536" i="1" a="1"/>
  <c r="G2536" i="1" s="1"/>
  <c r="G607" i="1" a="1"/>
  <c r="G607" i="1" s="1"/>
  <c r="G551" i="1" a="1"/>
  <c r="G551" i="1" s="1"/>
  <c r="G485" i="1" a="1"/>
  <c r="G485" i="1" s="1"/>
  <c r="G2591" i="1" a="1"/>
  <c r="G2591" i="1" s="1"/>
  <c r="G32" i="1" a="1"/>
  <c r="G32" i="1" s="1"/>
  <c r="G593" i="1" a="1"/>
  <c r="G593" i="1" s="1"/>
  <c r="G669" i="1" a="1"/>
  <c r="G669" i="1" s="1"/>
  <c r="G2312" i="1" a="1"/>
  <c r="G2312" i="1" s="1"/>
  <c r="G1116" i="1" a="1"/>
  <c r="G1116" i="1" s="1"/>
  <c r="G1531" i="1" a="1"/>
  <c r="G1531" i="1" s="1"/>
  <c r="G945" i="1" a="1"/>
  <c r="G945" i="1" s="1"/>
  <c r="G1859" i="1" a="1"/>
  <c r="G1859" i="1" s="1"/>
  <c r="G1810" i="1" a="1"/>
  <c r="G1810" i="1" s="1"/>
  <c r="G435" i="1" a="1"/>
  <c r="G435" i="1" s="1"/>
  <c r="G1864" i="1" a="1"/>
  <c r="G1864" i="1" s="1"/>
  <c r="G1147" i="1" a="1"/>
  <c r="G1147" i="1" s="1"/>
  <c r="G1550" i="1" a="1"/>
  <c r="G1550" i="1" s="1"/>
  <c r="G2100" i="1" a="1"/>
  <c r="G2100" i="1" s="1"/>
  <c r="G2137" i="1" a="1"/>
  <c r="G2137" i="1" s="1"/>
  <c r="G2279" i="1" a="1"/>
  <c r="G2279" i="1" s="1"/>
  <c r="G2526" i="1" a="1"/>
  <c r="G2526" i="1" s="1"/>
  <c r="G1544" i="1" a="1"/>
  <c r="G1544" i="1" s="1"/>
  <c r="G2115" i="1" a="1"/>
  <c r="G2115" i="1" s="1"/>
  <c r="G1164" i="1" a="1"/>
  <c r="G1164" i="1" s="1"/>
  <c r="G1683" i="1" a="1"/>
  <c r="G1683" i="1" s="1"/>
  <c r="G750" i="1" a="1"/>
  <c r="G750" i="1" s="1"/>
  <c r="G2681" i="1" a="1"/>
  <c r="G2681" i="1" s="1"/>
  <c r="G673" i="1" a="1"/>
  <c r="G673" i="1" s="1"/>
  <c r="G87" i="1" a="1"/>
  <c r="G87" i="1" s="1"/>
  <c r="G384" i="1" a="1"/>
  <c r="G384" i="1" s="1"/>
  <c r="G1123" i="1" a="1"/>
  <c r="G1123" i="1" s="1"/>
  <c r="G43" i="1" a="1"/>
  <c r="G43" i="1" s="1"/>
  <c r="G1419" i="1" a="1"/>
  <c r="G1419" i="1" s="1"/>
  <c r="G1298" i="1" a="1"/>
  <c r="G1298" i="1" s="1"/>
  <c r="G1182" i="1" a="1"/>
  <c r="G1182" i="1" s="1"/>
  <c r="G1120" i="1" a="1"/>
  <c r="G1120" i="1" s="1"/>
  <c r="G2162" i="1" a="1"/>
  <c r="G2162" i="1" s="1"/>
  <c r="G1532" i="1" a="1"/>
  <c r="G1532" i="1" s="1"/>
  <c r="G571" i="1" a="1"/>
  <c r="G571" i="1" s="1"/>
  <c r="G1457" i="1" a="1"/>
  <c r="G1457" i="1" s="1"/>
  <c r="G2109" i="1" a="1"/>
  <c r="G2109" i="1" s="1"/>
  <c r="G2423" i="1" a="1"/>
  <c r="G2423" i="1" s="1"/>
  <c r="G1278" i="1" a="1"/>
  <c r="G1278" i="1" s="1"/>
  <c r="G628" i="1" a="1"/>
  <c r="G628" i="1" s="1"/>
  <c r="G580" i="1" a="1"/>
  <c r="G580" i="1" s="1"/>
  <c r="G85" i="1" a="1"/>
  <c r="G85" i="1" s="1"/>
  <c r="G1842" i="1" a="1"/>
  <c r="G1842" i="1" s="1"/>
  <c r="G1812" i="1" a="1"/>
  <c r="G1812" i="1" s="1"/>
  <c r="G1672" i="1" a="1"/>
  <c r="G1672" i="1" s="1"/>
  <c r="G1411" i="1" a="1"/>
  <c r="G1411" i="1" s="1"/>
  <c r="G2512" i="1" a="1"/>
  <c r="G2512" i="1" s="1"/>
  <c r="G712" i="1" a="1"/>
  <c r="G712" i="1" s="1"/>
  <c r="G1865" i="1" a="1"/>
  <c r="G1865" i="1" s="1"/>
  <c r="G1596" i="1" a="1"/>
  <c r="G1596" i="1" s="1"/>
  <c r="G2394" i="1" a="1"/>
  <c r="G2394" i="1" s="1"/>
  <c r="G1376" i="1" a="1"/>
  <c r="G1376" i="1" s="1"/>
  <c r="G379" i="1" a="1"/>
  <c r="G379" i="1" s="1"/>
  <c r="G1149" i="1" a="1"/>
  <c r="G1149" i="1" s="1"/>
  <c r="G234" i="1" a="1"/>
  <c r="G234" i="1" s="1"/>
  <c r="G904" i="1" a="1"/>
  <c r="G904" i="1" s="1"/>
  <c r="G199" i="1" a="1"/>
  <c r="G199" i="1" s="1"/>
  <c r="G1264" i="1" a="1"/>
  <c r="G1264" i="1" s="1"/>
  <c r="G2732" i="1" a="1"/>
  <c r="G2732" i="1" s="1"/>
  <c r="G753" i="1" a="1"/>
  <c r="G753" i="1" s="1"/>
  <c r="G2379" i="1" a="1"/>
  <c r="G2379" i="1" s="1"/>
  <c r="G1499" i="1" a="1"/>
  <c r="G1499" i="1" s="1"/>
  <c r="G383" i="1" a="1"/>
  <c r="G383" i="1" s="1"/>
  <c r="G2653" i="1" a="1"/>
  <c r="G2653" i="1" s="1"/>
  <c r="G1753" i="1" a="1"/>
  <c r="G1753" i="1" s="1"/>
  <c r="G2325" i="1" a="1"/>
  <c r="G2325" i="1" s="1"/>
  <c r="G2114" i="1" a="1"/>
  <c r="G2114" i="1" s="1"/>
  <c r="G1547" i="1" a="1"/>
  <c r="G1547" i="1" s="1"/>
  <c r="G1943" i="1" a="1"/>
  <c r="G1943" i="1" s="1"/>
  <c r="G214" i="1" a="1"/>
  <c r="G214" i="1" s="1"/>
  <c r="G724" i="1" a="1"/>
  <c r="G724" i="1" s="1"/>
  <c r="G1170" i="1" a="1"/>
  <c r="G1170" i="1" s="1"/>
  <c r="G461" i="1" a="1"/>
  <c r="G461" i="1" s="1"/>
  <c r="G2182" i="1" a="1"/>
  <c r="G2182" i="1" s="1"/>
  <c r="G152" i="1" a="1"/>
  <c r="G152" i="1" s="1"/>
  <c r="G1068" i="1" a="1"/>
  <c r="G1068" i="1" s="1"/>
  <c r="G1179" i="1" a="1"/>
  <c r="G1179" i="1" s="1"/>
  <c r="G1740" i="1" a="1"/>
  <c r="G1740" i="1" s="1"/>
  <c r="G2490" i="1" a="1"/>
  <c r="G2490" i="1" s="1"/>
  <c r="G727" i="1" a="1"/>
  <c r="G727" i="1" s="1"/>
  <c r="G1238" i="1" a="1"/>
  <c r="G1238" i="1" s="1"/>
  <c r="G19" i="1" a="1"/>
  <c r="G19" i="1" s="1"/>
  <c r="G170" i="1" a="1"/>
  <c r="G170" i="1" s="1"/>
  <c r="G1736" i="1" a="1"/>
  <c r="G1736" i="1" s="1"/>
  <c r="G289" i="1" a="1"/>
  <c r="G289" i="1" s="1"/>
  <c r="G1722" i="1" a="1"/>
  <c r="G1722" i="1" s="1"/>
  <c r="G455" i="1" a="1"/>
  <c r="G455" i="1" s="1"/>
  <c r="G2642" i="1" a="1"/>
  <c r="G2642" i="1" s="1"/>
  <c r="G1670" i="1" a="1"/>
  <c r="G1670" i="1" s="1"/>
  <c r="G1523" i="1" a="1"/>
  <c r="G1523" i="1" s="1"/>
  <c r="G630" i="1" a="1"/>
  <c r="G630" i="1" s="1"/>
  <c r="G958" i="1" a="1"/>
  <c r="G958" i="1" s="1"/>
  <c r="G776" i="1" a="1"/>
  <c r="G776" i="1" s="1"/>
  <c r="G1346" i="1" a="1"/>
  <c r="G1346" i="1" s="1"/>
  <c r="G2035" i="1" a="1"/>
  <c r="G2035" i="1" s="1"/>
  <c r="G483" i="1" a="1"/>
  <c r="G483" i="1" s="1"/>
  <c r="G339" i="1" a="1"/>
  <c r="G339" i="1" s="1"/>
  <c r="G577" i="1" a="1"/>
  <c r="G577" i="1" s="1"/>
  <c r="G207" i="1" a="1"/>
  <c r="G207" i="1" s="1"/>
  <c r="G2560" i="1" a="1"/>
  <c r="G2560" i="1" s="1"/>
  <c r="G2614" i="1" a="1"/>
  <c r="G2614" i="1" s="1"/>
  <c r="G2458" i="1" a="1"/>
  <c r="G2458" i="1" s="1"/>
  <c r="G2330" i="1" a="1"/>
  <c r="G2330" i="1" s="1"/>
  <c r="G616" i="1" a="1"/>
  <c r="G616" i="1" s="1"/>
  <c r="G107" i="1" a="1"/>
  <c r="G107" i="1" s="1"/>
  <c r="G963" i="1" a="1"/>
  <c r="G963" i="1" s="1"/>
  <c r="G1305" i="1" a="1"/>
  <c r="G1305" i="1" s="1"/>
  <c r="G2495" i="1" a="1"/>
  <c r="G2495" i="1" s="1"/>
  <c r="G518" i="1" a="1"/>
  <c r="G518" i="1" s="1"/>
  <c r="G2080" i="1" a="1"/>
  <c r="G2080" i="1" s="1"/>
  <c r="G1102" i="1" a="1"/>
  <c r="G1102" i="1" s="1"/>
  <c r="G1946" i="1" a="1"/>
  <c r="G1946" i="1" s="1"/>
  <c r="G582" i="1" a="1"/>
  <c r="G582" i="1" s="1"/>
  <c r="G596" i="1" a="1"/>
  <c r="G596" i="1" s="1"/>
  <c r="G1633" i="1" a="1"/>
  <c r="G1633" i="1" s="1"/>
  <c r="G1228" i="1" a="1"/>
  <c r="G1228" i="1" s="1"/>
  <c r="G1414" i="1" a="1"/>
  <c r="G1414" i="1" s="1"/>
  <c r="G1621" i="1" a="1"/>
  <c r="G1621" i="1" s="1"/>
  <c r="G1198" i="1" a="1"/>
  <c r="G1198" i="1" s="1"/>
  <c r="G2370" i="1" a="1"/>
  <c r="G2370" i="1" s="1"/>
  <c r="G623" i="1" a="1"/>
  <c r="G623" i="1" s="1"/>
  <c r="G535" i="1" a="1"/>
  <c r="G535" i="1" s="1"/>
  <c r="G117" i="1" a="1"/>
  <c r="G117" i="1" s="1"/>
  <c r="G1927" i="1" a="1"/>
  <c r="G1927" i="1" s="1"/>
  <c r="G1208" i="1" a="1"/>
  <c r="G1208" i="1" s="1"/>
  <c r="G537" i="1" a="1"/>
  <c r="G537" i="1" s="1"/>
  <c r="G1389" i="1" a="1"/>
  <c r="G1389" i="1" s="1"/>
  <c r="G522" i="1" a="1"/>
  <c r="G522" i="1" s="1"/>
  <c r="G1097" i="1" a="1"/>
  <c r="G1097" i="1" s="1"/>
  <c r="G1276" i="1" a="1"/>
  <c r="G1276" i="1" s="1"/>
  <c r="G922" i="1" a="1"/>
  <c r="G922" i="1" s="1"/>
  <c r="G2236" i="1" a="1"/>
  <c r="G2236" i="1" s="1"/>
  <c r="G480" i="1" a="1"/>
  <c r="G480" i="1" s="1"/>
  <c r="G802" i="1" a="1"/>
  <c r="G802" i="1" s="1"/>
  <c r="G2328" i="1" a="1"/>
  <c r="G2328" i="1" s="1"/>
  <c r="G2187" i="1" a="1"/>
  <c r="G2187" i="1" s="1"/>
  <c r="G1971" i="1" a="1"/>
  <c r="G1971" i="1" s="1"/>
  <c r="G2165" i="1" a="1"/>
  <c r="G2165" i="1" s="1"/>
  <c r="G1886" i="1" a="1"/>
  <c r="G1886" i="1" s="1"/>
  <c r="G1497" i="1" a="1"/>
  <c r="G1497" i="1" s="1"/>
  <c r="G1525" i="1" a="1"/>
  <c r="G1525" i="1" s="1"/>
  <c r="G1696" i="1" a="1"/>
  <c r="G1696" i="1" s="1"/>
  <c r="G1795" i="1" a="1"/>
  <c r="G1795" i="1" s="1"/>
  <c r="G789" i="1" a="1"/>
  <c r="G789" i="1" s="1"/>
  <c r="G1240" i="1" a="1"/>
  <c r="G1240" i="1" s="1"/>
  <c r="G1645" i="1" a="1"/>
  <c r="G1645" i="1" s="1"/>
  <c r="G2124" i="1" a="1"/>
  <c r="G2124" i="1" s="1"/>
  <c r="G2078" i="1" a="1"/>
  <c r="G2078" i="1" s="1"/>
  <c r="G1556" i="1" a="1"/>
  <c r="G1556" i="1" s="1"/>
  <c r="G1063" i="1" a="1"/>
  <c r="G1063" i="1" s="1"/>
  <c r="G2740" i="1" a="1"/>
  <c r="G2740" i="1" s="1"/>
  <c r="G2549" i="1" a="1"/>
  <c r="G2549" i="1" s="1"/>
  <c r="G124" i="1" a="1"/>
  <c r="G124" i="1" s="1"/>
  <c r="G63" i="1" a="1"/>
  <c r="G63" i="1" s="1"/>
  <c r="G1706" i="1" a="1"/>
  <c r="G1706" i="1" s="1"/>
  <c r="G1163" i="1" a="1"/>
  <c r="G1163" i="1" s="1"/>
  <c r="G1737" i="1" a="1"/>
  <c r="G1737" i="1" s="1"/>
  <c r="G823" i="1" a="1"/>
  <c r="G823" i="1" s="1"/>
  <c r="G1342" i="1" a="1"/>
  <c r="G1342" i="1" s="1"/>
  <c r="G838" i="1" a="1"/>
  <c r="G838" i="1" s="1"/>
  <c r="G1185" i="1" a="1"/>
  <c r="G1185" i="1" s="1"/>
  <c r="G2596" i="1" a="1"/>
  <c r="G2596" i="1" s="1"/>
  <c r="G2247" i="1" a="1"/>
  <c r="G2247" i="1" s="1"/>
  <c r="G2192" i="1" a="1"/>
  <c r="G2192" i="1" s="1"/>
  <c r="G748" i="1" a="1"/>
  <c r="G748" i="1" s="1"/>
  <c r="G355" i="1" a="1"/>
  <c r="G355" i="1" s="1"/>
  <c r="G1526" i="1" a="1"/>
  <c r="G1526" i="1" s="1"/>
  <c r="G968" i="1" a="1"/>
  <c r="G968" i="1" s="1"/>
  <c r="G2606" i="1" a="1"/>
  <c r="G2606" i="1" s="1"/>
  <c r="G64" i="1" a="1"/>
  <c r="G64" i="1" s="1"/>
  <c r="G83" i="1" a="1"/>
  <c r="G83" i="1" s="1"/>
  <c r="G1537" i="1" a="1"/>
  <c r="G1537" i="1" s="1"/>
  <c r="G927" i="1" a="1"/>
  <c r="G927" i="1" s="1"/>
  <c r="G185" i="1" a="1"/>
  <c r="G185" i="1" s="1"/>
  <c r="G1422" i="1" a="1"/>
  <c r="G1422" i="1" s="1"/>
  <c r="G1146" i="1" a="1"/>
  <c r="G1146" i="1" s="1"/>
  <c r="G2670" i="1" a="1"/>
  <c r="G2670" i="1" s="1"/>
  <c r="G40" i="1" a="1"/>
  <c r="G40" i="1" s="1"/>
  <c r="G2497" i="1" a="1"/>
  <c r="G2497" i="1" s="1"/>
  <c r="G1446" i="1" a="1"/>
  <c r="G1446" i="1" s="1"/>
  <c r="G1644" i="1" a="1"/>
  <c r="G1644" i="1" s="1"/>
  <c r="G1799" i="1" a="1"/>
  <c r="G1799" i="1" s="1"/>
  <c r="G2690" i="1" a="1"/>
  <c r="G2690" i="1" s="1"/>
  <c r="G1168" i="1" a="1"/>
  <c r="G1168" i="1" s="1"/>
  <c r="G797" i="1" a="1"/>
  <c r="G797" i="1" s="1"/>
  <c r="G2463" i="1" a="1"/>
  <c r="G2463" i="1" s="1"/>
  <c r="G2341" i="1" a="1"/>
  <c r="G2341" i="1" s="1"/>
  <c r="G378" i="1" a="1"/>
  <c r="G378" i="1" s="1"/>
  <c r="G924" i="1" a="1"/>
  <c r="G924" i="1" s="1"/>
  <c r="G662" i="1" a="1"/>
  <c r="G662" i="1" s="1"/>
  <c r="G1243" i="1" a="1"/>
  <c r="G1243" i="1" s="1"/>
  <c r="G1802" i="1" a="1"/>
  <c r="G1802" i="1" s="1"/>
  <c r="G2612" i="1" a="1"/>
  <c r="G2612" i="1" s="1"/>
  <c r="G1581" i="1" a="1"/>
  <c r="G1581" i="1" s="1"/>
  <c r="G686" i="1" a="1"/>
  <c r="G686" i="1" s="1"/>
  <c r="G572" i="1" a="1"/>
  <c r="G572" i="1" s="1"/>
  <c r="G2720" i="1" a="1"/>
  <c r="G2720" i="1" s="1"/>
  <c r="G1010" i="1" a="1"/>
  <c r="G1010" i="1" s="1"/>
  <c r="G2595" i="1" a="1"/>
  <c r="G2595" i="1" s="1"/>
  <c r="G2343" i="1" a="1"/>
  <c r="G2343" i="1" s="1"/>
  <c r="G2585" i="1" a="1"/>
  <c r="G2585" i="1" s="1"/>
  <c r="G907" i="1" a="1"/>
  <c r="G907" i="1" s="1"/>
  <c r="G1818" i="1" a="1"/>
  <c r="G1818" i="1" s="1"/>
  <c r="G4" i="1" a="1"/>
  <c r="G4" i="1" s="1"/>
  <c r="G517" i="1" a="1"/>
  <c r="G517" i="1" s="1"/>
  <c r="G2468" i="1" a="1"/>
  <c r="G2468" i="1" s="1"/>
  <c r="G2493" i="1" a="1"/>
  <c r="G2493" i="1" s="1"/>
  <c r="G878" i="1" a="1"/>
  <c r="G878" i="1" s="1"/>
  <c r="G1939" i="1" a="1"/>
  <c r="G1939" i="1" s="1"/>
  <c r="G2673" i="1" a="1"/>
  <c r="G2673" i="1" s="1"/>
  <c r="G17" i="1" a="1"/>
  <c r="G17" i="1" s="1"/>
  <c r="G637" i="1" a="1"/>
  <c r="G637" i="1" s="1"/>
  <c r="G1680" i="1" a="1"/>
  <c r="G1680" i="1" s="1"/>
  <c r="G681" i="1" a="1"/>
  <c r="G681" i="1" s="1"/>
  <c r="G2626" i="1" a="1"/>
  <c r="G2626" i="1" s="1"/>
  <c r="G1517" i="1" a="1"/>
  <c r="G1517" i="1" s="1"/>
  <c r="G1899" i="1" a="1"/>
  <c r="G1899" i="1" s="1"/>
  <c r="G2385" i="1" a="1"/>
  <c r="G2385" i="1" s="1"/>
  <c r="G2087" i="1" a="1"/>
  <c r="G2087" i="1" s="1"/>
  <c r="G1339" i="1" a="1"/>
  <c r="G1339" i="1" s="1"/>
  <c r="G2573" i="1" a="1"/>
  <c r="G2573" i="1" s="1"/>
  <c r="G2062" i="1" a="1"/>
  <c r="G2062" i="1" s="1"/>
  <c r="G1704" i="1" a="1"/>
  <c r="G1704" i="1" s="1"/>
  <c r="G1861" i="1" a="1"/>
  <c r="G1861" i="1" s="1"/>
  <c r="G2543" i="1" a="1"/>
  <c r="G2543" i="1" s="1"/>
  <c r="G1641" i="1" a="1"/>
  <c r="G1641" i="1" s="1"/>
  <c r="G2337" i="1" a="1"/>
  <c r="G2337" i="1" s="1"/>
  <c r="G96" i="1" a="1"/>
  <c r="G96" i="1" s="1"/>
  <c r="G1593" i="1" a="1"/>
  <c r="G1593" i="1" s="1"/>
  <c r="G1662" i="1" a="1"/>
  <c r="G1662" i="1" s="1"/>
  <c r="G1560" i="1" a="1"/>
  <c r="G1560" i="1" s="1"/>
  <c r="G113" i="1" a="1"/>
  <c r="G113" i="1" s="1"/>
  <c r="G2093" i="1" a="1"/>
  <c r="G2093" i="1" s="1"/>
  <c r="G2659" i="1" a="1"/>
  <c r="G2659" i="1" s="1"/>
  <c r="G1647" i="1" a="1"/>
  <c r="G1647" i="1" s="1"/>
  <c r="G657" i="1" a="1"/>
  <c r="G657" i="1" s="1"/>
  <c r="G2042" i="1" a="1"/>
  <c r="G2042" i="1" s="1"/>
  <c r="G2521" i="1" a="1"/>
  <c r="G2521" i="1" s="1"/>
  <c r="G2125" i="1" a="1"/>
  <c r="G2125" i="1" s="1"/>
  <c r="G587" i="1" a="1"/>
  <c r="G587" i="1" s="1"/>
  <c r="G560" i="1" a="1"/>
  <c r="G560" i="1" s="1"/>
  <c r="G1923" i="1" a="1"/>
  <c r="G1923" i="1" s="1"/>
  <c r="G761" i="1" a="1"/>
  <c r="G761" i="1" s="1"/>
  <c r="G1451" i="1" a="1"/>
  <c r="G1451" i="1" s="1"/>
  <c r="G2196" i="1" a="1"/>
  <c r="G2196" i="1" s="1"/>
  <c r="G933" i="1" a="1"/>
  <c r="G933" i="1" s="1"/>
  <c r="G505" i="1" a="1"/>
  <c r="G505" i="1" s="1"/>
  <c r="G898" i="1" a="1"/>
  <c r="G898" i="1" s="1"/>
  <c r="G612" i="1" a="1"/>
  <c r="G612" i="1" s="1"/>
  <c r="G2464" i="1" a="1"/>
  <c r="G2464" i="1" s="1"/>
  <c r="G301" i="1" a="1"/>
  <c r="G301" i="1" s="1"/>
  <c r="G1052" i="1" a="1"/>
  <c r="G1052" i="1" s="1"/>
  <c r="G655" i="1" a="1"/>
  <c r="G655" i="1" s="1"/>
  <c r="G1441" i="1" a="1"/>
  <c r="G1441" i="1" s="1"/>
  <c r="G1705" i="1" a="1"/>
  <c r="G1705" i="1" s="1"/>
  <c r="G1110" i="1" a="1"/>
  <c r="G1110" i="1" s="1"/>
  <c r="G2750" i="1" a="1"/>
  <c r="G2750" i="1" s="1"/>
  <c r="G2407" i="1" a="1"/>
  <c r="G2407" i="1" s="1"/>
  <c r="G822" i="1" a="1"/>
  <c r="G822" i="1" s="1"/>
  <c r="G2271" i="1" a="1"/>
  <c r="G2271" i="1" s="1"/>
  <c r="G1490" i="1" a="1"/>
  <c r="G1490" i="1" s="1"/>
  <c r="G1058" i="1" a="1"/>
  <c r="G1058" i="1" s="1"/>
  <c r="G1993" i="1" a="1"/>
  <c r="G1993" i="1" s="1"/>
  <c r="G1470" i="1" a="1"/>
  <c r="G1470" i="1" s="1"/>
  <c r="G2030" i="1" a="1"/>
  <c r="G2030" i="1" s="1"/>
  <c r="G399" i="1" a="1"/>
  <c r="G399" i="1" s="1"/>
  <c r="G364" i="1" a="1"/>
  <c r="G364" i="1" s="1"/>
  <c r="G1945" i="1" a="1"/>
  <c r="G1945" i="1" s="1"/>
  <c r="G1805" i="1" a="1"/>
  <c r="G1805" i="1" s="1"/>
  <c r="G2431" i="1" a="1"/>
  <c r="G2431" i="1" s="1"/>
  <c r="G2009" i="1" a="1"/>
  <c r="G2009" i="1" s="1"/>
  <c r="G126" i="1" a="1"/>
  <c r="G126" i="1" s="1"/>
  <c r="G473" i="1" a="1"/>
  <c r="G473" i="1" s="1"/>
  <c r="G1651" i="1" a="1"/>
  <c r="G1651" i="1" s="1"/>
  <c r="G1623" i="1" a="1"/>
  <c r="G1623" i="1" s="1"/>
  <c r="G1395" i="1" a="1"/>
  <c r="G1395" i="1" s="1"/>
  <c r="G309" i="1" a="1"/>
  <c r="G309" i="1" s="1"/>
  <c r="G1245" i="1" a="1"/>
  <c r="G1245" i="1" s="1"/>
  <c r="G1345" i="1" a="1"/>
  <c r="G1345" i="1" s="1"/>
  <c r="G2120" i="1" a="1"/>
  <c r="G2120" i="1" s="1"/>
  <c r="G1465" i="1" a="1"/>
  <c r="G1465" i="1" s="1"/>
  <c r="G1092" i="1" a="1"/>
  <c r="G1092" i="1" s="1"/>
  <c r="G1546" i="1" a="1"/>
  <c r="G1546" i="1" s="1"/>
  <c r="G1031" i="1" a="1"/>
  <c r="G1031" i="1" s="1"/>
  <c r="G703" i="1" a="1"/>
  <c r="G703" i="1" s="1"/>
  <c r="G1620" i="1" a="1"/>
  <c r="G1620" i="1" s="1"/>
  <c r="G2664" i="1" a="1"/>
  <c r="G2664" i="1" s="1"/>
  <c r="G1690" i="1" a="1"/>
  <c r="G1690" i="1" s="1"/>
  <c r="G1846" i="1" a="1"/>
  <c r="G1846" i="1" s="1"/>
  <c r="G1094" i="1" a="1"/>
  <c r="G1094" i="1" s="1"/>
  <c r="G1140" i="1" a="1"/>
  <c r="G1140" i="1" s="1"/>
  <c r="G1580" i="1" a="1"/>
  <c r="G1580" i="1" s="1"/>
  <c r="G1692" i="1" a="1"/>
  <c r="G1692" i="1" s="1"/>
  <c r="G1505" i="1" a="1"/>
  <c r="G1505" i="1" s="1"/>
  <c r="G2206" i="1" a="1"/>
  <c r="G2206" i="1" s="1"/>
  <c r="G1423" i="1" a="1"/>
  <c r="G1423" i="1" s="1"/>
  <c r="G1382" i="1" a="1"/>
  <c r="G1382" i="1" s="1"/>
  <c r="G1267" i="1" a="1"/>
  <c r="G1267" i="1" s="1"/>
  <c r="G1221" i="1" a="1"/>
  <c r="G1221" i="1" s="1"/>
  <c r="G324" i="1" a="1"/>
  <c r="G324" i="1" s="1"/>
  <c r="G1769" i="1" a="1"/>
  <c r="G1769" i="1" s="1"/>
  <c r="G36" i="1" a="1"/>
  <c r="G36" i="1" s="1"/>
  <c r="G2292" i="1" a="1"/>
  <c r="G2292" i="1" s="1"/>
  <c r="G2349" i="1" a="1"/>
  <c r="G2349" i="1" s="1"/>
  <c r="G2707" i="1" a="1"/>
  <c r="G2707" i="1" s="1"/>
  <c r="G1629" i="1" a="1"/>
  <c r="G1629" i="1" s="1"/>
  <c r="G643" i="1" a="1"/>
  <c r="G643" i="1" s="1"/>
  <c r="G561" i="1" a="1"/>
  <c r="G561" i="1" s="1"/>
  <c r="G7" i="1" a="1"/>
  <c r="G7" i="1" s="1"/>
  <c r="G1162" i="1" a="1"/>
  <c r="G1162" i="1" s="1"/>
  <c r="G882" i="1" a="1"/>
  <c r="G882" i="1" s="1"/>
  <c r="G2688" i="1" a="1"/>
  <c r="G2688" i="1" s="1"/>
  <c r="G1167" i="1" a="1"/>
  <c r="G1167" i="1" s="1"/>
  <c r="G1895" i="1" a="1"/>
  <c r="G1895" i="1" s="1"/>
  <c r="G1186" i="1" a="1"/>
  <c r="G1186" i="1" s="1"/>
  <c r="G1675" i="1" a="1"/>
  <c r="G1675" i="1" s="1"/>
  <c r="G243" i="1" a="1"/>
  <c r="G243" i="1" s="1"/>
  <c r="G177" i="1" a="1"/>
  <c r="G177" i="1" s="1"/>
  <c r="G2633" i="1" a="1"/>
  <c r="G2633" i="1" s="1"/>
  <c r="G69" i="1" a="1"/>
  <c r="G69" i="1" s="1"/>
  <c r="G299" i="1" a="1"/>
  <c r="G299" i="1" s="1"/>
  <c r="G1055" i="1" a="1"/>
  <c r="G1055" i="1" s="1"/>
  <c r="G2719" i="1" a="1"/>
  <c r="G2719" i="1" s="1"/>
  <c r="G1578" i="1" a="1"/>
  <c r="G1578" i="1" s="1"/>
  <c r="G615" i="1" a="1"/>
  <c r="G615" i="1" s="1"/>
  <c r="G2188" i="1" a="1"/>
  <c r="G2188" i="1" s="1"/>
  <c r="G344" i="1" a="1"/>
  <c r="G344" i="1" s="1"/>
  <c r="G1434" i="1" a="1"/>
  <c r="G1434" i="1" s="1"/>
  <c r="G294" i="1" a="1"/>
  <c r="G294" i="1" s="1"/>
  <c r="G2756" i="1" a="1"/>
  <c r="G2756" i="1" s="1"/>
  <c r="G1372" i="1" a="1"/>
  <c r="G1372" i="1" s="1"/>
  <c r="G1534" i="1" a="1"/>
  <c r="G1534" i="1" s="1"/>
  <c r="G74" i="1" a="1"/>
  <c r="G74" i="1" s="1"/>
  <c r="G2366" i="1" a="1"/>
  <c r="G2366" i="1" s="1"/>
  <c r="G1687" i="1" a="1"/>
  <c r="G1687" i="1" s="1"/>
  <c r="G1214" i="1" a="1"/>
  <c r="G1214" i="1" s="1"/>
  <c r="G1929" i="1" a="1"/>
  <c r="G1929" i="1" s="1"/>
  <c r="G336" i="1" a="1"/>
  <c r="G336" i="1" s="1"/>
  <c r="G2232" i="1" a="1"/>
  <c r="G2232" i="1" s="1"/>
  <c r="G1025" i="1" a="1"/>
  <c r="G1025" i="1" s="1"/>
  <c r="G1877" i="1" a="1"/>
  <c r="G1877" i="1" s="1"/>
  <c r="G1863" i="1" a="1"/>
  <c r="G1863" i="1" s="1"/>
  <c r="G1246" i="1" a="1"/>
  <c r="G1246" i="1" s="1"/>
  <c r="G702" i="1" a="1"/>
  <c r="G702" i="1" s="1"/>
  <c r="G465" i="1" a="1"/>
  <c r="G465" i="1" s="1"/>
  <c r="G1209" i="1" a="1"/>
  <c r="G1209" i="1" s="1"/>
  <c r="G1618" i="1" a="1"/>
  <c r="G1618" i="1" s="1"/>
  <c r="G1626" i="1" a="1"/>
  <c r="G1626" i="1" s="1"/>
  <c r="G2326" i="1" a="1"/>
  <c r="G2326" i="1" s="1"/>
  <c r="G2605" i="1" a="1"/>
  <c r="G2605" i="1" s="1"/>
  <c r="G357" i="1" a="1"/>
  <c r="G357" i="1" s="1"/>
  <c r="G1105" i="1" a="1"/>
  <c r="G1105" i="1" s="1"/>
  <c r="G2281" i="1" a="1"/>
  <c r="G2281" i="1" s="1"/>
  <c r="G680" i="1" a="1"/>
  <c r="G680" i="1" s="1"/>
  <c r="G742" i="1" a="1"/>
  <c r="G742" i="1" s="1"/>
  <c r="G1171" i="1" a="1"/>
  <c r="G1171" i="1" s="1"/>
  <c r="G2332" i="1" a="1"/>
  <c r="G2332" i="1" s="1"/>
  <c r="G1632" i="1" a="1"/>
  <c r="G1632" i="1" s="1"/>
  <c r="G254" i="1" a="1"/>
  <c r="G254" i="1" s="1"/>
  <c r="G736" i="1" a="1"/>
  <c r="G736" i="1" s="1"/>
  <c r="G2045" i="1" a="1"/>
  <c r="G2045" i="1" s="1"/>
  <c r="G147" i="1" a="1"/>
  <c r="G147" i="1" s="1"/>
  <c r="G629" i="1" a="1"/>
  <c r="G629" i="1" s="1"/>
  <c r="G1710" i="1" a="1"/>
  <c r="G1710" i="1" s="1"/>
  <c r="G77" i="1" a="1"/>
  <c r="G77" i="1" s="1"/>
  <c r="G768" i="1" a="1"/>
  <c r="G768" i="1" s="1"/>
  <c r="G2675" i="1" a="1"/>
  <c r="G2675" i="1" s="1"/>
  <c r="G1109" i="1" a="1"/>
  <c r="G1109" i="1" s="1"/>
  <c r="G1131" i="1" a="1"/>
  <c r="G1131" i="1" s="1"/>
  <c r="G1542" i="1" a="1"/>
  <c r="G1542" i="1" s="1"/>
  <c r="G1637" i="1" a="1"/>
  <c r="G1637" i="1" s="1"/>
  <c r="G1617" i="1" a="1"/>
  <c r="G1617" i="1" s="1"/>
  <c r="G2378" i="1" a="1"/>
  <c r="G2378" i="1" s="1"/>
  <c r="G523" i="1" a="1"/>
  <c r="G523" i="1" s="1"/>
  <c r="G1429" i="1" a="1"/>
  <c r="G1429" i="1" s="1"/>
  <c r="G300" i="1" a="1"/>
  <c r="G300" i="1" s="1"/>
  <c r="G1473" i="1" a="1"/>
  <c r="G1473" i="1" s="1"/>
  <c r="G1142" i="1" a="1"/>
  <c r="G1142" i="1" s="1"/>
  <c r="G18" i="1" a="1"/>
  <c r="G18" i="1" s="1"/>
  <c r="G2002" i="1" a="1"/>
  <c r="G2002" i="1" s="1"/>
  <c r="G597" i="1" a="1"/>
  <c r="G597" i="1" s="1"/>
  <c r="G2428" i="1" a="1"/>
  <c r="G2428" i="1" s="1"/>
  <c r="G2336" i="1" a="1"/>
  <c r="G2336" i="1" s="1"/>
  <c r="G1944" i="1" a="1"/>
  <c r="G1944" i="1" s="1"/>
  <c r="G2161" i="1" a="1"/>
  <c r="G2161" i="1" s="1"/>
  <c r="G1889" i="1" a="1"/>
  <c r="G1889" i="1" s="1"/>
  <c r="G2322" i="1" a="1"/>
  <c r="G2322" i="1" s="1"/>
  <c r="G2173" i="1" a="1"/>
  <c r="G2173" i="1" s="1"/>
  <c r="G1992" i="1" a="1"/>
  <c r="G1992" i="1" s="1"/>
  <c r="G2060" i="1" a="1"/>
  <c r="G2060" i="1" s="1"/>
  <c r="G2183" i="1" a="1"/>
  <c r="G2183" i="1" s="1"/>
  <c r="G1751" i="1" a="1"/>
  <c r="G1751" i="1" s="1"/>
  <c r="G1218" i="1" a="1"/>
  <c r="G1218" i="1" s="1"/>
  <c r="G356" i="1" a="1"/>
  <c r="G356" i="1" s="1"/>
  <c r="G1310" i="1" a="1"/>
  <c r="G1310" i="1" s="1"/>
  <c r="G422" i="1" a="1"/>
  <c r="G422" i="1" s="1"/>
  <c r="G144" i="1" a="1"/>
  <c r="G144" i="1" s="1"/>
  <c r="G2436" i="1" a="1"/>
  <c r="G2436" i="1" s="1"/>
  <c r="G2277" i="1" a="1"/>
  <c r="G2277" i="1" s="1"/>
  <c r="G1667" i="1" a="1"/>
  <c r="G1667" i="1" s="1"/>
  <c r="G832" i="1" a="1"/>
  <c r="G832" i="1" s="1"/>
  <c r="G9" i="1" a="1"/>
  <c r="G9" i="1" s="1"/>
  <c r="G283" i="1" a="1"/>
  <c r="G283" i="1" s="1"/>
  <c r="G2358" i="1" a="1"/>
  <c r="G2358" i="1" s="1"/>
  <c r="G1480" i="1" a="1"/>
  <c r="G1480" i="1" s="1"/>
  <c r="G1156" i="1" a="1"/>
  <c r="G1156" i="1" s="1"/>
  <c r="G119" i="1" a="1"/>
  <c r="G119" i="1" s="1"/>
  <c r="G1905" i="1" a="1"/>
  <c r="G1905" i="1" s="1"/>
  <c r="G471" i="1" a="1"/>
  <c r="G471" i="1" s="1"/>
  <c r="G2270" i="1" a="1"/>
  <c r="G2270" i="1" s="1"/>
  <c r="G2388" i="1" a="1"/>
  <c r="G2388" i="1" s="1"/>
  <c r="G1719" i="1" a="1"/>
  <c r="G1719" i="1" s="1"/>
  <c r="G1283" i="1" a="1"/>
  <c r="G1283" i="1" s="1"/>
  <c r="G2471" i="1" a="1"/>
  <c r="G2471" i="1" s="1"/>
  <c r="G1134" i="1" a="1"/>
  <c r="G1134" i="1" s="1"/>
  <c r="G1873" i="1" a="1"/>
  <c r="G1873" i="1" s="1"/>
  <c r="G758" i="1" a="1"/>
  <c r="G758" i="1" s="1"/>
  <c r="G1688" i="1" a="1"/>
  <c r="G1688" i="1" s="1"/>
  <c r="G1724" i="1" a="1"/>
  <c r="G1724" i="1" s="1"/>
  <c r="G965" i="1" a="1"/>
  <c r="G965" i="1" s="1"/>
  <c r="G2432" i="1" a="1"/>
  <c r="G2432" i="1" s="1"/>
  <c r="G257" i="1" a="1"/>
  <c r="G257" i="1" s="1"/>
  <c r="G98" i="1" a="1"/>
  <c r="G98" i="1" s="1"/>
  <c r="G2063" i="1" a="1"/>
  <c r="G2063" i="1" s="1"/>
  <c r="G2715" i="1" a="1"/>
  <c r="G2715" i="1" s="1"/>
  <c r="G1888" i="1" a="1"/>
  <c r="G1888" i="1" s="1"/>
  <c r="G2355" i="1" a="1"/>
  <c r="G2355" i="1" s="1"/>
  <c r="G601" i="1" a="1"/>
  <c r="G601" i="1" s="1"/>
  <c r="G2588" i="1" a="1"/>
  <c r="G2588" i="1" s="1"/>
  <c r="G68" i="1" a="1"/>
  <c r="G68" i="1" s="1"/>
  <c r="G1839" i="1" a="1"/>
  <c r="G1839" i="1" s="1"/>
  <c r="G1613" i="1" a="1"/>
  <c r="G1613" i="1" s="1"/>
  <c r="G88" i="1" a="1"/>
  <c r="G88" i="1" s="1"/>
  <c r="G158" i="1" a="1"/>
  <c r="G158" i="1" s="1"/>
  <c r="G2212" i="1" a="1"/>
  <c r="G2212" i="1" s="1"/>
  <c r="G2019" i="1" a="1"/>
  <c r="G2019" i="1" s="1"/>
  <c r="G2426" i="1" a="1"/>
  <c r="G2426" i="1" s="1"/>
  <c r="G1039" i="1" a="1"/>
  <c r="G1039" i="1" s="1"/>
  <c r="G1495" i="1" a="1"/>
  <c r="G1495" i="1" s="1"/>
  <c r="G2068" i="1" a="1"/>
  <c r="G2068" i="1" s="1"/>
  <c r="G2268" i="1" a="1"/>
  <c r="G2268" i="1" s="1"/>
  <c r="G2405" i="1" a="1"/>
  <c r="G2405" i="1" s="1"/>
  <c r="G1114" i="1" a="1"/>
  <c r="G1114" i="1" s="1"/>
  <c r="G697" i="1" a="1"/>
  <c r="G697" i="1" s="1"/>
  <c r="G720" i="1" a="1"/>
  <c r="G720" i="1" s="1"/>
  <c r="G31" i="1" a="1"/>
  <c r="G31" i="1" s="1"/>
  <c r="G2342" i="1" a="1"/>
  <c r="G2342" i="1" s="1"/>
  <c r="G1998" i="1" a="1"/>
  <c r="G1998" i="1" s="1"/>
  <c r="G319" i="1" a="1"/>
  <c r="G319" i="1" s="1"/>
  <c r="G1721" i="1" a="1"/>
  <c r="G1721" i="1" s="1"/>
  <c r="G2333" i="1" a="1"/>
  <c r="G2333" i="1" s="1"/>
  <c r="G641" i="1" a="1"/>
  <c r="G641" i="1" s="1"/>
  <c r="G1022" i="1" a="1"/>
  <c r="G1022" i="1" s="1"/>
  <c r="G2304" i="1" a="1"/>
  <c r="G2304" i="1" s="1"/>
  <c r="G994" i="1" a="1"/>
  <c r="G994" i="1" s="1"/>
  <c r="G1255" i="1" a="1"/>
  <c r="G1255" i="1" s="1"/>
  <c r="G735" i="1" a="1"/>
  <c r="G735" i="1" s="1"/>
  <c r="G501" i="1" a="1"/>
  <c r="G501" i="1" s="1"/>
  <c r="G567" i="1" a="1"/>
  <c r="G567" i="1" s="1"/>
  <c r="G1989" i="1" a="1"/>
  <c r="G1989" i="1" s="1"/>
  <c r="G2174" i="1" a="1"/>
  <c r="G2174" i="1" s="1"/>
  <c r="G1703" i="1" a="1"/>
  <c r="G1703" i="1" s="1"/>
  <c r="G1958" i="1" a="1"/>
  <c r="G1958" i="1" s="1"/>
  <c r="G705" i="1" a="1"/>
  <c r="G705" i="1" s="1"/>
  <c r="G1130" i="1" a="1"/>
  <c r="G1130" i="1" s="1"/>
  <c r="G338" i="1" a="1"/>
  <c r="G338" i="1" s="1"/>
  <c r="G1716" i="1" a="1"/>
  <c r="G1716" i="1" s="1"/>
  <c r="G462" i="1" a="1"/>
  <c r="G462" i="1" s="1"/>
  <c r="G202" i="1" a="1"/>
  <c r="G202" i="1" s="1"/>
  <c r="G1234" i="1" a="1"/>
  <c r="G1234" i="1" s="1"/>
  <c r="G888" i="1" a="1"/>
  <c r="G888" i="1" s="1"/>
  <c r="G547" i="1" a="1"/>
  <c r="G547" i="1" s="1"/>
  <c r="G139" i="1" a="1"/>
  <c r="G139" i="1" s="1"/>
  <c r="G221" i="1" a="1"/>
  <c r="G221" i="1" s="1"/>
  <c r="G2610" i="1" a="1"/>
  <c r="G2610" i="1" s="1"/>
  <c r="G956" i="1" a="1"/>
  <c r="G956" i="1" s="1"/>
  <c r="G2376" i="1" a="1"/>
  <c r="G2376" i="1" s="1"/>
  <c r="G852" i="1" a="1"/>
  <c r="G852" i="1" s="1"/>
  <c r="G594" i="1" a="1"/>
  <c r="G594" i="1" s="1"/>
  <c r="G880" i="1" a="1"/>
  <c r="G880" i="1" s="1"/>
  <c r="G1154" i="1" a="1"/>
  <c r="G1154" i="1" s="1"/>
  <c r="G2126" i="1" a="1"/>
  <c r="G2126" i="1" s="1"/>
  <c r="G1565" i="1" a="1"/>
  <c r="G1565" i="1" s="1"/>
  <c r="G71" i="1" a="1"/>
  <c r="G71" i="1" s="1"/>
  <c r="G1056" i="1" a="1"/>
  <c r="G1056" i="1" s="1"/>
  <c r="G1150" i="1" a="1"/>
  <c r="G1150" i="1" s="1"/>
  <c r="G1639" i="1" a="1"/>
  <c r="G1639" i="1" s="1"/>
  <c r="G2480" i="1" a="1"/>
  <c r="G2480" i="1" s="1"/>
  <c r="G2101" i="1" a="1"/>
  <c r="G2101" i="1" s="1"/>
  <c r="G1284" i="1" a="1"/>
  <c r="G1284" i="1" s="1"/>
  <c r="G468" i="1" a="1"/>
  <c r="G468" i="1" s="1"/>
  <c r="G2678" i="1" a="1"/>
  <c r="G2678" i="1" s="1"/>
  <c r="G1173" i="1" a="1"/>
  <c r="G1173" i="1" s="1"/>
  <c r="G1711" i="1" a="1"/>
  <c r="G1711" i="1" s="1"/>
  <c r="G1211" i="1" a="1"/>
  <c r="G1211" i="1" s="1"/>
  <c r="G428" i="1" a="1"/>
  <c r="G428" i="1" s="1"/>
  <c r="G2306" i="1" a="1"/>
  <c r="G2306" i="1" s="1"/>
  <c r="G2181" i="1" a="1"/>
  <c r="G2181" i="1" s="1"/>
  <c r="G1744" i="1" a="1"/>
  <c r="G1744" i="1" s="1"/>
  <c r="G1304" i="1" a="1"/>
  <c r="G1304" i="1" s="1"/>
  <c r="G2121" i="1" a="1"/>
  <c r="G2121" i="1" s="1"/>
  <c r="G1624" i="1" a="1"/>
  <c r="G1624" i="1" s="1"/>
  <c r="G1486" i="1" a="1"/>
  <c r="G1486" i="1" s="1"/>
  <c r="G1630" i="1" a="1"/>
  <c r="G1630" i="1" s="1"/>
  <c r="G1379" i="1" a="1"/>
  <c r="G1379" i="1" s="1"/>
  <c r="G2492" i="1" a="1"/>
  <c r="G2492" i="1" s="1"/>
  <c r="G1225" i="1" a="1"/>
  <c r="G1225" i="1" s="1"/>
  <c r="G387" i="1" a="1"/>
  <c r="G387" i="1" s="1"/>
  <c r="G1813" i="1" a="1"/>
  <c r="G1813" i="1" s="1"/>
  <c r="G1996" i="1" a="1"/>
  <c r="G1996" i="1" s="1"/>
  <c r="G2437" i="1" a="1"/>
  <c r="G2437" i="1" s="1"/>
  <c r="G626" i="1" a="1"/>
  <c r="G626" i="1" s="1"/>
  <c r="G2128" i="1" a="1"/>
  <c r="G2128" i="1" s="1"/>
  <c r="G2406" i="1" a="1"/>
  <c r="G2406" i="1" s="1"/>
  <c r="G1694" i="1" a="1"/>
  <c r="G1694" i="1" s="1"/>
  <c r="G2092" i="1" a="1"/>
  <c r="G2092" i="1" s="1"/>
  <c r="G962" i="1" a="1"/>
  <c r="G962" i="1" s="1"/>
  <c r="G1452" i="1" a="1"/>
  <c r="G1452" i="1" s="1"/>
  <c r="G2689" i="1" a="1"/>
  <c r="G2689" i="1" s="1"/>
  <c r="G2132" i="1" a="1"/>
  <c r="G2132" i="1" s="1"/>
  <c r="G1111" i="1" a="1"/>
  <c r="G1111" i="1" s="1"/>
  <c r="G24" i="1" a="1"/>
  <c r="G24" i="1" s="1"/>
  <c r="G1726" i="1" a="1"/>
  <c r="G1726" i="1" s="1"/>
  <c r="G382" i="1" a="1"/>
  <c r="G382" i="1" s="1"/>
  <c r="G2421" i="1" a="1"/>
  <c r="G2421" i="1" s="1"/>
  <c r="G371" i="1" a="1"/>
  <c r="G371" i="1" s="1"/>
  <c r="G765" i="1" a="1"/>
  <c r="G765" i="1" s="1"/>
  <c r="G2361" i="1" a="1"/>
  <c r="G2361" i="1" s="1"/>
  <c r="G1229" i="1" a="1"/>
  <c r="G1229" i="1" s="1"/>
  <c r="G586" i="1" a="1"/>
  <c r="G586" i="1" s="1"/>
  <c r="G2225" i="1" a="1"/>
  <c r="G2225" i="1" s="1"/>
  <c r="G237" i="1" a="1"/>
  <c r="G237" i="1" s="1"/>
  <c r="G1074" i="1" a="1"/>
  <c r="G1074" i="1" s="1"/>
  <c r="G2570" i="1" a="1"/>
  <c r="G2570" i="1" s="1"/>
  <c r="G718" i="1" a="1"/>
  <c r="G718" i="1" s="1"/>
  <c r="G677" i="1" a="1"/>
  <c r="G677" i="1" s="1"/>
  <c r="G1698" i="1" a="1"/>
  <c r="G1698" i="1" s="1"/>
  <c r="G2104" i="1" a="1"/>
  <c r="G2104" i="1" s="1"/>
  <c r="G2701" i="1" a="1"/>
  <c r="G2701" i="1" s="1"/>
  <c r="G550" i="1" a="1"/>
  <c r="G550" i="1" s="1"/>
  <c r="G1427" i="1" a="1"/>
  <c r="G1427" i="1" s="1"/>
  <c r="G59" i="1" a="1"/>
  <c r="G59" i="1" s="1"/>
  <c r="G81" i="1" a="1"/>
  <c r="G81" i="1" s="1"/>
  <c r="G1001" i="1" a="1"/>
  <c r="G1001" i="1" s="1"/>
  <c r="G1976" i="1" a="1"/>
  <c r="G1976" i="1" s="1"/>
  <c r="G2697" i="1" a="1"/>
  <c r="G2697" i="1" s="1"/>
  <c r="G463" i="1" a="1"/>
  <c r="G463" i="1" s="1"/>
  <c r="G1606" i="1" a="1"/>
  <c r="G1606" i="1" s="1"/>
  <c r="G2256" i="1" a="1"/>
  <c r="G2256" i="1" s="1"/>
  <c r="G2195" i="1" a="1"/>
  <c r="G2195" i="1" s="1"/>
  <c r="G1570" i="1" a="1"/>
  <c r="G1570" i="1" s="1"/>
  <c r="G804" i="1" a="1"/>
  <c r="G804" i="1" s="1"/>
  <c r="G1324" i="1" a="1"/>
  <c r="G1324" i="1" s="1"/>
  <c r="G2171" i="1" a="1"/>
  <c r="G2171" i="1" s="1"/>
  <c r="G6" i="1" a="1"/>
  <c r="G6" i="1" s="1"/>
  <c r="G2564" i="1" a="1"/>
  <c r="G2564" i="1" s="1"/>
  <c r="G2703" i="1" a="1"/>
  <c r="G2703" i="1" s="1"/>
  <c r="G2118" i="1" a="1"/>
  <c r="G2118" i="1" s="1"/>
  <c r="G695" i="1" a="1"/>
  <c r="G695" i="1" s="1"/>
  <c r="G1065" i="1" a="1"/>
  <c r="G1065" i="1" s="1"/>
  <c r="G1413" i="1" a="1"/>
  <c r="G1413" i="1" s="1"/>
  <c r="G1783" i="1" a="1"/>
  <c r="G1783" i="1" s="1"/>
  <c r="G320" i="1" a="1"/>
  <c r="G320" i="1" s="1"/>
  <c r="G2736" i="1" a="1"/>
  <c r="G2736" i="1" s="1"/>
  <c r="G1725" i="1" a="1"/>
  <c r="G1725" i="1" s="1"/>
  <c r="G1604" i="1" a="1"/>
  <c r="G1604" i="1" s="1"/>
  <c r="G853" i="1" a="1"/>
  <c r="G853" i="1" s="1"/>
  <c r="G2360" i="1" a="1"/>
  <c r="G2360" i="1" s="1"/>
  <c r="G1432" i="1" a="1"/>
  <c r="G1432" i="1" s="1"/>
  <c r="G1787" i="1" a="1"/>
  <c r="G1787" i="1" s="1"/>
  <c r="G688" i="1" a="1"/>
  <c r="G688" i="1" s="1"/>
  <c r="G590" i="1" a="1"/>
  <c r="G590" i="1" s="1"/>
  <c r="G595" i="1" a="1"/>
  <c r="G595" i="1" s="1"/>
  <c r="G1037" i="1" a="1"/>
  <c r="G1037" i="1" s="1"/>
  <c r="G93" i="1" a="1"/>
  <c r="G93" i="1" s="1"/>
  <c r="G1133" i="1" a="1"/>
  <c r="G1133" i="1" s="1"/>
  <c r="G403" i="1" a="1"/>
  <c r="G403" i="1" s="1"/>
  <c r="G2529" i="1" a="1"/>
  <c r="G2529" i="1" s="1"/>
  <c r="G2435" i="1" a="1"/>
  <c r="G2435" i="1" s="1"/>
  <c r="G1181" i="1" a="1"/>
  <c r="G1181" i="1" s="1"/>
  <c r="G2154" i="1" a="1"/>
  <c r="G2154" i="1" s="1"/>
  <c r="G578" i="1" a="1"/>
  <c r="G578" i="1" s="1"/>
  <c r="G2086" i="1" a="1"/>
  <c r="G2086" i="1" s="1"/>
  <c r="G2629" i="1" a="1"/>
  <c r="G2629" i="1" s="1"/>
  <c r="G2660" i="1" a="1"/>
  <c r="G2660" i="1" s="1"/>
  <c r="G631" i="1" a="1"/>
  <c r="G631" i="1" s="1"/>
  <c r="G521" i="1" a="1"/>
  <c r="G521" i="1" s="1"/>
  <c r="G2209" i="1" a="1"/>
  <c r="G2209" i="1" s="1"/>
  <c r="G2318" i="1" a="1"/>
  <c r="G2318" i="1" s="1"/>
  <c r="G652" i="1" a="1"/>
  <c r="G652" i="1" s="1"/>
  <c r="G819" i="1" a="1"/>
  <c r="G819" i="1" s="1"/>
  <c r="G710" i="1" a="1"/>
  <c r="G710" i="1" s="1"/>
  <c r="G1223" i="1" a="1"/>
  <c r="G1223" i="1" s="1"/>
  <c r="G763" i="1" a="1"/>
  <c r="G763" i="1" s="1"/>
  <c r="G448" i="1" a="1"/>
  <c r="G448" i="1" s="1"/>
  <c r="G2607" i="1" a="1"/>
  <c r="G2607" i="1" s="1"/>
  <c r="G108" i="1" a="1"/>
  <c r="G108" i="1" s="1"/>
  <c r="G2446" i="1" a="1"/>
  <c r="G2446" i="1" s="1"/>
  <c r="G1188" i="1" a="1"/>
  <c r="G1188" i="1" s="1"/>
  <c r="G1257" i="1" a="1"/>
  <c r="G1257" i="1" s="1"/>
  <c r="G1862" i="1" a="1"/>
  <c r="G1862" i="1" s="1"/>
  <c r="G454" i="1" a="1"/>
  <c r="G454" i="1" s="1"/>
  <c r="G156" i="1" a="1"/>
  <c r="G156" i="1" s="1"/>
  <c r="G102" i="1" a="1"/>
  <c r="G102" i="1" s="1"/>
  <c r="G1860" i="1" a="1"/>
  <c r="G1860" i="1" s="1"/>
  <c r="G2037" i="1" a="1"/>
  <c r="G2037" i="1" s="1"/>
  <c r="G699" i="1" a="1"/>
  <c r="G699" i="1" s="1"/>
  <c r="G2119" i="1" a="1"/>
  <c r="G2119" i="1" s="1"/>
  <c r="G2024" i="1" a="1"/>
  <c r="G2024" i="1" s="1"/>
  <c r="G2290" i="1" a="1"/>
  <c r="G2290" i="1" s="1"/>
  <c r="G585" i="1" a="1"/>
  <c r="G585" i="1" s="1"/>
  <c r="G1143" i="1" a="1"/>
  <c r="G1143" i="1" s="1"/>
  <c r="G2527" i="1" a="1"/>
  <c r="G2527" i="1" s="1"/>
  <c r="G2022" i="1" a="1"/>
  <c r="G2022" i="1" s="1"/>
  <c r="G932" i="1" a="1"/>
  <c r="G932" i="1" s="1"/>
  <c r="G1849" i="1" a="1"/>
  <c r="G1849" i="1" s="1"/>
  <c r="G1894" i="1" a="1"/>
  <c r="G1894" i="1" s="1"/>
  <c r="G756" i="1" a="1"/>
  <c r="G756" i="1" s="1"/>
  <c r="G1087" i="1" a="1"/>
  <c r="G1087" i="1" s="1"/>
  <c r="G2138" i="1" a="1"/>
  <c r="G2138" i="1" s="1"/>
  <c r="G1655" i="1" a="1"/>
  <c r="G1655" i="1" s="1"/>
  <c r="G216" i="1" a="1"/>
  <c r="G216" i="1" s="1"/>
  <c r="G1819" i="1" a="1"/>
  <c r="G1819" i="1" s="1"/>
  <c r="G148" i="1" a="1"/>
  <c r="G148" i="1" s="1"/>
  <c r="G106" i="1" a="1"/>
  <c r="G106" i="1" s="1"/>
  <c r="G2017" i="1" a="1"/>
  <c r="G2017" i="1" s="1"/>
  <c r="G1174" i="1" a="1"/>
  <c r="G1174" i="1" s="1"/>
  <c r="G2580" i="1" a="1"/>
  <c r="G2580" i="1" s="1"/>
  <c r="G490" i="1" a="1"/>
  <c r="G490" i="1" s="1"/>
  <c r="G1336" i="1" a="1"/>
  <c r="G1336" i="1" s="1"/>
  <c r="G640" i="1" a="1"/>
  <c r="G640" i="1" s="1"/>
  <c r="G1487" i="1" a="1"/>
  <c r="G1487" i="1" s="1"/>
  <c r="G991" i="1" a="1"/>
  <c r="G991" i="1" s="1"/>
  <c r="G1402" i="1" a="1"/>
  <c r="G1402" i="1" s="1"/>
  <c r="G873" i="1" a="1"/>
  <c r="G873" i="1" s="1"/>
  <c r="G358" i="1" a="1"/>
  <c r="G358" i="1" s="1"/>
  <c r="G1153" i="1" a="1"/>
  <c r="G1153" i="1" s="1"/>
  <c r="G1417" i="1" a="1"/>
  <c r="G1417" i="1" s="1"/>
  <c r="G100" i="1" a="1"/>
  <c r="G100" i="1" s="1"/>
  <c r="G1745" i="1" a="1"/>
  <c r="G1745" i="1" s="1"/>
  <c r="G1468" i="1" a="1"/>
  <c r="G1468" i="1" s="1"/>
  <c r="G1050" i="1" a="1"/>
  <c r="G1050" i="1" s="1"/>
  <c r="G2314" i="1" a="1"/>
  <c r="G2314" i="1" s="1"/>
  <c r="G2544" i="1" a="1"/>
  <c r="G2544" i="1" s="1"/>
  <c r="G66" i="1" a="1"/>
  <c r="G66" i="1" s="1"/>
  <c r="G15" i="1" a="1"/>
  <c r="G15" i="1" s="1"/>
  <c r="G2032" i="1" a="1"/>
  <c r="G2032" i="1" s="1"/>
  <c r="G599" i="1" a="1"/>
  <c r="G599" i="1" s="1"/>
  <c r="G10" i="1" a="1"/>
  <c r="G10" i="1" s="1"/>
  <c r="G2698" i="1" a="1"/>
  <c r="G2698" i="1" s="1"/>
  <c r="G1774" i="1" a="1"/>
  <c r="G1774" i="1" s="1"/>
  <c r="G2692" i="1" a="1"/>
  <c r="G2692" i="1" s="1"/>
  <c r="G1348" i="1" a="1"/>
  <c r="G1348" i="1" s="1"/>
  <c r="G13" i="1" a="1"/>
  <c r="G13" i="1" s="1"/>
  <c r="G2708" i="1" a="1"/>
  <c r="G2708" i="1" s="1"/>
  <c r="G2578" i="1" a="1"/>
  <c r="G2578" i="1" s="1"/>
  <c r="G1309" i="1" a="1"/>
  <c r="G1309" i="1" s="1"/>
  <c r="G2547" i="1" a="1"/>
  <c r="G2547" i="1" s="1"/>
  <c r="G2548" i="1" a="1"/>
  <c r="G2548" i="1" s="1"/>
  <c r="G334" i="1" a="1"/>
  <c r="G334" i="1" s="1"/>
  <c r="G1978" i="1" a="1"/>
  <c r="G1978" i="1" s="1"/>
  <c r="G2704" i="1" a="1"/>
  <c r="G2704" i="1" s="1"/>
  <c r="G674" i="1" a="1"/>
  <c r="G674" i="1" s="1"/>
  <c r="G1663" i="1" a="1"/>
  <c r="G1663" i="1" s="1"/>
  <c r="G2654" i="1" a="1"/>
  <c r="G2654" i="1" s="1"/>
  <c r="G354" i="1" a="1"/>
  <c r="G354" i="1" s="1"/>
  <c r="G844" i="1" a="1"/>
  <c r="G844" i="1" s="1"/>
  <c r="G2321" i="1" a="1"/>
  <c r="G2321" i="1" s="1"/>
  <c r="G122" i="1" a="1"/>
  <c r="G122" i="1" s="1"/>
  <c r="G2401" i="1" a="1"/>
  <c r="G2401" i="1" s="1"/>
  <c r="G2650" i="1" a="1"/>
  <c r="G2650" i="1" s="1"/>
  <c r="G1804" i="1" a="1"/>
  <c r="G1804" i="1" s="1"/>
  <c r="G1953" i="1" a="1"/>
  <c r="G1953" i="1" s="1"/>
  <c r="G420" i="1" a="1"/>
  <c r="G420" i="1" s="1"/>
  <c r="G1837" i="1" a="1"/>
  <c r="G1837" i="1" s="1"/>
  <c r="G58" i="1" a="1"/>
  <c r="G58" i="1" s="1"/>
  <c r="G2531" i="1" a="1"/>
  <c r="G2531" i="1" s="1"/>
  <c r="G2743" i="1" a="1"/>
  <c r="G2743" i="1" s="1"/>
  <c r="G895" i="1" a="1"/>
  <c r="G895" i="1" s="1"/>
  <c r="G954" i="1" a="1"/>
  <c r="G954" i="1" s="1"/>
  <c r="G195" i="1" a="1"/>
  <c r="G195" i="1" s="1"/>
  <c r="G854" i="1" a="1"/>
  <c r="G854" i="1" s="1"/>
  <c r="G1418" i="1" a="1"/>
  <c r="G1418" i="1" s="1"/>
  <c r="G1076" i="1" a="1"/>
  <c r="G1076" i="1" s="1"/>
  <c r="G2287" i="1" a="1"/>
  <c r="G2287" i="1" s="1"/>
  <c r="G684" i="1" a="1"/>
  <c r="G684" i="1" s="1"/>
  <c r="G2444" i="1" a="1"/>
  <c r="G2444" i="1" s="1"/>
  <c r="G94" i="1" a="1"/>
  <c r="G94" i="1" s="1"/>
  <c r="G717" i="1" a="1"/>
  <c r="G717" i="1" s="1"/>
  <c r="G201" i="1" a="1"/>
  <c r="G201" i="1" s="1"/>
  <c r="G388" i="1" a="1"/>
  <c r="G388" i="1" s="1"/>
  <c r="G516" i="1" a="1"/>
  <c r="G516" i="1" s="1"/>
  <c r="G2655" i="1" a="1"/>
  <c r="G2655" i="1" s="1"/>
  <c r="G451" i="1" a="1"/>
  <c r="G451" i="1" s="1"/>
  <c r="G2288" i="1" a="1"/>
  <c r="G2288" i="1" s="1"/>
  <c r="G1041" i="1" a="1"/>
  <c r="G1041" i="1" s="1"/>
  <c r="G2245" i="1" a="1"/>
  <c r="G2245" i="1" s="1"/>
  <c r="G2249" i="1" a="1"/>
  <c r="G2249" i="1" s="1"/>
  <c r="G2686" i="1" a="1"/>
  <c r="G2686" i="1" s="1"/>
  <c r="G1652" i="1" a="1"/>
  <c r="G1652" i="1" s="1"/>
  <c r="G1501" i="1" a="1"/>
  <c r="G1501" i="1" s="1"/>
  <c r="G2700" i="1" a="1"/>
  <c r="G2700" i="1" s="1"/>
  <c r="G651" i="1" a="1"/>
  <c r="G651" i="1" s="1"/>
  <c r="G841" i="1" a="1"/>
  <c r="G841" i="1" s="1"/>
  <c r="G2441" i="1" a="1"/>
  <c r="G2441" i="1" s="1"/>
  <c r="G1226" i="1" a="1"/>
  <c r="G1226" i="1" s="1"/>
  <c r="G2738" i="1" a="1"/>
  <c r="G2738" i="1" s="1"/>
  <c r="G175" i="1" a="1"/>
  <c r="G175" i="1" s="1"/>
  <c r="G738" i="1" a="1"/>
  <c r="G738" i="1" s="1"/>
  <c r="G2648" i="1" a="1"/>
  <c r="G2648" i="1" s="1"/>
  <c r="G2275" i="1" a="1"/>
  <c r="G2275" i="1" s="1"/>
  <c r="G450" i="1" a="1"/>
  <c r="G450" i="1" s="1"/>
  <c r="G142" i="1" a="1"/>
  <c r="G142" i="1" s="1"/>
  <c r="G1233" i="1" a="1"/>
  <c r="G1233" i="1" s="1"/>
  <c r="G121" i="1" a="1"/>
  <c r="G121" i="1" s="1"/>
  <c r="G446" i="1" a="1"/>
  <c r="G446" i="1" s="1"/>
  <c r="G2248" i="1" a="1"/>
  <c r="G2248" i="1" s="1"/>
  <c r="G386" i="1" a="1"/>
  <c r="G386" i="1" s="1"/>
  <c r="G1112" i="1" a="1"/>
  <c r="G1112" i="1" s="1"/>
  <c r="G1141" i="1" a="1"/>
  <c r="G1141" i="1" s="1"/>
  <c r="G978" i="1" a="1"/>
  <c r="G978" i="1" s="1"/>
  <c r="G268" i="1" a="1"/>
  <c r="G268" i="1" s="1"/>
  <c r="G721" i="1" a="1"/>
  <c r="G721" i="1" s="1"/>
  <c r="G380" i="1" a="1"/>
  <c r="G380" i="1" s="1"/>
  <c r="G11" i="1" a="1"/>
  <c r="G11" i="1" s="1"/>
  <c r="G337" i="1" a="1"/>
  <c r="G337" i="1" s="1"/>
  <c r="G2747" i="1" a="1"/>
  <c r="G2747" i="1" s="1"/>
  <c r="G1222" i="1" a="1"/>
  <c r="G1222" i="1" s="1"/>
  <c r="G497" i="1" a="1"/>
  <c r="G497" i="1" s="1"/>
  <c r="G1850" i="1" a="1"/>
  <c r="G1850" i="1" s="1"/>
  <c r="G1312" i="1" a="1"/>
  <c r="G1312" i="1" s="1"/>
  <c r="G2561" i="1" a="1"/>
  <c r="G2561" i="1" s="1"/>
  <c r="G140" i="1" a="1"/>
  <c r="G140" i="1" s="1"/>
  <c r="G672" i="1" a="1"/>
  <c r="G672" i="1" s="1"/>
  <c r="G845" i="1" a="1"/>
  <c r="G845" i="1" s="1"/>
  <c r="G1479" i="1" a="1"/>
  <c r="G1479" i="1" s="1"/>
  <c r="G795" i="1" a="1"/>
  <c r="G795" i="1" s="1"/>
  <c r="G2158" i="1" a="1"/>
  <c r="G2158" i="1" s="1"/>
  <c r="G1511" i="1" a="1"/>
  <c r="G1511" i="1" s="1"/>
  <c r="G2486" i="1" a="1"/>
  <c r="G2486" i="1" s="1"/>
  <c r="G2525" i="1" a="1"/>
  <c r="G2525" i="1" s="1"/>
  <c r="G1048" i="1" a="1"/>
  <c r="G1048" i="1" s="1"/>
  <c r="G1572" i="1" a="1"/>
  <c r="G1572" i="1" s="1"/>
  <c r="G642" i="1" a="1"/>
  <c r="G642" i="1" s="1"/>
  <c r="G1207" i="1" a="1"/>
  <c r="G1207" i="1" s="1"/>
  <c r="G2320" i="1" a="1"/>
  <c r="G2320" i="1" s="1"/>
  <c r="G1686" i="1" a="1"/>
  <c r="G1686" i="1" s="1"/>
  <c r="G2749" i="1" a="1"/>
  <c r="G2749" i="1" s="1"/>
  <c r="G2331" i="1" a="1"/>
  <c r="G2331" i="1" s="1"/>
  <c r="G2344" i="1" a="1"/>
  <c r="G2344" i="1" s="1"/>
  <c r="G256" i="1" a="1"/>
  <c r="G256" i="1" s="1"/>
  <c r="G2274" i="1" a="1"/>
  <c r="G2274" i="1" s="1"/>
  <c r="G26" i="1" a="1"/>
  <c r="G26" i="1" s="1"/>
  <c r="G210" i="1" a="1"/>
  <c r="G210" i="1" s="1"/>
  <c r="G2302" i="1" a="1"/>
  <c r="G2302" i="1" s="1"/>
  <c r="G457" i="1" a="1"/>
  <c r="G457" i="1" s="1"/>
  <c r="G1169" i="1" a="1"/>
  <c r="G1169" i="1" s="1"/>
  <c r="G245" i="1" a="1"/>
  <c r="G245" i="1" s="1"/>
  <c r="G1900" i="1" a="1"/>
  <c r="G1900" i="1" s="1"/>
  <c r="G835" i="1" a="1"/>
  <c r="G835" i="1" s="1"/>
  <c r="G2199" i="1" a="1"/>
  <c r="G2199" i="1" s="1"/>
  <c r="G1315" i="1" a="1"/>
  <c r="G1315" i="1" s="1"/>
  <c r="G441" i="1" a="1"/>
  <c r="G441" i="1" s="1"/>
  <c r="G525" i="1" a="1"/>
  <c r="G525" i="1" s="1"/>
  <c r="G1139" i="1" a="1"/>
  <c r="G1139" i="1" s="1"/>
  <c r="G1646" i="1" a="1"/>
  <c r="G1646" i="1" s="1"/>
  <c r="G1136" i="1" a="1"/>
  <c r="G1136" i="1" s="1"/>
  <c r="G588" i="1" a="1"/>
  <c r="G588" i="1" s="1"/>
  <c r="G431" i="1" a="1"/>
  <c r="G431" i="1" s="1"/>
  <c r="G1011" i="1" a="1"/>
  <c r="G1011" i="1" s="1"/>
  <c r="G1781" i="1" a="1"/>
  <c r="G1781" i="1" s="1"/>
  <c r="G2034" i="1" a="1"/>
  <c r="G2034" i="1" s="1"/>
  <c r="G460" i="1" a="1"/>
  <c r="G460" i="1" s="1"/>
  <c r="G398" i="1" a="1"/>
  <c r="G398" i="1" s="1"/>
  <c r="G464" i="1" a="1"/>
  <c r="G464" i="1" s="1"/>
  <c r="G2465" i="1" a="1"/>
  <c r="G2465" i="1" s="1"/>
  <c r="G511" i="1" a="1"/>
  <c r="G511" i="1" s="1"/>
  <c r="G619" i="1" a="1"/>
  <c r="G619" i="1" s="1"/>
  <c r="G2382" i="1" a="1"/>
  <c r="G2382" i="1" s="1"/>
  <c r="G639" i="1" a="1"/>
  <c r="G639" i="1" s="1"/>
  <c r="G396" i="1" a="1"/>
  <c r="G396" i="1" s="1"/>
  <c r="G2514" i="1" a="1"/>
  <c r="G2514" i="1" s="1"/>
  <c r="G444" i="1" a="1"/>
  <c r="G444" i="1" s="1"/>
  <c r="G707" i="1" a="1"/>
  <c r="G707" i="1" s="1"/>
  <c r="G467" i="1" a="1"/>
  <c r="G467" i="1" s="1"/>
  <c r="G2365" i="1" a="1"/>
  <c r="G2365" i="1" s="1"/>
  <c r="G1407" i="1" a="1"/>
  <c r="G1407" i="1" s="1"/>
  <c r="G311" i="1" a="1"/>
  <c r="G311" i="1" s="1"/>
  <c r="G2523" i="1" a="1"/>
  <c r="G2523" i="1" s="1"/>
  <c r="G1869" i="1" a="1"/>
  <c r="G1869" i="1" s="1"/>
  <c r="G666" i="1" a="1"/>
  <c r="G666" i="1" s="1"/>
  <c r="G325" i="1" a="1"/>
  <c r="G325" i="1" s="1"/>
  <c r="G2538" i="1" a="1"/>
  <c r="G2538" i="1" s="1"/>
  <c r="G1827" i="1" a="1"/>
  <c r="G1827" i="1" s="1"/>
  <c r="G2746" i="1" a="1"/>
  <c r="G2746" i="1" s="1"/>
  <c r="G902" i="1" a="1"/>
  <c r="G902" i="1" s="1"/>
  <c r="G536" i="1" a="1"/>
  <c r="G536" i="1" s="1"/>
  <c r="G1331" i="1" a="1"/>
  <c r="G1331" i="1" s="1"/>
  <c r="G2011" i="1" a="1"/>
  <c r="G2011" i="1" s="1"/>
  <c r="G1697" i="1" a="1"/>
  <c r="G1697" i="1" s="1"/>
  <c r="G831" i="1" a="1"/>
  <c r="G831" i="1" s="1"/>
  <c r="G2535" i="1" a="1"/>
  <c r="G2535" i="1" s="1"/>
  <c r="G1766" i="1" a="1"/>
  <c r="G1766" i="1" s="1"/>
  <c r="G2079" i="1" a="1"/>
  <c r="G2079" i="1" s="1"/>
  <c r="G1390" i="1" a="1"/>
  <c r="G1390" i="1" s="1"/>
  <c r="G2511" i="1" a="1"/>
  <c r="G2511" i="1" s="1"/>
  <c r="G2207" i="1" a="1"/>
  <c r="G2207" i="1" s="1"/>
  <c r="G1790" i="1" a="1"/>
  <c r="G1790" i="1" s="1"/>
  <c r="G618" i="1" a="1"/>
  <c r="G618" i="1" s="1"/>
  <c r="G1190" i="1" a="1"/>
  <c r="G1190" i="1" s="1"/>
  <c r="G1713" i="1" a="1"/>
  <c r="G1713" i="1" s="1"/>
  <c r="G2194" i="1" a="1"/>
  <c r="G2194" i="1" s="1"/>
  <c r="G368" i="1" a="1"/>
  <c r="G368" i="1" s="1"/>
  <c r="G395" i="1" a="1"/>
  <c r="G395" i="1" s="1"/>
  <c r="G2077" i="1" a="1"/>
  <c r="G2077" i="1" s="1"/>
  <c r="G408" i="1" a="1"/>
  <c r="G408" i="1" s="1"/>
  <c r="G1176" i="1" a="1"/>
  <c r="G1176" i="1" s="1"/>
  <c r="G167" i="1" a="1"/>
  <c r="G167" i="1" s="1"/>
  <c r="G1369" i="1" a="1"/>
  <c r="G1369" i="1" s="1"/>
  <c r="G44" i="1" a="1"/>
  <c r="G44" i="1" s="1"/>
  <c r="G227" i="1" a="1"/>
  <c r="G227" i="1" s="1"/>
  <c r="G276" i="1" a="1"/>
  <c r="G276" i="1" s="1"/>
  <c r="G2711" i="1" a="1"/>
  <c r="G2711" i="1" s="1"/>
  <c r="G1002" i="1" a="1"/>
  <c r="G1002" i="1" s="1"/>
  <c r="G284" i="1" a="1"/>
  <c r="G284" i="1" s="1"/>
  <c r="G977" i="1" a="1"/>
  <c r="G977" i="1" s="1"/>
  <c r="G2679" i="1" a="1"/>
  <c r="G2679" i="1" s="1"/>
  <c r="G1603" i="1" a="1"/>
  <c r="G1603" i="1" s="1"/>
  <c r="G262" i="1" a="1"/>
  <c r="G262" i="1" s="1"/>
  <c r="G966" i="1" a="1"/>
  <c r="G966" i="1" s="1"/>
  <c r="G519" i="1" a="1"/>
  <c r="G519" i="1" s="1"/>
  <c r="G1502" i="1" a="1"/>
  <c r="G1502" i="1" s="1"/>
  <c r="G2215" i="1" a="1"/>
  <c r="G2215" i="1" s="1"/>
  <c r="G2418" i="1" a="1"/>
  <c r="G2418" i="1" s="1"/>
  <c r="G837" i="1" a="1"/>
  <c r="G837" i="1" s="1"/>
  <c r="G2410" i="1" a="1"/>
  <c r="G2410" i="1" s="1"/>
  <c r="G2090" i="1" a="1"/>
  <c r="G2090" i="1" s="1"/>
  <c r="G2721" i="1" a="1"/>
  <c r="G2721" i="1" s="1"/>
  <c r="G1585" i="1" a="1"/>
  <c r="G1585" i="1" s="1"/>
  <c r="G1930" i="1" a="1"/>
  <c r="G1930" i="1" s="1"/>
  <c r="G1586" i="1" a="1"/>
  <c r="G1586" i="1" s="1"/>
  <c r="G1955" i="1" a="1"/>
  <c r="G1955" i="1" s="1"/>
  <c r="G2558" i="1" a="1"/>
  <c r="G2558" i="1" s="1"/>
  <c r="G543" i="1" a="1"/>
  <c r="G543" i="1" s="1"/>
  <c r="G423" i="1" a="1"/>
  <c r="G423" i="1" s="1"/>
  <c r="G2179" i="1" a="1"/>
  <c r="G2179" i="1" s="1"/>
  <c r="G1712" i="1" a="1"/>
  <c r="G1712" i="1" s="1"/>
  <c r="G1500" i="1" a="1"/>
  <c r="G1500" i="1" s="1"/>
  <c r="G1555" i="1" a="1"/>
  <c r="G1555" i="1" s="1"/>
  <c r="G1709" i="1" a="1"/>
  <c r="G1709" i="1" s="1"/>
  <c r="G1472" i="1" a="1"/>
  <c r="G1472" i="1" s="1"/>
  <c r="G1723" i="1" a="1"/>
  <c r="G1723" i="1" s="1"/>
  <c r="G1562" i="1" a="1"/>
  <c r="G1562" i="1" s="1"/>
  <c r="G1941" i="1" a="1"/>
  <c r="G1941" i="1" s="1"/>
  <c r="G1460" i="1" a="1"/>
  <c r="G1460" i="1" s="1"/>
  <c r="G1932" i="1" a="1"/>
  <c r="G1932" i="1" s="1"/>
  <c r="G2488" i="1" a="1"/>
  <c r="G2488" i="1" s="1"/>
  <c r="G2602" i="1" a="1"/>
  <c r="G2602" i="1" s="1"/>
  <c r="G2534" i="1" a="1"/>
  <c r="G2534" i="1" s="1"/>
  <c r="G259" i="1" a="1"/>
  <c r="G259" i="1" s="1"/>
  <c r="G366" i="1" a="1"/>
  <c r="G366" i="1" s="1"/>
  <c r="G2010" i="1" a="1"/>
  <c r="G2010" i="1" s="1"/>
  <c r="G698" i="1" a="1"/>
  <c r="G698" i="1" s="1"/>
  <c r="G52" i="1" a="1"/>
  <c r="G52" i="1" s="1"/>
  <c r="G1730" i="1" a="1"/>
  <c r="G1730" i="1" s="1"/>
  <c r="G1387" i="1" a="1"/>
  <c r="G1387" i="1" s="1"/>
  <c r="G28" i="1" a="1"/>
  <c r="G28" i="1" s="1"/>
  <c r="G2041" i="1" a="1"/>
  <c r="G2041" i="1" s="1"/>
  <c r="G2455" i="1" a="1"/>
  <c r="G2455" i="1" s="1"/>
  <c r="G2680" i="1" a="1"/>
  <c r="G2680" i="1" s="1"/>
  <c r="G425" i="1" a="1"/>
  <c r="G425" i="1" s="1"/>
  <c r="G2696" i="1" a="1"/>
  <c r="G2696" i="1" s="1"/>
  <c r="G1291" i="1" a="1"/>
  <c r="G1291" i="1" s="1"/>
  <c r="G84" i="1" a="1"/>
  <c r="G84" i="1" s="1"/>
  <c r="G2310" i="1" a="1"/>
  <c r="G2310" i="1" s="1"/>
  <c r="G1095" i="1" a="1"/>
  <c r="G1095" i="1" s="1"/>
  <c r="G1166" i="1" a="1"/>
  <c r="G1166" i="1" s="1"/>
  <c r="G1809" i="1" a="1"/>
  <c r="G1809" i="1" s="1"/>
  <c r="G2098" i="1" a="1"/>
  <c r="G2098" i="1" s="1"/>
  <c r="G318" i="1" a="1"/>
  <c r="G318" i="1" s="1"/>
  <c r="G2583" i="1" a="1"/>
  <c r="G2583" i="1" s="1"/>
  <c r="G777" i="1" a="1"/>
  <c r="G777" i="1" s="1"/>
  <c r="G2517" i="1" a="1"/>
  <c r="G2517" i="1" s="1"/>
  <c r="G109" i="1" a="1"/>
  <c r="G109" i="1" s="1"/>
  <c r="G2541" i="1" a="1"/>
  <c r="G2541" i="1" s="1"/>
  <c r="G728" i="1" a="1"/>
  <c r="G728" i="1" s="1"/>
  <c r="G2160" i="1" a="1"/>
  <c r="G2160" i="1" s="1"/>
  <c r="G944" i="1" a="1"/>
  <c r="G944" i="1" s="1"/>
  <c r="G476" i="1" a="1"/>
  <c r="G476" i="1" s="1"/>
  <c r="G1969" i="1" a="1"/>
  <c r="G1969" i="1" s="1"/>
  <c r="G1695" i="1" a="1"/>
  <c r="G1695" i="1" s="1"/>
  <c r="G667" i="1" a="1"/>
  <c r="G667" i="1" s="1"/>
  <c r="G1960" i="1" a="1"/>
  <c r="G1960" i="1" s="1"/>
  <c r="G2599" i="1" a="1"/>
  <c r="G2599" i="1" s="1"/>
  <c r="G901" i="1" a="1"/>
  <c r="G901" i="1" s="1"/>
  <c r="G402" i="1" a="1"/>
  <c r="G402" i="1" s="1"/>
  <c r="G2577" i="1" a="1"/>
  <c r="G2577" i="1" s="1"/>
  <c r="G2096" i="1" a="1"/>
  <c r="G2096" i="1" s="1"/>
  <c r="G1242" i="1" a="1"/>
  <c r="G1242" i="1" s="1"/>
  <c r="G1424" i="1" a="1"/>
  <c r="G1424" i="1" s="1"/>
  <c r="G131" i="1" a="1"/>
  <c r="G131" i="1" s="1"/>
  <c r="G217" i="1" a="1"/>
  <c r="G217" i="1" s="1"/>
  <c r="G660" i="1" a="1"/>
  <c r="G660" i="1" s="1"/>
  <c r="G130" i="1" a="1"/>
  <c r="G130" i="1" s="1"/>
  <c r="G1088" i="1" a="1"/>
  <c r="G1088" i="1" s="1"/>
  <c r="G773" i="1" a="1"/>
  <c r="G773" i="1" s="1"/>
  <c r="G105" i="1" a="1"/>
  <c r="G105" i="1" s="1"/>
  <c r="G544" i="1" a="1"/>
  <c r="G544" i="1" s="1"/>
  <c r="G992" i="1" a="1"/>
  <c r="G992" i="1" s="1"/>
  <c r="G827" i="1" a="1"/>
  <c r="G827" i="1" s="1"/>
  <c r="G2043" i="1" a="1"/>
  <c r="G2043" i="1" s="1"/>
  <c r="G1219" i="1" a="1"/>
  <c r="G1219" i="1" s="1"/>
  <c r="G1435" i="1" a="1"/>
  <c r="G1435" i="1" s="1"/>
  <c r="G696" i="1" a="1"/>
  <c r="G696" i="1" s="1"/>
  <c r="G1995" i="1" a="1"/>
  <c r="G1995" i="1" s="1"/>
  <c r="G2461" i="1" a="1"/>
  <c r="G2461" i="1" s="1"/>
  <c r="G1321" i="1" a="1"/>
  <c r="G1321" i="1" s="1"/>
  <c r="G937" i="1" a="1"/>
  <c r="G937" i="1" s="1"/>
  <c r="G1400" i="1" a="1"/>
  <c r="G1400" i="1" s="1"/>
  <c r="G2289" i="1" a="1"/>
  <c r="G2289" i="1" s="1"/>
  <c r="G2516" i="1" a="1"/>
  <c r="G2516" i="1" s="1"/>
  <c r="G874" i="1" a="1"/>
  <c r="G874" i="1" s="1"/>
  <c r="G1952" i="1" a="1"/>
  <c r="G1952" i="1" s="1"/>
  <c r="G1514" i="1" a="1"/>
  <c r="G1514" i="1" s="1"/>
  <c r="G2145" i="1" a="1"/>
  <c r="G2145" i="1" s="1"/>
  <c r="G223" i="1" a="1"/>
  <c r="G223" i="1" s="1"/>
  <c r="G1289" i="1" a="1"/>
  <c r="G1289" i="1" s="1"/>
  <c r="G1027" i="1" a="1"/>
  <c r="G1027" i="1" s="1"/>
  <c r="G2016" i="1" a="1"/>
  <c r="G2016" i="1" s="1"/>
  <c r="G1496" i="1" a="1"/>
  <c r="G1496" i="1" s="1"/>
  <c r="G2050" i="1" a="1"/>
  <c r="G2050" i="1" s="1"/>
  <c r="G1524" i="1" a="1"/>
  <c r="G1524" i="1" s="1"/>
  <c r="G989" i="1" a="1"/>
  <c r="G989" i="1" s="1"/>
  <c r="G421" i="1" a="1"/>
  <c r="G421" i="1" s="1"/>
  <c r="G265" i="1" a="1"/>
  <c r="G265" i="1" s="1"/>
  <c r="G2345" i="1" a="1"/>
  <c r="G2345" i="1" s="1"/>
  <c r="G1754" i="1" a="1"/>
  <c r="G1754" i="1" s="1"/>
  <c r="G1636" i="1" a="1"/>
  <c r="G1636" i="1" s="1"/>
  <c r="G2429" i="1" a="1"/>
  <c r="G2429" i="1" s="1"/>
  <c r="G829" i="1" a="1"/>
  <c r="G829" i="1" s="1"/>
  <c r="G713" i="1" a="1"/>
  <c r="G713" i="1" s="1"/>
  <c r="G581" i="1" a="1"/>
  <c r="G581" i="1" s="1"/>
  <c r="G1158" i="1" a="1"/>
  <c r="G1158" i="1" s="1"/>
  <c r="G1853" i="1" a="1"/>
  <c r="G1853" i="1" s="1"/>
  <c r="G664" i="1" a="1"/>
  <c r="G664" i="1" s="1"/>
  <c r="G1003" i="1" a="1"/>
  <c r="G1003" i="1" s="1"/>
  <c r="G1129" i="1" a="1"/>
  <c r="G1129" i="1" s="1"/>
  <c r="G30" i="1" a="1"/>
  <c r="G30" i="1" s="1"/>
  <c r="G1381" i="1" a="1"/>
  <c r="G1381" i="1" s="1"/>
  <c r="G2408" i="1" a="1"/>
  <c r="G2408" i="1" s="1"/>
  <c r="G1024" i="1" a="1"/>
  <c r="G1024" i="1" s="1"/>
  <c r="G1780" i="1" a="1"/>
  <c r="G1780" i="1" s="1"/>
  <c r="G128" i="1" a="1"/>
  <c r="G128" i="1" s="1"/>
  <c r="G817" i="1" a="1"/>
  <c r="G817" i="1" s="1"/>
  <c r="G780" i="1" a="1"/>
  <c r="G780" i="1" s="1"/>
  <c r="G1815" i="1" a="1"/>
  <c r="G1815" i="1" s="1"/>
  <c r="G125" i="1" a="1"/>
  <c r="G125" i="1" s="1"/>
  <c r="G2255" i="1" a="1"/>
  <c r="G2255" i="1" s="1"/>
  <c r="G258" i="1" a="1"/>
  <c r="G258" i="1" s="1"/>
  <c r="G842" i="1" a="1"/>
  <c r="G842" i="1" s="1"/>
  <c r="G2217" i="1" a="1"/>
  <c r="G2217" i="1" s="1"/>
  <c r="G2300" i="1" a="1"/>
  <c r="G2300" i="1" s="1"/>
  <c r="G137" i="1" a="1"/>
  <c r="G137" i="1" s="1"/>
  <c r="G733" i="1" a="1"/>
  <c r="G733" i="1" s="1"/>
  <c r="G715" i="1" a="1"/>
  <c r="G715" i="1" s="1"/>
  <c r="G2542" i="1" a="1"/>
  <c r="G2542" i="1" s="1"/>
  <c r="G999" i="1" a="1"/>
  <c r="G999" i="1" s="1"/>
  <c r="G230" i="1" a="1"/>
  <c r="G230" i="1" s="1"/>
  <c r="G833" i="1" a="1"/>
  <c r="G833" i="1" s="1"/>
  <c r="G2180" i="1" a="1"/>
  <c r="G2180" i="1" s="1"/>
  <c r="G1144" i="1" a="1"/>
  <c r="G1144" i="1" s="1"/>
  <c r="G2404" i="1" a="1"/>
  <c r="G2404" i="1" s="1"/>
  <c r="G1590" i="1" a="1"/>
  <c r="G1590" i="1" s="1"/>
  <c r="G2226" i="1" a="1"/>
  <c r="G2226" i="1" s="1"/>
  <c r="G1910" i="1" a="1"/>
  <c r="G1910" i="1" s="1"/>
  <c r="G478" i="1" a="1"/>
  <c r="G478" i="1" s="1"/>
  <c r="G1553" i="1" a="1"/>
  <c r="G1553" i="1" s="1"/>
  <c r="G554" i="1" a="1"/>
  <c r="G554" i="1" s="1"/>
  <c r="G2589" i="1" a="1"/>
  <c r="G2589" i="1" s="1"/>
  <c r="G1071" i="1" a="1"/>
  <c r="G1071" i="1" s="1"/>
  <c r="G314" i="1" a="1"/>
  <c r="G314" i="1" s="1"/>
  <c r="G2476" i="1" a="1"/>
  <c r="G2476" i="1" s="1"/>
  <c r="G2324" i="1" a="1"/>
  <c r="G2324" i="1" s="1"/>
  <c r="G771" i="1" a="1"/>
  <c r="G771" i="1" s="1"/>
  <c r="G687" i="1" a="1"/>
  <c r="G687" i="1" s="1"/>
  <c r="G2350" i="1" a="1"/>
  <c r="G2350" i="1" s="1"/>
  <c r="G1767" i="1" a="1"/>
  <c r="G1767" i="1" s="1"/>
  <c r="G1392" i="1" a="1"/>
  <c r="G1392" i="1" s="1"/>
  <c r="G164" i="1" a="1"/>
  <c r="G164" i="1" s="1"/>
  <c r="G1896" i="1" a="1"/>
  <c r="G1896" i="1" s="1"/>
  <c r="G316" i="1" a="1"/>
  <c r="G316" i="1" s="1"/>
  <c r="G53" i="1" a="1"/>
  <c r="G53" i="1" s="1"/>
  <c r="G920" i="1" a="1"/>
  <c r="G920" i="1" s="1"/>
  <c r="G1575" i="1" a="1"/>
  <c r="G1575" i="1" s="1"/>
  <c r="G1138" i="1" a="1"/>
  <c r="G1138" i="1" s="1"/>
  <c r="G2208" i="1" a="1"/>
  <c r="G2208" i="1" s="1"/>
  <c r="G260" i="1" a="1"/>
  <c r="G260" i="1" s="1"/>
  <c r="G2530" i="1" a="1"/>
  <c r="G2530" i="1" s="1"/>
  <c r="G1591" i="1" a="1"/>
  <c r="G1591" i="1" s="1"/>
  <c r="G2346" i="1" a="1"/>
  <c r="G2346" i="1" s="1"/>
  <c r="G2200" i="1" a="1"/>
  <c r="G2200" i="1" s="1"/>
  <c r="G1847" i="1" a="1"/>
  <c r="G1847" i="1" s="1"/>
  <c r="G1777" i="1" a="1"/>
  <c r="G1777" i="1" s="1"/>
  <c r="G1625" i="1" a="1"/>
  <c r="G1625" i="1" s="1"/>
  <c r="G1538" i="1" a="1"/>
  <c r="G1538" i="1" s="1"/>
  <c r="G2413" i="1" a="1"/>
  <c r="G2413" i="1" s="1"/>
  <c r="G502" i="1" a="1"/>
  <c r="G502" i="1" s="1"/>
  <c r="G176" i="1" a="1"/>
  <c r="G176" i="1" s="1"/>
  <c r="G2027" i="1" a="1"/>
  <c r="G2027" i="1" s="1"/>
  <c r="G871" i="1" a="1"/>
  <c r="G871" i="1" s="1"/>
  <c r="G1829" i="1" a="1"/>
  <c r="G1829" i="1" s="1"/>
  <c r="G2594" i="1" a="1"/>
  <c r="G2594" i="1" s="1"/>
  <c r="G1249" i="1" a="1"/>
  <c r="G1249" i="1" s="1"/>
  <c r="G2280" i="1" a="1"/>
  <c r="G2280" i="1" s="1"/>
  <c r="G1875" i="1" a="1"/>
  <c r="G1875" i="1" s="1"/>
  <c r="G1947" i="1" a="1"/>
  <c r="G1947" i="1" s="1"/>
  <c r="G1232" i="1" a="1"/>
  <c r="G1232" i="1" s="1"/>
  <c r="G557" i="1" a="1"/>
  <c r="G557" i="1" s="1"/>
  <c r="G979" i="1" a="1"/>
  <c r="G979" i="1" s="1"/>
  <c r="G1363" i="1" a="1"/>
  <c r="G1363" i="1" s="1"/>
  <c r="G1439" i="1" a="1"/>
  <c r="G1439" i="1" s="1"/>
  <c r="G326" i="1" a="1"/>
  <c r="G326" i="1" s="1"/>
  <c r="G390" i="1" a="1"/>
  <c r="G390" i="1" s="1"/>
  <c r="G2434" i="1" a="1"/>
  <c r="G2434" i="1" s="1"/>
  <c r="G604" i="1" a="1"/>
  <c r="G604" i="1" s="1"/>
  <c r="G1658" i="1" a="1"/>
  <c r="G1658" i="1" s="1"/>
  <c r="G1594" i="1" a="1"/>
  <c r="G1594" i="1" s="1"/>
  <c r="G1811" i="1" a="1"/>
  <c r="G1811" i="1" s="1"/>
  <c r="G298" i="1" a="1"/>
  <c r="G298" i="1" s="1"/>
  <c r="G1597" i="1" a="1"/>
  <c r="G1597" i="1" s="1"/>
  <c r="G839" i="1" a="1"/>
  <c r="G839" i="1" s="1"/>
  <c r="G959" i="1" a="1"/>
  <c r="G959" i="1" s="1"/>
  <c r="G2065" i="1" a="1"/>
  <c r="G2065" i="1" s="1"/>
  <c r="G38" i="1" a="1"/>
  <c r="G38" i="1" s="1"/>
  <c r="G883" i="1" a="1"/>
  <c r="G883" i="1" s="1"/>
  <c r="G1793" i="1" a="1"/>
  <c r="G1793" i="1" s="1"/>
  <c r="G2667" i="1" a="1"/>
  <c r="G2667" i="1" s="1"/>
  <c r="G1463" i="1" a="1"/>
  <c r="G1463" i="1" s="1"/>
  <c r="G701" i="1" a="1"/>
  <c r="G701" i="1" s="1"/>
  <c r="G1415" i="1" a="1"/>
  <c r="G1415" i="1" s="1"/>
  <c r="G1600" i="1" a="1"/>
  <c r="G1600" i="1" s="1"/>
  <c r="G322" i="1" a="1"/>
  <c r="G322" i="1" s="1"/>
  <c r="G1731" i="1" a="1"/>
  <c r="G1731" i="1" s="1"/>
  <c r="G1588" i="1" a="1"/>
  <c r="G1588" i="1" s="1"/>
  <c r="G1128" i="1" a="1"/>
  <c r="G1128" i="1" s="1"/>
  <c r="G1368" i="1" a="1"/>
  <c r="G1368" i="1" s="1"/>
  <c r="G2254" i="1" a="1"/>
  <c r="G2254" i="1" s="1"/>
  <c r="G341" i="1" a="1"/>
  <c r="G341" i="1" s="1"/>
  <c r="G2335" i="1" a="1"/>
  <c r="G2335" i="1" s="1"/>
  <c r="G1425" i="1" a="1"/>
  <c r="G1425" i="1" s="1"/>
  <c r="G867" i="1" a="1"/>
  <c r="G867" i="1" s="1"/>
  <c r="G1408" i="1" a="1"/>
  <c r="G1408" i="1" s="1"/>
  <c r="G82" i="1" a="1"/>
  <c r="G82" i="1" s="1"/>
  <c r="G1871" i="1" a="1"/>
  <c r="G1871" i="1" s="1"/>
  <c r="G138" i="1" a="1"/>
  <c r="G138" i="1" s="1"/>
  <c r="G899" i="1" a="1"/>
  <c r="G899" i="1" s="1"/>
  <c r="G2291" i="1" a="1"/>
  <c r="G2291" i="1" s="1"/>
  <c r="G691" i="1" a="1"/>
  <c r="G691" i="1" s="1"/>
  <c r="G2004" i="1" a="1"/>
  <c r="G2004" i="1" s="1"/>
  <c r="G1506" i="1" a="1"/>
  <c r="G1506" i="1" s="1"/>
  <c r="G1098" i="1" a="1"/>
  <c r="G1098" i="1" s="1"/>
  <c r="G2742" i="1" a="1"/>
  <c r="G2742" i="1" s="1"/>
  <c r="G2754" i="1" a="1"/>
  <c r="G2754" i="1" s="1"/>
  <c r="G856" i="1" a="1"/>
  <c r="G856" i="1" s="1"/>
  <c r="G2627" i="1" a="1"/>
  <c r="G2627" i="1" s="1"/>
  <c r="G1566" i="1" a="1"/>
  <c r="G1566" i="1" s="1"/>
  <c r="G790" i="1" a="1"/>
  <c r="G790" i="1" s="1"/>
  <c r="G2299" i="1" a="1"/>
  <c r="G2299" i="1" s="1"/>
  <c r="G2088" i="1" a="1"/>
  <c r="G2088" i="1" s="1"/>
  <c r="G86" i="1" a="1"/>
  <c r="G86" i="1" s="1"/>
  <c r="G1488" i="1" a="1"/>
  <c r="G1488" i="1" s="1"/>
  <c r="G132" i="1" a="1"/>
  <c r="G132" i="1" s="1"/>
  <c r="G931" i="1" a="1"/>
  <c r="G931" i="1" s="1"/>
  <c r="G2003" i="1" a="1"/>
  <c r="G2003" i="1" s="1"/>
  <c r="G1746" i="1" a="1"/>
  <c r="G1746" i="1" s="1"/>
  <c r="G2252" i="1" a="1"/>
  <c r="G2252" i="1" s="1"/>
  <c r="G1475" i="1" a="1"/>
  <c r="G1475" i="1" s="1"/>
  <c r="G1397" i="1" a="1"/>
  <c r="G1397" i="1" s="1"/>
  <c r="G46" i="1" a="1"/>
  <c r="G46" i="1" s="1"/>
  <c r="G2177" i="1" a="1"/>
  <c r="G2177" i="1" s="1"/>
  <c r="G2084" i="1" a="1"/>
  <c r="G2084" i="1" s="1"/>
  <c r="G192" i="1" a="1"/>
  <c r="G192" i="1" s="1"/>
  <c r="G302" i="1" a="1"/>
  <c r="G302" i="1" s="1"/>
  <c r="G1262" i="1" a="1"/>
  <c r="G1262" i="1" s="1"/>
  <c r="G2469" i="1" a="1"/>
  <c r="G2469" i="1" s="1"/>
  <c r="G1295" i="1" a="1"/>
  <c r="G1295" i="1" s="1"/>
  <c r="G2323" i="1" a="1"/>
  <c r="G2323" i="1" s="1"/>
  <c r="G372" i="1" a="1"/>
  <c r="G372" i="1" s="1"/>
  <c r="G1019" i="1" a="1"/>
  <c r="G1019" i="1" s="1"/>
  <c r="G786" i="1" a="1"/>
  <c r="G786" i="1" s="1"/>
  <c r="G2574" i="1" a="1"/>
  <c r="G2574" i="1" s="1"/>
  <c r="G1830" i="1" a="1"/>
  <c r="G1830" i="1" s="1"/>
  <c r="G2015" i="1" a="1"/>
  <c r="G2015" i="1" s="1"/>
  <c r="G2755" i="1" a="1"/>
  <c r="G2755" i="1" s="1"/>
  <c r="G1614" i="1" a="1"/>
  <c r="G1614" i="1" s="1"/>
  <c r="G909" i="1" a="1"/>
  <c r="G909" i="1" s="1"/>
  <c r="G120" i="1" a="1"/>
  <c r="G120" i="1" s="1"/>
  <c r="G2202" i="1" a="1"/>
  <c r="G2202" i="1" s="1"/>
  <c r="G2473" i="1" a="1"/>
  <c r="G2473" i="1" s="1"/>
  <c r="G533" i="1" a="1"/>
  <c r="G533" i="1" s="1"/>
  <c r="G1758" i="1" a="1"/>
  <c r="G1758" i="1" s="1"/>
  <c r="G2327" i="1" a="1"/>
  <c r="G2327" i="1" s="1"/>
  <c r="G1980" i="1" a="1"/>
  <c r="G1980" i="1" s="1"/>
  <c r="G1467" i="1" a="1"/>
  <c r="G1467" i="1" s="1"/>
  <c r="G1668" i="1" a="1"/>
  <c r="G1668" i="1" s="1"/>
  <c r="G1715" i="1" a="1"/>
  <c r="G1715" i="1" s="1"/>
  <c r="G1386" i="1" a="1"/>
  <c r="G1386" i="1" s="1"/>
  <c r="G1609" i="1" a="1"/>
  <c r="G1609" i="1" s="1"/>
  <c r="G208" i="1" a="1"/>
  <c r="G208" i="1" s="1"/>
  <c r="G1806" i="1" a="1"/>
  <c r="G1806" i="1" s="1"/>
  <c r="G434" i="1" a="1"/>
  <c r="G434" i="1" s="1"/>
  <c r="G1615" i="1" a="1"/>
  <c r="G1615" i="1" s="1"/>
  <c r="G310" i="1" a="1"/>
  <c r="G310" i="1" s="1"/>
  <c r="G766" i="1" a="1"/>
  <c r="G766" i="1" s="1"/>
  <c r="G897" i="1" a="1"/>
  <c r="G897" i="1" s="1"/>
  <c r="G1201" i="1" a="1"/>
  <c r="G1201" i="1" s="1"/>
  <c r="G849" i="1" a="1"/>
  <c r="G849" i="1" s="1"/>
  <c r="G2592" i="1" a="1"/>
  <c r="G2592" i="1" s="1"/>
  <c r="G1453" i="1" a="1"/>
  <c r="G1453" i="1" s="1"/>
  <c r="G1702" i="1" a="1"/>
  <c r="G1702" i="1" s="1"/>
  <c r="G1558" i="1" a="1"/>
  <c r="G1558" i="1" s="1"/>
  <c r="G1605" i="1" a="1"/>
  <c r="G1605" i="1" s="1"/>
  <c r="G1584" i="1" a="1"/>
  <c r="G1584" i="1" s="1"/>
  <c r="G2351" i="1" a="1"/>
  <c r="G2351" i="1" s="1"/>
  <c r="G726" i="1" a="1"/>
  <c r="G726" i="1" s="1"/>
  <c r="G111" i="1" a="1"/>
  <c r="G111" i="1" s="1"/>
  <c r="G2064" i="1" a="1"/>
  <c r="G2064" i="1" s="1"/>
  <c r="G2272" i="1" a="1"/>
  <c r="G2272" i="1" s="1"/>
  <c r="G1569" i="1" a="1"/>
  <c r="G1569" i="1" s="1"/>
  <c r="G1194" i="1" a="1"/>
  <c r="G1194" i="1" s="1"/>
  <c r="G1891" i="1" a="1"/>
  <c r="G1891" i="1" s="1"/>
  <c r="G584" i="1" a="1"/>
  <c r="G584" i="1" s="1"/>
  <c r="G1510" i="1" a="1"/>
  <c r="G1510" i="1" s="1"/>
  <c r="G714" i="1" a="1"/>
  <c r="G714" i="1" s="1"/>
  <c r="G1350" i="1" a="1"/>
  <c r="G1350" i="1" s="1"/>
  <c r="G1018" i="1" a="1"/>
  <c r="G1018" i="1" s="1"/>
  <c r="G826" i="1" a="1"/>
  <c r="G826" i="1" s="1"/>
  <c r="G2135" i="1" a="1"/>
  <c r="G2135" i="1" s="1"/>
  <c r="G1554" i="1" a="1"/>
  <c r="G1554" i="1" s="1"/>
  <c r="G782" i="1" a="1"/>
  <c r="G782" i="1" s="1"/>
  <c r="G1583" i="1" a="1"/>
  <c r="G1583" i="1" s="1"/>
  <c r="G1734" i="1" a="1"/>
  <c r="G1734" i="1" s="1"/>
  <c r="G576" i="1" a="1"/>
  <c r="G576" i="1" s="1"/>
  <c r="G21" i="1" a="1"/>
  <c r="G21" i="1" s="1"/>
  <c r="G57" i="1" a="1"/>
  <c r="G57" i="1" s="1"/>
  <c r="G562" i="1" a="1"/>
  <c r="G562" i="1" s="1"/>
  <c r="G112" i="1" a="1"/>
  <c r="G112" i="1" s="1"/>
  <c r="G953" i="1" a="1"/>
  <c r="G953" i="1" s="1"/>
  <c r="G1410" i="1" a="1"/>
  <c r="G1410" i="1" s="1"/>
  <c r="G1528" i="1" a="1"/>
  <c r="G1528" i="1" s="1"/>
  <c r="G273" i="1" a="1"/>
  <c r="G273" i="1" s="1"/>
  <c r="G775" i="1" a="1"/>
  <c r="G775" i="1" s="1"/>
  <c r="G1203" i="1" a="1"/>
  <c r="G1203" i="1" s="1"/>
  <c r="G127" i="1" a="1"/>
  <c r="G127" i="1" s="1"/>
  <c r="G2666" i="1" a="1"/>
  <c r="G2666" i="1" s="1"/>
  <c r="G2636" i="1" a="1"/>
  <c r="G2636" i="1" s="1"/>
  <c r="G860" i="1" a="1"/>
  <c r="G860" i="1" s="1"/>
  <c r="G1963" i="1" a="1"/>
  <c r="G1963" i="1" s="1"/>
  <c r="G784" i="1" a="1"/>
  <c r="G784" i="1" s="1"/>
  <c r="G1608" i="1" a="1"/>
  <c r="G1608" i="1" s="1"/>
  <c r="G1347" i="1" a="1"/>
  <c r="G1347" i="1" s="1"/>
  <c r="G671" i="1" a="1"/>
  <c r="G671" i="1" s="1"/>
  <c r="G213" i="1" a="1"/>
  <c r="G213" i="1" s="1"/>
  <c r="G1835" i="1" a="1"/>
  <c r="G1835" i="1" s="1"/>
  <c r="G951" i="1" a="1"/>
  <c r="G951" i="1" s="1"/>
  <c r="G781" i="1" a="1"/>
  <c r="G781" i="1" s="1"/>
  <c r="G2356" i="1" a="1"/>
  <c r="G2356" i="1" s="1"/>
  <c r="G1984" i="1" a="1"/>
  <c r="G1984" i="1" s="1"/>
  <c r="G2567" i="1" a="1"/>
  <c r="G2567" i="1" s="1"/>
  <c r="G704" i="1" a="1"/>
  <c r="G704" i="1" s="1"/>
  <c r="G370" i="1" a="1"/>
  <c r="G370" i="1" s="1"/>
  <c r="G1612" i="1" a="1"/>
  <c r="G1612" i="1" s="1"/>
  <c r="G477" i="1" a="1"/>
  <c r="G477" i="1" s="1"/>
  <c r="G1678" i="1" a="1"/>
  <c r="G1678" i="1" s="1"/>
  <c r="G2213" i="1" a="1"/>
  <c r="G2213" i="1" s="1"/>
  <c r="G793" i="1" a="1"/>
  <c r="G793" i="1" s="1"/>
  <c r="G917" i="1" a="1"/>
  <c r="G917" i="1" s="1"/>
  <c r="G45" i="1" a="1"/>
  <c r="G45" i="1" s="1"/>
  <c r="G2069" i="1" a="1"/>
  <c r="G2069" i="1" s="1"/>
  <c r="G474" i="1" a="1"/>
  <c r="G474" i="1" s="1"/>
  <c r="G218" i="1" a="1"/>
  <c r="G218" i="1" s="1"/>
  <c r="G531" i="1" a="1"/>
  <c r="G531" i="1" s="1"/>
  <c r="G2683" i="1" a="1"/>
  <c r="G2683" i="1" s="1"/>
  <c r="G545" i="1" a="1"/>
  <c r="G545" i="1" s="1"/>
  <c r="G1762" i="1" a="1"/>
  <c r="G1762" i="1" s="1"/>
  <c r="G2735" i="1" a="1"/>
  <c r="G2735" i="1" s="1"/>
  <c r="G2483" i="1" a="1"/>
  <c r="G2483" i="1" s="1"/>
  <c r="G2095" i="1" a="1"/>
  <c r="G2095" i="1" s="1"/>
  <c r="G2494" i="1" a="1"/>
  <c r="G2494" i="1" s="1"/>
  <c r="G248" i="1" a="1"/>
  <c r="G248" i="1" s="1"/>
  <c r="G499" i="1" a="1"/>
  <c r="G499" i="1" s="1"/>
  <c r="G1561" i="1" a="1"/>
  <c r="G1561" i="1" s="1"/>
  <c r="G1791" i="1" a="1"/>
  <c r="G1791" i="1" s="1"/>
  <c r="G1779" i="1" a="1"/>
  <c r="G1779" i="1" s="1"/>
  <c r="G2522" i="1" a="1"/>
  <c r="G2522" i="1" s="1"/>
  <c r="G2528" i="1" a="1"/>
  <c r="G2528" i="1" s="1"/>
  <c r="G1972" i="1" a="1"/>
  <c r="G1972" i="1" s="1"/>
  <c r="G1782" i="1" a="1"/>
  <c r="G1782" i="1" s="1"/>
  <c r="G915" i="1" a="1"/>
  <c r="G915" i="1" s="1"/>
  <c r="G2251" i="1" a="1"/>
  <c r="G2251" i="1" s="1"/>
  <c r="G678" i="1" a="1"/>
  <c r="G678" i="1" s="1"/>
  <c r="G1982" i="1" a="1"/>
  <c r="G1982" i="1" s="1"/>
  <c r="G918" i="1" a="1"/>
  <c r="G918" i="1" s="1"/>
  <c r="G1938" i="1" a="1"/>
  <c r="G1938" i="1" s="1"/>
  <c r="G1197" i="1" a="1"/>
  <c r="G1197" i="1" s="1"/>
  <c r="G327" i="1" a="1"/>
  <c r="G327" i="1" s="1"/>
  <c r="G591" i="1" a="1"/>
  <c r="G591" i="1" s="1"/>
  <c r="G233" i="1" a="1"/>
  <c r="G233" i="1" s="1"/>
  <c r="G1079" i="1" a="1"/>
  <c r="G1079" i="1" s="1"/>
  <c r="G1820" i="1" a="1"/>
  <c r="G1820" i="1" s="1"/>
  <c r="G2296" i="1" a="1"/>
  <c r="G2296" i="1" s="1"/>
  <c r="G794" i="1" a="1"/>
  <c r="G794" i="1" s="1"/>
  <c r="G668" i="1" a="1"/>
  <c r="G668" i="1" s="1"/>
  <c r="G193" i="1" a="1"/>
  <c r="G193" i="1" s="1"/>
  <c r="G348" i="1" a="1"/>
  <c r="G348" i="1" s="1"/>
  <c r="G1573" i="1" a="1"/>
  <c r="G1573" i="1" s="1"/>
  <c r="G2075" i="1" a="1"/>
  <c r="G2075" i="1" s="1"/>
  <c r="G1064" i="1" a="1"/>
  <c r="G1064" i="1" s="1"/>
  <c r="G275" i="1" a="1"/>
  <c r="G275" i="1" s="1"/>
  <c r="G1717" i="1" a="1"/>
  <c r="G1717" i="1" s="1"/>
  <c r="G2415" i="1" a="1"/>
  <c r="G2415" i="1" s="1"/>
  <c r="G2672" i="1" a="1"/>
  <c r="G2672" i="1" s="1"/>
  <c r="G1436" i="1" a="1"/>
  <c r="G1436" i="1" s="1"/>
  <c r="G1482" i="1" a="1"/>
  <c r="G1482" i="1" s="1"/>
  <c r="G206" i="1" a="1"/>
  <c r="G206" i="1" s="1"/>
  <c r="G2411" i="1" a="1"/>
  <c r="G2411" i="1" s="1"/>
  <c r="G359" i="1" a="1"/>
  <c r="G359" i="1" s="1"/>
  <c r="G1975" i="1" a="1"/>
  <c r="G1975" i="1" s="1"/>
  <c r="G329" i="1" a="1"/>
  <c r="G329" i="1" s="1"/>
  <c r="G61" i="1" a="1"/>
  <c r="G61" i="1" s="1"/>
  <c r="G2267" i="1" a="1"/>
  <c r="G2267" i="1" s="1"/>
  <c r="G1404" i="1" a="1"/>
  <c r="G1404" i="1" s="1"/>
  <c r="G2565" i="1" a="1"/>
  <c r="G2565" i="1" s="1"/>
  <c r="G2229" i="1" a="1"/>
  <c r="G2229" i="1" s="1"/>
  <c r="G1587" i="1" a="1"/>
  <c r="G1587" i="1" s="1"/>
  <c r="G1610" i="1" a="1"/>
  <c r="G1610" i="1" s="1"/>
  <c r="G317" i="1" a="1"/>
  <c r="G317" i="1" s="1"/>
  <c r="G1880" i="1" a="1"/>
  <c r="G1880" i="1" s="1"/>
  <c r="G1527" i="1" a="1"/>
  <c r="G1527" i="1" s="1"/>
  <c r="G236" i="1" a="1"/>
  <c r="G236" i="1" s="1"/>
  <c r="G2134" i="1" a="1"/>
  <c r="G2134" i="1" s="1"/>
  <c r="G2259" i="1" a="1"/>
  <c r="G2259" i="1" s="1"/>
  <c r="G1985" i="1" a="1"/>
  <c r="G1985" i="1" s="1"/>
  <c r="G406" i="1" a="1"/>
  <c r="G406" i="1" s="1"/>
  <c r="G1851" i="1" a="1"/>
  <c r="G1851" i="1" s="1"/>
  <c r="G676" i="1" a="1"/>
  <c r="G676" i="1" s="1"/>
  <c r="G1792" i="1" a="1"/>
  <c r="G1792" i="1" s="1"/>
  <c r="G1227" i="1" a="1"/>
  <c r="G1227" i="1" s="1"/>
  <c r="G351" i="1" a="1"/>
  <c r="G351" i="1" s="1"/>
  <c r="G2665" i="1" a="1"/>
  <c r="G2665" i="1" s="1"/>
  <c r="G103" i="1" a="1"/>
  <c r="G103" i="1" s="1"/>
  <c r="G2264" i="1" a="1"/>
  <c r="G2264" i="1" s="1"/>
  <c r="G975" i="1" a="1"/>
  <c r="G975" i="1" s="1"/>
  <c r="G2661" i="1" a="1"/>
  <c r="G2661" i="1" s="1"/>
  <c r="G2143" i="1" a="1"/>
  <c r="G2143" i="1" s="1"/>
  <c r="G885" i="1" a="1"/>
  <c r="G885" i="1" s="1"/>
  <c r="G1121" i="1" a="1"/>
  <c r="G1121" i="1" s="1"/>
  <c r="G2170" i="1" a="1"/>
  <c r="G2170" i="1" s="1"/>
  <c r="G1551" i="1" a="1"/>
  <c r="G1551" i="1" s="1"/>
  <c r="G1355" i="1" a="1"/>
  <c r="G1355" i="1" s="1"/>
  <c r="G1035" i="1" a="1"/>
  <c r="G1035" i="1" s="1"/>
  <c r="G861" i="1" a="1"/>
  <c r="G861" i="1" s="1"/>
  <c r="G1757" i="1" a="1"/>
  <c r="G1757" i="1" s="1"/>
  <c r="G589" i="1" a="1"/>
  <c r="G589" i="1" s="1"/>
  <c r="G620" i="1" a="1"/>
  <c r="G620" i="1" s="1"/>
  <c r="G1132" i="1" a="1"/>
  <c r="G1132" i="1" s="1"/>
  <c r="G1549" i="1" a="1"/>
  <c r="G1549" i="1" s="1"/>
  <c r="G1093" i="1" a="1"/>
  <c r="G1093" i="1" s="1"/>
  <c r="G1708" i="1" a="1"/>
  <c r="G1708" i="1" s="1"/>
  <c r="G2029" i="1" a="1"/>
  <c r="G2029" i="1" s="1"/>
  <c r="G190" i="1" a="1"/>
  <c r="G190" i="1" s="1"/>
  <c r="G2472" i="1" a="1"/>
  <c r="G2472" i="1" s="1"/>
  <c r="G235" i="1" a="1"/>
  <c r="G235" i="1" s="1"/>
  <c r="G2284" i="1" a="1"/>
  <c r="G2284" i="1" s="1"/>
  <c r="G1557" i="1" a="1"/>
  <c r="G1557" i="1" s="1"/>
  <c r="G2046" i="1" a="1"/>
  <c r="G2046" i="1" s="1"/>
  <c r="G1509" i="1" a="1"/>
  <c r="G1509" i="1" s="1"/>
  <c r="G345" i="1" a="1"/>
  <c r="G345" i="1" s="1"/>
  <c r="G2240" i="1" a="1"/>
  <c r="G2240" i="1" s="1"/>
  <c r="G2576" i="1" a="1"/>
  <c r="G2576" i="1" s="1"/>
  <c r="G1653" i="1" a="1"/>
  <c r="G1653" i="1" s="1"/>
  <c r="G1840" i="1" a="1"/>
  <c r="G1840" i="1" s="1"/>
  <c r="G330" i="1" a="1"/>
  <c r="G330" i="1" s="1"/>
  <c r="G636" i="1" a="1"/>
  <c r="G636" i="1" s="1"/>
  <c r="G614" i="1" a="1"/>
  <c r="G614" i="1" s="1"/>
  <c r="G1959" i="1" a="1"/>
  <c r="G1959" i="1" s="1"/>
  <c r="G1878" i="1" a="1"/>
  <c r="G1878" i="1" s="1"/>
  <c r="G647" i="1" a="1"/>
  <c r="G647" i="1" s="1"/>
  <c r="G373" i="1" a="1"/>
  <c r="G373" i="1" s="1"/>
  <c r="G1970" i="1" a="1"/>
  <c r="G1970" i="1" s="1"/>
  <c r="G2566" i="1" a="1"/>
  <c r="G2566" i="1" s="1"/>
  <c r="G1707" i="1" a="1"/>
  <c r="G1707" i="1" s="1"/>
  <c r="G1059" i="1" a="1"/>
  <c r="G1059" i="1" s="1"/>
  <c r="G1654" i="1" a="1"/>
  <c r="G1654" i="1" s="1"/>
  <c r="G1902" i="1" a="1"/>
  <c r="G1902" i="1" s="1"/>
  <c r="G1374" i="1" a="1"/>
  <c r="G1374" i="1" s="1"/>
  <c r="G1794" i="1" a="1"/>
  <c r="G1794" i="1" s="1"/>
  <c r="G2144" i="1" a="1"/>
  <c r="G2144" i="1" s="1"/>
  <c r="G1901" i="1" a="1"/>
  <c r="G1901" i="1" s="1"/>
  <c r="G1582" i="1" a="1"/>
  <c r="G1582" i="1" s="1"/>
  <c r="G1776" i="1" a="1"/>
  <c r="G1776" i="1" s="1"/>
  <c r="G650" i="1" a="1"/>
  <c r="G650" i="1" s="1"/>
  <c r="G365" i="1" a="1"/>
  <c r="G365" i="1" s="1"/>
  <c r="G2470" i="1" a="1"/>
  <c r="G2470" i="1" s="1"/>
  <c r="G862" i="1" a="1"/>
  <c r="G862" i="1" s="1"/>
  <c r="G1987" i="1" a="1"/>
  <c r="G1987" i="1" s="1"/>
  <c r="G1807" i="1" a="1"/>
  <c r="G1807" i="1" s="1"/>
  <c r="G1213" i="1" a="1"/>
  <c r="G1213" i="1" s="1"/>
  <c r="G2466" i="1" a="1"/>
  <c r="G2466" i="1" s="1"/>
  <c r="G1471" i="1" a="1"/>
  <c r="G1471" i="1" s="1"/>
  <c r="G186" i="1" a="1"/>
  <c r="G186" i="1" s="1"/>
  <c r="G1543" i="1" a="1"/>
  <c r="G1543" i="1" s="1"/>
  <c r="G912" i="1" a="1"/>
  <c r="G912" i="1" s="1"/>
  <c r="G2745" i="1" a="1"/>
  <c r="G2745" i="1" s="1"/>
  <c r="G2477" i="1" a="1"/>
  <c r="G2477" i="1" s="1"/>
  <c r="G447" i="1" a="1"/>
  <c r="G447" i="1" s="1"/>
  <c r="G1650" i="1" a="1"/>
  <c r="G1650" i="1" s="1"/>
  <c r="G352" i="1" a="1"/>
  <c r="G352" i="1" s="1"/>
  <c r="G1559" i="1" a="1"/>
  <c r="G1559" i="1" s="1"/>
  <c r="G1979" i="1" a="1"/>
  <c r="G1979" i="1" s="1"/>
  <c r="G1535" i="1" a="1"/>
  <c r="G1535" i="1" s="1"/>
  <c r="G1676" i="1" a="1"/>
  <c r="G1676" i="1" s="1"/>
  <c r="G983" i="1" a="1"/>
  <c r="G983" i="1" s="1"/>
  <c r="G1747" i="1" a="1"/>
  <c r="G1747" i="1" s="1"/>
  <c r="G2381" i="1" a="1"/>
  <c r="G2381" i="1" s="1"/>
  <c r="G2241" i="1" a="1"/>
  <c r="G2241" i="1" s="1"/>
  <c r="G2600" i="1" a="1"/>
  <c r="G2600" i="1" s="1"/>
  <c r="G1602" i="1" a="1"/>
  <c r="G1602" i="1" s="1"/>
  <c r="G2089" i="1" a="1"/>
  <c r="G2089" i="1" s="1"/>
  <c r="G2502" i="1" a="1"/>
  <c r="G2502" i="1" s="1"/>
  <c r="G900" i="1" a="1"/>
  <c r="G900" i="1" s="1"/>
  <c r="G2214" i="1" a="1"/>
  <c r="G2214" i="1" s="1"/>
  <c r="G1681" i="1" a="1"/>
  <c r="G1681" i="1" s="1"/>
  <c r="G2334" i="1" a="1"/>
  <c r="G2334" i="1" s="1"/>
  <c r="G1491" i="1" a="1"/>
  <c r="G1491" i="1" s="1"/>
  <c r="G1503" i="1" a="1"/>
  <c r="G1503" i="1" s="1"/>
  <c r="G2540" i="1" a="1"/>
  <c r="G2540" i="1" s="1"/>
  <c r="G115" i="1" a="1"/>
  <c r="G115" i="1" s="1"/>
  <c r="G2081" i="1" a="1"/>
  <c r="G2081" i="1" s="1"/>
  <c r="G1235" i="1" a="1"/>
  <c r="G1235" i="1" s="1"/>
  <c r="G2047" i="1" a="1"/>
  <c r="G2047" i="1" s="1"/>
  <c r="G239" i="1" a="1"/>
  <c r="G239" i="1" s="1"/>
  <c r="G1522" i="1" a="1"/>
  <c r="G1522" i="1" s="1"/>
  <c r="G2372" i="1" a="1"/>
  <c r="G2372" i="1" s="1"/>
  <c r="G2425" i="1" a="1"/>
  <c r="G2425" i="1" s="1"/>
  <c r="G92" i="1" a="1"/>
  <c r="G92" i="1" s="1"/>
  <c r="G1160" i="1" a="1"/>
  <c r="G1160" i="1" s="1"/>
  <c r="G481" i="1" a="1"/>
  <c r="G481" i="1" s="1"/>
  <c r="G2716" i="1" a="1"/>
  <c r="G2716" i="1" s="1"/>
  <c r="G1833" i="1" a="1"/>
  <c r="G1833" i="1" s="1"/>
  <c r="G2619" i="1" a="1"/>
  <c r="G2619" i="1" s="1"/>
  <c r="G1756" i="1" a="1"/>
  <c r="G1756" i="1" s="1"/>
  <c r="G1568" i="1" a="1"/>
  <c r="G1568" i="1" s="1"/>
  <c r="G648" i="1" a="1"/>
  <c r="G648" i="1" s="1"/>
  <c r="G1983" i="1" a="1"/>
  <c r="G1983" i="1" s="1"/>
  <c r="G1915" i="1" a="1"/>
  <c r="G1915" i="1" s="1"/>
  <c r="G196" i="1" a="1"/>
  <c r="G196" i="1" s="1"/>
  <c r="G1421" i="1" a="1"/>
  <c r="G1421" i="1" s="1"/>
  <c r="G1337" i="1" a="1"/>
  <c r="G1337" i="1" s="1"/>
  <c r="G2129" i="1" a="1"/>
  <c r="G2129" i="1" s="1"/>
  <c r="G1714" i="1" a="1"/>
  <c r="G1714" i="1" s="1"/>
  <c r="G2082" i="1" a="1"/>
  <c r="G2082" i="1" s="1"/>
  <c r="G2127" i="1" a="1"/>
  <c r="G2127" i="1" s="1"/>
  <c r="G943" i="1" a="1"/>
  <c r="G943" i="1" s="1"/>
  <c r="G1359" i="1" a="1"/>
  <c r="G1359" i="1" s="1"/>
  <c r="G1990" i="1" a="1"/>
  <c r="G1990" i="1" s="1"/>
  <c r="G295" i="1" a="1"/>
  <c r="G295" i="1" s="1"/>
  <c r="G1684" i="1" a="1"/>
  <c r="G1684" i="1" s="1"/>
  <c r="G1665" i="1" a="1"/>
  <c r="G1665" i="1" s="1"/>
  <c r="G2028" i="1" a="1"/>
  <c r="G2028" i="1" s="1"/>
  <c r="G2562" i="1" a="1"/>
  <c r="G2562" i="1" s="1"/>
  <c r="G2484" i="1" a="1"/>
  <c r="G2484" i="1" s="1"/>
  <c r="G2442" i="1" a="1"/>
  <c r="G2442" i="1" s="1"/>
  <c r="G255" i="1" a="1"/>
  <c r="G255" i="1" s="1"/>
  <c r="F255" i="1" s="1" a="1"/>
  <c r="F255" i="1" s="1"/>
  <c r="G1540" i="1" a="1"/>
  <c r="G1540" i="1" s="1"/>
  <c r="G1642" i="1" a="1"/>
  <c r="G1642" i="1" s="1"/>
  <c r="G791" i="1" a="1"/>
  <c r="G791" i="1" s="1"/>
  <c r="G2094" i="1" a="1"/>
  <c r="G2094" i="1" s="1"/>
  <c r="G367" i="1" a="1"/>
  <c r="G367" i="1" s="1"/>
  <c r="G1981" i="1" a="1"/>
  <c r="G1981" i="1" s="1"/>
  <c r="G1649" i="1" a="1"/>
  <c r="G1649" i="1" s="1"/>
  <c r="G189" i="1" a="1"/>
  <c r="G189" i="1" s="1"/>
  <c r="G405" i="1" a="1"/>
  <c r="G405" i="1" s="1"/>
  <c r="G253" i="1" a="1"/>
  <c r="G253" i="1" s="1"/>
  <c r="G1671" i="1" a="1"/>
  <c r="G1671" i="1" s="1"/>
  <c r="G335" i="1" a="1"/>
  <c r="G335" i="1" s="1"/>
  <c r="G1977" i="1" a="1"/>
  <c r="G1977" i="1" s="1"/>
  <c r="G2235" i="1" a="1"/>
  <c r="G2235" i="1" s="1"/>
  <c r="G938" i="1" a="1"/>
  <c r="G938" i="1" s="1"/>
  <c r="G906" i="1" a="1"/>
  <c r="G906" i="1" s="1"/>
  <c r="G1828" i="1" a="1"/>
  <c r="G1828" i="1" s="1"/>
  <c r="G1518" i="1" a="1"/>
  <c r="G1518" i="1" s="1"/>
  <c r="G2013" i="1" a="1"/>
  <c r="G2013" i="1" s="1"/>
  <c r="G2353" i="1" a="1"/>
  <c r="G2353" i="1" s="1"/>
  <c r="G1307" i="1" a="1"/>
  <c r="G1307" i="1" s="1"/>
  <c r="G1856" i="1" a="1"/>
  <c r="G1856" i="1" s="1"/>
  <c r="G426" i="1" a="1"/>
  <c r="G426" i="1" s="1"/>
  <c r="G745" i="1" a="1"/>
  <c r="G745" i="1" s="1"/>
  <c r="G553" i="1" a="1"/>
  <c r="G553" i="1" s="1"/>
  <c r="G925" i="1" a="1"/>
  <c r="G925" i="1" s="1"/>
  <c r="G1879" i="1" a="1"/>
  <c r="G1879" i="1" s="1"/>
  <c r="G936" i="1" a="1"/>
  <c r="G936" i="1" s="1"/>
  <c r="G251" i="1" a="1"/>
  <c r="G251" i="1" s="1"/>
  <c r="G1445" i="1" a="1"/>
  <c r="G1445" i="1" s="1"/>
  <c r="G2691" i="1" a="1"/>
  <c r="G2691" i="1" s="1"/>
  <c r="G1520" i="1" a="1"/>
  <c r="G1520" i="1" s="1"/>
  <c r="G1852" i="1" a="1"/>
  <c r="G1852" i="1" s="1"/>
  <c r="G2550" i="1" a="1"/>
  <c r="G2550" i="1" s="1"/>
  <c r="G2057" i="1" a="1"/>
  <c r="G2057" i="1" s="1"/>
  <c r="G136" i="1" a="1"/>
  <c r="G136" i="1" s="1"/>
  <c r="G54" i="1" a="1"/>
  <c r="G54" i="1" s="1"/>
  <c r="G1855" i="1" a="1"/>
  <c r="G1855" i="1" s="1"/>
  <c r="G1563" i="1" a="1"/>
  <c r="G1563" i="1" s="1"/>
  <c r="G479" i="1" a="1"/>
  <c r="G479" i="1" s="1"/>
  <c r="G2265" i="1" a="1"/>
  <c r="G2265" i="1" s="1"/>
  <c r="G2709" i="1" a="1"/>
  <c r="G2709" i="1" s="1"/>
  <c r="G919" i="1" a="1"/>
  <c r="G919" i="1" s="1"/>
  <c r="G1598" i="1" a="1"/>
  <c r="G1598" i="1" s="1"/>
  <c r="G1627" i="1" a="1"/>
  <c r="G1627" i="1" s="1"/>
  <c r="G2230" i="1" a="1"/>
  <c r="G2230" i="1" s="1"/>
  <c r="G2377" i="1" a="1"/>
  <c r="G2377" i="1" s="1"/>
  <c r="G1803" i="1" a="1"/>
  <c r="G1803" i="1" s="1"/>
  <c r="G484" i="1" a="1"/>
  <c r="G484" i="1" s="1"/>
  <c r="G815" i="1" a="1"/>
  <c r="G815" i="1" s="1"/>
  <c r="G1798" i="1" a="1"/>
  <c r="G1798" i="1" s="1"/>
  <c r="G528" i="1" a="1"/>
  <c r="G528" i="1" s="1"/>
  <c r="G2559" i="1" a="1"/>
  <c r="G2559" i="1" s="1"/>
  <c r="G290" i="1" a="1"/>
  <c r="G290" i="1" s="1"/>
  <c r="G238" i="1" a="1"/>
  <c r="G238" i="1" s="1"/>
  <c r="G432" i="1" a="1"/>
  <c r="G432" i="1" s="1"/>
  <c r="G911" i="1" a="1"/>
  <c r="G911" i="1" s="1"/>
  <c r="G1677" i="1" a="1"/>
  <c r="G1677" i="1" s="1"/>
  <c r="G2305" i="1" a="1"/>
  <c r="G2305" i="1" s="1"/>
  <c r="G2563" i="1" a="1"/>
  <c r="G2563" i="1" s="1"/>
  <c r="G2572" i="1" a="1"/>
  <c r="G2572" i="1" s="1"/>
  <c r="G2467" i="1" a="1"/>
  <c r="G2467" i="1" s="1"/>
  <c r="G1521" i="1" a="1"/>
  <c r="G1521" i="1" s="1"/>
  <c r="G1601" i="1" a="1"/>
  <c r="G1601" i="1" s="1"/>
  <c r="G1848" i="1" a="1"/>
  <c r="G1848" i="1" s="1"/>
  <c r="G2253" i="1" a="1"/>
  <c r="G2253" i="1" s="1"/>
  <c r="G1271" i="1" a="1"/>
  <c r="G1271" i="1" s="1"/>
  <c r="G2257" i="1" a="1"/>
  <c r="G2257" i="1" s="1"/>
  <c r="G2316" i="1" a="1"/>
  <c r="G2316" i="1" s="1"/>
  <c r="G926" i="1" a="1"/>
  <c r="G926" i="1" s="1"/>
  <c r="G1302" i="1" a="1"/>
  <c r="G1302" i="1" s="1"/>
  <c r="G2297" i="1" a="1"/>
  <c r="G2297" i="1" s="1"/>
  <c r="G910" i="1" a="1"/>
  <c r="G910" i="1" s="1"/>
  <c r="G2384" i="1" a="1"/>
  <c r="G2384" i="1" s="1"/>
  <c r="G475" i="1" a="1"/>
  <c r="G475" i="1" s="1"/>
  <c r="G1344" i="1" a="1"/>
  <c r="G1344" i="1" s="1"/>
  <c r="G2584" i="1" a="1"/>
  <c r="G2584" i="1" s="1"/>
  <c r="G2546" i="1" a="1"/>
  <c r="G2546" i="1" s="1"/>
  <c r="G1456" i="1" a="1"/>
  <c r="G1456" i="1" s="1"/>
  <c r="G661" i="1" a="1"/>
  <c r="G661" i="1" s="1"/>
  <c r="G913" i="1" a="1"/>
  <c r="G913" i="1" s="1"/>
  <c r="G893" i="1" a="1"/>
  <c r="G893" i="1" s="1"/>
  <c r="G145" i="1" a="1"/>
  <c r="G145" i="1" s="1"/>
  <c r="G520" i="1" a="1"/>
  <c r="G520" i="1" s="1"/>
  <c r="G886" i="1" a="1"/>
  <c r="G886" i="1" s="1"/>
  <c r="G1822" i="1" a="1"/>
  <c r="G1822" i="1" s="1"/>
  <c r="G393" i="1" a="1"/>
  <c r="G393" i="1" s="1"/>
  <c r="G2036" i="1" a="1"/>
  <c r="G2036" i="1" s="1"/>
  <c r="G892" i="1" a="1"/>
  <c r="G892" i="1" s="1"/>
  <c r="G834" i="1" a="1"/>
  <c r="G834" i="1" s="1"/>
  <c r="G1057" i="1" a="1"/>
  <c r="G1057" i="1" s="1"/>
  <c r="G1383" i="1" a="1"/>
  <c r="G1383" i="1" s="1"/>
  <c r="G2074" i="1" a="1"/>
  <c r="G2074" i="1" s="1"/>
  <c r="G1966" i="1" a="1"/>
  <c r="G1966" i="1" s="1"/>
  <c r="G592" i="1" a="1"/>
  <c r="G592" i="1" s="1"/>
  <c r="G2433" i="1" a="1"/>
  <c r="G2433" i="1" s="1"/>
  <c r="G1478" i="1" a="1"/>
  <c r="G1478" i="1" s="1"/>
  <c r="G1512" i="1" a="1"/>
  <c r="G1512" i="1" s="1"/>
  <c r="G2397" i="1" a="1"/>
  <c r="G2397" i="1" s="1"/>
  <c r="G343" i="1" a="1"/>
  <c r="G343" i="1" s="1"/>
  <c r="G1893" i="1" a="1"/>
  <c r="G1893" i="1" s="1"/>
  <c r="G440" i="1" a="1"/>
  <c r="G440" i="1" s="1"/>
  <c r="G1925" i="1" a="1"/>
  <c r="G1925" i="1" s="1"/>
  <c r="G1904" i="1" a="1"/>
  <c r="G1904" i="1" s="1"/>
  <c r="G1308" i="1" a="1"/>
  <c r="G1308" i="1" s="1"/>
  <c r="G1333" i="1" a="1"/>
  <c r="G1333" i="1" s="1"/>
  <c r="G261" i="1" a="1"/>
  <c r="G261" i="1" s="1"/>
  <c r="G969" i="1" a="1"/>
  <c r="G969" i="1" s="1"/>
  <c r="G2624" i="1" a="1"/>
  <c r="G2624" i="1" s="1"/>
  <c r="G1533" i="1" a="1"/>
  <c r="G1533" i="1" s="1"/>
  <c r="G2140" i="1" a="1"/>
  <c r="G2140" i="1" s="1"/>
  <c r="G2359" i="1" a="1"/>
  <c r="G2359" i="1" s="1"/>
  <c r="G820" i="1" a="1"/>
  <c r="G820" i="1" s="1"/>
  <c r="G848" i="1" a="1"/>
  <c r="G848" i="1" s="1"/>
  <c r="G2439" i="1" a="1"/>
  <c r="G2439" i="1" s="1"/>
  <c r="G1679" i="1" a="1"/>
  <c r="G1679" i="1" s="1"/>
  <c r="G2219" i="1" a="1"/>
  <c r="G2219" i="1" s="1"/>
  <c r="G2646" i="1" a="1"/>
  <c r="G2646" i="1" s="1"/>
  <c r="G220" i="1" a="1"/>
  <c r="G220" i="1" s="1"/>
  <c r="G2201" i="1" a="1"/>
  <c r="G2201" i="1" s="1"/>
  <c r="G1648" i="1" a="1"/>
  <c r="G1648" i="1" s="1"/>
  <c r="G1986" i="1" a="1"/>
  <c r="G1986" i="1" s="1"/>
  <c r="G2234" i="1" a="1"/>
  <c r="G2234" i="1" s="1"/>
  <c r="G1251" i="1" a="1"/>
  <c r="G1251" i="1" s="1"/>
  <c r="G2233" i="1" a="1"/>
  <c r="G2233" i="1" s="1"/>
  <c r="G864" i="1" a="1"/>
  <c r="G864" i="1" s="1"/>
  <c r="G2049" i="1" a="1"/>
  <c r="G2049" i="1" s="1"/>
  <c r="G16" i="1" a="1"/>
  <c r="G16" i="1" s="1"/>
  <c r="G2621" i="1" a="1"/>
  <c r="G2621" i="1" s="1"/>
  <c r="G787" i="1" a="1"/>
  <c r="G787" i="1" s="1"/>
  <c r="G1797" i="1" a="1"/>
  <c r="G1797" i="1" s="1"/>
  <c r="G1513" i="1" a="1"/>
  <c r="G1513" i="1" s="1"/>
  <c r="G1638" i="1" a="1"/>
  <c r="G1638" i="1" s="1"/>
  <c r="G2210" i="1" a="1"/>
  <c r="G2210" i="1" s="1"/>
  <c r="G2386" i="1" a="1"/>
  <c r="G2386" i="1" s="1"/>
  <c r="G1796" i="1" a="1"/>
  <c r="G1796" i="1" s="1"/>
  <c r="G1765" i="1" a="1"/>
  <c r="G1765" i="1" s="1"/>
  <c r="G1567" i="1" a="1"/>
  <c r="G1567" i="1" s="1"/>
  <c r="G2018" i="1" a="1"/>
  <c r="G2018" i="1" s="1"/>
  <c r="G247" i="1" a="1"/>
  <c r="G247" i="1" s="1"/>
  <c r="G60" i="1" a="1"/>
  <c r="G60" i="1" s="1"/>
  <c r="G2058" i="1" a="1"/>
  <c r="G2058" i="1" s="1"/>
  <c r="G1187" i="1" a="1"/>
  <c r="G1187" i="1" s="1"/>
  <c r="G2190" i="1" a="1"/>
  <c r="G2190" i="1" s="1"/>
  <c r="G1595" i="1" a="1"/>
  <c r="G1595" i="1" s="1"/>
  <c r="G990" i="1" a="1"/>
  <c r="G990" i="1" s="1"/>
  <c r="G2116" i="1" a="1"/>
  <c r="G2116" i="1" s="1"/>
  <c r="G1872" i="1" a="1"/>
  <c r="G1872" i="1" s="1"/>
  <c r="G2722" i="1" a="1"/>
  <c r="G2722" i="1" s="1"/>
  <c r="G921" i="1" a="1"/>
  <c r="G921" i="1" s="1"/>
  <c r="G1455" i="1" a="1"/>
  <c r="G1455" i="1" s="1"/>
  <c r="G1965" i="1" a="1"/>
  <c r="G1965" i="1" s="1"/>
  <c r="G2070" i="1" a="1"/>
  <c r="G2070" i="1" s="1"/>
  <c r="G1151" i="1" a="1"/>
  <c r="G1151" i="1" s="1"/>
  <c r="G2662" i="1" a="1"/>
  <c r="G2662" i="1" s="1"/>
  <c r="G375" i="1" a="1"/>
  <c r="G375" i="1" s="1"/>
  <c r="G2453" i="1" a="1"/>
  <c r="G2453" i="1" s="1"/>
  <c r="G2224" i="1" a="1"/>
  <c r="G2224" i="1" s="1"/>
  <c r="G2117" i="1" a="1"/>
  <c r="G2117" i="1" s="1"/>
  <c r="G625" i="1" a="1"/>
  <c r="G625" i="1" s="1"/>
  <c r="G942" i="1" a="1"/>
  <c r="G942" i="1" s="1"/>
  <c r="G1017" i="1" a="1"/>
  <c r="G1017" i="1" s="1"/>
  <c r="G1616" i="1" a="1"/>
  <c r="G1616" i="1" s="1"/>
  <c r="G940" i="1" a="1"/>
  <c r="G940" i="1" s="1"/>
  <c r="G2450" i="1" a="1"/>
  <c r="G2450" i="1" s="1"/>
  <c r="G360" i="1" a="1"/>
  <c r="G360" i="1" s="1"/>
  <c r="G2487" i="1" a="1"/>
  <c r="G2487" i="1" s="1"/>
  <c r="G2191" i="1" a="1"/>
  <c r="G2191" i="1" s="1"/>
  <c r="G941" i="1" a="1"/>
  <c r="G941" i="1" s="1"/>
  <c r="G1988" i="1" a="1"/>
  <c r="G1988" i="1" s="1"/>
  <c r="G809" i="1" a="1"/>
  <c r="G809" i="1" s="1"/>
  <c r="G987" i="1" a="1"/>
  <c r="G987" i="1" s="1"/>
  <c r="G1241" i="1" a="1"/>
  <c r="G1241" i="1" s="1"/>
  <c r="G2712" i="1" a="1"/>
  <c r="G2712" i="1" s="1"/>
  <c r="G1994" i="1" a="1"/>
  <c r="G1994" i="1" s="1"/>
  <c r="G2552" i="1" a="1"/>
  <c r="G2552" i="1" s="1"/>
  <c r="G2164" i="1" a="1"/>
  <c r="G2164" i="1" s="1"/>
  <c r="G1091" i="1" a="1"/>
  <c r="G1091" i="1" s="1"/>
  <c r="G1206" i="1" a="1"/>
  <c r="G1206" i="1" s="1"/>
  <c r="G1682" i="1" a="1"/>
  <c r="G1682" i="1" s="1"/>
  <c r="G1579" i="1" a="1"/>
  <c r="G1579" i="1" s="1"/>
  <c r="G1313" i="1" a="1"/>
  <c r="G1313" i="1" s="1"/>
  <c r="G803" i="1" a="1"/>
  <c r="G803" i="1" s="1"/>
  <c r="G930" i="1" a="1"/>
  <c r="G930" i="1" s="1"/>
  <c r="G1732" i="1" a="1"/>
  <c r="G1732" i="1" s="1"/>
  <c r="G173" i="1" a="1"/>
  <c r="G173" i="1" s="1"/>
  <c r="G181" i="1" a="1"/>
  <c r="G181" i="1" s="1"/>
  <c r="G1920" i="1" a="1"/>
  <c r="G1920" i="1" s="1"/>
  <c r="G2150" i="1" a="1"/>
  <c r="G2150" i="1" s="1"/>
  <c r="G488" i="1" a="1"/>
  <c r="G488" i="1" s="1"/>
  <c r="G982" i="1" a="1"/>
  <c r="G982" i="1" s="1"/>
  <c r="G187" i="1" a="1"/>
  <c r="G187" i="1" s="1"/>
  <c r="G1125" i="1" a="1"/>
  <c r="G1125" i="1" s="1"/>
  <c r="G821" i="1" a="1"/>
  <c r="G821" i="1" s="1"/>
  <c r="G2744" i="1" a="1"/>
  <c r="G2744" i="1" s="1"/>
  <c r="G12" i="1" a="1"/>
  <c r="G12" i="1" s="1"/>
  <c r="G179" i="1" a="1"/>
  <c r="G179" i="1" s="1"/>
  <c r="G879" i="1" a="1"/>
  <c r="G879" i="1" s="1"/>
  <c r="G291" i="1" a="1"/>
  <c r="G291" i="1" s="1"/>
  <c r="G1250" i="1" a="1"/>
  <c r="G1250" i="1" s="1"/>
  <c r="G491" i="1" a="1"/>
  <c r="G491" i="1" s="1"/>
  <c r="G168" i="1" a="1"/>
  <c r="G168" i="1" s="1"/>
  <c r="G1964" i="1" a="1"/>
  <c r="G1964" i="1" s="1"/>
  <c r="G985" i="1" a="1"/>
  <c r="G985" i="1" s="1"/>
  <c r="G41" i="1" a="1"/>
  <c r="G41" i="1" s="1"/>
  <c r="G2445" i="1" a="1"/>
  <c r="G2445" i="1" s="1"/>
  <c r="G1720" i="1" a="1"/>
  <c r="G1720" i="1" s="1"/>
  <c r="G1062" i="1" a="1"/>
  <c r="G1062" i="1" s="1"/>
  <c r="G183" i="1" a="1"/>
  <c r="G183" i="1" s="1"/>
  <c r="G350" i="1" a="1"/>
  <c r="G350" i="1" s="1"/>
  <c r="G116" i="1" a="1"/>
  <c r="G116" i="1" s="1"/>
  <c r="G95" i="1" a="1"/>
  <c r="G95" i="1" s="1"/>
  <c r="G27" i="1" a="1"/>
  <c r="G27" i="1" s="1"/>
  <c r="G174" i="1" a="1"/>
  <c r="G174" i="1" s="1"/>
  <c r="G244" i="1" a="1"/>
  <c r="G244" i="1" s="1"/>
  <c r="G249" i="1" a="1"/>
  <c r="G249" i="1" s="1"/>
  <c r="G188" i="1" a="1"/>
  <c r="G188" i="1" s="1"/>
  <c r="G212" i="1" a="1"/>
  <c r="G212" i="1" s="1"/>
  <c r="G232" i="1" a="1"/>
  <c r="G232" i="1" s="1"/>
  <c r="G165" i="1" a="1"/>
  <c r="G165" i="1" s="1"/>
  <c r="G1999" i="1" a="1"/>
  <c r="G1999" i="1" s="1"/>
  <c r="G946" i="1" a="1"/>
  <c r="G946" i="1" s="1"/>
  <c r="G649" i="1" a="1"/>
  <c r="G649" i="1" s="1"/>
  <c r="G1571" i="1" a="1"/>
  <c r="G1571" i="1" s="1"/>
  <c r="G1354" i="1" a="1"/>
  <c r="G1354" i="1" s="1"/>
  <c r="G546" i="1" a="1"/>
  <c r="G546" i="1" s="1"/>
  <c r="G2387" i="1" a="1"/>
  <c r="G2387" i="1" s="1"/>
  <c r="G1788" i="1" a="1"/>
  <c r="G1788" i="1" s="1"/>
  <c r="G2285" i="1" a="1"/>
  <c r="G2285" i="1" s="1"/>
  <c r="G2052" i="1" a="1"/>
  <c r="G2052" i="1" s="1"/>
  <c r="G865" i="1" a="1"/>
  <c r="G865" i="1" s="1"/>
  <c r="G1656" i="1" a="1"/>
  <c r="G1656" i="1" s="1"/>
  <c r="G2203" i="1" a="1"/>
  <c r="G2203" i="1" s="1"/>
  <c r="G1917" i="1" a="1"/>
  <c r="G1917" i="1" s="1"/>
  <c r="G1483" i="1" a="1"/>
  <c r="G1483" i="1" s="1"/>
  <c r="G2311" i="1" a="1"/>
  <c r="G2311" i="1" s="1"/>
  <c r="G2" i="1" a="1"/>
  <c r="G2" i="1" s="1"/>
  <c r="G154" i="1" a="1"/>
  <c r="G154" i="1" s="1"/>
  <c r="G825" i="1" a="1"/>
  <c r="G825" i="1" s="1"/>
  <c r="G374" i="1" a="1"/>
  <c r="G374" i="1" s="1"/>
  <c r="G916" i="1" a="1"/>
  <c r="G916" i="1" s="1"/>
  <c r="G2645" i="1" a="1"/>
  <c r="G2645" i="1" s="1"/>
  <c r="G2714" i="1" a="1"/>
  <c r="G2714" i="1" s="1"/>
  <c r="G866" i="1" a="1"/>
  <c r="G866" i="1" s="1"/>
  <c r="G1301" i="1" a="1"/>
  <c r="G1301" i="1" s="1"/>
  <c r="G2682" i="1" a="1"/>
  <c r="G2682" i="1" s="1"/>
  <c r="G288" i="1" a="1"/>
  <c r="G288" i="1" s="1"/>
  <c r="G935" i="1" a="1"/>
  <c r="G935" i="1" s="1"/>
  <c r="G80" i="1" a="1"/>
  <c r="G80" i="1" s="1"/>
  <c r="G1266" i="1" a="1"/>
  <c r="G1266" i="1" s="1"/>
  <c r="G1592" i="1" a="1"/>
  <c r="G1592" i="1" s="1"/>
  <c r="G762" i="1" a="1"/>
  <c r="G762" i="1" s="1"/>
  <c r="G2618" i="1" a="1"/>
  <c r="G2618" i="1" s="1"/>
  <c r="G683" i="1" a="1"/>
  <c r="G683" i="1" s="1"/>
  <c r="G1748" i="1" a="1"/>
  <c r="G1748" i="1" s="1"/>
  <c r="G14" i="1" a="1"/>
  <c r="G14" i="1" s="1"/>
  <c r="G984" i="1" a="1"/>
  <c r="G984" i="1" s="1"/>
  <c r="G1881" i="1" a="1"/>
  <c r="G1881" i="1" s="1"/>
  <c r="G1365" i="1" a="1"/>
  <c r="G1365" i="1" s="1"/>
  <c r="G1874" i="1" a="1"/>
  <c r="G1874" i="1" s="1"/>
  <c r="G1814" i="1" a="1"/>
  <c r="G1814" i="1" s="1"/>
  <c r="G2452" i="1" a="1"/>
  <c r="G2452" i="1" s="1"/>
  <c r="G1574" i="1" a="1"/>
  <c r="G1574" i="1" s="1"/>
  <c r="G568" i="1" a="1"/>
  <c r="G568" i="1" s="1"/>
  <c r="G1005" i="1" a="1"/>
  <c r="G1005" i="1" s="1"/>
  <c r="G1030" i="1" a="1"/>
  <c r="G1030" i="1" s="1"/>
  <c r="G903" i="1" a="1"/>
  <c r="G903" i="1" s="1"/>
  <c r="G2026" i="1" a="1"/>
  <c r="G2026" i="1" s="1"/>
  <c r="G1508" i="1" a="1"/>
  <c r="G1508" i="1" s="1"/>
  <c r="G884" i="1" a="1"/>
  <c r="G884" i="1" s="1"/>
  <c r="G225" i="1" a="1"/>
  <c r="G225" i="1" s="1"/>
  <c r="G2513" i="1" a="1"/>
  <c r="G2513" i="1" s="1"/>
  <c r="G416" i="1" a="1"/>
  <c r="G416" i="1" s="1"/>
  <c r="G204" i="1" a="1"/>
  <c r="G204" i="1" s="1"/>
  <c r="G2751" i="1" a="1"/>
  <c r="G2751" i="1" s="1"/>
  <c r="G2730" i="1" a="1"/>
  <c r="G2730" i="1" s="1"/>
  <c r="G2554" i="1" a="1"/>
  <c r="G2554" i="1" s="1"/>
  <c r="G513" i="1" a="1"/>
  <c r="G513" i="1" s="1"/>
  <c r="G2601" i="1" a="1"/>
  <c r="G2601" i="1" s="1"/>
  <c r="G2390" i="1" a="1"/>
  <c r="G2390" i="1" s="1"/>
  <c r="G1785" i="1" a="1"/>
  <c r="G1785" i="1" s="1"/>
  <c r="G171" i="1" a="1"/>
  <c r="G171" i="1" s="1"/>
  <c r="G2611" i="1" a="1"/>
  <c r="G2611" i="1" s="1"/>
  <c r="G1589" i="1" a="1"/>
  <c r="G1589" i="1" s="1"/>
  <c r="G2615" i="1" a="1"/>
  <c r="G2615" i="1" s="1"/>
  <c r="G859" i="1" a="1"/>
  <c r="G859" i="1" s="1"/>
  <c r="G1394" i="1" a="1"/>
  <c r="G1394" i="1" s="1"/>
  <c r="G863" i="1" a="1"/>
  <c r="G863" i="1" s="1"/>
  <c r="G2044" i="1" a="1"/>
  <c r="G2044" i="1" s="1"/>
  <c r="G2000" i="1" a="1"/>
  <c r="G2000" i="1" s="1"/>
  <c r="G759" i="1" a="1"/>
  <c r="G759" i="1" s="1"/>
  <c r="G2237" i="1" a="1"/>
  <c r="G2237" i="1" s="1"/>
  <c r="G2141" i="1" a="1"/>
  <c r="G2141" i="1" s="1"/>
  <c r="G1948" i="1" a="1"/>
  <c r="G1948" i="1" s="1"/>
  <c r="G172" i="1" a="1"/>
  <c r="G172" i="1" s="1"/>
  <c r="G981" i="1" a="1"/>
  <c r="G981" i="1" s="1"/>
  <c r="G1274" i="1" a="1"/>
  <c r="G1274" i="1" s="1"/>
  <c r="G1155" i="1" a="1"/>
  <c r="G1155" i="1" s="1"/>
  <c r="G663" i="1" a="1"/>
  <c r="G663" i="1" s="1"/>
  <c r="G369" i="1" a="1"/>
  <c r="G369" i="1" s="1"/>
  <c r="G242" i="1" a="1"/>
  <c r="G242" i="1" s="1"/>
  <c r="G1903" i="1" a="1"/>
  <c r="G1903" i="1" s="1"/>
  <c r="G1292" i="1" a="1"/>
  <c r="G1292" i="1" s="1"/>
  <c r="G2216" i="1" a="1"/>
  <c r="G2216" i="1" s="1"/>
  <c r="G905" i="1" a="1"/>
  <c r="G905" i="1" s="1"/>
  <c r="G1529" i="1" a="1"/>
  <c r="G1529" i="1" s="1"/>
  <c r="G410" i="1" a="1"/>
  <c r="G410" i="1" s="1"/>
  <c r="G2146" i="1" a="1"/>
  <c r="G2146" i="1" s="1"/>
  <c r="G2758" i="1" a="1"/>
  <c r="G2758" i="1" s="1"/>
  <c r="G2258" i="1" a="1"/>
  <c r="G2258" i="1" s="1"/>
  <c r="G2539" i="1" a="1"/>
  <c r="G2539" i="1" s="1"/>
  <c r="G346" i="1" a="1"/>
  <c r="G346" i="1" s="1"/>
  <c r="G541" i="1" a="1"/>
  <c r="G541" i="1" s="1"/>
  <c r="G1113" i="1" a="1"/>
  <c r="G1113" i="1" s="1"/>
  <c r="G160" i="1" a="1"/>
  <c r="G160" i="1" s="1"/>
  <c r="G2123" i="1" a="1"/>
  <c r="G2123" i="1" s="1"/>
  <c r="G1957" i="1" a="1"/>
  <c r="G1957" i="1" s="1"/>
  <c r="G1006" i="1" a="1"/>
  <c r="G1006" i="1" s="1"/>
  <c r="G2185" i="1" a="1"/>
  <c r="G2185" i="1" s="1"/>
  <c r="G796" i="1" a="1"/>
  <c r="G796" i="1" s="1"/>
  <c r="G2613" i="1" a="1"/>
  <c r="G2613" i="1" s="1"/>
  <c r="G1997" i="1" a="1"/>
  <c r="G1997" i="1" s="1"/>
  <c r="G1643" i="1" a="1"/>
  <c r="G1643" i="1" s="1"/>
  <c r="G2753" i="1" a="1"/>
  <c r="G2753" i="1" s="1"/>
  <c r="G527" i="1" a="1"/>
  <c r="G527" i="1" s="1"/>
  <c r="G2317" i="1" a="1"/>
  <c r="G2317" i="1" s="1"/>
  <c r="G2568" i="1" a="1"/>
  <c r="G2568" i="1" s="1"/>
  <c r="G2103" i="1" a="1"/>
  <c r="G2103" i="1" s="1"/>
  <c r="G659" i="1" a="1"/>
  <c r="G659" i="1" s="1"/>
  <c r="G1469" i="1" a="1"/>
  <c r="G1469" i="1" s="1"/>
  <c r="G689" i="1" a="1"/>
  <c r="G689" i="1" s="1"/>
  <c r="G252" i="1" a="1"/>
  <c r="G252" i="1" s="1"/>
  <c r="G785" i="1" a="1"/>
  <c r="G785" i="1" s="1"/>
  <c r="G890" i="1" a="1"/>
  <c r="G890" i="1" s="1"/>
  <c r="G1764" i="1" a="1"/>
  <c r="G1764" i="1" s="1"/>
  <c r="G679" i="1" a="1"/>
  <c r="G679" i="1" s="1"/>
  <c r="G2393" i="1" a="1"/>
  <c r="G2393" i="1" s="1"/>
  <c r="G433" i="1" a="1"/>
  <c r="G433" i="1" s="1"/>
  <c r="G274" i="1" a="1"/>
  <c r="G274" i="1" s="1"/>
  <c r="G2748" i="1" a="1"/>
  <c r="G2748" i="1" s="1"/>
  <c r="G2416" i="1" a="1"/>
  <c r="G2416" i="1" s="1"/>
  <c r="G654" i="1" a="1"/>
  <c r="G654" i="1" s="1"/>
  <c r="G2073" i="1" a="1"/>
  <c r="G2073" i="1" s="1"/>
  <c r="G1100" i="1" a="1"/>
  <c r="G1100" i="1" s="1"/>
  <c r="G1084" i="1" a="1"/>
  <c r="G1084" i="1" s="1"/>
  <c r="G2055" i="1" a="1"/>
  <c r="G2055" i="1" s="1"/>
  <c r="G798" i="1" a="1"/>
  <c r="G798" i="1" s="1"/>
  <c r="G770" i="1" a="1"/>
  <c r="G770" i="1" s="1"/>
  <c r="G2481" i="1" a="1"/>
  <c r="G2481" i="1" s="1"/>
  <c r="G2509" i="1" a="1"/>
  <c r="G2509" i="1" s="1"/>
  <c r="G708" i="1" a="1"/>
  <c r="G708" i="1" s="1"/>
  <c r="G1843" i="1" a="1"/>
  <c r="G1843" i="1" s="1"/>
  <c r="G1069" i="1" a="1"/>
  <c r="G1069" i="1" s="1"/>
  <c r="G198" i="1" a="1"/>
  <c r="G198" i="1" s="1"/>
  <c r="G2717" i="1" a="1"/>
  <c r="G2717" i="1" s="1"/>
  <c r="G2451" i="1" a="1"/>
  <c r="G2451" i="1" s="1"/>
  <c r="G875" i="1" a="1"/>
  <c r="G875" i="1" s="1"/>
  <c r="G850" i="1" a="1"/>
  <c r="G850" i="1" s="1"/>
  <c r="G2008" i="1" a="1"/>
  <c r="G2008" i="1" s="1"/>
  <c r="G1358" i="1" a="1"/>
  <c r="G1358" i="1" s="1"/>
  <c r="G362" i="1" a="1"/>
  <c r="G362" i="1" s="1"/>
  <c r="G2669" i="1" a="1"/>
  <c r="G2669" i="1" s="1"/>
  <c r="G2067" i="1" a="1"/>
  <c r="G2067" i="1" s="1"/>
  <c r="G1742" i="1" a="1"/>
  <c r="G1742" i="1" s="1"/>
  <c r="G1287" i="1" a="1"/>
  <c r="G1287" i="1" s="1"/>
  <c r="G526" i="1" a="1"/>
  <c r="G526" i="1" s="1"/>
  <c r="G914" i="1" a="1"/>
  <c r="G914" i="1" s="1"/>
  <c r="G349" i="1" a="1"/>
  <c r="G349" i="1" s="1"/>
  <c r="G2371" i="1" a="1"/>
  <c r="G2371" i="1" s="1"/>
  <c r="G1371" i="1" a="1"/>
  <c r="G1371" i="1" s="1"/>
  <c r="G806" i="1" a="1"/>
  <c r="G806" i="1" s="1"/>
  <c r="G732" i="1" a="1"/>
  <c r="G732" i="1" s="1"/>
  <c r="G1763" i="1" a="1"/>
  <c r="G1763" i="1" s="1"/>
  <c r="G129" i="1" a="1"/>
  <c r="G129" i="1" s="1"/>
  <c r="G2167" i="1" a="1"/>
  <c r="G2167" i="1" s="1"/>
  <c r="G2301" i="1" a="1"/>
  <c r="G2301" i="1" s="1"/>
  <c r="G1516" i="1" a="1"/>
  <c r="G1516" i="1" s="1"/>
  <c r="G706" i="1" a="1"/>
  <c r="G706" i="1" s="1"/>
  <c r="G769" i="1" a="1"/>
  <c r="G769" i="1" s="1"/>
  <c r="G1836" i="1" a="1"/>
  <c r="G1836" i="1" s="1"/>
  <c r="G1607" i="1" a="1"/>
  <c r="G1607" i="1" s="1"/>
  <c r="G91" i="1" a="1"/>
  <c r="G91" i="1" s="1"/>
  <c r="G2504" i="1" a="1"/>
  <c r="G2504" i="1" s="1"/>
  <c r="G539" i="1" a="1"/>
  <c r="G539" i="1" s="1"/>
  <c r="G2505" i="1" a="1"/>
  <c r="G2505" i="1" s="1"/>
  <c r="G772" i="1" a="1"/>
  <c r="G772" i="1" s="1"/>
  <c r="G870" i="1" a="1"/>
  <c r="G870" i="1" s="1"/>
  <c r="G868" i="1" a="1"/>
  <c r="G868" i="1" s="1"/>
  <c r="G928" i="1" a="1"/>
  <c r="G928" i="1" s="1"/>
  <c r="G246" i="1" a="1"/>
  <c r="G246" i="1" s="1"/>
  <c r="G1914" i="1" a="1"/>
  <c r="G1914" i="1" s="1"/>
  <c r="G2308" i="1" a="1"/>
  <c r="G2308" i="1" s="1"/>
  <c r="G810" i="1" a="1"/>
  <c r="G810" i="1" s="1"/>
  <c r="G1008" i="1" a="1"/>
  <c r="G1008" i="1" s="1"/>
  <c r="G1016" i="1" a="1"/>
  <c r="G1016" i="1" s="1"/>
  <c r="G2604" i="1" a="1"/>
  <c r="G2604" i="1" s="1"/>
  <c r="G1009" i="1" a="1"/>
  <c r="G1009" i="1" s="1"/>
  <c r="G2097" i="1" a="1"/>
  <c r="G2097" i="1" s="1"/>
  <c r="G2051" i="1" a="1"/>
  <c r="G2051" i="1" s="1"/>
  <c r="G2684" i="1" a="1"/>
  <c r="G2684" i="1" s="1"/>
  <c r="G1202" i="1" a="1"/>
  <c r="G1202" i="1" s="1"/>
  <c r="G2155" i="1" a="1"/>
  <c r="G2155" i="1" s="1"/>
  <c r="G812" i="1" a="1"/>
  <c r="G812" i="1" s="1"/>
  <c r="G1045" i="1" a="1"/>
  <c r="G1045" i="1" s="1"/>
  <c r="G908" i="1" a="1"/>
  <c r="G908" i="1" s="1"/>
  <c r="G2040" i="1" a="1"/>
  <c r="G2040" i="1" s="1"/>
  <c r="G240" i="1" a="1"/>
  <c r="G240" i="1" s="1"/>
  <c r="G2362" i="1" a="1"/>
  <c r="G2362" i="1" s="1"/>
  <c r="G2603" i="1" a="1"/>
  <c r="G2603" i="1" s="1"/>
  <c r="G1029" i="1" a="1"/>
  <c r="G1029" i="1" s="1"/>
  <c r="G1967" i="1" a="1"/>
  <c r="G1967" i="1" s="1"/>
  <c r="G2156" i="1" a="1"/>
  <c r="G2156" i="1" s="1"/>
  <c r="G1020" i="1" a="1"/>
  <c r="G1020" i="1" s="1"/>
  <c r="G1817" i="1" a="1"/>
  <c r="G1817" i="1" s="1"/>
  <c r="G191" i="1" a="1"/>
  <c r="G191" i="1" s="1"/>
  <c r="G1673" i="1" a="1"/>
  <c r="G1673" i="1" s="1"/>
  <c r="G482" i="1" a="1"/>
  <c r="G482" i="1" s="1"/>
  <c r="G731" i="1" a="1"/>
  <c r="G731" i="1" s="1"/>
  <c r="G48" i="1" a="1"/>
  <c r="G48" i="1" s="1"/>
  <c r="G1876" i="1" a="1"/>
  <c r="G1876" i="1" s="1"/>
  <c r="G1949" i="1" a="1"/>
  <c r="G1949" i="1" s="1"/>
  <c r="G342" i="1" a="1"/>
  <c r="G342" i="1" s="1"/>
  <c r="G2025" i="1" a="1"/>
  <c r="G2025" i="1" s="1"/>
  <c r="G1090" i="1" a="1"/>
  <c r="G1090" i="1" s="1"/>
  <c r="G419" i="1" a="1"/>
  <c r="G419" i="1" s="1"/>
  <c r="G2193" i="1" a="1"/>
  <c r="G2193" i="1" s="1"/>
  <c r="G2597" i="1" a="1"/>
  <c r="G2597" i="1" s="1"/>
  <c r="G2555" i="1" a="1"/>
  <c r="G2555" i="1" s="1"/>
  <c r="G988" i="1" a="1"/>
  <c r="G988" i="1" s="1"/>
  <c r="G347" i="1" a="1"/>
  <c r="G347" i="1" s="1"/>
  <c r="G1044" i="1" a="1"/>
  <c r="G1044" i="1" s="1"/>
  <c r="G1786" i="1" a="1"/>
  <c r="G1786" i="1" s="1"/>
  <c r="G1968" i="1" a="1"/>
  <c r="G1968" i="1" s="1"/>
  <c r="G407" i="1" a="1"/>
  <c r="G407" i="1" s="1"/>
  <c r="G1360" i="1" a="1"/>
  <c r="G1360" i="1" s="1"/>
  <c r="G857" i="1" a="1"/>
  <c r="G857" i="1" s="1"/>
  <c r="G1285" i="1" a="1"/>
  <c r="G1285" i="1" s="1"/>
  <c r="G836" i="1" a="1"/>
  <c r="G836" i="1" s="1"/>
  <c r="G323" i="1" a="1"/>
  <c r="G323" i="1" s="1"/>
  <c r="G2459" i="1" a="1"/>
  <c r="G2459" i="1" s="1"/>
  <c r="G1973" i="1" a="1"/>
  <c r="G1973" i="1" s="1"/>
  <c r="G415" i="1" a="1"/>
  <c r="G415" i="1" s="1"/>
  <c r="G1750" i="1" a="1"/>
  <c r="G1750" i="1" s="1"/>
  <c r="G1000" i="1" a="1"/>
  <c r="G1000" i="1" s="1"/>
  <c r="G2608" i="1" a="1"/>
  <c r="G2608" i="1" s="1"/>
  <c r="G331" i="1" a="1"/>
  <c r="G331" i="1" s="1"/>
  <c r="G2163" i="1" a="1"/>
  <c r="G2163" i="1" s="1"/>
  <c r="G840" i="1" a="1"/>
  <c r="G840" i="1" s="1"/>
  <c r="G1700" i="1" a="1"/>
  <c r="G1700" i="1" s="1"/>
  <c r="G2759" i="1" a="1"/>
  <c r="G2759" i="1" s="1"/>
  <c r="G774" i="1" a="1"/>
  <c r="G774" i="1" s="1"/>
  <c r="G583" i="1" a="1"/>
  <c r="G583" i="1" s="1"/>
  <c r="G2313" i="1" a="1"/>
  <c r="G2313" i="1" s="1"/>
  <c r="G858" i="1" a="1"/>
  <c r="G858" i="1" s="1"/>
  <c r="G70" i="1" a="1"/>
  <c r="G70" i="1" s="1"/>
  <c r="G321" i="1" a="1"/>
  <c r="G321" i="1" s="1"/>
  <c r="G1816" i="1" a="1"/>
  <c r="G1816" i="1" s="1"/>
  <c r="G2656" i="1" a="1"/>
  <c r="G2656" i="1" s="1"/>
  <c r="G2590" i="1" a="1"/>
  <c r="G2590" i="1" s="1"/>
  <c r="G891" i="1" a="1"/>
  <c r="G891" i="1" s="1"/>
  <c r="G2130" i="1" a="1"/>
  <c r="G2130" i="1" s="1"/>
  <c r="G2169" i="1" a="1"/>
  <c r="G2169" i="1" s="1"/>
  <c r="G805" i="1" a="1"/>
  <c r="G805" i="1" s="1"/>
  <c r="G1299" i="1" a="1"/>
  <c r="G1299" i="1" s="1"/>
  <c r="G824" i="1" a="1"/>
  <c r="G824" i="1" s="1"/>
  <c r="G569" i="1" a="1"/>
  <c r="G569" i="1" s="1"/>
  <c r="G1884" i="1" a="1"/>
  <c r="G1884" i="1" s="1"/>
  <c r="G1108" i="1" a="1"/>
  <c r="G1108" i="1" s="1"/>
  <c r="G453" i="1" a="1"/>
  <c r="G453" i="1" s="1"/>
  <c r="G2286" i="1" a="1"/>
  <c r="G2286" i="1" s="1"/>
  <c r="G1191" i="1" a="1"/>
  <c r="G1191" i="1" s="1"/>
  <c r="G934" i="1" a="1"/>
  <c r="G934" i="1" s="1"/>
  <c r="G2038" i="1" a="1"/>
  <c r="G2038" i="1" s="1"/>
  <c r="G1426" i="1" a="1"/>
  <c r="G1426" i="1" s="1"/>
  <c r="G2616" i="1" a="1"/>
  <c r="G2616" i="1" s="1"/>
  <c r="G876" i="1" a="1"/>
  <c r="G876" i="1" s="1"/>
  <c r="G1956" i="1" a="1"/>
  <c r="G1956" i="1" s="1"/>
  <c r="G1892" i="1" a="1"/>
  <c r="G1892" i="1" s="1"/>
  <c r="G764" i="1" a="1"/>
  <c r="G764" i="1" s="1"/>
  <c r="G512" i="1" a="1"/>
  <c r="G512" i="1" s="1"/>
  <c r="G1824" i="1" a="1"/>
  <c r="G1824" i="1" s="1"/>
  <c r="G846" i="1" a="1"/>
  <c r="G846" i="1" s="1"/>
  <c r="G2205" i="1" a="1"/>
  <c r="G2205" i="1" s="1"/>
  <c r="G549" i="1" a="1"/>
  <c r="G549" i="1" s="1"/>
  <c r="G496" i="1" a="1"/>
  <c r="G496" i="1" s="1"/>
  <c r="G816" i="1" a="1"/>
  <c r="G816" i="1" s="1"/>
  <c r="G2449" i="1" a="1"/>
  <c r="G2449" i="1" s="1"/>
  <c r="G2269" i="1" a="1"/>
  <c r="G2269" i="1" s="1"/>
  <c r="G974" i="1" a="1"/>
  <c r="G974" i="1" s="1"/>
  <c r="G814" i="1" a="1"/>
  <c r="G814" i="1" s="1"/>
  <c r="G929" i="1" a="1"/>
  <c r="G929" i="1" s="1"/>
  <c r="G418" i="1" a="1"/>
  <c r="G418" i="1" s="1"/>
  <c r="G1962" i="1" a="1"/>
  <c r="G1962" i="1" s="1"/>
  <c r="G1498" i="1" a="1"/>
  <c r="G1498" i="1" s="1"/>
  <c r="G1195" i="1" a="1"/>
  <c r="G1195" i="1" s="1"/>
  <c r="G996" i="1" a="1"/>
  <c r="G996" i="1" s="1"/>
  <c r="G1012" i="1" a="1"/>
  <c r="G1012" i="1" s="1"/>
  <c r="G1067" i="1" a="1"/>
  <c r="G1067" i="1" s="1"/>
  <c r="G110" i="1" a="1"/>
  <c r="G110" i="1" s="1"/>
  <c r="G2298" i="1" a="1"/>
  <c r="G2298" i="1" s="1"/>
  <c r="G404" i="1" a="1"/>
  <c r="G404" i="1" s="1"/>
  <c r="G2033" i="1" a="1"/>
  <c r="G2033" i="1" s="1"/>
  <c r="G955" i="1" a="1"/>
  <c r="G955" i="1" s="1"/>
  <c r="G2741" i="1" a="1"/>
  <c r="G2741" i="1" s="1"/>
  <c r="G1778" i="1" a="1"/>
  <c r="G1778" i="1" s="1"/>
  <c r="G226" i="1" a="1"/>
  <c r="G226" i="1" s="1"/>
  <c r="G1466" i="1" a="1"/>
  <c r="G1466" i="1" s="1"/>
  <c r="G2668" i="1" a="1"/>
  <c r="G2668" i="1" s="1"/>
  <c r="G524" i="1" a="1"/>
  <c r="G524" i="1" s="1"/>
  <c r="G638" i="1" a="1"/>
  <c r="G638" i="1" s="1"/>
  <c r="G2113" i="1" a="1"/>
  <c r="G2113" i="1" s="1"/>
  <c r="G1784" i="1" a="1"/>
  <c r="G1784" i="1" s="1"/>
  <c r="G1552" i="1" a="1"/>
  <c r="G1552" i="1" s="1"/>
  <c r="G2307" i="1" a="1"/>
  <c r="G2307" i="1" s="1"/>
  <c r="G1844" i="1" a="1"/>
  <c r="G1844" i="1" s="1"/>
  <c r="G843" i="1" a="1"/>
  <c r="G843" i="1" s="1"/>
  <c r="G1897" i="1" a="1"/>
  <c r="G1897" i="1" s="1"/>
  <c r="G1536" i="1" a="1"/>
  <c r="G1536" i="1" s="1"/>
  <c r="G1890" i="1" a="1"/>
  <c r="G1890" i="1" s="1"/>
  <c r="G2649" i="1" a="1"/>
  <c r="G2649" i="1" s="1"/>
  <c r="G2503" i="1" a="1"/>
  <c r="G2503" i="1" s="1"/>
  <c r="G1409" i="1" a="1"/>
  <c r="G1409" i="1" s="1"/>
  <c r="G869" i="1" a="1"/>
  <c r="G869" i="1" s="1"/>
  <c r="G1014" i="1" a="1"/>
  <c r="G1014" i="1" s="1"/>
  <c r="G894" i="1" a="1"/>
  <c r="G894" i="1" s="1"/>
  <c r="G340" i="1" a="1"/>
  <c r="G340" i="1" s="1"/>
  <c r="G807" i="1" a="1"/>
  <c r="G807" i="1" s="1"/>
  <c r="G1841" i="1" a="1"/>
  <c r="G1841" i="1" s="1"/>
  <c r="G1934" i="1" a="1"/>
  <c r="G1934" i="1" s="1"/>
  <c r="G2443" i="1" a="1"/>
  <c r="G2443" i="1" s="1"/>
  <c r="G1854" i="1" a="1"/>
  <c r="G1854" i="1" s="1"/>
  <c r="G1252" i="1" a="1"/>
  <c r="G1252" i="1" s="1"/>
  <c r="G2447" i="1" a="1"/>
  <c r="G2447" i="1" s="1"/>
  <c r="G307" i="1" a="1"/>
  <c r="G307" i="1" s="1"/>
  <c r="G2448" i="1" a="1"/>
  <c r="G2448" i="1" s="1"/>
  <c r="G532" i="1" a="1"/>
  <c r="G532" i="1" s="1"/>
  <c r="G670" i="1" a="1"/>
  <c r="G670" i="1" s="1"/>
  <c r="G279" i="1" a="1"/>
  <c r="G279" i="1" s="1"/>
  <c r="G2072" i="1" a="1"/>
  <c r="G2072" i="1" s="1"/>
  <c r="G1193" i="1" a="1"/>
  <c r="G1193" i="1" s="1"/>
  <c r="G1184" i="1" a="1"/>
  <c r="G1184" i="1" s="1"/>
  <c r="G166" i="1" a="1"/>
  <c r="G166" i="1" s="1"/>
  <c r="G157" i="1" a="1"/>
  <c r="G157" i="1" s="1"/>
  <c r="G2392" i="1" a="1"/>
  <c r="G2392" i="1" s="1"/>
  <c r="G1265" i="1" a="1"/>
  <c r="G1265" i="1" s="1"/>
  <c r="G2533" i="1" a="1"/>
  <c r="G2533" i="1" s="1"/>
  <c r="G1268" i="1" a="1"/>
  <c r="G1268" i="1" s="1"/>
  <c r="G2506" i="1" a="1"/>
  <c r="G2506" i="1" s="1"/>
  <c r="G1107" i="1" a="1"/>
  <c r="G1107" i="1" s="1"/>
  <c r="G1773" i="1" a="1"/>
  <c r="G1773" i="1" s="1"/>
  <c r="G2309" i="1" a="1"/>
  <c r="G2309" i="1" s="1"/>
  <c r="G1831" i="1" a="1"/>
  <c r="G1831" i="1" s="1"/>
  <c r="G1733" i="1" a="1"/>
  <c r="G1733" i="1" s="1"/>
  <c r="G608" i="1" a="1"/>
  <c r="G608" i="1" s="1"/>
  <c r="G1085" i="1" a="1"/>
  <c r="G1085" i="1" s="1"/>
  <c r="G2107" i="1" a="1"/>
  <c r="G2107" i="1" s="1"/>
  <c r="G2419" i="1" a="1"/>
  <c r="G2419" i="1" s="1"/>
  <c r="G2733" i="1" a="1"/>
  <c r="G2733" i="1" s="1"/>
  <c r="G1370" i="1" a="1"/>
  <c r="G1370" i="1" s="1"/>
  <c r="G1253" i="1" a="1"/>
  <c r="G1253" i="1" s="1"/>
  <c r="G621" i="1" a="1"/>
  <c r="G621" i="1" s="1"/>
  <c r="G2375" i="1" a="1"/>
  <c r="G2375" i="1" s="1"/>
  <c r="G2658" i="1" a="1"/>
  <c r="G2658" i="1" s="1"/>
  <c r="G2474" i="1" a="1"/>
  <c r="G2474" i="1" s="1"/>
  <c r="G2457" i="1" a="1"/>
  <c r="G2457" i="1" s="1"/>
  <c r="G2148" i="1" a="1"/>
  <c r="G2148" i="1" s="1"/>
  <c r="G2184" i="1" a="1"/>
  <c r="G2184" i="1" s="1"/>
  <c r="G2620" i="1" a="1"/>
  <c r="G2620" i="1" s="1"/>
  <c r="G887" i="1" a="1"/>
  <c r="G887" i="1" s="1"/>
  <c r="G133" i="1" a="1"/>
  <c r="G133" i="1" s="1"/>
  <c r="G2575" i="1" a="1"/>
  <c r="G2575" i="1" s="1"/>
  <c r="G51" i="1" a="1"/>
  <c r="G51" i="1" s="1"/>
  <c r="G1832" i="1" a="1"/>
  <c r="G1832" i="1" s="1"/>
  <c r="G1081" i="1" a="1"/>
  <c r="G1081" i="1" s="1"/>
  <c r="G976" i="1" a="1"/>
  <c r="G976" i="1" s="1"/>
  <c r="G197" i="1" a="1"/>
  <c r="G197" i="1" s="1"/>
  <c r="G1770" i="1" a="1"/>
  <c r="G1770" i="1" s="1"/>
  <c r="G1759" i="1" a="1"/>
  <c r="G1759" i="1" s="1"/>
  <c r="G1279" i="1" a="1"/>
  <c r="G1279" i="1" s="1"/>
  <c r="G2006" i="1" a="1"/>
  <c r="G2006" i="1" s="1"/>
  <c r="G162" i="1" a="1"/>
  <c r="G162" i="1" s="1"/>
  <c r="G308" i="1" a="1"/>
  <c r="G308" i="1" s="1"/>
  <c r="G2631" i="1" a="1"/>
  <c r="G2631" i="1" s="1"/>
  <c r="G1320" i="1" a="1"/>
  <c r="G1320" i="1" s="1"/>
  <c r="G229" i="1" a="1"/>
  <c r="G229" i="1" s="1"/>
  <c r="G1611" i="1" a="1"/>
  <c r="G1611" i="1" s="1"/>
  <c r="G200" i="1" a="1"/>
  <c r="G200" i="1" s="1"/>
  <c r="G2357" i="1" a="1"/>
  <c r="G2357" i="1" s="1"/>
  <c r="G1801" i="1" a="1"/>
  <c r="G1801" i="1" s="1"/>
  <c r="G743" i="1" a="1"/>
  <c r="G743" i="1" s="1"/>
  <c r="G538" i="1" a="1"/>
  <c r="G538" i="1" s="1"/>
  <c r="G1718" i="1" a="1"/>
  <c r="G1718" i="1" s="1"/>
  <c r="G1564" i="1" a="1"/>
  <c r="G1564" i="1" s="1"/>
  <c r="G231" i="1" a="1"/>
  <c r="G231" i="1" s="1"/>
  <c r="G872" i="1" a="1"/>
  <c r="G872" i="1" s="1"/>
  <c r="G1159" i="1" a="1"/>
  <c r="G1159" i="1" s="1"/>
  <c r="G427" i="1" a="1"/>
  <c r="G427" i="1" s="1"/>
  <c r="G783" i="1" a="1"/>
  <c r="G783" i="1" s="1"/>
  <c r="G442" i="1" a="1"/>
  <c r="G442" i="1" s="1"/>
  <c r="G2262" i="1" a="1"/>
  <c r="G2262" i="1" s="1"/>
  <c r="G2623" i="1" a="1"/>
  <c r="G2623" i="1" s="1"/>
  <c r="G881" i="1" a="1"/>
  <c r="G881" i="1" s="1"/>
  <c r="G228" i="1" a="1"/>
  <c r="G228" i="1" s="1"/>
  <c r="G960" i="1" a="1"/>
  <c r="G960" i="1" s="1"/>
  <c r="G2369" i="1" a="1"/>
  <c r="G2369" i="1" s="1"/>
  <c r="G1838" i="1" a="1"/>
  <c r="G1838" i="1" s="1"/>
  <c r="G1789" i="1" a="1"/>
  <c r="G1789" i="1" s="1"/>
  <c r="G2396" i="1" a="1"/>
  <c r="G2396" i="1" s="1"/>
  <c r="G25" i="1" a="1"/>
  <c r="G25" i="1" s="1"/>
  <c r="G2091" i="1" a="1"/>
  <c r="G2091" i="1" s="1"/>
  <c r="G801" i="1" a="1"/>
  <c r="G801" i="1" s="1"/>
  <c r="G877" i="1" a="1"/>
  <c r="G877" i="1" s="1"/>
  <c r="G947" i="1" a="1"/>
  <c r="G947" i="1" s="1"/>
  <c r="G333" i="1" a="1"/>
  <c r="G333" i="1" s="1"/>
  <c r="G47" i="1" a="1"/>
  <c r="G47" i="1" s="1"/>
  <c r="G603" i="1" a="1"/>
  <c r="G603" i="1" s="1"/>
  <c r="G980" i="1" a="1"/>
  <c r="G980" i="1" s="1"/>
  <c r="G1127" i="1" a="1"/>
  <c r="G1127" i="1" s="1"/>
  <c r="G1640" i="1" a="1"/>
  <c r="G1640" i="1" s="1"/>
  <c r="G2153" i="1" a="1"/>
  <c r="G2153" i="1" s="1"/>
  <c r="G2147" i="1" a="1"/>
  <c r="G2147" i="1" s="1"/>
  <c r="G530" i="1" a="1"/>
  <c r="G530" i="1" s="1"/>
  <c r="G889" i="1" a="1"/>
  <c r="G889" i="1" s="1"/>
  <c r="G692" i="1" a="1"/>
  <c r="G692" i="1" s="1"/>
  <c r="G2142" i="1" a="1"/>
  <c r="G2142" i="1" s="1"/>
  <c r="G1199" i="1" a="1"/>
  <c r="G1199" i="1" s="1"/>
  <c r="G2294" i="1" a="1"/>
  <c r="G2294" i="1" s="1"/>
  <c r="G209" i="1" a="1"/>
  <c r="G209" i="1" s="1"/>
  <c r="G2752" i="1" a="1"/>
  <c r="G2752" i="1" s="1"/>
  <c r="G1661" i="1" a="1"/>
  <c r="G1661" i="1" s="1"/>
  <c r="G163" i="1" a="1"/>
  <c r="G163" i="1" s="1"/>
  <c r="G2389" i="1" a="1"/>
  <c r="G2389" i="1" s="1"/>
  <c r="G2168" i="1" a="1"/>
  <c r="G2168" i="1" s="1"/>
  <c r="G1883" i="1" a="1"/>
  <c r="G1883" i="1" s="1"/>
  <c r="G49" i="1" a="1"/>
  <c r="G49" i="1" s="1"/>
  <c r="G401" i="1" a="1"/>
  <c r="G401" i="1" s="1"/>
  <c r="G722" i="1" a="1"/>
  <c r="G722" i="1" s="1"/>
  <c r="G149" i="1" a="1"/>
  <c r="G149" i="1" s="1"/>
  <c r="G1659" i="1" a="1"/>
  <c r="G1659" i="1" s="1"/>
  <c r="G315" i="1" a="1"/>
  <c r="G315" i="1" s="1"/>
  <c r="G851" i="1" a="1"/>
  <c r="G851" i="1" s="1"/>
  <c r="G1135" i="1" a="1"/>
  <c r="G1135" i="1" s="1"/>
  <c r="G1461" i="1" a="1"/>
  <c r="G1461" i="1" s="1"/>
  <c r="G2694" i="1" a="1"/>
  <c r="G2694" i="1" s="1"/>
  <c r="G2734" i="1" a="1"/>
  <c r="G2734" i="1" s="1"/>
  <c r="G1393" i="1" a="1"/>
  <c r="G1393" i="1" s="1"/>
  <c r="G1454" i="1" a="1"/>
  <c r="G1454" i="1" s="1"/>
  <c r="G656" i="1" a="1"/>
  <c r="G656" i="1" s="1"/>
  <c r="G986" i="1" a="1"/>
  <c r="G986" i="1" s="1"/>
  <c r="G1330" i="1" a="1"/>
  <c r="G1330" i="1" s="1"/>
  <c r="G778" i="1" a="1"/>
  <c r="G778" i="1" s="1"/>
  <c r="G1775" i="1" a="1"/>
  <c r="G1775" i="1" s="1"/>
  <c r="G998" i="1" a="1"/>
  <c r="G998" i="1" s="1"/>
  <c r="G2198" i="1" a="1"/>
  <c r="G2198" i="1" s="1"/>
  <c r="G2724" i="1" a="1"/>
  <c r="G2724" i="1" s="1"/>
  <c r="G1054" i="1" a="1"/>
  <c r="G1054" i="1" s="1"/>
  <c r="G754" i="1" a="1"/>
  <c r="G754" i="1" s="1"/>
  <c r="G813" i="1" a="1"/>
  <c r="G813" i="1" s="1"/>
  <c r="G1911" i="1" a="1"/>
  <c r="G1911" i="1" s="1"/>
  <c r="G675" i="1" a="1"/>
  <c r="G675" i="1" s="1"/>
  <c r="G224" i="1" a="1"/>
  <c r="G224" i="1" s="1"/>
  <c r="G2454" i="1" a="1"/>
  <c r="G2454" i="1" s="1"/>
  <c r="G2456" i="1" a="1"/>
  <c r="G2456" i="1" s="1"/>
  <c r="G1361" i="1" a="1"/>
  <c r="G1361" i="1" s="1"/>
  <c r="G1459" i="1" a="1"/>
  <c r="G1459" i="1" s="1"/>
  <c r="G1380" i="1" a="1"/>
  <c r="G1380" i="1" s="1"/>
  <c r="G2020" i="1" a="1"/>
  <c r="G2020" i="1" s="1"/>
  <c r="G573" i="1" a="1"/>
  <c r="G573" i="1" s="1"/>
  <c r="G658" i="1" a="1"/>
  <c r="G658" i="1" s="1"/>
  <c r="G211" i="1" a="1"/>
  <c r="G211" i="1" s="1"/>
  <c r="G2651" i="1" a="1"/>
  <c r="G2651" i="1" s="1"/>
  <c r="G1231" i="1" a="1"/>
  <c r="G1231" i="1" s="1"/>
  <c r="G749" i="1" a="1"/>
  <c r="G749" i="1" s="1"/>
  <c r="G1954" i="1" a="1"/>
  <c r="G1954" i="1" s="1"/>
  <c r="G923" i="1" a="1"/>
  <c r="G923" i="1" s="1"/>
  <c r="G799" i="1" a="1"/>
  <c r="G799" i="1" s="1"/>
  <c r="G800" i="1" a="1"/>
  <c r="G800" i="1" s="1"/>
  <c r="G466" i="1" a="1"/>
  <c r="G466" i="1" s="1"/>
  <c r="G2348" i="1" a="1"/>
  <c r="G2348" i="1" s="1"/>
  <c r="G2482" i="1" a="1"/>
  <c r="G2482" i="1" s="1"/>
  <c r="G2556" i="1" a="1"/>
  <c r="G2556" i="1" s="1"/>
  <c r="G1416" i="1" a="1"/>
  <c r="G1416" i="1" s="1"/>
  <c r="G297" i="1" a="1"/>
  <c r="G297" i="1" s="1"/>
  <c r="G1401" i="1" a="1"/>
  <c r="G1401" i="1" s="1"/>
  <c r="G2136" i="1" a="1"/>
  <c r="G2136" i="1" s="1"/>
  <c r="G2617" i="1" a="1"/>
  <c r="G2617" i="1" s="1"/>
  <c r="G757" i="1" a="1"/>
  <c r="G757" i="1" s="1"/>
  <c r="G540" i="1" a="1"/>
  <c r="G540" i="1" s="1"/>
  <c r="G605" i="1" a="1"/>
  <c r="G605" i="1" s="1"/>
  <c r="G2553" i="1" a="1"/>
  <c r="G2553" i="1" s="1"/>
  <c r="G970" i="1" a="1"/>
  <c r="G970" i="1" s="1"/>
  <c r="G429" i="1" a="1"/>
  <c r="G429" i="1" s="1"/>
  <c r="G633" i="1" a="1"/>
  <c r="G633" i="1" s="1"/>
  <c r="G39" i="1" a="1"/>
  <c r="G39" i="1" s="1"/>
  <c r="G1768" i="1" a="1"/>
  <c r="G1768" i="1" s="1"/>
  <c r="G2710" i="1" a="1"/>
  <c r="G2710" i="1" s="1"/>
  <c r="G2364" i="1" a="1"/>
  <c r="G2364" i="1" s="1"/>
  <c r="G486" i="1" a="1"/>
  <c r="G486" i="1" s="1"/>
  <c r="G1124" i="1" a="1"/>
  <c r="G1124" i="1" s="1"/>
  <c r="G788" i="1" a="1"/>
  <c r="G788" i="1" s="1"/>
  <c r="G1477" i="1" a="1"/>
  <c r="G1477" i="1" s="1"/>
  <c r="G312" i="1" a="1"/>
  <c r="G312" i="1" s="1"/>
  <c r="G2340" i="1" a="1"/>
  <c r="G2340" i="1" s="1"/>
  <c r="G1072" i="1" a="1"/>
  <c r="G1072" i="1" s="1"/>
  <c r="G896" i="1" a="1"/>
  <c r="G896" i="1" s="1"/>
  <c r="G400" i="1" a="1"/>
  <c r="G400" i="1" s="1"/>
  <c r="G1729" i="1" a="1"/>
  <c r="G1729" i="1" s="1"/>
  <c r="G151" i="1" a="1"/>
  <c r="G151" i="1" s="1"/>
  <c r="G2598" i="1" a="1"/>
  <c r="G2598" i="1" s="1"/>
  <c r="G1825" i="1" a="1"/>
  <c r="G1825" i="1" s="1"/>
  <c r="G1101" i="1" a="1"/>
  <c r="G1101" i="1" s="1"/>
  <c r="G2368" i="1" a="1"/>
  <c r="G2368" i="1" s="1"/>
  <c r="G2178" i="1" a="1"/>
  <c r="G2178" i="1" s="1"/>
  <c r="G2242" i="1" a="1"/>
  <c r="G2242" i="1" s="1"/>
  <c r="G241" i="1" a="1"/>
  <c r="G241" i="1" s="1"/>
  <c r="G2510" i="1" a="1"/>
  <c r="G2510" i="1" s="1"/>
  <c r="G1412" i="1" a="1"/>
  <c r="G1412" i="1" s="1"/>
  <c r="G828" i="1" a="1"/>
  <c r="G828" i="1" s="1"/>
  <c r="G1172" i="1" a="1"/>
  <c r="G1172" i="1" s="1"/>
  <c r="G565" i="1" a="1"/>
  <c r="G565" i="1" s="1"/>
  <c r="G417" i="1" a="1"/>
  <c r="G417" i="1" s="1"/>
  <c r="G2061" i="1" a="1"/>
  <c r="G2061" i="1" s="1"/>
  <c r="G1042" i="1" a="1"/>
  <c r="G1042" i="1" s="1"/>
  <c r="G33" i="1" a="1"/>
  <c r="G33" i="1" s="1"/>
  <c r="G449" i="1" a="1"/>
  <c r="G449" i="1" s="1"/>
  <c r="G1961" i="1" a="1"/>
  <c r="G1961" i="1" s="1"/>
  <c r="G1576" i="1" a="1"/>
  <c r="G1576" i="1" s="1"/>
  <c r="G1635" i="1" a="1"/>
  <c r="G1635" i="1" s="1"/>
  <c r="G2108" i="1" a="1"/>
  <c r="G2108" i="1" s="1"/>
  <c r="G1821" i="1" a="1"/>
  <c r="G1821" i="1" s="1"/>
  <c r="G1192" i="1" a="1"/>
  <c r="G1192" i="1" s="1"/>
  <c r="G2508" i="1" a="1"/>
  <c r="G2508" i="1" s="1"/>
  <c r="G2479" i="1" a="1"/>
  <c r="G2479" i="1" s="1"/>
  <c r="G1887" i="1" a="1"/>
  <c r="G1887" i="1" s="1"/>
  <c r="G1373" i="1" a="1"/>
  <c r="G1373" i="1" s="1"/>
  <c r="G1294" i="1" a="1"/>
  <c r="G1294" i="1" s="1"/>
  <c r="G2231" i="1" a="1"/>
  <c r="G2231" i="1" s="1"/>
  <c r="G598" i="1" a="1"/>
  <c r="G598" i="1" s="1"/>
  <c r="G808" i="1" a="1"/>
  <c r="G808" i="1" s="1"/>
  <c r="G180" i="1" a="1"/>
  <c r="G180" i="1" s="1"/>
  <c r="G709" i="1" a="1"/>
  <c r="G709" i="1" s="1"/>
  <c r="G1210" i="1" a="1"/>
  <c r="G1210" i="1" s="1"/>
  <c r="G1631" i="1" a="1"/>
  <c r="G1631" i="1" s="1"/>
  <c r="G971" i="1" a="1"/>
  <c r="G971" i="1" s="1"/>
  <c r="G2106" i="1" a="1"/>
  <c r="G2106" i="1" s="1"/>
  <c r="G79" i="1" a="1"/>
  <c r="G79" i="1" s="1"/>
  <c r="G719" i="1" a="1"/>
  <c r="G719" i="1" s="1"/>
  <c r="G146" i="1" a="1"/>
  <c r="G146" i="1" s="1"/>
  <c r="G494" i="1" a="1"/>
  <c r="G494" i="1" s="1"/>
  <c r="G751" i="1" a="1"/>
  <c r="G751" i="1" s="1"/>
  <c r="G1918" i="1" a="1"/>
  <c r="G1918" i="1" s="1"/>
  <c r="G1743" i="1" a="1"/>
  <c r="G1743" i="1" s="1"/>
  <c r="G1399" i="1" a="1"/>
  <c r="G1399" i="1" s="1"/>
  <c r="G2133" i="1" a="1"/>
  <c r="G2133" i="1" s="1"/>
  <c r="G1857" i="1" a="1"/>
  <c r="G1857" i="1" s="1"/>
  <c r="G2551" i="1" a="1"/>
  <c r="G2551" i="1" s="1"/>
  <c r="G1464" i="1" a="1"/>
  <c r="G1464" i="1" s="1"/>
  <c r="G2031" i="1" a="1"/>
  <c r="G2031" i="1" s="1"/>
  <c r="G2380" i="1" a="1"/>
  <c r="G2380" i="1" s="1"/>
  <c r="G1974" i="1" a="1"/>
  <c r="G1974" i="1" s="1"/>
  <c r="G1691" i="1" a="1"/>
  <c r="G1691" i="1" s="1"/>
  <c r="G1007" i="1" a="1"/>
  <c r="G1007" i="1" s="1"/>
  <c r="G690" i="1" a="1"/>
  <c r="G690" i="1" s="1"/>
  <c r="G760" i="1" a="1"/>
  <c r="G760" i="1" s="1"/>
  <c r="G2757" i="1" a="1"/>
  <c r="G2757" i="1" s="1"/>
  <c r="G818" i="1" a="1"/>
  <c r="G818" i="1" s="1"/>
  <c r="G847" i="1" a="1"/>
  <c r="G847" i="1" s="1"/>
  <c r="G2478" i="1" a="1"/>
  <c r="G2478" i="1" s="1"/>
  <c r="G1476" i="1" a="1"/>
  <c r="G1476" i="1" s="1"/>
  <c r="G967" i="1" a="1"/>
  <c r="G967" i="1" s="1"/>
  <c r="G2211" i="1" a="1"/>
  <c r="G2211" i="1" s="1"/>
  <c r="G271" i="1" a="1"/>
  <c r="G271" i="1" s="1"/>
  <c r="G1286" i="1" a="1"/>
  <c r="G1286" i="1" s="1"/>
  <c r="G1772" i="1" a="1"/>
  <c r="G1772" i="1" s="1"/>
  <c r="G8" i="1" a="1"/>
  <c r="G8" i="1" s="1"/>
  <c r="G972" i="1" a="1"/>
  <c r="G972" i="1" s="1"/>
  <c r="G35" i="1" a="1"/>
  <c r="G35" i="1" s="1"/>
  <c r="G830" i="1" a="1"/>
  <c r="G830" i="1" s="1"/>
  <c r="G1940" i="1" a="1"/>
  <c r="G1940" i="1" s="1"/>
  <c r="G2737" i="1" a="1"/>
  <c r="G2737" i="1" s="1"/>
  <c r="G1040" i="1" a="1"/>
  <c r="G1040" i="1" s="1"/>
  <c r="G950" i="1" a="1"/>
  <c r="G950" i="1" s="1"/>
  <c r="G2110" i="1" a="1"/>
  <c r="G2110" i="1" s="1"/>
  <c r="G653" i="1" a="1"/>
  <c r="G653" i="1" s="1"/>
  <c r="G1599" i="1" a="1"/>
  <c r="G1599" i="1" s="1"/>
  <c r="G508" i="1" a="1"/>
  <c r="G508" i="1" s="1"/>
  <c r="G2122" i="1" a="1"/>
  <c r="G2122" i="1" s="1"/>
  <c r="G1492" i="1" a="1"/>
  <c r="G1492" i="1" s="1"/>
  <c r="G1950" i="1" a="1"/>
  <c r="G1950" i="1" s="1"/>
  <c r="G1761" i="1" a="1"/>
  <c r="G1761" i="1" s="1"/>
  <c r="G1760" i="1" a="1"/>
  <c r="G1760" i="1" s="1"/>
  <c r="G2687" i="1" a="1"/>
  <c r="G2687" i="1" s="1"/>
  <c r="G2157" i="1" a="1"/>
  <c r="G2157" i="1" s="1"/>
  <c r="G1216" i="1" a="1"/>
  <c r="G1216" i="1" s="1"/>
  <c r="G729" i="1" a="1"/>
  <c r="G729" i="1" s="1"/>
  <c r="G2246" i="1" a="1"/>
  <c r="G2246" i="1" s="1"/>
  <c r="I2" i="24" l="1"/>
  <c r="G2" i="24"/>
  <c r="B3" i="21" a="1"/>
  <c r="B3" i="21" s="1"/>
  <c r="H2" i="33"/>
  <c r="C1" i="32"/>
  <c r="U2" i="25" a="1"/>
  <c r="A26" i="32" s="1" a="1"/>
  <c r="S2" i="25"/>
  <c r="B3" i="22" a="1"/>
  <c r="BJ27" i="25" a="1"/>
  <c r="J4" i="25" a="1"/>
  <c r="K2" i="25"/>
  <c r="H3" i="23"/>
  <c r="H4" i="23"/>
  <c r="C10" i="23"/>
  <c r="K3" i="23"/>
  <c r="K5" i="23"/>
  <c r="H2" i="23"/>
  <c r="K4" i="23"/>
  <c r="A26" i="32" l="1"/>
  <c r="C24" i="32" a="1"/>
  <c r="C24" i="32" s="1"/>
  <c r="H39" i="33" s="1"/>
  <c r="W2" i="25" a="1"/>
  <c r="U2" i="25"/>
  <c r="B3" i="22"/>
  <c r="J4" i="25"/>
  <c r="BJ27" i="25"/>
  <c r="O5" i="23"/>
  <c r="O4" i="23"/>
  <c r="C13" i="23" a="1"/>
  <c r="C13" i="23" s="1"/>
  <c r="K2" i="24" a="1"/>
  <c r="L2" i="24" a="1"/>
  <c r="C14" i="23"/>
  <c r="J2" i="24" a="1"/>
  <c r="A3" i="22" a="1"/>
  <c r="A3" i="21" a="1"/>
  <c r="C3" i="32" l="1" a="1"/>
  <c r="C3" i="32" s="1"/>
  <c r="H5" i="33" s="1"/>
  <c r="C4" i="32" a="1"/>
  <c r="C4" i="32" s="1"/>
  <c r="C5" i="32" a="1"/>
  <c r="C5" i="32" s="1"/>
  <c r="H9" i="33" s="1"/>
  <c r="C6" i="32" a="1"/>
  <c r="C6" i="32" s="1"/>
  <c r="H11" i="33" s="1"/>
  <c r="C7" i="32" a="1"/>
  <c r="C7" i="32" s="1"/>
  <c r="H13" i="33" s="1"/>
  <c r="C8" i="32" a="1"/>
  <c r="C8" i="32" s="1"/>
  <c r="H15" i="33" s="1"/>
  <c r="C9" i="32" a="1"/>
  <c r="C9" i="32" s="1"/>
  <c r="H17" i="33" s="1"/>
  <c r="C10" i="32" a="1"/>
  <c r="C10" i="32" s="1"/>
  <c r="H19" i="33" s="1"/>
  <c r="C11" i="32" a="1"/>
  <c r="C11" i="32" s="1"/>
  <c r="H21" i="33" s="1"/>
  <c r="C12" i="32" a="1"/>
  <c r="C12" i="32" s="1"/>
  <c r="H23" i="33" s="1"/>
  <c r="C13" i="32" a="1"/>
  <c r="C13" i="32" s="1"/>
  <c r="H25" i="33" s="1"/>
  <c r="C14" i="32" a="1"/>
  <c r="C14" i="32" s="1"/>
  <c r="H27" i="33" s="1"/>
  <c r="C15" i="32" a="1"/>
  <c r="C15" i="32" s="1"/>
  <c r="H29" i="33" s="1"/>
  <c r="C16" i="32" a="1"/>
  <c r="C16" i="32" s="1"/>
  <c r="H31" i="33" s="1"/>
  <c r="C17" i="32" a="1"/>
  <c r="C17" i="32" s="1"/>
  <c r="H33" i="33" s="1"/>
  <c r="C18" i="32" a="1"/>
  <c r="C18" i="32" s="1"/>
  <c r="H35" i="33" s="1"/>
  <c r="C19" i="32" a="1"/>
  <c r="C19" i="32" s="1"/>
  <c r="H37" i="33" s="1"/>
  <c r="C20" i="32" a="1"/>
  <c r="C20" i="32" s="1"/>
  <c r="H41" i="33" s="1"/>
  <c r="C21" i="32" a="1"/>
  <c r="C21" i="32" s="1"/>
  <c r="H43" i="33" s="1"/>
  <c r="C22" i="32" a="1"/>
  <c r="C22" i="32" s="1"/>
  <c r="H45" i="33" s="1"/>
  <c r="C23" i="32" a="1"/>
  <c r="C23" i="32" s="1"/>
  <c r="H47" i="33" s="1"/>
  <c r="C39" i="33" a="1"/>
  <c r="C39" i="33" s="1"/>
  <c r="C2" i="32" a="1"/>
  <c r="C2" i="32" s="1"/>
  <c r="H3" i="33" s="1"/>
  <c r="C40" i="33" a="1"/>
  <c r="C40" i="33" s="1"/>
  <c r="C41" i="33" a="1"/>
  <c r="C41" i="33" s="1"/>
  <c r="C42" i="33" a="1"/>
  <c r="C42" i="33" s="1"/>
  <c r="C43" i="33" a="1"/>
  <c r="C43" i="33" s="1"/>
  <c r="C44" i="33" a="1"/>
  <c r="C44" i="33" s="1"/>
  <c r="C45" i="33" a="1"/>
  <c r="C45" i="33" s="1"/>
  <c r="C46" i="33" a="1"/>
  <c r="C46" i="33" s="1"/>
  <c r="C47" i="33" a="1"/>
  <c r="C47" i="33" s="1"/>
  <c r="C48" i="33" a="1"/>
  <c r="C48" i="33" s="1"/>
  <c r="C28" i="33" a="1"/>
  <c r="C28" i="33" s="1"/>
  <c r="C29" i="33" a="1"/>
  <c r="C29" i="33" s="1"/>
  <c r="C30" i="33" a="1"/>
  <c r="C30" i="33" s="1"/>
  <c r="C31" i="33" a="1"/>
  <c r="C31" i="33" s="1"/>
  <c r="C32" i="33" a="1"/>
  <c r="C32" i="33" s="1"/>
  <c r="C33" i="33" a="1"/>
  <c r="C33" i="33" s="1"/>
  <c r="C34" i="33" a="1"/>
  <c r="C34" i="33" s="1"/>
  <c r="C35" i="33" a="1"/>
  <c r="C35" i="33" s="1"/>
  <c r="C36" i="33" a="1"/>
  <c r="C36" i="33" s="1"/>
  <c r="C37" i="33" a="1"/>
  <c r="C37" i="33" s="1"/>
  <c r="C7" i="33" a="1"/>
  <c r="C7" i="33" s="1"/>
  <c r="C8" i="33" a="1"/>
  <c r="C8" i="33" s="1"/>
  <c r="C11" i="33" a="1"/>
  <c r="C11" i="33" s="1"/>
  <c r="C16" i="33" a="1"/>
  <c r="C16" i="33" s="1"/>
  <c r="C19" i="33" a="1"/>
  <c r="C19" i="33" s="1"/>
  <c r="C22" i="33" a="1"/>
  <c r="C22" i="33" s="1"/>
  <c r="C25" i="33" a="1"/>
  <c r="C25" i="33" s="1"/>
  <c r="C9" i="33" a="1"/>
  <c r="C9" i="33" s="1"/>
  <c r="C13" i="33" a="1"/>
  <c r="C13" i="33" s="1"/>
  <c r="C15" i="33" a="1"/>
  <c r="C15" i="33" s="1"/>
  <c r="C18" i="33" a="1"/>
  <c r="C18" i="33" s="1"/>
  <c r="C23" i="33" a="1"/>
  <c r="C23" i="33" s="1"/>
  <c r="C26" i="33" a="1"/>
  <c r="C26" i="33" s="1"/>
  <c r="C10" i="33" a="1"/>
  <c r="C10" i="33" s="1"/>
  <c r="C12" i="33" a="1"/>
  <c r="C12" i="33" s="1"/>
  <c r="C14" i="33" a="1"/>
  <c r="C14" i="33" s="1"/>
  <c r="C17" i="33" a="1"/>
  <c r="C17" i="33" s="1"/>
  <c r="C21" i="33" a="1"/>
  <c r="C21" i="33" s="1"/>
  <c r="C24" i="33" a="1"/>
  <c r="C24" i="33" s="1"/>
  <c r="C20" i="33" a="1"/>
  <c r="C20" i="33" s="1"/>
  <c r="Q2" i="32" a="1"/>
  <c r="Q2" i="32" s="1"/>
  <c r="B4" i="32" a="1"/>
  <c r="B4" i="32" s="1"/>
  <c r="E3" i="22" a="1"/>
  <c r="E3" i="22" s="1"/>
  <c r="J3" i="22" a="1"/>
  <c r="J3" i="22" s="1"/>
  <c r="W2" i="25"/>
  <c r="Y2" i="25" s="1" a="1"/>
  <c r="I3" i="22" a="1"/>
  <c r="G3" i="22" a="1"/>
  <c r="F3" i="22" a="1"/>
  <c r="F3" i="22" s="1"/>
  <c r="H3" i="22" a="1"/>
  <c r="C3" i="22" a="1"/>
  <c r="C3" i="22" s="1"/>
  <c r="D3" i="22" a="1"/>
  <c r="D3" i="22" s="1"/>
  <c r="A3" i="21"/>
  <c r="A3" i="22"/>
  <c r="L2" i="24"/>
  <c r="J2" i="24"/>
  <c r="K2" i="24"/>
  <c r="D3" i="21" a="1"/>
  <c r="C3" i="21" a="1"/>
  <c r="Q1" i="32" l="1" a="1"/>
  <c r="Q1" i="32" s="1"/>
  <c r="H7" i="33"/>
  <c r="Y2" i="25"/>
  <c r="AC3" i="25" s="1" a="1"/>
  <c r="I3" i="22"/>
  <c r="N3" i="22" s="1" a="1"/>
  <c r="N3" i="22" s="1"/>
  <c r="G3" i="22"/>
  <c r="H3" i="22"/>
  <c r="D3" i="21"/>
  <c r="C3" i="21"/>
  <c r="R3" i="32" l="1" a="1"/>
  <c r="T3" i="32" a="1"/>
  <c r="AC3" i="32" a="1"/>
  <c r="AF3" i="32" a="1"/>
  <c r="AH3" i="32" a="1"/>
  <c r="AJ3" i="32" a="1"/>
  <c r="AR3" i="32" a="1"/>
  <c r="BA3" i="32" a="1"/>
  <c r="BK3" i="32" a="1"/>
  <c r="W3" i="32" a="1"/>
  <c r="V3" i="32" a="1"/>
  <c r="AX3" i="32" a="1"/>
  <c r="AQ3" i="32" a="1"/>
  <c r="X3" i="32" a="1"/>
  <c r="AG3" i="32" a="1"/>
  <c r="AN3" i="32" a="1"/>
  <c r="BU3" i="32" a="1"/>
  <c r="AS3" i="32" a="1"/>
  <c r="BH3" i="32" a="1"/>
  <c r="BJ3" i="32" a="1"/>
  <c r="AW3" i="32" a="1"/>
  <c r="BD3" i="32" a="1"/>
  <c r="BE3" i="32" a="1"/>
  <c r="BO3" i="32" a="1"/>
  <c r="BY3" i="32" a="1"/>
  <c r="Y3" i="32" a="1"/>
  <c r="BB3" i="32" a="1"/>
  <c r="BN3" i="32" a="1"/>
  <c r="AA3" i="32" a="1"/>
  <c r="AO3" i="32" a="1"/>
  <c r="AV3" i="32" a="1"/>
  <c r="BC3" i="32" a="1"/>
  <c r="BI3" i="32" a="1"/>
  <c r="BM3" i="32" a="1"/>
  <c r="BR3" i="32" a="1"/>
  <c r="BW3" i="32" a="1"/>
  <c r="BV3" i="32" a="1"/>
  <c r="AK3" i="32" a="1"/>
  <c r="AP3" i="32" a="1"/>
  <c r="AT3" i="32" a="1"/>
  <c r="AY3" i="32" a="1"/>
  <c r="BF3" i="32" a="1"/>
  <c r="BP3" i="32" a="1"/>
  <c r="AZ3" i="32" a="1"/>
  <c r="BL3" i="32" a="1"/>
  <c r="Z3" i="32" a="1"/>
  <c r="AE3" i="32" a="1"/>
  <c r="S3" i="32" a="1"/>
  <c r="U3" i="32" a="1"/>
  <c r="AB3" i="32" a="1"/>
  <c r="AD3" i="32" a="1"/>
  <c r="AI3" i="32" a="1"/>
  <c r="AL3" i="32" a="1"/>
  <c r="AU3" i="32" a="1"/>
  <c r="BG3" i="32" a="1"/>
  <c r="BQ3" i="32" a="1"/>
  <c r="BT3" i="32" a="1"/>
  <c r="AM3" i="32" a="1"/>
  <c r="BS3" i="32" a="1"/>
  <c r="BX3" i="32" a="1"/>
  <c r="Q3" i="32" a="1"/>
  <c r="AS26" i="25" a="1"/>
  <c r="AQ26" i="25" a="1"/>
  <c r="AO26" i="25" a="1"/>
  <c r="AM26" i="25" a="1"/>
  <c r="AK26" i="25" a="1"/>
  <c r="AI26" i="25" a="1"/>
  <c r="AG26" i="25" a="1"/>
  <c r="AE26" i="25" a="1"/>
  <c r="AC26" i="25" a="1"/>
  <c r="AD7" i="25" a="1"/>
  <c r="AD7" i="25" s="1"/>
  <c r="AD9" i="25" s="1"/>
  <c r="AE7" i="25" a="1"/>
  <c r="AE7" i="25" s="1"/>
  <c r="AE9" i="25" s="1"/>
  <c r="AF7" i="25" a="1"/>
  <c r="AF7" i="25" s="1"/>
  <c r="AF9" i="25" s="1"/>
  <c r="AG7" i="25" a="1"/>
  <c r="AG7" i="25" s="1"/>
  <c r="AG9" i="25" s="1"/>
  <c r="AH7" i="25" a="1"/>
  <c r="AH7" i="25" s="1"/>
  <c r="AH9" i="25" s="1"/>
  <c r="AI7" i="25" a="1"/>
  <c r="AI7" i="25" s="1"/>
  <c r="AI9" i="25" s="1"/>
  <c r="AJ7" i="25" a="1"/>
  <c r="AJ7" i="25" s="1"/>
  <c r="AJ9" i="25" s="1"/>
  <c r="AK7" i="25" a="1"/>
  <c r="AK7" i="25" s="1"/>
  <c r="AK9" i="25" s="1"/>
  <c r="AL7" i="25" a="1"/>
  <c r="AL7" i="25" s="1"/>
  <c r="AL9" i="25" s="1"/>
  <c r="M3" i="22" a="1"/>
  <c r="M3" i="22" s="1"/>
  <c r="I3" i="21" a="1"/>
  <c r="H3" i="21" a="1"/>
  <c r="G3" i="21" a="1"/>
  <c r="F3" i="21" a="1"/>
  <c r="E3" i="21" a="1"/>
  <c r="J3" i="21" a="1"/>
  <c r="AC3" i="25"/>
  <c r="AD5" i="25"/>
  <c r="AG5" i="25"/>
  <c r="AH5" i="25"/>
  <c r="AI5" i="25"/>
  <c r="AJ5" i="25"/>
  <c r="AK5" i="25"/>
  <c r="AL5" i="25"/>
  <c r="AD6" i="25"/>
  <c r="AE6" i="25"/>
  <c r="AF6" i="25"/>
  <c r="AG6" i="25"/>
  <c r="AH6" i="25"/>
  <c r="AI6" i="25"/>
  <c r="AJ6" i="25"/>
  <c r="AF5" i="25"/>
  <c r="AK6" i="25"/>
  <c r="AL6" i="25"/>
  <c r="AE5" i="25"/>
  <c r="K3" i="22" a="1"/>
  <c r="K3" i="22" s="1"/>
  <c r="L3" i="22" a="1"/>
  <c r="L3" i="22" s="1"/>
  <c r="AA26" i="25" l="1" a="1"/>
  <c r="AC7" i="25" a="1"/>
  <c r="AC7" i="25" s="1"/>
  <c r="AC9" i="25" s="1"/>
  <c r="E13" i="23" s="1"/>
  <c r="AJ3" i="32"/>
  <c r="AG3" i="32"/>
  <c r="AA3" i="32"/>
  <c r="BD3" i="32"/>
  <c r="BE3" i="32"/>
  <c r="BY3" i="32"/>
  <c r="BF3" i="32"/>
  <c r="BB3" i="32"/>
  <c r="BN3" i="32"/>
  <c r="BV3" i="32"/>
  <c r="BC3" i="32"/>
  <c r="BI3" i="32"/>
  <c r="BM3" i="32"/>
  <c r="BP3" i="32"/>
  <c r="AZ3" i="32"/>
  <c r="BL3" i="32"/>
  <c r="S3" i="32"/>
  <c r="U3" i="32"/>
  <c r="AB3" i="32"/>
  <c r="AD3" i="32"/>
  <c r="AI3" i="32"/>
  <c r="AL3" i="32"/>
  <c r="AU3" i="32"/>
  <c r="BG3" i="32"/>
  <c r="BS3" i="32"/>
  <c r="BX3" i="32"/>
  <c r="AY3" i="32"/>
  <c r="AC3" i="32"/>
  <c r="V3" i="32"/>
  <c r="BH3" i="32"/>
  <c r="AO3" i="32"/>
  <c r="BQ3" i="32"/>
  <c r="BK3" i="32"/>
  <c r="AN3" i="32"/>
  <c r="AV3" i="32"/>
  <c r="AQ3" i="32"/>
  <c r="AK3" i="32"/>
  <c r="AH3" i="32"/>
  <c r="AX3" i="32"/>
  <c r="AW3" i="32"/>
  <c r="BR3" i="32"/>
  <c r="BT3" i="32"/>
  <c r="T3" i="32"/>
  <c r="W3" i="32"/>
  <c r="BJ3" i="32"/>
  <c r="BW3" i="32"/>
  <c r="AM3" i="32"/>
  <c r="AF3" i="32"/>
  <c r="BO3" i="32"/>
  <c r="AE3" i="32"/>
  <c r="BA3" i="32"/>
  <c r="AS3" i="32"/>
  <c r="AP3" i="32"/>
  <c r="AR3" i="32"/>
  <c r="BU3" i="32"/>
  <c r="AT3" i="32"/>
  <c r="R3" i="32"/>
  <c r="X3" i="32"/>
  <c r="Y3" i="32"/>
  <c r="Z3" i="32"/>
  <c r="Q3" i="32"/>
  <c r="E1" i="32" a="1"/>
  <c r="AL8" i="25"/>
  <c r="AL10" i="25" s="1"/>
  <c r="BH27" i="25" a="1"/>
  <c r="AS26" i="25"/>
  <c r="AK8" i="25"/>
  <c r="AK10" i="25" s="1"/>
  <c r="BG27" i="25" a="1"/>
  <c r="AQ26" i="25"/>
  <c r="AJ8" i="25"/>
  <c r="AJ10" i="25" s="1"/>
  <c r="BF27" i="25" a="1"/>
  <c r="AO26" i="25"/>
  <c r="AI8" i="25"/>
  <c r="AI10" i="25" s="1"/>
  <c r="BE27" i="25" a="1"/>
  <c r="AM26" i="25"/>
  <c r="AH8" i="25"/>
  <c r="AH10" i="25" s="1"/>
  <c r="BD27" i="25" a="1"/>
  <c r="AK26" i="25"/>
  <c r="AG8" i="25"/>
  <c r="AG10" i="25" s="1"/>
  <c r="BC27" i="25" a="1"/>
  <c r="AI26" i="25"/>
  <c r="AF8" i="25"/>
  <c r="AF10" i="25" s="1"/>
  <c r="BB27" i="25" a="1"/>
  <c r="AG26" i="25"/>
  <c r="AE8" i="25"/>
  <c r="AE10" i="25" s="1"/>
  <c r="BA27" i="25" a="1"/>
  <c r="AE26" i="25"/>
  <c r="AD8" i="25"/>
  <c r="AD10" i="25" s="1"/>
  <c r="AZ27" i="25" a="1"/>
  <c r="AC26" i="25"/>
  <c r="H3" i="21"/>
  <c r="L3" i="21" s="1" a="1"/>
  <c r="I3" i="21"/>
  <c r="E3" i="21"/>
  <c r="G3" i="21"/>
  <c r="F3" i="21"/>
  <c r="J3" i="21"/>
  <c r="AC5" i="25"/>
  <c r="AC6" i="25"/>
  <c r="AA26" i="25" l="1"/>
  <c r="AY27" i="25" a="1"/>
  <c r="L24" i="32" a="1"/>
  <c r="L24" i="32" s="1"/>
  <c r="F24" i="32" a="1"/>
  <c r="F24" i="32" s="1"/>
  <c r="H24" i="32" a="1"/>
  <c r="H24" i="32" s="1"/>
  <c r="J24" i="32" a="1"/>
  <c r="J24" i="32" s="1"/>
  <c r="N24" i="32" a="1"/>
  <c r="N24" i="32" s="1"/>
  <c r="G24" i="32" a="1"/>
  <c r="G24" i="32" s="1"/>
  <c r="I24" i="32" a="1"/>
  <c r="I24" i="32" s="1"/>
  <c r="K24" i="32" a="1"/>
  <c r="K24" i="32" s="1"/>
  <c r="M24" i="32" a="1"/>
  <c r="M24" i="32" s="1"/>
  <c r="F2" i="32" a="1"/>
  <c r="F2" i="32" s="1"/>
  <c r="G2" i="32" a="1"/>
  <c r="G2" i="32" s="1"/>
  <c r="H2" i="32" a="1"/>
  <c r="H2" i="32" s="1"/>
  <c r="I2" i="32" a="1"/>
  <c r="I2" i="32" s="1"/>
  <c r="J2" i="32" a="1"/>
  <c r="J2" i="32" s="1"/>
  <c r="K2" i="32" a="1"/>
  <c r="K2" i="32" s="1"/>
  <c r="L2" i="32" a="1"/>
  <c r="L2" i="32" s="1"/>
  <c r="M2" i="32" a="1"/>
  <c r="M2" i="32" s="1"/>
  <c r="N2" i="32" a="1"/>
  <c r="N2" i="32" s="1"/>
  <c r="F3" i="32" a="1"/>
  <c r="F3" i="32" s="1"/>
  <c r="G3" i="32" a="1"/>
  <c r="G3" i="32" s="1"/>
  <c r="H3" i="32" a="1"/>
  <c r="H3" i="32" s="1"/>
  <c r="I3" i="32" a="1"/>
  <c r="I3" i="32" s="1"/>
  <c r="J3" i="32" a="1"/>
  <c r="J3" i="32" s="1"/>
  <c r="K3" i="32" a="1"/>
  <c r="K3" i="32" s="1"/>
  <c r="L3" i="32" a="1"/>
  <c r="L3" i="32" s="1"/>
  <c r="M3" i="32" a="1"/>
  <c r="M3" i="32" s="1"/>
  <c r="N3" i="32" a="1"/>
  <c r="N3" i="32" s="1"/>
  <c r="F4" i="32" a="1"/>
  <c r="F4" i="32" s="1"/>
  <c r="G4" i="32" a="1"/>
  <c r="G4" i="32" s="1"/>
  <c r="H4" i="32" a="1"/>
  <c r="H4" i="32" s="1"/>
  <c r="I4" i="32" a="1"/>
  <c r="I4" i="32" s="1"/>
  <c r="J4" i="32" a="1"/>
  <c r="J4" i="32" s="1"/>
  <c r="K4" i="32" a="1"/>
  <c r="K4" i="32" s="1"/>
  <c r="L4" i="32" a="1"/>
  <c r="L4" i="32" s="1"/>
  <c r="M4" i="32" a="1"/>
  <c r="M4" i="32" s="1"/>
  <c r="N4" i="32" a="1"/>
  <c r="N4" i="32" s="1"/>
  <c r="F5" i="32" a="1"/>
  <c r="F5" i="32" s="1"/>
  <c r="J5" i="32" a="1"/>
  <c r="J5" i="32" s="1"/>
  <c r="M5" i="32" a="1"/>
  <c r="M5" i="32" s="1"/>
  <c r="F6" i="32" a="1"/>
  <c r="F6" i="32" s="1"/>
  <c r="H6" i="32" a="1"/>
  <c r="H6" i="32" s="1"/>
  <c r="J6" i="32" a="1"/>
  <c r="J6" i="32" s="1"/>
  <c r="L6" i="32" a="1"/>
  <c r="L6" i="32" s="1"/>
  <c r="K7" i="32" a="1"/>
  <c r="K7" i="32" s="1"/>
  <c r="F13" i="32" a="1"/>
  <c r="F13" i="32" s="1"/>
  <c r="J14" i="32" a="1"/>
  <c r="J14" i="32" s="1"/>
  <c r="G16" i="32" a="1"/>
  <c r="G16" i="32" s="1"/>
  <c r="I22" i="32" a="1"/>
  <c r="I22" i="32" s="1"/>
  <c r="H5" i="32" a="1"/>
  <c r="H5" i="32" s="1"/>
  <c r="I7" i="32" a="1"/>
  <c r="I7" i="32" s="1"/>
  <c r="N7" i="32" a="1"/>
  <c r="N7" i="32" s="1"/>
  <c r="L8" i="32" a="1"/>
  <c r="L8" i="32" s="1"/>
  <c r="G9" i="32" a="1"/>
  <c r="G9" i="32" s="1"/>
  <c r="M9" i="32" a="1"/>
  <c r="M9" i="32" s="1"/>
  <c r="I10" i="32" a="1"/>
  <c r="I10" i="32" s="1"/>
  <c r="M10" i="32" a="1"/>
  <c r="M10" i="32" s="1"/>
  <c r="F11" i="32" a="1"/>
  <c r="F11" i="32" s="1"/>
  <c r="M11" i="32" a="1"/>
  <c r="M11" i="32" s="1"/>
  <c r="I13" i="32" a="1"/>
  <c r="I13" i="32" s="1"/>
  <c r="F15" i="32" a="1"/>
  <c r="F15" i="32" s="1"/>
  <c r="I17" i="32" a="1"/>
  <c r="I17" i="32" s="1"/>
  <c r="H18" i="32" a="1"/>
  <c r="H18" i="32" s="1"/>
  <c r="M18" i="32" a="1"/>
  <c r="M18" i="32" s="1"/>
  <c r="N20" i="32" a="1"/>
  <c r="N20" i="32" s="1"/>
  <c r="K21" i="32" a="1"/>
  <c r="K21" i="32" s="1"/>
  <c r="I5" i="32" a="1"/>
  <c r="I5" i="32" s="1"/>
  <c r="G7" i="32" a="1"/>
  <c r="G7" i="32" s="1"/>
  <c r="J7" i="32" a="1"/>
  <c r="J7" i="32" s="1"/>
  <c r="F8" i="32" a="1"/>
  <c r="F8" i="32" s="1"/>
  <c r="J8" i="32" a="1"/>
  <c r="J8" i="32" s="1"/>
  <c r="M8" i="32" a="1"/>
  <c r="M8" i="32" s="1"/>
  <c r="H9" i="32" a="1"/>
  <c r="H9" i="32" s="1"/>
  <c r="L9" i="32" a="1"/>
  <c r="L9" i="32" s="1"/>
  <c r="G10" i="32" a="1"/>
  <c r="G10" i="32" s="1"/>
  <c r="J10" i="32" a="1"/>
  <c r="J10" i="32" s="1"/>
  <c r="N10" i="32" a="1"/>
  <c r="N10" i="32" s="1"/>
  <c r="L11" i="32" a="1"/>
  <c r="L11" i="32" s="1"/>
  <c r="L12" i="32" a="1"/>
  <c r="L12" i="32" s="1"/>
  <c r="H13" i="32" a="1"/>
  <c r="H13" i="32" s="1"/>
  <c r="G14" i="32" a="1"/>
  <c r="G14" i="32" s="1"/>
  <c r="M14" i="32" a="1"/>
  <c r="M14" i="32" s="1"/>
  <c r="K15" i="32" a="1"/>
  <c r="K15" i="32" s="1"/>
  <c r="F16" i="32" a="1"/>
  <c r="F16" i="32" s="1"/>
  <c r="L16" i="32" a="1"/>
  <c r="L16" i="32" s="1"/>
  <c r="H17" i="32" a="1"/>
  <c r="H17" i="32" s="1"/>
  <c r="I18" i="32" a="1"/>
  <c r="I18" i="32" s="1"/>
  <c r="G19" i="32" a="1"/>
  <c r="G19" i="32" s="1"/>
  <c r="K19" i="32" a="1"/>
  <c r="K19" i="32" s="1"/>
  <c r="J21" i="32" a="1"/>
  <c r="J21" i="32" s="1"/>
  <c r="H22" i="32" a="1"/>
  <c r="H22" i="32" s="1"/>
  <c r="K5" i="32" a="1"/>
  <c r="K5" i="32" s="1"/>
  <c r="G11" i="32" a="1"/>
  <c r="G11" i="32" s="1"/>
  <c r="F14" i="32" a="1"/>
  <c r="F14" i="32" s="1"/>
  <c r="I8" i="32" a="1"/>
  <c r="I8" i="32" s="1"/>
  <c r="K11" i="32" a="1"/>
  <c r="K11" i="32" s="1"/>
  <c r="K12" i="32" a="1"/>
  <c r="K12" i="32" s="1"/>
  <c r="G13" i="32" a="1"/>
  <c r="G13" i="32" s="1"/>
  <c r="L14" i="32" a="1"/>
  <c r="L14" i="32" s="1"/>
  <c r="J16" i="32" a="1"/>
  <c r="J16" i="32" s="1"/>
  <c r="K17" i="32" a="1"/>
  <c r="K17" i="32" s="1"/>
  <c r="G18" i="32" a="1"/>
  <c r="G18" i="32" s="1"/>
  <c r="F19" i="32" a="1"/>
  <c r="F19" i="32" s="1"/>
  <c r="G20" i="32" a="1"/>
  <c r="G20" i="32" s="1"/>
  <c r="K22" i="32" a="1"/>
  <c r="K22" i="32" s="1"/>
  <c r="I15" i="32" a="1"/>
  <c r="I15" i="32" s="1"/>
  <c r="I16" i="32" a="1"/>
  <c r="I16" i="32" s="1"/>
  <c r="J17" i="32" a="1"/>
  <c r="J17" i="32" s="1"/>
  <c r="L19" i="32" a="1"/>
  <c r="L19" i="32" s="1"/>
  <c r="I20" i="32" a="1"/>
  <c r="I20" i="32" s="1"/>
  <c r="N15" i="32" a="1"/>
  <c r="N15" i="32" s="1"/>
  <c r="F22" i="32" a="1"/>
  <c r="F22" i="32" s="1"/>
  <c r="J23" i="32" a="1"/>
  <c r="J23" i="32" s="1"/>
  <c r="J22" i="32" a="1"/>
  <c r="J22" i="32" s="1"/>
  <c r="H23" i="32" a="1"/>
  <c r="H23" i="32" s="1"/>
  <c r="J19" i="32" a="1"/>
  <c r="J19" i="32" s="1"/>
  <c r="N22" i="32" a="1"/>
  <c r="N22" i="32" s="1"/>
  <c r="L20" i="32" a="1"/>
  <c r="L20" i="32" s="1"/>
  <c r="L22" i="32" a="1"/>
  <c r="L22" i="32" s="1"/>
  <c r="G5" i="32" a="1"/>
  <c r="G5" i="32" s="1"/>
  <c r="L5" i="32" a="1"/>
  <c r="L5" i="32" s="1"/>
  <c r="N5" i="32" a="1"/>
  <c r="N5" i="32" s="1"/>
  <c r="G6" i="32" a="1"/>
  <c r="G6" i="32" s="1"/>
  <c r="I6" i="32" a="1"/>
  <c r="I6" i="32" s="1"/>
  <c r="K6" i="32" a="1"/>
  <c r="K6" i="32" s="1"/>
  <c r="M6" i="32" a="1"/>
  <c r="M6" i="32" s="1"/>
  <c r="G12" i="32" a="1"/>
  <c r="G12" i="32" s="1"/>
  <c r="J13" i="32" a="1"/>
  <c r="J13" i="32" s="1"/>
  <c r="J15" i="32" a="1"/>
  <c r="J15" i="32" s="1"/>
  <c r="M16" i="32" a="1"/>
  <c r="M16" i="32" s="1"/>
  <c r="F23" i="32" a="1"/>
  <c r="F23" i="32" s="1"/>
  <c r="F7" i="32" a="1"/>
  <c r="F7" i="32" s="1"/>
  <c r="L7" i="32" a="1"/>
  <c r="L7" i="32" s="1"/>
  <c r="G8" i="32" a="1"/>
  <c r="G8" i="32" s="1"/>
  <c r="N8" i="32" a="1"/>
  <c r="N8" i="32" s="1"/>
  <c r="J9" i="32" a="1"/>
  <c r="J9" i="32" s="1"/>
  <c r="F10" i="32" a="1"/>
  <c r="F10" i="32" s="1"/>
  <c r="K10" i="32" a="1"/>
  <c r="K10" i="32" s="1"/>
  <c r="I11" i="32" a="1"/>
  <c r="I11" i="32" s="1"/>
  <c r="J12" i="32" a="1"/>
  <c r="J12" i="32" s="1"/>
  <c r="M13" i="32" a="1"/>
  <c r="M13" i="32" s="1"/>
  <c r="K16" i="32" a="1"/>
  <c r="K16" i="32" s="1"/>
  <c r="N17" i="32" a="1"/>
  <c r="N17" i="32" s="1"/>
  <c r="J18" i="32" a="1"/>
  <c r="J18" i="32" s="1"/>
  <c r="H19" i="32" a="1"/>
  <c r="H19" i="32" s="1"/>
  <c r="H21" i="32" a="1"/>
  <c r="H21" i="32" s="1"/>
  <c r="M21" i="32" a="1"/>
  <c r="M21" i="32" s="1"/>
  <c r="N6" i="32" a="1"/>
  <c r="N6" i="32" s="1"/>
  <c r="H7" i="32" a="1"/>
  <c r="H7" i="32" s="1"/>
  <c r="M7" i="32" a="1"/>
  <c r="M7" i="32" s="1"/>
  <c r="H8" i="32" a="1"/>
  <c r="H8" i="32" s="1"/>
  <c r="K8" i="32" a="1"/>
  <c r="K8" i="32" s="1"/>
  <c r="F9" i="32" a="1"/>
  <c r="F9" i="32" s="1"/>
  <c r="K9" i="32" a="1"/>
  <c r="K9" i="32" s="1"/>
  <c r="N9" i="32" a="1"/>
  <c r="N9" i="32" s="1"/>
  <c r="H10" i="32" a="1"/>
  <c r="H10" i="32" s="1"/>
  <c r="L10" i="32" a="1"/>
  <c r="L10" i="32" s="1"/>
  <c r="J11" i="32" a="1"/>
  <c r="J11" i="32" s="1"/>
  <c r="F12" i="32" a="1"/>
  <c r="F12" i="32" s="1"/>
  <c r="I12" i="32" a="1"/>
  <c r="I12" i="32" s="1"/>
  <c r="M12" i="32" a="1"/>
  <c r="M12" i="32" s="1"/>
  <c r="K13" i="32" a="1"/>
  <c r="K13" i="32" s="1"/>
  <c r="I14" i="32" a="1"/>
  <c r="I14" i="32" s="1"/>
  <c r="G15" i="32" a="1"/>
  <c r="G15" i="32" s="1"/>
  <c r="M15" i="32" a="1"/>
  <c r="M15" i="32" s="1"/>
  <c r="H16" i="32" a="1"/>
  <c r="H16" i="32" s="1"/>
  <c r="N16" i="32" a="1"/>
  <c r="N16" i="32" s="1"/>
  <c r="L17" i="32" a="1"/>
  <c r="L17" i="32" s="1"/>
  <c r="K18" i="32" a="1"/>
  <c r="K18" i="32" s="1"/>
  <c r="I19" i="32" a="1"/>
  <c r="I19" i="32" s="1"/>
  <c r="M19" i="32" a="1"/>
  <c r="M19" i="32" s="1"/>
  <c r="L21" i="32" a="1"/>
  <c r="L21" i="32" s="1"/>
  <c r="N23" i="32" a="1"/>
  <c r="N23" i="32" s="1"/>
  <c r="I9" i="32" a="1"/>
  <c r="I9" i="32" s="1"/>
  <c r="N11" i="32" a="1"/>
  <c r="N11" i="32" s="1"/>
  <c r="N14" i="32" a="1"/>
  <c r="N14" i="32" s="1"/>
  <c r="H11" i="32" a="1"/>
  <c r="H11" i="32" s="1"/>
  <c r="H12" i="32" a="1"/>
  <c r="H12" i="32" s="1"/>
  <c r="N12" i="32" a="1"/>
  <c r="N12" i="32" s="1"/>
  <c r="H14" i="32" a="1"/>
  <c r="H14" i="32" s="1"/>
  <c r="K14" i="32" a="1"/>
  <c r="K14" i="32" s="1"/>
  <c r="H15" i="32" a="1"/>
  <c r="H15" i="32" s="1"/>
  <c r="G17" i="32" a="1"/>
  <c r="G17" i="32" s="1"/>
  <c r="M17" i="32" a="1"/>
  <c r="M17" i="32" s="1"/>
  <c r="L18" i="32" a="1"/>
  <c r="L18" i="32" s="1"/>
  <c r="N19" i="32" a="1"/>
  <c r="N19" i="32" s="1"/>
  <c r="H20" i="32" a="1"/>
  <c r="H20" i="32" s="1"/>
  <c r="L13" i="32" a="1"/>
  <c r="L13" i="32" s="1"/>
  <c r="L15" i="32" a="1"/>
  <c r="L15" i="32" s="1"/>
  <c r="F17" i="32" a="1"/>
  <c r="F17" i="32" s="1"/>
  <c r="N18" i="32" a="1"/>
  <c r="N18" i="32" s="1"/>
  <c r="F20" i="32" a="1"/>
  <c r="F20" i="32" s="1"/>
  <c r="K20" i="32" a="1"/>
  <c r="K20" i="32" s="1"/>
  <c r="M20" i="32" a="1"/>
  <c r="M20" i="32" s="1"/>
  <c r="F21" i="32" a="1"/>
  <c r="F21" i="32" s="1"/>
  <c r="G22" i="32" a="1"/>
  <c r="G22" i="32" s="1"/>
  <c r="M23" i="32" a="1"/>
  <c r="M23" i="32" s="1"/>
  <c r="F18" i="32" a="1"/>
  <c r="F18" i="32" s="1"/>
  <c r="G23" i="32" a="1"/>
  <c r="G23" i="32" s="1"/>
  <c r="L23" i="32" a="1"/>
  <c r="L23" i="32" s="1"/>
  <c r="G21" i="32" a="1"/>
  <c r="G21" i="32" s="1"/>
  <c r="M22" i="32" a="1"/>
  <c r="M22" i="32" s="1"/>
  <c r="K23" i="32" a="1"/>
  <c r="K23" i="32" s="1"/>
  <c r="J20" i="32" a="1"/>
  <c r="J20" i="32" s="1"/>
  <c r="I23" i="32" a="1"/>
  <c r="I23" i="32" s="1"/>
  <c r="N21" i="32" a="1"/>
  <c r="N21" i="32" s="1"/>
  <c r="I21" i="32" a="1"/>
  <c r="I21" i="32" s="1"/>
  <c r="N13" i="32" a="1"/>
  <c r="N13" i="32" s="1"/>
  <c r="E1" i="32"/>
  <c r="E24" i="32" s="1" a="1"/>
  <c r="E24" i="32" s="1"/>
  <c r="BF27" i="25"/>
  <c r="BG27" i="25"/>
  <c r="AK14" i="25" s="1"/>
  <c r="BH27" i="25"/>
  <c r="BB27" i="25"/>
  <c r="BD27" i="25"/>
  <c r="BE27" i="25"/>
  <c r="BA27" i="25"/>
  <c r="BC27" i="25"/>
  <c r="AZ27" i="25"/>
  <c r="AC8" i="25"/>
  <c r="AC10" i="25" s="1"/>
  <c r="M3" i="21" a="1"/>
  <c r="M3" i="21" s="1"/>
  <c r="N3" i="21" a="1"/>
  <c r="N3" i="21" s="1"/>
  <c r="K3" i="21" a="1"/>
  <c r="L3" i="21"/>
  <c r="M4" i="23"/>
  <c r="M5" i="23"/>
  <c r="O3" i="22" a="1"/>
  <c r="AY27" i="25" l="1"/>
  <c r="J39" i="33"/>
  <c r="D24" i="32" a="1"/>
  <c r="D24" i="32" s="1"/>
  <c r="I39" i="33" s="1"/>
  <c r="E2" i="32" a="1"/>
  <c r="E2" i="32" s="1"/>
  <c r="D2" i="32" s="1" a="1"/>
  <c r="D2" i="32" s="1"/>
  <c r="E3" i="32" a="1"/>
  <c r="E3" i="32" s="1"/>
  <c r="D3" i="32" s="1" a="1"/>
  <c r="D3" i="32" s="1"/>
  <c r="E5" i="32" a="1"/>
  <c r="E5" i="32" s="1"/>
  <c r="D5" i="32" s="1" a="1"/>
  <c r="D5" i="32" s="1"/>
  <c r="E7" i="32" a="1"/>
  <c r="E7" i="32" s="1"/>
  <c r="D7" i="32" s="1" a="1"/>
  <c r="D7" i="32" s="1"/>
  <c r="E9" i="32" a="1"/>
  <c r="E9" i="32" s="1"/>
  <c r="D9" i="32" s="1" a="1"/>
  <c r="D9" i="32" s="1"/>
  <c r="E11" i="32" a="1"/>
  <c r="E11" i="32" s="1"/>
  <c r="D11" i="32" s="1" a="1"/>
  <c r="D11" i="32" s="1"/>
  <c r="E15" i="32" a="1"/>
  <c r="E15" i="32" s="1"/>
  <c r="D15" i="32" s="1" a="1"/>
  <c r="D15" i="32" s="1"/>
  <c r="E18" i="32" a="1"/>
  <c r="E18" i="32" s="1"/>
  <c r="D18" i="32" s="1" a="1"/>
  <c r="D18" i="32" s="1"/>
  <c r="E20" i="32" a="1"/>
  <c r="E20" i="32" s="1"/>
  <c r="D20" i="32" s="1" a="1"/>
  <c r="D20" i="32" s="1"/>
  <c r="E23" i="32" a="1"/>
  <c r="E23" i="32" s="1"/>
  <c r="D23" i="32" s="1" a="1"/>
  <c r="D23" i="32" s="1"/>
  <c r="E4" i="32" a="1"/>
  <c r="E4" i="32" s="1"/>
  <c r="D4" i="32" s="1" a="1"/>
  <c r="D4" i="32" s="1"/>
  <c r="E6" i="32" a="1"/>
  <c r="E6" i="32" s="1"/>
  <c r="D6" i="32" s="1" a="1"/>
  <c r="D6" i="32" s="1"/>
  <c r="E8" i="32" a="1"/>
  <c r="E8" i="32" s="1"/>
  <c r="D8" i="32" s="1" a="1"/>
  <c r="D8" i="32" s="1"/>
  <c r="E10" i="32" a="1"/>
  <c r="E10" i="32" s="1"/>
  <c r="D10" i="32" s="1" a="1"/>
  <c r="D10" i="32" s="1"/>
  <c r="E12" i="32" a="1"/>
  <c r="E12" i="32" s="1"/>
  <c r="D12" i="32" s="1" a="1"/>
  <c r="D12" i="32" s="1"/>
  <c r="E16" i="32" a="1"/>
  <c r="E16" i="32" s="1"/>
  <c r="D16" i="32" s="1" a="1"/>
  <c r="D16" i="32" s="1"/>
  <c r="E19" i="32" a="1"/>
  <c r="E19" i="32" s="1"/>
  <c r="E21" i="32" a="1"/>
  <c r="E21" i="32" s="1"/>
  <c r="D21" i="32" s="1" a="1"/>
  <c r="D21" i="32" s="1"/>
  <c r="E17" i="32" a="1"/>
  <c r="E17" i="32" s="1"/>
  <c r="D17" i="32" s="1" a="1"/>
  <c r="D17" i="32" s="1"/>
  <c r="E13" i="32" a="1"/>
  <c r="E13" i="32" s="1"/>
  <c r="D13" i="32" s="1" a="1"/>
  <c r="D13" i="32" s="1"/>
  <c r="E22" i="32" a="1"/>
  <c r="E22" i="32" s="1"/>
  <c r="D22" i="32" s="1" a="1"/>
  <c r="D22" i="32" s="1"/>
  <c r="E14" i="32" a="1"/>
  <c r="E14" i="32" s="1"/>
  <c r="D14" i="32" s="1" a="1"/>
  <c r="D14" i="32" s="1"/>
  <c r="AJ15" i="25" a="1"/>
  <c r="AJ15" i="25" s="1"/>
  <c r="AJ11" i="25"/>
  <c r="AJ24" i="25"/>
  <c r="AJ12" i="25"/>
  <c r="AJ14" i="25"/>
  <c r="AK24" i="25"/>
  <c r="AK15" i="25" a="1"/>
  <c r="AK15" i="25" s="1"/>
  <c r="AK12" i="25"/>
  <c r="AK11" i="25"/>
  <c r="AL12" i="25"/>
  <c r="AL14" i="25"/>
  <c r="AF24" i="25"/>
  <c r="AF14" i="25"/>
  <c r="AF15" i="25" a="1"/>
  <c r="AF15" i="25" s="1"/>
  <c r="AF11" i="25"/>
  <c r="AF12" i="25"/>
  <c r="AH12" i="25"/>
  <c r="AH14" i="25"/>
  <c r="AI12" i="25"/>
  <c r="AI14" i="25"/>
  <c r="AE24" i="25"/>
  <c r="AE14" i="25"/>
  <c r="AE15" i="25" a="1"/>
  <c r="AE15" i="25" s="1"/>
  <c r="AE11" i="25"/>
  <c r="AE12" i="25"/>
  <c r="AG11" i="25"/>
  <c r="AG12" i="25"/>
  <c r="AD24" i="25"/>
  <c r="AD14" i="25"/>
  <c r="AD15" i="25" a="1"/>
  <c r="AD15" i="25" s="1"/>
  <c r="AD11" i="25"/>
  <c r="AD12" i="25"/>
  <c r="AL11" i="25"/>
  <c r="AL15" i="25" a="1"/>
  <c r="AL15" i="25" s="1"/>
  <c r="AL24" i="25"/>
  <c r="AH24" i="25"/>
  <c r="AH15" i="25" a="1"/>
  <c r="AH15" i="25" s="1"/>
  <c r="AH11" i="25"/>
  <c r="AI11" i="25"/>
  <c r="AI24" i="25"/>
  <c r="AI15" i="25" a="1"/>
  <c r="AI15" i="25" s="1"/>
  <c r="AG24" i="25"/>
  <c r="AG14" i="25"/>
  <c r="AG15" i="25" a="1"/>
  <c r="AG15" i="25" s="1"/>
  <c r="K3" i="21"/>
  <c r="O3" i="21" s="1" a="1"/>
  <c r="O3" i="22"/>
  <c r="E14" i="23"/>
  <c r="AC4" i="25" l="1" a="1"/>
  <c r="AC4" i="25" s="1"/>
  <c r="AB5" i="25" s="1"/>
  <c r="L4" i="23" s="1"/>
  <c r="AC24" i="25"/>
  <c r="AC14" i="25"/>
  <c r="AC15" i="25" a="1"/>
  <c r="AC15" i="25" s="1"/>
  <c r="AC11" i="25"/>
  <c r="AC12" i="25"/>
  <c r="D19" i="32" a="1"/>
  <c r="D19" i="32" s="1"/>
  <c r="I37" i="33" s="1"/>
  <c r="J37" i="33"/>
  <c r="I25" i="33"/>
  <c r="J25" i="33"/>
  <c r="I27" i="33"/>
  <c r="J27" i="33"/>
  <c r="I35" i="33"/>
  <c r="J35" i="33"/>
  <c r="I45" i="33"/>
  <c r="J45" i="33"/>
  <c r="I47" i="33"/>
  <c r="J47" i="33"/>
  <c r="I43" i="33"/>
  <c r="J43" i="33"/>
  <c r="I41" i="33"/>
  <c r="J41" i="33"/>
  <c r="I33" i="33"/>
  <c r="J33" i="33"/>
  <c r="I31" i="33"/>
  <c r="J31" i="33"/>
  <c r="I29" i="33"/>
  <c r="J29" i="33"/>
  <c r="I23" i="33"/>
  <c r="J23" i="33"/>
  <c r="I21" i="33"/>
  <c r="J21" i="33"/>
  <c r="I17" i="33"/>
  <c r="J17" i="33"/>
  <c r="I19" i="33"/>
  <c r="J19" i="33"/>
  <c r="I15" i="33"/>
  <c r="J15" i="33"/>
  <c r="I13" i="33"/>
  <c r="J13" i="33"/>
  <c r="I11" i="33"/>
  <c r="J11" i="33"/>
  <c r="I9" i="33"/>
  <c r="J9" i="33"/>
  <c r="I3" i="33"/>
  <c r="J3" i="33"/>
  <c r="I5" i="33"/>
  <c r="J5" i="33"/>
  <c r="I7" i="33"/>
  <c r="J7" i="33"/>
  <c r="O3" i="21"/>
  <c r="BK27" i="25" l="1" a="1"/>
  <c r="BK27" i="25" s="1"/>
  <c r="P4" i="25" s="1" a="1"/>
  <c r="AB6" i="25"/>
  <c r="L5" i="23" s="1"/>
  <c r="AB11" i="25"/>
  <c r="D11" i="23" s="1"/>
  <c r="AB10" i="25"/>
  <c r="D14" i="23" s="1"/>
  <c r="AB14" i="25"/>
  <c r="AB9" i="25"/>
  <c r="D13" i="23" s="1"/>
  <c r="AB24" i="25"/>
  <c r="AB12" i="25"/>
  <c r="D12" i="23" s="1"/>
  <c r="AB15" i="25"/>
  <c r="AB23" i="25"/>
  <c r="AB22" i="25"/>
  <c r="AB21" i="25"/>
  <c r="AB20" i="25"/>
  <c r="AB19" i="25"/>
  <c r="AB18" i="25"/>
  <c r="AB17" i="25"/>
  <c r="AB16" i="25"/>
  <c r="P4" i="25" l="1"/>
  <c r="B2" i="25" s="1" a="1"/>
  <c r="D16" i="23" a="1"/>
  <c r="B2" i="25" l="1"/>
  <c r="A28" i="23" s="1" a="1"/>
  <c r="Q2" i="24" a="1"/>
  <c r="C12" i="23"/>
  <c r="E12" i="23" s="1"/>
  <c r="C26" i="23"/>
  <c r="E26" i="23" s="1"/>
  <c r="C17" i="23" a="1"/>
  <c r="C11" i="23"/>
  <c r="E11" i="23" s="1"/>
  <c r="C16" i="23"/>
  <c r="E16" i="23" s="1"/>
  <c r="D16" i="23"/>
  <c r="A28" i="23" l="1"/>
  <c r="Q2" i="24"/>
  <c r="E18" i="23"/>
  <c r="E19" i="23"/>
  <c r="E24" i="23"/>
  <c r="E25" i="23"/>
  <c r="E22" i="23"/>
  <c r="E23" i="23"/>
  <c r="E20" i="23"/>
  <c r="E21" i="23"/>
  <c r="C17" i="23"/>
  <c r="E17" i="2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DA9642-C603-4B22-BD5E-EB15BDDC216C}" keepAlive="1" name="Query - Tickers" description="Connection to the 'Tickers' query in the workbook." type="5" refreshedVersion="0" background="1">
    <dbPr connection="Provider=Microsoft.Mashup.OleDb.1;Data Source=$Workbook$;Location=Tickers;Extended Properties=&quot;&quot;" command="SELECT * FROM [Tick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290">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0"/>
        </ext>
      </extLst>
    </bk>
    <bk>
      <extLst>
        <ext uri="{3e2802c4-a4d2-4d8b-9148-e3be6c30e623}">
          <xlrd:rvb i="143"/>
        </ext>
      </extLst>
    </bk>
    <bk>
      <extLst>
        <ext uri="{3e2802c4-a4d2-4d8b-9148-e3be6c30e623}">
          <xlrd:rvb i="146"/>
        </ext>
      </extLst>
    </bk>
    <bk>
      <extLst>
        <ext uri="{3e2802c4-a4d2-4d8b-9148-e3be6c30e623}">
          <xlrd:rvb i="149"/>
        </ext>
      </extLst>
    </bk>
    <bk>
      <extLst>
        <ext uri="{3e2802c4-a4d2-4d8b-9148-e3be6c30e623}">
          <xlrd:rvb i="152"/>
        </ext>
      </extLst>
    </bk>
    <bk>
      <extLst>
        <ext uri="{3e2802c4-a4d2-4d8b-9148-e3be6c30e623}">
          <xlrd:rvb i="155"/>
        </ext>
      </extLst>
    </bk>
    <bk>
      <extLst>
        <ext uri="{3e2802c4-a4d2-4d8b-9148-e3be6c30e623}">
          <xlrd:rvb i="158"/>
        </ext>
      </extLst>
    </bk>
    <bk>
      <extLst>
        <ext uri="{3e2802c4-a4d2-4d8b-9148-e3be6c30e623}">
          <xlrd:rvb i="161"/>
        </ext>
      </extLst>
    </bk>
    <bk>
      <extLst>
        <ext uri="{3e2802c4-a4d2-4d8b-9148-e3be6c30e623}">
          <xlrd:rvb i="164"/>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5"/>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10"/>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3"/>
        </ext>
      </extLst>
    </bk>
    <bk>
      <extLst>
        <ext uri="{3e2802c4-a4d2-4d8b-9148-e3be6c30e623}">
          <xlrd:rvb i="246"/>
        </ext>
      </extLst>
    </bk>
    <bk>
      <extLst>
        <ext uri="{3e2802c4-a4d2-4d8b-9148-e3be6c30e623}">
          <xlrd:rvb i="249"/>
        </ext>
      </extLst>
    </bk>
    <bk>
      <extLst>
        <ext uri="{3e2802c4-a4d2-4d8b-9148-e3be6c30e623}">
          <xlrd:rvb i="252"/>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bk>
      <extLst>
        <ext uri="{3e2802c4-a4d2-4d8b-9148-e3be6c30e623}">
          <xlrd:rvb i="282"/>
        </ext>
      </extLst>
    </bk>
    <bk>
      <extLst>
        <ext uri="{3e2802c4-a4d2-4d8b-9148-e3be6c30e623}">
          <xlrd:rvb i="285"/>
        </ext>
      </extLst>
    </bk>
    <bk>
      <extLst>
        <ext uri="{3e2802c4-a4d2-4d8b-9148-e3be6c30e623}">
          <xlrd:rvb i="288"/>
        </ext>
      </extLst>
    </bk>
    <bk>
      <extLst>
        <ext uri="{3e2802c4-a4d2-4d8b-9148-e3be6c30e623}">
          <xlrd:rvb i="291"/>
        </ext>
      </extLst>
    </bk>
    <bk>
      <extLst>
        <ext uri="{3e2802c4-a4d2-4d8b-9148-e3be6c30e623}">
          <xlrd:rvb i="294"/>
        </ext>
      </extLst>
    </bk>
    <bk>
      <extLst>
        <ext uri="{3e2802c4-a4d2-4d8b-9148-e3be6c30e623}">
          <xlrd:rvb i="297"/>
        </ext>
      </extLst>
    </bk>
    <bk>
      <extLst>
        <ext uri="{3e2802c4-a4d2-4d8b-9148-e3be6c30e623}">
          <xlrd:rvb i="300"/>
        </ext>
      </extLst>
    </bk>
    <bk>
      <extLst>
        <ext uri="{3e2802c4-a4d2-4d8b-9148-e3be6c30e623}">
          <xlrd:rvb i="303"/>
        </ext>
      </extLst>
    </bk>
    <bk>
      <extLst>
        <ext uri="{3e2802c4-a4d2-4d8b-9148-e3be6c30e623}">
          <xlrd:rvb i="306"/>
        </ext>
      </extLst>
    </bk>
    <bk>
      <extLst>
        <ext uri="{3e2802c4-a4d2-4d8b-9148-e3be6c30e623}">
          <xlrd:rvb i="309"/>
        </ext>
      </extLst>
    </bk>
    <bk>
      <extLst>
        <ext uri="{3e2802c4-a4d2-4d8b-9148-e3be6c30e623}">
          <xlrd:rvb i="312"/>
        </ext>
      </extLst>
    </bk>
    <bk>
      <extLst>
        <ext uri="{3e2802c4-a4d2-4d8b-9148-e3be6c30e623}">
          <xlrd:rvb i="315"/>
        </ext>
      </extLst>
    </bk>
    <bk>
      <extLst>
        <ext uri="{3e2802c4-a4d2-4d8b-9148-e3be6c30e623}">
          <xlrd:rvb i="318"/>
        </ext>
      </extLst>
    </bk>
    <bk>
      <extLst>
        <ext uri="{3e2802c4-a4d2-4d8b-9148-e3be6c30e623}">
          <xlrd:rvb i="321"/>
        </ext>
      </extLst>
    </bk>
    <bk>
      <extLst>
        <ext uri="{3e2802c4-a4d2-4d8b-9148-e3be6c30e623}">
          <xlrd:rvb i="324"/>
        </ext>
      </extLst>
    </bk>
    <bk>
      <extLst>
        <ext uri="{3e2802c4-a4d2-4d8b-9148-e3be6c30e623}">
          <xlrd:rvb i="327"/>
        </ext>
      </extLst>
    </bk>
    <bk>
      <extLst>
        <ext uri="{3e2802c4-a4d2-4d8b-9148-e3be6c30e623}">
          <xlrd:rvb i="330"/>
        </ext>
      </extLst>
    </bk>
    <bk>
      <extLst>
        <ext uri="{3e2802c4-a4d2-4d8b-9148-e3be6c30e623}">
          <xlrd:rvb i="333"/>
        </ext>
      </extLst>
    </bk>
    <bk>
      <extLst>
        <ext uri="{3e2802c4-a4d2-4d8b-9148-e3be6c30e623}">
          <xlrd:rvb i="336"/>
        </ext>
      </extLst>
    </bk>
    <bk>
      <extLst>
        <ext uri="{3e2802c4-a4d2-4d8b-9148-e3be6c30e623}">
          <xlrd:rvb i="339"/>
        </ext>
      </extLst>
    </bk>
    <bk>
      <extLst>
        <ext uri="{3e2802c4-a4d2-4d8b-9148-e3be6c30e623}">
          <xlrd:rvb i="342"/>
        </ext>
      </extLst>
    </bk>
    <bk>
      <extLst>
        <ext uri="{3e2802c4-a4d2-4d8b-9148-e3be6c30e623}">
          <xlrd:rvb i="345"/>
        </ext>
      </extLst>
    </bk>
    <bk>
      <extLst>
        <ext uri="{3e2802c4-a4d2-4d8b-9148-e3be6c30e623}">
          <xlrd:rvb i="348"/>
        </ext>
      </extLst>
    </bk>
    <bk>
      <extLst>
        <ext uri="{3e2802c4-a4d2-4d8b-9148-e3be6c30e623}">
          <xlrd:rvb i="351"/>
        </ext>
      </extLst>
    </bk>
    <bk>
      <extLst>
        <ext uri="{3e2802c4-a4d2-4d8b-9148-e3be6c30e623}">
          <xlrd:rvb i="354"/>
        </ext>
      </extLst>
    </bk>
    <bk>
      <extLst>
        <ext uri="{3e2802c4-a4d2-4d8b-9148-e3be6c30e623}">
          <xlrd:rvb i="357"/>
        </ext>
      </extLst>
    </bk>
    <bk>
      <extLst>
        <ext uri="{3e2802c4-a4d2-4d8b-9148-e3be6c30e623}">
          <xlrd:rvb i="360"/>
        </ext>
      </extLst>
    </bk>
    <bk>
      <extLst>
        <ext uri="{3e2802c4-a4d2-4d8b-9148-e3be6c30e623}">
          <xlrd:rvb i="363"/>
        </ext>
      </extLst>
    </bk>
    <bk>
      <extLst>
        <ext uri="{3e2802c4-a4d2-4d8b-9148-e3be6c30e623}">
          <xlrd:rvb i="366"/>
        </ext>
      </extLst>
    </bk>
    <bk>
      <extLst>
        <ext uri="{3e2802c4-a4d2-4d8b-9148-e3be6c30e623}">
          <xlrd:rvb i="369"/>
        </ext>
      </extLst>
    </bk>
    <bk>
      <extLst>
        <ext uri="{3e2802c4-a4d2-4d8b-9148-e3be6c30e623}">
          <xlrd:rvb i="372"/>
        </ext>
      </extLst>
    </bk>
    <bk>
      <extLst>
        <ext uri="{3e2802c4-a4d2-4d8b-9148-e3be6c30e623}">
          <xlrd:rvb i="375"/>
        </ext>
      </extLst>
    </bk>
    <bk>
      <extLst>
        <ext uri="{3e2802c4-a4d2-4d8b-9148-e3be6c30e623}">
          <xlrd:rvb i="378"/>
        </ext>
      </extLst>
    </bk>
    <bk>
      <extLst>
        <ext uri="{3e2802c4-a4d2-4d8b-9148-e3be6c30e623}">
          <xlrd:rvb i="381"/>
        </ext>
      </extLst>
    </bk>
    <bk>
      <extLst>
        <ext uri="{3e2802c4-a4d2-4d8b-9148-e3be6c30e623}">
          <xlrd:rvb i="384"/>
        </ext>
      </extLst>
    </bk>
    <bk>
      <extLst>
        <ext uri="{3e2802c4-a4d2-4d8b-9148-e3be6c30e623}">
          <xlrd:rvb i="387"/>
        </ext>
      </extLst>
    </bk>
    <bk>
      <extLst>
        <ext uri="{3e2802c4-a4d2-4d8b-9148-e3be6c30e623}">
          <xlrd:rvb i="390"/>
        </ext>
      </extLst>
    </bk>
    <bk>
      <extLst>
        <ext uri="{3e2802c4-a4d2-4d8b-9148-e3be6c30e623}">
          <xlrd:rvb i="393"/>
        </ext>
      </extLst>
    </bk>
    <bk>
      <extLst>
        <ext uri="{3e2802c4-a4d2-4d8b-9148-e3be6c30e623}">
          <xlrd:rvb i="395"/>
        </ext>
      </extLst>
    </bk>
    <bk>
      <extLst>
        <ext uri="{3e2802c4-a4d2-4d8b-9148-e3be6c30e623}">
          <xlrd:rvb i="398"/>
        </ext>
      </extLst>
    </bk>
    <bk>
      <extLst>
        <ext uri="{3e2802c4-a4d2-4d8b-9148-e3be6c30e623}">
          <xlrd:rvb i="401"/>
        </ext>
      </extLst>
    </bk>
    <bk>
      <extLst>
        <ext uri="{3e2802c4-a4d2-4d8b-9148-e3be6c30e623}">
          <xlrd:rvb i="404"/>
        </ext>
      </extLst>
    </bk>
    <bk>
      <extLst>
        <ext uri="{3e2802c4-a4d2-4d8b-9148-e3be6c30e623}">
          <xlrd:rvb i="407"/>
        </ext>
      </extLst>
    </bk>
    <bk>
      <extLst>
        <ext uri="{3e2802c4-a4d2-4d8b-9148-e3be6c30e623}">
          <xlrd:rvb i="410"/>
        </ext>
      </extLst>
    </bk>
    <bk>
      <extLst>
        <ext uri="{3e2802c4-a4d2-4d8b-9148-e3be6c30e623}">
          <xlrd:rvb i="413"/>
        </ext>
      </extLst>
    </bk>
    <bk>
      <extLst>
        <ext uri="{3e2802c4-a4d2-4d8b-9148-e3be6c30e623}">
          <xlrd:rvb i="416"/>
        </ext>
      </extLst>
    </bk>
    <bk>
      <extLst>
        <ext uri="{3e2802c4-a4d2-4d8b-9148-e3be6c30e623}">
          <xlrd:rvb i="419"/>
        </ext>
      </extLst>
    </bk>
    <bk>
      <extLst>
        <ext uri="{3e2802c4-a4d2-4d8b-9148-e3be6c30e623}">
          <xlrd:rvb i="422"/>
        </ext>
      </extLst>
    </bk>
    <bk>
      <extLst>
        <ext uri="{3e2802c4-a4d2-4d8b-9148-e3be6c30e623}">
          <xlrd:rvb i="425"/>
        </ext>
      </extLst>
    </bk>
    <bk>
      <extLst>
        <ext uri="{3e2802c4-a4d2-4d8b-9148-e3be6c30e623}">
          <xlrd:rvb i="428"/>
        </ext>
      </extLst>
    </bk>
    <bk>
      <extLst>
        <ext uri="{3e2802c4-a4d2-4d8b-9148-e3be6c30e623}">
          <xlrd:rvb i="431"/>
        </ext>
      </extLst>
    </bk>
    <bk>
      <extLst>
        <ext uri="{3e2802c4-a4d2-4d8b-9148-e3be6c30e623}">
          <xlrd:rvb i="434"/>
        </ext>
      </extLst>
    </bk>
    <bk>
      <extLst>
        <ext uri="{3e2802c4-a4d2-4d8b-9148-e3be6c30e623}">
          <xlrd:rvb i="437"/>
        </ext>
      </extLst>
    </bk>
    <bk>
      <extLst>
        <ext uri="{3e2802c4-a4d2-4d8b-9148-e3be6c30e623}">
          <xlrd:rvb i="440"/>
        </ext>
      </extLst>
    </bk>
    <bk>
      <extLst>
        <ext uri="{3e2802c4-a4d2-4d8b-9148-e3be6c30e623}">
          <xlrd:rvb i="443"/>
        </ext>
      </extLst>
    </bk>
    <bk>
      <extLst>
        <ext uri="{3e2802c4-a4d2-4d8b-9148-e3be6c30e623}">
          <xlrd:rvb i="446"/>
        </ext>
      </extLst>
    </bk>
    <bk>
      <extLst>
        <ext uri="{3e2802c4-a4d2-4d8b-9148-e3be6c30e623}">
          <xlrd:rvb i="449"/>
        </ext>
      </extLst>
    </bk>
    <bk>
      <extLst>
        <ext uri="{3e2802c4-a4d2-4d8b-9148-e3be6c30e623}">
          <xlrd:rvb i="452"/>
        </ext>
      </extLst>
    </bk>
    <bk>
      <extLst>
        <ext uri="{3e2802c4-a4d2-4d8b-9148-e3be6c30e623}">
          <xlrd:rvb i="455"/>
        </ext>
      </extLst>
    </bk>
    <bk>
      <extLst>
        <ext uri="{3e2802c4-a4d2-4d8b-9148-e3be6c30e623}">
          <xlrd:rvb i="458"/>
        </ext>
      </extLst>
    </bk>
    <bk>
      <extLst>
        <ext uri="{3e2802c4-a4d2-4d8b-9148-e3be6c30e623}">
          <xlrd:rvb i="461"/>
        </ext>
      </extLst>
    </bk>
    <bk>
      <extLst>
        <ext uri="{3e2802c4-a4d2-4d8b-9148-e3be6c30e623}">
          <xlrd:rvb i="464"/>
        </ext>
      </extLst>
    </bk>
    <bk>
      <extLst>
        <ext uri="{3e2802c4-a4d2-4d8b-9148-e3be6c30e623}">
          <xlrd:rvb i="467"/>
        </ext>
      </extLst>
    </bk>
    <bk>
      <extLst>
        <ext uri="{3e2802c4-a4d2-4d8b-9148-e3be6c30e623}">
          <xlrd:rvb i="470"/>
        </ext>
      </extLst>
    </bk>
    <bk>
      <extLst>
        <ext uri="{3e2802c4-a4d2-4d8b-9148-e3be6c30e623}">
          <xlrd:rvb i="473"/>
        </ext>
      </extLst>
    </bk>
    <bk>
      <extLst>
        <ext uri="{3e2802c4-a4d2-4d8b-9148-e3be6c30e623}">
          <xlrd:rvb i="476"/>
        </ext>
      </extLst>
    </bk>
    <bk>
      <extLst>
        <ext uri="{3e2802c4-a4d2-4d8b-9148-e3be6c30e623}">
          <xlrd:rvb i="479"/>
        </ext>
      </extLst>
    </bk>
    <bk>
      <extLst>
        <ext uri="{3e2802c4-a4d2-4d8b-9148-e3be6c30e623}">
          <xlrd:rvb i="482"/>
        </ext>
      </extLst>
    </bk>
    <bk>
      <extLst>
        <ext uri="{3e2802c4-a4d2-4d8b-9148-e3be6c30e623}">
          <xlrd:rvb i="484"/>
        </ext>
      </extLst>
    </bk>
    <bk>
      <extLst>
        <ext uri="{3e2802c4-a4d2-4d8b-9148-e3be6c30e623}">
          <xlrd:rvb i="487"/>
        </ext>
      </extLst>
    </bk>
    <bk>
      <extLst>
        <ext uri="{3e2802c4-a4d2-4d8b-9148-e3be6c30e623}">
          <xlrd:rvb i="490"/>
        </ext>
      </extLst>
    </bk>
    <bk>
      <extLst>
        <ext uri="{3e2802c4-a4d2-4d8b-9148-e3be6c30e623}">
          <xlrd:rvb i="493"/>
        </ext>
      </extLst>
    </bk>
    <bk>
      <extLst>
        <ext uri="{3e2802c4-a4d2-4d8b-9148-e3be6c30e623}">
          <xlrd:rvb i="496"/>
        </ext>
      </extLst>
    </bk>
    <bk>
      <extLst>
        <ext uri="{3e2802c4-a4d2-4d8b-9148-e3be6c30e623}">
          <xlrd:rvb i="499"/>
        </ext>
      </extLst>
    </bk>
    <bk>
      <extLst>
        <ext uri="{3e2802c4-a4d2-4d8b-9148-e3be6c30e623}">
          <xlrd:rvb i="502"/>
        </ext>
      </extLst>
    </bk>
    <bk>
      <extLst>
        <ext uri="{3e2802c4-a4d2-4d8b-9148-e3be6c30e623}">
          <xlrd:rvb i="505"/>
        </ext>
      </extLst>
    </bk>
    <bk>
      <extLst>
        <ext uri="{3e2802c4-a4d2-4d8b-9148-e3be6c30e623}">
          <xlrd:rvb i="507"/>
        </ext>
      </extLst>
    </bk>
    <bk>
      <extLst>
        <ext uri="{3e2802c4-a4d2-4d8b-9148-e3be6c30e623}">
          <xlrd:rvb i="510"/>
        </ext>
      </extLst>
    </bk>
    <bk>
      <extLst>
        <ext uri="{3e2802c4-a4d2-4d8b-9148-e3be6c30e623}">
          <xlrd:rvb i="513"/>
        </ext>
      </extLst>
    </bk>
    <bk>
      <extLst>
        <ext uri="{3e2802c4-a4d2-4d8b-9148-e3be6c30e623}">
          <xlrd:rvb i="516"/>
        </ext>
      </extLst>
    </bk>
    <bk>
      <extLst>
        <ext uri="{3e2802c4-a4d2-4d8b-9148-e3be6c30e623}">
          <xlrd:rvb i="519"/>
        </ext>
      </extLst>
    </bk>
    <bk>
      <extLst>
        <ext uri="{3e2802c4-a4d2-4d8b-9148-e3be6c30e623}">
          <xlrd:rvb i="522"/>
        </ext>
      </extLst>
    </bk>
    <bk>
      <extLst>
        <ext uri="{3e2802c4-a4d2-4d8b-9148-e3be6c30e623}">
          <xlrd:rvb i="525"/>
        </ext>
      </extLst>
    </bk>
    <bk>
      <extLst>
        <ext uri="{3e2802c4-a4d2-4d8b-9148-e3be6c30e623}">
          <xlrd:rvb i="528"/>
        </ext>
      </extLst>
    </bk>
    <bk>
      <extLst>
        <ext uri="{3e2802c4-a4d2-4d8b-9148-e3be6c30e623}">
          <xlrd:rvb i="531"/>
        </ext>
      </extLst>
    </bk>
    <bk>
      <extLst>
        <ext uri="{3e2802c4-a4d2-4d8b-9148-e3be6c30e623}">
          <xlrd:rvb i="534"/>
        </ext>
      </extLst>
    </bk>
    <bk>
      <extLst>
        <ext uri="{3e2802c4-a4d2-4d8b-9148-e3be6c30e623}">
          <xlrd:rvb i="537"/>
        </ext>
      </extLst>
    </bk>
    <bk>
      <extLst>
        <ext uri="{3e2802c4-a4d2-4d8b-9148-e3be6c30e623}">
          <xlrd:rvb i="540"/>
        </ext>
      </extLst>
    </bk>
    <bk>
      <extLst>
        <ext uri="{3e2802c4-a4d2-4d8b-9148-e3be6c30e623}">
          <xlrd:rvb i="543"/>
        </ext>
      </extLst>
    </bk>
    <bk>
      <extLst>
        <ext uri="{3e2802c4-a4d2-4d8b-9148-e3be6c30e623}">
          <xlrd:rvb i="546"/>
        </ext>
      </extLst>
    </bk>
    <bk>
      <extLst>
        <ext uri="{3e2802c4-a4d2-4d8b-9148-e3be6c30e623}">
          <xlrd:rvb i="549"/>
        </ext>
      </extLst>
    </bk>
    <bk>
      <extLst>
        <ext uri="{3e2802c4-a4d2-4d8b-9148-e3be6c30e623}">
          <xlrd:rvb i="552"/>
        </ext>
      </extLst>
    </bk>
    <bk>
      <extLst>
        <ext uri="{3e2802c4-a4d2-4d8b-9148-e3be6c30e623}">
          <xlrd:rvb i="555"/>
        </ext>
      </extLst>
    </bk>
    <bk>
      <extLst>
        <ext uri="{3e2802c4-a4d2-4d8b-9148-e3be6c30e623}">
          <xlrd:rvb i="558"/>
        </ext>
      </extLst>
    </bk>
    <bk>
      <extLst>
        <ext uri="{3e2802c4-a4d2-4d8b-9148-e3be6c30e623}">
          <xlrd:rvb i="561"/>
        </ext>
      </extLst>
    </bk>
    <bk>
      <extLst>
        <ext uri="{3e2802c4-a4d2-4d8b-9148-e3be6c30e623}">
          <xlrd:rvb i="564"/>
        </ext>
      </extLst>
    </bk>
    <bk>
      <extLst>
        <ext uri="{3e2802c4-a4d2-4d8b-9148-e3be6c30e623}">
          <xlrd:rvb i="567"/>
        </ext>
      </extLst>
    </bk>
    <bk>
      <extLst>
        <ext uri="{3e2802c4-a4d2-4d8b-9148-e3be6c30e623}">
          <xlrd:rvb i="570"/>
        </ext>
      </extLst>
    </bk>
    <bk>
      <extLst>
        <ext uri="{3e2802c4-a4d2-4d8b-9148-e3be6c30e623}">
          <xlrd:rvb i="573"/>
        </ext>
      </extLst>
    </bk>
    <bk>
      <extLst>
        <ext uri="{3e2802c4-a4d2-4d8b-9148-e3be6c30e623}">
          <xlrd:rvb i="576"/>
        </ext>
      </extLst>
    </bk>
    <bk>
      <extLst>
        <ext uri="{3e2802c4-a4d2-4d8b-9148-e3be6c30e623}">
          <xlrd:rvb i="579"/>
        </ext>
      </extLst>
    </bk>
    <bk>
      <extLst>
        <ext uri="{3e2802c4-a4d2-4d8b-9148-e3be6c30e623}">
          <xlrd:rvb i="582"/>
        </ext>
      </extLst>
    </bk>
    <bk>
      <extLst>
        <ext uri="{3e2802c4-a4d2-4d8b-9148-e3be6c30e623}">
          <xlrd:rvb i="585"/>
        </ext>
      </extLst>
    </bk>
    <bk>
      <extLst>
        <ext uri="{3e2802c4-a4d2-4d8b-9148-e3be6c30e623}">
          <xlrd:rvb i="588"/>
        </ext>
      </extLst>
    </bk>
    <bk>
      <extLst>
        <ext uri="{3e2802c4-a4d2-4d8b-9148-e3be6c30e623}">
          <xlrd:rvb i="591"/>
        </ext>
      </extLst>
    </bk>
    <bk>
      <extLst>
        <ext uri="{3e2802c4-a4d2-4d8b-9148-e3be6c30e623}">
          <xlrd:rvb i="594"/>
        </ext>
      </extLst>
    </bk>
    <bk>
      <extLst>
        <ext uri="{3e2802c4-a4d2-4d8b-9148-e3be6c30e623}">
          <xlrd:rvb i="597"/>
        </ext>
      </extLst>
    </bk>
    <bk>
      <extLst>
        <ext uri="{3e2802c4-a4d2-4d8b-9148-e3be6c30e623}">
          <xlrd:rvb i="600"/>
        </ext>
      </extLst>
    </bk>
    <bk>
      <extLst>
        <ext uri="{3e2802c4-a4d2-4d8b-9148-e3be6c30e623}">
          <xlrd:rvb i="603"/>
        </ext>
      </extLst>
    </bk>
    <bk>
      <extLst>
        <ext uri="{3e2802c4-a4d2-4d8b-9148-e3be6c30e623}">
          <xlrd:rvb i="606"/>
        </ext>
      </extLst>
    </bk>
    <bk>
      <extLst>
        <ext uri="{3e2802c4-a4d2-4d8b-9148-e3be6c30e623}">
          <xlrd:rvb i="609"/>
        </ext>
      </extLst>
    </bk>
    <bk>
      <extLst>
        <ext uri="{3e2802c4-a4d2-4d8b-9148-e3be6c30e623}">
          <xlrd:rvb i="612"/>
        </ext>
      </extLst>
    </bk>
    <bk>
      <extLst>
        <ext uri="{3e2802c4-a4d2-4d8b-9148-e3be6c30e623}">
          <xlrd:rvb i="615"/>
        </ext>
      </extLst>
    </bk>
    <bk>
      <extLst>
        <ext uri="{3e2802c4-a4d2-4d8b-9148-e3be6c30e623}">
          <xlrd:rvb i="618"/>
        </ext>
      </extLst>
    </bk>
    <bk>
      <extLst>
        <ext uri="{3e2802c4-a4d2-4d8b-9148-e3be6c30e623}">
          <xlrd:rvb i="621"/>
        </ext>
      </extLst>
    </bk>
    <bk>
      <extLst>
        <ext uri="{3e2802c4-a4d2-4d8b-9148-e3be6c30e623}">
          <xlrd:rvb i="624"/>
        </ext>
      </extLst>
    </bk>
    <bk>
      <extLst>
        <ext uri="{3e2802c4-a4d2-4d8b-9148-e3be6c30e623}">
          <xlrd:rvb i="627"/>
        </ext>
      </extLst>
    </bk>
    <bk>
      <extLst>
        <ext uri="{3e2802c4-a4d2-4d8b-9148-e3be6c30e623}">
          <xlrd:rvb i="630"/>
        </ext>
      </extLst>
    </bk>
    <bk>
      <extLst>
        <ext uri="{3e2802c4-a4d2-4d8b-9148-e3be6c30e623}">
          <xlrd:rvb i="633"/>
        </ext>
      </extLst>
    </bk>
    <bk>
      <extLst>
        <ext uri="{3e2802c4-a4d2-4d8b-9148-e3be6c30e623}">
          <xlrd:rvb i="636"/>
        </ext>
      </extLst>
    </bk>
    <bk>
      <extLst>
        <ext uri="{3e2802c4-a4d2-4d8b-9148-e3be6c30e623}">
          <xlrd:rvb i="639"/>
        </ext>
      </extLst>
    </bk>
    <bk>
      <extLst>
        <ext uri="{3e2802c4-a4d2-4d8b-9148-e3be6c30e623}">
          <xlrd:rvb i="642"/>
        </ext>
      </extLst>
    </bk>
    <bk>
      <extLst>
        <ext uri="{3e2802c4-a4d2-4d8b-9148-e3be6c30e623}">
          <xlrd:rvb i="645"/>
        </ext>
      </extLst>
    </bk>
    <bk>
      <extLst>
        <ext uri="{3e2802c4-a4d2-4d8b-9148-e3be6c30e623}">
          <xlrd:rvb i="648"/>
        </ext>
      </extLst>
    </bk>
    <bk>
      <extLst>
        <ext uri="{3e2802c4-a4d2-4d8b-9148-e3be6c30e623}">
          <xlrd:rvb i="651"/>
        </ext>
      </extLst>
    </bk>
    <bk>
      <extLst>
        <ext uri="{3e2802c4-a4d2-4d8b-9148-e3be6c30e623}">
          <xlrd:rvb i="654"/>
        </ext>
      </extLst>
    </bk>
    <bk>
      <extLst>
        <ext uri="{3e2802c4-a4d2-4d8b-9148-e3be6c30e623}">
          <xlrd:rvb i="657"/>
        </ext>
      </extLst>
    </bk>
    <bk>
      <extLst>
        <ext uri="{3e2802c4-a4d2-4d8b-9148-e3be6c30e623}">
          <xlrd:rvb i="660"/>
        </ext>
      </extLst>
    </bk>
    <bk>
      <extLst>
        <ext uri="{3e2802c4-a4d2-4d8b-9148-e3be6c30e623}">
          <xlrd:rvb i="663"/>
        </ext>
      </extLst>
    </bk>
    <bk>
      <extLst>
        <ext uri="{3e2802c4-a4d2-4d8b-9148-e3be6c30e623}">
          <xlrd:rvb i="666"/>
        </ext>
      </extLst>
    </bk>
    <bk>
      <extLst>
        <ext uri="{3e2802c4-a4d2-4d8b-9148-e3be6c30e623}">
          <xlrd:rvb i="669"/>
        </ext>
      </extLst>
    </bk>
    <bk>
      <extLst>
        <ext uri="{3e2802c4-a4d2-4d8b-9148-e3be6c30e623}">
          <xlrd:rvb i="672"/>
        </ext>
      </extLst>
    </bk>
    <bk>
      <extLst>
        <ext uri="{3e2802c4-a4d2-4d8b-9148-e3be6c30e623}">
          <xlrd:rvb i="675"/>
        </ext>
      </extLst>
    </bk>
    <bk>
      <extLst>
        <ext uri="{3e2802c4-a4d2-4d8b-9148-e3be6c30e623}">
          <xlrd:rvb i="678"/>
        </ext>
      </extLst>
    </bk>
    <bk>
      <extLst>
        <ext uri="{3e2802c4-a4d2-4d8b-9148-e3be6c30e623}">
          <xlrd:rvb i="680"/>
        </ext>
      </extLst>
    </bk>
    <bk>
      <extLst>
        <ext uri="{3e2802c4-a4d2-4d8b-9148-e3be6c30e623}">
          <xlrd:rvb i="683"/>
        </ext>
      </extLst>
    </bk>
    <bk>
      <extLst>
        <ext uri="{3e2802c4-a4d2-4d8b-9148-e3be6c30e623}">
          <xlrd:rvb i="686"/>
        </ext>
      </extLst>
    </bk>
    <bk>
      <extLst>
        <ext uri="{3e2802c4-a4d2-4d8b-9148-e3be6c30e623}">
          <xlrd:rvb i="689"/>
        </ext>
      </extLst>
    </bk>
    <bk>
      <extLst>
        <ext uri="{3e2802c4-a4d2-4d8b-9148-e3be6c30e623}">
          <xlrd:rvb i="692"/>
        </ext>
      </extLst>
    </bk>
    <bk>
      <extLst>
        <ext uri="{3e2802c4-a4d2-4d8b-9148-e3be6c30e623}">
          <xlrd:rvb i="695"/>
        </ext>
      </extLst>
    </bk>
    <bk>
      <extLst>
        <ext uri="{3e2802c4-a4d2-4d8b-9148-e3be6c30e623}">
          <xlrd:rvb i="698"/>
        </ext>
      </extLst>
    </bk>
    <bk>
      <extLst>
        <ext uri="{3e2802c4-a4d2-4d8b-9148-e3be6c30e623}">
          <xlrd:rvb i="701"/>
        </ext>
      </extLst>
    </bk>
    <bk>
      <extLst>
        <ext uri="{3e2802c4-a4d2-4d8b-9148-e3be6c30e623}">
          <xlrd:rvb i="704"/>
        </ext>
      </extLst>
    </bk>
    <bk>
      <extLst>
        <ext uri="{3e2802c4-a4d2-4d8b-9148-e3be6c30e623}">
          <xlrd:rvb i="707"/>
        </ext>
      </extLst>
    </bk>
    <bk>
      <extLst>
        <ext uri="{3e2802c4-a4d2-4d8b-9148-e3be6c30e623}">
          <xlrd:rvb i="710"/>
        </ext>
      </extLst>
    </bk>
    <bk>
      <extLst>
        <ext uri="{3e2802c4-a4d2-4d8b-9148-e3be6c30e623}">
          <xlrd:rvb i="713"/>
        </ext>
      </extLst>
    </bk>
    <bk>
      <extLst>
        <ext uri="{3e2802c4-a4d2-4d8b-9148-e3be6c30e623}">
          <xlrd:rvb i="716"/>
        </ext>
      </extLst>
    </bk>
    <bk>
      <extLst>
        <ext uri="{3e2802c4-a4d2-4d8b-9148-e3be6c30e623}">
          <xlrd:rvb i="719"/>
        </ext>
      </extLst>
    </bk>
    <bk>
      <extLst>
        <ext uri="{3e2802c4-a4d2-4d8b-9148-e3be6c30e623}">
          <xlrd:rvb i="722"/>
        </ext>
      </extLst>
    </bk>
    <bk>
      <extLst>
        <ext uri="{3e2802c4-a4d2-4d8b-9148-e3be6c30e623}">
          <xlrd:rvb i="725"/>
        </ext>
      </extLst>
    </bk>
    <bk>
      <extLst>
        <ext uri="{3e2802c4-a4d2-4d8b-9148-e3be6c30e623}">
          <xlrd:rvb i="728"/>
        </ext>
      </extLst>
    </bk>
    <bk>
      <extLst>
        <ext uri="{3e2802c4-a4d2-4d8b-9148-e3be6c30e623}">
          <xlrd:rvb i="731"/>
        </ext>
      </extLst>
    </bk>
    <bk>
      <extLst>
        <ext uri="{3e2802c4-a4d2-4d8b-9148-e3be6c30e623}">
          <xlrd:rvb i="734"/>
        </ext>
      </extLst>
    </bk>
    <bk>
      <extLst>
        <ext uri="{3e2802c4-a4d2-4d8b-9148-e3be6c30e623}">
          <xlrd:rvb i="737"/>
        </ext>
      </extLst>
    </bk>
    <bk>
      <extLst>
        <ext uri="{3e2802c4-a4d2-4d8b-9148-e3be6c30e623}">
          <xlrd:rvb i="740"/>
        </ext>
      </extLst>
    </bk>
    <bk>
      <extLst>
        <ext uri="{3e2802c4-a4d2-4d8b-9148-e3be6c30e623}">
          <xlrd:rvb i="743"/>
        </ext>
      </extLst>
    </bk>
    <bk>
      <extLst>
        <ext uri="{3e2802c4-a4d2-4d8b-9148-e3be6c30e623}">
          <xlrd:rvb i="746"/>
        </ext>
      </extLst>
    </bk>
    <bk>
      <extLst>
        <ext uri="{3e2802c4-a4d2-4d8b-9148-e3be6c30e623}">
          <xlrd:rvb i="749"/>
        </ext>
      </extLst>
    </bk>
    <bk>
      <extLst>
        <ext uri="{3e2802c4-a4d2-4d8b-9148-e3be6c30e623}">
          <xlrd:rvb i="752"/>
        </ext>
      </extLst>
    </bk>
    <bk>
      <extLst>
        <ext uri="{3e2802c4-a4d2-4d8b-9148-e3be6c30e623}">
          <xlrd:rvb i="755"/>
        </ext>
      </extLst>
    </bk>
    <bk>
      <extLst>
        <ext uri="{3e2802c4-a4d2-4d8b-9148-e3be6c30e623}">
          <xlrd:rvb i="758"/>
        </ext>
      </extLst>
    </bk>
    <bk>
      <extLst>
        <ext uri="{3e2802c4-a4d2-4d8b-9148-e3be6c30e623}">
          <xlrd:rvb i="761"/>
        </ext>
      </extLst>
    </bk>
    <bk>
      <extLst>
        <ext uri="{3e2802c4-a4d2-4d8b-9148-e3be6c30e623}">
          <xlrd:rvb i="764"/>
        </ext>
      </extLst>
    </bk>
    <bk>
      <extLst>
        <ext uri="{3e2802c4-a4d2-4d8b-9148-e3be6c30e623}">
          <xlrd:rvb i="767"/>
        </ext>
      </extLst>
    </bk>
    <bk>
      <extLst>
        <ext uri="{3e2802c4-a4d2-4d8b-9148-e3be6c30e623}">
          <xlrd:rvb i="770"/>
        </ext>
      </extLst>
    </bk>
    <bk>
      <extLst>
        <ext uri="{3e2802c4-a4d2-4d8b-9148-e3be6c30e623}">
          <xlrd:rvb i="773"/>
        </ext>
      </extLst>
    </bk>
    <bk>
      <extLst>
        <ext uri="{3e2802c4-a4d2-4d8b-9148-e3be6c30e623}">
          <xlrd:rvb i="776"/>
        </ext>
      </extLst>
    </bk>
    <bk>
      <extLst>
        <ext uri="{3e2802c4-a4d2-4d8b-9148-e3be6c30e623}">
          <xlrd:rvb i="779"/>
        </ext>
      </extLst>
    </bk>
    <bk>
      <extLst>
        <ext uri="{3e2802c4-a4d2-4d8b-9148-e3be6c30e623}">
          <xlrd:rvb i="782"/>
        </ext>
      </extLst>
    </bk>
    <bk>
      <extLst>
        <ext uri="{3e2802c4-a4d2-4d8b-9148-e3be6c30e623}">
          <xlrd:rvb i="785"/>
        </ext>
      </extLst>
    </bk>
    <bk>
      <extLst>
        <ext uri="{3e2802c4-a4d2-4d8b-9148-e3be6c30e623}">
          <xlrd:rvb i="788"/>
        </ext>
      </extLst>
    </bk>
    <bk>
      <extLst>
        <ext uri="{3e2802c4-a4d2-4d8b-9148-e3be6c30e623}">
          <xlrd:rvb i="791"/>
        </ext>
      </extLst>
    </bk>
    <bk>
      <extLst>
        <ext uri="{3e2802c4-a4d2-4d8b-9148-e3be6c30e623}">
          <xlrd:rvb i="794"/>
        </ext>
      </extLst>
    </bk>
    <bk>
      <extLst>
        <ext uri="{3e2802c4-a4d2-4d8b-9148-e3be6c30e623}">
          <xlrd:rvb i="800"/>
        </ext>
      </extLst>
    </bk>
    <bk>
      <extLst>
        <ext uri="{3e2802c4-a4d2-4d8b-9148-e3be6c30e623}">
          <xlrd:rvb i="803"/>
        </ext>
      </extLst>
    </bk>
    <bk>
      <extLst>
        <ext uri="{3e2802c4-a4d2-4d8b-9148-e3be6c30e623}">
          <xlrd:rvb i="806"/>
        </ext>
      </extLst>
    </bk>
    <bk>
      <extLst>
        <ext uri="{3e2802c4-a4d2-4d8b-9148-e3be6c30e623}">
          <xlrd:rvb i="809"/>
        </ext>
      </extLst>
    </bk>
    <bk>
      <extLst>
        <ext uri="{3e2802c4-a4d2-4d8b-9148-e3be6c30e623}">
          <xlrd:rvb i="812"/>
        </ext>
      </extLst>
    </bk>
    <bk>
      <extLst>
        <ext uri="{3e2802c4-a4d2-4d8b-9148-e3be6c30e623}">
          <xlrd:rvb i="815"/>
        </ext>
      </extLst>
    </bk>
    <bk>
      <extLst>
        <ext uri="{3e2802c4-a4d2-4d8b-9148-e3be6c30e623}">
          <xlrd:rvb i="818"/>
        </ext>
      </extLst>
    </bk>
    <bk>
      <extLst>
        <ext uri="{3e2802c4-a4d2-4d8b-9148-e3be6c30e623}">
          <xlrd:rvb i="821"/>
        </ext>
      </extLst>
    </bk>
    <bk>
      <extLst>
        <ext uri="{3e2802c4-a4d2-4d8b-9148-e3be6c30e623}">
          <xlrd:rvb i="824"/>
        </ext>
      </extLst>
    </bk>
    <bk>
      <extLst>
        <ext uri="{3e2802c4-a4d2-4d8b-9148-e3be6c30e623}">
          <xlrd:rvb i="827"/>
        </ext>
      </extLst>
    </bk>
    <bk>
      <extLst>
        <ext uri="{3e2802c4-a4d2-4d8b-9148-e3be6c30e623}">
          <xlrd:rvb i="830"/>
        </ext>
      </extLst>
    </bk>
    <bk>
      <extLst>
        <ext uri="{3e2802c4-a4d2-4d8b-9148-e3be6c30e623}">
          <xlrd:rvb i="833"/>
        </ext>
      </extLst>
    </bk>
    <bk>
      <extLst>
        <ext uri="{3e2802c4-a4d2-4d8b-9148-e3be6c30e623}">
          <xlrd:rvb i="836"/>
        </ext>
      </extLst>
    </bk>
    <bk>
      <extLst>
        <ext uri="{3e2802c4-a4d2-4d8b-9148-e3be6c30e623}">
          <xlrd:rvb i="839"/>
        </ext>
      </extLst>
    </bk>
    <bk>
      <extLst>
        <ext uri="{3e2802c4-a4d2-4d8b-9148-e3be6c30e623}">
          <xlrd:rvb i="842"/>
        </ext>
      </extLst>
    </bk>
    <bk>
      <extLst>
        <ext uri="{3e2802c4-a4d2-4d8b-9148-e3be6c30e623}">
          <xlrd:rvb i="845"/>
        </ext>
      </extLst>
    </bk>
    <bk>
      <extLst>
        <ext uri="{3e2802c4-a4d2-4d8b-9148-e3be6c30e623}">
          <xlrd:rvb i="848"/>
        </ext>
      </extLst>
    </bk>
    <bk>
      <extLst>
        <ext uri="{3e2802c4-a4d2-4d8b-9148-e3be6c30e623}">
          <xlrd:rvb i="851"/>
        </ext>
      </extLst>
    </bk>
    <bk>
      <extLst>
        <ext uri="{3e2802c4-a4d2-4d8b-9148-e3be6c30e623}">
          <xlrd:rvb i="854"/>
        </ext>
      </extLst>
    </bk>
    <bk>
      <extLst>
        <ext uri="{3e2802c4-a4d2-4d8b-9148-e3be6c30e623}">
          <xlrd:rvb i="857"/>
        </ext>
      </extLst>
    </bk>
    <bk>
      <extLst>
        <ext uri="{3e2802c4-a4d2-4d8b-9148-e3be6c30e623}">
          <xlrd:rvb i="860"/>
        </ext>
      </extLst>
    </bk>
    <bk>
      <extLst>
        <ext uri="{3e2802c4-a4d2-4d8b-9148-e3be6c30e623}">
          <xlrd:rvb i="863"/>
        </ext>
      </extLst>
    </bk>
    <bk>
      <extLst>
        <ext uri="{3e2802c4-a4d2-4d8b-9148-e3be6c30e623}">
          <xlrd:rvb i="866"/>
        </ext>
      </extLst>
    </bk>
    <bk>
      <extLst>
        <ext uri="{3e2802c4-a4d2-4d8b-9148-e3be6c30e623}">
          <xlrd:rvb i="869"/>
        </ext>
      </extLst>
    </bk>
    <bk>
      <extLst>
        <ext uri="{3e2802c4-a4d2-4d8b-9148-e3be6c30e623}">
          <xlrd:rvb i="872"/>
        </ext>
      </extLst>
    </bk>
    <bk>
      <extLst>
        <ext uri="{3e2802c4-a4d2-4d8b-9148-e3be6c30e623}">
          <xlrd:rvb i="875"/>
        </ext>
      </extLst>
    </bk>
    <bk>
      <extLst>
        <ext uri="{3e2802c4-a4d2-4d8b-9148-e3be6c30e623}">
          <xlrd:rvb i="878"/>
        </ext>
      </extLst>
    </bk>
    <bk>
      <extLst>
        <ext uri="{3e2802c4-a4d2-4d8b-9148-e3be6c30e623}">
          <xlrd:rvb i="881"/>
        </ext>
      </extLst>
    </bk>
    <bk>
      <extLst>
        <ext uri="{3e2802c4-a4d2-4d8b-9148-e3be6c30e623}">
          <xlrd:rvb i="884"/>
        </ext>
      </extLst>
    </bk>
    <bk>
      <extLst>
        <ext uri="{3e2802c4-a4d2-4d8b-9148-e3be6c30e623}">
          <xlrd:rvb i="887"/>
        </ext>
      </extLst>
    </bk>
    <bk>
      <extLst>
        <ext uri="{3e2802c4-a4d2-4d8b-9148-e3be6c30e623}">
          <xlrd:rvb i="890"/>
        </ext>
      </extLst>
    </bk>
    <bk>
      <extLst>
        <ext uri="{3e2802c4-a4d2-4d8b-9148-e3be6c30e623}">
          <xlrd:rvb i="893"/>
        </ext>
      </extLst>
    </bk>
    <bk>
      <extLst>
        <ext uri="{3e2802c4-a4d2-4d8b-9148-e3be6c30e623}">
          <xlrd:rvb i="896"/>
        </ext>
      </extLst>
    </bk>
    <bk>
      <extLst>
        <ext uri="{3e2802c4-a4d2-4d8b-9148-e3be6c30e623}">
          <xlrd:rvb i="899"/>
        </ext>
      </extLst>
    </bk>
    <bk>
      <extLst>
        <ext uri="{3e2802c4-a4d2-4d8b-9148-e3be6c30e623}">
          <xlrd:rvb i="902"/>
        </ext>
      </extLst>
    </bk>
    <bk>
      <extLst>
        <ext uri="{3e2802c4-a4d2-4d8b-9148-e3be6c30e623}">
          <xlrd:rvb i="905"/>
        </ext>
      </extLst>
    </bk>
    <bk>
      <extLst>
        <ext uri="{3e2802c4-a4d2-4d8b-9148-e3be6c30e623}">
          <xlrd:rvb i="908"/>
        </ext>
      </extLst>
    </bk>
    <bk>
      <extLst>
        <ext uri="{3e2802c4-a4d2-4d8b-9148-e3be6c30e623}">
          <xlrd:rvb i="911"/>
        </ext>
      </extLst>
    </bk>
    <bk>
      <extLst>
        <ext uri="{3e2802c4-a4d2-4d8b-9148-e3be6c30e623}">
          <xlrd:rvb i="914"/>
        </ext>
      </extLst>
    </bk>
    <bk>
      <extLst>
        <ext uri="{3e2802c4-a4d2-4d8b-9148-e3be6c30e623}">
          <xlrd:rvb i="917"/>
        </ext>
      </extLst>
    </bk>
    <bk>
      <extLst>
        <ext uri="{3e2802c4-a4d2-4d8b-9148-e3be6c30e623}">
          <xlrd:rvb i="920"/>
        </ext>
      </extLst>
    </bk>
    <bk>
      <extLst>
        <ext uri="{3e2802c4-a4d2-4d8b-9148-e3be6c30e623}">
          <xlrd:rvb i="923"/>
        </ext>
      </extLst>
    </bk>
    <bk>
      <extLst>
        <ext uri="{3e2802c4-a4d2-4d8b-9148-e3be6c30e623}">
          <xlrd:rvb i="926"/>
        </ext>
      </extLst>
    </bk>
    <bk>
      <extLst>
        <ext uri="{3e2802c4-a4d2-4d8b-9148-e3be6c30e623}">
          <xlrd:rvb i="929"/>
        </ext>
      </extLst>
    </bk>
    <bk>
      <extLst>
        <ext uri="{3e2802c4-a4d2-4d8b-9148-e3be6c30e623}">
          <xlrd:rvb i="931"/>
        </ext>
      </extLst>
    </bk>
    <bk>
      <extLst>
        <ext uri="{3e2802c4-a4d2-4d8b-9148-e3be6c30e623}">
          <xlrd:rvb i="934"/>
        </ext>
      </extLst>
    </bk>
    <bk>
      <extLst>
        <ext uri="{3e2802c4-a4d2-4d8b-9148-e3be6c30e623}">
          <xlrd:rvb i="937"/>
        </ext>
      </extLst>
    </bk>
    <bk>
      <extLst>
        <ext uri="{3e2802c4-a4d2-4d8b-9148-e3be6c30e623}">
          <xlrd:rvb i="940"/>
        </ext>
      </extLst>
    </bk>
    <bk>
      <extLst>
        <ext uri="{3e2802c4-a4d2-4d8b-9148-e3be6c30e623}">
          <xlrd:rvb i="943"/>
        </ext>
      </extLst>
    </bk>
    <bk>
      <extLst>
        <ext uri="{3e2802c4-a4d2-4d8b-9148-e3be6c30e623}">
          <xlrd:rvb i="946"/>
        </ext>
      </extLst>
    </bk>
    <bk>
      <extLst>
        <ext uri="{3e2802c4-a4d2-4d8b-9148-e3be6c30e623}">
          <xlrd:rvb i="949"/>
        </ext>
      </extLst>
    </bk>
    <bk>
      <extLst>
        <ext uri="{3e2802c4-a4d2-4d8b-9148-e3be6c30e623}">
          <xlrd:rvb i="952"/>
        </ext>
      </extLst>
    </bk>
    <bk>
      <extLst>
        <ext uri="{3e2802c4-a4d2-4d8b-9148-e3be6c30e623}">
          <xlrd:rvb i="955"/>
        </ext>
      </extLst>
    </bk>
    <bk>
      <extLst>
        <ext uri="{3e2802c4-a4d2-4d8b-9148-e3be6c30e623}">
          <xlrd:rvb i="958"/>
        </ext>
      </extLst>
    </bk>
    <bk>
      <extLst>
        <ext uri="{3e2802c4-a4d2-4d8b-9148-e3be6c30e623}">
          <xlrd:rvb i="961"/>
        </ext>
      </extLst>
    </bk>
    <bk>
      <extLst>
        <ext uri="{3e2802c4-a4d2-4d8b-9148-e3be6c30e623}">
          <xlrd:rvb i="964"/>
        </ext>
      </extLst>
    </bk>
    <bk>
      <extLst>
        <ext uri="{3e2802c4-a4d2-4d8b-9148-e3be6c30e623}">
          <xlrd:rvb i="967"/>
        </ext>
      </extLst>
    </bk>
    <bk>
      <extLst>
        <ext uri="{3e2802c4-a4d2-4d8b-9148-e3be6c30e623}">
          <xlrd:rvb i="970"/>
        </ext>
      </extLst>
    </bk>
    <bk>
      <extLst>
        <ext uri="{3e2802c4-a4d2-4d8b-9148-e3be6c30e623}">
          <xlrd:rvb i="973"/>
        </ext>
      </extLst>
    </bk>
    <bk>
      <extLst>
        <ext uri="{3e2802c4-a4d2-4d8b-9148-e3be6c30e623}">
          <xlrd:rvb i="976"/>
        </ext>
      </extLst>
    </bk>
    <bk>
      <extLst>
        <ext uri="{3e2802c4-a4d2-4d8b-9148-e3be6c30e623}">
          <xlrd:rvb i="979"/>
        </ext>
      </extLst>
    </bk>
    <bk>
      <extLst>
        <ext uri="{3e2802c4-a4d2-4d8b-9148-e3be6c30e623}">
          <xlrd:rvb i="982"/>
        </ext>
      </extLst>
    </bk>
    <bk>
      <extLst>
        <ext uri="{3e2802c4-a4d2-4d8b-9148-e3be6c30e623}">
          <xlrd:rvb i="985"/>
        </ext>
      </extLst>
    </bk>
    <bk>
      <extLst>
        <ext uri="{3e2802c4-a4d2-4d8b-9148-e3be6c30e623}">
          <xlrd:rvb i="988"/>
        </ext>
      </extLst>
    </bk>
    <bk>
      <extLst>
        <ext uri="{3e2802c4-a4d2-4d8b-9148-e3be6c30e623}">
          <xlrd:rvb i="991"/>
        </ext>
      </extLst>
    </bk>
    <bk>
      <extLst>
        <ext uri="{3e2802c4-a4d2-4d8b-9148-e3be6c30e623}">
          <xlrd:rvb i="994"/>
        </ext>
      </extLst>
    </bk>
    <bk>
      <extLst>
        <ext uri="{3e2802c4-a4d2-4d8b-9148-e3be6c30e623}">
          <xlrd:rvb i="1000"/>
        </ext>
      </extLst>
    </bk>
    <bk>
      <extLst>
        <ext uri="{3e2802c4-a4d2-4d8b-9148-e3be6c30e623}">
          <xlrd:rvb i="1003"/>
        </ext>
      </extLst>
    </bk>
    <bk>
      <extLst>
        <ext uri="{3e2802c4-a4d2-4d8b-9148-e3be6c30e623}">
          <xlrd:rvb i="1006"/>
        </ext>
      </extLst>
    </bk>
    <bk>
      <extLst>
        <ext uri="{3e2802c4-a4d2-4d8b-9148-e3be6c30e623}">
          <xlrd:rvb i="1009"/>
        </ext>
      </extLst>
    </bk>
    <bk>
      <extLst>
        <ext uri="{3e2802c4-a4d2-4d8b-9148-e3be6c30e623}">
          <xlrd:rvb i="1012"/>
        </ext>
      </extLst>
    </bk>
    <bk>
      <extLst>
        <ext uri="{3e2802c4-a4d2-4d8b-9148-e3be6c30e623}">
          <xlrd:rvb i="1015"/>
        </ext>
      </extLst>
    </bk>
    <bk>
      <extLst>
        <ext uri="{3e2802c4-a4d2-4d8b-9148-e3be6c30e623}">
          <xlrd:rvb i="1018"/>
        </ext>
      </extLst>
    </bk>
    <bk>
      <extLst>
        <ext uri="{3e2802c4-a4d2-4d8b-9148-e3be6c30e623}">
          <xlrd:rvb i="1021"/>
        </ext>
      </extLst>
    </bk>
    <bk>
      <extLst>
        <ext uri="{3e2802c4-a4d2-4d8b-9148-e3be6c30e623}">
          <xlrd:rvb i="1024"/>
        </ext>
      </extLst>
    </bk>
    <bk>
      <extLst>
        <ext uri="{3e2802c4-a4d2-4d8b-9148-e3be6c30e623}">
          <xlrd:rvb i="1027"/>
        </ext>
      </extLst>
    </bk>
    <bk>
      <extLst>
        <ext uri="{3e2802c4-a4d2-4d8b-9148-e3be6c30e623}">
          <xlrd:rvb i="1030"/>
        </ext>
      </extLst>
    </bk>
    <bk>
      <extLst>
        <ext uri="{3e2802c4-a4d2-4d8b-9148-e3be6c30e623}">
          <xlrd:rvb i="1033"/>
        </ext>
      </extLst>
    </bk>
    <bk>
      <extLst>
        <ext uri="{3e2802c4-a4d2-4d8b-9148-e3be6c30e623}">
          <xlrd:rvb i="1036"/>
        </ext>
      </extLst>
    </bk>
    <bk>
      <extLst>
        <ext uri="{3e2802c4-a4d2-4d8b-9148-e3be6c30e623}">
          <xlrd:rvb i="1039"/>
        </ext>
      </extLst>
    </bk>
    <bk>
      <extLst>
        <ext uri="{3e2802c4-a4d2-4d8b-9148-e3be6c30e623}">
          <xlrd:rvb i="1042"/>
        </ext>
      </extLst>
    </bk>
    <bk>
      <extLst>
        <ext uri="{3e2802c4-a4d2-4d8b-9148-e3be6c30e623}">
          <xlrd:rvb i="1045"/>
        </ext>
      </extLst>
    </bk>
    <bk>
      <extLst>
        <ext uri="{3e2802c4-a4d2-4d8b-9148-e3be6c30e623}">
          <xlrd:rvb i="1048"/>
        </ext>
      </extLst>
    </bk>
    <bk>
      <extLst>
        <ext uri="{3e2802c4-a4d2-4d8b-9148-e3be6c30e623}">
          <xlrd:rvb i="1051"/>
        </ext>
      </extLst>
    </bk>
    <bk>
      <extLst>
        <ext uri="{3e2802c4-a4d2-4d8b-9148-e3be6c30e623}">
          <xlrd:rvb i="1054"/>
        </ext>
      </extLst>
    </bk>
    <bk>
      <extLst>
        <ext uri="{3e2802c4-a4d2-4d8b-9148-e3be6c30e623}">
          <xlrd:rvb i="1057"/>
        </ext>
      </extLst>
    </bk>
    <bk>
      <extLst>
        <ext uri="{3e2802c4-a4d2-4d8b-9148-e3be6c30e623}">
          <xlrd:rvb i="1060"/>
        </ext>
      </extLst>
    </bk>
    <bk>
      <extLst>
        <ext uri="{3e2802c4-a4d2-4d8b-9148-e3be6c30e623}">
          <xlrd:rvb i="1063"/>
        </ext>
      </extLst>
    </bk>
    <bk>
      <extLst>
        <ext uri="{3e2802c4-a4d2-4d8b-9148-e3be6c30e623}">
          <xlrd:rvb i="1066"/>
        </ext>
      </extLst>
    </bk>
    <bk>
      <extLst>
        <ext uri="{3e2802c4-a4d2-4d8b-9148-e3be6c30e623}">
          <xlrd:rvb i="1069"/>
        </ext>
      </extLst>
    </bk>
    <bk>
      <extLst>
        <ext uri="{3e2802c4-a4d2-4d8b-9148-e3be6c30e623}">
          <xlrd:rvb i="1072"/>
        </ext>
      </extLst>
    </bk>
    <bk>
      <extLst>
        <ext uri="{3e2802c4-a4d2-4d8b-9148-e3be6c30e623}">
          <xlrd:rvb i="1075"/>
        </ext>
      </extLst>
    </bk>
    <bk>
      <extLst>
        <ext uri="{3e2802c4-a4d2-4d8b-9148-e3be6c30e623}">
          <xlrd:rvb i="1078"/>
        </ext>
      </extLst>
    </bk>
    <bk>
      <extLst>
        <ext uri="{3e2802c4-a4d2-4d8b-9148-e3be6c30e623}">
          <xlrd:rvb i="1081"/>
        </ext>
      </extLst>
    </bk>
    <bk>
      <extLst>
        <ext uri="{3e2802c4-a4d2-4d8b-9148-e3be6c30e623}">
          <xlrd:rvb i="1084"/>
        </ext>
      </extLst>
    </bk>
    <bk>
      <extLst>
        <ext uri="{3e2802c4-a4d2-4d8b-9148-e3be6c30e623}">
          <xlrd:rvb i="1087"/>
        </ext>
      </extLst>
    </bk>
    <bk>
      <extLst>
        <ext uri="{3e2802c4-a4d2-4d8b-9148-e3be6c30e623}">
          <xlrd:rvb i="1090"/>
        </ext>
      </extLst>
    </bk>
    <bk>
      <extLst>
        <ext uri="{3e2802c4-a4d2-4d8b-9148-e3be6c30e623}">
          <xlrd:rvb i="1093"/>
        </ext>
      </extLst>
    </bk>
    <bk>
      <extLst>
        <ext uri="{3e2802c4-a4d2-4d8b-9148-e3be6c30e623}">
          <xlrd:rvb i="1096"/>
        </ext>
      </extLst>
    </bk>
    <bk>
      <extLst>
        <ext uri="{3e2802c4-a4d2-4d8b-9148-e3be6c30e623}">
          <xlrd:rvb i="1099"/>
        </ext>
      </extLst>
    </bk>
    <bk>
      <extLst>
        <ext uri="{3e2802c4-a4d2-4d8b-9148-e3be6c30e623}">
          <xlrd:rvb i="1102"/>
        </ext>
      </extLst>
    </bk>
    <bk>
      <extLst>
        <ext uri="{3e2802c4-a4d2-4d8b-9148-e3be6c30e623}">
          <xlrd:rvb i="1105"/>
        </ext>
      </extLst>
    </bk>
    <bk>
      <extLst>
        <ext uri="{3e2802c4-a4d2-4d8b-9148-e3be6c30e623}">
          <xlrd:rvb i="1108"/>
        </ext>
      </extLst>
    </bk>
    <bk>
      <extLst>
        <ext uri="{3e2802c4-a4d2-4d8b-9148-e3be6c30e623}">
          <xlrd:rvb i="1111"/>
        </ext>
      </extLst>
    </bk>
    <bk>
      <extLst>
        <ext uri="{3e2802c4-a4d2-4d8b-9148-e3be6c30e623}">
          <xlrd:rvb i="1114"/>
        </ext>
      </extLst>
    </bk>
    <bk>
      <extLst>
        <ext uri="{3e2802c4-a4d2-4d8b-9148-e3be6c30e623}">
          <xlrd:rvb i="1117"/>
        </ext>
      </extLst>
    </bk>
    <bk>
      <extLst>
        <ext uri="{3e2802c4-a4d2-4d8b-9148-e3be6c30e623}">
          <xlrd:rvb i="1120"/>
        </ext>
      </extLst>
    </bk>
    <bk>
      <extLst>
        <ext uri="{3e2802c4-a4d2-4d8b-9148-e3be6c30e623}">
          <xlrd:rvb i="1123"/>
        </ext>
      </extLst>
    </bk>
    <bk>
      <extLst>
        <ext uri="{3e2802c4-a4d2-4d8b-9148-e3be6c30e623}">
          <xlrd:rvb i="1126"/>
        </ext>
      </extLst>
    </bk>
    <bk>
      <extLst>
        <ext uri="{3e2802c4-a4d2-4d8b-9148-e3be6c30e623}">
          <xlrd:rvb i="1129"/>
        </ext>
      </extLst>
    </bk>
    <bk>
      <extLst>
        <ext uri="{3e2802c4-a4d2-4d8b-9148-e3be6c30e623}">
          <xlrd:rvb i="1132"/>
        </ext>
      </extLst>
    </bk>
    <bk>
      <extLst>
        <ext uri="{3e2802c4-a4d2-4d8b-9148-e3be6c30e623}">
          <xlrd:rvb i="1135"/>
        </ext>
      </extLst>
    </bk>
    <bk>
      <extLst>
        <ext uri="{3e2802c4-a4d2-4d8b-9148-e3be6c30e623}">
          <xlrd:rvb i="1141"/>
        </ext>
      </extLst>
    </bk>
    <bk>
      <extLst>
        <ext uri="{3e2802c4-a4d2-4d8b-9148-e3be6c30e623}">
          <xlrd:rvb i="1144"/>
        </ext>
      </extLst>
    </bk>
    <bk>
      <extLst>
        <ext uri="{3e2802c4-a4d2-4d8b-9148-e3be6c30e623}">
          <xlrd:rvb i="1150"/>
        </ext>
      </extLst>
    </bk>
    <bk>
      <extLst>
        <ext uri="{3e2802c4-a4d2-4d8b-9148-e3be6c30e623}">
          <xlrd:rvb i="1153"/>
        </ext>
      </extLst>
    </bk>
    <bk>
      <extLst>
        <ext uri="{3e2802c4-a4d2-4d8b-9148-e3be6c30e623}">
          <xlrd:rvb i="1156"/>
        </ext>
      </extLst>
    </bk>
    <bk>
      <extLst>
        <ext uri="{3e2802c4-a4d2-4d8b-9148-e3be6c30e623}">
          <xlrd:rvb i="1159"/>
        </ext>
      </extLst>
    </bk>
    <bk>
      <extLst>
        <ext uri="{3e2802c4-a4d2-4d8b-9148-e3be6c30e623}">
          <xlrd:rvb i="1162"/>
        </ext>
      </extLst>
    </bk>
    <bk>
      <extLst>
        <ext uri="{3e2802c4-a4d2-4d8b-9148-e3be6c30e623}">
          <xlrd:rvb i="1165"/>
        </ext>
      </extLst>
    </bk>
    <bk>
      <extLst>
        <ext uri="{3e2802c4-a4d2-4d8b-9148-e3be6c30e623}">
          <xlrd:rvb i="1168"/>
        </ext>
      </extLst>
    </bk>
    <bk>
      <extLst>
        <ext uri="{3e2802c4-a4d2-4d8b-9148-e3be6c30e623}">
          <xlrd:rvb i="1171"/>
        </ext>
      </extLst>
    </bk>
    <bk>
      <extLst>
        <ext uri="{3e2802c4-a4d2-4d8b-9148-e3be6c30e623}">
          <xlrd:rvb i="1174"/>
        </ext>
      </extLst>
    </bk>
    <bk>
      <extLst>
        <ext uri="{3e2802c4-a4d2-4d8b-9148-e3be6c30e623}">
          <xlrd:rvb i="1177"/>
        </ext>
      </extLst>
    </bk>
    <bk>
      <extLst>
        <ext uri="{3e2802c4-a4d2-4d8b-9148-e3be6c30e623}">
          <xlrd:rvb i="1180"/>
        </ext>
      </extLst>
    </bk>
    <bk>
      <extLst>
        <ext uri="{3e2802c4-a4d2-4d8b-9148-e3be6c30e623}">
          <xlrd:rvb i="1183"/>
        </ext>
      </extLst>
    </bk>
    <bk>
      <extLst>
        <ext uri="{3e2802c4-a4d2-4d8b-9148-e3be6c30e623}">
          <xlrd:rvb i="1186"/>
        </ext>
      </extLst>
    </bk>
    <bk>
      <extLst>
        <ext uri="{3e2802c4-a4d2-4d8b-9148-e3be6c30e623}">
          <xlrd:rvb i="1189"/>
        </ext>
      </extLst>
    </bk>
    <bk>
      <extLst>
        <ext uri="{3e2802c4-a4d2-4d8b-9148-e3be6c30e623}">
          <xlrd:rvb i="1192"/>
        </ext>
      </extLst>
    </bk>
    <bk>
      <extLst>
        <ext uri="{3e2802c4-a4d2-4d8b-9148-e3be6c30e623}">
          <xlrd:rvb i="1195"/>
        </ext>
      </extLst>
    </bk>
    <bk>
      <extLst>
        <ext uri="{3e2802c4-a4d2-4d8b-9148-e3be6c30e623}">
          <xlrd:rvb i="1198"/>
        </ext>
      </extLst>
    </bk>
    <bk>
      <extLst>
        <ext uri="{3e2802c4-a4d2-4d8b-9148-e3be6c30e623}">
          <xlrd:rvb i="1201"/>
        </ext>
      </extLst>
    </bk>
    <bk>
      <extLst>
        <ext uri="{3e2802c4-a4d2-4d8b-9148-e3be6c30e623}">
          <xlrd:rvb i="1204"/>
        </ext>
      </extLst>
    </bk>
    <bk>
      <extLst>
        <ext uri="{3e2802c4-a4d2-4d8b-9148-e3be6c30e623}">
          <xlrd:rvb i="1206"/>
        </ext>
      </extLst>
    </bk>
    <bk>
      <extLst>
        <ext uri="{3e2802c4-a4d2-4d8b-9148-e3be6c30e623}">
          <xlrd:rvb i="1209"/>
        </ext>
      </extLst>
    </bk>
    <bk>
      <extLst>
        <ext uri="{3e2802c4-a4d2-4d8b-9148-e3be6c30e623}">
          <xlrd:rvb i="1212"/>
        </ext>
      </extLst>
    </bk>
    <bk>
      <extLst>
        <ext uri="{3e2802c4-a4d2-4d8b-9148-e3be6c30e623}">
          <xlrd:rvb i="1215"/>
        </ext>
      </extLst>
    </bk>
    <bk>
      <extLst>
        <ext uri="{3e2802c4-a4d2-4d8b-9148-e3be6c30e623}">
          <xlrd:rvb i="1218"/>
        </ext>
      </extLst>
    </bk>
    <bk>
      <extLst>
        <ext uri="{3e2802c4-a4d2-4d8b-9148-e3be6c30e623}">
          <xlrd:rvb i="1221"/>
        </ext>
      </extLst>
    </bk>
    <bk>
      <extLst>
        <ext uri="{3e2802c4-a4d2-4d8b-9148-e3be6c30e623}">
          <xlrd:rvb i="1224"/>
        </ext>
      </extLst>
    </bk>
    <bk>
      <extLst>
        <ext uri="{3e2802c4-a4d2-4d8b-9148-e3be6c30e623}">
          <xlrd:rvb i="1230"/>
        </ext>
      </extLst>
    </bk>
    <bk>
      <extLst>
        <ext uri="{3e2802c4-a4d2-4d8b-9148-e3be6c30e623}">
          <xlrd:rvb i="1233"/>
        </ext>
      </extLst>
    </bk>
    <bk>
      <extLst>
        <ext uri="{3e2802c4-a4d2-4d8b-9148-e3be6c30e623}">
          <xlrd:rvb i="1236"/>
        </ext>
      </extLst>
    </bk>
    <bk>
      <extLst>
        <ext uri="{3e2802c4-a4d2-4d8b-9148-e3be6c30e623}">
          <xlrd:rvb i="1239"/>
        </ext>
      </extLst>
    </bk>
    <bk>
      <extLst>
        <ext uri="{3e2802c4-a4d2-4d8b-9148-e3be6c30e623}">
          <xlrd:rvb i="1242"/>
        </ext>
      </extLst>
    </bk>
    <bk>
      <extLst>
        <ext uri="{3e2802c4-a4d2-4d8b-9148-e3be6c30e623}">
          <xlrd:rvb i="1249"/>
        </ext>
      </extLst>
    </bk>
    <bk>
      <extLst>
        <ext uri="{3e2802c4-a4d2-4d8b-9148-e3be6c30e623}">
          <xlrd:rvb i="1252"/>
        </ext>
      </extLst>
    </bk>
    <bk>
      <extLst>
        <ext uri="{3e2802c4-a4d2-4d8b-9148-e3be6c30e623}">
          <xlrd:rvb i="1255"/>
        </ext>
      </extLst>
    </bk>
    <bk>
      <extLst>
        <ext uri="{3e2802c4-a4d2-4d8b-9148-e3be6c30e623}">
          <xlrd:rvb i="1258"/>
        </ext>
      </extLst>
    </bk>
    <bk>
      <extLst>
        <ext uri="{3e2802c4-a4d2-4d8b-9148-e3be6c30e623}">
          <xlrd:rvb i="1261"/>
        </ext>
      </extLst>
    </bk>
    <bk>
      <extLst>
        <ext uri="{3e2802c4-a4d2-4d8b-9148-e3be6c30e623}">
          <xlrd:rvb i="1264"/>
        </ext>
      </extLst>
    </bk>
    <bk>
      <extLst>
        <ext uri="{3e2802c4-a4d2-4d8b-9148-e3be6c30e623}">
          <xlrd:rvb i="1267"/>
        </ext>
      </extLst>
    </bk>
    <bk>
      <extLst>
        <ext uri="{3e2802c4-a4d2-4d8b-9148-e3be6c30e623}">
          <xlrd:rvb i="1270"/>
        </ext>
      </extLst>
    </bk>
    <bk>
      <extLst>
        <ext uri="{3e2802c4-a4d2-4d8b-9148-e3be6c30e623}">
          <xlrd:rvb i="1273"/>
        </ext>
      </extLst>
    </bk>
    <bk>
      <extLst>
        <ext uri="{3e2802c4-a4d2-4d8b-9148-e3be6c30e623}">
          <xlrd:rvb i="1276"/>
        </ext>
      </extLst>
    </bk>
    <bk>
      <extLst>
        <ext uri="{3e2802c4-a4d2-4d8b-9148-e3be6c30e623}">
          <xlrd:rvb i="1279"/>
        </ext>
      </extLst>
    </bk>
    <bk>
      <extLst>
        <ext uri="{3e2802c4-a4d2-4d8b-9148-e3be6c30e623}">
          <xlrd:rvb i="1282"/>
        </ext>
      </extLst>
    </bk>
    <bk>
      <extLst>
        <ext uri="{3e2802c4-a4d2-4d8b-9148-e3be6c30e623}">
          <xlrd:rvb i="1285"/>
        </ext>
      </extLst>
    </bk>
    <bk>
      <extLst>
        <ext uri="{3e2802c4-a4d2-4d8b-9148-e3be6c30e623}">
          <xlrd:rvb i="1288"/>
        </ext>
      </extLst>
    </bk>
    <bk>
      <extLst>
        <ext uri="{3e2802c4-a4d2-4d8b-9148-e3be6c30e623}">
          <xlrd:rvb i="1290"/>
        </ext>
      </extLst>
    </bk>
    <bk>
      <extLst>
        <ext uri="{3e2802c4-a4d2-4d8b-9148-e3be6c30e623}">
          <xlrd:rvb i="1293"/>
        </ext>
      </extLst>
    </bk>
    <bk>
      <extLst>
        <ext uri="{3e2802c4-a4d2-4d8b-9148-e3be6c30e623}">
          <xlrd:rvb i="1296"/>
        </ext>
      </extLst>
    </bk>
    <bk>
      <extLst>
        <ext uri="{3e2802c4-a4d2-4d8b-9148-e3be6c30e623}">
          <xlrd:rvb i="1299"/>
        </ext>
      </extLst>
    </bk>
    <bk>
      <extLst>
        <ext uri="{3e2802c4-a4d2-4d8b-9148-e3be6c30e623}">
          <xlrd:rvb i="1302"/>
        </ext>
      </extLst>
    </bk>
    <bk>
      <extLst>
        <ext uri="{3e2802c4-a4d2-4d8b-9148-e3be6c30e623}">
          <xlrd:rvb i="1305"/>
        </ext>
      </extLst>
    </bk>
    <bk>
      <extLst>
        <ext uri="{3e2802c4-a4d2-4d8b-9148-e3be6c30e623}">
          <xlrd:rvb i="1308"/>
        </ext>
      </extLst>
    </bk>
    <bk>
      <extLst>
        <ext uri="{3e2802c4-a4d2-4d8b-9148-e3be6c30e623}">
          <xlrd:rvb i="1311"/>
        </ext>
      </extLst>
    </bk>
    <bk>
      <extLst>
        <ext uri="{3e2802c4-a4d2-4d8b-9148-e3be6c30e623}">
          <xlrd:rvb i="1314"/>
        </ext>
      </extLst>
    </bk>
    <bk>
      <extLst>
        <ext uri="{3e2802c4-a4d2-4d8b-9148-e3be6c30e623}">
          <xlrd:rvb i="1317"/>
        </ext>
      </extLst>
    </bk>
    <bk>
      <extLst>
        <ext uri="{3e2802c4-a4d2-4d8b-9148-e3be6c30e623}">
          <xlrd:rvb i="1320"/>
        </ext>
      </extLst>
    </bk>
    <bk>
      <extLst>
        <ext uri="{3e2802c4-a4d2-4d8b-9148-e3be6c30e623}">
          <xlrd:rvb i="1323"/>
        </ext>
      </extLst>
    </bk>
    <bk>
      <extLst>
        <ext uri="{3e2802c4-a4d2-4d8b-9148-e3be6c30e623}">
          <xlrd:rvb i="1326"/>
        </ext>
      </extLst>
    </bk>
    <bk>
      <extLst>
        <ext uri="{3e2802c4-a4d2-4d8b-9148-e3be6c30e623}">
          <xlrd:rvb i="1329"/>
        </ext>
      </extLst>
    </bk>
    <bk>
      <extLst>
        <ext uri="{3e2802c4-a4d2-4d8b-9148-e3be6c30e623}">
          <xlrd:rvb i="1332"/>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3"/>
        </ext>
      </extLst>
    </bk>
    <bk>
      <extLst>
        <ext uri="{3e2802c4-a4d2-4d8b-9148-e3be6c30e623}">
          <xlrd:rvb i="1346"/>
        </ext>
      </extLst>
    </bk>
    <bk>
      <extLst>
        <ext uri="{3e2802c4-a4d2-4d8b-9148-e3be6c30e623}">
          <xlrd:rvb i="1349"/>
        </ext>
      </extLst>
    </bk>
    <bk>
      <extLst>
        <ext uri="{3e2802c4-a4d2-4d8b-9148-e3be6c30e623}">
          <xlrd:rvb i="1352"/>
        </ext>
      </extLst>
    </bk>
    <bk>
      <extLst>
        <ext uri="{3e2802c4-a4d2-4d8b-9148-e3be6c30e623}">
          <xlrd:rvb i="1355"/>
        </ext>
      </extLst>
    </bk>
    <bk>
      <extLst>
        <ext uri="{3e2802c4-a4d2-4d8b-9148-e3be6c30e623}">
          <xlrd:rvb i="1358"/>
        </ext>
      </extLst>
    </bk>
    <bk>
      <extLst>
        <ext uri="{3e2802c4-a4d2-4d8b-9148-e3be6c30e623}">
          <xlrd:rvb i="1361"/>
        </ext>
      </extLst>
    </bk>
    <bk>
      <extLst>
        <ext uri="{3e2802c4-a4d2-4d8b-9148-e3be6c30e623}">
          <xlrd:rvb i="1364"/>
        </ext>
      </extLst>
    </bk>
    <bk>
      <extLst>
        <ext uri="{3e2802c4-a4d2-4d8b-9148-e3be6c30e623}">
          <xlrd:rvb i="1367"/>
        </ext>
      </extLst>
    </bk>
    <bk>
      <extLst>
        <ext uri="{3e2802c4-a4d2-4d8b-9148-e3be6c30e623}">
          <xlrd:rvb i="1370"/>
        </ext>
      </extLst>
    </bk>
    <bk>
      <extLst>
        <ext uri="{3e2802c4-a4d2-4d8b-9148-e3be6c30e623}">
          <xlrd:rvb i="1373"/>
        </ext>
      </extLst>
    </bk>
    <bk>
      <extLst>
        <ext uri="{3e2802c4-a4d2-4d8b-9148-e3be6c30e623}">
          <xlrd:rvb i="1376"/>
        </ext>
      </extLst>
    </bk>
    <bk>
      <extLst>
        <ext uri="{3e2802c4-a4d2-4d8b-9148-e3be6c30e623}">
          <xlrd:rvb i="1379"/>
        </ext>
      </extLst>
    </bk>
    <bk>
      <extLst>
        <ext uri="{3e2802c4-a4d2-4d8b-9148-e3be6c30e623}">
          <xlrd:rvb i="1382"/>
        </ext>
      </extLst>
    </bk>
    <bk>
      <extLst>
        <ext uri="{3e2802c4-a4d2-4d8b-9148-e3be6c30e623}">
          <xlrd:rvb i="1385"/>
        </ext>
      </extLst>
    </bk>
    <bk>
      <extLst>
        <ext uri="{3e2802c4-a4d2-4d8b-9148-e3be6c30e623}">
          <xlrd:rvb i="1388"/>
        </ext>
      </extLst>
    </bk>
    <bk>
      <extLst>
        <ext uri="{3e2802c4-a4d2-4d8b-9148-e3be6c30e623}">
          <xlrd:rvb i="1391"/>
        </ext>
      </extLst>
    </bk>
    <bk>
      <extLst>
        <ext uri="{3e2802c4-a4d2-4d8b-9148-e3be6c30e623}">
          <xlrd:rvb i="1394"/>
        </ext>
      </extLst>
    </bk>
    <bk>
      <extLst>
        <ext uri="{3e2802c4-a4d2-4d8b-9148-e3be6c30e623}">
          <xlrd:rvb i="1397"/>
        </ext>
      </extLst>
    </bk>
    <bk>
      <extLst>
        <ext uri="{3e2802c4-a4d2-4d8b-9148-e3be6c30e623}">
          <xlrd:rvb i="1400"/>
        </ext>
      </extLst>
    </bk>
    <bk>
      <extLst>
        <ext uri="{3e2802c4-a4d2-4d8b-9148-e3be6c30e623}">
          <xlrd:rvb i="1403"/>
        </ext>
      </extLst>
    </bk>
    <bk>
      <extLst>
        <ext uri="{3e2802c4-a4d2-4d8b-9148-e3be6c30e623}">
          <xlrd:rvb i="1406"/>
        </ext>
      </extLst>
    </bk>
    <bk>
      <extLst>
        <ext uri="{3e2802c4-a4d2-4d8b-9148-e3be6c30e623}">
          <xlrd:rvb i="1409"/>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30"/>
        </ext>
      </extLst>
    </bk>
    <bk>
      <extLst>
        <ext uri="{3e2802c4-a4d2-4d8b-9148-e3be6c30e623}">
          <xlrd:rvb i="1432"/>
        </ext>
      </extLst>
    </bk>
    <bk>
      <extLst>
        <ext uri="{3e2802c4-a4d2-4d8b-9148-e3be6c30e623}">
          <xlrd:rvb i="1435"/>
        </ext>
      </extLst>
    </bk>
    <bk>
      <extLst>
        <ext uri="{3e2802c4-a4d2-4d8b-9148-e3be6c30e623}">
          <xlrd:rvb i="1438"/>
        </ext>
      </extLst>
    </bk>
    <bk>
      <extLst>
        <ext uri="{3e2802c4-a4d2-4d8b-9148-e3be6c30e623}">
          <xlrd:rvb i="1441"/>
        </ext>
      </extLst>
    </bk>
    <bk>
      <extLst>
        <ext uri="{3e2802c4-a4d2-4d8b-9148-e3be6c30e623}">
          <xlrd:rvb i="1443"/>
        </ext>
      </extLst>
    </bk>
    <bk>
      <extLst>
        <ext uri="{3e2802c4-a4d2-4d8b-9148-e3be6c30e623}">
          <xlrd:rvb i="1446"/>
        </ext>
      </extLst>
    </bk>
    <bk>
      <extLst>
        <ext uri="{3e2802c4-a4d2-4d8b-9148-e3be6c30e623}">
          <xlrd:rvb i="1449"/>
        </ext>
      </extLst>
    </bk>
    <bk>
      <extLst>
        <ext uri="{3e2802c4-a4d2-4d8b-9148-e3be6c30e623}">
          <xlrd:rvb i="1452"/>
        </ext>
      </extLst>
    </bk>
    <bk>
      <extLst>
        <ext uri="{3e2802c4-a4d2-4d8b-9148-e3be6c30e623}">
          <xlrd:rvb i="1455"/>
        </ext>
      </extLst>
    </bk>
    <bk>
      <extLst>
        <ext uri="{3e2802c4-a4d2-4d8b-9148-e3be6c30e623}">
          <xlrd:rvb i="1458"/>
        </ext>
      </extLst>
    </bk>
    <bk>
      <extLst>
        <ext uri="{3e2802c4-a4d2-4d8b-9148-e3be6c30e623}">
          <xlrd:rvb i="1461"/>
        </ext>
      </extLst>
    </bk>
    <bk>
      <extLst>
        <ext uri="{3e2802c4-a4d2-4d8b-9148-e3be6c30e623}">
          <xlrd:rvb i="1464"/>
        </ext>
      </extLst>
    </bk>
    <bk>
      <extLst>
        <ext uri="{3e2802c4-a4d2-4d8b-9148-e3be6c30e623}">
          <xlrd:rvb i="1467"/>
        </ext>
      </extLst>
    </bk>
    <bk>
      <extLst>
        <ext uri="{3e2802c4-a4d2-4d8b-9148-e3be6c30e623}">
          <xlrd:rvb i="1470"/>
        </ext>
      </extLst>
    </bk>
    <bk>
      <extLst>
        <ext uri="{3e2802c4-a4d2-4d8b-9148-e3be6c30e623}">
          <xlrd:rvb i="1473"/>
        </ext>
      </extLst>
    </bk>
    <bk>
      <extLst>
        <ext uri="{3e2802c4-a4d2-4d8b-9148-e3be6c30e623}">
          <xlrd:rvb i="1476"/>
        </ext>
      </extLst>
    </bk>
    <bk>
      <extLst>
        <ext uri="{3e2802c4-a4d2-4d8b-9148-e3be6c30e623}">
          <xlrd:rvb i="1479"/>
        </ext>
      </extLst>
    </bk>
    <bk>
      <extLst>
        <ext uri="{3e2802c4-a4d2-4d8b-9148-e3be6c30e623}">
          <xlrd:rvb i="1482"/>
        </ext>
      </extLst>
    </bk>
    <bk>
      <extLst>
        <ext uri="{3e2802c4-a4d2-4d8b-9148-e3be6c30e623}">
          <xlrd:rvb i="1488"/>
        </ext>
      </extLst>
    </bk>
    <bk>
      <extLst>
        <ext uri="{3e2802c4-a4d2-4d8b-9148-e3be6c30e623}">
          <xlrd:rvb i="1491"/>
        </ext>
      </extLst>
    </bk>
    <bk>
      <extLst>
        <ext uri="{3e2802c4-a4d2-4d8b-9148-e3be6c30e623}">
          <xlrd:rvb i="1494"/>
        </ext>
      </extLst>
    </bk>
    <bk>
      <extLst>
        <ext uri="{3e2802c4-a4d2-4d8b-9148-e3be6c30e623}">
          <xlrd:rvb i="1497"/>
        </ext>
      </extLst>
    </bk>
    <bk>
      <extLst>
        <ext uri="{3e2802c4-a4d2-4d8b-9148-e3be6c30e623}">
          <xlrd:rvb i="1500"/>
        </ext>
      </extLst>
    </bk>
    <bk>
      <extLst>
        <ext uri="{3e2802c4-a4d2-4d8b-9148-e3be6c30e623}">
          <xlrd:rvb i="1503"/>
        </ext>
      </extLst>
    </bk>
    <bk>
      <extLst>
        <ext uri="{3e2802c4-a4d2-4d8b-9148-e3be6c30e623}">
          <xlrd:rvb i="1505"/>
        </ext>
      </extLst>
    </bk>
    <bk>
      <extLst>
        <ext uri="{3e2802c4-a4d2-4d8b-9148-e3be6c30e623}">
          <xlrd:rvb i="1508"/>
        </ext>
      </extLst>
    </bk>
    <bk>
      <extLst>
        <ext uri="{3e2802c4-a4d2-4d8b-9148-e3be6c30e623}">
          <xlrd:rvb i="1511"/>
        </ext>
      </extLst>
    </bk>
    <bk>
      <extLst>
        <ext uri="{3e2802c4-a4d2-4d8b-9148-e3be6c30e623}">
          <xlrd:rvb i="1514"/>
        </ext>
      </extLst>
    </bk>
    <bk>
      <extLst>
        <ext uri="{3e2802c4-a4d2-4d8b-9148-e3be6c30e623}">
          <xlrd:rvb i="1517"/>
        </ext>
      </extLst>
    </bk>
    <bk>
      <extLst>
        <ext uri="{3e2802c4-a4d2-4d8b-9148-e3be6c30e623}">
          <xlrd:rvb i="1520"/>
        </ext>
      </extLst>
    </bk>
    <bk>
      <extLst>
        <ext uri="{3e2802c4-a4d2-4d8b-9148-e3be6c30e623}">
          <xlrd:rvb i="1523"/>
        </ext>
      </extLst>
    </bk>
    <bk>
      <extLst>
        <ext uri="{3e2802c4-a4d2-4d8b-9148-e3be6c30e623}">
          <xlrd:rvb i="1526"/>
        </ext>
      </extLst>
    </bk>
    <bk>
      <extLst>
        <ext uri="{3e2802c4-a4d2-4d8b-9148-e3be6c30e623}">
          <xlrd:rvb i="1529"/>
        </ext>
      </extLst>
    </bk>
    <bk>
      <extLst>
        <ext uri="{3e2802c4-a4d2-4d8b-9148-e3be6c30e623}">
          <xlrd:rvb i="1532"/>
        </ext>
      </extLst>
    </bk>
    <bk>
      <extLst>
        <ext uri="{3e2802c4-a4d2-4d8b-9148-e3be6c30e623}">
          <xlrd:rvb i="1535"/>
        </ext>
      </extLst>
    </bk>
    <bk>
      <extLst>
        <ext uri="{3e2802c4-a4d2-4d8b-9148-e3be6c30e623}">
          <xlrd:rvb i="1538"/>
        </ext>
      </extLst>
    </bk>
    <bk>
      <extLst>
        <ext uri="{3e2802c4-a4d2-4d8b-9148-e3be6c30e623}">
          <xlrd:rvb i="1541"/>
        </ext>
      </extLst>
    </bk>
    <bk>
      <extLst>
        <ext uri="{3e2802c4-a4d2-4d8b-9148-e3be6c30e623}">
          <xlrd:rvb i="1544"/>
        </ext>
      </extLst>
    </bk>
    <bk>
      <extLst>
        <ext uri="{3e2802c4-a4d2-4d8b-9148-e3be6c30e623}">
          <xlrd:rvb i="1547"/>
        </ext>
      </extLst>
    </bk>
    <bk>
      <extLst>
        <ext uri="{3e2802c4-a4d2-4d8b-9148-e3be6c30e623}">
          <xlrd:rvb i="1550"/>
        </ext>
      </extLst>
    </bk>
    <bk>
      <extLst>
        <ext uri="{3e2802c4-a4d2-4d8b-9148-e3be6c30e623}">
          <xlrd:rvb i="1553"/>
        </ext>
      </extLst>
    </bk>
    <bk>
      <extLst>
        <ext uri="{3e2802c4-a4d2-4d8b-9148-e3be6c30e623}">
          <xlrd:rvb i="1556"/>
        </ext>
      </extLst>
    </bk>
    <bk>
      <extLst>
        <ext uri="{3e2802c4-a4d2-4d8b-9148-e3be6c30e623}">
          <xlrd:rvb i="1559"/>
        </ext>
      </extLst>
    </bk>
    <bk>
      <extLst>
        <ext uri="{3e2802c4-a4d2-4d8b-9148-e3be6c30e623}">
          <xlrd:rvb i="1562"/>
        </ext>
      </extLst>
    </bk>
    <bk>
      <extLst>
        <ext uri="{3e2802c4-a4d2-4d8b-9148-e3be6c30e623}">
          <xlrd:rvb i="1565"/>
        </ext>
      </extLst>
    </bk>
    <bk>
      <extLst>
        <ext uri="{3e2802c4-a4d2-4d8b-9148-e3be6c30e623}">
          <xlrd:rvb i="1568"/>
        </ext>
      </extLst>
    </bk>
    <bk>
      <extLst>
        <ext uri="{3e2802c4-a4d2-4d8b-9148-e3be6c30e623}">
          <xlrd:rvb i="1571"/>
        </ext>
      </extLst>
    </bk>
    <bk>
      <extLst>
        <ext uri="{3e2802c4-a4d2-4d8b-9148-e3be6c30e623}">
          <xlrd:rvb i="1574"/>
        </ext>
      </extLst>
    </bk>
    <bk>
      <extLst>
        <ext uri="{3e2802c4-a4d2-4d8b-9148-e3be6c30e623}">
          <xlrd:rvb i="1577"/>
        </ext>
      </extLst>
    </bk>
    <bk>
      <extLst>
        <ext uri="{3e2802c4-a4d2-4d8b-9148-e3be6c30e623}">
          <xlrd:rvb i="1580"/>
        </ext>
      </extLst>
    </bk>
    <bk>
      <extLst>
        <ext uri="{3e2802c4-a4d2-4d8b-9148-e3be6c30e623}">
          <xlrd:rvb i="1583"/>
        </ext>
      </extLst>
    </bk>
    <bk>
      <extLst>
        <ext uri="{3e2802c4-a4d2-4d8b-9148-e3be6c30e623}">
          <xlrd:rvb i="1586"/>
        </ext>
      </extLst>
    </bk>
    <bk>
      <extLst>
        <ext uri="{3e2802c4-a4d2-4d8b-9148-e3be6c30e623}">
          <xlrd:rvb i="1589"/>
        </ext>
      </extLst>
    </bk>
    <bk>
      <extLst>
        <ext uri="{3e2802c4-a4d2-4d8b-9148-e3be6c30e623}">
          <xlrd:rvb i="1592"/>
        </ext>
      </extLst>
    </bk>
    <bk>
      <extLst>
        <ext uri="{3e2802c4-a4d2-4d8b-9148-e3be6c30e623}">
          <xlrd:rvb i="1595"/>
        </ext>
      </extLst>
    </bk>
    <bk>
      <extLst>
        <ext uri="{3e2802c4-a4d2-4d8b-9148-e3be6c30e623}">
          <xlrd:rvb i="1598"/>
        </ext>
      </extLst>
    </bk>
    <bk>
      <extLst>
        <ext uri="{3e2802c4-a4d2-4d8b-9148-e3be6c30e623}">
          <xlrd:rvb i="1601"/>
        </ext>
      </extLst>
    </bk>
    <bk>
      <extLst>
        <ext uri="{3e2802c4-a4d2-4d8b-9148-e3be6c30e623}">
          <xlrd:rvb i="1604"/>
        </ext>
      </extLst>
    </bk>
    <bk>
      <extLst>
        <ext uri="{3e2802c4-a4d2-4d8b-9148-e3be6c30e623}">
          <xlrd:rvb i="1607"/>
        </ext>
      </extLst>
    </bk>
    <bk>
      <extLst>
        <ext uri="{3e2802c4-a4d2-4d8b-9148-e3be6c30e623}">
          <xlrd:rvb i="1610"/>
        </ext>
      </extLst>
    </bk>
    <bk>
      <extLst>
        <ext uri="{3e2802c4-a4d2-4d8b-9148-e3be6c30e623}">
          <xlrd:rvb i="1613"/>
        </ext>
      </extLst>
    </bk>
    <bk>
      <extLst>
        <ext uri="{3e2802c4-a4d2-4d8b-9148-e3be6c30e623}">
          <xlrd:rvb i="1616"/>
        </ext>
      </extLst>
    </bk>
    <bk>
      <extLst>
        <ext uri="{3e2802c4-a4d2-4d8b-9148-e3be6c30e623}">
          <xlrd:rvb i="1619"/>
        </ext>
      </extLst>
    </bk>
    <bk>
      <extLst>
        <ext uri="{3e2802c4-a4d2-4d8b-9148-e3be6c30e623}">
          <xlrd:rvb i="1622"/>
        </ext>
      </extLst>
    </bk>
    <bk>
      <extLst>
        <ext uri="{3e2802c4-a4d2-4d8b-9148-e3be6c30e623}">
          <xlrd:rvb i="1625"/>
        </ext>
      </extLst>
    </bk>
    <bk>
      <extLst>
        <ext uri="{3e2802c4-a4d2-4d8b-9148-e3be6c30e623}">
          <xlrd:rvb i="1628"/>
        </ext>
      </extLst>
    </bk>
    <bk>
      <extLst>
        <ext uri="{3e2802c4-a4d2-4d8b-9148-e3be6c30e623}">
          <xlrd:rvb i="1631"/>
        </ext>
      </extLst>
    </bk>
    <bk>
      <extLst>
        <ext uri="{3e2802c4-a4d2-4d8b-9148-e3be6c30e623}">
          <xlrd:rvb i="1634"/>
        </ext>
      </extLst>
    </bk>
    <bk>
      <extLst>
        <ext uri="{3e2802c4-a4d2-4d8b-9148-e3be6c30e623}">
          <xlrd:rvb i="1637"/>
        </ext>
      </extLst>
    </bk>
    <bk>
      <extLst>
        <ext uri="{3e2802c4-a4d2-4d8b-9148-e3be6c30e623}">
          <xlrd:rvb i="1640"/>
        </ext>
      </extLst>
    </bk>
    <bk>
      <extLst>
        <ext uri="{3e2802c4-a4d2-4d8b-9148-e3be6c30e623}">
          <xlrd:rvb i="1643"/>
        </ext>
      </extLst>
    </bk>
    <bk>
      <extLst>
        <ext uri="{3e2802c4-a4d2-4d8b-9148-e3be6c30e623}">
          <xlrd:rvb i="1646"/>
        </ext>
      </extLst>
    </bk>
    <bk>
      <extLst>
        <ext uri="{3e2802c4-a4d2-4d8b-9148-e3be6c30e623}">
          <xlrd:rvb i="1649"/>
        </ext>
      </extLst>
    </bk>
    <bk>
      <extLst>
        <ext uri="{3e2802c4-a4d2-4d8b-9148-e3be6c30e623}">
          <xlrd:rvb i="1652"/>
        </ext>
      </extLst>
    </bk>
    <bk>
      <extLst>
        <ext uri="{3e2802c4-a4d2-4d8b-9148-e3be6c30e623}">
          <xlrd:rvb i="1655"/>
        </ext>
      </extLst>
    </bk>
    <bk>
      <extLst>
        <ext uri="{3e2802c4-a4d2-4d8b-9148-e3be6c30e623}">
          <xlrd:rvb i="1658"/>
        </ext>
      </extLst>
    </bk>
    <bk>
      <extLst>
        <ext uri="{3e2802c4-a4d2-4d8b-9148-e3be6c30e623}">
          <xlrd:rvb i="1661"/>
        </ext>
      </extLst>
    </bk>
    <bk>
      <extLst>
        <ext uri="{3e2802c4-a4d2-4d8b-9148-e3be6c30e623}">
          <xlrd:rvb i="1664"/>
        </ext>
      </extLst>
    </bk>
    <bk>
      <extLst>
        <ext uri="{3e2802c4-a4d2-4d8b-9148-e3be6c30e623}">
          <xlrd:rvb i="1667"/>
        </ext>
      </extLst>
    </bk>
    <bk>
      <extLst>
        <ext uri="{3e2802c4-a4d2-4d8b-9148-e3be6c30e623}">
          <xlrd:rvb i="1670"/>
        </ext>
      </extLst>
    </bk>
    <bk>
      <extLst>
        <ext uri="{3e2802c4-a4d2-4d8b-9148-e3be6c30e623}">
          <xlrd:rvb i="1673"/>
        </ext>
      </extLst>
    </bk>
    <bk>
      <extLst>
        <ext uri="{3e2802c4-a4d2-4d8b-9148-e3be6c30e623}">
          <xlrd:rvb i="1676"/>
        </ext>
      </extLst>
    </bk>
    <bk>
      <extLst>
        <ext uri="{3e2802c4-a4d2-4d8b-9148-e3be6c30e623}">
          <xlrd:rvb i="1679"/>
        </ext>
      </extLst>
    </bk>
    <bk>
      <extLst>
        <ext uri="{3e2802c4-a4d2-4d8b-9148-e3be6c30e623}">
          <xlrd:rvb i="1682"/>
        </ext>
      </extLst>
    </bk>
    <bk>
      <extLst>
        <ext uri="{3e2802c4-a4d2-4d8b-9148-e3be6c30e623}">
          <xlrd:rvb i="1685"/>
        </ext>
      </extLst>
    </bk>
    <bk>
      <extLst>
        <ext uri="{3e2802c4-a4d2-4d8b-9148-e3be6c30e623}">
          <xlrd:rvb i="1688"/>
        </ext>
      </extLst>
    </bk>
    <bk>
      <extLst>
        <ext uri="{3e2802c4-a4d2-4d8b-9148-e3be6c30e623}">
          <xlrd:rvb i="1691"/>
        </ext>
      </extLst>
    </bk>
    <bk>
      <extLst>
        <ext uri="{3e2802c4-a4d2-4d8b-9148-e3be6c30e623}">
          <xlrd:rvb i="1694"/>
        </ext>
      </extLst>
    </bk>
    <bk>
      <extLst>
        <ext uri="{3e2802c4-a4d2-4d8b-9148-e3be6c30e623}">
          <xlrd:rvb i="1697"/>
        </ext>
      </extLst>
    </bk>
    <bk>
      <extLst>
        <ext uri="{3e2802c4-a4d2-4d8b-9148-e3be6c30e623}">
          <xlrd:rvb i="1700"/>
        </ext>
      </extLst>
    </bk>
    <bk>
      <extLst>
        <ext uri="{3e2802c4-a4d2-4d8b-9148-e3be6c30e623}">
          <xlrd:rvb i="1703"/>
        </ext>
      </extLst>
    </bk>
    <bk>
      <extLst>
        <ext uri="{3e2802c4-a4d2-4d8b-9148-e3be6c30e623}">
          <xlrd:rvb i="1706"/>
        </ext>
      </extLst>
    </bk>
    <bk>
      <extLst>
        <ext uri="{3e2802c4-a4d2-4d8b-9148-e3be6c30e623}">
          <xlrd:rvb i="1709"/>
        </ext>
      </extLst>
    </bk>
    <bk>
      <extLst>
        <ext uri="{3e2802c4-a4d2-4d8b-9148-e3be6c30e623}">
          <xlrd:rvb i="1712"/>
        </ext>
      </extLst>
    </bk>
    <bk>
      <extLst>
        <ext uri="{3e2802c4-a4d2-4d8b-9148-e3be6c30e623}">
          <xlrd:rvb i="1715"/>
        </ext>
      </extLst>
    </bk>
    <bk>
      <extLst>
        <ext uri="{3e2802c4-a4d2-4d8b-9148-e3be6c30e623}">
          <xlrd:rvb i="1718"/>
        </ext>
      </extLst>
    </bk>
    <bk>
      <extLst>
        <ext uri="{3e2802c4-a4d2-4d8b-9148-e3be6c30e623}">
          <xlrd:rvb i="1721"/>
        </ext>
      </extLst>
    </bk>
    <bk>
      <extLst>
        <ext uri="{3e2802c4-a4d2-4d8b-9148-e3be6c30e623}">
          <xlrd:rvb i="1724"/>
        </ext>
      </extLst>
    </bk>
    <bk>
      <extLst>
        <ext uri="{3e2802c4-a4d2-4d8b-9148-e3be6c30e623}">
          <xlrd:rvb i="1726"/>
        </ext>
      </extLst>
    </bk>
    <bk>
      <extLst>
        <ext uri="{3e2802c4-a4d2-4d8b-9148-e3be6c30e623}">
          <xlrd:rvb i="1729"/>
        </ext>
      </extLst>
    </bk>
    <bk>
      <extLst>
        <ext uri="{3e2802c4-a4d2-4d8b-9148-e3be6c30e623}">
          <xlrd:rvb i="1732"/>
        </ext>
      </extLst>
    </bk>
    <bk>
      <extLst>
        <ext uri="{3e2802c4-a4d2-4d8b-9148-e3be6c30e623}">
          <xlrd:rvb i="1735"/>
        </ext>
      </extLst>
    </bk>
    <bk>
      <extLst>
        <ext uri="{3e2802c4-a4d2-4d8b-9148-e3be6c30e623}">
          <xlrd:rvb i="1738"/>
        </ext>
      </extLst>
    </bk>
    <bk>
      <extLst>
        <ext uri="{3e2802c4-a4d2-4d8b-9148-e3be6c30e623}">
          <xlrd:rvb i="1741"/>
        </ext>
      </extLst>
    </bk>
    <bk>
      <extLst>
        <ext uri="{3e2802c4-a4d2-4d8b-9148-e3be6c30e623}">
          <xlrd:rvb i="1744"/>
        </ext>
      </extLst>
    </bk>
    <bk>
      <extLst>
        <ext uri="{3e2802c4-a4d2-4d8b-9148-e3be6c30e623}">
          <xlrd:rvb i="1747"/>
        </ext>
      </extLst>
    </bk>
    <bk>
      <extLst>
        <ext uri="{3e2802c4-a4d2-4d8b-9148-e3be6c30e623}">
          <xlrd:rvb i="1750"/>
        </ext>
      </extLst>
    </bk>
    <bk>
      <extLst>
        <ext uri="{3e2802c4-a4d2-4d8b-9148-e3be6c30e623}">
          <xlrd:rvb i="1753"/>
        </ext>
      </extLst>
    </bk>
    <bk>
      <extLst>
        <ext uri="{3e2802c4-a4d2-4d8b-9148-e3be6c30e623}">
          <xlrd:rvb i="1756"/>
        </ext>
      </extLst>
    </bk>
    <bk>
      <extLst>
        <ext uri="{3e2802c4-a4d2-4d8b-9148-e3be6c30e623}">
          <xlrd:rvb i="1759"/>
        </ext>
      </extLst>
    </bk>
    <bk>
      <extLst>
        <ext uri="{3e2802c4-a4d2-4d8b-9148-e3be6c30e623}">
          <xlrd:rvb i="1762"/>
        </ext>
      </extLst>
    </bk>
    <bk>
      <extLst>
        <ext uri="{3e2802c4-a4d2-4d8b-9148-e3be6c30e623}">
          <xlrd:rvb i="1765"/>
        </ext>
      </extLst>
    </bk>
    <bk>
      <extLst>
        <ext uri="{3e2802c4-a4d2-4d8b-9148-e3be6c30e623}">
          <xlrd:rvb i="1768"/>
        </ext>
      </extLst>
    </bk>
    <bk>
      <extLst>
        <ext uri="{3e2802c4-a4d2-4d8b-9148-e3be6c30e623}">
          <xlrd:rvb i="1771"/>
        </ext>
      </extLst>
    </bk>
    <bk>
      <extLst>
        <ext uri="{3e2802c4-a4d2-4d8b-9148-e3be6c30e623}">
          <xlrd:rvb i="1774"/>
        </ext>
      </extLst>
    </bk>
    <bk>
      <extLst>
        <ext uri="{3e2802c4-a4d2-4d8b-9148-e3be6c30e623}">
          <xlrd:rvb i="1777"/>
        </ext>
      </extLst>
    </bk>
    <bk>
      <extLst>
        <ext uri="{3e2802c4-a4d2-4d8b-9148-e3be6c30e623}">
          <xlrd:rvb i="1780"/>
        </ext>
      </extLst>
    </bk>
    <bk>
      <extLst>
        <ext uri="{3e2802c4-a4d2-4d8b-9148-e3be6c30e623}">
          <xlrd:rvb i="1783"/>
        </ext>
      </extLst>
    </bk>
    <bk>
      <extLst>
        <ext uri="{3e2802c4-a4d2-4d8b-9148-e3be6c30e623}">
          <xlrd:rvb i="1786"/>
        </ext>
      </extLst>
    </bk>
    <bk>
      <extLst>
        <ext uri="{3e2802c4-a4d2-4d8b-9148-e3be6c30e623}">
          <xlrd:rvb i="1789"/>
        </ext>
      </extLst>
    </bk>
    <bk>
      <extLst>
        <ext uri="{3e2802c4-a4d2-4d8b-9148-e3be6c30e623}">
          <xlrd:rvb i="1792"/>
        </ext>
      </extLst>
    </bk>
    <bk>
      <extLst>
        <ext uri="{3e2802c4-a4d2-4d8b-9148-e3be6c30e623}">
          <xlrd:rvb i="1795"/>
        </ext>
      </extLst>
    </bk>
    <bk>
      <extLst>
        <ext uri="{3e2802c4-a4d2-4d8b-9148-e3be6c30e623}">
          <xlrd:rvb i="1798"/>
        </ext>
      </extLst>
    </bk>
    <bk>
      <extLst>
        <ext uri="{3e2802c4-a4d2-4d8b-9148-e3be6c30e623}">
          <xlrd:rvb i="1801"/>
        </ext>
      </extLst>
    </bk>
    <bk>
      <extLst>
        <ext uri="{3e2802c4-a4d2-4d8b-9148-e3be6c30e623}">
          <xlrd:rvb i="1804"/>
        </ext>
      </extLst>
    </bk>
    <bk>
      <extLst>
        <ext uri="{3e2802c4-a4d2-4d8b-9148-e3be6c30e623}">
          <xlrd:rvb i="1807"/>
        </ext>
      </extLst>
    </bk>
    <bk>
      <extLst>
        <ext uri="{3e2802c4-a4d2-4d8b-9148-e3be6c30e623}">
          <xlrd:rvb i="1810"/>
        </ext>
      </extLst>
    </bk>
    <bk>
      <extLst>
        <ext uri="{3e2802c4-a4d2-4d8b-9148-e3be6c30e623}">
          <xlrd:rvb i="1813"/>
        </ext>
      </extLst>
    </bk>
    <bk>
      <extLst>
        <ext uri="{3e2802c4-a4d2-4d8b-9148-e3be6c30e623}">
          <xlrd:rvb i="1816"/>
        </ext>
      </extLst>
    </bk>
    <bk>
      <extLst>
        <ext uri="{3e2802c4-a4d2-4d8b-9148-e3be6c30e623}">
          <xlrd:rvb i="1819"/>
        </ext>
      </extLst>
    </bk>
    <bk>
      <extLst>
        <ext uri="{3e2802c4-a4d2-4d8b-9148-e3be6c30e623}">
          <xlrd:rvb i="1822"/>
        </ext>
      </extLst>
    </bk>
    <bk>
      <extLst>
        <ext uri="{3e2802c4-a4d2-4d8b-9148-e3be6c30e623}">
          <xlrd:rvb i="1825"/>
        </ext>
      </extLst>
    </bk>
    <bk>
      <extLst>
        <ext uri="{3e2802c4-a4d2-4d8b-9148-e3be6c30e623}">
          <xlrd:rvb i="1828"/>
        </ext>
      </extLst>
    </bk>
    <bk>
      <extLst>
        <ext uri="{3e2802c4-a4d2-4d8b-9148-e3be6c30e623}">
          <xlrd:rvb i="1831"/>
        </ext>
      </extLst>
    </bk>
    <bk>
      <extLst>
        <ext uri="{3e2802c4-a4d2-4d8b-9148-e3be6c30e623}">
          <xlrd:rvb i="1834"/>
        </ext>
      </extLst>
    </bk>
    <bk>
      <extLst>
        <ext uri="{3e2802c4-a4d2-4d8b-9148-e3be6c30e623}">
          <xlrd:rvb i="1837"/>
        </ext>
      </extLst>
    </bk>
    <bk>
      <extLst>
        <ext uri="{3e2802c4-a4d2-4d8b-9148-e3be6c30e623}">
          <xlrd:rvb i="1840"/>
        </ext>
      </extLst>
    </bk>
    <bk>
      <extLst>
        <ext uri="{3e2802c4-a4d2-4d8b-9148-e3be6c30e623}">
          <xlrd:rvb i="1843"/>
        </ext>
      </extLst>
    </bk>
    <bk>
      <extLst>
        <ext uri="{3e2802c4-a4d2-4d8b-9148-e3be6c30e623}">
          <xlrd:rvb i="1846"/>
        </ext>
      </extLst>
    </bk>
    <bk>
      <extLst>
        <ext uri="{3e2802c4-a4d2-4d8b-9148-e3be6c30e623}">
          <xlrd:rvb i="1849"/>
        </ext>
      </extLst>
    </bk>
    <bk>
      <extLst>
        <ext uri="{3e2802c4-a4d2-4d8b-9148-e3be6c30e623}">
          <xlrd:rvb i="1852"/>
        </ext>
      </extLst>
    </bk>
    <bk>
      <extLst>
        <ext uri="{3e2802c4-a4d2-4d8b-9148-e3be6c30e623}">
          <xlrd:rvb i="1855"/>
        </ext>
      </extLst>
    </bk>
    <bk>
      <extLst>
        <ext uri="{3e2802c4-a4d2-4d8b-9148-e3be6c30e623}">
          <xlrd:rvb i="1858"/>
        </ext>
      </extLst>
    </bk>
    <bk>
      <extLst>
        <ext uri="{3e2802c4-a4d2-4d8b-9148-e3be6c30e623}">
          <xlrd:rvb i="1861"/>
        </ext>
      </extLst>
    </bk>
    <bk>
      <extLst>
        <ext uri="{3e2802c4-a4d2-4d8b-9148-e3be6c30e623}">
          <xlrd:rvb i="1864"/>
        </ext>
      </extLst>
    </bk>
    <bk>
      <extLst>
        <ext uri="{3e2802c4-a4d2-4d8b-9148-e3be6c30e623}">
          <xlrd:rvb i="1867"/>
        </ext>
      </extLst>
    </bk>
    <bk>
      <extLst>
        <ext uri="{3e2802c4-a4d2-4d8b-9148-e3be6c30e623}">
          <xlrd:rvb i="1870"/>
        </ext>
      </extLst>
    </bk>
    <bk>
      <extLst>
        <ext uri="{3e2802c4-a4d2-4d8b-9148-e3be6c30e623}">
          <xlrd:rvb i="1873"/>
        </ext>
      </extLst>
    </bk>
    <bk>
      <extLst>
        <ext uri="{3e2802c4-a4d2-4d8b-9148-e3be6c30e623}">
          <xlrd:rvb i="1876"/>
        </ext>
      </extLst>
    </bk>
    <bk>
      <extLst>
        <ext uri="{3e2802c4-a4d2-4d8b-9148-e3be6c30e623}">
          <xlrd:rvb i="1879"/>
        </ext>
      </extLst>
    </bk>
    <bk>
      <extLst>
        <ext uri="{3e2802c4-a4d2-4d8b-9148-e3be6c30e623}">
          <xlrd:rvb i="1882"/>
        </ext>
      </extLst>
    </bk>
    <bk>
      <extLst>
        <ext uri="{3e2802c4-a4d2-4d8b-9148-e3be6c30e623}">
          <xlrd:rvb i="1885"/>
        </ext>
      </extLst>
    </bk>
    <bk>
      <extLst>
        <ext uri="{3e2802c4-a4d2-4d8b-9148-e3be6c30e623}">
          <xlrd:rvb i="1888"/>
        </ext>
      </extLst>
    </bk>
    <bk>
      <extLst>
        <ext uri="{3e2802c4-a4d2-4d8b-9148-e3be6c30e623}">
          <xlrd:rvb i="1891"/>
        </ext>
      </extLst>
    </bk>
    <bk>
      <extLst>
        <ext uri="{3e2802c4-a4d2-4d8b-9148-e3be6c30e623}">
          <xlrd:rvb i="1894"/>
        </ext>
      </extLst>
    </bk>
    <bk>
      <extLst>
        <ext uri="{3e2802c4-a4d2-4d8b-9148-e3be6c30e623}">
          <xlrd:rvb i="1897"/>
        </ext>
      </extLst>
    </bk>
    <bk>
      <extLst>
        <ext uri="{3e2802c4-a4d2-4d8b-9148-e3be6c30e623}">
          <xlrd:rvb i="1900"/>
        </ext>
      </extLst>
    </bk>
    <bk>
      <extLst>
        <ext uri="{3e2802c4-a4d2-4d8b-9148-e3be6c30e623}">
          <xlrd:rvb i="1903"/>
        </ext>
      </extLst>
    </bk>
    <bk>
      <extLst>
        <ext uri="{3e2802c4-a4d2-4d8b-9148-e3be6c30e623}">
          <xlrd:rvb i="1906"/>
        </ext>
      </extLst>
    </bk>
    <bk>
      <extLst>
        <ext uri="{3e2802c4-a4d2-4d8b-9148-e3be6c30e623}">
          <xlrd:rvb i="1909"/>
        </ext>
      </extLst>
    </bk>
    <bk>
      <extLst>
        <ext uri="{3e2802c4-a4d2-4d8b-9148-e3be6c30e623}">
          <xlrd:rvb i="1912"/>
        </ext>
      </extLst>
    </bk>
    <bk>
      <extLst>
        <ext uri="{3e2802c4-a4d2-4d8b-9148-e3be6c30e623}">
          <xlrd:rvb i="1915"/>
        </ext>
      </extLst>
    </bk>
    <bk>
      <extLst>
        <ext uri="{3e2802c4-a4d2-4d8b-9148-e3be6c30e623}">
          <xlrd:rvb i="1918"/>
        </ext>
      </extLst>
    </bk>
    <bk>
      <extLst>
        <ext uri="{3e2802c4-a4d2-4d8b-9148-e3be6c30e623}">
          <xlrd:rvb i="1921"/>
        </ext>
      </extLst>
    </bk>
    <bk>
      <extLst>
        <ext uri="{3e2802c4-a4d2-4d8b-9148-e3be6c30e623}">
          <xlrd:rvb i="1924"/>
        </ext>
      </extLst>
    </bk>
    <bk>
      <extLst>
        <ext uri="{3e2802c4-a4d2-4d8b-9148-e3be6c30e623}">
          <xlrd:rvb i="1927"/>
        </ext>
      </extLst>
    </bk>
    <bk>
      <extLst>
        <ext uri="{3e2802c4-a4d2-4d8b-9148-e3be6c30e623}">
          <xlrd:rvb i="1930"/>
        </ext>
      </extLst>
    </bk>
    <bk>
      <extLst>
        <ext uri="{3e2802c4-a4d2-4d8b-9148-e3be6c30e623}">
          <xlrd:rvb i="1933"/>
        </ext>
      </extLst>
    </bk>
    <bk>
      <extLst>
        <ext uri="{3e2802c4-a4d2-4d8b-9148-e3be6c30e623}">
          <xlrd:rvb i="1936"/>
        </ext>
      </extLst>
    </bk>
    <bk>
      <extLst>
        <ext uri="{3e2802c4-a4d2-4d8b-9148-e3be6c30e623}">
          <xlrd:rvb i="1939"/>
        </ext>
      </extLst>
    </bk>
    <bk>
      <extLst>
        <ext uri="{3e2802c4-a4d2-4d8b-9148-e3be6c30e623}">
          <xlrd:rvb i="1942"/>
        </ext>
      </extLst>
    </bk>
    <bk>
      <extLst>
        <ext uri="{3e2802c4-a4d2-4d8b-9148-e3be6c30e623}">
          <xlrd:rvb i="1945"/>
        </ext>
      </extLst>
    </bk>
    <bk>
      <extLst>
        <ext uri="{3e2802c4-a4d2-4d8b-9148-e3be6c30e623}">
          <xlrd:rvb i="1948"/>
        </ext>
      </extLst>
    </bk>
    <bk>
      <extLst>
        <ext uri="{3e2802c4-a4d2-4d8b-9148-e3be6c30e623}">
          <xlrd:rvb i="1951"/>
        </ext>
      </extLst>
    </bk>
    <bk>
      <extLst>
        <ext uri="{3e2802c4-a4d2-4d8b-9148-e3be6c30e623}">
          <xlrd:rvb i="1954"/>
        </ext>
      </extLst>
    </bk>
    <bk>
      <extLst>
        <ext uri="{3e2802c4-a4d2-4d8b-9148-e3be6c30e623}">
          <xlrd:rvb i="1957"/>
        </ext>
      </extLst>
    </bk>
    <bk>
      <extLst>
        <ext uri="{3e2802c4-a4d2-4d8b-9148-e3be6c30e623}">
          <xlrd:rvb i="1960"/>
        </ext>
      </extLst>
    </bk>
    <bk>
      <extLst>
        <ext uri="{3e2802c4-a4d2-4d8b-9148-e3be6c30e623}">
          <xlrd:rvb i="1963"/>
        </ext>
      </extLst>
    </bk>
    <bk>
      <extLst>
        <ext uri="{3e2802c4-a4d2-4d8b-9148-e3be6c30e623}">
          <xlrd:rvb i="1966"/>
        </ext>
      </extLst>
    </bk>
    <bk>
      <extLst>
        <ext uri="{3e2802c4-a4d2-4d8b-9148-e3be6c30e623}">
          <xlrd:rvb i="1969"/>
        </ext>
      </extLst>
    </bk>
    <bk>
      <extLst>
        <ext uri="{3e2802c4-a4d2-4d8b-9148-e3be6c30e623}">
          <xlrd:rvb i="1972"/>
        </ext>
      </extLst>
    </bk>
    <bk>
      <extLst>
        <ext uri="{3e2802c4-a4d2-4d8b-9148-e3be6c30e623}">
          <xlrd:rvb i="1975"/>
        </ext>
      </extLst>
    </bk>
    <bk>
      <extLst>
        <ext uri="{3e2802c4-a4d2-4d8b-9148-e3be6c30e623}">
          <xlrd:rvb i="1978"/>
        </ext>
      </extLst>
    </bk>
    <bk>
      <extLst>
        <ext uri="{3e2802c4-a4d2-4d8b-9148-e3be6c30e623}">
          <xlrd:rvb i="1981"/>
        </ext>
      </extLst>
    </bk>
    <bk>
      <extLst>
        <ext uri="{3e2802c4-a4d2-4d8b-9148-e3be6c30e623}">
          <xlrd:rvb i="1984"/>
        </ext>
      </extLst>
    </bk>
    <bk>
      <extLst>
        <ext uri="{3e2802c4-a4d2-4d8b-9148-e3be6c30e623}">
          <xlrd:rvb i="1987"/>
        </ext>
      </extLst>
    </bk>
    <bk>
      <extLst>
        <ext uri="{3e2802c4-a4d2-4d8b-9148-e3be6c30e623}">
          <xlrd:rvb i="1990"/>
        </ext>
      </extLst>
    </bk>
    <bk>
      <extLst>
        <ext uri="{3e2802c4-a4d2-4d8b-9148-e3be6c30e623}">
          <xlrd:rvb i="1993"/>
        </ext>
      </extLst>
    </bk>
    <bk>
      <extLst>
        <ext uri="{3e2802c4-a4d2-4d8b-9148-e3be6c30e623}">
          <xlrd:rvb i="1996"/>
        </ext>
      </extLst>
    </bk>
    <bk>
      <extLst>
        <ext uri="{3e2802c4-a4d2-4d8b-9148-e3be6c30e623}">
          <xlrd:rvb i="1999"/>
        </ext>
      </extLst>
    </bk>
    <bk>
      <extLst>
        <ext uri="{3e2802c4-a4d2-4d8b-9148-e3be6c30e623}">
          <xlrd:rvb i="2002"/>
        </ext>
      </extLst>
    </bk>
    <bk>
      <extLst>
        <ext uri="{3e2802c4-a4d2-4d8b-9148-e3be6c30e623}">
          <xlrd:rvb i="2005"/>
        </ext>
      </extLst>
    </bk>
    <bk>
      <extLst>
        <ext uri="{3e2802c4-a4d2-4d8b-9148-e3be6c30e623}">
          <xlrd:rvb i="2008"/>
        </ext>
      </extLst>
    </bk>
    <bk>
      <extLst>
        <ext uri="{3e2802c4-a4d2-4d8b-9148-e3be6c30e623}">
          <xlrd:rvb i="2011"/>
        </ext>
      </extLst>
    </bk>
    <bk>
      <extLst>
        <ext uri="{3e2802c4-a4d2-4d8b-9148-e3be6c30e623}">
          <xlrd:rvb i="2014"/>
        </ext>
      </extLst>
    </bk>
    <bk>
      <extLst>
        <ext uri="{3e2802c4-a4d2-4d8b-9148-e3be6c30e623}">
          <xlrd:rvb i="2017"/>
        </ext>
      </extLst>
    </bk>
    <bk>
      <extLst>
        <ext uri="{3e2802c4-a4d2-4d8b-9148-e3be6c30e623}">
          <xlrd:rvb i="2020"/>
        </ext>
      </extLst>
    </bk>
    <bk>
      <extLst>
        <ext uri="{3e2802c4-a4d2-4d8b-9148-e3be6c30e623}">
          <xlrd:rvb i="2023"/>
        </ext>
      </extLst>
    </bk>
    <bk>
      <extLst>
        <ext uri="{3e2802c4-a4d2-4d8b-9148-e3be6c30e623}">
          <xlrd:rvb i="2026"/>
        </ext>
      </extLst>
    </bk>
    <bk>
      <extLst>
        <ext uri="{3e2802c4-a4d2-4d8b-9148-e3be6c30e623}">
          <xlrd:rvb i="2029"/>
        </ext>
      </extLst>
    </bk>
    <bk>
      <extLst>
        <ext uri="{3e2802c4-a4d2-4d8b-9148-e3be6c30e623}">
          <xlrd:rvb i="2032"/>
        </ext>
      </extLst>
    </bk>
    <bk>
      <extLst>
        <ext uri="{3e2802c4-a4d2-4d8b-9148-e3be6c30e623}">
          <xlrd:rvb i="2035"/>
        </ext>
      </extLst>
    </bk>
    <bk>
      <extLst>
        <ext uri="{3e2802c4-a4d2-4d8b-9148-e3be6c30e623}">
          <xlrd:rvb i="2038"/>
        </ext>
      </extLst>
    </bk>
    <bk>
      <extLst>
        <ext uri="{3e2802c4-a4d2-4d8b-9148-e3be6c30e623}">
          <xlrd:rvb i="2041"/>
        </ext>
      </extLst>
    </bk>
    <bk>
      <extLst>
        <ext uri="{3e2802c4-a4d2-4d8b-9148-e3be6c30e623}">
          <xlrd:rvb i="2044"/>
        </ext>
      </extLst>
    </bk>
    <bk>
      <extLst>
        <ext uri="{3e2802c4-a4d2-4d8b-9148-e3be6c30e623}">
          <xlrd:rvb i="2047"/>
        </ext>
      </extLst>
    </bk>
    <bk>
      <extLst>
        <ext uri="{3e2802c4-a4d2-4d8b-9148-e3be6c30e623}">
          <xlrd:rvb i="2050"/>
        </ext>
      </extLst>
    </bk>
    <bk>
      <extLst>
        <ext uri="{3e2802c4-a4d2-4d8b-9148-e3be6c30e623}">
          <xlrd:rvb i="2053"/>
        </ext>
      </extLst>
    </bk>
    <bk>
      <extLst>
        <ext uri="{3e2802c4-a4d2-4d8b-9148-e3be6c30e623}">
          <xlrd:rvb i="2056"/>
        </ext>
      </extLst>
    </bk>
    <bk>
      <extLst>
        <ext uri="{3e2802c4-a4d2-4d8b-9148-e3be6c30e623}">
          <xlrd:rvb i="2059"/>
        </ext>
      </extLst>
    </bk>
    <bk>
      <extLst>
        <ext uri="{3e2802c4-a4d2-4d8b-9148-e3be6c30e623}">
          <xlrd:rvb i="2062"/>
        </ext>
      </extLst>
    </bk>
    <bk>
      <extLst>
        <ext uri="{3e2802c4-a4d2-4d8b-9148-e3be6c30e623}">
          <xlrd:rvb i="2065"/>
        </ext>
      </extLst>
    </bk>
    <bk>
      <extLst>
        <ext uri="{3e2802c4-a4d2-4d8b-9148-e3be6c30e623}">
          <xlrd:rvb i="2068"/>
        </ext>
      </extLst>
    </bk>
    <bk>
      <extLst>
        <ext uri="{3e2802c4-a4d2-4d8b-9148-e3be6c30e623}">
          <xlrd:rvb i="2071"/>
        </ext>
      </extLst>
    </bk>
    <bk>
      <extLst>
        <ext uri="{3e2802c4-a4d2-4d8b-9148-e3be6c30e623}">
          <xlrd:rvb i="2074"/>
        </ext>
      </extLst>
    </bk>
    <bk>
      <extLst>
        <ext uri="{3e2802c4-a4d2-4d8b-9148-e3be6c30e623}">
          <xlrd:rvb i="2077"/>
        </ext>
      </extLst>
    </bk>
    <bk>
      <extLst>
        <ext uri="{3e2802c4-a4d2-4d8b-9148-e3be6c30e623}">
          <xlrd:rvb i="2080"/>
        </ext>
      </extLst>
    </bk>
    <bk>
      <extLst>
        <ext uri="{3e2802c4-a4d2-4d8b-9148-e3be6c30e623}">
          <xlrd:rvb i="2083"/>
        </ext>
      </extLst>
    </bk>
    <bk>
      <extLst>
        <ext uri="{3e2802c4-a4d2-4d8b-9148-e3be6c30e623}">
          <xlrd:rvb i="2086"/>
        </ext>
      </extLst>
    </bk>
    <bk>
      <extLst>
        <ext uri="{3e2802c4-a4d2-4d8b-9148-e3be6c30e623}">
          <xlrd:rvb i="2089"/>
        </ext>
      </extLst>
    </bk>
    <bk>
      <extLst>
        <ext uri="{3e2802c4-a4d2-4d8b-9148-e3be6c30e623}">
          <xlrd:rvb i="2092"/>
        </ext>
      </extLst>
    </bk>
    <bk>
      <extLst>
        <ext uri="{3e2802c4-a4d2-4d8b-9148-e3be6c30e623}">
          <xlrd:rvb i="2095"/>
        </ext>
      </extLst>
    </bk>
    <bk>
      <extLst>
        <ext uri="{3e2802c4-a4d2-4d8b-9148-e3be6c30e623}">
          <xlrd:rvb i="2098"/>
        </ext>
      </extLst>
    </bk>
    <bk>
      <extLst>
        <ext uri="{3e2802c4-a4d2-4d8b-9148-e3be6c30e623}">
          <xlrd:rvb i="2101"/>
        </ext>
      </extLst>
    </bk>
    <bk>
      <extLst>
        <ext uri="{3e2802c4-a4d2-4d8b-9148-e3be6c30e623}">
          <xlrd:rvb i="2104"/>
        </ext>
      </extLst>
    </bk>
    <bk>
      <extLst>
        <ext uri="{3e2802c4-a4d2-4d8b-9148-e3be6c30e623}">
          <xlrd:rvb i="2107"/>
        </ext>
      </extLst>
    </bk>
    <bk>
      <extLst>
        <ext uri="{3e2802c4-a4d2-4d8b-9148-e3be6c30e623}">
          <xlrd:rvb i="2110"/>
        </ext>
      </extLst>
    </bk>
    <bk>
      <extLst>
        <ext uri="{3e2802c4-a4d2-4d8b-9148-e3be6c30e623}">
          <xlrd:rvb i="2113"/>
        </ext>
      </extLst>
    </bk>
    <bk>
      <extLst>
        <ext uri="{3e2802c4-a4d2-4d8b-9148-e3be6c30e623}">
          <xlrd:rvb i="2116"/>
        </ext>
      </extLst>
    </bk>
    <bk>
      <extLst>
        <ext uri="{3e2802c4-a4d2-4d8b-9148-e3be6c30e623}">
          <xlrd:rvb i="2119"/>
        </ext>
      </extLst>
    </bk>
    <bk>
      <extLst>
        <ext uri="{3e2802c4-a4d2-4d8b-9148-e3be6c30e623}">
          <xlrd:rvb i="2122"/>
        </ext>
      </extLst>
    </bk>
    <bk>
      <extLst>
        <ext uri="{3e2802c4-a4d2-4d8b-9148-e3be6c30e623}">
          <xlrd:rvb i="2125"/>
        </ext>
      </extLst>
    </bk>
    <bk>
      <extLst>
        <ext uri="{3e2802c4-a4d2-4d8b-9148-e3be6c30e623}">
          <xlrd:rvb i="2128"/>
        </ext>
      </extLst>
    </bk>
    <bk>
      <extLst>
        <ext uri="{3e2802c4-a4d2-4d8b-9148-e3be6c30e623}">
          <xlrd:rvb i="2131"/>
        </ext>
      </extLst>
    </bk>
    <bk>
      <extLst>
        <ext uri="{3e2802c4-a4d2-4d8b-9148-e3be6c30e623}">
          <xlrd:rvb i="2134"/>
        </ext>
      </extLst>
    </bk>
    <bk>
      <extLst>
        <ext uri="{3e2802c4-a4d2-4d8b-9148-e3be6c30e623}">
          <xlrd:rvb i="2137"/>
        </ext>
      </extLst>
    </bk>
    <bk>
      <extLst>
        <ext uri="{3e2802c4-a4d2-4d8b-9148-e3be6c30e623}">
          <xlrd:rvb i="2140"/>
        </ext>
      </extLst>
    </bk>
    <bk>
      <extLst>
        <ext uri="{3e2802c4-a4d2-4d8b-9148-e3be6c30e623}">
          <xlrd:rvb i="2143"/>
        </ext>
      </extLst>
    </bk>
    <bk>
      <extLst>
        <ext uri="{3e2802c4-a4d2-4d8b-9148-e3be6c30e623}">
          <xlrd:rvb i="2146"/>
        </ext>
      </extLst>
    </bk>
    <bk>
      <extLst>
        <ext uri="{3e2802c4-a4d2-4d8b-9148-e3be6c30e623}">
          <xlrd:rvb i="2149"/>
        </ext>
      </extLst>
    </bk>
    <bk>
      <extLst>
        <ext uri="{3e2802c4-a4d2-4d8b-9148-e3be6c30e623}">
          <xlrd:rvb i="2152"/>
        </ext>
      </extLst>
    </bk>
    <bk>
      <extLst>
        <ext uri="{3e2802c4-a4d2-4d8b-9148-e3be6c30e623}">
          <xlrd:rvb i="2155"/>
        </ext>
      </extLst>
    </bk>
    <bk>
      <extLst>
        <ext uri="{3e2802c4-a4d2-4d8b-9148-e3be6c30e623}">
          <xlrd:rvb i="2158"/>
        </ext>
      </extLst>
    </bk>
    <bk>
      <extLst>
        <ext uri="{3e2802c4-a4d2-4d8b-9148-e3be6c30e623}">
          <xlrd:rvb i="2161"/>
        </ext>
      </extLst>
    </bk>
    <bk>
      <extLst>
        <ext uri="{3e2802c4-a4d2-4d8b-9148-e3be6c30e623}">
          <xlrd:rvb i="2164"/>
        </ext>
      </extLst>
    </bk>
    <bk>
      <extLst>
        <ext uri="{3e2802c4-a4d2-4d8b-9148-e3be6c30e623}">
          <xlrd:rvb i="2167"/>
        </ext>
      </extLst>
    </bk>
    <bk>
      <extLst>
        <ext uri="{3e2802c4-a4d2-4d8b-9148-e3be6c30e623}">
          <xlrd:rvb i="2170"/>
        </ext>
      </extLst>
    </bk>
    <bk>
      <extLst>
        <ext uri="{3e2802c4-a4d2-4d8b-9148-e3be6c30e623}">
          <xlrd:rvb i="2172"/>
        </ext>
      </extLst>
    </bk>
    <bk>
      <extLst>
        <ext uri="{3e2802c4-a4d2-4d8b-9148-e3be6c30e623}">
          <xlrd:rvb i="2175"/>
        </ext>
      </extLst>
    </bk>
    <bk>
      <extLst>
        <ext uri="{3e2802c4-a4d2-4d8b-9148-e3be6c30e623}">
          <xlrd:rvb i="2178"/>
        </ext>
      </extLst>
    </bk>
    <bk>
      <extLst>
        <ext uri="{3e2802c4-a4d2-4d8b-9148-e3be6c30e623}">
          <xlrd:rvb i="2181"/>
        </ext>
      </extLst>
    </bk>
    <bk>
      <extLst>
        <ext uri="{3e2802c4-a4d2-4d8b-9148-e3be6c30e623}">
          <xlrd:rvb i="2184"/>
        </ext>
      </extLst>
    </bk>
    <bk>
      <extLst>
        <ext uri="{3e2802c4-a4d2-4d8b-9148-e3be6c30e623}">
          <xlrd:rvb i="2187"/>
        </ext>
      </extLst>
    </bk>
    <bk>
      <extLst>
        <ext uri="{3e2802c4-a4d2-4d8b-9148-e3be6c30e623}">
          <xlrd:rvb i="2190"/>
        </ext>
      </extLst>
    </bk>
    <bk>
      <extLst>
        <ext uri="{3e2802c4-a4d2-4d8b-9148-e3be6c30e623}">
          <xlrd:rvb i="2193"/>
        </ext>
      </extLst>
    </bk>
    <bk>
      <extLst>
        <ext uri="{3e2802c4-a4d2-4d8b-9148-e3be6c30e623}">
          <xlrd:rvb i="2196"/>
        </ext>
      </extLst>
    </bk>
    <bk>
      <extLst>
        <ext uri="{3e2802c4-a4d2-4d8b-9148-e3be6c30e623}">
          <xlrd:rvb i="2199"/>
        </ext>
      </extLst>
    </bk>
    <bk>
      <extLst>
        <ext uri="{3e2802c4-a4d2-4d8b-9148-e3be6c30e623}">
          <xlrd:rvb i="2202"/>
        </ext>
      </extLst>
    </bk>
    <bk>
      <extLst>
        <ext uri="{3e2802c4-a4d2-4d8b-9148-e3be6c30e623}">
          <xlrd:rvb i="2205"/>
        </ext>
      </extLst>
    </bk>
    <bk>
      <extLst>
        <ext uri="{3e2802c4-a4d2-4d8b-9148-e3be6c30e623}">
          <xlrd:rvb i="2208"/>
        </ext>
      </extLst>
    </bk>
    <bk>
      <extLst>
        <ext uri="{3e2802c4-a4d2-4d8b-9148-e3be6c30e623}">
          <xlrd:rvb i="2211"/>
        </ext>
      </extLst>
    </bk>
    <bk>
      <extLst>
        <ext uri="{3e2802c4-a4d2-4d8b-9148-e3be6c30e623}">
          <xlrd:rvb i="2214"/>
        </ext>
      </extLst>
    </bk>
    <bk>
      <extLst>
        <ext uri="{3e2802c4-a4d2-4d8b-9148-e3be6c30e623}">
          <xlrd:rvb i="2217"/>
        </ext>
      </extLst>
    </bk>
    <bk>
      <extLst>
        <ext uri="{3e2802c4-a4d2-4d8b-9148-e3be6c30e623}">
          <xlrd:rvb i="2220"/>
        </ext>
      </extLst>
    </bk>
    <bk>
      <extLst>
        <ext uri="{3e2802c4-a4d2-4d8b-9148-e3be6c30e623}">
          <xlrd:rvb i="2223"/>
        </ext>
      </extLst>
    </bk>
    <bk>
      <extLst>
        <ext uri="{3e2802c4-a4d2-4d8b-9148-e3be6c30e623}">
          <xlrd:rvb i="2226"/>
        </ext>
      </extLst>
    </bk>
    <bk>
      <extLst>
        <ext uri="{3e2802c4-a4d2-4d8b-9148-e3be6c30e623}">
          <xlrd:rvb i="2229"/>
        </ext>
      </extLst>
    </bk>
    <bk>
      <extLst>
        <ext uri="{3e2802c4-a4d2-4d8b-9148-e3be6c30e623}">
          <xlrd:rvb i="2232"/>
        </ext>
      </extLst>
    </bk>
    <bk>
      <extLst>
        <ext uri="{3e2802c4-a4d2-4d8b-9148-e3be6c30e623}">
          <xlrd:rvb i="2235"/>
        </ext>
      </extLst>
    </bk>
    <bk>
      <extLst>
        <ext uri="{3e2802c4-a4d2-4d8b-9148-e3be6c30e623}">
          <xlrd:rvb i="2238"/>
        </ext>
      </extLst>
    </bk>
    <bk>
      <extLst>
        <ext uri="{3e2802c4-a4d2-4d8b-9148-e3be6c30e623}">
          <xlrd:rvb i="2241"/>
        </ext>
      </extLst>
    </bk>
    <bk>
      <extLst>
        <ext uri="{3e2802c4-a4d2-4d8b-9148-e3be6c30e623}">
          <xlrd:rvb i="2244"/>
        </ext>
      </extLst>
    </bk>
    <bk>
      <extLst>
        <ext uri="{3e2802c4-a4d2-4d8b-9148-e3be6c30e623}">
          <xlrd:rvb i="2247"/>
        </ext>
      </extLst>
    </bk>
    <bk>
      <extLst>
        <ext uri="{3e2802c4-a4d2-4d8b-9148-e3be6c30e623}">
          <xlrd:rvb i="2250"/>
        </ext>
      </extLst>
    </bk>
    <bk>
      <extLst>
        <ext uri="{3e2802c4-a4d2-4d8b-9148-e3be6c30e623}">
          <xlrd:rvb i="2253"/>
        </ext>
      </extLst>
    </bk>
    <bk>
      <extLst>
        <ext uri="{3e2802c4-a4d2-4d8b-9148-e3be6c30e623}">
          <xlrd:rvb i="2256"/>
        </ext>
      </extLst>
    </bk>
    <bk>
      <extLst>
        <ext uri="{3e2802c4-a4d2-4d8b-9148-e3be6c30e623}">
          <xlrd:rvb i="2259"/>
        </ext>
      </extLst>
    </bk>
    <bk>
      <extLst>
        <ext uri="{3e2802c4-a4d2-4d8b-9148-e3be6c30e623}">
          <xlrd:rvb i="2262"/>
        </ext>
      </extLst>
    </bk>
    <bk>
      <extLst>
        <ext uri="{3e2802c4-a4d2-4d8b-9148-e3be6c30e623}">
          <xlrd:rvb i="2265"/>
        </ext>
      </extLst>
    </bk>
    <bk>
      <extLst>
        <ext uri="{3e2802c4-a4d2-4d8b-9148-e3be6c30e623}">
          <xlrd:rvb i="2268"/>
        </ext>
      </extLst>
    </bk>
    <bk>
      <extLst>
        <ext uri="{3e2802c4-a4d2-4d8b-9148-e3be6c30e623}">
          <xlrd:rvb i="2271"/>
        </ext>
      </extLst>
    </bk>
    <bk>
      <extLst>
        <ext uri="{3e2802c4-a4d2-4d8b-9148-e3be6c30e623}">
          <xlrd:rvb i="2274"/>
        </ext>
      </extLst>
    </bk>
    <bk>
      <extLst>
        <ext uri="{3e2802c4-a4d2-4d8b-9148-e3be6c30e623}">
          <xlrd:rvb i="2277"/>
        </ext>
      </extLst>
    </bk>
    <bk>
      <extLst>
        <ext uri="{3e2802c4-a4d2-4d8b-9148-e3be6c30e623}">
          <xlrd:rvb i="2280"/>
        </ext>
      </extLst>
    </bk>
    <bk>
      <extLst>
        <ext uri="{3e2802c4-a4d2-4d8b-9148-e3be6c30e623}">
          <xlrd:rvb i="2283"/>
        </ext>
      </extLst>
    </bk>
    <bk>
      <extLst>
        <ext uri="{3e2802c4-a4d2-4d8b-9148-e3be6c30e623}">
          <xlrd:rvb i="2286"/>
        </ext>
      </extLst>
    </bk>
    <bk>
      <extLst>
        <ext uri="{3e2802c4-a4d2-4d8b-9148-e3be6c30e623}">
          <xlrd:rvb i="2289"/>
        </ext>
      </extLst>
    </bk>
    <bk>
      <extLst>
        <ext uri="{3e2802c4-a4d2-4d8b-9148-e3be6c30e623}">
          <xlrd:rvb i="2292"/>
        </ext>
      </extLst>
    </bk>
    <bk>
      <extLst>
        <ext uri="{3e2802c4-a4d2-4d8b-9148-e3be6c30e623}">
          <xlrd:rvb i="2295"/>
        </ext>
      </extLst>
    </bk>
    <bk>
      <extLst>
        <ext uri="{3e2802c4-a4d2-4d8b-9148-e3be6c30e623}">
          <xlrd:rvb i="2298"/>
        </ext>
      </extLst>
    </bk>
    <bk>
      <extLst>
        <ext uri="{3e2802c4-a4d2-4d8b-9148-e3be6c30e623}">
          <xlrd:rvb i="2301"/>
        </ext>
      </extLst>
    </bk>
    <bk>
      <extLst>
        <ext uri="{3e2802c4-a4d2-4d8b-9148-e3be6c30e623}">
          <xlrd:rvb i="2304"/>
        </ext>
      </extLst>
    </bk>
    <bk>
      <extLst>
        <ext uri="{3e2802c4-a4d2-4d8b-9148-e3be6c30e623}">
          <xlrd:rvb i="2307"/>
        </ext>
      </extLst>
    </bk>
    <bk>
      <extLst>
        <ext uri="{3e2802c4-a4d2-4d8b-9148-e3be6c30e623}">
          <xlrd:rvb i="2310"/>
        </ext>
      </extLst>
    </bk>
    <bk>
      <extLst>
        <ext uri="{3e2802c4-a4d2-4d8b-9148-e3be6c30e623}">
          <xlrd:rvb i="2313"/>
        </ext>
      </extLst>
    </bk>
    <bk>
      <extLst>
        <ext uri="{3e2802c4-a4d2-4d8b-9148-e3be6c30e623}">
          <xlrd:rvb i="2315"/>
        </ext>
      </extLst>
    </bk>
    <bk>
      <extLst>
        <ext uri="{3e2802c4-a4d2-4d8b-9148-e3be6c30e623}">
          <xlrd:rvb i="2318"/>
        </ext>
      </extLst>
    </bk>
    <bk>
      <extLst>
        <ext uri="{3e2802c4-a4d2-4d8b-9148-e3be6c30e623}">
          <xlrd:rvb i="2321"/>
        </ext>
      </extLst>
    </bk>
    <bk>
      <extLst>
        <ext uri="{3e2802c4-a4d2-4d8b-9148-e3be6c30e623}">
          <xlrd:rvb i="2324"/>
        </ext>
      </extLst>
    </bk>
    <bk>
      <extLst>
        <ext uri="{3e2802c4-a4d2-4d8b-9148-e3be6c30e623}">
          <xlrd:rvb i="2327"/>
        </ext>
      </extLst>
    </bk>
    <bk>
      <extLst>
        <ext uri="{3e2802c4-a4d2-4d8b-9148-e3be6c30e623}">
          <xlrd:rvb i="2330"/>
        </ext>
      </extLst>
    </bk>
    <bk>
      <extLst>
        <ext uri="{3e2802c4-a4d2-4d8b-9148-e3be6c30e623}">
          <xlrd:rvb i="2333"/>
        </ext>
      </extLst>
    </bk>
    <bk>
      <extLst>
        <ext uri="{3e2802c4-a4d2-4d8b-9148-e3be6c30e623}">
          <xlrd:rvb i="2336"/>
        </ext>
      </extLst>
    </bk>
    <bk>
      <extLst>
        <ext uri="{3e2802c4-a4d2-4d8b-9148-e3be6c30e623}">
          <xlrd:rvb i="2339"/>
        </ext>
      </extLst>
    </bk>
    <bk>
      <extLst>
        <ext uri="{3e2802c4-a4d2-4d8b-9148-e3be6c30e623}">
          <xlrd:rvb i="2345"/>
        </ext>
      </extLst>
    </bk>
    <bk>
      <extLst>
        <ext uri="{3e2802c4-a4d2-4d8b-9148-e3be6c30e623}">
          <xlrd:rvb i="2348"/>
        </ext>
      </extLst>
    </bk>
    <bk>
      <extLst>
        <ext uri="{3e2802c4-a4d2-4d8b-9148-e3be6c30e623}">
          <xlrd:rvb i="2351"/>
        </ext>
      </extLst>
    </bk>
    <bk>
      <extLst>
        <ext uri="{3e2802c4-a4d2-4d8b-9148-e3be6c30e623}">
          <xlrd:rvb i="2354"/>
        </ext>
      </extLst>
    </bk>
    <bk>
      <extLst>
        <ext uri="{3e2802c4-a4d2-4d8b-9148-e3be6c30e623}">
          <xlrd:rvb i="2356"/>
        </ext>
      </extLst>
    </bk>
    <bk>
      <extLst>
        <ext uri="{3e2802c4-a4d2-4d8b-9148-e3be6c30e623}">
          <xlrd:rvb i="2359"/>
        </ext>
      </extLst>
    </bk>
    <bk>
      <extLst>
        <ext uri="{3e2802c4-a4d2-4d8b-9148-e3be6c30e623}">
          <xlrd:rvb i="2362"/>
        </ext>
      </extLst>
    </bk>
    <bk>
      <extLst>
        <ext uri="{3e2802c4-a4d2-4d8b-9148-e3be6c30e623}">
          <xlrd:rvb i="2365"/>
        </ext>
      </extLst>
    </bk>
    <bk>
      <extLst>
        <ext uri="{3e2802c4-a4d2-4d8b-9148-e3be6c30e623}">
          <xlrd:rvb i="2368"/>
        </ext>
      </extLst>
    </bk>
    <bk>
      <extLst>
        <ext uri="{3e2802c4-a4d2-4d8b-9148-e3be6c30e623}">
          <xlrd:rvb i="2371"/>
        </ext>
      </extLst>
    </bk>
    <bk>
      <extLst>
        <ext uri="{3e2802c4-a4d2-4d8b-9148-e3be6c30e623}">
          <xlrd:rvb i="2374"/>
        </ext>
      </extLst>
    </bk>
    <bk>
      <extLst>
        <ext uri="{3e2802c4-a4d2-4d8b-9148-e3be6c30e623}">
          <xlrd:rvb i="2377"/>
        </ext>
      </extLst>
    </bk>
    <bk>
      <extLst>
        <ext uri="{3e2802c4-a4d2-4d8b-9148-e3be6c30e623}">
          <xlrd:rvb i="2380"/>
        </ext>
      </extLst>
    </bk>
    <bk>
      <extLst>
        <ext uri="{3e2802c4-a4d2-4d8b-9148-e3be6c30e623}">
          <xlrd:rvb i="2383"/>
        </ext>
      </extLst>
    </bk>
    <bk>
      <extLst>
        <ext uri="{3e2802c4-a4d2-4d8b-9148-e3be6c30e623}">
          <xlrd:rvb i="2386"/>
        </ext>
      </extLst>
    </bk>
    <bk>
      <extLst>
        <ext uri="{3e2802c4-a4d2-4d8b-9148-e3be6c30e623}">
          <xlrd:rvb i="2389"/>
        </ext>
      </extLst>
    </bk>
    <bk>
      <extLst>
        <ext uri="{3e2802c4-a4d2-4d8b-9148-e3be6c30e623}">
          <xlrd:rvb i="2392"/>
        </ext>
      </extLst>
    </bk>
    <bk>
      <extLst>
        <ext uri="{3e2802c4-a4d2-4d8b-9148-e3be6c30e623}">
          <xlrd:rvb i="2395"/>
        </ext>
      </extLst>
    </bk>
    <bk>
      <extLst>
        <ext uri="{3e2802c4-a4d2-4d8b-9148-e3be6c30e623}">
          <xlrd:rvb i="2398"/>
        </ext>
      </extLst>
    </bk>
    <bk>
      <extLst>
        <ext uri="{3e2802c4-a4d2-4d8b-9148-e3be6c30e623}">
          <xlrd:rvb i="2401"/>
        </ext>
      </extLst>
    </bk>
    <bk>
      <extLst>
        <ext uri="{3e2802c4-a4d2-4d8b-9148-e3be6c30e623}">
          <xlrd:rvb i="2404"/>
        </ext>
      </extLst>
    </bk>
    <bk>
      <extLst>
        <ext uri="{3e2802c4-a4d2-4d8b-9148-e3be6c30e623}">
          <xlrd:rvb i="2407"/>
        </ext>
      </extLst>
    </bk>
    <bk>
      <extLst>
        <ext uri="{3e2802c4-a4d2-4d8b-9148-e3be6c30e623}">
          <xlrd:rvb i="2409"/>
        </ext>
      </extLst>
    </bk>
    <bk>
      <extLst>
        <ext uri="{3e2802c4-a4d2-4d8b-9148-e3be6c30e623}">
          <xlrd:rvb i="2412"/>
        </ext>
      </extLst>
    </bk>
    <bk>
      <extLst>
        <ext uri="{3e2802c4-a4d2-4d8b-9148-e3be6c30e623}">
          <xlrd:rvb i="2415"/>
        </ext>
      </extLst>
    </bk>
    <bk>
      <extLst>
        <ext uri="{3e2802c4-a4d2-4d8b-9148-e3be6c30e623}">
          <xlrd:rvb i="2418"/>
        </ext>
      </extLst>
    </bk>
    <bk>
      <extLst>
        <ext uri="{3e2802c4-a4d2-4d8b-9148-e3be6c30e623}">
          <xlrd:rvb i="2421"/>
        </ext>
      </extLst>
    </bk>
    <bk>
      <extLst>
        <ext uri="{3e2802c4-a4d2-4d8b-9148-e3be6c30e623}">
          <xlrd:rvb i="2424"/>
        </ext>
      </extLst>
    </bk>
    <bk>
      <extLst>
        <ext uri="{3e2802c4-a4d2-4d8b-9148-e3be6c30e623}">
          <xlrd:rvb i="2427"/>
        </ext>
      </extLst>
    </bk>
    <bk>
      <extLst>
        <ext uri="{3e2802c4-a4d2-4d8b-9148-e3be6c30e623}">
          <xlrd:rvb i="2430"/>
        </ext>
      </extLst>
    </bk>
    <bk>
      <extLst>
        <ext uri="{3e2802c4-a4d2-4d8b-9148-e3be6c30e623}">
          <xlrd:rvb i="2433"/>
        </ext>
      </extLst>
    </bk>
    <bk>
      <extLst>
        <ext uri="{3e2802c4-a4d2-4d8b-9148-e3be6c30e623}">
          <xlrd:rvb i="2436"/>
        </ext>
      </extLst>
    </bk>
    <bk>
      <extLst>
        <ext uri="{3e2802c4-a4d2-4d8b-9148-e3be6c30e623}">
          <xlrd:rvb i="2439"/>
        </ext>
      </extLst>
    </bk>
    <bk>
      <extLst>
        <ext uri="{3e2802c4-a4d2-4d8b-9148-e3be6c30e623}">
          <xlrd:rvb i="2442"/>
        </ext>
      </extLst>
    </bk>
    <bk>
      <extLst>
        <ext uri="{3e2802c4-a4d2-4d8b-9148-e3be6c30e623}">
          <xlrd:rvb i="2445"/>
        </ext>
      </extLst>
    </bk>
    <bk>
      <extLst>
        <ext uri="{3e2802c4-a4d2-4d8b-9148-e3be6c30e623}">
          <xlrd:rvb i="2448"/>
        </ext>
      </extLst>
    </bk>
    <bk>
      <extLst>
        <ext uri="{3e2802c4-a4d2-4d8b-9148-e3be6c30e623}">
          <xlrd:rvb i="2451"/>
        </ext>
      </extLst>
    </bk>
    <bk>
      <extLst>
        <ext uri="{3e2802c4-a4d2-4d8b-9148-e3be6c30e623}">
          <xlrd:rvb i="2453"/>
        </ext>
      </extLst>
    </bk>
    <bk>
      <extLst>
        <ext uri="{3e2802c4-a4d2-4d8b-9148-e3be6c30e623}">
          <xlrd:rvb i="2456"/>
        </ext>
      </extLst>
    </bk>
    <bk>
      <extLst>
        <ext uri="{3e2802c4-a4d2-4d8b-9148-e3be6c30e623}">
          <xlrd:rvb i="2459"/>
        </ext>
      </extLst>
    </bk>
    <bk>
      <extLst>
        <ext uri="{3e2802c4-a4d2-4d8b-9148-e3be6c30e623}">
          <xlrd:rvb i="2462"/>
        </ext>
      </extLst>
    </bk>
    <bk>
      <extLst>
        <ext uri="{3e2802c4-a4d2-4d8b-9148-e3be6c30e623}">
          <xlrd:rvb i="2465"/>
        </ext>
      </extLst>
    </bk>
    <bk>
      <extLst>
        <ext uri="{3e2802c4-a4d2-4d8b-9148-e3be6c30e623}">
          <xlrd:rvb i="2468"/>
        </ext>
      </extLst>
    </bk>
    <bk>
      <extLst>
        <ext uri="{3e2802c4-a4d2-4d8b-9148-e3be6c30e623}">
          <xlrd:rvb i="2471"/>
        </ext>
      </extLst>
    </bk>
    <bk>
      <extLst>
        <ext uri="{3e2802c4-a4d2-4d8b-9148-e3be6c30e623}">
          <xlrd:rvb i="2474"/>
        </ext>
      </extLst>
    </bk>
    <bk>
      <extLst>
        <ext uri="{3e2802c4-a4d2-4d8b-9148-e3be6c30e623}">
          <xlrd:rvb i="2477"/>
        </ext>
      </extLst>
    </bk>
    <bk>
      <extLst>
        <ext uri="{3e2802c4-a4d2-4d8b-9148-e3be6c30e623}">
          <xlrd:rvb i="2480"/>
        </ext>
      </extLst>
    </bk>
    <bk>
      <extLst>
        <ext uri="{3e2802c4-a4d2-4d8b-9148-e3be6c30e623}">
          <xlrd:rvb i="2483"/>
        </ext>
      </extLst>
    </bk>
    <bk>
      <extLst>
        <ext uri="{3e2802c4-a4d2-4d8b-9148-e3be6c30e623}">
          <xlrd:rvb i="2486"/>
        </ext>
      </extLst>
    </bk>
    <bk>
      <extLst>
        <ext uri="{3e2802c4-a4d2-4d8b-9148-e3be6c30e623}">
          <xlrd:rvb i="2489"/>
        </ext>
      </extLst>
    </bk>
    <bk>
      <extLst>
        <ext uri="{3e2802c4-a4d2-4d8b-9148-e3be6c30e623}">
          <xlrd:rvb i="2492"/>
        </ext>
      </extLst>
    </bk>
    <bk>
      <extLst>
        <ext uri="{3e2802c4-a4d2-4d8b-9148-e3be6c30e623}">
          <xlrd:rvb i="2495"/>
        </ext>
      </extLst>
    </bk>
    <bk>
      <extLst>
        <ext uri="{3e2802c4-a4d2-4d8b-9148-e3be6c30e623}">
          <xlrd:rvb i="2498"/>
        </ext>
      </extLst>
    </bk>
    <bk>
      <extLst>
        <ext uri="{3e2802c4-a4d2-4d8b-9148-e3be6c30e623}">
          <xlrd:rvb i="2501"/>
        </ext>
      </extLst>
    </bk>
    <bk>
      <extLst>
        <ext uri="{3e2802c4-a4d2-4d8b-9148-e3be6c30e623}">
          <xlrd:rvb i="2504"/>
        </ext>
      </extLst>
    </bk>
    <bk>
      <extLst>
        <ext uri="{3e2802c4-a4d2-4d8b-9148-e3be6c30e623}">
          <xlrd:rvb i="2507"/>
        </ext>
      </extLst>
    </bk>
    <bk>
      <extLst>
        <ext uri="{3e2802c4-a4d2-4d8b-9148-e3be6c30e623}">
          <xlrd:rvb i="2510"/>
        </ext>
      </extLst>
    </bk>
    <bk>
      <extLst>
        <ext uri="{3e2802c4-a4d2-4d8b-9148-e3be6c30e623}">
          <xlrd:rvb i="2513"/>
        </ext>
      </extLst>
    </bk>
    <bk>
      <extLst>
        <ext uri="{3e2802c4-a4d2-4d8b-9148-e3be6c30e623}">
          <xlrd:rvb i="2516"/>
        </ext>
      </extLst>
    </bk>
    <bk>
      <extLst>
        <ext uri="{3e2802c4-a4d2-4d8b-9148-e3be6c30e623}">
          <xlrd:rvb i="2519"/>
        </ext>
      </extLst>
    </bk>
    <bk>
      <extLst>
        <ext uri="{3e2802c4-a4d2-4d8b-9148-e3be6c30e623}">
          <xlrd:rvb i="2522"/>
        </ext>
      </extLst>
    </bk>
    <bk>
      <extLst>
        <ext uri="{3e2802c4-a4d2-4d8b-9148-e3be6c30e623}">
          <xlrd:rvb i="2525"/>
        </ext>
      </extLst>
    </bk>
    <bk>
      <extLst>
        <ext uri="{3e2802c4-a4d2-4d8b-9148-e3be6c30e623}">
          <xlrd:rvb i="2528"/>
        </ext>
      </extLst>
    </bk>
    <bk>
      <extLst>
        <ext uri="{3e2802c4-a4d2-4d8b-9148-e3be6c30e623}">
          <xlrd:rvb i="2531"/>
        </ext>
      </extLst>
    </bk>
    <bk>
      <extLst>
        <ext uri="{3e2802c4-a4d2-4d8b-9148-e3be6c30e623}">
          <xlrd:rvb i="2534"/>
        </ext>
      </extLst>
    </bk>
    <bk>
      <extLst>
        <ext uri="{3e2802c4-a4d2-4d8b-9148-e3be6c30e623}">
          <xlrd:rvb i="2537"/>
        </ext>
      </extLst>
    </bk>
    <bk>
      <extLst>
        <ext uri="{3e2802c4-a4d2-4d8b-9148-e3be6c30e623}">
          <xlrd:rvb i="2540"/>
        </ext>
      </extLst>
    </bk>
    <bk>
      <extLst>
        <ext uri="{3e2802c4-a4d2-4d8b-9148-e3be6c30e623}">
          <xlrd:rvb i="2543"/>
        </ext>
      </extLst>
    </bk>
    <bk>
      <extLst>
        <ext uri="{3e2802c4-a4d2-4d8b-9148-e3be6c30e623}">
          <xlrd:rvb i="2546"/>
        </ext>
      </extLst>
    </bk>
    <bk>
      <extLst>
        <ext uri="{3e2802c4-a4d2-4d8b-9148-e3be6c30e623}">
          <xlrd:rvb i="2549"/>
        </ext>
      </extLst>
    </bk>
    <bk>
      <extLst>
        <ext uri="{3e2802c4-a4d2-4d8b-9148-e3be6c30e623}">
          <xlrd:rvb i="2552"/>
        </ext>
      </extLst>
    </bk>
    <bk>
      <extLst>
        <ext uri="{3e2802c4-a4d2-4d8b-9148-e3be6c30e623}">
          <xlrd:rvb i="2555"/>
        </ext>
      </extLst>
    </bk>
    <bk>
      <extLst>
        <ext uri="{3e2802c4-a4d2-4d8b-9148-e3be6c30e623}">
          <xlrd:rvb i="2558"/>
        </ext>
      </extLst>
    </bk>
    <bk>
      <extLst>
        <ext uri="{3e2802c4-a4d2-4d8b-9148-e3be6c30e623}">
          <xlrd:rvb i="2561"/>
        </ext>
      </extLst>
    </bk>
    <bk>
      <extLst>
        <ext uri="{3e2802c4-a4d2-4d8b-9148-e3be6c30e623}">
          <xlrd:rvb i="2564"/>
        </ext>
      </extLst>
    </bk>
    <bk>
      <extLst>
        <ext uri="{3e2802c4-a4d2-4d8b-9148-e3be6c30e623}">
          <xlrd:rvb i="2567"/>
        </ext>
      </extLst>
    </bk>
    <bk>
      <extLst>
        <ext uri="{3e2802c4-a4d2-4d8b-9148-e3be6c30e623}">
          <xlrd:rvb i="2570"/>
        </ext>
      </extLst>
    </bk>
    <bk>
      <extLst>
        <ext uri="{3e2802c4-a4d2-4d8b-9148-e3be6c30e623}">
          <xlrd:rvb i="2573"/>
        </ext>
      </extLst>
    </bk>
    <bk>
      <extLst>
        <ext uri="{3e2802c4-a4d2-4d8b-9148-e3be6c30e623}">
          <xlrd:rvb i="2576"/>
        </ext>
      </extLst>
    </bk>
    <bk>
      <extLst>
        <ext uri="{3e2802c4-a4d2-4d8b-9148-e3be6c30e623}">
          <xlrd:rvb i="2579"/>
        </ext>
      </extLst>
    </bk>
    <bk>
      <extLst>
        <ext uri="{3e2802c4-a4d2-4d8b-9148-e3be6c30e623}">
          <xlrd:rvb i="2582"/>
        </ext>
      </extLst>
    </bk>
    <bk>
      <extLst>
        <ext uri="{3e2802c4-a4d2-4d8b-9148-e3be6c30e623}">
          <xlrd:rvb i="2585"/>
        </ext>
      </extLst>
    </bk>
    <bk>
      <extLst>
        <ext uri="{3e2802c4-a4d2-4d8b-9148-e3be6c30e623}">
          <xlrd:rvb i="2588"/>
        </ext>
      </extLst>
    </bk>
    <bk>
      <extLst>
        <ext uri="{3e2802c4-a4d2-4d8b-9148-e3be6c30e623}">
          <xlrd:rvb i="2591"/>
        </ext>
      </extLst>
    </bk>
    <bk>
      <extLst>
        <ext uri="{3e2802c4-a4d2-4d8b-9148-e3be6c30e623}">
          <xlrd:rvb i="2594"/>
        </ext>
      </extLst>
    </bk>
    <bk>
      <extLst>
        <ext uri="{3e2802c4-a4d2-4d8b-9148-e3be6c30e623}">
          <xlrd:rvb i="2597"/>
        </ext>
      </extLst>
    </bk>
    <bk>
      <extLst>
        <ext uri="{3e2802c4-a4d2-4d8b-9148-e3be6c30e623}">
          <xlrd:rvb i="2600"/>
        </ext>
      </extLst>
    </bk>
    <bk>
      <extLst>
        <ext uri="{3e2802c4-a4d2-4d8b-9148-e3be6c30e623}">
          <xlrd:rvb i="2603"/>
        </ext>
      </extLst>
    </bk>
    <bk>
      <extLst>
        <ext uri="{3e2802c4-a4d2-4d8b-9148-e3be6c30e623}">
          <xlrd:rvb i="2606"/>
        </ext>
      </extLst>
    </bk>
    <bk>
      <extLst>
        <ext uri="{3e2802c4-a4d2-4d8b-9148-e3be6c30e623}">
          <xlrd:rvb i="2609"/>
        </ext>
      </extLst>
    </bk>
    <bk>
      <extLst>
        <ext uri="{3e2802c4-a4d2-4d8b-9148-e3be6c30e623}">
          <xlrd:rvb i="2612"/>
        </ext>
      </extLst>
    </bk>
    <bk>
      <extLst>
        <ext uri="{3e2802c4-a4d2-4d8b-9148-e3be6c30e623}">
          <xlrd:rvb i="2615"/>
        </ext>
      </extLst>
    </bk>
    <bk>
      <extLst>
        <ext uri="{3e2802c4-a4d2-4d8b-9148-e3be6c30e623}">
          <xlrd:rvb i="2618"/>
        </ext>
      </extLst>
    </bk>
    <bk>
      <extLst>
        <ext uri="{3e2802c4-a4d2-4d8b-9148-e3be6c30e623}">
          <xlrd:rvb i="2620"/>
        </ext>
      </extLst>
    </bk>
    <bk>
      <extLst>
        <ext uri="{3e2802c4-a4d2-4d8b-9148-e3be6c30e623}">
          <xlrd:rvb i="2623"/>
        </ext>
      </extLst>
    </bk>
    <bk>
      <extLst>
        <ext uri="{3e2802c4-a4d2-4d8b-9148-e3be6c30e623}">
          <xlrd:rvb i="2626"/>
        </ext>
      </extLst>
    </bk>
    <bk>
      <extLst>
        <ext uri="{3e2802c4-a4d2-4d8b-9148-e3be6c30e623}">
          <xlrd:rvb i="2629"/>
        </ext>
      </extLst>
    </bk>
    <bk>
      <extLst>
        <ext uri="{3e2802c4-a4d2-4d8b-9148-e3be6c30e623}">
          <xlrd:rvb i="2632"/>
        </ext>
      </extLst>
    </bk>
    <bk>
      <extLst>
        <ext uri="{3e2802c4-a4d2-4d8b-9148-e3be6c30e623}">
          <xlrd:rvb i="2634"/>
        </ext>
      </extLst>
    </bk>
    <bk>
      <extLst>
        <ext uri="{3e2802c4-a4d2-4d8b-9148-e3be6c30e623}">
          <xlrd:rvb i="2637"/>
        </ext>
      </extLst>
    </bk>
    <bk>
      <extLst>
        <ext uri="{3e2802c4-a4d2-4d8b-9148-e3be6c30e623}">
          <xlrd:rvb i="2640"/>
        </ext>
      </extLst>
    </bk>
    <bk>
      <extLst>
        <ext uri="{3e2802c4-a4d2-4d8b-9148-e3be6c30e623}">
          <xlrd:rvb i="2643"/>
        </ext>
      </extLst>
    </bk>
    <bk>
      <extLst>
        <ext uri="{3e2802c4-a4d2-4d8b-9148-e3be6c30e623}">
          <xlrd:rvb i="2646"/>
        </ext>
      </extLst>
    </bk>
    <bk>
      <extLst>
        <ext uri="{3e2802c4-a4d2-4d8b-9148-e3be6c30e623}">
          <xlrd:rvb i="2649"/>
        </ext>
      </extLst>
    </bk>
    <bk>
      <extLst>
        <ext uri="{3e2802c4-a4d2-4d8b-9148-e3be6c30e623}">
          <xlrd:rvb i="2652"/>
        </ext>
      </extLst>
    </bk>
    <bk>
      <extLst>
        <ext uri="{3e2802c4-a4d2-4d8b-9148-e3be6c30e623}">
          <xlrd:rvb i="2655"/>
        </ext>
      </extLst>
    </bk>
    <bk>
      <extLst>
        <ext uri="{3e2802c4-a4d2-4d8b-9148-e3be6c30e623}">
          <xlrd:rvb i="2658"/>
        </ext>
      </extLst>
    </bk>
    <bk>
      <extLst>
        <ext uri="{3e2802c4-a4d2-4d8b-9148-e3be6c30e623}">
          <xlrd:rvb i="2661"/>
        </ext>
      </extLst>
    </bk>
    <bk>
      <extLst>
        <ext uri="{3e2802c4-a4d2-4d8b-9148-e3be6c30e623}">
          <xlrd:rvb i="2664"/>
        </ext>
      </extLst>
    </bk>
    <bk>
      <extLst>
        <ext uri="{3e2802c4-a4d2-4d8b-9148-e3be6c30e623}">
          <xlrd:rvb i="2667"/>
        </ext>
      </extLst>
    </bk>
    <bk>
      <extLst>
        <ext uri="{3e2802c4-a4d2-4d8b-9148-e3be6c30e623}">
          <xlrd:rvb i="2670"/>
        </ext>
      </extLst>
    </bk>
    <bk>
      <extLst>
        <ext uri="{3e2802c4-a4d2-4d8b-9148-e3be6c30e623}">
          <xlrd:rvb i="2673"/>
        </ext>
      </extLst>
    </bk>
    <bk>
      <extLst>
        <ext uri="{3e2802c4-a4d2-4d8b-9148-e3be6c30e623}">
          <xlrd:rvb i="2676"/>
        </ext>
      </extLst>
    </bk>
    <bk>
      <extLst>
        <ext uri="{3e2802c4-a4d2-4d8b-9148-e3be6c30e623}">
          <xlrd:rvb i="2679"/>
        </ext>
      </extLst>
    </bk>
    <bk>
      <extLst>
        <ext uri="{3e2802c4-a4d2-4d8b-9148-e3be6c30e623}">
          <xlrd:rvb i="2682"/>
        </ext>
      </extLst>
    </bk>
    <bk>
      <extLst>
        <ext uri="{3e2802c4-a4d2-4d8b-9148-e3be6c30e623}">
          <xlrd:rvb i="2685"/>
        </ext>
      </extLst>
    </bk>
    <bk>
      <extLst>
        <ext uri="{3e2802c4-a4d2-4d8b-9148-e3be6c30e623}">
          <xlrd:rvb i="2688"/>
        </ext>
      </extLst>
    </bk>
    <bk>
      <extLst>
        <ext uri="{3e2802c4-a4d2-4d8b-9148-e3be6c30e623}">
          <xlrd:rvb i="2691"/>
        </ext>
      </extLst>
    </bk>
    <bk>
      <extLst>
        <ext uri="{3e2802c4-a4d2-4d8b-9148-e3be6c30e623}">
          <xlrd:rvb i="2694"/>
        </ext>
      </extLst>
    </bk>
    <bk>
      <extLst>
        <ext uri="{3e2802c4-a4d2-4d8b-9148-e3be6c30e623}">
          <xlrd:rvb i="2697"/>
        </ext>
      </extLst>
    </bk>
    <bk>
      <extLst>
        <ext uri="{3e2802c4-a4d2-4d8b-9148-e3be6c30e623}">
          <xlrd:rvb i="2700"/>
        </ext>
      </extLst>
    </bk>
    <bk>
      <extLst>
        <ext uri="{3e2802c4-a4d2-4d8b-9148-e3be6c30e623}">
          <xlrd:rvb i="2703"/>
        </ext>
      </extLst>
    </bk>
    <bk>
      <extLst>
        <ext uri="{3e2802c4-a4d2-4d8b-9148-e3be6c30e623}">
          <xlrd:rvb i="2706"/>
        </ext>
      </extLst>
    </bk>
    <bk>
      <extLst>
        <ext uri="{3e2802c4-a4d2-4d8b-9148-e3be6c30e623}">
          <xlrd:rvb i="2709"/>
        </ext>
      </extLst>
    </bk>
    <bk>
      <extLst>
        <ext uri="{3e2802c4-a4d2-4d8b-9148-e3be6c30e623}">
          <xlrd:rvb i="2712"/>
        </ext>
      </extLst>
    </bk>
    <bk>
      <extLst>
        <ext uri="{3e2802c4-a4d2-4d8b-9148-e3be6c30e623}">
          <xlrd:rvb i="2715"/>
        </ext>
      </extLst>
    </bk>
    <bk>
      <extLst>
        <ext uri="{3e2802c4-a4d2-4d8b-9148-e3be6c30e623}">
          <xlrd:rvb i="2718"/>
        </ext>
      </extLst>
    </bk>
    <bk>
      <extLst>
        <ext uri="{3e2802c4-a4d2-4d8b-9148-e3be6c30e623}">
          <xlrd:rvb i="2721"/>
        </ext>
      </extLst>
    </bk>
    <bk>
      <extLst>
        <ext uri="{3e2802c4-a4d2-4d8b-9148-e3be6c30e623}">
          <xlrd:rvb i="2724"/>
        </ext>
      </extLst>
    </bk>
    <bk>
      <extLst>
        <ext uri="{3e2802c4-a4d2-4d8b-9148-e3be6c30e623}">
          <xlrd:rvb i="2727"/>
        </ext>
      </extLst>
    </bk>
    <bk>
      <extLst>
        <ext uri="{3e2802c4-a4d2-4d8b-9148-e3be6c30e623}">
          <xlrd:rvb i="2730"/>
        </ext>
      </extLst>
    </bk>
    <bk>
      <extLst>
        <ext uri="{3e2802c4-a4d2-4d8b-9148-e3be6c30e623}">
          <xlrd:rvb i="2733"/>
        </ext>
      </extLst>
    </bk>
    <bk>
      <extLst>
        <ext uri="{3e2802c4-a4d2-4d8b-9148-e3be6c30e623}">
          <xlrd:rvb i="2736"/>
        </ext>
      </extLst>
    </bk>
    <bk>
      <extLst>
        <ext uri="{3e2802c4-a4d2-4d8b-9148-e3be6c30e623}">
          <xlrd:rvb i="2739"/>
        </ext>
      </extLst>
    </bk>
    <bk>
      <extLst>
        <ext uri="{3e2802c4-a4d2-4d8b-9148-e3be6c30e623}">
          <xlrd:rvb i="2742"/>
        </ext>
      </extLst>
    </bk>
    <bk>
      <extLst>
        <ext uri="{3e2802c4-a4d2-4d8b-9148-e3be6c30e623}">
          <xlrd:rvb i="2745"/>
        </ext>
      </extLst>
    </bk>
    <bk>
      <extLst>
        <ext uri="{3e2802c4-a4d2-4d8b-9148-e3be6c30e623}">
          <xlrd:rvb i="2748"/>
        </ext>
      </extLst>
    </bk>
    <bk>
      <extLst>
        <ext uri="{3e2802c4-a4d2-4d8b-9148-e3be6c30e623}">
          <xlrd:rvb i="2751"/>
        </ext>
      </extLst>
    </bk>
    <bk>
      <extLst>
        <ext uri="{3e2802c4-a4d2-4d8b-9148-e3be6c30e623}">
          <xlrd:rvb i="2754"/>
        </ext>
      </extLst>
    </bk>
    <bk>
      <extLst>
        <ext uri="{3e2802c4-a4d2-4d8b-9148-e3be6c30e623}">
          <xlrd:rvb i="2757"/>
        </ext>
      </extLst>
    </bk>
    <bk>
      <extLst>
        <ext uri="{3e2802c4-a4d2-4d8b-9148-e3be6c30e623}">
          <xlrd:rvb i="2760"/>
        </ext>
      </extLst>
    </bk>
    <bk>
      <extLst>
        <ext uri="{3e2802c4-a4d2-4d8b-9148-e3be6c30e623}">
          <xlrd:rvb i="2763"/>
        </ext>
      </extLst>
    </bk>
    <bk>
      <extLst>
        <ext uri="{3e2802c4-a4d2-4d8b-9148-e3be6c30e623}">
          <xlrd:rvb i="2766"/>
        </ext>
      </extLst>
    </bk>
    <bk>
      <extLst>
        <ext uri="{3e2802c4-a4d2-4d8b-9148-e3be6c30e623}">
          <xlrd:rvb i="2769"/>
        </ext>
      </extLst>
    </bk>
    <bk>
      <extLst>
        <ext uri="{3e2802c4-a4d2-4d8b-9148-e3be6c30e623}">
          <xlrd:rvb i="2772"/>
        </ext>
      </extLst>
    </bk>
    <bk>
      <extLst>
        <ext uri="{3e2802c4-a4d2-4d8b-9148-e3be6c30e623}">
          <xlrd:rvb i="2775"/>
        </ext>
      </extLst>
    </bk>
    <bk>
      <extLst>
        <ext uri="{3e2802c4-a4d2-4d8b-9148-e3be6c30e623}">
          <xlrd:rvb i="2778"/>
        </ext>
      </extLst>
    </bk>
    <bk>
      <extLst>
        <ext uri="{3e2802c4-a4d2-4d8b-9148-e3be6c30e623}">
          <xlrd:rvb i="2781"/>
        </ext>
      </extLst>
    </bk>
    <bk>
      <extLst>
        <ext uri="{3e2802c4-a4d2-4d8b-9148-e3be6c30e623}">
          <xlrd:rvb i="2784"/>
        </ext>
      </extLst>
    </bk>
    <bk>
      <extLst>
        <ext uri="{3e2802c4-a4d2-4d8b-9148-e3be6c30e623}">
          <xlrd:rvb i="2787"/>
        </ext>
      </extLst>
    </bk>
    <bk>
      <extLst>
        <ext uri="{3e2802c4-a4d2-4d8b-9148-e3be6c30e623}">
          <xlrd:rvb i="2790"/>
        </ext>
      </extLst>
    </bk>
    <bk>
      <extLst>
        <ext uri="{3e2802c4-a4d2-4d8b-9148-e3be6c30e623}">
          <xlrd:rvb i="2793"/>
        </ext>
      </extLst>
    </bk>
    <bk>
      <extLst>
        <ext uri="{3e2802c4-a4d2-4d8b-9148-e3be6c30e623}">
          <xlrd:rvb i="2796"/>
        </ext>
      </extLst>
    </bk>
    <bk>
      <extLst>
        <ext uri="{3e2802c4-a4d2-4d8b-9148-e3be6c30e623}">
          <xlrd:rvb i="2799"/>
        </ext>
      </extLst>
    </bk>
    <bk>
      <extLst>
        <ext uri="{3e2802c4-a4d2-4d8b-9148-e3be6c30e623}">
          <xlrd:rvb i="2802"/>
        </ext>
      </extLst>
    </bk>
    <bk>
      <extLst>
        <ext uri="{3e2802c4-a4d2-4d8b-9148-e3be6c30e623}">
          <xlrd:rvb i="2805"/>
        </ext>
      </extLst>
    </bk>
    <bk>
      <extLst>
        <ext uri="{3e2802c4-a4d2-4d8b-9148-e3be6c30e623}">
          <xlrd:rvb i="2808"/>
        </ext>
      </extLst>
    </bk>
    <bk>
      <extLst>
        <ext uri="{3e2802c4-a4d2-4d8b-9148-e3be6c30e623}">
          <xlrd:rvb i="2811"/>
        </ext>
      </extLst>
    </bk>
    <bk>
      <extLst>
        <ext uri="{3e2802c4-a4d2-4d8b-9148-e3be6c30e623}">
          <xlrd:rvb i="2814"/>
        </ext>
      </extLst>
    </bk>
    <bk>
      <extLst>
        <ext uri="{3e2802c4-a4d2-4d8b-9148-e3be6c30e623}">
          <xlrd:rvb i="2817"/>
        </ext>
      </extLst>
    </bk>
    <bk>
      <extLst>
        <ext uri="{3e2802c4-a4d2-4d8b-9148-e3be6c30e623}">
          <xlrd:rvb i="2820"/>
        </ext>
      </extLst>
    </bk>
    <bk>
      <extLst>
        <ext uri="{3e2802c4-a4d2-4d8b-9148-e3be6c30e623}">
          <xlrd:rvb i="2823"/>
        </ext>
      </extLst>
    </bk>
    <bk>
      <extLst>
        <ext uri="{3e2802c4-a4d2-4d8b-9148-e3be6c30e623}">
          <xlrd:rvb i="2826"/>
        </ext>
      </extLst>
    </bk>
    <bk>
      <extLst>
        <ext uri="{3e2802c4-a4d2-4d8b-9148-e3be6c30e623}">
          <xlrd:rvb i="2829"/>
        </ext>
      </extLst>
    </bk>
    <bk>
      <extLst>
        <ext uri="{3e2802c4-a4d2-4d8b-9148-e3be6c30e623}">
          <xlrd:rvb i="2832"/>
        </ext>
      </extLst>
    </bk>
    <bk>
      <extLst>
        <ext uri="{3e2802c4-a4d2-4d8b-9148-e3be6c30e623}">
          <xlrd:rvb i="2835"/>
        </ext>
      </extLst>
    </bk>
    <bk>
      <extLst>
        <ext uri="{3e2802c4-a4d2-4d8b-9148-e3be6c30e623}">
          <xlrd:rvb i="2838"/>
        </ext>
      </extLst>
    </bk>
    <bk>
      <extLst>
        <ext uri="{3e2802c4-a4d2-4d8b-9148-e3be6c30e623}">
          <xlrd:rvb i="2841"/>
        </ext>
      </extLst>
    </bk>
    <bk>
      <extLst>
        <ext uri="{3e2802c4-a4d2-4d8b-9148-e3be6c30e623}">
          <xlrd:rvb i="2844"/>
        </ext>
      </extLst>
    </bk>
    <bk>
      <extLst>
        <ext uri="{3e2802c4-a4d2-4d8b-9148-e3be6c30e623}">
          <xlrd:rvb i="2847"/>
        </ext>
      </extLst>
    </bk>
    <bk>
      <extLst>
        <ext uri="{3e2802c4-a4d2-4d8b-9148-e3be6c30e623}">
          <xlrd:rvb i="2850"/>
        </ext>
      </extLst>
    </bk>
    <bk>
      <extLst>
        <ext uri="{3e2802c4-a4d2-4d8b-9148-e3be6c30e623}">
          <xlrd:rvb i="2853"/>
        </ext>
      </extLst>
    </bk>
    <bk>
      <extLst>
        <ext uri="{3e2802c4-a4d2-4d8b-9148-e3be6c30e623}">
          <xlrd:rvb i="2856"/>
        </ext>
      </extLst>
    </bk>
    <bk>
      <extLst>
        <ext uri="{3e2802c4-a4d2-4d8b-9148-e3be6c30e623}">
          <xlrd:rvb i="2859"/>
        </ext>
      </extLst>
    </bk>
    <bk>
      <extLst>
        <ext uri="{3e2802c4-a4d2-4d8b-9148-e3be6c30e623}">
          <xlrd:rvb i="2862"/>
        </ext>
      </extLst>
    </bk>
    <bk>
      <extLst>
        <ext uri="{3e2802c4-a4d2-4d8b-9148-e3be6c30e623}">
          <xlrd:rvb i="2865"/>
        </ext>
      </extLst>
    </bk>
    <bk>
      <extLst>
        <ext uri="{3e2802c4-a4d2-4d8b-9148-e3be6c30e623}">
          <xlrd:rvb i="2868"/>
        </ext>
      </extLst>
    </bk>
    <bk>
      <extLst>
        <ext uri="{3e2802c4-a4d2-4d8b-9148-e3be6c30e623}">
          <xlrd:rvb i="2871"/>
        </ext>
      </extLst>
    </bk>
    <bk>
      <extLst>
        <ext uri="{3e2802c4-a4d2-4d8b-9148-e3be6c30e623}">
          <xlrd:rvb i="2874"/>
        </ext>
      </extLst>
    </bk>
    <bk>
      <extLst>
        <ext uri="{3e2802c4-a4d2-4d8b-9148-e3be6c30e623}">
          <xlrd:rvb i="2877"/>
        </ext>
      </extLst>
    </bk>
    <bk>
      <extLst>
        <ext uri="{3e2802c4-a4d2-4d8b-9148-e3be6c30e623}">
          <xlrd:rvb i="2880"/>
        </ext>
      </extLst>
    </bk>
    <bk>
      <extLst>
        <ext uri="{3e2802c4-a4d2-4d8b-9148-e3be6c30e623}">
          <xlrd:rvb i="2882"/>
        </ext>
      </extLst>
    </bk>
    <bk>
      <extLst>
        <ext uri="{3e2802c4-a4d2-4d8b-9148-e3be6c30e623}">
          <xlrd:rvb i="2885"/>
        </ext>
      </extLst>
    </bk>
    <bk>
      <extLst>
        <ext uri="{3e2802c4-a4d2-4d8b-9148-e3be6c30e623}">
          <xlrd:rvb i="2888"/>
        </ext>
      </extLst>
    </bk>
    <bk>
      <extLst>
        <ext uri="{3e2802c4-a4d2-4d8b-9148-e3be6c30e623}">
          <xlrd:rvb i="2891"/>
        </ext>
      </extLst>
    </bk>
    <bk>
      <extLst>
        <ext uri="{3e2802c4-a4d2-4d8b-9148-e3be6c30e623}">
          <xlrd:rvb i="2894"/>
        </ext>
      </extLst>
    </bk>
    <bk>
      <extLst>
        <ext uri="{3e2802c4-a4d2-4d8b-9148-e3be6c30e623}">
          <xlrd:rvb i="2897"/>
        </ext>
      </extLst>
    </bk>
    <bk>
      <extLst>
        <ext uri="{3e2802c4-a4d2-4d8b-9148-e3be6c30e623}">
          <xlrd:rvb i="2900"/>
        </ext>
      </extLst>
    </bk>
    <bk>
      <extLst>
        <ext uri="{3e2802c4-a4d2-4d8b-9148-e3be6c30e623}">
          <xlrd:rvb i="2903"/>
        </ext>
      </extLst>
    </bk>
    <bk>
      <extLst>
        <ext uri="{3e2802c4-a4d2-4d8b-9148-e3be6c30e623}">
          <xlrd:rvb i="2906"/>
        </ext>
      </extLst>
    </bk>
    <bk>
      <extLst>
        <ext uri="{3e2802c4-a4d2-4d8b-9148-e3be6c30e623}">
          <xlrd:rvb i="2909"/>
        </ext>
      </extLst>
    </bk>
    <bk>
      <extLst>
        <ext uri="{3e2802c4-a4d2-4d8b-9148-e3be6c30e623}">
          <xlrd:rvb i="2912"/>
        </ext>
      </extLst>
    </bk>
    <bk>
      <extLst>
        <ext uri="{3e2802c4-a4d2-4d8b-9148-e3be6c30e623}">
          <xlrd:rvb i="2915"/>
        </ext>
      </extLst>
    </bk>
    <bk>
      <extLst>
        <ext uri="{3e2802c4-a4d2-4d8b-9148-e3be6c30e623}">
          <xlrd:rvb i="2918"/>
        </ext>
      </extLst>
    </bk>
    <bk>
      <extLst>
        <ext uri="{3e2802c4-a4d2-4d8b-9148-e3be6c30e623}">
          <xlrd:rvb i="2921"/>
        </ext>
      </extLst>
    </bk>
    <bk>
      <extLst>
        <ext uri="{3e2802c4-a4d2-4d8b-9148-e3be6c30e623}">
          <xlrd:rvb i="2924"/>
        </ext>
      </extLst>
    </bk>
    <bk>
      <extLst>
        <ext uri="{3e2802c4-a4d2-4d8b-9148-e3be6c30e623}">
          <xlrd:rvb i="2927"/>
        </ext>
      </extLst>
    </bk>
    <bk>
      <extLst>
        <ext uri="{3e2802c4-a4d2-4d8b-9148-e3be6c30e623}">
          <xlrd:rvb i="2930"/>
        </ext>
      </extLst>
    </bk>
    <bk>
      <extLst>
        <ext uri="{3e2802c4-a4d2-4d8b-9148-e3be6c30e623}">
          <xlrd:rvb i="2933"/>
        </ext>
      </extLst>
    </bk>
    <bk>
      <extLst>
        <ext uri="{3e2802c4-a4d2-4d8b-9148-e3be6c30e623}">
          <xlrd:rvb i="2936"/>
        </ext>
      </extLst>
    </bk>
    <bk>
      <extLst>
        <ext uri="{3e2802c4-a4d2-4d8b-9148-e3be6c30e623}">
          <xlrd:rvb i="2939"/>
        </ext>
      </extLst>
    </bk>
    <bk>
      <extLst>
        <ext uri="{3e2802c4-a4d2-4d8b-9148-e3be6c30e623}">
          <xlrd:rvb i="2941"/>
        </ext>
      </extLst>
    </bk>
    <bk>
      <extLst>
        <ext uri="{3e2802c4-a4d2-4d8b-9148-e3be6c30e623}">
          <xlrd:rvb i="2944"/>
        </ext>
      </extLst>
    </bk>
    <bk>
      <extLst>
        <ext uri="{3e2802c4-a4d2-4d8b-9148-e3be6c30e623}">
          <xlrd:rvb i="2947"/>
        </ext>
      </extLst>
    </bk>
    <bk>
      <extLst>
        <ext uri="{3e2802c4-a4d2-4d8b-9148-e3be6c30e623}">
          <xlrd:rvb i="2950"/>
        </ext>
      </extLst>
    </bk>
    <bk>
      <extLst>
        <ext uri="{3e2802c4-a4d2-4d8b-9148-e3be6c30e623}">
          <xlrd:rvb i="2953"/>
        </ext>
      </extLst>
    </bk>
    <bk>
      <extLst>
        <ext uri="{3e2802c4-a4d2-4d8b-9148-e3be6c30e623}">
          <xlrd:rvb i="2956"/>
        </ext>
      </extLst>
    </bk>
    <bk>
      <extLst>
        <ext uri="{3e2802c4-a4d2-4d8b-9148-e3be6c30e623}">
          <xlrd:rvb i="2958"/>
        </ext>
      </extLst>
    </bk>
    <bk>
      <extLst>
        <ext uri="{3e2802c4-a4d2-4d8b-9148-e3be6c30e623}">
          <xlrd:rvb i="2961"/>
        </ext>
      </extLst>
    </bk>
    <bk>
      <extLst>
        <ext uri="{3e2802c4-a4d2-4d8b-9148-e3be6c30e623}">
          <xlrd:rvb i="2964"/>
        </ext>
      </extLst>
    </bk>
    <bk>
      <extLst>
        <ext uri="{3e2802c4-a4d2-4d8b-9148-e3be6c30e623}">
          <xlrd:rvb i="2967"/>
        </ext>
      </extLst>
    </bk>
    <bk>
      <extLst>
        <ext uri="{3e2802c4-a4d2-4d8b-9148-e3be6c30e623}">
          <xlrd:rvb i="2970"/>
        </ext>
      </extLst>
    </bk>
    <bk>
      <extLst>
        <ext uri="{3e2802c4-a4d2-4d8b-9148-e3be6c30e623}">
          <xlrd:rvb i="2973"/>
        </ext>
      </extLst>
    </bk>
    <bk>
      <extLst>
        <ext uri="{3e2802c4-a4d2-4d8b-9148-e3be6c30e623}">
          <xlrd:rvb i="2976"/>
        </ext>
      </extLst>
    </bk>
    <bk>
      <extLst>
        <ext uri="{3e2802c4-a4d2-4d8b-9148-e3be6c30e623}">
          <xlrd:rvb i="2979"/>
        </ext>
      </extLst>
    </bk>
    <bk>
      <extLst>
        <ext uri="{3e2802c4-a4d2-4d8b-9148-e3be6c30e623}">
          <xlrd:rvb i="2982"/>
        </ext>
      </extLst>
    </bk>
    <bk>
      <extLst>
        <ext uri="{3e2802c4-a4d2-4d8b-9148-e3be6c30e623}">
          <xlrd:rvb i="2985"/>
        </ext>
      </extLst>
    </bk>
    <bk>
      <extLst>
        <ext uri="{3e2802c4-a4d2-4d8b-9148-e3be6c30e623}">
          <xlrd:rvb i="2988"/>
        </ext>
      </extLst>
    </bk>
    <bk>
      <extLst>
        <ext uri="{3e2802c4-a4d2-4d8b-9148-e3be6c30e623}">
          <xlrd:rvb i="2991"/>
        </ext>
      </extLst>
    </bk>
    <bk>
      <extLst>
        <ext uri="{3e2802c4-a4d2-4d8b-9148-e3be6c30e623}">
          <xlrd:rvb i="2993"/>
        </ext>
      </extLst>
    </bk>
    <bk>
      <extLst>
        <ext uri="{3e2802c4-a4d2-4d8b-9148-e3be6c30e623}">
          <xlrd:rvb i="2996"/>
        </ext>
      </extLst>
    </bk>
    <bk>
      <extLst>
        <ext uri="{3e2802c4-a4d2-4d8b-9148-e3be6c30e623}">
          <xlrd:rvb i="2999"/>
        </ext>
      </extLst>
    </bk>
    <bk>
      <extLst>
        <ext uri="{3e2802c4-a4d2-4d8b-9148-e3be6c30e623}">
          <xlrd:rvb i="3002"/>
        </ext>
      </extLst>
    </bk>
    <bk>
      <extLst>
        <ext uri="{3e2802c4-a4d2-4d8b-9148-e3be6c30e623}">
          <xlrd:rvb i="3005"/>
        </ext>
      </extLst>
    </bk>
    <bk>
      <extLst>
        <ext uri="{3e2802c4-a4d2-4d8b-9148-e3be6c30e623}">
          <xlrd:rvb i="3008"/>
        </ext>
      </extLst>
    </bk>
    <bk>
      <extLst>
        <ext uri="{3e2802c4-a4d2-4d8b-9148-e3be6c30e623}">
          <xlrd:rvb i="3011"/>
        </ext>
      </extLst>
    </bk>
    <bk>
      <extLst>
        <ext uri="{3e2802c4-a4d2-4d8b-9148-e3be6c30e623}">
          <xlrd:rvb i="3014"/>
        </ext>
      </extLst>
    </bk>
    <bk>
      <extLst>
        <ext uri="{3e2802c4-a4d2-4d8b-9148-e3be6c30e623}">
          <xlrd:rvb i="3017"/>
        </ext>
      </extLst>
    </bk>
    <bk>
      <extLst>
        <ext uri="{3e2802c4-a4d2-4d8b-9148-e3be6c30e623}">
          <xlrd:rvb i="3020"/>
        </ext>
      </extLst>
    </bk>
    <bk>
      <extLst>
        <ext uri="{3e2802c4-a4d2-4d8b-9148-e3be6c30e623}">
          <xlrd:rvb i="3023"/>
        </ext>
      </extLst>
    </bk>
    <bk>
      <extLst>
        <ext uri="{3e2802c4-a4d2-4d8b-9148-e3be6c30e623}">
          <xlrd:rvb i="3026"/>
        </ext>
      </extLst>
    </bk>
    <bk>
      <extLst>
        <ext uri="{3e2802c4-a4d2-4d8b-9148-e3be6c30e623}">
          <xlrd:rvb i="3029"/>
        </ext>
      </extLst>
    </bk>
    <bk>
      <extLst>
        <ext uri="{3e2802c4-a4d2-4d8b-9148-e3be6c30e623}">
          <xlrd:rvb i="3032"/>
        </ext>
      </extLst>
    </bk>
    <bk>
      <extLst>
        <ext uri="{3e2802c4-a4d2-4d8b-9148-e3be6c30e623}">
          <xlrd:rvb i="3035"/>
        </ext>
      </extLst>
    </bk>
    <bk>
      <extLst>
        <ext uri="{3e2802c4-a4d2-4d8b-9148-e3be6c30e623}">
          <xlrd:rvb i="3038"/>
        </ext>
      </extLst>
    </bk>
    <bk>
      <extLst>
        <ext uri="{3e2802c4-a4d2-4d8b-9148-e3be6c30e623}">
          <xlrd:rvb i="3041"/>
        </ext>
      </extLst>
    </bk>
    <bk>
      <extLst>
        <ext uri="{3e2802c4-a4d2-4d8b-9148-e3be6c30e623}">
          <xlrd:rvb i="3044"/>
        </ext>
      </extLst>
    </bk>
    <bk>
      <extLst>
        <ext uri="{3e2802c4-a4d2-4d8b-9148-e3be6c30e623}">
          <xlrd:rvb i="3047"/>
        </ext>
      </extLst>
    </bk>
    <bk>
      <extLst>
        <ext uri="{3e2802c4-a4d2-4d8b-9148-e3be6c30e623}">
          <xlrd:rvb i="3050"/>
        </ext>
      </extLst>
    </bk>
    <bk>
      <extLst>
        <ext uri="{3e2802c4-a4d2-4d8b-9148-e3be6c30e623}">
          <xlrd:rvb i="3053"/>
        </ext>
      </extLst>
    </bk>
    <bk>
      <extLst>
        <ext uri="{3e2802c4-a4d2-4d8b-9148-e3be6c30e623}">
          <xlrd:rvb i="3056"/>
        </ext>
      </extLst>
    </bk>
    <bk>
      <extLst>
        <ext uri="{3e2802c4-a4d2-4d8b-9148-e3be6c30e623}">
          <xlrd:rvb i="3059"/>
        </ext>
      </extLst>
    </bk>
    <bk>
      <extLst>
        <ext uri="{3e2802c4-a4d2-4d8b-9148-e3be6c30e623}">
          <xlrd:rvb i="3062"/>
        </ext>
      </extLst>
    </bk>
    <bk>
      <extLst>
        <ext uri="{3e2802c4-a4d2-4d8b-9148-e3be6c30e623}">
          <xlrd:rvb i="3065"/>
        </ext>
      </extLst>
    </bk>
    <bk>
      <extLst>
        <ext uri="{3e2802c4-a4d2-4d8b-9148-e3be6c30e623}">
          <xlrd:rvb i="3068"/>
        </ext>
      </extLst>
    </bk>
    <bk>
      <extLst>
        <ext uri="{3e2802c4-a4d2-4d8b-9148-e3be6c30e623}">
          <xlrd:rvb i="3071"/>
        </ext>
      </extLst>
    </bk>
    <bk>
      <extLst>
        <ext uri="{3e2802c4-a4d2-4d8b-9148-e3be6c30e623}">
          <xlrd:rvb i="3074"/>
        </ext>
      </extLst>
    </bk>
    <bk>
      <extLst>
        <ext uri="{3e2802c4-a4d2-4d8b-9148-e3be6c30e623}">
          <xlrd:rvb i="3077"/>
        </ext>
      </extLst>
    </bk>
    <bk>
      <extLst>
        <ext uri="{3e2802c4-a4d2-4d8b-9148-e3be6c30e623}">
          <xlrd:rvb i="3080"/>
        </ext>
      </extLst>
    </bk>
    <bk>
      <extLst>
        <ext uri="{3e2802c4-a4d2-4d8b-9148-e3be6c30e623}">
          <xlrd:rvb i="3083"/>
        </ext>
      </extLst>
    </bk>
    <bk>
      <extLst>
        <ext uri="{3e2802c4-a4d2-4d8b-9148-e3be6c30e623}">
          <xlrd:rvb i="3086"/>
        </ext>
      </extLst>
    </bk>
    <bk>
      <extLst>
        <ext uri="{3e2802c4-a4d2-4d8b-9148-e3be6c30e623}">
          <xlrd:rvb i="3089"/>
        </ext>
      </extLst>
    </bk>
    <bk>
      <extLst>
        <ext uri="{3e2802c4-a4d2-4d8b-9148-e3be6c30e623}">
          <xlrd:rvb i="3092"/>
        </ext>
      </extLst>
    </bk>
    <bk>
      <extLst>
        <ext uri="{3e2802c4-a4d2-4d8b-9148-e3be6c30e623}">
          <xlrd:rvb i="3095"/>
        </ext>
      </extLst>
    </bk>
    <bk>
      <extLst>
        <ext uri="{3e2802c4-a4d2-4d8b-9148-e3be6c30e623}">
          <xlrd:rvb i="3098"/>
        </ext>
      </extLst>
    </bk>
    <bk>
      <extLst>
        <ext uri="{3e2802c4-a4d2-4d8b-9148-e3be6c30e623}">
          <xlrd:rvb i="3101"/>
        </ext>
      </extLst>
    </bk>
    <bk>
      <extLst>
        <ext uri="{3e2802c4-a4d2-4d8b-9148-e3be6c30e623}">
          <xlrd:rvb i="3104"/>
        </ext>
      </extLst>
    </bk>
    <bk>
      <extLst>
        <ext uri="{3e2802c4-a4d2-4d8b-9148-e3be6c30e623}">
          <xlrd:rvb i="3107"/>
        </ext>
      </extLst>
    </bk>
    <bk>
      <extLst>
        <ext uri="{3e2802c4-a4d2-4d8b-9148-e3be6c30e623}">
          <xlrd:rvb i="3110"/>
        </ext>
      </extLst>
    </bk>
    <bk>
      <extLst>
        <ext uri="{3e2802c4-a4d2-4d8b-9148-e3be6c30e623}">
          <xlrd:rvb i="3113"/>
        </ext>
      </extLst>
    </bk>
    <bk>
      <extLst>
        <ext uri="{3e2802c4-a4d2-4d8b-9148-e3be6c30e623}">
          <xlrd:rvb i="3116"/>
        </ext>
      </extLst>
    </bk>
    <bk>
      <extLst>
        <ext uri="{3e2802c4-a4d2-4d8b-9148-e3be6c30e623}">
          <xlrd:rvb i="3119"/>
        </ext>
      </extLst>
    </bk>
    <bk>
      <extLst>
        <ext uri="{3e2802c4-a4d2-4d8b-9148-e3be6c30e623}">
          <xlrd:rvb i="3122"/>
        </ext>
      </extLst>
    </bk>
    <bk>
      <extLst>
        <ext uri="{3e2802c4-a4d2-4d8b-9148-e3be6c30e623}">
          <xlrd:rvb i="3125"/>
        </ext>
      </extLst>
    </bk>
    <bk>
      <extLst>
        <ext uri="{3e2802c4-a4d2-4d8b-9148-e3be6c30e623}">
          <xlrd:rvb i="3128"/>
        </ext>
      </extLst>
    </bk>
    <bk>
      <extLst>
        <ext uri="{3e2802c4-a4d2-4d8b-9148-e3be6c30e623}">
          <xlrd:rvb i="3131"/>
        </ext>
      </extLst>
    </bk>
    <bk>
      <extLst>
        <ext uri="{3e2802c4-a4d2-4d8b-9148-e3be6c30e623}">
          <xlrd:rvb i="3134"/>
        </ext>
      </extLst>
    </bk>
    <bk>
      <extLst>
        <ext uri="{3e2802c4-a4d2-4d8b-9148-e3be6c30e623}">
          <xlrd:rvb i="3137"/>
        </ext>
      </extLst>
    </bk>
    <bk>
      <extLst>
        <ext uri="{3e2802c4-a4d2-4d8b-9148-e3be6c30e623}">
          <xlrd:rvb i="3140"/>
        </ext>
      </extLst>
    </bk>
    <bk>
      <extLst>
        <ext uri="{3e2802c4-a4d2-4d8b-9148-e3be6c30e623}">
          <xlrd:rvb i="3143"/>
        </ext>
      </extLst>
    </bk>
    <bk>
      <extLst>
        <ext uri="{3e2802c4-a4d2-4d8b-9148-e3be6c30e623}">
          <xlrd:rvb i="3146"/>
        </ext>
      </extLst>
    </bk>
    <bk>
      <extLst>
        <ext uri="{3e2802c4-a4d2-4d8b-9148-e3be6c30e623}">
          <xlrd:rvb i="3149"/>
        </ext>
      </extLst>
    </bk>
    <bk>
      <extLst>
        <ext uri="{3e2802c4-a4d2-4d8b-9148-e3be6c30e623}">
          <xlrd:rvb i="3152"/>
        </ext>
      </extLst>
    </bk>
    <bk>
      <extLst>
        <ext uri="{3e2802c4-a4d2-4d8b-9148-e3be6c30e623}">
          <xlrd:rvb i="3155"/>
        </ext>
      </extLst>
    </bk>
    <bk>
      <extLst>
        <ext uri="{3e2802c4-a4d2-4d8b-9148-e3be6c30e623}">
          <xlrd:rvb i="3158"/>
        </ext>
      </extLst>
    </bk>
    <bk>
      <extLst>
        <ext uri="{3e2802c4-a4d2-4d8b-9148-e3be6c30e623}">
          <xlrd:rvb i="3161"/>
        </ext>
      </extLst>
    </bk>
    <bk>
      <extLst>
        <ext uri="{3e2802c4-a4d2-4d8b-9148-e3be6c30e623}">
          <xlrd:rvb i="3164"/>
        </ext>
      </extLst>
    </bk>
    <bk>
      <extLst>
        <ext uri="{3e2802c4-a4d2-4d8b-9148-e3be6c30e623}">
          <xlrd:rvb i="3167"/>
        </ext>
      </extLst>
    </bk>
    <bk>
      <extLst>
        <ext uri="{3e2802c4-a4d2-4d8b-9148-e3be6c30e623}">
          <xlrd:rvb i="3170"/>
        </ext>
      </extLst>
    </bk>
    <bk>
      <extLst>
        <ext uri="{3e2802c4-a4d2-4d8b-9148-e3be6c30e623}">
          <xlrd:rvb i="3173"/>
        </ext>
      </extLst>
    </bk>
    <bk>
      <extLst>
        <ext uri="{3e2802c4-a4d2-4d8b-9148-e3be6c30e623}">
          <xlrd:rvb i="3176"/>
        </ext>
      </extLst>
    </bk>
    <bk>
      <extLst>
        <ext uri="{3e2802c4-a4d2-4d8b-9148-e3be6c30e623}">
          <xlrd:rvb i="3179"/>
        </ext>
      </extLst>
    </bk>
    <bk>
      <extLst>
        <ext uri="{3e2802c4-a4d2-4d8b-9148-e3be6c30e623}">
          <xlrd:rvb i="3182"/>
        </ext>
      </extLst>
    </bk>
    <bk>
      <extLst>
        <ext uri="{3e2802c4-a4d2-4d8b-9148-e3be6c30e623}">
          <xlrd:rvb i="3185"/>
        </ext>
      </extLst>
    </bk>
    <bk>
      <extLst>
        <ext uri="{3e2802c4-a4d2-4d8b-9148-e3be6c30e623}">
          <xlrd:rvb i="3188"/>
        </ext>
      </extLst>
    </bk>
    <bk>
      <extLst>
        <ext uri="{3e2802c4-a4d2-4d8b-9148-e3be6c30e623}">
          <xlrd:rvb i="3191"/>
        </ext>
      </extLst>
    </bk>
    <bk>
      <extLst>
        <ext uri="{3e2802c4-a4d2-4d8b-9148-e3be6c30e623}">
          <xlrd:rvb i="3194"/>
        </ext>
      </extLst>
    </bk>
    <bk>
      <extLst>
        <ext uri="{3e2802c4-a4d2-4d8b-9148-e3be6c30e623}">
          <xlrd:rvb i="3197"/>
        </ext>
      </extLst>
    </bk>
    <bk>
      <extLst>
        <ext uri="{3e2802c4-a4d2-4d8b-9148-e3be6c30e623}">
          <xlrd:rvb i="3200"/>
        </ext>
      </extLst>
    </bk>
    <bk>
      <extLst>
        <ext uri="{3e2802c4-a4d2-4d8b-9148-e3be6c30e623}">
          <xlrd:rvb i="3203"/>
        </ext>
      </extLst>
    </bk>
    <bk>
      <extLst>
        <ext uri="{3e2802c4-a4d2-4d8b-9148-e3be6c30e623}">
          <xlrd:rvb i="3206"/>
        </ext>
      </extLst>
    </bk>
    <bk>
      <extLst>
        <ext uri="{3e2802c4-a4d2-4d8b-9148-e3be6c30e623}">
          <xlrd:rvb i="3209"/>
        </ext>
      </extLst>
    </bk>
    <bk>
      <extLst>
        <ext uri="{3e2802c4-a4d2-4d8b-9148-e3be6c30e623}">
          <xlrd:rvb i="3212"/>
        </ext>
      </extLst>
    </bk>
    <bk>
      <extLst>
        <ext uri="{3e2802c4-a4d2-4d8b-9148-e3be6c30e623}">
          <xlrd:rvb i="3215"/>
        </ext>
      </extLst>
    </bk>
    <bk>
      <extLst>
        <ext uri="{3e2802c4-a4d2-4d8b-9148-e3be6c30e623}">
          <xlrd:rvb i="3218"/>
        </ext>
      </extLst>
    </bk>
    <bk>
      <extLst>
        <ext uri="{3e2802c4-a4d2-4d8b-9148-e3be6c30e623}">
          <xlrd:rvb i="3221"/>
        </ext>
      </extLst>
    </bk>
    <bk>
      <extLst>
        <ext uri="{3e2802c4-a4d2-4d8b-9148-e3be6c30e623}">
          <xlrd:rvb i="3224"/>
        </ext>
      </extLst>
    </bk>
    <bk>
      <extLst>
        <ext uri="{3e2802c4-a4d2-4d8b-9148-e3be6c30e623}">
          <xlrd:rvb i="3227"/>
        </ext>
      </extLst>
    </bk>
    <bk>
      <extLst>
        <ext uri="{3e2802c4-a4d2-4d8b-9148-e3be6c30e623}">
          <xlrd:rvb i="3230"/>
        </ext>
      </extLst>
    </bk>
    <bk>
      <extLst>
        <ext uri="{3e2802c4-a4d2-4d8b-9148-e3be6c30e623}">
          <xlrd:rvb i="3233"/>
        </ext>
      </extLst>
    </bk>
    <bk>
      <extLst>
        <ext uri="{3e2802c4-a4d2-4d8b-9148-e3be6c30e623}">
          <xlrd:rvb i="3236"/>
        </ext>
      </extLst>
    </bk>
    <bk>
      <extLst>
        <ext uri="{3e2802c4-a4d2-4d8b-9148-e3be6c30e623}">
          <xlrd:rvb i="3239"/>
        </ext>
      </extLst>
    </bk>
    <bk>
      <extLst>
        <ext uri="{3e2802c4-a4d2-4d8b-9148-e3be6c30e623}">
          <xlrd:rvb i="3242"/>
        </ext>
      </extLst>
    </bk>
    <bk>
      <extLst>
        <ext uri="{3e2802c4-a4d2-4d8b-9148-e3be6c30e623}">
          <xlrd:rvb i="3248"/>
        </ext>
      </extLst>
    </bk>
    <bk>
      <extLst>
        <ext uri="{3e2802c4-a4d2-4d8b-9148-e3be6c30e623}">
          <xlrd:rvb i="3254"/>
        </ext>
      </extLst>
    </bk>
    <bk>
      <extLst>
        <ext uri="{3e2802c4-a4d2-4d8b-9148-e3be6c30e623}">
          <xlrd:rvb i="3257"/>
        </ext>
      </extLst>
    </bk>
    <bk>
      <extLst>
        <ext uri="{3e2802c4-a4d2-4d8b-9148-e3be6c30e623}">
          <xlrd:rvb i="3260"/>
        </ext>
      </extLst>
    </bk>
    <bk>
      <extLst>
        <ext uri="{3e2802c4-a4d2-4d8b-9148-e3be6c30e623}">
          <xlrd:rvb i="3263"/>
        </ext>
      </extLst>
    </bk>
    <bk>
      <extLst>
        <ext uri="{3e2802c4-a4d2-4d8b-9148-e3be6c30e623}">
          <xlrd:rvb i="3266"/>
        </ext>
      </extLst>
    </bk>
    <bk>
      <extLst>
        <ext uri="{3e2802c4-a4d2-4d8b-9148-e3be6c30e623}">
          <xlrd:rvb i="3269"/>
        </ext>
      </extLst>
    </bk>
    <bk>
      <extLst>
        <ext uri="{3e2802c4-a4d2-4d8b-9148-e3be6c30e623}">
          <xlrd:rvb i="3272"/>
        </ext>
      </extLst>
    </bk>
    <bk>
      <extLst>
        <ext uri="{3e2802c4-a4d2-4d8b-9148-e3be6c30e623}">
          <xlrd:rvb i="3275"/>
        </ext>
      </extLst>
    </bk>
    <bk>
      <extLst>
        <ext uri="{3e2802c4-a4d2-4d8b-9148-e3be6c30e623}">
          <xlrd:rvb i="3278"/>
        </ext>
      </extLst>
    </bk>
    <bk>
      <extLst>
        <ext uri="{3e2802c4-a4d2-4d8b-9148-e3be6c30e623}">
          <xlrd:rvb i="3281"/>
        </ext>
      </extLst>
    </bk>
    <bk>
      <extLst>
        <ext uri="{3e2802c4-a4d2-4d8b-9148-e3be6c30e623}">
          <xlrd:rvb i="3284"/>
        </ext>
      </extLst>
    </bk>
    <bk>
      <extLst>
        <ext uri="{3e2802c4-a4d2-4d8b-9148-e3be6c30e623}">
          <xlrd:rvb i="3287"/>
        </ext>
      </extLst>
    </bk>
    <bk>
      <extLst>
        <ext uri="{3e2802c4-a4d2-4d8b-9148-e3be6c30e623}">
          <xlrd:rvb i="3290"/>
        </ext>
      </extLst>
    </bk>
    <bk>
      <extLst>
        <ext uri="{3e2802c4-a4d2-4d8b-9148-e3be6c30e623}">
          <xlrd:rvb i="3293"/>
        </ext>
      </extLst>
    </bk>
    <bk>
      <extLst>
        <ext uri="{3e2802c4-a4d2-4d8b-9148-e3be6c30e623}">
          <xlrd:rvb i="3296"/>
        </ext>
      </extLst>
    </bk>
    <bk>
      <extLst>
        <ext uri="{3e2802c4-a4d2-4d8b-9148-e3be6c30e623}">
          <xlrd:rvb i="3299"/>
        </ext>
      </extLst>
    </bk>
    <bk>
      <extLst>
        <ext uri="{3e2802c4-a4d2-4d8b-9148-e3be6c30e623}">
          <xlrd:rvb i="3302"/>
        </ext>
      </extLst>
    </bk>
    <bk>
      <extLst>
        <ext uri="{3e2802c4-a4d2-4d8b-9148-e3be6c30e623}">
          <xlrd:rvb i="3305"/>
        </ext>
      </extLst>
    </bk>
    <bk>
      <extLst>
        <ext uri="{3e2802c4-a4d2-4d8b-9148-e3be6c30e623}">
          <xlrd:rvb i="3308"/>
        </ext>
      </extLst>
    </bk>
    <bk>
      <extLst>
        <ext uri="{3e2802c4-a4d2-4d8b-9148-e3be6c30e623}">
          <xlrd:rvb i="3311"/>
        </ext>
      </extLst>
    </bk>
    <bk>
      <extLst>
        <ext uri="{3e2802c4-a4d2-4d8b-9148-e3be6c30e623}">
          <xlrd:rvb i="3314"/>
        </ext>
      </extLst>
    </bk>
    <bk>
      <extLst>
        <ext uri="{3e2802c4-a4d2-4d8b-9148-e3be6c30e623}">
          <xlrd:rvb i="3317"/>
        </ext>
      </extLst>
    </bk>
    <bk>
      <extLst>
        <ext uri="{3e2802c4-a4d2-4d8b-9148-e3be6c30e623}">
          <xlrd:rvb i="3320"/>
        </ext>
      </extLst>
    </bk>
    <bk>
      <extLst>
        <ext uri="{3e2802c4-a4d2-4d8b-9148-e3be6c30e623}">
          <xlrd:rvb i="3323"/>
        </ext>
      </extLst>
    </bk>
    <bk>
      <extLst>
        <ext uri="{3e2802c4-a4d2-4d8b-9148-e3be6c30e623}">
          <xlrd:rvb i="3325"/>
        </ext>
      </extLst>
    </bk>
    <bk>
      <extLst>
        <ext uri="{3e2802c4-a4d2-4d8b-9148-e3be6c30e623}">
          <xlrd:rvb i="3328"/>
        </ext>
      </extLst>
    </bk>
    <bk>
      <extLst>
        <ext uri="{3e2802c4-a4d2-4d8b-9148-e3be6c30e623}">
          <xlrd:rvb i="3331"/>
        </ext>
      </extLst>
    </bk>
    <bk>
      <extLst>
        <ext uri="{3e2802c4-a4d2-4d8b-9148-e3be6c30e623}">
          <xlrd:rvb i="3334"/>
        </ext>
      </extLst>
    </bk>
    <bk>
      <extLst>
        <ext uri="{3e2802c4-a4d2-4d8b-9148-e3be6c30e623}">
          <xlrd:rvb i="3337"/>
        </ext>
      </extLst>
    </bk>
    <bk>
      <extLst>
        <ext uri="{3e2802c4-a4d2-4d8b-9148-e3be6c30e623}">
          <xlrd:rvb i="3340"/>
        </ext>
      </extLst>
    </bk>
    <bk>
      <extLst>
        <ext uri="{3e2802c4-a4d2-4d8b-9148-e3be6c30e623}">
          <xlrd:rvb i="3343"/>
        </ext>
      </extLst>
    </bk>
    <bk>
      <extLst>
        <ext uri="{3e2802c4-a4d2-4d8b-9148-e3be6c30e623}">
          <xlrd:rvb i="3349"/>
        </ext>
      </extLst>
    </bk>
    <bk>
      <extLst>
        <ext uri="{3e2802c4-a4d2-4d8b-9148-e3be6c30e623}">
          <xlrd:rvb i="3352"/>
        </ext>
      </extLst>
    </bk>
    <bk>
      <extLst>
        <ext uri="{3e2802c4-a4d2-4d8b-9148-e3be6c30e623}">
          <xlrd:rvb i="3355"/>
        </ext>
      </extLst>
    </bk>
    <bk>
      <extLst>
        <ext uri="{3e2802c4-a4d2-4d8b-9148-e3be6c30e623}">
          <xlrd:rvb i="3358"/>
        </ext>
      </extLst>
    </bk>
    <bk>
      <extLst>
        <ext uri="{3e2802c4-a4d2-4d8b-9148-e3be6c30e623}">
          <xlrd:rvb i="3361"/>
        </ext>
      </extLst>
    </bk>
    <bk>
      <extLst>
        <ext uri="{3e2802c4-a4d2-4d8b-9148-e3be6c30e623}">
          <xlrd:rvb i="3364"/>
        </ext>
      </extLst>
    </bk>
    <bk>
      <extLst>
        <ext uri="{3e2802c4-a4d2-4d8b-9148-e3be6c30e623}">
          <xlrd:rvb i="3367"/>
        </ext>
      </extLst>
    </bk>
    <bk>
      <extLst>
        <ext uri="{3e2802c4-a4d2-4d8b-9148-e3be6c30e623}">
          <xlrd:rvb i="3370"/>
        </ext>
      </extLst>
    </bk>
    <bk>
      <extLst>
        <ext uri="{3e2802c4-a4d2-4d8b-9148-e3be6c30e623}">
          <xlrd:rvb i="3373"/>
        </ext>
      </extLst>
    </bk>
    <bk>
      <extLst>
        <ext uri="{3e2802c4-a4d2-4d8b-9148-e3be6c30e623}">
          <xlrd:rvb i="3376"/>
        </ext>
      </extLst>
    </bk>
    <bk>
      <extLst>
        <ext uri="{3e2802c4-a4d2-4d8b-9148-e3be6c30e623}">
          <xlrd:rvb i="3379"/>
        </ext>
      </extLst>
    </bk>
    <bk>
      <extLst>
        <ext uri="{3e2802c4-a4d2-4d8b-9148-e3be6c30e623}">
          <xlrd:rvb i="3382"/>
        </ext>
      </extLst>
    </bk>
    <bk>
      <extLst>
        <ext uri="{3e2802c4-a4d2-4d8b-9148-e3be6c30e623}">
          <xlrd:rvb i="3385"/>
        </ext>
      </extLst>
    </bk>
    <bk>
      <extLst>
        <ext uri="{3e2802c4-a4d2-4d8b-9148-e3be6c30e623}">
          <xlrd:rvb i="3387"/>
        </ext>
      </extLst>
    </bk>
    <bk>
      <extLst>
        <ext uri="{3e2802c4-a4d2-4d8b-9148-e3be6c30e623}">
          <xlrd:rvb i="3390"/>
        </ext>
      </extLst>
    </bk>
    <bk>
      <extLst>
        <ext uri="{3e2802c4-a4d2-4d8b-9148-e3be6c30e623}">
          <xlrd:rvb i="3393"/>
        </ext>
      </extLst>
    </bk>
    <bk>
      <extLst>
        <ext uri="{3e2802c4-a4d2-4d8b-9148-e3be6c30e623}">
          <xlrd:rvb i="3396"/>
        </ext>
      </extLst>
    </bk>
    <bk>
      <extLst>
        <ext uri="{3e2802c4-a4d2-4d8b-9148-e3be6c30e623}">
          <xlrd:rvb i="3399"/>
        </ext>
      </extLst>
    </bk>
    <bk>
      <extLst>
        <ext uri="{3e2802c4-a4d2-4d8b-9148-e3be6c30e623}">
          <xlrd:rvb i="3402"/>
        </ext>
      </extLst>
    </bk>
    <bk>
      <extLst>
        <ext uri="{3e2802c4-a4d2-4d8b-9148-e3be6c30e623}">
          <xlrd:rvb i="3405"/>
        </ext>
      </extLst>
    </bk>
    <bk>
      <extLst>
        <ext uri="{3e2802c4-a4d2-4d8b-9148-e3be6c30e623}">
          <xlrd:rvb i="3408"/>
        </ext>
      </extLst>
    </bk>
    <bk>
      <extLst>
        <ext uri="{3e2802c4-a4d2-4d8b-9148-e3be6c30e623}">
          <xlrd:rvb i="3411"/>
        </ext>
      </extLst>
    </bk>
    <bk>
      <extLst>
        <ext uri="{3e2802c4-a4d2-4d8b-9148-e3be6c30e623}">
          <xlrd:rvb i="3414"/>
        </ext>
      </extLst>
    </bk>
    <bk>
      <extLst>
        <ext uri="{3e2802c4-a4d2-4d8b-9148-e3be6c30e623}">
          <xlrd:rvb i="3417"/>
        </ext>
      </extLst>
    </bk>
    <bk>
      <extLst>
        <ext uri="{3e2802c4-a4d2-4d8b-9148-e3be6c30e623}">
          <xlrd:rvb i="3420"/>
        </ext>
      </extLst>
    </bk>
    <bk>
      <extLst>
        <ext uri="{3e2802c4-a4d2-4d8b-9148-e3be6c30e623}">
          <xlrd:rvb i="3423"/>
        </ext>
      </extLst>
    </bk>
    <bk>
      <extLst>
        <ext uri="{3e2802c4-a4d2-4d8b-9148-e3be6c30e623}">
          <xlrd:rvb i="3426"/>
        </ext>
      </extLst>
    </bk>
    <bk>
      <extLst>
        <ext uri="{3e2802c4-a4d2-4d8b-9148-e3be6c30e623}">
          <xlrd:rvb i="3429"/>
        </ext>
      </extLst>
    </bk>
    <bk>
      <extLst>
        <ext uri="{3e2802c4-a4d2-4d8b-9148-e3be6c30e623}">
          <xlrd:rvb i="3432"/>
        </ext>
      </extLst>
    </bk>
    <bk>
      <extLst>
        <ext uri="{3e2802c4-a4d2-4d8b-9148-e3be6c30e623}">
          <xlrd:rvb i="3435"/>
        </ext>
      </extLst>
    </bk>
    <bk>
      <extLst>
        <ext uri="{3e2802c4-a4d2-4d8b-9148-e3be6c30e623}">
          <xlrd:rvb i="3438"/>
        </ext>
      </extLst>
    </bk>
    <bk>
      <extLst>
        <ext uri="{3e2802c4-a4d2-4d8b-9148-e3be6c30e623}">
          <xlrd:rvb i="3441"/>
        </ext>
      </extLst>
    </bk>
    <bk>
      <extLst>
        <ext uri="{3e2802c4-a4d2-4d8b-9148-e3be6c30e623}">
          <xlrd:rvb i="3444"/>
        </ext>
      </extLst>
    </bk>
    <bk>
      <extLst>
        <ext uri="{3e2802c4-a4d2-4d8b-9148-e3be6c30e623}">
          <xlrd:rvb i="3447"/>
        </ext>
      </extLst>
    </bk>
    <bk>
      <extLst>
        <ext uri="{3e2802c4-a4d2-4d8b-9148-e3be6c30e623}">
          <xlrd:rvb i="3450"/>
        </ext>
      </extLst>
    </bk>
    <bk>
      <extLst>
        <ext uri="{3e2802c4-a4d2-4d8b-9148-e3be6c30e623}">
          <xlrd:rvb i="3453"/>
        </ext>
      </extLst>
    </bk>
    <bk>
      <extLst>
        <ext uri="{3e2802c4-a4d2-4d8b-9148-e3be6c30e623}">
          <xlrd:rvb i="3456"/>
        </ext>
      </extLst>
    </bk>
    <bk>
      <extLst>
        <ext uri="{3e2802c4-a4d2-4d8b-9148-e3be6c30e623}">
          <xlrd:rvb i="3459"/>
        </ext>
      </extLst>
    </bk>
    <bk>
      <extLst>
        <ext uri="{3e2802c4-a4d2-4d8b-9148-e3be6c30e623}">
          <xlrd:rvb i="3462"/>
        </ext>
      </extLst>
    </bk>
    <bk>
      <extLst>
        <ext uri="{3e2802c4-a4d2-4d8b-9148-e3be6c30e623}">
          <xlrd:rvb i="3465"/>
        </ext>
      </extLst>
    </bk>
    <bk>
      <extLst>
        <ext uri="{3e2802c4-a4d2-4d8b-9148-e3be6c30e623}">
          <xlrd:rvb i="3468"/>
        </ext>
      </extLst>
    </bk>
    <bk>
      <extLst>
        <ext uri="{3e2802c4-a4d2-4d8b-9148-e3be6c30e623}">
          <xlrd:rvb i="3471"/>
        </ext>
      </extLst>
    </bk>
    <bk>
      <extLst>
        <ext uri="{3e2802c4-a4d2-4d8b-9148-e3be6c30e623}">
          <xlrd:rvb i="3474"/>
        </ext>
      </extLst>
    </bk>
    <bk>
      <extLst>
        <ext uri="{3e2802c4-a4d2-4d8b-9148-e3be6c30e623}">
          <xlrd:rvb i="3477"/>
        </ext>
      </extLst>
    </bk>
    <bk>
      <extLst>
        <ext uri="{3e2802c4-a4d2-4d8b-9148-e3be6c30e623}">
          <xlrd:rvb i="3480"/>
        </ext>
      </extLst>
    </bk>
    <bk>
      <extLst>
        <ext uri="{3e2802c4-a4d2-4d8b-9148-e3be6c30e623}">
          <xlrd:rvb i="3482"/>
        </ext>
      </extLst>
    </bk>
    <bk>
      <extLst>
        <ext uri="{3e2802c4-a4d2-4d8b-9148-e3be6c30e623}">
          <xlrd:rvb i="3485"/>
        </ext>
      </extLst>
    </bk>
    <bk>
      <extLst>
        <ext uri="{3e2802c4-a4d2-4d8b-9148-e3be6c30e623}">
          <xlrd:rvb i="3488"/>
        </ext>
      </extLst>
    </bk>
    <bk>
      <extLst>
        <ext uri="{3e2802c4-a4d2-4d8b-9148-e3be6c30e623}">
          <xlrd:rvb i="3491"/>
        </ext>
      </extLst>
    </bk>
    <bk>
      <extLst>
        <ext uri="{3e2802c4-a4d2-4d8b-9148-e3be6c30e623}">
          <xlrd:rvb i="3494"/>
        </ext>
      </extLst>
    </bk>
    <bk>
      <extLst>
        <ext uri="{3e2802c4-a4d2-4d8b-9148-e3be6c30e623}">
          <xlrd:rvb i="3497"/>
        </ext>
      </extLst>
    </bk>
    <bk>
      <extLst>
        <ext uri="{3e2802c4-a4d2-4d8b-9148-e3be6c30e623}">
          <xlrd:rvb i="3500"/>
        </ext>
      </extLst>
    </bk>
    <bk>
      <extLst>
        <ext uri="{3e2802c4-a4d2-4d8b-9148-e3be6c30e623}">
          <xlrd:rvb i="3503"/>
        </ext>
      </extLst>
    </bk>
    <bk>
      <extLst>
        <ext uri="{3e2802c4-a4d2-4d8b-9148-e3be6c30e623}">
          <xlrd:rvb i="3506"/>
        </ext>
      </extLst>
    </bk>
    <bk>
      <extLst>
        <ext uri="{3e2802c4-a4d2-4d8b-9148-e3be6c30e623}">
          <xlrd:rvb i="3509"/>
        </ext>
      </extLst>
    </bk>
    <bk>
      <extLst>
        <ext uri="{3e2802c4-a4d2-4d8b-9148-e3be6c30e623}">
          <xlrd:rvb i="3512"/>
        </ext>
      </extLst>
    </bk>
    <bk>
      <extLst>
        <ext uri="{3e2802c4-a4d2-4d8b-9148-e3be6c30e623}">
          <xlrd:rvb i="3515"/>
        </ext>
      </extLst>
    </bk>
    <bk>
      <extLst>
        <ext uri="{3e2802c4-a4d2-4d8b-9148-e3be6c30e623}">
          <xlrd:rvb i="3518"/>
        </ext>
      </extLst>
    </bk>
    <bk>
      <extLst>
        <ext uri="{3e2802c4-a4d2-4d8b-9148-e3be6c30e623}">
          <xlrd:rvb i="3521"/>
        </ext>
      </extLst>
    </bk>
    <bk>
      <extLst>
        <ext uri="{3e2802c4-a4d2-4d8b-9148-e3be6c30e623}">
          <xlrd:rvb i="3524"/>
        </ext>
      </extLst>
    </bk>
    <bk>
      <extLst>
        <ext uri="{3e2802c4-a4d2-4d8b-9148-e3be6c30e623}">
          <xlrd:rvb i="3527"/>
        </ext>
      </extLst>
    </bk>
    <bk>
      <extLst>
        <ext uri="{3e2802c4-a4d2-4d8b-9148-e3be6c30e623}">
          <xlrd:rvb i="3530"/>
        </ext>
      </extLst>
    </bk>
    <bk>
      <extLst>
        <ext uri="{3e2802c4-a4d2-4d8b-9148-e3be6c30e623}">
          <xlrd:rvb i="3533"/>
        </ext>
      </extLst>
    </bk>
    <bk>
      <extLst>
        <ext uri="{3e2802c4-a4d2-4d8b-9148-e3be6c30e623}">
          <xlrd:rvb i="3539"/>
        </ext>
      </extLst>
    </bk>
    <bk>
      <extLst>
        <ext uri="{3e2802c4-a4d2-4d8b-9148-e3be6c30e623}">
          <xlrd:rvb i="3542"/>
        </ext>
      </extLst>
    </bk>
    <bk>
      <extLst>
        <ext uri="{3e2802c4-a4d2-4d8b-9148-e3be6c30e623}">
          <xlrd:rvb i="3545"/>
        </ext>
      </extLst>
    </bk>
    <bk>
      <extLst>
        <ext uri="{3e2802c4-a4d2-4d8b-9148-e3be6c30e623}">
          <xlrd:rvb i="3548"/>
        </ext>
      </extLst>
    </bk>
    <bk>
      <extLst>
        <ext uri="{3e2802c4-a4d2-4d8b-9148-e3be6c30e623}">
          <xlrd:rvb i="3551"/>
        </ext>
      </extLst>
    </bk>
    <bk>
      <extLst>
        <ext uri="{3e2802c4-a4d2-4d8b-9148-e3be6c30e623}">
          <xlrd:rvb i="3554"/>
        </ext>
      </extLst>
    </bk>
    <bk>
      <extLst>
        <ext uri="{3e2802c4-a4d2-4d8b-9148-e3be6c30e623}">
          <xlrd:rvb i="3557"/>
        </ext>
      </extLst>
    </bk>
    <bk>
      <extLst>
        <ext uri="{3e2802c4-a4d2-4d8b-9148-e3be6c30e623}">
          <xlrd:rvb i="3560"/>
        </ext>
      </extLst>
    </bk>
    <bk>
      <extLst>
        <ext uri="{3e2802c4-a4d2-4d8b-9148-e3be6c30e623}">
          <xlrd:rvb i="3563"/>
        </ext>
      </extLst>
    </bk>
    <bk>
      <extLst>
        <ext uri="{3e2802c4-a4d2-4d8b-9148-e3be6c30e623}">
          <xlrd:rvb i="3566"/>
        </ext>
      </extLst>
    </bk>
    <bk>
      <extLst>
        <ext uri="{3e2802c4-a4d2-4d8b-9148-e3be6c30e623}">
          <xlrd:rvb i="3569"/>
        </ext>
      </extLst>
    </bk>
    <bk>
      <extLst>
        <ext uri="{3e2802c4-a4d2-4d8b-9148-e3be6c30e623}">
          <xlrd:rvb i="3572"/>
        </ext>
      </extLst>
    </bk>
    <bk>
      <extLst>
        <ext uri="{3e2802c4-a4d2-4d8b-9148-e3be6c30e623}">
          <xlrd:rvb i="3575"/>
        </ext>
      </extLst>
    </bk>
    <bk>
      <extLst>
        <ext uri="{3e2802c4-a4d2-4d8b-9148-e3be6c30e623}">
          <xlrd:rvb i="3578"/>
        </ext>
      </extLst>
    </bk>
    <bk>
      <extLst>
        <ext uri="{3e2802c4-a4d2-4d8b-9148-e3be6c30e623}">
          <xlrd:rvb i="3581"/>
        </ext>
      </extLst>
    </bk>
    <bk>
      <extLst>
        <ext uri="{3e2802c4-a4d2-4d8b-9148-e3be6c30e623}">
          <xlrd:rvb i="3584"/>
        </ext>
      </extLst>
    </bk>
    <bk>
      <extLst>
        <ext uri="{3e2802c4-a4d2-4d8b-9148-e3be6c30e623}">
          <xlrd:rvb i="3587"/>
        </ext>
      </extLst>
    </bk>
    <bk>
      <extLst>
        <ext uri="{3e2802c4-a4d2-4d8b-9148-e3be6c30e623}">
          <xlrd:rvb i="3590"/>
        </ext>
      </extLst>
    </bk>
    <bk>
      <extLst>
        <ext uri="{3e2802c4-a4d2-4d8b-9148-e3be6c30e623}">
          <xlrd:rvb i="3593"/>
        </ext>
      </extLst>
    </bk>
    <bk>
      <extLst>
        <ext uri="{3e2802c4-a4d2-4d8b-9148-e3be6c30e623}">
          <xlrd:rvb i="3596"/>
        </ext>
      </extLst>
    </bk>
    <bk>
      <extLst>
        <ext uri="{3e2802c4-a4d2-4d8b-9148-e3be6c30e623}">
          <xlrd:rvb i="3599"/>
        </ext>
      </extLst>
    </bk>
    <bk>
      <extLst>
        <ext uri="{3e2802c4-a4d2-4d8b-9148-e3be6c30e623}">
          <xlrd:rvb i="3602"/>
        </ext>
      </extLst>
    </bk>
    <bk>
      <extLst>
        <ext uri="{3e2802c4-a4d2-4d8b-9148-e3be6c30e623}">
          <xlrd:rvb i="3604"/>
        </ext>
      </extLst>
    </bk>
    <bk>
      <extLst>
        <ext uri="{3e2802c4-a4d2-4d8b-9148-e3be6c30e623}">
          <xlrd:rvb i="3607"/>
        </ext>
      </extLst>
    </bk>
    <bk>
      <extLst>
        <ext uri="{3e2802c4-a4d2-4d8b-9148-e3be6c30e623}">
          <xlrd:rvb i="3610"/>
        </ext>
      </extLst>
    </bk>
    <bk>
      <extLst>
        <ext uri="{3e2802c4-a4d2-4d8b-9148-e3be6c30e623}">
          <xlrd:rvb i="3613"/>
        </ext>
      </extLst>
    </bk>
    <bk>
      <extLst>
        <ext uri="{3e2802c4-a4d2-4d8b-9148-e3be6c30e623}">
          <xlrd:rvb i="3616"/>
        </ext>
      </extLst>
    </bk>
    <bk>
      <extLst>
        <ext uri="{3e2802c4-a4d2-4d8b-9148-e3be6c30e623}">
          <xlrd:rvb i="3619"/>
        </ext>
      </extLst>
    </bk>
    <bk>
      <extLst>
        <ext uri="{3e2802c4-a4d2-4d8b-9148-e3be6c30e623}">
          <xlrd:rvb i="3622"/>
        </ext>
      </extLst>
    </bk>
    <bk>
      <extLst>
        <ext uri="{3e2802c4-a4d2-4d8b-9148-e3be6c30e623}">
          <xlrd:rvb i="3625"/>
        </ext>
      </extLst>
    </bk>
    <bk>
      <extLst>
        <ext uri="{3e2802c4-a4d2-4d8b-9148-e3be6c30e623}">
          <xlrd:rvb i="3628"/>
        </ext>
      </extLst>
    </bk>
    <bk>
      <extLst>
        <ext uri="{3e2802c4-a4d2-4d8b-9148-e3be6c30e623}">
          <xlrd:rvb i="3631"/>
        </ext>
      </extLst>
    </bk>
    <bk>
      <extLst>
        <ext uri="{3e2802c4-a4d2-4d8b-9148-e3be6c30e623}">
          <xlrd:rvb i="3634"/>
        </ext>
      </extLst>
    </bk>
    <bk>
      <extLst>
        <ext uri="{3e2802c4-a4d2-4d8b-9148-e3be6c30e623}">
          <xlrd:rvb i="3637"/>
        </ext>
      </extLst>
    </bk>
    <bk>
      <extLst>
        <ext uri="{3e2802c4-a4d2-4d8b-9148-e3be6c30e623}">
          <xlrd:rvb i="3640"/>
        </ext>
      </extLst>
    </bk>
    <bk>
      <extLst>
        <ext uri="{3e2802c4-a4d2-4d8b-9148-e3be6c30e623}">
          <xlrd:rvb i="3643"/>
        </ext>
      </extLst>
    </bk>
    <bk>
      <extLst>
        <ext uri="{3e2802c4-a4d2-4d8b-9148-e3be6c30e623}">
          <xlrd:rvb i="3646"/>
        </ext>
      </extLst>
    </bk>
    <bk>
      <extLst>
        <ext uri="{3e2802c4-a4d2-4d8b-9148-e3be6c30e623}">
          <xlrd:rvb i="3649"/>
        </ext>
      </extLst>
    </bk>
    <bk>
      <extLst>
        <ext uri="{3e2802c4-a4d2-4d8b-9148-e3be6c30e623}">
          <xlrd:rvb i="3652"/>
        </ext>
      </extLst>
    </bk>
    <bk>
      <extLst>
        <ext uri="{3e2802c4-a4d2-4d8b-9148-e3be6c30e623}">
          <xlrd:rvb i="3654"/>
        </ext>
      </extLst>
    </bk>
    <bk>
      <extLst>
        <ext uri="{3e2802c4-a4d2-4d8b-9148-e3be6c30e623}">
          <xlrd:rvb i="3657"/>
        </ext>
      </extLst>
    </bk>
    <bk>
      <extLst>
        <ext uri="{3e2802c4-a4d2-4d8b-9148-e3be6c30e623}">
          <xlrd:rvb i="3660"/>
        </ext>
      </extLst>
    </bk>
    <bk>
      <extLst>
        <ext uri="{3e2802c4-a4d2-4d8b-9148-e3be6c30e623}">
          <xlrd:rvb i="3663"/>
        </ext>
      </extLst>
    </bk>
    <bk>
      <extLst>
        <ext uri="{3e2802c4-a4d2-4d8b-9148-e3be6c30e623}">
          <xlrd:rvb i="3666"/>
        </ext>
      </extLst>
    </bk>
    <bk>
      <extLst>
        <ext uri="{3e2802c4-a4d2-4d8b-9148-e3be6c30e623}">
          <xlrd:rvb i="3669"/>
        </ext>
      </extLst>
    </bk>
    <bk>
      <extLst>
        <ext uri="{3e2802c4-a4d2-4d8b-9148-e3be6c30e623}">
          <xlrd:rvb i="3672"/>
        </ext>
      </extLst>
    </bk>
    <bk>
      <extLst>
        <ext uri="{3e2802c4-a4d2-4d8b-9148-e3be6c30e623}">
          <xlrd:rvb i="3675"/>
        </ext>
      </extLst>
    </bk>
    <bk>
      <extLst>
        <ext uri="{3e2802c4-a4d2-4d8b-9148-e3be6c30e623}">
          <xlrd:rvb i="3678"/>
        </ext>
      </extLst>
    </bk>
    <bk>
      <extLst>
        <ext uri="{3e2802c4-a4d2-4d8b-9148-e3be6c30e623}">
          <xlrd:rvb i="3681"/>
        </ext>
      </extLst>
    </bk>
    <bk>
      <extLst>
        <ext uri="{3e2802c4-a4d2-4d8b-9148-e3be6c30e623}">
          <xlrd:rvb i="3684"/>
        </ext>
      </extLst>
    </bk>
    <bk>
      <extLst>
        <ext uri="{3e2802c4-a4d2-4d8b-9148-e3be6c30e623}">
          <xlrd:rvb i="3687"/>
        </ext>
      </extLst>
    </bk>
    <bk>
      <extLst>
        <ext uri="{3e2802c4-a4d2-4d8b-9148-e3be6c30e623}">
          <xlrd:rvb i="3690"/>
        </ext>
      </extLst>
    </bk>
    <bk>
      <extLst>
        <ext uri="{3e2802c4-a4d2-4d8b-9148-e3be6c30e623}">
          <xlrd:rvb i="3693"/>
        </ext>
      </extLst>
    </bk>
    <bk>
      <extLst>
        <ext uri="{3e2802c4-a4d2-4d8b-9148-e3be6c30e623}">
          <xlrd:rvb i="3696"/>
        </ext>
      </extLst>
    </bk>
    <bk>
      <extLst>
        <ext uri="{3e2802c4-a4d2-4d8b-9148-e3be6c30e623}">
          <xlrd:rvb i="3699"/>
        </ext>
      </extLst>
    </bk>
    <bk>
      <extLst>
        <ext uri="{3e2802c4-a4d2-4d8b-9148-e3be6c30e623}">
          <xlrd:rvb i="3702"/>
        </ext>
      </extLst>
    </bk>
    <bk>
      <extLst>
        <ext uri="{3e2802c4-a4d2-4d8b-9148-e3be6c30e623}">
          <xlrd:rvb i="3705"/>
        </ext>
      </extLst>
    </bk>
    <bk>
      <extLst>
        <ext uri="{3e2802c4-a4d2-4d8b-9148-e3be6c30e623}">
          <xlrd:rvb i="3711"/>
        </ext>
      </extLst>
    </bk>
    <bk>
      <extLst>
        <ext uri="{3e2802c4-a4d2-4d8b-9148-e3be6c30e623}">
          <xlrd:rvb i="3714"/>
        </ext>
      </extLst>
    </bk>
    <bk>
      <extLst>
        <ext uri="{3e2802c4-a4d2-4d8b-9148-e3be6c30e623}">
          <xlrd:rvb i="3717"/>
        </ext>
      </extLst>
    </bk>
    <bk>
      <extLst>
        <ext uri="{3e2802c4-a4d2-4d8b-9148-e3be6c30e623}">
          <xlrd:rvb i="3720"/>
        </ext>
      </extLst>
    </bk>
    <bk>
      <extLst>
        <ext uri="{3e2802c4-a4d2-4d8b-9148-e3be6c30e623}">
          <xlrd:rvb i="3723"/>
        </ext>
      </extLst>
    </bk>
    <bk>
      <extLst>
        <ext uri="{3e2802c4-a4d2-4d8b-9148-e3be6c30e623}">
          <xlrd:rvb i="3726"/>
        </ext>
      </extLst>
    </bk>
    <bk>
      <extLst>
        <ext uri="{3e2802c4-a4d2-4d8b-9148-e3be6c30e623}">
          <xlrd:rvb i="3729"/>
        </ext>
      </extLst>
    </bk>
    <bk>
      <extLst>
        <ext uri="{3e2802c4-a4d2-4d8b-9148-e3be6c30e623}">
          <xlrd:rvb i="3732"/>
        </ext>
      </extLst>
    </bk>
    <bk>
      <extLst>
        <ext uri="{3e2802c4-a4d2-4d8b-9148-e3be6c30e623}">
          <xlrd:rvb i="3735"/>
        </ext>
      </extLst>
    </bk>
    <bk>
      <extLst>
        <ext uri="{3e2802c4-a4d2-4d8b-9148-e3be6c30e623}">
          <xlrd:rvb i="3738"/>
        </ext>
      </extLst>
    </bk>
    <bk>
      <extLst>
        <ext uri="{3e2802c4-a4d2-4d8b-9148-e3be6c30e623}">
          <xlrd:rvb i="3741"/>
        </ext>
      </extLst>
    </bk>
    <bk>
      <extLst>
        <ext uri="{3e2802c4-a4d2-4d8b-9148-e3be6c30e623}">
          <xlrd:rvb i="3744"/>
        </ext>
      </extLst>
    </bk>
    <bk>
      <extLst>
        <ext uri="{3e2802c4-a4d2-4d8b-9148-e3be6c30e623}">
          <xlrd:rvb i="3747"/>
        </ext>
      </extLst>
    </bk>
    <bk>
      <extLst>
        <ext uri="{3e2802c4-a4d2-4d8b-9148-e3be6c30e623}">
          <xlrd:rvb i="3750"/>
        </ext>
      </extLst>
    </bk>
    <bk>
      <extLst>
        <ext uri="{3e2802c4-a4d2-4d8b-9148-e3be6c30e623}">
          <xlrd:rvb i="3753"/>
        </ext>
      </extLst>
    </bk>
    <bk>
      <extLst>
        <ext uri="{3e2802c4-a4d2-4d8b-9148-e3be6c30e623}">
          <xlrd:rvb i="3756"/>
        </ext>
      </extLst>
    </bk>
    <bk>
      <extLst>
        <ext uri="{3e2802c4-a4d2-4d8b-9148-e3be6c30e623}">
          <xlrd:rvb i="3759"/>
        </ext>
      </extLst>
    </bk>
    <bk>
      <extLst>
        <ext uri="{3e2802c4-a4d2-4d8b-9148-e3be6c30e623}">
          <xlrd:rvb i="3762"/>
        </ext>
      </extLst>
    </bk>
    <bk>
      <extLst>
        <ext uri="{3e2802c4-a4d2-4d8b-9148-e3be6c30e623}">
          <xlrd:rvb i="3765"/>
        </ext>
      </extLst>
    </bk>
    <bk>
      <extLst>
        <ext uri="{3e2802c4-a4d2-4d8b-9148-e3be6c30e623}">
          <xlrd:rvb i="3768"/>
        </ext>
      </extLst>
    </bk>
    <bk>
      <extLst>
        <ext uri="{3e2802c4-a4d2-4d8b-9148-e3be6c30e623}">
          <xlrd:rvb i="3771"/>
        </ext>
      </extLst>
    </bk>
    <bk>
      <extLst>
        <ext uri="{3e2802c4-a4d2-4d8b-9148-e3be6c30e623}">
          <xlrd:rvb i="3774"/>
        </ext>
      </extLst>
    </bk>
    <bk>
      <extLst>
        <ext uri="{3e2802c4-a4d2-4d8b-9148-e3be6c30e623}">
          <xlrd:rvb i="3777"/>
        </ext>
      </extLst>
    </bk>
    <bk>
      <extLst>
        <ext uri="{3e2802c4-a4d2-4d8b-9148-e3be6c30e623}">
          <xlrd:rvb i="3780"/>
        </ext>
      </extLst>
    </bk>
    <bk>
      <extLst>
        <ext uri="{3e2802c4-a4d2-4d8b-9148-e3be6c30e623}">
          <xlrd:rvb i="3783"/>
        </ext>
      </extLst>
    </bk>
    <bk>
      <extLst>
        <ext uri="{3e2802c4-a4d2-4d8b-9148-e3be6c30e623}">
          <xlrd:rvb i="3786"/>
        </ext>
      </extLst>
    </bk>
    <bk>
      <extLst>
        <ext uri="{3e2802c4-a4d2-4d8b-9148-e3be6c30e623}">
          <xlrd:rvb i="3789"/>
        </ext>
      </extLst>
    </bk>
    <bk>
      <extLst>
        <ext uri="{3e2802c4-a4d2-4d8b-9148-e3be6c30e623}">
          <xlrd:rvb i="3792"/>
        </ext>
      </extLst>
    </bk>
    <bk>
      <extLst>
        <ext uri="{3e2802c4-a4d2-4d8b-9148-e3be6c30e623}">
          <xlrd:rvb i="3795"/>
        </ext>
      </extLst>
    </bk>
    <bk>
      <extLst>
        <ext uri="{3e2802c4-a4d2-4d8b-9148-e3be6c30e623}">
          <xlrd:rvb i="3798"/>
        </ext>
      </extLst>
    </bk>
    <bk>
      <extLst>
        <ext uri="{3e2802c4-a4d2-4d8b-9148-e3be6c30e623}">
          <xlrd:rvb i="3801"/>
        </ext>
      </extLst>
    </bk>
    <bk>
      <extLst>
        <ext uri="{3e2802c4-a4d2-4d8b-9148-e3be6c30e623}">
          <xlrd:rvb i="3803"/>
        </ext>
      </extLst>
    </bk>
    <bk>
      <extLst>
        <ext uri="{3e2802c4-a4d2-4d8b-9148-e3be6c30e623}">
          <xlrd:rvb i="3806"/>
        </ext>
      </extLst>
    </bk>
    <bk>
      <extLst>
        <ext uri="{3e2802c4-a4d2-4d8b-9148-e3be6c30e623}">
          <xlrd:rvb i="3809"/>
        </ext>
      </extLst>
    </bk>
    <bk>
      <extLst>
        <ext uri="{3e2802c4-a4d2-4d8b-9148-e3be6c30e623}">
          <xlrd:rvb i="3811"/>
        </ext>
      </extLst>
    </bk>
    <bk>
      <extLst>
        <ext uri="{3e2802c4-a4d2-4d8b-9148-e3be6c30e623}">
          <xlrd:rvb i="3814"/>
        </ext>
      </extLst>
    </bk>
    <bk>
      <extLst>
        <ext uri="{3e2802c4-a4d2-4d8b-9148-e3be6c30e623}">
          <xlrd:rvb i="3817"/>
        </ext>
      </extLst>
    </bk>
    <bk>
      <extLst>
        <ext uri="{3e2802c4-a4d2-4d8b-9148-e3be6c30e623}">
          <xlrd:rvb i="3820"/>
        </ext>
      </extLst>
    </bk>
    <bk>
      <extLst>
        <ext uri="{3e2802c4-a4d2-4d8b-9148-e3be6c30e623}">
          <xlrd:rvb i="3823"/>
        </ext>
      </extLst>
    </bk>
    <bk>
      <extLst>
        <ext uri="{3e2802c4-a4d2-4d8b-9148-e3be6c30e623}">
          <xlrd:rvb i="3826"/>
        </ext>
      </extLst>
    </bk>
    <bk>
      <extLst>
        <ext uri="{3e2802c4-a4d2-4d8b-9148-e3be6c30e623}">
          <xlrd:rvb i="3829"/>
        </ext>
      </extLst>
    </bk>
    <bk>
      <extLst>
        <ext uri="{3e2802c4-a4d2-4d8b-9148-e3be6c30e623}">
          <xlrd:rvb i="3832"/>
        </ext>
      </extLst>
    </bk>
    <bk>
      <extLst>
        <ext uri="{3e2802c4-a4d2-4d8b-9148-e3be6c30e623}">
          <xlrd:rvb i="3835"/>
        </ext>
      </extLst>
    </bk>
    <bk>
      <extLst>
        <ext uri="{3e2802c4-a4d2-4d8b-9148-e3be6c30e623}">
          <xlrd:rvb i="3838"/>
        </ext>
      </extLst>
    </bk>
    <bk>
      <extLst>
        <ext uri="{3e2802c4-a4d2-4d8b-9148-e3be6c30e623}">
          <xlrd:rvb i="3841"/>
        </ext>
      </extLst>
    </bk>
    <bk>
      <extLst>
        <ext uri="{3e2802c4-a4d2-4d8b-9148-e3be6c30e623}">
          <xlrd:rvb i="3843"/>
        </ext>
      </extLst>
    </bk>
    <bk>
      <extLst>
        <ext uri="{3e2802c4-a4d2-4d8b-9148-e3be6c30e623}">
          <xlrd:rvb i="3846"/>
        </ext>
      </extLst>
    </bk>
    <bk>
      <extLst>
        <ext uri="{3e2802c4-a4d2-4d8b-9148-e3be6c30e623}">
          <xlrd:rvb i="3849"/>
        </ext>
      </extLst>
    </bk>
    <bk>
      <extLst>
        <ext uri="{3e2802c4-a4d2-4d8b-9148-e3be6c30e623}">
          <xlrd:rvb i="3852"/>
        </ext>
      </extLst>
    </bk>
    <bk>
      <extLst>
        <ext uri="{3e2802c4-a4d2-4d8b-9148-e3be6c30e623}">
          <xlrd:rvb i="3855"/>
        </ext>
      </extLst>
    </bk>
    <bk>
      <extLst>
        <ext uri="{3e2802c4-a4d2-4d8b-9148-e3be6c30e623}">
          <xlrd:rvb i="3858"/>
        </ext>
      </extLst>
    </bk>
    <bk>
      <extLst>
        <ext uri="{3e2802c4-a4d2-4d8b-9148-e3be6c30e623}">
          <xlrd:rvb i="3861"/>
        </ext>
      </extLst>
    </bk>
    <bk>
      <extLst>
        <ext uri="{3e2802c4-a4d2-4d8b-9148-e3be6c30e623}">
          <xlrd:rvb i="3863"/>
        </ext>
      </extLst>
    </bk>
    <bk>
      <extLst>
        <ext uri="{3e2802c4-a4d2-4d8b-9148-e3be6c30e623}">
          <xlrd:rvb i="3866"/>
        </ext>
      </extLst>
    </bk>
    <bk>
      <extLst>
        <ext uri="{3e2802c4-a4d2-4d8b-9148-e3be6c30e623}">
          <xlrd:rvb i="3869"/>
        </ext>
      </extLst>
    </bk>
    <bk>
      <extLst>
        <ext uri="{3e2802c4-a4d2-4d8b-9148-e3be6c30e623}">
          <xlrd:rvb i="3872"/>
        </ext>
      </extLst>
    </bk>
    <bk>
      <extLst>
        <ext uri="{3e2802c4-a4d2-4d8b-9148-e3be6c30e623}">
          <xlrd:rvb i="3875"/>
        </ext>
      </extLst>
    </bk>
    <bk>
      <extLst>
        <ext uri="{3e2802c4-a4d2-4d8b-9148-e3be6c30e623}">
          <xlrd:rvb i="3878"/>
        </ext>
      </extLst>
    </bk>
    <bk>
      <extLst>
        <ext uri="{3e2802c4-a4d2-4d8b-9148-e3be6c30e623}">
          <xlrd:rvb i="3881"/>
        </ext>
      </extLst>
    </bk>
    <bk>
      <extLst>
        <ext uri="{3e2802c4-a4d2-4d8b-9148-e3be6c30e623}">
          <xlrd:rvb i="3884"/>
        </ext>
      </extLst>
    </bk>
    <bk>
      <extLst>
        <ext uri="{3e2802c4-a4d2-4d8b-9148-e3be6c30e623}">
          <xlrd:rvb i="3887"/>
        </ext>
      </extLst>
    </bk>
    <bk>
      <extLst>
        <ext uri="{3e2802c4-a4d2-4d8b-9148-e3be6c30e623}">
          <xlrd:rvb i="3890"/>
        </ext>
      </extLst>
    </bk>
    <bk>
      <extLst>
        <ext uri="{3e2802c4-a4d2-4d8b-9148-e3be6c30e623}">
          <xlrd:rvb i="3893"/>
        </ext>
      </extLst>
    </bk>
    <bk>
      <extLst>
        <ext uri="{3e2802c4-a4d2-4d8b-9148-e3be6c30e623}">
          <xlrd:rvb i="3896"/>
        </ext>
      </extLst>
    </bk>
    <bk>
      <extLst>
        <ext uri="{3e2802c4-a4d2-4d8b-9148-e3be6c30e623}">
          <xlrd:rvb i="3899"/>
        </ext>
      </extLst>
    </bk>
    <bk>
      <extLst>
        <ext uri="{3e2802c4-a4d2-4d8b-9148-e3be6c30e623}">
          <xlrd:rvb i="3902"/>
        </ext>
      </extLst>
    </bk>
    <bk>
      <extLst>
        <ext uri="{3e2802c4-a4d2-4d8b-9148-e3be6c30e623}">
          <xlrd:rvb i="3905"/>
        </ext>
      </extLst>
    </bk>
    <bk>
      <extLst>
        <ext uri="{3e2802c4-a4d2-4d8b-9148-e3be6c30e623}">
          <xlrd:rvb i="3908"/>
        </ext>
      </extLst>
    </bk>
    <bk>
      <extLst>
        <ext uri="{3e2802c4-a4d2-4d8b-9148-e3be6c30e623}">
          <xlrd:rvb i="3911"/>
        </ext>
      </extLst>
    </bk>
    <bk>
      <extLst>
        <ext uri="{3e2802c4-a4d2-4d8b-9148-e3be6c30e623}">
          <xlrd:rvb i="3914"/>
        </ext>
      </extLst>
    </bk>
    <bk>
      <extLst>
        <ext uri="{3e2802c4-a4d2-4d8b-9148-e3be6c30e623}">
          <xlrd:rvb i="3917"/>
        </ext>
      </extLst>
    </bk>
    <bk>
      <extLst>
        <ext uri="{3e2802c4-a4d2-4d8b-9148-e3be6c30e623}">
          <xlrd:rvb i="3920"/>
        </ext>
      </extLst>
    </bk>
    <bk>
      <extLst>
        <ext uri="{3e2802c4-a4d2-4d8b-9148-e3be6c30e623}">
          <xlrd:rvb i="3923"/>
        </ext>
      </extLst>
    </bk>
    <bk>
      <extLst>
        <ext uri="{3e2802c4-a4d2-4d8b-9148-e3be6c30e623}">
          <xlrd:rvb i="3926"/>
        </ext>
      </extLst>
    </bk>
    <bk>
      <extLst>
        <ext uri="{3e2802c4-a4d2-4d8b-9148-e3be6c30e623}">
          <xlrd:rvb i="3929"/>
        </ext>
      </extLst>
    </bk>
    <bk>
      <extLst>
        <ext uri="{3e2802c4-a4d2-4d8b-9148-e3be6c30e623}">
          <xlrd:rvb i="3932"/>
        </ext>
      </extLst>
    </bk>
    <bk>
      <extLst>
        <ext uri="{3e2802c4-a4d2-4d8b-9148-e3be6c30e623}">
          <xlrd:rvb i="3935"/>
        </ext>
      </extLst>
    </bk>
    <bk>
      <extLst>
        <ext uri="{3e2802c4-a4d2-4d8b-9148-e3be6c30e623}">
          <xlrd:rvb i="3938"/>
        </ext>
      </extLst>
    </bk>
    <bk>
      <extLst>
        <ext uri="{3e2802c4-a4d2-4d8b-9148-e3be6c30e623}">
          <xlrd:rvb i="3941"/>
        </ext>
      </extLst>
    </bk>
    <bk>
      <extLst>
        <ext uri="{3e2802c4-a4d2-4d8b-9148-e3be6c30e623}">
          <xlrd:rvb i="3944"/>
        </ext>
      </extLst>
    </bk>
    <bk>
      <extLst>
        <ext uri="{3e2802c4-a4d2-4d8b-9148-e3be6c30e623}">
          <xlrd:rvb i="3947"/>
        </ext>
      </extLst>
    </bk>
    <bk>
      <extLst>
        <ext uri="{3e2802c4-a4d2-4d8b-9148-e3be6c30e623}">
          <xlrd:rvb i="3950"/>
        </ext>
      </extLst>
    </bk>
    <bk>
      <extLst>
        <ext uri="{3e2802c4-a4d2-4d8b-9148-e3be6c30e623}">
          <xlrd:rvb i="3953"/>
        </ext>
      </extLst>
    </bk>
    <bk>
      <extLst>
        <ext uri="{3e2802c4-a4d2-4d8b-9148-e3be6c30e623}">
          <xlrd:rvb i="3956"/>
        </ext>
      </extLst>
    </bk>
    <bk>
      <extLst>
        <ext uri="{3e2802c4-a4d2-4d8b-9148-e3be6c30e623}">
          <xlrd:rvb i="3959"/>
        </ext>
      </extLst>
    </bk>
    <bk>
      <extLst>
        <ext uri="{3e2802c4-a4d2-4d8b-9148-e3be6c30e623}">
          <xlrd:rvb i="3962"/>
        </ext>
      </extLst>
    </bk>
    <bk>
      <extLst>
        <ext uri="{3e2802c4-a4d2-4d8b-9148-e3be6c30e623}">
          <xlrd:rvb i="3965"/>
        </ext>
      </extLst>
    </bk>
    <bk>
      <extLst>
        <ext uri="{3e2802c4-a4d2-4d8b-9148-e3be6c30e623}">
          <xlrd:rvb i="3968"/>
        </ext>
      </extLst>
    </bk>
    <bk>
      <extLst>
        <ext uri="{3e2802c4-a4d2-4d8b-9148-e3be6c30e623}">
          <xlrd:rvb i="3971"/>
        </ext>
      </extLst>
    </bk>
    <bk>
      <extLst>
        <ext uri="{3e2802c4-a4d2-4d8b-9148-e3be6c30e623}">
          <xlrd:rvb i="3974"/>
        </ext>
      </extLst>
    </bk>
    <bk>
      <extLst>
        <ext uri="{3e2802c4-a4d2-4d8b-9148-e3be6c30e623}">
          <xlrd:rvb i="3977"/>
        </ext>
      </extLst>
    </bk>
    <bk>
      <extLst>
        <ext uri="{3e2802c4-a4d2-4d8b-9148-e3be6c30e623}">
          <xlrd:rvb i="3980"/>
        </ext>
      </extLst>
    </bk>
    <bk>
      <extLst>
        <ext uri="{3e2802c4-a4d2-4d8b-9148-e3be6c30e623}">
          <xlrd:rvb i="3983"/>
        </ext>
      </extLst>
    </bk>
    <bk>
      <extLst>
        <ext uri="{3e2802c4-a4d2-4d8b-9148-e3be6c30e623}">
          <xlrd:rvb i="3986"/>
        </ext>
      </extLst>
    </bk>
    <bk>
      <extLst>
        <ext uri="{3e2802c4-a4d2-4d8b-9148-e3be6c30e623}">
          <xlrd:rvb i="3989"/>
        </ext>
      </extLst>
    </bk>
    <bk>
      <extLst>
        <ext uri="{3e2802c4-a4d2-4d8b-9148-e3be6c30e623}">
          <xlrd:rvb i="3992"/>
        </ext>
      </extLst>
    </bk>
    <bk>
      <extLst>
        <ext uri="{3e2802c4-a4d2-4d8b-9148-e3be6c30e623}">
          <xlrd:rvb i="3995"/>
        </ext>
      </extLst>
    </bk>
    <bk>
      <extLst>
        <ext uri="{3e2802c4-a4d2-4d8b-9148-e3be6c30e623}">
          <xlrd:rvb i="3998"/>
        </ext>
      </extLst>
    </bk>
    <bk>
      <extLst>
        <ext uri="{3e2802c4-a4d2-4d8b-9148-e3be6c30e623}">
          <xlrd:rvb i="4001"/>
        </ext>
      </extLst>
    </bk>
    <bk>
      <extLst>
        <ext uri="{3e2802c4-a4d2-4d8b-9148-e3be6c30e623}">
          <xlrd:rvb i="4004"/>
        </ext>
      </extLst>
    </bk>
    <bk>
      <extLst>
        <ext uri="{3e2802c4-a4d2-4d8b-9148-e3be6c30e623}">
          <xlrd:rvb i="4007"/>
        </ext>
      </extLst>
    </bk>
    <bk>
      <extLst>
        <ext uri="{3e2802c4-a4d2-4d8b-9148-e3be6c30e623}">
          <xlrd:rvb i="4010"/>
        </ext>
      </extLst>
    </bk>
    <bk>
      <extLst>
        <ext uri="{3e2802c4-a4d2-4d8b-9148-e3be6c30e623}">
          <xlrd:rvb i="4013"/>
        </ext>
      </extLst>
    </bk>
    <bk>
      <extLst>
        <ext uri="{3e2802c4-a4d2-4d8b-9148-e3be6c30e623}">
          <xlrd:rvb i="4016"/>
        </ext>
      </extLst>
    </bk>
    <bk>
      <extLst>
        <ext uri="{3e2802c4-a4d2-4d8b-9148-e3be6c30e623}">
          <xlrd:rvb i="4019"/>
        </ext>
      </extLst>
    </bk>
    <bk>
      <extLst>
        <ext uri="{3e2802c4-a4d2-4d8b-9148-e3be6c30e623}">
          <xlrd:rvb i="4022"/>
        </ext>
      </extLst>
    </bk>
    <bk>
      <extLst>
        <ext uri="{3e2802c4-a4d2-4d8b-9148-e3be6c30e623}">
          <xlrd:rvb i="4025"/>
        </ext>
      </extLst>
    </bk>
    <bk>
      <extLst>
        <ext uri="{3e2802c4-a4d2-4d8b-9148-e3be6c30e623}">
          <xlrd:rvb i="4028"/>
        </ext>
      </extLst>
    </bk>
    <bk>
      <extLst>
        <ext uri="{3e2802c4-a4d2-4d8b-9148-e3be6c30e623}">
          <xlrd:rvb i="4031"/>
        </ext>
      </extLst>
    </bk>
    <bk>
      <extLst>
        <ext uri="{3e2802c4-a4d2-4d8b-9148-e3be6c30e623}">
          <xlrd:rvb i="4034"/>
        </ext>
      </extLst>
    </bk>
    <bk>
      <extLst>
        <ext uri="{3e2802c4-a4d2-4d8b-9148-e3be6c30e623}">
          <xlrd:rvb i="4037"/>
        </ext>
      </extLst>
    </bk>
    <bk>
      <extLst>
        <ext uri="{3e2802c4-a4d2-4d8b-9148-e3be6c30e623}">
          <xlrd:rvb i="4040"/>
        </ext>
      </extLst>
    </bk>
    <bk>
      <extLst>
        <ext uri="{3e2802c4-a4d2-4d8b-9148-e3be6c30e623}">
          <xlrd:rvb i="4043"/>
        </ext>
      </extLst>
    </bk>
    <bk>
      <extLst>
        <ext uri="{3e2802c4-a4d2-4d8b-9148-e3be6c30e623}">
          <xlrd:rvb i="4046"/>
        </ext>
      </extLst>
    </bk>
    <bk>
      <extLst>
        <ext uri="{3e2802c4-a4d2-4d8b-9148-e3be6c30e623}">
          <xlrd:rvb i="4049"/>
        </ext>
      </extLst>
    </bk>
    <bk>
      <extLst>
        <ext uri="{3e2802c4-a4d2-4d8b-9148-e3be6c30e623}">
          <xlrd:rvb i="4055"/>
        </ext>
      </extLst>
    </bk>
    <bk>
      <extLst>
        <ext uri="{3e2802c4-a4d2-4d8b-9148-e3be6c30e623}">
          <xlrd:rvb i="4058"/>
        </ext>
      </extLst>
    </bk>
    <bk>
      <extLst>
        <ext uri="{3e2802c4-a4d2-4d8b-9148-e3be6c30e623}">
          <xlrd:rvb i="4061"/>
        </ext>
      </extLst>
    </bk>
    <bk>
      <extLst>
        <ext uri="{3e2802c4-a4d2-4d8b-9148-e3be6c30e623}">
          <xlrd:rvb i="4064"/>
        </ext>
      </extLst>
    </bk>
    <bk>
      <extLst>
        <ext uri="{3e2802c4-a4d2-4d8b-9148-e3be6c30e623}">
          <xlrd:rvb i="4067"/>
        </ext>
      </extLst>
    </bk>
    <bk>
      <extLst>
        <ext uri="{3e2802c4-a4d2-4d8b-9148-e3be6c30e623}">
          <xlrd:rvb i="4070"/>
        </ext>
      </extLst>
    </bk>
    <bk>
      <extLst>
        <ext uri="{3e2802c4-a4d2-4d8b-9148-e3be6c30e623}">
          <xlrd:rvb i="4073"/>
        </ext>
      </extLst>
    </bk>
    <bk>
      <extLst>
        <ext uri="{3e2802c4-a4d2-4d8b-9148-e3be6c30e623}">
          <xlrd:rvb i="4076"/>
        </ext>
      </extLst>
    </bk>
    <bk>
      <extLst>
        <ext uri="{3e2802c4-a4d2-4d8b-9148-e3be6c30e623}">
          <xlrd:rvb i="4079"/>
        </ext>
      </extLst>
    </bk>
    <bk>
      <extLst>
        <ext uri="{3e2802c4-a4d2-4d8b-9148-e3be6c30e623}">
          <xlrd:rvb i="4082"/>
        </ext>
      </extLst>
    </bk>
    <bk>
      <extLst>
        <ext uri="{3e2802c4-a4d2-4d8b-9148-e3be6c30e623}">
          <xlrd:rvb i="4085"/>
        </ext>
      </extLst>
    </bk>
    <bk>
      <extLst>
        <ext uri="{3e2802c4-a4d2-4d8b-9148-e3be6c30e623}">
          <xlrd:rvb i="4088"/>
        </ext>
      </extLst>
    </bk>
    <bk>
      <extLst>
        <ext uri="{3e2802c4-a4d2-4d8b-9148-e3be6c30e623}">
          <xlrd:rvb i="4091"/>
        </ext>
      </extLst>
    </bk>
    <bk>
      <extLst>
        <ext uri="{3e2802c4-a4d2-4d8b-9148-e3be6c30e623}">
          <xlrd:rvb i="4094"/>
        </ext>
      </extLst>
    </bk>
    <bk>
      <extLst>
        <ext uri="{3e2802c4-a4d2-4d8b-9148-e3be6c30e623}">
          <xlrd:rvb i="4097"/>
        </ext>
      </extLst>
    </bk>
    <bk>
      <extLst>
        <ext uri="{3e2802c4-a4d2-4d8b-9148-e3be6c30e623}">
          <xlrd:rvb i="4100"/>
        </ext>
      </extLst>
    </bk>
    <bk>
      <extLst>
        <ext uri="{3e2802c4-a4d2-4d8b-9148-e3be6c30e623}">
          <xlrd:rvb i="4103"/>
        </ext>
      </extLst>
    </bk>
    <bk>
      <extLst>
        <ext uri="{3e2802c4-a4d2-4d8b-9148-e3be6c30e623}">
          <xlrd:rvb i="4106"/>
        </ext>
      </extLst>
    </bk>
    <bk>
      <extLst>
        <ext uri="{3e2802c4-a4d2-4d8b-9148-e3be6c30e623}">
          <xlrd:rvb i="4109"/>
        </ext>
      </extLst>
    </bk>
    <bk>
      <extLst>
        <ext uri="{3e2802c4-a4d2-4d8b-9148-e3be6c30e623}">
          <xlrd:rvb i="4112"/>
        </ext>
      </extLst>
    </bk>
    <bk>
      <extLst>
        <ext uri="{3e2802c4-a4d2-4d8b-9148-e3be6c30e623}">
          <xlrd:rvb i="4115"/>
        </ext>
      </extLst>
    </bk>
    <bk>
      <extLst>
        <ext uri="{3e2802c4-a4d2-4d8b-9148-e3be6c30e623}">
          <xlrd:rvb i="4118"/>
        </ext>
      </extLst>
    </bk>
    <bk>
      <extLst>
        <ext uri="{3e2802c4-a4d2-4d8b-9148-e3be6c30e623}">
          <xlrd:rvb i="4121"/>
        </ext>
      </extLst>
    </bk>
    <bk>
      <extLst>
        <ext uri="{3e2802c4-a4d2-4d8b-9148-e3be6c30e623}">
          <xlrd:rvb i="4124"/>
        </ext>
      </extLst>
    </bk>
    <bk>
      <extLst>
        <ext uri="{3e2802c4-a4d2-4d8b-9148-e3be6c30e623}">
          <xlrd:rvb i="4127"/>
        </ext>
      </extLst>
    </bk>
    <bk>
      <extLst>
        <ext uri="{3e2802c4-a4d2-4d8b-9148-e3be6c30e623}">
          <xlrd:rvb i="4130"/>
        </ext>
      </extLst>
    </bk>
    <bk>
      <extLst>
        <ext uri="{3e2802c4-a4d2-4d8b-9148-e3be6c30e623}">
          <xlrd:rvb i="4133"/>
        </ext>
      </extLst>
    </bk>
    <bk>
      <extLst>
        <ext uri="{3e2802c4-a4d2-4d8b-9148-e3be6c30e623}">
          <xlrd:rvb i="4136"/>
        </ext>
      </extLst>
    </bk>
    <bk>
      <extLst>
        <ext uri="{3e2802c4-a4d2-4d8b-9148-e3be6c30e623}">
          <xlrd:rvb i="4139"/>
        </ext>
      </extLst>
    </bk>
    <bk>
      <extLst>
        <ext uri="{3e2802c4-a4d2-4d8b-9148-e3be6c30e623}">
          <xlrd:rvb i="4142"/>
        </ext>
      </extLst>
    </bk>
    <bk>
      <extLst>
        <ext uri="{3e2802c4-a4d2-4d8b-9148-e3be6c30e623}">
          <xlrd:rvb i="4145"/>
        </ext>
      </extLst>
    </bk>
    <bk>
      <extLst>
        <ext uri="{3e2802c4-a4d2-4d8b-9148-e3be6c30e623}">
          <xlrd:rvb i="4148"/>
        </ext>
      </extLst>
    </bk>
    <bk>
      <extLst>
        <ext uri="{3e2802c4-a4d2-4d8b-9148-e3be6c30e623}">
          <xlrd:rvb i="4151"/>
        </ext>
      </extLst>
    </bk>
    <bk>
      <extLst>
        <ext uri="{3e2802c4-a4d2-4d8b-9148-e3be6c30e623}">
          <xlrd:rvb i="4154"/>
        </ext>
      </extLst>
    </bk>
    <bk>
      <extLst>
        <ext uri="{3e2802c4-a4d2-4d8b-9148-e3be6c30e623}">
          <xlrd:rvb i="4157"/>
        </ext>
      </extLst>
    </bk>
    <bk>
      <extLst>
        <ext uri="{3e2802c4-a4d2-4d8b-9148-e3be6c30e623}">
          <xlrd:rvb i="4160"/>
        </ext>
      </extLst>
    </bk>
    <bk>
      <extLst>
        <ext uri="{3e2802c4-a4d2-4d8b-9148-e3be6c30e623}">
          <xlrd:rvb i="4163"/>
        </ext>
      </extLst>
    </bk>
    <bk>
      <extLst>
        <ext uri="{3e2802c4-a4d2-4d8b-9148-e3be6c30e623}">
          <xlrd:rvb i="4166"/>
        </ext>
      </extLst>
    </bk>
    <bk>
      <extLst>
        <ext uri="{3e2802c4-a4d2-4d8b-9148-e3be6c30e623}">
          <xlrd:rvb i="4169"/>
        </ext>
      </extLst>
    </bk>
    <bk>
      <extLst>
        <ext uri="{3e2802c4-a4d2-4d8b-9148-e3be6c30e623}">
          <xlrd:rvb i="4172"/>
        </ext>
      </extLst>
    </bk>
    <bk>
      <extLst>
        <ext uri="{3e2802c4-a4d2-4d8b-9148-e3be6c30e623}">
          <xlrd:rvb i="4175"/>
        </ext>
      </extLst>
    </bk>
    <bk>
      <extLst>
        <ext uri="{3e2802c4-a4d2-4d8b-9148-e3be6c30e623}">
          <xlrd:rvb i="4178"/>
        </ext>
      </extLst>
    </bk>
    <bk>
      <extLst>
        <ext uri="{3e2802c4-a4d2-4d8b-9148-e3be6c30e623}">
          <xlrd:rvb i="4181"/>
        </ext>
      </extLst>
    </bk>
    <bk>
      <extLst>
        <ext uri="{3e2802c4-a4d2-4d8b-9148-e3be6c30e623}">
          <xlrd:rvb i="4184"/>
        </ext>
      </extLst>
    </bk>
    <bk>
      <extLst>
        <ext uri="{3e2802c4-a4d2-4d8b-9148-e3be6c30e623}">
          <xlrd:rvb i="4186"/>
        </ext>
      </extLst>
    </bk>
    <bk>
      <extLst>
        <ext uri="{3e2802c4-a4d2-4d8b-9148-e3be6c30e623}">
          <xlrd:rvb i="4189"/>
        </ext>
      </extLst>
    </bk>
    <bk>
      <extLst>
        <ext uri="{3e2802c4-a4d2-4d8b-9148-e3be6c30e623}">
          <xlrd:rvb i="4192"/>
        </ext>
      </extLst>
    </bk>
    <bk>
      <extLst>
        <ext uri="{3e2802c4-a4d2-4d8b-9148-e3be6c30e623}">
          <xlrd:rvb i="4195"/>
        </ext>
      </extLst>
    </bk>
    <bk>
      <extLst>
        <ext uri="{3e2802c4-a4d2-4d8b-9148-e3be6c30e623}">
          <xlrd:rvb i="4198"/>
        </ext>
      </extLst>
    </bk>
    <bk>
      <extLst>
        <ext uri="{3e2802c4-a4d2-4d8b-9148-e3be6c30e623}">
          <xlrd:rvb i="4201"/>
        </ext>
      </extLst>
    </bk>
    <bk>
      <extLst>
        <ext uri="{3e2802c4-a4d2-4d8b-9148-e3be6c30e623}">
          <xlrd:rvb i="4204"/>
        </ext>
      </extLst>
    </bk>
    <bk>
      <extLst>
        <ext uri="{3e2802c4-a4d2-4d8b-9148-e3be6c30e623}">
          <xlrd:rvb i="4207"/>
        </ext>
      </extLst>
    </bk>
    <bk>
      <extLst>
        <ext uri="{3e2802c4-a4d2-4d8b-9148-e3be6c30e623}">
          <xlrd:rvb i="4210"/>
        </ext>
      </extLst>
    </bk>
    <bk>
      <extLst>
        <ext uri="{3e2802c4-a4d2-4d8b-9148-e3be6c30e623}">
          <xlrd:rvb i="4213"/>
        </ext>
      </extLst>
    </bk>
    <bk>
      <extLst>
        <ext uri="{3e2802c4-a4d2-4d8b-9148-e3be6c30e623}">
          <xlrd:rvb i="4216"/>
        </ext>
      </extLst>
    </bk>
    <bk>
      <extLst>
        <ext uri="{3e2802c4-a4d2-4d8b-9148-e3be6c30e623}">
          <xlrd:rvb i="4219"/>
        </ext>
      </extLst>
    </bk>
    <bk>
      <extLst>
        <ext uri="{3e2802c4-a4d2-4d8b-9148-e3be6c30e623}">
          <xlrd:rvb i="4222"/>
        </ext>
      </extLst>
    </bk>
    <bk>
      <extLst>
        <ext uri="{3e2802c4-a4d2-4d8b-9148-e3be6c30e623}">
          <xlrd:rvb i="4225"/>
        </ext>
      </extLst>
    </bk>
    <bk>
      <extLst>
        <ext uri="{3e2802c4-a4d2-4d8b-9148-e3be6c30e623}">
          <xlrd:rvb i="4228"/>
        </ext>
      </extLst>
    </bk>
    <bk>
      <extLst>
        <ext uri="{3e2802c4-a4d2-4d8b-9148-e3be6c30e623}">
          <xlrd:rvb i="4231"/>
        </ext>
      </extLst>
    </bk>
    <bk>
      <extLst>
        <ext uri="{3e2802c4-a4d2-4d8b-9148-e3be6c30e623}">
          <xlrd:rvb i="4234"/>
        </ext>
      </extLst>
    </bk>
    <bk>
      <extLst>
        <ext uri="{3e2802c4-a4d2-4d8b-9148-e3be6c30e623}">
          <xlrd:rvb i="4237"/>
        </ext>
      </extLst>
    </bk>
    <bk>
      <extLst>
        <ext uri="{3e2802c4-a4d2-4d8b-9148-e3be6c30e623}">
          <xlrd:rvb i="4240"/>
        </ext>
      </extLst>
    </bk>
    <bk>
      <extLst>
        <ext uri="{3e2802c4-a4d2-4d8b-9148-e3be6c30e623}">
          <xlrd:rvb i="4243"/>
        </ext>
      </extLst>
    </bk>
    <bk>
      <extLst>
        <ext uri="{3e2802c4-a4d2-4d8b-9148-e3be6c30e623}">
          <xlrd:rvb i="4246"/>
        </ext>
      </extLst>
    </bk>
    <bk>
      <extLst>
        <ext uri="{3e2802c4-a4d2-4d8b-9148-e3be6c30e623}">
          <xlrd:rvb i="4249"/>
        </ext>
      </extLst>
    </bk>
    <bk>
      <extLst>
        <ext uri="{3e2802c4-a4d2-4d8b-9148-e3be6c30e623}">
          <xlrd:rvb i="4252"/>
        </ext>
      </extLst>
    </bk>
    <bk>
      <extLst>
        <ext uri="{3e2802c4-a4d2-4d8b-9148-e3be6c30e623}">
          <xlrd:rvb i="4255"/>
        </ext>
      </extLst>
    </bk>
    <bk>
      <extLst>
        <ext uri="{3e2802c4-a4d2-4d8b-9148-e3be6c30e623}">
          <xlrd:rvb i="4258"/>
        </ext>
      </extLst>
    </bk>
    <bk>
      <extLst>
        <ext uri="{3e2802c4-a4d2-4d8b-9148-e3be6c30e623}">
          <xlrd:rvb i="4261"/>
        </ext>
      </extLst>
    </bk>
    <bk>
      <extLst>
        <ext uri="{3e2802c4-a4d2-4d8b-9148-e3be6c30e623}">
          <xlrd:rvb i="4264"/>
        </ext>
      </extLst>
    </bk>
    <bk>
      <extLst>
        <ext uri="{3e2802c4-a4d2-4d8b-9148-e3be6c30e623}">
          <xlrd:rvb i="4270"/>
        </ext>
      </extLst>
    </bk>
    <bk>
      <extLst>
        <ext uri="{3e2802c4-a4d2-4d8b-9148-e3be6c30e623}">
          <xlrd:rvb i="4273"/>
        </ext>
      </extLst>
    </bk>
    <bk>
      <extLst>
        <ext uri="{3e2802c4-a4d2-4d8b-9148-e3be6c30e623}">
          <xlrd:rvb i="4276"/>
        </ext>
      </extLst>
    </bk>
    <bk>
      <extLst>
        <ext uri="{3e2802c4-a4d2-4d8b-9148-e3be6c30e623}">
          <xlrd:rvb i="4279"/>
        </ext>
      </extLst>
    </bk>
    <bk>
      <extLst>
        <ext uri="{3e2802c4-a4d2-4d8b-9148-e3be6c30e623}">
          <xlrd:rvb i="4282"/>
        </ext>
      </extLst>
    </bk>
    <bk>
      <extLst>
        <ext uri="{3e2802c4-a4d2-4d8b-9148-e3be6c30e623}">
          <xlrd:rvb i="4285"/>
        </ext>
      </extLst>
    </bk>
    <bk>
      <extLst>
        <ext uri="{3e2802c4-a4d2-4d8b-9148-e3be6c30e623}">
          <xlrd:rvb i="4288"/>
        </ext>
      </extLst>
    </bk>
    <bk>
      <extLst>
        <ext uri="{3e2802c4-a4d2-4d8b-9148-e3be6c30e623}">
          <xlrd:rvb i="4291"/>
        </ext>
      </extLst>
    </bk>
    <bk>
      <extLst>
        <ext uri="{3e2802c4-a4d2-4d8b-9148-e3be6c30e623}">
          <xlrd:rvb i="4294"/>
        </ext>
      </extLst>
    </bk>
    <bk>
      <extLst>
        <ext uri="{3e2802c4-a4d2-4d8b-9148-e3be6c30e623}">
          <xlrd:rvb i="4297"/>
        </ext>
      </extLst>
    </bk>
    <bk>
      <extLst>
        <ext uri="{3e2802c4-a4d2-4d8b-9148-e3be6c30e623}">
          <xlrd:rvb i="4300"/>
        </ext>
      </extLst>
    </bk>
    <bk>
      <extLst>
        <ext uri="{3e2802c4-a4d2-4d8b-9148-e3be6c30e623}">
          <xlrd:rvb i="4303"/>
        </ext>
      </extLst>
    </bk>
    <bk>
      <extLst>
        <ext uri="{3e2802c4-a4d2-4d8b-9148-e3be6c30e623}">
          <xlrd:rvb i="4306"/>
        </ext>
      </extLst>
    </bk>
    <bk>
      <extLst>
        <ext uri="{3e2802c4-a4d2-4d8b-9148-e3be6c30e623}">
          <xlrd:rvb i="4309"/>
        </ext>
      </extLst>
    </bk>
    <bk>
      <extLst>
        <ext uri="{3e2802c4-a4d2-4d8b-9148-e3be6c30e623}">
          <xlrd:rvb i="4312"/>
        </ext>
      </extLst>
    </bk>
    <bk>
      <extLst>
        <ext uri="{3e2802c4-a4d2-4d8b-9148-e3be6c30e623}">
          <xlrd:rvb i="4315"/>
        </ext>
      </extLst>
    </bk>
    <bk>
      <extLst>
        <ext uri="{3e2802c4-a4d2-4d8b-9148-e3be6c30e623}">
          <xlrd:rvb i="4318"/>
        </ext>
      </extLst>
    </bk>
    <bk>
      <extLst>
        <ext uri="{3e2802c4-a4d2-4d8b-9148-e3be6c30e623}">
          <xlrd:rvb i="4321"/>
        </ext>
      </extLst>
    </bk>
    <bk>
      <extLst>
        <ext uri="{3e2802c4-a4d2-4d8b-9148-e3be6c30e623}">
          <xlrd:rvb i="4324"/>
        </ext>
      </extLst>
    </bk>
    <bk>
      <extLst>
        <ext uri="{3e2802c4-a4d2-4d8b-9148-e3be6c30e623}">
          <xlrd:rvb i="4327"/>
        </ext>
      </extLst>
    </bk>
    <bk>
      <extLst>
        <ext uri="{3e2802c4-a4d2-4d8b-9148-e3be6c30e623}">
          <xlrd:rvb i="4330"/>
        </ext>
      </extLst>
    </bk>
    <bk>
      <extLst>
        <ext uri="{3e2802c4-a4d2-4d8b-9148-e3be6c30e623}">
          <xlrd:rvb i="4336"/>
        </ext>
      </extLst>
    </bk>
    <bk>
      <extLst>
        <ext uri="{3e2802c4-a4d2-4d8b-9148-e3be6c30e623}">
          <xlrd:rvb i="4339"/>
        </ext>
      </extLst>
    </bk>
    <bk>
      <extLst>
        <ext uri="{3e2802c4-a4d2-4d8b-9148-e3be6c30e623}">
          <xlrd:rvb i="4342"/>
        </ext>
      </extLst>
    </bk>
    <bk>
      <extLst>
        <ext uri="{3e2802c4-a4d2-4d8b-9148-e3be6c30e623}">
          <xlrd:rvb i="4345"/>
        </ext>
      </extLst>
    </bk>
    <bk>
      <extLst>
        <ext uri="{3e2802c4-a4d2-4d8b-9148-e3be6c30e623}">
          <xlrd:rvb i="4348"/>
        </ext>
      </extLst>
    </bk>
    <bk>
      <extLst>
        <ext uri="{3e2802c4-a4d2-4d8b-9148-e3be6c30e623}">
          <xlrd:rvb i="4351"/>
        </ext>
      </extLst>
    </bk>
    <bk>
      <extLst>
        <ext uri="{3e2802c4-a4d2-4d8b-9148-e3be6c30e623}">
          <xlrd:rvb i="4354"/>
        </ext>
      </extLst>
    </bk>
    <bk>
      <extLst>
        <ext uri="{3e2802c4-a4d2-4d8b-9148-e3be6c30e623}">
          <xlrd:rvb i="4357"/>
        </ext>
      </extLst>
    </bk>
    <bk>
      <extLst>
        <ext uri="{3e2802c4-a4d2-4d8b-9148-e3be6c30e623}">
          <xlrd:rvb i="4360"/>
        </ext>
      </extLst>
    </bk>
    <bk>
      <extLst>
        <ext uri="{3e2802c4-a4d2-4d8b-9148-e3be6c30e623}">
          <xlrd:rvb i="4363"/>
        </ext>
      </extLst>
    </bk>
    <bk>
      <extLst>
        <ext uri="{3e2802c4-a4d2-4d8b-9148-e3be6c30e623}">
          <xlrd:rvb i="4366"/>
        </ext>
      </extLst>
    </bk>
    <bk>
      <extLst>
        <ext uri="{3e2802c4-a4d2-4d8b-9148-e3be6c30e623}">
          <xlrd:rvb i="4369"/>
        </ext>
      </extLst>
    </bk>
    <bk>
      <extLst>
        <ext uri="{3e2802c4-a4d2-4d8b-9148-e3be6c30e623}">
          <xlrd:rvb i="4372"/>
        </ext>
      </extLst>
    </bk>
    <bk>
      <extLst>
        <ext uri="{3e2802c4-a4d2-4d8b-9148-e3be6c30e623}">
          <xlrd:rvb i="4374"/>
        </ext>
      </extLst>
    </bk>
    <bk>
      <extLst>
        <ext uri="{3e2802c4-a4d2-4d8b-9148-e3be6c30e623}">
          <xlrd:rvb i="4377"/>
        </ext>
      </extLst>
    </bk>
    <bk>
      <extLst>
        <ext uri="{3e2802c4-a4d2-4d8b-9148-e3be6c30e623}">
          <xlrd:rvb i="4380"/>
        </ext>
      </extLst>
    </bk>
    <bk>
      <extLst>
        <ext uri="{3e2802c4-a4d2-4d8b-9148-e3be6c30e623}">
          <xlrd:rvb i="4383"/>
        </ext>
      </extLst>
    </bk>
    <bk>
      <extLst>
        <ext uri="{3e2802c4-a4d2-4d8b-9148-e3be6c30e623}">
          <xlrd:rvb i="4386"/>
        </ext>
      </extLst>
    </bk>
    <bk>
      <extLst>
        <ext uri="{3e2802c4-a4d2-4d8b-9148-e3be6c30e623}">
          <xlrd:rvb i="4389"/>
        </ext>
      </extLst>
    </bk>
    <bk>
      <extLst>
        <ext uri="{3e2802c4-a4d2-4d8b-9148-e3be6c30e623}">
          <xlrd:rvb i="4392"/>
        </ext>
      </extLst>
    </bk>
    <bk>
      <extLst>
        <ext uri="{3e2802c4-a4d2-4d8b-9148-e3be6c30e623}">
          <xlrd:rvb i="4394"/>
        </ext>
      </extLst>
    </bk>
    <bk>
      <extLst>
        <ext uri="{3e2802c4-a4d2-4d8b-9148-e3be6c30e623}">
          <xlrd:rvb i="4397"/>
        </ext>
      </extLst>
    </bk>
    <bk>
      <extLst>
        <ext uri="{3e2802c4-a4d2-4d8b-9148-e3be6c30e623}">
          <xlrd:rvb i="4400"/>
        </ext>
      </extLst>
    </bk>
    <bk>
      <extLst>
        <ext uri="{3e2802c4-a4d2-4d8b-9148-e3be6c30e623}">
          <xlrd:rvb i="4403"/>
        </ext>
      </extLst>
    </bk>
    <bk>
      <extLst>
        <ext uri="{3e2802c4-a4d2-4d8b-9148-e3be6c30e623}">
          <xlrd:rvb i="4406"/>
        </ext>
      </extLst>
    </bk>
    <bk>
      <extLst>
        <ext uri="{3e2802c4-a4d2-4d8b-9148-e3be6c30e623}">
          <xlrd:rvb i="4409"/>
        </ext>
      </extLst>
    </bk>
    <bk>
      <extLst>
        <ext uri="{3e2802c4-a4d2-4d8b-9148-e3be6c30e623}">
          <xlrd:rvb i="4412"/>
        </ext>
      </extLst>
    </bk>
    <bk>
      <extLst>
        <ext uri="{3e2802c4-a4d2-4d8b-9148-e3be6c30e623}">
          <xlrd:rvb i="4415"/>
        </ext>
      </extLst>
    </bk>
    <bk>
      <extLst>
        <ext uri="{3e2802c4-a4d2-4d8b-9148-e3be6c30e623}">
          <xlrd:rvb i="4418"/>
        </ext>
      </extLst>
    </bk>
    <bk>
      <extLst>
        <ext uri="{3e2802c4-a4d2-4d8b-9148-e3be6c30e623}">
          <xlrd:rvb i="4421"/>
        </ext>
      </extLst>
    </bk>
    <bk>
      <extLst>
        <ext uri="{3e2802c4-a4d2-4d8b-9148-e3be6c30e623}">
          <xlrd:rvb i="4424"/>
        </ext>
      </extLst>
    </bk>
    <bk>
      <extLst>
        <ext uri="{3e2802c4-a4d2-4d8b-9148-e3be6c30e623}">
          <xlrd:rvb i="4427"/>
        </ext>
      </extLst>
    </bk>
    <bk>
      <extLst>
        <ext uri="{3e2802c4-a4d2-4d8b-9148-e3be6c30e623}">
          <xlrd:rvb i="4430"/>
        </ext>
      </extLst>
    </bk>
    <bk>
      <extLst>
        <ext uri="{3e2802c4-a4d2-4d8b-9148-e3be6c30e623}">
          <xlrd:rvb i="4433"/>
        </ext>
      </extLst>
    </bk>
    <bk>
      <extLst>
        <ext uri="{3e2802c4-a4d2-4d8b-9148-e3be6c30e623}">
          <xlrd:rvb i="4436"/>
        </ext>
      </extLst>
    </bk>
    <bk>
      <extLst>
        <ext uri="{3e2802c4-a4d2-4d8b-9148-e3be6c30e623}">
          <xlrd:rvb i="4439"/>
        </ext>
      </extLst>
    </bk>
    <bk>
      <extLst>
        <ext uri="{3e2802c4-a4d2-4d8b-9148-e3be6c30e623}">
          <xlrd:rvb i="4442"/>
        </ext>
      </extLst>
    </bk>
    <bk>
      <extLst>
        <ext uri="{3e2802c4-a4d2-4d8b-9148-e3be6c30e623}">
          <xlrd:rvb i="4445"/>
        </ext>
      </extLst>
    </bk>
    <bk>
      <extLst>
        <ext uri="{3e2802c4-a4d2-4d8b-9148-e3be6c30e623}">
          <xlrd:rvb i="4448"/>
        </ext>
      </extLst>
    </bk>
    <bk>
      <extLst>
        <ext uri="{3e2802c4-a4d2-4d8b-9148-e3be6c30e623}">
          <xlrd:rvb i="4451"/>
        </ext>
      </extLst>
    </bk>
    <bk>
      <extLst>
        <ext uri="{3e2802c4-a4d2-4d8b-9148-e3be6c30e623}">
          <xlrd:rvb i="4454"/>
        </ext>
      </extLst>
    </bk>
    <bk>
      <extLst>
        <ext uri="{3e2802c4-a4d2-4d8b-9148-e3be6c30e623}">
          <xlrd:rvb i="4457"/>
        </ext>
      </extLst>
    </bk>
    <bk>
      <extLst>
        <ext uri="{3e2802c4-a4d2-4d8b-9148-e3be6c30e623}">
          <xlrd:rvb i="4460"/>
        </ext>
      </extLst>
    </bk>
    <bk>
      <extLst>
        <ext uri="{3e2802c4-a4d2-4d8b-9148-e3be6c30e623}">
          <xlrd:rvb i="4463"/>
        </ext>
      </extLst>
    </bk>
    <bk>
      <extLst>
        <ext uri="{3e2802c4-a4d2-4d8b-9148-e3be6c30e623}">
          <xlrd:rvb i="4466"/>
        </ext>
      </extLst>
    </bk>
    <bk>
      <extLst>
        <ext uri="{3e2802c4-a4d2-4d8b-9148-e3be6c30e623}">
          <xlrd:rvb i="4469"/>
        </ext>
      </extLst>
    </bk>
    <bk>
      <extLst>
        <ext uri="{3e2802c4-a4d2-4d8b-9148-e3be6c30e623}">
          <xlrd:rvb i="4472"/>
        </ext>
      </extLst>
    </bk>
    <bk>
      <extLst>
        <ext uri="{3e2802c4-a4d2-4d8b-9148-e3be6c30e623}">
          <xlrd:rvb i="4475"/>
        </ext>
      </extLst>
    </bk>
    <bk>
      <extLst>
        <ext uri="{3e2802c4-a4d2-4d8b-9148-e3be6c30e623}">
          <xlrd:rvb i="4478"/>
        </ext>
      </extLst>
    </bk>
    <bk>
      <extLst>
        <ext uri="{3e2802c4-a4d2-4d8b-9148-e3be6c30e623}">
          <xlrd:rvb i="4481"/>
        </ext>
      </extLst>
    </bk>
    <bk>
      <extLst>
        <ext uri="{3e2802c4-a4d2-4d8b-9148-e3be6c30e623}">
          <xlrd:rvb i="4484"/>
        </ext>
      </extLst>
    </bk>
    <bk>
      <extLst>
        <ext uri="{3e2802c4-a4d2-4d8b-9148-e3be6c30e623}">
          <xlrd:rvb i="4487"/>
        </ext>
      </extLst>
    </bk>
    <bk>
      <extLst>
        <ext uri="{3e2802c4-a4d2-4d8b-9148-e3be6c30e623}">
          <xlrd:rvb i="4490"/>
        </ext>
      </extLst>
    </bk>
    <bk>
      <extLst>
        <ext uri="{3e2802c4-a4d2-4d8b-9148-e3be6c30e623}">
          <xlrd:rvb i="4493"/>
        </ext>
      </extLst>
    </bk>
    <bk>
      <extLst>
        <ext uri="{3e2802c4-a4d2-4d8b-9148-e3be6c30e623}">
          <xlrd:rvb i="4496"/>
        </ext>
      </extLst>
    </bk>
    <bk>
      <extLst>
        <ext uri="{3e2802c4-a4d2-4d8b-9148-e3be6c30e623}">
          <xlrd:rvb i="4499"/>
        </ext>
      </extLst>
    </bk>
    <bk>
      <extLst>
        <ext uri="{3e2802c4-a4d2-4d8b-9148-e3be6c30e623}">
          <xlrd:rvb i="4502"/>
        </ext>
      </extLst>
    </bk>
    <bk>
      <extLst>
        <ext uri="{3e2802c4-a4d2-4d8b-9148-e3be6c30e623}">
          <xlrd:rvb i="4505"/>
        </ext>
      </extLst>
    </bk>
    <bk>
      <extLst>
        <ext uri="{3e2802c4-a4d2-4d8b-9148-e3be6c30e623}">
          <xlrd:rvb i="4508"/>
        </ext>
      </extLst>
    </bk>
    <bk>
      <extLst>
        <ext uri="{3e2802c4-a4d2-4d8b-9148-e3be6c30e623}">
          <xlrd:rvb i="4511"/>
        </ext>
      </extLst>
    </bk>
    <bk>
      <extLst>
        <ext uri="{3e2802c4-a4d2-4d8b-9148-e3be6c30e623}">
          <xlrd:rvb i="4514"/>
        </ext>
      </extLst>
    </bk>
    <bk>
      <extLst>
        <ext uri="{3e2802c4-a4d2-4d8b-9148-e3be6c30e623}">
          <xlrd:rvb i="4517"/>
        </ext>
      </extLst>
    </bk>
    <bk>
      <extLst>
        <ext uri="{3e2802c4-a4d2-4d8b-9148-e3be6c30e623}">
          <xlrd:rvb i="4520"/>
        </ext>
      </extLst>
    </bk>
    <bk>
      <extLst>
        <ext uri="{3e2802c4-a4d2-4d8b-9148-e3be6c30e623}">
          <xlrd:rvb i="4523"/>
        </ext>
      </extLst>
    </bk>
    <bk>
      <extLst>
        <ext uri="{3e2802c4-a4d2-4d8b-9148-e3be6c30e623}">
          <xlrd:rvb i="4526"/>
        </ext>
      </extLst>
    </bk>
    <bk>
      <extLst>
        <ext uri="{3e2802c4-a4d2-4d8b-9148-e3be6c30e623}">
          <xlrd:rvb i="4529"/>
        </ext>
      </extLst>
    </bk>
    <bk>
      <extLst>
        <ext uri="{3e2802c4-a4d2-4d8b-9148-e3be6c30e623}">
          <xlrd:rvb i="4532"/>
        </ext>
      </extLst>
    </bk>
    <bk>
      <extLst>
        <ext uri="{3e2802c4-a4d2-4d8b-9148-e3be6c30e623}">
          <xlrd:rvb i="4535"/>
        </ext>
      </extLst>
    </bk>
    <bk>
      <extLst>
        <ext uri="{3e2802c4-a4d2-4d8b-9148-e3be6c30e623}">
          <xlrd:rvb i="4538"/>
        </ext>
      </extLst>
    </bk>
    <bk>
      <extLst>
        <ext uri="{3e2802c4-a4d2-4d8b-9148-e3be6c30e623}">
          <xlrd:rvb i="4541"/>
        </ext>
      </extLst>
    </bk>
    <bk>
      <extLst>
        <ext uri="{3e2802c4-a4d2-4d8b-9148-e3be6c30e623}">
          <xlrd:rvb i="4544"/>
        </ext>
      </extLst>
    </bk>
    <bk>
      <extLst>
        <ext uri="{3e2802c4-a4d2-4d8b-9148-e3be6c30e623}">
          <xlrd:rvb i="4547"/>
        </ext>
      </extLst>
    </bk>
    <bk>
      <extLst>
        <ext uri="{3e2802c4-a4d2-4d8b-9148-e3be6c30e623}">
          <xlrd:rvb i="4550"/>
        </ext>
      </extLst>
    </bk>
    <bk>
      <extLst>
        <ext uri="{3e2802c4-a4d2-4d8b-9148-e3be6c30e623}">
          <xlrd:rvb i="4553"/>
        </ext>
      </extLst>
    </bk>
    <bk>
      <extLst>
        <ext uri="{3e2802c4-a4d2-4d8b-9148-e3be6c30e623}">
          <xlrd:rvb i="4556"/>
        </ext>
      </extLst>
    </bk>
    <bk>
      <extLst>
        <ext uri="{3e2802c4-a4d2-4d8b-9148-e3be6c30e623}">
          <xlrd:rvb i="4559"/>
        </ext>
      </extLst>
    </bk>
    <bk>
      <extLst>
        <ext uri="{3e2802c4-a4d2-4d8b-9148-e3be6c30e623}">
          <xlrd:rvb i="4562"/>
        </ext>
      </extLst>
    </bk>
    <bk>
      <extLst>
        <ext uri="{3e2802c4-a4d2-4d8b-9148-e3be6c30e623}">
          <xlrd:rvb i="4565"/>
        </ext>
      </extLst>
    </bk>
    <bk>
      <extLst>
        <ext uri="{3e2802c4-a4d2-4d8b-9148-e3be6c30e623}">
          <xlrd:rvb i="4568"/>
        </ext>
      </extLst>
    </bk>
    <bk>
      <extLst>
        <ext uri="{3e2802c4-a4d2-4d8b-9148-e3be6c30e623}">
          <xlrd:rvb i="4571"/>
        </ext>
      </extLst>
    </bk>
    <bk>
      <extLst>
        <ext uri="{3e2802c4-a4d2-4d8b-9148-e3be6c30e623}">
          <xlrd:rvb i="4574"/>
        </ext>
      </extLst>
    </bk>
    <bk>
      <extLst>
        <ext uri="{3e2802c4-a4d2-4d8b-9148-e3be6c30e623}">
          <xlrd:rvb i="4577"/>
        </ext>
      </extLst>
    </bk>
    <bk>
      <extLst>
        <ext uri="{3e2802c4-a4d2-4d8b-9148-e3be6c30e623}">
          <xlrd:rvb i="4580"/>
        </ext>
      </extLst>
    </bk>
    <bk>
      <extLst>
        <ext uri="{3e2802c4-a4d2-4d8b-9148-e3be6c30e623}">
          <xlrd:rvb i="4583"/>
        </ext>
      </extLst>
    </bk>
    <bk>
      <extLst>
        <ext uri="{3e2802c4-a4d2-4d8b-9148-e3be6c30e623}">
          <xlrd:rvb i="4586"/>
        </ext>
      </extLst>
    </bk>
    <bk>
      <extLst>
        <ext uri="{3e2802c4-a4d2-4d8b-9148-e3be6c30e623}">
          <xlrd:rvb i="4589"/>
        </ext>
      </extLst>
    </bk>
    <bk>
      <extLst>
        <ext uri="{3e2802c4-a4d2-4d8b-9148-e3be6c30e623}">
          <xlrd:rvb i="4592"/>
        </ext>
      </extLst>
    </bk>
    <bk>
      <extLst>
        <ext uri="{3e2802c4-a4d2-4d8b-9148-e3be6c30e623}">
          <xlrd:rvb i="4595"/>
        </ext>
      </extLst>
    </bk>
    <bk>
      <extLst>
        <ext uri="{3e2802c4-a4d2-4d8b-9148-e3be6c30e623}">
          <xlrd:rvb i="4597"/>
        </ext>
      </extLst>
    </bk>
    <bk>
      <extLst>
        <ext uri="{3e2802c4-a4d2-4d8b-9148-e3be6c30e623}">
          <xlrd:rvb i="4600"/>
        </ext>
      </extLst>
    </bk>
    <bk>
      <extLst>
        <ext uri="{3e2802c4-a4d2-4d8b-9148-e3be6c30e623}">
          <xlrd:rvb i="4603"/>
        </ext>
      </extLst>
    </bk>
    <bk>
      <extLst>
        <ext uri="{3e2802c4-a4d2-4d8b-9148-e3be6c30e623}">
          <xlrd:rvb i="4606"/>
        </ext>
      </extLst>
    </bk>
    <bk>
      <extLst>
        <ext uri="{3e2802c4-a4d2-4d8b-9148-e3be6c30e623}">
          <xlrd:rvb i="4609"/>
        </ext>
      </extLst>
    </bk>
    <bk>
      <extLst>
        <ext uri="{3e2802c4-a4d2-4d8b-9148-e3be6c30e623}">
          <xlrd:rvb i="4612"/>
        </ext>
      </extLst>
    </bk>
    <bk>
      <extLst>
        <ext uri="{3e2802c4-a4d2-4d8b-9148-e3be6c30e623}">
          <xlrd:rvb i="4615"/>
        </ext>
      </extLst>
    </bk>
    <bk>
      <extLst>
        <ext uri="{3e2802c4-a4d2-4d8b-9148-e3be6c30e623}">
          <xlrd:rvb i="4618"/>
        </ext>
      </extLst>
    </bk>
    <bk>
      <extLst>
        <ext uri="{3e2802c4-a4d2-4d8b-9148-e3be6c30e623}">
          <xlrd:rvb i="4621"/>
        </ext>
      </extLst>
    </bk>
    <bk>
      <extLst>
        <ext uri="{3e2802c4-a4d2-4d8b-9148-e3be6c30e623}">
          <xlrd:rvb i="4624"/>
        </ext>
      </extLst>
    </bk>
    <bk>
      <extLst>
        <ext uri="{3e2802c4-a4d2-4d8b-9148-e3be6c30e623}">
          <xlrd:rvb i="4627"/>
        </ext>
      </extLst>
    </bk>
    <bk>
      <extLst>
        <ext uri="{3e2802c4-a4d2-4d8b-9148-e3be6c30e623}">
          <xlrd:rvb i="4630"/>
        </ext>
      </extLst>
    </bk>
    <bk>
      <extLst>
        <ext uri="{3e2802c4-a4d2-4d8b-9148-e3be6c30e623}">
          <xlrd:rvb i="4633"/>
        </ext>
      </extLst>
    </bk>
    <bk>
      <extLst>
        <ext uri="{3e2802c4-a4d2-4d8b-9148-e3be6c30e623}">
          <xlrd:rvb i="4639"/>
        </ext>
      </extLst>
    </bk>
    <bk>
      <extLst>
        <ext uri="{3e2802c4-a4d2-4d8b-9148-e3be6c30e623}">
          <xlrd:rvb i="4642"/>
        </ext>
      </extLst>
    </bk>
    <bk>
      <extLst>
        <ext uri="{3e2802c4-a4d2-4d8b-9148-e3be6c30e623}">
          <xlrd:rvb i="4645"/>
        </ext>
      </extLst>
    </bk>
    <bk>
      <extLst>
        <ext uri="{3e2802c4-a4d2-4d8b-9148-e3be6c30e623}">
          <xlrd:rvb i="4648"/>
        </ext>
      </extLst>
    </bk>
    <bk>
      <extLst>
        <ext uri="{3e2802c4-a4d2-4d8b-9148-e3be6c30e623}">
          <xlrd:rvb i="4651"/>
        </ext>
      </extLst>
    </bk>
    <bk>
      <extLst>
        <ext uri="{3e2802c4-a4d2-4d8b-9148-e3be6c30e623}">
          <xlrd:rvb i="4654"/>
        </ext>
      </extLst>
    </bk>
    <bk>
      <extLst>
        <ext uri="{3e2802c4-a4d2-4d8b-9148-e3be6c30e623}">
          <xlrd:rvb i="4656"/>
        </ext>
      </extLst>
    </bk>
    <bk>
      <extLst>
        <ext uri="{3e2802c4-a4d2-4d8b-9148-e3be6c30e623}">
          <xlrd:rvb i="4659"/>
        </ext>
      </extLst>
    </bk>
    <bk>
      <extLst>
        <ext uri="{3e2802c4-a4d2-4d8b-9148-e3be6c30e623}">
          <xlrd:rvb i="4662"/>
        </ext>
      </extLst>
    </bk>
    <bk>
      <extLst>
        <ext uri="{3e2802c4-a4d2-4d8b-9148-e3be6c30e623}">
          <xlrd:rvb i="4665"/>
        </ext>
      </extLst>
    </bk>
    <bk>
      <extLst>
        <ext uri="{3e2802c4-a4d2-4d8b-9148-e3be6c30e623}">
          <xlrd:rvb i="4668"/>
        </ext>
      </extLst>
    </bk>
    <bk>
      <extLst>
        <ext uri="{3e2802c4-a4d2-4d8b-9148-e3be6c30e623}">
          <xlrd:rvb i="4671"/>
        </ext>
      </extLst>
    </bk>
    <bk>
      <extLst>
        <ext uri="{3e2802c4-a4d2-4d8b-9148-e3be6c30e623}">
          <xlrd:rvb i="4674"/>
        </ext>
      </extLst>
    </bk>
    <bk>
      <extLst>
        <ext uri="{3e2802c4-a4d2-4d8b-9148-e3be6c30e623}">
          <xlrd:rvb i="4677"/>
        </ext>
      </extLst>
    </bk>
    <bk>
      <extLst>
        <ext uri="{3e2802c4-a4d2-4d8b-9148-e3be6c30e623}">
          <xlrd:rvb i="4680"/>
        </ext>
      </extLst>
    </bk>
    <bk>
      <extLst>
        <ext uri="{3e2802c4-a4d2-4d8b-9148-e3be6c30e623}">
          <xlrd:rvb i="4683"/>
        </ext>
      </extLst>
    </bk>
    <bk>
      <extLst>
        <ext uri="{3e2802c4-a4d2-4d8b-9148-e3be6c30e623}">
          <xlrd:rvb i="4686"/>
        </ext>
      </extLst>
    </bk>
    <bk>
      <extLst>
        <ext uri="{3e2802c4-a4d2-4d8b-9148-e3be6c30e623}">
          <xlrd:rvb i="4689"/>
        </ext>
      </extLst>
    </bk>
    <bk>
      <extLst>
        <ext uri="{3e2802c4-a4d2-4d8b-9148-e3be6c30e623}">
          <xlrd:rvb i="4692"/>
        </ext>
      </extLst>
    </bk>
    <bk>
      <extLst>
        <ext uri="{3e2802c4-a4d2-4d8b-9148-e3be6c30e623}">
          <xlrd:rvb i="4695"/>
        </ext>
      </extLst>
    </bk>
    <bk>
      <extLst>
        <ext uri="{3e2802c4-a4d2-4d8b-9148-e3be6c30e623}">
          <xlrd:rvb i="4698"/>
        </ext>
      </extLst>
    </bk>
    <bk>
      <extLst>
        <ext uri="{3e2802c4-a4d2-4d8b-9148-e3be6c30e623}">
          <xlrd:rvb i="4701"/>
        </ext>
      </extLst>
    </bk>
    <bk>
      <extLst>
        <ext uri="{3e2802c4-a4d2-4d8b-9148-e3be6c30e623}">
          <xlrd:rvb i="4703"/>
        </ext>
      </extLst>
    </bk>
    <bk>
      <extLst>
        <ext uri="{3e2802c4-a4d2-4d8b-9148-e3be6c30e623}">
          <xlrd:rvb i="4706"/>
        </ext>
      </extLst>
    </bk>
    <bk>
      <extLst>
        <ext uri="{3e2802c4-a4d2-4d8b-9148-e3be6c30e623}">
          <xlrd:rvb i="4709"/>
        </ext>
      </extLst>
    </bk>
    <bk>
      <extLst>
        <ext uri="{3e2802c4-a4d2-4d8b-9148-e3be6c30e623}">
          <xlrd:rvb i="4712"/>
        </ext>
      </extLst>
    </bk>
    <bk>
      <extLst>
        <ext uri="{3e2802c4-a4d2-4d8b-9148-e3be6c30e623}">
          <xlrd:rvb i="4715"/>
        </ext>
      </extLst>
    </bk>
    <bk>
      <extLst>
        <ext uri="{3e2802c4-a4d2-4d8b-9148-e3be6c30e623}">
          <xlrd:rvb i="4718"/>
        </ext>
      </extLst>
    </bk>
    <bk>
      <extLst>
        <ext uri="{3e2802c4-a4d2-4d8b-9148-e3be6c30e623}">
          <xlrd:rvb i="4721"/>
        </ext>
      </extLst>
    </bk>
    <bk>
      <extLst>
        <ext uri="{3e2802c4-a4d2-4d8b-9148-e3be6c30e623}">
          <xlrd:rvb i="4724"/>
        </ext>
      </extLst>
    </bk>
    <bk>
      <extLst>
        <ext uri="{3e2802c4-a4d2-4d8b-9148-e3be6c30e623}">
          <xlrd:rvb i="4727"/>
        </ext>
      </extLst>
    </bk>
    <bk>
      <extLst>
        <ext uri="{3e2802c4-a4d2-4d8b-9148-e3be6c30e623}">
          <xlrd:rvb i="4730"/>
        </ext>
      </extLst>
    </bk>
    <bk>
      <extLst>
        <ext uri="{3e2802c4-a4d2-4d8b-9148-e3be6c30e623}">
          <xlrd:rvb i="4733"/>
        </ext>
      </extLst>
    </bk>
    <bk>
      <extLst>
        <ext uri="{3e2802c4-a4d2-4d8b-9148-e3be6c30e623}">
          <xlrd:rvb i="4736"/>
        </ext>
      </extLst>
    </bk>
    <bk>
      <extLst>
        <ext uri="{3e2802c4-a4d2-4d8b-9148-e3be6c30e623}">
          <xlrd:rvb i="4739"/>
        </ext>
      </extLst>
    </bk>
    <bk>
      <extLst>
        <ext uri="{3e2802c4-a4d2-4d8b-9148-e3be6c30e623}">
          <xlrd:rvb i="4742"/>
        </ext>
      </extLst>
    </bk>
    <bk>
      <extLst>
        <ext uri="{3e2802c4-a4d2-4d8b-9148-e3be6c30e623}">
          <xlrd:rvb i="4745"/>
        </ext>
      </extLst>
    </bk>
    <bk>
      <extLst>
        <ext uri="{3e2802c4-a4d2-4d8b-9148-e3be6c30e623}">
          <xlrd:rvb i="4748"/>
        </ext>
      </extLst>
    </bk>
    <bk>
      <extLst>
        <ext uri="{3e2802c4-a4d2-4d8b-9148-e3be6c30e623}">
          <xlrd:rvb i="4751"/>
        </ext>
      </extLst>
    </bk>
    <bk>
      <extLst>
        <ext uri="{3e2802c4-a4d2-4d8b-9148-e3be6c30e623}">
          <xlrd:rvb i="4754"/>
        </ext>
      </extLst>
    </bk>
    <bk>
      <extLst>
        <ext uri="{3e2802c4-a4d2-4d8b-9148-e3be6c30e623}">
          <xlrd:rvb i="4757"/>
        </ext>
      </extLst>
    </bk>
    <bk>
      <extLst>
        <ext uri="{3e2802c4-a4d2-4d8b-9148-e3be6c30e623}">
          <xlrd:rvb i="4760"/>
        </ext>
      </extLst>
    </bk>
    <bk>
      <extLst>
        <ext uri="{3e2802c4-a4d2-4d8b-9148-e3be6c30e623}">
          <xlrd:rvb i="4763"/>
        </ext>
      </extLst>
    </bk>
    <bk>
      <extLst>
        <ext uri="{3e2802c4-a4d2-4d8b-9148-e3be6c30e623}">
          <xlrd:rvb i="4766"/>
        </ext>
      </extLst>
    </bk>
    <bk>
      <extLst>
        <ext uri="{3e2802c4-a4d2-4d8b-9148-e3be6c30e623}">
          <xlrd:rvb i="4769"/>
        </ext>
      </extLst>
    </bk>
    <bk>
      <extLst>
        <ext uri="{3e2802c4-a4d2-4d8b-9148-e3be6c30e623}">
          <xlrd:rvb i="4772"/>
        </ext>
      </extLst>
    </bk>
    <bk>
      <extLst>
        <ext uri="{3e2802c4-a4d2-4d8b-9148-e3be6c30e623}">
          <xlrd:rvb i="4775"/>
        </ext>
      </extLst>
    </bk>
    <bk>
      <extLst>
        <ext uri="{3e2802c4-a4d2-4d8b-9148-e3be6c30e623}">
          <xlrd:rvb i="4778"/>
        </ext>
      </extLst>
    </bk>
    <bk>
      <extLst>
        <ext uri="{3e2802c4-a4d2-4d8b-9148-e3be6c30e623}">
          <xlrd:rvb i="4781"/>
        </ext>
      </extLst>
    </bk>
    <bk>
      <extLst>
        <ext uri="{3e2802c4-a4d2-4d8b-9148-e3be6c30e623}">
          <xlrd:rvb i="4784"/>
        </ext>
      </extLst>
    </bk>
    <bk>
      <extLst>
        <ext uri="{3e2802c4-a4d2-4d8b-9148-e3be6c30e623}">
          <xlrd:rvb i="4787"/>
        </ext>
      </extLst>
    </bk>
    <bk>
      <extLst>
        <ext uri="{3e2802c4-a4d2-4d8b-9148-e3be6c30e623}">
          <xlrd:rvb i="4790"/>
        </ext>
      </extLst>
    </bk>
    <bk>
      <extLst>
        <ext uri="{3e2802c4-a4d2-4d8b-9148-e3be6c30e623}">
          <xlrd:rvb i="4793"/>
        </ext>
      </extLst>
    </bk>
    <bk>
      <extLst>
        <ext uri="{3e2802c4-a4d2-4d8b-9148-e3be6c30e623}">
          <xlrd:rvb i="4796"/>
        </ext>
      </extLst>
    </bk>
    <bk>
      <extLst>
        <ext uri="{3e2802c4-a4d2-4d8b-9148-e3be6c30e623}">
          <xlrd:rvb i="4799"/>
        </ext>
      </extLst>
    </bk>
    <bk>
      <extLst>
        <ext uri="{3e2802c4-a4d2-4d8b-9148-e3be6c30e623}">
          <xlrd:rvb i="4802"/>
        </ext>
      </extLst>
    </bk>
    <bk>
      <extLst>
        <ext uri="{3e2802c4-a4d2-4d8b-9148-e3be6c30e623}">
          <xlrd:rvb i="4805"/>
        </ext>
      </extLst>
    </bk>
    <bk>
      <extLst>
        <ext uri="{3e2802c4-a4d2-4d8b-9148-e3be6c30e623}">
          <xlrd:rvb i="4808"/>
        </ext>
      </extLst>
    </bk>
    <bk>
      <extLst>
        <ext uri="{3e2802c4-a4d2-4d8b-9148-e3be6c30e623}">
          <xlrd:rvb i="4811"/>
        </ext>
      </extLst>
    </bk>
    <bk>
      <extLst>
        <ext uri="{3e2802c4-a4d2-4d8b-9148-e3be6c30e623}">
          <xlrd:rvb i="4814"/>
        </ext>
      </extLst>
    </bk>
    <bk>
      <extLst>
        <ext uri="{3e2802c4-a4d2-4d8b-9148-e3be6c30e623}">
          <xlrd:rvb i="4817"/>
        </ext>
      </extLst>
    </bk>
    <bk>
      <extLst>
        <ext uri="{3e2802c4-a4d2-4d8b-9148-e3be6c30e623}">
          <xlrd:rvb i="4820"/>
        </ext>
      </extLst>
    </bk>
    <bk>
      <extLst>
        <ext uri="{3e2802c4-a4d2-4d8b-9148-e3be6c30e623}">
          <xlrd:rvb i="4823"/>
        </ext>
      </extLst>
    </bk>
    <bk>
      <extLst>
        <ext uri="{3e2802c4-a4d2-4d8b-9148-e3be6c30e623}">
          <xlrd:rvb i="4826"/>
        </ext>
      </extLst>
    </bk>
    <bk>
      <extLst>
        <ext uri="{3e2802c4-a4d2-4d8b-9148-e3be6c30e623}">
          <xlrd:rvb i="4829"/>
        </ext>
      </extLst>
    </bk>
    <bk>
      <extLst>
        <ext uri="{3e2802c4-a4d2-4d8b-9148-e3be6c30e623}">
          <xlrd:rvb i="4832"/>
        </ext>
      </extLst>
    </bk>
    <bk>
      <extLst>
        <ext uri="{3e2802c4-a4d2-4d8b-9148-e3be6c30e623}">
          <xlrd:rvb i="4835"/>
        </ext>
      </extLst>
    </bk>
    <bk>
      <extLst>
        <ext uri="{3e2802c4-a4d2-4d8b-9148-e3be6c30e623}">
          <xlrd:rvb i="4838"/>
        </ext>
      </extLst>
    </bk>
    <bk>
      <extLst>
        <ext uri="{3e2802c4-a4d2-4d8b-9148-e3be6c30e623}">
          <xlrd:rvb i="4841"/>
        </ext>
      </extLst>
    </bk>
    <bk>
      <extLst>
        <ext uri="{3e2802c4-a4d2-4d8b-9148-e3be6c30e623}">
          <xlrd:rvb i="4844"/>
        </ext>
      </extLst>
    </bk>
    <bk>
      <extLst>
        <ext uri="{3e2802c4-a4d2-4d8b-9148-e3be6c30e623}">
          <xlrd:rvb i="4847"/>
        </ext>
      </extLst>
    </bk>
    <bk>
      <extLst>
        <ext uri="{3e2802c4-a4d2-4d8b-9148-e3be6c30e623}">
          <xlrd:rvb i="4850"/>
        </ext>
      </extLst>
    </bk>
    <bk>
      <extLst>
        <ext uri="{3e2802c4-a4d2-4d8b-9148-e3be6c30e623}">
          <xlrd:rvb i="4853"/>
        </ext>
      </extLst>
    </bk>
    <bk>
      <extLst>
        <ext uri="{3e2802c4-a4d2-4d8b-9148-e3be6c30e623}">
          <xlrd:rvb i="4856"/>
        </ext>
      </extLst>
    </bk>
    <bk>
      <extLst>
        <ext uri="{3e2802c4-a4d2-4d8b-9148-e3be6c30e623}">
          <xlrd:rvb i="4859"/>
        </ext>
      </extLst>
    </bk>
    <bk>
      <extLst>
        <ext uri="{3e2802c4-a4d2-4d8b-9148-e3be6c30e623}">
          <xlrd:rvb i="4862"/>
        </ext>
      </extLst>
    </bk>
    <bk>
      <extLst>
        <ext uri="{3e2802c4-a4d2-4d8b-9148-e3be6c30e623}">
          <xlrd:rvb i="4865"/>
        </ext>
      </extLst>
    </bk>
    <bk>
      <extLst>
        <ext uri="{3e2802c4-a4d2-4d8b-9148-e3be6c30e623}">
          <xlrd:rvb i="4868"/>
        </ext>
      </extLst>
    </bk>
    <bk>
      <extLst>
        <ext uri="{3e2802c4-a4d2-4d8b-9148-e3be6c30e623}">
          <xlrd:rvb i="4871"/>
        </ext>
      </extLst>
    </bk>
    <bk>
      <extLst>
        <ext uri="{3e2802c4-a4d2-4d8b-9148-e3be6c30e623}">
          <xlrd:rvb i="4874"/>
        </ext>
      </extLst>
    </bk>
    <bk>
      <extLst>
        <ext uri="{3e2802c4-a4d2-4d8b-9148-e3be6c30e623}">
          <xlrd:rvb i="4877"/>
        </ext>
      </extLst>
    </bk>
    <bk>
      <extLst>
        <ext uri="{3e2802c4-a4d2-4d8b-9148-e3be6c30e623}">
          <xlrd:rvb i="4880"/>
        </ext>
      </extLst>
    </bk>
    <bk>
      <extLst>
        <ext uri="{3e2802c4-a4d2-4d8b-9148-e3be6c30e623}">
          <xlrd:rvb i="4883"/>
        </ext>
      </extLst>
    </bk>
    <bk>
      <extLst>
        <ext uri="{3e2802c4-a4d2-4d8b-9148-e3be6c30e623}">
          <xlrd:rvb i="4886"/>
        </ext>
      </extLst>
    </bk>
    <bk>
      <extLst>
        <ext uri="{3e2802c4-a4d2-4d8b-9148-e3be6c30e623}">
          <xlrd:rvb i="4889"/>
        </ext>
      </extLst>
    </bk>
    <bk>
      <extLst>
        <ext uri="{3e2802c4-a4d2-4d8b-9148-e3be6c30e623}">
          <xlrd:rvb i="4892"/>
        </ext>
      </extLst>
    </bk>
    <bk>
      <extLst>
        <ext uri="{3e2802c4-a4d2-4d8b-9148-e3be6c30e623}">
          <xlrd:rvb i="4895"/>
        </ext>
      </extLst>
    </bk>
    <bk>
      <extLst>
        <ext uri="{3e2802c4-a4d2-4d8b-9148-e3be6c30e623}">
          <xlrd:rvb i="4898"/>
        </ext>
      </extLst>
    </bk>
    <bk>
      <extLst>
        <ext uri="{3e2802c4-a4d2-4d8b-9148-e3be6c30e623}">
          <xlrd:rvb i="4901"/>
        </ext>
      </extLst>
    </bk>
    <bk>
      <extLst>
        <ext uri="{3e2802c4-a4d2-4d8b-9148-e3be6c30e623}">
          <xlrd:rvb i="4904"/>
        </ext>
      </extLst>
    </bk>
    <bk>
      <extLst>
        <ext uri="{3e2802c4-a4d2-4d8b-9148-e3be6c30e623}">
          <xlrd:rvb i="4907"/>
        </ext>
      </extLst>
    </bk>
    <bk>
      <extLst>
        <ext uri="{3e2802c4-a4d2-4d8b-9148-e3be6c30e623}">
          <xlrd:rvb i="4910"/>
        </ext>
      </extLst>
    </bk>
    <bk>
      <extLst>
        <ext uri="{3e2802c4-a4d2-4d8b-9148-e3be6c30e623}">
          <xlrd:rvb i="4913"/>
        </ext>
      </extLst>
    </bk>
    <bk>
      <extLst>
        <ext uri="{3e2802c4-a4d2-4d8b-9148-e3be6c30e623}">
          <xlrd:rvb i="4916"/>
        </ext>
      </extLst>
    </bk>
    <bk>
      <extLst>
        <ext uri="{3e2802c4-a4d2-4d8b-9148-e3be6c30e623}">
          <xlrd:rvb i="4919"/>
        </ext>
      </extLst>
    </bk>
    <bk>
      <extLst>
        <ext uri="{3e2802c4-a4d2-4d8b-9148-e3be6c30e623}">
          <xlrd:rvb i="4922"/>
        </ext>
      </extLst>
    </bk>
    <bk>
      <extLst>
        <ext uri="{3e2802c4-a4d2-4d8b-9148-e3be6c30e623}">
          <xlrd:rvb i="4925"/>
        </ext>
      </extLst>
    </bk>
    <bk>
      <extLst>
        <ext uri="{3e2802c4-a4d2-4d8b-9148-e3be6c30e623}">
          <xlrd:rvb i="4928"/>
        </ext>
      </extLst>
    </bk>
    <bk>
      <extLst>
        <ext uri="{3e2802c4-a4d2-4d8b-9148-e3be6c30e623}">
          <xlrd:rvb i="4930"/>
        </ext>
      </extLst>
    </bk>
    <bk>
      <extLst>
        <ext uri="{3e2802c4-a4d2-4d8b-9148-e3be6c30e623}">
          <xlrd:rvb i="4933"/>
        </ext>
      </extLst>
    </bk>
    <bk>
      <extLst>
        <ext uri="{3e2802c4-a4d2-4d8b-9148-e3be6c30e623}">
          <xlrd:rvb i="4935"/>
        </ext>
      </extLst>
    </bk>
    <bk>
      <extLst>
        <ext uri="{3e2802c4-a4d2-4d8b-9148-e3be6c30e623}">
          <xlrd:rvb i="4938"/>
        </ext>
      </extLst>
    </bk>
    <bk>
      <extLst>
        <ext uri="{3e2802c4-a4d2-4d8b-9148-e3be6c30e623}">
          <xlrd:rvb i="4941"/>
        </ext>
      </extLst>
    </bk>
    <bk>
      <extLst>
        <ext uri="{3e2802c4-a4d2-4d8b-9148-e3be6c30e623}">
          <xlrd:rvb i="4944"/>
        </ext>
      </extLst>
    </bk>
    <bk>
      <extLst>
        <ext uri="{3e2802c4-a4d2-4d8b-9148-e3be6c30e623}">
          <xlrd:rvb i="4947"/>
        </ext>
      </extLst>
    </bk>
    <bk>
      <extLst>
        <ext uri="{3e2802c4-a4d2-4d8b-9148-e3be6c30e623}">
          <xlrd:rvb i="4950"/>
        </ext>
      </extLst>
    </bk>
    <bk>
      <extLst>
        <ext uri="{3e2802c4-a4d2-4d8b-9148-e3be6c30e623}">
          <xlrd:rvb i="4953"/>
        </ext>
      </extLst>
    </bk>
    <bk>
      <extLst>
        <ext uri="{3e2802c4-a4d2-4d8b-9148-e3be6c30e623}">
          <xlrd:rvb i="4956"/>
        </ext>
      </extLst>
    </bk>
    <bk>
      <extLst>
        <ext uri="{3e2802c4-a4d2-4d8b-9148-e3be6c30e623}">
          <xlrd:rvb i="4959"/>
        </ext>
      </extLst>
    </bk>
    <bk>
      <extLst>
        <ext uri="{3e2802c4-a4d2-4d8b-9148-e3be6c30e623}">
          <xlrd:rvb i="4962"/>
        </ext>
      </extLst>
    </bk>
    <bk>
      <extLst>
        <ext uri="{3e2802c4-a4d2-4d8b-9148-e3be6c30e623}">
          <xlrd:rvb i="4965"/>
        </ext>
      </extLst>
    </bk>
    <bk>
      <extLst>
        <ext uri="{3e2802c4-a4d2-4d8b-9148-e3be6c30e623}">
          <xlrd:rvb i="4968"/>
        </ext>
      </extLst>
    </bk>
    <bk>
      <extLst>
        <ext uri="{3e2802c4-a4d2-4d8b-9148-e3be6c30e623}">
          <xlrd:rvb i="4971"/>
        </ext>
      </extLst>
    </bk>
    <bk>
      <extLst>
        <ext uri="{3e2802c4-a4d2-4d8b-9148-e3be6c30e623}">
          <xlrd:rvb i="4974"/>
        </ext>
      </extLst>
    </bk>
    <bk>
      <extLst>
        <ext uri="{3e2802c4-a4d2-4d8b-9148-e3be6c30e623}">
          <xlrd:rvb i="4977"/>
        </ext>
      </extLst>
    </bk>
    <bk>
      <extLst>
        <ext uri="{3e2802c4-a4d2-4d8b-9148-e3be6c30e623}">
          <xlrd:rvb i="4980"/>
        </ext>
      </extLst>
    </bk>
    <bk>
      <extLst>
        <ext uri="{3e2802c4-a4d2-4d8b-9148-e3be6c30e623}">
          <xlrd:rvb i="4983"/>
        </ext>
      </extLst>
    </bk>
    <bk>
      <extLst>
        <ext uri="{3e2802c4-a4d2-4d8b-9148-e3be6c30e623}">
          <xlrd:rvb i="4986"/>
        </ext>
      </extLst>
    </bk>
    <bk>
      <extLst>
        <ext uri="{3e2802c4-a4d2-4d8b-9148-e3be6c30e623}">
          <xlrd:rvb i="4989"/>
        </ext>
      </extLst>
    </bk>
    <bk>
      <extLst>
        <ext uri="{3e2802c4-a4d2-4d8b-9148-e3be6c30e623}">
          <xlrd:rvb i="4991"/>
        </ext>
      </extLst>
    </bk>
    <bk>
      <extLst>
        <ext uri="{3e2802c4-a4d2-4d8b-9148-e3be6c30e623}">
          <xlrd:rvb i="4994"/>
        </ext>
      </extLst>
    </bk>
    <bk>
      <extLst>
        <ext uri="{3e2802c4-a4d2-4d8b-9148-e3be6c30e623}">
          <xlrd:rvb i="4997"/>
        </ext>
      </extLst>
    </bk>
    <bk>
      <extLst>
        <ext uri="{3e2802c4-a4d2-4d8b-9148-e3be6c30e623}">
          <xlrd:rvb i="5000"/>
        </ext>
      </extLst>
    </bk>
    <bk>
      <extLst>
        <ext uri="{3e2802c4-a4d2-4d8b-9148-e3be6c30e623}">
          <xlrd:rvb i="5003"/>
        </ext>
      </extLst>
    </bk>
    <bk>
      <extLst>
        <ext uri="{3e2802c4-a4d2-4d8b-9148-e3be6c30e623}">
          <xlrd:rvb i="5006"/>
        </ext>
      </extLst>
    </bk>
    <bk>
      <extLst>
        <ext uri="{3e2802c4-a4d2-4d8b-9148-e3be6c30e623}">
          <xlrd:rvb i="5009"/>
        </ext>
      </extLst>
    </bk>
    <bk>
      <extLst>
        <ext uri="{3e2802c4-a4d2-4d8b-9148-e3be6c30e623}">
          <xlrd:rvb i="5012"/>
        </ext>
      </extLst>
    </bk>
    <bk>
      <extLst>
        <ext uri="{3e2802c4-a4d2-4d8b-9148-e3be6c30e623}">
          <xlrd:rvb i="5015"/>
        </ext>
      </extLst>
    </bk>
    <bk>
      <extLst>
        <ext uri="{3e2802c4-a4d2-4d8b-9148-e3be6c30e623}">
          <xlrd:rvb i="5018"/>
        </ext>
      </extLst>
    </bk>
    <bk>
      <extLst>
        <ext uri="{3e2802c4-a4d2-4d8b-9148-e3be6c30e623}">
          <xlrd:rvb i="5021"/>
        </ext>
      </extLst>
    </bk>
    <bk>
      <extLst>
        <ext uri="{3e2802c4-a4d2-4d8b-9148-e3be6c30e623}">
          <xlrd:rvb i="5024"/>
        </ext>
      </extLst>
    </bk>
    <bk>
      <extLst>
        <ext uri="{3e2802c4-a4d2-4d8b-9148-e3be6c30e623}">
          <xlrd:rvb i="5027"/>
        </ext>
      </extLst>
    </bk>
    <bk>
      <extLst>
        <ext uri="{3e2802c4-a4d2-4d8b-9148-e3be6c30e623}">
          <xlrd:rvb i="5030"/>
        </ext>
      </extLst>
    </bk>
    <bk>
      <extLst>
        <ext uri="{3e2802c4-a4d2-4d8b-9148-e3be6c30e623}">
          <xlrd:rvb i="5033"/>
        </ext>
      </extLst>
    </bk>
    <bk>
      <extLst>
        <ext uri="{3e2802c4-a4d2-4d8b-9148-e3be6c30e623}">
          <xlrd:rvb i="5036"/>
        </ext>
      </extLst>
    </bk>
    <bk>
      <extLst>
        <ext uri="{3e2802c4-a4d2-4d8b-9148-e3be6c30e623}">
          <xlrd:rvb i="5039"/>
        </ext>
      </extLst>
    </bk>
    <bk>
      <extLst>
        <ext uri="{3e2802c4-a4d2-4d8b-9148-e3be6c30e623}">
          <xlrd:rvb i="5042"/>
        </ext>
      </extLst>
    </bk>
    <bk>
      <extLst>
        <ext uri="{3e2802c4-a4d2-4d8b-9148-e3be6c30e623}">
          <xlrd:rvb i="5045"/>
        </ext>
      </extLst>
    </bk>
    <bk>
      <extLst>
        <ext uri="{3e2802c4-a4d2-4d8b-9148-e3be6c30e623}">
          <xlrd:rvb i="5048"/>
        </ext>
      </extLst>
    </bk>
    <bk>
      <extLst>
        <ext uri="{3e2802c4-a4d2-4d8b-9148-e3be6c30e623}">
          <xlrd:rvb i="5051"/>
        </ext>
      </extLst>
    </bk>
    <bk>
      <extLst>
        <ext uri="{3e2802c4-a4d2-4d8b-9148-e3be6c30e623}">
          <xlrd:rvb i="5054"/>
        </ext>
      </extLst>
    </bk>
    <bk>
      <extLst>
        <ext uri="{3e2802c4-a4d2-4d8b-9148-e3be6c30e623}">
          <xlrd:rvb i="5057"/>
        </ext>
      </extLst>
    </bk>
    <bk>
      <extLst>
        <ext uri="{3e2802c4-a4d2-4d8b-9148-e3be6c30e623}">
          <xlrd:rvb i="5060"/>
        </ext>
      </extLst>
    </bk>
    <bk>
      <extLst>
        <ext uri="{3e2802c4-a4d2-4d8b-9148-e3be6c30e623}">
          <xlrd:rvb i="5063"/>
        </ext>
      </extLst>
    </bk>
    <bk>
      <extLst>
        <ext uri="{3e2802c4-a4d2-4d8b-9148-e3be6c30e623}">
          <xlrd:rvb i="5066"/>
        </ext>
      </extLst>
    </bk>
    <bk>
      <extLst>
        <ext uri="{3e2802c4-a4d2-4d8b-9148-e3be6c30e623}">
          <xlrd:rvb i="5069"/>
        </ext>
      </extLst>
    </bk>
    <bk>
      <extLst>
        <ext uri="{3e2802c4-a4d2-4d8b-9148-e3be6c30e623}">
          <xlrd:rvb i="5072"/>
        </ext>
      </extLst>
    </bk>
    <bk>
      <extLst>
        <ext uri="{3e2802c4-a4d2-4d8b-9148-e3be6c30e623}">
          <xlrd:rvb i="5075"/>
        </ext>
      </extLst>
    </bk>
    <bk>
      <extLst>
        <ext uri="{3e2802c4-a4d2-4d8b-9148-e3be6c30e623}">
          <xlrd:rvb i="5078"/>
        </ext>
      </extLst>
    </bk>
    <bk>
      <extLst>
        <ext uri="{3e2802c4-a4d2-4d8b-9148-e3be6c30e623}">
          <xlrd:rvb i="5081"/>
        </ext>
      </extLst>
    </bk>
    <bk>
      <extLst>
        <ext uri="{3e2802c4-a4d2-4d8b-9148-e3be6c30e623}">
          <xlrd:rvb i="5084"/>
        </ext>
      </extLst>
    </bk>
    <bk>
      <extLst>
        <ext uri="{3e2802c4-a4d2-4d8b-9148-e3be6c30e623}">
          <xlrd:rvb i="5087"/>
        </ext>
      </extLst>
    </bk>
    <bk>
      <extLst>
        <ext uri="{3e2802c4-a4d2-4d8b-9148-e3be6c30e623}">
          <xlrd:rvb i="5090"/>
        </ext>
      </extLst>
    </bk>
    <bk>
      <extLst>
        <ext uri="{3e2802c4-a4d2-4d8b-9148-e3be6c30e623}">
          <xlrd:rvb i="5093"/>
        </ext>
      </extLst>
    </bk>
    <bk>
      <extLst>
        <ext uri="{3e2802c4-a4d2-4d8b-9148-e3be6c30e623}">
          <xlrd:rvb i="5096"/>
        </ext>
      </extLst>
    </bk>
    <bk>
      <extLst>
        <ext uri="{3e2802c4-a4d2-4d8b-9148-e3be6c30e623}">
          <xlrd:rvb i="5099"/>
        </ext>
      </extLst>
    </bk>
    <bk>
      <extLst>
        <ext uri="{3e2802c4-a4d2-4d8b-9148-e3be6c30e623}">
          <xlrd:rvb i="5102"/>
        </ext>
      </extLst>
    </bk>
    <bk>
      <extLst>
        <ext uri="{3e2802c4-a4d2-4d8b-9148-e3be6c30e623}">
          <xlrd:rvb i="5105"/>
        </ext>
      </extLst>
    </bk>
    <bk>
      <extLst>
        <ext uri="{3e2802c4-a4d2-4d8b-9148-e3be6c30e623}">
          <xlrd:rvb i="5108"/>
        </ext>
      </extLst>
    </bk>
    <bk>
      <extLst>
        <ext uri="{3e2802c4-a4d2-4d8b-9148-e3be6c30e623}">
          <xlrd:rvb i="5111"/>
        </ext>
      </extLst>
    </bk>
    <bk>
      <extLst>
        <ext uri="{3e2802c4-a4d2-4d8b-9148-e3be6c30e623}">
          <xlrd:rvb i="5114"/>
        </ext>
      </extLst>
    </bk>
    <bk>
      <extLst>
        <ext uri="{3e2802c4-a4d2-4d8b-9148-e3be6c30e623}">
          <xlrd:rvb i="5117"/>
        </ext>
      </extLst>
    </bk>
    <bk>
      <extLst>
        <ext uri="{3e2802c4-a4d2-4d8b-9148-e3be6c30e623}">
          <xlrd:rvb i="5120"/>
        </ext>
      </extLst>
    </bk>
    <bk>
      <extLst>
        <ext uri="{3e2802c4-a4d2-4d8b-9148-e3be6c30e623}">
          <xlrd:rvb i="5123"/>
        </ext>
      </extLst>
    </bk>
    <bk>
      <extLst>
        <ext uri="{3e2802c4-a4d2-4d8b-9148-e3be6c30e623}">
          <xlrd:rvb i="5126"/>
        </ext>
      </extLst>
    </bk>
    <bk>
      <extLst>
        <ext uri="{3e2802c4-a4d2-4d8b-9148-e3be6c30e623}">
          <xlrd:rvb i="5129"/>
        </ext>
      </extLst>
    </bk>
    <bk>
      <extLst>
        <ext uri="{3e2802c4-a4d2-4d8b-9148-e3be6c30e623}">
          <xlrd:rvb i="5132"/>
        </ext>
      </extLst>
    </bk>
    <bk>
      <extLst>
        <ext uri="{3e2802c4-a4d2-4d8b-9148-e3be6c30e623}">
          <xlrd:rvb i="5135"/>
        </ext>
      </extLst>
    </bk>
    <bk>
      <extLst>
        <ext uri="{3e2802c4-a4d2-4d8b-9148-e3be6c30e623}">
          <xlrd:rvb i="5138"/>
        </ext>
      </extLst>
    </bk>
    <bk>
      <extLst>
        <ext uri="{3e2802c4-a4d2-4d8b-9148-e3be6c30e623}">
          <xlrd:rvb i="5141"/>
        </ext>
      </extLst>
    </bk>
    <bk>
      <extLst>
        <ext uri="{3e2802c4-a4d2-4d8b-9148-e3be6c30e623}">
          <xlrd:rvb i="5144"/>
        </ext>
      </extLst>
    </bk>
    <bk>
      <extLst>
        <ext uri="{3e2802c4-a4d2-4d8b-9148-e3be6c30e623}">
          <xlrd:rvb i="5147"/>
        </ext>
      </extLst>
    </bk>
    <bk>
      <extLst>
        <ext uri="{3e2802c4-a4d2-4d8b-9148-e3be6c30e623}">
          <xlrd:rvb i="5150"/>
        </ext>
      </extLst>
    </bk>
    <bk>
      <extLst>
        <ext uri="{3e2802c4-a4d2-4d8b-9148-e3be6c30e623}">
          <xlrd:rvb i="5153"/>
        </ext>
      </extLst>
    </bk>
    <bk>
      <extLst>
        <ext uri="{3e2802c4-a4d2-4d8b-9148-e3be6c30e623}">
          <xlrd:rvb i="5156"/>
        </ext>
      </extLst>
    </bk>
    <bk>
      <extLst>
        <ext uri="{3e2802c4-a4d2-4d8b-9148-e3be6c30e623}">
          <xlrd:rvb i="5159"/>
        </ext>
      </extLst>
    </bk>
    <bk>
      <extLst>
        <ext uri="{3e2802c4-a4d2-4d8b-9148-e3be6c30e623}">
          <xlrd:rvb i="5161"/>
        </ext>
      </extLst>
    </bk>
    <bk>
      <extLst>
        <ext uri="{3e2802c4-a4d2-4d8b-9148-e3be6c30e623}">
          <xlrd:rvb i="5164"/>
        </ext>
      </extLst>
    </bk>
    <bk>
      <extLst>
        <ext uri="{3e2802c4-a4d2-4d8b-9148-e3be6c30e623}">
          <xlrd:rvb i="5167"/>
        </ext>
      </extLst>
    </bk>
    <bk>
      <extLst>
        <ext uri="{3e2802c4-a4d2-4d8b-9148-e3be6c30e623}">
          <xlrd:rvb i="5170"/>
        </ext>
      </extLst>
    </bk>
    <bk>
      <extLst>
        <ext uri="{3e2802c4-a4d2-4d8b-9148-e3be6c30e623}">
          <xlrd:rvb i="5173"/>
        </ext>
      </extLst>
    </bk>
    <bk>
      <extLst>
        <ext uri="{3e2802c4-a4d2-4d8b-9148-e3be6c30e623}">
          <xlrd:rvb i="5176"/>
        </ext>
      </extLst>
    </bk>
    <bk>
      <extLst>
        <ext uri="{3e2802c4-a4d2-4d8b-9148-e3be6c30e623}">
          <xlrd:rvb i="5179"/>
        </ext>
      </extLst>
    </bk>
    <bk>
      <extLst>
        <ext uri="{3e2802c4-a4d2-4d8b-9148-e3be6c30e623}">
          <xlrd:rvb i="5182"/>
        </ext>
      </extLst>
    </bk>
    <bk>
      <extLst>
        <ext uri="{3e2802c4-a4d2-4d8b-9148-e3be6c30e623}">
          <xlrd:rvb i="5185"/>
        </ext>
      </extLst>
    </bk>
    <bk>
      <extLst>
        <ext uri="{3e2802c4-a4d2-4d8b-9148-e3be6c30e623}">
          <xlrd:rvb i="5188"/>
        </ext>
      </extLst>
    </bk>
    <bk>
      <extLst>
        <ext uri="{3e2802c4-a4d2-4d8b-9148-e3be6c30e623}">
          <xlrd:rvb i="5191"/>
        </ext>
      </extLst>
    </bk>
    <bk>
      <extLst>
        <ext uri="{3e2802c4-a4d2-4d8b-9148-e3be6c30e623}">
          <xlrd:rvb i="5194"/>
        </ext>
      </extLst>
    </bk>
    <bk>
      <extLst>
        <ext uri="{3e2802c4-a4d2-4d8b-9148-e3be6c30e623}">
          <xlrd:rvb i="5197"/>
        </ext>
      </extLst>
    </bk>
    <bk>
      <extLst>
        <ext uri="{3e2802c4-a4d2-4d8b-9148-e3be6c30e623}">
          <xlrd:rvb i="5200"/>
        </ext>
      </extLst>
    </bk>
    <bk>
      <extLst>
        <ext uri="{3e2802c4-a4d2-4d8b-9148-e3be6c30e623}">
          <xlrd:rvb i="5203"/>
        </ext>
      </extLst>
    </bk>
    <bk>
      <extLst>
        <ext uri="{3e2802c4-a4d2-4d8b-9148-e3be6c30e623}">
          <xlrd:rvb i="5206"/>
        </ext>
      </extLst>
    </bk>
    <bk>
      <extLst>
        <ext uri="{3e2802c4-a4d2-4d8b-9148-e3be6c30e623}">
          <xlrd:rvb i="5209"/>
        </ext>
      </extLst>
    </bk>
    <bk>
      <extLst>
        <ext uri="{3e2802c4-a4d2-4d8b-9148-e3be6c30e623}">
          <xlrd:rvb i="5212"/>
        </ext>
      </extLst>
    </bk>
    <bk>
      <extLst>
        <ext uri="{3e2802c4-a4d2-4d8b-9148-e3be6c30e623}">
          <xlrd:rvb i="5215"/>
        </ext>
      </extLst>
    </bk>
    <bk>
      <extLst>
        <ext uri="{3e2802c4-a4d2-4d8b-9148-e3be6c30e623}">
          <xlrd:rvb i="5218"/>
        </ext>
      </extLst>
    </bk>
    <bk>
      <extLst>
        <ext uri="{3e2802c4-a4d2-4d8b-9148-e3be6c30e623}">
          <xlrd:rvb i="5221"/>
        </ext>
      </extLst>
    </bk>
    <bk>
      <extLst>
        <ext uri="{3e2802c4-a4d2-4d8b-9148-e3be6c30e623}">
          <xlrd:rvb i="5224"/>
        </ext>
      </extLst>
    </bk>
    <bk>
      <extLst>
        <ext uri="{3e2802c4-a4d2-4d8b-9148-e3be6c30e623}">
          <xlrd:rvb i="5227"/>
        </ext>
      </extLst>
    </bk>
    <bk>
      <extLst>
        <ext uri="{3e2802c4-a4d2-4d8b-9148-e3be6c30e623}">
          <xlrd:rvb i="5230"/>
        </ext>
      </extLst>
    </bk>
    <bk>
      <extLst>
        <ext uri="{3e2802c4-a4d2-4d8b-9148-e3be6c30e623}">
          <xlrd:rvb i="5233"/>
        </ext>
      </extLst>
    </bk>
    <bk>
      <extLst>
        <ext uri="{3e2802c4-a4d2-4d8b-9148-e3be6c30e623}">
          <xlrd:rvb i="5236"/>
        </ext>
      </extLst>
    </bk>
    <bk>
      <extLst>
        <ext uri="{3e2802c4-a4d2-4d8b-9148-e3be6c30e623}">
          <xlrd:rvb i="5239"/>
        </ext>
      </extLst>
    </bk>
    <bk>
      <extLst>
        <ext uri="{3e2802c4-a4d2-4d8b-9148-e3be6c30e623}">
          <xlrd:rvb i="5242"/>
        </ext>
      </extLst>
    </bk>
    <bk>
      <extLst>
        <ext uri="{3e2802c4-a4d2-4d8b-9148-e3be6c30e623}">
          <xlrd:rvb i="5245"/>
        </ext>
      </extLst>
    </bk>
    <bk>
      <extLst>
        <ext uri="{3e2802c4-a4d2-4d8b-9148-e3be6c30e623}">
          <xlrd:rvb i="5248"/>
        </ext>
      </extLst>
    </bk>
    <bk>
      <extLst>
        <ext uri="{3e2802c4-a4d2-4d8b-9148-e3be6c30e623}">
          <xlrd:rvb i="5251"/>
        </ext>
      </extLst>
    </bk>
    <bk>
      <extLst>
        <ext uri="{3e2802c4-a4d2-4d8b-9148-e3be6c30e623}">
          <xlrd:rvb i="5254"/>
        </ext>
      </extLst>
    </bk>
    <bk>
      <extLst>
        <ext uri="{3e2802c4-a4d2-4d8b-9148-e3be6c30e623}">
          <xlrd:rvb i="5257"/>
        </ext>
      </extLst>
    </bk>
    <bk>
      <extLst>
        <ext uri="{3e2802c4-a4d2-4d8b-9148-e3be6c30e623}">
          <xlrd:rvb i="5260"/>
        </ext>
      </extLst>
    </bk>
    <bk>
      <extLst>
        <ext uri="{3e2802c4-a4d2-4d8b-9148-e3be6c30e623}">
          <xlrd:rvb i="5266"/>
        </ext>
      </extLst>
    </bk>
    <bk>
      <extLst>
        <ext uri="{3e2802c4-a4d2-4d8b-9148-e3be6c30e623}">
          <xlrd:rvb i="5269"/>
        </ext>
      </extLst>
    </bk>
    <bk>
      <extLst>
        <ext uri="{3e2802c4-a4d2-4d8b-9148-e3be6c30e623}">
          <xlrd:rvb i="5272"/>
        </ext>
      </extLst>
    </bk>
    <bk>
      <extLst>
        <ext uri="{3e2802c4-a4d2-4d8b-9148-e3be6c30e623}">
          <xlrd:rvb i="5275"/>
        </ext>
      </extLst>
    </bk>
    <bk>
      <extLst>
        <ext uri="{3e2802c4-a4d2-4d8b-9148-e3be6c30e623}">
          <xlrd:rvb i="5278"/>
        </ext>
      </extLst>
    </bk>
    <bk>
      <extLst>
        <ext uri="{3e2802c4-a4d2-4d8b-9148-e3be6c30e623}">
          <xlrd:rvb i="5281"/>
        </ext>
      </extLst>
    </bk>
    <bk>
      <extLst>
        <ext uri="{3e2802c4-a4d2-4d8b-9148-e3be6c30e623}">
          <xlrd:rvb i="5284"/>
        </ext>
      </extLst>
    </bk>
    <bk>
      <extLst>
        <ext uri="{3e2802c4-a4d2-4d8b-9148-e3be6c30e623}">
          <xlrd:rvb i="5287"/>
        </ext>
      </extLst>
    </bk>
    <bk>
      <extLst>
        <ext uri="{3e2802c4-a4d2-4d8b-9148-e3be6c30e623}">
          <xlrd:rvb i="5290"/>
        </ext>
      </extLst>
    </bk>
    <bk>
      <extLst>
        <ext uri="{3e2802c4-a4d2-4d8b-9148-e3be6c30e623}">
          <xlrd:rvb i="5293"/>
        </ext>
      </extLst>
    </bk>
    <bk>
      <extLst>
        <ext uri="{3e2802c4-a4d2-4d8b-9148-e3be6c30e623}">
          <xlrd:rvb i="5296"/>
        </ext>
      </extLst>
    </bk>
    <bk>
      <extLst>
        <ext uri="{3e2802c4-a4d2-4d8b-9148-e3be6c30e623}">
          <xlrd:rvb i="5299"/>
        </ext>
      </extLst>
    </bk>
    <bk>
      <extLst>
        <ext uri="{3e2802c4-a4d2-4d8b-9148-e3be6c30e623}">
          <xlrd:rvb i="5302"/>
        </ext>
      </extLst>
    </bk>
    <bk>
      <extLst>
        <ext uri="{3e2802c4-a4d2-4d8b-9148-e3be6c30e623}">
          <xlrd:rvb i="5305"/>
        </ext>
      </extLst>
    </bk>
    <bk>
      <extLst>
        <ext uri="{3e2802c4-a4d2-4d8b-9148-e3be6c30e623}">
          <xlrd:rvb i="5308"/>
        </ext>
      </extLst>
    </bk>
    <bk>
      <extLst>
        <ext uri="{3e2802c4-a4d2-4d8b-9148-e3be6c30e623}">
          <xlrd:rvb i="5311"/>
        </ext>
      </extLst>
    </bk>
    <bk>
      <extLst>
        <ext uri="{3e2802c4-a4d2-4d8b-9148-e3be6c30e623}">
          <xlrd:rvb i="5314"/>
        </ext>
      </extLst>
    </bk>
    <bk>
      <extLst>
        <ext uri="{3e2802c4-a4d2-4d8b-9148-e3be6c30e623}">
          <xlrd:rvb i="5317"/>
        </ext>
      </extLst>
    </bk>
    <bk>
      <extLst>
        <ext uri="{3e2802c4-a4d2-4d8b-9148-e3be6c30e623}">
          <xlrd:rvb i="5320"/>
        </ext>
      </extLst>
    </bk>
    <bk>
      <extLst>
        <ext uri="{3e2802c4-a4d2-4d8b-9148-e3be6c30e623}">
          <xlrd:rvb i="5323"/>
        </ext>
      </extLst>
    </bk>
    <bk>
      <extLst>
        <ext uri="{3e2802c4-a4d2-4d8b-9148-e3be6c30e623}">
          <xlrd:rvb i="5326"/>
        </ext>
      </extLst>
    </bk>
    <bk>
      <extLst>
        <ext uri="{3e2802c4-a4d2-4d8b-9148-e3be6c30e623}">
          <xlrd:rvb i="5329"/>
        </ext>
      </extLst>
    </bk>
    <bk>
      <extLst>
        <ext uri="{3e2802c4-a4d2-4d8b-9148-e3be6c30e623}">
          <xlrd:rvb i="5332"/>
        </ext>
      </extLst>
    </bk>
    <bk>
      <extLst>
        <ext uri="{3e2802c4-a4d2-4d8b-9148-e3be6c30e623}">
          <xlrd:rvb i="5335"/>
        </ext>
      </extLst>
    </bk>
    <bk>
      <extLst>
        <ext uri="{3e2802c4-a4d2-4d8b-9148-e3be6c30e623}">
          <xlrd:rvb i="5338"/>
        </ext>
      </extLst>
    </bk>
    <bk>
      <extLst>
        <ext uri="{3e2802c4-a4d2-4d8b-9148-e3be6c30e623}">
          <xlrd:rvb i="5341"/>
        </ext>
      </extLst>
    </bk>
    <bk>
      <extLst>
        <ext uri="{3e2802c4-a4d2-4d8b-9148-e3be6c30e623}">
          <xlrd:rvb i="5344"/>
        </ext>
      </extLst>
    </bk>
    <bk>
      <extLst>
        <ext uri="{3e2802c4-a4d2-4d8b-9148-e3be6c30e623}">
          <xlrd:rvb i="5347"/>
        </ext>
      </extLst>
    </bk>
    <bk>
      <extLst>
        <ext uri="{3e2802c4-a4d2-4d8b-9148-e3be6c30e623}">
          <xlrd:rvb i="5350"/>
        </ext>
      </extLst>
    </bk>
    <bk>
      <extLst>
        <ext uri="{3e2802c4-a4d2-4d8b-9148-e3be6c30e623}">
          <xlrd:rvb i="5353"/>
        </ext>
      </extLst>
    </bk>
    <bk>
      <extLst>
        <ext uri="{3e2802c4-a4d2-4d8b-9148-e3be6c30e623}">
          <xlrd:rvb i="5356"/>
        </ext>
      </extLst>
    </bk>
    <bk>
      <extLst>
        <ext uri="{3e2802c4-a4d2-4d8b-9148-e3be6c30e623}">
          <xlrd:rvb i="5359"/>
        </ext>
      </extLst>
    </bk>
    <bk>
      <extLst>
        <ext uri="{3e2802c4-a4d2-4d8b-9148-e3be6c30e623}">
          <xlrd:rvb i="5362"/>
        </ext>
      </extLst>
    </bk>
    <bk>
      <extLst>
        <ext uri="{3e2802c4-a4d2-4d8b-9148-e3be6c30e623}">
          <xlrd:rvb i="5365"/>
        </ext>
      </extLst>
    </bk>
    <bk>
      <extLst>
        <ext uri="{3e2802c4-a4d2-4d8b-9148-e3be6c30e623}">
          <xlrd:rvb i="5368"/>
        </ext>
      </extLst>
    </bk>
    <bk>
      <extLst>
        <ext uri="{3e2802c4-a4d2-4d8b-9148-e3be6c30e623}">
          <xlrd:rvb i="5371"/>
        </ext>
      </extLst>
    </bk>
    <bk>
      <extLst>
        <ext uri="{3e2802c4-a4d2-4d8b-9148-e3be6c30e623}">
          <xlrd:rvb i="5374"/>
        </ext>
      </extLst>
    </bk>
    <bk>
      <extLst>
        <ext uri="{3e2802c4-a4d2-4d8b-9148-e3be6c30e623}">
          <xlrd:rvb i="5377"/>
        </ext>
      </extLst>
    </bk>
    <bk>
      <extLst>
        <ext uri="{3e2802c4-a4d2-4d8b-9148-e3be6c30e623}">
          <xlrd:rvb i="5380"/>
        </ext>
      </extLst>
    </bk>
    <bk>
      <extLst>
        <ext uri="{3e2802c4-a4d2-4d8b-9148-e3be6c30e623}">
          <xlrd:rvb i="5383"/>
        </ext>
      </extLst>
    </bk>
    <bk>
      <extLst>
        <ext uri="{3e2802c4-a4d2-4d8b-9148-e3be6c30e623}">
          <xlrd:rvb i="5386"/>
        </ext>
      </extLst>
    </bk>
    <bk>
      <extLst>
        <ext uri="{3e2802c4-a4d2-4d8b-9148-e3be6c30e623}">
          <xlrd:rvb i="5389"/>
        </ext>
      </extLst>
    </bk>
    <bk>
      <extLst>
        <ext uri="{3e2802c4-a4d2-4d8b-9148-e3be6c30e623}">
          <xlrd:rvb i="5392"/>
        </ext>
      </extLst>
    </bk>
    <bk>
      <extLst>
        <ext uri="{3e2802c4-a4d2-4d8b-9148-e3be6c30e623}">
          <xlrd:rvb i="5395"/>
        </ext>
      </extLst>
    </bk>
    <bk>
      <extLst>
        <ext uri="{3e2802c4-a4d2-4d8b-9148-e3be6c30e623}">
          <xlrd:rvb i="5398"/>
        </ext>
      </extLst>
    </bk>
    <bk>
      <extLst>
        <ext uri="{3e2802c4-a4d2-4d8b-9148-e3be6c30e623}">
          <xlrd:rvb i="5400"/>
        </ext>
      </extLst>
    </bk>
    <bk>
      <extLst>
        <ext uri="{3e2802c4-a4d2-4d8b-9148-e3be6c30e623}">
          <xlrd:rvb i="5403"/>
        </ext>
      </extLst>
    </bk>
    <bk>
      <extLst>
        <ext uri="{3e2802c4-a4d2-4d8b-9148-e3be6c30e623}">
          <xlrd:rvb i="5406"/>
        </ext>
      </extLst>
    </bk>
    <bk>
      <extLst>
        <ext uri="{3e2802c4-a4d2-4d8b-9148-e3be6c30e623}">
          <xlrd:rvb i="5409"/>
        </ext>
      </extLst>
    </bk>
    <bk>
      <extLst>
        <ext uri="{3e2802c4-a4d2-4d8b-9148-e3be6c30e623}">
          <xlrd:rvb i="5412"/>
        </ext>
      </extLst>
    </bk>
    <bk>
      <extLst>
        <ext uri="{3e2802c4-a4d2-4d8b-9148-e3be6c30e623}">
          <xlrd:rvb i="5415"/>
        </ext>
      </extLst>
    </bk>
    <bk>
      <extLst>
        <ext uri="{3e2802c4-a4d2-4d8b-9148-e3be6c30e623}">
          <xlrd:rvb i="5418"/>
        </ext>
      </extLst>
    </bk>
    <bk>
      <extLst>
        <ext uri="{3e2802c4-a4d2-4d8b-9148-e3be6c30e623}">
          <xlrd:rvb i="5421"/>
        </ext>
      </extLst>
    </bk>
    <bk>
      <extLst>
        <ext uri="{3e2802c4-a4d2-4d8b-9148-e3be6c30e623}">
          <xlrd:rvb i="5424"/>
        </ext>
      </extLst>
    </bk>
    <bk>
      <extLst>
        <ext uri="{3e2802c4-a4d2-4d8b-9148-e3be6c30e623}">
          <xlrd:rvb i="5427"/>
        </ext>
      </extLst>
    </bk>
    <bk>
      <extLst>
        <ext uri="{3e2802c4-a4d2-4d8b-9148-e3be6c30e623}">
          <xlrd:rvb i="5430"/>
        </ext>
      </extLst>
    </bk>
    <bk>
      <extLst>
        <ext uri="{3e2802c4-a4d2-4d8b-9148-e3be6c30e623}">
          <xlrd:rvb i="5433"/>
        </ext>
      </extLst>
    </bk>
    <bk>
      <extLst>
        <ext uri="{3e2802c4-a4d2-4d8b-9148-e3be6c30e623}">
          <xlrd:rvb i="5436"/>
        </ext>
      </extLst>
    </bk>
    <bk>
      <extLst>
        <ext uri="{3e2802c4-a4d2-4d8b-9148-e3be6c30e623}">
          <xlrd:rvb i="5439"/>
        </ext>
      </extLst>
    </bk>
    <bk>
      <extLst>
        <ext uri="{3e2802c4-a4d2-4d8b-9148-e3be6c30e623}">
          <xlrd:rvb i="5442"/>
        </ext>
      </extLst>
    </bk>
    <bk>
      <extLst>
        <ext uri="{3e2802c4-a4d2-4d8b-9148-e3be6c30e623}">
          <xlrd:rvb i="5445"/>
        </ext>
      </extLst>
    </bk>
    <bk>
      <extLst>
        <ext uri="{3e2802c4-a4d2-4d8b-9148-e3be6c30e623}">
          <xlrd:rvb i="5448"/>
        </ext>
      </extLst>
    </bk>
    <bk>
      <extLst>
        <ext uri="{3e2802c4-a4d2-4d8b-9148-e3be6c30e623}">
          <xlrd:rvb i="5451"/>
        </ext>
      </extLst>
    </bk>
    <bk>
      <extLst>
        <ext uri="{3e2802c4-a4d2-4d8b-9148-e3be6c30e623}">
          <xlrd:rvb i="5454"/>
        </ext>
      </extLst>
    </bk>
    <bk>
      <extLst>
        <ext uri="{3e2802c4-a4d2-4d8b-9148-e3be6c30e623}">
          <xlrd:rvb i="5457"/>
        </ext>
      </extLst>
    </bk>
    <bk>
      <extLst>
        <ext uri="{3e2802c4-a4d2-4d8b-9148-e3be6c30e623}">
          <xlrd:rvb i="5460"/>
        </ext>
      </extLst>
    </bk>
    <bk>
      <extLst>
        <ext uri="{3e2802c4-a4d2-4d8b-9148-e3be6c30e623}">
          <xlrd:rvb i="5463"/>
        </ext>
      </extLst>
    </bk>
    <bk>
      <extLst>
        <ext uri="{3e2802c4-a4d2-4d8b-9148-e3be6c30e623}">
          <xlrd:rvb i="5466"/>
        </ext>
      </extLst>
    </bk>
    <bk>
      <extLst>
        <ext uri="{3e2802c4-a4d2-4d8b-9148-e3be6c30e623}">
          <xlrd:rvb i="5469"/>
        </ext>
      </extLst>
    </bk>
    <bk>
      <extLst>
        <ext uri="{3e2802c4-a4d2-4d8b-9148-e3be6c30e623}">
          <xlrd:rvb i="5472"/>
        </ext>
      </extLst>
    </bk>
    <bk>
      <extLst>
        <ext uri="{3e2802c4-a4d2-4d8b-9148-e3be6c30e623}">
          <xlrd:rvb i="5475"/>
        </ext>
      </extLst>
    </bk>
    <bk>
      <extLst>
        <ext uri="{3e2802c4-a4d2-4d8b-9148-e3be6c30e623}">
          <xlrd:rvb i="5478"/>
        </ext>
      </extLst>
    </bk>
    <bk>
      <extLst>
        <ext uri="{3e2802c4-a4d2-4d8b-9148-e3be6c30e623}">
          <xlrd:rvb i="5481"/>
        </ext>
      </extLst>
    </bk>
    <bk>
      <extLst>
        <ext uri="{3e2802c4-a4d2-4d8b-9148-e3be6c30e623}">
          <xlrd:rvb i="5484"/>
        </ext>
      </extLst>
    </bk>
    <bk>
      <extLst>
        <ext uri="{3e2802c4-a4d2-4d8b-9148-e3be6c30e623}">
          <xlrd:rvb i="5487"/>
        </ext>
      </extLst>
    </bk>
    <bk>
      <extLst>
        <ext uri="{3e2802c4-a4d2-4d8b-9148-e3be6c30e623}">
          <xlrd:rvb i="5490"/>
        </ext>
      </extLst>
    </bk>
    <bk>
      <extLst>
        <ext uri="{3e2802c4-a4d2-4d8b-9148-e3be6c30e623}">
          <xlrd:rvb i="5493"/>
        </ext>
      </extLst>
    </bk>
    <bk>
      <extLst>
        <ext uri="{3e2802c4-a4d2-4d8b-9148-e3be6c30e623}">
          <xlrd:rvb i="5499"/>
        </ext>
      </extLst>
    </bk>
    <bk>
      <extLst>
        <ext uri="{3e2802c4-a4d2-4d8b-9148-e3be6c30e623}">
          <xlrd:rvb i="5502"/>
        </ext>
      </extLst>
    </bk>
    <bk>
      <extLst>
        <ext uri="{3e2802c4-a4d2-4d8b-9148-e3be6c30e623}">
          <xlrd:rvb i="5505"/>
        </ext>
      </extLst>
    </bk>
    <bk>
      <extLst>
        <ext uri="{3e2802c4-a4d2-4d8b-9148-e3be6c30e623}">
          <xlrd:rvb i="5508"/>
        </ext>
      </extLst>
    </bk>
    <bk>
      <extLst>
        <ext uri="{3e2802c4-a4d2-4d8b-9148-e3be6c30e623}">
          <xlrd:rvb i="5511"/>
        </ext>
      </extLst>
    </bk>
    <bk>
      <extLst>
        <ext uri="{3e2802c4-a4d2-4d8b-9148-e3be6c30e623}">
          <xlrd:rvb i="5513"/>
        </ext>
      </extLst>
    </bk>
    <bk>
      <extLst>
        <ext uri="{3e2802c4-a4d2-4d8b-9148-e3be6c30e623}">
          <xlrd:rvb i="5516"/>
        </ext>
      </extLst>
    </bk>
    <bk>
      <extLst>
        <ext uri="{3e2802c4-a4d2-4d8b-9148-e3be6c30e623}">
          <xlrd:rvb i="5519"/>
        </ext>
      </extLst>
    </bk>
    <bk>
      <extLst>
        <ext uri="{3e2802c4-a4d2-4d8b-9148-e3be6c30e623}">
          <xlrd:rvb i="5522"/>
        </ext>
      </extLst>
    </bk>
    <bk>
      <extLst>
        <ext uri="{3e2802c4-a4d2-4d8b-9148-e3be6c30e623}">
          <xlrd:rvb i="5525"/>
        </ext>
      </extLst>
    </bk>
    <bk>
      <extLst>
        <ext uri="{3e2802c4-a4d2-4d8b-9148-e3be6c30e623}">
          <xlrd:rvb i="5528"/>
        </ext>
      </extLst>
    </bk>
    <bk>
      <extLst>
        <ext uri="{3e2802c4-a4d2-4d8b-9148-e3be6c30e623}">
          <xlrd:rvb i="5531"/>
        </ext>
      </extLst>
    </bk>
    <bk>
      <extLst>
        <ext uri="{3e2802c4-a4d2-4d8b-9148-e3be6c30e623}">
          <xlrd:rvb i="5534"/>
        </ext>
      </extLst>
    </bk>
    <bk>
      <extLst>
        <ext uri="{3e2802c4-a4d2-4d8b-9148-e3be6c30e623}">
          <xlrd:rvb i="5537"/>
        </ext>
      </extLst>
    </bk>
    <bk>
      <extLst>
        <ext uri="{3e2802c4-a4d2-4d8b-9148-e3be6c30e623}">
          <xlrd:rvb i="5540"/>
        </ext>
      </extLst>
    </bk>
    <bk>
      <extLst>
        <ext uri="{3e2802c4-a4d2-4d8b-9148-e3be6c30e623}">
          <xlrd:rvb i="5543"/>
        </ext>
      </extLst>
    </bk>
    <bk>
      <extLst>
        <ext uri="{3e2802c4-a4d2-4d8b-9148-e3be6c30e623}">
          <xlrd:rvb i="5546"/>
        </ext>
      </extLst>
    </bk>
    <bk>
      <extLst>
        <ext uri="{3e2802c4-a4d2-4d8b-9148-e3be6c30e623}">
          <xlrd:rvb i="5549"/>
        </ext>
      </extLst>
    </bk>
    <bk>
      <extLst>
        <ext uri="{3e2802c4-a4d2-4d8b-9148-e3be6c30e623}">
          <xlrd:rvb i="5552"/>
        </ext>
      </extLst>
    </bk>
    <bk>
      <extLst>
        <ext uri="{3e2802c4-a4d2-4d8b-9148-e3be6c30e623}">
          <xlrd:rvb i="5555"/>
        </ext>
      </extLst>
    </bk>
    <bk>
      <extLst>
        <ext uri="{3e2802c4-a4d2-4d8b-9148-e3be6c30e623}">
          <xlrd:rvb i="5558"/>
        </ext>
      </extLst>
    </bk>
    <bk>
      <extLst>
        <ext uri="{3e2802c4-a4d2-4d8b-9148-e3be6c30e623}">
          <xlrd:rvb i="5561"/>
        </ext>
      </extLst>
    </bk>
    <bk>
      <extLst>
        <ext uri="{3e2802c4-a4d2-4d8b-9148-e3be6c30e623}">
          <xlrd:rvb i="5564"/>
        </ext>
      </extLst>
    </bk>
    <bk>
      <extLst>
        <ext uri="{3e2802c4-a4d2-4d8b-9148-e3be6c30e623}">
          <xlrd:rvb i="5567"/>
        </ext>
      </extLst>
    </bk>
    <bk>
      <extLst>
        <ext uri="{3e2802c4-a4d2-4d8b-9148-e3be6c30e623}">
          <xlrd:rvb i="5570"/>
        </ext>
      </extLst>
    </bk>
    <bk>
      <extLst>
        <ext uri="{3e2802c4-a4d2-4d8b-9148-e3be6c30e623}">
          <xlrd:rvb i="5573"/>
        </ext>
      </extLst>
    </bk>
    <bk>
      <extLst>
        <ext uri="{3e2802c4-a4d2-4d8b-9148-e3be6c30e623}">
          <xlrd:rvb i="5576"/>
        </ext>
      </extLst>
    </bk>
    <bk>
      <extLst>
        <ext uri="{3e2802c4-a4d2-4d8b-9148-e3be6c30e623}">
          <xlrd:rvb i="5579"/>
        </ext>
      </extLst>
    </bk>
    <bk>
      <extLst>
        <ext uri="{3e2802c4-a4d2-4d8b-9148-e3be6c30e623}">
          <xlrd:rvb i="5582"/>
        </ext>
      </extLst>
    </bk>
    <bk>
      <extLst>
        <ext uri="{3e2802c4-a4d2-4d8b-9148-e3be6c30e623}">
          <xlrd:rvb i="5585"/>
        </ext>
      </extLst>
    </bk>
    <bk>
      <extLst>
        <ext uri="{3e2802c4-a4d2-4d8b-9148-e3be6c30e623}">
          <xlrd:rvb i="5588"/>
        </ext>
      </extLst>
    </bk>
    <bk>
      <extLst>
        <ext uri="{3e2802c4-a4d2-4d8b-9148-e3be6c30e623}">
          <xlrd:rvb i="5591"/>
        </ext>
      </extLst>
    </bk>
    <bk>
      <extLst>
        <ext uri="{3e2802c4-a4d2-4d8b-9148-e3be6c30e623}">
          <xlrd:rvb i="5594"/>
        </ext>
      </extLst>
    </bk>
    <bk>
      <extLst>
        <ext uri="{3e2802c4-a4d2-4d8b-9148-e3be6c30e623}">
          <xlrd:rvb i="5597"/>
        </ext>
      </extLst>
    </bk>
    <bk>
      <extLst>
        <ext uri="{3e2802c4-a4d2-4d8b-9148-e3be6c30e623}">
          <xlrd:rvb i="5600"/>
        </ext>
      </extLst>
    </bk>
    <bk>
      <extLst>
        <ext uri="{3e2802c4-a4d2-4d8b-9148-e3be6c30e623}">
          <xlrd:rvb i="5603"/>
        </ext>
      </extLst>
    </bk>
    <bk>
      <extLst>
        <ext uri="{3e2802c4-a4d2-4d8b-9148-e3be6c30e623}">
          <xlrd:rvb i="5606"/>
        </ext>
      </extLst>
    </bk>
    <bk>
      <extLst>
        <ext uri="{3e2802c4-a4d2-4d8b-9148-e3be6c30e623}">
          <xlrd:rvb i="5609"/>
        </ext>
      </extLst>
    </bk>
    <bk>
      <extLst>
        <ext uri="{3e2802c4-a4d2-4d8b-9148-e3be6c30e623}">
          <xlrd:rvb i="5612"/>
        </ext>
      </extLst>
    </bk>
    <bk>
      <extLst>
        <ext uri="{3e2802c4-a4d2-4d8b-9148-e3be6c30e623}">
          <xlrd:rvb i="5615"/>
        </ext>
      </extLst>
    </bk>
    <bk>
      <extLst>
        <ext uri="{3e2802c4-a4d2-4d8b-9148-e3be6c30e623}">
          <xlrd:rvb i="5618"/>
        </ext>
      </extLst>
    </bk>
    <bk>
      <extLst>
        <ext uri="{3e2802c4-a4d2-4d8b-9148-e3be6c30e623}">
          <xlrd:rvb i="5624"/>
        </ext>
      </extLst>
    </bk>
    <bk>
      <extLst>
        <ext uri="{3e2802c4-a4d2-4d8b-9148-e3be6c30e623}">
          <xlrd:rvb i="5627"/>
        </ext>
      </extLst>
    </bk>
    <bk>
      <extLst>
        <ext uri="{3e2802c4-a4d2-4d8b-9148-e3be6c30e623}">
          <xlrd:rvb i="5630"/>
        </ext>
      </extLst>
    </bk>
    <bk>
      <extLst>
        <ext uri="{3e2802c4-a4d2-4d8b-9148-e3be6c30e623}">
          <xlrd:rvb i="5633"/>
        </ext>
      </extLst>
    </bk>
    <bk>
      <extLst>
        <ext uri="{3e2802c4-a4d2-4d8b-9148-e3be6c30e623}">
          <xlrd:rvb i="5636"/>
        </ext>
      </extLst>
    </bk>
    <bk>
      <extLst>
        <ext uri="{3e2802c4-a4d2-4d8b-9148-e3be6c30e623}">
          <xlrd:rvb i="5639"/>
        </ext>
      </extLst>
    </bk>
    <bk>
      <extLst>
        <ext uri="{3e2802c4-a4d2-4d8b-9148-e3be6c30e623}">
          <xlrd:rvb i="5642"/>
        </ext>
      </extLst>
    </bk>
    <bk>
      <extLst>
        <ext uri="{3e2802c4-a4d2-4d8b-9148-e3be6c30e623}">
          <xlrd:rvb i="5645"/>
        </ext>
      </extLst>
    </bk>
    <bk>
      <extLst>
        <ext uri="{3e2802c4-a4d2-4d8b-9148-e3be6c30e623}">
          <xlrd:rvb i="5648"/>
        </ext>
      </extLst>
    </bk>
    <bk>
      <extLst>
        <ext uri="{3e2802c4-a4d2-4d8b-9148-e3be6c30e623}">
          <xlrd:rvb i="5651"/>
        </ext>
      </extLst>
    </bk>
    <bk>
      <extLst>
        <ext uri="{3e2802c4-a4d2-4d8b-9148-e3be6c30e623}">
          <xlrd:rvb i="5654"/>
        </ext>
      </extLst>
    </bk>
    <bk>
      <extLst>
        <ext uri="{3e2802c4-a4d2-4d8b-9148-e3be6c30e623}">
          <xlrd:rvb i="5657"/>
        </ext>
      </extLst>
    </bk>
    <bk>
      <extLst>
        <ext uri="{3e2802c4-a4d2-4d8b-9148-e3be6c30e623}">
          <xlrd:rvb i="5660"/>
        </ext>
      </extLst>
    </bk>
    <bk>
      <extLst>
        <ext uri="{3e2802c4-a4d2-4d8b-9148-e3be6c30e623}">
          <xlrd:rvb i="5663"/>
        </ext>
      </extLst>
    </bk>
    <bk>
      <extLst>
        <ext uri="{3e2802c4-a4d2-4d8b-9148-e3be6c30e623}">
          <xlrd:rvb i="5666"/>
        </ext>
      </extLst>
    </bk>
    <bk>
      <extLst>
        <ext uri="{3e2802c4-a4d2-4d8b-9148-e3be6c30e623}">
          <xlrd:rvb i="5669"/>
        </ext>
      </extLst>
    </bk>
    <bk>
      <extLst>
        <ext uri="{3e2802c4-a4d2-4d8b-9148-e3be6c30e623}">
          <xlrd:rvb i="5672"/>
        </ext>
      </extLst>
    </bk>
    <bk>
      <extLst>
        <ext uri="{3e2802c4-a4d2-4d8b-9148-e3be6c30e623}">
          <xlrd:rvb i="5675"/>
        </ext>
      </extLst>
    </bk>
    <bk>
      <extLst>
        <ext uri="{3e2802c4-a4d2-4d8b-9148-e3be6c30e623}">
          <xlrd:rvb i="5678"/>
        </ext>
      </extLst>
    </bk>
    <bk>
      <extLst>
        <ext uri="{3e2802c4-a4d2-4d8b-9148-e3be6c30e623}">
          <xlrd:rvb i="5681"/>
        </ext>
      </extLst>
    </bk>
    <bk>
      <extLst>
        <ext uri="{3e2802c4-a4d2-4d8b-9148-e3be6c30e623}">
          <xlrd:rvb i="5684"/>
        </ext>
      </extLst>
    </bk>
    <bk>
      <extLst>
        <ext uri="{3e2802c4-a4d2-4d8b-9148-e3be6c30e623}">
          <xlrd:rvb i="5687"/>
        </ext>
      </extLst>
    </bk>
    <bk>
      <extLst>
        <ext uri="{3e2802c4-a4d2-4d8b-9148-e3be6c30e623}">
          <xlrd:rvb i="5690"/>
        </ext>
      </extLst>
    </bk>
    <bk>
      <extLst>
        <ext uri="{3e2802c4-a4d2-4d8b-9148-e3be6c30e623}">
          <xlrd:rvb i="5693"/>
        </ext>
      </extLst>
    </bk>
    <bk>
      <extLst>
        <ext uri="{3e2802c4-a4d2-4d8b-9148-e3be6c30e623}">
          <xlrd:rvb i="5696"/>
        </ext>
      </extLst>
    </bk>
    <bk>
      <extLst>
        <ext uri="{3e2802c4-a4d2-4d8b-9148-e3be6c30e623}">
          <xlrd:rvb i="5699"/>
        </ext>
      </extLst>
    </bk>
    <bk>
      <extLst>
        <ext uri="{3e2802c4-a4d2-4d8b-9148-e3be6c30e623}">
          <xlrd:rvb i="5702"/>
        </ext>
      </extLst>
    </bk>
    <bk>
      <extLst>
        <ext uri="{3e2802c4-a4d2-4d8b-9148-e3be6c30e623}">
          <xlrd:rvb i="5705"/>
        </ext>
      </extLst>
    </bk>
    <bk>
      <extLst>
        <ext uri="{3e2802c4-a4d2-4d8b-9148-e3be6c30e623}">
          <xlrd:rvb i="5708"/>
        </ext>
      </extLst>
    </bk>
    <bk>
      <extLst>
        <ext uri="{3e2802c4-a4d2-4d8b-9148-e3be6c30e623}">
          <xlrd:rvb i="5711"/>
        </ext>
      </extLst>
    </bk>
    <bk>
      <extLst>
        <ext uri="{3e2802c4-a4d2-4d8b-9148-e3be6c30e623}">
          <xlrd:rvb i="5714"/>
        </ext>
      </extLst>
    </bk>
    <bk>
      <extLst>
        <ext uri="{3e2802c4-a4d2-4d8b-9148-e3be6c30e623}">
          <xlrd:rvb i="5717"/>
        </ext>
      </extLst>
    </bk>
    <bk>
      <extLst>
        <ext uri="{3e2802c4-a4d2-4d8b-9148-e3be6c30e623}">
          <xlrd:rvb i="5720"/>
        </ext>
      </extLst>
    </bk>
    <bk>
      <extLst>
        <ext uri="{3e2802c4-a4d2-4d8b-9148-e3be6c30e623}">
          <xlrd:rvb i="5723"/>
        </ext>
      </extLst>
    </bk>
    <bk>
      <extLst>
        <ext uri="{3e2802c4-a4d2-4d8b-9148-e3be6c30e623}">
          <xlrd:rvb i="5726"/>
        </ext>
      </extLst>
    </bk>
    <bk>
      <extLst>
        <ext uri="{3e2802c4-a4d2-4d8b-9148-e3be6c30e623}">
          <xlrd:rvb i="5729"/>
        </ext>
      </extLst>
    </bk>
    <bk>
      <extLst>
        <ext uri="{3e2802c4-a4d2-4d8b-9148-e3be6c30e623}">
          <xlrd:rvb i="5732"/>
        </ext>
      </extLst>
    </bk>
    <bk>
      <extLst>
        <ext uri="{3e2802c4-a4d2-4d8b-9148-e3be6c30e623}">
          <xlrd:rvb i="5735"/>
        </ext>
      </extLst>
    </bk>
    <bk>
      <extLst>
        <ext uri="{3e2802c4-a4d2-4d8b-9148-e3be6c30e623}">
          <xlrd:rvb i="5738"/>
        </ext>
      </extLst>
    </bk>
    <bk>
      <extLst>
        <ext uri="{3e2802c4-a4d2-4d8b-9148-e3be6c30e623}">
          <xlrd:rvb i="5741"/>
        </ext>
      </extLst>
    </bk>
    <bk>
      <extLst>
        <ext uri="{3e2802c4-a4d2-4d8b-9148-e3be6c30e623}">
          <xlrd:rvb i="5744"/>
        </ext>
      </extLst>
    </bk>
    <bk>
      <extLst>
        <ext uri="{3e2802c4-a4d2-4d8b-9148-e3be6c30e623}">
          <xlrd:rvb i="5747"/>
        </ext>
      </extLst>
    </bk>
    <bk>
      <extLst>
        <ext uri="{3e2802c4-a4d2-4d8b-9148-e3be6c30e623}">
          <xlrd:rvb i="5750"/>
        </ext>
      </extLst>
    </bk>
    <bk>
      <extLst>
        <ext uri="{3e2802c4-a4d2-4d8b-9148-e3be6c30e623}">
          <xlrd:rvb i="5753"/>
        </ext>
      </extLst>
    </bk>
    <bk>
      <extLst>
        <ext uri="{3e2802c4-a4d2-4d8b-9148-e3be6c30e623}">
          <xlrd:rvb i="5756"/>
        </ext>
      </extLst>
    </bk>
    <bk>
      <extLst>
        <ext uri="{3e2802c4-a4d2-4d8b-9148-e3be6c30e623}">
          <xlrd:rvb i="5759"/>
        </ext>
      </extLst>
    </bk>
    <bk>
      <extLst>
        <ext uri="{3e2802c4-a4d2-4d8b-9148-e3be6c30e623}">
          <xlrd:rvb i="5762"/>
        </ext>
      </extLst>
    </bk>
    <bk>
      <extLst>
        <ext uri="{3e2802c4-a4d2-4d8b-9148-e3be6c30e623}">
          <xlrd:rvb i="5765"/>
        </ext>
      </extLst>
    </bk>
    <bk>
      <extLst>
        <ext uri="{3e2802c4-a4d2-4d8b-9148-e3be6c30e623}">
          <xlrd:rvb i="5768"/>
        </ext>
      </extLst>
    </bk>
    <bk>
      <extLst>
        <ext uri="{3e2802c4-a4d2-4d8b-9148-e3be6c30e623}">
          <xlrd:rvb i="5771"/>
        </ext>
      </extLst>
    </bk>
    <bk>
      <extLst>
        <ext uri="{3e2802c4-a4d2-4d8b-9148-e3be6c30e623}">
          <xlrd:rvb i="5774"/>
        </ext>
      </extLst>
    </bk>
    <bk>
      <extLst>
        <ext uri="{3e2802c4-a4d2-4d8b-9148-e3be6c30e623}">
          <xlrd:rvb i="5777"/>
        </ext>
      </extLst>
    </bk>
    <bk>
      <extLst>
        <ext uri="{3e2802c4-a4d2-4d8b-9148-e3be6c30e623}">
          <xlrd:rvb i="5780"/>
        </ext>
      </extLst>
    </bk>
    <bk>
      <extLst>
        <ext uri="{3e2802c4-a4d2-4d8b-9148-e3be6c30e623}">
          <xlrd:rvb i="5783"/>
        </ext>
      </extLst>
    </bk>
    <bk>
      <extLst>
        <ext uri="{3e2802c4-a4d2-4d8b-9148-e3be6c30e623}">
          <xlrd:rvb i="5786"/>
        </ext>
      </extLst>
    </bk>
    <bk>
      <extLst>
        <ext uri="{3e2802c4-a4d2-4d8b-9148-e3be6c30e623}">
          <xlrd:rvb i="5789"/>
        </ext>
      </extLst>
    </bk>
    <bk>
      <extLst>
        <ext uri="{3e2802c4-a4d2-4d8b-9148-e3be6c30e623}">
          <xlrd:rvb i="5792"/>
        </ext>
      </extLst>
    </bk>
    <bk>
      <extLst>
        <ext uri="{3e2802c4-a4d2-4d8b-9148-e3be6c30e623}">
          <xlrd:rvb i="5795"/>
        </ext>
      </extLst>
    </bk>
    <bk>
      <extLst>
        <ext uri="{3e2802c4-a4d2-4d8b-9148-e3be6c30e623}">
          <xlrd:rvb i="5798"/>
        </ext>
      </extLst>
    </bk>
    <bk>
      <extLst>
        <ext uri="{3e2802c4-a4d2-4d8b-9148-e3be6c30e623}">
          <xlrd:rvb i="5801"/>
        </ext>
      </extLst>
    </bk>
    <bk>
      <extLst>
        <ext uri="{3e2802c4-a4d2-4d8b-9148-e3be6c30e623}">
          <xlrd:rvb i="5804"/>
        </ext>
      </extLst>
    </bk>
    <bk>
      <extLst>
        <ext uri="{3e2802c4-a4d2-4d8b-9148-e3be6c30e623}">
          <xlrd:rvb i="5807"/>
        </ext>
      </extLst>
    </bk>
    <bk>
      <extLst>
        <ext uri="{3e2802c4-a4d2-4d8b-9148-e3be6c30e623}">
          <xlrd:rvb i="5810"/>
        </ext>
      </extLst>
    </bk>
    <bk>
      <extLst>
        <ext uri="{3e2802c4-a4d2-4d8b-9148-e3be6c30e623}">
          <xlrd:rvb i="5813"/>
        </ext>
      </extLst>
    </bk>
    <bk>
      <extLst>
        <ext uri="{3e2802c4-a4d2-4d8b-9148-e3be6c30e623}">
          <xlrd:rvb i="5816"/>
        </ext>
      </extLst>
    </bk>
    <bk>
      <extLst>
        <ext uri="{3e2802c4-a4d2-4d8b-9148-e3be6c30e623}">
          <xlrd:rvb i="5819"/>
        </ext>
      </extLst>
    </bk>
    <bk>
      <extLst>
        <ext uri="{3e2802c4-a4d2-4d8b-9148-e3be6c30e623}">
          <xlrd:rvb i="5822"/>
        </ext>
      </extLst>
    </bk>
    <bk>
      <extLst>
        <ext uri="{3e2802c4-a4d2-4d8b-9148-e3be6c30e623}">
          <xlrd:rvb i="5825"/>
        </ext>
      </extLst>
    </bk>
    <bk>
      <extLst>
        <ext uri="{3e2802c4-a4d2-4d8b-9148-e3be6c30e623}">
          <xlrd:rvb i="5828"/>
        </ext>
      </extLst>
    </bk>
    <bk>
      <extLst>
        <ext uri="{3e2802c4-a4d2-4d8b-9148-e3be6c30e623}">
          <xlrd:rvb i="5831"/>
        </ext>
      </extLst>
    </bk>
    <bk>
      <extLst>
        <ext uri="{3e2802c4-a4d2-4d8b-9148-e3be6c30e623}">
          <xlrd:rvb i="5834"/>
        </ext>
      </extLst>
    </bk>
    <bk>
      <extLst>
        <ext uri="{3e2802c4-a4d2-4d8b-9148-e3be6c30e623}">
          <xlrd:rvb i="5837"/>
        </ext>
      </extLst>
    </bk>
    <bk>
      <extLst>
        <ext uri="{3e2802c4-a4d2-4d8b-9148-e3be6c30e623}">
          <xlrd:rvb i="5840"/>
        </ext>
      </extLst>
    </bk>
    <bk>
      <extLst>
        <ext uri="{3e2802c4-a4d2-4d8b-9148-e3be6c30e623}">
          <xlrd:rvb i="5843"/>
        </ext>
      </extLst>
    </bk>
    <bk>
      <extLst>
        <ext uri="{3e2802c4-a4d2-4d8b-9148-e3be6c30e623}">
          <xlrd:rvb i="5846"/>
        </ext>
      </extLst>
    </bk>
    <bk>
      <extLst>
        <ext uri="{3e2802c4-a4d2-4d8b-9148-e3be6c30e623}">
          <xlrd:rvb i="5849"/>
        </ext>
      </extLst>
    </bk>
    <bk>
      <extLst>
        <ext uri="{3e2802c4-a4d2-4d8b-9148-e3be6c30e623}">
          <xlrd:rvb i="5852"/>
        </ext>
      </extLst>
    </bk>
    <bk>
      <extLst>
        <ext uri="{3e2802c4-a4d2-4d8b-9148-e3be6c30e623}">
          <xlrd:rvb i="5855"/>
        </ext>
      </extLst>
    </bk>
    <bk>
      <extLst>
        <ext uri="{3e2802c4-a4d2-4d8b-9148-e3be6c30e623}">
          <xlrd:rvb i="5858"/>
        </ext>
      </extLst>
    </bk>
    <bk>
      <extLst>
        <ext uri="{3e2802c4-a4d2-4d8b-9148-e3be6c30e623}">
          <xlrd:rvb i="5861"/>
        </ext>
      </extLst>
    </bk>
    <bk>
      <extLst>
        <ext uri="{3e2802c4-a4d2-4d8b-9148-e3be6c30e623}">
          <xlrd:rvb i="5864"/>
        </ext>
      </extLst>
    </bk>
    <bk>
      <extLst>
        <ext uri="{3e2802c4-a4d2-4d8b-9148-e3be6c30e623}">
          <xlrd:rvb i="5867"/>
        </ext>
      </extLst>
    </bk>
    <bk>
      <extLst>
        <ext uri="{3e2802c4-a4d2-4d8b-9148-e3be6c30e623}">
          <xlrd:rvb i="5870"/>
        </ext>
      </extLst>
    </bk>
    <bk>
      <extLst>
        <ext uri="{3e2802c4-a4d2-4d8b-9148-e3be6c30e623}">
          <xlrd:rvb i="5873"/>
        </ext>
      </extLst>
    </bk>
    <bk>
      <extLst>
        <ext uri="{3e2802c4-a4d2-4d8b-9148-e3be6c30e623}">
          <xlrd:rvb i="5876"/>
        </ext>
      </extLst>
    </bk>
    <bk>
      <extLst>
        <ext uri="{3e2802c4-a4d2-4d8b-9148-e3be6c30e623}">
          <xlrd:rvb i="5879"/>
        </ext>
      </extLst>
    </bk>
    <bk>
      <extLst>
        <ext uri="{3e2802c4-a4d2-4d8b-9148-e3be6c30e623}">
          <xlrd:rvb i="5882"/>
        </ext>
      </extLst>
    </bk>
    <bk>
      <extLst>
        <ext uri="{3e2802c4-a4d2-4d8b-9148-e3be6c30e623}">
          <xlrd:rvb i="5885"/>
        </ext>
      </extLst>
    </bk>
    <bk>
      <extLst>
        <ext uri="{3e2802c4-a4d2-4d8b-9148-e3be6c30e623}">
          <xlrd:rvb i="5888"/>
        </ext>
      </extLst>
    </bk>
    <bk>
      <extLst>
        <ext uri="{3e2802c4-a4d2-4d8b-9148-e3be6c30e623}">
          <xlrd:rvb i="5891"/>
        </ext>
      </extLst>
    </bk>
    <bk>
      <extLst>
        <ext uri="{3e2802c4-a4d2-4d8b-9148-e3be6c30e623}">
          <xlrd:rvb i="5894"/>
        </ext>
      </extLst>
    </bk>
    <bk>
      <extLst>
        <ext uri="{3e2802c4-a4d2-4d8b-9148-e3be6c30e623}">
          <xlrd:rvb i="5897"/>
        </ext>
      </extLst>
    </bk>
    <bk>
      <extLst>
        <ext uri="{3e2802c4-a4d2-4d8b-9148-e3be6c30e623}">
          <xlrd:rvb i="5900"/>
        </ext>
      </extLst>
    </bk>
    <bk>
      <extLst>
        <ext uri="{3e2802c4-a4d2-4d8b-9148-e3be6c30e623}">
          <xlrd:rvb i="5903"/>
        </ext>
      </extLst>
    </bk>
    <bk>
      <extLst>
        <ext uri="{3e2802c4-a4d2-4d8b-9148-e3be6c30e623}">
          <xlrd:rvb i="5906"/>
        </ext>
      </extLst>
    </bk>
    <bk>
      <extLst>
        <ext uri="{3e2802c4-a4d2-4d8b-9148-e3be6c30e623}">
          <xlrd:rvb i="5909"/>
        </ext>
      </extLst>
    </bk>
    <bk>
      <extLst>
        <ext uri="{3e2802c4-a4d2-4d8b-9148-e3be6c30e623}">
          <xlrd:rvb i="5912"/>
        </ext>
      </extLst>
    </bk>
    <bk>
      <extLst>
        <ext uri="{3e2802c4-a4d2-4d8b-9148-e3be6c30e623}">
          <xlrd:rvb i="5915"/>
        </ext>
      </extLst>
    </bk>
    <bk>
      <extLst>
        <ext uri="{3e2802c4-a4d2-4d8b-9148-e3be6c30e623}">
          <xlrd:rvb i="5918"/>
        </ext>
      </extLst>
    </bk>
    <bk>
      <extLst>
        <ext uri="{3e2802c4-a4d2-4d8b-9148-e3be6c30e623}">
          <xlrd:rvb i="5921"/>
        </ext>
      </extLst>
    </bk>
    <bk>
      <extLst>
        <ext uri="{3e2802c4-a4d2-4d8b-9148-e3be6c30e623}">
          <xlrd:rvb i="5924"/>
        </ext>
      </extLst>
    </bk>
    <bk>
      <extLst>
        <ext uri="{3e2802c4-a4d2-4d8b-9148-e3be6c30e623}">
          <xlrd:rvb i="5927"/>
        </ext>
      </extLst>
    </bk>
    <bk>
      <extLst>
        <ext uri="{3e2802c4-a4d2-4d8b-9148-e3be6c30e623}">
          <xlrd:rvb i="5930"/>
        </ext>
      </extLst>
    </bk>
    <bk>
      <extLst>
        <ext uri="{3e2802c4-a4d2-4d8b-9148-e3be6c30e623}">
          <xlrd:rvb i="5933"/>
        </ext>
      </extLst>
    </bk>
    <bk>
      <extLst>
        <ext uri="{3e2802c4-a4d2-4d8b-9148-e3be6c30e623}">
          <xlrd:rvb i="5936"/>
        </ext>
      </extLst>
    </bk>
    <bk>
      <extLst>
        <ext uri="{3e2802c4-a4d2-4d8b-9148-e3be6c30e623}">
          <xlrd:rvb i="5939"/>
        </ext>
      </extLst>
    </bk>
    <bk>
      <extLst>
        <ext uri="{3e2802c4-a4d2-4d8b-9148-e3be6c30e623}">
          <xlrd:rvb i="5942"/>
        </ext>
      </extLst>
    </bk>
    <bk>
      <extLst>
        <ext uri="{3e2802c4-a4d2-4d8b-9148-e3be6c30e623}">
          <xlrd:rvb i="5945"/>
        </ext>
      </extLst>
    </bk>
    <bk>
      <extLst>
        <ext uri="{3e2802c4-a4d2-4d8b-9148-e3be6c30e623}">
          <xlrd:rvb i="5948"/>
        </ext>
      </extLst>
    </bk>
    <bk>
      <extLst>
        <ext uri="{3e2802c4-a4d2-4d8b-9148-e3be6c30e623}">
          <xlrd:rvb i="5951"/>
        </ext>
      </extLst>
    </bk>
    <bk>
      <extLst>
        <ext uri="{3e2802c4-a4d2-4d8b-9148-e3be6c30e623}">
          <xlrd:rvb i="5954"/>
        </ext>
      </extLst>
    </bk>
    <bk>
      <extLst>
        <ext uri="{3e2802c4-a4d2-4d8b-9148-e3be6c30e623}">
          <xlrd:rvb i="5957"/>
        </ext>
      </extLst>
    </bk>
    <bk>
      <extLst>
        <ext uri="{3e2802c4-a4d2-4d8b-9148-e3be6c30e623}">
          <xlrd:rvb i="5960"/>
        </ext>
      </extLst>
    </bk>
    <bk>
      <extLst>
        <ext uri="{3e2802c4-a4d2-4d8b-9148-e3be6c30e623}">
          <xlrd:rvb i="5963"/>
        </ext>
      </extLst>
    </bk>
    <bk>
      <extLst>
        <ext uri="{3e2802c4-a4d2-4d8b-9148-e3be6c30e623}">
          <xlrd:rvb i="5966"/>
        </ext>
      </extLst>
    </bk>
    <bk>
      <extLst>
        <ext uri="{3e2802c4-a4d2-4d8b-9148-e3be6c30e623}">
          <xlrd:rvb i="5973"/>
        </ext>
      </extLst>
    </bk>
    <bk>
      <extLst>
        <ext uri="{3e2802c4-a4d2-4d8b-9148-e3be6c30e623}">
          <xlrd:rvb i="5976"/>
        </ext>
      </extLst>
    </bk>
    <bk>
      <extLst>
        <ext uri="{3e2802c4-a4d2-4d8b-9148-e3be6c30e623}">
          <xlrd:rvb i="5979"/>
        </ext>
      </extLst>
    </bk>
    <bk>
      <extLst>
        <ext uri="{3e2802c4-a4d2-4d8b-9148-e3be6c30e623}">
          <xlrd:rvb i="5982"/>
        </ext>
      </extLst>
    </bk>
    <bk>
      <extLst>
        <ext uri="{3e2802c4-a4d2-4d8b-9148-e3be6c30e623}">
          <xlrd:rvb i="5985"/>
        </ext>
      </extLst>
    </bk>
    <bk>
      <extLst>
        <ext uri="{3e2802c4-a4d2-4d8b-9148-e3be6c30e623}">
          <xlrd:rvb i="5991"/>
        </ext>
      </extLst>
    </bk>
    <bk>
      <extLst>
        <ext uri="{3e2802c4-a4d2-4d8b-9148-e3be6c30e623}">
          <xlrd:rvb i="5994"/>
        </ext>
      </extLst>
    </bk>
    <bk>
      <extLst>
        <ext uri="{3e2802c4-a4d2-4d8b-9148-e3be6c30e623}">
          <xlrd:rvb i="5997"/>
        </ext>
      </extLst>
    </bk>
    <bk>
      <extLst>
        <ext uri="{3e2802c4-a4d2-4d8b-9148-e3be6c30e623}">
          <xlrd:rvb i="6000"/>
        </ext>
      </extLst>
    </bk>
    <bk>
      <extLst>
        <ext uri="{3e2802c4-a4d2-4d8b-9148-e3be6c30e623}">
          <xlrd:rvb i="6003"/>
        </ext>
      </extLst>
    </bk>
    <bk>
      <extLst>
        <ext uri="{3e2802c4-a4d2-4d8b-9148-e3be6c30e623}">
          <xlrd:rvb i="6006"/>
        </ext>
      </extLst>
    </bk>
    <bk>
      <extLst>
        <ext uri="{3e2802c4-a4d2-4d8b-9148-e3be6c30e623}">
          <xlrd:rvb i="6009"/>
        </ext>
      </extLst>
    </bk>
    <bk>
      <extLst>
        <ext uri="{3e2802c4-a4d2-4d8b-9148-e3be6c30e623}">
          <xlrd:rvb i="6012"/>
        </ext>
      </extLst>
    </bk>
    <bk>
      <extLst>
        <ext uri="{3e2802c4-a4d2-4d8b-9148-e3be6c30e623}">
          <xlrd:rvb i="6018"/>
        </ext>
      </extLst>
    </bk>
    <bk>
      <extLst>
        <ext uri="{3e2802c4-a4d2-4d8b-9148-e3be6c30e623}">
          <xlrd:rvb i="6021"/>
        </ext>
      </extLst>
    </bk>
    <bk>
      <extLst>
        <ext uri="{3e2802c4-a4d2-4d8b-9148-e3be6c30e623}">
          <xlrd:rvb i="6024"/>
        </ext>
      </extLst>
    </bk>
    <bk>
      <extLst>
        <ext uri="{3e2802c4-a4d2-4d8b-9148-e3be6c30e623}">
          <xlrd:rvb i="6027"/>
        </ext>
      </extLst>
    </bk>
    <bk>
      <extLst>
        <ext uri="{3e2802c4-a4d2-4d8b-9148-e3be6c30e623}">
          <xlrd:rvb i="6030"/>
        </ext>
      </extLst>
    </bk>
    <bk>
      <extLst>
        <ext uri="{3e2802c4-a4d2-4d8b-9148-e3be6c30e623}">
          <xlrd:rvb i="6036"/>
        </ext>
      </extLst>
    </bk>
    <bk>
      <extLst>
        <ext uri="{3e2802c4-a4d2-4d8b-9148-e3be6c30e623}">
          <xlrd:rvb i="6039"/>
        </ext>
      </extLst>
    </bk>
    <bk>
      <extLst>
        <ext uri="{3e2802c4-a4d2-4d8b-9148-e3be6c30e623}">
          <xlrd:rvb i="6045"/>
        </ext>
      </extLst>
    </bk>
    <bk>
      <extLst>
        <ext uri="{3e2802c4-a4d2-4d8b-9148-e3be6c30e623}">
          <xlrd:rvb i="6048"/>
        </ext>
      </extLst>
    </bk>
    <bk>
      <extLst>
        <ext uri="{3e2802c4-a4d2-4d8b-9148-e3be6c30e623}">
          <xlrd:rvb i="6051"/>
        </ext>
      </extLst>
    </bk>
    <bk>
      <extLst>
        <ext uri="{3e2802c4-a4d2-4d8b-9148-e3be6c30e623}">
          <xlrd:rvb i="6054"/>
        </ext>
      </extLst>
    </bk>
    <bk>
      <extLst>
        <ext uri="{3e2802c4-a4d2-4d8b-9148-e3be6c30e623}">
          <xlrd:rvb i="6057"/>
        </ext>
      </extLst>
    </bk>
    <bk>
      <extLst>
        <ext uri="{3e2802c4-a4d2-4d8b-9148-e3be6c30e623}">
          <xlrd:rvb i="6060"/>
        </ext>
      </extLst>
    </bk>
    <bk>
      <extLst>
        <ext uri="{3e2802c4-a4d2-4d8b-9148-e3be6c30e623}">
          <xlrd:rvb i="6063"/>
        </ext>
      </extLst>
    </bk>
    <bk>
      <extLst>
        <ext uri="{3e2802c4-a4d2-4d8b-9148-e3be6c30e623}">
          <xlrd:rvb i="6066"/>
        </ext>
      </extLst>
    </bk>
    <bk>
      <extLst>
        <ext uri="{3e2802c4-a4d2-4d8b-9148-e3be6c30e623}">
          <xlrd:rvb i="6069"/>
        </ext>
      </extLst>
    </bk>
    <bk>
      <extLst>
        <ext uri="{3e2802c4-a4d2-4d8b-9148-e3be6c30e623}">
          <xlrd:rvb i="6072"/>
        </ext>
      </extLst>
    </bk>
    <bk>
      <extLst>
        <ext uri="{3e2802c4-a4d2-4d8b-9148-e3be6c30e623}">
          <xlrd:rvb i="6075"/>
        </ext>
      </extLst>
    </bk>
    <bk>
      <extLst>
        <ext uri="{3e2802c4-a4d2-4d8b-9148-e3be6c30e623}">
          <xlrd:rvb i="6078"/>
        </ext>
      </extLst>
    </bk>
    <bk>
      <extLst>
        <ext uri="{3e2802c4-a4d2-4d8b-9148-e3be6c30e623}">
          <xlrd:rvb i="6081"/>
        </ext>
      </extLst>
    </bk>
    <bk>
      <extLst>
        <ext uri="{3e2802c4-a4d2-4d8b-9148-e3be6c30e623}">
          <xlrd:rvb i="6084"/>
        </ext>
      </extLst>
    </bk>
    <bk>
      <extLst>
        <ext uri="{3e2802c4-a4d2-4d8b-9148-e3be6c30e623}">
          <xlrd:rvb i="6087"/>
        </ext>
      </extLst>
    </bk>
    <bk>
      <extLst>
        <ext uri="{3e2802c4-a4d2-4d8b-9148-e3be6c30e623}">
          <xlrd:rvb i="6090"/>
        </ext>
      </extLst>
    </bk>
    <bk>
      <extLst>
        <ext uri="{3e2802c4-a4d2-4d8b-9148-e3be6c30e623}">
          <xlrd:rvb i="6093"/>
        </ext>
      </extLst>
    </bk>
    <bk>
      <extLst>
        <ext uri="{3e2802c4-a4d2-4d8b-9148-e3be6c30e623}">
          <xlrd:rvb i="6096"/>
        </ext>
      </extLst>
    </bk>
    <bk>
      <extLst>
        <ext uri="{3e2802c4-a4d2-4d8b-9148-e3be6c30e623}">
          <xlrd:rvb i="6099"/>
        </ext>
      </extLst>
    </bk>
    <bk>
      <extLst>
        <ext uri="{3e2802c4-a4d2-4d8b-9148-e3be6c30e623}">
          <xlrd:rvb i="6102"/>
        </ext>
      </extLst>
    </bk>
    <bk>
      <extLst>
        <ext uri="{3e2802c4-a4d2-4d8b-9148-e3be6c30e623}">
          <xlrd:rvb i="6105"/>
        </ext>
      </extLst>
    </bk>
    <bk>
      <extLst>
        <ext uri="{3e2802c4-a4d2-4d8b-9148-e3be6c30e623}">
          <xlrd:rvb i="6108"/>
        </ext>
      </extLst>
    </bk>
    <bk>
      <extLst>
        <ext uri="{3e2802c4-a4d2-4d8b-9148-e3be6c30e623}">
          <xlrd:rvb i="6111"/>
        </ext>
      </extLst>
    </bk>
    <bk>
      <extLst>
        <ext uri="{3e2802c4-a4d2-4d8b-9148-e3be6c30e623}">
          <xlrd:rvb i="6114"/>
        </ext>
      </extLst>
    </bk>
    <bk>
      <extLst>
        <ext uri="{3e2802c4-a4d2-4d8b-9148-e3be6c30e623}">
          <xlrd:rvb i="6117"/>
        </ext>
      </extLst>
    </bk>
    <bk>
      <extLst>
        <ext uri="{3e2802c4-a4d2-4d8b-9148-e3be6c30e623}">
          <xlrd:rvb i="6120"/>
        </ext>
      </extLst>
    </bk>
    <bk>
      <extLst>
        <ext uri="{3e2802c4-a4d2-4d8b-9148-e3be6c30e623}">
          <xlrd:rvb i="6123"/>
        </ext>
      </extLst>
    </bk>
    <bk>
      <extLst>
        <ext uri="{3e2802c4-a4d2-4d8b-9148-e3be6c30e623}">
          <xlrd:rvb i="6126"/>
        </ext>
      </extLst>
    </bk>
    <bk>
      <extLst>
        <ext uri="{3e2802c4-a4d2-4d8b-9148-e3be6c30e623}">
          <xlrd:rvb i="6129"/>
        </ext>
      </extLst>
    </bk>
    <bk>
      <extLst>
        <ext uri="{3e2802c4-a4d2-4d8b-9148-e3be6c30e623}">
          <xlrd:rvb i="6132"/>
        </ext>
      </extLst>
    </bk>
    <bk>
      <extLst>
        <ext uri="{3e2802c4-a4d2-4d8b-9148-e3be6c30e623}">
          <xlrd:rvb i="6135"/>
        </ext>
      </extLst>
    </bk>
    <bk>
      <extLst>
        <ext uri="{3e2802c4-a4d2-4d8b-9148-e3be6c30e623}">
          <xlrd:rvb i="6138"/>
        </ext>
      </extLst>
    </bk>
    <bk>
      <extLst>
        <ext uri="{3e2802c4-a4d2-4d8b-9148-e3be6c30e623}">
          <xlrd:rvb i="6141"/>
        </ext>
      </extLst>
    </bk>
    <bk>
      <extLst>
        <ext uri="{3e2802c4-a4d2-4d8b-9148-e3be6c30e623}">
          <xlrd:rvb i="6144"/>
        </ext>
      </extLst>
    </bk>
    <bk>
      <extLst>
        <ext uri="{3e2802c4-a4d2-4d8b-9148-e3be6c30e623}">
          <xlrd:rvb i="6150"/>
        </ext>
      </extLst>
    </bk>
    <bk>
      <extLst>
        <ext uri="{3e2802c4-a4d2-4d8b-9148-e3be6c30e623}">
          <xlrd:rvb i="6153"/>
        </ext>
      </extLst>
    </bk>
    <bk>
      <extLst>
        <ext uri="{3e2802c4-a4d2-4d8b-9148-e3be6c30e623}">
          <xlrd:rvb i="6159"/>
        </ext>
      </extLst>
    </bk>
    <bk>
      <extLst>
        <ext uri="{3e2802c4-a4d2-4d8b-9148-e3be6c30e623}">
          <xlrd:rvb i="6162"/>
        </ext>
      </extLst>
    </bk>
    <bk>
      <extLst>
        <ext uri="{3e2802c4-a4d2-4d8b-9148-e3be6c30e623}">
          <xlrd:rvb i="6165"/>
        </ext>
      </extLst>
    </bk>
    <bk>
      <extLst>
        <ext uri="{3e2802c4-a4d2-4d8b-9148-e3be6c30e623}">
          <xlrd:rvb i="6168"/>
        </ext>
      </extLst>
    </bk>
    <bk>
      <extLst>
        <ext uri="{3e2802c4-a4d2-4d8b-9148-e3be6c30e623}">
          <xlrd:rvb i="6171"/>
        </ext>
      </extLst>
    </bk>
    <bk>
      <extLst>
        <ext uri="{3e2802c4-a4d2-4d8b-9148-e3be6c30e623}">
          <xlrd:rvb i="6174"/>
        </ext>
      </extLst>
    </bk>
    <bk>
      <extLst>
        <ext uri="{3e2802c4-a4d2-4d8b-9148-e3be6c30e623}">
          <xlrd:rvb i="6177"/>
        </ext>
      </extLst>
    </bk>
    <bk>
      <extLst>
        <ext uri="{3e2802c4-a4d2-4d8b-9148-e3be6c30e623}">
          <xlrd:rvb i="6180"/>
        </ext>
      </extLst>
    </bk>
    <bk>
      <extLst>
        <ext uri="{3e2802c4-a4d2-4d8b-9148-e3be6c30e623}">
          <xlrd:rvb i="6183"/>
        </ext>
      </extLst>
    </bk>
    <bk>
      <extLst>
        <ext uri="{3e2802c4-a4d2-4d8b-9148-e3be6c30e623}">
          <xlrd:rvb i="6186"/>
        </ext>
      </extLst>
    </bk>
    <bk>
      <extLst>
        <ext uri="{3e2802c4-a4d2-4d8b-9148-e3be6c30e623}">
          <xlrd:rvb i="6188"/>
        </ext>
      </extLst>
    </bk>
    <bk>
      <extLst>
        <ext uri="{3e2802c4-a4d2-4d8b-9148-e3be6c30e623}">
          <xlrd:rvb i="6191"/>
        </ext>
      </extLst>
    </bk>
    <bk>
      <extLst>
        <ext uri="{3e2802c4-a4d2-4d8b-9148-e3be6c30e623}">
          <xlrd:rvb i="6194"/>
        </ext>
      </extLst>
    </bk>
    <bk>
      <extLst>
        <ext uri="{3e2802c4-a4d2-4d8b-9148-e3be6c30e623}">
          <xlrd:rvb i="6197"/>
        </ext>
      </extLst>
    </bk>
    <bk>
      <extLst>
        <ext uri="{3e2802c4-a4d2-4d8b-9148-e3be6c30e623}">
          <xlrd:rvb i="6200"/>
        </ext>
      </extLst>
    </bk>
    <bk>
      <extLst>
        <ext uri="{3e2802c4-a4d2-4d8b-9148-e3be6c30e623}">
          <xlrd:rvb i="6202"/>
        </ext>
      </extLst>
    </bk>
    <bk>
      <extLst>
        <ext uri="{3e2802c4-a4d2-4d8b-9148-e3be6c30e623}">
          <xlrd:rvb i="6205"/>
        </ext>
      </extLst>
    </bk>
    <bk>
      <extLst>
        <ext uri="{3e2802c4-a4d2-4d8b-9148-e3be6c30e623}">
          <xlrd:rvb i="6208"/>
        </ext>
      </extLst>
    </bk>
    <bk>
      <extLst>
        <ext uri="{3e2802c4-a4d2-4d8b-9148-e3be6c30e623}">
          <xlrd:rvb i="6214"/>
        </ext>
      </extLst>
    </bk>
    <bk>
      <extLst>
        <ext uri="{3e2802c4-a4d2-4d8b-9148-e3be6c30e623}">
          <xlrd:rvb i="6217"/>
        </ext>
      </extLst>
    </bk>
    <bk>
      <extLst>
        <ext uri="{3e2802c4-a4d2-4d8b-9148-e3be6c30e623}">
          <xlrd:rvb i="6220"/>
        </ext>
      </extLst>
    </bk>
    <bk>
      <extLst>
        <ext uri="{3e2802c4-a4d2-4d8b-9148-e3be6c30e623}">
          <xlrd:rvb i="6223"/>
        </ext>
      </extLst>
    </bk>
    <bk>
      <extLst>
        <ext uri="{3e2802c4-a4d2-4d8b-9148-e3be6c30e623}">
          <xlrd:rvb i="6226"/>
        </ext>
      </extLst>
    </bk>
    <bk>
      <extLst>
        <ext uri="{3e2802c4-a4d2-4d8b-9148-e3be6c30e623}">
          <xlrd:rvb i="6229"/>
        </ext>
      </extLst>
    </bk>
    <bk>
      <extLst>
        <ext uri="{3e2802c4-a4d2-4d8b-9148-e3be6c30e623}">
          <xlrd:rvb i="6232"/>
        </ext>
      </extLst>
    </bk>
    <bk>
      <extLst>
        <ext uri="{3e2802c4-a4d2-4d8b-9148-e3be6c30e623}">
          <xlrd:rvb i="6238"/>
        </ext>
      </extLst>
    </bk>
    <bk>
      <extLst>
        <ext uri="{3e2802c4-a4d2-4d8b-9148-e3be6c30e623}">
          <xlrd:rvb i="6241"/>
        </ext>
      </extLst>
    </bk>
    <bk>
      <extLst>
        <ext uri="{3e2802c4-a4d2-4d8b-9148-e3be6c30e623}">
          <xlrd:rvb i="6244"/>
        </ext>
      </extLst>
    </bk>
    <bk>
      <extLst>
        <ext uri="{3e2802c4-a4d2-4d8b-9148-e3be6c30e623}">
          <xlrd:rvb i="6247"/>
        </ext>
      </extLst>
    </bk>
    <bk>
      <extLst>
        <ext uri="{3e2802c4-a4d2-4d8b-9148-e3be6c30e623}">
          <xlrd:rvb i="6250"/>
        </ext>
      </extLst>
    </bk>
    <bk>
      <extLst>
        <ext uri="{3e2802c4-a4d2-4d8b-9148-e3be6c30e623}">
          <xlrd:rvb i="6253"/>
        </ext>
      </extLst>
    </bk>
    <bk>
      <extLst>
        <ext uri="{3e2802c4-a4d2-4d8b-9148-e3be6c30e623}">
          <xlrd:rvb i="6255"/>
        </ext>
      </extLst>
    </bk>
    <bk>
      <extLst>
        <ext uri="{3e2802c4-a4d2-4d8b-9148-e3be6c30e623}">
          <xlrd:rvb i="6258"/>
        </ext>
      </extLst>
    </bk>
    <bk>
      <extLst>
        <ext uri="{3e2802c4-a4d2-4d8b-9148-e3be6c30e623}">
          <xlrd:rvb i="6261"/>
        </ext>
      </extLst>
    </bk>
    <bk>
      <extLst>
        <ext uri="{3e2802c4-a4d2-4d8b-9148-e3be6c30e623}">
          <xlrd:rvb i="6264"/>
        </ext>
      </extLst>
    </bk>
    <bk>
      <extLst>
        <ext uri="{3e2802c4-a4d2-4d8b-9148-e3be6c30e623}">
          <xlrd:rvb i="6267"/>
        </ext>
      </extLst>
    </bk>
    <bk>
      <extLst>
        <ext uri="{3e2802c4-a4d2-4d8b-9148-e3be6c30e623}">
          <xlrd:rvb i="6270"/>
        </ext>
      </extLst>
    </bk>
    <bk>
      <extLst>
        <ext uri="{3e2802c4-a4d2-4d8b-9148-e3be6c30e623}">
          <xlrd:rvb i="6273"/>
        </ext>
      </extLst>
    </bk>
    <bk>
      <extLst>
        <ext uri="{3e2802c4-a4d2-4d8b-9148-e3be6c30e623}">
          <xlrd:rvb i="6276"/>
        </ext>
      </extLst>
    </bk>
    <bk>
      <extLst>
        <ext uri="{3e2802c4-a4d2-4d8b-9148-e3be6c30e623}">
          <xlrd:rvb i="6279"/>
        </ext>
      </extLst>
    </bk>
    <bk>
      <extLst>
        <ext uri="{3e2802c4-a4d2-4d8b-9148-e3be6c30e623}">
          <xlrd:rvb i="6282"/>
        </ext>
      </extLst>
    </bk>
    <bk>
      <extLst>
        <ext uri="{3e2802c4-a4d2-4d8b-9148-e3be6c30e623}">
          <xlrd:rvb i="6285"/>
        </ext>
      </extLst>
    </bk>
    <bk>
      <extLst>
        <ext uri="{3e2802c4-a4d2-4d8b-9148-e3be6c30e623}">
          <xlrd:rvb i="6288"/>
        </ext>
      </extLst>
    </bk>
    <bk>
      <extLst>
        <ext uri="{3e2802c4-a4d2-4d8b-9148-e3be6c30e623}">
          <xlrd:rvb i="6291"/>
        </ext>
      </extLst>
    </bk>
    <bk>
      <extLst>
        <ext uri="{3e2802c4-a4d2-4d8b-9148-e3be6c30e623}">
          <xlrd:rvb i="6294"/>
        </ext>
      </extLst>
    </bk>
    <bk>
      <extLst>
        <ext uri="{3e2802c4-a4d2-4d8b-9148-e3be6c30e623}">
          <xlrd:rvb i="6297"/>
        </ext>
      </extLst>
    </bk>
    <bk>
      <extLst>
        <ext uri="{3e2802c4-a4d2-4d8b-9148-e3be6c30e623}">
          <xlrd:rvb i="6300"/>
        </ext>
      </extLst>
    </bk>
    <bk>
      <extLst>
        <ext uri="{3e2802c4-a4d2-4d8b-9148-e3be6c30e623}">
          <xlrd:rvb i="6303"/>
        </ext>
      </extLst>
    </bk>
    <bk>
      <extLst>
        <ext uri="{3e2802c4-a4d2-4d8b-9148-e3be6c30e623}">
          <xlrd:rvb i="6306"/>
        </ext>
      </extLst>
    </bk>
    <bk>
      <extLst>
        <ext uri="{3e2802c4-a4d2-4d8b-9148-e3be6c30e623}">
          <xlrd:rvb i="6309"/>
        </ext>
      </extLst>
    </bk>
    <bk>
      <extLst>
        <ext uri="{3e2802c4-a4d2-4d8b-9148-e3be6c30e623}">
          <xlrd:rvb i="6312"/>
        </ext>
      </extLst>
    </bk>
    <bk>
      <extLst>
        <ext uri="{3e2802c4-a4d2-4d8b-9148-e3be6c30e623}">
          <xlrd:rvb i="6315"/>
        </ext>
      </extLst>
    </bk>
    <bk>
      <extLst>
        <ext uri="{3e2802c4-a4d2-4d8b-9148-e3be6c30e623}">
          <xlrd:rvb i="6318"/>
        </ext>
      </extLst>
    </bk>
    <bk>
      <extLst>
        <ext uri="{3e2802c4-a4d2-4d8b-9148-e3be6c30e623}">
          <xlrd:rvb i="6321"/>
        </ext>
      </extLst>
    </bk>
    <bk>
      <extLst>
        <ext uri="{3e2802c4-a4d2-4d8b-9148-e3be6c30e623}">
          <xlrd:rvb i="6324"/>
        </ext>
      </extLst>
    </bk>
    <bk>
      <extLst>
        <ext uri="{3e2802c4-a4d2-4d8b-9148-e3be6c30e623}">
          <xlrd:rvb i="6327"/>
        </ext>
      </extLst>
    </bk>
    <bk>
      <extLst>
        <ext uri="{3e2802c4-a4d2-4d8b-9148-e3be6c30e623}">
          <xlrd:rvb i="6330"/>
        </ext>
      </extLst>
    </bk>
    <bk>
      <extLst>
        <ext uri="{3e2802c4-a4d2-4d8b-9148-e3be6c30e623}">
          <xlrd:rvb i="6333"/>
        </ext>
      </extLst>
    </bk>
    <bk>
      <extLst>
        <ext uri="{3e2802c4-a4d2-4d8b-9148-e3be6c30e623}">
          <xlrd:rvb i="6336"/>
        </ext>
      </extLst>
    </bk>
    <bk>
      <extLst>
        <ext uri="{3e2802c4-a4d2-4d8b-9148-e3be6c30e623}">
          <xlrd:rvb i="6339"/>
        </ext>
      </extLst>
    </bk>
    <bk>
      <extLst>
        <ext uri="{3e2802c4-a4d2-4d8b-9148-e3be6c30e623}">
          <xlrd:rvb i="6345"/>
        </ext>
      </extLst>
    </bk>
    <bk>
      <extLst>
        <ext uri="{3e2802c4-a4d2-4d8b-9148-e3be6c30e623}">
          <xlrd:rvb i="6348"/>
        </ext>
      </extLst>
    </bk>
    <bk>
      <extLst>
        <ext uri="{3e2802c4-a4d2-4d8b-9148-e3be6c30e623}">
          <xlrd:rvb i="6351"/>
        </ext>
      </extLst>
    </bk>
    <bk>
      <extLst>
        <ext uri="{3e2802c4-a4d2-4d8b-9148-e3be6c30e623}">
          <xlrd:rvb i="6354"/>
        </ext>
      </extLst>
    </bk>
    <bk>
      <extLst>
        <ext uri="{3e2802c4-a4d2-4d8b-9148-e3be6c30e623}">
          <xlrd:rvb i="6357"/>
        </ext>
      </extLst>
    </bk>
    <bk>
      <extLst>
        <ext uri="{3e2802c4-a4d2-4d8b-9148-e3be6c30e623}">
          <xlrd:rvb i="6360"/>
        </ext>
      </extLst>
    </bk>
    <bk>
      <extLst>
        <ext uri="{3e2802c4-a4d2-4d8b-9148-e3be6c30e623}">
          <xlrd:rvb i="6363"/>
        </ext>
      </extLst>
    </bk>
    <bk>
      <extLst>
        <ext uri="{3e2802c4-a4d2-4d8b-9148-e3be6c30e623}">
          <xlrd:rvb i="6366"/>
        </ext>
      </extLst>
    </bk>
    <bk>
      <extLst>
        <ext uri="{3e2802c4-a4d2-4d8b-9148-e3be6c30e623}">
          <xlrd:rvb i="6369"/>
        </ext>
      </extLst>
    </bk>
    <bk>
      <extLst>
        <ext uri="{3e2802c4-a4d2-4d8b-9148-e3be6c30e623}">
          <xlrd:rvb i="6372"/>
        </ext>
      </extLst>
    </bk>
    <bk>
      <extLst>
        <ext uri="{3e2802c4-a4d2-4d8b-9148-e3be6c30e623}">
          <xlrd:rvb i="6375"/>
        </ext>
      </extLst>
    </bk>
    <bk>
      <extLst>
        <ext uri="{3e2802c4-a4d2-4d8b-9148-e3be6c30e623}">
          <xlrd:rvb i="6378"/>
        </ext>
      </extLst>
    </bk>
    <bk>
      <extLst>
        <ext uri="{3e2802c4-a4d2-4d8b-9148-e3be6c30e623}">
          <xlrd:rvb i="6381"/>
        </ext>
      </extLst>
    </bk>
    <bk>
      <extLst>
        <ext uri="{3e2802c4-a4d2-4d8b-9148-e3be6c30e623}">
          <xlrd:rvb i="6384"/>
        </ext>
      </extLst>
    </bk>
    <bk>
      <extLst>
        <ext uri="{3e2802c4-a4d2-4d8b-9148-e3be6c30e623}">
          <xlrd:rvb i="6387"/>
        </ext>
      </extLst>
    </bk>
    <bk>
      <extLst>
        <ext uri="{3e2802c4-a4d2-4d8b-9148-e3be6c30e623}">
          <xlrd:rvb i="6390"/>
        </ext>
      </extLst>
    </bk>
    <bk>
      <extLst>
        <ext uri="{3e2802c4-a4d2-4d8b-9148-e3be6c30e623}">
          <xlrd:rvb i="6393"/>
        </ext>
      </extLst>
    </bk>
    <bk>
      <extLst>
        <ext uri="{3e2802c4-a4d2-4d8b-9148-e3be6c30e623}">
          <xlrd:rvb i="6396"/>
        </ext>
      </extLst>
    </bk>
    <bk>
      <extLst>
        <ext uri="{3e2802c4-a4d2-4d8b-9148-e3be6c30e623}">
          <xlrd:rvb i="6399"/>
        </ext>
      </extLst>
    </bk>
    <bk>
      <extLst>
        <ext uri="{3e2802c4-a4d2-4d8b-9148-e3be6c30e623}">
          <xlrd:rvb i="6402"/>
        </ext>
      </extLst>
    </bk>
    <bk>
      <extLst>
        <ext uri="{3e2802c4-a4d2-4d8b-9148-e3be6c30e623}">
          <xlrd:rvb i="6405"/>
        </ext>
      </extLst>
    </bk>
    <bk>
      <extLst>
        <ext uri="{3e2802c4-a4d2-4d8b-9148-e3be6c30e623}">
          <xlrd:rvb i="6408"/>
        </ext>
      </extLst>
    </bk>
    <bk>
      <extLst>
        <ext uri="{3e2802c4-a4d2-4d8b-9148-e3be6c30e623}">
          <xlrd:rvb i="6411"/>
        </ext>
      </extLst>
    </bk>
    <bk>
      <extLst>
        <ext uri="{3e2802c4-a4d2-4d8b-9148-e3be6c30e623}">
          <xlrd:rvb i="6414"/>
        </ext>
      </extLst>
    </bk>
    <bk>
      <extLst>
        <ext uri="{3e2802c4-a4d2-4d8b-9148-e3be6c30e623}">
          <xlrd:rvb i="6417"/>
        </ext>
      </extLst>
    </bk>
    <bk>
      <extLst>
        <ext uri="{3e2802c4-a4d2-4d8b-9148-e3be6c30e623}">
          <xlrd:rvb i="6420"/>
        </ext>
      </extLst>
    </bk>
    <bk>
      <extLst>
        <ext uri="{3e2802c4-a4d2-4d8b-9148-e3be6c30e623}">
          <xlrd:rvb i="6423"/>
        </ext>
      </extLst>
    </bk>
    <bk>
      <extLst>
        <ext uri="{3e2802c4-a4d2-4d8b-9148-e3be6c30e623}">
          <xlrd:rvb i="6426"/>
        </ext>
      </extLst>
    </bk>
    <bk>
      <extLst>
        <ext uri="{3e2802c4-a4d2-4d8b-9148-e3be6c30e623}">
          <xlrd:rvb i="6429"/>
        </ext>
      </extLst>
    </bk>
    <bk>
      <extLst>
        <ext uri="{3e2802c4-a4d2-4d8b-9148-e3be6c30e623}">
          <xlrd:rvb i="6432"/>
        </ext>
      </extLst>
    </bk>
    <bk>
      <extLst>
        <ext uri="{3e2802c4-a4d2-4d8b-9148-e3be6c30e623}">
          <xlrd:rvb i="6435"/>
        </ext>
      </extLst>
    </bk>
    <bk>
      <extLst>
        <ext uri="{3e2802c4-a4d2-4d8b-9148-e3be6c30e623}">
          <xlrd:rvb i="6438"/>
        </ext>
      </extLst>
    </bk>
    <bk>
      <extLst>
        <ext uri="{3e2802c4-a4d2-4d8b-9148-e3be6c30e623}">
          <xlrd:rvb i="6441"/>
        </ext>
      </extLst>
    </bk>
    <bk>
      <extLst>
        <ext uri="{3e2802c4-a4d2-4d8b-9148-e3be6c30e623}">
          <xlrd:rvb i="6444"/>
        </ext>
      </extLst>
    </bk>
    <bk>
      <extLst>
        <ext uri="{3e2802c4-a4d2-4d8b-9148-e3be6c30e623}">
          <xlrd:rvb i="6447"/>
        </ext>
      </extLst>
    </bk>
    <bk>
      <extLst>
        <ext uri="{3e2802c4-a4d2-4d8b-9148-e3be6c30e623}">
          <xlrd:rvb i="6450"/>
        </ext>
      </extLst>
    </bk>
    <bk>
      <extLst>
        <ext uri="{3e2802c4-a4d2-4d8b-9148-e3be6c30e623}">
          <xlrd:rvb i="6453"/>
        </ext>
      </extLst>
    </bk>
    <bk>
      <extLst>
        <ext uri="{3e2802c4-a4d2-4d8b-9148-e3be6c30e623}">
          <xlrd:rvb i="6456"/>
        </ext>
      </extLst>
    </bk>
    <bk>
      <extLst>
        <ext uri="{3e2802c4-a4d2-4d8b-9148-e3be6c30e623}">
          <xlrd:rvb i="6459"/>
        </ext>
      </extLst>
    </bk>
    <bk>
      <extLst>
        <ext uri="{3e2802c4-a4d2-4d8b-9148-e3be6c30e623}">
          <xlrd:rvb i="6462"/>
        </ext>
      </extLst>
    </bk>
    <bk>
      <extLst>
        <ext uri="{3e2802c4-a4d2-4d8b-9148-e3be6c30e623}">
          <xlrd:rvb i="6465"/>
        </ext>
      </extLst>
    </bk>
    <bk>
      <extLst>
        <ext uri="{3e2802c4-a4d2-4d8b-9148-e3be6c30e623}">
          <xlrd:rvb i="6468"/>
        </ext>
      </extLst>
    </bk>
    <bk>
      <extLst>
        <ext uri="{3e2802c4-a4d2-4d8b-9148-e3be6c30e623}">
          <xlrd:rvb i="6471"/>
        </ext>
      </extLst>
    </bk>
    <bk>
      <extLst>
        <ext uri="{3e2802c4-a4d2-4d8b-9148-e3be6c30e623}">
          <xlrd:rvb i="6474"/>
        </ext>
      </extLst>
    </bk>
    <bk>
      <extLst>
        <ext uri="{3e2802c4-a4d2-4d8b-9148-e3be6c30e623}">
          <xlrd:rvb i="6477"/>
        </ext>
      </extLst>
    </bk>
    <bk>
      <extLst>
        <ext uri="{3e2802c4-a4d2-4d8b-9148-e3be6c30e623}">
          <xlrd:rvb i="6480"/>
        </ext>
      </extLst>
    </bk>
    <bk>
      <extLst>
        <ext uri="{3e2802c4-a4d2-4d8b-9148-e3be6c30e623}">
          <xlrd:rvb i="6483"/>
        </ext>
      </extLst>
    </bk>
    <bk>
      <extLst>
        <ext uri="{3e2802c4-a4d2-4d8b-9148-e3be6c30e623}">
          <xlrd:rvb i="6485"/>
        </ext>
      </extLst>
    </bk>
    <bk>
      <extLst>
        <ext uri="{3e2802c4-a4d2-4d8b-9148-e3be6c30e623}">
          <xlrd:rvb i="6488"/>
        </ext>
      </extLst>
    </bk>
    <bk>
      <extLst>
        <ext uri="{3e2802c4-a4d2-4d8b-9148-e3be6c30e623}">
          <xlrd:rvb i="6491"/>
        </ext>
      </extLst>
    </bk>
    <bk>
      <extLst>
        <ext uri="{3e2802c4-a4d2-4d8b-9148-e3be6c30e623}">
          <xlrd:rvb i="6494"/>
        </ext>
      </extLst>
    </bk>
    <bk>
      <extLst>
        <ext uri="{3e2802c4-a4d2-4d8b-9148-e3be6c30e623}">
          <xlrd:rvb i="6497"/>
        </ext>
      </extLst>
    </bk>
    <bk>
      <extLst>
        <ext uri="{3e2802c4-a4d2-4d8b-9148-e3be6c30e623}">
          <xlrd:rvb i="6500"/>
        </ext>
      </extLst>
    </bk>
    <bk>
      <extLst>
        <ext uri="{3e2802c4-a4d2-4d8b-9148-e3be6c30e623}">
          <xlrd:rvb i="6503"/>
        </ext>
      </extLst>
    </bk>
    <bk>
      <extLst>
        <ext uri="{3e2802c4-a4d2-4d8b-9148-e3be6c30e623}">
          <xlrd:rvb i="6506"/>
        </ext>
      </extLst>
    </bk>
    <bk>
      <extLst>
        <ext uri="{3e2802c4-a4d2-4d8b-9148-e3be6c30e623}">
          <xlrd:rvb i="6509"/>
        </ext>
      </extLst>
    </bk>
    <bk>
      <extLst>
        <ext uri="{3e2802c4-a4d2-4d8b-9148-e3be6c30e623}">
          <xlrd:rvb i="6512"/>
        </ext>
      </extLst>
    </bk>
    <bk>
      <extLst>
        <ext uri="{3e2802c4-a4d2-4d8b-9148-e3be6c30e623}">
          <xlrd:rvb i="6515"/>
        </ext>
      </extLst>
    </bk>
    <bk>
      <extLst>
        <ext uri="{3e2802c4-a4d2-4d8b-9148-e3be6c30e623}">
          <xlrd:rvb i="6518"/>
        </ext>
      </extLst>
    </bk>
    <bk>
      <extLst>
        <ext uri="{3e2802c4-a4d2-4d8b-9148-e3be6c30e623}">
          <xlrd:rvb i="6524"/>
        </ext>
      </extLst>
    </bk>
    <bk>
      <extLst>
        <ext uri="{3e2802c4-a4d2-4d8b-9148-e3be6c30e623}">
          <xlrd:rvb i="6527"/>
        </ext>
      </extLst>
    </bk>
    <bk>
      <extLst>
        <ext uri="{3e2802c4-a4d2-4d8b-9148-e3be6c30e623}">
          <xlrd:rvb i="6530"/>
        </ext>
      </extLst>
    </bk>
    <bk>
      <extLst>
        <ext uri="{3e2802c4-a4d2-4d8b-9148-e3be6c30e623}">
          <xlrd:rvb i="6533"/>
        </ext>
      </extLst>
    </bk>
    <bk>
      <extLst>
        <ext uri="{3e2802c4-a4d2-4d8b-9148-e3be6c30e623}">
          <xlrd:rvb i="6536"/>
        </ext>
      </extLst>
    </bk>
    <bk>
      <extLst>
        <ext uri="{3e2802c4-a4d2-4d8b-9148-e3be6c30e623}">
          <xlrd:rvb i="6539"/>
        </ext>
      </extLst>
    </bk>
    <bk>
      <extLst>
        <ext uri="{3e2802c4-a4d2-4d8b-9148-e3be6c30e623}">
          <xlrd:rvb i="6542"/>
        </ext>
      </extLst>
    </bk>
    <bk>
      <extLst>
        <ext uri="{3e2802c4-a4d2-4d8b-9148-e3be6c30e623}">
          <xlrd:rvb i="6545"/>
        </ext>
      </extLst>
    </bk>
    <bk>
      <extLst>
        <ext uri="{3e2802c4-a4d2-4d8b-9148-e3be6c30e623}">
          <xlrd:rvb i="6548"/>
        </ext>
      </extLst>
    </bk>
    <bk>
      <extLst>
        <ext uri="{3e2802c4-a4d2-4d8b-9148-e3be6c30e623}">
          <xlrd:rvb i="6551"/>
        </ext>
      </extLst>
    </bk>
    <bk>
      <extLst>
        <ext uri="{3e2802c4-a4d2-4d8b-9148-e3be6c30e623}">
          <xlrd:rvb i="6554"/>
        </ext>
      </extLst>
    </bk>
    <bk>
      <extLst>
        <ext uri="{3e2802c4-a4d2-4d8b-9148-e3be6c30e623}">
          <xlrd:rvb i="6557"/>
        </ext>
      </extLst>
    </bk>
    <bk>
      <extLst>
        <ext uri="{3e2802c4-a4d2-4d8b-9148-e3be6c30e623}">
          <xlrd:rvb i="6560"/>
        </ext>
      </extLst>
    </bk>
    <bk>
      <extLst>
        <ext uri="{3e2802c4-a4d2-4d8b-9148-e3be6c30e623}">
          <xlrd:rvb i="6563"/>
        </ext>
      </extLst>
    </bk>
    <bk>
      <extLst>
        <ext uri="{3e2802c4-a4d2-4d8b-9148-e3be6c30e623}">
          <xlrd:rvb i="6566"/>
        </ext>
      </extLst>
    </bk>
    <bk>
      <extLst>
        <ext uri="{3e2802c4-a4d2-4d8b-9148-e3be6c30e623}">
          <xlrd:rvb i="6569"/>
        </ext>
      </extLst>
    </bk>
    <bk>
      <extLst>
        <ext uri="{3e2802c4-a4d2-4d8b-9148-e3be6c30e623}">
          <xlrd:rvb i="6572"/>
        </ext>
      </extLst>
    </bk>
    <bk>
      <extLst>
        <ext uri="{3e2802c4-a4d2-4d8b-9148-e3be6c30e623}">
          <xlrd:rvb i="6575"/>
        </ext>
      </extLst>
    </bk>
    <bk>
      <extLst>
        <ext uri="{3e2802c4-a4d2-4d8b-9148-e3be6c30e623}">
          <xlrd:rvb i="6578"/>
        </ext>
      </extLst>
    </bk>
    <bk>
      <extLst>
        <ext uri="{3e2802c4-a4d2-4d8b-9148-e3be6c30e623}">
          <xlrd:rvb i="6581"/>
        </ext>
      </extLst>
    </bk>
    <bk>
      <extLst>
        <ext uri="{3e2802c4-a4d2-4d8b-9148-e3be6c30e623}">
          <xlrd:rvb i="6584"/>
        </ext>
      </extLst>
    </bk>
    <bk>
      <extLst>
        <ext uri="{3e2802c4-a4d2-4d8b-9148-e3be6c30e623}">
          <xlrd:rvb i="6587"/>
        </ext>
      </extLst>
    </bk>
    <bk>
      <extLst>
        <ext uri="{3e2802c4-a4d2-4d8b-9148-e3be6c30e623}">
          <xlrd:rvb i="6590"/>
        </ext>
      </extLst>
    </bk>
    <bk>
      <extLst>
        <ext uri="{3e2802c4-a4d2-4d8b-9148-e3be6c30e623}">
          <xlrd:rvb i="6593"/>
        </ext>
      </extLst>
    </bk>
    <bk>
      <extLst>
        <ext uri="{3e2802c4-a4d2-4d8b-9148-e3be6c30e623}">
          <xlrd:rvb i="6596"/>
        </ext>
      </extLst>
    </bk>
    <bk>
      <extLst>
        <ext uri="{3e2802c4-a4d2-4d8b-9148-e3be6c30e623}">
          <xlrd:rvb i="6599"/>
        </ext>
      </extLst>
    </bk>
    <bk>
      <extLst>
        <ext uri="{3e2802c4-a4d2-4d8b-9148-e3be6c30e623}">
          <xlrd:rvb i="6602"/>
        </ext>
      </extLst>
    </bk>
    <bk>
      <extLst>
        <ext uri="{3e2802c4-a4d2-4d8b-9148-e3be6c30e623}">
          <xlrd:rvb i="6605"/>
        </ext>
      </extLst>
    </bk>
    <bk>
      <extLst>
        <ext uri="{3e2802c4-a4d2-4d8b-9148-e3be6c30e623}">
          <xlrd:rvb i="6608"/>
        </ext>
      </extLst>
    </bk>
    <bk>
      <extLst>
        <ext uri="{3e2802c4-a4d2-4d8b-9148-e3be6c30e623}">
          <xlrd:rvb i="6611"/>
        </ext>
      </extLst>
    </bk>
    <bk>
      <extLst>
        <ext uri="{3e2802c4-a4d2-4d8b-9148-e3be6c30e623}">
          <xlrd:rvb i="6614"/>
        </ext>
      </extLst>
    </bk>
    <bk>
      <extLst>
        <ext uri="{3e2802c4-a4d2-4d8b-9148-e3be6c30e623}">
          <xlrd:rvb i="6617"/>
        </ext>
      </extLst>
    </bk>
    <bk>
      <extLst>
        <ext uri="{3e2802c4-a4d2-4d8b-9148-e3be6c30e623}">
          <xlrd:rvb i="6620"/>
        </ext>
      </extLst>
    </bk>
    <bk>
      <extLst>
        <ext uri="{3e2802c4-a4d2-4d8b-9148-e3be6c30e623}">
          <xlrd:rvb i="6623"/>
        </ext>
      </extLst>
    </bk>
    <bk>
      <extLst>
        <ext uri="{3e2802c4-a4d2-4d8b-9148-e3be6c30e623}">
          <xlrd:rvb i="6626"/>
        </ext>
      </extLst>
    </bk>
    <bk>
      <extLst>
        <ext uri="{3e2802c4-a4d2-4d8b-9148-e3be6c30e623}">
          <xlrd:rvb i="6629"/>
        </ext>
      </extLst>
    </bk>
    <bk>
      <extLst>
        <ext uri="{3e2802c4-a4d2-4d8b-9148-e3be6c30e623}">
          <xlrd:rvb i="6632"/>
        </ext>
      </extLst>
    </bk>
    <bk>
      <extLst>
        <ext uri="{3e2802c4-a4d2-4d8b-9148-e3be6c30e623}">
          <xlrd:rvb i="6635"/>
        </ext>
      </extLst>
    </bk>
    <bk>
      <extLst>
        <ext uri="{3e2802c4-a4d2-4d8b-9148-e3be6c30e623}">
          <xlrd:rvb i="6637"/>
        </ext>
      </extLst>
    </bk>
    <bk>
      <extLst>
        <ext uri="{3e2802c4-a4d2-4d8b-9148-e3be6c30e623}">
          <xlrd:rvb i="6640"/>
        </ext>
      </extLst>
    </bk>
    <bk>
      <extLst>
        <ext uri="{3e2802c4-a4d2-4d8b-9148-e3be6c30e623}">
          <xlrd:rvb i="6643"/>
        </ext>
      </extLst>
    </bk>
    <bk>
      <extLst>
        <ext uri="{3e2802c4-a4d2-4d8b-9148-e3be6c30e623}">
          <xlrd:rvb i="6646"/>
        </ext>
      </extLst>
    </bk>
    <bk>
      <extLst>
        <ext uri="{3e2802c4-a4d2-4d8b-9148-e3be6c30e623}">
          <xlrd:rvb i="6649"/>
        </ext>
      </extLst>
    </bk>
    <bk>
      <extLst>
        <ext uri="{3e2802c4-a4d2-4d8b-9148-e3be6c30e623}">
          <xlrd:rvb i="6652"/>
        </ext>
      </extLst>
    </bk>
    <bk>
      <extLst>
        <ext uri="{3e2802c4-a4d2-4d8b-9148-e3be6c30e623}">
          <xlrd:rvb i="6655"/>
        </ext>
      </extLst>
    </bk>
    <bk>
      <extLst>
        <ext uri="{3e2802c4-a4d2-4d8b-9148-e3be6c30e623}">
          <xlrd:rvb i="6658"/>
        </ext>
      </extLst>
    </bk>
    <bk>
      <extLst>
        <ext uri="{3e2802c4-a4d2-4d8b-9148-e3be6c30e623}">
          <xlrd:rvb i="6661"/>
        </ext>
      </extLst>
    </bk>
    <bk>
      <extLst>
        <ext uri="{3e2802c4-a4d2-4d8b-9148-e3be6c30e623}">
          <xlrd:rvb i="6664"/>
        </ext>
      </extLst>
    </bk>
    <bk>
      <extLst>
        <ext uri="{3e2802c4-a4d2-4d8b-9148-e3be6c30e623}">
          <xlrd:rvb i="6667"/>
        </ext>
      </extLst>
    </bk>
    <bk>
      <extLst>
        <ext uri="{3e2802c4-a4d2-4d8b-9148-e3be6c30e623}">
          <xlrd:rvb i="6670"/>
        </ext>
      </extLst>
    </bk>
    <bk>
      <extLst>
        <ext uri="{3e2802c4-a4d2-4d8b-9148-e3be6c30e623}">
          <xlrd:rvb i="6673"/>
        </ext>
      </extLst>
    </bk>
    <bk>
      <extLst>
        <ext uri="{3e2802c4-a4d2-4d8b-9148-e3be6c30e623}">
          <xlrd:rvb i="6676"/>
        </ext>
      </extLst>
    </bk>
    <bk>
      <extLst>
        <ext uri="{3e2802c4-a4d2-4d8b-9148-e3be6c30e623}">
          <xlrd:rvb i="6679"/>
        </ext>
      </extLst>
    </bk>
    <bk>
      <extLst>
        <ext uri="{3e2802c4-a4d2-4d8b-9148-e3be6c30e623}">
          <xlrd:rvb i="6682"/>
        </ext>
      </extLst>
    </bk>
    <bk>
      <extLst>
        <ext uri="{3e2802c4-a4d2-4d8b-9148-e3be6c30e623}">
          <xlrd:rvb i="6685"/>
        </ext>
      </extLst>
    </bk>
    <bk>
      <extLst>
        <ext uri="{3e2802c4-a4d2-4d8b-9148-e3be6c30e623}">
          <xlrd:rvb i="6688"/>
        </ext>
      </extLst>
    </bk>
    <bk>
      <extLst>
        <ext uri="{3e2802c4-a4d2-4d8b-9148-e3be6c30e623}">
          <xlrd:rvb i="6691"/>
        </ext>
      </extLst>
    </bk>
    <bk>
      <extLst>
        <ext uri="{3e2802c4-a4d2-4d8b-9148-e3be6c30e623}">
          <xlrd:rvb i="6697"/>
        </ext>
      </extLst>
    </bk>
    <bk>
      <extLst>
        <ext uri="{3e2802c4-a4d2-4d8b-9148-e3be6c30e623}">
          <xlrd:rvb i="6700"/>
        </ext>
      </extLst>
    </bk>
    <bk>
      <extLst>
        <ext uri="{3e2802c4-a4d2-4d8b-9148-e3be6c30e623}">
          <xlrd:rvb i="6703"/>
        </ext>
      </extLst>
    </bk>
    <bk>
      <extLst>
        <ext uri="{3e2802c4-a4d2-4d8b-9148-e3be6c30e623}">
          <xlrd:rvb i="6706"/>
        </ext>
      </extLst>
    </bk>
    <bk>
      <extLst>
        <ext uri="{3e2802c4-a4d2-4d8b-9148-e3be6c30e623}">
          <xlrd:rvb i="6709"/>
        </ext>
      </extLst>
    </bk>
    <bk>
      <extLst>
        <ext uri="{3e2802c4-a4d2-4d8b-9148-e3be6c30e623}">
          <xlrd:rvb i="6712"/>
        </ext>
      </extLst>
    </bk>
    <bk>
      <extLst>
        <ext uri="{3e2802c4-a4d2-4d8b-9148-e3be6c30e623}">
          <xlrd:rvb i="6715"/>
        </ext>
      </extLst>
    </bk>
    <bk>
      <extLst>
        <ext uri="{3e2802c4-a4d2-4d8b-9148-e3be6c30e623}">
          <xlrd:rvb i="6718"/>
        </ext>
      </extLst>
    </bk>
    <bk>
      <extLst>
        <ext uri="{3e2802c4-a4d2-4d8b-9148-e3be6c30e623}">
          <xlrd:rvb i="6721"/>
        </ext>
      </extLst>
    </bk>
    <bk>
      <extLst>
        <ext uri="{3e2802c4-a4d2-4d8b-9148-e3be6c30e623}">
          <xlrd:rvb i="6724"/>
        </ext>
      </extLst>
    </bk>
    <bk>
      <extLst>
        <ext uri="{3e2802c4-a4d2-4d8b-9148-e3be6c30e623}">
          <xlrd:rvb i="6727"/>
        </ext>
      </extLst>
    </bk>
    <bk>
      <extLst>
        <ext uri="{3e2802c4-a4d2-4d8b-9148-e3be6c30e623}">
          <xlrd:rvb i="6730"/>
        </ext>
      </extLst>
    </bk>
    <bk>
      <extLst>
        <ext uri="{3e2802c4-a4d2-4d8b-9148-e3be6c30e623}">
          <xlrd:rvb i="6733"/>
        </ext>
      </extLst>
    </bk>
    <bk>
      <extLst>
        <ext uri="{3e2802c4-a4d2-4d8b-9148-e3be6c30e623}">
          <xlrd:rvb i="6736"/>
        </ext>
      </extLst>
    </bk>
    <bk>
      <extLst>
        <ext uri="{3e2802c4-a4d2-4d8b-9148-e3be6c30e623}">
          <xlrd:rvb i="6739"/>
        </ext>
      </extLst>
    </bk>
    <bk>
      <extLst>
        <ext uri="{3e2802c4-a4d2-4d8b-9148-e3be6c30e623}">
          <xlrd:rvb i="6742"/>
        </ext>
      </extLst>
    </bk>
    <bk>
      <extLst>
        <ext uri="{3e2802c4-a4d2-4d8b-9148-e3be6c30e623}">
          <xlrd:rvb i="6745"/>
        </ext>
      </extLst>
    </bk>
    <bk>
      <extLst>
        <ext uri="{3e2802c4-a4d2-4d8b-9148-e3be6c30e623}">
          <xlrd:rvb i="6748"/>
        </ext>
      </extLst>
    </bk>
    <bk>
      <extLst>
        <ext uri="{3e2802c4-a4d2-4d8b-9148-e3be6c30e623}">
          <xlrd:rvb i="6750"/>
        </ext>
      </extLst>
    </bk>
    <bk>
      <extLst>
        <ext uri="{3e2802c4-a4d2-4d8b-9148-e3be6c30e623}">
          <xlrd:rvb i="6753"/>
        </ext>
      </extLst>
    </bk>
    <bk>
      <extLst>
        <ext uri="{3e2802c4-a4d2-4d8b-9148-e3be6c30e623}">
          <xlrd:rvb i="6756"/>
        </ext>
      </extLst>
    </bk>
    <bk>
      <extLst>
        <ext uri="{3e2802c4-a4d2-4d8b-9148-e3be6c30e623}">
          <xlrd:rvb i="6759"/>
        </ext>
      </extLst>
    </bk>
    <bk>
      <extLst>
        <ext uri="{3e2802c4-a4d2-4d8b-9148-e3be6c30e623}">
          <xlrd:rvb i="6762"/>
        </ext>
      </extLst>
    </bk>
    <bk>
      <extLst>
        <ext uri="{3e2802c4-a4d2-4d8b-9148-e3be6c30e623}">
          <xlrd:rvb i="6765"/>
        </ext>
      </extLst>
    </bk>
    <bk>
      <extLst>
        <ext uri="{3e2802c4-a4d2-4d8b-9148-e3be6c30e623}">
          <xlrd:rvb i="6768"/>
        </ext>
      </extLst>
    </bk>
    <bk>
      <extLst>
        <ext uri="{3e2802c4-a4d2-4d8b-9148-e3be6c30e623}">
          <xlrd:rvb i="6771"/>
        </ext>
      </extLst>
    </bk>
    <bk>
      <extLst>
        <ext uri="{3e2802c4-a4d2-4d8b-9148-e3be6c30e623}">
          <xlrd:rvb i="6774"/>
        </ext>
      </extLst>
    </bk>
    <bk>
      <extLst>
        <ext uri="{3e2802c4-a4d2-4d8b-9148-e3be6c30e623}">
          <xlrd:rvb i="6777"/>
        </ext>
      </extLst>
    </bk>
    <bk>
      <extLst>
        <ext uri="{3e2802c4-a4d2-4d8b-9148-e3be6c30e623}">
          <xlrd:rvb i="6780"/>
        </ext>
      </extLst>
    </bk>
    <bk>
      <extLst>
        <ext uri="{3e2802c4-a4d2-4d8b-9148-e3be6c30e623}">
          <xlrd:rvb i="6783"/>
        </ext>
      </extLst>
    </bk>
    <bk>
      <extLst>
        <ext uri="{3e2802c4-a4d2-4d8b-9148-e3be6c30e623}">
          <xlrd:rvb i="6786"/>
        </ext>
      </extLst>
    </bk>
    <bk>
      <extLst>
        <ext uri="{3e2802c4-a4d2-4d8b-9148-e3be6c30e623}">
          <xlrd:rvb i="6789"/>
        </ext>
      </extLst>
    </bk>
    <bk>
      <extLst>
        <ext uri="{3e2802c4-a4d2-4d8b-9148-e3be6c30e623}">
          <xlrd:rvb i="6792"/>
        </ext>
      </extLst>
    </bk>
    <bk>
      <extLst>
        <ext uri="{3e2802c4-a4d2-4d8b-9148-e3be6c30e623}">
          <xlrd:rvb i="6795"/>
        </ext>
      </extLst>
    </bk>
    <bk>
      <extLst>
        <ext uri="{3e2802c4-a4d2-4d8b-9148-e3be6c30e623}">
          <xlrd:rvb i="6798"/>
        </ext>
      </extLst>
    </bk>
    <bk>
      <extLst>
        <ext uri="{3e2802c4-a4d2-4d8b-9148-e3be6c30e623}">
          <xlrd:rvb i="6801"/>
        </ext>
      </extLst>
    </bk>
    <bk>
      <extLst>
        <ext uri="{3e2802c4-a4d2-4d8b-9148-e3be6c30e623}">
          <xlrd:rvb i="6804"/>
        </ext>
      </extLst>
    </bk>
    <bk>
      <extLst>
        <ext uri="{3e2802c4-a4d2-4d8b-9148-e3be6c30e623}">
          <xlrd:rvb i="6807"/>
        </ext>
      </extLst>
    </bk>
    <bk>
      <extLst>
        <ext uri="{3e2802c4-a4d2-4d8b-9148-e3be6c30e623}">
          <xlrd:rvb i="6810"/>
        </ext>
      </extLst>
    </bk>
    <bk>
      <extLst>
        <ext uri="{3e2802c4-a4d2-4d8b-9148-e3be6c30e623}">
          <xlrd:rvb i="6813"/>
        </ext>
      </extLst>
    </bk>
    <bk>
      <extLst>
        <ext uri="{3e2802c4-a4d2-4d8b-9148-e3be6c30e623}">
          <xlrd:rvb i="6816"/>
        </ext>
      </extLst>
    </bk>
    <bk>
      <extLst>
        <ext uri="{3e2802c4-a4d2-4d8b-9148-e3be6c30e623}">
          <xlrd:rvb i="6819"/>
        </ext>
      </extLst>
    </bk>
    <bk>
      <extLst>
        <ext uri="{3e2802c4-a4d2-4d8b-9148-e3be6c30e623}">
          <xlrd:rvb i="6822"/>
        </ext>
      </extLst>
    </bk>
    <bk>
      <extLst>
        <ext uri="{3e2802c4-a4d2-4d8b-9148-e3be6c30e623}">
          <xlrd:rvb i="6825"/>
        </ext>
      </extLst>
    </bk>
    <bk>
      <extLst>
        <ext uri="{3e2802c4-a4d2-4d8b-9148-e3be6c30e623}">
          <xlrd:rvb i="6828"/>
        </ext>
      </extLst>
    </bk>
    <bk>
      <extLst>
        <ext uri="{3e2802c4-a4d2-4d8b-9148-e3be6c30e623}">
          <xlrd:rvb i="6831"/>
        </ext>
      </extLst>
    </bk>
    <bk>
      <extLst>
        <ext uri="{3e2802c4-a4d2-4d8b-9148-e3be6c30e623}">
          <xlrd:rvb i="6834"/>
        </ext>
      </extLst>
    </bk>
    <bk>
      <extLst>
        <ext uri="{3e2802c4-a4d2-4d8b-9148-e3be6c30e623}">
          <xlrd:rvb i="6837"/>
        </ext>
      </extLst>
    </bk>
    <bk>
      <extLst>
        <ext uri="{3e2802c4-a4d2-4d8b-9148-e3be6c30e623}">
          <xlrd:rvb i="6840"/>
        </ext>
      </extLst>
    </bk>
    <bk>
      <extLst>
        <ext uri="{3e2802c4-a4d2-4d8b-9148-e3be6c30e623}">
          <xlrd:rvb i="6843"/>
        </ext>
      </extLst>
    </bk>
    <bk>
      <extLst>
        <ext uri="{3e2802c4-a4d2-4d8b-9148-e3be6c30e623}">
          <xlrd:rvb i="6846"/>
        </ext>
      </extLst>
    </bk>
    <bk>
      <extLst>
        <ext uri="{3e2802c4-a4d2-4d8b-9148-e3be6c30e623}">
          <xlrd:rvb i="6849"/>
        </ext>
      </extLst>
    </bk>
    <bk>
      <extLst>
        <ext uri="{3e2802c4-a4d2-4d8b-9148-e3be6c30e623}">
          <xlrd:rvb i="6852"/>
        </ext>
      </extLst>
    </bk>
    <bk>
      <extLst>
        <ext uri="{3e2802c4-a4d2-4d8b-9148-e3be6c30e623}">
          <xlrd:rvb i="6855"/>
        </ext>
      </extLst>
    </bk>
    <bk>
      <extLst>
        <ext uri="{3e2802c4-a4d2-4d8b-9148-e3be6c30e623}">
          <xlrd:rvb i="6858"/>
        </ext>
      </extLst>
    </bk>
    <bk>
      <extLst>
        <ext uri="{3e2802c4-a4d2-4d8b-9148-e3be6c30e623}">
          <xlrd:rvb i="6861"/>
        </ext>
      </extLst>
    </bk>
    <bk>
      <extLst>
        <ext uri="{3e2802c4-a4d2-4d8b-9148-e3be6c30e623}">
          <xlrd:rvb i="6864"/>
        </ext>
      </extLst>
    </bk>
    <bk>
      <extLst>
        <ext uri="{3e2802c4-a4d2-4d8b-9148-e3be6c30e623}">
          <xlrd:rvb i="6867"/>
        </ext>
      </extLst>
    </bk>
    <bk>
      <extLst>
        <ext uri="{3e2802c4-a4d2-4d8b-9148-e3be6c30e623}">
          <xlrd:rvb i="6870"/>
        </ext>
      </extLst>
    </bk>
    <bk>
      <extLst>
        <ext uri="{3e2802c4-a4d2-4d8b-9148-e3be6c30e623}">
          <xlrd:rvb i="6873"/>
        </ext>
      </extLst>
    </bk>
    <bk>
      <extLst>
        <ext uri="{3e2802c4-a4d2-4d8b-9148-e3be6c30e623}">
          <xlrd:rvb i="6876"/>
        </ext>
      </extLst>
    </bk>
    <bk>
      <extLst>
        <ext uri="{3e2802c4-a4d2-4d8b-9148-e3be6c30e623}">
          <xlrd:rvb i="6879"/>
        </ext>
      </extLst>
    </bk>
    <bk>
      <extLst>
        <ext uri="{3e2802c4-a4d2-4d8b-9148-e3be6c30e623}">
          <xlrd:rvb i="6882"/>
        </ext>
      </extLst>
    </bk>
    <bk>
      <extLst>
        <ext uri="{3e2802c4-a4d2-4d8b-9148-e3be6c30e623}">
          <xlrd:rvb i="6885"/>
        </ext>
      </extLst>
    </bk>
    <bk>
      <extLst>
        <ext uri="{3e2802c4-a4d2-4d8b-9148-e3be6c30e623}">
          <xlrd:rvb i="6888"/>
        </ext>
      </extLst>
    </bk>
    <bk>
      <extLst>
        <ext uri="{3e2802c4-a4d2-4d8b-9148-e3be6c30e623}">
          <xlrd:rvb i="6891"/>
        </ext>
      </extLst>
    </bk>
    <bk>
      <extLst>
        <ext uri="{3e2802c4-a4d2-4d8b-9148-e3be6c30e623}">
          <xlrd:rvb i="6894"/>
        </ext>
      </extLst>
    </bk>
    <bk>
      <extLst>
        <ext uri="{3e2802c4-a4d2-4d8b-9148-e3be6c30e623}">
          <xlrd:rvb i="6897"/>
        </ext>
      </extLst>
    </bk>
    <bk>
      <extLst>
        <ext uri="{3e2802c4-a4d2-4d8b-9148-e3be6c30e623}">
          <xlrd:rvb i="6900"/>
        </ext>
      </extLst>
    </bk>
    <bk>
      <extLst>
        <ext uri="{3e2802c4-a4d2-4d8b-9148-e3be6c30e623}">
          <xlrd:rvb i="6903"/>
        </ext>
      </extLst>
    </bk>
    <bk>
      <extLst>
        <ext uri="{3e2802c4-a4d2-4d8b-9148-e3be6c30e623}">
          <xlrd:rvb i="6906"/>
        </ext>
      </extLst>
    </bk>
    <bk>
      <extLst>
        <ext uri="{3e2802c4-a4d2-4d8b-9148-e3be6c30e623}">
          <xlrd:rvb i="6909"/>
        </ext>
      </extLst>
    </bk>
    <bk>
      <extLst>
        <ext uri="{3e2802c4-a4d2-4d8b-9148-e3be6c30e623}">
          <xlrd:rvb i="6912"/>
        </ext>
      </extLst>
    </bk>
    <bk>
      <extLst>
        <ext uri="{3e2802c4-a4d2-4d8b-9148-e3be6c30e623}">
          <xlrd:rvb i="6915"/>
        </ext>
      </extLst>
    </bk>
    <bk>
      <extLst>
        <ext uri="{3e2802c4-a4d2-4d8b-9148-e3be6c30e623}">
          <xlrd:rvb i="6918"/>
        </ext>
      </extLst>
    </bk>
    <bk>
      <extLst>
        <ext uri="{3e2802c4-a4d2-4d8b-9148-e3be6c30e623}">
          <xlrd:rvb i="6921"/>
        </ext>
      </extLst>
    </bk>
    <bk>
      <extLst>
        <ext uri="{3e2802c4-a4d2-4d8b-9148-e3be6c30e623}">
          <xlrd:rvb i="6924"/>
        </ext>
      </extLst>
    </bk>
    <bk>
      <extLst>
        <ext uri="{3e2802c4-a4d2-4d8b-9148-e3be6c30e623}">
          <xlrd:rvb i="6927"/>
        </ext>
      </extLst>
    </bk>
    <bk>
      <extLst>
        <ext uri="{3e2802c4-a4d2-4d8b-9148-e3be6c30e623}">
          <xlrd:rvb i="6930"/>
        </ext>
      </extLst>
    </bk>
    <bk>
      <extLst>
        <ext uri="{3e2802c4-a4d2-4d8b-9148-e3be6c30e623}">
          <xlrd:rvb i="6933"/>
        </ext>
      </extLst>
    </bk>
    <bk>
      <extLst>
        <ext uri="{3e2802c4-a4d2-4d8b-9148-e3be6c30e623}">
          <xlrd:rvb i="6936"/>
        </ext>
      </extLst>
    </bk>
    <bk>
      <extLst>
        <ext uri="{3e2802c4-a4d2-4d8b-9148-e3be6c30e623}">
          <xlrd:rvb i="6939"/>
        </ext>
      </extLst>
    </bk>
    <bk>
      <extLst>
        <ext uri="{3e2802c4-a4d2-4d8b-9148-e3be6c30e623}">
          <xlrd:rvb i="6942"/>
        </ext>
      </extLst>
    </bk>
    <bk>
      <extLst>
        <ext uri="{3e2802c4-a4d2-4d8b-9148-e3be6c30e623}">
          <xlrd:rvb i="6945"/>
        </ext>
      </extLst>
    </bk>
    <bk>
      <extLst>
        <ext uri="{3e2802c4-a4d2-4d8b-9148-e3be6c30e623}">
          <xlrd:rvb i="6951"/>
        </ext>
      </extLst>
    </bk>
    <bk>
      <extLst>
        <ext uri="{3e2802c4-a4d2-4d8b-9148-e3be6c30e623}">
          <xlrd:rvb i="6954"/>
        </ext>
      </extLst>
    </bk>
    <bk>
      <extLst>
        <ext uri="{3e2802c4-a4d2-4d8b-9148-e3be6c30e623}">
          <xlrd:rvb i="6957"/>
        </ext>
      </extLst>
    </bk>
    <bk>
      <extLst>
        <ext uri="{3e2802c4-a4d2-4d8b-9148-e3be6c30e623}">
          <xlrd:rvb i="6959"/>
        </ext>
      </extLst>
    </bk>
    <bk>
      <extLst>
        <ext uri="{3e2802c4-a4d2-4d8b-9148-e3be6c30e623}">
          <xlrd:rvb i="6962"/>
        </ext>
      </extLst>
    </bk>
    <bk>
      <extLst>
        <ext uri="{3e2802c4-a4d2-4d8b-9148-e3be6c30e623}">
          <xlrd:rvb i="6965"/>
        </ext>
      </extLst>
    </bk>
    <bk>
      <extLst>
        <ext uri="{3e2802c4-a4d2-4d8b-9148-e3be6c30e623}">
          <xlrd:rvb i="6968"/>
        </ext>
      </extLst>
    </bk>
    <bk>
      <extLst>
        <ext uri="{3e2802c4-a4d2-4d8b-9148-e3be6c30e623}">
          <xlrd:rvb i="6971"/>
        </ext>
      </extLst>
    </bk>
    <bk>
      <extLst>
        <ext uri="{3e2802c4-a4d2-4d8b-9148-e3be6c30e623}">
          <xlrd:rvb i="6974"/>
        </ext>
      </extLst>
    </bk>
    <bk>
      <extLst>
        <ext uri="{3e2802c4-a4d2-4d8b-9148-e3be6c30e623}">
          <xlrd:rvb i="6977"/>
        </ext>
      </extLst>
    </bk>
    <bk>
      <extLst>
        <ext uri="{3e2802c4-a4d2-4d8b-9148-e3be6c30e623}">
          <xlrd:rvb i="6980"/>
        </ext>
      </extLst>
    </bk>
    <bk>
      <extLst>
        <ext uri="{3e2802c4-a4d2-4d8b-9148-e3be6c30e623}">
          <xlrd:rvb i="6983"/>
        </ext>
      </extLst>
    </bk>
    <bk>
      <extLst>
        <ext uri="{3e2802c4-a4d2-4d8b-9148-e3be6c30e623}">
          <xlrd:rvb i="6986"/>
        </ext>
      </extLst>
    </bk>
    <bk>
      <extLst>
        <ext uri="{3e2802c4-a4d2-4d8b-9148-e3be6c30e623}">
          <xlrd:rvb i="6989"/>
        </ext>
      </extLst>
    </bk>
    <bk>
      <extLst>
        <ext uri="{3e2802c4-a4d2-4d8b-9148-e3be6c30e623}">
          <xlrd:rvb i="6992"/>
        </ext>
      </extLst>
    </bk>
    <bk>
      <extLst>
        <ext uri="{3e2802c4-a4d2-4d8b-9148-e3be6c30e623}">
          <xlrd:rvb i="6995"/>
        </ext>
      </extLst>
    </bk>
    <bk>
      <extLst>
        <ext uri="{3e2802c4-a4d2-4d8b-9148-e3be6c30e623}">
          <xlrd:rvb i="6998"/>
        </ext>
      </extLst>
    </bk>
    <bk>
      <extLst>
        <ext uri="{3e2802c4-a4d2-4d8b-9148-e3be6c30e623}">
          <xlrd:rvb i="7001"/>
        </ext>
      </extLst>
    </bk>
    <bk>
      <extLst>
        <ext uri="{3e2802c4-a4d2-4d8b-9148-e3be6c30e623}">
          <xlrd:rvb i="7004"/>
        </ext>
      </extLst>
    </bk>
    <bk>
      <extLst>
        <ext uri="{3e2802c4-a4d2-4d8b-9148-e3be6c30e623}">
          <xlrd:rvb i="7007"/>
        </ext>
      </extLst>
    </bk>
    <bk>
      <extLst>
        <ext uri="{3e2802c4-a4d2-4d8b-9148-e3be6c30e623}">
          <xlrd:rvb i="7010"/>
        </ext>
      </extLst>
    </bk>
    <bk>
      <extLst>
        <ext uri="{3e2802c4-a4d2-4d8b-9148-e3be6c30e623}">
          <xlrd:rvb i="7013"/>
        </ext>
      </extLst>
    </bk>
    <bk>
      <extLst>
        <ext uri="{3e2802c4-a4d2-4d8b-9148-e3be6c30e623}">
          <xlrd:rvb i="7016"/>
        </ext>
      </extLst>
    </bk>
    <bk>
      <extLst>
        <ext uri="{3e2802c4-a4d2-4d8b-9148-e3be6c30e623}">
          <xlrd:rvb i="7019"/>
        </ext>
      </extLst>
    </bk>
    <bk>
      <extLst>
        <ext uri="{3e2802c4-a4d2-4d8b-9148-e3be6c30e623}">
          <xlrd:rvb i="7022"/>
        </ext>
      </extLst>
    </bk>
    <bk>
      <extLst>
        <ext uri="{3e2802c4-a4d2-4d8b-9148-e3be6c30e623}">
          <xlrd:rvb i="7025"/>
        </ext>
      </extLst>
    </bk>
    <bk>
      <extLst>
        <ext uri="{3e2802c4-a4d2-4d8b-9148-e3be6c30e623}">
          <xlrd:rvb i="7028"/>
        </ext>
      </extLst>
    </bk>
    <bk>
      <extLst>
        <ext uri="{3e2802c4-a4d2-4d8b-9148-e3be6c30e623}">
          <xlrd:rvb i="7031"/>
        </ext>
      </extLst>
    </bk>
    <bk>
      <extLst>
        <ext uri="{3e2802c4-a4d2-4d8b-9148-e3be6c30e623}">
          <xlrd:rvb i="7034"/>
        </ext>
      </extLst>
    </bk>
    <bk>
      <extLst>
        <ext uri="{3e2802c4-a4d2-4d8b-9148-e3be6c30e623}">
          <xlrd:rvb i="7037"/>
        </ext>
      </extLst>
    </bk>
    <bk>
      <extLst>
        <ext uri="{3e2802c4-a4d2-4d8b-9148-e3be6c30e623}">
          <xlrd:rvb i="7040"/>
        </ext>
      </extLst>
    </bk>
    <bk>
      <extLst>
        <ext uri="{3e2802c4-a4d2-4d8b-9148-e3be6c30e623}">
          <xlrd:rvb i="7043"/>
        </ext>
      </extLst>
    </bk>
    <bk>
      <extLst>
        <ext uri="{3e2802c4-a4d2-4d8b-9148-e3be6c30e623}">
          <xlrd:rvb i="7046"/>
        </ext>
      </extLst>
    </bk>
    <bk>
      <extLst>
        <ext uri="{3e2802c4-a4d2-4d8b-9148-e3be6c30e623}">
          <xlrd:rvb i="7049"/>
        </ext>
      </extLst>
    </bk>
    <bk>
      <extLst>
        <ext uri="{3e2802c4-a4d2-4d8b-9148-e3be6c30e623}">
          <xlrd:rvb i="7055"/>
        </ext>
      </extLst>
    </bk>
    <bk>
      <extLst>
        <ext uri="{3e2802c4-a4d2-4d8b-9148-e3be6c30e623}">
          <xlrd:rvb i="7058"/>
        </ext>
      </extLst>
    </bk>
    <bk>
      <extLst>
        <ext uri="{3e2802c4-a4d2-4d8b-9148-e3be6c30e623}">
          <xlrd:rvb i="7061"/>
        </ext>
      </extLst>
    </bk>
    <bk>
      <extLst>
        <ext uri="{3e2802c4-a4d2-4d8b-9148-e3be6c30e623}">
          <xlrd:rvb i="7064"/>
        </ext>
      </extLst>
    </bk>
    <bk>
      <extLst>
        <ext uri="{3e2802c4-a4d2-4d8b-9148-e3be6c30e623}">
          <xlrd:rvb i="7067"/>
        </ext>
      </extLst>
    </bk>
    <bk>
      <extLst>
        <ext uri="{3e2802c4-a4d2-4d8b-9148-e3be6c30e623}">
          <xlrd:rvb i="7070"/>
        </ext>
      </extLst>
    </bk>
    <bk>
      <extLst>
        <ext uri="{3e2802c4-a4d2-4d8b-9148-e3be6c30e623}">
          <xlrd:rvb i="7073"/>
        </ext>
      </extLst>
    </bk>
    <bk>
      <extLst>
        <ext uri="{3e2802c4-a4d2-4d8b-9148-e3be6c30e623}">
          <xlrd:rvb i="7076"/>
        </ext>
      </extLst>
    </bk>
    <bk>
      <extLst>
        <ext uri="{3e2802c4-a4d2-4d8b-9148-e3be6c30e623}">
          <xlrd:rvb i="7082"/>
        </ext>
      </extLst>
    </bk>
    <bk>
      <extLst>
        <ext uri="{3e2802c4-a4d2-4d8b-9148-e3be6c30e623}">
          <xlrd:rvb i="7085"/>
        </ext>
      </extLst>
    </bk>
    <bk>
      <extLst>
        <ext uri="{3e2802c4-a4d2-4d8b-9148-e3be6c30e623}">
          <xlrd:rvb i="7088"/>
        </ext>
      </extLst>
    </bk>
    <bk>
      <extLst>
        <ext uri="{3e2802c4-a4d2-4d8b-9148-e3be6c30e623}">
          <xlrd:rvb i="7091"/>
        </ext>
      </extLst>
    </bk>
    <bk>
      <extLst>
        <ext uri="{3e2802c4-a4d2-4d8b-9148-e3be6c30e623}">
          <xlrd:rvb i="7094"/>
        </ext>
      </extLst>
    </bk>
    <bk>
      <extLst>
        <ext uri="{3e2802c4-a4d2-4d8b-9148-e3be6c30e623}">
          <xlrd:rvb i="7097"/>
        </ext>
      </extLst>
    </bk>
    <bk>
      <extLst>
        <ext uri="{3e2802c4-a4d2-4d8b-9148-e3be6c30e623}">
          <xlrd:rvb i="7100"/>
        </ext>
      </extLst>
    </bk>
    <bk>
      <extLst>
        <ext uri="{3e2802c4-a4d2-4d8b-9148-e3be6c30e623}">
          <xlrd:rvb i="7103"/>
        </ext>
      </extLst>
    </bk>
    <bk>
      <extLst>
        <ext uri="{3e2802c4-a4d2-4d8b-9148-e3be6c30e623}">
          <xlrd:rvb i="7106"/>
        </ext>
      </extLst>
    </bk>
    <bk>
      <extLst>
        <ext uri="{3e2802c4-a4d2-4d8b-9148-e3be6c30e623}">
          <xlrd:rvb i="7109"/>
        </ext>
      </extLst>
    </bk>
    <bk>
      <extLst>
        <ext uri="{3e2802c4-a4d2-4d8b-9148-e3be6c30e623}">
          <xlrd:rvb i="7112"/>
        </ext>
      </extLst>
    </bk>
    <bk>
      <extLst>
        <ext uri="{3e2802c4-a4d2-4d8b-9148-e3be6c30e623}">
          <xlrd:rvb i="7115"/>
        </ext>
      </extLst>
    </bk>
    <bk>
      <extLst>
        <ext uri="{3e2802c4-a4d2-4d8b-9148-e3be6c30e623}">
          <xlrd:rvb i="7118"/>
        </ext>
      </extLst>
    </bk>
    <bk>
      <extLst>
        <ext uri="{3e2802c4-a4d2-4d8b-9148-e3be6c30e623}">
          <xlrd:rvb i="7121"/>
        </ext>
      </extLst>
    </bk>
    <bk>
      <extLst>
        <ext uri="{3e2802c4-a4d2-4d8b-9148-e3be6c30e623}">
          <xlrd:rvb i="7124"/>
        </ext>
      </extLst>
    </bk>
    <bk>
      <extLst>
        <ext uri="{3e2802c4-a4d2-4d8b-9148-e3be6c30e623}">
          <xlrd:rvb i="7127"/>
        </ext>
      </extLst>
    </bk>
    <bk>
      <extLst>
        <ext uri="{3e2802c4-a4d2-4d8b-9148-e3be6c30e623}">
          <xlrd:rvb i="7129"/>
        </ext>
      </extLst>
    </bk>
    <bk>
      <extLst>
        <ext uri="{3e2802c4-a4d2-4d8b-9148-e3be6c30e623}">
          <xlrd:rvb i="7132"/>
        </ext>
      </extLst>
    </bk>
    <bk>
      <extLst>
        <ext uri="{3e2802c4-a4d2-4d8b-9148-e3be6c30e623}">
          <xlrd:rvb i="7135"/>
        </ext>
      </extLst>
    </bk>
    <bk>
      <extLst>
        <ext uri="{3e2802c4-a4d2-4d8b-9148-e3be6c30e623}">
          <xlrd:rvb i="7138"/>
        </ext>
      </extLst>
    </bk>
    <bk>
      <extLst>
        <ext uri="{3e2802c4-a4d2-4d8b-9148-e3be6c30e623}">
          <xlrd:rvb i="7141"/>
        </ext>
      </extLst>
    </bk>
    <bk>
      <extLst>
        <ext uri="{3e2802c4-a4d2-4d8b-9148-e3be6c30e623}">
          <xlrd:rvb i="7144"/>
        </ext>
      </extLst>
    </bk>
    <bk>
      <extLst>
        <ext uri="{3e2802c4-a4d2-4d8b-9148-e3be6c30e623}">
          <xlrd:rvb i="7147"/>
        </ext>
      </extLst>
    </bk>
    <bk>
      <extLst>
        <ext uri="{3e2802c4-a4d2-4d8b-9148-e3be6c30e623}">
          <xlrd:rvb i="7150"/>
        </ext>
      </extLst>
    </bk>
    <bk>
      <extLst>
        <ext uri="{3e2802c4-a4d2-4d8b-9148-e3be6c30e623}">
          <xlrd:rvb i="7153"/>
        </ext>
      </extLst>
    </bk>
    <bk>
      <extLst>
        <ext uri="{3e2802c4-a4d2-4d8b-9148-e3be6c30e623}">
          <xlrd:rvb i="7156"/>
        </ext>
      </extLst>
    </bk>
    <bk>
      <extLst>
        <ext uri="{3e2802c4-a4d2-4d8b-9148-e3be6c30e623}">
          <xlrd:rvb i="7158"/>
        </ext>
      </extLst>
    </bk>
    <bk>
      <extLst>
        <ext uri="{3e2802c4-a4d2-4d8b-9148-e3be6c30e623}">
          <xlrd:rvb i="7161"/>
        </ext>
      </extLst>
    </bk>
    <bk>
      <extLst>
        <ext uri="{3e2802c4-a4d2-4d8b-9148-e3be6c30e623}">
          <xlrd:rvb i="7164"/>
        </ext>
      </extLst>
    </bk>
    <bk>
      <extLst>
        <ext uri="{3e2802c4-a4d2-4d8b-9148-e3be6c30e623}">
          <xlrd:rvb i="7167"/>
        </ext>
      </extLst>
    </bk>
    <bk>
      <extLst>
        <ext uri="{3e2802c4-a4d2-4d8b-9148-e3be6c30e623}">
          <xlrd:rvb i="7173"/>
        </ext>
      </extLst>
    </bk>
    <bk>
      <extLst>
        <ext uri="{3e2802c4-a4d2-4d8b-9148-e3be6c30e623}">
          <xlrd:rvb i="7176"/>
        </ext>
      </extLst>
    </bk>
    <bk>
      <extLst>
        <ext uri="{3e2802c4-a4d2-4d8b-9148-e3be6c30e623}">
          <xlrd:rvb i="7179"/>
        </ext>
      </extLst>
    </bk>
    <bk>
      <extLst>
        <ext uri="{3e2802c4-a4d2-4d8b-9148-e3be6c30e623}">
          <xlrd:rvb i="7182"/>
        </ext>
      </extLst>
    </bk>
    <bk>
      <extLst>
        <ext uri="{3e2802c4-a4d2-4d8b-9148-e3be6c30e623}">
          <xlrd:rvb i="7185"/>
        </ext>
      </extLst>
    </bk>
    <bk>
      <extLst>
        <ext uri="{3e2802c4-a4d2-4d8b-9148-e3be6c30e623}">
          <xlrd:rvb i="7188"/>
        </ext>
      </extLst>
    </bk>
    <bk>
      <extLst>
        <ext uri="{3e2802c4-a4d2-4d8b-9148-e3be6c30e623}">
          <xlrd:rvb i="7191"/>
        </ext>
      </extLst>
    </bk>
    <bk>
      <extLst>
        <ext uri="{3e2802c4-a4d2-4d8b-9148-e3be6c30e623}">
          <xlrd:rvb i="7194"/>
        </ext>
      </extLst>
    </bk>
    <bk>
      <extLst>
        <ext uri="{3e2802c4-a4d2-4d8b-9148-e3be6c30e623}">
          <xlrd:rvb i="7200"/>
        </ext>
      </extLst>
    </bk>
    <bk>
      <extLst>
        <ext uri="{3e2802c4-a4d2-4d8b-9148-e3be6c30e623}">
          <xlrd:rvb i="7203"/>
        </ext>
      </extLst>
    </bk>
    <bk>
      <extLst>
        <ext uri="{3e2802c4-a4d2-4d8b-9148-e3be6c30e623}">
          <xlrd:rvb i="7206"/>
        </ext>
      </extLst>
    </bk>
    <bk>
      <extLst>
        <ext uri="{3e2802c4-a4d2-4d8b-9148-e3be6c30e623}">
          <xlrd:rvb i="7209"/>
        </ext>
      </extLst>
    </bk>
    <bk>
      <extLst>
        <ext uri="{3e2802c4-a4d2-4d8b-9148-e3be6c30e623}">
          <xlrd:rvb i="7212"/>
        </ext>
      </extLst>
    </bk>
    <bk>
      <extLst>
        <ext uri="{3e2802c4-a4d2-4d8b-9148-e3be6c30e623}">
          <xlrd:rvb i="7215"/>
        </ext>
      </extLst>
    </bk>
    <bk>
      <extLst>
        <ext uri="{3e2802c4-a4d2-4d8b-9148-e3be6c30e623}">
          <xlrd:rvb i="7218"/>
        </ext>
      </extLst>
    </bk>
    <bk>
      <extLst>
        <ext uri="{3e2802c4-a4d2-4d8b-9148-e3be6c30e623}">
          <xlrd:rvb i="7221"/>
        </ext>
      </extLst>
    </bk>
    <bk>
      <extLst>
        <ext uri="{3e2802c4-a4d2-4d8b-9148-e3be6c30e623}">
          <xlrd:rvb i="7224"/>
        </ext>
      </extLst>
    </bk>
    <bk>
      <extLst>
        <ext uri="{3e2802c4-a4d2-4d8b-9148-e3be6c30e623}">
          <xlrd:rvb i="7227"/>
        </ext>
      </extLst>
    </bk>
    <bk>
      <extLst>
        <ext uri="{3e2802c4-a4d2-4d8b-9148-e3be6c30e623}">
          <xlrd:rvb i="7230"/>
        </ext>
      </extLst>
    </bk>
    <bk>
      <extLst>
        <ext uri="{3e2802c4-a4d2-4d8b-9148-e3be6c30e623}">
          <xlrd:rvb i="7233"/>
        </ext>
      </extLst>
    </bk>
    <bk>
      <extLst>
        <ext uri="{3e2802c4-a4d2-4d8b-9148-e3be6c30e623}">
          <xlrd:rvb i="7236"/>
        </ext>
      </extLst>
    </bk>
    <bk>
      <extLst>
        <ext uri="{3e2802c4-a4d2-4d8b-9148-e3be6c30e623}">
          <xlrd:rvb i="7239"/>
        </ext>
      </extLst>
    </bk>
    <bk>
      <extLst>
        <ext uri="{3e2802c4-a4d2-4d8b-9148-e3be6c30e623}">
          <xlrd:rvb i="7242"/>
        </ext>
      </extLst>
    </bk>
    <bk>
      <extLst>
        <ext uri="{3e2802c4-a4d2-4d8b-9148-e3be6c30e623}">
          <xlrd:rvb i="7245"/>
        </ext>
      </extLst>
    </bk>
    <bk>
      <extLst>
        <ext uri="{3e2802c4-a4d2-4d8b-9148-e3be6c30e623}">
          <xlrd:rvb i="7248"/>
        </ext>
      </extLst>
    </bk>
    <bk>
      <extLst>
        <ext uri="{3e2802c4-a4d2-4d8b-9148-e3be6c30e623}">
          <xlrd:rvb i="7251"/>
        </ext>
      </extLst>
    </bk>
    <bk>
      <extLst>
        <ext uri="{3e2802c4-a4d2-4d8b-9148-e3be6c30e623}">
          <xlrd:rvb i="7254"/>
        </ext>
      </extLst>
    </bk>
    <bk>
      <extLst>
        <ext uri="{3e2802c4-a4d2-4d8b-9148-e3be6c30e623}">
          <xlrd:rvb i="7261"/>
        </ext>
      </extLst>
    </bk>
    <bk>
      <extLst>
        <ext uri="{3e2802c4-a4d2-4d8b-9148-e3be6c30e623}">
          <xlrd:rvb i="7264"/>
        </ext>
      </extLst>
    </bk>
    <bk>
      <extLst>
        <ext uri="{3e2802c4-a4d2-4d8b-9148-e3be6c30e623}">
          <xlrd:rvb i="7267"/>
        </ext>
      </extLst>
    </bk>
    <bk>
      <extLst>
        <ext uri="{3e2802c4-a4d2-4d8b-9148-e3be6c30e623}">
          <xlrd:rvb i="7270"/>
        </ext>
      </extLst>
    </bk>
    <bk>
      <extLst>
        <ext uri="{3e2802c4-a4d2-4d8b-9148-e3be6c30e623}">
          <xlrd:rvb i="7273"/>
        </ext>
      </extLst>
    </bk>
    <bk>
      <extLst>
        <ext uri="{3e2802c4-a4d2-4d8b-9148-e3be6c30e623}">
          <xlrd:rvb i="7276"/>
        </ext>
      </extLst>
    </bk>
    <bk>
      <extLst>
        <ext uri="{3e2802c4-a4d2-4d8b-9148-e3be6c30e623}">
          <xlrd:rvb i="7279"/>
        </ext>
      </extLst>
    </bk>
    <bk>
      <extLst>
        <ext uri="{3e2802c4-a4d2-4d8b-9148-e3be6c30e623}">
          <xlrd:rvb i="7282"/>
        </ext>
      </extLst>
    </bk>
    <bk>
      <extLst>
        <ext uri="{3e2802c4-a4d2-4d8b-9148-e3be6c30e623}">
          <xlrd:rvb i="7285"/>
        </ext>
      </extLst>
    </bk>
    <bk>
      <extLst>
        <ext uri="{3e2802c4-a4d2-4d8b-9148-e3be6c30e623}">
          <xlrd:rvb i="7288"/>
        </ext>
      </extLst>
    </bk>
    <bk>
      <extLst>
        <ext uri="{3e2802c4-a4d2-4d8b-9148-e3be6c30e623}">
          <xlrd:rvb i="7291"/>
        </ext>
      </extLst>
    </bk>
    <bk>
      <extLst>
        <ext uri="{3e2802c4-a4d2-4d8b-9148-e3be6c30e623}">
          <xlrd:rvb i="7294"/>
        </ext>
      </extLst>
    </bk>
    <bk>
      <extLst>
        <ext uri="{3e2802c4-a4d2-4d8b-9148-e3be6c30e623}">
          <xlrd:rvb i="7297"/>
        </ext>
      </extLst>
    </bk>
    <bk>
      <extLst>
        <ext uri="{3e2802c4-a4d2-4d8b-9148-e3be6c30e623}">
          <xlrd:rvb i="7300"/>
        </ext>
      </extLst>
    </bk>
    <bk>
      <extLst>
        <ext uri="{3e2802c4-a4d2-4d8b-9148-e3be6c30e623}">
          <xlrd:rvb i="7303"/>
        </ext>
      </extLst>
    </bk>
    <bk>
      <extLst>
        <ext uri="{3e2802c4-a4d2-4d8b-9148-e3be6c30e623}">
          <xlrd:rvb i="7309"/>
        </ext>
      </extLst>
    </bk>
    <bk>
      <extLst>
        <ext uri="{3e2802c4-a4d2-4d8b-9148-e3be6c30e623}">
          <xlrd:rvb i="7312"/>
        </ext>
      </extLst>
    </bk>
    <bk>
      <extLst>
        <ext uri="{3e2802c4-a4d2-4d8b-9148-e3be6c30e623}">
          <xlrd:rvb i="7315"/>
        </ext>
      </extLst>
    </bk>
    <bk>
      <extLst>
        <ext uri="{3e2802c4-a4d2-4d8b-9148-e3be6c30e623}">
          <xlrd:rvb i="7318"/>
        </ext>
      </extLst>
    </bk>
    <bk>
      <extLst>
        <ext uri="{3e2802c4-a4d2-4d8b-9148-e3be6c30e623}">
          <xlrd:rvb i="7321"/>
        </ext>
      </extLst>
    </bk>
    <bk>
      <extLst>
        <ext uri="{3e2802c4-a4d2-4d8b-9148-e3be6c30e623}">
          <xlrd:rvb i="7324"/>
        </ext>
      </extLst>
    </bk>
    <bk>
      <extLst>
        <ext uri="{3e2802c4-a4d2-4d8b-9148-e3be6c30e623}">
          <xlrd:rvb i="7327"/>
        </ext>
      </extLst>
    </bk>
    <bk>
      <extLst>
        <ext uri="{3e2802c4-a4d2-4d8b-9148-e3be6c30e623}">
          <xlrd:rvb i="7330"/>
        </ext>
      </extLst>
    </bk>
    <bk>
      <extLst>
        <ext uri="{3e2802c4-a4d2-4d8b-9148-e3be6c30e623}">
          <xlrd:rvb i="7333"/>
        </ext>
      </extLst>
    </bk>
    <bk>
      <extLst>
        <ext uri="{3e2802c4-a4d2-4d8b-9148-e3be6c30e623}">
          <xlrd:rvb i="7336"/>
        </ext>
      </extLst>
    </bk>
    <bk>
      <extLst>
        <ext uri="{3e2802c4-a4d2-4d8b-9148-e3be6c30e623}">
          <xlrd:rvb i="7339"/>
        </ext>
      </extLst>
    </bk>
    <bk>
      <extLst>
        <ext uri="{3e2802c4-a4d2-4d8b-9148-e3be6c30e623}">
          <xlrd:rvb i="7342"/>
        </ext>
      </extLst>
    </bk>
    <bk>
      <extLst>
        <ext uri="{3e2802c4-a4d2-4d8b-9148-e3be6c30e623}">
          <xlrd:rvb i="7345"/>
        </ext>
      </extLst>
    </bk>
    <bk>
      <extLst>
        <ext uri="{3e2802c4-a4d2-4d8b-9148-e3be6c30e623}">
          <xlrd:rvb i="7348"/>
        </ext>
      </extLst>
    </bk>
    <bk>
      <extLst>
        <ext uri="{3e2802c4-a4d2-4d8b-9148-e3be6c30e623}">
          <xlrd:rvb i="7351"/>
        </ext>
      </extLst>
    </bk>
    <bk>
      <extLst>
        <ext uri="{3e2802c4-a4d2-4d8b-9148-e3be6c30e623}">
          <xlrd:rvb i="7354"/>
        </ext>
      </extLst>
    </bk>
    <bk>
      <extLst>
        <ext uri="{3e2802c4-a4d2-4d8b-9148-e3be6c30e623}">
          <xlrd:rvb i="7357"/>
        </ext>
      </extLst>
    </bk>
    <bk>
      <extLst>
        <ext uri="{3e2802c4-a4d2-4d8b-9148-e3be6c30e623}">
          <xlrd:rvb i="7360"/>
        </ext>
      </extLst>
    </bk>
    <bk>
      <extLst>
        <ext uri="{3e2802c4-a4d2-4d8b-9148-e3be6c30e623}">
          <xlrd:rvb i="7363"/>
        </ext>
      </extLst>
    </bk>
    <bk>
      <extLst>
        <ext uri="{3e2802c4-a4d2-4d8b-9148-e3be6c30e623}">
          <xlrd:rvb i="7366"/>
        </ext>
      </extLst>
    </bk>
    <bk>
      <extLst>
        <ext uri="{3e2802c4-a4d2-4d8b-9148-e3be6c30e623}">
          <xlrd:rvb i="7369"/>
        </ext>
      </extLst>
    </bk>
    <bk>
      <extLst>
        <ext uri="{3e2802c4-a4d2-4d8b-9148-e3be6c30e623}">
          <xlrd:rvb i="7372"/>
        </ext>
      </extLst>
    </bk>
    <bk>
      <extLst>
        <ext uri="{3e2802c4-a4d2-4d8b-9148-e3be6c30e623}">
          <xlrd:rvb i="7375"/>
        </ext>
      </extLst>
    </bk>
    <bk>
      <extLst>
        <ext uri="{3e2802c4-a4d2-4d8b-9148-e3be6c30e623}">
          <xlrd:rvb i="7378"/>
        </ext>
      </extLst>
    </bk>
    <bk>
      <extLst>
        <ext uri="{3e2802c4-a4d2-4d8b-9148-e3be6c30e623}">
          <xlrd:rvb i="7381"/>
        </ext>
      </extLst>
    </bk>
    <bk>
      <extLst>
        <ext uri="{3e2802c4-a4d2-4d8b-9148-e3be6c30e623}">
          <xlrd:rvb i="7384"/>
        </ext>
      </extLst>
    </bk>
    <bk>
      <extLst>
        <ext uri="{3e2802c4-a4d2-4d8b-9148-e3be6c30e623}">
          <xlrd:rvb i="7387"/>
        </ext>
      </extLst>
    </bk>
    <bk>
      <extLst>
        <ext uri="{3e2802c4-a4d2-4d8b-9148-e3be6c30e623}">
          <xlrd:rvb i="7390"/>
        </ext>
      </extLst>
    </bk>
    <bk>
      <extLst>
        <ext uri="{3e2802c4-a4d2-4d8b-9148-e3be6c30e623}">
          <xlrd:rvb i="7393"/>
        </ext>
      </extLst>
    </bk>
    <bk>
      <extLst>
        <ext uri="{3e2802c4-a4d2-4d8b-9148-e3be6c30e623}">
          <xlrd:rvb i="7396"/>
        </ext>
      </extLst>
    </bk>
    <bk>
      <extLst>
        <ext uri="{3e2802c4-a4d2-4d8b-9148-e3be6c30e623}">
          <xlrd:rvb i="7399"/>
        </ext>
      </extLst>
    </bk>
    <bk>
      <extLst>
        <ext uri="{3e2802c4-a4d2-4d8b-9148-e3be6c30e623}">
          <xlrd:rvb i="7402"/>
        </ext>
      </extLst>
    </bk>
    <bk>
      <extLst>
        <ext uri="{3e2802c4-a4d2-4d8b-9148-e3be6c30e623}">
          <xlrd:rvb i="7405"/>
        </ext>
      </extLst>
    </bk>
    <bk>
      <extLst>
        <ext uri="{3e2802c4-a4d2-4d8b-9148-e3be6c30e623}">
          <xlrd:rvb i="7408"/>
        </ext>
      </extLst>
    </bk>
    <bk>
      <extLst>
        <ext uri="{3e2802c4-a4d2-4d8b-9148-e3be6c30e623}">
          <xlrd:rvb i="7411"/>
        </ext>
      </extLst>
    </bk>
    <bk>
      <extLst>
        <ext uri="{3e2802c4-a4d2-4d8b-9148-e3be6c30e623}">
          <xlrd:rvb i="7414"/>
        </ext>
      </extLst>
    </bk>
    <bk>
      <extLst>
        <ext uri="{3e2802c4-a4d2-4d8b-9148-e3be6c30e623}">
          <xlrd:rvb i="7417"/>
        </ext>
      </extLst>
    </bk>
    <bk>
      <extLst>
        <ext uri="{3e2802c4-a4d2-4d8b-9148-e3be6c30e623}">
          <xlrd:rvb i="7420"/>
        </ext>
      </extLst>
    </bk>
    <bk>
      <extLst>
        <ext uri="{3e2802c4-a4d2-4d8b-9148-e3be6c30e623}">
          <xlrd:rvb i="7422"/>
        </ext>
      </extLst>
    </bk>
    <bk>
      <extLst>
        <ext uri="{3e2802c4-a4d2-4d8b-9148-e3be6c30e623}">
          <xlrd:rvb i="7425"/>
        </ext>
      </extLst>
    </bk>
    <bk>
      <extLst>
        <ext uri="{3e2802c4-a4d2-4d8b-9148-e3be6c30e623}">
          <xlrd:rvb i="7428"/>
        </ext>
      </extLst>
    </bk>
    <bk>
      <extLst>
        <ext uri="{3e2802c4-a4d2-4d8b-9148-e3be6c30e623}">
          <xlrd:rvb i="7431"/>
        </ext>
      </extLst>
    </bk>
    <bk>
      <extLst>
        <ext uri="{3e2802c4-a4d2-4d8b-9148-e3be6c30e623}">
          <xlrd:rvb i="7434"/>
        </ext>
      </extLst>
    </bk>
    <bk>
      <extLst>
        <ext uri="{3e2802c4-a4d2-4d8b-9148-e3be6c30e623}">
          <xlrd:rvb i="7437"/>
        </ext>
      </extLst>
    </bk>
    <bk>
      <extLst>
        <ext uri="{3e2802c4-a4d2-4d8b-9148-e3be6c30e623}">
          <xlrd:rvb i="7440"/>
        </ext>
      </extLst>
    </bk>
    <bk>
      <extLst>
        <ext uri="{3e2802c4-a4d2-4d8b-9148-e3be6c30e623}">
          <xlrd:rvb i="7443"/>
        </ext>
      </extLst>
    </bk>
    <bk>
      <extLst>
        <ext uri="{3e2802c4-a4d2-4d8b-9148-e3be6c30e623}">
          <xlrd:rvb i="7446"/>
        </ext>
      </extLst>
    </bk>
    <bk>
      <extLst>
        <ext uri="{3e2802c4-a4d2-4d8b-9148-e3be6c30e623}">
          <xlrd:rvb i="7449"/>
        </ext>
      </extLst>
    </bk>
    <bk>
      <extLst>
        <ext uri="{3e2802c4-a4d2-4d8b-9148-e3be6c30e623}">
          <xlrd:rvb i="7452"/>
        </ext>
      </extLst>
    </bk>
    <bk>
      <extLst>
        <ext uri="{3e2802c4-a4d2-4d8b-9148-e3be6c30e623}">
          <xlrd:rvb i="7455"/>
        </ext>
      </extLst>
    </bk>
    <bk>
      <extLst>
        <ext uri="{3e2802c4-a4d2-4d8b-9148-e3be6c30e623}">
          <xlrd:rvb i="7458"/>
        </ext>
      </extLst>
    </bk>
    <bk>
      <extLst>
        <ext uri="{3e2802c4-a4d2-4d8b-9148-e3be6c30e623}">
          <xlrd:rvb i="7461"/>
        </ext>
      </extLst>
    </bk>
    <bk>
      <extLst>
        <ext uri="{3e2802c4-a4d2-4d8b-9148-e3be6c30e623}">
          <xlrd:rvb i="7464"/>
        </ext>
      </extLst>
    </bk>
    <bk>
      <extLst>
        <ext uri="{3e2802c4-a4d2-4d8b-9148-e3be6c30e623}">
          <xlrd:rvb i="7467"/>
        </ext>
      </extLst>
    </bk>
    <bk>
      <extLst>
        <ext uri="{3e2802c4-a4d2-4d8b-9148-e3be6c30e623}">
          <xlrd:rvb i="7470"/>
        </ext>
      </extLst>
    </bk>
    <bk>
      <extLst>
        <ext uri="{3e2802c4-a4d2-4d8b-9148-e3be6c30e623}">
          <xlrd:rvb i="7473"/>
        </ext>
      </extLst>
    </bk>
    <bk>
      <extLst>
        <ext uri="{3e2802c4-a4d2-4d8b-9148-e3be6c30e623}">
          <xlrd:rvb i="7476"/>
        </ext>
      </extLst>
    </bk>
    <bk>
      <extLst>
        <ext uri="{3e2802c4-a4d2-4d8b-9148-e3be6c30e623}">
          <xlrd:rvb i="7479"/>
        </ext>
      </extLst>
    </bk>
    <bk>
      <extLst>
        <ext uri="{3e2802c4-a4d2-4d8b-9148-e3be6c30e623}">
          <xlrd:rvb i="7482"/>
        </ext>
      </extLst>
    </bk>
    <bk>
      <extLst>
        <ext uri="{3e2802c4-a4d2-4d8b-9148-e3be6c30e623}">
          <xlrd:rvb i="7485"/>
        </ext>
      </extLst>
    </bk>
    <bk>
      <extLst>
        <ext uri="{3e2802c4-a4d2-4d8b-9148-e3be6c30e623}">
          <xlrd:rvb i="7488"/>
        </ext>
      </extLst>
    </bk>
    <bk>
      <extLst>
        <ext uri="{3e2802c4-a4d2-4d8b-9148-e3be6c30e623}">
          <xlrd:rvb i="7491"/>
        </ext>
      </extLst>
    </bk>
    <bk>
      <extLst>
        <ext uri="{3e2802c4-a4d2-4d8b-9148-e3be6c30e623}">
          <xlrd:rvb i="7494"/>
        </ext>
      </extLst>
    </bk>
    <bk>
      <extLst>
        <ext uri="{3e2802c4-a4d2-4d8b-9148-e3be6c30e623}">
          <xlrd:rvb i="7497"/>
        </ext>
      </extLst>
    </bk>
    <bk>
      <extLst>
        <ext uri="{3e2802c4-a4d2-4d8b-9148-e3be6c30e623}">
          <xlrd:rvb i="7500"/>
        </ext>
      </extLst>
    </bk>
    <bk>
      <extLst>
        <ext uri="{3e2802c4-a4d2-4d8b-9148-e3be6c30e623}">
          <xlrd:rvb i="7503"/>
        </ext>
      </extLst>
    </bk>
    <bk>
      <extLst>
        <ext uri="{3e2802c4-a4d2-4d8b-9148-e3be6c30e623}">
          <xlrd:rvb i="7506"/>
        </ext>
      </extLst>
    </bk>
    <bk>
      <extLst>
        <ext uri="{3e2802c4-a4d2-4d8b-9148-e3be6c30e623}">
          <xlrd:rvb i="7509"/>
        </ext>
      </extLst>
    </bk>
    <bk>
      <extLst>
        <ext uri="{3e2802c4-a4d2-4d8b-9148-e3be6c30e623}">
          <xlrd:rvb i="7512"/>
        </ext>
      </extLst>
    </bk>
    <bk>
      <extLst>
        <ext uri="{3e2802c4-a4d2-4d8b-9148-e3be6c30e623}">
          <xlrd:rvb i="7515"/>
        </ext>
      </extLst>
    </bk>
    <bk>
      <extLst>
        <ext uri="{3e2802c4-a4d2-4d8b-9148-e3be6c30e623}">
          <xlrd:rvb i="7518"/>
        </ext>
      </extLst>
    </bk>
    <bk>
      <extLst>
        <ext uri="{3e2802c4-a4d2-4d8b-9148-e3be6c30e623}">
          <xlrd:rvb i="7521"/>
        </ext>
      </extLst>
    </bk>
    <bk>
      <extLst>
        <ext uri="{3e2802c4-a4d2-4d8b-9148-e3be6c30e623}">
          <xlrd:rvb i="7524"/>
        </ext>
      </extLst>
    </bk>
    <bk>
      <extLst>
        <ext uri="{3e2802c4-a4d2-4d8b-9148-e3be6c30e623}">
          <xlrd:rvb i="7527"/>
        </ext>
      </extLst>
    </bk>
    <bk>
      <extLst>
        <ext uri="{3e2802c4-a4d2-4d8b-9148-e3be6c30e623}">
          <xlrd:rvb i="7530"/>
        </ext>
      </extLst>
    </bk>
    <bk>
      <extLst>
        <ext uri="{3e2802c4-a4d2-4d8b-9148-e3be6c30e623}">
          <xlrd:rvb i="7533"/>
        </ext>
      </extLst>
    </bk>
    <bk>
      <extLst>
        <ext uri="{3e2802c4-a4d2-4d8b-9148-e3be6c30e623}">
          <xlrd:rvb i="7536"/>
        </ext>
      </extLst>
    </bk>
    <bk>
      <extLst>
        <ext uri="{3e2802c4-a4d2-4d8b-9148-e3be6c30e623}">
          <xlrd:rvb i="7539"/>
        </ext>
      </extLst>
    </bk>
    <bk>
      <extLst>
        <ext uri="{3e2802c4-a4d2-4d8b-9148-e3be6c30e623}">
          <xlrd:rvb i="7542"/>
        </ext>
      </extLst>
    </bk>
    <bk>
      <extLst>
        <ext uri="{3e2802c4-a4d2-4d8b-9148-e3be6c30e623}">
          <xlrd:rvb i="7545"/>
        </ext>
      </extLst>
    </bk>
    <bk>
      <extLst>
        <ext uri="{3e2802c4-a4d2-4d8b-9148-e3be6c30e623}">
          <xlrd:rvb i="7548"/>
        </ext>
      </extLst>
    </bk>
    <bk>
      <extLst>
        <ext uri="{3e2802c4-a4d2-4d8b-9148-e3be6c30e623}">
          <xlrd:rvb i="7551"/>
        </ext>
      </extLst>
    </bk>
    <bk>
      <extLst>
        <ext uri="{3e2802c4-a4d2-4d8b-9148-e3be6c30e623}">
          <xlrd:rvb i="7554"/>
        </ext>
      </extLst>
    </bk>
    <bk>
      <extLst>
        <ext uri="{3e2802c4-a4d2-4d8b-9148-e3be6c30e623}">
          <xlrd:rvb i="7557"/>
        </ext>
      </extLst>
    </bk>
    <bk>
      <extLst>
        <ext uri="{3e2802c4-a4d2-4d8b-9148-e3be6c30e623}">
          <xlrd:rvb i="7560"/>
        </ext>
      </extLst>
    </bk>
    <bk>
      <extLst>
        <ext uri="{3e2802c4-a4d2-4d8b-9148-e3be6c30e623}">
          <xlrd:rvb i="7563"/>
        </ext>
      </extLst>
    </bk>
    <bk>
      <extLst>
        <ext uri="{3e2802c4-a4d2-4d8b-9148-e3be6c30e623}">
          <xlrd:rvb i="7566"/>
        </ext>
      </extLst>
    </bk>
    <bk>
      <extLst>
        <ext uri="{3e2802c4-a4d2-4d8b-9148-e3be6c30e623}">
          <xlrd:rvb i="7569"/>
        </ext>
      </extLst>
    </bk>
    <bk>
      <extLst>
        <ext uri="{3e2802c4-a4d2-4d8b-9148-e3be6c30e623}">
          <xlrd:rvb i="7572"/>
        </ext>
      </extLst>
    </bk>
    <bk>
      <extLst>
        <ext uri="{3e2802c4-a4d2-4d8b-9148-e3be6c30e623}">
          <xlrd:rvb i="7575"/>
        </ext>
      </extLst>
    </bk>
    <bk>
      <extLst>
        <ext uri="{3e2802c4-a4d2-4d8b-9148-e3be6c30e623}">
          <xlrd:rvb i="7578"/>
        </ext>
      </extLst>
    </bk>
    <bk>
      <extLst>
        <ext uri="{3e2802c4-a4d2-4d8b-9148-e3be6c30e623}">
          <xlrd:rvb i="7580"/>
        </ext>
      </extLst>
    </bk>
    <bk>
      <extLst>
        <ext uri="{3e2802c4-a4d2-4d8b-9148-e3be6c30e623}">
          <xlrd:rvb i="7583"/>
        </ext>
      </extLst>
    </bk>
    <bk>
      <extLst>
        <ext uri="{3e2802c4-a4d2-4d8b-9148-e3be6c30e623}">
          <xlrd:rvb i="7586"/>
        </ext>
      </extLst>
    </bk>
    <bk>
      <extLst>
        <ext uri="{3e2802c4-a4d2-4d8b-9148-e3be6c30e623}">
          <xlrd:rvb i="7589"/>
        </ext>
      </extLst>
    </bk>
    <bk>
      <extLst>
        <ext uri="{3e2802c4-a4d2-4d8b-9148-e3be6c30e623}">
          <xlrd:rvb i="7592"/>
        </ext>
      </extLst>
    </bk>
    <bk>
      <extLst>
        <ext uri="{3e2802c4-a4d2-4d8b-9148-e3be6c30e623}">
          <xlrd:rvb i="7595"/>
        </ext>
      </extLst>
    </bk>
    <bk>
      <extLst>
        <ext uri="{3e2802c4-a4d2-4d8b-9148-e3be6c30e623}">
          <xlrd:rvb i="7598"/>
        </ext>
      </extLst>
    </bk>
    <bk>
      <extLst>
        <ext uri="{3e2802c4-a4d2-4d8b-9148-e3be6c30e623}">
          <xlrd:rvb i="7601"/>
        </ext>
      </extLst>
    </bk>
    <bk>
      <extLst>
        <ext uri="{3e2802c4-a4d2-4d8b-9148-e3be6c30e623}">
          <xlrd:rvb i="7604"/>
        </ext>
      </extLst>
    </bk>
    <bk>
      <extLst>
        <ext uri="{3e2802c4-a4d2-4d8b-9148-e3be6c30e623}">
          <xlrd:rvb i="7607"/>
        </ext>
      </extLst>
    </bk>
    <bk>
      <extLst>
        <ext uri="{3e2802c4-a4d2-4d8b-9148-e3be6c30e623}">
          <xlrd:rvb i="7610"/>
        </ext>
      </extLst>
    </bk>
    <bk>
      <extLst>
        <ext uri="{3e2802c4-a4d2-4d8b-9148-e3be6c30e623}">
          <xlrd:rvb i="7613"/>
        </ext>
      </extLst>
    </bk>
    <bk>
      <extLst>
        <ext uri="{3e2802c4-a4d2-4d8b-9148-e3be6c30e623}">
          <xlrd:rvb i="7616"/>
        </ext>
      </extLst>
    </bk>
    <bk>
      <extLst>
        <ext uri="{3e2802c4-a4d2-4d8b-9148-e3be6c30e623}">
          <xlrd:rvb i="7619"/>
        </ext>
      </extLst>
    </bk>
    <bk>
      <extLst>
        <ext uri="{3e2802c4-a4d2-4d8b-9148-e3be6c30e623}">
          <xlrd:rvb i="7622"/>
        </ext>
      </extLst>
    </bk>
    <bk>
      <extLst>
        <ext uri="{3e2802c4-a4d2-4d8b-9148-e3be6c30e623}">
          <xlrd:rvb i="7625"/>
        </ext>
      </extLst>
    </bk>
    <bk>
      <extLst>
        <ext uri="{3e2802c4-a4d2-4d8b-9148-e3be6c30e623}">
          <xlrd:rvb i="7628"/>
        </ext>
      </extLst>
    </bk>
    <bk>
      <extLst>
        <ext uri="{3e2802c4-a4d2-4d8b-9148-e3be6c30e623}">
          <xlrd:rvb i="7631"/>
        </ext>
      </extLst>
    </bk>
    <bk>
      <extLst>
        <ext uri="{3e2802c4-a4d2-4d8b-9148-e3be6c30e623}">
          <xlrd:rvb i="7634"/>
        </ext>
      </extLst>
    </bk>
    <bk>
      <extLst>
        <ext uri="{3e2802c4-a4d2-4d8b-9148-e3be6c30e623}">
          <xlrd:rvb i="7637"/>
        </ext>
      </extLst>
    </bk>
    <bk>
      <extLst>
        <ext uri="{3e2802c4-a4d2-4d8b-9148-e3be6c30e623}">
          <xlrd:rvb i="7640"/>
        </ext>
      </extLst>
    </bk>
    <bk>
      <extLst>
        <ext uri="{3e2802c4-a4d2-4d8b-9148-e3be6c30e623}">
          <xlrd:rvb i="7643"/>
        </ext>
      </extLst>
    </bk>
    <bk>
      <extLst>
        <ext uri="{3e2802c4-a4d2-4d8b-9148-e3be6c30e623}">
          <xlrd:rvb i="7646"/>
        </ext>
      </extLst>
    </bk>
    <bk>
      <extLst>
        <ext uri="{3e2802c4-a4d2-4d8b-9148-e3be6c30e623}">
          <xlrd:rvb i="7649"/>
        </ext>
      </extLst>
    </bk>
    <bk>
      <extLst>
        <ext uri="{3e2802c4-a4d2-4d8b-9148-e3be6c30e623}">
          <xlrd:rvb i="7652"/>
        </ext>
      </extLst>
    </bk>
    <bk>
      <extLst>
        <ext uri="{3e2802c4-a4d2-4d8b-9148-e3be6c30e623}">
          <xlrd:rvb i="7655"/>
        </ext>
      </extLst>
    </bk>
    <bk>
      <extLst>
        <ext uri="{3e2802c4-a4d2-4d8b-9148-e3be6c30e623}">
          <xlrd:rvb i="7658"/>
        </ext>
      </extLst>
    </bk>
    <bk>
      <extLst>
        <ext uri="{3e2802c4-a4d2-4d8b-9148-e3be6c30e623}">
          <xlrd:rvb i="7660"/>
        </ext>
      </extLst>
    </bk>
    <bk>
      <extLst>
        <ext uri="{3e2802c4-a4d2-4d8b-9148-e3be6c30e623}">
          <xlrd:rvb i="7663"/>
        </ext>
      </extLst>
    </bk>
    <bk>
      <extLst>
        <ext uri="{3e2802c4-a4d2-4d8b-9148-e3be6c30e623}">
          <xlrd:rvb i="7666"/>
        </ext>
      </extLst>
    </bk>
    <bk>
      <extLst>
        <ext uri="{3e2802c4-a4d2-4d8b-9148-e3be6c30e623}">
          <xlrd:rvb i="7669"/>
        </ext>
      </extLst>
    </bk>
    <bk>
      <extLst>
        <ext uri="{3e2802c4-a4d2-4d8b-9148-e3be6c30e623}">
          <xlrd:rvb i="7672"/>
        </ext>
      </extLst>
    </bk>
    <bk>
      <extLst>
        <ext uri="{3e2802c4-a4d2-4d8b-9148-e3be6c30e623}">
          <xlrd:rvb i="7675"/>
        </ext>
      </extLst>
    </bk>
    <bk>
      <extLst>
        <ext uri="{3e2802c4-a4d2-4d8b-9148-e3be6c30e623}">
          <xlrd:rvb i="7678"/>
        </ext>
      </extLst>
    </bk>
    <bk>
      <extLst>
        <ext uri="{3e2802c4-a4d2-4d8b-9148-e3be6c30e623}">
          <xlrd:rvb i="7681"/>
        </ext>
      </extLst>
    </bk>
    <bk>
      <extLst>
        <ext uri="{3e2802c4-a4d2-4d8b-9148-e3be6c30e623}">
          <xlrd:rvb i="7684"/>
        </ext>
      </extLst>
    </bk>
    <bk>
      <extLst>
        <ext uri="{3e2802c4-a4d2-4d8b-9148-e3be6c30e623}">
          <xlrd:rvb i="7687"/>
        </ext>
      </extLst>
    </bk>
    <bk>
      <extLst>
        <ext uri="{3e2802c4-a4d2-4d8b-9148-e3be6c30e623}">
          <xlrd:rvb i="7690"/>
        </ext>
      </extLst>
    </bk>
    <bk>
      <extLst>
        <ext uri="{3e2802c4-a4d2-4d8b-9148-e3be6c30e623}">
          <xlrd:rvb i="7693"/>
        </ext>
      </extLst>
    </bk>
    <bk>
      <extLst>
        <ext uri="{3e2802c4-a4d2-4d8b-9148-e3be6c30e623}">
          <xlrd:rvb i="7696"/>
        </ext>
      </extLst>
    </bk>
    <bk>
      <extLst>
        <ext uri="{3e2802c4-a4d2-4d8b-9148-e3be6c30e623}">
          <xlrd:rvb i="7699"/>
        </ext>
      </extLst>
    </bk>
    <bk>
      <extLst>
        <ext uri="{3e2802c4-a4d2-4d8b-9148-e3be6c30e623}">
          <xlrd:rvb i="7702"/>
        </ext>
      </extLst>
    </bk>
    <bk>
      <extLst>
        <ext uri="{3e2802c4-a4d2-4d8b-9148-e3be6c30e623}">
          <xlrd:rvb i="7705"/>
        </ext>
      </extLst>
    </bk>
    <bk>
      <extLst>
        <ext uri="{3e2802c4-a4d2-4d8b-9148-e3be6c30e623}">
          <xlrd:rvb i="7708"/>
        </ext>
      </extLst>
    </bk>
    <bk>
      <extLst>
        <ext uri="{3e2802c4-a4d2-4d8b-9148-e3be6c30e623}">
          <xlrd:rvb i="7711"/>
        </ext>
      </extLst>
    </bk>
    <bk>
      <extLst>
        <ext uri="{3e2802c4-a4d2-4d8b-9148-e3be6c30e623}">
          <xlrd:rvb i="7714"/>
        </ext>
      </extLst>
    </bk>
    <bk>
      <extLst>
        <ext uri="{3e2802c4-a4d2-4d8b-9148-e3be6c30e623}">
          <xlrd:rvb i="7717"/>
        </ext>
      </extLst>
    </bk>
    <bk>
      <extLst>
        <ext uri="{3e2802c4-a4d2-4d8b-9148-e3be6c30e623}">
          <xlrd:rvb i="7720"/>
        </ext>
      </extLst>
    </bk>
    <bk>
      <extLst>
        <ext uri="{3e2802c4-a4d2-4d8b-9148-e3be6c30e623}">
          <xlrd:rvb i="7723"/>
        </ext>
      </extLst>
    </bk>
    <bk>
      <extLst>
        <ext uri="{3e2802c4-a4d2-4d8b-9148-e3be6c30e623}">
          <xlrd:rvb i="7726"/>
        </ext>
      </extLst>
    </bk>
    <bk>
      <extLst>
        <ext uri="{3e2802c4-a4d2-4d8b-9148-e3be6c30e623}">
          <xlrd:rvb i="7729"/>
        </ext>
      </extLst>
    </bk>
    <bk>
      <extLst>
        <ext uri="{3e2802c4-a4d2-4d8b-9148-e3be6c30e623}">
          <xlrd:rvb i="7732"/>
        </ext>
      </extLst>
    </bk>
    <bk>
      <extLst>
        <ext uri="{3e2802c4-a4d2-4d8b-9148-e3be6c30e623}">
          <xlrd:rvb i="7735"/>
        </ext>
      </extLst>
    </bk>
    <bk>
      <extLst>
        <ext uri="{3e2802c4-a4d2-4d8b-9148-e3be6c30e623}">
          <xlrd:rvb i="7738"/>
        </ext>
      </extLst>
    </bk>
    <bk>
      <extLst>
        <ext uri="{3e2802c4-a4d2-4d8b-9148-e3be6c30e623}">
          <xlrd:rvb i="7741"/>
        </ext>
      </extLst>
    </bk>
    <bk>
      <extLst>
        <ext uri="{3e2802c4-a4d2-4d8b-9148-e3be6c30e623}">
          <xlrd:rvb i="7744"/>
        </ext>
      </extLst>
    </bk>
    <bk>
      <extLst>
        <ext uri="{3e2802c4-a4d2-4d8b-9148-e3be6c30e623}">
          <xlrd:rvb i="7747"/>
        </ext>
      </extLst>
    </bk>
    <bk>
      <extLst>
        <ext uri="{3e2802c4-a4d2-4d8b-9148-e3be6c30e623}">
          <xlrd:rvb i="7750"/>
        </ext>
      </extLst>
    </bk>
    <bk>
      <extLst>
        <ext uri="{3e2802c4-a4d2-4d8b-9148-e3be6c30e623}">
          <xlrd:rvb i="7753"/>
        </ext>
      </extLst>
    </bk>
    <bk>
      <extLst>
        <ext uri="{3e2802c4-a4d2-4d8b-9148-e3be6c30e623}">
          <xlrd:rvb i="7756"/>
        </ext>
      </extLst>
    </bk>
    <bk>
      <extLst>
        <ext uri="{3e2802c4-a4d2-4d8b-9148-e3be6c30e623}">
          <xlrd:rvb i="7759"/>
        </ext>
      </extLst>
    </bk>
    <bk>
      <extLst>
        <ext uri="{3e2802c4-a4d2-4d8b-9148-e3be6c30e623}">
          <xlrd:rvb i="7762"/>
        </ext>
      </extLst>
    </bk>
    <bk>
      <extLst>
        <ext uri="{3e2802c4-a4d2-4d8b-9148-e3be6c30e623}">
          <xlrd:rvb i="7765"/>
        </ext>
      </extLst>
    </bk>
    <bk>
      <extLst>
        <ext uri="{3e2802c4-a4d2-4d8b-9148-e3be6c30e623}">
          <xlrd:rvb i="7768"/>
        </ext>
      </extLst>
    </bk>
    <bk>
      <extLst>
        <ext uri="{3e2802c4-a4d2-4d8b-9148-e3be6c30e623}">
          <xlrd:rvb i="7771"/>
        </ext>
      </extLst>
    </bk>
    <bk>
      <extLst>
        <ext uri="{3e2802c4-a4d2-4d8b-9148-e3be6c30e623}">
          <xlrd:rvb i="7774"/>
        </ext>
      </extLst>
    </bk>
    <bk>
      <extLst>
        <ext uri="{3e2802c4-a4d2-4d8b-9148-e3be6c30e623}">
          <xlrd:rvb i="7777"/>
        </ext>
      </extLst>
    </bk>
    <bk>
      <extLst>
        <ext uri="{3e2802c4-a4d2-4d8b-9148-e3be6c30e623}">
          <xlrd:rvb i="7780"/>
        </ext>
      </extLst>
    </bk>
    <bk>
      <extLst>
        <ext uri="{3e2802c4-a4d2-4d8b-9148-e3be6c30e623}">
          <xlrd:rvb i="7783"/>
        </ext>
      </extLst>
    </bk>
    <bk>
      <extLst>
        <ext uri="{3e2802c4-a4d2-4d8b-9148-e3be6c30e623}">
          <xlrd:rvb i="7786"/>
        </ext>
      </extLst>
    </bk>
    <bk>
      <extLst>
        <ext uri="{3e2802c4-a4d2-4d8b-9148-e3be6c30e623}">
          <xlrd:rvb i="7789"/>
        </ext>
      </extLst>
    </bk>
    <bk>
      <extLst>
        <ext uri="{3e2802c4-a4d2-4d8b-9148-e3be6c30e623}">
          <xlrd:rvb i="7792"/>
        </ext>
      </extLst>
    </bk>
    <bk>
      <extLst>
        <ext uri="{3e2802c4-a4d2-4d8b-9148-e3be6c30e623}">
          <xlrd:rvb i="7795"/>
        </ext>
      </extLst>
    </bk>
    <bk>
      <extLst>
        <ext uri="{3e2802c4-a4d2-4d8b-9148-e3be6c30e623}">
          <xlrd:rvb i="7798"/>
        </ext>
      </extLst>
    </bk>
    <bk>
      <extLst>
        <ext uri="{3e2802c4-a4d2-4d8b-9148-e3be6c30e623}">
          <xlrd:rvb i="7801"/>
        </ext>
      </extLst>
    </bk>
    <bk>
      <extLst>
        <ext uri="{3e2802c4-a4d2-4d8b-9148-e3be6c30e623}">
          <xlrd:rvb i="7804"/>
        </ext>
      </extLst>
    </bk>
    <bk>
      <extLst>
        <ext uri="{3e2802c4-a4d2-4d8b-9148-e3be6c30e623}">
          <xlrd:rvb i="7807"/>
        </ext>
      </extLst>
    </bk>
    <bk>
      <extLst>
        <ext uri="{3e2802c4-a4d2-4d8b-9148-e3be6c30e623}">
          <xlrd:rvb i="7810"/>
        </ext>
      </extLst>
    </bk>
    <bk>
      <extLst>
        <ext uri="{3e2802c4-a4d2-4d8b-9148-e3be6c30e623}">
          <xlrd:rvb i="7813"/>
        </ext>
      </extLst>
    </bk>
    <bk>
      <extLst>
        <ext uri="{3e2802c4-a4d2-4d8b-9148-e3be6c30e623}">
          <xlrd:rvb i="7816"/>
        </ext>
      </extLst>
    </bk>
    <bk>
      <extLst>
        <ext uri="{3e2802c4-a4d2-4d8b-9148-e3be6c30e623}">
          <xlrd:rvb i="7819"/>
        </ext>
      </extLst>
    </bk>
    <bk>
      <extLst>
        <ext uri="{3e2802c4-a4d2-4d8b-9148-e3be6c30e623}">
          <xlrd:rvb i="7822"/>
        </ext>
      </extLst>
    </bk>
    <bk>
      <extLst>
        <ext uri="{3e2802c4-a4d2-4d8b-9148-e3be6c30e623}">
          <xlrd:rvb i="7825"/>
        </ext>
      </extLst>
    </bk>
    <bk>
      <extLst>
        <ext uri="{3e2802c4-a4d2-4d8b-9148-e3be6c30e623}">
          <xlrd:rvb i="7828"/>
        </ext>
      </extLst>
    </bk>
    <bk>
      <extLst>
        <ext uri="{3e2802c4-a4d2-4d8b-9148-e3be6c30e623}">
          <xlrd:rvb i="7831"/>
        </ext>
      </extLst>
    </bk>
    <bk>
      <extLst>
        <ext uri="{3e2802c4-a4d2-4d8b-9148-e3be6c30e623}">
          <xlrd:rvb i="7834"/>
        </ext>
      </extLst>
    </bk>
    <bk>
      <extLst>
        <ext uri="{3e2802c4-a4d2-4d8b-9148-e3be6c30e623}">
          <xlrd:rvb i="7837"/>
        </ext>
      </extLst>
    </bk>
    <bk>
      <extLst>
        <ext uri="{3e2802c4-a4d2-4d8b-9148-e3be6c30e623}">
          <xlrd:rvb i="7840"/>
        </ext>
      </extLst>
    </bk>
    <bk>
      <extLst>
        <ext uri="{3e2802c4-a4d2-4d8b-9148-e3be6c30e623}">
          <xlrd:rvb i="7843"/>
        </ext>
      </extLst>
    </bk>
    <bk>
      <extLst>
        <ext uri="{3e2802c4-a4d2-4d8b-9148-e3be6c30e623}">
          <xlrd:rvb i="7846"/>
        </ext>
      </extLst>
    </bk>
    <bk>
      <extLst>
        <ext uri="{3e2802c4-a4d2-4d8b-9148-e3be6c30e623}">
          <xlrd:rvb i="7849"/>
        </ext>
      </extLst>
    </bk>
    <bk>
      <extLst>
        <ext uri="{3e2802c4-a4d2-4d8b-9148-e3be6c30e623}">
          <xlrd:rvb i="7852"/>
        </ext>
      </extLst>
    </bk>
    <bk>
      <extLst>
        <ext uri="{3e2802c4-a4d2-4d8b-9148-e3be6c30e623}">
          <xlrd:rvb i="7855"/>
        </ext>
      </extLst>
    </bk>
    <bk>
      <extLst>
        <ext uri="{3e2802c4-a4d2-4d8b-9148-e3be6c30e623}">
          <xlrd:rvb i="7858"/>
        </ext>
      </extLst>
    </bk>
    <bk>
      <extLst>
        <ext uri="{3e2802c4-a4d2-4d8b-9148-e3be6c30e623}">
          <xlrd:rvb i="7861"/>
        </ext>
      </extLst>
    </bk>
    <bk>
      <extLst>
        <ext uri="{3e2802c4-a4d2-4d8b-9148-e3be6c30e623}">
          <xlrd:rvb i="7864"/>
        </ext>
      </extLst>
    </bk>
    <bk>
      <extLst>
        <ext uri="{3e2802c4-a4d2-4d8b-9148-e3be6c30e623}">
          <xlrd:rvb i="7867"/>
        </ext>
      </extLst>
    </bk>
    <bk>
      <extLst>
        <ext uri="{3e2802c4-a4d2-4d8b-9148-e3be6c30e623}">
          <xlrd:rvb i="7870"/>
        </ext>
      </extLst>
    </bk>
    <bk>
      <extLst>
        <ext uri="{3e2802c4-a4d2-4d8b-9148-e3be6c30e623}">
          <xlrd:rvb i="7873"/>
        </ext>
      </extLst>
    </bk>
    <bk>
      <extLst>
        <ext uri="{3e2802c4-a4d2-4d8b-9148-e3be6c30e623}">
          <xlrd:rvb i="7876"/>
        </ext>
      </extLst>
    </bk>
    <bk>
      <extLst>
        <ext uri="{3e2802c4-a4d2-4d8b-9148-e3be6c30e623}">
          <xlrd:rvb i="7879"/>
        </ext>
      </extLst>
    </bk>
    <bk>
      <extLst>
        <ext uri="{3e2802c4-a4d2-4d8b-9148-e3be6c30e623}">
          <xlrd:rvb i="7882"/>
        </ext>
      </extLst>
    </bk>
    <bk>
      <extLst>
        <ext uri="{3e2802c4-a4d2-4d8b-9148-e3be6c30e623}">
          <xlrd:rvb i="7885"/>
        </ext>
      </extLst>
    </bk>
    <bk>
      <extLst>
        <ext uri="{3e2802c4-a4d2-4d8b-9148-e3be6c30e623}">
          <xlrd:rvb i="7888"/>
        </ext>
      </extLst>
    </bk>
    <bk>
      <extLst>
        <ext uri="{3e2802c4-a4d2-4d8b-9148-e3be6c30e623}">
          <xlrd:rvb i="7891"/>
        </ext>
      </extLst>
    </bk>
    <bk>
      <extLst>
        <ext uri="{3e2802c4-a4d2-4d8b-9148-e3be6c30e623}">
          <xlrd:rvb i="7894"/>
        </ext>
      </extLst>
    </bk>
    <bk>
      <extLst>
        <ext uri="{3e2802c4-a4d2-4d8b-9148-e3be6c30e623}">
          <xlrd:rvb i="7897"/>
        </ext>
      </extLst>
    </bk>
    <bk>
      <extLst>
        <ext uri="{3e2802c4-a4d2-4d8b-9148-e3be6c30e623}">
          <xlrd:rvb i="7900"/>
        </ext>
      </extLst>
    </bk>
    <bk>
      <extLst>
        <ext uri="{3e2802c4-a4d2-4d8b-9148-e3be6c30e623}">
          <xlrd:rvb i="7903"/>
        </ext>
      </extLst>
    </bk>
    <bk>
      <extLst>
        <ext uri="{3e2802c4-a4d2-4d8b-9148-e3be6c30e623}">
          <xlrd:rvb i="7906"/>
        </ext>
      </extLst>
    </bk>
    <bk>
      <extLst>
        <ext uri="{3e2802c4-a4d2-4d8b-9148-e3be6c30e623}">
          <xlrd:rvb i="7909"/>
        </ext>
      </extLst>
    </bk>
    <bk>
      <extLst>
        <ext uri="{3e2802c4-a4d2-4d8b-9148-e3be6c30e623}">
          <xlrd:rvb i="7915"/>
        </ext>
      </extLst>
    </bk>
    <bk>
      <extLst>
        <ext uri="{3e2802c4-a4d2-4d8b-9148-e3be6c30e623}">
          <xlrd:rvb i="7918"/>
        </ext>
      </extLst>
    </bk>
    <bk>
      <extLst>
        <ext uri="{3e2802c4-a4d2-4d8b-9148-e3be6c30e623}">
          <xlrd:rvb i="7921"/>
        </ext>
      </extLst>
    </bk>
    <bk>
      <extLst>
        <ext uri="{3e2802c4-a4d2-4d8b-9148-e3be6c30e623}">
          <xlrd:rvb i="7924"/>
        </ext>
      </extLst>
    </bk>
    <bk>
      <extLst>
        <ext uri="{3e2802c4-a4d2-4d8b-9148-e3be6c30e623}">
          <xlrd:rvb i="7927"/>
        </ext>
      </extLst>
    </bk>
    <bk>
      <extLst>
        <ext uri="{3e2802c4-a4d2-4d8b-9148-e3be6c30e623}">
          <xlrd:rvb i="7930"/>
        </ext>
      </extLst>
    </bk>
    <bk>
      <extLst>
        <ext uri="{3e2802c4-a4d2-4d8b-9148-e3be6c30e623}">
          <xlrd:rvb i="7933"/>
        </ext>
      </extLst>
    </bk>
    <bk>
      <extLst>
        <ext uri="{3e2802c4-a4d2-4d8b-9148-e3be6c30e623}">
          <xlrd:rvb i="7936"/>
        </ext>
      </extLst>
    </bk>
    <bk>
      <extLst>
        <ext uri="{3e2802c4-a4d2-4d8b-9148-e3be6c30e623}">
          <xlrd:rvb i="7939"/>
        </ext>
      </extLst>
    </bk>
    <bk>
      <extLst>
        <ext uri="{3e2802c4-a4d2-4d8b-9148-e3be6c30e623}">
          <xlrd:rvb i="7942"/>
        </ext>
      </extLst>
    </bk>
    <bk>
      <extLst>
        <ext uri="{3e2802c4-a4d2-4d8b-9148-e3be6c30e623}">
          <xlrd:rvb i="7945"/>
        </ext>
      </extLst>
    </bk>
    <bk>
      <extLst>
        <ext uri="{3e2802c4-a4d2-4d8b-9148-e3be6c30e623}">
          <xlrd:rvb i="7948"/>
        </ext>
      </extLst>
    </bk>
    <bk>
      <extLst>
        <ext uri="{3e2802c4-a4d2-4d8b-9148-e3be6c30e623}">
          <xlrd:rvb i="7951"/>
        </ext>
      </extLst>
    </bk>
    <bk>
      <extLst>
        <ext uri="{3e2802c4-a4d2-4d8b-9148-e3be6c30e623}">
          <xlrd:rvb i="7954"/>
        </ext>
      </extLst>
    </bk>
    <bk>
      <extLst>
        <ext uri="{3e2802c4-a4d2-4d8b-9148-e3be6c30e623}">
          <xlrd:rvb i="7957"/>
        </ext>
      </extLst>
    </bk>
    <bk>
      <extLst>
        <ext uri="{3e2802c4-a4d2-4d8b-9148-e3be6c30e623}">
          <xlrd:rvb i="7960"/>
        </ext>
      </extLst>
    </bk>
    <bk>
      <extLst>
        <ext uri="{3e2802c4-a4d2-4d8b-9148-e3be6c30e623}">
          <xlrd:rvb i="7963"/>
        </ext>
      </extLst>
    </bk>
    <bk>
      <extLst>
        <ext uri="{3e2802c4-a4d2-4d8b-9148-e3be6c30e623}">
          <xlrd:rvb i="7966"/>
        </ext>
      </extLst>
    </bk>
    <bk>
      <extLst>
        <ext uri="{3e2802c4-a4d2-4d8b-9148-e3be6c30e623}">
          <xlrd:rvb i="7969"/>
        </ext>
      </extLst>
    </bk>
    <bk>
      <extLst>
        <ext uri="{3e2802c4-a4d2-4d8b-9148-e3be6c30e623}">
          <xlrd:rvb i="7972"/>
        </ext>
      </extLst>
    </bk>
    <bk>
      <extLst>
        <ext uri="{3e2802c4-a4d2-4d8b-9148-e3be6c30e623}">
          <xlrd:rvb i="7975"/>
        </ext>
      </extLst>
    </bk>
    <bk>
      <extLst>
        <ext uri="{3e2802c4-a4d2-4d8b-9148-e3be6c30e623}">
          <xlrd:rvb i="7978"/>
        </ext>
      </extLst>
    </bk>
    <bk>
      <extLst>
        <ext uri="{3e2802c4-a4d2-4d8b-9148-e3be6c30e623}">
          <xlrd:rvb i="7981"/>
        </ext>
      </extLst>
    </bk>
    <bk>
      <extLst>
        <ext uri="{3e2802c4-a4d2-4d8b-9148-e3be6c30e623}">
          <xlrd:rvb i="7984"/>
        </ext>
      </extLst>
    </bk>
    <bk>
      <extLst>
        <ext uri="{3e2802c4-a4d2-4d8b-9148-e3be6c30e623}">
          <xlrd:rvb i="7987"/>
        </ext>
      </extLst>
    </bk>
    <bk>
      <extLst>
        <ext uri="{3e2802c4-a4d2-4d8b-9148-e3be6c30e623}">
          <xlrd:rvb i="7990"/>
        </ext>
      </extLst>
    </bk>
    <bk>
      <extLst>
        <ext uri="{3e2802c4-a4d2-4d8b-9148-e3be6c30e623}">
          <xlrd:rvb i="7993"/>
        </ext>
      </extLst>
    </bk>
    <bk>
      <extLst>
        <ext uri="{3e2802c4-a4d2-4d8b-9148-e3be6c30e623}">
          <xlrd:rvb i="7996"/>
        </ext>
      </extLst>
    </bk>
    <bk>
      <extLst>
        <ext uri="{3e2802c4-a4d2-4d8b-9148-e3be6c30e623}">
          <xlrd:rvb i="7999"/>
        </ext>
      </extLst>
    </bk>
    <bk>
      <extLst>
        <ext uri="{3e2802c4-a4d2-4d8b-9148-e3be6c30e623}">
          <xlrd:rvb i="8002"/>
        </ext>
      </extLst>
    </bk>
    <bk>
      <extLst>
        <ext uri="{3e2802c4-a4d2-4d8b-9148-e3be6c30e623}">
          <xlrd:rvb i="8005"/>
        </ext>
      </extLst>
    </bk>
    <bk>
      <extLst>
        <ext uri="{3e2802c4-a4d2-4d8b-9148-e3be6c30e623}">
          <xlrd:rvb i="8008"/>
        </ext>
      </extLst>
    </bk>
    <bk>
      <extLst>
        <ext uri="{3e2802c4-a4d2-4d8b-9148-e3be6c30e623}">
          <xlrd:rvb i="8011"/>
        </ext>
      </extLst>
    </bk>
    <bk>
      <extLst>
        <ext uri="{3e2802c4-a4d2-4d8b-9148-e3be6c30e623}">
          <xlrd:rvb i="8014"/>
        </ext>
      </extLst>
    </bk>
    <bk>
      <extLst>
        <ext uri="{3e2802c4-a4d2-4d8b-9148-e3be6c30e623}">
          <xlrd:rvb i="8017"/>
        </ext>
      </extLst>
    </bk>
    <bk>
      <extLst>
        <ext uri="{3e2802c4-a4d2-4d8b-9148-e3be6c30e623}">
          <xlrd:rvb i="8020"/>
        </ext>
      </extLst>
    </bk>
    <bk>
      <extLst>
        <ext uri="{3e2802c4-a4d2-4d8b-9148-e3be6c30e623}">
          <xlrd:rvb i="8023"/>
        </ext>
      </extLst>
    </bk>
    <bk>
      <extLst>
        <ext uri="{3e2802c4-a4d2-4d8b-9148-e3be6c30e623}">
          <xlrd:rvb i="8026"/>
        </ext>
      </extLst>
    </bk>
    <bk>
      <extLst>
        <ext uri="{3e2802c4-a4d2-4d8b-9148-e3be6c30e623}">
          <xlrd:rvb i="8029"/>
        </ext>
      </extLst>
    </bk>
    <bk>
      <extLst>
        <ext uri="{3e2802c4-a4d2-4d8b-9148-e3be6c30e623}">
          <xlrd:rvb i="8032"/>
        </ext>
      </extLst>
    </bk>
    <bk>
      <extLst>
        <ext uri="{3e2802c4-a4d2-4d8b-9148-e3be6c30e623}">
          <xlrd:rvb i="8035"/>
        </ext>
      </extLst>
    </bk>
    <bk>
      <extLst>
        <ext uri="{3e2802c4-a4d2-4d8b-9148-e3be6c30e623}">
          <xlrd:rvb i="8037"/>
        </ext>
      </extLst>
    </bk>
    <bk>
      <extLst>
        <ext uri="{3e2802c4-a4d2-4d8b-9148-e3be6c30e623}">
          <xlrd:rvb i="8040"/>
        </ext>
      </extLst>
    </bk>
    <bk>
      <extLst>
        <ext uri="{3e2802c4-a4d2-4d8b-9148-e3be6c30e623}">
          <xlrd:rvb i="8043"/>
        </ext>
      </extLst>
    </bk>
    <bk>
      <extLst>
        <ext uri="{3e2802c4-a4d2-4d8b-9148-e3be6c30e623}">
          <xlrd:rvb i="8046"/>
        </ext>
      </extLst>
    </bk>
    <bk>
      <extLst>
        <ext uri="{3e2802c4-a4d2-4d8b-9148-e3be6c30e623}">
          <xlrd:rvb i="8049"/>
        </ext>
      </extLst>
    </bk>
    <bk>
      <extLst>
        <ext uri="{3e2802c4-a4d2-4d8b-9148-e3be6c30e623}">
          <xlrd:rvb i="8052"/>
        </ext>
      </extLst>
    </bk>
    <bk>
      <extLst>
        <ext uri="{3e2802c4-a4d2-4d8b-9148-e3be6c30e623}">
          <xlrd:rvb i="8055"/>
        </ext>
      </extLst>
    </bk>
    <bk>
      <extLst>
        <ext uri="{3e2802c4-a4d2-4d8b-9148-e3be6c30e623}">
          <xlrd:rvb i="8058"/>
        </ext>
      </extLst>
    </bk>
    <bk>
      <extLst>
        <ext uri="{3e2802c4-a4d2-4d8b-9148-e3be6c30e623}">
          <xlrd:rvb i="8061"/>
        </ext>
      </extLst>
    </bk>
    <bk>
      <extLst>
        <ext uri="{3e2802c4-a4d2-4d8b-9148-e3be6c30e623}">
          <xlrd:rvb i="8064"/>
        </ext>
      </extLst>
    </bk>
    <bk>
      <extLst>
        <ext uri="{3e2802c4-a4d2-4d8b-9148-e3be6c30e623}">
          <xlrd:rvb i="8067"/>
        </ext>
      </extLst>
    </bk>
    <bk>
      <extLst>
        <ext uri="{3e2802c4-a4d2-4d8b-9148-e3be6c30e623}">
          <xlrd:rvb i="8070"/>
        </ext>
      </extLst>
    </bk>
    <bk>
      <extLst>
        <ext uri="{3e2802c4-a4d2-4d8b-9148-e3be6c30e623}">
          <xlrd:rvb i="8073"/>
        </ext>
      </extLst>
    </bk>
    <bk>
      <extLst>
        <ext uri="{3e2802c4-a4d2-4d8b-9148-e3be6c30e623}">
          <xlrd:rvb i="8076"/>
        </ext>
      </extLst>
    </bk>
    <bk>
      <extLst>
        <ext uri="{3e2802c4-a4d2-4d8b-9148-e3be6c30e623}">
          <xlrd:rvb i="8079"/>
        </ext>
      </extLst>
    </bk>
    <bk>
      <extLst>
        <ext uri="{3e2802c4-a4d2-4d8b-9148-e3be6c30e623}">
          <xlrd:rvb i="8082"/>
        </ext>
      </extLst>
    </bk>
    <bk>
      <extLst>
        <ext uri="{3e2802c4-a4d2-4d8b-9148-e3be6c30e623}">
          <xlrd:rvb i="8085"/>
        </ext>
      </extLst>
    </bk>
    <bk>
      <extLst>
        <ext uri="{3e2802c4-a4d2-4d8b-9148-e3be6c30e623}">
          <xlrd:rvb i="8088"/>
        </ext>
      </extLst>
    </bk>
    <bk>
      <extLst>
        <ext uri="{3e2802c4-a4d2-4d8b-9148-e3be6c30e623}">
          <xlrd:rvb i="8091"/>
        </ext>
      </extLst>
    </bk>
    <bk>
      <extLst>
        <ext uri="{3e2802c4-a4d2-4d8b-9148-e3be6c30e623}">
          <xlrd:rvb i="8094"/>
        </ext>
      </extLst>
    </bk>
    <bk>
      <extLst>
        <ext uri="{3e2802c4-a4d2-4d8b-9148-e3be6c30e623}">
          <xlrd:rvb i="8097"/>
        </ext>
      </extLst>
    </bk>
    <bk>
      <extLst>
        <ext uri="{3e2802c4-a4d2-4d8b-9148-e3be6c30e623}">
          <xlrd:rvb i="8100"/>
        </ext>
      </extLst>
    </bk>
    <bk>
      <extLst>
        <ext uri="{3e2802c4-a4d2-4d8b-9148-e3be6c30e623}">
          <xlrd:rvb i="8103"/>
        </ext>
      </extLst>
    </bk>
    <bk>
      <extLst>
        <ext uri="{3e2802c4-a4d2-4d8b-9148-e3be6c30e623}">
          <xlrd:rvb i="8106"/>
        </ext>
      </extLst>
    </bk>
    <bk>
      <extLst>
        <ext uri="{3e2802c4-a4d2-4d8b-9148-e3be6c30e623}">
          <xlrd:rvb i="8109"/>
        </ext>
      </extLst>
    </bk>
    <bk>
      <extLst>
        <ext uri="{3e2802c4-a4d2-4d8b-9148-e3be6c30e623}">
          <xlrd:rvb i="8112"/>
        </ext>
      </extLst>
    </bk>
    <bk>
      <extLst>
        <ext uri="{3e2802c4-a4d2-4d8b-9148-e3be6c30e623}">
          <xlrd:rvb i="8115"/>
        </ext>
      </extLst>
    </bk>
    <bk>
      <extLst>
        <ext uri="{3e2802c4-a4d2-4d8b-9148-e3be6c30e623}">
          <xlrd:rvb i="8118"/>
        </ext>
      </extLst>
    </bk>
    <bk>
      <extLst>
        <ext uri="{3e2802c4-a4d2-4d8b-9148-e3be6c30e623}">
          <xlrd:rvb i="8121"/>
        </ext>
      </extLst>
    </bk>
    <bk>
      <extLst>
        <ext uri="{3e2802c4-a4d2-4d8b-9148-e3be6c30e623}">
          <xlrd:rvb i="8124"/>
        </ext>
      </extLst>
    </bk>
    <bk>
      <extLst>
        <ext uri="{3e2802c4-a4d2-4d8b-9148-e3be6c30e623}">
          <xlrd:rvb i="8127"/>
        </ext>
      </extLst>
    </bk>
    <bk>
      <extLst>
        <ext uri="{3e2802c4-a4d2-4d8b-9148-e3be6c30e623}">
          <xlrd:rvb i="8130"/>
        </ext>
      </extLst>
    </bk>
    <bk>
      <extLst>
        <ext uri="{3e2802c4-a4d2-4d8b-9148-e3be6c30e623}">
          <xlrd:rvb i="8133"/>
        </ext>
      </extLst>
    </bk>
    <bk>
      <extLst>
        <ext uri="{3e2802c4-a4d2-4d8b-9148-e3be6c30e623}">
          <xlrd:rvb i="8136"/>
        </ext>
      </extLst>
    </bk>
    <bk>
      <extLst>
        <ext uri="{3e2802c4-a4d2-4d8b-9148-e3be6c30e623}">
          <xlrd:rvb i="8139"/>
        </ext>
      </extLst>
    </bk>
    <bk>
      <extLst>
        <ext uri="{3e2802c4-a4d2-4d8b-9148-e3be6c30e623}">
          <xlrd:rvb i="8142"/>
        </ext>
      </extLst>
    </bk>
    <bk>
      <extLst>
        <ext uri="{3e2802c4-a4d2-4d8b-9148-e3be6c30e623}">
          <xlrd:rvb i="8144"/>
        </ext>
      </extLst>
    </bk>
    <bk>
      <extLst>
        <ext uri="{3e2802c4-a4d2-4d8b-9148-e3be6c30e623}">
          <xlrd:rvb i="8147"/>
        </ext>
      </extLst>
    </bk>
    <bk>
      <extLst>
        <ext uri="{3e2802c4-a4d2-4d8b-9148-e3be6c30e623}">
          <xlrd:rvb i="8150"/>
        </ext>
      </extLst>
    </bk>
    <bk>
      <extLst>
        <ext uri="{3e2802c4-a4d2-4d8b-9148-e3be6c30e623}">
          <xlrd:rvb i="8153"/>
        </ext>
      </extLst>
    </bk>
    <bk>
      <extLst>
        <ext uri="{3e2802c4-a4d2-4d8b-9148-e3be6c30e623}">
          <xlrd:rvb i="8156"/>
        </ext>
      </extLst>
    </bk>
    <bk>
      <extLst>
        <ext uri="{3e2802c4-a4d2-4d8b-9148-e3be6c30e623}">
          <xlrd:rvb i="8159"/>
        </ext>
      </extLst>
    </bk>
    <bk>
      <extLst>
        <ext uri="{3e2802c4-a4d2-4d8b-9148-e3be6c30e623}">
          <xlrd:rvb i="8162"/>
        </ext>
      </extLst>
    </bk>
    <bk>
      <extLst>
        <ext uri="{3e2802c4-a4d2-4d8b-9148-e3be6c30e623}">
          <xlrd:rvb i="8165"/>
        </ext>
      </extLst>
    </bk>
    <bk>
      <extLst>
        <ext uri="{3e2802c4-a4d2-4d8b-9148-e3be6c30e623}">
          <xlrd:rvb i="8168"/>
        </ext>
      </extLst>
    </bk>
    <bk>
      <extLst>
        <ext uri="{3e2802c4-a4d2-4d8b-9148-e3be6c30e623}">
          <xlrd:rvb i="8171"/>
        </ext>
      </extLst>
    </bk>
    <bk>
      <extLst>
        <ext uri="{3e2802c4-a4d2-4d8b-9148-e3be6c30e623}">
          <xlrd:rvb i="8174"/>
        </ext>
      </extLst>
    </bk>
    <bk>
      <extLst>
        <ext uri="{3e2802c4-a4d2-4d8b-9148-e3be6c30e623}">
          <xlrd:rvb i="8177"/>
        </ext>
      </extLst>
    </bk>
    <bk>
      <extLst>
        <ext uri="{3e2802c4-a4d2-4d8b-9148-e3be6c30e623}">
          <xlrd:rvb i="8180"/>
        </ext>
      </extLst>
    </bk>
    <bk>
      <extLst>
        <ext uri="{3e2802c4-a4d2-4d8b-9148-e3be6c30e623}">
          <xlrd:rvb i="8183"/>
        </ext>
      </extLst>
    </bk>
    <bk>
      <extLst>
        <ext uri="{3e2802c4-a4d2-4d8b-9148-e3be6c30e623}">
          <xlrd:rvb i="8186"/>
        </ext>
      </extLst>
    </bk>
    <bk>
      <extLst>
        <ext uri="{3e2802c4-a4d2-4d8b-9148-e3be6c30e623}">
          <xlrd:rvb i="8189"/>
        </ext>
      </extLst>
    </bk>
    <bk>
      <extLst>
        <ext uri="{3e2802c4-a4d2-4d8b-9148-e3be6c30e623}">
          <xlrd:rvb i="8192"/>
        </ext>
      </extLst>
    </bk>
    <bk>
      <extLst>
        <ext uri="{3e2802c4-a4d2-4d8b-9148-e3be6c30e623}">
          <xlrd:rvb i="8195"/>
        </ext>
      </extLst>
    </bk>
    <bk>
      <extLst>
        <ext uri="{3e2802c4-a4d2-4d8b-9148-e3be6c30e623}">
          <xlrd:rvb i="8198"/>
        </ext>
      </extLst>
    </bk>
    <bk>
      <extLst>
        <ext uri="{3e2802c4-a4d2-4d8b-9148-e3be6c30e623}">
          <xlrd:rvb i="8201"/>
        </ext>
      </extLst>
    </bk>
    <bk>
      <extLst>
        <ext uri="{3e2802c4-a4d2-4d8b-9148-e3be6c30e623}">
          <xlrd:rvb i="8204"/>
        </ext>
      </extLst>
    </bk>
    <bk>
      <extLst>
        <ext uri="{3e2802c4-a4d2-4d8b-9148-e3be6c30e623}">
          <xlrd:rvb i="8207"/>
        </ext>
      </extLst>
    </bk>
    <bk>
      <extLst>
        <ext uri="{3e2802c4-a4d2-4d8b-9148-e3be6c30e623}">
          <xlrd:rvb i="8210"/>
        </ext>
      </extLst>
    </bk>
    <bk>
      <extLst>
        <ext uri="{3e2802c4-a4d2-4d8b-9148-e3be6c30e623}">
          <xlrd:rvb i="8213"/>
        </ext>
      </extLst>
    </bk>
    <bk>
      <extLst>
        <ext uri="{3e2802c4-a4d2-4d8b-9148-e3be6c30e623}">
          <xlrd:rvb i="8216"/>
        </ext>
      </extLst>
    </bk>
    <bk>
      <extLst>
        <ext uri="{3e2802c4-a4d2-4d8b-9148-e3be6c30e623}">
          <xlrd:rvb i="8219"/>
        </ext>
      </extLst>
    </bk>
    <bk>
      <extLst>
        <ext uri="{3e2802c4-a4d2-4d8b-9148-e3be6c30e623}">
          <xlrd:rvb i="8222"/>
        </ext>
      </extLst>
    </bk>
    <bk>
      <extLst>
        <ext uri="{3e2802c4-a4d2-4d8b-9148-e3be6c30e623}">
          <xlrd:rvb i="8225"/>
        </ext>
      </extLst>
    </bk>
    <bk>
      <extLst>
        <ext uri="{3e2802c4-a4d2-4d8b-9148-e3be6c30e623}">
          <xlrd:rvb i="8228"/>
        </ext>
      </extLst>
    </bk>
    <bk>
      <extLst>
        <ext uri="{3e2802c4-a4d2-4d8b-9148-e3be6c30e623}">
          <xlrd:rvb i="8231"/>
        </ext>
      </extLst>
    </bk>
    <bk>
      <extLst>
        <ext uri="{3e2802c4-a4d2-4d8b-9148-e3be6c30e623}">
          <xlrd:rvb i="8234"/>
        </ext>
      </extLst>
    </bk>
    <bk>
      <extLst>
        <ext uri="{3e2802c4-a4d2-4d8b-9148-e3be6c30e623}">
          <xlrd:rvb i="8237"/>
        </ext>
      </extLst>
    </bk>
    <bk>
      <extLst>
        <ext uri="{3e2802c4-a4d2-4d8b-9148-e3be6c30e623}">
          <xlrd:rvb i="8240"/>
        </ext>
      </extLst>
    </bk>
    <bk>
      <extLst>
        <ext uri="{3e2802c4-a4d2-4d8b-9148-e3be6c30e623}">
          <xlrd:rvb i="8243"/>
        </ext>
      </extLst>
    </bk>
    <bk>
      <extLst>
        <ext uri="{3e2802c4-a4d2-4d8b-9148-e3be6c30e623}">
          <xlrd:rvb i="8246"/>
        </ext>
      </extLst>
    </bk>
    <bk>
      <extLst>
        <ext uri="{3e2802c4-a4d2-4d8b-9148-e3be6c30e623}">
          <xlrd:rvb i="8249"/>
        </ext>
      </extLst>
    </bk>
    <bk>
      <extLst>
        <ext uri="{3e2802c4-a4d2-4d8b-9148-e3be6c30e623}">
          <xlrd:rvb i="8252"/>
        </ext>
      </extLst>
    </bk>
    <bk>
      <extLst>
        <ext uri="{3e2802c4-a4d2-4d8b-9148-e3be6c30e623}">
          <xlrd:rvb i="8255"/>
        </ext>
      </extLst>
    </bk>
    <bk>
      <extLst>
        <ext uri="{3e2802c4-a4d2-4d8b-9148-e3be6c30e623}">
          <xlrd:rvb i="8258"/>
        </ext>
      </extLst>
    </bk>
    <bk>
      <extLst>
        <ext uri="{3e2802c4-a4d2-4d8b-9148-e3be6c30e623}">
          <xlrd:rvb i="8261"/>
        </ext>
      </extLst>
    </bk>
    <bk>
      <extLst>
        <ext uri="{3e2802c4-a4d2-4d8b-9148-e3be6c30e623}">
          <xlrd:rvb i="8264"/>
        </ext>
      </extLst>
    </bk>
    <bk>
      <extLst>
        <ext uri="{3e2802c4-a4d2-4d8b-9148-e3be6c30e623}">
          <xlrd:rvb i="8267"/>
        </ext>
      </extLst>
    </bk>
    <bk>
      <extLst>
        <ext uri="{3e2802c4-a4d2-4d8b-9148-e3be6c30e623}">
          <xlrd:rvb i="8270"/>
        </ext>
      </extLst>
    </bk>
    <bk>
      <extLst>
        <ext uri="{3e2802c4-a4d2-4d8b-9148-e3be6c30e623}">
          <xlrd:rvb i="8273"/>
        </ext>
      </extLst>
    </bk>
    <bk>
      <extLst>
        <ext uri="{3e2802c4-a4d2-4d8b-9148-e3be6c30e623}">
          <xlrd:rvb i="8276"/>
        </ext>
      </extLst>
    </bk>
    <bk>
      <extLst>
        <ext uri="{3e2802c4-a4d2-4d8b-9148-e3be6c30e623}">
          <xlrd:rvb i="8279"/>
        </ext>
      </extLst>
    </bk>
    <bk>
      <extLst>
        <ext uri="{3e2802c4-a4d2-4d8b-9148-e3be6c30e623}">
          <xlrd:rvb i="8282"/>
        </ext>
      </extLst>
    </bk>
    <bk>
      <extLst>
        <ext uri="{3e2802c4-a4d2-4d8b-9148-e3be6c30e623}">
          <xlrd:rvb i="8285"/>
        </ext>
      </extLst>
    </bk>
    <bk>
      <extLst>
        <ext uri="{3e2802c4-a4d2-4d8b-9148-e3be6c30e623}">
          <xlrd:rvb i="8288"/>
        </ext>
      </extLst>
    </bk>
    <bk>
      <extLst>
        <ext uri="{3e2802c4-a4d2-4d8b-9148-e3be6c30e623}">
          <xlrd:rvb i="8291"/>
        </ext>
      </extLst>
    </bk>
    <bk>
      <extLst>
        <ext uri="{3e2802c4-a4d2-4d8b-9148-e3be6c30e623}">
          <xlrd:rvb i="8294"/>
        </ext>
      </extLst>
    </bk>
    <bk>
      <extLst>
        <ext uri="{3e2802c4-a4d2-4d8b-9148-e3be6c30e623}">
          <xlrd:rvb i="8297"/>
        </ext>
      </extLst>
    </bk>
    <bk>
      <extLst>
        <ext uri="{3e2802c4-a4d2-4d8b-9148-e3be6c30e623}">
          <xlrd:rvb i="8300"/>
        </ext>
      </extLst>
    </bk>
    <bk>
      <extLst>
        <ext uri="{3e2802c4-a4d2-4d8b-9148-e3be6c30e623}">
          <xlrd:rvb i="8306"/>
        </ext>
      </extLst>
    </bk>
    <bk>
      <extLst>
        <ext uri="{3e2802c4-a4d2-4d8b-9148-e3be6c30e623}">
          <xlrd:rvb i="8309"/>
        </ext>
      </extLst>
    </bk>
    <bk>
      <extLst>
        <ext uri="{3e2802c4-a4d2-4d8b-9148-e3be6c30e623}">
          <xlrd:rvb i="8312"/>
        </ext>
      </extLst>
    </bk>
    <bk>
      <extLst>
        <ext uri="{3e2802c4-a4d2-4d8b-9148-e3be6c30e623}">
          <xlrd:rvb i="8315"/>
        </ext>
      </extLst>
    </bk>
    <bk>
      <extLst>
        <ext uri="{3e2802c4-a4d2-4d8b-9148-e3be6c30e623}">
          <xlrd:rvb i="8318"/>
        </ext>
      </extLst>
    </bk>
    <bk>
      <extLst>
        <ext uri="{3e2802c4-a4d2-4d8b-9148-e3be6c30e623}">
          <xlrd:rvb i="8320"/>
        </ext>
      </extLst>
    </bk>
    <bk>
      <extLst>
        <ext uri="{3e2802c4-a4d2-4d8b-9148-e3be6c30e623}">
          <xlrd:rvb i="8323"/>
        </ext>
      </extLst>
    </bk>
    <bk>
      <extLst>
        <ext uri="{3e2802c4-a4d2-4d8b-9148-e3be6c30e623}">
          <xlrd:rvb i="8326"/>
        </ext>
      </extLst>
    </bk>
    <bk>
      <extLst>
        <ext uri="{3e2802c4-a4d2-4d8b-9148-e3be6c30e623}">
          <xlrd:rvb i="8329"/>
        </ext>
      </extLst>
    </bk>
    <bk>
      <extLst>
        <ext uri="{3e2802c4-a4d2-4d8b-9148-e3be6c30e623}">
          <xlrd:rvb i="8332"/>
        </ext>
      </extLst>
    </bk>
    <bk>
      <extLst>
        <ext uri="{3e2802c4-a4d2-4d8b-9148-e3be6c30e623}">
          <xlrd:rvb i="8335"/>
        </ext>
      </extLst>
    </bk>
    <bk>
      <extLst>
        <ext uri="{3e2802c4-a4d2-4d8b-9148-e3be6c30e623}">
          <xlrd:rvb i="8338"/>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bk>
      <extLst>
        <ext uri="{3e2802c4-a4d2-4d8b-9148-e3be6c30e623}">
          <xlrd:rvb i="8453"/>
        </ext>
      </extLst>
    </bk>
    <bk>
      <extLst>
        <ext uri="{3e2802c4-a4d2-4d8b-9148-e3be6c30e623}">
          <xlrd:rvb i="8454"/>
        </ext>
      </extLst>
    </bk>
    <bk>
      <extLst>
        <ext uri="{3e2802c4-a4d2-4d8b-9148-e3be6c30e623}">
          <xlrd:rvb i="8455"/>
        </ext>
      </extLst>
    </bk>
    <bk>
      <extLst>
        <ext uri="{3e2802c4-a4d2-4d8b-9148-e3be6c30e623}">
          <xlrd:rvb i="8456"/>
        </ext>
      </extLst>
    </bk>
    <bk>
      <extLst>
        <ext uri="{3e2802c4-a4d2-4d8b-9148-e3be6c30e623}">
          <xlrd:rvb i="8457"/>
        </ext>
      </extLst>
    </bk>
    <bk>
      <extLst>
        <ext uri="{3e2802c4-a4d2-4d8b-9148-e3be6c30e623}">
          <xlrd:rvb i="8458"/>
        </ext>
      </extLst>
    </bk>
    <bk>
      <extLst>
        <ext uri="{3e2802c4-a4d2-4d8b-9148-e3be6c30e623}">
          <xlrd:rvb i="8459"/>
        </ext>
      </extLst>
    </bk>
    <bk>
      <extLst>
        <ext uri="{3e2802c4-a4d2-4d8b-9148-e3be6c30e623}">
          <xlrd:rvb i="8460"/>
        </ext>
      </extLst>
    </bk>
    <bk>
      <extLst>
        <ext uri="{3e2802c4-a4d2-4d8b-9148-e3be6c30e623}">
          <xlrd:rvb i="8461"/>
        </ext>
      </extLst>
    </bk>
    <bk>
      <extLst>
        <ext uri="{3e2802c4-a4d2-4d8b-9148-e3be6c30e623}">
          <xlrd:rvb i="8462"/>
        </ext>
      </extLst>
    </bk>
    <bk>
      <extLst>
        <ext uri="{3e2802c4-a4d2-4d8b-9148-e3be6c30e623}">
          <xlrd:rvb i="8463"/>
        </ext>
      </extLst>
    </bk>
    <bk>
      <extLst>
        <ext uri="{3e2802c4-a4d2-4d8b-9148-e3be6c30e623}">
          <xlrd:rvb i="8464"/>
        </ext>
      </extLst>
    </bk>
    <bk>
      <extLst>
        <ext uri="{3e2802c4-a4d2-4d8b-9148-e3be6c30e623}">
          <xlrd:rvb i="8465"/>
        </ext>
      </extLst>
    </bk>
    <bk>
      <extLst>
        <ext uri="{3e2802c4-a4d2-4d8b-9148-e3be6c30e623}">
          <xlrd:rvb i="8466"/>
        </ext>
      </extLst>
    </bk>
    <bk>
      <extLst>
        <ext uri="{3e2802c4-a4d2-4d8b-9148-e3be6c30e623}">
          <xlrd:rvb i="8467"/>
        </ext>
      </extLst>
    </bk>
    <bk>
      <extLst>
        <ext uri="{3e2802c4-a4d2-4d8b-9148-e3be6c30e623}">
          <xlrd:rvb i="8468"/>
        </ext>
      </extLst>
    </bk>
    <bk>
      <extLst>
        <ext uri="{3e2802c4-a4d2-4d8b-9148-e3be6c30e623}">
          <xlrd:rvb i="8469"/>
        </ext>
      </extLst>
    </bk>
    <bk>
      <extLst>
        <ext uri="{3e2802c4-a4d2-4d8b-9148-e3be6c30e623}">
          <xlrd:rvb i="8470"/>
        </ext>
      </extLst>
    </bk>
    <bk>
      <extLst>
        <ext uri="{3e2802c4-a4d2-4d8b-9148-e3be6c30e623}">
          <xlrd:rvb i="8471"/>
        </ext>
      </extLst>
    </bk>
    <bk>
      <extLst>
        <ext uri="{3e2802c4-a4d2-4d8b-9148-e3be6c30e623}">
          <xlrd:rvb i="8472"/>
        </ext>
      </extLst>
    </bk>
    <bk>
      <extLst>
        <ext uri="{3e2802c4-a4d2-4d8b-9148-e3be6c30e623}">
          <xlrd:rvb i="8473"/>
        </ext>
      </extLst>
    </bk>
    <bk>
      <extLst>
        <ext uri="{3e2802c4-a4d2-4d8b-9148-e3be6c30e623}">
          <xlrd:rvb i="8474"/>
        </ext>
      </extLst>
    </bk>
    <bk>
      <extLst>
        <ext uri="{3e2802c4-a4d2-4d8b-9148-e3be6c30e623}">
          <xlrd:rvb i="8475"/>
        </ext>
      </extLst>
    </bk>
    <bk>
      <extLst>
        <ext uri="{3e2802c4-a4d2-4d8b-9148-e3be6c30e623}">
          <xlrd:rvb i="8476"/>
        </ext>
      </extLst>
    </bk>
    <bk>
      <extLst>
        <ext uri="{3e2802c4-a4d2-4d8b-9148-e3be6c30e623}">
          <xlrd:rvb i="8477"/>
        </ext>
      </extLst>
    </bk>
    <bk>
      <extLst>
        <ext uri="{3e2802c4-a4d2-4d8b-9148-e3be6c30e623}">
          <xlrd:rvb i="8478"/>
        </ext>
      </extLst>
    </bk>
    <bk>
      <extLst>
        <ext uri="{3e2802c4-a4d2-4d8b-9148-e3be6c30e623}">
          <xlrd:rvb i="8479"/>
        </ext>
      </extLst>
    </bk>
    <bk>
      <extLst>
        <ext uri="{3e2802c4-a4d2-4d8b-9148-e3be6c30e623}">
          <xlrd:rvb i="8480"/>
        </ext>
      </extLst>
    </bk>
    <bk>
      <extLst>
        <ext uri="{3e2802c4-a4d2-4d8b-9148-e3be6c30e623}">
          <xlrd:rvb i="8481"/>
        </ext>
      </extLst>
    </bk>
    <bk>
      <extLst>
        <ext uri="{3e2802c4-a4d2-4d8b-9148-e3be6c30e623}">
          <xlrd:rvb i="8482"/>
        </ext>
      </extLst>
    </bk>
    <bk>
      <extLst>
        <ext uri="{3e2802c4-a4d2-4d8b-9148-e3be6c30e623}">
          <xlrd:rvb i="8483"/>
        </ext>
      </extLst>
    </bk>
    <bk>
      <extLst>
        <ext uri="{3e2802c4-a4d2-4d8b-9148-e3be6c30e623}">
          <xlrd:rvb i="8484"/>
        </ext>
      </extLst>
    </bk>
    <bk>
      <extLst>
        <ext uri="{3e2802c4-a4d2-4d8b-9148-e3be6c30e623}">
          <xlrd:rvb i="8485"/>
        </ext>
      </extLst>
    </bk>
    <bk>
      <extLst>
        <ext uri="{3e2802c4-a4d2-4d8b-9148-e3be6c30e623}">
          <xlrd:rvb i="8486"/>
        </ext>
      </extLst>
    </bk>
    <bk>
      <extLst>
        <ext uri="{3e2802c4-a4d2-4d8b-9148-e3be6c30e623}">
          <xlrd:rvb i="8487"/>
        </ext>
      </extLst>
    </bk>
    <bk>
      <extLst>
        <ext uri="{3e2802c4-a4d2-4d8b-9148-e3be6c30e623}">
          <xlrd:rvb i="8488"/>
        </ext>
      </extLst>
    </bk>
    <bk>
      <extLst>
        <ext uri="{3e2802c4-a4d2-4d8b-9148-e3be6c30e623}">
          <xlrd:rvb i="8489"/>
        </ext>
      </extLst>
    </bk>
    <bk>
      <extLst>
        <ext uri="{3e2802c4-a4d2-4d8b-9148-e3be6c30e623}">
          <xlrd:rvb i="8490"/>
        </ext>
      </extLst>
    </bk>
    <bk>
      <extLst>
        <ext uri="{3e2802c4-a4d2-4d8b-9148-e3be6c30e623}">
          <xlrd:rvb i="8491"/>
        </ext>
      </extLst>
    </bk>
    <bk>
      <extLst>
        <ext uri="{3e2802c4-a4d2-4d8b-9148-e3be6c30e623}">
          <xlrd:rvb i="8492"/>
        </ext>
      </extLst>
    </bk>
    <bk>
      <extLst>
        <ext uri="{3e2802c4-a4d2-4d8b-9148-e3be6c30e623}">
          <xlrd:rvb i="8493"/>
        </ext>
      </extLst>
    </bk>
    <bk>
      <extLst>
        <ext uri="{3e2802c4-a4d2-4d8b-9148-e3be6c30e623}">
          <xlrd:rvb i="8494"/>
        </ext>
      </extLst>
    </bk>
    <bk>
      <extLst>
        <ext uri="{3e2802c4-a4d2-4d8b-9148-e3be6c30e623}">
          <xlrd:rvb i="8495"/>
        </ext>
      </extLst>
    </bk>
    <bk>
      <extLst>
        <ext uri="{3e2802c4-a4d2-4d8b-9148-e3be6c30e623}">
          <xlrd:rvb i="8496"/>
        </ext>
      </extLst>
    </bk>
    <bk>
      <extLst>
        <ext uri="{3e2802c4-a4d2-4d8b-9148-e3be6c30e623}">
          <xlrd:rvb i="8497"/>
        </ext>
      </extLst>
    </bk>
    <bk>
      <extLst>
        <ext uri="{3e2802c4-a4d2-4d8b-9148-e3be6c30e623}">
          <xlrd:rvb i="8498"/>
        </ext>
      </extLst>
    </bk>
    <bk>
      <extLst>
        <ext uri="{3e2802c4-a4d2-4d8b-9148-e3be6c30e623}">
          <xlrd:rvb i="8499"/>
        </ext>
      </extLst>
    </bk>
    <bk>
      <extLst>
        <ext uri="{3e2802c4-a4d2-4d8b-9148-e3be6c30e623}">
          <xlrd:rvb i="8500"/>
        </ext>
      </extLst>
    </bk>
    <bk>
      <extLst>
        <ext uri="{3e2802c4-a4d2-4d8b-9148-e3be6c30e623}">
          <xlrd:rvb i="8501"/>
        </ext>
      </extLst>
    </bk>
    <bk>
      <extLst>
        <ext uri="{3e2802c4-a4d2-4d8b-9148-e3be6c30e623}">
          <xlrd:rvb i="8502"/>
        </ext>
      </extLst>
    </bk>
    <bk>
      <extLst>
        <ext uri="{3e2802c4-a4d2-4d8b-9148-e3be6c30e623}">
          <xlrd:rvb i="8503"/>
        </ext>
      </extLst>
    </bk>
    <bk>
      <extLst>
        <ext uri="{3e2802c4-a4d2-4d8b-9148-e3be6c30e623}">
          <xlrd:rvb i="8504"/>
        </ext>
      </extLst>
    </bk>
    <bk>
      <extLst>
        <ext uri="{3e2802c4-a4d2-4d8b-9148-e3be6c30e623}">
          <xlrd:rvb i="8505"/>
        </ext>
      </extLst>
    </bk>
    <bk>
      <extLst>
        <ext uri="{3e2802c4-a4d2-4d8b-9148-e3be6c30e623}">
          <xlrd:rvb i="8506"/>
        </ext>
      </extLst>
    </bk>
    <bk>
      <extLst>
        <ext uri="{3e2802c4-a4d2-4d8b-9148-e3be6c30e623}">
          <xlrd:rvb i="8507"/>
        </ext>
      </extLst>
    </bk>
    <bk>
      <extLst>
        <ext uri="{3e2802c4-a4d2-4d8b-9148-e3be6c30e623}">
          <xlrd:rvb i="8508"/>
        </ext>
      </extLst>
    </bk>
    <bk>
      <extLst>
        <ext uri="{3e2802c4-a4d2-4d8b-9148-e3be6c30e623}">
          <xlrd:rvb i="8509"/>
        </ext>
      </extLst>
    </bk>
    <bk>
      <extLst>
        <ext uri="{3e2802c4-a4d2-4d8b-9148-e3be6c30e623}">
          <xlrd:rvb i="8510"/>
        </ext>
      </extLst>
    </bk>
    <bk>
      <extLst>
        <ext uri="{3e2802c4-a4d2-4d8b-9148-e3be6c30e623}">
          <xlrd:rvb i="8511"/>
        </ext>
      </extLst>
    </bk>
    <bk>
      <extLst>
        <ext uri="{3e2802c4-a4d2-4d8b-9148-e3be6c30e623}">
          <xlrd:rvb i="8512"/>
        </ext>
      </extLst>
    </bk>
    <bk>
      <extLst>
        <ext uri="{3e2802c4-a4d2-4d8b-9148-e3be6c30e623}">
          <xlrd:rvb i="8513"/>
        </ext>
      </extLst>
    </bk>
    <bk>
      <extLst>
        <ext uri="{3e2802c4-a4d2-4d8b-9148-e3be6c30e623}">
          <xlrd:rvb i="8514"/>
        </ext>
      </extLst>
    </bk>
    <bk>
      <extLst>
        <ext uri="{3e2802c4-a4d2-4d8b-9148-e3be6c30e623}">
          <xlrd:rvb i="8515"/>
        </ext>
      </extLst>
    </bk>
    <bk>
      <extLst>
        <ext uri="{3e2802c4-a4d2-4d8b-9148-e3be6c30e623}">
          <xlrd:rvb i="8516"/>
        </ext>
      </extLst>
    </bk>
    <bk>
      <extLst>
        <ext uri="{3e2802c4-a4d2-4d8b-9148-e3be6c30e623}">
          <xlrd:rvb i="8517"/>
        </ext>
      </extLst>
    </bk>
    <bk>
      <extLst>
        <ext uri="{3e2802c4-a4d2-4d8b-9148-e3be6c30e623}">
          <xlrd:rvb i="8518"/>
        </ext>
      </extLst>
    </bk>
    <bk>
      <extLst>
        <ext uri="{3e2802c4-a4d2-4d8b-9148-e3be6c30e623}">
          <xlrd:rvb i="8519"/>
        </ext>
      </extLst>
    </bk>
    <bk>
      <extLst>
        <ext uri="{3e2802c4-a4d2-4d8b-9148-e3be6c30e623}">
          <xlrd:rvb i="8520"/>
        </ext>
      </extLst>
    </bk>
    <bk>
      <extLst>
        <ext uri="{3e2802c4-a4d2-4d8b-9148-e3be6c30e623}">
          <xlrd:rvb i="8521"/>
        </ext>
      </extLst>
    </bk>
    <bk>
      <extLst>
        <ext uri="{3e2802c4-a4d2-4d8b-9148-e3be6c30e623}">
          <xlrd:rvb i="8522"/>
        </ext>
      </extLst>
    </bk>
    <bk>
      <extLst>
        <ext uri="{3e2802c4-a4d2-4d8b-9148-e3be6c30e623}">
          <xlrd:rvb i="8523"/>
        </ext>
      </extLst>
    </bk>
    <bk>
      <extLst>
        <ext uri="{3e2802c4-a4d2-4d8b-9148-e3be6c30e623}">
          <xlrd:rvb i="8524"/>
        </ext>
      </extLst>
    </bk>
    <bk>
      <extLst>
        <ext uri="{3e2802c4-a4d2-4d8b-9148-e3be6c30e623}">
          <xlrd:rvb i="8525"/>
        </ext>
      </extLst>
    </bk>
    <bk>
      <extLst>
        <ext uri="{3e2802c4-a4d2-4d8b-9148-e3be6c30e623}">
          <xlrd:rvb i="8526"/>
        </ext>
      </extLst>
    </bk>
    <bk>
      <extLst>
        <ext uri="{3e2802c4-a4d2-4d8b-9148-e3be6c30e623}">
          <xlrd:rvb i="8527"/>
        </ext>
      </extLst>
    </bk>
    <bk>
      <extLst>
        <ext uri="{3e2802c4-a4d2-4d8b-9148-e3be6c30e623}">
          <xlrd:rvb i="8528"/>
        </ext>
      </extLst>
    </bk>
    <bk>
      <extLst>
        <ext uri="{3e2802c4-a4d2-4d8b-9148-e3be6c30e623}">
          <xlrd:rvb i="8529"/>
        </ext>
      </extLst>
    </bk>
    <bk>
      <extLst>
        <ext uri="{3e2802c4-a4d2-4d8b-9148-e3be6c30e623}">
          <xlrd:rvb i="8530"/>
        </ext>
      </extLst>
    </bk>
    <bk>
      <extLst>
        <ext uri="{3e2802c4-a4d2-4d8b-9148-e3be6c30e623}">
          <xlrd:rvb i="8531"/>
        </ext>
      </extLst>
    </bk>
    <bk>
      <extLst>
        <ext uri="{3e2802c4-a4d2-4d8b-9148-e3be6c30e623}">
          <xlrd:rvb i="8532"/>
        </ext>
      </extLst>
    </bk>
    <bk>
      <extLst>
        <ext uri="{3e2802c4-a4d2-4d8b-9148-e3be6c30e623}">
          <xlrd:rvb i="8533"/>
        </ext>
      </extLst>
    </bk>
    <bk>
      <extLst>
        <ext uri="{3e2802c4-a4d2-4d8b-9148-e3be6c30e623}">
          <xlrd:rvb i="8534"/>
        </ext>
      </extLst>
    </bk>
    <bk>
      <extLst>
        <ext uri="{3e2802c4-a4d2-4d8b-9148-e3be6c30e623}">
          <xlrd:rvb i="8535"/>
        </ext>
      </extLst>
    </bk>
    <bk>
      <extLst>
        <ext uri="{3e2802c4-a4d2-4d8b-9148-e3be6c30e623}">
          <xlrd:rvb i="8536"/>
        </ext>
      </extLst>
    </bk>
    <bk>
      <extLst>
        <ext uri="{3e2802c4-a4d2-4d8b-9148-e3be6c30e623}">
          <xlrd:rvb i="8537"/>
        </ext>
      </extLst>
    </bk>
    <bk>
      <extLst>
        <ext uri="{3e2802c4-a4d2-4d8b-9148-e3be6c30e623}">
          <xlrd:rvb i="8538"/>
        </ext>
      </extLst>
    </bk>
    <bk>
      <extLst>
        <ext uri="{3e2802c4-a4d2-4d8b-9148-e3be6c30e623}">
          <xlrd:rvb i="8539"/>
        </ext>
      </extLst>
    </bk>
    <bk>
      <extLst>
        <ext uri="{3e2802c4-a4d2-4d8b-9148-e3be6c30e623}">
          <xlrd:rvb i="8540"/>
        </ext>
      </extLst>
    </bk>
    <bk>
      <extLst>
        <ext uri="{3e2802c4-a4d2-4d8b-9148-e3be6c30e623}">
          <xlrd:rvb i="8541"/>
        </ext>
      </extLst>
    </bk>
    <bk>
      <extLst>
        <ext uri="{3e2802c4-a4d2-4d8b-9148-e3be6c30e623}">
          <xlrd:rvb i="8542"/>
        </ext>
      </extLst>
    </bk>
    <bk>
      <extLst>
        <ext uri="{3e2802c4-a4d2-4d8b-9148-e3be6c30e623}">
          <xlrd:rvb i="8543"/>
        </ext>
      </extLst>
    </bk>
    <bk>
      <extLst>
        <ext uri="{3e2802c4-a4d2-4d8b-9148-e3be6c30e623}">
          <xlrd:rvb i="8544"/>
        </ext>
      </extLst>
    </bk>
    <bk>
      <extLst>
        <ext uri="{3e2802c4-a4d2-4d8b-9148-e3be6c30e623}">
          <xlrd:rvb i="8545"/>
        </ext>
      </extLst>
    </bk>
    <bk>
      <extLst>
        <ext uri="{3e2802c4-a4d2-4d8b-9148-e3be6c30e623}">
          <xlrd:rvb i="8546"/>
        </ext>
      </extLst>
    </bk>
    <bk>
      <extLst>
        <ext uri="{3e2802c4-a4d2-4d8b-9148-e3be6c30e623}">
          <xlrd:rvb i="8547"/>
        </ext>
      </extLst>
    </bk>
    <bk>
      <extLst>
        <ext uri="{3e2802c4-a4d2-4d8b-9148-e3be6c30e623}">
          <xlrd:rvb i="8548"/>
        </ext>
      </extLst>
    </bk>
    <bk>
      <extLst>
        <ext uri="{3e2802c4-a4d2-4d8b-9148-e3be6c30e623}">
          <xlrd:rvb i="8549"/>
        </ext>
      </extLst>
    </bk>
    <bk>
      <extLst>
        <ext uri="{3e2802c4-a4d2-4d8b-9148-e3be6c30e623}">
          <xlrd:rvb i="8550"/>
        </ext>
      </extLst>
    </bk>
    <bk>
      <extLst>
        <ext uri="{3e2802c4-a4d2-4d8b-9148-e3be6c30e623}">
          <xlrd:rvb i="8551"/>
        </ext>
      </extLst>
    </bk>
    <bk>
      <extLst>
        <ext uri="{3e2802c4-a4d2-4d8b-9148-e3be6c30e623}">
          <xlrd:rvb i="8552"/>
        </ext>
      </extLst>
    </bk>
    <bk>
      <extLst>
        <ext uri="{3e2802c4-a4d2-4d8b-9148-e3be6c30e623}">
          <xlrd:rvb i="8553"/>
        </ext>
      </extLst>
    </bk>
    <bk>
      <extLst>
        <ext uri="{3e2802c4-a4d2-4d8b-9148-e3be6c30e623}">
          <xlrd:rvb i="8554"/>
        </ext>
      </extLst>
    </bk>
    <bk>
      <extLst>
        <ext uri="{3e2802c4-a4d2-4d8b-9148-e3be6c30e623}">
          <xlrd:rvb i="8555"/>
        </ext>
      </extLst>
    </bk>
    <bk>
      <extLst>
        <ext uri="{3e2802c4-a4d2-4d8b-9148-e3be6c30e623}">
          <xlrd:rvb i="8556"/>
        </ext>
      </extLst>
    </bk>
    <bk>
      <extLst>
        <ext uri="{3e2802c4-a4d2-4d8b-9148-e3be6c30e623}">
          <xlrd:rvb i="8557"/>
        </ext>
      </extLst>
    </bk>
    <bk>
      <extLst>
        <ext uri="{3e2802c4-a4d2-4d8b-9148-e3be6c30e623}">
          <xlrd:rvb i="8558"/>
        </ext>
      </extLst>
    </bk>
    <bk>
      <extLst>
        <ext uri="{3e2802c4-a4d2-4d8b-9148-e3be6c30e623}">
          <xlrd:rvb i="8559"/>
        </ext>
      </extLst>
    </bk>
    <bk>
      <extLst>
        <ext uri="{3e2802c4-a4d2-4d8b-9148-e3be6c30e623}">
          <xlrd:rvb i="8560"/>
        </ext>
      </extLst>
    </bk>
    <bk>
      <extLst>
        <ext uri="{3e2802c4-a4d2-4d8b-9148-e3be6c30e623}">
          <xlrd:rvb i="8561"/>
        </ext>
      </extLst>
    </bk>
    <bk>
      <extLst>
        <ext uri="{3e2802c4-a4d2-4d8b-9148-e3be6c30e623}">
          <xlrd:rvb i="8562"/>
        </ext>
      </extLst>
    </bk>
    <bk>
      <extLst>
        <ext uri="{3e2802c4-a4d2-4d8b-9148-e3be6c30e623}">
          <xlrd:rvb i="8563"/>
        </ext>
      </extLst>
    </bk>
    <bk>
      <extLst>
        <ext uri="{3e2802c4-a4d2-4d8b-9148-e3be6c30e623}">
          <xlrd:rvb i="8564"/>
        </ext>
      </extLst>
    </bk>
    <bk>
      <extLst>
        <ext uri="{3e2802c4-a4d2-4d8b-9148-e3be6c30e623}">
          <xlrd:rvb i="8565"/>
        </ext>
      </extLst>
    </bk>
    <bk>
      <extLst>
        <ext uri="{3e2802c4-a4d2-4d8b-9148-e3be6c30e623}">
          <xlrd:rvb i="8566"/>
        </ext>
      </extLst>
    </bk>
    <bk>
      <extLst>
        <ext uri="{3e2802c4-a4d2-4d8b-9148-e3be6c30e623}">
          <xlrd:rvb i="8567"/>
        </ext>
      </extLst>
    </bk>
    <bk>
      <extLst>
        <ext uri="{3e2802c4-a4d2-4d8b-9148-e3be6c30e623}">
          <xlrd:rvb i="8568"/>
        </ext>
      </extLst>
    </bk>
    <bk>
      <extLst>
        <ext uri="{3e2802c4-a4d2-4d8b-9148-e3be6c30e623}">
          <xlrd:rvb i="8569"/>
        </ext>
      </extLst>
    </bk>
    <bk>
      <extLst>
        <ext uri="{3e2802c4-a4d2-4d8b-9148-e3be6c30e623}">
          <xlrd:rvb i="8570"/>
        </ext>
      </extLst>
    </bk>
    <bk>
      <extLst>
        <ext uri="{3e2802c4-a4d2-4d8b-9148-e3be6c30e623}">
          <xlrd:rvb i="8571"/>
        </ext>
      </extLst>
    </bk>
    <bk>
      <extLst>
        <ext uri="{3e2802c4-a4d2-4d8b-9148-e3be6c30e623}">
          <xlrd:rvb i="8572"/>
        </ext>
      </extLst>
    </bk>
    <bk>
      <extLst>
        <ext uri="{3e2802c4-a4d2-4d8b-9148-e3be6c30e623}">
          <xlrd:rvb i="8573"/>
        </ext>
      </extLst>
    </bk>
    <bk>
      <extLst>
        <ext uri="{3e2802c4-a4d2-4d8b-9148-e3be6c30e623}">
          <xlrd:rvb i="8574"/>
        </ext>
      </extLst>
    </bk>
    <bk>
      <extLst>
        <ext uri="{3e2802c4-a4d2-4d8b-9148-e3be6c30e623}">
          <xlrd:rvb i="8575"/>
        </ext>
      </extLst>
    </bk>
    <bk>
      <extLst>
        <ext uri="{3e2802c4-a4d2-4d8b-9148-e3be6c30e623}">
          <xlrd:rvb i="8576"/>
        </ext>
      </extLst>
    </bk>
    <bk>
      <extLst>
        <ext uri="{3e2802c4-a4d2-4d8b-9148-e3be6c30e623}">
          <xlrd:rvb i="8577"/>
        </ext>
      </extLst>
    </bk>
    <bk>
      <extLst>
        <ext uri="{3e2802c4-a4d2-4d8b-9148-e3be6c30e623}">
          <xlrd:rvb i="8578"/>
        </ext>
      </extLst>
    </bk>
    <bk>
      <extLst>
        <ext uri="{3e2802c4-a4d2-4d8b-9148-e3be6c30e623}">
          <xlrd:rvb i="8579"/>
        </ext>
      </extLst>
    </bk>
    <bk>
      <extLst>
        <ext uri="{3e2802c4-a4d2-4d8b-9148-e3be6c30e623}">
          <xlrd:rvb i="8580"/>
        </ext>
      </extLst>
    </bk>
    <bk>
      <extLst>
        <ext uri="{3e2802c4-a4d2-4d8b-9148-e3be6c30e623}">
          <xlrd:rvb i="8581"/>
        </ext>
      </extLst>
    </bk>
    <bk>
      <extLst>
        <ext uri="{3e2802c4-a4d2-4d8b-9148-e3be6c30e623}">
          <xlrd:rvb i="8582"/>
        </ext>
      </extLst>
    </bk>
    <bk>
      <extLst>
        <ext uri="{3e2802c4-a4d2-4d8b-9148-e3be6c30e623}">
          <xlrd:rvb i="8583"/>
        </ext>
      </extLst>
    </bk>
    <bk>
      <extLst>
        <ext uri="{3e2802c4-a4d2-4d8b-9148-e3be6c30e623}">
          <xlrd:rvb i="8584"/>
        </ext>
      </extLst>
    </bk>
    <bk>
      <extLst>
        <ext uri="{3e2802c4-a4d2-4d8b-9148-e3be6c30e623}">
          <xlrd:rvb i="8585"/>
        </ext>
      </extLst>
    </bk>
    <bk>
      <extLst>
        <ext uri="{3e2802c4-a4d2-4d8b-9148-e3be6c30e623}">
          <xlrd:rvb i="8586"/>
        </ext>
      </extLst>
    </bk>
    <bk>
      <extLst>
        <ext uri="{3e2802c4-a4d2-4d8b-9148-e3be6c30e623}">
          <xlrd:rvb i="8587"/>
        </ext>
      </extLst>
    </bk>
    <bk>
      <extLst>
        <ext uri="{3e2802c4-a4d2-4d8b-9148-e3be6c30e623}">
          <xlrd:rvb i="8588"/>
        </ext>
      </extLst>
    </bk>
    <bk>
      <extLst>
        <ext uri="{3e2802c4-a4d2-4d8b-9148-e3be6c30e623}">
          <xlrd:rvb i="8589"/>
        </ext>
      </extLst>
    </bk>
    <bk>
      <extLst>
        <ext uri="{3e2802c4-a4d2-4d8b-9148-e3be6c30e623}">
          <xlrd:rvb i="8590"/>
        </ext>
      </extLst>
    </bk>
    <bk>
      <extLst>
        <ext uri="{3e2802c4-a4d2-4d8b-9148-e3be6c30e623}">
          <xlrd:rvb i="8591"/>
        </ext>
      </extLst>
    </bk>
    <bk>
      <extLst>
        <ext uri="{3e2802c4-a4d2-4d8b-9148-e3be6c30e623}">
          <xlrd:rvb i="8592"/>
        </ext>
      </extLst>
    </bk>
    <bk>
      <extLst>
        <ext uri="{3e2802c4-a4d2-4d8b-9148-e3be6c30e623}">
          <xlrd:rvb i="8593"/>
        </ext>
      </extLst>
    </bk>
    <bk>
      <extLst>
        <ext uri="{3e2802c4-a4d2-4d8b-9148-e3be6c30e623}">
          <xlrd:rvb i="8594"/>
        </ext>
      </extLst>
    </bk>
    <bk>
      <extLst>
        <ext uri="{3e2802c4-a4d2-4d8b-9148-e3be6c30e623}">
          <xlrd:rvb i="8595"/>
        </ext>
      </extLst>
    </bk>
    <bk>
      <extLst>
        <ext uri="{3e2802c4-a4d2-4d8b-9148-e3be6c30e623}">
          <xlrd:rvb i="8596"/>
        </ext>
      </extLst>
    </bk>
    <bk>
      <extLst>
        <ext uri="{3e2802c4-a4d2-4d8b-9148-e3be6c30e623}">
          <xlrd:rvb i="8597"/>
        </ext>
      </extLst>
    </bk>
    <bk>
      <extLst>
        <ext uri="{3e2802c4-a4d2-4d8b-9148-e3be6c30e623}">
          <xlrd:rvb i="8598"/>
        </ext>
      </extLst>
    </bk>
    <bk>
      <extLst>
        <ext uri="{3e2802c4-a4d2-4d8b-9148-e3be6c30e623}">
          <xlrd:rvb i="8599"/>
        </ext>
      </extLst>
    </bk>
    <bk>
      <extLst>
        <ext uri="{3e2802c4-a4d2-4d8b-9148-e3be6c30e623}">
          <xlrd:rvb i="8600"/>
        </ext>
      </extLst>
    </bk>
    <bk>
      <extLst>
        <ext uri="{3e2802c4-a4d2-4d8b-9148-e3be6c30e623}">
          <xlrd:rvb i="8601"/>
        </ext>
      </extLst>
    </bk>
    <bk>
      <extLst>
        <ext uri="{3e2802c4-a4d2-4d8b-9148-e3be6c30e623}">
          <xlrd:rvb i="8602"/>
        </ext>
      </extLst>
    </bk>
    <bk>
      <extLst>
        <ext uri="{3e2802c4-a4d2-4d8b-9148-e3be6c30e623}">
          <xlrd:rvb i="8603"/>
        </ext>
      </extLst>
    </bk>
    <bk>
      <extLst>
        <ext uri="{3e2802c4-a4d2-4d8b-9148-e3be6c30e623}">
          <xlrd:rvb i="8604"/>
        </ext>
      </extLst>
    </bk>
    <bk>
      <extLst>
        <ext uri="{3e2802c4-a4d2-4d8b-9148-e3be6c30e623}">
          <xlrd:rvb i="8605"/>
        </ext>
      </extLst>
    </bk>
    <bk>
      <extLst>
        <ext uri="{3e2802c4-a4d2-4d8b-9148-e3be6c30e623}">
          <xlrd:rvb i="8606"/>
        </ext>
      </extLst>
    </bk>
    <bk>
      <extLst>
        <ext uri="{3e2802c4-a4d2-4d8b-9148-e3be6c30e623}">
          <xlrd:rvb i="8607"/>
        </ext>
      </extLst>
    </bk>
    <bk>
      <extLst>
        <ext uri="{3e2802c4-a4d2-4d8b-9148-e3be6c30e623}">
          <xlrd:rvb i="8608"/>
        </ext>
      </extLst>
    </bk>
    <bk>
      <extLst>
        <ext uri="{3e2802c4-a4d2-4d8b-9148-e3be6c30e623}">
          <xlrd:rvb i="8609"/>
        </ext>
      </extLst>
    </bk>
    <bk>
      <extLst>
        <ext uri="{3e2802c4-a4d2-4d8b-9148-e3be6c30e623}">
          <xlrd:rvb i="8610"/>
        </ext>
      </extLst>
    </bk>
    <bk>
      <extLst>
        <ext uri="{3e2802c4-a4d2-4d8b-9148-e3be6c30e623}">
          <xlrd:rvb i="8611"/>
        </ext>
      </extLst>
    </bk>
    <bk>
      <extLst>
        <ext uri="{3e2802c4-a4d2-4d8b-9148-e3be6c30e623}">
          <xlrd:rvb i="8612"/>
        </ext>
      </extLst>
    </bk>
    <bk>
      <extLst>
        <ext uri="{3e2802c4-a4d2-4d8b-9148-e3be6c30e623}">
          <xlrd:rvb i="8613"/>
        </ext>
      </extLst>
    </bk>
    <bk>
      <extLst>
        <ext uri="{3e2802c4-a4d2-4d8b-9148-e3be6c30e623}">
          <xlrd:rvb i="8614"/>
        </ext>
      </extLst>
    </bk>
    <bk>
      <extLst>
        <ext uri="{3e2802c4-a4d2-4d8b-9148-e3be6c30e623}">
          <xlrd:rvb i="8615"/>
        </ext>
      </extLst>
    </bk>
    <bk>
      <extLst>
        <ext uri="{3e2802c4-a4d2-4d8b-9148-e3be6c30e623}">
          <xlrd:rvb i="8616"/>
        </ext>
      </extLst>
    </bk>
    <bk>
      <extLst>
        <ext uri="{3e2802c4-a4d2-4d8b-9148-e3be6c30e623}">
          <xlrd:rvb i="8617"/>
        </ext>
      </extLst>
    </bk>
    <bk>
      <extLst>
        <ext uri="{3e2802c4-a4d2-4d8b-9148-e3be6c30e623}">
          <xlrd:rvb i="8618"/>
        </ext>
      </extLst>
    </bk>
    <bk>
      <extLst>
        <ext uri="{3e2802c4-a4d2-4d8b-9148-e3be6c30e623}">
          <xlrd:rvb i="8619"/>
        </ext>
      </extLst>
    </bk>
    <bk>
      <extLst>
        <ext uri="{3e2802c4-a4d2-4d8b-9148-e3be6c30e623}">
          <xlrd:rvb i="8620"/>
        </ext>
      </extLst>
    </bk>
    <bk>
      <extLst>
        <ext uri="{3e2802c4-a4d2-4d8b-9148-e3be6c30e623}">
          <xlrd:rvb i="8621"/>
        </ext>
      </extLst>
    </bk>
    <bk>
      <extLst>
        <ext uri="{3e2802c4-a4d2-4d8b-9148-e3be6c30e623}">
          <xlrd:rvb i="8622"/>
        </ext>
      </extLst>
    </bk>
    <bk>
      <extLst>
        <ext uri="{3e2802c4-a4d2-4d8b-9148-e3be6c30e623}">
          <xlrd:rvb i="8623"/>
        </ext>
      </extLst>
    </bk>
    <bk>
      <extLst>
        <ext uri="{3e2802c4-a4d2-4d8b-9148-e3be6c30e623}">
          <xlrd:rvb i="8624"/>
        </ext>
      </extLst>
    </bk>
    <bk>
      <extLst>
        <ext uri="{3e2802c4-a4d2-4d8b-9148-e3be6c30e623}">
          <xlrd:rvb i="8625"/>
        </ext>
      </extLst>
    </bk>
    <bk>
      <extLst>
        <ext uri="{3e2802c4-a4d2-4d8b-9148-e3be6c30e623}">
          <xlrd:rvb i="8626"/>
        </ext>
      </extLst>
    </bk>
    <bk>
      <extLst>
        <ext uri="{3e2802c4-a4d2-4d8b-9148-e3be6c30e623}">
          <xlrd:rvb i="8627"/>
        </ext>
      </extLst>
    </bk>
    <bk>
      <extLst>
        <ext uri="{3e2802c4-a4d2-4d8b-9148-e3be6c30e623}">
          <xlrd:rvb i="8628"/>
        </ext>
      </extLst>
    </bk>
    <bk>
      <extLst>
        <ext uri="{3e2802c4-a4d2-4d8b-9148-e3be6c30e623}">
          <xlrd:rvb i="8629"/>
        </ext>
      </extLst>
    </bk>
    <bk>
      <extLst>
        <ext uri="{3e2802c4-a4d2-4d8b-9148-e3be6c30e623}">
          <xlrd:rvb i="8630"/>
        </ext>
      </extLst>
    </bk>
    <bk>
      <extLst>
        <ext uri="{3e2802c4-a4d2-4d8b-9148-e3be6c30e623}">
          <xlrd:rvb i="8631"/>
        </ext>
      </extLst>
    </bk>
    <bk>
      <extLst>
        <ext uri="{3e2802c4-a4d2-4d8b-9148-e3be6c30e623}">
          <xlrd:rvb i="8632"/>
        </ext>
      </extLst>
    </bk>
    <bk>
      <extLst>
        <ext uri="{3e2802c4-a4d2-4d8b-9148-e3be6c30e623}">
          <xlrd:rvb i="8633"/>
        </ext>
      </extLst>
    </bk>
    <bk>
      <extLst>
        <ext uri="{3e2802c4-a4d2-4d8b-9148-e3be6c30e623}">
          <xlrd:rvb i="8634"/>
        </ext>
      </extLst>
    </bk>
    <bk>
      <extLst>
        <ext uri="{3e2802c4-a4d2-4d8b-9148-e3be6c30e623}">
          <xlrd:rvb i="8635"/>
        </ext>
      </extLst>
    </bk>
    <bk>
      <extLst>
        <ext uri="{3e2802c4-a4d2-4d8b-9148-e3be6c30e623}">
          <xlrd:rvb i="8636"/>
        </ext>
      </extLst>
    </bk>
    <bk>
      <extLst>
        <ext uri="{3e2802c4-a4d2-4d8b-9148-e3be6c30e623}">
          <xlrd:rvb i="8637"/>
        </ext>
      </extLst>
    </bk>
    <bk>
      <extLst>
        <ext uri="{3e2802c4-a4d2-4d8b-9148-e3be6c30e623}">
          <xlrd:rvb i="8638"/>
        </ext>
      </extLst>
    </bk>
    <bk>
      <extLst>
        <ext uri="{3e2802c4-a4d2-4d8b-9148-e3be6c30e623}">
          <xlrd:rvb i="8639"/>
        </ext>
      </extLst>
    </bk>
    <bk>
      <extLst>
        <ext uri="{3e2802c4-a4d2-4d8b-9148-e3be6c30e623}">
          <xlrd:rvb i="8640"/>
        </ext>
      </extLst>
    </bk>
    <bk>
      <extLst>
        <ext uri="{3e2802c4-a4d2-4d8b-9148-e3be6c30e623}">
          <xlrd:rvb i="8641"/>
        </ext>
      </extLst>
    </bk>
    <bk>
      <extLst>
        <ext uri="{3e2802c4-a4d2-4d8b-9148-e3be6c30e623}">
          <xlrd:rvb i="8642"/>
        </ext>
      </extLst>
    </bk>
    <bk>
      <extLst>
        <ext uri="{3e2802c4-a4d2-4d8b-9148-e3be6c30e623}">
          <xlrd:rvb i="8643"/>
        </ext>
      </extLst>
    </bk>
    <bk>
      <extLst>
        <ext uri="{3e2802c4-a4d2-4d8b-9148-e3be6c30e623}">
          <xlrd:rvb i="8644"/>
        </ext>
      </extLst>
    </bk>
    <bk>
      <extLst>
        <ext uri="{3e2802c4-a4d2-4d8b-9148-e3be6c30e623}">
          <xlrd:rvb i="8645"/>
        </ext>
      </extLst>
    </bk>
    <bk>
      <extLst>
        <ext uri="{3e2802c4-a4d2-4d8b-9148-e3be6c30e623}">
          <xlrd:rvb i="8646"/>
        </ext>
      </extLst>
    </bk>
    <bk>
      <extLst>
        <ext uri="{3e2802c4-a4d2-4d8b-9148-e3be6c30e623}">
          <xlrd:rvb i="8647"/>
        </ext>
      </extLst>
    </bk>
    <bk>
      <extLst>
        <ext uri="{3e2802c4-a4d2-4d8b-9148-e3be6c30e623}">
          <xlrd:rvb i="8648"/>
        </ext>
      </extLst>
    </bk>
    <bk>
      <extLst>
        <ext uri="{3e2802c4-a4d2-4d8b-9148-e3be6c30e623}">
          <xlrd:rvb i="8649"/>
        </ext>
      </extLst>
    </bk>
    <bk>
      <extLst>
        <ext uri="{3e2802c4-a4d2-4d8b-9148-e3be6c30e623}">
          <xlrd:rvb i="8650"/>
        </ext>
      </extLst>
    </bk>
    <bk>
      <extLst>
        <ext uri="{3e2802c4-a4d2-4d8b-9148-e3be6c30e623}">
          <xlrd:rvb i="8651"/>
        </ext>
      </extLst>
    </bk>
    <bk>
      <extLst>
        <ext uri="{3e2802c4-a4d2-4d8b-9148-e3be6c30e623}">
          <xlrd:rvb i="8652"/>
        </ext>
      </extLst>
    </bk>
    <bk>
      <extLst>
        <ext uri="{3e2802c4-a4d2-4d8b-9148-e3be6c30e623}">
          <xlrd:rvb i="8653"/>
        </ext>
      </extLst>
    </bk>
    <bk>
      <extLst>
        <ext uri="{3e2802c4-a4d2-4d8b-9148-e3be6c30e623}">
          <xlrd:rvb i="8654"/>
        </ext>
      </extLst>
    </bk>
    <bk>
      <extLst>
        <ext uri="{3e2802c4-a4d2-4d8b-9148-e3be6c30e623}">
          <xlrd:rvb i="8655"/>
        </ext>
      </extLst>
    </bk>
    <bk>
      <extLst>
        <ext uri="{3e2802c4-a4d2-4d8b-9148-e3be6c30e623}">
          <xlrd:rvb i="8656"/>
        </ext>
      </extLst>
    </bk>
    <bk>
      <extLst>
        <ext uri="{3e2802c4-a4d2-4d8b-9148-e3be6c30e623}">
          <xlrd:rvb i="8657"/>
        </ext>
      </extLst>
    </bk>
    <bk>
      <extLst>
        <ext uri="{3e2802c4-a4d2-4d8b-9148-e3be6c30e623}">
          <xlrd:rvb i="8658"/>
        </ext>
      </extLst>
    </bk>
    <bk>
      <extLst>
        <ext uri="{3e2802c4-a4d2-4d8b-9148-e3be6c30e623}">
          <xlrd:rvb i="8659"/>
        </ext>
      </extLst>
    </bk>
    <bk>
      <extLst>
        <ext uri="{3e2802c4-a4d2-4d8b-9148-e3be6c30e623}">
          <xlrd:rvb i="8660"/>
        </ext>
      </extLst>
    </bk>
    <bk>
      <extLst>
        <ext uri="{3e2802c4-a4d2-4d8b-9148-e3be6c30e623}">
          <xlrd:rvb i="8661"/>
        </ext>
      </extLst>
    </bk>
    <bk>
      <extLst>
        <ext uri="{3e2802c4-a4d2-4d8b-9148-e3be6c30e623}">
          <xlrd:rvb i="8662"/>
        </ext>
      </extLst>
    </bk>
    <bk>
      <extLst>
        <ext uri="{3e2802c4-a4d2-4d8b-9148-e3be6c30e623}">
          <xlrd:rvb i="8663"/>
        </ext>
      </extLst>
    </bk>
    <bk>
      <extLst>
        <ext uri="{3e2802c4-a4d2-4d8b-9148-e3be6c30e623}">
          <xlrd:rvb i="8664"/>
        </ext>
      </extLst>
    </bk>
    <bk>
      <extLst>
        <ext uri="{3e2802c4-a4d2-4d8b-9148-e3be6c30e623}">
          <xlrd:rvb i="8665"/>
        </ext>
      </extLst>
    </bk>
    <bk>
      <extLst>
        <ext uri="{3e2802c4-a4d2-4d8b-9148-e3be6c30e623}">
          <xlrd:rvb i="8666"/>
        </ext>
      </extLst>
    </bk>
    <bk>
      <extLst>
        <ext uri="{3e2802c4-a4d2-4d8b-9148-e3be6c30e623}">
          <xlrd:rvb i="8667"/>
        </ext>
      </extLst>
    </bk>
    <bk>
      <extLst>
        <ext uri="{3e2802c4-a4d2-4d8b-9148-e3be6c30e623}">
          <xlrd:rvb i="8668"/>
        </ext>
      </extLst>
    </bk>
    <bk>
      <extLst>
        <ext uri="{3e2802c4-a4d2-4d8b-9148-e3be6c30e623}">
          <xlrd:rvb i="8669"/>
        </ext>
      </extLst>
    </bk>
    <bk>
      <extLst>
        <ext uri="{3e2802c4-a4d2-4d8b-9148-e3be6c30e623}">
          <xlrd:rvb i="8670"/>
        </ext>
      </extLst>
    </bk>
    <bk>
      <extLst>
        <ext uri="{3e2802c4-a4d2-4d8b-9148-e3be6c30e623}">
          <xlrd:rvb i="8671"/>
        </ext>
      </extLst>
    </bk>
    <bk>
      <extLst>
        <ext uri="{3e2802c4-a4d2-4d8b-9148-e3be6c30e623}">
          <xlrd:rvb i="8672"/>
        </ext>
      </extLst>
    </bk>
    <bk>
      <extLst>
        <ext uri="{3e2802c4-a4d2-4d8b-9148-e3be6c30e623}">
          <xlrd:rvb i="8673"/>
        </ext>
      </extLst>
    </bk>
    <bk>
      <extLst>
        <ext uri="{3e2802c4-a4d2-4d8b-9148-e3be6c30e623}">
          <xlrd:rvb i="8674"/>
        </ext>
      </extLst>
    </bk>
    <bk>
      <extLst>
        <ext uri="{3e2802c4-a4d2-4d8b-9148-e3be6c30e623}">
          <xlrd:rvb i="8675"/>
        </ext>
      </extLst>
    </bk>
    <bk>
      <extLst>
        <ext uri="{3e2802c4-a4d2-4d8b-9148-e3be6c30e623}">
          <xlrd:rvb i="8676"/>
        </ext>
      </extLst>
    </bk>
    <bk>
      <extLst>
        <ext uri="{3e2802c4-a4d2-4d8b-9148-e3be6c30e623}">
          <xlrd:rvb i="8677"/>
        </ext>
      </extLst>
    </bk>
    <bk>
      <extLst>
        <ext uri="{3e2802c4-a4d2-4d8b-9148-e3be6c30e623}">
          <xlrd:rvb i="8678"/>
        </ext>
      </extLst>
    </bk>
    <bk>
      <extLst>
        <ext uri="{3e2802c4-a4d2-4d8b-9148-e3be6c30e623}">
          <xlrd:rvb i="8679"/>
        </ext>
      </extLst>
    </bk>
    <bk>
      <extLst>
        <ext uri="{3e2802c4-a4d2-4d8b-9148-e3be6c30e623}">
          <xlrd:rvb i="8680"/>
        </ext>
      </extLst>
    </bk>
    <bk>
      <extLst>
        <ext uri="{3e2802c4-a4d2-4d8b-9148-e3be6c30e623}">
          <xlrd:rvb i="8681"/>
        </ext>
      </extLst>
    </bk>
    <bk>
      <extLst>
        <ext uri="{3e2802c4-a4d2-4d8b-9148-e3be6c30e623}">
          <xlrd:rvb i="8682"/>
        </ext>
      </extLst>
    </bk>
    <bk>
      <extLst>
        <ext uri="{3e2802c4-a4d2-4d8b-9148-e3be6c30e623}">
          <xlrd:rvb i="8683"/>
        </ext>
      </extLst>
    </bk>
    <bk>
      <extLst>
        <ext uri="{3e2802c4-a4d2-4d8b-9148-e3be6c30e623}">
          <xlrd:rvb i="8684"/>
        </ext>
      </extLst>
    </bk>
    <bk>
      <extLst>
        <ext uri="{3e2802c4-a4d2-4d8b-9148-e3be6c30e623}">
          <xlrd:rvb i="8685"/>
        </ext>
      </extLst>
    </bk>
    <bk>
      <extLst>
        <ext uri="{3e2802c4-a4d2-4d8b-9148-e3be6c30e623}">
          <xlrd:rvb i="8686"/>
        </ext>
      </extLst>
    </bk>
    <bk>
      <extLst>
        <ext uri="{3e2802c4-a4d2-4d8b-9148-e3be6c30e623}">
          <xlrd:rvb i="8687"/>
        </ext>
      </extLst>
    </bk>
    <bk>
      <extLst>
        <ext uri="{3e2802c4-a4d2-4d8b-9148-e3be6c30e623}">
          <xlrd:rvb i="8688"/>
        </ext>
      </extLst>
    </bk>
    <bk>
      <extLst>
        <ext uri="{3e2802c4-a4d2-4d8b-9148-e3be6c30e623}">
          <xlrd:rvb i="8689"/>
        </ext>
      </extLst>
    </bk>
    <bk>
      <extLst>
        <ext uri="{3e2802c4-a4d2-4d8b-9148-e3be6c30e623}">
          <xlrd:rvb i="8690"/>
        </ext>
      </extLst>
    </bk>
    <bk>
      <extLst>
        <ext uri="{3e2802c4-a4d2-4d8b-9148-e3be6c30e623}">
          <xlrd:rvb i="8691"/>
        </ext>
      </extLst>
    </bk>
    <bk>
      <extLst>
        <ext uri="{3e2802c4-a4d2-4d8b-9148-e3be6c30e623}">
          <xlrd:rvb i="8692"/>
        </ext>
      </extLst>
    </bk>
    <bk>
      <extLst>
        <ext uri="{3e2802c4-a4d2-4d8b-9148-e3be6c30e623}">
          <xlrd:rvb i="8693"/>
        </ext>
      </extLst>
    </bk>
    <bk>
      <extLst>
        <ext uri="{3e2802c4-a4d2-4d8b-9148-e3be6c30e623}">
          <xlrd:rvb i="8694"/>
        </ext>
      </extLst>
    </bk>
    <bk>
      <extLst>
        <ext uri="{3e2802c4-a4d2-4d8b-9148-e3be6c30e623}">
          <xlrd:rvb i="8695"/>
        </ext>
      </extLst>
    </bk>
    <bk>
      <extLst>
        <ext uri="{3e2802c4-a4d2-4d8b-9148-e3be6c30e623}">
          <xlrd:rvb i="8696"/>
        </ext>
      </extLst>
    </bk>
    <bk>
      <extLst>
        <ext uri="{3e2802c4-a4d2-4d8b-9148-e3be6c30e623}">
          <xlrd:rvb i="8697"/>
        </ext>
      </extLst>
    </bk>
    <bk>
      <extLst>
        <ext uri="{3e2802c4-a4d2-4d8b-9148-e3be6c30e623}">
          <xlrd:rvb i="8698"/>
        </ext>
      </extLst>
    </bk>
    <bk>
      <extLst>
        <ext uri="{3e2802c4-a4d2-4d8b-9148-e3be6c30e623}">
          <xlrd:rvb i="8699"/>
        </ext>
      </extLst>
    </bk>
    <bk>
      <extLst>
        <ext uri="{3e2802c4-a4d2-4d8b-9148-e3be6c30e623}">
          <xlrd:rvb i="8700"/>
        </ext>
      </extLst>
    </bk>
    <bk>
      <extLst>
        <ext uri="{3e2802c4-a4d2-4d8b-9148-e3be6c30e623}">
          <xlrd:rvb i="8701"/>
        </ext>
      </extLst>
    </bk>
    <bk>
      <extLst>
        <ext uri="{3e2802c4-a4d2-4d8b-9148-e3be6c30e623}">
          <xlrd:rvb i="8702"/>
        </ext>
      </extLst>
    </bk>
    <bk>
      <extLst>
        <ext uri="{3e2802c4-a4d2-4d8b-9148-e3be6c30e623}">
          <xlrd:rvb i="8703"/>
        </ext>
      </extLst>
    </bk>
    <bk>
      <extLst>
        <ext uri="{3e2802c4-a4d2-4d8b-9148-e3be6c30e623}">
          <xlrd:rvb i="8704"/>
        </ext>
      </extLst>
    </bk>
    <bk>
      <extLst>
        <ext uri="{3e2802c4-a4d2-4d8b-9148-e3be6c30e623}">
          <xlrd:rvb i="8705"/>
        </ext>
      </extLst>
    </bk>
    <bk>
      <extLst>
        <ext uri="{3e2802c4-a4d2-4d8b-9148-e3be6c30e623}">
          <xlrd:rvb i="8706"/>
        </ext>
      </extLst>
    </bk>
    <bk>
      <extLst>
        <ext uri="{3e2802c4-a4d2-4d8b-9148-e3be6c30e623}">
          <xlrd:rvb i="8707"/>
        </ext>
      </extLst>
    </bk>
    <bk>
      <extLst>
        <ext uri="{3e2802c4-a4d2-4d8b-9148-e3be6c30e623}">
          <xlrd:rvb i="8708"/>
        </ext>
      </extLst>
    </bk>
    <bk>
      <extLst>
        <ext uri="{3e2802c4-a4d2-4d8b-9148-e3be6c30e623}">
          <xlrd:rvb i="8709"/>
        </ext>
      </extLst>
    </bk>
    <bk>
      <extLst>
        <ext uri="{3e2802c4-a4d2-4d8b-9148-e3be6c30e623}">
          <xlrd:rvb i="8710"/>
        </ext>
      </extLst>
    </bk>
    <bk>
      <extLst>
        <ext uri="{3e2802c4-a4d2-4d8b-9148-e3be6c30e623}">
          <xlrd:rvb i="8711"/>
        </ext>
      </extLst>
    </bk>
    <bk>
      <extLst>
        <ext uri="{3e2802c4-a4d2-4d8b-9148-e3be6c30e623}">
          <xlrd:rvb i="8712"/>
        </ext>
      </extLst>
    </bk>
    <bk>
      <extLst>
        <ext uri="{3e2802c4-a4d2-4d8b-9148-e3be6c30e623}">
          <xlrd:rvb i="8713"/>
        </ext>
      </extLst>
    </bk>
    <bk>
      <extLst>
        <ext uri="{3e2802c4-a4d2-4d8b-9148-e3be6c30e623}">
          <xlrd:rvb i="8714"/>
        </ext>
      </extLst>
    </bk>
    <bk>
      <extLst>
        <ext uri="{3e2802c4-a4d2-4d8b-9148-e3be6c30e623}">
          <xlrd:rvb i="8715"/>
        </ext>
      </extLst>
    </bk>
    <bk>
      <extLst>
        <ext uri="{3e2802c4-a4d2-4d8b-9148-e3be6c30e623}">
          <xlrd:rvb i="8716"/>
        </ext>
      </extLst>
    </bk>
    <bk>
      <extLst>
        <ext uri="{3e2802c4-a4d2-4d8b-9148-e3be6c30e623}">
          <xlrd:rvb i="8717"/>
        </ext>
      </extLst>
    </bk>
    <bk>
      <extLst>
        <ext uri="{3e2802c4-a4d2-4d8b-9148-e3be6c30e623}">
          <xlrd:rvb i="8718"/>
        </ext>
      </extLst>
    </bk>
    <bk>
      <extLst>
        <ext uri="{3e2802c4-a4d2-4d8b-9148-e3be6c30e623}">
          <xlrd:rvb i="8719"/>
        </ext>
      </extLst>
    </bk>
    <bk>
      <extLst>
        <ext uri="{3e2802c4-a4d2-4d8b-9148-e3be6c30e623}">
          <xlrd:rvb i="8720"/>
        </ext>
      </extLst>
    </bk>
    <bk>
      <extLst>
        <ext uri="{3e2802c4-a4d2-4d8b-9148-e3be6c30e623}">
          <xlrd:rvb i="8721"/>
        </ext>
      </extLst>
    </bk>
    <bk>
      <extLst>
        <ext uri="{3e2802c4-a4d2-4d8b-9148-e3be6c30e623}">
          <xlrd:rvb i="8722"/>
        </ext>
      </extLst>
    </bk>
    <bk>
      <extLst>
        <ext uri="{3e2802c4-a4d2-4d8b-9148-e3be6c30e623}">
          <xlrd:rvb i="8723"/>
        </ext>
      </extLst>
    </bk>
    <bk>
      <extLst>
        <ext uri="{3e2802c4-a4d2-4d8b-9148-e3be6c30e623}">
          <xlrd:rvb i="8724"/>
        </ext>
      </extLst>
    </bk>
    <bk>
      <extLst>
        <ext uri="{3e2802c4-a4d2-4d8b-9148-e3be6c30e623}">
          <xlrd:rvb i="8725"/>
        </ext>
      </extLst>
    </bk>
    <bk>
      <extLst>
        <ext uri="{3e2802c4-a4d2-4d8b-9148-e3be6c30e623}">
          <xlrd:rvb i="8726"/>
        </ext>
      </extLst>
    </bk>
    <bk>
      <extLst>
        <ext uri="{3e2802c4-a4d2-4d8b-9148-e3be6c30e623}">
          <xlrd:rvb i="8727"/>
        </ext>
      </extLst>
    </bk>
    <bk>
      <extLst>
        <ext uri="{3e2802c4-a4d2-4d8b-9148-e3be6c30e623}">
          <xlrd:rvb i="8728"/>
        </ext>
      </extLst>
    </bk>
    <bk>
      <extLst>
        <ext uri="{3e2802c4-a4d2-4d8b-9148-e3be6c30e623}">
          <xlrd:rvb i="8729"/>
        </ext>
      </extLst>
    </bk>
    <bk>
      <extLst>
        <ext uri="{3e2802c4-a4d2-4d8b-9148-e3be6c30e623}">
          <xlrd:rvb i="8730"/>
        </ext>
      </extLst>
    </bk>
    <bk>
      <extLst>
        <ext uri="{3e2802c4-a4d2-4d8b-9148-e3be6c30e623}">
          <xlrd:rvb i="8731"/>
        </ext>
      </extLst>
    </bk>
    <bk>
      <extLst>
        <ext uri="{3e2802c4-a4d2-4d8b-9148-e3be6c30e623}">
          <xlrd:rvb i="8732"/>
        </ext>
      </extLst>
    </bk>
    <bk>
      <extLst>
        <ext uri="{3e2802c4-a4d2-4d8b-9148-e3be6c30e623}">
          <xlrd:rvb i="8733"/>
        </ext>
      </extLst>
    </bk>
    <bk>
      <extLst>
        <ext uri="{3e2802c4-a4d2-4d8b-9148-e3be6c30e623}">
          <xlrd:rvb i="8734"/>
        </ext>
      </extLst>
    </bk>
    <bk>
      <extLst>
        <ext uri="{3e2802c4-a4d2-4d8b-9148-e3be6c30e623}">
          <xlrd:rvb i="8735"/>
        </ext>
      </extLst>
    </bk>
    <bk>
      <extLst>
        <ext uri="{3e2802c4-a4d2-4d8b-9148-e3be6c30e623}">
          <xlrd:rvb i="8736"/>
        </ext>
      </extLst>
    </bk>
    <bk>
      <extLst>
        <ext uri="{3e2802c4-a4d2-4d8b-9148-e3be6c30e623}">
          <xlrd:rvb i="8737"/>
        </ext>
      </extLst>
    </bk>
    <bk>
      <extLst>
        <ext uri="{3e2802c4-a4d2-4d8b-9148-e3be6c30e623}">
          <xlrd:rvb i="8738"/>
        </ext>
      </extLst>
    </bk>
    <bk>
      <extLst>
        <ext uri="{3e2802c4-a4d2-4d8b-9148-e3be6c30e623}">
          <xlrd:rvb i="8739"/>
        </ext>
      </extLst>
    </bk>
    <bk>
      <extLst>
        <ext uri="{3e2802c4-a4d2-4d8b-9148-e3be6c30e623}">
          <xlrd:rvb i="8740"/>
        </ext>
      </extLst>
    </bk>
    <bk>
      <extLst>
        <ext uri="{3e2802c4-a4d2-4d8b-9148-e3be6c30e623}">
          <xlrd:rvb i="8741"/>
        </ext>
      </extLst>
    </bk>
    <bk>
      <extLst>
        <ext uri="{3e2802c4-a4d2-4d8b-9148-e3be6c30e623}">
          <xlrd:rvb i="8742"/>
        </ext>
      </extLst>
    </bk>
    <bk>
      <extLst>
        <ext uri="{3e2802c4-a4d2-4d8b-9148-e3be6c30e623}">
          <xlrd:rvb i="8743"/>
        </ext>
      </extLst>
    </bk>
    <bk>
      <extLst>
        <ext uri="{3e2802c4-a4d2-4d8b-9148-e3be6c30e623}">
          <xlrd:rvb i="8744"/>
        </ext>
      </extLst>
    </bk>
    <bk>
      <extLst>
        <ext uri="{3e2802c4-a4d2-4d8b-9148-e3be6c30e623}">
          <xlrd:rvb i="8745"/>
        </ext>
      </extLst>
    </bk>
    <bk>
      <extLst>
        <ext uri="{3e2802c4-a4d2-4d8b-9148-e3be6c30e623}">
          <xlrd:rvb i="8746"/>
        </ext>
      </extLst>
    </bk>
    <bk>
      <extLst>
        <ext uri="{3e2802c4-a4d2-4d8b-9148-e3be6c30e623}">
          <xlrd:rvb i="8747"/>
        </ext>
      </extLst>
    </bk>
    <bk>
      <extLst>
        <ext uri="{3e2802c4-a4d2-4d8b-9148-e3be6c30e623}">
          <xlrd:rvb i="8748"/>
        </ext>
      </extLst>
    </bk>
    <bk>
      <extLst>
        <ext uri="{3e2802c4-a4d2-4d8b-9148-e3be6c30e623}">
          <xlrd:rvb i="8749"/>
        </ext>
      </extLst>
    </bk>
    <bk>
      <extLst>
        <ext uri="{3e2802c4-a4d2-4d8b-9148-e3be6c30e623}">
          <xlrd:rvb i="8750"/>
        </ext>
      </extLst>
    </bk>
    <bk>
      <extLst>
        <ext uri="{3e2802c4-a4d2-4d8b-9148-e3be6c30e623}">
          <xlrd:rvb i="8751"/>
        </ext>
      </extLst>
    </bk>
    <bk>
      <extLst>
        <ext uri="{3e2802c4-a4d2-4d8b-9148-e3be6c30e623}">
          <xlrd:rvb i="8752"/>
        </ext>
      </extLst>
    </bk>
    <bk>
      <extLst>
        <ext uri="{3e2802c4-a4d2-4d8b-9148-e3be6c30e623}">
          <xlrd:rvb i="8753"/>
        </ext>
      </extLst>
    </bk>
    <bk>
      <extLst>
        <ext uri="{3e2802c4-a4d2-4d8b-9148-e3be6c30e623}">
          <xlrd:rvb i="8754"/>
        </ext>
      </extLst>
    </bk>
    <bk>
      <extLst>
        <ext uri="{3e2802c4-a4d2-4d8b-9148-e3be6c30e623}">
          <xlrd:rvb i="8755"/>
        </ext>
      </extLst>
    </bk>
    <bk>
      <extLst>
        <ext uri="{3e2802c4-a4d2-4d8b-9148-e3be6c30e623}">
          <xlrd:rvb i="8756"/>
        </ext>
      </extLst>
    </bk>
    <bk>
      <extLst>
        <ext uri="{3e2802c4-a4d2-4d8b-9148-e3be6c30e623}">
          <xlrd:rvb i="8757"/>
        </ext>
      </extLst>
    </bk>
    <bk>
      <extLst>
        <ext uri="{3e2802c4-a4d2-4d8b-9148-e3be6c30e623}">
          <xlrd:rvb i="8758"/>
        </ext>
      </extLst>
    </bk>
    <bk>
      <extLst>
        <ext uri="{3e2802c4-a4d2-4d8b-9148-e3be6c30e623}">
          <xlrd:rvb i="8759"/>
        </ext>
      </extLst>
    </bk>
    <bk>
      <extLst>
        <ext uri="{3e2802c4-a4d2-4d8b-9148-e3be6c30e623}">
          <xlrd:rvb i="8760"/>
        </ext>
      </extLst>
    </bk>
    <bk>
      <extLst>
        <ext uri="{3e2802c4-a4d2-4d8b-9148-e3be6c30e623}">
          <xlrd:rvb i="8761"/>
        </ext>
      </extLst>
    </bk>
    <bk>
      <extLst>
        <ext uri="{3e2802c4-a4d2-4d8b-9148-e3be6c30e623}">
          <xlrd:rvb i="8762"/>
        </ext>
      </extLst>
    </bk>
    <bk>
      <extLst>
        <ext uri="{3e2802c4-a4d2-4d8b-9148-e3be6c30e623}">
          <xlrd:rvb i="8763"/>
        </ext>
      </extLst>
    </bk>
    <bk>
      <extLst>
        <ext uri="{3e2802c4-a4d2-4d8b-9148-e3be6c30e623}">
          <xlrd:rvb i="8764"/>
        </ext>
      </extLst>
    </bk>
    <bk>
      <extLst>
        <ext uri="{3e2802c4-a4d2-4d8b-9148-e3be6c30e623}">
          <xlrd:rvb i="8765"/>
        </ext>
      </extLst>
    </bk>
    <bk>
      <extLst>
        <ext uri="{3e2802c4-a4d2-4d8b-9148-e3be6c30e623}">
          <xlrd:rvb i="8766"/>
        </ext>
      </extLst>
    </bk>
    <bk>
      <extLst>
        <ext uri="{3e2802c4-a4d2-4d8b-9148-e3be6c30e623}">
          <xlrd:rvb i="8767"/>
        </ext>
      </extLst>
    </bk>
    <bk>
      <extLst>
        <ext uri="{3e2802c4-a4d2-4d8b-9148-e3be6c30e623}">
          <xlrd:rvb i="8768"/>
        </ext>
      </extLst>
    </bk>
    <bk>
      <extLst>
        <ext uri="{3e2802c4-a4d2-4d8b-9148-e3be6c30e623}">
          <xlrd:rvb i="8769"/>
        </ext>
      </extLst>
    </bk>
    <bk>
      <extLst>
        <ext uri="{3e2802c4-a4d2-4d8b-9148-e3be6c30e623}">
          <xlrd:rvb i="8770"/>
        </ext>
      </extLst>
    </bk>
    <bk>
      <extLst>
        <ext uri="{3e2802c4-a4d2-4d8b-9148-e3be6c30e623}">
          <xlrd:rvb i="8771"/>
        </ext>
      </extLst>
    </bk>
    <bk>
      <extLst>
        <ext uri="{3e2802c4-a4d2-4d8b-9148-e3be6c30e623}">
          <xlrd:rvb i="8772"/>
        </ext>
      </extLst>
    </bk>
    <bk>
      <extLst>
        <ext uri="{3e2802c4-a4d2-4d8b-9148-e3be6c30e623}">
          <xlrd:rvb i="8773"/>
        </ext>
      </extLst>
    </bk>
    <bk>
      <extLst>
        <ext uri="{3e2802c4-a4d2-4d8b-9148-e3be6c30e623}">
          <xlrd:rvb i="8774"/>
        </ext>
      </extLst>
    </bk>
    <bk>
      <extLst>
        <ext uri="{3e2802c4-a4d2-4d8b-9148-e3be6c30e623}">
          <xlrd:rvb i="8775"/>
        </ext>
      </extLst>
    </bk>
    <bk>
      <extLst>
        <ext uri="{3e2802c4-a4d2-4d8b-9148-e3be6c30e623}">
          <xlrd:rvb i="8776"/>
        </ext>
      </extLst>
    </bk>
    <bk>
      <extLst>
        <ext uri="{3e2802c4-a4d2-4d8b-9148-e3be6c30e623}">
          <xlrd:rvb i="8777"/>
        </ext>
      </extLst>
    </bk>
    <bk>
      <extLst>
        <ext uri="{3e2802c4-a4d2-4d8b-9148-e3be6c30e623}">
          <xlrd:rvb i="8778"/>
        </ext>
      </extLst>
    </bk>
    <bk>
      <extLst>
        <ext uri="{3e2802c4-a4d2-4d8b-9148-e3be6c30e623}">
          <xlrd:rvb i="8779"/>
        </ext>
      </extLst>
    </bk>
    <bk>
      <extLst>
        <ext uri="{3e2802c4-a4d2-4d8b-9148-e3be6c30e623}">
          <xlrd:rvb i="8780"/>
        </ext>
      </extLst>
    </bk>
    <bk>
      <extLst>
        <ext uri="{3e2802c4-a4d2-4d8b-9148-e3be6c30e623}">
          <xlrd:rvb i="8781"/>
        </ext>
      </extLst>
    </bk>
    <bk>
      <extLst>
        <ext uri="{3e2802c4-a4d2-4d8b-9148-e3be6c30e623}">
          <xlrd:rvb i="8782"/>
        </ext>
      </extLst>
    </bk>
    <bk>
      <extLst>
        <ext uri="{3e2802c4-a4d2-4d8b-9148-e3be6c30e623}">
          <xlrd:rvb i="8783"/>
        </ext>
      </extLst>
    </bk>
    <bk>
      <extLst>
        <ext uri="{3e2802c4-a4d2-4d8b-9148-e3be6c30e623}">
          <xlrd:rvb i="8784"/>
        </ext>
      </extLst>
    </bk>
    <bk>
      <extLst>
        <ext uri="{3e2802c4-a4d2-4d8b-9148-e3be6c30e623}">
          <xlrd:rvb i="8785"/>
        </ext>
      </extLst>
    </bk>
    <bk>
      <extLst>
        <ext uri="{3e2802c4-a4d2-4d8b-9148-e3be6c30e623}">
          <xlrd:rvb i="8786"/>
        </ext>
      </extLst>
    </bk>
    <bk>
      <extLst>
        <ext uri="{3e2802c4-a4d2-4d8b-9148-e3be6c30e623}">
          <xlrd:rvb i="8787"/>
        </ext>
      </extLst>
    </bk>
    <bk>
      <extLst>
        <ext uri="{3e2802c4-a4d2-4d8b-9148-e3be6c30e623}">
          <xlrd:rvb i="8788"/>
        </ext>
      </extLst>
    </bk>
    <bk>
      <extLst>
        <ext uri="{3e2802c4-a4d2-4d8b-9148-e3be6c30e623}">
          <xlrd:rvb i="8789"/>
        </ext>
      </extLst>
    </bk>
    <bk>
      <extLst>
        <ext uri="{3e2802c4-a4d2-4d8b-9148-e3be6c30e623}">
          <xlrd:rvb i="8790"/>
        </ext>
      </extLst>
    </bk>
    <bk>
      <extLst>
        <ext uri="{3e2802c4-a4d2-4d8b-9148-e3be6c30e623}">
          <xlrd:rvb i="8791"/>
        </ext>
      </extLst>
    </bk>
    <bk>
      <extLst>
        <ext uri="{3e2802c4-a4d2-4d8b-9148-e3be6c30e623}">
          <xlrd:rvb i="8792"/>
        </ext>
      </extLst>
    </bk>
    <bk>
      <extLst>
        <ext uri="{3e2802c4-a4d2-4d8b-9148-e3be6c30e623}">
          <xlrd:rvb i="8793"/>
        </ext>
      </extLst>
    </bk>
    <bk>
      <extLst>
        <ext uri="{3e2802c4-a4d2-4d8b-9148-e3be6c30e623}">
          <xlrd:rvb i="8794"/>
        </ext>
      </extLst>
    </bk>
    <bk>
      <extLst>
        <ext uri="{3e2802c4-a4d2-4d8b-9148-e3be6c30e623}">
          <xlrd:rvb i="8795"/>
        </ext>
      </extLst>
    </bk>
    <bk>
      <extLst>
        <ext uri="{3e2802c4-a4d2-4d8b-9148-e3be6c30e623}">
          <xlrd:rvb i="8796"/>
        </ext>
      </extLst>
    </bk>
    <bk>
      <extLst>
        <ext uri="{3e2802c4-a4d2-4d8b-9148-e3be6c30e623}">
          <xlrd:rvb i="8797"/>
        </ext>
      </extLst>
    </bk>
    <bk>
      <extLst>
        <ext uri="{3e2802c4-a4d2-4d8b-9148-e3be6c30e623}">
          <xlrd:rvb i="8798"/>
        </ext>
      </extLst>
    </bk>
    <bk>
      <extLst>
        <ext uri="{3e2802c4-a4d2-4d8b-9148-e3be6c30e623}">
          <xlrd:rvb i="8799"/>
        </ext>
      </extLst>
    </bk>
    <bk>
      <extLst>
        <ext uri="{3e2802c4-a4d2-4d8b-9148-e3be6c30e623}">
          <xlrd:rvb i="8800"/>
        </ext>
      </extLst>
    </bk>
    <bk>
      <extLst>
        <ext uri="{3e2802c4-a4d2-4d8b-9148-e3be6c30e623}">
          <xlrd:rvb i="8801"/>
        </ext>
      </extLst>
    </bk>
    <bk>
      <extLst>
        <ext uri="{3e2802c4-a4d2-4d8b-9148-e3be6c30e623}">
          <xlrd:rvb i="8802"/>
        </ext>
      </extLst>
    </bk>
    <bk>
      <extLst>
        <ext uri="{3e2802c4-a4d2-4d8b-9148-e3be6c30e623}">
          <xlrd:rvb i="8803"/>
        </ext>
      </extLst>
    </bk>
    <bk>
      <extLst>
        <ext uri="{3e2802c4-a4d2-4d8b-9148-e3be6c30e623}">
          <xlrd:rvb i="8804"/>
        </ext>
      </extLst>
    </bk>
    <bk>
      <extLst>
        <ext uri="{3e2802c4-a4d2-4d8b-9148-e3be6c30e623}">
          <xlrd:rvb i="8805"/>
        </ext>
      </extLst>
    </bk>
    <bk>
      <extLst>
        <ext uri="{3e2802c4-a4d2-4d8b-9148-e3be6c30e623}">
          <xlrd:rvb i="8806"/>
        </ext>
      </extLst>
    </bk>
    <bk>
      <extLst>
        <ext uri="{3e2802c4-a4d2-4d8b-9148-e3be6c30e623}">
          <xlrd:rvb i="8807"/>
        </ext>
      </extLst>
    </bk>
    <bk>
      <extLst>
        <ext uri="{3e2802c4-a4d2-4d8b-9148-e3be6c30e623}">
          <xlrd:rvb i="8808"/>
        </ext>
      </extLst>
    </bk>
    <bk>
      <extLst>
        <ext uri="{3e2802c4-a4d2-4d8b-9148-e3be6c30e623}">
          <xlrd:rvb i="8809"/>
        </ext>
      </extLst>
    </bk>
    <bk>
      <extLst>
        <ext uri="{3e2802c4-a4d2-4d8b-9148-e3be6c30e623}">
          <xlrd:rvb i="8810"/>
        </ext>
      </extLst>
    </bk>
    <bk>
      <extLst>
        <ext uri="{3e2802c4-a4d2-4d8b-9148-e3be6c30e623}">
          <xlrd:rvb i="8811"/>
        </ext>
      </extLst>
    </bk>
    <bk>
      <extLst>
        <ext uri="{3e2802c4-a4d2-4d8b-9148-e3be6c30e623}">
          <xlrd:rvb i="8812"/>
        </ext>
      </extLst>
    </bk>
    <bk>
      <extLst>
        <ext uri="{3e2802c4-a4d2-4d8b-9148-e3be6c30e623}">
          <xlrd:rvb i="8813"/>
        </ext>
      </extLst>
    </bk>
    <bk>
      <extLst>
        <ext uri="{3e2802c4-a4d2-4d8b-9148-e3be6c30e623}">
          <xlrd:rvb i="8814"/>
        </ext>
      </extLst>
    </bk>
    <bk>
      <extLst>
        <ext uri="{3e2802c4-a4d2-4d8b-9148-e3be6c30e623}">
          <xlrd:rvb i="8815"/>
        </ext>
      </extLst>
    </bk>
    <bk>
      <extLst>
        <ext uri="{3e2802c4-a4d2-4d8b-9148-e3be6c30e623}">
          <xlrd:rvb i="8816"/>
        </ext>
      </extLst>
    </bk>
    <bk>
      <extLst>
        <ext uri="{3e2802c4-a4d2-4d8b-9148-e3be6c30e623}">
          <xlrd:rvb i="8817"/>
        </ext>
      </extLst>
    </bk>
    <bk>
      <extLst>
        <ext uri="{3e2802c4-a4d2-4d8b-9148-e3be6c30e623}">
          <xlrd:rvb i="8818"/>
        </ext>
      </extLst>
    </bk>
    <bk>
      <extLst>
        <ext uri="{3e2802c4-a4d2-4d8b-9148-e3be6c30e623}">
          <xlrd:rvb i="8819"/>
        </ext>
      </extLst>
    </bk>
    <bk>
      <extLst>
        <ext uri="{3e2802c4-a4d2-4d8b-9148-e3be6c30e623}">
          <xlrd:rvb i="8820"/>
        </ext>
      </extLst>
    </bk>
    <bk>
      <extLst>
        <ext uri="{3e2802c4-a4d2-4d8b-9148-e3be6c30e623}">
          <xlrd:rvb i="8821"/>
        </ext>
      </extLst>
    </bk>
    <bk>
      <extLst>
        <ext uri="{3e2802c4-a4d2-4d8b-9148-e3be6c30e623}">
          <xlrd:rvb i="8822"/>
        </ext>
      </extLst>
    </bk>
    <bk>
      <extLst>
        <ext uri="{3e2802c4-a4d2-4d8b-9148-e3be6c30e623}">
          <xlrd:rvb i="8823"/>
        </ext>
      </extLst>
    </bk>
    <bk>
      <extLst>
        <ext uri="{3e2802c4-a4d2-4d8b-9148-e3be6c30e623}">
          <xlrd:rvb i="8824"/>
        </ext>
      </extLst>
    </bk>
    <bk>
      <extLst>
        <ext uri="{3e2802c4-a4d2-4d8b-9148-e3be6c30e623}">
          <xlrd:rvb i="8825"/>
        </ext>
      </extLst>
    </bk>
    <bk>
      <extLst>
        <ext uri="{3e2802c4-a4d2-4d8b-9148-e3be6c30e623}">
          <xlrd:rvb i="8826"/>
        </ext>
      </extLst>
    </bk>
    <bk>
      <extLst>
        <ext uri="{3e2802c4-a4d2-4d8b-9148-e3be6c30e623}">
          <xlrd:rvb i="8827"/>
        </ext>
      </extLst>
    </bk>
    <bk>
      <extLst>
        <ext uri="{3e2802c4-a4d2-4d8b-9148-e3be6c30e623}">
          <xlrd:rvb i="8828"/>
        </ext>
      </extLst>
    </bk>
    <bk>
      <extLst>
        <ext uri="{3e2802c4-a4d2-4d8b-9148-e3be6c30e623}">
          <xlrd:rvb i="8829"/>
        </ext>
      </extLst>
    </bk>
    <bk>
      <extLst>
        <ext uri="{3e2802c4-a4d2-4d8b-9148-e3be6c30e623}">
          <xlrd:rvb i="8830"/>
        </ext>
      </extLst>
    </bk>
    <bk>
      <extLst>
        <ext uri="{3e2802c4-a4d2-4d8b-9148-e3be6c30e623}">
          <xlrd:rvb i="8831"/>
        </ext>
      </extLst>
    </bk>
    <bk>
      <extLst>
        <ext uri="{3e2802c4-a4d2-4d8b-9148-e3be6c30e623}">
          <xlrd:rvb i="8832"/>
        </ext>
      </extLst>
    </bk>
    <bk>
      <extLst>
        <ext uri="{3e2802c4-a4d2-4d8b-9148-e3be6c30e623}">
          <xlrd:rvb i="8833"/>
        </ext>
      </extLst>
    </bk>
    <bk>
      <extLst>
        <ext uri="{3e2802c4-a4d2-4d8b-9148-e3be6c30e623}">
          <xlrd:rvb i="8834"/>
        </ext>
      </extLst>
    </bk>
    <bk>
      <extLst>
        <ext uri="{3e2802c4-a4d2-4d8b-9148-e3be6c30e623}">
          <xlrd:rvb i="8835"/>
        </ext>
      </extLst>
    </bk>
    <bk>
      <extLst>
        <ext uri="{3e2802c4-a4d2-4d8b-9148-e3be6c30e623}">
          <xlrd:rvb i="8836"/>
        </ext>
      </extLst>
    </bk>
    <bk>
      <extLst>
        <ext uri="{3e2802c4-a4d2-4d8b-9148-e3be6c30e623}">
          <xlrd:rvb i="8837"/>
        </ext>
      </extLst>
    </bk>
    <bk>
      <extLst>
        <ext uri="{3e2802c4-a4d2-4d8b-9148-e3be6c30e623}">
          <xlrd:rvb i="8838"/>
        </ext>
      </extLst>
    </bk>
    <bk>
      <extLst>
        <ext uri="{3e2802c4-a4d2-4d8b-9148-e3be6c30e623}">
          <xlrd:rvb i="8839"/>
        </ext>
      </extLst>
    </bk>
    <bk>
      <extLst>
        <ext uri="{3e2802c4-a4d2-4d8b-9148-e3be6c30e623}">
          <xlrd:rvb i="8840"/>
        </ext>
      </extLst>
    </bk>
    <bk>
      <extLst>
        <ext uri="{3e2802c4-a4d2-4d8b-9148-e3be6c30e623}">
          <xlrd:rvb i="8841"/>
        </ext>
      </extLst>
    </bk>
    <bk>
      <extLst>
        <ext uri="{3e2802c4-a4d2-4d8b-9148-e3be6c30e623}">
          <xlrd:rvb i="8842"/>
        </ext>
      </extLst>
    </bk>
    <bk>
      <extLst>
        <ext uri="{3e2802c4-a4d2-4d8b-9148-e3be6c30e623}">
          <xlrd:rvb i="8843"/>
        </ext>
      </extLst>
    </bk>
    <bk>
      <extLst>
        <ext uri="{3e2802c4-a4d2-4d8b-9148-e3be6c30e623}">
          <xlrd:rvb i="8844"/>
        </ext>
      </extLst>
    </bk>
    <bk>
      <extLst>
        <ext uri="{3e2802c4-a4d2-4d8b-9148-e3be6c30e623}">
          <xlrd:rvb i="8845"/>
        </ext>
      </extLst>
    </bk>
    <bk>
      <extLst>
        <ext uri="{3e2802c4-a4d2-4d8b-9148-e3be6c30e623}">
          <xlrd:rvb i="8846"/>
        </ext>
      </extLst>
    </bk>
    <bk>
      <extLst>
        <ext uri="{3e2802c4-a4d2-4d8b-9148-e3be6c30e623}">
          <xlrd:rvb i="8847"/>
        </ext>
      </extLst>
    </bk>
    <bk>
      <extLst>
        <ext uri="{3e2802c4-a4d2-4d8b-9148-e3be6c30e623}">
          <xlrd:rvb i="8848"/>
        </ext>
      </extLst>
    </bk>
    <bk>
      <extLst>
        <ext uri="{3e2802c4-a4d2-4d8b-9148-e3be6c30e623}">
          <xlrd:rvb i="8849"/>
        </ext>
      </extLst>
    </bk>
    <bk>
      <extLst>
        <ext uri="{3e2802c4-a4d2-4d8b-9148-e3be6c30e623}">
          <xlrd:rvb i="8850"/>
        </ext>
      </extLst>
    </bk>
    <bk>
      <extLst>
        <ext uri="{3e2802c4-a4d2-4d8b-9148-e3be6c30e623}">
          <xlrd:rvb i="8851"/>
        </ext>
      </extLst>
    </bk>
    <bk>
      <extLst>
        <ext uri="{3e2802c4-a4d2-4d8b-9148-e3be6c30e623}">
          <xlrd:rvb i="8852"/>
        </ext>
      </extLst>
    </bk>
    <bk>
      <extLst>
        <ext uri="{3e2802c4-a4d2-4d8b-9148-e3be6c30e623}">
          <xlrd:rvb i="8853"/>
        </ext>
      </extLst>
    </bk>
    <bk>
      <extLst>
        <ext uri="{3e2802c4-a4d2-4d8b-9148-e3be6c30e623}">
          <xlrd:rvb i="8854"/>
        </ext>
      </extLst>
    </bk>
    <bk>
      <extLst>
        <ext uri="{3e2802c4-a4d2-4d8b-9148-e3be6c30e623}">
          <xlrd:rvb i="8855"/>
        </ext>
      </extLst>
    </bk>
    <bk>
      <extLst>
        <ext uri="{3e2802c4-a4d2-4d8b-9148-e3be6c30e623}">
          <xlrd:rvb i="8856"/>
        </ext>
      </extLst>
    </bk>
    <bk>
      <extLst>
        <ext uri="{3e2802c4-a4d2-4d8b-9148-e3be6c30e623}">
          <xlrd:rvb i="8857"/>
        </ext>
      </extLst>
    </bk>
    <bk>
      <extLst>
        <ext uri="{3e2802c4-a4d2-4d8b-9148-e3be6c30e623}">
          <xlrd:rvb i="8858"/>
        </ext>
      </extLst>
    </bk>
    <bk>
      <extLst>
        <ext uri="{3e2802c4-a4d2-4d8b-9148-e3be6c30e623}">
          <xlrd:rvb i="8859"/>
        </ext>
      </extLst>
    </bk>
    <bk>
      <extLst>
        <ext uri="{3e2802c4-a4d2-4d8b-9148-e3be6c30e623}">
          <xlrd:rvb i="8860"/>
        </ext>
      </extLst>
    </bk>
    <bk>
      <extLst>
        <ext uri="{3e2802c4-a4d2-4d8b-9148-e3be6c30e623}">
          <xlrd:rvb i="8861"/>
        </ext>
      </extLst>
    </bk>
    <bk>
      <extLst>
        <ext uri="{3e2802c4-a4d2-4d8b-9148-e3be6c30e623}">
          <xlrd:rvb i="8862"/>
        </ext>
      </extLst>
    </bk>
    <bk>
      <extLst>
        <ext uri="{3e2802c4-a4d2-4d8b-9148-e3be6c30e623}">
          <xlrd:rvb i="8863"/>
        </ext>
      </extLst>
    </bk>
    <bk>
      <extLst>
        <ext uri="{3e2802c4-a4d2-4d8b-9148-e3be6c30e623}">
          <xlrd:rvb i="8864"/>
        </ext>
      </extLst>
    </bk>
    <bk>
      <extLst>
        <ext uri="{3e2802c4-a4d2-4d8b-9148-e3be6c30e623}">
          <xlrd:rvb i="8865"/>
        </ext>
      </extLst>
    </bk>
    <bk>
      <extLst>
        <ext uri="{3e2802c4-a4d2-4d8b-9148-e3be6c30e623}">
          <xlrd:rvb i="8866"/>
        </ext>
      </extLst>
    </bk>
    <bk>
      <extLst>
        <ext uri="{3e2802c4-a4d2-4d8b-9148-e3be6c30e623}">
          <xlrd:rvb i="8867"/>
        </ext>
      </extLst>
    </bk>
    <bk>
      <extLst>
        <ext uri="{3e2802c4-a4d2-4d8b-9148-e3be6c30e623}">
          <xlrd:rvb i="8868"/>
        </ext>
      </extLst>
    </bk>
    <bk>
      <extLst>
        <ext uri="{3e2802c4-a4d2-4d8b-9148-e3be6c30e623}">
          <xlrd:rvb i="8869"/>
        </ext>
      </extLst>
    </bk>
    <bk>
      <extLst>
        <ext uri="{3e2802c4-a4d2-4d8b-9148-e3be6c30e623}">
          <xlrd:rvb i="8870"/>
        </ext>
      </extLst>
    </bk>
    <bk>
      <extLst>
        <ext uri="{3e2802c4-a4d2-4d8b-9148-e3be6c30e623}">
          <xlrd:rvb i="8871"/>
        </ext>
      </extLst>
    </bk>
    <bk>
      <extLst>
        <ext uri="{3e2802c4-a4d2-4d8b-9148-e3be6c30e623}">
          <xlrd:rvb i="8872"/>
        </ext>
      </extLst>
    </bk>
    <bk>
      <extLst>
        <ext uri="{3e2802c4-a4d2-4d8b-9148-e3be6c30e623}">
          <xlrd:rvb i="8873"/>
        </ext>
      </extLst>
    </bk>
    <bk>
      <extLst>
        <ext uri="{3e2802c4-a4d2-4d8b-9148-e3be6c30e623}">
          <xlrd:rvb i="8874"/>
        </ext>
      </extLst>
    </bk>
    <bk>
      <extLst>
        <ext uri="{3e2802c4-a4d2-4d8b-9148-e3be6c30e623}">
          <xlrd:rvb i="8875"/>
        </ext>
      </extLst>
    </bk>
    <bk>
      <extLst>
        <ext uri="{3e2802c4-a4d2-4d8b-9148-e3be6c30e623}">
          <xlrd:rvb i="8876"/>
        </ext>
      </extLst>
    </bk>
    <bk>
      <extLst>
        <ext uri="{3e2802c4-a4d2-4d8b-9148-e3be6c30e623}">
          <xlrd:rvb i="8877"/>
        </ext>
      </extLst>
    </bk>
    <bk>
      <extLst>
        <ext uri="{3e2802c4-a4d2-4d8b-9148-e3be6c30e623}">
          <xlrd:rvb i="8878"/>
        </ext>
      </extLst>
    </bk>
    <bk>
      <extLst>
        <ext uri="{3e2802c4-a4d2-4d8b-9148-e3be6c30e623}">
          <xlrd:rvb i="8879"/>
        </ext>
      </extLst>
    </bk>
    <bk>
      <extLst>
        <ext uri="{3e2802c4-a4d2-4d8b-9148-e3be6c30e623}">
          <xlrd:rvb i="8880"/>
        </ext>
      </extLst>
    </bk>
    <bk>
      <extLst>
        <ext uri="{3e2802c4-a4d2-4d8b-9148-e3be6c30e623}">
          <xlrd:rvb i="8881"/>
        </ext>
      </extLst>
    </bk>
    <bk>
      <extLst>
        <ext uri="{3e2802c4-a4d2-4d8b-9148-e3be6c30e623}">
          <xlrd:rvb i="8882"/>
        </ext>
      </extLst>
    </bk>
    <bk>
      <extLst>
        <ext uri="{3e2802c4-a4d2-4d8b-9148-e3be6c30e623}">
          <xlrd:rvb i="8883"/>
        </ext>
      </extLst>
    </bk>
    <bk>
      <extLst>
        <ext uri="{3e2802c4-a4d2-4d8b-9148-e3be6c30e623}">
          <xlrd:rvb i="8884"/>
        </ext>
      </extLst>
    </bk>
    <bk>
      <extLst>
        <ext uri="{3e2802c4-a4d2-4d8b-9148-e3be6c30e623}">
          <xlrd:rvb i="8885"/>
        </ext>
      </extLst>
    </bk>
    <bk>
      <extLst>
        <ext uri="{3e2802c4-a4d2-4d8b-9148-e3be6c30e623}">
          <xlrd:rvb i="8886"/>
        </ext>
      </extLst>
    </bk>
    <bk>
      <extLst>
        <ext uri="{3e2802c4-a4d2-4d8b-9148-e3be6c30e623}">
          <xlrd:rvb i="8887"/>
        </ext>
      </extLst>
    </bk>
    <bk>
      <extLst>
        <ext uri="{3e2802c4-a4d2-4d8b-9148-e3be6c30e623}">
          <xlrd:rvb i="8888"/>
        </ext>
      </extLst>
    </bk>
    <bk>
      <extLst>
        <ext uri="{3e2802c4-a4d2-4d8b-9148-e3be6c30e623}">
          <xlrd:rvb i="8889"/>
        </ext>
      </extLst>
    </bk>
    <bk>
      <extLst>
        <ext uri="{3e2802c4-a4d2-4d8b-9148-e3be6c30e623}">
          <xlrd:rvb i="8890"/>
        </ext>
      </extLst>
    </bk>
    <bk>
      <extLst>
        <ext uri="{3e2802c4-a4d2-4d8b-9148-e3be6c30e623}">
          <xlrd:rvb i="8891"/>
        </ext>
      </extLst>
    </bk>
    <bk>
      <extLst>
        <ext uri="{3e2802c4-a4d2-4d8b-9148-e3be6c30e623}">
          <xlrd:rvb i="8892"/>
        </ext>
      </extLst>
    </bk>
    <bk>
      <extLst>
        <ext uri="{3e2802c4-a4d2-4d8b-9148-e3be6c30e623}">
          <xlrd:rvb i="8893"/>
        </ext>
      </extLst>
    </bk>
    <bk>
      <extLst>
        <ext uri="{3e2802c4-a4d2-4d8b-9148-e3be6c30e623}">
          <xlrd:rvb i="8894"/>
        </ext>
      </extLst>
    </bk>
    <bk>
      <extLst>
        <ext uri="{3e2802c4-a4d2-4d8b-9148-e3be6c30e623}">
          <xlrd:rvb i="8895"/>
        </ext>
      </extLst>
    </bk>
    <bk>
      <extLst>
        <ext uri="{3e2802c4-a4d2-4d8b-9148-e3be6c30e623}">
          <xlrd:rvb i="8896"/>
        </ext>
      </extLst>
    </bk>
    <bk>
      <extLst>
        <ext uri="{3e2802c4-a4d2-4d8b-9148-e3be6c30e623}">
          <xlrd:rvb i="8897"/>
        </ext>
      </extLst>
    </bk>
    <bk>
      <extLst>
        <ext uri="{3e2802c4-a4d2-4d8b-9148-e3be6c30e623}">
          <xlrd:rvb i="8898"/>
        </ext>
      </extLst>
    </bk>
    <bk>
      <extLst>
        <ext uri="{3e2802c4-a4d2-4d8b-9148-e3be6c30e623}">
          <xlrd:rvb i="8899"/>
        </ext>
      </extLst>
    </bk>
    <bk>
      <extLst>
        <ext uri="{3e2802c4-a4d2-4d8b-9148-e3be6c30e623}">
          <xlrd:rvb i="8900"/>
        </ext>
      </extLst>
    </bk>
    <bk>
      <extLst>
        <ext uri="{3e2802c4-a4d2-4d8b-9148-e3be6c30e623}">
          <xlrd:rvb i="8901"/>
        </ext>
      </extLst>
    </bk>
    <bk>
      <extLst>
        <ext uri="{3e2802c4-a4d2-4d8b-9148-e3be6c30e623}">
          <xlrd:rvb i="8902"/>
        </ext>
      </extLst>
    </bk>
    <bk>
      <extLst>
        <ext uri="{3e2802c4-a4d2-4d8b-9148-e3be6c30e623}">
          <xlrd:rvb i="8903"/>
        </ext>
      </extLst>
    </bk>
    <bk>
      <extLst>
        <ext uri="{3e2802c4-a4d2-4d8b-9148-e3be6c30e623}">
          <xlrd:rvb i="8904"/>
        </ext>
      </extLst>
    </bk>
    <bk>
      <extLst>
        <ext uri="{3e2802c4-a4d2-4d8b-9148-e3be6c30e623}">
          <xlrd:rvb i="8905"/>
        </ext>
      </extLst>
    </bk>
    <bk>
      <extLst>
        <ext uri="{3e2802c4-a4d2-4d8b-9148-e3be6c30e623}">
          <xlrd:rvb i="8906"/>
        </ext>
      </extLst>
    </bk>
    <bk>
      <extLst>
        <ext uri="{3e2802c4-a4d2-4d8b-9148-e3be6c30e623}">
          <xlrd:rvb i="8907"/>
        </ext>
      </extLst>
    </bk>
    <bk>
      <extLst>
        <ext uri="{3e2802c4-a4d2-4d8b-9148-e3be6c30e623}">
          <xlrd:rvb i="8908"/>
        </ext>
      </extLst>
    </bk>
    <bk>
      <extLst>
        <ext uri="{3e2802c4-a4d2-4d8b-9148-e3be6c30e623}">
          <xlrd:rvb i="8909"/>
        </ext>
      </extLst>
    </bk>
    <bk>
      <extLst>
        <ext uri="{3e2802c4-a4d2-4d8b-9148-e3be6c30e623}">
          <xlrd:rvb i="8910"/>
        </ext>
      </extLst>
    </bk>
    <bk>
      <extLst>
        <ext uri="{3e2802c4-a4d2-4d8b-9148-e3be6c30e623}">
          <xlrd:rvb i="8911"/>
        </ext>
      </extLst>
    </bk>
    <bk>
      <extLst>
        <ext uri="{3e2802c4-a4d2-4d8b-9148-e3be6c30e623}">
          <xlrd:rvb i="8912"/>
        </ext>
      </extLst>
    </bk>
    <bk>
      <extLst>
        <ext uri="{3e2802c4-a4d2-4d8b-9148-e3be6c30e623}">
          <xlrd:rvb i="8913"/>
        </ext>
      </extLst>
    </bk>
    <bk>
      <extLst>
        <ext uri="{3e2802c4-a4d2-4d8b-9148-e3be6c30e623}">
          <xlrd:rvb i="8914"/>
        </ext>
      </extLst>
    </bk>
    <bk>
      <extLst>
        <ext uri="{3e2802c4-a4d2-4d8b-9148-e3be6c30e623}">
          <xlrd:rvb i="8915"/>
        </ext>
      </extLst>
    </bk>
    <bk>
      <extLst>
        <ext uri="{3e2802c4-a4d2-4d8b-9148-e3be6c30e623}">
          <xlrd:rvb i="8916"/>
        </ext>
      </extLst>
    </bk>
    <bk>
      <extLst>
        <ext uri="{3e2802c4-a4d2-4d8b-9148-e3be6c30e623}">
          <xlrd:rvb i="8917"/>
        </ext>
      </extLst>
    </bk>
    <bk>
      <extLst>
        <ext uri="{3e2802c4-a4d2-4d8b-9148-e3be6c30e623}">
          <xlrd:rvb i="8918"/>
        </ext>
      </extLst>
    </bk>
    <bk>
      <extLst>
        <ext uri="{3e2802c4-a4d2-4d8b-9148-e3be6c30e623}">
          <xlrd:rvb i="8919"/>
        </ext>
      </extLst>
    </bk>
    <bk>
      <extLst>
        <ext uri="{3e2802c4-a4d2-4d8b-9148-e3be6c30e623}">
          <xlrd:rvb i="8920"/>
        </ext>
      </extLst>
    </bk>
    <bk>
      <extLst>
        <ext uri="{3e2802c4-a4d2-4d8b-9148-e3be6c30e623}">
          <xlrd:rvb i="8921"/>
        </ext>
      </extLst>
    </bk>
    <bk>
      <extLst>
        <ext uri="{3e2802c4-a4d2-4d8b-9148-e3be6c30e623}">
          <xlrd:rvb i="8922"/>
        </ext>
      </extLst>
    </bk>
    <bk>
      <extLst>
        <ext uri="{3e2802c4-a4d2-4d8b-9148-e3be6c30e623}">
          <xlrd:rvb i="8923"/>
        </ext>
      </extLst>
    </bk>
    <bk>
      <extLst>
        <ext uri="{3e2802c4-a4d2-4d8b-9148-e3be6c30e623}">
          <xlrd:rvb i="8924"/>
        </ext>
      </extLst>
    </bk>
    <bk>
      <extLst>
        <ext uri="{3e2802c4-a4d2-4d8b-9148-e3be6c30e623}">
          <xlrd:rvb i="8925"/>
        </ext>
      </extLst>
    </bk>
    <bk>
      <extLst>
        <ext uri="{3e2802c4-a4d2-4d8b-9148-e3be6c30e623}">
          <xlrd:rvb i="8926"/>
        </ext>
      </extLst>
    </bk>
    <bk>
      <extLst>
        <ext uri="{3e2802c4-a4d2-4d8b-9148-e3be6c30e623}">
          <xlrd:rvb i="8927"/>
        </ext>
      </extLst>
    </bk>
    <bk>
      <extLst>
        <ext uri="{3e2802c4-a4d2-4d8b-9148-e3be6c30e623}">
          <xlrd:rvb i="8928"/>
        </ext>
      </extLst>
    </bk>
    <bk>
      <extLst>
        <ext uri="{3e2802c4-a4d2-4d8b-9148-e3be6c30e623}">
          <xlrd:rvb i="8929"/>
        </ext>
      </extLst>
    </bk>
    <bk>
      <extLst>
        <ext uri="{3e2802c4-a4d2-4d8b-9148-e3be6c30e623}">
          <xlrd:rvb i="8930"/>
        </ext>
      </extLst>
    </bk>
    <bk>
      <extLst>
        <ext uri="{3e2802c4-a4d2-4d8b-9148-e3be6c30e623}">
          <xlrd:rvb i="8931"/>
        </ext>
      </extLst>
    </bk>
    <bk>
      <extLst>
        <ext uri="{3e2802c4-a4d2-4d8b-9148-e3be6c30e623}">
          <xlrd:rvb i="8932"/>
        </ext>
      </extLst>
    </bk>
    <bk>
      <extLst>
        <ext uri="{3e2802c4-a4d2-4d8b-9148-e3be6c30e623}">
          <xlrd:rvb i="8933"/>
        </ext>
      </extLst>
    </bk>
    <bk>
      <extLst>
        <ext uri="{3e2802c4-a4d2-4d8b-9148-e3be6c30e623}">
          <xlrd:rvb i="8934"/>
        </ext>
      </extLst>
    </bk>
    <bk>
      <extLst>
        <ext uri="{3e2802c4-a4d2-4d8b-9148-e3be6c30e623}">
          <xlrd:rvb i="8935"/>
        </ext>
      </extLst>
    </bk>
    <bk>
      <extLst>
        <ext uri="{3e2802c4-a4d2-4d8b-9148-e3be6c30e623}">
          <xlrd:rvb i="8936"/>
        </ext>
      </extLst>
    </bk>
    <bk>
      <extLst>
        <ext uri="{3e2802c4-a4d2-4d8b-9148-e3be6c30e623}">
          <xlrd:rvb i="8937"/>
        </ext>
      </extLst>
    </bk>
    <bk>
      <extLst>
        <ext uri="{3e2802c4-a4d2-4d8b-9148-e3be6c30e623}">
          <xlrd:rvb i="8938"/>
        </ext>
      </extLst>
    </bk>
    <bk>
      <extLst>
        <ext uri="{3e2802c4-a4d2-4d8b-9148-e3be6c30e623}">
          <xlrd:rvb i="8939"/>
        </ext>
      </extLst>
    </bk>
    <bk>
      <extLst>
        <ext uri="{3e2802c4-a4d2-4d8b-9148-e3be6c30e623}">
          <xlrd:rvb i="8940"/>
        </ext>
      </extLst>
    </bk>
    <bk>
      <extLst>
        <ext uri="{3e2802c4-a4d2-4d8b-9148-e3be6c30e623}">
          <xlrd:rvb i="8941"/>
        </ext>
      </extLst>
    </bk>
    <bk>
      <extLst>
        <ext uri="{3e2802c4-a4d2-4d8b-9148-e3be6c30e623}">
          <xlrd:rvb i="8942"/>
        </ext>
      </extLst>
    </bk>
    <bk>
      <extLst>
        <ext uri="{3e2802c4-a4d2-4d8b-9148-e3be6c30e623}">
          <xlrd:rvb i="8943"/>
        </ext>
      </extLst>
    </bk>
    <bk>
      <extLst>
        <ext uri="{3e2802c4-a4d2-4d8b-9148-e3be6c30e623}">
          <xlrd:rvb i="8944"/>
        </ext>
      </extLst>
    </bk>
    <bk>
      <extLst>
        <ext uri="{3e2802c4-a4d2-4d8b-9148-e3be6c30e623}">
          <xlrd:rvb i="8945"/>
        </ext>
      </extLst>
    </bk>
    <bk>
      <extLst>
        <ext uri="{3e2802c4-a4d2-4d8b-9148-e3be6c30e623}">
          <xlrd:rvb i="8946"/>
        </ext>
      </extLst>
    </bk>
    <bk>
      <extLst>
        <ext uri="{3e2802c4-a4d2-4d8b-9148-e3be6c30e623}">
          <xlrd:rvb i="8947"/>
        </ext>
      </extLst>
    </bk>
    <bk>
      <extLst>
        <ext uri="{3e2802c4-a4d2-4d8b-9148-e3be6c30e623}">
          <xlrd:rvb i="8948"/>
        </ext>
      </extLst>
    </bk>
    <bk>
      <extLst>
        <ext uri="{3e2802c4-a4d2-4d8b-9148-e3be6c30e623}">
          <xlrd:rvb i="8949"/>
        </ext>
      </extLst>
    </bk>
    <bk>
      <extLst>
        <ext uri="{3e2802c4-a4d2-4d8b-9148-e3be6c30e623}">
          <xlrd:rvb i="8950"/>
        </ext>
      </extLst>
    </bk>
    <bk>
      <extLst>
        <ext uri="{3e2802c4-a4d2-4d8b-9148-e3be6c30e623}">
          <xlrd:rvb i="8951"/>
        </ext>
      </extLst>
    </bk>
    <bk>
      <extLst>
        <ext uri="{3e2802c4-a4d2-4d8b-9148-e3be6c30e623}">
          <xlrd:rvb i="8952"/>
        </ext>
      </extLst>
    </bk>
    <bk>
      <extLst>
        <ext uri="{3e2802c4-a4d2-4d8b-9148-e3be6c30e623}">
          <xlrd:rvb i="8953"/>
        </ext>
      </extLst>
    </bk>
    <bk>
      <extLst>
        <ext uri="{3e2802c4-a4d2-4d8b-9148-e3be6c30e623}">
          <xlrd:rvb i="8954"/>
        </ext>
      </extLst>
    </bk>
    <bk>
      <extLst>
        <ext uri="{3e2802c4-a4d2-4d8b-9148-e3be6c30e623}">
          <xlrd:rvb i="8955"/>
        </ext>
      </extLst>
    </bk>
    <bk>
      <extLst>
        <ext uri="{3e2802c4-a4d2-4d8b-9148-e3be6c30e623}">
          <xlrd:rvb i="8956"/>
        </ext>
      </extLst>
    </bk>
    <bk>
      <extLst>
        <ext uri="{3e2802c4-a4d2-4d8b-9148-e3be6c30e623}">
          <xlrd:rvb i="8957"/>
        </ext>
      </extLst>
    </bk>
    <bk>
      <extLst>
        <ext uri="{3e2802c4-a4d2-4d8b-9148-e3be6c30e623}">
          <xlrd:rvb i="8958"/>
        </ext>
      </extLst>
    </bk>
    <bk>
      <extLst>
        <ext uri="{3e2802c4-a4d2-4d8b-9148-e3be6c30e623}">
          <xlrd:rvb i="8959"/>
        </ext>
      </extLst>
    </bk>
    <bk>
      <extLst>
        <ext uri="{3e2802c4-a4d2-4d8b-9148-e3be6c30e623}">
          <xlrd:rvb i="8960"/>
        </ext>
      </extLst>
    </bk>
    <bk>
      <extLst>
        <ext uri="{3e2802c4-a4d2-4d8b-9148-e3be6c30e623}">
          <xlrd:rvb i="8961"/>
        </ext>
      </extLst>
    </bk>
    <bk>
      <extLst>
        <ext uri="{3e2802c4-a4d2-4d8b-9148-e3be6c30e623}">
          <xlrd:rvb i="8962"/>
        </ext>
      </extLst>
    </bk>
    <bk>
      <extLst>
        <ext uri="{3e2802c4-a4d2-4d8b-9148-e3be6c30e623}">
          <xlrd:rvb i="8963"/>
        </ext>
      </extLst>
    </bk>
    <bk>
      <extLst>
        <ext uri="{3e2802c4-a4d2-4d8b-9148-e3be6c30e623}">
          <xlrd:rvb i="8964"/>
        </ext>
      </extLst>
    </bk>
    <bk>
      <extLst>
        <ext uri="{3e2802c4-a4d2-4d8b-9148-e3be6c30e623}">
          <xlrd:rvb i="8965"/>
        </ext>
      </extLst>
    </bk>
    <bk>
      <extLst>
        <ext uri="{3e2802c4-a4d2-4d8b-9148-e3be6c30e623}">
          <xlrd:rvb i="8966"/>
        </ext>
      </extLst>
    </bk>
    <bk>
      <extLst>
        <ext uri="{3e2802c4-a4d2-4d8b-9148-e3be6c30e623}">
          <xlrd:rvb i="8967"/>
        </ext>
      </extLst>
    </bk>
    <bk>
      <extLst>
        <ext uri="{3e2802c4-a4d2-4d8b-9148-e3be6c30e623}">
          <xlrd:rvb i="8968"/>
        </ext>
      </extLst>
    </bk>
    <bk>
      <extLst>
        <ext uri="{3e2802c4-a4d2-4d8b-9148-e3be6c30e623}">
          <xlrd:rvb i="8969"/>
        </ext>
      </extLst>
    </bk>
    <bk>
      <extLst>
        <ext uri="{3e2802c4-a4d2-4d8b-9148-e3be6c30e623}">
          <xlrd:rvb i="8970"/>
        </ext>
      </extLst>
    </bk>
    <bk>
      <extLst>
        <ext uri="{3e2802c4-a4d2-4d8b-9148-e3be6c30e623}">
          <xlrd:rvb i="8971"/>
        </ext>
      </extLst>
    </bk>
    <bk>
      <extLst>
        <ext uri="{3e2802c4-a4d2-4d8b-9148-e3be6c30e623}">
          <xlrd:rvb i="8972"/>
        </ext>
      </extLst>
    </bk>
    <bk>
      <extLst>
        <ext uri="{3e2802c4-a4d2-4d8b-9148-e3be6c30e623}">
          <xlrd:rvb i="8973"/>
        </ext>
      </extLst>
    </bk>
    <bk>
      <extLst>
        <ext uri="{3e2802c4-a4d2-4d8b-9148-e3be6c30e623}">
          <xlrd:rvb i="8974"/>
        </ext>
      </extLst>
    </bk>
    <bk>
      <extLst>
        <ext uri="{3e2802c4-a4d2-4d8b-9148-e3be6c30e623}">
          <xlrd:rvb i="8975"/>
        </ext>
      </extLst>
    </bk>
    <bk>
      <extLst>
        <ext uri="{3e2802c4-a4d2-4d8b-9148-e3be6c30e623}">
          <xlrd:rvb i="8976"/>
        </ext>
      </extLst>
    </bk>
    <bk>
      <extLst>
        <ext uri="{3e2802c4-a4d2-4d8b-9148-e3be6c30e623}">
          <xlrd:rvb i="8977"/>
        </ext>
      </extLst>
    </bk>
    <bk>
      <extLst>
        <ext uri="{3e2802c4-a4d2-4d8b-9148-e3be6c30e623}">
          <xlrd:rvb i="8978"/>
        </ext>
      </extLst>
    </bk>
    <bk>
      <extLst>
        <ext uri="{3e2802c4-a4d2-4d8b-9148-e3be6c30e623}">
          <xlrd:rvb i="8979"/>
        </ext>
      </extLst>
    </bk>
    <bk>
      <extLst>
        <ext uri="{3e2802c4-a4d2-4d8b-9148-e3be6c30e623}">
          <xlrd:rvb i="8980"/>
        </ext>
      </extLst>
    </bk>
    <bk>
      <extLst>
        <ext uri="{3e2802c4-a4d2-4d8b-9148-e3be6c30e623}">
          <xlrd:rvb i="8981"/>
        </ext>
      </extLst>
    </bk>
    <bk>
      <extLst>
        <ext uri="{3e2802c4-a4d2-4d8b-9148-e3be6c30e623}">
          <xlrd:rvb i="8982"/>
        </ext>
      </extLst>
    </bk>
    <bk>
      <extLst>
        <ext uri="{3e2802c4-a4d2-4d8b-9148-e3be6c30e623}">
          <xlrd:rvb i="8983"/>
        </ext>
      </extLst>
    </bk>
    <bk>
      <extLst>
        <ext uri="{3e2802c4-a4d2-4d8b-9148-e3be6c30e623}">
          <xlrd:rvb i="8984"/>
        </ext>
      </extLst>
    </bk>
    <bk>
      <extLst>
        <ext uri="{3e2802c4-a4d2-4d8b-9148-e3be6c30e623}">
          <xlrd:rvb i="8985"/>
        </ext>
      </extLst>
    </bk>
    <bk>
      <extLst>
        <ext uri="{3e2802c4-a4d2-4d8b-9148-e3be6c30e623}">
          <xlrd:rvb i="8986"/>
        </ext>
      </extLst>
    </bk>
    <bk>
      <extLst>
        <ext uri="{3e2802c4-a4d2-4d8b-9148-e3be6c30e623}">
          <xlrd:rvb i="8987"/>
        </ext>
      </extLst>
    </bk>
    <bk>
      <extLst>
        <ext uri="{3e2802c4-a4d2-4d8b-9148-e3be6c30e623}">
          <xlrd:rvb i="8988"/>
        </ext>
      </extLst>
    </bk>
    <bk>
      <extLst>
        <ext uri="{3e2802c4-a4d2-4d8b-9148-e3be6c30e623}">
          <xlrd:rvb i="8989"/>
        </ext>
      </extLst>
    </bk>
    <bk>
      <extLst>
        <ext uri="{3e2802c4-a4d2-4d8b-9148-e3be6c30e623}">
          <xlrd:rvb i="8990"/>
        </ext>
      </extLst>
    </bk>
    <bk>
      <extLst>
        <ext uri="{3e2802c4-a4d2-4d8b-9148-e3be6c30e623}">
          <xlrd:rvb i="8991"/>
        </ext>
      </extLst>
    </bk>
    <bk>
      <extLst>
        <ext uri="{3e2802c4-a4d2-4d8b-9148-e3be6c30e623}">
          <xlrd:rvb i="8992"/>
        </ext>
      </extLst>
    </bk>
    <bk>
      <extLst>
        <ext uri="{3e2802c4-a4d2-4d8b-9148-e3be6c30e623}">
          <xlrd:rvb i="8993"/>
        </ext>
      </extLst>
    </bk>
    <bk>
      <extLst>
        <ext uri="{3e2802c4-a4d2-4d8b-9148-e3be6c30e623}">
          <xlrd:rvb i="8994"/>
        </ext>
      </extLst>
    </bk>
    <bk>
      <extLst>
        <ext uri="{3e2802c4-a4d2-4d8b-9148-e3be6c30e623}">
          <xlrd:rvb i="8995"/>
        </ext>
      </extLst>
    </bk>
    <bk>
      <extLst>
        <ext uri="{3e2802c4-a4d2-4d8b-9148-e3be6c30e623}">
          <xlrd:rvb i="8996"/>
        </ext>
      </extLst>
    </bk>
    <bk>
      <extLst>
        <ext uri="{3e2802c4-a4d2-4d8b-9148-e3be6c30e623}">
          <xlrd:rvb i="8997"/>
        </ext>
      </extLst>
    </bk>
    <bk>
      <extLst>
        <ext uri="{3e2802c4-a4d2-4d8b-9148-e3be6c30e623}">
          <xlrd:rvb i="8998"/>
        </ext>
      </extLst>
    </bk>
    <bk>
      <extLst>
        <ext uri="{3e2802c4-a4d2-4d8b-9148-e3be6c30e623}">
          <xlrd:rvb i="8999"/>
        </ext>
      </extLst>
    </bk>
    <bk>
      <extLst>
        <ext uri="{3e2802c4-a4d2-4d8b-9148-e3be6c30e623}">
          <xlrd:rvb i="9000"/>
        </ext>
      </extLst>
    </bk>
    <bk>
      <extLst>
        <ext uri="{3e2802c4-a4d2-4d8b-9148-e3be6c30e623}">
          <xlrd:rvb i="9001"/>
        </ext>
      </extLst>
    </bk>
    <bk>
      <extLst>
        <ext uri="{3e2802c4-a4d2-4d8b-9148-e3be6c30e623}">
          <xlrd:rvb i="9002"/>
        </ext>
      </extLst>
    </bk>
    <bk>
      <extLst>
        <ext uri="{3e2802c4-a4d2-4d8b-9148-e3be6c30e623}">
          <xlrd:rvb i="9003"/>
        </ext>
      </extLst>
    </bk>
    <bk>
      <extLst>
        <ext uri="{3e2802c4-a4d2-4d8b-9148-e3be6c30e623}">
          <xlrd:rvb i="9004"/>
        </ext>
      </extLst>
    </bk>
    <bk>
      <extLst>
        <ext uri="{3e2802c4-a4d2-4d8b-9148-e3be6c30e623}">
          <xlrd:rvb i="9005"/>
        </ext>
      </extLst>
    </bk>
    <bk>
      <extLst>
        <ext uri="{3e2802c4-a4d2-4d8b-9148-e3be6c30e623}">
          <xlrd:rvb i="9006"/>
        </ext>
      </extLst>
    </bk>
    <bk>
      <extLst>
        <ext uri="{3e2802c4-a4d2-4d8b-9148-e3be6c30e623}">
          <xlrd:rvb i="9007"/>
        </ext>
      </extLst>
    </bk>
    <bk>
      <extLst>
        <ext uri="{3e2802c4-a4d2-4d8b-9148-e3be6c30e623}">
          <xlrd:rvb i="9008"/>
        </ext>
      </extLst>
    </bk>
    <bk>
      <extLst>
        <ext uri="{3e2802c4-a4d2-4d8b-9148-e3be6c30e623}">
          <xlrd:rvb i="9009"/>
        </ext>
      </extLst>
    </bk>
    <bk>
      <extLst>
        <ext uri="{3e2802c4-a4d2-4d8b-9148-e3be6c30e623}">
          <xlrd:rvb i="9010"/>
        </ext>
      </extLst>
    </bk>
    <bk>
      <extLst>
        <ext uri="{3e2802c4-a4d2-4d8b-9148-e3be6c30e623}">
          <xlrd:rvb i="9011"/>
        </ext>
      </extLst>
    </bk>
    <bk>
      <extLst>
        <ext uri="{3e2802c4-a4d2-4d8b-9148-e3be6c30e623}">
          <xlrd:rvb i="9012"/>
        </ext>
      </extLst>
    </bk>
    <bk>
      <extLst>
        <ext uri="{3e2802c4-a4d2-4d8b-9148-e3be6c30e623}">
          <xlrd:rvb i="9013"/>
        </ext>
      </extLst>
    </bk>
    <bk>
      <extLst>
        <ext uri="{3e2802c4-a4d2-4d8b-9148-e3be6c30e623}">
          <xlrd:rvb i="9014"/>
        </ext>
      </extLst>
    </bk>
    <bk>
      <extLst>
        <ext uri="{3e2802c4-a4d2-4d8b-9148-e3be6c30e623}">
          <xlrd:rvb i="9015"/>
        </ext>
      </extLst>
    </bk>
    <bk>
      <extLst>
        <ext uri="{3e2802c4-a4d2-4d8b-9148-e3be6c30e623}">
          <xlrd:rvb i="9016"/>
        </ext>
      </extLst>
    </bk>
    <bk>
      <extLst>
        <ext uri="{3e2802c4-a4d2-4d8b-9148-e3be6c30e623}">
          <xlrd:rvb i="9017"/>
        </ext>
      </extLst>
    </bk>
    <bk>
      <extLst>
        <ext uri="{3e2802c4-a4d2-4d8b-9148-e3be6c30e623}">
          <xlrd:rvb i="9018"/>
        </ext>
      </extLst>
    </bk>
    <bk>
      <extLst>
        <ext uri="{3e2802c4-a4d2-4d8b-9148-e3be6c30e623}">
          <xlrd:rvb i="9019"/>
        </ext>
      </extLst>
    </bk>
    <bk>
      <extLst>
        <ext uri="{3e2802c4-a4d2-4d8b-9148-e3be6c30e623}">
          <xlrd:rvb i="9020"/>
        </ext>
      </extLst>
    </bk>
    <bk>
      <extLst>
        <ext uri="{3e2802c4-a4d2-4d8b-9148-e3be6c30e623}">
          <xlrd:rvb i="9021"/>
        </ext>
      </extLst>
    </bk>
    <bk>
      <extLst>
        <ext uri="{3e2802c4-a4d2-4d8b-9148-e3be6c30e623}">
          <xlrd:rvb i="9022"/>
        </ext>
      </extLst>
    </bk>
    <bk>
      <extLst>
        <ext uri="{3e2802c4-a4d2-4d8b-9148-e3be6c30e623}">
          <xlrd:rvb i="9023"/>
        </ext>
      </extLst>
    </bk>
    <bk>
      <extLst>
        <ext uri="{3e2802c4-a4d2-4d8b-9148-e3be6c30e623}">
          <xlrd:rvb i="9024"/>
        </ext>
      </extLst>
    </bk>
    <bk>
      <extLst>
        <ext uri="{3e2802c4-a4d2-4d8b-9148-e3be6c30e623}">
          <xlrd:rvb i="9025"/>
        </ext>
      </extLst>
    </bk>
    <bk>
      <extLst>
        <ext uri="{3e2802c4-a4d2-4d8b-9148-e3be6c30e623}">
          <xlrd:rvb i="9026"/>
        </ext>
      </extLst>
    </bk>
    <bk>
      <extLst>
        <ext uri="{3e2802c4-a4d2-4d8b-9148-e3be6c30e623}">
          <xlrd:rvb i="9027"/>
        </ext>
      </extLst>
    </bk>
    <bk>
      <extLst>
        <ext uri="{3e2802c4-a4d2-4d8b-9148-e3be6c30e623}">
          <xlrd:rvb i="9028"/>
        </ext>
      </extLst>
    </bk>
    <bk>
      <extLst>
        <ext uri="{3e2802c4-a4d2-4d8b-9148-e3be6c30e623}">
          <xlrd:rvb i="9029"/>
        </ext>
      </extLst>
    </bk>
    <bk>
      <extLst>
        <ext uri="{3e2802c4-a4d2-4d8b-9148-e3be6c30e623}">
          <xlrd:rvb i="9030"/>
        </ext>
      </extLst>
    </bk>
    <bk>
      <extLst>
        <ext uri="{3e2802c4-a4d2-4d8b-9148-e3be6c30e623}">
          <xlrd:rvb i="9031"/>
        </ext>
      </extLst>
    </bk>
    <bk>
      <extLst>
        <ext uri="{3e2802c4-a4d2-4d8b-9148-e3be6c30e623}">
          <xlrd:rvb i="9032"/>
        </ext>
      </extLst>
    </bk>
    <bk>
      <extLst>
        <ext uri="{3e2802c4-a4d2-4d8b-9148-e3be6c30e623}">
          <xlrd:rvb i="9033"/>
        </ext>
      </extLst>
    </bk>
    <bk>
      <extLst>
        <ext uri="{3e2802c4-a4d2-4d8b-9148-e3be6c30e623}">
          <xlrd:rvb i="9034"/>
        </ext>
      </extLst>
    </bk>
    <bk>
      <extLst>
        <ext uri="{3e2802c4-a4d2-4d8b-9148-e3be6c30e623}">
          <xlrd:rvb i="9035"/>
        </ext>
      </extLst>
    </bk>
    <bk>
      <extLst>
        <ext uri="{3e2802c4-a4d2-4d8b-9148-e3be6c30e623}">
          <xlrd:rvb i="9036"/>
        </ext>
      </extLst>
    </bk>
    <bk>
      <extLst>
        <ext uri="{3e2802c4-a4d2-4d8b-9148-e3be6c30e623}">
          <xlrd:rvb i="9037"/>
        </ext>
      </extLst>
    </bk>
    <bk>
      <extLst>
        <ext uri="{3e2802c4-a4d2-4d8b-9148-e3be6c30e623}">
          <xlrd:rvb i="9038"/>
        </ext>
      </extLst>
    </bk>
    <bk>
      <extLst>
        <ext uri="{3e2802c4-a4d2-4d8b-9148-e3be6c30e623}">
          <xlrd:rvb i="9039"/>
        </ext>
      </extLst>
    </bk>
    <bk>
      <extLst>
        <ext uri="{3e2802c4-a4d2-4d8b-9148-e3be6c30e623}">
          <xlrd:rvb i="9040"/>
        </ext>
      </extLst>
    </bk>
    <bk>
      <extLst>
        <ext uri="{3e2802c4-a4d2-4d8b-9148-e3be6c30e623}">
          <xlrd:rvb i="9041"/>
        </ext>
      </extLst>
    </bk>
    <bk>
      <extLst>
        <ext uri="{3e2802c4-a4d2-4d8b-9148-e3be6c30e623}">
          <xlrd:rvb i="9042"/>
        </ext>
      </extLst>
    </bk>
    <bk>
      <extLst>
        <ext uri="{3e2802c4-a4d2-4d8b-9148-e3be6c30e623}">
          <xlrd:rvb i="9043"/>
        </ext>
      </extLst>
    </bk>
    <bk>
      <extLst>
        <ext uri="{3e2802c4-a4d2-4d8b-9148-e3be6c30e623}">
          <xlrd:rvb i="9044"/>
        </ext>
      </extLst>
    </bk>
    <bk>
      <extLst>
        <ext uri="{3e2802c4-a4d2-4d8b-9148-e3be6c30e623}">
          <xlrd:rvb i="9045"/>
        </ext>
      </extLst>
    </bk>
    <bk>
      <extLst>
        <ext uri="{3e2802c4-a4d2-4d8b-9148-e3be6c30e623}">
          <xlrd:rvb i="9046"/>
        </ext>
      </extLst>
    </bk>
    <bk>
      <extLst>
        <ext uri="{3e2802c4-a4d2-4d8b-9148-e3be6c30e623}">
          <xlrd:rvb i="9047"/>
        </ext>
      </extLst>
    </bk>
    <bk>
      <extLst>
        <ext uri="{3e2802c4-a4d2-4d8b-9148-e3be6c30e623}">
          <xlrd:rvb i="9048"/>
        </ext>
      </extLst>
    </bk>
    <bk>
      <extLst>
        <ext uri="{3e2802c4-a4d2-4d8b-9148-e3be6c30e623}">
          <xlrd:rvb i="9049"/>
        </ext>
      </extLst>
    </bk>
    <bk>
      <extLst>
        <ext uri="{3e2802c4-a4d2-4d8b-9148-e3be6c30e623}">
          <xlrd:rvb i="9050"/>
        </ext>
      </extLst>
    </bk>
    <bk>
      <extLst>
        <ext uri="{3e2802c4-a4d2-4d8b-9148-e3be6c30e623}">
          <xlrd:rvb i="9051"/>
        </ext>
      </extLst>
    </bk>
    <bk>
      <extLst>
        <ext uri="{3e2802c4-a4d2-4d8b-9148-e3be6c30e623}">
          <xlrd:rvb i="9052"/>
        </ext>
      </extLst>
    </bk>
    <bk>
      <extLst>
        <ext uri="{3e2802c4-a4d2-4d8b-9148-e3be6c30e623}">
          <xlrd:rvb i="9053"/>
        </ext>
      </extLst>
    </bk>
    <bk>
      <extLst>
        <ext uri="{3e2802c4-a4d2-4d8b-9148-e3be6c30e623}">
          <xlrd:rvb i="9054"/>
        </ext>
      </extLst>
    </bk>
    <bk>
      <extLst>
        <ext uri="{3e2802c4-a4d2-4d8b-9148-e3be6c30e623}">
          <xlrd:rvb i="9055"/>
        </ext>
      </extLst>
    </bk>
    <bk>
      <extLst>
        <ext uri="{3e2802c4-a4d2-4d8b-9148-e3be6c30e623}">
          <xlrd:rvb i="9056"/>
        </ext>
      </extLst>
    </bk>
    <bk>
      <extLst>
        <ext uri="{3e2802c4-a4d2-4d8b-9148-e3be6c30e623}">
          <xlrd:rvb i="9057"/>
        </ext>
      </extLst>
    </bk>
    <bk>
      <extLst>
        <ext uri="{3e2802c4-a4d2-4d8b-9148-e3be6c30e623}">
          <xlrd:rvb i="9058"/>
        </ext>
      </extLst>
    </bk>
    <bk>
      <extLst>
        <ext uri="{3e2802c4-a4d2-4d8b-9148-e3be6c30e623}">
          <xlrd:rvb i="9059"/>
        </ext>
      </extLst>
    </bk>
    <bk>
      <extLst>
        <ext uri="{3e2802c4-a4d2-4d8b-9148-e3be6c30e623}">
          <xlrd:rvb i="9060"/>
        </ext>
      </extLst>
    </bk>
    <bk>
      <extLst>
        <ext uri="{3e2802c4-a4d2-4d8b-9148-e3be6c30e623}">
          <xlrd:rvb i="9061"/>
        </ext>
      </extLst>
    </bk>
    <bk>
      <extLst>
        <ext uri="{3e2802c4-a4d2-4d8b-9148-e3be6c30e623}">
          <xlrd:rvb i="9062"/>
        </ext>
      </extLst>
    </bk>
    <bk>
      <extLst>
        <ext uri="{3e2802c4-a4d2-4d8b-9148-e3be6c30e623}">
          <xlrd:rvb i="9063"/>
        </ext>
      </extLst>
    </bk>
    <bk>
      <extLst>
        <ext uri="{3e2802c4-a4d2-4d8b-9148-e3be6c30e623}">
          <xlrd:rvb i="9064"/>
        </ext>
      </extLst>
    </bk>
    <bk>
      <extLst>
        <ext uri="{3e2802c4-a4d2-4d8b-9148-e3be6c30e623}">
          <xlrd:rvb i="9065"/>
        </ext>
      </extLst>
    </bk>
    <bk>
      <extLst>
        <ext uri="{3e2802c4-a4d2-4d8b-9148-e3be6c30e623}">
          <xlrd:rvb i="9066"/>
        </ext>
      </extLst>
    </bk>
    <bk>
      <extLst>
        <ext uri="{3e2802c4-a4d2-4d8b-9148-e3be6c30e623}">
          <xlrd:rvb i="9067"/>
        </ext>
      </extLst>
    </bk>
    <bk>
      <extLst>
        <ext uri="{3e2802c4-a4d2-4d8b-9148-e3be6c30e623}">
          <xlrd:rvb i="9068"/>
        </ext>
      </extLst>
    </bk>
    <bk>
      <extLst>
        <ext uri="{3e2802c4-a4d2-4d8b-9148-e3be6c30e623}">
          <xlrd:rvb i="9069"/>
        </ext>
      </extLst>
    </bk>
    <bk>
      <extLst>
        <ext uri="{3e2802c4-a4d2-4d8b-9148-e3be6c30e623}">
          <xlrd:rvb i="9070"/>
        </ext>
      </extLst>
    </bk>
    <bk>
      <extLst>
        <ext uri="{3e2802c4-a4d2-4d8b-9148-e3be6c30e623}">
          <xlrd:rvb i="9071"/>
        </ext>
      </extLst>
    </bk>
    <bk>
      <extLst>
        <ext uri="{3e2802c4-a4d2-4d8b-9148-e3be6c30e623}">
          <xlrd:rvb i="9072"/>
        </ext>
      </extLst>
    </bk>
    <bk>
      <extLst>
        <ext uri="{3e2802c4-a4d2-4d8b-9148-e3be6c30e623}">
          <xlrd:rvb i="9073"/>
        </ext>
      </extLst>
    </bk>
    <bk>
      <extLst>
        <ext uri="{3e2802c4-a4d2-4d8b-9148-e3be6c30e623}">
          <xlrd:rvb i="9074"/>
        </ext>
      </extLst>
    </bk>
    <bk>
      <extLst>
        <ext uri="{3e2802c4-a4d2-4d8b-9148-e3be6c30e623}">
          <xlrd:rvb i="9075"/>
        </ext>
      </extLst>
    </bk>
    <bk>
      <extLst>
        <ext uri="{3e2802c4-a4d2-4d8b-9148-e3be6c30e623}">
          <xlrd:rvb i="9076"/>
        </ext>
      </extLst>
    </bk>
    <bk>
      <extLst>
        <ext uri="{3e2802c4-a4d2-4d8b-9148-e3be6c30e623}">
          <xlrd:rvb i="9077"/>
        </ext>
      </extLst>
    </bk>
    <bk>
      <extLst>
        <ext uri="{3e2802c4-a4d2-4d8b-9148-e3be6c30e623}">
          <xlrd:rvb i="9078"/>
        </ext>
      </extLst>
    </bk>
    <bk>
      <extLst>
        <ext uri="{3e2802c4-a4d2-4d8b-9148-e3be6c30e623}">
          <xlrd:rvb i="9079"/>
        </ext>
      </extLst>
    </bk>
    <bk>
      <extLst>
        <ext uri="{3e2802c4-a4d2-4d8b-9148-e3be6c30e623}">
          <xlrd:rvb i="9080"/>
        </ext>
      </extLst>
    </bk>
    <bk>
      <extLst>
        <ext uri="{3e2802c4-a4d2-4d8b-9148-e3be6c30e623}">
          <xlrd:rvb i="9081"/>
        </ext>
      </extLst>
    </bk>
    <bk>
      <extLst>
        <ext uri="{3e2802c4-a4d2-4d8b-9148-e3be6c30e623}">
          <xlrd:rvb i="9082"/>
        </ext>
      </extLst>
    </bk>
    <bk>
      <extLst>
        <ext uri="{3e2802c4-a4d2-4d8b-9148-e3be6c30e623}">
          <xlrd:rvb i="9083"/>
        </ext>
      </extLst>
    </bk>
    <bk>
      <extLst>
        <ext uri="{3e2802c4-a4d2-4d8b-9148-e3be6c30e623}">
          <xlrd:rvb i="9084"/>
        </ext>
      </extLst>
    </bk>
    <bk>
      <extLst>
        <ext uri="{3e2802c4-a4d2-4d8b-9148-e3be6c30e623}">
          <xlrd:rvb i="9085"/>
        </ext>
      </extLst>
    </bk>
    <bk>
      <extLst>
        <ext uri="{3e2802c4-a4d2-4d8b-9148-e3be6c30e623}">
          <xlrd:rvb i="9086"/>
        </ext>
      </extLst>
    </bk>
    <bk>
      <extLst>
        <ext uri="{3e2802c4-a4d2-4d8b-9148-e3be6c30e623}">
          <xlrd:rvb i="9087"/>
        </ext>
      </extLst>
    </bk>
    <bk>
      <extLst>
        <ext uri="{3e2802c4-a4d2-4d8b-9148-e3be6c30e623}">
          <xlrd:rvb i="9088"/>
        </ext>
      </extLst>
    </bk>
    <bk>
      <extLst>
        <ext uri="{3e2802c4-a4d2-4d8b-9148-e3be6c30e623}">
          <xlrd:rvb i="9089"/>
        </ext>
      </extLst>
    </bk>
    <bk>
      <extLst>
        <ext uri="{3e2802c4-a4d2-4d8b-9148-e3be6c30e623}">
          <xlrd:rvb i="9090"/>
        </ext>
      </extLst>
    </bk>
    <bk>
      <extLst>
        <ext uri="{3e2802c4-a4d2-4d8b-9148-e3be6c30e623}">
          <xlrd:rvb i="9091"/>
        </ext>
      </extLst>
    </bk>
    <bk>
      <extLst>
        <ext uri="{3e2802c4-a4d2-4d8b-9148-e3be6c30e623}">
          <xlrd:rvb i="9092"/>
        </ext>
      </extLst>
    </bk>
    <bk>
      <extLst>
        <ext uri="{3e2802c4-a4d2-4d8b-9148-e3be6c30e623}">
          <xlrd:rvb i="9093"/>
        </ext>
      </extLst>
    </bk>
    <bk>
      <extLst>
        <ext uri="{3e2802c4-a4d2-4d8b-9148-e3be6c30e623}">
          <xlrd:rvb i="9094"/>
        </ext>
      </extLst>
    </bk>
    <bk>
      <extLst>
        <ext uri="{3e2802c4-a4d2-4d8b-9148-e3be6c30e623}">
          <xlrd:rvb i="9095"/>
        </ext>
      </extLst>
    </bk>
    <bk>
      <extLst>
        <ext uri="{3e2802c4-a4d2-4d8b-9148-e3be6c30e623}">
          <xlrd:rvb i="9096"/>
        </ext>
      </extLst>
    </bk>
    <bk>
      <extLst>
        <ext uri="{3e2802c4-a4d2-4d8b-9148-e3be6c30e623}">
          <xlrd:rvb i="9097"/>
        </ext>
      </extLst>
    </bk>
    <bk>
      <extLst>
        <ext uri="{3e2802c4-a4d2-4d8b-9148-e3be6c30e623}">
          <xlrd:rvb i="9098"/>
        </ext>
      </extLst>
    </bk>
    <bk>
      <extLst>
        <ext uri="{3e2802c4-a4d2-4d8b-9148-e3be6c30e623}">
          <xlrd:rvb i="9099"/>
        </ext>
      </extLst>
    </bk>
    <bk>
      <extLst>
        <ext uri="{3e2802c4-a4d2-4d8b-9148-e3be6c30e623}">
          <xlrd:rvb i="9100"/>
        </ext>
      </extLst>
    </bk>
    <bk>
      <extLst>
        <ext uri="{3e2802c4-a4d2-4d8b-9148-e3be6c30e623}">
          <xlrd:rvb i="9101"/>
        </ext>
      </extLst>
    </bk>
    <bk>
      <extLst>
        <ext uri="{3e2802c4-a4d2-4d8b-9148-e3be6c30e623}">
          <xlrd:rvb i="9102"/>
        </ext>
      </extLst>
    </bk>
    <bk>
      <extLst>
        <ext uri="{3e2802c4-a4d2-4d8b-9148-e3be6c30e623}">
          <xlrd:rvb i="9103"/>
        </ext>
      </extLst>
    </bk>
    <bk>
      <extLst>
        <ext uri="{3e2802c4-a4d2-4d8b-9148-e3be6c30e623}">
          <xlrd:rvb i="9104"/>
        </ext>
      </extLst>
    </bk>
    <bk>
      <extLst>
        <ext uri="{3e2802c4-a4d2-4d8b-9148-e3be6c30e623}">
          <xlrd:rvb i="9105"/>
        </ext>
      </extLst>
    </bk>
    <bk>
      <extLst>
        <ext uri="{3e2802c4-a4d2-4d8b-9148-e3be6c30e623}">
          <xlrd:rvb i="9106"/>
        </ext>
      </extLst>
    </bk>
    <bk>
      <extLst>
        <ext uri="{3e2802c4-a4d2-4d8b-9148-e3be6c30e623}">
          <xlrd:rvb i="9107"/>
        </ext>
      </extLst>
    </bk>
    <bk>
      <extLst>
        <ext uri="{3e2802c4-a4d2-4d8b-9148-e3be6c30e623}">
          <xlrd:rvb i="9108"/>
        </ext>
      </extLst>
    </bk>
    <bk>
      <extLst>
        <ext uri="{3e2802c4-a4d2-4d8b-9148-e3be6c30e623}">
          <xlrd:rvb i="9109"/>
        </ext>
      </extLst>
    </bk>
    <bk>
      <extLst>
        <ext uri="{3e2802c4-a4d2-4d8b-9148-e3be6c30e623}">
          <xlrd:rvb i="9110"/>
        </ext>
      </extLst>
    </bk>
    <bk>
      <extLst>
        <ext uri="{3e2802c4-a4d2-4d8b-9148-e3be6c30e623}">
          <xlrd:rvb i="9111"/>
        </ext>
      </extLst>
    </bk>
    <bk>
      <extLst>
        <ext uri="{3e2802c4-a4d2-4d8b-9148-e3be6c30e623}">
          <xlrd:rvb i="9112"/>
        </ext>
      </extLst>
    </bk>
    <bk>
      <extLst>
        <ext uri="{3e2802c4-a4d2-4d8b-9148-e3be6c30e623}">
          <xlrd:rvb i="9113"/>
        </ext>
      </extLst>
    </bk>
    <bk>
      <extLst>
        <ext uri="{3e2802c4-a4d2-4d8b-9148-e3be6c30e623}">
          <xlrd:rvb i="9114"/>
        </ext>
      </extLst>
    </bk>
    <bk>
      <extLst>
        <ext uri="{3e2802c4-a4d2-4d8b-9148-e3be6c30e623}">
          <xlrd:rvb i="9115"/>
        </ext>
      </extLst>
    </bk>
    <bk>
      <extLst>
        <ext uri="{3e2802c4-a4d2-4d8b-9148-e3be6c30e623}">
          <xlrd:rvb i="9116"/>
        </ext>
      </extLst>
    </bk>
    <bk>
      <extLst>
        <ext uri="{3e2802c4-a4d2-4d8b-9148-e3be6c30e623}">
          <xlrd:rvb i="9117"/>
        </ext>
      </extLst>
    </bk>
    <bk>
      <extLst>
        <ext uri="{3e2802c4-a4d2-4d8b-9148-e3be6c30e623}">
          <xlrd:rvb i="9118"/>
        </ext>
      </extLst>
    </bk>
    <bk>
      <extLst>
        <ext uri="{3e2802c4-a4d2-4d8b-9148-e3be6c30e623}">
          <xlrd:rvb i="9119"/>
        </ext>
      </extLst>
    </bk>
    <bk>
      <extLst>
        <ext uri="{3e2802c4-a4d2-4d8b-9148-e3be6c30e623}">
          <xlrd:rvb i="9120"/>
        </ext>
      </extLst>
    </bk>
    <bk>
      <extLst>
        <ext uri="{3e2802c4-a4d2-4d8b-9148-e3be6c30e623}">
          <xlrd:rvb i="9121"/>
        </ext>
      </extLst>
    </bk>
    <bk>
      <extLst>
        <ext uri="{3e2802c4-a4d2-4d8b-9148-e3be6c30e623}">
          <xlrd:rvb i="9122"/>
        </ext>
      </extLst>
    </bk>
    <bk>
      <extLst>
        <ext uri="{3e2802c4-a4d2-4d8b-9148-e3be6c30e623}">
          <xlrd:rvb i="9123"/>
        </ext>
      </extLst>
    </bk>
    <bk>
      <extLst>
        <ext uri="{3e2802c4-a4d2-4d8b-9148-e3be6c30e623}">
          <xlrd:rvb i="9124"/>
        </ext>
      </extLst>
    </bk>
    <bk>
      <extLst>
        <ext uri="{3e2802c4-a4d2-4d8b-9148-e3be6c30e623}">
          <xlrd:rvb i="9125"/>
        </ext>
      </extLst>
    </bk>
    <bk>
      <extLst>
        <ext uri="{3e2802c4-a4d2-4d8b-9148-e3be6c30e623}">
          <xlrd:rvb i="9126"/>
        </ext>
      </extLst>
    </bk>
    <bk>
      <extLst>
        <ext uri="{3e2802c4-a4d2-4d8b-9148-e3be6c30e623}">
          <xlrd:rvb i="9127"/>
        </ext>
      </extLst>
    </bk>
    <bk>
      <extLst>
        <ext uri="{3e2802c4-a4d2-4d8b-9148-e3be6c30e623}">
          <xlrd:rvb i="9128"/>
        </ext>
      </extLst>
    </bk>
    <bk>
      <extLst>
        <ext uri="{3e2802c4-a4d2-4d8b-9148-e3be6c30e623}">
          <xlrd:rvb i="9129"/>
        </ext>
      </extLst>
    </bk>
    <bk>
      <extLst>
        <ext uri="{3e2802c4-a4d2-4d8b-9148-e3be6c30e623}">
          <xlrd:rvb i="9130"/>
        </ext>
      </extLst>
    </bk>
    <bk>
      <extLst>
        <ext uri="{3e2802c4-a4d2-4d8b-9148-e3be6c30e623}">
          <xlrd:rvb i="9131"/>
        </ext>
      </extLst>
    </bk>
    <bk>
      <extLst>
        <ext uri="{3e2802c4-a4d2-4d8b-9148-e3be6c30e623}">
          <xlrd:rvb i="9132"/>
        </ext>
      </extLst>
    </bk>
    <bk>
      <extLst>
        <ext uri="{3e2802c4-a4d2-4d8b-9148-e3be6c30e623}">
          <xlrd:rvb i="9133"/>
        </ext>
      </extLst>
    </bk>
    <bk>
      <extLst>
        <ext uri="{3e2802c4-a4d2-4d8b-9148-e3be6c30e623}">
          <xlrd:rvb i="9134"/>
        </ext>
      </extLst>
    </bk>
    <bk>
      <extLst>
        <ext uri="{3e2802c4-a4d2-4d8b-9148-e3be6c30e623}">
          <xlrd:rvb i="9135"/>
        </ext>
      </extLst>
    </bk>
    <bk>
      <extLst>
        <ext uri="{3e2802c4-a4d2-4d8b-9148-e3be6c30e623}">
          <xlrd:rvb i="9136"/>
        </ext>
      </extLst>
    </bk>
    <bk>
      <extLst>
        <ext uri="{3e2802c4-a4d2-4d8b-9148-e3be6c30e623}">
          <xlrd:rvb i="9137"/>
        </ext>
      </extLst>
    </bk>
    <bk>
      <extLst>
        <ext uri="{3e2802c4-a4d2-4d8b-9148-e3be6c30e623}">
          <xlrd:rvb i="9138"/>
        </ext>
      </extLst>
    </bk>
    <bk>
      <extLst>
        <ext uri="{3e2802c4-a4d2-4d8b-9148-e3be6c30e623}">
          <xlrd:rvb i="9139"/>
        </ext>
      </extLst>
    </bk>
    <bk>
      <extLst>
        <ext uri="{3e2802c4-a4d2-4d8b-9148-e3be6c30e623}">
          <xlrd:rvb i="9140"/>
        </ext>
      </extLst>
    </bk>
    <bk>
      <extLst>
        <ext uri="{3e2802c4-a4d2-4d8b-9148-e3be6c30e623}">
          <xlrd:rvb i="9141"/>
        </ext>
      </extLst>
    </bk>
    <bk>
      <extLst>
        <ext uri="{3e2802c4-a4d2-4d8b-9148-e3be6c30e623}">
          <xlrd:rvb i="9142"/>
        </ext>
      </extLst>
    </bk>
    <bk>
      <extLst>
        <ext uri="{3e2802c4-a4d2-4d8b-9148-e3be6c30e623}">
          <xlrd:rvb i="9143"/>
        </ext>
      </extLst>
    </bk>
    <bk>
      <extLst>
        <ext uri="{3e2802c4-a4d2-4d8b-9148-e3be6c30e623}">
          <xlrd:rvb i="9144"/>
        </ext>
      </extLst>
    </bk>
    <bk>
      <extLst>
        <ext uri="{3e2802c4-a4d2-4d8b-9148-e3be6c30e623}">
          <xlrd:rvb i="9145"/>
        </ext>
      </extLst>
    </bk>
    <bk>
      <extLst>
        <ext uri="{3e2802c4-a4d2-4d8b-9148-e3be6c30e623}">
          <xlrd:rvb i="9146"/>
        </ext>
      </extLst>
    </bk>
    <bk>
      <extLst>
        <ext uri="{3e2802c4-a4d2-4d8b-9148-e3be6c30e623}">
          <xlrd:rvb i="9147"/>
        </ext>
      </extLst>
    </bk>
    <bk>
      <extLst>
        <ext uri="{3e2802c4-a4d2-4d8b-9148-e3be6c30e623}">
          <xlrd:rvb i="9148"/>
        </ext>
      </extLst>
    </bk>
    <bk>
      <extLst>
        <ext uri="{3e2802c4-a4d2-4d8b-9148-e3be6c30e623}">
          <xlrd:rvb i="9149"/>
        </ext>
      </extLst>
    </bk>
    <bk>
      <extLst>
        <ext uri="{3e2802c4-a4d2-4d8b-9148-e3be6c30e623}">
          <xlrd:rvb i="9150"/>
        </ext>
      </extLst>
    </bk>
    <bk>
      <extLst>
        <ext uri="{3e2802c4-a4d2-4d8b-9148-e3be6c30e623}">
          <xlrd:rvb i="9151"/>
        </ext>
      </extLst>
    </bk>
    <bk>
      <extLst>
        <ext uri="{3e2802c4-a4d2-4d8b-9148-e3be6c30e623}">
          <xlrd:rvb i="9152"/>
        </ext>
      </extLst>
    </bk>
    <bk>
      <extLst>
        <ext uri="{3e2802c4-a4d2-4d8b-9148-e3be6c30e623}">
          <xlrd:rvb i="9153"/>
        </ext>
      </extLst>
    </bk>
    <bk>
      <extLst>
        <ext uri="{3e2802c4-a4d2-4d8b-9148-e3be6c30e623}">
          <xlrd:rvb i="9154"/>
        </ext>
      </extLst>
    </bk>
    <bk>
      <extLst>
        <ext uri="{3e2802c4-a4d2-4d8b-9148-e3be6c30e623}">
          <xlrd:rvb i="9155"/>
        </ext>
      </extLst>
    </bk>
    <bk>
      <extLst>
        <ext uri="{3e2802c4-a4d2-4d8b-9148-e3be6c30e623}">
          <xlrd:rvb i="9156"/>
        </ext>
      </extLst>
    </bk>
    <bk>
      <extLst>
        <ext uri="{3e2802c4-a4d2-4d8b-9148-e3be6c30e623}">
          <xlrd:rvb i="9157"/>
        </ext>
      </extLst>
    </bk>
    <bk>
      <extLst>
        <ext uri="{3e2802c4-a4d2-4d8b-9148-e3be6c30e623}">
          <xlrd:rvb i="9158"/>
        </ext>
      </extLst>
    </bk>
    <bk>
      <extLst>
        <ext uri="{3e2802c4-a4d2-4d8b-9148-e3be6c30e623}">
          <xlrd:rvb i="9159"/>
        </ext>
      </extLst>
    </bk>
    <bk>
      <extLst>
        <ext uri="{3e2802c4-a4d2-4d8b-9148-e3be6c30e623}">
          <xlrd:rvb i="9160"/>
        </ext>
      </extLst>
    </bk>
    <bk>
      <extLst>
        <ext uri="{3e2802c4-a4d2-4d8b-9148-e3be6c30e623}">
          <xlrd:rvb i="9161"/>
        </ext>
      </extLst>
    </bk>
    <bk>
      <extLst>
        <ext uri="{3e2802c4-a4d2-4d8b-9148-e3be6c30e623}">
          <xlrd:rvb i="9162"/>
        </ext>
      </extLst>
    </bk>
    <bk>
      <extLst>
        <ext uri="{3e2802c4-a4d2-4d8b-9148-e3be6c30e623}">
          <xlrd:rvb i="9163"/>
        </ext>
      </extLst>
    </bk>
    <bk>
      <extLst>
        <ext uri="{3e2802c4-a4d2-4d8b-9148-e3be6c30e623}">
          <xlrd:rvb i="9164"/>
        </ext>
      </extLst>
    </bk>
    <bk>
      <extLst>
        <ext uri="{3e2802c4-a4d2-4d8b-9148-e3be6c30e623}">
          <xlrd:rvb i="9165"/>
        </ext>
      </extLst>
    </bk>
    <bk>
      <extLst>
        <ext uri="{3e2802c4-a4d2-4d8b-9148-e3be6c30e623}">
          <xlrd:rvb i="9166"/>
        </ext>
      </extLst>
    </bk>
    <bk>
      <extLst>
        <ext uri="{3e2802c4-a4d2-4d8b-9148-e3be6c30e623}">
          <xlrd:rvb i="9167"/>
        </ext>
      </extLst>
    </bk>
    <bk>
      <extLst>
        <ext uri="{3e2802c4-a4d2-4d8b-9148-e3be6c30e623}">
          <xlrd:rvb i="9168"/>
        </ext>
      </extLst>
    </bk>
    <bk>
      <extLst>
        <ext uri="{3e2802c4-a4d2-4d8b-9148-e3be6c30e623}">
          <xlrd:rvb i="9169"/>
        </ext>
      </extLst>
    </bk>
    <bk>
      <extLst>
        <ext uri="{3e2802c4-a4d2-4d8b-9148-e3be6c30e623}">
          <xlrd:rvb i="9170"/>
        </ext>
      </extLst>
    </bk>
    <bk>
      <extLst>
        <ext uri="{3e2802c4-a4d2-4d8b-9148-e3be6c30e623}">
          <xlrd:rvb i="9171"/>
        </ext>
      </extLst>
    </bk>
    <bk>
      <extLst>
        <ext uri="{3e2802c4-a4d2-4d8b-9148-e3be6c30e623}">
          <xlrd:rvb i="9172"/>
        </ext>
      </extLst>
    </bk>
    <bk>
      <extLst>
        <ext uri="{3e2802c4-a4d2-4d8b-9148-e3be6c30e623}">
          <xlrd:rvb i="9173"/>
        </ext>
      </extLst>
    </bk>
    <bk>
      <extLst>
        <ext uri="{3e2802c4-a4d2-4d8b-9148-e3be6c30e623}">
          <xlrd:rvb i="9174"/>
        </ext>
      </extLst>
    </bk>
    <bk>
      <extLst>
        <ext uri="{3e2802c4-a4d2-4d8b-9148-e3be6c30e623}">
          <xlrd:rvb i="9175"/>
        </ext>
      </extLst>
    </bk>
    <bk>
      <extLst>
        <ext uri="{3e2802c4-a4d2-4d8b-9148-e3be6c30e623}">
          <xlrd:rvb i="9176"/>
        </ext>
      </extLst>
    </bk>
    <bk>
      <extLst>
        <ext uri="{3e2802c4-a4d2-4d8b-9148-e3be6c30e623}">
          <xlrd:rvb i="9177"/>
        </ext>
      </extLst>
    </bk>
    <bk>
      <extLst>
        <ext uri="{3e2802c4-a4d2-4d8b-9148-e3be6c30e623}">
          <xlrd:rvb i="9178"/>
        </ext>
      </extLst>
    </bk>
    <bk>
      <extLst>
        <ext uri="{3e2802c4-a4d2-4d8b-9148-e3be6c30e623}">
          <xlrd:rvb i="9179"/>
        </ext>
      </extLst>
    </bk>
    <bk>
      <extLst>
        <ext uri="{3e2802c4-a4d2-4d8b-9148-e3be6c30e623}">
          <xlrd:rvb i="9180"/>
        </ext>
      </extLst>
    </bk>
    <bk>
      <extLst>
        <ext uri="{3e2802c4-a4d2-4d8b-9148-e3be6c30e623}">
          <xlrd:rvb i="9181"/>
        </ext>
      </extLst>
    </bk>
    <bk>
      <extLst>
        <ext uri="{3e2802c4-a4d2-4d8b-9148-e3be6c30e623}">
          <xlrd:rvb i="9182"/>
        </ext>
      </extLst>
    </bk>
    <bk>
      <extLst>
        <ext uri="{3e2802c4-a4d2-4d8b-9148-e3be6c30e623}">
          <xlrd:rvb i="9183"/>
        </ext>
      </extLst>
    </bk>
    <bk>
      <extLst>
        <ext uri="{3e2802c4-a4d2-4d8b-9148-e3be6c30e623}">
          <xlrd:rvb i="9184"/>
        </ext>
      </extLst>
    </bk>
    <bk>
      <extLst>
        <ext uri="{3e2802c4-a4d2-4d8b-9148-e3be6c30e623}">
          <xlrd:rvb i="9185"/>
        </ext>
      </extLst>
    </bk>
    <bk>
      <extLst>
        <ext uri="{3e2802c4-a4d2-4d8b-9148-e3be6c30e623}">
          <xlrd:rvb i="9186"/>
        </ext>
      </extLst>
    </bk>
    <bk>
      <extLst>
        <ext uri="{3e2802c4-a4d2-4d8b-9148-e3be6c30e623}">
          <xlrd:rvb i="9187"/>
        </ext>
      </extLst>
    </bk>
    <bk>
      <extLst>
        <ext uri="{3e2802c4-a4d2-4d8b-9148-e3be6c30e623}">
          <xlrd:rvb i="9188"/>
        </ext>
      </extLst>
    </bk>
    <bk>
      <extLst>
        <ext uri="{3e2802c4-a4d2-4d8b-9148-e3be6c30e623}">
          <xlrd:rvb i="9189"/>
        </ext>
      </extLst>
    </bk>
    <bk>
      <extLst>
        <ext uri="{3e2802c4-a4d2-4d8b-9148-e3be6c30e623}">
          <xlrd:rvb i="9190"/>
        </ext>
      </extLst>
    </bk>
    <bk>
      <extLst>
        <ext uri="{3e2802c4-a4d2-4d8b-9148-e3be6c30e623}">
          <xlrd:rvb i="9191"/>
        </ext>
      </extLst>
    </bk>
    <bk>
      <extLst>
        <ext uri="{3e2802c4-a4d2-4d8b-9148-e3be6c30e623}">
          <xlrd:rvb i="9192"/>
        </ext>
      </extLst>
    </bk>
    <bk>
      <extLst>
        <ext uri="{3e2802c4-a4d2-4d8b-9148-e3be6c30e623}">
          <xlrd:rvb i="9193"/>
        </ext>
      </extLst>
    </bk>
    <bk>
      <extLst>
        <ext uri="{3e2802c4-a4d2-4d8b-9148-e3be6c30e623}">
          <xlrd:rvb i="9194"/>
        </ext>
      </extLst>
    </bk>
    <bk>
      <extLst>
        <ext uri="{3e2802c4-a4d2-4d8b-9148-e3be6c30e623}">
          <xlrd:rvb i="9195"/>
        </ext>
      </extLst>
    </bk>
    <bk>
      <extLst>
        <ext uri="{3e2802c4-a4d2-4d8b-9148-e3be6c30e623}">
          <xlrd:rvb i="9196"/>
        </ext>
      </extLst>
    </bk>
    <bk>
      <extLst>
        <ext uri="{3e2802c4-a4d2-4d8b-9148-e3be6c30e623}">
          <xlrd:rvb i="9197"/>
        </ext>
      </extLst>
    </bk>
    <bk>
      <extLst>
        <ext uri="{3e2802c4-a4d2-4d8b-9148-e3be6c30e623}">
          <xlrd:rvb i="9198"/>
        </ext>
      </extLst>
    </bk>
    <bk>
      <extLst>
        <ext uri="{3e2802c4-a4d2-4d8b-9148-e3be6c30e623}">
          <xlrd:rvb i="9199"/>
        </ext>
      </extLst>
    </bk>
    <bk>
      <extLst>
        <ext uri="{3e2802c4-a4d2-4d8b-9148-e3be6c30e623}">
          <xlrd:rvb i="9200"/>
        </ext>
      </extLst>
    </bk>
    <bk>
      <extLst>
        <ext uri="{3e2802c4-a4d2-4d8b-9148-e3be6c30e623}">
          <xlrd:rvb i="9201"/>
        </ext>
      </extLst>
    </bk>
    <bk>
      <extLst>
        <ext uri="{3e2802c4-a4d2-4d8b-9148-e3be6c30e623}">
          <xlrd:rvb i="9202"/>
        </ext>
      </extLst>
    </bk>
    <bk>
      <extLst>
        <ext uri="{3e2802c4-a4d2-4d8b-9148-e3be6c30e623}">
          <xlrd:rvb i="9203"/>
        </ext>
      </extLst>
    </bk>
    <bk>
      <extLst>
        <ext uri="{3e2802c4-a4d2-4d8b-9148-e3be6c30e623}">
          <xlrd:rvb i="9204"/>
        </ext>
      </extLst>
    </bk>
    <bk>
      <extLst>
        <ext uri="{3e2802c4-a4d2-4d8b-9148-e3be6c30e623}">
          <xlrd:rvb i="9205"/>
        </ext>
      </extLst>
    </bk>
    <bk>
      <extLst>
        <ext uri="{3e2802c4-a4d2-4d8b-9148-e3be6c30e623}">
          <xlrd:rvb i="9206"/>
        </ext>
      </extLst>
    </bk>
    <bk>
      <extLst>
        <ext uri="{3e2802c4-a4d2-4d8b-9148-e3be6c30e623}">
          <xlrd:rvb i="9207"/>
        </ext>
      </extLst>
    </bk>
    <bk>
      <extLst>
        <ext uri="{3e2802c4-a4d2-4d8b-9148-e3be6c30e623}">
          <xlrd:rvb i="9208"/>
        </ext>
      </extLst>
    </bk>
    <bk>
      <extLst>
        <ext uri="{3e2802c4-a4d2-4d8b-9148-e3be6c30e623}">
          <xlrd:rvb i="9209"/>
        </ext>
      </extLst>
    </bk>
    <bk>
      <extLst>
        <ext uri="{3e2802c4-a4d2-4d8b-9148-e3be6c30e623}">
          <xlrd:rvb i="9210"/>
        </ext>
      </extLst>
    </bk>
    <bk>
      <extLst>
        <ext uri="{3e2802c4-a4d2-4d8b-9148-e3be6c30e623}">
          <xlrd:rvb i="9211"/>
        </ext>
      </extLst>
    </bk>
    <bk>
      <extLst>
        <ext uri="{3e2802c4-a4d2-4d8b-9148-e3be6c30e623}">
          <xlrd:rvb i="9212"/>
        </ext>
      </extLst>
    </bk>
    <bk>
      <extLst>
        <ext uri="{3e2802c4-a4d2-4d8b-9148-e3be6c30e623}">
          <xlrd:rvb i="9213"/>
        </ext>
      </extLst>
    </bk>
    <bk>
      <extLst>
        <ext uri="{3e2802c4-a4d2-4d8b-9148-e3be6c30e623}">
          <xlrd:rvb i="9214"/>
        </ext>
      </extLst>
    </bk>
    <bk>
      <extLst>
        <ext uri="{3e2802c4-a4d2-4d8b-9148-e3be6c30e623}">
          <xlrd:rvb i="9215"/>
        </ext>
      </extLst>
    </bk>
    <bk>
      <extLst>
        <ext uri="{3e2802c4-a4d2-4d8b-9148-e3be6c30e623}">
          <xlrd:rvb i="9216"/>
        </ext>
      </extLst>
    </bk>
    <bk>
      <extLst>
        <ext uri="{3e2802c4-a4d2-4d8b-9148-e3be6c30e623}">
          <xlrd:rvb i="9217"/>
        </ext>
      </extLst>
    </bk>
    <bk>
      <extLst>
        <ext uri="{3e2802c4-a4d2-4d8b-9148-e3be6c30e623}">
          <xlrd:rvb i="9218"/>
        </ext>
      </extLst>
    </bk>
    <bk>
      <extLst>
        <ext uri="{3e2802c4-a4d2-4d8b-9148-e3be6c30e623}">
          <xlrd:rvb i="9219"/>
        </ext>
      </extLst>
    </bk>
    <bk>
      <extLst>
        <ext uri="{3e2802c4-a4d2-4d8b-9148-e3be6c30e623}">
          <xlrd:rvb i="9220"/>
        </ext>
      </extLst>
    </bk>
    <bk>
      <extLst>
        <ext uri="{3e2802c4-a4d2-4d8b-9148-e3be6c30e623}">
          <xlrd:rvb i="9221"/>
        </ext>
      </extLst>
    </bk>
    <bk>
      <extLst>
        <ext uri="{3e2802c4-a4d2-4d8b-9148-e3be6c30e623}">
          <xlrd:rvb i="9222"/>
        </ext>
      </extLst>
    </bk>
    <bk>
      <extLst>
        <ext uri="{3e2802c4-a4d2-4d8b-9148-e3be6c30e623}">
          <xlrd:rvb i="9223"/>
        </ext>
      </extLst>
    </bk>
    <bk>
      <extLst>
        <ext uri="{3e2802c4-a4d2-4d8b-9148-e3be6c30e623}">
          <xlrd:rvb i="9224"/>
        </ext>
      </extLst>
    </bk>
    <bk>
      <extLst>
        <ext uri="{3e2802c4-a4d2-4d8b-9148-e3be6c30e623}">
          <xlrd:rvb i="9225"/>
        </ext>
      </extLst>
    </bk>
    <bk>
      <extLst>
        <ext uri="{3e2802c4-a4d2-4d8b-9148-e3be6c30e623}">
          <xlrd:rvb i="9226"/>
        </ext>
      </extLst>
    </bk>
    <bk>
      <extLst>
        <ext uri="{3e2802c4-a4d2-4d8b-9148-e3be6c30e623}">
          <xlrd:rvb i="9227"/>
        </ext>
      </extLst>
    </bk>
    <bk>
      <extLst>
        <ext uri="{3e2802c4-a4d2-4d8b-9148-e3be6c30e623}">
          <xlrd:rvb i="9228"/>
        </ext>
      </extLst>
    </bk>
    <bk>
      <extLst>
        <ext uri="{3e2802c4-a4d2-4d8b-9148-e3be6c30e623}">
          <xlrd:rvb i="9229"/>
        </ext>
      </extLst>
    </bk>
    <bk>
      <extLst>
        <ext uri="{3e2802c4-a4d2-4d8b-9148-e3be6c30e623}">
          <xlrd:rvb i="9230"/>
        </ext>
      </extLst>
    </bk>
    <bk>
      <extLst>
        <ext uri="{3e2802c4-a4d2-4d8b-9148-e3be6c30e623}">
          <xlrd:rvb i="9231"/>
        </ext>
      </extLst>
    </bk>
    <bk>
      <extLst>
        <ext uri="{3e2802c4-a4d2-4d8b-9148-e3be6c30e623}">
          <xlrd:rvb i="9232"/>
        </ext>
      </extLst>
    </bk>
    <bk>
      <extLst>
        <ext uri="{3e2802c4-a4d2-4d8b-9148-e3be6c30e623}">
          <xlrd:rvb i="9233"/>
        </ext>
      </extLst>
    </bk>
    <bk>
      <extLst>
        <ext uri="{3e2802c4-a4d2-4d8b-9148-e3be6c30e623}">
          <xlrd:rvb i="9234"/>
        </ext>
      </extLst>
    </bk>
    <bk>
      <extLst>
        <ext uri="{3e2802c4-a4d2-4d8b-9148-e3be6c30e623}">
          <xlrd:rvb i="9235"/>
        </ext>
      </extLst>
    </bk>
    <bk>
      <extLst>
        <ext uri="{3e2802c4-a4d2-4d8b-9148-e3be6c30e623}">
          <xlrd:rvb i="9236"/>
        </ext>
      </extLst>
    </bk>
    <bk>
      <extLst>
        <ext uri="{3e2802c4-a4d2-4d8b-9148-e3be6c30e623}">
          <xlrd:rvb i="9237"/>
        </ext>
      </extLst>
    </bk>
    <bk>
      <extLst>
        <ext uri="{3e2802c4-a4d2-4d8b-9148-e3be6c30e623}">
          <xlrd:rvb i="9238"/>
        </ext>
      </extLst>
    </bk>
    <bk>
      <extLst>
        <ext uri="{3e2802c4-a4d2-4d8b-9148-e3be6c30e623}">
          <xlrd:rvb i="9239"/>
        </ext>
      </extLst>
    </bk>
    <bk>
      <extLst>
        <ext uri="{3e2802c4-a4d2-4d8b-9148-e3be6c30e623}">
          <xlrd:rvb i="9240"/>
        </ext>
      </extLst>
    </bk>
    <bk>
      <extLst>
        <ext uri="{3e2802c4-a4d2-4d8b-9148-e3be6c30e623}">
          <xlrd:rvb i="9241"/>
        </ext>
      </extLst>
    </bk>
    <bk>
      <extLst>
        <ext uri="{3e2802c4-a4d2-4d8b-9148-e3be6c30e623}">
          <xlrd:rvb i="9242"/>
        </ext>
      </extLst>
    </bk>
    <bk>
      <extLst>
        <ext uri="{3e2802c4-a4d2-4d8b-9148-e3be6c30e623}">
          <xlrd:rvb i="9243"/>
        </ext>
      </extLst>
    </bk>
    <bk>
      <extLst>
        <ext uri="{3e2802c4-a4d2-4d8b-9148-e3be6c30e623}">
          <xlrd:rvb i="9244"/>
        </ext>
      </extLst>
    </bk>
    <bk>
      <extLst>
        <ext uri="{3e2802c4-a4d2-4d8b-9148-e3be6c30e623}">
          <xlrd:rvb i="9245"/>
        </ext>
      </extLst>
    </bk>
    <bk>
      <extLst>
        <ext uri="{3e2802c4-a4d2-4d8b-9148-e3be6c30e623}">
          <xlrd:rvb i="9246"/>
        </ext>
      </extLst>
    </bk>
    <bk>
      <extLst>
        <ext uri="{3e2802c4-a4d2-4d8b-9148-e3be6c30e623}">
          <xlrd:rvb i="9247"/>
        </ext>
      </extLst>
    </bk>
    <bk>
      <extLst>
        <ext uri="{3e2802c4-a4d2-4d8b-9148-e3be6c30e623}">
          <xlrd:rvb i="9248"/>
        </ext>
      </extLst>
    </bk>
    <bk>
      <extLst>
        <ext uri="{3e2802c4-a4d2-4d8b-9148-e3be6c30e623}">
          <xlrd:rvb i="9249"/>
        </ext>
      </extLst>
    </bk>
    <bk>
      <extLst>
        <ext uri="{3e2802c4-a4d2-4d8b-9148-e3be6c30e623}">
          <xlrd:rvb i="9250"/>
        </ext>
      </extLst>
    </bk>
    <bk>
      <extLst>
        <ext uri="{3e2802c4-a4d2-4d8b-9148-e3be6c30e623}">
          <xlrd:rvb i="9251"/>
        </ext>
      </extLst>
    </bk>
    <bk>
      <extLst>
        <ext uri="{3e2802c4-a4d2-4d8b-9148-e3be6c30e623}">
          <xlrd:rvb i="9252"/>
        </ext>
      </extLst>
    </bk>
    <bk>
      <extLst>
        <ext uri="{3e2802c4-a4d2-4d8b-9148-e3be6c30e623}">
          <xlrd:rvb i="9253"/>
        </ext>
      </extLst>
    </bk>
    <bk>
      <extLst>
        <ext uri="{3e2802c4-a4d2-4d8b-9148-e3be6c30e623}">
          <xlrd:rvb i="9254"/>
        </ext>
      </extLst>
    </bk>
    <bk>
      <extLst>
        <ext uri="{3e2802c4-a4d2-4d8b-9148-e3be6c30e623}">
          <xlrd:rvb i="9255"/>
        </ext>
      </extLst>
    </bk>
    <bk>
      <extLst>
        <ext uri="{3e2802c4-a4d2-4d8b-9148-e3be6c30e623}">
          <xlrd:rvb i="9256"/>
        </ext>
      </extLst>
    </bk>
    <bk>
      <extLst>
        <ext uri="{3e2802c4-a4d2-4d8b-9148-e3be6c30e623}">
          <xlrd:rvb i="9257"/>
        </ext>
      </extLst>
    </bk>
    <bk>
      <extLst>
        <ext uri="{3e2802c4-a4d2-4d8b-9148-e3be6c30e623}">
          <xlrd:rvb i="9258"/>
        </ext>
      </extLst>
    </bk>
    <bk>
      <extLst>
        <ext uri="{3e2802c4-a4d2-4d8b-9148-e3be6c30e623}">
          <xlrd:rvb i="9259"/>
        </ext>
      </extLst>
    </bk>
    <bk>
      <extLst>
        <ext uri="{3e2802c4-a4d2-4d8b-9148-e3be6c30e623}">
          <xlrd:rvb i="9260"/>
        </ext>
      </extLst>
    </bk>
    <bk>
      <extLst>
        <ext uri="{3e2802c4-a4d2-4d8b-9148-e3be6c30e623}">
          <xlrd:rvb i="9261"/>
        </ext>
      </extLst>
    </bk>
    <bk>
      <extLst>
        <ext uri="{3e2802c4-a4d2-4d8b-9148-e3be6c30e623}">
          <xlrd:rvb i="9262"/>
        </ext>
      </extLst>
    </bk>
    <bk>
      <extLst>
        <ext uri="{3e2802c4-a4d2-4d8b-9148-e3be6c30e623}">
          <xlrd:rvb i="9263"/>
        </ext>
      </extLst>
    </bk>
    <bk>
      <extLst>
        <ext uri="{3e2802c4-a4d2-4d8b-9148-e3be6c30e623}">
          <xlrd:rvb i="9264"/>
        </ext>
      </extLst>
    </bk>
    <bk>
      <extLst>
        <ext uri="{3e2802c4-a4d2-4d8b-9148-e3be6c30e623}">
          <xlrd:rvb i="9265"/>
        </ext>
      </extLst>
    </bk>
    <bk>
      <extLst>
        <ext uri="{3e2802c4-a4d2-4d8b-9148-e3be6c30e623}">
          <xlrd:rvb i="9266"/>
        </ext>
      </extLst>
    </bk>
    <bk>
      <extLst>
        <ext uri="{3e2802c4-a4d2-4d8b-9148-e3be6c30e623}">
          <xlrd:rvb i="9267"/>
        </ext>
      </extLst>
    </bk>
    <bk>
      <extLst>
        <ext uri="{3e2802c4-a4d2-4d8b-9148-e3be6c30e623}">
          <xlrd:rvb i="9268"/>
        </ext>
      </extLst>
    </bk>
    <bk>
      <extLst>
        <ext uri="{3e2802c4-a4d2-4d8b-9148-e3be6c30e623}">
          <xlrd:rvb i="9269"/>
        </ext>
      </extLst>
    </bk>
    <bk>
      <extLst>
        <ext uri="{3e2802c4-a4d2-4d8b-9148-e3be6c30e623}">
          <xlrd:rvb i="9270"/>
        </ext>
      </extLst>
    </bk>
    <bk>
      <extLst>
        <ext uri="{3e2802c4-a4d2-4d8b-9148-e3be6c30e623}">
          <xlrd:rvb i="9271"/>
        </ext>
      </extLst>
    </bk>
    <bk>
      <extLst>
        <ext uri="{3e2802c4-a4d2-4d8b-9148-e3be6c30e623}">
          <xlrd:rvb i="9272"/>
        </ext>
      </extLst>
    </bk>
    <bk>
      <extLst>
        <ext uri="{3e2802c4-a4d2-4d8b-9148-e3be6c30e623}">
          <xlrd:rvb i="9273"/>
        </ext>
      </extLst>
    </bk>
    <bk>
      <extLst>
        <ext uri="{3e2802c4-a4d2-4d8b-9148-e3be6c30e623}">
          <xlrd:rvb i="9274"/>
        </ext>
      </extLst>
    </bk>
    <bk>
      <extLst>
        <ext uri="{3e2802c4-a4d2-4d8b-9148-e3be6c30e623}">
          <xlrd:rvb i="9275"/>
        </ext>
      </extLst>
    </bk>
    <bk>
      <extLst>
        <ext uri="{3e2802c4-a4d2-4d8b-9148-e3be6c30e623}">
          <xlrd:rvb i="9276"/>
        </ext>
      </extLst>
    </bk>
    <bk>
      <extLst>
        <ext uri="{3e2802c4-a4d2-4d8b-9148-e3be6c30e623}">
          <xlrd:rvb i="9277"/>
        </ext>
      </extLst>
    </bk>
    <bk>
      <extLst>
        <ext uri="{3e2802c4-a4d2-4d8b-9148-e3be6c30e623}">
          <xlrd:rvb i="9278"/>
        </ext>
      </extLst>
    </bk>
    <bk>
      <extLst>
        <ext uri="{3e2802c4-a4d2-4d8b-9148-e3be6c30e623}">
          <xlrd:rvb i="9279"/>
        </ext>
      </extLst>
    </bk>
    <bk>
      <extLst>
        <ext uri="{3e2802c4-a4d2-4d8b-9148-e3be6c30e623}">
          <xlrd:rvb i="9280"/>
        </ext>
      </extLst>
    </bk>
    <bk>
      <extLst>
        <ext uri="{3e2802c4-a4d2-4d8b-9148-e3be6c30e623}">
          <xlrd:rvb i="9281"/>
        </ext>
      </extLst>
    </bk>
    <bk>
      <extLst>
        <ext uri="{3e2802c4-a4d2-4d8b-9148-e3be6c30e623}">
          <xlrd:rvb i="9282"/>
        </ext>
      </extLst>
    </bk>
    <bk>
      <extLst>
        <ext uri="{3e2802c4-a4d2-4d8b-9148-e3be6c30e623}">
          <xlrd:rvb i="9283"/>
        </ext>
      </extLst>
    </bk>
    <bk>
      <extLst>
        <ext uri="{3e2802c4-a4d2-4d8b-9148-e3be6c30e623}">
          <xlrd:rvb i="9284"/>
        </ext>
      </extLst>
    </bk>
    <bk>
      <extLst>
        <ext uri="{3e2802c4-a4d2-4d8b-9148-e3be6c30e623}">
          <xlrd:rvb i="9285"/>
        </ext>
      </extLst>
    </bk>
    <bk>
      <extLst>
        <ext uri="{3e2802c4-a4d2-4d8b-9148-e3be6c30e623}">
          <xlrd:rvb i="9286"/>
        </ext>
      </extLst>
    </bk>
    <bk>
      <extLst>
        <ext uri="{3e2802c4-a4d2-4d8b-9148-e3be6c30e623}">
          <xlrd:rvb i="9287"/>
        </ext>
      </extLst>
    </bk>
    <bk>
      <extLst>
        <ext uri="{3e2802c4-a4d2-4d8b-9148-e3be6c30e623}">
          <xlrd:rvb i="9288"/>
        </ext>
      </extLst>
    </bk>
    <bk>
      <extLst>
        <ext uri="{3e2802c4-a4d2-4d8b-9148-e3be6c30e623}">
          <xlrd:rvb i="9289"/>
        </ext>
      </extLst>
    </bk>
    <bk>
      <extLst>
        <ext uri="{3e2802c4-a4d2-4d8b-9148-e3be6c30e623}">
          <xlrd:rvb i="9290"/>
        </ext>
      </extLst>
    </bk>
    <bk>
      <extLst>
        <ext uri="{3e2802c4-a4d2-4d8b-9148-e3be6c30e623}">
          <xlrd:rvb i="9291"/>
        </ext>
      </extLst>
    </bk>
    <bk>
      <extLst>
        <ext uri="{3e2802c4-a4d2-4d8b-9148-e3be6c30e623}">
          <xlrd:rvb i="9292"/>
        </ext>
      </extLst>
    </bk>
    <bk>
      <extLst>
        <ext uri="{3e2802c4-a4d2-4d8b-9148-e3be6c30e623}">
          <xlrd:rvb i="9293"/>
        </ext>
      </extLst>
    </bk>
    <bk>
      <extLst>
        <ext uri="{3e2802c4-a4d2-4d8b-9148-e3be6c30e623}">
          <xlrd:rvb i="9294"/>
        </ext>
      </extLst>
    </bk>
    <bk>
      <extLst>
        <ext uri="{3e2802c4-a4d2-4d8b-9148-e3be6c30e623}">
          <xlrd:rvb i="9295"/>
        </ext>
      </extLst>
    </bk>
    <bk>
      <extLst>
        <ext uri="{3e2802c4-a4d2-4d8b-9148-e3be6c30e623}">
          <xlrd:rvb i="9296"/>
        </ext>
      </extLst>
    </bk>
    <bk>
      <extLst>
        <ext uri="{3e2802c4-a4d2-4d8b-9148-e3be6c30e623}">
          <xlrd:rvb i="9297"/>
        </ext>
      </extLst>
    </bk>
    <bk>
      <extLst>
        <ext uri="{3e2802c4-a4d2-4d8b-9148-e3be6c30e623}">
          <xlrd:rvb i="9298"/>
        </ext>
      </extLst>
    </bk>
    <bk>
      <extLst>
        <ext uri="{3e2802c4-a4d2-4d8b-9148-e3be6c30e623}">
          <xlrd:rvb i="9299"/>
        </ext>
      </extLst>
    </bk>
    <bk>
      <extLst>
        <ext uri="{3e2802c4-a4d2-4d8b-9148-e3be6c30e623}">
          <xlrd:rvb i="9300"/>
        </ext>
      </extLst>
    </bk>
    <bk>
      <extLst>
        <ext uri="{3e2802c4-a4d2-4d8b-9148-e3be6c30e623}">
          <xlrd:rvb i="9301"/>
        </ext>
      </extLst>
    </bk>
    <bk>
      <extLst>
        <ext uri="{3e2802c4-a4d2-4d8b-9148-e3be6c30e623}">
          <xlrd:rvb i="9302"/>
        </ext>
      </extLst>
    </bk>
    <bk>
      <extLst>
        <ext uri="{3e2802c4-a4d2-4d8b-9148-e3be6c30e623}">
          <xlrd:rvb i="9303"/>
        </ext>
      </extLst>
    </bk>
    <bk>
      <extLst>
        <ext uri="{3e2802c4-a4d2-4d8b-9148-e3be6c30e623}">
          <xlrd:rvb i="9304"/>
        </ext>
      </extLst>
    </bk>
    <bk>
      <extLst>
        <ext uri="{3e2802c4-a4d2-4d8b-9148-e3be6c30e623}">
          <xlrd:rvb i="9305"/>
        </ext>
      </extLst>
    </bk>
    <bk>
      <extLst>
        <ext uri="{3e2802c4-a4d2-4d8b-9148-e3be6c30e623}">
          <xlrd:rvb i="9306"/>
        </ext>
      </extLst>
    </bk>
    <bk>
      <extLst>
        <ext uri="{3e2802c4-a4d2-4d8b-9148-e3be6c30e623}">
          <xlrd:rvb i="9307"/>
        </ext>
      </extLst>
    </bk>
    <bk>
      <extLst>
        <ext uri="{3e2802c4-a4d2-4d8b-9148-e3be6c30e623}">
          <xlrd:rvb i="9308"/>
        </ext>
      </extLst>
    </bk>
    <bk>
      <extLst>
        <ext uri="{3e2802c4-a4d2-4d8b-9148-e3be6c30e623}">
          <xlrd:rvb i="9309"/>
        </ext>
      </extLst>
    </bk>
    <bk>
      <extLst>
        <ext uri="{3e2802c4-a4d2-4d8b-9148-e3be6c30e623}">
          <xlrd:rvb i="9310"/>
        </ext>
      </extLst>
    </bk>
    <bk>
      <extLst>
        <ext uri="{3e2802c4-a4d2-4d8b-9148-e3be6c30e623}">
          <xlrd:rvb i="9311"/>
        </ext>
      </extLst>
    </bk>
    <bk>
      <extLst>
        <ext uri="{3e2802c4-a4d2-4d8b-9148-e3be6c30e623}">
          <xlrd:rvb i="9312"/>
        </ext>
      </extLst>
    </bk>
    <bk>
      <extLst>
        <ext uri="{3e2802c4-a4d2-4d8b-9148-e3be6c30e623}">
          <xlrd:rvb i="9313"/>
        </ext>
      </extLst>
    </bk>
    <bk>
      <extLst>
        <ext uri="{3e2802c4-a4d2-4d8b-9148-e3be6c30e623}">
          <xlrd:rvb i="9314"/>
        </ext>
      </extLst>
    </bk>
    <bk>
      <extLst>
        <ext uri="{3e2802c4-a4d2-4d8b-9148-e3be6c30e623}">
          <xlrd:rvb i="9315"/>
        </ext>
      </extLst>
    </bk>
    <bk>
      <extLst>
        <ext uri="{3e2802c4-a4d2-4d8b-9148-e3be6c30e623}">
          <xlrd:rvb i="9316"/>
        </ext>
      </extLst>
    </bk>
    <bk>
      <extLst>
        <ext uri="{3e2802c4-a4d2-4d8b-9148-e3be6c30e623}">
          <xlrd:rvb i="9317"/>
        </ext>
      </extLst>
    </bk>
    <bk>
      <extLst>
        <ext uri="{3e2802c4-a4d2-4d8b-9148-e3be6c30e623}">
          <xlrd:rvb i="9318"/>
        </ext>
      </extLst>
    </bk>
    <bk>
      <extLst>
        <ext uri="{3e2802c4-a4d2-4d8b-9148-e3be6c30e623}">
          <xlrd:rvb i="9319"/>
        </ext>
      </extLst>
    </bk>
    <bk>
      <extLst>
        <ext uri="{3e2802c4-a4d2-4d8b-9148-e3be6c30e623}">
          <xlrd:rvb i="9320"/>
        </ext>
      </extLst>
    </bk>
    <bk>
      <extLst>
        <ext uri="{3e2802c4-a4d2-4d8b-9148-e3be6c30e623}">
          <xlrd:rvb i="9321"/>
        </ext>
      </extLst>
    </bk>
    <bk>
      <extLst>
        <ext uri="{3e2802c4-a4d2-4d8b-9148-e3be6c30e623}">
          <xlrd:rvb i="9322"/>
        </ext>
      </extLst>
    </bk>
    <bk>
      <extLst>
        <ext uri="{3e2802c4-a4d2-4d8b-9148-e3be6c30e623}">
          <xlrd:rvb i="9323"/>
        </ext>
      </extLst>
    </bk>
    <bk>
      <extLst>
        <ext uri="{3e2802c4-a4d2-4d8b-9148-e3be6c30e623}">
          <xlrd:rvb i="9324"/>
        </ext>
      </extLst>
    </bk>
    <bk>
      <extLst>
        <ext uri="{3e2802c4-a4d2-4d8b-9148-e3be6c30e623}">
          <xlrd:rvb i="9325"/>
        </ext>
      </extLst>
    </bk>
    <bk>
      <extLst>
        <ext uri="{3e2802c4-a4d2-4d8b-9148-e3be6c30e623}">
          <xlrd:rvb i="9326"/>
        </ext>
      </extLst>
    </bk>
    <bk>
      <extLst>
        <ext uri="{3e2802c4-a4d2-4d8b-9148-e3be6c30e623}">
          <xlrd:rvb i="9327"/>
        </ext>
      </extLst>
    </bk>
    <bk>
      <extLst>
        <ext uri="{3e2802c4-a4d2-4d8b-9148-e3be6c30e623}">
          <xlrd:rvb i="9328"/>
        </ext>
      </extLst>
    </bk>
    <bk>
      <extLst>
        <ext uri="{3e2802c4-a4d2-4d8b-9148-e3be6c30e623}">
          <xlrd:rvb i="9329"/>
        </ext>
      </extLst>
    </bk>
    <bk>
      <extLst>
        <ext uri="{3e2802c4-a4d2-4d8b-9148-e3be6c30e623}">
          <xlrd:rvb i="9330"/>
        </ext>
      </extLst>
    </bk>
    <bk>
      <extLst>
        <ext uri="{3e2802c4-a4d2-4d8b-9148-e3be6c30e623}">
          <xlrd:rvb i="9331"/>
        </ext>
      </extLst>
    </bk>
    <bk>
      <extLst>
        <ext uri="{3e2802c4-a4d2-4d8b-9148-e3be6c30e623}">
          <xlrd:rvb i="9332"/>
        </ext>
      </extLst>
    </bk>
    <bk>
      <extLst>
        <ext uri="{3e2802c4-a4d2-4d8b-9148-e3be6c30e623}">
          <xlrd:rvb i="9333"/>
        </ext>
      </extLst>
    </bk>
    <bk>
      <extLst>
        <ext uri="{3e2802c4-a4d2-4d8b-9148-e3be6c30e623}">
          <xlrd:rvb i="9334"/>
        </ext>
      </extLst>
    </bk>
    <bk>
      <extLst>
        <ext uri="{3e2802c4-a4d2-4d8b-9148-e3be6c30e623}">
          <xlrd:rvb i="9335"/>
        </ext>
      </extLst>
    </bk>
    <bk>
      <extLst>
        <ext uri="{3e2802c4-a4d2-4d8b-9148-e3be6c30e623}">
          <xlrd:rvb i="9336"/>
        </ext>
      </extLst>
    </bk>
    <bk>
      <extLst>
        <ext uri="{3e2802c4-a4d2-4d8b-9148-e3be6c30e623}">
          <xlrd:rvb i="9337"/>
        </ext>
      </extLst>
    </bk>
    <bk>
      <extLst>
        <ext uri="{3e2802c4-a4d2-4d8b-9148-e3be6c30e623}">
          <xlrd:rvb i="9338"/>
        </ext>
      </extLst>
    </bk>
    <bk>
      <extLst>
        <ext uri="{3e2802c4-a4d2-4d8b-9148-e3be6c30e623}">
          <xlrd:rvb i="9339"/>
        </ext>
      </extLst>
    </bk>
    <bk>
      <extLst>
        <ext uri="{3e2802c4-a4d2-4d8b-9148-e3be6c30e623}">
          <xlrd:rvb i="9340"/>
        </ext>
      </extLst>
    </bk>
    <bk>
      <extLst>
        <ext uri="{3e2802c4-a4d2-4d8b-9148-e3be6c30e623}">
          <xlrd:rvb i="9341"/>
        </ext>
      </extLst>
    </bk>
    <bk>
      <extLst>
        <ext uri="{3e2802c4-a4d2-4d8b-9148-e3be6c30e623}">
          <xlrd:rvb i="9342"/>
        </ext>
      </extLst>
    </bk>
    <bk>
      <extLst>
        <ext uri="{3e2802c4-a4d2-4d8b-9148-e3be6c30e623}">
          <xlrd:rvb i="9343"/>
        </ext>
      </extLst>
    </bk>
    <bk>
      <extLst>
        <ext uri="{3e2802c4-a4d2-4d8b-9148-e3be6c30e623}">
          <xlrd:rvb i="9344"/>
        </ext>
      </extLst>
    </bk>
    <bk>
      <extLst>
        <ext uri="{3e2802c4-a4d2-4d8b-9148-e3be6c30e623}">
          <xlrd:rvb i="9345"/>
        </ext>
      </extLst>
    </bk>
    <bk>
      <extLst>
        <ext uri="{3e2802c4-a4d2-4d8b-9148-e3be6c30e623}">
          <xlrd:rvb i="9346"/>
        </ext>
      </extLst>
    </bk>
    <bk>
      <extLst>
        <ext uri="{3e2802c4-a4d2-4d8b-9148-e3be6c30e623}">
          <xlrd:rvb i="9347"/>
        </ext>
      </extLst>
    </bk>
    <bk>
      <extLst>
        <ext uri="{3e2802c4-a4d2-4d8b-9148-e3be6c30e623}">
          <xlrd:rvb i="9348"/>
        </ext>
      </extLst>
    </bk>
    <bk>
      <extLst>
        <ext uri="{3e2802c4-a4d2-4d8b-9148-e3be6c30e623}">
          <xlrd:rvb i="9349"/>
        </ext>
      </extLst>
    </bk>
    <bk>
      <extLst>
        <ext uri="{3e2802c4-a4d2-4d8b-9148-e3be6c30e623}">
          <xlrd:rvb i="9350"/>
        </ext>
      </extLst>
    </bk>
    <bk>
      <extLst>
        <ext uri="{3e2802c4-a4d2-4d8b-9148-e3be6c30e623}">
          <xlrd:rvb i="9351"/>
        </ext>
      </extLst>
    </bk>
    <bk>
      <extLst>
        <ext uri="{3e2802c4-a4d2-4d8b-9148-e3be6c30e623}">
          <xlrd:rvb i="9352"/>
        </ext>
      </extLst>
    </bk>
    <bk>
      <extLst>
        <ext uri="{3e2802c4-a4d2-4d8b-9148-e3be6c30e623}">
          <xlrd:rvb i="9353"/>
        </ext>
      </extLst>
    </bk>
    <bk>
      <extLst>
        <ext uri="{3e2802c4-a4d2-4d8b-9148-e3be6c30e623}">
          <xlrd:rvb i="9354"/>
        </ext>
      </extLst>
    </bk>
    <bk>
      <extLst>
        <ext uri="{3e2802c4-a4d2-4d8b-9148-e3be6c30e623}">
          <xlrd:rvb i="9355"/>
        </ext>
      </extLst>
    </bk>
    <bk>
      <extLst>
        <ext uri="{3e2802c4-a4d2-4d8b-9148-e3be6c30e623}">
          <xlrd:rvb i="9356"/>
        </ext>
      </extLst>
    </bk>
    <bk>
      <extLst>
        <ext uri="{3e2802c4-a4d2-4d8b-9148-e3be6c30e623}">
          <xlrd:rvb i="9357"/>
        </ext>
      </extLst>
    </bk>
    <bk>
      <extLst>
        <ext uri="{3e2802c4-a4d2-4d8b-9148-e3be6c30e623}">
          <xlrd:rvb i="9358"/>
        </ext>
      </extLst>
    </bk>
    <bk>
      <extLst>
        <ext uri="{3e2802c4-a4d2-4d8b-9148-e3be6c30e623}">
          <xlrd:rvb i="9359"/>
        </ext>
      </extLst>
    </bk>
    <bk>
      <extLst>
        <ext uri="{3e2802c4-a4d2-4d8b-9148-e3be6c30e623}">
          <xlrd:rvb i="9360"/>
        </ext>
      </extLst>
    </bk>
    <bk>
      <extLst>
        <ext uri="{3e2802c4-a4d2-4d8b-9148-e3be6c30e623}">
          <xlrd:rvb i="9361"/>
        </ext>
      </extLst>
    </bk>
    <bk>
      <extLst>
        <ext uri="{3e2802c4-a4d2-4d8b-9148-e3be6c30e623}">
          <xlrd:rvb i="9362"/>
        </ext>
      </extLst>
    </bk>
    <bk>
      <extLst>
        <ext uri="{3e2802c4-a4d2-4d8b-9148-e3be6c30e623}">
          <xlrd:rvb i="9363"/>
        </ext>
      </extLst>
    </bk>
    <bk>
      <extLst>
        <ext uri="{3e2802c4-a4d2-4d8b-9148-e3be6c30e623}">
          <xlrd:rvb i="9364"/>
        </ext>
      </extLst>
    </bk>
    <bk>
      <extLst>
        <ext uri="{3e2802c4-a4d2-4d8b-9148-e3be6c30e623}">
          <xlrd:rvb i="9365"/>
        </ext>
      </extLst>
    </bk>
    <bk>
      <extLst>
        <ext uri="{3e2802c4-a4d2-4d8b-9148-e3be6c30e623}">
          <xlrd:rvb i="9366"/>
        </ext>
      </extLst>
    </bk>
    <bk>
      <extLst>
        <ext uri="{3e2802c4-a4d2-4d8b-9148-e3be6c30e623}">
          <xlrd:rvb i="9367"/>
        </ext>
      </extLst>
    </bk>
    <bk>
      <extLst>
        <ext uri="{3e2802c4-a4d2-4d8b-9148-e3be6c30e623}">
          <xlrd:rvb i="9368"/>
        </ext>
      </extLst>
    </bk>
    <bk>
      <extLst>
        <ext uri="{3e2802c4-a4d2-4d8b-9148-e3be6c30e623}">
          <xlrd:rvb i="9369"/>
        </ext>
      </extLst>
    </bk>
    <bk>
      <extLst>
        <ext uri="{3e2802c4-a4d2-4d8b-9148-e3be6c30e623}">
          <xlrd:rvb i="9370"/>
        </ext>
      </extLst>
    </bk>
    <bk>
      <extLst>
        <ext uri="{3e2802c4-a4d2-4d8b-9148-e3be6c30e623}">
          <xlrd:rvb i="9371"/>
        </ext>
      </extLst>
    </bk>
    <bk>
      <extLst>
        <ext uri="{3e2802c4-a4d2-4d8b-9148-e3be6c30e623}">
          <xlrd:rvb i="9372"/>
        </ext>
      </extLst>
    </bk>
    <bk>
      <extLst>
        <ext uri="{3e2802c4-a4d2-4d8b-9148-e3be6c30e623}">
          <xlrd:rvb i="9373"/>
        </ext>
      </extLst>
    </bk>
    <bk>
      <extLst>
        <ext uri="{3e2802c4-a4d2-4d8b-9148-e3be6c30e623}">
          <xlrd:rvb i="9374"/>
        </ext>
      </extLst>
    </bk>
    <bk>
      <extLst>
        <ext uri="{3e2802c4-a4d2-4d8b-9148-e3be6c30e623}">
          <xlrd:rvb i="9375"/>
        </ext>
      </extLst>
    </bk>
    <bk>
      <extLst>
        <ext uri="{3e2802c4-a4d2-4d8b-9148-e3be6c30e623}">
          <xlrd:rvb i="9376"/>
        </ext>
      </extLst>
    </bk>
    <bk>
      <extLst>
        <ext uri="{3e2802c4-a4d2-4d8b-9148-e3be6c30e623}">
          <xlrd:rvb i="9377"/>
        </ext>
      </extLst>
    </bk>
    <bk>
      <extLst>
        <ext uri="{3e2802c4-a4d2-4d8b-9148-e3be6c30e623}">
          <xlrd:rvb i="9378"/>
        </ext>
      </extLst>
    </bk>
    <bk>
      <extLst>
        <ext uri="{3e2802c4-a4d2-4d8b-9148-e3be6c30e623}">
          <xlrd:rvb i="9379"/>
        </ext>
      </extLst>
    </bk>
    <bk>
      <extLst>
        <ext uri="{3e2802c4-a4d2-4d8b-9148-e3be6c30e623}">
          <xlrd:rvb i="9380"/>
        </ext>
      </extLst>
    </bk>
    <bk>
      <extLst>
        <ext uri="{3e2802c4-a4d2-4d8b-9148-e3be6c30e623}">
          <xlrd:rvb i="9381"/>
        </ext>
      </extLst>
    </bk>
    <bk>
      <extLst>
        <ext uri="{3e2802c4-a4d2-4d8b-9148-e3be6c30e623}">
          <xlrd:rvb i="9382"/>
        </ext>
      </extLst>
    </bk>
    <bk>
      <extLst>
        <ext uri="{3e2802c4-a4d2-4d8b-9148-e3be6c30e623}">
          <xlrd:rvb i="9383"/>
        </ext>
      </extLst>
    </bk>
    <bk>
      <extLst>
        <ext uri="{3e2802c4-a4d2-4d8b-9148-e3be6c30e623}">
          <xlrd:rvb i="9384"/>
        </ext>
      </extLst>
    </bk>
    <bk>
      <extLst>
        <ext uri="{3e2802c4-a4d2-4d8b-9148-e3be6c30e623}">
          <xlrd:rvb i="9385"/>
        </ext>
      </extLst>
    </bk>
    <bk>
      <extLst>
        <ext uri="{3e2802c4-a4d2-4d8b-9148-e3be6c30e623}">
          <xlrd:rvb i="9386"/>
        </ext>
      </extLst>
    </bk>
    <bk>
      <extLst>
        <ext uri="{3e2802c4-a4d2-4d8b-9148-e3be6c30e623}">
          <xlrd:rvb i="9387"/>
        </ext>
      </extLst>
    </bk>
    <bk>
      <extLst>
        <ext uri="{3e2802c4-a4d2-4d8b-9148-e3be6c30e623}">
          <xlrd:rvb i="9388"/>
        </ext>
      </extLst>
    </bk>
    <bk>
      <extLst>
        <ext uri="{3e2802c4-a4d2-4d8b-9148-e3be6c30e623}">
          <xlrd:rvb i="9389"/>
        </ext>
      </extLst>
    </bk>
    <bk>
      <extLst>
        <ext uri="{3e2802c4-a4d2-4d8b-9148-e3be6c30e623}">
          <xlrd:rvb i="9390"/>
        </ext>
      </extLst>
    </bk>
    <bk>
      <extLst>
        <ext uri="{3e2802c4-a4d2-4d8b-9148-e3be6c30e623}">
          <xlrd:rvb i="9391"/>
        </ext>
      </extLst>
    </bk>
    <bk>
      <extLst>
        <ext uri="{3e2802c4-a4d2-4d8b-9148-e3be6c30e623}">
          <xlrd:rvb i="9392"/>
        </ext>
      </extLst>
    </bk>
    <bk>
      <extLst>
        <ext uri="{3e2802c4-a4d2-4d8b-9148-e3be6c30e623}">
          <xlrd:rvb i="9393"/>
        </ext>
      </extLst>
    </bk>
    <bk>
      <extLst>
        <ext uri="{3e2802c4-a4d2-4d8b-9148-e3be6c30e623}">
          <xlrd:rvb i="9394"/>
        </ext>
      </extLst>
    </bk>
    <bk>
      <extLst>
        <ext uri="{3e2802c4-a4d2-4d8b-9148-e3be6c30e623}">
          <xlrd:rvb i="9395"/>
        </ext>
      </extLst>
    </bk>
    <bk>
      <extLst>
        <ext uri="{3e2802c4-a4d2-4d8b-9148-e3be6c30e623}">
          <xlrd:rvb i="9396"/>
        </ext>
      </extLst>
    </bk>
    <bk>
      <extLst>
        <ext uri="{3e2802c4-a4d2-4d8b-9148-e3be6c30e623}">
          <xlrd:rvb i="9397"/>
        </ext>
      </extLst>
    </bk>
    <bk>
      <extLst>
        <ext uri="{3e2802c4-a4d2-4d8b-9148-e3be6c30e623}">
          <xlrd:rvb i="9398"/>
        </ext>
      </extLst>
    </bk>
    <bk>
      <extLst>
        <ext uri="{3e2802c4-a4d2-4d8b-9148-e3be6c30e623}">
          <xlrd:rvb i="9399"/>
        </ext>
      </extLst>
    </bk>
    <bk>
      <extLst>
        <ext uri="{3e2802c4-a4d2-4d8b-9148-e3be6c30e623}">
          <xlrd:rvb i="9400"/>
        </ext>
      </extLst>
    </bk>
    <bk>
      <extLst>
        <ext uri="{3e2802c4-a4d2-4d8b-9148-e3be6c30e623}">
          <xlrd:rvb i="9401"/>
        </ext>
      </extLst>
    </bk>
    <bk>
      <extLst>
        <ext uri="{3e2802c4-a4d2-4d8b-9148-e3be6c30e623}">
          <xlrd:rvb i="9402"/>
        </ext>
      </extLst>
    </bk>
    <bk>
      <extLst>
        <ext uri="{3e2802c4-a4d2-4d8b-9148-e3be6c30e623}">
          <xlrd:rvb i="9403"/>
        </ext>
      </extLst>
    </bk>
    <bk>
      <extLst>
        <ext uri="{3e2802c4-a4d2-4d8b-9148-e3be6c30e623}">
          <xlrd:rvb i="9404"/>
        </ext>
      </extLst>
    </bk>
    <bk>
      <extLst>
        <ext uri="{3e2802c4-a4d2-4d8b-9148-e3be6c30e623}">
          <xlrd:rvb i="9405"/>
        </ext>
      </extLst>
    </bk>
    <bk>
      <extLst>
        <ext uri="{3e2802c4-a4d2-4d8b-9148-e3be6c30e623}">
          <xlrd:rvb i="9406"/>
        </ext>
      </extLst>
    </bk>
    <bk>
      <extLst>
        <ext uri="{3e2802c4-a4d2-4d8b-9148-e3be6c30e623}">
          <xlrd:rvb i="9407"/>
        </ext>
      </extLst>
    </bk>
    <bk>
      <extLst>
        <ext uri="{3e2802c4-a4d2-4d8b-9148-e3be6c30e623}">
          <xlrd:rvb i="9408"/>
        </ext>
      </extLst>
    </bk>
    <bk>
      <extLst>
        <ext uri="{3e2802c4-a4d2-4d8b-9148-e3be6c30e623}">
          <xlrd:rvb i="9409"/>
        </ext>
      </extLst>
    </bk>
    <bk>
      <extLst>
        <ext uri="{3e2802c4-a4d2-4d8b-9148-e3be6c30e623}">
          <xlrd:rvb i="9410"/>
        </ext>
      </extLst>
    </bk>
    <bk>
      <extLst>
        <ext uri="{3e2802c4-a4d2-4d8b-9148-e3be6c30e623}">
          <xlrd:rvb i="9411"/>
        </ext>
      </extLst>
    </bk>
    <bk>
      <extLst>
        <ext uri="{3e2802c4-a4d2-4d8b-9148-e3be6c30e623}">
          <xlrd:rvb i="9412"/>
        </ext>
      </extLst>
    </bk>
    <bk>
      <extLst>
        <ext uri="{3e2802c4-a4d2-4d8b-9148-e3be6c30e623}">
          <xlrd:rvb i="9413"/>
        </ext>
      </extLst>
    </bk>
    <bk>
      <extLst>
        <ext uri="{3e2802c4-a4d2-4d8b-9148-e3be6c30e623}">
          <xlrd:rvb i="9414"/>
        </ext>
      </extLst>
    </bk>
    <bk>
      <extLst>
        <ext uri="{3e2802c4-a4d2-4d8b-9148-e3be6c30e623}">
          <xlrd:rvb i="9415"/>
        </ext>
      </extLst>
    </bk>
    <bk>
      <extLst>
        <ext uri="{3e2802c4-a4d2-4d8b-9148-e3be6c30e623}">
          <xlrd:rvb i="9416"/>
        </ext>
      </extLst>
    </bk>
    <bk>
      <extLst>
        <ext uri="{3e2802c4-a4d2-4d8b-9148-e3be6c30e623}">
          <xlrd:rvb i="9417"/>
        </ext>
      </extLst>
    </bk>
    <bk>
      <extLst>
        <ext uri="{3e2802c4-a4d2-4d8b-9148-e3be6c30e623}">
          <xlrd:rvb i="9418"/>
        </ext>
      </extLst>
    </bk>
    <bk>
      <extLst>
        <ext uri="{3e2802c4-a4d2-4d8b-9148-e3be6c30e623}">
          <xlrd:rvb i="9419"/>
        </ext>
      </extLst>
    </bk>
    <bk>
      <extLst>
        <ext uri="{3e2802c4-a4d2-4d8b-9148-e3be6c30e623}">
          <xlrd:rvb i="9420"/>
        </ext>
      </extLst>
    </bk>
    <bk>
      <extLst>
        <ext uri="{3e2802c4-a4d2-4d8b-9148-e3be6c30e623}">
          <xlrd:rvb i="9421"/>
        </ext>
      </extLst>
    </bk>
    <bk>
      <extLst>
        <ext uri="{3e2802c4-a4d2-4d8b-9148-e3be6c30e623}">
          <xlrd:rvb i="9422"/>
        </ext>
      </extLst>
    </bk>
    <bk>
      <extLst>
        <ext uri="{3e2802c4-a4d2-4d8b-9148-e3be6c30e623}">
          <xlrd:rvb i="9423"/>
        </ext>
      </extLst>
    </bk>
    <bk>
      <extLst>
        <ext uri="{3e2802c4-a4d2-4d8b-9148-e3be6c30e623}">
          <xlrd:rvb i="9424"/>
        </ext>
      </extLst>
    </bk>
    <bk>
      <extLst>
        <ext uri="{3e2802c4-a4d2-4d8b-9148-e3be6c30e623}">
          <xlrd:rvb i="9425"/>
        </ext>
      </extLst>
    </bk>
    <bk>
      <extLst>
        <ext uri="{3e2802c4-a4d2-4d8b-9148-e3be6c30e623}">
          <xlrd:rvb i="9426"/>
        </ext>
      </extLst>
    </bk>
    <bk>
      <extLst>
        <ext uri="{3e2802c4-a4d2-4d8b-9148-e3be6c30e623}">
          <xlrd:rvb i="9427"/>
        </ext>
      </extLst>
    </bk>
    <bk>
      <extLst>
        <ext uri="{3e2802c4-a4d2-4d8b-9148-e3be6c30e623}">
          <xlrd:rvb i="9428"/>
        </ext>
      </extLst>
    </bk>
    <bk>
      <extLst>
        <ext uri="{3e2802c4-a4d2-4d8b-9148-e3be6c30e623}">
          <xlrd:rvb i="9429"/>
        </ext>
      </extLst>
    </bk>
    <bk>
      <extLst>
        <ext uri="{3e2802c4-a4d2-4d8b-9148-e3be6c30e623}">
          <xlrd:rvb i="9430"/>
        </ext>
      </extLst>
    </bk>
    <bk>
      <extLst>
        <ext uri="{3e2802c4-a4d2-4d8b-9148-e3be6c30e623}">
          <xlrd:rvb i="9431"/>
        </ext>
      </extLst>
    </bk>
    <bk>
      <extLst>
        <ext uri="{3e2802c4-a4d2-4d8b-9148-e3be6c30e623}">
          <xlrd:rvb i="9432"/>
        </ext>
      </extLst>
    </bk>
    <bk>
      <extLst>
        <ext uri="{3e2802c4-a4d2-4d8b-9148-e3be6c30e623}">
          <xlrd:rvb i="9433"/>
        </ext>
      </extLst>
    </bk>
    <bk>
      <extLst>
        <ext uri="{3e2802c4-a4d2-4d8b-9148-e3be6c30e623}">
          <xlrd:rvb i="9434"/>
        </ext>
      </extLst>
    </bk>
    <bk>
      <extLst>
        <ext uri="{3e2802c4-a4d2-4d8b-9148-e3be6c30e623}">
          <xlrd:rvb i="9435"/>
        </ext>
      </extLst>
    </bk>
    <bk>
      <extLst>
        <ext uri="{3e2802c4-a4d2-4d8b-9148-e3be6c30e623}">
          <xlrd:rvb i="9436"/>
        </ext>
      </extLst>
    </bk>
    <bk>
      <extLst>
        <ext uri="{3e2802c4-a4d2-4d8b-9148-e3be6c30e623}">
          <xlrd:rvb i="9437"/>
        </ext>
      </extLst>
    </bk>
    <bk>
      <extLst>
        <ext uri="{3e2802c4-a4d2-4d8b-9148-e3be6c30e623}">
          <xlrd:rvb i="9438"/>
        </ext>
      </extLst>
    </bk>
    <bk>
      <extLst>
        <ext uri="{3e2802c4-a4d2-4d8b-9148-e3be6c30e623}">
          <xlrd:rvb i="9439"/>
        </ext>
      </extLst>
    </bk>
    <bk>
      <extLst>
        <ext uri="{3e2802c4-a4d2-4d8b-9148-e3be6c30e623}">
          <xlrd:rvb i="9440"/>
        </ext>
      </extLst>
    </bk>
    <bk>
      <extLst>
        <ext uri="{3e2802c4-a4d2-4d8b-9148-e3be6c30e623}">
          <xlrd:rvb i="9441"/>
        </ext>
      </extLst>
    </bk>
    <bk>
      <extLst>
        <ext uri="{3e2802c4-a4d2-4d8b-9148-e3be6c30e623}">
          <xlrd:rvb i="9442"/>
        </ext>
      </extLst>
    </bk>
    <bk>
      <extLst>
        <ext uri="{3e2802c4-a4d2-4d8b-9148-e3be6c30e623}">
          <xlrd:rvb i="9443"/>
        </ext>
      </extLst>
    </bk>
    <bk>
      <extLst>
        <ext uri="{3e2802c4-a4d2-4d8b-9148-e3be6c30e623}">
          <xlrd:rvb i="9444"/>
        </ext>
      </extLst>
    </bk>
    <bk>
      <extLst>
        <ext uri="{3e2802c4-a4d2-4d8b-9148-e3be6c30e623}">
          <xlrd:rvb i="9445"/>
        </ext>
      </extLst>
    </bk>
    <bk>
      <extLst>
        <ext uri="{3e2802c4-a4d2-4d8b-9148-e3be6c30e623}">
          <xlrd:rvb i="9446"/>
        </ext>
      </extLst>
    </bk>
    <bk>
      <extLst>
        <ext uri="{3e2802c4-a4d2-4d8b-9148-e3be6c30e623}">
          <xlrd:rvb i="9447"/>
        </ext>
      </extLst>
    </bk>
    <bk>
      <extLst>
        <ext uri="{3e2802c4-a4d2-4d8b-9148-e3be6c30e623}">
          <xlrd:rvb i="9448"/>
        </ext>
      </extLst>
    </bk>
    <bk>
      <extLst>
        <ext uri="{3e2802c4-a4d2-4d8b-9148-e3be6c30e623}">
          <xlrd:rvb i="9449"/>
        </ext>
      </extLst>
    </bk>
    <bk>
      <extLst>
        <ext uri="{3e2802c4-a4d2-4d8b-9148-e3be6c30e623}">
          <xlrd:rvb i="9450"/>
        </ext>
      </extLst>
    </bk>
    <bk>
      <extLst>
        <ext uri="{3e2802c4-a4d2-4d8b-9148-e3be6c30e623}">
          <xlrd:rvb i="9451"/>
        </ext>
      </extLst>
    </bk>
    <bk>
      <extLst>
        <ext uri="{3e2802c4-a4d2-4d8b-9148-e3be6c30e623}">
          <xlrd:rvb i="9452"/>
        </ext>
      </extLst>
    </bk>
    <bk>
      <extLst>
        <ext uri="{3e2802c4-a4d2-4d8b-9148-e3be6c30e623}">
          <xlrd:rvb i="9453"/>
        </ext>
      </extLst>
    </bk>
    <bk>
      <extLst>
        <ext uri="{3e2802c4-a4d2-4d8b-9148-e3be6c30e623}">
          <xlrd:rvb i="9454"/>
        </ext>
      </extLst>
    </bk>
    <bk>
      <extLst>
        <ext uri="{3e2802c4-a4d2-4d8b-9148-e3be6c30e623}">
          <xlrd:rvb i="9455"/>
        </ext>
      </extLst>
    </bk>
    <bk>
      <extLst>
        <ext uri="{3e2802c4-a4d2-4d8b-9148-e3be6c30e623}">
          <xlrd:rvb i="9456"/>
        </ext>
      </extLst>
    </bk>
    <bk>
      <extLst>
        <ext uri="{3e2802c4-a4d2-4d8b-9148-e3be6c30e623}">
          <xlrd:rvb i="9457"/>
        </ext>
      </extLst>
    </bk>
    <bk>
      <extLst>
        <ext uri="{3e2802c4-a4d2-4d8b-9148-e3be6c30e623}">
          <xlrd:rvb i="9458"/>
        </ext>
      </extLst>
    </bk>
    <bk>
      <extLst>
        <ext uri="{3e2802c4-a4d2-4d8b-9148-e3be6c30e623}">
          <xlrd:rvb i="9459"/>
        </ext>
      </extLst>
    </bk>
    <bk>
      <extLst>
        <ext uri="{3e2802c4-a4d2-4d8b-9148-e3be6c30e623}">
          <xlrd:rvb i="9460"/>
        </ext>
      </extLst>
    </bk>
    <bk>
      <extLst>
        <ext uri="{3e2802c4-a4d2-4d8b-9148-e3be6c30e623}">
          <xlrd:rvb i="9461"/>
        </ext>
      </extLst>
    </bk>
    <bk>
      <extLst>
        <ext uri="{3e2802c4-a4d2-4d8b-9148-e3be6c30e623}">
          <xlrd:rvb i="9462"/>
        </ext>
      </extLst>
    </bk>
    <bk>
      <extLst>
        <ext uri="{3e2802c4-a4d2-4d8b-9148-e3be6c30e623}">
          <xlrd:rvb i="9463"/>
        </ext>
      </extLst>
    </bk>
    <bk>
      <extLst>
        <ext uri="{3e2802c4-a4d2-4d8b-9148-e3be6c30e623}">
          <xlrd:rvb i="9464"/>
        </ext>
      </extLst>
    </bk>
    <bk>
      <extLst>
        <ext uri="{3e2802c4-a4d2-4d8b-9148-e3be6c30e623}">
          <xlrd:rvb i="9465"/>
        </ext>
      </extLst>
    </bk>
    <bk>
      <extLst>
        <ext uri="{3e2802c4-a4d2-4d8b-9148-e3be6c30e623}">
          <xlrd:rvb i="9466"/>
        </ext>
      </extLst>
    </bk>
    <bk>
      <extLst>
        <ext uri="{3e2802c4-a4d2-4d8b-9148-e3be6c30e623}">
          <xlrd:rvb i="9467"/>
        </ext>
      </extLst>
    </bk>
    <bk>
      <extLst>
        <ext uri="{3e2802c4-a4d2-4d8b-9148-e3be6c30e623}">
          <xlrd:rvb i="9468"/>
        </ext>
      </extLst>
    </bk>
    <bk>
      <extLst>
        <ext uri="{3e2802c4-a4d2-4d8b-9148-e3be6c30e623}">
          <xlrd:rvb i="9469"/>
        </ext>
      </extLst>
    </bk>
    <bk>
      <extLst>
        <ext uri="{3e2802c4-a4d2-4d8b-9148-e3be6c30e623}">
          <xlrd:rvb i="9470"/>
        </ext>
      </extLst>
    </bk>
    <bk>
      <extLst>
        <ext uri="{3e2802c4-a4d2-4d8b-9148-e3be6c30e623}">
          <xlrd:rvb i="9471"/>
        </ext>
      </extLst>
    </bk>
    <bk>
      <extLst>
        <ext uri="{3e2802c4-a4d2-4d8b-9148-e3be6c30e623}">
          <xlrd:rvb i="9472"/>
        </ext>
      </extLst>
    </bk>
    <bk>
      <extLst>
        <ext uri="{3e2802c4-a4d2-4d8b-9148-e3be6c30e623}">
          <xlrd:rvb i="9473"/>
        </ext>
      </extLst>
    </bk>
    <bk>
      <extLst>
        <ext uri="{3e2802c4-a4d2-4d8b-9148-e3be6c30e623}">
          <xlrd:rvb i="9474"/>
        </ext>
      </extLst>
    </bk>
    <bk>
      <extLst>
        <ext uri="{3e2802c4-a4d2-4d8b-9148-e3be6c30e623}">
          <xlrd:rvb i="9475"/>
        </ext>
      </extLst>
    </bk>
    <bk>
      <extLst>
        <ext uri="{3e2802c4-a4d2-4d8b-9148-e3be6c30e623}">
          <xlrd:rvb i="9476"/>
        </ext>
      </extLst>
    </bk>
    <bk>
      <extLst>
        <ext uri="{3e2802c4-a4d2-4d8b-9148-e3be6c30e623}">
          <xlrd:rvb i="9477"/>
        </ext>
      </extLst>
    </bk>
    <bk>
      <extLst>
        <ext uri="{3e2802c4-a4d2-4d8b-9148-e3be6c30e623}">
          <xlrd:rvb i="9478"/>
        </ext>
      </extLst>
    </bk>
    <bk>
      <extLst>
        <ext uri="{3e2802c4-a4d2-4d8b-9148-e3be6c30e623}">
          <xlrd:rvb i="9479"/>
        </ext>
      </extLst>
    </bk>
    <bk>
      <extLst>
        <ext uri="{3e2802c4-a4d2-4d8b-9148-e3be6c30e623}">
          <xlrd:rvb i="9480"/>
        </ext>
      </extLst>
    </bk>
    <bk>
      <extLst>
        <ext uri="{3e2802c4-a4d2-4d8b-9148-e3be6c30e623}">
          <xlrd:rvb i="9481"/>
        </ext>
      </extLst>
    </bk>
    <bk>
      <extLst>
        <ext uri="{3e2802c4-a4d2-4d8b-9148-e3be6c30e623}">
          <xlrd:rvb i="9482"/>
        </ext>
      </extLst>
    </bk>
    <bk>
      <extLst>
        <ext uri="{3e2802c4-a4d2-4d8b-9148-e3be6c30e623}">
          <xlrd:rvb i="9483"/>
        </ext>
      </extLst>
    </bk>
    <bk>
      <extLst>
        <ext uri="{3e2802c4-a4d2-4d8b-9148-e3be6c30e623}">
          <xlrd:rvb i="9484"/>
        </ext>
      </extLst>
    </bk>
    <bk>
      <extLst>
        <ext uri="{3e2802c4-a4d2-4d8b-9148-e3be6c30e623}">
          <xlrd:rvb i="9485"/>
        </ext>
      </extLst>
    </bk>
    <bk>
      <extLst>
        <ext uri="{3e2802c4-a4d2-4d8b-9148-e3be6c30e623}">
          <xlrd:rvb i="9486"/>
        </ext>
      </extLst>
    </bk>
    <bk>
      <extLst>
        <ext uri="{3e2802c4-a4d2-4d8b-9148-e3be6c30e623}">
          <xlrd:rvb i="9487"/>
        </ext>
      </extLst>
    </bk>
    <bk>
      <extLst>
        <ext uri="{3e2802c4-a4d2-4d8b-9148-e3be6c30e623}">
          <xlrd:rvb i="9488"/>
        </ext>
      </extLst>
    </bk>
    <bk>
      <extLst>
        <ext uri="{3e2802c4-a4d2-4d8b-9148-e3be6c30e623}">
          <xlrd:rvb i="9489"/>
        </ext>
      </extLst>
    </bk>
    <bk>
      <extLst>
        <ext uri="{3e2802c4-a4d2-4d8b-9148-e3be6c30e623}">
          <xlrd:rvb i="9490"/>
        </ext>
      </extLst>
    </bk>
    <bk>
      <extLst>
        <ext uri="{3e2802c4-a4d2-4d8b-9148-e3be6c30e623}">
          <xlrd:rvb i="9491"/>
        </ext>
      </extLst>
    </bk>
    <bk>
      <extLst>
        <ext uri="{3e2802c4-a4d2-4d8b-9148-e3be6c30e623}">
          <xlrd:rvb i="9492"/>
        </ext>
      </extLst>
    </bk>
    <bk>
      <extLst>
        <ext uri="{3e2802c4-a4d2-4d8b-9148-e3be6c30e623}">
          <xlrd:rvb i="9493"/>
        </ext>
      </extLst>
    </bk>
    <bk>
      <extLst>
        <ext uri="{3e2802c4-a4d2-4d8b-9148-e3be6c30e623}">
          <xlrd:rvb i="9494"/>
        </ext>
      </extLst>
    </bk>
    <bk>
      <extLst>
        <ext uri="{3e2802c4-a4d2-4d8b-9148-e3be6c30e623}">
          <xlrd:rvb i="9495"/>
        </ext>
      </extLst>
    </bk>
    <bk>
      <extLst>
        <ext uri="{3e2802c4-a4d2-4d8b-9148-e3be6c30e623}">
          <xlrd:rvb i="9496"/>
        </ext>
      </extLst>
    </bk>
    <bk>
      <extLst>
        <ext uri="{3e2802c4-a4d2-4d8b-9148-e3be6c30e623}">
          <xlrd:rvb i="9497"/>
        </ext>
      </extLst>
    </bk>
    <bk>
      <extLst>
        <ext uri="{3e2802c4-a4d2-4d8b-9148-e3be6c30e623}">
          <xlrd:rvb i="9498"/>
        </ext>
      </extLst>
    </bk>
    <bk>
      <extLst>
        <ext uri="{3e2802c4-a4d2-4d8b-9148-e3be6c30e623}">
          <xlrd:rvb i="9499"/>
        </ext>
      </extLst>
    </bk>
    <bk>
      <extLst>
        <ext uri="{3e2802c4-a4d2-4d8b-9148-e3be6c30e623}">
          <xlrd:rvb i="9500"/>
        </ext>
      </extLst>
    </bk>
    <bk>
      <extLst>
        <ext uri="{3e2802c4-a4d2-4d8b-9148-e3be6c30e623}">
          <xlrd:rvb i="9501"/>
        </ext>
      </extLst>
    </bk>
    <bk>
      <extLst>
        <ext uri="{3e2802c4-a4d2-4d8b-9148-e3be6c30e623}">
          <xlrd:rvb i="9502"/>
        </ext>
      </extLst>
    </bk>
    <bk>
      <extLst>
        <ext uri="{3e2802c4-a4d2-4d8b-9148-e3be6c30e623}">
          <xlrd:rvb i="9503"/>
        </ext>
      </extLst>
    </bk>
    <bk>
      <extLst>
        <ext uri="{3e2802c4-a4d2-4d8b-9148-e3be6c30e623}">
          <xlrd:rvb i="9504"/>
        </ext>
      </extLst>
    </bk>
    <bk>
      <extLst>
        <ext uri="{3e2802c4-a4d2-4d8b-9148-e3be6c30e623}">
          <xlrd:rvb i="9505"/>
        </ext>
      </extLst>
    </bk>
    <bk>
      <extLst>
        <ext uri="{3e2802c4-a4d2-4d8b-9148-e3be6c30e623}">
          <xlrd:rvb i="9506"/>
        </ext>
      </extLst>
    </bk>
    <bk>
      <extLst>
        <ext uri="{3e2802c4-a4d2-4d8b-9148-e3be6c30e623}">
          <xlrd:rvb i="9507"/>
        </ext>
      </extLst>
    </bk>
    <bk>
      <extLst>
        <ext uri="{3e2802c4-a4d2-4d8b-9148-e3be6c30e623}">
          <xlrd:rvb i="9508"/>
        </ext>
      </extLst>
    </bk>
    <bk>
      <extLst>
        <ext uri="{3e2802c4-a4d2-4d8b-9148-e3be6c30e623}">
          <xlrd:rvb i="9509"/>
        </ext>
      </extLst>
    </bk>
    <bk>
      <extLst>
        <ext uri="{3e2802c4-a4d2-4d8b-9148-e3be6c30e623}">
          <xlrd:rvb i="9510"/>
        </ext>
      </extLst>
    </bk>
    <bk>
      <extLst>
        <ext uri="{3e2802c4-a4d2-4d8b-9148-e3be6c30e623}">
          <xlrd:rvb i="9511"/>
        </ext>
      </extLst>
    </bk>
    <bk>
      <extLst>
        <ext uri="{3e2802c4-a4d2-4d8b-9148-e3be6c30e623}">
          <xlrd:rvb i="9512"/>
        </ext>
      </extLst>
    </bk>
    <bk>
      <extLst>
        <ext uri="{3e2802c4-a4d2-4d8b-9148-e3be6c30e623}">
          <xlrd:rvb i="9513"/>
        </ext>
      </extLst>
    </bk>
    <bk>
      <extLst>
        <ext uri="{3e2802c4-a4d2-4d8b-9148-e3be6c30e623}">
          <xlrd:rvb i="9514"/>
        </ext>
      </extLst>
    </bk>
    <bk>
      <extLst>
        <ext uri="{3e2802c4-a4d2-4d8b-9148-e3be6c30e623}">
          <xlrd:rvb i="9515"/>
        </ext>
      </extLst>
    </bk>
    <bk>
      <extLst>
        <ext uri="{3e2802c4-a4d2-4d8b-9148-e3be6c30e623}">
          <xlrd:rvb i="9516"/>
        </ext>
      </extLst>
    </bk>
    <bk>
      <extLst>
        <ext uri="{3e2802c4-a4d2-4d8b-9148-e3be6c30e623}">
          <xlrd:rvb i="9517"/>
        </ext>
      </extLst>
    </bk>
    <bk>
      <extLst>
        <ext uri="{3e2802c4-a4d2-4d8b-9148-e3be6c30e623}">
          <xlrd:rvb i="9518"/>
        </ext>
      </extLst>
    </bk>
    <bk>
      <extLst>
        <ext uri="{3e2802c4-a4d2-4d8b-9148-e3be6c30e623}">
          <xlrd:rvb i="9519"/>
        </ext>
      </extLst>
    </bk>
    <bk>
      <extLst>
        <ext uri="{3e2802c4-a4d2-4d8b-9148-e3be6c30e623}">
          <xlrd:rvb i="9520"/>
        </ext>
      </extLst>
    </bk>
    <bk>
      <extLst>
        <ext uri="{3e2802c4-a4d2-4d8b-9148-e3be6c30e623}">
          <xlrd:rvb i="9521"/>
        </ext>
      </extLst>
    </bk>
    <bk>
      <extLst>
        <ext uri="{3e2802c4-a4d2-4d8b-9148-e3be6c30e623}">
          <xlrd:rvb i="9522"/>
        </ext>
      </extLst>
    </bk>
    <bk>
      <extLst>
        <ext uri="{3e2802c4-a4d2-4d8b-9148-e3be6c30e623}">
          <xlrd:rvb i="9523"/>
        </ext>
      </extLst>
    </bk>
    <bk>
      <extLst>
        <ext uri="{3e2802c4-a4d2-4d8b-9148-e3be6c30e623}">
          <xlrd:rvb i="9524"/>
        </ext>
      </extLst>
    </bk>
    <bk>
      <extLst>
        <ext uri="{3e2802c4-a4d2-4d8b-9148-e3be6c30e623}">
          <xlrd:rvb i="9525"/>
        </ext>
      </extLst>
    </bk>
    <bk>
      <extLst>
        <ext uri="{3e2802c4-a4d2-4d8b-9148-e3be6c30e623}">
          <xlrd:rvb i="9526"/>
        </ext>
      </extLst>
    </bk>
    <bk>
      <extLst>
        <ext uri="{3e2802c4-a4d2-4d8b-9148-e3be6c30e623}">
          <xlrd:rvb i="9527"/>
        </ext>
      </extLst>
    </bk>
    <bk>
      <extLst>
        <ext uri="{3e2802c4-a4d2-4d8b-9148-e3be6c30e623}">
          <xlrd:rvb i="9528"/>
        </ext>
      </extLst>
    </bk>
    <bk>
      <extLst>
        <ext uri="{3e2802c4-a4d2-4d8b-9148-e3be6c30e623}">
          <xlrd:rvb i="9529"/>
        </ext>
      </extLst>
    </bk>
    <bk>
      <extLst>
        <ext uri="{3e2802c4-a4d2-4d8b-9148-e3be6c30e623}">
          <xlrd:rvb i="9530"/>
        </ext>
      </extLst>
    </bk>
    <bk>
      <extLst>
        <ext uri="{3e2802c4-a4d2-4d8b-9148-e3be6c30e623}">
          <xlrd:rvb i="9531"/>
        </ext>
      </extLst>
    </bk>
    <bk>
      <extLst>
        <ext uri="{3e2802c4-a4d2-4d8b-9148-e3be6c30e623}">
          <xlrd:rvb i="9532"/>
        </ext>
      </extLst>
    </bk>
    <bk>
      <extLst>
        <ext uri="{3e2802c4-a4d2-4d8b-9148-e3be6c30e623}">
          <xlrd:rvb i="9533"/>
        </ext>
      </extLst>
    </bk>
    <bk>
      <extLst>
        <ext uri="{3e2802c4-a4d2-4d8b-9148-e3be6c30e623}">
          <xlrd:rvb i="9534"/>
        </ext>
      </extLst>
    </bk>
    <bk>
      <extLst>
        <ext uri="{3e2802c4-a4d2-4d8b-9148-e3be6c30e623}">
          <xlrd:rvb i="9535"/>
        </ext>
      </extLst>
    </bk>
    <bk>
      <extLst>
        <ext uri="{3e2802c4-a4d2-4d8b-9148-e3be6c30e623}">
          <xlrd:rvb i="9536"/>
        </ext>
      </extLst>
    </bk>
    <bk>
      <extLst>
        <ext uri="{3e2802c4-a4d2-4d8b-9148-e3be6c30e623}">
          <xlrd:rvb i="9537"/>
        </ext>
      </extLst>
    </bk>
    <bk>
      <extLst>
        <ext uri="{3e2802c4-a4d2-4d8b-9148-e3be6c30e623}">
          <xlrd:rvb i="9538"/>
        </ext>
      </extLst>
    </bk>
    <bk>
      <extLst>
        <ext uri="{3e2802c4-a4d2-4d8b-9148-e3be6c30e623}">
          <xlrd:rvb i="9539"/>
        </ext>
      </extLst>
    </bk>
    <bk>
      <extLst>
        <ext uri="{3e2802c4-a4d2-4d8b-9148-e3be6c30e623}">
          <xlrd:rvb i="9540"/>
        </ext>
      </extLst>
    </bk>
    <bk>
      <extLst>
        <ext uri="{3e2802c4-a4d2-4d8b-9148-e3be6c30e623}">
          <xlrd:rvb i="9541"/>
        </ext>
      </extLst>
    </bk>
    <bk>
      <extLst>
        <ext uri="{3e2802c4-a4d2-4d8b-9148-e3be6c30e623}">
          <xlrd:rvb i="9542"/>
        </ext>
      </extLst>
    </bk>
    <bk>
      <extLst>
        <ext uri="{3e2802c4-a4d2-4d8b-9148-e3be6c30e623}">
          <xlrd:rvb i="9543"/>
        </ext>
      </extLst>
    </bk>
    <bk>
      <extLst>
        <ext uri="{3e2802c4-a4d2-4d8b-9148-e3be6c30e623}">
          <xlrd:rvb i="9544"/>
        </ext>
      </extLst>
    </bk>
    <bk>
      <extLst>
        <ext uri="{3e2802c4-a4d2-4d8b-9148-e3be6c30e623}">
          <xlrd:rvb i="9545"/>
        </ext>
      </extLst>
    </bk>
    <bk>
      <extLst>
        <ext uri="{3e2802c4-a4d2-4d8b-9148-e3be6c30e623}">
          <xlrd:rvb i="9546"/>
        </ext>
      </extLst>
    </bk>
    <bk>
      <extLst>
        <ext uri="{3e2802c4-a4d2-4d8b-9148-e3be6c30e623}">
          <xlrd:rvb i="9547"/>
        </ext>
      </extLst>
    </bk>
    <bk>
      <extLst>
        <ext uri="{3e2802c4-a4d2-4d8b-9148-e3be6c30e623}">
          <xlrd:rvb i="9548"/>
        </ext>
      </extLst>
    </bk>
    <bk>
      <extLst>
        <ext uri="{3e2802c4-a4d2-4d8b-9148-e3be6c30e623}">
          <xlrd:rvb i="9549"/>
        </ext>
      </extLst>
    </bk>
    <bk>
      <extLst>
        <ext uri="{3e2802c4-a4d2-4d8b-9148-e3be6c30e623}">
          <xlrd:rvb i="9550"/>
        </ext>
      </extLst>
    </bk>
    <bk>
      <extLst>
        <ext uri="{3e2802c4-a4d2-4d8b-9148-e3be6c30e623}">
          <xlrd:rvb i="9551"/>
        </ext>
      </extLst>
    </bk>
    <bk>
      <extLst>
        <ext uri="{3e2802c4-a4d2-4d8b-9148-e3be6c30e623}">
          <xlrd:rvb i="9552"/>
        </ext>
      </extLst>
    </bk>
    <bk>
      <extLst>
        <ext uri="{3e2802c4-a4d2-4d8b-9148-e3be6c30e623}">
          <xlrd:rvb i="9553"/>
        </ext>
      </extLst>
    </bk>
    <bk>
      <extLst>
        <ext uri="{3e2802c4-a4d2-4d8b-9148-e3be6c30e623}">
          <xlrd:rvb i="9554"/>
        </ext>
      </extLst>
    </bk>
    <bk>
      <extLst>
        <ext uri="{3e2802c4-a4d2-4d8b-9148-e3be6c30e623}">
          <xlrd:rvb i="9555"/>
        </ext>
      </extLst>
    </bk>
    <bk>
      <extLst>
        <ext uri="{3e2802c4-a4d2-4d8b-9148-e3be6c30e623}">
          <xlrd:rvb i="9556"/>
        </ext>
      </extLst>
    </bk>
    <bk>
      <extLst>
        <ext uri="{3e2802c4-a4d2-4d8b-9148-e3be6c30e623}">
          <xlrd:rvb i="9557"/>
        </ext>
      </extLst>
    </bk>
    <bk>
      <extLst>
        <ext uri="{3e2802c4-a4d2-4d8b-9148-e3be6c30e623}">
          <xlrd:rvb i="9558"/>
        </ext>
      </extLst>
    </bk>
    <bk>
      <extLst>
        <ext uri="{3e2802c4-a4d2-4d8b-9148-e3be6c30e623}">
          <xlrd:rvb i="9559"/>
        </ext>
      </extLst>
    </bk>
    <bk>
      <extLst>
        <ext uri="{3e2802c4-a4d2-4d8b-9148-e3be6c30e623}">
          <xlrd:rvb i="9560"/>
        </ext>
      </extLst>
    </bk>
    <bk>
      <extLst>
        <ext uri="{3e2802c4-a4d2-4d8b-9148-e3be6c30e623}">
          <xlrd:rvb i="9561"/>
        </ext>
      </extLst>
    </bk>
    <bk>
      <extLst>
        <ext uri="{3e2802c4-a4d2-4d8b-9148-e3be6c30e623}">
          <xlrd:rvb i="9562"/>
        </ext>
      </extLst>
    </bk>
    <bk>
      <extLst>
        <ext uri="{3e2802c4-a4d2-4d8b-9148-e3be6c30e623}">
          <xlrd:rvb i="9563"/>
        </ext>
      </extLst>
    </bk>
    <bk>
      <extLst>
        <ext uri="{3e2802c4-a4d2-4d8b-9148-e3be6c30e623}">
          <xlrd:rvb i="9564"/>
        </ext>
      </extLst>
    </bk>
    <bk>
      <extLst>
        <ext uri="{3e2802c4-a4d2-4d8b-9148-e3be6c30e623}">
          <xlrd:rvb i="9565"/>
        </ext>
      </extLst>
    </bk>
    <bk>
      <extLst>
        <ext uri="{3e2802c4-a4d2-4d8b-9148-e3be6c30e623}">
          <xlrd:rvb i="9566"/>
        </ext>
      </extLst>
    </bk>
    <bk>
      <extLst>
        <ext uri="{3e2802c4-a4d2-4d8b-9148-e3be6c30e623}">
          <xlrd:rvb i="9567"/>
        </ext>
      </extLst>
    </bk>
    <bk>
      <extLst>
        <ext uri="{3e2802c4-a4d2-4d8b-9148-e3be6c30e623}">
          <xlrd:rvb i="9568"/>
        </ext>
      </extLst>
    </bk>
    <bk>
      <extLst>
        <ext uri="{3e2802c4-a4d2-4d8b-9148-e3be6c30e623}">
          <xlrd:rvb i="9569"/>
        </ext>
      </extLst>
    </bk>
    <bk>
      <extLst>
        <ext uri="{3e2802c4-a4d2-4d8b-9148-e3be6c30e623}">
          <xlrd:rvb i="9570"/>
        </ext>
      </extLst>
    </bk>
    <bk>
      <extLst>
        <ext uri="{3e2802c4-a4d2-4d8b-9148-e3be6c30e623}">
          <xlrd:rvb i="9571"/>
        </ext>
      </extLst>
    </bk>
    <bk>
      <extLst>
        <ext uri="{3e2802c4-a4d2-4d8b-9148-e3be6c30e623}">
          <xlrd:rvb i="9572"/>
        </ext>
      </extLst>
    </bk>
    <bk>
      <extLst>
        <ext uri="{3e2802c4-a4d2-4d8b-9148-e3be6c30e623}">
          <xlrd:rvb i="9573"/>
        </ext>
      </extLst>
    </bk>
    <bk>
      <extLst>
        <ext uri="{3e2802c4-a4d2-4d8b-9148-e3be6c30e623}">
          <xlrd:rvb i="9574"/>
        </ext>
      </extLst>
    </bk>
    <bk>
      <extLst>
        <ext uri="{3e2802c4-a4d2-4d8b-9148-e3be6c30e623}">
          <xlrd:rvb i="9575"/>
        </ext>
      </extLst>
    </bk>
    <bk>
      <extLst>
        <ext uri="{3e2802c4-a4d2-4d8b-9148-e3be6c30e623}">
          <xlrd:rvb i="9576"/>
        </ext>
      </extLst>
    </bk>
    <bk>
      <extLst>
        <ext uri="{3e2802c4-a4d2-4d8b-9148-e3be6c30e623}">
          <xlrd:rvb i="9577"/>
        </ext>
      </extLst>
    </bk>
    <bk>
      <extLst>
        <ext uri="{3e2802c4-a4d2-4d8b-9148-e3be6c30e623}">
          <xlrd:rvb i="9578"/>
        </ext>
      </extLst>
    </bk>
    <bk>
      <extLst>
        <ext uri="{3e2802c4-a4d2-4d8b-9148-e3be6c30e623}">
          <xlrd:rvb i="9579"/>
        </ext>
      </extLst>
    </bk>
    <bk>
      <extLst>
        <ext uri="{3e2802c4-a4d2-4d8b-9148-e3be6c30e623}">
          <xlrd:rvb i="9580"/>
        </ext>
      </extLst>
    </bk>
    <bk>
      <extLst>
        <ext uri="{3e2802c4-a4d2-4d8b-9148-e3be6c30e623}">
          <xlrd:rvb i="9581"/>
        </ext>
      </extLst>
    </bk>
    <bk>
      <extLst>
        <ext uri="{3e2802c4-a4d2-4d8b-9148-e3be6c30e623}">
          <xlrd:rvb i="9582"/>
        </ext>
      </extLst>
    </bk>
    <bk>
      <extLst>
        <ext uri="{3e2802c4-a4d2-4d8b-9148-e3be6c30e623}">
          <xlrd:rvb i="9583"/>
        </ext>
      </extLst>
    </bk>
    <bk>
      <extLst>
        <ext uri="{3e2802c4-a4d2-4d8b-9148-e3be6c30e623}">
          <xlrd:rvb i="9584"/>
        </ext>
      </extLst>
    </bk>
    <bk>
      <extLst>
        <ext uri="{3e2802c4-a4d2-4d8b-9148-e3be6c30e623}">
          <xlrd:rvb i="9585"/>
        </ext>
      </extLst>
    </bk>
    <bk>
      <extLst>
        <ext uri="{3e2802c4-a4d2-4d8b-9148-e3be6c30e623}">
          <xlrd:rvb i="9586"/>
        </ext>
      </extLst>
    </bk>
    <bk>
      <extLst>
        <ext uri="{3e2802c4-a4d2-4d8b-9148-e3be6c30e623}">
          <xlrd:rvb i="9587"/>
        </ext>
      </extLst>
    </bk>
    <bk>
      <extLst>
        <ext uri="{3e2802c4-a4d2-4d8b-9148-e3be6c30e623}">
          <xlrd:rvb i="9588"/>
        </ext>
      </extLst>
    </bk>
    <bk>
      <extLst>
        <ext uri="{3e2802c4-a4d2-4d8b-9148-e3be6c30e623}">
          <xlrd:rvb i="9589"/>
        </ext>
      </extLst>
    </bk>
    <bk>
      <extLst>
        <ext uri="{3e2802c4-a4d2-4d8b-9148-e3be6c30e623}">
          <xlrd:rvb i="9590"/>
        </ext>
      </extLst>
    </bk>
    <bk>
      <extLst>
        <ext uri="{3e2802c4-a4d2-4d8b-9148-e3be6c30e623}">
          <xlrd:rvb i="9591"/>
        </ext>
      </extLst>
    </bk>
    <bk>
      <extLst>
        <ext uri="{3e2802c4-a4d2-4d8b-9148-e3be6c30e623}">
          <xlrd:rvb i="9592"/>
        </ext>
      </extLst>
    </bk>
    <bk>
      <extLst>
        <ext uri="{3e2802c4-a4d2-4d8b-9148-e3be6c30e623}">
          <xlrd:rvb i="9593"/>
        </ext>
      </extLst>
    </bk>
    <bk>
      <extLst>
        <ext uri="{3e2802c4-a4d2-4d8b-9148-e3be6c30e623}">
          <xlrd:rvb i="9594"/>
        </ext>
      </extLst>
    </bk>
    <bk>
      <extLst>
        <ext uri="{3e2802c4-a4d2-4d8b-9148-e3be6c30e623}">
          <xlrd:rvb i="9595"/>
        </ext>
      </extLst>
    </bk>
    <bk>
      <extLst>
        <ext uri="{3e2802c4-a4d2-4d8b-9148-e3be6c30e623}">
          <xlrd:rvb i="9596"/>
        </ext>
      </extLst>
    </bk>
    <bk>
      <extLst>
        <ext uri="{3e2802c4-a4d2-4d8b-9148-e3be6c30e623}">
          <xlrd:rvb i="9597"/>
        </ext>
      </extLst>
    </bk>
    <bk>
      <extLst>
        <ext uri="{3e2802c4-a4d2-4d8b-9148-e3be6c30e623}">
          <xlrd:rvb i="9598"/>
        </ext>
      </extLst>
    </bk>
    <bk>
      <extLst>
        <ext uri="{3e2802c4-a4d2-4d8b-9148-e3be6c30e623}">
          <xlrd:rvb i="9599"/>
        </ext>
      </extLst>
    </bk>
    <bk>
      <extLst>
        <ext uri="{3e2802c4-a4d2-4d8b-9148-e3be6c30e623}">
          <xlrd:rvb i="9600"/>
        </ext>
      </extLst>
    </bk>
    <bk>
      <extLst>
        <ext uri="{3e2802c4-a4d2-4d8b-9148-e3be6c30e623}">
          <xlrd:rvb i="9601"/>
        </ext>
      </extLst>
    </bk>
    <bk>
      <extLst>
        <ext uri="{3e2802c4-a4d2-4d8b-9148-e3be6c30e623}">
          <xlrd:rvb i="9602"/>
        </ext>
      </extLst>
    </bk>
    <bk>
      <extLst>
        <ext uri="{3e2802c4-a4d2-4d8b-9148-e3be6c30e623}">
          <xlrd:rvb i="9603"/>
        </ext>
      </extLst>
    </bk>
    <bk>
      <extLst>
        <ext uri="{3e2802c4-a4d2-4d8b-9148-e3be6c30e623}">
          <xlrd:rvb i="9604"/>
        </ext>
      </extLst>
    </bk>
    <bk>
      <extLst>
        <ext uri="{3e2802c4-a4d2-4d8b-9148-e3be6c30e623}">
          <xlrd:rvb i="9605"/>
        </ext>
      </extLst>
    </bk>
    <bk>
      <extLst>
        <ext uri="{3e2802c4-a4d2-4d8b-9148-e3be6c30e623}">
          <xlrd:rvb i="9606"/>
        </ext>
      </extLst>
    </bk>
    <bk>
      <extLst>
        <ext uri="{3e2802c4-a4d2-4d8b-9148-e3be6c30e623}">
          <xlrd:rvb i="9607"/>
        </ext>
      </extLst>
    </bk>
    <bk>
      <extLst>
        <ext uri="{3e2802c4-a4d2-4d8b-9148-e3be6c30e623}">
          <xlrd:rvb i="9608"/>
        </ext>
      </extLst>
    </bk>
    <bk>
      <extLst>
        <ext uri="{3e2802c4-a4d2-4d8b-9148-e3be6c30e623}">
          <xlrd:rvb i="9609"/>
        </ext>
      </extLst>
    </bk>
    <bk>
      <extLst>
        <ext uri="{3e2802c4-a4d2-4d8b-9148-e3be6c30e623}">
          <xlrd:rvb i="9610"/>
        </ext>
      </extLst>
    </bk>
    <bk>
      <extLst>
        <ext uri="{3e2802c4-a4d2-4d8b-9148-e3be6c30e623}">
          <xlrd:rvb i="9611"/>
        </ext>
      </extLst>
    </bk>
    <bk>
      <extLst>
        <ext uri="{3e2802c4-a4d2-4d8b-9148-e3be6c30e623}">
          <xlrd:rvb i="9612"/>
        </ext>
      </extLst>
    </bk>
    <bk>
      <extLst>
        <ext uri="{3e2802c4-a4d2-4d8b-9148-e3be6c30e623}">
          <xlrd:rvb i="9613"/>
        </ext>
      </extLst>
    </bk>
    <bk>
      <extLst>
        <ext uri="{3e2802c4-a4d2-4d8b-9148-e3be6c30e623}">
          <xlrd:rvb i="9614"/>
        </ext>
      </extLst>
    </bk>
    <bk>
      <extLst>
        <ext uri="{3e2802c4-a4d2-4d8b-9148-e3be6c30e623}">
          <xlrd:rvb i="9615"/>
        </ext>
      </extLst>
    </bk>
    <bk>
      <extLst>
        <ext uri="{3e2802c4-a4d2-4d8b-9148-e3be6c30e623}">
          <xlrd:rvb i="9616"/>
        </ext>
      </extLst>
    </bk>
    <bk>
      <extLst>
        <ext uri="{3e2802c4-a4d2-4d8b-9148-e3be6c30e623}">
          <xlrd:rvb i="9617"/>
        </ext>
      </extLst>
    </bk>
    <bk>
      <extLst>
        <ext uri="{3e2802c4-a4d2-4d8b-9148-e3be6c30e623}">
          <xlrd:rvb i="9618"/>
        </ext>
      </extLst>
    </bk>
    <bk>
      <extLst>
        <ext uri="{3e2802c4-a4d2-4d8b-9148-e3be6c30e623}">
          <xlrd:rvb i="9619"/>
        </ext>
      </extLst>
    </bk>
    <bk>
      <extLst>
        <ext uri="{3e2802c4-a4d2-4d8b-9148-e3be6c30e623}">
          <xlrd:rvb i="9620"/>
        </ext>
      </extLst>
    </bk>
    <bk>
      <extLst>
        <ext uri="{3e2802c4-a4d2-4d8b-9148-e3be6c30e623}">
          <xlrd:rvb i="9621"/>
        </ext>
      </extLst>
    </bk>
    <bk>
      <extLst>
        <ext uri="{3e2802c4-a4d2-4d8b-9148-e3be6c30e623}">
          <xlrd:rvb i="9622"/>
        </ext>
      </extLst>
    </bk>
    <bk>
      <extLst>
        <ext uri="{3e2802c4-a4d2-4d8b-9148-e3be6c30e623}">
          <xlrd:rvb i="9623"/>
        </ext>
      </extLst>
    </bk>
    <bk>
      <extLst>
        <ext uri="{3e2802c4-a4d2-4d8b-9148-e3be6c30e623}">
          <xlrd:rvb i="9624"/>
        </ext>
      </extLst>
    </bk>
    <bk>
      <extLst>
        <ext uri="{3e2802c4-a4d2-4d8b-9148-e3be6c30e623}">
          <xlrd:rvb i="9625"/>
        </ext>
      </extLst>
    </bk>
    <bk>
      <extLst>
        <ext uri="{3e2802c4-a4d2-4d8b-9148-e3be6c30e623}">
          <xlrd:rvb i="9626"/>
        </ext>
      </extLst>
    </bk>
    <bk>
      <extLst>
        <ext uri="{3e2802c4-a4d2-4d8b-9148-e3be6c30e623}">
          <xlrd:rvb i="9627"/>
        </ext>
      </extLst>
    </bk>
    <bk>
      <extLst>
        <ext uri="{3e2802c4-a4d2-4d8b-9148-e3be6c30e623}">
          <xlrd:rvb i="9628"/>
        </ext>
      </extLst>
    </bk>
    <bk>
      <extLst>
        <ext uri="{3e2802c4-a4d2-4d8b-9148-e3be6c30e623}">
          <xlrd:rvb i="9629"/>
        </ext>
      </extLst>
    </bk>
    <bk>
      <extLst>
        <ext uri="{3e2802c4-a4d2-4d8b-9148-e3be6c30e623}">
          <xlrd:rvb i="9630"/>
        </ext>
      </extLst>
    </bk>
    <bk>
      <extLst>
        <ext uri="{3e2802c4-a4d2-4d8b-9148-e3be6c30e623}">
          <xlrd:rvb i="9631"/>
        </ext>
      </extLst>
    </bk>
    <bk>
      <extLst>
        <ext uri="{3e2802c4-a4d2-4d8b-9148-e3be6c30e623}">
          <xlrd:rvb i="9632"/>
        </ext>
      </extLst>
    </bk>
    <bk>
      <extLst>
        <ext uri="{3e2802c4-a4d2-4d8b-9148-e3be6c30e623}">
          <xlrd:rvb i="9633"/>
        </ext>
      </extLst>
    </bk>
    <bk>
      <extLst>
        <ext uri="{3e2802c4-a4d2-4d8b-9148-e3be6c30e623}">
          <xlrd:rvb i="9634"/>
        </ext>
      </extLst>
    </bk>
    <bk>
      <extLst>
        <ext uri="{3e2802c4-a4d2-4d8b-9148-e3be6c30e623}">
          <xlrd:rvb i="9635"/>
        </ext>
      </extLst>
    </bk>
    <bk>
      <extLst>
        <ext uri="{3e2802c4-a4d2-4d8b-9148-e3be6c30e623}">
          <xlrd:rvb i="9636"/>
        </ext>
      </extLst>
    </bk>
    <bk>
      <extLst>
        <ext uri="{3e2802c4-a4d2-4d8b-9148-e3be6c30e623}">
          <xlrd:rvb i="9637"/>
        </ext>
      </extLst>
    </bk>
    <bk>
      <extLst>
        <ext uri="{3e2802c4-a4d2-4d8b-9148-e3be6c30e623}">
          <xlrd:rvb i="9638"/>
        </ext>
      </extLst>
    </bk>
    <bk>
      <extLst>
        <ext uri="{3e2802c4-a4d2-4d8b-9148-e3be6c30e623}">
          <xlrd:rvb i="9639"/>
        </ext>
      </extLst>
    </bk>
    <bk>
      <extLst>
        <ext uri="{3e2802c4-a4d2-4d8b-9148-e3be6c30e623}">
          <xlrd:rvb i="9640"/>
        </ext>
      </extLst>
    </bk>
    <bk>
      <extLst>
        <ext uri="{3e2802c4-a4d2-4d8b-9148-e3be6c30e623}">
          <xlrd:rvb i="9641"/>
        </ext>
      </extLst>
    </bk>
    <bk>
      <extLst>
        <ext uri="{3e2802c4-a4d2-4d8b-9148-e3be6c30e623}">
          <xlrd:rvb i="9642"/>
        </ext>
      </extLst>
    </bk>
    <bk>
      <extLst>
        <ext uri="{3e2802c4-a4d2-4d8b-9148-e3be6c30e623}">
          <xlrd:rvb i="9643"/>
        </ext>
      </extLst>
    </bk>
    <bk>
      <extLst>
        <ext uri="{3e2802c4-a4d2-4d8b-9148-e3be6c30e623}">
          <xlrd:rvb i="9644"/>
        </ext>
      </extLst>
    </bk>
    <bk>
      <extLst>
        <ext uri="{3e2802c4-a4d2-4d8b-9148-e3be6c30e623}">
          <xlrd:rvb i="9645"/>
        </ext>
      </extLst>
    </bk>
    <bk>
      <extLst>
        <ext uri="{3e2802c4-a4d2-4d8b-9148-e3be6c30e623}">
          <xlrd:rvb i="9646"/>
        </ext>
      </extLst>
    </bk>
    <bk>
      <extLst>
        <ext uri="{3e2802c4-a4d2-4d8b-9148-e3be6c30e623}">
          <xlrd:rvb i="9647"/>
        </ext>
      </extLst>
    </bk>
    <bk>
      <extLst>
        <ext uri="{3e2802c4-a4d2-4d8b-9148-e3be6c30e623}">
          <xlrd:rvb i="9648"/>
        </ext>
      </extLst>
    </bk>
    <bk>
      <extLst>
        <ext uri="{3e2802c4-a4d2-4d8b-9148-e3be6c30e623}">
          <xlrd:rvb i="9649"/>
        </ext>
      </extLst>
    </bk>
    <bk>
      <extLst>
        <ext uri="{3e2802c4-a4d2-4d8b-9148-e3be6c30e623}">
          <xlrd:rvb i="9650"/>
        </ext>
      </extLst>
    </bk>
    <bk>
      <extLst>
        <ext uri="{3e2802c4-a4d2-4d8b-9148-e3be6c30e623}">
          <xlrd:rvb i="9651"/>
        </ext>
      </extLst>
    </bk>
    <bk>
      <extLst>
        <ext uri="{3e2802c4-a4d2-4d8b-9148-e3be6c30e623}">
          <xlrd:rvb i="9652"/>
        </ext>
      </extLst>
    </bk>
    <bk>
      <extLst>
        <ext uri="{3e2802c4-a4d2-4d8b-9148-e3be6c30e623}">
          <xlrd:rvb i="9653"/>
        </ext>
      </extLst>
    </bk>
    <bk>
      <extLst>
        <ext uri="{3e2802c4-a4d2-4d8b-9148-e3be6c30e623}">
          <xlrd:rvb i="9654"/>
        </ext>
      </extLst>
    </bk>
    <bk>
      <extLst>
        <ext uri="{3e2802c4-a4d2-4d8b-9148-e3be6c30e623}">
          <xlrd:rvb i="9655"/>
        </ext>
      </extLst>
    </bk>
    <bk>
      <extLst>
        <ext uri="{3e2802c4-a4d2-4d8b-9148-e3be6c30e623}">
          <xlrd:rvb i="9656"/>
        </ext>
      </extLst>
    </bk>
    <bk>
      <extLst>
        <ext uri="{3e2802c4-a4d2-4d8b-9148-e3be6c30e623}">
          <xlrd:rvb i="9657"/>
        </ext>
      </extLst>
    </bk>
    <bk>
      <extLst>
        <ext uri="{3e2802c4-a4d2-4d8b-9148-e3be6c30e623}">
          <xlrd:rvb i="9658"/>
        </ext>
      </extLst>
    </bk>
    <bk>
      <extLst>
        <ext uri="{3e2802c4-a4d2-4d8b-9148-e3be6c30e623}">
          <xlrd:rvb i="9659"/>
        </ext>
      </extLst>
    </bk>
    <bk>
      <extLst>
        <ext uri="{3e2802c4-a4d2-4d8b-9148-e3be6c30e623}">
          <xlrd:rvb i="9660"/>
        </ext>
      </extLst>
    </bk>
    <bk>
      <extLst>
        <ext uri="{3e2802c4-a4d2-4d8b-9148-e3be6c30e623}">
          <xlrd:rvb i="9661"/>
        </ext>
      </extLst>
    </bk>
    <bk>
      <extLst>
        <ext uri="{3e2802c4-a4d2-4d8b-9148-e3be6c30e623}">
          <xlrd:rvb i="9662"/>
        </ext>
      </extLst>
    </bk>
    <bk>
      <extLst>
        <ext uri="{3e2802c4-a4d2-4d8b-9148-e3be6c30e623}">
          <xlrd:rvb i="9663"/>
        </ext>
      </extLst>
    </bk>
    <bk>
      <extLst>
        <ext uri="{3e2802c4-a4d2-4d8b-9148-e3be6c30e623}">
          <xlrd:rvb i="9664"/>
        </ext>
      </extLst>
    </bk>
    <bk>
      <extLst>
        <ext uri="{3e2802c4-a4d2-4d8b-9148-e3be6c30e623}">
          <xlrd:rvb i="9665"/>
        </ext>
      </extLst>
    </bk>
    <bk>
      <extLst>
        <ext uri="{3e2802c4-a4d2-4d8b-9148-e3be6c30e623}">
          <xlrd:rvb i="9666"/>
        </ext>
      </extLst>
    </bk>
    <bk>
      <extLst>
        <ext uri="{3e2802c4-a4d2-4d8b-9148-e3be6c30e623}">
          <xlrd:rvb i="9667"/>
        </ext>
      </extLst>
    </bk>
    <bk>
      <extLst>
        <ext uri="{3e2802c4-a4d2-4d8b-9148-e3be6c30e623}">
          <xlrd:rvb i="9668"/>
        </ext>
      </extLst>
    </bk>
    <bk>
      <extLst>
        <ext uri="{3e2802c4-a4d2-4d8b-9148-e3be6c30e623}">
          <xlrd:rvb i="9669"/>
        </ext>
      </extLst>
    </bk>
    <bk>
      <extLst>
        <ext uri="{3e2802c4-a4d2-4d8b-9148-e3be6c30e623}">
          <xlrd:rvb i="9670"/>
        </ext>
      </extLst>
    </bk>
    <bk>
      <extLst>
        <ext uri="{3e2802c4-a4d2-4d8b-9148-e3be6c30e623}">
          <xlrd:rvb i="9671"/>
        </ext>
      </extLst>
    </bk>
    <bk>
      <extLst>
        <ext uri="{3e2802c4-a4d2-4d8b-9148-e3be6c30e623}">
          <xlrd:rvb i="9672"/>
        </ext>
      </extLst>
    </bk>
    <bk>
      <extLst>
        <ext uri="{3e2802c4-a4d2-4d8b-9148-e3be6c30e623}">
          <xlrd:rvb i="9673"/>
        </ext>
      </extLst>
    </bk>
    <bk>
      <extLst>
        <ext uri="{3e2802c4-a4d2-4d8b-9148-e3be6c30e623}">
          <xlrd:rvb i="9674"/>
        </ext>
      </extLst>
    </bk>
    <bk>
      <extLst>
        <ext uri="{3e2802c4-a4d2-4d8b-9148-e3be6c30e623}">
          <xlrd:rvb i="9675"/>
        </ext>
      </extLst>
    </bk>
    <bk>
      <extLst>
        <ext uri="{3e2802c4-a4d2-4d8b-9148-e3be6c30e623}">
          <xlrd:rvb i="9676"/>
        </ext>
      </extLst>
    </bk>
    <bk>
      <extLst>
        <ext uri="{3e2802c4-a4d2-4d8b-9148-e3be6c30e623}">
          <xlrd:rvb i="9677"/>
        </ext>
      </extLst>
    </bk>
    <bk>
      <extLst>
        <ext uri="{3e2802c4-a4d2-4d8b-9148-e3be6c30e623}">
          <xlrd:rvb i="9678"/>
        </ext>
      </extLst>
    </bk>
    <bk>
      <extLst>
        <ext uri="{3e2802c4-a4d2-4d8b-9148-e3be6c30e623}">
          <xlrd:rvb i="9679"/>
        </ext>
      </extLst>
    </bk>
    <bk>
      <extLst>
        <ext uri="{3e2802c4-a4d2-4d8b-9148-e3be6c30e623}">
          <xlrd:rvb i="9680"/>
        </ext>
      </extLst>
    </bk>
    <bk>
      <extLst>
        <ext uri="{3e2802c4-a4d2-4d8b-9148-e3be6c30e623}">
          <xlrd:rvb i="9681"/>
        </ext>
      </extLst>
    </bk>
    <bk>
      <extLst>
        <ext uri="{3e2802c4-a4d2-4d8b-9148-e3be6c30e623}">
          <xlrd:rvb i="9682"/>
        </ext>
      </extLst>
    </bk>
    <bk>
      <extLst>
        <ext uri="{3e2802c4-a4d2-4d8b-9148-e3be6c30e623}">
          <xlrd:rvb i="9683"/>
        </ext>
      </extLst>
    </bk>
    <bk>
      <extLst>
        <ext uri="{3e2802c4-a4d2-4d8b-9148-e3be6c30e623}">
          <xlrd:rvb i="9684"/>
        </ext>
      </extLst>
    </bk>
    <bk>
      <extLst>
        <ext uri="{3e2802c4-a4d2-4d8b-9148-e3be6c30e623}">
          <xlrd:rvb i="9685"/>
        </ext>
      </extLst>
    </bk>
    <bk>
      <extLst>
        <ext uri="{3e2802c4-a4d2-4d8b-9148-e3be6c30e623}">
          <xlrd:rvb i="9686"/>
        </ext>
      </extLst>
    </bk>
    <bk>
      <extLst>
        <ext uri="{3e2802c4-a4d2-4d8b-9148-e3be6c30e623}">
          <xlrd:rvb i="9687"/>
        </ext>
      </extLst>
    </bk>
    <bk>
      <extLst>
        <ext uri="{3e2802c4-a4d2-4d8b-9148-e3be6c30e623}">
          <xlrd:rvb i="9688"/>
        </ext>
      </extLst>
    </bk>
    <bk>
      <extLst>
        <ext uri="{3e2802c4-a4d2-4d8b-9148-e3be6c30e623}">
          <xlrd:rvb i="9689"/>
        </ext>
      </extLst>
    </bk>
    <bk>
      <extLst>
        <ext uri="{3e2802c4-a4d2-4d8b-9148-e3be6c30e623}">
          <xlrd:rvb i="9690"/>
        </ext>
      </extLst>
    </bk>
    <bk>
      <extLst>
        <ext uri="{3e2802c4-a4d2-4d8b-9148-e3be6c30e623}">
          <xlrd:rvb i="9691"/>
        </ext>
      </extLst>
    </bk>
    <bk>
      <extLst>
        <ext uri="{3e2802c4-a4d2-4d8b-9148-e3be6c30e623}">
          <xlrd:rvb i="9692"/>
        </ext>
      </extLst>
    </bk>
    <bk>
      <extLst>
        <ext uri="{3e2802c4-a4d2-4d8b-9148-e3be6c30e623}">
          <xlrd:rvb i="9693"/>
        </ext>
      </extLst>
    </bk>
    <bk>
      <extLst>
        <ext uri="{3e2802c4-a4d2-4d8b-9148-e3be6c30e623}">
          <xlrd:rvb i="9694"/>
        </ext>
      </extLst>
    </bk>
    <bk>
      <extLst>
        <ext uri="{3e2802c4-a4d2-4d8b-9148-e3be6c30e623}">
          <xlrd:rvb i="9695"/>
        </ext>
      </extLst>
    </bk>
    <bk>
      <extLst>
        <ext uri="{3e2802c4-a4d2-4d8b-9148-e3be6c30e623}">
          <xlrd:rvb i="9696"/>
        </ext>
      </extLst>
    </bk>
    <bk>
      <extLst>
        <ext uri="{3e2802c4-a4d2-4d8b-9148-e3be6c30e623}">
          <xlrd:rvb i="9697"/>
        </ext>
      </extLst>
    </bk>
    <bk>
      <extLst>
        <ext uri="{3e2802c4-a4d2-4d8b-9148-e3be6c30e623}">
          <xlrd:rvb i="9698"/>
        </ext>
      </extLst>
    </bk>
    <bk>
      <extLst>
        <ext uri="{3e2802c4-a4d2-4d8b-9148-e3be6c30e623}">
          <xlrd:rvb i="9699"/>
        </ext>
      </extLst>
    </bk>
    <bk>
      <extLst>
        <ext uri="{3e2802c4-a4d2-4d8b-9148-e3be6c30e623}">
          <xlrd:rvb i="9700"/>
        </ext>
      </extLst>
    </bk>
    <bk>
      <extLst>
        <ext uri="{3e2802c4-a4d2-4d8b-9148-e3be6c30e623}">
          <xlrd:rvb i="9701"/>
        </ext>
      </extLst>
    </bk>
    <bk>
      <extLst>
        <ext uri="{3e2802c4-a4d2-4d8b-9148-e3be6c30e623}">
          <xlrd:rvb i="9702"/>
        </ext>
      </extLst>
    </bk>
    <bk>
      <extLst>
        <ext uri="{3e2802c4-a4d2-4d8b-9148-e3be6c30e623}">
          <xlrd:rvb i="9703"/>
        </ext>
      </extLst>
    </bk>
    <bk>
      <extLst>
        <ext uri="{3e2802c4-a4d2-4d8b-9148-e3be6c30e623}">
          <xlrd:rvb i="9704"/>
        </ext>
      </extLst>
    </bk>
    <bk>
      <extLst>
        <ext uri="{3e2802c4-a4d2-4d8b-9148-e3be6c30e623}">
          <xlrd:rvb i="9705"/>
        </ext>
      </extLst>
    </bk>
    <bk>
      <extLst>
        <ext uri="{3e2802c4-a4d2-4d8b-9148-e3be6c30e623}">
          <xlrd:rvb i="9706"/>
        </ext>
      </extLst>
    </bk>
    <bk>
      <extLst>
        <ext uri="{3e2802c4-a4d2-4d8b-9148-e3be6c30e623}">
          <xlrd:rvb i="9707"/>
        </ext>
      </extLst>
    </bk>
    <bk>
      <extLst>
        <ext uri="{3e2802c4-a4d2-4d8b-9148-e3be6c30e623}">
          <xlrd:rvb i="9708"/>
        </ext>
      </extLst>
    </bk>
    <bk>
      <extLst>
        <ext uri="{3e2802c4-a4d2-4d8b-9148-e3be6c30e623}">
          <xlrd:rvb i="9709"/>
        </ext>
      </extLst>
    </bk>
    <bk>
      <extLst>
        <ext uri="{3e2802c4-a4d2-4d8b-9148-e3be6c30e623}">
          <xlrd:rvb i="9710"/>
        </ext>
      </extLst>
    </bk>
    <bk>
      <extLst>
        <ext uri="{3e2802c4-a4d2-4d8b-9148-e3be6c30e623}">
          <xlrd:rvb i="9711"/>
        </ext>
      </extLst>
    </bk>
    <bk>
      <extLst>
        <ext uri="{3e2802c4-a4d2-4d8b-9148-e3be6c30e623}">
          <xlrd:rvb i="9712"/>
        </ext>
      </extLst>
    </bk>
    <bk>
      <extLst>
        <ext uri="{3e2802c4-a4d2-4d8b-9148-e3be6c30e623}">
          <xlrd:rvb i="9713"/>
        </ext>
      </extLst>
    </bk>
    <bk>
      <extLst>
        <ext uri="{3e2802c4-a4d2-4d8b-9148-e3be6c30e623}">
          <xlrd:rvb i="9714"/>
        </ext>
      </extLst>
    </bk>
    <bk>
      <extLst>
        <ext uri="{3e2802c4-a4d2-4d8b-9148-e3be6c30e623}">
          <xlrd:rvb i="9715"/>
        </ext>
      </extLst>
    </bk>
    <bk>
      <extLst>
        <ext uri="{3e2802c4-a4d2-4d8b-9148-e3be6c30e623}">
          <xlrd:rvb i="9716"/>
        </ext>
      </extLst>
    </bk>
    <bk>
      <extLst>
        <ext uri="{3e2802c4-a4d2-4d8b-9148-e3be6c30e623}">
          <xlrd:rvb i="9717"/>
        </ext>
      </extLst>
    </bk>
    <bk>
      <extLst>
        <ext uri="{3e2802c4-a4d2-4d8b-9148-e3be6c30e623}">
          <xlrd:rvb i="9718"/>
        </ext>
      </extLst>
    </bk>
    <bk>
      <extLst>
        <ext uri="{3e2802c4-a4d2-4d8b-9148-e3be6c30e623}">
          <xlrd:rvb i="9719"/>
        </ext>
      </extLst>
    </bk>
    <bk>
      <extLst>
        <ext uri="{3e2802c4-a4d2-4d8b-9148-e3be6c30e623}">
          <xlrd:rvb i="9720"/>
        </ext>
      </extLst>
    </bk>
    <bk>
      <extLst>
        <ext uri="{3e2802c4-a4d2-4d8b-9148-e3be6c30e623}">
          <xlrd:rvb i="9721"/>
        </ext>
      </extLst>
    </bk>
    <bk>
      <extLst>
        <ext uri="{3e2802c4-a4d2-4d8b-9148-e3be6c30e623}">
          <xlrd:rvb i="9722"/>
        </ext>
      </extLst>
    </bk>
    <bk>
      <extLst>
        <ext uri="{3e2802c4-a4d2-4d8b-9148-e3be6c30e623}">
          <xlrd:rvb i="9723"/>
        </ext>
      </extLst>
    </bk>
    <bk>
      <extLst>
        <ext uri="{3e2802c4-a4d2-4d8b-9148-e3be6c30e623}">
          <xlrd:rvb i="9724"/>
        </ext>
      </extLst>
    </bk>
    <bk>
      <extLst>
        <ext uri="{3e2802c4-a4d2-4d8b-9148-e3be6c30e623}">
          <xlrd:rvb i="9725"/>
        </ext>
      </extLst>
    </bk>
    <bk>
      <extLst>
        <ext uri="{3e2802c4-a4d2-4d8b-9148-e3be6c30e623}">
          <xlrd:rvb i="9726"/>
        </ext>
      </extLst>
    </bk>
    <bk>
      <extLst>
        <ext uri="{3e2802c4-a4d2-4d8b-9148-e3be6c30e623}">
          <xlrd:rvb i="9727"/>
        </ext>
      </extLst>
    </bk>
    <bk>
      <extLst>
        <ext uri="{3e2802c4-a4d2-4d8b-9148-e3be6c30e623}">
          <xlrd:rvb i="9728"/>
        </ext>
      </extLst>
    </bk>
    <bk>
      <extLst>
        <ext uri="{3e2802c4-a4d2-4d8b-9148-e3be6c30e623}">
          <xlrd:rvb i="9729"/>
        </ext>
      </extLst>
    </bk>
    <bk>
      <extLst>
        <ext uri="{3e2802c4-a4d2-4d8b-9148-e3be6c30e623}">
          <xlrd:rvb i="9730"/>
        </ext>
      </extLst>
    </bk>
    <bk>
      <extLst>
        <ext uri="{3e2802c4-a4d2-4d8b-9148-e3be6c30e623}">
          <xlrd:rvb i="9731"/>
        </ext>
      </extLst>
    </bk>
    <bk>
      <extLst>
        <ext uri="{3e2802c4-a4d2-4d8b-9148-e3be6c30e623}">
          <xlrd:rvb i="9732"/>
        </ext>
      </extLst>
    </bk>
    <bk>
      <extLst>
        <ext uri="{3e2802c4-a4d2-4d8b-9148-e3be6c30e623}">
          <xlrd:rvb i="9733"/>
        </ext>
      </extLst>
    </bk>
    <bk>
      <extLst>
        <ext uri="{3e2802c4-a4d2-4d8b-9148-e3be6c30e623}">
          <xlrd:rvb i="9734"/>
        </ext>
      </extLst>
    </bk>
    <bk>
      <extLst>
        <ext uri="{3e2802c4-a4d2-4d8b-9148-e3be6c30e623}">
          <xlrd:rvb i="9735"/>
        </ext>
      </extLst>
    </bk>
    <bk>
      <extLst>
        <ext uri="{3e2802c4-a4d2-4d8b-9148-e3be6c30e623}">
          <xlrd:rvb i="9736"/>
        </ext>
      </extLst>
    </bk>
    <bk>
      <extLst>
        <ext uri="{3e2802c4-a4d2-4d8b-9148-e3be6c30e623}">
          <xlrd:rvb i="9737"/>
        </ext>
      </extLst>
    </bk>
    <bk>
      <extLst>
        <ext uri="{3e2802c4-a4d2-4d8b-9148-e3be6c30e623}">
          <xlrd:rvb i="9738"/>
        </ext>
      </extLst>
    </bk>
    <bk>
      <extLst>
        <ext uri="{3e2802c4-a4d2-4d8b-9148-e3be6c30e623}">
          <xlrd:rvb i="9739"/>
        </ext>
      </extLst>
    </bk>
    <bk>
      <extLst>
        <ext uri="{3e2802c4-a4d2-4d8b-9148-e3be6c30e623}">
          <xlrd:rvb i="9740"/>
        </ext>
      </extLst>
    </bk>
    <bk>
      <extLst>
        <ext uri="{3e2802c4-a4d2-4d8b-9148-e3be6c30e623}">
          <xlrd:rvb i="9741"/>
        </ext>
      </extLst>
    </bk>
    <bk>
      <extLst>
        <ext uri="{3e2802c4-a4d2-4d8b-9148-e3be6c30e623}">
          <xlrd:rvb i="9742"/>
        </ext>
      </extLst>
    </bk>
    <bk>
      <extLst>
        <ext uri="{3e2802c4-a4d2-4d8b-9148-e3be6c30e623}">
          <xlrd:rvb i="9743"/>
        </ext>
      </extLst>
    </bk>
    <bk>
      <extLst>
        <ext uri="{3e2802c4-a4d2-4d8b-9148-e3be6c30e623}">
          <xlrd:rvb i="9744"/>
        </ext>
      </extLst>
    </bk>
    <bk>
      <extLst>
        <ext uri="{3e2802c4-a4d2-4d8b-9148-e3be6c30e623}">
          <xlrd:rvb i="9745"/>
        </ext>
      </extLst>
    </bk>
    <bk>
      <extLst>
        <ext uri="{3e2802c4-a4d2-4d8b-9148-e3be6c30e623}">
          <xlrd:rvb i="9746"/>
        </ext>
      </extLst>
    </bk>
    <bk>
      <extLst>
        <ext uri="{3e2802c4-a4d2-4d8b-9148-e3be6c30e623}">
          <xlrd:rvb i="9747"/>
        </ext>
      </extLst>
    </bk>
    <bk>
      <extLst>
        <ext uri="{3e2802c4-a4d2-4d8b-9148-e3be6c30e623}">
          <xlrd:rvb i="9748"/>
        </ext>
      </extLst>
    </bk>
    <bk>
      <extLst>
        <ext uri="{3e2802c4-a4d2-4d8b-9148-e3be6c30e623}">
          <xlrd:rvb i="9749"/>
        </ext>
      </extLst>
    </bk>
    <bk>
      <extLst>
        <ext uri="{3e2802c4-a4d2-4d8b-9148-e3be6c30e623}">
          <xlrd:rvb i="9750"/>
        </ext>
      </extLst>
    </bk>
    <bk>
      <extLst>
        <ext uri="{3e2802c4-a4d2-4d8b-9148-e3be6c30e623}">
          <xlrd:rvb i="9751"/>
        </ext>
      </extLst>
    </bk>
    <bk>
      <extLst>
        <ext uri="{3e2802c4-a4d2-4d8b-9148-e3be6c30e623}">
          <xlrd:rvb i="9752"/>
        </ext>
      </extLst>
    </bk>
    <bk>
      <extLst>
        <ext uri="{3e2802c4-a4d2-4d8b-9148-e3be6c30e623}">
          <xlrd:rvb i="9753"/>
        </ext>
      </extLst>
    </bk>
    <bk>
      <extLst>
        <ext uri="{3e2802c4-a4d2-4d8b-9148-e3be6c30e623}">
          <xlrd:rvb i="9754"/>
        </ext>
      </extLst>
    </bk>
    <bk>
      <extLst>
        <ext uri="{3e2802c4-a4d2-4d8b-9148-e3be6c30e623}">
          <xlrd:rvb i="9755"/>
        </ext>
      </extLst>
    </bk>
    <bk>
      <extLst>
        <ext uri="{3e2802c4-a4d2-4d8b-9148-e3be6c30e623}">
          <xlrd:rvb i="9756"/>
        </ext>
      </extLst>
    </bk>
    <bk>
      <extLst>
        <ext uri="{3e2802c4-a4d2-4d8b-9148-e3be6c30e623}">
          <xlrd:rvb i="9757"/>
        </ext>
      </extLst>
    </bk>
    <bk>
      <extLst>
        <ext uri="{3e2802c4-a4d2-4d8b-9148-e3be6c30e623}">
          <xlrd:rvb i="9758"/>
        </ext>
      </extLst>
    </bk>
    <bk>
      <extLst>
        <ext uri="{3e2802c4-a4d2-4d8b-9148-e3be6c30e623}">
          <xlrd:rvb i="9759"/>
        </ext>
      </extLst>
    </bk>
    <bk>
      <extLst>
        <ext uri="{3e2802c4-a4d2-4d8b-9148-e3be6c30e623}">
          <xlrd:rvb i="9760"/>
        </ext>
      </extLst>
    </bk>
    <bk>
      <extLst>
        <ext uri="{3e2802c4-a4d2-4d8b-9148-e3be6c30e623}">
          <xlrd:rvb i="9761"/>
        </ext>
      </extLst>
    </bk>
    <bk>
      <extLst>
        <ext uri="{3e2802c4-a4d2-4d8b-9148-e3be6c30e623}">
          <xlrd:rvb i="9762"/>
        </ext>
      </extLst>
    </bk>
    <bk>
      <extLst>
        <ext uri="{3e2802c4-a4d2-4d8b-9148-e3be6c30e623}">
          <xlrd:rvb i="9763"/>
        </ext>
      </extLst>
    </bk>
    <bk>
      <extLst>
        <ext uri="{3e2802c4-a4d2-4d8b-9148-e3be6c30e623}">
          <xlrd:rvb i="9764"/>
        </ext>
      </extLst>
    </bk>
    <bk>
      <extLst>
        <ext uri="{3e2802c4-a4d2-4d8b-9148-e3be6c30e623}">
          <xlrd:rvb i="9765"/>
        </ext>
      </extLst>
    </bk>
    <bk>
      <extLst>
        <ext uri="{3e2802c4-a4d2-4d8b-9148-e3be6c30e623}">
          <xlrd:rvb i="9766"/>
        </ext>
      </extLst>
    </bk>
    <bk>
      <extLst>
        <ext uri="{3e2802c4-a4d2-4d8b-9148-e3be6c30e623}">
          <xlrd:rvb i="9767"/>
        </ext>
      </extLst>
    </bk>
    <bk>
      <extLst>
        <ext uri="{3e2802c4-a4d2-4d8b-9148-e3be6c30e623}">
          <xlrd:rvb i="9768"/>
        </ext>
      </extLst>
    </bk>
    <bk>
      <extLst>
        <ext uri="{3e2802c4-a4d2-4d8b-9148-e3be6c30e623}">
          <xlrd:rvb i="9769"/>
        </ext>
      </extLst>
    </bk>
    <bk>
      <extLst>
        <ext uri="{3e2802c4-a4d2-4d8b-9148-e3be6c30e623}">
          <xlrd:rvb i="9770"/>
        </ext>
      </extLst>
    </bk>
    <bk>
      <extLst>
        <ext uri="{3e2802c4-a4d2-4d8b-9148-e3be6c30e623}">
          <xlrd:rvb i="9771"/>
        </ext>
      </extLst>
    </bk>
    <bk>
      <extLst>
        <ext uri="{3e2802c4-a4d2-4d8b-9148-e3be6c30e623}">
          <xlrd:rvb i="9772"/>
        </ext>
      </extLst>
    </bk>
    <bk>
      <extLst>
        <ext uri="{3e2802c4-a4d2-4d8b-9148-e3be6c30e623}">
          <xlrd:rvb i="9773"/>
        </ext>
      </extLst>
    </bk>
    <bk>
      <extLst>
        <ext uri="{3e2802c4-a4d2-4d8b-9148-e3be6c30e623}">
          <xlrd:rvb i="9774"/>
        </ext>
      </extLst>
    </bk>
    <bk>
      <extLst>
        <ext uri="{3e2802c4-a4d2-4d8b-9148-e3be6c30e623}">
          <xlrd:rvb i="9775"/>
        </ext>
      </extLst>
    </bk>
    <bk>
      <extLst>
        <ext uri="{3e2802c4-a4d2-4d8b-9148-e3be6c30e623}">
          <xlrd:rvb i="9776"/>
        </ext>
      </extLst>
    </bk>
    <bk>
      <extLst>
        <ext uri="{3e2802c4-a4d2-4d8b-9148-e3be6c30e623}">
          <xlrd:rvb i="9777"/>
        </ext>
      </extLst>
    </bk>
    <bk>
      <extLst>
        <ext uri="{3e2802c4-a4d2-4d8b-9148-e3be6c30e623}">
          <xlrd:rvb i="9778"/>
        </ext>
      </extLst>
    </bk>
    <bk>
      <extLst>
        <ext uri="{3e2802c4-a4d2-4d8b-9148-e3be6c30e623}">
          <xlrd:rvb i="9779"/>
        </ext>
      </extLst>
    </bk>
    <bk>
      <extLst>
        <ext uri="{3e2802c4-a4d2-4d8b-9148-e3be6c30e623}">
          <xlrd:rvb i="9780"/>
        </ext>
      </extLst>
    </bk>
    <bk>
      <extLst>
        <ext uri="{3e2802c4-a4d2-4d8b-9148-e3be6c30e623}">
          <xlrd:rvb i="9781"/>
        </ext>
      </extLst>
    </bk>
    <bk>
      <extLst>
        <ext uri="{3e2802c4-a4d2-4d8b-9148-e3be6c30e623}">
          <xlrd:rvb i="9782"/>
        </ext>
      </extLst>
    </bk>
    <bk>
      <extLst>
        <ext uri="{3e2802c4-a4d2-4d8b-9148-e3be6c30e623}">
          <xlrd:rvb i="9783"/>
        </ext>
      </extLst>
    </bk>
    <bk>
      <extLst>
        <ext uri="{3e2802c4-a4d2-4d8b-9148-e3be6c30e623}">
          <xlrd:rvb i="9784"/>
        </ext>
      </extLst>
    </bk>
    <bk>
      <extLst>
        <ext uri="{3e2802c4-a4d2-4d8b-9148-e3be6c30e623}">
          <xlrd:rvb i="9785"/>
        </ext>
      </extLst>
    </bk>
    <bk>
      <extLst>
        <ext uri="{3e2802c4-a4d2-4d8b-9148-e3be6c30e623}">
          <xlrd:rvb i="9786"/>
        </ext>
      </extLst>
    </bk>
    <bk>
      <extLst>
        <ext uri="{3e2802c4-a4d2-4d8b-9148-e3be6c30e623}">
          <xlrd:rvb i="9787"/>
        </ext>
      </extLst>
    </bk>
    <bk>
      <extLst>
        <ext uri="{3e2802c4-a4d2-4d8b-9148-e3be6c30e623}">
          <xlrd:rvb i="9788"/>
        </ext>
      </extLst>
    </bk>
    <bk>
      <extLst>
        <ext uri="{3e2802c4-a4d2-4d8b-9148-e3be6c30e623}">
          <xlrd:rvb i="9789"/>
        </ext>
      </extLst>
    </bk>
    <bk>
      <extLst>
        <ext uri="{3e2802c4-a4d2-4d8b-9148-e3be6c30e623}">
          <xlrd:rvb i="9790"/>
        </ext>
      </extLst>
    </bk>
    <bk>
      <extLst>
        <ext uri="{3e2802c4-a4d2-4d8b-9148-e3be6c30e623}">
          <xlrd:rvb i="9791"/>
        </ext>
      </extLst>
    </bk>
    <bk>
      <extLst>
        <ext uri="{3e2802c4-a4d2-4d8b-9148-e3be6c30e623}">
          <xlrd:rvb i="9792"/>
        </ext>
      </extLst>
    </bk>
    <bk>
      <extLst>
        <ext uri="{3e2802c4-a4d2-4d8b-9148-e3be6c30e623}">
          <xlrd:rvb i="9793"/>
        </ext>
      </extLst>
    </bk>
    <bk>
      <extLst>
        <ext uri="{3e2802c4-a4d2-4d8b-9148-e3be6c30e623}">
          <xlrd:rvb i="9794"/>
        </ext>
      </extLst>
    </bk>
    <bk>
      <extLst>
        <ext uri="{3e2802c4-a4d2-4d8b-9148-e3be6c30e623}">
          <xlrd:rvb i="9795"/>
        </ext>
      </extLst>
    </bk>
    <bk>
      <extLst>
        <ext uri="{3e2802c4-a4d2-4d8b-9148-e3be6c30e623}">
          <xlrd:rvb i="9796"/>
        </ext>
      </extLst>
    </bk>
    <bk>
      <extLst>
        <ext uri="{3e2802c4-a4d2-4d8b-9148-e3be6c30e623}">
          <xlrd:rvb i="9797"/>
        </ext>
      </extLst>
    </bk>
    <bk>
      <extLst>
        <ext uri="{3e2802c4-a4d2-4d8b-9148-e3be6c30e623}">
          <xlrd:rvb i="9798"/>
        </ext>
      </extLst>
    </bk>
    <bk>
      <extLst>
        <ext uri="{3e2802c4-a4d2-4d8b-9148-e3be6c30e623}">
          <xlrd:rvb i="9799"/>
        </ext>
      </extLst>
    </bk>
    <bk>
      <extLst>
        <ext uri="{3e2802c4-a4d2-4d8b-9148-e3be6c30e623}">
          <xlrd:rvb i="9800"/>
        </ext>
      </extLst>
    </bk>
    <bk>
      <extLst>
        <ext uri="{3e2802c4-a4d2-4d8b-9148-e3be6c30e623}">
          <xlrd:rvb i="9801"/>
        </ext>
      </extLst>
    </bk>
    <bk>
      <extLst>
        <ext uri="{3e2802c4-a4d2-4d8b-9148-e3be6c30e623}">
          <xlrd:rvb i="9802"/>
        </ext>
      </extLst>
    </bk>
    <bk>
      <extLst>
        <ext uri="{3e2802c4-a4d2-4d8b-9148-e3be6c30e623}">
          <xlrd:rvb i="9803"/>
        </ext>
      </extLst>
    </bk>
    <bk>
      <extLst>
        <ext uri="{3e2802c4-a4d2-4d8b-9148-e3be6c30e623}">
          <xlrd:rvb i="9804"/>
        </ext>
      </extLst>
    </bk>
    <bk>
      <extLst>
        <ext uri="{3e2802c4-a4d2-4d8b-9148-e3be6c30e623}">
          <xlrd:rvb i="9805"/>
        </ext>
      </extLst>
    </bk>
    <bk>
      <extLst>
        <ext uri="{3e2802c4-a4d2-4d8b-9148-e3be6c30e623}">
          <xlrd:rvb i="9806"/>
        </ext>
      </extLst>
    </bk>
    <bk>
      <extLst>
        <ext uri="{3e2802c4-a4d2-4d8b-9148-e3be6c30e623}">
          <xlrd:rvb i="9807"/>
        </ext>
      </extLst>
    </bk>
    <bk>
      <extLst>
        <ext uri="{3e2802c4-a4d2-4d8b-9148-e3be6c30e623}">
          <xlrd:rvb i="9808"/>
        </ext>
      </extLst>
    </bk>
    <bk>
      <extLst>
        <ext uri="{3e2802c4-a4d2-4d8b-9148-e3be6c30e623}">
          <xlrd:rvb i="9809"/>
        </ext>
      </extLst>
    </bk>
    <bk>
      <extLst>
        <ext uri="{3e2802c4-a4d2-4d8b-9148-e3be6c30e623}">
          <xlrd:rvb i="9810"/>
        </ext>
      </extLst>
    </bk>
    <bk>
      <extLst>
        <ext uri="{3e2802c4-a4d2-4d8b-9148-e3be6c30e623}">
          <xlrd:rvb i="9811"/>
        </ext>
      </extLst>
    </bk>
    <bk>
      <extLst>
        <ext uri="{3e2802c4-a4d2-4d8b-9148-e3be6c30e623}">
          <xlrd:rvb i="9812"/>
        </ext>
      </extLst>
    </bk>
    <bk>
      <extLst>
        <ext uri="{3e2802c4-a4d2-4d8b-9148-e3be6c30e623}">
          <xlrd:rvb i="9813"/>
        </ext>
      </extLst>
    </bk>
    <bk>
      <extLst>
        <ext uri="{3e2802c4-a4d2-4d8b-9148-e3be6c30e623}">
          <xlrd:rvb i="9814"/>
        </ext>
      </extLst>
    </bk>
    <bk>
      <extLst>
        <ext uri="{3e2802c4-a4d2-4d8b-9148-e3be6c30e623}">
          <xlrd:rvb i="9815"/>
        </ext>
      </extLst>
    </bk>
    <bk>
      <extLst>
        <ext uri="{3e2802c4-a4d2-4d8b-9148-e3be6c30e623}">
          <xlrd:rvb i="9816"/>
        </ext>
      </extLst>
    </bk>
    <bk>
      <extLst>
        <ext uri="{3e2802c4-a4d2-4d8b-9148-e3be6c30e623}">
          <xlrd:rvb i="9817"/>
        </ext>
      </extLst>
    </bk>
    <bk>
      <extLst>
        <ext uri="{3e2802c4-a4d2-4d8b-9148-e3be6c30e623}">
          <xlrd:rvb i="9818"/>
        </ext>
      </extLst>
    </bk>
    <bk>
      <extLst>
        <ext uri="{3e2802c4-a4d2-4d8b-9148-e3be6c30e623}">
          <xlrd:rvb i="9819"/>
        </ext>
      </extLst>
    </bk>
    <bk>
      <extLst>
        <ext uri="{3e2802c4-a4d2-4d8b-9148-e3be6c30e623}">
          <xlrd:rvb i="9820"/>
        </ext>
      </extLst>
    </bk>
    <bk>
      <extLst>
        <ext uri="{3e2802c4-a4d2-4d8b-9148-e3be6c30e623}">
          <xlrd:rvb i="9821"/>
        </ext>
      </extLst>
    </bk>
    <bk>
      <extLst>
        <ext uri="{3e2802c4-a4d2-4d8b-9148-e3be6c30e623}">
          <xlrd:rvb i="9822"/>
        </ext>
      </extLst>
    </bk>
    <bk>
      <extLst>
        <ext uri="{3e2802c4-a4d2-4d8b-9148-e3be6c30e623}">
          <xlrd:rvb i="9823"/>
        </ext>
      </extLst>
    </bk>
    <bk>
      <extLst>
        <ext uri="{3e2802c4-a4d2-4d8b-9148-e3be6c30e623}">
          <xlrd:rvb i="9824"/>
        </ext>
      </extLst>
    </bk>
    <bk>
      <extLst>
        <ext uri="{3e2802c4-a4d2-4d8b-9148-e3be6c30e623}">
          <xlrd:rvb i="9825"/>
        </ext>
      </extLst>
    </bk>
    <bk>
      <extLst>
        <ext uri="{3e2802c4-a4d2-4d8b-9148-e3be6c30e623}">
          <xlrd:rvb i="9826"/>
        </ext>
      </extLst>
    </bk>
    <bk>
      <extLst>
        <ext uri="{3e2802c4-a4d2-4d8b-9148-e3be6c30e623}">
          <xlrd:rvb i="9827"/>
        </ext>
      </extLst>
    </bk>
    <bk>
      <extLst>
        <ext uri="{3e2802c4-a4d2-4d8b-9148-e3be6c30e623}">
          <xlrd:rvb i="9828"/>
        </ext>
      </extLst>
    </bk>
    <bk>
      <extLst>
        <ext uri="{3e2802c4-a4d2-4d8b-9148-e3be6c30e623}">
          <xlrd:rvb i="9829"/>
        </ext>
      </extLst>
    </bk>
    <bk>
      <extLst>
        <ext uri="{3e2802c4-a4d2-4d8b-9148-e3be6c30e623}">
          <xlrd:rvb i="9830"/>
        </ext>
      </extLst>
    </bk>
    <bk>
      <extLst>
        <ext uri="{3e2802c4-a4d2-4d8b-9148-e3be6c30e623}">
          <xlrd:rvb i="9831"/>
        </ext>
      </extLst>
    </bk>
    <bk>
      <extLst>
        <ext uri="{3e2802c4-a4d2-4d8b-9148-e3be6c30e623}">
          <xlrd:rvb i="9832"/>
        </ext>
      </extLst>
    </bk>
    <bk>
      <extLst>
        <ext uri="{3e2802c4-a4d2-4d8b-9148-e3be6c30e623}">
          <xlrd:rvb i="9833"/>
        </ext>
      </extLst>
    </bk>
    <bk>
      <extLst>
        <ext uri="{3e2802c4-a4d2-4d8b-9148-e3be6c30e623}">
          <xlrd:rvb i="9834"/>
        </ext>
      </extLst>
    </bk>
    <bk>
      <extLst>
        <ext uri="{3e2802c4-a4d2-4d8b-9148-e3be6c30e623}">
          <xlrd:rvb i="9835"/>
        </ext>
      </extLst>
    </bk>
    <bk>
      <extLst>
        <ext uri="{3e2802c4-a4d2-4d8b-9148-e3be6c30e623}">
          <xlrd:rvb i="9836"/>
        </ext>
      </extLst>
    </bk>
    <bk>
      <extLst>
        <ext uri="{3e2802c4-a4d2-4d8b-9148-e3be6c30e623}">
          <xlrd:rvb i="9837"/>
        </ext>
      </extLst>
    </bk>
    <bk>
      <extLst>
        <ext uri="{3e2802c4-a4d2-4d8b-9148-e3be6c30e623}">
          <xlrd:rvb i="9838"/>
        </ext>
      </extLst>
    </bk>
    <bk>
      <extLst>
        <ext uri="{3e2802c4-a4d2-4d8b-9148-e3be6c30e623}">
          <xlrd:rvb i="9839"/>
        </ext>
      </extLst>
    </bk>
    <bk>
      <extLst>
        <ext uri="{3e2802c4-a4d2-4d8b-9148-e3be6c30e623}">
          <xlrd:rvb i="9840"/>
        </ext>
      </extLst>
    </bk>
    <bk>
      <extLst>
        <ext uri="{3e2802c4-a4d2-4d8b-9148-e3be6c30e623}">
          <xlrd:rvb i="9841"/>
        </ext>
      </extLst>
    </bk>
    <bk>
      <extLst>
        <ext uri="{3e2802c4-a4d2-4d8b-9148-e3be6c30e623}">
          <xlrd:rvb i="9842"/>
        </ext>
      </extLst>
    </bk>
    <bk>
      <extLst>
        <ext uri="{3e2802c4-a4d2-4d8b-9148-e3be6c30e623}">
          <xlrd:rvb i="9843"/>
        </ext>
      </extLst>
    </bk>
    <bk>
      <extLst>
        <ext uri="{3e2802c4-a4d2-4d8b-9148-e3be6c30e623}">
          <xlrd:rvb i="9844"/>
        </ext>
      </extLst>
    </bk>
    <bk>
      <extLst>
        <ext uri="{3e2802c4-a4d2-4d8b-9148-e3be6c30e623}">
          <xlrd:rvb i="9845"/>
        </ext>
      </extLst>
    </bk>
    <bk>
      <extLst>
        <ext uri="{3e2802c4-a4d2-4d8b-9148-e3be6c30e623}">
          <xlrd:rvb i="9846"/>
        </ext>
      </extLst>
    </bk>
    <bk>
      <extLst>
        <ext uri="{3e2802c4-a4d2-4d8b-9148-e3be6c30e623}">
          <xlrd:rvb i="9847"/>
        </ext>
      </extLst>
    </bk>
    <bk>
      <extLst>
        <ext uri="{3e2802c4-a4d2-4d8b-9148-e3be6c30e623}">
          <xlrd:rvb i="9848"/>
        </ext>
      </extLst>
    </bk>
    <bk>
      <extLst>
        <ext uri="{3e2802c4-a4d2-4d8b-9148-e3be6c30e623}">
          <xlrd:rvb i="9849"/>
        </ext>
      </extLst>
    </bk>
    <bk>
      <extLst>
        <ext uri="{3e2802c4-a4d2-4d8b-9148-e3be6c30e623}">
          <xlrd:rvb i="9850"/>
        </ext>
      </extLst>
    </bk>
    <bk>
      <extLst>
        <ext uri="{3e2802c4-a4d2-4d8b-9148-e3be6c30e623}">
          <xlrd:rvb i="9851"/>
        </ext>
      </extLst>
    </bk>
    <bk>
      <extLst>
        <ext uri="{3e2802c4-a4d2-4d8b-9148-e3be6c30e623}">
          <xlrd:rvb i="9852"/>
        </ext>
      </extLst>
    </bk>
    <bk>
      <extLst>
        <ext uri="{3e2802c4-a4d2-4d8b-9148-e3be6c30e623}">
          <xlrd:rvb i="9853"/>
        </ext>
      </extLst>
    </bk>
    <bk>
      <extLst>
        <ext uri="{3e2802c4-a4d2-4d8b-9148-e3be6c30e623}">
          <xlrd:rvb i="9854"/>
        </ext>
      </extLst>
    </bk>
    <bk>
      <extLst>
        <ext uri="{3e2802c4-a4d2-4d8b-9148-e3be6c30e623}">
          <xlrd:rvb i="9855"/>
        </ext>
      </extLst>
    </bk>
    <bk>
      <extLst>
        <ext uri="{3e2802c4-a4d2-4d8b-9148-e3be6c30e623}">
          <xlrd:rvb i="9856"/>
        </ext>
      </extLst>
    </bk>
    <bk>
      <extLst>
        <ext uri="{3e2802c4-a4d2-4d8b-9148-e3be6c30e623}">
          <xlrd:rvb i="9857"/>
        </ext>
      </extLst>
    </bk>
    <bk>
      <extLst>
        <ext uri="{3e2802c4-a4d2-4d8b-9148-e3be6c30e623}">
          <xlrd:rvb i="9858"/>
        </ext>
      </extLst>
    </bk>
    <bk>
      <extLst>
        <ext uri="{3e2802c4-a4d2-4d8b-9148-e3be6c30e623}">
          <xlrd:rvb i="9859"/>
        </ext>
      </extLst>
    </bk>
    <bk>
      <extLst>
        <ext uri="{3e2802c4-a4d2-4d8b-9148-e3be6c30e623}">
          <xlrd:rvb i="9860"/>
        </ext>
      </extLst>
    </bk>
    <bk>
      <extLst>
        <ext uri="{3e2802c4-a4d2-4d8b-9148-e3be6c30e623}">
          <xlrd:rvb i="9861"/>
        </ext>
      </extLst>
    </bk>
    <bk>
      <extLst>
        <ext uri="{3e2802c4-a4d2-4d8b-9148-e3be6c30e623}">
          <xlrd:rvb i="9862"/>
        </ext>
      </extLst>
    </bk>
    <bk>
      <extLst>
        <ext uri="{3e2802c4-a4d2-4d8b-9148-e3be6c30e623}">
          <xlrd:rvb i="9863"/>
        </ext>
      </extLst>
    </bk>
    <bk>
      <extLst>
        <ext uri="{3e2802c4-a4d2-4d8b-9148-e3be6c30e623}">
          <xlrd:rvb i="9864"/>
        </ext>
      </extLst>
    </bk>
    <bk>
      <extLst>
        <ext uri="{3e2802c4-a4d2-4d8b-9148-e3be6c30e623}">
          <xlrd:rvb i="9865"/>
        </ext>
      </extLst>
    </bk>
    <bk>
      <extLst>
        <ext uri="{3e2802c4-a4d2-4d8b-9148-e3be6c30e623}">
          <xlrd:rvb i="9866"/>
        </ext>
      </extLst>
    </bk>
    <bk>
      <extLst>
        <ext uri="{3e2802c4-a4d2-4d8b-9148-e3be6c30e623}">
          <xlrd:rvb i="9867"/>
        </ext>
      </extLst>
    </bk>
    <bk>
      <extLst>
        <ext uri="{3e2802c4-a4d2-4d8b-9148-e3be6c30e623}">
          <xlrd:rvb i="9868"/>
        </ext>
      </extLst>
    </bk>
    <bk>
      <extLst>
        <ext uri="{3e2802c4-a4d2-4d8b-9148-e3be6c30e623}">
          <xlrd:rvb i="9869"/>
        </ext>
      </extLst>
    </bk>
    <bk>
      <extLst>
        <ext uri="{3e2802c4-a4d2-4d8b-9148-e3be6c30e623}">
          <xlrd:rvb i="9870"/>
        </ext>
      </extLst>
    </bk>
    <bk>
      <extLst>
        <ext uri="{3e2802c4-a4d2-4d8b-9148-e3be6c30e623}">
          <xlrd:rvb i="9871"/>
        </ext>
      </extLst>
    </bk>
    <bk>
      <extLst>
        <ext uri="{3e2802c4-a4d2-4d8b-9148-e3be6c30e623}">
          <xlrd:rvb i="9872"/>
        </ext>
      </extLst>
    </bk>
    <bk>
      <extLst>
        <ext uri="{3e2802c4-a4d2-4d8b-9148-e3be6c30e623}">
          <xlrd:rvb i="9873"/>
        </ext>
      </extLst>
    </bk>
    <bk>
      <extLst>
        <ext uri="{3e2802c4-a4d2-4d8b-9148-e3be6c30e623}">
          <xlrd:rvb i="9874"/>
        </ext>
      </extLst>
    </bk>
    <bk>
      <extLst>
        <ext uri="{3e2802c4-a4d2-4d8b-9148-e3be6c30e623}">
          <xlrd:rvb i="9875"/>
        </ext>
      </extLst>
    </bk>
    <bk>
      <extLst>
        <ext uri="{3e2802c4-a4d2-4d8b-9148-e3be6c30e623}">
          <xlrd:rvb i="9876"/>
        </ext>
      </extLst>
    </bk>
    <bk>
      <extLst>
        <ext uri="{3e2802c4-a4d2-4d8b-9148-e3be6c30e623}">
          <xlrd:rvb i="9877"/>
        </ext>
      </extLst>
    </bk>
    <bk>
      <extLst>
        <ext uri="{3e2802c4-a4d2-4d8b-9148-e3be6c30e623}">
          <xlrd:rvb i="9878"/>
        </ext>
      </extLst>
    </bk>
    <bk>
      <extLst>
        <ext uri="{3e2802c4-a4d2-4d8b-9148-e3be6c30e623}">
          <xlrd:rvb i="9879"/>
        </ext>
      </extLst>
    </bk>
    <bk>
      <extLst>
        <ext uri="{3e2802c4-a4d2-4d8b-9148-e3be6c30e623}">
          <xlrd:rvb i="9880"/>
        </ext>
      </extLst>
    </bk>
    <bk>
      <extLst>
        <ext uri="{3e2802c4-a4d2-4d8b-9148-e3be6c30e623}">
          <xlrd:rvb i="9881"/>
        </ext>
      </extLst>
    </bk>
    <bk>
      <extLst>
        <ext uri="{3e2802c4-a4d2-4d8b-9148-e3be6c30e623}">
          <xlrd:rvb i="9882"/>
        </ext>
      </extLst>
    </bk>
    <bk>
      <extLst>
        <ext uri="{3e2802c4-a4d2-4d8b-9148-e3be6c30e623}">
          <xlrd:rvb i="9883"/>
        </ext>
      </extLst>
    </bk>
    <bk>
      <extLst>
        <ext uri="{3e2802c4-a4d2-4d8b-9148-e3be6c30e623}">
          <xlrd:rvb i="9884"/>
        </ext>
      </extLst>
    </bk>
    <bk>
      <extLst>
        <ext uri="{3e2802c4-a4d2-4d8b-9148-e3be6c30e623}">
          <xlrd:rvb i="9885"/>
        </ext>
      </extLst>
    </bk>
    <bk>
      <extLst>
        <ext uri="{3e2802c4-a4d2-4d8b-9148-e3be6c30e623}">
          <xlrd:rvb i="9886"/>
        </ext>
      </extLst>
    </bk>
    <bk>
      <extLst>
        <ext uri="{3e2802c4-a4d2-4d8b-9148-e3be6c30e623}">
          <xlrd:rvb i="9887"/>
        </ext>
      </extLst>
    </bk>
    <bk>
      <extLst>
        <ext uri="{3e2802c4-a4d2-4d8b-9148-e3be6c30e623}">
          <xlrd:rvb i="9888"/>
        </ext>
      </extLst>
    </bk>
    <bk>
      <extLst>
        <ext uri="{3e2802c4-a4d2-4d8b-9148-e3be6c30e623}">
          <xlrd:rvb i="9889"/>
        </ext>
      </extLst>
    </bk>
    <bk>
      <extLst>
        <ext uri="{3e2802c4-a4d2-4d8b-9148-e3be6c30e623}">
          <xlrd:rvb i="9890"/>
        </ext>
      </extLst>
    </bk>
    <bk>
      <extLst>
        <ext uri="{3e2802c4-a4d2-4d8b-9148-e3be6c30e623}">
          <xlrd:rvb i="9891"/>
        </ext>
      </extLst>
    </bk>
    <bk>
      <extLst>
        <ext uri="{3e2802c4-a4d2-4d8b-9148-e3be6c30e623}">
          <xlrd:rvb i="9892"/>
        </ext>
      </extLst>
    </bk>
    <bk>
      <extLst>
        <ext uri="{3e2802c4-a4d2-4d8b-9148-e3be6c30e623}">
          <xlrd:rvb i="9893"/>
        </ext>
      </extLst>
    </bk>
    <bk>
      <extLst>
        <ext uri="{3e2802c4-a4d2-4d8b-9148-e3be6c30e623}">
          <xlrd:rvb i="9894"/>
        </ext>
      </extLst>
    </bk>
    <bk>
      <extLst>
        <ext uri="{3e2802c4-a4d2-4d8b-9148-e3be6c30e623}">
          <xlrd:rvb i="9895"/>
        </ext>
      </extLst>
    </bk>
    <bk>
      <extLst>
        <ext uri="{3e2802c4-a4d2-4d8b-9148-e3be6c30e623}">
          <xlrd:rvb i="9896"/>
        </ext>
      </extLst>
    </bk>
    <bk>
      <extLst>
        <ext uri="{3e2802c4-a4d2-4d8b-9148-e3be6c30e623}">
          <xlrd:rvb i="9897"/>
        </ext>
      </extLst>
    </bk>
    <bk>
      <extLst>
        <ext uri="{3e2802c4-a4d2-4d8b-9148-e3be6c30e623}">
          <xlrd:rvb i="9898"/>
        </ext>
      </extLst>
    </bk>
    <bk>
      <extLst>
        <ext uri="{3e2802c4-a4d2-4d8b-9148-e3be6c30e623}">
          <xlrd:rvb i="9899"/>
        </ext>
      </extLst>
    </bk>
    <bk>
      <extLst>
        <ext uri="{3e2802c4-a4d2-4d8b-9148-e3be6c30e623}">
          <xlrd:rvb i="9900"/>
        </ext>
      </extLst>
    </bk>
    <bk>
      <extLst>
        <ext uri="{3e2802c4-a4d2-4d8b-9148-e3be6c30e623}">
          <xlrd:rvb i="9901"/>
        </ext>
      </extLst>
    </bk>
    <bk>
      <extLst>
        <ext uri="{3e2802c4-a4d2-4d8b-9148-e3be6c30e623}">
          <xlrd:rvb i="9902"/>
        </ext>
      </extLst>
    </bk>
    <bk>
      <extLst>
        <ext uri="{3e2802c4-a4d2-4d8b-9148-e3be6c30e623}">
          <xlrd:rvb i="9903"/>
        </ext>
      </extLst>
    </bk>
    <bk>
      <extLst>
        <ext uri="{3e2802c4-a4d2-4d8b-9148-e3be6c30e623}">
          <xlrd:rvb i="9904"/>
        </ext>
      </extLst>
    </bk>
    <bk>
      <extLst>
        <ext uri="{3e2802c4-a4d2-4d8b-9148-e3be6c30e623}">
          <xlrd:rvb i="9905"/>
        </ext>
      </extLst>
    </bk>
    <bk>
      <extLst>
        <ext uri="{3e2802c4-a4d2-4d8b-9148-e3be6c30e623}">
          <xlrd:rvb i="9906"/>
        </ext>
      </extLst>
    </bk>
    <bk>
      <extLst>
        <ext uri="{3e2802c4-a4d2-4d8b-9148-e3be6c30e623}">
          <xlrd:rvb i="9907"/>
        </ext>
      </extLst>
    </bk>
    <bk>
      <extLst>
        <ext uri="{3e2802c4-a4d2-4d8b-9148-e3be6c30e623}">
          <xlrd:rvb i="9908"/>
        </ext>
      </extLst>
    </bk>
    <bk>
      <extLst>
        <ext uri="{3e2802c4-a4d2-4d8b-9148-e3be6c30e623}">
          <xlrd:rvb i="9909"/>
        </ext>
      </extLst>
    </bk>
    <bk>
      <extLst>
        <ext uri="{3e2802c4-a4d2-4d8b-9148-e3be6c30e623}">
          <xlrd:rvb i="9910"/>
        </ext>
      </extLst>
    </bk>
    <bk>
      <extLst>
        <ext uri="{3e2802c4-a4d2-4d8b-9148-e3be6c30e623}">
          <xlrd:rvb i="9911"/>
        </ext>
      </extLst>
    </bk>
    <bk>
      <extLst>
        <ext uri="{3e2802c4-a4d2-4d8b-9148-e3be6c30e623}">
          <xlrd:rvb i="9912"/>
        </ext>
      </extLst>
    </bk>
    <bk>
      <extLst>
        <ext uri="{3e2802c4-a4d2-4d8b-9148-e3be6c30e623}">
          <xlrd:rvb i="9913"/>
        </ext>
      </extLst>
    </bk>
    <bk>
      <extLst>
        <ext uri="{3e2802c4-a4d2-4d8b-9148-e3be6c30e623}">
          <xlrd:rvb i="9914"/>
        </ext>
      </extLst>
    </bk>
    <bk>
      <extLst>
        <ext uri="{3e2802c4-a4d2-4d8b-9148-e3be6c30e623}">
          <xlrd:rvb i="9915"/>
        </ext>
      </extLst>
    </bk>
    <bk>
      <extLst>
        <ext uri="{3e2802c4-a4d2-4d8b-9148-e3be6c30e623}">
          <xlrd:rvb i="9916"/>
        </ext>
      </extLst>
    </bk>
    <bk>
      <extLst>
        <ext uri="{3e2802c4-a4d2-4d8b-9148-e3be6c30e623}">
          <xlrd:rvb i="9917"/>
        </ext>
      </extLst>
    </bk>
    <bk>
      <extLst>
        <ext uri="{3e2802c4-a4d2-4d8b-9148-e3be6c30e623}">
          <xlrd:rvb i="9918"/>
        </ext>
      </extLst>
    </bk>
    <bk>
      <extLst>
        <ext uri="{3e2802c4-a4d2-4d8b-9148-e3be6c30e623}">
          <xlrd:rvb i="9919"/>
        </ext>
      </extLst>
    </bk>
    <bk>
      <extLst>
        <ext uri="{3e2802c4-a4d2-4d8b-9148-e3be6c30e623}">
          <xlrd:rvb i="9920"/>
        </ext>
      </extLst>
    </bk>
    <bk>
      <extLst>
        <ext uri="{3e2802c4-a4d2-4d8b-9148-e3be6c30e623}">
          <xlrd:rvb i="9921"/>
        </ext>
      </extLst>
    </bk>
    <bk>
      <extLst>
        <ext uri="{3e2802c4-a4d2-4d8b-9148-e3be6c30e623}">
          <xlrd:rvb i="9922"/>
        </ext>
      </extLst>
    </bk>
    <bk>
      <extLst>
        <ext uri="{3e2802c4-a4d2-4d8b-9148-e3be6c30e623}">
          <xlrd:rvb i="9923"/>
        </ext>
      </extLst>
    </bk>
    <bk>
      <extLst>
        <ext uri="{3e2802c4-a4d2-4d8b-9148-e3be6c30e623}">
          <xlrd:rvb i="9924"/>
        </ext>
      </extLst>
    </bk>
    <bk>
      <extLst>
        <ext uri="{3e2802c4-a4d2-4d8b-9148-e3be6c30e623}">
          <xlrd:rvb i="9925"/>
        </ext>
      </extLst>
    </bk>
    <bk>
      <extLst>
        <ext uri="{3e2802c4-a4d2-4d8b-9148-e3be6c30e623}">
          <xlrd:rvb i="9926"/>
        </ext>
      </extLst>
    </bk>
    <bk>
      <extLst>
        <ext uri="{3e2802c4-a4d2-4d8b-9148-e3be6c30e623}">
          <xlrd:rvb i="9927"/>
        </ext>
      </extLst>
    </bk>
    <bk>
      <extLst>
        <ext uri="{3e2802c4-a4d2-4d8b-9148-e3be6c30e623}">
          <xlrd:rvb i="9928"/>
        </ext>
      </extLst>
    </bk>
    <bk>
      <extLst>
        <ext uri="{3e2802c4-a4d2-4d8b-9148-e3be6c30e623}">
          <xlrd:rvb i="9929"/>
        </ext>
      </extLst>
    </bk>
    <bk>
      <extLst>
        <ext uri="{3e2802c4-a4d2-4d8b-9148-e3be6c30e623}">
          <xlrd:rvb i="9930"/>
        </ext>
      </extLst>
    </bk>
    <bk>
      <extLst>
        <ext uri="{3e2802c4-a4d2-4d8b-9148-e3be6c30e623}">
          <xlrd:rvb i="9931"/>
        </ext>
      </extLst>
    </bk>
    <bk>
      <extLst>
        <ext uri="{3e2802c4-a4d2-4d8b-9148-e3be6c30e623}">
          <xlrd:rvb i="9932"/>
        </ext>
      </extLst>
    </bk>
    <bk>
      <extLst>
        <ext uri="{3e2802c4-a4d2-4d8b-9148-e3be6c30e623}">
          <xlrd:rvb i="9933"/>
        </ext>
      </extLst>
    </bk>
    <bk>
      <extLst>
        <ext uri="{3e2802c4-a4d2-4d8b-9148-e3be6c30e623}">
          <xlrd:rvb i="9934"/>
        </ext>
      </extLst>
    </bk>
    <bk>
      <extLst>
        <ext uri="{3e2802c4-a4d2-4d8b-9148-e3be6c30e623}">
          <xlrd:rvb i="9935"/>
        </ext>
      </extLst>
    </bk>
    <bk>
      <extLst>
        <ext uri="{3e2802c4-a4d2-4d8b-9148-e3be6c30e623}">
          <xlrd:rvb i="9936"/>
        </ext>
      </extLst>
    </bk>
    <bk>
      <extLst>
        <ext uri="{3e2802c4-a4d2-4d8b-9148-e3be6c30e623}">
          <xlrd:rvb i="9937"/>
        </ext>
      </extLst>
    </bk>
    <bk>
      <extLst>
        <ext uri="{3e2802c4-a4d2-4d8b-9148-e3be6c30e623}">
          <xlrd:rvb i="9938"/>
        </ext>
      </extLst>
    </bk>
    <bk>
      <extLst>
        <ext uri="{3e2802c4-a4d2-4d8b-9148-e3be6c30e623}">
          <xlrd:rvb i="9939"/>
        </ext>
      </extLst>
    </bk>
    <bk>
      <extLst>
        <ext uri="{3e2802c4-a4d2-4d8b-9148-e3be6c30e623}">
          <xlrd:rvb i="9940"/>
        </ext>
      </extLst>
    </bk>
    <bk>
      <extLst>
        <ext uri="{3e2802c4-a4d2-4d8b-9148-e3be6c30e623}">
          <xlrd:rvb i="9941"/>
        </ext>
      </extLst>
    </bk>
    <bk>
      <extLst>
        <ext uri="{3e2802c4-a4d2-4d8b-9148-e3be6c30e623}">
          <xlrd:rvb i="9942"/>
        </ext>
      </extLst>
    </bk>
    <bk>
      <extLst>
        <ext uri="{3e2802c4-a4d2-4d8b-9148-e3be6c30e623}">
          <xlrd:rvb i="9943"/>
        </ext>
      </extLst>
    </bk>
    <bk>
      <extLst>
        <ext uri="{3e2802c4-a4d2-4d8b-9148-e3be6c30e623}">
          <xlrd:rvb i="9944"/>
        </ext>
      </extLst>
    </bk>
    <bk>
      <extLst>
        <ext uri="{3e2802c4-a4d2-4d8b-9148-e3be6c30e623}">
          <xlrd:rvb i="9945"/>
        </ext>
      </extLst>
    </bk>
    <bk>
      <extLst>
        <ext uri="{3e2802c4-a4d2-4d8b-9148-e3be6c30e623}">
          <xlrd:rvb i="9946"/>
        </ext>
      </extLst>
    </bk>
    <bk>
      <extLst>
        <ext uri="{3e2802c4-a4d2-4d8b-9148-e3be6c30e623}">
          <xlrd:rvb i="9947"/>
        </ext>
      </extLst>
    </bk>
    <bk>
      <extLst>
        <ext uri="{3e2802c4-a4d2-4d8b-9148-e3be6c30e623}">
          <xlrd:rvb i="9948"/>
        </ext>
      </extLst>
    </bk>
    <bk>
      <extLst>
        <ext uri="{3e2802c4-a4d2-4d8b-9148-e3be6c30e623}">
          <xlrd:rvb i="9949"/>
        </ext>
      </extLst>
    </bk>
    <bk>
      <extLst>
        <ext uri="{3e2802c4-a4d2-4d8b-9148-e3be6c30e623}">
          <xlrd:rvb i="9950"/>
        </ext>
      </extLst>
    </bk>
    <bk>
      <extLst>
        <ext uri="{3e2802c4-a4d2-4d8b-9148-e3be6c30e623}">
          <xlrd:rvb i="9951"/>
        </ext>
      </extLst>
    </bk>
    <bk>
      <extLst>
        <ext uri="{3e2802c4-a4d2-4d8b-9148-e3be6c30e623}">
          <xlrd:rvb i="9952"/>
        </ext>
      </extLst>
    </bk>
    <bk>
      <extLst>
        <ext uri="{3e2802c4-a4d2-4d8b-9148-e3be6c30e623}">
          <xlrd:rvb i="9953"/>
        </ext>
      </extLst>
    </bk>
    <bk>
      <extLst>
        <ext uri="{3e2802c4-a4d2-4d8b-9148-e3be6c30e623}">
          <xlrd:rvb i="9954"/>
        </ext>
      </extLst>
    </bk>
    <bk>
      <extLst>
        <ext uri="{3e2802c4-a4d2-4d8b-9148-e3be6c30e623}">
          <xlrd:rvb i="9955"/>
        </ext>
      </extLst>
    </bk>
    <bk>
      <extLst>
        <ext uri="{3e2802c4-a4d2-4d8b-9148-e3be6c30e623}">
          <xlrd:rvb i="9956"/>
        </ext>
      </extLst>
    </bk>
    <bk>
      <extLst>
        <ext uri="{3e2802c4-a4d2-4d8b-9148-e3be6c30e623}">
          <xlrd:rvb i="9957"/>
        </ext>
      </extLst>
    </bk>
    <bk>
      <extLst>
        <ext uri="{3e2802c4-a4d2-4d8b-9148-e3be6c30e623}">
          <xlrd:rvb i="9958"/>
        </ext>
      </extLst>
    </bk>
    <bk>
      <extLst>
        <ext uri="{3e2802c4-a4d2-4d8b-9148-e3be6c30e623}">
          <xlrd:rvb i="9959"/>
        </ext>
      </extLst>
    </bk>
    <bk>
      <extLst>
        <ext uri="{3e2802c4-a4d2-4d8b-9148-e3be6c30e623}">
          <xlrd:rvb i="9960"/>
        </ext>
      </extLst>
    </bk>
    <bk>
      <extLst>
        <ext uri="{3e2802c4-a4d2-4d8b-9148-e3be6c30e623}">
          <xlrd:rvb i="9961"/>
        </ext>
      </extLst>
    </bk>
    <bk>
      <extLst>
        <ext uri="{3e2802c4-a4d2-4d8b-9148-e3be6c30e623}">
          <xlrd:rvb i="9962"/>
        </ext>
      </extLst>
    </bk>
    <bk>
      <extLst>
        <ext uri="{3e2802c4-a4d2-4d8b-9148-e3be6c30e623}">
          <xlrd:rvb i="9963"/>
        </ext>
      </extLst>
    </bk>
    <bk>
      <extLst>
        <ext uri="{3e2802c4-a4d2-4d8b-9148-e3be6c30e623}">
          <xlrd:rvb i="9964"/>
        </ext>
      </extLst>
    </bk>
    <bk>
      <extLst>
        <ext uri="{3e2802c4-a4d2-4d8b-9148-e3be6c30e623}">
          <xlrd:rvb i="9965"/>
        </ext>
      </extLst>
    </bk>
    <bk>
      <extLst>
        <ext uri="{3e2802c4-a4d2-4d8b-9148-e3be6c30e623}">
          <xlrd:rvb i="9966"/>
        </ext>
      </extLst>
    </bk>
    <bk>
      <extLst>
        <ext uri="{3e2802c4-a4d2-4d8b-9148-e3be6c30e623}">
          <xlrd:rvb i="9967"/>
        </ext>
      </extLst>
    </bk>
    <bk>
      <extLst>
        <ext uri="{3e2802c4-a4d2-4d8b-9148-e3be6c30e623}">
          <xlrd:rvb i="9968"/>
        </ext>
      </extLst>
    </bk>
    <bk>
      <extLst>
        <ext uri="{3e2802c4-a4d2-4d8b-9148-e3be6c30e623}">
          <xlrd:rvb i="9969"/>
        </ext>
      </extLst>
    </bk>
    <bk>
      <extLst>
        <ext uri="{3e2802c4-a4d2-4d8b-9148-e3be6c30e623}">
          <xlrd:rvb i="9970"/>
        </ext>
      </extLst>
    </bk>
    <bk>
      <extLst>
        <ext uri="{3e2802c4-a4d2-4d8b-9148-e3be6c30e623}">
          <xlrd:rvb i="9971"/>
        </ext>
      </extLst>
    </bk>
    <bk>
      <extLst>
        <ext uri="{3e2802c4-a4d2-4d8b-9148-e3be6c30e623}">
          <xlrd:rvb i="9972"/>
        </ext>
      </extLst>
    </bk>
    <bk>
      <extLst>
        <ext uri="{3e2802c4-a4d2-4d8b-9148-e3be6c30e623}">
          <xlrd:rvb i="9973"/>
        </ext>
      </extLst>
    </bk>
    <bk>
      <extLst>
        <ext uri="{3e2802c4-a4d2-4d8b-9148-e3be6c30e623}">
          <xlrd:rvb i="9974"/>
        </ext>
      </extLst>
    </bk>
    <bk>
      <extLst>
        <ext uri="{3e2802c4-a4d2-4d8b-9148-e3be6c30e623}">
          <xlrd:rvb i="9975"/>
        </ext>
      </extLst>
    </bk>
    <bk>
      <extLst>
        <ext uri="{3e2802c4-a4d2-4d8b-9148-e3be6c30e623}">
          <xlrd:rvb i="9976"/>
        </ext>
      </extLst>
    </bk>
    <bk>
      <extLst>
        <ext uri="{3e2802c4-a4d2-4d8b-9148-e3be6c30e623}">
          <xlrd:rvb i="9977"/>
        </ext>
      </extLst>
    </bk>
    <bk>
      <extLst>
        <ext uri="{3e2802c4-a4d2-4d8b-9148-e3be6c30e623}">
          <xlrd:rvb i="9978"/>
        </ext>
      </extLst>
    </bk>
    <bk>
      <extLst>
        <ext uri="{3e2802c4-a4d2-4d8b-9148-e3be6c30e623}">
          <xlrd:rvb i="9979"/>
        </ext>
      </extLst>
    </bk>
    <bk>
      <extLst>
        <ext uri="{3e2802c4-a4d2-4d8b-9148-e3be6c30e623}">
          <xlrd:rvb i="9980"/>
        </ext>
      </extLst>
    </bk>
    <bk>
      <extLst>
        <ext uri="{3e2802c4-a4d2-4d8b-9148-e3be6c30e623}">
          <xlrd:rvb i="9981"/>
        </ext>
      </extLst>
    </bk>
    <bk>
      <extLst>
        <ext uri="{3e2802c4-a4d2-4d8b-9148-e3be6c30e623}">
          <xlrd:rvb i="9982"/>
        </ext>
      </extLst>
    </bk>
    <bk>
      <extLst>
        <ext uri="{3e2802c4-a4d2-4d8b-9148-e3be6c30e623}">
          <xlrd:rvb i="9983"/>
        </ext>
      </extLst>
    </bk>
    <bk>
      <extLst>
        <ext uri="{3e2802c4-a4d2-4d8b-9148-e3be6c30e623}">
          <xlrd:rvb i="9984"/>
        </ext>
      </extLst>
    </bk>
    <bk>
      <extLst>
        <ext uri="{3e2802c4-a4d2-4d8b-9148-e3be6c30e623}">
          <xlrd:rvb i="9985"/>
        </ext>
      </extLst>
    </bk>
    <bk>
      <extLst>
        <ext uri="{3e2802c4-a4d2-4d8b-9148-e3be6c30e623}">
          <xlrd:rvb i="9986"/>
        </ext>
      </extLst>
    </bk>
    <bk>
      <extLst>
        <ext uri="{3e2802c4-a4d2-4d8b-9148-e3be6c30e623}">
          <xlrd:rvb i="9987"/>
        </ext>
      </extLst>
    </bk>
    <bk>
      <extLst>
        <ext uri="{3e2802c4-a4d2-4d8b-9148-e3be6c30e623}">
          <xlrd:rvb i="9988"/>
        </ext>
      </extLst>
    </bk>
    <bk>
      <extLst>
        <ext uri="{3e2802c4-a4d2-4d8b-9148-e3be6c30e623}">
          <xlrd:rvb i="9989"/>
        </ext>
      </extLst>
    </bk>
    <bk>
      <extLst>
        <ext uri="{3e2802c4-a4d2-4d8b-9148-e3be6c30e623}">
          <xlrd:rvb i="9990"/>
        </ext>
      </extLst>
    </bk>
    <bk>
      <extLst>
        <ext uri="{3e2802c4-a4d2-4d8b-9148-e3be6c30e623}">
          <xlrd:rvb i="9991"/>
        </ext>
      </extLst>
    </bk>
    <bk>
      <extLst>
        <ext uri="{3e2802c4-a4d2-4d8b-9148-e3be6c30e623}">
          <xlrd:rvb i="9992"/>
        </ext>
      </extLst>
    </bk>
    <bk>
      <extLst>
        <ext uri="{3e2802c4-a4d2-4d8b-9148-e3be6c30e623}">
          <xlrd:rvb i="9993"/>
        </ext>
      </extLst>
    </bk>
    <bk>
      <extLst>
        <ext uri="{3e2802c4-a4d2-4d8b-9148-e3be6c30e623}">
          <xlrd:rvb i="9994"/>
        </ext>
      </extLst>
    </bk>
    <bk>
      <extLst>
        <ext uri="{3e2802c4-a4d2-4d8b-9148-e3be6c30e623}">
          <xlrd:rvb i="9995"/>
        </ext>
      </extLst>
    </bk>
    <bk>
      <extLst>
        <ext uri="{3e2802c4-a4d2-4d8b-9148-e3be6c30e623}">
          <xlrd:rvb i="9996"/>
        </ext>
      </extLst>
    </bk>
    <bk>
      <extLst>
        <ext uri="{3e2802c4-a4d2-4d8b-9148-e3be6c30e623}">
          <xlrd:rvb i="9997"/>
        </ext>
      </extLst>
    </bk>
    <bk>
      <extLst>
        <ext uri="{3e2802c4-a4d2-4d8b-9148-e3be6c30e623}">
          <xlrd:rvb i="9998"/>
        </ext>
      </extLst>
    </bk>
    <bk>
      <extLst>
        <ext uri="{3e2802c4-a4d2-4d8b-9148-e3be6c30e623}">
          <xlrd:rvb i="9999"/>
        </ext>
      </extLst>
    </bk>
    <bk>
      <extLst>
        <ext uri="{3e2802c4-a4d2-4d8b-9148-e3be6c30e623}">
          <xlrd:rvb i="10000"/>
        </ext>
      </extLst>
    </bk>
    <bk>
      <extLst>
        <ext uri="{3e2802c4-a4d2-4d8b-9148-e3be6c30e623}">
          <xlrd:rvb i="10001"/>
        </ext>
      </extLst>
    </bk>
    <bk>
      <extLst>
        <ext uri="{3e2802c4-a4d2-4d8b-9148-e3be6c30e623}">
          <xlrd:rvb i="10002"/>
        </ext>
      </extLst>
    </bk>
    <bk>
      <extLst>
        <ext uri="{3e2802c4-a4d2-4d8b-9148-e3be6c30e623}">
          <xlrd:rvb i="10003"/>
        </ext>
      </extLst>
    </bk>
    <bk>
      <extLst>
        <ext uri="{3e2802c4-a4d2-4d8b-9148-e3be6c30e623}">
          <xlrd:rvb i="10004"/>
        </ext>
      </extLst>
    </bk>
    <bk>
      <extLst>
        <ext uri="{3e2802c4-a4d2-4d8b-9148-e3be6c30e623}">
          <xlrd:rvb i="10005"/>
        </ext>
      </extLst>
    </bk>
    <bk>
      <extLst>
        <ext uri="{3e2802c4-a4d2-4d8b-9148-e3be6c30e623}">
          <xlrd:rvb i="10006"/>
        </ext>
      </extLst>
    </bk>
    <bk>
      <extLst>
        <ext uri="{3e2802c4-a4d2-4d8b-9148-e3be6c30e623}">
          <xlrd:rvb i="10007"/>
        </ext>
      </extLst>
    </bk>
    <bk>
      <extLst>
        <ext uri="{3e2802c4-a4d2-4d8b-9148-e3be6c30e623}">
          <xlrd:rvb i="10008"/>
        </ext>
      </extLst>
    </bk>
    <bk>
      <extLst>
        <ext uri="{3e2802c4-a4d2-4d8b-9148-e3be6c30e623}">
          <xlrd:rvb i="10009"/>
        </ext>
      </extLst>
    </bk>
    <bk>
      <extLst>
        <ext uri="{3e2802c4-a4d2-4d8b-9148-e3be6c30e623}">
          <xlrd:rvb i="10010"/>
        </ext>
      </extLst>
    </bk>
    <bk>
      <extLst>
        <ext uri="{3e2802c4-a4d2-4d8b-9148-e3be6c30e623}">
          <xlrd:rvb i="10011"/>
        </ext>
      </extLst>
    </bk>
    <bk>
      <extLst>
        <ext uri="{3e2802c4-a4d2-4d8b-9148-e3be6c30e623}">
          <xlrd:rvb i="10012"/>
        </ext>
      </extLst>
    </bk>
    <bk>
      <extLst>
        <ext uri="{3e2802c4-a4d2-4d8b-9148-e3be6c30e623}">
          <xlrd:rvb i="10013"/>
        </ext>
      </extLst>
    </bk>
    <bk>
      <extLst>
        <ext uri="{3e2802c4-a4d2-4d8b-9148-e3be6c30e623}">
          <xlrd:rvb i="10014"/>
        </ext>
      </extLst>
    </bk>
    <bk>
      <extLst>
        <ext uri="{3e2802c4-a4d2-4d8b-9148-e3be6c30e623}">
          <xlrd:rvb i="10015"/>
        </ext>
      </extLst>
    </bk>
    <bk>
      <extLst>
        <ext uri="{3e2802c4-a4d2-4d8b-9148-e3be6c30e623}">
          <xlrd:rvb i="10016"/>
        </ext>
      </extLst>
    </bk>
    <bk>
      <extLst>
        <ext uri="{3e2802c4-a4d2-4d8b-9148-e3be6c30e623}">
          <xlrd:rvb i="10017"/>
        </ext>
      </extLst>
    </bk>
    <bk>
      <extLst>
        <ext uri="{3e2802c4-a4d2-4d8b-9148-e3be6c30e623}">
          <xlrd:rvb i="10018"/>
        </ext>
      </extLst>
    </bk>
    <bk>
      <extLst>
        <ext uri="{3e2802c4-a4d2-4d8b-9148-e3be6c30e623}">
          <xlrd:rvb i="10019"/>
        </ext>
      </extLst>
    </bk>
    <bk>
      <extLst>
        <ext uri="{3e2802c4-a4d2-4d8b-9148-e3be6c30e623}">
          <xlrd:rvb i="10020"/>
        </ext>
      </extLst>
    </bk>
    <bk>
      <extLst>
        <ext uri="{3e2802c4-a4d2-4d8b-9148-e3be6c30e623}">
          <xlrd:rvb i="10021"/>
        </ext>
      </extLst>
    </bk>
    <bk>
      <extLst>
        <ext uri="{3e2802c4-a4d2-4d8b-9148-e3be6c30e623}">
          <xlrd:rvb i="10022"/>
        </ext>
      </extLst>
    </bk>
    <bk>
      <extLst>
        <ext uri="{3e2802c4-a4d2-4d8b-9148-e3be6c30e623}">
          <xlrd:rvb i="10023"/>
        </ext>
      </extLst>
    </bk>
    <bk>
      <extLst>
        <ext uri="{3e2802c4-a4d2-4d8b-9148-e3be6c30e623}">
          <xlrd:rvb i="10024"/>
        </ext>
      </extLst>
    </bk>
    <bk>
      <extLst>
        <ext uri="{3e2802c4-a4d2-4d8b-9148-e3be6c30e623}">
          <xlrd:rvb i="10025"/>
        </ext>
      </extLst>
    </bk>
    <bk>
      <extLst>
        <ext uri="{3e2802c4-a4d2-4d8b-9148-e3be6c30e623}">
          <xlrd:rvb i="10026"/>
        </ext>
      </extLst>
    </bk>
    <bk>
      <extLst>
        <ext uri="{3e2802c4-a4d2-4d8b-9148-e3be6c30e623}">
          <xlrd:rvb i="10027"/>
        </ext>
      </extLst>
    </bk>
    <bk>
      <extLst>
        <ext uri="{3e2802c4-a4d2-4d8b-9148-e3be6c30e623}">
          <xlrd:rvb i="10028"/>
        </ext>
      </extLst>
    </bk>
    <bk>
      <extLst>
        <ext uri="{3e2802c4-a4d2-4d8b-9148-e3be6c30e623}">
          <xlrd:rvb i="10029"/>
        </ext>
      </extLst>
    </bk>
    <bk>
      <extLst>
        <ext uri="{3e2802c4-a4d2-4d8b-9148-e3be6c30e623}">
          <xlrd:rvb i="10030"/>
        </ext>
      </extLst>
    </bk>
    <bk>
      <extLst>
        <ext uri="{3e2802c4-a4d2-4d8b-9148-e3be6c30e623}">
          <xlrd:rvb i="10031"/>
        </ext>
      </extLst>
    </bk>
    <bk>
      <extLst>
        <ext uri="{3e2802c4-a4d2-4d8b-9148-e3be6c30e623}">
          <xlrd:rvb i="10032"/>
        </ext>
      </extLst>
    </bk>
    <bk>
      <extLst>
        <ext uri="{3e2802c4-a4d2-4d8b-9148-e3be6c30e623}">
          <xlrd:rvb i="10033"/>
        </ext>
      </extLst>
    </bk>
    <bk>
      <extLst>
        <ext uri="{3e2802c4-a4d2-4d8b-9148-e3be6c30e623}">
          <xlrd:rvb i="10034"/>
        </ext>
      </extLst>
    </bk>
    <bk>
      <extLst>
        <ext uri="{3e2802c4-a4d2-4d8b-9148-e3be6c30e623}">
          <xlrd:rvb i="10035"/>
        </ext>
      </extLst>
    </bk>
    <bk>
      <extLst>
        <ext uri="{3e2802c4-a4d2-4d8b-9148-e3be6c30e623}">
          <xlrd:rvb i="10036"/>
        </ext>
      </extLst>
    </bk>
    <bk>
      <extLst>
        <ext uri="{3e2802c4-a4d2-4d8b-9148-e3be6c30e623}">
          <xlrd:rvb i="10037"/>
        </ext>
      </extLst>
    </bk>
    <bk>
      <extLst>
        <ext uri="{3e2802c4-a4d2-4d8b-9148-e3be6c30e623}">
          <xlrd:rvb i="10038"/>
        </ext>
      </extLst>
    </bk>
    <bk>
      <extLst>
        <ext uri="{3e2802c4-a4d2-4d8b-9148-e3be6c30e623}">
          <xlrd:rvb i="10039"/>
        </ext>
      </extLst>
    </bk>
    <bk>
      <extLst>
        <ext uri="{3e2802c4-a4d2-4d8b-9148-e3be6c30e623}">
          <xlrd:rvb i="10040"/>
        </ext>
      </extLst>
    </bk>
    <bk>
      <extLst>
        <ext uri="{3e2802c4-a4d2-4d8b-9148-e3be6c30e623}">
          <xlrd:rvb i="10041"/>
        </ext>
      </extLst>
    </bk>
    <bk>
      <extLst>
        <ext uri="{3e2802c4-a4d2-4d8b-9148-e3be6c30e623}">
          <xlrd:rvb i="10042"/>
        </ext>
      </extLst>
    </bk>
    <bk>
      <extLst>
        <ext uri="{3e2802c4-a4d2-4d8b-9148-e3be6c30e623}">
          <xlrd:rvb i="10043"/>
        </ext>
      </extLst>
    </bk>
    <bk>
      <extLst>
        <ext uri="{3e2802c4-a4d2-4d8b-9148-e3be6c30e623}">
          <xlrd:rvb i="10044"/>
        </ext>
      </extLst>
    </bk>
    <bk>
      <extLst>
        <ext uri="{3e2802c4-a4d2-4d8b-9148-e3be6c30e623}">
          <xlrd:rvb i="10045"/>
        </ext>
      </extLst>
    </bk>
    <bk>
      <extLst>
        <ext uri="{3e2802c4-a4d2-4d8b-9148-e3be6c30e623}">
          <xlrd:rvb i="10046"/>
        </ext>
      </extLst>
    </bk>
    <bk>
      <extLst>
        <ext uri="{3e2802c4-a4d2-4d8b-9148-e3be6c30e623}">
          <xlrd:rvb i="10047"/>
        </ext>
      </extLst>
    </bk>
    <bk>
      <extLst>
        <ext uri="{3e2802c4-a4d2-4d8b-9148-e3be6c30e623}">
          <xlrd:rvb i="10048"/>
        </ext>
      </extLst>
    </bk>
    <bk>
      <extLst>
        <ext uri="{3e2802c4-a4d2-4d8b-9148-e3be6c30e623}">
          <xlrd:rvb i="10049"/>
        </ext>
      </extLst>
    </bk>
    <bk>
      <extLst>
        <ext uri="{3e2802c4-a4d2-4d8b-9148-e3be6c30e623}">
          <xlrd:rvb i="10050"/>
        </ext>
      </extLst>
    </bk>
    <bk>
      <extLst>
        <ext uri="{3e2802c4-a4d2-4d8b-9148-e3be6c30e623}">
          <xlrd:rvb i="10051"/>
        </ext>
      </extLst>
    </bk>
    <bk>
      <extLst>
        <ext uri="{3e2802c4-a4d2-4d8b-9148-e3be6c30e623}">
          <xlrd:rvb i="10052"/>
        </ext>
      </extLst>
    </bk>
    <bk>
      <extLst>
        <ext uri="{3e2802c4-a4d2-4d8b-9148-e3be6c30e623}">
          <xlrd:rvb i="10053"/>
        </ext>
      </extLst>
    </bk>
    <bk>
      <extLst>
        <ext uri="{3e2802c4-a4d2-4d8b-9148-e3be6c30e623}">
          <xlrd:rvb i="10054"/>
        </ext>
      </extLst>
    </bk>
    <bk>
      <extLst>
        <ext uri="{3e2802c4-a4d2-4d8b-9148-e3be6c30e623}">
          <xlrd:rvb i="10055"/>
        </ext>
      </extLst>
    </bk>
    <bk>
      <extLst>
        <ext uri="{3e2802c4-a4d2-4d8b-9148-e3be6c30e623}">
          <xlrd:rvb i="10056"/>
        </ext>
      </extLst>
    </bk>
    <bk>
      <extLst>
        <ext uri="{3e2802c4-a4d2-4d8b-9148-e3be6c30e623}">
          <xlrd:rvb i="10057"/>
        </ext>
      </extLst>
    </bk>
    <bk>
      <extLst>
        <ext uri="{3e2802c4-a4d2-4d8b-9148-e3be6c30e623}">
          <xlrd:rvb i="10058"/>
        </ext>
      </extLst>
    </bk>
    <bk>
      <extLst>
        <ext uri="{3e2802c4-a4d2-4d8b-9148-e3be6c30e623}">
          <xlrd:rvb i="10059"/>
        </ext>
      </extLst>
    </bk>
    <bk>
      <extLst>
        <ext uri="{3e2802c4-a4d2-4d8b-9148-e3be6c30e623}">
          <xlrd:rvb i="10060"/>
        </ext>
      </extLst>
    </bk>
    <bk>
      <extLst>
        <ext uri="{3e2802c4-a4d2-4d8b-9148-e3be6c30e623}">
          <xlrd:rvb i="10061"/>
        </ext>
      </extLst>
    </bk>
    <bk>
      <extLst>
        <ext uri="{3e2802c4-a4d2-4d8b-9148-e3be6c30e623}">
          <xlrd:rvb i="10062"/>
        </ext>
      </extLst>
    </bk>
    <bk>
      <extLst>
        <ext uri="{3e2802c4-a4d2-4d8b-9148-e3be6c30e623}">
          <xlrd:rvb i="10063"/>
        </ext>
      </extLst>
    </bk>
    <bk>
      <extLst>
        <ext uri="{3e2802c4-a4d2-4d8b-9148-e3be6c30e623}">
          <xlrd:rvb i="10064"/>
        </ext>
      </extLst>
    </bk>
    <bk>
      <extLst>
        <ext uri="{3e2802c4-a4d2-4d8b-9148-e3be6c30e623}">
          <xlrd:rvb i="10065"/>
        </ext>
      </extLst>
    </bk>
    <bk>
      <extLst>
        <ext uri="{3e2802c4-a4d2-4d8b-9148-e3be6c30e623}">
          <xlrd:rvb i="10066"/>
        </ext>
      </extLst>
    </bk>
    <bk>
      <extLst>
        <ext uri="{3e2802c4-a4d2-4d8b-9148-e3be6c30e623}">
          <xlrd:rvb i="10067"/>
        </ext>
      </extLst>
    </bk>
    <bk>
      <extLst>
        <ext uri="{3e2802c4-a4d2-4d8b-9148-e3be6c30e623}">
          <xlrd:rvb i="10068"/>
        </ext>
      </extLst>
    </bk>
    <bk>
      <extLst>
        <ext uri="{3e2802c4-a4d2-4d8b-9148-e3be6c30e623}">
          <xlrd:rvb i="10069"/>
        </ext>
      </extLst>
    </bk>
    <bk>
      <extLst>
        <ext uri="{3e2802c4-a4d2-4d8b-9148-e3be6c30e623}">
          <xlrd:rvb i="10070"/>
        </ext>
      </extLst>
    </bk>
    <bk>
      <extLst>
        <ext uri="{3e2802c4-a4d2-4d8b-9148-e3be6c30e623}">
          <xlrd:rvb i="10071"/>
        </ext>
      </extLst>
    </bk>
    <bk>
      <extLst>
        <ext uri="{3e2802c4-a4d2-4d8b-9148-e3be6c30e623}">
          <xlrd:rvb i="10072"/>
        </ext>
      </extLst>
    </bk>
    <bk>
      <extLst>
        <ext uri="{3e2802c4-a4d2-4d8b-9148-e3be6c30e623}">
          <xlrd:rvb i="10073"/>
        </ext>
      </extLst>
    </bk>
    <bk>
      <extLst>
        <ext uri="{3e2802c4-a4d2-4d8b-9148-e3be6c30e623}">
          <xlrd:rvb i="10074"/>
        </ext>
      </extLst>
    </bk>
    <bk>
      <extLst>
        <ext uri="{3e2802c4-a4d2-4d8b-9148-e3be6c30e623}">
          <xlrd:rvb i="10075"/>
        </ext>
      </extLst>
    </bk>
    <bk>
      <extLst>
        <ext uri="{3e2802c4-a4d2-4d8b-9148-e3be6c30e623}">
          <xlrd:rvb i="10076"/>
        </ext>
      </extLst>
    </bk>
    <bk>
      <extLst>
        <ext uri="{3e2802c4-a4d2-4d8b-9148-e3be6c30e623}">
          <xlrd:rvb i="10077"/>
        </ext>
      </extLst>
    </bk>
    <bk>
      <extLst>
        <ext uri="{3e2802c4-a4d2-4d8b-9148-e3be6c30e623}">
          <xlrd:rvb i="10078"/>
        </ext>
      </extLst>
    </bk>
    <bk>
      <extLst>
        <ext uri="{3e2802c4-a4d2-4d8b-9148-e3be6c30e623}">
          <xlrd:rvb i="10079"/>
        </ext>
      </extLst>
    </bk>
    <bk>
      <extLst>
        <ext uri="{3e2802c4-a4d2-4d8b-9148-e3be6c30e623}">
          <xlrd:rvb i="10080"/>
        </ext>
      </extLst>
    </bk>
    <bk>
      <extLst>
        <ext uri="{3e2802c4-a4d2-4d8b-9148-e3be6c30e623}">
          <xlrd:rvb i="10081"/>
        </ext>
      </extLst>
    </bk>
    <bk>
      <extLst>
        <ext uri="{3e2802c4-a4d2-4d8b-9148-e3be6c30e623}">
          <xlrd:rvb i="10082"/>
        </ext>
      </extLst>
    </bk>
    <bk>
      <extLst>
        <ext uri="{3e2802c4-a4d2-4d8b-9148-e3be6c30e623}">
          <xlrd:rvb i="10083"/>
        </ext>
      </extLst>
    </bk>
    <bk>
      <extLst>
        <ext uri="{3e2802c4-a4d2-4d8b-9148-e3be6c30e623}">
          <xlrd:rvb i="10084"/>
        </ext>
      </extLst>
    </bk>
    <bk>
      <extLst>
        <ext uri="{3e2802c4-a4d2-4d8b-9148-e3be6c30e623}">
          <xlrd:rvb i="10085"/>
        </ext>
      </extLst>
    </bk>
    <bk>
      <extLst>
        <ext uri="{3e2802c4-a4d2-4d8b-9148-e3be6c30e623}">
          <xlrd:rvb i="10086"/>
        </ext>
      </extLst>
    </bk>
    <bk>
      <extLst>
        <ext uri="{3e2802c4-a4d2-4d8b-9148-e3be6c30e623}">
          <xlrd:rvb i="10087"/>
        </ext>
      </extLst>
    </bk>
    <bk>
      <extLst>
        <ext uri="{3e2802c4-a4d2-4d8b-9148-e3be6c30e623}">
          <xlrd:rvb i="10088"/>
        </ext>
      </extLst>
    </bk>
    <bk>
      <extLst>
        <ext uri="{3e2802c4-a4d2-4d8b-9148-e3be6c30e623}">
          <xlrd:rvb i="10089"/>
        </ext>
      </extLst>
    </bk>
    <bk>
      <extLst>
        <ext uri="{3e2802c4-a4d2-4d8b-9148-e3be6c30e623}">
          <xlrd:rvb i="10090"/>
        </ext>
      </extLst>
    </bk>
    <bk>
      <extLst>
        <ext uri="{3e2802c4-a4d2-4d8b-9148-e3be6c30e623}">
          <xlrd:rvb i="10091"/>
        </ext>
      </extLst>
    </bk>
    <bk>
      <extLst>
        <ext uri="{3e2802c4-a4d2-4d8b-9148-e3be6c30e623}">
          <xlrd:rvb i="10092"/>
        </ext>
      </extLst>
    </bk>
    <bk>
      <extLst>
        <ext uri="{3e2802c4-a4d2-4d8b-9148-e3be6c30e623}">
          <xlrd:rvb i="10093"/>
        </ext>
      </extLst>
    </bk>
    <bk>
      <extLst>
        <ext uri="{3e2802c4-a4d2-4d8b-9148-e3be6c30e623}">
          <xlrd:rvb i="10094"/>
        </ext>
      </extLst>
    </bk>
    <bk>
      <extLst>
        <ext uri="{3e2802c4-a4d2-4d8b-9148-e3be6c30e623}">
          <xlrd:rvb i="10095"/>
        </ext>
      </extLst>
    </bk>
    <bk>
      <extLst>
        <ext uri="{3e2802c4-a4d2-4d8b-9148-e3be6c30e623}">
          <xlrd:rvb i="10096"/>
        </ext>
      </extLst>
    </bk>
    <bk>
      <extLst>
        <ext uri="{3e2802c4-a4d2-4d8b-9148-e3be6c30e623}">
          <xlrd:rvb i="10097"/>
        </ext>
      </extLst>
    </bk>
    <bk>
      <extLst>
        <ext uri="{3e2802c4-a4d2-4d8b-9148-e3be6c30e623}">
          <xlrd:rvb i="10098"/>
        </ext>
      </extLst>
    </bk>
    <bk>
      <extLst>
        <ext uri="{3e2802c4-a4d2-4d8b-9148-e3be6c30e623}">
          <xlrd:rvb i="10099"/>
        </ext>
      </extLst>
    </bk>
    <bk>
      <extLst>
        <ext uri="{3e2802c4-a4d2-4d8b-9148-e3be6c30e623}">
          <xlrd:rvb i="10100"/>
        </ext>
      </extLst>
    </bk>
    <bk>
      <extLst>
        <ext uri="{3e2802c4-a4d2-4d8b-9148-e3be6c30e623}">
          <xlrd:rvb i="10101"/>
        </ext>
      </extLst>
    </bk>
    <bk>
      <extLst>
        <ext uri="{3e2802c4-a4d2-4d8b-9148-e3be6c30e623}">
          <xlrd:rvb i="10102"/>
        </ext>
      </extLst>
    </bk>
    <bk>
      <extLst>
        <ext uri="{3e2802c4-a4d2-4d8b-9148-e3be6c30e623}">
          <xlrd:rvb i="10103"/>
        </ext>
      </extLst>
    </bk>
    <bk>
      <extLst>
        <ext uri="{3e2802c4-a4d2-4d8b-9148-e3be6c30e623}">
          <xlrd:rvb i="10104"/>
        </ext>
      </extLst>
    </bk>
    <bk>
      <extLst>
        <ext uri="{3e2802c4-a4d2-4d8b-9148-e3be6c30e623}">
          <xlrd:rvb i="10105"/>
        </ext>
      </extLst>
    </bk>
    <bk>
      <extLst>
        <ext uri="{3e2802c4-a4d2-4d8b-9148-e3be6c30e623}">
          <xlrd:rvb i="10106"/>
        </ext>
      </extLst>
    </bk>
    <bk>
      <extLst>
        <ext uri="{3e2802c4-a4d2-4d8b-9148-e3be6c30e623}">
          <xlrd:rvb i="10107"/>
        </ext>
      </extLst>
    </bk>
    <bk>
      <extLst>
        <ext uri="{3e2802c4-a4d2-4d8b-9148-e3be6c30e623}">
          <xlrd:rvb i="10108"/>
        </ext>
      </extLst>
    </bk>
    <bk>
      <extLst>
        <ext uri="{3e2802c4-a4d2-4d8b-9148-e3be6c30e623}">
          <xlrd:rvb i="10109"/>
        </ext>
      </extLst>
    </bk>
    <bk>
      <extLst>
        <ext uri="{3e2802c4-a4d2-4d8b-9148-e3be6c30e623}">
          <xlrd:rvb i="10110"/>
        </ext>
      </extLst>
    </bk>
    <bk>
      <extLst>
        <ext uri="{3e2802c4-a4d2-4d8b-9148-e3be6c30e623}">
          <xlrd:rvb i="10111"/>
        </ext>
      </extLst>
    </bk>
    <bk>
      <extLst>
        <ext uri="{3e2802c4-a4d2-4d8b-9148-e3be6c30e623}">
          <xlrd:rvb i="10112"/>
        </ext>
      </extLst>
    </bk>
    <bk>
      <extLst>
        <ext uri="{3e2802c4-a4d2-4d8b-9148-e3be6c30e623}">
          <xlrd:rvb i="10113"/>
        </ext>
      </extLst>
    </bk>
    <bk>
      <extLst>
        <ext uri="{3e2802c4-a4d2-4d8b-9148-e3be6c30e623}">
          <xlrd:rvb i="10114"/>
        </ext>
      </extLst>
    </bk>
    <bk>
      <extLst>
        <ext uri="{3e2802c4-a4d2-4d8b-9148-e3be6c30e623}">
          <xlrd:rvb i="10115"/>
        </ext>
      </extLst>
    </bk>
    <bk>
      <extLst>
        <ext uri="{3e2802c4-a4d2-4d8b-9148-e3be6c30e623}">
          <xlrd:rvb i="10116"/>
        </ext>
      </extLst>
    </bk>
    <bk>
      <extLst>
        <ext uri="{3e2802c4-a4d2-4d8b-9148-e3be6c30e623}">
          <xlrd:rvb i="10117"/>
        </ext>
      </extLst>
    </bk>
    <bk>
      <extLst>
        <ext uri="{3e2802c4-a4d2-4d8b-9148-e3be6c30e623}">
          <xlrd:rvb i="10118"/>
        </ext>
      </extLst>
    </bk>
    <bk>
      <extLst>
        <ext uri="{3e2802c4-a4d2-4d8b-9148-e3be6c30e623}">
          <xlrd:rvb i="10119"/>
        </ext>
      </extLst>
    </bk>
    <bk>
      <extLst>
        <ext uri="{3e2802c4-a4d2-4d8b-9148-e3be6c30e623}">
          <xlrd:rvb i="10120"/>
        </ext>
      </extLst>
    </bk>
    <bk>
      <extLst>
        <ext uri="{3e2802c4-a4d2-4d8b-9148-e3be6c30e623}">
          <xlrd:rvb i="10121"/>
        </ext>
      </extLst>
    </bk>
    <bk>
      <extLst>
        <ext uri="{3e2802c4-a4d2-4d8b-9148-e3be6c30e623}">
          <xlrd:rvb i="10122"/>
        </ext>
      </extLst>
    </bk>
    <bk>
      <extLst>
        <ext uri="{3e2802c4-a4d2-4d8b-9148-e3be6c30e623}">
          <xlrd:rvb i="10123"/>
        </ext>
      </extLst>
    </bk>
    <bk>
      <extLst>
        <ext uri="{3e2802c4-a4d2-4d8b-9148-e3be6c30e623}">
          <xlrd:rvb i="10124"/>
        </ext>
      </extLst>
    </bk>
    <bk>
      <extLst>
        <ext uri="{3e2802c4-a4d2-4d8b-9148-e3be6c30e623}">
          <xlrd:rvb i="10125"/>
        </ext>
      </extLst>
    </bk>
    <bk>
      <extLst>
        <ext uri="{3e2802c4-a4d2-4d8b-9148-e3be6c30e623}">
          <xlrd:rvb i="10126"/>
        </ext>
      </extLst>
    </bk>
    <bk>
      <extLst>
        <ext uri="{3e2802c4-a4d2-4d8b-9148-e3be6c30e623}">
          <xlrd:rvb i="10127"/>
        </ext>
      </extLst>
    </bk>
    <bk>
      <extLst>
        <ext uri="{3e2802c4-a4d2-4d8b-9148-e3be6c30e623}">
          <xlrd:rvb i="10128"/>
        </ext>
      </extLst>
    </bk>
    <bk>
      <extLst>
        <ext uri="{3e2802c4-a4d2-4d8b-9148-e3be6c30e623}">
          <xlrd:rvb i="10129"/>
        </ext>
      </extLst>
    </bk>
    <bk>
      <extLst>
        <ext uri="{3e2802c4-a4d2-4d8b-9148-e3be6c30e623}">
          <xlrd:rvb i="10130"/>
        </ext>
      </extLst>
    </bk>
    <bk>
      <extLst>
        <ext uri="{3e2802c4-a4d2-4d8b-9148-e3be6c30e623}">
          <xlrd:rvb i="10131"/>
        </ext>
      </extLst>
    </bk>
    <bk>
      <extLst>
        <ext uri="{3e2802c4-a4d2-4d8b-9148-e3be6c30e623}">
          <xlrd:rvb i="10132"/>
        </ext>
      </extLst>
    </bk>
    <bk>
      <extLst>
        <ext uri="{3e2802c4-a4d2-4d8b-9148-e3be6c30e623}">
          <xlrd:rvb i="10133"/>
        </ext>
      </extLst>
    </bk>
    <bk>
      <extLst>
        <ext uri="{3e2802c4-a4d2-4d8b-9148-e3be6c30e623}">
          <xlrd:rvb i="10134"/>
        </ext>
      </extLst>
    </bk>
    <bk>
      <extLst>
        <ext uri="{3e2802c4-a4d2-4d8b-9148-e3be6c30e623}">
          <xlrd:rvb i="10135"/>
        </ext>
      </extLst>
    </bk>
    <bk>
      <extLst>
        <ext uri="{3e2802c4-a4d2-4d8b-9148-e3be6c30e623}">
          <xlrd:rvb i="10136"/>
        </ext>
      </extLst>
    </bk>
    <bk>
      <extLst>
        <ext uri="{3e2802c4-a4d2-4d8b-9148-e3be6c30e623}">
          <xlrd:rvb i="10137"/>
        </ext>
      </extLst>
    </bk>
    <bk>
      <extLst>
        <ext uri="{3e2802c4-a4d2-4d8b-9148-e3be6c30e623}">
          <xlrd:rvb i="10138"/>
        </ext>
      </extLst>
    </bk>
    <bk>
      <extLst>
        <ext uri="{3e2802c4-a4d2-4d8b-9148-e3be6c30e623}">
          <xlrd:rvb i="10139"/>
        </ext>
      </extLst>
    </bk>
    <bk>
      <extLst>
        <ext uri="{3e2802c4-a4d2-4d8b-9148-e3be6c30e623}">
          <xlrd:rvb i="10140"/>
        </ext>
      </extLst>
    </bk>
    <bk>
      <extLst>
        <ext uri="{3e2802c4-a4d2-4d8b-9148-e3be6c30e623}">
          <xlrd:rvb i="10141"/>
        </ext>
      </extLst>
    </bk>
    <bk>
      <extLst>
        <ext uri="{3e2802c4-a4d2-4d8b-9148-e3be6c30e623}">
          <xlrd:rvb i="10142"/>
        </ext>
      </extLst>
    </bk>
    <bk>
      <extLst>
        <ext uri="{3e2802c4-a4d2-4d8b-9148-e3be6c30e623}">
          <xlrd:rvb i="10143"/>
        </ext>
      </extLst>
    </bk>
    <bk>
      <extLst>
        <ext uri="{3e2802c4-a4d2-4d8b-9148-e3be6c30e623}">
          <xlrd:rvb i="10144"/>
        </ext>
      </extLst>
    </bk>
    <bk>
      <extLst>
        <ext uri="{3e2802c4-a4d2-4d8b-9148-e3be6c30e623}">
          <xlrd:rvb i="10145"/>
        </ext>
      </extLst>
    </bk>
    <bk>
      <extLst>
        <ext uri="{3e2802c4-a4d2-4d8b-9148-e3be6c30e623}">
          <xlrd:rvb i="10146"/>
        </ext>
      </extLst>
    </bk>
    <bk>
      <extLst>
        <ext uri="{3e2802c4-a4d2-4d8b-9148-e3be6c30e623}">
          <xlrd:rvb i="10147"/>
        </ext>
      </extLst>
    </bk>
    <bk>
      <extLst>
        <ext uri="{3e2802c4-a4d2-4d8b-9148-e3be6c30e623}">
          <xlrd:rvb i="10148"/>
        </ext>
      </extLst>
    </bk>
    <bk>
      <extLst>
        <ext uri="{3e2802c4-a4d2-4d8b-9148-e3be6c30e623}">
          <xlrd:rvb i="10149"/>
        </ext>
      </extLst>
    </bk>
    <bk>
      <extLst>
        <ext uri="{3e2802c4-a4d2-4d8b-9148-e3be6c30e623}">
          <xlrd:rvb i="10150"/>
        </ext>
      </extLst>
    </bk>
    <bk>
      <extLst>
        <ext uri="{3e2802c4-a4d2-4d8b-9148-e3be6c30e623}">
          <xlrd:rvb i="10151"/>
        </ext>
      </extLst>
    </bk>
    <bk>
      <extLst>
        <ext uri="{3e2802c4-a4d2-4d8b-9148-e3be6c30e623}">
          <xlrd:rvb i="10152"/>
        </ext>
      </extLst>
    </bk>
    <bk>
      <extLst>
        <ext uri="{3e2802c4-a4d2-4d8b-9148-e3be6c30e623}">
          <xlrd:rvb i="10153"/>
        </ext>
      </extLst>
    </bk>
    <bk>
      <extLst>
        <ext uri="{3e2802c4-a4d2-4d8b-9148-e3be6c30e623}">
          <xlrd:rvb i="10154"/>
        </ext>
      </extLst>
    </bk>
    <bk>
      <extLst>
        <ext uri="{3e2802c4-a4d2-4d8b-9148-e3be6c30e623}">
          <xlrd:rvb i="10155"/>
        </ext>
      </extLst>
    </bk>
    <bk>
      <extLst>
        <ext uri="{3e2802c4-a4d2-4d8b-9148-e3be6c30e623}">
          <xlrd:rvb i="10156"/>
        </ext>
      </extLst>
    </bk>
    <bk>
      <extLst>
        <ext uri="{3e2802c4-a4d2-4d8b-9148-e3be6c30e623}">
          <xlrd:rvb i="10157"/>
        </ext>
      </extLst>
    </bk>
    <bk>
      <extLst>
        <ext uri="{3e2802c4-a4d2-4d8b-9148-e3be6c30e623}">
          <xlrd:rvb i="10158"/>
        </ext>
      </extLst>
    </bk>
    <bk>
      <extLst>
        <ext uri="{3e2802c4-a4d2-4d8b-9148-e3be6c30e623}">
          <xlrd:rvb i="10159"/>
        </ext>
      </extLst>
    </bk>
    <bk>
      <extLst>
        <ext uri="{3e2802c4-a4d2-4d8b-9148-e3be6c30e623}">
          <xlrd:rvb i="10160"/>
        </ext>
      </extLst>
    </bk>
    <bk>
      <extLst>
        <ext uri="{3e2802c4-a4d2-4d8b-9148-e3be6c30e623}">
          <xlrd:rvb i="10161"/>
        </ext>
      </extLst>
    </bk>
    <bk>
      <extLst>
        <ext uri="{3e2802c4-a4d2-4d8b-9148-e3be6c30e623}">
          <xlrd:rvb i="10162"/>
        </ext>
      </extLst>
    </bk>
    <bk>
      <extLst>
        <ext uri="{3e2802c4-a4d2-4d8b-9148-e3be6c30e623}">
          <xlrd:rvb i="10163"/>
        </ext>
      </extLst>
    </bk>
    <bk>
      <extLst>
        <ext uri="{3e2802c4-a4d2-4d8b-9148-e3be6c30e623}">
          <xlrd:rvb i="10164"/>
        </ext>
      </extLst>
    </bk>
    <bk>
      <extLst>
        <ext uri="{3e2802c4-a4d2-4d8b-9148-e3be6c30e623}">
          <xlrd:rvb i="10165"/>
        </ext>
      </extLst>
    </bk>
    <bk>
      <extLst>
        <ext uri="{3e2802c4-a4d2-4d8b-9148-e3be6c30e623}">
          <xlrd:rvb i="10166"/>
        </ext>
      </extLst>
    </bk>
    <bk>
      <extLst>
        <ext uri="{3e2802c4-a4d2-4d8b-9148-e3be6c30e623}">
          <xlrd:rvb i="10167"/>
        </ext>
      </extLst>
    </bk>
    <bk>
      <extLst>
        <ext uri="{3e2802c4-a4d2-4d8b-9148-e3be6c30e623}">
          <xlrd:rvb i="10168"/>
        </ext>
      </extLst>
    </bk>
    <bk>
      <extLst>
        <ext uri="{3e2802c4-a4d2-4d8b-9148-e3be6c30e623}">
          <xlrd:rvb i="10169"/>
        </ext>
      </extLst>
    </bk>
    <bk>
      <extLst>
        <ext uri="{3e2802c4-a4d2-4d8b-9148-e3be6c30e623}">
          <xlrd:rvb i="10170"/>
        </ext>
      </extLst>
    </bk>
    <bk>
      <extLst>
        <ext uri="{3e2802c4-a4d2-4d8b-9148-e3be6c30e623}">
          <xlrd:rvb i="10171"/>
        </ext>
      </extLst>
    </bk>
    <bk>
      <extLst>
        <ext uri="{3e2802c4-a4d2-4d8b-9148-e3be6c30e623}">
          <xlrd:rvb i="10172"/>
        </ext>
      </extLst>
    </bk>
    <bk>
      <extLst>
        <ext uri="{3e2802c4-a4d2-4d8b-9148-e3be6c30e623}">
          <xlrd:rvb i="10173"/>
        </ext>
      </extLst>
    </bk>
    <bk>
      <extLst>
        <ext uri="{3e2802c4-a4d2-4d8b-9148-e3be6c30e623}">
          <xlrd:rvb i="10174"/>
        </ext>
      </extLst>
    </bk>
    <bk>
      <extLst>
        <ext uri="{3e2802c4-a4d2-4d8b-9148-e3be6c30e623}">
          <xlrd:rvb i="10175"/>
        </ext>
      </extLst>
    </bk>
    <bk>
      <extLst>
        <ext uri="{3e2802c4-a4d2-4d8b-9148-e3be6c30e623}">
          <xlrd:rvb i="10176"/>
        </ext>
      </extLst>
    </bk>
    <bk>
      <extLst>
        <ext uri="{3e2802c4-a4d2-4d8b-9148-e3be6c30e623}">
          <xlrd:rvb i="10177"/>
        </ext>
      </extLst>
    </bk>
    <bk>
      <extLst>
        <ext uri="{3e2802c4-a4d2-4d8b-9148-e3be6c30e623}">
          <xlrd:rvb i="10178"/>
        </ext>
      </extLst>
    </bk>
    <bk>
      <extLst>
        <ext uri="{3e2802c4-a4d2-4d8b-9148-e3be6c30e623}">
          <xlrd:rvb i="10179"/>
        </ext>
      </extLst>
    </bk>
    <bk>
      <extLst>
        <ext uri="{3e2802c4-a4d2-4d8b-9148-e3be6c30e623}">
          <xlrd:rvb i="10180"/>
        </ext>
      </extLst>
    </bk>
    <bk>
      <extLst>
        <ext uri="{3e2802c4-a4d2-4d8b-9148-e3be6c30e623}">
          <xlrd:rvb i="10181"/>
        </ext>
      </extLst>
    </bk>
    <bk>
      <extLst>
        <ext uri="{3e2802c4-a4d2-4d8b-9148-e3be6c30e623}">
          <xlrd:rvb i="10182"/>
        </ext>
      </extLst>
    </bk>
    <bk>
      <extLst>
        <ext uri="{3e2802c4-a4d2-4d8b-9148-e3be6c30e623}">
          <xlrd:rvb i="10183"/>
        </ext>
      </extLst>
    </bk>
    <bk>
      <extLst>
        <ext uri="{3e2802c4-a4d2-4d8b-9148-e3be6c30e623}">
          <xlrd:rvb i="10184"/>
        </ext>
      </extLst>
    </bk>
    <bk>
      <extLst>
        <ext uri="{3e2802c4-a4d2-4d8b-9148-e3be6c30e623}">
          <xlrd:rvb i="10185"/>
        </ext>
      </extLst>
    </bk>
    <bk>
      <extLst>
        <ext uri="{3e2802c4-a4d2-4d8b-9148-e3be6c30e623}">
          <xlrd:rvb i="10186"/>
        </ext>
      </extLst>
    </bk>
    <bk>
      <extLst>
        <ext uri="{3e2802c4-a4d2-4d8b-9148-e3be6c30e623}">
          <xlrd:rvb i="10187"/>
        </ext>
      </extLst>
    </bk>
    <bk>
      <extLst>
        <ext uri="{3e2802c4-a4d2-4d8b-9148-e3be6c30e623}">
          <xlrd:rvb i="10188"/>
        </ext>
      </extLst>
    </bk>
    <bk>
      <extLst>
        <ext uri="{3e2802c4-a4d2-4d8b-9148-e3be6c30e623}">
          <xlrd:rvb i="10189"/>
        </ext>
      </extLst>
    </bk>
    <bk>
      <extLst>
        <ext uri="{3e2802c4-a4d2-4d8b-9148-e3be6c30e623}">
          <xlrd:rvb i="10190"/>
        </ext>
      </extLst>
    </bk>
    <bk>
      <extLst>
        <ext uri="{3e2802c4-a4d2-4d8b-9148-e3be6c30e623}">
          <xlrd:rvb i="10191"/>
        </ext>
      </extLst>
    </bk>
    <bk>
      <extLst>
        <ext uri="{3e2802c4-a4d2-4d8b-9148-e3be6c30e623}">
          <xlrd:rvb i="10192"/>
        </ext>
      </extLst>
    </bk>
    <bk>
      <extLst>
        <ext uri="{3e2802c4-a4d2-4d8b-9148-e3be6c30e623}">
          <xlrd:rvb i="10193"/>
        </ext>
      </extLst>
    </bk>
    <bk>
      <extLst>
        <ext uri="{3e2802c4-a4d2-4d8b-9148-e3be6c30e623}">
          <xlrd:rvb i="10194"/>
        </ext>
      </extLst>
    </bk>
    <bk>
      <extLst>
        <ext uri="{3e2802c4-a4d2-4d8b-9148-e3be6c30e623}">
          <xlrd:rvb i="10195"/>
        </ext>
      </extLst>
    </bk>
    <bk>
      <extLst>
        <ext uri="{3e2802c4-a4d2-4d8b-9148-e3be6c30e623}">
          <xlrd:rvb i="10196"/>
        </ext>
      </extLst>
    </bk>
    <bk>
      <extLst>
        <ext uri="{3e2802c4-a4d2-4d8b-9148-e3be6c30e623}">
          <xlrd:rvb i="10197"/>
        </ext>
      </extLst>
    </bk>
    <bk>
      <extLst>
        <ext uri="{3e2802c4-a4d2-4d8b-9148-e3be6c30e623}">
          <xlrd:rvb i="10198"/>
        </ext>
      </extLst>
    </bk>
    <bk>
      <extLst>
        <ext uri="{3e2802c4-a4d2-4d8b-9148-e3be6c30e623}">
          <xlrd:rvb i="10199"/>
        </ext>
      </extLst>
    </bk>
    <bk>
      <extLst>
        <ext uri="{3e2802c4-a4d2-4d8b-9148-e3be6c30e623}">
          <xlrd:rvb i="10200"/>
        </ext>
      </extLst>
    </bk>
    <bk>
      <extLst>
        <ext uri="{3e2802c4-a4d2-4d8b-9148-e3be6c30e623}">
          <xlrd:rvb i="10201"/>
        </ext>
      </extLst>
    </bk>
    <bk>
      <extLst>
        <ext uri="{3e2802c4-a4d2-4d8b-9148-e3be6c30e623}">
          <xlrd:rvb i="10202"/>
        </ext>
      </extLst>
    </bk>
    <bk>
      <extLst>
        <ext uri="{3e2802c4-a4d2-4d8b-9148-e3be6c30e623}">
          <xlrd:rvb i="10203"/>
        </ext>
      </extLst>
    </bk>
    <bk>
      <extLst>
        <ext uri="{3e2802c4-a4d2-4d8b-9148-e3be6c30e623}">
          <xlrd:rvb i="10204"/>
        </ext>
      </extLst>
    </bk>
    <bk>
      <extLst>
        <ext uri="{3e2802c4-a4d2-4d8b-9148-e3be6c30e623}">
          <xlrd:rvb i="10205"/>
        </ext>
      </extLst>
    </bk>
    <bk>
      <extLst>
        <ext uri="{3e2802c4-a4d2-4d8b-9148-e3be6c30e623}">
          <xlrd:rvb i="10206"/>
        </ext>
      </extLst>
    </bk>
    <bk>
      <extLst>
        <ext uri="{3e2802c4-a4d2-4d8b-9148-e3be6c30e623}">
          <xlrd:rvb i="10207"/>
        </ext>
      </extLst>
    </bk>
    <bk>
      <extLst>
        <ext uri="{3e2802c4-a4d2-4d8b-9148-e3be6c30e623}">
          <xlrd:rvb i="10208"/>
        </ext>
      </extLst>
    </bk>
    <bk>
      <extLst>
        <ext uri="{3e2802c4-a4d2-4d8b-9148-e3be6c30e623}">
          <xlrd:rvb i="10209"/>
        </ext>
      </extLst>
    </bk>
    <bk>
      <extLst>
        <ext uri="{3e2802c4-a4d2-4d8b-9148-e3be6c30e623}">
          <xlrd:rvb i="10210"/>
        </ext>
      </extLst>
    </bk>
    <bk>
      <extLst>
        <ext uri="{3e2802c4-a4d2-4d8b-9148-e3be6c30e623}">
          <xlrd:rvb i="10211"/>
        </ext>
      </extLst>
    </bk>
    <bk>
      <extLst>
        <ext uri="{3e2802c4-a4d2-4d8b-9148-e3be6c30e623}">
          <xlrd:rvb i="10212"/>
        </ext>
      </extLst>
    </bk>
    <bk>
      <extLst>
        <ext uri="{3e2802c4-a4d2-4d8b-9148-e3be6c30e623}">
          <xlrd:rvb i="10213"/>
        </ext>
      </extLst>
    </bk>
    <bk>
      <extLst>
        <ext uri="{3e2802c4-a4d2-4d8b-9148-e3be6c30e623}">
          <xlrd:rvb i="10214"/>
        </ext>
      </extLst>
    </bk>
    <bk>
      <extLst>
        <ext uri="{3e2802c4-a4d2-4d8b-9148-e3be6c30e623}">
          <xlrd:rvb i="10215"/>
        </ext>
      </extLst>
    </bk>
    <bk>
      <extLst>
        <ext uri="{3e2802c4-a4d2-4d8b-9148-e3be6c30e623}">
          <xlrd:rvb i="10216"/>
        </ext>
      </extLst>
    </bk>
    <bk>
      <extLst>
        <ext uri="{3e2802c4-a4d2-4d8b-9148-e3be6c30e623}">
          <xlrd:rvb i="10217"/>
        </ext>
      </extLst>
    </bk>
    <bk>
      <extLst>
        <ext uri="{3e2802c4-a4d2-4d8b-9148-e3be6c30e623}">
          <xlrd:rvb i="10218"/>
        </ext>
      </extLst>
    </bk>
    <bk>
      <extLst>
        <ext uri="{3e2802c4-a4d2-4d8b-9148-e3be6c30e623}">
          <xlrd:rvb i="10219"/>
        </ext>
      </extLst>
    </bk>
    <bk>
      <extLst>
        <ext uri="{3e2802c4-a4d2-4d8b-9148-e3be6c30e623}">
          <xlrd:rvb i="10220"/>
        </ext>
      </extLst>
    </bk>
    <bk>
      <extLst>
        <ext uri="{3e2802c4-a4d2-4d8b-9148-e3be6c30e623}">
          <xlrd:rvb i="10221"/>
        </ext>
      </extLst>
    </bk>
    <bk>
      <extLst>
        <ext uri="{3e2802c4-a4d2-4d8b-9148-e3be6c30e623}">
          <xlrd:rvb i="10222"/>
        </ext>
      </extLst>
    </bk>
    <bk>
      <extLst>
        <ext uri="{3e2802c4-a4d2-4d8b-9148-e3be6c30e623}">
          <xlrd:rvb i="10223"/>
        </ext>
      </extLst>
    </bk>
    <bk>
      <extLst>
        <ext uri="{3e2802c4-a4d2-4d8b-9148-e3be6c30e623}">
          <xlrd:rvb i="10224"/>
        </ext>
      </extLst>
    </bk>
    <bk>
      <extLst>
        <ext uri="{3e2802c4-a4d2-4d8b-9148-e3be6c30e623}">
          <xlrd:rvb i="10225"/>
        </ext>
      </extLst>
    </bk>
    <bk>
      <extLst>
        <ext uri="{3e2802c4-a4d2-4d8b-9148-e3be6c30e623}">
          <xlrd:rvb i="10226"/>
        </ext>
      </extLst>
    </bk>
    <bk>
      <extLst>
        <ext uri="{3e2802c4-a4d2-4d8b-9148-e3be6c30e623}">
          <xlrd:rvb i="10227"/>
        </ext>
      </extLst>
    </bk>
    <bk>
      <extLst>
        <ext uri="{3e2802c4-a4d2-4d8b-9148-e3be6c30e623}">
          <xlrd:rvb i="10228"/>
        </ext>
      </extLst>
    </bk>
    <bk>
      <extLst>
        <ext uri="{3e2802c4-a4d2-4d8b-9148-e3be6c30e623}">
          <xlrd:rvb i="10229"/>
        </ext>
      </extLst>
    </bk>
    <bk>
      <extLst>
        <ext uri="{3e2802c4-a4d2-4d8b-9148-e3be6c30e623}">
          <xlrd:rvb i="10230"/>
        </ext>
      </extLst>
    </bk>
    <bk>
      <extLst>
        <ext uri="{3e2802c4-a4d2-4d8b-9148-e3be6c30e623}">
          <xlrd:rvb i="10231"/>
        </ext>
      </extLst>
    </bk>
    <bk>
      <extLst>
        <ext uri="{3e2802c4-a4d2-4d8b-9148-e3be6c30e623}">
          <xlrd:rvb i="10232"/>
        </ext>
      </extLst>
    </bk>
    <bk>
      <extLst>
        <ext uri="{3e2802c4-a4d2-4d8b-9148-e3be6c30e623}">
          <xlrd:rvb i="10233"/>
        </ext>
      </extLst>
    </bk>
    <bk>
      <extLst>
        <ext uri="{3e2802c4-a4d2-4d8b-9148-e3be6c30e623}">
          <xlrd:rvb i="10234"/>
        </ext>
      </extLst>
    </bk>
    <bk>
      <extLst>
        <ext uri="{3e2802c4-a4d2-4d8b-9148-e3be6c30e623}">
          <xlrd:rvb i="10235"/>
        </ext>
      </extLst>
    </bk>
    <bk>
      <extLst>
        <ext uri="{3e2802c4-a4d2-4d8b-9148-e3be6c30e623}">
          <xlrd:rvb i="10236"/>
        </ext>
      </extLst>
    </bk>
    <bk>
      <extLst>
        <ext uri="{3e2802c4-a4d2-4d8b-9148-e3be6c30e623}">
          <xlrd:rvb i="10237"/>
        </ext>
      </extLst>
    </bk>
    <bk>
      <extLst>
        <ext uri="{3e2802c4-a4d2-4d8b-9148-e3be6c30e623}">
          <xlrd:rvb i="10238"/>
        </ext>
      </extLst>
    </bk>
    <bk>
      <extLst>
        <ext uri="{3e2802c4-a4d2-4d8b-9148-e3be6c30e623}">
          <xlrd:rvb i="10239"/>
        </ext>
      </extLst>
    </bk>
    <bk>
      <extLst>
        <ext uri="{3e2802c4-a4d2-4d8b-9148-e3be6c30e623}">
          <xlrd:rvb i="10240"/>
        </ext>
      </extLst>
    </bk>
    <bk>
      <extLst>
        <ext uri="{3e2802c4-a4d2-4d8b-9148-e3be6c30e623}">
          <xlrd:rvb i="10241"/>
        </ext>
      </extLst>
    </bk>
    <bk>
      <extLst>
        <ext uri="{3e2802c4-a4d2-4d8b-9148-e3be6c30e623}">
          <xlrd:rvb i="10242"/>
        </ext>
      </extLst>
    </bk>
    <bk>
      <extLst>
        <ext uri="{3e2802c4-a4d2-4d8b-9148-e3be6c30e623}">
          <xlrd:rvb i="10243"/>
        </ext>
      </extLst>
    </bk>
    <bk>
      <extLst>
        <ext uri="{3e2802c4-a4d2-4d8b-9148-e3be6c30e623}">
          <xlrd:rvb i="10244"/>
        </ext>
      </extLst>
    </bk>
    <bk>
      <extLst>
        <ext uri="{3e2802c4-a4d2-4d8b-9148-e3be6c30e623}">
          <xlrd:rvb i="10245"/>
        </ext>
      </extLst>
    </bk>
    <bk>
      <extLst>
        <ext uri="{3e2802c4-a4d2-4d8b-9148-e3be6c30e623}">
          <xlrd:rvb i="10246"/>
        </ext>
      </extLst>
    </bk>
    <bk>
      <extLst>
        <ext uri="{3e2802c4-a4d2-4d8b-9148-e3be6c30e623}">
          <xlrd:rvb i="10247"/>
        </ext>
      </extLst>
    </bk>
    <bk>
      <extLst>
        <ext uri="{3e2802c4-a4d2-4d8b-9148-e3be6c30e623}">
          <xlrd:rvb i="10248"/>
        </ext>
      </extLst>
    </bk>
    <bk>
      <extLst>
        <ext uri="{3e2802c4-a4d2-4d8b-9148-e3be6c30e623}">
          <xlrd:rvb i="10249"/>
        </ext>
      </extLst>
    </bk>
    <bk>
      <extLst>
        <ext uri="{3e2802c4-a4d2-4d8b-9148-e3be6c30e623}">
          <xlrd:rvb i="10250"/>
        </ext>
      </extLst>
    </bk>
    <bk>
      <extLst>
        <ext uri="{3e2802c4-a4d2-4d8b-9148-e3be6c30e623}">
          <xlrd:rvb i="10251"/>
        </ext>
      </extLst>
    </bk>
    <bk>
      <extLst>
        <ext uri="{3e2802c4-a4d2-4d8b-9148-e3be6c30e623}">
          <xlrd:rvb i="10252"/>
        </ext>
      </extLst>
    </bk>
    <bk>
      <extLst>
        <ext uri="{3e2802c4-a4d2-4d8b-9148-e3be6c30e623}">
          <xlrd:rvb i="10253"/>
        </ext>
      </extLst>
    </bk>
    <bk>
      <extLst>
        <ext uri="{3e2802c4-a4d2-4d8b-9148-e3be6c30e623}">
          <xlrd:rvb i="10254"/>
        </ext>
      </extLst>
    </bk>
    <bk>
      <extLst>
        <ext uri="{3e2802c4-a4d2-4d8b-9148-e3be6c30e623}">
          <xlrd:rvb i="10255"/>
        </ext>
      </extLst>
    </bk>
    <bk>
      <extLst>
        <ext uri="{3e2802c4-a4d2-4d8b-9148-e3be6c30e623}">
          <xlrd:rvb i="10256"/>
        </ext>
      </extLst>
    </bk>
    <bk>
      <extLst>
        <ext uri="{3e2802c4-a4d2-4d8b-9148-e3be6c30e623}">
          <xlrd:rvb i="10257"/>
        </ext>
      </extLst>
    </bk>
    <bk>
      <extLst>
        <ext uri="{3e2802c4-a4d2-4d8b-9148-e3be6c30e623}">
          <xlrd:rvb i="10258"/>
        </ext>
      </extLst>
    </bk>
    <bk>
      <extLst>
        <ext uri="{3e2802c4-a4d2-4d8b-9148-e3be6c30e623}">
          <xlrd:rvb i="10259"/>
        </ext>
      </extLst>
    </bk>
    <bk>
      <extLst>
        <ext uri="{3e2802c4-a4d2-4d8b-9148-e3be6c30e623}">
          <xlrd:rvb i="10260"/>
        </ext>
      </extLst>
    </bk>
    <bk>
      <extLst>
        <ext uri="{3e2802c4-a4d2-4d8b-9148-e3be6c30e623}">
          <xlrd:rvb i="10261"/>
        </ext>
      </extLst>
    </bk>
    <bk>
      <extLst>
        <ext uri="{3e2802c4-a4d2-4d8b-9148-e3be6c30e623}">
          <xlrd:rvb i="10262"/>
        </ext>
      </extLst>
    </bk>
    <bk>
      <extLst>
        <ext uri="{3e2802c4-a4d2-4d8b-9148-e3be6c30e623}">
          <xlrd:rvb i="10263"/>
        </ext>
      </extLst>
    </bk>
    <bk>
      <extLst>
        <ext uri="{3e2802c4-a4d2-4d8b-9148-e3be6c30e623}">
          <xlrd:rvb i="10264"/>
        </ext>
      </extLst>
    </bk>
    <bk>
      <extLst>
        <ext uri="{3e2802c4-a4d2-4d8b-9148-e3be6c30e623}">
          <xlrd:rvb i="10265"/>
        </ext>
      </extLst>
    </bk>
    <bk>
      <extLst>
        <ext uri="{3e2802c4-a4d2-4d8b-9148-e3be6c30e623}">
          <xlrd:rvb i="10266"/>
        </ext>
      </extLst>
    </bk>
    <bk>
      <extLst>
        <ext uri="{3e2802c4-a4d2-4d8b-9148-e3be6c30e623}">
          <xlrd:rvb i="10267"/>
        </ext>
      </extLst>
    </bk>
    <bk>
      <extLst>
        <ext uri="{3e2802c4-a4d2-4d8b-9148-e3be6c30e623}">
          <xlrd:rvb i="10268"/>
        </ext>
      </extLst>
    </bk>
    <bk>
      <extLst>
        <ext uri="{3e2802c4-a4d2-4d8b-9148-e3be6c30e623}">
          <xlrd:rvb i="10269"/>
        </ext>
      </extLst>
    </bk>
    <bk>
      <extLst>
        <ext uri="{3e2802c4-a4d2-4d8b-9148-e3be6c30e623}">
          <xlrd:rvb i="10270"/>
        </ext>
      </extLst>
    </bk>
    <bk>
      <extLst>
        <ext uri="{3e2802c4-a4d2-4d8b-9148-e3be6c30e623}">
          <xlrd:rvb i="10271"/>
        </ext>
      </extLst>
    </bk>
    <bk>
      <extLst>
        <ext uri="{3e2802c4-a4d2-4d8b-9148-e3be6c30e623}">
          <xlrd:rvb i="10272"/>
        </ext>
      </extLst>
    </bk>
    <bk>
      <extLst>
        <ext uri="{3e2802c4-a4d2-4d8b-9148-e3be6c30e623}">
          <xlrd:rvb i="10273"/>
        </ext>
      </extLst>
    </bk>
    <bk>
      <extLst>
        <ext uri="{3e2802c4-a4d2-4d8b-9148-e3be6c30e623}">
          <xlrd:rvb i="10274"/>
        </ext>
      </extLst>
    </bk>
    <bk>
      <extLst>
        <ext uri="{3e2802c4-a4d2-4d8b-9148-e3be6c30e623}">
          <xlrd:rvb i="10275"/>
        </ext>
      </extLst>
    </bk>
    <bk>
      <extLst>
        <ext uri="{3e2802c4-a4d2-4d8b-9148-e3be6c30e623}">
          <xlrd:rvb i="10276"/>
        </ext>
      </extLst>
    </bk>
    <bk>
      <extLst>
        <ext uri="{3e2802c4-a4d2-4d8b-9148-e3be6c30e623}">
          <xlrd:rvb i="10277"/>
        </ext>
      </extLst>
    </bk>
    <bk>
      <extLst>
        <ext uri="{3e2802c4-a4d2-4d8b-9148-e3be6c30e623}">
          <xlrd:rvb i="10278"/>
        </ext>
      </extLst>
    </bk>
    <bk>
      <extLst>
        <ext uri="{3e2802c4-a4d2-4d8b-9148-e3be6c30e623}">
          <xlrd:rvb i="10279"/>
        </ext>
      </extLst>
    </bk>
    <bk>
      <extLst>
        <ext uri="{3e2802c4-a4d2-4d8b-9148-e3be6c30e623}">
          <xlrd:rvb i="10280"/>
        </ext>
      </extLst>
    </bk>
    <bk>
      <extLst>
        <ext uri="{3e2802c4-a4d2-4d8b-9148-e3be6c30e623}">
          <xlrd:rvb i="10281"/>
        </ext>
      </extLst>
    </bk>
    <bk>
      <extLst>
        <ext uri="{3e2802c4-a4d2-4d8b-9148-e3be6c30e623}">
          <xlrd:rvb i="10282"/>
        </ext>
      </extLst>
    </bk>
    <bk>
      <extLst>
        <ext uri="{3e2802c4-a4d2-4d8b-9148-e3be6c30e623}">
          <xlrd:rvb i="10283"/>
        </ext>
      </extLst>
    </bk>
    <bk>
      <extLst>
        <ext uri="{3e2802c4-a4d2-4d8b-9148-e3be6c30e623}">
          <xlrd:rvb i="10284"/>
        </ext>
      </extLst>
    </bk>
    <bk>
      <extLst>
        <ext uri="{3e2802c4-a4d2-4d8b-9148-e3be6c30e623}">
          <xlrd:rvb i="10285"/>
        </ext>
      </extLst>
    </bk>
    <bk>
      <extLst>
        <ext uri="{3e2802c4-a4d2-4d8b-9148-e3be6c30e623}">
          <xlrd:rvb i="10286"/>
        </ext>
      </extLst>
    </bk>
    <bk>
      <extLst>
        <ext uri="{3e2802c4-a4d2-4d8b-9148-e3be6c30e623}">
          <xlrd:rvb i="10287"/>
        </ext>
      </extLst>
    </bk>
    <bk>
      <extLst>
        <ext uri="{3e2802c4-a4d2-4d8b-9148-e3be6c30e623}">
          <xlrd:rvb i="10288"/>
        </ext>
      </extLst>
    </bk>
    <bk>
      <extLst>
        <ext uri="{3e2802c4-a4d2-4d8b-9148-e3be6c30e623}">
          <xlrd:rvb i="10289"/>
        </ext>
      </extLst>
    </bk>
    <bk>
      <extLst>
        <ext uri="{3e2802c4-a4d2-4d8b-9148-e3be6c30e623}">
          <xlrd:rvb i="10290"/>
        </ext>
      </extLst>
    </bk>
    <bk>
      <extLst>
        <ext uri="{3e2802c4-a4d2-4d8b-9148-e3be6c30e623}">
          <xlrd:rvb i="10291"/>
        </ext>
      </extLst>
    </bk>
    <bk>
      <extLst>
        <ext uri="{3e2802c4-a4d2-4d8b-9148-e3be6c30e623}">
          <xlrd:rvb i="10292"/>
        </ext>
      </extLst>
    </bk>
    <bk>
      <extLst>
        <ext uri="{3e2802c4-a4d2-4d8b-9148-e3be6c30e623}">
          <xlrd:rvb i="10293"/>
        </ext>
      </extLst>
    </bk>
    <bk>
      <extLst>
        <ext uri="{3e2802c4-a4d2-4d8b-9148-e3be6c30e623}">
          <xlrd:rvb i="10294"/>
        </ext>
      </extLst>
    </bk>
    <bk>
      <extLst>
        <ext uri="{3e2802c4-a4d2-4d8b-9148-e3be6c30e623}">
          <xlrd:rvb i="10295"/>
        </ext>
      </extLst>
    </bk>
    <bk>
      <extLst>
        <ext uri="{3e2802c4-a4d2-4d8b-9148-e3be6c30e623}">
          <xlrd:rvb i="10296"/>
        </ext>
      </extLst>
    </bk>
    <bk>
      <extLst>
        <ext uri="{3e2802c4-a4d2-4d8b-9148-e3be6c30e623}">
          <xlrd:rvb i="10297"/>
        </ext>
      </extLst>
    </bk>
    <bk>
      <extLst>
        <ext uri="{3e2802c4-a4d2-4d8b-9148-e3be6c30e623}">
          <xlrd:rvb i="10298"/>
        </ext>
      </extLst>
    </bk>
    <bk>
      <extLst>
        <ext uri="{3e2802c4-a4d2-4d8b-9148-e3be6c30e623}">
          <xlrd:rvb i="10299"/>
        </ext>
      </extLst>
    </bk>
    <bk>
      <extLst>
        <ext uri="{3e2802c4-a4d2-4d8b-9148-e3be6c30e623}">
          <xlrd:rvb i="10300"/>
        </ext>
      </extLst>
    </bk>
    <bk>
      <extLst>
        <ext uri="{3e2802c4-a4d2-4d8b-9148-e3be6c30e623}">
          <xlrd:rvb i="10301"/>
        </ext>
      </extLst>
    </bk>
    <bk>
      <extLst>
        <ext uri="{3e2802c4-a4d2-4d8b-9148-e3be6c30e623}">
          <xlrd:rvb i="10302"/>
        </ext>
      </extLst>
    </bk>
    <bk>
      <extLst>
        <ext uri="{3e2802c4-a4d2-4d8b-9148-e3be6c30e623}">
          <xlrd:rvb i="10303"/>
        </ext>
      </extLst>
    </bk>
    <bk>
      <extLst>
        <ext uri="{3e2802c4-a4d2-4d8b-9148-e3be6c30e623}">
          <xlrd:rvb i="10304"/>
        </ext>
      </extLst>
    </bk>
    <bk>
      <extLst>
        <ext uri="{3e2802c4-a4d2-4d8b-9148-e3be6c30e623}">
          <xlrd:rvb i="10305"/>
        </ext>
      </extLst>
    </bk>
    <bk>
      <extLst>
        <ext uri="{3e2802c4-a4d2-4d8b-9148-e3be6c30e623}">
          <xlrd:rvb i="10306"/>
        </ext>
      </extLst>
    </bk>
    <bk>
      <extLst>
        <ext uri="{3e2802c4-a4d2-4d8b-9148-e3be6c30e623}">
          <xlrd:rvb i="10307"/>
        </ext>
      </extLst>
    </bk>
    <bk>
      <extLst>
        <ext uri="{3e2802c4-a4d2-4d8b-9148-e3be6c30e623}">
          <xlrd:rvb i="10308"/>
        </ext>
      </extLst>
    </bk>
    <bk>
      <extLst>
        <ext uri="{3e2802c4-a4d2-4d8b-9148-e3be6c30e623}">
          <xlrd:rvb i="10309"/>
        </ext>
      </extLst>
    </bk>
    <bk>
      <extLst>
        <ext uri="{3e2802c4-a4d2-4d8b-9148-e3be6c30e623}">
          <xlrd:rvb i="10310"/>
        </ext>
      </extLst>
    </bk>
    <bk>
      <extLst>
        <ext uri="{3e2802c4-a4d2-4d8b-9148-e3be6c30e623}">
          <xlrd:rvb i="10311"/>
        </ext>
      </extLst>
    </bk>
    <bk>
      <extLst>
        <ext uri="{3e2802c4-a4d2-4d8b-9148-e3be6c30e623}">
          <xlrd:rvb i="10312"/>
        </ext>
      </extLst>
    </bk>
    <bk>
      <extLst>
        <ext uri="{3e2802c4-a4d2-4d8b-9148-e3be6c30e623}">
          <xlrd:rvb i="10313"/>
        </ext>
      </extLst>
    </bk>
    <bk>
      <extLst>
        <ext uri="{3e2802c4-a4d2-4d8b-9148-e3be6c30e623}">
          <xlrd:rvb i="10314"/>
        </ext>
      </extLst>
    </bk>
    <bk>
      <extLst>
        <ext uri="{3e2802c4-a4d2-4d8b-9148-e3be6c30e623}">
          <xlrd:rvb i="10315"/>
        </ext>
      </extLst>
    </bk>
    <bk>
      <extLst>
        <ext uri="{3e2802c4-a4d2-4d8b-9148-e3be6c30e623}">
          <xlrd:rvb i="10316"/>
        </ext>
      </extLst>
    </bk>
    <bk>
      <extLst>
        <ext uri="{3e2802c4-a4d2-4d8b-9148-e3be6c30e623}">
          <xlrd:rvb i="10317"/>
        </ext>
      </extLst>
    </bk>
    <bk>
      <extLst>
        <ext uri="{3e2802c4-a4d2-4d8b-9148-e3be6c30e623}">
          <xlrd:rvb i="10318"/>
        </ext>
      </extLst>
    </bk>
    <bk>
      <extLst>
        <ext uri="{3e2802c4-a4d2-4d8b-9148-e3be6c30e623}">
          <xlrd:rvb i="10319"/>
        </ext>
      </extLst>
    </bk>
    <bk>
      <extLst>
        <ext uri="{3e2802c4-a4d2-4d8b-9148-e3be6c30e623}">
          <xlrd:rvb i="10320"/>
        </ext>
      </extLst>
    </bk>
    <bk>
      <extLst>
        <ext uri="{3e2802c4-a4d2-4d8b-9148-e3be6c30e623}">
          <xlrd:rvb i="10321"/>
        </ext>
      </extLst>
    </bk>
    <bk>
      <extLst>
        <ext uri="{3e2802c4-a4d2-4d8b-9148-e3be6c30e623}">
          <xlrd:rvb i="10322"/>
        </ext>
      </extLst>
    </bk>
    <bk>
      <extLst>
        <ext uri="{3e2802c4-a4d2-4d8b-9148-e3be6c30e623}">
          <xlrd:rvb i="10323"/>
        </ext>
      </extLst>
    </bk>
    <bk>
      <extLst>
        <ext uri="{3e2802c4-a4d2-4d8b-9148-e3be6c30e623}">
          <xlrd:rvb i="10324"/>
        </ext>
      </extLst>
    </bk>
    <bk>
      <extLst>
        <ext uri="{3e2802c4-a4d2-4d8b-9148-e3be6c30e623}">
          <xlrd:rvb i="10325"/>
        </ext>
      </extLst>
    </bk>
    <bk>
      <extLst>
        <ext uri="{3e2802c4-a4d2-4d8b-9148-e3be6c30e623}">
          <xlrd:rvb i="10326"/>
        </ext>
      </extLst>
    </bk>
    <bk>
      <extLst>
        <ext uri="{3e2802c4-a4d2-4d8b-9148-e3be6c30e623}">
          <xlrd:rvb i="10327"/>
        </ext>
      </extLst>
    </bk>
    <bk>
      <extLst>
        <ext uri="{3e2802c4-a4d2-4d8b-9148-e3be6c30e623}">
          <xlrd:rvb i="10328"/>
        </ext>
      </extLst>
    </bk>
    <bk>
      <extLst>
        <ext uri="{3e2802c4-a4d2-4d8b-9148-e3be6c30e623}">
          <xlrd:rvb i="10329"/>
        </ext>
      </extLst>
    </bk>
    <bk>
      <extLst>
        <ext uri="{3e2802c4-a4d2-4d8b-9148-e3be6c30e623}">
          <xlrd:rvb i="10330"/>
        </ext>
      </extLst>
    </bk>
    <bk>
      <extLst>
        <ext uri="{3e2802c4-a4d2-4d8b-9148-e3be6c30e623}">
          <xlrd:rvb i="10331"/>
        </ext>
      </extLst>
    </bk>
    <bk>
      <extLst>
        <ext uri="{3e2802c4-a4d2-4d8b-9148-e3be6c30e623}">
          <xlrd:rvb i="10332"/>
        </ext>
      </extLst>
    </bk>
    <bk>
      <extLst>
        <ext uri="{3e2802c4-a4d2-4d8b-9148-e3be6c30e623}">
          <xlrd:rvb i="10333"/>
        </ext>
      </extLst>
    </bk>
    <bk>
      <extLst>
        <ext uri="{3e2802c4-a4d2-4d8b-9148-e3be6c30e623}">
          <xlrd:rvb i="10334"/>
        </ext>
      </extLst>
    </bk>
    <bk>
      <extLst>
        <ext uri="{3e2802c4-a4d2-4d8b-9148-e3be6c30e623}">
          <xlrd:rvb i="10335"/>
        </ext>
      </extLst>
    </bk>
    <bk>
      <extLst>
        <ext uri="{3e2802c4-a4d2-4d8b-9148-e3be6c30e623}">
          <xlrd:rvb i="10336"/>
        </ext>
      </extLst>
    </bk>
    <bk>
      <extLst>
        <ext uri="{3e2802c4-a4d2-4d8b-9148-e3be6c30e623}">
          <xlrd:rvb i="10337"/>
        </ext>
      </extLst>
    </bk>
    <bk>
      <extLst>
        <ext uri="{3e2802c4-a4d2-4d8b-9148-e3be6c30e623}">
          <xlrd:rvb i="10338"/>
        </ext>
      </extLst>
    </bk>
    <bk>
      <extLst>
        <ext uri="{3e2802c4-a4d2-4d8b-9148-e3be6c30e623}">
          <xlrd:rvb i="10339"/>
        </ext>
      </extLst>
    </bk>
    <bk>
      <extLst>
        <ext uri="{3e2802c4-a4d2-4d8b-9148-e3be6c30e623}">
          <xlrd:rvb i="10340"/>
        </ext>
      </extLst>
    </bk>
    <bk>
      <extLst>
        <ext uri="{3e2802c4-a4d2-4d8b-9148-e3be6c30e623}">
          <xlrd:rvb i="10341"/>
        </ext>
      </extLst>
    </bk>
    <bk>
      <extLst>
        <ext uri="{3e2802c4-a4d2-4d8b-9148-e3be6c30e623}">
          <xlrd:rvb i="10342"/>
        </ext>
      </extLst>
    </bk>
    <bk>
      <extLst>
        <ext uri="{3e2802c4-a4d2-4d8b-9148-e3be6c30e623}">
          <xlrd:rvb i="10343"/>
        </ext>
      </extLst>
    </bk>
    <bk>
      <extLst>
        <ext uri="{3e2802c4-a4d2-4d8b-9148-e3be6c30e623}">
          <xlrd:rvb i="10344"/>
        </ext>
      </extLst>
    </bk>
    <bk>
      <extLst>
        <ext uri="{3e2802c4-a4d2-4d8b-9148-e3be6c30e623}">
          <xlrd:rvb i="10345"/>
        </ext>
      </extLst>
    </bk>
    <bk>
      <extLst>
        <ext uri="{3e2802c4-a4d2-4d8b-9148-e3be6c30e623}">
          <xlrd:rvb i="10346"/>
        </ext>
      </extLst>
    </bk>
    <bk>
      <extLst>
        <ext uri="{3e2802c4-a4d2-4d8b-9148-e3be6c30e623}">
          <xlrd:rvb i="10347"/>
        </ext>
      </extLst>
    </bk>
    <bk>
      <extLst>
        <ext uri="{3e2802c4-a4d2-4d8b-9148-e3be6c30e623}">
          <xlrd:rvb i="10348"/>
        </ext>
      </extLst>
    </bk>
    <bk>
      <extLst>
        <ext uri="{3e2802c4-a4d2-4d8b-9148-e3be6c30e623}">
          <xlrd:rvb i="10349"/>
        </ext>
      </extLst>
    </bk>
    <bk>
      <extLst>
        <ext uri="{3e2802c4-a4d2-4d8b-9148-e3be6c30e623}">
          <xlrd:rvb i="10350"/>
        </ext>
      </extLst>
    </bk>
    <bk>
      <extLst>
        <ext uri="{3e2802c4-a4d2-4d8b-9148-e3be6c30e623}">
          <xlrd:rvb i="10351"/>
        </ext>
      </extLst>
    </bk>
    <bk>
      <extLst>
        <ext uri="{3e2802c4-a4d2-4d8b-9148-e3be6c30e623}">
          <xlrd:rvb i="10352"/>
        </ext>
      </extLst>
    </bk>
    <bk>
      <extLst>
        <ext uri="{3e2802c4-a4d2-4d8b-9148-e3be6c30e623}">
          <xlrd:rvb i="10353"/>
        </ext>
      </extLst>
    </bk>
    <bk>
      <extLst>
        <ext uri="{3e2802c4-a4d2-4d8b-9148-e3be6c30e623}">
          <xlrd:rvb i="10354"/>
        </ext>
      </extLst>
    </bk>
    <bk>
      <extLst>
        <ext uri="{3e2802c4-a4d2-4d8b-9148-e3be6c30e623}">
          <xlrd:rvb i="10355"/>
        </ext>
      </extLst>
    </bk>
    <bk>
      <extLst>
        <ext uri="{3e2802c4-a4d2-4d8b-9148-e3be6c30e623}">
          <xlrd:rvb i="10356"/>
        </ext>
      </extLst>
    </bk>
    <bk>
      <extLst>
        <ext uri="{3e2802c4-a4d2-4d8b-9148-e3be6c30e623}">
          <xlrd:rvb i="10357"/>
        </ext>
      </extLst>
    </bk>
    <bk>
      <extLst>
        <ext uri="{3e2802c4-a4d2-4d8b-9148-e3be6c30e623}">
          <xlrd:rvb i="10358"/>
        </ext>
      </extLst>
    </bk>
    <bk>
      <extLst>
        <ext uri="{3e2802c4-a4d2-4d8b-9148-e3be6c30e623}">
          <xlrd:rvb i="10359"/>
        </ext>
      </extLst>
    </bk>
    <bk>
      <extLst>
        <ext uri="{3e2802c4-a4d2-4d8b-9148-e3be6c30e623}">
          <xlrd:rvb i="10360"/>
        </ext>
      </extLst>
    </bk>
    <bk>
      <extLst>
        <ext uri="{3e2802c4-a4d2-4d8b-9148-e3be6c30e623}">
          <xlrd:rvb i="10361"/>
        </ext>
      </extLst>
    </bk>
    <bk>
      <extLst>
        <ext uri="{3e2802c4-a4d2-4d8b-9148-e3be6c30e623}">
          <xlrd:rvb i="10362"/>
        </ext>
      </extLst>
    </bk>
    <bk>
      <extLst>
        <ext uri="{3e2802c4-a4d2-4d8b-9148-e3be6c30e623}">
          <xlrd:rvb i="10363"/>
        </ext>
      </extLst>
    </bk>
    <bk>
      <extLst>
        <ext uri="{3e2802c4-a4d2-4d8b-9148-e3be6c30e623}">
          <xlrd:rvb i="10364"/>
        </ext>
      </extLst>
    </bk>
    <bk>
      <extLst>
        <ext uri="{3e2802c4-a4d2-4d8b-9148-e3be6c30e623}">
          <xlrd:rvb i="10365"/>
        </ext>
      </extLst>
    </bk>
    <bk>
      <extLst>
        <ext uri="{3e2802c4-a4d2-4d8b-9148-e3be6c30e623}">
          <xlrd:rvb i="10366"/>
        </ext>
      </extLst>
    </bk>
    <bk>
      <extLst>
        <ext uri="{3e2802c4-a4d2-4d8b-9148-e3be6c30e623}">
          <xlrd:rvb i="10367"/>
        </ext>
      </extLst>
    </bk>
    <bk>
      <extLst>
        <ext uri="{3e2802c4-a4d2-4d8b-9148-e3be6c30e623}">
          <xlrd:rvb i="10368"/>
        </ext>
      </extLst>
    </bk>
    <bk>
      <extLst>
        <ext uri="{3e2802c4-a4d2-4d8b-9148-e3be6c30e623}">
          <xlrd:rvb i="10369"/>
        </ext>
      </extLst>
    </bk>
    <bk>
      <extLst>
        <ext uri="{3e2802c4-a4d2-4d8b-9148-e3be6c30e623}">
          <xlrd:rvb i="10370"/>
        </ext>
      </extLst>
    </bk>
    <bk>
      <extLst>
        <ext uri="{3e2802c4-a4d2-4d8b-9148-e3be6c30e623}">
          <xlrd:rvb i="10371"/>
        </ext>
      </extLst>
    </bk>
    <bk>
      <extLst>
        <ext uri="{3e2802c4-a4d2-4d8b-9148-e3be6c30e623}">
          <xlrd:rvb i="10372"/>
        </ext>
      </extLst>
    </bk>
    <bk>
      <extLst>
        <ext uri="{3e2802c4-a4d2-4d8b-9148-e3be6c30e623}">
          <xlrd:rvb i="10373"/>
        </ext>
      </extLst>
    </bk>
    <bk>
      <extLst>
        <ext uri="{3e2802c4-a4d2-4d8b-9148-e3be6c30e623}">
          <xlrd:rvb i="10374"/>
        </ext>
      </extLst>
    </bk>
    <bk>
      <extLst>
        <ext uri="{3e2802c4-a4d2-4d8b-9148-e3be6c30e623}">
          <xlrd:rvb i="10375"/>
        </ext>
      </extLst>
    </bk>
    <bk>
      <extLst>
        <ext uri="{3e2802c4-a4d2-4d8b-9148-e3be6c30e623}">
          <xlrd:rvb i="10376"/>
        </ext>
      </extLst>
    </bk>
    <bk>
      <extLst>
        <ext uri="{3e2802c4-a4d2-4d8b-9148-e3be6c30e623}">
          <xlrd:rvb i="10377"/>
        </ext>
      </extLst>
    </bk>
    <bk>
      <extLst>
        <ext uri="{3e2802c4-a4d2-4d8b-9148-e3be6c30e623}">
          <xlrd:rvb i="10378"/>
        </ext>
      </extLst>
    </bk>
    <bk>
      <extLst>
        <ext uri="{3e2802c4-a4d2-4d8b-9148-e3be6c30e623}">
          <xlrd:rvb i="10379"/>
        </ext>
      </extLst>
    </bk>
    <bk>
      <extLst>
        <ext uri="{3e2802c4-a4d2-4d8b-9148-e3be6c30e623}">
          <xlrd:rvb i="10380"/>
        </ext>
      </extLst>
    </bk>
    <bk>
      <extLst>
        <ext uri="{3e2802c4-a4d2-4d8b-9148-e3be6c30e623}">
          <xlrd:rvb i="10381"/>
        </ext>
      </extLst>
    </bk>
    <bk>
      <extLst>
        <ext uri="{3e2802c4-a4d2-4d8b-9148-e3be6c30e623}">
          <xlrd:rvb i="10382"/>
        </ext>
      </extLst>
    </bk>
    <bk>
      <extLst>
        <ext uri="{3e2802c4-a4d2-4d8b-9148-e3be6c30e623}">
          <xlrd:rvb i="10383"/>
        </ext>
      </extLst>
    </bk>
    <bk>
      <extLst>
        <ext uri="{3e2802c4-a4d2-4d8b-9148-e3be6c30e623}">
          <xlrd:rvb i="10384"/>
        </ext>
      </extLst>
    </bk>
    <bk>
      <extLst>
        <ext uri="{3e2802c4-a4d2-4d8b-9148-e3be6c30e623}">
          <xlrd:rvb i="10385"/>
        </ext>
      </extLst>
    </bk>
    <bk>
      <extLst>
        <ext uri="{3e2802c4-a4d2-4d8b-9148-e3be6c30e623}">
          <xlrd:rvb i="10386"/>
        </ext>
      </extLst>
    </bk>
    <bk>
      <extLst>
        <ext uri="{3e2802c4-a4d2-4d8b-9148-e3be6c30e623}">
          <xlrd:rvb i="10387"/>
        </ext>
      </extLst>
    </bk>
    <bk>
      <extLst>
        <ext uri="{3e2802c4-a4d2-4d8b-9148-e3be6c30e623}">
          <xlrd:rvb i="10388"/>
        </ext>
      </extLst>
    </bk>
    <bk>
      <extLst>
        <ext uri="{3e2802c4-a4d2-4d8b-9148-e3be6c30e623}">
          <xlrd:rvb i="10389"/>
        </ext>
      </extLst>
    </bk>
    <bk>
      <extLst>
        <ext uri="{3e2802c4-a4d2-4d8b-9148-e3be6c30e623}">
          <xlrd:rvb i="10390"/>
        </ext>
      </extLst>
    </bk>
    <bk>
      <extLst>
        <ext uri="{3e2802c4-a4d2-4d8b-9148-e3be6c30e623}">
          <xlrd:rvb i="10391"/>
        </ext>
      </extLst>
    </bk>
    <bk>
      <extLst>
        <ext uri="{3e2802c4-a4d2-4d8b-9148-e3be6c30e623}">
          <xlrd:rvb i="10392"/>
        </ext>
      </extLst>
    </bk>
    <bk>
      <extLst>
        <ext uri="{3e2802c4-a4d2-4d8b-9148-e3be6c30e623}">
          <xlrd:rvb i="10393"/>
        </ext>
      </extLst>
    </bk>
    <bk>
      <extLst>
        <ext uri="{3e2802c4-a4d2-4d8b-9148-e3be6c30e623}">
          <xlrd:rvb i="10394"/>
        </ext>
      </extLst>
    </bk>
    <bk>
      <extLst>
        <ext uri="{3e2802c4-a4d2-4d8b-9148-e3be6c30e623}">
          <xlrd:rvb i="10395"/>
        </ext>
      </extLst>
    </bk>
    <bk>
      <extLst>
        <ext uri="{3e2802c4-a4d2-4d8b-9148-e3be6c30e623}">
          <xlrd:rvb i="10396"/>
        </ext>
      </extLst>
    </bk>
    <bk>
      <extLst>
        <ext uri="{3e2802c4-a4d2-4d8b-9148-e3be6c30e623}">
          <xlrd:rvb i="10397"/>
        </ext>
      </extLst>
    </bk>
    <bk>
      <extLst>
        <ext uri="{3e2802c4-a4d2-4d8b-9148-e3be6c30e623}">
          <xlrd:rvb i="10398"/>
        </ext>
      </extLst>
    </bk>
    <bk>
      <extLst>
        <ext uri="{3e2802c4-a4d2-4d8b-9148-e3be6c30e623}">
          <xlrd:rvb i="10399"/>
        </ext>
      </extLst>
    </bk>
    <bk>
      <extLst>
        <ext uri="{3e2802c4-a4d2-4d8b-9148-e3be6c30e623}">
          <xlrd:rvb i="10400"/>
        </ext>
      </extLst>
    </bk>
    <bk>
      <extLst>
        <ext uri="{3e2802c4-a4d2-4d8b-9148-e3be6c30e623}">
          <xlrd:rvb i="10401"/>
        </ext>
      </extLst>
    </bk>
    <bk>
      <extLst>
        <ext uri="{3e2802c4-a4d2-4d8b-9148-e3be6c30e623}">
          <xlrd:rvb i="10402"/>
        </ext>
      </extLst>
    </bk>
    <bk>
      <extLst>
        <ext uri="{3e2802c4-a4d2-4d8b-9148-e3be6c30e623}">
          <xlrd:rvb i="10403"/>
        </ext>
      </extLst>
    </bk>
    <bk>
      <extLst>
        <ext uri="{3e2802c4-a4d2-4d8b-9148-e3be6c30e623}">
          <xlrd:rvb i="10404"/>
        </ext>
      </extLst>
    </bk>
    <bk>
      <extLst>
        <ext uri="{3e2802c4-a4d2-4d8b-9148-e3be6c30e623}">
          <xlrd:rvb i="10405"/>
        </ext>
      </extLst>
    </bk>
    <bk>
      <extLst>
        <ext uri="{3e2802c4-a4d2-4d8b-9148-e3be6c30e623}">
          <xlrd:rvb i="10406"/>
        </ext>
      </extLst>
    </bk>
    <bk>
      <extLst>
        <ext uri="{3e2802c4-a4d2-4d8b-9148-e3be6c30e623}">
          <xlrd:rvb i="10407"/>
        </ext>
      </extLst>
    </bk>
    <bk>
      <extLst>
        <ext uri="{3e2802c4-a4d2-4d8b-9148-e3be6c30e623}">
          <xlrd:rvb i="10408"/>
        </ext>
      </extLst>
    </bk>
    <bk>
      <extLst>
        <ext uri="{3e2802c4-a4d2-4d8b-9148-e3be6c30e623}">
          <xlrd:rvb i="10409"/>
        </ext>
      </extLst>
    </bk>
    <bk>
      <extLst>
        <ext uri="{3e2802c4-a4d2-4d8b-9148-e3be6c30e623}">
          <xlrd:rvb i="10410"/>
        </ext>
      </extLst>
    </bk>
    <bk>
      <extLst>
        <ext uri="{3e2802c4-a4d2-4d8b-9148-e3be6c30e623}">
          <xlrd:rvb i="10411"/>
        </ext>
      </extLst>
    </bk>
    <bk>
      <extLst>
        <ext uri="{3e2802c4-a4d2-4d8b-9148-e3be6c30e623}">
          <xlrd:rvb i="10412"/>
        </ext>
      </extLst>
    </bk>
    <bk>
      <extLst>
        <ext uri="{3e2802c4-a4d2-4d8b-9148-e3be6c30e623}">
          <xlrd:rvb i="10413"/>
        </ext>
      </extLst>
    </bk>
    <bk>
      <extLst>
        <ext uri="{3e2802c4-a4d2-4d8b-9148-e3be6c30e623}">
          <xlrd:rvb i="10414"/>
        </ext>
      </extLst>
    </bk>
    <bk>
      <extLst>
        <ext uri="{3e2802c4-a4d2-4d8b-9148-e3be6c30e623}">
          <xlrd:rvb i="10415"/>
        </ext>
      </extLst>
    </bk>
    <bk>
      <extLst>
        <ext uri="{3e2802c4-a4d2-4d8b-9148-e3be6c30e623}">
          <xlrd:rvb i="10416"/>
        </ext>
      </extLst>
    </bk>
    <bk>
      <extLst>
        <ext uri="{3e2802c4-a4d2-4d8b-9148-e3be6c30e623}">
          <xlrd:rvb i="10417"/>
        </ext>
      </extLst>
    </bk>
    <bk>
      <extLst>
        <ext uri="{3e2802c4-a4d2-4d8b-9148-e3be6c30e623}">
          <xlrd:rvb i="10418"/>
        </ext>
      </extLst>
    </bk>
    <bk>
      <extLst>
        <ext uri="{3e2802c4-a4d2-4d8b-9148-e3be6c30e623}">
          <xlrd:rvb i="10419"/>
        </ext>
      </extLst>
    </bk>
    <bk>
      <extLst>
        <ext uri="{3e2802c4-a4d2-4d8b-9148-e3be6c30e623}">
          <xlrd:rvb i="10420"/>
        </ext>
      </extLst>
    </bk>
    <bk>
      <extLst>
        <ext uri="{3e2802c4-a4d2-4d8b-9148-e3be6c30e623}">
          <xlrd:rvb i="10421"/>
        </ext>
      </extLst>
    </bk>
    <bk>
      <extLst>
        <ext uri="{3e2802c4-a4d2-4d8b-9148-e3be6c30e623}">
          <xlrd:rvb i="10422"/>
        </ext>
      </extLst>
    </bk>
    <bk>
      <extLst>
        <ext uri="{3e2802c4-a4d2-4d8b-9148-e3be6c30e623}">
          <xlrd:rvb i="10423"/>
        </ext>
      </extLst>
    </bk>
    <bk>
      <extLst>
        <ext uri="{3e2802c4-a4d2-4d8b-9148-e3be6c30e623}">
          <xlrd:rvb i="10424"/>
        </ext>
      </extLst>
    </bk>
    <bk>
      <extLst>
        <ext uri="{3e2802c4-a4d2-4d8b-9148-e3be6c30e623}">
          <xlrd:rvb i="10425"/>
        </ext>
      </extLst>
    </bk>
    <bk>
      <extLst>
        <ext uri="{3e2802c4-a4d2-4d8b-9148-e3be6c30e623}">
          <xlrd:rvb i="10426"/>
        </ext>
      </extLst>
    </bk>
    <bk>
      <extLst>
        <ext uri="{3e2802c4-a4d2-4d8b-9148-e3be6c30e623}">
          <xlrd:rvb i="10427"/>
        </ext>
      </extLst>
    </bk>
    <bk>
      <extLst>
        <ext uri="{3e2802c4-a4d2-4d8b-9148-e3be6c30e623}">
          <xlrd:rvb i="10428"/>
        </ext>
      </extLst>
    </bk>
    <bk>
      <extLst>
        <ext uri="{3e2802c4-a4d2-4d8b-9148-e3be6c30e623}">
          <xlrd:rvb i="10429"/>
        </ext>
      </extLst>
    </bk>
    <bk>
      <extLst>
        <ext uri="{3e2802c4-a4d2-4d8b-9148-e3be6c30e623}">
          <xlrd:rvb i="10430"/>
        </ext>
      </extLst>
    </bk>
    <bk>
      <extLst>
        <ext uri="{3e2802c4-a4d2-4d8b-9148-e3be6c30e623}">
          <xlrd:rvb i="10431"/>
        </ext>
      </extLst>
    </bk>
    <bk>
      <extLst>
        <ext uri="{3e2802c4-a4d2-4d8b-9148-e3be6c30e623}">
          <xlrd:rvb i="10432"/>
        </ext>
      </extLst>
    </bk>
    <bk>
      <extLst>
        <ext uri="{3e2802c4-a4d2-4d8b-9148-e3be6c30e623}">
          <xlrd:rvb i="10433"/>
        </ext>
      </extLst>
    </bk>
    <bk>
      <extLst>
        <ext uri="{3e2802c4-a4d2-4d8b-9148-e3be6c30e623}">
          <xlrd:rvb i="10434"/>
        </ext>
      </extLst>
    </bk>
    <bk>
      <extLst>
        <ext uri="{3e2802c4-a4d2-4d8b-9148-e3be6c30e623}">
          <xlrd:rvb i="10435"/>
        </ext>
      </extLst>
    </bk>
    <bk>
      <extLst>
        <ext uri="{3e2802c4-a4d2-4d8b-9148-e3be6c30e623}">
          <xlrd:rvb i="10436"/>
        </ext>
      </extLst>
    </bk>
    <bk>
      <extLst>
        <ext uri="{3e2802c4-a4d2-4d8b-9148-e3be6c30e623}">
          <xlrd:rvb i="10437"/>
        </ext>
      </extLst>
    </bk>
    <bk>
      <extLst>
        <ext uri="{3e2802c4-a4d2-4d8b-9148-e3be6c30e623}">
          <xlrd:rvb i="10438"/>
        </ext>
      </extLst>
    </bk>
    <bk>
      <extLst>
        <ext uri="{3e2802c4-a4d2-4d8b-9148-e3be6c30e623}">
          <xlrd:rvb i="10439"/>
        </ext>
      </extLst>
    </bk>
    <bk>
      <extLst>
        <ext uri="{3e2802c4-a4d2-4d8b-9148-e3be6c30e623}">
          <xlrd:rvb i="10440"/>
        </ext>
      </extLst>
    </bk>
    <bk>
      <extLst>
        <ext uri="{3e2802c4-a4d2-4d8b-9148-e3be6c30e623}">
          <xlrd:rvb i="10441"/>
        </ext>
      </extLst>
    </bk>
    <bk>
      <extLst>
        <ext uri="{3e2802c4-a4d2-4d8b-9148-e3be6c30e623}">
          <xlrd:rvb i="10442"/>
        </ext>
      </extLst>
    </bk>
    <bk>
      <extLst>
        <ext uri="{3e2802c4-a4d2-4d8b-9148-e3be6c30e623}">
          <xlrd:rvb i="10443"/>
        </ext>
      </extLst>
    </bk>
    <bk>
      <extLst>
        <ext uri="{3e2802c4-a4d2-4d8b-9148-e3be6c30e623}">
          <xlrd:rvb i="10444"/>
        </ext>
      </extLst>
    </bk>
    <bk>
      <extLst>
        <ext uri="{3e2802c4-a4d2-4d8b-9148-e3be6c30e623}">
          <xlrd:rvb i="10445"/>
        </ext>
      </extLst>
    </bk>
    <bk>
      <extLst>
        <ext uri="{3e2802c4-a4d2-4d8b-9148-e3be6c30e623}">
          <xlrd:rvb i="10446"/>
        </ext>
      </extLst>
    </bk>
    <bk>
      <extLst>
        <ext uri="{3e2802c4-a4d2-4d8b-9148-e3be6c30e623}">
          <xlrd:rvb i="10447"/>
        </ext>
      </extLst>
    </bk>
    <bk>
      <extLst>
        <ext uri="{3e2802c4-a4d2-4d8b-9148-e3be6c30e623}">
          <xlrd:rvb i="10448"/>
        </ext>
      </extLst>
    </bk>
    <bk>
      <extLst>
        <ext uri="{3e2802c4-a4d2-4d8b-9148-e3be6c30e623}">
          <xlrd:rvb i="10449"/>
        </ext>
      </extLst>
    </bk>
    <bk>
      <extLst>
        <ext uri="{3e2802c4-a4d2-4d8b-9148-e3be6c30e623}">
          <xlrd:rvb i="10450"/>
        </ext>
      </extLst>
    </bk>
    <bk>
      <extLst>
        <ext uri="{3e2802c4-a4d2-4d8b-9148-e3be6c30e623}">
          <xlrd:rvb i="10451"/>
        </ext>
      </extLst>
    </bk>
    <bk>
      <extLst>
        <ext uri="{3e2802c4-a4d2-4d8b-9148-e3be6c30e623}">
          <xlrd:rvb i="10452"/>
        </ext>
      </extLst>
    </bk>
    <bk>
      <extLst>
        <ext uri="{3e2802c4-a4d2-4d8b-9148-e3be6c30e623}">
          <xlrd:rvb i="10453"/>
        </ext>
      </extLst>
    </bk>
    <bk>
      <extLst>
        <ext uri="{3e2802c4-a4d2-4d8b-9148-e3be6c30e623}">
          <xlrd:rvb i="10454"/>
        </ext>
      </extLst>
    </bk>
    <bk>
      <extLst>
        <ext uri="{3e2802c4-a4d2-4d8b-9148-e3be6c30e623}">
          <xlrd:rvb i="10455"/>
        </ext>
      </extLst>
    </bk>
    <bk>
      <extLst>
        <ext uri="{3e2802c4-a4d2-4d8b-9148-e3be6c30e623}">
          <xlrd:rvb i="10456"/>
        </ext>
      </extLst>
    </bk>
    <bk>
      <extLst>
        <ext uri="{3e2802c4-a4d2-4d8b-9148-e3be6c30e623}">
          <xlrd:rvb i="10457"/>
        </ext>
      </extLst>
    </bk>
    <bk>
      <extLst>
        <ext uri="{3e2802c4-a4d2-4d8b-9148-e3be6c30e623}">
          <xlrd:rvb i="10458"/>
        </ext>
      </extLst>
    </bk>
    <bk>
      <extLst>
        <ext uri="{3e2802c4-a4d2-4d8b-9148-e3be6c30e623}">
          <xlrd:rvb i="10459"/>
        </ext>
      </extLst>
    </bk>
    <bk>
      <extLst>
        <ext uri="{3e2802c4-a4d2-4d8b-9148-e3be6c30e623}">
          <xlrd:rvb i="10460"/>
        </ext>
      </extLst>
    </bk>
    <bk>
      <extLst>
        <ext uri="{3e2802c4-a4d2-4d8b-9148-e3be6c30e623}">
          <xlrd:rvb i="10461"/>
        </ext>
      </extLst>
    </bk>
    <bk>
      <extLst>
        <ext uri="{3e2802c4-a4d2-4d8b-9148-e3be6c30e623}">
          <xlrd:rvb i="10462"/>
        </ext>
      </extLst>
    </bk>
    <bk>
      <extLst>
        <ext uri="{3e2802c4-a4d2-4d8b-9148-e3be6c30e623}">
          <xlrd:rvb i="10463"/>
        </ext>
      </extLst>
    </bk>
    <bk>
      <extLst>
        <ext uri="{3e2802c4-a4d2-4d8b-9148-e3be6c30e623}">
          <xlrd:rvb i="10464"/>
        </ext>
      </extLst>
    </bk>
    <bk>
      <extLst>
        <ext uri="{3e2802c4-a4d2-4d8b-9148-e3be6c30e623}">
          <xlrd:rvb i="10465"/>
        </ext>
      </extLst>
    </bk>
    <bk>
      <extLst>
        <ext uri="{3e2802c4-a4d2-4d8b-9148-e3be6c30e623}">
          <xlrd:rvb i="10466"/>
        </ext>
      </extLst>
    </bk>
    <bk>
      <extLst>
        <ext uri="{3e2802c4-a4d2-4d8b-9148-e3be6c30e623}">
          <xlrd:rvb i="10467"/>
        </ext>
      </extLst>
    </bk>
    <bk>
      <extLst>
        <ext uri="{3e2802c4-a4d2-4d8b-9148-e3be6c30e623}">
          <xlrd:rvb i="10468"/>
        </ext>
      </extLst>
    </bk>
    <bk>
      <extLst>
        <ext uri="{3e2802c4-a4d2-4d8b-9148-e3be6c30e623}">
          <xlrd:rvb i="10469"/>
        </ext>
      </extLst>
    </bk>
    <bk>
      <extLst>
        <ext uri="{3e2802c4-a4d2-4d8b-9148-e3be6c30e623}">
          <xlrd:rvb i="10470"/>
        </ext>
      </extLst>
    </bk>
    <bk>
      <extLst>
        <ext uri="{3e2802c4-a4d2-4d8b-9148-e3be6c30e623}">
          <xlrd:rvb i="10471"/>
        </ext>
      </extLst>
    </bk>
    <bk>
      <extLst>
        <ext uri="{3e2802c4-a4d2-4d8b-9148-e3be6c30e623}">
          <xlrd:rvb i="10472"/>
        </ext>
      </extLst>
    </bk>
    <bk>
      <extLst>
        <ext uri="{3e2802c4-a4d2-4d8b-9148-e3be6c30e623}">
          <xlrd:rvb i="10473"/>
        </ext>
      </extLst>
    </bk>
    <bk>
      <extLst>
        <ext uri="{3e2802c4-a4d2-4d8b-9148-e3be6c30e623}">
          <xlrd:rvb i="10474"/>
        </ext>
      </extLst>
    </bk>
    <bk>
      <extLst>
        <ext uri="{3e2802c4-a4d2-4d8b-9148-e3be6c30e623}">
          <xlrd:rvb i="10475"/>
        </ext>
      </extLst>
    </bk>
    <bk>
      <extLst>
        <ext uri="{3e2802c4-a4d2-4d8b-9148-e3be6c30e623}">
          <xlrd:rvb i="10476"/>
        </ext>
      </extLst>
    </bk>
    <bk>
      <extLst>
        <ext uri="{3e2802c4-a4d2-4d8b-9148-e3be6c30e623}">
          <xlrd:rvb i="10477"/>
        </ext>
      </extLst>
    </bk>
    <bk>
      <extLst>
        <ext uri="{3e2802c4-a4d2-4d8b-9148-e3be6c30e623}">
          <xlrd:rvb i="10478"/>
        </ext>
      </extLst>
    </bk>
    <bk>
      <extLst>
        <ext uri="{3e2802c4-a4d2-4d8b-9148-e3be6c30e623}">
          <xlrd:rvb i="10479"/>
        </ext>
      </extLst>
    </bk>
    <bk>
      <extLst>
        <ext uri="{3e2802c4-a4d2-4d8b-9148-e3be6c30e623}">
          <xlrd:rvb i="10480"/>
        </ext>
      </extLst>
    </bk>
    <bk>
      <extLst>
        <ext uri="{3e2802c4-a4d2-4d8b-9148-e3be6c30e623}">
          <xlrd:rvb i="10481"/>
        </ext>
      </extLst>
    </bk>
    <bk>
      <extLst>
        <ext uri="{3e2802c4-a4d2-4d8b-9148-e3be6c30e623}">
          <xlrd:rvb i="10482"/>
        </ext>
      </extLst>
    </bk>
    <bk>
      <extLst>
        <ext uri="{3e2802c4-a4d2-4d8b-9148-e3be6c30e623}">
          <xlrd:rvb i="10483"/>
        </ext>
      </extLst>
    </bk>
    <bk>
      <extLst>
        <ext uri="{3e2802c4-a4d2-4d8b-9148-e3be6c30e623}">
          <xlrd:rvb i="10484"/>
        </ext>
      </extLst>
    </bk>
    <bk>
      <extLst>
        <ext uri="{3e2802c4-a4d2-4d8b-9148-e3be6c30e623}">
          <xlrd:rvb i="10485"/>
        </ext>
      </extLst>
    </bk>
    <bk>
      <extLst>
        <ext uri="{3e2802c4-a4d2-4d8b-9148-e3be6c30e623}">
          <xlrd:rvb i="10486"/>
        </ext>
      </extLst>
    </bk>
    <bk>
      <extLst>
        <ext uri="{3e2802c4-a4d2-4d8b-9148-e3be6c30e623}">
          <xlrd:rvb i="10487"/>
        </ext>
      </extLst>
    </bk>
    <bk>
      <extLst>
        <ext uri="{3e2802c4-a4d2-4d8b-9148-e3be6c30e623}">
          <xlrd:rvb i="10488"/>
        </ext>
      </extLst>
    </bk>
    <bk>
      <extLst>
        <ext uri="{3e2802c4-a4d2-4d8b-9148-e3be6c30e623}">
          <xlrd:rvb i="10489"/>
        </ext>
      </extLst>
    </bk>
    <bk>
      <extLst>
        <ext uri="{3e2802c4-a4d2-4d8b-9148-e3be6c30e623}">
          <xlrd:rvb i="10490"/>
        </ext>
      </extLst>
    </bk>
    <bk>
      <extLst>
        <ext uri="{3e2802c4-a4d2-4d8b-9148-e3be6c30e623}">
          <xlrd:rvb i="10491"/>
        </ext>
      </extLst>
    </bk>
    <bk>
      <extLst>
        <ext uri="{3e2802c4-a4d2-4d8b-9148-e3be6c30e623}">
          <xlrd:rvb i="10492"/>
        </ext>
      </extLst>
    </bk>
    <bk>
      <extLst>
        <ext uri="{3e2802c4-a4d2-4d8b-9148-e3be6c30e623}">
          <xlrd:rvb i="10493"/>
        </ext>
      </extLst>
    </bk>
    <bk>
      <extLst>
        <ext uri="{3e2802c4-a4d2-4d8b-9148-e3be6c30e623}">
          <xlrd:rvb i="10494"/>
        </ext>
      </extLst>
    </bk>
    <bk>
      <extLst>
        <ext uri="{3e2802c4-a4d2-4d8b-9148-e3be6c30e623}">
          <xlrd:rvb i="10495"/>
        </ext>
      </extLst>
    </bk>
    <bk>
      <extLst>
        <ext uri="{3e2802c4-a4d2-4d8b-9148-e3be6c30e623}">
          <xlrd:rvb i="10496"/>
        </ext>
      </extLst>
    </bk>
    <bk>
      <extLst>
        <ext uri="{3e2802c4-a4d2-4d8b-9148-e3be6c30e623}">
          <xlrd:rvb i="10497"/>
        </ext>
      </extLst>
    </bk>
    <bk>
      <extLst>
        <ext uri="{3e2802c4-a4d2-4d8b-9148-e3be6c30e623}">
          <xlrd:rvb i="10498"/>
        </ext>
      </extLst>
    </bk>
    <bk>
      <extLst>
        <ext uri="{3e2802c4-a4d2-4d8b-9148-e3be6c30e623}">
          <xlrd:rvb i="10499"/>
        </ext>
      </extLst>
    </bk>
    <bk>
      <extLst>
        <ext uri="{3e2802c4-a4d2-4d8b-9148-e3be6c30e623}">
          <xlrd:rvb i="10500"/>
        </ext>
      </extLst>
    </bk>
    <bk>
      <extLst>
        <ext uri="{3e2802c4-a4d2-4d8b-9148-e3be6c30e623}">
          <xlrd:rvb i="10501"/>
        </ext>
      </extLst>
    </bk>
    <bk>
      <extLst>
        <ext uri="{3e2802c4-a4d2-4d8b-9148-e3be6c30e623}">
          <xlrd:rvb i="10502"/>
        </ext>
      </extLst>
    </bk>
    <bk>
      <extLst>
        <ext uri="{3e2802c4-a4d2-4d8b-9148-e3be6c30e623}">
          <xlrd:rvb i="10503"/>
        </ext>
      </extLst>
    </bk>
    <bk>
      <extLst>
        <ext uri="{3e2802c4-a4d2-4d8b-9148-e3be6c30e623}">
          <xlrd:rvb i="10504"/>
        </ext>
      </extLst>
    </bk>
    <bk>
      <extLst>
        <ext uri="{3e2802c4-a4d2-4d8b-9148-e3be6c30e623}">
          <xlrd:rvb i="10505"/>
        </ext>
      </extLst>
    </bk>
    <bk>
      <extLst>
        <ext uri="{3e2802c4-a4d2-4d8b-9148-e3be6c30e623}">
          <xlrd:rvb i="10506"/>
        </ext>
      </extLst>
    </bk>
    <bk>
      <extLst>
        <ext uri="{3e2802c4-a4d2-4d8b-9148-e3be6c30e623}">
          <xlrd:rvb i="10507"/>
        </ext>
      </extLst>
    </bk>
    <bk>
      <extLst>
        <ext uri="{3e2802c4-a4d2-4d8b-9148-e3be6c30e623}">
          <xlrd:rvb i="10508"/>
        </ext>
      </extLst>
    </bk>
    <bk>
      <extLst>
        <ext uri="{3e2802c4-a4d2-4d8b-9148-e3be6c30e623}">
          <xlrd:rvb i="10509"/>
        </ext>
      </extLst>
    </bk>
    <bk>
      <extLst>
        <ext uri="{3e2802c4-a4d2-4d8b-9148-e3be6c30e623}">
          <xlrd:rvb i="10510"/>
        </ext>
      </extLst>
    </bk>
    <bk>
      <extLst>
        <ext uri="{3e2802c4-a4d2-4d8b-9148-e3be6c30e623}">
          <xlrd:rvb i="10511"/>
        </ext>
      </extLst>
    </bk>
    <bk>
      <extLst>
        <ext uri="{3e2802c4-a4d2-4d8b-9148-e3be6c30e623}">
          <xlrd:rvb i="10512"/>
        </ext>
      </extLst>
    </bk>
    <bk>
      <extLst>
        <ext uri="{3e2802c4-a4d2-4d8b-9148-e3be6c30e623}">
          <xlrd:rvb i="10513"/>
        </ext>
      </extLst>
    </bk>
    <bk>
      <extLst>
        <ext uri="{3e2802c4-a4d2-4d8b-9148-e3be6c30e623}">
          <xlrd:rvb i="10514"/>
        </ext>
      </extLst>
    </bk>
    <bk>
      <extLst>
        <ext uri="{3e2802c4-a4d2-4d8b-9148-e3be6c30e623}">
          <xlrd:rvb i="10515"/>
        </ext>
      </extLst>
    </bk>
    <bk>
      <extLst>
        <ext uri="{3e2802c4-a4d2-4d8b-9148-e3be6c30e623}">
          <xlrd:rvb i="10516"/>
        </ext>
      </extLst>
    </bk>
    <bk>
      <extLst>
        <ext uri="{3e2802c4-a4d2-4d8b-9148-e3be6c30e623}">
          <xlrd:rvb i="10517"/>
        </ext>
      </extLst>
    </bk>
    <bk>
      <extLst>
        <ext uri="{3e2802c4-a4d2-4d8b-9148-e3be6c30e623}">
          <xlrd:rvb i="10518"/>
        </ext>
      </extLst>
    </bk>
    <bk>
      <extLst>
        <ext uri="{3e2802c4-a4d2-4d8b-9148-e3be6c30e623}">
          <xlrd:rvb i="10519"/>
        </ext>
      </extLst>
    </bk>
    <bk>
      <extLst>
        <ext uri="{3e2802c4-a4d2-4d8b-9148-e3be6c30e623}">
          <xlrd:rvb i="10520"/>
        </ext>
      </extLst>
    </bk>
    <bk>
      <extLst>
        <ext uri="{3e2802c4-a4d2-4d8b-9148-e3be6c30e623}">
          <xlrd:rvb i="10521"/>
        </ext>
      </extLst>
    </bk>
    <bk>
      <extLst>
        <ext uri="{3e2802c4-a4d2-4d8b-9148-e3be6c30e623}">
          <xlrd:rvb i="10522"/>
        </ext>
      </extLst>
    </bk>
    <bk>
      <extLst>
        <ext uri="{3e2802c4-a4d2-4d8b-9148-e3be6c30e623}">
          <xlrd:rvb i="10523"/>
        </ext>
      </extLst>
    </bk>
    <bk>
      <extLst>
        <ext uri="{3e2802c4-a4d2-4d8b-9148-e3be6c30e623}">
          <xlrd:rvb i="10524"/>
        </ext>
      </extLst>
    </bk>
    <bk>
      <extLst>
        <ext uri="{3e2802c4-a4d2-4d8b-9148-e3be6c30e623}">
          <xlrd:rvb i="10525"/>
        </ext>
      </extLst>
    </bk>
    <bk>
      <extLst>
        <ext uri="{3e2802c4-a4d2-4d8b-9148-e3be6c30e623}">
          <xlrd:rvb i="10526"/>
        </ext>
      </extLst>
    </bk>
    <bk>
      <extLst>
        <ext uri="{3e2802c4-a4d2-4d8b-9148-e3be6c30e623}">
          <xlrd:rvb i="10527"/>
        </ext>
      </extLst>
    </bk>
    <bk>
      <extLst>
        <ext uri="{3e2802c4-a4d2-4d8b-9148-e3be6c30e623}">
          <xlrd:rvb i="10528"/>
        </ext>
      </extLst>
    </bk>
    <bk>
      <extLst>
        <ext uri="{3e2802c4-a4d2-4d8b-9148-e3be6c30e623}">
          <xlrd:rvb i="10529"/>
        </ext>
      </extLst>
    </bk>
    <bk>
      <extLst>
        <ext uri="{3e2802c4-a4d2-4d8b-9148-e3be6c30e623}">
          <xlrd:rvb i="10530"/>
        </ext>
      </extLst>
    </bk>
    <bk>
      <extLst>
        <ext uri="{3e2802c4-a4d2-4d8b-9148-e3be6c30e623}">
          <xlrd:rvb i="10531"/>
        </ext>
      </extLst>
    </bk>
    <bk>
      <extLst>
        <ext uri="{3e2802c4-a4d2-4d8b-9148-e3be6c30e623}">
          <xlrd:rvb i="10532"/>
        </ext>
      </extLst>
    </bk>
    <bk>
      <extLst>
        <ext uri="{3e2802c4-a4d2-4d8b-9148-e3be6c30e623}">
          <xlrd:rvb i="10533"/>
        </ext>
      </extLst>
    </bk>
    <bk>
      <extLst>
        <ext uri="{3e2802c4-a4d2-4d8b-9148-e3be6c30e623}">
          <xlrd:rvb i="10534"/>
        </ext>
      </extLst>
    </bk>
    <bk>
      <extLst>
        <ext uri="{3e2802c4-a4d2-4d8b-9148-e3be6c30e623}">
          <xlrd:rvb i="10535"/>
        </ext>
      </extLst>
    </bk>
    <bk>
      <extLst>
        <ext uri="{3e2802c4-a4d2-4d8b-9148-e3be6c30e623}">
          <xlrd:rvb i="10536"/>
        </ext>
      </extLst>
    </bk>
    <bk>
      <extLst>
        <ext uri="{3e2802c4-a4d2-4d8b-9148-e3be6c30e623}">
          <xlrd:rvb i="10537"/>
        </ext>
      </extLst>
    </bk>
    <bk>
      <extLst>
        <ext uri="{3e2802c4-a4d2-4d8b-9148-e3be6c30e623}">
          <xlrd:rvb i="10538"/>
        </ext>
      </extLst>
    </bk>
    <bk>
      <extLst>
        <ext uri="{3e2802c4-a4d2-4d8b-9148-e3be6c30e623}">
          <xlrd:rvb i="10539"/>
        </ext>
      </extLst>
    </bk>
    <bk>
      <extLst>
        <ext uri="{3e2802c4-a4d2-4d8b-9148-e3be6c30e623}">
          <xlrd:rvb i="10540"/>
        </ext>
      </extLst>
    </bk>
    <bk>
      <extLst>
        <ext uri="{3e2802c4-a4d2-4d8b-9148-e3be6c30e623}">
          <xlrd:rvb i="10541"/>
        </ext>
      </extLst>
    </bk>
    <bk>
      <extLst>
        <ext uri="{3e2802c4-a4d2-4d8b-9148-e3be6c30e623}">
          <xlrd:rvb i="10542"/>
        </ext>
      </extLst>
    </bk>
    <bk>
      <extLst>
        <ext uri="{3e2802c4-a4d2-4d8b-9148-e3be6c30e623}">
          <xlrd:rvb i="10543"/>
        </ext>
      </extLst>
    </bk>
    <bk>
      <extLst>
        <ext uri="{3e2802c4-a4d2-4d8b-9148-e3be6c30e623}">
          <xlrd:rvb i="10544"/>
        </ext>
      </extLst>
    </bk>
    <bk>
      <extLst>
        <ext uri="{3e2802c4-a4d2-4d8b-9148-e3be6c30e623}">
          <xlrd:rvb i="10545"/>
        </ext>
      </extLst>
    </bk>
    <bk>
      <extLst>
        <ext uri="{3e2802c4-a4d2-4d8b-9148-e3be6c30e623}">
          <xlrd:rvb i="10546"/>
        </ext>
      </extLst>
    </bk>
    <bk>
      <extLst>
        <ext uri="{3e2802c4-a4d2-4d8b-9148-e3be6c30e623}">
          <xlrd:rvb i="10547"/>
        </ext>
      </extLst>
    </bk>
    <bk>
      <extLst>
        <ext uri="{3e2802c4-a4d2-4d8b-9148-e3be6c30e623}">
          <xlrd:rvb i="10548"/>
        </ext>
      </extLst>
    </bk>
    <bk>
      <extLst>
        <ext uri="{3e2802c4-a4d2-4d8b-9148-e3be6c30e623}">
          <xlrd:rvb i="10549"/>
        </ext>
      </extLst>
    </bk>
    <bk>
      <extLst>
        <ext uri="{3e2802c4-a4d2-4d8b-9148-e3be6c30e623}">
          <xlrd:rvb i="10550"/>
        </ext>
      </extLst>
    </bk>
    <bk>
      <extLst>
        <ext uri="{3e2802c4-a4d2-4d8b-9148-e3be6c30e623}">
          <xlrd:rvb i="10551"/>
        </ext>
      </extLst>
    </bk>
    <bk>
      <extLst>
        <ext uri="{3e2802c4-a4d2-4d8b-9148-e3be6c30e623}">
          <xlrd:rvb i="10552"/>
        </ext>
      </extLst>
    </bk>
    <bk>
      <extLst>
        <ext uri="{3e2802c4-a4d2-4d8b-9148-e3be6c30e623}">
          <xlrd:rvb i="10553"/>
        </ext>
      </extLst>
    </bk>
    <bk>
      <extLst>
        <ext uri="{3e2802c4-a4d2-4d8b-9148-e3be6c30e623}">
          <xlrd:rvb i="10554"/>
        </ext>
      </extLst>
    </bk>
    <bk>
      <extLst>
        <ext uri="{3e2802c4-a4d2-4d8b-9148-e3be6c30e623}">
          <xlrd:rvb i="10555"/>
        </ext>
      </extLst>
    </bk>
    <bk>
      <extLst>
        <ext uri="{3e2802c4-a4d2-4d8b-9148-e3be6c30e623}">
          <xlrd:rvb i="10556"/>
        </ext>
      </extLst>
    </bk>
    <bk>
      <extLst>
        <ext uri="{3e2802c4-a4d2-4d8b-9148-e3be6c30e623}">
          <xlrd:rvb i="10557"/>
        </ext>
      </extLst>
    </bk>
    <bk>
      <extLst>
        <ext uri="{3e2802c4-a4d2-4d8b-9148-e3be6c30e623}">
          <xlrd:rvb i="10558"/>
        </ext>
      </extLst>
    </bk>
    <bk>
      <extLst>
        <ext uri="{3e2802c4-a4d2-4d8b-9148-e3be6c30e623}">
          <xlrd:rvb i="10559"/>
        </ext>
      </extLst>
    </bk>
    <bk>
      <extLst>
        <ext uri="{3e2802c4-a4d2-4d8b-9148-e3be6c30e623}">
          <xlrd:rvb i="10560"/>
        </ext>
      </extLst>
    </bk>
    <bk>
      <extLst>
        <ext uri="{3e2802c4-a4d2-4d8b-9148-e3be6c30e623}">
          <xlrd:rvb i="10561"/>
        </ext>
      </extLst>
    </bk>
    <bk>
      <extLst>
        <ext uri="{3e2802c4-a4d2-4d8b-9148-e3be6c30e623}">
          <xlrd:rvb i="10562"/>
        </ext>
      </extLst>
    </bk>
    <bk>
      <extLst>
        <ext uri="{3e2802c4-a4d2-4d8b-9148-e3be6c30e623}">
          <xlrd:rvb i="10563"/>
        </ext>
      </extLst>
    </bk>
    <bk>
      <extLst>
        <ext uri="{3e2802c4-a4d2-4d8b-9148-e3be6c30e623}">
          <xlrd:rvb i="10564"/>
        </ext>
      </extLst>
    </bk>
    <bk>
      <extLst>
        <ext uri="{3e2802c4-a4d2-4d8b-9148-e3be6c30e623}">
          <xlrd:rvb i="10565"/>
        </ext>
      </extLst>
    </bk>
    <bk>
      <extLst>
        <ext uri="{3e2802c4-a4d2-4d8b-9148-e3be6c30e623}">
          <xlrd:rvb i="10566"/>
        </ext>
      </extLst>
    </bk>
    <bk>
      <extLst>
        <ext uri="{3e2802c4-a4d2-4d8b-9148-e3be6c30e623}">
          <xlrd:rvb i="10567"/>
        </ext>
      </extLst>
    </bk>
    <bk>
      <extLst>
        <ext uri="{3e2802c4-a4d2-4d8b-9148-e3be6c30e623}">
          <xlrd:rvb i="10568"/>
        </ext>
      </extLst>
    </bk>
    <bk>
      <extLst>
        <ext uri="{3e2802c4-a4d2-4d8b-9148-e3be6c30e623}">
          <xlrd:rvb i="10569"/>
        </ext>
      </extLst>
    </bk>
    <bk>
      <extLst>
        <ext uri="{3e2802c4-a4d2-4d8b-9148-e3be6c30e623}">
          <xlrd:rvb i="10570"/>
        </ext>
      </extLst>
    </bk>
    <bk>
      <extLst>
        <ext uri="{3e2802c4-a4d2-4d8b-9148-e3be6c30e623}">
          <xlrd:rvb i="10571"/>
        </ext>
      </extLst>
    </bk>
    <bk>
      <extLst>
        <ext uri="{3e2802c4-a4d2-4d8b-9148-e3be6c30e623}">
          <xlrd:rvb i="10572"/>
        </ext>
      </extLst>
    </bk>
    <bk>
      <extLst>
        <ext uri="{3e2802c4-a4d2-4d8b-9148-e3be6c30e623}">
          <xlrd:rvb i="10573"/>
        </ext>
      </extLst>
    </bk>
    <bk>
      <extLst>
        <ext uri="{3e2802c4-a4d2-4d8b-9148-e3be6c30e623}">
          <xlrd:rvb i="10574"/>
        </ext>
      </extLst>
    </bk>
    <bk>
      <extLst>
        <ext uri="{3e2802c4-a4d2-4d8b-9148-e3be6c30e623}">
          <xlrd:rvb i="10575"/>
        </ext>
      </extLst>
    </bk>
    <bk>
      <extLst>
        <ext uri="{3e2802c4-a4d2-4d8b-9148-e3be6c30e623}">
          <xlrd:rvb i="10576"/>
        </ext>
      </extLst>
    </bk>
    <bk>
      <extLst>
        <ext uri="{3e2802c4-a4d2-4d8b-9148-e3be6c30e623}">
          <xlrd:rvb i="10577"/>
        </ext>
      </extLst>
    </bk>
    <bk>
      <extLst>
        <ext uri="{3e2802c4-a4d2-4d8b-9148-e3be6c30e623}">
          <xlrd:rvb i="10578"/>
        </ext>
      </extLst>
    </bk>
    <bk>
      <extLst>
        <ext uri="{3e2802c4-a4d2-4d8b-9148-e3be6c30e623}">
          <xlrd:rvb i="10579"/>
        </ext>
      </extLst>
    </bk>
    <bk>
      <extLst>
        <ext uri="{3e2802c4-a4d2-4d8b-9148-e3be6c30e623}">
          <xlrd:rvb i="10580"/>
        </ext>
      </extLst>
    </bk>
    <bk>
      <extLst>
        <ext uri="{3e2802c4-a4d2-4d8b-9148-e3be6c30e623}">
          <xlrd:rvb i="10581"/>
        </ext>
      </extLst>
    </bk>
    <bk>
      <extLst>
        <ext uri="{3e2802c4-a4d2-4d8b-9148-e3be6c30e623}">
          <xlrd:rvb i="10582"/>
        </ext>
      </extLst>
    </bk>
    <bk>
      <extLst>
        <ext uri="{3e2802c4-a4d2-4d8b-9148-e3be6c30e623}">
          <xlrd:rvb i="10583"/>
        </ext>
      </extLst>
    </bk>
    <bk>
      <extLst>
        <ext uri="{3e2802c4-a4d2-4d8b-9148-e3be6c30e623}">
          <xlrd:rvb i="10584"/>
        </ext>
      </extLst>
    </bk>
    <bk>
      <extLst>
        <ext uri="{3e2802c4-a4d2-4d8b-9148-e3be6c30e623}">
          <xlrd:rvb i="10585"/>
        </ext>
      </extLst>
    </bk>
    <bk>
      <extLst>
        <ext uri="{3e2802c4-a4d2-4d8b-9148-e3be6c30e623}">
          <xlrd:rvb i="10586"/>
        </ext>
      </extLst>
    </bk>
    <bk>
      <extLst>
        <ext uri="{3e2802c4-a4d2-4d8b-9148-e3be6c30e623}">
          <xlrd:rvb i="10587"/>
        </ext>
      </extLst>
    </bk>
    <bk>
      <extLst>
        <ext uri="{3e2802c4-a4d2-4d8b-9148-e3be6c30e623}">
          <xlrd:rvb i="10588"/>
        </ext>
      </extLst>
    </bk>
    <bk>
      <extLst>
        <ext uri="{3e2802c4-a4d2-4d8b-9148-e3be6c30e623}">
          <xlrd:rvb i="10589"/>
        </ext>
      </extLst>
    </bk>
    <bk>
      <extLst>
        <ext uri="{3e2802c4-a4d2-4d8b-9148-e3be6c30e623}">
          <xlrd:rvb i="10590"/>
        </ext>
      </extLst>
    </bk>
    <bk>
      <extLst>
        <ext uri="{3e2802c4-a4d2-4d8b-9148-e3be6c30e623}">
          <xlrd:rvb i="10591"/>
        </ext>
      </extLst>
    </bk>
    <bk>
      <extLst>
        <ext uri="{3e2802c4-a4d2-4d8b-9148-e3be6c30e623}">
          <xlrd:rvb i="10592"/>
        </ext>
      </extLst>
    </bk>
    <bk>
      <extLst>
        <ext uri="{3e2802c4-a4d2-4d8b-9148-e3be6c30e623}">
          <xlrd:rvb i="10593"/>
        </ext>
      </extLst>
    </bk>
    <bk>
      <extLst>
        <ext uri="{3e2802c4-a4d2-4d8b-9148-e3be6c30e623}">
          <xlrd:rvb i="10594"/>
        </ext>
      </extLst>
    </bk>
    <bk>
      <extLst>
        <ext uri="{3e2802c4-a4d2-4d8b-9148-e3be6c30e623}">
          <xlrd:rvb i="10595"/>
        </ext>
      </extLst>
    </bk>
    <bk>
      <extLst>
        <ext uri="{3e2802c4-a4d2-4d8b-9148-e3be6c30e623}">
          <xlrd:rvb i="10596"/>
        </ext>
      </extLst>
    </bk>
    <bk>
      <extLst>
        <ext uri="{3e2802c4-a4d2-4d8b-9148-e3be6c30e623}">
          <xlrd:rvb i="10597"/>
        </ext>
      </extLst>
    </bk>
    <bk>
      <extLst>
        <ext uri="{3e2802c4-a4d2-4d8b-9148-e3be6c30e623}">
          <xlrd:rvb i="10598"/>
        </ext>
      </extLst>
    </bk>
    <bk>
      <extLst>
        <ext uri="{3e2802c4-a4d2-4d8b-9148-e3be6c30e623}">
          <xlrd:rvb i="10599"/>
        </ext>
      </extLst>
    </bk>
    <bk>
      <extLst>
        <ext uri="{3e2802c4-a4d2-4d8b-9148-e3be6c30e623}">
          <xlrd:rvb i="10600"/>
        </ext>
      </extLst>
    </bk>
    <bk>
      <extLst>
        <ext uri="{3e2802c4-a4d2-4d8b-9148-e3be6c30e623}">
          <xlrd:rvb i="10601"/>
        </ext>
      </extLst>
    </bk>
    <bk>
      <extLst>
        <ext uri="{3e2802c4-a4d2-4d8b-9148-e3be6c30e623}">
          <xlrd:rvb i="10602"/>
        </ext>
      </extLst>
    </bk>
    <bk>
      <extLst>
        <ext uri="{3e2802c4-a4d2-4d8b-9148-e3be6c30e623}">
          <xlrd:rvb i="10603"/>
        </ext>
      </extLst>
    </bk>
    <bk>
      <extLst>
        <ext uri="{3e2802c4-a4d2-4d8b-9148-e3be6c30e623}">
          <xlrd:rvb i="10604"/>
        </ext>
      </extLst>
    </bk>
    <bk>
      <extLst>
        <ext uri="{3e2802c4-a4d2-4d8b-9148-e3be6c30e623}">
          <xlrd:rvb i="10605"/>
        </ext>
      </extLst>
    </bk>
    <bk>
      <extLst>
        <ext uri="{3e2802c4-a4d2-4d8b-9148-e3be6c30e623}">
          <xlrd:rvb i="10606"/>
        </ext>
      </extLst>
    </bk>
    <bk>
      <extLst>
        <ext uri="{3e2802c4-a4d2-4d8b-9148-e3be6c30e623}">
          <xlrd:rvb i="10607"/>
        </ext>
      </extLst>
    </bk>
    <bk>
      <extLst>
        <ext uri="{3e2802c4-a4d2-4d8b-9148-e3be6c30e623}">
          <xlrd:rvb i="10608"/>
        </ext>
      </extLst>
    </bk>
    <bk>
      <extLst>
        <ext uri="{3e2802c4-a4d2-4d8b-9148-e3be6c30e623}">
          <xlrd:rvb i="10609"/>
        </ext>
      </extLst>
    </bk>
    <bk>
      <extLst>
        <ext uri="{3e2802c4-a4d2-4d8b-9148-e3be6c30e623}">
          <xlrd:rvb i="10610"/>
        </ext>
      </extLst>
    </bk>
    <bk>
      <extLst>
        <ext uri="{3e2802c4-a4d2-4d8b-9148-e3be6c30e623}">
          <xlrd:rvb i="10611"/>
        </ext>
      </extLst>
    </bk>
    <bk>
      <extLst>
        <ext uri="{3e2802c4-a4d2-4d8b-9148-e3be6c30e623}">
          <xlrd:rvb i="10612"/>
        </ext>
      </extLst>
    </bk>
    <bk>
      <extLst>
        <ext uri="{3e2802c4-a4d2-4d8b-9148-e3be6c30e623}">
          <xlrd:rvb i="10613"/>
        </ext>
      </extLst>
    </bk>
    <bk>
      <extLst>
        <ext uri="{3e2802c4-a4d2-4d8b-9148-e3be6c30e623}">
          <xlrd:rvb i="10614"/>
        </ext>
      </extLst>
    </bk>
    <bk>
      <extLst>
        <ext uri="{3e2802c4-a4d2-4d8b-9148-e3be6c30e623}">
          <xlrd:rvb i="10615"/>
        </ext>
      </extLst>
    </bk>
    <bk>
      <extLst>
        <ext uri="{3e2802c4-a4d2-4d8b-9148-e3be6c30e623}">
          <xlrd:rvb i="10616"/>
        </ext>
      </extLst>
    </bk>
    <bk>
      <extLst>
        <ext uri="{3e2802c4-a4d2-4d8b-9148-e3be6c30e623}">
          <xlrd:rvb i="10617"/>
        </ext>
      </extLst>
    </bk>
    <bk>
      <extLst>
        <ext uri="{3e2802c4-a4d2-4d8b-9148-e3be6c30e623}">
          <xlrd:rvb i="10618"/>
        </ext>
      </extLst>
    </bk>
    <bk>
      <extLst>
        <ext uri="{3e2802c4-a4d2-4d8b-9148-e3be6c30e623}">
          <xlrd:rvb i="10619"/>
        </ext>
      </extLst>
    </bk>
    <bk>
      <extLst>
        <ext uri="{3e2802c4-a4d2-4d8b-9148-e3be6c30e623}">
          <xlrd:rvb i="10620"/>
        </ext>
      </extLst>
    </bk>
    <bk>
      <extLst>
        <ext uri="{3e2802c4-a4d2-4d8b-9148-e3be6c30e623}">
          <xlrd:rvb i="10621"/>
        </ext>
      </extLst>
    </bk>
    <bk>
      <extLst>
        <ext uri="{3e2802c4-a4d2-4d8b-9148-e3be6c30e623}">
          <xlrd:rvb i="10622"/>
        </ext>
      </extLst>
    </bk>
    <bk>
      <extLst>
        <ext uri="{3e2802c4-a4d2-4d8b-9148-e3be6c30e623}">
          <xlrd:rvb i="10623"/>
        </ext>
      </extLst>
    </bk>
    <bk>
      <extLst>
        <ext uri="{3e2802c4-a4d2-4d8b-9148-e3be6c30e623}">
          <xlrd:rvb i="10624"/>
        </ext>
      </extLst>
    </bk>
    <bk>
      <extLst>
        <ext uri="{3e2802c4-a4d2-4d8b-9148-e3be6c30e623}">
          <xlrd:rvb i="10625"/>
        </ext>
      </extLst>
    </bk>
    <bk>
      <extLst>
        <ext uri="{3e2802c4-a4d2-4d8b-9148-e3be6c30e623}">
          <xlrd:rvb i="10626"/>
        </ext>
      </extLst>
    </bk>
    <bk>
      <extLst>
        <ext uri="{3e2802c4-a4d2-4d8b-9148-e3be6c30e623}">
          <xlrd:rvb i="10627"/>
        </ext>
      </extLst>
    </bk>
    <bk>
      <extLst>
        <ext uri="{3e2802c4-a4d2-4d8b-9148-e3be6c30e623}">
          <xlrd:rvb i="10628"/>
        </ext>
      </extLst>
    </bk>
    <bk>
      <extLst>
        <ext uri="{3e2802c4-a4d2-4d8b-9148-e3be6c30e623}">
          <xlrd:rvb i="10629"/>
        </ext>
      </extLst>
    </bk>
    <bk>
      <extLst>
        <ext uri="{3e2802c4-a4d2-4d8b-9148-e3be6c30e623}">
          <xlrd:rvb i="10630"/>
        </ext>
      </extLst>
    </bk>
    <bk>
      <extLst>
        <ext uri="{3e2802c4-a4d2-4d8b-9148-e3be6c30e623}">
          <xlrd:rvb i="10631"/>
        </ext>
      </extLst>
    </bk>
    <bk>
      <extLst>
        <ext uri="{3e2802c4-a4d2-4d8b-9148-e3be6c30e623}">
          <xlrd:rvb i="10632"/>
        </ext>
      </extLst>
    </bk>
    <bk>
      <extLst>
        <ext uri="{3e2802c4-a4d2-4d8b-9148-e3be6c30e623}">
          <xlrd:rvb i="10633"/>
        </ext>
      </extLst>
    </bk>
    <bk>
      <extLst>
        <ext uri="{3e2802c4-a4d2-4d8b-9148-e3be6c30e623}">
          <xlrd:rvb i="10634"/>
        </ext>
      </extLst>
    </bk>
    <bk>
      <extLst>
        <ext uri="{3e2802c4-a4d2-4d8b-9148-e3be6c30e623}">
          <xlrd:rvb i="10635"/>
        </ext>
      </extLst>
    </bk>
    <bk>
      <extLst>
        <ext uri="{3e2802c4-a4d2-4d8b-9148-e3be6c30e623}">
          <xlrd:rvb i="10636"/>
        </ext>
      </extLst>
    </bk>
    <bk>
      <extLst>
        <ext uri="{3e2802c4-a4d2-4d8b-9148-e3be6c30e623}">
          <xlrd:rvb i="10637"/>
        </ext>
      </extLst>
    </bk>
    <bk>
      <extLst>
        <ext uri="{3e2802c4-a4d2-4d8b-9148-e3be6c30e623}">
          <xlrd:rvb i="10638"/>
        </ext>
      </extLst>
    </bk>
    <bk>
      <extLst>
        <ext uri="{3e2802c4-a4d2-4d8b-9148-e3be6c30e623}">
          <xlrd:rvb i="10639"/>
        </ext>
      </extLst>
    </bk>
    <bk>
      <extLst>
        <ext uri="{3e2802c4-a4d2-4d8b-9148-e3be6c30e623}">
          <xlrd:rvb i="10640"/>
        </ext>
      </extLst>
    </bk>
    <bk>
      <extLst>
        <ext uri="{3e2802c4-a4d2-4d8b-9148-e3be6c30e623}">
          <xlrd:rvb i="10641"/>
        </ext>
      </extLst>
    </bk>
    <bk>
      <extLst>
        <ext uri="{3e2802c4-a4d2-4d8b-9148-e3be6c30e623}">
          <xlrd:rvb i="10642"/>
        </ext>
      </extLst>
    </bk>
    <bk>
      <extLst>
        <ext uri="{3e2802c4-a4d2-4d8b-9148-e3be6c30e623}">
          <xlrd:rvb i="10643"/>
        </ext>
      </extLst>
    </bk>
    <bk>
      <extLst>
        <ext uri="{3e2802c4-a4d2-4d8b-9148-e3be6c30e623}">
          <xlrd:rvb i="10644"/>
        </ext>
      </extLst>
    </bk>
    <bk>
      <extLst>
        <ext uri="{3e2802c4-a4d2-4d8b-9148-e3be6c30e623}">
          <xlrd:rvb i="10645"/>
        </ext>
      </extLst>
    </bk>
    <bk>
      <extLst>
        <ext uri="{3e2802c4-a4d2-4d8b-9148-e3be6c30e623}">
          <xlrd:rvb i="10646"/>
        </ext>
      </extLst>
    </bk>
    <bk>
      <extLst>
        <ext uri="{3e2802c4-a4d2-4d8b-9148-e3be6c30e623}">
          <xlrd:rvb i="10647"/>
        </ext>
      </extLst>
    </bk>
    <bk>
      <extLst>
        <ext uri="{3e2802c4-a4d2-4d8b-9148-e3be6c30e623}">
          <xlrd:rvb i="10648"/>
        </ext>
      </extLst>
    </bk>
    <bk>
      <extLst>
        <ext uri="{3e2802c4-a4d2-4d8b-9148-e3be6c30e623}">
          <xlrd:rvb i="10649"/>
        </ext>
      </extLst>
    </bk>
    <bk>
      <extLst>
        <ext uri="{3e2802c4-a4d2-4d8b-9148-e3be6c30e623}">
          <xlrd:rvb i="10650"/>
        </ext>
      </extLst>
    </bk>
    <bk>
      <extLst>
        <ext uri="{3e2802c4-a4d2-4d8b-9148-e3be6c30e623}">
          <xlrd:rvb i="10651"/>
        </ext>
      </extLst>
    </bk>
    <bk>
      <extLst>
        <ext uri="{3e2802c4-a4d2-4d8b-9148-e3be6c30e623}">
          <xlrd:rvb i="10652"/>
        </ext>
      </extLst>
    </bk>
    <bk>
      <extLst>
        <ext uri="{3e2802c4-a4d2-4d8b-9148-e3be6c30e623}">
          <xlrd:rvb i="10653"/>
        </ext>
      </extLst>
    </bk>
    <bk>
      <extLst>
        <ext uri="{3e2802c4-a4d2-4d8b-9148-e3be6c30e623}">
          <xlrd:rvb i="10654"/>
        </ext>
      </extLst>
    </bk>
    <bk>
      <extLst>
        <ext uri="{3e2802c4-a4d2-4d8b-9148-e3be6c30e623}">
          <xlrd:rvb i="10655"/>
        </ext>
      </extLst>
    </bk>
    <bk>
      <extLst>
        <ext uri="{3e2802c4-a4d2-4d8b-9148-e3be6c30e623}">
          <xlrd:rvb i="10656"/>
        </ext>
      </extLst>
    </bk>
    <bk>
      <extLst>
        <ext uri="{3e2802c4-a4d2-4d8b-9148-e3be6c30e623}">
          <xlrd:rvb i="10657"/>
        </ext>
      </extLst>
    </bk>
    <bk>
      <extLst>
        <ext uri="{3e2802c4-a4d2-4d8b-9148-e3be6c30e623}">
          <xlrd:rvb i="10658"/>
        </ext>
      </extLst>
    </bk>
    <bk>
      <extLst>
        <ext uri="{3e2802c4-a4d2-4d8b-9148-e3be6c30e623}">
          <xlrd:rvb i="10659"/>
        </ext>
      </extLst>
    </bk>
    <bk>
      <extLst>
        <ext uri="{3e2802c4-a4d2-4d8b-9148-e3be6c30e623}">
          <xlrd:rvb i="10660"/>
        </ext>
      </extLst>
    </bk>
    <bk>
      <extLst>
        <ext uri="{3e2802c4-a4d2-4d8b-9148-e3be6c30e623}">
          <xlrd:rvb i="10661"/>
        </ext>
      </extLst>
    </bk>
    <bk>
      <extLst>
        <ext uri="{3e2802c4-a4d2-4d8b-9148-e3be6c30e623}">
          <xlrd:rvb i="10662"/>
        </ext>
      </extLst>
    </bk>
    <bk>
      <extLst>
        <ext uri="{3e2802c4-a4d2-4d8b-9148-e3be6c30e623}">
          <xlrd:rvb i="10663"/>
        </ext>
      </extLst>
    </bk>
    <bk>
      <extLst>
        <ext uri="{3e2802c4-a4d2-4d8b-9148-e3be6c30e623}">
          <xlrd:rvb i="10664"/>
        </ext>
      </extLst>
    </bk>
    <bk>
      <extLst>
        <ext uri="{3e2802c4-a4d2-4d8b-9148-e3be6c30e623}">
          <xlrd:rvb i="10665"/>
        </ext>
      </extLst>
    </bk>
    <bk>
      <extLst>
        <ext uri="{3e2802c4-a4d2-4d8b-9148-e3be6c30e623}">
          <xlrd:rvb i="10666"/>
        </ext>
      </extLst>
    </bk>
    <bk>
      <extLst>
        <ext uri="{3e2802c4-a4d2-4d8b-9148-e3be6c30e623}">
          <xlrd:rvb i="10667"/>
        </ext>
      </extLst>
    </bk>
    <bk>
      <extLst>
        <ext uri="{3e2802c4-a4d2-4d8b-9148-e3be6c30e623}">
          <xlrd:rvb i="10668"/>
        </ext>
      </extLst>
    </bk>
    <bk>
      <extLst>
        <ext uri="{3e2802c4-a4d2-4d8b-9148-e3be6c30e623}">
          <xlrd:rvb i="10669"/>
        </ext>
      </extLst>
    </bk>
    <bk>
      <extLst>
        <ext uri="{3e2802c4-a4d2-4d8b-9148-e3be6c30e623}">
          <xlrd:rvb i="10670"/>
        </ext>
      </extLst>
    </bk>
    <bk>
      <extLst>
        <ext uri="{3e2802c4-a4d2-4d8b-9148-e3be6c30e623}">
          <xlrd:rvb i="10671"/>
        </ext>
      </extLst>
    </bk>
    <bk>
      <extLst>
        <ext uri="{3e2802c4-a4d2-4d8b-9148-e3be6c30e623}">
          <xlrd:rvb i="10672"/>
        </ext>
      </extLst>
    </bk>
    <bk>
      <extLst>
        <ext uri="{3e2802c4-a4d2-4d8b-9148-e3be6c30e623}">
          <xlrd:rvb i="10673"/>
        </ext>
      </extLst>
    </bk>
    <bk>
      <extLst>
        <ext uri="{3e2802c4-a4d2-4d8b-9148-e3be6c30e623}">
          <xlrd:rvb i="10674"/>
        </ext>
      </extLst>
    </bk>
    <bk>
      <extLst>
        <ext uri="{3e2802c4-a4d2-4d8b-9148-e3be6c30e623}">
          <xlrd:rvb i="10675"/>
        </ext>
      </extLst>
    </bk>
    <bk>
      <extLst>
        <ext uri="{3e2802c4-a4d2-4d8b-9148-e3be6c30e623}">
          <xlrd:rvb i="10676"/>
        </ext>
      </extLst>
    </bk>
    <bk>
      <extLst>
        <ext uri="{3e2802c4-a4d2-4d8b-9148-e3be6c30e623}">
          <xlrd:rvb i="10677"/>
        </ext>
      </extLst>
    </bk>
    <bk>
      <extLst>
        <ext uri="{3e2802c4-a4d2-4d8b-9148-e3be6c30e623}">
          <xlrd:rvb i="10678"/>
        </ext>
      </extLst>
    </bk>
    <bk>
      <extLst>
        <ext uri="{3e2802c4-a4d2-4d8b-9148-e3be6c30e623}">
          <xlrd:rvb i="10679"/>
        </ext>
      </extLst>
    </bk>
    <bk>
      <extLst>
        <ext uri="{3e2802c4-a4d2-4d8b-9148-e3be6c30e623}">
          <xlrd:rvb i="10680"/>
        </ext>
      </extLst>
    </bk>
    <bk>
      <extLst>
        <ext uri="{3e2802c4-a4d2-4d8b-9148-e3be6c30e623}">
          <xlrd:rvb i="10681"/>
        </ext>
      </extLst>
    </bk>
    <bk>
      <extLst>
        <ext uri="{3e2802c4-a4d2-4d8b-9148-e3be6c30e623}">
          <xlrd:rvb i="10682"/>
        </ext>
      </extLst>
    </bk>
    <bk>
      <extLst>
        <ext uri="{3e2802c4-a4d2-4d8b-9148-e3be6c30e623}">
          <xlrd:rvb i="10683"/>
        </ext>
      </extLst>
    </bk>
    <bk>
      <extLst>
        <ext uri="{3e2802c4-a4d2-4d8b-9148-e3be6c30e623}">
          <xlrd:rvb i="10684"/>
        </ext>
      </extLst>
    </bk>
    <bk>
      <extLst>
        <ext uri="{3e2802c4-a4d2-4d8b-9148-e3be6c30e623}">
          <xlrd:rvb i="10685"/>
        </ext>
      </extLst>
    </bk>
    <bk>
      <extLst>
        <ext uri="{3e2802c4-a4d2-4d8b-9148-e3be6c30e623}">
          <xlrd:rvb i="10686"/>
        </ext>
      </extLst>
    </bk>
    <bk>
      <extLst>
        <ext uri="{3e2802c4-a4d2-4d8b-9148-e3be6c30e623}">
          <xlrd:rvb i="10687"/>
        </ext>
      </extLst>
    </bk>
    <bk>
      <extLst>
        <ext uri="{3e2802c4-a4d2-4d8b-9148-e3be6c30e623}">
          <xlrd:rvb i="10688"/>
        </ext>
      </extLst>
    </bk>
    <bk>
      <extLst>
        <ext uri="{3e2802c4-a4d2-4d8b-9148-e3be6c30e623}">
          <xlrd:rvb i="10689"/>
        </ext>
      </extLst>
    </bk>
    <bk>
      <extLst>
        <ext uri="{3e2802c4-a4d2-4d8b-9148-e3be6c30e623}">
          <xlrd:rvb i="10690"/>
        </ext>
      </extLst>
    </bk>
    <bk>
      <extLst>
        <ext uri="{3e2802c4-a4d2-4d8b-9148-e3be6c30e623}">
          <xlrd:rvb i="10691"/>
        </ext>
      </extLst>
    </bk>
    <bk>
      <extLst>
        <ext uri="{3e2802c4-a4d2-4d8b-9148-e3be6c30e623}">
          <xlrd:rvb i="10692"/>
        </ext>
      </extLst>
    </bk>
    <bk>
      <extLst>
        <ext uri="{3e2802c4-a4d2-4d8b-9148-e3be6c30e623}">
          <xlrd:rvb i="10693"/>
        </ext>
      </extLst>
    </bk>
    <bk>
      <extLst>
        <ext uri="{3e2802c4-a4d2-4d8b-9148-e3be6c30e623}">
          <xlrd:rvb i="10694"/>
        </ext>
      </extLst>
    </bk>
    <bk>
      <extLst>
        <ext uri="{3e2802c4-a4d2-4d8b-9148-e3be6c30e623}">
          <xlrd:rvb i="10695"/>
        </ext>
      </extLst>
    </bk>
    <bk>
      <extLst>
        <ext uri="{3e2802c4-a4d2-4d8b-9148-e3be6c30e623}">
          <xlrd:rvb i="10696"/>
        </ext>
      </extLst>
    </bk>
    <bk>
      <extLst>
        <ext uri="{3e2802c4-a4d2-4d8b-9148-e3be6c30e623}">
          <xlrd:rvb i="10697"/>
        </ext>
      </extLst>
    </bk>
    <bk>
      <extLst>
        <ext uri="{3e2802c4-a4d2-4d8b-9148-e3be6c30e623}">
          <xlrd:rvb i="10698"/>
        </ext>
      </extLst>
    </bk>
    <bk>
      <extLst>
        <ext uri="{3e2802c4-a4d2-4d8b-9148-e3be6c30e623}">
          <xlrd:rvb i="10699"/>
        </ext>
      </extLst>
    </bk>
    <bk>
      <extLst>
        <ext uri="{3e2802c4-a4d2-4d8b-9148-e3be6c30e623}">
          <xlrd:rvb i="10700"/>
        </ext>
      </extLst>
    </bk>
    <bk>
      <extLst>
        <ext uri="{3e2802c4-a4d2-4d8b-9148-e3be6c30e623}">
          <xlrd:rvb i="10701"/>
        </ext>
      </extLst>
    </bk>
    <bk>
      <extLst>
        <ext uri="{3e2802c4-a4d2-4d8b-9148-e3be6c30e623}">
          <xlrd:rvb i="10702"/>
        </ext>
      </extLst>
    </bk>
    <bk>
      <extLst>
        <ext uri="{3e2802c4-a4d2-4d8b-9148-e3be6c30e623}">
          <xlrd:rvb i="10703"/>
        </ext>
      </extLst>
    </bk>
    <bk>
      <extLst>
        <ext uri="{3e2802c4-a4d2-4d8b-9148-e3be6c30e623}">
          <xlrd:rvb i="10704"/>
        </ext>
      </extLst>
    </bk>
    <bk>
      <extLst>
        <ext uri="{3e2802c4-a4d2-4d8b-9148-e3be6c30e623}">
          <xlrd:rvb i="10705"/>
        </ext>
      </extLst>
    </bk>
    <bk>
      <extLst>
        <ext uri="{3e2802c4-a4d2-4d8b-9148-e3be6c30e623}">
          <xlrd:rvb i="10706"/>
        </ext>
      </extLst>
    </bk>
    <bk>
      <extLst>
        <ext uri="{3e2802c4-a4d2-4d8b-9148-e3be6c30e623}">
          <xlrd:rvb i="10707"/>
        </ext>
      </extLst>
    </bk>
    <bk>
      <extLst>
        <ext uri="{3e2802c4-a4d2-4d8b-9148-e3be6c30e623}">
          <xlrd:rvb i="10708"/>
        </ext>
      </extLst>
    </bk>
    <bk>
      <extLst>
        <ext uri="{3e2802c4-a4d2-4d8b-9148-e3be6c30e623}">
          <xlrd:rvb i="10709"/>
        </ext>
      </extLst>
    </bk>
    <bk>
      <extLst>
        <ext uri="{3e2802c4-a4d2-4d8b-9148-e3be6c30e623}">
          <xlrd:rvb i="10710"/>
        </ext>
      </extLst>
    </bk>
    <bk>
      <extLst>
        <ext uri="{3e2802c4-a4d2-4d8b-9148-e3be6c30e623}">
          <xlrd:rvb i="10711"/>
        </ext>
      </extLst>
    </bk>
    <bk>
      <extLst>
        <ext uri="{3e2802c4-a4d2-4d8b-9148-e3be6c30e623}">
          <xlrd:rvb i="10712"/>
        </ext>
      </extLst>
    </bk>
    <bk>
      <extLst>
        <ext uri="{3e2802c4-a4d2-4d8b-9148-e3be6c30e623}">
          <xlrd:rvb i="10713"/>
        </ext>
      </extLst>
    </bk>
    <bk>
      <extLst>
        <ext uri="{3e2802c4-a4d2-4d8b-9148-e3be6c30e623}">
          <xlrd:rvb i="10714"/>
        </ext>
      </extLst>
    </bk>
    <bk>
      <extLst>
        <ext uri="{3e2802c4-a4d2-4d8b-9148-e3be6c30e623}">
          <xlrd:rvb i="10715"/>
        </ext>
      </extLst>
    </bk>
    <bk>
      <extLst>
        <ext uri="{3e2802c4-a4d2-4d8b-9148-e3be6c30e623}">
          <xlrd:rvb i="10716"/>
        </ext>
      </extLst>
    </bk>
    <bk>
      <extLst>
        <ext uri="{3e2802c4-a4d2-4d8b-9148-e3be6c30e623}">
          <xlrd:rvb i="10717"/>
        </ext>
      </extLst>
    </bk>
    <bk>
      <extLst>
        <ext uri="{3e2802c4-a4d2-4d8b-9148-e3be6c30e623}">
          <xlrd:rvb i="10718"/>
        </ext>
      </extLst>
    </bk>
    <bk>
      <extLst>
        <ext uri="{3e2802c4-a4d2-4d8b-9148-e3be6c30e623}">
          <xlrd:rvb i="10719"/>
        </ext>
      </extLst>
    </bk>
    <bk>
      <extLst>
        <ext uri="{3e2802c4-a4d2-4d8b-9148-e3be6c30e623}">
          <xlrd:rvb i="10720"/>
        </ext>
      </extLst>
    </bk>
    <bk>
      <extLst>
        <ext uri="{3e2802c4-a4d2-4d8b-9148-e3be6c30e623}">
          <xlrd:rvb i="10721"/>
        </ext>
      </extLst>
    </bk>
    <bk>
      <extLst>
        <ext uri="{3e2802c4-a4d2-4d8b-9148-e3be6c30e623}">
          <xlrd:rvb i="10722"/>
        </ext>
      </extLst>
    </bk>
    <bk>
      <extLst>
        <ext uri="{3e2802c4-a4d2-4d8b-9148-e3be6c30e623}">
          <xlrd:rvb i="10723"/>
        </ext>
      </extLst>
    </bk>
    <bk>
      <extLst>
        <ext uri="{3e2802c4-a4d2-4d8b-9148-e3be6c30e623}">
          <xlrd:rvb i="10724"/>
        </ext>
      </extLst>
    </bk>
    <bk>
      <extLst>
        <ext uri="{3e2802c4-a4d2-4d8b-9148-e3be6c30e623}">
          <xlrd:rvb i="10725"/>
        </ext>
      </extLst>
    </bk>
    <bk>
      <extLst>
        <ext uri="{3e2802c4-a4d2-4d8b-9148-e3be6c30e623}">
          <xlrd:rvb i="10726"/>
        </ext>
      </extLst>
    </bk>
    <bk>
      <extLst>
        <ext uri="{3e2802c4-a4d2-4d8b-9148-e3be6c30e623}">
          <xlrd:rvb i="10727"/>
        </ext>
      </extLst>
    </bk>
    <bk>
      <extLst>
        <ext uri="{3e2802c4-a4d2-4d8b-9148-e3be6c30e623}">
          <xlrd:rvb i="10728"/>
        </ext>
      </extLst>
    </bk>
    <bk>
      <extLst>
        <ext uri="{3e2802c4-a4d2-4d8b-9148-e3be6c30e623}">
          <xlrd:rvb i="10729"/>
        </ext>
      </extLst>
    </bk>
    <bk>
      <extLst>
        <ext uri="{3e2802c4-a4d2-4d8b-9148-e3be6c30e623}">
          <xlrd:rvb i="10730"/>
        </ext>
      </extLst>
    </bk>
    <bk>
      <extLst>
        <ext uri="{3e2802c4-a4d2-4d8b-9148-e3be6c30e623}">
          <xlrd:rvb i="10731"/>
        </ext>
      </extLst>
    </bk>
    <bk>
      <extLst>
        <ext uri="{3e2802c4-a4d2-4d8b-9148-e3be6c30e623}">
          <xlrd:rvb i="10732"/>
        </ext>
      </extLst>
    </bk>
    <bk>
      <extLst>
        <ext uri="{3e2802c4-a4d2-4d8b-9148-e3be6c30e623}">
          <xlrd:rvb i="10733"/>
        </ext>
      </extLst>
    </bk>
    <bk>
      <extLst>
        <ext uri="{3e2802c4-a4d2-4d8b-9148-e3be6c30e623}">
          <xlrd:rvb i="10734"/>
        </ext>
      </extLst>
    </bk>
    <bk>
      <extLst>
        <ext uri="{3e2802c4-a4d2-4d8b-9148-e3be6c30e623}">
          <xlrd:rvb i="10735"/>
        </ext>
      </extLst>
    </bk>
    <bk>
      <extLst>
        <ext uri="{3e2802c4-a4d2-4d8b-9148-e3be6c30e623}">
          <xlrd:rvb i="10736"/>
        </ext>
      </extLst>
    </bk>
    <bk>
      <extLst>
        <ext uri="{3e2802c4-a4d2-4d8b-9148-e3be6c30e623}">
          <xlrd:rvb i="10737"/>
        </ext>
      </extLst>
    </bk>
    <bk>
      <extLst>
        <ext uri="{3e2802c4-a4d2-4d8b-9148-e3be6c30e623}">
          <xlrd:rvb i="10738"/>
        </ext>
      </extLst>
    </bk>
    <bk>
      <extLst>
        <ext uri="{3e2802c4-a4d2-4d8b-9148-e3be6c30e623}">
          <xlrd:rvb i="10739"/>
        </ext>
      </extLst>
    </bk>
    <bk>
      <extLst>
        <ext uri="{3e2802c4-a4d2-4d8b-9148-e3be6c30e623}">
          <xlrd:rvb i="10740"/>
        </ext>
      </extLst>
    </bk>
    <bk>
      <extLst>
        <ext uri="{3e2802c4-a4d2-4d8b-9148-e3be6c30e623}">
          <xlrd:rvb i="10741"/>
        </ext>
      </extLst>
    </bk>
    <bk>
      <extLst>
        <ext uri="{3e2802c4-a4d2-4d8b-9148-e3be6c30e623}">
          <xlrd:rvb i="10742"/>
        </ext>
      </extLst>
    </bk>
    <bk>
      <extLst>
        <ext uri="{3e2802c4-a4d2-4d8b-9148-e3be6c30e623}">
          <xlrd:rvb i="10743"/>
        </ext>
      </extLst>
    </bk>
    <bk>
      <extLst>
        <ext uri="{3e2802c4-a4d2-4d8b-9148-e3be6c30e623}">
          <xlrd:rvb i="10744"/>
        </ext>
      </extLst>
    </bk>
    <bk>
      <extLst>
        <ext uri="{3e2802c4-a4d2-4d8b-9148-e3be6c30e623}">
          <xlrd:rvb i="10745"/>
        </ext>
      </extLst>
    </bk>
    <bk>
      <extLst>
        <ext uri="{3e2802c4-a4d2-4d8b-9148-e3be6c30e623}">
          <xlrd:rvb i="10746"/>
        </ext>
      </extLst>
    </bk>
    <bk>
      <extLst>
        <ext uri="{3e2802c4-a4d2-4d8b-9148-e3be6c30e623}">
          <xlrd:rvb i="10747"/>
        </ext>
      </extLst>
    </bk>
    <bk>
      <extLst>
        <ext uri="{3e2802c4-a4d2-4d8b-9148-e3be6c30e623}">
          <xlrd:rvb i="10748"/>
        </ext>
      </extLst>
    </bk>
    <bk>
      <extLst>
        <ext uri="{3e2802c4-a4d2-4d8b-9148-e3be6c30e623}">
          <xlrd:rvb i="10749"/>
        </ext>
      </extLst>
    </bk>
    <bk>
      <extLst>
        <ext uri="{3e2802c4-a4d2-4d8b-9148-e3be6c30e623}">
          <xlrd:rvb i="10750"/>
        </ext>
      </extLst>
    </bk>
    <bk>
      <extLst>
        <ext uri="{3e2802c4-a4d2-4d8b-9148-e3be6c30e623}">
          <xlrd:rvb i="10751"/>
        </ext>
      </extLst>
    </bk>
    <bk>
      <extLst>
        <ext uri="{3e2802c4-a4d2-4d8b-9148-e3be6c30e623}">
          <xlrd:rvb i="10752"/>
        </ext>
      </extLst>
    </bk>
    <bk>
      <extLst>
        <ext uri="{3e2802c4-a4d2-4d8b-9148-e3be6c30e623}">
          <xlrd:rvb i="10753"/>
        </ext>
      </extLst>
    </bk>
    <bk>
      <extLst>
        <ext uri="{3e2802c4-a4d2-4d8b-9148-e3be6c30e623}">
          <xlrd:rvb i="10754"/>
        </ext>
      </extLst>
    </bk>
    <bk>
      <extLst>
        <ext uri="{3e2802c4-a4d2-4d8b-9148-e3be6c30e623}">
          <xlrd:rvb i="10755"/>
        </ext>
      </extLst>
    </bk>
    <bk>
      <extLst>
        <ext uri="{3e2802c4-a4d2-4d8b-9148-e3be6c30e623}">
          <xlrd:rvb i="10756"/>
        </ext>
      </extLst>
    </bk>
    <bk>
      <extLst>
        <ext uri="{3e2802c4-a4d2-4d8b-9148-e3be6c30e623}">
          <xlrd:rvb i="10757"/>
        </ext>
      </extLst>
    </bk>
    <bk>
      <extLst>
        <ext uri="{3e2802c4-a4d2-4d8b-9148-e3be6c30e623}">
          <xlrd:rvb i="10758"/>
        </ext>
      </extLst>
    </bk>
    <bk>
      <extLst>
        <ext uri="{3e2802c4-a4d2-4d8b-9148-e3be6c30e623}">
          <xlrd:rvb i="10759"/>
        </ext>
      </extLst>
    </bk>
    <bk>
      <extLst>
        <ext uri="{3e2802c4-a4d2-4d8b-9148-e3be6c30e623}">
          <xlrd:rvb i="10760"/>
        </ext>
      </extLst>
    </bk>
    <bk>
      <extLst>
        <ext uri="{3e2802c4-a4d2-4d8b-9148-e3be6c30e623}">
          <xlrd:rvb i="10761"/>
        </ext>
      </extLst>
    </bk>
    <bk>
      <extLst>
        <ext uri="{3e2802c4-a4d2-4d8b-9148-e3be6c30e623}">
          <xlrd:rvb i="10762"/>
        </ext>
      </extLst>
    </bk>
    <bk>
      <extLst>
        <ext uri="{3e2802c4-a4d2-4d8b-9148-e3be6c30e623}">
          <xlrd:rvb i="10763"/>
        </ext>
      </extLst>
    </bk>
    <bk>
      <extLst>
        <ext uri="{3e2802c4-a4d2-4d8b-9148-e3be6c30e623}">
          <xlrd:rvb i="10764"/>
        </ext>
      </extLst>
    </bk>
    <bk>
      <extLst>
        <ext uri="{3e2802c4-a4d2-4d8b-9148-e3be6c30e623}">
          <xlrd:rvb i="10765"/>
        </ext>
      </extLst>
    </bk>
    <bk>
      <extLst>
        <ext uri="{3e2802c4-a4d2-4d8b-9148-e3be6c30e623}">
          <xlrd:rvb i="10766"/>
        </ext>
      </extLst>
    </bk>
    <bk>
      <extLst>
        <ext uri="{3e2802c4-a4d2-4d8b-9148-e3be6c30e623}">
          <xlrd:rvb i="10767"/>
        </ext>
      </extLst>
    </bk>
    <bk>
      <extLst>
        <ext uri="{3e2802c4-a4d2-4d8b-9148-e3be6c30e623}">
          <xlrd:rvb i="10768"/>
        </ext>
      </extLst>
    </bk>
    <bk>
      <extLst>
        <ext uri="{3e2802c4-a4d2-4d8b-9148-e3be6c30e623}">
          <xlrd:rvb i="10769"/>
        </ext>
      </extLst>
    </bk>
    <bk>
      <extLst>
        <ext uri="{3e2802c4-a4d2-4d8b-9148-e3be6c30e623}">
          <xlrd:rvb i="10770"/>
        </ext>
      </extLst>
    </bk>
    <bk>
      <extLst>
        <ext uri="{3e2802c4-a4d2-4d8b-9148-e3be6c30e623}">
          <xlrd:rvb i="10771"/>
        </ext>
      </extLst>
    </bk>
    <bk>
      <extLst>
        <ext uri="{3e2802c4-a4d2-4d8b-9148-e3be6c30e623}">
          <xlrd:rvb i="10772"/>
        </ext>
      </extLst>
    </bk>
    <bk>
      <extLst>
        <ext uri="{3e2802c4-a4d2-4d8b-9148-e3be6c30e623}">
          <xlrd:rvb i="10773"/>
        </ext>
      </extLst>
    </bk>
    <bk>
      <extLst>
        <ext uri="{3e2802c4-a4d2-4d8b-9148-e3be6c30e623}">
          <xlrd:rvb i="10774"/>
        </ext>
      </extLst>
    </bk>
    <bk>
      <extLst>
        <ext uri="{3e2802c4-a4d2-4d8b-9148-e3be6c30e623}">
          <xlrd:rvb i="10775"/>
        </ext>
      </extLst>
    </bk>
    <bk>
      <extLst>
        <ext uri="{3e2802c4-a4d2-4d8b-9148-e3be6c30e623}">
          <xlrd:rvb i="10776"/>
        </ext>
      </extLst>
    </bk>
    <bk>
      <extLst>
        <ext uri="{3e2802c4-a4d2-4d8b-9148-e3be6c30e623}">
          <xlrd:rvb i="10777"/>
        </ext>
      </extLst>
    </bk>
    <bk>
      <extLst>
        <ext uri="{3e2802c4-a4d2-4d8b-9148-e3be6c30e623}">
          <xlrd:rvb i="10778"/>
        </ext>
      </extLst>
    </bk>
    <bk>
      <extLst>
        <ext uri="{3e2802c4-a4d2-4d8b-9148-e3be6c30e623}">
          <xlrd:rvb i="10779"/>
        </ext>
      </extLst>
    </bk>
    <bk>
      <extLst>
        <ext uri="{3e2802c4-a4d2-4d8b-9148-e3be6c30e623}">
          <xlrd:rvb i="10780"/>
        </ext>
      </extLst>
    </bk>
    <bk>
      <extLst>
        <ext uri="{3e2802c4-a4d2-4d8b-9148-e3be6c30e623}">
          <xlrd:rvb i="10781"/>
        </ext>
      </extLst>
    </bk>
    <bk>
      <extLst>
        <ext uri="{3e2802c4-a4d2-4d8b-9148-e3be6c30e623}">
          <xlrd:rvb i="10782"/>
        </ext>
      </extLst>
    </bk>
    <bk>
      <extLst>
        <ext uri="{3e2802c4-a4d2-4d8b-9148-e3be6c30e623}">
          <xlrd:rvb i="10783"/>
        </ext>
      </extLst>
    </bk>
    <bk>
      <extLst>
        <ext uri="{3e2802c4-a4d2-4d8b-9148-e3be6c30e623}">
          <xlrd:rvb i="10784"/>
        </ext>
      </extLst>
    </bk>
    <bk>
      <extLst>
        <ext uri="{3e2802c4-a4d2-4d8b-9148-e3be6c30e623}">
          <xlrd:rvb i="10785"/>
        </ext>
      </extLst>
    </bk>
    <bk>
      <extLst>
        <ext uri="{3e2802c4-a4d2-4d8b-9148-e3be6c30e623}">
          <xlrd:rvb i="10786"/>
        </ext>
      </extLst>
    </bk>
    <bk>
      <extLst>
        <ext uri="{3e2802c4-a4d2-4d8b-9148-e3be6c30e623}">
          <xlrd:rvb i="10787"/>
        </ext>
      </extLst>
    </bk>
    <bk>
      <extLst>
        <ext uri="{3e2802c4-a4d2-4d8b-9148-e3be6c30e623}">
          <xlrd:rvb i="10788"/>
        </ext>
      </extLst>
    </bk>
    <bk>
      <extLst>
        <ext uri="{3e2802c4-a4d2-4d8b-9148-e3be6c30e623}">
          <xlrd:rvb i="10789"/>
        </ext>
      </extLst>
    </bk>
    <bk>
      <extLst>
        <ext uri="{3e2802c4-a4d2-4d8b-9148-e3be6c30e623}">
          <xlrd:rvb i="10790"/>
        </ext>
      </extLst>
    </bk>
    <bk>
      <extLst>
        <ext uri="{3e2802c4-a4d2-4d8b-9148-e3be6c30e623}">
          <xlrd:rvb i="10791"/>
        </ext>
      </extLst>
    </bk>
    <bk>
      <extLst>
        <ext uri="{3e2802c4-a4d2-4d8b-9148-e3be6c30e623}">
          <xlrd:rvb i="10792"/>
        </ext>
      </extLst>
    </bk>
    <bk>
      <extLst>
        <ext uri="{3e2802c4-a4d2-4d8b-9148-e3be6c30e623}">
          <xlrd:rvb i="10793"/>
        </ext>
      </extLst>
    </bk>
    <bk>
      <extLst>
        <ext uri="{3e2802c4-a4d2-4d8b-9148-e3be6c30e623}">
          <xlrd:rvb i="10794"/>
        </ext>
      </extLst>
    </bk>
    <bk>
      <extLst>
        <ext uri="{3e2802c4-a4d2-4d8b-9148-e3be6c30e623}">
          <xlrd:rvb i="10795"/>
        </ext>
      </extLst>
    </bk>
    <bk>
      <extLst>
        <ext uri="{3e2802c4-a4d2-4d8b-9148-e3be6c30e623}">
          <xlrd:rvb i="10796"/>
        </ext>
      </extLst>
    </bk>
    <bk>
      <extLst>
        <ext uri="{3e2802c4-a4d2-4d8b-9148-e3be6c30e623}">
          <xlrd:rvb i="10797"/>
        </ext>
      </extLst>
    </bk>
    <bk>
      <extLst>
        <ext uri="{3e2802c4-a4d2-4d8b-9148-e3be6c30e623}">
          <xlrd:rvb i="10798"/>
        </ext>
      </extLst>
    </bk>
    <bk>
      <extLst>
        <ext uri="{3e2802c4-a4d2-4d8b-9148-e3be6c30e623}">
          <xlrd:rvb i="10799"/>
        </ext>
      </extLst>
    </bk>
    <bk>
      <extLst>
        <ext uri="{3e2802c4-a4d2-4d8b-9148-e3be6c30e623}">
          <xlrd:rvb i="10800"/>
        </ext>
      </extLst>
    </bk>
    <bk>
      <extLst>
        <ext uri="{3e2802c4-a4d2-4d8b-9148-e3be6c30e623}">
          <xlrd:rvb i="10801"/>
        </ext>
      </extLst>
    </bk>
    <bk>
      <extLst>
        <ext uri="{3e2802c4-a4d2-4d8b-9148-e3be6c30e623}">
          <xlrd:rvb i="10802"/>
        </ext>
      </extLst>
    </bk>
    <bk>
      <extLst>
        <ext uri="{3e2802c4-a4d2-4d8b-9148-e3be6c30e623}">
          <xlrd:rvb i="10803"/>
        </ext>
      </extLst>
    </bk>
    <bk>
      <extLst>
        <ext uri="{3e2802c4-a4d2-4d8b-9148-e3be6c30e623}">
          <xlrd:rvb i="10804"/>
        </ext>
      </extLst>
    </bk>
    <bk>
      <extLst>
        <ext uri="{3e2802c4-a4d2-4d8b-9148-e3be6c30e623}">
          <xlrd:rvb i="10805"/>
        </ext>
      </extLst>
    </bk>
    <bk>
      <extLst>
        <ext uri="{3e2802c4-a4d2-4d8b-9148-e3be6c30e623}">
          <xlrd:rvb i="10806"/>
        </ext>
      </extLst>
    </bk>
    <bk>
      <extLst>
        <ext uri="{3e2802c4-a4d2-4d8b-9148-e3be6c30e623}">
          <xlrd:rvb i="10807"/>
        </ext>
      </extLst>
    </bk>
    <bk>
      <extLst>
        <ext uri="{3e2802c4-a4d2-4d8b-9148-e3be6c30e623}">
          <xlrd:rvb i="10808"/>
        </ext>
      </extLst>
    </bk>
    <bk>
      <extLst>
        <ext uri="{3e2802c4-a4d2-4d8b-9148-e3be6c30e623}">
          <xlrd:rvb i="10809"/>
        </ext>
      </extLst>
    </bk>
    <bk>
      <extLst>
        <ext uri="{3e2802c4-a4d2-4d8b-9148-e3be6c30e623}">
          <xlrd:rvb i="10810"/>
        </ext>
      </extLst>
    </bk>
    <bk>
      <extLst>
        <ext uri="{3e2802c4-a4d2-4d8b-9148-e3be6c30e623}">
          <xlrd:rvb i="10811"/>
        </ext>
      </extLst>
    </bk>
    <bk>
      <extLst>
        <ext uri="{3e2802c4-a4d2-4d8b-9148-e3be6c30e623}">
          <xlrd:rvb i="10812"/>
        </ext>
      </extLst>
    </bk>
    <bk>
      <extLst>
        <ext uri="{3e2802c4-a4d2-4d8b-9148-e3be6c30e623}">
          <xlrd:rvb i="10813"/>
        </ext>
      </extLst>
    </bk>
    <bk>
      <extLst>
        <ext uri="{3e2802c4-a4d2-4d8b-9148-e3be6c30e623}">
          <xlrd:rvb i="10814"/>
        </ext>
      </extLst>
    </bk>
    <bk>
      <extLst>
        <ext uri="{3e2802c4-a4d2-4d8b-9148-e3be6c30e623}">
          <xlrd:rvb i="10815"/>
        </ext>
      </extLst>
    </bk>
    <bk>
      <extLst>
        <ext uri="{3e2802c4-a4d2-4d8b-9148-e3be6c30e623}">
          <xlrd:rvb i="10816"/>
        </ext>
      </extLst>
    </bk>
    <bk>
      <extLst>
        <ext uri="{3e2802c4-a4d2-4d8b-9148-e3be6c30e623}">
          <xlrd:rvb i="10817"/>
        </ext>
      </extLst>
    </bk>
    <bk>
      <extLst>
        <ext uri="{3e2802c4-a4d2-4d8b-9148-e3be6c30e623}">
          <xlrd:rvb i="10818"/>
        </ext>
      </extLst>
    </bk>
    <bk>
      <extLst>
        <ext uri="{3e2802c4-a4d2-4d8b-9148-e3be6c30e623}">
          <xlrd:rvb i="10819"/>
        </ext>
      </extLst>
    </bk>
    <bk>
      <extLst>
        <ext uri="{3e2802c4-a4d2-4d8b-9148-e3be6c30e623}">
          <xlrd:rvb i="10820"/>
        </ext>
      </extLst>
    </bk>
    <bk>
      <extLst>
        <ext uri="{3e2802c4-a4d2-4d8b-9148-e3be6c30e623}">
          <xlrd:rvb i="10821"/>
        </ext>
      </extLst>
    </bk>
    <bk>
      <extLst>
        <ext uri="{3e2802c4-a4d2-4d8b-9148-e3be6c30e623}">
          <xlrd:rvb i="10822"/>
        </ext>
      </extLst>
    </bk>
    <bk>
      <extLst>
        <ext uri="{3e2802c4-a4d2-4d8b-9148-e3be6c30e623}">
          <xlrd:rvb i="10823"/>
        </ext>
      </extLst>
    </bk>
    <bk>
      <extLst>
        <ext uri="{3e2802c4-a4d2-4d8b-9148-e3be6c30e623}">
          <xlrd:rvb i="10824"/>
        </ext>
      </extLst>
    </bk>
    <bk>
      <extLst>
        <ext uri="{3e2802c4-a4d2-4d8b-9148-e3be6c30e623}">
          <xlrd:rvb i="10825"/>
        </ext>
      </extLst>
    </bk>
    <bk>
      <extLst>
        <ext uri="{3e2802c4-a4d2-4d8b-9148-e3be6c30e623}">
          <xlrd:rvb i="10826"/>
        </ext>
      </extLst>
    </bk>
    <bk>
      <extLst>
        <ext uri="{3e2802c4-a4d2-4d8b-9148-e3be6c30e623}">
          <xlrd:rvb i="10827"/>
        </ext>
      </extLst>
    </bk>
    <bk>
      <extLst>
        <ext uri="{3e2802c4-a4d2-4d8b-9148-e3be6c30e623}">
          <xlrd:rvb i="10828"/>
        </ext>
      </extLst>
    </bk>
    <bk>
      <extLst>
        <ext uri="{3e2802c4-a4d2-4d8b-9148-e3be6c30e623}">
          <xlrd:rvb i="10829"/>
        </ext>
      </extLst>
    </bk>
    <bk>
      <extLst>
        <ext uri="{3e2802c4-a4d2-4d8b-9148-e3be6c30e623}">
          <xlrd:rvb i="10830"/>
        </ext>
      </extLst>
    </bk>
    <bk>
      <extLst>
        <ext uri="{3e2802c4-a4d2-4d8b-9148-e3be6c30e623}">
          <xlrd:rvb i="10831"/>
        </ext>
      </extLst>
    </bk>
    <bk>
      <extLst>
        <ext uri="{3e2802c4-a4d2-4d8b-9148-e3be6c30e623}">
          <xlrd:rvb i="10832"/>
        </ext>
      </extLst>
    </bk>
    <bk>
      <extLst>
        <ext uri="{3e2802c4-a4d2-4d8b-9148-e3be6c30e623}">
          <xlrd:rvb i="10833"/>
        </ext>
      </extLst>
    </bk>
    <bk>
      <extLst>
        <ext uri="{3e2802c4-a4d2-4d8b-9148-e3be6c30e623}">
          <xlrd:rvb i="10834"/>
        </ext>
      </extLst>
    </bk>
    <bk>
      <extLst>
        <ext uri="{3e2802c4-a4d2-4d8b-9148-e3be6c30e623}">
          <xlrd:rvb i="10835"/>
        </ext>
      </extLst>
    </bk>
    <bk>
      <extLst>
        <ext uri="{3e2802c4-a4d2-4d8b-9148-e3be6c30e623}">
          <xlrd:rvb i="10836"/>
        </ext>
      </extLst>
    </bk>
    <bk>
      <extLst>
        <ext uri="{3e2802c4-a4d2-4d8b-9148-e3be6c30e623}">
          <xlrd:rvb i="10837"/>
        </ext>
      </extLst>
    </bk>
    <bk>
      <extLst>
        <ext uri="{3e2802c4-a4d2-4d8b-9148-e3be6c30e623}">
          <xlrd:rvb i="10838"/>
        </ext>
      </extLst>
    </bk>
    <bk>
      <extLst>
        <ext uri="{3e2802c4-a4d2-4d8b-9148-e3be6c30e623}">
          <xlrd:rvb i="10839"/>
        </ext>
      </extLst>
    </bk>
    <bk>
      <extLst>
        <ext uri="{3e2802c4-a4d2-4d8b-9148-e3be6c30e623}">
          <xlrd:rvb i="10840"/>
        </ext>
      </extLst>
    </bk>
    <bk>
      <extLst>
        <ext uri="{3e2802c4-a4d2-4d8b-9148-e3be6c30e623}">
          <xlrd:rvb i="10841"/>
        </ext>
      </extLst>
    </bk>
    <bk>
      <extLst>
        <ext uri="{3e2802c4-a4d2-4d8b-9148-e3be6c30e623}">
          <xlrd:rvb i="10842"/>
        </ext>
      </extLst>
    </bk>
    <bk>
      <extLst>
        <ext uri="{3e2802c4-a4d2-4d8b-9148-e3be6c30e623}">
          <xlrd:rvb i="10843"/>
        </ext>
      </extLst>
    </bk>
    <bk>
      <extLst>
        <ext uri="{3e2802c4-a4d2-4d8b-9148-e3be6c30e623}">
          <xlrd:rvb i="10844"/>
        </ext>
      </extLst>
    </bk>
    <bk>
      <extLst>
        <ext uri="{3e2802c4-a4d2-4d8b-9148-e3be6c30e623}">
          <xlrd:rvb i="10845"/>
        </ext>
      </extLst>
    </bk>
    <bk>
      <extLst>
        <ext uri="{3e2802c4-a4d2-4d8b-9148-e3be6c30e623}">
          <xlrd:rvb i="10846"/>
        </ext>
      </extLst>
    </bk>
    <bk>
      <extLst>
        <ext uri="{3e2802c4-a4d2-4d8b-9148-e3be6c30e623}">
          <xlrd:rvb i="10847"/>
        </ext>
      </extLst>
    </bk>
    <bk>
      <extLst>
        <ext uri="{3e2802c4-a4d2-4d8b-9148-e3be6c30e623}">
          <xlrd:rvb i="10848"/>
        </ext>
      </extLst>
    </bk>
    <bk>
      <extLst>
        <ext uri="{3e2802c4-a4d2-4d8b-9148-e3be6c30e623}">
          <xlrd:rvb i="10849"/>
        </ext>
      </extLst>
    </bk>
    <bk>
      <extLst>
        <ext uri="{3e2802c4-a4d2-4d8b-9148-e3be6c30e623}">
          <xlrd:rvb i="10850"/>
        </ext>
      </extLst>
    </bk>
    <bk>
      <extLst>
        <ext uri="{3e2802c4-a4d2-4d8b-9148-e3be6c30e623}">
          <xlrd:rvb i="10851"/>
        </ext>
      </extLst>
    </bk>
    <bk>
      <extLst>
        <ext uri="{3e2802c4-a4d2-4d8b-9148-e3be6c30e623}">
          <xlrd:rvb i="10852"/>
        </ext>
      </extLst>
    </bk>
    <bk>
      <extLst>
        <ext uri="{3e2802c4-a4d2-4d8b-9148-e3be6c30e623}">
          <xlrd:rvb i="10853"/>
        </ext>
      </extLst>
    </bk>
    <bk>
      <extLst>
        <ext uri="{3e2802c4-a4d2-4d8b-9148-e3be6c30e623}">
          <xlrd:rvb i="10854"/>
        </ext>
      </extLst>
    </bk>
    <bk>
      <extLst>
        <ext uri="{3e2802c4-a4d2-4d8b-9148-e3be6c30e623}">
          <xlrd:rvb i="10855"/>
        </ext>
      </extLst>
    </bk>
    <bk>
      <extLst>
        <ext uri="{3e2802c4-a4d2-4d8b-9148-e3be6c30e623}">
          <xlrd:rvb i="10856"/>
        </ext>
      </extLst>
    </bk>
    <bk>
      <extLst>
        <ext uri="{3e2802c4-a4d2-4d8b-9148-e3be6c30e623}">
          <xlrd:rvb i="10857"/>
        </ext>
      </extLst>
    </bk>
    <bk>
      <extLst>
        <ext uri="{3e2802c4-a4d2-4d8b-9148-e3be6c30e623}">
          <xlrd:rvb i="10858"/>
        </ext>
      </extLst>
    </bk>
    <bk>
      <extLst>
        <ext uri="{3e2802c4-a4d2-4d8b-9148-e3be6c30e623}">
          <xlrd:rvb i="10859"/>
        </ext>
      </extLst>
    </bk>
    <bk>
      <extLst>
        <ext uri="{3e2802c4-a4d2-4d8b-9148-e3be6c30e623}">
          <xlrd:rvb i="10860"/>
        </ext>
      </extLst>
    </bk>
    <bk>
      <extLst>
        <ext uri="{3e2802c4-a4d2-4d8b-9148-e3be6c30e623}">
          <xlrd:rvb i="10861"/>
        </ext>
      </extLst>
    </bk>
    <bk>
      <extLst>
        <ext uri="{3e2802c4-a4d2-4d8b-9148-e3be6c30e623}">
          <xlrd:rvb i="10862"/>
        </ext>
      </extLst>
    </bk>
    <bk>
      <extLst>
        <ext uri="{3e2802c4-a4d2-4d8b-9148-e3be6c30e623}">
          <xlrd:rvb i="10863"/>
        </ext>
      </extLst>
    </bk>
    <bk>
      <extLst>
        <ext uri="{3e2802c4-a4d2-4d8b-9148-e3be6c30e623}">
          <xlrd:rvb i="10864"/>
        </ext>
      </extLst>
    </bk>
    <bk>
      <extLst>
        <ext uri="{3e2802c4-a4d2-4d8b-9148-e3be6c30e623}">
          <xlrd:rvb i="10865"/>
        </ext>
      </extLst>
    </bk>
    <bk>
      <extLst>
        <ext uri="{3e2802c4-a4d2-4d8b-9148-e3be6c30e623}">
          <xlrd:rvb i="10866"/>
        </ext>
      </extLst>
    </bk>
    <bk>
      <extLst>
        <ext uri="{3e2802c4-a4d2-4d8b-9148-e3be6c30e623}">
          <xlrd:rvb i="10867"/>
        </ext>
      </extLst>
    </bk>
    <bk>
      <extLst>
        <ext uri="{3e2802c4-a4d2-4d8b-9148-e3be6c30e623}">
          <xlrd:rvb i="10868"/>
        </ext>
      </extLst>
    </bk>
    <bk>
      <extLst>
        <ext uri="{3e2802c4-a4d2-4d8b-9148-e3be6c30e623}">
          <xlrd:rvb i="10869"/>
        </ext>
      </extLst>
    </bk>
    <bk>
      <extLst>
        <ext uri="{3e2802c4-a4d2-4d8b-9148-e3be6c30e623}">
          <xlrd:rvb i="10870"/>
        </ext>
      </extLst>
    </bk>
    <bk>
      <extLst>
        <ext uri="{3e2802c4-a4d2-4d8b-9148-e3be6c30e623}">
          <xlrd:rvb i="10871"/>
        </ext>
      </extLst>
    </bk>
    <bk>
      <extLst>
        <ext uri="{3e2802c4-a4d2-4d8b-9148-e3be6c30e623}">
          <xlrd:rvb i="10872"/>
        </ext>
      </extLst>
    </bk>
    <bk>
      <extLst>
        <ext uri="{3e2802c4-a4d2-4d8b-9148-e3be6c30e623}">
          <xlrd:rvb i="10873"/>
        </ext>
      </extLst>
    </bk>
    <bk>
      <extLst>
        <ext uri="{3e2802c4-a4d2-4d8b-9148-e3be6c30e623}">
          <xlrd:rvb i="10874"/>
        </ext>
      </extLst>
    </bk>
    <bk>
      <extLst>
        <ext uri="{3e2802c4-a4d2-4d8b-9148-e3be6c30e623}">
          <xlrd:rvb i="10875"/>
        </ext>
      </extLst>
    </bk>
    <bk>
      <extLst>
        <ext uri="{3e2802c4-a4d2-4d8b-9148-e3be6c30e623}">
          <xlrd:rvb i="10876"/>
        </ext>
      </extLst>
    </bk>
    <bk>
      <extLst>
        <ext uri="{3e2802c4-a4d2-4d8b-9148-e3be6c30e623}">
          <xlrd:rvb i="10877"/>
        </ext>
      </extLst>
    </bk>
    <bk>
      <extLst>
        <ext uri="{3e2802c4-a4d2-4d8b-9148-e3be6c30e623}">
          <xlrd:rvb i="10878"/>
        </ext>
      </extLst>
    </bk>
    <bk>
      <extLst>
        <ext uri="{3e2802c4-a4d2-4d8b-9148-e3be6c30e623}">
          <xlrd:rvb i="10879"/>
        </ext>
      </extLst>
    </bk>
    <bk>
      <extLst>
        <ext uri="{3e2802c4-a4d2-4d8b-9148-e3be6c30e623}">
          <xlrd:rvb i="10880"/>
        </ext>
      </extLst>
    </bk>
    <bk>
      <extLst>
        <ext uri="{3e2802c4-a4d2-4d8b-9148-e3be6c30e623}">
          <xlrd:rvb i="10881"/>
        </ext>
      </extLst>
    </bk>
    <bk>
      <extLst>
        <ext uri="{3e2802c4-a4d2-4d8b-9148-e3be6c30e623}">
          <xlrd:rvb i="10882"/>
        </ext>
      </extLst>
    </bk>
    <bk>
      <extLst>
        <ext uri="{3e2802c4-a4d2-4d8b-9148-e3be6c30e623}">
          <xlrd:rvb i="10883"/>
        </ext>
      </extLst>
    </bk>
    <bk>
      <extLst>
        <ext uri="{3e2802c4-a4d2-4d8b-9148-e3be6c30e623}">
          <xlrd:rvb i="10884"/>
        </ext>
      </extLst>
    </bk>
    <bk>
      <extLst>
        <ext uri="{3e2802c4-a4d2-4d8b-9148-e3be6c30e623}">
          <xlrd:rvb i="10885"/>
        </ext>
      </extLst>
    </bk>
    <bk>
      <extLst>
        <ext uri="{3e2802c4-a4d2-4d8b-9148-e3be6c30e623}">
          <xlrd:rvb i="10886"/>
        </ext>
      </extLst>
    </bk>
    <bk>
      <extLst>
        <ext uri="{3e2802c4-a4d2-4d8b-9148-e3be6c30e623}">
          <xlrd:rvb i="10887"/>
        </ext>
      </extLst>
    </bk>
    <bk>
      <extLst>
        <ext uri="{3e2802c4-a4d2-4d8b-9148-e3be6c30e623}">
          <xlrd:rvb i="10888"/>
        </ext>
      </extLst>
    </bk>
    <bk>
      <extLst>
        <ext uri="{3e2802c4-a4d2-4d8b-9148-e3be6c30e623}">
          <xlrd:rvb i="10889"/>
        </ext>
      </extLst>
    </bk>
    <bk>
      <extLst>
        <ext uri="{3e2802c4-a4d2-4d8b-9148-e3be6c30e623}">
          <xlrd:rvb i="10890"/>
        </ext>
      </extLst>
    </bk>
    <bk>
      <extLst>
        <ext uri="{3e2802c4-a4d2-4d8b-9148-e3be6c30e623}">
          <xlrd:rvb i="10891"/>
        </ext>
      </extLst>
    </bk>
    <bk>
      <extLst>
        <ext uri="{3e2802c4-a4d2-4d8b-9148-e3be6c30e623}">
          <xlrd:rvb i="10892"/>
        </ext>
      </extLst>
    </bk>
    <bk>
      <extLst>
        <ext uri="{3e2802c4-a4d2-4d8b-9148-e3be6c30e623}">
          <xlrd:rvb i="10893"/>
        </ext>
      </extLst>
    </bk>
    <bk>
      <extLst>
        <ext uri="{3e2802c4-a4d2-4d8b-9148-e3be6c30e623}">
          <xlrd:rvb i="10894"/>
        </ext>
      </extLst>
    </bk>
    <bk>
      <extLst>
        <ext uri="{3e2802c4-a4d2-4d8b-9148-e3be6c30e623}">
          <xlrd:rvb i="10895"/>
        </ext>
      </extLst>
    </bk>
    <bk>
      <extLst>
        <ext uri="{3e2802c4-a4d2-4d8b-9148-e3be6c30e623}">
          <xlrd:rvb i="10896"/>
        </ext>
      </extLst>
    </bk>
    <bk>
      <extLst>
        <ext uri="{3e2802c4-a4d2-4d8b-9148-e3be6c30e623}">
          <xlrd:rvb i="10897"/>
        </ext>
      </extLst>
    </bk>
    <bk>
      <extLst>
        <ext uri="{3e2802c4-a4d2-4d8b-9148-e3be6c30e623}">
          <xlrd:rvb i="10898"/>
        </ext>
      </extLst>
    </bk>
    <bk>
      <extLst>
        <ext uri="{3e2802c4-a4d2-4d8b-9148-e3be6c30e623}">
          <xlrd:rvb i="10899"/>
        </ext>
      </extLst>
    </bk>
    <bk>
      <extLst>
        <ext uri="{3e2802c4-a4d2-4d8b-9148-e3be6c30e623}">
          <xlrd:rvb i="10900"/>
        </ext>
      </extLst>
    </bk>
    <bk>
      <extLst>
        <ext uri="{3e2802c4-a4d2-4d8b-9148-e3be6c30e623}">
          <xlrd:rvb i="10901"/>
        </ext>
      </extLst>
    </bk>
    <bk>
      <extLst>
        <ext uri="{3e2802c4-a4d2-4d8b-9148-e3be6c30e623}">
          <xlrd:rvb i="10902"/>
        </ext>
      </extLst>
    </bk>
    <bk>
      <extLst>
        <ext uri="{3e2802c4-a4d2-4d8b-9148-e3be6c30e623}">
          <xlrd:rvb i="10903"/>
        </ext>
      </extLst>
    </bk>
    <bk>
      <extLst>
        <ext uri="{3e2802c4-a4d2-4d8b-9148-e3be6c30e623}">
          <xlrd:rvb i="10904"/>
        </ext>
      </extLst>
    </bk>
    <bk>
      <extLst>
        <ext uri="{3e2802c4-a4d2-4d8b-9148-e3be6c30e623}">
          <xlrd:rvb i="10905"/>
        </ext>
      </extLst>
    </bk>
    <bk>
      <extLst>
        <ext uri="{3e2802c4-a4d2-4d8b-9148-e3be6c30e623}">
          <xlrd:rvb i="10906"/>
        </ext>
      </extLst>
    </bk>
    <bk>
      <extLst>
        <ext uri="{3e2802c4-a4d2-4d8b-9148-e3be6c30e623}">
          <xlrd:rvb i="10907"/>
        </ext>
      </extLst>
    </bk>
    <bk>
      <extLst>
        <ext uri="{3e2802c4-a4d2-4d8b-9148-e3be6c30e623}">
          <xlrd:rvb i="10908"/>
        </ext>
      </extLst>
    </bk>
    <bk>
      <extLst>
        <ext uri="{3e2802c4-a4d2-4d8b-9148-e3be6c30e623}">
          <xlrd:rvb i="10909"/>
        </ext>
      </extLst>
    </bk>
    <bk>
      <extLst>
        <ext uri="{3e2802c4-a4d2-4d8b-9148-e3be6c30e623}">
          <xlrd:rvb i="10910"/>
        </ext>
      </extLst>
    </bk>
    <bk>
      <extLst>
        <ext uri="{3e2802c4-a4d2-4d8b-9148-e3be6c30e623}">
          <xlrd:rvb i="10911"/>
        </ext>
      </extLst>
    </bk>
    <bk>
      <extLst>
        <ext uri="{3e2802c4-a4d2-4d8b-9148-e3be6c30e623}">
          <xlrd:rvb i="10912"/>
        </ext>
      </extLst>
    </bk>
    <bk>
      <extLst>
        <ext uri="{3e2802c4-a4d2-4d8b-9148-e3be6c30e623}">
          <xlrd:rvb i="10913"/>
        </ext>
      </extLst>
    </bk>
    <bk>
      <extLst>
        <ext uri="{3e2802c4-a4d2-4d8b-9148-e3be6c30e623}">
          <xlrd:rvb i="10914"/>
        </ext>
      </extLst>
    </bk>
    <bk>
      <extLst>
        <ext uri="{3e2802c4-a4d2-4d8b-9148-e3be6c30e623}">
          <xlrd:rvb i="10915"/>
        </ext>
      </extLst>
    </bk>
    <bk>
      <extLst>
        <ext uri="{3e2802c4-a4d2-4d8b-9148-e3be6c30e623}">
          <xlrd:rvb i="10916"/>
        </ext>
      </extLst>
    </bk>
    <bk>
      <extLst>
        <ext uri="{3e2802c4-a4d2-4d8b-9148-e3be6c30e623}">
          <xlrd:rvb i="10917"/>
        </ext>
      </extLst>
    </bk>
    <bk>
      <extLst>
        <ext uri="{3e2802c4-a4d2-4d8b-9148-e3be6c30e623}">
          <xlrd:rvb i="10918"/>
        </ext>
      </extLst>
    </bk>
    <bk>
      <extLst>
        <ext uri="{3e2802c4-a4d2-4d8b-9148-e3be6c30e623}">
          <xlrd:rvb i="10919"/>
        </ext>
      </extLst>
    </bk>
    <bk>
      <extLst>
        <ext uri="{3e2802c4-a4d2-4d8b-9148-e3be6c30e623}">
          <xlrd:rvb i="10920"/>
        </ext>
      </extLst>
    </bk>
    <bk>
      <extLst>
        <ext uri="{3e2802c4-a4d2-4d8b-9148-e3be6c30e623}">
          <xlrd:rvb i="10921"/>
        </ext>
      </extLst>
    </bk>
    <bk>
      <extLst>
        <ext uri="{3e2802c4-a4d2-4d8b-9148-e3be6c30e623}">
          <xlrd:rvb i="10922"/>
        </ext>
      </extLst>
    </bk>
    <bk>
      <extLst>
        <ext uri="{3e2802c4-a4d2-4d8b-9148-e3be6c30e623}">
          <xlrd:rvb i="10923"/>
        </ext>
      </extLst>
    </bk>
    <bk>
      <extLst>
        <ext uri="{3e2802c4-a4d2-4d8b-9148-e3be6c30e623}">
          <xlrd:rvb i="10924"/>
        </ext>
      </extLst>
    </bk>
    <bk>
      <extLst>
        <ext uri="{3e2802c4-a4d2-4d8b-9148-e3be6c30e623}">
          <xlrd:rvb i="10925"/>
        </ext>
      </extLst>
    </bk>
    <bk>
      <extLst>
        <ext uri="{3e2802c4-a4d2-4d8b-9148-e3be6c30e623}">
          <xlrd:rvb i="10926"/>
        </ext>
      </extLst>
    </bk>
    <bk>
      <extLst>
        <ext uri="{3e2802c4-a4d2-4d8b-9148-e3be6c30e623}">
          <xlrd:rvb i="10927"/>
        </ext>
      </extLst>
    </bk>
    <bk>
      <extLst>
        <ext uri="{3e2802c4-a4d2-4d8b-9148-e3be6c30e623}">
          <xlrd:rvb i="10928"/>
        </ext>
      </extLst>
    </bk>
    <bk>
      <extLst>
        <ext uri="{3e2802c4-a4d2-4d8b-9148-e3be6c30e623}">
          <xlrd:rvb i="10929"/>
        </ext>
      </extLst>
    </bk>
    <bk>
      <extLst>
        <ext uri="{3e2802c4-a4d2-4d8b-9148-e3be6c30e623}">
          <xlrd:rvb i="10930"/>
        </ext>
      </extLst>
    </bk>
    <bk>
      <extLst>
        <ext uri="{3e2802c4-a4d2-4d8b-9148-e3be6c30e623}">
          <xlrd:rvb i="10931"/>
        </ext>
      </extLst>
    </bk>
    <bk>
      <extLst>
        <ext uri="{3e2802c4-a4d2-4d8b-9148-e3be6c30e623}">
          <xlrd:rvb i="10932"/>
        </ext>
      </extLst>
    </bk>
    <bk>
      <extLst>
        <ext uri="{3e2802c4-a4d2-4d8b-9148-e3be6c30e623}">
          <xlrd:rvb i="10933"/>
        </ext>
      </extLst>
    </bk>
    <bk>
      <extLst>
        <ext uri="{3e2802c4-a4d2-4d8b-9148-e3be6c30e623}">
          <xlrd:rvb i="10934"/>
        </ext>
      </extLst>
    </bk>
    <bk>
      <extLst>
        <ext uri="{3e2802c4-a4d2-4d8b-9148-e3be6c30e623}">
          <xlrd:rvb i="10935"/>
        </ext>
      </extLst>
    </bk>
    <bk>
      <extLst>
        <ext uri="{3e2802c4-a4d2-4d8b-9148-e3be6c30e623}">
          <xlrd:rvb i="10936"/>
        </ext>
      </extLst>
    </bk>
    <bk>
      <extLst>
        <ext uri="{3e2802c4-a4d2-4d8b-9148-e3be6c30e623}">
          <xlrd:rvb i="10937"/>
        </ext>
      </extLst>
    </bk>
    <bk>
      <extLst>
        <ext uri="{3e2802c4-a4d2-4d8b-9148-e3be6c30e623}">
          <xlrd:rvb i="10938"/>
        </ext>
      </extLst>
    </bk>
    <bk>
      <extLst>
        <ext uri="{3e2802c4-a4d2-4d8b-9148-e3be6c30e623}">
          <xlrd:rvb i="10939"/>
        </ext>
      </extLst>
    </bk>
    <bk>
      <extLst>
        <ext uri="{3e2802c4-a4d2-4d8b-9148-e3be6c30e623}">
          <xlrd:rvb i="10940"/>
        </ext>
      </extLst>
    </bk>
    <bk>
      <extLst>
        <ext uri="{3e2802c4-a4d2-4d8b-9148-e3be6c30e623}">
          <xlrd:rvb i="10941"/>
        </ext>
      </extLst>
    </bk>
    <bk>
      <extLst>
        <ext uri="{3e2802c4-a4d2-4d8b-9148-e3be6c30e623}">
          <xlrd:rvb i="10942"/>
        </ext>
      </extLst>
    </bk>
    <bk>
      <extLst>
        <ext uri="{3e2802c4-a4d2-4d8b-9148-e3be6c30e623}">
          <xlrd:rvb i="10943"/>
        </ext>
      </extLst>
    </bk>
    <bk>
      <extLst>
        <ext uri="{3e2802c4-a4d2-4d8b-9148-e3be6c30e623}">
          <xlrd:rvb i="10944"/>
        </ext>
      </extLst>
    </bk>
    <bk>
      <extLst>
        <ext uri="{3e2802c4-a4d2-4d8b-9148-e3be6c30e623}">
          <xlrd:rvb i="10945"/>
        </ext>
      </extLst>
    </bk>
    <bk>
      <extLst>
        <ext uri="{3e2802c4-a4d2-4d8b-9148-e3be6c30e623}">
          <xlrd:rvb i="10946"/>
        </ext>
      </extLst>
    </bk>
    <bk>
      <extLst>
        <ext uri="{3e2802c4-a4d2-4d8b-9148-e3be6c30e623}">
          <xlrd:rvb i="10947"/>
        </ext>
      </extLst>
    </bk>
    <bk>
      <extLst>
        <ext uri="{3e2802c4-a4d2-4d8b-9148-e3be6c30e623}">
          <xlrd:rvb i="10948"/>
        </ext>
      </extLst>
    </bk>
    <bk>
      <extLst>
        <ext uri="{3e2802c4-a4d2-4d8b-9148-e3be6c30e623}">
          <xlrd:rvb i="10949"/>
        </ext>
      </extLst>
    </bk>
    <bk>
      <extLst>
        <ext uri="{3e2802c4-a4d2-4d8b-9148-e3be6c30e623}">
          <xlrd:rvb i="10950"/>
        </ext>
      </extLst>
    </bk>
    <bk>
      <extLst>
        <ext uri="{3e2802c4-a4d2-4d8b-9148-e3be6c30e623}">
          <xlrd:rvb i="10951"/>
        </ext>
      </extLst>
    </bk>
    <bk>
      <extLst>
        <ext uri="{3e2802c4-a4d2-4d8b-9148-e3be6c30e623}">
          <xlrd:rvb i="10952"/>
        </ext>
      </extLst>
    </bk>
    <bk>
      <extLst>
        <ext uri="{3e2802c4-a4d2-4d8b-9148-e3be6c30e623}">
          <xlrd:rvb i="10953"/>
        </ext>
      </extLst>
    </bk>
    <bk>
      <extLst>
        <ext uri="{3e2802c4-a4d2-4d8b-9148-e3be6c30e623}">
          <xlrd:rvb i="10954"/>
        </ext>
      </extLst>
    </bk>
    <bk>
      <extLst>
        <ext uri="{3e2802c4-a4d2-4d8b-9148-e3be6c30e623}">
          <xlrd:rvb i="10955"/>
        </ext>
      </extLst>
    </bk>
    <bk>
      <extLst>
        <ext uri="{3e2802c4-a4d2-4d8b-9148-e3be6c30e623}">
          <xlrd:rvb i="10956"/>
        </ext>
      </extLst>
    </bk>
    <bk>
      <extLst>
        <ext uri="{3e2802c4-a4d2-4d8b-9148-e3be6c30e623}">
          <xlrd:rvb i="10957"/>
        </ext>
      </extLst>
    </bk>
    <bk>
      <extLst>
        <ext uri="{3e2802c4-a4d2-4d8b-9148-e3be6c30e623}">
          <xlrd:rvb i="10958"/>
        </ext>
      </extLst>
    </bk>
    <bk>
      <extLst>
        <ext uri="{3e2802c4-a4d2-4d8b-9148-e3be6c30e623}">
          <xlrd:rvb i="10959"/>
        </ext>
      </extLst>
    </bk>
    <bk>
      <extLst>
        <ext uri="{3e2802c4-a4d2-4d8b-9148-e3be6c30e623}">
          <xlrd:rvb i="10960"/>
        </ext>
      </extLst>
    </bk>
    <bk>
      <extLst>
        <ext uri="{3e2802c4-a4d2-4d8b-9148-e3be6c30e623}">
          <xlrd:rvb i="10961"/>
        </ext>
      </extLst>
    </bk>
    <bk>
      <extLst>
        <ext uri="{3e2802c4-a4d2-4d8b-9148-e3be6c30e623}">
          <xlrd:rvb i="10962"/>
        </ext>
      </extLst>
    </bk>
    <bk>
      <extLst>
        <ext uri="{3e2802c4-a4d2-4d8b-9148-e3be6c30e623}">
          <xlrd:rvb i="10963"/>
        </ext>
      </extLst>
    </bk>
    <bk>
      <extLst>
        <ext uri="{3e2802c4-a4d2-4d8b-9148-e3be6c30e623}">
          <xlrd:rvb i="10964"/>
        </ext>
      </extLst>
    </bk>
    <bk>
      <extLst>
        <ext uri="{3e2802c4-a4d2-4d8b-9148-e3be6c30e623}">
          <xlrd:rvb i="10965"/>
        </ext>
      </extLst>
    </bk>
    <bk>
      <extLst>
        <ext uri="{3e2802c4-a4d2-4d8b-9148-e3be6c30e623}">
          <xlrd:rvb i="10966"/>
        </ext>
      </extLst>
    </bk>
    <bk>
      <extLst>
        <ext uri="{3e2802c4-a4d2-4d8b-9148-e3be6c30e623}">
          <xlrd:rvb i="10967"/>
        </ext>
      </extLst>
    </bk>
    <bk>
      <extLst>
        <ext uri="{3e2802c4-a4d2-4d8b-9148-e3be6c30e623}">
          <xlrd:rvb i="10968"/>
        </ext>
      </extLst>
    </bk>
    <bk>
      <extLst>
        <ext uri="{3e2802c4-a4d2-4d8b-9148-e3be6c30e623}">
          <xlrd:rvb i="10969"/>
        </ext>
      </extLst>
    </bk>
    <bk>
      <extLst>
        <ext uri="{3e2802c4-a4d2-4d8b-9148-e3be6c30e623}">
          <xlrd:rvb i="10970"/>
        </ext>
      </extLst>
    </bk>
    <bk>
      <extLst>
        <ext uri="{3e2802c4-a4d2-4d8b-9148-e3be6c30e623}">
          <xlrd:rvb i="10971"/>
        </ext>
      </extLst>
    </bk>
    <bk>
      <extLst>
        <ext uri="{3e2802c4-a4d2-4d8b-9148-e3be6c30e623}">
          <xlrd:rvb i="10972"/>
        </ext>
      </extLst>
    </bk>
    <bk>
      <extLst>
        <ext uri="{3e2802c4-a4d2-4d8b-9148-e3be6c30e623}">
          <xlrd:rvb i="10973"/>
        </ext>
      </extLst>
    </bk>
    <bk>
      <extLst>
        <ext uri="{3e2802c4-a4d2-4d8b-9148-e3be6c30e623}">
          <xlrd:rvb i="10974"/>
        </ext>
      </extLst>
    </bk>
    <bk>
      <extLst>
        <ext uri="{3e2802c4-a4d2-4d8b-9148-e3be6c30e623}">
          <xlrd:rvb i="10975"/>
        </ext>
      </extLst>
    </bk>
    <bk>
      <extLst>
        <ext uri="{3e2802c4-a4d2-4d8b-9148-e3be6c30e623}">
          <xlrd:rvb i="10976"/>
        </ext>
      </extLst>
    </bk>
    <bk>
      <extLst>
        <ext uri="{3e2802c4-a4d2-4d8b-9148-e3be6c30e623}">
          <xlrd:rvb i="10977"/>
        </ext>
      </extLst>
    </bk>
    <bk>
      <extLst>
        <ext uri="{3e2802c4-a4d2-4d8b-9148-e3be6c30e623}">
          <xlrd:rvb i="10978"/>
        </ext>
      </extLst>
    </bk>
    <bk>
      <extLst>
        <ext uri="{3e2802c4-a4d2-4d8b-9148-e3be6c30e623}">
          <xlrd:rvb i="10979"/>
        </ext>
      </extLst>
    </bk>
    <bk>
      <extLst>
        <ext uri="{3e2802c4-a4d2-4d8b-9148-e3be6c30e623}">
          <xlrd:rvb i="10980"/>
        </ext>
      </extLst>
    </bk>
    <bk>
      <extLst>
        <ext uri="{3e2802c4-a4d2-4d8b-9148-e3be6c30e623}">
          <xlrd:rvb i="10981"/>
        </ext>
      </extLst>
    </bk>
    <bk>
      <extLst>
        <ext uri="{3e2802c4-a4d2-4d8b-9148-e3be6c30e623}">
          <xlrd:rvb i="10982"/>
        </ext>
      </extLst>
    </bk>
    <bk>
      <extLst>
        <ext uri="{3e2802c4-a4d2-4d8b-9148-e3be6c30e623}">
          <xlrd:rvb i="10983"/>
        </ext>
      </extLst>
    </bk>
    <bk>
      <extLst>
        <ext uri="{3e2802c4-a4d2-4d8b-9148-e3be6c30e623}">
          <xlrd:rvb i="10984"/>
        </ext>
      </extLst>
    </bk>
    <bk>
      <extLst>
        <ext uri="{3e2802c4-a4d2-4d8b-9148-e3be6c30e623}">
          <xlrd:rvb i="10985"/>
        </ext>
      </extLst>
    </bk>
    <bk>
      <extLst>
        <ext uri="{3e2802c4-a4d2-4d8b-9148-e3be6c30e623}">
          <xlrd:rvb i="10986"/>
        </ext>
      </extLst>
    </bk>
    <bk>
      <extLst>
        <ext uri="{3e2802c4-a4d2-4d8b-9148-e3be6c30e623}">
          <xlrd:rvb i="10987"/>
        </ext>
      </extLst>
    </bk>
    <bk>
      <extLst>
        <ext uri="{3e2802c4-a4d2-4d8b-9148-e3be6c30e623}">
          <xlrd:rvb i="10988"/>
        </ext>
      </extLst>
    </bk>
    <bk>
      <extLst>
        <ext uri="{3e2802c4-a4d2-4d8b-9148-e3be6c30e623}">
          <xlrd:rvb i="10989"/>
        </ext>
      </extLst>
    </bk>
    <bk>
      <extLst>
        <ext uri="{3e2802c4-a4d2-4d8b-9148-e3be6c30e623}">
          <xlrd:rvb i="10990"/>
        </ext>
      </extLst>
    </bk>
    <bk>
      <extLst>
        <ext uri="{3e2802c4-a4d2-4d8b-9148-e3be6c30e623}">
          <xlrd:rvb i="10991"/>
        </ext>
      </extLst>
    </bk>
    <bk>
      <extLst>
        <ext uri="{3e2802c4-a4d2-4d8b-9148-e3be6c30e623}">
          <xlrd:rvb i="10992"/>
        </ext>
      </extLst>
    </bk>
    <bk>
      <extLst>
        <ext uri="{3e2802c4-a4d2-4d8b-9148-e3be6c30e623}">
          <xlrd:rvb i="10993"/>
        </ext>
      </extLst>
    </bk>
    <bk>
      <extLst>
        <ext uri="{3e2802c4-a4d2-4d8b-9148-e3be6c30e623}">
          <xlrd:rvb i="10994"/>
        </ext>
      </extLst>
    </bk>
    <bk>
      <extLst>
        <ext uri="{3e2802c4-a4d2-4d8b-9148-e3be6c30e623}">
          <xlrd:rvb i="10995"/>
        </ext>
      </extLst>
    </bk>
    <bk>
      <extLst>
        <ext uri="{3e2802c4-a4d2-4d8b-9148-e3be6c30e623}">
          <xlrd:rvb i="10996"/>
        </ext>
      </extLst>
    </bk>
    <bk>
      <extLst>
        <ext uri="{3e2802c4-a4d2-4d8b-9148-e3be6c30e623}">
          <xlrd:rvb i="10997"/>
        </ext>
      </extLst>
    </bk>
    <bk>
      <extLst>
        <ext uri="{3e2802c4-a4d2-4d8b-9148-e3be6c30e623}">
          <xlrd:rvb i="10998"/>
        </ext>
      </extLst>
    </bk>
    <bk>
      <extLst>
        <ext uri="{3e2802c4-a4d2-4d8b-9148-e3be6c30e623}">
          <xlrd:rvb i="10999"/>
        </ext>
      </extLst>
    </bk>
    <bk>
      <extLst>
        <ext uri="{3e2802c4-a4d2-4d8b-9148-e3be6c30e623}">
          <xlrd:rvb i="11000"/>
        </ext>
      </extLst>
    </bk>
    <bk>
      <extLst>
        <ext uri="{3e2802c4-a4d2-4d8b-9148-e3be6c30e623}">
          <xlrd:rvb i="11001"/>
        </ext>
      </extLst>
    </bk>
    <bk>
      <extLst>
        <ext uri="{3e2802c4-a4d2-4d8b-9148-e3be6c30e623}">
          <xlrd:rvb i="11002"/>
        </ext>
      </extLst>
    </bk>
    <bk>
      <extLst>
        <ext uri="{3e2802c4-a4d2-4d8b-9148-e3be6c30e623}">
          <xlrd:rvb i="11003"/>
        </ext>
      </extLst>
    </bk>
    <bk>
      <extLst>
        <ext uri="{3e2802c4-a4d2-4d8b-9148-e3be6c30e623}">
          <xlrd:rvb i="11004"/>
        </ext>
      </extLst>
    </bk>
    <bk>
      <extLst>
        <ext uri="{3e2802c4-a4d2-4d8b-9148-e3be6c30e623}">
          <xlrd:rvb i="11005"/>
        </ext>
      </extLst>
    </bk>
    <bk>
      <extLst>
        <ext uri="{3e2802c4-a4d2-4d8b-9148-e3be6c30e623}">
          <xlrd:rvb i="11006"/>
        </ext>
      </extLst>
    </bk>
    <bk>
      <extLst>
        <ext uri="{3e2802c4-a4d2-4d8b-9148-e3be6c30e623}">
          <xlrd:rvb i="11007"/>
        </ext>
      </extLst>
    </bk>
    <bk>
      <extLst>
        <ext uri="{3e2802c4-a4d2-4d8b-9148-e3be6c30e623}">
          <xlrd:rvb i="11008"/>
        </ext>
      </extLst>
    </bk>
    <bk>
      <extLst>
        <ext uri="{3e2802c4-a4d2-4d8b-9148-e3be6c30e623}">
          <xlrd:rvb i="11009"/>
        </ext>
      </extLst>
    </bk>
    <bk>
      <extLst>
        <ext uri="{3e2802c4-a4d2-4d8b-9148-e3be6c30e623}">
          <xlrd:rvb i="11010"/>
        </ext>
      </extLst>
    </bk>
    <bk>
      <extLst>
        <ext uri="{3e2802c4-a4d2-4d8b-9148-e3be6c30e623}">
          <xlrd:rvb i="11011"/>
        </ext>
      </extLst>
    </bk>
    <bk>
      <extLst>
        <ext uri="{3e2802c4-a4d2-4d8b-9148-e3be6c30e623}">
          <xlrd:rvb i="11012"/>
        </ext>
      </extLst>
    </bk>
    <bk>
      <extLst>
        <ext uri="{3e2802c4-a4d2-4d8b-9148-e3be6c30e623}">
          <xlrd:rvb i="11013"/>
        </ext>
      </extLst>
    </bk>
    <bk>
      <extLst>
        <ext uri="{3e2802c4-a4d2-4d8b-9148-e3be6c30e623}">
          <xlrd:rvb i="11014"/>
        </ext>
      </extLst>
    </bk>
    <bk>
      <extLst>
        <ext uri="{3e2802c4-a4d2-4d8b-9148-e3be6c30e623}">
          <xlrd:rvb i="11015"/>
        </ext>
      </extLst>
    </bk>
    <bk>
      <extLst>
        <ext uri="{3e2802c4-a4d2-4d8b-9148-e3be6c30e623}">
          <xlrd:rvb i="11016"/>
        </ext>
      </extLst>
    </bk>
    <bk>
      <extLst>
        <ext uri="{3e2802c4-a4d2-4d8b-9148-e3be6c30e623}">
          <xlrd:rvb i="11017"/>
        </ext>
      </extLst>
    </bk>
    <bk>
      <extLst>
        <ext uri="{3e2802c4-a4d2-4d8b-9148-e3be6c30e623}">
          <xlrd:rvb i="11018"/>
        </ext>
      </extLst>
    </bk>
    <bk>
      <extLst>
        <ext uri="{3e2802c4-a4d2-4d8b-9148-e3be6c30e623}">
          <xlrd:rvb i="11019"/>
        </ext>
      </extLst>
    </bk>
    <bk>
      <extLst>
        <ext uri="{3e2802c4-a4d2-4d8b-9148-e3be6c30e623}">
          <xlrd:rvb i="11020"/>
        </ext>
      </extLst>
    </bk>
    <bk>
      <extLst>
        <ext uri="{3e2802c4-a4d2-4d8b-9148-e3be6c30e623}">
          <xlrd:rvb i="11021"/>
        </ext>
      </extLst>
    </bk>
    <bk>
      <extLst>
        <ext uri="{3e2802c4-a4d2-4d8b-9148-e3be6c30e623}">
          <xlrd:rvb i="11022"/>
        </ext>
      </extLst>
    </bk>
    <bk>
      <extLst>
        <ext uri="{3e2802c4-a4d2-4d8b-9148-e3be6c30e623}">
          <xlrd:rvb i="11023"/>
        </ext>
      </extLst>
    </bk>
    <bk>
      <extLst>
        <ext uri="{3e2802c4-a4d2-4d8b-9148-e3be6c30e623}">
          <xlrd:rvb i="11024"/>
        </ext>
      </extLst>
    </bk>
    <bk>
      <extLst>
        <ext uri="{3e2802c4-a4d2-4d8b-9148-e3be6c30e623}">
          <xlrd:rvb i="11025"/>
        </ext>
      </extLst>
    </bk>
    <bk>
      <extLst>
        <ext uri="{3e2802c4-a4d2-4d8b-9148-e3be6c30e623}">
          <xlrd:rvb i="11026"/>
        </ext>
      </extLst>
    </bk>
    <bk>
      <extLst>
        <ext uri="{3e2802c4-a4d2-4d8b-9148-e3be6c30e623}">
          <xlrd:rvb i="11027"/>
        </ext>
      </extLst>
    </bk>
    <bk>
      <extLst>
        <ext uri="{3e2802c4-a4d2-4d8b-9148-e3be6c30e623}">
          <xlrd:rvb i="11028"/>
        </ext>
      </extLst>
    </bk>
    <bk>
      <extLst>
        <ext uri="{3e2802c4-a4d2-4d8b-9148-e3be6c30e623}">
          <xlrd:rvb i="11029"/>
        </ext>
      </extLst>
    </bk>
    <bk>
      <extLst>
        <ext uri="{3e2802c4-a4d2-4d8b-9148-e3be6c30e623}">
          <xlrd:rvb i="11030"/>
        </ext>
      </extLst>
    </bk>
    <bk>
      <extLst>
        <ext uri="{3e2802c4-a4d2-4d8b-9148-e3be6c30e623}">
          <xlrd:rvb i="11031"/>
        </ext>
      </extLst>
    </bk>
    <bk>
      <extLst>
        <ext uri="{3e2802c4-a4d2-4d8b-9148-e3be6c30e623}">
          <xlrd:rvb i="11032"/>
        </ext>
      </extLst>
    </bk>
    <bk>
      <extLst>
        <ext uri="{3e2802c4-a4d2-4d8b-9148-e3be6c30e623}">
          <xlrd:rvb i="11033"/>
        </ext>
      </extLst>
    </bk>
    <bk>
      <extLst>
        <ext uri="{3e2802c4-a4d2-4d8b-9148-e3be6c30e623}">
          <xlrd:rvb i="11034"/>
        </ext>
      </extLst>
    </bk>
    <bk>
      <extLst>
        <ext uri="{3e2802c4-a4d2-4d8b-9148-e3be6c30e623}">
          <xlrd:rvb i="11035"/>
        </ext>
      </extLst>
    </bk>
    <bk>
      <extLst>
        <ext uri="{3e2802c4-a4d2-4d8b-9148-e3be6c30e623}">
          <xlrd:rvb i="11036"/>
        </ext>
      </extLst>
    </bk>
    <bk>
      <extLst>
        <ext uri="{3e2802c4-a4d2-4d8b-9148-e3be6c30e623}">
          <xlrd:rvb i="11037"/>
        </ext>
      </extLst>
    </bk>
    <bk>
      <extLst>
        <ext uri="{3e2802c4-a4d2-4d8b-9148-e3be6c30e623}">
          <xlrd:rvb i="11038"/>
        </ext>
      </extLst>
    </bk>
    <bk>
      <extLst>
        <ext uri="{3e2802c4-a4d2-4d8b-9148-e3be6c30e623}">
          <xlrd:rvb i="11039"/>
        </ext>
      </extLst>
    </bk>
    <bk>
      <extLst>
        <ext uri="{3e2802c4-a4d2-4d8b-9148-e3be6c30e623}">
          <xlrd:rvb i="11040"/>
        </ext>
      </extLst>
    </bk>
    <bk>
      <extLst>
        <ext uri="{3e2802c4-a4d2-4d8b-9148-e3be6c30e623}">
          <xlrd:rvb i="11041"/>
        </ext>
      </extLst>
    </bk>
    <bk>
      <extLst>
        <ext uri="{3e2802c4-a4d2-4d8b-9148-e3be6c30e623}">
          <xlrd:rvb i="11042"/>
        </ext>
      </extLst>
    </bk>
    <bk>
      <extLst>
        <ext uri="{3e2802c4-a4d2-4d8b-9148-e3be6c30e623}">
          <xlrd:rvb i="11043"/>
        </ext>
      </extLst>
    </bk>
    <bk>
      <extLst>
        <ext uri="{3e2802c4-a4d2-4d8b-9148-e3be6c30e623}">
          <xlrd:rvb i="11044"/>
        </ext>
      </extLst>
    </bk>
    <bk>
      <extLst>
        <ext uri="{3e2802c4-a4d2-4d8b-9148-e3be6c30e623}">
          <xlrd:rvb i="11045"/>
        </ext>
      </extLst>
    </bk>
    <bk>
      <extLst>
        <ext uri="{3e2802c4-a4d2-4d8b-9148-e3be6c30e623}">
          <xlrd:rvb i="11046"/>
        </ext>
      </extLst>
    </bk>
    <bk>
      <extLst>
        <ext uri="{3e2802c4-a4d2-4d8b-9148-e3be6c30e623}">
          <xlrd:rvb i="11047"/>
        </ext>
      </extLst>
    </bk>
    <bk>
      <extLst>
        <ext uri="{3e2802c4-a4d2-4d8b-9148-e3be6c30e623}">
          <xlrd:rvb i="11048"/>
        </ext>
      </extLst>
    </bk>
    <bk>
      <extLst>
        <ext uri="{3e2802c4-a4d2-4d8b-9148-e3be6c30e623}">
          <xlrd:rvb i="11049"/>
        </ext>
      </extLst>
    </bk>
    <bk>
      <extLst>
        <ext uri="{3e2802c4-a4d2-4d8b-9148-e3be6c30e623}">
          <xlrd:rvb i="11050"/>
        </ext>
      </extLst>
    </bk>
    <bk>
      <extLst>
        <ext uri="{3e2802c4-a4d2-4d8b-9148-e3be6c30e623}">
          <xlrd:rvb i="11051"/>
        </ext>
      </extLst>
    </bk>
    <bk>
      <extLst>
        <ext uri="{3e2802c4-a4d2-4d8b-9148-e3be6c30e623}">
          <xlrd:rvb i="11052"/>
        </ext>
      </extLst>
    </bk>
    <bk>
      <extLst>
        <ext uri="{3e2802c4-a4d2-4d8b-9148-e3be6c30e623}">
          <xlrd:rvb i="11053"/>
        </ext>
      </extLst>
    </bk>
    <bk>
      <extLst>
        <ext uri="{3e2802c4-a4d2-4d8b-9148-e3be6c30e623}">
          <xlrd:rvb i="11054"/>
        </ext>
      </extLst>
    </bk>
    <bk>
      <extLst>
        <ext uri="{3e2802c4-a4d2-4d8b-9148-e3be6c30e623}">
          <xlrd:rvb i="11055"/>
        </ext>
      </extLst>
    </bk>
    <bk>
      <extLst>
        <ext uri="{3e2802c4-a4d2-4d8b-9148-e3be6c30e623}">
          <xlrd:rvb i="11056"/>
        </ext>
      </extLst>
    </bk>
    <bk>
      <extLst>
        <ext uri="{3e2802c4-a4d2-4d8b-9148-e3be6c30e623}">
          <xlrd:rvb i="11057"/>
        </ext>
      </extLst>
    </bk>
    <bk>
      <extLst>
        <ext uri="{3e2802c4-a4d2-4d8b-9148-e3be6c30e623}">
          <xlrd:rvb i="11058"/>
        </ext>
      </extLst>
    </bk>
    <bk>
      <extLst>
        <ext uri="{3e2802c4-a4d2-4d8b-9148-e3be6c30e623}">
          <xlrd:rvb i="11059"/>
        </ext>
      </extLst>
    </bk>
    <bk>
      <extLst>
        <ext uri="{3e2802c4-a4d2-4d8b-9148-e3be6c30e623}">
          <xlrd:rvb i="11060"/>
        </ext>
      </extLst>
    </bk>
    <bk>
      <extLst>
        <ext uri="{3e2802c4-a4d2-4d8b-9148-e3be6c30e623}">
          <xlrd:rvb i="11061"/>
        </ext>
      </extLst>
    </bk>
    <bk>
      <extLst>
        <ext uri="{3e2802c4-a4d2-4d8b-9148-e3be6c30e623}">
          <xlrd:rvb i="11062"/>
        </ext>
      </extLst>
    </bk>
    <bk>
      <extLst>
        <ext uri="{3e2802c4-a4d2-4d8b-9148-e3be6c30e623}">
          <xlrd:rvb i="11063"/>
        </ext>
      </extLst>
    </bk>
    <bk>
      <extLst>
        <ext uri="{3e2802c4-a4d2-4d8b-9148-e3be6c30e623}">
          <xlrd:rvb i="11064"/>
        </ext>
      </extLst>
    </bk>
    <bk>
      <extLst>
        <ext uri="{3e2802c4-a4d2-4d8b-9148-e3be6c30e623}">
          <xlrd:rvb i="11065"/>
        </ext>
      </extLst>
    </bk>
    <bk>
      <extLst>
        <ext uri="{3e2802c4-a4d2-4d8b-9148-e3be6c30e623}">
          <xlrd:rvb i="11066"/>
        </ext>
      </extLst>
    </bk>
    <bk>
      <extLst>
        <ext uri="{3e2802c4-a4d2-4d8b-9148-e3be6c30e623}">
          <xlrd:rvb i="11067"/>
        </ext>
      </extLst>
    </bk>
    <bk>
      <extLst>
        <ext uri="{3e2802c4-a4d2-4d8b-9148-e3be6c30e623}">
          <xlrd:rvb i="11068"/>
        </ext>
      </extLst>
    </bk>
    <bk>
      <extLst>
        <ext uri="{3e2802c4-a4d2-4d8b-9148-e3be6c30e623}">
          <xlrd:rvb i="11069"/>
        </ext>
      </extLst>
    </bk>
    <bk>
      <extLst>
        <ext uri="{3e2802c4-a4d2-4d8b-9148-e3be6c30e623}">
          <xlrd:rvb i="11070"/>
        </ext>
      </extLst>
    </bk>
    <bk>
      <extLst>
        <ext uri="{3e2802c4-a4d2-4d8b-9148-e3be6c30e623}">
          <xlrd:rvb i="11071"/>
        </ext>
      </extLst>
    </bk>
    <bk>
      <extLst>
        <ext uri="{3e2802c4-a4d2-4d8b-9148-e3be6c30e623}">
          <xlrd:rvb i="11072"/>
        </ext>
      </extLst>
    </bk>
    <bk>
      <extLst>
        <ext uri="{3e2802c4-a4d2-4d8b-9148-e3be6c30e623}">
          <xlrd:rvb i="11073"/>
        </ext>
      </extLst>
    </bk>
    <bk>
      <extLst>
        <ext uri="{3e2802c4-a4d2-4d8b-9148-e3be6c30e623}">
          <xlrd:rvb i="11074"/>
        </ext>
      </extLst>
    </bk>
    <bk>
      <extLst>
        <ext uri="{3e2802c4-a4d2-4d8b-9148-e3be6c30e623}">
          <xlrd:rvb i="11075"/>
        </ext>
      </extLst>
    </bk>
    <bk>
      <extLst>
        <ext uri="{3e2802c4-a4d2-4d8b-9148-e3be6c30e623}">
          <xlrd:rvb i="11076"/>
        </ext>
      </extLst>
    </bk>
    <bk>
      <extLst>
        <ext uri="{3e2802c4-a4d2-4d8b-9148-e3be6c30e623}">
          <xlrd:rvb i="11077"/>
        </ext>
      </extLst>
    </bk>
    <bk>
      <extLst>
        <ext uri="{3e2802c4-a4d2-4d8b-9148-e3be6c30e623}">
          <xlrd:rvb i="11078"/>
        </ext>
      </extLst>
    </bk>
    <bk>
      <extLst>
        <ext uri="{3e2802c4-a4d2-4d8b-9148-e3be6c30e623}">
          <xlrd:rvb i="11079"/>
        </ext>
      </extLst>
    </bk>
    <bk>
      <extLst>
        <ext uri="{3e2802c4-a4d2-4d8b-9148-e3be6c30e623}">
          <xlrd:rvb i="11080"/>
        </ext>
      </extLst>
    </bk>
    <bk>
      <extLst>
        <ext uri="{3e2802c4-a4d2-4d8b-9148-e3be6c30e623}">
          <xlrd:rvb i="11081"/>
        </ext>
      </extLst>
    </bk>
    <bk>
      <extLst>
        <ext uri="{3e2802c4-a4d2-4d8b-9148-e3be6c30e623}">
          <xlrd:rvb i="11082"/>
        </ext>
      </extLst>
    </bk>
    <bk>
      <extLst>
        <ext uri="{3e2802c4-a4d2-4d8b-9148-e3be6c30e623}">
          <xlrd:rvb i="11083"/>
        </ext>
      </extLst>
    </bk>
    <bk>
      <extLst>
        <ext uri="{3e2802c4-a4d2-4d8b-9148-e3be6c30e623}">
          <xlrd:rvb i="11084"/>
        </ext>
      </extLst>
    </bk>
    <bk>
      <extLst>
        <ext uri="{3e2802c4-a4d2-4d8b-9148-e3be6c30e623}">
          <xlrd:rvb i="11085"/>
        </ext>
      </extLst>
    </bk>
    <bk>
      <extLst>
        <ext uri="{3e2802c4-a4d2-4d8b-9148-e3be6c30e623}">
          <xlrd:rvb i="11086"/>
        </ext>
      </extLst>
    </bk>
    <bk>
      <extLst>
        <ext uri="{3e2802c4-a4d2-4d8b-9148-e3be6c30e623}">
          <xlrd:rvb i="11087"/>
        </ext>
      </extLst>
    </bk>
    <bk>
      <extLst>
        <ext uri="{3e2802c4-a4d2-4d8b-9148-e3be6c30e623}">
          <xlrd:rvb i="11088"/>
        </ext>
      </extLst>
    </bk>
    <bk>
      <extLst>
        <ext uri="{3e2802c4-a4d2-4d8b-9148-e3be6c30e623}">
          <xlrd:rvb i="11089"/>
        </ext>
      </extLst>
    </bk>
    <bk>
      <extLst>
        <ext uri="{3e2802c4-a4d2-4d8b-9148-e3be6c30e623}">
          <xlrd:rvb i="11090"/>
        </ext>
      </extLst>
    </bk>
    <bk>
      <extLst>
        <ext uri="{3e2802c4-a4d2-4d8b-9148-e3be6c30e623}">
          <xlrd:rvb i="11091"/>
        </ext>
      </extLst>
    </bk>
    <bk>
      <extLst>
        <ext uri="{3e2802c4-a4d2-4d8b-9148-e3be6c30e623}">
          <xlrd:rvb i="11092"/>
        </ext>
      </extLst>
    </bk>
    <bk>
      <extLst>
        <ext uri="{3e2802c4-a4d2-4d8b-9148-e3be6c30e623}">
          <xlrd:rvb i="11093"/>
        </ext>
      </extLst>
    </bk>
    <bk>
      <extLst>
        <ext uri="{3e2802c4-a4d2-4d8b-9148-e3be6c30e623}">
          <xlrd:rvb i="11094"/>
        </ext>
      </extLst>
    </bk>
    <bk>
      <extLst>
        <ext uri="{3e2802c4-a4d2-4d8b-9148-e3be6c30e623}">
          <xlrd:rvb i="11095"/>
        </ext>
      </extLst>
    </bk>
    <bk>
      <extLst>
        <ext uri="{3e2802c4-a4d2-4d8b-9148-e3be6c30e623}">
          <xlrd:rvb i="11096"/>
        </ext>
      </extLst>
    </bk>
    <bk>
      <extLst>
        <ext uri="{3e2802c4-a4d2-4d8b-9148-e3be6c30e623}">
          <xlrd:rvb i="11097"/>
        </ext>
      </extLst>
    </bk>
    <bk>
      <extLst>
        <ext uri="{3e2802c4-a4d2-4d8b-9148-e3be6c30e623}">
          <xlrd:rvb i="11098"/>
        </ext>
      </extLst>
    </bk>
    <bk>
      <extLst>
        <ext uri="{3e2802c4-a4d2-4d8b-9148-e3be6c30e623}">
          <xlrd:rvb i="11099"/>
        </ext>
      </extLst>
    </bk>
    <bk>
      <extLst>
        <ext uri="{3e2802c4-a4d2-4d8b-9148-e3be6c30e623}">
          <xlrd:rvb i="11100"/>
        </ext>
      </extLst>
    </bk>
    <bk>
      <extLst>
        <ext uri="{3e2802c4-a4d2-4d8b-9148-e3be6c30e623}">
          <xlrd:rvb i="11101"/>
        </ext>
      </extLst>
    </bk>
    <bk>
      <extLst>
        <ext uri="{3e2802c4-a4d2-4d8b-9148-e3be6c30e623}">
          <xlrd:rvb i="11102"/>
        </ext>
      </extLst>
    </bk>
    <bk>
      <extLst>
        <ext uri="{3e2802c4-a4d2-4d8b-9148-e3be6c30e623}">
          <xlrd:rvb i="11103"/>
        </ext>
      </extLst>
    </bk>
    <bk>
      <extLst>
        <ext uri="{3e2802c4-a4d2-4d8b-9148-e3be6c30e623}">
          <xlrd:rvb i="11104"/>
        </ext>
      </extLst>
    </bk>
    <bk>
      <extLst>
        <ext uri="{3e2802c4-a4d2-4d8b-9148-e3be6c30e623}">
          <xlrd:rvb i="11105"/>
        </ext>
      </extLst>
    </bk>
    <bk>
      <extLst>
        <ext uri="{3e2802c4-a4d2-4d8b-9148-e3be6c30e623}">
          <xlrd:rvb i="11106"/>
        </ext>
      </extLst>
    </bk>
    <bk>
      <extLst>
        <ext uri="{3e2802c4-a4d2-4d8b-9148-e3be6c30e623}">
          <xlrd:rvb i="11107"/>
        </ext>
      </extLst>
    </bk>
    <bk>
      <extLst>
        <ext uri="{3e2802c4-a4d2-4d8b-9148-e3be6c30e623}">
          <xlrd:rvb i="11108"/>
        </ext>
      </extLst>
    </bk>
    <bk>
      <extLst>
        <ext uri="{3e2802c4-a4d2-4d8b-9148-e3be6c30e623}">
          <xlrd:rvb i="11109"/>
        </ext>
      </extLst>
    </bk>
    <bk>
      <extLst>
        <ext uri="{3e2802c4-a4d2-4d8b-9148-e3be6c30e623}">
          <xlrd:rvb i="11110"/>
        </ext>
      </extLst>
    </bk>
    <bk>
      <extLst>
        <ext uri="{3e2802c4-a4d2-4d8b-9148-e3be6c30e623}">
          <xlrd:rvb i="11111"/>
        </ext>
      </extLst>
    </bk>
    <bk>
      <extLst>
        <ext uri="{3e2802c4-a4d2-4d8b-9148-e3be6c30e623}">
          <xlrd:rvb i="11112"/>
        </ext>
      </extLst>
    </bk>
    <bk>
      <extLst>
        <ext uri="{3e2802c4-a4d2-4d8b-9148-e3be6c30e623}">
          <xlrd:rvb i="11113"/>
        </ext>
      </extLst>
    </bk>
    <bk>
      <extLst>
        <ext uri="{3e2802c4-a4d2-4d8b-9148-e3be6c30e623}">
          <xlrd:rvb i="11114"/>
        </ext>
      </extLst>
    </bk>
    <bk>
      <extLst>
        <ext uri="{3e2802c4-a4d2-4d8b-9148-e3be6c30e623}">
          <xlrd:rvb i="11115"/>
        </ext>
      </extLst>
    </bk>
    <bk>
      <extLst>
        <ext uri="{3e2802c4-a4d2-4d8b-9148-e3be6c30e623}">
          <xlrd:rvb i="11116"/>
        </ext>
      </extLst>
    </bk>
    <bk>
      <extLst>
        <ext uri="{3e2802c4-a4d2-4d8b-9148-e3be6c30e623}">
          <xlrd:rvb i="11117"/>
        </ext>
      </extLst>
    </bk>
    <bk>
      <extLst>
        <ext uri="{3e2802c4-a4d2-4d8b-9148-e3be6c30e623}">
          <xlrd:rvb i="11118"/>
        </ext>
      </extLst>
    </bk>
    <bk>
      <extLst>
        <ext uri="{3e2802c4-a4d2-4d8b-9148-e3be6c30e623}">
          <xlrd:rvb i="11119"/>
        </ext>
      </extLst>
    </bk>
    <bk>
      <extLst>
        <ext uri="{3e2802c4-a4d2-4d8b-9148-e3be6c30e623}">
          <xlrd:rvb i="11120"/>
        </ext>
      </extLst>
    </bk>
    <bk>
      <extLst>
        <ext uri="{3e2802c4-a4d2-4d8b-9148-e3be6c30e623}">
          <xlrd:rvb i="11121"/>
        </ext>
      </extLst>
    </bk>
    <bk>
      <extLst>
        <ext uri="{3e2802c4-a4d2-4d8b-9148-e3be6c30e623}">
          <xlrd:rvb i="11122"/>
        </ext>
      </extLst>
    </bk>
    <bk>
      <extLst>
        <ext uri="{3e2802c4-a4d2-4d8b-9148-e3be6c30e623}">
          <xlrd:rvb i="11123"/>
        </ext>
      </extLst>
    </bk>
    <bk>
      <extLst>
        <ext uri="{3e2802c4-a4d2-4d8b-9148-e3be6c30e623}">
          <xlrd:rvb i="11124"/>
        </ext>
      </extLst>
    </bk>
    <bk>
      <extLst>
        <ext uri="{3e2802c4-a4d2-4d8b-9148-e3be6c30e623}">
          <xlrd:rvb i="11125"/>
        </ext>
      </extLst>
    </bk>
    <bk>
      <extLst>
        <ext uri="{3e2802c4-a4d2-4d8b-9148-e3be6c30e623}">
          <xlrd:rvb i="11126"/>
        </ext>
      </extLst>
    </bk>
    <bk>
      <extLst>
        <ext uri="{3e2802c4-a4d2-4d8b-9148-e3be6c30e623}">
          <xlrd:rvb i="11127"/>
        </ext>
      </extLst>
    </bk>
    <bk>
      <extLst>
        <ext uri="{3e2802c4-a4d2-4d8b-9148-e3be6c30e623}">
          <xlrd:rvb i="11128"/>
        </ext>
      </extLst>
    </bk>
    <bk>
      <extLst>
        <ext uri="{3e2802c4-a4d2-4d8b-9148-e3be6c30e623}">
          <xlrd:rvb i="11129"/>
        </ext>
      </extLst>
    </bk>
    <bk>
      <extLst>
        <ext uri="{3e2802c4-a4d2-4d8b-9148-e3be6c30e623}">
          <xlrd:rvb i="11130"/>
        </ext>
      </extLst>
    </bk>
    <bk>
      <extLst>
        <ext uri="{3e2802c4-a4d2-4d8b-9148-e3be6c30e623}">
          <xlrd:rvb i="11131"/>
        </ext>
      </extLst>
    </bk>
    <bk>
      <extLst>
        <ext uri="{3e2802c4-a4d2-4d8b-9148-e3be6c30e623}">
          <xlrd:rvb i="11132"/>
        </ext>
      </extLst>
    </bk>
    <bk>
      <extLst>
        <ext uri="{3e2802c4-a4d2-4d8b-9148-e3be6c30e623}">
          <xlrd:rvb i="11133"/>
        </ext>
      </extLst>
    </bk>
    <bk>
      <extLst>
        <ext uri="{3e2802c4-a4d2-4d8b-9148-e3be6c30e623}">
          <xlrd:rvb i="11134"/>
        </ext>
      </extLst>
    </bk>
    <bk>
      <extLst>
        <ext uri="{3e2802c4-a4d2-4d8b-9148-e3be6c30e623}">
          <xlrd:rvb i="11135"/>
        </ext>
      </extLst>
    </bk>
    <bk>
      <extLst>
        <ext uri="{3e2802c4-a4d2-4d8b-9148-e3be6c30e623}">
          <xlrd:rvb i="11136"/>
        </ext>
      </extLst>
    </bk>
    <bk>
      <extLst>
        <ext uri="{3e2802c4-a4d2-4d8b-9148-e3be6c30e623}">
          <xlrd:rvb i="11137"/>
        </ext>
      </extLst>
    </bk>
    <bk>
      <extLst>
        <ext uri="{3e2802c4-a4d2-4d8b-9148-e3be6c30e623}">
          <xlrd:rvb i="11138"/>
        </ext>
      </extLst>
    </bk>
    <bk>
      <extLst>
        <ext uri="{3e2802c4-a4d2-4d8b-9148-e3be6c30e623}">
          <xlrd:rvb i="11139"/>
        </ext>
      </extLst>
    </bk>
    <bk>
      <extLst>
        <ext uri="{3e2802c4-a4d2-4d8b-9148-e3be6c30e623}">
          <xlrd:rvb i="11140"/>
        </ext>
      </extLst>
    </bk>
    <bk>
      <extLst>
        <ext uri="{3e2802c4-a4d2-4d8b-9148-e3be6c30e623}">
          <xlrd:rvb i="11141"/>
        </ext>
      </extLst>
    </bk>
    <bk>
      <extLst>
        <ext uri="{3e2802c4-a4d2-4d8b-9148-e3be6c30e623}">
          <xlrd:rvb i="11142"/>
        </ext>
      </extLst>
    </bk>
    <bk>
      <extLst>
        <ext uri="{3e2802c4-a4d2-4d8b-9148-e3be6c30e623}">
          <xlrd:rvb i="11143"/>
        </ext>
      </extLst>
    </bk>
    <bk>
      <extLst>
        <ext uri="{3e2802c4-a4d2-4d8b-9148-e3be6c30e623}">
          <xlrd:rvb i="11144"/>
        </ext>
      </extLst>
    </bk>
    <bk>
      <extLst>
        <ext uri="{3e2802c4-a4d2-4d8b-9148-e3be6c30e623}">
          <xlrd:rvb i="11145"/>
        </ext>
      </extLst>
    </bk>
    <bk>
      <extLst>
        <ext uri="{3e2802c4-a4d2-4d8b-9148-e3be6c30e623}">
          <xlrd:rvb i="11146"/>
        </ext>
      </extLst>
    </bk>
    <bk>
      <extLst>
        <ext uri="{3e2802c4-a4d2-4d8b-9148-e3be6c30e623}">
          <xlrd:rvb i="11147"/>
        </ext>
      </extLst>
    </bk>
    <bk>
      <extLst>
        <ext uri="{3e2802c4-a4d2-4d8b-9148-e3be6c30e623}">
          <xlrd:rvb i="11148"/>
        </ext>
      </extLst>
    </bk>
    <bk>
      <extLst>
        <ext uri="{3e2802c4-a4d2-4d8b-9148-e3be6c30e623}">
          <xlrd:rvb i="11149"/>
        </ext>
      </extLst>
    </bk>
    <bk>
      <extLst>
        <ext uri="{3e2802c4-a4d2-4d8b-9148-e3be6c30e623}">
          <xlrd:rvb i="11150"/>
        </ext>
      </extLst>
    </bk>
    <bk>
      <extLst>
        <ext uri="{3e2802c4-a4d2-4d8b-9148-e3be6c30e623}">
          <xlrd:rvb i="11151"/>
        </ext>
      </extLst>
    </bk>
    <bk>
      <extLst>
        <ext uri="{3e2802c4-a4d2-4d8b-9148-e3be6c30e623}">
          <xlrd:rvb i="11152"/>
        </ext>
      </extLst>
    </bk>
    <bk>
      <extLst>
        <ext uri="{3e2802c4-a4d2-4d8b-9148-e3be6c30e623}">
          <xlrd:rvb i="11153"/>
        </ext>
      </extLst>
    </bk>
    <bk>
      <extLst>
        <ext uri="{3e2802c4-a4d2-4d8b-9148-e3be6c30e623}">
          <xlrd:rvb i="11154"/>
        </ext>
      </extLst>
    </bk>
    <bk>
      <extLst>
        <ext uri="{3e2802c4-a4d2-4d8b-9148-e3be6c30e623}">
          <xlrd:rvb i="11155"/>
        </ext>
      </extLst>
    </bk>
    <bk>
      <extLst>
        <ext uri="{3e2802c4-a4d2-4d8b-9148-e3be6c30e623}">
          <xlrd:rvb i="11156"/>
        </ext>
      </extLst>
    </bk>
    <bk>
      <extLst>
        <ext uri="{3e2802c4-a4d2-4d8b-9148-e3be6c30e623}">
          <xlrd:rvb i="11157"/>
        </ext>
      </extLst>
    </bk>
    <bk>
      <extLst>
        <ext uri="{3e2802c4-a4d2-4d8b-9148-e3be6c30e623}">
          <xlrd:rvb i="11158"/>
        </ext>
      </extLst>
    </bk>
    <bk>
      <extLst>
        <ext uri="{3e2802c4-a4d2-4d8b-9148-e3be6c30e623}">
          <xlrd:rvb i="11159"/>
        </ext>
      </extLst>
    </bk>
    <bk>
      <extLst>
        <ext uri="{3e2802c4-a4d2-4d8b-9148-e3be6c30e623}">
          <xlrd:rvb i="11160"/>
        </ext>
      </extLst>
    </bk>
    <bk>
      <extLst>
        <ext uri="{3e2802c4-a4d2-4d8b-9148-e3be6c30e623}">
          <xlrd:rvb i="11161"/>
        </ext>
      </extLst>
    </bk>
    <bk>
      <extLst>
        <ext uri="{3e2802c4-a4d2-4d8b-9148-e3be6c30e623}">
          <xlrd:rvb i="11162"/>
        </ext>
      </extLst>
    </bk>
    <bk>
      <extLst>
        <ext uri="{3e2802c4-a4d2-4d8b-9148-e3be6c30e623}">
          <xlrd:rvb i="11163"/>
        </ext>
      </extLst>
    </bk>
    <bk>
      <extLst>
        <ext uri="{3e2802c4-a4d2-4d8b-9148-e3be6c30e623}">
          <xlrd:rvb i="11164"/>
        </ext>
      </extLst>
    </bk>
    <bk>
      <extLst>
        <ext uri="{3e2802c4-a4d2-4d8b-9148-e3be6c30e623}">
          <xlrd:rvb i="11165"/>
        </ext>
      </extLst>
    </bk>
    <bk>
      <extLst>
        <ext uri="{3e2802c4-a4d2-4d8b-9148-e3be6c30e623}">
          <xlrd:rvb i="11166"/>
        </ext>
      </extLst>
    </bk>
    <bk>
      <extLst>
        <ext uri="{3e2802c4-a4d2-4d8b-9148-e3be6c30e623}">
          <xlrd:rvb i="11167"/>
        </ext>
      </extLst>
    </bk>
    <bk>
      <extLst>
        <ext uri="{3e2802c4-a4d2-4d8b-9148-e3be6c30e623}">
          <xlrd:rvb i="11168"/>
        </ext>
      </extLst>
    </bk>
    <bk>
      <extLst>
        <ext uri="{3e2802c4-a4d2-4d8b-9148-e3be6c30e623}">
          <xlrd:rvb i="11169"/>
        </ext>
      </extLst>
    </bk>
    <bk>
      <extLst>
        <ext uri="{3e2802c4-a4d2-4d8b-9148-e3be6c30e623}">
          <xlrd:rvb i="11170"/>
        </ext>
      </extLst>
    </bk>
    <bk>
      <extLst>
        <ext uri="{3e2802c4-a4d2-4d8b-9148-e3be6c30e623}">
          <xlrd:rvb i="11171"/>
        </ext>
      </extLst>
    </bk>
    <bk>
      <extLst>
        <ext uri="{3e2802c4-a4d2-4d8b-9148-e3be6c30e623}">
          <xlrd:rvb i="11172"/>
        </ext>
      </extLst>
    </bk>
    <bk>
      <extLst>
        <ext uri="{3e2802c4-a4d2-4d8b-9148-e3be6c30e623}">
          <xlrd:rvb i="11173"/>
        </ext>
      </extLst>
    </bk>
    <bk>
      <extLst>
        <ext uri="{3e2802c4-a4d2-4d8b-9148-e3be6c30e623}">
          <xlrd:rvb i="11174"/>
        </ext>
      </extLst>
    </bk>
    <bk>
      <extLst>
        <ext uri="{3e2802c4-a4d2-4d8b-9148-e3be6c30e623}">
          <xlrd:rvb i="11175"/>
        </ext>
      </extLst>
    </bk>
    <bk>
      <extLst>
        <ext uri="{3e2802c4-a4d2-4d8b-9148-e3be6c30e623}">
          <xlrd:rvb i="11176"/>
        </ext>
      </extLst>
    </bk>
    <bk>
      <extLst>
        <ext uri="{3e2802c4-a4d2-4d8b-9148-e3be6c30e623}">
          <xlrd:rvb i="11177"/>
        </ext>
      </extLst>
    </bk>
    <bk>
      <extLst>
        <ext uri="{3e2802c4-a4d2-4d8b-9148-e3be6c30e623}">
          <xlrd:rvb i="11178"/>
        </ext>
      </extLst>
    </bk>
    <bk>
      <extLst>
        <ext uri="{3e2802c4-a4d2-4d8b-9148-e3be6c30e623}">
          <xlrd:rvb i="11179"/>
        </ext>
      </extLst>
    </bk>
    <bk>
      <extLst>
        <ext uri="{3e2802c4-a4d2-4d8b-9148-e3be6c30e623}">
          <xlrd:rvb i="11180"/>
        </ext>
      </extLst>
    </bk>
    <bk>
      <extLst>
        <ext uri="{3e2802c4-a4d2-4d8b-9148-e3be6c30e623}">
          <xlrd:rvb i="11181"/>
        </ext>
      </extLst>
    </bk>
    <bk>
      <extLst>
        <ext uri="{3e2802c4-a4d2-4d8b-9148-e3be6c30e623}">
          <xlrd:rvb i="11182"/>
        </ext>
      </extLst>
    </bk>
    <bk>
      <extLst>
        <ext uri="{3e2802c4-a4d2-4d8b-9148-e3be6c30e623}">
          <xlrd:rvb i="11183"/>
        </ext>
      </extLst>
    </bk>
    <bk>
      <extLst>
        <ext uri="{3e2802c4-a4d2-4d8b-9148-e3be6c30e623}">
          <xlrd:rvb i="11184"/>
        </ext>
      </extLst>
    </bk>
    <bk>
      <extLst>
        <ext uri="{3e2802c4-a4d2-4d8b-9148-e3be6c30e623}">
          <xlrd:rvb i="11185"/>
        </ext>
      </extLst>
    </bk>
    <bk>
      <extLst>
        <ext uri="{3e2802c4-a4d2-4d8b-9148-e3be6c30e623}">
          <xlrd:rvb i="11186"/>
        </ext>
      </extLst>
    </bk>
    <bk>
      <extLst>
        <ext uri="{3e2802c4-a4d2-4d8b-9148-e3be6c30e623}">
          <xlrd:rvb i="11187"/>
        </ext>
      </extLst>
    </bk>
    <bk>
      <extLst>
        <ext uri="{3e2802c4-a4d2-4d8b-9148-e3be6c30e623}">
          <xlrd:rvb i="11188"/>
        </ext>
      </extLst>
    </bk>
    <bk>
      <extLst>
        <ext uri="{3e2802c4-a4d2-4d8b-9148-e3be6c30e623}">
          <xlrd:rvb i="11189"/>
        </ext>
      </extLst>
    </bk>
    <bk>
      <extLst>
        <ext uri="{3e2802c4-a4d2-4d8b-9148-e3be6c30e623}">
          <xlrd:rvb i="11190"/>
        </ext>
      </extLst>
    </bk>
    <bk>
      <extLst>
        <ext uri="{3e2802c4-a4d2-4d8b-9148-e3be6c30e623}">
          <xlrd:rvb i="11191"/>
        </ext>
      </extLst>
    </bk>
    <bk>
      <extLst>
        <ext uri="{3e2802c4-a4d2-4d8b-9148-e3be6c30e623}">
          <xlrd:rvb i="11192"/>
        </ext>
      </extLst>
    </bk>
    <bk>
      <extLst>
        <ext uri="{3e2802c4-a4d2-4d8b-9148-e3be6c30e623}">
          <xlrd:rvb i="11193"/>
        </ext>
      </extLst>
    </bk>
    <bk>
      <extLst>
        <ext uri="{3e2802c4-a4d2-4d8b-9148-e3be6c30e623}">
          <xlrd:rvb i="11194"/>
        </ext>
      </extLst>
    </bk>
    <bk>
      <extLst>
        <ext uri="{3e2802c4-a4d2-4d8b-9148-e3be6c30e623}">
          <xlrd:rvb i="11195"/>
        </ext>
      </extLst>
    </bk>
    <bk>
      <extLst>
        <ext uri="{3e2802c4-a4d2-4d8b-9148-e3be6c30e623}">
          <xlrd:rvb i="11196"/>
        </ext>
      </extLst>
    </bk>
    <bk>
      <extLst>
        <ext uri="{3e2802c4-a4d2-4d8b-9148-e3be6c30e623}">
          <xlrd:rvb i="11197"/>
        </ext>
      </extLst>
    </bk>
    <bk>
      <extLst>
        <ext uri="{3e2802c4-a4d2-4d8b-9148-e3be6c30e623}">
          <xlrd:rvb i="11198"/>
        </ext>
      </extLst>
    </bk>
    <bk>
      <extLst>
        <ext uri="{3e2802c4-a4d2-4d8b-9148-e3be6c30e623}">
          <xlrd:rvb i="11199"/>
        </ext>
      </extLst>
    </bk>
    <bk>
      <extLst>
        <ext uri="{3e2802c4-a4d2-4d8b-9148-e3be6c30e623}">
          <xlrd:rvb i="11200"/>
        </ext>
      </extLst>
    </bk>
    <bk>
      <extLst>
        <ext uri="{3e2802c4-a4d2-4d8b-9148-e3be6c30e623}">
          <xlrd:rvb i="11201"/>
        </ext>
      </extLst>
    </bk>
    <bk>
      <extLst>
        <ext uri="{3e2802c4-a4d2-4d8b-9148-e3be6c30e623}">
          <xlrd:rvb i="11202"/>
        </ext>
      </extLst>
    </bk>
    <bk>
      <extLst>
        <ext uri="{3e2802c4-a4d2-4d8b-9148-e3be6c30e623}">
          <xlrd:rvb i="11203"/>
        </ext>
      </extLst>
    </bk>
    <bk>
      <extLst>
        <ext uri="{3e2802c4-a4d2-4d8b-9148-e3be6c30e623}">
          <xlrd:rvb i="11204"/>
        </ext>
      </extLst>
    </bk>
    <bk>
      <extLst>
        <ext uri="{3e2802c4-a4d2-4d8b-9148-e3be6c30e623}">
          <xlrd:rvb i="11205"/>
        </ext>
      </extLst>
    </bk>
    <bk>
      <extLst>
        <ext uri="{3e2802c4-a4d2-4d8b-9148-e3be6c30e623}">
          <xlrd:rvb i="11206"/>
        </ext>
      </extLst>
    </bk>
    <bk>
      <extLst>
        <ext uri="{3e2802c4-a4d2-4d8b-9148-e3be6c30e623}">
          <xlrd:rvb i="11207"/>
        </ext>
      </extLst>
    </bk>
    <bk>
      <extLst>
        <ext uri="{3e2802c4-a4d2-4d8b-9148-e3be6c30e623}">
          <xlrd:rvb i="11208"/>
        </ext>
      </extLst>
    </bk>
    <bk>
      <extLst>
        <ext uri="{3e2802c4-a4d2-4d8b-9148-e3be6c30e623}">
          <xlrd:rvb i="11209"/>
        </ext>
      </extLst>
    </bk>
    <bk>
      <extLst>
        <ext uri="{3e2802c4-a4d2-4d8b-9148-e3be6c30e623}">
          <xlrd:rvb i="11210"/>
        </ext>
      </extLst>
    </bk>
    <bk>
      <extLst>
        <ext uri="{3e2802c4-a4d2-4d8b-9148-e3be6c30e623}">
          <xlrd:rvb i="11211"/>
        </ext>
      </extLst>
    </bk>
    <bk>
      <extLst>
        <ext uri="{3e2802c4-a4d2-4d8b-9148-e3be6c30e623}">
          <xlrd:rvb i="11212"/>
        </ext>
      </extLst>
    </bk>
    <bk>
      <extLst>
        <ext uri="{3e2802c4-a4d2-4d8b-9148-e3be6c30e623}">
          <xlrd:rvb i="11213"/>
        </ext>
      </extLst>
    </bk>
    <bk>
      <extLst>
        <ext uri="{3e2802c4-a4d2-4d8b-9148-e3be6c30e623}">
          <xlrd:rvb i="11214"/>
        </ext>
      </extLst>
    </bk>
    <bk>
      <extLst>
        <ext uri="{3e2802c4-a4d2-4d8b-9148-e3be6c30e623}">
          <xlrd:rvb i="11215"/>
        </ext>
      </extLst>
    </bk>
    <bk>
      <extLst>
        <ext uri="{3e2802c4-a4d2-4d8b-9148-e3be6c30e623}">
          <xlrd:rvb i="11216"/>
        </ext>
      </extLst>
    </bk>
    <bk>
      <extLst>
        <ext uri="{3e2802c4-a4d2-4d8b-9148-e3be6c30e623}">
          <xlrd:rvb i="11217"/>
        </ext>
      </extLst>
    </bk>
    <bk>
      <extLst>
        <ext uri="{3e2802c4-a4d2-4d8b-9148-e3be6c30e623}">
          <xlrd:rvb i="11218"/>
        </ext>
      </extLst>
    </bk>
    <bk>
      <extLst>
        <ext uri="{3e2802c4-a4d2-4d8b-9148-e3be6c30e623}">
          <xlrd:rvb i="11219"/>
        </ext>
      </extLst>
    </bk>
    <bk>
      <extLst>
        <ext uri="{3e2802c4-a4d2-4d8b-9148-e3be6c30e623}">
          <xlrd:rvb i="11220"/>
        </ext>
      </extLst>
    </bk>
    <bk>
      <extLst>
        <ext uri="{3e2802c4-a4d2-4d8b-9148-e3be6c30e623}">
          <xlrd:rvb i="11221"/>
        </ext>
      </extLst>
    </bk>
    <bk>
      <extLst>
        <ext uri="{3e2802c4-a4d2-4d8b-9148-e3be6c30e623}">
          <xlrd:rvb i="11222"/>
        </ext>
      </extLst>
    </bk>
    <bk>
      <extLst>
        <ext uri="{3e2802c4-a4d2-4d8b-9148-e3be6c30e623}">
          <xlrd:rvb i="11223"/>
        </ext>
      </extLst>
    </bk>
    <bk>
      <extLst>
        <ext uri="{3e2802c4-a4d2-4d8b-9148-e3be6c30e623}">
          <xlrd:rvb i="11224"/>
        </ext>
      </extLst>
    </bk>
    <bk>
      <extLst>
        <ext uri="{3e2802c4-a4d2-4d8b-9148-e3be6c30e623}">
          <xlrd:rvb i="11225"/>
        </ext>
      </extLst>
    </bk>
    <bk>
      <extLst>
        <ext uri="{3e2802c4-a4d2-4d8b-9148-e3be6c30e623}">
          <xlrd:rvb i="11226"/>
        </ext>
      </extLst>
    </bk>
    <bk>
      <extLst>
        <ext uri="{3e2802c4-a4d2-4d8b-9148-e3be6c30e623}">
          <xlrd:rvb i="11227"/>
        </ext>
      </extLst>
    </bk>
    <bk>
      <extLst>
        <ext uri="{3e2802c4-a4d2-4d8b-9148-e3be6c30e623}">
          <xlrd:rvb i="11228"/>
        </ext>
      </extLst>
    </bk>
    <bk>
      <extLst>
        <ext uri="{3e2802c4-a4d2-4d8b-9148-e3be6c30e623}">
          <xlrd:rvb i="11229"/>
        </ext>
      </extLst>
    </bk>
    <bk>
      <extLst>
        <ext uri="{3e2802c4-a4d2-4d8b-9148-e3be6c30e623}">
          <xlrd:rvb i="11230"/>
        </ext>
      </extLst>
    </bk>
    <bk>
      <extLst>
        <ext uri="{3e2802c4-a4d2-4d8b-9148-e3be6c30e623}">
          <xlrd:rvb i="11231"/>
        </ext>
      </extLst>
    </bk>
    <bk>
      <extLst>
        <ext uri="{3e2802c4-a4d2-4d8b-9148-e3be6c30e623}">
          <xlrd:rvb i="11232"/>
        </ext>
      </extLst>
    </bk>
    <bk>
      <extLst>
        <ext uri="{3e2802c4-a4d2-4d8b-9148-e3be6c30e623}">
          <xlrd:rvb i="11233"/>
        </ext>
      </extLst>
    </bk>
    <bk>
      <extLst>
        <ext uri="{3e2802c4-a4d2-4d8b-9148-e3be6c30e623}">
          <xlrd:rvb i="11234"/>
        </ext>
      </extLst>
    </bk>
    <bk>
      <extLst>
        <ext uri="{3e2802c4-a4d2-4d8b-9148-e3be6c30e623}">
          <xlrd:rvb i="11235"/>
        </ext>
      </extLst>
    </bk>
    <bk>
      <extLst>
        <ext uri="{3e2802c4-a4d2-4d8b-9148-e3be6c30e623}">
          <xlrd:rvb i="11236"/>
        </ext>
      </extLst>
    </bk>
    <bk>
      <extLst>
        <ext uri="{3e2802c4-a4d2-4d8b-9148-e3be6c30e623}">
          <xlrd:rvb i="11237"/>
        </ext>
      </extLst>
    </bk>
    <bk>
      <extLst>
        <ext uri="{3e2802c4-a4d2-4d8b-9148-e3be6c30e623}">
          <xlrd:rvb i="11238"/>
        </ext>
      </extLst>
    </bk>
    <bk>
      <extLst>
        <ext uri="{3e2802c4-a4d2-4d8b-9148-e3be6c30e623}">
          <xlrd:rvb i="11239"/>
        </ext>
      </extLst>
    </bk>
    <bk>
      <extLst>
        <ext uri="{3e2802c4-a4d2-4d8b-9148-e3be6c30e623}">
          <xlrd:rvb i="11240"/>
        </ext>
      </extLst>
    </bk>
    <bk>
      <extLst>
        <ext uri="{3e2802c4-a4d2-4d8b-9148-e3be6c30e623}">
          <xlrd:rvb i="11241"/>
        </ext>
      </extLst>
    </bk>
    <bk>
      <extLst>
        <ext uri="{3e2802c4-a4d2-4d8b-9148-e3be6c30e623}">
          <xlrd:rvb i="11242"/>
        </ext>
      </extLst>
    </bk>
    <bk>
      <extLst>
        <ext uri="{3e2802c4-a4d2-4d8b-9148-e3be6c30e623}">
          <xlrd:rvb i="11243"/>
        </ext>
      </extLst>
    </bk>
    <bk>
      <extLst>
        <ext uri="{3e2802c4-a4d2-4d8b-9148-e3be6c30e623}">
          <xlrd:rvb i="11244"/>
        </ext>
      </extLst>
    </bk>
    <bk>
      <extLst>
        <ext uri="{3e2802c4-a4d2-4d8b-9148-e3be6c30e623}">
          <xlrd:rvb i="11245"/>
        </ext>
      </extLst>
    </bk>
    <bk>
      <extLst>
        <ext uri="{3e2802c4-a4d2-4d8b-9148-e3be6c30e623}">
          <xlrd:rvb i="11246"/>
        </ext>
      </extLst>
    </bk>
    <bk>
      <extLst>
        <ext uri="{3e2802c4-a4d2-4d8b-9148-e3be6c30e623}">
          <xlrd:rvb i="11247"/>
        </ext>
      </extLst>
    </bk>
    <bk>
      <extLst>
        <ext uri="{3e2802c4-a4d2-4d8b-9148-e3be6c30e623}">
          <xlrd:rvb i="11248"/>
        </ext>
      </extLst>
    </bk>
    <bk>
      <extLst>
        <ext uri="{3e2802c4-a4d2-4d8b-9148-e3be6c30e623}">
          <xlrd:rvb i="11249"/>
        </ext>
      </extLst>
    </bk>
    <bk>
      <extLst>
        <ext uri="{3e2802c4-a4d2-4d8b-9148-e3be6c30e623}">
          <xlrd:rvb i="11250"/>
        </ext>
      </extLst>
    </bk>
    <bk>
      <extLst>
        <ext uri="{3e2802c4-a4d2-4d8b-9148-e3be6c30e623}">
          <xlrd:rvb i="11251"/>
        </ext>
      </extLst>
    </bk>
    <bk>
      <extLst>
        <ext uri="{3e2802c4-a4d2-4d8b-9148-e3be6c30e623}">
          <xlrd:rvb i="11252"/>
        </ext>
      </extLst>
    </bk>
    <bk>
      <extLst>
        <ext uri="{3e2802c4-a4d2-4d8b-9148-e3be6c30e623}">
          <xlrd:rvb i="11253"/>
        </ext>
      </extLst>
    </bk>
    <bk>
      <extLst>
        <ext uri="{3e2802c4-a4d2-4d8b-9148-e3be6c30e623}">
          <xlrd:rvb i="11254"/>
        </ext>
      </extLst>
    </bk>
    <bk>
      <extLst>
        <ext uri="{3e2802c4-a4d2-4d8b-9148-e3be6c30e623}">
          <xlrd:rvb i="11255"/>
        </ext>
      </extLst>
    </bk>
    <bk>
      <extLst>
        <ext uri="{3e2802c4-a4d2-4d8b-9148-e3be6c30e623}">
          <xlrd:rvb i="11256"/>
        </ext>
      </extLst>
    </bk>
    <bk>
      <extLst>
        <ext uri="{3e2802c4-a4d2-4d8b-9148-e3be6c30e623}">
          <xlrd:rvb i="11257"/>
        </ext>
      </extLst>
    </bk>
    <bk>
      <extLst>
        <ext uri="{3e2802c4-a4d2-4d8b-9148-e3be6c30e623}">
          <xlrd:rvb i="11258"/>
        </ext>
      </extLst>
    </bk>
    <bk>
      <extLst>
        <ext uri="{3e2802c4-a4d2-4d8b-9148-e3be6c30e623}">
          <xlrd:rvb i="11259"/>
        </ext>
      </extLst>
    </bk>
    <bk>
      <extLst>
        <ext uri="{3e2802c4-a4d2-4d8b-9148-e3be6c30e623}">
          <xlrd:rvb i="11260"/>
        </ext>
      </extLst>
    </bk>
    <bk>
      <extLst>
        <ext uri="{3e2802c4-a4d2-4d8b-9148-e3be6c30e623}">
          <xlrd:rvb i="11261"/>
        </ext>
      </extLst>
    </bk>
    <bk>
      <extLst>
        <ext uri="{3e2802c4-a4d2-4d8b-9148-e3be6c30e623}">
          <xlrd:rvb i="11262"/>
        </ext>
      </extLst>
    </bk>
    <bk>
      <extLst>
        <ext uri="{3e2802c4-a4d2-4d8b-9148-e3be6c30e623}">
          <xlrd:rvb i="11263"/>
        </ext>
      </extLst>
    </bk>
    <bk>
      <extLst>
        <ext uri="{3e2802c4-a4d2-4d8b-9148-e3be6c30e623}">
          <xlrd:rvb i="11264"/>
        </ext>
      </extLst>
    </bk>
    <bk>
      <extLst>
        <ext uri="{3e2802c4-a4d2-4d8b-9148-e3be6c30e623}">
          <xlrd:rvb i="11265"/>
        </ext>
      </extLst>
    </bk>
    <bk>
      <extLst>
        <ext uri="{3e2802c4-a4d2-4d8b-9148-e3be6c30e623}">
          <xlrd:rvb i="11266"/>
        </ext>
      </extLst>
    </bk>
    <bk>
      <extLst>
        <ext uri="{3e2802c4-a4d2-4d8b-9148-e3be6c30e623}">
          <xlrd:rvb i="11267"/>
        </ext>
      </extLst>
    </bk>
    <bk>
      <extLst>
        <ext uri="{3e2802c4-a4d2-4d8b-9148-e3be6c30e623}">
          <xlrd:rvb i="11268"/>
        </ext>
      </extLst>
    </bk>
    <bk>
      <extLst>
        <ext uri="{3e2802c4-a4d2-4d8b-9148-e3be6c30e623}">
          <xlrd:rvb i="11269"/>
        </ext>
      </extLst>
    </bk>
    <bk>
      <extLst>
        <ext uri="{3e2802c4-a4d2-4d8b-9148-e3be6c30e623}">
          <xlrd:rvb i="11270"/>
        </ext>
      </extLst>
    </bk>
    <bk>
      <extLst>
        <ext uri="{3e2802c4-a4d2-4d8b-9148-e3be6c30e623}">
          <xlrd:rvb i="11271"/>
        </ext>
      </extLst>
    </bk>
    <bk>
      <extLst>
        <ext uri="{3e2802c4-a4d2-4d8b-9148-e3be6c30e623}">
          <xlrd:rvb i="11272"/>
        </ext>
      </extLst>
    </bk>
    <bk>
      <extLst>
        <ext uri="{3e2802c4-a4d2-4d8b-9148-e3be6c30e623}">
          <xlrd:rvb i="11273"/>
        </ext>
      </extLst>
    </bk>
    <bk>
      <extLst>
        <ext uri="{3e2802c4-a4d2-4d8b-9148-e3be6c30e623}">
          <xlrd:rvb i="11274"/>
        </ext>
      </extLst>
    </bk>
    <bk>
      <extLst>
        <ext uri="{3e2802c4-a4d2-4d8b-9148-e3be6c30e623}">
          <xlrd:rvb i="11275"/>
        </ext>
      </extLst>
    </bk>
    <bk>
      <extLst>
        <ext uri="{3e2802c4-a4d2-4d8b-9148-e3be6c30e623}">
          <xlrd:rvb i="11276"/>
        </ext>
      </extLst>
    </bk>
    <bk>
      <extLst>
        <ext uri="{3e2802c4-a4d2-4d8b-9148-e3be6c30e623}">
          <xlrd:rvb i="11277"/>
        </ext>
      </extLst>
    </bk>
    <bk>
      <extLst>
        <ext uri="{3e2802c4-a4d2-4d8b-9148-e3be6c30e623}">
          <xlrd:rvb i="11278"/>
        </ext>
      </extLst>
    </bk>
    <bk>
      <extLst>
        <ext uri="{3e2802c4-a4d2-4d8b-9148-e3be6c30e623}">
          <xlrd:rvb i="11279"/>
        </ext>
      </extLst>
    </bk>
    <bk>
      <extLst>
        <ext uri="{3e2802c4-a4d2-4d8b-9148-e3be6c30e623}">
          <xlrd:rvb i="11280"/>
        </ext>
      </extLst>
    </bk>
    <bk>
      <extLst>
        <ext uri="{3e2802c4-a4d2-4d8b-9148-e3be6c30e623}">
          <xlrd:rvb i="11281"/>
        </ext>
      </extLst>
    </bk>
    <bk>
      <extLst>
        <ext uri="{3e2802c4-a4d2-4d8b-9148-e3be6c30e623}">
          <xlrd:rvb i="11282"/>
        </ext>
      </extLst>
    </bk>
    <bk>
      <extLst>
        <ext uri="{3e2802c4-a4d2-4d8b-9148-e3be6c30e623}">
          <xlrd:rvb i="11283"/>
        </ext>
      </extLst>
    </bk>
    <bk>
      <extLst>
        <ext uri="{3e2802c4-a4d2-4d8b-9148-e3be6c30e623}">
          <xlrd:rvb i="11284"/>
        </ext>
      </extLst>
    </bk>
    <bk>
      <extLst>
        <ext uri="{3e2802c4-a4d2-4d8b-9148-e3be6c30e623}">
          <xlrd:rvb i="11285"/>
        </ext>
      </extLst>
    </bk>
    <bk>
      <extLst>
        <ext uri="{3e2802c4-a4d2-4d8b-9148-e3be6c30e623}">
          <xlrd:rvb i="11286"/>
        </ext>
      </extLst>
    </bk>
    <bk>
      <extLst>
        <ext uri="{3e2802c4-a4d2-4d8b-9148-e3be6c30e623}">
          <xlrd:rvb i="11287"/>
        </ext>
      </extLst>
    </bk>
    <bk>
      <extLst>
        <ext uri="{3e2802c4-a4d2-4d8b-9148-e3be6c30e623}">
          <xlrd:rvb i="11288"/>
        </ext>
      </extLst>
    </bk>
    <bk>
      <extLst>
        <ext uri="{3e2802c4-a4d2-4d8b-9148-e3be6c30e623}">
          <xlrd:rvb i="11289"/>
        </ext>
      </extLst>
    </bk>
    <bk>
      <extLst>
        <ext uri="{3e2802c4-a4d2-4d8b-9148-e3be6c30e623}">
          <xlrd:rvb i="11290"/>
        </ext>
      </extLst>
    </bk>
    <bk>
      <extLst>
        <ext uri="{3e2802c4-a4d2-4d8b-9148-e3be6c30e623}">
          <xlrd:rvb i="11291"/>
        </ext>
      </extLst>
    </bk>
    <bk>
      <extLst>
        <ext uri="{3e2802c4-a4d2-4d8b-9148-e3be6c30e623}">
          <xlrd:rvb i="11292"/>
        </ext>
      </extLst>
    </bk>
    <bk>
      <extLst>
        <ext uri="{3e2802c4-a4d2-4d8b-9148-e3be6c30e623}">
          <xlrd:rvb i="11293"/>
        </ext>
      </extLst>
    </bk>
    <bk>
      <extLst>
        <ext uri="{3e2802c4-a4d2-4d8b-9148-e3be6c30e623}">
          <xlrd:rvb i="11294"/>
        </ext>
      </extLst>
    </bk>
    <bk>
      <extLst>
        <ext uri="{3e2802c4-a4d2-4d8b-9148-e3be6c30e623}">
          <xlrd:rvb i="11295"/>
        </ext>
      </extLst>
    </bk>
    <bk>
      <extLst>
        <ext uri="{3e2802c4-a4d2-4d8b-9148-e3be6c30e623}">
          <xlrd:rvb i="11296"/>
        </ext>
      </extLst>
    </bk>
    <bk>
      <extLst>
        <ext uri="{3e2802c4-a4d2-4d8b-9148-e3be6c30e623}">
          <xlrd:rvb i="11297"/>
        </ext>
      </extLst>
    </bk>
    <bk>
      <extLst>
        <ext uri="{3e2802c4-a4d2-4d8b-9148-e3be6c30e623}">
          <xlrd:rvb i="11298"/>
        </ext>
      </extLst>
    </bk>
    <bk>
      <extLst>
        <ext uri="{3e2802c4-a4d2-4d8b-9148-e3be6c30e623}">
          <xlrd:rvb i="11299"/>
        </ext>
      </extLst>
    </bk>
    <bk>
      <extLst>
        <ext uri="{3e2802c4-a4d2-4d8b-9148-e3be6c30e623}">
          <xlrd:rvb i="11300"/>
        </ext>
      </extLst>
    </bk>
    <bk>
      <extLst>
        <ext uri="{3e2802c4-a4d2-4d8b-9148-e3be6c30e623}">
          <xlrd:rvb i="11301"/>
        </ext>
      </extLst>
    </bk>
    <bk>
      <extLst>
        <ext uri="{3e2802c4-a4d2-4d8b-9148-e3be6c30e623}">
          <xlrd:rvb i="11302"/>
        </ext>
      </extLst>
    </bk>
    <bk>
      <extLst>
        <ext uri="{3e2802c4-a4d2-4d8b-9148-e3be6c30e623}">
          <xlrd:rvb i="11303"/>
        </ext>
      </extLst>
    </bk>
    <bk>
      <extLst>
        <ext uri="{3e2802c4-a4d2-4d8b-9148-e3be6c30e623}">
          <xlrd:rvb i="11304"/>
        </ext>
      </extLst>
    </bk>
    <bk>
      <extLst>
        <ext uri="{3e2802c4-a4d2-4d8b-9148-e3be6c30e623}">
          <xlrd:rvb i="11305"/>
        </ext>
      </extLst>
    </bk>
    <bk>
      <extLst>
        <ext uri="{3e2802c4-a4d2-4d8b-9148-e3be6c30e623}">
          <xlrd:rvb i="11306"/>
        </ext>
      </extLst>
    </bk>
    <bk>
      <extLst>
        <ext uri="{3e2802c4-a4d2-4d8b-9148-e3be6c30e623}">
          <xlrd:rvb i="11307"/>
        </ext>
      </extLst>
    </bk>
    <bk>
      <extLst>
        <ext uri="{3e2802c4-a4d2-4d8b-9148-e3be6c30e623}">
          <xlrd:rvb i="11308"/>
        </ext>
      </extLst>
    </bk>
    <bk>
      <extLst>
        <ext uri="{3e2802c4-a4d2-4d8b-9148-e3be6c30e623}">
          <xlrd:rvb i="11309"/>
        </ext>
      </extLst>
    </bk>
    <bk>
      <extLst>
        <ext uri="{3e2802c4-a4d2-4d8b-9148-e3be6c30e623}">
          <xlrd:rvb i="11310"/>
        </ext>
      </extLst>
    </bk>
    <bk>
      <extLst>
        <ext uri="{3e2802c4-a4d2-4d8b-9148-e3be6c30e623}">
          <xlrd:rvb i="11311"/>
        </ext>
      </extLst>
    </bk>
    <bk>
      <extLst>
        <ext uri="{3e2802c4-a4d2-4d8b-9148-e3be6c30e623}">
          <xlrd:rvb i="11312"/>
        </ext>
      </extLst>
    </bk>
    <bk>
      <extLst>
        <ext uri="{3e2802c4-a4d2-4d8b-9148-e3be6c30e623}">
          <xlrd:rvb i="11313"/>
        </ext>
      </extLst>
    </bk>
    <bk>
      <extLst>
        <ext uri="{3e2802c4-a4d2-4d8b-9148-e3be6c30e623}">
          <xlrd:rvb i="11314"/>
        </ext>
      </extLst>
    </bk>
    <bk>
      <extLst>
        <ext uri="{3e2802c4-a4d2-4d8b-9148-e3be6c30e623}">
          <xlrd:rvb i="11315"/>
        </ext>
      </extLst>
    </bk>
    <bk>
      <extLst>
        <ext uri="{3e2802c4-a4d2-4d8b-9148-e3be6c30e623}">
          <xlrd:rvb i="11316"/>
        </ext>
      </extLst>
    </bk>
    <bk>
      <extLst>
        <ext uri="{3e2802c4-a4d2-4d8b-9148-e3be6c30e623}">
          <xlrd:rvb i="11317"/>
        </ext>
      </extLst>
    </bk>
    <bk>
      <extLst>
        <ext uri="{3e2802c4-a4d2-4d8b-9148-e3be6c30e623}">
          <xlrd:rvb i="11318"/>
        </ext>
      </extLst>
    </bk>
    <bk>
      <extLst>
        <ext uri="{3e2802c4-a4d2-4d8b-9148-e3be6c30e623}">
          <xlrd:rvb i="11319"/>
        </ext>
      </extLst>
    </bk>
    <bk>
      <extLst>
        <ext uri="{3e2802c4-a4d2-4d8b-9148-e3be6c30e623}">
          <xlrd:rvb i="11320"/>
        </ext>
      </extLst>
    </bk>
    <bk>
      <extLst>
        <ext uri="{3e2802c4-a4d2-4d8b-9148-e3be6c30e623}">
          <xlrd:rvb i="11321"/>
        </ext>
      </extLst>
    </bk>
    <bk>
      <extLst>
        <ext uri="{3e2802c4-a4d2-4d8b-9148-e3be6c30e623}">
          <xlrd:rvb i="11322"/>
        </ext>
      </extLst>
    </bk>
    <bk>
      <extLst>
        <ext uri="{3e2802c4-a4d2-4d8b-9148-e3be6c30e623}">
          <xlrd:rvb i="11323"/>
        </ext>
      </extLst>
    </bk>
    <bk>
      <extLst>
        <ext uri="{3e2802c4-a4d2-4d8b-9148-e3be6c30e623}">
          <xlrd:rvb i="11324"/>
        </ext>
      </extLst>
    </bk>
    <bk>
      <extLst>
        <ext uri="{3e2802c4-a4d2-4d8b-9148-e3be6c30e623}">
          <xlrd:rvb i="11325"/>
        </ext>
      </extLst>
    </bk>
    <bk>
      <extLst>
        <ext uri="{3e2802c4-a4d2-4d8b-9148-e3be6c30e623}">
          <xlrd:rvb i="11326"/>
        </ext>
      </extLst>
    </bk>
    <bk>
      <extLst>
        <ext uri="{3e2802c4-a4d2-4d8b-9148-e3be6c30e623}">
          <xlrd:rvb i="11327"/>
        </ext>
      </extLst>
    </bk>
    <bk>
      <extLst>
        <ext uri="{3e2802c4-a4d2-4d8b-9148-e3be6c30e623}">
          <xlrd:rvb i="11328"/>
        </ext>
      </extLst>
    </bk>
    <bk>
      <extLst>
        <ext uri="{3e2802c4-a4d2-4d8b-9148-e3be6c30e623}">
          <xlrd:rvb i="11329"/>
        </ext>
      </extLst>
    </bk>
    <bk>
      <extLst>
        <ext uri="{3e2802c4-a4d2-4d8b-9148-e3be6c30e623}">
          <xlrd:rvb i="11330"/>
        </ext>
      </extLst>
    </bk>
    <bk>
      <extLst>
        <ext uri="{3e2802c4-a4d2-4d8b-9148-e3be6c30e623}">
          <xlrd:rvb i="11331"/>
        </ext>
      </extLst>
    </bk>
    <bk>
      <extLst>
        <ext uri="{3e2802c4-a4d2-4d8b-9148-e3be6c30e623}">
          <xlrd:rvb i="11332"/>
        </ext>
      </extLst>
    </bk>
    <bk>
      <extLst>
        <ext uri="{3e2802c4-a4d2-4d8b-9148-e3be6c30e623}">
          <xlrd:rvb i="11333"/>
        </ext>
      </extLst>
    </bk>
    <bk>
      <extLst>
        <ext uri="{3e2802c4-a4d2-4d8b-9148-e3be6c30e623}">
          <xlrd:rvb i="11334"/>
        </ext>
      </extLst>
    </bk>
    <bk>
      <extLst>
        <ext uri="{3e2802c4-a4d2-4d8b-9148-e3be6c30e623}">
          <xlrd:rvb i="11335"/>
        </ext>
      </extLst>
    </bk>
    <bk>
      <extLst>
        <ext uri="{3e2802c4-a4d2-4d8b-9148-e3be6c30e623}">
          <xlrd:rvb i="11336"/>
        </ext>
      </extLst>
    </bk>
    <bk>
      <extLst>
        <ext uri="{3e2802c4-a4d2-4d8b-9148-e3be6c30e623}">
          <xlrd:rvb i="11337"/>
        </ext>
      </extLst>
    </bk>
    <bk>
      <extLst>
        <ext uri="{3e2802c4-a4d2-4d8b-9148-e3be6c30e623}">
          <xlrd:rvb i="11338"/>
        </ext>
      </extLst>
    </bk>
    <bk>
      <extLst>
        <ext uri="{3e2802c4-a4d2-4d8b-9148-e3be6c30e623}">
          <xlrd:rvb i="11339"/>
        </ext>
      </extLst>
    </bk>
    <bk>
      <extLst>
        <ext uri="{3e2802c4-a4d2-4d8b-9148-e3be6c30e623}">
          <xlrd:rvb i="11340"/>
        </ext>
      </extLst>
    </bk>
    <bk>
      <extLst>
        <ext uri="{3e2802c4-a4d2-4d8b-9148-e3be6c30e623}">
          <xlrd:rvb i="11341"/>
        </ext>
      </extLst>
    </bk>
    <bk>
      <extLst>
        <ext uri="{3e2802c4-a4d2-4d8b-9148-e3be6c30e623}">
          <xlrd:rvb i="11342"/>
        </ext>
      </extLst>
    </bk>
    <bk>
      <extLst>
        <ext uri="{3e2802c4-a4d2-4d8b-9148-e3be6c30e623}">
          <xlrd:rvb i="11343"/>
        </ext>
      </extLst>
    </bk>
    <bk>
      <extLst>
        <ext uri="{3e2802c4-a4d2-4d8b-9148-e3be6c30e623}">
          <xlrd:rvb i="11344"/>
        </ext>
      </extLst>
    </bk>
    <bk>
      <extLst>
        <ext uri="{3e2802c4-a4d2-4d8b-9148-e3be6c30e623}">
          <xlrd:rvb i="11345"/>
        </ext>
      </extLst>
    </bk>
    <bk>
      <extLst>
        <ext uri="{3e2802c4-a4d2-4d8b-9148-e3be6c30e623}">
          <xlrd:rvb i="11346"/>
        </ext>
      </extLst>
    </bk>
    <bk>
      <extLst>
        <ext uri="{3e2802c4-a4d2-4d8b-9148-e3be6c30e623}">
          <xlrd:rvb i="11347"/>
        </ext>
      </extLst>
    </bk>
    <bk>
      <extLst>
        <ext uri="{3e2802c4-a4d2-4d8b-9148-e3be6c30e623}">
          <xlrd:rvb i="11348"/>
        </ext>
      </extLst>
    </bk>
    <bk>
      <extLst>
        <ext uri="{3e2802c4-a4d2-4d8b-9148-e3be6c30e623}">
          <xlrd:rvb i="11349"/>
        </ext>
      </extLst>
    </bk>
    <bk>
      <extLst>
        <ext uri="{3e2802c4-a4d2-4d8b-9148-e3be6c30e623}">
          <xlrd:rvb i="11350"/>
        </ext>
      </extLst>
    </bk>
    <bk>
      <extLst>
        <ext uri="{3e2802c4-a4d2-4d8b-9148-e3be6c30e623}">
          <xlrd:rvb i="11351"/>
        </ext>
      </extLst>
    </bk>
    <bk>
      <extLst>
        <ext uri="{3e2802c4-a4d2-4d8b-9148-e3be6c30e623}">
          <xlrd:rvb i="11352"/>
        </ext>
      </extLst>
    </bk>
    <bk>
      <extLst>
        <ext uri="{3e2802c4-a4d2-4d8b-9148-e3be6c30e623}">
          <xlrd:rvb i="11353"/>
        </ext>
      </extLst>
    </bk>
    <bk>
      <extLst>
        <ext uri="{3e2802c4-a4d2-4d8b-9148-e3be6c30e623}">
          <xlrd:rvb i="11354"/>
        </ext>
      </extLst>
    </bk>
    <bk>
      <extLst>
        <ext uri="{3e2802c4-a4d2-4d8b-9148-e3be6c30e623}">
          <xlrd:rvb i="11355"/>
        </ext>
      </extLst>
    </bk>
    <bk>
      <extLst>
        <ext uri="{3e2802c4-a4d2-4d8b-9148-e3be6c30e623}">
          <xlrd:rvb i="11356"/>
        </ext>
      </extLst>
    </bk>
    <bk>
      <extLst>
        <ext uri="{3e2802c4-a4d2-4d8b-9148-e3be6c30e623}">
          <xlrd:rvb i="11357"/>
        </ext>
      </extLst>
    </bk>
    <bk>
      <extLst>
        <ext uri="{3e2802c4-a4d2-4d8b-9148-e3be6c30e623}">
          <xlrd:rvb i="11358"/>
        </ext>
      </extLst>
    </bk>
    <bk>
      <extLst>
        <ext uri="{3e2802c4-a4d2-4d8b-9148-e3be6c30e623}">
          <xlrd:rvb i="11359"/>
        </ext>
      </extLst>
    </bk>
    <bk>
      <extLst>
        <ext uri="{3e2802c4-a4d2-4d8b-9148-e3be6c30e623}">
          <xlrd:rvb i="11360"/>
        </ext>
      </extLst>
    </bk>
    <bk>
      <extLst>
        <ext uri="{3e2802c4-a4d2-4d8b-9148-e3be6c30e623}">
          <xlrd:rvb i="11361"/>
        </ext>
      </extLst>
    </bk>
    <bk>
      <extLst>
        <ext uri="{3e2802c4-a4d2-4d8b-9148-e3be6c30e623}">
          <xlrd:rvb i="11362"/>
        </ext>
      </extLst>
    </bk>
    <bk>
      <extLst>
        <ext uri="{3e2802c4-a4d2-4d8b-9148-e3be6c30e623}">
          <xlrd:rvb i="11363"/>
        </ext>
      </extLst>
    </bk>
    <bk>
      <extLst>
        <ext uri="{3e2802c4-a4d2-4d8b-9148-e3be6c30e623}">
          <xlrd:rvb i="11364"/>
        </ext>
      </extLst>
    </bk>
    <bk>
      <extLst>
        <ext uri="{3e2802c4-a4d2-4d8b-9148-e3be6c30e623}">
          <xlrd:rvb i="11365"/>
        </ext>
      </extLst>
    </bk>
    <bk>
      <extLst>
        <ext uri="{3e2802c4-a4d2-4d8b-9148-e3be6c30e623}">
          <xlrd:rvb i="11366"/>
        </ext>
      </extLst>
    </bk>
    <bk>
      <extLst>
        <ext uri="{3e2802c4-a4d2-4d8b-9148-e3be6c30e623}">
          <xlrd:rvb i="11367"/>
        </ext>
      </extLst>
    </bk>
    <bk>
      <extLst>
        <ext uri="{3e2802c4-a4d2-4d8b-9148-e3be6c30e623}">
          <xlrd:rvb i="11368"/>
        </ext>
      </extLst>
    </bk>
    <bk>
      <extLst>
        <ext uri="{3e2802c4-a4d2-4d8b-9148-e3be6c30e623}">
          <xlrd:rvb i="11369"/>
        </ext>
      </extLst>
    </bk>
    <bk>
      <extLst>
        <ext uri="{3e2802c4-a4d2-4d8b-9148-e3be6c30e623}">
          <xlrd:rvb i="11370"/>
        </ext>
      </extLst>
    </bk>
    <bk>
      <extLst>
        <ext uri="{3e2802c4-a4d2-4d8b-9148-e3be6c30e623}">
          <xlrd:rvb i="11371"/>
        </ext>
      </extLst>
    </bk>
    <bk>
      <extLst>
        <ext uri="{3e2802c4-a4d2-4d8b-9148-e3be6c30e623}">
          <xlrd:rvb i="11372"/>
        </ext>
      </extLst>
    </bk>
    <bk>
      <extLst>
        <ext uri="{3e2802c4-a4d2-4d8b-9148-e3be6c30e623}">
          <xlrd:rvb i="11373"/>
        </ext>
      </extLst>
    </bk>
    <bk>
      <extLst>
        <ext uri="{3e2802c4-a4d2-4d8b-9148-e3be6c30e623}">
          <xlrd:rvb i="11374"/>
        </ext>
      </extLst>
    </bk>
    <bk>
      <extLst>
        <ext uri="{3e2802c4-a4d2-4d8b-9148-e3be6c30e623}">
          <xlrd:rvb i="11375"/>
        </ext>
      </extLst>
    </bk>
    <bk>
      <extLst>
        <ext uri="{3e2802c4-a4d2-4d8b-9148-e3be6c30e623}">
          <xlrd:rvb i="11376"/>
        </ext>
      </extLst>
    </bk>
    <bk>
      <extLst>
        <ext uri="{3e2802c4-a4d2-4d8b-9148-e3be6c30e623}">
          <xlrd:rvb i="11377"/>
        </ext>
      </extLst>
    </bk>
    <bk>
      <extLst>
        <ext uri="{3e2802c4-a4d2-4d8b-9148-e3be6c30e623}">
          <xlrd:rvb i="11378"/>
        </ext>
      </extLst>
    </bk>
    <bk>
      <extLst>
        <ext uri="{3e2802c4-a4d2-4d8b-9148-e3be6c30e623}">
          <xlrd:rvb i="11379"/>
        </ext>
      </extLst>
    </bk>
    <bk>
      <extLst>
        <ext uri="{3e2802c4-a4d2-4d8b-9148-e3be6c30e623}">
          <xlrd:rvb i="11380"/>
        </ext>
      </extLst>
    </bk>
    <bk>
      <extLst>
        <ext uri="{3e2802c4-a4d2-4d8b-9148-e3be6c30e623}">
          <xlrd:rvb i="11381"/>
        </ext>
      </extLst>
    </bk>
    <bk>
      <extLst>
        <ext uri="{3e2802c4-a4d2-4d8b-9148-e3be6c30e623}">
          <xlrd:rvb i="11382"/>
        </ext>
      </extLst>
    </bk>
    <bk>
      <extLst>
        <ext uri="{3e2802c4-a4d2-4d8b-9148-e3be6c30e623}">
          <xlrd:rvb i="11383"/>
        </ext>
      </extLst>
    </bk>
    <bk>
      <extLst>
        <ext uri="{3e2802c4-a4d2-4d8b-9148-e3be6c30e623}">
          <xlrd:rvb i="11384"/>
        </ext>
      </extLst>
    </bk>
    <bk>
      <extLst>
        <ext uri="{3e2802c4-a4d2-4d8b-9148-e3be6c30e623}">
          <xlrd:rvb i="11385"/>
        </ext>
      </extLst>
    </bk>
    <bk>
      <extLst>
        <ext uri="{3e2802c4-a4d2-4d8b-9148-e3be6c30e623}">
          <xlrd:rvb i="11386"/>
        </ext>
      </extLst>
    </bk>
    <bk>
      <extLst>
        <ext uri="{3e2802c4-a4d2-4d8b-9148-e3be6c30e623}">
          <xlrd:rvb i="11387"/>
        </ext>
      </extLst>
    </bk>
    <bk>
      <extLst>
        <ext uri="{3e2802c4-a4d2-4d8b-9148-e3be6c30e623}">
          <xlrd:rvb i="11388"/>
        </ext>
      </extLst>
    </bk>
    <bk>
      <extLst>
        <ext uri="{3e2802c4-a4d2-4d8b-9148-e3be6c30e623}">
          <xlrd:rvb i="11389"/>
        </ext>
      </extLst>
    </bk>
    <bk>
      <extLst>
        <ext uri="{3e2802c4-a4d2-4d8b-9148-e3be6c30e623}">
          <xlrd:rvb i="11390"/>
        </ext>
      </extLst>
    </bk>
    <bk>
      <extLst>
        <ext uri="{3e2802c4-a4d2-4d8b-9148-e3be6c30e623}">
          <xlrd:rvb i="11391"/>
        </ext>
      </extLst>
    </bk>
    <bk>
      <extLst>
        <ext uri="{3e2802c4-a4d2-4d8b-9148-e3be6c30e623}">
          <xlrd:rvb i="11392"/>
        </ext>
      </extLst>
    </bk>
    <bk>
      <extLst>
        <ext uri="{3e2802c4-a4d2-4d8b-9148-e3be6c30e623}">
          <xlrd:rvb i="11393"/>
        </ext>
      </extLst>
    </bk>
    <bk>
      <extLst>
        <ext uri="{3e2802c4-a4d2-4d8b-9148-e3be6c30e623}">
          <xlrd:rvb i="11394"/>
        </ext>
      </extLst>
    </bk>
    <bk>
      <extLst>
        <ext uri="{3e2802c4-a4d2-4d8b-9148-e3be6c30e623}">
          <xlrd:rvb i="11395"/>
        </ext>
      </extLst>
    </bk>
    <bk>
      <extLst>
        <ext uri="{3e2802c4-a4d2-4d8b-9148-e3be6c30e623}">
          <xlrd:rvb i="11396"/>
        </ext>
      </extLst>
    </bk>
    <bk>
      <extLst>
        <ext uri="{3e2802c4-a4d2-4d8b-9148-e3be6c30e623}">
          <xlrd:rvb i="11397"/>
        </ext>
      </extLst>
    </bk>
    <bk>
      <extLst>
        <ext uri="{3e2802c4-a4d2-4d8b-9148-e3be6c30e623}">
          <xlrd:rvb i="11398"/>
        </ext>
      </extLst>
    </bk>
    <bk>
      <extLst>
        <ext uri="{3e2802c4-a4d2-4d8b-9148-e3be6c30e623}">
          <xlrd:rvb i="11399"/>
        </ext>
      </extLst>
    </bk>
    <bk>
      <extLst>
        <ext uri="{3e2802c4-a4d2-4d8b-9148-e3be6c30e623}">
          <xlrd:rvb i="11400"/>
        </ext>
      </extLst>
    </bk>
    <bk>
      <extLst>
        <ext uri="{3e2802c4-a4d2-4d8b-9148-e3be6c30e623}">
          <xlrd:rvb i="11401"/>
        </ext>
      </extLst>
    </bk>
    <bk>
      <extLst>
        <ext uri="{3e2802c4-a4d2-4d8b-9148-e3be6c30e623}">
          <xlrd:rvb i="11402"/>
        </ext>
      </extLst>
    </bk>
    <bk>
      <extLst>
        <ext uri="{3e2802c4-a4d2-4d8b-9148-e3be6c30e623}">
          <xlrd:rvb i="11403"/>
        </ext>
      </extLst>
    </bk>
    <bk>
      <extLst>
        <ext uri="{3e2802c4-a4d2-4d8b-9148-e3be6c30e623}">
          <xlrd:rvb i="11404"/>
        </ext>
      </extLst>
    </bk>
    <bk>
      <extLst>
        <ext uri="{3e2802c4-a4d2-4d8b-9148-e3be6c30e623}">
          <xlrd:rvb i="11405"/>
        </ext>
      </extLst>
    </bk>
    <bk>
      <extLst>
        <ext uri="{3e2802c4-a4d2-4d8b-9148-e3be6c30e623}">
          <xlrd:rvb i="11406"/>
        </ext>
      </extLst>
    </bk>
    <bk>
      <extLst>
        <ext uri="{3e2802c4-a4d2-4d8b-9148-e3be6c30e623}">
          <xlrd:rvb i="11407"/>
        </ext>
      </extLst>
    </bk>
    <bk>
      <extLst>
        <ext uri="{3e2802c4-a4d2-4d8b-9148-e3be6c30e623}">
          <xlrd:rvb i="11408"/>
        </ext>
      </extLst>
    </bk>
    <bk>
      <extLst>
        <ext uri="{3e2802c4-a4d2-4d8b-9148-e3be6c30e623}">
          <xlrd:rvb i="11409"/>
        </ext>
      </extLst>
    </bk>
    <bk>
      <extLst>
        <ext uri="{3e2802c4-a4d2-4d8b-9148-e3be6c30e623}">
          <xlrd:rvb i="11410"/>
        </ext>
      </extLst>
    </bk>
    <bk>
      <extLst>
        <ext uri="{3e2802c4-a4d2-4d8b-9148-e3be6c30e623}">
          <xlrd:rvb i="11411"/>
        </ext>
      </extLst>
    </bk>
    <bk>
      <extLst>
        <ext uri="{3e2802c4-a4d2-4d8b-9148-e3be6c30e623}">
          <xlrd:rvb i="11412"/>
        </ext>
      </extLst>
    </bk>
    <bk>
      <extLst>
        <ext uri="{3e2802c4-a4d2-4d8b-9148-e3be6c30e623}">
          <xlrd:rvb i="11413"/>
        </ext>
      </extLst>
    </bk>
    <bk>
      <extLst>
        <ext uri="{3e2802c4-a4d2-4d8b-9148-e3be6c30e623}">
          <xlrd:rvb i="11414"/>
        </ext>
      </extLst>
    </bk>
    <bk>
      <extLst>
        <ext uri="{3e2802c4-a4d2-4d8b-9148-e3be6c30e623}">
          <xlrd:rvb i="11415"/>
        </ext>
      </extLst>
    </bk>
    <bk>
      <extLst>
        <ext uri="{3e2802c4-a4d2-4d8b-9148-e3be6c30e623}">
          <xlrd:rvb i="11416"/>
        </ext>
      </extLst>
    </bk>
    <bk>
      <extLst>
        <ext uri="{3e2802c4-a4d2-4d8b-9148-e3be6c30e623}">
          <xlrd:rvb i="11417"/>
        </ext>
      </extLst>
    </bk>
    <bk>
      <extLst>
        <ext uri="{3e2802c4-a4d2-4d8b-9148-e3be6c30e623}">
          <xlrd:rvb i="11418"/>
        </ext>
      </extLst>
    </bk>
    <bk>
      <extLst>
        <ext uri="{3e2802c4-a4d2-4d8b-9148-e3be6c30e623}">
          <xlrd:rvb i="11419"/>
        </ext>
      </extLst>
    </bk>
    <bk>
      <extLst>
        <ext uri="{3e2802c4-a4d2-4d8b-9148-e3be6c30e623}">
          <xlrd:rvb i="11420"/>
        </ext>
      </extLst>
    </bk>
    <bk>
      <extLst>
        <ext uri="{3e2802c4-a4d2-4d8b-9148-e3be6c30e623}">
          <xlrd:rvb i="11421"/>
        </ext>
      </extLst>
    </bk>
    <bk>
      <extLst>
        <ext uri="{3e2802c4-a4d2-4d8b-9148-e3be6c30e623}">
          <xlrd:rvb i="11422"/>
        </ext>
      </extLst>
    </bk>
    <bk>
      <extLst>
        <ext uri="{3e2802c4-a4d2-4d8b-9148-e3be6c30e623}">
          <xlrd:rvb i="11423"/>
        </ext>
      </extLst>
    </bk>
    <bk>
      <extLst>
        <ext uri="{3e2802c4-a4d2-4d8b-9148-e3be6c30e623}">
          <xlrd:rvb i="11424"/>
        </ext>
      </extLst>
    </bk>
    <bk>
      <extLst>
        <ext uri="{3e2802c4-a4d2-4d8b-9148-e3be6c30e623}">
          <xlrd:rvb i="11425"/>
        </ext>
      </extLst>
    </bk>
    <bk>
      <extLst>
        <ext uri="{3e2802c4-a4d2-4d8b-9148-e3be6c30e623}">
          <xlrd:rvb i="11426"/>
        </ext>
      </extLst>
    </bk>
    <bk>
      <extLst>
        <ext uri="{3e2802c4-a4d2-4d8b-9148-e3be6c30e623}">
          <xlrd:rvb i="11427"/>
        </ext>
      </extLst>
    </bk>
    <bk>
      <extLst>
        <ext uri="{3e2802c4-a4d2-4d8b-9148-e3be6c30e623}">
          <xlrd:rvb i="11428"/>
        </ext>
      </extLst>
    </bk>
    <bk>
      <extLst>
        <ext uri="{3e2802c4-a4d2-4d8b-9148-e3be6c30e623}">
          <xlrd:rvb i="11429"/>
        </ext>
      </extLst>
    </bk>
    <bk>
      <extLst>
        <ext uri="{3e2802c4-a4d2-4d8b-9148-e3be6c30e623}">
          <xlrd:rvb i="11430"/>
        </ext>
      </extLst>
    </bk>
    <bk>
      <extLst>
        <ext uri="{3e2802c4-a4d2-4d8b-9148-e3be6c30e623}">
          <xlrd:rvb i="11431"/>
        </ext>
      </extLst>
    </bk>
    <bk>
      <extLst>
        <ext uri="{3e2802c4-a4d2-4d8b-9148-e3be6c30e623}">
          <xlrd:rvb i="11432"/>
        </ext>
      </extLst>
    </bk>
    <bk>
      <extLst>
        <ext uri="{3e2802c4-a4d2-4d8b-9148-e3be6c30e623}">
          <xlrd:rvb i="11433"/>
        </ext>
      </extLst>
    </bk>
    <bk>
      <extLst>
        <ext uri="{3e2802c4-a4d2-4d8b-9148-e3be6c30e623}">
          <xlrd:rvb i="11434"/>
        </ext>
      </extLst>
    </bk>
    <bk>
      <extLst>
        <ext uri="{3e2802c4-a4d2-4d8b-9148-e3be6c30e623}">
          <xlrd:rvb i="11435"/>
        </ext>
      </extLst>
    </bk>
    <bk>
      <extLst>
        <ext uri="{3e2802c4-a4d2-4d8b-9148-e3be6c30e623}">
          <xlrd:rvb i="11436"/>
        </ext>
      </extLst>
    </bk>
    <bk>
      <extLst>
        <ext uri="{3e2802c4-a4d2-4d8b-9148-e3be6c30e623}">
          <xlrd:rvb i="11437"/>
        </ext>
      </extLst>
    </bk>
    <bk>
      <extLst>
        <ext uri="{3e2802c4-a4d2-4d8b-9148-e3be6c30e623}">
          <xlrd:rvb i="11438"/>
        </ext>
      </extLst>
    </bk>
    <bk>
      <extLst>
        <ext uri="{3e2802c4-a4d2-4d8b-9148-e3be6c30e623}">
          <xlrd:rvb i="11439"/>
        </ext>
      </extLst>
    </bk>
    <bk>
      <extLst>
        <ext uri="{3e2802c4-a4d2-4d8b-9148-e3be6c30e623}">
          <xlrd:rvb i="11440"/>
        </ext>
      </extLst>
    </bk>
    <bk>
      <extLst>
        <ext uri="{3e2802c4-a4d2-4d8b-9148-e3be6c30e623}">
          <xlrd:rvb i="11441"/>
        </ext>
      </extLst>
    </bk>
    <bk>
      <extLst>
        <ext uri="{3e2802c4-a4d2-4d8b-9148-e3be6c30e623}">
          <xlrd:rvb i="11442"/>
        </ext>
      </extLst>
    </bk>
    <bk>
      <extLst>
        <ext uri="{3e2802c4-a4d2-4d8b-9148-e3be6c30e623}">
          <xlrd:rvb i="11443"/>
        </ext>
      </extLst>
    </bk>
    <bk>
      <extLst>
        <ext uri="{3e2802c4-a4d2-4d8b-9148-e3be6c30e623}">
          <xlrd:rvb i="11444"/>
        </ext>
      </extLst>
    </bk>
    <bk>
      <extLst>
        <ext uri="{3e2802c4-a4d2-4d8b-9148-e3be6c30e623}">
          <xlrd:rvb i="11445"/>
        </ext>
      </extLst>
    </bk>
    <bk>
      <extLst>
        <ext uri="{3e2802c4-a4d2-4d8b-9148-e3be6c30e623}">
          <xlrd:rvb i="11446"/>
        </ext>
      </extLst>
    </bk>
    <bk>
      <extLst>
        <ext uri="{3e2802c4-a4d2-4d8b-9148-e3be6c30e623}">
          <xlrd:rvb i="11447"/>
        </ext>
      </extLst>
    </bk>
    <bk>
      <extLst>
        <ext uri="{3e2802c4-a4d2-4d8b-9148-e3be6c30e623}">
          <xlrd:rvb i="11448"/>
        </ext>
      </extLst>
    </bk>
    <bk>
      <extLst>
        <ext uri="{3e2802c4-a4d2-4d8b-9148-e3be6c30e623}">
          <xlrd:rvb i="11449"/>
        </ext>
      </extLst>
    </bk>
    <bk>
      <extLst>
        <ext uri="{3e2802c4-a4d2-4d8b-9148-e3be6c30e623}">
          <xlrd:rvb i="11450"/>
        </ext>
      </extLst>
    </bk>
    <bk>
      <extLst>
        <ext uri="{3e2802c4-a4d2-4d8b-9148-e3be6c30e623}">
          <xlrd:rvb i="11451"/>
        </ext>
      </extLst>
    </bk>
    <bk>
      <extLst>
        <ext uri="{3e2802c4-a4d2-4d8b-9148-e3be6c30e623}">
          <xlrd:rvb i="11452"/>
        </ext>
      </extLst>
    </bk>
    <bk>
      <extLst>
        <ext uri="{3e2802c4-a4d2-4d8b-9148-e3be6c30e623}">
          <xlrd:rvb i="11453"/>
        </ext>
      </extLst>
    </bk>
    <bk>
      <extLst>
        <ext uri="{3e2802c4-a4d2-4d8b-9148-e3be6c30e623}">
          <xlrd:rvb i="11454"/>
        </ext>
      </extLst>
    </bk>
    <bk>
      <extLst>
        <ext uri="{3e2802c4-a4d2-4d8b-9148-e3be6c30e623}">
          <xlrd:rvb i="11455"/>
        </ext>
      </extLst>
    </bk>
    <bk>
      <extLst>
        <ext uri="{3e2802c4-a4d2-4d8b-9148-e3be6c30e623}">
          <xlrd:rvb i="11456"/>
        </ext>
      </extLst>
    </bk>
    <bk>
      <extLst>
        <ext uri="{3e2802c4-a4d2-4d8b-9148-e3be6c30e623}">
          <xlrd:rvb i="11457"/>
        </ext>
      </extLst>
    </bk>
    <bk>
      <extLst>
        <ext uri="{3e2802c4-a4d2-4d8b-9148-e3be6c30e623}">
          <xlrd:rvb i="11458"/>
        </ext>
      </extLst>
    </bk>
    <bk>
      <extLst>
        <ext uri="{3e2802c4-a4d2-4d8b-9148-e3be6c30e623}">
          <xlrd:rvb i="11459"/>
        </ext>
      </extLst>
    </bk>
    <bk>
      <extLst>
        <ext uri="{3e2802c4-a4d2-4d8b-9148-e3be6c30e623}">
          <xlrd:rvb i="11460"/>
        </ext>
      </extLst>
    </bk>
    <bk>
      <extLst>
        <ext uri="{3e2802c4-a4d2-4d8b-9148-e3be6c30e623}">
          <xlrd:rvb i="11461"/>
        </ext>
      </extLst>
    </bk>
    <bk>
      <extLst>
        <ext uri="{3e2802c4-a4d2-4d8b-9148-e3be6c30e623}">
          <xlrd:rvb i="11462"/>
        </ext>
      </extLst>
    </bk>
    <bk>
      <extLst>
        <ext uri="{3e2802c4-a4d2-4d8b-9148-e3be6c30e623}">
          <xlrd:rvb i="11463"/>
        </ext>
      </extLst>
    </bk>
    <bk>
      <extLst>
        <ext uri="{3e2802c4-a4d2-4d8b-9148-e3be6c30e623}">
          <xlrd:rvb i="11464"/>
        </ext>
      </extLst>
    </bk>
    <bk>
      <extLst>
        <ext uri="{3e2802c4-a4d2-4d8b-9148-e3be6c30e623}">
          <xlrd:rvb i="11465"/>
        </ext>
      </extLst>
    </bk>
    <bk>
      <extLst>
        <ext uri="{3e2802c4-a4d2-4d8b-9148-e3be6c30e623}">
          <xlrd:rvb i="11466"/>
        </ext>
      </extLst>
    </bk>
    <bk>
      <extLst>
        <ext uri="{3e2802c4-a4d2-4d8b-9148-e3be6c30e623}">
          <xlrd:rvb i="11467"/>
        </ext>
      </extLst>
    </bk>
    <bk>
      <extLst>
        <ext uri="{3e2802c4-a4d2-4d8b-9148-e3be6c30e623}">
          <xlrd:rvb i="11468"/>
        </ext>
      </extLst>
    </bk>
    <bk>
      <extLst>
        <ext uri="{3e2802c4-a4d2-4d8b-9148-e3be6c30e623}">
          <xlrd:rvb i="11469"/>
        </ext>
      </extLst>
    </bk>
    <bk>
      <extLst>
        <ext uri="{3e2802c4-a4d2-4d8b-9148-e3be6c30e623}">
          <xlrd:rvb i="11470"/>
        </ext>
      </extLst>
    </bk>
    <bk>
      <extLst>
        <ext uri="{3e2802c4-a4d2-4d8b-9148-e3be6c30e623}">
          <xlrd:rvb i="11471"/>
        </ext>
      </extLst>
    </bk>
    <bk>
      <extLst>
        <ext uri="{3e2802c4-a4d2-4d8b-9148-e3be6c30e623}">
          <xlrd:rvb i="11472"/>
        </ext>
      </extLst>
    </bk>
    <bk>
      <extLst>
        <ext uri="{3e2802c4-a4d2-4d8b-9148-e3be6c30e623}">
          <xlrd:rvb i="11473"/>
        </ext>
      </extLst>
    </bk>
    <bk>
      <extLst>
        <ext uri="{3e2802c4-a4d2-4d8b-9148-e3be6c30e623}">
          <xlrd:rvb i="11474"/>
        </ext>
      </extLst>
    </bk>
    <bk>
      <extLst>
        <ext uri="{3e2802c4-a4d2-4d8b-9148-e3be6c30e623}">
          <xlrd:rvb i="11475"/>
        </ext>
      </extLst>
    </bk>
    <bk>
      <extLst>
        <ext uri="{3e2802c4-a4d2-4d8b-9148-e3be6c30e623}">
          <xlrd:rvb i="11476"/>
        </ext>
      </extLst>
    </bk>
    <bk>
      <extLst>
        <ext uri="{3e2802c4-a4d2-4d8b-9148-e3be6c30e623}">
          <xlrd:rvb i="11477"/>
        </ext>
      </extLst>
    </bk>
    <bk>
      <extLst>
        <ext uri="{3e2802c4-a4d2-4d8b-9148-e3be6c30e623}">
          <xlrd:rvb i="11478"/>
        </ext>
      </extLst>
    </bk>
    <bk>
      <extLst>
        <ext uri="{3e2802c4-a4d2-4d8b-9148-e3be6c30e623}">
          <xlrd:rvb i="11479"/>
        </ext>
      </extLst>
    </bk>
    <bk>
      <extLst>
        <ext uri="{3e2802c4-a4d2-4d8b-9148-e3be6c30e623}">
          <xlrd:rvb i="11480"/>
        </ext>
      </extLst>
    </bk>
    <bk>
      <extLst>
        <ext uri="{3e2802c4-a4d2-4d8b-9148-e3be6c30e623}">
          <xlrd:rvb i="11481"/>
        </ext>
      </extLst>
    </bk>
    <bk>
      <extLst>
        <ext uri="{3e2802c4-a4d2-4d8b-9148-e3be6c30e623}">
          <xlrd:rvb i="11482"/>
        </ext>
      </extLst>
    </bk>
    <bk>
      <extLst>
        <ext uri="{3e2802c4-a4d2-4d8b-9148-e3be6c30e623}">
          <xlrd:rvb i="11483"/>
        </ext>
      </extLst>
    </bk>
    <bk>
      <extLst>
        <ext uri="{3e2802c4-a4d2-4d8b-9148-e3be6c30e623}">
          <xlrd:rvb i="11484"/>
        </ext>
      </extLst>
    </bk>
    <bk>
      <extLst>
        <ext uri="{3e2802c4-a4d2-4d8b-9148-e3be6c30e623}">
          <xlrd:rvb i="11485"/>
        </ext>
      </extLst>
    </bk>
    <bk>
      <extLst>
        <ext uri="{3e2802c4-a4d2-4d8b-9148-e3be6c30e623}">
          <xlrd:rvb i="11486"/>
        </ext>
      </extLst>
    </bk>
    <bk>
      <extLst>
        <ext uri="{3e2802c4-a4d2-4d8b-9148-e3be6c30e623}">
          <xlrd:rvb i="11487"/>
        </ext>
      </extLst>
    </bk>
    <bk>
      <extLst>
        <ext uri="{3e2802c4-a4d2-4d8b-9148-e3be6c30e623}">
          <xlrd:rvb i="11488"/>
        </ext>
      </extLst>
    </bk>
    <bk>
      <extLst>
        <ext uri="{3e2802c4-a4d2-4d8b-9148-e3be6c30e623}">
          <xlrd:rvb i="11489"/>
        </ext>
      </extLst>
    </bk>
    <bk>
      <extLst>
        <ext uri="{3e2802c4-a4d2-4d8b-9148-e3be6c30e623}">
          <xlrd:rvb i="11490"/>
        </ext>
      </extLst>
    </bk>
    <bk>
      <extLst>
        <ext uri="{3e2802c4-a4d2-4d8b-9148-e3be6c30e623}">
          <xlrd:rvb i="11491"/>
        </ext>
      </extLst>
    </bk>
    <bk>
      <extLst>
        <ext uri="{3e2802c4-a4d2-4d8b-9148-e3be6c30e623}">
          <xlrd:rvb i="11492"/>
        </ext>
      </extLst>
    </bk>
    <bk>
      <extLst>
        <ext uri="{3e2802c4-a4d2-4d8b-9148-e3be6c30e623}">
          <xlrd:rvb i="11493"/>
        </ext>
      </extLst>
    </bk>
    <bk>
      <extLst>
        <ext uri="{3e2802c4-a4d2-4d8b-9148-e3be6c30e623}">
          <xlrd:rvb i="11494"/>
        </ext>
      </extLst>
    </bk>
    <bk>
      <extLst>
        <ext uri="{3e2802c4-a4d2-4d8b-9148-e3be6c30e623}">
          <xlrd:rvb i="11495"/>
        </ext>
      </extLst>
    </bk>
    <bk>
      <extLst>
        <ext uri="{3e2802c4-a4d2-4d8b-9148-e3be6c30e623}">
          <xlrd:rvb i="11496"/>
        </ext>
      </extLst>
    </bk>
    <bk>
      <extLst>
        <ext uri="{3e2802c4-a4d2-4d8b-9148-e3be6c30e623}">
          <xlrd:rvb i="11497"/>
        </ext>
      </extLst>
    </bk>
    <bk>
      <extLst>
        <ext uri="{3e2802c4-a4d2-4d8b-9148-e3be6c30e623}">
          <xlrd:rvb i="11498"/>
        </ext>
      </extLst>
    </bk>
    <bk>
      <extLst>
        <ext uri="{3e2802c4-a4d2-4d8b-9148-e3be6c30e623}">
          <xlrd:rvb i="11499"/>
        </ext>
      </extLst>
    </bk>
    <bk>
      <extLst>
        <ext uri="{3e2802c4-a4d2-4d8b-9148-e3be6c30e623}">
          <xlrd:rvb i="11500"/>
        </ext>
      </extLst>
    </bk>
    <bk>
      <extLst>
        <ext uri="{3e2802c4-a4d2-4d8b-9148-e3be6c30e623}">
          <xlrd:rvb i="11501"/>
        </ext>
      </extLst>
    </bk>
    <bk>
      <extLst>
        <ext uri="{3e2802c4-a4d2-4d8b-9148-e3be6c30e623}">
          <xlrd:rvb i="11502"/>
        </ext>
      </extLst>
    </bk>
    <bk>
      <extLst>
        <ext uri="{3e2802c4-a4d2-4d8b-9148-e3be6c30e623}">
          <xlrd:rvb i="11503"/>
        </ext>
      </extLst>
    </bk>
    <bk>
      <extLst>
        <ext uri="{3e2802c4-a4d2-4d8b-9148-e3be6c30e623}">
          <xlrd:rvb i="11504"/>
        </ext>
      </extLst>
    </bk>
    <bk>
      <extLst>
        <ext uri="{3e2802c4-a4d2-4d8b-9148-e3be6c30e623}">
          <xlrd:rvb i="11505"/>
        </ext>
      </extLst>
    </bk>
    <bk>
      <extLst>
        <ext uri="{3e2802c4-a4d2-4d8b-9148-e3be6c30e623}">
          <xlrd:rvb i="11506"/>
        </ext>
      </extLst>
    </bk>
    <bk>
      <extLst>
        <ext uri="{3e2802c4-a4d2-4d8b-9148-e3be6c30e623}">
          <xlrd:rvb i="11507"/>
        </ext>
      </extLst>
    </bk>
    <bk>
      <extLst>
        <ext uri="{3e2802c4-a4d2-4d8b-9148-e3be6c30e623}">
          <xlrd:rvb i="11508"/>
        </ext>
      </extLst>
    </bk>
    <bk>
      <extLst>
        <ext uri="{3e2802c4-a4d2-4d8b-9148-e3be6c30e623}">
          <xlrd:rvb i="11509"/>
        </ext>
      </extLst>
    </bk>
    <bk>
      <extLst>
        <ext uri="{3e2802c4-a4d2-4d8b-9148-e3be6c30e623}">
          <xlrd:rvb i="11510"/>
        </ext>
      </extLst>
    </bk>
    <bk>
      <extLst>
        <ext uri="{3e2802c4-a4d2-4d8b-9148-e3be6c30e623}">
          <xlrd:rvb i="11511"/>
        </ext>
      </extLst>
    </bk>
    <bk>
      <extLst>
        <ext uri="{3e2802c4-a4d2-4d8b-9148-e3be6c30e623}">
          <xlrd:rvb i="11512"/>
        </ext>
      </extLst>
    </bk>
    <bk>
      <extLst>
        <ext uri="{3e2802c4-a4d2-4d8b-9148-e3be6c30e623}">
          <xlrd:rvb i="11513"/>
        </ext>
      </extLst>
    </bk>
    <bk>
      <extLst>
        <ext uri="{3e2802c4-a4d2-4d8b-9148-e3be6c30e623}">
          <xlrd:rvb i="11514"/>
        </ext>
      </extLst>
    </bk>
    <bk>
      <extLst>
        <ext uri="{3e2802c4-a4d2-4d8b-9148-e3be6c30e623}">
          <xlrd:rvb i="11515"/>
        </ext>
      </extLst>
    </bk>
    <bk>
      <extLst>
        <ext uri="{3e2802c4-a4d2-4d8b-9148-e3be6c30e623}">
          <xlrd:rvb i="11516"/>
        </ext>
      </extLst>
    </bk>
    <bk>
      <extLst>
        <ext uri="{3e2802c4-a4d2-4d8b-9148-e3be6c30e623}">
          <xlrd:rvb i="11517"/>
        </ext>
      </extLst>
    </bk>
    <bk>
      <extLst>
        <ext uri="{3e2802c4-a4d2-4d8b-9148-e3be6c30e623}">
          <xlrd:rvb i="11518"/>
        </ext>
      </extLst>
    </bk>
    <bk>
      <extLst>
        <ext uri="{3e2802c4-a4d2-4d8b-9148-e3be6c30e623}">
          <xlrd:rvb i="11519"/>
        </ext>
      </extLst>
    </bk>
    <bk>
      <extLst>
        <ext uri="{3e2802c4-a4d2-4d8b-9148-e3be6c30e623}">
          <xlrd:rvb i="11520"/>
        </ext>
      </extLst>
    </bk>
    <bk>
      <extLst>
        <ext uri="{3e2802c4-a4d2-4d8b-9148-e3be6c30e623}">
          <xlrd:rvb i="11521"/>
        </ext>
      </extLst>
    </bk>
    <bk>
      <extLst>
        <ext uri="{3e2802c4-a4d2-4d8b-9148-e3be6c30e623}">
          <xlrd:rvb i="11522"/>
        </ext>
      </extLst>
    </bk>
    <bk>
      <extLst>
        <ext uri="{3e2802c4-a4d2-4d8b-9148-e3be6c30e623}">
          <xlrd:rvb i="11523"/>
        </ext>
      </extLst>
    </bk>
    <bk>
      <extLst>
        <ext uri="{3e2802c4-a4d2-4d8b-9148-e3be6c30e623}">
          <xlrd:rvb i="11524"/>
        </ext>
      </extLst>
    </bk>
    <bk>
      <extLst>
        <ext uri="{3e2802c4-a4d2-4d8b-9148-e3be6c30e623}">
          <xlrd:rvb i="11525"/>
        </ext>
      </extLst>
    </bk>
    <bk>
      <extLst>
        <ext uri="{3e2802c4-a4d2-4d8b-9148-e3be6c30e623}">
          <xlrd:rvb i="11526"/>
        </ext>
      </extLst>
    </bk>
    <bk>
      <extLst>
        <ext uri="{3e2802c4-a4d2-4d8b-9148-e3be6c30e623}">
          <xlrd:rvb i="11527"/>
        </ext>
      </extLst>
    </bk>
    <bk>
      <extLst>
        <ext uri="{3e2802c4-a4d2-4d8b-9148-e3be6c30e623}">
          <xlrd:rvb i="11528"/>
        </ext>
      </extLst>
    </bk>
    <bk>
      <extLst>
        <ext uri="{3e2802c4-a4d2-4d8b-9148-e3be6c30e623}">
          <xlrd:rvb i="11529"/>
        </ext>
      </extLst>
    </bk>
    <bk>
      <extLst>
        <ext uri="{3e2802c4-a4d2-4d8b-9148-e3be6c30e623}">
          <xlrd:rvb i="11530"/>
        </ext>
      </extLst>
    </bk>
    <bk>
      <extLst>
        <ext uri="{3e2802c4-a4d2-4d8b-9148-e3be6c30e623}">
          <xlrd:rvb i="11531"/>
        </ext>
      </extLst>
    </bk>
    <bk>
      <extLst>
        <ext uri="{3e2802c4-a4d2-4d8b-9148-e3be6c30e623}">
          <xlrd:rvb i="11532"/>
        </ext>
      </extLst>
    </bk>
    <bk>
      <extLst>
        <ext uri="{3e2802c4-a4d2-4d8b-9148-e3be6c30e623}">
          <xlrd:rvb i="11533"/>
        </ext>
      </extLst>
    </bk>
    <bk>
      <extLst>
        <ext uri="{3e2802c4-a4d2-4d8b-9148-e3be6c30e623}">
          <xlrd:rvb i="11534"/>
        </ext>
      </extLst>
    </bk>
    <bk>
      <extLst>
        <ext uri="{3e2802c4-a4d2-4d8b-9148-e3be6c30e623}">
          <xlrd:rvb i="11535"/>
        </ext>
      </extLst>
    </bk>
    <bk>
      <extLst>
        <ext uri="{3e2802c4-a4d2-4d8b-9148-e3be6c30e623}">
          <xlrd:rvb i="11536"/>
        </ext>
      </extLst>
    </bk>
    <bk>
      <extLst>
        <ext uri="{3e2802c4-a4d2-4d8b-9148-e3be6c30e623}">
          <xlrd:rvb i="11537"/>
        </ext>
      </extLst>
    </bk>
    <bk>
      <extLst>
        <ext uri="{3e2802c4-a4d2-4d8b-9148-e3be6c30e623}">
          <xlrd:rvb i="11538"/>
        </ext>
      </extLst>
    </bk>
    <bk>
      <extLst>
        <ext uri="{3e2802c4-a4d2-4d8b-9148-e3be6c30e623}">
          <xlrd:rvb i="11539"/>
        </ext>
      </extLst>
    </bk>
    <bk>
      <extLst>
        <ext uri="{3e2802c4-a4d2-4d8b-9148-e3be6c30e623}">
          <xlrd:rvb i="11540"/>
        </ext>
      </extLst>
    </bk>
    <bk>
      <extLst>
        <ext uri="{3e2802c4-a4d2-4d8b-9148-e3be6c30e623}">
          <xlrd:rvb i="11541"/>
        </ext>
      </extLst>
    </bk>
    <bk>
      <extLst>
        <ext uri="{3e2802c4-a4d2-4d8b-9148-e3be6c30e623}">
          <xlrd:rvb i="11542"/>
        </ext>
      </extLst>
    </bk>
    <bk>
      <extLst>
        <ext uri="{3e2802c4-a4d2-4d8b-9148-e3be6c30e623}">
          <xlrd:rvb i="11543"/>
        </ext>
      </extLst>
    </bk>
    <bk>
      <extLst>
        <ext uri="{3e2802c4-a4d2-4d8b-9148-e3be6c30e623}">
          <xlrd:rvb i="11544"/>
        </ext>
      </extLst>
    </bk>
    <bk>
      <extLst>
        <ext uri="{3e2802c4-a4d2-4d8b-9148-e3be6c30e623}">
          <xlrd:rvb i="11545"/>
        </ext>
      </extLst>
    </bk>
    <bk>
      <extLst>
        <ext uri="{3e2802c4-a4d2-4d8b-9148-e3be6c30e623}">
          <xlrd:rvb i="11546"/>
        </ext>
      </extLst>
    </bk>
    <bk>
      <extLst>
        <ext uri="{3e2802c4-a4d2-4d8b-9148-e3be6c30e623}">
          <xlrd:rvb i="11547"/>
        </ext>
      </extLst>
    </bk>
    <bk>
      <extLst>
        <ext uri="{3e2802c4-a4d2-4d8b-9148-e3be6c30e623}">
          <xlrd:rvb i="11548"/>
        </ext>
      </extLst>
    </bk>
    <bk>
      <extLst>
        <ext uri="{3e2802c4-a4d2-4d8b-9148-e3be6c30e623}">
          <xlrd:rvb i="11549"/>
        </ext>
      </extLst>
    </bk>
    <bk>
      <extLst>
        <ext uri="{3e2802c4-a4d2-4d8b-9148-e3be6c30e623}">
          <xlrd:rvb i="11550"/>
        </ext>
      </extLst>
    </bk>
    <bk>
      <extLst>
        <ext uri="{3e2802c4-a4d2-4d8b-9148-e3be6c30e623}">
          <xlrd:rvb i="11551"/>
        </ext>
      </extLst>
    </bk>
    <bk>
      <extLst>
        <ext uri="{3e2802c4-a4d2-4d8b-9148-e3be6c30e623}">
          <xlrd:rvb i="11552"/>
        </ext>
      </extLst>
    </bk>
    <bk>
      <extLst>
        <ext uri="{3e2802c4-a4d2-4d8b-9148-e3be6c30e623}">
          <xlrd:rvb i="11553"/>
        </ext>
      </extLst>
    </bk>
    <bk>
      <extLst>
        <ext uri="{3e2802c4-a4d2-4d8b-9148-e3be6c30e623}">
          <xlrd:rvb i="11554"/>
        </ext>
      </extLst>
    </bk>
    <bk>
      <extLst>
        <ext uri="{3e2802c4-a4d2-4d8b-9148-e3be6c30e623}">
          <xlrd:rvb i="11555"/>
        </ext>
      </extLst>
    </bk>
    <bk>
      <extLst>
        <ext uri="{3e2802c4-a4d2-4d8b-9148-e3be6c30e623}">
          <xlrd:rvb i="11556"/>
        </ext>
      </extLst>
    </bk>
    <bk>
      <extLst>
        <ext uri="{3e2802c4-a4d2-4d8b-9148-e3be6c30e623}">
          <xlrd:rvb i="11557"/>
        </ext>
      </extLst>
    </bk>
    <bk>
      <extLst>
        <ext uri="{3e2802c4-a4d2-4d8b-9148-e3be6c30e623}">
          <xlrd:rvb i="11558"/>
        </ext>
      </extLst>
    </bk>
    <bk>
      <extLst>
        <ext uri="{3e2802c4-a4d2-4d8b-9148-e3be6c30e623}">
          <xlrd:rvb i="11559"/>
        </ext>
      </extLst>
    </bk>
    <bk>
      <extLst>
        <ext uri="{3e2802c4-a4d2-4d8b-9148-e3be6c30e623}">
          <xlrd:rvb i="11560"/>
        </ext>
      </extLst>
    </bk>
    <bk>
      <extLst>
        <ext uri="{3e2802c4-a4d2-4d8b-9148-e3be6c30e623}">
          <xlrd:rvb i="11561"/>
        </ext>
      </extLst>
    </bk>
    <bk>
      <extLst>
        <ext uri="{3e2802c4-a4d2-4d8b-9148-e3be6c30e623}">
          <xlrd:rvb i="11562"/>
        </ext>
      </extLst>
    </bk>
    <bk>
      <extLst>
        <ext uri="{3e2802c4-a4d2-4d8b-9148-e3be6c30e623}">
          <xlrd:rvb i="11563"/>
        </ext>
      </extLst>
    </bk>
    <bk>
      <extLst>
        <ext uri="{3e2802c4-a4d2-4d8b-9148-e3be6c30e623}">
          <xlrd:rvb i="11564"/>
        </ext>
      </extLst>
    </bk>
    <bk>
      <extLst>
        <ext uri="{3e2802c4-a4d2-4d8b-9148-e3be6c30e623}">
          <xlrd:rvb i="11565"/>
        </ext>
      </extLst>
    </bk>
    <bk>
      <extLst>
        <ext uri="{3e2802c4-a4d2-4d8b-9148-e3be6c30e623}">
          <xlrd:rvb i="11566"/>
        </ext>
      </extLst>
    </bk>
    <bk>
      <extLst>
        <ext uri="{3e2802c4-a4d2-4d8b-9148-e3be6c30e623}">
          <xlrd:rvb i="11567"/>
        </ext>
      </extLst>
    </bk>
    <bk>
      <extLst>
        <ext uri="{3e2802c4-a4d2-4d8b-9148-e3be6c30e623}">
          <xlrd:rvb i="11568"/>
        </ext>
      </extLst>
    </bk>
    <bk>
      <extLst>
        <ext uri="{3e2802c4-a4d2-4d8b-9148-e3be6c30e623}">
          <xlrd:rvb i="11569"/>
        </ext>
      </extLst>
    </bk>
    <bk>
      <extLst>
        <ext uri="{3e2802c4-a4d2-4d8b-9148-e3be6c30e623}">
          <xlrd:rvb i="11570"/>
        </ext>
      </extLst>
    </bk>
    <bk>
      <extLst>
        <ext uri="{3e2802c4-a4d2-4d8b-9148-e3be6c30e623}">
          <xlrd:rvb i="11571"/>
        </ext>
      </extLst>
    </bk>
    <bk>
      <extLst>
        <ext uri="{3e2802c4-a4d2-4d8b-9148-e3be6c30e623}">
          <xlrd:rvb i="11572"/>
        </ext>
      </extLst>
    </bk>
    <bk>
      <extLst>
        <ext uri="{3e2802c4-a4d2-4d8b-9148-e3be6c30e623}">
          <xlrd:rvb i="11573"/>
        </ext>
      </extLst>
    </bk>
    <bk>
      <extLst>
        <ext uri="{3e2802c4-a4d2-4d8b-9148-e3be6c30e623}">
          <xlrd:rvb i="11574"/>
        </ext>
      </extLst>
    </bk>
    <bk>
      <extLst>
        <ext uri="{3e2802c4-a4d2-4d8b-9148-e3be6c30e623}">
          <xlrd:rvb i="11575"/>
        </ext>
      </extLst>
    </bk>
    <bk>
      <extLst>
        <ext uri="{3e2802c4-a4d2-4d8b-9148-e3be6c30e623}">
          <xlrd:rvb i="11576"/>
        </ext>
      </extLst>
    </bk>
    <bk>
      <extLst>
        <ext uri="{3e2802c4-a4d2-4d8b-9148-e3be6c30e623}">
          <xlrd:rvb i="11577"/>
        </ext>
      </extLst>
    </bk>
    <bk>
      <extLst>
        <ext uri="{3e2802c4-a4d2-4d8b-9148-e3be6c30e623}">
          <xlrd:rvb i="11578"/>
        </ext>
      </extLst>
    </bk>
    <bk>
      <extLst>
        <ext uri="{3e2802c4-a4d2-4d8b-9148-e3be6c30e623}">
          <xlrd:rvb i="11579"/>
        </ext>
      </extLst>
    </bk>
    <bk>
      <extLst>
        <ext uri="{3e2802c4-a4d2-4d8b-9148-e3be6c30e623}">
          <xlrd:rvb i="11580"/>
        </ext>
      </extLst>
    </bk>
    <bk>
      <extLst>
        <ext uri="{3e2802c4-a4d2-4d8b-9148-e3be6c30e623}">
          <xlrd:rvb i="11581"/>
        </ext>
      </extLst>
    </bk>
    <bk>
      <extLst>
        <ext uri="{3e2802c4-a4d2-4d8b-9148-e3be6c30e623}">
          <xlrd:rvb i="11582"/>
        </ext>
      </extLst>
    </bk>
    <bk>
      <extLst>
        <ext uri="{3e2802c4-a4d2-4d8b-9148-e3be6c30e623}">
          <xlrd:rvb i="11583"/>
        </ext>
      </extLst>
    </bk>
    <bk>
      <extLst>
        <ext uri="{3e2802c4-a4d2-4d8b-9148-e3be6c30e623}">
          <xlrd:rvb i="11584"/>
        </ext>
      </extLst>
    </bk>
    <bk>
      <extLst>
        <ext uri="{3e2802c4-a4d2-4d8b-9148-e3be6c30e623}">
          <xlrd:rvb i="11585"/>
        </ext>
      </extLst>
    </bk>
    <bk>
      <extLst>
        <ext uri="{3e2802c4-a4d2-4d8b-9148-e3be6c30e623}">
          <xlrd:rvb i="11586"/>
        </ext>
      </extLst>
    </bk>
    <bk>
      <extLst>
        <ext uri="{3e2802c4-a4d2-4d8b-9148-e3be6c30e623}">
          <xlrd:rvb i="11587"/>
        </ext>
      </extLst>
    </bk>
    <bk>
      <extLst>
        <ext uri="{3e2802c4-a4d2-4d8b-9148-e3be6c30e623}">
          <xlrd:rvb i="11588"/>
        </ext>
      </extLst>
    </bk>
    <bk>
      <extLst>
        <ext uri="{3e2802c4-a4d2-4d8b-9148-e3be6c30e623}">
          <xlrd:rvb i="11589"/>
        </ext>
      </extLst>
    </bk>
    <bk>
      <extLst>
        <ext uri="{3e2802c4-a4d2-4d8b-9148-e3be6c30e623}">
          <xlrd:rvb i="11590"/>
        </ext>
      </extLst>
    </bk>
    <bk>
      <extLst>
        <ext uri="{3e2802c4-a4d2-4d8b-9148-e3be6c30e623}">
          <xlrd:rvb i="11591"/>
        </ext>
      </extLst>
    </bk>
    <bk>
      <extLst>
        <ext uri="{3e2802c4-a4d2-4d8b-9148-e3be6c30e623}">
          <xlrd:rvb i="11592"/>
        </ext>
      </extLst>
    </bk>
    <bk>
      <extLst>
        <ext uri="{3e2802c4-a4d2-4d8b-9148-e3be6c30e623}">
          <xlrd:rvb i="11593"/>
        </ext>
      </extLst>
    </bk>
    <bk>
      <extLst>
        <ext uri="{3e2802c4-a4d2-4d8b-9148-e3be6c30e623}">
          <xlrd:rvb i="11594"/>
        </ext>
      </extLst>
    </bk>
    <bk>
      <extLst>
        <ext uri="{3e2802c4-a4d2-4d8b-9148-e3be6c30e623}">
          <xlrd:rvb i="11595"/>
        </ext>
      </extLst>
    </bk>
    <bk>
      <extLst>
        <ext uri="{3e2802c4-a4d2-4d8b-9148-e3be6c30e623}">
          <xlrd:rvb i="11596"/>
        </ext>
      </extLst>
    </bk>
    <bk>
      <extLst>
        <ext uri="{3e2802c4-a4d2-4d8b-9148-e3be6c30e623}">
          <xlrd:rvb i="11597"/>
        </ext>
      </extLst>
    </bk>
    <bk>
      <extLst>
        <ext uri="{3e2802c4-a4d2-4d8b-9148-e3be6c30e623}">
          <xlrd:rvb i="11598"/>
        </ext>
      </extLst>
    </bk>
    <bk>
      <extLst>
        <ext uri="{3e2802c4-a4d2-4d8b-9148-e3be6c30e623}">
          <xlrd:rvb i="11599"/>
        </ext>
      </extLst>
    </bk>
    <bk>
      <extLst>
        <ext uri="{3e2802c4-a4d2-4d8b-9148-e3be6c30e623}">
          <xlrd:rvb i="11600"/>
        </ext>
      </extLst>
    </bk>
    <bk>
      <extLst>
        <ext uri="{3e2802c4-a4d2-4d8b-9148-e3be6c30e623}">
          <xlrd:rvb i="11601"/>
        </ext>
      </extLst>
    </bk>
    <bk>
      <extLst>
        <ext uri="{3e2802c4-a4d2-4d8b-9148-e3be6c30e623}">
          <xlrd:rvb i="11602"/>
        </ext>
      </extLst>
    </bk>
    <bk>
      <extLst>
        <ext uri="{3e2802c4-a4d2-4d8b-9148-e3be6c30e623}">
          <xlrd:rvb i="11603"/>
        </ext>
      </extLst>
    </bk>
    <bk>
      <extLst>
        <ext uri="{3e2802c4-a4d2-4d8b-9148-e3be6c30e623}">
          <xlrd:rvb i="11604"/>
        </ext>
      </extLst>
    </bk>
    <bk>
      <extLst>
        <ext uri="{3e2802c4-a4d2-4d8b-9148-e3be6c30e623}">
          <xlrd:rvb i="11605"/>
        </ext>
      </extLst>
    </bk>
    <bk>
      <extLst>
        <ext uri="{3e2802c4-a4d2-4d8b-9148-e3be6c30e623}">
          <xlrd:rvb i="11606"/>
        </ext>
      </extLst>
    </bk>
    <bk>
      <extLst>
        <ext uri="{3e2802c4-a4d2-4d8b-9148-e3be6c30e623}">
          <xlrd:rvb i="11607"/>
        </ext>
      </extLst>
    </bk>
    <bk>
      <extLst>
        <ext uri="{3e2802c4-a4d2-4d8b-9148-e3be6c30e623}">
          <xlrd:rvb i="11608"/>
        </ext>
      </extLst>
    </bk>
    <bk>
      <extLst>
        <ext uri="{3e2802c4-a4d2-4d8b-9148-e3be6c30e623}">
          <xlrd:rvb i="11609"/>
        </ext>
      </extLst>
    </bk>
    <bk>
      <extLst>
        <ext uri="{3e2802c4-a4d2-4d8b-9148-e3be6c30e623}">
          <xlrd:rvb i="11610"/>
        </ext>
      </extLst>
    </bk>
    <bk>
      <extLst>
        <ext uri="{3e2802c4-a4d2-4d8b-9148-e3be6c30e623}">
          <xlrd:rvb i="11611"/>
        </ext>
      </extLst>
    </bk>
    <bk>
      <extLst>
        <ext uri="{3e2802c4-a4d2-4d8b-9148-e3be6c30e623}">
          <xlrd:rvb i="11612"/>
        </ext>
      </extLst>
    </bk>
    <bk>
      <extLst>
        <ext uri="{3e2802c4-a4d2-4d8b-9148-e3be6c30e623}">
          <xlrd:rvb i="11613"/>
        </ext>
      </extLst>
    </bk>
    <bk>
      <extLst>
        <ext uri="{3e2802c4-a4d2-4d8b-9148-e3be6c30e623}">
          <xlrd:rvb i="11614"/>
        </ext>
      </extLst>
    </bk>
    <bk>
      <extLst>
        <ext uri="{3e2802c4-a4d2-4d8b-9148-e3be6c30e623}">
          <xlrd:rvb i="11615"/>
        </ext>
      </extLst>
    </bk>
    <bk>
      <extLst>
        <ext uri="{3e2802c4-a4d2-4d8b-9148-e3be6c30e623}">
          <xlrd:rvb i="11616"/>
        </ext>
      </extLst>
    </bk>
    <bk>
      <extLst>
        <ext uri="{3e2802c4-a4d2-4d8b-9148-e3be6c30e623}">
          <xlrd:rvb i="11617"/>
        </ext>
      </extLst>
    </bk>
    <bk>
      <extLst>
        <ext uri="{3e2802c4-a4d2-4d8b-9148-e3be6c30e623}">
          <xlrd:rvb i="11618"/>
        </ext>
      </extLst>
    </bk>
    <bk>
      <extLst>
        <ext uri="{3e2802c4-a4d2-4d8b-9148-e3be6c30e623}">
          <xlrd:rvb i="11619"/>
        </ext>
      </extLst>
    </bk>
    <bk>
      <extLst>
        <ext uri="{3e2802c4-a4d2-4d8b-9148-e3be6c30e623}">
          <xlrd:rvb i="11620"/>
        </ext>
      </extLst>
    </bk>
    <bk>
      <extLst>
        <ext uri="{3e2802c4-a4d2-4d8b-9148-e3be6c30e623}">
          <xlrd:rvb i="11621"/>
        </ext>
      </extLst>
    </bk>
    <bk>
      <extLst>
        <ext uri="{3e2802c4-a4d2-4d8b-9148-e3be6c30e623}">
          <xlrd:rvb i="11622"/>
        </ext>
      </extLst>
    </bk>
    <bk>
      <extLst>
        <ext uri="{3e2802c4-a4d2-4d8b-9148-e3be6c30e623}">
          <xlrd:rvb i="11623"/>
        </ext>
      </extLst>
    </bk>
    <bk>
      <extLst>
        <ext uri="{3e2802c4-a4d2-4d8b-9148-e3be6c30e623}">
          <xlrd:rvb i="11624"/>
        </ext>
      </extLst>
    </bk>
    <bk>
      <extLst>
        <ext uri="{3e2802c4-a4d2-4d8b-9148-e3be6c30e623}">
          <xlrd:rvb i="11625"/>
        </ext>
      </extLst>
    </bk>
    <bk>
      <extLst>
        <ext uri="{3e2802c4-a4d2-4d8b-9148-e3be6c30e623}">
          <xlrd:rvb i="11626"/>
        </ext>
      </extLst>
    </bk>
    <bk>
      <extLst>
        <ext uri="{3e2802c4-a4d2-4d8b-9148-e3be6c30e623}">
          <xlrd:rvb i="11627"/>
        </ext>
      </extLst>
    </bk>
    <bk>
      <extLst>
        <ext uri="{3e2802c4-a4d2-4d8b-9148-e3be6c30e623}">
          <xlrd:rvb i="11628"/>
        </ext>
      </extLst>
    </bk>
    <bk>
      <extLst>
        <ext uri="{3e2802c4-a4d2-4d8b-9148-e3be6c30e623}">
          <xlrd:rvb i="11629"/>
        </ext>
      </extLst>
    </bk>
    <bk>
      <extLst>
        <ext uri="{3e2802c4-a4d2-4d8b-9148-e3be6c30e623}">
          <xlrd:rvb i="11630"/>
        </ext>
      </extLst>
    </bk>
    <bk>
      <extLst>
        <ext uri="{3e2802c4-a4d2-4d8b-9148-e3be6c30e623}">
          <xlrd:rvb i="11631"/>
        </ext>
      </extLst>
    </bk>
    <bk>
      <extLst>
        <ext uri="{3e2802c4-a4d2-4d8b-9148-e3be6c30e623}">
          <xlrd:rvb i="11632"/>
        </ext>
      </extLst>
    </bk>
    <bk>
      <extLst>
        <ext uri="{3e2802c4-a4d2-4d8b-9148-e3be6c30e623}">
          <xlrd:rvb i="11633"/>
        </ext>
      </extLst>
    </bk>
    <bk>
      <extLst>
        <ext uri="{3e2802c4-a4d2-4d8b-9148-e3be6c30e623}">
          <xlrd:rvb i="11634"/>
        </ext>
      </extLst>
    </bk>
    <bk>
      <extLst>
        <ext uri="{3e2802c4-a4d2-4d8b-9148-e3be6c30e623}">
          <xlrd:rvb i="11635"/>
        </ext>
      </extLst>
    </bk>
    <bk>
      <extLst>
        <ext uri="{3e2802c4-a4d2-4d8b-9148-e3be6c30e623}">
          <xlrd:rvb i="11636"/>
        </ext>
      </extLst>
    </bk>
    <bk>
      <extLst>
        <ext uri="{3e2802c4-a4d2-4d8b-9148-e3be6c30e623}">
          <xlrd:rvb i="11637"/>
        </ext>
      </extLst>
    </bk>
    <bk>
      <extLst>
        <ext uri="{3e2802c4-a4d2-4d8b-9148-e3be6c30e623}">
          <xlrd:rvb i="11638"/>
        </ext>
      </extLst>
    </bk>
    <bk>
      <extLst>
        <ext uri="{3e2802c4-a4d2-4d8b-9148-e3be6c30e623}">
          <xlrd:rvb i="11639"/>
        </ext>
      </extLst>
    </bk>
    <bk>
      <extLst>
        <ext uri="{3e2802c4-a4d2-4d8b-9148-e3be6c30e623}">
          <xlrd:rvb i="11640"/>
        </ext>
      </extLst>
    </bk>
    <bk>
      <extLst>
        <ext uri="{3e2802c4-a4d2-4d8b-9148-e3be6c30e623}">
          <xlrd:rvb i="11641"/>
        </ext>
      </extLst>
    </bk>
    <bk>
      <extLst>
        <ext uri="{3e2802c4-a4d2-4d8b-9148-e3be6c30e623}">
          <xlrd:rvb i="11642"/>
        </ext>
      </extLst>
    </bk>
    <bk>
      <extLst>
        <ext uri="{3e2802c4-a4d2-4d8b-9148-e3be6c30e623}">
          <xlrd:rvb i="11643"/>
        </ext>
      </extLst>
    </bk>
    <bk>
      <extLst>
        <ext uri="{3e2802c4-a4d2-4d8b-9148-e3be6c30e623}">
          <xlrd:rvb i="11644"/>
        </ext>
      </extLst>
    </bk>
    <bk>
      <extLst>
        <ext uri="{3e2802c4-a4d2-4d8b-9148-e3be6c30e623}">
          <xlrd:rvb i="11645"/>
        </ext>
      </extLst>
    </bk>
    <bk>
      <extLst>
        <ext uri="{3e2802c4-a4d2-4d8b-9148-e3be6c30e623}">
          <xlrd:rvb i="11646"/>
        </ext>
      </extLst>
    </bk>
    <bk>
      <extLst>
        <ext uri="{3e2802c4-a4d2-4d8b-9148-e3be6c30e623}">
          <xlrd:rvb i="11647"/>
        </ext>
      </extLst>
    </bk>
    <bk>
      <extLst>
        <ext uri="{3e2802c4-a4d2-4d8b-9148-e3be6c30e623}">
          <xlrd:rvb i="11648"/>
        </ext>
      </extLst>
    </bk>
    <bk>
      <extLst>
        <ext uri="{3e2802c4-a4d2-4d8b-9148-e3be6c30e623}">
          <xlrd:rvb i="11649"/>
        </ext>
      </extLst>
    </bk>
    <bk>
      <extLst>
        <ext uri="{3e2802c4-a4d2-4d8b-9148-e3be6c30e623}">
          <xlrd:rvb i="11650"/>
        </ext>
      </extLst>
    </bk>
    <bk>
      <extLst>
        <ext uri="{3e2802c4-a4d2-4d8b-9148-e3be6c30e623}">
          <xlrd:rvb i="11651"/>
        </ext>
      </extLst>
    </bk>
    <bk>
      <extLst>
        <ext uri="{3e2802c4-a4d2-4d8b-9148-e3be6c30e623}">
          <xlrd:rvb i="11652"/>
        </ext>
      </extLst>
    </bk>
    <bk>
      <extLst>
        <ext uri="{3e2802c4-a4d2-4d8b-9148-e3be6c30e623}">
          <xlrd:rvb i="11653"/>
        </ext>
      </extLst>
    </bk>
    <bk>
      <extLst>
        <ext uri="{3e2802c4-a4d2-4d8b-9148-e3be6c30e623}">
          <xlrd:rvb i="11654"/>
        </ext>
      </extLst>
    </bk>
    <bk>
      <extLst>
        <ext uri="{3e2802c4-a4d2-4d8b-9148-e3be6c30e623}">
          <xlrd:rvb i="11655"/>
        </ext>
      </extLst>
    </bk>
    <bk>
      <extLst>
        <ext uri="{3e2802c4-a4d2-4d8b-9148-e3be6c30e623}">
          <xlrd:rvb i="11656"/>
        </ext>
      </extLst>
    </bk>
    <bk>
      <extLst>
        <ext uri="{3e2802c4-a4d2-4d8b-9148-e3be6c30e623}">
          <xlrd:rvb i="11657"/>
        </ext>
      </extLst>
    </bk>
    <bk>
      <extLst>
        <ext uri="{3e2802c4-a4d2-4d8b-9148-e3be6c30e623}">
          <xlrd:rvb i="11658"/>
        </ext>
      </extLst>
    </bk>
    <bk>
      <extLst>
        <ext uri="{3e2802c4-a4d2-4d8b-9148-e3be6c30e623}">
          <xlrd:rvb i="11659"/>
        </ext>
      </extLst>
    </bk>
    <bk>
      <extLst>
        <ext uri="{3e2802c4-a4d2-4d8b-9148-e3be6c30e623}">
          <xlrd:rvb i="11660"/>
        </ext>
      </extLst>
    </bk>
    <bk>
      <extLst>
        <ext uri="{3e2802c4-a4d2-4d8b-9148-e3be6c30e623}">
          <xlrd:rvb i="11661"/>
        </ext>
      </extLst>
    </bk>
    <bk>
      <extLst>
        <ext uri="{3e2802c4-a4d2-4d8b-9148-e3be6c30e623}">
          <xlrd:rvb i="11662"/>
        </ext>
      </extLst>
    </bk>
    <bk>
      <extLst>
        <ext uri="{3e2802c4-a4d2-4d8b-9148-e3be6c30e623}">
          <xlrd:rvb i="11663"/>
        </ext>
      </extLst>
    </bk>
    <bk>
      <extLst>
        <ext uri="{3e2802c4-a4d2-4d8b-9148-e3be6c30e623}">
          <xlrd:rvb i="11664"/>
        </ext>
      </extLst>
    </bk>
    <bk>
      <extLst>
        <ext uri="{3e2802c4-a4d2-4d8b-9148-e3be6c30e623}">
          <xlrd:rvb i="11665"/>
        </ext>
      </extLst>
    </bk>
    <bk>
      <extLst>
        <ext uri="{3e2802c4-a4d2-4d8b-9148-e3be6c30e623}">
          <xlrd:rvb i="11666"/>
        </ext>
      </extLst>
    </bk>
    <bk>
      <extLst>
        <ext uri="{3e2802c4-a4d2-4d8b-9148-e3be6c30e623}">
          <xlrd:rvb i="11667"/>
        </ext>
      </extLst>
    </bk>
    <bk>
      <extLst>
        <ext uri="{3e2802c4-a4d2-4d8b-9148-e3be6c30e623}">
          <xlrd:rvb i="11668"/>
        </ext>
      </extLst>
    </bk>
    <bk>
      <extLst>
        <ext uri="{3e2802c4-a4d2-4d8b-9148-e3be6c30e623}">
          <xlrd:rvb i="11669"/>
        </ext>
      </extLst>
    </bk>
    <bk>
      <extLst>
        <ext uri="{3e2802c4-a4d2-4d8b-9148-e3be6c30e623}">
          <xlrd:rvb i="11670"/>
        </ext>
      </extLst>
    </bk>
    <bk>
      <extLst>
        <ext uri="{3e2802c4-a4d2-4d8b-9148-e3be6c30e623}">
          <xlrd:rvb i="11671"/>
        </ext>
      </extLst>
    </bk>
    <bk>
      <extLst>
        <ext uri="{3e2802c4-a4d2-4d8b-9148-e3be6c30e623}">
          <xlrd:rvb i="11672"/>
        </ext>
      </extLst>
    </bk>
    <bk>
      <extLst>
        <ext uri="{3e2802c4-a4d2-4d8b-9148-e3be6c30e623}">
          <xlrd:rvb i="11673"/>
        </ext>
      </extLst>
    </bk>
    <bk>
      <extLst>
        <ext uri="{3e2802c4-a4d2-4d8b-9148-e3be6c30e623}">
          <xlrd:rvb i="11674"/>
        </ext>
      </extLst>
    </bk>
    <bk>
      <extLst>
        <ext uri="{3e2802c4-a4d2-4d8b-9148-e3be6c30e623}">
          <xlrd:rvb i="11675"/>
        </ext>
      </extLst>
    </bk>
    <bk>
      <extLst>
        <ext uri="{3e2802c4-a4d2-4d8b-9148-e3be6c30e623}">
          <xlrd:rvb i="11676"/>
        </ext>
      </extLst>
    </bk>
    <bk>
      <extLst>
        <ext uri="{3e2802c4-a4d2-4d8b-9148-e3be6c30e623}">
          <xlrd:rvb i="11677"/>
        </ext>
      </extLst>
    </bk>
    <bk>
      <extLst>
        <ext uri="{3e2802c4-a4d2-4d8b-9148-e3be6c30e623}">
          <xlrd:rvb i="11678"/>
        </ext>
      </extLst>
    </bk>
    <bk>
      <extLst>
        <ext uri="{3e2802c4-a4d2-4d8b-9148-e3be6c30e623}">
          <xlrd:rvb i="11679"/>
        </ext>
      </extLst>
    </bk>
    <bk>
      <extLst>
        <ext uri="{3e2802c4-a4d2-4d8b-9148-e3be6c30e623}">
          <xlrd:rvb i="11680"/>
        </ext>
      </extLst>
    </bk>
    <bk>
      <extLst>
        <ext uri="{3e2802c4-a4d2-4d8b-9148-e3be6c30e623}">
          <xlrd:rvb i="11681"/>
        </ext>
      </extLst>
    </bk>
    <bk>
      <extLst>
        <ext uri="{3e2802c4-a4d2-4d8b-9148-e3be6c30e623}">
          <xlrd:rvb i="11682"/>
        </ext>
      </extLst>
    </bk>
    <bk>
      <extLst>
        <ext uri="{3e2802c4-a4d2-4d8b-9148-e3be6c30e623}">
          <xlrd:rvb i="11683"/>
        </ext>
      </extLst>
    </bk>
    <bk>
      <extLst>
        <ext uri="{3e2802c4-a4d2-4d8b-9148-e3be6c30e623}">
          <xlrd:rvb i="11684"/>
        </ext>
      </extLst>
    </bk>
    <bk>
      <extLst>
        <ext uri="{3e2802c4-a4d2-4d8b-9148-e3be6c30e623}">
          <xlrd:rvb i="11685"/>
        </ext>
      </extLst>
    </bk>
    <bk>
      <extLst>
        <ext uri="{3e2802c4-a4d2-4d8b-9148-e3be6c30e623}">
          <xlrd:rvb i="11686"/>
        </ext>
      </extLst>
    </bk>
    <bk>
      <extLst>
        <ext uri="{3e2802c4-a4d2-4d8b-9148-e3be6c30e623}">
          <xlrd:rvb i="11687"/>
        </ext>
      </extLst>
    </bk>
    <bk>
      <extLst>
        <ext uri="{3e2802c4-a4d2-4d8b-9148-e3be6c30e623}">
          <xlrd:rvb i="11688"/>
        </ext>
      </extLst>
    </bk>
    <bk>
      <extLst>
        <ext uri="{3e2802c4-a4d2-4d8b-9148-e3be6c30e623}">
          <xlrd:rvb i="11689"/>
        </ext>
      </extLst>
    </bk>
    <bk>
      <extLst>
        <ext uri="{3e2802c4-a4d2-4d8b-9148-e3be6c30e623}">
          <xlrd:rvb i="11690"/>
        </ext>
      </extLst>
    </bk>
    <bk>
      <extLst>
        <ext uri="{3e2802c4-a4d2-4d8b-9148-e3be6c30e623}">
          <xlrd:rvb i="11691"/>
        </ext>
      </extLst>
    </bk>
    <bk>
      <extLst>
        <ext uri="{3e2802c4-a4d2-4d8b-9148-e3be6c30e623}">
          <xlrd:rvb i="11692"/>
        </ext>
      </extLst>
    </bk>
    <bk>
      <extLst>
        <ext uri="{3e2802c4-a4d2-4d8b-9148-e3be6c30e623}">
          <xlrd:rvb i="11693"/>
        </ext>
      </extLst>
    </bk>
    <bk>
      <extLst>
        <ext uri="{3e2802c4-a4d2-4d8b-9148-e3be6c30e623}">
          <xlrd:rvb i="11694"/>
        </ext>
      </extLst>
    </bk>
    <bk>
      <extLst>
        <ext uri="{3e2802c4-a4d2-4d8b-9148-e3be6c30e623}">
          <xlrd:rvb i="11695"/>
        </ext>
      </extLst>
    </bk>
    <bk>
      <extLst>
        <ext uri="{3e2802c4-a4d2-4d8b-9148-e3be6c30e623}">
          <xlrd:rvb i="11696"/>
        </ext>
      </extLst>
    </bk>
    <bk>
      <extLst>
        <ext uri="{3e2802c4-a4d2-4d8b-9148-e3be6c30e623}">
          <xlrd:rvb i="11697"/>
        </ext>
      </extLst>
    </bk>
    <bk>
      <extLst>
        <ext uri="{3e2802c4-a4d2-4d8b-9148-e3be6c30e623}">
          <xlrd:rvb i="11698"/>
        </ext>
      </extLst>
    </bk>
    <bk>
      <extLst>
        <ext uri="{3e2802c4-a4d2-4d8b-9148-e3be6c30e623}">
          <xlrd:rvb i="11699"/>
        </ext>
      </extLst>
    </bk>
    <bk>
      <extLst>
        <ext uri="{3e2802c4-a4d2-4d8b-9148-e3be6c30e623}">
          <xlrd:rvb i="11700"/>
        </ext>
      </extLst>
    </bk>
    <bk>
      <extLst>
        <ext uri="{3e2802c4-a4d2-4d8b-9148-e3be6c30e623}">
          <xlrd:rvb i="11701"/>
        </ext>
      </extLst>
    </bk>
    <bk>
      <extLst>
        <ext uri="{3e2802c4-a4d2-4d8b-9148-e3be6c30e623}">
          <xlrd:rvb i="11702"/>
        </ext>
      </extLst>
    </bk>
    <bk>
      <extLst>
        <ext uri="{3e2802c4-a4d2-4d8b-9148-e3be6c30e623}">
          <xlrd:rvb i="11703"/>
        </ext>
      </extLst>
    </bk>
    <bk>
      <extLst>
        <ext uri="{3e2802c4-a4d2-4d8b-9148-e3be6c30e623}">
          <xlrd:rvb i="11704"/>
        </ext>
      </extLst>
    </bk>
    <bk>
      <extLst>
        <ext uri="{3e2802c4-a4d2-4d8b-9148-e3be6c30e623}">
          <xlrd:rvb i="11705"/>
        </ext>
      </extLst>
    </bk>
    <bk>
      <extLst>
        <ext uri="{3e2802c4-a4d2-4d8b-9148-e3be6c30e623}">
          <xlrd:rvb i="11706"/>
        </ext>
      </extLst>
    </bk>
    <bk>
      <extLst>
        <ext uri="{3e2802c4-a4d2-4d8b-9148-e3be6c30e623}">
          <xlrd:rvb i="11707"/>
        </ext>
      </extLst>
    </bk>
    <bk>
      <extLst>
        <ext uri="{3e2802c4-a4d2-4d8b-9148-e3be6c30e623}">
          <xlrd:rvb i="11708"/>
        </ext>
      </extLst>
    </bk>
    <bk>
      <extLst>
        <ext uri="{3e2802c4-a4d2-4d8b-9148-e3be6c30e623}">
          <xlrd:rvb i="11709"/>
        </ext>
      </extLst>
    </bk>
    <bk>
      <extLst>
        <ext uri="{3e2802c4-a4d2-4d8b-9148-e3be6c30e623}">
          <xlrd:rvb i="11710"/>
        </ext>
      </extLst>
    </bk>
    <bk>
      <extLst>
        <ext uri="{3e2802c4-a4d2-4d8b-9148-e3be6c30e623}">
          <xlrd:rvb i="11711"/>
        </ext>
      </extLst>
    </bk>
    <bk>
      <extLst>
        <ext uri="{3e2802c4-a4d2-4d8b-9148-e3be6c30e623}">
          <xlrd:rvb i="11712"/>
        </ext>
      </extLst>
    </bk>
    <bk>
      <extLst>
        <ext uri="{3e2802c4-a4d2-4d8b-9148-e3be6c30e623}">
          <xlrd:rvb i="11713"/>
        </ext>
      </extLst>
    </bk>
    <bk>
      <extLst>
        <ext uri="{3e2802c4-a4d2-4d8b-9148-e3be6c30e623}">
          <xlrd:rvb i="11714"/>
        </ext>
      </extLst>
    </bk>
    <bk>
      <extLst>
        <ext uri="{3e2802c4-a4d2-4d8b-9148-e3be6c30e623}">
          <xlrd:rvb i="11715"/>
        </ext>
      </extLst>
    </bk>
    <bk>
      <extLst>
        <ext uri="{3e2802c4-a4d2-4d8b-9148-e3be6c30e623}">
          <xlrd:rvb i="11716"/>
        </ext>
      </extLst>
    </bk>
    <bk>
      <extLst>
        <ext uri="{3e2802c4-a4d2-4d8b-9148-e3be6c30e623}">
          <xlrd:rvb i="11717"/>
        </ext>
      </extLst>
    </bk>
    <bk>
      <extLst>
        <ext uri="{3e2802c4-a4d2-4d8b-9148-e3be6c30e623}">
          <xlrd:rvb i="11718"/>
        </ext>
      </extLst>
    </bk>
    <bk>
      <extLst>
        <ext uri="{3e2802c4-a4d2-4d8b-9148-e3be6c30e623}">
          <xlrd:rvb i="11719"/>
        </ext>
      </extLst>
    </bk>
    <bk>
      <extLst>
        <ext uri="{3e2802c4-a4d2-4d8b-9148-e3be6c30e623}">
          <xlrd:rvb i="11720"/>
        </ext>
      </extLst>
    </bk>
    <bk>
      <extLst>
        <ext uri="{3e2802c4-a4d2-4d8b-9148-e3be6c30e623}">
          <xlrd:rvb i="11721"/>
        </ext>
      </extLst>
    </bk>
    <bk>
      <extLst>
        <ext uri="{3e2802c4-a4d2-4d8b-9148-e3be6c30e623}">
          <xlrd:rvb i="11722"/>
        </ext>
      </extLst>
    </bk>
    <bk>
      <extLst>
        <ext uri="{3e2802c4-a4d2-4d8b-9148-e3be6c30e623}">
          <xlrd:rvb i="11723"/>
        </ext>
      </extLst>
    </bk>
    <bk>
      <extLst>
        <ext uri="{3e2802c4-a4d2-4d8b-9148-e3be6c30e623}">
          <xlrd:rvb i="11724"/>
        </ext>
      </extLst>
    </bk>
    <bk>
      <extLst>
        <ext uri="{3e2802c4-a4d2-4d8b-9148-e3be6c30e623}">
          <xlrd:rvb i="11725"/>
        </ext>
      </extLst>
    </bk>
    <bk>
      <extLst>
        <ext uri="{3e2802c4-a4d2-4d8b-9148-e3be6c30e623}">
          <xlrd:rvb i="11726"/>
        </ext>
      </extLst>
    </bk>
    <bk>
      <extLst>
        <ext uri="{3e2802c4-a4d2-4d8b-9148-e3be6c30e623}">
          <xlrd:rvb i="11727"/>
        </ext>
      </extLst>
    </bk>
    <bk>
      <extLst>
        <ext uri="{3e2802c4-a4d2-4d8b-9148-e3be6c30e623}">
          <xlrd:rvb i="11728"/>
        </ext>
      </extLst>
    </bk>
    <bk>
      <extLst>
        <ext uri="{3e2802c4-a4d2-4d8b-9148-e3be6c30e623}">
          <xlrd:rvb i="11729"/>
        </ext>
      </extLst>
    </bk>
    <bk>
      <extLst>
        <ext uri="{3e2802c4-a4d2-4d8b-9148-e3be6c30e623}">
          <xlrd:rvb i="11730"/>
        </ext>
      </extLst>
    </bk>
    <bk>
      <extLst>
        <ext uri="{3e2802c4-a4d2-4d8b-9148-e3be6c30e623}">
          <xlrd:rvb i="11731"/>
        </ext>
      </extLst>
    </bk>
    <bk>
      <extLst>
        <ext uri="{3e2802c4-a4d2-4d8b-9148-e3be6c30e623}">
          <xlrd:rvb i="11732"/>
        </ext>
      </extLst>
    </bk>
    <bk>
      <extLst>
        <ext uri="{3e2802c4-a4d2-4d8b-9148-e3be6c30e623}">
          <xlrd:rvb i="11733"/>
        </ext>
      </extLst>
    </bk>
    <bk>
      <extLst>
        <ext uri="{3e2802c4-a4d2-4d8b-9148-e3be6c30e623}">
          <xlrd:rvb i="11734"/>
        </ext>
      </extLst>
    </bk>
    <bk>
      <extLst>
        <ext uri="{3e2802c4-a4d2-4d8b-9148-e3be6c30e623}">
          <xlrd:rvb i="11735"/>
        </ext>
      </extLst>
    </bk>
    <bk>
      <extLst>
        <ext uri="{3e2802c4-a4d2-4d8b-9148-e3be6c30e623}">
          <xlrd:rvb i="11736"/>
        </ext>
      </extLst>
    </bk>
    <bk>
      <extLst>
        <ext uri="{3e2802c4-a4d2-4d8b-9148-e3be6c30e623}">
          <xlrd:rvb i="11737"/>
        </ext>
      </extLst>
    </bk>
    <bk>
      <extLst>
        <ext uri="{3e2802c4-a4d2-4d8b-9148-e3be6c30e623}">
          <xlrd:rvb i="11738"/>
        </ext>
      </extLst>
    </bk>
    <bk>
      <extLst>
        <ext uri="{3e2802c4-a4d2-4d8b-9148-e3be6c30e623}">
          <xlrd:rvb i="11739"/>
        </ext>
      </extLst>
    </bk>
    <bk>
      <extLst>
        <ext uri="{3e2802c4-a4d2-4d8b-9148-e3be6c30e623}">
          <xlrd:rvb i="11740"/>
        </ext>
      </extLst>
    </bk>
    <bk>
      <extLst>
        <ext uri="{3e2802c4-a4d2-4d8b-9148-e3be6c30e623}">
          <xlrd:rvb i="11741"/>
        </ext>
      </extLst>
    </bk>
    <bk>
      <extLst>
        <ext uri="{3e2802c4-a4d2-4d8b-9148-e3be6c30e623}">
          <xlrd:rvb i="11742"/>
        </ext>
      </extLst>
    </bk>
    <bk>
      <extLst>
        <ext uri="{3e2802c4-a4d2-4d8b-9148-e3be6c30e623}">
          <xlrd:rvb i="11743"/>
        </ext>
      </extLst>
    </bk>
    <bk>
      <extLst>
        <ext uri="{3e2802c4-a4d2-4d8b-9148-e3be6c30e623}">
          <xlrd:rvb i="11744"/>
        </ext>
      </extLst>
    </bk>
    <bk>
      <extLst>
        <ext uri="{3e2802c4-a4d2-4d8b-9148-e3be6c30e623}">
          <xlrd:rvb i="11745"/>
        </ext>
      </extLst>
    </bk>
    <bk>
      <extLst>
        <ext uri="{3e2802c4-a4d2-4d8b-9148-e3be6c30e623}">
          <xlrd:rvb i="11746"/>
        </ext>
      </extLst>
    </bk>
    <bk>
      <extLst>
        <ext uri="{3e2802c4-a4d2-4d8b-9148-e3be6c30e623}">
          <xlrd:rvb i="11747"/>
        </ext>
      </extLst>
    </bk>
    <bk>
      <extLst>
        <ext uri="{3e2802c4-a4d2-4d8b-9148-e3be6c30e623}">
          <xlrd:rvb i="11748"/>
        </ext>
      </extLst>
    </bk>
    <bk>
      <extLst>
        <ext uri="{3e2802c4-a4d2-4d8b-9148-e3be6c30e623}">
          <xlrd:rvb i="11749"/>
        </ext>
      </extLst>
    </bk>
    <bk>
      <extLst>
        <ext uri="{3e2802c4-a4d2-4d8b-9148-e3be6c30e623}">
          <xlrd:rvb i="11750"/>
        </ext>
      </extLst>
    </bk>
    <bk>
      <extLst>
        <ext uri="{3e2802c4-a4d2-4d8b-9148-e3be6c30e623}">
          <xlrd:rvb i="11751"/>
        </ext>
      </extLst>
    </bk>
    <bk>
      <extLst>
        <ext uri="{3e2802c4-a4d2-4d8b-9148-e3be6c30e623}">
          <xlrd:rvb i="11752"/>
        </ext>
      </extLst>
    </bk>
    <bk>
      <extLst>
        <ext uri="{3e2802c4-a4d2-4d8b-9148-e3be6c30e623}">
          <xlrd:rvb i="11753"/>
        </ext>
      </extLst>
    </bk>
    <bk>
      <extLst>
        <ext uri="{3e2802c4-a4d2-4d8b-9148-e3be6c30e623}">
          <xlrd:rvb i="11754"/>
        </ext>
      </extLst>
    </bk>
    <bk>
      <extLst>
        <ext uri="{3e2802c4-a4d2-4d8b-9148-e3be6c30e623}">
          <xlrd:rvb i="11755"/>
        </ext>
      </extLst>
    </bk>
    <bk>
      <extLst>
        <ext uri="{3e2802c4-a4d2-4d8b-9148-e3be6c30e623}">
          <xlrd:rvb i="11756"/>
        </ext>
      </extLst>
    </bk>
    <bk>
      <extLst>
        <ext uri="{3e2802c4-a4d2-4d8b-9148-e3be6c30e623}">
          <xlrd:rvb i="11757"/>
        </ext>
      </extLst>
    </bk>
    <bk>
      <extLst>
        <ext uri="{3e2802c4-a4d2-4d8b-9148-e3be6c30e623}">
          <xlrd:rvb i="11758"/>
        </ext>
      </extLst>
    </bk>
    <bk>
      <extLst>
        <ext uri="{3e2802c4-a4d2-4d8b-9148-e3be6c30e623}">
          <xlrd:rvb i="11759"/>
        </ext>
      </extLst>
    </bk>
    <bk>
      <extLst>
        <ext uri="{3e2802c4-a4d2-4d8b-9148-e3be6c30e623}">
          <xlrd:rvb i="11760"/>
        </ext>
      </extLst>
    </bk>
    <bk>
      <extLst>
        <ext uri="{3e2802c4-a4d2-4d8b-9148-e3be6c30e623}">
          <xlrd:rvb i="11761"/>
        </ext>
      </extLst>
    </bk>
    <bk>
      <extLst>
        <ext uri="{3e2802c4-a4d2-4d8b-9148-e3be6c30e623}">
          <xlrd:rvb i="11762"/>
        </ext>
      </extLst>
    </bk>
    <bk>
      <extLst>
        <ext uri="{3e2802c4-a4d2-4d8b-9148-e3be6c30e623}">
          <xlrd:rvb i="11763"/>
        </ext>
      </extLst>
    </bk>
    <bk>
      <extLst>
        <ext uri="{3e2802c4-a4d2-4d8b-9148-e3be6c30e623}">
          <xlrd:rvb i="11764"/>
        </ext>
      </extLst>
    </bk>
    <bk>
      <extLst>
        <ext uri="{3e2802c4-a4d2-4d8b-9148-e3be6c30e623}">
          <xlrd:rvb i="11765"/>
        </ext>
      </extLst>
    </bk>
    <bk>
      <extLst>
        <ext uri="{3e2802c4-a4d2-4d8b-9148-e3be6c30e623}">
          <xlrd:rvb i="11766"/>
        </ext>
      </extLst>
    </bk>
    <bk>
      <extLst>
        <ext uri="{3e2802c4-a4d2-4d8b-9148-e3be6c30e623}">
          <xlrd:rvb i="11767"/>
        </ext>
      </extLst>
    </bk>
    <bk>
      <extLst>
        <ext uri="{3e2802c4-a4d2-4d8b-9148-e3be6c30e623}">
          <xlrd:rvb i="11768"/>
        </ext>
      </extLst>
    </bk>
    <bk>
      <extLst>
        <ext uri="{3e2802c4-a4d2-4d8b-9148-e3be6c30e623}">
          <xlrd:rvb i="11769"/>
        </ext>
      </extLst>
    </bk>
    <bk>
      <extLst>
        <ext uri="{3e2802c4-a4d2-4d8b-9148-e3be6c30e623}">
          <xlrd:rvb i="11770"/>
        </ext>
      </extLst>
    </bk>
    <bk>
      <extLst>
        <ext uri="{3e2802c4-a4d2-4d8b-9148-e3be6c30e623}">
          <xlrd:rvb i="11771"/>
        </ext>
      </extLst>
    </bk>
    <bk>
      <extLst>
        <ext uri="{3e2802c4-a4d2-4d8b-9148-e3be6c30e623}">
          <xlrd:rvb i="11772"/>
        </ext>
      </extLst>
    </bk>
    <bk>
      <extLst>
        <ext uri="{3e2802c4-a4d2-4d8b-9148-e3be6c30e623}">
          <xlrd:rvb i="11773"/>
        </ext>
      </extLst>
    </bk>
    <bk>
      <extLst>
        <ext uri="{3e2802c4-a4d2-4d8b-9148-e3be6c30e623}">
          <xlrd:rvb i="11774"/>
        </ext>
      </extLst>
    </bk>
    <bk>
      <extLst>
        <ext uri="{3e2802c4-a4d2-4d8b-9148-e3be6c30e623}">
          <xlrd:rvb i="11775"/>
        </ext>
      </extLst>
    </bk>
    <bk>
      <extLst>
        <ext uri="{3e2802c4-a4d2-4d8b-9148-e3be6c30e623}">
          <xlrd:rvb i="11776"/>
        </ext>
      </extLst>
    </bk>
    <bk>
      <extLst>
        <ext uri="{3e2802c4-a4d2-4d8b-9148-e3be6c30e623}">
          <xlrd:rvb i="11777"/>
        </ext>
      </extLst>
    </bk>
    <bk>
      <extLst>
        <ext uri="{3e2802c4-a4d2-4d8b-9148-e3be6c30e623}">
          <xlrd:rvb i="11778"/>
        </ext>
      </extLst>
    </bk>
    <bk>
      <extLst>
        <ext uri="{3e2802c4-a4d2-4d8b-9148-e3be6c30e623}">
          <xlrd:rvb i="11779"/>
        </ext>
      </extLst>
    </bk>
    <bk>
      <extLst>
        <ext uri="{3e2802c4-a4d2-4d8b-9148-e3be6c30e623}">
          <xlrd:rvb i="11780"/>
        </ext>
      </extLst>
    </bk>
    <bk>
      <extLst>
        <ext uri="{3e2802c4-a4d2-4d8b-9148-e3be6c30e623}">
          <xlrd:rvb i="11781"/>
        </ext>
      </extLst>
    </bk>
    <bk>
      <extLst>
        <ext uri="{3e2802c4-a4d2-4d8b-9148-e3be6c30e623}">
          <xlrd:rvb i="11782"/>
        </ext>
      </extLst>
    </bk>
    <bk>
      <extLst>
        <ext uri="{3e2802c4-a4d2-4d8b-9148-e3be6c30e623}">
          <xlrd:rvb i="11783"/>
        </ext>
      </extLst>
    </bk>
    <bk>
      <extLst>
        <ext uri="{3e2802c4-a4d2-4d8b-9148-e3be6c30e623}">
          <xlrd:rvb i="11784"/>
        </ext>
      </extLst>
    </bk>
    <bk>
      <extLst>
        <ext uri="{3e2802c4-a4d2-4d8b-9148-e3be6c30e623}">
          <xlrd:rvb i="11785"/>
        </ext>
      </extLst>
    </bk>
    <bk>
      <extLst>
        <ext uri="{3e2802c4-a4d2-4d8b-9148-e3be6c30e623}">
          <xlrd:rvb i="11786"/>
        </ext>
      </extLst>
    </bk>
    <bk>
      <extLst>
        <ext uri="{3e2802c4-a4d2-4d8b-9148-e3be6c30e623}">
          <xlrd:rvb i="11787"/>
        </ext>
      </extLst>
    </bk>
    <bk>
      <extLst>
        <ext uri="{3e2802c4-a4d2-4d8b-9148-e3be6c30e623}">
          <xlrd:rvb i="11788"/>
        </ext>
      </extLst>
    </bk>
    <bk>
      <extLst>
        <ext uri="{3e2802c4-a4d2-4d8b-9148-e3be6c30e623}">
          <xlrd:rvb i="11789"/>
        </ext>
      </extLst>
    </bk>
    <bk>
      <extLst>
        <ext uri="{3e2802c4-a4d2-4d8b-9148-e3be6c30e623}">
          <xlrd:rvb i="11790"/>
        </ext>
      </extLst>
    </bk>
    <bk>
      <extLst>
        <ext uri="{3e2802c4-a4d2-4d8b-9148-e3be6c30e623}">
          <xlrd:rvb i="11791"/>
        </ext>
      </extLst>
    </bk>
    <bk>
      <extLst>
        <ext uri="{3e2802c4-a4d2-4d8b-9148-e3be6c30e623}">
          <xlrd:rvb i="11792"/>
        </ext>
      </extLst>
    </bk>
    <bk>
      <extLst>
        <ext uri="{3e2802c4-a4d2-4d8b-9148-e3be6c30e623}">
          <xlrd:rvb i="11793"/>
        </ext>
      </extLst>
    </bk>
    <bk>
      <extLst>
        <ext uri="{3e2802c4-a4d2-4d8b-9148-e3be6c30e623}">
          <xlrd:rvb i="11794"/>
        </ext>
      </extLst>
    </bk>
    <bk>
      <extLst>
        <ext uri="{3e2802c4-a4d2-4d8b-9148-e3be6c30e623}">
          <xlrd:rvb i="11795"/>
        </ext>
      </extLst>
    </bk>
    <bk>
      <extLst>
        <ext uri="{3e2802c4-a4d2-4d8b-9148-e3be6c30e623}">
          <xlrd:rvb i="11796"/>
        </ext>
      </extLst>
    </bk>
    <bk>
      <extLst>
        <ext uri="{3e2802c4-a4d2-4d8b-9148-e3be6c30e623}">
          <xlrd:rvb i="11797"/>
        </ext>
      </extLst>
    </bk>
    <bk>
      <extLst>
        <ext uri="{3e2802c4-a4d2-4d8b-9148-e3be6c30e623}">
          <xlrd:rvb i="11798"/>
        </ext>
      </extLst>
    </bk>
    <bk>
      <extLst>
        <ext uri="{3e2802c4-a4d2-4d8b-9148-e3be6c30e623}">
          <xlrd:rvb i="11799"/>
        </ext>
      </extLst>
    </bk>
    <bk>
      <extLst>
        <ext uri="{3e2802c4-a4d2-4d8b-9148-e3be6c30e623}">
          <xlrd:rvb i="11800"/>
        </ext>
      </extLst>
    </bk>
    <bk>
      <extLst>
        <ext uri="{3e2802c4-a4d2-4d8b-9148-e3be6c30e623}">
          <xlrd:rvb i="11801"/>
        </ext>
      </extLst>
    </bk>
    <bk>
      <extLst>
        <ext uri="{3e2802c4-a4d2-4d8b-9148-e3be6c30e623}">
          <xlrd:rvb i="11802"/>
        </ext>
      </extLst>
    </bk>
    <bk>
      <extLst>
        <ext uri="{3e2802c4-a4d2-4d8b-9148-e3be6c30e623}">
          <xlrd:rvb i="11803"/>
        </ext>
      </extLst>
    </bk>
    <bk>
      <extLst>
        <ext uri="{3e2802c4-a4d2-4d8b-9148-e3be6c30e623}">
          <xlrd:rvb i="11804"/>
        </ext>
      </extLst>
    </bk>
    <bk>
      <extLst>
        <ext uri="{3e2802c4-a4d2-4d8b-9148-e3be6c30e623}">
          <xlrd:rvb i="11805"/>
        </ext>
      </extLst>
    </bk>
    <bk>
      <extLst>
        <ext uri="{3e2802c4-a4d2-4d8b-9148-e3be6c30e623}">
          <xlrd:rvb i="11806"/>
        </ext>
      </extLst>
    </bk>
    <bk>
      <extLst>
        <ext uri="{3e2802c4-a4d2-4d8b-9148-e3be6c30e623}">
          <xlrd:rvb i="11807"/>
        </ext>
      </extLst>
    </bk>
    <bk>
      <extLst>
        <ext uri="{3e2802c4-a4d2-4d8b-9148-e3be6c30e623}">
          <xlrd:rvb i="11808"/>
        </ext>
      </extLst>
    </bk>
    <bk>
      <extLst>
        <ext uri="{3e2802c4-a4d2-4d8b-9148-e3be6c30e623}">
          <xlrd:rvb i="11809"/>
        </ext>
      </extLst>
    </bk>
    <bk>
      <extLst>
        <ext uri="{3e2802c4-a4d2-4d8b-9148-e3be6c30e623}">
          <xlrd:rvb i="11810"/>
        </ext>
      </extLst>
    </bk>
    <bk>
      <extLst>
        <ext uri="{3e2802c4-a4d2-4d8b-9148-e3be6c30e623}">
          <xlrd:rvb i="11811"/>
        </ext>
      </extLst>
    </bk>
    <bk>
      <extLst>
        <ext uri="{3e2802c4-a4d2-4d8b-9148-e3be6c30e623}">
          <xlrd:rvb i="11812"/>
        </ext>
      </extLst>
    </bk>
    <bk>
      <extLst>
        <ext uri="{3e2802c4-a4d2-4d8b-9148-e3be6c30e623}">
          <xlrd:rvb i="11813"/>
        </ext>
      </extLst>
    </bk>
    <bk>
      <extLst>
        <ext uri="{3e2802c4-a4d2-4d8b-9148-e3be6c30e623}">
          <xlrd:rvb i="11814"/>
        </ext>
      </extLst>
    </bk>
    <bk>
      <extLst>
        <ext uri="{3e2802c4-a4d2-4d8b-9148-e3be6c30e623}">
          <xlrd:rvb i="11815"/>
        </ext>
      </extLst>
    </bk>
    <bk>
      <extLst>
        <ext uri="{3e2802c4-a4d2-4d8b-9148-e3be6c30e623}">
          <xlrd:rvb i="11816"/>
        </ext>
      </extLst>
    </bk>
    <bk>
      <extLst>
        <ext uri="{3e2802c4-a4d2-4d8b-9148-e3be6c30e623}">
          <xlrd:rvb i="11817"/>
        </ext>
      </extLst>
    </bk>
    <bk>
      <extLst>
        <ext uri="{3e2802c4-a4d2-4d8b-9148-e3be6c30e623}">
          <xlrd:rvb i="11818"/>
        </ext>
      </extLst>
    </bk>
    <bk>
      <extLst>
        <ext uri="{3e2802c4-a4d2-4d8b-9148-e3be6c30e623}">
          <xlrd:rvb i="11819"/>
        </ext>
      </extLst>
    </bk>
    <bk>
      <extLst>
        <ext uri="{3e2802c4-a4d2-4d8b-9148-e3be6c30e623}">
          <xlrd:rvb i="11820"/>
        </ext>
      </extLst>
    </bk>
    <bk>
      <extLst>
        <ext uri="{3e2802c4-a4d2-4d8b-9148-e3be6c30e623}">
          <xlrd:rvb i="11821"/>
        </ext>
      </extLst>
    </bk>
    <bk>
      <extLst>
        <ext uri="{3e2802c4-a4d2-4d8b-9148-e3be6c30e623}">
          <xlrd:rvb i="11822"/>
        </ext>
      </extLst>
    </bk>
    <bk>
      <extLst>
        <ext uri="{3e2802c4-a4d2-4d8b-9148-e3be6c30e623}">
          <xlrd:rvb i="11823"/>
        </ext>
      </extLst>
    </bk>
    <bk>
      <extLst>
        <ext uri="{3e2802c4-a4d2-4d8b-9148-e3be6c30e623}">
          <xlrd:rvb i="11824"/>
        </ext>
      </extLst>
    </bk>
    <bk>
      <extLst>
        <ext uri="{3e2802c4-a4d2-4d8b-9148-e3be6c30e623}">
          <xlrd:rvb i="11825"/>
        </ext>
      </extLst>
    </bk>
    <bk>
      <extLst>
        <ext uri="{3e2802c4-a4d2-4d8b-9148-e3be6c30e623}">
          <xlrd:rvb i="11826"/>
        </ext>
      </extLst>
    </bk>
    <bk>
      <extLst>
        <ext uri="{3e2802c4-a4d2-4d8b-9148-e3be6c30e623}">
          <xlrd:rvb i="11827"/>
        </ext>
      </extLst>
    </bk>
    <bk>
      <extLst>
        <ext uri="{3e2802c4-a4d2-4d8b-9148-e3be6c30e623}">
          <xlrd:rvb i="11828"/>
        </ext>
      </extLst>
    </bk>
    <bk>
      <extLst>
        <ext uri="{3e2802c4-a4d2-4d8b-9148-e3be6c30e623}">
          <xlrd:rvb i="11829"/>
        </ext>
      </extLst>
    </bk>
    <bk>
      <extLst>
        <ext uri="{3e2802c4-a4d2-4d8b-9148-e3be6c30e623}">
          <xlrd:rvb i="11830"/>
        </ext>
      </extLst>
    </bk>
    <bk>
      <extLst>
        <ext uri="{3e2802c4-a4d2-4d8b-9148-e3be6c30e623}">
          <xlrd:rvb i="11831"/>
        </ext>
      </extLst>
    </bk>
    <bk>
      <extLst>
        <ext uri="{3e2802c4-a4d2-4d8b-9148-e3be6c30e623}">
          <xlrd:rvb i="11832"/>
        </ext>
      </extLst>
    </bk>
    <bk>
      <extLst>
        <ext uri="{3e2802c4-a4d2-4d8b-9148-e3be6c30e623}">
          <xlrd:rvb i="11833"/>
        </ext>
      </extLst>
    </bk>
    <bk>
      <extLst>
        <ext uri="{3e2802c4-a4d2-4d8b-9148-e3be6c30e623}">
          <xlrd:rvb i="11834"/>
        </ext>
      </extLst>
    </bk>
    <bk>
      <extLst>
        <ext uri="{3e2802c4-a4d2-4d8b-9148-e3be6c30e623}">
          <xlrd:rvb i="11835"/>
        </ext>
      </extLst>
    </bk>
    <bk>
      <extLst>
        <ext uri="{3e2802c4-a4d2-4d8b-9148-e3be6c30e623}">
          <xlrd:rvb i="11836"/>
        </ext>
      </extLst>
    </bk>
    <bk>
      <extLst>
        <ext uri="{3e2802c4-a4d2-4d8b-9148-e3be6c30e623}">
          <xlrd:rvb i="11837"/>
        </ext>
      </extLst>
    </bk>
    <bk>
      <extLst>
        <ext uri="{3e2802c4-a4d2-4d8b-9148-e3be6c30e623}">
          <xlrd:rvb i="11838"/>
        </ext>
      </extLst>
    </bk>
    <bk>
      <extLst>
        <ext uri="{3e2802c4-a4d2-4d8b-9148-e3be6c30e623}">
          <xlrd:rvb i="11839"/>
        </ext>
      </extLst>
    </bk>
    <bk>
      <extLst>
        <ext uri="{3e2802c4-a4d2-4d8b-9148-e3be6c30e623}">
          <xlrd:rvb i="11840"/>
        </ext>
      </extLst>
    </bk>
    <bk>
      <extLst>
        <ext uri="{3e2802c4-a4d2-4d8b-9148-e3be6c30e623}">
          <xlrd:rvb i="11841"/>
        </ext>
      </extLst>
    </bk>
    <bk>
      <extLst>
        <ext uri="{3e2802c4-a4d2-4d8b-9148-e3be6c30e623}">
          <xlrd:rvb i="11842"/>
        </ext>
      </extLst>
    </bk>
    <bk>
      <extLst>
        <ext uri="{3e2802c4-a4d2-4d8b-9148-e3be6c30e623}">
          <xlrd:rvb i="11843"/>
        </ext>
      </extLst>
    </bk>
    <bk>
      <extLst>
        <ext uri="{3e2802c4-a4d2-4d8b-9148-e3be6c30e623}">
          <xlrd:rvb i="11844"/>
        </ext>
      </extLst>
    </bk>
    <bk>
      <extLst>
        <ext uri="{3e2802c4-a4d2-4d8b-9148-e3be6c30e623}">
          <xlrd:rvb i="11845"/>
        </ext>
      </extLst>
    </bk>
    <bk>
      <extLst>
        <ext uri="{3e2802c4-a4d2-4d8b-9148-e3be6c30e623}">
          <xlrd:rvb i="11846"/>
        </ext>
      </extLst>
    </bk>
    <bk>
      <extLst>
        <ext uri="{3e2802c4-a4d2-4d8b-9148-e3be6c30e623}">
          <xlrd:rvb i="11847"/>
        </ext>
      </extLst>
    </bk>
    <bk>
      <extLst>
        <ext uri="{3e2802c4-a4d2-4d8b-9148-e3be6c30e623}">
          <xlrd:rvb i="11848"/>
        </ext>
      </extLst>
    </bk>
    <bk>
      <extLst>
        <ext uri="{3e2802c4-a4d2-4d8b-9148-e3be6c30e623}">
          <xlrd:rvb i="11849"/>
        </ext>
      </extLst>
    </bk>
    <bk>
      <extLst>
        <ext uri="{3e2802c4-a4d2-4d8b-9148-e3be6c30e623}">
          <xlrd:rvb i="11850"/>
        </ext>
      </extLst>
    </bk>
    <bk>
      <extLst>
        <ext uri="{3e2802c4-a4d2-4d8b-9148-e3be6c30e623}">
          <xlrd:rvb i="11851"/>
        </ext>
      </extLst>
    </bk>
    <bk>
      <extLst>
        <ext uri="{3e2802c4-a4d2-4d8b-9148-e3be6c30e623}">
          <xlrd:rvb i="11852"/>
        </ext>
      </extLst>
    </bk>
    <bk>
      <extLst>
        <ext uri="{3e2802c4-a4d2-4d8b-9148-e3be6c30e623}">
          <xlrd:rvb i="11853"/>
        </ext>
      </extLst>
    </bk>
    <bk>
      <extLst>
        <ext uri="{3e2802c4-a4d2-4d8b-9148-e3be6c30e623}">
          <xlrd:rvb i="11854"/>
        </ext>
      </extLst>
    </bk>
    <bk>
      <extLst>
        <ext uri="{3e2802c4-a4d2-4d8b-9148-e3be6c30e623}">
          <xlrd:rvb i="11855"/>
        </ext>
      </extLst>
    </bk>
    <bk>
      <extLst>
        <ext uri="{3e2802c4-a4d2-4d8b-9148-e3be6c30e623}">
          <xlrd:rvb i="11856"/>
        </ext>
      </extLst>
    </bk>
    <bk>
      <extLst>
        <ext uri="{3e2802c4-a4d2-4d8b-9148-e3be6c30e623}">
          <xlrd:rvb i="11857"/>
        </ext>
      </extLst>
    </bk>
    <bk>
      <extLst>
        <ext uri="{3e2802c4-a4d2-4d8b-9148-e3be6c30e623}">
          <xlrd:rvb i="11858"/>
        </ext>
      </extLst>
    </bk>
    <bk>
      <extLst>
        <ext uri="{3e2802c4-a4d2-4d8b-9148-e3be6c30e623}">
          <xlrd:rvb i="11859"/>
        </ext>
      </extLst>
    </bk>
    <bk>
      <extLst>
        <ext uri="{3e2802c4-a4d2-4d8b-9148-e3be6c30e623}">
          <xlrd:rvb i="11860"/>
        </ext>
      </extLst>
    </bk>
    <bk>
      <extLst>
        <ext uri="{3e2802c4-a4d2-4d8b-9148-e3be6c30e623}">
          <xlrd:rvb i="11861"/>
        </ext>
      </extLst>
    </bk>
    <bk>
      <extLst>
        <ext uri="{3e2802c4-a4d2-4d8b-9148-e3be6c30e623}">
          <xlrd:rvb i="11862"/>
        </ext>
      </extLst>
    </bk>
    <bk>
      <extLst>
        <ext uri="{3e2802c4-a4d2-4d8b-9148-e3be6c30e623}">
          <xlrd:rvb i="11863"/>
        </ext>
      </extLst>
    </bk>
    <bk>
      <extLst>
        <ext uri="{3e2802c4-a4d2-4d8b-9148-e3be6c30e623}">
          <xlrd:rvb i="11864"/>
        </ext>
      </extLst>
    </bk>
    <bk>
      <extLst>
        <ext uri="{3e2802c4-a4d2-4d8b-9148-e3be6c30e623}">
          <xlrd:rvb i="11865"/>
        </ext>
      </extLst>
    </bk>
    <bk>
      <extLst>
        <ext uri="{3e2802c4-a4d2-4d8b-9148-e3be6c30e623}">
          <xlrd:rvb i="11866"/>
        </ext>
      </extLst>
    </bk>
    <bk>
      <extLst>
        <ext uri="{3e2802c4-a4d2-4d8b-9148-e3be6c30e623}">
          <xlrd:rvb i="11867"/>
        </ext>
      </extLst>
    </bk>
    <bk>
      <extLst>
        <ext uri="{3e2802c4-a4d2-4d8b-9148-e3be6c30e623}">
          <xlrd:rvb i="11868"/>
        </ext>
      </extLst>
    </bk>
    <bk>
      <extLst>
        <ext uri="{3e2802c4-a4d2-4d8b-9148-e3be6c30e623}">
          <xlrd:rvb i="11869"/>
        </ext>
      </extLst>
    </bk>
    <bk>
      <extLst>
        <ext uri="{3e2802c4-a4d2-4d8b-9148-e3be6c30e623}">
          <xlrd:rvb i="11870"/>
        </ext>
      </extLst>
    </bk>
    <bk>
      <extLst>
        <ext uri="{3e2802c4-a4d2-4d8b-9148-e3be6c30e623}">
          <xlrd:rvb i="11871"/>
        </ext>
      </extLst>
    </bk>
    <bk>
      <extLst>
        <ext uri="{3e2802c4-a4d2-4d8b-9148-e3be6c30e623}">
          <xlrd:rvb i="11872"/>
        </ext>
      </extLst>
    </bk>
    <bk>
      <extLst>
        <ext uri="{3e2802c4-a4d2-4d8b-9148-e3be6c30e623}">
          <xlrd:rvb i="11873"/>
        </ext>
      </extLst>
    </bk>
  </futureMetadata>
  <cellMetadata count="1">
    <bk>
      <rc t="1" v="0"/>
    </bk>
  </cellMetadata>
  <valueMetadata count="629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<sst xmlns="http://schemas.openxmlformats.org/spreadsheetml/2006/main" count="39137" uniqueCount="4961">
  <si>
    <t>Security Name</t>
  </si>
  <si>
    <t>Sector</t>
  </si>
  <si>
    <t>Industry</t>
  </si>
  <si>
    <t>Daily % Change</t>
  </si>
  <si>
    <t>Price</t>
  </si>
  <si>
    <t>NVR</t>
  </si>
  <si>
    <t>MAX</t>
  </si>
  <si>
    <t>BKNG</t>
  </si>
  <si>
    <t>SEB</t>
  </si>
  <si>
    <t>CMG</t>
  </si>
  <si>
    <t>AZO</t>
  </si>
  <si>
    <t/>
  </si>
  <si>
    <t>FCNCA</t>
  </si>
  <si>
    <t>MELI</t>
  </si>
  <si>
    <t>WTM</t>
  </si>
  <si>
    <t>MKL</t>
  </si>
  <si>
    <t>MSTR</t>
  </si>
  <si>
    <t>MTD</t>
  </si>
  <si>
    <t>FICO</t>
  </si>
  <si>
    <t>AVGO</t>
  </si>
  <si>
    <t>TDG</t>
  </si>
  <si>
    <t>ORLY</t>
  </si>
  <si>
    <t>REGN</t>
  </si>
  <si>
    <t>GWW</t>
  </si>
  <si>
    <t>COKE</t>
  </si>
  <si>
    <t>Beverages</t>
  </si>
  <si>
    <t>NVDA</t>
  </si>
  <si>
    <t>LRCX</t>
  </si>
  <si>
    <t>ASML</t>
  </si>
  <si>
    <t>DECK</t>
  </si>
  <si>
    <t>ZOOZ</t>
  </si>
  <si>
    <t>SMCI</t>
  </si>
  <si>
    <t>BLK</t>
  </si>
  <si>
    <t>EQIX</t>
  </si>
  <si>
    <t>Real Estate</t>
  </si>
  <si>
    <t>COST</t>
  </si>
  <si>
    <t>LLY</t>
  </si>
  <si>
    <t>KLAC</t>
  </si>
  <si>
    <t>GHC</t>
  </si>
  <si>
    <t>MPWR</t>
  </si>
  <si>
    <t>URI</t>
  </si>
  <si>
    <t>CTAS</t>
  </si>
  <si>
    <t>INTU</t>
  </si>
  <si>
    <t>NFLX</t>
  </si>
  <si>
    <t>HUBS</t>
  </si>
  <si>
    <t>TPL</t>
  </si>
  <si>
    <t>MLM</t>
  </si>
  <si>
    <t>SNPS</t>
  </si>
  <si>
    <t>CHE</t>
  </si>
  <si>
    <t>MCK</t>
  </si>
  <si>
    <t>NEU</t>
  </si>
  <si>
    <t>PH</t>
  </si>
  <si>
    <t>ROP</t>
  </si>
  <si>
    <t>ELV</t>
  </si>
  <si>
    <t>IDXX</t>
  </si>
  <si>
    <t>UNH</t>
  </si>
  <si>
    <t>DPZ</t>
  </si>
  <si>
    <t>MSCI</t>
  </si>
  <si>
    <t>CACC</t>
  </si>
  <si>
    <t>LII</t>
  </si>
  <si>
    <t>WSO</t>
  </si>
  <si>
    <t>ADBE</t>
  </si>
  <si>
    <t>PNRG</t>
  </si>
  <si>
    <t>META</t>
  </si>
  <si>
    <t>GS</t>
  </si>
  <si>
    <t>NOC</t>
  </si>
  <si>
    <t>LMT</t>
  </si>
  <si>
    <t>MA</t>
  </si>
  <si>
    <t>IT</t>
  </si>
  <si>
    <t>FDS</t>
  </si>
  <si>
    <t>MUSA</t>
  </si>
  <si>
    <t>VRTX</t>
  </si>
  <si>
    <t>DDS</t>
  </si>
  <si>
    <t>SPGI</t>
  </si>
  <si>
    <t>LIN</t>
  </si>
  <si>
    <t>CACI</t>
  </si>
  <si>
    <t>MSFT</t>
  </si>
  <si>
    <t>CSL</t>
  </si>
  <si>
    <t>MCO</t>
  </si>
  <si>
    <t>TDY</t>
  </si>
  <si>
    <t>BLD</t>
  </si>
  <si>
    <t>SAIA</t>
  </si>
  <si>
    <t>HUBB</t>
  </si>
  <si>
    <t>ISRG</t>
  </si>
  <si>
    <t>MEDP</t>
  </si>
  <si>
    <t>ERIE</t>
  </si>
  <si>
    <t>DE</t>
  </si>
  <si>
    <t>EG</t>
  </si>
  <si>
    <t>ULTA</t>
  </si>
  <si>
    <t>DJCO</t>
  </si>
  <si>
    <t>WING</t>
  </si>
  <si>
    <t>KNSL</t>
  </si>
  <si>
    <t>EME</t>
  </si>
  <si>
    <t>CVCO</t>
  </si>
  <si>
    <t>CABO</t>
  </si>
  <si>
    <t>WINA</t>
  </si>
  <si>
    <t>USLM</t>
  </si>
  <si>
    <t>MSI</t>
  </si>
  <si>
    <t>POOL</t>
  </si>
  <si>
    <t>MDB</t>
  </si>
  <si>
    <t>ARGX</t>
  </si>
  <si>
    <t>CAT</t>
  </si>
  <si>
    <t>WAT</t>
  </si>
  <si>
    <t>ASR</t>
  </si>
  <si>
    <t>HUM</t>
  </si>
  <si>
    <t>WST</t>
  </si>
  <si>
    <t>CRWD</t>
  </si>
  <si>
    <t>MOH</t>
  </si>
  <si>
    <t>HD</t>
  </si>
  <si>
    <t>CASY</t>
  </si>
  <si>
    <t>CI</t>
  </si>
  <si>
    <t>ETN</t>
  </si>
  <si>
    <t>TT</t>
  </si>
  <si>
    <t>SYK</t>
  </si>
  <si>
    <t>LULU</t>
  </si>
  <si>
    <t>HCA</t>
  </si>
  <si>
    <t>ANET</t>
  </si>
  <si>
    <t>FIX</t>
  </si>
  <si>
    <t>ICLR</t>
  </si>
  <si>
    <t>PANW</t>
  </si>
  <si>
    <t>ZBRA</t>
  </si>
  <si>
    <t>GPI</t>
  </si>
  <si>
    <t>AMGN</t>
  </si>
  <si>
    <t>WSM</t>
  </si>
  <si>
    <t>SHW</t>
  </si>
  <si>
    <t>ACN</t>
  </si>
  <si>
    <t>RS</t>
  </si>
  <si>
    <t>MORN</t>
  </si>
  <si>
    <t>GD</t>
  </si>
  <si>
    <t>RBC</t>
  </si>
  <si>
    <t>AON</t>
  </si>
  <si>
    <t>BIO</t>
  </si>
  <si>
    <t>AMR</t>
  </si>
  <si>
    <t>CDNS</t>
  </si>
  <si>
    <t>AXON</t>
  </si>
  <si>
    <t>PSA</t>
  </si>
  <si>
    <t>KAI</t>
  </si>
  <si>
    <t>CRM</t>
  </si>
  <si>
    <t>CMI</t>
  </si>
  <si>
    <t>TSCO</t>
  </si>
  <si>
    <t>RH</t>
  </si>
  <si>
    <t>SAM</t>
  </si>
  <si>
    <t>V</t>
  </si>
  <si>
    <t>SNA</t>
  </si>
  <si>
    <t>CW</t>
  </si>
  <si>
    <t>CRVL</t>
  </si>
  <si>
    <t>CHTR</t>
  </si>
  <si>
    <t>UTHR</t>
  </si>
  <si>
    <t>NXPI</t>
  </si>
  <si>
    <t>NDSN</t>
  </si>
  <si>
    <t>ROK</t>
  </si>
  <si>
    <t>ALGN</t>
  </si>
  <si>
    <t>MCD</t>
  </si>
  <si>
    <t>LPLA</t>
  </si>
  <si>
    <t>PWR</t>
  </si>
  <si>
    <t>CB</t>
  </si>
  <si>
    <t>DHR</t>
  </si>
  <si>
    <t>LAD</t>
  </si>
  <si>
    <t>ESS</t>
  </si>
  <si>
    <t>APD</t>
  </si>
  <si>
    <t>LFUS</t>
  </si>
  <si>
    <t>AYI</t>
  </si>
  <si>
    <t>UFPT</t>
  </si>
  <si>
    <t>PRIM</t>
  </si>
  <si>
    <t>VMC</t>
  </si>
  <si>
    <t>WDAY</t>
  </si>
  <si>
    <t>VMI</t>
  </si>
  <si>
    <t>AJG</t>
  </si>
  <si>
    <t>EXP</t>
  </si>
  <si>
    <t>FDX</t>
  </si>
  <si>
    <t>HII</t>
  </si>
  <si>
    <t>WTW</t>
  </si>
  <si>
    <t>GRI</t>
  </si>
  <si>
    <t>STZ</t>
  </si>
  <si>
    <t>VRSK</t>
  </si>
  <si>
    <t>EFX</t>
  </si>
  <si>
    <t>ADP</t>
  </si>
  <si>
    <t>ITW</t>
  </si>
  <si>
    <t>UNP</t>
  </si>
  <si>
    <t>APPF</t>
  </si>
  <si>
    <t>ABG</t>
  </si>
  <si>
    <t>MAR</t>
  </si>
  <si>
    <t>WDFC</t>
  </si>
  <si>
    <t>BDX</t>
  </si>
  <si>
    <t>ECL</t>
  </si>
  <si>
    <t>VRTS</t>
  </si>
  <si>
    <t>FN</t>
  </si>
  <si>
    <t>STE</t>
  </si>
  <si>
    <t>NSC</t>
  </si>
  <si>
    <t>IQV</t>
  </si>
  <si>
    <t>ONTO</t>
  </si>
  <si>
    <t>MANH</t>
  </si>
  <si>
    <t>BIIB</t>
  </si>
  <si>
    <t>LOW</t>
  </si>
  <si>
    <t>MNDY</t>
  </si>
  <si>
    <t>PRI</t>
  </si>
  <si>
    <t>RNR</t>
  </si>
  <si>
    <t>LECO</t>
  </si>
  <si>
    <t>MDGL</t>
  </si>
  <si>
    <t>FCN</t>
  </si>
  <si>
    <t>CDW</t>
  </si>
  <si>
    <t>AVY</t>
  </si>
  <si>
    <t>LHX</t>
  </si>
  <si>
    <t>IEX</t>
  </si>
  <si>
    <t>ADSK</t>
  </si>
  <si>
    <t>COR</t>
  </si>
  <si>
    <t>TM</t>
  </si>
  <si>
    <t>CRL</t>
  </si>
  <si>
    <t>RMD</t>
  </si>
  <si>
    <t>AMAT</t>
  </si>
  <si>
    <t>ALX</t>
  </si>
  <si>
    <t>TTEK</t>
  </si>
  <si>
    <t>TRV</t>
  </si>
  <si>
    <t>WTS</t>
  </si>
  <si>
    <t>ADI</t>
  </si>
  <si>
    <t>HEI</t>
  </si>
  <si>
    <t>TFX</t>
  </si>
  <si>
    <t>MKTX</t>
  </si>
  <si>
    <t>IBP</t>
  </si>
  <si>
    <t>PIPR</t>
  </si>
  <si>
    <t>CLH</t>
  </si>
  <si>
    <t>CEG</t>
  </si>
  <si>
    <t>CME</t>
  </si>
  <si>
    <t>FERG</t>
  </si>
  <si>
    <t>COIN</t>
  </si>
  <si>
    <t>RGA</t>
  </si>
  <si>
    <t>VEEV</t>
  </si>
  <si>
    <t>NSIT</t>
  </si>
  <si>
    <t>WM</t>
  </si>
  <si>
    <t>LH</t>
  </si>
  <si>
    <t>HSY</t>
  </si>
  <si>
    <t>PGR</t>
  </si>
  <si>
    <t>HLT</t>
  </si>
  <si>
    <t>HON</t>
  </si>
  <si>
    <t>EVR</t>
  </si>
  <si>
    <t>JPM</t>
  </si>
  <si>
    <t>MTN</t>
  </si>
  <si>
    <t>JLL</t>
  </si>
  <si>
    <t>BR</t>
  </si>
  <si>
    <t>NVMI</t>
  </si>
  <si>
    <t>AIT</t>
  </si>
  <si>
    <t>NICE</t>
  </si>
  <si>
    <t>SBAC</t>
  </si>
  <si>
    <t>SPSC</t>
  </si>
  <si>
    <t>AVB</t>
  </si>
  <si>
    <t>FANG</t>
  </si>
  <si>
    <t>BMI</t>
  </si>
  <si>
    <t>QCOM</t>
  </si>
  <si>
    <t>TXN</t>
  </si>
  <si>
    <t>AVAV</t>
  </si>
  <si>
    <t>ALG</t>
  </si>
  <si>
    <t>KWR</t>
  </si>
  <si>
    <t>ESLT</t>
  </si>
  <si>
    <t>FSLR</t>
  </si>
  <si>
    <t>WEX</t>
  </si>
  <si>
    <t>DKS</t>
  </si>
  <si>
    <t>AMT</t>
  </si>
  <si>
    <t>MSA</t>
  </si>
  <si>
    <t>AAPL</t>
  </si>
  <si>
    <t>BURL</t>
  </si>
  <si>
    <t>EPAM</t>
  </si>
  <si>
    <t>MSGS</t>
  </si>
  <si>
    <t>BA</t>
  </si>
  <si>
    <t>WCC</t>
  </si>
  <si>
    <t>RSG</t>
  </si>
  <si>
    <t>DOV</t>
  </si>
  <si>
    <t>PODD</t>
  </si>
  <si>
    <t>AMZN</t>
  </si>
  <si>
    <t>MTH</t>
  </si>
  <si>
    <t>PTC</t>
  </si>
  <si>
    <t>PKG</t>
  </si>
  <si>
    <t>LSTR</t>
  </si>
  <si>
    <t>CBOE</t>
  </si>
  <si>
    <t>CHRD</t>
  </si>
  <si>
    <t>AGM</t>
  </si>
  <si>
    <t>PEP</t>
  </si>
  <si>
    <t>ODFL</t>
  </si>
  <si>
    <t>PAYC</t>
  </si>
  <si>
    <t>WWD</t>
  </si>
  <si>
    <t>UHS</t>
  </si>
  <si>
    <t>ZS</t>
  </si>
  <si>
    <t>TEAM</t>
  </si>
  <si>
    <t>CRAI</t>
  </si>
  <si>
    <t>OC</t>
  </si>
  <si>
    <t>MPC</t>
  </si>
  <si>
    <t>GOOGL</t>
  </si>
  <si>
    <t>DUOL</t>
  </si>
  <si>
    <t>SXI</t>
  </si>
  <si>
    <t>WMS</t>
  </si>
  <si>
    <t>FFIV</t>
  </si>
  <si>
    <t>OLED</t>
  </si>
  <si>
    <t>TSLA</t>
  </si>
  <si>
    <t>AIZ</t>
  </si>
  <si>
    <t>RGEN</t>
  </si>
  <si>
    <t>PCTY</t>
  </si>
  <si>
    <t>ZTS</t>
  </si>
  <si>
    <t>SSD</t>
  </si>
  <si>
    <t>VRSN</t>
  </si>
  <si>
    <t>NUE</t>
  </si>
  <si>
    <t>HOV</t>
  </si>
  <si>
    <t>AN</t>
  </si>
  <si>
    <t>GRMN</t>
  </si>
  <si>
    <t>JKHY</t>
  </si>
  <si>
    <t>BLDR</t>
  </si>
  <si>
    <t>IBM</t>
  </si>
  <si>
    <t>WAB</t>
  </si>
  <si>
    <t>AME</t>
  </si>
  <si>
    <t>ALL</t>
  </si>
  <si>
    <t>TXRH</t>
  </si>
  <si>
    <t>EGP</t>
  </si>
  <si>
    <t>NXST</t>
  </si>
  <si>
    <t>PG</t>
  </si>
  <si>
    <t>WIX</t>
  </si>
  <si>
    <t>RL</t>
  </si>
  <si>
    <t>WCN</t>
  </si>
  <si>
    <t>AMD</t>
  </si>
  <si>
    <t>NOVT</t>
  </si>
  <si>
    <t>LEN</t>
  </si>
  <si>
    <t>UNF</t>
  </si>
  <si>
    <t>ABBV</t>
  </si>
  <si>
    <t>KRYS</t>
  </si>
  <si>
    <t>PI</t>
  </si>
  <si>
    <t>ITIC</t>
  </si>
  <si>
    <t>SNOW</t>
  </si>
  <si>
    <t>POWL</t>
  </si>
  <si>
    <t>JBHT</t>
  </si>
  <si>
    <t>JJSF</t>
  </si>
  <si>
    <t>TMUS</t>
  </si>
  <si>
    <t>BAP</t>
  </si>
  <si>
    <t>VLO</t>
  </si>
  <si>
    <t>CVX</t>
  </si>
  <si>
    <t>RRX</t>
  </si>
  <si>
    <t>KEYS</t>
  </si>
  <si>
    <t>GE</t>
  </si>
  <si>
    <t>WLK</t>
  </si>
  <si>
    <t>PNC</t>
  </si>
  <si>
    <t>LNG</t>
  </si>
  <si>
    <t>IESC</t>
  </si>
  <si>
    <t>AMG</t>
  </si>
  <si>
    <t>TGT</t>
  </si>
  <si>
    <t>GPOR</t>
  </si>
  <si>
    <t>CE</t>
  </si>
  <si>
    <t>HRI</t>
  </si>
  <si>
    <t>PAG</t>
  </si>
  <si>
    <t>ELF</t>
  </si>
  <si>
    <t>BCPC</t>
  </si>
  <si>
    <t>MTB</t>
  </si>
  <si>
    <t>DHIL</t>
  </si>
  <si>
    <t>MYRG</t>
  </si>
  <si>
    <t>ATKR</t>
  </si>
  <si>
    <t>A</t>
  </si>
  <si>
    <t>SITE</t>
  </si>
  <si>
    <t>GTLS</t>
  </si>
  <si>
    <t>BAH</t>
  </si>
  <si>
    <t>GPC</t>
  </si>
  <si>
    <t>NPO</t>
  </si>
  <si>
    <t>DIT</t>
  </si>
  <si>
    <t>DRI</t>
  </si>
  <si>
    <t>DY</t>
  </si>
  <si>
    <t>INSP</t>
  </si>
  <si>
    <t>JNJ</t>
  </si>
  <si>
    <t>CHKP</t>
  </si>
  <si>
    <t>EXR</t>
  </si>
  <si>
    <t>TEL</t>
  </si>
  <si>
    <t>DHI</t>
  </si>
  <si>
    <t>H</t>
  </si>
  <si>
    <t>RCL</t>
  </si>
  <si>
    <t>FSV</t>
  </si>
  <si>
    <t>UPS</t>
  </si>
  <si>
    <t>LDOS</t>
  </si>
  <si>
    <t>ICFI</t>
  </si>
  <si>
    <t>GNRC</t>
  </si>
  <si>
    <t>SPG</t>
  </si>
  <si>
    <t>TTWO</t>
  </si>
  <si>
    <t>RLI</t>
  </si>
  <si>
    <t>ALNY</t>
  </si>
  <si>
    <t>DELL</t>
  </si>
  <si>
    <t>ATR</t>
  </si>
  <si>
    <t>PDD</t>
  </si>
  <si>
    <t>LOPE</t>
  </si>
  <si>
    <t>CR</t>
  </si>
  <si>
    <t>ABNB</t>
  </si>
  <si>
    <t>DGX</t>
  </si>
  <si>
    <t>XYL</t>
  </si>
  <si>
    <t>ARES</t>
  </si>
  <si>
    <t>DLR</t>
  </si>
  <si>
    <t>ANF</t>
  </si>
  <si>
    <t>PSX</t>
  </si>
  <si>
    <t>SPXC</t>
  </si>
  <si>
    <t>PRK</t>
  </si>
  <si>
    <t>COF</t>
  </si>
  <si>
    <t>DEO</t>
  </si>
  <si>
    <t>YUM</t>
  </si>
  <si>
    <t>DVA</t>
  </si>
  <si>
    <t>CROX</t>
  </si>
  <si>
    <t>NBIX</t>
  </si>
  <si>
    <t>OSIS</t>
  </si>
  <si>
    <t>DG</t>
  </si>
  <si>
    <t>ITT</t>
  </si>
  <si>
    <t>GATX</t>
  </si>
  <si>
    <t>TMDX</t>
  </si>
  <si>
    <t>TER</t>
  </si>
  <si>
    <t>BCC</t>
  </si>
  <si>
    <t>MAA</t>
  </si>
  <si>
    <t>GDDY</t>
  </si>
  <si>
    <t>ICE</t>
  </si>
  <si>
    <t>MRNA</t>
  </si>
  <si>
    <t>THG</t>
  </si>
  <si>
    <t>SAIC</t>
  </si>
  <si>
    <t>J</t>
  </si>
  <si>
    <t>CLX</t>
  </si>
  <si>
    <t>PPG</t>
  </si>
  <si>
    <t>FIVE</t>
  </si>
  <si>
    <t>MIDD</t>
  </si>
  <si>
    <t>HLI</t>
  </si>
  <si>
    <t>AWK</t>
  </si>
  <si>
    <t>RGLD</t>
  </si>
  <si>
    <t>KMB</t>
  </si>
  <si>
    <t>STLD</t>
  </si>
  <si>
    <t>APH</t>
  </si>
  <si>
    <t>AFG</t>
  </si>
  <si>
    <t>CHDN</t>
  </si>
  <si>
    <t>EL</t>
  </si>
  <si>
    <t>ENTG</t>
  </si>
  <si>
    <t>MKSI</t>
  </si>
  <si>
    <t>TOL</t>
  </si>
  <si>
    <t>ARW</t>
  </si>
  <si>
    <t>PLPC</t>
  </si>
  <si>
    <t>MHO</t>
  </si>
  <si>
    <t>ROST</t>
  </si>
  <si>
    <t>MRK</t>
  </si>
  <si>
    <t>WRLD</t>
  </si>
  <si>
    <t>SLAB</t>
  </si>
  <si>
    <t>STRL</t>
  </si>
  <si>
    <t>DXCM</t>
  </si>
  <si>
    <t>EOG</t>
  </si>
  <si>
    <t>IOSP</t>
  </si>
  <si>
    <t>MU</t>
  </si>
  <si>
    <t>SITM</t>
  </si>
  <si>
    <t>SCCO</t>
  </si>
  <si>
    <t>THC</t>
  </si>
  <si>
    <t>LEA</t>
  </si>
  <si>
    <t>SRPT</t>
  </si>
  <si>
    <t>CNI</t>
  </si>
  <si>
    <t>ALB</t>
  </si>
  <si>
    <t>SNX</t>
  </si>
  <si>
    <t>WFRD</t>
  </si>
  <si>
    <t>EA</t>
  </si>
  <si>
    <t>MASI</t>
  </si>
  <si>
    <t>BBSI</t>
  </si>
  <si>
    <t>BX</t>
  </si>
  <si>
    <t>RJF</t>
  </si>
  <si>
    <t>R</t>
  </si>
  <si>
    <t>ALV</t>
  </si>
  <si>
    <t>PAYX</t>
  </si>
  <si>
    <t>FRPT</t>
  </si>
  <si>
    <t>IBKR</t>
  </si>
  <si>
    <t>ARE</t>
  </si>
  <si>
    <t>ORCL</t>
  </si>
  <si>
    <t>ALLE</t>
  </si>
  <si>
    <t>TRNS</t>
  </si>
  <si>
    <t>GWRE</t>
  </si>
  <si>
    <t>IPAR</t>
  </si>
  <si>
    <t>SUI</t>
  </si>
  <si>
    <t>MLAB</t>
  </si>
  <si>
    <t>JBL</t>
  </si>
  <si>
    <t>COP</t>
  </si>
  <si>
    <t>ITGR</t>
  </si>
  <si>
    <t>DDOG</t>
  </si>
  <si>
    <t>LAMR</t>
  </si>
  <si>
    <t>KSPI</t>
  </si>
  <si>
    <t>UFPI</t>
  </si>
  <si>
    <t>MHK</t>
  </si>
  <si>
    <t>PHM</t>
  </si>
  <si>
    <t>STRA</t>
  </si>
  <si>
    <t>ENSG</t>
  </si>
  <si>
    <t>CVNA</t>
  </si>
  <si>
    <t>CHH</t>
  </si>
  <si>
    <t>ZBH</t>
  </si>
  <si>
    <t>PRU</t>
  </si>
  <si>
    <t>FCFS</t>
  </si>
  <si>
    <t>XOM</t>
  </si>
  <si>
    <t>ROG</t>
  </si>
  <si>
    <t>KEX</t>
  </si>
  <si>
    <t>CINF</t>
  </si>
  <si>
    <t>INGR</t>
  </si>
  <si>
    <t>ATO</t>
  </si>
  <si>
    <t>EXPD</t>
  </si>
  <si>
    <t>FND</t>
  </si>
  <si>
    <t>OSK</t>
  </si>
  <si>
    <t>TRGP</t>
  </si>
  <si>
    <t>MTRN</t>
  </si>
  <si>
    <t>LNN</t>
  </si>
  <si>
    <t>TROW</t>
  </si>
  <si>
    <t>HLNE</t>
  </si>
  <si>
    <t>DTE</t>
  </si>
  <si>
    <t>CIGI</t>
  </si>
  <si>
    <t>MATX</t>
  </si>
  <si>
    <t>ACLS</t>
  </si>
  <si>
    <t>EEFT</t>
  </si>
  <si>
    <t>SJM</t>
  </si>
  <si>
    <t>DLTR</t>
  </si>
  <si>
    <t>AWI</t>
  </si>
  <si>
    <t>VC</t>
  </si>
  <si>
    <t>ARCB</t>
  </si>
  <si>
    <t>EMR</t>
  </si>
  <si>
    <t>SOLV</t>
  </si>
  <si>
    <t>PVH</t>
  </si>
  <si>
    <t>IIPR</t>
  </si>
  <si>
    <t>RPM</t>
  </si>
  <si>
    <t>BOOT</t>
  </si>
  <si>
    <t>CPK</t>
  </si>
  <si>
    <t>EXPE</t>
  </si>
  <si>
    <t>APO</t>
  </si>
  <si>
    <t>DASH</t>
  </si>
  <si>
    <t>ETR</t>
  </si>
  <si>
    <t>PLD</t>
  </si>
  <si>
    <t>PATK</t>
  </si>
  <si>
    <t>MGRC</t>
  </si>
  <si>
    <t>ENPH</t>
  </si>
  <si>
    <t>CRUS</t>
  </si>
  <si>
    <t>LCII</t>
  </si>
  <si>
    <t>TW</t>
  </si>
  <si>
    <t>NTAP</t>
  </si>
  <si>
    <t>RVTY</t>
  </si>
  <si>
    <t>PLXS</t>
  </si>
  <si>
    <t>XPO</t>
  </si>
  <si>
    <t>CVLT</t>
  </si>
  <si>
    <t>CRS</t>
  </si>
  <si>
    <t>ARM</t>
  </si>
  <si>
    <t>KRUS</t>
  </si>
  <si>
    <t>BFAM</t>
  </si>
  <si>
    <t>AGCO</t>
  </si>
  <si>
    <t>ADUS</t>
  </si>
  <si>
    <t>ESTC</t>
  </si>
  <si>
    <t>GKOS</t>
  </si>
  <si>
    <t>ILMN</t>
  </si>
  <si>
    <t>IDCC</t>
  </si>
  <si>
    <t>IX</t>
  </si>
  <si>
    <t>NNI</t>
  </si>
  <si>
    <t>ESE</t>
  </si>
  <si>
    <t>BIDU</t>
  </si>
  <si>
    <t>MTZ</t>
  </si>
  <si>
    <t>ESAB</t>
  </si>
  <si>
    <t>ITRI</t>
  </si>
  <si>
    <t>GPN</t>
  </si>
  <si>
    <t>JAZZ</t>
  </si>
  <si>
    <t>TDW</t>
  </si>
  <si>
    <t>HELE</t>
  </si>
  <si>
    <t>Household Appliances</t>
  </si>
  <si>
    <t>NTRA</t>
  </si>
  <si>
    <t>AEIS</t>
  </si>
  <si>
    <t>OXM</t>
  </si>
  <si>
    <t>USPH</t>
  </si>
  <si>
    <t>CPT</t>
  </si>
  <si>
    <t>TKO</t>
  </si>
  <si>
    <t>CHD</t>
  </si>
  <si>
    <t>LENZ</t>
  </si>
  <si>
    <t>PCAR</t>
  </si>
  <si>
    <t>POST</t>
  </si>
  <si>
    <t>TNC</t>
  </si>
  <si>
    <t>RHP</t>
  </si>
  <si>
    <t>MMM</t>
  </si>
  <si>
    <t>CFR</t>
  </si>
  <si>
    <t>RTX</t>
  </si>
  <si>
    <t>LGIH</t>
  </si>
  <si>
    <t>KKR</t>
  </si>
  <si>
    <t>MOD</t>
  </si>
  <si>
    <t>ICUI</t>
  </si>
  <si>
    <t>NTES</t>
  </si>
  <si>
    <t>DUK</t>
  </si>
  <si>
    <t>CHCO</t>
  </si>
  <si>
    <t>ABT</t>
  </si>
  <si>
    <t>NSP</t>
  </si>
  <si>
    <t>MTSI</t>
  </si>
  <si>
    <t>JBSS</t>
  </si>
  <si>
    <t>DIS</t>
  </si>
  <si>
    <t>CBT</t>
  </si>
  <si>
    <t>HIG</t>
  </si>
  <si>
    <t>BG</t>
  </si>
  <si>
    <t>OKTA</t>
  </si>
  <si>
    <t>BXC</t>
  </si>
  <si>
    <t>WTFC</t>
  </si>
  <si>
    <t>WELL</t>
  </si>
  <si>
    <t>FRT</t>
  </si>
  <si>
    <t>WD</t>
  </si>
  <si>
    <t>KALU</t>
  </si>
  <si>
    <t>PJT</t>
  </si>
  <si>
    <t>ASGN</t>
  </si>
  <si>
    <t>CCI</t>
  </si>
  <si>
    <t>THO</t>
  </si>
  <si>
    <t>ACGL</t>
  </si>
  <si>
    <t>NHC</t>
  </si>
  <si>
    <t>HCI</t>
  </si>
  <si>
    <t>AGYS</t>
  </si>
  <si>
    <t>MS</t>
  </si>
  <si>
    <t>EMN</t>
  </si>
  <si>
    <t>LYB</t>
  </si>
  <si>
    <t>FELE</t>
  </si>
  <si>
    <t>PM</t>
  </si>
  <si>
    <t>ASH</t>
  </si>
  <si>
    <t>SHAK</t>
  </si>
  <si>
    <t>DSGX</t>
  </si>
  <si>
    <t>CWST</t>
  </si>
  <si>
    <t>LYV</t>
  </si>
  <si>
    <t>QRVO</t>
  </si>
  <si>
    <t>SIG</t>
  </si>
  <si>
    <t>VLTO</t>
  </si>
  <si>
    <t>CAH</t>
  </si>
  <si>
    <t>IFF</t>
  </si>
  <si>
    <t>CAMT</t>
  </si>
  <si>
    <t>VRT</t>
  </si>
  <si>
    <t>TJX</t>
  </si>
  <si>
    <t>IDA</t>
  </si>
  <si>
    <t>VAC</t>
  </si>
  <si>
    <t>WYNN</t>
  </si>
  <si>
    <t>BCO</t>
  </si>
  <si>
    <t>COO</t>
  </si>
  <si>
    <t>KOF</t>
  </si>
  <si>
    <t>ENS</t>
  </si>
  <si>
    <t>SIGI</t>
  </si>
  <si>
    <t>OTIS</t>
  </si>
  <si>
    <t>ED</t>
  </si>
  <si>
    <t>MCHP</t>
  </si>
  <si>
    <t>AMWD</t>
  </si>
  <si>
    <t>TTD</t>
  </si>
  <si>
    <t>OMC</t>
  </si>
  <si>
    <t>BOKF</t>
  </si>
  <si>
    <t>EXPO</t>
  </si>
  <si>
    <t>AKAM</t>
  </si>
  <si>
    <t>CELH</t>
  </si>
  <si>
    <t>HAE</t>
  </si>
  <si>
    <t>BDC</t>
  </si>
  <si>
    <t>PFSI</t>
  </si>
  <si>
    <t>SWKS</t>
  </si>
  <si>
    <t>CL</t>
  </si>
  <si>
    <t>IR</t>
  </si>
  <si>
    <t>SYNA</t>
  </si>
  <si>
    <t>DORM</t>
  </si>
  <si>
    <t>TXT</t>
  </si>
  <si>
    <t>AEP</t>
  </si>
  <si>
    <t>BPOP</t>
  </si>
  <si>
    <t>IRTC</t>
  </si>
  <si>
    <t>SPB</t>
  </si>
  <si>
    <t>AER</t>
  </si>
  <si>
    <t>MSM</t>
  </si>
  <si>
    <t>OTTR</t>
  </si>
  <si>
    <t>TKR</t>
  </si>
  <si>
    <t>BANF</t>
  </si>
  <si>
    <t>NKE</t>
  </si>
  <si>
    <t>LPX</t>
  </si>
  <si>
    <t>VST</t>
  </si>
  <si>
    <t>BNTX</t>
  </si>
  <si>
    <t>AIN</t>
  </si>
  <si>
    <t>CBRE</t>
  </si>
  <si>
    <t>SWK</t>
  </si>
  <si>
    <t>ACM</t>
  </si>
  <si>
    <t>EW</t>
  </si>
  <si>
    <t>LOGI</t>
  </si>
  <si>
    <t>BRO</t>
  </si>
  <si>
    <t>TTC</t>
  </si>
  <si>
    <t>IPGP</t>
  </si>
  <si>
    <t>CCS</t>
  </si>
  <si>
    <t>HWKN</t>
  </si>
  <si>
    <t>TREX</t>
  </si>
  <si>
    <t>BWXT</t>
  </si>
  <si>
    <t>ALC</t>
  </si>
  <si>
    <t>SCL</t>
  </si>
  <si>
    <t>AFL</t>
  </si>
  <si>
    <t>BABA</t>
  </si>
  <si>
    <t>HURN</t>
  </si>
  <si>
    <t>ACA</t>
  </si>
  <si>
    <t>FSS</t>
  </si>
  <si>
    <t>LW</t>
  </si>
  <si>
    <t>UMBF</t>
  </si>
  <si>
    <t>LGND</t>
  </si>
  <si>
    <t>MMS</t>
  </si>
  <si>
    <t>PSMT</t>
  </si>
  <si>
    <t>CSGP</t>
  </si>
  <si>
    <t>EHC</t>
  </si>
  <si>
    <t>AOS</t>
  </si>
  <si>
    <t>DAC</t>
  </si>
  <si>
    <t>WK</t>
  </si>
  <si>
    <t>PLMR</t>
  </si>
  <si>
    <t>WEC</t>
  </si>
  <si>
    <t>CMPR</t>
  </si>
  <si>
    <t>Commercial Printing</t>
  </si>
  <si>
    <t>GL</t>
  </si>
  <si>
    <t>CCK</t>
  </si>
  <si>
    <t>NTRS</t>
  </si>
  <si>
    <t>BFC</t>
  </si>
  <si>
    <t>MDT</t>
  </si>
  <si>
    <t>PFG</t>
  </si>
  <si>
    <t>COLM</t>
  </si>
  <si>
    <t>MTX</t>
  </si>
  <si>
    <t>CHRW</t>
  </si>
  <si>
    <t>PII</t>
  </si>
  <si>
    <t>DLB</t>
  </si>
  <si>
    <t>PNFP</t>
  </si>
  <si>
    <t>WHR</t>
  </si>
  <si>
    <t>HWM</t>
  </si>
  <si>
    <t>NIC</t>
  </si>
  <si>
    <t>TECH</t>
  </si>
  <si>
    <t>GGG</t>
  </si>
  <si>
    <t>APP</t>
  </si>
  <si>
    <t>CP</t>
  </si>
  <si>
    <t>APTV</t>
  </si>
  <si>
    <t>OKE</t>
  </si>
  <si>
    <t>MMSI</t>
  </si>
  <si>
    <t>SKY</t>
  </si>
  <si>
    <t>IRM</t>
  </si>
  <si>
    <t>SF</t>
  </si>
  <si>
    <t>EDU</t>
  </si>
  <si>
    <t>FORTY</t>
  </si>
  <si>
    <t>GEHC</t>
  </si>
  <si>
    <t>LNTH</t>
  </si>
  <si>
    <t>NVT</t>
  </si>
  <si>
    <t>CRH</t>
  </si>
  <si>
    <t>ODC</t>
  </si>
  <si>
    <t>MGEE</t>
  </si>
  <si>
    <t>FUL</t>
  </si>
  <si>
    <t>DOX</t>
  </si>
  <si>
    <t>NRG</t>
  </si>
  <si>
    <t>BC</t>
  </si>
  <si>
    <t>WFG</t>
  </si>
  <si>
    <t>PLUS</t>
  </si>
  <si>
    <t>NPK</t>
  </si>
  <si>
    <t>SSB</t>
  </si>
  <si>
    <t>AZZ</t>
  </si>
  <si>
    <t>MGPI</t>
  </si>
  <si>
    <t>BJ</t>
  </si>
  <si>
    <t>SAFT</t>
  </si>
  <si>
    <t>DD</t>
  </si>
  <si>
    <t>AIG</t>
  </si>
  <si>
    <t>CBZ</t>
  </si>
  <si>
    <t>SIMO</t>
  </si>
  <si>
    <t>FTAI</t>
  </si>
  <si>
    <t>SO</t>
  </si>
  <si>
    <t>BLKB</t>
  </si>
  <si>
    <t>SFM</t>
  </si>
  <si>
    <t>VSEC</t>
  </si>
  <si>
    <t>WRB</t>
  </si>
  <si>
    <t>LMAT</t>
  </si>
  <si>
    <t>HQY</t>
  </si>
  <si>
    <t>NBR</t>
  </si>
  <si>
    <t>FUTU</t>
  </si>
  <si>
    <t>SCHW</t>
  </si>
  <si>
    <t>CAVA</t>
  </si>
  <si>
    <t>FIS</t>
  </si>
  <si>
    <t>SRE</t>
  </si>
  <si>
    <t>PNW</t>
  </si>
  <si>
    <t>TRU</t>
  </si>
  <si>
    <t>CF</t>
  </si>
  <si>
    <t>JXN</t>
  </si>
  <si>
    <t>AXSM</t>
  </si>
  <si>
    <t>STT</t>
  </si>
  <si>
    <t>AWR</t>
  </si>
  <si>
    <t>CNC</t>
  </si>
  <si>
    <t>SBUX</t>
  </si>
  <si>
    <t>EWBC</t>
  </si>
  <si>
    <t>FTV</t>
  </si>
  <si>
    <t>POWI</t>
  </si>
  <si>
    <t>SWX</t>
  </si>
  <si>
    <t>L</t>
  </si>
  <si>
    <t>NVEC</t>
  </si>
  <si>
    <t>PSN</t>
  </si>
  <si>
    <t>VAL</t>
  </si>
  <si>
    <t>SKYW</t>
  </si>
  <si>
    <t>SN</t>
  </si>
  <si>
    <t>BMRN</t>
  </si>
  <si>
    <t>HY</t>
  </si>
  <si>
    <t>AGO</t>
  </si>
  <si>
    <t>MAN</t>
  </si>
  <si>
    <t>SONY</t>
  </si>
  <si>
    <t>EIX</t>
  </si>
  <si>
    <t>BRKR</t>
  </si>
  <si>
    <t>AAON</t>
  </si>
  <si>
    <t>SXT</t>
  </si>
  <si>
    <t>NEE</t>
  </si>
  <si>
    <t>SYY</t>
  </si>
  <si>
    <t>BSX</t>
  </si>
  <si>
    <t>ALSN</t>
  </si>
  <si>
    <t>IMKTA</t>
  </si>
  <si>
    <t>RBA</t>
  </si>
  <si>
    <t>FRHC</t>
  </si>
  <si>
    <t>DCI</t>
  </si>
  <si>
    <t>SNEX</t>
  </si>
  <si>
    <t>PCVX</t>
  </si>
  <si>
    <t>HOLX</t>
  </si>
  <si>
    <t>AEE</t>
  </si>
  <si>
    <t>ROCK</t>
  </si>
  <si>
    <t>PEG</t>
  </si>
  <si>
    <t>VOYA</t>
  </si>
  <si>
    <t>HSIC</t>
  </si>
  <si>
    <t>BELFA</t>
  </si>
  <si>
    <t>CNMD</t>
  </si>
  <si>
    <t>BBY</t>
  </si>
  <si>
    <t>WDC</t>
  </si>
  <si>
    <t>MET</t>
  </si>
  <si>
    <t>MKC</t>
  </si>
  <si>
    <t>CNS</t>
  </si>
  <si>
    <t>MRVL</t>
  </si>
  <si>
    <t>ON</t>
  </si>
  <si>
    <t>OLLI</t>
  </si>
  <si>
    <t>KNF</t>
  </si>
  <si>
    <t>LSCC</t>
  </si>
  <si>
    <t>GRVY</t>
  </si>
  <si>
    <t>DIOD</t>
  </si>
  <si>
    <t>KBH</t>
  </si>
  <si>
    <t>AAP</t>
  </si>
  <si>
    <t>KMX</t>
  </si>
  <si>
    <t>FBIN</t>
  </si>
  <si>
    <t>PFGC</t>
  </si>
  <si>
    <t>TTE</t>
  </si>
  <si>
    <t>PDS</t>
  </si>
  <si>
    <t>SE</t>
  </si>
  <si>
    <t>NTNX</t>
  </si>
  <si>
    <t>AIR</t>
  </si>
  <si>
    <t>SLVM</t>
  </si>
  <si>
    <t>HXL</t>
  </si>
  <si>
    <t>NEN</t>
  </si>
  <si>
    <t>SEZL</t>
  </si>
  <si>
    <t>TNK</t>
  </si>
  <si>
    <t>GIS</t>
  </si>
  <si>
    <t>WH</t>
  </si>
  <si>
    <t>AXS</t>
  </si>
  <si>
    <t>KTB</t>
  </si>
  <si>
    <t>JCI</t>
  </si>
  <si>
    <t>NUVL</t>
  </si>
  <si>
    <t>ORA</t>
  </si>
  <si>
    <t>MDLZ</t>
  </si>
  <si>
    <t>AEM</t>
  </si>
  <si>
    <t>RHI</t>
  </si>
  <si>
    <t>QSR</t>
  </si>
  <si>
    <t>BALL</t>
  </si>
  <si>
    <t>PCOR</t>
  </si>
  <si>
    <t>MAS</t>
  </si>
  <si>
    <t>SCI</t>
  </si>
  <si>
    <t>LRN</t>
  </si>
  <si>
    <t>NATH</t>
  </si>
  <si>
    <t>CTSH</t>
  </si>
  <si>
    <t>PRCT</t>
  </si>
  <si>
    <t>UTMD</t>
  </si>
  <si>
    <t>CSR</t>
  </si>
  <si>
    <t>SMG</t>
  </si>
  <si>
    <t>ALRM</t>
  </si>
  <si>
    <t>CNXN</t>
  </si>
  <si>
    <t>FOUR</t>
  </si>
  <si>
    <t>VKTX</t>
  </si>
  <si>
    <t>SEIC</t>
  </si>
  <si>
    <t>CRI</t>
  </si>
  <si>
    <t>GFF</t>
  </si>
  <si>
    <t>SANM</t>
  </si>
  <si>
    <t>GILD</t>
  </si>
  <si>
    <t>WMK</t>
  </si>
  <si>
    <t>DTM</t>
  </si>
  <si>
    <t>W</t>
  </si>
  <si>
    <t>HHH</t>
  </si>
  <si>
    <t>MCRI</t>
  </si>
  <si>
    <t>EQR</t>
  </si>
  <si>
    <t>ACHC</t>
  </si>
  <si>
    <t>APOG</t>
  </si>
  <si>
    <t>NHI</t>
  </si>
  <si>
    <t>CNXC</t>
  </si>
  <si>
    <t>FAST</t>
  </si>
  <si>
    <t>WLFC</t>
  </si>
  <si>
    <t>AGX</t>
  </si>
  <si>
    <t>CARR</t>
  </si>
  <si>
    <t>KFY</t>
  </si>
  <si>
    <t>ROOT</t>
  </si>
  <si>
    <t>KBR</t>
  </si>
  <si>
    <t>OFLX</t>
  </si>
  <si>
    <t>GMED</t>
  </si>
  <si>
    <t>HCC</t>
  </si>
  <si>
    <t>FWONA</t>
  </si>
  <si>
    <t>SFBS</t>
  </si>
  <si>
    <t>WAL</t>
  </si>
  <si>
    <t>DFIN</t>
  </si>
  <si>
    <t>PLNT</t>
  </si>
  <si>
    <t>PBH</t>
  </si>
  <si>
    <t>STC</t>
  </si>
  <si>
    <t>PB</t>
  </si>
  <si>
    <t>GEF</t>
  </si>
  <si>
    <t>ELS</t>
  </si>
  <si>
    <t>PYPL</t>
  </si>
  <si>
    <t>CRMT</t>
  </si>
  <si>
    <t>WMT</t>
  </si>
  <si>
    <t>GSHD</t>
  </si>
  <si>
    <t>GOLF</t>
  </si>
  <si>
    <t>FMC</t>
  </si>
  <si>
    <t>ETSY</t>
  </si>
  <si>
    <t>INSW</t>
  </si>
  <si>
    <t>C</t>
  </si>
  <si>
    <t>KFRC</t>
  </si>
  <si>
    <t>QTWO</t>
  </si>
  <si>
    <t>OGS</t>
  </si>
  <si>
    <t>ZM</t>
  </si>
  <si>
    <t>SSNC</t>
  </si>
  <si>
    <t>SENEB</t>
  </si>
  <si>
    <t>EAT</t>
  </si>
  <si>
    <t>PEGA</t>
  </si>
  <si>
    <t>LKFN</t>
  </si>
  <si>
    <t>KO</t>
  </si>
  <si>
    <t>BXP</t>
  </si>
  <si>
    <t>CMS</t>
  </si>
  <si>
    <t>NDAQ</t>
  </si>
  <si>
    <t>SR</t>
  </si>
  <si>
    <t>TCBI</t>
  </si>
  <si>
    <t>MTDR</t>
  </si>
  <si>
    <t>GVA</t>
  </si>
  <si>
    <t>WGO</t>
  </si>
  <si>
    <t>RXST</t>
  </si>
  <si>
    <t>ENVA</t>
  </si>
  <si>
    <t>ANIP</t>
  </si>
  <si>
    <t>LIVN</t>
  </si>
  <si>
    <t>AX</t>
  </si>
  <si>
    <t>FTNT</t>
  </si>
  <si>
    <t>HAS</t>
  </si>
  <si>
    <t>BHP</t>
  </si>
  <si>
    <t>TEX</t>
  </si>
  <si>
    <t>WFC</t>
  </si>
  <si>
    <t>ATI</t>
  </si>
  <si>
    <t>CNM</t>
  </si>
  <si>
    <t>ADM</t>
  </si>
  <si>
    <t>IBOC</t>
  </si>
  <si>
    <t>ES</t>
  </si>
  <si>
    <t>BRC</t>
  </si>
  <si>
    <t>REG</t>
  </si>
  <si>
    <t>SON</t>
  </si>
  <si>
    <t>TMHC</t>
  </si>
  <si>
    <t>ADC</t>
  </si>
  <si>
    <t>CXT</t>
  </si>
  <si>
    <t>MLR</t>
  </si>
  <si>
    <t>WPC</t>
  </si>
  <si>
    <t>KMPR</t>
  </si>
  <si>
    <t>CYTK</t>
  </si>
  <si>
    <t>PSTG</t>
  </si>
  <si>
    <t>QCRH</t>
  </si>
  <si>
    <t>DOCU</t>
  </si>
  <si>
    <t>KB</t>
  </si>
  <si>
    <t>RMBS</t>
  </si>
  <si>
    <t>BOH</t>
  </si>
  <si>
    <t>ROKU</t>
  </si>
  <si>
    <t>CCOI</t>
  </si>
  <si>
    <t>DOW</t>
  </si>
  <si>
    <t>COHR</t>
  </si>
  <si>
    <t>WOR</t>
  </si>
  <si>
    <t>BK</t>
  </si>
  <si>
    <t>BILL</t>
  </si>
  <si>
    <t>AMN</t>
  </si>
  <si>
    <t>CALM</t>
  </si>
  <si>
    <t>SHOP</t>
  </si>
  <si>
    <t>MCY</t>
  </si>
  <si>
    <t>TRNO</t>
  </si>
  <si>
    <t>SAH</t>
  </si>
  <si>
    <t>DCO</t>
  </si>
  <si>
    <t>BRBR</t>
  </si>
  <si>
    <t>BL</t>
  </si>
  <si>
    <t>RDNT</t>
  </si>
  <si>
    <t>GTLB</t>
  </si>
  <si>
    <t>MLI</t>
  </si>
  <si>
    <t>JOE</t>
  </si>
  <si>
    <t>GRBK</t>
  </si>
  <si>
    <t>CVS</t>
  </si>
  <si>
    <t>FAF</t>
  </si>
  <si>
    <t>FORM</t>
  </si>
  <si>
    <t>MC</t>
  </si>
  <si>
    <t>NFG</t>
  </si>
  <si>
    <t>ZD</t>
  </si>
  <si>
    <t>INCY</t>
  </si>
  <si>
    <t>DINO</t>
  </si>
  <si>
    <t>CMC</t>
  </si>
  <si>
    <t>MSEX</t>
  </si>
  <si>
    <t>CTVA</t>
  </si>
  <si>
    <t>NRIM</t>
  </si>
  <si>
    <t>OLN</t>
  </si>
  <si>
    <t>BSY</t>
  </si>
  <si>
    <t>BKH</t>
  </si>
  <si>
    <t>CBSH</t>
  </si>
  <si>
    <t>HDB</t>
  </si>
  <si>
    <t>ROAD</t>
  </si>
  <si>
    <t>REX</t>
  </si>
  <si>
    <t>ESNT</t>
  </si>
  <si>
    <t>CRSP</t>
  </si>
  <si>
    <t>CLMB</t>
  </si>
  <si>
    <t>TAP</t>
  </si>
  <si>
    <t>XEL</t>
  </si>
  <si>
    <t>O</t>
  </si>
  <si>
    <t>BLBD</t>
  </si>
  <si>
    <t>TGLS</t>
  </si>
  <si>
    <t>CASH</t>
  </si>
  <si>
    <t>UAL</t>
  </si>
  <si>
    <t>USFD</t>
  </si>
  <si>
    <t>EVRG</t>
  </si>
  <si>
    <t>BAM</t>
  </si>
  <si>
    <t>ESTA</t>
  </si>
  <si>
    <t>FCX</t>
  </si>
  <si>
    <t>CPRT</t>
  </si>
  <si>
    <t>BYD</t>
  </si>
  <si>
    <t>KRRO</t>
  </si>
  <si>
    <t>RYAN</t>
  </si>
  <si>
    <t>UTL</t>
  </si>
  <si>
    <t>RBCAA</t>
  </si>
  <si>
    <t>KR</t>
  </si>
  <si>
    <t>JACK</t>
  </si>
  <si>
    <t>IAC</t>
  </si>
  <si>
    <t>MNST</t>
  </si>
  <si>
    <t>ACLX</t>
  </si>
  <si>
    <t>UVV</t>
  </si>
  <si>
    <t>GXO</t>
  </si>
  <si>
    <t>AVT</t>
  </si>
  <si>
    <t>D</t>
  </si>
  <si>
    <t>LBRDA</t>
  </si>
  <si>
    <t>FIVN</t>
  </si>
  <si>
    <t>CTS</t>
  </si>
  <si>
    <t>ASO</t>
  </si>
  <si>
    <t>HLIO</t>
  </si>
  <si>
    <t>GSBC</t>
  </si>
  <si>
    <t>DAL</t>
  </si>
  <si>
    <t>HRB</t>
  </si>
  <si>
    <t>SLG</t>
  </si>
  <si>
    <t>IMCR</t>
  </si>
  <si>
    <t>SDRL</t>
  </si>
  <si>
    <t>UNM</t>
  </si>
  <si>
    <t>CWT</t>
  </si>
  <si>
    <t>NWE</t>
  </si>
  <si>
    <t>VCTR</t>
  </si>
  <si>
    <t>SRCE</t>
  </si>
  <si>
    <t>FNF</t>
  </si>
  <si>
    <t>WHD</t>
  </si>
  <si>
    <t>NGVT</t>
  </si>
  <si>
    <t>PLAY</t>
  </si>
  <si>
    <t>DXPE</t>
  </si>
  <si>
    <t>CLS</t>
  </si>
  <si>
    <t>LNT</t>
  </si>
  <si>
    <t>RRR</t>
  </si>
  <si>
    <t>KROS</t>
  </si>
  <si>
    <t>ENOV</t>
  </si>
  <si>
    <t>ANDE</t>
  </si>
  <si>
    <t>GBX</t>
  </si>
  <si>
    <t>PRGS</t>
  </si>
  <si>
    <t>AZTA</t>
  </si>
  <si>
    <t>CLW</t>
  </si>
  <si>
    <t>EBAY</t>
  </si>
  <si>
    <t>APGE</t>
  </si>
  <si>
    <t>ALGT</t>
  </si>
  <si>
    <t>CRNX</t>
  </si>
  <si>
    <t>LEU</t>
  </si>
  <si>
    <t>ABCB</t>
  </si>
  <si>
    <t>BBWI</t>
  </si>
  <si>
    <t>BHRB</t>
  </si>
  <si>
    <t>FLS</t>
  </si>
  <si>
    <t>SLP</t>
  </si>
  <si>
    <t>AMBA</t>
  </si>
  <si>
    <t>WABC</t>
  </si>
  <si>
    <t>DVN</t>
  </si>
  <si>
    <t>PBF</t>
  </si>
  <si>
    <t>THRM</t>
  </si>
  <si>
    <t>TAYD</t>
  </si>
  <si>
    <t>OVV</t>
  </si>
  <si>
    <t>VCEL</t>
  </si>
  <si>
    <t>OMF</t>
  </si>
  <si>
    <t>CRC</t>
  </si>
  <si>
    <t>SYBT</t>
  </si>
  <si>
    <t>OBT</t>
  </si>
  <si>
    <t>SCSC</t>
  </si>
  <si>
    <t>SM</t>
  </si>
  <si>
    <t>PZZA</t>
  </si>
  <si>
    <t>USNA</t>
  </si>
  <si>
    <t>AL</t>
  </si>
  <si>
    <t>CIEN</t>
  </si>
  <si>
    <t>VTR</t>
  </si>
  <si>
    <t>TMP</t>
  </si>
  <si>
    <t>KNX</t>
  </si>
  <si>
    <t>ESQ</t>
  </si>
  <si>
    <t>CBU</t>
  </si>
  <si>
    <t>MEG</t>
  </si>
  <si>
    <t>CUBI</t>
  </si>
  <si>
    <t>RICK</t>
  </si>
  <si>
    <t>NYT</t>
  </si>
  <si>
    <t>BNS</t>
  </si>
  <si>
    <t>CBRL</t>
  </si>
  <si>
    <t>DAVE</t>
  </si>
  <si>
    <t>FR</t>
  </si>
  <si>
    <t>SLB</t>
  </si>
  <si>
    <t>SEDG</t>
  </si>
  <si>
    <t>CGNX</t>
  </si>
  <si>
    <t>NE</t>
  </si>
  <si>
    <t>HWC</t>
  </si>
  <si>
    <t>KLIC</t>
  </si>
  <si>
    <t>JEF</t>
  </si>
  <si>
    <t>SQM</t>
  </si>
  <si>
    <t>LMB</t>
  </si>
  <si>
    <t>TNDM</t>
  </si>
  <si>
    <t>ULH</t>
  </si>
  <si>
    <t>DT</t>
  </si>
  <si>
    <t>RRBI</t>
  </si>
  <si>
    <t>NSSC</t>
  </si>
  <si>
    <t>UCTT</t>
  </si>
  <si>
    <t>JANX</t>
  </si>
  <si>
    <t>CSCO</t>
  </si>
  <si>
    <t>LVS</t>
  </si>
  <si>
    <t>LITE</t>
  </si>
  <si>
    <t>MGA</t>
  </si>
  <si>
    <t>FDBC</t>
  </si>
  <si>
    <t>ABM</t>
  </si>
  <si>
    <t>FIZZ</t>
  </si>
  <si>
    <t>VVX</t>
  </si>
  <si>
    <t>BANR</t>
  </si>
  <si>
    <t>SLGN</t>
  </si>
  <si>
    <t>FOXF</t>
  </si>
  <si>
    <t>SLNO</t>
  </si>
  <si>
    <t>CVLG</t>
  </si>
  <si>
    <t>CPB</t>
  </si>
  <si>
    <t>ROL</t>
  </si>
  <si>
    <t>GLPI</t>
  </si>
  <si>
    <t>REXR</t>
  </si>
  <si>
    <t>WSFS</t>
  </si>
  <si>
    <t>RUSHA</t>
  </si>
  <si>
    <t>MO</t>
  </si>
  <si>
    <t>ECPG</t>
  </si>
  <si>
    <t>CRBP</t>
  </si>
  <si>
    <t>PAR</t>
  </si>
  <si>
    <t>AMSF</t>
  </si>
  <si>
    <t>CENT</t>
  </si>
  <si>
    <t>AVNT</t>
  </si>
  <si>
    <t>HNI</t>
  </si>
  <si>
    <t>LEGN</t>
  </si>
  <si>
    <t>CASS</t>
  </si>
  <si>
    <t>APAM</t>
  </si>
  <si>
    <t>PHIN</t>
  </si>
  <si>
    <t>CMCO</t>
  </si>
  <si>
    <t>BHF</t>
  </si>
  <si>
    <t>LKQ</t>
  </si>
  <si>
    <t>TNL</t>
  </si>
  <si>
    <t>QGEN</t>
  </si>
  <si>
    <t>TREE</t>
  </si>
  <si>
    <t>CCB</t>
  </si>
  <si>
    <t>MCB</t>
  </si>
  <si>
    <t>OPY</t>
  </si>
  <si>
    <t>POR</t>
  </si>
  <si>
    <t>CNA</t>
  </si>
  <si>
    <t>HALO</t>
  </si>
  <si>
    <t>PRAX</t>
  </si>
  <si>
    <t>ZION</t>
  </si>
  <si>
    <t>BLTE</t>
  </si>
  <si>
    <t>DKNG</t>
  </si>
  <si>
    <t>NEM</t>
  </si>
  <si>
    <t>DBD</t>
  </si>
  <si>
    <t>KEQU</t>
  </si>
  <si>
    <t>NJR</t>
  </si>
  <si>
    <t>CFFI</t>
  </si>
  <si>
    <t>SYF</t>
  </si>
  <si>
    <t>LPG</t>
  </si>
  <si>
    <t>CUBE</t>
  </si>
  <si>
    <t>ALK</t>
  </si>
  <si>
    <t>CTBI</t>
  </si>
  <si>
    <t>BMY</t>
  </si>
  <si>
    <t>TENB</t>
  </si>
  <si>
    <t>KOP</t>
  </si>
  <si>
    <t>NXT</t>
  </si>
  <si>
    <t>MAYS</t>
  </si>
  <si>
    <t>CG</t>
  </si>
  <si>
    <t>CHMG</t>
  </si>
  <si>
    <t>DAR</t>
  </si>
  <si>
    <t>AMPH</t>
  </si>
  <si>
    <t>VRNS</t>
  </si>
  <si>
    <t>SYM</t>
  </si>
  <si>
    <t>MBIN</t>
  </si>
  <si>
    <t>SMBC</t>
  </si>
  <si>
    <t>MUR</t>
  </si>
  <si>
    <t>TPG</t>
  </si>
  <si>
    <t>ZG</t>
  </si>
  <si>
    <t>DIN</t>
  </si>
  <si>
    <t>HUBG</t>
  </si>
  <si>
    <t>CSGS</t>
  </si>
  <si>
    <t>STAA</t>
  </si>
  <si>
    <t>IRMD</t>
  </si>
  <si>
    <t>PINS</t>
  </si>
  <si>
    <t>ST</t>
  </si>
  <si>
    <t>CZFS</t>
  </si>
  <si>
    <t>RGR</t>
  </si>
  <si>
    <t>HGV</t>
  </si>
  <si>
    <t>NNN</t>
  </si>
  <si>
    <t>FG</t>
  </si>
  <si>
    <t>TPR</t>
  </si>
  <si>
    <t>BRZE</t>
  </si>
  <si>
    <t>EIG</t>
  </si>
  <si>
    <t>EQT</t>
  </si>
  <si>
    <t>APLS</t>
  </si>
  <si>
    <t>QDEL</t>
  </si>
  <si>
    <t>BHE</t>
  </si>
  <si>
    <t>BATRA</t>
  </si>
  <si>
    <t>ODD</t>
  </si>
  <si>
    <t>SSTK</t>
  </si>
  <si>
    <t>STM</t>
  </si>
  <si>
    <t>BFH</t>
  </si>
  <si>
    <t>EPR</t>
  </si>
  <si>
    <t>SHOO</t>
  </si>
  <si>
    <t>VVV</t>
  </si>
  <si>
    <t>RARE</t>
  </si>
  <si>
    <t>AA</t>
  </si>
  <si>
    <t>B</t>
  </si>
  <si>
    <t>URBN</t>
  </si>
  <si>
    <t>WMB</t>
  </si>
  <si>
    <t>WSC</t>
  </si>
  <si>
    <t>KNTK</t>
  </si>
  <si>
    <t>MGM</t>
  </si>
  <si>
    <t>IP</t>
  </si>
  <si>
    <t>PFIS</t>
  </si>
  <si>
    <t>LAZ</t>
  </si>
  <si>
    <t>VERA</t>
  </si>
  <si>
    <t>EFSC</t>
  </si>
  <si>
    <t>IDYA</t>
  </si>
  <si>
    <t>FTS</t>
  </si>
  <si>
    <t>IOT</t>
  </si>
  <si>
    <t>NOG</t>
  </si>
  <si>
    <t>EQH</t>
  </si>
  <si>
    <t>VECO</t>
  </si>
  <si>
    <t>ESEA</t>
  </si>
  <si>
    <t>IDT</t>
  </si>
  <si>
    <t>ACU</t>
  </si>
  <si>
    <t>MBWM</t>
  </si>
  <si>
    <t>ARTNA</t>
  </si>
  <si>
    <t>VALU</t>
  </si>
  <si>
    <t>VNT</t>
  </si>
  <si>
    <t>ALLY</t>
  </si>
  <si>
    <t>VZ</t>
  </si>
  <si>
    <t>HTHT</t>
  </si>
  <si>
    <t>ICHR</t>
  </si>
  <si>
    <t>FE</t>
  </si>
  <si>
    <t>TPH</t>
  </si>
  <si>
    <t>SU</t>
  </si>
  <si>
    <t>EPC</t>
  </si>
  <si>
    <t>SMTC</t>
  </si>
  <si>
    <t>UDR</t>
  </si>
  <si>
    <t>RVMD</t>
  </si>
  <si>
    <t>XENE</t>
  </si>
  <si>
    <t>BAC</t>
  </si>
  <si>
    <t>CHEF</t>
  </si>
  <si>
    <t>LLYVA</t>
  </si>
  <si>
    <t>GBCI</t>
  </si>
  <si>
    <t>SFBC</t>
  </si>
  <si>
    <t>WTRG</t>
  </si>
  <si>
    <t>CMCSA</t>
  </si>
  <si>
    <t>YETI</t>
  </si>
  <si>
    <t>FBK</t>
  </si>
  <si>
    <t>VITL</t>
  </si>
  <si>
    <t>TRP</t>
  </si>
  <si>
    <t>TCBK</t>
  </si>
  <si>
    <t>RCKY</t>
  </si>
  <si>
    <t>RRC</t>
  </si>
  <si>
    <t>TARS</t>
  </si>
  <si>
    <t>HP</t>
  </si>
  <si>
    <t>YUMC</t>
  </si>
  <si>
    <t>PTCT</t>
  </si>
  <si>
    <t>FLR</t>
  </si>
  <si>
    <t>THFF</t>
  </si>
  <si>
    <t>NWN</t>
  </si>
  <si>
    <t>MLTX</t>
  </si>
  <si>
    <t>BHVN</t>
  </si>
  <si>
    <t>RPD</t>
  </si>
  <si>
    <t>WLY</t>
  </si>
  <si>
    <t>EXC</t>
  </si>
  <si>
    <t>NBTB</t>
  </si>
  <si>
    <t>FITB</t>
  </si>
  <si>
    <t>AVA</t>
  </si>
  <si>
    <t>YORW</t>
  </si>
  <si>
    <t>TRMD</t>
  </si>
  <si>
    <t>NSA</t>
  </si>
  <si>
    <t>HBCP</t>
  </si>
  <si>
    <t>PPC</t>
  </si>
  <si>
    <t>VNOM</t>
  </si>
  <si>
    <t>RYTM</t>
  </si>
  <si>
    <t>EPAC</t>
  </si>
  <si>
    <t>CAKE</t>
  </si>
  <si>
    <t>FC</t>
  </si>
  <si>
    <t>CLDX</t>
  </si>
  <si>
    <t>OFG</t>
  </si>
  <si>
    <t>BFS</t>
  </si>
  <si>
    <t>HAL</t>
  </si>
  <si>
    <t>ACIW</t>
  </si>
  <si>
    <t>EVTC</t>
  </si>
  <si>
    <t>CATY</t>
  </si>
  <si>
    <t>IONS</t>
  </si>
  <si>
    <t>SMPL</t>
  </si>
  <si>
    <t>STEP</t>
  </si>
  <si>
    <t>SMID</t>
  </si>
  <si>
    <t>DCBO</t>
  </si>
  <si>
    <t>WERN</t>
  </si>
  <si>
    <t>MSGE</t>
  </si>
  <si>
    <t>BKE</t>
  </si>
  <si>
    <t>RNG</t>
  </si>
  <si>
    <t>DOCN</t>
  </si>
  <si>
    <t>UHT</t>
  </si>
  <si>
    <t>INTA</t>
  </si>
  <si>
    <t>SYRE</t>
  </si>
  <si>
    <t>VTOL</t>
  </si>
  <si>
    <t>DSGR</t>
  </si>
  <si>
    <t>BROS</t>
  </si>
  <si>
    <t>NBHC</t>
  </si>
  <si>
    <t>YELP</t>
  </si>
  <si>
    <t>CFG</t>
  </si>
  <si>
    <t>CRTO</t>
  </si>
  <si>
    <t>SCHL</t>
  </si>
  <si>
    <t>OGE</t>
  </si>
  <si>
    <t>AMH</t>
  </si>
  <si>
    <t>BWA</t>
  </si>
  <si>
    <t>JHX</t>
  </si>
  <si>
    <t>TSEM</t>
  </si>
  <si>
    <t>CAL</t>
  </si>
  <si>
    <t>BJRI</t>
  </si>
  <si>
    <t>HRL</t>
  </si>
  <si>
    <t>SPHR</t>
  </si>
  <si>
    <t>NXRT</t>
  </si>
  <si>
    <t>CLFD</t>
  </si>
  <si>
    <t>KYMR</t>
  </si>
  <si>
    <t>JOUT</t>
  </si>
  <si>
    <t>STAG</t>
  </si>
  <si>
    <t>SKWD</t>
  </si>
  <si>
    <t>LOB</t>
  </si>
  <si>
    <t>APG</t>
  </si>
  <si>
    <t>SHG</t>
  </si>
  <si>
    <t>KHC</t>
  </si>
  <si>
    <t>LZB</t>
  </si>
  <si>
    <t>GPCR</t>
  </si>
  <si>
    <t>PRG</t>
  </si>
  <si>
    <t>NTB</t>
  </si>
  <si>
    <t>FRME</t>
  </si>
  <si>
    <t>CPRI</t>
  </si>
  <si>
    <t>HESM</t>
  </si>
  <si>
    <t>FTDR</t>
  </si>
  <si>
    <t>INVH</t>
  </si>
  <si>
    <t>NWPX</t>
  </si>
  <si>
    <t>GLW</t>
  </si>
  <si>
    <t>AR</t>
  </si>
  <si>
    <t>HOG</t>
  </si>
  <si>
    <t>MMI</t>
  </si>
  <si>
    <t>AXTA</t>
  </si>
  <si>
    <t>FCBC</t>
  </si>
  <si>
    <t>PLBC</t>
  </si>
  <si>
    <t>CZR</t>
  </si>
  <si>
    <t>MBUU</t>
  </si>
  <si>
    <t>THR</t>
  </si>
  <si>
    <t>FOR</t>
  </si>
  <si>
    <t>FLXS</t>
  </si>
  <si>
    <t>GIC</t>
  </si>
  <si>
    <t>BAX</t>
  </si>
  <si>
    <t>WS</t>
  </si>
  <si>
    <t>CAR</t>
  </si>
  <si>
    <t>EQBK</t>
  </si>
  <si>
    <t>LTC</t>
  </si>
  <si>
    <t>UBSI</t>
  </si>
  <si>
    <t>DAN</t>
  </si>
  <si>
    <t>XPEL</t>
  </si>
  <si>
    <t>PDFS</t>
  </si>
  <si>
    <t>JHG</t>
  </si>
  <si>
    <t>HMN</t>
  </si>
  <si>
    <t>INBX</t>
  </si>
  <si>
    <t>GNTX</t>
  </si>
  <si>
    <t>NGNE</t>
  </si>
  <si>
    <t>KRC</t>
  </si>
  <si>
    <t>G</t>
  </si>
  <si>
    <t>TBBK</t>
  </si>
  <si>
    <t>FBIZ</t>
  </si>
  <si>
    <t>JD</t>
  </si>
  <si>
    <t>AUB</t>
  </si>
  <si>
    <t>SCVL</t>
  </si>
  <si>
    <t>ASTE</t>
  </si>
  <si>
    <t>SG</t>
  </si>
  <si>
    <t>GABC</t>
  </si>
  <si>
    <t>SEM</t>
  </si>
  <si>
    <t>DYN</t>
  </si>
  <si>
    <t>HMC</t>
  </si>
  <si>
    <t>NMIH</t>
  </si>
  <si>
    <t>AGIO</t>
  </si>
  <si>
    <t>KDP</t>
  </si>
  <si>
    <t>OBK</t>
  </si>
  <si>
    <t>ACNB</t>
  </si>
  <si>
    <t>AMKR</t>
  </si>
  <si>
    <t>NX</t>
  </si>
  <si>
    <t>COLL</t>
  </si>
  <si>
    <t>CSX</t>
  </si>
  <si>
    <t>TDC</t>
  </si>
  <si>
    <t>FMBH</t>
  </si>
  <si>
    <t>VICR</t>
  </si>
  <si>
    <t>RAMP</t>
  </si>
  <si>
    <t>ATEX</t>
  </si>
  <si>
    <t>BKR</t>
  </si>
  <si>
    <t>GCT</t>
  </si>
  <si>
    <t>FROG</t>
  </si>
  <si>
    <t>RBLX</t>
  </si>
  <si>
    <t>CAC</t>
  </si>
  <si>
    <t>STBA</t>
  </si>
  <si>
    <t>AFRM</t>
  </si>
  <si>
    <t>FHI</t>
  </si>
  <si>
    <t>GRC</t>
  </si>
  <si>
    <t>ARMK</t>
  </si>
  <si>
    <t>VPG</t>
  </si>
  <si>
    <t>ARVN</t>
  </si>
  <si>
    <t>APPN</t>
  </si>
  <si>
    <t>IIIN</t>
  </si>
  <si>
    <t>ZWS</t>
  </si>
  <si>
    <t>FOXA</t>
  </si>
  <si>
    <t>WF</t>
  </si>
  <si>
    <t>FSBW</t>
  </si>
  <si>
    <t>VERX</t>
  </si>
  <si>
    <t>FBNC</t>
  </si>
  <si>
    <t>CART</t>
  </si>
  <si>
    <t>WMG</t>
  </si>
  <si>
    <t>INBK</t>
  </si>
  <si>
    <t>KIDS</t>
  </si>
  <si>
    <t>GBLI</t>
  </si>
  <si>
    <t>PECO</t>
  </si>
  <si>
    <t>SIM</t>
  </si>
  <si>
    <t>GFL</t>
  </si>
  <si>
    <t>PRLB</t>
  </si>
  <si>
    <t>SNDA</t>
  </si>
  <si>
    <t>UPBD</t>
  </si>
  <si>
    <t>INTC</t>
  </si>
  <si>
    <t>MRCY</t>
  </si>
  <si>
    <t>HTH</t>
  </si>
  <si>
    <t>ORI</t>
  </si>
  <si>
    <t>HASI</t>
  </si>
  <si>
    <t>WLDN</t>
  </si>
  <si>
    <t>GCBC</t>
  </si>
  <si>
    <t>NKSH</t>
  </si>
  <si>
    <t>FFIN</t>
  </si>
  <si>
    <t>E</t>
  </si>
  <si>
    <t>HPQ</t>
  </si>
  <si>
    <t>JILL</t>
  </si>
  <si>
    <t>NCNO</t>
  </si>
  <si>
    <t>IRDM</t>
  </si>
  <si>
    <t>BTI</t>
  </si>
  <si>
    <t>IRON</t>
  </si>
  <si>
    <t>NRC</t>
  </si>
  <si>
    <t>RENT</t>
  </si>
  <si>
    <t>ACT</t>
  </si>
  <si>
    <t>CALX</t>
  </si>
  <si>
    <t>EXLS</t>
  </si>
  <si>
    <t>OTEX</t>
  </si>
  <si>
    <t>APA</t>
  </si>
  <si>
    <t>AVNW</t>
  </si>
  <si>
    <t>WY</t>
  </si>
  <si>
    <t>BLX</t>
  </si>
  <si>
    <t>RNST</t>
  </si>
  <si>
    <t>OMCL</t>
  </si>
  <si>
    <t>BPRN</t>
  </si>
  <si>
    <t>SMTI</t>
  </si>
  <si>
    <t>GDEN</t>
  </si>
  <si>
    <t>CRBG</t>
  </si>
  <si>
    <t>TTGT</t>
  </si>
  <si>
    <t>PTGX</t>
  </si>
  <si>
    <t>CDRE</t>
  </si>
  <si>
    <t>VABK</t>
  </si>
  <si>
    <t>OHI</t>
  </si>
  <si>
    <t>ARCT</t>
  </si>
  <si>
    <t>CAG</t>
  </si>
  <si>
    <t>GLBE</t>
  </si>
  <si>
    <t>MOS</t>
  </si>
  <si>
    <t>IMVT</t>
  </si>
  <si>
    <t>ENR</t>
  </si>
  <si>
    <t>PCRX</t>
  </si>
  <si>
    <t>VLGEA</t>
  </si>
  <si>
    <t>PEBO</t>
  </si>
  <si>
    <t>SPT</t>
  </si>
  <si>
    <t>MTCH</t>
  </si>
  <si>
    <t>LNC</t>
  </si>
  <si>
    <t>VICI</t>
  </si>
  <si>
    <t>WEYS</t>
  </si>
  <si>
    <t>RYN</t>
  </si>
  <si>
    <t>BBW</t>
  </si>
  <si>
    <t>ATMU</t>
  </si>
  <si>
    <t>COHU</t>
  </si>
  <si>
    <t>FLEX</t>
  </si>
  <si>
    <t>CNP</t>
  </si>
  <si>
    <t>GHM</t>
  </si>
  <si>
    <t>PRGO</t>
  </si>
  <si>
    <t>MPTI</t>
  </si>
  <si>
    <t>PEBK</t>
  </si>
  <si>
    <t>ALGM</t>
  </si>
  <si>
    <t>BBIO</t>
  </si>
  <si>
    <t>WAFD</t>
  </si>
  <si>
    <t>ETD</t>
  </si>
  <si>
    <t>FRPH</t>
  </si>
  <si>
    <t>RM</t>
  </si>
  <si>
    <t>RILY</t>
  </si>
  <si>
    <t>FLNG</t>
  </si>
  <si>
    <t>BKU</t>
  </si>
  <si>
    <t>TR</t>
  </si>
  <si>
    <t>CVI</t>
  </si>
  <si>
    <t>DFH</t>
  </si>
  <si>
    <t>PPL</t>
  </si>
  <si>
    <t>ALNT</t>
  </si>
  <si>
    <t>HRMY</t>
  </si>
  <si>
    <t>BSVN</t>
  </si>
  <si>
    <t>FSTR</t>
  </si>
  <si>
    <t>HVT</t>
  </si>
  <si>
    <t>KGS</t>
  </si>
  <si>
    <t>DOCS</t>
  </si>
  <si>
    <t>BZH</t>
  </si>
  <si>
    <t>PLAB</t>
  </si>
  <si>
    <t>MATW</t>
  </si>
  <si>
    <t>GLPG</t>
  </si>
  <si>
    <t>NI</t>
  </si>
  <si>
    <t>SDHC</t>
  </si>
  <si>
    <t>ATHM</t>
  </si>
  <si>
    <t>OPCH</t>
  </si>
  <si>
    <t>WSBC</t>
  </si>
  <si>
    <t>CORT</t>
  </si>
  <si>
    <t>EML</t>
  </si>
  <si>
    <t>REYN</t>
  </si>
  <si>
    <t>ADNT</t>
  </si>
  <si>
    <t>FCAP</t>
  </si>
  <si>
    <t>SFST</t>
  </si>
  <si>
    <t>ALKT</t>
  </si>
  <si>
    <t>SUPN</t>
  </si>
  <si>
    <t>CC</t>
  </si>
  <si>
    <t>PFE</t>
  </si>
  <si>
    <t>PARR</t>
  </si>
  <si>
    <t>GTY</t>
  </si>
  <si>
    <t>KRT</t>
  </si>
  <si>
    <t>DK</t>
  </si>
  <si>
    <t>CTRA</t>
  </si>
  <si>
    <t>EQNR</t>
  </si>
  <si>
    <t>CCBG</t>
  </si>
  <si>
    <t>NATL</t>
  </si>
  <si>
    <t>TCI</t>
  </si>
  <si>
    <t>FTLF</t>
  </si>
  <si>
    <t>XRAY</t>
  </si>
  <si>
    <t>SBSI</t>
  </si>
  <si>
    <t>CWCO</t>
  </si>
  <si>
    <t>FRO</t>
  </si>
  <si>
    <t>BDL</t>
  </si>
  <si>
    <t>MLKN</t>
  </si>
  <si>
    <t>LUV</t>
  </si>
  <si>
    <t>FIBK</t>
  </si>
  <si>
    <t>SKT</t>
  </si>
  <si>
    <t>WASH</t>
  </si>
  <si>
    <t>MBLY</t>
  </si>
  <si>
    <t>ALAR</t>
  </si>
  <si>
    <t>VRRM</t>
  </si>
  <si>
    <t>KD</t>
  </si>
  <si>
    <t>UNTY</t>
  </si>
  <si>
    <t>HSTM</t>
  </si>
  <si>
    <t>PGNY</t>
  </si>
  <si>
    <t>HZO</t>
  </si>
  <si>
    <t>EPRT</t>
  </si>
  <si>
    <t>ITRN</t>
  </si>
  <si>
    <t>GIII</t>
  </si>
  <si>
    <t>CVGW</t>
  </si>
  <si>
    <t>FTRE</t>
  </si>
  <si>
    <t>AMRC</t>
  </si>
  <si>
    <t>RPRX</t>
  </si>
  <si>
    <t>LOVE</t>
  </si>
  <si>
    <t>VTVT</t>
  </si>
  <si>
    <t>BHB</t>
  </si>
  <si>
    <t>AOSL</t>
  </si>
  <si>
    <t>GLNG</t>
  </si>
  <si>
    <t>RNAC</t>
  </si>
  <si>
    <t>GPK</t>
  </si>
  <si>
    <t>IART</t>
  </si>
  <si>
    <t>ASPN</t>
  </si>
  <si>
    <t>GCO</t>
  </si>
  <si>
    <t>TOST</t>
  </si>
  <si>
    <t>SPFI</t>
  </si>
  <si>
    <t>BOX</t>
  </si>
  <si>
    <t>MNRO</t>
  </si>
  <si>
    <t>ALCO</t>
  </si>
  <si>
    <t>FRAF</t>
  </si>
  <si>
    <t>NFE</t>
  </si>
  <si>
    <t>COFS</t>
  </si>
  <si>
    <t>IMOS</t>
  </si>
  <si>
    <t>FTI</t>
  </si>
  <si>
    <t>CSV</t>
  </si>
  <si>
    <t>ORRF</t>
  </si>
  <si>
    <t>GSL</t>
  </si>
  <si>
    <t>DGII</t>
  </si>
  <si>
    <t>REPX</t>
  </si>
  <si>
    <t>IBCP</t>
  </si>
  <si>
    <t>COCO</t>
  </si>
  <si>
    <t>PKOH</t>
  </si>
  <si>
    <t>ATNI</t>
  </si>
  <si>
    <t>HIW</t>
  </si>
  <si>
    <t>AKA</t>
  </si>
  <si>
    <t>NWSA</t>
  </si>
  <si>
    <t>SBLK</t>
  </si>
  <si>
    <t>NTLA</t>
  </si>
  <si>
    <t>KSS</t>
  </si>
  <si>
    <t>KMT</t>
  </si>
  <si>
    <t>AI</t>
  </si>
  <si>
    <t>TSBK</t>
  </si>
  <si>
    <t>DNTH</t>
  </si>
  <si>
    <t>OEC</t>
  </si>
  <si>
    <t>UPST</t>
  </si>
  <si>
    <t>STRT</t>
  </si>
  <si>
    <t>IPI</t>
  </si>
  <si>
    <t>PMTS</t>
  </si>
  <si>
    <t>MGY</t>
  </si>
  <si>
    <t>AMAL</t>
  </si>
  <si>
    <t>SGRY</t>
  </si>
  <si>
    <t>PLOW</t>
  </si>
  <si>
    <t>MDU</t>
  </si>
  <si>
    <t>COLD</t>
  </si>
  <si>
    <t>XOMA</t>
  </si>
  <si>
    <t>DMRC</t>
  </si>
  <si>
    <t>ANIK</t>
  </si>
  <si>
    <t>FVRR</t>
  </si>
  <si>
    <t>ONEW</t>
  </si>
  <si>
    <t>FDMT</t>
  </si>
  <si>
    <t>MCBS</t>
  </si>
  <si>
    <t>PHI</t>
  </si>
  <si>
    <t>MIRM</t>
  </si>
  <si>
    <t>MYGN</t>
  </si>
  <si>
    <t>CTRE</t>
  </si>
  <si>
    <t>HUN</t>
  </si>
  <si>
    <t>WKC</t>
  </si>
  <si>
    <t>TXG</t>
  </si>
  <si>
    <t>FCPT</t>
  </si>
  <si>
    <t>CVEO</t>
  </si>
  <si>
    <t>IVT</t>
  </si>
  <si>
    <t>AROW</t>
  </si>
  <si>
    <t>BEAM</t>
  </si>
  <si>
    <t>VTS</t>
  </si>
  <si>
    <t>KVYO</t>
  </si>
  <si>
    <t>GH</t>
  </si>
  <si>
    <t>AVTR</t>
  </si>
  <si>
    <t>GEN</t>
  </si>
  <si>
    <t>LIVE</t>
  </si>
  <si>
    <t>CECO</t>
  </si>
  <si>
    <t>FNWD</t>
  </si>
  <si>
    <t>EVER</t>
  </si>
  <si>
    <t>INSM</t>
  </si>
  <si>
    <t>CDP</t>
  </si>
  <si>
    <t>UGI</t>
  </si>
  <si>
    <t>ASIX</t>
  </si>
  <si>
    <t>VNO</t>
  </si>
  <si>
    <t>ANAB</t>
  </si>
  <si>
    <t>CNX</t>
  </si>
  <si>
    <t>FLO</t>
  </si>
  <si>
    <t>HOMB</t>
  </si>
  <si>
    <t>NLOP</t>
  </si>
  <si>
    <t>NWFL</t>
  </si>
  <si>
    <t>ARWR</t>
  </si>
  <si>
    <t>BCH</t>
  </si>
  <si>
    <t>SBCF</t>
  </si>
  <si>
    <t>CSTL</t>
  </si>
  <si>
    <t>ZTO</t>
  </si>
  <si>
    <t>MED</t>
  </si>
  <si>
    <t>NVCR</t>
  </si>
  <si>
    <t>OVLY</t>
  </si>
  <si>
    <t>BWFG</t>
  </si>
  <si>
    <t>LBRT</t>
  </si>
  <si>
    <t>AESI</t>
  </si>
  <si>
    <t>DRS</t>
  </si>
  <si>
    <t>UNB</t>
  </si>
  <si>
    <t>FBP</t>
  </si>
  <si>
    <t>OLP</t>
  </si>
  <si>
    <t>BY</t>
  </si>
  <si>
    <t>ALKS</t>
  </si>
  <si>
    <t>STRS</t>
  </si>
  <si>
    <t>KEN</t>
  </si>
  <si>
    <t>TITN</t>
  </si>
  <si>
    <t>CIX</t>
  </si>
  <si>
    <t>JKS</t>
  </si>
  <si>
    <t>BEN</t>
  </si>
  <si>
    <t>RMR</t>
  </si>
  <si>
    <t>PRAA</t>
  </si>
  <si>
    <t>VSH</t>
  </si>
  <si>
    <t>OII</t>
  </si>
  <si>
    <t>CHCT</t>
  </si>
  <si>
    <t>LEGH</t>
  </si>
  <si>
    <t>BUSE</t>
  </si>
  <si>
    <t>AEYE</t>
  </si>
  <si>
    <t>NGS</t>
  </si>
  <si>
    <t>PGC</t>
  </si>
  <si>
    <t>PHR</t>
  </si>
  <si>
    <t>SPIR</t>
  </si>
  <si>
    <t>CUZ</t>
  </si>
  <si>
    <t>ESI</t>
  </si>
  <si>
    <t>CARG</t>
  </si>
  <si>
    <t>FSBC</t>
  </si>
  <si>
    <t>YPF</t>
  </si>
  <si>
    <t>DBX</t>
  </si>
  <si>
    <t>OVBC</t>
  </si>
  <si>
    <t>FFBC</t>
  </si>
  <si>
    <t>AORT</t>
  </si>
  <si>
    <t>CGEM</t>
  </si>
  <si>
    <t>PUBM</t>
  </si>
  <si>
    <t>ACMR</t>
  </si>
  <si>
    <t>UFCS</t>
  </si>
  <si>
    <t>PRDO</t>
  </si>
  <si>
    <t>CTRN</t>
  </si>
  <si>
    <t>CPHC</t>
  </si>
  <si>
    <t>AEO</t>
  </si>
  <si>
    <t>SLN</t>
  </si>
  <si>
    <t>MSBI</t>
  </si>
  <si>
    <t>AMTB</t>
  </si>
  <si>
    <t>XNCR</t>
  </si>
  <si>
    <t>BLMN</t>
  </si>
  <si>
    <t>VIRT</t>
  </si>
  <si>
    <t>ATRC</t>
  </si>
  <si>
    <t>PNTG</t>
  </si>
  <si>
    <t>AIRT</t>
  </si>
  <si>
    <t>GNK</t>
  </si>
  <si>
    <t>BTU</t>
  </si>
  <si>
    <t>STEL</t>
  </si>
  <si>
    <t>DLX</t>
  </si>
  <si>
    <t>MLP</t>
  </si>
  <si>
    <t>ELVN</t>
  </si>
  <si>
    <t>SMBK</t>
  </si>
  <si>
    <t>EVH</t>
  </si>
  <si>
    <t>RCKT</t>
  </si>
  <si>
    <t>MNSO</t>
  </si>
  <si>
    <t>JSPR</t>
  </si>
  <si>
    <t>KE</t>
  </si>
  <si>
    <t>WGS</t>
  </si>
  <si>
    <t>CPNG</t>
  </si>
  <si>
    <t>CBFV</t>
  </si>
  <si>
    <t>UVSP</t>
  </si>
  <si>
    <t>WNC</t>
  </si>
  <si>
    <t>AAT</t>
  </si>
  <si>
    <t>KELYA</t>
  </si>
  <si>
    <t>ASC</t>
  </si>
  <si>
    <t>FMAO</t>
  </si>
  <si>
    <t>CODI</t>
  </si>
  <si>
    <t>RCMT</t>
  </si>
  <si>
    <t>VCYT</t>
  </si>
  <si>
    <t>PRTA</t>
  </si>
  <si>
    <t>KURA</t>
  </si>
  <si>
    <t>EDRY</t>
  </si>
  <si>
    <t>BRX</t>
  </si>
  <si>
    <t>BZ</t>
  </si>
  <si>
    <t>XPRO</t>
  </si>
  <si>
    <t>SDGR</t>
  </si>
  <si>
    <t>OSCR</t>
  </si>
  <si>
    <t>MPB</t>
  </si>
  <si>
    <t>FUNC</t>
  </si>
  <si>
    <t>THRY</t>
  </si>
  <si>
    <t>ASB</t>
  </si>
  <si>
    <t>S</t>
  </si>
  <si>
    <t>CBL</t>
  </si>
  <si>
    <t>BAND</t>
  </si>
  <si>
    <t>INTG</t>
  </si>
  <si>
    <t>BBUC</t>
  </si>
  <si>
    <t>FLGT</t>
  </si>
  <si>
    <t>SNDR</t>
  </si>
  <si>
    <t>BSRR</t>
  </si>
  <si>
    <t>BLFS</t>
  </si>
  <si>
    <t>FHB</t>
  </si>
  <si>
    <t>FMS</t>
  </si>
  <si>
    <t>LEVI</t>
  </si>
  <si>
    <t>REZI</t>
  </si>
  <si>
    <t>RVLV</t>
  </si>
  <si>
    <t>HCKT</t>
  </si>
  <si>
    <t>GO</t>
  </si>
  <si>
    <t>BFST</t>
  </si>
  <si>
    <t>BCYC</t>
  </si>
  <si>
    <t>VSCO</t>
  </si>
  <si>
    <t>OGN</t>
  </si>
  <si>
    <t>CTGO</t>
  </si>
  <si>
    <t>U</t>
  </si>
  <si>
    <t>KTOS</t>
  </si>
  <si>
    <t>XP</t>
  </si>
  <si>
    <t>CPF</t>
  </si>
  <si>
    <t>PLTR</t>
  </si>
  <si>
    <t>TCBX</t>
  </si>
  <si>
    <t>NTCT</t>
  </si>
  <si>
    <t>LMNR</t>
  </si>
  <si>
    <t>CSTM</t>
  </si>
  <si>
    <t>AROC</t>
  </si>
  <si>
    <t>NGVC</t>
  </si>
  <si>
    <t>AES</t>
  </si>
  <si>
    <t>KRG</t>
  </si>
  <si>
    <t>CNOB</t>
  </si>
  <si>
    <t>SLM</t>
  </si>
  <si>
    <t>ATRO</t>
  </si>
  <si>
    <t>MTG</t>
  </si>
  <si>
    <t>EXEL</t>
  </si>
  <si>
    <t>ZLAB</t>
  </si>
  <si>
    <t>ATLO</t>
  </si>
  <si>
    <t>EGBN</t>
  </si>
  <si>
    <t>PD</t>
  </si>
  <si>
    <t>IMXI</t>
  </si>
  <si>
    <t>BCML</t>
  </si>
  <si>
    <t>SAFE</t>
  </si>
  <si>
    <t>ESP</t>
  </si>
  <si>
    <t>EVI</t>
  </si>
  <si>
    <t>MARA</t>
  </si>
  <si>
    <t>MCFT</t>
  </si>
  <si>
    <t>RGCO</t>
  </si>
  <si>
    <t>QFIN</t>
  </si>
  <si>
    <t>RXO</t>
  </si>
  <si>
    <t>AXR</t>
  </si>
  <si>
    <t>EBF</t>
  </si>
  <si>
    <t>UVE</t>
  </si>
  <si>
    <t>ACI</t>
  </si>
  <si>
    <t>STWD</t>
  </si>
  <si>
    <t>PUK</t>
  </si>
  <si>
    <t>HOOD</t>
  </si>
  <si>
    <t>CNNE</t>
  </si>
  <si>
    <t>CCNE</t>
  </si>
  <si>
    <t>DNLI</t>
  </si>
  <si>
    <t>AVNS</t>
  </si>
  <si>
    <t>COLB</t>
  </si>
  <si>
    <t>RDVT</t>
  </si>
  <si>
    <t>DCOM</t>
  </si>
  <si>
    <t>CWH</t>
  </si>
  <si>
    <t>PATH</t>
  </si>
  <si>
    <t>NLY</t>
  </si>
  <si>
    <t>RDWR</t>
  </si>
  <si>
    <t>CBNK</t>
  </si>
  <si>
    <t>CNO</t>
  </si>
  <si>
    <t>GENC</t>
  </si>
  <si>
    <t>CEVA</t>
  </si>
  <si>
    <t>GME</t>
  </si>
  <si>
    <t>HCM</t>
  </si>
  <si>
    <t>RF</t>
  </si>
  <si>
    <t>SNDX</t>
  </si>
  <si>
    <t>CCSI</t>
  </si>
  <si>
    <t>BSAC</t>
  </si>
  <si>
    <t>NOA</t>
  </si>
  <si>
    <t>TDS</t>
  </si>
  <si>
    <t>SGA</t>
  </si>
  <si>
    <t>NAMS</t>
  </si>
  <si>
    <t>KVUE</t>
  </si>
  <si>
    <t>KNSA</t>
  </si>
  <si>
    <t>HBT</t>
  </si>
  <si>
    <t>JAKK</t>
  </si>
  <si>
    <t>SGC</t>
  </si>
  <si>
    <t>KMI</t>
  </si>
  <si>
    <t>LQDT</t>
  </si>
  <si>
    <t>HIMS</t>
  </si>
  <si>
    <t>ALRS</t>
  </si>
  <si>
    <t>MXL</t>
  </si>
  <si>
    <t>PDEX</t>
  </si>
  <si>
    <t>CWAN</t>
  </si>
  <si>
    <t>KPLT</t>
  </si>
  <si>
    <t>M</t>
  </si>
  <si>
    <t>HWBK</t>
  </si>
  <si>
    <t>IIIV</t>
  </si>
  <si>
    <t>MWA</t>
  </si>
  <si>
    <t>VSAT</t>
  </si>
  <si>
    <t>ARR</t>
  </si>
  <si>
    <t>GPRE</t>
  </si>
  <si>
    <t>NOV</t>
  </si>
  <si>
    <t>KIM</t>
  </si>
  <si>
    <t>EDN</t>
  </si>
  <si>
    <t>HFWA</t>
  </si>
  <si>
    <t>CRDO</t>
  </si>
  <si>
    <t>FWRG</t>
  </si>
  <si>
    <t>RBB</t>
  </si>
  <si>
    <t>DV</t>
  </si>
  <si>
    <t>BEKE</t>
  </si>
  <si>
    <t>LARK</t>
  </si>
  <si>
    <t>OWL</t>
  </si>
  <si>
    <t>FISI</t>
  </si>
  <si>
    <t>VHI</t>
  </si>
  <si>
    <t>FORR</t>
  </si>
  <si>
    <t>INMD</t>
  </si>
  <si>
    <t>CFBK</t>
  </si>
  <si>
    <t>DQ</t>
  </si>
  <si>
    <t>MVBF</t>
  </si>
  <si>
    <t>FET</t>
  </si>
  <si>
    <t>ACVA</t>
  </si>
  <si>
    <t>PCG</t>
  </si>
  <si>
    <t>TLK</t>
  </si>
  <si>
    <t>PAY</t>
  </si>
  <si>
    <t>EE</t>
  </si>
  <si>
    <t>CMT</t>
  </si>
  <si>
    <t>CARS</t>
  </si>
  <si>
    <t>PAGP</t>
  </si>
  <si>
    <t>CAAP</t>
  </si>
  <si>
    <t>CZNC</t>
  </si>
  <si>
    <t>HOFT</t>
  </si>
  <si>
    <t>MATV</t>
  </si>
  <si>
    <t>FIHL</t>
  </si>
  <si>
    <t>AUBN</t>
  </si>
  <si>
    <t>NVST</t>
  </si>
  <si>
    <t>ZUMZ</t>
  </si>
  <si>
    <t>HST</t>
  </si>
  <si>
    <t>SFNC</t>
  </si>
  <si>
    <t>MAT</t>
  </si>
  <si>
    <t>CWBC</t>
  </si>
  <si>
    <t>FRD</t>
  </si>
  <si>
    <t>MSB</t>
  </si>
  <si>
    <t>CENX</t>
  </si>
  <si>
    <t>PAHC</t>
  </si>
  <si>
    <t>SATS</t>
  </si>
  <si>
    <t>MYFW</t>
  </si>
  <si>
    <t>ATAT</t>
  </si>
  <si>
    <t>EWTX</t>
  </si>
  <si>
    <t>QNST</t>
  </si>
  <si>
    <t>BXMT</t>
  </si>
  <si>
    <t>CLB</t>
  </si>
  <si>
    <t>SHEN</t>
  </si>
  <si>
    <t>MP</t>
  </si>
  <si>
    <t>UTZ</t>
  </si>
  <si>
    <t>WEN</t>
  </si>
  <si>
    <t>MRTN</t>
  </si>
  <si>
    <t>HIPO</t>
  </si>
  <si>
    <t>NTIC</t>
  </si>
  <si>
    <t>HBB</t>
  </si>
  <si>
    <t>TRC</t>
  </si>
  <si>
    <t>VEL</t>
  </si>
  <si>
    <t>HURC</t>
  </si>
  <si>
    <t>ING</t>
  </si>
  <si>
    <t>NTST</t>
  </si>
  <si>
    <t>EH</t>
  </si>
  <si>
    <t>NCSM</t>
  </si>
  <si>
    <t>BVN</t>
  </si>
  <si>
    <t>FCCO</t>
  </si>
  <si>
    <t>PSFE</t>
  </si>
  <si>
    <t>CTO</t>
  </si>
  <si>
    <t>HPE</t>
  </si>
  <si>
    <t>CRVO</t>
  </si>
  <si>
    <t>FLNC</t>
  </si>
  <si>
    <t>MNSB</t>
  </si>
  <si>
    <t>GTES</t>
  </si>
  <si>
    <t>CNK</t>
  </si>
  <si>
    <t>BRT</t>
  </si>
  <si>
    <t>CLF</t>
  </si>
  <si>
    <t>APEI</t>
  </si>
  <si>
    <t>ONB</t>
  </si>
  <si>
    <t>LMND</t>
  </si>
  <si>
    <t>DOC</t>
  </si>
  <si>
    <t>TIPT</t>
  </si>
  <si>
    <t>ZETA</t>
  </si>
  <si>
    <t>JYNT</t>
  </si>
  <si>
    <t>BHM</t>
  </si>
  <si>
    <t>UE</t>
  </si>
  <si>
    <t>KN</t>
  </si>
  <si>
    <t>T</t>
  </si>
  <si>
    <t>YOU</t>
  </si>
  <si>
    <t>ALOT</t>
  </si>
  <si>
    <t>CVBF</t>
  </si>
  <si>
    <t>LBTYA</t>
  </si>
  <si>
    <t>BWMX</t>
  </si>
  <si>
    <t>NECB</t>
  </si>
  <si>
    <t>SWKH</t>
  </si>
  <si>
    <t>LAKE</t>
  </si>
  <si>
    <t>TRAK</t>
  </si>
  <si>
    <t>LWAY</t>
  </si>
  <si>
    <t>SOWG</t>
  </si>
  <si>
    <t>QTRX</t>
  </si>
  <si>
    <t>FULT</t>
  </si>
  <si>
    <t>AKR</t>
  </si>
  <si>
    <t>IMAX</t>
  </si>
  <si>
    <t>IRT</t>
  </si>
  <si>
    <t>NCLH</t>
  </si>
  <si>
    <t>AFBI</t>
  </si>
  <si>
    <t>RCUS</t>
  </si>
  <si>
    <t>PKBK</t>
  </si>
  <si>
    <t>ELMD</t>
  </si>
  <si>
    <t>SRI</t>
  </si>
  <si>
    <t>CLSK</t>
  </si>
  <si>
    <t>ELAN</t>
  </si>
  <si>
    <t>NRIX</t>
  </si>
  <si>
    <t>INDV</t>
  </si>
  <si>
    <t>JMSB</t>
  </si>
  <si>
    <t>HROW</t>
  </si>
  <si>
    <t>WRBY</t>
  </si>
  <si>
    <t>ATLX</t>
  </si>
  <si>
    <t>VIPS</t>
  </si>
  <si>
    <t>ARHS</t>
  </si>
  <si>
    <t>NVGS</t>
  </si>
  <si>
    <t>HG</t>
  </si>
  <si>
    <t>SILC</t>
  </si>
  <si>
    <t>CELC</t>
  </si>
  <si>
    <t>PRVA</t>
  </si>
  <si>
    <t>TEVA</t>
  </si>
  <si>
    <t>GFI</t>
  </si>
  <si>
    <t>CPRX</t>
  </si>
  <si>
    <t>GRPN</t>
  </si>
  <si>
    <t>SONO</t>
  </si>
  <si>
    <t>HNVR</t>
  </si>
  <si>
    <t>FLYW</t>
  </si>
  <si>
    <t>HAFC</t>
  </si>
  <si>
    <t>MBC</t>
  </si>
  <si>
    <t>CVR</t>
  </si>
  <si>
    <t>TU</t>
  </si>
  <si>
    <t>TGTX</t>
  </si>
  <si>
    <t>ATEN</t>
  </si>
  <si>
    <t>PR</t>
  </si>
  <si>
    <t>FA</t>
  </si>
  <si>
    <t>PK</t>
  </si>
  <si>
    <t>LAUR</t>
  </si>
  <si>
    <t>MYE</t>
  </si>
  <si>
    <t>SNAP</t>
  </si>
  <si>
    <t>ELME</t>
  </si>
  <si>
    <t>ISTR</t>
  </si>
  <si>
    <t>FHN</t>
  </si>
  <si>
    <t>INVA</t>
  </si>
  <si>
    <t>RGNX</t>
  </si>
  <si>
    <t>LYFT</t>
  </si>
  <si>
    <t>DAWN</t>
  </si>
  <si>
    <t>NODK</t>
  </si>
  <si>
    <t>BMRC</t>
  </si>
  <si>
    <t>SPOK</t>
  </si>
  <si>
    <t>CCL</t>
  </si>
  <si>
    <t>OCFC</t>
  </si>
  <si>
    <t>SWBI</t>
  </si>
  <si>
    <t>BILI</t>
  </si>
  <si>
    <t>IVZ</t>
  </si>
  <si>
    <t>CLBK</t>
  </si>
  <si>
    <t>PFS</t>
  </si>
  <si>
    <t>CERT</t>
  </si>
  <si>
    <t>IOR</t>
  </si>
  <si>
    <t>XMTR</t>
  </si>
  <si>
    <t>LYTS</t>
  </si>
  <si>
    <t>DXC</t>
  </si>
  <si>
    <t>HR</t>
  </si>
  <si>
    <t>PENN</t>
  </si>
  <si>
    <t>SEMR</t>
  </si>
  <si>
    <t>UMH</t>
  </si>
  <si>
    <t>CHWY</t>
  </si>
  <si>
    <t>PINE</t>
  </si>
  <si>
    <t>PLRX</t>
  </si>
  <si>
    <t>REFI</t>
  </si>
  <si>
    <t>VRE</t>
  </si>
  <si>
    <t>PWP</t>
  </si>
  <si>
    <t>MDV</t>
  </si>
  <si>
    <t>PCB</t>
  </si>
  <si>
    <t>EYE</t>
  </si>
  <si>
    <t>BNL</t>
  </si>
  <si>
    <t>ASAN</t>
  </si>
  <si>
    <t>AMCX</t>
  </si>
  <si>
    <t>MEC</t>
  </si>
  <si>
    <t>FXNC</t>
  </si>
  <si>
    <t>JELD</t>
  </si>
  <si>
    <t>CDNA</t>
  </si>
  <si>
    <t>IBEX</t>
  </si>
  <si>
    <t>LTH</t>
  </si>
  <si>
    <t>MAC</t>
  </si>
  <si>
    <t>SAMG</t>
  </si>
  <si>
    <t>NATR</t>
  </si>
  <si>
    <t>CSIQ</t>
  </si>
  <si>
    <t>ARKR</t>
  </si>
  <si>
    <t>SNBR</t>
  </si>
  <si>
    <t>KEY</t>
  </si>
  <si>
    <t>TILE</t>
  </si>
  <si>
    <t>PEB</t>
  </si>
  <si>
    <t>ELLO</t>
  </si>
  <si>
    <t>NAVI</t>
  </si>
  <si>
    <t>GNE</t>
  </si>
  <si>
    <t>SA</t>
  </si>
  <si>
    <t>CIVB</t>
  </si>
  <si>
    <t>CXW</t>
  </si>
  <si>
    <t>TRDA</t>
  </si>
  <si>
    <t>NOAH</t>
  </si>
  <si>
    <t>KRNT</t>
  </si>
  <si>
    <t>PBR</t>
  </si>
  <si>
    <t>UTI</t>
  </si>
  <si>
    <t>OSW</t>
  </si>
  <si>
    <t>TASK</t>
  </si>
  <si>
    <t>AM</t>
  </si>
  <si>
    <t>PMT</t>
  </si>
  <si>
    <t>OFIX</t>
  </si>
  <si>
    <t>HPK</t>
  </si>
  <si>
    <t>OSBC</t>
  </si>
  <si>
    <t>VREX</t>
  </si>
  <si>
    <t>STOK</t>
  </si>
  <si>
    <t>APLE</t>
  </si>
  <si>
    <t>ACAD</t>
  </si>
  <si>
    <t>HAYW</t>
  </si>
  <si>
    <t>FONR</t>
  </si>
  <si>
    <t>LCNB</t>
  </si>
  <si>
    <t>OUT</t>
  </si>
  <si>
    <t>SIBN</t>
  </si>
  <si>
    <t>NEO</t>
  </si>
  <si>
    <t>ASMB</t>
  </si>
  <si>
    <t>RELY</t>
  </si>
  <si>
    <t>XHR</t>
  </si>
  <si>
    <t>JBGS</t>
  </si>
  <si>
    <t>BANC</t>
  </si>
  <si>
    <t>IGIC</t>
  </si>
  <si>
    <t>CCRN</t>
  </si>
  <si>
    <t>CUK</t>
  </si>
  <si>
    <t>RKT</t>
  </si>
  <si>
    <t>CMRE</t>
  </si>
  <si>
    <t>GOOD</t>
  </si>
  <si>
    <t>BLCO</t>
  </si>
  <si>
    <t>AAL</t>
  </si>
  <si>
    <t>STNE</t>
  </si>
  <si>
    <t>SSTI</t>
  </si>
  <si>
    <t>SBRA</t>
  </si>
  <si>
    <t>PKE</t>
  </si>
  <si>
    <t>JBI</t>
  </si>
  <si>
    <t>BUR</t>
  </si>
  <si>
    <t>GYRE</t>
  </si>
  <si>
    <t>SITC</t>
  </si>
  <si>
    <t>BSET</t>
  </si>
  <si>
    <t>DEC</t>
  </si>
  <si>
    <t>EBC</t>
  </si>
  <si>
    <t>SFL</t>
  </si>
  <si>
    <t>BCAL</t>
  </si>
  <si>
    <t>HBAN</t>
  </si>
  <si>
    <t>EMBC</t>
  </si>
  <si>
    <t>FCF</t>
  </si>
  <si>
    <t>CSPI</t>
  </si>
  <si>
    <t>NREF</t>
  </si>
  <si>
    <t>DEI</t>
  </si>
  <si>
    <t>FNB</t>
  </si>
  <si>
    <t>LXEO</t>
  </si>
  <si>
    <t>PLCE</t>
  </si>
  <si>
    <t>METC</t>
  </si>
  <si>
    <t>CPS</t>
  </si>
  <si>
    <t>PKST</t>
  </si>
  <si>
    <t>AMSC</t>
  </si>
  <si>
    <t>BKTI</t>
  </si>
  <si>
    <t>NVAX</t>
  </si>
  <si>
    <t>DNOW</t>
  </si>
  <si>
    <t>LE</t>
  </si>
  <si>
    <t>NRDS</t>
  </si>
  <si>
    <t>ABR</t>
  </si>
  <si>
    <t>SBGI</t>
  </si>
  <si>
    <t>FWRD</t>
  </si>
  <si>
    <t>CKX</t>
  </si>
  <si>
    <t>XRX</t>
  </si>
  <si>
    <t>ARL</t>
  </si>
  <si>
    <t>FRSH</t>
  </si>
  <si>
    <t>SCOR</t>
  </si>
  <si>
    <t>PSTL</t>
  </si>
  <si>
    <t>SD</t>
  </si>
  <si>
    <t>TCBS</t>
  </si>
  <si>
    <t>DBRG</t>
  </si>
  <si>
    <t>SBFG</t>
  </si>
  <si>
    <t>TCMD</t>
  </si>
  <si>
    <t>CARE</t>
  </si>
  <si>
    <t>IMNM</t>
  </si>
  <si>
    <t>NEOG</t>
  </si>
  <si>
    <t>BOC</t>
  </si>
  <si>
    <t>SMHI</t>
  </si>
  <si>
    <t>BV</t>
  </si>
  <si>
    <t>VYX</t>
  </si>
  <si>
    <t>ERII</t>
  </si>
  <si>
    <t>GEO</t>
  </si>
  <si>
    <t>STHO</t>
  </si>
  <si>
    <t>TFSL</t>
  </si>
  <si>
    <t>VRDN</t>
  </si>
  <si>
    <t>ESCA</t>
  </si>
  <si>
    <t>ALVO</t>
  </si>
  <si>
    <t>NUS</t>
  </si>
  <si>
    <t>LAND</t>
  </si>
  <si>
    <t>FFIC</t>
  </si>
  <si>
    <t>GLRE</t>
  </si>
  <si>
    <t>WWW</t>
  </si>
  <si>
    <t>NEWT</t>
  </si>
  <si>
    <t>EOLS</t>
  </si>
  <si>
    <t>LASR</t>
  </si>
  <si>
    <t>GLSI</t>
  </si>
  <si>
    <t>CMP</t>
  </si>
  <si>
    <t>DGICA</t>
  </si>
  <si>
    <t>TATT</t>
  </si>
  <si>
    <t>GWRS</t>
  </si>
  <si>
    <t>KRO</t>
  </si>
  <si>
    <t>HQI</t>
  </si>
  <si>
    <t>FBRT</t>
  </si>
  <si>
    <t>OUST</t>
  </si>
  <si>
    <t>BALY</t>
  </si>
  <si>
    <t>LQDA</t>
  </si>
  <si>
    <t>ACR</t>
  </si>
  <si>
    <t>OI</t>
  </si>
  <si>
    <t>PEPG</t>
  </si>
  <si>
    <t>WU</t>
  </si>
  <si>
    <t>EBMT</t>
  </si>
  <si>
    <t>VALE</t>
  </si>
  <si>
    <t>BOOM</t>
  </si>
  <si>
    <t>WOLF</t>
  </si>
  <si>
    <t>MITK</t>
  </si>
  <si>
    <t>MLYS</t>
  </si>
  <si>
    <t>SEVN</t>
  </si>
  <si>
    <t>AVO</t>
  </si>
  <si>
    <t>WSBF</t>
  </si>
  <si>
    <t>HBNC</t>
  </si>
  <si>
    <t>DOLE</t>
  </si>
  <si>
    <t>OPRX</t>
  </si>
  <si>
    <t>SPNT</t>
  </si>
  <si>
    <t>NTGR</t>
  </si>
  <si>
    <t>MTW</t>
  </si>
  <si>
    <t>GT</t>
  </si>
  <si>
    <t>DTIL</t>
  </si>
  <si>
    <t>SVV</t>
  </si>
  <si>
    <t>FMNB</t>
  </si>
  <si>
    <t>UBCP</t>
  </si>
  <si>
    <t>OSPN</t>
  </si>
  <si>
    <t>AOMR</t>
  </si>
  <si>
    <t>NABL</t>
  </si>
  <si>
    <t>TDOC</t>
  </si>
  <si>
    <t>BMEA</t>
  </si>
  <si>
    <t>VET</t>
  </si>
  <si>
    <t>BE</t>
  </si>
  <si>
    <t>SHIP</t>
  </si>
  <si>
    <t>SRRK</t>
  </si>
  <si>
    <t>CXM</t>
  </si>
  <si>
    <t>DX</t>
  </si>
  <si>
    <t>VSTS</t>
  </si>
  <si>
    <t>PROV</t>
  </si>
  <si>
    <t>ECBK</t>
  </si>
  <si>
    <t>EXPI</t>
  </si>
  <si>
    <t>VFC</t>
  </si>
  <si>
    <t>VIRC</t>
  </si>
  <si>
    <t>ENGN</t>
  </si>
  <si>
    <t>CRGY</t>
  </si>
  <si>
    <t>WSR</t>
  </si>
  <si>
    <t>TOPS</t>
  </si>
  <si>
    <t>TAL</t>
  </si>
  <si>
    <t>INOD</t>
  </si>
  <si>
    <t>LEE</t>
  </si>
  <si>
    <t>GENK</t>
  </si>
  <si>
    <t>BAFN</t>
  </si>
  <si>
    <t>IE</t>
  </si>
  <si>
    <t>MEI</t>
  </si>
  <si>
    <t>LXFR</t>
  </si>
  <si>
    <t>USCB</t>
  </si>
  <si>
    <t>BMBL</t>
  </si>
  <si>
    <t>ENTA</t>
  </si>
  <si>
    <t>EC</t>
  </si>
  <si>
    <t>F</t>
  </si>
  <si>
    <t>TALO</t>
  </si>
  <si>
    <t>WHG</t>
  </si>
  <si>
    <t>BKKT</t>
  </si>
  <si>
    <t>PROP</t>
  </si>
  <si>
    <t>CYRX</t>
  </si>
  <si>
    <t>EFC</t>
  </si>
  <si>
    <t>DEA</t>
  </si>
  <si>
    <t>PBHC</t>
  </si>
  <si>
    <t>ARLO</t>
  </si>
  <si>
    <t>CADL</t>
  </si>
  <si>
    <t>BWB</t>
  </si>
  <si>
    <t>WFCF</t>
  </si>
  <si>
    <t>LEG</t>
  </si>
  <si>
    <t>CBAN</t>
  </si>
  <si>
    <t>LSBK</t>
  </si>
  <si>
    <t>PERI</t>
  </si>
  <si>
    <t>AAOI</t>
  </si>
  <si>
    <t>FEBO</t>
  </si>
  <si>
    <t>SKYE</t>
  </si>
  <si>
    <t>EYPT</t>
  </si>
  <si>
    <t>SOHU</t>
  </si>
  <si>
    <t>DNUT</t>
  </si>
  <si>
    <t>LINC</t>
  </si>
  <si>
    <t>HLX</t>
  </si>
  <si>
    <t>CLBT</t>
  </si>
  <si>
    <t>QUIK</t>
  </si>
  <si>
    <t>UPWK</t>
  </si>
  <si>
    <t>SHBI</t>
  </si>
  <si>
    <t>KALV</t>
  </si>
  <si>
    <t>PGY</t>
  </si>
  <si>
    <t>MUX</t>
  </si>
  <si>
    <t>UEIC</t>
  </si>
  <si>
    <t>AEHR</t>
  </si>
  <si>
    <t>HLIT</t>
  </si>
  <si>
    <t>RUN</t>
  </si>
  <si>
    <t>CLST</t>
  </si>
  <si>
    <t>CZWI</t>
  </si>
  <si>
    <t>BYRN</t>
  </si>
  <si>
    <t>PTEN</t>
  </si>
  <si>
    <t>EXTR</t>
  </si>
  <si>
    <t>VRM</t>
  </si>
  <si>
    <t>ADEA</t>
  </si>
  <si>
    <t>DDI</t>
  </si>
  <si>
    <t>RMBI</t>
  </si>
  <si>
    <t>LCUT</t>
  </si>
  <si>
    <t>PESI</t>
  </si>
  <si>
    <t>ULBI</t>
  </si>
  <si>
    <t>MXC</t>
  </si>
  <si>
    <t>RGP</t>
  </si>
  <si>
    <t>CWK</t>
  </si>
  <si>
    <t>MGNI</t>
  </si>
  <si>
    <t>HTLD</t>
  </si>
  <si>
    <t>HCSG</t>
  </si>
  <si>
    <t>FVCB</t>
  </si>
  <si>
    <t>TH</t>
  </si>
  <si>
    <t>HE</t>
  </si>
  <si>
    <t>RITM</t>
  </si>
  <si>
    <t>TSQ</t>
  </si>
  <si>
    <t>LADR</t>
  </si>
  <si>
    <t>TIL</t>
  </si>
  <si>
    <t>MTRX</t>
  </si>
  <si>
    <t>FGBI</t>
  </si>
  <si>
    <t>NWBI</t>
  </si>
  <si>
    <t>CRSR</t>
  </si>
  <si>
    <t>SKYH</t>
  </si>
  <si>
    <t>INO</t>
  </si>
  <si>
    <t>ROIV</t>
  </si>
  <si>
    <t>FPI</t>
  </si>
  <si>
    <t>SHC</t>
  </si>
  <si>
    <t>NPWR</t>
  </si>
  <si>
    <t>CRK</t>
  </si>
  <si>
    <t>DAKT</t>
  </si>
  <si>
    <t>FNWB</t>
  </si>
  <si>
    <t>UNFI</t>
  </si>
  <si>
    <t>VTRS</t>
  </si>
  <si>
    <t>IRS</t>
  </si>
  <si>
    <t>MGYR</t>
  </si>
  <si>
    <t>DRVN</t>
  </si>
  <si>
    <t>NSYS</t>
  </si>
  <si>
    <t>HFBL</t>
  </si>
  <si>
    <t>ELTK</t>
  </si>
  <si>
    <t>NMRK</t>
  </si>
  <si>
    <t>ATEC</t>
  </si>
  <si>
    <t>LOCO</t>
  </si>
  <si>
    <t>EVCM</t>
  </si>
  <si>
    <t>VIA</t>
  </si>
  <si>
    <t>MFA</t>
  </si>
  <si>
    <t>FBYD</t>
  </si>
  <si>
    <t>HOPE</t>
  </si>
  <si>
    <t>EWCZ</t>
  </si>
  <si>
    <t>GOGO</t>
  </si>
  <si>
    <t>MRVI</t>
  </si>
  <si>
    <t>INMB</t>
  </si>
  <si>
    <t>BOTJ</t>
  </si>
  <si>
    <t>HLF</t>
  </si>
  <si>
    <t>SBH</t>
  </si>
  <si>
    <t>BBVA</t>
  </si>
  <si>
    <t>MCS</t>
  </si>
  <si>
    <t>FRST</t>
  </si>
  <si>
    <t>ADSE</t>
  </si>
  <si>
    <t>ARRY</t>
  </si>
  <si>
    <t>SXC</t>
  </si>
  <si>
    <t>BCBP</t>
  </si>
  <si>
    <t>AFRI</t>
  </si>
  <si>
    <t>PTLO</t>
  </si>
  <si>
    <t>WEST</t>
  </si>
  <si>
    <t>SNCY</t>
  </si>
  <si>
    <t>BVFL</t>
  </si>
  <si>
    <t>FINW</t>
  </si>
  <si>
    <t>RNGR</t>
  </si>
  <si>
    <t>ARI</t>
  </si>
  <si>
    <t>COTY</t>
  </si>
  <si>
    <t>RIVN</t>
  </si>
  <si>
    <t>MIR</t>
  </si>
  <si>
    <t>DLHC</t>
  </si>
  <si>
    <t>PHAT</t>
  </si>
  <si>
    <t>SHO</t>
  </si>
  <si>
    <t>RLJ</t>
  </si>
  <si>
    <t>BNTC</t>
  </si>
  <si>
    <t>DOYU</t>
  </si>
  <si>
    <t>BRID</t>
  </si>
  <si>
    <t>RPAY</t>
  </si>
  <si>
    <t>IOVA</t>
  </si>
  <si>
    <t>RIOT</t>
  </si>
  <si>
    <t>RELL</t>
  </si>
  <si>
    <t>MPX</t>
  </si>
  <si>
    <t>IDR</t>
  </si>
  <si>
    <t>ARCO</t>
  </si>
  <si>
    <t>KW</t>
  </si>
  <si>
    <t>EZPW</t>
  </si>
  <si>
    <t>WTTR</t>
  </si>
  <si>
    <t>GPRK</t>
  </si>
  <si>
    <t>GDYN</t>
  </si>
  <si>
    <t>CRESY</t>
  </si>
  <si>
    <t>MERC</t>
  </si>
  <si>
    <t>ENVX</t>
  </si>
  <si>
    <t>COHN</t>
  </si>
  <si>
    <t>VTSI</t>
  </si>
  <si>
    <t>OPBK</t>
  </si>
  <si>
    <t>AMCR</t>
  </si>
  <si>
    <t>UDMY</t>
  </si>
  <si>
    <t>GEOS</t>
  </si>
  <si>
    <t>ACNT</t>
  </si>
  <si>
    <t>DSP</t>
  </si>
  <si>
    <t>STRW</t>
  </si>
  <si>
    <t>MUFG</t>
  </si>
  <si>
    <t>AHCO</t>
  </si>
  <si>
    <t>ACEL</t>
  </si>
  <si>
    <t>INTT</t>
  </si>
  <si>
    <t>FUSB</t>
  </si>
  <si>
    <t>FLWS</t>
  </si>
  <si>
    <t>FEDU</t>
  </si>
  <si>
    <t>CPBI</t>
  </si>
  <si>
    <t>AVTX</t>
  </si>
  <si>
    <t>NNOX</t>
  </si>
  <si>
    <t>QRHC</t>
  </si>
  <si>
    <t>RMAX</t>
  </si>
  <si>
    <t>ZIP</t>
  </si>
  <si>
    <t>GDOT</t>
  </si>
  <si>
    <t>KREF</t>
  </si>
  <si>
    <t>AUDC</t>
  </si>
  <si>
    <t>GCMG</t>
  </si>
  <si>
    <t>AGNC</t>
  </si>
  <si>
    <t>ECVT</t>
  </si>
  <si>
    <t>LXU</t>
  </si>
  <si>
    <t>SKIL</t>
  </si>
  <si>
    <t>VOD</t>
  </si>
  <si>
    <t>MRBK</t>
  </si>
  <si>
    <t>FEIM</t>
  </si>
  <si>
    <t>HUT</t>
  </si>
  <si>
    <t>PUMP</t>
  </si>
  <si>
    <t>NFBK</t>
  </si>
  <si>
    <t>BGS</t>
  </si>
  <si>
    <t>CRIS</t>
  </si>
  <si>
    <t>NSTS</t>
  </si>
  <si>
    <t>RXRX</t>
  </si>
  <si>
    <t>SRZN</t>
  </si>
  <si>
    <t>HLMN</t>
  </si>
  <si>
    <t>SSYS</t>
  </si>
  <si>
    <t>FOLD</t>
  </si>
  <si>
    <t>VIR</t>
  </si>
  <si>
    <t>GDS</t>
  </si>
  <si>
    <t>BLFY</t>
  </si>
  <si>
    <t>GLDD</t>
  </si>
  <si>
    <t>NMRA</t>
  </si>
  <si>
    <t>HDSN</t>
  </si>
  <si>
    <t>DBI</t>
  </si>
  <si>
    <t>WT</t>
  </si>
  <si>
    <t>YMM</t>
  </si>
  <si>
    <t>PCYO</t>
  </si>
  <si>
    <t>LC</t>
  </si>
  <si>
    <t>OLMA</t>
  </si>
  <si>
    <t>ARQT</t>
  </si>
  <si>
    <t>GRND</t>
  </si>
  <si>
    <t>ESRT</t>
  </si>
  <si>
    <t>AMPL</t>
  </si>
  <si>
    <t>GTX</t>
  </si>
  <si>
    <t>WB</t>
  </si>
  <si>
    <t>ADMA</t>
  </si>
  <si>
    <t>IMMR</t>
  </si>
  <si>
    <t>TK</t>
  </si>
  <si>
    <t>HRTG</t>
  </si>
  <si>
    <t>IVR</t>
  </si>
  <si>
    <t>ASTC</t>
  </si>
  <si>
    <t>GTE</t>
  </si>
  <si>
    <t>UG</t>
  </si>
  <si>
    <t>XPER</t>
  </si>
  <si>
    <t>AVPT</t>
  </si>
  <si>
    <t>TBPH</t>
  </si>
  <si>
    <t>AVD</t>
  </si>
  <si>
    <t>FSEA</t>
  </si>
  <si>
    <t>HSHP</t>
  </si>
  <si>
    <t>EBON</t>
  </si>
  <si>
    <t>PBFS</t>
  </si>
  <si>
    <t>ACDC</t>
  </si>
  <si>
    <t>SPRY</t>
  </si>
  <si>
    <t>SRBK</t>
  </si>
  <si>
    <t>ORN</t>
  </si>
  <si>
    <t>ACRV</t>
  </si>
  <si>
    <t>ZYME</t>
  </si>
  <si>
    <t>ORIC</t>
  </si>
  <si>
    <t>PLTK</t>
  </si>
  <si>
    <t>CLDT</t>
  </si>
  <si>
    <t>CNTA</t>
  </si>
  <si>
    <t>LUNG</t>
  </si>
  <si>
    <t>RDCM</t>
  </si>
  <si>
    <t>CCEL</t>
  </si>
  <si>
    <t>IONQ</t>
  </si>
  <si>
    <t>BGC</t>
  </si>
  <si>
    <t>COYA</t>
  </si>
  <si>
    <t>TEO</t>
  </si>
  <si>
    <t>WEAV</t>
  </si>
  <si>
    <t>SLDB</t>
  </si>
  <si>
    <t>TWI</t>
  </si>
  <si>
    <t>SANA</t>
  </si>
  <si>
    <t>LXP</t>
  </si>
  <si>
    <t>LZ</t>
  </si>
  <si>
    <t>ALTG</t>
  </si>
  <si>
    <t>TRTX</t>
  </si>
  <si>
    <t>LILA</t>
  </si>
  <si>
    <t>INSE</t>
  </si>
  <si>
    <t>PPIH</t>
  </si>
  <si>
    <t>STG</t>
  </si>
  <si>
    <t>PDLB</t>
  </si>
  <si>
    <t>HGTY</t>
  </si>
  <si>
    <t>RSI</t>
  </si>
  <si>
    <t>MLCO</t>
  </si>
  <si>
    <t>ORC</t>
  </si>
  <si>
    <t>RC</t>
  </si>
  <si>
    <t>INGN</t>
  </si>
  <si>
    <t>VLRS</t>
  </si>
  <si>
    <t>MG</t>
  </si>
  <si>
    <t>FSLY</t>
  </si>
  <si>
    <t>MDBH</t>
  </si>
  <si>
    <t>SKYT</t>
  </si>
  <si>
    <t>GOCO</t>
  </si>
  <si>
    <t>COUR</t>
  </si>
  <si>
    <t>SERA</t>
  </si>
  <si>
    <t>HTBK</t>
  </si>
  <si>
    <t>CVRX</t>
  </si>
  <si>
    <t>DRH</t>
  </si>
  <si>
    <t>CMTG</t>
  </si>
  <si>
    <t>AIP</t>
  </si>
  <si>
    <t>XPOF</t>
  </si>
  <si>
    <t>FIP</t>
  </si>
  <si>
    <t>GSIW</t>
  </si>
  <si>
    <t>MHH</t>
  </si>
  <si>
    <t>VYGR</t>
  </si>
  <si>
    <t>DOGZ</t>
  </si>
  <si>
    <t>XBIT</t>
  </si>
  <si>
    <t>RSVR</t>
  </si>
  <si>
    <t>FNKO</t>
  </si>
  <si>
    <t>TZOO</t>
  </si>
  <si>
    <t>AIV</t>
  </si>
  <si>
    <t>CPSS</t>
  </si>
  <si>
    <t>EHAB</t>
  </si>
  <si>
    <t>PROF</t>
  </si>
  <si>
    <t>RCEL</t>
  </si>
  <si>
    <t>PLSE</t>
  </si>
  <si>
    <t>NYC</t>
  </si>
  <si>
    <t>NVRI</t>
  </si>
  <si>
    <t>NWL</t>
  </si>
  <si>
    <t>SNFCA</t>
  </si>
  <si>
    <t>XPEV</t>
  </si>
  <si>
    <t>ALIT</t>
  </si>
  <si>
    <t>ANVS</t>
  </si>
  <si>
    <t>OPXS</t>
  </si>
  <si>
    <t>ICG</t>
  </si>
  <si>
    <t>ALT</t>
  </si>
  <si>
    <t>SDA</t>
  </si>
  <si>
    <t>WBD</t>
  </si>
  <si>
    <t>ARDX</t>
  </si>
  <si>
    <t>SMWB</t>
  </si>
  <si>
    <t>INLX</t>
  </si>
  <si>
    <t>PANL</t>
  </si>
  <si>
    <t>NPCE</t>
  </si>
  <si>
    <t>AOUT</t>
  </si>
  <si>
    <t>FULC</t>
  </si>
  <si>
    <t>JRVR</t>
  </si>
  <si>
    <t>VLY</t>
  </si>
  <si>
    <t>OTLK</t>
  </si>
  <si>
    <t>MFIN</t>
  </si>
  <si>
    <t>PRM</t>
  </si>
  <si>
    <t>MDXG</t>
  </si>
  <si>
    <t>CMPS</t>
  </si>
  <si>
    <t>VIAV</t>
  </si>
  <si>
    <t>DCTH</t>
  </si>
  <si>
    <t>NN</t>
  </si>
  <si>
    <t>PEN</t>
  </si>
  <si>
    <t>VRA</t>
  </si>
  <si>
    <t>CGNT</t>
  </si>
  <si>
    <t>OBE</t>
  </si>
  <si>
    <t>GNL</t>
  </si>
  <si>
    <t>GYRO</t>
  </si>
  <si>
    <t>TSAT</t>
  </si>
  <si>
    <t>SIGA</t>
  </si>
  <si>
    <t>RBKB</t>
  </si>
  <si>
    <t>LIND</t>
  </si>
  <si>
    <t>GRFS</t>
  </si>
  <si>
    <t>ASUR</t>
  </si>
  <si>
    <t>COGT</t>
  </si>
  <si>
    <t>MTEX</t>
  </si>
  <si>
    <t>HHS</t>
  </si>
  <si>
    <t>TNGX</t>
  </si>
  <si>
    <t>MD</t>
  </si>
  <si>
    <t>OOMA</t>
  </si>
  <si>
    <t>DOMO</t>
  </si>
  <si>
    <t>SMR</t>
  </si>
  <si>
    <t>MSC</t>
  </si>
  <si>
    <t>SSL</t>
  </si>
  <si>
    <t>IPWR</t>
  </si>
  <si>
    <t>LFST</t>
  </si>
  <si>
    <t>KEP</t>
  </si>
  <si>
    <t>RUM</t>
  </si>
  <si>
    <t>NCTY</t>
  </si>
  <si>
    <t>UBFO</t>
  </si>
  <si>
    <t>AUID</t>
  </si>
  <si>
    <t>MESO</t>
  </si>
  <si>
    <t>NL</t>
  </si>
  <si>
    <t>ADT</t>
  </si>
  <si>
    <t>GASS</t>
  </si>
  <si>
    <t>BLZE</t>
  </si>
  <si>
    <t>TISI</t>
  </si>
  <si>
    <t>FENC</t>
  </si>
  <si>
    <t>GDRX</t>
  </si>
  <si>
    <t>AURA</t>
  </si>
  <si>
    <t>HNNA</t>
  </si>
  <si>
    <t>HAIN</t>
  </si>
  <si>
    <t>ALHC</t>
  </si>
  <si>
    <t>BYND</t>
  </si>
  <si>
    <t>SOFI</t>
  </si>
  <si>
    <t>LRMR</t>
  </si>
  <si>
    <t>PDM</t>
  </si>
  <si>
    <t>UWMC</t>
  </si>
  <si>
    <t>MCW</t>
  </si>
  <si>
    <t>ISPR</t>
  </si>
  <si>
    <t>LFVN</t>
  </si>
  <si>
    <t>RES</t>
  </si>
  <si>
    <t>VMD</t>
  </si>
  <si>
    <t>INSG</t>
  </si>
  <si>
    <t>CHCI</t>
  </si>
  <si>
    <t>COE</t>
  </si>
  <si>
    <t>VTEX</t>
  </si>
  <si>
    <t>BGSF</t>
  </si>
  <si>
    <t>STGW</t>
  </si>
  <si>
    <t>ECOR</t>
  </si>
  <si>
    <t>MITT</t>
  </si>
  <si>
    <t>AEG</t>
  </si>
  <si>
    <t>BKD</t>
  </si>
  <si>
    <t>ACRE</t>
  </si>
  <si>
    <t>JFIN</t>
  </si>
  <si>
    <t>BBCP</t>
  </si>
  <si>
    <t>HCAT</t>
  </si>
  <si>
    <t>WNEB</t>
  </si>
  <si>
    <t>POCI</t>
  </si>
  <si>
    <t>CRCT</t>
  </si>
  <si>
    <t>MAMA</t>
  </si>
  <si>
    <t>AMRX</t>
  </si>
  <si>
    <t>CTLP</t>
  </si>
  <si>
    <t>HIMX</t>
  </si>
  <si>
    <t>BSBK</t>
  </si>
  <si>
    <t>NKTX</t>
  </si>
  <si>
    <t>UAA</t>
  </si>
  <si>
    <t>CODA</t>
  </si>
  <si>
    <t>AQN</t>
  </si>
  <si>
    <t>KALA</t>
  </si>
  <si>
    <t>GNW</t>
  </si>
  <si>
    <t>LNKB</t>
  </si>
  <si>
    <t>GRNT</t>
  </si>
  <si>
    <t>HUMA</t>
  </si>
  <si>
    <t>BHC</t>
  </si>
  <si>
    <t>RWT</t>
  </si>
  <si>
    <t>LAW</t>
  </si>
  <si>
    <t>NAII</t>
  </si>
  <si>
    <t>ITUB</t>
  </si>
  <si>
    <t>LVWR</t>
  </si>
  <si>
    <t>RLAY</t>
  </si>
  <si>
    <t>INFU</t>
  </si>
  <si>
    <t>PACK</t>
  </si>
  <si>
    <t>SHLS</t>
  </si>
  <si>
    <t>RGS</t>
  </si>
  <si>
    <t>UFI</t>
  </si>
  <si>
    <t>FFWM</t>
  </si>
  <si>
    <t>ONTF</t>
  </si>
  <si>
    <t>IREN</t>
  </si>
  <si>
    <t>LPRO</t>
  </si>
  <si>
    <t>SKLZ</t>
  </si>
  <si>
    <t>BRSP</t>
  </si>
  <si>
    <t>EGY</t>
  </si>
  <si>
    <t>WPRT</t>
  </si>
  <si>
    <t>EGAN</t>
  </si>
  <si>
    <t>AMPY</t>
  </si>
  <si>
    <t>BCRX</t>
  </si>
  <si>
    <t>ESOA</t>
  </si>
  <si>
    <t>AXGN</t>
  </si>
  <si>
    <t>OCUL</t>
  </si>
  <si>
    <t>CLPT</t>
  </si>
  <si>
    <t>WVE</t>
  </si>
  <si>
    <t>PLUR</t>
  </si>
  <si>
    <t>MRAM</t>
  </si>
  <si>
    <t>HL</t>
  </si>
  <si>
    <t>CURV</t>
  </si>
  <si>
    <t>TVTX</t>
  </si>
  <si>
    <t>BVS</t>
  </si>
  <si>
    <t>SRTS</t>
  </si>
  <si>
    <t>BORR</t>
  </si>
  <si>
    <t>EBS</t>
  </si>
  <si>
    <t>KRNY</t>
  </si>
  <si>
    <t>NVCT</t>
  </si>
  <si>
    <t>PRPO</t>
  </si>
  <si>
    <t>GBTG</t>
  </si>
  <si>
    <t>MOMO</t>
  </si>
  <si>
    <t>INN</t>
  </si>
  <si>
    <t>HNRG</t>
  </si>
  <si>
    <t>EEX</t>
  </si>
  <si>
    <t>REPL</t>
  </si>
  <si>
    <t>CTKB</t>
  </si>
  <si>
    <t>CDE</t>
  </si>
  <si>
    <t>ANGO</t>
  </si>
  <si>
    <t>JBLU</t>
  </si>
  <si>
    <t>CLVT</t>
  </si>
  <si>
    <t>SRL</t>
  </si>
  <si>
    <t>TERN</t>
  </si>
  <si>
    <t>AUPH</t>
  </si>
  <si>
    <t>PAYO</t>
  </si>
  <si>
    <t>NXDT</t>
  </si>
  <si>
    <t>CLGN</t>
  </si>
  <si>
    <t>NMR</t>
  </si>
  <si>
    <t>ERIC</t>
  </si>
  <si>
    <t>FIGS</t>
  </si>
  <si>
    <t>PPTA</t>
  </si>
  <si>
    <t>KLXE</t>
  </si>
  <si>
    <t>ARKO</t>
  </si>
  <si>
    <t>CCCC</t>
  </si>
  <si>
    <t>FHTX</t>
  </si>
  <si>
    <t>YEXT</t>
  </si>
  <si>
    <t>QS</t>
  </si>
  <si>
    <t>UHG</t>
  </si>
  <si>
    <t>CPAC</t>
  </si>
  <si>
    <t>RLGT</t>
  </si>
  <si>
    <t>USGO</t>
  </si>
  <si>
    <t>CALC</t>
  </si>
  <si>
    <t>MDRR</t>
  </si>
  <si>
    <t>STKL</t>
  </si>
  <si>
    <t>SGHT</t>
  </si>
  <si>
    <t>BTMD</t>
  </si>
  <si>
    <t>VNDA</t>
  </si>
  <si>
    <t>GENI</t>
  </si>
  <si>
    <t>ADTN</t>
  </si>
  <si>
    <t>ASYS</t>
  </si>
  <si>
    <t>EPSN</t>
  </si>
  <si>
    <t>LGL</t>
  </si>
  <si>
    <t>BWAY</t>
  </si>
  <si>
    <t>KMDA</t>
  </si>
  <si>
    <t>ISSC</t>
  </si>
  <si>
    <t>PBI</t>
  </si>
  <si>
    <t>CFFN</t>
  </si>
  <si>
    <t>GSUN</t>
  </si>
  <si>
    <t>NIO</t>
  </si>
  <si>
    <t>OBIO</t>
  </si>
  <si>
    <t>ACCO</t>
  </si>
  <si>
    <t>AIRI</t>
  </si>
  <si>
    <t>GLUE</t>
  </si>
  <si>
    <t>AIRG</t>
  </si>
  <si>
    <t>KOSS</t>
  </si>
  <si>
    <t>LOAN</t>
  </si>
  <si>
    <t>ASTS</t>
  </si>
  <si>
    <t>NVNO</t>
  </si>
  <si>
    <t>CRMD</t>
  </si>
  <si>
    <t>REAX</t>
  </si>
  <si>
    <t>SEE</t>
  </si>
  <si>
    <t>SELF</t>
  </si>
  <si>
    <t>RDW</t>
  </si>
  <si>
    <t>RYAM</t>
  </si>
  <si>
    <t>UIS</t>
  </si>
  <si>
    <t>TMCI</t>
  </si>
  <si>
    <t>NCMI</t>
  </si>
  <si>
    <t>FF</t>
  </si>
  <si>
    <t>QURE</t>
  </si>
  <si>
    <t>FINV</t>
  </si>
  <si>
    <t>BDTX</t>
  </si>
  <si>
    <t>MPAA</t>
  </si>
  <si>
    <t>BDN</t>
  </si>
  <si>
    <t>ZVRA</t>
  </si>
  <si>
    <t>APT</t>
  </si>
  <si>
    <t>VHC</t>
  </si>
  <si>
    <t>RGC</t>
  </si>
  <si>
    <t>MNKD</t>
  </si>
  <si>
    <t>ELA</t>
  </si>
  <si>
    <t>SMMT</t>
  </si>
  <si>
    <t>BYFC</t>
  </si>
  <si>
    <t>ANNX</t>
  </si>
  <si>
    <t>COMP</t>
  </si>
  <si>
    <t>CIM</t>
  </si>
  <si>
    <t>AVXL</t>
  </si>
  <si>
    <t>CULP</t>
  </si>
  <si>
    <t>ABEO</t>
  </si>
  <si>
    <t>RKLB</t>
  </si>
  <si>
    <t>ALDX</t>
  </si>
  <si>
    <t>SWIM</t>
  </si>
  <si>
    <t>INNV</t>
  </si>
  <si>
    <t>RAIL</t>
  </si>
  <si>
    <t>UNIT</t>
  </si>
  <si>
    <t>CYH</t>
  </si>
  <si>
    <t>AVAH</t>
  </si>
  <si>
    <t>WHLR</t>
  </si>
  <si>
    <t>NEON</t>
  </si>
  <si>
    <t>LASE</t>
  </si>
  <si>
    <t>CATX</t>
  </si>
  <si>
    <t>PSNL</t>
  </si>
  <si>
    <t>LUMN</t>
  </si>
  <si>
    <t>SPCE</t>
  </si>
  <si>
    <t>RIGL</t>
  </si>
  <si>
    <t>CING</t>
  </si>
  <si>
    <t>GWH</t>
  </si>
  <si>
    <t>DNA</t>
  </si>
  <si>
    <t>BIRD</t>
  </si>
  <si>
    <t>NUTX</t>
  </si>
  <si>
    <t>FOA</t>
  </si>
  <si>
    <t>ALGS</t>
  </si>
  <si>
    <t>ATRA</t>
  </si>
  <si>
    <t>CCM</t>
  </si>
  <si>
    <t>FBRX</t>
  </si>
  <si>
    <t>GNLN</t>
  </si>
  <si>
    <t>AMWL</t>
  </si>
  <si>
    <t>CVKD</t>
  </si>
  <si>
    <t>BETR</t>
  </si>
  <si>
    <t>CLNN</t>
  </si>
  <si>
    <t>BNED</t>
  </si>
  <si>
    <t>Q1 %</t>
  </si>
  <si>
    <t>Q2 %</t>
  </si>
  <si>
    <t>Q3 %</t>
  </si>
  <si>
    <t>Q4 %</t>
  </si>
  <si>
    <t>{"hash":"0f4000add020dd7bc0a3f8a69d5e36950806f0a728e819f01fb22aae4684bf49","version":1,"value":"[[\"Greenfield, United States.\"]]"}</t>
  </si>
  <si>
    <t>{"hash":"027006817bce03e03b31adf74def8b8a1532ee77473218b98a36912d31842702","version":1,"value":"[[\"West Des Moines, United States\"]]"}</t>
  </si>
  <si>
    <t>{"hash":"b6b00b3ecf9b9bc8c885414b12e5c45fdf9fcc13d83a2013c55aa27c654bf8a7","version":1,"value":"[[\"Houston, United States.\"]]"}</t>
  </si>
  <si>
    <t>{"hash":"9c601045c778905f9a70f5ce2aa5dfc367275925a7315463a178e71eaf9ddcd2","version":1,"value":"[[\"Las Vegas, United States\"]]"}</t>
  </si>
  <si>
    <t>{"hash":"607015b1a80a5654df81877c637c207a8b3e95623e25c8c47383e6c7207bd9ad","version":1,"value":"[[\"Brentford, United Kingdom.\"]]"}</t>
  </si>
  <si>
    <t>{"hash":"5ca01adc23d4260d57a6cf8014021fe21fd062e364c34f3056a9b77f83e98a75","version":1,"value":"[[\"Alpharetta, United States.\"]]"}</t>
  </si>
  <si>
    <t>{"hash":"53601ddb343d4016724b649259bcb1a59ff90bb9f45e67c0f373b2fecd565f49","version":1,"value":"[[\"Rock Hill, United States\"]]"}</t>
  </si>
  <si>
    <t>{"hash":"9fe021943ba6a253d3f121f8535819c71042d259152b6cd975877f2ac8b135de","version":1,"value":"[[\"Vancouver, Canada.\"]]"}</t>
  </si>
  <si>
    <t>{"hash":"a8302cdc23411bebe4c83d6928d37bc54c9ffa736649804c6aae7cb6e2a811f6","version":1,"value":"[[\"Madison, United States.\"]]"}</t>
  </si>
  <si>
    <t>{"hash":"de60304b3bd12fd0e879252d47caf142ee3b5def93a20cc672634b610abb5dbe","version":1,"value":"[[\"Vancouver, Canada.\"]]"}</t>
  </si>
  <si>
    <t>{"hash":"e90036765d513e062b849a4ecc835b06ca5eda5be78e50b2d7b1618c2bf37237","version":1,"value":"[[\"Scottsdale, United States.\"]]"}</t>
  </si>
  <si>
    <t>{"hash":"b600413946e77b33363e6a4ea93a9beade8c503281c70193e1fbe9600712cf21","version":1,"value":"[[\"Hollywood, United States\"]]"}</t>
  </si>
  <si>
    <t>{"hash":"f97041d87ebbd59a2031a148be03bab46751ea2349f03d0722e96fe3a43f26cc","version":1,"value":"[[\"Leawood, United States\"]]"}</t>
  </si>
  <si>
    <t>{"hash":"00a0437b23755602d03425bd5c3a6baccd46794ea9737a2a70637f985f388e5d","version":1,"value":"[[\"Coral Gables, United States.\"]]"}</t>
  </si>
  <si>
    <t>{"hash":"8ec04620a013365f45f26852857045d33f0d8ea49f3f05addeef7d71f9d5b73c","version":1,"value":"[[\"Seattle, United States.\"]]"}</t>
  </si>
  <si>
    <t>{"hash":"7630471667ab80fb2734b503d42bb763d4417a770d794f979d48c1cae57eaf91","version":1,"value":"[[\"Shenzhen, China\"]]"}</t>
  </si>
  <si>
    <t>{"hash":"c610490019cd38c1d9ac4900a17f57e1ba0d7a2299fb2be28b1cae24e281540f","version":1,"value":"[[\"PLAN-LES-OUATES, GENEVE, Switzerland\"]]"}</t>
  </si>
  <si>
    <t>{"hash":"93e0536f0c66bde77c917352ceda3ed98eb6cafcee160a69360a02cce224ecc0","version":1,"value":"[[\"Tel Aviv-Yafo, Israel\"]]"}</t>
  </si>
  <si>
    <t>{"hash":"b670551041c0a60cb1e9624015385c1b78d797282b794e31ea1b919be0d65040","version":1,"value":"[[\"Huntsville, United States.\"]]"}</t>
  </si>
  <si>
    <t>{"hash":"83605673f1b9ac29707dba26808795de338976f095e8077c2bba0aa5d6b465cb","version":1,"value":"[[\"Tokyo, Japan.\"]]"}</t>
  </si>
  <si>
    <t>{"hash":"43c057aa48bdaea7c810141f55ab2fbf14afa2c1badf4d443d0e09ffb9988d9c","version":1,"value":"[[\"Duluth, United States.\"]]"}</t>
  </si>
  <si>
    <t>{"hash":"d8105a1db0175bd6d534204053c120b2798aef381ad85117e0a501975e3bbe26","version":1,"value":"[[\"Wayne, United States.\"]]"}</t>
  </si>
  <si>
    <t>{"hash":"45305c2ee535d8a60dea62500fb74efcd92e7297d285468b590d9cbeae6de6f8","version":1,"value":"[[\"Scottsdale, United States\"]]"}</t>
  </si>
  <si>
    <t>{"hash":"b4305eacb2ca6c9585c8fced6892ec6e5966bc02b6d88b9894d6fbc2fd8f439f","version":1,"value":"[[\"Vancouver, Canada.\"]]"}</t>
  </si>
  <si>
    <t>{"hash":"fed0643f83306ef5410ed183e629b2683b801bf0624abedeabbde9dad0f889b4","version":1,"value":"[[\"St Petersburg, United States.\"]]"}</t>
  </si>
  <si>
    <t>{"hash":"7f5065b685c0e873869f39635cb03254d4aef7ed5c58296c6acd8e34cf2c01de","version":1,"value":"[[\"Agoura Hills, United States.\"]]"}</t>
  </si>
  <si>
    <t>{"hash":"89e066f25488111ce33e0fb925d3d8593448fea83c82a00c1e2c3e76bd96687c","version":1,"value":"[[\"Zurich, Switzerland.\"]]"}</t>
  </si>
  <si>
    <t>{"hash":"27d06774f2f31616014b535c2ed53801ec6ecf984ee2b1c04f51bf36f558f35c","version":1,"value":"[[\"New York, United States.\"]]"}</t>
  </si>
  <si>
    <t>{"hash":"d8006864426df6a48c20121a84f062ecc7e855fe3b7ef5d880ec6366ec8d4be7","version":1,"value":"[[\"CAMPBELL, United States\"]]"}</t>
  </si>
  <si>
    <t>{"hash":"0850717a1c1e4cad0585a6a08df0966daf449dfed1f205868f0b0d92ce16b5d6","version":1,"value":"[[\"Irving, United States.\"]]"}</t>
  </si>
  <si>
    <t>{"hash":"72a07c04cb10ce68df5248a919182413f42f7f07a7ee67eef252ca41bc7bc68b","version":1,"value":"[[\"Waltham, United States\"]]"}</t>
  </si>
  <si>
    <t>{"hash":"68807f2c9b605c5574836a8a05f81d4cf4e58a9d9a9f987aa4b27edeaba4210a","version":1,"value":"[[\"Tokyo, Japan.\"]]"}</t>
  </si>
  <si>
    <t>{"hash":"0e608341a10b30044f658fa610b8a12eb832f29cc47653150c75eebfd74c3f43","version":1,"value":"[[\"Birmingham, United States.\"]]"}</t>
  </si>
  <si>
    <t>{"hash":"1140840c5836ac14466aaedf4c6e9f47fd8945af02331deb385f9f125fe27391","version":1,"value":"[[\"Auburndale, United States.\"]]"}</t>
  </si>
  <si>
    <t>{"hash":"61708fa3ffe46ecb8c5d9e54d6a7df8d1f7682054b98c71194d90c1bb6820f53","version":1,"value":"[[\"Las Vegas, United States\"]]"}</t>
  </si>
  <si>
    <t>{"hash":"3b9094f1e16465b2af36da44032fc7c50cc05a7098155258094ac113b7992d68","version":1,"value":"[[\"Livonia, United States.\"]]"}</t>
  </si>
  <si>
    <t>{"hash":"67409ed1bb4fa60ab9c37a2df8513b769eb143c40e2629407465ff7ad98a86a4","version":1,"value":"[[\"Los Angeles, United States.\"]]"}</t>
  </si>
  <si>
    <t>{"hash":"fee0a752edb3bfcd9a7f5a820088cab91dbe624479b9a34f611206e28f1621b1","version":1,"value":"[[\"Toronto, Canada.\"]]"}</t>
  </si>
  <si>
    <t>{"hash":"9310aba92d7aad94895e480765877c9fd76165d33093aa5af4fb5b3a2da42b8e","version":1,"value":"[[\"London, United Kingdom\"]]"}</t>
  </si>
  <si>
    <t>{"hash":"a5b0adacf40addf97f20afea9602237384ced65e6c66f47ee6576125812ded49","version":1,"value":"[[\"Johnstown, United States\"]]"}</t>
  </si>
  <si>
    <t>{"hash":"c760affa0a5e27e3e025cd3ee18dc130a09312f0f98e178d85b8a48dde43ed9d","version":1,"value":"[[\"Suzhou, China.\"]]"}</t>
  </si>
  <si>
    <t>{"hash":"ceb0b15bbd374e05c1a843a29fb7144b79770f0d636e10f7b4440ecae6eacc4b","version":1,"value":"[[\"Houston, United States.\"]]"}</t>
  </si>
  <si>
    <t>{"hash":"b5c0b15fe76c37d1ea8af96aab7a7976c71c8d9bbb13cba6bbff651dbe5ae29d","version":1,"value":"[[\"Santa Clara, United States\"]]"}</t>
  </si>
  <si>
    <t>{"hash":"a480b64903c054ab36d846488dc6a86cafcea4fc4b9a4e52d978946193b2ab5f","version":1,"value":"[[\"Saint Louis, United States\"]]"}</t>
  </si>
  <si>
    <t>{"hash":"94e0ba974637ba34661a65485cb2ca5d6d19caca62002b5a9190692ca293aa02","version":1,"value":"[[\"Lone Tree, United States.\"]]"}</t>
  </si>
  <si>
    <t>{"hash":"4a40bba7182cc1abf248c1c456a3f8b4077c5b4e5224c04d97aad5643fc73b27","version":1,"value":"[[\"Alpharetta, United States.\"]]"}</t>
  </si>
  <si>
    <t>{"hash":"0ac0c42ac4bdf181c60e2d48cb8344fcdd6409b85e864eba9b1cc1dd8e50d9b3","version":1,"value":"[[\"Harvey, United States\"]]"}</t>
  </si>
  <si>
    <t>{"hash":"5fb0cef5475c09e5b590948a1d4eed58e0301bc8bcf0ef9a61221d13479c22f9","version":1,"value":"[[\"Austin, United States.\"]]"}</t>
  </si>
  <si>
    <t>{"hash":"4ac0d171834d843fe4eceda07db1b077315d508f2fcac5992d50ac3b4883adab","version":1,"value":"[[\"Pittsburgh, United States.\"]]"}</t>
  </si>
  <si>
    <t>{"hash":"f620db5fc91d52e0a630bf1f79532ded792923fd97807897a490a798548d59f8","version":1,"value":"[[\"SAINT-LAURENT, Canada.\"]]"}</t>
  </si>
  <si>
    <t>{"hash":"b770eeb9b1ba30e1f6e5fce5eca0d712442e54f74a1e267009cbe590fb88c3c7","version":1,"value":"[[\"Natick, United States.\"]]"}</t>
  </si>
  <si>
    <t>{"hash":"5260f29b3feae813d6bdf9c9465ca9e8e7044ec89b79f9ceaf8ff2b4cb714fc2","version":1,"value":"[[\"Seattle, United States.\"]]"}</t>
  </si>
  <si>
    <t>{"hash":"6b40f8d2db5fb4a7cd44e075f1ede2e195bc59647299122a3e8c462327fe7b9f","version":1,"value":"[[\"Fribourg, Switzerland.\"]]"}</t>
  </si>
  <si>
    <t>{"hash":"e3f0fa620190b57e0f81b6b383a6e9dd02c7bbd004d92cd1d073038a66adf404","version":1,"value":"[[\"Gettysburg, United States\"]]"}</t>
  </si>
  <si>
    <t>{"hash":"b3c0fc3b1ea7aa4dc49b2d0c13c0141afdf0c0398618c337234d1b1a777a4074","version":1,"value":"[[\"New York, United States\"]]"}</t>
  </si>
  <si>
    <t>{"hash":"e8610dba1d92bd214becd3f1251bd7922c0f6defd883d3965f606d97e046e88e","version":1,"value":"[[\"Sao Paulo, Brazil.\"]]"}</t>
  </si>
  <si>
    <t>{"hash":"189121f2952bee564e3021b9f865822b54f6d0fd7331a713b8c8b1759d781355","version":1,"value":"[[\"Alachua, United States.\"]]"}</t>
  </si>
  <si>
    <t>{"hash":"5401262e1ce4cd6419af412eab762c6faa14d9031451fc00a2f22f75331cbfa5","version":1,"value":"[[\"Paris, France\"]]"}</t>
  </si>
  <si>
    <t>{"hash":"c3812ae9fbd31b2404da6cad6f6a367ab7923b3d70d6739daad112694ea62715","version":1,"value":"[[\"Shenzhen, China.\"]]"}</t>
  </si>
  <si>
    <t>{"hash":"a1012b98b7d4a28f33b2898e32e6c3c3d08019dc7eb3e6e540790afb746739a8","version":1,"value":"[[\"Saint-Laurent, Canada.\"]]"}</t>
  </si>
  <si>
    <t>{"hash":"d6112c5f3404addb01f361207fad461bf6f43cfc39e3b81cda009d70e29ebae7","version":1,"value":"[[\"Washington, United States.\"]]"}</t>
  </si>
  <si>
    <t>{"hash":"1fe1303f0ec3478632dcf8639c100563ff93663defad7a3fe8b8f1fe64b5389e","version":1,"value":"[[\"Toronto, Canada\"]]"}</t>
  </si>
  <si>
    <t>{"hash":"52f131f72921b1619ca3e363e5700e9c4b5b650ae16b360d91338e07f1d8bd3a","version":1,"value":"[[\"New York City, United States.\"]]"}</t>
  </si>
  <si>
    <t>{"hash":"06f13c51584a6f747e2481374e5fca9444d4c3e40cecdf5d8df431814363e9bf","version":1,"value":"[[\"Lexington, United States\"]]"}</t>
  </si>
  <si>
    <t>{"hash":"ff3147a7c82faaa31d001c93d6c49f01130480cfd55367548e5af80fc61bbe9b","version":1,"value":"[[\"Atlanta, United States\"]]"}</t>
  </si>
  <si>
    <t>{"hash":"85e149dd454ede54eb0bd9c5fcd7ef81c07e78cf0e5c76f8b25447b2db125006","version":1,"value":"[[\"SAINT-OUEN, ILE-DE-FRANCE, FRANCE\"]]"}</t>
  </si>
  <si>
    <t>{"hash":"e79152377f9cf087fa9c5be10e0dfb28bd36db341e262bc2fb1604f669aac011","version":1,"value":"[[\"Bristol, United States\"]]"}</t>
  </si>
  <si>
    <t>{"hash":"6011651de89bdb22118186a34f40a0abeb02afaeffe1571b37f734cf06bba084","version":1,"value":"[[\"Wanchai, Hong Kong.\"]]"}</t>
  </si>
  <si>
    <t>{"hash":"87316b760a59fde5c05b7dd2e8a1cbe910c755664c3025d573269b04906dfdc3","version":1,"value":"[[\"Phoenix, United States.\"]]"}</t>
  </si>
  <si>
    <t>{"hash":"6d516d7c8de9e7bb97e28caeb44d5ca62664ccd69441241bf81a54831d6843d6","version":1,"value":"[[\"Hong Kong, China.\"]]"}</t>
  </si>
  <si>
    <t>{"hash":"f131793fb8815b7c8e9672c77eb91715dece673c51d0b654e67c543d2c3884d3","version":1,"value":"[[\"Wuhan, China.\"]]"}</t>
  </si>
  <si>
    <t>{"hash":"ba2185a8786d10c68fdaf48c0612d9513617fd80738363e488cc6ceae1464421","version":1,"value":"[[\"Waltham, United States.\"]]"}</t>
  </si>
  <si>
    <t>{"hash":"1f618766fe640389cb8965985124981d1e4c779f22954f83b6018418ffd2ec74","version":1,"value":"[[\"Cambridge, United States.\"]]"}</t>
  </si>
  <si>
    <t>{"hash":"193188b9a9095635adf9b673ccc5469d7417eb73cc4c6b6f1f268dbd6fab99b3","version":1,"value":"[[\"Kwai Chung, Hong Kong.\"]]"}</t>
  </si>
  <si>
    <t>{"hash":"8b418e19bdf670d9c109bed87f35c6558076cabce2165f02207d578b016093ad","version":1,"value":"[[\"Seguin, United States.\"]]"}</t>
  </si>
  <si>
    <t>{"hash":"78f18e4b92a0890a6ffc716eca89c9876afbbfdbfe5316ad01091bad7f4d0985","version":1,"value":"[[\"Dallas, United States.\"]]"}</t>
  </si>
  <si>
    <t>{"hash":"57c18f742ff725817c96f9b36c578e2b654cc32c37e2f2d2fb197dd0c30f70fc","version":1,"value":"[[\"Columbus, United States.\"]]"}</t>
  </si>
  <si>
    <t>{"hash":"80f191d8c38ad94d49b162d9eb5870d49f9287d25642ae0345d3b2513b7a2e12","version":1,"value":"[[\"Wiesbaden, Germany.\"]]"}</t>
  </si>
  <si>
    <t>{"hash":"3611933d9d1015028e48d82210fec5839475bb3f1912e215156d9a412394ca83","version":1,"value":"[[\"Emeryville, United States.\"]]"}</t>
  </si>
  <si>
    <t>{"hash":"4b819ffe537e848b98c186b8d3c81e2eebbbe4af660a8a47205068e96195dbe8","version":1,"value":"[[\"San Francisco, United States.\"]]"}</t>
  </si>
  <si>
    <t>{"hash":"b041a378005fea2cc8a32f547645d95a8f953278bc4d8f2d2b418e4a6d80ff68","version":1,"value":"[[\"Valencia, United States.\"]]"}</t>
  </si>
  <si>
    <t>{"hash":"b2c1a7768fad4e4b0a29618e5566a2440253964a9d06632724231e7e64960838","version":1,"value":"[[\"Shenzhen, China.\"]]"}</t>
  </si>
  <si>
    <t>{"hash":"12e1a81d6bd9a62a22b07069c13c21d8272d8f673a2568700e5dfd8023d19236","version":1,"value":"[[\"Jericho\"]]"}</t>
  </si>
  <si>
    <t>{"hash":"5c61a9a3332b212cb943193ce6dfb17c8e60db98eae415696c17150a692920ea","version":1,"value":"[[\"Scottsdale, United States\"]]"}</t>
  </si>
  <si>
    <t>{"hash":"f7f1ac5968c8989075c0fdac82f6d06b3e7c7584fa113145bfdae9ed85a6099d","version":1,"value":"[[\"Dublin, United States\"]]"}</t>
  </si>
  <si>
    <t>{"hash":"27d1af78850ab0745122fc64ad2d2e24b9c2adbe673ad388e13bcd24ec37902e","version":1,"value":"[[\"Melbourne, Australia\"]]"}</t>
  </si>
  <si>
    <t>{"hash":"d361b1343bbab86e033708f89ea707613367aa27280f1acd0ebd0a7ba82a3a94","version":1,"value":"[[\"Harvard, United States.\"]]"}</t>
  </si>
  <si>
    <t>{"hash":"9641ce66bf4fc06f43aae488bbe1424bbeb09f8586b1eae3bfd87dbfbcc5b14c","version":1,"value":"[[\"Winchester, United States\"]]"}</t>
  </si>
  <si>
    <t>{"hash":"9451ce69c791ed3506663f19547f14263f35b463e1d469ecb14c7e0be2495626","version":1,"value":"[[\"Bradenton, United States.\"]]"}</t>
  </si>
  <si>
    <t>{"hash":"ca21d0bacbbd990ecbc2e63b88cd7694facddc90c2f56f6fdbaf862f49ca6b53","version":1,"value":"[[\"Atlanta, United States\"]]"}</t>
  </si>
  <si>
    <t>{"hash":"41c1dd6064058dce3e9a9131d4adda6026ce86abdf889bca62e3a9af7ca23483","version":1,"value":"[[\"Manchester, United States\"]]"}</t>
  </si>
  <si>
    <t>{"hash":"1131df87df7fd2644bca9f64561212f859900ca390d0559944f12b03a84134cd","version":1,"value":"[[\"Uniondale, United States\"]]"}</t>
  </si>
  <si>
    <t>{"hash":"0241e66648582c3a51bc95a49a2b7516190c5b34f10d808e1ad5d6ece62921b4","version":1,"value":"[[\"Las Vegas, United States.\"]]"}</t>
  </si>
  <si>
    <t>{"hash":"7fb1e7842083aaabd111dcbb4734f9152ea9d93c8107865a69392af83ed83076","version":1,"value":"[[\"New York City, United States\"]]"}</t>
  </si>
  <si>
    <t>{"hash":"1881ec2669463a5015ef0bfb32232a07de6fe75f4d47f037ef5d0037dec95018","version":1,"value":"[[\"Envigado, Colombia\"]]"}</t>
  </si>
  <si>
    <t>{"hash":"3691ec99b6f1b8c28ad9e2af42ca7cb9b719382fe5419e77e69b50aca37ec1d2","version":1,"value":"[[\"Irvine, United States.\"]]"}</t>
  </si>
  <si>
    <t>{"hash":"c421f4532c3223e416a2e6a77e312dcfbbb791fbdedb67745b579546e0a8c661","version":1,"value":"[[\"London, United Kingdom\"]]"}</t>
  </si>
  <si>
    <t>{"hash":"55e1f58b2dc2d40769be069469e33738ddf91bf798d2a62bedc8f6f67c238dc2","version":1,"value":"[[\"New York, United States.\"]]"}</t>
  </si>
  <si>
    <t>{"hash":"d531f951e0614c976b3c9ca06ee8a449629148f3fb097ab084ba1bd68a76b64d","version":1,"value":"[[\"Toronto, Canada.\"]]"}</t>
  </si>
  <si>
    <t>{"hash":"d1a1f9878d481487aa0a7787c003c7e3dd3687577f859e235feefc13467b4a60","version":1,"value":"[[\"Fort Worth, United States\"]]"}</t>
  </si>
  <si>
    <t>{"hash":"4141ff7686977840fa6821eab2e79e1767032905034fb02e032ce840c6969c8d","version":1,"value":"[[\"Bay Shore, United States.\"]]"}</t>
  </si>
  <si>
    <t>{"hash":"ef02185ee1f7511516bce457eb53761ff03946c1dacfe0839971f9cbcd3f2ccd","version":1,"value":"[[\"Abingdon, United Kingdom.\"]]"}</t>
  </si>
  <si>
    <t>{"hash":"e4d21e9e134f23e580fe860c4b3cfc9f47be45dd7dda64cd528d1d0f25c80139","version":1,"value":"[[\"Denver, United States.\"]]"}</t>
  </si>
  <si>
    <t>{"hash":"c892208c95a588fe77a334ae7fbf878f7eab704e62bc051115e89f38a684d77a","version":1,"value":"[[\"Beit Dagan, Israel.\"]]"}</t>
  </si>
  <si>
    <t>{"hash":"f08224ef6a02be072ea06610b13719fdfe659f0c381834dea69720157683e7ee","version":1,"value":"[[\"Nacka, Sweden.\"]]"}</t>
  </si>
  <si>
    <t>{"hash":"8202304d4cf92c0c065adfe6ccb290e4d45cab84ab13e316a661ef5db1269a3c","version":1,"value":"[[\"Schaumburg, United States\"]]"}</t>
  </si>
  <si>
    <t>{"hash":"c0c230af9b45efeb578bf92614c735fc67e18650fc38a480448c7ca128591c96","version":1,"value":"[[\"Dallas, United States\"]]"}</t>
  </si>
  <si>
    <t>{"hash":"7b9231b206574a21108705cb3a7ec7b88ac36b0d9d98542405e57ee5e1fea29a","version":1,"value":"[[\"Las Vegas, United States\"]]"}</t>
  </si>
  <si>
    <t>{"hash":"d2b232d83eacae9546d81e04a9da6e90790669eefd4ab1cc9c9f06ef53b1fb85","version":1,"value":"[[\"Carlsbad, United States.\"]]"}</t>
  </si>
  <si>
    <t>{"hash":"d4423cc9bf554bd77aa2ff7fe74c8118f8c85fe68428520c4ae71c97b4fd9a9c","version":1,"value":"[[\"Toronto, Canada.\"]]"}</t>
  </si>
  <si>
    <t>{"hash":"b6f24312436d89e7321f1a1d1836380ae01fd76e6f52650ea23fcecf6017a533","version":1,"value":"[[\"HURRICANE, United States\"]]"}</t>
  </si>
  <si>
    <t>{"hash":"264245a20c1ec3b93b1fc9bf2f0bf8daaa62be37a3a24b3ae3530701bd440c46","version":1,"value":"[[\"Stuart, United States.\"]]"}</t>
  </si>
  <si>
    <t>{"hash":"2192473fbd6ac0b076c58e70c9fe02cc18397845445b7f9300663cf91a1b96d3","version":1,"value":"[[\"Maitland, United States.\"]]"}</t>
  </si>
  <si>
    <t>{"hash":"82925630e9252492986288a6888ce6d715e2f8e235d5b02018df3ed78852a231","version":1,"value":"[[\"Beijing, China.\"]]"}</t>
  </si>
  <si>
    <t>{"hash":"7c1259fef3d7d1141c1b9e0a067e7bac96b375a2b132ea546c28d2a02c9e85f3","version":1,"value":"[[\"London, United Kingdom\"]]"}</t>
  </si>
  <si>
    <t>{"hash":"a8225f426436bdcf8231d4ee61c1550308cdd88dac655ecd53bd2a1fdd2f9757","version":1,"value":"[[\"Sarasota, United States.\"]]"}</t>
  </si>
  <si>
    <t>{"hash":"bcc2613ab01a235ea78a84c6057e6e23ef3742dc08e6a3aef1fa1a6ab219d39d","version":1,"value":"[[\"Carlsbad, United States.\"]]"}</t>
  </si>
  <si>
    <t>{"hash":"e572658930f9b79993dfe5558cf4568caead3603bfe0090b1bb9658b6fa24291","version":1,"value":"[[\"Crystal Lake, United States\"]]"}</t>
  </si>
  <si>
    <t>{"hash":"ac4276b6908f507924806747c44e25bae2d9324a2bc8ca576fa68cf4db8e2298","version":1,"value":"[[\"Los Angeles, United States.\"]]"}</t>
  </si>
  <si>
    <t>{"hash":"84b27ba642876579605ccbf82a79e253ace33d0f057562cb69baa580d9dc5d6b","version":1,"value":"[[\"Lincolnshire, United States.\"]]"}</t>
  </si>
  <si>
    <t>{"hash":"80b2800d23b82cd71d4221f3c28795a172ead850cebee105384822e8f79e073a","version":1,"value":"[[\"Merrick, United States.\"]]"}</t>
  </si>
  <si>
    <t>{"hash":"160282e79af10a8797800da941a95bc78a81d10010d74af4e6b9f679bc46201a","version":1,"value":"[[\"Guildford, United Kingdom\"]]"}</t>
  </si>
  <si>
    <t>{"hash":"f41282ee3140cada0cb733fe10efbde8990c0835cd7d50524d95a4fc6bdc6391","version":1,"value":"[[\"Charlotte, United States\"]]"}</t>
  </si>
  <si>
    <t>{"hash":"118286194626497a7d93a8c326653d1c9ec2578a02117df0ed66f938ec88b141","version":1,"value":"[[\"Shanghai\"]]"}</t>
  </si>
  <si>
    <t>{"hash":"55228d513d61264ea08258ca1117e3ab98f9cca3b3c99595c207ec760452c945","version":1,"value":"[[\"Kelowna, Canada.\"]]"}</t>
  </si>
  <si>
    <t>{"hash":"1cb28f439f32a6790595a8c301257e9c237c628cc700280a4058a10fe9024981","version":1,"value":"[[\"Pittsburgh, United States\"]]"}</t>
  </si>
  <si>
    <t>{"hash":"56428fbdb2bc7a01c04010f9312192c47f741016566eae20c8850fab6b3cd9c4","version":1,"value":"[[\"Wuhu, China.\"]]"}</t>
  </si>
  <si>
    <t>{"hash":"a892a4c286ce5e05f4f06e1af439d879f3023ce5f9cc76a51cc01ebbc998a107","version":1,"value":"[[\"Oak Brook, United States\"]]"}</t>
  </si>
  <si>
    <t>{"hash":"44d2ab944751575707ffa5033e48b715f73825e28c8121117c40c3e584ce09a8","version":1,"value":"[[\"Hollister, United States.\"]]"}</t>
  </si>
  <si>
    <t>{"hash":"76f2af2f040cc8219693cec6d2dc199985bb0ae9a3a26d71f19a465044a6520c","version":1,"value":"[[\"Austin, United States\"]]"}</t>
  </si>
  <si>
    <t>{"hash":"6382afc610510dd3266ee6f767953c4eabe5506ced51b36ff24e5d15a950734a","version":1,"value":"[[\"Dumont, United States.\"]]"}</t>
  </si>
  <si>
    <t>{"hash":"e322b59ae1d22acdd6a83b81f1d8a7a9ad6cae89183991a9955ece320f9dfd81","version":1,"value":"[[\"Toronto, Canada.\"]]"}</t>
  </si>
  <si>
    <t>{"hash":"25e2b7068707adb30ed3bfe241e843d94e91842a51e4bd9ebdc8379304a1df93","version":1,"value":"[[\"Milwaukee, United States.\"]]"}</t>
  </si>
  <si>
    <t>{"hash":"2a92ba44097ad9c87507db8319fbecf10296519aeb93213ed6a3c93ad69357d2","version":1,"value":"[[\"Cambridge, United States.\"]]"}</t>
  </si>
  <si>
    <t>{"hash":"5822c6673e69fb56d1627eca4ad3f721ca9c416ca857890f23ddfc88b8ad06c4","version":1,"value":"[[\"Paris, France\"]]"}</t>
  </si>
  <si>
    <t>{"hash":"d5b2c6a82a7f062b962c90fde5c140e62e1616f4779bcd52da63f5792547a286","version":1,"value":"[[\"Rockville, United States.\"]]"}</t>
  </si>
  <si>
    <t>{"hash":"0782c75709e16f887bb8fc699592c321f3bfba82b6c7152a749b0ee4f30fe4ae","version":1,"value":"[[\"Deerfield, United States.\"]]"}</t>
  </si>
  <si>
    <t>{"hash":"7452c8f8097464fc514e6ab600802b4a7ff9c1076081742382570563643405a5","version":1,"value":"[[\"Adelaide, Australia.\"]]"}</t>
  </si>
  <si>
    <t>{"hash":"b492d9096cd820bc355707a3f218a57dc9284ec7d565def56480c92ab38866f9","version":1,"value":"[[\"San Diego, United States.\"]]"}</t>
  </si>
  <si>
    <t>{"hash":"b882db415fb5bcf8e61b68cd1341512494019d89c58a6210ba16e4dc2e9a1b9c","version":1,"value":"[[\"Tampa, United States.\"]]"}</t>
  </si>
  <si>
    <t>{"hash":"5c52e5cfef52d2f178aa466f81128b9a65978611ff7aa4eb61f6c9ce930632dd","version":1,"value":"[[\"Phoenix, United States.\"]]"}</t>
  </si>
  <si>
    <t>{"hash":"99f2ea227d060cce460981e93e823d2cdcffecdf67b19166bbedb18513a4b950","version":1,"value":"[[\"Columbus, United States.\"]]"}</t>
  </si>
  <si>
    <t>{"hash":"5622ece569f30a24afce55c22c5f7da71a0a63c0ab18f089aa85b5585af65477","version":1,"value":"[[\"Huntersville, United States.\"]]"}</t>
  </si>
  <si>
    <t>{"hash":"c5d2ef2123c7f7b537e9ca7ee9bb500618b75431123718ffbf8a6bfa7519e7e6","version":1,"value":"[[\"Houston, United States\"]]"}</t>
  </si>
  <si>
    <t>{"hash":"4d22efe36a6988d41de0cccbeaf0f304c7f32986753201a30b0632d829e5ebb0","version":1,"value":"[[\"Toronto, Canada.\"]]"}</t>
  </si>
  <si>
    <t>{"hash":"25d2f33187aeb30b8d763f6043a03124ce299acf6de179695390f630292079b7","version":1,"value":"[[\"Bridgewater, United States.\"]]"}</t>
  </si>
  <si>
    <t>{"hash":"6dd2f34bdea64177d9f042ec16bd866751b7e00583988e6a28add5db80f317f0","version":1,"value":"[[\"Englewood, United States.\"]]"}</t>
  </si>
  <si>
    <t>{"hash":"31b2f739c1f26ed150d7a8874e6e288a17fca7a8c0c15ca7558c3948310eadc6","version":1,"value":"[[\"Dallas, United States.\"]]"}</t>
  </si>
  <si>
    <t>{"hash":"1ac2fa79941d00cac7e9fbd72249f3b3860800e004ba2c7b8d47eb093d99ad5d","version":1,"value":"[[\"Pompano Beach, United States.\"]]"}</t>
  </si>
  <si>
    <t>{"hash":"b962fdf89afb284754110018230bbd6ae1a5835da519d490ac539ebcafd2d369","version":1,"value":"[[\"Campbell, United States.\"]]"}</t>
  </si>
  <si>
    <t>{"hash":"de92ff537fdfbba445a020284e6962ed33d907113c8e652519ae78ec0c2f046b","version":1,"value":"[[\"Bilbao, Spain\"]]"}</t>
  </si>
  <si>
    <t>{"hash":"bfd3015cc2cd1d4724cdf3240f7851d8ee1e0426821b8d96f592ecd087e6cd1a","version":1,"value":"[[\"Premstaetten, Austria\"]]"}</t>
  </si>
  <si>
    <t>{"hash":"a9a302949304cfbd55aca21b40d7e48ad3e2f1ce285d121cd64716a5702e77c8","version":1,"value":"[[\"Fishers, United States.\"]]"}</t>
  </si>
  <si>
    <t>{"hash":"a10306205a6b38f7148bebd510e0e7f3568ca18e877630bdbebd9963b929403d","version":1,"value":"[[\"New Brighton, United States\"]]"}</t>
  </si>
  <si>
    <t>{"hash":"b693066536864b69c309b69334cfc04626a77355f64e956650c5e3cc99b5d7fe","version":1,"value":"[[\"Cambridge, United States.\"]]"}</t>
  </si>
  <si>
    <t>{"hash":"926306b7f846446fda752158f15bc63332df73b4f828359c7b8ee4cc0a6c258f","version":1,"value":"[[\"Mentor, United States.\"]]"}</t>
  </si>
  <si>
    <t>{"hash":"448317172bfef6b43916fd7745e5ff5265d1a6057da07313083edf6f24d4bacc","version":1,"value":"[[\"Watertown, United States.\"]]"}</t>
  </si>
  <si>
    <t>{"hash":"f1231a7501bb918870a8283ed6869dcf50d822a0c66f4ef6709930371c7eaa45","version":1,"value":"[[\"Lancaster, United States.\"]]"}</t>
  </si>
  <si>
    <t>{"hash":"0e832089b97705ee429e8d67ac62316738af0ebbc6f8552b6b6972b6465576d8","version":1,"value":"[[\"Charlottesville, United States.\"]]"}</t>
  </si>
  <si>
    <t>{"hash":"fe932480c75d42ed4dae3b4d6f8b0d6f42995254f62342a41ff6d29db652bc09","version":1,"value":"[[\"Burnaby, Canada.\"]]"}</t>
  </si>
  <si>
    <t>{"hash":"54d327e7cc3e27c5152d67eea23a0febb54042edeba127891e6d0cb6c1ad3203","version":1,"value":"[[\"Mountain View, United States.\"]]"}</t>
  </si>
  <si>
    <t>{"hash":"c6732cf81f685e0d2a3f5ec7c0f8f76559b3e0462c01a0d95a7fc0d71b6eb9b5","version":1,"value":"[[\"New York City, United States.\"]]"}</t>
  </si>
  <si>
    <t>{"hash":"c3c3441174c93111703559417dfcdf616e9f3e3251a81adcfd3eb6b67cf8c8a3","version":1,"value":"[[\"Trieste, Italy.\"]]"}</t>
  </si>
  <si>
    <t>{"hash":"aa63463b9c187186d1d489f91d3cd387a67b99f6fe31a1985f0604003a0c9c99","version":1,"value":"[[\"South San Francisco, United States\"]]"}</t>
  </si>
  <si>
    <t>{"hash":"85334b9a96ba60780627154d25ef7b14383267a983b72488a40c03ff7f74f1df","version":1,"value":"[[\"South San Francisco, United States\"]]"}</t>
  </si>
  <si>
    <t>{"hash":"a6b376e1d2fa7946b767f1893b86502b0ceae9079be7e59c659bb0883f9cc292","version":1,"value":"[[\"Orlando, United States.\"]]"}</t>
  </si>
  <si>
    <t>{"hash":"329379bfb485b0d458eac509195696f5cd36bb36ba925a57e47fb4651dcb05ff","version":1,"value":"[[\"Boston, United States.\"]]"}</t>
  </si>
  <si>
    <t>{"hash":"a4937a9dc2952995b03c5fda1d703a96392293157e52fdcee2c155a49784956c","version":1,"value":"[[\"Jordan, Hong Kong\"]]"}</t>
  </si>
  <si>
    <t>{"hash":"db837c792315647b658a9007cf6694c0a1591193dbfc975170b447f0781767d6","version":1,"value":"[[\"Madrid, Spain\"]]"}</t>
  </si>
  <si>
    <t>{"hash":"5753833f37d45a45f1fcc27d0127934c8c661908ee67bc3bccf1e63c683ffc28","version":1,"value":"[[\"Vancouver, Canada.\"]]"}</t>
  </si>
  <si>
    <t>{"hash":"1bc385bf15c96bc629c74d5e9d209a58f046528be2e7e936106f48de99e42273","version":1,"value":"[[\"Tempe, United States.\"]]"}</t>
  </si>
  <si>
    <t>{"hash":"0cf38869bb9f918fadc1e2662047f8002af419ab1bae5519a8b64a5cc6de1217","version":1,"value":"[[\"Vancouver, Canada.\"]]"}</t>
  </si>
  <si>
    <t>{"hash":"2833996760ae6abef8fd43f3e16538e330921650835a67ff03ab657250e73e47","version":1,"value":"[[\"Pacific Palisades, United States\"]]"}</t>
  </si>
  <si>
    <t>{"hash":"d983a4a014b87581a0b64727639ff1aaaeef7e9843e7b506cafedb9e2b6e734d","version":1,"value":"[[\"Newmarket, Canada.\"]]"}</t>
  </si>
  <si>
    <t>{"hash":"b1c3ac49b30ca07ed6d74d046252d3ccbd2ea84be1cceb7c0105097ffd23a0b7","version":1,"value":"[[\"Melbourne, Australia.\"]]"}</t>
  </si>
  <si>
    <t>{"hash":"f0d3b3111ef4472bfdcca1363308a463143a005bb7cf9af5f4fd7bf18916fe0b","version":1,"value":"[[\"Waltham, United States.\"]]"}</t>
  </si>
  <si>
    <t>{"hash":"8803c37b347161b59ff3f1f0292336d28901883fb3f692f9828937fe53114d2e","version":1,"value":"[[\"St. Louis, United States.\"]]"}</t>
  </si>
  <si>
    <t>{"hash":"b033cb1c71cbefdea26c39e10feca7743087ba403249ee49ca093db3f7043713","version":1,"value":"[[\"Seattle, United States.\"]]"}</t>
  </si>
  <si>
    <t>{"hash":"9333cbb51a81abb71bca51d72125a4abc68617dac9ddda1de180eeba3b27295c","version":1,"value":"[[\"Elkhorn, United States.\"]]"}</t>
  </si>
  <si>
    <t>{"hash":"a2b3cf95886915df7946e2834bace4b4904b6483e36828632e52f6d6d2da4031","version":1,"value":"[[\"Deerfield, United States\"]]"}</t>
  </si>
  <si>
    <t>{"hash":"5fe3d26f81bc7d990372184818b2e8b0860f8acb0651f2fca3ddd7f62d55c292","version":1,"value":"[[\"Toronto, Canada.\"]]"}</t>
  </si>
  <si>
    <t>{"hash":"de43d97e947550c9bb25c7f019c4edac878b93e47f89d8032756cdb0c3150a83","version":1,"value":"[[\"New York, United States.\"]]"}</t>
  </si>
  <si>
    <t>{"hash":"e5e3df5fcd4ded5590b77d31ffb258e44dd13deccbe7fd63728d9818f692425c","version":1,"value":"[[\"Toronto, Canada.\"]]"}</t>
  </si>
  <si>
    <t>{"hash":"0ba3df74f30facee9a4b8913038733272ebecc971633aa755faa2f4a66076d6c","version":1,"value":"[[\"Detroit, United States\"]]"}</t>
  </si>
  <si>
    <t>{"hash":"bcd3f20ebf46bb967ecd63418dea2ace919cd3f434fcafd79a34a8fd1e0e0076","version":1,"value":"[[\"Cleveland, United States.\"]]"}</t>
  </si>
  <si>
    <t>{"hash":"f993f492cbd0f77c203ae37b3f06c8d4748376ce51c314227c4bdefd898f8886","version":1,"value":"[[\"Kelowna, Canada\"]]"}</t>
  </si>
  <si>
    <t>{"hash":"0113fd95816a07a10d592b58fff2e51076bd303ed6448c84513fcb51f5bc1cec","version":1,"value":"[[\"Troy, United States\"]]"}</t>
  </si>
  <si>
    <t>{"hash":"f18401670852a17e9ec88656c7c3440e683602ec5b7b51e6e8206f5af9fd6463","version":1,"value":"[[\"Singapore, Singapore\"]]"}</t>
  </si>
  <si>
    <t>{"hash":"69a40b231ad659a6654cac1043557a3bf1f3deb748ea25acd52e29d96b212257","version":1,"value":"[[\"Palatine, United States.\"]]"}</t>
  </si>
  <si>
    <t>{"hash":"26440b7355e27d1f3e24e339139d01fcc4af26937d3f350c3a314a6e2fbc6599","version":1,"value":"[[\"Beijing, China.\"]]"}</t>
  </si>
  <si>
    <t>{"hash":"74c40dcc2de7167fddb3d9ea01aca5f8de4cf4474a54b2785fe4a588fc1e6c9c","version":1,"value":"[[\"Metairie, United States.\"]]"}</t>
  </si>
  <si>
    <t>{"hash":"cad40f00d9fbc9b76ab8324bd663f102382a54120d02bbb1138e097ba413e54c","version":1,"value":"[[\"Jerusalem, Israel.\"]]"}</t>
  </si>
  <si>
    <t>{"hash":"c49419c6bb3969cc800fe2604eac7c0673eb2e036c934d9c5c45788d2d05b38a","version":1,"value":"[[\"Mexico City, Mexico\"]]"}</t>
  </si>
  <si>
    <t>{"hash":"43a41e96f95b08a7050e75545e2f6d3cf1143b8067c45fc50dedd2cca1b36328","version":1,"value":"[[\"San Diego, United States.\"]]"}</t>
  </si>
  <si>
    <t>{"hash":"48c426fbe36301c108b9587daf1c660181df9357dde9d9e3c5e297b6c34fd7ab","version":1,"value":"[[\"Singapore, Singapore\"]]"}</t>
  </si>
  <si>
    <t>{"hash":"e1b42ca90531ac1bcb99950a2abf74e47c8c36d8f2adc662f48c5abea7050b39","version":1,"value":"[[\"Sunnyvale, United States.\"]]"}</t>
  </si>
  <si>
    <t>{"hash":"5fe43c8379d45500618af0f68ea15aa23948fe22d138beaa65e72a0cace5b693","version":1,"value":"[[\"West Palm Beach, United States\"]]"}</t>
  </si>
  <si>
    <t>{"hash":"5eb43dd1d9af4d9ebe8087fdeba57bdb6e1f1ab542f22dd443ed506a896835d2","version":1,"value":"[[\"South San Francisco, United States\"]]"}</t>
  </si>
  <si>
    <t>{"hash":"49d43e721701c745bbf7956fdc8701c1f00f6f22a351db81146cde5576007a27","version":1,"value":"[[\"Vancouver, Canada\"]]"}</t>
  </si>
  <si>
    <t>{"hash":"37843eb7af94690daa199eb05320031a694ae3d67b5c33f13dfcfa1adf063863","version":1,"value":"[[\"San Sebastian de los Reyes, Madrid, Spain\"]]"}</t>
  </si>
  <si>
    <t>{"hash":"19a44544fd050c0219939887715af1e4144d502f3ccc5c87c782fff6c611250f","version":1,"value":"[[\"Fort Worth, United States\"]]"}</t>
  </si>
  <si>
    <t>{"hash":"97b4508e1edbb4e6aa1ce5c93dbbb5b2d655185a7649f78d43829121414b60dd","version":1,"value":"[[\"Jericho, USA\\nJericho, USA\\nJericho, USA\\nJericho, USA\"]]"}</t>
  </si>
  <si>
    <t>{"hash":"93345661d7e02768d8622bd7d39d20738c860f8df603d3c8470dc09473d9841f","version":1,"value":"[[\"Davis, United States.\"]]"}</t>
  </si>
  <si>
    <t>{"hash":"56f458066ebfe83e2028d49ee6bc3614fdebb55ccea697c5dac29529c1853026","version":1,"value":"[[\"New York, United States\"]]"}</t>
  </si>
  <si>
    <t>{"hash":"c22466ccc7c57c2627a90513fc7d15e349c1a83e80b130a26c5b45199721629a","version":1,"value":"[[\"San Francisco, United States.\"]]"}</t>
  </si>
  <si>
    <t>{"hash":"9cd46aecad6b48cc548e99ec9dfe08dae7cdac9885db480a1e902b0d11b61098","version":1,"value":"[[\"Frisco, United States.\"]]"}</t>
  </si>
  <si>
    <t>{"hash":"d9347484b0ae42781d37a6ad7f7511f23e3698c58232133a23ee99b96a15f8da","version":1,"value":"[[\"South San Francisco, United States\"]]"}</t>
  </si>
  <si>
    <t>{"hash":"eea475d4ef8846be91bebff5628adec430436d7409362682946c7096190fa884","version":1,"value":"[[\"Cincinnati, United States.\"]]"}</t>
  </si>
  <si>
    <t>{"hash":"75d478fb5bbb819eeabe9e060eea087af6c04d213725e912ddba4d4ccaaf6dcc","version":1,"value":"[[\"Grand Cayman, Cayman Islands\"]]"}</t>
  </si>
  <si>
    <t>{"hash":"04f47c4ccc9e5856fdb54e77a78fc351e7cd982733bd5de6933e27981a4cbb21","version":1,"value":"[[\"Northvale, United States.\"]]"}</t>
  </si>
  <si>
    <t>{"hash":"bbc482916c9e8203147c310c71a0232ef7a1bd2c4b30874735dec72fd4aa48ad","version":1,"value":"[[\"Rockville, United States\"]]"}</t>
  </si>
  <si>
    <t>{"hash":"49e48e7a9aa4582a86b6723816d4a7f6ad62a8ac48b4f7b76ecef3e1e4197968","version":1,"value":"[[\"Bangkok, Thailand\"]]"}</t>
  </si>
  <si>
    <t>{"hash":"a834965702e8da2c8196d9a1a98c01a634cff6ea1becc931a4f1a0a316fed15f","version":1,"value":"[[\"St. Louis, United States.\"]]"}</t>
  </si>
  <si>
    <t>{"hash":"1da496f2fe46f3e49d172f66cf8157879d86f12462789d98e39eeea9663d3efa","version":1,"value":"[[\"San Diego, United States.\"]]"}</t>
  </si>
  <si>
    <t>{"hash":"d85498d763b577b034adf8bcd7d55a5be6f0c034a0691b727e1f4a9a96ca5393","version":1,"value":"[[\"Cardston, Canada\"]]"}</t>
  </si>
  <si>
    <t>{"hash":"971499f56d245d9fe7dfeff253b97bf8b294c52e8bd684a0753356ca824f12bd","version":1,"value":"[[\"Beverly Hills, United States.\"]]"}</t>
  </si>
  <si>
    <t>{"hash":"da549e3316212212292e3b7f1e2e4a4ab7a0a315bfa9320769fd171d1806ca16","version":1,"value":"[[\"Melbourne, Australia.\"]]"}</t>
  </si>
  <si>
    <t>{"hash":"91449e4cf31931d79f1032ff04e07e5e0b6e0162839c5763d53f4fe264ac43e0","version":1,"value":"[[\"Sparks, United States.\"]]"}</t>
  </si>
  <si>
    <t>{"hash":"e7e4a361c518c0ff2eebe89a88bae0e8963af02534c57371fa0a0b0afaf3fe68","version":1,"value":"[[\"Atlanta, United States\"]]"}</t>
  </si>
  <si>
    <t>{"hash":"8724a56884ff73fe40fb526facd87679d124cf0ca47f37f2d8436c3c073d159e","version":1,"value":"[[\"Toronto, Canada\"]]"}</t>
  </si>
  <si>
    <t>{"hash":"99d4a94e6b8528889d83367780a549b46533213e887169861021441b226f2ca4","version":1,"value":"[[\"Sugar Land, United States.\"]]"}</t>
  </si>
  <si>
    <t>{"hash":"5b74b2d39f74fdd080937323979f364a5db48d7d25dd47df9d0c401086f4e24b","version":1,"value":"[[\"Sunnyvale, United States.\"]]"}</t>
  </si>
  <si>
    <t>{"hash":"bfb4b5f2b7e681e84914e8e2fe7b05b417111b6dea3b6bf74e382f80ef73c496","version":1,"value":"[[\"Dublin, Ireland.\"]]"}</t>
  </si>
  <si>
    <t>{"hash":"4494c2cfe2c6d3a8f67d8cd9469f814193cee0a3b9e6a45e88e9d07440cddda8","version":1,"value":"[[\"Beijing, China.\"]]"}</t>
  </si>
  <si>
    <t>{"hash":"4864c33964e4dd049d21dd150e3ace1083dc2e8f0e903878ec855565ec9405de","version":1,"value":"[[\"Madison, United States.\"]]"}</t>
  </si>
  <si>
    <t>{"hash":"ad14c4501de935d3c8735a48cae66a24eb174fd3de747d2b38b413c60fd619ae","version":1,"value":"[[\"Houston, United States\"]]"}</t>
  </si>
  <si>
    <t>{"hash":"7ca4c724759dbc435c39318edc838cf2cf51f3acdcadecf79b20932dc543d3c9","version":1,"value":"[[\"Hsinchu, Taiwan\"]]"}</t>
  </si>
  <si>
    <t>{"hash":"f504c8d5b5ed5b2f7c26eccf1f319c9d6d704c36894a9e3d5489a087c2224037","version":1,"value":"[[\"Lake Zurich, United States\"]]"}</t>
  </si>
  <si>
    <t>{"hash":"b3d4d979d9a69b943cf50e90b033f5730097bda10ccef4561d140914c70c4147","version":1,"value":"[[\"Montclair, United States.\"]]"}</t>
  </si>
  <si>
    <t>{"hash":"33a4dc74ec20ea0d486a7bc1898c8514652ce7b4d9fab72e01bfde30b189a6fa","version":1,"value":"[[\"Denver, United States.\"]]"}</t>
  </si>
  <si>
    <t>{"hash":"b6c4e6c0c741d835c0a0b9d12344bdfe38865d4535abb2723ee272a4dd5e6600","version":1,"value":"[[\"Herzogenrath, Germany\"]]"}</t>
  </si>
  <si>
    <t>{"hash":"8ca4edc723d016fbf9edf3f11380d1d3f47b3ab86253b3bc7c94eb1ce7bc8936","version":1,"value":"[[\"Boulder, United States.\"]]"}</t>
  </si>
  <si>
    <t>{"hash":"6334fb53a1f832f6dfb82b2011a4fb68690fd6c7ec60d12213eebd2418525293","version":1,"value":"[[\"Vancouver, Canada.\"]]"}</t>
  </si>
  <si>
    <t>{"hash":"ed55025618e97e5e7a51410a26516a369e1df28a38fbead259051ef769b2c03d","version":1,"value":"[[\"San Francisco, United States.\"]]"}</t>
  </si>
  <si>
    <t>{"hash":"39550ed3b732f3f70b09a68b2917f2e2234e825d023b3497ea20cd8f0fb40559","version":1,"value":"[[\"Henderson, United States\"]]"}</t>
  </si>
  <si>
    <t>{"hash":"eb0510e4d8f0b500282d6290a4edd13e0f7d5a549649188eb163dd89c8df7233","version":1,"value":"[[\"Fort Lee, United States\"]]"}</t>
  </si>
  <si>
    <t>{"hash":"04652326383b3f64c26246cc0086a9871756daca0278ea6d3b94ab1e9027b0cb","version":1,"value":"[[\"Raleigh, United States.\"]]"}</t>
  </si>
  <si>
    <t>{"hash":"5b1525e99459dd9c5bae7cd355e455c98653dead9f23ab4d52f597508e803a6d","version":1,"value":"[[\"South Bend, United States\"]]"}</t>
  </si>
  <si>
    <t>{"hash":"bc652d55048b98723077a3c5a52dd9f38294501a0cee042e25ff1557d00029c7","version":1,"value":"[[\"HAVERTOWN, United States\"]]"}</t>
  </si>
  <si>
    <t>{"hash":"d4052e31d705c1f28c7ab3d2d06b6e4e8ff94b9f0cfcd5176d932b0e3b18a098","version":1,"value":"[[\"Causeway Bay, Hong Kong\"]]"}</t>
  </si>
  <si>
    <t>{"hash":"1dc5309a087d4d7a27718a18b41e31e299966110c83f374917eec4ecc3453919","version":1,"value":"[[\"Charlottesville, United States.\"]]"}</t>
  </si>
  <si>
    <t>{"hash":"a165334b4fae0d021695b707157242df47a805745c55c88c6b481b7b84835bd8","version":1,"value":"[[\"Ramsey, United States.\"]]"}</t>
  </si>
  <si>
    <t>{"hash":"afe538eb1706b94a0bf1507d3af63a3cabb3127de3932bafe5885134b7f0d051","version":1,"value":"[[\"The city listed in the address 94588 US is PLEASANTON.\"]]"}</t>
  </si>
  <si>
    <t>{"hash":"d5f53c22360739e924c0e00039cb0f9f61424d183516eb0184d4752eae0cb544","version":1,"value":"[[\"Concord, United States.\"]]"}</t>
  </si>
  <si>
    <t>{"hash":"bb554d6000b2c37a373a5d9ba23f313f4c52e71a9bc8694f50796a920b7059ba","version":1,"value":"[[\"Covington, United States.\"]]"}</t>
  </si>
  <si>
    <t>{"hash":"37d5503528576e0a246021acbe9ce0da45a2c78b429e9ab5b28550340375fa93","version":1,"value":"[[\"Woodland Park, United States\"]]"}</t>
  </si>
  <si>
    <t>{"hash":"b13567a6d6d292a5cf8b6540fb337e86758637577b601034b445e345c4a41fd0","version":1,"value":"[[\"Sacramento, United States.\"]]"}</t>
  </si>
  <si>
    <t>{"hash":"2b156a372eca3613521b953f39793d90fa00ab4b37a9fe3c3a264e45f2838072","version":1,"value":"[[\"Denver, United States\"]]"}</t>
  </si>
  <si>
    <t>{"hash":"c1556c9950cb4b28b798d494d59075d3ece8c857f5dbdda143531ffb53404e64","version":1,"value":"[[\"Winter Park, United States\"]]"}</t>
  </si>
  <si>
    <t>{"hash":"fbb570420b70ae1fa7596fc420e52f301ab7eb3a4eda765c882d313eb5242ffa","version":1,"value":"[[\"PARSIPPANY, United States\"]]"}</t>
  </si>
  <si>
    <t>{"hash":"d7457163f1437c033f5196595cdbe6ff468df6f03ec17fd0587103a022d7c783","version":1,"value":"[[\"San Mateo, United States\"]]"}</t>
  </si>
  <si>
    <t>{"hash":"dde57a50b741cda5e642739ef1b547341672c88a8c3d3d72ee73fabf8c1194d5","version":1,"value":"[[\"Murrieta, United States.\"]]"}</t>
  </si>
  <si>
    <t>{"hash":"16957d0c3156f40e34eb5d63cb05d86c523e1abcda97d55597f01135828df047","version":1,"value":"[[\"Houston, United States\"]]"}</t>
  </si>
  <si>
    <t>{"hash":"e57581658804794be05222eed56b13e7529857ec096b9cb2a38fc939d440efd3","version":1,"value":"[[\"Tokyo, Japan\"]]"}</t>
  </si>
  <si>
    <t>{"hash":"0df58ac9fb2543ca8099ff8fe2c0835d13258c6923e15d7bf83caf014031d2f9","version":1,"value":"[[\"Vancouver, Canada.\"]]"}</t>
  </si>
  <si>
    <t>{"hash":"729596c0ecc6e17e56ce8a26805275e221a32d461f0cc5071728e3020e79838c","version":1,"value":"[[\"Hong Kong, China\"]]"}</t>
  </si>
  <si>
    <t>{"hash":"3645999edc65487f5bfdd19eadb6f2c86d6207ee7a5ebfe57ad712c91848b8e9","version":1,"value":"[[\"Houston, United States.\"]]"}</t>
  </si>
  <si>
    <t>{"hash":"95559ac318c4c08087e6f39970853e17a74fa6aed82418046cb7b1daf6d19a9c","version":1,"value":"[[\"Charlotte, United States\"]]"}</t>
  </si>
  <si>
    <t>{"hash":"3c45a45f894e605d052925f60575295a12f3be9d91dac5dcf12fa2147f1c2a37","version":1,"value":"[[\"Redmond, United States\"]]"}</t>
  </si>
  <si>
    <t>{"hash":"2c35a46b20b7649fb278b5012b00faff1bea215b852af8b6122cfcbcfd97a8c6","version":1,"value":"[[\"Atlanta, United States\"]]"}</t>
  </si>
  <si>
    <t>{"hash":"1345a923e80ee52bd3f643a30db2d7780ae86e41422b22b97e8f2ffb46c343b0","version":1,"value":"[[\"Toronto, Canada.\"]]"}</t>
  </si>
  <si>
    <t>{"hash":"ba65abaa165709ef4e2bfd2aa03ef0f8da745e59fb544ebf25be3b8efa1d9a99","version":1,"value":"[[\"Westlake Village, United States\"]]"}</t>
  </si>
  <si>
    <t>{"hash":"7b95b1456b2b359656ba97ffc0eec91eb74c5512c19b9b3e0fcaaa1934f857bd","version":1,"value":"[[\"San Diego, United States.\"]]"}</t>
  </si>
  <si>
    <t>{"hash":"b565b8e1e49464d09415352adb90c7959fe87c8213cea47d7549434a8ca3f009","version":1,"value":"[[\"San Mateo, United States\"]]"}</t>
  </si>
  <si>
    <t>{"hash":"e1b5b9a15fe27c526088bd4e88bf144ebdb4bf643135cfce7492129bda741ff5","version":1,"value":"[[\"Fremont, United States.\"]]"}</t>
  </si>
  <si>
    <t>{"hash":"0535c41a04a1b6cadb39c7e1f784ae21d940dee0e181dbeaa60977d5d6d0e1e5","version":1,"value":"[[\"Los Angeles, United States.\"]]"}</t>
  </si>
  <si>
    <t>{"hash":"1b05c74a1b97e4e42a5ad84af3f72e6081ed685179e419d99957ff392e194727","version":1,"value":"[[\"Dubai, United Arab Emirates\"]]"}</t>
  </si>
  <si>
    <t>{"hash":"ecb5c97b6c1c2b91a22f457e8e54cc5a9d305b886ec8205abe4fa9b0bf64187a","version":1,"value":"[[\"Stony Brook, United States.\"]]"}</t>
  </si>
  <si>
    <t>{"hash":"2ce5e12f82c75520f32705595fd659e44218358417787fb3720ac83d4108d5f1","version":1,"value":"[[\"Simi Valley, United States.\"]]"}</t>
  </si>
  <si>
    <t>{"hash":"fc75e1abe42f691a8c6e272c4aef1209f3bf1546673bcf55f5a7f6b9eaed3b92","version":1,"value":"[[\"Pembroke, Bermuda.\"]]"}</t>
  </si>
  <si>
    <t>{"hash":"85c5e53a60f960aea0294e9770417f50c56b4783966982cd70d1295937628567","version":1,"value":"[[\"San Francisco, United States.\"]]"}</t>
  </si>
  <si>
    <t>{"hash":"b6b5f5f3f1bb3ed322829503ef8532a6e2701b414800c720cd4004c80d08e2f6","version":1,"value":"[[\"Vancouver, Canada\"]]"}</t>
  </si>
  <si>
    <t>{"hash":"c995f87b6ca0246bd12381c6c9aaaf42564eb99f5d0280531b7a06ddeb9cbfa3","version":1,"value":"[[\"Columbus, United States.\"]]"}</t>
  </si>
  <si>
    <t>{"hash":"82b5ff62b62bcb0f84fac228ae1c27a4eba85b31ed162520d8fe2848b984df14","version":1,"value":"[[\"New Romney, United Kingdom\"]]"}</t>
  </si>
  <si>
    <t>{"hash":"2c86039cfeb1876a9e382530970df14557e905188fa60c39d18f04a1c5608bcf","version":1,"value":"[[\"Aventura, United States.\"]]"}</t>
  </si>
  <si>
    <t>{"hash":"4126052b82900b8ea61e39af61696e38aaa7305f7c765bd7a9215c2d263ee39c","version":1,"value":"[[\"HAYWARD, United States\"]]"}</t>
  </si>
  <si>
    <t>{"hash":"6e360585988c4a16fd499420bd5581ba25a307e2ee4f3ed6c80d7a20111a8257","version":1,"value":"[[\"Sault Ste. Marie, Canada.\"]]"}</t>
  </si>
  <si>
    <t>{"hash":"380609fb50991133aebfa5109e7ac1e234d5e030c2f57577ed9b48126ae01cfb","version":1,"value":"[[\"Foster City, United States.\"]]"}</t>
  </si>
  <si>
    <t>{"hash":"0ac60b6368df515003d11a0c0564986d121bd0c181330cf412a3a0c6dc9b9543","version":1,"value":"[[\"Cupertino, United States.\"]]"}</t>
  </si>
  <si>
    <t>{"hash":"10b60de8b36203fffec8637cc9dfe46618a2b425232014d7d0a1ad3db54b0a44","version":1,"value":"[[\"Cardiff, United Kingdom\"]]"}</t>
  </si>
  <si>
    <t>{"hash":"58b6114e8168986ea7ebafc7124e8ed2ca8576e51384eb35ffc600a7f9800859","version":1,"value":"[[\"Lund, Sweden.\"]]"}</t>
  </si>
  <si>
    <t>{"hash":"d766145fc477cd3186939dba5b87b7675daa6b12a202bf90986b8d00176c0eb2","version":1,"value":"[[\"FORT MYERS, United States\"]]"}</t>
  </si>
  <si>
    <t>{"hash":"d1f615935fdd29b1e0086e159ab11f9d524bb4cee5f19bffdd0702be9b5f24f2","version":1,"value":"[[\"Santa Barbara, United States\"]]"}</t>
  </si>
  <si>
    <t>{"hash":"c9f61ff8272a15912887357198f2305cff72077bb716ca4536ed7f97890a031c","version":1,"value":"[[\"Boston, United States.\"]]"}</t>
  </si>
  <si>
    <t>{"hash":"06664461ce73ae66e38a7523881441a61557dea5b16c985211b93ad04d9a758d","version":1,"value":"[[\"Vancouver, Canada.\"]]"}</t>
  </si>
  <si>
    <t>{"hash":"48264ec8cdc141989305199f4f289a559d941dd99bb19d2bb5c58f8e6c1cf804","version":1,"value":"[[\"Oakville, Canada.\"]]"}</t>
  </si>
  <si>
    <t>{"hash":"10964f6fb76a176f9cf08f1a1a028122dfff7fcf071509541883ad6b20a4b7b9","version":1,"value":"[[\"Cambridge, United States.\"]]"}</t>
  </si>
  <si>
    <t>{"hash":"f51661bc55bca1086d00bdba6623e115f051f97b7abd4bd30c4e67941c30ecdb","version":1,"value":"[[\"New York, United States.\"]]"}</t>
  </si>
  <si>
    <t>{"hash":"7aa662a8c80e6cb87035bf59cfda8de46eb4ca327f43f2097a1eed7bcebc9689","version":1,"value":"[[\"Paris, France.\"]]"}</t>
  </si>
  <si>
    <t>{"hash":"e1166adfbf7d33c91f2cb33d9eb8c2ffdd819f1b2188dc9727dc48e8a132e9f8","version":1,"value":"[[\"Gaithersburg, United States\"]]"}</t>
  </si>
  <si>
    <t>{"hash":"a6767152f596441189e34ce6a019bd8830bab74cdd2c58ed15e765a4b13ee976","version":1,"value":"[[\"Fremont, United States\"]]"}</t>
  </si>
  <si>
    <t>{"hash":"a036732f680f77df89cd9eef7502baec945ab26440320892a82c90c559812b54","version":1,"value":"[[\"Bolingbrook, United States.\"]]"}</t>
  </si>
  <si>
    <t>{"hash":"c426788fa40fe1eee824524379adc9c9d3a94c59eda45792ba7ea83174375d3f","version":1,"value":"[[\"Baden, Switzerland\"]]"}</t>
  </si>
  <si>
    <t>{"hash":"71e693489d06787743212729b060b7739b5662a21d044bf9f7512826a26a5f98","version":1,"value":"[[\"Beijing, China.\"]]"}</t>
  </si>
  <si>
    <t>{"hash":"606694ae2f39fb38c8c14ceb29913903c9c1aafc589dd83a10a216b1fa3385e5","version":1,"value":"[[\"Madrid, Spain\"]]"}</t>
  </si>
  <si>
    <t>{"hash":"d52695916934fbb6e6ad5417e4e0579d7ef6e3480b65adac2570c1050bc9839d","version":1,"value":"[[\"St. Louis, United States.\"]]"}</t>
  </si>
  <si>
    <t>{"hash":"61e6975cabdf1b98f717d873cb734df2ca82c2828c48374dd30ab173bda07e0b","version":1,"value":"[[\"MILWAUKEE, United States\"]]"}</t>
  </si>
  <si>
    <t>{"hash":"1cb6997bd3cd32cc2907391772fd193034cb8b86e954f8e9be85b3ac2dfe23ce","version":1,"value":"[[\"Toronto, Canada.\"]]"}</t>
  </si>
  <si>
    <t>{"hash":"43269a2a0630e11a27a4bdf732b3d03b2fd1d07f7bca8948c5d0e781928eb3a3","version":1,"value":"[[\"Concord, Canada.\"]]"}</t>
  </si>
  <si>
    <t>{"hash":"48a6a35e70e838f7a60f81e9b3b24b3fbed5910fe50f854fa1827b2dd569f312","version":1,"value":"[[\"Beijing, China.\"]]"}</t>
  </si>
  <si>
    <t>{"hash":"bfc6a7a2a579641e403177fa0a85fa9d54ffbe0f99b64d178a462871428c41c5","version":1,"value":"[[\"Tempe, United States.\"]]"}</t>
  </si>
  <si>
    <t>{"hash":"a666b0831628d6e2bed646dee00d97660bd1712805673a75a19178db05e9f60b","version":1,"value":"[[\"Uniondale, United States\"]]"}</t>
  </si>
  <si>
    <t>{"hash":"2a06b14019b33362f94ab497def4b33fed9fc054b3e6c4bb4d01a155dc8a372a","version":1,"value":"[[\"Boston, United States\"]]"}</t>
  </si>
  <si>
    <t>{"hash":"7626b1a3d225f61222a97b7ee0c092e7cd17eb906711f12d46af97be99c4a69d","version":1,"value":"[[\"Amsterdam, Netherlands.\"]]"}</t>
  </si>
  <si>
    <t>{"hash":"f536b2a0e9d82e12044986fcbfd6ebf9c55c071aac6f2094739d80e1b8649243","version":1,"value":"[[\"Quezon City, Philippines\"]]"}</t>
  </si>
  <si>
    <t>{"hash":"6c56ce64f5cd9e44a1c8b4f4310e9d1be3d9cd9b19ce55a517113e236909654d","version":1,"value":"[[\"New York, United States\"]]"}</t>
  </si>
  <si>
    <t>{"hash":"3926d14cc6aac3a5b4d4ea56cf3cf719962e25cf673f1c707ad7978cbbad12c4","version":1,"value":"[[\"Dallas, United States.\"]]"}</t>
  </si>
  <si>
    <t>{"hash":"0036d79866c9f0d66a2a13675bee16b960f8522454a2f99efb0fd73e5f82d333","version":1,"value":"[[\"Miami, United States\"]]"}</t>
  </si>
  <si>
    <t>{"hash":"17e6d85e4330fa1dd40ef82a087ebdb13811e014a02262c4cac7af337fa54d2d","version":1,"value":"[[\"Sao Paulo, Brazil.\"]]"}</t>
  </si>
  <si>
    <t>{"hash":"20d6d91e6b3f020f57c54ca0d16c77504d1c88f42fa9331193deab2dc025d1fa","version":1,"value":"[[\"Markham, Canada.\"]]"}</t>
  </si>
  <si>
    <t>{"hash":"d716dd6959a86ff6287dd530c9605cc81e669a2584cc9939e5f03c085e8e01dc","version":1,"value":"[[\"Wichita, United States.\"]]"}</t>
  </si>
  <si>
    <t>{"hash":"0b76dda0f7f1edbd753aecd42040b8d05bfa25ed82b6b90eb2f858bf0b6b5ab1","version":1,"value":"[[\"Franklin, United States.\"]]"}</t>
  </si>
  <si>
    <t>{"hash":"3816e2fabad822fb7af7680cd7556dd70d1d5200de6433c9fb293f6e25918879","version":1,"value":"[[\"Old Bethpage, United States\"]]"}</t>
  </si>
  <si>
    <t>{"hash":"daa6eb418a293e8119fdf36d03ee194ff14a5f92a8be32e55a412fd585b5eeaf","version":1,"value":"[[\"Grand Forks, United States\"]]"}</t>
  </si>
  <si>
    <t>{"hash":"bb66fd906289f070d9c1e6b08ff3ad882b2ce2a09d7a43cbc6daf101b4032757","version":1,"value":"[[\"Pasadena, United States\"]]"}</t>
  </si>
  <si>
    <t>{"hash":"a207125970e4a70a5ba361330ffb1b5075d8b4658adff1474726c2a10e611e28","version":1,"value":"[[\"Sagamihara-shi, Japan.\"]]"}</t>
  </si>
  <si>
    <t>{"hash":"38b712a7b1f80aa18018d01c410a36ef51427ff517af53d6d196f22392201d54","version":1,"value":"[[\"Perth, Australia.\"]]"}</t>
  </si>
  <si>
    <t>{"hash":"800716c42ebc8095b939c71d766dfbd3612e7686c7c0ef84595e0483f7dd18ff","version":1,"value":"[[\"Denver, United States\"]]"}</t>
  </si>
  <si>
    <t>{"hash":"3a371b45eeb1631b12f93bca3ebe88b033478f036a3e24f25aa1f49e6877076b","version":1,"value":"[[\"Chicago, United States.\"]]"}</t>
  </si>
  <si>
    <t>{"hash":"fc87337859036b67c7548d636bde9ef4bd691bcaaad591f202f6d18d6fc6de6a","version":1,"value":"[[\"New York, United States.\"]]"}</t>
  </si>
  <si>
    <t>{"hash":"3cb739663e4d96dfbfed600b758e0e747e7c49a8b48838ce56ff180ce9d98e61","version":1,"value":"[[\"Atlanta, United States\"]]"}</t>
  </si>
  <si>
    <t>{"hash":"70173d2e6d5012fe71d08b691763caecad19773446283e331f1b2017e0381beb","version":1,"value":"[[\"Sugar Land, United States\"]]"}</t>
  </si>
  <si>
    <t>{"hash":"20c7467caf2913f8597af53c80adfb6bfb3b4469c913efb8947d224507695f9d","version":1,"value":"[[\"San Diego, United States.\"]]"}</t>
  </si>
  <si>
    <t>{"hash":"9c774dcffcad80de06bde9f97dbd6f7555bfddadd7dac78fa1220b3e4d65150e","version":1,"value":"[[\"Longueuil, Canada.\"]]"}</t>
  </si>
  <si>
    <t>{"hash":"8d6757c79b2cd556ac95e0986eb3d3f992351ae62d84472191037df4cceb5cfa","version":1,"value":"[[\"San Antonio, United States.\"]]"}</t>
  </si>
  <si>
    <t>{"hash":"54c757fc23e285dc566b52f9e76c10fef294aa8017db3cac1efa8d34d0669329","version":1,"value":"[[\"Sheridan, United States.\"]]"}</t>
  </si>
  <si>
    <t>{"hash":"e5b7589a87ad1f849727c61bbef1eba7e584c6f154eefc303148c5a876329073","version":1,"value":"[[\"Staten Island, United States.\"]]"}</t>
  </si>
  <si>
    <t>{"hash":"cbf75ce6d973af11b61349b6e265072c2a73e88f97d6929af8da7d176652fa6a","version":1,"value":"[[\"Mountain View, United States\"]]"}</t>
  </si>
  <si>
    <t>{"hash":"d0175e66d4eb7a808acb270644b4402c83d84f35db82d877fbac2e66047381a1","version":1,"value":"[[\"Santiago, Chile.\"]]"}</t>
  </si>
  <si>
    <t>{"hash":"17276499550533abc178ac0b6c2837172f7c6550a70e3711c46c666c49310402","version":1,"value":"[[\"Amsterdam, Netherlands.\"]]"}</t>
  </si>
  <si>
    <t>{"hash":"b0a7728f0f5d8ddc02e4657696c1509aef77e7e822f9626a0cdf993181439222","version":1,"value":"[[\"New York, United States.\"]]"}</t>
  </si>
  <si>
    <t>{"hash":"8b577334355e489603a20472d475be218bb4df544ade23acb9a561b7cd734cfb","version":1,"value":"[[\"San Diego, United States.\"]]"}</t>
  </si>
  <si>
    <t>{"hash":"0097862da9b76225656cc0414553872d2650201eb50b37be3155e024beed502f","version":1,"value":"[[\"New York, United States.\"]]"}</t>
  </si>
  <si>
    <t>{"hash":"cc878bcd5265a624cee26a667344d564f53b7bd2860fa210d124a05c550b1a8e","version":1,"value":"[[\"Dublin, Ireland\"]]"}</t>
  </si>
  <si>
    <t>{"hash":"1d9796e07ea234a806f792ebca986ce104eb8dd00eecd1e5e37af11f8be7da48","version":1,"value":"[[\"Duluth, United States\"]]"}</t>
  </si>
  <si>
    <t>{"hash":"2f279d03bf0973bd854596f0ebd0cfe7539941419038a595f3333df67cbc1567","version":1,"value":"[[\"Winter Park, United States.\"]]"}</t>
  </si>
  <si>
    <t>{"hash":"bd07a434d247441dea9c8261a32e96d11c4189d70875b886974ae9db817c950f","version":1,"value":"[[\"Berwyn, United States.\"]]"}</t>
  </si>
  <si>
    <t>{"hash":"52c7acfef00505077f71c1527ec962c367a88a9455cc8ddcdb110285828577eb","version":1,"value":"[[\"Sumas, United States\"]]"}</t>
  </si>
  <si>
    <t>{"hash":"7f57ad4e5ab0f96ffa9986707d2acf10562c8af7fe05766dd54caaafbcdd6edf","version":1,"value":"[[\"Amsterdam, Netherlands.\"]]"}</t>
  </si>
  <si>
    <t>{"hash":"ae17ae9b0b6ce46c469d73fabe1d7e7bee8147df928cd3f81151e49a25dd8ae4","version":1,"value":"[[\"Atlanta, United States.\"]]"}</t>
  </si>
  <si>
    <t>{"hash":"6367b1dcab178aff00b8ccf0a8f3b9392015538e7500e7bbeb7aad2fb37f0534","version":1,"value":"[[\"Alpharetta, United States.\"]]"}</t>
  </si>
  <si>
    <t>{"hash":"feb7ba301e0c7c0c718a0be81f7d71cc6b02a47d2ad22201920564d3a8031c6e","version":1,"value":"[[\"Chengdu, China.\"]]"}</t>
  </si>
  <si>
    <t>{"hash":"37e7c774ae6ae090d9ce09f8b3b94e2976a8d0780cb4182eb4d8f9db0836b009","version":1,"value":"[[\"North Chicago, United States\"]]"}</t>
  </si>
  <si>
    <t>{"hash":"7d17c7e27e401bd3f05e99685a6b99a46b96187a047f7fa6d6abe4d57354feba","version":1,"value":"[[\"Melbourne, Australia.\"]]"}</t>
  </si>
  <si>
    <t>{"hash":"7f67d10d446688da2cb72b3a35b7d02d847faede6086cc0a68317bf439e58a1d","version":1,"value":"[[\"Amsterdam, Netherlands.\"]]"}</t>
  </si>
  <si>
    <t>{"hash":"7897d71a707c3767047e875d2c95e4725bd1883d9af880707545c37deb40b72c","version":1,"value":"[[\"Beverly, United States.\"]]"}</t>
  </si>
  <si>
    <t>{"hash":"c977dafa7291ca3b4ea2de0639c5538cf9d17b5045641c20b98c9daf89f805eb","version":1,"value":"[[\"Rogers, United States.\"]]"}</t>
  </si>
  <si>
    <t>{"hash":"d477dcf0eba73843e3b759859c8b9819bd781207600c50a9b44bacbd39a5c80e","version":1,"value":"[[\"CALGARY, Canada\"]]"}</t>
  </si>
  <si>
    <t>{"hash":"3c57efb9fe6b3724c29bc9c7e7b0e2791013b2dfcea4501f3899533c556bff2e","version":1,"value":"[[\"Tokyo, Japan.\"]]"}</t>
  </si>
  <si>
    <t>{"hash":"9f97f24315786cbb0950e4f604516df8de256aac080562a6047050171294f7e1","version":1,"value":"[[\"Miami, United States.\"]]"}</t>
  </si>
  <si>
    <t>{"hash":"c1280168465b7d78f117c8c4e5e994d1cfb4c2b47c35ad6ba764a1ef54591af3","version":1,"value":"[[\"Shanghai, China.\"]]"}</t>
  </si>
  <si>
    <t>{"hash":"386806c6e1ea89b4da36822b0e7a71b1001986fa45dbe905eee6b6e2890e8b29","version":1,"value":"[[\"Shelton, United States.\"]]"}</t>
  </si>
  <si>
    <t>{"hash":"24880db9c4500d24d6721ba9ac2d0bacff27be213adb41186518f08186fbf978","version":1,"value":"[[\"Bruxelles, Belgium.\"]]"}</t>
  </si>
  <si>
    <t>{"hash":"dc482efe8aff32ad64a840d163cc4da4604da97c32128591f8be96b1ead4c736","version":1,"value":"[[\"Baudette, United States.\"]]"}</t>
  </si>
  <si>
    <t>{"hash":"4c9835ed1adc727f965ff30544b5d2e79fcea34b2c7d641e0e2a64ecf10e36f8","version":1,"value":"[[\"Vancouver, Canada.\"]]"}</t>
  </si>
  <si>
    <t>{"hash":"71c8412cc148aff0edb661ba9fc64231ff69e702d063c4ecdf22b298d52b02c6","version":1,"value":"[[\"Long Island City, United States\"]]"}</t>
  </si>
  <si>
    <t>{"hash":"660845424d03442006c92e6513cdac2a541c91f7c4459d338eee5748d6cf2074","version":1,"value":"[[\"Costa Mesa, United States.\"]]"}</t>
  </si>
  <si>
    <t>{"hash":"14f846d7daca874a21b4960c088b7b649c4ae90f068c295856ae904c5a06cb5d","version":1,"value":"[[\"Summerville, Canada\"]]"}</t>
  </si>
  <si>
    <t>{"hash":"eb084d890f07f6511420df8cac76a6fba0bbb28da12b9d90aec848a0b11a42ea","version":1,"value":"[[\"New Albany, United States\"]]"}</t>
  </si>
  <si>
    <t>{"hash":"cab85004d230578079af4e0531fdcb1db8f12bf4c425347ff39c90b9dff74aa6","version":1,"value":"[[\"Dallas, United States.\"]]"}</t>
  </si>
  <si>
    <t>{"hash":"60f856c274113ab1aa7f5632ab170f7108dd5d422b295de1bdb680acfdddb16a","version":1,"value":"[[\"Mission Viejo, United States\"]]"}</t>
  </si>
  <si>
    <t>{"hash":"db585f9b8c7a3da1dde976c326aba2012109ba5bd38c5070d2b4a3d55b7ccc81","version":1,"value":"[[\"Markham, Canada\"]]"}</t>
  </si>
  <si>
    <t>{"hash":"89d865b2efbe6ddc26e956ab0f673b5b43d75787484364b84db5347e0503a2c9","version":1,"value":"[[\"Victoria, Canada.\"]]"}</t>
  </si>
  <si>
    <t>{"hash":"45a8665068ded53f8ae83671b1efe970b43a17c92ea1b4ddc19bc11c008f7a51","version":1,"value":"[[\"New York, United States\"]]"}</t>
  </si>
  <si>
    <t>{"hash":"6488694031cd5b66abd44f97b4f3b2fa8d6e89437ec9704fe57ef46ff54585ff","version":1,"value":"[[\"Koebenhavn K, Denmark.\"]]"}</t>
  </si>
  <si>
    <t>{"hash":"41686f52634c154cf91954fbdc08abbd56bf0431b4dcac18ad53ca90077f2f63","version":1,"value":"[[\"Henderson, United States.\"]]"}</t>
  </si>
  <si>
    <t>{"hash":"27a874bf6ab7a0f9398e71fce0216bbe817e81bd0e7914cebf157a89947ee802","version":1,"value":"[[\"Williamsville, United States\"]]"}</t>
  </si>
  <si>
    <t>{"hash":"14a876bc5d5844c57fd2639a40d78402097c7e8649ead39e6873ff6ee547c442","version":1,"value":"[[\"Pembroke, Bermuda.\"]]"}</t>
  </si>
  <si>
    <t>{"hash":"c8e8830c05688f615a0ae8268c74fcd99671ec035deb0b9c469838478feece8a","version":1,"value":"[[\"London, United Kingdom\"]]"}</t>
  </si>
  <si>
    <t>{"hash":"f6f8890d9a7b847e7037e958a1b662d062742778369b5a561ecb7330bcc04249","version":1,"value":"[[\"Northborough, United States\"]]"}</t>
  </si>
  <si>
    <t>{"hash":"86b8935a44f8dde4cf57c7d097759478aa680bbaa97d975b8d6808fdd9c0fedf","version":1,"value":"[[\"Cambridge, United States.\"]]"}</t>
  </si>
  <si>
    <t>{"hash":"f0a899075f340ae3a1f7a5d3260da4ff9d2082bf974c97e91cb5f51fb5e1e07e","version":1,"value":"[[\"Vancouver, Canada.\"]]"}</t>
  </si>
  <si>
    <t>{"hash":"8c28a1106ac39cbd768a3331fa4fef8317ceebd1cd54b4c76f4410ca036bf9f0","version":1,"value":"[[\"Lanham, United States.\"]]"}</t>
  </si>
  <si>
    <t>{"hash":"a648ace58f96e25d6ed740a8e18d045d58a4b2db01e668eb10272f14948417e9","version":1,"value":"[[\"Wilmington, United States.\"]]"}</t>
  </si>
  <si>
    <t>{"hash":"6518ae973f834326b9e4d1f03f10cd14bc337df722e78fe97c7102d8765d4e32","version":1,"value":"[[\"Santa Clara, United States\"]]"}</t>
  </si>
  <si>
    <t>{"hash":"18d8b2f0513af63593f8e88fdb340f6b2c48e874bcbed8d5d163726312c4c0c9","version":1,"value":"[[\"San Diego, United States.\"]]"}</t>
  </si>
  <si>
    <t>{"hash":"7c98b56aca6b8da55973fcf822745f78900b5693b391b9b18d5d925349f83e65","version":1,"value":"[[\"Toronto, Canada.\"]]"}</t>
  </si>
  <si>
    <t>{"hash":"2418be384f7e62d7c6b4166dc52f9570b04b0d3c609722e925885539c676b559","version":1,"value":"[[\"Raleigh, United States\"]]"}</t>
  </si>
  <si>
    <t>{"hash":"eb38c6bd798b6eb994b26e55c6586ddaade155c480d2ad95bf8f1ce00cf8ba8e","version":1,"value":"[[\"Los Angeles, United States.\"]]"}</t>
  </si>
  <si>
    <t>{"hash":"b678c821b13544151f275e683ffd0af31c1c1c436cf7b8bddf0390c65bdb7e65","version":1,"value":"[[\"Paramus, United States\"]]"}</t>
  </si>
  <si>
    <t>{"hash":"ca98c8ad86e840072bc05dca909930762bb7c0093c43efff09804f256ff9ef0d","version":1,"value":"[[\"Baton Rouge, United States.\"]]"}</t>
  </si>
  <si>
    <t>{"hash":"e748cca7d92dd3bfeeb40aa0576f7866b39a4946457e11331816cd2f31dc3177","version":1,"value":"[[\"Solana Beach, United States\"]]"}</t>
  </si>
  <si>
    <t>{"hash":"a388d465377c0b191256a6e9e7c17ae90b13d504103c47d9db0b70259b974e25","version":1,"value":"[[\"Emeryville, United States.\"]]"}</t>
  </si>
  <si>
    <t>{"hash":"7a58d6da1a7102cb732cb3a6a9d8cf7dd208d33b97f44c224f327cf85076c420","version":1,"value":"[[\"Tel Aviv-Yafo, Israel\"]]"}</t>
  </si>
  <si>
    <t>{"hash":"faa8dfe5967eb34d9a122b708903b17e182b437b623476fb4767586eea298d70","version":1,"value":"[[\"Kinderhook, United States.\"]]"}</t>
  </si>
  <si>
    <t>{"hash":"6188e4068cc823b0f3088b25a695fe81b651223be11a98088f6a1e366e936724","version":1,"value":"[[\"New York City, United States.\"]]"}</t>
  </si>
  <si>
    <t>{"hash":"40a8eb93770e17a6052e06b00495bffaabd561b1446628dd9d50dc71b64585ad","version":1,"value":"[[\"Atlanta, United States\"]]"}</t>
  </si>
  <si>
    <t>{"hash":"0ae8f4c91b34f99555ca5f75e06b3b8b19489215d995dcede8423055667a0077","version":1,"value":"[[\"Alameda, United States.\"]]"}</t>
  </si>
  <si>
    <t>{"hash":"f7f8f895e02dba5cca3a9c9d7ffb843e9fc0f8b7587ad4fbcc04349d1973efeb","version":1,"value":"[[\"Hod Hasharon, Israel\"]]"}</t>
  </si>
  <si>
    <t>{"hash":"66790182688f71bfff5ac2a53efa76fb28b56a35574ec57fb01d072da945b6f1","version":1,"value":"[[\"Herndon, United States.\"]]"}</t>
  </si>
  <si>
    <t>{"hash":"06390479a71fb4bfeeb47462b9459a0eec2c148990ca91fb40311bc5a0eafa76","version":1,"value":"[[\"Kuala Lumpur, Malaysia.\"]]"}</t>
  </si>
  <si>
    <t>{"hash":"5ab90d41e5491b8d45b324633238cb0daff9cdac1cb690f2dc17ce506e549d4a","version":1,"value":"[[\"HANGZHOU, China\"]]"}</t>
  </si>
  <si>
    <t>{"hash":"76791030892eac1f57568299a9e255a3172997c51d1fa8fb279fc6a45a305c1f","version":1,"value":"[[\"Pasadena, United States.\"]]"}</t>
  </si>
  <si>
    <t>{"hash":"f5e912c7697e371b3cda3315baced2978dc6608e37b91d4c45002f988cd50790","version":1,"value":"[[\"New York, United States.\"]]"}</t>
  </si>
  <si>
    <t>{"hash":"879919e550285cfb902811b30ce621212a6c63fd43f766e009d63c89700b166d","version":1,"value":"[[\"Toronto, Canada.\"]]"}</t>
  </si>
  <si>
    <t>{"hash":"32491b0dacad45b3aab5c6afe50610df4bff45f7ff2a49826c6f1b7962c34b0b","version":1,"value":"[[\"Montreal, Canada.\"]]"}</t>
  </si>
  <si>
    <t>{"hash":"4de92e20df9f773c4339b29db608f7a498e85024b07c2f56c368828093d0c90f","version":1,"value":"[[\"Tampa, United States.\"]]"}</t>
  </si>
  <si>
    <t>{"hash":"58f931da38b96d9d8bc23bf5f5f63a29fcdb2b74f427e92a4495bf72b35498e3","version":1,"value":"[[\"Long Beach, United States.\"]]"}</t>
  </si>
  <si>
    <t>{"hash":"f23939a11bf4e10e2b886c55ab236d3174c3a1e344bd405f0e0ea5b73d6c9629","version":1,"value":"[[\"Hamilton, Bermuda\"]]"}</t>
  </si>
  <si>
    <t>{"hash":"e8193be3624328603d7d2d35c5e768de0b8629079f0e4c874b96c85952165c4f","version":1,"value":"[[\"Vancouver, Canada.\"]]"}</t>
  </si>
  <si>
    <t>{"hash":"da693d5de20a1e2e0a29f69822edb718b9d344d1e01f692b1dd6cfe6b3f7b10c","version":1,"value":"[[\"New York City, United States.\"]]"}</t>
  </si>
  <si>
    <t>{"hash":"e1b940da2191a57a014fa54a7b76a45dcc8b74280b04fa755dfe9681979b1493","version":1,"value":"[[\"Roswell, United States\"]]"}</t>
  </si>
  <si>
    <t>{"hash":"1e794b3f4cd63782386d1c72781ba00a8c6a4cd019d581629cb9836ca93d9e57","version":1,"value":"[[\"Las Vegas, United States.\"]]"}</t>
  </si>
  <si>
    <t>{"hash":"15694cfd479244112df2b7b87d94189eb73ce09bde8bb0fd938494386b22c9ee","version":1,"value":"[[\"Tempe, United States.\"]]"}</t>
  </si>
  <si>
    <t>{"hash":"c8b9502cdfea38eb46d46aff9d4520cc4258910d4f1285e4af47dd19b35555f4","version":1,"value":"[[\"Waltham, United States.\"]]"}</t>
  </si>
  <si>
    <t>{"hash":"9bc951301a6d1edcf164a2f96f6979dae6e4189740a90d310733ac9b8c3af864","version":1,"value":"[[\"Coral Gables, United States.\"]]"}</t>
  </si>
  <si>
    <t>{"hash":"1bb9560996c867fa3a53eebc8b15f21d8d628d7b78c62b7da6da4774767de58b","version":1,"value":"[[\"Atlanta, United States\"]]"}</t>
  </si>
  <si>
    <t>{"hash":"4839597ccfc36f55fe6727d48e7769e910e83715faac6d11d0e7da7cb7fa18d3","version":1,"value":"[[\"Burr Ridge, United States.\"]]"}</t>
  </si>
  <si>
    <t>{"hash":"08e95f4d3ad30946234c787c50c182d82473b6825dcacc4a3552ca6e1bb342dd","version":1,"value":"[[\"Yonkers, United States.\"]]"}</t>
  </si>
  <si>
    <t>{"hash":"a4d96039926b9cbb492e37a2fe8f773b29dfa66f676e9388e8b64c5aa8e6b477","version":1,"value":"[[\"Toronto, Canada.\"]]"}</t>
  </si>
  <si>
    <t>{"hash":"9eb9605f91fdbf162e5077f88bc0a042fd62efe2318731e583b5e49545aa513b","version":1,"value":"[[\"Vancouver, Canada.\"]]"}</t>
  </si>
  <si>
    <t>{"hash":"c49961b9833601508aa23e8a6125455ca97d47a4164c942049c286d95b91cc77","version":1,"value":"[[\"Armstrong, United States\"]]"}</t>
  </si>
  <si>
    <t>{"hash":"1f2961f3bc2cf3d1a7666aad3016d3e9a43690003d86007b9a5b04bc6f46b523","version":1,"value":"[[\"Markham, Canada.\"]]"}</t>
  </si>
  <si>
    <t>{"hash":"6fe9622fc850ba07670eb60f8dbbdd219f9ea38e0cd5d09c425c0eea0d0b65ac","version":1,"value":"[[\"Calgary, Canada.\"]]"}</t>
  </si>
  <si>
    <t>{"hash":"df4964de95981c3fb7e28ce09848b84afd4b0bc46a337ea81f216dc1a6cd2266","version":1,"value":"[[\"SILVER SPRING, United States\"]]"}</t>
  </si>
  <si>
    <t>{"hash":"ffe96d3809a63c28df7ec8c5e33bcae2433d031c1c47450ae8ba574150e7fcb4","version":1,"value":"[[\"New York City, United States.\"]]"}</t>
  </si>
  <si>
    <t>{"hash":"ca2975d38f0b609db7f656d3a0945b6a8ff256e186c62029dea06c1aa66c6bc3","version":1,"value":"[[\"Wilmington, United States\"]]"}</t>
  </si>
  <si>
    <t>{"hash":"bdc97754384fda9918f80c566cda69819588b1a31bb7a01ecb70c4a23773b549","version":1,"value":"[[\"Washington, United States.\"]]"}</t>
  </si>
  <si>
    <t>{"hash":"b2197f1fe62be0444c99b7de28db3b52a4cb89de1705738c0573691a66866d04","version":1,"value":"[[\"Manitowoc, United States.\"]]"}</t>
  </si>
  <si>
    <t>{"hash":"5b8980badac7a52ada7f6631e91593dea61b930b6744c0364e9af38eb100dec2","version":1,"value":"[[\"Irvine, United States.\"]]"}</t>
  </si>
  <si>
    <t>{"hash":"8a3983e43a839f63413ab30b30ee8ce6e573a70a82f30ad194e1adb2a4da2c1c","version":1,"value":"[[\"Fort Myers, United States\"]]"}</t>
  </si>
  <si>
    <t>{"hash":"2b49856f6c48a7a485978832220df6601c670b416b3236bbaec0b17d4078231e","version":1,"value":"[[\"Calgary, Canada.\"]]"}</t>
  </si>
  <si>
    <t>{"hash":"a2c98e4fd8f30a982a71d8959f66cda87c7ed894c124b8b33f726738e4a64a06","version":1,"value":"[[\"Beijing, China.\"]]"}</t>
  </si>
  <si>
    <t>{"hash":"cd098e7d98560b9b6c676e056740a3224dedeba34bd29b616dceee75f4d596df","version":1,"value":"[[\"Tempe, United States.\"]]"}</t>
  </si>
  <si>
    <t>{"hash":"94698f6cd9daf7a48c8cae7b17f9fc5415ee3de3e2e058f0aaad285ce8d7ce79","version":1,"value":"[[\"Vancouver, Canada.\"]]"}</t>
  </si>
  <si>
    <t>{"hash":"31a9928e396f93b05d0e409c9b62d2dff9cbd54cd842b022b38d5ef79ece6b84","version":1,"value":"[[\"Vancouver, Canada.\"]]"}</t>
  </si>
  <si>
    <t>{"hash":"f8099a80f5615974dbcfc16941579f6cceef039192cf956f08c186e8a884ae0e","version":1,"value":"[[\"Miami Beach, United States\"]]"}</t>
  </si>
  <si>
    <t>{"hash":"2ce9a0b8286a2f63c46a6264aeff890943507c8fcade40eeb52ce9ab392b8cf8","version":1,"value":"[[\"Fremont, United States.\"]]"}</t>
  </si>
  <si>
    <t>{"hash":"9459aef2db57226394dc7673eae8db83bdaade49bac4e52254d71555b1331944","version":1,"value":"[[\"Chiba-shi, Japan.\"]]"}</t>
  </si>
  <si>
    <t>{"hash":"d269bc0ca665ed6c03e9e6b9b61589bc0a89e03369f0cbecfcc6a68aec45cb44","version":1,"value":"[[\"London, United Kingdom\"]]"}</t>
  </si>
  <si>
    <t>{"hash":"a819bed5b8286893708156b964543b1ddcb097708d057861afe1931317b5e1bf","version":1,"value":"[[\"Bangkok, Thailand.\"]]"}</t>
  </si>
  <si>
    <t>{"hash":"e8e9c3e2e43e76b12d097d4c62311ded7a53092bb461f688e7d0098790abfb83","version":1,"value":"[[\"Austin, United States\"]]"}</t>
  </si>
  <si>
    <t>{"hash":"1f09c5d19a7243b88fe1338e2034cd2b378f5a4dd5f2c97f6eee142254b9eb25","version":1,"value":"[[\"New Haven, United States.\"]]"}</t>
  </si>
  <si>
    <t>{"hash":"a0f9d5056b18915b384849cc45de8c0bab23c6557f060cd55185b76753f3f71d","version":1,"value":"[[\"Beijing, China.\"]]"}</t>
  </si>
  <si>
    <t>{"hash":"f139e03971b3be361b09fdc674da83d64421e3473ced07f0e03991f4c66fdfe1","version":1,"value":"[[\"Rolla, United States\"]]"}</t>
  </si>
  <si>
    <t>{"hash":"07b9e1d79c7e8721fbfd5cc1970fc98ed4c417536a0d36e7bde469919e9da36f","version":1,"value":"[[\"Richmond, United States.\"]]"}</t>
  </si>
  <si>
    <t>{"hash":"dd49e3895d906be5b7f7b051c12907068c5944782ff253bddfe61712079ebc4c","version":1,"value":"[[\"Cleveland, United States.\"]]"}</t>
  </si>
  <si>
    <t>{"hash":"e389e7a0e77ecc54d81504e75de68b6aee941b52e2c71161a484d57e6cafc069","version":1,"value":"[[\"Plymouth Meeting, United States.\"]]"}</t>
  </si>
  <si>
    <t>{"hash":"71f9e959f33ee58f508c5242c2a843ad5501aa961d6c65c9d37cb20ee0796d9f","version":1,"value":"[[\"Bethesda, United States\"]]"}</t>
  </si>
  <si>
    <t>{"hash":"1269e99909b00f38e4e3eec3616da5f2c8d232a98c136e7ac96a0fbd605bd2df","version":1,"value":"[[\"Indianapolis, United States.\"]]"}</t>
  </si>
  <si>
    <t>{"hash":"1bb9f29ad3f849d7331e4fef58c4df6559fe8ab4bf5ae87bd0c44d5be995e5cb","version":1,"value":"[[\"Wallingford, United States.\"]]"}</t>
  </si>
  <si>
    <t>{"hash":"7879f8669ee7318f90f227762c92149da386706c5d12d8ee6ba3a03cb6697eb2","version":1,"value":"[[\"Kwun Tong, Kowloon, Hong Kong\"]]"}</t>
  </si>
  <si>
    <t>{"hash":"961a00e0567756b7e520f72887879d05579a7a42c11852fd88a153faa2ed92b0","version":1,"value":"[[\"New York, United States\"]]"}</t>
  </si>
  <si>
    <t>{"hash":"091a0177361a6ddc2c231db0bfaa82c524892d39703b0c1c8e71401c717be7c9","version":1,"value":"[[\"Camden, United States.\"]]"}</t>
  </si>
  <si>
    <t>{"hash":"e26a03474f22cf85e919befa25e91e73224becce064b96cd8deb1aeb986660fa","version":1,"value":"[[\"Duluth, United States.\"]]"}</t>
  </si>
  <si>
    <t>{"hash":"bd3a0ca603227578c709711968cd5fd0445b3ce0343fe86581429fd6e73c0b90","version":1,"value":"[[\"Dallas, United States\"]]"}</t>
  </si>
  <si>
    <t>{"hash":"e37a139543dc201267365762cbf5f51d7d91ef70bf92432b5a11d201fa5a0e89","version":1,"value":"[[\"Cambridge, United States\"]]"}</t>
  </si>
  <si>
    <t>{"hash":"da9a1951b729aa1556b5d7f65da961b75c3f2e2fd4e2fc21067afa7d92673997","version":1,"value":"[[\"Hicksville, United States\"]]"}</t>
  </si>
  <si>
    <t>{"hash":"f60a1cdcd70420edc680850df4373d102875669307736c78fe5e0c30ffb9fa5b","version":1,"value":"[[\"Tulsa, United States.\"]]"}</t>
  </si>
  <si>
    <t>{"hash":"2d0a1d8177ff53542c98c40fb2f946a7f4afa71a02c5908d6c4b79a1685276f4","version":1,"value":"[[\"Mount Vernon, United States.\"]]"}</t>
  </si>
  <si>
    <t>{"hash":"395a21e1f967a7dba27c2d55c9d9bb9298c5aa6f6519d4364f1edebe72209ed2","version":1,"value":"[[\"New York, United States.\"]]"}</t>
  </si>
  <si>
    <t>{"hash":"c46a24dad6f8a53222bd876386776b3fea03f8f25521e24289bc9061ea60d5ea","version":1,"value":"[[\"Plano, United States.\"]]"}</t>
  </si>
  <si>
    <t>{"hash":"2efa277bd6db5f388db9acd3432900a8a5f9d6d86388fde028934d64ff073c3b","version":1,"value":"[[\"Beijing, China.\"]]"}</t>
  </si>
  <si>
    <t>{"hash":"da5a2cdf44cf6b6338cbb6963dba6f7518e0f696fdbe36727f4165b6ecae3471","version":1,"value":"[[\"Boston, United States\"]]"}</t>
  </si>
  <si>
    <t>{"hash":"010a2e071bd98878f738d45d7abe06904ee30b194c0f6ed8e9681a3873b9c7ba","version":1,"value":"[[\"Seattle, United States.\"]]"}</t>
  </si>
  <si>
    <t>{"hash":"573a301d4f2e806c017038720d8c8e6afcebef03d805491f9eed9d9d00a0d334","version":1,"value":"[[\"Dublin, Ireland.\"]]"}</t>
  </si>
  <si>
    <t>{"hash":"c2ba31e1b72ad4afea65ce4c96e21ab4f2de874d5edf301758388476eb1966c2","version":1,"value":"[[\"Richmond, United States.\"]]"}</t>
  </si>
  <si>
    <t>{"hash":"56aa335efce62ca1191edb5a02b3107c6ff0e8d35b683a21c17d8bac0b48bcf3","version":1,"value":"[[\"Nova Lima, Brazil.\"]]"}</t>
  </si>
  <si>
    <t>{"hash":"0a7a344c0af4e9426863a0a4588deb135938ae32d10adfa4f70c2cd0aa6c6f0c","version":1,"value":"[[\"New York, United States.\"]]"}</t>
  </si>
  <si>
    <t>{"hash":"78ba47dc5788a05ba87ebc255978ff5b407cb9fd881c2fb89c2b9634a89e8c12","version":1,"value":"[[\"Vancouver, United States.\"]]"}</t>
  </si>
  <si>
    <t>{"hash":"227a4eec98e18d10565aff0de8202e3559dc2accd59e5f233efc0d6e88a64fef","version":1,"value":"[[\"Amherst, United States.\"]]"}</t>
  </si>
  <si>
    <t>{"hash":"b8fa54a01662f5fcca7966bce75886cd09aa44491f7cf99ea4f115801525c7de","version":1,"value":"[[\"Abbott Park, United States.\"]]"}</t>
  </si>
  <si>
    <t>{"hash":"c8ba587a41083f32e6870424457edd9399b227790f2717aedeaa94cca2a6bbfa","version":1,"value":"[[\"Issy-les-Moulineaux, France\"]]"}</t>
  </si>
  <si>
    <t>{"hash":"73fa594acf70a8bce44c6aec2567b26e72277591cf2eef7fdd3d19d0797e2f66","version":1,"value":"[[\"Miami Beach, United States\"]]"}</t>
  </si>
  <si>
    <t>{"hash":"dd7a6173878ee0c1bb82f130808c9b882441892112968a05a64ff5a0df714052","version":1,"value":"[[\"Plantation, United States\"]]"}</t>
  </si>
  <si>
    <t>{"hash":"adaa66a6c89c79f2f3ce5bc9c49e905c3ff967d9b1ed7c26fe2e990a63681dec","version":1,"value":"[[\"Charlotte, United States\"]]"}</t>
  </si>
  <si>
    <t>{"hash":"51ea6ebed55dd4b24b410ba78d294cf118ddf1840948ea9f49561c727532d622","version":1,"value":"[[\"Airport City, Israel.\"]]"}</t>
  </si>
  <si>
    <t>{"hash":"742a737890d3168c5a1a97368a8b323314ce523c54a02ddc4767a6cad430b051","version":1,"value":"[[\"Tsimshatsui, Hong Kong\"]]"}</t>
  </si>
  <si>
    <t>{"hash":"506a741cbb934909123b14b2550d4054d2d573b59c154a38b5973446b0403340","version":1,"value":"[[\"Austin, United States.\"]]"}</t>
  </si>
  <si>
    <t>{"hash":"254a76159bbc03ed8d90f273ce07d0faee821e3ec0a6d5a19ca1c309bb5372cf","version":1,"value":"[[\"San Antonio, United States\"]]"}</t>
  </si>
  <si>
    <t>{"hash":"2c6a77ce277b2fb20e9e896ce2272b66d0fc537737a8222d160b7356664fe4d3","version":1,"value":"[[\"Santa Ana, United States\"]]"}</t>
  </si>
  <si>
    <t>{"hash":"4c5a7c536f0a0f3930b6a1ad2000a5d6ae046eb18eda7ac87a0dafa262287f33","version":1,"value":"[[\"Dallas, United States.\"]]"}</t>
  </si>
  <si>
    <t>{"hash":"e1ba885fc53b04a1c9bbe09590c4ef8c65d054663d99b40a0f3383c22cddf387","version":1,"value":"[[\"Cheltenham, United Kingdom.\"]]"}</t>
  </si>
  <si>
    <t>{"hash":"851a922fb4bfdbee0d805b4531a56490e21c43855db34262ededfea24729892d","version":1,"value":"[[\"Ames, United States.\"]]"}</t>
  </si>
  <si>
    <t>{"hash":"5cba978211136105aee4587f83f78f961ecd6b1f66fd65ab5abecfae60b6117f","version":1,"value":"[[\"Taipei, Taiwan\"]]"}</t>
  </si>
  <si>
    <t>{"hash":"91ba988c800b8c204cc68f42d71d4eb4b8053982787885f79dd05fac0a1a76e5","version":1,"value":"[[\"Thornton, United States.\"]]"}</t>
  </si>
  <si>
    <t>{"hash":"c65aa137a570f93b651a2787671372c2a0d0d5825e23095eead5b6ba5a978016","version":1,"value":"[[\"Saint Paul, United States.\"]]"}</t>
  </si>
  <si>
    <t>{"hash":"02caaaa822c599070295a4028914c2e15ab5f0eddf305c70fd3776767bbef839","version":1,"value":"[[\"Boston, United States\"]]"}</t>
  </si>
  <si>
    <t>{"hash":"23eab0b87148800c27ea7a5ecb5c8c10356f97b1a7990527106361cc58cd3fcd","version":1,"value":"[[\"Vancouver, Canada.\"]]"}</t>
  </si>
  <si>
    <t>{"hash":"a69ab4f8db97308fd1eb63695dac13513fc6936a5077bf7e7ef840b5f2850d21","version":1,"value":"[[\"Bartow, United States.\"]]"}</t>
  </si>
  <si>
    <t>{"hash":"5bbaba0b8b4781edb96af81c46a45866acdadeaad6790a225857dbc64b028fec","version":1,"value":"[[\"Spokane, United States.\"]]"}</t>
  </si>
  <si>
    <t>{"hash":"76dabc7b530b66c35ae1adb98fd1a5ce78833efe7c3084f9789263812a5329c2","version":1,"value":"[[\"Vero Beach, United States.\"]]"}</t>
  </si>
  <si>
    <t>{"hash":"187abee0e2f9312644999c41c339f6ec27cf0f607a09bea652f18cacc04c10a4","version":1,"value":"[[\"Herzliya, Israel.\"]]"}</t>
  </si>
  <si>
    <t>{"hash":"148acf2b57d23f32cfb76393329090372dbef5f0fd604c9eb876e4165e1d0c08","version":1,"value":"[[\"Arnhem, Netherlands.\"]]"}</t>
  </si>
  <si>
    <t>{"hash":"a47ad2de1afb80b3c8700a3dbad2fec883557e2d3392f252b011250facb59139","version":1,"value":"[[\"Pittsburgh, United States\"]]"}</t>
  </si>
  <si>
    <t>{"hash":"234ad33d7d43f6053e06f17842311bb362056ef9286cf4c4ace8c6deddc31c10","version":1,"value":"[[\"Seattle, United States\"]]"}</t>
  </si>
  <si>
    <t>{"hash":"253ad49a5614b7d9451642a657bbec18f1927b59f3208175a7b1df9b2c976cab","version":1,"value":"[[\"Nashville, United States\"]]"}</t>
  </si>
  <si>
    <t>{"hash":"980adb4e98da96ab7d7721e1c17361b06fa028514cba5d2e9035bb072ba9b3f7","version":1,"value":"[[\"Honolulu, United States.\"]]"}</t>
  </si>
  <si>
    <t>{"hash":"66aae11e3ad2b7e63dc79aacb408e36f128233f8ed6b204ed5bd420b68ad67b2","version":1,"value":"[[\"Clearwater, United States.\"]]"}</t>
  </si>
  <si>
    <t>{"hash":"a5bae5b3782bf0caf32676ddcc90ad877749e590804d334fce8e21eef4327552","version":1,"value":"[[\"Bezons, France.\"]]"}</t>
  </si>
  <si>
    <t>{"hash":"a64aee086895132db3fef7699ab1e32dbaf83e642893f361125c14ab50084b13","version":1,"value":"[[\"Hayward, United States\"]]"}</t>
  </si>
  <si>
    <t>{"hash":"f57af2ac3015a5e1a603bc8398cf0c38191af36caea3f2c52581b39f00f9b42e","version":1,"value":"[[\"PARSIPPANY, United States\"]]"}</t>
  </si>
  <si>
    <t>{"hash":"374af454f39bbe6e41d543c85a8d099db7e262fc26037318dbe08e85b8003f74","version":1,"value":"[[\"New York City, United States.\"]]"}</t>
  </si>
  <si>
    <t>{"hash":"e85af8ce62e76a7091b5195ac1f683b1fdac935ef712c955b8c71a13cd079f17","version":1,"value":"[[\"Leiden, Netherlands.\"]]"}</t>
  </si>
  <si>
    <t>{"hash":"66caf92fcaf4f2bcea95f40a0ff30e0a47d6ce84c7af6ba308f01639515c707a","version":1,"value":"[[\"Dallas, United States\"]]"}</t>
  </si>
  <si>
    <t>{"hash":"25baf9c74b077e9442e511680f96891054fff2736370690975222d9456a753f3","version":1,"value":"[[\"Rochester, United States.\"]]"}</t>
  </si>
  <si>
    <t>{"hash":"d4aafc9c2927fba9fd88468614719373cebc446aaaecda73b2aea0e4a759f656","version":1,"value":"[[\"Denver, United States.\"]]"}</t>
  </si>
  <si>
    <t>{"hash":"e4cb018702c2251e5b68513b91cb93c3898cd3f550e024baac27fd5504e18023","version":1,"value":"[[\"Burnaby, Canada.\"]]"}</t>
  </si>
  <si>
    <t>{"hash":"d26b0b9f2e40101e5c3ac354c16210ab37199ecb05ae4ea894e7be528056058f","version":1,"value":"[[\"Hangzhou, China\"]]"}</t>
  </si>
  <si>
    <t>{"hash":"077b0c54562645aa046953fe988bf085a67e492eca117a0716f8979e089271b9","version":1,"value":"[[\"South San Francisco, United States\"]]"}</t>
  </si>
  <si>
    <t>{"hash":"b70b13096586525be17c6a1105bfff2573a1f417df116e673bc9e4730bb9151a","version":1,"value":"[[\"San Carlos, United States\"]]"}</t>
  </si>
  <si>
    <t>{"hash":"190b1fc534ee02b4313eed098a2f358863423a86846d985501e9a7670c18b5a6","version":1,"value":"[[\"Toronto, Canada\"]]"}</t>
  </si>
  <si>
    <t>{"hash":"e0eb24283b466de1ee355edee8a8747239f6595c6e1bad8da251f07050beaf0b","version":1,"value":"[[\"BURR RIDGE, United States\"]]"}</t>
  </si>
  <si>
    <t>{"hash":"81ab26374ebb148783952377b87eef2c29ddee4cc44952f54a7757a380783240","version":1,"value":"[[\"Vancouver, Canada.\"]]"}</t>
  </si>
  <si>
    <t>{"hash":"5a3b295d1da681081dcbe8559918e97653816794725d80de00e79c525d3cd84c","version":1,"value":"[[\"Los Angeles, United States.\"]]"}</t>
  </si>
  <si>
    <t>{"hash":"ecab309438f6adcbf63e7591dd20408a48d293b95c9082086ed5c021cd7a73cf","version":1,"value":"[[\"Durham, United States.\"]]"}</t>
  </si>
  <si>
    <t>{"hash":"832b4fef6e597ba92696a62a5571290560dbe9d82a3414c9f6ba585dce3235a0","version":1,"value":"[[\"OMAHA, NE, United States\"]]"}</t>
  </si>
  <si>
    <t>{"hash":"660b5568bdde0eec2996624243fcd11a6a7d25db69a823eca2ab2fc14479150c","version":1,"value":"[[\"El Segundo, United States\"]]"}</t>
  </si>
  <si>
    <t>{"hash":"7c1b6306b76088b3ad1d25038ced9399968063e7acfbddc4598c21ddaeb8462e","version":1,"value":"[[\"Plymouth Meeting, United States.\"]]"}</t>
  </si>
  <si>
    <t>{"hash":"d9fb691845a1c510433de1cd40046ada62c42af506c8747a8c73e53d28ee1294","version":1,"value":"[[\"Lenexa, United States\"]]"}</t>
  </si>
  <si>
    <t>{"hash":"204b6cbc891c1a5c6ca930da224a221b6eb19a788ce567c24fcebe52842da966","version":1,"value":"[[\"Cupertino, United States\"]]"}</t>
  </si>
  <si>
    <t>{"hash":"3f5b6d13a6a18316c56e19e179abad4b28321a8691352fb46f51a37a189920a7","version":1,"value":"[[\"Montreal, Canada.\"]]"}</t>
  </si>
  <si>
    <t>{"hash":"756b6da07c4eb33b6e17445c30ebd61f375ae62d5dc146b81ef9c976857fdf26","version":1,"value":"[[\"Seattle, United States.\"]]"}</t>
  </si>
  <si>
    <t>{"hash":"432b813e0500fff17f98b68e663d2c6ed3288a23a1ab8bf1e60b0292a9222326","version":1,"value":"[[\"Redwood City, United States.\"]]"}</t>
  </si>
  <si>
    <t>{"hash":"2a7b87f06b02efb0d4f29ba38d4cf30e1fc74e25282e1bf09b2332adf4469da0","version":1,"value":"[[\"Riverside, United States.\"]]"}</t>
  </si>
  <si>
    <t>{"hash":"61ab8f47e659ea353a6ac613a7b23a268eda591469003cc55fcbe968596af647","version":1,"value":"[[\"Beverly, United States.\"]]"}</t>
  </si>
  <si>
    <t>{"hash":"e2fba28e142899f5262377e4c0ec41c09e3d90e6c59a9f80094947db792ae48c","version":1,"value":"[[\"Carnegie, United States.\"]]"}</t>
  </si>
  <si>
    <t>{"hash":"9dcbaae5929ceb0c2db959b29552eeb76df2afea74003209f579feb2a32bb728","version":1,"value":"[[\"Paris, France.\"]]"}</t>
  </si>
  <si>
    <t>{"hash":"3f0bab81ea71a4f456f0a5c868c1d79e4aecab0d60164670879396e5cdbade97","version":1,"value":"[[\"The country listed in the address \\\"Two Jericho Plaza\\\" is not provided. \\nThe country listed in the address \\\"Suite 200\\\" is not provided. \\nThe country listed in the address \\\"JERICHO\\\" is not provided. \\nThe country listed in the address \\\"11753 US\\\" is United States.\"]]"}</t>
  </si>
  <si>
    <t>{"hash":"7c3bb917ea3ae294c1ea65df5803e3ce4e53bddff4ed6b33352e344d58e53560","version":1,"value":"[[\"San Francisco, United States.\"]]"}</t>
  </si>
  <si>
    <t>{"hash":"4ecbbcbb828fcd600d42939e651db1aa1f84579a2c00416f3c06c25fface0c3d","version":1,"value":"[[\"New York, United States.\"]]"}</t>
  </si>
  <si>
    <t>{"hash":"a7ebbce18677c46628f32cc2b4a338a5f441c9de0ad7762e00e735b504add3ab","version":1,"value":"[[\"Amsterdam, Netherlands\"]]"}</t>
  </si>
  <si>
    <t>{"hash":"292bc090b21074f41d763d520e80bc6be0d90e92949a7d94d83a7239e8863843","version":1,"value":"[[\"Shenzhen, China.\"]]"}</t>
  </si>
  <si>
    <t>{"hash":"4cbbc25b6ad54acc606ea235b0bcc4258086e2eeb65006fb3ab0324cc0318b90","version":1,"value":"[[\"Eden Prairie, United States.\"]]"}</t>
  </si>
  <si>
    <t>{"hash":"7f9bc7c42bade9f46602003cfc9c58b41d5911a1addfbbcb551f1bd260d0df3c","version":1,"value":"[[\"Eugene, United States.\"]]"}</t>
  </si>
  <si>
    <t>{"hash":"cc9bc89619a3475b87951d6328de2f1d35eb30f60265d208b288b219fbe43ba2","version":1,"value":"[[\"Nicosia, Cyprus.\"]]"}</t>
  </si>
  <si>
    <t>{"hash":"a62bd75c6ac957948331226871fb741d54189ba2336eea92967dd13496f6dbbc","version":1,"value":"[[\"Rochester, United States.\"]]"}</t>
  </si>
  <si>
    <t>{"hash":"a8fbd8a7624017e47460ac3342fdc850ec5761fca9cb8c7df1d851a9840673ad","version":1,"value":"[[\"Columbia, United States.\"]]"}</t>
  </si>
  <si>
    <t>{"hash":"9eabdc404f330663bb61970bf52c3bd22743bd62741342c48fdaa7f198a167a0","version":1,"value":"[[\"Denver, United States\"]]"}</t>
  </si>
  <si>
    <t>{"hash":"0f1beb3d2c010040d0c28e040987e7dbdeb8a59dfcfbeeae6ae702c6efdd576c","version":1,"value":"[[\"Victoria, Canada.\"]]"}</t>
  </si>
  <si>
    <t>{"hash":"4d4bebb8d09c2d0d66c4f1089e40252cd963bb8aa44f605649285150c92013a5","version":1,"value":"[[\"Shanghai, China\"]]"}</t>
  </si>
  <si>
    <t>{"hash":"09bbed1534eb8dae7c1d1f1a11648e07946c480b4d93616570eb260d9649e029","version":1,"value":"[[\"Tokyo, Japan.\"]]"}</t>
  </si>
  <si>
    <t>{"hash":"2d4bee10007a64f050be6cbeb1a546b4027d4a0a5e4b6f1a5eda8b710a034508","version":1,"value":"[[\"South San Francisco, United States\"]]"}</t>
  </si>
  <si>
    <t>{"hash":"68cbf731b89dcb5ac003a74b13f6d7d28b1fbf03d291dfd40b2cbea8e9b3f4a4","version":1,"value":"[[\"Vancouver, Canada.\"]]"}</t>
  </si>
  <si>
    <t>{"hash":"4ccbf9fbc635bd80945ac2f92bb80f4d6d3e6de52d27a38fb4a7121ffbc46b7d","version":1,"value":"[[\"Toronto, Canada\"]]"}</t>
  </si>
  <si>
    <t>{"hash":"37dbff30c08ab79c434f3cf6a526056944610b1862265ada9cc44b255a8602f4","version":1,"value":"[[\"Xiamen, China.\"]]"}</t>
  </si>
  <si>
    <t>{"hash":"79cc15c80329123328deb1b79370cfdded3e03a6cdfd65590bfc8aac7a8749f9","version":1,"value":"[[\"OCALA, FL, United States\"]]"}</t>
  </si>
  <si>
    <t>{"hash":"a74c18a0edc4226a29884131b516aa3c6387bcf622f3caa1f889f9de4b55e8e8","version":1,"value":"[[\"Los Angeles, United States.\"]]"}</t>
  </si>
  <si>
    <t>{"hash":"9b7c1bb61ab09152f6ae24e87d5f4bf53595651a877fca3362de419362c8c6a1","version":1,"value":"[[\"Charles Town, United States.\"]]"}</t>
  </si>
  <si>
    <t>{"hash":"8a3c1d828fd38e25b3a0d5a5f01ff6dbd88e066234156e86d0d182ed3f04977a","version":1,"value":"[[\"Isehara-shi, Japan.\"]]"}</t>
  </si>
  <si>
    <t>{"hash":"696c1dde888fd89751508a5d8bf58084ea1cc6e4f9aa83ff6aa3483049fae193","version":1,"value":"[[\"Saratoga Springs, United States.\"]]"}</t>
  </si>
  <si>
    <t>{"hash":"656c1fcbb01ee92b042454af28f3c462180f8b3910b6c193507ac527af4e53ec","version":1,"value":"[[\"Round Rock, United States\"]]"}</t>
  </si>
  <si>
    <t>{"hash":"390c26bfd32dff633debbc55cd5ac9e40c7ec2e77c166647a752d72213092337","version":1,"value":"[[\"Coconut Creek, United States.\"]]"}</t>
  </si>
  <si>
    <t>{"hash":"9dbc327fc84887d9a770555f50ef708859fce64f0e14c96e18f0916757503ae7","version":1,"value":"[[\"Irvine, United States.\"]]"}</t>
  </si>
  <si>
    <t>{"hash":"8dec35c2f1f16555302104a53594deaefe78875d78ac9160165954190ae9c33c","version":1,"value":"[[\"Sugar Land, United States\"]]"}</t>
  </si>
  <si>
    <t>{"hash":"766c37e2584eab9fb9d315dcf5c583a063e25ac1fccdc53e431b206bf4ee2a85","version":1,"value":"[[\"Toronto, Canada.\"]]"}</t>
  </si>
  <si>
    <t>{"hash":"1e9c38b7d3d60e33197721e9bf4a852e45973731ac25e3376499d7e28e0bb306","version":1,"value":"[[\"Toronto, Canada.\"]]"}</t>
  </si>
  <si>
    <t>{"hash":"be3c38cb08194719d4555cf8a1a2f10259ea5c57d603088a8d9f77352e41b563","version":1,"value":"[[\"Fremont, United States.\"]]"}</t>
  </si>
  <si>
    <t>{"hash":"c74c3b432d0e5d9c35bb8c61149d2b67529914affa15b9b59e486e8ecd1a923f","version":1,"value":"[[\"Cambridge, United States.\"]]"}</t>
  </si>
  <si>
    <t>{"hash":"641c3f8e39df915b4649e90e7d006d0383fe10fb6db96443208ab90d77fe5ea3","version":1,"value":"[[\"Sheridan, United States.\"]]"}</t>
  </si>
  <si>
    <t>{"hash":"931c4051dd4b0414490957e5a3c1abd0e009ee55e3691e90123f48a057cc3600","version":1,"value":"[[\"Thousand Oaks, United States\"]]"}</t>
  </si>
  <si>
    <t>{"hash":"061c418970dcdf367d7fa147fb5fc8a4ddd7f0bc4bd84dffac46777657b080f7","version":1,"value":"[[\"San Diego, United States.\"]]"}</t>
  </si>
  <si>
    <t>{"hash":"cecc48a0b0e5fe3a0ec062cda7340c974ac050537c08d40f99bc2bcda55e26a9","version":1,"value":"[[\"Las Vegas, United States\"]]"}</t>
  </si>
  <si>
    <t>{"hash":"5aec4a71b7913a00ec77037ba148f4ee74753e11105fc9a85b2bda05bcb1f789","version":1,"value":"[[\"Framingham, United States.\"]]"}</t>
  </si>
  <si>
    <t>{"hash":"0d6c4af513fe170ba659b7343d879bc47e5804331a74540e6be620881611058b","version":1,"value":"[[\"Atlanta, United States\"]]"}</t>
  </si>
  <si>
    <t>{"hash":"d0ac4bbca40fcf2513ed0a3bc0133d322b025bdcc209f461b10f00c39a3f8f08","version":1,"value":"[[\"Boston, United States.\"]]"}</t>
  </si>
  <si>
    <t>{"hash":"d4dc4cf52d15fe88755e7208439db5502881e76d93612e448f4ec28c1d5e177a","version":1,"value":"[[\"Dublin, Ireland.\"]]"}</t>
  </si>
  <si>
    <t>{"hash":"cebc4cffc1772a2cc3f3a091c33dbf4d6121e0c76f91d18d21c306ee2f22c015","version":1,"value":"[[\"Toronto, Canada.\"]]"}</t>
  </si>
  <si>
    <t>{"hash":"b9ac4f3d65a68c08aa098697eecc7cc5fde99fdc88cc637270637c3a959f4148","version":1,"value":"[[\"Lexington, United States\"]]"}</t>
  </si>
  <si>
    <t>{"hash":"a5ac50390721486e549777d5aba4854e2a1d42bd57f2b6878c6900d9acdda919","version":1,"value":"[[\"Camana Bay, Grand Cayman, Cayman Islands\"]]"}</t>
  </si>
  <si>
    <t>{"hash":"0dcc58953fb392bbec9d93bb6d976b6eb156620047adf8942933a4bc747825c7","version":1,"value":"[[\"London, United Kingdom\"]]"}</t>
  </si>
  <si>
    <t>{"hash":"4ffc5e6d69d06db962d41816f64c8b4bced031468e8cb9e95a0431f8138246ab","version":1,"value":"[[\"Toronto, Canada.\"]]"}</t>
  </si>
  <si>
    <t>{"hash":"428c6826d4cbfb2abde1192a7c603bd3c44b76f4deabea36e8ca58034b418a12","version":1,"value":"[[\"The city is Jericho and the country is United States.\"]]"}</t>
  </si>
  <si>
    <t>{"hash":"3a0c682ace1c92671fc8d0bece754517b13481f78dd5cd7bfeac607c5c6c2dcc","version":1,"value":"[[\"San Diego, United States.\"]]"}</t>
  </si>
  <si>
    <t>{"hash":"4c3c6b556f8603da72958522588bf356d2db9c92a2755bf1509e4e88496011dc","version":1,"value":"[[\"Fort Lauderdale, United States.\"]]"}</t>
  </si>
  <si>
    <t>{"hash":"d4cc6e3165118277a76f74b3ff6ab45106f1686541b0ff0cb45da1cd79399043","version":1,"value":"[[\"Minneapolis, United States\"]]"}</t>
  </si>
  <si>
    <t>{"hash":"cf5c6f710fcc3eea46b1bb9495d1f5b01115fda9bad34506da422315d2822e8d","version":1,"value":"[[\"Bristol, United Kingdom.\"]]"}</t>
  </si>
  <si>
    <t>{"hash":"a78c7c55e91713c30843327045639990e0444d8603b033c80f8250e6f6378b44","version":1,"value":"[[\"Fremont, United States.\"]]"}</t>
  </si>
  <si>
    <t>{"hash":"da7c875884f9f4280e98a7fa62a910ada3306ec64c26014d2d1cadda4e9ea330","version":1,"value":"[[\"Dallas, United States\"]]"}</t>
  </si>
  <si>
    <t>{"hash":"657c88de1ca76e2f2240860f1c12b1f66455ec07b4f02c014175faaf8f380d02","version":1,"value":"[[\"Boca Raton, United States.\"]]"}</t>
  </si>
  <si>
    <t>{"hash":"b17c8d09a2c37f0b61ec3d955280c1afc5fdbcd4f18fd031aa644d7d4804d6fb","version":1,"value":"[[\"Dublin, Ireland\"]]"}</t>
  </si>
  <si>
    <t>{"hash":"62dca589db275231360ae0c180248874ae8d210eb116c0987a599dad9861389b","version":1,"value":"[[\"Vancouver, Canada.\"]]"}</t>
  </si>
  <si>
    <t>{"hash":"ee7cadeaf5c156cb253b6b0e99e482942f4ad9382f73d0d372d85de8b8ece842","version":1,"value":"[[\"Wilmington, United States.\"]]"}</t>
  </si>
  <si>
    <t>{"hash":"c9bcb7f68338b396b55751f345208c097e5cdd7eb8d2da95cb678ec78f047eb8","version":1,"value":"[[\"Istanbul, Turkey.\"]]"}</t>
  </si>
  <si>
    <t>{"hash":"9afcba3b2d6cec07f3de437cfbbaeb2d28705c010e54e0ac70b1e3ee6f2d5e4f","version":1,"value":"[[\"Vancouver, Canada.\"]]"}</t>
  </si>
  <si>
    <t>{"hash":"e94cbd81aded60b6b1d67c55dea4a0791323ba4aefa6655e693ddf1a7179ae98","version":1,"value":"[[\"Hilliard, United States.\"]]"}</t>
  </si>
  <si>
    <t>{"hash":"e0fcbd8222ec68931edefe8ba29269cc00ec091b88aa263e4a74aa93cab61185","version":1,"value":"[[\"Newcastle upon Tyne, United Kingdom.\"]]"}</t>
  </si>
  <si>
    <t>{"hash":"023cbeab094680aa7e9178bb15799b0f678aa702b95355fcdb226adf9699c12e","version":1,"value":"[[\"Shanghai, China\"]]"}</t>
  </si>
  <si>
    <t>{"hash":"ca7cc1a07acbb621484ad1ccf49c75d17002703f4a1de77ca314a46f98aadf89","version":1,"value":"[[\"Toronto, Canada.\"]]"}</t>
  </si>
  <si>
    <t>{"hash":"3c8cd2f9ea472344777dfacb8bede0c6106f886ece94acd89bb1e9deb3f9dbf4","version":1,"value":"[[\"Toronto, Canada.\"]]"}</t>
  </si>
  <si>
    <t>{"hash":"b60ce01cd3bb83cdf1db5b6a47796680a1c943c975514f67114d116bac33b063","version":1,"value":"[[\"West Palm Beach, United States\"]]"}</t>
  </si>
  <si>
    <t>{"hash":"0b4cef3265df43c4a39b189b2e238649e89ec814845c8e8f11603759544732c5","version":1,"value":"[[\"Chicago, United States.\"]]"}</t>
  </si>
  <si>
    <t>{"hash":"a00cf22b214e1accae561cb20fdae9eb6c18d9036c542e2d6002b004f404f21c","version":1,"value":"[[\"New York City, United States.\"]]"}</t>
  </si>
  <si>
    <t>{"hash":"23bcff129b8b07d60b2cd231d5d2352171da769a2c7fd0bc26c67e47da819f75","version":1,"value":"[[\"Shanghai, China.\"]]"}</t>
  </si>
  <si>
    <t>{"hash":"2bad060405cc924fafffc9c779dc581ea1cc9037054139034538c14639dbc2fe","version":1,"value":"[[\"Boston, United States\"]]"}</t>
  </si>
  <si>
    <t>{"hash":"502d0905be4ce38eca3269cd8196986be1cabff84be55f676e47425ea78d9d7f","version":1,"value":"[[\"Kowloon, Hong Kong.\"]]"}</t>
  </si>
  <si>
    <t>{"hash":"d99d0fd755a9da084f0240cf189878c9c38cc8941865a2fb1972b313e0f408d3","version":1,"value":"[[\"Tucson, United States.\"]]"}</t>
  </si>
  <si>
    <t>{"hash":"978d15d2b24f4df4dfc55de09b629bacd3f6f37c1149e806f1198a966ede7b85","version":1,"value":"[[\"Herzogenaurach, Germany.\"]]"}</t>
  </si>
  <si>
    <t>{"hash":"a1bd188c2ebb705bc34ebef0661cacae4f85c8990f1d38f84864033c4cc37b1a","version":1,"value":"[[\"New York, United States\"]]"}</t>
  </si>
  <si>
    <t>{"hash":"d61d192e22cd9ac44df1533a6033a418847fe6c81dd2515d312f73491f3e5c10","version":1,"value":"[[\"Cambridge, United States\"]]"}</t>
  </si>
  <si>
    <t>{"hash":"5f5d240b7950df5ed09aa3d9c4b25106b556668b4f4a4baed3477b50922fe733","version":1,"value":"[[\"Salinas, United States.\"]]"}</t>
  </si>
  <si>
    <t>{"hash":"b05d274a8b2d2d597274dd7739263fef017761c75119612ed6efd3802a28bf64","version":1,"value":"[[\"Miami, United States.\"]]"}</t>
  </si>
  <si>
    <t>{"hash":"0c4d288de9da5da0e8d535ce068abc4a834fc64554bf7b26a8d5f941a65d2ac4","version":1,"value":"[[\"Jericho, United States.\"]]"}</t>
  </si>
  <si>
    <t>{"hash":"abed2a578bb1a0d35fb975e79fbf111f1d50b2ebc6b424210aa1211b444d93f9","version":1,"value":"[[\"Cupertino, United States.\"]]"}</t>
  </si>
  <si>
    <t>{"hash":"807d2eeb71713e1afc4382d074be3187ccb737c8b891d295a07e74a7653c363b","version":1,"value":"[[\"Tokyo, Japan.\"]]"}</t>
  </si>
  <si>
    <t>{"hash":"5f0d35331aeb4517c45a5ac7608d2345e19cbbad7ce81c0175860667837a2341","version":1,"value":"[[\"Arlington, United States.\"]]"}</t>
  </si>
  <si>
    <t>{"hash":"80cd3708c0ac3a640366f5f60aad4e78329e54eaf4f6ab48d3a49293a619acb4","version":1,"value":"[[\"Vancouver, Canada.\"]]"}</t>
  </si>
  <si>
    <t>{"hash":"a96d3dffee8380ca71195e6e1afe1092cfecdd02cfeb803fddade83e7bab0048","version":1,"value":"[[\"Las Vegas, United States\"]]"}</t>
  </si>
  <si>
    <t>{"hash":"d19d46b9574569a07c49b1df15d6615b7f371048ad2f03b49aacb36483d23fef","version":1,"value":"[[\"Vancouver, Canada.\"]]"}</t>
  </si>
  <si>
    <t>{"hash":"508d4a6576acc13dd5facbd5e37af834bd91cd31f19b8f685676085907a28be1","version":1,"value":"[[\"Corona, United States.\"]]"}</t>
  </si>
  <si>
    <t>{"hash":"851d50a63590ea25cbcea734dc0b98f7d34e95dcc9bd682d82b1df1ff1aeb939","version":1,"value":"[[\"Orange, United States\"]]"}</t>
  </si>
  <si>
    <t>{"hash":"59dd50d12f0d5afa589eebf0b2c94710bac4403ce70f0ec5ddf701275dc071f8","version":1,"value":"[[\"Laval, Canada.\"]]"}</t>
  </si>
  <si>
    <t>{"hash":"e6ad54ab8cb56b614f0d9b978ee8df0dc670b6177a92ead6f944d1e3d21d8bf0","version":1,"value":"[[\"Sao Paulo, Brazil\"]]"}</t>
  </si>
  <si>
    <t>{"hash":"172d54bd7d5629c869e9a895381639f5b3f53b907f64885a5d87fc4bdfc0b6b7","version":1,"value":"[[\"Toronto, Canada.\"]]"}</t>
  </si>
  <si>
    <t>{"hash":"017d6179d3a4e176b9dc8abf013b0dcbe54dec44514c4c7b623834d3099fa6dc","version":1,"value":"[[\"Perth, Australia.\"]]"}</t>
  </si>
  <si>
    <t>{"hash":"ad2d68322fcbf985ee3a7587e33e0d9cb246a258056865d30ccafb8aada0dd06","version":1,"value":"[[\"Rockaway, United States\"]]"}</t>
  </si>
  <si>
    <t>{"hash":"eb6d72286aedc72d6ecdae1dc422999cecd8a91b88e6cb86ee040b9f2c2bb5e3","version":1,"value":"[[\"Houston, United States.\"]]"}</t>
  </si>
  <si>
    <t>{"hash":"50ad87fc079ab149154d51b2749007f56941959607202377c59cbcb6f7871e09","version":1,"value":"[[\"Alexandria, Australia\"]]"}</t>
  </si>
  <si>
    <t>{"hash":"f52d88c492fee64b64ed96b31c899577466d0611cc1f632ef5c795ad71aceb74","version":1,"value":"[[\"Berlin, Germany.\"]]"}</t>
  </si>
  <si>
    <t>{"hash":"e77d957a34e04f090588c22c732593657a23ea4375a34ce70916956c632c270d","version":1,"value":"[[\"Portland, United States\"]]"}</t>
  </si>
  <si>
    <t>{"hash":"132da260e1535587b40543c5b6874e9214bf7c23cb3951b74a37524257286b73","version":1,"value":"[[\"Orem, United States.\"]]"}</t>
  </si>
  <si>
    <t>{"hash":"91adaa0185369219a177d9f434b709a2dc44d21387ae637bfe90099bcb55dd0b","version":1,"value":"[[\"Richmond, United States.\"]]"}</t>
  </si>
  <si>
    <t>{"hash":"c18db45012890b53c3dc0fa17e58c9acfabf485dd025d94d65410790ec0d1122","version":1,"value":"[[\"Beijing, China\"]]"}</t>
  </si>
  <si>
    <t>{"hash":"b35db705adcfd87d5ff425d22f97977dcbfa36867418bb4bcb44915589b1bc0b","version":1,"value":"[[\"Wood Dale, United States\"]]"}</t>
  </si>
  <si>
    <t>{"hash":"f9ddbe39f51ee01f9b1e7de72d2ca668af9b1255e521920874afe76e0212e2e9","version":1,"value":"[[\"ST. JOHNS, NL, Canada\"]]"}</t>
  </si>
  <si>
    <t>{"hash":"f81dbe5970c6e22e6e76a8531d0cfc9e9fd2c3ccb9b9c57fc087301039bf4647","version":1,"value":"[[\"Scottsdale, United States.\"]]"}</t>
  </si>
  <si>
    <t>{"hash":"d91dbfcfaf146847bf4f778ae9793781c9c62913df942c19b0602a669dc72881","version":1,"value":"[[\"Nanjing, China.\"]]"}</t>
  </si>
  <si>
    <t>{"hash":"e9fdc19327c29fea3a02b6549c8bcdcb05b9851492b7e0ad4baae435aa505227","version":1,"value":"[[\"Zurich, Switzerland.\"]]"}</t>
  </si>
  <si>
    <t>{"hash":"574dc25d5e61e47c92467d477ed88b0ec86fd45280c0c8b464049be3eb484de8","version":1,"value":"[[\"EL SEGUNDO, United States\"]]"}</t>
  </si>
  <si>
    <t>{"hash":"239dc42eae5ec389de08662847bc779a653976348696cfd2b09076f1191e699a","version":1,"value":"[[\"The city and country listed in the address \\\"Two Jericho Plaza\\\" is Jericho, United States.\\nThe city and country listed in the address \\\"Suite 200\\\" is not provided. Additional information is needed to determine the city and country.\\nThe city and country listed in the address \\\"JERICHO\\\" is not provided. Additional information is needed to determine the city and country.\\nThe city and country listed in the address \\\"11753 US\\\" is not provided. Additional information is needed to determine the city and country.\"]]"}</t>
  </si>
  <si>
    <t>{"hash":"171dc7f382baaaf6bb6b5ac04ab0f01dfbf12baa5f0ad5d6b82567479eacd479","version":1,"value":"[[\"Toronto, Canada\"]]"}</t>
  </si>
  <si>
    <t>{"hash":"7a6dca7ab0e177c5dc73668b17125edef2d8d5194bcefdc089fb1c56eb973b36","version":1,"value":"[[\"Detroit, United States\"]]"}</t>
  </si>
  <si>
    <t>{"hash":"576dcd549d479113b14a016897ffa67e99eb150baeca256d338e5b4068af93c0","version":1,"value":"[[\"Dublin, Ireland.\"]]"}</t>
  </si>
  <si>
    <t>{"hash":"f84dd68eb567dcbf239af31abc63356647a1bec6e18d2a14184541ddcc24f608","version":1,"value":"[[\"Shenzhen, China.\"]]"}</t>
  </si>
  <si>
    <t>{"hash":"10bde3a1c8b4b57e695e8a14d8ac1b117e866ea04360751b9ded65a56bd7fc02","version":1,"value":"[[\"New Canaan, United States\"]]"}</t>
  </si>
  <si>
    <t>{"hash":"895de4a4b49b93099c17903d47a47e105f27c39a50a0f52166dbc7b57263dc71","version":1,"value":"[[\"Dubai, United Arab Emirates.\"]]"}</t>
  </si>
  <si>
    <t>{"hash":"8d4deaa93b5005a19988dde7a5e5317b322226cdb4e2d88a3ae1f945fe238943","version":1,"value":"[[\"Zapopan, Mexico\"]]"}</t>
  </si>
  <si>
    <t>{"hash":"83edec17c49017dd7d31087d516132fe5309608484a22becc7b4a076cf7587d8","version":1,"value":"[[\"Richmond, United States.\"]]"}</t>
  </si>
  <si>
    <t>{"hash":"0b2dec1fcb3c1c8749830c322230cbda38e9789bd462239a459d99d5f6d2f247","version":1,"value":"[[\"Bedford, United States.\"]]"}</t>
  </si>
  <si>
    <t>{"hash":"d51dfd1d1f0116026b3ceeec8f74d360955188ddc967af51a05b5867390cec36","version":1,"value":"[[\"San Francisco, United States.\"]]"}</t>
  </si>
  <si>
    <t>{"hash":"25de06d9c6ef10729f52f509500253a73f02c55e3fa6067a3f85b6a684db4356","version":1,"value":"[[\"The text provides the address of a location in Jericho Plaza, Suite 200, in Jericho, with the zip code 11753 in the United States. This address is likely the location of a business or office. The address is specific and includes the suite number, city, and zip code for easy identification.\"]]"}</t>
  </si>
  <si>
    <t>{"hash":"8c8e08ebd49a1b420d6f16573e5899e91317ef977304eca759246afdb03f1228","version":1,"value":"[[\"Fort Smith, United States\"]]"}</t>
  </si>
  <si>
    <t>{"hash":"948e1087a1afeedfaa0222b5af78af5849083feb140aa6eb4119120fa7a02ba1","version":1,"value":"[[\"Boston, United States\"]]"}</t>
  </si>
  <si>
    <t>{"hash":"ffee17a76b84768190378a9af162bfe15f1b1bab868857a5b006efcbea575da1","version":1,"value":"[[\"Hesperia, United States.\"]]"}</t>
  </si>
  <si>
    <t>{"hash":"af5e21bf17196c0490065873c608da57a06c6aa87abee8e3c5329383c62e09d3","version":1,"value":"[[\"Chicago, United States.\"]]"}</t>
  </si>
  <si>
    <t>{"hash":"3b0e239820bd2dc6bac9137e6745888954c97768a75b45c7bd4d4a73881ea4fd","version":1,"value":"[[\"San Francisco, United States.\"]]"}</t>
  </si>
  <si>
    <t>{"hash":"323e241093611dc8774df8e3e39c77201c7172f7029f7bb4090d0451b40f5b07","version":1,"value":"[[\"Lakeway, United States.\"]]"}</t>
  </si>
  <si>
    <t>{"hash":"b9be24935580f9a1d03a7ebee9916a951c2e54cc2f98a86d856baf1e2518106e","version":1,"value":"[[\"Vancouver, Canada.\"]]"}</t>
  </si>
  <si>
    <t>{"hash":"494e25acee3d322b1256fb2bd17cb142f3e3f8c7ed5d6e2bcfcde2e9b19e2bf8","version":1,"value":"[[\"\"]]"}</t>
  </si>
  <si>
    <t>{"hash":"bc2e2ea7b8f152a5a211f52004b876ec87c852670e23b91a62209c44b8b29f5d","version":1,"value":"[[\"Santa Clara, United States\"]]"}</t>
  </si>
  <si>
    <t>{"hash":"ef1e303753dfc0a7af0eafb36e159fc7a7efe3cf783f9cd3b6d4fe1dc45aa58e","version":1,"value":"[[\"Vancouver, Canada\"]]"}</t>
  </si>
  <si>
    <t>{"hash":"182e3170cb83c07bb0a22e1b77322436930c0e79a22397e35eb8d7232cf044ac","version":1,"value":"[[\"Epalinges, Switzerland.\"]]"}</t>
  </si>
  <si>
    <t>{"hash":"2fbe32f1662e9f914f7cc09f7183debe29203233bd8de7926522a7dab2ea047c","version":1,"value":"[[\"Tysons, United States\"]]"}</t>
  </si>
  <si>
    <t>{"hash":"1d2e333e24fa21c8032715a2729d22610c73b13e164610bc5213160eb4b2438f","version":1,"value":"[[\"Atlanta, United States\"]]"}</t>
  </si>
  <si>
    <t>{"hash":"df4e37968c5e1d52e13866fa903bf7ace6aa229785aa3ae9ef6bd2f95a10d3cb","version":1,"value":"[[\"Fishers, United States\"]]"}</t>
  </si>
  <si>
    <t>{"hash":"219e54a585184334897fdb76137ca9328be13fc442ac095b96e8556b70459f98","version":1,"value":"[[\"Lithia, United States.\"]]"}</t>
  </si>
  <si>
    <t>{"hash":"08be57a2d30771d4331cc78fe1a28dd5587fe897a1681135512c0ae3da5b19f9","version":1,"value":"[[\"DEVENS, MA, United States\"]]"}</t>
  </si>
  <si>
    <t>{"hash":"b6be59023d419b71033a0374e5f29069efd141efb94290b1e7e97fb651b6eb52","version":1,"value":"[[\"Buffalo, United States.\"]]"}</t>
  </si>
  <si>
    <t>{"hash":"313e6cc7ef9648f751a830d9f5321c83c5ce7e889ae8e4cd81f4c6e6bb154dd5","version":1,"value":"[[\"San Francisco, United States.\"]]"}</t>
  </si>
  <si>
    <t>{"hash":"74ae7894d76825fd334d1b8cb182b7202b0775f734cfe3acdf15b2662027a0ef","version":1,"value":"[[\"St. Louis, United States.\"]]"}</t>
  </si>
  <si>
    <t>{"hash":"55be7bf675db894d02c63f3a69591d5b64ec3036d9f42c1d0b850d53e59051ad","version":1,"value":"[[\"Manchester, United Kingdom\"]]"}</t>
  </si>
  <si>
    <t>{"hash":"171e7f2957879dbcdcf2aef017b0d21dffa6b75d3884ea1358a147705a253129","version":1,"value":"[[\"HANGZHOU, ZHEJIANG, CN, China\"]]"}</t>
  </si>
  <si>
    <t>{"hash":"1a2e7f2c7439026a12eb3fb60e340a56a4be11c8ad6335058a1a00dbbd527de6","version":1,"value":"[[\"Beijing, China.\"]]"}</t>
  </si>
  <si>
    <t>{"hash":"2f9e8dd1c4f210df3cbc31fc42b61c0c36b97139346f89eab1663e15a447be68","version":1,"value":"[[\"The city listed in the address is BEIJING.\"]]"}</t>
  </si>
  <si>
    <t>{"hash":"ca4e8e10b7243a716455f57a446efb4978de97dc789ab8789b8eaac161c81c34","version":1,"value":"[[\"Fremont, United States.\"]]"}</t>
  </si>
  <si>
    <t>{"hash":"b45e93c2e80ea0aa71cc06417798b39798e61f9635eb3e4fc50732f76db80784","version":1,"value":"[[\"Stamford, United States.\"]]"}</t>
  </si>
  <si>
    <t>{"hash":"af1e968d4a2ba6f0fd75fb5ed67e1a2750a02fc1655bc425b7ea018bb417e1f6","version":1,"value":"[[\"San Francisco, United States.\"]]"}</t>
  </si>
  <si>
    <t>{"hash":"010e9c5984fdd3b729f414d50a9f09d9679abd3d9a3111a4c6ce4c478b29e075","version":1,"value":"[[\"Luxembourg City, Luxembourg.\"]]"}</t>
  </si>
  <si>
    <t>{"hash":"883e9d45432501f348e1df5e975e47c024580515e0be44daf294494e2588857c","version":1,"value":"[[\"Minneapolis, United States.\"]]"}</t>
  </si>
  <si>
    <t>{"hash":"46ee9dea2e3c784e6ce824c539866b9ee3cbd83c9089d9d97e1b2f00f54e4bc1","version":1,"value":"[[\"Miami, United States.\"]]"}</t>
  </si>
  <si>
    <t>{"hash":"aa9ea60ac3bae4da18f0f26ee879cb7f7e074a0a19d7ebcce72930b361f71f49","version":1,"value":"[[\"New York, United States.\"]]"}</t>
  </si>
  <si>
    <t>{"hash":"cafea7298417de3f202d813717bf5c31d70bc23c024b6139157971851154b190","version":1,"value":"[[\"Lausanne, Switzerland.\"]]"}</t>
  </si>
  <si>
    <t>{"hash":"b64eacce6240568b7e3ca2b5c65421fdca66c53ab4c04123f44437edd82efdbf","version":1,"value":"[[\"Nashville, United States.\"]]"}</t>
  </si>
  <si>
    <t>{"hash":"88eeaedd8317161ca43bb512cdfe42aa97eef4b1c70b5e588d712e3b4e9be215","version":1,"value":"[[\"Bedford, United States.\"]]"}</t>
  </si>
  <si>
    <t>{"hash":"644ec7410d0e48d9b94168b9dff3ad3c3b8abe063789becea89a5a0e0f617bc2","version":1,"value":"[[\"Royal Oak, United States\"]]"}</t>
  </si>
  <si>
    <t>{"hash":"401ec78ba183712fc12b75df4bb0514c3682e043261fbb9607a0803564bdfac3","version":1,"value":"[[\"Vancouver, Canada\"]]"}</t>
  </si>
  <si>
    <t>{"hash":"079ed36ec9bbb40f9d08dd6b16d3a19d7af88c014aebb7a8353bd61a40b36bc2","version":1,"value":"[[\"New York, United States\"]]"}</t>
  </si>
  <si>
    <t>{"hash":"955eedade1461e07b70ba2aec13e059cc40b97fa9dafa241749bf7c7cb9334b2","version":1,"value":"[[\"Oklahoma City, United States.\"]]"}</t>
  </si>
  <si>
    <t>{"hash":"70bef04f428e2dbcadaf0a7bf8bd0624d1d993533dbb6424efa0142edf88bda1","version":1,"value":"[[\"Melbourne, Australia.\"]]"}</t>
  </si>
  <si>
    <t>{"hash":"0abef18393de842e22324cdab3248be8ed40eb1001638615c9b7d86c6cf1a38e","version":1,"value":"[[\"Hamilton, Bermuda\"]]"}</t>
  </si>
  <si>
    <t>{"hash":"35bef33981c5675427b8f00194b8aca1b67cf9d1ea584cb5d560656e1ac15b47","version":1,"value":"[[\"Radnor, United States.\"]]"}</t>
  </si>
  <si>
    <t>{"hash":"560ef6d405e59e9584094f1742d699f2b12fe6e40ca6462797561f4d887c91e1","version":1,"value":"[[\"Paris, France.\"]]"}</t>
  </si>
  <si>
    <t>{"hash":"59bef9bdd3b482b5c063532221f619e5d79e6197c1011bb271daaadea5474d83","version":1,"value":"[[\"Katy, United States.\"]]"}</t>
  </si>
  <si>
    <t>{"hash":"b07efa7cdc6c55a53b9c68892a1a703d5cbdfd0810940cda1160f8c2c13a0b55","version":1,"value":"[[\"Fairhaven, United States.\"]]"}</t>
  </si>
  <si>
    <t>{"hash":"b6bf02ba85772d90a8b3f61e4c3acef83ac0ea9c92e87373c70ab549ddfddf91","version":1,"value":"[[\"Mannheim, Germany.\"]]"}</t>
  </si>
  <si>
    <t>{"hash":"f17f02e1302ad5fcbe05072f54ecbb64d210792937874602e4ff8ef7b85ee32d","version":1,"value":"[[\"RYE, NY, United States\"]]"}</t>
  </si>
  <si>
    <t>{"hash":"029f03b952a681119b0ba75e0f1dc1526f4cb2f6b43adcc31666babf5ba07d27","version":1,"value":"[[\"Vancouver, Canada.\"]]"}</t>
  </si>
  <si>
    <t>{"hash":"76af04014eb9d34e422caa33a195fe7cb44bf31a4d5d2abd976a1c52497ac4f5","version":1,"value":"[[\"Almonte, Canada.\"]]"}</t>
  </si>
  <si>
    <t>{"hash":"f0ff0d472ef479d82b644b97eabc15553bfba637cfd0e8c1ef061f1d923e0698","version":1,"value":"[[\"Pasadena, United States.\"]]"}</t>
  </si>
  <si>
    <t>{"hash":"777f1889b9f13967e717468bee719ab47552874809fb5a92cf6a13cfeaee865d","version":1,"value":"[[\"Den Haag, Netherlands\"]]"}</t>
  </si>
  <si>
    <t>{"hash":"7d6f189927ac8e20819f6c89f45aa79a83b9adf28aa63ec21d7c72adae13aca9","version":1,"value":"[[\"Fort Lauderdale, United States\"]]"}</t>
  </si>
  <si>
    <t>{"hash":"9e3f1b971cb3fa3eda21eb4af808f29ea6f09e3c7b6fb34ae6df690d9e4024fc","version":1,"value":"[[\"Pleasanton, United States.\"]]"}</t>
  </si>
  <si>
    <t>{"hash":"fb4f2e527c7855fc3f9b1aee109b90088373ba9da43e3cfe18eef3f388a0d07a","version":1,"value":"[[\"Lexington, United States.\"]]"}</t>
  </si>
  <si>
    <t>{"hash":"7b9f37f0b21a5918695504828eaa1fef39f3f3194e73029aa3d937165f154637","version":1,"value":"[[\"Dublin, Ireland\"]]"}</t>
  </si>
  <si>
    <t>{"hash":"9c1f3ceae0b24479fad76712868cd150f1554ee86680a67b52e904d185f630d0","version":1,"value":"[[\"Solana Beach, United States\"]]"}</t>
  </si>
  <si>
    <t>{"hash":"d1ef40be329826c8b08f38e121ef88c1a9cce584590758e6fb25f223a039f05a","version":1,"value":"[[\"Marlborough, United States.\"]]"}</t>
  </si>
  <si>
    <t>{"hash":"477f5e0f30939b598bd7a8c2b9443a183eb1d0c7c0fca24fe416f252439a0395","version":1,"value":"[[\"South San Francisco, United States.\"]]"}</t>
  </si>
  <si>
    <t>{"hash":"d92f5fd79a064e2dcac868ad469dc04ba5eec9741dbb2a016c3038dba5e2855d","version":1,"value":"[[\"San Diego, United States.\"]]"}</t>
  </si>
  <si>
    <t>{"hash":"34df635fdac4f2b96355bcafc4208e0ca72440c3464daf9fd069b9059bddc396","version":1,"value":"[[\"Allentown, United States.\"]]"}</t>
  </si>
  <si>
    <t>{"hash":"84ff87ff160c041397c55cc30cbb52315ef72689d81a1b09b46b1762d2986f68","version":1,"value":"[[\"Broomfield, United States.\"]]"}</t>
  </si>
  <si>
    <t>{"hash":"f9bf8c2bc0e9492fb4b015009effd27181ba4a1f729e5813c24288336f28499e","version":1,"value":"[[\"Tel Aviv-Yafo, Israel\"]]"}</t>
  </si>
  <si>
    <t>{"hash":"f0cf9a5966c1a61a64d9a2435e312746f7376c0eff92772e6758a4151ea77ddb","version":1,"value":"[[\"New York, United States.\"]]"}</t>
  </si>
  <si>
    <t>{"hash":"19df9b394ab5b89fa68b302cacd271f9bb4c39a9b73c1b8ab3e7bf438184a49c","version":1,"value":"[[\"Leuven, Belgium.\"]]"}</t>
  </si>
  <si>
    <t>{"hash":"066f9f1fd22f876f35dc3a550826f2fa8ed065a2afac9dd47a464d02166e68a1","version":1,"value":"[[\"Walnut Creek, United States.\"]]"}</t>
  </si>
  <si>
    <t>{"hash":"836f9ff7620b153b8e7c6ed2ba133dbe927c73450ae732187d3f629dfd08894d","version":1,"value":"[[\"San Jose, United States.\"]]"}</t>
  </si>
  <si>
    <t>{"hash":"f27fa46ef5db58dc17764f5fbffea967d9ce10b546e26ec6c80dedc9a844fb3a","version":1,"value":"[[\"Kemah, United States.\"]]"}</t>
  </si>
  <si>
    <t>{"hash":"3d2fa83f99c4baf047a04795980bf16439437c04a9f69020c24d51a44ca22465","version":1,"value":"[[\"Arlington, United States.\"]]"}</t>
  </si>
  <si>
    <t>{"hash":"03efabe66e2b3f19861ae99d209b8c0b0305affd18c39e8a5e5ff966ad5528b0","version":1,"value":"[[\"San Jose, United States\"]]"}</t>
  </si>
  <si>
    <t>{"hash":"7cbfae667e4da4aaaef956d545988278dd694c5f19867aa65d5599cdfa018483","version":1,"value":"[[\"Vancouver, Canada\"]]"}</t>
  </si>
  <si>
    <t>{"hash":"c06fb5b3879505e38f69e5c2be9f5ae90aab0b72c96ee072b9ec19699284d7ba","version":1,"value":"[[\"Vancouver, Canada\"]]"}</t>
  </si>
  <si>
    <t>{"hash":"0d4fb6a8a397107863ee637a82728ecf1951a945f564795a2fa65ce4c6ab3858","version":1,"value":"[[\"Singapore, Singapore.\"]]"}</t>
  </si>
  <si>
    <t>{"hash":"0f1fba2c29ea7fff52100aadb76cb1a31e71f989fbd59de233cee5ff316bbbf0","version":1,"value":"[[\"Kennesaw, United States\"]]"}</t>
  </si>
  <si>
    <t>{"hash":"73efc27e7b02183b4ff7dbe683536de02ebf328376429d5a7c0b6aaf67ea0c04","version":1,"value":"[[\"San Jose, United States.\"]]"}</t>
  </si>
  <si>
    <t>{"hash":"a44fc326a01ee933de89a67dfcbefe3e981b9f8fe05a0b2f2d1280d310b122bf","version":1,"value":"[[\"Warwick, United Kingdom\"]]"}</t>
  </si>
  <si>
    <t>{"hash":"f53fd03b9c8da04b844d19452ba039053d47f97af71978f9d382b13d52ce5ed1","version":1,"value":"[[\"Hamilton, United States\"]]"}</t>
  </si>
  <si>
    <t>{"hash":"349fdc19d1287b464e0a551d1d564e502232d6222b2824dcbc6a962677ab3916","version":1,"value":"[[\"Palo Alto, United States.\"]]"}</t>
  </si>
  <si>
    <t>{"hash":"81ffddb4e7d0e2eece22922c1f79190c7cf2fe6854a1641e7f856572787bbe06","version":1,"value":"[[\"Toronto, Canada.\"]]"}</t>
  </si>
  <si>
    <t>{"hash":"8dafe1397c3678081292675f4b130093b1388b7c655f9241d8ec3583dfe4779d","version":1,"value":"[[\"Prince George, Canada\"]]"}</t>
  </si>
  <si>
    <t>{"hash":"2d8fe305e9a2b06e86adc688de5088dbbc6d781f0c0f2843827e90b853517ae1","version":1,"value":"[[\"Santa Clara, United States\"]]"}</t>
  </si>
  <si>
    <t>{"hash":"a38fefa00c9c646c9aef1d530219d5da4a5ebb31cb88d5c49d09ba0c9befa82a","version":1,"value":"[[\"Shanghai, China.\"]]"}</t>
  </si>
  <si>
    <t>{"hash":"644ff766b6a28ab85c1d318d0c0db816994560b4f98cf0e6888e0f01538f9c07","version":1,"value":"[[\"Johannesburg, South Africa.\"]]"}</t>
  </si>
  <si>
    <t>{"hash":"7eaff8804106645a7ee41456d3b10ed7d13ce2ccb4ff696114160507f721aa8b","version":1,"value":"[[\"Auburn, United States\"]]"}</t>
  </si>
  <si>
    <t>Count</t>
  </si>
  <si>
    <t>Quart 2 $</t>
  </si>
  <si>
    <t>Quart 1 $</t>
  </si>
  <si>
    <t>Quart 3 $</t>
  </si>
  <si>
    <t>Min $</t>
  </si>
  <si>
    <t>Max $</t>
  </si>
  <si>
    <t>Q% DEV</t>
  </si>
  <si>
    <t>P/E</t>
  </si>
  <si>
    <t>Beta</t>
  </si>
  <si>
    <t xml:space="preserve"> AV Daily % Change</t>
  </si>
  <si>
    <t>STDEV Daily % Change</t>
  </si>
  <si>
    <t>Summary Info</t>
  </si>
  <si>
    <t>Establishing Quartile Ranges</t>
  </si>
  <si>
    <t>Daily % Change Info</t>
  </si>
  <si>
    <t>Company</t>
  </si>
  <si>
    <t>Industries</t>
  </si>
  <si>
    <t>Companies</t>
  </si>
  <si>
    <t>Current Price:</t>
  </si>
  <si>
    <t>P/E:</t>
  </si>
  <si>
    <t>Beta:</t>
  </si>
  <si>
    <t>Constants</t>
  </si>
  <si>
    <t>P/E Average:</t>
  </si>
  <si>
    <t>Market Cap</t>
  </si>
  <si>
    <t>Ticker</t>
  </si>
  <si>
    <t>Monthly Change:</t>
  </si>
  <si>
    <t>Yearly Change:</t>
  </si>
  <si>
    <t>%Change</t>
  </si>
  <si>
    <t>Summary Stats</t>
  </si>
  <si>
    <t>Price Performance</t>
  </si>
  <si>
    <t>Average % Change:</t>
  </si>
  <si>
    <t>Median % Change:</t>
  </si>
  <si>
    <t>Percentiles</t>
  </si>
  <si>
    <t>Average</t>
  </si>
  <si>
    <t>Market Cap:</t>
  </si>
  <si>
    <t>Industry Matches</t>
  </si>
  <si>
    <t>Overall</t>
  </si>
  <si>
    <t>Average Return</t>
  </si>
  <si>
    <t>Median Return</t>
  </si>
  <si>
    <t>Price 1 Month Ago</t>
  </si>
  <si>
    <t>Price 1 Year Ago</t>
  </si>
  <si>
    <t>Weights</t>
  </si>
  <si>
    <t>Performance Percentiles</t>
  </si>
  <si>
    <t>Symbol:</t>
  </si>
  <si>
    <t>Period Size:</t>
  </si>
  <si>
    <t>Weekly</t>
  </si>
  <si>
    <t>Daily</t>
  </si>
  <si>
    <t>Monthly</t>
  </si>
  <si>
    <t>Weights:</t>
  </si>
  <si>
    <t>Similar</t>
  </si>
  <si>
    <t>Relative</t>
  </si>
  <si>
    <t>Day % Change</t>
  </si>
  <si>
    <t>Sim Relative</t>
  </si>
  <si>
    <t>OV Relative</t>
  </si>
  <si>
    <t>Start</t>
  </si>
  <si>
    <t>End</t>
  </si>
  <si>
    <t>Period</t>
  </si>
  <si>
    <t>Name</t>
  </si>
  <si>
    <t>01 Energy &amp; Transportation</t>
  </si>
  <si>
    <t>Air Transportation, Scheduled</t>
  </si>
  <si>
    <t>CIK</t>
  </si>
  <si>
    <t>SIC</t>
  </si>
  <si>
    <t>Address</t>
  </si>
  <si>
    <t>Year</t>
  </si>
  <si>
    <t>Share Price</t>
  </si>
  <si>
    <t>Total Assets</t>
  </si>
  <si>
    <t>Current Assets</t>
  </si>
  <si>
    <t>Cash and Cash Equivalents</t>
  </si>
  <si>
    <t>Accounts Receivable</t>
  </si>
  <si>
    <t>Inventory</t>
  </si>
  <si>
    <t>Total Non-Current Assets</t>
  </si>
  <si>
    <t>Property, Plant, and Equipment</t>
  </si>
  <si>
    <t>Intangible Assets</t>
  </si>
  <si>
    <t>Goodwill</t>
  </si>
  <si>
    <t>Total Liabilities</t>
  </si>
  <si>
    <t>Total Current Liabilities</t>
  </si>
  <si>
    <t>Current Accounts Payable</t>
  </si>
  <si>
    <t>Deferred Revenue</t>
  </si>
  <si>
    <t>Current Debt</t>
  </si>
  <si>
    <t>Long Term Debt</t>
  </si>
  <si>
    <t>Total Shareholder Equity</t>
  </si>
  <si>
    <t>Treasury Stock</t>
  </si>
  <si>
    <t>Retained Earnings</t>
  </si>
  <si>
    <t>Common Stock</t>
  </si>
  <si>
    <t>Common Stock Shares Outstanding</t>
  </si>
  <si>
    <t>Gross Profit</t>
  </si>
  <si>
    <t>Total Revenue</t>
  </si>
  <si>
    <t>Cost of Revenue</t>
  </si>
  <si>
    <t>Operating Income</t>
  </si>
  <si>
    <t>Research and Development</t>
  </si>
  <si>
    <t>Operating Expenses</t>
  </si>
  <si>
    <t>Income Tax Expense</t>
  </si>
  <si>
    <t>Net Income</t>
  </si>
  <si>
    <t>Interest Expense</t>
  </si>
  <si>
    <t>Depreciation &amp; Amortization</t>
  </si>
  <si>
    <t>Operating Cash Flow</t>
  </si>
  <si>
    <t>Change in Operating Liabilities</t>
  </si>
  <si>
    <t>Depreciation, Depletion, and Amortization</t>
  </si>
  <si>
    <t>Capital Expenditures</t>
  </si>
  <si>
    <t>Cash Flow from Investment</t>
  </si>
  <si>
    <t>Cash Flow from Financing</t>
  </si>
  <si>
    <t>Dividend Payout</t>
  </si>
  <si>
    <t>Dividend Payout (Common Stock)</t>
  </si>
  <si>
    <t>Earnings Per Share</t>
  </si>
  <si>
    <t>Average Inventory</t>
  </si>
  <si>
    <t>Operating Margin</t>
  </si>
  <si>
    <t>EBIT</t>
  </si>
  <si>
    <t>EBITDA</t>
  </si>
  <si>
    <t>EBITDA Margin</t>
  </si>
  <si>
    <t>Operating CF Margin</t>
  </si>
  <si>
    <t>Free CF Margin</t>
  </si>
  <si>
    <t>Gross Margin</t>
  </si>
  <si>
    <t>Inventory Turnover</t>
  </si>
  <si>
    <t>Asset Turnover</t>
  </si>
  <si>
    <t>Investing CF Ratio</t>
  </si>
  <si>
    <t>CapEx Ratio</t>
  </si>
  <si>
    <t>CapEx Coverage Ratio</t>
  </si>
  <si>
    <t>R&amp;D Margin</t>
  </si>
  <si>
    <t>Debt Ratio</t>
  </si>
  <si>
    <t>Interest Coverage Ratio</t>
  </si>
  <si>
    <t>Cash Ratio</t>
  </si>
  <si>
    <t>Current Ratio</t>
  </si>
  <si>
    <t>Price to Earnings Ratio</t>
  </si>
  <si>
    <t>Return on Equity</t>
  </si>
  <si>
    <t>Dividend Yield</t>
  </si>
  <si>
    <t>Price to Book Ratio</t>
  </si>
  <si>
    <t>06 Technology</t>
  </si>
  <si>
    <t>Air-Cond &amp; Warm Air Heatg Equip &amp; Comm &amp; Indl Refrig Equip</t>
  </si>
  <si>
    <t>07 Trade &amp; Services</t>
  </si>
  <si>
    <t>Services-To Dwellings &amp; Other Buildings</t>
  </si>
  <si>
    <t>Arcosa, Inc.</t>
  </si>
  <si>
    <t>04 Manufacturing</t>
  </si>
  <si>
    <t>Fabricated Structural Metal Products</t>
  </si>
  <si>
    <t>3440</t>
  </si>
  <si>
    <t>500 N. AKARD SREET SUITE 400 DALLAS, TX 75201</t>
  </si>
  <si>
    <t>ACCO BRANDS Corp</t>
  </si>
  <si>
    <t>Blankbooks, Looseleaf Binders &amp; Bookbindg &amp; Relatd Work</t>
  </si>
  <si>
    <t>2780</t>
  </si>
  <si>
    <t>FOUR CORPORATE DRIVE LAKE ZURICH, IL 60047</t>
  </si>
  <si>
    <t>Services-Engineering Services</t>
  </si>
  <si>
    <t>ACME UNITED CORP</t>
  </si>
  <si>
    <t>Cutlery, Handtools &amp; General Hardware</t>
  </si>
  <si>
    <t>3420</t>
  </si>
  <si>
    <t>1 WATERVIEW DRIVE SHELTON, CT 06484</t>
  </si>
  <si>
    <t>Services-Business Services, NEC</t>
  </si>
  <si>
    <t>Services-Computer Processing &amp; Data Preparation</t>
  </si>
  <si>
    <t>Ads-Tec Energy Public Ltd Co</t>
  </si>
  <si>
    <t>Miscellaneous Electrical Machinery, Equipment &amp; Supplies</t>
  </si>
  <si>
    <t>3690</t>
  </si>
  <si>
    <t>10 EARLSFORT TERRACE DUBLIN 2 DUBLIN, None None</t>
  </si>
  <si>
    <t>Services-Equipment Rental &amp; Leasing, NEC</t>
  </si>
  <si>
    <t>Farm Machinery &amp; Equipment</t>
  </si>
  <si>
    <t>05 Real Estate &amp; Construction</t>
  </si>
  <si>
    <t>Construction - Special Trade Contractors</t>
  </si>
  <si>
    <t>ALBANY INTERNATIONAL CORP /DE/</t>
  </si>
  <si>
    <t>Broadwoven Fabric Mills, Man Made Fiber &amp; Silk</t>
  </si>
  <si>
    <t>2221</t>
  </si>
  <si>
    <t>216 AIRPORT DRIVE ROCHESTER, NH 03867</t>
  </si>
  <si>
    <t>AAR CORP</t>
  </si>
  <si>
    <t>Aircraft &amp; Parts</t>
  </si>
  <si>
    <t>3720</t>
  </si>
  <si>
    <t>1100 N WOOD DALE RD WOOD DALE, IL 60191</t>
  </si>
  <si>
    <t>AIR INDUSTRIES GROUP</t>
  </si>
  <si>
    <t>Aircraft Parts &amp; Auxiliary Equipment, NEC</t>
  </si>
  <si>
    <t>3728</t>
  </si>
  <si>
    <t>1460 FIFTH AVENUE BAY SHORE, NY 11706</t>
  </si>
  <si>
    <t>Air Courier Services</t>
  </si>
  <si>
    <t>Wholesale-Machinery, Equipment &amp; Supplies</t>
  </si>
  <si>
    <t>Services-Detective, Guard &amp; Armored Car Services</t>
  </si>
  <si>
    <t>08 Industrial Applications and Services</t>
  </si>
  <si>
    <t>Instruments For Meas &amp; Testing of  Electricity &amp; Elec Signals</t>
  </si>
  <si>
    <t>Allison Transmission Holdings Inc</t>
  </si>
  <si>
    <t>Motor Vehicle Parts &amp; Accessories</t>
  </si>
  <si>
    <t>3714</t>
  </si>
  <si>
    <t>ONE ALLISON WAY Indianapolis, IN 46222</t>
  </si>
  <si>
    <t>Wholesale-Industrial Machinery &amp; Equipment</t>
  </si>
  <si>
    <t>Industrial Instruments For Measurement, Display, and Control</t>
  </si>
  <si>
    <t>AMERICAN SUPERCONDUCTOR CORP /DE/</t>
  </si>
  <si>
    <t>Motors &amp; Generators</t>
  </si>
  <si>
    <t>3621</t>
  </si>
  <si>
    <t>SIXTY FOUR JACKSON ROAD DEVENS, MA 01434</t>
  </si>
  <si>
    <t>AMERICAN WOODMARK CORP</t>
  </si>
  <si>
    <t>Millwood, Veneer, Plywood, &amp; Structural Wood Members</t>
  </si>
  <si>
    <t>2430</t>
  </si>
  <si>
    <t>3102 SHAWNEE DRIVE WINCHESTER, VA 22601</t>
  </si>
  <si>
    <t>SMITH A O CORP</t>
  </si>
  <si>
    <t>3630</t>
  </si>
  <si>
    <t>11270 WEST PARK PLACE MILWAUKEE, WI 53224</t>
  </si>
  <si>
    <t>APOGEE ENTERPRISES, INC.</t>
  </si>
  <si>
    <t>Glass Products, Made of  Purchased Glass</t>
  </si>
  <si>
    <t>3231</t>
  </si>
  <si>
    <t>4400 WEST 78TH STREET SUITE 520 MINNEAPOLIS, MN 55435</t>
  </si>
  <si>
    <t>Orthopedic, Prosthetic &amp; Surgical Appliances &amp; Supplies</t>
  </si>
  <si>
    <t>Trucking (No Local)</t>
  </si>
  <si>
    <t>Array Technologies, Inc.</t>
  </si>
  <si>
    <t>Semiconductors &amp; Related Devices</t>
  </si>
  <si>
    <t>3674</t>
  </si>
  <si>
    <t>3901 MIDWAY PLACE NE ALBUQUERQUE, NM 87109</t>
  </si>
  <si>
    <t>Services-Help Supply Services</t>
  </si>
  <si>
    <t>Airports, Flying Fields &amp; Airport Terminal Services</t>
  </si>
  <si>
    <t>Construction Machinery &amp; Equip</t>
  </si>
  <si>
    <t>Services-Computer Integrated Systems Design</t>
  </si>
  <si>
    <t>Atkore Inc.</t>
  </si>
  <si>
    <t>16100 SOUTH LATHROP AVENUE HARVEY, IL 60426</t>
  </si>
  <si>
    <t>Atmus Filtration Technologies Inc.</t>
  </si>
  <si>
    <t>26 CENTURY BOULEVARD SUITE 500 NASHVILLE, TN 37214</t>
  </si>
  <si>
    <t>ASTRONICS CORP</t>
  </si>
  <si>
    <t>130 COMMERCE WAY - EAST AURORA, NY 14052-2164</t>
  </si>
  <si>
    <t>AeroVironment Inc</t>
  </si>
  <si>
    <t>Aircraft</t>
  </si>
  <si>
    <t>3721</t>
  </si>
  <si>
    <t>241 18TH STREET SOUTH, SUITE 650 ARLINGTON, VA 22202</t>
  </si>
  <si>
    <t>Plastics Products, NEC</t>
  </si>
  <si>
    <t>AXON ENTERPRISE, INC.</t>
  </si>
  <si>
    <t>Ordnance &amp; Accessories, (No Vehicles/Guided Missiles)</t>
  </si>
  <si>
    <t>3480</t>
  </si>
  <si>
    <t>17800 N. 85TH ST. SCOTTSDALE, AZ 85255</t>
  </si>
  <si>
    <t>ACUITY INC. (DE)</t>
  </si>
  <si>
    <t>Electric Lighting &amp; Wiring Equipment</t>
  </si>
  <si>
    <t>3640</t>
  </si>
  <si>
    <t>1170 PEACHTREE STREET NE SUITE 1200 ATLANTA, GA 30309</t>
  </si>
  <si>
    <t>AZZ INC</t>
  </si>
  <si>
    <t>Coating, Engraving &amp; Allied Services</t>
  </si>
  <si>
    <t>3470</t>
  </si>
  <si>
    <t>ONE MUSEUM PLACE, SUITE 500 3100 W 7TH STREET FORT WORTH, TX 76107</t>
  </si>
  <si>
    <t>Gold and Silver Ores</t>
  </si>
  <si>
    <t>BOEING CO</t>
  </si>
  <si>
    <t>929 LONG BRIDGE DRIVE ARLINGTON, VA 22202</t>
  </si>
  <si>
    <t>Services-Management Consulting Services</t>
  </si>
  <si>
    <t>Wholesale-Lumber &amp; Other Construction Materials</t>
  </si>
  <si>
    <t>Arrangement of  Transportation of  Freight &amp; Cargo</t>
  </si>
  <si>
    <t>Bloom Energy Corp</t>
  </si>
  <si>
    <t>Electrical Industrial Apparatus</t>
  </si>
  <si>
    <t>3620</t>
  </si>
  <si>
    <t>4353 NORTH FIRST STREET SAN JOSE, CA 95134</t>
  </si>
  <si>
    <t>Blue Bird Corp</t>
  </si>
  <si>
    <t>Truck &amp; Bus Bodies</t>
  </si>
  <si>
    <t>3713</t>
  </si>
  <si>
    <t>3920 ARKWRIGHT ROAD SUITE 200 MACON, GA 31210</t>
  </si>
  <si>
    <t>Retail-Lumber &amp; Other Building Materials Dealers</t>
  </si>
  <si>
    <t>BRADY CORP</t>
  </si>
  <si>
    <t>Miscellaneous Manufacturing Industries</t>
  </si>
  <si>
    <t>3990</t>
  </si>
  <si>
    <t>6555 W GOOD HOPE RD P O BOX 571 MILWAUKEE, WI 53201-0571</t>
  </si>
  <si>
    <t>Agricultural Services</t>
  </si>
  <si>
    <t>Engines &amp; Turbines</t>
  </si>
  <si>
    <t>Wholesale-Lumber, Plywood, Millwork &amp; Wood Panels</t>
  </si>
  <si>
    <t>Byrna Technologies Inc.</t>
  </si>
  <si>
    <t>100 BURTT ROAD SUITE 115 ANDOVER, MA 01810</t>
  </si>
  <si>
    <t>Services-Auto Rental &amp; Leasing (No Drivers)</t>
  </si>
  <si>
    <t>Industrial &amp; Commercial Fans &amp; Blowers &amp; Air Purifing Equip</t>
  </si>
  <si>
    <t>COMPX INTERNATIONAL INC</t>
  </si>
  <si>
    <t>5430 LBJ FREEWAY SUITE 1700 DALLAS, TX 75240-2620</t>
  </si>
  <si>
    <t>Hazardous Waste Management</t>
  </si>
  <si>
    <t>CIMPRESS plc</t>
  </si>
  <si>
    <t>2750</t>
  </si>
  <si>
    <t>FIRST FLOOR BUILDING 3 FINNABAIR BUSINESS AND TECHNOLOGY PARK DUNDALK, COUNTY LOUTH, L2 A91 H9N9</t>
  </si>
  <si>
    <t>Deep Sea Foreign Transportation of  Freight</t>
  </si>
  <si>
    <t>Railroads, Line-Haul Operating</t>
  </si>
  <si>
    <t>Wholesale-Durable Goods, NEC</t>
  </si>
  <si>
    <t>Retail-Auto Dealers &amp; Gasoline Stations</t>
  </si>
  <si>
    <t>Crane Co</t>
  </si>
  <si>
    <t>Miscellaneous Fabricated Metal Products</t>
  </si>
  <si>
    <t>3490</t>
  </si>
  <si>
    <t>100 FIRST STAMFORD PLACE STAMFORD, CT 06902</t>
  </si>
  <si>
    <t>Services-Legal Services</t>
  </si>
  <si>
    <t>CARLISLE COMPANIES INC</t>
  </si>
  <si>
    <t>Fabricated Rubber Products, NEC</t>
  </si>
  <si>
    <t>3060</t>
  </si>
  <si>
    <t>16430 N. SCOTTSDALE RD. SUITE 400 SCOTTSDALE, AZ 85254</t>
  </si>
  <si>
    <t>CINTAS CORP</t>
  </si>
  <si>
    <t>Men's &amp; Boys' Furnishgs, Work Clothg, &amp; Allied Garments</t>
  </si>
  <si>
    <t>2320</t>
  </si>
  <si>
    <t>6800 CINTAS BLVD P O BOX 625737 CINCINNATI, OH 45262</t>
  </si>
  <si>
    <t>Hotels, Rooming Houses, Camps &amp; Other Lodging Places</t>
  </si>
  <si>
    <t>Metalworkg Machinery &amp; Equipment</t>
  </si>
  <si>
    <t>Misc Industrial &amp; Commercial Machinery &amp; Equipment</t>
  </si>
  <si>
    <t>Refuse Systems</t>
  </si>
  <si>
    <t>Real Estate Investment Trusts</t>
  </si>
  <si>
    <t>DUCOMMUN INC /DE/</t>
  </si>
  <si>
    <t>600 ANTON BOULEVARD SUITE 1100 COSTA MESA, CA 92626</t>
  </si>
  <si>
    <t>DELUXE CORP</t>
  </si>
  <si>
    <t>801 S. MARQUETTE AVE. MINNEAPOLIS, MN 55402</t>
  </si>
  <si>
    <t>Oil &amp; Gas Field Machinery &amp; Equipment</t>
  </si>
  <si>
    <t>Construction, Mining &amp; Materials Handling Machinery &amp; Equip</t>
  </si>
  <si>
    <t>Leonardo DRS, Inc.</t>
  </si>
  <si>
    <t>Search, Detection, Navigation, Guidance, Aeronautical Sys</t>
  </si>
  <si>
    <t>3812</t>
  </si>
  <si>
    <t>2345 CRYSTAL DRIVE SUITE 1000 ARLINGTON, VA 22202</t>
  </si>
  <si>
    <t>Services-Automotive Repair, Services &amp; Parking</t>
  </si>
  <si>
    <t>Water, Sewer, Pipeline, Comm &amp; Power Line Construction</t>
  </si>
  <si>
    <t>ENNIS, INC.</t>
  </si>
  <si>
    <t>Manifold Business Forms</t>
  </si>
  <si>
    <t>2761</t>
  </si>
  <si>
    <t>2441 PRESIDENTIAL PARKWAY MIDLOTHIAN, TX 76065</t>
  </si>
  <si>
    <t>Water Transportation</t>
  </si>
  <si>
    <t>Services-Consumer Credit Reporting, Collection Agencies</t>
  </si>
  <si>
    <t>EHang Holdings Ltd</t>
  </si>
  <si>
    <t>EHANG FUTURE CITY (GROUP HEADQUARTERS) NO. 118 DONGJIANG AVE., HUANGPU DISTRICT GUANGZHOU, None None</t>
  </si>
  <si>
    <t>Electrical Work</t>
  </si>
  <si>
    <t>EASTERN CO</t>
  </si>
  <si>
    <t>3 ENTERPRISE DRIVE SUITE 408 SHELTON, CT 06484</t>
  </si>
  <si>
    <t>EMERSON ELECTRIC CO</t>
  </si>
  <si>
    <t>Electronic &amp; Other Electrical Equipment (No Computer Equip)</t>
  </si>
  <si>
    <t>3600</t>
  </si>
  <si>
    <t>8027 FORSYTH BLVD ST LOUIS, MO 63105</t>
  </si>
  <si>
    <t>EnerSys</t>
  </si>
  <si>
    <t>2366 BERNVILLE ROAD READING, PA 19605</t>
  </si>
  <si>
    <t>Enovix Corp</t>
  </si>
  <si>
    <t>3501 W. WARREN AVENUE FREMONT, CA 94538</t>
  </si>
  <si>
    <t>Special Industry Machinery, NEC</t>
  </si>
  <si>
    <t>General Industrial Machinery &amp; Equipment, NEC</t>
  </si>
  <si>
    <t>ESCO TECHNOLOGIES INC</t>
  </si>
  <si>
    <t>Communications Equipment, NEC</t>
  </si>
  <si>
    <t>3669</t>
  </si>
  <si>
    <t>645 MARYVILLE CENTRE DR., SUITE 300 ST. LOUIS, MO 63141</t>
  </si>
  <si>
    <t>ELBIT SYSTEMS LTD</t>
  </si>
  <si>
    <t>ADVANCED TECHNOLOGY CENTER PO BOX 539 HAIFA, ISRAEL, L3 31053</t>
  </si>
  <si>
    <t>ESPEY MFG &amp; ELECTRONICS CORP</t>
  </si>
  <si>
    <t>Electronic Components, NEC</t>
  </si>
  <si>
    <t>3679</t>
  </si>
  <si>
    <t>233 BALLSTON AVE COR. CONGRESS &amp; BALLSTON AVES. SARATOGA SPRINGS, NY 12866</t>
  </si>
  <si>
    <t>Services-Personal Services</t>
  </si>
  <si>
    <t>Retail-Building Materials, Hardware, Garden Supply</t>
  </si>
  <si>
    <t>Fortune Brands Innovations, Inc.</t>
  </si>
  <si>
    <t>1 HORIZON WAY BUILDING N DEERFIELD, IL 60015</t>
  </si>
  <si>
    <t>Services-Miscellaneous Amusement &amp; Recreation</t>
  </si>
  <si>
    <t>Services-Management Services</t>
  </si>
  <si>
    <t>FRANKLIN ELECTRIC CO INC</t>
  </si>
  <si>
    <t>9255 COVERDALE ROAD FORT WAYNE, IN 46809</t>
  </si>
  <si>
    <t>Wholesale-Hardware &amp; Plumbing &amp; Heating Equipment &amp; Supplies</t>
  </si>
  <si>
    <t>Fluence Energy, Inc.</t>
  </si>
  <si>
    <t>4601 FAIRFAX DRIVE SUITE 600 ARLINGTON, VA 22203</t>
  </si>
  <si>
    <t>Heavy Construction Other Than Bldg Const - Contractors</t>
  </si>
  <si>
    <t>Pumps &amp; Pumping Equipment</t>
  </si>
  <si>
    <t>Services-Engineering, Accounting, Research, Management</t>
  </si>
  <si>
    <t>FEDERAL SIGNAL CORP /DE/</t>
  </si>
  <si>
    <t>Motor Vehicles &amp; Passenger Car Bodies</t>
  </si>
  <si>
    <t>3711</t>
  </si>
  <si>
    <t>1333 BUTTERFIELD ROAD SUITE 500 DOWNERS GROVE, IL 60515</t>
  </si>
  <si>
    <t>Wholesale-Metals Service Centers &amp; of fices</t>
  </si>
  <si>
    <t>Services-Miscellaneous Equipment Rental &amp; Leasing</t>
  </si>
  <si>
    <t>Transportation Services</t>
  </si>
  <si>
    <t>GREENBRIER COMPANIES INC</t>
  </si>
  <si>
    <t>Railroad Equipment</t>
  </si>
  <si>
    <t>3743</t>
  </si>
  <si>
    <t>ONE CENTERPOINTE DR STE 200 LAKE OSWEGO, OR 97035</t>
  </si>
  <si>
    <t>GENERAL DYNAMICS CORP</t>
  </si>
  <si>
    <t>Ship &amp; Boat Building &amp; Repairing</t>
  </si>
  <si>
    <t>3730</t>
  </si>
  <si>
    <t>11011 SUNSET HILLS RD RESTON, VA 20190</t>
  </si>
  <si>
    <t>GENERAL ELECTRIC CO</t>
  </si>
  <si>
    <t>1 NEUMANN WAY EVENDALE, OH 45215</t>
  </si>
  <si>
    <t>General Bldg Contractors - Residential Bldgs</t>
  </si>
  <si>
    <t>Metal Doors, Sash, Frames, Moldings &amp; Trim</t>
  </si>
  <si>
    <t>3442</t>
  </si>
  <si>
    <t>General Industrial Machinery &amp; Equipment</t>
  </si>
  <si>
    <t>GENERAC HOLDINGS INC.</t>
  </si>
  <si>
    <t>S45 W29290 HIGHWAY 59 WAUKESHA, WI 53187</t>
  </si>
  <si>
    <t>CHART INDUSTRIES INC</t>
  </si>
  <si>
    <t>Fabricated Plate Work (Boiler Shops)</t>
  </si>
  <si>
    <t>3443</t>
  </si>
  <si>
    <t>8665 NEW TRAILS DRIVE SUITE 100 THE WOODLANDS, TX 77381</t>
  </si>
  <si>
    <t>ESS Tech, Inc.</t>
  </si>
  <si>
    <t>26440 SW PARKWAY AVE. BLDG. 83 WILSONVILLE, OR 97070</t>
  </si>
  <si>
    <t>Wholesale-Durable Goods</t>
  </si>
  <si>
    <t>Refrigeration &amp; Service Industry Machinery</t>
  </si>
  <si>
    <t>Services-Nursing &amp; Personal Care Facilities</t>
  </si>
  <si>
    <t>HEICO CORP</t>
  </si>
  <si>
    <t>Aircraft Engines &amp; Engine Parts</t>
  </si>
  <si>
    <t>3724</t>
  </si>
  <si>
    <t>3000 TAFT ST HOLLYWOOD, FL 33021</t>
  </si>
  <si>
    <t>HUNTINGTON INGALLS INDUSTRIES, INC.</t>
  </si>
  <si>
    <t>4101 WASHINGTON AVENUE 909-7, 7J2 NEWPORT NEWS, VA 23607</t>
  </si>
  <si>
    <t>Hillman Solutions Corp.</t>
  </si>
  <si>
    <t>1280 KEMPER MEADOW DR. CINCINNATI, OH 45240</t>
  </si>
  <si>
    <t>HNI CORP</t>
  </si>
  <si>
    <t>Office Furniture (No Wood)</t>
  </si>
  <si>
    <t>2522</t>
  </si>
  <si>
    <t>600 EAST SECOND STREET - PO BOX 1109 MUSCATINE, IA 52761-7109</t>
  </si>
  <si>
    <t>HONEYWELL INTERNATIONAL INC</t>
  </si>
  <si>
    <t>855 S. MINT STREET CHARLOTTE, NC 28202</t>
  </si>
  <si>
    <t>HUBBELL INC</t>
  </si>
  <si>
    <t>Electronic Components &amp; Accessories</t>
  </si>
  <si>
    <t>3670</t>
  </si>
  <si>
    <t>40 WATERVIEW DR SHELTON, CT 06484-1000</t>
  </si>
  <si>
    <t>Howmet Aerospace Inc.</t>
  </si>
  <si>
    <t>Rolling Drawing &amp; Extruding of  Nonferrous Metals</t>
  </si>
  <si>
    <t>3350</t>
  </si>
  <si>
    <t>201 ISABELLA STREET SUITE 200 PITTSBURGH, PA 15212-5872</t>
  </si>
  <si>
    <t>Plastic Materials, Synth Resins &amp; Nonvulcan Elastomers</t>
  </si>
  <si>
    <t>Industrial Trucks, Tractors, Trailors &amp; Stackers</t>
  </si>
  <si>
    <t>INSTEEL INDUSTRIES INC</t>
  </si>
  <si>
    <t>Steel Works, Blast Furnaces &amp; Rolling &amp; Finishing Mills</t>
  </si>
  <si>
    <t>3310</t>
  </si>
  <si>
    <t>1373 BOGGS DR MOUNT AIRY, NC 27030</t>
  </si>
  <si>
    <t>Ideal Power Inc.</t>
  </si>
  <si>
    <t>5508 HIGHWAY 290 WEST SUITE 120 AUSTIN, TX 78735</t>
  </si>
  <si>
    <t>Services-Computer Programming Services</t>
  </si>
  <si>
    <t>Janus International Group, Inc.</t>
  </si>
  <si>
    <t>135 JANUS INTERNATIONAL BLVD. TEMPLE, GA 30179</t>
  </si>
  <si>
    <t>JELD-WEN Holding, Inc.</t>
  </si>
  <si>
    <t>2645 SILVER CRESCENT DRIVE CHARLOTTE, NC 28273</t>
  </si>
  <si>
    <t>Special Industry Machinery (No Metalworking Machinery)</t>
  </si>
  <si>
    <t>Services-Employment Agencies</t>
  </si>
  <si>
    <t>Machine Tools, Metal Cutting Types</t>
  </si>
  <si>
    <t>Printing Trades Machinery &amp; Equipment</t>
  </si>
  <si>
    <t>KRATOS DEFENSE &amp; SECURITY SOLUTIONS, INC.</t>
  </si>
  <si>
    <t>Guided Missiles &amp; Space Vehicles &amp; Parts</t>
  </si>
  <si>
    <t>3760</t>
  </si>
  <si>
    <t>10680 TREENA STREET SUITE 600 SAN DIEGO, CA 92131</t>
  </si>
  <si>
    <t>Laser Photonics Corp</t>
  </si>
  <si>
    <t>1101 NORTH KELLER ROAD SUITE G-2 ORLANDO, FL 32810</t>
  </si>
  <si>
    <t>L3HARRIS TECHNOLOGIES, INC. /DE/</t>
  </si>
  <si>
    <t>1025 W NASA BLVD MELBOURNE, FL 32919</t>
  </si>
  <si>
    <t>LOCKHEED MARTIN CORP</t>
  </si>
  <si>
    <t>6801 ROCKLEDGE DR BETHESDA, MD 20817</t>
  </si>
  <si>
    <t>Industrial Inorganic Chemicals</t>
  </si>
  <si>
    <t>LSI INDUSTRIES INC</t>
  </si>
  <si>
    <t>10000 ALLIANCE RD P O BOX 42728 CINCINNATI, OH 45242</t>
  </si>
  <si>
    <t>MASCO CORP /DE/</t>
  </si>
  <si>
    <t>Heating Equip, Except Elec &amp; Warm Air; &amp; Plumbing Fixtures</t>
  </si>
  <si>
    <t>3430</t>
  </si>
  <si>
    <t>17450 COLLEGE PARKWAY LIVONIA, MI 48152</t>
  </si>
  <si>
    <t>MATTHEWS INTERNATIONAL CORP</t>
  </si>
  <si>
    <t>Nonferrous Foundries (Castings)</t>
  </si>
  <si>
    <t>3360</t>
  </si>
  <si>
    <t>TWO NORTHSHORE CENTER PITTSBURGH, PA 15212-5851</t>
  </si>
  <si>
    <t>MasterBrand, Inc.</t>
  </si>
  <si>
    <t>Wood Household Furniture, (No Upholstered)</t>
  </si>
  <si>
    <t>2511</t>
  </si>
  <si>
    <t>3300 ENTERPRISE PARKWAY, SUITE 300 BEACHWOOD, OH 44122</t>
  </si>
  <si>
    <t>Mining &amp; Quarrying of  Nonmetallic Minerals (No Fuels)</t>
  </si>
  <si>
    <t>Mayville Engineering Company, Inc.</t>
  </si>
  <si>
    <t>Metal Forgings &amp; Stampings</t>
  </si>
  <si>
    <t>3460</t>
  </si>
  <si>
    <t>715 SOUTH STREET MAYVILLE, WI 53050</t>
  </si>
  <si>
    <t>MUELLER INDUSTRIES INC</t>
  </si>
  <si>
    <t>SUITE 100 150 SCHILLING BOULEVARD COLLIERVILLE, TN 38017</t>
  </si>
  <si>
    <t>MILLERKNOLL, INC.</t>
  </si>
  <si>
    <t>Office Furniture</t>
  </si>
  <si>
    <t>2520</t>
  </si>
  <si>
    <t>855 E MAIN AVE PO BOX 302 ZEELAND, MI 49464-0302</t>
  </si>
  <si>
    <t>MILLER INDUSTRIES INC /TN/</t>
  </si>
  <si>
    <t>8503 HILLTOP DR STE 100 OOLTEWAH, TN 37363</t>
  </si>
  <si>
    <t>Surgical &amp; Medical Instruments &amp; Apparatus</t>
  </si>
  <si>
    <t>MERCURY SYSTEMS INC</t>
  </si>
  <si>
    <t>50 MINUTEMAN ROAD ANDOVER, MA 01810</t>
  </si>
  <si>
    <t>Mueller Water Products, Inc.</t>
  </si>
  <si>
    <t>1200 ABERNATHY RD, NE SUITE 1200 ATLANTA, GA 30328</t>
  </si>
  <si>
    <t>NORTHROP GRUMMAN CORP /DE/</t>
  </si>
  <si>
    <t>2980 FAIRVIEW PARK DRIVE C/O NORTHROP GRUMMAN CORP FALLS CHURCH, VA 22042</t>
  </si>
  <si>
    <t>NATIONAL PRESTO INDUSTRIES INC</t>
  </si>
  <si>
    <t>3925 N HASTINGS WAY EAU CLAIRE, WI 54703</t>
  </si>
  <si>
    <t>Enpro Inc.</t>
  </si>
  <si>
    <t>Gaskets, Packg &amp; Sealg Devices &amp; Rubber &amp; Plastics Hose</t>
  </si>
  <si>
    <t>3050</t>
  </si>
  <si>
    <t>5605 CARNEGIE BOULEVARD SUITE 500 CHARLOTTE, NC 28209</t>
  </si>
  <si>
    <t>NET Power Inc.</t>
  </si>
  <si>
    <t>320 RONEY STREET, SUITE 200 DURHAM, NC 27701</t>
  </si>
  <si>
    <t>Services-Services, NEC</t>
  </si>
  <si>
    <t>NWPX Infrastructure, Inc.</t>
  </si>
  <si>
    <t>Steel Pipe &amp; Tubes</t>
  </si>
  <si>
    <t>3317</t>
  </si>
  <si>
    <t>201 NE PARK PLAZA DRIVE SUITE 100 VANCOUVER, WA 98684</t>
  </si>
  <si>
    <t>Quanex Building Products CORP</t>
  </si>
  <si>
    <t>945 BUNKER HILL RD SUITE 900 HOUSTON, TX 77024</t>
  </si>
  <si>
    <t>Nextpower Inc.</t>
  </si>
  <si>
    <t>6200 PASEO PADRE PARKWAY FREMONT, CA 94555</t>
  </si>
  <si>
    <t>Owens Corning</t>
  </si>
  <si>
    <t>Abrasive, Asbestos &amp; Misc Nonmetallic Mineral Prods</t>
  </si>
  <si>
    <t>3290</t>
  </si>
  <si>
    <t>ONE OWENS CORNING PARKWAY TOLEDO, OH 43659</t>
  </si>
  <si>
    <t>Optical Instruments &amp; Lenses</t>
  </si>
  <si>
    <t>OSHKOSH CORP</t>
  </si>
  <si>
    <t>1917 FOUR WHEEL DRIVE OSHKOSH, WI 54902</t>
  </si>
  <si>
    <t>Otis Worldwide Corp</t>
  </si>
  <si>
    <t>ONE CARRIER PLACE FARMINGTON, CT 06032</t>
  </si>
  <si>
    <t>Services-Prepackaged Software</t>
  </si>
  <si>
    <t>Office Machines, NEC</t>
  </si>
  <si>
    <t>PACCAR INC</t>
  </si>
  <si>
    <t>PACCAR BUILDING 777 106TH AVENUE NE BELLEVUE, WA 98004</t>
  </si>
  <si>
    <t>Parker-Hannifin Corp</t>
  </si>
  <si>
    <t>6035 PARKLAND BOULEVARD CLEVELAND, OH 44124-4141</t>
  </si>
  <si>
    <t>PARK AEROSPACE CORP</t>
  </si>
  <si>
    <t>48 S. SERVICE ROAD SUITE 300 MELVILLE, NY 11747</t>
  </si>
  <si>
    <t>PARK OHIO HOLDINGS CORP</t>
  </si>
  <si>
    <t>6065 PARKLAND BLVD. CLEVELAND, OH 44124</t>
  </si>
  <si>
    <t>POWELL INDUSTRIES INC</t>
  </si>
  <si>
    <t>Switchgear &amp; Switchboard Apparatus</t>
  </si>
  <si>
    <t>3613</t>
  </si>
  <si>
    <t>8550 MOSLEY DR POST OFFICE BOX 12818 HOUSTON, TX 77075</t>
  </si>
  <si>
    <t>Proto Labs Inc</t>
  </si>
  <si>
    <t>5540 Pioneer Creek Maple Plain, MN 55359</t>
  </si>
  <si>
    <t>FreightCar America, Inc.</t>
  </si>
  <si>
    <t>125 SOUTH WACKER DRIVE SUITE 1500 CHICAGO, IL 60606</t>
  </si>
  <si>
    <t>Ball &amp; Roller Bearings</t>
  </si>
  <si>
    <t>Redwire Corp</t>
  </si>
  <si>
    <t>8226 PHILIPS HIGHWAY, SUITE 101 JACKSONVILLE, FL 32256</t>
  </si>
  <si>
    <t>Wholesale-Hardware</t>
  </si>
  <si>
    <t>Rocket Lab Corp</t>
  </si>
  <si>
    <t>3881 MCGOWEN STREET LONG BEACH, CA 90808</t>
  </si>
  <si>
    <t>GIBRALTAR INDUSTRIES, INC.</t>
  </si>
  <si>
    <t>3556 LAKE SHORE ROAD P O BOX 2028 BUFFALO, NY 14219-0228</t>
  </si>
  <si>
    <t>Measuring &amp; Controlling Devices, NEC</t>
  </si>
  <si>
    <t>RTX Corp</t>
  </si>
  <si>
    <t>1000 WILSON BLVD ARLINGTON, VA 22209</t>
  </si>
  <si>
    <t>Sunrun Inc.</t>
  </si>
  <si>
    <t>600 CALIFORNIA STREET, SUITE 1800 SAN FRANCISCO, CA 94108</t>
  </si>
  <si>
    <t>Wholesale-Professional &amp; Commercial Equipment &amp; Supplies</t>
  </si>
  <si>
    <t>NUSCALE POWER Corp</t>
  </si>
  <si>
    <t>1100 NE CIRCLE BLVD., SUITE 350 CORVALLIS, OR 97330</t>
  </si>
  <si>
    <t>Snap-on Inc</t>
  </si>
  <si>
    <t>2801 80TH STREET KENOSHA, WI 53143</t>
  </si>
  <si>
    <t>Communications Services, NEC</t>
  </si>
  <si>
    <t>Simpson Manufacturing Co., Inc.</t>
  </si>
  <si>
    <t>5956 W LAS POSITAS BLVD PLEASANTON, CA 94588</t>
  </si>
  <si>
    <t>Computer Peripheral Equipment, NEC</t>
  </si>
  <si>
    <t>STANLEY BLACK &amp; DECKER, INC.</t>
  </si>
  <si>
    <t>1000 STANLEY DR P O BOX 7000 NEW BRITAIN, CT 06053</t>
  </si>
  <si>
    <t>TAT TECHNOLOGIES LTD</t>
  </si>
  <si>
    <t>P.O. BOX 80 GEDERA, None 70750</t>
  </si>
  <si>
    <t>TransDigm Group INC</t>
  </si>
  <si>
    <t>1350 EUCLID AVENUE SUITE 1600 CLEVELAND, OH 44115</t>
  </si>
  <si>
    <t>Tecnoglass Inc.</t>
  </si>
  <si>
    <t>Flat Glass</t>
  </si>
  <si>
    <t>3211</t>
  </si>
  <si>
    <t>3550 NW 49TH STREET, MIAMI, FL 33142</t>
  </si>
  <si>
    <t>Thermon Group Holdings, Inc.</t>
  </si>
  <si>
    <t>7171 SOUTHWEST PARKWAY BUILDING 300, SUITE 200 AUSTIN, TX 78735</t>
  </si>
  <si>
    <t>INTERFACE INC</t>
  </si>
  <si>
    <t>Carpets &amp; Rugs</t>
  </si>
  <si>
    <t>2273</t>
  </si>
  <si>
    <t>1280 WEST PEACHTREE ST. NW ATLANTA, GA 30309</t>
  </si>
  <si>
    <t>Services-Miscellaneous Repair Services</t>
  </si>
  <si>
    <t>Retail-Retail Stores, NEC</t>
  </si>
  <si>
    <t>TREX CO INC</t>
  </si>
  <si>
    <t>Lumber &amp; Wood Products (No Furniture)</t>
  </si>
  <si>
    <t>2400</t>
  </si>
  <si>
    <t>2500 TREX WAY WINCHESTER, VA 22601</t>
  </si>
  <si>
    <t>Auto Controls For Regulating Residential &amp; Comml Environments</t>
  </si>
  <si>
    <t>Lawn &amp; Garden Tractors &amp; Home Lawn &amp; Gardens Equip</t>
  </si>
  <si>
    <t>TITAN INTERNATIONAL INC</t>
  </si>
  <si>
    <t>Steel Works, Blast Furnaces &amp; Rolling Mills (Coke Ovens)</t>
  </si>
  <si>
    <t>3312</t>
  </si>
  <si>
    <t>1525 KAUTZ ROAD SUITE 600 WEST CHICAGO, IL 60185</t>
  </si>
  <si>
    <t>UFP INDUSTRIES INC</t>
  </si>
  <si>
    <t>Sawmills &amp; Planting Mills, General</t>
  </si>
  <si>
    <t>2421</t>
  </si>
  <si>
    <t>2801 EAST BELTLINE NE GRAND RAPIDS, MI 49525</t>
  </si>
  <si>
    <t>ULTRALIFE CORP</t>
  </si>
  <si>
    <t>2000 TECHNOLOGY PARKWAY NEWARK, NY 14513</t>
  </si>
  <si>
    <t>Trucking &amp; Courier Services (No Air)</t>
  </si>
  <si>
    <t>VICOR CORP</t>
  </si>
  <si>
    <t>25 FRONTAGE ROAD ANDOVER, MA 01810</t>
  </si>
  <si>
    <t>VIRCO MFG CORPORATION</t>
  </si>
  <si>
    <t>Public Bldg &amp; Related Furniture</t>
  </si>
  <si>
    <t>2531</t>
  </si>
  <si>
    <t>2027 HARPERS WAY TORRANCE, CA 90501</t>
  </si>
  <si>
    <t>VALMONT INDUSTRIES INC</t>
  </si>
  <si>
    <t>15000 VALMONT PLAZA OMAHA, NE 68154</t>
  </si>
  <si>
    <t>Vertiv Holdings Co</t>
  </si>
  <si>
    <t>505 N. CLEVELAND AVE. WESTERVILLE, OH 43082</t>
  </si>
  <si>
    <t>Wholesale-Miscellaneous Nondurable Goods</t>
  </si>
  <si>
    <t>VirTra, Inc</t>
  </si>
  <si>
    <t>295 E CORPORATE PLACE CHANDLER, AZ 85225</t>
  </si>
  <si>
    <t>Services-Facilities Support Management Services</t>
  </si>
  <si>
    <t>WESTINGHOUSE AIR BRAKE TECHNOLOGIES CORP</t>
  </si>
  <si>
    <t>30 ISABELLA STREET PITTSBURGH, PA 15212</t>
  </si>
  <si>
    <t xml:space="preserve">Wholesale-Electrical Apparatus &amp; Equipment, Wiring Supplies </t>
  </si>
  <si>
    <t>Plastics Foam Products</t>
  </si>
  <si>
    <t>WABASH NATIONAL Corp</t>
  </si>
  <si>
    <t>Truck Trailers</t>
  </si>
  <si>
    <t>3715</t>
  </si>
  <si>
    <t>3900 MCCARTY LANE LAFAYETTE, IN 47905</t>
  </si>
  <si>
    <t>WATTS WATER TECHNOLOGIES INC</t>
  </si>
  <si>
    <t>815 CHESTNUT ST NORTH ANDOVER, MA 01845</t>
  </si>
  <si>
    <t>Woodward, Inc.</t>
  </si>
  <si>
    <t>1081 WOODWARD WAY FORT COLLINS, CO 80524</t>
  </si>
  <si>
    <t>FY</t>
  </si>
  <si>
    <t>03 Life Sciences</t>
  </si>
  <si>
    <t>Pharmaceutical Preparations</t>
  </si>
  <si>
    <t>Radio &amp; Tv Broadcasting &amp; Communications Equipment</t>
  </si>
  <si>
    <t>Agricultural Production-Crops</t>
  </si>
  <si>
    <t>Natural Gas Distribution</t>
  </si>
  <si>
    <t>Electric Services</t>
  </si>
  <si>
    <t>02 Finance</t>
  </si>
  <si>
    <t>Accident &amp; Health Insurance</t>
  </si>
  <si>
    <t>Fire, Marine &amp; Casualty Insurance</t>
  </si>
  <si>
    <t>Agricultural Chemicals</t>
  </si>
  <si>
    <t>Land Subdividers &amp; Developers (No Cemeteries)</t>
  </si>
  <si>
    <t>Fats &amp; Oils</t>
  </si>
  <si>
    <t>Wholesale-Electronic Parts &amp; Equipment, NEC</t>
  </si>
  <si>
    <t>State Commercial Banks</t>
  </si>
  <si>
    <t>Converted Paper &amp; Paperboard Prods (No Contaners/Boxes)</t>
  </si>
  <si>
    <t>Totalizing Fluid Meters &amp; Counting Devices</t>
  </si>
  <si>
    <t>Chemicals &amp; Allied Products</t>
  </si>
  <si>
    <t>Metal Cans</t>
  </si>
  <si>
    <t>Retail-Eating  Places</t>
  </si>
  <si>
    <t>Laboratory Analytical Instruments</t>
  </si>
  <si>
    <t>Sausages &amp; Other Prepared Meat Products</t>
  </si>
  <si>
    <t>Footwear, (No Rubber)</t>
  </si>
  <si>
    <t>Miscellaneous Chemical Products</t>
  </si>
  <si>
    <t>Agricultural Prod-Livestock &amp; Animal Specialties</t>
  </si>
  <si>
    <t>Food and Kindred Products</t>
  </si>
  <si>
    <t>Mineral Royalty Traders</t>
  </si>
  <si>
    <t>Retail-Shoe Stores</t>
  </si>
  <si>
    <t>Telephone Communications (No Radiotelephone)</t>
  </si>
  <si>
    <t>Services-Home Health Care Services</t>
  </si>
  <si>
    <t>National Commercial Banks</t>
  </si>
  <si>
    <t>Natural Gas Transmisison &amp; Distribution</t>
  </si>
  <si>
    <t>Services-Racing, Including Track Operation</t>
  </si>
  <si>
    <t>Specialty Cleaning, Polishing and Sanitation Preparations</t>
  </si>
  <si>
    <t>Perfumes, Cosmetics &amp; Other Toilet Preparations</t>
  </si>
  <si>
    <t>Crude Petroleum &amp; Natural Gas</t>
  </si>
  <si>
    <t>Malt Beverages</t>
  </si>
  <si>
    <t>Drawing &amp; Insulating of  Nonferrous Wire</t>
  </si>
  <si>
    <t>Printed Circuit Boards</t>
  </si>
  <si>
    <t>Retail-Variety Stores</t>
  </si>
  <si>
    <t>Calculating &amp; Accounting Machines (No Electronic Computers)</t>
  </si>
  <si>
    <t>Retail-Department Stores</t>
  </si>
  <si>
    <t>Services-Advertising Agencies</t>
  </si>
  <si>
    <t>Retail-Eating &amp; Drinking Places</t>
  </si>
  <si>
    <t>Soap, Detergents, Cleang Preparations, Perfumes, Cosmetics</t>
  </si>
  <si>
    <t>Sporting &amp; Athletic Goods, NEC</t>
  </si>
  <si>
    <t>Miscellaneous Primary Metal Products</t>
  </si>
  <si>
    <t>Petroleum Refining</t>
  </si>
  <si>
    <t>Household Furniture</t>
  </si>
  <si>
    <t>Investment Advice</t>
  </si>
  <si>
    <t>Adhesives &amp; Sealants</t>
  </si>
  <si>
    <t>Grain Mill Products</t>
  </si>
  <si>
    <t>Wholesale-Motor Vehicle Supplies &amp; New Parts</t>
  </si>
  <si>
    <t>Tires &amp; Inner Tubes</t>
  </si>
  <si>
    <t>Metal Shipping Barrels, Drums, Kegs &amp; Pails</t>
  </si>
  <si>
    <t>Oil &amp; Gas Field Services, NEC</t>
  </si>
  <si>
    <t>Services-Direct Mail Advertising Services</t>
  </si>
  <si>
    <t>Games, Toys &amp; Children's Vehicles (No Dolls &amp; Bicycles)</t>
  </si>
  <si>
    <t>Wholesale-Chemicals &amp; Allied Products</t>
  </si>
  <si>
    <t>Drilling Oil &amp; Gas Wells</t>
  </si>
  <si>
    <t>Sugar &amp; Confectionery Products</t>
  </si>
  <si>
    <t>Computer &amp; office Equipment</t>
  </si>
  <si>
    <t>Meat Packing Plants</t>
  </si>
  <si>
    <t>Hospital &amp; Medical Service Plans</t>
  </si>
  <si>
    <t>Retail-Grocery Stores</t>
  </si>
  <si>
    <t>Industrial Organic Chemicals</t>
  </si>
  <si>
    <t>Paper Mills</t>
  </si>
  <si>
    <t>Opeators of  Nonresidential Buildings</t>
  </si>
  <si>
    <t>Laboratory Apparatus &amp; Furniture</t>
  </si>
  <si>
    <t>Household Audio &amp; Video Equipment</t>
  </si>
  <si>
    <t>Newspapers: Publishing or  Publishing &amp; Printing</t>
  </si>
  <si>
    <t>Life Insurance</t>
  </si>
  <si>
    <t>Services-Motion Picture Theaters</t>
  </si>
  <si>
    <t>Dolls &amp; Stuffed Toys</t>
  </si>
  <si>
    <t>Miscellaneous Food Preparations &amp; Kindred Products</t>
  </si>
  <si>
    <t>Retail-Drug Stores and Proprietary Stores</t>
  </si>
  <si>
    <t>Electronic Connectors</t>
  </si>
  <si>
    <t>Water Supply</t>
  </si>
  <si>
    <t>Commercial Banks, NEC</t>
  </si>
  <si>
    <t>Operators of  Apartment Buildings</t>
  </si>
  <si>
    <t>Bottled &amp; Canned Soft Drinks &amp; Carbonated Waters</t>
  </si>
  <si>
    <t>Services-General Medical &amp; Surgical Hospitals, NEC</t>
  </si>
  <si>
    <t>Services-Commercial Physical &amp; Biological Research</t>
  </si>
  <si>
    <t>Electric &amp; Other Services Combined</t>
  </si>
  <si>
    <t>Surety Insurance</t>
  </si>
  <si>
    <t>Paperboard Containers &amp; Boxes</t>
  </si>
  <si>
    <t>Insurance Agents, Brokers &amp; Service</t>
  </si>
  <si>
    <t>Paints, Varnishes, Lacquers, Enamels &amp; Allied Prods</t>
  </si>
  <si>
    <t>Miscellaneous Products of  Petroleum &amp; Coal</t>
  </si>
  <si>
    <t>Wholesale-Farm Product Raw Materials</t>
  </si>
  <si>
    <t>Canned, Fruits, Veg, Preserves, Jams &amp; Jellies</t>
  </si>
  <si>
    <t>Mobile Homes</t>
  </si>
  <si>
    <t>Title Insurance</t>
  </si>
  <si>
    <t>Apparel &amp; Other Finishd Prods of  Fabrics &amp; Similar Matl</t>
  </si>
  <si>
    <t>Wholesale-Groceries &amp; Related Products</t>
  </si>
  <si>
    <t>Security Brokers, Dealers &amp; Flotation Companies</t>
  </si>
  <si>
    <t>Textile Mill Products</t>
  </si>
  <si>
    <t>Services-Educational Services</t>
  </si>
  <si>
    <t>Computer Storage Devices</t>
  </si>
  <si>
    <t>Wholesale-Apparel, Piece Goods &amp; Notions</t>
  </si>
  <si>
    <t>Books: Publishing or  Publishing &amp; Printing</t>
  </si>
  <si>
    <t>Natural Gas Transmission</t>
  </si>
  <si>
    <t>Motor Homes</t>
  </si>
  <si>
    <t>Personal Credit Institutions</t>
  </si>
  <si>
    <t>Retail-Family Clothing Stores</t>
  </si>
  <si>
    <t>Retail-Furniture Stores</t>
  </si>
  <si>
    <t>Biological Products, (No Diagnostic Substances)</t>
  </si>
  <si>
    <t>Finance Services</t>
  </si>
  <si>
    <t>Rubber &amp; Plastics Footwear</t>
  </si>
  <si>
    <t>Electronic Computers</t>
  </si>
  <si>
    <t>09 Crypto Assets</t>
  </si>
  <si>
    <t>Electromedical &amp; Electrotherapeutic Apparatus</t>
  </si>
  <si>
    <t>Operative Builders</t>
  </si>
  <si>
    <t>Retail-Jewelry Stores</t>
  </si>
  <si>
    <t>In Vitro &amp; In Vivo Diagnostic Substances</t>
  </si>
  <si>
    <t>Ophthalmic Goods</t>
  </si>
  <si>
    <t>Retail-Home Furniture, Furnishings &amp; Equipment Stores</t>
  </si>
  <si>
    <t>Wholesale-Drugs, Proprietaries &amp; Druggists' Sundries</t>
  </si>
  <si>
    <t>Broadwoven Fabric Mills, Cotton</t>
  </si>
  <si>
    <t>Electronic Coils, Transformers &amp; Other Inductors</t>
  </si>
  <si>
    <t>Metal Mining</t>
  </si>
  <si>
    <t>Cigarettes</t>
  </si>
  <si>
    <t>Retail-Radio, Tv &amp; Consumer Electronics Stores</t>
  </si>
  <si>
    <t>Services-Hospitals</t>
  </si>
  <si>
    <t>Cookies &amp; Crackers</t>
  </si>
  <si>
    <t>Medicinal Chemicals &amp; Botanical Products</t>
  </si>
  <si>
    <t>Wholesale-Petroleum &amp; Petroleum Products (No Bulk Stations)</t>
  </si>
  <si>
    <t>Hotels &amp; Motels</t>
  </si>
  <si>
    <t>Services-Medical Laboratories</t>
  </si>
  <si>
    <t>Savings Institution, Federally Chartered</t>
  </si>
  <si>
    <t>Motorcycles, Bicycles &amp; Parts</t>
  </si>
  <si>
    <t>Telephone &amp; Telegraph Apparatus</t>
  </si>
  <si>
    <t>Poultry Slaughtering and Processing</t>
  </si>
  <si>
    <t>Glass Containers</t>
  </si>
  <si>
    <t>Dairy Products</t>
  </si>
  <si>
    <t>Dental Equipment &amp; Supplies</t>
  </si>
  <si>
    <t>Wholesale-Beer, Wine &amp; Distilled Alcoholic Beverages</t>
  </si>
  <si>
    <t>Radiotelephone Communications</t>
  </si>
  <si>
    <t>Retail-Miscellaneous Retail</t>
  </si>
  <si>
    <t>Federal &amp; Federally-Sponsored Credit Agencies</t>
  </si>
  <si>
    <t>Cement, Hydraulic</t>
  </si>
  <si>
    <t>Computer Communications Equipment</t>
  </si>
  <si>
    <t>X-Ray Apparatus &amp; Tubes &amp; Related Irradiation Apparatus</t>
  </si>
  <si>
    <t>Services-Misc Health &amp; Allied Services, NEC</t>
  </si>
  <si>
    <t>Retail-Auto &amp; Home Supply Stores</t>
  </si>
  <si>
    <t>Cogeneration Services &amp; Small Power Producers</t>
  </si>
  <si>
    <t>Gas &amp; Other Services Combined</t>
  </si>
  <si>
    <t>Services-Health Services</t>
  </si>
  <si>
    <t>Radio Broadcasting Stations</t>
  </si>
  <si>
    <t>Services-Computer Programming, Data Processing, Etc.</t>
  </si>
  <si>
    <t>Security &amp; Commodity Brokers, Dealers, Exchanges &amp; Services</t>
  </si>
  <si>
    <t>Electric Housewares &amp; Fans</t>
  </si>
  <si>
    <t>Savings Institutions, Not Federally Chartered</t>
  </si>
  <si>
    <t>Wholesale-Computers &amp; Peripheral Equipment &amp; Software</t>
  </si>
  <si>
    <t>Photographic Equipment &amp; Supplies</t>
  </si>
  <si>
    <t>Concrete Products, Except Block &amp; Brick</t>
  </si>
  <si>
    <t>Wholesale-Groceries, General Line</t>
  </si>
  <si>
    <t>Miscellaneous Transportation Equipment</t>
  </si>
  <si>
    <t>Retail-Catalog &amp; Mail-Order Houses</t>
  </si>
  <si>
    <t>Wholesale-Misc Durable Goods</t>
  </si>
  <si>
    <t>Primary Production of  Aluminum</t>
  </si>
  <si>
    <t>Wholesale-Medical, Dental &amp; Hospital Equipment &amp; Supplies</t>
  </si>
  <si>
    <t>Plastic Material, Synth Resin/Rubber, Cellulos (No Glass)</t>
  </si>
  <si>
    <t>Functions Related To Depository Banking, NEC</t>
  </si>
  <si>
    <t>Real Estate Agents &amp; Managers (For Others)</t>
  </si>
  <si>
    <t>Services-Skilled Nursing Care Facilities</t>
  </si>
  <si>
    <t>Bituminous Coal &amp; Lignite Surface Mining</t>
  </si>
  <si>
    <t>Services-Video Tape Rental</t>
  </si>
  <si>
    <t>Wholesale-Motor Vehicles &amp; Motor Vehicle Parts &amp; Supplies</t>
  </si>
  <si>
    <t>Miscellaneous Business Credit Institution</t>
  </si>
  <si>
    <t>Services-Testing Laboratories</t>
  </si>
  <si>
    <t>Patent Owners &amp; Lessors</t>
  </si>
  <si>
    <t>Telegraph &amp; Other Message Communications</t>
  </si>
  <si>
    <t>Short-Term Business Credit Institutions</t>
  </si>
  <si>
    <t>Retail-Miscellaneous Shopping Goods Stores</t>
  </si>
  <si>
    <t>Cable &amp; Other Pay Television Services</t>
  </si>
  <si>
    <t>Real Estate Operators (No Developers) &amp; Lessors</t>
  </si>
  <si>
    <t>Retail-Hobby, Toy &amp; Game Shops</t>
  </si>
  <si>
    <t>Leather &amp; Leather Products</t>
  </si>
  <si>
    <t>Services-Advertising</t>
  </si>
  <si>
    <t>Television Broadcasting Stations</t>
  </si>
  <si>
    <t>Electric, Gas &amp; Sanitary Services</t>
  </si>
  <si>
    <t>Lessors of  Real Property, NEC</t>
  </si>
  <si>
    <t>Insurance Carriers, NEC</t>
  </si>
  <si>
    <t>Retail-Apparel &amp; Accessory Stores</t>
  </si>
  <si>
    <t>Services-Amusement &amp; Recreation Services</t>
  </si>
  <si>
    <t>Retail-Computer &amp; Computer Software Stores</t>
  </si>
  <si>
    <t>Pulp Mills</t>
  </si>
  <si>
    <t>Loan Brokers</t>
  </si>
  <si>
    <t>Services-Child Day Care Services</t>
  </si>
  <si>
    <t>Paperboard Mills</t>
  </si>
  <si>
    <t>Services-Offices &amp; Clinics of  Doctors of  Medicine</t>
  </si>
  <si>
    <t>Services-Specialty Outpatient Facilities, NEC</t>
  </si>
  <si>
    <t>Air Transportation, Nonscheduled</t>
  </si>
  <si>
    <t>Investors, NEC</t>
  </si>
  <si>
    <t>Secondary Smelting &amp; Refining of  Nonferrous Metals</t>
  </si>
  <si>
    <t>Pipe Lines (No Natural Gas)</t>
  </si>
  <si>
    <t>Services-Membership Sports &amp; Recreation Clubs</t>
  </si>
  <si>
    <t>Canned, Frozen &amp; Preservd Fruit, Veg &amp; Food Specialties</t>
  </si>
  <si>
    <t>Services-Miscellaneous Business Services</t>
  </si>
  <si>
    <t>Silver Ores</t>
  </si>
  <si>
    <t>Women's, Misses':  and Juniors Outerwear</t>
  </si>
  <si>
    <t>Mortgage Bankers &amp; Loan Correspondents</t>
  </si>
  <si>
    <t>Plastics, Foil &amp; Coated Paper Bags</t>
  </si>
  <si>
    <t>Oil Royalty Traders</t>
  </si>
  <si>
    <t>Retail-Convenience Stores</t>
  </si>
  <si>
    <t>Retail-Women's Clothing Stores</t>
  </si>
  <si>
    <t>Retail-Food Stores</t>
  </si>
  <si>
    <t>BK Technologies Corp</t>
  </si>
  <si>
    <t>ADVANCED MICRO DEVICES INC</t>
  </si>
  <si>
    <t>SKYWORKS SOLUTIONS, INC.</t>
  </si>
  <si>
    <t>ANALOG DEVICES INC</t>
  </si>
  <si>
    <t>APPLIED MATERIALS INC /DE</t>
  </si>
  <si>
    <t>Archer-Daniels-Midland Co</t>
  </si>
  <si>
    <t>Avery Dennison Corp</t>
  </si>
  <si>
    <t>BALL Corp</t>
  </si>
  <si>
    <t>BASSETT FURNITURE INDUSTRIES INC</t>
  </si>
  <si>
    <t>CALERES INC</t>
  </si>
  <si>
    <t>CAMPBELL'S Co</t>
  </si>
  <si>
    <t>CONSTELLATION BRANDS, INC.</t>
  </si>
  <si>
    <t>CARPENTER TECHNOLOGY CORP</t>
  </si>
  <si>
    <t>COCA COLA CO</t>
  </si>
  <si>
    <t>COMMERCIAL METALS Co</t>
  </si>
  <si>
    <t>CONAGRA BRANDS INC.</t>
  </si>
  <si>
    <t>MOLSON COORS BEVERAGE CO</t>
  </si>
  <si>
    <t>CORNING INC /NY</t>
  </si>
  <si>
    <t>Crane NXT, Co.</t>
  </si>
  <si>
    <t>CTS CORP</t>
  </si>
  <si>
    <t>DANA Inc</t>
  </si>
  <si>
    <t>DIODES INC /DEL/</t>
  </si>
  <si>
    <t>ESCALADE INC</t>
  </si>
  <si>
    <t>DMC Global Inc.</t>
  </si>
  <si>
    <t>FLEXSTEEL INDUSTRIES INC</t>
  </si>
  <si>
    <t>FORD MOTOR CO</t>
  </si>
  <si>
    <t>FRIEDMAN INDUSTRIES INC</t>
  </si>
  <si>
    <t>GENERAL MILLS INC</t>
  </si>
  <si>
    <t>GOODYEAR TIRE &amp; RUBBER CO /OH/</t>
  </si>
  <si>
    <t>GREIF, INC</t>
  </si>
  <si>
    <t>HASBRO, INC.</t>
  </si>
  <si>
    <t>HERSHEY CO</t>
  </si>
  <si>
    <t>HORMEL FOODS CORP /DE/</t>
  </si>
  <si>
    <t>INTEL CORP</t>
  </si>
  <si>
    <t>INTERNATIONAL PAPER CO /NEW/</t>
  </si>
  <si>
    <t>KIMBERLY CLARK CORP</t>
  </si>
  <si>
    <t>KOSS CORP</t>
  </si>
  <si>
    <t>KULICKE &amp; SOFFA INDUSTRIES INC</t>
  </si>
  <si>
    <t>LA-Z-BOY INC</t>
  </si>
  <si>
    <t>LEE ENTERPRISES, Inc</t>
  </si>
  <si>
    <t>LEGGETT &amp; PLATT INC</t>
  </si>
  <si>
    <t>LOUISIANA-PACIFIC CORP</t>
  </si>
  <si>
    <t>LGL GROUP INC</t>
  </si>
  <si>
    <t>MATTEL INC /DE/</t>
  </si>
  <si>
    <t>MCCORMICK &amp; CO INC</t>
  </si>
  <si>
    <t>METHODE ELECTRONICS INC</t>
  </si>
  <si>
    <t>MODINE MANUFACTURING CO</t>
  </si>
  <si>
    <t>Motorola Solutions, Inc.</t>
  </si>
  <si>
    <t>NAPCO SECURITY TECHNOLOGIES, INC</t>
  </si>
  <si>
    <t>NATIONAL BEVERAGE CORP</t>
  </si>
  <si>
    <t>NEW YORK TIMES CO</t>
  </si>
  <si>
    <t>NUCOR CORP</t>
  </si>
  <si>
    <t>Oil-Dri Corp of America</t>
  </si>
  <si>
    <t>OXFORD INDUSTRIES INC</t>
  </si>
  <si>
    <t>PACKAGING CORP OF AMERICA</t>
  </si>
  <si>
    <t>PATRICK INDUSTRIES INC</t>
  </si>
  <si>
    <t>PEPSICO INC</t>
  </si>
  <si>
    <t>PVH CORP. /DE/</t>
  </si>
  <si>
    <t>Neonode Inc.</t>
  </si>
  <si>
    <t>SEMTECH CORP</t>
  </si>
  <si>
    <t>Champion Homes, Inc.</t>
  </si>
  <si>
    <t>J M SMUCKER Co</t>
  </si>
  <si>
    <t>SONOCO PRODUCTS CO</t>
  </si>
  <si>
    <t>LEVI STRAUSS &amp; CO</t>
  </si>
  <si>
    <t>STURM RUGER &amp; CO INC</t>
  </si>
  <si>
    <t>SUPERIOR GROUP OF COMPANIES, INC.</t>
  </si>
  <si>
    <t>TEXAS INSTRUMENTS INC</t>
  </si>
  <si>
    <t>TOOTSIE ROLL INDUSTRIES INC</t>
  </si>
  <si>
    <t>UNIFI INC</t>
  </si>
  <si>
    <t>V F CORP</t>
  </si>
  <si>
    <t>VISHAY INTERTECHNOLOGY INC</t>
  </si>
  <si>
    <t>WHIRLPOOL CORP /DE/</t>
  </si>
  <si>
    <t>JOHN WILEY &amp; SONS, INC.</t>
  </si>
  <si>
    <t>WORTHINGTON ENTERPRISES, INC.</t>
  </si>
  <si>
    <t>Spectrum Brands Holdings, Inc.</t>
  </si>
  <si>
    <t>WOLVERINE WORLD WIDE INC /DE/</t>
  </si>
  <si>
    <t>CAVCO INDUSTRIES, INC.</t>
  </si>
  <si>
    <t>Sony Group Corp</t>
  </si>
  <si>
    <t>Coca-Cola Consolidated, Inc.</t>
  </si>
  <si>
    <t>NIKE, Inc.</t>
  </si>
  <si>
    <t>SunOpta Inc.</t>
  </si>
  <si>
    <t>GENTEX CORP</t>
  </si>
  <si>
    <t>HONDA MOTOR CO LTD</t>
  </si>
  <si>
    <t>ERICSSON LM TELEPHONE CO</t>
  </si>
  <si>
    <t>NORTECH SYSTEMS INC</t>
  </si>
  <si>
    <t>MICRON TECHNOLOGY INC</t>
  </si>
  <si>
    <t>CULP INC</t>
  </si>
  <si>
    <t>NVE CORP /NEW/</t>
  </si>
  <si>
    <t>BEL FUSE INC /NJ</t>
  </si>
  <si>
    <t>THOR INDUSTRIES INC</t>
  </si>
  <si>
    <t>MAGNA INTERNATIONAL INC</t>
  </si>
  <si>
    <t>LCI INDUSTRIES</t>
  </si>
  <si>
    <t>ALTRIA GROUP, INC.</t>
  </si>
  <si>
    <t>CIRRUS LOGIC, INC.</t>
  </si>
  <si>
    <t>DAILY JOURNAL CORP</t>
  </si>
  <si>
    <t>PLEXUS CORP</t>
  </si>
  <si>
    <t>J&amp;J SNACK FOODS CORP</t>
  </si>
  <si>
    <t>HARLEY-DAVIDSON, INC.</t>
  </si>
  <si>
    <t>Clearfield, Inc.</t>
  </si>
  <si>
    <t>PILGRIMS PRIDE CORP</t>
  </si>
  <si>
    <t>QUALCOMM INC/DE</t>
  </si>
  <si>
    <t>PHOTRONICS INC</t>
  </si>
  <si>
    <t>KAISER ALUMINUM CORP</t>
  </si>
  <si>
    <t>O-I Glass, Inc. /DE/</t>
  </si>
  <si>
    <t>Lifeway Foods, Inc.</t>
  </si>
  <si>
    <t>SYNAPTICS Inc</t>
  </si>
  <si>
    <t>AMPHENOL CORP /DE/</t>
  </si>
  <si>
    <t>G III APPAREL GROUP LTD /DE/</t>
  </si>
  <si>
    <t>MICROCHIP TECHNOLOGY INC</t>
  </si>
  <si>
    <t>Sleep Number Corp</t>
  </si>
  <si>
    <t>POWER INTEGRATIONS INC</t>
  </si>
  <si>
    <t>DIAGEO PLC</t>
  </si>
  <si>
    <t>LEAR CORP</t>
  </si>
  <si>
    <t>CRH PUBLIC LTD CO</t>
  </si>
  <si>
    <t>HARMONIC INC.</t>
  </si>
  <si>
    <t>MOHAWK INDUSTRIES INC</t>
  </si>
  <si>
    <t>LATTICE SEMICONDUCTOR CORP</t>
  </si>
  <si>
    <t>BENCHMARK ELECTRONICS INC</t>
  </si>
  <si>
    <t>Monster Beverage Corp</t>
  </si>
  <si>
    <t>ALLEGRO MICROSYSTEMS, INC.</t>
  </si>
  <si>
    <t>FLEX LTD.</t>
  </si>
  <si>
    <t>SCHOLASTIC CORP</t>
  </si>
  <si>
    <t>Dorman Products, Inc.</t>
  </si>
  <si>
    <t>LIFETIME BRANDS, INC</t>
  </si>
  <si>
    <t>NORTHERN TECHNOLOGIES INTERNATIONAL CORP</t>
  </si>
  <si>
    <t>SANFILIPPO JOHN B &amp; SON INC</t>
  </si>
  <si>
    <t>QUICKLOGIC Corp</t>
  </si>
  <si>
    <t>GRUPO SIMEC, S.A.B. de C.V.</t>
  </si>
  <si>
    <t>LITTELFUSE INC /DE</t>
  </si>
  <si>
    <t>WOLFSPEED, INC.</t>
  </si>
  <si>
    <t>ROCKY BRANDS, INC.</t>
  </si>
  <si>
    <t>SANMINA CORP</t>
  </si>
  <si>
    <t>JABIL INC</t>
  </si>
  <si>
    <t>Gentherm Inc</t>
  </si>
  <si>
    <t>BORGWARNER INC</t>
  </si>
  <si>
    <t>MEDIFAST INC</t>
  </si>
  <si>
    <t>HAIN CELESTIAL GROUP INC</t>
  </si>
  <si>
    <t>DECKERS OUTDOOR CORP</t>
  </si>
  <si>
    <t>COCA COLA FEMSA SAB DE CV</t>
  </si>
  <si>
    <t>VIAVI SOLUTIONS INC.</t>
  </si>
  <si>
    <t>BELDEN INC.</t>
  </si>
  <si>
    <t>STEVEN MADDEN, LTD.</t>
  </si>
  <si>
    <t>DAKTRONICS INC /SD/</t>
  </si>
  <si>
    <t>DARLING INGREDIENTS INC.</t>
  </si>
  <si>
    <t>HELEN OF TROY LTD</t>
  </si>
  <si>
    <t>RAMBUS INC</t>
  </si>
  <si>
    <t>MOTORCAR PARTS OF AMERICA INC</t>
  </si>
  <si>
    <t>EAGLE MATERIALS INC</t>
  </si>
  <si>
    <t>SMITH MIDLAND CORP</t>
  </si>
  <si>
    <t>ADTRAN Holdings, Inc.</t>
  </si>
  <si>
    <t>ADVANCED ENERGY INDUSTRIES INC</t>
  </si>
  <si>
    <t>TOWER SEMICONDUCTOR LTD</t>
  </si>
  <si>
    <t>Polaris Inc.</t>
  </si>
  <si>
    <t>STMicroelectronics N.V.</t>
  </si>
  <si>
    <t>STRATTEC SECURITY CORP</t>
  </si>
  <si>
    <t>CIENA CORP</t>
  </si>
  <si>
    <t>CENTURY ALUMINUM CO</t>
  </si>
  <si>
    <t>BOSTON BEER CO INC</t>
  </si>
  <si>
    <t>Mativ Holdings, Inc.</t>
  </si>
  <si>
    <t>UNIVERSAL DISPLAY CORP \PA\</t>
  </si>
  <si>
    <t>JAKKS PACIFIC INC</t>
  </si>
  <si>
    <t>ATI INC</t>
  </si>
  <si>
    <t>INSEEGO CORP.</t>
  </si>
  <si>
    <t>STEEL DYNAMICS INC</t>
  </si>
  <si>
    <t>ELTEK LTD</t>
  </si>
  <si>
    <t>CELESTICA INC</t>
  </si>
  <si>
    <t>AUTOLIV INC</t>
  </si>
  <si>
    <t>RALPH LAUREN CORP</t>
  </si>
  <si>
    <t>SILICON LABORATORIES INC.</t>
  </si>
  <si>
    <t>FORMFACTOR INC</t>
  </si>
  <si>
    <t>STONERIDGE INC</t>
  </si>
  <si>
    <t>NVIDIA CORP</t>
  </si>
  <si>
    <t>Ingredion Inc</t>
  </si>
  <si>
    <t>AMKOR TECHNOLOGY, INC.</t>
  </si>
  <si>
    <t>COLUMBIA SPORTSWEAR CO</t>
  </si>
  <si>
    <t>CARTERS INC</t>
  </si>
  <si>
    <t>NOVANTA INC</t>
  </si>
  <si>
    <t>HOOKER FURNISHINGS Corp</t>
  </si>
  <si>
    <t>AUDIOCODES LTD</t>
  </si>
  <si>
    <t>SMITH &amp; WESSON BRANDS, INC.</t>
  </si>
  <si>
    <t>TELEDYNE TECHNOLOGIES INC</t>
  </si>
  <si>
    <t>TOYOTA MOTOR CORP/</t>
  </si>
  <si>
    <t>ON SEMICONDUCTOR CORP</t>
  </si>
  <si>
    <t>Mondelez International, Inc.</t>
  </si>
  <si>
    <t>MATERION Corp</t>
  </si>
  <si>
    <t>VISTEON CORP</t>
  </si>
  <si>
    <t>IPG PHOTONICS CORP</t>
  </si>
  <si>
    <t>IMPINJ INC</t>
  </si>
  <si>
    <t>TAPESTRY, INC.</t>
  </si>
  <si>
    <t>GARMIN LTD</t>
  </si>
  <si>
    <t>NETGEAR, INC.</t>
  </si>
  <si>
    <t>CHIPMOS TECHNOLOGIES INC</t>
  </si>
  <si>
    <t>NLIGHT, INC.</t>
  </si>
  <si>
    <t>FLOWERS FOODS INC</t>
  </si>
  <si>
    <t>MARINE PRODUCTS CORP</t>
  </si>
  <si>
    <t>APPLIED OPTOELECTRONICS, INC.</t>
  </si>
  <si>
    <t>James Hardie Industries plc</t>
  </si>
  <si>
    <t>CROWN HOLDINGS, INC.</t>
  </si>
  <si>
    <t>CEMENTOS PACASMAYO SAA</t>
  </si>
  <si>
    <t>AIRGAIN INC</t>
  </si>
  <si>
    <t>FIRST SOLAR, INC.</t>
  </si>
  <si>
    <t>Ultra Clean Holdings, Inc.</t>
  </si>
  <si>
    <t>B&amp;G Foods, Inc.</t>
  </si>
  <si>
    <t>AMBARELLA INC</t>
  </si>
  <si>
    <t>MONOLITHIC POWER SYSTEMS INC</t>
  </si>
  <si>
    <t>MAXLINEAR, INC</t>
  </si>
  <si>
    <t>British American Tobacco p.l.c.</t>
  </si>
  <si>
    <t>Sonos Inc</t>
  </si>
  <si>
    <t>Koppers Holdings Inc.</t>
  </si>
  <si>
    <t>Tesla, Inc.</t>
  </si>
  <si>
    <t>Cooper-Standard Holdings Inc.</t>
  </si>
  <si>
    <t>Silicon Motion Technology CORP</t>
  </si>
  <si>
    <t>MERCER INTERNATIONAL INC.</t>
  </si>
  <si>
    <t>Crocs, Inc.</t>
  </si>
  <si>
    <t>Coda Octopus Group, Inc.</t>
  </si>
  <si>
    <t>Under Armour, Inc.</t>
  </si>
  <si>
    <t>Celsius Holdings, Inc.</t>
  </si>
  <si>
    <t>Himax Technologies, Inc.</t>
  </si>
  <si>
    <t>Compass Diversified Holdings</t>
  </si>
  <si>
    <t>Canadian Solar Inc.</t>
  </si>
  <si>
    <t>AVIAT NETWORKS, INC.</t>
  </si>
  <si>
    <t>ALPHA &amp; OMEGA SEMICONDUCTOR Ltd</t>
  </si>
  <si>
    <t>lululemon athletica inc.</t>
  </si>
  <si>
    <t>WEST FRASER TIMBER CO., LTD</t>
  </si>
  <si>
    <t>GRAPHIC PACKAGING HOLDING CO</t>
  </si>
  <si>
    <t>Fabrinet</t>
  </si>
  <si>
    <t>Philip Morris International Inc.</t>
  </si>
  <si>
    <t>NXP Semiconductors N.V.</t>
  </si>
  <si>
    <t>SOLAREDGE TECHNOLOGIES, INC.</t>
  </si>
  <si>
    <t>FOX FACTORY HOLDING CORP</t>
  </si>
  <si>
    <t>Legacy Housing Corp</t>
  </si>
  <si>
    <t>EVERSPIN TECHNOLOGIES INC.</t>
  </si>
  <si>
    <t>Clearwater Paper Corp</t>
  </si>
  <si>
    <t>SITIME Corp</t>
  </si>
  <si>
    <t>Enphase Energy, Inc.</t>
  </si>
  <si>
    <t>DAQO NEW ENERGY CORP.</t>
  </si>
  <si>
    <t>JinkoSolar Holding Co., Ltd.</t>
  </si>
  <si>
    <t>Vita Coco Company, Inc.</t>
  </si>
  <si>
    <t>Vishay Precision Group, Inc.</t>
  </si>
  <si>
    <t>Sow Good Inc.</t>
  </si>
  <si>
    <t>MACOM Technology Solutions Holdings, Inc.</t>
  </si>
  <si>
    <t>Vera Bradley, Inc.</t>
  </si>
  <si>
    <t>SunCoke Energy, Inc.</t>
  </si>
  <si>
    <t>Mama's Creations, Inc.</t>
  </si>
  <si>
    <t>Aptiv PLC</t>
  </si>
  <si>
    <t>Capri Holdings Ltd</t>
  </si>
  <si>
    <t>Post Holdings, Inc.</t>
  </si>
  <si>
    <t>CONSTELLIUM SE</t>
  </si>
  <si>
    <t>NEWS CORP</t>
  </si>
  <si>
    <t>Vital Farms, Inc.</t>
  </si>
  <si>
    <t>Knowles Corp</t>
  </si>
  <si>
    <t>MALIBU BOATS, INC.</t>
  </si>
  <si>
    <t>RAYONIER ADVANCED MATERIALS INC.</t>
  </si>
  <si>
    <t>Qorvo, Inc.</t>
  </si>
  <si>
    <t>Kimball Electronics, Inc.</t>
  </si>
  <si>
    <t>Freshpet, Inc.</t>
  </si>
  <si>
    <t>ENERGIZER HOLDINGS, INC.</t>
  </si>
  <si>
    <t>Lumentum Holdings Inc.</t>
  </si>
  <si>
    <t>Kraft Heinz Co</t>
  </si>
  <si>
    <t>MasterCraft Boat Holdings, Inc.</t>
  </si>
  <si>
    <t>CPI Card Group Inc.</t>
  </si>
  <si>
    <t>ICHOR HOLDINGS, LTD.</t>
  </si>
  <si>
    <t>Allbirds, Inc.</t>
  </si>
  <si>
    <t>BEYOND MEAT, INC.</t>
  </si>
  <si>
    <t>Arteris, Inc.</t>
  </si>
  <si>
    <t>Adient plc</t>
  </si>
  <si>
    <t>YETI Holdings, Inc.</t>
  </si>
  <si>
    <t>Acushnet Holdings Corp.</t>
  </si>
  <si>
    <t>Alcoa Corp</t>
  </si>
  <si>
    <t>Lamb Weston Holdings, Inc.</t>
  </si>
  <si>
    <t>J.Jill, Inc.</t>
  </si>
  <si>
    <t>Simply Good Foods Co</t>
  </si>
  <si>
    <t>Funko, Inc.</t>
  </si>
  <si>
    <t>Dogness (International) Corp</t>
  </si>
  <si>
    <t>Hamilton Beach Brands Holding Co</t>
  </si>
  <si>
    <t>Ranpak Holdings Corp.</t>
  </si>
  <si>
    <t>Broadcom Inc.</t>
  </si>
  <si>
    <t>Garrett Motion Inc.</t>
  </si>
  <si>
    <t>NIO Inc.</t>
  </si>
  <si>
    <t>Utz Brands, Inc.</t>
  </si>
  <si>
    <t>Amcor plc</t>
  </si>
  <si>
    <t>Kontoor Brands, Inc.</t>
  </si>
  <si>
    <t>XPEL, Inc.</t>
  </si>
  <si>
    <t>BELLRING BRANDS, INC.</t>
  </si>
  <si>
    <t>Reynolds Consumer Products Inc.</t>
  </si>
  <si>
    <t>Westrock Coffee Co</t>
  </si>
  <si>
    <t>Credo Technology Group Holding Ltd</t>
  </si>
  <si>
    <t>American Outdoor Brands, Inc.</t>
  </si>
  <si>
    <t>XPENG INC.</t>
  </si>
  <si>
    <t>QuantumScape Corp</t>
  </si>
  <si>
    <t>SkyWater Technology, Inc</t>
  </si>
  <si>
    <t>Marvell Technology, Inc.</t>
  </si>
  <si>
    <t>FIGS, Inc.</t>
  </si>
  <si>
    <t>Sylvamo Corp</t>
  </si>
  <si>
    <t>NEXTNAV INC.</t>
  </si>
  <si>
    <t>Rivian Automotive, Inc. / DE</t>
  </si>
  <si>
    <t>Intchains Group Ltd</t>
  </si>
  <si>
    <t>LiveWire Group, Inc.</t>
  </si>
  <si>
    <t>M-tron Industries, Inc.</t>
  </si>
  <si>
    <t>Forafric Global PLC</t>
  </si>
  <si>
    <t>Ispire Technology Inc.</t>
  </si>
  <si>
    <t>Fenbo Holdings Ltd</t>
  </si>
  <si>
    <t>SharkNinja, Inc.</t>
  </si>
  <si>
    <t>PHINIA INC.</t>
  </si>
  <si>
    <t>ARM HOLDINGS PLC /UK</t>
  </si>
  <si>
    <t>Bunge Global SA</t>
  </si>
  <si>
    <t>Adjacent SICs</t>
  </si>
  <si>
    <t>SIC Range:</t>
  </si>
  <si>
    <t>Rank</t>
  </si>
  <si>
    <t>3411</t>
  </si>
  <si>
    <t>9200 W. 108TH CIRCLE WESTMINSTER, CO 80021</t>
  </si>
  <si>
    <t>14025 RIVEREDGE DRIVE, SUITE 300 TAMPA, FL 33637</t>
  </si>
  <si>
    <t>2020</t>
  </si>
  <si>
    <t>6431 W OAKTON MORTON GROVE, IL 60053</t>
  </si>
  <si>
    <t>2070</t>
  </si>
  <si>
    <t>77 W. WACKER DR. CHICAGO, IL 60601</t>
  </si>
  <si>
    <t>ROUTE DE FLORISSANT 13 GENEVA, V8 1206</t>
  </si>
  <si>
    <t>5601 N MACARTHUR BLVD IRVING, TX 75038</t>
  </si>
  <si>
    <t>2040</t>
  </si>
  <si>
    <t>5 WESTBROOK CORPORATE CENTER WESTCHESTER, IL 60154</t>
  </si>
  <si>
    <t>3334</t>
  </si>
  <si>
    <t>201 ISABELLA STREET SUITE 500 PITTSBURGH, PA 15212</t>
  </si>
  <si>
    <t>1 SOUTH WACKER DRIVE SUITE 1000 CHICAGO, IL 60606</t>
  </si>
  <si>
    <t>3341</t>
  </si>
  <si>
    <t>WASHINGTON PLAZA 40-44 RUE WASHINGTON PARIS, I0 75008</t>
  </si>
  <si>
    <t>1550 W. MCEWEN DRIVE, SUITE 500 FRANKLIN, TN 37067</t>
  </si>
  <si>
    <t>3140</t>
  </si>
  <si>
    <t>8300 MARYLAND AVE P O BOX 29 ST LOUIS, MO 63105</t>
  </si>
  <si>
    <t>2330</t>
  </si>
  <si>
    <t>4 BATTERYMARCH PARK QUINCY, MA 02169</t>
  </si>
  <si>
    <t>2300</t>
  </si>
  <si>
    <t>14375 NW SCIENCE PARK DRIVE PORTLAND, OR 97229</t>
  </si>
  <si>
    <t>3100</t>
  </si>
  <si>
    <t>90 WHITFIELD STREET 2ND FLOOR LONDON, X0 W1T 4EZ</t>
  </si>
  <si>
    <t>PHIPPS TOWER 3438 PEACHTREE ROAD NE SUITE 1800 ATLANTA, GA 30326</t>
  </si>
  <si>
    <t>NO. 16 N. DONGKE ROAD TONGSHA INDUSTRIAL ZONE DONGGUAN, GUANGDONG, None None</t>
  </si>
  <si>
    <t>2834 COLORADO AVENUE SUITE 100 SANTA MONICA, CA 90404</t>
  </si>
  <si>
    <t>512 SEVENTH AVE NEW YORK, NY 10018</t>
  </si>
  <si>
    <t>400 N. ELM STREET GREENSBORO, NC 27401</t>
  </si>
  <si>
    <t>1155 BATTERY ST SAN FRANCISCO, CA 94111</t>
  </si>
  <si>
    <t>1818 CORNWALL AVENUE VANCOUVER, A1 V6J 1C7</t>
  </si>
  <si>
    <t>999 PEACHTREE STREET NE SUITE 1225 ATLANTA, GA None</t>
  </si>
  <si>
    <t>285 MADISON AVENUE NEW YORK, NY 10017</t>
  </si>
  <si>
    <t>650 MADISON AVENUE NEW YORK, NY 10022</t>
  </si>
  <si>
    <t>200 CENTRAL AVENUE, SUITE 2000 ST. PETERSBURG, FL 33701</t>
  </si>
  <si>
    <t>10 HUDSON YARDS NEW YORK, NY 10001</t>
  </si>
  <si>
    <t>101 PERFORMANCE DRIVE BALTIMORE, MD 21230</t>
  </si>
  <si>
    <t>1551 WEWATTA STREET DENVER, CO 80202</t>
  </si>
  <si>
    <t>12420 STONEBRIDGE ROAD ROANOKE, IN 46783</t>
  </si>
  <si>
    <t>2711</t>
  </si>
  <si>
    <t>915 EAST FIRST STREET LOS ANGELES, CA 90012</t>
  </si>
  <si>
    <t>11911 FREEDOM DRIVE STE 200 RESTON, VA 20190</t>
  </si>
  <si>
    <t>ONE AMERICAN ROAD DEARBORN, MI 48126</t>
  </si>
  <si>
    <t>2-3, TORANOMON 2-CHOME, MINATO-KU TOKYO, JAPAN, None 105-8404</t>
  </si>
  <si>
    <t>BUILDING 19, NO. 1355, CAOBAO ROAD MINHANG DISTRICT SHANGHAI, None None</t>
  </si>
  <si>
    <t>14600 MYFORD ROAD IRVINE, CA 92618</t>
  </si>
  <si>
    <t>3716</t>
  </si>
  <si>
    <t>2900 INDEPENDENCE COURT ELKHART, IN None</t>
  </si>
  <si>
    <t>1 TOYOTA CHO TOYOTA CITY AICHI PREFECTURE 471-8571 JAPAN, M0 00000</t>
  </si>
  <si>
    <t>1 TESLA ROAD AUSTIN, TX 78725</t>
  </si>
  <si>
    <t>NO.10, CENCUN FENGZHUANG AVENUE TIANHE DISTRICT GUANGZHOU, None 510640</t>
  </si>
  <si>
    <t>25 NORTH WALL QUAY DUBLIN, None None</t>
  </si>
  <si>
    <t>3350 AIRPORT RD OGDEN, UT 84405</t>
  </si>
  <si>
    <t>SPITALSTRASSE 5 SCHAFFHAUSEN, V8 8200</t>
  </si>
  <si>
    <t>3850 HAMLIN RD. AUBURN HILLS, MI 48326</t>
  </si>
  <si>
    <t>40300 TRADITIONS DRIVE NORTHVILLE, MI 48168</t>
  </si>
  <si>
    <t>3939 TECHNOLOGY DRIVE MAUMEE, OH 43537</t>
  </si>
  <si>
    <t>3400 E WALNUT ST COLMAR, PA 18915</t>
  </si>
  <si>
    <t>3751</t>
  </si>
  <si>
    <t>2055 SUGARLOAF CIRCLE, SUITE 300 DULUTH, GA 30097</t>
  </si>
  <si>
    <t>600 N CENTENNIAL ST ZEELAND, MI 49464</t>
  </si>
  <si>
    <t>LA PIECE 16 ROLLE, V8 1180</t>
  </si>
  <si>
    <t>3501 COUNTY ROAD 6 EAST ELKHART, IN 46514</t>
  </si>
  <si>
    <t>21557 TELEGRAPH ROAD SOUTHFIELD, MI 48033</t>
  </si>
  <si>
    <t>337 MAGNA DRIVE N/A AURORA, ONTARIO, CAN, A6 L4G 7K1</t>
  </si>
  <si>
    <t>1500 DEKOVEN AVE RACINE, WI 53403</t>
  </si>
  <si>
    <t>2929 CALIFORNIA STREET TORRANCE, CA 90503</t>
  </si>
  <si>
    <t>107 WEST FRANKLIN STREET ELKHART, IN 46516</t>
  </si>
  <si>
    <t>3000 UNIVERSITY DRIVE AUBURN HILLS, MI 48326</t>
  </si>
  <si>
    <t>1730 TECHNOLOGY DRIVE SAN JOSE, CA 95110</t>
  </si>
  <si>
    <t>39675 MACKENZIE DRIVE SUITE 400 NOVI, MI 48377</t>
  </si>
  <si>
    <t>3333 WEST GOOD HOPE ROAD MILWAUKEE, WI 53209</t>
  </si>
  <si>
    <t>28875 CABOT DRIVE NOVI, MI 48377</t>
  </si>
  <si>
    <t>ONE VILLAGE CENTER DRIVE VAN BUREN TOWNSHIP, MI 48111</t>
  </si>
  <si>
    <t>711 BROADWAY ST. SUITE 320 SAN ANTONIO, TX 78215</t>
  </si>
  <si>
    <t>2082</t>
  </si>
  <si>
    <t>ONE DESIGN CENTER PLACE SUITE 850 BOSTON, MA 02210</t>
  </si>
  <si>
    <t>P.O. BOX 4030 BC555 GOLDEN, CO 80401</t>
  </si>
  <si>
    <t>436 SEVENTH AVENUE PITTSBURGH, PA 15219</t>
  </si>
  <si>
    <t>2621</t>
  </si>
  <si>
    <t>100 KIMBALL PLACE SUITE 600 ALPHARETTA, GA 30009</t>
  </si>
  <si>
    <t>13139 JESS PIRTLE BLVD SUGAR LAND, TX 77478</t>
  </si>
  <si>
    <t>3661</t>
  </si>
  <si>
    <t>901 EXPLORER BLVD HUNTSVILLE, AL 35806</t>
  </si>
  <si>
    <t>6 OFRA HAZA STREET OR YEHUDA, L3 70151</t>
  </si>
  <si>
    <t>3663</t>
  </si>
  <si>
    <t>200 PARKER DRIVE SUITE C100A AUSTIN, TX 78728</t>
  </si>
  <si>
    <t>7100 TECHNOLOGY DRIVE WEST MELBOURNE, FL 32904</t>
  </si>
  <si>
    <t>7035 RIDGE ROAD HANOVER, MD 21076</t>
  </si>
  <si>
    <t>7050 WINNETKA AVE. N. SUITE 100 BROOKLYN PARK, MN 55428</t>
  </si>
  <si>
    <t>TORSHAMNSGATAN 21 - 23 STOCKHOLM SWEDEN, V7 164 83</t>
  </si>
  <si>
    <t>2590 ORCHARD PARKWAY SAN JOSE, CA 95131</t>
  </si>
  <si>
    <t>9710 SCRANTON ROAD SUITE 200 SAN DIEGO, CA 92121</t>
  </si>
  <si>
    <t>1001 RIDDER PARK DRIVE SAN JOSE, CA 95131</t>
  </si>
  <si>
    <t>500 W. MONROE ST. CHICAGO, IL 60661</t>
  </si>
  <si>
    <t>3553 N. FIRST STREET SAN JOSE, CA 95134</t>
  </si>
  <si>
    <t>1445 SOUTH SPECTRUM BLVD. SUITE 102 CHANDLER, AZ 85286</t>
  </si>
  <si>
    <t>3241</t>
  </si>
  <si>
    <t>CALLE LA COLONIA 150 URBANIZACION EL VIVERO SURCO LIMA 33, R5 00000</t>
  </si>
  <si>
    <t>STONEMASON'S WAY, RATHFARNHAM DUBLIN 16, L2 D16 KH51</t>
  </si>
  <si>
    <t>5960 BERKSHIRE LANE SUITE 900 DALLAS, TX 75225</t>
  </si>
  <si>
    <t>3272</t>
  </si>
  <si>
    <t>1ST FLOOR, BLOCK A ONE PARK PLACE, UPPER HATCH STREET DUBLIN 2, None D02 FD79</t>
  </si>
  <si>
    <t>ROUTE 28 P O BOX 300 MIDLAND, VA 22728</t>
  </si>
  <si>
    <t>MUHLENTALSTRASSE 36/38 SCHAFFHAUSEN, None 8200</t>
  </si>
  <si>
    <t>3651</t>
  </si>
  <si>
    <t>4129 N PORT WASHINGTON AVE MILWAUKEE, WI 53212</t>
  </si>
  <si>
    <t>301 COROMAR DRIVE SANTA BARBARA, CA 93117</t>
  </si>
  <si>
    <t>1-7-1, KONAN MINATO-KU TOKYO, None 108-0075</t>
  </si>
  <si>
    <t>2080</t>
  </si>
  <si>
    <t>16 GREAT MARLBOROUGH STREET LONDON, X0 W1F 7HS</t>
  </si>
  <si>
    <t>50 EAST BROAD STREET ROCHESTER, NY 14614</t>
  </si>
  <si>
    <t>6070 PARKLAND BLVD. MAYFIELD HTS., OH 44124</t>
  </si>
  <si>
    <t>3611 VALLEY CENTRE DRIVE SUITE 150 SAN DIEGO, CA 92130</t>
  </si>
  <si>
    <t>3678</t>
  </si>
  <si>
    <t>358 HALL AVE WALLINGFORD, CT 06492</t>
  </si>
  <si>
    <t>3357</t>
  </si>
  <si>
    <t>1 NORTH BRENTWOOD BLVD 15TH FLOOR ST. LOUIS, MO 63105</t>
  </si>
  <si>
    <t>3677</t>
  </si>
  <si>
    <t>300 EXECUTIVE DRIVE SUITE 300 WEST ORANGE, NJ 07052</t>
  </si>
  <si>
    <t>3672</t>
  </si>
  <si>
    <t>BEN ZION GALIS 20 PETAH TIKVA, None None</t>
  </si>
  <si>
    <t>ONE RIVERFRONT PLAZA CORNING, NY 14831</t>
  </si>
  <si>
    <t>1151 MAPLEWOOD DRIVE ITASCA, IL 60143</t>
  </si>
  <si>
    <t>6133 NORTH RIVER ROAD SUITE 500 ROSEMONT, IL 60018</t>
  </si>
  <si>
    <t>2525 SHADER ROAD ORLANDO, FL 32804</t>
  </si>
  <si>
    <t>63 LANCASTER AVENUE MALVERN, PA 19355</t>
  </si>
  <si>
    <t>ATTN:  PAUL OLDHAM 1595 WYNKOOP ST, SUITE 800 DENVER, CO 80202</t>
  </si>
  <si>
    <t>3300 S HIAWASSEE RD., SUITE 104-105 ORLANDO, FL 32835</t>
  </si>
  <si>
    <t>CRANE NXT, CO. 950 WINTER STREET, 4TH FLOOR NORTH WALTHAM, MA 02451</t>
  </si>
  <si>
    <t>PO BOX 5128 201 DAKTRONICS DRIVE BROOKINGS, SD 57006</t>
  </si>
  <si>
    <t>4637 NW 18TH AVENUE CAMAS, WA 98607</t>
  </si>
  <si>
    <t>125 MIDDLESEX TURNPIKE . BEDFORD, MA 01730</t>
  </si>
  <si>
    <t>333 BAYVIEW AVE AMITYVILLE, NY 11701</t>
  </si>
  <si>
    <t>1049 CAMINO DOS RIOS THOUSAND OAKS, CA 91360</t>
  </si>
  <si>
    <t>3 GREAT VALLEY PARKWAY, SUITE 150 MALVERN, PA 19355</t>
  </si>
  <si>
    <t>56 SOUTH ROCKFORD DRIVE TEMPE, AZ 85281</t>
  </si>
  <si>
    <t>5140 YONGE STREET, SUITE 1900 TORONTO, A6 M2N 6L7</t>
  </si>
  <si>
    <t>4925 INDIANA AVENUE LISLE, IL 60532</t>
  </si>
  <si>
    <t>12515-8 RESEARCH BLVD SUITE 300 AUSTIN, TX 78759</t>
  </si>
  <si>
    <t>C/O INTERTRUST CORPORATE SERVICES ONE NEXUS WAY, CAMANA BAY GRAND CAYMAN, None KY1-9005</t>
  </si>
  <si>
    <t>377 SIMARANO DRIVE MARLBOROUGH, MA 01752</t>
  </si>
  <si>
    <t>10800 ROOSEVELT BOULEVARD NORTH ST PETERSBURG, FL 33716</t>
  </si>
  <si>
    <t>1205 KIMBALL BLVD. JASPER, IN 47546</t>
  </si>
  <si>
    <t>25650 WEST ELEVEN MILE ROAD SOUTHFILED, MI 48034</t>
  </si>
  <si>
    <t>KARLAVAGEN 100, 115 26 STOCKHOLM, None None</t>
  </si>
  <si>
    <t>7550 MERIDIAN CIRCLE N SUITE 150 MAPLE GROVE, MN 55369</t>
  </si>
  <si>
    <t>PLEXUS CORP ONE PLEXUS WAY NEENAH, WI 54956</t>
  </si>
  <si>
    <t>2700 N FIRST ST SAN JOSE, CA 95134</t>
  </si>
  <si>
    <t>30 HOTALING PLACE SAN FRANCISCO, CA 94111</t>
  </si>
  <si>
    <t>3021</t>
  </si>
  <si>
    <t>500 ELDORADO BOULEVARD BUILDING 5 BROOMFIELD, CO 80021</t>
  </si>
  <si>
    <t>250 COROMAR DRIVE GOLETA, CA 93117</t>
  </si>
  <si>
    <t>ONE BOWERMAN DR BEAVERTON, OR 97005-6453</t>
  </si>
  <si>
    <t>39 EAST CANAL STREET NELSONVILLE, OH 45764</t>
  </si>
  <si>
    <t>52-16 BARNETT AVE LONG ISLAND CITY, NY 11104</t>
  </si>
  <si>
    <t>9341 COURTLAND DR ROCKFORD, MI 49351</t>
  </si>
  <si>
    <t>1610 WEST END AVE. SUITE 200 NASHVILLE, TN 37203</t>
  </si>
  <si>
    <t>885 WEST GEORGIA STREET, SUITE 1500 VANCOUVER, A1 V6C 3E8</t>
  </si>
  <si>
    <t>PO BOX 626 BASSETT, VA 24055</t>
  </si>
  <si>
    <t>2510</t>
  </si>
  <si>
    <t>385 BELL ST. DUBUQUE, IA 52001</t>
  </si>
  <si>
    <t>440 E COMMONWEALTH BLVD POB 4708 MARTINSVILLE, VA 24115</t>
  </si>
  <si>
    <t>NO. 1 LEGGETT ROAD CARTHAGE, MO 64836</t>
  </si>
  <si>
    <t>ONE LA-Z-BOY DRIVE MONROE, MI 48162</t>
  </si>
  <si>
    <t>160 S INDUSTRIAL BLVD PO BOX 12069 CALHOUN, GA 30701</t>
  </si>
  <si>
    <t>2451</t>
  </si>
  <si>
    <t>3636 N CENTRAL AVE STE 1200 PHOENIX, AZ 85012</t>
  </si>
  <si>
    <t>1600 AIRPORT FREEWAY,  #100 BEDFORD, TX 76022</t>
  </si>
  <si>
    <t>755 W BIG BEAVER ROAD SUITE 1000 TROY, MI 48084</t>
  </si>
  <si>
    <t>1001 THIRD AVENUE SOUTH MINNEAPOLIS, MN 55404</t>
  </si>
  <si>
    <t>3634</t>
  </si>
  <si>
    <t>UNIT J, 19/F, WORLD TECH CENTRE 95 HOW MING ROAD KWUN TONG, KOWLOON, K3 0000</t>
  </si>
  <si>
    <t>4421 WATERFRONT DRIVE GLEN ALLEN, VA 23060</t>
  </si>
  <si>
    <t>CLARENDON HOUSE 2 CHURCH STREET HAMILTON, D0 HM 11</t>
  </si>
  <si>
    <t>89 A STREET, #100 NEEDHAM, MA 02494</t>
  </si>
  <si>
    <t>WHIRLPOOL CNTR 2000 M 63 C/O CORPORATE SECRETARY BENTON HARBOR, MI 49022-2692</t>
  </si>
  <si>
    <t>200 W. OLD WILSON BRIDGE ROAD COLUMBUS, OH 43085</t>
  </si>
  <si>
    <t>8235 FORSYTH BOULEVARD SUITE 100 SAINT LOUIS, MO 63105</t>
  </si>
  <si>
    <t>2670</t>
  </si>
  <si>
    <t>351 PHELPS DRIVE IRVING, TX 75038</t>
  </si>
  <si>
    <t>410 NORTH MICHIGAN AVENUE SUITE 400 CHICAGO, IL 60611</t>
  </si>
  <si>
    <t>2673</t>
  </si>
  <si>
    <t>1900 W. FIELD COURT LAKE FOREST, IL 60045</t>
  </si>
  <si>
    <t>3001 DEMING WAY MIDDLETON, WI 53562</t>
  </si>
  <si>
    <t>1000 STEWART AVENUE GARDEN CITY, NY 11530</t>
  </si>
  <si>
    <t>3949</t>
  </si>
  <si>
    <t>1800 NORTH ROUTE Z, SUITE A COLUMBIA, MO 65202</t>
  </si>
  <si>
    <t>817 MAXWELL AVE. EVANSVILLE, IN 47711</t>
  </si>
  <si>
    <t>3944</t>
  </si>
  <si>
    <t>2802 WETMORE AVE EVERETT, WA 98201</t>
  </si>
  <si>
    <t>333 BRIDGE STREET FAIRHAVEN, MA 02719</t>
  </si>
  <si>
    <t>1027 NEWPORT AVENUE P O BOX 1059 PAWTUCKET, RI 02861</t>
  </si>
  <si>
    <t>2951 28TH STREET SANTA MONICA, CA 90405</t>
  </si>
  <si>
    <t>3942</t>
  </si>
  <si>
    <t>333 CONTINENTAL BLVD EL SEGUNDO, CA 90245</t>
  </si>
  <si>
    <t>5075 KIMBERLY WAY LOUDON, TN 37774</t>
  </si>
  <si>
    <t>100 CHEROKEE COVE DRIVE VONORE, TN 37855</t>
  </si>
  <si>
    <t>2801 BUFORD HIGHWAY NE, SUITE 300 ATLANTA, GA 30329</t>
  </si>
  <si>
    <t>3790</t>
  </si>
  <si>
    <t>2100 HIGHWAY 55 MEDINA, MN 55340</t>
  </si>
  <si>
    <t>1 LACEY PLACE SOUTHPORT, CT 06490</t>
  </si>
  <si>
    <t>1852 PROFFITT SPRINGS ROAD MARYVILLE, TN 37801</t>
  </si>
  <si>
    <t>7601 SOUTHWEST PARKWAY AUSTIN, TX 78735</t>
  </si>
  <si>
    <t>3412</t>
  </si>
  <si>
    <t>425 WINTER ROAD DELAWARE, OH 43015</t>
  </si>
  <si>
    <t>3221</t>
  </si>
  <si>
    <t>ONE MICHAEL OWENS WAY PERRYSBURG, OH 43551-2999</t>
  </si>
  <si>
    <t>3700 W JUNEAU AVE MILWAUKEE, WI 53208</t>
  </si>
  <si>
    <t>3700 W JUNEAU AVENUE MILWAUKEE, WI 53208</t>
  </si>
  <si>
    <t>301 RIVERSIDE AVENUE WESTPORT, CT 06880</t>
  </si>
  <si>
    <t>3390</t>
  </si>
  <si>
    <t>11800 RIDGE PARKWAY SUITE 300 BROOMFIELD, CO 80021</t>
  </si>
  <si>
    <t>UNIT 5.3, MADISON BUILDING MIDTOWN, QUEENSWAY GIBRALTAR, J1 GX111AA</t>
  </si>
  <si>
    <t>2000</t>
  </si>
  <si>
    <t>8 SYLVAN WAY PARSIPPANY, NJ 07054</t>
  </si>
  <si>
    <t>888 N. DOUGLAS STREET, SUITE 100 EL SEGUNDO, CA 90245</t>
  </si>
  <si>
    <t>222 W. MERCHANDISE MART PLAZA SUITE 1300 CHICAGO, IL 60654</t>
  </si>
  <si>
    <t>CAMPBELL PL CAMDEN, NJ 08103</t>
  </si>
  <si>
    <t>1919 FLOWERS CIRCLE THOMASVILLE, GA 31757</t>
  </si>
  <si>
    <t>1450 US-206 BEDMINSTER, NJ 07921</t>
  </si>
  <si>
    <t>1 GENERAL MILLS BLVD MINNEAPOLIS, MN None</t>
  </si>
  <si>
    <t>221 RIVER STREET, 12TH FLOOR HOBOKEN, NJ 07030</t>
  </si>
  <si>
    <t>2011</t>
  </si>
  <si>
    <t>1 HORMEL PL AUSTIN, MN 55912-3680</t>
  </si>
  <si>
    <t>2060</t>
  </si>
  <si>
    <t>19 EAST CHOCOLATE AVENUE EXTERNAL RPTG &amp; COMPLIANCE HERSHEY, PA 17033</t>
  </si>
  <si>
    <t>1703 N. RANDALL ROAD ELGIN, IL 60123-7820</t>
  </si>
  <si>
    <t>2052</t>
  </si>
  <si>
    <t>350 FELLOWSHIP ROAD SUITE 100 MOUNT LAUREL, NJ 08054</t>
  </si>
  <si>
    <t>2030</t>
  </si>
  <si>
    <t>ONE PPG PLACE PITTSBURGH, PA 15222</t>
  </si>
  <si>
    <t>599 S. RIVERSHORE LANE EAGLE, ID 83616</t>
  </si>
  <si>
    <t>2013</t>
  </si>
  <si>
    <t>25 BRANCA ROAD EAST RUTHERFORD, NJ 07073</t>
  </si>
  <si>
    <t>905 WEST FULTON MARKET SUITE 200 CHICAGO, IL 60607</t>
  </si>
  <si>
    <t>2090</t>
  </si>
  <si>
    <t>24 SCHILLING ROAD SUITE 1 HUNT VALLEY, MD 21031</t>
  </si>
  <si>
    <t>2503 S. HANLEY ROAD ST. LOUIS, MO 63144</t>
  </si>
  <si>
    <t>2015</t>
  </si>
  <si>
    <t>1770 PROMONTORY CIRCLE GREELEY, CO 80634</t>
  </si>
  <si>
    <t>2033</t>
  </si>
  <si>
    <t>ONE STRAWBERRY LANE ORRVILLE, OH 44667</t>
  </si>
  <si>
    <t>1225 17TH STREET SUITE 1000 DENVER, CO 80202</t>
  </si>
  <si>
    <t>1440 N. UNION BOWER IRVING, TX 75061</t>
  </si>
  <si>
    <t>7078 SHADY OAK ROAD EDEN PRAIRIE, MN 55344</t>
  </si>
  <si>
    <t>7401 S CICERO AVE CHICAGO, IL 60629</t>
  </si>
  <si>
    <t>900 HIGH STREET HANOVER, PA 17331</t>
  </si>
  <si>
    <t>3601 SOUTH CONGRESS AVENUE SUITE C100 AUSTIN, TX 78704</t>
  </si>
  <si>
    <t>4009 N. RODNEY PARHAM RD. 3RD FLOOR LITTLE ROCK, AR 72212</t>
  </si>
  <si>
    <t>83 TOWER ROAD NORTH WARMLEY, BRISTOL, X0 BS30 8XP</t>
  </si>
  <si>
    <t>8080 NORTON PARKWAY MENTOR, OH 44060</t>
  </si>
  <si>
    <t>2650</t>
  </si>
  <si>
    <t>1500 RIVEREDGE PARKWAY SUITE100 ATLANTA, GA 30328</t>
  </si>
  <si>
    <t>6400 POPLAR AVENUE MEMPHIS, TN 38197</t>
  </si>
  <si>
    <t>7990 AUBURN ROAD CONCORD TOWNSHIP, OH 44077</t>
  </si>
  <si>
    <t>1 NORTH FIELD CT LAKE FOREST, IL 60045</t>
  </si>
  <si>
    <t>ONE NORTH SECOND ST P O BOX 160 HARTSVILLE, SC 29551-0160</t>
  </si>
  <si>
    <t>2631</t>
  </si>
  <si>
    <t>601 WEST RIVERSIDE AVENUE SUITE 1100 SPOKANE, WA 99201</t>
  </si>
  <si>
    <t>2611</t>
  </si>
  <si>
    <t>700 WEST PENDER STREET SUITE 1120 VANCOUVER, A1 V6C 1G8</t>
  </si>
  <si>
    <t>6077 PRIMACY PARKWAY MEMPHIS, TN 38119</t>
  </si>
  <si>
    <t>1 N. BRENTWOOD BOULEVARD, SUITE 1550 CLAYTON, MO 63105</t>
  </si>
  <si>
    <t>1501 S. CLINTON STREET SUITE 500 BALTIMORE, MD 21224</t>
  </si>
  <si>
    <t>4600 E. 53RD STREET DAVENPORT, IA 52807</t>
  </si>
  <si>
    <t>1211 AVENUE OF THE AMERICAS NEW YORK, NY 10036</t>
  </si>
  <si>
    <t>620 EIGHTH AVENUE NEW YORK, NY 10018</t>
  </si>
  <si>
    <t>2731</t>
  </si>
  <si>
    <t>555 BROADWAY NEW YORK, NY 10012</t>
  </si>
  <si>
    <t>111 RIVER STREET HOBOKEN, NJ 07030</t>
  </si>
  <si>
    <t>3050 BOWERS AVE SANTA CLARA, CA 95054-3299</t>
  </si>
  <si>
    <t>2045 EAST INNOVATION CIRCLE TEMPE, AZ 85284</t>
  </si>
  <si>
    <t>666 LONGDU AVENUE WANZHOU, CHONGQING, None None</t>
  </si>
  <si>
    <t>47281 BAYSIDE PARKWAY FREMONT, CA 94538</t>
  </si>
  <si>
    <t>7005 SOUTHFRONT ROAD LIVERMORE, CA 94551</t>
  </si>
  <si>
    <t>3185 LAURELVIEW CT. FREMONT, CA 94538</t>
  </si>
  <si>
    <t>23A SERANGOON NORTH AVENUE 5, #01-01 SINGAPORE, U0 554369</t>
  </si>
  <si>
    <t>15 SECOR ROAD PO BOX 5226 BROOKFIELD, CT 06804</t>
  </si>
  <si>
    <t>1 HAMADA STREET HERZILIYA PITUACH, None None</t>
  </si>
  <si>
    <t>26462 CORPORATE AVENUE HAYWARD, CA 94545</t>
  </si>
  <si>
    <t>ONE ANALOG WAY WILMINGTON, MA 01887</t>
  </si>
  <si>
    <t>955 PERIMETER ROAD MANCHESTER, NH 03103</t>
  </si>
  <si>
    <t>3001 TASMAN DRIVE SANTA CLARA, CA 95054</t>
  </si>
  <si>
    <t>2485 AUGUSTINE DRIVE SANTA CLARA, CA 95054</t>
  </si>
  <si>
    <t>475 OAKMEAD PARKWAY SUNNYVALE, CA 94085</t>
  </si>
  <si>
    <t>110 FULBOURN ROAD CAMBRIDGE, X0 CB1 9NJ</t>
  </si>
  <si>
    <t>3421 HILLVIEW AVENUE PALO ALTO, CA 94304</t>
  </si>
  <si>
    <t>C/O MAPLES CORPORATE SERVICES, LIMITED PO BOX 309, UGLAND HOUSE GRAND CAYMAN, E9 KY1-1104</t>
  </si>
  <si>
    <t>800 WEST 6TH STREET AUSTIN, TX 78701</t>
  </si>
  <si>
    <t>4273 KING STREET EAST, SUITE 102 KITCHENER, A6 N2P 2E9</t>
  </si>
  <si>
    <t>4949 HEDGCOXE ROAD SUITE 200 PLANO, TX 75024</t>
  </si>
  <si>
    <t>4300 E CAMELBACK ROAD SUITE 220 PHOENIX, AZ 85018</t>
  </si>
  <si>
    <t>NO. 26 ZILIAN ROAD XINSHI DISTRICT, TAINAN CITY 744092 TAIWAN, None None</t>
  </si>
  <si>
    <t>BUILDING 16, LANE 999,XINYUAN SOUTH ROAD LIN-GANG SPECIAL AREA, PUDONG SHANGHAI, None None</t>
  </si>
  <si>
    <t>NO. 1, R &amp; D ROAD 1 HSINCHU SCIENCE PARK, HSINCHU TAIWAN, F5 00000</t>
  </si>
  <si>
    <t>2200 MISSION COLLEGE BLVD RNB-4-151 SANTA CLARA, CA 95054</t>
  </si>
  <si>
    <t>1 YINGBIN ROAD SHANGRAO ECONOMIC DEVELOPMENT ZONE JIANGXI PROVINCE, F4 334100</t>
  </si>
  <si>
    <t>5555 NE MOORE CT HILLSBORO, OR 97124</t>
  </si>
  <si>
    <t>2355 W CHANDLER BLVD CHANDLER, AZ 85224-6199</t>
  </si>
  <si>
    <t>1555 PALM BEACH LAKES BLVD. WEST PALM BEACH, FL 33401</t>
  </si>
  <si>
    <t>5670 W. CHANDLER BOULEVARD SUITE 130 CHANDLER, AZ 85226</t>
  </si>
  <si>
    <t>1000 N. WEST STREET SUITE 1200 WILMINGTON, DE 19801</t>
  </si>
  <si>
    <t>100 CHELMSFORD STREET LOWELL, MA 01851</t>
  </si>
  <si>
    <t>8000 S FEDERAL WAY PO BOX 6 BOISE, ID 83716-9632</t>
  </si>
  <si>
    <t>5966 LA PLACE CT. CARLSBAD, CA 92008</t>
  </si>
  <si>
    <t>2788 SAN TOMAS EXPRESSWAY SANTA CLARA, CA 95051</t>
  </si>
  <si>
    <t>11409 VALLEY VIEW ROAD EDEN PRAIRIE, MN 55344</t>
  </si>
  <si>
    <t>None None, None None</t>
  </si>
  <si>
    <t>250 PHILLIPS BOULEVARD EWING, NJ 08618</t>
  </si>
  <si>
    <t>5701 NORTH PIMA ROAD SCOTTSDALE, AZ 85250</t>
  </si>
  <si>
    <t>400 FAIRVIEW AVENUE NORTH SUITE 1200 SEATTLE, WA 98109</t>
  </si>
  <si>
    <t>5245 HELLYER AVE SAN JOSE, CA 95138</t>
  </si>
  <si>
    <t>5775 MOREHOUSE DR SAN DIEGO, CA 92121</t>
  </si>
  <si>
    <t>7628 THORNDIKE ROAD GREENSBORO, NC 27409</t>
  </si>
  <si>
    <t>2220 LUNDY AVENUE SAN JOSE, CA 95131-1816</t>
  </si>
  <si>
    <t>4453 NORTH FIRST STREET, SUITE 100 SAN JOSE, CA 95134</t>
  </si>
  <si>
    <t>FLAT C, 19/F, WING CHEONG COMMERCIAL BLD NOS 19-25 JERVOIS STREET HONG KONG ISLAND, K3 000</t>
  </si>
  <si>
    <t>SITIME CORPORATION 5451 PATRICK HENRY DRIVE SANTA CLARA, CA 95054</t>
  </si>
  <si>
    <t>2401 EAST 86TH STREET BLOOMINGTON, MN 55425</t>
  </si>
  <si>
    <t>400 W CESAR CHAVEZ AUSTIN, TX 78701</t>
  </si>
  <si>
    <t>200 FLYNN ROAD CAMARILLO, CA 93012-8790</t>
  </si>
  <si>
    <t>WTC SCHIPHOL AIRPORT SCHIPHOL BOULEVARD 265 SCHIPHOL AIRPORT, P7 1118BH</t>
  </si>
  <si>
    <t>5260 CALIFORNIA AVENUE IRVINE, CA 92617</t>
  </si>
  <si>
    <t>1109 MCKAY DRIVE SAN JOSE, CA 95131-1706</t>
  </si>
  <si>
    <t>RAMAT GAVRIEL INDUSTRIAL PARK PO BOX 619 MIGDAL HAEMEK, None 2310502</t>
  </si>
  <si>
    <t>P.O. BOX 660199 DALLAS, TX 75266</t>
  </si>
  <si>
    <t>4600 SILICON DR DURHAM, NC 27703</t>
  </si>
  <si>
    <t>2086</t>
  </si>
  <si>
    <t>2424 N. FEDERAL HWY SUITE 208 BOCA RATON, FL 33431</t>
  </si>
  <si>
    <t>111 5TH AVENUE 2ND FLOOR NEW YORK, NY 10003</t>
  </si>
  <si>
    <t>4100 COCA COLA PLZ CHARLOTTE, NC 28211</t>
  </si>
  <si>
    <t>8050 SW TENTH STREET SUITE 4000 FT. LAUDERDALE, FL 33324</t>
  </si>
  <si>
    <t>ONE COCA COLA PLAZA ATLANTA, GA 30313</t>
  </si>
  <si>
    <t>MARIO PANI #100, PISO 7 COL SANTA FE CUAJIMALPA, O5 DF 05348</t>
  </si>
  <si>
    <t>1 MONSTER WAY CORONA, CA 92879</t>
  </si>
  <si>
    <t>700 ANDERSON HILL RD PURCHASE, NY 10577</t>
  </si>
  <si>
    <t>4201 WOODLAND ROAD PO BOX 69 CIRCLE PINES, MN 55014</t>
  </si>
  <si>
    <t>1301 RIVERPLACE BOULEVARD SUITE 2300 JACKSONVILLE, FL 32207</t>
  </si>
  <si>
    <t>2021 MCKINNEY AVENUE DALLAS, TX 75201</t>
  </si>
  <si>
    <t>6565 N. MACARTHUR BLVD., SUITE 800 P O BOX 1046 IRVING, TX 75039</t>
  </si>
  <si>
    <t>BNY MELLON BUILDING 1735 MARKET STREET, 15TH FL PHILADELPHIA, PA 19103</t>
  </si>
  <si>
    <t>1121 JUDSON RD SUITE 124 LONGVIEW, TX 75601</t>
  </si>
  <si>
    <t>1915 REXFORD RD CHARLOTTE, NC 28211</t>
  </si>
  <si>
    <t>CALZADA LAZARO CARDENAS 601 44910 GUADALAJARA JA, NY 10022</t>
  </si>
  <si>
    <t>7575 W JEFFERSON BLVD FORT WAYNE, IN 46804</t>
  </si>
  <si>
    <t>1011 WARRENVILLE ROAD SUITE 600 LISLE, IL 60532</t>
  </si>
  <si>
    <t>900 E. HAMILTON AVE, SUITE 300 CAMPBELL, CA 95008</t>
  </si>
  <si>
    <t>10368 WEST CENTENNIAL RD LITTLETON, CO 80127</t>
  </si>
  <si>
    <t>2211</t>
  </si>
  <si>
    <t>410 W. ENGLISH ROAD 5TH FLOOR HIGH POINT, NC 27262</t>
  </si>
  <si>
    <t>2200</t>
  </si>
  <si>
    <t>7201 WEST FRIENDLY RD P O BOX 19109 GREENSBORO, NC 27419-9109</t>
  </si>
  <si>
    <t>3011</t>
  </si>
  <si>
    <t>200 INNOVATION WAY AKRON, OH 44316</t>
  </si>
  <si>
    <t>2111</t>
  </si>
  <si>
    <t>GLOBE HOUSE 4 TEMPLE PLACE LONDON, None None</t>
  </si>
  <si>
    <t>19700 MAGELLAN DRIVE LOS ANGELES, CA 90502</t>
  </si>
  <si>
    <t>6601 WEST BROAD STREET RICHMOND, VA 23230</t>
  </si>
  <si>
    <t>677 WASHINGTON BLVD, STE. 1100 STAMFORD, CT 06901</t>
  </si>
  <si>
    <t>Balance Sheet</t>
  </si>
  <si>
    <t>Income Statement</t>
  </si>
  <si>
    <t>Cash Flow Statement</t>
  </si>
  <si>
    <t>Most Current Statement</t>
  </si>
  <si>
    <t>Difference from Average</t>
  </si>
  <si>
    <t>Relative Position</t>
  </si>
  <si>
    <t>Current Year</t>
  </si>
  <si>
    <t>Starting Year:</t>
  </si>
  <si>
    <t>Weighted Average</t>
  </si>
  <si>
    <t>History</t>
  </si>
  <si>
    <t>Metric</t>
  </si>
  <si>
    <t>Operations</t>
  </si>
  <si>
    <t>Investment</t>
  </si>
  <si>
    <t>Debt</t>
  </si>
  <si>
    <t>Shareholder Value</t>
  </si>
  <si>
    <t>Sectors</t>
  </si>
  <si>
    <t>Date</t>
  </si>
  <si>
    <t>Opening Price</t>
  </si>
  <si>
    <t>High Price</t>
  </si>
  <si>
    <t>Low Price</t>
  </si>
  <si>
    <t>Closing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</si>
</sst>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0.000"/>
  </numFmts>
  <fonts count="17" x14ac:knownFonts="1">
    <font>
      <sz val="11"/>
      <color theme="1"/>
      <name val="Aptos Narrow"/>
      <family val="2"/>
      <scheme val="minor"/>
    </font>
    <font>
      <b/>
      <sz val="11"/>
      <color theme="1"/>
      <name val="Aptos Narrow"/>
      <family val="2"/>
      <scheme val="minor"/>
    </font>
    <font>
      <sz val="10"/>
      <name val="Arial"/>
      <family val="2"/>
    </font>
    <font>
      <sz val="8"/>
      <name val="Aptos Narrow"/>
      <family val="2"/>
      <scheme val="minor"/>
    </font>
    <font>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b/>
      <sz val="9"/>
      <color theme="0"/>
      <name val="Aptos Narrow"/>
      <family val="2"/>
      <scheme val="minor"/>
    </font>
    <font>
      <b/>
      <sz val="9"/>
      <color theme="1"/>
      <name val="Aptos Narrow"/>
      <family val="2"/>
      <scheme val="minor"/>
    </font>
    <font>
      <sz val="9"/>
      <color theme="1"/>
      <name val="Aptos Narrow"/>
      <family val="2"/>
      <scheme val="minor"/>
    </font>
    <font>
      <b/>
      <sz val="12"/>
      <color theme="1"/>
      <name val="Aptos Narrow"/>
      <family val="2"/>
      <scheme val="minor"/>
    </font>
    <font>
      <sz val="9"/>
      <color theme="0"/>
      <name val="Aptos Narrow"/>
      <family val="2"/>
      <scheme val="minor"/>
    </font>
    <font>
      <sz val="11"/>
      <color theme="0"/>
      <name val="Aptos Narrow"/>
      <family val="2"/>
      <scheme val="minor"/>
    </font>
    <font>
      <sz val="9"/>
      <name val="Aptos Narrow"/>
      <family val="2"/>
      <scheme val="minor"/>
    </font>
    <font>
      <sz val="11"/>
      <color rgb="FF000000"/>
      <name val="Aptos Narrow"/>
      <family val="2"/>
    </font>
    <font>
      <b/>
      <sz val="18"/>
      <color theme="0"/>
      <name val="Aptos Narrow"/>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002060"/>
        <bgColor indexed="64"/>
      </patternFill>
    </fill>
    <fill>
      <patternFill patternType="solid">
        <fgColor theme="0" tint="-0.34998626667073579"/>
        <bgColor indexed="64"/>
      </patternFill>
    </fill>
    <fill>
      <patternFill patternType="solid">
        <fgColor theme="3" tint="9.9978637043366805E-2"/>
        <bgColor indexed="64"/>
      </patternFill>
    </fill>
    <fill>
      <patternFill patternType="solid">
        <fgColor theme="0"/>
        <bgColor indexed="64"/>
      </patternFill>
    </fill>
  </fills>
  <borders count="39">
    <border>
      <left/>
      <right/>
      <top/>
      <bottom/>
      <diagonal/>
    </border>
    <border>
      <left/>
      <right style="thin">
        <color indexed="64"/>
      </right>
      <top/>
      <bottom/>
      <diagonal/>
    </border>
    <border>
      <left/>
      <right/>
      <top/>
      <bottom style="thin">
        <color indexed="64"/>
      </bottom>
      <diagonal/>
    </border>
    <border>
      <left/>
      <right/>
      <top style="thin">
        <color indexed="64"/>
      </top>
      <bottom/>
      <diagonal/>
    </border>
    <border>
      <left/>
      <right/>
      <top style="medium">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lignment vertical="center"/>
    </xf>
    <xf numFmtId="44" fontId="4" fillId="0" borderId="0" applyFont="0" applyFill="0" applyBorder="0" applyAlignment="0" applyProtection="0"/>
    <xf numFmtId="9" fontId="4" fillId="0" borderId="0" applyFont="0" applyFill="0" applyBorder="0" applyAlignment="0" applyProtection="0"/>
  </cellStyleXfs>
  <cellXfs count="149">
    <xf numFmtId="0" fontId="0" fillId="0" borderId="0" xfId="0"/>
    <xf numFmtId="10" fontId="0" fillId="0" borderId="0" xfId="0" applyNumberFormat="1"/>
    <xf numFmtId="10" fontId="1" fillId="0" borderId="0" xfId="0" applyNumberFormat="1" applyFont="1"/>
    <xf numFmtId="164" fontId="1" fillId="0" borderId="0" xfId="0" applyNumberFormat="1" applyFont="1"/>
    <xf numFmtId="164" fontId="0" fillId="0" borderId="0" xfId="0" applyNumberFormat="1"/>
    <xf numFmtId="164" fontId="0" fillId="0" borderId="0" xfId="0" applyNumberFormat="1" applyAlignment="1">
      <alignment horizontal="right"/>
    </xf>
    <xf numFmtId="44" fontId="0" fillId="0" borderId="0" xfId="2" applyFont="1"/>
    <xf numFmtId="10" fontId="0" fillId="0" borderId="0" xfId="3" applyNumberFormat="1" applyFont="1"/>
    <xf numFmtId="0" fontId="0" fillId="0" borderId="2" xfId="0" applyBorder="1"/>
    <xf numFmtId="0" fontId="0" fillId="2" borderId="0" xfId="0" applyFill="1"/>
    <xf numFmtId="0" fontId="1" fillId="2" borderId="4" xfId="0" applyFont="1" applyFill="1" applyBorder="1"/>
    <xf numFmtId="0" fontId="1" fillId="0" borderId="0" xfId="0" applyFont="1"/>
    <xf numFmtId="0" fontId="1" fillId="2" borderId="0" xfId="0" applyFont="1" applyFill="1"/>
    <xf numFmtId="0" fontId="7" fillId="0" borderId="0" xfId="0" applyFont="1"/>
    <xf numFmtId="0" fontId="7" fillId="0" borderId="0" xfId="3" applyNumberFormat="1" applyFont="1" applyBorder="1"/>
    <xf numFmtId="10" fontId="7" fillId="0" borderId="0" xfId="3" applyNumberFormat="1" applyFont="1" applyBorder="1"/>
    <xf numFmtId="44" fontId="7" fillId="0" borderId="0" xfId="2" applyFont="1" applyBorder="1"/>
    <xf numFmtId="2" fontId="0" fillId="0" borderId="0" xfId="3" applyNumberFormat="1" applyFont="1"/>
    <xf numFmtId="0" fontId="0" fillId="3" borderId="2" xfId="0" applyFill="1" applyBorder="1"/>
    <xf numFmtId="44" fontId="5" fillId="3" borderId="2" xfId="2" applyFont="1" applyFill="1" applyBorder="1" applyAlignment="1">
      <alignment horizontal="center"/>
    </xf>
    <xf numFmtId="10" fontId="5" fillId="3" borderId="2" xfId="0" applyNumberFormat="1" applyFont="1" applyFill="1" applyBorder="1" applyAlignment="1">
      <alignment horizontal="center"/>
    </xf>
    <xf numFmtId="0" fontId="5" fillId="3" borderId="2" xfId="0" applyFont="1" applyFill="1" applyBorder="1" applyAlignment="1">
      <alignment horizontal="center"/>
    </xf>
    <xf numFmtId="10" fontId="5" fillId="3" borderId="2" xfId="3" applyNumberFormat="1" applyFont="1" applyFill="1" applyBorder="1" applyAlignment="1">
      <alignment horizontal="center"/>
    </xf>
    <xf numFmtId="10" fontId="1" fillId="0" borderId="0" xfId="3" applyNumberFormat="1" applyFont="1" applyAlignment="1">
      <alignment horizontal="centerContinuous"/>
    </xf>
    <xf numFmtId="44" fontId="1" fillId="0" borderId="0" xfId="2" applyFont="1" applyAlignment="1">
      <alignment horizontal="centerContinuous"/>
    </xf>
    <xf numFmtId="10" fontId="1" fillId="0" borderId="0" xfId="0" applyNumberFormat="1" applyFont="1" applyAlignment="1">
      <alignment horizontal="centerContinuous"/>
    </xf>
    <xf numFmtId="44" fontId="1" fillId="0" borderId="1" xfId="2" applyFont="1" applyBorder="1" applyAlignment="1">
      <alignment horizontal="centerContinuous"/>
    </xf>
    <xf numFmtId="44" fontId="5" fillId="3" borderId="5" xfId="2" applyFont="1" applyFill="1" applyBorder="1" applyAlignment="1">
      <alignment horizontal="center"/>
    </xf>
    <xf numFmtId="44" fontId="0" fillId="0" borderId="1" xfId="2" applyFont="1" applyBorder="1"/>
    <xf numFmtId="10" fontId="1" fillId="0" borderId="1" xfId="0" applyNumberFormat="1" applyFont="1" applyBorder="1" applyAlignment="1">
      <alignment horizontal="centerContinuous"/>
    </xf>
    <xf numFmtId="10" fontId="5" fillId="3" borderId="5" xfId="0" applyNumberFormat="1" applyFont="1" applyFill="1" applyBorder="1" applyAlignment="1">
      <alignment horizontal="center"/>
    </xf>
    <xf numFmtId="10" fontId="0" fillId="0" borderId="1" xfId="0" applyNumberFormat="1" applyBorder="1"/>
    <xf numFmtId="10" fontId="0" fillId="2" borderId="0" xfId="3" applyNumberFormat="1" applyFont="1" applyFill="1"/>
    <xf numFmtId="44" fontId="0" fillId="2" borderId="0" xfId="2" applyFont="1" applyFill="1"/>
    <xf numFmtId="44" fontId="0" fillId="2" borderId="1" xfId="2" applyFont="1" applyFill="1" applyBorder="1"/>
    <xf numFmtId="10" fontId="0" fillId="2" borderId="0" xfId="0" applyNumberFormat="1" applyFill="1"/>
    <xf numFmtId="10" fontId="0" fillId="2" borderId="1" xfId="0" applyNumberFormat="1" applyFill="1" applyBorder="1"/>
    <xf numFmtId="0" fontId="1" fillId="4" borderId="0" xfId="0" applyFont="1" applyFill="1"/>
    <xf numFmtId="10" fontId="1" fillId="4" borderId="0" xfId="3" applyNumberFormat="1" applyFont="1" applyFill="1"/>
    <xf numFmtId="44" fontId="1" fillId="4" borderId="0" xfId="2" applyFont="1" applyFill="1"/>
    <xf numFmtId="44" fontId="1" fillId="4" borderId="1" xfId="2" applyFont="1" applyFill="1" applyBorder="1"/>
    <xf numFmtId="10" fontId="1" fillId="4" borderId="0" xfId="0" applyNumberFormat="1" applyFont="1" applyFill="1"/>
    <xf numFmtId="10" fontId="6" fillId="4" borderId="1" xfId="3" applyNumberFormat="1" applyFont="1" applyFill="1" applyBorder="1"/>
    <xf numFmtId="0" fontId="1" fillId="0" borderId="6" xfId="0" applyFont="1" applyBorder="1" applyAlignment="1">
      <alignment horizontal="centerContinuous"/>
    </xf>
    <xf numFmtId="0" fontId="5" fillId="3" borderId="7" xfId="0" applyFont="1" applyFill="1" applyBorder="1" applyAlignment="1">
      <alignment horizontal="center"/>
    </xf>
    <xf numFmtId="0" fontId="1" fillId="4" borderId="6" xfId="0" applyFont="1" applyFill="1" applyBorder="1"/>
    <xf numFmtId="0" fontId="0" fillId="2" borderId="6" xfId="0" applyFill="1" applyBorder="1"/>
    <xf numFmtId="0" fontId="0" fillId="0" borderId="6" xfId="0" applyBorder="1"/>
    <xf numFmtId="44" fontId="9" fillId="2" borderId="11" xfId="2" applyFont="1" applyFill="1" applyBorder="1"/>
    <xf numFmtId="0" fontId="9" fillId="2" borderId="15" xfId="0" applyFont="1" applyFill="1" applyBorder="1"/>
    <xf numFmtId="0" fontId="8" fillId="5" borderId="2" xfId="0" applyFont="1" applyFill="1" applyBorder="1"/>
    <xf numFmtId="0" fontId="12" fillId="5" borderId="2" xfId="0" applyFont="1" applyFill="1" applyBorder="1"/>
    <xf numFmtId="0" fontId="10" fillId="2" borderId="9" xfId="0" applyFont="1" applyFill="1" applyBorder="1"/>
    <xf numFmtId="0" fontId="10" fillId="0" borderId="9" xfId="0" applyFont="1" applyBorder="1"/>
    <xf numFmtId="0" fontId="9" fillId="2" borderId="9" xfId="0" applyFont="1" applyFill="1" applyBorder="1" applyAlignment="1">
      <alignment horizontal="center"/>
    </xf>
    <xf numFmtId="0" fontId="8" fillId="5" borderId="10" xfId="0" applyFont="1" applyFill="1" applyBorder="1" applyAlignment="1">
      <alignment horizontal="center"/>
    </xf>
    <xf numFmtId="0" fontId="8" fillId="5" borderId="12" xfId="0" applyFont="1" applyFill="1" applyBorder="1" applyAlignment="1">
      <alignment horizontal="center"/>
    </xf>
    <xf numFmtId="0" fontId="8" fillId="5" borderId="14" xfId="0" applyFont="1" applyFill="1" applyBorder="1" applyAlignment="1">
      <alignment horizontal="center"/>
    </xf>
    <xf numFmtId="10" fontId="10" fillId="0" borderId="9" xfId="0" applyNumberFormat="1" applyFont="1" applyBorder="1"/>
    <xf numFmtId="10" fontId="10" fillId="0" borderId="9" xfId="3" applyNumberFormat="1" applyFont="1" applyBorder="1"/>
    <xf numFmtId="10" fontId="10" fillId="0" borderId="9" xfId="3" applyNumberFormat="1" applyFont="1" applyFill="1" applyBorder="1"/>
    <xf numFmtId="0" fontId="10" fillId="2" borderId="1" xfId="0" applyFont="1" applyFill="1" applyBorder="1"/>
    <xf numFmtId="0" fontId="10" fillId="2" borderId="16" xfId="0" applyFont="1" applyFill="1" applyBorder="1"/>
    <xf numFmtId="0" fontId="10" fillId="2" borderId="9" xfId="0" applyFont="1" applyFill="1" applyBorder="1" applyAlignment="1">
      <alignment horizontal="center"/>
    </xf>
    <xf numFmtId="10" fontId="10" fillId="2" borderId="9" xfId="3" applyNumberFormat="1" applyFont="1" applyFill="1" applyBorder="1" applyAlignment="1">
      <alignment horizontal="center"/>
    </xf>
    <xf numFmtId="10" fontId="9" fillId="2" borderId="13" xfId="3" applyNumberFormat="1" applyFont="1" applyFill="1" applyBorder="1" applyAlignment="1">
      <alignment shrinkToFit="1"/>
    </xf>
    <xf numFmtId="14" fontId="0" fillId="0" borderId="0" xfId="0" applyNumberFormat="1"/>
    <xf numFmtId="0" fontId="14" fillId="0" borderId="0" xfId="0" applyFont="1" applyAlignment="1">
      <alignment horizontal="center"/>
    </xf>
    <xf numFmtId="10" fontId="14" fillId="0" borderId="0" xfId="3" applyNumberFormat="1" applyFont="1" applyFill="1" applyBorder="1" applyAlignment="1">
      <alignment horizontal="center"/>
    </xf>
    <xf numFmtId="0" fontId="14" fillId="0" borderId="0" xfId="0" applyFont="1"/>
    <xf numFmtId="10" fontId="14" fillId="0" borderId="0" xfId="3" applyNumberFormat="1" applyFont="1" applyFill="1" applyBorder="1"/>
    <xf numFmtId="10" fontId="14" fillId="0" borderId="0" xfId="0" applyNumberFormat="1" applyFont="1"/>
    <xf numFmtId="14" fontId="14" fillId="0" borderId="0" xfId="0" applyNumberFormat="1" applyFont="1"/>
    <xf numFmtId="0" fontId="5" fillId="5" borderId="9" xfId="0" applyFont="1" applyFill="1" applyBorder="1"/>
    <xf numFmtId="0" fontId="5" fillId="5" borderId="0" xfId="0" applyFont="1" applyFill="1" applyAlignment="1">
      <alignment horizontal="center"/>
    </xf>
    <xf numFmtId="2" fontId="1" fillId="0" borderId="0" xfId="3" applyNumberFormat="1" applyFont="1"/>
    <xf numFmtId="9" fontId="10" fillId="0" borderId="9" xfId="0" applyNumberFormat="1" applyFont="1" applyBorder="1"/>
    <xf numFmtId="10" fontId="0" fillId="0" borderId="0" xfId="3" applyNumberFormat="1" applyFont="1" applyFill="1"/>
    <xf numFmtId="44" fontId="0" fillId="0" borderId="0" xfId="2" applyFont="1" applyFill="1"/>
    <xf numFmtId="44" fontId="0" fillId="0" borderId="1" xfId="2" applyFont="1" applyFill="1" applyBorder="1"/>
    <xf numFmtId="10" fontId="0" fillId="0" borderId="0" xfId="3" applyNumberFormat="1" applyFont="1" applyFill="1" applyBorder="1"/>
    <xf numFmtId="44" fontId="0" fillId="0" borderId="0" xfId="2" applyFont="1" applyFill="1" applyBorder="1"/>
    <xf numFmtId="10" fontId="0" fillId="0" borderId="0" xfId="3" applyNumberFormat="1" applyFont="1" applyBorder="1"/>
    <xf numFmtId="44" fontId="0" fillId="0" borderId="0" xfId="2" applyFont="1" applyBorder="1"/>
    <xf numFmtId="0" fontId="0" fillId="0" borderId="0" xfId="0" applyAlignment="1">
      <alignment vertical="top"/>
    </xf>
    <xf numFmtId="0" fontId="13" fillId="0" borderId="0" xfId="0" applyFont="1"/>
    <xf numFmtId="0" fontId="0" fillId="0" borderId="0" xfId="2" applyNumberFormat="1" applyFont="1"/>
    <xf numFmtId="0" fontId="0" fillId="0" borderId="0" xfId="0" applyAlignment="1">
      <alignment horizontal="centerContinuous"/>
    </xf>
    <xf numFmtId="44" fontId="0" fillId="0" borderId="0" xfId="0" applyNumberFormat="1"/>
    <xf numFmtId="0" fontId="5" fillId="5" borderId="24" xfId="0" applyFont="1" applyFill="1" applyBorder="1" applyAlignment="1">
      <alignment horizontal="center"/>
    </xf>
    <xf numFmtId="0" fontId="5" fillId="5" borderId="4" xfId="0" applyFont="1" applyFill="1" applyBorder="1" applyAlignment="1">
      <alignment horizontal="center"/>
    </xf>
    <xf numFmtId="0" fontId="5" fillId="5" borderId="25" xfId="0" applyFont="1" applyFill="1" applyBorder="1" applyAlignment="1">
      <alignment horizontal="center"/>
    </xf>
    <xf numFmtId="0" fontId="0" fillId="5" borderId="24" xfId="0" applyFill="1" applyBorder="1"/>
    <xf numFmtId="0" fontId="5" fillId="5" borderId="0" xfId="0" applyFont="1" applyFill="1"/>
    <xf numFmtId="0" fontId="5" fillId="5" borderId="21" xfId="0" applyFont="1" applyFill="1" applyBorder="1"/>
    <xf numFmtId="0" fontId="0" fillId="0" borderId="20" xfId="0" applyBorder="1"/>
    <xf numFmtId="0" fontId="1" fillId="4" borderId="0" xfId="0" applyFont="1" applyFill="1" applyAlignment="1">
      <alignment horizontal="center"/>
    </xf>
    <xf numFmtId="0" fontId="1" fillId="4" borderId="0" xfId="0" applyFont="1" applyFill="1" applyAlignment="1">
      <alignment horizontal="right"/>
    </xf>
    <xf numFmtId="0" fontId="1" fillId="2" borderId="9" xfId="0" applyFont="1" applyFill="1" applyBorder="1" applyAlignment="1">
      <alignment horizontal="center"/>
    </xf>
    <xf numFmtId="0" fontId="11" fillId="2" borderId="9" xfId="0" applyFont="1" applyFill="1" applyBorder="1"/>
    <xf numFmtId="0" fontId="0" fillId="6" borderId="17" xfId="0" applyFill="1" applyBorder="1" applyAlignment="1">
      <alignment horizontal="left" vertical="top" wrapText="1"/>
    </xf>
    <xf numFmtId="0" fontId="0" fillId="6" borderId="18" xfId="0" applyFill="1" applyBorder="1" applyAlignment="1">
      <alignment horizontal="left" vertical="top" wrapText="1"/>
    </xf>
    <xf numFmtId="0" fontId="0" fillId="6" borderId="19" xfId="0" applyFill="1" applyBorder="1" applyAlignment="1">
      <alignment horizontal="left" vertical="top" wrapText="1"/>
    </xf>
    <xf numFmtId="165" fontId="0" fillId="0" borderId="0" xfId="0" applyNumberFormat="1" applyAlignment="1">
      <alignment horizontal="center" vertical="center"/>
    </xf>
    <xf numFmtId="165" fontId="0" fillId="0" borderId="32" xfId="0" applyNumberFormat="1" applyBorder="1" applyAlignment="1">
      <alignment horizontal="center" vertical="center"/>
    </xf>
    <xf numFmtId="2" fontId="0" fillId="0" borderId="0" xfId="3" applyNumberFormat="1" applyFont="1" applyBorder="1" applyAlignment="1">
      <alignment horizontal="center" vertical="center"/>
    </xf>
    <xf numFmtId="2" fontId="0" fillId="0" borderId="32" xfId="3" applyNumberFormat="1" applyFont="1" applyBorder="1" applyAlignment="1">
      <alignment horizontal="center" vertical="center"/>
    </xf>
    <xf numFmtId="10" fontId="0" fillId="0" borderId="26" xfId="0" applyNumberFormat="1" applyBorder="1" applyAlignment="1">
      <alignment horizontal="right" vertical="center"/>
    </xf>
    <xf numFmtId="10" fontId="0" fillId="0" borderId="33" xfId="0" applyNumberFormat="1" applyBorder="1" applyAlignment="1">
      <alignment horizontal="right" vertical="center"/>
    </xf>
    <xf numFmtId="0" fontId="16" fillId="5" borderId="34" xfId="0" applyFont="1" applyFill="1" applyBorder="1" applyAlignment="1">
      <alignment horizontal="center" vertical="center" textRotation="90"/>
    </xf>
    <xf numFmtId="0" fontId="16" fillId="5" borderId="27" xfId="0" applyFont="1" applyFill="1" applyBorder="1" applyAlignment="1">
      <alignment horizontal="center" vertical="center" textRotation="90"/>
    </xf>
    <xf numFmtId="0" fontId="16" fillId="5" borderId="30" xfId="0" applyFont="1" applyFill="1" applyBorder="1" applyAlignment="1">
      <alignment horizontal="center" vertical="center" textRotation="90"/>
    </xf>
    <xf numFmtId="0" fontId="5" fillId="5" borderId="0" xfId="0" applyFont="1" applyFill="1" applyAlignment="1">
      <alignment horizontal="center" vertical="center"/>
    </xf>
    <xf numFmtId="0" fontId="0" fillId="0" borderId="0" xfId="0" applyAlignment="1">
      <alignment horizontal="center"/>
    </xf>
    <xf numFmtId="165" fontId="0" fillId="0" borderId="3" xfId="0" applyNumberFormat="1" applyBorder="1" applyAlignment="1">
      <alignment horizontal="center" vertical="center"/>
    </xf>
    <xf numFmtId="165" fontId="0" fillId="0" borderId="2" xfId="0" applyNumberFormat="1" applyBorder="1" applyAlignment="1">
      <alignment horizontal="center" vertical="center"/>
    </xf>
    <xf numFmtId="2" fontId="0" fillId="0" borderId="3" xfId="3" applyNumberFormat="1" applyFont="1" applyBorder="1" applyAlignment="1">
      <alignment horizontal="center" vertical="center"/>
    </xf>
    <xf numFmtId="2" fontId="0" fillId="0" borderId="2" xfId="3" applyNumberFormat="1" applyFont="1" applyBorder="1" applyAlignment="1">
      <alignment horizontal="center" vertical="center"/>
    </xf>
    <xf numFmtId="10" fontId="0" fillId="0" borderId="29" xfId="0" applyNumberFormat="1" applyBorder="1" applyAlignment="1">
      <alignment horizontal="right" vertical="center"/>
    </xf>
    <xf numFmtId="10" fontId="0" fillId="0" borderId="28" xfId="0" applyNumberFormat="1" applyBorder="1" applyAlignment="1">
      <alignment horizontal="right" vertical="center"/>
    </xf>
    <xf numFmtId="0" fontId="5" fillId="5" borderId="22" xfId="0" applyFont="1" applyFill="1" applyBorder="1" applyAlignment="1">
      <alignment horizontal="center" vertical="center"/>
    </xf>
    <xf numFmtId="0" fontId="5" fillId="5" borderId="23" xfId="0" applyFont="1" applyFill="1" applyBorder="1" applyAlignment="1">
      <alignment horizontal="center" vertical="center"/>
    </xf>
    <xf numFmtId="0" fontId="5" fillId="5" borderId="8"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36" xfId="0" applyFont="1" applyFill="1" applyBorder="1" applyAlignment="1">
      <alignment horizontal="center" vertical="center"/>
    </xf>
    <xf numFmtId="0" fontId="5" fillId="5" borderId="1" xfId="0" applyFont="1" applyFill="1" applyBorder="1" applyAlignment="1">
      <alignment horizontal="center" vertical="center"/>
    </xf>
    <xf numFmtId="165" fontId="0" fillId="0" borderId="4" xfId="0" applyNumberFormat="1" applyBorder="1" applyAlignment="1">
      <alignment horizontal="center" vertical="center"/>
    </xf>
    <xf numFmtId="2" fontId="0" fillId="0" borderId="4" xfId="3" applyNumberFormat="1" applyFont="1" applyBorder="1" applyAlignment="1">
      <alignment horizontal="center" vertical="center"/>
    </xf>
    <xf numFmtId="10" fontId="0" fillId="0" borderId="25" xfId="0" applyNumberFormat="1" applyBorder="1" applyAlignment="1">
      <alignment horizontal="right" vertical="center"/>
    </xf>
    <xf numFmtId="0" fontId="0" fillId="0" borderId="20"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0" fillId="0" borderId="31"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5" fillId="5" borderId="4"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37" xfId="0" applyFont="1" applyFill="1" applyBorder="1" applyAlignment="1">
      <alignment horizontal="center" vertical="center"/>
    </xf>
    <xf numFmtId="0" fontId="0" fillId="0" borderId="35" xfId="0" applyBorder="1" applyAlignment="1">
      <alignment horizontal="center"/>
    </xf>
    <xf numFmtId="44" fontId="0" fillId="0" borderId="4" xfId="0" applyNumberFormat="1" applyBorder="1" applyAlignment="1">
      <alignment horizontal="center" vertical="center"/>
    </xf>
    <xf numFmtId="44" fontId="0" fillId="0" borderId="0" xfId="0" applyNumberFormat="1" applyAlignment="1">
      <alignment horizontal="center" vertical="center"/>
    </xf>
    <xf numFmtId="44" fontId="0" fillId="0" borderId="3" xfId="0" applyNumberFormat="1" applyBorder="1" applyAlignment="1">
      <alignment vertical="center"/>
    </xf>
    <xf numFmtId="44" fontId="0" fillId="0" borderId="2" xfId="0" applyNumberFormat="1" applyBorder="1" applyAlignment="1">
      <alignment vertical="center"/>
    </xf>
    <xf numFmtId="44" fontId="0" fillId="0" borderId="3" xfId="2" applyFont="1" applyBorder="1" applyAlignment="1">
      <alignment vertical="center"/>
    </xf>
    <xf numFmtId="44" fontId="0" fillId="0" borderId="2" xfId="2" applyFont="1" applyBorder="1" applyAlignment="1">
      <alignment vertical="center"/>
    </xf>
    <xf numFmtId="1" fontId="9" fillId="2" borderId="13" xfId="0" applyNumberFormat="1" applyFont="1" applyFill="1" applyBorder="1" applyAlignment="1">
      <alignment shrinkToFit="1"/>
    </xf>
    <xf numFmtId="0" fontId="0" fillId="0" borderId="38" xfId="0" applyBorder="1">
      <extLst>
        <ext xmlns:xfpb="http://schemas.microsoft.com/office/spreadsheetml/2022/featurepropertybag" uri="{C7286773-470A-42A8-94C5-96B5CB345126}">
          <xfpb:xfComplement i="0"/>
        </ext>
      </extLst>
    </xf>
  </cellXfs>
  <cellStyles count="4">
    <cellStyle name="Currency" xfId="2" builtinId="4"/>
    <cellStyle name="Normal" xfId="0" builtinId="0"/>
    <cellStyle name="Normal 2" xfId="1" xr:uid="{ED859D03-C2A2-413C-A343-74FCD245CDA1}"/>
    <cellStyle name="Percent" xfId="3" builtinId="5"/>
  </cellStyles>
  <dxfs count="7">
    <dxf>
      <font>
        <b/>
        <i val="0"/>
      </font>
      <fill>
        <patternFill>
          <bgColor rgb="FFFFFF00"/>
        </patternFill>
      </fill>
    </dxf>
    <dxf>
      <font>
        <b/>
        <i val="0"/>
        <strike val="0"/>
        <condense val="0"/>
        <extend val="0"/>
        <outline val="0"/>
        <shadow val="0"/>
        <u val="none"/>
        <vertAlign val="baseline"/>
        <sz val="11"/>
        <color theme="1"/>
        <name val="Aptos Narrow"/>
        <family val="2"/>
        <scheme val="minor"/>
      </font>
      <numFmt numFmtId="2" formatCode="0.00"/>
    </dxf>
    <dxf>
      <font>
        <b val="0"/>
        <i val="0"/>
        <strike val="0"/>
        <condense val="0"/>
        <extend val="0"/>
        <outline val="0"/>
        <shadow val="0"/>
        <u val="none"/>
        <vertAlign val="baseline"/>
        <sz val="11"/>
        <color theme="1"/>
        <name val="Aptos Narrow"/>
        <family val="2"/>
        <scheme val="minor"/>
      </font>
      <numFmt numFmtId="2" formatCode="0.00"/>
    </dxf>
    <dxf>
      <numFmt numFmtId="14" formatCode="0.00%"/>
    </dxf>
    <dxf>
      <numFmt numFmtId="164" formatCode="_([$$-409]* #,##0.00_);_([$$-409]* \(#,##0.00\);_([$$-409]* &quot;-&quot;??_);_(@_)"/>
    </dxf>
    <dxf>
      <numFmt numFmtId="0" formatCode="General"/>
    </dxf>
    <dxf>
      <fill>
        <patternFill patternType="none">
          <fgColor indexed="64"/>
          <bgColor auto="1"/>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Array" Target="richData/rdarray.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Structure" Target="richData/rdrichvaluestructure.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17/06/relationships/rdSupportingPropertyBagStructure" Target="richData/rdsupportingpropertybagstructure.xml"/><Relationship Id="rId29"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22/11/relationships/FeaturePropertyBag" Target="featurePropertyBag/featurePropertyBag.xml"/><Relationship Id="rId28"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17/06/relationships/rdRichValueTypes" Target="richData/rdRichValueTypes.xml"/><Relationship Id="rId27" Type="http://schemas.openxmlformats.org/officeDocument/2006/relationships/customXml" Target="../customXml/item3.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bg1"/>
                </a:solidFill>
                <a:latin typeface="+mj-lt"/>
                <a:ea typeface="+mj-ea"/>
                <a:cs typeface="+mj-cs"/>
              </a:defRPr>
            </a:pPr>
            <a:r>
              <a:rPr lang="en-US"/>
              <a:t>%</a:t>
            </a:r>
            <a:r>
              <a:rPr lang="en-US" baseline="0"/>
              <a:t> Change</a:t>
            </a:r>
            <a:r>
              <a:rPr lang="en-US"/>
              <a:t> Correlation</a:t>
            </a:r>
            <a:r>
              <a:rPr lang="en-US" baseline="0"/>
              <a:t> Chart</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bg1"/>
              </a:solidFill>
              <a:latin typeface="+mj-lt"/>
              <a:ea typeface="+mj-ea"/>
              <a:cs typeface="+mj-cs"/>
            </a:defRPr>
          </a:pPr>
          <a:endParaRPr lang="en-US"/>
        </a:p>
      </c:txPr>
    </c:title>
    <c:autoTitleDeleted val="0"/>
    <c:plotArea>
      <c:layout>
        <c:manualLayout>
          <c:layoutTarget val="inner"/>
          <c:xMode val="edge"/>
          <c:yMode val="edge"/>
          <c:x val="5.7788545993717952E-2"/>
          <c:y val="0.22102676079967945"/>
          <c:w val="0.87922403116444847"/>
          <c:h val="0.68702892704670526"/>
        </c:manualLayout>
      </c:layout>
      <c:lineChart>
        <c:grouping val="standard"/>
        <c:varyColors val="0"/>
        <c:ser>
          <c:idx val="4"/>
          <c:order val="4"/>
          <c:tx>
            <c:strRef>
              <c:f>'Company Analysis'!$F$28</c:f>
              <c:strCache>
                <c:ptCount val="1"/>
                <c:pt idx="0">
                  <c:v>NVDA</c:v>
                </c:pt>
              </c:strCache>
            </c:strRef>
          </c:tx>
          <c:spPr>
            <a:ln w="38100" cap="rnd">
              <a:solidFill>
                <a:srgbClr val="C00000"/>
              </a:solidFill>
              <a:round/>
            </a:ln>
            <a:effectLst/>
          </c:spPr>
          <c:marker>
            <c:symbol val="none"/>
          </c:marker>
          <c:cat>
            <c:numRef>
              <c:f>'Company Analysis'!$A$29:$A$226</c:f>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f>'Company Analysis'!$F$29:$F$226</c:f>
              <c:numCache>
                <c:formatCode>0.00%</c:formatCode>
                <c:ptCount val="198"/>
                <c:pt idx="0">
                  <c:v>2.2245394508167756E-3</c:v>
                </c:pt>
                <c:pt idx="1">
                  <c:v>2.5872234167996243E-2</c:v>
                </c:pt>
                <c:pt idx="2">
                  <c:v>4.3340094658553055E-2</c:v>
                </c:pt>
                <c:pt idx="3">
                  <c:v>4.6011276002851922E-3</c:v>
                </c:pt>
                <c:pt idx="4">
                  <c:v>1.7610630886337179E-2</c:v>
                </c:pt>
                <c:pt idx="5">
                  <c:v>1.5213946117274744E-3</c:v>
                </c:pt>
                <c:pt idx="6">
                  <c:v>-2.9685423128046062E-2</c:v>
                </c:pt>
                <c:pt idx="7">
                  <c:v>2.5766470971950346E-2</c:v>
                </c:pt>
                <c:pt idx="8">
                  <c:v>1.3290937996820372E-2</c:v>
                </c:pt>
                <c:pt idx="9">
                  <c:v>-6.9034768419731036E-3</c:v>
                </c:pt>
                <c:pt idx="10">
                  <c:v>1.1122345803842207E-2</c:v>
                </c:pt>
                <c:pt idx="11">
                  <c:v>1.7999999999999971E-2</c:v>
                </c:pt>
                <c:pt idx="12">
                  <c:v>7.4901768172887951E-3</c:v>
                </c:pt>
                <c:pt idx="13">
                  <c:v>4.9969530773917928E-3</c:v>
                </c:pt>
                <c:pt idx="14">
                  <c:v>-5.1540140674265966E-3</c:v>
                </c:pt>
                <c:pt idx="15">
                  <c:v>4.0409581276284488E-2</c:v>
                </c:pt>
                <c:pt idx="16">
                  <c:v>3.9250146455771292E-3</c:v>
                </c:pt>
                <c:pt idx="17">
                  <c:v>9.5115831242340871E-3</c:v>
                </c:pt>
                <c:pt idx="18">
                  <c:v>-3.4104046242774762E-3</c:v>
                </c:pt>
                <c:pt idx="19">
                  <c:v>-5.9741314308914863E-3</c:v>
                </c:pt>
                <c:pt idx="20">
                  <c:v>-2.5382191620959241E-2</c:v>
                </c:pt>
                <c:pt idx="21">
                  <c:v>2.2451056696401843E-2</c:v>
                </c:pt>
                <c:pt idx="22">
                  <c:v>1.7332240309169737E-2</c:v>
                </c:pt>
                <c:pt idx="23">
                  <c:v>-1.3813744675953096E-3</c:v>
                </c:pt>
                <c:pt idx="24">
                  <c:v>1.8731988472622477E-2</c:v>
                </c:pt>
                <c:pt idx="25">
                  <c:v>-7.0155586987270674E-3</c:v>
                </c:pt>
                <c:pt idx="26">
                  <c:v>2.1423280724745138E-2</c:v>
                </c:pt>
                <c:pt idx="27">
                  <c:v>-7.8094494338149471E-3</c:v>
                </c:pt>
                <c:pt idx="28">
                  <c:v>-2.3331646708270117E-2</c:v>
                </c:pt>
                <c:pt idx="29">
                  <c:v>3.6150126640571038E-2</c:v>
                </c:pt>
                <c:pt idx="30">
                  <c:v>-9.6666666666667175E-3</c:v>
                </c:pt>
                <c:pt idx="31">
                  <c:v>6.5073488163356705E-3</c:v>
                </c:pt>
                <c:pt idx="32">
                  <c:v>7.5242447887639216E-3</c:v>
                </c:pt>
                <c:pt idx="33">
                  <c:v>1.0676550312551741E-2</c:v>
                </c:pt>
                <c:pt idx="34">
                  <c:v>-3.5030103995620492E-3</c:v>
                </c:pt>
                <c:pt idx="35">
                  <c:v>6.0419641876304202E-3</c:v>
                </c:pt>
                <c:pt idx="36">
                  <c:v>-8.5717405547062302E-3</c:v>
                </c:pt>
                <c:pt idx="37">
                  <c:v>2.3679718046148292E-3</c:v>
                </c:pt>
                <c:pt idx="38">
                  <c:v>-8.6254257773872179E-3</c:v>
                </c:pt>
                <c:pt idx="39">
                  <c:v>8.6450540315877109E-3</c:v>
                </c:pt>
                <c:pt idx="40">
                  <c:v>-3.4998077028734711E-2</c:v>
                </c:pt>
                <c:pt idx="41">
                  <c:v>-1.3664313368252146E-3</c:v>
                </c:pt>
                <c:pt idx="42">
                  <c:v>-2.3945267958951875E-3</c:v>
                </c:pt>
                <c:pt idx="43">
                  <c:v>1.7201965938964565E-2</c:v>
                </c:pt>
                <c:pt idx="44">
                  <c:v>1.0225293555817704E-2</c:v>
                </c:pt>
                <c:pt idx="45">
                  <c:v>1.0900394861242467E-2</c:v>
                </c:pt>
                <c:pt idx="46">
                  <c:v>-9.3524784067786711E-4</c:v>
                </c:pt>
                <c:pt idx="47">
                  <c:v>-7.8744493392070864E-3</c:v>
                </c:pt>
                <c:pt idx="48">
                  <c:v>-3.3246378420380647E-2</c:v>
                </c:pt>
                <c:pt idx="49">
                  <c:v>-1.9520036743598607E-2</c:v>
                </c:pt>
                <c:pt idx="50">
                  <c:v>-9.3687785454969307E-4</c:v>
                </c:pt>
                <c:pt idx="51">
                  <c:v>6.0954167155081E-3</c:v>
                </c:pt>
                <c:pt idx="52">
                  <c:v>-2.7030175929162219E-2</c:v>
                </c:pt>
                <c:pt idx="53">
                  <c:v>7.7236259130642557E-3</c:v>
                </c:pt>
                <c:pt idx="54">
                  <c:v>1.4556473174499368E-2</c:v>
                </c:pt>
                <c:pt idx="55">
                  <c:v>3.8475052705551779E-2</c:v>
                </c:pt>
                <c:pt idx="56">
                  <c:v>-9.0227259910914681E-4</c:v>
                </c:pt>
                <c:pt idx="57">
                  <c:v>3.6687926849918481E-3</c:v>
                </c:pt>
                <c:pt idx="58">
                  <c:v>-3.9365650657964898E-4</c:v>
                </c:pt>
                <c:pt idx="59">
                  <c:v>-1.6146272855133641E-2</c:v>
                </c:pt>
                <c:pt idx="60">
                  <c:v>-2.6246569075937805E-2</c:v>
                </c:pt>
                <c:pt idx="61">
                  <c:v>3.4940395795407933E-2</c:v>
                </c:pt>
                <c:pt idx="62">
                  <c:v>2.4398547435314252E-3</c:v>
                </c:pt>
                <c:pt idx="63">
                  <c:v>3.9282277692873867E-2</c:v>
                </c:pt>
                <c:pt idx="64">
                  <c:v>-2.8211971025543306E-2</c:v>
                </c:pt>
                <c:pt idx="65">
                  <c:v>-8.1824805245755087E-3</c:v>
                </c:pt>
                <c:pt idx="66">
                  <c:v>4.0684861840989935E-3</c:v>
                </c:pt>
                <c:pt idx="67">
                  <c:v>2.8138893578704485E-3</c:v>
                </c:pt>
                <c:pt idx="68">
                  <c:v>2.0539873169089156E-2</c:v>
                </c:pt>
                <c:pt idx="69">
                  <c:v>2.6010448171570076E-2</c:v>
                </c:pt>
                <c:pt idx="70">
                  <c:v>3.537356629863847E-3</c:v>
                </c:pt>
                <c:pt idx="71">
                  <c:v>8.8122196111940672E-3</c:v>
                </c:pt>
                <c:pt idx="72">
                  <c:v>-6.7234898618242465E-3</c:v>
                </c:pt>
                <c:pt idx="73">
                  <c:v>-1.1086238140923209E-2</c:v>
                </c:pt>
                <c:pt idx="74">
                  <c:v>-2.6948366928964108E-3</c:v>
                </c:pt>
                <c:pt idx="75">
                  <c:v>2.1995244271508979E-2</c:v>
                </c:pt>
                <c:pt idx="76">
                  <c:v>1.829622970757749E-2</c:v>
                </c:pt>
                <c:pt idx="77">
                  <c:v>-4.8865347665783855E-2</c:v>
                </c:pt>
                <c:pt idx="78">
                  <c:v>2.8172089975977269E-2</c:v>
                </c:pt>
                <c:pt idx="79">
                  <c:v>-4.4020815632965123E-2</c:v>
                </c:pt>
                <c:pt idx="80">
                  <c:v>-1.1109259567849172E-3</c:v>
                </c:pt>
                <c:pt idx="81">
                  <c:v>1.1010398709892618E-2</c:v>
                </c:pt>
                <c:pt idx="82">
                  <c:v>7.7553489907045631E-3</c:v>
                </c:pt>
                <c:pt idx="83">
                  <c:v>-3.1655932758433169E-3</c:v>
                </c:pt>
                <c:pt idx="84">
                  <c:v>-8.1033727551466806E-3</c:v>
                </c:pt>
                <c:pt idx="85">
                  <c:v>-4.8575844557297168E-3</c:v>
                </c:pt>
                <c:pt idx="86">
                  <c:v>1.0428222764588393E-2</c:v>
                </c:pt>
                <c:pt idx="87">
                  <c:v>2.2507685551163781E-2</c:v>
                </c:pt>
                <c:pt idx="88">
                  <c:v>2.8079029313862441E-2</c:v>
                </c:pt>
                <c:pt idx="89">
                  <c:v>4.9819833933886844E-2</c:v>
                </c:pt>
                <c:pt idx="90">
                  <c:v>2.9896035417599318E-2</c:v>
                </c:pt>
                <c:pt idx="91">
                  <c:v>-2.0044435857805284E-2</c:v>
                </c:pt>
                <c:pt idx="92">
                  <c:v>-1.9715116565625574E-3</c:v>
                </c:pt>
                <c:pt idx="93">
                  <c:v>2.1680082967060033E-2</c:v>
                </c:pt>
                <c:pt idx="94">
                  <c:v>-3.9588167053364258E-2</c:v>
                </c:pt>
                <c:pt idx="95">
                  <c:v>-1.7514721425335899E-2</c:v>
                </c:pt>
                <c:pt idx="96">
                  <c:v>-3.6524768198350467E-2</c:v>
                </c:pt>
                <c:pt idx="97">
                  <c:v>3.721820501913716E-4</c:v>
                </c:pt>
                <c:pt idx="98">
                  <c:v>5.7932500664363569E-2</c:v>
                </c:pt>
                <c:pt idx="99">
                  <c:v>-2.959055513690035E-2</c:v>
                </c:pt>
                <c:pt idx="100">
                  <c:v>3.3133153862084015E-3</c:v>
                </c:pt>
                <c:pt idx="101">
                  <c:v>-3.5810113519091837E-2</c:v>
                </c:pt>
                <c:pt idx="102">
                  <c:v>1.7713796425130972E-2</c:v>
                </c:pt>
                <c:pt idx="103">
                  <c:v>-1.87726770784035E-2</c:v>
                </c:pt>
                <c:pt idx="104">
                  <c:v>-2.8081457663451131E-2</c:v>
                </c:pt>
                <c:pt idx="105">
                  <c:v>2.8451698279664733E-2</c:v>
                </c:pt>
                <c:pt idx="106">
                  <c:v>-3.1524769461720052E-2</c:v>
                </c:pt>
                <c:pt idx="107">
                  <c:v>-9.7431355181576123E-3</c:v>
                </c:pt>
                <c:pt idx="108">
                  <c:v>2.0516547406082379E-2</c:v>
                </c:pt>
                <c:pt idx="109">
                  <c:v>-2.5910709394686485E-2</c:v>
                </c:pt>
                <c:pt idx="110">
                  <c:v>1.3721741086491946E-2</c:v>
                </c:pt>
                <c:pt idx="111">
                  <c:v>-1.8084988350160831E-2</c:v>
                </c:pt>
                <c:pt idx="112">
                  <c:v>1.6497175141242867E-2</c:v>
                </c:pt>
                <c:pt idx="113">
                  <c:v>8.5593597154291941E-3</c:v>
                </c:pt>
                <c:pt idx="114">
                  <c:v>-1.0305301443844398E-2</c:v>
                </c:pt>
                <c:pt idx="115">
                  <c:v>2.1103624923436672E-2</c:v>
                </c:pt>
                <c:pt idx="116">
                  <c:v>-5.2895626567782683E-3</c:v>
                </c:pt>
                <c:pt idx="117">
                  <c:v>1.7213968532427033E-2</c:v>
                </c:pt>
                <c:pt idx="118">
                  <c:v>-3.1258420910806385E-3</c:v>
                </c:pt>
                <c:pt idx="119">
                  <c:v>-6.4334756987619495E-3</c:v>
                </c:pt>
                <c:pt idx="120">
                  <c:v>-1.5507672216780902E-2</c:v>
                </c:pt>
                <c:pt idx="121">
                  <c:v>-3.2664566406897674E-2</c:v>
                </c:pt>
                <c:pt idx="122">
                  <c:v>7.256313564163991E-3</c:v>
                </c:pt>
                <c:pt idx="123">
                  <c:v>8.1116342390379886E-3</c:v>
                </c:pt>
                <c:pt idx="124">
                  <c:v>-3.8149898717083061E-2</c:v>
                </c:pt>
                <c:pt idx="125">
                  <c:v>1.8720018720018654E-2</c:v>
                </c:pt>
                <c:pt idx="126">
                  <c:v>3.9336166302974755E-2</c:v>
                </c:pt>
                <c:pt idx="127">
                  <c:v>1.4917951268025795E-2</c:v>
                </c:pt>
                <c:pt idx="128">
                  <c:v>3.0050628776743481E-2</c:v>
                </c:pt>
                <c:pt idx="129">
                  <c:v>-3.1710797526557492E-3</c:v>
                </c:pt>
                <c:pt idx="130">
                  <c:v>1.017973596309839E-2</c:v>
                </c:pt>
                <c:pt idx="131">
                  <c:v>-1.2124074948826969E-2</c:v>
                </c:pt>
                <c:pt idx="132">
                  <c:v>-3.6127935394751187E-3</c:v>
                </c:pt>
                <c:pt idx="133">
                  <c:v>-5.5454836301588569E-3</c:v>
                </c:pt>
                <c:pt idx="134">
                  <c:v>1.2600536193029459E-2</c:v>
                </c:pt>
                <c:pt idx="135">
                  <c:v>-3.8655017209424931E-3</c:v>
                </c:pt>
                <c:pt idx="136">
                  <c:v>-4.6778651924303397E-3</c:v>
                </c:pt>
                <c:pt idx="137">
                  <c:v>9.9871822260201044E-3</c:v>
                </c:pt>
                <c:pt idx="138">
                  <c:v>-2.1521865580878968E-2</c:v>
                </c:pt>
                <c:pt idx="139">
                  <c:v>-9.7276264591428024E-4</c:v>
                </c:pt>
                <c:pt idx="140">
                  <c:v>4.3275992643072636E-4</c:v>
                </c:pt>
                <c:pt idx="141">
                  <c:v>4.7042283983995056E-3</c:v>
                </c:pt>
                <c:pt idx="142">
                  <c:v>-1.4369517248802626E-2</c:v>
                </c:pt>
                <c:pt idx="143">
                  <c:v>2.1349787048160016E-2</c:v>
                </c:pt>
                <c:pt idx="144">
                  <c:v>-4.3838545843358544E-3</c:v>
                </c:pt>
                <c:pt idx="145">
                  <c:v>-4.3816785695108183E-2</c:v>
                </c:pt>
                <c:pt idx="146">
                  <c:v>2.9482787667771102E-2</c:v>
                </c:pt>
                <c:pt idx="147">
                  <c:v>8.2915121099716906E-3</c:v>
                </c:pt>
                <c:pt idx="148">
                  <c:v>1.5310538844405886E-2</c:v>
                </c:pt>
                <c:pt idx="149">
                  <c:v>-6.3942025896519886E-3</c:v>
                </c:pt>
                <c:pt idx="150">
                  <c:v>1.099372553225726E-2</c:v>
                </c:pt>
                <c:pt idx="151">
                  <c:v>1.5913430935709738E-2</c:v>
                </c:pt>
                <c:pt idx="152">
                  <c:v>5.1691729323307262E-3</c:v>
                </c:pt>
                <c:pt idx="153">
                  <c:v>-7.1684587813619837E-3</c:v>
                </c:pt>
                <c:pt idx="154">
                  <c:v>-2.8880866425992684E-2</c:v>
                </c:pt>
                <c:pt idx="155">
                  <c:v>-2.8392866763644255E-2</c:v>
                </c:pt>
                <c:pt idx="156">
                  <c:v>-3.4102251303094189E-2</c:v>
                </c:pt>
                <c:pt idx="157">
                  <c:v>-1.3261381250358816E-2</c:v>
                </c:pt>
                <c:pt idx="158">
                  <c:v>7.8717710030253671E-2</c:v>
                </c:pt>
                <c:pt idx="159">
                  <c:v>2.4971684375168522E-2</c:v>
                </c:pt>
                <c:pt idx="160">
                  <c:v>-7.8930751420753526E-3</c:v>
                </c:pt>
                <c:pt idx="161">
                  <c:v>8.0089105760051942E-3</c:v>
                </c:pt>
                <c:pt idx="162">
                  <c:v>-1.6364114706656215E-2</c:v>
                </c:pt>
                <c:pt idx="163">
                  <c:v>-2.2092650048143765E-2</c:v>
                </c:pt>
                <c:pt idx="164">
                  <c:v>1.1815546195503509E-2</c:v>
                </c:pt>
                <c:pt idx="165">
                  <c:v>1.6272909120397853E-2</c:v>
                </c:pt>
                <c:pt idx="166">
                  <c:v>-4.2557718906258157E-4</c:v>
                </c:pt>
                <c:pt idx="167">
                  <c:v>1.0218201170835484E-2</c:v>
                </c:pt>
                <c:pt idx="168">
                  <c:v>9.1138973764620067E-3</c:v>
                </c:pt>
                <c:pt idx="169">
                  <c:v>6.7867397546331658E-3</c:v>
                </c:pt>
                <c:pt idx="170">
                  <c:v>1.40523723100856E-2</c:v>
                </c:pt>
                <c:pt idx="171">
                  <c:v>-5.4561259971364365E-2</c:v>
                </c:pt>
                <c:pt idx="172">
                  <c:v>-4.1646384336632536E-2</c:v>
                </c:pt>
                <c:pt idx="173">
                  <c:v>2.9854957954737808E-2</c:v>
                </c:pt>
                <c:pt idx="174">
                  <c:v>-1.3316527838667134E-2</c:v>
                </c:pt>
                <c:pt idx="175">
                  <c:v>1.6606498194945741E-2</c:v>
                </c:pt>
                <c:pt idx="176">
                  <c:v>1.6389860139860762E-3</c:v>
                </c:pt>
                <c:pt idx="177">
                  <c:v>-3.0107996072870132E-2</c:v>
                </c:pt>
                <c:pt idx="178">
                  <c:v>2.7162298953998496E-2</c:v>
                </c:pt>
                <c:pt idx="179">
                  <c:v>1.1606898439638677E-2</c:v>
                </c:pt>
                <c:pt idx="180">
                  <c:v>6.8192888455917674E-3</c:v>
                </c:pt>
                <c:pt idx="181">
                  <c:v>-1.5535128742675992E-2</c:v>
                </c:pt>
                <c:pt idx="182">
                  <c:v>-1.5780277383422445E-2</c:v>
                </c:pt>
                <c:pt idx="183">
                  <c:v>1.6477115117891811E-2</c:v>
                </c:pt>
                <c:pt idx="184">
                  <c:v>-7.0407160790306299E-3</c:v>
                </c:pt>
                <c:pt idx="185">
                  <c:v>-8.4098279558071851E-3</c:v>
                </c:pt>
                <c:pt idx="186">
                  <c:v>-1.0199556541019974E-2</c:v>
                </c:pt>
                <c:pt idx="187">
                  <c:v>-3.2818100358423016E-2</c:v>
                </c:pt>
                <c:pt idx="188">
                  <c:v>1.7023740590619559E-2</c:v>
                </c:pt>
                <c:pt idx="189">
                  <c:v>-2.5051241175130822E-3</c:v>
                </c:pt>
                <c:pt idx="190">
                  <c:v>1.9863013698630243E-2</c:v>
                </c:pt>
                <c:pt idx="191">
                  <c:v>-4.163868368032235E-2</c:v>
                </c:pt>
                <c:pt idx="192">
                  <c:v>-2.17238962859145E-2</c:v>
                </c:pt>
                <c:pt idx="193">
                  <c:v>-1.402817574021026E-2</c:v>
                </c:pt>
                <c:pt idx="194">
                  <c:v>5.5881818732215406E-2</c:v>
                </c:pt>
                <c:pt idx="195">
                  <c:v>7.740825688073362E-3</c:v>
                </c:pt>
                <c:pt idx="196">
                  <c:v>9.3314366998576755E-3</c:v>
                </c:pt>
                <c:pt idx="197">
                  <c:v>1.409324088167315E-3</c:v>
                </c:pt>
              </c:numCache>
            </c:numRef>
          </c:val>
          <c:smooth val="0"/>
          <c:extLst>
            <c:ext xmlns:c16="http://schemas.microsoft.com/office/drawing/2014/chart" uri="{C3380CC4-5D6E-409C-BE32-E72D297353CC}">
              <c16:uniqueId val="{000000D6-D581-4BD3-8C38-6EEADEC06A8E}"/>
            </c:ext>
          </c:extLst>
        </c:ser>
        <c:ser>
          <c:idx val="5"/>
          <c:order val="5"/>
          <c:tx>
            <c:strRef>
              <c:f>'Company Analysis'!$G$28</c:f>
              <c:strCache>
                <c:ptCount val="1"/>
                <c:pt idx="0">
                  <c:v>Average</c:v>
                </c:pt>
              </c:strCache>
            </c:strRef>
          </c:tx>
          <c:spPr>
            <a:ln w="38100" cap="rnd">
              <a:solidFill>
                <a:srgbClr val="FFFF00"/>
              </a:solidFill>
              <a:round/>
            </a:ln>
            <a:effectLst/>
          </c:spPr>
          <c:marker>
            <c:symbol val="none"/>
          </c:marker>
          <c:cat>
            <c:numRef>
              <c:f>'Company Analysis'!$A$29:$A$226</c:f>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f>'Company Analysis'!$G$29:$G$226</c:f>
              <c:numCache>
                <c:formatCode>0.00%</c:formatCode>
                <c:ptCount val="198"/>
                <c:pt idx="0">
                  <c:v>7.0856877093161755E-3</c:v>
                </c:pt>
                <c:pt idx="1">
                  <c:v>4.7177143870378774E-2</c:v>
                </c:pt>
                <c:pt idx="2">
                  <c:v>6.0453658530561149E-3</c:v>
                </c:pt>
                <c:pt idx="3">
                  <c:v>8.5958944045275952E-3</c:v>
                </c:pt>
                <c:pt idx="4">
                  <c:v>-5.6424324720019171E-4</c:v>
                </c:pt>
                <c:pt idx="5">
                  <c:v>-1.3174466819636816E-3</c:v>
                </c:pt>
                <c:pt idx="6">
                  <c:v>-1.3906991722096562E-2</c:v>
                </c:pt>
                <c:pt idx="7">
                  <c:v>9.1023092242413124E-3</c:v>
                </c:pt>
                <c:pt idx="8">
                  <c:v>8.5636904013962033E-3</c:v>
                </c:pt>
                <c:pt idx="9">
                  <c:v>-1.6623545594935042E-2</c:v>
                </c:pt>
                <c:pt idx="10">
                  <c:v>2.2059080855046882E-2</c:v>
                </c:pt>
                <c:pt idx="11">
                  <c:v>9.2066321308275777E-4</c:v>
                </c:pt>
                <c:pt idx="12">
                  <c:v>1.1788215863093005E-2</c:v>
                </c:pt>
                <c:pt idx="13">
                  <c:v>8.2603166465522796E-4</c:v>
                </c:pt>
                <c:pt idx="14">
                  <c:v>-9.6205338737433282E-3</c:v>
                </c:pt>
                <c:pt idx="15">
                  <c:v>1.4187851394200167E-2</c:v>
                </c:pt>
                <c:pt idx="16">
                  <c:v>-3.9047871630024651E-3</c:v>
                </c:pt>
                <c:pt idx="17">
                  <c:v>7.4257162001549243E-4</c:v>
                </c:pt>
                <c:pt idx="18">
                  <c:v>-1.6853636781421876E-3</c:v>
                </c:pt>
                <c:pt idx="19">
                  <c:v>3.2063772438478354E-3</c:v>
                </c:pt>
                <c:pt idx="20">
                  <c:v>-2.1333164104049986E-2</c:v>
                </c:pt>
                <c:pt idx="21">
                  <c:v>-1.9052439589161256E-3</c:v>
                </c:pt>
                <c:pt idx="22">
                  <c:v>5.5774878192251885E-3</c:v>
                </c:pt>
                <c:pt idx="23">
                  <c:v>-5.8833476077554906E-3</c:v>
                </c:pt>
                <c:pt idx="24">
                  <c:v>1.6996342135125565E-2</c:v>
                </c:pt>
                <c:pt idx="25">
                  <c:v>4.3150085075319049E-3</c:v>
                </c:pt>
                <c:pt idx="26">
                  <c:v>1.1627805437875264E-2</c:v>
                </c:pt>
                <c:pt idx="27">
                  <c:v>-3.7296662584544567E-2</c:v>
                </c:pt>
                <c:pt idx="28">
                  <c:v>-1.955649656094792E-2</c:v>
                </c:pt>
                <c:pt idx="29">
                  <c:v>2.2117061977955082E-2</c:v>
                </c:pt>
                <c:pt idx="30">
                  <c:v>-2.5239420575922556E-3</c:v>
                </c:pt>
                <c:pt idx="31">
                  <c:v>-4.6970278401722585E-3</c:v>
                </c:pt>
                <c:pt idx="32">
                  <c:v>1.5146558396366311E-2</c:v>
                </c:pt>
                <c:pt idx="33">
                  <c:v>1.5746327237716455E-2</c:v>
                </c:pt>
                <c:pt idx="34">
                  <c:v>8.1629380011378136E-3</c:v>
                </c:pt>
                <c:pt idx="35">
                  <c:v>3.0951087879743211E-2</c:v>
                </c:pt>
                <c:pt idx="36">
                  <c:v>8.1301366360014473E-3</c:v>
                </c:pt>
                <c:pt idx="37">
                  <c:v>6.2455915214571925E-3</c:v>
                </c:pt>
                <c:pt idx="38">
                  <c:v>-2.8258088260581075E-2</c:v>
                </c:pt>
                <c:pt idx="39">
                  <c:v>2.0780468374275143E-4</c:v>
                </c:pt>
                <c:pt idx="40">
                  <c:v>-1.4340438467002512E-2</c:v>
                </c:pt>
                <c:pt idx="41">
                  <c:v>-1.400173903906762E-2</c:v>
                </c:pt>
                <c:pt idx="42">
                  <c:v>-4.251080996558125E-3</c:v>
                </c:pt>
                <c:pt idx="43">
                  <c:v>2.4543453970572567E-2</c:v>
                </c:pt>
                <c:pt idx="44">
                  <c:v>-6.7196976544235095E-3</c:v>
                </c:pt>
                <c:pt idx="45">
                  <c:v>8.6932331509693029E-3</c:v>
                </c:pt>
                <c:pt idx="46">
                  <c:v>6.486052183803835E-3</c:v>
                </c:pt>
                <c:pt idx="47">
                  <c:v>1.4234725527380348E-2</c:v>
                </c:pt>
                <c:pt idx="48">
                  <c:v>-3.2986396695224518E-2</c:v>
                </c:pt>
                <c:pt idx="49">
                  <c:v>-6.3099517167681521E-3</c:v>
                </c:pt>
                <c:pt idx="50">
                  <c:v>-3.501509950434079E-3</c:v>
                </c:pt>
                <c:pt idx="51">
                  <c:v>1.3758553375147097E-2</c:v>
                </c:pt>
                <c:pt idx="52">
                  <c:v>2.1229880605677796E-2</c:v>
                </c:pt>
                <c:pt idx="53">
                  <c:v>7.753129096192724E-3</c:v>
                </c:pt>
                <c:pt idx="54">
                  <c:v>5.0807694567351382E-3</c:v>
                </c:pt>
                <c:pt idx="55">
                  <c:v>3.3025657707520001E-2</c:v>
                </c:pt>
                <c:pt idx="56">
                  <c:v>6.826141244366828E-3</c:v>
                </c:pt>
                <c:pt idx="57">
                  <c:v>3.4038361500934276E-3</c:v>
                </c:pt>
                <c:pt idx="58">
                  <c:v>1.0230728417039313E-2</c:v>
                </c:pt>
                <c:pt idx="59">
                  <c:v>2.8186895079761339E-3</c:v>
                </c:pt>
                <c:pt idx="60">
                  <c:v>-2.8094149206865458E-3</c:v>
                </c:pt>
                <c:pt idx="61">
                  <c:v>4.3899083191930234E-2</c:v>
                </c:pt>
                <c:pt idx="62">
                  <c:v>-1.3208805526745759E-2</c:v>
                </c:pt>
                <c:pt idx="63">
                  <c:v>5.8965814523082426E-3</c:v>
                </c:pt>
                <c:pt idx="64">
                  <c:v>4.7379630160750722E-3</c:v>
                </c:pt>
                <c:pt idx="65">
                  <c:v>8.9204571952595443E-3</c:v>
                </c:pt>
                <c:pt idx="66">
                  <c:v>2.2573251404875132E-3</c:v>
                </c:pt>
                <c:pt idx="67">
                  <c:v>5.9561664246230647E-3</c:v>
                </c:pt>
                <c:pt idx="68">
                  <c:v>3.2790631942437848E-5</c:v>
                </c:pt>
                <c:pt idx="69">
                  <c:v>4.131725242814137E-3</c:v>
                </c:pt>
                <c:pt idx="70">
                  <c:v>3.2777934000294731E-2</c:v>
                </c:pt>
                <c:pt idx="71">
                  <c:v>2.0754536419573113E-2</c:v>
                </c:pt>
                <c:pt idx="72">
                  <c:v>-6.6202245793032599E-3</c:v>
                </c:pt>
                <c:pt idx="73">
                  <c:v>4.4830593614511888E-2</c:v>
                </c:pt>
                <c:pt idx="74">
                  <c:v>-7.8260593452258165E-3</c:v>
                </c:pt>
                <c:pt idx="75">
                  <c:v>4.4905062792912988E-2</c:v>
                </c:pt>
                <c:pt idx="76">
                  <c:v>-3.7850024629959532E-3</c:v>
                </c:pt>
                <c:pt idx="77">
                  <c:v>-5.708979077096956E-2</c:v>
                </c:pt>
                <c:pt idx="78">
                  <c:v>5.0775543912364912E-2</c:v>
                </c:pt>
                <c:pt idx="79">
                  <c:v>-1.8863884113180483E-2</c:v>
                </c:pt>
                <c:pt idx="80">
                  <c:v>3.7147807414572034E-2</c:v>
                </c:pt>
                <c:pt idx="81">
                  <c:v>8.0926194414581189E-3</c:v>
                </c:pt>
                <c:pt idx="82">
                  <c:v>-5.5676527337307396E-3</c:v>
                </c:pt>
                <c:pt idx="83">
                  <c:v>1.6889209043790626E-2</c:v>
                </c:pt>
                <c:pt idx="84">
                  <c:v>-1.044560802941716E-2</c:v>
                </c:pt>
                <c:pt idx="85">
                  <c:v>-2.5158363079614134E-2</c:v>
                </c:pt>
                <c:pt idx="86">
                  <c:v>2.4262999497936023E-2</c:v>
                </c:pt>
                <c:pt idx="87">
                  <c:v>2.601250376069978E-2</c:v>
                </c:pt>
                <c:pt idx="88">
                  <c:v>2.0830905162872924E-2</c:v>
                </c:pt>
                <c:pt idx="89">
                  <c:v>6.2507040792515959E-3</c:v>
                </c:pt>
                <c:pt idx="90">
                  <c:v>1.3411233425374166E-2</c:v>
                </c:pt>
                <c:pt idx="91">
                  <c:v>-1.9764100885108174E-2</c:v>
                </c:pt>
                <c:pt idx="92">
                  <c:v>-4.4762330015584155E-4</c:v>
                </c:pt>
                <c:pt idx="93">
                  <c:v>5.0851728398295841E-3</c:v>
                </c:pt>
                <c:pt idx="94">
                  <c:v>-4.0152300752317911E-2</c:v>
                </c:pt>
                <c:pt idx="95">
                  <c:v>3.9073998159885097E-2</c:v>
                </c:pt>
                <c:pt idx="96">
                  <c:v>-2.2998556946232252E-2</c:v>
                </c:pt>
                <c:pt idx="97">
                  <c:v>-9.6919044982427295E-3</c:v>
                </c:pt>
                <c:pt idx="98">
                  <c:v>2.895121894706798E-2</c:v>
                </c:pt>
                <c:pt idx="99">
                  <c:v>-2.3476632332792159E-2</c:v>
                </c:pt>
                <c:pt idx="100">
                  <c:v>2.364953280547245E-2</c:v>
                </c:pt>
                <c:pt idx="101">
                  <c:v>-3.5499284203255349E-2</c:v>
                </c:pt>
                <c:pt idx="102">
                  <c:v>4.4397613454401448E-3</c:v>
                </c:pt>
                <c:pt idx="103">
                  <c:v>-1.3774103833828131E-2</c:v>
                </c:pt>
                <c:pt idx="104">
                  <c:v>-2.2809816461373325E-2</c:v>
                </c:pt>
                <c:pt idx="105">
                  <c:v>1.2372060700646578E-2</c:v>
                </c:pt>
                <c:pt idx="106">
                  <c:v>-5.4363591465757137E-2</c:v>
                </c:pt>
                <c:pt idx="107">
                  <c:v>1.0362806464334323E-2</c:v>
                </c:pt>
                <c:pt idx="108">
                  <c:v>5.8905751435022934E-2</c:v>
                </c:pt>
                <c:pt idx="109">
                  <c:v>7.2033100109201503E-3</c:v>
                </c:pt>
                <c:pt idx="110">
                  <c:v>2.9712667244823621E-2</c:v>
                </c:pt>
                <c:pt idx="111">
                  <c:v>2.7695928269427423E-2</c:v>
                </c:pt>
                <c:pt idx="112">
                  <c:v>-3.5099906029661511E-3</c:v>
                </c:pt>
                <c:pt idx="113">
                  <c:v>1.5823775445066589E-2</c:v>
                </c:pt>
                <c:pt idx="114">
                  <c:v>8.7675911577483664E-3</c:v>
                </c:pt>
                <c:pt idx="115">
                  <c:v>-1.6261939824540467E-2</c:v>
                </c:pt>
                <c:pt idx="116">
                  <c:v>1.8441904324335325E-2</c:v>
                </c:pt>
                <c:pt idx="117">
                  <c:v>7.0065601335299998E-3</c:v>
                </c:pt>
                <c:pt idx="118">
                  <c:v>3.9722994699317683E-3</c:v>
                </c:pt>
                <c:pt idx="119">
                  <c:v>1.8680569783869724E-2</c:v>
                </c:pt>
                <c:pt idx="120">
                  <c:v>-1.4292106237299962E-2</c:v>
                </c:pt>
                <c:pt idx="121">
                  <c:v>-5.6777103669707042E-2</c:v>
                </c:pt>
                <c:pt idx="122">
                  <c:v>-1.7998090379213596E-2</c:v>
                </c:pt>
                <c:pt idx="123">
                  <c:v>-4.7862155669233953E-3</c:v>
                </c:pt>
                <c:pt idx="124">
                  <c:v>-3.8018263555304771E-2</c:v>
                </c:pt>
                <c:pt idx="125">
                  <c:v>2.7125602352651254E-2</c:v>
                </c:pt>
                <c:pt idx="126">
                  <c:v>3.0015817994342598E-2</c:v>
                </c:pt>
                <c:pt idx="127">
                  <c:v>9.559317842441635E-3</c:v>
                </c:pt>
                <c:pt idx="128">
                  <c:v>5.1452775214453489E-3</c:v>
                </c:pt>
                <c:pt idx="129">
                  <c:v>5.9139437002635863E-3</c:v>
                </c:pt>
                <c:pt idx="130">
                  <c:v>-3.4055332955670631E-4</c:v>
                </c:pt>
                <c:pt idx="131">
                  <c:v>4.893989732611276E-3</c:v>
                </c:pt>
                <c:pt idx="132">
                  <c:v>-1.531937257458608E-4</c:v>
                </c:pt>
                <c:pt idx="133">
                  <c:v>-1.3063100443705204E-2</c:v>
                </c:pt>
                <c:pt idx="134">
                  <c:v>4.4703296283685738E-2</c:v>
                </c:pt>
                <c:pt idx="135">
                  <c:v>3.1522740548810902E-3</c:v>
                </c:pt>
                <c:pt idx="136">
                  <c:v>2.8987466147962531E-2</c:v>
                </c:pt>
                <c:pt idx="137">
                  <c:v>-4.0691892780721347E-3</c:v>
                </c:pt>
                <c:pt idx="138">
                  <c:v>-2.3110280708719757E-2</c:v>
                </c:pt>
                <c:pt idx="139">
                  <c:v>3.6425136257006642E-2</c:v>
                </c:pt>
                <c:pt idx="140">
                  <c:v>3.9085196389900207E-3</c:v>
                </c:pt>
                <c:pt idx="141">
                  <c:v>1.5214209729739175E-2</c:v>
                </c:pt>
                <c:pt idx="142">
                  <c:v>-5.4629791773284078E-3</c:v>
                </c:pt>
                <c:pt idx="143">
                  <c:v>1.1600156885216695E-2</c:v>
                </c:pt>
                <c:pt idx="144">
                  <c:v>2.0730256773126506E-2</c:v>
                </c:pt>
                <c:pt idx="145">
                  <c:v>-1.0562696316149204E-2</c:v>
                </c:pt>
                <c:pt idx="146">
                  <c:v>4.5640371155243546E-2</c:v>
                </c:pt>
                <c:pt idx="147">
                  <c:v>4.9829277448916586E-3</c:v>
                </c:pt>
                <c:pt idx="148">
                  <c:v>-2.1526676645053269E-2</c:v>
                </c:pt>
                <c:pt idx="149">
                  <c:v>-1.2756481087413138E-2</c:v>
                </c:pt>
                <c:pt idx="150">
                  <c:v>2.3714480981355934E-2</c:v>
                </c:pt>
                <c:pt idx="151">
                  <c:v>3.5887108469165457E-2</c:v>
                </c:pt>
                <c:pt idx="152">
                  <c:v>-2.9940037410805965E-4</c:v>
                </c:pt>
                <c:pt idx="153">
                  <c:v>-3.5053571409512589E-2</c:v>
                </c:pt>
                <c:pt idx="154">
                  <c:v>2.9280093518255459E-2</c:v>
                </c:pt>
                <c:pt idx="155">
                  <c:v>-2.1914546584275597E-2</c:v>
                </c:pt>
                <c:pt idx="156">
                  <c:v>-5.875404403318521E-2</c:v>
                </c:pt>
                <c:pt idx="157">
                  <c:v>2.2432223233932592E-3</c:v>
                </c:pt>
                <c:pt idx="158">
                  <c:v>5.25711700006131E-2</c:v>
                </c:pt>
                <c:pt idx="159">
                  <c:v>1.0452545702175445E-2</c:v>
                </c:pt>
                <c:pt idx="160">
                  <c:v>-1.5249686625294101E-2</c:v>
                </c:pt>
                <c:pt idx="161">
                  <c:v>2.8959998492027867E-2</c:v>
                </c:pt>
                <c:pt idx="162">
                  <c:v>-2.4920624710257026E-2</c:v>
                </c:pt>
                <c:pt idx="163">
                  <c:v>1.0824736711686654E-2</c:v>
                </c:pt>
                <c:pt idx="164">
                  <c:v>-2.7611725624339537E-3</c:v>
                </c:pt>
                <c:pt idx="165">
                  <c:v>9.7256524769901032E-3</c:v>
                </c:pt>
                <c:pt idx="166">
                  <c:v>-2.6638345786432188E-3</c:v>
                </c:pt>
                <c:pt idx="167">
                  <c:v>4.0323197348815943E-3</c:v>
                </c:pt>
                <c:pt idx="168">
                  <c:v>-1.0187032320362652E-2</c:v>
                </c:pt>
                <c:pt idx="169">
                  <c:v>1.7825383484415723E-2</c:v>
                </c:pt>
                <c:pt idx="170">
                  <c:v>1.7185788454824741E-2</c:v>
                </c:pt>
                <c:pt idx="171">
                  <c:v>-3.0028506753756613E-2</c:v>
                </c:pt>
                <c:pt idx="172">
                  <c:v>-5.7261114940535063E-3</c:v>
                </c:pt>
                <c:pt idx="173">
                  <c:v>-4.8419771862694199E-3</c:v>
                </c:pt>
                <c:pt idx="174">
                  <c:v>-4.3749993686155231E-2</c:v>
                </c:pt>
                <c:pt idx="175">
                  <c:v>3.1067629320770566E-2</c:v>
                </c:pt>
                <c:pt idx="176">
                  <c:v>-3.913778788198743E-3</c:v>
                </c:pt>
                <c:pt idx="177">
                  <c:v>-3.2340770825484491E-2</c:v>
                </c:pt>
                <c:pt idx="178">
                  <c:v>4.185054596134942E-2</c:v>
                </c:pt>
                <c:pt idx="179">
                  <c:v>1.1107745184595929E-2</c:v>
                </c:pt>
                <c:pt idx="180">
                  <c:v>1.1019304716200681E-2</c:v>
                </c:pt>
                <c:pt idx="181">
                  <c:v>-3.4808150899813657E-2</c:v>
                </c:pt>
                <c:pt idx="182">
                  <c:v>1.8275405039738532E-5</c:v>
                </c:pt>
                <c:pt idx="183">
                  <c:v>1.8370125839197921E-2</c:v>
                </c:pt>
                <c:pt idx="184">
                  <c:v>4.5260855504463864E-3</c:v>
                </c:pt>
                <c:pt idx="185">
                  <c:v>-2.7957147198982161E-3</c:v>
                </c:pt>
                <c:pt idx="186">
                  <c:v>7.7391235004711824E-3</c:v>
                </c:pt>
                <c:pt idx="187">
                  <c:v>-2.3296752045348857E-2</c:v>
                </c:pt>
                <c:pt idx="188">
                  <c:v>7.4722499688804752E-3</c:v>
                </c:pt>
                <c:pt idx="189">
                  <c:v>5.9759194784533513E-3</c:v>
                </c:pt>
                <c:pt idx="190">
                  <c:v>2.3464312905556648E-2</c:v>
                </c:pt>
                <c:pt idx="191">
                  <c:v>-5.131709357761844E-2</c:v>
                </c:pt>
                <c:pt idx="192">
                  <c:v>-1.5866516858780672E-2</c:v>
                </c:pt>
                <c:pt idx="193">
                  <c:v>-4.3644384570804357E-2</c:v>
                </c:pt>
                <c:pt idx="194">
                  <c:v>5.772621054127134E-2</c:v>
                </c:pt>
                <c:pt idx="195">
                  <c:v>4.2172873701741352E-2</c:v>
                </c:pt>
                <c:pt idx="196">
                  <c:v>6.9027616350884301E-3</c:v>
                </c:pt>
                <c:pt idx="197">
                  <c:v>1.504899364607879E-2</c:v>
                </c:pt>
              </c:numCache>
            </c:numRef>
          </c:val>
          <c:smooth val="0"/>
          <c:extLst>
            <c:ext xmlns:c16="http://schemas.microsoft.com/office/drawing/2014/chart" uri="{C3380CC4-5D6E-409C-BE32-E72D297353CC}">
              <c16:uniqueId val="{000000D7-D581-4BD3-8C38-6EEADEC06A8E}"/>
            </c:ext>
          </c:extLst>
        </c:ser>
        <c:dLbls>
          <c:showLegendKey val="0"/>
          <c:showVal val="0"/>
          <c:showCatName val="0"/>
          <c:showSerName val="0"/>
          <c:showPercent val="0"/>
          <c:showBubbleSize val="0"/>
        </c:dLbls>
        <c:smooth val="0"/>
        <c:axId val="383378800"/>
        <c:axId val="383386480"/>
        <c:extLst>
          <c:ext xmlns:c15="http://schemas.microsoft.com/office/drawing/2012/chart" uri="{02D57815-91ED-43cb-92C2-25804820EDAC}">
            <c15:filteredLineSeries>
              <c15:ser>
                <c:idx val="0"/>
                <c:order val="0"/>
                <c:tx>
                  <c:strRef>
                    <c:extLst>
                      <c:ext uri="{02D57815-91ED-43cb-92C2-25804820EDAC}">
                        <c15:formulaRef>
                          <c15:sqref>'Company Analysis'!$B$28</c15:sqref>
                        </c15:formulaRef>
                      </c:ext>
                    </c:extLst>
                    <c:strCache>
                      <c:ptCount val="1"/>
                      <c:pt idx="0">
                        <c:v>Opening Price</c:v>
                      </c:pt>
                    </c:strCache>
                  </c:strRef>
                </c:tx>
                <c:spPr>
                  <a:ln w="38100" cap="rnd">
                    <a:solidFill>
                      <a:schemeClr val="accent1"/>
                    </a:solidFill>
                    <a:round/>
                  </a:ln>
                  <a:effectLst/>
                </c:spPr>
                <c:marker>
                  <c:symbol val="none"/>
                </c:marker>
                <c:cat>
                  <c:numRef>
                    <c:extLst>
                      <c:ext uri="{02D57815-91ED-43cb-92C2-25804820EDAC}">
                        <c15:formulaRef>
                          <c15:sqref>'Company Analysis'!$A$29:$A$226</c15:sqref>
                        </c15:formulaRef>
                      </c:ext>
                    </c:extLst>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extLst>
                      <c:ext uri="{02D57815-91ED-43cb-92C2-25804820EDAC}">
                        <c15:formulaRef>
                          <c15:sqref>'Company Analysis'!$B$29:$B$226</c15:sqref>
                        </c15:formulaRef>
                      </c:ext>
                    </c:extLst>
                    <c:numCache>
                      <c:formatCode>_([$$-409]* #,##0.00_);_([$$-409]* \(#,##0.00\);_([$$-409]* "-"??_);_(@_)</c:formatCode>
                      <c:ptCount val="198"/>
                      <c:pt idx="0">
                        <c:v>142.5</c:v>
                      </c:pt>
                      <c:pt idx="1">
                        <c:v>145.56</c:v>
                      </c:pt>
                      <c:pt idx="2">
                        <c:v>149.27000000000001</c:v>
                      </c:pt>
                      <c:pt idx="3">
                        <c:v>155.97499999999999</c:v>
                      </c:pt>
                      <c:pt idx="4">
                        <c:v>156.04</c:v>
                      </c:pt>
                      <c:pt idx="5">
                        <c:v>158.4</c:v>
                      </c:pt>
                      <c:pt idx="6">
                        <c:v>156.29</c:v>
                      </c:pt>
                      <c:pt idx="7">
                        <c:v>152.97999999999999</c:v>
                      </c:pt>
                      <c:pt idx="8">
                        <c:v>158.37</c:v>
                      </c:pt>
                      <c:pt idx="9">
                        <c:v>158.19999999999999</c:v>
                      </c:pt>
                      <c:pt idx="10">
                        <c:v>159.33000000000001</c:v>
                      </c:pt>
                      <c:pt idx="11">
                        <c:v>161.22</c:v>
                      </c:pt>
                      <c:pt idx="12">
                        <c:v>164.32</c:v>
                      </c:pt>
                      <c:pt idx="13">
                        <c:v>163.715</c:v>
                      </c:pt>
                      <c:pt idx="14">
                        <c:v>165.37</c:v>
                      </c:pt>
                      <c:pt idx="15">
                        <c:v>171.19</c:v>
                      </c:pt>
                      <c:pt idx="16">
                        <c:v>171.06</c:v>
                      </c:pt>
                      <c:pt idx="17">
                        <c:v>172.02</c:v>
                      </c:pt>
                      <c:pt idx="18">
                        <c:v>173.64</c:v>
                      </c:pt>
                      <c:pt idx="19">
                        <c:v>172.75</c:v>
                      </c:pt>
                      <c:pt idx="20">
                        <c:v>171.34</c:v>
                      </c:pt>
                      <c:pt idx="21">
                        <c:v>169.53</c:v>
                      </c:pt>
                      <c:pt idx="22">
                        <c:v>172.44</c:v>
                      </c:pt>
                      <c:pt idx="23">
                        <c:v>173.61</c:v>
                      </c:pt>
                      <c:pt idx="24">
                        <c:v>174.02</c:v>
                      </c:pt>
                      <c:pt idx="25">
                        <c:v>177.96</c:v>
                      </c:pt>
                      <c:pt idx="26">
                        <c:v>176.51</c:v>
                      </c:pt>
                      <c:pt idx="27">
                        <c:v>182.9</c:v>
                      </c:pt>
                      <c:pt idx="28">
                        <c:v>174.09</c:v>
                      </c:pt>
                      <c:pt idx="29">
                        <c:v>175.16</c:v>
                      </c:pt>
                      <c:pt idx="30">
                        <c:v>179.62</c:v>
                      </c:pt>
                      <c:pt idx="31">
                        <c:v>176.32499999999999</c:v>
                      </c:pt>
                      <c:pt idx="32">
                        <c:v>181.57</c:v>
                      </c:pt>
                      <c:pt idx="33">
                        <c:v>181.55</c:v>
                      </c:pt>
                      <c:pt idx="34">
                        <c:v>182.05</c:v>
                      </c:pt>
                      <c:pt idx="35">
                        <c:v>182.96</c:v>
                      </c:pt>
                      <c:pt idx="36">
                        <c:v>182.61500000000001</c:v>
                      </c:pt>
                      <c:pt idx="37">
                        <c:v>179.75</c:v>
                      </c:pt>
                      <c:pt idx="38">
                        <c:v>181.88</c:v>
                      </c:pt>
                      <c:pt idx="39">
                        <c:v>180.6</c:v>
                      </c:pt>
                      <c:pt idx="40">
                        <c:v>182.43</c:v>
                      </c:pt>
                      <c:pt idx="41">
                        <c:v>175.16499999999999</c:v>
                      </c:pt>
                      <c:pt idx="42">
                        <c:v>174.85</c:v>
                      </c:pt>
                      <c:pt idx="43">
                        <c:v>172.61</c:v>
                      </c:pt>
                      <c:pt idx="44">
                        <c:v>178.35</c:v>
                      </c:pt>
                      <c:pt idx="45">
                        <c:v>180.05500000000001</c:v>
                      </c:pt>
                      <c:pt idx="46">
                        <c:v>181.98</c:v>
                      </c:pt>
                      <c:pt idx="47">
                        <c:v>180.82</c:v>
                      </c:pt>
                      <c:pt idx="48">
                        <c:v>178.11</c:v>
                      </c:pt>
                      <c:pt idx="49">
                        <c:v>170</c:v>
                      </c:pt>
                      <c:pt idx="50">
                        <c:v>171.06</c:v>
                      </c:pt>
                      <c:pt idx="51">
                        <c:v>170.57</c:v>
                      </c:pt>
                      <c:pt idx="52">
                        <c:v>168.03</c:v>
                      </c:pt>
                      <c:pt idx="53">
                        <c:v>167.55</c:v>
                      </c:pt>
                      <c:pt idx="54">
                        <c:v>169.09</c:v>
                      </c:pt>
                      <c:pt idx="55">
                        <c:v>176.64</c:v>
                      </c:pt>
                      <c:pt idx="56">
                        <c:v>179.68</c:v>
                      </c:pt>
                      <c:pt idx="57">
                        <c:v>177.77</c:v>
                      </c:pt>
                      <c:pt idx="58">
                        <c:v>175.67</c:v>
                      </c:pt>
                      <c:pt idx="59">
                        <c:v>177</c:v>
                      </c:pt>
                      <c:pt idx="60">
                        <c:v>172.64</c:v>
                      </c:pt>
                      <c:pt idx="61">
                        <c:v>173.98</c:v>
                      </c:pt>
                      <c:pt idx="62">
                        <c:v>175.77</c:v>
                      </c:pt>
                      <c:pt idx="63">
                        <c:v>175.3</c:v>
                      </c:pt>
                      <c:pt idx="64">
                        <c:v>181.97</c:v>
                      </c:pt>
                      <c:pt idx="65">
                        <c:v>179.77</c:v>
                      </c:pt>
                      <c:pt idx="66">
                        <c:v>174.48</c:v>
                      </c:pt>
                      <c:pt idx="67">
                        <c:v>178.17</c:v>
                      </c:pt>
                      <c:pt idx="68">
                        <c:v>180.42500000000001</c:v>
                      </c:pt>
                      <c:pt idx="69">
                        <c:v>182.08</c:v>
                      </c:pt>
                      <c:pt idx="70">
                        <c:v>185.24</c:v>
                      </c:pt>
                      <c:pt idx="71">
                        <c:v>189.6</c:v>
                      </c:pt>
                      <c:pt idx="72">
                        <c:v>189.19</c:v>
                      </c:pt>
                      <c:pt idx="73">
                        <c:v>185.5</c:v>
                      </c:pt>
                      <c:pt idx="74">
                        <c:v>186.23</c:v>
                      </c:pt>
                      <c:pt idx="75">
                        <c:v>186.57</c:v>
                      </c:pt>
                      <c:pt idx="76">
                        <c:v>192.22499999999999</c:v>
                      </c:pt>
                      <c:pt idx="77">
                        <c:v>193.505</c:v>
                      </c:pt>
                      <c:pt idx="78">
                        <c:v>187.965</c:v>
                      </c:pt>
                      <c:pt idx="79">
                        <c:v>184.77</c:v>
                      </c:pt>
                      <c:pt idx="80">
                        <c:v>184.8</c:v>
                      </c:pt>
                      <c:pt idx="81">
                        <c:v>182.23</c:v>
                      </c:pt>
                      <c:pt idx="82">
                        <c:v>180.18</c:v>
                      </c:pt>
                      <c:pt idx="83">
                        <c:v>183.13</c:v>
                      </c:pt>
                      <c:pt idx="84">
                        <c:v>182.785</c:v>
                      </c:pt>
                      <c:pt idx="85">
                        <c:v>181.14</c:v>
                      </c:pt>
                      <c:pt idx="86">
                        <c:v>180.42</c:v>
                      </c:pt>
                      <c:pt idx="87">
                        <c:v>183.83500000000001</c:v>
                      </c:pt>
                      <c:pt idx="88">
                        <c:v>189.99</c:v>
                      </c:pt>
                      <c:pt idx="89">
                        <c:v>193.05</c:v>
                      </c:pt>
                      <c:pt idx="90">
                        <c:v>207.98</c:v>
                      </c:pt>
                      <c:pt idx="91">
                        <c:v>205.15</c:v>
                      </c:pt>
                      <c:pt idx="92">
                        <c:v>206.45</c:v>
                      </c:pt>
                      <c:pt idx="93">
                        <c:v>208.08</c:v>
                      </c:pt>
                      <c:pt idx="94">
                        <c:v>203</c:v>
                      </c:pt>
                      <c:pt idx="95">
                        <c:v>198.77</c:v>
                      </c:pt>
                      <c:pt idx="96">
                        <c:v>196.42</c:v>
                      </c:pt>
                      <c:pt idx="97">
                        <c:v>184.9</c:v>
                      </c:pt>
                      <c:pt idx="98">
                        <c:v>195.11</c:v>
                      </c:pt>
                      <c:pt idx="99">
                        <c:v>195.155</c:v>
                      </c:pt>
                      <c:pt idx="100">
                        <c:v>195.72</c:v>
                      </c:pt>
                      <c:pt idx="101">
                        <c:v>191.05</c:v>
                      </c:pt>
                      <c:pt idx="102">
                        <c:v>182.86</c:v>
                      </c:pt>
                      <c:pt idx="103">
                        <c:v>185.965</c:v>
                      </c:pt>
                      <c:pt idx="104">
                        <c:v>183.375</c:v>
                      </c:pt>
                      <c:pt idx="105">
                        <c:v>184.79</c:v>
                      </c:pt>
                      <c:pt idx="106">
                        <c:v>195.95</c:v>
                      </c:pt>
                      <c:pt idx="107">
                        <c:v>181.23500000000001</c:v>
                      </c:pt>
                      <c:pt idx="108">
                        <c:v>179.49</c:v>
                      </c:pt>
                      <c:pt idx="109">
                        <c:v>174.91</c:v>
                      </c:pt>
                      <c:pt idx="110">
                        <c:v>181.63</c:v>
                      </c:pt>
                      <c:pt idx="111">
                        <c:v>179.01</c:v>
                      </c:pt>
                      <c:pt idx="112">
                        <c:v>174.76</c:v>
                      </c:pt>
                      <c:pt idx="113">
                        <c:v>181.76</c:v>
                      </c:pt>
                      <c:pt idx="114">
                        <c:v>181.08</c:v>
                      </c:pt>
                      <c:pt idx="115">
                        <c:v>181.62</c:v>
                      </c:pt>
                      <c:pt idx="116">
                        <c:v>183.89</c:v>
                      </c:pt>
                      <c:pt idx="117">
                        <c:v>182.64</c:v>
                      </c:pt>
                      <c:pt idx="118">
                        <c:v>185.56</c:v>
                      </c:pt>
                      <c:pt idx="119">
                        <c:v>184.965</c:v>
                      </c:pt>
                      <c:pt idx="120">
                        <c:v>180.27500000000001</c:v>
                      </c:pt>
                      <c:pt idx="121">
                        <c:v>181.11</c:v>
                      </c:pt>
                      <c:pt idx="122">
                        <c:v>177.93600000000001</c:v>
                      </c:pt>
                      <c:pt idx="123">
                        <c:v>176.26</c:v>
                      </c:pt>
                      <c:pt idx="124">
                        <c:v>176.1</c:v>
                      </c:pt>
                      <c:pt idx="125">
                        <c:v>174.53</c:v>
                      </c:pt>
                      <c:pt idx="126">
                        <c:v>176.66499999999999</c:v>
                      </c:pt>
                      <c:pt idx="127">
                        <c:v>183.92</c:v>
                      </c:pt>
                      <c:pt idx="128">
                        <c:v>182.97</c:v>
                      </c:pt>
                      <c:pt idx="129">
                        <c:v>187.94</c:v>
                      </c:pt>
                      <c:pt idx="130">
                        <c:v>189.92</c:v>
                      </c:pt>
                      <c:pt idx="131">
                        <c:v>187.71</c:v>
                      </c:pt>
                      <c:pt idx="132">
                        <c:v>188.24</c:v>
                      </c:pt>
                      <c:pt idx="133">
                        <c:v>189.57</c:v>
                      </c:pt>
                      <c:pt idx="134">
                        <c:v>189.83500000000001</c:v>
                      </c:pt>
                      <c:pt idx="135">
                        <c:v>191.76</c:v>
                      </c:pt>
                      <c:pt idx="136">
                        <c:v>190.52</c:v>
                      </c:pt>
                      <c:pt idx="137">
                        <c:v>188.57</c:v>
                      </c:pt>
                      <c:pt idx="138">
                        <c:v>189.11</c:v>
                      </c:pt>
                      <c:pt idx="139">
                        <c:v>185.08</c:v>
                      </c:pt>
                      <c:pt idx="140">
                        <c:v>183.22</c:v>
                      </c:pt>
                      <c:pt idx="141">
                        <c:v>184.995</c:v>
                      </c:pt>
                      <c:pt idx="142">
                        <c:v>184.32</c:v>
                      </c:pt>
                      <c:pt idx="143">
                        <c:v>186.5</c:v>
                      </c:pt>
                      <c:pt idx="144">
                        <c:v>189.07499999999999</c:v>
                      </c:pt>
                      <c:pt idx="145">
                        <c:v>181.9</c:v>
                      </c:pt>
                      <c:pt idx="146">
                        <c:v>179.05</c:v>
                      </c:pt>
                      <c:pt idx="147">
                        <c:v>184.75</c:v>
                      </c:pt>
                      <c:pt idx="148">
                        <c:v>187.5</c:v>
                      </c:pt>
                      <c:pt idx="149">
                        <c:v>187.16</c:v>
                      </c:pt>
                      <c:pt idx="150">
                        <c:v>187.24</c:v>
                      </c:pt>
                      <c:pt idx="151">
                        <c:v>191.27</c:v>
                      </c:pt>
                      <c:pt idx="152">
                        <c:v>191.34</c:v>
                      </c:pt>
                      <c:pt idx="153">
                        <c:v>191.21</c:v>
                      </c:pt>
                      <c:pt idx="154">
                        <c:v>187.2</c:v>
                      </c:pt>
                      <c:pt idx="155">
                        <c:v>186.24</c:v>
                      </c:pt>
                      <c:pt idx="156">
                        <c:v>179.46</c:v>
                      </c:pt>
                      <c:pt idx="157">
                        <c:v>174.92500000000001</c:v>
                      </c:pt>
                      <c:pt idx="158">
                        <c:v>176.69</c:v>
                      </c:pt>
                      <c:pt idx="159">
                        <c:v>184.26</c:v>
                      </c:pt>
                      <c:pt idx="160">
                        <c:v>191.38</c:v>
                      </c:pt>
                      <c:pt idx="161">
                        <c:v>192.45</c:v>
                      </c:pt>
                      <c:pt idx="162">
                        <c:v>193.03</c:v>
                      </c:pt>
                      <c:pt idx="163">
                        <c:v>187.47499999999999</c:v>
                      </c:pt>
                      <c:pt idx="164">
                        <c:v>181.75</c:v>
                      </c:pt>
                      <c:pt idx="165">
                        <c:v>188.75</c:v>
                      </c:pt>
                      <c:pt idx="166">
                        <c:v>187.05500000000001</c:v>
                      </c:pt>
                      <c:pt idx="167">
                        <c:v>186.57</c:v>
                      </c:pt>
                      <c:pt idx="168">
                        <c:v>191.4</c:v>
                      </c:pt>
                      <c:pt idx="169">
                        <c:v>191.49</c:v>
                      </c:pt>
                      <c:pt idx="170">
                        <c:v>194.45</c:v>
                      </c:pt>
                      <c:pt idx="171">
                        <c:v>194.27</c:v>
                      </c:pt>
                      <c:pt idx="172">
                        <c:v>181.25</c:v>
                      </c:pt>
                      <c:pt idx="173">
                        <c:v>175.01</c:v>
                      </c:pt>
                      <c:pt idx="174">
                        <c:v>178.49</c:v>
                      </c:pt>
                      <c:pt idx="175">
                        <c:v>180.44</c:v>
                      </c:pt>
                      <c:pt idx="176">
                        <c:v>181.17</c:v>
                      </c:pt>
                      <c:pt idx="177">
                        <c:v>179.84</c:v>
                      </c:pt>
                      <c:pt idx="178">
                        <c:v>176.83</c:v>
                      </c:pt>
                      <c:pt idx="179">
                        <c:v>182.4</c:v>
                      </c:pt>
                      <c:pt idx="180">
                        <c:v>185.91</c:v>
                      </c:pt>
                      <c:pt idx="181">
                        <c:v>184.05</c:v>
                      </c:pt>
                      <c:pt idx="182">
                        <c:v>184.92</c:v>
                      </c:pt>
                      <c:pt idx="183">
                        <c:v>182.97</c:v>
                      </c:pt>
                      <c:pt idx="184">
                        <c:v>185.06</c:v>
                      </c:pt>
                      <c:pt idx="185">
                        <c:v>182.48</c:v>
                      </c:pt>
                      <c:pt idx="186">
                        <c:v>178.01</c:v>
                      </c:pt>
                      <c:pt idx="187">
                        <c:v>178</c:v>
                      </c:pt>
                      <c:pt idx="188">
                        <c:v>177.255</c:v>
                      </c:pt>
                      <c:pt idx="189">
                        <c:v>174.83</c:v>
                      </c:pt>
                      <c:pt idx="190">
                        <c:v>177.1</c:v>
                      </c:pt>
                      <c:pt idx="191">
                        <c:v>176.07</c:v>
                      </c:pt>
                      <c:pt idx="192">
                        <c:v>170</c:v>
                      </c:pt>
                      <c:pt idx="193">
                        <c:v>168.78</c:v>
                      </c:pt>
                      <c:pt idx="194">
                        <c:v>166.97</c:v>
                      </c:pt>
                      <c:pt idx="195">
                        <c:v>176</c:v>
                      </c:pt>
                      <c:pt idx="196">
                        <c:v>172.18</c:v>
                      </c:pt>
                      <c:pt idx="197">
                        <c:v>177.155</c:v>
                      </c:pt>
                    </c:numCache>
                  </c:numRef>
                </c:val>
                <c:smooth val="0"/>
                <c:extLst>
                  <c:ext xmlns:c16="http://schemas.microsoft.com/office/drawing/2014/chart" uri="{C3380CC4-5D6E-409C-BE32-E72D297353CC}">
                    <c16:uniqueId val="{00000000-633D-422F-A3FB-B1BB4CAA3CA3}"/>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'Company Analysis'!$C$28</c15:sqref>
                        </c15:formulaRef>
                      </c:ext>
                    </c:extLst>
                    <c:strCache>
                      <c:ptCount val="1"/>
                      <c:pt idx="0">
                        <c:v>High Price</c:v>
                      </c:pt>
                    </c:strCache>
                  </c:strRef>
                </c:tx>
                <c:spPr>
                  <a:ln w="38100"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'Company Analysis'!$A$29:$A$226</c15:sqref>
                        </c15:formulaRef>
                      </c:ext>
                    </c:extLst>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extLst xmlns:c15="http://schemas.microsoft.com/office/drawing/2012/chart">
                      <c:ext xmlns:c15="http://schemas.microsoft.com/office/drawing/2012/chart" uri="{02D57815-91ED-43cb-92C2-25804820EDAC}">
                        <c15:formulaRef>
                          <c15:sqref>'Company Analysis'!$C$29:$C$226</c15:sqref>
                        </c15:formulaRef>
                      </c:ext>
                    </c:extLst>
                    <c:numCache>
                      <c:formatCode>_([$$-409]* #,##0.00_);_([$$-409]* \(#,##0.00\);_([$$-409]* "-"??_);_(@_)</c:formatCode>
                      <c:ptCount val="198"/>
                      <c:pt idx="0">
                        <c:v>144.78</c:v>
                      </c:pt>
                      <c:pt idx="1">
                        <c:v>147.96</c:v>
                      </c:pt>
                      <c:pt idx="2">
                        <c:v>154.44999999999999</c:v>
                      </c:pt>
                      <c:pt idx="3">
                        <c:v>156.715</c:v>
                      </c:pt>
                      <c:pt idx="4">
                        <c:v>158.71</c:v>
                      </c:pt>
                      <c:pt idx="5">
                        <c:v>158.66</c:v>
                      </c:pt>
                      <c:pt idx="6">
                        <c:v>157.19999999999999</c:v>
                      </c:pt>
                      <c:pt idx="7">
                        <c:v>157.6</c:v>
                      </c:pt>
                      <c:pt idx="8">
                        <c:v>160.97999999999999</c:v>
                      </c:pt>
                      <c:pt idx="9">
                        <c:v>159.31</c:v>
                      </c:pt>
                      <c:pt idx="10">
                        <c:v>160.22</c:v>
                      </c:pt>
                      <c:pt idx="11">
                        <c:v>164.42</c:v>
                      </c:pt>
                      <c:pt idx="12">
                        <c:v>164.5</c:v>
                      </c:pt>
                      <c:pt idx="13">
                        <c:v>167.89</c:v>
                      </c:pt>
                      <c:pt idx="14">
                        <c:v>165.49</c:v>
                      </c:pt>
                      <c:pt idx="15">
                        <c:v>172.4</c:v>
                      </c:pt>
                      <c:pt idx="16">
                        <c:v>171.75</c:v>
                      </c:pt>
                      <c:pt idx="17">
                        <c:v>174.16</c:v>
                      </c:pt>
                      <c:pt idx="18">
                        <c:v>174.25</c:v>
                      </c:pt>
                      <c:pt idx="19">
                        <c:v>173.38</c:v>
                      </c:pt>
                      <c:pt idx="20">
                        <c:v>171.39</c:v>
                      </c:pt>
                      <c:pt idx="21">
                        <c:v>171.26</c:v>
                      </c:pt>
                      <c:pt idx="22">
                        <c:v>173.83</c:v>
                      </c:pt>
                      <c:pt idx="23">
                        <c:v>174.72</c:v>
                      </c:pt>
                      <c:pt idx="24">
                        <c:v>177</c:v>
                      </c:pt>
                      <c:pt idx="25">
                        <c:v>179.38</c:v>
                      </c:pt>
                      <c:pt idx="26">
                        <c:v>179.89</c:v>
                      </c:pt>
                      <c:pt idx="27">
                        <c:v>183.3</c:v>
                      </c:pt>
                      <c:pt idx="28">
                        <c:v>176.54</c:v>
                      </c:pt>
                      <c:pt idx="29">
                        <c:v>180.2</c:v>
                      </c:pt>
                      <c:pt idx="30">
                        <c:v>180.26</c:v>
                      </c:pt>
                      <c:pt idx="31">
                        <c:v>179.9</c:v>
                      </c:pt>
                      <c:pt idx="32">
                        <c:v>183.88</c:v>
                      </c:pt>
                      <c:pt idx="33">
                        <c:v>183.3</c:v>
                      </c:pt>
                      <c:pt idx="34">
                        <c:v>183.84</c:v>
                      </c:pt>
                      <c:pt idx="35">
                        <c:v>184.48</c:v>
                      </c:pt>
                      <c:pt idx="36">
                        <c:v>183.97</c:v>
                      </c:pt>
                      <c:pt idx="37">
                        <c:v>183.02</c:v>
                      </c:pt>
                      <c:pt idx="38">
                        <c:v>181.9</c:v>
                      </c:pt>
                      <c:pt idx="39">
                        <c:v>182.9375</c:v>
                      </c:pt>
                      <c:pt idx="40">
                        <c:v>182.5</c:v>
                      </c:pt>
                      <c:pt idx="41">
                        <c:v>176</c:v>
                      </c:pt>
                      <c:pt idx="42">
                        <c:v>176.9</c:v>
                      </c:pt>
                      <c:pt idx="43">
                        <c:v>178.59</c:v>
                      </c:pt>
                      <c:pt idx="44">
                        <c:v>181.91</c:v>
                      </c:pt>
                      <c:pt idx="45">
                        <c:v>182.39</c:v>
                      </c:pt>
                      <c:pt idx="46">
                        <c:v>182.49</c:v>
                      </c:pt>
                      <c:pt idx="47">
                        <c:v>184.47</c:v>
                      </c:pt>
                      <c:pt idx="48">
                        <c:v>178.15</c:v>
                      </c:pt>
                      <c:pt idx="49">
                        <c:v>172.37899999999999</c:v>
                      </c:pt>
                      <c:pt idx="50">
                        <c:v>172.41</c:v>
                      </c:pt>
                      <c:pt idx="51">
                        <c:v>171.86</c:v>
                      </c:pt>
                      <c:pt idx="52">
                        <c:v>169.03</c:v>
                      </c:pt>
                      <c:pt idx="53">
                        <c:v>170.96</c:v>
                      </c:pt>
                      <c:pt idx="54">
                        <c:v>170.98</c:v>
                      </c:pt>
                      <c:pt idx="55">
                        <c:v>179.29</c:v>
                      </c:pt>
                      <c:pt idx="56">
                        <c:v>180.28</c:v>
                      </c:pt>
                      <c:pt idx="57">
                        <c:v>178.595</c:v>
                      </c:pt>
                      <c:pt idx="58">
                        <c:v>178.85</c:v>
                      </c:pt>
                      <c:pt idx="59">
                        <c:v>177.5</c:v>
                      </c:pt>
                      <c:pt idx="60">
                        <c:v>173.2</c:v>
                      </c:pt>
                      <c:pt idx="61">
                        <c:v>177.1</c:v>
                      </c:pt>
                      <c:pt idx="62">
                        <c:v>178.08</c:v>
                      </c:pt>
                      <c:pt idx="63">
                        <c:v>184.55</c:v>
                      </c:pt>
                      <c:pt idx="64">
                        <c:v>182.42</c:v>
                      </c:pt>
                      <c:pt idx="65">
                        <c:v>179.78</c:v>
                      </c:pt>
                      <c:pt idx="66">
                        <c:v>180.26</c:v>
                      </c:pt>
                      <c:pt idx="67">
                        <c:v>179.77</c:v>
                      </c:pt>
                      <c:pt idx="68">
                        <c:v>184</c:v>
                      </c:pt>
                      <c:pt idx="69">
                        <c:v>187.35</c:v>
                      </c:pt>
                      <c:pt idx="70">
                        <c:v>188.14</c:v>
                      </c:pt>
                      <c:pt idx="71">
                        <c:v>191.05</c:v>
                      </c:pt>
                      <c:pt idx="72">
                        <c:v>190.36</c:v>
                      </c:pt>
                      <c:pt idx="73">
                        <c:v>187.23</c:v>
                      </c:pt>
                      <c:pt idx="74">
                        <c:v>189.06</c:v>
                      </c:pt>
                      <c:pt idx="75">
                        <c:v>189.6</c:v>
                      </c:pt>
                      <c:pt idx="76">
                        <c:v>195.3</c:v>
                      </c:pt>
                      <c:pt idx="77">
                        <c:v>195.62</c:v>
                      </c:pt>
                      <c:pt idx="78">
                        <c:v>190.10990000000001</c:v>
                      </c:pt>
                      <c:pt idx="79">
                        <c:v>184.8</c:v>
                      </c:pt>
                      <c:pt idx="80">
                        <c:v>184.87</c:v>
                      </c:pt>
                      <c:pt idx="81">
                        <c:v>183.28</c:v>
                      </c:pt>
                      <c:pt idx="82">
                        <c:v>184.1</c:v>
                      </c:pt>
                      <c:pt idx="83">
                        <c:v>185.2</c:v>
                      </c:pt>
                      <c:pt idx="84">
                        <c:v>182.785</c:v>
                      </c:pt>
                      <c:pt idx="85">
                        <c:v>183.44</c:v>
                      </c:pt>
                      <c:pt idx="86">
                        <c:v>183.03</c:v>
                      </c:pt>
                      <c:pt idx="87">
                        <c:v>187.47</c:v>
                      </c:pt>
                      <c:pt idx="88">
                        <c:v>192</c:v>
                      </c:pt>
                      <c:pt idx="89">
                        <c:v>203.15</c:v>
                      </c:pt>
                      <c:pt idx="90">
                        <c:v>212.18989999999999</c:v>
                      </c:pt>
                      <c:pt idx="91">
                        <c:v>206.16</c:v>
                      </c:pt>
                      <c:pt idx="92">
                        <c:v>207.97</c:v>
                      </c:pt>
                      <c:pt idx="93">
                        <c:v>211.33500000000001</c:v>
                      </c:pt>
                      <c:pt idx="94">
                        <c:v>203.9699</c:v>
                      </c:pt>
                      <c:pt idx="95">
                        <c:v>202.92</c:v>
                      </c:pt>
                      <c:pt idx="96">
                        <c:v>197.62</c:v>
                      </c:pt>
                      <c:pt idx="97">
                        <c:v>188.32</c:v>
                      </c:pt>
                      <c:pt idx="98">
                        <c:v>199.94</c:v>
                      </c:pt>
                      <c:pt idx="99">
                        <c:v>195.42</c:v>
                      </c:pt>
                      <c:pt idx="100">
                        <c:v>195.89</c:v>
                      </c:pt>
                      <c:pt idx="101">
                        <c:v>191.44</c:v>
                      </c:pt>
                      <c:pt idx="102">
                        <c:v>191.01</c:v>
                      </c:pt>
                      <c:pt idx="103">
                        <c:v>189</c:v>
                      </c:pt>
                      <c:pt idx="104">
                        <c:v>184.8</c:v>
                      </c:pt>
                      <c:pt idx="105">
                        <c:v>187.85499999999999</c:v>
                      </c:pt>
                      <c:pt idx="106">
                        <c:v>196</c:v>
                      </c:pt>
                      <c:pt idx="107">
                        <c:v>184.56</c:v>
                      </c:pt>
                      <c:pt idx="108">
                        <c:v>183.5</c:v>
                      </c:pt>
                      <c:pt idx="109">
                        <c:v>178.16</c:v>
                      </c:pt>
                      <c:pt idx="110">
                        <c:v>182.91</c:v>
                      </c:pt>
                      <c:pt idx="111">
                        <c:v>179.29</c:v>
                      </c:pt>
                      <c:pt idx="112">
                        <c:v>180.3</c:v>
                      </c:pt>
                      <c:pt idx="113">
                        <c:v>185.66</c:v>
                      </c:pt>
                      <c:pt idx="114">
                        <c:v>182.45</c:v>
                      </c:pt>
                      <c:pt idx="115">
                        <c:v>184.51499999999999</c:v>
                      </c:pt>
                      <c:pt idx="116">
                        <c:v>184.66</c:v>
                      </c:pt>
                      <c:pt idx="117">
                        <c:v>188</c:v>
                      </c:pt>
                      <c:pt idx="118">
                        <c:v>185.7167</c:v>
                      </c:pt>
                      <c:pt idx="119">
                        <c:v>185.48</c:v>
                      </c:pt>
                      <c:pt idx="120">
                        <c:v>181.32</c:v>
                      </c:pt>
                      <c:pt idx="121">
                        <c:v>182.82</c:v>
                      </c:pt>
                      <c:pt idx="122">
                        <c:v>178.41499999999999</c:v>
                      </c:pt>
                      <c:pt idx="123">
                        <c:v>178.49</c:v>
                      </c:pt>
                      <c:pt idx="124">
                        <c:v>176.13</c:v>
                      </c:pt>
                      <c:pt idx="125">
                        <c:v>176.15</c:v>
                      </c:pt>
                      <c:pt idx="126">
                        <c:v>181.45</c:v>
                      </c:pt>
                      <c:pt idx="127">
                        <c:v>184.16</c:v>
                      </c:pt>
                      <c:pt idx="128">
                        <c:v>189.33</c:v>
                      </c:pt>
                      <c:pt idx="129">
                        <c:v>188.91</c:v>
                      </c:pt>
                      <c:pt idx="130">
                        <c:v>192.69</c:v>
                      </c:pt>
                      <c:pt idx="131">
                        <c:v>188.755</c:v>
                      </c:pt>
                      <c:pt idx="132">
                        <c:v>188.99</c:v>
                      </c:pt>
                      <c:pt idx="133">
                        <c:v>190.56</c:v>
                      </c:pt>
                      <c:pt idx="134">
                        <c:v>192.9299</c:v>
                      </c:pt>
                      <c:pt idx="135">
                        <c:v>193.63</c:v>
                      </c:pt>
                      <c:pt idx="136">
                        <c:v>192.17400000000001</c:v>
                      </c:pt>
                      <c:pt idx="137">
                        <c:v>191.37</c:v>
                      </c:pt>
                      <c:pt idx="138">
                        <c:v>189.55</c:v>
                      </c:pt>
                      <c:pt idx="139">
                        <c:v>186.34</c:v>
                      </c:pt>
                      <c:pt idx="140">
                        <c:v>187.12</c:v>
                      </c:pt>
                      <c:pt idx="141">
                        <c:v>188.10990000000001</c:v>
                      </c:pt>
                      <c:pt idx="142">
                        <c:v>184.46</c:v>
                      </c:pt>
                      <c:pt idx="143">
                        <c:v>189.7</c:v>
                      </c:pt>
                      <c:pt idx="144">
                        <c:v>190.44</c:v>
                      </c:pt>
                      <c:pt idx="145">
                        <c:v>182.37860000000001</c:v>
                      </c:pt>
                      <c:pt idx="146">
                        <c:v>185.37899999999999</c:v>
                      </c:pt>
                      <c:pt idx="147">
                        <c:v>186.17</c:v>
                      </c:pt>
                      <c:pt idx="148">
                        <c:v>189.6</c:v>
                      </c:pt>
                      <c:pt idx="149">
                        <c:v>189.12</c:v>
                      </c:pt>
                      <c:pt idx="150">
                        <c:v>190</c:v>
                      </c:pt>
                      <c:pt idx="151">
                        <c:v>192.35</c:v>
                      </c:pt>
                      <c:pt idx="152">
                        <c:v>193.48</c:v>
                      </c:pt>
                      <c:pt idx="153">
                        <c:v>194.49</c:v>
                      </c:pt>
                      <c:pt idx="154">
                        <c:v>190.3</c:v>
                      </c:pt>
                      <c:pt idx="155">
                        <c:v>186.27</c:v>
                      </c:pt>
                      <c:pt idx="156">
                        <c:v>179.58</c:v>
                      </c:pt>
                      <c:pt idx="157">
                        <c:v>176.815</c:v>
                      </c:pt>
                      <c:pt idx="158">
                        <c:v>187</c:v>
                      </c:pt>
                      <c:pt idx="159">
                        <c:v>193.66</c:v>
                      </c:pt>
                      <c:pt idx="160">
                        <c:v>192.48</c:v>
                      </c:pt>
                      <c:pt idx="161">
                        <c:v>193.26</c:v>
                      </c:pt>
                      <c:pt idx="162">
                        <c:v>193.61</c:v>
                      </c:pt>
                      <c:pt idx="163">
                        <c:v>187.5</c:v>
                      </c:pt>
                      <c:pt idx="164">
                        <c:v>187.15</c:v>
                      </c:pt>
                      <c:pt idx="165">
                        <c:v>190.37</c:v>
                      </c:pt>
                      <c:pt idx="166">
                        <c:v>188.43</c:v>
                      </c:pt>
                      <c:pt idx="167">
                        <c:v>190.33</c:v>
                      </c:pt>
                      <c:pt idx="168">
                        <c:v>193.95</c:v>
                      </c:pt>
                      <c:pt idx="169">
                        <c:v>193.77</c:v>
                      </c:pt>
                      <c:pt idx="170">
                        <c:v>197.62989999999999</c:v>
                      </c:pt>
                      <c:pt idx="171">
                        <c:v>194.29</c:v>
                      </c:pt>
                      <c:pt idx="172">
                        <c:v>182.59</c:v>
                      </c:pt>
                      <c:pt idx="173">
                        <c:v>183.46</c:v>
                      </c:pt>
                      <c:pt idx="174">
                        <c:v>180.9</c:v>
                      </c:pt>
                      <c:pt idx="175">
                        <c:v>184.7</c:v>
                      </c:pt>
                      <c:pt idx="176">
                        <c:v>184.06</c:v>
                      </c:pt>
                      <c:pt idx="177">
                        <c:v>182.7561</c:v>
                      </c:pt>
                      <c:pt idx="178">
                        <c:v>182.91</c:v>
                      </c:pt>
                      <c:pt idx="179">
                        <c:v>186.44</c:v>
                      </c:pt>
                      <c:pt idx="180">
                        <c:v>187.62</c:v>
                      </c:pt>
                      <c:pt idx="181">
                        <c:v>184.94</c:v>
                      </c:pt>
                      <c:pt idx="182">
                        <c:v>186.09</c:v>
                      </c:pt>
                      <c:pt idx="183">
                        <c:v>188.88</c:v>
                      </c:pt>
                      <c:pt idx="184">
                        <c:v>185.4</c:v>
                      </c:pt>
                      <c:pt idx="185">
                        <c:v>183.38</c:v>
                      </c:pt>
                      <c:pt idx="186">
                        <c:v>179.98</c:v>
                      </c:pt>
                      <c:pt idx="187">
                        <c:v>178.26</c:v>
                      </c:pt>
                      <c:pt idx="188">
                        <c:v>178.37</c:v>
                      </c:pt>
                      <c:pt idx="189">
                        <c:v>176.22</c:v>
                      </c:pt>
                      <c:pt idx="190">
                        <c:v>181.22</c:v>
                      </c:pt>
                      <c:pt idx="191">
                        <c:v>176.51</c:v>
                      </c:pt>
                      <c:pt idx="192">
                        <c:v>170.97</c:v>
                      </c:pt>
                      <c:pt idx="193">
                        <c:v>169.45</c:v>
                      </c:pt>
                      <c:pt idx="194">
                        <c:v>174.62</c:v>
                      </c:pt>
                      <c:pt idx="195">
                        <c:v>177.37</c:v>
                      </c:pt>
                      <c:pt idx="196">
                        <c:v>177.49</c:v>
                      </c:pt>
                      <c:pt idx="197">
                        <c:v>177.79</c:v>
                      </c:pt>
                    </c:numCache>
                  </c:numRef>
                </c:val>
                <c:smooth val="0"/>
                <c:extLst xmlns:c15="http://schemas.microsoft.com/office/drawing/2012/chart">
                  <c:ext xmlns:c16="http://schemas.microsoft.com/office/drawing/2014/chart" uri="{C3380CC4-5D6E-409C-BE32-E72D297353CC}">
                    <c16:uniqueId val="{000000D3-D581-4BD3-8C38-6EEADEC06A8E}"/>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'Company Analysis'!$D$28</c15:sqref>
                        </c15:formulaRef>
                      </c:ext>
                    </c:extLst>
                    <c:strCache>
                      <c:ptCount val="1"/>
                      <c:pt idx="0">
                        <c:v>Low Price</c:v>
                      </c:pt>
                    </c:strCache>
                  </c:strRef>
                </c:tx>
                <c:spPr>
                  <a:ln w="38100"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'Company Analysis'!$A$29:$A$226</c15:sqref>
                        </c15:formulaRef>
                      </c:ext>
                    </c:extLst>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extLst xmlns:c15="http://schemas.microsoft.com/office/drawing/2012/chart">
                      <c:ext xmlns:c15="http://schemas.microsoft.com/office/drawing/2012/chart" uri="{02D57815-91ED-43cb-92C2-25804820EDAC}">
                        <c15:formulaRef>
                          <c15:sqref>'Company Analysis'!$D$29:$D$226</c15:sqref>
                        </c15:formulaRef>
                      </c:ext>
                    </c:extLst>
                    <c:numCache>
                      <c:formatCode>_([$$-409]* #,##0.00_);_([$$-409]* \(#,##0.00\);_([$$-409]* "-"??_);_(@_)</c:formatCode>
                      <c:ptCount val="198"/>
                      <c:pt idx="0">
                        <c:v>142.03</c:v>
                      </c:pt>
                      <c:pt idx="1">
                        <c:v>145.5</c:v>
                      </c:pt>
                      <c:pt idx="2">
                        <c:v>149.26</c:v>
                      </c:pt>
                      <c:pt idx="3">
                        <c:v>154</c:v>
                      </c:pt>
                      <c:pt idx="4">
                        <c:v>155.255</c:v>
                      </c:pt>
                      <c:pt idx="5">
                        <c:v>155.96</c:v>
                      </c:pt>
                      <c:pt idx="6">
                        <c:v>151.49</c:v>
                      </c:pt>
                      <c:pt idx="7">
                        <c:v>152.97</c:v>
                      </c:pt>
                      <c:pt idx="8">
                        <c:v>157.77000000000001</c:v>
                      </c:pt>
                      <c:pt idx="9">
                        <c:v>157.34200000000001</c:v>
                      </c:pt>
                      <c:pt idx="10">
                        <c:v>158.38999999999999</c:v>
                      </c:pt>
                      <c:pt idx="11">
                        <c:v>161.16</c:v>
                      </c:pt>
                      <c:pt idx="12">
                        <c:v>161.61000000000001</c:v>
                      </c:pt>
                      <c:pt idx="13">
                        <c:v>163.47</c:v>
                      </c:pt>
                      <c:pt idx="14">
                        <c:v>162.02000000000001</c:v>
                      </c:pt>
                      <c:pt idx="15">
                        <c:v>169.19499999999999</c:v>
                      </c:pt>
                      <c:pt idx="16">
                        <c:v>168.9</c:v>
                      </c:pt>
                      <c:pt idx="17">
                        <c:v>170.83</c:v>
                      </c:pt>
                      <c:pt idx="18">
                        <c:v>171.26</c:v>
                      </c:pt>
                      <c:pt idx="19">
                        <c:v>171</c:v>
                      </c:pt>
                      <c:pt idx="20">
                        <c:v>164.58</c:v>
                      </c:pt>
                      <c:pt idx="21">
                        <c:v>167.97</c:v>
                      </c:pt>
                      <c:pt idx="22">
                        <c:v>171.3</c:v>
                      </c:pt>
                      <c:pt idx="23">
                        <c:v>172.96</c:v>
                      </c:pt>
                      <c:pt idx="24">
                        <c:v>173.97</c:v>
                      </c:pt>
                      <c:pt idx="25">
                        <c:v>175.02</c:v>
                      </c:pt>
                      <c:pt idx="26">
                        <c:v>176.04</c:v>
                      </c:pt>
                      <c:pt idx="27">
                        <c:v>175.93</c:v>
                      </c:pt>
                      <c:pt idx="28">
                        <c:v>170.89</c:v>
                      </c:pt>
                      <c:pt idx="29">
                        <c:v>174.52</c:v>
                      </c:pt>
                      <c:pt idx="30">
                        <c:v>175.9</c:v>
                      </c:pt>
                      <c:pt idx="31">
                        <c:v>176.25</c:v>
                      </c:pt>
                      <c:pt idx="32">
                        <c:v>178.79499999999999</c:v>
                      </c:pt>
                      <c:pt idx="33">
                        <c:v>180.4</c:v>
                      </c:pt>
                      <c:pt idx="34">
                        <c:v>180.25</c:v>
                      </c:pt>
                      <c:pt idx="35">
                        <c:v>179.46</c:v>
                      </c:pt>
                      <c:pt idx="36">
                        <c:v>179.35</c:v>
                      </c:pt>
                      <c:pt idx="37">
                        <c:v>179.46</c:v>
                      </c:pt>
                      <c:pt idx="38">
                        <c:v>178.04169999999999</c:v>
                      </c:pt>
                      <c:pt idx="39">
                        <c:v>180.59</c:v>
                      </c:pt>
                      <c:pt idx="40">
                        <c:v>175.49</c:v>
                      </c:pt>
                      <c:pt idx="41">
                        <c:v>168.80099999999999</c:v>
                      </c:pt>
                      <c:pt idx="42">
                        <c:v>173.81</c:v>
                      </c:pt>
                      <c:pt idx="43">
                        <c:v>171.2</c:v>
                      </c:pt>
                      <c:pt idx="44">
                        <c:v>176.57</c:v>
                      </c:pt>
                      <c:pt idx="45">
                        <c:v>178.81</c:v>
                      </c:pt>
                      <c:pt idx="46">
                        <c:v>179.1</c:v>
                      </c:pt>
                      <c:pt idx="47">
                        <c:v>176.41</c:v>
                      </c:pt>
                      <c:pt idx="48">
                        <c:v>173.14500000000001</c:v>
                      </c:pt>
                      <c:pt idx="49">
                        <c:v>167.22</c:v>
                      </c:pt>
                      <c:pt idx="50">
                        <c:v>168.875</c:v>
                      </c:pt>
                      <c:pt idx="51">
                        <c:v>169.41</c:v>
                      </c:pt>
                      <c:pt idx="52">
                        <c:v>164.07</c:v>
                      </c:pt>
                      <c:pt idx="53">
                        <c:v>167.35</c:v>
                      </c:pt>
                      <c:pt idx="54">
                        <c:v>166.74010000000001</c:v>
                      </c:pt>
                      <c:pt idx="55">
                        <c:v>175.47</c:v>
                      </c:pt>
                      <c:pt idx="56">
                        <c:v>176.48</c:v>
                      </c:pt>
                      <c:pt idx="57">
                        <c:v>176.45</c:v>
                      </c:pt>
                      <c:pt idx="58">
                        <c:v>174.51</c:v>
                      </c:pt>
                      <c:pt idx="59">
                        <c:v>174.38</c:v>
                      </c:pt>
                      <c:pt idx="60">
                        <c:v>168.41</c:v>
                      </c:pt>
                      <c:pt idx="61">
                        <c:v>172.96</c:v>
                      </c:pt>
                      <c:pt idx="62">
                        <c:v>175.18</c:v>
                      </c:pt>
                      <c:pt idx="63">
                        <c:v>174.70529999999999</c:v>
                      </c:pt>
                      <c:pt idx="64">
                        <c:v>176.21</c:v>
                      </c:pt>
                      <c:pt idx="65">
                        <c:v>175.4</c:v>
                      </c:pt>
                      <c:pt idx="66">
                        <c:v>173.125</c:v>
                      </c:pt>
                      <c:pt idx="67">
                        <c:v>174.93</c:v>
                      </c:pt>
                      <c:pt idx="68">
                        <c:v>180.32</c:v>
                      </c:pt>
                      <c:pt idx="69">
                        <c:v>181.48</c:v>
                      </c:pt>
                      <c:pt idx="70">
                        <c:v>183.9</c:v>
                      </c:pt>
                      <c:pt idx="71">
                        <c:v>188.06</c:v>
                      </c:pt>
                      <c:pt idx="72">
                        <c:v>185.38</c:v>
                      </c:pt>
                      <c:pt idx="73">
                        <c:v>183.33</c:v>
                      </c:pt>
                      <c:pt idx="74">
                        <c:v>184</c:v>
                      </c:pt>
                      <c:pt idx="75">
                        <c:v>186.54</c:v>
                      </c:pt>
                      <c:pt idx="76">
                        <c:v>191.06</c:v>
                      </c:pt>
                      <c:pt idx="77">
                        <c:v>182.05</c:v>
                      </c:pt>
                      <c:pt idx="78">
                        <c:v>185.96</c:v>
                      </c:pt>
                      <c:pt idx="79">
                        <c:v>179.7</c:v>
                      </c:pt>
                      <c:pt idx="80">
                        <c:v>177.29</c:v>
                      </c:pt>
                      <c:pt idx="81">
                        <c:v>179.77</c:v>
                      </c:pt>
                      <c:pt idx="82">
                        <c:v>179.75</c:v>
                      </c:pt>
                      <c:pt idx="83">
                        <c:v>181.73</c:v>
                      </c:pt>
                      <c:pt idx="84">
                        <c:v>179.8</c:v>
                      </c:pt>
                      <c:pt idx="85">
                        <c:v>176.76</c:v>
                      </c:pt>
                      <c:pt idx="86">
                        <c:v>179.7901</c:v>
                      </c:pt>
                      <c:pt idx="87">
                        <c:v>183.5</c:v>
                      </c:pt>
                      <c:pt idx="88">
                        <c:v>188.43180000000001</c:v>
                      </c:pt>
                      <c:pt idx="89">
                        <c:v>191.91</c:v>
                      </c:pt>
                      <c:pt idx="90">
                        <c:v>204.77500000000001</c:v>
                      </c:pt>
                      <c:pt idx="91">
                        <c:v>201.41</c:v>
                      </c:pt>
                      <c:pt idx="92">
                        <c:v>202.07</c:v>
                      </c:pt>
                      <c:pt idx="93">
                        <c:v>205.56</c:v>
                      </c:pt>
                      <c:pt idx="94">
                        <c:v>197.93</c:v>
                      </c:pt>
                      <c:pt idx="95">
                        <c:v>194.65</c:v>
                      </c:pt>
                      <c:pt idx="96">
                        <c:v>186.38</c:v>
                      </c:pt>
                      <c:pt idx="97">
                        <c:v>178.91</c:v>
                      </c:pt>
                      <c:pt idx="98">
                        <c:v>193.79</c:v>
                      </c:pt>
                      <c:pt idx="99">
                        <c:v>191.3</c:v>
                      </c:pt>
                      <c:pt idx="100">
                        <c:v>191.13</c:v>
                      </c:pt>
                      <c:pt idx="101">
                        <c:v>183.85</c:v>
                      </c:pt>
                      <c:pt idx="102">
                        <c:v>180.58</c:v>
                      </c:pt>
                      <c:pt idx="103">
                        <c:v>184.32</c:v>
                      </c:pt>
                      <c:pt idx="104">
                        <c:v>179.65</c:v>
                      </c:pt>
                      <c:pt idx="105">
                        <c:v>182.83009999999999</c:v>
                      </c:pt>
                      <c:pt idx="106">
                        <c:v>179.85</c:v>
                      </c:pt>
                      <c:pt idx="107">
                        <c:v>172.93</c:v>
                      </c:pt>
                      <c:pt idx="108">
                        <c:v>176.48</c:v>
                      </c:pt>
                      <c:pt idx="109">
                        <c:v>169.55</c:v>
                      </c:pt>
                      <c:pt idx="110">
                        <c:v>178.24</c:v>
                      </c:pt>
                      <c:pt idx="111">
                        <c:v>176.5</c:v>
                      </c:pt>
                      <c:pt idx="112">
                        <c:v>173.68</c:v>
                      </c:pt>
                      <c:pt idx="113">
                        <c:v>180</c:v>
                      </c:pt>
                      <c:pt idx="114">
                        <c:v>179.11009999999999</c:v>
                      </c:pt>
                      <c:pt idx="115">
                        <c:v>179.96</c:v>
                      </c:pt>
                      <c:pt idx="116">
                        <c:v>180.91</c:v>
                      </c:pt>
                      <c:pt idx="117">
                        <c:v>182.4</c:v>
                      </c:pt>
                      <c:pt idx="118">
                        <c:v>183.32</c:v>
                      </c:pt>
                      <c:pt idx="119">
                        <c:v>182.035</c:v>
                      </c:pt>
                      <c:pt idx="120">
                        <c:v>176.62</c:v>
                      </c:pt>
                      <c:pt idx="121">
                        <c:v>174.62</c:v>
                      </c:pt>
                      <c:pt idx="122">
                        <c:v>175.03</c:v>
                      </c:pt>
                      <c:pt idx="123">
                        <c:v>174.9</c:v>
                      </c:pt>
                      <c:pt idx="124">
                        <c:v>170.31</c:v>
                      </c:pt>
                      <c:pt idx="125">
                        <c:v>171.82</c:v>
                      </c:pt>
                      <c:pt idx="126">
                        <c:v>176.34</c:v>
                      </c:pt>
                      <c:pt idx="127">
                        <c:v>182.35</c:v>
                      </c:pt>
                      <c:pt idx="128">
                        <c:v>182.9</c:v>
                      </c:pt>
                      <c:pt idx="129">
                        <c:v>186.59</c:v>
                      </c:pt>
                      <c:pt idx="130">
                        <c:v>188</c:v>
                      </c:pt>
                      <c:pt idx="131">
                        <c:v>185.91</c:v>
                      </c:pt>
                      <c:pt idx="132">
                        <c:v>186.93</c:v>
                      </c:pt>
                      <c:pt idx="133">
                        <c:v>186.49</c:v>
                      </c:pt>
                      <c:pt idx="134">
                        <c:v>188.26</c:v>
                      </c:pt>
                      <c:pt idx="135">
                        <c:v>186.15</c:v>
                      </c:pt>
                      <c:pt idx="136">
                        <c:v>186.82</c:v>
                      </c:pt>
                      <c:pt idx="137">
                        <c:v>186.56</c:v>
                      </c:pt>
                      <c:pt idx="138">
                        <c:v>183.71</c:v>
                      </c:pt>
                      <c:pt idx="139">
                        <c:v>183.67009999999999</c:v>
                      </c:pt>
                      <c:pt idx="140">
                        <c:v>183.02</c:v>
                      </c:pt>
                      <c:pt idx="141">
                        <c:v>183.4</c:v>
                      </c:pt>
                      <c:pt idx="142">
                        <c:v>180.8</c:v>
                      </c:pt>
                      <c:pt idx="143">
                        <c:v>186.33</c:v>
                      </c:pt>
                      <c:pt idx="144">
                        <c:v>186.08</c:v>
                      </c:pt>
                      <c:pt idx="145">
                        <c:v>177.61</c:v>
                      </c:pt>
                      <c:pt idx="146">
                        <c:v>178.4</c:v>
                      </c:pt>
                      <c:pt idx="147">
                        <c:v>183.93</c:v>
                      </c:pt>
                      <c:pt idx="148">
                        <c:v>186.82329999999999</c:v>
                      </c:pt>
                      <c:pt idx="149">
                        <c:v>185.99</c:v>
                      </c:pt>
                      <c:pt idx="150">
                        <c:v>185.7</c:v>
                      </c:pt>
                      <c:pt idx="151">
                        <c:v>189.84</c:v>
                      </c:pt>
                      <c:pt idx="152">
                        <c:v>186.06</c:v>
                      </c:pt>
                      <c:pt idx="153">
                        <c:v>189.47</c:v>
                      </c:pt>
                      <c:pt idx="154">
                        <c:v>184.88</c:v>
                      </c:pt>
                      <c:pt idx="155">
                        <c:v>176.23</c:v>
                      </c:pt>
                      <c:pt idx="156">
                        <c:v>171.91</c:v>
                      </c:pt>
                      <c:pt idx="157">
                        <c:v>171.03</c:v>
                      </c:pt>
                      <c:pt idx="158">
                        <c:v>174.6</c:v>
                      </c:pt>
                      <c:pt idx="159">
                        <c:v>183.95</c:v>
                      </c:pt>
                      <c:pt idx="160">
                        <c:v>188.12</c:v>
                      </c:pt>
                      <c:pt idx="161">
                        <c:v>188.77</c:v>
                      </c:pt>
                      <c:pt idx="162">
                        <c:v>186.51</c:v>
                      </c:pt>
                      <c:pt idx="163">
                        <c:v>181.59</c:v>
                      </c:pt>
                      <c:pt idx="164">
                        <c:v>179.18</c:v>
                      </c:pt>
                      <c:pt idx="165">
                        <c:v>186.76</c:v>
                      </c:pt>
                      <c:pt idx="166">
                        <c:v>185.66</c:v>
                      </c:pt>
                      <c:pt idx="167">
                        <c:v>185.93780000000001</c:v>
                      </c:pt>
                      <c:pt idx="168">
                        <c:v>189.57499999999999</c:v>
                      </c:pt>
                      <c:pt idx="169">
                        <c:v>187.4</c:v>
                      </c:pt>
                      <c:pt idx="170">
                        <c:v>193.79</c:v>
                      </c:pt>
                      <c:pt idx="171">
                        <c:v>184.315</c:v>
                      </c:pt>
                      <c:pt idx="172">
                        <c:v>176.38</c:v>
                      </c:pt>
                      <c:pt idx="173">
                        <c:v>174.64</c:v>
                      </c:pt>
                      <c:pt idx="174">
                        <c:v>176.92</c:v>
                      </c:pt>
                      <c:pt idx="175">
                        <c:v>180.06</c:v>
                      </c:pt>
                      <c:pt idx="176">
                        <c:v>177.88</c:v>
                      </c:pt>
                      <c:pt idx="177">
                        <c:v>176.8201</c:v>
                      </c:pt>
                      <c:pt idx="178">
                        <c:v>175.56</c:v>
                      </c:pt>
                      <c:pt idx="179">
                        <c:v>182.01</c:v>
                      </c:pt>
                      <c:pt idx="180">
                        <c:v>184.45</c:v>
                      </c:pt>
                      <c:pt idx="181">
                        <c:v>181.75</c:v>
                      </c:pt>
                      <c:pt idx="182">
                        <c:v>179.94</c:v>
                      </c:pt>
                      <c:pt idx="183">
                        <c:v>181.41</c:v>
                      </c:pt>
                      <c:pt idx="184">
                        <c:v>181.68039999999999</c:v>
                      </c:pt>
                      <c:pt idx="185">
                        <c:v>180.33</c:v>
                      </c:pt>
                      <c:pt idx="186">
                        <c:v>175.785</c:v>
                      </c:pt>
                      <c:pt idx="187">
                        <c:v>171.72</c:v>
                      </c:pt>
                      <c:pt idx="188">
                        <c:v>174.76</c:v>
                      </c:pt>
                      <c:pt idx="189">
                        <c:v>173.98</c:v>
                      </c:pt>
                      <c:pt idx="190">
                        <c:v>176.85</c:v>
                      </c:pt>
                      <c:pt idx="191">
                        <c:v>171.14</c:v>
                      </c:pt>
                      <c:pt idx="192">
                        <c:v>167.01</c:v>
                      </c:pt>
                      <c:pt idx="193">
                        <c:v>164.27</c:v>
                      </c:pt>
                      <c:pt idx="194">
                        <c:v>166.96</c:v>
                      </c:pt>
                      <c:pt idx="195">
                        <c:v>174.75</c:v>
                      </c:pt>
                      <c:pt idx="196">
                        <c:v>171.37</c:v>
                      </c:pt>
                      <c:pt idx="197">
                        <c:v>175.76</c:v>
                      </c:pt>
                    </c:numCache>
                  </c:numRef>
                </c:val>
                <c:smooth val="0"/>
                <c:extLst xmlns:c15="http://schemas.microsoft.com/office/drawing/2012/chart">
                  <c:ext xmlns:c16="http://schemas.microsoft.com/office/drawing/2014/chart" uri="{C3380CC4-5D6E-409C-BE32-E72D297353CC}">
                    <c16:uniqueId val="{000000D4-D581-4BD3-8C38-6EEADEC06A8E}"/>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'Company Analysis'!$E$28</c15:sqref>
                        </c15:formulaRef>
                      </c:ext>
                    </c:extLst>
                    <c:strCache>
                      <c:ptCount val="1"/>
                      <c:pt idx="0">
                        <c:v>Closing Price</c:v>
                      </c:pt>
                    </c:strCache>
                  </c:strRef>
                </c:tx>
                <c:spPr>
                  <a:ln w="38100" cap="rnd">
                    <a:solidFill>
                      <a:schemeClr val="accent4"/>
                    </a:solidFill>
                    <a:round/>
                  </a:ln>
                  <a:effectLst/>
                </c:spPr>
                <c:marker>
                  <c:symbol val="none"/>
                </c:marker>
                <c:cat>
                  <c:numRef>
                    <c:extLst xmlns:c15="http://schemas.microsoft.com/office/drawing/2012/chart">
                      <c:ext xmlns:c15="http://schemas.microsoft.com/office/drawing/2012/chart" uri="{02D57815-91ED-43cb-92C2-25804820EDAC}">
                        <c15:formulaRef>
                          <c15:sqref>'Company Analysis'!$A$29:$A$226</c15:sqref>
                        </c15:formulaRef>
                      </c:ext>
                    </c:extLst>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extLst xmlns:c15="http://schemas.microsoft.com/office/drawing/2012/chart">
                      <c:ext xmlns:c15="http://schemas.microsoft.com/office/drawing/2012/chart" uri="{02D57815-91ED-43cb-92C2-25804820EDAC}">
                        <c15:formulaRef>
                          <c15:sqref>'Company Analysis'!$E$29:$E$226</c15:sqref>
                        </c15:formulaRef>
                      </c:ext>
                    </c:extLst>
                    <c:numCache>
                      <c:formatCode>_([$$-409]* #,##0.00_);_([$$-409]* \(#,##0.00\);_([$$-409]* "-"??_);_(@_)</c:formatCode>
                      <c:ptCount val="198"/>
                      <c:pt idx="0">
                        <c:v>144.16999999999999</c:v>
                      </c:pt>
                      <c:pt idx="1">
                        <c:v>147.9</c:v>
                      </c:pt>
                      <c:pt idx="2">
                        <c:v>154.31</c:v>
                      </c:pt>
                      <c:pt idx="3">
                        <c:v>155.02000000000001</c:v>
                      </c:pt>
                      <c:pt idx="4">
                        <c:v>157.75</c:v>
                      </c:pt>
                      <c:pt idx="5">
                        <c:v>157.99</c:v>
                      </c:pt>
                      <c:pt idx="6">
                        <c:v>153.30000000000001</c:v>
                      </c:pt>
                      <c:pt idx="7">
                        <c:v>157.25</c:v>
                      </c:pt>
                      <c:pt idx="8">
                        <c:v>159.34</c:v>
                      </c:pt>
                      <c:pt idx="9">
                        <c:v>158.24</c:v>
                      </c:pt>
                      <c:pt idx="10">
                        <c:v>160</c:v>
                      </c:pt>
                      <c:pt idx="11">
                        <c:v>162.88</c:v>
                      </c:pt>
                      <c:pt idx="12">
                        <c:v>164.1</c:v>
                      </c:pt>
                      <c:pt idx="13">
                        <c:v>164.92</c:v>
                      </c:pt>
                      <c:pt idx="14">
                        <c:v>164.07</c:v>
                      </c:pt>
                      <c:pt idx="15">
                        <c:v>170.7</c:v>
                      </c:pt>
                      <c:pt idx="16">
                        <c:v>171.37</c:v>
                      </c:pt>
                      <c:pt idx="17">
                        <c:v>173</c:v>
                      </c:pt>
                      <c:pt idx="18">
                        <c:v>172.41</c:v>
                      </c:pt>
                      <c:pt idx="19">
                        <c:v>171.38</c:v>
                      </c:pt>
                      <c:pt idx="20">
                        <c:v>167.03</c:v>
                      </c:pt>
                      <c:pt idx="21">
                        <c:v>170.78</c:v>
                      </c:pt>
                      <c:pt idx="22">
                        <c:v>173.74</c:v>
                      </c:pt>
                      <c:pt idx="23">
                        <c:v>173.5</c:v>
                      </c:pt>
                      <c:pt idx="24">
                        <c:v>176.75</c:v>
                      </c:pt>
                      <c:pt idx="25">
                        <c:v>175.51</c:v>
                      </c:pt>
                      <c:pt idx="26">
                        <c:v>179.27</c:v>
                      </c:pt>
                      <c:pt idx="27">
                        <c:v>177.87</c:v>
                      </c:pt>
                      <c:pt idx="28">
                        <c:v>173.72</c:v>
                      </c:pt>
                      <c:pt idx="29">
                        <c:v>180</c:v>
                      </c:pt>
                      <c:pt idx="30">
                        <c:v>178.26</c:v>
                      </c:pt>
                      <c:pt idx="31">
                        <c:v>179.42</c:v>
                      </c:pt>
                      <c:pt idx="32">
                        <c:v>180.77</c:v>
                      </c:pt>
                      <c:pt idx="33">
                        <c:v>182.7</c:v>
                      </c:pt>
                      <c:pt idx="34">
                        <c:v>182.06</c:v>
                      </c:pt>
                      <c:pt idx="35">
                        <c:v>183.16</c:v>
                      </c:pt>
                      <c:pt idx="36">
                        <c:v>181.59</c:v>
                      </c:pt>
                      <c:pt idx="37">
                        <c:v>182.02</c:v>
                      </c:pt>
                      <c:pt idx="38">
                        <c:v>180.45</c:v>
                      </c:pt>
                      <c:pt idx="39">
                        <c:v>182.01</c:v>
                      </c:pt>
                      <c:pt idx="40">
                        <c:v>175.64</c:v>
                      </c:pt>
                      <c:pt idx="41">
                        <c:v>175.4</c:v>
                      </c:pt>
                      <c:pt idx="42">
                        <c:v>174.98</c:v>
                      </c:pt>
                      <c:pt idx="43">
                        <c:v>177.99</c:v>
                      </c:pt>
                      <c:pt idx="44">
                        <c:v>179.81</c:v>
                      </c:pt>
                      <c:pt idx="45">
                        <c:v>181.77</c:v>
                      </c:pt>
                      <c:pt idx="46">
                        <c:v>181.6</c:v>
                      </c:pt>
                      <c:pt idx="47">
                        <c:v>180.17</c:v>
                      </c:pt>
                      <c:pt idx="48">
                        <c:v>174.18</c:v>
                      </c:pt>
                      <c:pt idx="49">
                        <c:v>170.78</c:v>
                      </c:pt>
                      <c:pt idx="50">
                        <c:v>170.62</c:v>
                      </c:pt>
                      <c:pt idx="51">
                        <c:v>171.66</c:v>
                      </c:pt>
                      <c:pt idx="52">
                        <c:v>167.02</c:v>
                      </c:pt>
                      <c:pt idx="53">
                        <c:v>168.31</c:v>
                      </c:pt>
                      <c:pt idx="54">
                        <c:v>170.76</c:v>
                      </c:pt>
                      <c:pt idx="55">
                        <c:v>177.33</c:v>
                      </c:pt>
                      <c:pt idx="56">
                        <c:v>177.17</c:v>
                      </c:pt>
                      <c:pt idx="57">
                        <c:v>177.82</c:v>
                      </c:pt>
                      <c:pt idx="58">
                        <c:v>177.75</c:v>
                      </c:pt>
                      <c:pt idx="59">
                        <c:v>174.88</c:v>
                      </c:pt>
                      <c:pt idx="60">
                        <c:v>170.29</c:v>
                      </c:pt>
                      <c:pt idx="61">
                        <c:v>176.24</c:v>
                      </c:pt>
                      <c:pt idx="62">
                        <c:v>176.67</c:v>
                      </c:pt>
                      <c:pt idx="63">
                        <c:v>183.61</c:v>
                      </c:pt>
                      <c:pt idx="64">
                        <c:v>178.43</c:v>
                      </c:pt>
                      <c:pt idx="65">
                        <c:v>176.97</c:v>
                      </c:pt>
                      <c:pt idx="66">
                        <c:v>177.69</c:v>
                      </c:pt>
                      <c:pt idx="67">
                        <c:v>178.19</c:v>
                      </c:pt>
                      <c:pt idx="68">
                        <c:v>181.85</c:v>
                      </c:pt>
                      <c:pt idx="69">
                        <c:v>186.58</c:v>
                      </c:pt>
                      <c:pt idx="70">
                        <c:v>187.24</c:v>
                      </c:pt>
                      <c:pt idx="71">
                        <c:v>188.89</c:v>
                      </c:pt>
                      <c:pt idx="72">
                        <c:v>187.62</c:v>
                      </c:pt>
                      <c:pt idx="73">
                        <c:v>185.54</c:v>
                      </c:pt>
                      <c:pt idx="74">
                        <c:v>185.04</c:v>
                      </c:pt>
                      <c:pt idx="75">
                        <c:v>189.11</c:v>
                      </c:pt>
                      <c:pt idx="76">
                        <c:v>192.57</c:v>
                      </c:pt>
                      <c:pt idx="77">
                        <c:v>183.16</c:v>
                      </c:pt>
                      <c:pt idx="78">
                        <c:v>188.32</c:v>
                      </c:pt>
                      <c:pt idx="79">
                        <c:v>180.03</c:v>
                      </c:pt>
                      <c:pt idx="80">
                        <c:v>179.83</c:v>
                      </c:pt>
                      <c:pt idx="81">
                        <c:v>181.81</c:v>
                      </c:pt>
                      <c:pt idx="82">
                        <c:v>183.22</c:v>
                      </c:pt>
                      <c:pt idx="83">
                        <c:v>182.64</c:v>
                      </c:pt>
                      <c:pt idx="84">
                        <c:v>181.16</c:v>
                      </c:pt>
                      <c:pt idx="85">
                        <c:v>180.28</c:v>
                      </c:pt>
                      <c:pt idx="86">
                        <c:v>182.16</c:v>
                      </c:pt>
                      <c:pt idx="87">
                        <c:v>186.26</c:v>
                      </c:pt>
                      <c:pt idx="88">
                        <c:v>191.49</c:v>
                      </c:pt>
                      <c:pt idx="89">
                        <c:v>201.03</c:v>
                      </c:pt>
                      <c:pt idx="90">
                        <c:v>207.04</c:v>
                      </c:pt>
                      <c:pt idx="91">
                        <c:v>202.89</c:v>
                      </c:pt>
                      <c:pt idx="92">
                        <c:v>202.49</c:v>
                      </c:pt>
                      <c:pt idx="93">
                        <c:v>206.88</c:v>
                      </c:pt>
                      <c:pt idx="94">
                        <c:v>198.69</c:v>
                      </c:pt>
                      <c:pt idx="95">
                        <c:v>195.21</c:v>
                      </c:pt>
                      <c:pt idx="96">
                        <c:v>188.08</c:v>
                      </c:pt>
                      <c:pt idx="97">
                        <c:v>188.15</c:v>
                      </c:pt>
                      <c:pt idx="98">
                        <c:v>199.05</c:v>
                      </c:pt>
                      <c:pt idx="99">
                        <c:v>193.16</c:v>
                      </c:pt>
                      <c:pt idx="100">
                        <c:v>193.8</c:v>
                      </c:pt>
                      <c:pt idx="101">
                        <c:v>186.86</c:v>
                      </c:pt>
                      <c:pt idx="102">
                        <c:v>190.17</c:v>
                      </c:pt>
                      <c:pt idx="103">
                        <c:v>186.6</c:v>
                      </c:pt>
                      <c:pt idx="104">
                        <c:v>181.36</c:v>
                      </c:pt>
                      <c:pt idx="105">
                        <c:v>186.52</c:v>
                      </c:pt>
                      <c:pt idx="106">
                        <c:v>180.64</c:v>
                      </c:pt>
                      <c:pt idx="107">
                        <c:v>178.88</c:v>
                      </c:pt>
                      <c:pt idx="108">
                        <c:v>182.55</c:v>
                      </c:pt>
                      <c:pt idx="109">
                        <c:v>177.82</c:v>
                      </c:pt>
                      <c:pt idx="110">
                        <c:v>180.26</c:v>
                      </c:pt>
                      <c:pt idx="111">
                        <c:v>177</c:v>
                      </c:pt>
                      <c:pt idx="112">
                        <c:v>179.92</c:v>
                      </c:pt>
                      <c:pt idx="113">
                        <c:v>181.46</c:v>
                      </c:pt>
                      <c:pt idx="114">
                        <c:v>179.59</c:v>
                      </c:pt>
                      <c:pt idx="115">
                        <c:v>183.38</c:v>
                      </c:pt>
                      <c:pt idx="116">
                        <c:v>182.41</c:v>
                      </c:pt>
                      <c:pt idx="117">
                        <c:v>185.55</c:v>
                      </c:pt>
                      <c:pt idx="118">
                        <c:v>184.97</c:v>
                      </c:pt>
                      <c:pt idx="119">
                        <c:v>183.78</c:v>
                      </c:pt>
                      <c:pt idx="120">
                        <c:v>180.93</c:v>
                      </c:pt>
                      <c:pt idx="121">
                        <c:v>175.02</c:v>
                      </c:pt>
                      <c:pt idx="122">
                        <c:v>176.29</c:v>
                      </c:pt>
                      <c:pt idx="123">
                        <c:v>177.72</c:v>
                      </c:pt>
                      <c:pt idx="124">
                        <c:v>170.94</c:v>
                      </c:pt>
                      <c:pt idx="125">
                        <c:v>174.14</c:v>
                      </c:pt>
                      <c:pt idx="126">
                        <c:v>180.99</c:v>
                      </c:pt>
                      <c:pt idx="127">
                        <c:v>183.69</c:v>
                      </c:pt>
                      <c:pt idx="128">
                        <c:v>189.21</c:v>
                      </c:pt>
                      <c:pt idx="129">
                        <c:v>188.61</c:v>
                      </c:pt>
                      <c:pt idx="130">
                        <c:v>190.53</c:v>
                      </c:pt>
                      <c:pt idx="131">
                        <c:v>188.22</c:v>
                      </c:pt>
                      <c:pt idx="132">
                        <c:v>187.54</c:v>
                      </c:pt>
                      <c:pt idx="133">
                        <c:v>186.5</c:v>
                      </c:pt>
                      <c:pt idx="134">
                        <c:v>188.85</c:v>
                      </c:pt>
                      <c:pt idx="135">
                        <c:v>188.12</c:v>
                      </c:pt>
                      <c:pt idx="136">
                        <c:v>187.24</c:v>
                      </c:pt>
                      <c:pt idx="137">
                        <c:v>189.11</c:v>
                      </c:pt>
                      <c:pt idx="138">
                        <c:v>185.04</c:v>
                      </c:pt>
                      <c:pt idx="139">
                        <c:v>184.86</c:v>
                      </c:pt>
                      <c:pt idx="140">
                        <c:v>184.94</c:v>
                      </c:pt>
                      <c:pt idx="141">
                        <c:v>185.81</c:v>
                      </c:pt>
                      <c:pt idx="142">
                        <c:v>183.14</c:v>
                      </c:pt>
                      <c:pt idx="143">
                        <c:v>187.05</c:v>
                      </c:pt>
                      <c:pt idx="144">
                        <c:v>186.23</c:v>
                      </c:pt>
                      <c:pt idx="145">
                        <c:v>178.07</c:v>
                      </c:pt>
                      <c:pt idx="146">
                        <c:v>183.32</c:v>
                      </c:pt>
                      <c:pt idx="147">
                        <c:v>184.84</c:v>
                      </c:pt>
                      <c:pt idx="148">
                        <c:v>187.67</c:v>
                      </c:pt>
                      <c:pt idx="149">
                        <c:v>186.47</c:v>
                      </c:pt>
                      <c:pt idx="150">
                        <c:v>188.52</c:v>
                      </c:pt>
                      <c:pt idx="151">
                        <c:v>191.52</c:v>
                      </c:pt>
                      <c:pt idx="152">
                        <c:v>192.51</c:v>
                      </c:pt>
                      <c:pt idx="153">
                        <c:v>191.13</c:v>
                      </c:pt>
                      <c:pt idx="154">
                        <c:v>185.61</c:v>
                      </c:pt>
                      <c:pt idx="155">
                        <c:v>180.34</c:v>
                      </c:pt>
                      <c:pt idx="156">
                        <c:v>174.19</c:v>
                      </c:pt>
                      <c:pt idx="157">
                        <c:v>171.88</c:v>
                      </c:pt>
                      <c:pt idx="158">
                        <c:v>185.41</c:v>
                      </c:pt>
                      <c:pt idx="159">
                        <c:v>190.04</c:v>
                      </c:pt>
                      <c:pt idx="160">
                        <c:v>188.54</c:v>
                      </c:pt>
                      <c:pt idx="161">
                        <c:v>190.05</c:v>
                      </c:pt>
                      <c:pt idx="162">
                        <c:v>186.94</c:v>
                      </c:pt>
                      <c:pt idx="163">
                        <c:v>182.81</c:v>
                      </c:pt>
                      <c:pt idx="164">
                        <c:v>184.97</c:v>
                      </c:pt>
                      <c:pt idx="165">
                        <c:v>187.98</c:v>
                      </c:pt>
                      <c:pt idx="166">
                        <c:v>187.9</c:v>
                      </c:pt>
                      <c:pt idx="167">
                        <c:v>189.82</c:v>
                      </c:pt>
                      <c:pt idx="168">
                        <c:v>191.55</c:v>
                      </c:pt>
                      <c:pt idx="169">
                        <c:v>192.85</c:v>
                      </c:pt>
                      <c:pt idx="170">
                        <c:v>195.56</c:v>
                      </c:pt>
                      <c:pt idx="171">
                        <c:v>184.89</c:v>
                      </c:pt>
                      <c:pt idx="172">
                        <c:v>177.19</c:v>
                      </c:pt>
                      <c:pt idx="173">
                        <c:v>182.48</c:v>
                      </c:pt>
                      <c:pt idx="174">
                        <c:v>180.05</c:v>
                      </c:pt>
                      <c:pt idx="175">
                        <c:v>183.04</c:v>
                      </c:pt>
                      <c:pt idx="176">
                        <c:v>183.34</c:v>
                      </c:pt>
                      <c:pt idx="177">
                        <c:v>177.82</c:v>
                      </c:pt>
                      <c:pt idx="178">
                        <c:v>182.65</c:v>
                      </c:pt>
                      <c:pt idx="179">
                        <c:v>184.77</c:v>
                      </c:pt>
                      <c:pt idx="180">
                        <c:v>186.03</c:v>
                      </c:pt>
                      <c:pt idx="181">
                        <c:v>183.14</c:v>
                      </c:pt>
                      <c:pt idx="182">
                        <c:v>180.25</c:v>
                      </c:pt>
                      <c:pt idx="183">
                        <c:v>183.22</c:v>
                      </c:pt>
                      <c:pt idx="184">
                        <c:v>181.93</c:v>
                      </c:pt>
                      <c:pt idx="185">
                        <c:v>180.4</c:v>
                      </c:pt>
                      <c:pt idx="186">
                        <c:v>178.56</c:v>
                      </c:pt>
                      <c:pt idx="187">
                        <c:v>172.7</c:v>
                      </c:pt>
                      <c:pt idx="188">
                        <c:v>175.64</c:v>
                      </c:pt>
                      <c:pt idx="189">
                        <c:v>175.2</c:v>
                      </c:pt>
                      <c:pt idx="190">
                        <c:v>178.68</c:v>
                      </c:pt>
                      <c:pt idx="191">
                        <c:v>171.24</c:v>
                      </c:pt>
                      <c:pt idx="192">
                        <c:v>167.52</c:v>
                      </c:pt>
                      <c:pt idx="193">
                        <c:v>165.17</c:v>
                      </c:pt>
                      <c:pt idx="194">
                        <c:v>174.4</c:v>
                      </c:pt>
                      <c:pt idx="195">
                        <c:v>175.75</c:v>
                      </c:pt>
                      <c:pt idx="196">
                        <c:v>177.39</c:v>
                      </c:pt>
                      <c:pt idx="197">
                        <c:v>177.64</c:v>
                      </c:pt>
                    </c:numCache>
                  </c:numRef>
                </c:val>
                <c:smooth val="0"/>
                <c:extLst xmlns:c15="http://schemas.microsoft.com/office/drawing/2012/chart">
                  <c:ext xmlns:c16="http://schemas.microsoft.com/office/drawing/2014/chart" uri="{C3380CC4-5D6E-409C-BE32-E72D297353CC}">
                    <c16:uniqueId val="{000000D5-D581-4BD3-8C38-6EEADEC06A8E}"/>
                  </c:ext>
                </c:extLst>
              </c15:ser>
            </c15:filteredLineSeries>
          </c:ext>
        </c:extLst>
      </c:lineChart>
      <c:dateAx>
        <c:axId val="383378800"/>
        <c:scaling>
          <c:orientation val="minMax"/>
        </c:scaling>
        <c:delete val="0"/>
        <c:axPos val="b"/>
        <c:majorGridlines>
          <c:spPr>
            <a:ln w="9525" cap="flat" cmpd="sng" algn="ctr">
              <a:solidFill>
                <a:schemeClr val="tx1"/>
              </a:solidFill>
              <a:round/>
            </a:ln>
            <a:effectLst/>
          </c:spPr>
        </c:majorGridlines>
        <c:minorGridlines>
          <c:spPr>
            <a:ln w="9525" cap="flat" cmpd="sng" algn="ctr">
              <a:solidFill>
                <a:schemeClr val="bg1">
                  <a:lumMod val="65000"/>
                </a:schemeClr>
              </a:solidFill>
              <a:round/>
            </a:ln>
            <a:effectLst/>
          </c:spPr>
        </c:minorGridlines>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t" anchorCtr="0"/>
          <a:lstStyle/>
          <a:p>
            <a:pPr>
              <a:defRPr sz="900" b="0" i="0" u="none" strike="noStrike" kern="1200" cap="none" spc="0" normalizeH="0" baseline="0">
                <a:solidFill>
                  <a:schemeClr val="bg1"/>
                </a:solidFill>
                <a:latin typeface="+mn-lt"/>
                <a:ea typeface="+mn-ea"/>
                <a:cs typeface="+mn-cs"/>
              </a:defRPr>
            </a:pPr>
            <a:endParaRPr lang="en-US"/>
          </a:p>
        </c:txPr>
        <c:crossAx val="383386480"/>
        <c:crosses val="autoZero"/>
        <c:auto val="1"/>
        <c:lblOffset val="100"/>
        <c:baseTimeUnit val="days"/>
      </c:dateAx>
      <c:valAx>
        <c:axId val="383386480"/>
        <c:scaling>
          <c:orientation val="minMax"/>
        </c:scaling>
        <c:delete val="0"/>
        <c:axPos val="l"/>
        <c:majorGridlines>
          <c:spPr>
            <a:ln w="12700" cap="flat" cmpd="sng" algn="ctr">
              <a:solidFill>
                <a:schemeClr val="dk1"/>
              </a:solidFill>
              <a:prstDash val="solid"/>
              <a:miter lim="800000"/>
            </a:ln>
            <a:effectLst/>
          </c:spPr>
        </c:majorGridlines>
        <c:minorGridlines>
          <c:spPr>
            <a:ln w="9525" cap="flat" cmpd="sng" algn="ctr">
              <a:solidFill>
                <a:schemeClr val="tx1">
                  <a:lumMod val="5000"/>
                  <a:lumOff val="95000"/>
                </a:schemeClr>
              </a:solidFill>
              <a:round/>
            </a:ln>
            <a:effectLst/>
          </c:spPr>
        </c:min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83378800"/>
        <c:crosses val="autoZero"/>
        <c:crossBetween val="midCat"/>
      </c:valAx>
      <c:spPr>
        <a:solidFill>
          <a:schemeClr val="bg1">
            <a:lumMod val="85000"/>
          </a:schemeClr>
        </a:solid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90000"/>
        <a:lumOff val="1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Price History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stockChart>
        <c:ser>
          <c:idx val="0"/>
          <c:order val="0"/>
          <c:tx>
            <c:strRef>
              <c:f>'Company Analysis'!$B$28</c:f>
              <c:strCache>
                <c:ptCount val="1"/>
                <c:pt idx="0">
                  <c:v>Opening Price</c:v>
                </c:pt>
              </c:strCache>
            </c:strRef>
          </c:tx>
          <c:spPr>
            <a:ln w="25400" cap="rnd">
              <a:noFill/>
              <a:round/>
            </a:ln>
            <a:effectLst/>
          </c:spPr>
          <c:marker>
            <c:symbol val="none"/>
          </c:marker>
          <c:cat>
            <c:numRef>
              <c:f>'Company Analysis'!$A$29:$A$226</c:f>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f>'Company Analysis'!$B$29:$B$226</c:f>
              <c:numCache>
                <c:formatCode>_([$$-409]* #,##0.00_);_([$$-409]* \(#,##0.00\);_([$$-409]* "-"??_);_(@_)</c:formatCode>
                <c:ptCount val="198"/>
                <c:pt idx="0">
                  <c:v>142.5</c:v>
                </c:pt>
                <c:pt idx="1">
                  <c:v>145.56</c:v>
                </c:pt>
                <c:pt idx="2">
                  <c:v>149.27000000000001</c:v>
                </c:pt>
                <c:pt idx="3">
                  <c:v>155.97499999999999</c:v>
                </c:pt>
                <c:pt idx="4">
                  <c:v>156.04</c:v>
                </c:pt>
                <c:pt idx="5">
                  <c:v>158.4</c:v>
                </c:pt>
                <c:pt idx="6">
                  <c:v>156.29</c:v>
                </c:pt>
                <c:pt idx="7">
                  <c:v>152.97999999999999</c:v>
                </c:pt>
                <c:pt idx="8">
                  <c:v>158.37</c:v>
                </c:pt>
                <c:pt idx="9">
                  <c:v>158.19999999999999</c:v>
                </c:pt>
                <c:pt idx="10">
                  <c:v>159.33000000000001</c:v>
                </c:pt>
                <c:pt idx="11">
                  <c:v>161.22</c:v>
                </c:pt>
                <c:pt idx="12">
                  <c:v>164.32</c:v>
                </c:pt>
                <c:pt idx="13">
                  <c:v>163.715</c:v>
                </c:pt>
                <c:pt idx="14">
                  <c:v>165.37</c:v>
                </c:pt>
                <c:pt idx="15">
                  <c:v>171.19</c:v>
                </c:pt>
                <c:pt idx="16">
                  <c:v>171.06</c:v>
                </c:pt>
                <c:pt idx="17">
                  <c:v>172.02</c:v>
                </c:pt>
                <c:pt idx="18">
                  <c:v>173.64</c:v>
                </c:pt>
                <c:pt idx="19">
                  <c:v>172.75</c:v>
                </c:pt>
                <c:pt idx="20">
                  <c:v>171.34</c:v>
                </c:pt>
                <c:pt idx="21">
                  <c:v>169.53</c:v>
                </c:pt>
                <c:pt idx="22">
                  <c:v>172.44</c:v>
                </c:pt>
                <c:pt idx="23">
                  <c:v>173.61</c:v>
                </c:pt>
                <c:pt idx="24">
                  <c:v>174.02</c:v>
                </c:pt>
                <c:pt idx="25">
                  <c:v>177.96</c:v>
                </c:pt>
                <c:pt idx="26">
                  <c:v>176.51</c:v>
                </c:pt>
                <c:pt idx="27">
                  <c:v>182.9</c:v>
                </c:pt>
                <c:pt idx="28">
                  <c:v>174.09</c:v>
                </c:pt>
                <c:pt idx="29">
                  <c:v>175.16</c:v>
                </c:pt>
                <c:pt idx="30">
                  <c:v>179.62</c:v>
                </c:pt>
                <c:pt idx="31">
                  <c:v>176.32499999999999</c:v>
                </c:pt>
                <c:pt idx="32">
                  <c:v>181.57</c:v>
                </c:pt>
                <c:pt idx="33">
                  <c:v>181.55</c:v>
                </c:pt>
                <c:pt idx="34">
                  <c:v>182.05</c:v>
                </c:pt>
                <c:pt idx="35">
                  <c:v>182.96</c:v>
                </c:pt>
                <c:pt idx="36">
                  <c:v>182.61500000000001</c:v>
                </c:pt>
                <c:pt idx="37">
                  <c:v>179.75</c:v>
                </c:pt>
                <c:pt idx="38">
                  <c:v>181.88</c:v>
                </c:pt>
                <c:pt idx="39">
                  <c:v>180.6</c:v>
                </c:pt>
                <c:pt idx="40">
                  <c:v>182.43</c:v>
                </c:pt>
                <c:pt idx="41">
                  <c:v>175.16499999999999</c:v>
                </c:pt>
                <c:pt idx="42">
                  <c:v>174.85</c:v>
                </c:pt>
                <c:pt idx="43">
                  <c:v>172.61</c:v>
                </c:pt>
                <c:pt idx="44">
                  <c:v>178.35</c:v>
                </c:pt>
                <c:pt idx="45">
                  <c:v>180.05500000000001</c:v>
                </c:pt>
                <c:pt idx="46">
                  <c:v>181.98</c:v>
                </c:pt>
                <c:pt idx="47">
                  <c:v>180.82</c:v>
                </c:pt>
                <c:pt idx="48">
                  <c:v>178.11</c:v>
                </c:pt>
                <c:pt idx="49">
                  <c:v>170</c:v>
                </c:pt>
                <c:pt idx="50">
                  <c:v>171.06</c:v>
                </c:pt>
                <c:pt idx="51">
                  <c:v>170.57</c:v>
                </c:pt>
                <c:pt idx="52">
                  <c:v>168.03</c:v>
                </c:pt>
                <c:pt idx="53">
                  <c:v>167.55</c:v>
                </c:pt>
                <c:pt idx="54">
                  <c:v>169.09</c:v>
                </c:pt>
                <c:pt idx="55">
                  <c:v>176.64</c:v>
                </c:pt>
                <c:pt idx="56">
                  <c:v>179.68</c:v>
                </c:pt>
                <c:pt idx="57">
                  <c:v>177.77</c:v>
                </c:pt>
                <c:pt idx="58">
                  <c:v>175.67</c:v>
                </c:pt>
                <c:pt idx="59">
                  <c:v>177</c:v>
                </c:pt>
                <c:pt idx="60">
                  <c:v>172.64</c:v>
                </c:pt>
                <c:pt idx="61">
                  <c:v>173.98</c:v>
                </c:pt>
                <c:pt idx="62">
                  <c:v>175.77</c:v>
                </c:pt>
                <c:pt idx="63">
                  <c:v>175.3</c:v>
                </c:pt>
                <c:pt idx="64">
                  <c:v>181.97</c:v>
                </c:pt>
                <c:pt idx="65">
                  <c:v>179.77</c:v>
                </c:pt>
                <c:pt idx="66">
                  <c:v>174.48</c:v>
                </c:pt>
                <c:pt idx="67">
                  <c:v>178.17</c:v>
                </c:pt>
                <c:pt idx="68">
                  <c:v>180.42500000000001</c:v>
                </c:pt>
                <c:pt idx="69">
                  <c:v>182.08</c:v>
                </c:pt>
                <c:pt idx="70">
                  <c:v>185.24</c:v>
                </c:pt>
                <c:pt idx="71">
                  <c:v>189.6</c:v>
                </c:pt>
                <c:pt idx="72">
                  <c:v>189.19</c:v>
                </c:pt>
                <c:pt idx="73">
                  <c:v>185.5</c:v>
                </c:pt>
                <c:pt idx="74">
                  <c:v>186.23</c:v>
                </c:pt>
                <c:pt idx="75">
                  <c:v>186.57</c:v>
                </c:pt>
                <c:pt idx="76">
                  <c:v>192.22499999999999</c:v>
                </c:pt>
                <c:pt idx="77">
                  <c:v>193.505</c:v>
                </c:pt>
                <c:pt idx="78">
                  <c:v>187.965</c:v>
                </c:pt>
                <c:pt idx="79">
                  <c:v>184.77</c:v>
                </c:pt>
                <c:pt idx="80">
                  <c:v>184.8</c:v>
                </c:pt>
                <c:pt idx="81">
                  <c:v>182.23</c:v>
                </c:pt>
                <c:pt idx="82">
                  <c:v>180.18</c:v>
                </c:pt>
                <c:pt idx="83">
                  <c:v>183.13</c:v>
                </c:pt>
                <c:pt idx="84">
                  <c:v>182.785</c:v>
                </c:pt>
                <c:pt idx="85">
                  <c:v>181.14</c:v>
                </c:pt>
                <c:pt idx="86">
                  <c:v>180.42</c:v>
                </c:pt>
                <c:pt idx="87">
                  <c:v>183.83500000000001</c:v>
                </c:pt>
                <c:pt idx="88">
                  <c:v>189.99</c:v>
                </c:pt>
                <c:pt idx="89">
                  <c:v>193.05</c:v>
                </c:pt>
                <c:pt idx="90">
                  <c:v>207.98</c:v>
                </c:pt>
                <c:pt idx="91">
                  <c:v>205.15</c:v>
                </c:pt>
                <c:pt idx="92">
                  <c:v>206.45</c:v>
                </c:pt>
                <c:pt idx="93">
                  <c:v>208.08</c:v>
                </c:pt>
                <c:pt idx="94">
                  <c:v>203</c:v>
                </c:pt>
                <c:pt idx="95">
                  <c:v>198.77</c:v>
                </c:pt>
                <c:pt idx="96">
                  <c:v>196.42</c:v>
                </c:pt>
                <c:pt idx="97">
                  <c:v>184.9</c:v>
                </c:pt>
                <c:pt idx="98">
                  <c:v>195.11</c:v>
                </c:pt>
                <c:pt idx="99">
                  <c:v>195.155</c:v>
                </c:pt>
                <c:pt idx="100">
                  <c:v>195.72</c:v>
                </c:pt>
                <c:pt idx="101">
                  <c:v>191.05</c:v>
                </c:pt>
                <c:pt idx="102">
                  <c:v>182.86</c:v>
                </c:pt>
                <c:pt idx="103">
                  <c:v>185.965</c:v>
                </c:pt>
                <c:pt idx="104">
                  <c:v>183.375</c:v>
                </c:pt>
                <c:pt idx="105">
                  <c:v>184.79</c:v>
                </c:pt>
                <c:pt idx="106">
                  <c:v>195.95</c:v>
                </c:pt>
                <c:pt idx="107">
                  <c:v>181.23500000000001</c:v>
                </c:pt>
                <c:pt idx="108">
                  <c:v>179.49</c:v>
                </c:pt>
                <c:pt idx="109">
                  <c:v>174.91</c:v>
                </c:pt>
                <c:pt idx="110">
                  <c:v>181.63</c:v>
                </c:pt>
                <c:pt idx="111">
                  <c:v>179.01</c:v>
                </c:pt>
                <c:pt idx="112">
                  <c:v>174.76</c:v>
                </c:pt>
                <c:pt idx="113">
                  <c:v>181.76</c:v>
                </c:pt>
                <c:pt idx="114">
                  <c:v>181.08</c:v>
                </c:pt>
                <c:pt idx="115">
                  <c:v>181.62</c:v>
                </c:pt>
                <c:pt idx="116">
                  <c:v>183.89</c:v>
                </c:pt>
                <c:pt idx="117">
                  <c:v>182.64</c:v>
                </c:pt>
                <c:pt idx="118">
                  <c:v>185.56</c:v>
                </c:pt>
                <c:pt idx="119">
                  <c:v>184.965</c:v>
                </c:pt>
                <c:pt idx="120">
                  <c:v>180.27500000000001</c:v>
                </c:pt>
                <c:pt idx="121">
                  <c:v>181.11</c:v>
                </c:pt>
                <c:pt idx="122">
                  <c:v>177.93600000000001</c:v>
                </c:pt>
                <c:pt idx="123">
                  <c:v>176.26</c:v>
                </c:pt>
                <c:pt idx="124">
                  <c:v>176.1</c:v>
                </c:pt>
                <c:pt idx="125">
                  <c:v>174.53</c:v>
                </c:pt>
                <c:pt idx="126">
                  <c:v>176.66499999999999</c:v>
                </c:pt>
                <c:pt idx="127">
                  <c:v>183.92</c:v>
                </c:pt>
                <c:pt idx="128">
                  <c:v>182.97</c:v>
                </c:pt>
                <c:pt idx="129">
                  <c:v>187.94</c:v>
                </c:pt>
                <c:pt idx="130">
                  <c:v>189.92</c:v>
                </c:pt>
                <c:pt idx="131">
                  <c:v>187.71</c:v>
                </c:pt>
                <c:pt idx="132">
                  <c:v>188.24</c:v>
                </c:pt>
                <c:pt idx="133">
                  <c:v>189.57</c:v>
                </c:pt>
                <c:pt idx="134">
                  <c:v>189.83500000000001</c:v>
                </c:pt>
                <c:pt idx="135">
                  <c:v>191.76</c:v>
                </c:pt>
                <c:pt idx="136">
                  <c:v>190.52</c:v>
                </c:pt>
                <c:pt idx="137">
                  <c:v>188.57</c:v>
                </c:pt>
                <c:pt idx="138">
                  <c:v>189.11</c:v>
                </c:pt>
                <c:pt idx="139">
                  <c:v>185.08</c:v>
                </c:pt>
                <c:pt idx="140">
                  <c:v>183.22</c:v>
                </c:pt>
                <c:pt idx="141">
                  <c:v>184.995</c:v>
                </c:pt>
                <c:pt idx="142">
                  <c:v>184.32</c:v>
                </c:pt>
                <c:pt idx="143">
                  <c:v>186.5</c:v>
                </c:pt>
                <c:pt idx="144">
                  <c:v>189.07499999999999</c:v>
                </c:pt>
                <c:pt idx="145">
                  <c:v>181.9</c:v>
                </c:pt>
                <c:pt idx="146">
                  <c:v>179.05</c:v>
                </c:pt>
                <c:pt idx="147">
                  <c:v>184.75</c:v>
                </c:pt>
                <c:pt idx="148">
                  <c:v>187.5</c:v>
                </c:pt>
                <c:pt idx="149">
                  <c:v>187.16</c:v>
                </c:pt>
                <c:pt idx="150">
                  <c:v>187.24</c:v>
                </c:pt>
                <c:pt idx="151">
                  <c:v>191.27</c:v>
                </c:pt>
                <c:pt idx="152">
                  <c:v>191.34</c:v>
                </c:pt>
                <c:pt idx="153">
                  <c:v>191.21</c:v>
                </c:pt>
                <c:pt idx="154">
                  <c:v>187.2</c:v>
                </c:pt>
                <c:pt idx="155">
                  <c:v>186.24</c:v>
                </c:pt>
                <c:pt idx="156">
                  <c:v>179.46</c:v>
                </c:pt>
                <c:pt idx="157">
                  <c:v>174.92500000000001</c:v>
                </c:pt>
                <c:pt idx="158">
                  <c:v>176.69</c:v>
                </c:pt>
                <c:pt idx="159">
                  <c:v>184.26</c:v>
                </c:pt>
                <c:pt idx="160">
                  <c:v>191.38</c:v>
                </c:pt>
                <c:pt idx="161">
                  <c:v>192.45</c:v>
                </c:pt>
                <c:pt idx="162">
                  <c:v>193.03</c:v>
                </c:pt>
                <c:pt idx="163">
                  <c:v>187.47499999999999</c:v>
                </c:pt>
                <c:pt idx="164">
                  <c:v>181.75</c:v>
                </c:pt>
                <c:pt idx="165">
                  <c:v>188.75</c:v>
                </c:pt>
                <c:pt idx="166">
                  <c:v>187.05500000000001</c:v>
                </c:pt>
                <c:pt idx="167">
                  <c:v>186.57</c:v>
                </c:pt>
                <c:pt idx="168">
                  <c:v>191.4</c:v>
                </c:pt>
                <c:pt idx="169">
                  <c:v>191.49</c:v>
                </c:pt>
                <c:pt idx="170">
                  <c:v>194.45</c:v>
                </c:pt>
                <c:pt idx="171">
                  <c:v>194.27</c:v>
                </c:pt>
                <c:pt idx="172">
                  <c:v>181.25</c:v>
                </c:pt>
                <c:pt idx="173">
                  <c:v>175.01</c:v>
                </c:pt>
                <c:pt idx="174">
                  <c:v>178.49</c:v>
                </c:pt>
                <c:pt idx="175">
                  <c:v>180.44</c:v>
                </c:pt>
                <c:pt idx="176">
                  <c:v>181.17</c:v>
                </c:pt>
                <c:pt idx="177">
                  <c:v>179.84</c:v>
                </c:pt>
                <c:pt idx="178">
                  <c:v>176.83</c:v>
                </c:pt>
                <c:pt idx="179">
                  <c:v>182.4</c:v>
                </c:pt>
                <c:pt idx="180">
                  <c:v>185.91</c:v>
                </c:pt>
                <c:pt idx="181">
                  <c:v>184.05</c:v>
                </c:pt>
                <c:pt idx="182">
                  <c:v>184.92</c:v>
                </c:pt>
                <c:pt idx="183">
                  <c:v>182.97</c:v>
                </c:pt>
                <c:pt idx="184">
                  <c:v>185.06</c:v>
                </c:pt>
                <c:pt idx="185">
                  <c:v>182.48</c:v>
                </c:pt>
                <c:pt idx="186">
                  <c:v>178.01</c:v>
                </c:pt>
                <c:pt idx="187">
                  <c:v>178</c:v>
                </c:pt>
                <c:pt idx="188">
                  <c:v>177.255</c:v>
                </c:pt>
                <c:pt idx="189">
                  <c:v>174.83</c:v>
                </c:pt>
                <c:pt idx="190">
                  <c:v>177.1</c:v>
                </c:pt>
                <c:pt idx="191">
                  <c:v>176.07</c:v>
                </c:pt>
                <c:pt idx="192">
                  <c:v>170</c:v>
                </c:pt>
                <c:pt idx="193">
                  <c:v>168.78</c:v>
                </c:pt>
                <c:pt idx="194">
                  <c:v>166.97</c:v>
                </c:pt>
                <c:pt idx="195">
                  <c:v>176</c:v>
                </c:pt>
                <c:pt idx="196">
                  <c:v>172.18</c:v>
                </c:pt>
                <c:pt idx="197">
                  <c:v>177.155</c:v>
                </c:pt>
              </c:numCache>
            </c:numRef>
          </c:val>
          <c:smooth val="0"/>
          <c:extLst>
            <c:ext xmlns:c16="http://schemas.microsoft.com/office/drawing/2014/chart" uri="{C3380CC4-5D6E-409C-BE32-E72D297353CC}">
              <c16:uniqueId val="{000000D3-EFC0-4EC6-AF5E-2F0BF369923C}"/>
            </c:ext>
          </c:extLst>
        </c:ser>
        <c:ser>
          <c:idx val="1"/>
          <c:order val="1"/>
          <c:tx>
            <c:strRef>
              <c:f>'Company Analysis'!$C$28</c:f>
              <c:strCache>
                <c:ptCount val="1"/>
                <c:pt idx="0">
                  <c:v>High Price</c:v>
                </c:pt>
              </c:strCache>
            </c:strRef>
          </c:tx>
          <c:spPr>
            <a:ln w="25400" cap="rnd">
              <a:noFill/>
              <a:round/>
            </a:ln>
            <a:effectLst/>
          </c:spPr>
          <c:marker>
            <c:symbol val="none"/>
          </c:marker>
          <c:cat>
            <c:numRef>
              <c:f>'Company Analysis'!$A$29:$A$226</c:f>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f>'Company Analysis'!$C$29:$C$226</c:f>
              <c:numCache>
                <c:formatCode>_([$$-409]* #,##0.00_);_([$$-409]* \(#,##0.00\);_([$$-409]* "-"??_);_(@_)</c:formatCode>
                <c:ptCount val="198"/>
                <c:pt idx="0">
                  <c:v>144.78</c:v>
                </c:pt>
                <c:pt idx="1">
                  <c:v>147.96</c:v>
                </c:pt>
                <c:pt idx="2">
                  <c:v>154.44999999999999</c:v>
                </c:pt>
                <c:pt idx="3">
                  <c:v>156.715</c:v>
                </c:pt>
                <c:pt idx="4">
                  <c:v>158.71</c:v>
                </c:pt>
                <c:pt idx="5">
                  <c:v>158.66</c:v>
                </c:pt>
                <c:pt idx="6">
                  <c:v>157.19999999999999</c:v>
                </c:pt>
                <c:pt idx="7">
                  <c:v>157.6</c:v>
                </c:pt>
                <c:pt idx="8">
                  <c:v>160.97999999999999</c:v>
                </c:pt>
                <c:pt idx="9">
                  <c:v>159.31</c:v>
                </c:pt>
                <c:pt idx="10">
                  <c:v>160.22</c:v>
                </c:pt>
                <c:pt idx="11">
                  <c:v>164.42</c:v>
                </c:pt>
                <c:pt idx="12">
                  <c:v>164.5</c:v>
                </c:pt>
                <c:pt idx="13">
                  <c:v>167.89</c:v>
                </c:pt>
                <c:pt idx="14">
                  <c:v>165.49</c:v>
                </c:pt>
                <c:pt idx="15">
                  <c:v>172.4</c:v>
                </c:pt>
                <c:pt idx="16">
                  <c:v>171.75</c:v>
                </c:pt>
                <c:pt idx="17">
                  <c:v>174.16</c:v>
                </c:pt>
                <c:pt idx="18">
                  <c:v>174.25</c:v>
                </c:pt>
                <c:pt idx="19">
                  <c:v>173.38</c:v>
                </c:pt>
                <c:pt idx="20">
                  <c:v>171.39</c:v>
                </c:pt>
                <c:pt idx="21">
                  <c:v>171.26</c:v>
                </c:pt>
                <c:pt idx="22">
                  <c:v>173.83</c:v>
                </c:pt>
                <c:pt idx="23">
                  <c:v>174.72</c:v>
                </c:pt>
                <c:pt idx="24">
                  <c:v>177</c:v>
                </c:pt>
                <c:pt idx="25">
                  <c:v>179.38</c:v>
                </c:pt>
                <c:pt idx="26">
                  <c:v>179.89</c:v>
                </c:pt>
                <c:pt idx="27">
                  <c:v>183.3</c:v>
                </c:pt>
                <c:pt idx="28">
                  <c:v>176.54</c:v>
                </c:pt>
                <c:pt idx="29">
                  <c:v>180.2</c:v>
                </c:pt>
                <c:pt idx="30">
                  <c:v>180.26</c:v>
                </c:pt>
                <c:pt idx="31">
                  <c:v>179.9</c:v>
                </c:pt>
                <c:pt idx="32">
                  <c:v>183.88</c:v>
                </c:pt>
                <c:pt idx="33">
                  <c:v>183.3</c:v>
                </c:pt>
                <c:pt idx="34">
                  <c:v>183.84</c:v>
                </c:pt>
                <c:pt idx="35">
                  <c:v>184.48</c:v>
                </c:pt>
                <c:pt idx="36">
                  <c:v>183.97</c:v>
                </c:pt>
                <c:pt idx="37">
                  <c:v>183.02</c:v>
                </c:pt>
                <c:pt idx="38">
                  <c:v>181.9</c:v>
                </c:pt>
                <c:pt idx="39">
                  <c:v>182.9375</c:v>
                </c:pt>
                <c:pt idx="40">
                  <c:v>182.5</c:v>
                </c:pt>
                <c:pt idx="41">
                  <c:v>176</c:v>
                </c:pt>
                <c:pt idx="42">
                  <c:v>176.9</c:v>
                </c:pt>
                <c:pt idx="43">
                  <c:v>178.59</c:v>
                </c:pt>
                <c:pt idx="44">
                  <c:v>181.91</c:v>
                </c:pt>
                <c:pt idx="45">
                  <c:v>182.39</c:v>
                </c:pt>
                <c:pt idx="46">
                  <c:v>182.49</c:v>
                </c:pt>
                <c:pt idx="47">
                  <c:v>184.47</c:v>
                </c:pt>
                <c:pt idx="48">
                  <c:v>178.15</c:v>
                </c:pt>
                <c:pt idx="49">
                  <c:v>172.37899999999999</c:v>
                </c:pt>
                <c:pt idx="50">
                  <c:v>172.41</c:v>
                </c:pt>
                <c:pt idx="51">
                  <c:v>171.86</c:v>
                </c:pt>
                <c:pt idx="52">
                  <c:v>169.03</c:v>
                </c:pt>
                <c:pt idx="53">
                  <c:v>170.96</c:v>
                </c:pt>
                <c:pt idx="54">
                  <c:v>170.98</c:v>
                </c:pt>
                <c:pt idx="55">
                  <c:v>179.29</c:v>
                </c:pt>
                <c:pt idx="56">
                  <c:v>180.28</c:v>
                </c:pt>
                <c:pt idx="57">
                  <c:v>178.595</c:v>
                </c:pt>
                <c:pt idx="58">
                  <c:v>178.85</c:v>
                </c:pt>
                <c:pt idx="59">
                  <c:v>177.5</c:v>
                </c:pt>
                <c:pt idx="60">
                  <c:v>173.2</c:v>
                </c:pt>
                <c:pt idx="61">
                  <c:v>177.1</c:v>
                </c:pt>
                <c:pt idx="62">
                  <c:v>178.08</c:v>
                </c:pt>
                <c:pt idx="63">
                  <c:v>184.55</c:v>
                </c:pt>
                <c:pt idx="64">
                  <c:v>182.42</c:v>
                </c:pt>
                <c:pt idx="65">
                  <c:v>179.78</c:v>
                </c:pt>
                <c:pt idx="66">
                  <c:v>180.26</c:v>
                </c:pt>
                <c:pt idx="67">
                  <c:v>179.77</c:v>
                </c:pt>
                <c:pt idx="68">
                  <c:v>184</c:v>
                </c:pt>
                <c:pt idx="69">
                  <c:v>187.35</c:v>
                </c:pt>
                <c:pt idx="70">
                  <c:v>188.14</c:v>
                </c:pt>
                <c:pt idx="71">
                  <c:v>191.05</c:v>
                </c:pt>
                <c:pt idx="72">
                  <c:v>190.36</c:v>
                </c:pt>
                <c:pt idx="73">
                  <c:v>187.23</c:v>
                </c:pt>
                <c:pt idx="74">
                  <c:v>189.06</c:v>
                </c:pt>
                <c:pt idx="75">
                  <c:v>189.6</c:v>
                </c:pt>
                <c:pt idx="76">
                  <c:v>195.3</c:v>
                </c:pt>
                <c:pt idx="77">
                  <c:v>195.62</c:v>
                </c:pt>
                <c:pt idx="78">
                  <c:v>190.10990000000001</c:v>
                </c:pt>
                <c:pt idx="79">
                  <c:v>184.8</c:v>
                </c:pt>
                <c:pt idx="80">
                  <c:v>184.87</c:v>
                </c:pt>
                <c:pt idx="81">
                  <c:v>183.28</c:v>
                </c:pt>
                <c:pt idx="82">
                  <c:v>184.1</c:v>
                </c:pt>
                <c:pt idx="83">
                  <c:v>185.2</c:v>
                </c:pt>
                <c:pt idx="84">
                  <c:v>182.785</c:v>
                </c:pt>
                <c:pt idx="85">
                  <c:v>183.44</c:v>
                </c:pt>
                <c:pt idx="86">
                  <c:v>183.03</c:v>
                </c:pt>
                <c:pt idx="87">
                  <c:v>187.47</c:v>
                </c:pt>
                <c:pt idx="88">
                  <c:v>192</c:v>
                </c:pt>
                <c:pt idx="89">
                  <c:v>203.15</c:v>
                </c:pt>
                <c:pt idx="90">
                  <c:v>212.18989999999999</c:v>
                </c:pt>
                <c:pt idx="91">
                  <c:v>206.16</c:v>
                </c:pt>
                <c:pt idx="92">
                  <c:v>207.97</c:v>
                </c:pt>
                <c:pt idx="93">
                  <c:v>211.33500000000001</c:v>
                </c:pt>
                <c:pt idx="94">
                  <c:v>203.9699</c:v>
                </c:pt>
                <c:pt idx="95">
                  <c:v>202.92</c:v>
                </c:pt>
                <c:pt idx="96">
                  <c:v>197.62</c:v>
                </c:pt>
                <c:pt idx="97">
                  <c:v>188.32</c:v>
                </c:pt>
                <c:pt idx="98">
                  <c:v>199.94</c:v>
                </c:pt>
                <c:pt idx="99">
                  <c:v>195.42</c:v>
                </c:pt>
                <c:pt idx="100">
                  <c:v>195.89</c:v>
                </c:pt>
                <c:pt idx="101">
                  <c:v>191.44</c:v>
                </c:pt>
                <c:pt idx="102">
                  <c:v>191.01</c:v>
                </c:pt>
                <c:pt idx="103">
                  <c:v>189</c:v>
                </c:pt>
                <c:pt idx="104">
                  <c:v>184.8</c:v>
                </c:pt>
                <c:pt idx="105">
                  <c:v>187.85499999999999</c:v>
                </c:pt>
                <c:pt idx="106">
                  <c:v>196</c:v>
                </c:pt>
                <c:pt idx="107">
                  <c:v>184.56</c:v>
                </c:pt>
                <c:pt idx="108">
                  <c:v>183.5</c:v>
                </c:pt>
                <c:pt idx="109">
                  <c:v>178.16</c:v>
                </c:pt>
                <c:pt idx="110">
                  <c:v>182.91</c:v>
                </c:pt>
                <c:pt idx="111">
                  <c:v>179.29</c:v>
                </c:pt>
                <c:pt idx="112">
                  <c:v>180.3</c:v>
                </c:pt>
                <c:pt idx="113">
                  <c:v>185.66</c:v>
                </c:pt>
                <c:pt idx="114">
                  <c:v>182.45</c:v>
                </c:pt>
                <c:pt idx="115">
                  <c:v>184.51499999999999</c:v>
                </c:pt>
                <c:pt idx="116">
                  <c:v>184.66</c:v>
                </c:pt>
                <c:pt idx="117">
                  <c:v>188</c:v>
                </c:pt>
                <c:pt idx="118">
                  <c:v>185.7167</c:v>
                </c:pt>
                <c:pt idx="119">
                  <c:v>185.48</c:v>
                </c:pt>
                <c:pt idx="120">
                  <c:v>181.32</c:v>
                </c:pt>
                <c:pt idx="121">
                  <c:v>182.82</c:v>
                </c:pt>
                <c:pt idx="122">
                  <c:v>178.41499999999999</c:v>
                </c:pt>
                <c:pt idx="123">
                  <c:v>178.49</c:v>
                </c:pt>
                <c:pt idx="124">
                  <c:v>176.13</c:v>
                </c:pt>
                <c:pt idx="125">
                  <c:v>176.15</c:v>
                </c:pt>
                <c:pt idx="126">
                  <c:v>181.45</c:v>
                </c:pt>
                <c:pt idx="127">
                  <c:v>184.16</c:v>
                </c:pt>
                <c:pt idx="128">
                  <c:v>189.33</c:v>
                </c:pt>
                <c:pt idx="129">
                  <c:v>188.91</c:v>
                </c:pt>
                <c:pt idx="130">
                  <c:v>192.69</c:v>
                </c:pt>
                <c:pt idx="131">
                  <c:v>188.755</c:v>
                </c:pt>
                <c:pt idx="132">
                  <c:v>188.99</c:v>
                </c:pt>
                <c:pt idx="133">
                  <c:v>190.56</c:v>
                </c:pt>
                <c:pt idx="134">
                  <c:v>192.9299</c:v>
                </c:pt>
                <c:pt idx="135">
                  <c:v>193.63</c:v>
                </c:pt>
                <c:pt idx="136">
                  <c:v>192.17400000000001</c:v>
                </c:pt>
                <c:pt idx="137">
                  <c:v>191.37</c:v>
                </c:pt>
                <c:pt idx="138">
                  <c:v>189.55</c:v>
                </c:pt>
                <c:pt idx="139">
                  <c:v>186.34</c:v>
                </c:pt>
                <c:pt idx="140">
                  <c:v>187.12</c:v>
                </c:pt>
                <c:pt idx="141">
                  <c:v>188.10990000000001</c:v>
                </c:pt>
                <c:pt idx="142">
                  <c:v>184.46</c:v>
                </c:pt>
                <c:pt idx="143">
                  <c:v>189.7</c:v>
                </c:pt>
                <c:pt idx="144">
                  <c:v>190.44</c:v>
                </c:pt>
                <c:pt idx="145">
                  <c:v>182.37860000000001</c:v>
                </c:pt>
                <c:pt idx="146">
                  <c:v>185.37899999999999</c:v>
                </c:pt>
                <c:pt idx="147">
                  <c:v>186.17</c:v>
                </c:pt>
                <c:pt idx="148">
                  <c:v>189.6</c:v>
                </c:pt>
                <c:pt idx="149">
                  <c:v>189.12</c:v>
                </c:pt>
                <c:pt idx="150">
                  <c:v>190</c:v>
                </c:pt>
                <c:pt idx="151">
                  <c:v>192.35</c:v>
                </c:pt>
                <c:pt idx="152">
                  <c:v>193.48</c:v>
                </c:pt>
                <c:pt idx="153">
                  <c:v>194.49</c:v>
                </c:pt>
                <c:pt idx="154">
                  <c:v>190.3</c:v>
                </c:pt>
                <c:pt idx="155">
                  <c:v>186.27</c:v>
                </c:pt>
                <c:pt idx="156">
                  <c:v>179.58</c:v>
                </c:pt>
                <c:pt idx="157">
                  <c:v>176.815</c:v>
                </c:pt>
                <c:pt idx="158">
                  <c:v>187</c:v>
                </c:pt>
                <c:pt idx="159">
                  <c:v>193.66</c:v>
                </c:pt>
                <c:pt idx="160">
                  <c:v>192.48</c:v>
                </c:pt>
                <c:pt idx="161">
                  <c:v>193.26</c:v>
                </c:pt>
                <c:pt idx="162">
                  <c:v>193.61</c:v>
                </c:pt>
                <c:pt idx="163">
                  <c:v>187.5</c:v>
                </c:pt>
                <c:pt idx="164">
                  <c:v>187.15</c:v>
                </c:pt>
                <c:pt idx="165">
                  <c:v>190.37</c:v>
                </c:pt>
                <c:pt idx="166">
                  <c:v>188.43</c:v>
                </c:pt>
                <c:pt idx="167">
                  <c:v>190.33</c:v>
                </c:pt>
                <c:pt idx="168">
                  <c:v>193.95</c:v>
                </c:pt>
                <c:pt idx="169">
                  <c:v>193.77</c:v>
                </c:pt>
                <c:pt idx="170">
                  <c:v>197.62989999999999</c:v>
                </c:pt>
                <c:pt idx="171">
                  <c:v>194.29</c:v>
                </c:pt>
                <c:pt idx="172">
                  <c:v>182.59</c:v>
                </c:pt>
                <c:pt idx="173">
                  <c:v>183.46</c:v>
                </c:pt>
                <c:pt idx="174">
                  <c:v>180.9</c:v>
                </c:pt>
                <c:pt idx="175">
                  <c:v>184.7</c:v>
                </c:pt>
                <c:pt idx="176">
                  <c:v>184.06</c:v>
                </c:pt>
                <c:pt idx="177">
                  <c:v>182.7561</c:v>
                </c:pt>
                <c:pt idx="178">
                  <c:v>182.91</c:v>
                </c:pt>
                <c:pt idx="179">
                  <c:v>186.44</c:v>
                </c:pt>
                <c:pt idx="180">
                  <c:v>187.62</c:v>
                </c:pt>
                <c:pt idx="181">
                  <c:v>184.94</c:v>
                </c:pt>
                <c:pt idx="182">
                  <c:v>186.09</c:v>
                </c:pt>
                <c:pt idx="183">
                  <c:v>188.88</c:v>
                </c:pt>
                <c:pt idx="184">
                  <c:v>185.4</c:v>
                </c:pt>
                <c:pt idx="185">
                  <c:v>183.38</c:v>
                </c:pt>
                <c:pt idx="186">
                  <c:v>179.98</c:v>
                </c:pt>
                <c:pt idx="187">
                  <c:v>178.26</c:v>
                </c:pt>
                <c:pt idx="188">
                  <c:v>178.37</c:v>
                </c:pt>
                <c:pt idx="189">
                  <c:v>176.22</c:v>
                </c:pt>
                <c:pt idx="190">
                  <c:v>181.22</c:v>
                </c:pt>
                <c:pt idx="191">
                  <c:v>176.51</c:v>
                </c:pt>
                <c:pt idx="192">
                  <c:v>170.97</c:v>
                </c:pt>
                <c:pt idx="193">
                  <c:v>169.45</c:v>
                </c:pt>
                <c:pt idx="194">
                  <c:v>174.62</c:v>
                </c:pt>
                <c:pt idx="195">
                  <c:v>177.37</c:v>
                </c:pt>
                <c:pt idx="196">
                  <c:v>177.49</c:v>
                </c:pt>
                <c:pt idx="197">
                  <c:v>177.79</c:v>
                </c:pt>
              </c:numCache>
            </c:numRef>
          </c:val>
          <c:smooth val="0"/>
          <c:extLst>
            <c:ext xmlns:c16="http://schemas.microsoft.com/office/drawing/2014/chart" uri="{C3380CC4-5D6E-409C-BE32-E72D297353CC}">
              <c16:uniqueId val="{000000D4-EFC0-4EC6-AF5E-2F0BF369923C}"/>
            </c:ext>
          </c:extLst>
        </c:ser>
        <c:ser>
          <c:idx val="2"/>
          <c:order val="2"/>
          <c:tx>
            <c:strRef>
              <c:f>'Company Analysis'!$D$28</c:f>
              <c:strCache>
                <c:ptCount val="1"/>
                <c:pt idx="0">
                  <c:v>Low Price</c:v>
                </c:pt>
              </c:strCache>
            </c:strRef>
          </c:tx>
          <c:spPr>
            <a:ln w="25400" cap="rnd">
              <a:noFill/>
              <a:round/>
            </a:ln>
            <a:effectLst/>
          </c:spPr>
          <c:marker>
            <c:symbol val="none"/>
          </c:marker>
          <c:cat>
            <c:numRef>
              <c:f>'Company Analysis'!$A$29:$A$226</c:f>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f>'Company Analysis'!$D$29:$D$226</c:f>
              <c:numCache>
                <c:formatCode>_([$$-409]* #,##0.00_);_([$$-409]* \(#,##0.00\);_([$$-409]* "-"??_);_(@_)</c:formatCode>
                <c:ptCount val="198"/>
                <c:pt idx="0">
                  <c:v>142.03</c:v>
                </c:pt>
                <c:pt idx="1">
                  <c:v>145.5</c:v>
                </c:pt>
                <c:pt idx="2">
                  <c:v>149.26</c:v>
                </c:pt>
                <c:pt idx="3">
                  <c:v>154</c:v>
                </c:pt>
                <c:pt idx="4">
                  <c:v>155.255</c:v>
                </c:pt>
                <c:pt idx="5">
                  <c:v>155.96</c:v>
                </c:pt>
                <c:pt idx="6">
                  <c:v>151.49</c:v>
                </c:pt>
                <c:pt idx="7">
                  <c:v>152.97</c:v>
                </c:pt>
                <c:pt idx="8">
                  <c:v>157.77000000000001</c:v>
                </c:pt>
                <c:pt idx="9">
                  <c:v>157.34200000000001</c:v>
                </c:pt>
                <c:pt idx="10">
                  <c:v>158.38999999999999</c:v>
                </c:pt>
                <c:pt idx="11">
                  <c:v>161.16</c:v>
                </c:pt>
                <c:pt idx="12">
                  <c:v>161.61000000000001</c:v>
                </c:pt>
                <c:pt idx="13">
                  <c:v>163.47</c:v>
                </c:pt>
                <c:pt idx="14">
                  <c:v>162.02000000000001</c:v>
                </c:pt>
                <c:pt idx="15">
                  <c:v>169.19499999999999</c:v>
                </c:pt>
                <c:pt idx="16">
                  <c:v>168.9</c:v>
                </c:pt>
                <c:pt idx="17">
                  <c:v>170.83</c:v>
                </c:pt>
                <c:pt idx="18">
                  <c:v>171.26</c:v>
                </c:pt>
                <c:pt idx="19">
                  <c:v>171</c:v>
                </c:pt>
                <c:pt idx="20">
                  <c:v>164.58</c:v>
                </c:pt>
                <c:pt idx="21">
                  <c:v>167.97</c:v>
                </c:pt>
                <c:pt idx="22">
                  <c:v>171.3</c:v>
                </c:pt>
                <c:pt idx="23">
                  <c:v>172.96</c:v>
                </c:pt>
                <c:pt idx="24">
                  <c:v>173.97</c:v>
                </c:pt>
                <c:pt idx="25">
                  <c:v>175.02</c:v>
                </c:pt>
                <c:pt idx="26">
                  <c:v>176.04</c:v>
                </c:pt>
                <c:pt idx="27">
                  <c:v>175.93</c:v>
                </c:pt>
                <c:pt idx="28">
                  <c:v>170.89</c:v>
                </c:pt>
                <c:pt idx="29">
                  <c:v>174.52</c:v>
                </c:pt>
                <c:pt idx="30">
                  <c:v>175.9</c:v>
                </c:pt>
                <c:pt idx="31">
                  <c:v>176.25</c:v>
                </c:pt>
                <c:pt idx="32">
                  <c:v>178.79499999999999</c:v>
                </c:pt>
                <c:pt idx="33">
                  <c:v>180.4</c:v>
                </c:pt>
                <c:pt idx="34">
                  <c:v>180.25</c:v>
                </c:pt>
                <c:pt idx="35">
                  <c:v>179.46</c:v>
                </c:pt>
                <c:pt idx="36">
                  <c:v>179.35</c:v>
                </c:pt>
                <c:pt idx="37">
                  <c:v>179.46</c:v>
                </c:pt>
                <c:pt idx="38">
                  <c:v>178.04169999999999</c:v>
                </c:pt>
                <c:pt idx="39">
                  <c:v>180.59</c:v>
                </c:pt>
                <c:pt idx="40">
                  <c:v>175.49</c:v>
                </c:pt>
                <c:pt idx="41">
                  <c:v>168.80099999999999</c:v>
                </c:pt>
                <c:pt idx="42">
                  <c:v>173.81</c:v>
                </c:pt>
                <c:pt idx="43">
                  <c:v>171.2</c:v>
                </c:pt>
                <c:pt idx="44">
                  <c:v>176.57</c:v>
                </c:pt>
                <c:pt idx="45">
                  <c:v>178.81</c:v>
                </c:pt>
                <c:pt idx="46">
                  <c:v>179.1</c:v>
                </c:pt>
                <c:pt idx="47">
                  <c:v>176.41</c:v>
                </c:pt>
                <c:pt idx="48">
                  <c:v>173.14500000000001</c:v>
                </c:pt>
                <c:pt idx="49">
                  <c:v>167.22</c:v>
                </c:pt>
                <c:pt idx="50">
                  <c:v>168.875</c:v>
                </c:pt>
                <c:pt idx="51">
                  <c:v>169.41</c:v>
                </c:pt>
                <c:pt idx="52">
                  <c:v>164.07</c:v>
                </c:pt>
                <c:pt idx="53">
                  <c:v>167.35</c:v>
                </c:pt>
                <c:pt idx="54">
                  <c:v>166.74010000000001</c:v>
                </c:pt>
                <c:pt idx="55">
                  <c:v>175.47</c:v>
                </c:pt>
                <c:pt idx="56">
                  <c:v>176.48</c:v>
                </c:pt>
                <c:pt idx="57">
                  <c:v>176.45</c:v>
                </c:pt>
                <c:pt idx="58">
                  <c:v>174.51</c:v>
                </c:pt>
                <c:pt idx="59">
                  <c:v>174.38</c:v>
                </c:pt>
                <c:pt idx="60">
                  <c:v>168.41</c:v>
                </c:pt>
                <c:pt idx="61">
                  <c:v>172.96</c:v>
                </c:pt>
                <c:pt idx="62">
                  <c:v>175.18</c:v>
                </c:pt>
                <c:pt idx="63">
                  <c:v>174.70529999999999</c:v>
                </c:pt>
                <c:pt idx="64">
                  <c:v>176.21</c:v>
                </c:pt>
                <c:pt idx="65">
                  <c:v>175.4</c:v>
                </c:pt>
                <c:pt idx="66">
                  <c:v>173.125</c:v>
                </c:pt>
                <c:pt idx="67">
                  <c:v>174.93</c:v>
                </c:pt>
                <c:pt idx="68">
                  <c:v>180.32</c:v>
                </c:pt>
                <c:pt idx="69">
                  <c:v>181.48</c:v>
                </c:pt>
                <c:pt idx="70">
                  <c:v>183.9</c:v>
                </c:pt>
                <c:pt idx="71">
                  <c:v>188.06</c:v>
                </c:pt>
                <c:pt idx="72">
                  <c:v>185.38</c:v>
                </c:pt>
                <c:pt idx="73">
                  <c:v>183.33</c:v>
                </c:pt>
                <c:pt idx="74">
                  <c:v>184</c:v>
                </c:pt>
                <c:pt idx="75">
                  <c:v>186.54</c:v>
                </c:pt>
                <c:pt idx="76">
                  <c:v>191.06</c:v>
                </c:pt>
                <c:pt idx="77">
                  <c:v>182.05</c:v>
                </c:pt>
                <c:pt idx="78">
                  <c:v>185.96</c:v>
                </c:pt>
                <c:pt idx="79">
                  <c:v>179.7</c:v>
                </c:pt>
                <c:pt idx="80">
                  <c:v>177.29</c:v>
                </c:pt>
                <c:pt idx="81">
                  <c:v>179.77</c:v>
                </c:pt>
                <c:pt idx="82">
                  <c:v>179.75</c:v>
                </c:pt>
                <c:pt idx="83">
                  <c:v>181.73</c:v>
                </c:pt>
                <c:pt idx="84">
                  <c:v>179.8</c:v>
                </c:pt>
                <c:pt idx="85">
                  <c:v>176.76</c:v>
                </c:pt>
                <c:pt idx="86">
                  <c:v>179.7901</c:v>
                </c:pt>
                <c:pt idx="87">
                  <c:v>183.5</c:v>
                </c:pt>
                <c:pt idx="88">
                  <c:v>188.43180000000001</c:v>
                </c:pt>
                <c:pt idx="89">
                  <c:v>191.91</c:v>
                </c:pt>
                <c:pt idx="90">
                  <c:v>204.77500000000001</c:v>
                </c:pt>
                <c:pt idx="91">
                  <c:v>201.41</c:v>
                </c:pt>
                <c:pt idx="92">
                  <c:v>202.07</c:v>
                </c:pt>
                <c:pt idx="93">
                  <c:v>205.56</c:v>
                </c:pt>
                <c:pt idx="94">
                  <c:v>197.93</c:v>
                </c:pt>
                <c:pt idx="95">
                  <c:v>194.65</c:v>
                </c:pt>
                <c:pt idx="96">
                  <c:v>186.38</c:v>
                </c:pt>
                <c:pt idx="97">
                  <c:v>178.91</c:v>
                </c:pt>
                <c:pt idx="98">
                  <c:v>193.79</c:v>
                </c:pt>
                <c:pt idx="99">
                  <c:v>191.3</c:v>
                </c:pt>
                <c:pt idx="100">
                  <c:v>191.13</c:v>
                </c:pt>
                <c:pt idx="101">
                  <c:v>183.85</c:v>
                </c:pt>
                <c:pt idx="102">
                  <c:v>180.58</c:v>
                </c:pt>
                <c:pt idx="103">
                  <c:v>184.32</c:v>
                </c:pt>
                <c:pt idx="104">
                  <c:v>179.65</c:v>
                </c:pt>
                <c:pt idx="105">
                  <c:v>182.83009999999999</c:v>
                </c:pt>
                <c:pt idx="106">
                  <c:v>179.85</c:v>
                </c:pt>
                <c:pt idx="107">
                  <c:v>172.93</c:v>
                </c:pt>
                <c:pt idx="108">
                  <c:v>176.48</c:v>
                </c:pt>
                <c:pt idx="109">
                  <c:v>169.55</c:v>
                </c:pt>
                <c:pt idx="110">
                  <c:v>178.24</c:v>
                </c:pt>
                <c:pt idx="111">
                  <c:v>176.5</c:v>
                </c:pt>
                <c:pt idx="112">
                  <c:v>173.68</c:v>
                </c:pt>
                <c:pt idx="113">
                  <c:v>180</c:v>
                </c:pt>
                <c:pt idx="114">
                  <c:v>179.11009999999999</c:v>
                </c:pt>
                <c:pt idx="115">
                  <c:v>179.96</c:v>
                </c:pt>
                <c:pt idx="116">
                  <c:v>180.91</c:v>
                </c:pt>
                <c:pt idx="117">
                  <c:v>182.4</c:v>
                </c:pt>
                <c:pt idx="118">
                  <c:v>183.32</c:v>
                </c:pt>
                <c:pt idx="119">
                  <c:v>182.035</c:v>
                </c:pt>
                <c:pt idx="120">
                  <c:v>176.62</c:v>
                </c:pt>
                <c:pt idx="121">
                  <c:v>174.62</c:v>
                </c:pt>
                <c:pt idx="122">
                  <c:v>175.03</c:v>
                </c:pt>
                <c:pt idx="123">
                  <c:v>174.9</c:v>
                </c:pt>
                <c:pt idx="124">
                  <c:v>170.31</c:v>
                </c:pt>
                <c:pt idx="125">
                  <c:v>171.82</c:v>
                </c:pt>
                <c:pt idx="126">
                  <c:v>176.34</c:v>
                </c:pt>
                <c:pt idx="127">
                  <c:v>182.35</c:v>
                </c:pt>
                <c:pt idx="128">
                  <c:v>182.9</c:v>
                </c:pt>
                <c:pt idx="129">
                  <c:v>186.59</c:v>
                </c:pt>
                <c:pt idx="130">
                  <c:v>188</c:v>
                </c:pt>
                <c:pt idx="131">
                  <c:v>185.91</c:v>
                </c:pt>
                <c:pt idx="132">
                  <c:v>186.93</c:v>
                </c:pt>
                <c:pt idx="133">
                  <c:v>186.49</c:v>
                </c:pt>
                <c:pt idx="134">
                  <c:v>188.26</c:v>
                </c:pt>
                <c:pt idx="135">
                  <c:v>186.15</c:v>
                </c:pt>
                <c:pt idx="136">
                  <c:v>186.82</c:v>
                </c:pt>
                <c:pt idx="137">
                  <c:v>186.56</c:v>
                </c:pt>
                <c:pt idx="138">
                  <c:v>183.71</c:v>
                </c:pt>
                <c:pt idx="139">
                  <c:v>183.67009999999999</c:v>
                </c:pt>
                <c:pt idx="140">
                  <c:v>183.02</c:v>
                </c:pt>
                <c:pt idx="141">
                  <c:v>183.4</c:v>
                </c:pt>
                <c:pt idx="142">
                  <c:v>180.8</c:v>
                </c:pt>
                <c:pt idx="143">
                  <c:v>186.33</c:v>
                </c:pt>
                <c:pt idx="144">
                  <c:v>186.08</c:v>
                </c:pt>
                <c:pt idx="145">
                  <c:v>177.61</c:v>
                </c:pt>
                <c:pt idx="146">
                  <c:v>178.4</c:v>
                </c:pt>
                <c:pt idx="147">
                  <c:v>183.93</c:v>
                </c:pt>
                <c:pt idx="148">
                  <c:v>186.82329999999999</c:v>
                </c:pt>
                <c:pt idx="149">
                  <c:v>185.99</c:v>
                </c:pt>
                <c:pt idx="150">
                  <c:v>185.7</c:v>
                </c:pt>
                <c:pt idx="151">
                  <c:v>189.84</c:v>
                </c:pt>
                <c:pt idx="152">
                  <c:v>186.06</c:v>
                </c:pt>
                <c:pt idx="153">
                  <c:v>189.47</c:v>
                </c:pt>
                <c:pt idx="154">
                  <c:v>184.88</c:v>
                </c:pt>
                <c:pt idx="155">
                  <c:v>176.23</c:v>
                </c:pt>
                <c:pt idx="156">
                  <c:v>171.91</c:v>
                </c:pt>
                <c:pt idx="157">
                  <c:v>171.03</c:v>
                </c:pt>
                <c:pt idx="158">
                  <c:v>174.6</c:v>
                </c:pt>
                <c:pt idx="159">
                  <c:v>183.95</c:v>
                </c:pt>
                <c:pt idx="160">
                  <c:v>188.12</c:v>
                </c:pt>
                <c:pt idx="161">
                  <c:v>188.77</c:v>
                </c:pt>
                <c:pt idx="162">
                  <c:v>186.51</c:v>
                </c:pt>
                <c:pt idx="163">
                  <c:v>181.59</c:v>
                </c:pt>
                <c:pt idx="164">
                  <c:v>179.18</c:v>
                </c:pt>
                <c:pt idx="165">
                  <c:v>186.76</c:v>
                </c:pt>
                <c:pt idx="166">
                  <c:v>185.66</c:v>
                </c:pt>
                <c:pt idx="167">
                  <c:v>185.93780000000001</c:v>
                </c:pt>
                <c:pt idx="168">
                  <c:v>189.57499999999999</c:v>
                </c:pt>
                <c:pt idx="169">
                  <c:v>187.4</c:v>
                </c:pt>
                <c:pt idx="170">
                  <c:v>193.79</c:v>
                </c:pt>
                <c:pt idx="171">
                  <c:v>184.315</c:v>
                </c:pt>
                <c:pt idx="172">
                  <c:v>176.38</c:v>
                </c:pt>
                <c:pt idx="173">
                  <c:v>174.64</c:v>
                </c:pt>
                <c:pt idx="174">
                  <c:v>176.92</c:v>
                </c:pt>
                <c:pt idx="175">
                  <c:v>180.06</c:v>
                </c:pt>
                <c:pt idx="176">
                  <c:v>177.88</c:v>
                </c:pt>
                <c:pt idx="177">
                  <c:v>176.8201</c:v>
                </c:pt>
                <c:pt idx="178">
                  <c:v>175.56</c:v>
                </c:pt>
                <c:pt idx="179">
                  <c:v>182.01</c:v>
                </c:pt>
                <c:pt idx="180">
                  <c:v>184.45</c:v>
                </c:pt>
                <c:pt idx="181">
                  <c:v>181.75</c:v>
                </c:pt>
                <c:pt idx="182">
                  <c:v>179.94</c:v>
                </c:pt>
                <c:pt idx="183">
                  <c:v>181.41</c:v>
                </c:pt>
                <c:pt idx="184">
                  <c:v>181.68039999999999</c:v>
                </c:pt>
                <c:pt idx="185">
                  <c:v>180.33</c:v>
                </c:pt>
                <c:pt idx="186">
                  <c:v>175.785</c:v>
                </c:pt>
                <c:pt idx="187">
                  <c:v>171.72</c:v>
                </c:pt>
                <c:pt idx="188">
                  <c:v>174.76</c:v>
                </c:pt>
                <c:pt idx="189">
                  <c:v>173.98</c:v>
                </c:pt>
                <c:pt idx="190">
                  <c:v>176.85</c:v>
                </c:pt>
                <c:pt idx="191">
                  <c:v>171.14</c:v>
                </c:pt>
                <c:pt idx="192">
                  <c:v>167.01</c:v>
                </c:pt>
                <c:pt idx="193">
                  <c:v>164.27</c:v>
                </c:pt>
                <c:pt idx="194">
                  <c:v>166.96</c:v>
                </c:pt>
                <c:pt idx="195">
                  <c:v>174.75</c:v>
                </c:pt>
                <c:pt idx="196">
                  <c:v>171.37</c:v>
                </c:pt>
                <c:pt idx="197">
                  <c:v>175.76</c:v>
                </c:pt>
              </c:numCache>
            </c:numRef>
          </c:val>
          <c:smooth val="0"/>
          <c:extLst>
            <c:ext xmlns:c16="http://schemas.microsoft.com/office/drawing/2014/chart" uri="{C3380CC4-5D6E-409C-BE32-E72D297353CC}">
              <c16:uniqueId val="{000000D5-EFC0-4EC6-AF5E-2F0BF369923C}"/>
            </c:ext>
          </c:extLst>
        </c:ser>
        <c:ser>
          <c:idx val="3"/>
          <c:order val="3"/>
          <c:tx>
            <c:strRef>
              <c:f>'Company Analysis'!$E$28</c:f>
              <c:strCache>
                <c:ptCount val="1"/>
                <c:pt idx="0">
                  <c:v>Closing Price</c:v>
                </c:pt>
              </c:strCache>
            </c:strRef>
          </c:tx>
          <c:spPr>
            <a:ln w="25400" cap="rnd">
              <a:noFill/>
              <a:round/>
            </a:ln>
            <a:effectLst/>
          </c:spPr>
          <c:marker>
            <c:symbol val="none"/>
          </c:marker>
          <c:cat>
            <c:numRef>
              <c:f>'Company Analysis'!$A$29:$A$226</c:f>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f>'Company Analysis'!$E$29:$E$226</c:f>
              <c:numCache>
                <c:formatCode>_([$$-409]* #,##0.00_);_([$$-409]* \(#,##0.00\);_([$$-409]* "-"??_);_(@_)</c:formatCode>
                <c:ptCount val="198"/>
                <c:pt idx="0">
                  <c:v>144.16999999999999</c:v>
                </c:pt>
                <c:pt idx="1">
                  <c:v>147.9</c:v>
                </c:pt>
                <c:pt idx="2">
                  <c:v>154.31</c:v>
                </c:pt>
                <c:pt idx="3">
                  <c:v>155.02000000000001</c:v>
                </c:pt>
                <c:pt idx="4">
                  <c:v>157.75</c:v>
                </c:pt>
                <c:pt idx="5">
                  <c:v>157.99</c:v>
                </c:pt>
                <c:pt idx="6">
                  <c:v>153.30000000000001</c:v>
                </c:pt>
                <c:pt idx="7">
                  <c:v>157.25</c:v>
                </c:pt>
                <c:pt idx="8">
                  <c:v>159.34</c:v>
                </c:pt>
                <c:pt idx="9">
                  <c:v>158.24</c:v>
                </c:pt>
                <c:pt idx="10">
                  <c:v>160</c:v>
                </c:pt>
                <c:pt idx="11">
                  <c:v>162.88</c:v>
                </c:pt>
                <c:pt idx="12">
                  <c:v>164.1</c:v>
                </c:pt>
                <c:pt idx="13">
                  <c:v>164.92</c:v>
                </c:pt>
                <c:pt idx="14">
                  <c:v>164.07</c:v>
                </c:pt>
                <c:pt idx="15">
                  <c:v>170.7</c:v>
                </c:pt>
                <c:pt idx="16">
                  <c:v>171.37</c:v>
                </c:pt>
                <c:pt idx="17">
                  <c:v>173</c:v>
                </c:pt>
                <c:pt idx="18">
                  <c:v>172.41</c:v>
                </c:pt>
                <c:pt idx="19">
                  <c:v>171.38</c:v>
                </c:pt>
                <c:pt idx="20">
                  <c:v>167.03</c:v>
                </c:pt>
                <c:pt idx="21">
                  <c:v>170.78</c:v>
                </c:pt>
                <c:pt idx="22">
                  <c:v>173.74</c:v>
                </c:pt>
                <c:pt idx="23">
                  <c:v>173.5</c:v>
                </c:pt>
                <c:pt idx="24">
                  <c:v>176.75</c:v>
                </c:pt>
                <c:pt idx="25">
                  <c:v>175.51</c:v>
                </c:pt>
                <c:pt idx="26">
                  <c:v>179.27</c:v>
                </c:pt>
                <c:pt idx="27">
                  <c:v>177.87</c:v>
                </c:pt>
                <c:pt idx="28">
                  <c:v>173.72</c:v>
                </c:pt>
                <c:pt idx="29">
                  <c:v>180</c:v>
                </c:pt>
                <c:pt idx="30">
                  <c:v>178.26</c:v>
                </c:pt>
                <c:pt idx="31">
                  <c:v>179.42</c:v>
                </c:pt>
                <c:pt idx="32">
                  <c:v>180.77</c:v>
                </c:pt>
                <c:pt idx="33">
                  <c:v>182.7</c:v>
                </c:pt>
                <c:pt idx="34">
                  <c:v>182.06</c:v>
                </c:pt>
                <c:pt idx="35">
                  <c:v>183.16</c:v>
                </c:pt>
                <c:pt idx="36">
                  <c:v>181.59</c:v>
                </c:pt>
                <c:pt idx="37">
                  <c:v>182.02</c:v>
                </c:pt>
                <c:pt idx="38">
                  <c:v>180.45</c:v>
                </c:pt>
                <c:pt idx="39">
                  <c:v>182.01</c:v>
                </c:pt>
                <c:pt idx="40">
                  <c:v>175.64</c:v>
                </c:pt>
                <c:pt idx="41">
                  <c:v>175.4</c:v>
                </c:pt>
                <c:pt idx="42">
                  <c:v>174.98</c:v>
                </c:pt>
                <c:pt idx="43">
                  <c:v>177.99</c:v>
                </c:pt>
                <c:pt idx="44">
                  <c:v>179.81</c:v>
                </c:pt>
                <c:pt idx="45">
                  <c:v>181.77</c:v>
                </c:pt>
                <c:pt idx="46">
                  <c:v>181.6</c:v>
                </c:pt>
                <c:pt idx="47">
                  <c:v>180.17</c:v>
                </c:pt>
                <c:pt idx="48">
                  <c:v>174.18</c:v>
                </c:pt>
                <c:pt idx="49">
                  <c:v>170.78</c:v>
                </c:pt>
                <c:pt idx="50">
                  <c:v>170.62</c:v>
                </c:pt>
                <c:pt idx="51">
                  <c:v>171.66</c:v>
                </c:pt>
                <c:pt idx="52">
                  <c:v>167.02</c:v>
                </c:pt>
                <c:pt idx="53">
                  <c:v>168.31</c:v>
                </c:pt>
                <c:pt idx="54">
                  <c:v>170.76</c:v>
                </c:pt>
                <c:pt idx="55">
                  <c:v>177.33</c:v>
                </c:pt>
                <c:pt idx="56">
                  <c:v>177.17</c:v>
                </c:pt>
                <c:pt idx="57">
                  <c:v>177.82</c:v>
                </c:pt>
                <c:pt idx="58">
                  <c:v>177.75</c:v>
                </c:pt>
                <c:pt idx="59">
                  <c:v>174.88</c:v>
                </c:pt>
                <c:pt idx="60">
                  <c:v>170.29</c:v>
                </c:pt>
                <c:pt idx="61">
                  <c:v>176.24</c:v>
                </c:pt>
                <c:pt idx="62">
                  <c:v>176.67</c:v>
                </c:pt>
                <c:pt idx="63">
                  <c:v>183.61</c:v>
                </c:pt>
                <c:pt idx="64">
                  <c:v>178.43</c:v>
                </c:pt>
                <c:pt idx="65">
                  <c:v>176.97</c:v>
                </c:pt>
                <c:pt idx="66">
                  <c:v>177.69</c:v>
                </c:pt>
                <c:pt idx="67">
                  <c:v>178.19</c:v>
                </c:pt>
                <c:pt idx="68">
                  <c:v>181.85</c:v>
                </c:pt>
                <c:pt idx="69">
                  <c:v>186.58</c:v>
                </c:pt>
                <c:pt idx="70">
                  <c:v>187.24</c:v>
                </c:pt>
                <c:pt idx="71">
                  <c:v>188.89</c:v>
                </c:pt>
                <c:pt idx="72">
                  <c:v>187.62</c:v>
                </c:pt>
                <c:pt idx="73">
                  <c:v>185.54</c:v>
                </c:pt>
                <c:pt idx="74">
                  <c:v>185.04</c:v>
                </c:pt>
                <c:pt idx="75">
                  <c:v>189.11</c:v>
                </c:pt>
                <c:pt idx="76">
                  <c:v>192.57</c:v>
                </c:pt>
                <c:pt idx="77">
                  <c:v>183.16</c:v>
                </c:pt>
                <c:pt idx="78">
                  <c:v>188.32</c:v>
                </c:pt>
                <c:pt idx="79">
                  <c:v>180.03</c:v>
                </c:pt>
                <c:pt idx="80">
                  <c:v>179.83</c:v>
                </c:pt>
                <c:pt idx="81">
                  <c:v>181.81</c:v>
                </c:pt>
                <c:pt idx="82">
                  <c:v>183.22</c:v>
                </c:pt>
                <c:pt idx="83">
                  <c:v>182.64</c:v>
                </c:pt>
                <c:pt idx="84">
                  <c:v>181.16</c:v>
                </c:pt>
                <c:pt idx="85">
                  <c:v>180.28</c:v>
                </c:pt>
                <c:pt idx="86">
                  <c:v>182.16</c:v>
                </c:pt>
                <c:pt idx="87">
                  <c:v>186.26</c:v>
                </c:pt>
                <c:pt idx="88">
                  <c:v>191.49</c:v>
                </c:pt>
                <c:pt idx="89">
                  <c:v>201.03</c:v>
                </c:pt>
                <c:pt idx="90">
                  <c:v>207.04</c:v>
                </c:pt>
                <c:pt idx="91">
                  <c:v>202.89</c:v>
                </c:pt>
                <c:pt idx="92">
                  <c:v>202.49</c:v>
                </c:pt>
                <c:pt idx="93">
                  <c:v>206.88</c:v>
                </c:pt>
                <c:pt idx="94">
                  <c:v>198.69</c:v>
                </c:pt>
                <c:pt idx="95">
                  <c:v>195.21</c:v>
                </c:pt>
                <c:pt idx="96">
                  <c:v>188.08</c:v>
                </c:pt>
                <c:pt idx="97">
                  <c:v>188.15</c:v>
                </c:pt>
                <c:pt idx="98">
                  <c:v>199.05</c:v>
                </c:pt>
                <c:pt idx="99">
                  <c:v>193.16</c:v>
                </c:pt>
                <c:pt idx="100">
                  <c:v>193.8</c:v>
                </c:pt>
                <c:pt idx="101">
                  <c:v>186.86</c:v>
                </c:pt>
                <c:pt idx="102">
                  <c:v>190.17</c:v>
                </c:pt>
                <c:pt idx="103">
                  <c:v>186.6</c:v>
                </c:pt>
                <c:pt idx="104">
                  <c:v>181.36</c:v>
                </c:pt>
                <c:pt idx="105">
                  <c:v>186.52</c:v>
                </c:pt>
                <c:pt idx="106">
                  <c:v>180.64</c:v>
                </c:pt>
                <c:pt idx="107">
                  <c:v>178.88</c:v>
                </c:pt>
                <c:pt idx="108">
                  <c:v>182.55</c:v>
                </c:pt>
                <c:pt idx="109">
                  <c:v>177.82</c:v>
                </c:pt>
                <c:pt idx="110">
                  <c:v>180.26</c:v>
                </c:pt>
                <c:pt idx="111">
                  <c:v>177</c:v>
                </c:pt>
                <c:pt idx="112">
                  <c:v>179.92</c:v>
                </c:pt>
                <c:pt idx="113">
                  <c:v>181.46</c:v>
                </c:pt>
                <c:pt idx="114">
                  <c:v>179.59</c:v>
                </c:pt>
                <c:pt idx="115">
                  <c:v>183.38</c:v>
                </c:pt>
                <c:pt idx="116">
                  <c:v>182.41</c:v>
                </c:pt>
                <c:pt idx="117">
                  <c:v>185.55</c:v>
                </c:pt>
                <c:pt idx="118">
                  <c:v>184.97</c:v>
                </c:pt>
                <c:pt idx="119">
                  <c:v>183.78</c:v>
                </c:pt>
                <c:pt idx="120">
                  <c:v>180.93</c:v>
                </c:pt>
                <c:pt idx="121">
                  <c:v>175.02</c:v>
                </c:pt>
                <c:pt idx="122">
                  <c:v>176.29</c:v>
                </c:pt>
                <c:pt idx="123">
                  <c:v>177.72</c:v>
                </c:pt>
                <c:pt idx="124">
                  <c:v>170.94</c:v>
                </c:pt>
                <c:pt idx="125">
                  <c:v>174.14</c:v>
                </c:pt>
                <c:pt idx="126">
                  <c:v>180.99</c:v>
                </c:pt>
                <c:pt idx="127">
                  <c:v>183.69</c:v>
                </c:pt>
                <c:pt idx="128">
                  <c:v>189.21</c:v>
                </c:pt>
                <c:pt idx="129">
                  <c:v>188.61</c:v>
                </c:pt>
                <c:pt idx="130">
                  <c:v>190.53</c:v>
                </c:pt>
                <c:pt idx="131">
                  <c:v>188.22</c:v>
                </c:pt>
                <c:pt idx="132">
                  <c:v>187.54</c:v>
                </c:pt>
                <c:pt idx="133">
                  <c:v>186.5</c:v>
                </c:pt>
                <c:pt idx="134">
                  <c:v>188.85</c:v>
                </c:pt>
                <c:pt idx="135">
                  <c:v>188.12</c:v>
                </c:pt>
                <c:pt idx="136">
                  <c:v>187.24</c:v>
                </c:pt>
                <c:pt idx="137">
                  <c:v>189.11</c:v>
                </c:pt>
                <c:pt idx="138">
                  <c:v>185.04</c:v>
                </c:pt>
                <c:pt idx="139">
                  <c:v>184.86</c:v>
                </c:pt>
                <c:pt idx="140">
                  <c:v>184.94</c:v>
                </c:pt>
                <c:pt idx="141">
                  <c:v>185.81</c:v>
                </c:pt>
                <c:pt idx="142">
                  <c:v>183.14</c:v>
                </c:pt>
                <c:pt idx="143">
                  <c:v>187.05</c:v>
                </c:pt>
                <c:pt idx="144">
                  <c:v>186.23</c:v>
                </c:pt>
                <c:pt idx="145">
                  <c:v>178.07</c:v>
                </c:pt>
                <c:pt idx="146">
                  <c:v>183.32</c:v>
                </c:pt>
                <c:pt idx="147">
                  <c:v>184.84</c:v>
                </c:pt>
                <c:pt idx="148">
                  <c:v>187.67</c:v>
                </c:pt>
                <c:pt idx="149">
                  <c:v>186.47</c:v>
                </c:pt>
                <c:pt idx="150">
                  <c:v>188.52</c:v>
                </c:pt>
                <c:pt idx="151">
                  <c:v>191.52</c:v>
                </c:pt>
                <c:pt idx="152">
                  <c:v>192.51</c:v>
                </c:pt>
                <c:pt idx="153">
                  <c:v>191.13</c:v>
                </c:pt>
                <c:pt idx="154">
                  <c:v>185.61</c:v>
                </c:pt>
                <c:pt idx="155">
                  <c:v>180.34</c:v>
                </c:pt>
                <c:pt idx="156">
                  <c:v>174.19</c:v>
                </c:pt>
                <c:pt idx="157">
                  <c:v>171.88</c:v>
                </c:pt>
                <c:pt idx="158">
                  <c:v>185.41</c:v>
                </c:pt>
                <c:pt idx="159">
                  <c:v>190.04</c:v>
                </c:pt>
                <c:pt idx="160">
                  <c:v>188.54</c:v>
                </c:pt>
                <c:pt idx="161">
                  <c:v>190.05</c:v>
                </c:pt>
                <c:pt idx="162">
                  <c:v>186.94</c:v>
                </c:pt>
                <c:pt idx="163">
                  <c:v>182.81</c:v>
                </c:pt>
                <c:pt idx="164">
                  <c:v>184.97</c:v>
                </c:pt>
                <c:pt idx="165">
                  <c:v>187.98</c:v>
                </c:pt>
                <c:pt idx="166">
                  <c:v>187.9</c:v>
                </c:pt>
                <c:pt idx="167">
                  <c:v>189.82</c:v>
                </c:pt>
                <c:pt idx="168">
                  <c:v>191.55</c:v>
                </c:pt>
                <c:pt idx="169">
                  <c:v>192.85</c:v>
                </c:pt>
                <c:pt idx="170">
                  <c:v>195.56</c:v>
                </c:pt>
                <c:pt idx="171">
                  <c:v>184.89</c:v>
                </c:pt>
                <c:pt idx="172">
                  <c:v>177.19</c:v>
                </c:pt>
                <c:pt idx="173">
                  <c:v>182.48</c:v>
                </c:pt>
                <c:pt idx="174">
                  <c:v>180.05</c:v>
                </c:pt>
                <c:pt idx="175">
                  <c:v>183.04</c:v>
                </c:pt>
                <c:pt idx="176">
                  <c:v>183.34</c:v>
                </c:pt>
                <c:pt idx="177">
                  <c:v>177.82</c:v>
                </c:pt>
                <c:pt idx="178">
                  <c:v>182.65</c:v>
                </c:pt>
                <c:pt idx="179">
                  <c:v>184.77</c:v>
                </c:pt>
                <c:pt idx="180">
                  <c:v>186.03</c:v>
                </c:pt>
                <c:pt idx="181">
                  <c:v>183.14</c:v>
                </c:pt>
                <c:pt idx="182">
                  <c:v>180.25</c:v>
                </c:pt>
                <c:pt idx="183">
                  <c:v>183.22</c:v>
                </c:pt>
                <c:pt idx="184">
                  <c:v>181.93</c:v>
                </c:pt>
                <c:pt idx="185">
                  <c:v>180.4</c:v>
                </c:pt>
                <c:pt idx="186">
                  <c:v>178.56</c:v>
                </c:pt>
                <c:pt idx="187">
                  <c:v>172.7</c:v>
                </c:pt>
                <c:pt idx="188">
                  <c:v>175.64</c:v>
                </c:pt>
                <c:pt idx="189">
                  <c:v>175.2</c:v>
                </c:pt>
                <c:pt idx="190">
                  <c:v>178.68</c:v>
                </c:pt>
                <c:pt idx="191">
                  <c:v>171.24</c:v>
                </c:pt>
                <c:pt idx="192">
                  <c:v>167.52</c:v>
                </c:pt>
                <c:pt idx="193">
                  <c:v>165.17</c:v>
                </c:pt>
                <c:pt idx="194">
                  <c:v>174.4</c:v>
                </c:pt>
                <c:pt idx="195">
                  <c:v>175.75</c:v>
                </c:pt>
                <c:pt idx="196">
                  <c:v>177.39</c:v>
                </c:pt>
                <c:pt idx="197">
                  <c:v>177.64</c:v>
                </c:pt>
              </c:numCache>
            </c:numRef>
          </c:val>
          <c:smooth val="0"/>
          <c:extLst>
            <c:ext xmlns:c16="http://schemas.microsoft.com/office/drawing/2014/chart" uri="{C3380CC4-5D6E-409C-BE32-E72D297353CC}">
              <c16:uniqueId val="{000000D6-EFC0-4EC6-AF5E-2F0BF369923C}"/>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rgbClr val="00B050"/>
              </a:solidFill>
              <a:ln w="9525" cap="flat" cmpd="sng" algn="ctr">
                <a:solidFill>
                  <a:schemeClr val="tx1">
                    <a:lumMod val="65000"/>
                    <a:lumOff val="35000"/>
                  </a:schemeClr>
                </a:solidFill>
                <a:round/>
              </a:ln>
              <a:effectLst/>
            </c:spPr>
          </c:upBars>
          <c:downBars>
            <c:spPr>
              <a:solidFill>
                <a:srgbClr val="C00000"/>
              </a:solidFill>
              <a:ln w="9525" cap="flat" cmpd="sng" algn="ctr">
                <a:solidFill>
                  <a:schemeClr val="tx1">
                    <a:lumMod val="65000"/>
                    <a:lumOff val="35000"/>
                  </a:schemeClr>
                </a:solidFill>
                <a:round/>
              </a:ln>
              <a:effectLst/>
            </c:spPr>
          </c:downBars>
        </c:upDownBars>
        <c:axId val="410061936"/>
        <c:axId val="1152328047"/>
        <c:extLst>
          <c:ext xmlns:c15="http://schemas.microsoft.com/office/drawing/2012/chart" uri="{02D57815-91ED-43cb-92C2-25804820EDAC}">
            <c15:filteredLineSeries>
              <c15:ser>
                <c:idx val="4"/>
                <c:order val="4"/>
                <c:tx>
                  <c:strRef>
                    <c:extLst>
                      <c:ext uri="{02D57815-91ED-43cb-92C2-25804820EDAC}">
                        <c15:formulaRef>
                          <c15:sqref>'Company Analysis'!$F$28</c15:sqref>
                        </c15:formulaRef>
                      </c:ext>
                    </c:extLst>
                    <c:strCache>
                      <c:ptCount val="1"/>
                      <c:pt idx="0">
                        <c:v>NVDA</c:v>
                      </c:pt>
                    </c:strCache>
                  </c:strRef>
                </c:tx>
                <c:spPr>
                  <a:ln w="25400" cap="rnd">
                    <a:noFill/>
                    <a:round/>
                  </a:ln>
                  <a:effectLst/>
                </c:spPr>
                <c:marker>
                  <c:symbol val="none"/>
                </c:marker>
                <c:cat>
                  <c:numRef>
                    <c:extLst>
                      <c:ext uri="{02D57815-91ED-43cb-92C2-25804820EDAC}">
                        <c15:formulaRef>
                          <c15:sqref>'Company Analysis'!$A$29:$A$226</c15:sqref>
                        </c15:formulaRef>
                      </c:ext>
                    </c:extLst>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extLst>
                      <c:ext uri="{02D57815-91ED-43cb-92C2-25804820EDAC}">
                        <c15:formulaRef>
                          <c15:sqref>'Company Analysis'!$F$29:$F$226</c15:sqref>
                        </c15:formulaRef>
                      </c:ext>
                    </c:extLst>
                    <c:numCache>
                      <c:formatCode>0.00%</c:formatCode>
                      <c:ptCount val="198"/>
                      <c:pt idx="0">
                        <c:v>2.2245394508167756E-3</c:v>
                      </c:pt>
                      <c:pt idx="1">
                        <c:v>2.5872234167996243E-2</c:v>
                      </c:pt>
                      <c:pt idx="2">
                        <c:v>4.3340094658553055E-2</c:v>
                      </c:pt>
                      <c:pt idx="3">
                        <c:v>4.6011276002851922E-3</c:v>
                      </c:pt>
                      <c:pt idx="4">
                        <c:v>1.7610630886337179E-2</c:v>
                      </c:pt>
                      <c:pt idx="5">
                        <c:v>1.5213946117274744E-3</c:v>
                      </c:pt>
                      <c:pt idx="6">
                        <c:v>-2.9685423128046062E-2</c:v>
                      </c:pt>
                      <c:pt idx="7">
                        <c:v>2.5766470971950346E-2</c:v>
                      </c:pt>
                      <c:pt idx="8">
                        <c:v>1.3290937996820372E-2</c:v>
                      </c:pt>
                      <c:pt idx="9">
                        <c:v>-6.9034768419731036E-3</c:v>
                      </c:pt>
                      <c:pt idx="10">
                        <c:v>1.1122345803842207E-2</c:v>
                      </c:pt>
                      <c:pt idx="11">
                        <c:v>1.7999999999999971E-2</c:v>
                      </c:pt>
                      <c:pt idx="12">
                        <c:v>7.4901768172887951E-3</c:v>
                      </c:pt>
                      <c:pt idx="13">
                        <c:v>4.9969530773917928E-3</c:v>
                      </c:pt>
                      <c:pt idx="14">
                        <c:v>-5.1540140674265966E-3</c:v>
                      </c:pt>
                      <c:pt idx="15">
                        <c:v>4.0409581276284488E-2</c:v>
                      </c:pt>
                      <c:pt idx="16">
                        <c:v>3.9250146455771292E-3</c:v>
                      </c:pt>
                      <c:pt idx="17">
                        <c:v>9.5115831242340871E-3</c:v>
                      </c:pt>
                      <c:pt idx="18">
                        <c:v>-3.4104046242774762E-3</c:v>
                      </c:pt>
                      <c:pt idx="19">
                        <c:v>-5.9741314308914863E-3</c:v>
                      </c:pt>
                      <c:pt idx="20">
                        <c:v>-2.5382191620959241E-2</c:v>
                      </c:pt>
                      <c:pt idx="21">
                        <c:v>2.2451056696401843E-2</c:v>
                      </c:pt>
                      <c:pt idx="22">
                        <c:v>1.7332240309169737E-2</c:v>
                      </c:pt>
                      <c:pt idx="23">
                        <c:v>-1.3813744675953096E-3</c:v>
                      </c:pt>
                      <c:pt idx="24">
                        <c:v>1.8731988472622477E-2</c:v>
                      </c:pt>
                      <c:pt idx="25">
                        <c:v>-7.0155586987270674E-3</c:v>
                      </c:pt>
                      <c:pt idx="26">
                        <c:v>2.1423280724745138E-2</c:v>
                      </c:pt>
                      <c:pt idx="27">
                        <c:v>-7.8094494338149471E-3</c:v>
                      </c:pt>
                      <c:pt idx="28">
                        <c:v>-2.3331646708270117E-2</c:v>
                      </c:pt>
                      <c:pt idx="29">
                        <c:v>3.6150126640571038E-2</c:v>
                      </c:pt>
                      <c:pt idx="30">
                        <c:v>-9.6666666666667175E-3</c:v>
                      </c:pt>
                      <c:pt idx="31">
                        <c:v>6.5073488163356705E-3</c:v>
                      </c:pt>
                      <c:pt idx="32">
                        <c:v>7.5242447887639216E-3</c:v>
                      </c:pt>
                      <c:pt idx="33">
                        <c:v>1.0676550312551741E-2</c:v>
                      </c:pt>
                      <c:pt idx="34">
                        <c:v>-3.5030103995620492E-3</c:v>
                      </c:pt>
                      <c:pt idx="35">
                        <c:v>6.0419641876304202E-3</c:v>
                      </c:pt>
                      <c:pt idx="36">
                        <c:v>-8.5717405547062302E-3</c:v>
                      </c:pt>
                      <c:pt idx="37">
                        <c:v>2.3679718046148292E-3</c:v>
                      </c:pt>
                      <c:pt idx="38">
                        <c:v>-8.6254257773872179E-3</c:v>
                      </c:pt>
                      <c:pt idx="39">
                        <c:v>8.6450540315877109E-3</c:v>
                      </c:pt>
                      <c:pt idx="40">
                        <c:v>-3.4998077028734711E-2</c:v>
                      </c:pt>
                      <c:pt idx="41">
                        <c:v>-1.3664313368252146E-3</c:v>
                      </c:pt>
                      <c:pt idx="42">
                        <c:v>-2.3945267958951875E-3</c:v>
                      </c:pt>
                      <c:pt idx="43">
                        <c:v>1.7201965938964565E-2</c:v>
                      </c:pt>
                      <c:pt idx="44">
                        <c:v>1.0225293555817704E-2</c:v>
                      </c:pt>
                      <c:pt idx="45">
                        <c:v>1.0900394861242467E-2</c:v>
                      </c:pt>
                      <c:pt idx="46">
                        <c:v>-9.3524784067786711E-4</c:v>
                      </c:pt>
                      <c:pt idx="47">
                        <c:v>-7.8744493392070864E-3</c:v>
                      </c:pt>
                      <c:pt idx="48">
                        <c:v>-3.3246378420380647E-2</c:v>
                      </c:pt>
                      <c:pt idx="49">
                        <c:v>-1.9520036743598607E-2</c:v>
                      </c:pt>
                      <c:pt idx="50">
                        <c:v>-9.3687785454969307E-4</c:v>
                      </c:pt>
                      <c:pt idx="51">
                        <c:v>6.0954167155081E-3</c:v>
                      </c:pt>
                      <c:pt idx="52">
                        <c:v>-2.7030175929162219E-2</c:v>
                      </c:pt>
                      <c:pt idx="53">
                        <c:v>7.7236259130642557E-3</c:v>
                      </c:pt>
                      <c:pt idx="54">
                        <c:v>1.4556473174499368E-2</c:v>
                      </c:pt>
                      <c:pt idx="55">
                        <c:v>3.8475052705551779E-2</c:v>
                      </c:pt>
                      <c:pt idx="56">
                        <c:v>-9.0227259910914681E-4</c:v>
                      </c:pt>
                      <c:pt idx="57">
                        <c:v>3.6687926849918481E-3</c:v>
                      </c:pt>
                      <c:pt idx="58">
                        <c:v>-3.9365650657964898E-4</c:v>
                      </c:pt>
                      <c:pt idx="59">
                        <c:v>-1.6146272855133641E-2</c:v>
                      </c:pt>
                      <c:pt idx="60">
                        <c:v>-2.6246569075937805E-2</c:v>
                      </c:pt>
                      <c:pt idx="61">
                        <c:v>3.4940395795407933E-2</c:v>
                      </c:pt>
                      <c:pt idx="62">
                        <c:v>2.4398547435314252E-3</c:v>
                      </c:pt>
                      <c:pt idx="63">
                        <c:v>3.9282277692873867E-2</c:v>
                      </c:pt>
                      <c:pt idx="64">
                        <c:v>-2.8211971025543306E-2</c:v>
                      </c:pt>
                      <c:pt idx="65">
                        <c:v>-8.1824805245755087E-3</c:v>
                      </c:pt>
                      <c:pt idx="66">
                        <c:v>4.0684861840989935E-3</c:v>
                      </c:pt>
                      <c:pt idx="67">
                        <c:v>2.8138893578704485E-3</c:v>
                      </c:pt>
                      <c:pt idx="68">
                        <c:v>2.0539873169089156E-2</c:v>
                      </c:pt>
                      <c:pt idx="69">
                        <c:v>2.6010448171570076E-2</c:v>
                      </c:pt>
                      <c:pt idx="70">
                        <c:v>3.537356629863847E-3</c:v>
                      </c:pt>
                      <c:pt idx="71">
                        <c:v>8.8122196111940672E-3</c:v>
                      </c:pt>
                      <c:pt idx="72">
                        <c:v>-6.7234898618242465E-3</c:v>
                      </c:pt>
                      <c:pt idx="73">
                        <c:v>-1.1086238140923209E-2</c:v>
                      </c:pt>
                      <c:pt idx="74">
                        <c:v>-2.6948366928964108E-3</c:v>
                      </c:pt>
                      <c:pt idx="75">
                        <c:v>2.1995244271508979E-2</c:v>
                      </c:pt>
                      <c:pt idx="76">
                        <c:v>1.829622970757749E-2</c:v>
                      </c:pt>
                      <c:pt idx="77">
                        <c:v>-4.8865347665783855E-2</c:v>
                      </c:pt>
                      <c:pt idx="78">
                        <c:v>2.8172089975977269E-2</c:v>
                      </c:pt>
                      <c:pt idx="79">
                        <c:v>-4.4020815632965123E-2</c:v>
                      </c:pt>
                      <c:pt idx="80">
                        <c:v>-1.1109259567849172E-3</c:v>
                      </c:pt>
                      <c:pt idx="81">
                        <c:v>1.1010398709892618E-2</c:v>
                      </c:pt>
                      <c:pt idx="82">
                        <c:v>7.7553489907045631E-3</c:v>
                      </c:pt>
                      <c:pt idx="83">
                        <c:v>-3.1655932758433169E-3</c:v>
                      </c:pt>
                      <c:pt idx="84">
                        <c:v>-8.1033727551466806E-3</c:v>
                      </c:pt>
                      <c:pt idx="85">
                        <c:v>-4.8575844557297168E-3</c:v>
                      </c:pt>
                      <c:pt idx="86">
                        <c:v>1.0428222764588393E-2</c:v>
                      </c:pt>
                      <c:pt idx="87">
                        <c:v>2.2507685551163781E-2</c:v>
                      </c:pt>
                      <c:pt idx="88">
                        <c:v>2.8079029313862441E-2</c:v>
                      </c:pt>
                      <c:pt idx="89">
                        <c:v>4.9819833933886844E-2</c:v>
                      </c:pt>
                      <c:pt idx="90">
                        <c:v>2.9896035417599318E-2</c:v>
                      </c:pt>
                      <c:pt idx="91">
                        <c:v>-2.0044435857805284E-2</c:v>
                      </c:pt>
                      <c:pt idx="92">
                        <c:v>-1.9715116565625574E-3</c:v>
                      </c:pt>
                      <c:pt idx="93">
                        <c:v>2.1680082967060033E-2</c:v>
                      </c:pt>
                      <c:pt idx="94">
                        <c:v>-3.9588167053364258E-2</c:v>
                      </c:pt>
                      <c:pt idx="95">
                        <c:v>-1.7514721425335899E-2</c:v>
                      </c:pt>
                      <c:pt idx="96">
                        <c:v>-3.6524768198350467E-2</c:v>
                      </c:pt>
                      <c:pt idx="97">
                        <c:v>3.721820501913716E-4</c:v>
                      </c:pt>
                      <c:pt idx="98">
                        <c:v>5.7932500664363569E-2</c:v>
                      </c:pt>
                      <c:pt idx="99">
                        <c:v>-2.959055513690035E-2</c:v>
                      </c:pt>
                      <c:pt idx="100">
                        <c:v>3.3133153862084015E-3</c:v>
                      </c:pt>
                      <c:pt idx="101">
                        <c:v>-3.5810113519091837E-2</c:v>
                      </c:pt>
                      <c:pt idx="102">
                        <c:v>1.7713796425130972E-2</c:v>
                      </c:pt>
                      <c:pt idx="103">
                        <c:v>-1.87726770784035E-2</c:v>
                      </c:pt>
                      <c:pt idx="104">
                        <c:v>-2.8081457663451131E-2</c:v>
                      </c:pt>
                      <c:pt idx="105">
                        <c:v>2.8451698279664733E-2</c:v>
                      </c:pt>
                      <c:pt idx="106">
                        <c:v>-3.1524769461720052E-2</c:v>
                      </c:pt>
                      <c:pt idx="107">
                        <c:v>-9.7431355181576123E-3</c:v>
                      </c:pt>
                      <c:pt idx="108">
                        <c:v>2.0516547406082379E-2</c:v>
                      </c:pt>
                      <c:pt idx="109">
                        <c:v>-2.5910709394686485E-2</c:v>
                      </c:pt>
                      <c:pt idx="110">
                        <c:v>1.3721741086491946E-2</c:v>
                      </c:pt>
                      <c:pt idx="111">
                        <c:v>-1.8084988350160831E-2</c:v>
                      </c:pt>
                      <c:pt idx="112">
                        <c:v>1.6497175141242867E-2</c:v>
                      </c:pt>
                      <c:pt idx="113">
                        <c:v>8.5593597154291941E-3</c:v>
                      </c:pt>
                      <c:pt idx="114">
                        <c:v>-1.0305301443844398E-2</c:v>
                      </c:pt>
                      <c:pt idx="115">
                        <c:v>2.1103624923436672E-2</c:v>
                      </c:pt>
                      <c:pt idx="116">
                        <c:v>-5.2895626567782683E-3</c:v>
                      </c:pt>
                      <c:pt idx="117">
                        <c:v>1.7213968532427033E-2</c:v>
                      </c:pt>
                      <c:pt idx="118">
                        <c:v>-3.1258420910806385E-3</c:v>
                      </c:pt>
                      <c:pt idx="119">
                        <c:v>-6.4334756987619495E-3</c:v>
                      </c:pt>
                      <c:pt idx="120">
                        <c:v>-1.5507672216780902E-2</c:v>
                      </c:pt>
                      <c:pt idx="121">
                        <c:v>-3.2664566406897674E-2</c:v>
                      </c:pt>
                      <c:pt idx="122">
                        <c:v>7.256313564163991E-3</c:v>
                      </c:pt>
                      <c:pt idx="123">
                        <c:v>8.1116342390379886E-3</c:v>
                      </c:pt>
                      <c:pt idx="124">
                        <c:v>-3.8149898717083061E-2</c:v>
                      </c:pt>
                      <c:pt idx="125">
                        <c:v>1.8720018720018654E-2</c:v>
                      </c:pt>
                      <c:pt idx="126">
                        <c:v>3.9336166302974755E-2</c:v>
                      </c:pt>
                      <c:pt idx="127">
                        <c:v>1.4917951268025795E-2</c:v>
                      </c:pt>
                      <c:pt idx="128">
                        <c:v>3.0050628776743481E-2</c:v>
                      </c:pt>
                      <c:pt idx="129">
                        <c:v>-3.1710797526557492E-3</c:v>
                      </c:pt>
                      <c:pt idx="130">
                        <c:v>1.017973596309839E-2</c:v>
                      </c:pt>
                      <c:pt idx="131">
                        <c:v>-1.2124074948826969E-2</c:v>
                      </c:pt>
                      <c:pt idx="132">
                        <c:v>-3.6127935394751187E-3</c:v>
                      </c:pt>
                      <c:pt idx="133">
                        <c:v>-5.5454836301588569E-3</c:v>
                      </c:pt>
                      <c:pt idx="134">
                        <c:v>1.2600536193029459E-2</c:v>
                      </c:pt>
                      <c:pt idx="135">
                        <c:v>-3.8655017209424931E-3</c:v>
                      </c:pt>
                      <c:pt idx="136">
                        <c:v>-4.6778651924303397E-3</c:v>
                      </c:pt>
                      <c:pt idx="137">
                        <c:v>9.9871822260201044E-3</c:v>
                      </c:pt>
                      <c:pt idx="138">
                        <c:v>-2.1521865580878968E-2</c:v>
                      </c:pt>
                      <c:pt idx="139">
                        <c:v>-9.7276264591428024E-4</c:v>
                      </c:pt>
                      <c:pt idx="140">
                        <c:v>4.3275992643072636E-4</c:v>
                      </c:pt>
                      <c:pt idx="141">
                        <c:v>4.7042283983995056E-3</c:v>
                      </c:pt>
                      <c:pt idx="142">
                        <c:v>-1.4369517248802626E-2</c:v>
                      </c:pt>
                      <c:pt idx="143">
                        <c:v>2.1349787048160016E-2</c:v>
                      </c:pt>
                      <c:pt idx="144">
                        <c:v>-4.3838545843358544E-3</c:v>
                      </c:pt>
                      <c:pt idx="145">
                        <c:v>-4.3816785695108183E-2</c:v>
                      </c:pt>
                      <c:pt idx="146">
                        <c:v>2.9482787667771102E-2</c:v>
                      </c:pt>
                      <c:pt idx="147">
                        <c:v>8.2915121099716906E-3</c:v>
                      </c:pt>
                      <c:pt idx="148">
                        <c:v>1.5310538844405886E-2</c:v>
                      </c:pt>
                      <c:pt idx="149">
                        <c:v>-6.3942025896519886E-3</c:v>
                      </c:pt>
                      <c:pt idx="150">
                        <c:v>1.099372553225726E-2</c:v>
                      </c:pt>
                      <c:pt idx="151">
                        <c:v>1.5913430935709738E-2</c:v>
                      </c:pt>
                      <c:pt idx="152">
                        <c:v>5.1691729323307262E-3</c:v>
                      </c:pt>
                      <c:pt idx="153">
                        <c:v>-7.1684587813619837E-3</c:v>
                      </c:pt>
                      <c:pt idx="154">
                        <c:v>-2.8880866425992684E-2</c:v>
                      </c:pt>
                      <c:pt idx="155">
                        <c:v>-2.8392866763644255E-2</c:v>
                      </c:pt>
                      <c:pt idx="156">
                        <c:v>-3.4102251303094189E-2</c:v>
                      </c:pt>
                      <c:pt idx="157">
                        <c:v>-1.3261381250358816E-2</c:v>
                      </c:pt>
                      <c:pt idx="158">
                        <c:v>7.8717710030253671E-2</c:v>
                      </c:pt>
                      <c:pt idx="159">
                        <c:v>2.4971684375168522E-2</c:v>
                      </c:pt>
                      <c:pt idx="160">
                        <c:v>-7.8930751420753526E-3</c:v>
                      </c:pt>
                      <c:pt idx="161">
                        <c:v>8.0089105760051942E-3</c:v>
                      </c:pt>
                      <c:pt idx="162">
                        <c:v>-1.6364114706656215E-2</c:v>
                      </c:pt>
                      <c:pt idx="163">
                        <c:v>-2.2092650048143765E-2</c:v>
                      </c:pt>
                      <c:pt idx="164">
                        <c:v>1.1815546195503509E-2</c:v>
                      </c:pt>
                      <c:pt idx="165">
                        <c:v>1.6272909120397853E-2</c:v>
                      </c:pt>
                      <c:pt idx="166">
                        <c:v>-4.2557718906258157E-4</c:v>
                      </c:pt>
                      <c:pt idx="167">
                        <c:v>1.0218201170835484E-2</c:v>
                      </c:pt>
                      <c:pt idx="168">
                        <c:v>9.1138973764620067E-3</c:v>
                      </c:pt>
                      <c:pt idx="169">
                        <c:v>6.7867397546331658E-3</c:v>
                      </c:pt>
                      <c:pt idx="170">
                        <c:v>1.40523723100856E-2</c:v>
                      </c:pt>
                      <c:pt idx="171">
                        <c:v>-5.4561259971364365E-2</c:v>
                      </c:pt>
                      <c:pt idx="172">
                        <c:v>-4.1646384336632536E-2</c:v>
                      </c:pt>
                      <c:pt idx="173">
                        <c:v>2.9854957954737808E-2</c:v>
                      </c:pt>
                      <c:pt idx="174">
                        <c:v>-1.3316527838667134E-2</c:v>
                      </c:pt>
                      <c:pt idx="175">
                        <c:v>1.6606498194945741E-2</c:v>
                      </c:pt>
                      <c:pt idx="176">
                        <c:v>1.6389860139860762E-3</c:v>
                      </c:pt>
                      <c:pt idx="177">
                        <c:v>-3.0107996072870132E-2</c:v>
                      </c:pt>
                      <c:pt idx="178">
                        <c:v>2.7162298953998496E-2</c:v>
                      </c:pt>
                      <c:pt idx="179">
                        <c:v>1.1606898439638677E-2</c:v>
                      </c:pt>
                      <c:pt idx="180">
                        <c:v>6.8192888455917674E-3</c:v>
                      </c:pt>
                      <c:pt idx="181">
                        <c:v>-1.5535128742675992E-2</c:v>
                      </c:pt>
                      <c:pt idx="182">
                        <c:v>-1.5780277383422445E-2</c:v>
                      </c:pt>
                      <c:pt idx="183">
                        <c:v>1.6477115117891811E-2</c:v>
                      </c:pt>
                      <c:pt idx="184">
                        <c:v>-7.0407160790306299E-3</c:v>
                      </c:pt>
                      <c:pt idx="185">
                        <c:v>-8.4098279558071851E-3</c:v>
                      </c:pt>
                      <c:pt idx="186">
                        <c:v>-1.0199556541019974E-2</c:v>
                      </c:pt>
                      <c:pt idx="187">
                        <c:v>-3.2818100358423016E-2</c:v>
                      </c:pt>
                      <c:pt idx="188">
                        <c:v>1.7023740590619559E-2</c:v>
                      </c:pt>
                      <c:pt idx="189">
                        <c:v>-2.5051241175130822E-3</c:v>
                      </c:pt>
                      <c:pt idx="190">
                        <c:v>1.9863013698630243E-2</c:v>
                      </c:pt>
                      <c:pt idx="191">
                        <c:v>-4.163868368032235E-2</c:v>
                      </c:pt>
                      <c:pt idx="192">
                        <c:v>-2.17238962859145E-2</c:v>
                      </c:pt>
                      <c:pt idx="193">
                        <c:v>-1.402817574021026E-2</c:v>
                      </c:pt>
                      <c:pt idx="194">
                        <c:v>5.5881818732215406E-2</c:v>
                      </c:pt>
                      <c:pt idx="195">
                        <c:v>7.740825688073362E-3</c:v>
                      </c:pt>
                      <c:pt idx="196">
                        <c:v>9.3314366998576755E-3</c:v>
                      </c:pt>
                      <c:pt idx="197">
                        <c:v>1.409324088167315E-3</c:v>
                      </c:pt>
                    </c:numCache>
                  </c:numRef>
                </c:val>
                <c:smooth val="0"/>
                <c:extLst>
                  <c:ext xmlns:c16="http://schemas.microsoft.com/office/drawing/2014/chart" uri="{C3380CC4-5D6E-409C-BE32-E72D297353CC}">
                    <c16:uniqueId val="{000000D7-EFC0-4EC6-AF5E-2F0BF369923C}"/>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'Company Analysis'!$G$28</c15:sqref>
                        </c15:formulaRef>
                      </c:ext>
                    </c:extLst>
                    <c:strCache>
                      <c:ptCount val="1"/>
                      <c:pt idx="0">
                        <c:v>Average</c:v>
                      </c:pt>
                    </c:strCache>
                  </c:strRef>
                </c:tx>
                <c:spPr>
                  <a:ln w="25400" cap="rnd">
                    <a:noFill/>
                    <a:round/>
                  </a:ln>
                  <a:effectLst/>
                </c:spPr>
                <c:marker>
                  <c:symbol val="none"/>
                </c:marker>
                <c:cat>
                  <c:numRef>
                    <c:extLst xmlns:c15="http://schemas.microsoft.com/office/drawing/2012/chart">
                      <c:ext xmlns:c15="http://schemas.microsoft.com/office/drawing/2012/chart" uri="{02D57815-91ED-43cb-92C2-25804820EDAC}">
                        <c15:formulaRef>
                          <c15:sqref>'Company Analysis'!$A$29:$A$226</c15:sqref>
                        </c15:formulaRef>
                      </c:ext>
                    </c:extLst>
                    <c:numCache>
                      <c:formatCode>m/d/yyyy</c:formatCode>
                      <c:ptCount val="198"/>
                      <c:pt idx="0">
                        <c:v>45831</c:v>
                      </c:pt>
                      <c:pt idx="1">
                        <c:v>45832</c:v>
                      </c:pt>
                      <c:pt idx="2">
                        <c:v>45833</c:v>
                      </c:pt>
                      <c:pt idx="3">
                        <c:v>45834</c:v>
                      </c:pt>
                      <c:pt idx="4">
                        <c:v>45835</c:v>
                      </c:pt>
                      <c:pt idx="5">
                        <c:v>45838</c:v>
                      </c:pt>
                      <c:pt idx="6">
                        <c:v>45839</c:v>
                      </c:pt>
                      <c:pt idx="7">
                        <c:v>45840</c:v>
                      </c:pt>
                      <c:pt idx="8">
                        <c:v>45841</c:v>
                      </c:pt>
                      <c:pt idx="9">
                        <c:v>45845</c:v>
                      </c:pt>
                      <c:pt idx="10">
                        <c:v>45846</c:v>
                      </c:pt>
                      <c:pt idx="11">
                        <c:v>45847</c:v>
                      </c:pt>
                      <c:pt idx="12">
                        <c:v>45848</c:v>
                      </c:pt>
                      <c:pt idx="13">
                        <c:v>45849</c:v>
                      </c:pt>
                      <c:pt idx="14">
                        <c:v>45852</c:v>
                      </c:pt>
                      <c:pt idx="15">
                        <c:v>45853</c:v>
                      </c:pt>
                      <c:pt idx="16">
                        <c:v>45854</c:v>
                      </c:pt>
                      <c:pt idx="17">
                        <c:v>45855</c:v>
                      </c:pt>
                      <c:pt idx="18">
                        <c:v>45856</c:v>
                      </c:pt>
                      <c:pt idx="19">
                        <c:v>45859</c:v>
                      </c:pt>
                      <c:pt idx="20">
                        <c:v>45860</c:v>
                      </c:pt>
                      <c:pt idx="21">
                        <c:v>45861</c:v>
                      </c:pt>
                      <c:pt idx="22">
                        <c:v>45862</c:v>
                      </c:pt>
                      <c:pt idx="23">
                        <c:v>45863</c:v>
                      </c:pt>
                      <c:pt idx="24">
                        <c:v>45866</c:v>
                      </c:pt>
                      <c:pt idx="25">
                        <c:v>45867</c:v>
                      </c:pt>
                      <c:pt idx="26">
                        <c:v>45868</c:v>
                      </c:pt>
                      <c:pt idx="27">
                        <c:v>45869</c:v>
                      </c:pt>
                      <c:pt idx="28">
                        <c:v>45870</c:v>
                      </c:pt>
                      <c:pt idx="29">
                        <c:v>45873</c:v>
                      </c:pt>
                      <c:pt idx="30">
                        <c:v>45874</c:v>
                      </c:pt>
                      <c:pt idx="31">
                        <c:v>45875</c:v>
                      </c:pt>
                      <c:pt idx="32">
                        <c:v>45876</c:v>
                      </c:pt>
                      <c:pt idx="33">
                        <c:v>45877</c:v>
                      </c:pt>
                      <c:pt idx="34">
                        <c:v>45880</c:v>
                      </c:pt>
                      <c:pt idx="35">
                        <c:v>45881</c:v>
                      </c:pt>
                      <c:pt idx="36">
                        <c:v>45882</c:v>
                      </c:pt>
                      <c:pt idx="37">
                        <c:v>45883</c:v>
                      </c:pt>
                      <c:pt idx="38">
                        <c:v>45884</c:v>
                      </c:pt>
                      <c:pt idx="39">
                        <c:v>45887</c:v>
                      </c:pt>
                      <c:pt idx="40">
                        <c:v>45888</c:v>
                      </c:pt>
                      <c:pt idx="41">
                        <c:v>45889</c:v>
                      </c:pt>
                      <c:pt idx="42">
                        <c:v>45890</c:v>
                      </c:pt>
                      <c:pt idx="43">
                        <c:v>45891</c:v>
                      </c:pt>
                      <c:pt idx="44">
                        <c:v>45894</c:v>
                      </c:pt>
                      <c:pt idx="45">
                        <c:v>45895</c:v>
                      </c:pt>
                      <c:pt idx="46">
                        <c:v>45896</c:v>
                      </c:pt>
                      <c:pt idx="47">
                        <c:v>45897</c:v>
                      </c:pt>
                      <c:pt idx="48">
                        <c:v>45898</c:v>
                      </c:pt>
                      <c:pt idx="49">
                        <c:v>45902</c:v>
                      </c:pt>
                      <c:pt idx="50">
                        <c:v>45903</c:v>
                      </c:pt>
                      <c:pt idx="51">
                        <c:v>45904</c:v>
                      </c:pt>
                      <c:pt idx="52">
                        <c:v>45905</c:v>
                      </c:pt>
                      <c:pt idx="53">
                        <c:v>45908</c:v>
                      </c:pt>
                      <c:pt idx="54">
                        <c:v>45909</c:v>
                      </c:pt>
                      <c:pt idx="55">
                        <c:v>45910</c:v>
                      </c:pt>
                      <c:pt idx="56">
                        <c:v>45911</c:v>
                      </c:pt>
                      <c:pt idx="57">
                        <c:v>45912</c:v>
                      </c:pt>
                      <c:pt idx="58">
                        <c:v>45915</c:v>
                      </c:pt>
                      <c:pt idx="59">
                        <c:v>45916</c:v>
                      </c:pt>
                      <c:pt idx="60">
                        <c:v>45917</c:v>
                      </c:pt>
                      <c:pt idx="61">
                        <c:v>45918</c:v>
                      </c:pt>
                      <c:pt idx="62">
                        <c:v>45919</c:v>
                      </c:pt>
                      <c:pt idx="63">
                        <c:v>45922</c:v>
                      </c:pt>
                      <c:pt idx="64">
                        <c:v>45923</c:v>
                      </c:pt>
                      <c:pt idx="65">
                        <c:v>45924</c:v>
                      </c:pt>
                      <c:pt idx="66">
                        <c:v>45925</c:v>
                      </c:pt>
                      <c:pt idx="67">
                        <c:v>45926</c:v>
                      </c:pt>
                      <c:pt idx="68">
                        <c:v>45929</c:v>
                      </c:pt>
                      <c:pt idx="69">
                        <c:v>45930</c:v>
                      </c:pt>
                      <c:pt idx="70">
                        <c:v>45931</c:v>
                      </c:pt>
                      <c:pt idx="71">
                        <c:v>45932</c:v>
                      </c:pt>
                      <c:pt idx="72">
                        <c:v>45933</c:v>
                      </c:pt>
                      <c:pt idx="73">
                        <c:v>45936</c:v>
                      </c:pt>
                      <c:pt idx="74">
                        <c:v>45937</c:v>
                      </c:pt>
                      <c:pt idx="75">
                        <c:v>45938</c:v>
                      </c:pt>
                      <c:pt idx="76">
                        <c:v>45939</c:v>
                      </c:pt>
                      <c:pt idx="77">
                        <c:v>45940</c:v>
                      </c:pt>
                      <c:pt idx="78">
                        <c:v>45943</c:v>
                      </c:pt>
                      <c:pt idx="79">
                        <c:v>45944</c:v>
                      </c:pt>
                      <c:pt idx="80">
                        <c:v>45945</c:v>
                      </c:pt>
                      <c:pt idx="81">
                        <c:v>45946</c:v>
                      </c:pt>
                      <c:pt idx="82">
                        <c:v>45947</c:v>
                      </c:pt>
                      <c:pt idx="83">
                        <c:v>45950</c:v>
                      </c:pt>
                      <c:pt idx="84">
                        <c:v>45951</c:v>
                      </c:pt>
                      <c:pt idx="85">
                        <c:v>45952</c:v>
                      </c:pt>
                      <c:pt idx="86">
                        <c:v>45953</c:v>
                      </c:pt>
                      <c:pt idx="87">
                        <c:v>45954</c:v>
                      </c:pt>
                      <c:pt idx="88">
                        <c:v>45957</c:v>
                      </c:pt>
                      <c:pt idx="89">
                        <c:v>45958</c:v>
                      </c:pt>
                      <c:pt idx="90">
                        <c:v>45959</c:v>
                      </c:pt>
                      <c:pt idx="91">
                        <c:v>45960</c:v>
                      </c:pt>
                      <c:pt idx="92">
                        <c:v>45961</c:v>
                      </c:pt>
                      <c:pt idx="93">
                        <c:v>45964</c:v>
                      </c:pt>
                      <c:pt idx="94">
                        <c:v>45965</c:v>
                      </c:pt>
                      <c:pt idx="95">
                        <c:v>45966</c:v>
                      </c:pt>
                      <c:pt idx="96">
                        <c:v>45967</c:v>
                      </c:pt>
                      <c:pt idx="97">
                        <c:v>45968</c:v>
                      </c:pt>
                      <c:pt idx="98">
                        <c:v>45971</c:v>
                      </c:pt>
                      <c:pt idx="99">
                        <c:v>45972</c:v>
                      </c:pt>
                      <c:pt idx="100">
                        <c:v>45973</c:v>
                      </c:pt>
                      <c:pt idx="101">
                        <c:v>45974</c:v>
                      </c:pt>
                      <c:pt idx="102">
                        <c:v>45975</c:v>
                      </c:pt>
                      <c:pt idx="103">
                        <c:v>45978</c:v>
                      </c:pt>
                      <c:pt idx="104">
                        <c:v>45979</c:v>
                      </c:pt>
                      <c:pt idx="105">
                        <c:v>45980</c:v>
                      </c:pt>
                      <c:pt idx="106">
                        <c:v>45981</c:v>
                      </c:pt>
                      <c:pt idx="107">
                        <c:v>45982</c:v>
                      </c:pt>
                      <c:pt idx="108">
                        <c:v>45985</c:v>
                      </c:pt>
                      <c:pt idx="109">
                        <c:v>45986</c:v>
                      </c:pt>
                      <c:pt idx="110">
                        <c:v>45987</c:v>
                      </c:pt>
                      <c:pt idx="111">
                        <c:v>45989</c:v>
                      </c:pt>
                      <c:pt idx="112">
                        <c:v>45992</c:v>
                      </c:pt>
                      <c:pt idx="113">
                        <c:v>45993</c:v>
                      </c:pt>
                      <c:pt idx="114">
                        <c:v>45994</c:v>
                      </c:pt>
                      <c:pt idx="115">
                        <c:v>45995</c:v>
                      </c:pt>
                      <c:pt idx="116">
                        <c:v>45996</c:v>
                      </c:pt>
                      <c:pt idx="117">
                        <c:v>45999</c:v>
                      </c:pt>
                      <c:pt idx="118">
                        <c:v>46000</c:v>
                      </c:pt>
                      <c:pt idx="119">
                        <c:v>46001</c:v>
                      </c:pt>
                      <c:pt idx="120">
                        <c:v>46002</c:v>
                      </c:pt>
                      <c:pt idx="121">
                        <c:v>46003</c:v>
                      </c:pt>
                      <c:pt idx="122">
                        <c:v>46006</c:v>
                      </c:pt>
                      <c:pt idx="123">
                        <c:v>46007</c:v>
                      </c:pt>
                      <c:pt idx="124">
                        <c:v>46008</c:v>
                      </c:pt>
                      <c:pt idx="125">
                        <c:v>46009</c:v>
                      </c:pt>
                      <c:pt idx="126">
                        <c:v>46010</c:v>
                      </c:pt>
                      <c:pt idx="127">
                        <c:v>46013</c:v>
                      </c:pt>
                      <c:pt idx="128">
                        <c:v>46014</c:v>
                      </c:pt>
                      <c:pt idx="129">
                        <c:v>46015</c:v>
                      </c:pt>
                      <c:pt idx="130">
                        <c:v>46017</c:v>
                      </c:pt>
                      <c:pt idx="131">
                        <c:v>46020</c:v>
                      </c:pt>
                      <c:pt idx="132">
                        <c:v>46021</c:v>
                      </c:pt>
                      <c:pt idx="133">
                        <c:v>46022</c:v>
                      </c:pt>
                      <c:pt idx="134">
                        <c:v>46024</c:v>
                      </c:pt>
                      <c:pt idx="135">
                        <c:v>46027</c:v>
                      </c:pt>
                      <c:pt idx="136">
                        <c:v>46028</c:v>
                      </c:pt>
                      <c:pt idx="137">
                        <c:v>46029</c:v>
                      </c:pt>
                      <c:pt idx="138">
                        <c:v>46030</c:v>
                      </c:pt>
                      <c:pt idx="139">
                        <c:v>46031</c:v>
                      </c:pt>
                      <c:pt idx="140">
                        <c:v>46034</c:v>
                      </c:pt>
                      <c:pt idx="141">
                        <c:v>46035</c:v>
                      </c:pt>
                      <c:pt idx="142">
                        <c:v>46036</c:v>
                      </c:pt>
                      <c:pt idx="143">
                        <c:v>46037</c:v>
                      </c:pt>
                      <c:pt idx="144">
                        <c:v>46038</c:v>
                      </c:pt>
                      <c:pt idx="145">
                        <c:v>46042</c:v>
                      </c:pt>
                      <c:pt idx="146">
                        <c:v>46043</c:v>
                      </c:pt>
                      <c:pt idx="147">
                        <c:v>46044</c:v>
                      </c:pt>
                      <c:pt idx="148">
                        <c:v>46045</c:v>
                      </c:pt>
                      <c:pt idx="149">
                        <c:v>46048</c:v>
                      </c:pt>
                      <c:pt idx="150">
                        <c:v>46049</c:v>
                      </c:pt>
                      <c:pt idx="151">
                        <c:v>46050</c:v>
                      </c:pt>
                      <c:pt idx="152">
                        <c:v>46051</c:v>
                      </c:pt>
                      <c:pt idx="153">
                        <c:v>46052</c:v>
                      </c:pt>
                      <c:pt idx="154">
                        <c:v>46055</c:v>
                      </c:pt>
                      <c:pt idx="155">
                        <c:v>46056</c:v>
                      </c:pt>
                      <c:pt idx="156">
                        <c:v>46057</c:v>
                      </c:pt>
                      <c:pt idx="157">
                        <c:v>46058</c:v>
                      </c:pt>
                      <c:pt idx="158">
                        <c:v>46059</c:v>
                      </c:pt>
                      <c:pt idx="159">
                        <c:v>46062</c:v>
                      </c:pt>
                      <c:pt idx="160">
                        <c:v>46063</c:v>
                      </c:pt>
                      <c:pt idx="161">
                        <c:v>46064</c:v>
                      </c:pt>
                      <c:pt idx="162">
                        <c:v>46065</c:v>
                      </c:pt>
                      <c:pt idx="163">
                        <c:v>46066</c:v>
                      </c:pt>
                      <c:pt idx="164">
                        <c:v>46070</c:v>
                      </c:pt>
                      <c:pt idx="165">
                        <c:v>46071</c:v>
                      </c:pt>
                      <c:pt idx="166">
                        <c:v>46072</c:v>
                      </c:pt>
                      <c:pt idx="167">
                        <c:v>46073</c:v>
                      </c:pt>
                      <c:pt idx="168">
                        <c:v>46076</c:v>
                      </c:pt>
                      <c:pt idx="169">
                        <c:v>46077</c:v>
                      </c:pt>
                      <c:pt idx="170">
                        <c:v>46078</c:v>
                      </c:pt>
                      <c:pt idx="171">
                        <c:v>46079</c:v>
                      </c:pt>
                      <c:pt idx="172">
                        <c:v>46080</c:v>
                      </c:pt>
                      <c:pt idx="173">
                        <c:v>46083</c:v>
                      </c:pt>
                      <c:pt idx="174">
                        <c:v>46084</c:v>
                      </c:pt>
                      <c:pt idx="175">
                        <c:v>46085</c:v>
                      </c:pt>
                      <c:pt idx="176">
                        <c:v>46086</c:v>
                      </c:pt>
                      <c:pt idx="177">
                        <c:v>46087</c:v>
                      </c:pt>
                      <c:pt idx="178">
                        <c:v>46090</c:v>
                      </c:pt>
                      <c:pt idx="179">
                        <c:v>46091</c:v>
                      </c:pt>
                      <c:pt idx="180">
                        <c:v>46092</c:v>
                      </c:pt>
                      <c:pt idx="181">
                        <c:v>46093</c:v>
                      </c:pt>
                      <c:pt idx="182">
                        <c:v>46094</c:v>
                      </c:pt>
                      <c:pt idx="183">
                        <c:v>46097</c:v>
                      </c:pt>
                      <c:pt idx="184">
                        <c:v>46098</c:v>
                      </c:pt>
                      <c:pt idx="185">
                        <c:v>46099</c:v>
                      </c:pt>
                      <c:pt idx="186">
                        <c:v>46100</c:v>
                      </c:pt>
                      <c:pt idx="187">
                        <c:v>46101</c:v>
                      </c:pt>
                      <c:pt idx="188">
                        <c:v>46104</c:v>
                      </c:pt>
                      <c:pt idx="189">
                        <c:v>46105</c:v>
                      </c:pt>
                      <c:pt idx="190">
                        <c:v>46106</c:v>
                      </c:pt>
                      <c:pt idx="191">
                        <c:v>46107</c:v>
                      </c:pt>
                      <c:pt idx="192">
                        <c:v>46108</c:v>
                      </c:pt>
                      <c:pt idx="193">
                        <c:v>46111</c:v>
                      </c:pt>
                      <c:pt idx="194">
                        <c:v>46112</c:v>
                      </c:pt>
                      <c:pt idx="195">
                        <c:v>46113</c:v>
                      </c:pt>
                      <c:pt idx="196">
                        <c:v>46114</c:v>
                      </c:pt>
                      <c:pt idx="197">
                        <c:v>46118</c:v>
                      </c:pt>
                    </c:numCache>
                  </c:numRef>
                </c:cat>
                <c:val>
                  <c:numRef>
                    <c:extLst xmlns:c15="http://schemas.microsoft.com/office/drawing/2012/chart">
                      <c:ext xmlns:c15="http://schemas.microsoft.com/office/drawing/2012/chart" uri="{02D57815-91ED-43cb-92C2-25804820EDAC}">
                        <c15:formulaRef>
                          <c15:sqref>'Company Analysis'!$G$29:$G$226</c15:sqref>
                        </c15:formulaRef>
                      </c:ext>
                    </c:extLst>
                    <c:numCache>
                      <c:formatCode>0.00%</c:formatCode>
                      <c:ptCount val="198"/>
                      <c:pt idx="0">
                        <c:v>7.0856877093161755E-3</c:v>
                      </c:pt>
                      <c:pt idx="1">
                        <c:v>4.7177143870378774E-2</c:v>
                      </c:pt>
                      <c:pt idx="2">
                        <c:v>6.0453658530561149E-3</c:v>
                      </c:pt>
                      <c:pt idx="3">
                        <c:v>8.5958944045275952E-3</c:v>
                      </c:pt>
                      <c:pt idx="4">
                        <c:v>-5.6424324720019171E-4</c:v>
                      </c:pt>
                      <c:pt idx="5">
                        <c:v>-1.3174466819636816E-3</c:v>
                      </c:pt>
                      <c:pt idx="6">
                        <c:v>-1.3906991722096562E-2</c:v>
                      </c:pt>
                      <c:pt idx="7">
                        <c:v>9.1023092242413124E-3</c:v>
                      </c:pt>
                      <c:pt idx="8">
                        <c:v>8.5636904013962033E-3</c:v>
                      </c:pt>
                      <c:pt idx="9">
                        <c:v>-1.6623545594935042E-2</c:v>
                      </c:pt>
                      <c:pt idx="10">
                        <c:v>2.2059080855046882E-2</c:v>
                      </c:pt>
                      <c:pt idx="11">
                        <c:v>9.2066321308275777E-4</c:v>
                      </c:pt>
                      <c:pt idx="12">
                        <c:v>1.1788215863093005E-2</c:v>
                      </c:pt>
                      <c:pt idx="13">
                        <c:v>8.2603166465522796E-4</c:v>
                      </c:pt>
                      <c:pt idx="14">
                        <c:v>-9.6205338737433282E-3</c:v>
                      </c:pt>
                      <c:pt idx="15">
                        <c:v>1.4187851394200167E-2</c:v>
                      </c:pt>
                      <c:pt idx="16">
                        <c:v>-3.9047871630024651E-3</c:v>
                      </c:pt>
                      <c:pt idx="17">
                        <c:v>7.4257162001549243E-4</c:v>
                      </c:pt>
                      <c:pt idx="18">
                        <c:v>-1.6853636781421876E-3</c:v>
                      </c:pt>
                      <c:pt idx="19">
                        <c:v>3.2063772438478354E-3</c:v>
                      </c:pt>
                      <c:pt idx="20">
                        <c:v>-2.1333164104049986E-2</c:v>
                      </c:pt>
                      <c:pt idx="21">
                        <c:v>-1.9052439589161256E-3</c:v>
                      </c:pt>
                      <c:pt idx="22">
                        <c:v>5.5774878192251885E-3</c:v>
                      </c:pt>
                      <c:pt idx="23">
                        <c:v>-5.8833476077554906E-3</c:v>
                      </c:pt>
                      <c:pt idx="24">
                        <c:v>1.6996342135125565E-2</c:v>
                      </c:pt>
                      <c:pt idx="25">
                        <c:v>4.3150085075319049E-3</c:v>
                      </c:pt>
                      <c:pt idx="26">
                        <c:v>1.1627805437875264E-2</c:v>
                      </c:pt>
                      <c:pt idx="27">
                        <c:v>-3.7296662584544567E-2</c:v>
                      </c:pt>
                      <c:pt idx="28">
                        <c:v>-1.955649656094792E-2</c:v>
                      </c:pt>
                      <c:pt idx="29">
                        <c:v>2.2117061977955082E-2</c:v>
                      </c:pt>
                      <c:pt idx="30">
                        <c:v>-2.5239420575922556E-3</c:v>
                      </c:pt>
                      <c:pt idx="31">
                        <c:v>-4.6970278401722585E-3</c:v>
                      </c:pt>
                      <c:pt idx="32">
                        <c:v>1.5146558396366311E-2</c:v>
                      </c:pt>
                      <c:pt idx="33">
                        <c:v>1.5746327237716455E-2</c:v>
                      </c:pt>
                      <c:pt idx="34">
                        <c:v>8.1629380011378136E-3</c:v>
                      </c:pt>
                      <c:pt idx="35">
                        <c:v>3.0951087879743211E-2</c:v>
                      </c:pt>
                      <c:pt idx="36">
                        <c:v>8.1301366360014473E-3</c:v>
                      </c:pt>
                      <c:pt idx="37">
                        <c:v>6.2455915214571925E-3</c:v>
                      </c:pt>
                      <c:pt idx="38">
                        <c:v>-2.8258088260581075E-2</c:v>
                      </c:pt>
                      <c:pt idx="39">
                        <c:v>2.0780468374275143E-4</c:v>
                      </c:pt>
                      <c:pt idx="40">
                        <c:v>-1.4340438467002512E-2</c:v>
                      </c:pt>
                      <c:pt idx="41">
                        <c:v>-1.400173903906762E-2</c:v>
                      </c:pt>
                      <c:pt idx="42">
                        <c:v>-4.251080996558125E-3</c:v>
                      </c:pt>
                      <c:pt idx="43">
                        <c:v>2.4543453970572567E-2</c:v>
                      </c:pt>
                      <c:pt idx="44">
                        <c:v>-6.7196976544235095E-3</c:v>
                      </c:pt>
                      <c:pt idx="45">
                        <c:v>8.6932331509693029E-3</c:v>
                      </c:pt>
                      <c:pt idx="46">
                        <c:v>6.486052183803835E-3</c:v>
                      </c:pt>
                      <c:pt idx="47">
                        <c:v>1.4234725527380348E-2</c:v>
                      </c:pt>
                      <c:pt idx="48">
                        <c:v>-3.2986396695224518E-2</c:v>
                      </c:pt>
                      <c:pt idx="49">
                        <c:v>-6.3099517167681521E-3</c:v>
                      </c:pt>
                      <c:pt idx="50">
                        <c:v>-3.501509950434079E-3</c:v>
                      </c:pt>
                      <c:pt idx="51">
                        <c:v>1.3758553375147097E-2</c:v>
                      </c:pt>
                      <c:pt idx="52">
                        <c:v>2.1229880605677796E-2</c:v>
                      </c:pt>
                      <c:pt idx="53">
                        <c:v>7.753129096192724E-3</c:v>
                      </c:pt>
                      <c:pt idx="54">
                        <c:v>5.0807694567351382E-3</c:v>
                      </c:pt>
                      <c:pt idx="55">
                        <c:v>3.3025657707520001E-2</c:v>
                      </c:pt>
                      <c:pt idx="56">
                        <c:v>6.826141244366828E-3</c:v>
                      </c:pt>
                      <c:pt idx="57">
                        <c:v>3.4038361500934276E-3</c:v>
                      </c:pt>
                      <c:pt idx="58">
                        <c:v>1.0230728417039313E-2</c:v>
                      </c:pt>
                      <c:pt idx="59">
                        <c:v>2.8186895079761339E-3</c:v>
                      </c:pt>
                      <c:pt idx="60">
                        <c:v>-2.8094149206865458E-3</c:v>
                      </c:pt>
                      <c:pt idx="61">
                        <c:v>4.3899083191930234E-2</c:v>
                      </c:pt>
                      <c:pt idx="62">
                        <c:v>-1.3208805526745759E-2</c:v>
                      </c:pt>
                      <c:pt idx="63">
                        <c:v>5.8965814523082426E-3</c:v>
                      </c:pt>
                      <c:pt idx="64">
                        <c:v>4.7379630160750722E-3</c:v>
                      </c:pt>
                      <c:pt idx="65">
                        <c:v>8.9204571952595443E-3</c:v>
                      </c:pt>
                      <c:pt idx="66">
                        <c:v>2.2573251404875132E-3</c:v>
                      </c:pt>
                      <c:pt idx="67">
                        <c:v>5.9561664246230647E-3</c:v>
                      </c:pt>
                      <c:pt idx="68">
                        <c:v>3.2790631942437848E-5</c:v>
                      </c:pt>
                      <c:pt idx="69">
                        <c:v>4.131725242814137E-3</c:v>
                      </c:pt>
                      <c:pt idx="70">
                        <c:v>3.2777934000294731E-2</c:v>
                      </c:pt>
                      <c:pt idx="71">
                        <c:v>2.0754536419573113E-2</c:v>
                      </c:pt>
                      <c:pt idx="72">
                        <c:v>-6.6202245793032599E-3</c:v>
                      </c:pt>
                      <c:pt idx="73">
                        <c:v>4.4830593614511888E-2</c:v>
                      </c:pt>
                      <c:pt idx="74">
                        <c:v>-7.8260593452258165E-3</c:v>
                      </c:pt>
                      <c:pt idx="75">
                        <c:v>4.4905062792912988E-2</c:v>
                      </c:pt>
                      <c:pt idx="76">
                        <c:v>-3.7850024629959532E-3</c:v>
                      </c:pt>
                      <c:pt idx="77">
                        <c:v>-5.708979077096956E-2</c:v>
                      </c:pt>
                      <c:pt idx="78">
                        <c:v>5.0775543912364912E-2</c:v>
                      </c:pt>
                      <c:pt idx="79">
                        <c:v>-1.8863884113180483E-2</c:v>
                      </c:pt>
                      <c:pt idx="80">
                        <c:v>3.7147807414572034E-2</c:v>
                      </c:pt>
                      <c:pt idx="81">
                        <c:v>8.0926194414581189E-3</c:v>
                      </c:pt>
                      <c:pt idx="82">
                        <c:v>-5.5676527337307396E-3</c:v>
                      </c:pt>
                      <c:pt idx="83">
                        <c:v>1.6889209043790626E-2</c:v>
                      </c:pt>
                      <c:pt idx="84">
                        <c:v>-1.044560802941716E-2</c:v>
                      </c:pt>
                      <c:pt idx="85">
                        <c:v>-2.5158363079614134E-2</c:v>
                      </c:pt>
                      <c:pt idx="86">
                        <c:v>2.4262999497936023E-2</c:v>
                      </c:pt>
                      <c:pt idx="87">
                        <c:v>2.601250376069978E-2</c:v>
                      </c:pt>
                      <c:pt idx="88">
                        <c:v>2.0830905162872924E-2</c:v>
                      </c:pt>
                      <c:pt idx="89">
                        <c:v>6.2507040792515959E-3</c:v>
                      </c:pt>
                      <c:pt idx="90">
                        <c:v>1.3411233425374166E-2</c:v>
                      </c:pt>
                      <c:pt idx="91">
                        <c:v>-1.9764100885108174E-2</c:v>
                      </c:pt>
                      <c:pt idx="92">
                        <c:v>-4.4762330015584155E-4</c:v>
                      </c:pt>
                      <c:pt idx="93">
                        <c:v>5.0851728398295841E-3</c:v>
                      </c:pt>
                      <c:pt idx="94">
                        <c:v>-4.0152300752317911E-2</c:v>
                      </c:pt>
                      <c:pt idx="95">
                        <c:v>3.9073998159885097E-2</c:v>
                      </c:pt>
                      <c:pt idx="96">
                        <c:v>-2.2998556946232252E-2</c:v>
                      </c:pt>
                      <c:pt idx="97">
                        <c:v>-9.6919044982427295E-3</c:v>
                      </c:pt>
                      <c:pt idx="98">
                        <c:v>2.895121894706798E-2</c:v>
                      </c:pt>
                      <c:pt idx="99">
                        <c:v>-2.3476632332792159E-2</c:v>
                      </c:pt>
                      <c:pt idx="100">
                        <c:v>2.364953280547245E-2</c:v>
                      </c:pt>
                      <c:pt idx="101">
                        <c:v>-3.5499284203255349E-2</c:v>
                      </c:pt>
                      <c:pt idx="102">
                        <c:v>4.4397613454401448E-3</c:v>
                      </c:pt>
                      <c:pt idx="103">
                        <c:v>-1.3774103833828131E-2</c:v>
                      </c:pt>
                      <c:pt idx="104">
                        <c:v>-2.2809816461373325E-2</c:v>
                      </c:pt>
                      <c:pt idx="105">
                        <c:v>1.2372060700646578E-2</c:v>
                      </c:pt>
                      <c:pt idx="106">
                        <c:v>-5.4363591465757137E-2</c:v>
                      </c:pt>
                      <c:pt idx="107">
                        <c:v>1.0362806464334323E-2</c:v>
                      </c:pt>
                      <c:pt idx="108">
                        <c:v>5.8905751435022934E-2</c:v>
                      </c:pt>
                      <c:pt idx="109">
                        <c:v>7.2033100109201503E-3</c:v>
                      </c:pt>
                      <c:pt idx="110">
                        <c:v>2.9712667244823621E-2</c:v>
                      </c:pt>
                      <c:pt idx="111">
                        <c:v>2.7695928269427423E-2</c:v>
                      </c:pt>
                      <c:pt idx="112">
                        <c:v>-3.5099906029661511E-3</c:v>
                      </c:pt>
                      <c:pt idx="113">
                        <c:v>1.5823775445066589E-2</c:v>
                      </c:pt>
                      <c:pt idx="114">
                        <c:v>8.7675911577483664E-3</c:v>
                      </c:pt>
                      <c:pt idx="115">
                        <c:v>-1.6261939824540467E-2</c:v>
                      </c:pt>
                      <c:pt idx="116">
                        <c:v>1.8441904324335325E-2</c:v>
                      </c:pt>
                      <c:pt idx="117">
                        <c:v>7.0065601335299998E-3</c:v>
                      </c:pt>
                      <c:pt idx="118">
                        <c:v>3.9722994699317683E-3</c:v>
                      </c:pt>
                      <c:pt idx="119">
                        <c:v>1.8680569783869724E-2</c:v>
                      </c:pt>
                      <c:pt idx="120">
                        <c:v>-1.4292106237299962E-2</c:v>
                      </c:pt>
                      <c:pt idx="121">
                        <c:v>-5.6777103669707042E-2</c:v>
                      </c:pt>
                      <c:pt idx="122">
                        <c:v>-1.7998090379213596E-2</c:v>
                      </c:pt>
                      <c:pt idx="123">
                        <c:v>-4.7862155669233953E-3</c:v>
                      </c:pt>
                      <c:pt idx="124">
                        <c:v>-3.8018263555304771E-2</c:v>
                      </c:pt>
                      <c:pt idx="125">
                        <c:v>2.7125602352651254E-2</c:v>
                      </c:pt>
                      <c:pt idx="126">
                        <c:v>3.0015817994342598E-2</c:v>
                      </c:pt>
                      <c:pt idx="127">
                        <c:v>9.559317842441635E-3</c:v>
                      </c:pt>
                      <c:pt idx="128">
                        <c:v>5.1452775214453489E-3</c:v>
                      </c:pt>
                      <c:pt idx="129">
                        <c:v>5.9139437002635863E-3</c:v>
                      </c:pt>
                      <c:pt idx="130">
                        <c:v>-3.4055332955670631E-4</c:v>
                      </c:pt>
                      <c:pt idx="131">
                        <c:v>4.893989732611276E-3</c:v>
                      </c:pt>
                      <c:pt idx="132">
                        <c:v>-1.531937257458608E-4</c:v>
                      </c:pt>
                      <c:pt idx="133">
                        <c:v>-1.3063100443705204E-2</c:v>
                      </c:pt>
                      <c:pt idx="134">
                        <c:v>4.4703296283685738E-2</c:v>
                      </c:pt>
                      <c:pt idx="135">
                        <c:v>3.1522740548810902E-3</c:v>
                      </c:pt>
                      <c:pt idx="136">
                        <c:v>2.8987466147962531E-2</c:v>
                      </c:pt>
                      <c:pt idx="137">
                        <c:v>-4.0691892780721347E-3</c:v>
                      </c:pt>
                      <c:pt idx="138">
                        <c:v>-2.3110280708719757E-2</c:v>
                      </c:pt>
                      <c:pt idx="139">
                        <c:v>3.6425136257006642E-2</c:v>
                      </c:pt>
                      <c:pt idx="140">
                        <c:v>3.9085196389900207E-3</c:v>
                      </c:pt>
                      <c:pt idx="141">
                        <c:v>1.5214209729739175E-2</c:v>
                      </c:pt>
                      <c:pt idx="142">
                        <c:v>-5.4629791773284078E-3</c:v>
                      </c:pt>
                      <c:pt idx="143">
                        <c:v>1.1600156885216695E-2</c:v>
                      </c:pt>
                      <c:pt idx="144">
                        <c:v>2.0730256773126506E-2</c:v>
                      </c:pt>
                      <c:pt idx="145">
                        <c:v>-1.0562696316149204E-2</c:v>
                      </c:pt>
                      <c:pt idx="146">
                        <c:v>4.5640371155243546E-2</c:v>
                      </c:pt>
                      <c:pt idx="147">
                        <c:v>4.9829277448916586E-3</c:v>
                      </c:pt>
                      <c:pt idx="148">
                        <c:v>-2.1526676645053269E-2</c:v>
                      </c:pt>
                      <c:pt idx="149">
                        <c:v>-1.2756481087413138E-2</c:v>
                      </c:pt>
                      <c:pt idx="150">
                        <c:v>2.3714480981355934E-2</c:v>
                      </c:pt>
                      <c:pt idx="151">
                        <c:v>3.5887108469165457E-2</c:v>
                      </c:pt>
                      <c:pt idx="152">
                        <c:v>-2.9940037410805965E-4</c:v>
                      </c:pt>
                      <c:pt idx="153">
                        <c:v>-3.5053571409512589E-2</c:v>
                      </c:pt>
                      <c:pt idx="154">
                        <c:v>2.9280093518255459E-2</c:v>
                      </c:pt>
                      <c:pt idx="155">
                        <c:v>-2.1914546584275597E-2</c:v>
                      </c:pt>
                      <c:pt idx="156">
                        <c:v>-5.875404403318521E-2</c:v>
                      </c:pt>
                      <c:pt idx="157">
                        <c:v>2.2432223233932592E-3</c:v>
                      </c:pt>
                      <c:pt idx="158">
                        <c:v>5.25711700006131E-2</c:v>
                      </c:pt>
                      <c:pt idx="159">
                        <c:v>1.0452545702175445E-2</c:v>
                      </c:pt>
                      <c:pt idx="160">
                        <c:v>-1.5249686625294101E-2</c:v>
                      </c:pt>
                      <c:pt idx="161">
                        <c:v>2.8959998492027867E-2</c:v>
                      </c:pt>
                      <c:pt idx="162">
                        <c:v>-2.4920624710257026E-2</c:v>
                      </c:pt>
                      <c:pt idx="163">
                        <c:v>1.0824736711686654E-2</c:v>
                      </c:pt>
                      <c:pt idx="164">
                        <c:v>-2.7611725624339537E-3</c:v>
                      </c:pt>
                      <c:pt idx="165">
                        <c:v>9.7256524769901032E-3</c:v>
                      </c:pt>
                      <c:pt idx="166">
                        <c:v>-2.6638345786432188E-3</c:v>
                      </c:pt>
                      <c:pt idx="167">
                        <c:v>4.0323197348815943E-3</c:v>
                      </c:pt>
                      <c:pt idx="168">
                        <c:v>-1.0187032320362652E-2</c:v>
                      </c:pt>
                      <c:pt idx="169">
                        <c:v>1.7825383484415723E-2</c:v>
                      </c:pt>
                      <c:pt idx="170">
                        <c:v>1.7185788454824741E-2</c:v>
                      </c:pt>
                      <c:pt idx="171">
                        <c:v>-3.0028506753756613E-2</c:v>
                      </c:pt>
                      <c:pt idx="172">
                        <c:v>-5.7261114940535063E-3</c:v>
                      </c:pt>
                      <c:pt idx="173">
                        <c:v>-4.8419771862694199E-3</c:v>
                      </c:pt>
                      <c:pt idx="174">
                        <c:v>-4.3749993686155231E-2</c:v>
                      </c:pt>
                      <c:pt idx="175">
                        <c:v>3.1067629320770566E-2</c:v>
                      </c:pt>
                      <c:pt idx="176">
                        <c:v>-3.913778788198743E-3</c:v>
                      </c:pt>
                      <c:pt idx="177">
                        <c:v>-3.2340770825484491E-2</c:v>
                      </c:pt>
                      <c:pt idx="178">
                        <c:v>4.185054596134942E-2</c:v>
                      </c:pt>
                      <c:pt idx="179">
                        <c:v>1.1107745184595929E-2</c:v>
                      </c:pt>
                      <c:pt idx="180">
                        <c:v>1.1019304716200681E-2</c:v>
                      </c:pt>
                      <c:pt idx="181">
                        <c:v>-3.4808150899813657E-2</c:v>
                      </c:pt>
                      <c:pt idx="182">
                        <c:v>1.8275405039738532E-5</c:v>
                      </c:pt>
                      <c:pt idx="183">
                        <c:v>1.8370125839197921E-2</c:v>
                      </c:pt>
                      <c:pt idx="184">
                        <c:v>4.5260855504463864E-3</c:v>
                      </c:pt>
                      <c:pt idx="185">
                        <c:v>-2.7957147198982161E-3</c:v>
                      </c:pt>
                      <c:pt idx="186">
                        <c:v>7.7391235004711824E-3</c:v>
                      </c:pt>
                      <c:pt idx="187">
                        <c:v>-2.3296752045348857E-2</c:v>
                      </c:pt>
                      <c:pt idx="188">
                        <c:v>7.4722499688804752E-3</c:v>
                      </c:pt>
                      <c:pt idx="189">
                        <c:v>5.9759194784533513E-3</c:v>
                      </c:pt>
                      <c:pt idx="190">
                        <c:v>2.3464312905556648E-2</c:v>
                      </c:pt>
                      <c:pt idx="191">
                        <c:v>-5.131709357761844E-2</c:v>
                      </c:pt>
                      <c:pt idx="192">
                        <c:v>-1.5866516858780672E-2</c:v>
                      </c:pt>
                      <c:pt idx="193">
                        <c:v>-4.3644384570804357E-2</c:v>
                      </c:pt>
                      <c:pt idx="194">
                        <c:v>5.772621054127134E-2</c:v>
                      </c:pt>
                      <c:pt idx="195">
                        <c:v>4.2172873701741352E-2</c:v>
                      </c:pt>
                      <c:pt idx="196">
                        <c:v>6.9027616350884301E-3</c:v>
                      </c:pt>
                      <c:pt idx="197">
                        <c:v>1.504899364607879E-2</c:v>
                      </c:pt>
                    </c:numCache>
                  </c:numRef>
                </c:val>
                <c:smooth val="0"/>
                <c:extLst xmlns:c15="http://schemas.microsoft.com/office/drawing/2012/chart">
                  <c:ext xmlns:c16="http://schemas.microsoft.com/office/drawing/2014/chart" uri="{C3380CC4-5D6E-409C-BE32-E72D297353CC}">
                    <c16:uniqueId val="{000000D8-EFC0-4EC6-AF5E-2F0BF369923C}"/>
                  </c:ext>
                </c:extLst>
              </c15:ser>
            </c15:filteredLineSeries>
          </c:ext>
        </c:extLst>
      </c:stockChart>
      <c:dateAx>
        <c:axId val="410061936"/>
        <c:scaling>
          <c:orientation val="minMax"/>
        </c:scaling>
        <c:delete val="0"/>
        <c:axPos val="b"/>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2328047"/>
        <c:crosses val="autoZero"/>
        <c:auto val="1"/>
        <c:lblOffset val="100"/>
        <c:baseTimeUnit val="days"/>
      </c:dateAx>
      <c:valAx>
        <c:axId val="1152328047"/>
        <c:scaling>
          <c:orientation val="minMax"/>
        </c:scaling>
        <c:delete val="0"/>
        <c:axPos val="l"/>
        <c:majorGridlines>
          <c:spPr>
            <a:ln w="9525" cap="flat" cmpd="sng" algn="ctr">
              <a:solidFill>
                <a:schemeClr val="bg1"/>
              </a:solidFill>
              <a:round/>
            </a:ln>
            <a:effectLst/>
          </c:spPr>
        </c:majorGridlines>
        <c:minorGridlines>
          <c:spPr>
            <a:ln w="9525" cap="flat" cmpd="sng" algn="ctr">
              <a:solidFill>
                <a:schemeClr val="tx1">
                  <a:lumMod val="5000"/>
                  <a:lumOff val="95000"/>
                </a:schemeClr>
              </a:solidFill>
              <a:round/>
            </a:ln>
            <a:effectLst/>
          </c:spPr>
        </c:min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0061936"/>
        <c:crosses val="autoZero"/>
        <c:crossBetween val="between"/>
      </c:valAx>
      <c:spPr>
        <a:solidFill>
          <a:schemeClr val="bg1">
            <a:lumMod val="7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90000"/>
        <a:lumOff val="1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929640</xdr:colOff>
          <xdr:row>1</xdr:row>
          <xdr:rowOff>7620</xdr:rowOff>
        </xdr:from>
        <xdr:to>
          <xdr:col>0</xdr:col>
          <xdr:colOff>2095500</xdr:colOff>
          <xdr:row>3</xdr:row>
          <xdr:rowOff>7620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Run SQL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326738</xdr:colOff>
      <xdr:row>24</xdr:row>
      <xdr:rowOff>91211</xdr:rowOff>
    </xdr:from>
    <xdr:to>
      <xdr:col>21</xdr:col>
      <xdr:colOff>16933</xdr:colOff>
      <xdr:row>41</xdr:row>
      <xdr:rowOff>101600</xdr:rowOff>
    </xdr:to>
    <xdr:graphicFrame macro="">
      <xdr:nvGraphicFramePr>
        <xdr:cNvPr id="5" name="Chart 4">
          <a:extLst>
            <a:ext uri="{FF2B5EF4-FFF2-40B4-BE49-F238E27FC236}">
              <a16:creationId xmlns:a16="http://schemas.microsoft.com/office/drawing/2014/main" id="{E8B41BAF-D34B-3F4E-C646-E4ED92567D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364066</xdr:colOff>
      <xdr:row>6</xdr:row>
      <xdr:rowOff>8465</xdr:rowOff>
    </xdr:from>
    <xdr:to>
      <xdr:col>21</xdr:col>
      <xdr:colOff>169332</xdr:colOff>
      <xdr:row>23</xdr:row>
      <xdr:rowOff>169332</xdr:rowOff>
    </xdr:to>
    <xdr:graphicFrame macro="">
      <xdr:nvGraphicFramePr>
        <xdr:cNvPr id="6" name="Chart 5">
          <a:extLst>
            <a:ext uri="{FF2B5EF4-FFF2-40B4-BE49-F238E27FC236}">
              <a16:creationId xmlns:a16="http://schemas.microsoft.com/office/drawing/2014/main" id="{190BB363-42CE-BE7D-B1BC-5A3310F8B6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6">
  <a r="1" c="251">
    <v t="i">0</v>
    <v t="i">1</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77</v>
    <v t="i">78</v>
    <v t="i">82</v>
    <v t="i">83</v>
    <v t="i">84</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226</v>
    <v t="i">229</v>
    <v t="i">230</v>
    <v t="i">231</v>
    <v t="i">232</v>
    <v t="i">233</v>
    <v t="i">236</v>
    <v t="i">237</v>
    <v t="i">238</v>
    <v t="i">239</v>
    <v t="i">240</v>
    <v t="i">243</v>
    <v t="i">244</v>
    <v t="i">245</v>
    <v t="i">246</v>
    <v t="i">247</v>
    <v t="i">250</v>
    <v t="i">251</v>
    <v t="i">252</v>
    <v t="i">254</v>
    <v t="i">257</v>
    <v t="i">258</v>
    <v t="i">259</v>
    <v t="i">261</v>
    <v t="i">264</v>
    <v t="i">265</v>
    <v t="i">266</v>
    <v t="i">267</v>
    <v t="i">268</v>
    <v t="i">271</v>
    <v t="i">272</v>
    <v t="i">273</v>
    <v t="i">274</v>
    <v t="i">275</v>
    <v t="i">279</v>
    <v t="i">280</v>
    <v t="i">281</v>
    <v t="i">282</v>
    <v t="i">285</v>
    <v t="i">286</v>
    <v t="i">287</v>
    <v t="i">288</v>
    <v t="i">289</v>
    <v t="i">292</v>
    <v t="i">293</v>
    <v t="i">294</v>
    <v t="i">295</v>
    <v t="i">296</v>
    <v t="i">299</v>
    <v t="i">300</v>
    <v t="i">301</v>
    <v t="i">302</v>
    <v t="i">303</v>
    <v t="i">307</v>
    <v t="i">308</v>
    <v t="i">309</v>
    <v t="i">310</v>
    <v t="i">313</v>
    <v t="i">314</v>
    <v t="i">315</v>
    <v t="i">316</v>
    <v t="i">317</v>
    <v t="i">320</v>
    <v t="i">321</v>
    <v t="i">322</v>
    <v t="i">323</v>
    <v t="i">324</v>
    <v t="i">327</v>
    <v t="i">328</v>
    <v t="i">329</v>
    <v t="i">330</v>
    <v t="i">331</v>
    <v t="i">334</v>
    <v t="i">335</v>
    <v t="i">336</v>
    <v t="i">337</v>
    <v t="i">338</v>
    <v t="i">341</v>
    <v t="i">342</v>
    <v t="i">343</v>
    <v t="i">344</v>
    <v t="i">345</v>
    <v t="i">348</v>
    <v t="i">349</v>
    <v t="i">350</v>
    <v t="i">351</v>
    <v t="i">355</v>
    <v t="i">356</v>
    <v t="i">357</v>
    <v t="i">358</v>
    <v t="i">359</v>
    <v t="i">362</v>
    <v t="i">363</v>
    <v t="i">364</v>
    <v t="i">365</v>
  </a>
  <a r="1" c="251">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v>183.16</v>
    <v>188.32</v>
    <v>180.03</v>
    <v>179.83</v>
    <v>181.81</v>
    <v>183.22</v>
    <v>182.64</v>
    <v>181.16</v>
    <v>180.28</v>
    <v>182.16</v>
    <v>186.26</v>
    <v>191.49</v>
    <v>201.03</v>
    <v>207.04</v>
    <v>202.89</v>
    <v>202.49</v>
    <v>206.88</v>
    <v>198.69</v>
    <v>195.21</v>
    <v>188.08</v>
    <v>188.15</v>
    <v>199.05</v>
    <v>193.16</v>
    <v>193.8</v>
    <v>186.86</v>
    <v>190.17</v>
    <v>186.6</v>
    <v>181.36</v>
    <v>186.52</v>
    <v>180.64</v>
    <v>178.88</v>
    <v>182.55</v>
    <v>177.82</v>
    <v>180.26</v>
    <v>177</v>
    <v>179.92</v>
    <v>181.46</v>
    <v>179.59</v>
    <v>183.38</v>
    <v>182.41</v>
    <v>185.55</v>
    <v>184.97</v>
    <v>183.78</v>
    <v>180.93</v>
    <v>175.02</v>
    <v>176.29</v>
    <v>177.72</v>
    <v>170.94</v>
    <v>174.14</v>
    <v>180.99</v>
    <v>183.69</v>
    <v>189.21</v>
    <v>188.61</v>
    <v>190.53</v>
    <v>188.22</v>
    <v>187.54</v>
    <v>186.5</v>
    <v>188.85</v>
    <v>188.12</v>
    <v>187.24</v>
    <v>189.11</v>
    <v>185.04</v>
    <v>184.86</v>
    <v>184.94</v>
    <v>185.81</v>
    <v>183.14</v>
    <v>187.05</v>
    <v>186.23</v>
    <v>178.07</v>
    <v>183.32</v>
    <v>184.84</v>
    <v>187.67</v>
    <v>186.47</v>
    <v>188.52</v>
    <v>191.52</v>
    <v>192.51</v>
    <v>191.13</v>
    <v>185.61</v>
    <v>180.34</v>
    <v>174.19</v>
    <v>171.88</v>
    <v>185.41</v>
    <v>190.04</v>
    <v>188.54</v>
    <v>190.05</v>
    <v>186.94</v>
    <v>182.81</v>
    <v>184.97</v>
    <v>187.98</v>
    <v>187.9</v>
    <v>189.82</v>
    <v>191.55</v>
    <v>192.85</v>
    <v>195.56</v>
    <v>184.89</v>
    <v>177.19</v>
    <v>182.48</v>
    <v>180.05</v>
    <v>183.04</v>
    <v>183.34</v>
    <v>177.82</v>
    <v>182.65</v>
    <v>184.77</v>
    <v>186.03</v>
    <v>183.14</v>
    <v>180.25</v>
    <v>183.22</v>
    <v>181.93</v>
    <v>180.4</v>
    <v>178.56</v>
    <v>172.7</v>
    <v>175.64</v>
    <v>175.2</v>
    <v>178.68</v>
    <v>171.24</v>
    <v>167.52</v>
    <v>165.17</v>
    <v>174.4</v>
    <v>175.75</v>
    <v>177.39</v>
    <v>177.64</v>
    <v>178.1</v>
    <v>182.08</v>
    <v>183.91</v>
    <v>188.63</v>
    <v>189.31</v>
    <v>196.51</v>
    <v>198.87</v>
    <v>198.35</v>
  </a>
  <a r="1" c="251">
    <v>104.55</v>
    <v>104.45</v>
    <v>98.77</v>
    <v>98.78</v>
    <v>104.52</v>
    <v>103.47499999999999</v>
    <v>106.85</v>
    <v>109.69</v>
    <v>107.67</v>
    <v>104.47</v>
    <v>113.08</v>
    <v>114.18</v>
    <v>112.905</v>
    <v>111.48</v>
    <v>113.045</v>
    <v>118.25</v>
    <v>117.35</v>
    <v>121.97</v>
    <v>124.98</v>
    <v>133.19499999999999</v>
    <v>134.29499999999999</v>
    <v>136.22</v>
    <v>132.38999999999999</v>
    <v>134.29</v>
    <v>133.06</v>
    <v>132.22999999999999</v>
    <v>130</v>
    <v>134.15</v>
    <v>136.02500000000001</v>
    <v>142.245</v>
    <v>138.715</v>
    <v>135.49</v>
    <v>138.78</v>
    <v>142.19</v>
    <v>142.16999999999999</v>
    <v>142.51</v>
    <v>143.19</v>
    <v>142.69</v>
    <v>144.61000000000001</v>
    <v>141.97</v>
    <v>142.47999999999999</v>
    <v>143.345</v>
    <v>144.49</v>
    <v>144.005</v>
    <v>145.44999999999999</v>
    <v>142.5</v>
    <v>145.56</v>
    <v>149.27000000000001</v>
    <v>155.97499999999999</v>
    <v>156.04</v>
    <v>158.4</v>
    <v>156.29</v>
    <v>152.97999999999999</v>
    <v>158.37</v>
    <v>158.19999999999999</v>
    <v>159.33000000000001</v>
    <v>161.22</v>
    <v>164.32</v>
    <v>163.715</v>
    <v>165.37</v>
    <v>171.19</v>
    <v>171.06</v>
    <v>172.02</v>
    <v>173.64</v>
    <v>172.75</v>
    <v>171.34</v>
    <v>169.53</v>
    <v>172.44</v>
    <v>173.61</v>
    <v>174.02</v>
    <v>177.96</v>
    <v>176.51</v>
    <v>182.9</v>
    <v>174.09</v>
    <v>175.16</v>
    <v>179.62</v>
    <v>176.32499999999999</v>
    <v>181.57</v>
    <v>181.55</v>
    <v>182.05</v>
    <v>182.96</v>
    <v>182.61500000000001</v>
    <v>179.75</v>
    <v>181.88</v>
    <v>180.6</v>
    <v>182.43</v>
    <v>175.16499999999999</v>
    <v>174.85</v>
    <v>172.61</v>
    <v>178.35</v>
    <v>180.05500000000001</v>
    <v>181.98</v>
    <v>180.82</v>
    <v>178.11</v>
    <v>170</v>
    <v>171.06</v>
    <v>170.57</v>
    <v>168.03</v>
    <v>167.55</v>
    <v>169.09</v>
    <v>176.64</v>
    <v>179.68</v>
    <v>177.77</v>
    <v>175.67</v>
    <v>177</v>
    <v>172.64</v>
    <v>173.98</v>
    <v>175.77</v>
    <v>175.3</v>
    <v>181.97</v>
    <v>179.77</v>
    <v>174.48</v>
    <v>178.17</v>
    <v>180.42500000000001</v>
    <v>182.08</v>
    <v>185.24</v>
    <v>189.6</v>
    <v>189.19</v>
    <v>185.5</v>
    <v>186.23</v>
    <v>186.57</v>
    <v>192.22499999999999</v>
    <v>193.505</v>
    <v>187.965</v>
    <v>184.77</v>
    <v>184.8</v>
    <v>182.23</v>
    <v>180.18</v>
    <v>183.13</v>
    <v>182.785</v>
    <v>181.14</v>
    <v>180.42</v>
    <v>183.83500000000001</v>
    <v>189.99</v>
    <v>193.05</v>
    <v>207.98</v>
    <v>205.15</v>
    <v>206.45</v>
    <v>208.08</v>
    <v>203</v>
    <v>198.77</v>
    <v>196.42</v>
    <v>184.9</v>
    <v>195.11</v>
    <v>195.155</v>
    <v>195.72</v>
    <v>191.05</v>
    <v>182.86</v>
    <v>185.965</v>
    <v>183.375</v>
    <v>184.79</v>
    <v>195.95</v>
    <v>181.23500000000001</v>
    <v>179.49</v>
    <v>174.91</v>
    <v>181.63</v>
    <v>179.01</v>
    <v>174.76</v>
    <v>181.76</v>
    <v>181.08</v>
    <v>181.62</v>
    <v>183.89</v>
    <v>182.64</v>
    <v>185.56</v>
    <v>184.965</v>
    <v>180.27500000000001</v>
    <v>181.11</v>
    <v>177.93600000000001</v>
    <v>176.26</v>
    <v>176.1</v>
    <v>174.53</v>
    <v>176.66499999999999</v>
    <v>183.92</v>
    <v>182.97</v>
    <v>187.94</v>
    <v>189.92</v>
    <v>187.71</v>
    <v>188.24</v>
    <v>189.57</v>
    <v>189.83500000000001</v>
    <v>191.76</v>
    <v>190.52</v>
    <v>188.57</v>
    <v>189.11</v>
    <v>185.08</v>
    <v>183.22</v>
    <v>184.995</v>
    <v>184.32</v>
    <v>186.5</v>
    <v>189.07499999999999</v>
    <v>181.9</v>
    <v>179.05</v>
    <v>184.75</v>
    <v>187.5</v>
    <v>187.16</v>
    <v>187.24</v>
    <v>191.27</v>
    <v>191.34</v>
    <v>191.21</v>
    <v>187.2</v>
    <v>186.24</v>
    <v>179.46</v>
    <v>174.92500000000001</v>
    <v>176.69</v>
    <v>184.26</v>
    <v>191.38</v>
    <v>192.45</v>
    <v>193.03</v>
    <v>187.47499999999999</v>
    <v>181.75</v>
    <v>188.75</v>
    <v>187.05500000000001</v>
    <v>186.57</v>
    <v>191.4</v>
    <v>191.49</v>
    <v>194.45</v>
    <v>194.27</v>
    <v>181.25</v>
    <v>175.01</v>
    <v>178.49</v>
    <v>180.44</v>
    <v>181.17</v>
    <v>179.84</v>
    <v>176.83</v>
    <v>182.4</v>
    <v>185.91</v>
    <v>184.05</v>
    <v>184.92</v>
    <v>182.97</v>
    <v>185.06</v>
    <v>182.48</v>
    <v>178.01</v>
    <v>178</v>
    <v>177.255</v>
    <v>174.83</v>
    <v>177.1</v>
    <v>176.07</v>
    <v>170</v>
    <v>168.78</v>
    <v>166.97</v>
    <v>176</v>
    <v>172.18</v>
    <v>177.155</v>
    <v>175.72499999999999</v>
    <v>184.5</v>
    <v>181.84</v>
    <v>184.31</v>
    <v>186.03</v>
    <v>190.84</v>
    <v>196.54</v>
    <v>197.43</v>
  </a>
  <a r="1" c="251">
    <v>106.79</v>
    <v>104.47</v>
    <v>99.44</v>
    <v>99.811000000000007</v>
    <v>104.8</v>
    <v>106.54</v>
    <v>111.92</v>
    <v>110.3699</v>
    <v>110.1999</v>
    <v>108.92</v>
    <v>114.94</v>
    <v>115.4</v>
    <v>114.66500000000001</v>
    <v>114.74</v>
    <v>117.68</v>
    <v>118.68</v>
    <v>118.23</v>
    <v>123</v>
    <v>131.21889999999999</v>
    <v>135.435</v>
    <v>136.30000000000001</v>
    <v>136.35</v>
    <v>135.87</v>
    <v>134.58000000000001</v>
    <v>137.4</v>
    <v>134.25</v>
    <v>132.68</v>
    <v>135.66</v>
    <v>137.25</v>
    <v>143.49</v>
    <v>139.62</v>
    <v>138.12</v>
    <v>142</v>
    <v>142.38999999999999</v>
    <v>144</v>
    <v>143.27000000000001</v>
    <v>145</v>
    <v>144.29</v>
    <v>144.99</v>
    <v>145</v>
    <v>143.58000000000001</v>
    <v>146.17500000000001</v>
    <v>145.22</v>
    <v>145.65</v>
    <v>146.19999999999999</v>
    <v>144.78</v>
    <v>147.96</v>
    <v>154.44999999999999</v>
    <v>156.715</v>
    <v>158.71</v>
    <v>158.66</v>
    <v>157.19999999999999</v>
    <v>157.6</v>
    <v>160.97999999999999</v>
    <v>159.31</v>
    <v>160.22</v>
    <v>164.42</v>
    <v>164.5</v>
    <v>167.89</v>
    <v>165.49</v>
    <v>172.4</v>
    <v>171.75</v>
    <v>174.16</v>
    <v>174.25</v>
    <v>173.38</v>
    <v>171.39</v>
    <v>171.26</v>
    <v>173.83</v>
    <v>174.72</v>
    <v>177</v>
    <v>179.38</v>
    <v>179.89</v>
    <v>183.3</v>
    <v>176.54</v>
    <v>180.2</v>
    <v>180.26</v>
    <v>179.9</v>
    <v>183.88</v>
    <v>183.3</v>
    <v>183.84</v>
    <v>184.48</v>
    <v>183.97</v>
    <v>183.02</v>
    <v>181.9</v>
    <v>182.9375</v>
    <v>182.5</v>
    <v>176</v>
    <v>176.9</v>
    <v>178.59</v>
    <v>181.91</v>
    <v>182.39</v>
    <v>182.49</v>
    <v>184.47</v>
    <v>178.15</v>
    <v>172.37899999999999</v>
    <v>172.41</v>
    <v>171.86</v>
    <v>169.03</v>
    <v>170.96</v>
    <v>170.98</v>
    <v>179.29</v>
    <v>180.28</v>
    <v>178.595</v>
    <v>178.85</v>
    <v>177.5</v>
    <v>173.2</v>
    <v>177.1</v>
    <v>178.08</v>
    <v>184.55</v>
    <v>182.42</v>
    <v>179.78</v>
    <v>180.26</v>
    <v>179.77</v>
    <v>184</v>
    <v>187.35</v>
    <v>188.14</v>
    <v>191.05</v>
    <v>190.36</v>
    <v>187.23</v>
    <v>189.06</v>
    <v>189.6</v>
    <v>195.3</v>
    <v>195.62</v>
    <v>190.10990000000001</v>
    <v>184.8</v>
    <v>184.87</v>
    <v>183.28</v>
    <v>184.1</v>
    <v>185.2</v>
    <v>182.785</v>
    <v>183.44</v>
    <v>183.03</v>
    <v>187.47</v>
    <v>192</v>
    <v>203.15</v>
    <v>212.18989999999999</v>
    <v>206.16</v>
    <v>207.97</v>
    <v>211.33500000000001</v>
    <v>203.9699</v>
    <v>202.92</v>
    <v>197.62</v>
    <v>188.32</v>
    <v>199.94</v>
    <v>195.42</v>
    <v>195.89</v>
    <v>191.44</v>
    <v>191.01</v>
    <v>189</v>
    <v>184.8</v>
    <v>187.85499999999999</v>
    <v>196</v>
    <v>184.56</v>
    <v>183.5</v>
    <v>178.16</v>
    <v>182.91</v>
    <v>179.29</v>
    <v>180.3</v>
    <v>185.66</v>
    <v>182.45</v>
    <v>184.51499999999999</v>
    <v>184.66</v>
    <v>188</v>
    <v>185.7167</v>
    <v>185.48</v>
    <v>181.32</v>
    <v>182.82</v>
    <v>178.41499999999999</v>
    <v>178.49</v>
    <v>176.13</v>
    <v>176.15</v>
    <v>181.45</v>
    <v>184.16</v>
    <v>189.33</v>
    <v>188.91</v>
    <v>192.69</v>
    <v>188.755</v>
    <v>188.99</v>
    <v>190.56</v>
    <v>192.9299</v>
    <v>193.63</v>
    <v>192.17400000000001</v>
    <v>191.37</v>
    <v>189.55</v>
    <v>186.34</v>
    <v>187.12</v>
    <v>188.10990000000001</v>
    <v>184.46</v>
    <v>189.7</v>
    <v>190.44</v>
    <v>182.37860000000001</v>
    <v>185.37899999999999</v>
    <v>186.17</v>
    <v>189.6</v>
    <v>189.12</v>
    <v>190</v>
    <v>192.35</v>
    <v>193.48</v>
    <v>194.49</v>
    <v>190.3</v>
    <v>186.27</v>
    <v>179.58</v>
    <v>176.815</v>
    <v>187</v>
    <v>193.66</v>
    <v>192.48</v>
    <v>193.26</v>
    <v>193.61</v>
    <v>187.5</v>
    <v>187.15</v>
    <v>190.37</v>
    <v>188.43</v>
    <v>190.33</v>
    <v>193.95</v>
    <v>193.77</v>
    <v>197.62989999999999</v>
    <v>194.29</v>
    <v>182.59</v>
    <v>183.46</v>
    <v>180.9</v>
    <v>184.7</v>
    <v>184.06</v>
    <v>182.7561</v>
    <v>182.91</v>
    <v>186.44</v>
    <v>187.62</v>
    <v>184.94</v>
    <v>186.09</v>
    <v>188.88</v>
    <v>185.4</v>
    <v>183.38</v>
    <v>179.98</v>
    <v>178.26</v>
    <v>178.37</v>
    <v>176.22</v>
    <v>181.22</v>
    <v>176.51</v>
    <v>170.97</v>
    <v>169.45</v>
    <v>174.62</v>
    <v>177.37</v>
    <v>177.49</v>
    <v>177.79</v>
    <v>178.23</v>
    <v>185.26</v>
    <v>184.08</v>
    <v>190</v>
    <v>189.66</v>
    <v>196.51</v>
    <v>200.4</v>
    <v>199.85</v>
  </a>
  <a r="1" c="251">
    <v>100.45</v>
    <v>100.05</v>
    <v>95.04</v>
    <v>97.28</v>
    <v>102.02</v>
    <v>103.11</v>
    <v>105.73</v>
    <v>106.02</v>
    <v>107.44</v>
    <v>104.08</v>
    <v>111.3</v>
    <v>113.37</v>
    <v>112.66</v>
    <v>110.822</v>
    <v>112.2818</v>
    <v>115.85</v>
    <v>115.21</v>
    <v>120.28</v>
    <v>124.47</v>
    <v>131.68</v>
    <v>132.66</v>
    <v>133.46</v>
    <v>132.38999999999999</v>
    <v>132.62</v>
    <v>130.59</v>
    <v>131.55000000000001</v>
    <v>129.16</v>
    <v>133.31</v>
    <v>134.79</v>
    <v>137.91</v>
    <v>132.91999999999999</v>
    <v>135.4</v>
    <v>137.94999999999999</v>
    <v>139.54499999999999</v>
    <v>138.83000000000001</v>
    <v>141.51</v>
    <v>141.94</v>
    <v>141.52500000000001</v>
    <v>141.87</v>
    <v>141.85</v>
    <v>140.85499999999999</v>
    <v>143.20009999999999</v>
    <v>143.78</v>
    <v>143.12</v>
    <v>142.65</v>
    <v>142.03</v>
    <v>145.5</v>
    <v>149.26</v>
    <v>154</v>
    <v>155.255</v>
    <v>155.96</v>
    <v>151.49</v>
    <v>152.97</v>
    <v>157.77000000000001</v>
    <v>157.34200000000001</v>
    <v>158.38999999999999</v>
    <v>161.16</v>
    <v>161.61000000000001</v>
    <v>163.47</v>
    <v>162.02000000000001</v>
    <v>169.19499999999999</v>
    <v>168.9</v>
    <v>170.83</v>
    <v>171.26</v>
    <v>171</v>
    <v>164.58</v>
    <v>167.97</v>
    <v>171.3</v>
    <v>172.96</v>
    <v>173.97</v>
    <v>175.02</v>
    <v>176.04</v>
    <v>175.93</v>
    <v>170.89</v>
    <v>174.52</v>
    <v>175.9</v>
    <v>176.25</v>
    <v>178.79499999999999</v>
    <v>180.4</v>
    <v>180.25</v>
    <v>179.46</v>
    <v>179.35</v>
    <v>179.46</v>
    <v>178.04169999999999</v>
    <v>180.59</v>
    <v>175.49</v>
    <v>168.80099999999999</v>
    <v>173.81</v>
    <v>171.2</v>
    <v>176.57</v>
    <v>178.81</v>
    <v>179.1</v>
    <v>176.41</v>
    <v>173.14500000000001</v>
    <v>167.22</v>
    <v>168.875</v>
    <v>169.41</v>
    <v>164.07</v>
    <v>167.35</v>
    <v>166.74010000000001</v>
    <v>175.47</v>
    <v>176.48</v>
    <v>176.45</v>
    <v>174.51</v>
    <v>174.38</v>
    <v>168.41</v>
    <v>172.96</v>
    <v>175.18</v>
    <v>174.70529999999999</v>
    <v>176.21</v>
    <v>175.4</v>
    <v>173.125</v>
    <v>174.93</v>
    <v>180.32</v>
    <v>181.48</v>
    <v>183.9</v>
    <v>188.06</v>
    <v>185.38</v>
    <v>183.33</v>
    <v>184</v>
    <v>186.54</v>
    <v>191.06</v>
    <v>182.05</v>
    <v>185.96</v>
    <v>179.7</v>
    <v>177.29</v>
    <v>179.77</v>
    <v>179.75</v>
    <v>181.73</v>
    <v>179.8</v>
    <v>176.76</v>
    <v>179.7901</v>
    <v>183.5</v>
    <v>188.43180000000001</v>
    <v>191.91</v>
    <v>204.77500000000001</v>
    <v>201.41</v>
    <v>202.07</v>
    <v>205.56</v>
    <v>197.93</v>
    <v>194.65</v>
    <v>186.38</v>
    <v>178.91</v>
    <v>193.79</v>
    <v>191.3</v>
    <v>191.13</v>
    <v>183.85</v>
    <v>180.58</v>
    <v>184.32</v>
    <v>179.65</v>
    <v>182.83009999999999</v>
    <v>179.85</v>
    <v>172.93</v>
    <v>176.48</v>
    <v>169.55</v>
    <v>178.24</v>
    <v>176.5</v>
    <v>173.68</v>
    <v>180</v>
    <v>179.11009999999999</v>
    <v>179.96</v>
    <v>180.91</v>
    <v>182.4</v>
    <v>183.32</v>
    <v>182.035</v>
    <v>176.62</v>
    <v>174.62</v>
    <v>175.03</v>
    <v>174.9</v>
    <v>170.31</v>
    <v>171.82</v>
    <v>176.34</v>
    <v>182.35</v>
    <v>182.9</v>
    <v>186.59</v>
    <v>188</v>
    <v>185.91</v>
    <v>186.93</v>
    <v>186.49</v>
    <v>188.26</v>
    <v>186.15</v>
    <v>186.82</v>
    <v>186.56</v>
    <v>183.71</v>
    <v>183.67009999999999</v>
    <v>183.02</v>
    <v>183.4</v>
    <v>180.8</v>
    <v>186.33</v>
    <v>186.08</v>
    <v>177.61</v>
    <v>178.4</v>
    <v>183.93</v>
    <v>186.82329999999999</v>
    <v>185.99</v>
    <v>185.7</v>
    <v>189.84</v>
    <v>186.06</v>
    <v>189.47</v>
    <v>184.88</v>
    <v>176.23</v>
    <v>171.91</v>
    <v>171.03</v>
    <v>174.6</v>
    <v>183.95</v>
    <v>188.12</v>
    <v>188.77</v>
    <v>186.51</v>
    <v>181.59</v>
    <v>179.18</v>
    <v>186.76</v>
    <v>185.66</v>
    <v>185.93780000000001</v>
    <v>189.57499999999999</v>
    <v>187.4</v>
    <v>193.79</v>
    <v>184.315</v>
    <v>176.38</v>
    <v>174.64</v>
    <v>176.92</v>
    <v>180.06</v>
    <v>177.88</v>
    <v>176.8201</v>
    <v>175.56</v>
    <v>182.01</v>
    <v>184.45</v>
    <v>181.75</v>
    <v>179.94</v>
    <v>181.41</v>
    <v>181.68039999999999</v>
    <v>180.33</v>
    <v>175.785</v>
    <v>171.72</v>
    <v>174.76</v>
    <v>173.98</v>
    <v>176.85</v>
    <v>171.14</v>
    <v>167.01</v>
    <v>164.27</v>
    <v>166.96</v>
    <v>174.75</v>
    <v>171.37</v>
    <v>175.76</v>
    <v>173.66</v>
    <v>180.3</v>
    <v>180.62</v>
    <v>184.3</v>
    <v>185.74</v>
    <v>190.77</v>
    <v>195.74</v>
    <v>195.81</v>
  </a>
  <a r="1">
    <v t="i">1</v>
  </a>
  <a r="1">
    <v>422.9</v>
  </a>
  <a r="1">
    <v>43.87</v>
  </a>
  <a r="1">
    <v>357.06</v>
  </a>
  <a r="1">
    <v>187.19</v>
  </a>
  <a r="1">
    <v>309.43</v>
  </a>
  <a r="1">
    <v>87.91</v>
  </a>
  <a r="1">
    <v>132.35</v>
  </a>
  <a r="1">
    <v>1068.8499999999999</v>
  </a>
  <a r="1" c="251">
    <v>524.86</v>
    <v>523.58000000000004</v>
    <v>508.19</v>
    <v>511.82</v>
    <v>536.97</v>
    <v>580.75</v>
    <v>583.72</v>
    <v>585.21</v>
    <v>586.74</v>
    <v>593.1</v>
    <v>601.63</v>
    <v>636.89</v>
    <v>627.4</v>
    <v>622.99</v>
    <v>636.71</v>
    <v>639.92999999999995</v>
    <v>637.77</v>
    <v>709.23</v>
    <v>737.73</v>
    <v>734.28</v>
    <v>710.32</v>
    <v>715.4</v>
    <v>702.39</v>
    <v>700.17</v>
    <v>678.62</v>
    <v>672.2</v>
    <v>662.18</v>
    <v>685.52</v>
    <v>677.48</v>
    <v>680.72</v>
    <v>661.9</v>
    <v>668.66</v>
    <v>685.76</v>
    <v>694.75</v>
    <v>681.06</v>
    <v>687.08</v>
    <v>706.28</v>
    <v>731.84</v>
    <v>720.83</v>
    <v>718.57</v>
    <v>673.01</v>
    <v>706.59</v>
    <v>690.87</v>
    <v>693.24</v>
    <v>685.9</v>
    <v>692.62</v>
    <v>716.58</v>
    <v>722.82</v>
    <v>735.17</v>
    <v>736.03</v>
    <v>731.38</v>
    <v>746.97</v>
    <v>764.4</v>
    <v>758.64</v>
    <v>741.17</v>
    <v>761.31</v>
    <v>751.14</v>
    <v>740.45</v>
    <v>736.06</v>
    <v>721.14</v>
    <v>717.62</v>
    <v>714.03</v>
    <v>713.57</v>
    <v>725.24</v>
    <v>724.77</v>
    <v>719.98</v>
    <v>720.01</v>
    <v>713</v>
    <v>714.68</v>
    <v>738.55</v>
    <v>724.37</v>
    <v>730.54</v>
    <v>711.24</v>
    <v>785.62</v>
    <v>830.63</v>
    <v>802.78</v>
    <v>805.85</v>
    <v>797.94</v>
    <v>804.29</v>
    <v>797.51</v>
    <v>840.56</v>
    <v>861.8</v>
    <v>848.81</v>
    <v>826.47</v>
    <v>850.31</v>
    <v>844.8</v>
    <v>826.27</v>
    <v>820.74</v>
    <v>844</v>
    <v>837.86</v>
    <v>850.64</v>
    <v>866.32</v>
    <v>858.46</v>
    <v>835.76</v>
    <v>823.65</v>
    <v>827.56</v>
    <v>848.11</v>
    <v>865.86</v>
    <v>864.32</v>
    <v>857.87</v>
    <v>855.18</v>
    <v>840.38</v>
    <v>834.14</v>
    <v>849.71</v>
    <v>857.02</v>
    <v>877.66</v>
    <v>917.78</v>
    <v>916.36</v>
    <v>922.81</v>
    <v>914.27</v>
    <v>908.45</v>
    <v>891.39</v>
    <v>887.55</v>
    <v>886.59</v>
    <v>920.64</v>
    <v>915.87</v>
    <v>930.51</v>
    <v>918.83</v>
    <v>968.1</v>
    <v>945.49</v>
    <v>980.9</v>
    <v>979.25</v>
    <v>904.44</v>
    <v>981.67</v>
    <v>968.25</v>
    <v>1007.93</v>
    <v>1026.83</v>
    <v>1004.65</v>
    <v>1031.5899999999999</v>
    <v>1028.67</v>
    <v>1001.4</v>
    <v>1070.8</v>
    <v>1074.9100000000001</v>
    <v>1105.05</v>
    <v>1086.3599999999999</v>
    <v>1094.08</v>
    <v>1087.56</v>
    <v>1005</v>
    <v>1003.93</v>
    <v>957.87</v>
    <v>1000.15</v>
    <v>958.07</v>
    <v>958.26</v>
    <v>976.31</v>
    <v>954.71</v>
    <v>958.35</v>
    <v>924.29</v>
    <v>920.19</v>
    <v>897.01</v>
    <v>856.96</v>
    <v>884.65</v>
    <v>857.19</v>
    <v>872.35</v>
    <v>892.97</v>
    <v>908.61</v>
    <v>924.95</v>
    <v>928.17</v>
    <v>928.35</v>
    <v>952.18</v>
    <v>958.02</v>
    <v>952.74</v>
    <v>963.27499999999998</v>
    <v>983.58</v>
    <v>962.95</v>
    <v>979.02</v>
    <v>981.48</v>
    <v>946.51</v>
    <v>949.4</v>
    <v>951.36</v>
    <v>912.25</v>
    <v>929.48</v>
    <v>937.11</v>
    <v>945.16</v>
    <v>943.55</v>
    <v>953.25</v>
    <v>946.32</v>
    <v>930.04</v>
    <v>923.91</v>
    <v>906.36</v>
    <v>936.31</v>
    <v>955.03</v>
    <v>1005.38</v>
    <v>959.08</v>
    <v>959.09</v>
    <v>958.97</v>
    <v>967.16</v>
    <v>983.28</v>
    <v>983.6</v>
    <v>1009.54</v>
    <v>1033.17</v>
    <v>1034.49</v>
    <v>1074.93</v>
    <v>1076.67</v>
    <v>1063.74</v>
    <v>1068.1400000000001</v>
    <v>1095.49</v>
    <v>1161.78</v>
    <v>1183.1500000000001</v>
    <v>1124.1500000000001</v>
    <v>1173.22</v>
    <v>1164.83</v>
    <v>1136.83</v>
    <v>1155.99</v>
    <v>1229.82</v>
    <v>1206.18</v>
    <v>1142.02</v>
    <v>1196.73</v>
    <v>1155.93</v>
    <v>1171.47</v>
    <v>1173.18</v>
    <v>1188.32</v>
    <v>1175.22</v>
    <v>1204.0999999999999</v>
    <v>1190.06</v>
    <v>1213.67</v>
    <v>1231.95</v>
    <v>1180.1300000000001</v>
    <v>1142.74</v>
    <v>1142.58</v>
    <v>1074.3699999999999</v>
    <v>1099.02</v>
    <v>1078.44</v>
    <v>1023.16</v>
    <v>1062</v>
    <v>1055.82</v>
    <v>1071.0899999999999</v>
    <v>1033.8800000000001</v>
    <v>1052.5899999999999</v>
    <v>1077.4000000000001</v>
    <v>1066.6600000000001</v>
    <v>1075.29</v>
    <v>1092.69</v>
    <v>1068.8499999999999</v>
    <v>1076.3499999999999</v>
    <v>1101.5899999999999</v>
    <v>1118.6600000000001</v>
    <v>1058.28</v>
    <v>1053.01</v>
    <v>1002.34</v>
    <v>1093.3499999999999</v>
    <v>1119.51</v>
    <v>1118.49</v>
    <v>1180.03</v>
    <v>1191.22</v>
    <v>1312.94</v>
    <v>1334.21</v>
    <v>1353.85</v>
    <v>1372.23</v>
    <v>1363.42</v>
    <v>1353</v>
    <v>1402.81</v>
  </a>
  <a r="1" c="251">
    <v>101</v>
    <v>100.73</v>
    <v>96.83</v>
    <v>100.55</v>
    <v>105.16</v>
    <v>112.01</v>
    <v>113.34</v>
    <v>112.08</v>
    <v>111.65</v>
    <v>114.05</v>
    <v>115.4</v>
    <v>123.27</v>
    <v>121.95</v>
    <v>122.44</v>
    <v>124.19</v>
    <v>116.52</v>
    <v>115.8</v>
    <v>124.81</v>
    <v>126.68</v>
    <v>133.44999999999999</v>
    <v>133.07</v>
    <v>135.96</v>
    <v>132.05000000000001</v>
    <v>131.04</v>
    <v>130.44999999999999</v>
    <v>129.28</v>
    <v>127.18</v>
    <v>133.96</v>
    <v>135.54</v>
    <v>128.1</v>
    <v>124.54</v>
    <v>126.05500000000001</v>
    <v>128.78</v>
    <v>130.36000000000001</v>
    <v>129.55000000000001</v>
    <v>133.11000000000001</v>
    <v>138.61000000000001</v>
    <v>140.63</v>
    <v>140.38</v>
    <v>138.62</v>
    <v>135.55000000000001</v>
    <v>142.04</v>
    <v>144.72</v>
    <v>146.05000000000001</v>
    <v>145.04</v>
    <v>149.33000000000001</v>
    <v>156.41</v>
    <v>157.31</v>
    <v>158.15</v>
    <v>165.46</v>
    <v>161.74</v>
    <v>156.33000000000001</v>
    <v>154.63</v>
    <v>155.09</v>
    <v>146.88</v>
    <v>147.79</v>
    <v>148.02000000000001</v>
    <v>148.55000000000001</v>
    <v>145.94</v>
    <v>144.54</v>
    <v>147.11000000000001</v>
    <v>153.9</v>
    <v>157.18</v>
    <v>156.74</v>
    <v>161.91999999999999</v>
    <v>156.5</v>
    <v>159.28</v>
    <v>159.99</v>
    <v>163.16999999999999</v>
    <v>164.37</v>
    <v>163.47</v>
    <v>163.32499999999999</v>
    <v>141.375</v>
    <v>137.58000000000001</v>
    <v>140.05000000000001</v>
    <v>137.22999999999999</v>
    <v>136.12</v>
    <v>135.57</v>
    <v>138.5</v>
    <v>141.05000000000001</v>
    <v>142.38999999999999</v>
    <v>141.6</v>
    <v>140.55000000000001</v>
    <v>138.91</v>
    <v>141.06</v>
    <v>134.01</v>
    <v>131.16</v>
    <v>133.28</v>
    <v>137.91999999999999</v>
    <v>137.78</v>
    <v>140.26</v>
    <v>140.66</v>
    <v>142.55000000000001</v>
    <v>138.31</v>
    <v>132.34</v>
    <v>131.41999999999999</v>
    <v>135.47999999999999</v>
    <v>138.16999999999999</v>
    <v>139.13999999999999</v>
    <v>140.80000000000001</v>
    <v>154.13999999999999</v>
    <v>154.69999999999999</v>
    <v>150.63999999999999</v>
    <v>153.86000000000001</v>
    <v>153.85</v>
    <v>153.37</v>
    <v>146.54</v>
    <v>142.91</v>
    <v>144.47999999999999</v>
    <v>140.99</v>
    <v>144.30000000000001</v>
    <v>140.65</v>
    <v>139.62</v>
    <v>139.80000000000001</v>
    <v>141.49</v>
    <v>150.38</v>
    <v>152.14500000000001</v>
    <v>152.63999999999999</v>
    <v>156.22</v>
    <v>159.345</v>
    <v>166.77</v>
    <v>170.66</v>
    <v>154.81</v>
    <v>171.94</v>
    <v>168.16</v>
    <v>170.67</v>
    <v>171.19</v>
    <v>165.61</v>
    <v>171.5</v>
    <v>169.38</v>
    <v>165.71</v>
    <v>166.6</v>
    <v>170.68</v>
    <v>178.62</v>
    <v>173.09</v>
    <v>170.39</v>
    <v>165.45</v>
    <v>169.82</v>
    <v>168.68</v>
    <v>160.72999999999999</v>
    <v>160.19</v>
    <v>158.25</v>
    <v>152.38</v>
    <v>154.84</v>
    <v>149.74</v>
    <v>148.75</v>
    <v>140.31</v>
    <v>139.77000000000001</v>
    <v>140.26</v>
    <v>136.04</v>
    <v>136.99</v>
    <v>132.53</v>
    <v>131.57</v>
    <v>134.71</v>
    <v>131.44</v>
    <v>132.61000000000001</v>
    <v>135.56</v>
    <v>135.01</v>
    <v>136.47999999999999</v>
    <v>139.19</v>
    <v>140.49</v>
    <v>141.31</v>
    <v>139.78</v>
    <v>141.93</v>
    <v>141.52000000000001</v>
    <v>136.13999999999999</v>
    <v>130.88999999999999</v>
    <v>124.37</v>
    <v>121.1</v>
    <v>114.58</v>
    <v>113.51</v>
    <v>114.03</v>
    <v>113.29</v>
    <v>112.02</v>
    <v>111.55</v>
    <v>110.27</v>
    <v>110.51</v>
    <v>110.86</v>
    <v>109.31</v>
    <v>114.73</v>
    <v>116.11</v>
    <v>115.53</v>
    <v>115.68</v>
    <v>113.08</v>
    <v>111.79</v>
    <v>111.14</v>
    <v>107.84</v>
    <v>104.99</v>
    <v>105.11</v>
    <v>105.78</v>
    <v>107.17</v>
    <v>113.92</v>
    <v>119.2</v>
    <v>116.07</v>
    <v>114.73</v>
    <v>114.88</v>
    <v>109.96</v>
    <v>108.43</v>
    <v>105.36</v>
    <v>106.93</v>
    <v>104.55</v>
    <v>104.9</v>
    <v>110.88</v>
    <v>123.7</v>
    <v>124.61</v>
    <v>125.95</v>
    <v>125.28</v>
    <v>122.19</v>
    <v>125.28</v>
    <v>126.89</v>
    <v>127.24</v>
    <v>126.93</v>
    <v>125.58</v>
    <v>123.78</v>
    <v>128.13999999999999</v>
    <v>131.74</v>
    <v>129.26</v>
    <v>127.45</v>
    <v>124.37</v>
    <v>121.72</v>
    <v>124.11</v>
    <v>120.62</v>
    <v>114.38</v>
    <v>117.63</v>
    <v>120.55</v>
    <v>120.1</v>
    <v>115.12</v>
    <v>115.75</v>
    <v>121.7</v>
    <v>127.31</v>
    <v>128.36000000000001</v>
    <v>129.82</v>
    <v>132.35</v>
    <v>136.88999999999999</v>
    <v>134.96</v>
    <v>157.07</v>
    <v>154.80000000000001</v>
    <v>144.13</v>
    <v>136.96</v>
    <v>151.28</v>
    <v>155.07</v>
    <v>149.11000000000001</v>
    <v>148.77000000000001</v>
    <v>143.86000000000001</v>
    <v>148.91</v>
    <v>149.79499999999999</v>
    <v>148.93</v>
    <v>157.58000000000001</v>
    <v>161.22</v>
    <v>159.34</v>
    <v>162.33000000000001</v>
  </a>
  <a r="1" c="251">
    <v>51.93</v>
    <v>51.7</v>
    <v>49.38</v>
    <v>50.62</v>
    <v>53.77</v>
    <v>57.33</v>
    <v>58.92</v>
    <v>58.7</v>
    <v>58.68</v>
    <v>58.37</v>
    <v>60.95</v>
    <v>62.33</v>
    <v>61.98</v>
    <v>61.22</v>
    <v>56.31</v>
    <v>57.63</v>
    <v>59.65</v>
    <v>64.5</v>
    <v>65.48</v>
    <v>65.900000000000006</v>
    <v>65.2</v>
    <v>63.76</v>
    <v>62.56</v>
    <v>61.42</v>
    <v>60.11</v>
    <v>61.85</v>
    <v>60.69</v>
    <v>63.82</v>
    <v>64.59</v>
    <v>63.73</v>
    <v>60.19</v>
    <v>61.47</v>
    <v>62.36</v>
    <v>66.3</v>
    <v>65.16</v>
    <v>68.349999999999994</v>
    <v>69.14</v>
    <v>68.84</v>
    <v>68.239999999999995</v>
    <v>69.64</v>
    <v>67.19</v>
    <v>70.42</v>
    <v>69.989999999999995</v>
    <v>74.95</v>
    <v>73.510000000000005</v>
    <v>70.78</v>
    <v>75.209999999999994</v>
    <v>75.930000000000007</v>
    <v>79.97</v>
    <v>77.16</v>
    <v>77.400000000000006</v>
    <v>76.239999999999995</v>
    <v>74.25</v>
    <v>75.180000000000007</v>
    <v>71.55</v>
    <v>71.95</v>
    <v>72.260000000000005</v>
    <v>73.36</v>
    <v>72.709999999999994</v>
    <v>72.510000000000005</v>
    <v>72.41</v>
    <v>70.849999999999994</v>
    <v>72.010000000000005</v>
    <v>74.650000000000006</v>
    <v>73.06</v>
    <v>71.989999999999995</v>
    <v>73.27</v>
    <v>74.040000000000006</v>
    <v>74.209999999999994</v>
    <v>75.91</v>
    <v>76.34</v>
    <v>81.739999999999995</v>
    <v>80.37</v>
    <v>74.45</v>
    <v>76.53</v>
    <v>76.63</v>
    <v>75.319999999999993</v>
    <v>75.849999999999994</v>
    <v>77.34</v>
    <v>77.28</v>
    <v>77.81</v>
    <v>79.319999999999993</v>
    <v>79.040000000000006</v>
    <v>76.19</v>
    <v>76.739999999999995</v>
    <v>72.069999999999993</v>
    <v>71.22</v>
    <v>71.209999999999994</v>
    <v>73</v>
    <v>72.95</v>
    <v>74.260000000000005</v>
    <v>74.790000000000006</v>
    <v>77.23</v>
    <v>62.865000000000002</v>
    <v>64.599999999999994</v>
    <v>62.31</v>
    <v>64.099999999999994</v>
    <v>63.33</v>
    <v>66</v>
    <v>66.84</v>
    <v>67.099999999999994</v>
    <v>66.59</v>
    <v>67.349999999999994</v>
    <v>67.430000000000007</v>
    <v>68.86</v>
    <v>70.98</v>
    <v>74.23</v>
    <v>74.260000000000005</v>
    <v>75.53</v>
    <v>74.62</v>
    <v>80.09</v>
    <v>83.81</v>
    <v>83.17</v>
    <v>82.39</v>
    <v>84.07</v>
    <v>83.89</v>
    <v>86.2</v>
    <v>86.22</v>
    <v>88.92</v>
    <v>86.97</v>
    <v>92.5</v>
    <v>90.68</v>
    <v>85.61</v>
    <v>89.39</v>
    <v>86.22</v>
    <v>88.89</v>
    <v>88.23</v>
    <v>87.95</v>
    <v>85.84</v>
    <v>84.26</v>
    <v>81.05</v>
    <v>82.77</v>
    <v>84.13</v>
    <v>88.71</v>
    <v>88.46</v>
    <v>90.15</v>
    <v>88.57</v>
    <v>93.74</v>
    <v>90.37</v>
    <v>87.59</v>
    <v>92.9</v>
    <v>93.33</v>
    <v>90.92</v>
    <v>93.23</v>
    <v>89.33</v>
    <v>89.33</v>
    <v>87.52</v>
    <v>86.45</v>
    <v>83.45</v>
    <v>78.680000000000007</v>
    <v>81.319999999999993</v>
    <v>76.680000000000007</v>
    <v>77.45</v>
    <v>83.79</v>
    <v>83.43</v>
    <v>87.72</v>
    <v>89.4</v>
    <v>91.1</v>
    <v>92.89</v>
    <v>100.2</v>
    <v>98.19</v>
    <v>98.91</v>
    <v>92</v>
    <v>88.9</v>
    <v>92.47</v>
    <v>89.43</v>
    <v>84.424999999999997</v>
    <v>84.26</v>
    <v>84.07</v>
    <v>81.7</v>
    <v>84.47</v>
    <v>84.09</v>
    <v>84.8</v>
    <v>87.68</v>
    <v>86.49</v>
    <v>86.34</v>
    <v>85.76</v>
    <v>86.76</v>
    <v>84.98</v>
    <v>89.39</v>
    <v>90.23</v>
    <v>88.23</v>
    <v>84.64</v>
    <v>83.45</v>
    <v>83.22</v>
    <v>82.89</v>
    <v>83.05</v>
    <v>81.209999999999994</v>
    <v>80.38</v>
    <v>80.459999999999994</v>
    <v>79.8</v>
    <v>82.55</v>
    <v>83.1</v>
    <v>80.23</v>
    <v>81.77</v>
    <v>82.93</v>
    <v>83.62</v>
    <v>81.34</v>
    <v>78.92</v>
    <v>78.66</v>
    <v>75.540000000000006</v>
    <v>73.73</v>
    <v>74.209999999999994</v>
    <v>80.28</v>
    <v>82.35</v>
    <v>82.01</v>
    <v>81.34</v>
    <v>78.23</v>
    <v>78.61</v>
    <v>79.010000000000005</v>
    <v>79.09</v>
    <v>79.61</v>
    <v>79.48</v>
    <v>77.790000000000006</v>
    <v>78.39</v>
    <v>80.92</v>
    <v>79.290000000000006</v>
    <v>81.69</v>
    <v>80.86</v>
    <v>77.510000000000005</v>
    <v>78.09</v>
    <v>75.680000000000007</v>
    <v>89.57</v>
    <v>92.65</v>
    <v>93.3</v>
    <v>90.44</v>
    <v>87.67</v>
    <v>87.86</v>
    <v>91.58</v>
    <v>90.79</v>
    <v>87.62</v>
    <v>89.53</v>
    <v>87.91</v>
    <v>90.16</v>
    <v>92.36</v>
    <v>98.45</v>
    <v>97.68</v>
    <v>94.88</v>
    <v>87.81</v>
    <v>99.05</v>
    <v>106.71</v>
    <v>107.11</v>
    <v>109.51</v>
    <v>109.38</v>
    <v>114.45</v>
    <v>119.93</v>
    <v>128.49</v>
    <v>131.30000000000001</v>
    <v>133.83000000000001</v>
    <v>134.6</v>
    <v>133.37</v>
  </a>
  <a r="1" c="251">
    <v>175.93</v>
    <v>176.27</v>
    <v>174.99</v>
    <v>178.5</v>
    <v>183.11</v>
    <v>195.23</v>
    <v>194.59</v>
    <v>193.72</v>
    <v>192.67</v>
    <v>194.92</v>
    <v>193.74</v>
    <v>198.59</v>
    <v>197.72</v>
    <v>195.6</v>
    <v>199.86</v>
    <v>202.78</v>
    <v>207.51</v>
    <v>223.15</v>
    <v>226.68</v>
    <v>226.82</v>
    <v>227.12</v>
    <v>227.11</v>
    <v>224.54</v>
    <v>224.49</v>
    <v>222.22</v>
    <v>211.93</v>
    <v>210.47</v>
    <v>216.89</v>
    <v>215.62</v>
    <v>215.75</v>
    <v>213.98</v>
    <v>215.45</v>
    <v>218.43</v>
    <v>218.5</v>
    <v>218.04</v>
    <v>222.26</v>
    <v>227.66</v>
    <v>233.34</v>
    <v>232.54</v>
    <v>232.12</v>
    <v>225.03</v>
    <v>231.8</v>
    <v>227.44</v>
    <v>229.65</v>
    <v>228.35</v>
    <v>230.98</v>
    <v>234.98</v>
    <v>234.68</v>
    <v>237.3</v>
    <v>236.96</v>
    <v>238.02</v>
    <v>240.64</v>
    <v>245.15</v>
    <v>245.68</v>
    <v>241.81</v>
    <v>245.15</v>
    <v>242.72</v>
    <v>245.13</v>
    <v>244.67500000000001</v>
    <v>243.46</v>
    <v>240.42</v>
    <v>240.61</v>
    <v>240.97</v>
    <v>241.85</v>
    <v>240.48</v>
    <v>235.5</v>
    <v>228.08</v>
    <v>226.37</v>
    <v>227.82</v>
    <v>230.77</v>
    <v>230.75</v>
    <v>231.11</v>
    <v>224.63</v>
    <v>221.71</v>
    <v>222.4</v>
    <v>220.68</v>
    <v>220.69</v>
    <v>223.12</v>
    <v>223.95</v>
    <v>224.07</v>
    <v>232.04</v>
    <v>237.63</v>
    <v>236.21</v>
    <v>231.63</v>
    <v>231.55</v>
    <v>230.44</v>
    <v>244.87</v>
    <v>246.95</v>
    <v>252.2</v>
    <v>254.49</v>
    <v>255.63</v>
    <v>255.5</v>
    <v>254.25</v>
    <v>251.31</v>
    <v>248.32</v>
    <v>244.55</v>
    <v>246.11</v>
    <v>247.07</v>
    <v>248.98</v>
    <v>248.18</v>
    <v>247.21</v>
    <v>248.24</v>
    <v>245.21</v>
    <v>244.91</v>
    <v>244.1</v>
    <v>246.32</v>
    <v>249.05</v>
    <v>245.33</v>
    <v>247.34</v>
    <v>246.78</v>
    <v>248.61</v>
    <v>247.53</v>
    <v>247.56</v>
    <v>244.79</v>
    <v>245.7</v>
    <v>239.28</v>
    <v>241.67</v>
    <v>241.99</v>
    <v>242.5</v>
    <v>233.75</v>
    <v>237.93</v>
    <v>237.88</v>
    <v>225.32</v>
    <v>234.67</v>
    <v>235.4</v>
    <v>238.15</v>
    <v>241.61</v>
    <v>242.87</v>
    <v>246.22</v>
    <v>246.37</v>
    <v>240.36</v>
    <v>243.29</v>
    <v>238.01</v>
    <v>243.01</v>
    <v>239.35</v>
    <v>235.04</v>
    <v>232.9</v>
    <v>234.13</v>
    <v>233.61</v>
    <v>229.38</v>
    <v>236</v>
    <v>232.88</v>
    <v>228.48</v>
    <v>232</v>
    <v>233.41</v>
    <v>241.44</v>
    <v>237.53</v>
    <v>234.89</v>
    <v>229.94</v>
    <v>230.13</v>
    <v>232.2</v>
    <v>225.2</v>
    <v>232.32</v>
    <v>239.4</v>
    <v>252.02</v>
    <v>257.92</v>
    <v>265.33999999999997</v>
    <v>266.51</v>
    <v>272.97000000000003</v>
    <v>278.24</v>
    <v>277.26</v>
    <v>281.29000000000002</v>
    <v>279.13</v>
    <v>276.24</v>
    <v>281.57</v>
    <v>283.39</v>
    <v>279.32</v>
    <v>280.44</v>
    <v>278.39999999999998</v>
    <v>271.04000000000002</v>
    <v>274.92</v>
    <v>274.44</v>
    <v>275.82</v>
    <v>276.73</v>
    <v>277.56</v>
    <v>276.83999999999997</v>
    <v>275.63</v>
    <v>274.82</v>
    <v>271.2</v>
    <v>273.74</v>
    <v>277.29000000000002</v>
    <v>292.94</v>
    <v>292.89</v>
    <v>299.16000000000003</v>
    <v>300.93</v>
    <v>293.86</v>
    <v>296.20999999999998</v>
    <v>297.99</v>
    <v>302.10000000000002</v>
    <v>300.25</v>
    <v>295.67</v>
    <v>304.97000000000003</v>
    <v>308.52</v>
    <v>305.60000000000002</v>
    <v>304.01</v>
    <v>303.83</v>
    <v>317.625</v>
    <v>318.7</v>
    <v>310.88</v>
    <v>316.86</v>
    <v>311.29000000000002</v>
    <v>320.44</v>
    <v>322.12</v>
    <v>320.45</v>
    <v>322.97000000000003</v>
    <v>325.16000000000003</v>
    <v>337</v>
    <v>331.36</v>
    <v>337.1</v>
    <v>337.51</v>
    <v>346.37</v>
    <v>345.3</v>
    <v>355.03</v>
    <v>355.15</v>
    <v>356.09</v>
    <v>360.8</v>
    <v>354.35</v>
    <v>355.79</v>
    <v>352.41</v>
    <v>338.99</v>
    <v>341.51</v>
    <v>329.72</v>
    <v>315.81</v>
    <v>319.70999999999998</v>
    <v>318.81</v>
    <v>319.22000000000003</v>
    <v>307.27</v>
    <v>306.07</v>
    <v>310.92</v>
    <v>313.66000000000003</v>
    <v>308.58999999999997</v>
    <v>310.44</v>
    <v>309.43</v>
    <v>312.19</v>
    <v>321.83</v>
    <v>322.02999999999997</v>
    <v>313.42</v>
    <v>307.44</v>
    <v>303.10000000000002</v>
    <v>318.14</v>
    <v>320.58</v>
    <v>318.33999999999997</v>
    <v>327.36</v>
    <v>327.41000000000003</v>
    <v>346.21</v>
    <v>351.36</v>
    <v>350.14</v>
    <v>350.01</v>
    <v>348.6</v>
    <v>347.94</v>
    <v>353.8</v>
  </a>
  <a r="1" c="251">
    <v>146.55000000000001</v>
    <v>148.44</v>
    <v>145.61000000000001</v>
    <v>146.76</v>
    <v>152.15</v>
    <v>162.13</v>
    <v>162.86000000000001</v>
    <v>162.44</v>
    <v>160.77000000000001</v>
    <v>160.05000000000001</v>
    <v>158.26</v>
    <v>164.51</v>
    <v>162.41999999999999</v>
    <v>161.09</v>
    <v>164.79</v>
    <v>165.64</v>
    <v>172.27</v>
    <v>187.28</v>
    <v>188.2</v>
    <v>187.34</v>
    <v>187.83</v>
    <v>188.5</v>
    <v>188.34</v>
    <v>188.71</v>
    <v>185.42</v>
    <v>180.21</v>
    <v>176.3</v>
    <v>183.24</v>
    <v>184.15</v>
    <v>184.99</v>
    <v>182.85</v>
    <v>184.21</v>
    <v>188.08</v>
    <v>190.72</v>
    <v>190.49</v>
    <v>192.42</v>
    <v>199.21</v>
    <v>202.29</v>
    <v>199.69</v>
    <v>199.66</v>
    <v>195</v>
    <v>199.22</v>
    <v>197.69</v>
    <v>198.35</v>
    <v>198.2</v>
    <v>201.39</v>
    <v>205.81</v>
    <v>205.38</v>
    <v>206.31</v>
    <v>207.08</v>
    <v>207.62</v>
    <v>210.45</v>
    <v>215.59</v>
    <v>216.02</v>
    <v>213.41</v>
    <v>216.63</v>
    <v>216.39</v>
    <v>219.66</v>
    <v>221.25</v>
    <v>220.05</v>
    <v>218.36</v>
    <v>216.64</v>
    <v>216.59</v>
    <v>216.62</v>
    <v>214.57</v>
    <v>214.92</v>
    <v>186.25</v>
    <v>185.69</v>
    <v>184.99</v>
    <v>189.25</v>
    <v>191.38</v>
    <v>189.52</v>
    <v>181.06</v>
    <v>180.86</v>
    <v>182.73</v>
    <v>185.4</v>
    <v>185.91</v>
    <v>185.91</v>
    <v>187.22</v>
    <v>183.71</v>
    <v>192.97</v>
    <v>193.29</v>
    <v>193.71</v>
    <v>194.57</v>
    <v>194.33</v>
    <v>195.94</v>
    <v>200.77</v>
    <v>200.71</v>
    <v>206.06</v>
    <v>205.97</v>
    <v>205.98</v>
    <v>205.47</v>
    <v>204.09</v>
    <v>202.48</v>
    <v>199.81</v>
    <v>195.74</v>
    <v>187.29</v>
    <v>187.93</v>
    <v>185.82</v>
    <v>185.03</v>
    <v>184.01</v>
    <v>184.35</v>
    <v>182.6</v>
    <v>178.2</v>
    <v>177.63</v>
    <v>180.3</v>
    <v>181.62</v>
    <v>179.37</v>
    <v>179.62</v>
    <v>182.04</v>
    <v>184.435</v>
    <v>182.04</v>
    <v>184.55</v>
    <v>183.23</v>
    <v>183.73</v>
    <v>180.39</v>
    <v>182.32</v>
    <v>180.32</v>
    <v>181.81</v>
    <v>177.05</v>
    <v>181.6</v>
    <v>178.96</v>
    <v>171.7</v>
    <v>175.11</v>
    <v>173.94</v>
    <v>175.27</v>
    <v>175.48</v>
    <v>176.58</v>
    <v>179.58500000000001</v>
    <v>180.84</v>
    <v>170.71</v>
    <v>172.19</v>
    <v>169.13</v>
    <v>169.41</v>
    <v>166.91</v>
    <v>160.26</v>
    <v>160.51</v>
    <v>161.46</v>
    <v>161.46</v>
    <v>159.36000000000001</v>
    <v>163.57</v>
    <v>161.38</v>
    <v>160.55000000000001</v>
    <v>160.58000000000001</v>
    <v>159.72999999999999</v>
    <v>163.09</v>
    <v>162.22999999999999</v>
    <v>159.33000000000001</v>
    <v>154.99</v>
    <v>157.32</v>
    <v>157.09</v>
    <v>153.33000000000001</v>
    <v>159.4</v>
    <v>161.26</v>
    <v>161.77000000000001</v>
    <v>165.35</v>
    <v>168.27</v>
    <v>168.16</v>
    <v>175.26</v>
    <v>182.6</v>
    <v>180.12</v>
    <v>182.54</v>
    <v>180.94</v>
    <v>179.52</v>
    <v>181.67</v>
    <v>181.67</v>
    <v>179.42</v>
    <v>177.97</v>
    <v>177.56</v>
    <v>174.49</v>
    <v>176.19</v>
    <v>176.29</v>
    <v>178.82</v>
    <v>177.08</v>
    <v>177.13</v>
    <v>176.88</v>
    <v>175.69</v>
    <v>175.42</v>
    <v>173.49</v>
    <v>177.52</v>
    <v>177.17</v>
    <v>192.1</v>
    <v>185.71</v>
    <v>188.45</v>
    <v>190.31</v>
    <v>189.07</v>
    <v>188.53</v>
    <v>193.45</v>
    <v>189.12</v>
    <v>191.58</v>
    <v>189.59</v>
    <v>194.41</v>
    <v>194.99</v>
    <v>193.31</v>
    <v>196.59</v>
    <v>196.63</v>
    <v>216.17</v>
    <v>218.97</v>
    <v>215.55</v>
    <v>225.01</v>
    <v>225.21</v>
    <v>222.92</v>
    <v>223.98</v>
    <v>221.44</v>
    <v>218.77</v>
    <v>220.92</v>
    <v>226.56</v>
    <v>223</v>
    <v>226.16</v>
    <v>225.69</v>
    <v>223.32</v>
    <v>218.05</v>
    <v>219.73</v>
    <v>219.86</v>
    <v>213.35</v>
    <v>213.9</v>
    <v>212.63</v>
    <v>212.11</v>
    <v>209.82</v>
    <v>202.67</v>
    <v>202.39</v>
    <v>197.98</v>
    <v>193.23</v>
    <v>196.2</v>
    <v>197.46</v>
    <v>198.67</v>
    <v>190.05</v>
    <v>190.78</v>
    <v>194.13</v>
    <v>194.45</v>
    <v>190.78</v>
    <v>188.29</v>
    <v>187.19</v>
    <v>188.63</v>
    <v>194.63</v>
    <v>196.77</v>
    <v>193.41</v>
    <v>190.33</v>
    <v>186.42</v>
    <v>194.14</v>
    <v>196.3</v>
    <v>194.87</v>
    <v>199.42</v>
    <v>199.73500000000001</v>
    <v>208.9</v>
    <v>214.98</v>
    <v>214.73</v>
    <v>216.71</v>
    <v>218.87</v>
    <v>216.29</v>
    <v>223.1</v>
  </a>
  <a r="1" c="251">
    <v>138.19</v>
    <v>137.46</v>
    <v>135.55500000000001</v>
    <v>138.30000000000001</v>
    <v>143.58000000000001</v>
    <v>150.16999999999999</v>
    <v>151.55000000000001</v>
    <v>150.79</v>
    <v>149.55000000000001</v>
    <v>150.71</v>
    <v>148.96</v>
    <v>155.1</v>
    <v>154.61000000000001</v>
    <v>153.03</v>
    <v>155.81</v>
    <v>156</v>
    <v>155.61000000000001</v>
    <v>167.99</v>
    <v>173.03</v>
    <v>174.14</v>
    <v>174.75</v>
    <v>165.57</v>
    <v>165.94</v>
    <v>165.73</v>
    <v>162.22999999999999</v>
    <v>160.52000000000001</v>
    <v>157.51</v>
    <v>161.83000000000001</v>
    <v>161.59</v>
    <v>159.47999999999999</v>
    <v>156.75</v>
    <v>157.27000000000001</v>
    <v>161.74</v>
    <v>161.93</v>
    <v>164.19</v>
    <v>166.74</v>
    <v>169.79</v>
    <v>173.77</v>
    <v>172.79</v>
    <v>175</v>
    <v>170.59</v>
    <v>176.55</v>
    <v>174.09</v>
    <v>172.84</v>
    <v>169.46</v>
    <v>171.96</v>
    <v>180.18</v>
    <v>183.07</v>
    <v>183.52</v>
    <v>183.21</v>
    <v>183.07</v>
    <v>183.76</v>
    <v>190.01</v>
    <v>191.05</v>
    <v>190.78</v>
    <v>194.99</v>
    <v>195.39</v>
    <v>198.03</v>
    <v>197.93</v>
    <v>197.1</v>
    <v>199.29</v>
    <v>194.81</v>
    <v>192.52</v>
    <v>190.44</v>
    <v>192.61</v>
    <v>187.14</v>
    <v>187.01</v>
    <v>188.12</v>
    <v>185.69</v>
    <v>190.27</v>
    <v>188.41</v>
    <v>189.39</v>
    <v>180.06</v>
    <v>179.99</v>
    <v>182.82</v>
    <v>179.15</v>
    <v>178.14</v>
    <v>183.15</v>
    <v>184.87</v>
    <v>184.38</v>
    <v>188.45</v>
    <v>190.03</v>
    <v>188.24</v>
    <v>161.755</v>
    <v>163.53</v>
    <v>162.22</v>
    <v>160.96</v>
    <v>159.84</v>
    <v>162.49</v>
    <v>161.99</v>
    <v>164.51</v>
    <v>164.39</v>
    <v>165.27</v>
    <v>160.76</v>
    <v>157.57</v>
    <v>156.25</v>
    <v>158.24</v>
    <v>162.75</v>
    <v>162.05000000000001</v>
    <v>163.5</v>
    <v>163.41999999999999</v>
    <v>170.15</v>
    <v>167.8</v>
    <v>170.93</v>
    <v>173.54</v>
    <v>178.13</v>
    <v>189.76</v>
    <v>190.1</v>
    <v>200.52</v>
    <v>200.87</v>
    <v>201.44</v>
    <v>199.6</v>
    <v>203.92</v>
    <v>204.95</v>
    <v>204.74</v>
    <v>217.74</v>
    <v>223.59</v>
    <v>217.53</v>
    <v>223.91</v>
    <v>211.56</v>
    <v>217.51</v>
    <v>220.3</v>
    <v>209.95</v>
    <v>219.48</v>
    <v>218.19</v>
    <v>227.58</v>
    <v>227.72</v>
    <v>224.99</v>
    <v>228.13</v>
    <v>226</v>
    <v>220.56</v>
    <v>228.47</v>
    <v>228.75</v>
    <v>231.33</v>
    <v>227.64</v>
    <v>235.75</v>
    <v>232.55</v>
    <v>233.1</v>
    <v>237.71</v>
    <v>230.19</v>
    <v>240.89</v>
    <v>233.53</v>
    <v>230.07</v>
    <v>235.08</v>
    <v>228.67</v>
    <v>230.73</v>
    <v>223.23</v>
    <v>226.01</v>
    <v>228.71</v>
    <v>225.12</v>
    <v>235.13</v>
    <v>220.23</v>
    <v>224.005</v>
    <v>230.91</v>
    <v>242.46</v>
    <v>249.97</v>
    <v>252.25</v>
    <v>254.75</v>
    <v>265.33</v>
    <v>268.63</v>
    <v>269.44</v>
    <v>268</v>
    <v>268.16000000000003</v>
    <v>267.14</v>
    <v>275.14999999999998</v>
    <v>270.11</v>
    <v>259.20999999999998</v>
    <v>261.27</v>
    <v>258.83999999999997</v>
    <v>248.27</v>
    <v>253.5</v>
    <v>256.41000000000003</v>
    <v>259.01</v>
    <v>260.23</v>
    <v>260.77999999999997</v>
    <v>261.89999999999998</v>
    <v>263.05</v>
    <v>259.97000000000003</v>
    <v>256.99</v>
    <v>268.87</v>
    <v>284.32</v>
    <v>296.01</v>
    <v>292.2</v>
    <v>281.64</v>
    <v>301.18</v>
    <v>307.24</v>
    <v>304.87</v>
    <v>301.89</v>
    <v>319.08</v>
    <v>327.01</v>
    <v>318.23</v>
    <v>325.24</v>
    <v>318.78500000000003</v>
    <v>322.38</v>
    <v>319.45999999999998</v>
    <v>332.71</v>
    <v>336.75</v>
    <v>341.34</v>
    <v>322.32</v>
    <v>328.4</v>
    <v>318.67</v>
    <v>297.60000000000002</v>
    <v>303.99</v>
    <v>322.51</v>
    <v>330.57</v>
    <v>329.07</v>
    <v>339.88</v>
    <v>328.39</v>
    <v>354.91</v>
    <v>359.13</v>
    <v>369.3</v>
    <v>369.83</v>
    <v>375.38</v>
    <v>373.55</v>
    <v>377.93</v>
    <v>394.95</v>
    <v>375.72</v>
    <v>372.3</v>
    <v>372.18</v>
    <v>351.32</v>
    <v>357.76</v>
    <v>346.53</v>
    <v>324.74</v>
    <v>338.94</v>
    <v>345.88</v>
    <v>351.07</v>
    <v>337.27</v>
    <v>341.53</v>
    <v>346.18</v>
    <v>352.46</v>
    <v>349.47</v>
    <v>357.21</v>
    <v>357.06</v>
    <v>361.79</v>
    <v>373.99</v>
    <v>369.34</v>
    <v>338.55</v>
    <v>337.17</v>
    <v>323.12</v>
    <v>341.79</v>
    <v>353.8</v>
    <v>348.47</v>
    <v>352.62</v>
    <v>354.31</v>
    <v>385.72</v>
    <v>397.81</v>
    <v>399.49</v>
    <v>395.73</v>
    <v>395.64</v>
    <v>394.26</v>
    <v>389.9</v>
  </a>
  <a r="1" c="251">
    <v>69.33</v>
    <v>68.8</v>
    <v>66.739999999999995</v>
    <v>70.209999999999994</v>
    <v>72.930000000000007</v>
    <v>77.42</v>
    <v>79.78</v>
    <v>78.56</v>
    <v>76.88</v>
    <v>76.95</v>
    <v>77.77</v>
    <v>80.72</v>
    <v>80.42</v>
    <v>80.510000000000005</v>
    <v>82.62</v>
    <v>85.15</v>
    <v>85.86</v>
    <v>92.29</v>
    <v>96.93</v>
    <v>95.32</v>
    <v>95.45</v>
    <v>98</v>
    <v>98.65</v>
    <v>98.1</v>
    <v>95.84</v>
    <v>94.83</v>
    <v>93.37</v>
    <v>96.38</v>
    <v>96.18</v>
    <v>96.8</v>
    <v>94.46</v>
    <v>98.18</v>
    <v>102.25</v>
    <v>103.25</v>
    <v>106.29</v>
    <v>108.56</v>
    <v>110.95</v>
    <v>114.14</v>
    <v>116.03</v>
    <v>116.18</v>
    <v>115.6</v>
    <v>119.84</v>
    <v>120.34</v>
    <v>121.82</v>
    <v>123.6</v>
    <v>122.08</v>
    <v>127.91</v>
    <v>127.25</v>
    <v>126</v>
    <v>124.76</v>
    <v>123.25</v>
    <v>120.89</v>
    <v>121.74</v>
    <v>122.29</v>
    <v>119.92</v>
    <v>124.42</v>
    <v>122.24</v>
    <v>123.11</v>
    <v>124.53</v>
    <v>118.61</v>
    <v>120.11</v>
    <v>116.43</v>
    <v>113.26</v>
    <v>114.39</v>
    <v>113.23</v>
    <v>109.22</v>
    <v>109.83</v>
    <v>111.73</v>
    <v>111.26</v>
    <v>111.25</v>
    <v>111.96</v>
    <v>114.74</v>
    <v>109.14</v>
    <v>104.88</v>
    <v>107.77</v>
    <v>109.06</v>
    <v>108.78</v>
    <v>111.87</v>
    <v>118.89</v>
    <v>123.72</v>
    <v>127.75</v>
    <v>124.27</v>
    <v>125.29</v>
    <v>120.87</v>
    <v>123.55</v>
    <v>122.05</v>
    <v>117.21</v>
    <v>115.79</v>
    <v>117.68</v>
    <v>116.42</v>
    <v>116.5</v>
    <v>117.75</v>
    <v>122</v>
    <v>119.01</v>
    <v>118.48</v>
    <v>118.72</v>
    <v>124.21</v>
    <v>131.37</v>
    <v>131.46</v>
    <v>135.24</v>
    <v>140</v>
    <v>150.57</v>
    <v>157.22999999999999</v>
    <v>157.77000000000001</v>
    <v>158.82</v>
    <v>159.99</v>
    <v>168.89</v>
    <v>162.72999999999999</v>
    <v>164.62</v>
    <v>166.41</v>
    <v>161.71</v>
    <v>156.83000000000001</v>
    <v>157.27000000000001</v>
    <v>163.9</v>
    <v>167.32</v>
    <v>182.15</v>
    <v>183.75</v>
    <v>187.83</v>
    <v>190.96</v>
    <v>185.69</v>
    <v>196.54</v>
    <v>192.33</v>
    <v>181.6</v>
    <v>192.77</v>
    <v>187.06</v>
    <v>191.94</v>
    <v>202.53</v>
    <v>202.38</v>
    <v>206.77</v>
    <v>202.29</v>
    <v>198.47</v>
    <v>206.71</v>
    <v>219.02</v>
    <v>220.1</v>
    <v>221.91</v>
    <v>226.63</v>
    <v>224.01</v>
    <v>223.77</v>
    <v>234.7</v>
    <v>218.03</v>
    <v>237.5</v>
    <v>238.33</v>
    <v>237.92</v>
    <v>253.3</v>
    <v>241.11</v>
    <v>244.9</v>
    <v>236.95</v>
    <v>246.83</v>
    <v>241.95</v>
    <v>228.5</v>
    <v>225.92</v>
    <v>201.37</v>
    <v>207.37</v>
    <v>223.93</v>
    <v>224.53</v>
    <v>230.26</v>
    <v>236.48</v>
    <v>240.46</v>
    <v>239.49</v>
    <v>234.16</v>
    <v>226.65</v>
    <v>237.22</v>
    <v>246.92</v>
    <v>252.42</v>
    <v>263.70999999999998</v>
    <v>258.45999999999998</v>
    <v>241.14</v>
    <v>237.5</v>
    <v>232.51</v>
    <v>225.52</v>
    <v>248.55</v>
    <v>265.92</v>
    <v>276.58999999999997</v>
    <v>276.27</v>
    <v>286.68</v>
    <v>284.79000000000002</v>
    <v>294.37</v>
    <v>292.63</v>
    <v>285.41000000000003</v>
    <v>315.42</v>
    <v>312.14999999999998</v>
    <v>343.43</v>
    <v>339.55</v>
    <v>327.02</v>
    <v>345.09</v>
    <v>345.87</v>
    <v>338.13</v>
    <v>333.35</v>
    <v>336.63</v>
    <v>362.75</v>
    <v>365</v>
    <v>389.11</v>
    <v>397.58</v>
    <v>399.65</v>
    <v>389.09</v>
    <v>410.24</v>
    <v>435.28</v>
    <v>435.79</v>
    <v>414.88</v>
    <v>437.8</v>
    <v>419.44</v>
    <v>379.4</v>
    <v>382.89</v>
    <v>394.69</v>
    <v>383.5</v>
    <v>373.25</v>
    <v>410.34</v>
    <v>413.97</v>
    <v>411.66</v>
    <v>399.78</v>
    <v>420.95</v>
    <v>417.35</v>
    <v>428.17</v>
    <v>420.97</v>
    <v>418.01</v>
    <v>429</v>
    <v>415.56</v>
    <v>412.37</v>
    <v>412.67</v>
    <v>379.68</v>
    <v>400.77</v>
    <v>397.05</v>
    <v>370.3</v>
    <v>389.32</v>
    <v>403.11</v>
    <v>418.69</v>
    <v>405.35</v>
    <v>426.13</v>
    <v>441.8</v>
    <v>461.69</v>
    <v>461.73</v>
    <v>444.27</v>
    <v>422.9</v>
    <v>404.35</v>
    <v>395.53</v>
    <v>382.09</v>
    <v>355.46</v>
    <v>357.22</v>
    <v>321.8</v>
    <v>337.84</v>
    <v>367.85</v>
    <v>366.24</v>
    <v>377.76</v>
    <v>377.58</v>
    <v>406.73</v>
    <v>421.51</v>
    <v>420.59</v>
    <v>426.56</v>
    <v>465.66</v>
    <v>456.23</v>
    <v>457.23</v>
  </a>
  <a r="1" c="251">
    <v>19.23</v>
    <v>18.93</v>
    <v>18.84</v>
    <v>19.510000000000002</v>
    <v>20.59</v>
    <v>21.49</v>
    <v>20.05</v>
    <v>20.51</v>
    <v>20.34</v>
    <v>20.100000000000001</v>
    <v>19.98</v>
    <v>20.62</v>
    <v>20.27</v>
    <v>19.940000000000001</v>
    <v>20.309999999999999</v>
    <v>21</v>
    <v>21.42</v>
    <v>22.18</v>
    <v>22.56</v>
    <v>21.52</v>
    <v>21.55</v>
    <v>21.66</v>
    <v>21.38</v>
    <v>21.27</v>
    <v>20.69</v>
    <v>20.55</v>
    <v>20.05</v>
    <v>20.55</v>
    <v>20.37</v>
    <v>20.25</v>
    <v>19.55</v>
    <v>19.739999999999998</v>
    <v>20.29</v>
    <v>20.25</v>
    <v>19.989999999999998</v>
    <v>20.059999999999999</v>
    <v>20.48</v>
    <v>22.08</v>
    <v>20.68</v>
    <v>20.77</v>
    <v>20.14</v>
    <v>20.74</v>
    <v>20.8</v>
    <v>21.49</v>
    <v>21.08</v>
    <v>21.19</v>
    <v>22.55</v>
    <v>22.2</v>
    <v>22.5</v>
    <v>22.69</v>
    <v>22.4</v>
    <v>22.85</v>
    <v>21.88</v>
    <v>22.49</v>
    <v>22</v>
    <v>23.59</v>
    <v>23.44</v>
    <v>23.82</v>
    <v>23.43</v>
    <v>23.3</v>
    <v>22.92</v>
    <v>22.69</v>
    <v>22.8</v>
    <v>23.1</v>
    <v>23.26</v>
    <v>23.24</v>
    <v>23.49</v>
    <v>22.63</v>
    <v>20.7</v>
    <v>20.68</v>
    <v>20.41</v>
    <v>20.34</v>
    <v>19.8</v>
    <v>19.309999999999999</v>
    <v>19.5</v>
    <v>20.190000000000001</v>
    <v>20.41</v>
    <v>19.77</v>
    <v>19.95</v>
    <v>20.65</v>
    <v>21.81</v>
    <v>22.22</v>
    <v>23.86</v>
    <v>24.56</v>
    <v>23.66</v>
    <v>25.31</v>
    <v>23.54</v>
    <v>23.5</v>
    <v>24.8</v>
    <v>24.55</v>
    <v>24.35</v>
    <v>24.85</v>
    <v>24.93</v>
    <v>24.35</v>
    <v>24.21</v>
    <v>24</v>
    <v>24.61</v>
    <v>24.49</v>
    <v>24.48</v>
    <v>24.44</v>
    <v>24.77</v>
    <v>24.61</v>
    <v>24.08</v>
    <v>24.77</v>
    <v>25.27</v>
    <v>24.9</v>
    <v>30.57</v>
    <v>29.58</v>
    <v>28.76</v>
    <v>29.34</v>
    <v>31.22</v>
    <v>33.99</v>
    <v>35.5</v>
    <v>34.479999999999997</v>
    <v>33.549999999999997</v>
    <v>35.94</v>
    <v>37.299999999999997</v>
    <v>36.83</v>
    <v>36.590000000000003</v>
    <v>37.17</v>
    <v>37.43</v>
    <v>37.799999999999997</v>
    <v>36.369999999999997</v>
    <v>37.22</v>
    <v>35.630000000000003</v>
    <v>37.15</v>
    <v>36.840000000000003</v>
    <v>37.01</v>
    <v>38.1</v>
    <v>38.119999999999997</v>
    <v>36.92</v>
    <v>38.159999999999997</v>
    <v>38.28</v>
    <v>39.54</v>
    <v>41.53</v>
    <v>41.34</v>
    <v>40.159999999999997</v>
    <v>39.99</v>
    <v>39.5</v>
    <v>37.03</v>
    <v>38.380000000000003</v>
    <v>37.24</v>
    <v>38.130000000000003</v>
    <v>38.450000000000003</v>
    <v>37.880000000000003</v>
    <v>37.89</v>
    <v>35.909999999999997</v>
    <v>35.520000000000003</v>
    <v>34.71</v>
    <v>34.33</v>
    <v>35.11</v>
    <v>33.619999999999997</v>
    <v>34.5</v>
    <v>35.79</v>
    <v>35.83</v>
    <v>36.81</v>
    <v>40.56</v>
    <v>40.01</v>
    <v>43.47</v>
    <v>43.76</v>
    <v>40.5</v>
    <v>41.41</v>
    <v>40.299999999999997</v>
    <v>40.5</v>
    <v>40.78</v>
    <v>39.51</v>
    <v>37.81</v>
    <v>37.51</v>
    <v>37.31</v>
    <v>36.049999999999997</v>
    <v>36.28</v>
    <v>36.82</v>
    <v>36.369999999999997</v>
    <v>36.35</v>
    <v>36.159999999999997</v>
    <v>36.200000000000003</v>
    <v>36.68</v>
    <v>37.299999999999997</v>
    <v>36.9</v>
    <v>39.380000000000003</v>
    <v>39.369999999999997</v>
    <v>40.04</v>
    <v>42.63</v>
    <v>41.11</v>
    <v>45.55</v>
    <v>44.06</v>
    <v>47.29</v>
    <v>48.72</v>
    <v>48.32</v>
    <v>46.96</v>
    <v>48.56</v>
    <v>54.25</v>
    <v>54.32</v>
    <v>45.07</v>
    <v>42.49</v>
    <v>43.93</v>
    <v>48.78</v>
    <v>48.66</v>
    <v>46.47</v>
    <v>48.81</v>
    <v>49.25</v>
    <v>48.6</v>
    <v>48.24</v>
    <v>50.59</v>
    <v>50.24</v>
    <v>47.13</v>
    <v>48.29</v>
    <v>46.48</v>
    <v>46.79</v>
    <v>46.18</v>
    <v>45.46</v>
    <v>44.62</v>
    <v>44.11</v>
    <v>43.63</v>
    <v>46.12</v>
    <v>46.88</v>
    <v>45.46</v>
    <v>45.61</v>
    <v>45.5</v>
    <v>43.1</v>
    <v>45.58</v>
    <v>45.95</v>
    <v>43.42</v>
    <v>45.58</v>
    <v>46.78</v>
    <v>47.98</v>
    <v>45.25</v>
    <v>45.77</v>
    <v>45.76</v>
    <v>44.06</v>
    <v>45.03</v>
    <v>46.18</v>
    <v>43.87</v>
    <v>44.01</v>
    <v>44.06</v>
    <v>47.18</v>
    <v>44.1</v>
    <v>43.13</v>
    <v>41.19</v>
    <v>44.13</v>
    <v>48.03</v>
    <v>50.38</v>
    <v>50.78</v>
    <v>52.91</v>
    <v>58.95</v>
    <v>61.72</v>
    <v>62.38</v>
    <v>65.180000000000007</v>
    <v>63.81</v>
    <v>64.94</v>
    <v>68.5</v>
  </a>
  <a r="1" c="251">
    <v>88.29</v>
    <v>87.5</v>
    <v>85.56</v>
    <v>86.26</v>
    <v>90.39</v>
    <v>94.47</v>
    <v>96.644999999999996</v>
    <v>96.39</v>
    <v>96.06</v>
    <v>97.35</v>
    <v>96.65</v>
    <v>98.8</v>
    <v>100.59</v>
    <v>98.62</v>
    <v>100.36</v>
    <v>101.7</v>
    <v>102.84</v>
    <v>108.12</v>
    <v>112.46</v>
    <v>117.72</v>
    <v>114.99</v>
    <v>117.17</v>
    <v>114.74</v>
    <v>113.51</v>
    <v>112.06</v>
    <v>110.71</v>
    <v>110.31</v>
    <v>114.56</v>
    <v>112.86</v>
    <v>113.03</v>
    <v>110.73</v>
    <v>114.63</v>
    <v>117.31</v>
    <v>118.58</v>
    <v>115.69</v>
    <v>116.19</v>
    <v>121.73</v>
    <v>123.24</v>
    <v>121.14</v>
    <v>118.5</v>
    <v>116.16</v>
    <v>126.39</v>
    <v>127.1</v>
    <v>126.79</v>
    <v>128.24</v>
    <v>129.58000000000001</v>
    <v>138.43</v>
    <v>143.4</v>
    <v>143.68</v>
    <v>143.81</v>
    <v>141.9</v>
    <v>136.11000000000001</v>
    <v>138.52000000000001</v>
    <v>137.91</v>
    <v>134.80000000000001</v>
    <v>137.82</v>
    <v>138.41</v>
    <v>144.16</v>
    <v>146.41999999999999</v>
    <v>146.24</v>
    <v>155.61000000000001</v>
    <v>160.08000000000001</v>
    <v>160.41</v>
    <v>156.99</v>
    <v>157</v>
    <v>154.72</v>
    <v>158.65</v>
    <v>162.12</v>
    <v>166.47</v>
    <v>173.66</v>
    <v>177.44</v>
    <v>179.51</v>
    <v>176.31</v>
    <v>171.7</v>
    <v>176.78</v>
    <v>174.31</v>
    <v>163.12</v>
    <v>172.4</v>
    <v>172.76</v>
    <v>172.28</v>
    <v>174.95</v>
    <v>184.42</v>
    <v>180.95</v>
    <v>177.51</v>
    <v>176.14</v>
    <v>166.55</v>
    <v>165.2</v>
    <v>163.71</v>
    <v>167.76</v>
    <v>163.36000000000001</v>
    <v>166.62</v>
    <v>167.13</v>
    <v>168.58</v>
    <v>162.63</v>
    <v>162.32</v>
    <v>162.13</v>
    <v>161.79</v>
    <v>151.13999999999999</v>
    <v>151.41</v>
    <v>155.82</v>
    <v>159.54</v>
    <v>155.66999999999999</v>
    <v>158.57</v>
    <v>161.16</v>
    <v>160.46</v>
    <v>159.16</v>
    <v>157.91999999999999</v>
    <v>157.38999999999999</v>
    <v>159.79</v>
    <v>160.9</v>
    <v>160.88</v>
    <v>161.27000000000001</v>
    <v>159.46</v>
    <v>161.36000000000001</v>
    <v>161.79</v>
    <v>164.01</v>
    <v>169.73</v>
    <v>164.67</v>
    <v>203.71</v>
    <v>211.51</v>
    <v>235.56</v>
    <v>232.89</v>
    <v>214.9</v>
    <v>216.42</v>
    <v>218.09</v>
    <v>238.6</v>
    <v>234.56</v>
    <v>233.08</v>
    <v>240.56</v>
    <v>238.03</v>
    <v>230.23</v>
    <v>234.99</v>
    <v>252.92</v>
    <v>259.67</v>
    <v>258.01</v>
    <v>264.33</v>
    <v>254.84</v>
    <v>256.12</v>
    <v>259.64999999999998</v>
    <v>250.05</v>
    <v>256.33</v>
    <v>237.7</v>
    <v>233.54</v>
    <v>243.98</v>
    <v>237.52</v>
    <v>258.89</v>
    <v>247.96</v>
    <v>246.81</v>
    <v>240.52</v>
    <v>230.29</v>
    <v>223.55</v>
    <v>206.02</v>
    <v>203.78</v>
    <v>215.05</v>
    <v>206.13</v>
    <v>214.24</v>
    <v>217.53</v>
    <v>219.76</v>
    <v>215.24</v>
    <v>217.6</v>
    <v>215.98</v>
    <v>217.97</v>
    <v>221.11</v>
    <v>221.62</v>
    <v>221.42</v>
    <v>221.43</v>
    <v>210.78</v>
    <v>207.58</v>
    <v>209.17</v>
    <v>198.11</v>
    <v>201.06</v>
    <v>213.43</v>
    <v>214.95</v>
    <v>214.9</v>
    <v>215.04</v>
    <v>214.99</v>
    <v>215.61</v>
    <v>215.34</v>
    <v>214.16</v>
    <v>223.47</v>
    <v>221.08</v>
    <v>214.35</v>
    <v>210.02</v>
    <v>204.68</v>
    <v>203.17</v>
    <v>207.69</v>
    <v>220.97</v>
    <v>223.6</v>
    <v>227.92</v>
    <v>231.83</v>
    <v>231.92</v>
    <v>249.8</v>
    <v>253.73</v>
    <v>259.68</v>
    <v>251.31</v>
    <v>252.03</v>
    <v>252.74</v>
    <v>252.18</v>
    <v>236.73</v>
    <v>246.27</v>
    <v>242.11</v>
    <v>200.19</v>
    <v>192.5</v>
    <v>208.44</v>
    <v>216</v>
    <v>213.57</v>
    <v>213.58</v>
    <v>205.94</v>
    <v>207.32</v>
    <v>203.08</v>
    <v>200.12</v>
    <v>203.37</v>
    <v>200.15</v>
    <v>196.6</v>
    <v>213.84</v>
    <v>210.86</v>
    <v>203.68</v>
    <v>200.21</v>
    <v>198.62</v>
    <v>190.95</v>
    <v>202.07</v>
    <v>199.45</v>
    <v>192.43</v>
    <v>202.68</v>
    <v>203.23</v>
    <v>204.83</v>
    <v>197.74</v>
    <v>193.39</v>
    <v>196.58</v>
    <v>196.31</v>
    <v>199.46</v>
    <v>205.27</v>
    <v>201.33</v>
    <v>202.68</v>
    <v>205.37</v>
    <v>220.27</v>
    <v>203.77</v>
    <v>201.99</v>
    <v>196.04</v>
    <v>203.43</v>
    <v>210.21</v>
    <v>217.5</v>
    <v>220.18</v>
    <v>221.53</v>
    <v>231.82</v>
    <v>236.64</v>
    <v>245.04</v>
    <v>246.83</v>
    <v>255.07</v>
    <v>258.12</v>
    <v>278.26</v>
  </a>
  <a r="1">
    <v>201.33</v>
  </a>
  <a r="1" c="251">
    <v>174.61</v>
    <v>170.99</v>
    <v>166.21</v>
    <v>169.58</v>
    <v>176.91</v>
    <v>188.15</v>
    <v>192.31</v>
    <v>192.47</v>
    <v>191.17</v>
    <v>192.47</v>
    <v>197.33</v>
    <v>203.64</v>
    <v>200.72</v>
    <v>200.09</v>
    <v>204.81</v>
    <v>207.77</v>
    <v>208.2</v>
    <v>221.58</v>
    <v>232.42</v>
    <v>232.12</v>
    <v>232.64</v>
    <v>228.61</v>
    <v>230.63</v>
    <v>231.68</v>
    <v>229.73</v>
    <v>230.53</v>
    <v>228.72</v>
    <v>235.65</v>
    <v>239.43</v>
    <v>241.97</v>
    <v>242.07</v>
    <v>248.71</v>
    <v>256.85000000000002</v>
    <v>261.08</v>
    <v>259.93</v>
    <v>246.93</v>
    <v>244.28</v>
    <v>244.63</v>
    <v>252.91</v>
    <v>256.07</v>
    <v>248.7</v>
    <v>252.1</v>
    <v>249.37</v>
    <v>251.26</v>
    <v>249.99</v>
    <v>253.77</v>
    <v>263.77</v>
    <v>264.64999999999998</v>
    <v>270.17</v>
    <v>269.35000000000002</v>
    <v>275.64999999999998</v>
    <v>264.74</v>
    <v>269.89999999999998</v>
    <v>275.18</v>
    <v>274.18</v>
    <v>271.8</v>
    <v>277.89999999999998</v>
    <v>275.39999999999998</v>
    <v>274.38</v>
    <v>275.60000000000002</v>
    <v>280.94</v>
    <v>280.81</v>
    <v>286.45</v>
    <v>283.33999999999997</v>
    <v>288.20999999999998</v>
    <v>278.58999999999997</v>
    <v>283.69</v>
    <v>288.70999999999998</v>
    <v>290.18</v>
    <v>294.3</v>
    <v>297.42</v>
    <v>302.62</v>
    <v>293.7</v>
    <v>288.64</v>
    <v>297.72000000000003</v>
    <v>292.93</v>
    <v>301.67</v>
    <v>303.76</v>
    <v>304.97000000000003</v>
    <v>303.89999999999998</v>
    <v>312.83</v>
    <v>309.08999999999997</v>
    <v>311.23</v>
    <v>306.33999999999997</v>
    <v>305.76</v>
    <v>294.91000000000003</v>
    <v>291.17</v>
    <v>289.60000000000002</v>
    <v>294</v>
    <v>294.23</v>
    <v>298.01</v>
    <v>300.25</v>
    <v>308.64999999999998</v>
    <v>297.39</v>
    <v>298.24</v>
    <v>302.39</v>
    <v>306.10000000000002</v>
    <v>334.89</v>
    <v>345.65</v>
    <v>336.67</v>
    <v>369.57</v>
    <v>359.63</v>
    <v>359.87</v>
    <v>364.09</v>
    <v>360</v>
    <v>346.17</v>
    <v>345.35</v>
    <v>344.94</v>
    <v>338.79</v>
    <v>338.94</v>
    <v>339.31</v>
    <v>336.1</v>
    <v>334.53</v>
    <v>327.9</v>
    <v>329.91</v>
    <v>333.39</v>
    <v>338.18</v>
    <v>338.37</v>
    <v>335.49</v>
    <v>336.41</v>
    <v>345.5</v>
    <v>345.02</v>
    <v>324.63</v>
    <v>356.7</v>
    <v>344.13</v>
    <v>351.33</v>
    <v>354.15</v>
    <v>349.33</v>
    <v>349.24</v>
    <v>342.66</v>
    <v>340.3</v>
    <v>344.29</v>
    <v>354.13</v>
    <v>362.05</v>
    <v>372.97</v>
    <v>385.98</v>
    <v>376.47</v>
    <v>369.63</v>
    <v>362.55</v>
    <v>351.94</v>
    <v>358.98</v>
    <v>355.59</v>
    <v>349.43</v>
    <v>358.39</v>
    <v>351.96</v>
    <v>355.22</v>
    <v>339.98</v>
    <v>342.46</v>
    <v>342.65</v>
    <v>340.5</v>
    <v>354.42</v>
    <v>346.82</v>
    <v>340.2</v>
    <v>377.96</v>
    <v>385.03</v>
    <v>397.57</v>
    <v>402.96</v>
    <v>386.08</v>
    <v>381.57</v>
    <v>380.61</v>
    <v>381.03</v>
    <v>390.24</v>
    <v>401.1</v>
    <v>406.29</v>
    <v>412.97</v>
    <v>406.37</v>
    <v>359.93</v>
    <v>339.81</v>
    <v>341.3</v>
    <v>326.02</v>
    <v>329.88</v>
    <v>340.36</v>
    <v>341.45</v>
    <v>349.32</v>
    <v>350.22</v>
    <v>352.13</v>
    <v>349.39</v>
    <v>349.85</v>
    <v>346.1</v>
    <v>347.62</v>
    <v>343.42</v>
    <v>343.77</v>
    <v>343.5</v>
    <v>332.48</v>
    <v>344.97</v>
    <v>352.21</v>
    <v>354.61</v>
    <v>339.89</v>
    <v>343.02</v>
    <v>351.71</v>
    <v>332.6</v>
    <v>328.8</v>
    <v>325.49</v>
    <v>320.05</v>
    <v>324.85000000000002</v>
    <v>332.79</v>
    <v>333.24</v>
    <v>330.73</v>
    <v>331.3</v>
    <v>331.11</v>
    <v>320.33</v>
    <v>308.05</v>
    <v>310.51</v>
    <v>332.92</v>
    <v>343.94</v>
    <v>340.44</v>
    <v>342.76</v>
    <v>331.17</v>
    <v>325.17</v>
    <v>332.54</v>
    <v>333.51</v>
    <v>333.99</v>
    <v>332.65</v>
    <v>330.34</v>
    <v>325.49</v>
    <v>332.31</v>
    <v>321.7</v>
    <v>319.55</v>
    <v>318.82</v>
    <v>313.83999999999997</v>
    <v>317.52999999999997</v>
    <v>332.77</v>
    <v>330.48</v>
    <v>345.75</v>
    <v>342.58</v>
    <v>341.57</v>
    <v>335.97</v>
    <v>322.16000000000003</v>
    <v>324.92</v>
    <v>321.31</v>
    <v>315.93</v>
    <v>319.83999999999997</v>
    <v>310.51</v>
    <v>322.51</v>
    <v>318.29000000000002</v>
    <v>318.81</v>
    <v>309.41500000000002</v>
    <v>300.68</v>
    <v>293.41000000000003</v>
    <v>309.51</v>
    <v>313.49</v>
    <v>314.55</v>
    <v>314.43</v>
    <v>333.97</v>
    <v>350.63</v>
    <v>354.91</v>
    <v>371.55</v>
    <v>379.75</v>
    <v>380.78</v>
    <v>396.72</v>
    <v>398.47</v>
  </a>
  <a r="1">
    <v>310.51</v>
  </a>
</arrayData>
</file>

<file path=xl/richData/rdrichvalue.xml><?xml version="1.0" encoding="utf-8"?>
<rvData xmlns="http://schemas.microsoft.com/office/spreadsheetml/2017/richdata" count="11895">
  <rv s="0">
    <v>https://www.bing.com/financeapi/forcetrigger?t=a1vpr7&amp;q=XNYS%3aSPCE&amp;form=skydnc</v>
    <v>Learn more on Bing</v>
  </rv>
  <rv s="1">
    <v>en-US</v>
    <v>a1vpr7</v>
    <v>268435456</v>
    <v>1</v>
    <v>Powered by Refinitiv</v>
    <v>0</v>
    <v>VIRGIN GALACTIC HOLDINGS, INC. (XNYS:SPCE)</v>
    <v>2</v>
    <v>3</v>
    <v>Finance</v>
    <v>4</v>
    <v>6.64</v>
    <v>2.13</v>
    <v>2.4077999999999999</v>
    <v>-0.1103</v>
    <v>-3.6046000000000002E-2</v>
    <v>USD</v>
    <v>Virgin Galactic Holdings, Inc. is an aerospace and space travel company, which offers access to space for private individuals, researchers, and government agencies. The Company’s operations include design and development, manufacturing, ground and flight testing, and post-flight maintenance of its spaceflight system vehicles. The Company has developed a portfolio of proprietary technologies that are embodied in the specialized vehicles that it has created to enable commercial spaceflight. These technologies underpin its carrier aircraft, the mothership; its spaceships; its hybrid rocket motor; and its safety systems. Its Carrier Aircraft-The mothership is a twin-fuselage, custom-built aircraft designed to carry spaceships up to an altitude of approximately 45,000 feet, where the spaceship is released for its flight into space. Its Virgin Galactic spaceships are reusable with the capacity to carry pilots and private astronauts, research experiments and researchers.</v>
    <v>694</v>
    <v>New York Stock Exchange</v>
    <v>XNYS</v>
    <v>XNYS</v>
    <v>1700 FLIGHT WAY, TUSTIN, CA, 92782 US</v>
    <v>3.09</v>
    <v>Aerospace &amp; Defense</v>
    <v>Stock</v>
    <v>46129.795711585153</v>
    <v>0</v>
    <v>2.93</v>
    <v>240131301</v>
    <v>VIRGIN GALACTIC HOLDINGS, INC.</v>
    <v>VIRGIN GALACTIC HOLDINGS, INC.</v>
    <v>3.0649999999999999</v>
    <v>0</v>
    <v>3.06</v>
    <v>2.9497</v>
    <v>81408720</v>
    <v>SPCE</v>
    <v>VIRGIN GALACTIC HOLDINGS, INC. (XNYS:SPCE)</v>
    <v>6891800</v>
    <v>7541620</v>
    <v>2019</v>
  </rv>
  <rv s="2">
    <v>1</v>
  </rv>
  <rv s="0">
    <v>https://www.bing.com/financeapi/forcetrigger?t=a1n7bh&amp;q=XNAS%3aAIRT&amp;form=skydnc</v>
    <v>Learn more on Bing</v>
  </rv>
  <rv s="1">
    <v>en-US</v>
    <v>a1n7bh</v>
    <v>268435456</v>
    <v>1</v>
    <v>Powered by Refinitiv</v>
    <v>0</v>
    <v>AIR T, INC. (XNAS:AIRT)</v>
    <v>2</v>
    <v>3</v>
    <v>Finance</v>
    <v>5</v>
    <v>26.7</v>
    <v>15.04</v>
    <v>0.37709999999999999</v>
    <v>-0.75</v>
    <v>-3.2608999999999999E-2</v>
    <v>USD</v>
    <v>Air T, Inc. is a holding company with a portfolio of operating businesses and financial assets. The Company's segments include overnight air cargo, ground equipment sales, commercial jet engines and parts, and corporate and other. The overnight air cargo segment operates in the air express delivery services industry. The ground equipment sales segment manufactures and provides mobile deicers and other specialized equipment products to passenger and cargo airlines, airports, the military and industrial customers. The Company also offers fixed-pedestal-mounted deicers. The commercial jet engines and parts segment manages and leases aviation assets, supplies surplus and aftermarket commercial jet engine components, provides commercial aircraft disassembly/part-out services, commercial aircraft parts sales, and procurement services and overhaul and repair services to airlines. The corporate and other segment acts as the capital allocator and resource for other consolidated businesses.</v>
    <v>646</v>
    <v>Nasdaq Stock Market</v>
    <v>XNAS</v>
    <v>XNAS</v>
    <v>11020 David Taylor Drive, Suite 305, CHARLOTTE, NC, 28262 US</v>
    <v>22.66</v>
    <v>Freight &amp; Logistics Services</v>
    <v>Stock</v>
    <v>46128.840327500002</v>
    <v>3</v>
    <v>21.98</v>
    <v>60133740</v>
    <v>AIR T, INC.</v>
    <v>AIR T, INC.</v>
    <v>22.66</v>
    <v>0</v>
    <v>23</v>
    <v>22.25</v>
    <v>2702640</v>
    <v>AIRT</v>
    <v>AIR T, INC. (XNAS:AIRT)</v>
    <v>3</v>
    <v>1832</v>
    <v>1980</v>
  </rv>
  <rv s="2">
    <v>4</v>
  </rv>
  <rv s="0">
    <v>https://www.bing.com/financeapi/forcetrigger?t=a1pnu2&amp;q=XNAS%3aCHRW&amp;form=skydnc</v>
    <v>Learn more on Bing</v>
  </rv>
  <rv s="1">
    <v>en-US</v>
    <v>a1pnu2</v>
    <v>268435456</v>
    <v>1</v>
    <v>Powered by Refinitiv</v>
    <v>0</v>
    <v>C.H. ROBINSON WORLDWIDE, INC. (XNAS:CHRW)</v>
    <v>2</v>
    <v>3</v>
    <v>Finance</v>
    <v>4</v>
    <v>203.34</v>
    <v>86.58</v>
    <v>0.95830000000000004</v>
    <v>2.9249999999999998</v>
    <v>1.6105999999999999E-2</v>
    <v>USD</v>
    <v>C.H. Robinson Worldwide, Inc. is a global logistics provider. The Company's segments include North American Surface Transportation (NAST), Global Forwarding, and All Other and Corporate. NAST segment provides transportation and logistics services across North America through a network of offices in the United States, Canada, and Mexico. NAST segment’s services include truckload and less than truckload transportation brokerage services. Global Forwarding segment provides transportation and logistics services through an international network of offices in North America, Europe, Asia, Oceania, South America, and the Middle East and also contracts with independent agents worldwide. Global Forwarding segment’s services include ocean freight services, air freight services, and customs brokerage. All Other and Corporate segment includes Robinson Fresh and Managed Solutions. Robinson Fresh provides sourcing services. In its Managed Solutions business, it often acts as the shipper’s agent.</v>
    <v>11855</v>
    <v>Nasdaq Stock Market</v>
    <v>XNAS</v>
    <v>XNAS</v>
    <v>14701 Charlson Rd, EDEN PRAIRIE, MN, 55347 US</v>
    <v>187.09</v>
    <v>Freight &amp; Logistics Services</v>
    <v>Stock</v>
    <v>46129.795749640623</v>
    <v>6</v>
    <v>181.31</v>
    <v>21747523564</v>
    <v>C.H. ROBINSON WORLDWIDE, INC.</v>
    <v>C.H. ROBINSON WORLDWIDE, INC.</v>
    <v>182.29</v>
    <v>38.189399999999999</v>
    <v>181.61</v>
    <v>184.535</v>
    <v>117850400</v>
    <v>CHRW</v>
    <v>C.H. ROBINSON WORLDWIDE, INC. (XNAS:CHRW)</v>
    <v>1488292</v>
    <v>1583869</v>
    <v>1997</v>
  </rv>
  <rv s="2">
    <v>7</v>
  </rv>
  <rv s="0">
    <v>https://www.bing.com/financeapi/forcetrigger?t=a1sicw&amp;q=XNAS%3aEXPD&amp;form=skydnc</v>
    <v>Learn more on Bing</v>
  </rv>
  <rv s="1">
    <v>en-US</v>
    <v>a1sicw</v>
    <v>268435456</v>
    <v>1</v>
    <v>Powered by Refinitiv</v>
    <v>0</v>
    <v>EXPEDITORS INTERNATIONAL OF WASHINGTON, INC. (XNYS:EXPD)</v>
    <v>2</v>
    <v>3</v>
    <v>Finance</v>
    <v>4</v>
    <v>167.19</v>
    <v>103.76</v>
    <v>1.0611999999999999</v>
    <v>0.56999999999999995</v>
    <v>3.8769999999999998E-3</v>
    <v>USD</v>
    <v>Expeditors International of Washington, Inc. is a global logistics company. The Company's services include the consolidation or forwarding of air and ocean freight, customs brokerage, vendor consolidation, cargo insurance, time-definite transportation, order management, warehousing and distribution and customized logistics solutions. Its primary services include airfreight services, ocean freight and ocean services, and customs brokerage and other services. It provides a full suite of global logistics services, offering customers access to an international network of people and integrated information systems to support the movement and strategic positioning of goods. As a third-party logistics provider, it purchases cargo space from carriers on a volume basis and resells that space to its customers. In addition, its Project Cargo unit handles special project shipments that move via a single method or combination of air, ocean, and/or ground transportation.</v>
    <v>19800</v>
    <v>New York Stock Exchange</v>
    <v>XNYS</v>
    <v>XNYS</v>
    <v>3545 Factoria Blvd. Se, Sterling Plaza 2, 3Rd Floor, BELLEVUE, WA, 98006 US</v>
    <v>148.29</v>
    <v>Freight &amp; Logistics Services</v>
    <v>Stock</v>
    <v>46129.795695821093</v>
    <v>9</v>
    <v>145.93</v>
    <v>19625778720</v>
    <v>EXPEDITORS INTERNATIONAL OF WASHINGTON, INC.</v>
    <v>EXPEDITORS INTERNATIONAL OF WASHINGTON, INC.</v>
    <v>146.71</v>
    <v>24.805900000000001</v>
    <v>147.01</v>
    <v>147.58000000000001</v>
    <v>132984000</v>
    <v>EXPD</v>
    <v>EXPEDITORS INTERNATIONAL OF WASHINGTON, INC. (XNYS:EXPD)</v>
    <v>616740</v>
    <v>1082656</v>
    <v>1979</v>
  </rv>
  <rv s="2">
    <v>10</v>
  </rv>
  <rv s="0">
    <v>https://www.bing.com/financeapi/forcetrigger?t=a1sqr7&amp;q=XNYS%3aFDX&amp;form=skydnc</v>
    <v>Learn more on Bing</v>
  </rv>
  <rv s="1">
    <v>en-US</v>
    <v>a1sqr7</v>
    <v>268435456</v>
    <v>1</v>
    <v>Powered by Refinitiv</v>
    <v>0</v>
    <v>FEDEX CORPORATION (XNYS:FDX)</v>
    <v>2</v>
    <v>3</v>
    <v>Finance</v>
    <v>4</v>
    <v>392.86</v>
    <v>201.1</v>
    <v>1.2850999999999999</v>
    <v>10.824999999999999</v>
    <v>2.8420999999999998E-2</v>
    <v>USD</v>
    <v>FedEx Corporation provides customers and businesses with a portfolio of transportation, e-commerce, and business services. The Company offers integrated business solutions utilizing its flexible and efficient global network. Its segments include Federal Express, FedEx Freight, and Corporate, other, and eliminations. Federal Express segment includes express transportation, small-package ground delivery, and freight transportation, and it also operates combined sales, marketing, administrative, and information-technology functions in shared service operations for United States customers. FedEx Freight segment includes FedEx Freight (LTL freight transportation) and FedEx Custom Critical (time-critical transportation). Corporate, other, and elimination segments include FedEx Dataworks, Inc. (FedEx Dataworks), FedEx Office and Print Services, Inc. (FedEx Office), and FedEx Logistics, Inc. (FedEx Logistics). FedEx Logistics offers customs brokerage, specialty transportation, and others.</v>
    <v>237000</v>
    <v>New York Stock Exchange</v>
    <v>XNYS</v>
    <v>XNYS</v>
    <v>942 South Shady Grove Road, MEMPHIS, TN, 38120 US</v>
    <v>392.85</v>
    <v>Freight &amp; Logistics Services</v>
    <v>Stock</v>
    <v>46129.795767291405</v>
    <v>12</v>
    <v>382.47629999999998</v>
    <v>93463476594</v>
    <v>FEDEX CORPORATION</v>
    <v>FEDEX CORPORATION</v>
    <v>383.52499999999998</v>
    <v>21.623200000000001</v>
    <v>380.88</v>
    <v>391.70499999999998</v>
    <v>238606800</v>
    <v>FDX</v>
    <v>FEDEX CORPORATION (XNYS:FDX)</v>
    <v>1110996</v>
    <v>1974424</v>
    <v>1997</v>
  </rv>
  <rv s="2">
    <v>13</v>
  </rv>
  <rv s="0">
    <v>https://www.bing.com/financeapi/forcetrigger?t=a1tjfr&amp;q=XNAS%3aFWRD&amp;form=skydnc</v>
    <v>Learn more on Bing</v>
  </rv>
  <rv s="1">
    <v>en-US</v>
    <v>a1tjfr</v>
    <v>268435456</v>
    <v>1</v>
    <v>Powered by Refinitiv</v>
    <v>0</v>
    <v>FORWARD AIR CORPORATION (XNAS:FWRD)</v>
    <v>2</v>
    <v>3</v>
    <v>Finance</v>
    <v>4</v>
    <v>32.47</v>
    <v>13.61</v>
    <v>1.5818000000000001</v>
    <v>1.095</v>
    <v>5.2468000000000001E-2</v>
    <v>USD</v>
    <v>Forward Air Corporation is an asset-light provider of transportation services across the United States, Canada and Mexico. Its Expedited Freight segment provides expedited regional, inter-regional and national less-than-truckload (LTL) services. Expedited Freight also offers customers local pick-up and delivery and other services including truckload, shipment consolidation and deconsolidation, warehousing, customs brokerage and other handling. The Omni Logistics segment provides a full suite of global logistics services. Services include air and ocean freight consolidation and forwarding, customs brokerage, warehousing and distribution, time-definite transportation services and other supply chain solutions. The Intermodal segment provides first- and last-mile high-value intermodal container drayage services both to and from seaports and railheads. Intermodal also offers dedicated contract and CFS warehouse and handling services, and in select locations, linehaul and LTL services.</v>
    <v>6062</v>
    <v>Nasdaq Stock Market</v>
    <v>XNAS</v>
    <v>XNAS</v>
    <v>3200 Olympus Boulevard, Suite 300, DALLAS, TX, 75019 US</v>
    <v>22.5</v>
    <v>Freight &amp; Logistics Services</v>
    <v>Stock</v>
    <v>46129.795790149998</v>
    <v>15</v>
    <v>21.19</v>
    <v>693089101</v>
    <v>FORWARD AIR CORPORATION</v>
    <v>FORWARD AIR CORPORATION</v>
    <v>21.29</v>
    <v>0</v>
    <v>20.87</v>
    <v>21.965</v>
    <v>31554250</v>
    <v>FWRD</v>
    <v>FORWARD AIR CORPORATION (XNAS:FWRD)</v>
    <v>521161</v>
    <v>655569</v>
    <v>2025</v>
  </rv>
  <rv s="2">
    <v>16</v>
  </rv>
  <rv s="0">
    <v>https://www.bing.com/financeapi/forcetrigger?t=c2u2kr&amp;q=XNYS%3aGXO&amp;form=skydnc</v>
    <v>Learn more on Bing</v>
  </rv>
  <rv s="1">
    <v>en-US</v>
    <v>c2u2kr</v>
    <v>268435456</v>
    <v>1</v>
    <v>Powered by Refinitiv</v>
    <v>0</v>
    <v>GXO LOGISTICS, INC. (XNYS:GXO)</v>
    <v>2</v>
    <v>3</v>
    <v>Finance</v>
    <v>4</v>
    <v>66.849999999999994</v>
    <v>32.57</v>
    <v>1.7219</v>
    <v>2.06</v>
    <v>3.6095999999999996E-2</v>
    <v>USD</v>
    <v>GXO Logistics, Inc. is a contract logistics provider. The Company provides its customers with value-added warehousing and distribution, order fulfillment, e-commerce, reverse logistics and other supply chain services to deliver technology-enabled customized solutions. It offers its technology in three areas: labor and inventory management productivity, intelligent warehouse automation and predictive analytics, all of which are integrated through its warehouse management platform. The Company has three reporting units: Americas and Asia-Pacific; United Kingdom; and Ireland and Continental Europe. It operates approximately 1,030 facilities worldwide, totaling 218 million square feet of space, primarily on behalf of large corporations that have outsourced their warehousing, distribution, and other related activities to the Company. It serves a range of customers in various industries, including grocery, retail and manufacturing, consumer goods, healthcare, defense, industrial, and energy.</v>
    <v>105000</v>
    <v>New York Stock Exchange</v>
    <v>XNYS</v>
    <v>XNYS</v>
    <v>Two American Lane, GREENWICH, CT, 06831 US</v>
    <v>59.78</v>
    <v>Freight &amp; Logistics Services</v>
    <v>Stock</v>
    <v>46129.795791562501</v>
    <v>18</v>
    <v>57.87</v>
    <v>6783015168</v>
    <v>GXO LOGISTICS, INC.</v>
    <v>GXO LOGISTICS, INC.</v>
    <v>58.45</v>
    <v>198.22329999999999</v>
    <v>57.07</v>
    <v>59.13</v>
    <v>114713600</v>
    <v>GXO</v>
    <v>GXO LOGISTICS, INC. (XNYS:GXO)</v>
    <v>1024189</v>
    <v>1155238</v>
    <v>2021</v>
  </rv>
  <rv s="2">
    <v>19</v>
  </rv>
  <rv s="0">
    <v>https://www.bing.com/financeapi/forcetrigger?t=a1uymw&amp;q=XNAS%3aHUBG&amp;form=skydnc</v>
    <v>Learn more on Bing</v>
  </rv>
  <rv s="1">
    <v>en-US</v>
    <v>a1uymw</v>
    <v>268435456</v>
    <v>1</v>
    <v>Powered by Refinitiv</v>
    <v>0</v>
    <v>HUB GROUP, INC. (XNAS:HUBG)</v>
    <v>2</v>
    <v>3</v>
    <v>Finance</v>
    <v>4</v>
    <v>53.26</v>
    <v>30.75</v>
    <v>1.2237</v>
    <v>1.48</v>
    <v>3.5817999999999996E-2</v>
    <v>USD</v>
    <v>Hub Group, Inc. is a supply chain solutions provider, which offers comprehensive transportation and logistics management services. The Company operates through two segments: Intermodal and Transportation Solutions (ITS), and Logistics. Its ITS segment includes its intermodal and dedicated trucking. Its Logistics segment includes full outsource logistics solutions, transportation management services, freight consolidation, warehousing and fulfillment, and final mile delivery services. Logistics also includes its brokerage business which provides third-party truckload, less-than-truckload (LTL), flatbed and temperature-controlled needs. The Company’s service offerings include a full range of freight transportation and logistics services, some of which are provided by assets the Company owns and operates, and some of which are provided by third parties with whom it contracts. The Company serves range of industries, including retail, consumer products, automotive, and durable goods.</v>
    <v>6500</v>
    <v>Nasdaq Stock Market</v>
    <v>XNAS</v>
    <v>XNAS</v>
    <v>2001 Hub Group Way, OAK BROOK, IL, 60523 US</v>
    <v>42.98</v>
    <v>Freight &amp; Logistics Services</v>
    <v>Stock</v>
    <v>46129.795756226566</v>
    <v>21</v>
    <v>41.44</v>
    <v>2617370228</v>
    <v>HUB GROUP, INC.</v>
    <v>HUB GROUP, INC.</v>
    <v>41.84</v>
    <v>24.630299999999998</v>
    <v>41.32</v>
    <v>42.8</v>
    <v>61153510</v>
    <v>HUBG</v>
    <v>HUB GROUP, INC. (XNAS:HUBG)</v>
    <v>504098</v>
    <v>738986</v>
    <v>1995</v>
  </rv>
  <rv s="2">
    <v>22</v>
  </rv>
  <rv s="0">
    <v>https://www.bing.com/financeapi/forcetrigger?t=a222jc&amp;q=XNYS%3aRLGT&amp;form=skydnc</v>
    <v>Learn more on Bing</v>
  </rv>
  <rv s="1">
    <v>en-US</v>
    <v>a222jc</v>
    <v>268435456</v>
    <v>1</v>
    <v>Powered by Refinitiv</v>
    <v>0</v>
    <v>RADIANT LOGISTICS, INC. (XNYS:RLGT)</v>
    <v>2</v>
    <v>3</v>
    <v>Finance</v>
    <v>4</v>
    <v>8.5</v>
    <v>5.61</v>
    <v>0.78669999999999995</v>
    <v>0.21</v>
    <v>2.5926000000000001E-2</v>
    <v>USD</v>
    <v>Radiant Logistics, Inc. is a third-party logistics company providing technology-enabled global transportation and value-added logistics services in the United States, Canada and Mexico. The Company offers domestic and international freight forwarding and freight brokerage services, including air, ocean, truckload, less-than-truckload (LTL), and intermodal, which is the movement of freight in trailers or containers by combination of truck and rail, through its operating location across North America. The Company also provides other value-added logistics services including materials management and distribution services (MM&amp;D services), and customs house brokerage (CHB) services to complement its transportation service offering. It serves industries, such as consumer goods, food and beverage, electronics and high-tech, aviation and automotive, military and government, marine, brand management, manufacturing, retail and others.</v>
    <v>988</v>
    <v>New York Stock Exchange</v>
    <v>XNYS</v>
    <v>XNYS</v>
    <v>700 S Renton Village Place, Seventh Floor, RENTON, WA, 98057 US</v>
    <v>8.39</v>
    <v>Freight &amp; Logistics Services</v>
    <v>Stock</v>
    <v>46129.795677140624</v>
    <v>24</v>
    <v>8.2100000000000009</v>
    <v>389128547</v>
    <v>RADIANT LOGISTICS, INC.</v>
    <v>RADIANT LOGISTICS, INC.</v>
    <v>8.2200000000000006</v>
    <v>28.804200000000002</v>
    <v>8.1</v>
    <v>8.31</v>
    <v>46826540</v>
    <v>RLGT</v>
    <v>RADIANT LOGISTICS, INC. (XNYS:RLGT)</v>
    <v>116922</v>
    <v>127733</v>
    <v>2005</v>
  </rv>
  <rv s="2">
    <v>25</v>
  </rv>
  <rv s="0">
    <v>https://www.bing.com/financeapi/forcetrigger?t=a24ynm&amp;q=XNYS%3aUPS&amp;form=skydnc</v>
    <v>Learn more on Bing</v>
  </rv>
  <rv s="1">
    <v>en-US</v>
    <v>a24ynm</v>
    <v>268435456</v>
    <v>1</v>
    <v>Powered by Refinitiv</v>
    <v>0</v>
    <v>UNITED PARCEL SERVICE, INC. (XNYS:UPS)</v>
    <v>2</v>
    <v>3</v>
    <v>Finance</v>
    <v>4</v>
    <v>122.41</v>
    <v>82</v>
    <v>1.0392999999999999</v>
    <v>1.6</v>
    <v>1.5228999999999999E-2</v>
    <v>USD</v>
    <v>United Parcel Service, Inc. provides a range of integrated logistics solutions for customers in more than 200 countries and territories. Its U.S. Domestic Package segment offers a range of United States domestic air and ground package transportation services. Its air portfolio offers time-definite, same-day, next-day, two-day and three-day delivery alternatives as well as air cargo services. Its ground network enables customers to ship using its day-definite ground service. UPS SurePost provides residential ground service for customers with non-urgent, lightweight residential shipments. Its International Package segment consists of small package operations in Europe, Indian sub-continent, Middle East and Africa, Canada and Latin America and Asia. It offers a selection of guaranteed day- and time-definite international shipping services. Its supply chain solutions consist of forwarding, logistics, customized third-party logistics and specialized cold chain transportation solutions.</v>
    <v>460000</v>
    <v>New York Stock Exchange</v>
    <v>XNYS</v>
    <v>XNYS</v>
    <v>55 Glenlake Parkway Ne, ATLANTA, GA, 30328 US</v>
    <v>107.59</v>
    <v>Freight &amp; Logistics Services</v>
    <v>Stock</v>
    <v>46129.795798946092</v>
    <v>27</v>
    <v>105.57</v>
    <v>90626111514</v>
    <v>UNITED PARCEL SERVICE, INC.</v>
    <v>UNITED PARCEL SERVICE, INC.</v>
    <v>106.07</v>
    <v>16.258199999999999</v>
    <v>105.06</v>
    <v>106.66</v>
    <v>849672900</v>
    <v>UPS</v>
    <v>UNITED PARCEL SERVICE, INC. (XNYS:UPS)</v>
    <v>3254049</v>
    <v>6165625</v>
    <v>1999</v>
  </rv>
  <rv s="2">
    <v>28</v>
  </rv>
  <rv s="0">
    <v>https://www.bing.com/financeapi/forcetrigger?t=a26hsm&amp;q=XNYS%3aZTO&amp;form=skydnc</v>
    <v>Learn more on Bing</v>
  </rv>
  <rv s="1">
    <v>en-US</v>
    <v>a26hsm</v>
    <v>268435456</v>
    <v>1</v>
    <v>Powered by Refinitiv</v>
    <v>0</v>
    <v>ZTO EXPRESS (CAYMAN) INC. (XNYS:ZTO)</v>
    <v>2</v>
    <v>3</v>
    <v>Finance</v>
    <v>4</v>
    <v>26.2</v>
    <v>16.68</v>
    <v>-0.20330000000000001</v>
    <v>-0.19</v>
    <v>-7.5100000000000002E-3</v>
    <v>USD</v>
    <v>ZTO Express (Cayman) Inc is a holding company that provides express delivery services and other value-added logistics services through a nationwide network. The express delivery services mainly include parcel sorting and route transportation. The Company provides express delivery services directly to corporate customers, including vertical e-commerce and traditional merchants, as well as delivering products to end consumers. The Company also provides freight forwarding services.</v>
    <v>24477</v>
    <v>New York Stock Exchange</v>
    <v>XNYS</v>
    <v>XNYS</v>
    <v>Building 1, No. 1685, Huazhi Road, Qingpu District, SHANGHAI, SHANGHAI, 201708 CN</v>
    <v>25.35</v>
    <v>Freight &amp; Logistics Services</v>
    <v>Stock</v>
    <v>46129.795702279691</v>
    <v>30</v>
    <v>24.76</v>
    <v>19332206577</v>
    <v>ZTO EXPRESS (CAYMAN) INC.</v>
    <v>ZTO EXPRESS (CAYMAN) INC.</v>
    <v>25.32</v>
    <v>16.808399999999999</v>
    <v>25.3</v>
    <v>25.11</v>
    <v>769900700</v>
    <v>ZTO</v>
    <v>ZTO EXPRESS (CAYMAN) INC. (XNYS:ZTO)</v>
    <v>719135</v>
    <v>1711471</v>
    <v>2015</v>
  </rv>
  <rv s="2">
    <v>31</v>
  </rv>
  <rv s="0">
    <v>https://www.bing.com/financeapi/forcetrigger?t=a1nu3m&amp;q=XNYS%3aASR&amp;form=skydnc</v>
    <v>Learn more on Bing</v>
  </rv>
  <rv s="1">
    <v>en-US</v>
    <v>a1nu3m</v>
    <v>268435456</v>
    <v>1</v>
    <v>Powered by Refinitiv</v>
    <v>0</v>
    <v>Southeast Airport Group (XNYS:ASR)</v>
    <v>2</v>
    <v>3</v>
    <v>Finance</v>
    <v>4</v>
    <v>381.52</v>
    <v>283.39999999999998</v>
    <v>0.5403</v>
    <v>0.42499999999999999</v>
    <v>1.253E-3</v>
    <v>USD</v>
    <v>Grupo Aeroportuario del Sureste SAB de CV (ASUR) is a Mexico-based holding company. It and its subsidiaries hold concessions to operate, maintain and develop approximately nine airports in the southeast region of Mexico, as well as over 10 airports in Colombia. The Company operates through segments, including Cancun airport and subsidiaries (Cancun), the Villahermosa Airport (Villahermosa), the Merida airport (Merida) and Services. The airports are located in Cancun, Cozumel, Merida, Huatulco, Oaxaca, Veracruz, Villahermosa, Tapachula and Minatitlan, Mexico, and in Medellin, Colombia, among others. Approximately eight Mexican and over 80 international airlines, including the United States-based airlines, such as American Airlines and United Air Lines are operating directly or through code-sharing arrangements in its airports. It provides airport security services at its airports through third-party contractors. It also provides firefighting, rescue and aircraft maintenance services.</v>
    <v>1950</v>
    <v>New York Stock Exchange</v>
    <v>XNYS</v>
    <v>XNYS</v>
    <v>Bosque De Alisos No. 47-A Piso 4 Bosques De Las Lomas, CUAJIMALPA, MEXICO, D.F., 05120 MX</v>
    <v>343.94499999999999</v>
    <v>Transport Infrastructure</v>
    <v>Stock</v>
    <v>46129.795636330469</v>
    <v>33</v>
    <v>339.01</v>
    <v>9408756525</v>
    <v>Southeast Airport Group</v>
    <v>Southeast Airport Group</v>
    <v>343.94499999999999</v>
    <v>17.488299999999999</v>
    <v>339.18</v>
    <v>339.60500000000002</v>
    <v>27705000</v>
    <v>ASR</v>
    <v>Southeast Airport Group (XNYS:ASR)</v>
    <v>39018</v>
    <v>74766</v>
    <v>1998</v>
  </rv>
  <rv s="2">
    <v>34</v>
  </rv>
  <rv s="0">
    <v>https://www.bing.com/financeapi/forcetrigger?t=ays3bh&amp;q=XNYS%3aCAAP&amp;form=skydnc</v>
    <v>Learn more on Bing</v>
  </rv>
  <rv s="1">
    <v>en-US</v>
    <v>ays3bh</v>
    <v>268435456</v>
    <v>1</v>
    <v>Powered by Refinitiv</v>
    <v>0</v>
    <v>Corporacion America Airports SA (XNYS:CAAP)</v>
    <v>2</v>
    <v>3</v>
    <v>Finance</v>
    <v>4</v>
    <v>30.5</v>
    <v>17.36</v>
    <v>0.73470000000000002</v>
    <v>0.13</v>
    <v>4.9849999999999998E-3</v>
    <v>USD</v>
    <v>Corporacion America Airports SA is a focused on acquiring, developing and operating airport concessions. It operates approximately 52 airports globally in Latin America, Europe and Eurasia. The Company’s airports are located in Argentina, Italy, Brazil, Uruguay, Ecuador, Armenia, and Peru. The Company’s Argentine provinces serves metropolitan areas in several Argentine provinces, such as Buenos Aires, Cordoba and Mendoza and the city of Buenos Aires, tourist destinations, such as Bariloche, Mar del Plata and Iguazu, regional centers, such as Cordoba, Santa Rosa, San Luis, San Juan, La Rioja, Santiago del Estero and Catamarca and border province cities, such as Mendoza, Iguazu, Salta and Bariloche.</v>
    <v>6300</v>
    <v>New York Stock Exchange</v>
    <v>XNYS</v>
    <v>XNYS</v>
    <v>128, Boulevard de la Petrusse, LUXEMBOURG, 2330 LU</v>
    <v>26.62</v>
    <v>Transport Infrastructure</v>
    <v>Stock</v>
    <v>46129.79565418906</v>
    <v>36</v>
    <v>25.88</v>
    <v>4330392611</v>
    <v>Corporacion America Airports SA</v>
    <v>Corporacion America Airports SA</v>
    <v>26.18</v>
    <v>23.316400000000002</v>
    <v>26.08</v>
    <v>26.21</v>
    <v>165219100</v>
    <v>CAAP</v>
    <v>Corporacion America Airports SA (XNYS:CAAP)</v>
    <v>399652</v>
    <v>271418</v>
    <v>2013</v>
  </rv>
  <rv s="2">
    <v>37</v>
  </rv>
  <rv s="0">
    <v>https://www.bing.com/financeapi/forcetrigger?t=a31y6h&amp;q=OTCM%3aCRKR&amp;form=skydnc</v>
    <v>Learn more on Bing</v>
  </rv>
  <rv s="1">
    <v>en-US</v>
    <v>a31y6h</v>
    <v>268435456</v>
    <v>1</v>
    <v>Powered by Refinitiv</v>
    <v>0</v>
    <v>PRAIRIE OPERATING CO. (XNAS:PROP)</v>
    <v>2</v>
    <v>3</v>
    <v>Finance</v>
    <v>4</v>
    <v>4.8</v>
    <v>1.21</v>
    <v>1.4782999999999999</v>
    <v>-5.5E-2</v>
    <v>-4.1985000000000001E-2</v>
    <v>USD</v>
    <v>Prairie Operating Co. is an independent energy company. The Company is focused on the acquisition and development of crude oil, natural gas, and natural gas liquids (NGLs). The Company’s assets and operations are concentrated in the oil and liquids-rich regions of the Denver-Julesburg (DJ) Basin, with a primary focus on the Niobrara and Codell formations. The Company owns approximately 76, 000 net acres of land package within the DJ Basin, with 47 operated and non-operated proved developed producing (PDP) wells.</v>
    <v>59</v>
    <v>Nasdaq Stock Market</v>
    <v>XNAS</v>
    <v>XNAS</v>
    <v>55 WAUGH DRIVE, SUITE 400, HOUSTON, TX, 77007 US</v>
    <v>1.27</v>
    <v>Oil &amp; Gas</v>
    <v>Stock</v>
    <v>46129.795825578127</v>
    <v>39</v>
    <v>1.21</v>
    <v>74856495</v>
    <v>PRAIRIE OPERATING CO.</v>
    <v>PRAIRIE OPERATING CO.</v>
    <v>1.25</v>
    <v>0</v>
    <v>1.31</v>
    <v>1.2549999999999999</v>
    <v>59646610</v>
    <v>PROP</v>
    <v>PRAIRIE OPERATING CO. (XNAS:PROP)</v>
    <v>3386296</v>
    <v>7129674</v>
    <v>2001</v>
  </rv>
  <rv s="2">
    <v>40</v>
  </rv>
  <rv s="0">
    <v>https://www.bing.com/financeapi/forcetrigger?t=a25nf2&amp;q=XNYS%3aVVV&amp;form=skydnc</v>
    <v>Learn more on Bing</v>
  </rv>
  <rv s="1">
    <v>en-US</v>
    <v>a25nf2</v>
    <v>268435456</v>
    <v>1</v>
    <v>Powered by Refinitiv</v>
    <v>0</v>
    <v>VALVOLINE INC. (XNYS:VVV)</v>
    <v>2</v>
    <v>3</v>
    <v>Finance</v>
    <v>4</v>
    <v>41.33</v>
    <v>28.5</v>
    <v>1.0737000000000001</v>
    <v>1.4450000000000001</v>
    <v>4.3813999999999999E-2</v>
    <v>USD</v>
    <v>Valvoline Inc. provides automotive preventive maintenance services, convenient and trusted services in its retail stores throughout the United States and Canada. The Company's service includes 15-minute stay-in-your-car oil changes; battery, bulb and wiper replacements; tire rotations, and other manufacturer-recommended maintenance services. It has 2,300 franchised and Company-operated service centers across the United States and Canada. The vehicle maintenance services offered by the Company include air filter replacement, battery replacement, differential fluid, fuel system cleaning, headlight and taillight replacement, radiator service, tire rotation, transmission service, air conditioning, and wiper blade replacement. The Company’s services are offered to a range of vehicle types, serving both consumers and commercial customers, such as hybrid electric vehicles, battery electric vehicles, medium duty and passenger car motor oil light duty.</v>
    <v>11400</v>
    <v>New York Stock Exchange</v>
    <v>XNYS</v>
    <v>XNYS</v>
    <v>100 VALVOLINE WAY, SUITE 100, LEXINGTON, KY, 40509 US</v>
    <v>35.11</v>
    <v>Personal &amp; Household Products &amp; Services</v>
    <v>Stock</v>
    <v>46129.795818437502</v>
    <v>42</v>
    <v>33.659999999999997</v>
    <v>4382846415</v>
    <v>VALVOLINE INC.</v>
    <v>VALVOLINE INC.</v>
    <v>33.72</v>
    <v>49.833500000000001</v>
    <v>32.979999999999997</v>
    <v>34.424999999999997</v>
    <v>127315800</v>
    <v>VVV</v>
    <v>VALVOLINE INC. (XNYS:VVV)</v>
    <v>1217109</v>
    <v>1667046</v>
    <v>2016</v>
  </rv>
  <rv s="2">
    <v>43</v>
  </rv>
  <rv s="0">
    <v>https://www.bing.com/financeapi/forcetrigger?t=a1no52&amp;q=XNAS%3aARCB&amp;form=skydnc</v>
    <v>Learn more on Bing</v>
  </rv>
  <rv s="1">
    <v>en-US</v>
    <v>a1no52</v>
    <v>268435456</v>
    <v>1</v>
    <v>Powered by Refinitiv</v>
    <v>0</v>
    <v>ARCBEST CORPORATION (XNAS:ARCB)</v>
    <v>2</v>
    <v>3</v>
    <v>Finance</v>
    <v>4</v>
    <v>119.735</v>
    <v>55.19</v>
    <v>1.4686999999999999</v>
    <v>4.22</v>
    <v>3.6962000000000002E-2</v>
    <v>USD</v>
    <v>ArcBest Corporation is a logistics company. It leverages technology and a full suite of solutions to meet its customers’ supply chain needs. Its segments include Asset-Based, which consists of ABF Freight System, Inc. and certain other subsidiaries, and Asset-Light, which includes MoLo Solutions, LLC (MoLo), Panther, and certain other subsidiaries. The Asset-Based segment provides less-than-truckload (LTL) services through ABF Freight’s motor carrier operations. Its Asset-Based segment offers transportation of general commodities through standard, time-critical, and LTL services. The Asset-Light segment includes the ground expedite services of Panther; its truckload operations, including the truckload brokerage services of MoLo; household goods moving services under the U-Pack brand and its managed transportation solutions. Its truckload and dedicated services provide third-party transportation brokerage services by sourcing various capacity solutions including dry van over-the-road.</v>
    <v>14000</v>
    <v>Nasdaq Stock Market</v>
    <v>XNAS</v>
    <v>XNAS</v>
    <v>8401 Mcclure Drive, FORT SMITH, AR, 72916 US</v>
    <v>119.735</v>
    <v>Freight &amp; Logistics Services</v>
    <v>Stock</v>
    <v>46129.79572200156</v>
    <v>45</v>
    <v>114.74</v>
    <v>2639599762</v>
    <v>ARCBEST CORPORATION</v>
    <v>ARCBEST CORPORATION</v>
    <v>116.05</v>
    <v>45.237099999999998</v>
    <v>114.17</v>
    <v>118.39</v>
    <v>22295800</v>
    <v>ARCB</v>
    <v>ARCBEST CORPORATION (XNAS:ARCB)</v>
    <v>202953</v>
    <v>318916</v>
    <v>1988</v>
  </rv>
  <rv s="2">
    <v>46</v>
  </rv>
  <rv s="0">
    <v>https://www.bing.com/financeapi/forcetrigger?t=a1qlqh&amp;q=XNAS%3aCVLG&amp;form=skydnc</v>
    <v>Learn more on Bing</v>
  </rv>
  <rv s="1">
    <v>en-US</v>
    <v>a1qlqh</v>
    <v>268435456</v>
    <v>1</v>
    <v>Powered by Refinitiv</v>
    <v>0</v>
    <v>COVENANT LOGISTICS GROUP, INC. (XNYS:CVLG)</v>
    <v>2</v>
    <v>3</v>
    <v>Finance</v>
    <v>4</v>
    <v>30.5</v>
    <v>17.72</v>
    <v>1.1524000000000001</v>
    <v>0.96</v>
    <v>3.2877000000000003E-2</v>
    <v>USD</v>
    <v>Covenant Logistics Group, Inc., through its subsidiaries, offers a portfolio of transportation and logistics services to customers throughout the United States. The Company’s primary services include asset-based expedited and dedicated truckload capacity, as well as asset-light warehousing, transportation management, and freight brokerage capability. Its Expedited segment primarily provides truckload services to customers with high service freight and delivery standards. Its Dedicated segment provides customers with committed truckload capacity over contracted periods. Its Managed Freight segment includes its brokerage services and transport management services (TMS). Its Warehousing reportable segment provides day-to-day warehouse management services to customers who have chosen to outsource this function. It also provides shuttle and switching services related to shuttling containers and trailers in or around freight yards and to/from warehouses.</v>
    <v>4700</v>
    <v>New York Stock Exchange</v>
    <v>XNYS</v>
    <v>XNYS</v>
    <v>400 Birmingham Hwy, CHATTANOOGA, TN, 37419-2346 US</v>
    <v>30.5</v>
    <v>Freight &amp; Logistics Services</v>
    <v>Stock</v>
    <v>46129.795692765627</v>
    <v>48</v>
    <v>29.32</v>
    <v>756780148</v>
    <v>COVENANT LOGISTICS GROUP, INC.</v>
    <v>COVENANT LOGISTICS GROUP, INC.</v>
    <v>29.77</v>
    <v>290</v>
    <v>29.2</v>
    <v>30.16</v>
    <v>25092180</v>
    <v>CVLG</v>
    <v>COVENANT LOGISTICS GROUP, INC. (XNYS:CVLG)</v>
    <v>128967</v>
    <v>134771</v>
    <v>1994</v>
  </rv>
  <rv s="2">
    <v>49</v>
  </rv>
  <rv s="0">
    <v>https://www.bing.com/financeapi/forcetrigger?t=a1uxqh&amp;q=XNAS%3aHTLD&amp;form=skydnc</v>
    <v>Learn more on Bing</v>
  </rv>
  <rv s="1">
    <v>en-US</v>
    <v>a1uxqh</v>
    <v>268435456</v>
    <v>1</v>
    <v>Powered by Refinitiv</v>
    <v>0</v>
    <v>HEARTLAND EXPRESS, INC. (XNAS:HTLD)</v>
    <v>2</v>
    <v>3</v>
    <v>Finance</v>
    <v>4</v>
    <v>12.1286</v>
    <v>6.9950000000000001</v>
    <v>1.1523000000000001</v>
    <v>0.32</v>
    <v>2.8243999999999998E-2</v>
    <v>USD</v>
    <v>Heartland Express, Inc. is a holding company. The Company, together with its subsidiaries, is a short, medium and long-haul truckload carrier and transportation services provider. It primarily provides a nationwide asset-based dry van truckload service for various shippers across the United States, along with cross-border freight and other transportation services offered through third-party partnerships in Mexico. The Company’s primary customers include retailers, manufacturers and parcel carriers. Its over-the-road tractors are equipped with mobile communication systems. It operates 28 terminal facilities throughout the contiguous United States and one in Mexico. The Company’s subsidiaries include Heartland Express, Inc. of Iowa, Heartland Express Services, Inc., Heartland Express Maintenance Services, Inc., Midwest Holding Group, LLC, Millis Transfer, LLC, Smith Transport, Inc., Transportation Resources, Inc., Contract Freighters, Inc., and others.</v>
    <v>3630</v>
    <v>Nasdaq Stock Market</v>
    <v>XNAS</v>
    <v>XNAS</v>
    <v>901 Heartland Way, NORTH LIBERTY, IA, 52317 US</v>
    <v>11.744999999999999</v>
    <v>Freight &amp; Logistics Services</v>
    <v>Stock</v>
    <v>46129.79573657344</v>
    <v>51</v>
    <v>11.32</v>
    <v>902435445</v>
    <v>HEARTLAND EXPRESS, INC.</v>
    <v>HEARTLAND EXPRESS, INC.</v>
    <v>11.47</v>
    <v>0</v>
    <v>11.33</v>
    <v>11.65</v>
    <v>77462270</v>
    <v>HTLD</v>
    <v>HEARTLAND EXPRESS, INC. (XNAS:HTLD)</v>
    <v>168520</v>
    <v>361377</v>
    <v>1986</v>
  </rv>
  <rv s="2">
    <v>52</v>
  </rv>
  <rv s="0">
    <v>https://www.bing.com/financeapi/forcetrigger?t=a1w1rw&amp;q=XNAS%3aJBHT&amp;form=skydnc</v>
    <v>Learn more on Bing</v>
  </rv>
  <rv s="1">
    <v>en-US</v>
    <v>a1w1rw</v>
    <v>268435456</v>
    <v>1</v>
    <v>Powered by Refinitiv</v>
    <v>0</v>
    <v>J. B. HUNT TRANSPORT SERVICES, INC. (XNAS:JBHT)</v>
    <v>2</v>
    <v>3</v>
    <v>Finance</v>
    <v>4</v>
    <v>247.95</v>
    <v>123.16</v>
    <v>1.2564</v>
    <v>8.66</v>
    <v>3.6338000000000002E-2</v>
    <v>USD</v>
    <v>J.B. Hunt Transport Services, Inc. is a surface transportation, delivery, and logistics company in North America. The Company, through its wholly owned subsidiaries, provides a range of transportation, brokerage, and delivery services to a diverse group of customers and consumers throughout the continental United States, Canada, and Mexico. It operates through five segments: Intermodal (JBI), Dedicated Contract Services (DCS), Integrated Capacity Solutions (ICS), Final Mile Services (FMS) and Truckload (JBT). JBI segment includes freight that is transported by rail over at least some portion of the movement and also includes certain repositioning truck freight moved by JBI equipment or third-party carriers. DCS segment focuses on private fleet conversion and creation of replenishment and specialized equipment. ICS segment provides non-asset and asset-light transportation solutions to customers through relationships with third-party carriers and integration with Company-owned equipment.</v>
    <v>31750</v>
    <v>Nasdaq Stock Market</v>
    <v>XNAS</v>
    <v>XNAS</v>
    <v>615 Jb Hunt Corporate Dr, Po Box 130, LOWELL, AR, 72745 US</v>
    <v>247.95</v>
    <v>Freight &amp; Logistics Services</v>
    <v>Stock</v>
    <v>46129.79582548594</v>
    <v>54</v>
    <v>238.7</v>
    <v>23289967020</v>
    <v>J. B. HUNT TRANSPORT SERVICES, INC.</v>
    <v>J. B. HUNT TRANSPORT SERVICES, INC.</v>
    <v>239.45</v>
    <v>40.192</v>
    <v>238.32</v>
    <v>246.98</v>
    <v>94299000</v>
    <v>JBHT</v>
    <v>J. B. HUNT TRANSPORT SERVICES, INC. (XNAS:JBHT)</v>
    <v>718898</v>
    <v>1001411</v>
    <v>1961</v>
  </rv>
  <rv s="2">
    <v>55</v>
  </rv>
  <rv s="0">
    <v>https://www.bing.com/financeapi/forcetrigger?t=a1wlgh&amp;q=XNYS%3aKNX&amp;form=skydnc</v>
    <v>Learn more on Bing</v>
  </rv>
  <rv s="1">
    <v>en-US</v>
    <v>a1wlgh</v>
    <v>268435456</v>
    <v>1</v>
    <v>Powered by Refinitiv</v>
    <v>0</v>
    <v>KNIGHT-SWIFT TRANSPORTATION HOLDINGS INC. (XNYS:KNX)</v>
    <v>2</v>
    <v>3</v>
    <v>Finance</v>
    <v>4</v>
    <v>66</v>
    <v>37.76</v>
    <v>1.1623000000000001</v>
    <v>0.34</v>
    <v>5.2849999999999998E-3</v>
    <v>USD</v>
    <v>Knight-Swift Transportation Holdings Inc. is a diversified freight transportation company. The Company is engaged in providing multiple truckload transportation and logistics services as well as less-than-truckload (LTL) services. It uses a nationwide network of business units and terminals in the United States and Mexico to serve customers throughout North America. The Truckload segment consists of an irregular route and dedicated, refrigerated, expedited, flatbed, and cross-border operations. The LTL segment operates approximately 4,200 tractors and 11,100 trailers and includes national coverage to customers by utilizing partner carriers for areas outside of its direct network. Logistics and Intermodal segments provide a multitude of shipping solutions, including additional sources of truckload capacity and alternative transportation modes, by utilizing its network of third-party capacity providers and rail providers, as well as certain logistics and freight management services.</v>
    <v>37100</v>
    <v>New York Stock Exchange</v>
    <v>XNYS</v>
    <v>XNYS</v>
    <v>2200 S 75th Ave, PHOENIX, AZ, 85043-7410 US</v>
    <v>66</v>
    <v>Freight &amp; Logistics Services</v>
    <v>Stock</v>
    <v>46129.795858425779</v>
    <v>57</v>
    <v>63.62</v>
    <v>10506152393</v>
    <v>KNIGHT-SWIFT TRANSPORTATION HOLDINGS INC.</v>
    <v>KNIGHT-SWIFT TRANSPORTATION HOLDINGS INC.</v>
    <v>65.540000000000006</v>
    <v>159.4821</v>
    <v>64.33</v>
    <v>64.67</v>
    <v>162457900</v>
    <v>KNX</v>
    <v>KNIGHT-SWIFT TRANSPORTATION HOLDINGS INC. (XNYS:KNX)</v>
    <v>3038797</v>
    <v>3149715</v>
    <v>2010</v>
  </rv>
  <rv s="2">
    <v>58</v>
  </rv>
  <rv s="0">
    <v>https://www.bing.com/financeapi/forcetrigger?t=a1x55r&amp;q=XNAS%3aLSTR&amp;form=skydnc</v>
    <v>Learn more on Bing</v>
  </rv>
  <rv s="1">
    <v>en-US</v>
    <v>a1x55r</v>
    <v>268435456</v>
    <v>1</v>
    <v>Powered by Refinitiv</v>
    <v>0</v>
    <v>LANDSTAR SYSTEM, INC. (XNAS:LSTR)</v>
    <v>2</v>
    <v>3</v>
    <v>Finance</v>
    <v>4</v>
    <v>175.45</v>
    <v>117.73650000000001</v>
    <v>0.80300000000000005</v>
    <v>2.77</v>
    <v>1.6156E-2</v>
    <v>USD</v>
    <v>Landstar System, Inc. is a technology-enabled, asset-light provider of integrated transportation management solutions delivering transportation services to a range of customers utilizing a network of agents, third party capacity providers and employees. The Company operates through two segments: The transportation logistics segment provides a range of integrated transportation management solutions. Transportation services of the Company include truckload, less-than-truckload and other truck transportation, rail intermodal, air cargo, ocean cargo, expedited ground and air delivery of time-critical freight, heavy-haul/specialized, hazardous materials, cold chain/temperature-controlled, United States (US)-Canada and U.S.-Mexico cross-border, intra-Mexico, intra-Canada, project cargo and customs brokerage. The Insurance segment provides risk and claims management services to certain Landstars Operating Subsidiaries.</v>
    <v>1378</v>
    <v>Nasdaq Stock Market</v>
    <v>XNAS</v>
    <v>XNAS</v>
    <v>13410 SUTTON PARK DRIVE SOUTH, JACKSONVILLE, FL, 32224 US</v>
    <v>175.45</v>
    <v>Freight &amp; Logistics Services</v>
    <v>Stock</v>
    <v>46129.795851180468</v>
    <v>60</v>
    <v>172.19</v>
    <v>5917749904</v>
    <v>LANDSTAR SYSTEM, INC.</v>
    <v>LANDSTAR SYSTEM, INC.</v>
    <v>172.19</v>
    <v>52.667900000000003</v>
    <v>171.45</v>
    <v>174.22</v>
    <v>33967110</v>
    <v>LSTR</v>
    <v>LANDSTAR SYSTEM, INC. (XNAS:LSTR)</v>
    <v>204583</v>
    <v>415694</v>
    <v>1991</v>
  </rv>
  <rv s="2">
    <v>61</v>
  </rv>
  <rv s="0">
    <v>https://www.bing.com/financeapi/forcetrigger?t=a1xy7w&amp;q=XNAS%3aMRTN&amp;form=skydnc</v>
    <v>Learn more on Bing</v>
  </rv>
  <rv s="1">
    <v>en-US</v>
    <v>a1xy7w</v>
    <v>268435456</v>
    <v>1</v>
    <v>Powered by Refinitiv</v>
    <v>0</v>
    <v>MARTEN TRANSPORT, LTD. (XNAS:MRTN)</v>
    <v>2</v>
    <v>3</v>
    <v>Finance</v>
    <v>4</v>
    <v>15.42</v>
    <v>9.35</v>
    <v>0.86499999999999999</v>
    <v>0.49</v>
    <v>3.4265999999999998E-2</v>
    <v>USD</v>
    <v>Marten Transport, Ltd. operates a multifaceted business offering a network of time and temperature-sensitive and dry truck-based transportation and distribution capabilities across its six business platforms: Temperature-Sensitive and Dry Truckload, Dedicated, Intermodal, Brokerage and MRTN de Mexico. Its Truckload segment provides a combination of regional short-haul and medium-to-long-haul full-load transportation services. Dedicated segment provides customized transportation solutions, utilizing temperature-controlled trailers, dry vans and other specialized equipment within the United States. Its Intermodal segment transports its customers’ freight within the United States utilizing its refrigerated containers on railroad flatcars for portions of trips, with the balance of the trips using its tractors or, to a lesser extent, contracted carriers. Brokerage segment develops contractual relationships with and arranges for third-party carriers to transport freight for its customers.</v>
    <v>3502</v>
    <v>Nasdaq Stock Market</v>
    <v>XNAS</v>
    <v>XNAS</v>
    <v>129 MARTEN STREET, MONDOVI, WI, 54755 US</v>
    <v>14.8</v>
    <v>Freight &amp; Logistics Services</v>
    <v>Stock</v>
    <v>46129.795765207811</v>
    <v>63</v>
    <v>14.31</v>
    <v>1206703232</v>
    <v>MARTEN TRANSPORT, LTD.</v>
    <v>MARTEN TRANSPORT, LTD.</v>
    <v>14.53</v>
    <v>69.112099999999998</v>
    <v>14.3</v>
    <v>14.79</v>
    <v>81589130</v>
    <v>MRTN</v>
    <v>MARTEN TRANSPORT, LTD. (XNAS:MRTN)</v>
    <v>340601</v>
    <v>827703</v>
    <v>1988</v>
  </rv>
  <rv s="2">
    <v>64</v>
  </rv>
  <rv s="0">
    <v>https://www.bing.com/financeapi/forcetrigger?t=a1z3h7&amp;q=XNAS%3aODFL&amp;form=skydnc</v>
    <v>Learn more on Bing</v>
  </rv>
  <rv s="1">
    <v>en-US</v>
    <v>a1z3h7</v>
    <v>268435456</v>
    <v>1</v>
    <v>Powered by Refinitiv</v>
    <v>0</v>
    <v>OLD DOMINION FREIGHT LINE, INC. (XNAS:ODFL)</v>
    <v>2</v>
    <v>3</v>
    <v>Finance</v>
    <v>4</v>
    <v>221.625</v>
    <v>126.01</v>
    <v>1.2012</v>
    <v>4.74</v>
    <v>2.2193999999999998E-2</v>
    <v>USD</v>
    <v>Old Dominion Freight Line, Inc. is a less-than-truckload (LTL) motor carrier. The Company provides regional, inter-regional and national LTL services through a single integrated, union-free organization. Its service offerings, which include expedited transportation, are provided through an expansive network of service centers located throughout the continental United States. It offers a range of value-added services including container drayage, truckload brokerage and supply chain consulting. It operates approximately 261 service center locations, of which it owns 239 and leased 22. Its service centers are responsible for the pickup and delivery of freight within their local service area. Its systems allow it to offer its customers access to information, such as freight tracking, shipping documents, rate quotes, rate databases and account activity. Its integrated systems and customer service department provide its customers with a single point of contact to access information.</v>
    <v>20591</v>
    <v>Nasdaq Stock Market</v>
    <v>XNAS</v>
    <v>XNAS</v>
    <v>500 Old Dominion Way, THOMASVILLE, NC, 27360 US</v>
    <v>220.17500000000001</v>
    <v>Freight &amp; Logistics Services</v>
    <v>Stock</v>
    <v>46129.795880763282</v>
    <v>66</v>
    <v>213.42</v>
    <v>45501392736</v>
    <v>OLD DOMINION FREIGHT LINE, INC.</v>
    <v>OLD DOMINION FREIGHT LINE, INC.</v>
    <v>216.44</v>
    <v>45.132399999999997</v>
    <v>213.57</v>
    <v>218.31</v>
    <v>208425600</v>
    <v>ODFL</v>
    <v>OLD DOMINION FREIGHT LINE, INC. (XNAS:ODFL)</v>
    <v>890872</v>
    <v>2128506</v>
    <v>1950</v>
  </rv>
  <rv s="2">
    <v>67</v>
  </rv>
  <rv s="3">
    <v>en-US</v>
    <v>c7qfp2</v>
    <v>268435456</v>
    <v>1</v>
    <v>Powered by Refinitiv</v>
    <v>6</v>
    <v>RXO, INC. (XNYS:RXO)</v>
    <v>7</v>
    <v>3</v>
    <v>Finance</v>
    <v>4</v>
    <v>19.2</v>
    <v>10.425000000000001</v>
    <v>1.6694</v>
    <v>0.83</v>
    <v>4.6162000000000002E-2</v>
    <v>USD</v>
    <v>RXO, Inc. is a provider of asset-light transportation solutions. The Company offers tech-enabled truck brokerage services together with complementary solutions, including managed transportation and last-mile delivery. It combines massive capacity and cutting-edge technology to move freight through supply chains across North America. Its self-learning RXO Connect digital brokerage platform encompasses Freight Optimizer, as well as its mobile app, application programming interface (API) integrations, self-service dashboards and real-time functionality for transacting and tracking freight shipments. Its managed transportation service provides asset-light solutions for shippers who outsource their freight transportation. Its control tower solution leverages the expertise of a dedicated team focused on continuous improvement, and digital, door-to-door visibility into order status and freight in transit. Its last mile offering is an asset-light service that facilitates consumer deliveries.</v>
    <v>6906</v>
    <v>New York Stock Exchange</v>
    <v>XNYS</v>
    <v>XNYS</v>
    <v>11215 North Community House Road, CHARLOTTE, NC, 28277 US</v>
    <v>19.2</v>
    <v>Freight &amp; Logistics Services</v>
    <v>Stock</v>
    <v>46129.795726388278</v>
    <v>18.319600000000001</v>
    <v>3098217672</v>
    <v>RXO, INC.</v>
    <v>RXO, INC.</v>
    <v>18.48</v>
    <v>0</v>
    <v>17.98</v>
    <v>18.809999999999999</v>
    <v>164711200</v>
    <v>RXO</v>
    <v>RXO, INC. (XNYS:RXO)</v>
    <v>1072919</v>
    <v>1867549</v>
    <v>2022</v>
  </rv>
  <rv s="2">
    <v>69</v>
  </rv>
  <rv s="0">
    <v>https://www.bing.com/financeapi/forcetrigger?t=a22g9c&amp;q=XNAS%3aSAIA&amp;form=skydnc</v>
    <v>Learn more on Bing</v>
  </rv>
  <rv s="1">
    <v>en-US</v>
    <v>a22g9c</v>
    <v>268435456</v>
    <v>1</v>
    <v>Powered by Refinitiv</v>
    <v>0</v>
    <v>SAIA, INC. (XNAS:SAIA)</v>
    <v>2</v>
    <v>3</v>
    <v>Finance</v>
    <v>4</v>
    <v>445.08</v>
    <v>229.12</v>
    <v>2.0983999999999998</v>
    <v>13.22</v>
    <v>3.1285E-2</v>
    <v>USD</v>
    <v>Saia, Inc., is a transportation company. The Company provides less-than-truckload (LTL) services through a single integrated organization. It offers customers a wide range of other value-added services, including non-asset truckload, expedited and logistics services across North America. Saia Motor Freight Line, LLC (Saia LTL Freight), a subsidiary of the Company, is an LTL carrier that provides direct service to the 48 contiguous states and provides LTL services to Canada and Mexico through relationships with third-party interline carriers. Saia LTL Freight specializes in offering its customers a range of LTL services, including time-definite and expedited options. Saia LTL Freight provides its customers with solutions for shipments between 100 and 10,000 pounds. Saia LTL Freight operates a network comprised of 213 owned and leased terminals, plus three general offices and one warehouse and owns over 7,700 tractors and 26,500 trailers, including equipment acquired with finance leases.</v>
    <v>14500</v>
    <v>Nasdaq Stock Market</v>
    <v>XNAS</v>
    <v>XNAS</v>
    <v>11465 Johns Creek Pkwy Ste 400, JOHNS CREEK, GA, 30097-1572 US</v>
    <v>445.08</v>
    <v>Freight &amp; Logistics Services</v>
    <v>Stock</v>
    <v>46129.795835068748</v>
    <v>71</v>
    <v>429.21</v>
    <v>11622043425</v>
    <v>SAIA, INC.</v>
    <v>SAIA, INC.</v>
    <v>430.04</v>
    <v>45.773800000000001</v>
    <v>422.56</v>
    <v>435.78</v>
    <v>26669520</v>
    <v>SAIA</v>
    <v>SAIA, INC. (XNAS:SAIA)</v>
    <v>346122</v>
    <v>525608</v>
    <v>2000</v>
  </rv>
  <rv s="2">
    <v>72</v>
  </rv>
  <rv s="0">
    <v>https://www.bing.com/financeapi/forcetrigger?t=a23877&amp;q=XNYS%3aSNDR&amp;form=skydnc</v>
    <v>Learn more on Bing</v>
  </rv>
  <rv s="1">
    <v>en-US</v>
    <v>a23877</v>
    <v>268435456</v>
    <v>1</v>
    <v>Powered by Refinitiv</v>
    <v>0</v>
    <v>SCHNEIDER NATIONAL, INC. (XNYS:SNDR)</v>
    <v>2</v>
    <v>3</v>
    <v>Finance</v>
    <v>4</v>
    <v>30.98</v>
    <v>20.11</v>
    <v>1.0988</v>
    <v>0.78</v>
    <v>2.7178000000000001E-2</v>
    <v>USD</v>
    <v>Schneider National, Inc. is a provider of multimodal transportation and logistics solutions. The Company provides truckload, intermodal, and logistics services. It offers customized freight solutions including specialized equipment, multiple pickups and deliveries, local distribution, and freight network optimization. Its logistics services include warehousing, distribution, and transloading services. Its segments include Truckload, Intermodal, and Logistics. The Truckload segment provides over-the-road freight transportation via dry van, bulk, temperature-controlled, lightweight, and flat-bed trailers across dedicated or network configurations. The Intermodal segment provides door-to-door containers on flat car service through a combination of rail and dray transportation, in association with our rail providers. Its intermodal business uses company-owned containers, chassis, and trucks with primarily company dray drivers, augmented by third-party dray capacity.</v>
    <v>19000</v>
    <v>New York Stock Exchange</v>
    <v>XNYS</v>
    <v>XNYS</v>
    <v>3101 S Packerland Drive, GREEN BAY, WI, 54313 US</v>
    <v>29.934999999999999</v>
    <v>Freight &amp; Logistics Services</v>
    <v>Stock</v>
    <v>46129.795870092188</v>
    <v>74</v>
    <v>28.74</v>
    <v>5168920020</v>
    <v>SCHNEIDER NATIONAL, INC.</v>
    <v>SCHNEIDER NATIONAL, INC.</v>
    <v>29.07</v>
    <v>49.898400000000002</v>
    <v>28.7</v>
    <v>29.48</v>
    <v>175336500</v>
    <v>SNDR</v>
    <v>SCHNEIDER NATIONAL, INC. (XNYS:SNDR)</v>
    <v>720925</v>
    <v>974053</v>
    <v>1995</v>
  </rv>
  <rv s="2">
    <v>75</v>
  </rv>
  <rv s="0">
    <v>https://www.bing.com/financeapi/forcetrigger?t=a24w52&amp;q=XNAS%3aULH&amp;form=skydnc</v>
    <v>Learn more on Bing</v>
  </rv>
  <rv s="1">
    <v>en-US</v>
    <v>a24w52</v>
    <v>268435456</v>
    <v>1</v>
    <v>Powered by Refinitiv</v>
    <v>0</v>
    <v>UNIVERSAL LOGISTICS HOLDINGS, INC. (XNAS:ULH)</v>
    <v>2</v>
    <v>3</v>
    <v>Finance</v>
    <v>4</v>
    <v>30.76</v>
    <v>12.7803</v>
    <v>0.752</v>
    <v>1.22</v>
    <v>5.4126000000000001E-2</v>
    <v>USD</v>
    <v>Universal Logistics Holdings, Inc. is a holding company whose subsidiaries provide customized transportation and logistics solutions throughout the United States and in Mexico, Canada and Colombia. Its segments include Contract Logistics, Intermodal, and Trucking. The Contract logistics segment offers value-added transportation services to support in-bound logistics to industrial customers and retailers on a contractual basis. These services are tailored to individual customer requirements and include material handling, consolidation, sequencing, sub-assembly, cross-dock services, kitting, repacking, and rail lift services. Intermodal segment provides local and regional drayage moves coordinated by Company-managed terminals using a mix of owner-operators, company equipment, and third-party capacity providers (broker carriers). These services include steamship-truck, rail-truck, and support services. Trucking segment includes dry van, flatbed, heavy-haul and refrigerated operations.</v>
    <v>10525</v>
    <v>Nasdaq Stock Market</v>
    <v>XNAS</v>
    <v>XNAS</v>
    <v>12755 E 9 Mile Rd, WARREN, MI, 48089-2621 US</v>
    <v>23.99</v>
    <v>Freight &amp; Logistics Services</v>
    <v>Stock</v>
    <v>46129.79572618047</v>
    <v>77</v>
    <v>22.65</v>
    <v>626077425</v>
    <v>UNIVERSAL LOGISTICS HOLDINGS, INC.</v>
    <v>UNIVERSAL LOGISTICS HOLDINGS, INC.</v>
    <v>23.17</v>
    <v>0</v>
    <v>22.54</v>
    <v>23.76</v>
    <v>26350060</v>
    <v>ULH</v>
    <v>UNIVERSAL LOGISTICS HOLDINGS, INC. (XNAS:ULH)</v>
    <v>27985</v>
    <v>59914</v>
    <v>2025</v>
  </rv>
  <rv s="2">
    <v>78</v>
  </rv>
  <rv s="0">
    <v>https://www.bing.com/financeapi/forcetrigger?t=a25ssm&amp;q=XNAS%3aWERN&amp;form=skydnc</v>
    <v>Learn more on Bing</v>
  </rv>
  <rv s="1">
    <v>en-US</v>
    <v>a25ssm</v>
    <v>268435456</v>
    <v>1</v>
    <v>Powered by Refinitiv</v>
    <v>0</v>
    <v>WERNER ENTERPRISES, INC. (XNAS:WERN)</v>
    <v>2</v>
    <v>3</v>
    <v>Finance</v>
    <v>4</v>
    <v>38.450000000000003</v>
    <v>23.02</v>
    <v>1.1377999999999999</v>
    <v>7.4999999999999997E-2</v>
    <v>2.3080000000000002E-3</v>
    <v>USD</v>
    <v>Werner Enterprises, Inc. is a transportation and logistics company, which is engaged primarily in transporting truckload shipments of general commodities in both interstate and intrastate commerce. The Company has two segments: Truckload Transportation Services (TTS) and Werner Logistics. Dedicated provides truckload services are dedicated to a specific customer, generally for a retail distribution center or manufacturing facility, utilizing either dry van or specialized trailers. One-Way Truckload includes operating fleets, namely, the medium-to-long-haul van fleet transports, the expedited fleet, the regional short-haul fleet, and the Temperature-Controlled fleet. Its primary freight transport includes retail store merchandise, consumer products, food and beverage products and manufactured products. The Werner Logistics segment is a non-asset-based transportation and logistics provider. This segment provides services throughout North America.</v>
    <v>12031</v>
    <v>Nasdaq Stock Market</v>
    <v>XNAS</v>
    <v>XNAS</v>
    <v>14507 Frontier Rd, OMAHA, NE, 68138 US</v>
    <v>33.369999999999997</v>
    <v>Freight &amp; Logistics Services</v>
    <v>Stock</v>
    <v>46129.795771839847</v>
    <v>80</v>
    <v>32.28</v>
    <v>1952275332</v>
    <v>WERNER ENTERPRISES, INC.</v>
    <v>WERNER ENTERPRISES, INC.</v>
    <v>32.979999999999997</v>
    <v>0</v>
    <v>32.49</v>
    <v>32.564999999999998</v>
    <v>59950110</v>
    <v>WERN</v>
    <v>WERNER ENTERPRISES, INC. (XNAS:WERN)</v>
    <v>812927</v>
    <v>1009871</v>
    <v>1982</v>
  </rv>
  <rv s="2">
    <v>81</v>
  </rv>
  <rv s="0">
    <v>https://www.bing.com/financeapi/forcetrigger?t=a26a7w&amp;q=XNYS%3aXPO&amp;form=skydnc</v>
    <v>Learn more on Bing</v>
  </rv>
  <rv s="1">
    <v>en-US</v>
    <v>a26a7w</v>
    <v>268435456</v>
    <v>1</v>
    <v>Powered by Refinitiv</v>
    <v>0</v>
    <v>XPO, INC. (XNYS:XPO)</v>
    <v>2</v>
    <v>3</v>
    <v>Finance</v>
    <v>4</v>
    <v>231.36</v>
    <v>91.66</v>
    <v>1.9722</v>
    <v>5.98</v>
    <v>2.6922000000000001E-2</v>
    <v>USD</v>
    <v>XPO, Inc. is a provider of freight transportation services. The Company uses its proprietary technology to move goods through its customers supply chains in North America and Europe. It operates through two segments: North American Less-Than-Truckload (LTL), and European Transportation. The North American LTL segment provides shippers with geographic density and day-definite domestic and cross-border services to the United States (U.S.), as well as Mexico, Canada, and the Caribbean. It also includes trailer manufacturing operations. The European Transportation segment offers a range of services, such as truckload, LTL, full truckload brokerage, warehousing, managed transportation, last mile, freight forwarding, and multimodal solutions. It serves a base of customers in consumer, trade, and industrial markets. The Company offers XPO Smart, its proprietary suite of intelligent tools and analytics that self-adjusts site by site to drive productivity across LTL service center operations.</v>
    <v>37000</v>
    <v>New York Stock Exchange</v>
    <v>XNYS</v>
    <v>XNYS</v>
    <v>Five American Lane, GREENWICH, CT, 06831 US</v>
    <v>231.36</v>
    <v>Freight &amp; Logistics Services</v>
    <v>Stock</v>
    <v>46129.795845751563</v>
    <v>83</v>
    <v>224.46</v>
    <v>26777525780</v>
    <v>XPO, INC.</v>
    <v>XPO, INC.</v>
    <v>225.48</v>
    <v>86.241399999999999</v>
    <v>222.12</v>
    <v>228.1</v>
    <v>117393800</v>
    <v>XPO</v>
    <v>XPO, INC. (XNYS:XPO)</v>
    <v>689239</v>
    <v>1355278</v>
    <v>2000</v>
  </rv>
  <rv s="2">
    <v>84</v>
  </rv>
  <rv s="0">
    <v>https://www.bing.com/financeapi/forcetrigger?t=a1oyr7&amp;q=XNYS%3aBTU&amp;form=skydnc</v>
    <v>Learn more on Bing</v>
  </rv>
  <rv s="4">
    <v>en-US</v>
    <v>a1oyr7</v>
    <v>268435456</v>
    <v>1</v>
    <v>Powered by Refinitiv</v>
    <v>8</v>
    <v>PEABODY ENERGY CORPORATION (XNYS:BTU)</v>
    <v>2</v>
    <v>9</v>
    <v>Finance</v>
    <v>4</v>
    <v>41.139899999999997</v>
    <v>11.9</v>
    <v>0.40770000000000001</v>
    <v>-1.3149999999999999</v>
    <v>-4.8829999999999998E-2</v>
    <v>USD</v>
    <v>Peabody Energy Corporation is a coal producer, providing essential products for the production of reliable energy and steel. The Company owns interests in coal mining operations located in the United States and Australia, including interests in Middlemount Coal Pty Ltd. The Company engages in the direct and brokered trading of coal and freight-related contracts. Its segments include Seaborne Thermal, Seaborne Metallurgical, Powder River Basin, Other U.S. Thermal, and Corporate and Other. The Seaborne Thermal operations consist of mines in New South Wales, Australia. The mines in that segment utilize both surface and underground extraction processes to mine low-sulfur, high Btu thermal coal. The Seaborne Metallurgical operations consist of mines in Queensland, Australia, one in New South Wales, Australia and one in Alabama, the United States. The Company owns the southern portion of the Wards Well tenement.</v>
    <v>5400</v>
    <v>New York Stock Exchange</v>
    <v>XNYS</v>
    <v>XNYS</v>
    <v>701 MARKET ST, ST. LOUIS, MO, 63101-1826 US</v>
    <v>26.46</v>
    <v>Coal</v>
    <v>Stock</v>
    <v>46129.795857036719</v>
    <v>86</v>
    <v>25.2</v>
    <v>3120777910</v>
    <v>PEABODY ENERGY CORPORATION</v>
    <v>PEABODY ENERGY CORPORATION</v>
    <v>26.42</v>
    <v>26.93</v>
    <v>25.614999999999998</v>
    <v>121834000</v>
    <v>BTU</v>
    <v>PEABODY ENERGY CORPORATION (XNYS:BTU)</v>
    <v>3740402</v>
    <v>4050409</v>
    <v>1998</v>
  </rv>
  <rv s="2">
    <v>87</v>
  </rv>
  <rv s="0">
    <v>https://www.bing.com/financeapi/forcetrigger?t=a1usa2&amp;q=XNAS%3aHNRG&amp;form=skydnc</v>
    <v>Learn more on Bing</v>
  </rv>
  <rv s="1">
    <v>en-US</v>
    <v>a1usa2</v>
    <v>268435456</v>
    <v>1</v>
    <v>Powered by Refinitiv</v>
    <v>0</v>
    <v>Hallador Energy Company (XNAS:HNRG)</v>
    <v>2</v>
    <v>3</v>
    <v>Finance</v>
    <v>4</v>
    <v>24.7</v>
    <v>13.43</v>
    <v>0.21959999999999999</v>
    <v>-0.64</v>
    <v>-3.8601000000000003E-2</v>
    <v>USD</v>
    <v>Hallador Energy Company is an energy company operating in the state of Indiana. The Company's segments include Coal Operations (operated by Sunrise Coal, LLC) and Electric Operations (operated by Hallador Power Company, LLC). The Coal Operations segment includes the operating mining complexes Oaktown 1 and 2 underground mines, Prosperity surface mine, Freelandville surface mine, and Carlisle wash plant. The Electric Operations segment includes the electric power generation facilities of the Merom Power Plant. The Oaktown Mining Complex is a coal mining and processing operation located in Knox and Sullivan counties, Indiana, and Crawford and Lawrence counties, Illinois. The Oaktown Mining Complex operations consist of two active underground mines, Oaktown Fuels No. 1 Mine and Oaktown Fuels No. 2 Mine, and related infrastructure. The Company holds other recoverable coal reserves in the Illinois Basin (ILB). Its subsidiaries include Sunrise Energy, LLC, Sycamore Coal, Inc., and others.</v>
    <v>633</v>
    <v>Nasdaq Stock Market</v>
    <v>XNAS</v>
    <v>XNAS</v>
    <v>1183 East Canvasback Drive, TERRE HAUTE, IN, 47802 US</v>
    <v>16.760000000000002</v>
    <v>Electrical Utilities &amp; IPPs</v>
    <v>Stock</v>
    <v>46129.795840578125</v>
    <v>89</v>
    <v>15.475</v>
    <v>751258416</v>
    <v>Hallador Energy Company</v>
    <v>Hallador Energy Company</v>
    <v>16.559999999999999</v>
    <v>0</v>
    <v>16.579999999999998</v>
    <v>15.94</v>
    <v>47130390</v>
    <v>HNRG</v>
    <v>Hallador Energy Company (XNAS:HNRG)</v>
    <v>866360</v>
    <v>1065995</v>
    <v>1985</v>
  </rv>
  <rv s="2">
    <v>90</v>
  </rv>
  <rv s="0">
    <v>https://www.bing.com/financeapi/forcetrigger?t=a1wuoc&amp;q=XNYS%3aLEU&amp;form=skydnc</v>
    <v>Learn more on Bing</v>
  </rv>
  <rv s="1">
    <v>en-US</v>
    <v>a1wuoc</v>
    <v>268435456</v>
    <v>1</v>
    <v>Powered by Refinitiv</v>
    <v>0</v>
    <v>CENTRUS ENERGY CORP. (XNYS:LEU)</v>
    <v>2</v>
    <v>3</v>
    <v>Finance</v>
    <v>4</v>
    <v>464.25</v>
    <v>60.52</v>
    <v>1.4238999999999999</v>
    <v>2</v>
    <v>9.8999999999999991E-3</v>
    <v>USD</v>
    <v>Centrus Energy Corp. is a supplier of nuclear fuel components for the nuclear power industry. Its segments include Low-Enriched Uranium (LEU) and Technical Solutions. Its LEU segment supplies various components of nuclear fuel to commercial customers from its global network of suppliers. The LEU segment consists of two components: SWU and natural uranium hexafluoride. It supplies LEU and its components to both domestic and international utilities for use in nuclear reactors worldwide. It provides LEU from multiple sources, including its inventory, medium- and long-term supply contracts, and spot purchases. It also sells natural uranium hexafluoride and occasionally sells uranium concentrates. The Technical Solutions segment provides advanced engineering, design, and manufacturing services to government and private sector customers. It is deploying uranium enrichment and other capabilities necessary to produce advanced nuclear fuel to power existing reactors around the world.</v>
    <v>300</v>
    <v>New York Stock Exchange</v>
    <v>XNYS</v>
    <v>XNYS</v>
    <v>6901 Rockledge Dr, Suite 800, BETHESDA, MD, 20817 US</v>
    <v>209.82499999999999</v>
    <v>Uranium</v>
    <v>Stock</v>
    <v>46129.795848437498</v>
    <v>92</v>
    <v>195.17</v>
    <v>4011963531</v>
    <v>CENTRUS ENERGY CORP.</v>
    <v>CENTRUS ENERGY CORP.</v>
    <v>204.75</v>
    <v>49.049199999999999</v>
    <v>202.02</v>
    <v>204.02</v>
    <v>19664560</v>
    <v>LEU</v>
    <v>CENTRUS ENERGY CORP. (XNYS:LEU)</v>
    <v>879976</v>
    <v>778697</v>
    <v>1998</v>
  </rv>
  <rv s="2">
    <v>93</v>
  </rv>
  <rv s="0">
    <v>https://www.bing.com/financeapi/forcetrigger?t=a1xg6h&amp;q=XNYS%3aMDU&amp;form=skydnc</v>
    <v>Learn more on Bing</v>
  </rv>
  <rv s="1">
    <v>en-US</v>
    <v>a1xg6h</v>
    <v>268435456</v>
    <v>1</v>
    <v>Powered by Refinitiv</v>
    <v>0</v>
    <v>MDU RESOURCES GROUP, INC. (XNYS:MDU)</v>
    <v>2</v>
    <v>3</v>
    <v>Finance</v>
    <v>4</v>
    <v>22.471</v>
    <v>15.76</v>
    <v>0.75800000000000001</v>
    <v>-0.14000000000000001</v>
    <v>-6.3810000000000004E-3</v>
    <v>USD</v>
    <v>MDU Resources Group Inc. provides electric and natural gas distribution services across the Pacific Northwest and Midwest. Its segments include electric, natural gas distribution, and pipeline. Its electric segment provides electric service at retail, serving residential, commercial, industrial and municipal customers in approximately 185 communities and adjacent rural areas. It has interests in approximately 15 electric generating units at 12 facilities and two small portable diesel generators. Its natural gas distribution segment sells natural gas at retail, serving residential, commercial and industrial customers in approximately 343 communities and adjacent rural areas across eight states. Its pipeline segment owns and operates WBI Energy Transmission, a FERC regulated pipeline, which consists of over 3,800 miles of natural gas transmission and storage lines. WBI Energy also owns and operates a non-regulated energy-related service business, specializing in cathodic protection.</v>
    <v>2096</v>
    <v>New York Stock Exchange</v>
    <v>XNYS</v>
    <v>XNYS</v>
    <v>1200 West Century Avenue, BISMARCK, ND, 58503 US</v>
    <v>21.99</v>
    <v>Multiline Utilities</v>
    <v>Stock</v>
    <v>46129.795649524996</v>
    <v>95</v>
    <v>21.641999999999999</v>
    <v>4462590800</v>
    <v>MDU RESOURCES GROUP, INC.</v>
    <v>MDU RESOURCES GROUP, INC.</v>
    <v>21.945</v>
    <v>23.3855</v>
    <v>21.94</v>
    <v>21.8</v>
    <v>204706000</v>
    <v>MDU</v>
    <v>MDU RESOURCES GROUP, INC. (XNYS:MDU)</v>
    <v>668744</v>
    <v>1822193</v>
    <v>2018</v>
  </rv>
  <rv s="2">
    <v>96</v>
  </rv>
  <rv s="3">
    <v>en-US</v>
    <v>c9veur</v>
    <v>268435456</v>
    <v>1</v>
    <v>Powered by Refinitiv</v>
    <v>6</v>
    <v>Knife River Corporation (XNYS:KNF)</v>
    <v>7</v>
    <v>3</v>
    <v>Finance</v>
    <v>4</v>
    <v>103.175</v>
    <v>58.72</v>
    <v>1.171</v>
    <v>4.8899999999999997</v>
    <v>5.8318000000000002E-2</v>
    <v>USD</v>
    <v>Knife River Corporation is an aggregates-based construction materials and contracting services provider. Its segments include West, Mountain, Central and Energy Services. Each geographic segment offers a vertically integrated suite of products and services, including aggregates, ready-mix concrete, asphalt, and contracting services, while the Energy Services segment, which has locations throughout the Company’s geographic footprint, produces and supplies liquid asphalt and related services, primarily for use in asphalt road construction, and is a supplier to some of the other segments. Through its network of 182 active aggregate sites, 106 ready-mix plants and 51 asphalt plants, and 9 liquid asphalt terminals. It supplies construction materials and contracting services to customers in 14 states. Its construction materials are sold to public and private-sector customers, including federal, state, and municipal governments, as well as industrial, commercial, and residential developers.</v>
    <v>5298</v>
    <v>New York Stock Exchange</v>
    <v>XNYS</v>
    <v>XNYS</v>
    <v>1150 W. Century Ave, BISMARCK, ND, 58503 US</v>
    <v>90.5</v>
    <v>Construction Materials</v>
    <v>Stock</v>
    <v>46129.795695000001</v>
    <v>85.924999999999997</v>
    <v>5036337536</v>
    <v>Knife River Corporation</v>
    <v>Knife River Corporation</v>
    <v>85.924999999999997</v>
    <v>32.2059</v>
    <v>83.85</v>
    <v>88.74</v>
    <v>56753860</v>
    <v>KNF</v>
    <v>Knife River Corporation (XNYS:KNF)</v>
    <v>311183</v>
    <v>755784</v>
    <v>2022</v>
  </rv>
  <rv s="2">
    <v>98</v>
  </rv>
  <rv s="0">
    <v>https://www.bing.com/financeapi/forcetrigger?t=a1xp2w&amp;q=XNYS%3aMLM&amp;form=skydnc</v>
    <v>Learn more on Bing</v>
  </rv>
  <rv s="1">
    <v>en-US</v>
    <v>a1xp2w</v>
    <v>268435456</v>
    <v>1</v>
    <v>Powered by Refinitiv</v>
    <v>0</v>
    <v>MARTIN MARIETTA MATERIALS, INC. (XNYS:MLM)</v>
    <v>2</v>
    <v>3</v>
    <v>Finance</v>
    <v>4</v>
    <v>710.97</v>
    <v>478.86</v>
    <v>1.1561999999999999</v>
    <v>16.420000000000002</v>
    <v>2.7007E-2</v>
    <v>USD</v>
    <v>Martin Marietta Materials, Inc. is a natural resource-based building materials company. The Company supplies aggregates (crushed stone, sand and gravel) through its network of approximately 390 quarries, mines and distribution yards in 28 states, Canada and The Bahamas. It also provides cement and downstream products, namely, ready mixed concrete, asphalt and paving services in targeted markets. It conducts its Building Materials business through two segments, organized by geography: East Group and West Group. The East Group provides aggregates and asphalt products. The West Group provides aggregates, cement, downstream products and paving services. The Company’s Magnesia Specialties business provides a full range of magnesium oxide, magnesium hydroxide and dolomitic lime products. Its magnesia-based chemical products are used in industrial, agricultural and environmental applications. It also produces dolomitic lime sold to customers for steel production and soil stabilization.</v>
    <v>9600</v>
    <v>New York Stock Exchange</v>
    <v>XNYS</v>
    <v>XNYS</v>
    <v>4123 PARKLAKE AVE, RALEIGH, NC, 27612 US</v>
    <v>634.97500000000002</v>
    <v>Construction Materials</v>
    <v>Stock</v>
    <v>46129.795871365626</v>
    <v>100</v>
    <v>615.11500000000001</v>
    <v>37623977524</v>
    <v>MARTIN MARIETTA MATERIALS, INC.</v>
    <v>MARTIN MARIETTA MATERIALS, INC.</v>
    <v>615.11500000000001</v>
    <v>36.400100000000002</v>
    <v>607.98</v>
    <v>624.4</v>
    <v>60256210</v>
    <v>MLM</v>
    <v>MARTIN MARIETTA MATERIALS, INC. (XNYS:MLM)</v>
    <v>388073</v>
    <v>497319</v>
    <v>1993</v>
  </rv>
  <rv s="2">
    <v>101</v>
  </rv>
  <rv s="0">
    <v>https://www.bing.com/financeapi/forcetrigger?t=a252ww&amp;q=XNAS%3aUSLM&amp;form=skydnc</v>
    <v>Learn more on Bing</v>
  </rv>
  <rv s="1">
    <v>en-US</v>
    <v>a252ww</v>
    <v>268435456</v>
    <v>1</v>
    <v>Powered by Refinitiv</v>
    <v>0</v>
    <v>UNITED STATES LIME &amp; MINERALS, INC. (XNAS:USLM)</v>
    <v>2</v>
    <v>3</v>
    <v>Finance</v>
    <v>4</v>
    <v>141.435</v>
    <v>85.6</v>
    <v>0.88729999999999998</v>
    <v>6.04</v>
    <v>4.5203E-2</v>
    <v>USD</v>
    <v>United States Lime &amp; Minerals, Inc. conducts its business primarily through its lime and limestone operations. It is a manufacturer of lime and limestone products, supplying primarily the construction (including highway, road, and building contractors), industrial (including paper and glass manufacturers), environmental (including municipal sanitation and water treatment facilities and flue gas treatment processes), metals (including steel producers), roof shingle manufacturers, agriculture (including poultry producers), and oil and gas services industries. It produces limestone from its open-pit quarries and underground mines that it sells as crushed limestone or processes further to produce several higher-value lime and limestone products, including pulverized limestone (PLS), quicklime, hydrated lime, and lime slurry. It operates lime and limestone plants and distribution facilities in Arkansas, Colorado, Louisiana, Missouri, Oklahoma and Texas through its wholly owned subsidiaries.</v>
    <v>346</v>
    <v>Nasdaq Stock Market</v>
    <v>XNAS</v>
    <v>XNAS</v>
    <v>SUITE 230, 5429 LBJ FREEWAY, DALLAS, TX, 75240 US</v>
    <v>140.5498</v>
    <v>Construction Materials</v>
    <v>Stock</v>
    <v>46129.795762765621</v>
    <v>103</v>
    <v>134.66</v>
    <v>4004060579</v>
    <v>UNITED STATES LIME &amp; MINERALS, INC.</v>
    <v>UNITED STATES LIME &amp; MINERALS, INC.</v>
    <v>134.66</v>
    <v>29.9224</v>
    <v>133.62</v>
    <v>139.66</v>
    <v>28670060</v>
    <v>USLM</v>
    <v>UNITED STATES LIME &amp; MINERALS, INC. (XNAS:USLM)</v>
    <v>128528</v>
    <v>159346</v>
    <v>1950</v>
  </rv>
  <rv s="2">
    <v>104</v>
  </rv>
  <rv s="0">
    <v>https://www.bing.com/financeapi/forcetrigger?t=a25f6h&amp;q=XNYS%3aVMC&amp;form=skydnc</v>
    <v>Learn more on Bing</v>
  </rv>
  <rv s="1">
    <v>en-US</v>
    <v>a25f6h</v>
    <v>268435456</v>
    <v>1</v>
    <v>Powered by Refinitiv</v>
    <v>0</v>
    <v>VULCAN MATERIALS COMPANY (XNYS:VMC)</v>
    <v>2</v>
    <v>3</v>
    <v>Finance</v>
    <v>4</v>
    <v>331.09</v>
    <v>231.76</v>
    <v>1.0743</v>
    <v>6.81</v>
    <v>2.383E-2</v>
    <v>USD</v>
    <v>Vulcan Materials Company is a supplier of construction aggregates and producer of aggregates-based construction materials. The Company’s segments include Aggregates, Asphalt and Concrete. The Aggregates segment produces and sells aggregates, such as crushed stone, sand and gravel, sand, and other aggregates and related products and services. This segment also includes a production stage and leased calcium operation located in Brooksville, Florida. This limestone quarry produces a supplement for end-use products such as animal feed and plastics. The Asphalt segment produces and sells asphalt mix in Alabama, Arizona, California, New Mexico, Tennessee and Texas and provides asphalt construction paving services in Alabama, Tennessee and Texas. The Concrete segment produces and sells ready-mixed concrete in California, Maryland and Virginia. The Company provides the basic materials for the infrastructure delivered by trucks, ships, barges, and trains.</v>
    <v>11172</v>
    <v>New York Stock Exchange</v>
    <v>XNYS</v>
    <v>XNYS</v>
    <v>1200 Urban Center Drive, BIRMINGHAM, AL, 35242 US</v>
    <v>297.505</v>
    <v>Construction Materials</v>
    <v>Stock</v>
    <v>46129.795859675782</v>
    <v>106</v>
    <v>288.35500000000002</v>
    <v>38171935098</v>
    <v>VULCAN MATERIALS COMPANY</v>
    <v>VULCAN MATERIALS COMPANY</v>
    <v>288.7</v>
    <v>35.917400000000001</v>
    <v>285.77999999999997</v>
    <v>292.58999999999997</v>
    <v>130462200</v>
    <v>VMC</v>
    <v>VULCAN MATERIALS COMPANY (XNYS:VMC)</v>
    <v>497515</v>
    <v>1360606</v>
    <v>2007</v>
  </rv>
  <rv s="2">
    <v>107</v>
  </rv>
  <rv s="0">
    <v>https://www.bing.com/financeapi/forcetrigger?t=a1sp52&amp;q=XNYS%3aFCX&amp;form=skydnc</v>
    <v>Learn more on Bing</v>
  </rv>
  <rv s="1">
    <v>en-US</v>
    <v>a1sp52</v>
    <v>268435456</v>
    <v>1</v>
    <v>Powered by Refinitiv</v>
    <v>0</v>
    <v>FREEPORT-MCMORAN INC. (XNYS:FCX)</v>
    <v>2</v>
    <v>3</v>
    <v>Finance</v>
    <v>4</v>
    <v>70.704999999999998</v>
    <v>32.121600000000001</v>
    <v>1.4744999999999999</v>
    <v>1.855</v>
    <v>2.7168000000000001E-2</v>
    <v>USD</v>
    <v>Freeport-McMoRan Inc. is a metals company. The Company operates assets with reserves of copper, gold and molybdenum. Its portfolio of assets includes the Grasberg minerals district in Indonesia, which is a copper and gold deposit; and operations in the United States, including the large-scale Morenci minerals district in North America and the Cerro Verde operation in South America. Its segments include Cerro Verde copper mine, Indonesia operations and United States Rod &amp; Refining operations. It produces copper concentrate, cathode and continuous cast copper rod. Its copper ore from mines is processed by smelting and refining or by solution extraction and electrowinning (SX/EW). It produces copper cathodes at an electrolytic refinery located in El Paso, Texas. The SX/EW cathode is produced from the Morenci, Bagdad, Safford, Sierrita, Miami, Chino and Tyrone mines in the United States, and from the Cerro Verde and El Abra mines in South America.</v>
    <v>29000</v>
    <v>New York Stock Exchange</v>
    <v>XNYS</v>
    <v>XNYS</v>
    <v>333 N Central Ave, PHOENIX, AZ, 85004 US</v>
    <v>70.704999999999998</v>
    <v>Metals &amp; Mining</v>
    <v>Stock</v>
    <v>46129.795840914063</v>
    <v>109</v>
    <v>67.81</v>
    <v>100798162270</v>
    <v>FREEPORT-MCMORAN INC.</v>
    <v>FREEPORT-MCMORAN INC.</v>
    <v>69.150000000000006</v>
    <v>45.923900000000003</v>
    <v>68.28</v>
    <v>70.135000000000005</v>
    <v>1437202000</v>
    <v>FCX</v>
    <v>FREEPORT-MCMORAN INC. (XNYS:FCX)</v>
    <v>14172451</v>
    <v>16879298</v>
    <v>1987</v>
  </rv>
  <rv s="2">
    <v>110</v>
  </rv>
  <rv s="0">
    <v>https://www.bing.com/financeapi/forcetrigger?t=a22ktc&amp;q=XNYS%3aSCCO&amp;form=skydnc</v>
    <v>Learn more on Bing</v>
  </rv>
  <rv s="1">
    <v>en-US</v>
    <v>a22ktc</v>
    <v>268435456</v>
    <v>1</v>
    <v>Powered by Refinitiv</v>
    <v>0</v>
    <v>SOUTHERN COPPER CORPORATION (XNYS:SCCO)</v>
    <v>2</v>
    <v>3</v>
    <v>Finance</v>
    <v>4</v>
    <v>223.88499999999999</v>
    <v>81.897300000000001</v>
    <v>1.1794</v>
    <v>6.42</v>
    <v>3.4104000000000002E-2</v>
    <v>USD</v>
    <v>Southern Copper Corporation is an integrated copper producer. It is engaged in the production of copper, molybdenum, zinc and silver. All of its mining, smelting and refining facilities are located in Peru and Mexico, and it conducts exploration activities in those countries and in Argentina and Chile. Its segments include the Peruvian operations, Mexican open-pit operations and Mexican underground mining operations. Its Peruvian operations include the Toquepala and Cuajone mine complexes and the smelting and refining plants, including a precious metals plant, industrial railroad and port facilities that service both mines. Its Mexican open-pit operations include the La Caridad and Buenavista mine complexes and the smelting and refining plants, including a precious metals plant and a copper rod plant and support facilities that service both mines. Mexican underground mining operations include five underground mines that produce zinc, copper, lead, silver and gold; and a zinc refinery.</v>
    <v>16617</v>
    <v>New York Stock Exchange</v>
    <v>XNYS</v>
    <v>XNYS</v>
    <v>7310 NORTH 16TH ST., SUITE 135, PHOENIX, AZ, 85020 US</v>
    <v>196</v>
    <v>Metals &amp; Mining</v>
    <v>Stock</v>
    <v>46129.795893113282</v>
    <v>112</v>
    <v>189.04</v>
    <v>159454800477</v>
    <v>SOUTHERN COPPER CORPORATION</v>
    <v>SOUTHERN COPPER CORPORATION</v>
    <v>192.01</v>
    <v>37.194800000000001</v>
    <v>188.25</v>
    <v>194.67</v>
    <v>819103100</v>
    <v>SCCO</v>
    <v>SOUTHERN COPPER CORPORATION (XNYS:SCCO)</v>
    <v>944995</v>
    <v>1727915</v>
    <v>1995</v>
  </rv>
  <rv s="2">
    <v>113</v>
  </rv>
  <rv s="0">
    <v>https://www.bing.com/financeapi/forcetrigger?t=a1u8u2&amp;q=XNAS%3aVRRM&amp;form=skydnc</v>
    <v>Learn more on Bing</v>
  </rv>
  <rv s="1">
    <v>en-US</v>
    <v>a1u8u2</v>
    <v>268435456</v>
    <v>1</v>
    <v>Powered by Refinitiv</v>
    <v>0</v>
    <v>VERRA MOBILITY CORPORATION (XNAS:VRRM)</v>
    <v>2</v>
    <v>3</v>
    <v>Finance</v>
    <v>4</v>
    <v>25.83</v>
    <v>13.835000000000001</v>
    <v>0.68720000000000003</v>
    <v>0.29499999999999998</v>
    <v>1.9879000000000001E-2</v>
    <v>USD</v>
    <v>Verra Mobility Corporation provides smart mobility technology solutions across the United States, Australia, Europe, and Canada. It has three segments. The Commercial Services segment is a provider of automated toll and violations management, and title and registration solutions to rental car companies (RACs) and fleet management companies (FMCs) and other large fleet owners in North America. In Europe, the segment provides violations processing through Euro Parking Collection plc and consumer tolling services through Pagatelia S.L.U. Government Solutions segment is a provider of automated safety solutions in the United States, Canada, and Australia to state and local governments. In the United States, the segment provides government agencies with road safety cameras to detect and process traffic violations for red-light, speed, school bus, and city bus lanes. The Parking Solutions segment provides an end-to-end commercial parking management solution in the markets of North America.</v>
    <v>1888</v>
    <v>Nasdaq Stock Market</v>
    <v>XNAS</v>
    <v>XNAS</v>
    <v>1150 N Alma School Rd, MESA, AZ, 85201-3000 US</v>
    <v>15.39</v>
    <v>Professional &amp; Commercial Services</v>
    <v>Stock</v>
    <v>46129.795799027343</v>
    <v>115</v>
    <v>15.05</v>
    <v>2299104877</v>
    <v>VERRA MOBILITY CORPORATION</v>
    <v>VERRA MOBILITY CORPORATION</v>
    <v>15.06</v>
    <v>17.892199999999999</v>
    <v>14.84</v>
    <v>15.135</v>
    <v>151906500</v>
    <v>VRRM</v>
    <v>VERRA MOBILITY CORPORATION (XNAS:VRRM)</v>
    <v>593368</v>
    <v>1725958</v>
    <v>2016</v>
  </rv>
  <rv s="2">
    <v>116</v>
  </rv>
  <rv s="0">
    <v>https://www.bing.com/financeapi/forcetrigger?t=a23lnm&amp;q=XNYS%3aSSL&amp;form=skydnc</v>
    <v>Learn more on Bing</v>
  </rv>
  <rv s="1">
    <v>en-US</v>
    <v>a23lnm</v>
    <v>268435456</v>
    <v>1</v>
    <v>Powered by Refinitiv</v>
    <v>0</v>
    <v>SASOL LIMITED (XNYS:SSL)</v>
    <v>2</v>
    <v>3</v>
    <v>Finance</v>
    <v>4</v>
    <v>13.675000000000001</v>
    <v>3.41</v>
    <v>2.29E-2</v>
    <v>-0.90500000000000003</v>
    <v>-6.8978999999999999E-2</v>
    <v>USD</v>
    <v>Sasol Limited is a South Africa-based company, which is a global chemical and energy company. The Company operates in two divisions: Chemical and Energy. Its Energy business operates in three segments Mining, Fuel and Gas. The Mining segment is responsible for securing coal feedstock for the Southern African value chain, mainly for gasification, but also to generate electricity and steam. The Gas segment reflects the upstream feedstock, transport of gas through the Republic of Mozambique Pipeline Investments Company (ROMPCO) pipeline, and external natural and methane rich gas sales. The Fuels segment comprises the sales and marketing of liquid fuels produced in South Africa. The Chemical products are grouped into Advanced Materials, Base Chemicals, Essential Care Chemicals and Performance Solutions.</v>
    <v>27426</v>
    <v>New York Stock Exchange</v>
    <v>XNYS</v>
    <v>XNYS</v>
    <v>50 Katherine Street Sandton, Johannesburg, SANDTON, GAUTENG, 2196 ZA</v>
    <v>12.32</v>
    <v>Chemicals</v>
    <v>Stock</v>
    <v>46129.795848228903</v>
    <v>118</v>
    <v>11.87</v>
    <v>7946993495</v>
    <v>SASOL LIMITED</v>
    <v>SASOL LIMITED</v>
    <v>12.32</v>
    <v>54.1205</v>
    <v>13.12</v>
    <v>12.215</v>
    <v>650593000</v>
    <v>SSL</v>
    <v>SASOL LIMITED (XNYS:SSL)</v>
    <v>3237926</v>
    <v>3277671</v>
    <v>1979</v>
  </rv>
  <rv s="2">
    <v>119</v>
  </rv>
  <rv s="0">
    <v>https://www.bing.com/financeapi/forcetrigger?t=a1oh27&amp;q=XNYS%3aBHP&amp;form=skydnc</v>
    <v>Learn more on Bing</v>
  </rv>
  <rv s="1">
    <v>en-US</v>
    <v>a1oh27</v>
    <v>268435456</v>
    <v>1</v>
    <v>Powered by Refinitiv</v>
    <v>0</v>
    <v>BHP GROUP LIMITED (XNYS:BHP)</v>
    <v>2</v>
    <v>3</v>
    <v>Finance</v>
    <v>4</v>
    <v>83.215000000000003</v>
    <v>45.74</v>
    <v>0.84970000000000001</v>
    <v>0.99</v>
    <v>1.2458E-2</v>
    <v>USD</v>
    <v>BHP Group Limited is an Australia-based resources company. The Company is a producer of commodities, including iron ore, copper, nickel, potash and metallurgical (steelmaking) coal. It is focused on offering a range of resources, which provides copper for renewable energy; nickel for electric vehicles; potash for sustainable farming, and iron ore and metallurgical coal for the steel needed for global infrastructure and the energy transition. Its segments include Copper, Iron Ore, and Coal. Its Copper segment is engaged in mining of copper, silver, zinc, molybdenum, uranium, and gold. Its Iron Ore segment is engaged in mining of iron ore. Its Coal segment is engaged in mining of metallurgical coal and energy coal. The Company is also focused on operating Olympic Dam, Prominent Hill, and Carrapateena underground copper-gold mines in South Australia. Its operations are situated in Australia, Europe, China, Japan, India, South Korea, rest of Asia, North America, South America, and others.</v>
    <v>39958</v>
    <v>New York Stock Exchange</v>
    <v>XNYS</v>
    <v>XNYS</v>
    <v>16/171 COLLINS STREET, MELBOURNE, VICTORIA, 3000 AU</v>
    <v>81.260000000000005</v>
    <v>Metals &amp; Mining</v>
    <v>Stock</v>
    <v>46129.795782568748</v>
    <v>121</v>
    <v>79.760000000000005</v>
    <v>204424400159</v>
    <v>BHP GROUP LIMITED</v>
    <v>BHP GROUP LIMITED</v>
    <v>80.150000000000006</v>
    <v>19.976700000000001</v>
    <v>79.47</v>
    <v>80.459999999999994</v>
    <v>2540696000</v>
    <v>BHP</v>
    <v>BHP GROUP LIMITED (XNYS:BHP)</v>
    <v>2345089</v>
    <v>3371088</v>
    <v>1885</v>
  </rv>
  <rv s="2">
    <v>122</v>
  </rv>
  <rv s="0">
    <v>https://www.bing.com/financeapi/forcetrigger?t=a1pxpr&amp;q=XNYS%3aCMP&amp;form=skydnc</v>
    <v>Learn more on Bing</v>
  </rv>
  <rv s="1">
    <v>en-US</v>
    <v>a1pxpr</v>
    <v>268435456</v>
    <v>1</v>
    <v>Powered by Refinitiv</v>
    <v>0</v>
    <v>COMPASS MINERALS INTERNATIONAL, INC. (XNYS:CMP)</v>
    <v>2</v>
    <v>3</v>
    <v>Finance</v>
    <v>4</v>
    <v>27</v>
    <v>10.96</v>
    <v>1.1803999999999999</v>
    <v>-0.46500000000000002</v>
    <v>-1.7988000000000001E-2</v>
    <v>USD</v>
    <v>Compass Minerals International, Inc. is a global provider of essential minerals, including salt, sulfate of potash (SOP) and magnesium chloride. The Company is also working to develop a long-term fire-retardant business. Its segments include Salt and Plant Nutrition. Salt segment provides highway deicing salt to customers in North America and the United Kingdom, as well as consumer deicing and water conditioning products, ingredients used in consumer and commercial food preparation, and other salt-based products for consumer, industrial, chemical and agricultural applications in North America. In the United Kingdom, it operates a records management business utilizing excavated areas of its Winsford salt mine with one other location in London, England. Plant Nutrition segment produces and markets SOP products in various grades worldwide to distributors and retailers of crop inputs, as well as growers and for industrial uses. It markets its SOP under the trade name Protassium+.</v>
    <v>1800</v>
    <v>New York Stock Exchange</v>
    <v>XNYS</v>
    <v>XNYS</v>
    <v>SUITE 100, 9900 W. 109TH STREET, OVERLAND PARK, KS, 66210 US</v>
    <v>26.254999999999999</v>
    <v>Chemicals</v>
    <v>Stock</v>
    <v>46129.795708414065</v>
    <v>124</v>
    <v>25.300999999999998</v>
    <v>1062699108</v>
    <v>COMPASS MINERALS INTERNATIONAL, INC.</v>
    <v>COMPASS MINERALS INTERNATIONAL, INC.</v>
    <v>26.18</v>
    <v>0</v>
    <v>25.85</v>
    <v>25.385000000000002</v>
    <v>41863270</v>
    <v>CMP</v>
    <v>COMPASS MINERALS INTERNATIONAL, INC. (XNYS:CMP)</v>
    <v>239223</v>
    <v>638957</v>
    <v>1993</v>
  </rv>
  <rv s="2">
    <v>125</v>
  </rv>
  <rv s="0">
    <v>https://www.bing.com/financeapi/forcetrigger?t=a2dhp2&amp;q=XNYS%3aCTGO&amp;form=skydnc</v>
    <v>Learn more on Bing</v>
  </rv>
  <rv s="4">
    <v>en-US</v>
    <v>a2dhp2</v>
    <v>268435456</v>
    <v>1</v>
    <v>Powered by Refinitiv</v>
    <v>8</v>
    <v>CONTANGO SILVER &amp; GOLD INC. (XNYS:CTGO)</v>
    <v>2</v>
    <v>9</v>
    <v>Finance</v>
    <v>4</v>
    <v>34.380000000000003</v>
    <v>12.65</v>
    <v>-2.5499999999999998E-2</v>
    <v>0.84</v>
    <v>3.4826000000000003E-2</v>
    <v>USD</v>
    <v>Contango ORE, Inc. is engaged in the exploration of gold and associated minerals in Alaska. The Company holds a 30% interest in the Peak Gold JV, which leases approximately 675,000 acres of land for exploration and development on the Manh Choh project, with the remaining 70% owned by KG Mining (Alaska), Inc., an indirect subsidiary of Kinross Gold Corporation, operator of the Peak Gold JV. It also has a lease on the Johnson Tract project from the underlying owner, CIRI Native Corporation, a lease on Lucky Shot project from the underlying owner, Alaska Hardrock Inc. and through its subsidiary has 100% ownership of approximately 8,600 acres of peripheral State of Alaska mining claims. It also owns a 100% interest in an additional approximately 145,000 acres of State of Alaska mining claims through its wholly owned subsidiary, which gives the Company an exclusive right to explore and develop minerals on these lands. The Company also owns Golden Zone and Amanita NE gold properties.</v>
    <v>15</v>
    <v>New York Stock Exchange</v>
    <v>XNYS</v>
    <v>XNYS</v>
    <v>516 2nd Avenue, Suite 401, FAIRBANKS, AK, 99701 US</v>
    <v>26.08</v>
    <v>Metals &amp; Mining</v>
    <v>Stock</v>
    <v>46129.795907001564</v>
    <v>127</v>
    <v>24.67</v>
    <v>287812785</v>
    <v>CONTANGO SILVER &amp; GOLD INC.</v>
    <v>CONTANGO SILVER &amp; GOLD INC.</v>
    <v>24.67</v>
    <v>24.12</v>
    <v>24.96</v>
    <v>32104900</v>
    <v>CTGO</v>
    <v>CONTANGO SILVER &amp; GOLD INC. (XNYS:CTGO)</v>
    <v>331101</v>
    <v>686402</v>
    <v>2010</v>
  </rv>
  <rv s="2">
    <v>128</v>
  </rv>
  <rv s="0">
    <v>https://www.bing.com/financeapi/forcetrigger?t=a2pyfr&amp;q=XNYS%3aIDR&amp;form=skydnc</v>
    <v>Learn more on Bing</v>
  </rv>
  <rv s="1">
    <v>en-US</v>
    <v>a2pyfr</v>
    <v>268435456</v>
    <v>1</v>
    <v>Powered by Refinitiv</v>
    <v>0</v>
    <v>Idaho Strategic Resources, Inc. (XNYS:IDR)</v>
    <v>2</v>
    <v>3</v>
    <v>Finance</v>
    <v>4</v>
    <v>54.7</v>
    <v>12.2</v>
    <v>1.1632</v>
    <v>3.26</v>
    <v>8.2156999999999994E-2</v>
    <v>USD</v>
    <v>Idaho Strategic Resources, Inc. is a gold producer and critical minerals/rare earth element (REE) exploration company focused on a diversified asset base and cash flows from operations. Its portfolio of mineral properties is located in the historic producing silver and gold districts of the Coeur d'Alene Mining region of north Idaho and the Elk City region of north-central Idaho, as well as the historic REE-Thorium Belt located near the city of Salmon in central Idaho. Its gold properties include the Golden Chest Mine, and the New Jersey Mill, as well as the Eastern Star exploration property and other less advanced properties. In addition to its gold properties, it has three REE exploration properties in Idaho known as Lemhi Pass, Diamond Creek, and Mineral Hill. The Golden Chest Gold Mine is located in northern Idaho. It lies within the Murray Gold Belt. It also operates Toboggan project, located in the Murray Gold Belt in northern Idaho, three miles north of its Golden Chest Mine.</v>
    <v>62</v>
    <v>New York Stock Exchange</v>
    <v>XNYS</v>
    <v>XNYS</v>
    <v>201 N. 3RD STREET, 89 Appleberg Rd, COEUR D'ALENE, ID, 83814 US</v>
    <v>43.641500000000001</v>
    <v>Metals &amp; Mining</v>
    <v>Stock</v>
    <v>46129.795693587497</v>
    <v>130</v>
    <v>40.11</v>
    <v>678722522</v>
    <v>Idaho Strategic Resources, Inc.</v>
    <v>Idaho Strategic Resources, Inc.</v>
    <v>40.450000000000003</v>
    <v>61.802</v>
    <v>39.68</v>
    <v>42.94</v>
    <v>15806300</v>
    <v>IDR</v>
    <v>Idaho Strategic Resources, Inc. (XNYS:IDR)</v>
    <v>223370</v>
    <v>322767</v>
    <v>1996</v>
  </rv>
  <rv s="2">
    <v>131</v>
  </rv>
  <rv s="0">
    <v>https://www.bing.com/financeapi/forcetrigger?t=c6kof2&amp;q=XNYS%3aIE&amp;form=skydnc</v>
    <v>Learn more on Bing</v>
  </rv>
  <rv s="4">
    <v>en-US</v>
    <v>c6kof2</v>
    <v>268435456</v>
    <v>1</v>
    <v>Powered by Refinitiv</v>
    <v>8</v>
    <v>IVANHOE ELECTRIC INC. (XNYS:IE)</v>
    <v>2</v>
    <v>9</v>
    <v>Finance</v>
    <v>4</v>
    <v>21.55</v>
    <v>5.8296000000000001</v>
    <v>1.3362000000000001</v>
    <v>0.26</v>
    <v>1.7367999999999998E-2</v>
    <v>USD</v>
    <v>Ivanhoe Electric Inc. is a mineral exploration company with a focus on developing mines from mineral deposits principally located in the United States. Its segments include Santa Cruz Copper Project, critical metals, data processing and energy storage. The Company uses its Typhoon geophysical surveying system, together with advanced data analytics provided by its subsidiary, Computational Geosciences Inc., to accelerate and de-risk the mineral exploration process. Its sole mineral project is the Santa Cruz Project, a copper exploration project situated in a prolific mining region that hosts some of the copper mines in the United States. The project encompasses approximately 6,425 acres of private land and includes associated water rights. Its other mineral projects in the United States include the Tintic Project, located in Utah, and the Hog Heaven Copper-Silver-Gold Project, located in Montana and the Gleeson Copper-Gold Project in Arizona.</v>
    <v>286</v>
    <v>New York Stock Exchange</v>
    <v>XNYS</v>
    <v>XNYS</v>
    <v>450 E Rio Salado Parkway, Suite 130, TEMPE, AZ, 85281 US</v>
    <v>15.42</v>
    <v>Metals &amp; Mining</v>
    <v>Stock</v>
    <v>46129.795802557812</v>
    <v>133</v>
    <v>14.98</v>
    <v>2406212068</v>
    <v>IVANHOE ELECTRIC INC.</v>
    <v>IVANHOE ELECTRIC INC.</v>
    <v>15.26</v>
    <v>14.97</v>
    <v>15.23</v>
    <v>157991600</v>
    <v>IE</v>
    <v>IVANHOE ELECTRIC INC. (XNYS:IE)</v>
    <v>1901977</v>
    <v>2396535</v>
    <v>2020</v>
  </rv>
  <rv s="2">
    <v>134</v>
  </rv>
  <rv s="0">
    <v>https://www.bing.com/financeapi/forcetrigger?t=buxfa2&amp;q=XNYS%3aMP&amp;form=skydnc</v>
    <v>Learn more on Bing</v>
  </rv>
  <rv s="4">
    <v>en-US</v>
    <v>buxfa2</v>
    <v>268435456</v>
    <v>1</v>
    <v>Powered by Refinitiv</v>
    <v>8</v>
    <v>MP MATERIALS CORP (XNYS:MP)</v>
    <v>2</v>
    <v>9</v>
    <v>Finance</v>
    <v>4</v>
    <v>100.2505</v>
    <v>18.64</v>
    <v>1.8622000000000001</v>
    <v>-0.75</v>
    <v>-1.2038999999999999E-2</v>
    <v>USD</v>
    <v>MP Materials Corp. produces specialty materials that are vital inputs for electrification and other advanced technologies. The Company owns and operates the Mountain Pass Rare Earth Mine and Processing Facility (Mountain Pass) located in California. It is also developing a rare earth metal, alloy and magnet manufacturing facility in Fort Worth, Texas (Independence Facility). The Company’s segments include Materials and Magnetics. The Materials segment operates Mountain Pass, which produces refined rare earth products as well as rare earth concentrate and related products. The Materials segment primarily generates revenue from sales of rare earth concentrate, primarily sold for further distribution to a single, principal customer in China, and sales of neodymium-praseodymium (NdPr) oxide and metal, primarily sold to customers in Japan, South Korea, and broader Asia. The Magnetics segment operates the Independence Facility, where it produces magnetic precursor products.</v>
    <v>998</v>
    <v>New York Stock Exchange</v>
    <v>XNYS</v>
    <v>XNYS</v>
    <v>1700 S. Pavilion Center Dr., Suite 800, LAS VEGAS, NV, 89135 US</v>
    <v>64.28</v>
    <v>Metals &amp; Mining</v>
    <v>Stock</v>
    <v>46129.795882464845</v>
    <v>136</v>
    <v>61.27</v>
    <v>10935428470</v>
    <v>MP MATERIALS CORP</v>
    <v>MP MATERIALS CORP</v>
    <v>64</v>
    <v>62.3</v>
    <v>61.55</v>
    <v>177667400</v>
    <v>MP</v>
    <v>MP MATERIALS CORP (XNYS:MP)</v>
    <v>4651300</v>
    <v>5382088</v>
    <v>2020</v>
  </rv>
  <rv s="2">
    <v>137</v>
  </rv>
  <rv s="5">
    <v>en-US</v>
    <v>c9azhw</v>
    <v>268435456</v>
    <v>1</v>
    <v>Powered by Refinitiv</v>
    <v>10</v>
    <v>U.S. GOLDMINING INC. (XNAS:USGO)</v>
    <v>7</v>
    <v>11</v>
    <v>Finance</v>
    <v>4</v>
    <v>17.98</v>
    <v>7.42</v>
    <v>0.42</v>
    <v>3.2709999999999996E-2</v>
    <v>USD</v>
    <v>U.S. GoldMining Inc. is a Canada-based exploration and development company. The Company is focused on advancing the 100% owned Whistler Gold-Copper Project, located 105 miles (170 kilometers) northwest of Anchorage, Alaska, the United States of America. The Whistler Project consists of several gold-copper porphyry deposits and exploration targets within a large regional land package entirely on State of Alaska mining claims totaling approximately 53,700 acres (217.5 square kilometers). The Whistler Project has indicated resources of over 6.5 million gold equivalent ounces and inferred resources of 4.2 million gold equivalent ounces. Mineral resources have been estimated at three gold-copper porphyry deposits (Whistler, Raintree West and Island Mountain) and several additional geophysical and geochemical targets anomalies contain mineralized drill intersections that require follow-up drilling.</v>
    <v>7</v>
    <v>Nasdaq Stock Market</v>
    <v>XNAS</v>
    <v>XNAS</v>
    <v>1830 - 1188 W. Georgia Street, VANCOUVER, BC, V6E 4A2 CA</v>
    <v>13.43</v>
    <v>Metals &amp; Mining</v>
    <v>Stock</v>
    <v>46129.795692164065</v>
    <v>12.855</v>
    <v>176653565</v>
    <v>U.S. GOLDMINING INC.</v>
    <v>U.S. GOLDMINING INC.</v>
    <v>12.91</v>
    <v>0</v>
    <v>12.84</v>
    <v>13.26</v>
    <v>13322290</v>
    <v>USGO</v>
    <v>U.S. GOLDMINING INC. (XNAS:USGO)</v>
    <v>53311</v>
    <v>70759</v>
    <v>2022</v>
  </rv>
  <rv s="2">
    <v>139</v>
  </rv>
  <rv s="0">
    <v>https://www.bing.com/financeapi/forcetrigger?t=a1mybh&amp;q=XNAS%3aAEP&amp;form=skydnc</v>
    <v>Learn more on Bing</v>
  </rv>
  <rv s="1">
    <v>en-US</v>
    <v>a1mybh</v>
    <v>268435456</v>
    <v>1</v>
    <v>Powered by Refinitiv</v>
    <v>0</v>
    <v>AMERICAN ELECTRIC POWER COMPANY, INC. (XNAS:AEP)</v>
    <v>2</v>
    <v>3</v>
    <v>Finance</v>
    <v>4</v>
    <v>137.74</v>
    <v>97.46</v>
    <v>0.5524</v>
    <v>-0.66</v>
    <v>-4.9049999999999996E-3</v>
    <v>USD</v>
    <v>American Electric Power Company, Inc. is an electric public utility holding company. Its electric utility operating companies provide generation, transmission and distribution services to more than five million retail customers in Arkansas, Indiana, Kentucky, Louisiana, Michigan, Ohio, Oklahoma, Tennessee, Texas, Virginia and West Virginia. Its segments include Vertically Integrated Utilities, Transmission and Distribution Utilities, AEP Transmission Holdco and Generation &amp; Marketing. The Vertically Integrated Utilities are engaged in the generation, transmission and distribution of electricity for sale to retail and wholesale customers. The Transmission and Distribution Utilities consist of the transmission and distribution of electricity for sale to retail and wholesale customers. AEP Transmission Holdco is engaged in the development, construction and operation of transmission facilities. The Generation &amp; Marketing segment conducts Marketing, risk management and retail activities.</v>
    <v>17581</v>
    <v>Nasdaq Stock Market</v>
    <v>XNAS</v>
    <v>XNAS</v>
    <v>1 Riverside Plz, COLUMBUS, OH, 43215-2355 US</v>
    <v>134.16499999999999</v>
    <v>Electrical Utilities &amp; IPPs</v>
    <v>Stock</v>
    <v>46129.795923135935</v>
    <v>141</v>
    <v>132.02000000000001</v>
    <v>72783152650</v>
    <v>AMERICAN ELECTRIC POWER COMPANY, INC.</v>
    <v>AMERICAN ELECTRIC POWER COMPANY, INC.</v>
    <v>134.15</v>
    <v>20.090900000000001</v>
    <v>134.56</v>
    <v>133.9</v>
    <v>543563500</v>
    <v>AEP</v>
    <v>AMERICAN ELECTRIC POWER COMPANY, INC. (XNAS:AEP)</v>
    <v>1530032</v>
    <v>3240881</v>
    <v>1925</v>
  </rv>
  <rv s="2">
    <v>142</v>
  </rv>
  <rv s="0">
    <v>https://www.bing.com/financeapi/forcetrigger?t=c4xjc7&amp;q=XNAS%3aCEG&amp;form=skydnc</v>
    <v>Learn more on Bing</v>
  </rv>
  <rv s="1">
    <v>en-US</v>
    <v>c4xjc7</v>
    <v>268435456</v>
    <v>1</v>
    <v>Powered by Refinitiv</v>
    <v>0</v>
    <v>CONSTELLATION ENERGY CORPORATION. (XNAS:CEG)</v>
    <v>2</v>
    <v>3</v>
    <v>Finance</v>
    <v>4</v>
    <v>412.7</v>
    <v>188.00569999999999</v>
    <v>1.1499999999999999</v>
    <v>-3.835</v>
    <v>-1.282E-2</v>
    <v>USD</v>
    <v>Constellation Energy Corporation is a producer of emissions-free energy and an energy supplier to businesses, homes and public sector customers nationwide. The Company’s nuclear, hydro, wind, and solar generation facilities have the generating capacity to power the equivalent of 27 million homes, providing about 10% of the nation’s clean energy. Its segments include Mid-Atlantic, Midwest, New York, ERCOT, and Other Power Regions. Through its integrated business operations, it sells electricity, natural gas, and other energy-related products and sustainable solutions to various types of customers, including distribution utilities, municipalities, cooperatives, commercial, industrial, public sector, and residential customers in markets across multiple geographic regions. It operates approximately 55 gigawatts of capacity from nuclear, natural gas, geothermal, hydro, wind and solar facilities.</v>
    <v>15291</v>
    <v>Nasdaq Stock Market</v>
    <v>XNAS</v>
    <v>XNAS</v>
    <v>1310 Point Street, BALTIMORE, MD, 21231 US</v>
    <v>305.75</v>
    <v>Electrical Utilities &amp; IPPs</v>
    <v>Stock</v>
    <v>46129.79595137656</v>
    <v>144</v>
    <v>291.62</v>
    <v>106987436383</v>
    <v>CONSTELLATION ENERGY CORPORATION.</v>
    <v>CONSTELLATION ENERGY CORPORATION.</v>
    <v>304.02</v>
    <v>39.934100000000001</v>
    <v>299.14</v>
    <v>295.30500000000001</v>
    <v>362294700</v>
    <v>CEG</v>
    <v>CONSTELLATION ENERGY CORPORATION. (XNAS:CEG)</v>
    <v>1448385</v>
    <v>2893757</v>
    <v>2021</v>
  </rv>
  <rv s="2">
    <v>145</v>
  </rv>
  <rv s="0">
    <v>https://www.bing.com/financeapi/forcetrigger?t=a1rdzr&amp;q=XNYS%3aDUK&amp;form=skydnc</v>
    <v>Learn more on Bing</v>
  </rv>
  <rv s="1">
    <v>en-US</v>
    <v>a1rdzr</v>
    <v>268435456</v>
    <v>1</v>
    <v>Powered by Refinitiv</v>
    <v>0</v>
    <v>DUKE ENERGY CORPORATION (XNYS:DUK)</v>
    <v>2</v>
    <v>3</v>
    <v>Finance</v>
    <v>4</v>
    <v>134.49</v>
    <v>111.22</v>
    <v>0.41560000000000002</v>
    <v>-0.68</v>
    <v>-5.2859999999999999E-3</v>
    <v>USD</v>
    <v>Duke Energy Corporation is an energy holding company. The Company operates through two segments: Electric Utilities and Infrastructure (EU&amp;I) and Gas Utilities and Infrastructure (GU&amp;I). The EU&amp;I segment conducts operations primarily through the regulated public utilities of Duke Energy Carolinas, Duke Energy Progress, Duke Energy Florida, Duke Energy Indiana and Duke Energy Ohio. EU&amp;I provides retail electric service through the generation, transmission, distribution, and sale of electricity to customers within the Southeast and Midwest regions of the United States. The GU&amp;I segment conducts natural gas operations primarily through the regulated public utilities of Piedmont, Duke Energy Ohio, and Duke Energy Kentucky. GU&amp;I serves residential, commercial, industrial, and power generation natural gas customers, including customers served by municipalities who are wholesale customers. It also purchases a diverse portfolio of transportation and storage services from interstate pipelines.</v>
    <v>26441</v>
    <v>New York Stock Exchange</v>
    <v>XNYS</v>
    <v>XNYS</v>
    <v>525 South Tryon Street, CHARLOTTE, NC, 28202-1803 US</v>
    <v>127.96</v>
    <v>Electrical Utilities &amp; IPPs</v>
    <v>Stock</v>
    <v>46129.795754455467</v>
    <v>147</v>
    <v>125.935</v>
    <v>99560146920</v>
    <v>DUKE ENERGY CORPORATION</v>
    <v>DUKE ENERGY CORPORATION</v>
    <v>127.5</v>
    <v>20.2408</v>
    <v>128.63</v>
    <v>127.95</v>
    <v>778117600</v>
    <v>DUK</v>
    <v>DUKE ENERGY CORPORATION (XNYS:DUK)</v>
    <v>2040075</v>
    <v>4026590</v>
    <v>2005</v>
  </rv>
  <rv s="2">
    <v>148</v>
  </rv>
  <rv s="0">
    <v>https://www.bing.com/financeapi/forcetrigger?t=a1rnk2&amp;q=XNYS%3aEDN&amp;form=skydnc</v>
    <v>Learn more on Bing</v>
  </rv>
  <rv s="1">
    <v>en-US</v>
    <v>a1rnk2</v>
    <v>268435456</v>
    <v>1</v>
    <v>Powered by Refinitiv</v>
    <v>0</v>
    <v>Empresa Distribuidora y Comercializadora Norte SA (XNYS:EDN)</v>
    <v>2</v>
    <v>3</v>
    <v>Finance</v>
    <v>4</v>
    <v>38.1</v>
    <v>14.38</v>
    <v>1.5995999999999999</v>
    <v>-0.82</v>
    <v>-2.9666999999999999E-2</v>
    <v>USD</v>
    <v>Empresa Distribuidora y Comercializadora Norte S.A. is a public service company. The Company is engaged in electricity distribution in Argentina. It holds a concession to distribute electricity to the northwestern part of the greater Buenos Aires metropolitan area and in the northern part of the City of Buenos Aires. The Company's concession area of approximately 4,637 square kilometers is divided into three operating territories: Region I, which consists of over 251 square kilometers; Region II, which consists of approximately 1,761 square kilometers, and Region III, which consists of over 2,625 square kilometers. Region I includes Ciudad de Buenos Aires, San Isidro, Vicente Lopez, San Martin and Tres de Febrero districts. Region II includes La Matanza, Moron, Hurlingham, Ituzaingo, Merlo, Marcos Paz and Gral. Las Heras districts. Region III includes Pilar, Escobar, Tigre, San Fernando, San Miguel, Malvinas Argentinas, Jose C. Paz, Moreno and Gral. Rodriguez districts.</v>
    <v>4642</v>
    <v>New York Stock Exchange</v>
    <v>XNYS</v>
    <v>XNYS</v>
    <v>Libertador Del Av 6363, Depto 1, BUENOS AIRES, BUENOS AIRES, 1428 AR</v>
    <v>27.77</v>
    <v>Electrical Utilities &amp; IPPs</v>
    <v>Stock</v>
    <v>46129.795440219532</v>
    <v>150</v>
    <v>26.66</v>
    <v>593004146</v>
    <v>Empresa Distribuidora y Comercializadora Norte SA</v>
    <v>Empresa Distribuidora y Comercializadora Norte SA</v>
    <v>27.77</v>
    <v>7.8371000000000004</v>
    <v>27.64</v>
    <v>26.82</v>
    <v>22110520</v>
    <v>EDN</v>
    <v>Empresa Distribuidora y Comercializadora Norte SA (XNYS:EDN)</v>
    <v>101425</v>
    <v>157492</v>
    <v>1992</v>
  </rv>
  <rv s="2">
    <v>151</v>
  </rv>
  <rv s="0">
    <v>https://www.bing.com/financeapi/forcetrigger?t=a1ru6h&amp;q=XNYS%3aEIX&amp;form=skydnc</v>
    <v>Learn more on Bing</v>
  </rv>
  <rv s="1">
    <v>en-US</v>
    <v>a1ru6h</v>
    <v>268435456</v>
    <v>1</v>
    <v>Powered by Refinitiv</v>
    <v>0</v>
    <v>EDISON INTERNATIONAL (XNYS:EIX)</v>
    <v>2</v>
    <v>3</v>
    <v>Finance</v>
    <v>4</v>
    <v>76.215000000000003</v>
    <v>47.73</v>
    <v>0.72840000000000005</v>
    <v>-0.67</v>
    <v>-9.358E-3</v>
    <v>USD</v>
    <v>Edison International is an electric utility holding company. The Company is focused on providing clean and reliable energy and energy services through its independent companies. It is the parent holding company of Southern California Edison Company (SCE) and Trio. SCE is a public utility primarily engaged in the business of supplying and delivering electricity to an approximately 50,000 square mile area across Southern, Central and Coastal California. Trio is a global energy advisory firm providing integrated sustainability and energy advisory services to large commercial, industrial and institutional organizations in North America and Europe. Trio provides integrated strategy and implementation solutions in sustainability, renewables, energy procurement, conventional supply, energy optimization and transportation electrification.</v>
    <v>13725</v>
    <v>New York Stock Exchange</v>
    <v>XNYS</v>
    <v>XNYS</v>
    <v>2244 Walnut Grove Ave, P O Box 800, ROSEMEAD, CA, 91770 US</v>
    <v>71.5</v>
    <v>Electrical Utilities &amp; IPPs</v>
    <v>Stock</v>
    <v>46129.795822256252</v>
    <v>153</v>
    <v>69.91</v>
    <v>27301375487</v>
    <v>EDISON INTERNATIONAL</v>
    <v>EDISON INTERNATIONAL</v>
    <v>71.14</v>
    <v>9.2836999999999996</v>
    <v>71.599999999999994</v>
    <v>70.930000000000007</v>
    <v>384905900</v>
    <v>EIX</v>
    <v>EDISON INTERNATIONAL (XNYS:EIX)</v>
    <v>1493301</v>
    <v>3125414</v>
    <v>1987</v>
  </rv>
  <rv s="2">
    <v>154</v>
  </rv>
  <rv s="0">
    <v>https://www.bing.com/financeapi/forcetrigger?t=a1s6ww&amp;q=XNYS%3aES&amp;form=skydnc</v>
    <v>Learn more on Bing</v>
  </rv>
  <rv s="1">
    <v>en-US</v>
    <v>a1s6ww</v>
    <v>268435456</v>
    <v>1</v>
    <v>Powered by Refinitiv</v>
    <v>0</v>
    <v>Eversource Energy (XNYS:ES)</v>
    <v>2</v>
    <v>3</v>
    <v>Finance</v>
    <v>4</v>
    <v>76.41</v>
    <v>55.56</v>
    <v>0.7581</v>
    <v>0.05</v>
    <v>7.228E-4</v>
    <v>USD</v>
    <v>Eversource Energy is a utility holding company, which is engaged in the energy delivery business through its utility subsidiaries. Its segments include Electric Distribution, Electric Transmission, Natural Gas Distribution and Water Distribution. The Electric Distribution segment is engaged in the distribution of electricity to retail customers in Connecticut, Massachusetts and New Hampshire, respectively, and the solar power facilities of NSTAR Electric Company. The Electric Transmission segment owns and maintains transmission facilities that are part of an interstate power transmission grid over which electricity is transmitted throughout New England. The Natural Gas Distribution distributes natural gas to his customers in central and eastern Massachusetts. The Water Distribution segment provides water services to over 248,000 residential, commercial, industrial, municipal and fire protection and other customers, in 73 towns and cities in Connecticut, Massachusetts and New Hampshire.</v>
    <v>10731</v>
    <v>New York Stock Exchange</v>
    <v>XNYS</v>
    <v>XNYS</v>
    <v>300 Cadwell Dr, SPRINGFIELD, MA, 01104-1742 US</v>
    <v>69.295000000000002</v>
    <v>Electrical Utilities &amp; IPPs</v>
    <v>Stock</v>
    <v>46129.795902210157</v>
    <v>156</v>
    <v>68.150000000000006</v>
    <v>26019770119</v>
    <v>Eversource Energy</v>
    <v>Eversource Energy</v>
    <v>68.739999999999995</v>
    <v>15.1774</v>
    <v>69.180000000000007</v>
    <v>69.23</v>
    <v>375845300</v>
    <v>ES</v>
    <v>Eversource Energy (XNYS:ES)</v>
    <v>704216</v>
    <v>2621888</v>
    <v>1927</v>
  </rv>
  <rv s="2">
    <v>157</v>
  </rv>
  <rv s="0">
    <v>https://www.bing.com/financeapi/forcetrigger?t=a1saoc&amp;q=XNYS%3aETR&amp;form=skydnc</v>
    <v>Learn more on Bing</v>
  </rv>
  <rv s="1">
    <v>en-US</v>
    <v>a1saoc</v>
    <v>268435456</v>
    <v>1</v>
    <v>Powered by Refinitiv</v>
    <v>0</v>
    <v>ENTERGY CORPORATION (XNYS:ETR)</v>
    <v>2</v>
    <v>3</v>
    <v>Finance</v>
    <v>4</v>
    <v>117.80500000000001</v>
    <v>79.400000000000006</v>
    <v>0.52780000000000005</v>
    <v>0.28999999999999998</v>
    <v>2.5109999999999998E-3</v>
    <v>USD</v>
    <v>Entergy Corporation is an integrated energy company engaged primarily in electric power production and retail distribution operations. The Company operates primarily through a single segment, Utility. The Utility segment includes the generation, transmission, distribution, and sale of electric power in portions of Arkansas, Mississippi, Texas, and Louisiana, including the City of New Orleans. The Utility segment includes five retail electric utility subsidiaries: Entergy Arkansas, LLC, Entergy Louisiana, LLC, Entergy Mississippi, LLC, Entergy New Orleans, LLC, and Entergy Texas, Inc. These companies generate, transmit, distribute, and sell electric power to retail and wholesale customers in Arkansas, Louisiana, Mississippi, and Texas. The Company owns and operates power plants with approximately 25,000 MW of electric generating capacity. It delivers electricity to approximately three million utility customers in Arkansas, Louisiana, Mississippi, and Texas.</v>
    <v>12000</v>
    <v>New York Stock Exchange</v>
    <v>XNYS</v>
    <v>XNYS</v>
    <v>639 Loyola Ave, NEW ORLEANS, LA, 70113 US</v>
    <v>115.98</v>
    <v>Electrical Utilities &amp; IPPs</v>
    <v>Stock</v>
    <v>46129.795968599217</v>
    <v>159</v>
    <v>114</v>
    <v>53013077880</v>
    <v>ENTERGY CORPORATION</v>
    <v>ENTERGY CORPORATION</v>
    <v>115.07</v>
    <v>29.590599999999998</v>
    <v>115.51</v>
    <v>115.8</v>
    <v>457798600</v>
    <v>ETR</v>
    <v>ENTERGY CORPORATION (XNYS:ETR)</v>
    <v>1588765</v>
    <v>2907001</v>
    <v>1992</v>
  </rv>
  <rv s="2">
    <v>160</v>
  </rv>
  <rv s="0">
    <v>https://www.bing.com/financeapi/forcetrigger?t=b17tur&amp;q=XNYS%3aEVRG&amp;form=skydnc</v>
    <v>Learn more on Bing</v>
  </rv>
  <rv s="1">
    <v>en-US</v>
    <v>b17tur</v>
    <v>268435456</v>
    <v>1</v>
    <v>Powered by Refinitiv</v>
    <v>0</v>
    <v>Evergy, Inc. (XNAS:EVRG)</v>
    <v>2</v>
    <v>3</v>
    <v>Finance</v>
    <v>4</v>
    <v>85.27</v>
    <v>63.29</v>
    <v>0.55630000000000002</v>
    <v>0.25</v>
    <v>3.0490000000000001E-3</v>
    <v>USD</v>
    <v>Evergy, Inc. is a utility holding company. The Company operates primarily through its wholly owned subsidiaries,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owns 13.5% of Transource Energy, LLC (Transource) with the remaining 86.5% owned by AEP Transmission Holding Company, LLC. Transource is focused on the development of competitive electric transmission projects.</v>
    <v>4691</v>
    <v>Nasdaq Stock Market</v>
    <v>XNAS</v>
    <v>XNAS</v>
    <v>1200 Main St, KANSAS CITY, MO, 64105-2122 US</v>
    <v>82.27</v>
    <v>Electrical Utilities &amp; IPPs</v>
    <v>Stock</v>
    <v>46129.795945034377</v>
    <v>162</v>
    <v>81.05</v>
    <v>18940867225</v>
    <v>Evergy, Inc.</v>
    <v>Evergy, Inc.</v>
    <v>81.89</v>
    <v>22.460999999999999</v>
    <v>82</v>
    <v>82.25</v>
    <v>230284100</v>
    <v>EVRG</v>
    <v>Evergy, Inc. (XNAS:EVRG)</v>
    <v>1007855</v>
    <v>1763921</v>
    <v>2017</v>
  </rv>
  <rv s="2">
    <v>163</v>
  </rv>
  <rv s="0">
    <v>https://www.bing.com/financeapi/forcetrigger?t=a1shjc&amp;q=XNAS%3aEXC&amp;form=skydnc</v>
    <v>Learn more on Bing</v>
  </rv>
  <rv s="1">
    <v>en-US</v>
    <v>a1shjc</v>
    <v>268435456</v>
    <v>1</v>
    <v>Powered by Refinitiv</v>
    <v>0</v>
    <v>EXELON CORPORATION (XNAS:EXC)</v>
    <v>2</v>
    <v>3</v>
    <v>Finance</v>
    <v>4</v>
    <v>50.65</v>
    <v>41.704999999999998</v>
    <v>0.36130000000000001</v>
    <v>-0.51500000000000001</v>
    <v>-1.0822E-2</v>
    <v>USD</v>
    <v>Exelon Corporation is a utility services holding company engaged in the energy transmission and distribution businesses through its subsidiaries, Commonwealth Edison Company (ComEd), PECO Energy Company (PECO), Baltimore Gas and Electric Company (BGE), Potomac Electric Power Company (Pepco), Delmarva Power &amp; Light Company (DPL) and Atlantic City Electric Company (ACE). Its segments include ComEd, PECO, BGE, Pepco, DPL and ACE. ComEd segment is engaged in purchasing and regulating the retail sale of electricity. PECO segment is engaged in purchasing and regulating the retail sale of electricity and natural gas. Through its business services subsidiary, Exelon Business Services Company, LLC (BSC), it provides its subsidiaries with a variety of support services at cost, including legal, human resources, finance, information technology and supply management services. BGE segment is focused on transmission and distribution of electricity and distribution of natural gas to retail customers.</v>
    <v>20571</v>
    <v>Nasdaq Stock Market</v>
    <v>XNAS</v>
    <v>XNAS</v>
    <v>10 S. Dearborn Street, Po Box 805379, CHICAGO, IL, 60680-5379 US</v>
    <v>47.075000000000003</v>
    <v>Electrical Utilities &amp; IPPs</v>
    <v>Stock</v>
    <v>46129.795914374998</v>
    <v>165</v>
    <v>45.77</v>
    <v>48165963125</v>
    <v>EXELON CORPORATION</v>
    <v>EXELON CORPORATION</v>
    <v>46.06</v>
    <v>17.2102</v>
    <v>47.59</v>
    <v>47.075000000000003</v>
    <v>1023175000</v>
    <v>EXC</v>
    <v>EXELON CORPORATION (XNAS:EXC)</v>
    <v>10342088</v>
    <v>7803055</v>
    <v>1999</v>
  </rv>
  <rv s="2">
    <v>166</v>
  </rv>
  <rv s="0">
    <v>https://www.bing.com/financeapi/forcetrigger?t=a1squ2&amp;q=XNYS%3aFE&amp;form=skydnc</v>
    <v>Learn more on Bing</v>
  </rv>
  <rv s="1">
    <v>en-US</v>
    <v>a1squ2</v>
    <v>268435456</v>
    <v>1</v>
    <v>Powered by Refinitiv</v>
    <v>0</v>
    <v>FIRSTENERGY CORP. (XNYS:FE)</v>
    <v>2</v>
    <v>3</v>
    <v>Finance</v>
    <v>4</v>
    <v>52.34</v>
    <v>39.274999999999999</v>
    <v>0.53900000000000003</v>
    <v>-0.40500000000000003</v>
    <v>-8.0070000000000002E-3</v>
    <v>USD</v>
    <v>FirstEnergy Corp. and its subsidiaries are involved in the transmission, distribution, and generation of electricity through its segments: Distribution, Integrated and Stand-Alone Transmission. The Distribution Segment, which consists of the Ohio Companies and FirstEnergy Pennsylvania Electric Company (FE PA), distributes electricity in Ohio and Pennsylvania. The Integrated segment includes the distribution and transmission operations under Jersey Central Power &amp; Light Company (JCP&amp;L), Monongahela Power Company (MP) and The Potomac Edison Company (PE), as well as MP's regulated generation operations. The segment distributes electricity in New Jersey, West Virginia and Maryland, provides transmission infrastructure, and operates 3,604 MWs of regulated net maximum generation capacity. The Stand-Alone Transmission segment consists of its ownership in FET and KATCo, which includes transmission infrastructure owned and operated by the Transmission Companies and used to transmit electricity.</v>
    <v>11186</v>
    <v>New York Stock Exchange</v>
    <v>XNYS</v>
    <v>XNYS</v>
    <v>341 White Pond Drive, AKRON, OH, 44320 US</v>
    <v>50.42</v>
    <v>Electrical Utilities &amp; IPPs</v>
    <v>Stock</v>
    <v>46129.795865682812</v>
    <v>168</v>
    <v>49.39</v>
    <v>29021149755</v>
    <v>FIRSTENERGY CORP.</v>
    <v>FIRSTENERGY CORP.</v>
    <v>50.22</v>
    <v>28.434200000000001</v>
    <v>50.58</v>
    <v>50.174999999999997</v>
    <v>578398600</v>
    <v>FE</v>
    <v>FIRSTENERGY CORP. (XNYS:FE)</v>
    <v>3450961</v>
    <v>4171302</v>
    <v>1996</v>
  </rv>
  <rv s="2">
    <v>169</v>
  </rv>
  <rv s="0">
    <v>https://www.bing.com/financeapi/forcetrigger?t=a1tgf2&amp;q=XNYS%3aFTS&amp;form=skydnc</v>
    <v>Learn more on Bing</v>
  </rv>
  <rv s="1">
    <v>en-US</v>
    <v>a1tgf2</v>
    <v>268435456</v>
    <v>1</v>
    <v>Powered by Refinitiv</v>
    <v>0</v>
    <v>Fortis Inc. (XNYS:FTS)</v>
    <v>2</v>
    <v>12</v>
    <v>Finance</v>
    <v>4</v>
    <v>58.779899999999998</v>
    <v>45.865000000000002</v>
    <v>0.43149999999999999</v>
    <v>0.13</v>
    <v>2.2880000000000001E-3</v>
    <v>USD</v>
    <v>Fortis Inc. is a Canada-based diversified regulated electric and gas utility holding company. Its regulated utilities include ITC, UNS Energy, Central Hudson, FortisBC Energy Inc., FortisAlberta Inc., FortisBC Inc. and Other electric. The ITC includes Investment Holdings Inc., ITC Holdings Corp. and the electric transmission operations of its regulated operating subsidiaries, which include International Transmission Company, Michigan Electric Transmission Company, LLC, ITC Midwest LLC and ITC Great Plains, LLC. UNS Energy includes UNS Energy Corporation, which primarily includes Tucson Electric Power Company, UNS Electric, Inc. and UNS Gas, Inc. The Central Hudson includes CH Energy Group, Inc., which primarily includes Central Hudson Gas &amp; Electric Corporation. Other Electric include Eastern Canadian and Caribbean utilities, as follows: Newfoundland Power Inc., Maritime Electric Company, Limited, FortisOntario Inc., and others.</v>
    <v>9926</v>
    <v>New York Stock Exchange</v>
    <v>XNYS</v>
    <v>XNYS</v>
    <v>5 Springdale Street, Fortis Place, Suite 1100, ST. JOHNS, NL, A1B 3T2 CA</v>
    <v>57.024999999999999</v>
    <v>Electrical Utilities &amp; IPPs</v>
    <v>Stock</v>
    <v>46129.795874328127</v>
    <v>171</v>
    <v>56.24</v>
    <v>36179240000</v>
    <v>Fortis Inc.</v>
    <v>Fortis Inc.</v>
    <v>56.82</v>
    <v>22.9665</v>
    <v>56.82</v>
    <v>56.95</v>
    <v>509133000</v>
    <v>FTS</v>
    <v>Fortis Inc. (XNYS:FTS)</v>
    <v>427667</v>
    <v>864735</v>
    <v>1987</v>
  </rv>
  <rv s="2">
    <v>172</v>
  </rv>
  <rv s="0">
    <v>https://www.bing.com/financeapi/forcetrigger?t=a1u19c&amp;q=XNYS%3aGNE&amp;form=skydnc</v>
    <v>Learn more on Bing</v>
  </rv>
  <rv s="1">
    <v>en-US</v>
    <v>a1u19c</v>
    <v>268435456</v>
    <v>1</v>
    <v>Powered by Refinitiv</v>
    <v>0</v>
    <v>GENIE ENERGY LTD. (XNYS:GNE)</v>
    <v>2</v>
    <v>3</v>
    <v>Finance</v>
    <v>4</v>
    <v>28.47</v>
    <v>13.27</v>
    <v>0.1963</v>
    <v>0.19500000000000001</v>
    <v>1.4317E-2</v>
    <v>USD</v>
    <v>Genie Energy Ltd. is a retail energy and renewable energy solutions provider. Its segments include Genie Retail Energy division (GRE) and Genie Renewables division (GREW). The GRE segment supplies electricity, including electricity from renewable resources, and natural gas to residential and small business customers in the United States. It owns and operates retail energy providers (REPs), including IDT Energy (IDT Energy), Residents Energy (Residents Energy), Town Square Energy and Town Square Energy East (TSE), Southern Federal Power, Mirabito Natural Gas and Evergreen Gas &amp; Electric. Its REP businesses resell electricity and natural gas to residential and small business customers in the Eastern and Midwestern United States and Texas. The GREW develops, constructs and operates utility-scale solar energy projects, distributes solar panels, offers energy procurement and advisory services and also markets alternative products and services complementary to its energy offerings.</v>
    <v>186</v>
    <v>New York Stock Exchange</v>
    <v>XNYS</v>
    <v>XNYS</v>
    <v>520 Broad Street, NEWARK, NJ, 07012 US</v>
    <v>13.917</v>
    <v>Electrical Utilities &amp; IPPs</v>
    <v>Stock</v>
    <v>46129.795717383597</v>
    <v>174</v>
    <v>13.64</v>
    <v>366027734</v>
    <v>GENIE ENERGY LTD.</v>
    <v>GENIE ENERGY LTD.</v>
    <v>13.72</v>
    <v>48.8508</v>
    <v>13.62</v>
    <v>13.815</v>
    <v>26494950</v>
    <v>GNE</v>
    <v>GENIE ENERGY LTD. (XNYS:GNE)</v>
    <v>32302</v>
    <v>57994</v>
    <v>2011</v>
  </rv>
  <rv s="2">
    <v>175</v>
  </rv>
  <rv s="0">
    <v>https://www.bing.com/financeapi/forcetrigger?t=a1ukfr&amp;q=XNYS%3aHE&amp;form=skydnc</v>
    <v>Learn more on Bing</v>
  </rv>
  <rv s="1">
    <v>en-US</v>
    <v>a1ukfr</v>
    <v>268435456</v>
    <v>1</v>
    <v>Powered by Refinitiv</v>
    <v>0</v>
    <v>HAWAIIAN ELECTRIC INDUSTRIES, INC. (XNYS:HE)</v>
    <v>2</v>
    <v>3</v>
    <v>Finance</v>
    <v>4</v>
    <v>17.375</v>
    <v>10.029999999999999</v>
    <v>0.6038</v>
    <v>0.04</v>
    <v>2.5380000000000003E-3</v>
    <v>USD</v>
    <v>Hawaiian Electric Industries, Inc. is a holding company that provides energy services. The Company’s subsidiaries are principally engaged in electric utility and non-regulated renewable/sustainable infrastructure businesses operating in the State of Hawaii. Its electric utility, Hawaiian Electric Company, Inc. (Hawaiian Electric), supplies power to approximately 95% of Hawaii’s population. The Company operates through the electric utility segment. Hawaiian Electric and its operating utility subsidiaries, Hawaii Electric Light Company, Inc. (Hawaii Electric Light) and Maui Electric Company, Limited (Maui Electric), are regulated electric utilities that provide essential electric service to approximately 95% of Hawaii’s population through the operation of five separate grids that serve communities on the islands of Oahu, Hawaii, Maui, Lanai and Molokai. Its subsidiary, Pacific Current, LLC, invests in non-regulated clean energy and sustainable infrastructure in the State of Hawaii.</v>
    <v>2659</v>
    <v>New York Stock Exchange</v>
    <v>XNYS</v>
    <v>XNYS</v>
    <v>1001 Bishop Street, Suite 2900, HONOLULU, HI, 96813 US</v>
    <v>15.96</v>
    <v>Electrical Utilities &amp; IPPs</v>
    <v>Stock</v>
    <v>46129.795814385936</v>
    <v>177</v>
    <v>15.52</v>
    <v>2727403900</v>
    <v>HAWAIIAN ELECTRIC INDUSTRIES, INC.</v>
    <v>HAWAIIAN ELECTRIC INDUSTRIES, INC.</v>
    <v>15.775</v>
    <v>22.203499999999998</v>
    <v>15.76</v>
    <v>15.8</v>
    <v>172620500</v>
    <v>HE</v>
    <v>HAWAIIAN ELECTRIC INDUSTRIES, INC. (XNYS:HE)</v>
    <v>1103598</v>
    <v>2120867</v>
    <v>1981</v>
  </rv>
  <rv s="2">
    <v>178</v>
  </rv>
  <rv s="0">
    <v>https://www.bing.com/financeapi/forcetrigger?t=a1v9im&amp;q=XNYS%3aIDA&amp;form=skydnc</v>
    <v>Learn more on Bing</v>
  </rv>
  <rv s="1">
    <v>en-US</v>
    <v>a1v9im</v>
    <v>268435456</v>
    <v>1</v>
    <v>Powered by Refinitiv</v>
    <v>0</v>
    <v>IDACORP, INC. (XNYS:IDA)</v>
    <v>2</v>
    <v>3</v>
    <v>Finance</v>
    <v>4</v>
    <v>149.72999999999999</v>
    <v>108.15</v>
    <v>0.53339999999999999</v>
    <v>-0.28999999999999998</v>
    <v>-1.9580000000000001E-3</v>
    <v>USD</v>
    <v>IDACORP, Inc. is a holding company. The Company operates through its subsidiary, Idaho Power Company (Idaho Power). Idaho Power is an electric utility engaged in the generation, transmission, distribution, sale, and purchase of electric energy and capacity and is regulated by the state regulatory commissions of Idaho and Oregon and by the Federal Energy Regulatory Commission (FERC). Idaho Power provides electric utility service to approximately 664,000 retail customers in southern Idaho and eastern Oregon. Its customers are in food processing, electronics and general manufacturing, agriculture, health care, government, education, and information technology. Idaho Power provides irrigation customers with electric utility service to operate irrigation pumps during the agricultural growing season. Its other subsidiaries include IDACORP Financial Services, Inc. (IFS), an investor in affordable housing and other real estate tax credit investments, and others.</v>
    <v>2174</v>
    <v>New York Stock Exchange</v>
    <v>XNYS</v>
    <v>XNYS</v>
    <v>1221 West Idaho Street, BOISE, ID, 83702-5627 US</v>
    <v>148.44999999999999</v>
    <v>Electrical Utilities &amp; IPPs</v>
    <v>Stock</v>
    <v>46129.795720740622</v>
    <v>180</v>
    <v>145.37</v>
    <v>8188782311</v>
    <v>IDACORP, INC.</v>
    <v>IDACORP, INC.</v>
    <v>147.33000000000001</v>
    <v>25.019500000000001</v>
    <v>148.08000000000001</v>
    <v>147.79</v>
    <v>55408230</v>
    <v>IDA</v>
    <v>IDACORP, INC. (XNYS:IDA)</v>
    <v>217398</v>
    <v>477370</v>
    <v>1998</v>
  </rv>
  <rv s="2">
    <v>181</v>
  </rv>
  <rv s="0">
    <v>https://www.bing.com/financeapi/forcetrigger?t=a1wgpr&amp;q=XNYS%3aKEP&amp;form=skydnc</v>
    <v>Learn more on Bing</v>
  </rv>
  <rv s="1">
    <v>en-US</v>
    <v>a1wgpr</v>
    <v>268435456</v>
    <v>1</v>
    <v>Powered by Refinitiv</v>
    <v>0</v>
    <v>KOREA ELECTRIC POWER CORPORATION (XNYS:KEP)</v>
    <v>2</v>
    <v>3</v>
    <v>Finance</v>
    <v>4</v>
    <v>23.41</v>
    <v>8.56</v>
    <v>1.0118</v>
    <v>0.54279999999999995</v>
    <v>3.5569999999999997E-2</v>
    <v>USD</v>
    <v>Korea Electric Power Corp is a Korea-based company principally engaged in the sale and delivery of electricity. The Company operates its business through four segments. The Electricity Sale Business segment is engaged in the sale and delivery of electricity and the development of power resources, among others. The Nuclear Power Business segment is engaged in the nuclear power, hydropower and pumped power generation business. The Thermal Power Business segment is engaged in power generation business such as bituminous coal, anthracite coal, liquefied natural gas (LNG) and others. The Other Business segment is involved in the design of power plants, the maintenance of power generation facilities, the supply of nuclear fuel, the provision of power information and communications technologies (ICT) services, the operation of renewable and solar power generation businesses, and the emission of greenhouse gases.</v>
    <v>48809</v>
    <v>New York Stock Exchange</v>
    <v>XNYS</v>
    <v>XNYS</v>
    <v>(120 Bitgaram-dong) 55, Jeollyeok-ro, NAJU, JEOLLANAM-DO, 58322 KR</v>
    <v>16.190000000000001</v>
    <v>Electrical Utilities &amp; IPPs</v>
    <v>Stock</v>
    <v>46129.795804907029</v>
    <v>183</v>
    <v>15.725</v>
    <v>20289657398</v>
    <v>KOREA ELECTRIC POWER CORPORATION</v>
    <v>KOREA ELECTRIC POWER CORPORATION</v>
    <v>15.73</v>
    <v>3.4582000000000002</v>
    <v>15.26</v>
    <v>15.8028</v>
    <v>1283928000</v>
    <v>KEP</v>
    <v>KOREA ELECTRIC POWER CORPORATION (XNYS:KEP)</v>
    <v>696876</v>
    <v>730319</v>
    <v>1961</v>
  </rv>
  <rv s="2">
    <v>184</v>
  </rv>
  <rv s="0">
    <v>https://www.bing.com/financeapi/forcetrigger?t=a1x1mw&amp;q=XNAS%3aLNT&amp;form=skydnc</v>
    <v>Learn more on Bing</v>
  </rv>
  <rv s="1">
    <v>en-US</v>
    <v>a1x1mw</v>
    <v>268435456</v>
    <v>1</v>
    <v>Powered by Refinitiv</v>
    <v>0</v>
    <v>ALLIANT ENERGY CORPORATION (XNAS:LNT)</v>
    <v>2</v>
    <v>3</v>
    <v>Finance</v>
    <v>4</v>
    <v>74.400000000000006</v>
    <v>58.67</v>
    <v>0.57689999999999997</v>
    <v>0.01</v>
    <v>1.3740000000000001E-4</v>
    <v>USD</v>
    <v>Alliant Energy Corporation operates as a regulated investor-owned public utility holding company. Its primary focus is to provide regulated electric and natural gas service to its customers in the Midwest through its two public utility subsidiaries: Interstate Power and Light Company (IPL) and Wisconsin Power and Light Company (WPL). Its non-utility holdings are organized under Alliant Energy Finance, LLC. Its segments include IPL and WPL. IPL is a public utility engaged principally in the generation and distribution of electricity and the distribution and transportation of natural gas to retail customers in select markets in Iowa. WPL is a public utility engaged principally in the generation and distribution of electricity and the distribution and transportation of natural gas to retail customers in select markets in Wisconsin. WPL operates in municipalities pursuant to permits of indefinite duration and state statutes authorizing utility operation in areas annexed by a municipality.</v>
    <v>2948</v>
    <v>Nasdaq Stock Market</v>
    <v>XNAS</v>
    <v>XNAS</v>
    <v>4902 North Biltmore Lane, Suite 1000, MADISON, WI, 53718-2148 US</v>
    <v>72.784999999999997</v>
    <v>Electrical Utilities &amp; IPPs</v>
    <v>Stock</v>
    <v>46129.795814849218</v>
    <v>186</v>
    <v>71.73</v>
    <v>18797363670</v>
    <v>ALLIANT ENERGY CORPORATION</v>
    <v>ALLIANT ENERGY CORPORATION</v>
    <v>72.47</v>
    <v>23.154</v>
    <v>72.77</v>
    <v>72.78</v>
    <v>258276500</v>
    <v>LNT</v>
    <v>ALLIANT ENERGY CORPORATION (XNAS:LNT)</v>
    <v>946406</v>
    <v>1936741</v>
    <v>1981</v>
  </rv>
  <rv s="2">
    <v>187</v>
  </rv>
  <rv s="0">
    <v>https://www.bing.com/financeapi/forcetrigger?t=a1xjww&amp;q=XNAS%3aMGEE&amp;form=skydnc</v>
    <v>Learn more on Bing</v>
  </rv>
  <rv s="1">
    <v>en-US</v>
    <v>a1xjww</v>
    <v>268435456</v>
    <v>1</v>
    <v>Powered by Refinitiv</v>
    <v>0</v>
    <v>MGE ENERGY, INC. (XNAS:MGEE)</v>
    <v>2</v>
    <v>3</v>
    <v>Finance</v>
    <v>4</v>
    <v>94</v>
    <v>72.17</v>
    <v>0.75139999999999996</v>
    <v>-0.03</v>
    <v>-3.8809999999999995E-4</v>
    <v>USD</v>
    <v>MGE Energy, Inc. is a public utility holding company. The Company's segments include regulated electric utility operations; regulated gas utility operations; nonregulated energy operations, transmission investments, and all other. The regulated electric utility operations segment is engaged in generating, purchasing, and distributing electricity through Madison Gas and Electric Company (MGE). The regulated gas utility operations segment is engaged in purchasing and distributing natural gas through MGE. The nonregulated energy operations segment owns and leases electric generating capacity that assists MGE through MGE Energy's wholly owned subsidiaries MGE Power Elm Road and MGE Power West Campus. The transmission investments segment includes the investment in American Transmission Company LLC, which is engaged in the business of providing electric transmission services in Wisconsin, and ATC Holdco LLC, which facilitates out-of-state electric transmission development and investments.</v>
    <v>726</v>
    <v>Nasdaq Stock Market</v>
    <v>XNAS</v>
    <v>XNAS</v>
    <v>133 South Blair Street, Po Box 1231, MADISON, WI, 53701-1231 US</v>
    <v>77.504999999999995</v>
    <v>Electrical Utilities &amp; IPPs</v>
    <v>Stock</v>
    <v>46129.795789687501</v>
    <v>189</v>
    <v>76.05</v>
    <v>2839485788</v>
    <v>MGE ENERGY, INC.</v>
    <v>MGE ENERGY, INC.</v>
    <v>77.47</v>
    <v>20.7895</v>
    <v>77.290000000000006</v>
    <v>77.260000000000005</v>
    <v>36752340</v>
    <v>MGEE</v>
    <v>MGE ENERGY, INC. (XNAS:MGEE)</v>
    <v>97681</v>
    <v>253926</v>
    <v>2001</v>
  </rv>
  <rv s="2">
    <v>190</v>
  </rv>
  <rv s="0">
    <v>https://www.bing.com/financeapi/forcetrigger?t=a1ye2w&amp;q=XNYS%3aNEE&amp;form=skydnc</v>
    <v>Learn more on Bing</v>
  </rv>
  <rv s="1">
    <v>en-US</v>
    <v>a1ye2w</v>
    <v>268435456</v>
    <v>1</v>
    <v>Powered by Refinitiv</v>
    <v>0</v>
    <v>NEXTERA ENERGY, INC. (XNYS:NEE)</v>
    <v>2</v>
    <v>3</v>
    <v>Finance</v>
    <v>4</v>
    <v>96.204999999999998</v>
    <v>63.64</v>
    <v>0.6976</v>
    <v>-0.05</v>
    <v>-5.4449999999999995E-4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17400</v>
    <v>New York Stock Exchange</v>
    <v>XNYS</v>
    <v>XNYS</v>
    <v>700 Universe Blvd, JUNO BEACH, FL, 33408 US</v>
    <v>91.84</v>
    <v>Electrical Utilities &amp; IPPs</v>
    <v>Stock</v>
    <v>46129.795978680471</v>
    <v>192</v>
    <v>90.46</v>
    <v>191389109340</v>
    <v>NEXTERA ENERGY, INC.</v>
    <v>NEXTERA ENERGY, INC.</v>
    <v>91.06</v>
    <v>27.803699999999999</v>
    <v>91.83</v>
    <v>91.78</v>
    <v>2085303000</v>
    <v>NEE</v>
    <v>NEXTERA ENERGY, INC. (XNYS:NEE)</v>
    <v>4530812</v>
    <v>8640342</v>
    <v>1984</v>
  </rv>
  <rv s="2">
    <v>193</v>
  </rv>
  <rv s="0">
    <v>https://www.bing.com/financeapi/forcetrigger?t=a1ypc7&amp;q=XNYS%3aNRG&amp;form=skydnc</v>
    <v>Learn more on Bing</v>
  </rv>
  <rv s="1">
    <v>en-US</v>
    <v>a1ypc7</v>
    <v>268435456</v>
    <v>1</v>
    <v>Powered by Refinitiv</v>
    <v>0</v>
    <v>NRG ENERGY, INC. (XNYS:NRG)</v>
    <v>2</v>
    <v>3</v>
    <v>Finance</v>
    <v>4</v>
    <v>189.96</v>
    <v>90.8429</v>
    <v>1.4067000000000001</v>
    <v>-0.51500000000000001</v>
    <v>-3.0559999999999997E-3</v>
    <v>USD</v>
    <v>NRG Energy, Inc. is an energy and home services company. The Company’s businesses are the sale of electricity and natural gas to residential, commercial, and industrial and wholesale customers, supported by its wholesale electric generation, as well as the sale of smart home products and services. Across the United States and Canada, the Company delivers sustainable solutions, predominately under brand names such as NRG, Reliant, Direct Energy, Green Mountain Energy, and Vivint. Its segments include Texas, East, West/Services/Other, Vivint Smart Home and Corporate activities. It sells a variety of products to residential and small commercial customers, including retail electricity and energy management, natural gas, line and surge protection products and home protection products, repair and maintenance, and carbon offsets. It owns and leases a diversified wholesale generation portfolio with approximately 13 gigawatts of fossil fuel and renewable generation capacity at 18 plants.</v>
    <v>16702</v>
    <v>New York Stock Exchange</v>
    <v>XNYS</v>
    <v>XNYS</v>
    <v>910 Louisiana Street, HOUSTON, TX, 77002 US</v>
    <v>171.35</v>
    <v>Electrical Utilities &amp; IPPs</v>
    <v>Stock</v>
    <v>46129.795961435157</v>
    <v>195</v>
    <v>166.29</v>
    <v>35676015957</v>
    <v>NRG ENERGY, INC.</v>
    <v>NRG ENERGY, INC.</v>
    <v>169.27</v>
    <v>42.592500000000001</v>
    <v>168.5</v>
    <v>167.98500000000001</v>
    <v>212376200</v>
    <v>NRG</v>
    <v>NRG ENERGY, INC. (XNYS:NRG)</v>
    <v>2250107</v>
    <v>2385215</v>
    <v>1992</v>
  </rv>
  <rv s="2">
    <v>196</v>
  </rv>
  <rv s="0">
    <v>https://www.bing.com/financeapi/forcetrigger?t=a1z4xm&amp;q=XNYS%3aOGE&amp;form=skydnc</v>
    <v>Learn more on Bing</v>
  </rv>
  <rv s="1">
    <v>en-US</v>
    <v>a1z4xm</v>
    <v>268435456</v>
    <v>1</v>
    <v>Powered by Refinitiv</v>
    <v>0</v>
    <v>OGE ENERGY CORP. (XNYS:OGE)</v>
    <v>2</v>
    <v>3</v>
    <v>Finance</v>
    <v>4</v>
    <v>50.13</v>
    <v>41.695</v>
    <v>0.55410000000000004</v>
    <v>-0.315</v>
    <v>-6.4790000000000004E-3</v>
    <v>USD</v>
    <v>OGE Energy Corp. is a holding company whose primary investment provides electricity in Oklahoma and western Arkansas. The Company's electrical operations are conducted through its wholly owned subsidiary, Oklahoma Gas and Electric Company (OG&amp;E), which generates, transmits, distributes, and sells electric energy in Oklahoma and western Arkansas. OG&amp;E provides retail electric service to approximately 913,000 customers in Oklahoma and western Arkansas throughout a service area that covers over 30,000 square miles, including Oklahoma City, Fort Smith, Arkansas, and other large communities with their contiguous rural and suburban areas. The Company’s other operations primarily include the operations of the holding company and other energy-related investments. It offers residential and business solutions. Its residential solutions include start/stop/transfer, bill pay, billing &amp; payment, rate plans, myOGEalerts, silver energy, construction services and others.</v>
    <v>2248</v>
    <v>New York Stock Exchange</v>
    <v>XNYS</v>
    <v>XNYS</v>
    <v>321 North Harvey, P.O. Box 321, OKLAHOMA CITY, OK, 73101-0321 US</v>
    <v>48.37</v>
    <v>Electrical Utilities &amp; IPPs</v>
    <v>Stock</v>
    <v>46129.795960810159</v>
    <v>198</v>
    <v>47.774999999999999</v>
    <v>9968867087</v>
    <v>OGE ENERGY CORP.</v>
    <v>OGE ENERGY CORP.</v>
    <v>48.25</v>
    <v>20.765599999999999</v>
    <v>48.62</v>
    <v>48.305</v>
    <v>206373400</v>
    <v>OGE</v>
    <v>OGE ENERGY CORP. (XNYS:OGE)</v>
    <v>721595</v>
    <v>1744317</v>
    <v>1995</v>
  </rv>
  <rv s="2">
    <v>199</v>
  </rv>
  <rv s="0">
    <v>https://www.bing.com/financeapi/forcetrigger?t=a1zdlh&amp;q=XNAS%3aOTTR&amp;form=skydnc</v>
    <v>Learn more on Bing</v>
  </rv>
  <rv s="1">
    <v>en-US</v>
    <v>a1zdlh</v>
    <v>268435456</v>
    <v>1</v>
    <v>Powered by Refinitiv</v>
    <v>0</v>
    <v>Otter Tail Corporation (XNAS:OTTR)</v>
    <v>2</v>
    <v>3</v>
    <v>Finance</v>
    <v>4</v>
    <v>92.24</v>
    <v>73.739999999999995</v>
    <v>0.46989999999999998</v>
    <v>0.89500000000000002</v>
    <v>1.0230999999999999E-2</v>
    <v>USD</v>
    <v>Otter Tail Corporation is a holding company which invests in a portfolio of diversified operations, including an electric utility and manufacturing and plastic pipe businesses. The Company operates through three segments: Electric, Manufacturing and Plastics. The Electric segment includes the production, transmission, distribution and sale of electric energy in Minnesota, North Dakota and South Dakota by the Company. The Manufacturing segment consists of businesses in manufacturing activities, including contract machining, metal parts stamping, fabrication and painting, and production of plastic thermoformed horticultural containers, life science and industrial packaging, and material handling components. These businesses have manufacturing facilities in Georgia, Illinois and Minnesota. The Plastics segment consists of businesses producing PVC pipe at plants in North Dakota and Arizona. The PVC pipe is sold primarily in the western half of the United States and Canada.</v>
    <v>2198</v>
    <v>Nasdaq Stock Market</v>
    <v>XNAS</v>
    <v>XNAS</v>
    <v>P.O. Box 496, 215 S. Cascade Street, FERGUS FALLS, MN, 56538-0496 US</v>
    <v>89</v>
    <v>Electrical Utilities &amp; IPPs</v>
    <v>Stock</v>
    <v>46129.795915277347</v>
    <v>201</v>
    <v>87.48</v>
    <v>3707642330</v>
    <v>Otter Tail Corporation</v>
    <v>Otter Tail Corporation</v>
    <v>88.22</v>
    <v>13.4907</v>
    <v>87.48</v>
    <v>88.375</v>
    <v>41953520</v>
    <v>OTTR</v>
    <v>Otter Tail Corporation (XNAS:OTTR)</v>
    <v>106843</v>
    <v>276458</v>
    <v>2009</v>
  </rv>
  <rv s="2">
    <v>202</v>
  </rv>
  <rv s="0">
    <v>http://en.wikipedia.org/wiki/Public_domain</v>
    <v>Public domain</v>
  </rv>
  <rv s="0">
    <v>http://zh.wikipedia.org/wiki/太平洋瓦電公司</v>
    <v>Wikipedia</v>
  </rv>
  <rv s="6">
    <v>204</v>
    <v>205</v>
  </rv>
  <rv s="7">
    <v>17</v>
    <v>https://www.bing.com/th?id=AMMS_d7c2863336a8698ebd1054cdf3b7bcff&amp;qlt=95</v>
    <v>206</v>
    <v>0</v>
    <v>https://www.bing.com/images/search?form=xlimg&amp;q=pacific+gas+and+electric+company</v>
    <v>Image of PG&amp;E CORPORATION</v>
  </rv>
  <rv s="0">
    <v>https://www.bing.com/financeapi/forcetrigger?t=a1zkar&amp;q=XNYS%3aPCG&amp;form=skydnc</v>
    <v>Learn more on Bing</v>
  </rv>
  <rv s="8">
    <v>en-US</v>
    <v>a1zkar</v>
    <v>268435456</v>
    <v>1</v>
    <v>Powered by Refinitiv</v>
    <v>13</v>
    <v>PG&amp;E CORPORATION (XNYS:PCG)</v>
    <v>15</v>
    <v>16</v>
    <v>Finance</v>
    <v>4</v>
    <v>19.155000000000001</v>
    <v>12.97</v>
    <v>0.3387</v>
    <v>-0.14499999999999999</v>
    <v>-8.3479999999999995E-3</v>
    <v>USD</v>
    <v>PG&amp;E Corporation is a holding company. The Company's primary operating subsidiary is Pacific Gas and Electric Company (the Utility), a public utility operating in Northern and Central California. The Utility is engaged in the sale and delivery of electricity and natural gas to customers. The Utility generates electricity and provides electric transmission and distribution services throughout its service area in northern and central California to residential, commercial, industrial, and agricultural customers. The Utility provides electricity, transmission, and distribution services in its service area. The Utility owns approximately 18,000 circuit miles of interconnected transmission lines operating at voltages ranging from 60 kilovolts (kV) to 500 kV. The Utility also operates 33 electric transmission substations with a capacity of approximately 67,000 megavolt amperes (MVA). Customers can also obtain electricity from alternative providers such as municipalities (CCAs).</v>
    <v>10</v>
    <v>New York Stock Exchange</v>
    <v>XNYS</v>
    <v>XNYS</v>
    <v>300 Lakeside Drive, OAKLAND, CA, 94612 US</v>
    <v>17.34</v>
    <v>207</v>
    <v>Electrical Utilities &amp; IPPs</v>
    <v>Stock</v>
    <v>46129.795799421096</v>
    <v>208</v>
    <v>17.02</v>
    <v>37933239500</v>
    <v>PG&amp;E CORPORATION</v>
    <v>PG&amp;E CORPORATION</v>
    <v>17.25</v>
    <v>14.7879</v>
    <v>17.37</v>
    <v>17.225000000000001</v>
    <v>2202220000</v>
    <v>PCG</v>
    <v>PG&amp;E CORPORATION (XNYS:PCG)</v>
    <v>12356295</v>
    <v>23528237</v>
    <v>1995</v>
  </rv>
  <rv s="2">
    <v>209</v>
  </rv>
  <rv s="0">
    <v>https://www.bing.com/financeapi/forcetrigger?t=a2139c&amp;q=XNYS%3aPNW&amp;form=skydnc</v>
    <v>Learn more on Bing</v>
  </rv>
  <rv s="1">
    <v>en-US</v>
    <v>a2139c</v>
    <v>268435456</v>
    <v>1</v>
    <v>Powered by Refinitiv</v>
    <v>0</v>
    <v>PINNACLE WEST CAPITAL CORPORATION (XNYS:PNW)</v>
    <v>2</v>
    <v>3</v>
    <v>Finance</v>
    <v>4</v>
    <v>104.92</v>
    <v>85.322999999999993</v>
    <v>0.46820000000000001</v>
    <v>-5.5E-2</v>
    <v>-5.2800000000000004E-4</v>
    <v>USD</v>
    <v>Pinnacle West Capital Corporation is an energy holding company that conducts business through its subsidiaries, Arizona Public Service Company (APS), El Dorado Investment Company (El Dorado) and Pinnacle West Power, LLC. The Company's business segment is its regulated electricity segment, which consists of traditional regulated retail and wholesale electricity businesses (primarily electric service to Native Load customers) and related activities, and includes electricity generation, transmission, and distribution. APS provides electric service to approximately 1.4 million customers. APS is also the operator and co-owner of Palo Verde, a primary source of electricity for the southwest United States and the nuclear power plant in the United States. El Dorado owns debt investments and minority interests in several energy-related investments and Arizona community-based ventures. Palo Verde is a three-unit nuclear power plant located approximately 50 miles west of Phoenix, Arizona.</v>
    <v>94</v>
    <v>New York Stock Exchange</v>
    <v>XNYS</v>
    <v>XNYS</v>
    <v>400 North 5th Street, PHOENIX, AZ, 85004 US</v>
    <v>104.28</v>
    <v>Electrical Utilities &amp; IPPs</v>
    <v>Stock</v>
    <v>46129.795758645312</v>
    <v>211</v>
    <v>102.96</v>
    <v>12600590755</v>
    <v>PINNACLE WEST CAPITAL CORPORATION</v>
    <v>PINNACLE WEST CAPITAL CORPORATION</v>
    <v>103.99</v>
    <v>20.594799999999999</v>
    <v>104.17</v>
    <v>104.11499999999999</v>
    <v>121025700</v>
    <v>PNW</v>
    <v>PINNACLE WEST CAPITAL CORPORATION (XNYS:PNW)</v>
    <v>669100</v>
    <v>1091096</v>
    <v>1985</v>
  </rv>
  <rv s="2">
    <v>212</v>
  </rv>
  <rv s="0">
    <v>https://www.bing.com/financeapi/forcetrigger?t=a213qh&amp;q=XNYS%3aPOR&amp;form=skydnc</v>
    <v>Learn more on Bing</v>
  </rv>
  <rv s="1">
    <v>en-US</v>
    <v>a213qh</v>
    <v>268435456</v>
    <v>1</v>
    <v>Powered by Refinitiv</v>
    <v>0</v>
    <v>PORTLAND GENERAL ELECTRIC COMPANY (XNYS:POR)</v>
    <v>2</v>
    <v>3</v>
    <v>Finance</v>
    <v>4</v>
    <v>54.62</v>
    <v>39.545000000000002</v>
    <v>0.59399999999999997</v>
    <v>-0.26</v>
    <v>-4.9399999999999999E-3</v>
    <v>USD</v>
    <v>Portland General Electric Company is an integrated energy company that generates, transmits and distributes electricity. The Company is engaged in the generation, wholesale purchase and sale, transmission, distribution, and retail sale of electricity to customers in the state of Oregon (State). The Company participates in the wholesale market through the purchase and sale of electricity and natural gas in an effort to obtain reasonably-priced power to serve its retail customers. The Company meets its retail load requirement with both Company-owned generation and power purchased on the wholesale market. The Company has five natural gas-fired generating facilities: PW1, PW2, Beaver, Coyote Springs Unit 1 (Coyote Springs), and Carty Generating Station (Carty). It owns and operates two wind farms, Biglow Canyon Wind Farm (Biglow Canyon) and Tucannon River Wind Farm (Tucannon River). Biglow Canyon is located in Sherman County, Oregon. Tucannon River is located in southeastern Washington.</v>
    <v>2877</v>
    <v>New York Stock Exchange</v>
    <v>XNYS</v>
    <v>XNYS</v>
    <v>121 Sw Salmon St, 1Wtc1301, PORTLAND, OR, 97204 US</v>
    <v>52.44</v>
    <v>Electrical Utilities &amp; IPPs</v>
    <v>Stock</v>
    <v>46129.795923610938</v>
    <v>214</v>
    <v>51.51</v>
    <v>6060622990</v>
    <v>PORTLAND GENERAL ELECTRIC COMPANY</v>
    <v>PORTLAND GENERAL ELECTRIC COMPANY</v>
    <v>52.405000000000001</v>
    <v>18.892499999999998</v>
    <v>52.63</v>
    <v>52.37</v>
    <v>115727000</v>
    <v>POR</v>
    <v>PORTLAND GENERAL ELECTRIC COMPANY (XNYS:POR)</v>
    <v>629799</v>
    <v>1218123</v>
    <v>1930</v>
  </rv>
  <rv s="2">
    <v>215</v>
  </rv>
  <rv s="0">
    <v>https://www.bing.com/financeapi/forcetrigger?t=a214vh&amp;q=XNYS%3aPPL&amp;form=skydnc</v>
    <v>Learn more on Bing</v>
  </rv>
  <rv s="1">
    <v>en-US</v>
    <v>a214vh</v>
    <v>268435456</v>
    <v>1</v>
    <v>Powered by Refinitiv</v>
    <v>0</v>
    <v>PPL CORPORATION (XNYS:PPL)</v>
    <v>2</v>
    <v>3</v>
    <v>Finance</v>
    <v>4</v>
    <v>40.104999999999997</v>
    <v>33.115000000000002</v>
    <v>0.67600000000000005</v>
    <v>-0.16500000000000001</v>
    <v>-4.1939999999999998E-3</v>
    <v>USD</v>
    <v>PPL Corporation is an energy company. The Company is focused on providing electricity and natural gas in the United States. The Company operates through three segments: Kentucky Regulated, Pennsylvania Regulated, and Rhode Island Regulated. The Kentucky Regulated segment consists primarily of the regulated electricity generation, transmission and distribution operations conducted by Louisville Gas &amp; Electric Company (LG&amp;E) and Kentucky Utilities Company (KU), as well as LG&amp;E's regulated distribution and sale of natural gas. LG&amp;E and KU are engaged in the regulated generation, transmission, distribution and sale of electricity in Kentucky and, in KU's case, also Virginia. The Pennsylvania Regulated segment includes the regulated electricity transmission and distribution operations of PPL Electric. The Rhode Island Regulated segment includes the regulated electricity transmission and distribution operations and regulated distribution and sale of natural gas conducted by RIE.</v>
    <v>6546</v>
    <v>New York Stock Exchange</v>
    <v>XNYS</v>
    <v>XNYS</v>
    <v>645 Hamilton Street, ALLENTOWN, PA, 18101-1179 US</v>
    <v>39.369999999999997</v>
    <v>Multiline Utilities</v>
    <v>Stock</v>
    <v>46129.795976457812</v>
    <v>217</v>
    <v>38.590000000000003</v>
    <v>29466067792</v>
    <v>PPL CORPORATION</v>
    <v>PPL CORPORATION</v>
    <v>39.119999999999997</v>
    <v>24.6523</v>
    <v>39.340000000000003</v>
    <v>39.174999999999997</v>
    <v>752165100</v>
    <v>PPL</v>
    <v>PPL CORPORATION (XNYS:PPL)</v>
    <v>3619906</v>
    <v>6647082</v>
    <v>1994</v>
  </rv>
  <rv s="2">
    <v>218</v>
  </rv>
  <rv s="0">
    <v>https://www.bing.com/financeapi/forcetrigger?t=a23a5r&amp;q=XNYS%3aSO&amp;form=skydnc</v>
    <v>Learn more on Bing</v>
  </rv>
  <rv s="1">
    <v>en-US</v>
    <v>a23a5r</v>
    <v>268435456</v>
    <v>1</v>
    <v>Powered by Refinitiv</v>
    <v>0</v>
    <v>THE SOUTHERN COMPANY (XNYS:SO)</v>
    <v>2</v>
    <v>3</v>
    <v>Finance</v>
    <v>4</v>
    <v>100.83499999999999</v>
    <v>83.09</v>
    <v>0.36070000000000002</v>
    <v>-0.28999999999999998</v>
    <v>-3.0559999999999997E-3</v>
    <v>USD</v>
    <v>The Southern Company is an energy provider. The Company owns three traditional electric operating companies, Southern Power Company and Southern Company Gas. The traditional electric operating companies-Alabama Power, Georgia Power and Mississippi Power-are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 Illinois, Georgia, Virginia, and Tennessee, through the natural gas distribution utilities. Southern Company Gas is also involved in several other businesses that are complementary to the distribution of natural gas.</v>
    <v>29800</v>
    <v>New York Stock Exchange</v>
    <v>XNYS</v>
    <v>XNYS</v>
    <v>30 Ivan Allen Jr. Blvd., N.W., ATLANTA, GA, 30308 US</v>
    <v>94.644999999999996</v>
    <v>Electrical Utilities &amp; IPPs</v>
    <v>Stock</v>
    <v>46129.795997916408</v>
    <v>220</v>
    <v>93.31</v>
    <v>106654231440</v>
    <v>THE SOUTHERN COMPANY</v>
    <v>THE SOUTHERN COMPANY</v>
    <v>94.22</v>
    <v>24.153700000000001</v>
    <v>94.9</v>
    <v>94.61</v>
    <v>1127304000</v>
    <v>SO</v>
    <v>THE SOUTHERN COMPANY (XNYS:SO)</v>
    <v>2394983</v>
    <v>5018705</v>
    <v>1945</v>
  </rv>
  <rv s="2">
    <v>221</v>
  </rv>
  <rv s="0">
    <v>https://www.bing.com/financeapi/forcetrigger?t=ay4lu2&amp;q=XNAS%3aXEL&amp;form=skydnc</v>
    <v>Learn more on Bing</v>
  </rv>
  <rv s="1">
    <v>en-US</v>
    <v>ay4lu2</v>
    <v>268435456</v>
    <v>1</v>
    <v>Powered by Refinitiv</v>
    <v>0</v>
    <v>Xcel Energy Inc. (XNAS:XEL)</v>
    <v>2</v>
    <v>3</v>
    <v>Finance</v>
    <v>4</v>
    <v>84.23</v>
    <v>65.209999999999994</v>
    <v>0.41349999999999998</v>
    <v>1.4999999999999999E-2</v>
    <v>1.851E-4</v>
    <v>USD</v>
    <v>Xcel Energy Inc. is an electric and natural gas delivery company. The Company provides a comprehensive portfolio of energy-related products and services to approximately 3.9 million electric customers and 2.2 million natural gas customers through four utility subsidiaries, NSP-Minnesota, NSP-Wisconsin, PSCo and SPS. The Company operates through two segments. Its regulated electric utility segment generates, purchases, transmits, distributes and sells electricity in Colorado, Michigan, Minnesota, New Mexico, North Dakota, South Dakota, Texas and Wisconsin. In addition, this segment includes sales for resale and provides wholesale transmission service to various entities in the United States. The regulated electric utility segment also includes wholesale commodity and trading operations. Its regulated natural gas utility segment purchases, transports, stores, distributes and sells natural gas primarily in portions of Colorado, Michigan, Minnesota, North Dakota and Wisconsin.</v>
    <v>11534</v>
    <v>Nasdaq Stock Market</v>
    <v>XNAS</v>
    <v>XNAS</v>
    <v>414 Nicollet Mall, MINNEAPOLIS, MN, 55401 US</v>
    <v>81.260000000000005</v>
    <v>Electrical Utilities &amp; IPPs</v>
    <v>Stock</v>
    <v>46129.795940068747</v>
    <v>223</v>
    <v>79.81</v>
    <v>50597708743</v>
    <v>Xcel Energy Inc.</v>
    <v>Xcel Energy Inc.</v>
    <v>81.11</v>
    <v>23.674099999999999</v>
    <v>81.05</v>
    <v>81.064999999999998</v>
    <v>624162200</v>
    <v>XEL</v>
    <v>Xcel Energy Inc. (XNAS:XEL)</v>
    <v>2071233</v>
    <v>4530132</v>
    <v>1909</v>
  </rv>
  <rv s="2">
    <v>224</v>
  </rv>
  <rv s="0">
    <v>https://www.bing.com/financeapi/forcetrigger?t=a23ih7&amp;q=XNYS%3aSQM&amp;form=skydnc</v>
    <v>Learn more on Bing</v>
  </rv>
  <rv s="1">
    <v>en-US</v>
    <v>a23ih7</v>
    <v>268435456</v>
    <v>1</v>
    <v>Powered by Refinitiv</v>
    <v>0</v>
    <v>Sociedad Quimica y Minera de Chile SA (XNYS:SQM)</v>
    <v>2</v>
    <v>3</v>
    <v>Finance</v>
    <v>4</v>
    <v>95.46</v>
    <v>29.36</v>
    <v>1.0677000000000001</v>
    <v>-5.8049999999999997</v>
    <v>-6.0907000000000003E-2</v>
    <v>USD</v>
    <v>Sociedad Quimica y Minera de Chile SA (SQM), is a producer of potassium nitrate and iodine. The Company produces specialty plant nutrients, iodine derivatives, lithium and its derivatives, potassium chloride, potassium sulfate and certain industrial chemicals. Its segments include specialty plant nutrients, industrial chemicals, iodine and derivatives, lithium and derivatives, potassium, and other products and services. Specialty plant nutrients are fertilizers that enable farmers to improve yields. Industrial chemicals have a range of applications in chemical processes, such as the manufacturing of glass and industrial nitrates. Iodine and its derivatives are used in the X-ray contrast media and biocides industries, among others. Lithium and its derivatives are used in batteries, greases and frits for production of ceramics. Potassium chloride is a commodity fertilizer that is produced and sold by the Company across the world.</v>
    <v>7739</v>
    <v>New York Stock Exchange</v>
    <v>XNYS</v>
    <v>XNYS</v>
    <v>El Trovador 4285 10th Floor, SANTIAGO, 7550079 CL</v>
    <v>94.05</v>
    <v>Chemicals</v>
    <v>Stock</v>
    <v>46129.795925578124</v>
    <v>226</v>
    <v>88</v>
    <v>25566011289</v>
    <v>Sociedad Quimica y Minera de Chile SA</v>
    <v>Sociedad Quimica y Minera de Chile SA</v>
    <v>93.2</v>
    <v>42.1676</v>
    <v>95.31</v>
    <v>89.504999999999995</v>
    <v>285637800</v>
    <v>SQM</v>
    <v>Sociedad Quimica y Minera de Chile SA (XNYS:SQM)</v>
    <v>1738367</v>
    <v>1375150</v>
    <v>1968</v>
  </rv>
  <rv s="2">
    <v>227</v>
  </rv>
  <rv s="0">
    <v>https://www.bing.com/financeapi/forcetrigger?t=a1ptk2&amp;q=XNYS%3aCLH&amp;form=skydnc</v>
    <v>Learn more on Bing</v>
  </rv>
  <rv s="1">
    <v>en-US</v>
    <v>a1ptk2</v>
    <v>268435456</v>
    <v>1</v>
    <v>Powered by Refinitiv</v>
    <v>0</v>
    <v>CLEAN HARBORS, INC. (XNYS:CLH)</v>
    <v>2</v>
    <v>3</v>
    <v>Finance</v>
    <v>4</v>
    <v>316.98</v>
    <v>201.34</v>
    <v>0.91</v>
    <v>3.02</v>
    <v>1.0181000000000001E-2</v>
    <v>USD</v>
    <v>Clean Harbors, Inc. is a provider of environmental and industrial services. The Company delivers a range of services, such as end-to-end hazardous waste management, emergency spill response, industrial cleaning and maintenance, and recycling services. Its Environmental Services segment offers an array of services to customers. It collects, transports, treats and disposes of hazardous and non-hazardous waste through its network of waste disposal facilities, including incinerators, landfills, treatment, storage and disposal facilities (TSDFs), wastewater treatment facilities and solvent recycling centers. Its Safety-Kleen Sustainability Solutions (SKSS) segment offerings span the lifecycle of sustainable lubricant products. It collects used oil which serves as feedstock for its oil re-refineries. At these facilities, it manufactures, formulates and packages lubricants which are returned to the marketplace. It also provides parts washers and environmental services to various customers.</v>
    <v>22155</v>
    <v>New York Stock Exchange</v>
    <v>XNYS</v>
    <v>XNYS</v>
    <v>42 Longwater Drive, NORWELL, MA, 02061 US</v>
    <v>302.82</v>
    <v>Professional &amp; Commercial Services</v>
    <v>Stock</v>
    <v>46129.795736260938</v>
    <v>229</v>
    <v>294.62</v>
    <v>15975378288</v>
    <v>CLEAN HARBORS, INC.</v>
    <v>CLEAN HARBORS, INC.</v>
    <v>294.62</v>
    <v>41.140900000000002</v>
    <v>296.63</v>
    <v>299.64999999999998</v>
    <v>53313460</v>
    <v>CLH</v>
    <v>CLEAN HARBORS, INC. (XNYS:CLH)</v>
    <v>257679</v>
    <v>524105</v>
    <v>1987</v>
  </rv>
  <rv s="2">
    <v>230</v>
  </rv>
  <rv s="0">
    <v>https://www.bing.com/financeapi/forcetrigger?t=a1qmyc&amp;q=XNAS%3aCWST&amp;form=skydnc</v>
    <v>Learn more on Bing</v>
  </rv>
  <rv s="1">
    <v>en-US</v>
    <v>a1qmyc</v>
    <v>268435456</v>
    <v>1</v>
    <v>Powered by Refinitiv</v>
    <v>0</v>
    <v>CASELLA WASTE SYSTEMS, INC. (XNAS:CWST)</v>
    <v>2</v>
    <v>3</v>
    <v>Finance</v>
    <v>4</v>
    <v>121.24</v>
    <v>74.05</v>
    <v>0.81869999999999998</v>
    <v>-0.64</v>
    <v>-7.796E-3</v>
    <v>USD</v>
    <v>Casella Waste Systems, Inc. is a regional, vertically integrated solid waste services company. The Company provides resource management and services to residential, commercial, municipal, institutional, and industrial customers, primarily in the areas of solid waste collection and disposal, transfer, recycling, and organics services. It also holds collection operations across eastern Pennsylvania and western New Jersey. It manages its solid waste operations on a geographic basis through three regional operating segments: the Eastern, Western and Mid-Atlantic regions, each of which provides a comprehensive range of non-hazardous solid waste services. It manages its resource renewal operations through the Resource Solutions operating segment, which leverages its core competencies in materials processing, industrial recycling, organics and resource management service offerings to deliver comprehensive solutions for its commercial, municipal, institutional and industrial customers.</v>
    <v>5600</v>
    <v>Nasdaq Stock Market</v>
    <v>XNAS</v>
    <v>XNAS</v>
    <v>25 Greens Hill Road, RUTLAND, VT, 05701 US</v>
    <v>83.42</v>
    <v>Professional &amp; Commercial Services</v>
    <v>Stock</v>
    <v>46129.79593115703</v>
    <v>232</v>
    <v>80.510000000000005</v>
    <v>5173278016</v>
    <v>CASELLA WASTE SYSTEMS, INC.</v>
    <v>CASELLA WASTE SYSTEMS, INC.</v>
    <v>82.26</v>
    <v>682.16079999999999</v>
    <v>82.09</v>
    <v>81.45</v>
    <v>63514770</v>
    <v>CWST</v>
    <v>CASELLA WASTE SYSTEMS, INC. (XNAS:CWST)</v>
    <v>480555</v>
    <v>828113</v>
    <v>1993</v>
  </rv>
  <rv s="2">
    <v>233</v>
  </rv>
  <rv s="0">
    <v>https://www.bing.com/financeapi/forcetrigger?t=btx77w&amp;q=XNYS%3aGFL&amp;form=skydnc</v>
    <v>Learn more on Bing</v>
  </rv>
  <rv s="1">
    <v>en-US</v>
    <v>btx77w</v>
    <v>268435456</v>
    <v>1</v>
    <v>Powered by Refinitiv</v>
    <v>0</v>
    <v>GFL ENVIRONMENTAL INC. (XNYS:GFL)</v>
    <v>2</v>
    <v>12</v>
    <v>Finance</v>
    <v>4</v>
    <v>52</v>
    <v>36.96</v>
    <v>0.498</v>
    <v>-0.13500000000000001</v>
    <v>-3.4629999999999999E-3</v>
    <v>USD</v>
    <v>GFL Environmental Inc. is a Canada-based diversified environmental services company. The Company is engaged in offering solid waste management, liquid waste management, and soil remediation services, including collection, transportation, transfer, recycling and disposal services. Its facilities type consists of convenience sites, landfills, material recovery facilities, organic processing, soil remediation sites and transfer stations. It has operations across Canada and the United States. The Company offers its services to municipal, residential, and commercial and industrial customers.</v>
    <v>15000</v>
    <v>New York Stock Exchange</v>
    <v>XNYS</v>
    <v>XNYS</v>
    <v>100 New Park Place, Suite 500, VAUGHAN, ON, L4K 0H9 CA</v>
    <v>39.04</v>
    <v>Professional &amp; Commercial Services</v>
    <v>Stock</v>
    <v>46129.795952685155</v>
    <v>235</v>
    <v>37.909999999999997</v>
    <v>21049470000</v>
    <v>GFL ENVIRONMENTAL INC.</v>
    <v>GFL ENVIRONMENTAL INC.</v>
    <v>39.04</v>
    <v>92.071600000000004</v>
    <v>38.979999999999997</v>
    <v>38.844999999999999</v>
    <v>360971300</v>
    <v>GFL</v>
    <v>GFL ENVIRONMENTAL INC. (XNYS:GFL)</v>
    <v>2580859</v>
    <v>2333613</v>
    <v>2017</v>
  </rv>
  <rv s="2">
    <v>236</v>
  </rv>
  <rv s="0">
    <v>https://www.bing.com/financeapi/forcetrigger?t=a1zplh&amp;q=XNAS%3aPESI&amp;form=skydnc</v>
    <v>Learn more on Bing</v>
  </rv>
  <rv s="1">
    <v>en-US</v>
    <v>a1zplh</v>
    <v>268435456</v>
    <v>1</v>
    <v>Powered by Refinitiv</v>
    <v>0</v>
    <v>PERMA-FIX ENVIRONMENTAL SERVICES, INC. (XNAS:PESI)</v>
    <v>2</v>
    <v>3</v>
    <v>Finance</v>
    <v>4</v>
    <v>16.4999</v>
    <v>7.66</v>
    <v>0.56379999999999997</v>
    <v>0.83</v>
    <v>6.8879999999999997E-2</v>
    <v>USD</v>
    <v>Perma-Fix Environmental Services, Inc. is a nuclear services company and a provider of environmental remediation and mixed waste management services. Its segments include Treatment and Services. The Treatment segment includes nuclear, low-level radioactive, mixed waste, hazardous and non-hazardous waste treatment, processing, and disposal; and research and development activities to identify, develop and implement innovative waste processing techniques for problematic waste streams. The Services segment includes technical services, nuclear services and the Company-owned equipment calibration and maintenance laboratory that services, maintains, calibrates, and sources health physics, industrial hygiene (IH) and customized nuclear, environmental, and occupational safety and health (NEOSH) instrumentation. Its technical services include professional radiological measurement and site survey of large government and commercial installations using advanced methods, technology and engineering.</v>
    <v>293</v>
    <v>Nasdaq Stock Market</v>
    <v>XNAS</v>
    <v>XNAS</v>
    <v>8302 Dunwoody Place, Suite 250, ATLANTA, GA, 30350 US</v>
    <v>13.11</v>
    <v>Professional &amp; Commercial Services</v>
    <v>Stock</v>
    <v>46129.795622360936</v>
    <v>238</v>
    <v>12.29</v>
    <v>238892315</v>
    <v>PERMA-FIX ENVIRONMENTAL SERVICES, INC.</v>
    <v>PERMA-FIX ENVIRONMENTAL SERVICES, INC.</v>
    <v>12.29</v>
    <v>0</v>
    <v>12.05</v>
    <v>12.88</v>
    <v>18547540</v>
    <v>PESI</v>
    <v>PERMA-FIX ENVIRONMENTAL SERVICES, INC. (XNAS:PESI)</v>
    <v>136379</v>
    <v>195676</v>
    <v>1990</v>
  </rv>
  <rv s="2">
    <v>239</v>
  </rv>
  <rv s="0">
    <v>https://www.bing.com/financeapi/forcetrigger?t=a21mww&amp;q=XNAS%3aQRHC&amp;form=skydnc</v>
    <v>Learn more on Bing</v>
  </rv>
  <rv s="1">
    <v>en-US</v>
    <v>a21mww</v>
    <v>268435456</v>
    <v>1</v>
    <v>Powered by Refinitiv</v>
    <v>0</v>
    <v>QUEST RESOURCE HOLDING CORPORATION (XNAS:QRHC)</v>
    <v>2</v>
    <v>3</v>
    <v>Finance</v>
    <v>4</v>
    <v>2.65</v>
    <v>0.81</v>
    <v>0.22409999999999999</v>
    <v>0.16</v>
    <v>0.141593</v>
    <v>USD</v>
    <v>Quest Resource Holding Corporation is a provider of waste and recycling services to customers from across multiple industry sectors. The Company is engaged in creating customer-specific programs and performing the related services for the collection, processing, recycling, disposal, and tracking of waste streams and recyclables. It concentrates on programs for recycling cardboard, pallets, wood waste, metal, glass, motor oil and automotive lubricants, oil filters, scrap tires, oily water, goods destruction, food waste, meat renderings, cooking oil and grease trap waste, plastics, mixed paper, construction debris, as well as a variety of regulated and non-regulated solid, liquid, and gas wastes. In addition, it offers products, such as antifreeze and windshield washer fluid, dumpster and compacting equipment, and other minor ancillary services. The Company also provides information and data that tracks and reports the detailed transactional and environmental results of its services.</v>
    <v>195</v>
    <v>Nasdaq Stock Market</v>
    <v>XNAS</v>
    <v>XNAS</v>
    <v>3481 Plano Parkway, THE COLONY, TX, 75056 US</v>
    <v>1.39</v>
    <v>Professional &amp; Commercial Services</v>
    <v>Stock</v>
    <v>46129.793926909377</v>
    <v>241</v>
    <v>1.1029</v>
    <v>27038077</v>
    <v>QUEST RESOURCE HOLDING CORPORATION</v>
    <v>QUEST RESOURCE HOLDING CORPORATION</v>
    <v>1.1399999999999999</v>
    <v>0</v>
    <v>1.1299999999999999</v>
    <v>1.29</v>
    <v>20959750</v>
    <v>QRHC</v>
    <v>QUEST RESOURCE HOLDING CORPORATION (XNAS:QRHC)</v>
    <v>98553</v>
    <v>90501</v>
    <v>2002</v>
  </rv>
  <rv s="2">
    <v>242</v>
  </rv>
  <rv s="0">
    <v>https://www.bing.com/financeapi/forcetrigger?t=a229ec&amp;q=XNYS%3aRSG&amp;form=skydnc</v>
    <v>Learn more on Bing</v>
  </rv>
  <rv s="1">
    <v>en-US</v>
    <v>a229ec</v>
    <v>268435456</v>
    <v>1</v>
    <v>Powered by Refinitiv</v>
    <v>0</v>
    <v>REPUBLIC SERVICES, INC. (XNYS:RSG)</v>
    <v>2</v>
    <v>3</v>
    <v>Finance</v>
    <v>4</v>
    <v>258.75</v>
    <v>201.42</v>
    <v>0.46729999999999999</v>
    <v>-1.92</v>
    <v>-9.1579999999999995E-3</v>
    <v>USD</v>
    <v>Republic Services, Inc. provides environmental services in the United States. It provides recycling, solid waste, special waste, hazardous waste and field services. Its segments include Group 1, Group 2 and Group 3. Group 1 is its recycling and waste business operating primarily in geographic areas located in the western United States. Group 2 is its recycling and waste business operating primarily in geographic areas located in the southeastern and mid-western United States, the eastern seaboard of the United States, and Canada. Group 3 is its environmental solutions business operating primarily in geographic areas located across the United States and Canada. It operates across the United States and Canada through 367 collection operations, 248 transfer stations, 75 recycling centers, 208 active landfills, two treatment, recovery and disposal facilities, 23 treatment, storage and disposal facilities, five saltwater disposal wells, 14 deep injection wells and one polymer center.</v>
    <v>42000</v>
    <v>New York Stock Exchange</v>
    <v>XNYS</v>
    <v>XNYS</v>
    <v>18500 N. Allied Way, PHOENIX, AZ, 85054 US</v>
    <v>208.88499999999999</v>
    <v>Professional &amp; Commercial Services</v>
    <v>Stock</v>
    <v>46129.795984432814</v>
    <v>244</v>
    <v>206.46</v>
    <v>64182560988</v>
    <v>REPUBLIC SERVICES, INC.</v>
    <v>REPUBLIC SERVICES, INC.</v>
    <v>208.27</v>
    <v>30.318200000000001</v>
    <v>209.66</v>
    <v>207.74</v>
    <v>308956200</v>
    <v>RSG</v>
    <v>REPUBLIC SERVICES, INC. (XNYS:RSG)</v>
    <v>1099644</v>
    <v>1475328</v>
    <v>1996</v>
  </rv>
  <rv s="2">
    <v>245</v>
  </rv>
  <rv s="0">
    <v>https://www.bing.com/financeapi/forcetrigger?t=a25rf2&amp;q=XNYS%3aWCN&amp;form=skydnc</v>
    <v>Learn more on Bing</v>
  </rv>
  <rv s="1">
    <v>en-US</v>
    <v>a25rf2</v>
    <v>268435456</v>
    <v>1</v>
    <v>Powered by Refinitiv</v>
    <v>0</v>
    <v>WASTE CONNECTIONS, INC. (XNYS:WCN)</v>
    <v>2</v>
    <v>12</v>
    <v>Finance</v>
    <v>4</v>
    <v>199.78</v>
    <v>154.9</v>
    <v>0.38800000000000001</v>
    <v>7.0000000000000007E-2</v>
    <v>4.3749999999999995E-4</v>
    <v>USD</v>
    <v>Waste Connections, Inc. is an integrated solid waste services company. It provides non-hazardous waste collection, transfer and disposal services, including by rail, along with resource recovery primarily through recycling and renewable fuels generation. Its segments include Western, Southern, Eastern, Central, Canada and MidSouth. It serves approximately nine million residential, commercial and industrial customers in secondary markets across 46 states in the U.S. and six provinces in Canada. It also provides non-hazardous oilfield waste treatment, recovery and disposal services in several basins across the U.S. and Canada, as well as intermodal services for the movement of cargo and solid waste containers in the Pacific Northwest. Its residential services include garbage pickup, yard waste, recycling, dumpster rental, bulk pickup, and portable toilets. Its commercial services include business waste collection, commercial recycling, shredding, roll off dumpster rental, and others.</v>
    <v>24214</v>
    <v>New York Stock Exchange</v>
    <v>XNYS</v>
    <v>XNYS</v>
    <v>3 Waterway Square Place, Suite 110, THE WOODLANDS, TX, 77380 US</v>
    <v>160.82</v>
    <v>Professional &amp; Commercial Services</v>
    <v>Stock</v>
    <v>46129.795973240623</v>
    <v>247</v>
    <v>158.19999999999999</v>
    <v>57989320000</v>
    <v>WASTE CONNECTIONS, INC.</v>
    <v>WASTE CONNECTIONS, INC.</v>
    <v>160.19999999999999</v>
    <v>38.355200000000004</v>
    <v>159.99</v>
    <v>160.06</v>
    <v>254847000</v>
    <v>WCN</v>
    <v>WASTE CONNECTIONS, INC. (XNYS:WCN)</v>
    <v>911047</v>
    <v>1286053</v>
    <v>2016</v>
  </rv>
  <rv s="2">
    <v>248</v>
  </rv>
  <rv s="0">
    <v>https://www.bing.com/financeapi/forcetrigger?t=a25xjc&amp;q=XNYS%3aWM&amp;form=skydnc</v>
    <v>Learn more on Bing</v>
  </rv>
  <rv s="1">
    <v>en-US</v>
    <v>a25xjc</v>
    <v>268435456</v>
    <v>1</v>
    <v>Powered by Refinitiv</v>
    <v>0</v>
    <v>WASTE MANAGEMENT, INC. (XNYS:WM)</v>
    <v>2</v>
    <v>3</v>
    <v>Finance</v>
    <v>4</v>
    <v>248.13</v>
    <v>194.11</v>
    <v>0.49070000000000003</v>
    <v>-0.20250000000000001</v>
    <v>-9.0370000000000001E-4</v>
    <v>USD</v>
    <v>Waste Management, Inc. is a provider of environmental solutions. The Company provides collection, recycling, and disposal services to millions of residential, commercial, industrial, and municipal customers throughout the United States and Canada. Its segments include East Tier, West Tier, Recycling Processing and Sales, WM Renewable Energy, and WM Healthcare Solutions. East Tier primarily consists of geographic areas located in the Eastern U.S., the Great Lakes region and all of Canada. The West Tier primarily includes geographic areas located in the Western U.S., including the upper Midwest region and British Columbia, Canada. Recycling Processing and Sales includes the processing and sales of materials collected from residential, commercial, and industrial customers. WM Renewable Energy develops, operates, and promotes projects for the beneficial use of landfill gas. WM Healthcare Solutions includes Regulated Waste and Compliance Services and Secure Information Destruction services.</v>
    <v>60500</v>
    <v>New York Stock Exchange</v>
    <v>XNYS</v>
    <v>XNYS</v>
    <v>800 Capitol Street, Suite 3000, HOUSTON, TX, 77002 US</v>
    <v>224.1</v>
    <v>Professional &amp; Commercial Services</v>
    <v>Stock</v>
    <v>46129.796016758592</v>
    <v>250</v>
    <v>221.51</v>
    <v>90203267096</v>
    <v>WASTE MANAGEMENT, INC.</v>
    <v>WASTE MANAGEMENT, INC.</v>
    <v>222.91</v>
    <v>33.427999999999997</v>
    <v>224.08</v>
    <v>223.8775</v>
    <v>402913500</v>
    <v>WM</v>
    <v>WASTE MANAGEMENT, INC. (XNYS:WM)</v>
    <v>1363399</v>
    <v>1876400</v>
    <v>1995</v>
  </rv>
  <rv s="2">
    <v>251</v>
  </rv>
  <rv s="0">
    <v>https://www.bing.com/financeapi/forcetrigger?t=a1vpfr&amp;q=XNYS%3aIPI&amp;form=skydnc</v>
    <v>Learn more on Bing</v>
  </rv>
  <rv s="1">
    <v>en-US</v>
    <v>a1vpfr</v>
    <v>268435456</v>
    <v>1</v>
    <v>Powered by Refinitiv</v>
    <v>0</v>
    <v>INTREPID POTASH, INC. (XNYS:IPI)</v>
    <v>2</v>
    <v>3</v>
    <v>Finance</v>
    <v>4</v>
    <v>50.34</v>
    <v>22.55</v>
    <v>1.3189</v>
    <v>-4.07</v>
    <v>-0.103615</v>
    <v>USD</v>
    <v>Intrepid Potash, Inc. is a diversified mineral company that delivers potassium, magnesium, sulfur, salt, and water products to customers in the agriculture, animal feed and the oil and gas industries. The Company's segments include potash, Trio, and oilfield solutions. Its three primary products are potash, Trio, and water. It also sells salt, magnesium chloride, metal recovery salts, brines, and water that are derived as part of its mining processes. It sells potash in three primary markets: the agricultural market as a fertilizer input, the animal feed market as a nutrient supplement, and the industrial market as a component in drilling and fracturing fluids for oil and gas wells and an input to other industrial processes. Trio is a specialty fertilizer that delivers potassium, sulfur, and magnesium in a single particle. It sells water for industrial use in the oil and gas services industry. Its other oilfield related offerings include caliche, right-of-way agreements, and others.</v>
    <v>478</v>
    <v>New York Stock Exchange</v>
    <v>XNYS</v>
    <v>XNYS</v>
    <v>707 17TH STREET, SUITE 4200, DENVER, CO, 80202 US</v>
    <v>36.769500000000001</v>
    <v>Chemicals</v>
    <v>Stock</v>
    <v>46129.7958678125</v>
    <v>253</v>
    <v>34.950000000000003</v>
    <v>472057301</v>
    <v>INTREPID POTASH, INC.</v>
    <v>INTREPID POTASH, INC.</v>
    <v>36.39</v>
    <v>41.3797</v>
    <v>39.28</v>
    <v>35.21</v>
    <v>13406910</v>
    <v>IPI</v>
    <v>INTREPID POTASH, INC. (XNYS:IPI)</v>
    <v>382452</v>
    <v>467078</v>
    <v>2007</v>
  </rv>
  <rv s="2">
    <v>254</v>
  </rv>
  <rv s="0">
    <v>https://www.bing.com/financeapi/forcetrigger?t=a1nwgh&amp;q=XNYS%3aATO&amp;form=skydnc</v>
    <v>Learn more on Bing</v>
  </rv>
  <rv s="1">
    <v>en-US</v>
    <v>a1nwgh</v>
    <v>268435456</v>
    <v>1</v>
    <v>Powered by Refinitiv</v>
    <v>0</v>
    <v>ATMOS ENERGY CORPORATION (XNYS:ATO)</v>
    <v>2</v>
    <v>3</v>
    <v>Finance</v>
    <v>4</v>
    <v>192.50989999999999</v>
    <v>149.97499999999999</v>
    <v>0.66100000000000003</v>
    <v>-1.7210000000000001</v>
    <v>-9.1549999999999999E-3</v>
    <v>USD</v>
    <v>Atmos Energy Corporation is a natural gas-only distributor. The Company delivers natural gas to over 3.3 million distribution customers in over 1,400 communities across eight states located primarily in the South. It manages proprietary pipeline and storage assets, including intrastate natural gas pipeline systems in Texas. Its segments include distribution and pipeline and storage. The distribution segment comprises its regulated natural gas distribution and related sales operations in eight states. The pipeline and storage segment are consists of regulated pipeline and storage operations of its Atmos Pipeline-Texas (APT) division and its natural gas transmission operations in Louisiana. APT is an intrastate pipeline operation in Texas with a heavy concentration in the established natural gas-producing areas of central, northern, and eastern Texas, extending into or near the major producing areas of the Barnett Shale, the Texas Gulf Coast, and the Permian Basin of West Texas.</v>
    <v>5487</v>
    <v>New York Stock Exchange</v>
    <v>XNYS</v>
    <v>XNYS</v>
    <v>1800 THREE LINCOLN CENTRE, 5430 LBJ FREEWAY, DALLAS, TX, 75240 US</v>
    <v>187.34</v>
    <v>Natural Gas Utilities</v>
    <v>Stock</v>
    <v>46129.795960358591</v>
    <v>256</v>
    <v>183.77010000000001</v>
    <v>30814484075</v>
    <v>ATMOS ENERGY CORPORATION</v>
    <v>ATMOS ENERGY CORPORATION</v>
    <v>187</v>
    <v>24.196100000000001</v>
    <v>187.98</v>
    <v>186.25899999999999</v>
    <v>165438900</v>
    <v>ATO</v>
    <v>ATMOS ENERGY CORPORATION (XNYS:ATO)</v>
    <v>342914</v>
    <v>971936</v>
    <v>1981</v>
  </rv>
  <rv s="2">
    <v>257</v>
  </rv>
  <rv s="0">
    <v>https://www.bing.com/financeapi/forcetrigger?t=a1q8cw&amp;q=XNYS%3aCPK&amp;form=skydnc</v>
    <v>Learn more on Bing</v>
  </rv>
  <rv s="1">
    <v>en-US</v>
    <v>a1q8cw</v>
    <v>268435456</v>
    <v>1</v>
    <v>Powered by Refinitiv</v>
    <v>0</v>
    <v>CHESAPEAKE UTILITIES CORPORATION (XNYS:CPK)</v>
    <v>2</v>
    <v>3</v>
    <v>Finance</v>
    <v>4</v>
    <v>140.59</v>
    <v>115.24</v>
    <v>0.75600000000000001</v>
    <v>-1.75</v>
    <v>-1.3731999999999999E-2</v>
    <v>USD</v>
    <v>Chesapeake Utilities Corporation is a diversified energy delivery company. It offers sustainable energy solutions through its natural gas transmission and distribution, electricity generation and distribution, propane gas distribution, mobile compressed natural gas utility services and solutions, and other businesses. Its Regulated Energy segment includes energy distribution and transmission services (natural gas distribution, natural gas transmission and electric distribution operations). Its Unregulated Energy segment includes energy transmission, energy generation (the operations of its Eight Flags' CHP plant), propane distribution operations, mobile compressed natural gas distribution and pipeline solutions operations, and sustainable energy investments, including renewable natural gas related investments. It also includes other unregulated energy services, such as energy-related merchandise sales and heating, ventilation and air conditioning, plumbing, and electrical services.</v>
    <v>1300</v>
    <v>New York Stock Exchange</v>
    <v>XNYS</v>
    <v>XNYS</v>
    <v>500 Energy Lane, DOVER, DE, 19901 US</v>
    <v>127.21</v>
    <v>Natural Gas Utilities</v>
    <v>Stock</v>
    <v>46129.795997603906</v>
    <v>259</v>
    <v>125.13</v>
    <v>3015207575</v>
    <v>CHESAPEAKE UTILITIES CORPORATION</v>
    <v>CHESAPEAKE UTILITIES CORPORATION</v>
    <v>126.44</v>
    <v>21.0093</v>
    <v>127.44</v>
    <v>125.69</v>
    <v>23989240</v>
    <v>CPK</v>
    <v>CHESAPEAKE UTILITIES CORPORATION (XNYS:CPK)</v>
    <v>121891</v>
    <v>166266</v>
    <v>1947</v>
  </rv>
  <rv s="2">
    <v>260</v>
  </rv>
  <rv s="0">
    <v>https://www.bing.com/financeapi/forcetrigger?t=a1ygfr&amp;q=XNYS%3aNFG&amp;form=skydnc</v>
    <v>Learn more on Bing</v>
  </rv>
  <rv s="1">
    <v>en-US</v>
    <v>a1ygfr</v>
    <v>268435456</v>
    <v>1</v>
    <v>Powered by Refinitiv</v>
    <v>0</v>
    <v>NATIONAL FUEL GAS COMPANY (XNYS:NFG)</v>
    <v>2</v>
    <v>3</v>
    <v>Finance</v>
    <v>4</v>
    <v>97.06</v>
    <v>75.73</v>
    <v>0.49099999999999999</v>
    <v>-1.64</v>
    <v>-1.8395999999999999E-2</v>
    <v>USD</v>
    <v>National Fuel Gas Company is a diversified, integrated energy company with a complementary mix of natural gas assets. It is engaged in the production, gathering, transportation, storage and distribution of natural gas. Its segments include Exploration and Production, Pipeline and Storage, Gathering, and Utility. The Exploration and Production segment is engaged in the exploration for, and the development and production of, primarily natural gas in the Appalachian region of the United States. The Pipeline and Storage segment provides interstate natural gas transportation services for affiliated and nonaffiliated companies through integrated natural gas pipeline systems in Pennsylvania and New York. The Gathering segment builds, owns, and operates gathering facilities in the Appalachian region. The Utility segment provides natural gas utility services to approximately 755,000 customers through a local distribution system located in western New York and northwestern Pennsylvania.</v>
    <v>2322</v>
    <v>New York Stock Exchange</v>
    <v>XNYS</v>
    <v>XNYS</v>
    <v>6363 Main St, WILLIAMSVILLE, NY, 14221-5887 US</v>
    <v>88.31</v>
    <v>Natural Gas Utilities</v>
    <v>Stock</v>
    <v>46129.795993714841</v>
    <v>262</v>
    <v>86.301000000000002</v>
    <v>8315762014</v>
    <v>NATIONAL FUEL GAS COMPANY</v>
    <v>NATIONAL FUEL GAS COMPANY</v>
    <v>88.31</v>
    <v>12.206</v>
    <v>89.15</v>
    <v>87.51</v>
    <v>95026420</v>
    <v>NFG</v>
    <v>NATIONAL FUEL GAS COMPANY (XNYS:NFG)</v>
    <v>422467</v>
    <v>778916</v>
    <v>1902</v>
  </rv>
  <rv s="2">
    <v>263</v>
  </rv>
  <rv s="0">
    <v>https://www.bing.com/financeapi/forcetrigger?t=a1yjp2&amp;q=XNYS%3aNJR&amp;form=skydnc</v>
    <v>Learn more on Bing</v>
  </rv>
  <rv s="1">
    <v>en-US</v>
    <v>a1yjp2</v>
    <v>268435456</v>
    <v>1</v>
    <v>Powered by Refinitiv</v>
    <v>0</v>
    <v>NEW JERSEY RESOURCES CORPORATION (XNYS:NJR)</v>
    <v>2</v>
    <v>3</v>
    <v>Finance</v>
    <v>4</v>
    <v>57.7</v>
    <v>43.46</v>
    <v>0.53969999999999996</v>
    <v>-0.38</v>
    <v>-6.7879999999999998E-3</v>
    <v>USD</v>
    <v>New Jersey Resources Corporation, through its subsidiaries, provides natural gas and clean energy services. Its New Jersey Natural Gas business operates and maintains natural gas transportation and distribution infrastructure. Its Clean Energy Ventures business invests in, owns and operates solar projects. Its Energy Services business manages a diversified portfolio of natural gas transportation and storage assets and provides physical natural gas services and customized energy solutions. Its Storage and Transportation business serves customers from local distributors and producers to electric generators and wholesale marketers through its ownership of Leaf River Storage and the Adelphia Gateway Pipeline, as well as its 50% equity ownership in the Steckman Ridge natural gas storage facility. Its Home Services business provides service plans, installation and repair of heating, central air conditioning, water heaters, standby generators, and other indoor and outdoor comfort products.</v>
    <v>1376</v>
    <v>New York Stock Exchange</v>
    <v>XNYS</v>
    <v>XNYS</v>
    <v>1415 Wyckoff Rd, Po Box 1468, BELMAR, NJ, 07719 US</v>
    <v>55.77</v>
    <v>Natural Gas Utilities</v>
    <v>Stock</v>
    <v>46129.796024027346</v>
    <v>265</v>
    <v>54.96</v>
    <v>5601472040</v>
    <v>NEW JERSEY RESOURCES CORPORATION</v>
    <v>NEW JERSEY RESOURCES CORPORATION</v>
    <v>55.56</v>
    <v>17.193899999999999</v>
    <v>55.98</v>
    <v>55.6</v>
    <v>100745900</v>
    <v>NJR</v>
    <v>NEW JERSEY RESOURCES CORPORATION (XNYS:NJR)</v>
    <v>189726</v>
    <v>548490</v>
    <v>1981</v>
  </rv>
  <rv s="2">
    <v>266</v>
  </rv>
  <rv s="0">
    <v>https://www.bing.com/financeapi/forcetrigger?t=a1ywzr&amp;q=XNYS%3aNWN&amp;form=skydnc</v>
    <v>Learn more on Bing</v>
  </rv>
  <rv s="1">
    <v>en-US</v>
    <v>a1ywzr</v>
    <v>268435456</v>
    <v>1</v>
    <v>Powered by Refinitiv</v>
    <v>0</v>
    <v>NORTHWEST NATURAL HOLDING COMPANY (XNYS:NWN)</v>
    <v>2</v>
    <v>3</v>
    <v>Finance</v>
    <v>4</v>
    <v>55.99</v>
    <v>39.1</v>
    <v>0.495</v>
    <v>-0.54</v>
    <v>-9.9030000000000003E-3</v>
    <v>USD</v>
    <v>Northwest Natural Holding Company, through its subsidiaries, provides critical energy and delivers water and wastewater services to nearly one million meters across seven states. The Company’s segments include NWN Gas Utility, SiEnergy, and NWN Water. The NWN Gas Utility segment is a regulated utility servicing customers in Oregon and southwest Washington and includes the portion of the Mist underground storage facility used to serve its customers, the North Mist gas storage expansion in Oregon, and NWN Gas Reserves. SiEnergy Gas Utility segment is a regulated natural gas distribution utility and serves residential and commercial customers in the greater metropolitan areas of Houston, Dallas, and Austin, Texas. SiEnergy Gas Utility also serves several transmission customers in Dallas and Austin, Texas. NWN Water Utility is a regulated water and wastewater utility serving residential and commercial customers in Oregon, Washington, Idaho, Texas, and Arizona.</v>
    <v>1298</v>
    <v>New York Stock Exchange</v>
    <v>XNYS</v>
    <v>XNYS</v>
    <v>250 SW TAYLOR STREET, PORTLAND, OR, 97204 US</v>
    <v>54.32</v>
    <v>Natural Gas Utilities</v>
    <v>Stock</v>
    <v>46129.795825520312</v>
    <v>268</v>
    <v>53.325000000000003</v>
    <v>2244032261</v>
    <v>NORTHWEST NATURAL HOLDING COMPANY</v>
    <v>NORTHWEST NATURAL HOLDING COMPANY</v>
    <v>54.32</v>
    <v>19.4132</v>
    <v>54.53</v>
    <v>53.99</v>
    <v>41563850</v>
    <v>NWN</v>
    <v>NORTHWEST NATURAL HOLDING COMPANY (XNYS:NWN)</v>
    <v>84483</v>
    <v>300925</v>
    <v>2018</v>
  </rv>
  <rv s="2">
    <v>269</v>
  </rv>
  <rv s="0">
    <v>https://www.bing.com/financeapi/forcetrigger?t=a1z54c&amp;q=XNYS%3aOGS&amp;form=skydnc</v>
    <v>Learn more on Bing</v>
  </rv>
  <rv s="1">
    <v>en-US</v>
    <v>a1z54c</v>
    <v>268435456</v>
    <v>1</v>
    <v>Powered by Refinitiv</v>
    <v>0</v>
    <v>ONE GAS, INC. (XNYS:OGS)</v>
    <v>2</v>
    <v>3</v>
    <v>Finance</v>
    <v>4</v>
    <v>90.78</v>
    <v>70.87</v>
    <v>0.73009999999999997</v>
    <v>-0.94</v>
    <v>-1.0482E-2</v>
    <v>USD</v>
    <v>ONE Gas, Inc. is a regulated natural gas distribution utility in the United States. The Company operates through a single segment: regulated public utilities, which deliver natural gas to residential, commercial and transportation customers. The Company provides natural gas distribution services to approximately 2.3 million customers. The Company has three divisions: Oklahoma Natural Gas, Kansas Gas Service and Texas Gas Service. It primarily serves residential, commercial and transportation customers in all three states. The Company’s natural gas distribution markets in terms of customers are Oklahoma City and Tulsa, Oklahoma; Kansas City, Wichita and Topeka, Kansas; and Austin and El Paso, Texas. It distributes natural gas to approximately 89%, 71% and 13% of the natural gas distribution customers in Oklahoma, Kansas and Texas, respectively.</v>
    <v>4000</v>
    <v>New York Stock Exchange</v>
    <v>XNYS</v>
    <v>XNYS</v>
    <v>15 East Fifth Street, TULSA, OK, 74103 US</v>
    <v>89.38</v>
    <v>Natural Gas Utilities</v>
    <v>Stock</v>
    <v>46129.795956307811</v>
    <v>271</v>
    <v>87.76</v>
    <v>5569498992</v>
    <v>ONE GAS, INC.</v>
    <v>ONE GAS, INC.</v>
    <v>89.2</v>
    <v>20.313600000000001</v>
    <v>89.68</v>
    <v>88.74</v>
    <v>62761990</v>
    <v>OGS</v>
    <v>ONE GAS, INC. (XNYS:OGS)</v>
    <v>221289</v>
    <v>503967</v>
    <v>2013</v>
  </rv>
  <rv s="2">
    <v>272</v>
  </rv>
  <rv s="0">
    <v>https://www.bing.com/financeapi/forcetrigger?t=a21ya2&amp;q=XNAS%3aRGCO&amp;form=skydnc</v>
    <v>Learn more on Bing</v>
  </rv>
  <rv s="1">
    <v>en-US</v>
    <v>a21ya2</v>
    <v>268435456</v>
    <v>1</v>
    <v>Powered by Refinitiv</v>
    <v>0</v>
    <v>RGC RESOURCES, INC. (XNAS:RGCO)</v>
    <v>2</v>
    <v>3</v>
    <v>Finance</v>
    <v>4</v>
    <v>24</v>
    <v>19.68</v>
    <v>0.52539999999999998</v>
    <v>-0.28749999999999998</v>
    <v>-1.2681E-2</v>
    <v>USD</v>
    <v>RGC Resources, Inc. is an energy services company engaged in the sale and distribution of natural gas to approximately 62,500 residential, commercial and industrial customers in Roanoke, Virginia, and the surrounding localities, through its subsidiary, Roanoke Gas Company (Roanoke Gas). Roanoke Gas also provides certain unregulated services. Roanoke Gas maintains an integrated natural gas distribution system to deliver natural gas purchased from suppliers to residential, commercial, and industrial users in its service territory. Roanoke Gas owns and operates about 11 metering stations through which it measures and regulates the gas being delivered by its suppliers. These stations are located at various points throughout its distribution system. Roanoke Gas owns a liquefied natural gas storage facility located in its service territory that has the capacity to store up to 200,000 dekatherms (DTH) of natural gas. It has approximately 1,184 miles of transmission and distribution pipeline.</v>
    <v>106</v>
    <v>Nasdaq Stock Market</v>
    <v>XNAS</v>
    <v>XNAS</v>
    <v>519 Kimballavenue N.E., ROANOKE, VA, 24016 US</v>
    <v>22.82</v>
    <v>Natural Gas Utilities</v>
    <v>Stock</v>
    <v>46129.788653425778</v>
    <v>274</v>
    <v>21.991199999999999</v>
    <v>232680658</v>
    <v>RGC RESOURCES, INC.</v>
    <v>RGC RESOURCES, INC.</v>
    <v>22.64</v>
    <v>18.153400000000001</v>
    <v>22.672499999999999</v>
    <v>22.385000000000002</v>
    <v>10394490</v>
    <v>RGCO</v>
    <v>RGC RESOURCES, INC. (XNAS:RGCO)</v>
    <v>5531</v>
    <v>11732</v>
    <v>1998</v>
  </rv>
  <rv s="2">
    <v>275</v>
  </rv>
  <rv s="0">
    <v>https://www.bing.com/financeapi/forcetrigger?t=a23ism&amp;q=XNYS%3aSR&amp;form=skydnc</v>
    <v>Learn more on Bing</v>
  </rv>
  <rv s="1">
    <v>en-US</v>
    <v>a23ism</v>
    <v>268435456</v>
    <v>1</v>
    <v>Powered by Refinitiv</v>
    <v>0</v>
    <v>Spire Inc. (XNYS:SR)</v>
    <v>2</v>
    <v>3</v>
    <v>Finance</v>
    <v>4</v>
    <v>95.31</v>
    <v>69.94</v>
    <v>0.61660000000000004</v>
    <v>-1.03</v>
    <v>-1.1011E-2</v>
    <v>USD</v>
    <v>Spire Inc. is a holding company for Spire Missouri Inc. (Spire Missouri), Spire Alabama Inc. (Spire Alabama), other gas utilities, and gas-related businesses. Spire Missouri is a public utility engaged in the purchase, retail distribution and sale of natural gas. Spire Alabama is a public utility engaged in the purchase, retail distribution and sale of natural gas principally in central and northern Alabama, serving residential, commercial and industrial customers. The Company's segments include Gas Utility, Gas Marketing and Midstream. The Gas Utility segment includes the regulated operations of Spire Missouri, Spire Alabama, Spire Gulf Inc. and Spire Mississippi Inc. The Gas Marketing segment includes Spire Marketing Inc., a wholly owned subsidiary providing natural gas marketing services. The Midstream segment includes Spire STL Pipeline LLC, Spire MoGas Pipeline LLC, and Spire Storage, which are subsidiaries engaged in the transportation and storage of natural gas.</v>
    <v>3497</v>
    <v>New York Stock Exchange</v>
    <v>XNYS</v>
    <v>XNYS</v>
    <v>700 Market St Fl 6, ST. LOUIS, MO, 63101-1829 US</v>
    <v>93.48</v>
    <v>Natural Gas Utilities</v>
    <v>Stock</v>
    <v>46129.796017106251</v>
    <v>277</v>
    <v>92</v>
    <v>5467025540</v>
    <v>Spire Inc.</v>
    <v>Spire Inc.</v>
    <v>93.01</v>
    <v>20.084199999999999</v>
    <v>93.54</v>
    <v>92.51</v>
    <v>59096590</v>
    <v>SR</v>
    <v>Spire Inc. (XNYS:SR)</v>
    <v>214065</v>
    <v>369580</v>
    <v>2000</v>
  </rv>
  <rv s="2">
    <v>278</v>
  </rv>
  <rv s="0">
    <v>https://www.bing.com/financeapi/forcetrigger?t=a23uec&amp;q=XNYS%3aSWX&amp;form=skydnc</v>
    <v>Learn more on Bing</v>
  </rv>
  <rv s="1">
    <v>en-US</v>
    <v>a23uec</v>
    <v>268435456</v>
    <v>1</v>
    <v>Powered by Refinitiv</v>
    <v>0</v>
    <v>SOUTHWEST GAS HOLDINGS, INC. (XNYS:SWX)</v>
    <v>2</v>
    <v>3</v>
    <v>Finance</v>
    <v>4</v>
    <v>93.44</v>
    <v>66.924999999999997</v>
    <v>0.60350000000000004</v>
    <v>-0.39</v>
    <v>-4.2690000000000002E-3</v>
    <v>USD</v>
    <v>Southwest Gas Holdings, Inc. is a holding company. The Company operates through its subsidiary, Southwest Gas Corporation (Southwest). The Company operates through its segment, Natural Gas Distribution. The Natural Gas Distribution segment is engaged in the business of purchasing, distributing, and transporting natural gas. The Company and its subsidiary provide regulated natural gas delivery services to customers in portions of Arizona, Nevada, and California to meet heating, cooking, and other household needs in residential communities across these territories, as well as to facilitate the ongoing business operations of commercial and industrial customers.</v>
    <v>2453</v>
    <v>New York Stock Exchange</v>
    <v>XNYS</v>
    <v>XNYS</v>
    <v>C/O SOUTHWEST GAS CORPORATION, 8360 S. DURANGO DRIVE, LAS VEGAS, NV, 89113 US</v>
    <v>91.2</v>
    <v>Natural Gas Utilities</v>
    <v>Stock</v>
    <v>46129.795661770309</v>
    <v>280</v>
    <v>90.27</v>
    <v>6583010391</v>
    <v>SOUTHWEST GAS HOLDINGS, INC.</v>
    <v>SOUTHWEST GAS HOLDINGS, INC.</v>
    <v>90.83</v>
    <v>37.590899999999998</v>
    <v>91.36</v>
    <v>90.97</v>
    <v>72364630</v>
    <v>SWX</v>
    <v>SOUTHWEST GAS HOLDINGS, INC. (XNYS:SWX)</v>
    <v>172091</v>
    <v>488153</v>
    <v>2019</v>
  </rv>
  <rv s="2">
    <v>281</v>
  </rv>
  <rv s="0">
    <v>https://www.bing.com/financeapi/forcetrigger?t=a24uqh&amp;q=XNYS%3aUGI&amp;form=skydnc</v>
    <v>Learn more on Bing</v>
  </rv>
  <rv s="1">
    <v>en-US</v>
    <v>a24uqh</v>
    <v>268435456</v>
    <v>1</v>
    <v>Powered by Refinitiv</v>
    <v>0</v>
    <v>UGI CORPORATION (XNYS:UGI)</v>
    <v>2</v>
    <v>3</v>
    <v>Finance</v>
    <v>4</v>
    <v>41.34</v>
    <v>31.62</v>
    <v>1.0277000000000001</v>
    <v>-0.66</v>
    <v>-1.7766000000000001E-2</v>
    <v>USD</v>
    <v>UGI Corporation is a holding company that distributes, stores, transports, and markets energy products and related services. In the United States, it owns and operates natural gas and electric distribution utilities, energy marketing, midstream infrastructure, storage, natural gas gathering and processing, natural gas production and energy services businesses, and a retail propane marketing and distribution business. In Europe, it markets and distributes propane and other LPG, and markets other energy products and services. Its Utilities segment consists of the regulated natural gas and electric distribution businesses. Its Midstream &amp; Marketing segment consists of energy-related businesses. Its UGI International segment consists of LPG distribution businesses in Austria, Belgium, the Czech Republic, Denmark, Finland, France, Hungary, Luxembourg, the Netherlands, Norway, Poland, and others. The AmeriGas Propane segment consists of the propane distribution business of AmeriGas Partners.</v>
    <v>4600</v>
    <v>New York Stock Exchange</v>
    <v>XNYS</v>
    <v>XNYS</v>
    <v>500 N GULPH RD, P O BOX 858, KING OF PRUSSIA, PA, 19406 US</v>
    <v>37.340000000000003</v>
    <v>Natural Gas Utilities</v>
    <v>Stock</v>
    <v>46129.795944907033</v>
    <v>283</v>
    <v>36.200000000000003</v>
    <v>7832078587</v>
    <v>UGI CORPORATION</v>
    <v>UGI CORPORATION</v>
    <v>37.270000000000003</v>
    <v>13.465400000000001</v>
    <v>37.15</v>
    <v>36.49</v>
    <v>214636300</v>
    <v>UGI</v>
    <v>UGI CORPORATION (XNYS:UGI)</v>
    <v>1180314</v>
    <v>1475143</v>
    <v>1991</v>
  </rv>
  <rv s="2">
    <v>284</v>
  </rv>
  <rv s="0">
    <v>https://www.bing.com/financeapi/forcetrigger?t=a1my2w&amp;q=XNYS%3aAEM&amp;form=skydnc</v>
    <v>Learn more on Bing</v>
  </rv>
  <rv s="1">
    <v>en-US</v>
    <v>a1my2w</v>
    <v>268435456</v>
    <v>1</v>
    <v>Powered by Refinitiv</v>
    <v>0</v>
    <v>AGNICO EAGLE MINES LIMITED (XNYS:AEM)</v>
    <v>2</v>
    <v>12</v>
    <v>Finance</v>
    <v>4</v>
    <v>255.24</v>
    <v>103.38</v>
    <v>1.4665999999999999</v>
    <v>5.875</v>
    <v>2.7334000000000001E-2</v>
    <v>USD</v>
    <v>Agnico Eagle Mines Limited is a Canada-based and led senior gold mining company engaged in producing precious metals from operations in Canada, Australia, Finland and Mexico, with a pipeline of exploration and development projects. Its operations include Canadian Malartic Complex, Detour Lake, Fosterville, Goldex, Kittila, La India, LaRonde Complex, Macassa, Meadowbank Complex, Meliadine and Pinos Altos. Its exploration sites include Barsele, Delta, Dubuisson, El Barqueno, Hammond Reef, Hope Bay, Jennings, Morelos Sur, North Madsen, Northern Territory, Pandora/Wood-Pandora, and others. The Canadian Malartic complex is located in the town of Malartic, 25 kilometers (km) west of Val-d’Or in northwestern Quebec. The Fosterville mine is a high-grade, low-cost underground gold mine, located 20 km from the city of Bendigo. It also owns a 100% interest in all its properties (128,680 hectares) in Quebec. Its projects also include Marban Alliance, Horizon, Alpha, Launay, Peacock, and others.</v>
    <v>10586</v>
    <v>New York Stock Exchange</v>
    <v>XNYS</v>
    <v>XNYS</v>
    <v>145 King Street East, Suite 400, TORONTO, ON, M5C 2Y7 CA</v>
    <v>224.34</v>
    <v>Metals &amp; Mining</v>
    <v>Stock</v>
    <v>46129.796032464845</v>
    <v>286</v>
    <v>217.74</v>
    <v>138616400000</v>
    <v>AGNICO EAGLE MINES LIMITED</v>
    <v>AGNICO EAGLE MINES LIMITED</v>
    <v>218.54499999999999</v>
    <v>24.914000000000001</v>
    <v>214.93</v>
    <v>220.80500000000001</v>
    <v>500989500</v>
    <v>AEM</v>
    <v>AGNICO EAGLE MINES LIMITED (XNYS:AEM)</v>
    <v>1424009</v>
    <v>2771193</v>
    <v>2024</v>
  </rv>
  <rv s="2">
    <v>287</v>
  </rv>
  <rv s="0">
    <v>https://www.bing.com/financeapi/forcetrigger?t=a1oztc&amp;q=XNYS%3aBVN&amp;form=skydnc</v>
    <v>Learn more on Bing</v>
  </rv>
  <rv s="1">
    <v>en-US</v>
    <v>a1oztc</v>
    <v>268435456</v>
    <v>1</v>
    <v>Powered by Refinitiv</v>
    <v>0</v>
    <v>Compania de Minas Buenaventura SAA (XNYS:BVN)</v>
    <v>2</v>
    <v>3</v>
    <v>Finance</v>
    <v>4</v>
    <v>44.67</v>
    <v>13.46</v>
    <v>0.40810000000000002</v>
    <v>0</v>
    <v>0</v>
    <v>USD</v>
    <v>Compania de Minas Buenaventura SAA is a Peru-based company primarily engaged in the mining industry. The Company and its subsidiaries focus on the exploration, extraction, concentration, smelting, and commercialization of polymetallic minerals and metals. Their key product is monohydrate manganese sulphate, which is a mineral compound. The Company's segments include: Production and sale of minerals; Construction, development and exploration of projects; Generation and transmission of energy; Insurance brokerage; Leasing of mining concessions; Investments in shares; and Industrial activities. The Company operates the Orcopampa, Uchucchacua, Julcani, and Tambomayo mines. Additionally, the Company owns interests in various mines and operates hydroelectric power plants.</v>
    <v>15984</v>
    <v>New York Stock Exchange</v>
    <v>XNYS</v>
    <v>XNYS</v>
    <v>Las Begonias 415, Piso 19, SAN ISIDRO, LIMA PE</v>
    <v>37.68</v>
    <v>Metals &amp; Mining</v>
    <v>Stock</v>
    <v>46129.795943378907</v>
    <v>289</v>
    <v>36.04</v>
    <v>9972459828</v>
    <v>Compania de Minas Buenaventura SAA</v>
    <v>Compania de Minas Buenaventura SAA</v>
    <v>36.854999999999997</v>
    <v>0</v>
    <v>36.18</v>
    <v>36.18</v>
    <v>275634600</v>
    <v>BVN</v>
    <v>Compania de Minas Buenaventura SAA (XNYS:BVN)</v>
    <v>952214</v>
    <v>1591594</v>
    <v>1955</v>
  </rv>
  <rv s="2">
    <v>290</v>
  </rv>
  <rv s="0">
    <v>https://www.bing.com/financeapi/forcetrigger?t=a1pe52&amp;q=XNYS%3aCDE&amp;form=skydnc</v>
    <v>Learn more on Bing</v>
  </rv>
  <rv s="1">
    <v>en-US</v>
    <v>a1pe52</v>
    <v>268435456</v>
    <v>1</v>
    <v>Powered by Refinitiv</v>
    <v>0</v>
    <v>COEUR MINING, INC. (XNYS:CDE)</v>
    <v>2</v>
    <v>3</v>
    <v>Finance</v>
    <v>4</v>
    <v>27.77</v>
    <v>5.21</v>
    <v>1.3503000000000001</v>
    <v>0.85</v>
    <v>4.3567000000000002E-2</v>
    <v>USD</v>
    <v>Coeur Mining, Inc. is a diversified precious metals producer with seven operations: the New Afton gold-copper mine in British Columbia, Canada, the Rainy River gold-silver mine in Ontario, Canada, the Las Chispas silver-gold mine in Sonora, Mexico, the Palmarejo gold-silver mine in Chihuahua, Mexico, the Rochester silver-gold mine in Nevada, the Kensington gold mine in Alaska and the Wharf gold mine in South Dakota. In addition, it owns the Silvertip polymetallic critical minerals' exploration project in British Columbia, Canada. The New Afton is an underground gold and copper mine located seven miles from Kamloops, British Columbia. Rainy River is an open-pit gold mine mid-transition to underground operations 40 miles northwest of Fort Frances, Ontario. The Las Chispas Operation is located approximately 220 kilometers (km) northeast of Hermosillo, Sonora, Mexico. The Palmarejo complex consists of the Palmarejo processing facility, and other nearby deposits and exploration targets.</v>
    <v>2620</v>
    <v>New York Stock Exchange</v>
    <v>XNYS</v>
    <v>XNYS</v>
    <v>200 SOUTH WACKER DRIVE, SUITE 2100, CHICAGO, IL, 60606 US</v>
    <v>21</v>
    <v>Metals &amp; Mining</v>
    <v>Stock</v>
    <v>46129.796040532034</v>
    <v>292</v>
    <v>20.09</v>
    <v>11487124275</v>
    <v>COEUR MINING, INC.</v>
    <v>COEUR MINING, INC.</v>
    <v>20.2</v>
    <v>29.8446</v>
    <v>19.510000000000002</v>
    <v>20.36</v>
    <v>1034459000</v>
    <v>CDE</v>
    <v>COEUR MINING, INC. (XNYS:CDE)</v>
    <v>13745095</v>
    <v>33394002</v>
    <v>2013</v>
  </rv>
  <rv s="2">
    <v>293</v>
  </rv>
  <rv s="0">
    <v>https://www.bing.com/financeapi/forcetrigger?t=a1tsw7&amp;q=XNYS%3aGFI&amp;form=skydnc</v>
    <v>Learn more on Bing</v>
  </rv>
  <rv s="1">
    <v>en-US</v>
    <v>a1tsw7</v>
    <v>268435456</v>
    <v>1</v>
    <v>Powered by Refinitiv</v>
    <v>0</v>
    <v>Gold Fields Limited (XNYS:GFI)</v>
    <v>2</v>
    <v>3</v>
    <v>Finance</v>
    <v>4</v>
    <v>61.298699999999997</v>
    <v>19.242999999999999</v>
    <v>0.77739999999999998</v>
    <v>3.1150000000000002</v>
    <v>6.608E-2</v>
    <v>USD</v>
    <v>Gold Fields Limited is a globally diversified gold producer with approximately nine operating mines in Australia, South Africa, Ghana, Chile and Peru and one project in Canada. The Company is involved in underground and surface gold and surface copper mining and silver and related activities, including exploration, extraction, processing and smelting. It has a total attributable annual gold-equivalent production of over 2.30 million ounces (Moz), gold mineral reserves of 44.6 Moz and gold mineral resources of 30.3 Moz (excluding mineral resources). In Peru, the Company also produces copper. Its economic interest in the South Deep mine in South Africa is 96.43%. It also owns 100% of the St Ives, Agnew, Granny Smith mines and around 50% of the Gruyere gold mine in Australia, and 90.0% of the Tarkwa and Damang mines in Ghana and 45% of the Asanko mine in Ghana. It owns 99.5% of the Cerro Corona mine in Peru. It also has 100% ownership of the Windfall Project in Canada’s Quebec province.</v>
    <v>6560</v>
    <v>New York Stock Exchange</v>
    <v>XNYS</v>
    <v>XNYS</v>
    <v>150 Helen Road, Sandown, SANDTON, GAUTENG, 2196 ZA</v>
    <v>51.204999999999998</v>
    <v>Metals &amp; Mining</v>
    <v>Stock</v>
    <v>46129.795940485936</v>
    <v>295</v>
    <v>48.62</v>
    <v>44979441171</v>
    <v>Gold Fields Limited</v>
    <v>Gold Fields Limited</v>
    <v>48.62</v>
    <v>12.6412</v>
    <v>47.14</v>
    <v>50.255000000000003</v>
    <v>895024200</v>
    <v>GFI</v>
    <v>Gold Fields Limited (XNYS:GFI)</v>
    <v>3437578</v>
    <v>3641059</v>
    <v>1968</v>
  </rv>
  <rv s="2">
    <v>296</v>
  </rv>
  <rv s="0">
    <v>https://www.bing.com/financeapi/forcetrigger?t=a1y5qh&amp;q=XNYS%3aMUX&amp;form=skydnc</v>
    <v>Learn more on Bing</v>
  </rv>
  <rv s="4">
    <v>en-US</v>
    <v>a1y5qh</v>
    <v>268435456</v>
    <v>1</v>
    <v>Powered by Refinitiv</v>
    <v>8</v>
    <v>MCEWEN INC. (XNYS:MUX)</v>
    <v>2</v>
    <v>9</v>
    <v>Finance</v>
    <v>4</v>
    <v>29.7</v>
    <v>6.88</v>
    <v>1.3089</v>
    <v>1.04</v>
    <v>4.2054000000000001E-2</v>
    <v>USD</v>
    <v>McEwen Inc is a gold and silver mining production and exploration company. The Company is also involved in a copper development project. Its operations sites include San Jose Mine, Fox Complex, Gold Bar mine, El Gallo Complex, Project Fenix, Los Azules, and Fox West. The San Jose mine is located in the northwest corner of the Deseado Massif region, approximately 20 kilometers north of Newmont's Cerro Negro mine. The Fox Complex is located in the Timmins Gold Mining Camp in Northern Ontario, Canada. The Gold Bar Mine is located in the southern Roberts Mountains of the Battle Mountain-Eureka-Cortez gold trend in Eureka County, Central Nevada. The El Gallo Complex is located in Mexico’s Sinaloa State, along the foothills of the Sierra Madres Occidental mountain range. The Fox West properties are located in the heart of Timmins Gold Camp in northern Ontario, Canada. The Company also holds an interest in Tartan Lake Gold Mine Project, which is located in the province of Manitoba, Canada.</v>
    <v>486</v>
    <v>New York Stock Exchange</v>
    <v>XNYS</v>
    <v>XNYS</v>
    <v>Suite 2800, 150 King Street West, P.O. Box 24, TORONTO, ON, M5H 1J9 CA</v>
    <v>26.32</v>
    <v>Metals &amp; Mining</v>
    <v>Stock</v>
    <v>46129.795946932813</v>
    <v>298</v>
    <v>25.14</v>
    <v>1532098656</v>
    <v>MCEWEN INC.</v>
    <v>MCEWEN INC.</v>
    <v>25.4</v>
    <v>24.73</v>
    <v>25.77</v>
    <v>59452800</v>
    <v>MUX</v>
    <v>MCEWEN INC. (XNYS:MUX)</v>
    <v>780830</v>
    <v>1128787</v>
    <v>1979</v>
  </rv>
  <rv s="2">
    <v>299</v>
  </rv>
  <rv s="0">
    <v>https://www.bing.com/financeapi/forcetrigger?t=a1yeec&amp;q=XNYS%3aNEM&amp;form=skydnc</v>
    <v>Learn more on Bing</v>
  </rv>
  <rv s="1">
    <v>en-US</v>
    <v>a1yeec</v>
    <v>268435456</v>
    <v>1</v>
    <v>Powered by Refinitiv</v>
    <v>0</v>
    <v>NEWMONT CORPORATION (XNYS:NEM)</v>
    <v>2</v>
    <v>3</v>
    <v>Finance</v>
    <v>4</v>
    <v>134.88</v>
    <v>48.27</v>
    <v>0.4748</v>
    <v>3.38</v>
    <v>2.9803000000000003E-2</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17500</v>
    <v>New York Stock Exchange</v>
    <v>XNYS</v>
    <v>XNYS</v>
    <v>6900 E Layton Avenue, Suite 700, DENVER, CO, 80237 US</v>
    <v>118.03</v>
    <v>Metals &amp; Mining</v>
    <v>Stock</v>
    <v>46129.795810289063</v>
    <v>301</v>
    <v>113.41</v>
    <v>126125375070</v>
    <v>NEWMONT CORPORATION</v>
    <v>NEWMONT CORPORATION</v>
    <v>114.55</v>
    <v>18.2761</v>
    <v>113.41</v>
    <v>116.79</v>
    <v>1079933000</v>
    <v>NEM</v>
    <v>NEWMONT CORPORATION (XNYS:NEM)</v>
    <v>4654313</v>
    <v>11038102</v>
    <v>2001</v>
  </rv>
  <rv s="2">
    <v>302</v>
  </rv>
  <rv s="0">
    <v>https://www.bing.com/financeapi/forcetrigger?t=a2nzxm&amp;q=XNAS%3aPPTA&amp;form=skydnc</v>
    <v>Learn more on Bing</v>
  </rv>
  <rv s="1">
    <v>en-US</v>
    <v>a2nzxm</v>
    <v>268435456</v>
    <v>1</v>
    <v>Powered by Refinitiv</v>
    <v>0</v>
    <v>PERPETUA RESOURCES CORP. (XNAS:PPTA)</v>
    <v>2</v>
    <v>12</v>
    <v>Finance</v>
    <v>4</v>
    <v>37.369999999999997</v>
    <v>11.22</v>
    <v>0.70720000000000005</v>
    <v>2.09</v>
    <v>6.603500000000001E-2</v>
    <v>USD</v>
    <v>Perpetua Resources Corp. is a development-stage company. The Company operates through mineral exploration in the United States segment. It is primarily engaged in acquiring mining properties with the intention of exploring, evaluating, and placing them into production. The Company’s principal business is the exploration and subject to receipt of required permitting, redevelopment, restoration and operation of the Stibnite Gold Project in Idaho, the United States. Its Stibnite Gold Project is located in central Idaho, the United States, which lies over 100 miles northeast of Boise, Idaho, over 38 miles east of McCall, Idaho, and approximately 10 miles east of Yellow Pine, Idaho. Its mineral Stibnite Gold Project contains gold, silver, and antimony mineral deposits. It focuses to explore, evaluate, and potentially redevelop three of the deposits known as the Hangar Flats Deposit, West End Deposit and Yellow Pine Deposit.</v>
    <v>36</v>
    <v>Nasdaq Stock Market</v>
    <v>XNAS</v>
    <v>XNAS</v>
    <v>405 S. 8Th Street, Ste. 201, BOISE, ID, 83702 US</v>
    <v>34.14</v>
    <v>Metals &amp; Mining</v>
    <v>Stock</v>
    <v>46129.796013471874</v>
    <v>304</v>
    <v>32.28</v>
    <v>5340662000</v>
    <v>PERPETUA RESOURCES CORP.</v>
    <v>PERPETUA RESOURCES CORP.</v>
    <v>32.5</v>
    <v>0</v>
    <v>31.65</v>
    <v>33.74</v>
    <v>124949700</v>
    <v>PPTA</v>
    <v>PERPETUA RESOURCES CORP. (XNAS:PPTA)</v>
    <v>1392982</v>
    <v>1541655</v>
    <v>2011</v>
  </rv>
  <rv s="2">
    <v>305</v>
  </rv>
  <rv s="0">
    <v>https://www.bing.com/financeapi/forcetrigger?t=a21ylh&amp;q=XNAS%3aRGLD&amp;form=skydnc</v>
    <v>Learn more on Bing</v>
  </rv>
  <rv s="1">
    <v>en-US</v>
    <v>a21ylh</v>
    <v>268435456</v>
    <v>1</v>
    <v>Powered by Refinitiv</v>
    <v>0</v>
    <v>ROYAL GOLD, INC. (XNAS:RGLD)</v>
    <v>2</v>
    <v>3</v>
    <v>Finance</v>
    <v>4</v>
    <v>306.24990000000003</v>
    <v>150.75</v>
    <v>0.53949999999999998</v>
    <v>6.29</v>
    <v>2.3996E-2</v>
    <v>USD</v>
    <v>Royal Gold, Inc. is a high-margin, large-capitalization company that generates cash flows from a large and well-diversified portfolio of precious metal streams, royalties and similar production-based interests located in mining-friendly jurisdictions. It owns a large portfolio of producing, development, evaluation and exploration stage streams and royalties on properties located in gold regions and operated by companies in the mining industry. Its Acquisition and Management of Stream Interests segment includes a metal stream, which is a purchase agreement that provides the right to purchase all or a portion of one or more metals produced from a mine, at a price determined for the life of the transaction by the purchase agreement. Its Acquisition and Management of Royalty Interests segment includes non-operating interests in mining projects that provide the right to revenue or metals produced from the project after deducting specified costs, if any.</v>
    <v>39</v>
    <v>Nasdaq Stock Market</v>
    <v>XNAS</v>
    <v>XNAS</v>
    <v>1144 15th Street, Suite 2500, DENVER, CO, 80202-1161 US</v>
    <v>275.49900000000002</v>
    <v>Metals &amp; Mining</v>
    <v>Stock</v>
    <v>46129.796035705469</v>
    <v>307</v>
    <v>264.60000000000002</v>
    <v>22772511222</v>
    <v>ROYAL GOLD, INC.</v>
    <v>ROYAL GOLD, INC.</v>
    <v>265.83999999999997</v>
    <v>39.352600000000002</v>
    <v>262.13</v>
    <v>268.42</v>
    <v>84839100</v>
    <v>RGLD</v>
    <v>ROYAL GOLD, INC. (XNAS:RGLD)</v>
    <v>551150</v>
    <v>1292887</v>
    <v>1981</v>
  </rv>
  <rv s="2">
    <v>308</v>
  </rv>
  <rv s="0">
    <v>https://www.bing.com/financeapi/forcetrigger?t=a22fcw&amp;q=XNYS%3aSA&amp;form=skydnc</v>
    <v>Learn more on Bing</v>
  </rv>
  <rv s="1">
    <v>en-US</v>
    <v>a22fcw</v>
    <v>268435456</v>
    <v>1</v>
    <v>Powered by Refinitiv</v>
    <v>0</v>
    <v>SEABRIDGE GOLD INC. (XNYS:SA)</v>
    <v>2</v>
    <v>12</v>
    <v>Finance</v>
    <v>4</v>
    <v>40.055</v>
    <v>11.12</v>
    <v>1.83</v>
    <v>2.02</v>
    <v>6.4187999999999995E-2</v>
    <v>USD</v>
    <v>Seabridge Gold Inc. is a company engaged in acquiring, exploring, and advancing mineral properties, with an emphasis on gold resources, located in Canada and the United States of America. The Company holds a 100% interest in several North American gold projects. Its principal assets, the KSM project and its Iskut project, are located in British Columbia, Canada’s Golden Triangle. The Courageous Lake project is in Canada's Northwest Territories, the Snowstorm project in the Getchell Gold Belt of Northern Nevada and the three aces project are located in the Yukon Territory. The KSM Project is an undeveloped gold project. Iskut is a 294-square-kilometer property located approximately 20 kilometers (km) east of KSM. 3 Aces is a 314-square-kilometer property located in southeastern Yukon. The project is a district-scale, orogenic gold project. Snowstorm is a 103 square kilometer property located at the intersection of three major Nevada gold belts. Grassy Mountain is its non-core asset.</v>
    <v>41</v>
    <v>New York Stock Exchange</v>
    <v>XNYS</v>
    <v>XNYS</v>
    <v>106 Front St E Suite 400, TORONTO, ON, M5A 1E1 CA</v>
    <v>34.159999999999997</v>
    <v>Metals &amp; Mining</v>
    <v>Stock</v>
    <v>46129.795944710153</v>
    <v>310</v>
    <v>32.11</v>
    <v>4516899000</v>
    <v>SEABRIDGE GOLD INC.</v>
    <v>SEABRIDGE GOLD INC.</v>
    <v>32.11</v>
    <v>0</v>
    <v>31.47</v>
    <v>33.49</v>
    <v>104346700</v>
    <v>SA</v>
    <v>SEABRIDGE GOLD INC. (XNYS:SA)</v>
    <v>472056</v>
    <v>1218720</v>
    <v>2002</v>
  </rv>
  <rv s="2">
    <v>311</v>
  </rv>
  <rv s="0">
    <v>https://www.bing.com/financeapi/forcetrigger?t=az6g8m&amp;q=XNAS%3aBKNG&amp;form=skydnc</v>
    <v>Learn more on Bing</v>
  </rv>
  <rv s="1">
    <v>en-US</v>
    <v>az6g8m</v>
    <v>268435456</v>
    <v>1</v>
    <v>Powered by Refinitiv</v>
    <v>0</v>
    <v>BOOKING HOLDINGS INC. (XNAS:BKNG)</v>
    <v>2</v>
    <v>3</v>
    <v>Finance</v>
    <v>4</v>
    <v>233.57650000000001</v>
    <v>150.61799999999999</v>
    <v>1.2002999999999999</v>
    <v>6.99</v>
    <v>3.7873999999999998E-2</v>
    <v>USD</v>
    <v>Booking Holdings Inc. is a provider of travel and restaurant online reservation and related services. The Company offers its services through five primary consumer-facing brands: Booking.com, Priceline, Agoda, KAYAK, and OpenTable. Through its brands, consumers can book an array of accommodations (including hotels, motels, resorts, homes, apartments, bed and breakfasts, hostels, and other alternative and traditional accommodation properties) and a flight to their destinations; make a car rental reservation or arrange for an airport taxi; make a dinner reservation; or book a vacation package, tour, activity, or cruise. Consumers can also use its meta-search services to easily compare travel reservation information, such as flight, hotel, and rental car reservations from hundreds of online travel platforms at once. Booking.com offers accommodation reservation services for approximately 4.0 million properties in over 220 countries and territories and in over 40 languages.</v>
    <v>24300</v>
    <v>Nasdaq Stock Market</v>
    <v>XNAS</v>
    <v>XNAS</v>
    <v>800 CONNECTICUT AVE, NORWALK, CT, 06854-1631 US</v>
    <v>192.76</v>
    <v>Hotels &amp; Entertainment Services</v>
    <v>Stock</v>
    <v>46129.796055925784</v>
    <v>313</v>
    <v>188</v>
    <v>151675745235</v>
    <v>BOOKING HOLDINGS INC.</v>
    <v>BOOKING HOLDINGS INC.</v>
    <v>188.38</v>
    <v>28.825800000000001</v>
    <v>184.56</v>
    <v>191.55</v>
    <v>791833700</v>
    <v>BKNG</v>
    <v>BOOKING HOLDINGS INC. (XNAS:BKNG)</v>
    <v>4643405</v>
    <v>7447424</v>
    <v>1998</v>
  </rv>
  <rv s="2">
    <v>314</v>
  </rv>
  <rv s="0">
    <v>https://www.bing.com/financeapi/forcetrigger?t=a1pctc&amp;q=XNYS%3aCCL&amp;form=skydnc</v>
    <v>Learn more on Bing</v>
  </rv>
  <rv s="1">
    <v>en-US</v>
    <v>a1pctc</v>
    <v>268435456</v>
    <v>1</v>
    <v>Powered by Refinitiv</v>
    <v>0</v>
    <v>Carnival Corp (XNYS:CCL)</v>
    <v>2</v>
    <v>3</v>
    <v>Finance</v>
    <v>4</v>
    <v>34.03</v>
    <v>17.05</v>
    <v>2.4300000000000002</v>
    <v>2.06</v>
    <v>7.5429999999999997E-2</v>
    <v>USD</v>
    <v>Carnival Corporation is a global cruise and leisure travel company. The Company has a portfolio of cruise lines, including AIDA Cruises, Carnival Cruise Line, Costa Cruises, Cunard, Holland America Line, P&amp;O Cruises (Australia), P&amp;O Cruises (UK), Princess Cruises, and Seabourn. The Company's segment includes NAA cruise operations, Europe cruise operations (Europe), Cruise Support and Tour and Other. Its Cruise Support segment includes its portfolio of port destinations and exclusive islands as well as other services, all of which are operated for the benefit of its cruise brands. In addition to its cruise operations, it owns Holland America Princess Alaska Tours, a tour company in Alaska and the Canadian Yukon, which complements its Alaska cruise operations. Its Tour and Other segment represents the hotel and transportation operations of Holland America Princess Alaska Tours and other operations. Its tour company owns and operates hotels, lodges, glass-domed railcars and motorcoaches.</v>
    <v>114000</v>
    <v>New York Stock Exchange</v>
    <v>XNYS</v>
    <v>XNYS</v>
    <v>Carnival Place, Mseo1000, 3655 N.W. 87 Avenue, MIAMI, FL, 33178-2428 US</v>
    <v>30.16</v>
    <v>Hotels &amp; Entertainment Services</v>
    <v>Stock</v>
    <v>46129.796082430468</v>
    <v>316</v>
    <v>28.95</v>
    <v>40681561800</v>
    <v>Carnival Corp</v>
    <v>Carnival Corp</v>
    <v>29.02</v>
    <v>14.572800000000001</v>
    <v>27.31</v>
    <v>29.37</v>
    <v>1385140000</v>
    <v>CCL</v>
    <v>Carnival Corp (XNYS:CCL)</v>
    <v>29184538</v>
    <v>28648731</v>
    <v>1974</v>
  </rv>
  <rv s="2">
    <v>317</v>
  </rv>
  <rv s="0">
    <v>https://www.bing.com/financeapi/forcetrigger?t=a1qjdm&amp;q=XNYS%3aCUK&amp;form=skydnc</v>
    <v>Learn more on Bing</v>
  </rv>
  <rv s="1">
    <v>en-US</v>
    <v>a1qjdm</v>
    <v>268435456</v>
    <v>1</v>
    <v>Powered by Refinitiv</v>
    <v>0</v>
    <v>CARNIVAL PLC (XNYS:CUK)</v>
    <v>2</v>
    <v>3</v>
    <v>Finance</v>
    <v>4</v>
    <v>33.72</v>
    <v>15.39</v>
    <v>2.4605999999999999</v>
    <v>2.02</v>
    <v>7.4074000000000001E-2</v>
    <v>USD</v>
    <v>Carnival PLC is a global cruise company. The Company’s segments include North America and Australia (NAA) cruise operations, Europe and Asia (EA) cruise operations, Cruise Support, and Tour and Other. NAA cruise operations include Carnival Cruise Line, Princess Cruises, Holland America Line, P&amp;O Cruises (Australia), and Seabourn. The EA segment includes Costa Cruises (Costa), AIDA Cruises (AIDA), P&amp;O Cruises (UK) and Cunard. Cruise Support segment includes its portfolio of port destinations and other services, all of which are operated for the benefit of its cruise brands. Tour and Other segment represent the hotel and transportation operations of Holland America Princess Alaska Tours and other operations. Holland America Princess Alaska Tours is a tour company in Alaska and the Canadian Yukon, which complements its Alaska cruise operations. The Company’s cruising offers a broad range of products and services to suit vacationing guests.</v>
    <v>114000</v>
    <v>New York Stock Exchange</v>
    <v>XNYS</v>
    <v>XNYS</v>
    <v>Carnival House, 100 Harbour Parade, SOUTHAMPTON, HAMPSHIRE, SO15 1ST GB</v>
    <v>30.08</v>
    <v>Hotels &amp; Entertainment Services</v>
    <v>Stock</v>
    <v>46129.796057950778</v>
    <v>319</v>
    <v>28.9</v>
    <v>40570750600</v>
    <v>CARNIVAL PLC</v>
    <v>CARNIVAL PLC</v>
    <v>28.91</v>
    <v>14.530200000000001</v>
    <v>27.27</v>
    <v>29.29</v>
    <v>1385140000</v>
    <v>CUK</v>
    <v>CARNIVAL PLC (XNYS:CUK)</v>
    <v>3063377</v>
    <v>3211613</v>
    <v>2000</v>
  </rv>
  <rv s="2">
    <v>320</v>
  </rv>
  <rv s="0">
    <v>https://www.bing.com/financeapi/forcetrigger?t=a1sifr&amp;q=XNAS%3aEXPE&amp;form=skydnc</v>
    <v>Learn more on Bing</v>
  </rv>
  <rv s="1">
    <v>en-US</v>
    <v>a1sifr</v>
    <v>268435456</v>
    <v>1</v>
    <v>Powered by Refinitiv</v>
    <v>0</v>
    <v>EXPEDIA GROUP, INC. (XNAS:EXPE)</v>
    <v>2</v>
    <v>3</v>
    <v>Finance</v>
    <v>4</v>
    <v>303.8</v>
    <v>144.19999999999999</v>
    <v>1.3478000000000001</v>
    <v>11.57</v>
    <v>4.5473999999999994E-2</v>
    <v>USD</v>
    <v>Expedia Group, Inc. is an online travel company. The Company’s segments include B2C, B2B, and trivago. The B2C segment provides a full range of travel and advertising services to its worldwide customers through a variety of consumer brands including: Expedia.com, Hotels.com, Vrbo, Orbitz, Travelocity, Wotif Group, ebookers, CheapTickets, Hotwire.com and CarRentals.com. The B2B segment fuels a wide range of travel and non-travel companies, including airlines, offline travel agents, online retailers, corporate travel management and financial institutions, who leverage travel technology and tap into its diverse supply to augment their offerings and market Expedia Group rates and availabilities to their travelers. Its trivago segment generates advertising revenue primarily from sending referrals to online travel companies and travel service providers from its hotel metasearch Websites. The trivago is its majority-owned hotel metasearch company, based in Dusseldorf, Germany.</v>
    <v>16000</v>
    <v>Nasdaq Stock Market</v>
    <v>XNAS</v>
    <v>XNAS</v>
    <v>1111 Expedia Group Way W, SEATTLE, WA, 98119-1111 US</v>
    <v>269.60000000000002</v>
    <v>Hotels &amp; Entertainment Services</v>
    <v>Stock</v>
    <v>46129.79606895781</v>
    <v>322</v>
    <v>260.64999999999998</v>
    <v>32594283400</v>
    <v>EXPEDIA GROUP, INC.</v>
    <v>EXPEDIA GROUP, INC.</v>
    <v>262.20999999999998</v>
    <v>23.3292</v>
    <v>254.43</v>
    <v>266</v>
    <v>122534900</v>
    <v>EXPE</v>
    <v>EXPEDIA GROUP, INC. (XNAS:EXPE)</v>
    <v>1193557</v>
    <v>1734519</v>
    <v>2005</v>
  </rv>
  <rv s="2">
    <v>323</v>
  </rv>
  <rv s="0">
    <v>https://www.bing.com/financeapi/forcetrigger?t=bwvffr&amp;q=XNYS%3aGBTG&amp;form=skydnc</v>
    <v>Learn more on Bing</v>
  </rv>
  <rv s="1">
    <v>en-US</v>
    <v>bwvffr</v>
    <v>268435456</v>
    <v>1</v>
    <v>Powered by Refinitiv</v>
    <v>0</v>
    <v>GLOBAL BUSINESS TRAVEL GROUP, INC. (XNYS:GBTG)</v>
    <v>2</v>
    <v>3</v>
    <v>Finance</v>
    <v>4</v>
    <v>8.64</v>
    <v>4.9550000000000001</v>
    <v>0.75690000000000002</v>
    <v>0.27500000000000002</v>
    <v>4.7251000000000001E-2</v>
    <v>USD</v>
    <v>Global Business Travel Group, Inc. (Amex GBT) is a business-to-business (B2B) software and services company for travel, expense, and meetings and events. The Company operates American Express Global Business Travel. The Company provides a full suite of differentiated, technology-enabled solutions to business travelers and clients, suppliers of travel content (such as airlines, hotels, ground transportation providers and aggregators) and third-party travel agencies. The Company manages end-to-end logistics of business travel and provides a link between businesses and their employees, travel suppliers, and other industry participants. Its range of travel and expense solutions are underpinned by specialized professional services, including Amex GBT Meetings &amp; Events and GBT Consulting. With its GBT Partner Solutions program, the Company extends its software and service platform to third-party travel management companies (TMCs) and independent advisors (Network Partners).</v>
    <v>27000</v>
    <v>New York Stock Exchange</v>
    <v>XNYS</v>
    <v>XNYS</v>
    <v>666 Third Avenue, NEW YORK, NY, 10017 US</v>
    <v>6.1498999999999997</v>
    <v>Software &amp; IT Services</v>
    <v>Stock</v>
    <v>46129.795874525</v>
    <v>325</v>
    <v>5.93</v>
    <v>3189774975</v>
    <v>GLOBAL BUSINESS TRAVEL GROUP, INC.</v>
    <v>GLOBAL BUSINESS TRAVEL GROUP, INC.</v>
    <v>5.9550000000000001</v>
    <v>279.5872</v>
    <v>5.82</v>
    <v>6.0949999999999998</v>
    <v>523342900</v>
    <v>GBTG</v>
    <v>GLOBAL BUSINESS TRAVEL GROUP, INC. (XNYS:GBTG)</v>
    <v>837125</v>
    <v>1461052</v>
    <v>2022</v>
  </rv>
  <rv s="2">
    <v>326</v>
  </rv>
  <rv s="0">
    <v>https://www.bing.com/financeapi/forcetrigger?t=a1wwyc&amp;q=XNAS%3aLIND&amp;form=skydnc</v>
    <v>Learn more on Bing</v>
  </rv>
  <rv s="1">
    <v>en-US</v>
    <v>a1wwyc</v>
    <v>268435456</v>
    <v>1</v>
    <v>Powered by Refinitiv</v>
    <v>0</v>
    <v>LINDBLAD EXPEDITIONS HOLDINGS, INC. (XNAS:LIND)</v>
    <v>2</v>
    <v>3</v>
    <v>Finance</v>
    <v>4</v>
    <v>21.58</v>
    <v>7.78</v>
    <v>2.3212999999999999</v>
    <v>1.52</v>
    <v>7.7670000000000003E-2</v>
    <v>USD</v>
    <v>Lindblad Expeditions Holdings, Inc. is an experiential travel operating company. The Company operates in two segments: Lindblad and Land Experiences. Lindblad provides ship-based expeditions and Land Experiences provides active, land-based trips, tours, treks and safari adventures. The Lindblad segment consists primarily of ship-based expeditions aboard customized, nimble and intimately scaled vessels that are designed for discovery. The Land Experiences segment consists of its primarily land-based adventure brands, providing tours, trips, safaris and journeys centered around nature and culture. The Land Experiences brands are Natural Habitat Adventures, Off the Beaten Path, DuVine Cycling + Adventure Co., Classic Journeys, and Wineland-Thomson Adventures, in addition to its expedition cruises. Together, these brands connect travelers with some of the planet’s natural and cultural landscapes, fostering a deep appreciation for the world.</v>
    <v>760</v>
    <v>Nasdaq Stock Market</v>
    <v>XNAS</v>
    <v>XNAS</v>
    <v>11 West 42Nd Street, Suite 22 B3, NEW YORK, NY, 10036 US</v>
    <v>21.58</v>
    <v>Hotels &amp; Entertainment Services</v>
    <v>Stock</v>
    <v>46129.79590739531</v>
    <v>328</v>
    <v>20.02</v>
    <v>1376164469</v>
    <v>LINDBLAD EXPEDITIONS HOLDINGS, INC.</v>
    <v>LINDBLAD EXPEDITIONS HOLDINGS, INC.</v>
    <v>20.170000000000002</v>
    <v>0</v>
    <v>19.57</v>
    <v>21.09</v>
    <v>65251990</v>
    <v>LIND</v>
    <v>LINDBLAD EXPEDITIONS HOLDINGS, INC. (XNAS:LIND)</v>
    <v>847359</v>
    <v>694802</v>
    <v>2010</v>
  </rv>
  <rv s="2">
    <v>329</v>
  </rv>
  <rv s="0">
    <v>https://www.bing.com/financeapi/forcetrigger?t=axxudm&amp;q=XNYS%3aNCLH&amp;form=skydnc</v>
    <v>Learn more on Bing</v>
  </rv>
  <rv s="1">
    <v>en-US</v>
    <v>axxudm</v>
    <v>268435456</v>
    <v>1</v>
    <v>Powered by Refinitiv</v>
    <v>0</v>
    <v>NORWEGIAN CRUISE LINE HOLDINGS LTD. (XNYS:NCLH)</v>
    <v>2</v>
    <v>3</v>
    <v>Finance</v>
    <v>4</v>
    <v>27.1799</v>
    <v>15.31</v>
    <v>2.0545</v>
    <v>1.1850000000000001</v>
    <v>5.9160999999999998E-2</v>
    <v>USD</v>
    <v>Norwegian Cruise Line Holdings Ltd. is a global cruise company. The Company operates Norwegian Cruise Line, Oceania Cruises and Regent Seven Seas Cruises. With a combined fleet of 32 ships and over 66,500 berths, it offers itineraries to over 700 destinations worldwide. Its brands offer itineraries to worldwide destinations, including Europe, Asia, Australia, New Zealand, South America, Africa, Canada, Bermuda, Caribbean, Alaska and Hawaii. All its brands offer an assortment of features, amenities and activities, including a variety of accommodations, multiple dining venues, bars and lounges, spa, casino and retail shopping areas and numerous entertainment choices. All brands also offer a selection of shore excursions at each port of call, as well as air transportation and hotel packages for stays before or after a voyage. Norwegian’s ships cater to a variety of travelers with up to 20 dining options. Oceania Cruises offers onboard dining, with multiple open-seating dining venues.</v>
    <v>39200</v>
    <v>New York Stock Exchange</v>
    <v>XNYS</v>
    <v>XNYS</v>
    <v>7665 CORPORATE DRIVE, MIAMI, FL, 33126 US</v>
    <v>22.22</v>
    <v>Hotels &amp; Entertainment Services</v>
    <v>Stock</v>
    <v>46129.796070810153</v>
    <v>331</v>
    <v>21.15</v>
    <v>9664402025</v>
    <v>NORWEGIAN CRUISE LINE HOLDINGS LTD.</v>
    <v>NORWEGIAN CRUISE LINE HOLDINGS LTD.</v>
    <v>21.3</v>
    <v>24.879799999999999</v>
    <v>20.03</v>
    <v>21.215</v>
    <v>455545700</v>
    <v>NCLH</v>
    <v>NORWEGIAN CRUISE LINE HOLDINGS LTD. (XNYS:NCLH)</v>
    <v>19649766</v>
    <v>20426519</v>
    <v>2011</v>
  </rv>
  <rv s="2">
    <v>332</v>
  </rv>
  <rv s="0">
    <v>https://www.bing.com/financeapi/forcetrigger?t=a21rw7&amp;q=XNYS%3aRCL&amp;form=skydnc</v>
    <v>Learn more on Bing</v>
  </rv>
  <rv s="1">
    <v>en-US</v>
    <v>a21rw7</v>
    <v>268435456</v>
    <v>1</v>
    <v>Powered by Refinitiv</v>
    <v>0</v>
    <v>ROYAL CARIBBEAN CRUISES LTD. (XNYS:RCL)</v>
    <v>2</v>
    <v>3</v>
    <v>Finance</v>
    <v>4</v>
    <v>366.5</v>
    <v>185.5</v>
    <v>1.8604000000000001</v>
    <v>20.99</v>
    <v>7.8924999999999995E-2</v>
    <v>USD</v>
    <v>Royal Caribbean Cruises Ltd. is a cruise company, which owns and operates three global cruise brands: Royal Caribbean International, Celebrity Cruises and Silversea Cruises. It also has an interest in TUI Cruises GmbH, which operates the German brands TUI Cruises and Hapag-Lloyd Cruises. Its ships offer a selection of worldwide itineraries that call on approximately 1,000 destinations on all seven continents. Royal Caribbean International offers cruises and land destinations that generally feature a casual ambiance, as well as a variety of activities and entertainment venues. Celebrity Cruises offers a range of itineraries to destinations, including Alaska, Asia, Australia, Bermuda, Canada, the Caribbean, Europe, the Galapagos Islands, Hawaii, New Zealand, the Panama Canal and South America, with cruise lengths ranging from three to 14 nights. It also offers a range of private land destinations through Perfect Day at CocoCay, includes full water park, zip line course, and others.</v>
    <v>107950</v>
    <v>New York Stock Exchange</v>
    <v>XNYS</v>
    <v>XNYS</v>
    <v>1050 Caribbean Way, MIAMI, FL, 33132 US</v>
    <v>295.33</v>
    <v>Hotels &amp; Entertainment Services</v>
    <v>Stock</v>
    <v>46129.796051527344</v>
    <v>334</v>
    <v>281.47000000000003</v>
    <v>77625390402</v>
    <v>ROYAL CARIBBEAN CRUISES LTD.</v>
    <v>ROYAL CARIBBEAN CRUISES LTD.</v>
    <v>283</v>
    <v>18.354299999999999</v>
    <v>265.95</v>
    <v>286.94</v>
    <v>270528300</v>
    <v>RCL</v>
    <v>ROYAL CARIBBEAN CRUISES LTD. (XNYS:RCL)</v>
    <v>3538700</v>
    <v>2360430</v>
    <v>1985</v>
  </rv>
  <rv s="2">
    <v>335</v>
  </rv>
  <rv s="0">
    <v>https://www.bing.com/financeapi/forcetrigger?t=a1myk2&amp;q=XNYS%3aAES&amp;form=skydnc</v>
    <v>Learn more on Bing</v>
  </rv>
  <rv s="1">
    <v>en-US</v>
    <v>a1myk2</v>
    <v>268435456</v>
    <v>1</v>
    <v>Powered by Refinitiv</v>
    <v>0</v>
    <v>THE AES CORPORATION (XNYS:AES)</v>
    <v>2</v>
    <v>3</v>
    <v>Finance</v>
    <v>4</v>
    <v>17.649999999999999</v>
    <v>9.4600000000000009</v>
    <v>0.98680000000000001</v>
    <v>-2.5000000000000001E-2</v>
    <v>-1.7240000000000001E-3</v>
    <v>USD</v>
    <v>The AES Corporation is an energy company. The Company operates in four segments: Renewables, Utilities, Energy Infrastructure, and New Energy Technologies. The Renewables segment include solar, wind, energy storage, and hydro generation facilities. The Utilities segment includes AES Indiana, AES Ohio, and AES El Salvador regulated utilities and their generation facilities. The Energy Infrastructure segment includes natural gas, liquefied natural gas (LNG), coal, pet coke, diesel, and oil generation facilities, and its businesses in Chile, which have a mix of generation sources, including renewables. The New Energy Technologies segment includes investments in Fluence, Uplight, Maximo and other initiatives. It has two lines of business: Generation, which owns and/or operates power plants to generate and sell power to customers and Utilities that own and/or operate utilities to generate or purchase, distribute, transmit and sell electricity to end-user customers.</v>
    <v>8336</v>
    <v>New York Stock Exchange</v>
    <v>XNYS</v>
    <v>XNYS</v>
    <v>4300 Wilson Blvd, ARLINGTON, VA, 22203 US</v>
    <v>14.5</v>
    <v>Electrical Utilities &amp; IPPs</v>
    <v>Stock</v>
    <v>46129.79603991875</v>
    <v>337</v>
    <v>14.46</v>
    <v>10321711410</v>
    <v>THE AES CORPORATION</v>
    <v>THE AES CORPORATION</v>
    <v>14.5</v>
    <v>10.9659</v>
    <v>14.5</v>
    <v>14.475</v>
    <v>713071600</v>
    <v>AES</v>
    <v>THE AES CORPORATION (XNYS:AES)</v>
    <v>4037785</v>
    <v>11532970</v>
    <v>1981</v>
  </rv>
  <rv s="2">
    <v>338</v>
  </rv>
  <rv s="0">
    <v>https://www.bing.com/financeapi/forcetrigger?t=a1wgmw&amp;q=XNYS%3aKEN&amp;form=skydnc</v>
    <v>Learn more on Bing</v>
  </rv>
  <rv s="1">
    <v>en-US</v>
    <v>a1wgmw</v>
    <v>268435456</v>
    <v>1</v>
    <v>Powered by Refinitiv</v>
    <v>0</v>
    <v>KENON HOLDINGS LTD. (XNYS:KEN)</v>
    <v>2</v>
    <v>3</v>
    <v>Finance</v>
    <v>4</v>
    <v>89.889899999999997</v>
    <v>27.5</v>
    <v>1.0652999999999999</v>
    <v>1.7401</v>
    <v>2.1490999999999996E-2</v>
    <v>USD</v>
    <v>Kenon Holdings Ltd. is a Singapore-based holding company that operates dynamic, primarily growth-oriented businesses. The holdings are at various stages of development, ranging from established, cash generating businesses to early-stage companies. The Company has interests in the businesses: OPC (54.5% interest)-an owner, operator and developer of power generation facilities in the Israeli and United States power markets and ZIM (16.5% interest)-an international shipping company. OPC’s portfolio in Israel consists of OPC Rotem, approximately a 466 megawatt (MW) combined cycle power plant and OPC Hadera, a 148MW co-generation power plant. OPC’s portfolio in the United States consists of the CPV Group, a business engaged in the development, construction and management of power plants running conventional energy (powered by natural gas) and renewable energy in the United States. ZIM operates a fleet of approximately 80 container vessels, with a total container capacity of 385,000 TEUs.</v>
    <v>179</v>
    <v>New York Stock Exchange</v>
    <v>XNYS</v>
    <v>XNYS</v>
    <v>1 Temasek Avenue #37-02B, Millenia Tower, 039192 SG</v>
    <v>83.99</v>
    <v>Electrical Utilities &amp; IPPs</v>
    <v>Stock</v>
    <v>46129.79482193281</v>
    <v>340</v>
    <v>81.87</v>
    <v>4309890974</v>
    <v>KENON HOLDINGS LTD.</v>
    <v>KENON HOLDINGS LTD.</v>
    <v>81.87</v>
    <v>0</v>
    <v>80.97</v>
    <v>82.710099999999997</v>
    <v>52108400</v>
    <v>KEN</v>
    <v>KENON HOLDINGS LTD. (XNYS:KEN)</v>
    <v>9920</v>
    <v>23663</v>
    <v>2014</v>
  </rv>
  <rv s="2">
    <v>341</v>
  </rv>
  <rv s="0">
    <v>https://www.bing.com/financeapi/forcetrigger?t=a25l52&amp;q=XNYS%3aVST&amp;form=skydnc</v>
    <v>Learn more on Bing</v>
  </rv>
  <rv s="1">
    <v>en-US</v>
    <v>a25l52</v>
    <v>268435456</v>
    <v>1</v>
    <v>Powered by Refinitiv</v>
    <v>0</v>
    <v>VISTRA CORP. (XNYS:VST)</v>
    <v>2</v>
    <v>3</v>
    <v>Finance</v>
    <v>4</v>
    <v>219.82</v>
    <v>103.33839999999999</v>
    <v>1.5270999999999999</v>
    <v>-1.4</v>
    <v>-8.4580000000000002E-3</v>
    <v>USD</v>
    <v>Vistra Corp. is an integrated retail electricity and power generation company that provides essential resources to customers, businesses, and communities from California to Maine. It operates a reliable power generation fleet of natural gas, nuclear, coal, solar, and battery energy storage facilities while taking an innovative, customer-centric approach to its retail business. Its segments include Retail, Texas, East, West, and Asset Closure. The Retail segment is engaged in retail sales of electricity and natural gas to residential, commercial and industrial customers. The Texas and East segments are engaged in electricity generation, wholesale energy sales and purchases, commodity risk management activities, fuel procurement, and logistics management. The West segment represents results from the CAISO market, including its battery ESS projects at its Moss Landing power plant site. The Asset Closure segment is engaged in the decommissioning and reclamation of retired plants and mines.</v>
    <v>6390</v>
    <v>New York Stock Exchange</v>
    <v>XNYS</v>
    <v>XNYS</v>
    <v>6555 Sierra Drive, IRVING, TX, 75039 US</v>
    <v>168.49</v>
    <v>Electrical Utilities &amp; IPPs</v>
    <v>Stock</v>
    <v>46129.796052858597</v>
    <v>343</v>
    <v>162.26009999999999</v>
    <v>55566096609</v>
    <v>VISTRA CORP.</v>
    <v>VISTRA CORP.</v>
    <v>166.61</v>
    <v>75.663799999999995</v>
    <v>165.53</v>
    <v>164.13</v>
    <v>338549300</v>
    <v>VST</v>
    <v>VISTRA CORP. (XNYS:VST)</v>
    <v>2703458</v>
    <v>3979925</v>
    <v>2016</v>
  </rv>
  <rv s="2">
    <v>344</v>
  </rv>
  <rv s="0">
    <v>https://www.bing.com/financeapi/forcetrigger?t=a1o4bh&amp;q=XNYS%3aB&amp;form=skydnc</v>
    <v>Learn more on Bing</v>
  </rv>
  <rv s="9">
    <v>en-US</v>
    <v>a1o4bh</v>
    <v>268435456</v>
    <v>1</v>
    <v>1</v>
    <v>Powered by Refinitiv</v>
    <v>18</v>
    <v>BARNES GROUP INC. (XNYS:B)</v>
    <v>2</v>
    <v>19</v>
    <v>Finance</v>
    <v>20</v>
    <v>47.4</v>
    <v>28.28</v>
    <v>1.3255999999999999</v>
    <v>0.04</v>
    <v>0</v>
    <v>8.5110000000000003E-4</v>
    <v>0</v>
    <v>USD</v>
    <v>Barnes Group Inc. is focused on manufacturing capabilities and engineering to develop advanced processes, automation solutions, and applied technologies for industries ranging from aerospace and medical and personal care to mobility and packaging. The Company operates through two segments: Aerospace and Industrial. The Aerospace segment includes the original equipment manufacturing (OEM) business and the aftermarket business, which includes maintenance repair and overhaul (MRO) services and the manufacture and delivery of aerospace aftermarket spare parts. The Industrial segment is a global provider of highly engineered precision components, products and systems for critical applications serving a diverse customer base in end-markets, such as industrial equipment, automation, personal care, packaging, electronics, mobility and medical devices. The Industrial segment includes the Molding Solutions, Automation and Motion Control Solutions (MCS) business units.</v>
    <v>6500</v>
    <v>New York Stock Exchange</v>
    <v>XNYS</v>
    <v>XNYS</v>
    <v>123 MAIN ST, BRISTOL, CT, 06010-6307 US</v>
    <v>47.11</v>
    <v>Machinery, Equipment &amp; Components</v>
    <v>Stock</v>
    <v>45638.000000034372</v>
    <v>346</v>
    <v>47.01</v>
    <v>2396218540</v>
    <v>BARNES GROUP INC.</v>
    <v>BARNES GROUP INC.</v>
    <v>47.11</v>
    <v>47</v>
    <v>47.04</v>
    <v>47.04</v>
    <v>50940020</v>
    <v>B</v>
    <v>BARNES GROUP INC. (XNYS:B)</v>
    <v>386853</v>
    <v>596866</v>
    <v>1925</v>
  </rv>
  <rv s="2">
    <v>347</v>
  </rv>
  <rv s="0">
    <v>https://www.bing.com/financeapi/forcetrigger?t=a1qlz2&amp;q=XNYS%3aCVX&amp;form=skydnc</v>
    <v>Learn more on Bing</v>
  </rv>
  <rv s="1">
    <v>en-US</v>
    <v>a1qlz2</v>
    <v>268435456</v>
    <v>1</v>
    <v>Powered by Refinitiv</v>
    <v>0</v>
    <v>CHEVRON CORPORATION (XNYS:CVX)</v>
    <v>2</v>
    <v>3</v>
    <v>Finance</v>
    <v>4</v>
    <v>214.71</v>
    <v>132.33000000000001</v>
    <v>0.52200000000000002</v>
    <v>-4.43</v>
    <v>-2.3544999999999996E-2</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43039</v>
    <v>New York Stock Exchange</v>
    <v>XNYS</v>
    <v>XNYS</v>
    <v>1400 SMITH STREET, HOUSTON, TX, 77002 US</v>
    <v>183.82</v>
    <v>Oil &amp; Gas</v>
    <v>Stock</v>
    <v>46129.795888483597</v>
    <v>349</v>
    <v>177.74</v>
    <v>365951684280</v>
    <v>CHEVRON CORPORATION</v>
    <v>CHEVRON CORPORATION</v>
    <v>181.86</v>
    <v>27.644100000000002</v>
    <v>188.15</v>
    <v>183.72</v>
    <v>1991899000</v>
    <v>CVX</v>
    <v>CHEVRON CORPORATION (XNYS:CVX)</v>
    <v>11658270</v>
    <v>14492473</v>
    <v>1926</v>
  </rv>
  <rv s="2">
    <v>350</v>
  </rv>
  <rv s="0">
    <v>https://www.bing.com/financeapi/forcetrigger?t=a1rjbh&amp;q=XNYS%3aE&amp;form=skydnc</v>
    <v>Learn more on Bing</v>
  </rv>
  <rv s="10">
    <v>en-US</v>
    <v>a1rjbh</v>
    <v>268435456</v>
    <v>1</v>
    <v>Powered by Refinitiv</v>
    <v>21</v>
    <v>Eni SpA (XNYS:E)</v>
    <v>2</v>
    <v>22</v>
    <v>Finance</v>
    <v>4</v>
    <v>58</v>
    <v>27.34</v>
    <v>0.43430000000000002</v>
    <v>-3.4990000000000001</v>
    <v>-6.3170000000000004E-2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32349</v>
    <v>New York Stock Exchange</v>
    <v>XNYS</v>
    <v>XNYS</v>
    <v>Piazza Ezio Vanoni, 1, SAN DONATO MILANESE, MILANO, 20097 IT</v>
    <v>52.22</v>
    <v>Oil &amp; Gas</v>
    <v>Stock</v>
    <v>46129.796048517972</v>
    <v>352</v>
    <v>50.73</v>
    <v>78562506981</v>
    <v>Eni SpA</v>
    <v>Eni SpA</v>
    <v>52.11</v>
    <v>26.157399999999999</v>
    <v>55.39</v>
    <v>51.890999999999998</v>
    <v>1513991000</v>
    <v>E</v>
    <v>Eni SpA (XNYS:E)</v>
    <v>640766</v>
    <v>744319</v>
  </rv>
  <rv s="2">
    <v>353</v>
  </rv>
  <rv s="0">
    <v>https://www.bing.com/financeapi/forcetrigger?t=a1rl4c&amp;q=XNYS%3aEC&amp;form=skydnc</v>
    <v>Learn more on Bing</v>
  </rv>
  <rv s="1">
    <v>en-US</v>
    <v>a1rl4c</v>
    <v>268435456</v>
    <v>1</v>
    <v>Powered by Refinitiv</v>
    <v>0</v>
    <v>Ecopetrol SA (XNYS:EC)</v>
    <v>2</v>
    <v>3</v>
    <v>Finance</v>
    <v>4</v>
    <v>15.62</v>
    <v>7.7949999999999999</v>
    <v>0.58330000000000004</v>
    <v>-0.28499999999999998</v>
    <v>-2.0712000000000001E-2</v>
    <v>USD</v>
    <v>Ecopetrol S.A. is an oil company. The Company operates in Colombia, Peru, Brazil and the United States Gulf Coast. The Company's segments include Exploration and Production, Transportation and Logistics, and Refining, Petrochemicals and Biofuels. The Company's Exploration and Production segment includes exploration, development and production activities in Colombia and abroad. The Company's Transportation and Logistics segment includes the transportation of crude oil, motor fuels, fuel oil and other refined products, including diesel and biofuels. The Company's main crude oil pipeline systems' operating capacity is approximately 1.34 million barrels per day (BPD). The Company's main refineries are the Barrancabermeja refinery, which it directly owns and operates, and a refinery in the Free Trade Zone in Cartagena that is operated by Reficar S.A., a subsidiary of the Company. The Company also owns and operates two other minor refineries: Orito and Apiay.</v>
    <v>9150</v>
    <v>New York Stock Exchange</v>
    <v>XNYS</v>
    <v>XNYS</v>
    <v>Cr 13 No. 36 - 24, BOGOTA CO</v>
    <v>13.59</v>
    <v>Oil &amp; Gas</v>
    <v>Stock</v>
    <v>46129.796040566405</v>
    <v>355</v>
    <v>12.88</v>
    <v>27702376625</v>
    <v>Ecopetrol SA</v>
    <v>Ecopetrol SA</v>
    <v>13.02</v>
    <v>9.5269999999999992</v>
    <v>13.76</v>
    <v>13.475</v>
    <v>2055835000</v>
    <v>EC</v>
    <v>Ecopetrol SA (XNYS:EC)</v>
    <v>4352289</v>
    <v>3454823</v>
    <v>2003</v>
  </rv>
  <rv s="2">
    <v>356</v>
  </rv>
  <rv s="0">
    <v>https://www.bing.com/financeapi/forcetrigger?t=b127mw&amp;q=XNYS%3aEQNR&amp;form=skydnc</v>
    <v>Learn more on Bing</v>
  </rv>
  <rv s="1">
    <v>en-US</v>
    <v>b127mw</v>
    <v>268435456</v>
    <v>1</v>
    <v>Powered by Refinitiv</v>
    <v>0</v>
    <v>Equinor ASA (XNYS:EQNR)</v>
    <v>2</v>
    <v>23</v>
    <v>Finance</v>
    <v>4</v>
    <v>43.457999999999998</v>
    <v>21.96</v>
    <v>1.5662</v>
    <v>-3.0750000000000002</v>
    <v>-8.0350000000000005E-2</v>
    <v>USD</v>
    <v>Equinor ASA, formerly Statoil ASA is a Norway-based international energy company. The Company’s purpose is to turn natural resources into energy. Equinor sells crude oil and delivers natural gas to the European market. It is also engaged in processing, refining, offshore wind and carbon capture and storage activities. Equinor ASA has five reporting segments: Exploration &amp; Production Norway (E&amp;P Norway), Exploration &amp; Production International (E&amp;P International), Exploration &amp; Production USA (E&amp;P USA), Marketing, Midstream &amp; Processing (MMP) and Renewables (REN). The Company has several subsidiaries such as Equinor Nigeria Energy Company Ltd, Equinor Wind Power AS, Equinor International Netherlands BV and Equinor Brasil Energia Ltda.</v>
    <v>24620</v>
    <v>New York Stock Exchange</v>
    <v>XNYS</v>
    <v>XNYS</v>
    <v>Forusbeen 50, STAVANGER, ROGALAND, 4035 NO</v>
    <v>35.49</v>
    <v>Oil &amp; Gas</v>
    <v>Stock</v>
    <v>46129.796097870312</v>
    <v>358</v>
    <v>34.44</v>
    <v>97849042160</v>
    <v>Equinor ASA</v>
    <v>Equinor ASA</v>
    <v>35.270000000000003</v>
    <v>18.152000000000001</v>
    <v>38.270000000000003</v>
    <v>35.195</v>
    <v>2556808000</v>
    <v>EQNR</v>
    <v>Equinor ASA (XNYS:EQNR)</v>
    <v>10494130</v>
    <v>9254665</v>
    <v>1995</v>
  </rv>
  <rv s="2">
    <v>359</v>
  </rv>
  <rv s="0">
    <v>https://www.bing.com/financeapi/forcetrigger?t=a1zj8m&amp;q=XNYS%3aPBR&amp;form=skydnc</v>
    <v>Learn more on Bing</v>
  </rv>
  <rv s="1">
    <v>en-US</v>
    <v>a1zj8m</v>
    <v>268435456</v>
    <v>1</v>
    <v>Powered by Refinitiv</v>
    <v>0</v>
    <v>Brazilian Petroleum Corporation - Petrobras (XNYS:PBR)</v>
    <v>2</v>
    <v>3</v>
    <v>Finance</v>
    <v>4</v>
    <v>22.05</v>
    <v>11.035</v>
    <v>0.4088</v>
    <v>-1.075</v>
    <v>-0.05</v>
    <v>USD</v>
    <v>Petroleo Brasileiro S.a. Petrobras is a Brazil-based government agency. The Company specializes in the oil, natural gas and energy industry. Petrobras has three operational segments: Refining, Transportation, and Marketing (R&amp;M), which encompasses the activities of refining, logistics, transportation, acquisition and export of crude oil, as well as the purchase and sale of petroleum-derived products, in Brazil and abroad; Exploration and Production (E&amp;P), which encompasses the activities of exploration, production development and production of oil, natural gas liquids (NGL) and natural gas, as well as Gas and Low Carbon Energy (G&amp;EBC), which encompasses logistics activities, natural gas and electricity trading, transportation and marketing of liquefied natural gas (LNG), power generation through thermal power plants, as well as the results of natural gas processing operations.</v>
    <v>50687</v>
    <v>New York Stock Exchange</v>
    <v>XNYS</v>
    <v>XNYS</v>
    <v>Av. Republica do Chile, n 65, 24 andar, Centro, Rio de Janeiro, RIO DE JANEIRO, 20.031-912 BR</v>
    <v>20.535</v>
    <v>Oil &amp; Gas</v>
    <v>Stock</v>
    <v>46129.796086017966</v>
    <v>361</v>
    <v>19.760000000000002</v>
    <v>131626175550</v>
    <v>Brazilian Petroleum Corporation - Petrobras</v>
    <v>Brazilian Petroleum Corporation - Petrobras</v>
    <v>20.36</v>
    <v>6.5461</v>
    <v>21.5</v>
    <v>20.425000000000001</v>
    <v>6444366000</v>
    <v>PBR</v>
    <v>Brazilian Petroleum Corporation - Petrobras (XNYS:PBR)</v>
    <v>31187699</v>
    <v>34588848</v>
    <v>1953</v>
  </rv>
  <rv s="2">
    <v>362</v>
  </rv>
  <rv s="0">
    <v>https://www.bing.com/financeapi/forcetrigger?t=a23rrw&amp;q=XNYS%3aSU&amp;form=skydnc</v>
    <v>Learn more on Bing</v>
  </rv>
  <rv s="10">
    <v>en-US</v>
    <v>a23rrw</v>
    <v>268435456</v>
    <v>1</v>
    <v>Powered by Refinitiv</v>
    <v>21</v>
    <v>Suncor Energy Inc. (XNYS:SU)</v>
    <v>2</v>
    <v>24</v>
    <v>Finance</v>
    <v>4</v>
    <v>67.760000000000005</v>
    <v>33.5</v>
    <v>0.56269999999999998</v>
    <v>-2.83</v>
    <v>-4.4343E-2</v>
    <v>USD</v>
    <v>Suncor Energy Inc. is a Canada-based integrated energy company. The Company's segments include Oil Sands, Exploration and Production (E&amp;P), and Refining and Marketing. Its operations include oil sands development, production and upgrading; offshore oil production; petroleum refining in Canada and the United States; and the Company’s Petro-Canada retail and wholesale distribution networks (including Canada’s Electric Highway, a coast-to-coast network of fast-charging electric vehicle (EV) stations). The Company is developing petroleum resources while advancing the transition to a lower-emissions future through investments in lower-emissions intensity power, renewable feedstock fuels and projects targeting emissions intensity. The Company also conducts energy trading activities focused primarily on the marketing and trading of crude oil, natural gas, byproducts, refined products and power. It also wholly owns the Fort Hills Project, which is located in Alberta's Athabasca region.</v>
    <v>15424</v>
    <v>New York Stock Exchange</v>
    <v>XNYS</v>
    <v>XNYS</v>
    <v>P.O. Box 2844, 150 - 6Th Avenue S.W., CALGARY, AB, T2P 3E3 CA</v>
    <v>61.86</v>
    <v>Oil &amp; Gas</v>
    <v>Stock</v>
    <v>46129.796021423441</v>
    <v>364</v>
    <v>59.27</v>
    <v>80112480000</v>
    <v>Suncor Energy Inc.</v>
    <v>Suncor Energy Inc.</v>
    <v>61.74</v>
    <v>17.2517</v>
    <v>63.82</v>
    <v>60.99</v>
    <v>1186911000</v>
    <v>SU</v>
    <v>Suncor Energy Inc. (XNYS:SU)</v>
    <v>5421667</v>
    <v>5272985</v>
  </rv>
  <rv s="2">
    <v>365</v>
  </rv>
  <rv s="0">
    <v>https://www.bing.com/financeapi/forcetrigger?t=a24e9c&amp;q=XNYS%3aTTE&amp;form=skydnc</v>
    <v>Learn more on Bing</v>
  </rv>
  <rv s="1">
    <v>en-US</v>
    <v>a24e9c</v>
    <v>268435456</v>
    <v>1</v>
    <v>Powered by Refinitiv</v>
    <v>0</v>
    <v>TotalEnergies SE (XNYS:TTE)</v>
    <v>2</v>
    <v>3</v>
    <v>Finance</v>
    <v>4</v>
    <v>93.49</v>
    <v>62.155000000000001</v>
    <v>0.2273</v>
    <v>-3.75</v>
    <v>-4.1326999999999996E-2</v>
    <v>USD</v>
    <v>TotalEnergies SE is a France-based company. The Company is predominantly engaged in the business as a worldwide oil group. Its segment divisions are divided into refining and chemistry such as refining of petroleum products and manufacture of basic chemistry and of specialty chemistry, petroleum products distribution, electricity generation from combined cycle gas plants and renewable energies, gas production, trading, transport and distribution primarily includes liquefied natural gas, natural gas, biogas, hydrogen, liquefied petroleum gas and hydrocarbon operating and production. The group is also operating in trading and sea transport of crude oil and oil products.</v>
    <v>102887</v>
    <v>New York Stock Exchange</v>
    <v>XNYS</v>
    <v>XNYS</v>
    <v>Tour Coupole - 2, place Jean Millier, Paris La Defense Cedex, PARIS, ILE-DE-FRANCE, 92078 FR</v>
    <v>87.31</v>
    <v>Oil &amp; Gas</v>
    <v>Stock</v>
    <v>46129.796044710158</v>
    <v>367</v>
    <v>85.3</v>
    <v>190368916000</v>
    <v>TotalEnergies SE</v>
    <v>TotalEnergies SE</v>
    <v>86.38</v>
    <v>14.8955</v>
    <v>90.74</v>
    <v>86.99</v>
    <v>2188400000</v>
    <v>TTE</v>
    <v>TotalEnergies SE (XNYS:TTE)</v>
    <v>2190684</v>
    <v>2559524</v>
    <v>1954</v>
  </rv>
  <rv s="2">
    <v>368</v>
  </rv>
  <rv s="0">
    <v>https://www.bing.com/financeapi/forcetrigger?t=a269ec&amp;q=XNYS%3aXOM&amp;form=skydnc</v>
    <v>Learn more on Bing</v>
  </rv>
  <rv s="1">
    <v>en-US</v>
    <v>a269ec</v>
    <v>268435456</v>
    <v>1</v>
    <v>Powered by Refinitiv</v>
    <v>0</v>
    <v>EXXON MOBIL CORPORATION (XNYS:XOM)</v>
    <v>2</v>
    <v>3</v>
    <v>Finance</v>
    <v>4</v>
    <v>176.41</v>
    <v>101.185</v>
    <v>0.20599999999999999</v>
    <v>-5.57</v>
    <v>-3.6650000000000002E-2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58000</v>
    <v>New York Stock Exchange</v>
    <v>XNYS</v>
    <v>XNYS</v>
    <v>22777 SPRINGWOODS VILLAGE PARKWAY, SPRING, TX, 77389-1425 US</v>
    <v>146.56</v>
    <v>Oil &amp; Gas</v>
    <v>Stock</v>
    <v>46129.796082719535</v>
    <v>370</v>
    <v>141.97</v>
    <v>608561949600</v>
    <v>EXXON MOBIL CORPORATION</v>
    <v>EXXON MOBIL CORPORATION</v>
    <v>144.85</v>
    <v>21.916</v>
    <v>151.97999999999999</v>
    <v>146.41</v>
    <v>4156560000</v>
    <v>XOM</v>
    <v>EXXON MOBIL CORPORATION (XNYS:XOM)</v>
    <v>18272125</v>
    <v>24926004</v>
    <v>1882</v>
  </rv>
  <rv s="2">
    <v>371</v>
  </rv>
  <rv s="0">
    <v>https://www.bing.com/financeapi/forcetrigger?t=a26e7w&amp;q=XNYS%3aYPF&amp;form=skydnc</v>
    <v>Learn more on Bing</v>
  </rv>
  <rv s="1">
    <v>en-US</v>
    <v>a26e7w</v>
    <v>268435456</v>
    <v>1</v>
    <v>Powered by Refinitiv</v>
    <v>0</v>
    <v>YPF SA (XNYS:YPF)</v>
    <v>2</v>
    <v>3</v>
    <v>Finance</v>
    <v>4</v>
    <v>48.954999999999998</v>
    <v>22.82</v>
    <v>1.2256</v>
    <v>-1.35</v>
    <v>-3.2243000000000001E-2</v>
    <v>USD</v>
    <v>YPF SA, also known as Yacimientos Petroliferos Fiscales, is an Argentina-based company in the energy sector operating a fully integrated oil and gas chain. The Company operates through the segments, including Exploration and Production, Downstream, and Corporate and Other. The Company's Exploration and Production segment includes exploration and production activities, natural gas and crude oil purchases, sales of natural gas, and to a lesser extent crude oil, to third parties and intersegment sales of crude oil, natural gas and its byproducts. The Company's Downstream segment is engaged in the refining, transport, purchase of crude oil and natural gas from third parties and intersegment sales, and marketing of crude oil, natural gas, refined products, petrochemicals, electric power generation and natural gas distribution. The Company's Corporate and Other segment carries out other activities.</v>
    <v>22032</v>
    <v>New York Stock Exchange</v>
    <v>XNYS</v>
    <v>XNYS</v>
    <v>Guemes, Macacha,Boulevard 515, BUENOS AIRES, BUENOS AIRES, 1106 AR</v>
    <v>40.98</v>
    <v>Oil &amp; Gas</v>
    <v>Stock</v>
    <v>46129.796047476564</v>
    <v>373</v>
    <v>39.35</v>
    <v>15934935720</v>
    <v>YPF SA</v>
    <v>YPF SA</v>
    <v>40.51</v>
    <v>11.2082</v>
    <v>41.87</v>
    <v>40.520000000000003</v>
    <v>393261000</v>
    <v>YPF</v>
    <v>YPF SA (XNYS:YPF)</v>
    <v>2510374</v>
    <v>3102136</v>
    <v>1977</v>
  </rv>
  <rv s="2">
    <v>374</v>
  </rv>
  <rv s="0">
    <v>https://www.bing.com/financeapi/forcetrigger?t=a1pxvh&amp;q=XNYS%3aCMRE&amp;form=skydnc</v>
    <v>Learn more on Bing</v>
  </rv>
  <rv s="1">
    <v>en-US</v>
    <v>a1pxvh</v>
    <v>268435456</v>
    <v>1</v>
    <v>Powered by Refinitiv</v>
    <v>0</v>
    <v>COSTAMARE INC. (XNYS:CMRE)</v>
    <v>2</v>
    <v>3</v>
    <v>Finance</v>
    <v>4</v>
    <v>18.055</v>
    <v>6.1463999999999999</v>
    <v>1.1761999999999999</v>
    <v>0.36</v>
    <v>2.1076999999999999E-2</v>
    <v>USD</v>
    <v>Costamare Inc is a Monaco-based company that provides containerships and dry bulk vessels for charter. The Company is an international shipping industry that offers a fleet of 73 containerships, with a total capacity of approximately 537,000 TEU (including two vessels that have agreed to sell) and 45 dry bulk vessels with a total capacity of approximately 2,436,000 DWT. Its offers containerships of various sizes (including feeder, panamax and post-panamax containerships) serve short, medium, and long-haul routes on a variety of geographical trades. Its dry bulk vessels transport a broad range of bulks such as iron ore, coal, and grains as well as minor bulks such as bauxite, phosphate fertilizers and steel products. The Company serve its customer's needs worldwide and ensure the safety, reliability, and environmental responsibility of services.</v>
    <v>1880</v>
    <v>New York Stock Exchange</v>
    <v>XNYS</v>
    <v>XNYS</v>
    <v>7 Rue Du Gabian, MONACO, MC98000 MC</v>
    <v>17.555</v>
    <v>Freight &amp; Logistics Services</v>
    <v>Stock</v>
    <v>46129.795710810155</v>
    <v>376</v>
    <v>17.100000000000001</v>
    <v>2103068672</v>
    <v>COSTAMARE INC.</v>
    <v>COSTAMARE INC.</v>
    <v>17.23</v>
    <v>5.8269000000000002</v>
    <v>17.079999999999998</v>
    <v>17.440000000000001</v>
    <v>120588800</v>
    <v>CMRE</v>
    <v>COSTAMARE INC. (XNYS:CMRE)</v>
    <v>112392</v>
    <v>391397</v>
    <v>2008</v>
  </rv>
  <rv s="2">
    <v>377</v>
  </rv>
  <rv s="0">
    <v>https://www.bing.com/financeapi/forcetrigger?t=a1qpz2&amp;q=XNYS%3aDAC&amp;form=skydnc</v>
    <v>Learn more on Bing</v>
  </rv>
  <rv s="1">
    <v>en-US</v>
    <v>a1qpz2</v>
    <v>268435456</v>
    <v>1</v>
    <v>Powered by Refinitiv</v>
    <v>0</v>
    <v>DANAOS CORPORATION (XNYS:DAC)</v>
    <v>2</v>
    <v>3</v>
    <v>Finance</v>
    <v>4</v>
    <v>120</v>
    <v>75.105000000000004</v>
    <v>0.90990000000000004</v>
    <v>-0.61</v>
    <v>-5.1359999999999991E-3</v>
    <v>USD</v>
    <v>Danaos Corporation is a holding company and an international owner of containerships, chartering its vessels to a range of liner companies. The Company's principal business is the acquisition and operation of vessels. The Company conducts its operations through the vessel owning companies, whose principal activity is the ownership and operation of containerships that are under the management of a related party of the company. The Company's manager is Danaos Shipping Company Limited (Danaos Shipping). The Company has a fleet of over 50 containerships aggregating approximately 329,590 twenty-foot equivalent units (TEUs). Its containership fleet includes approximately 53 containerships deployed on time charters and approximately two containerships deployed on bareboat charter. Gemini Shipholdings Corporation (Gemini), a company beneficially owned by the Company, owns approximately four additional containerships of over 24,000 TEU aggregate capacity.</v>
    <v>4116</v>
    <v>New York Stock Exchange</v>
    <v>XNYS</v>
    <v>XNYS</v>
    <v>14 Akti Kondyli, Piraeus, ATHINA, ATTIKI, 185 45 GR</v>
    <v>118.96</v>
    <v>Freight &amp; Logistics Services</v>
    <v>Stock</v>
    <v>46129.795964339843</v>
    <v>379</v>
    <v>117.24</v>
    <v>2151105231</v>
    <v>DANAOS CORPORATION</v>
    <v>DANAOS CORPORATION</v>
    <v>118.735</v>
    <v>4.4135</v>
    <v>118.78</v>
    <v>118.17</v>
    <v>18203480</v>
    <v>DAC</v>
    <v>DANAOS CORPORATION (XNYS:DAC)</v>
    <v>70915</v>
    <v>73693</v>
    <v>1998</v>
  </rv>
  <rv s="2">
    <v>380</v>
  </rv>
  <rv s="0">
    <v>https://www.bing.com/financeapi/forcetrigger?t=b15b27&amp;q=XNAS%3aEDRY&amp;form=skydnc</v>
    <v>Learn more on Bing</v>
  </rv>
  <rv s="1">
    <v>en-US</v>
    <v>b15b27</v>
    <v>268435456</v>
    <v>1</v>
    <v>Powered by Refinitiv</v>
    <v>0</v>
    <v>EuroDry Ltd. (XNAS:EDRY)</v>
    <v>2</v>
    <v>3</v>
    <v>Finance</v>
    <v>4</v>
    <v>23.98</v>
    <v>7.6</v>
    <v>0.69589999999999996</v>
    <v>1.78</v>
    <v>8.9044999999999999E-2</v>
    <v>USD</v>
    <v>EuroDry Ltd is a Greece-based company which operates in the dry cargo, dry bulk shipping markets. The Company's operations are managed by Eurobulk Ltd an affiliated ship management company and Eurobulk (Far East) Ltd. Inc, which are responsible for the day-to-day commercial and technical management and operations of the vessels. EuroDry Ltd employs its vessels on spot and period charters and through pool arrangements. The Company has a fleet of more than five vessels, including Kamsarmax drybulk carriers, Panamax drybulk carriers and an Ultramax drybulk carrier with a total cargo capacity of approximately 400,000 deadweight tonnage (dwt). The Company's subsidiaries are: Kamsarmax One Shipping Ltd, Kamsarmax Two Shipping Ltd and Eirini Shipping Ltd, among others.</v>
    <v>0</v>
    <v>Nasdaq Stock Market</v>
    <v>XNAS</v>
    <v>XNAS</v>
    <v>4 Messogiou &amp; Evropis Street, ATHINA, ATTIKI, 151 24 GR</v>
    <v>22.81</v>
    <v>Freight &amp; Logistics Services</v>
    <v>Stock</v>
    <v>46129.795739524998</v>
    <v>382</v>
    <v>19.992000000000001</v>
    <v>62927273</v>
    <v>EuroDry Ltd.</v>
    <v>EuroDry Ltd.</v>
    <v>20.63</v>
    <v>0</v>
    <v>19.989999999999998</v>
    <v>21.77</v>
    <v>2890550</v>
    <v>EDRY</v>
    <v>EuroDry Ltd. (XNAS:EDRY)</v>
    <v>25782</v>
    <v>36798</v>
    <v>2018</v>
  </rv>
  <rv s="2">
    <v>383</v>
  </rv>
  <rv s="0">
    <v>https://www.bing.com/financeapi/forcetrigger?t=a1s7f2&amp;q=XNAS%3aESEA&amp;form=skydnc</v>
    <v>Learn more on Bing</v>
  </rv>
  <rv s="1">
    <v>en-US</v>
    <v>a1s7f2</v>
    <v>268435456</v>
    <v>1</v>
    <v>Powered by Refinitiv</v>
    <v>0</v>
    <v>EUROSEAS LTD (XNAS:ESEA)</v>
    <v>2</v>
    <v>3</v>
    <v>Finance</v>
    <v>4</v>
    <v>74.66</v>
    <v>28.22</v>
    <v>0.60409999999999997</v>
    <v>0.155</v>
    <v>2.153E-3</v>
    <v>USD</v>
    <v>Euroseas Ltd. is engaged in the shipping business. The Company is an owner and operator of drybulk and container carrier vessels and is a provider of seaborne transportation for drybulk and containerized cargoes. Eurobulk Ltd. manages the Company's operations. The Company also owns and operates dry bulk carriers that transport major bulks, such as iron ore, coal and grains, and minor bulks, such as bauxite, phosphate and fertilizers. The Company has a fleet of 12 vessels, including Kamsarmax drybulk carrier, Panamax drybulk carriers and Handymax drybulk carrier, Intermediate containerships, Handysize containerships, and Feeder containerships. The Company’s five drybulk carriers have a total cargo capacity of 351,272 deadweight tons (dwt), and its seven containerships have a cargo capacity of 11,828 twenty-foot equivalent units (teu).</v>
    <v>365</v>
    <v>Nasdaq Stock Market</v>
    <v>XNAS</v>
    <v>XNAS</v>
    <v>4 Messogiou &amp; Evropis Street, ATHINA, ATTIKI, 00000 GR</v>
    <v>74.66</v>
    <v>Freight &amp; Logistics Services</v>
    <v>Stock</v>
    <v>46129.795201145309</v>
    <v>385</v>
    <v>71.72</v>
    <v>509117021</v>
    <v>EUROSEAS LTD</v>
    <v>EUROSEAS LTD</v>
    <v>73.2</v>
    <v>4.1589999999999998</v>
    <v>72</v>
    <v>72.155000000000001</v>
    <v>7055880</v>
    <v>ESEA</v>
    <v>EUROSEAS LTD (XNAS:ESEA)</v>
    <v>98494</v>
    <v>100445</v>
    <v>2005</v>
  </rv>
  <rv s="2">
    <v>386</v>
  </rv>
  <rv s="0">
    <v>https://www.bing.com/financeapi/forcetrigger?t=a1u1f2&amp;q=XNYS%3aGNK&amp;form=skydnc</v>
    <v>Learn more on Bing</v>
  </rv>
  <rv s="1">
    <v>en-US</v>
    <v>a1u1f2</v>
    <v>268435456</v>
    <v>1</v>
    <v>Powered by Refinitiv</v>
    <v>0</v>
    <v>GENCO SHIPPING &amp; TRADING LIMITED (XNYS:GNK)</v>
    <v>2</v>
    <v>3</v>
    <v>Finance</v>
    <v>4</v>
    <v>24.81</v>
    <v>12.11</v>
    <v>0.95309999999999995</v>
    <v>0.48</v>
    <v>2.0116999999999999E-2</v>
    <v>USD</v>
    <v>Genco Shipping &amp; Trading Limited is a drybulk ship owning company focused on the seaborne transportation of commodities globally. The Company provides a full-service logistics solution to its customers utilizing its in-house commercial operating platform. It transports key cargoes such as iron ore, grain, steel products, bauxite, cement, nickel ore among other commodities along worldwide shipping routes. Its wholly owned modern fleet of dry cargo vessels consists of the larger Capesize and the medium-sized Ultramax and Supramax vessels, enabling it to carry a range of cargoes. Its fleets consist of over 42 drybulk carriers, including 16 Capesize drybulk carriers, 15 Ultramax drybulk carriers, and eleven Supramax drybulk carriers with an aggregate carrying capacity of approximately 4,446,000 deadweight tons (dwt). Its vessels include Baltic Bear, Baltic Hornet, Genco Lion, Baltic Wolf, Genco Aquitaine, Genco Augustus, Genco Bourgogne, Genco Liberty, Genco Freedom, and Genco Vigilant.</v>
    <v>945</v>
    <v>New York Stock Exchange</v>
    <v>XNYS</v>
    <v>XNYS</v>
    <v>299 Park Avenue, 12th Floor, NEW YORK, NY, 10171 US</v>
    <v>24.48</v>
    <v>Freight &amp; Logistics Services</v>
    <v>Stock</v>
    <v>46129.796063460155</v>
    <v>388</v>
    <v>23.95</v>
    <v>1054355495</v>
    <v>GENCO SHIPPING &amp; TRADING LIMITED</v>
    <v>GENCO SHIPPING &amp; TRADING LIMITED</v>
    <v>24.03</v>
    <v>0</v>
    <v>23.86</v>
    <v>24.34</v>
    <v>43317810</v>
    <v>GNK</v>
    <v>GENCO SHIPPING &amp; TRADING LIMITED (XNYS:GNK)</v>
    <v>194428</v>
    <v>400320</v>
    <v>2004</v>
  </rv>
  <rv s="2">
    <v>389</v>
  </rv>
  <rv s="0">
    <v>https://www.bing.com/financeapi/forcetrigger?t=a1u9c7&amp;q=XNYS%3aGSL&amp;form=skydnc</v>
    <v>Learn more on Bing</v>
  </rv>
  <rv s="1">
    <v>en-US</v>
    <v>a1u9c7</v>
    <v>268435456</v>
    <v>1</v>
    <v>Powered by Refinitiv</v>
    <v>0</v>
    <v>Global Ship Lease, Inc. (XNYS:GSL)</v>
    <v>2</v>
    <v>3</v>
    <v>Finance</v>
    <v>4</v>
    <v>41.4</v>
    <v>19.77</v>
    <v>0.94179999999999997</v>
    <v>-0.14000000000000001</v>
    <v>-3.5699999999999998E-3</v>
    <v>USD</v>
    <v>Global Ship Lease, Inc. is an independent owner of containerships with a diversified fleet of mid-sized and smaller containerships. The Company is focused on mid-size Post-Panamax and smaller containerships which tend to serve the non-Mainlane and intra-regional trades. The Company takes a partnership approach with its customers, providing flexible chartering solutions which enable them to free up capital and management resources to focus on other strategic priorities. As a containership owner, its business is both pro-cyclical - with chartered tonnage used as a growth platform by liner shipping companies, and counter-cyclical - with sale and lease-back structures used by liner companies as a balance sheet management tool. The Company's fleet of 69 vessels has an average age weighted by TEU capacity of 17.5 years. 39 ships are wide-beam Post-Panamax. Its vessels include CMA CGM Thalassa, Zim Norfolk, Zim Xiamen, Anthea Y, Sydney Express, Istanbul Express, GSL Effie and Newyorker.</v>
    <v>7</v>
    <v>New York Stock Exchange</v>
    <v>XNYS</v>
    <v>XNYS</v>
    <v>25 Wilton Road, LONDON, SW1V 1LW GB</v>
    <v>40</v>
    <v>Freight &amp; Logistics Services</v>
    <v>Stock</v>
    <v>46129.795774178128</v>
    <v>391</v>
    <v>39.08</v>
    <v>1403684819</v>
    <v>Global Ship Lease, Inc.</v>
    <v>Global Ship Lease, Inc.</v>
    <v>39.615000000000002</v>
    <v>3.512</v>
    <v>39.22</v>
    <v>39.08</v>
    <v>35918240</v>
    <v>GSL</v>
    <v>Global Ship Lease, Inc. (XNYS:GSL)</v>
    <v>227983</v>
    <v>334999</v>
    <v>2008</v>
  </rv>
  <rv s="2">
    <v>392</v>
  </rv>
  <rv s="3">
    <v>en-US</v>
    <v>c7qeyc</v>
    <v>268435456</v>
    <v>1</v>
    <v>Powered by Refinitiv</v>
    <v>6</v>
    <v>HIMALAYA SHIPPING LTD. (XNYS:HSHP)</v>
    <v>7</v>
    <v>23</v>
    <v>Finance</v>
    <v>4</v>
    <v>14.95</v>
    <v>4.5</v>
    <v>0.64610000000000001</v>
    <v>0.4</v>
    <v>2.9028000000000002E-2</v>
    <v>USD</v>
    <v>Himalaya Shipping Ltd. is a Bermuda-based independent bulk carrier company. The Company owns and operates approximately 12 Newcastlemax dry bulk vessels. The Company’s fleet of vessels includes Mount Norefjell, Mount Ita, Mount Etna, Mount Blanc, Mount Matterhorn, Mount Neblina, Mount Bandeira, Mount Hua, Mount Elbrus, Mount Denali, Mount Aconcagua, and Mount Emai. The Company’s subsidiaries include Mount Norefjell Inc., Mount Bandeira Inc., Mount Ita Inc., Mount Hua Inc., Mount Etna Inc., Mount Elbrus Inc., Mount Blanc Inc., Mount Denali Inc., and others. The Company operates its vessels in a range of countries, which include China, Brazil, Singapore, and others.</v>
    <v>3</v>
    <v>New York Stock Exchange</v>
    <v>XNYS</v>
    <v>XNYS</v>
    <v>S.E. Pearman Bldg., 2Nd Floor, 9 Par-La-Ville Road, HAMILTON, HM 11 BM</v>
    <v>14.23</v>
    <v>Freight &amp; Logistics Services</v>
    <v>Stock</v>
    <v>46129.795995022658</v>
    <v>13.93</v>
    <v>4158566000</v>
    <v>HIMALAYA SHIPPING LTD.</v>
    <v>HIMALAYA SHIPPING LTD.</v>
    <v>14.09</v>
    <v>37.315800000000003</v>
    <v>13.78</v>
    <v>14.18</v>
    <v>46970000</v>
    <v>HSHP</v>
    <v>HIMALAYA SHIPPING LTD. (XNYS:HSHP)</v>
    <v>98790</v>
    <v>284583</v>
    <v>2021</v>
  </rv>
  <rv s="2">
    <v>394</v>
  </rv>
  <rv s="0">
    <v>https://www.bing.com/financeapi/forcetrigger?t=a1wgyc&amp;q=XNYS%3aKEX&amp;form=skydnc</v>
    <v>Learn more on Bing</v>
  </rv>
  <rv s="1">
    <v>en-US</v>
    <v>a1wgyc</v>
    <v>268435456</v>
    <v>1</v>
    <v>Powered by Refinitiv</v>
    <v>0</v>
    <v>KIRBY CORPORATION (XNYS:KEX)</v>
    <v>2</v>
    <v>3</v>
    <v>Finance</v>
    <v>4</v>
    <v>144.78</v>
    <v>79.515000000000001</v>
    <v>0.82879999999999998</v>
    <v>-1.84</v>
    <v>-1.2824E-2</v>
    <v>USD</v>
    <v>Kirby Corporation is a domestic tank barge operator transporting bulk liquid products throughout the Mississippi River System, on the Gulf Intracoastal Waterway, and coastwise along all three United States coasts. It transports petrochemicals, black oil, refined petroleum products and agricultural chemicals by tank barge. It transports petrochemicals, black oil, refined petroleum products and agricultural chemicals by tank barge. It also participates in the transportation of dry-bulk commodities in the United States coastwise trade. Through the distribution and services segment, it provides after-market services and genuine replacement parts for engines, transmissions, reduction gears, electric motors, drives, and controls, specialized electrical distribution and control systems, and related equipment used in oilfield services, power generation, on-highway, and other industrial applications. It also rents equipment, including industrial compressors, and high-capacity lift trucks.</v>
    <v>5233</v>
    <v>New York Stock Exchange</v>
    <v>XNYS</v>
    <v>XNYS</v>
    <v>55 Waugh Drive Suite 1000, HOUSTON, TX, 77007 US</v>
    <v>144.78</v>
    <v>Freight &amp; Logistics Services</v>
    <v>Stock</v>
    <v>46129.796110613279</v>
    <v>396</v>
    <v>140.65</v>
    <v>7594878439</v>
    <v>KIRBY CORPORATION</v>
    <v>KIRBY CORPORATION</v>
    <v>143.82</v>
    <v>22.3672</v>
    <v>143.47999999999999</v>
    <v>141.63999999999999</v>
    <v>53621000</v>
    <v>KEX</v>
    <v>KIRBY CORPORATION (XNYS:KEX)</v>
    <v>586194</v>
    <v>786205</v>
    <v>1969</v>
  </rv>
  <rv s="2">
    <v>397</v>
  </rv>
  <rv s="0">
    <v>https://www.bing.com/financeapi/forcetrigger?t=a1xb77&amp;q=XNYS%3aMATX&amp;form=skydnc</v>
    <v>Learn more on Bing</v>
  </rv>
  <rv s="1">
    <v>en-US</v>
    <v>a1xb77</v>
    <v>268435456</v>
    <v>1</v>
    <v>Powered by Refinitiv</v>
    <v>0</v>
    <v>MATSON, INC. (XNYS:MATX)</v>
    <v>2</v>
    <v>3</v>
    <v>Finance</v>
    <v>4</v>
    <v>180.21</v>
    <v>86.97</v>
    <v>1.3391999999999999</v>
    <v>2.82</v>
    <v>1.6147999999999999E-2</v>
    <v>USD</v>
    <v>Matson, Inc. is a provider of ocean transportation and logistics services. The Company's segments include Ocean Transportation and Logistics. The Ocean Transportation business is conducted through Matson Navigation Company, Inc. (MatNav), which provides a vital lifeline of ocean freight transportation services to the domestic non-contiguous economies of Hawaii, Alaska and Guam, and to other island economies in Micronesia. MatNav also operates premium, expedited services from China to Long Beach, California, provides services to Okinawa, Japan and various islands in the South Pacific, and operates an international export service from Alaska to Asia. The Logistics business is conducted through Matson Logistics, Inc. (Matson Logistics), a wholly owned subsidiary of MatNav. Matson Logistics provides a variety of logistics services to its customers, such as transportation brokerage services, freight forwarding services, warehousing services and supply chain management services.</v>
    <v>4170</v>
    <v>New York Stock Exchange</v>
    <v>XNYS</v>
    <v>XNYS</v>
    <v>1411 Sand Island Pkwy, HONOLULU, HI, 96819 US</v>
    <v>180.21</v>
    <v>Freight &amp; Logistics Services</v>
    <v>Stock</v>
    <v>46129.79611899297</v>
    <v>399</v>
    <v>176.29</v>
    <v>5397906559</v>
    <v>MATSON, INC.</v>
    <v>MATSON, INC.</v>
    <v>176.88</v>
    <v>12.758599999999999</v>
    <v>174.63</v>
    <v>177.45</v>
    <v>30419310</v>
    <v>MATX</v>
    <v>MATSON, INC. (XNYS:MATX)</v>
    <v>170136</v>
    <v>277302</v>
    <v>2012</v>
  </rv>
  <rv s="2">
    <v>400</v>
  </rv>
  <rv s="0">
    <v>https://www.bing.com/financeapi/forcetrigger?t=a1zgjc&amp;q=XNAS%3aPANL&amp;form=skydnc</v>
    <v>Learn more on Bing</v>
  </rv>
  <rv s="1">
    <v>en-US</v>
    <v>a1zgjc</v>
    <v>268435456</v>
    <v>1</v>
    <v>Powered by Refinitiv</v>
    <v>0</v>
    <v>PANGAEA LOGISTICS SOLUTIONS LTD. (XNAS:PANL)</v>
    <v>2</v>
    <v>3</v>
    <v>Finance</v>
    <v>4</v>
    <v>9.3901000000000003</v>
    <v>3.94</v>
    <v>0.82020000000000004</v>
    <v>0.1</v>
    <v>1.2886999999999999E-2</v>
    <v>USD</v>
    <v>Pangaea Logistics Solutions Ltd. is a provider of seaborne dry bulk logistics and transportation services as well as terminal and stevedoring services. The Company offers services to a base of industrial customers who require the transportation of a variety of dry bulk cargoes, including grains, coal, iron ore, pig iron, hot briquetted iron, bauxite, alumina, cement clinker, dolomite and limestone. It provides ocean transportation services to clients utilizing an ocean-going fleet of motor vessels (m/v) in the Handymax, Supramax, Ultramax and Panamax and Post-Panamax segments. The Company addresses the logistics needs of its customers by undertaking a comprehensive set of services and activities, including cargo loading, cargo discharge, port and terminal operations, vessel chartering, voyage planning, and vessel technical management. It provides logistics services and commercially manages its fleet primarily from offices in Newport, Rhode Island, Copenhagen, Denmark and Singapore.</v>
    <v>170</v>
    <v>Nasdaq Stock Market</v>
    <v>XNAS</v>
    <v>XNAS</v>
    <v>109 Long Wharf, NEWPORT, RI, 02840 US</v>
    <v>7.9249999999999998</v>
    <v>Freight &amp; Logistics Services</v>
    <v>Stock</v>
    <v>46129.795807777344</v>
    <v>402</v>
    <v>7.75</v>
    <v>513404589</v>
    <v>PANGAEA LOGISTICS SOLUTIONS LTD.</v>
    <v>PANGAEA LOGISTICS SOLUTIONS LTD.</v>
    <v>7.85</v>
    <v>26.5093</v>
    <v>7.76</v>
    <v>7.86</v>
    <v>65318650</v>
    <v>PANL</v>
    <v>PANGAEA LOGISTICS SOLUTIONS LTD. (XNAS:PANL)</v>
    <v>256194</v>
    <v>627644</v>
    <v>2014</v>
  </rv>
  <rv s="2">
    <v>403</v>
  </rv>
  <rv s="0">
    <v>https://www.bing.com/financeapi/forcetrigger?t=a22j4c&amp;q=XNAS%3aSBLK&amp;form=skydnc</v>
    <v>Learn more on Bing</v>
  </rv>
  <rv s="1">
    <v>en-US</v>
    <v>a22j4c</v>
    <v>268435456</v>
    <v>1</v>
    <v>Powered by Refinitiv</v>
    <v>0</v>
    <v>STAR BULK CARRIERS CORP. (XNAS:SBLK)</v>
    <v>2</v>
    <v>3</v>
    <v>Finance</v>
    <v>4</v>
    <v>27.2</v>
    <v>13.37</v>
    <v>0.71260000000000001</v>
    <v>-0.13</v>
    <v>-5.3E-3</v>
    <v>USD</v>
    <v>Star Bulk Carriers Corp is a Greece-based global shipping company. The Company owns and operates a diverse fleet of dry bulk vessels that transport bulk commodities, including iron ore, minerals and grain, bauxite, fertilizers and steel products, along worldwide shipping routes. The Company has a fleet of 112 vessels, with an aggregate capacity of 12.5 million dwt, consisting of Newcastlemax, Capesize, Post Panamax, Kamsarmax, Panamax, Ultramax and Supramax vessels with carrying capacities between 53,489 dwt and 209,537 dwt. The Company maintains executive offices in Athens, Greece and in Limassol, Cyprus.</v>
    <v>294</v>
    <v>Nasdaq Stock Market</v>
    <v>XNAS</v>
    <v>XNAS</v>
    <v>40, Agiou Konstantinou Str., Maroussi, ATHINA, ATTIKI, 151 24 GR</v>
    <v>25.077500000000001</v>
    <v>Freight &amp; Logistics Services</v>
    <v>Stock</v>
    <v>46129.795939166404</v>
    <v>405</v>
    <v>24.395</v>
    <v>2721353960</v>
    <v>STAR BULK CARRIERS CORP.</v>
    <v>STAR BULK CARRIERS CORP.</v>
    <v>24.62</v>
    <v>46.423099999999998</v>
    <v>24.53</v>
    <v>24.4</v>
    <v>111530900</v>
    <v>SBLK</v>
    <v>STAR BULK CARRIERS CORP. (XNAS:SBLK)</v>
    <v>731403</v>
    <v>1259782</v>
    <v>2006</v>
  </rv>
  <rv s="2">
    <v>406</v>
  </rv>
  <rv s="0">
    <v>https://www.bing.com/financeapi/forcetrigger?t=a22w6h&amp;q=XNAS%3aSHIP&amp;form=skydnc</v>
    <v>Learn more on Bing</v>
  </rv>
  <rv s="1">
    <v>en-US</v>
    <v>a22w6h</v>
    <v>268435456</v>
    <v>1</v>
    <v>Powered by Refinitiv</v>
    <v>0</v>
    <v>SEANERGY MARITIME HOLDINGS CORP. (XNAS:SHIP)</v>
    <v>2</v>
    <v>3</v>
    <v>Finance</v>
    <v>4</v>
    <v>15.19</v>
    <v>5.14</v>
    <v>1.0185999999999999</v>
    <v>0.14000000000000001</v>
    <v>9.6550000000000004E-3</v>
    <v>USD</v>
    <v>Seanergy Maritime Holdings Corp is a Greece-based shipping company specializing in the worldwide seaborne transportation of dry bulk commodities. The Company operates Capesize and Newcastlemax vessels. Seanergy Maritime Holdings Corp’s fleet includes such vessels as Titanship, Flagship, Hellasship, Patriotship as well as Squireship. The Company manages their vessels’ operations, insurances and bunkering and has the general supervision of their third-party technical and commercial managers. Seanergy Maritime Holdings Corp’s subsidiaries include Seanergy Shipmanagement Corp, Squire Ocean Navigation Co, Pembroke Chartering Services Limited, Harbour Business International Corp as well as Friend Ocean Navigation Co and Seanergy Management Corp.</v>
    <v>96</v>
    <v>Nasdaq Stock Market</v>
    <v>XNAS</v>
    <v>XNAS</v>
    <v>154 Vouliagmenis Avenue, Glyfada, ATHINA, ATTIKI, 166 74 GR</v>
    <v>14.89</v>
    <v>Freight &amp; Logistics Services</v>
    <v>Stock</v>
    <v>46129.795961435157</v>
    <v>408</v>
    <v>14.411</v>
    <v>317222448</v>
    <v>SEANERGY MARITIME HOLDINGS CORP.</v>
    <v>SEANERGY MARITIME HOLDINGS CORP.</v>
    <v>14.71</v>
    <v>14.494999999999999</v>
    <v>14.5</v>
    <v>14.64</v>
    <v>21668200</v>
    <v>SHIP</v>
    <v>SEANERGY MARITIME HOLDINGS CORP. (XNAS:SHIP)</v>
    <v>123489</v>
    <v>224789</v>
    <v>2008</v>
  </rv>
  <rv s="2">
    <v>409</v>
  </rv>
  <rv s="0">
    <v>https://www.bing.com/financeapi/forcetrigger?t=a1mxkr&amp;q=XNYS%3aAEE&amp;form=skydnc</v>
    <v>Learn more on Bing</v>
  </rv>
  <rv s="1">
    <v>en-US</v>
    <v>a1mxkr</v>
    <v>268435456</v>
    <v>1</v>
    <v>Powered by Refinitiv</v>
    <v>0</v>
    <v>AMEREN CORPORATION (XNYS:AEE)</v>
    <v>2</v>
    <v>3</v>
    <v>Finance</v>
    <v>4</v>
    <v>115.53</v>
    <v>93.27</v>
    <v>0.51570000000000005</v>
    <v>0.46</v>
    <v>4.0969999999999999E-3</v>
    <v>USD</v>
    <v>Ameren Corporation is a public utility holding company. The Company operates through four segments: Ameren Missouri, Ameren Illinois Electric Distribution, Ameren Illinois Natural Gas, and Ameren Transmission. The Ameren Missouri segment includes all of the operations of Ameren Missouri. Ameren Missouri operates a rate-regulated electric generation, transmission, and distribution business and a rate-regulated natural gas distribution business in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Ameren Transmission Company of Illinois (ATXI). The Company owns an integrated transmission system that is composed of the transmission assets of Ameren Missouri, Ameren Illinois and ATXI.</v>
    <v>8913</v>
    <v>New York Stock Exchange</v>
    <v>XNYS</v>
    <v>XNYS</v>
    <v>1901 Chouteau Ave, Mc 1310, ST. LOUIS, MO, 63103-3003 US</v>
    <v>112.8</v>
    <v>Multiline Utilities</v>
    <v>Stock</v>
    <v>46129.796083865622</v>
    <v>411</v>
    <v>110.655</v>
    <v>31189881768</v>
    <v>AMEREN CORPORATION</v>
    <v>AMEREN CORPORATION</v>
    <v>111.58499999999999</v>
    <v>21.075700000000001</v>
    <v>112.28</v>
    <v>112.74</v>
    <v>276653200</v>
    <v>AEE</v>
    <v>AMEREN CORPORATION (XNYS:AEE)</v>
    <v>926928</v>
    <v>1587027</v>
    <v>1995</v>
  </rv>
  <rv s="2">
    <v>412</v>
  </rv>
  <rv s="0">
    <v>https://www.bing.com/financeapi/forcetrigger?t=a1nnk2&amp;q=XNYS%3aAQN&amp;form=skydnc</v>
    <v>Learn more on Bing</v>
  </rv>
  <rv s="1">
    <v>en-US</v>
    <v>a1nnk2</v>
    <v>268435456</v>
    <v>1</v>
    <v>Powered by Refinitiv</v>
    <v>0</v>
    <v>ALGONQUIN POWER &amp; UTILITIES CORP. (XNYS:AQN)</v>
    <v>2</v>
    <v>12</v>
    <v>Finance</v>
    <v>4</v>
    <v>7.1050000000000004</v>
    <v>5.16</v>
    <v>0.89410000000000001</v>
    <v>-0.01</v>
    <v>-1.56E-3</v>
    <v>USD</v>
    <v>Algonquin Power &amp; Utilities Corp. is a Canada-based diversified international generation, transmission, and distribution company. The Company is engaged in providing sustainable energy and water solutions through its portfolio of generation, transmission and distribution utility investments to over one million customer connections. The Company's operations are organized across three business units, consisting of: the Regulated Services Group, which primarily owns and operates a portfolio of regulated electric, water distribution and wastewater collection and natural gas utility systems and transmission operations in the United States, Canada, Bermuda and Chile; the Hydro Group, consisting of the hydroelectric business, which is not being sold as a part of the Renewables sale; and the Corporate Group, which includes corporate and service companies as well as its investment in Atlantica.</v>
    <v>3233</v>
    <v>New York Stock Exchange</v>
    <v>XNYS</v>
    <v>XNYS</v>
    <v>354 Davis Road, ON, L6J 2X1 CA</v>
    <v>6.48</v>
    <v>Multiline Utilities</v>
    <v>Stock</v>
    <v>46129.796116967191</v>
    <v>414</v>
    <v>6.3650000000000002</v>
    <v>6774065000</v>
    <v>ALGONQUIN POWER &amp; UTILITIES CORP.</v>
    <v>ALGONQUIN POWER &amp; UTILITIES CORP.</v>
    <v>6.43</v>
    <v>23.703700000000001</v>
    <v>6.41</v>
    <v>6.4</v>
    <v>768351400</v>
    <v>AQN</v>
    <v>ALGONQUIN POWER &amp; UTILITIES CORP. (XNYS:AQN)</v>
    <v>1809111</v>
    <v>4892784</v>
    <v>1988</v>
  </rv>
  <rv s="2">
    <v>415</v>
  </rv>
  <rv s="0">
    <v>https://www.bing.com/financeapi/forcetrigger?t=a1nynm&amp;q=XNYS%3aAVA&amp;form=skydnc</v>
    <v>Learn more on Bing</v>
  </rv>
  <rv s="1">
    <v>en-US</v>
    <v>a1nynm</v>
    <v>268435456</v>
    <v>1</v>
    <v>Powered by Refinitiv</v>
    <v>0</v>
    <v>AVISTA CORPORATION (XNYS:AVA)</v>
    <v>2</v>
    <v>3</v>
    <v>Finance</v>
    <v>4</v>
    <v>43.5</v>
    <v>35.5</v>
    <v>0.2437</v>
    <v>-7.0000000000000007E-2</v>
    <v>-1.671E-3</v>
    <v>USD</v>
    <v>Avista Corp. is an energy company involved in the production, transmission and distribution of energy as well as other energy-related businesses. Its segment includes Avista Utilities and AEL&amp;P. The Avista Utilities segment comprises regulated utility operations in Washington, Idaho, Oregon and Montana. It engages in electric distribution and transmission, and natural gas distribution services in parts of eastern Washington and northern Idaho. It also provides natural gas distribution service in parts of northeastern and southwestern Oregon. Additionally, it supplies electricity to a small number of customers in Montana. Avista Utilities also engages in wholesale purchases and sales of electricity and natural gas as an integral part of energy resource management and its load-serving obligation. The AEL&amp;P segment is a regulated utility providing electric services in Juneau, Alaska that is a wholly owned subsidiary and the primary operating subsidiary of AERC.</v>
    <v>1929</v>
    <v>New York Stock Exchange</v>
    <v>XNYS</v>
    <v>XNYS</v>
    <v>1411 E MISSION AVE, SPOKANE, WA, 99202 US</v>
    <v>41.85</v>
    <v>Multiline Utilities</v>
    <v>Stock</v>
    <v>46129.796110103904</v>
    <v>417</v>
    <v>41.234999999999999</v>
    <v>3450958516</v>
    <v>AVISTA CORPORATION</v>
    <v>AVISTA CORPORATION</v>
    <v>41.74</v>
    <v>17.557600000000001</v>
    <v>41.88</v>
    <v>41.81</v>
    <v>82539070</v>
    <v>AVA</v>
    <v>AVISTA CORPORATION (XNYS:AVA)</v>
    <v>206945</v>
    <v>574206</v>
    <v>1889</v>
  </rv>
  <rv s="2">
    <v>418</v>
  </rv>
  <rv s="0">
    <v>https://www.bing.com/financeapi/forcetrigger?t=a1ojw7&amp;q=XNYS%3aBKH&amp;form=skydnc</v>
    <v>Learn more on Bing</v>
  </rv>
  <rv s="1">
    <v>en-US</v>
    <v>a1ojw7</v>
    <v>268435456</v>
    <v>1</v>
    <v>Powered by Refinitiv</v>
    <v>0</v>
    <v>BLACK HILLS CORPORATION (XNYS:BKH)</v>
    <v>2</v>
    <v>3</v>
    <v>Finance</v>
    <v>4</v>
    <v>78.69</v>
    <v>55.484999999999999</v>
    <v>0.74609999999999999</v>
    <v>-0.71499999999999997</v>
    <v>-9.306E-3</v>
    <v>USD</v>
    <v>Black Hills Corporation is a customer-focused, growth-oriented utility company. It serves 1.35 million natural gas and electric utility customers in eight states: Arkansas, Colorado, Iowa, Kansas, Montana, Nebraska, South Dakota and Wyoming. Its segments include Electric Utilities and Gas Utilities. Its Electric Utilities segment generates, transmits and distributes electricity to approximately 225,000 electric utility customers in Colorado, Montana, South Dakota, and Wyoming. Its Electric Utilities own 1,394 megawatts of generation and 9,196 miles of electric transmission and distribution lines. Its Gas Utilities segment serves over 1,128,000 natural gas utility customers in Arkansas, Colorado, Iowa, Kansas, Nebraska, and Wyoming. Its Gas Utilities own and operate 4,648 miles of intrastate gas transmission pipelines and 44,524 miles of gas distribution mains and service lines, seven natural gas storage sites, over 50,000 horsepower of compression, and 516 miles of gathering lines.</v>
    <v>2795</v>
    <v>New York Stock Exchange</v>
    <v>XNYS</v>
    <v>XNYS</v>
    <v>PO BOX 1400, 625 9TH STREET, RAPID CITY, SD, 57709 US</v>
    <v>76.805000000000007</v>
    <v>Multiline Utilities</v>
    <v>Stock</v>
    <v>46129.796109432813</v>
    <v>420</v>
    <v>75.625</v>
    <v>5788905773</v>
    <v>BLACK HILLS CORPORATION</v>
    <v>BLACK HILLS CORPORATION</v>
    <v>76.72</v>
    <v>19.1205</v>
    <v>76.83</v>
    <v>76.114999999999995</v>
    <v>76054730</v>
    <v>BKH</v>
    <v>BLACK HILLS CORPORATION (XNYS:BKH)</v>
    <v>400508</v>
    <v>1095841</v>
    <v>2000</v>
  </rv>
  <rv s="2">
    <v>421</v>
  </rv>
  <rv s="0">
    <v>https://www.bing.com/financeapi/forcetrigger?t=by75r7&amp;q=XLON%3a0HR4&amp;form=skydnc</v>
    <v>Learn more on Bing</v>
  </rv>
  <rv s="11">
    <v>en-US</v>
    <v>by75r7</v>
    <v>268435456</v>
    <v>1</v>
    <v>Powered by Refinitiv</v>
    <v>25</v>
    <v>CMS ENERGY CORPORATION (XLON:0HR4)</v>
    <v>2</v>
    <v>26</v>
    <v>Finance</v>
    <v>27</v>
    <v>81.87</v>
    <v>67.930000000000007</v>
    <v>0.39800000000000002</v>
    <v>-1.018</v>
    <v>-1.2951999999999998E-2</v>
    <v>USD</v>
    <v>CMS Energy Corporation is an energy company operating primarily in Michigan. It manages its businesses by the nature of services each provides and operates principally in three business segments: Electric Utility, Gas Utility and NorthStar Clean Energy.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NorthStar Clean Energy segment consists of various subsidiaries engaging in domestic independent power production, including the development and operation of renewable generation, and the marketing of independent power production. Its gas transmission, storage, and distribution system consists of 2,342 miles of transmission lines with 15 gas storage fields with a total storage capacity of 309 billion cubic feet (Bcf).</v>
    <v>8350</v>
    <v>London Stock Exchange</v>
    <v>XLON</v>
    <v>XLON</v>
    <v>One Energy Plaza, JACKSON, MI, 49201 US</v>
    <v>Multiline Utilities</v>
    <v>Stock</v>
    <v>46129.736949027341</v>
    <v>423</v>
    <v>21472800000</v>
    <v>CMS ENERGY CORPORATION</v>
    <v>CMS ENERGY CORPORATION</v>
    <v>22.041599999999999</v>
    <v>78.599999999999994</v>
    <v>77.581999999999994</v>
    <v>307996600</v>
    <v>0HR4</v>
    <v>CMS ENERGY CORPORATION (XLON:0HR4)</v>
    <v>210</v>
    <v>2632570</v>
    <v>1987</v>
  </rv>
  <rv s="2">
    <v>424</v>
  </rv>
  <rv s="0">
    <v>https://www.bing.com/financeapi/forcetrigger?t=a1q1tc&amp;q=XNYS%3aCNP&amp;form=skydnc</v>
    <v>Learn more on Bing</v>
  </rv>
  <rv s="1">
    <v>en-US</v>
    <v>a1q1tc</v>
    <v>268435456</v>
    <v>1</v>
    <v>Powered by Refinitiv</v>
    <v>0</v>
    <v>CENTERPOINT ENERGY, INC. (XNYS:CNP)</v>
    <v>2</v>
    <v>3</v>
    <v>Finance</v>
    <v>4</v>
    <v>44.47</v>
    <v>35.46</v>
    <v>0.48709999999999998</v>
    <v>-0.27500000000000002</v>
    <v>-6.3639999999999999E-3</v>
    <v>USD</v>
    <v>CenterPoint Energy, Inc. is an energy delivery company. The Company, through its subsidiaries, owns and operates electric transmission, distribution and generation facilities and natural gas distribution systems. Its segments include Electric and Natural Gas. The Electric segment includes electric transmission and distribution services that are subject to rate regulation in Houston Electric's and Indiana Electric's service territories. The Natural Gas segment includes intrastate natural gas sales to, and natural gas transportation and distribution for residential, commercial, industrial and institutional customers in Indiana, Minnesota, Ohio, and Texas; permanent pipeline connections through interconnects with various interstate and intrastate pipeline companies; and home appliance maintenance and repair services to customers in Minnesota and home repair protection plans to natural gas customers in Indiana, Ohio and Texas through a third party.</v>
    <v>8794</v>
    <v>New York Stock Exchange</v>
    <v>XNYS</v>
    <v>XNYS</v>
    <v>P.O. Box 4567, HOUSTON, TX, 77210-4567 US</v>
    <v>43.07</v>
    <v>Multiline Utilities</v>
    <v>Stock</v>
    <v>46129.796127418747</v>
    <v>426</v>
    <v>42.51</v>
    <v>28086501285</v>
    <v>CENTERPOINT ENERGY, INC.</v>
    <v>CENTERPOINT ENERGY, INC.</v>
    <v>42.844999999999999</v>
    <v>26.754100000000001</v>
    <v>43.21</v>
    <v>42.935000000000002</v>
    <v>654163300</v>
    <v>CNP</v>
    <v>CENTERPOINT ENERGY, INC. (XNYS:CNP)</v>
    <v>3065428</v>
    <v>4219051</v>
    <v>2001</v>
  </rv>
  <rv s="2">
    <v>427</v>
  </rv>
  <rv s="0">
    <v>https://www.bing.com/financeapi/forcetrigger?t=a1qpw7&amp;q=XNYS%3aD&amp;form=skydnc</v>
    <v>Learn more on Bing</v>
  </rv>
  <rv s="1">
    <v>en-US</v>
    <v>a1qpw7</v>
    <v>268435456</v>
    <v>1</v>
    <v>Powered by Refinitiv</v>
    <v>0</v>
    <v>Dominion Energy, Inc. (XNYS:D)</v>
    <v>2</v>
    <v>3</v>
    <v>Finance</v>
    <v>4</v>
    <v>67.569900000000004</v>
    <v>51.414999999999999</v>
    <v>0.62980000000000003</v>
    <v>-0.04</v>
    <v>-6.4019999999999995E-4</v>
    <v>USD</v>
    <v>Dominion Energy, Inc. provides regulated electricity service to about 3.6 million homes and businesses in Virginia, North Carolina, and South Carolina, and regulated natural gas service to 500,000 customers in South Carolina. It is a developer and operator of regulated offshore wind and solar power and the producer of carbon-free electricity in New England. Its Dominion Energy Virginia segment is composed of Virginia Power’s regulated electric transmission, distribution, and generation operations, which serve homes and businesses in Virginia and North Carolina. Its Dominion Energy South Carolina segment consists of DESC’s generation, transmission, and distribution of electricity to customers in the central, southern and southwestern portions of South Carolina and the distribution of natural gas to residential, commercial and industrial customers in South Carolina. Its Contracted Energy segment includes non-regulated electric generation fleet and renewable natural gas operations.</v>
    <v>15200</v>
    <v>New York Stock Exchange</v>
    <v>XNYS</v>
    <v>XNYS</v>
    <v>600 EAST CANAL STREET, RICHMOND, VA, 23219 US</v>
    <v>62.664999999999999</v>
    <v>Electrical Utilities &amp; IPPs</v>
    <v>Stock</v>
    <v>46129.79614079844</v>
    <v>429</v>
    <v>61.555</v>
    <v>54882555868</v>
    <v>Dominion Energy, Inc.</v>
    <v>Dominion Energy, Inc.</v>
    <v>62.16</v>
    <v>18.085999999999999</v>
    <v>62.48</v>
    <v>62.44</v>
    <v>878964700</v>
    <v>D</v>
    <v>Dominion Energy, Inc. (XNYS:D)</v>
    <v>3483000</v>
    <v>4135404</v>
    <v>1983</v>
  </rv>
  <rv s="2">
    <v>430</v>
  </rv>
  <rv s="0">
    <v>https://www.bing.com/financeapi/forcetrigger?t=a1rcp2&amp;q=XNYS%3aDTE&amp;form=skydnc</v>
    <v>Learn more on Bing</v>
  </rv>
  <rv s="1">
    <v>en-US</v>
    <v>a1rcp2</v>
    <v>268435456</v>
    <v>1</v>
    <v>Powered by Refinitiv</v>
    <v>0</v>
    <v>DTE ENERGY COMPANY (XNYS:DTE)</v>
    <v>2</v>
    <v>3</v>
    <v>Finance</v>
    <v>4</v>
    <v>154.63</v>
    <v>126.23</v>
    <v>0.41899999999999998</v>
    <v>0.09</v>
    <v>6.1240000000000003E-4</v>
    <v>USD</v>
    <v>DTE Energy Company is a diversified energy company, which is involved in the development and management of energy-related businesses and services nationwide. The Company’s segments include Electric, Gas, DTE Vantage, Energy Trading, and Corporate and Other. Electric segment consists principally of DTE Electric, which is engaged in the generation, purchase, distribution, and sale of electricity to residential, commercial, and industrial customers in southeastern Michigan. Gas segment consists principally of DTE Gas, which is engaged in the purchase, storage, transportation, distribution, and sale of natural gas to residential, commercial, and industrial customers throughout Michigan. DTE Vantage segment is comprised primarily of renewable energy projects that sell electricity and pipeline-gas and projects that deliver custom energy solutions to industrial, commercial, and institutional customers. Energy Trading segment consists of energy marketing and trading operations.</v>
    <v>9650</v>
    <v>New York Stock Exchange</v>
    <v>XNYS</v>
    <v>XNYS</v>
    <v>One Energy Plaza, DETROIT, MI, 48226 US</v>
    <v>147.21</v>
    <v>Electrical Utilities &amp; IPPs</v>
    <v>Stock</v>
    <v>46129.796076284372</v>
    <v>432</v>
    <v>145.08000000000001</v>
    <v>30592612386</v>
    <v>DTE ENERGY COMPANY</v>
    <v>DTE ENERGY COMPANY</v>
    <v>146.26</v>
    <v>20.638300000000001</v>
    <v>146.97</v>
    <v>147.06</v>
    <v>208028100</v>
    <v>DTE</v>
    <v>DTE ENERGY COMPANY (XNYS:DTE)</v>
    <v>474592</v>
    <v>1072272</v>
    <v>1995</v>
  </rv>
  <rv s="2">
    <v>433</v>
  </rv>
  <rv s="0">
    <v>https://www.bing.com/financeapi/forcetrigger?t=a1rmkr&amp;q=XNYS%3aED&amp;form=skydnc</v>
    <v>Learn more on Bing</v>
  </rv>
  <rv s="1">
    <v>en-US</v>
    <v>a1rmkr</v>
    <v>268435456</v>
    <v>1</v>
    <v>Powered by Refinitiv</v>
    <v>0</v>
    <v>CONSOLIDATED EDISON, INC. (XNYS:ED)</v>
    <v>2</v>
    <v>3</v>
    <v>Finance</v>
    <v>4</v>
    <v>116.23</v>
    <v>94.96</v>
    <v>0.29849999999999999</v>
    <v>-0.31</v>
    <v>-2.8050000000000002E-3</v>
    <v>USD</v>
    <v>Consolidated Edison, Inc. is a holding company. The Company, through its subsidiaries, Consolidated Edison Company of New York, Inc. (CECONY), Orange and Rockland Utilities, Inc. (O&amp;R) and Con Edison Transmission, Inc., provides a range of energy-related products and services to its customers. CECONY is a regulated utility providing electric service in New York City and New York’s Westchester County, gas service in Manhattan, the Bronx, parts of Queens and parts of Westchester, and steam service in Manhattan. O&amp;R, along with its electric utility subsidiary, Rockland Electric Company, provides electric service in southeastern New York and northern New Jersey and gas service in southeastern New York. O&amp;R delivers gas to customers in southeastern New York. Con Edison Transmission, Inc. falls primarily under the oversight of the Federal Energy Regulatory Commission, which develops and invests in electric transmission projects and owns, through joint ventures, both electric and gas assets.</v>
    <v>15407</v>
    <v>New York Stock Exchange</v>
    <v>XNYS</v>
    <v>XNYS</v>
    <v>4 Irving Place, NEW YORK, NY, 10003 US</v>
    <v>110.21</v>
    <v>Electrical Utilities &amp; IPPs</v>
    <v>Stock</v>
    <v>46129.796173344534</v>
    <v>435</v>
    <v>108.21</v>
    <v>40603711473</v>
    <v>CONSOLIDATED EDISON, INC.</v>
    <v>CONSOLIDATED EDISON, INC.</v>
    <v>109.33499999999999</v>
    <v>19.494800000000001</v>
    <v>110.52</v>
    <v>110.21</v>
    <v>368421300</v>
    <v>ED</v>
    <v>CONSOLIDATED EDISON, INC. (XNYS:ED)</v>
    <v>896111</v>
    <v>1923248</v>
    <v>1997</v>
  </rv>
  <rv s="2">
    <v>436</v>
  </rv>
  <rv s="0">
    <v>https://www.bing.com/financeapi/forcetrigger?t=a1yism&amp;q=XNYS%3aNI&amp;form=skydnc</v>
    <v>Learn more on Bing</v>
  </rv>
  <rv s="1">
    <v>en-US</v>
    <v>a1yism</v>
    <v>268435456</v>
    <v>1</v>
    <v>Powered by Refinitiv</v>
    <v>0</v>
    <v>NISOURCE INC. (XNYS:NI)</v>
    <v>2</v>
    <v>3</v>
    <v>Finance</v>
    <v>4</v>
    <v>48.83</v>
    <v>37.22</v>
    <v>0.5766</v>
    <v>0.83499999999999996</v>
    <v>1.7498E-2</v>
    <v>USD</v>
    <v>NiSource Inc. is an energy holding company. The Company operates through two segments: Columbia Operations and NIPSCO Operations. Columbia Operations segment, through its wholly owned subsidiary NiSource Gas Distribution Group, Inc, provides natural gas to approximately 2.4 million residential, commercial and industrial customers in Ohio, Pennsylvania, Virginia, Kentucky, and Maryland. It operates approximately 37,200 miles of distribution main pipeline plus the associated individual customer service lines and 330 miles of transmission main pipeline. NIPSCO Operations segment NIPSCO Operations includes NIPSCO Holdings I and its subsidiaries, including NIPSCO, which has fully regulated gas and electric operations in northern Indiana. The Company has six renewable generation facilities in service: Rosewater, Indiana Crossroads Wind, Indiana Crossroads Solar, Dunns Bridge I Solar, Cavalry Solar and Storage and Dunns Bridge II Solar and Storage.</v>
    <v>7668</v>
    <v>New York Stock Exchange</v>
    <v>XNYS</v>
    <v>XNYS</v>
    <v>801 E 86th Ave, MERRILLVILLE, IN, 46410-6272 US</v>
    <v>48.83</v>
    <v>Multiline Utilities</v>
    <v>Stock</v>
    <v>46129.79613748828</v>
    <v>438</v>
    <v>47.82</v>
    <v>23275217979</v>
    <v>NISOURCE INC.</v>
    <v>NISOURCE INC.</v>
    <v>48.564999999999998</v>
    <v>24.857900000000001</v>
    <v>47.72</v>
    <v>48.555</v>
    <v>479357800</v>
    <v>NI</v>
    <v>NISOURCE INC. (XNYS:NI)</v>
    <v>6369296</v>
    <v>3283951</v>
    <v>2000</v>
  </rv>
  <rv s="2">
    <v>439</v>
  </rv>
  <rv s="0">
    <v>https://www.bing.com/financeapi/forcetrigger?t=a1ywlh&amp;q=XNAS%3aNWE&amp;form=skydnc</v>
    <v>Learn more on Bing</v>
  </rv>
  <rv s="1">
    <v>en-US</v>
    <v>a1ywlh</v>
    <v>268435456</v>
    <v>1</v>
    <v>Powered by Refinitiv</v>
    <v>0</v>
    <v>NORTHWESTERN ENERGY GROUP, INC. (XNAS:NWE)</v>
    <v>2</v>
    <v>3</v>
    <v>Finance</v>
    <v>4</v>
    <v>75.180000000000007</v>
    <v>50.46</v>
    <v>0.37740000000000001</v>
    <v>-0.67</v>
    <v>-9.1409999999999998E-3</v>
    <v>USD</v>
    <v>NorthWestern Energy Group, Inc., doing business as NorthWestern Energy, provides essential energy infrastructure and valuable services. The Company operates through two segments: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 provides electricity and/or natural gas to approximately 850,300 customers in Montana, South Dakota, Nebraska, and Yellowstone National Park. Its operations in Montana and Yellowstone National Park are conducted through its subsidiary, NorthWestern Corporation, and its operations in South Dakota and Nebraska are conducted through its subsidiary, NorthWestern Energy Public Service Corporation. Its customer base consists of a mix of residential, commercial, and diversified industrial customers.</v>
    <v>1667</v>
    <v>Nasdaq Stock Market</v>
    <v>XNAS</v>
    <v>XNAS</v>
    <v>3010 West 69Th Street, SIOUX FALLS, SD, 57108 US</v>
    <v>73.790000000000006</v>
    <v>Electrical Utilities &amp; IPPs</v>
    <v>Stock</v>
    <v>46129.796084062502</v>
    <v>441</v>
    <v>72.305099999999996</v>
    <v>4466677454</v>
    <v>NORTHWESTERN ENERGY GROUP, INC.</v>
    <v>NORTHWESTERN ENERGY GROUP, INC.</v>
    <v>73.790000000000006</v>
    <v>24.676400000000001</v>
    <v>73.3</v>
    <v>72.63</v>
    <v>61499070</v>
    <v>NWE</v>
    <v>NORTHWESTERN ENERGY GROUP, INC. (XNAS:NWE)</v>
    <v>206742</v>
    <v>580331</v>
    <v>2023</v>
  </rv>
  <rv s="2">
    <v>442</v>
  </rv>
  <rv s="0">
    <v>https://www.bing.com/financeapi/forcetrigger?t=a1zo52&amp;q=XNYS%3aPEG&amp;form=skydnc</v>
    <v>Learn more on Bing</v>
  </rv>
  <rv s="1">
    <v>en-US</v>
    <v>a1zo52</v>
    <v>268435456</v>
    <v>1</v>
    <v>Powered by Refinitiv</v>
    <v>0</v>
    <v>PUBLIC SERVICE ENTERPRISE GROUP INCORPORATED (XNYS:PEG)</v>
    <v>2</v>
    <v>3</v>
    <v>Finance</v>
    <v>4</v>
    <v>91.254999999999995</v>
    <v>76</v>
    <v>0.57210000000000005</v>
    <v>-0.21</v>
    <v>-2.5600000000000002E-3</v>
    <v>USD</v>
    <v>Public Service Enterprise Group Incorporated is a regulated infrastructure company operating New Jersey’s transmission and distribution utility, serving approximately 2.4 million electric and 1.9 million natural gas customers. The Company also owns an independent fleet of 3,758 MW of carbon-free, baseload nuclear power-generating units. The Company principally conducts its business through two wholly owned subsidiaries, Public Service Electric and Gas Company (PSE&amp;G) and PSEG Power LLC (PSEG Power). The Company’s segments include PSE&amp;G and PSEG Power. PSE&amp;G is a public utility engaged principally in the transmission of electricity and distribution of electricity and natural gas in certain areas of New Jersey. PSEG Power is an energy supply company that consists of the operations of merchant nuclear generating assets and fuel supply functions engaged in competitive energy sales via its principal direct wholly owned subsidiaries. The Company also has other wholly owned subsidiaries.</v>
    <v>13189</v>
    <v>New York Stock Exchange</v>
    <v>XNYS</v>
    <v>XNYS</v>
    <v>Corporate Accounting Services, 80 Park Plaza, 9Th Floor, NEWARK, NJ, 07102-4194 US</v>
    <v>82.18</v>
    <v>Multiline Utilities</v>
    <v>Stock</v>
    <v>46129.795800566404</v>
    <v>444</v>
    <v>80.864999999999995</v>
    <v>40811886017</v>
    <v>PUBLIC SERVICE ENTERPRISE GROUP INCORPORATED</v>
    <v>PUBLIC SERVICE ENTERPRISE GROUP INCORPORATED</v>
    <v>81.849999999999994</v>
    <v>19.398800000000001</v>
    <v>82.04</v>
    <v>81.83</v>
    <v>498739900</v>
    <v>PEG</v>
    <v>PUBLIC SERVICE ENTERPRISE GROUP INCORPORATED (XNYS:PEG)</v>
    <v>1940169</v>
    <v>2698022</v>
    <v>1985</v>
  </rv>
  <rv s="2">
    <v>445</v>
  </rv>
  <rv s="0">
    <v>https://www.bing.com/financeapi/forcetrigger?t=a23jjc&amp;q=XNYS%3aSRE&amp;form=skydnc</v>
    <v>Learn more on Bing</v>
  </rv>
  <rv s="1">
    <v>en-US</v>
    <v>a23jjc</v>
    <v>268435456</v>
    <v>1</v>
    <v>Powered by Refinitiv</v>
    <v>0</v>
    <v>SEMPRA (XNYS:SRE)</v>
    <v>2</v>
    <v>3</v>
    <v>Finance</v>
    <v>4</v>
    <v>101.039</v>
    <v>69.08</v>
    <v>0.63660000000000005</v>
    <v>-2.23</v>
    <v>-2.3279999999999999E-2</v>
    <v>USD</v>
    <v>Sempra is a North American energy infrastructure company. The Company's businesses invest in, develop and operate energy infrastructure, and provide electric and gas services to customers. Its segments include Sempra California, Sempra Texas Utilities, and Sempra Infrastructure. The Sempra California segment provides natural gas and electric service to Southern California and part of central California through its subsidiaries, SDG&amp;E and SoCalGas. The Sempra Texas Utilities segment holds its investment in Oncor Holdings, which owns an over 80.25% interest in Oncor, a regulated electric transmission and distribution utility serving customers in the north-central, eastern, western and panhandle regions of Texas, and its indirect 50% interest in Sharyland Holdings, which owns Sharyland Utilities, a regulated electric transmission utility serving customers near the Texas-Mexico border. The Sempra Infrastructure segment develops, builds, operates and invests in energy infrastructure.</v>
    <v>15938</v>
    <v>New York Stock Exchange</v>
    <v>XNYS</v>
    <v>XNYS</v>
    <v>488 8Th Avenue, SAN DIEGO, CA, 92101 US</v>
    <v>95.81</v>
    <v>Multiline Utilities</v>
    <v>Stock</v>
    <v>46129.796177291406</v>
    <v>447</v>
    <v>92.93</v>
    <v>61126883352</v>
    <v>SEMPRA</v>
    <v>SEMPRA</v>
    <v>95.35</v>
    <v>34.011899999999997</v>
    <v>95.79</v>
    <v>93.56</v>
    <v>653344200</v>
    <v>SRE</v>
    <v>SEMPRA (XNYS:SRE)</v>
    <v>2639485</v>
    <v>3374715</v>
    <v>1996</v>
  </rv>
  <rv s="2">
    <v>448</v>
  </rv>
  <rv s="0">
    <v>https://www.bing.com/financeapi/forcetrigger?t=a254pr&amp;q=XNYS%3aUTL&amp;form=skydnc</v>
    <v>Learn more on Bing</v>
  </rv>
  <rv s="1">
    <v>en-US</v>
    <v>a254pr</v>
    <v>268435456</v>
    <v>1</v>
    <v>Powered by Refinitiv</v>
    <v>0</v>
    <v>UNITIL CORPORATION (XNYS:UTL)</v>
    <v>2</v>
    <v>3</v>
    <v>Finance</v>
    <v>4</v>
    <v>59.99</v>
    <v>44.607500000000002</v>
    <v>0.3523</v>
    <v>0.31</v>
    <v>5.777E-3</v>
    <v>USD</v>
    <v>Unitil Corporation is a public utility holding company. The Company's principal business is the local distribution of electricity and natural gas throughout its service territories in the states of New Hampshire, Massachusetts, and Maine. Its segments include utility electric operations and utility gas operations. The Company's electric distribution operations are conducted through two of the Company's utilities, Unitil Energy, and Fitchburg. Unitil Energy's service territory consists of approximately 408 square miles. Unitil Energy's service territory encompasses retail and recreation centers for the central and southeastern parts of the state and includes the Hampton Beach recreational area. Fitchburg is engaged in the distribution of both electricity and natural gas in the greater Fitchburg area of north central Massachusetts. The Company's natural gas operations include gas distribution utility operations and interstate gas transmission pipeline operations.</v>
    <v>595</v>
    <v>New York Stock Exchange</v>
    <v>XNYS</v>
    <v>XNYS</v>
    <v>6 Liberty Ln W, HAMPTON, NH, 03842-1704 US</v>
    <v>54.005000000000003</v>
    <v>Multiline Utilities</v>
    <v>Stock</v>
    <v>46129.796155450778</v>
    <v>450</v>
    <v>52.79</v>
    <v>970708197</v>
    <v>UNITIL CORPORATION</v>
    <v>UNITIL CORPORATION</v>
    <v>53.51</v>
    <v>18.058</v>
    <v>53.66</v>
    <v>53.97</v>
    <v>17986070</v>
    <v>UTL</v>
    <v>UNITIL CORPORATION (XNYS:UTL)</v>
    <v>45457</v>
    <v>159030</v>
    <v>1984</v>
  </rv>
  <rv s="2">
    <v>451</v>
  </rv>
  <rv s="0">
    <v>https://www.bing.com/financeapi/forcetrigger?t=a25sk2&amp;q=XNYS%3aWEC&amp;form=skydnc</v>
    <v>Learn more on Bing</v>
  </rv>
  <rv s="1">
    <v>en-US</v>
    <v>a25sk2</v>
    <v>268435456</v>
    <v>1</v>
    <v>Powered by Refinitiv</v>
    <v>0</v>
    <v>WEC ENERGY GROUP INC. (XNYS:WEC)</v>
    <v>2</v>
    <v>3</v>
    <v>Finance</v>
    <v>4</v>
    <v>119.62</v>
    <v>100.605</v>
    <v>0.49990000000000001</v>
    <v>-0.5</v>
    <v>-4.2940000000000001E-3</v>
    <v>USD</v>
    <v>WEC Energy Group, Inc. is a diversified holding company. The Company, through its wholly owned subsidiaries, provides or invests in regulated natural gas and electricity, and renewable energy, as well as non-regulated renewable energy. Its segments include Wisconsin, Illinois, Other states, electric transmission, non-utility energy and infrastructure, and corporate and other segment. The Wisconsin segment is engaged in the generation of electricity and the distribution of electricity and natural gas in Wisconsin and distributes natural gas to customers located in the Upper Peninsula of Michigan. The Illinois segment is engaged in the distribution of natural gas in Illinois. Other states segment engaged primarily in the distribution of natural gas in Minnesota and Michigan. The non-utility energy infrastructure segment consists of We Power, which owns electric power-generating facilities, and Bluewater, which owns underground natural gas storage facilities in Michigan.</v>
    <v>7151</v>
    <v>New York Stock Exchange</v>
    <v>XNYS</v>
    <v>XNYS</v>
    <v>231 W Michigan St, P O Box 1331, MILWAUKEE, WI, 53201 US</v>
    <v>115.95</v>
    <v>Electrical Utilities &amp; IPPs</v>
    <v>Stock</v>
    <v>46129.79609320547</v>
    <v>453</v>
    <v>114.3301</v>
    <v>37758354628</v>
    <v>WEC ENERGY GROUP INC.</v>
    <v>WEC ENERGY GROUP INC.</v>
    <v>115.52</v>
    <v>24.010999999999999</v>
    <v>116.43</v>
    <v>115.93</v>
    <v>325699600</v>
    <v>WEC</v>
    <v>WEC ENERGY GROUP INC. (XNYS:WEC)</v>
    <v>617938</v>
    <v>1850084</v>
    <v>1981</v>
  </rv>
  <rv s="2">
    <v>454</v>
  </rv>
  <rv s="0">
    <v>https://www.bing.com/financeapi/forcetrigger?t=azxla2&amp;q=XNYS%3aBORR&amp;form=skydnc</v>
    <v>Learn more on Bing</v>
  </rv>
  <rv s="1">
    <v>en-US</v>
    <v>azxla2</v>
    <v>268435456</v>
    <v>1</v>
    <v>Powered by Refinitiv</v>
    <v>0</v>
    <v>Borr Drilling Limited (XNYS:BORR)</v>
    <v>2</v>
    <v>3</v>
    <v>Finance</v>
    <v>4</v>
    <v>6.25</v>
    <v>1.55</v>
    <v>1.0117</v>
    <v>0.16</v>
    <v>2.9411999999999997E-2</v>
    <v>USD</v>
    <v>Borr Drilling Limited is an international drilling contractor providing offshore drilling services to the oil and gas industry. The Company's primary business is the ownership, contracting and operation of jack-up rigs for operations in shallow-water areas (in water depths up to approximately 400 feet), including the provision of related equipment and work crews to conduct oil and gas drilling and workover operations for exploration and production customers. The Company owns approximately 29 rigs. Its rigs include Skald, Groa, Idun, Thor, Norve, Gerd, Natt, Ran, Odin, Gersemi, Grid, Galar, Njord, Prospector 1, Saga, Prospector 5, Mist, Gunnlod, Arabia III, Arabia I, Vali, Arabia II, and others. It operates oil-producing geographies throughout the world, including the Middle East, the North Sea, Latin America, West Africa and South East Asia. The Company contracts its jack-up rigs primarily on a daily rate basis to drill wells for its customers.</v>
    <v>2030</v>
    <v>New York Stock Exchange</v>
    <v>XNYS</v>
    <v>XNYS</v>
    <v>S.E. Pearman Building, 2Nd Floor 9 Par-La-Ville Road, HAMILTON, HM 11 BM</v>
    <v>5.6550000000000002</v>
    <v>Oil &amp; Gas Related Equipment and Services</v>
    <v>Stock</v>
    <v>46129.79616918906</v>
    <v>456</v>
    <v>5.27</v>
    <v>1723126160</v>
    <v>Borr Drilling Limited</v>
    <v>Borr Drilling Limited</v>
    <v>5.33</v>
    <v>36.340000000000003</v>
    <v>5.44</v>
    <v>5.6</v>
    <v>307701100</v>
    <v>BORR</v>
    <v>Borr Drilling Limited (XNYS:BORR)</v>
    <v>6107288</v>
    <v>8542698</v>
    <v>2016</v>
  </rv>
  <rv s="2">
    <v>457</v>
  </rv>
  <rv s="0">
    <v>https://www.bing.com/financeapi/forcetrigger?t=a1utnm&amp;q=XNYS%3aHP&amp;form=skydnc</v>
    <v>Learn more on Bing</v>
  </rv>
  <rv s="1">
    <v>en-US</v>
    <v>a1utnm</v>
    <v>268435456</v>
    <v>1</v>
    <v>Powered by Refinitiv</v>
    <v>0</v>
    <v>HELMERICH &amp; PAYNE, INC. (XNYS:HP)</v>
    <v>2</v>
    <v>3</v>
    <v>Finance</v>
    <v>4</v>
    <v>37.865000000000002</v>
    <v>14.65</v>
    <v>0.5282</v>
    <v>-1.27</v>
    <v>-3.6347999999999998E-2</v>
    <v>USD</v>
    <v>Helmerich &amp; Payne, Inc., through its subsidiaries, designs, fabricates and operates high-performance drilling rigs in conventional and unconventional plays around the world. It develops and implements advanced automation, directional drilling and survey management technologies. Its segments include North America Solutions, International Solutions, and Offshore Gulf of Mexico. The North America Solutions segment has operations which are located in Texas and other states, including Colorado, Louisiana, Montana, New Mexico, North Dakota, Ohio, Oklahoma, Pennsylvania, Utah, and West Virginia. The Offshore Gulf of Mexico segment has operations that are located in Louisiana and in the United States federal waters in the Gulf of Mexico. The International Solutions segment has rigs and/or services located in five international locations: Argentina, Australia, Bahrain, Colombia, and Saudi Arabia. It owns and operates a number of commercial real estate properties located in Tulsa, Oklahoma.</v>
    <v>15700</v>
    <v>New York Stock Exchange</v>
    <v>XNYS</v>
    <v>XNYS</v>
    <v>222 N. Detroit Ave., TULSA, OK, 74120 US</v>
    <v>33.875</v>
    <v>Oil &amp; Gas Related Equipment and Services</v>
    <v>Stock</v>
    <v>46129.79616833281</v>
    <v>459</v>
    <v>32.74</v>
    <v>3361932328</v>
    <v>HELMERICH &amp; PAYNE, INC.</v>
    <v>HELMERICH &amp; PAYNE, INC.</v>
    <v>33.68</v>
    <v>0</v>
    <v>34.94</v>
    <v>33.67</v>
    <v>99849490</v>
    <v>HP</v>
    <v>HELMERICH &amp; PAYNE, INC. (XNYS:HP)</v>
    <v>789403</v>
    <v>1329050</v>
    <v>1944</v>
  </rv>
  <rv s="2">
    <v>460</v>
  </rv>
  <rv s="0">
    <v>https://www.bing.com/financeapi/forcetrigger?t=a1ybp2&amp;q=XNYS%3aNBR&amp;form=skydnc</v>
    <v>Learn more on Bing</v>
  </rv>
  <rv s="1">
    <v>en-US</v>
    <v>a1ybp2</v>
    <v>268435456</v>
    <v>1</v>
    <v>Powered by Refinitiv</v>
    <v>0</v>
    <v>NABORS INDUSTRIES LTD. (XNYS:NBR)</v>
    <v>2</v>
    <v>3</v>
    <v>Finance</v>
    <v>4</v>
    <v>92.38</v>
    <v>23.27</v>
    <v>0.88149999999999995</v>
    <v>-2.73</v>
    <v>-3.3195999999999996E-2</v>
    <v>USD</v>
    <v>Nabors Industries Ltd. is a provider of advanced technology for the energy industry. The Company operates in over 20 countries and provides drilling and drilling-related services for land-based and offshore oil and natural gas wells, with a fleet of rigs and drilling-related equipment. Its segments include U.S. Drilling, International Drilling, Drilling Solutions, and Rig Technologies. Its RigCLOUD platform is an edge computing system designed to support workflow management, performance monitoring, and user-specific configurations. Its fleet includes over 284 actively marketed rigs for land-based drilling operations in the United States and various countries throughout the world and 26 actively marketed rigs for offshore platform drilling operations in the United States and multiple international markets. It provides performance tools, directional drilling services, tubular running services, and technologies for use on its own rig fleet and rigs operated by third parties.</v>
    <v>13900</v>
    <v>New York Stock Exchange</v>
    <v>XNYS</v>
    <v>XNYS</v>
    <v>Crown House, 4 Par-La-Ville Road, HAMILTON, HM 08 BM</v>
    <v>80.694999999999993</v>
    <v>Oil &amp; Gas Related Equipment and Services</v>
    <v>Stock</v>
    <v>46129.796140485938</v>
    <v>462</v>
    <v>76.59</v>
    <v>1166665336</v>
    <v>NABORS INDUSTRIES LTD.</v>
    <v>NABORS INDUSTRIES LTD.</v>
    <v>78.88</v>
    <v>4.8030999999999997</v>
    <v>82.24</v>
    <v>79.510000000000005</v>
    <v>14673190</v>
    <v>NBR</v>
    <v>NABORS INDUSTRIES LTD. (XNYS:NBR)</v>
    <v>297494</v>
    <v>340360</v>
    <v>2001</v>
  </rv>
  <rv s="2">
    <v>463</v>
  </rv>
  <rv s="0">
    <v>https://www.bing.com/financeapi/forcetrigger?t=c2cdyc&amp;q=XNYS%3aNE&amp;form=skydnc</v>
    <v>Learn more on Bing</v>
  </rv>
  <rv s="1">
    <v>en-US</v>
    <v>c2cdyc</v>
    <v>268435456</v>
    <v>1</v>
    <v>Powered by Refinitiv</v>
    <v>0</v>
    <v>NOBLE CORPORATION PLC (XNYS:NE)</v>
    <v>2</v>
    <v>3</v>
    <v>Finance</v>
    <v>4</v>
    <v>51.61</v>
    <v>19.03</v>
    <v>0.94579999999999997</v>
    <v>-1.85</v>
    <v>-3.8143999999999997E-2</v>
    <v>USD</v>
    <v>Noble Corporation plc is an offshore drilling contractor for the oil and gas industry, which owns and operates technically advanced fleets in the offshore drilling industry. The Company performs, through its subsidiaries, contract drilling services with a fleet of offshore drilling units focused on ultra-deepwater and high specification jackup drilling opportunities in both established and emerging regions worldwide. It provides contract drilling services to the international oil and gas industry with its global fleet of mobile offshore drilling units. The mobile offshore drilling units comprising its offshore rig fleet operate in a global market for contract drilling services, and its customers consist primarily of large, integrated, independent, and government-owned or controlled oil and gas companies throughout the world. Its fleet of approximately 31 drilling rigs consists of 25 floaters and 6 jackups. Its fleet includes Noble Faye Kozack, Noble Venturer, Noble Viking, and others.</v>
    <v>4500</v>
    <v>New York Stock Exchange</v>
    <v>XNYS</v>
    <v>XNYS</v>
    <v>2101 City West Boulevard, Suite 600, HOUSTON, TX, 77042 US</v>
    <v>47.119900000000001</v>
    <v>Oil &amp; Gas Related Equipment and Services</v>
    <v>Stock</v>
    <v>46129.796149003909</v>
    <v>465</v>
    <v>45.55</v>
    <v>7439434110</v>
    <v>NOBLE CORPORATION PLC</v>
    <v>NOBLE CORPORATION PLC</v>
    <v>46.25</v>
    <v>34.761499999999998</v>
    <v>48.5</v>
    <v>46.65</v>
    <v>159473400</v>
    <v>NE</v>
    <v>NOBLE CORPORATION PLC (XNYS:NE)</v>
    <v>1228931</v>
    <v>1626869</v>
    <v>2020</v>
  </rv>
  <rv s="2">
    <v>466</v>
  </rv>
  <rv s="0">
    <v>https://www.bing.com/financeapi/forcetrigger?t=a1znbh&amp;q=XNYS%3aPDS&amp;form=skydnc</v>
    <v>Learn more on Bing</v>
  </rv>
  <rv s="1">
    <v>en-US</v>
    <v>a1znbh</v>
    <v>268435456</v>
    <v>1</v>
    <v>Powered by Refinitiv</v>
    <v>0</v>
    <v>Precision Drilling Corporation (XNYS:PDS)</v>
    <v>2</v>
    <v>3</v>
    <v>Finance</v>
    <v>4</v>
    <v>103.8</v>
    <v>39.67</v>
    <v>0.8105</v>
    <v>-5.17</v>
    <v>-5.8266999999999999E-2</v>
    <v>USD</v>
    <v>Precision Drilling Corporation is a Canada-based provider of contract drilling and completion and production services primarily to oil and natural gas and geothermal exploration and production companies in Canada, the United States and certain international locations. The Company operates through two segments: Contract Drilling Services and Completion and Production Services. The Contract Drilling Services segment includes drilling rigs, procurement and distribution of oilfield supplies, and the manufacture, sale and repair of drilling equipment. The Completion and Production Services segment includes service rigs, oilfield equipment rental and camp services. Its technologies include AlphaAutomation, AlphaApps, AlphaAnalytics and EverGreen. It provides specialty oilfield rental equipment including solids control, power generation, drilling surface rental equipment, drilling fluid storage solutions, frac fluid storage solutions, accommodation, and wastewater treatment.</v>
    <v>5007</v>
    <v>New York Stock Exchange</v>
    <v>XNYS</v>
    <v>XNYS</v>
    <v>525-8th Ave S.W, Suite 800, CALGARY, AB, T2P 1G1 CA</v>
    <v>87.85</v>
    <v>Oil &amp; Gas Related Equipment and Services</v>
    <v>Stock</v>
    <v>46129.796129189061</v>
    <v>468</v>
    <v>82.18</v>
    <v>1082148793</v>
    <v>Precision Drilling Corporation</v>
    <v>Precision Drilling Corporation</v>
    <v>87.33</v>
    <v>30.456299999999999</v>
    <v>88.73</v>
    <v>83.56</v>
    <v>12950560</v>
    <v>PDS</v>
    <v>Precision Drilling Corporation (XNYS:PDS)</v>
    <v>106025</v>
    <v>139397</v>
    <v>2025</v>
  </rv>
  <rv s="2">
    <v>469</v>
  </rv>
  <rv s="0">
    <v>https://www.bing.com/financeapi/forcetrigger?t=a21ddm&amp;q=XNAS%3aPTEN&amp;form=skydnc</v>
    <v>Learn more on Bing</v>
  </rv>
  <rv s="1">
    <v>en-US</v>
    <v>a21ddm</v>
    <v>268435456</v>
    <v>1</v>
    <v>Powered by Refinitiv</v>
    <v>0</v>
    <v>PATTERSON-UTI ENERGY, INC. (XNAS:PTEN)</v>
    <v>2</v>
    <v>3</v>
    <v>Finance</v>
    <v>4</v>
    <v>11.75</v>
    <v>5.0999999999999996</v>
    <v>0.54959999999999998</v>
    <v>-1.0349999999999999</v>
    <v>-9.9423999999999998E-2</v>
    <v>USD</v>
    <v>Patterson-UTI Energy, Inc. is a provider of drilling and completion services to oil and natural gas exploration and production companies in the United States and other select countries, including contract drilling services, integrated well completion services and directional drilling services. Its Drilling Services segment provides a comprehensive suite of directional drilling services in major producing onshore oil and natural gas basins in the United States, and it provides services that improve the statistical accuracy of wellbore placement for directional and horizontal wells. Its Completion Services segment consists of a well completion business consists of services for hydraulic fracturing, wireline and pumping, completion support, and cementing. Its Drilling Products segment engages in the manufacturing and distribution of drill bits throughout North America. The Company's drilling equipment is used in oil and natural gas exploration and production and in mining operations.</v>
    <v>7900</v>
    <v>Nasdaq Stock Market</v>
    <v>XNAS</v>
    <v>XNAS</v>
    <v>10713 West Sam Houston Parkway North, Suite 800, HOUSTON, TX, 77064 US</v>
    <v>9.81</v>
    <v>Oil &amp; Gas Related Equipment and Services</v>
    <v>Stock</v>
    <v>46129.796212649999</v>
    <v>471</v>
    <v>9.1750000000000007</v>
    <v>3558896250</v>
    <v>PATTERSON-UTI ENERGY, INC.</v>
    <v>PATTERSON-UTI ENERGY, INC.</v>
    <v>9.7200000000000006</v>
    <v>0</v>
    <v>10.41</v>
    <v>9.375</v>
    <v>379615600</v>
    <v>PTEN</v>
    <v>PATTERSON-UTI ENERGY, INC. (XNAS:PTEN)</v>
    <v>11135802</v>
    <v>11026177</v>
    <v>1993</v>
  </rv>
  <rv s="2">
    <v>472</v>
  </rv>
  <rv s="0">
    <v>https://www.bing.com/financeapi/forcetrigger?t=c6dik2&amp;q=OTCM%3aSEDRF&amp;form=skydnc</v>
    <v>Learn more on Bing</v>
  </rv>
  <rv s="4">
    <v>en-US</v>
    <v>c6dik2</v>
    <v>268435456</v>
    <v>1</v>
    <v>Powered by Refinitiv</v>
    <v>8</v>
    <v>Seadrill Limited (XNYS:SDRL)</v>
    <v>2</v>
    <v>9</v>
    <v>Finance</v>
    <v>4</v>
    <v>48.99</v>
    <v>19.5</v>
    <v>1.6898</v>
    <v>-0.81</v>
    <v>-1.7150000000000002E-2</v>
    <v>USD</v>
    <v>Seadrill Limited is an offshore drilling contractor. The Company is engaged in providing worldwide offshore drilling services to the oil and gas industry. Its primary business is the ownership and operation of drill ships, semi-submersible rigs, and jack-up rigs for operations in shallow to ultra-deepwater in both benign and harsh environments. Its fleet portfolio includes West Phoenix, West Aquarius, West Eclipse, Sevan Louisiana, West Capella, West Gemini, West Tellus, West Neptune, West Jupiter, West Saturn, West Carina, West Polaris, West Auriga, West Vela, West Castor, West Tucana, West Telesto, and West Elara. Its drill ships are self-propelled ships equipped for drilling offshore in water depths ranging from approximately 1,000 to 12,000 feet and are positioned over the well through a computer-controlled thruster system. Its customers include oil super-majors, state-owned national oil companies, and independent oil and gas companies. It also provides management services.</v>
    <v>3000</v>
    <v>New York Stock Exchange</v>
    <v>XNYS</v>
    <v>XNYS</v>
    <v>Park Place, 55 Par la Ville Road, HAMILTON, HM 11 BM</v>
    <v>46.42</v>
    <v>Oil &amp; Gas Related Equipment and Services</v>
    <v>Stock</v>
    <v>46129.796054953127</v>
    <v>474</v>
    <v>44.59</v>
    <v>2898903469</v>
    <v>Seadrill Limited</v>
    <v>Seadrill Limited</v>
    <v>45.8</v>
    <v>47.23</v>
    <v>46.42</v>
    <v>62449450</v>
    <v>SDRL</v>
    <v>Seadrill Limited (XNYS:SDRL)</v>
    <v>404502</v>
    <v>737146</v>
    <v>2021</v>
  </rv>
  <rv s="2">
    <v>475</v>
  </rv>
  <rv s="0">
    <v>https://www.bing.com/financeapi/forcetrigger?t=c1z3im&amp;q=XNYS%3aVAL&amp;form=skydnc</v>
    <v>Learn more on Bing</v>
  </rv>
  <rv s="1">
    <v>en-US</v>
    <v>c1z3im</v>
    <v>268435456</v>
    <v>1</v>
    <v>Powered by Refinitiv</v>
    <v>0</v>
    <v>Valaris Limited (XNYS:VAL)</v>
    <v>2</v>
    <v>3</v>
    <v>Finance</v>
    <v>4</v>
    <v>105.3451</v>
    <v>30.13</v>
    <v>0.9597</v>
    <v>-6.23</v>
    <v>-6.5897999999999998E-2</v>
    <v>USD</v>
    <v>Valaris Limited is an offshore contract drilling company, which is engaged in providing offshore contract drilling services to the international oil and gas industry with operations on the offshore market on approximately six continents. The Company operates a rig fleet of ultra-deepwater drill ships, semisubmersibles, and shallow water jackups. The Company operates through four segments: Floaters, which includes its drill ships and semisubmersible rigs; Jackups; ARO, and Other, which consists of management services on rigs owned by third parties and the activities associated with its arrangements with ARO. Its customers include many of the offshore exploration and production companies, including integrated energy companies, national oil companies, and independent operators. The Company owns approximately 52 rigs, including 13 drill ships, four dynamically positioned semisubmersible rigs, one moored semisubmersible rig, and 34 jackup rigs.</v>
    <v>5070</v>
    <v>New York Stock Exchange</v>
    <v>XNYS</v>
    <v>XNYS</v>
    <v>c/-Conyers Corporate Services (Bermuda) Limited, Clarendon House, 2 Church Street, HM 11 BM</v>
    <v>91.55</v>
    <v>Oil &amp; Gas Related Equipment and Services</v>
    <v>Stock</v>
    <v>46129.795980832816</v>
    <v>477</v>
    <v>87.28</v>
    <v>6113783428</v>
    <v>Valaris Limited</v>
    <v>Valaris Limited</v>
    <v>91.55</v>
    <v>6.3170000000000002</v>
    <v>94.54</v>
    <v>88.31</v>
    <v>69230930</v>
    <v>VAL</v>
    <v>Valaris Limited (XNYS:VAL)</v>
    <v>823509</v>
    <v>1034564</v>
    <v>2021</v>
  </rv>
  <rv s="2">
    <v>478</v>
  </rv>
  <rv s="0">
    <v>https://www.bing.com/financeapi/forcetrigger?t=c48jsm&amp;q=XNAS%3aPFHC&amp;form=skydnc</v>
    <v>Learn more on Bing</v>
  </rv>
  <rv s="1">
    <v>en-US</v>
    <v>c48jsm</v>
    <v>268435456</v>
    <v>1</v>
    <v>Powered by Refinitiv</v>
    <v>0</v>
    <v>PROFRAC HOLDING CORP. (XNAS:ACDC)</v>
    <v>2</v>
    <v>3</v>
    <v>Finance</v>
    <v>4</v>
    <v>10.7</v>
    <v>3.08</v>
    <v>1.3729</v>
    <v>-0.215</v>
    <v>-3.4622E-2</v>
    <v>USD</v>
    <v>ProFrac Holding Corp. is a technology-focused, vertically integrated energy services holding company. The Company provides hydraulic fracturing, proppant production, related completion services and complementary products and services to upstream oil and natural gas companies engaged in the exploration and production (E&amp;P) of North American unconventional oil and natural gas resources. Its Stimulation Services segment, which primarily relates to ProFrac LLC, owns and operates a fleet of mobile hydraulic fracturing units and other auxiliary equipment that provides stimulation services to its customers. Its Proppant Production segment, which primarily relates to Alpine, provides proppant to oilfield service providers and E&amp;P companies. The Manufacturing segment sells products such as high horsepower pumps, valves, piping, swivels, large-bore manifold systems, and fluid ends. Its other business activities include Livewire Power, LLC, which enables onsite power generation services.</v>
    <v>2280</v>
    <v>Nasdaq Stock Market</v>
    <v>XNAS</v>
    <v>XNAS</v>
    <v>333 Shops Boulevard, Suite 301, WILLOW PARK, TX, 76087 US</v>
    <v>6.0899000000000001</v>
    <v>Oil &amp; Gas Related Equipment and Services</v>
    <v>Stock</v>
    <v>46129.796189652341</v>
    <v>480</v>
    <v>5.72</v>
    <v>1084619596</v>
    <v>PROFRAC HOLDING CORP.</v>
    <v>PROFRAC HOLDING CORP.</v>
    <v>5.93</v>
    <v>0</v>
    <v>6.21</v>
    <v>5.9950000000000001</v>
    <v>180920700</v>
    <v>ACDC</v>
    <v>PROFRAC HOLDING CORP. (XNAS:ACDC)</v>
    <v>1277030</v>
    <v>1577472</v>
    <v>2021</v>
  </rv>
  <rv s="2">
    <v>481</v>
  </rv>
  <rv s="12">
    <v>en-US</v>
    <v>c8uixm</v>
    <v>268435456</v>
    <v>1</v>
    <v>Powered by Refinitiv</v>
    <v>28</v>
    <v>ATLAS ENERGY SOLUTIONS INC. (XNYS:AESI)</v>
    <v>7</v>
    <v>9</v>
    <v>Finance</v>
    <v>4</v>
    <v>14.925000000000001</v>
    <v>7.6417000000000002</v>
    <v>0.93899999999999995</v>
    <v>-0.14000000000000001</v>
    <v>-1.0417000000000001E-2</v>
    <v>USD</v>
    <v>Atlas Energy Solutions Inc. is a solution provider to the energy industry. Its portfolio of offerings includes oilfield logistics, distributed power systems, and the proppant supply network in the Permian Basin. Its hundred percent of Atlas LLC’s sand reserves are located in Texas within the Permian Basin and operations consist of proppant production and processing facilities, including four facilities near Kermit, Texas (together, the Kermit facilities), a fifth facility near Monahans, Texas, and the OnCore distributed mining network. Sand and Logistics segments provide locally sourced over 100 mesh and 40/70 sand used as a proppant during the well completion process. Also, it provides a differentiated logistics platform that includes its fleet of fit-for-purpose trucks, trailers, and the Dune Express, an overland conveyor infrastructure solution. The Power segment provides distributed power solutions through a fleet of approximately 950 natural gas-powered reciprocating generators.</v>
    <v>1143</v>
    <v>New York Stock Exchange</v>
    <v>XNYS</v>
    <v>XNYS</v>
    <v>5918 W Courtyard Drive, Suite 500, AUSTIN, TX, 78730 US</v>
    <v>13.734999999999999</v>
    <v>Construction Materials</v>
    <v>Stock</v>
    <v>46129.796083425783</v>
    <v>12.64</v>
    <v>1651345290</v>
    <v>ATLAS ENERGY SOLUTIONS INC.</v>
    <v>ATLAS ENERGY SOLUTIONS INC.</v>
    <v>13.01</v>
    <v>13.44</v>
    <v>13.3</v>
    <v>124161300</v>
    <v>AESI</v>
    <v>ATLAS ENERGY SOLUTIONS INC. (XNYS:AESI)</v>
    <v>4594453</v>
    <v>5181735</v>
    <v>2023</v>
  </rv>
  <rv s="2">
    <v>483</v>
  </rv>
  <rv s="0">
    <v>https://www.bing.com/financeapi/forcetrigger?t=a1nr2w&amp;q=XNYS%3aAROC&amp;form=skydnc</v>
    <v>Learn more on Bing</v>
  </rv>
  <rv s="1">
    <v>en-US</v>
    <v>a1nr2w</v>
    <v>268435456</v>
    <v>1</v>
    <v>Powered by Refinitiv</v>
    <v>0</v>
    <v>ARCHROCK INC. (XNYS:AROC)</v>
    <v>2</v>
    <v>3</v>
    <v>Finance</v>
    <v>4</v>
    <v>37.725000000000001</v>
    <v>21.17</v>
    <v>0.90539999999999998</v>
    <v>0.02</v>
    <v>5.5259999999999999E-4</v>
    <v>USD</v>
    <v>Archrock, Inc. is an energy infrastructure company with a primary focus on midstream natural gas compression. The Company is a provider of natural gas compression services to customers in the energy industry throughout the United States. It is a supplier of aftermarket services to customers that own compression equipment. Its segments include Contract Operations and Aftermarket Services. The Contract Operations business is comprised of its owned fleet of natural gas compression equipment that it uses to provide operations services to its customers. The aftermarket services business provides a full range of services to support the compression needs of its customers that own compression equipment, including operations, maintenance, overhaul and reconfiguration services and sales of parts and components. The Company provides comprehensive contract operations services, such as personnel, equipment, tools, materials and supplies to meet its customer’s natural gas compression needs.</v>
    <v>1350</v>
    <v>New York Stock Exchange</v>
    <v>XNYS</v>
    <v>XNYS</v>
    <v>9807 Katy Fwy Ste 100, HOUSTON, TX, 77024-1276 US</v>
    <v>36.36</v>
    <v>Oil &amp; Gas Related Equipment and Services</v>
    <v>Stock</v>
    <v>46129.796078599218</v>
    <v>485</v>
    <v>34.9</v>
    <v>6345722838</v>
    <v>ARCHROCK INC.</v>
    <v>ARCHROCK INC.</v>
    <v>35.85</v>
    <v>19.764199999999999</v>
    <v>36.19</v>
    <v>36.21</v>
    <v>175247800</v>
    <v>AROC</v>
    <v>ARCHROCK INC. (XNYS:AROC)</v>
    <v>1084999</v>
    <v>1618460</v>
    <v>2007</v>
  </rv>
  <rv s="2">
    <v>486</v>
  </rv>
  <rv s="0">
    <v>https://www.bing.com/financeapi/forcetrigger?t=a1ogsm&amp;q=XNAS%3aBKR&amp;form=skydnc</v>
    <v>Learn more on Bing</v>
  </rv>
  <rv s="1">
    <v>en-US</v>
    <v>a1ogsm</v>
    <v>268435456</v>
    <v>1</v>
    <v>Powered by Refinitiv</v>
    <v>0</v>
    <v>BAKER HUGHES COMPANY (XNAS:BKR)</v>
    <v>2</v>
    <v>3</v>
    <v>Finance</v>
    <v>4</v>
    <v>67</v>
    <v>34.56</v>
    <v>0.89180000000000004</v>
    <v>-0.59</v>
    <v>-9.7359999999999999E-3</v>
    <v>USD</v>
    <v>Baker Hughes Company is an energy technology company that provides solutions to energy and industrial customers worldwide. The Company's segments include Oilfield Services &amp; Equipment (OFSE) and Industrial &amp; Energy Technology (IET). OFSE segment provides products and services for onshore and offshore oilfield operations across the lifecycle of a well, ranging from exploration, appraisal, and development, to production, rejuvenation, and decommissioning. OFSE segment is organized into four product lines: Well Construction; Completions, Intervention, and Measurements; Production Solutions, and Subsea. IET segment provides technology solutions and services for mechanical-drive, compression and power-generation applications across the energy industry including oil and gas, liquefied natural gas operations, downstream refining, and petrochemical markets, as well as lower carbon solutions to broader energy and industrial sectors. IET segment also provides equipment, software, and services.</v>
    <v>56000</v>
    <v>Nasdaq Stock Market</v>
    <v>XNAS</v>
    <v>XNAS</v>
    <v>575 NORTH DAIRY ASHFORD ROAD, SUITE 100, HOUSTON, TX, 77079-1121 US</v>
    <v>60.375</v>
    <v>Oil &amp; Gas Related Equipment and Services</v>
    <v>Stock</v>
    <v>46129.796039606248</v>
    <v>488</v>
    <v>58.42</v>
    <v>59515355573</v>
    <v>BAKER HUGHES COMPANY</v>
    <v>BAKER HUGHES COMPANY</v>
    <v>59.72</v>
    <v>23.0489</v>
    <v>60.6</v>
    <v>60.01</v>
    <v>991757300</v>
    <v>BKR</v>
    <v>BAKER HUGHES COMPANY (XNAS:BKR)</v>
    <v>7950494</v>
    <v>9676258</v>
    <v>2016</v>
  </rv>
  <rv s="2">
    <v>489</v>
  </rv>
  <rv s="0">
    <v>https://www.bing.com/financeapi/forcetrigger?t=a1psnm&amp;q=XNYS%3aCLB&amp;form=skydnc</v>
    <v>Learn more on Bing</v>
  </rv>
  <rv s="1">
    <v>en-US</v>
    <v>a1psnm</v>
    <v>268435456</v>
    <v>1</v>
    <v>Powered by Refinitiv</v>
    <v>0</v>
    <v>CORE LABORATORIES INC. (XNYS:CLB)</v>
    <v>2</v>
    <v>3</v>
    <v>Finance</v>
    <v>4</v>
    <v>20.36</v>
    <v>9.7200000000000006</v>
    <v>1.1384000000000001</v>
    <v>-0.315</v>
    <v>-1.8616999999999998E-2</v>
    <v>USD</v>
    <v>Core Laboratories Inc. is a provider of proprietary and patented reservoir description and production enhancement services and products for the oil and gas industry. The Company helps to evaluate and improve reservoir performance and increase oil and gas recovery from new and existing fields. It makes measurements of reservoir rocks, reservoir fluids (crude oil, natural gas and water) and their derived products. It assists clients in evaluating subsurface targets associated with carbon capture and sequestration projects or initiatives. Its segments include Reservoir Description, which provides laboratory-based analytical and field services to characterize the properties of crude oil and crude oil-derived products for the oil and gas industry, and Production Enhancement segment, which provides integrated diagnostic services to evaluate and monitor the effectiveness of well completions and to develop solutions aimed at increasing the effectiveness of enhanced oil recovery projects.</v>
    <v>3300</v>
    <v>New York Stock Exchange</v>
    <v>XNYS</v>
    <v>XNYS</v>
    <v>6316 Windfern Road, HOUSTON, TX, 77040 US</v>
    <v>16.78</v>
    <v>Professional &amp; Commercial Services</v>
    <v>Stock</v>
    <v>46129.796139409373</v>
    <v>491</v>
    <v>16.16</v>
    <v>764631523</v>
    <v>CORE LABORATORIES INC.</v>
    <v>CORE LABORATORIES INC.</v>
    <v>16.420000000000002</v>
    <v>24.455100000000002</v>
    <v>16.920000000000002</v>
    <v>16.605</v>
    <v>46048270</v>
    <v>CLB</v>
    <v>CORE LABORATORIES INC. (XNYS:CLB)</v>
    <v>260486</v>
    <v>380445</v>
    <v>2023</v>
  </rv>
  <rv s="2">
    <v>492</v>
  </rv>
  <rv s="0">
    <v>https://www.bing.com/financeapi/forcetrigger?t=a1ss5r&amp;q=XNYS%3aFET&amp;form=skydnc</v>
    <v>Learn more on Bing</v>
  </rv>
  <rv s="1">
    <v>en-US</v>
    <v>a1ss5r</v>
    <v>268435456</v>
    <v>1</v>
    <v>Powered by Refinitiv</v>
    <v>0</v>
    <v>FORUM ENERGY TECHNOLOGIES, INC. (XNYS:FET)</v>
    <v>2</v>
    <v>3</v>
    <v>Finance</v>
    <v>4</v>
    <v>63.58</v>
    <v>13.55</v>
    <v>0.58640000000000003</v>
    <v>-4.0999999999999996</v>
    <v>-6.8117999999999998E-2</v>
    <v>USD</v>
    <v>Forum Energy Technologies, Inc. is a global manufacturing company serving the oil, natural gas, industrial and renewable energy industries. Its segments include Drilling and Completions, and Artificial Lift and Downhole. The Drilling and Completions segment designs, manufactures and supplies products and solutions to the drilling, subsea, coiled tubing, well stimulation and intervention markets, including applications in the oil and natural gas, renewable energy, defense and communications industries. The products and solutions include capital equipment and consumable products, wireline cable and pressure control equipment, and coiled tubing strings and pressure control equipment. The Artificial Lift and Downhole segment designs, manufactures and supplies products and solutions for the artificial lift, well construction, production and infrastructure markets. Its products include well construction casing and cementing equipment, customized downhole technology solutions, and others.</v>
    <v>1700</v>
    <v>New York Stock Exchange</v>
    <v>XNYS</v>
    <v>XNYS</v>
    <v>10344 Sam Houston Park Drive, Suite 300, HOUSTON, TX, 77064 US</v>
    <v>58.652099999999997</v>
    <v>Oil &amp; Gas Related Equipment and Services</v>
    <v>Stock</v>
    <v>46129.796157939061</v>
    <v>494</v>
    <v>55.38</v>
    <v>635424539</v>
    <v>FORUM ENERGY TECHNOLOGIES, INC.</v>
    <v>FORUM ENERGY TECHNOLOGIES, INC.</v>
    <v>57.54</v>
    <v>0</v>
    <v>60.19</v>
    <v>56.09</v>
    <v>11328660</v>
    <v>FET</v>
    <v>FORUM ENERGY TECHNOLOGIES, INC. (XNYS:FET)</v>
    <v>182499</v>
    <v>185096</v>
    <v>2005</v>
  </rv>
  <rv s="2">
    <v>495</v>
  </rv>
  <rv s="0">
    <v>https://www.bing.com/financeapi/forcetrigger?t=a1tfr7&amp;q=XNYS%3aFTI&amp;form=skydnc</v>
    <v>Learn more on Bing</v>
  </rv>
  <rv s="1">
    <v>en-US</v>
    <v>a1tfr7</v>
    <v>268435456</v>
    <v>1</v>
    <v>Powered by Refinitiv</v>
    <v>0</v>
    <v>TECHNIPFMC PLC (XNYS:FTI)</v>
    <v>2</v>
    <v>3</v>
    <v>Finance</v>
    <v>4</v>
    <v>75.52</v>
    <v>24.36</v>
    <v>0.73019999999999996</v>
    <v>-2.11</v>
    <v>-2.8983999999999999E-2</v>
    <v>USD</v>
    <v>TechnipFMC plc is a United Kingdom-based technology company, which operates in the energy industry. The Company is focused on delivering fully integrated projects, products, and services. The Company operates through two segments: Subsea and Surface Technologies. The Subsea segment manufactures and designs products and systems, performs engineering, procurement and project management and provides services used by oil and gas companies involved in offshore exploration and production of crude oil and natural gas. The Surface Technologies segment designs, manufactures and supplies technologically advanced wellhead systems and high-pressure valves and pumps used in stimulation activities for oilfield service companies and provides installation, flowback and other services for exploration and production companies. The Company operates across various countries, including the United States; Brazil; Norway; the United Kingdom; Guyana, Australia, Angola, Brazil and all other countries.</v>
    <v>23089</v>
    <v>New York Stock Exchange</v>
    <v>XNYS</v>
    <v>XNYS</v>
    <v>Hadrian House, Wincomblee Road, LONDON, NE6 3PL GB</v>
    <v>71.197999999999993</v>
    <v>Oil &amp; Gas Related Equipment and Services</v>
    <v>Stock</v>
    <v>46129.796019039066</v>
    <v>497</v>
    <v>68.569999999999993</v>
    <v>28273264297</v>
    <v>TECHNIPFMC PLC</v>
    <v>TECHNIPFMC PLC</v>
    <v>70.739999999999995</v>
    <v>30.646799999999999</v>
    <v>72.8</v>
    <v>70.69</v>
    <v>399961300</v>
    <v>FTI</v>
    <v>TECHNIPFMC PLC (XNYS:FTI)</v>
    <v>2433866</v>
    <v>3925761</v>
    <v>2015</v>
  </rv>
  <rv s="2">
    <v>498</v>
  </rv>
  <rv s="0">
    <v>https://www.bing.com/financeapi/forcetrigger?t=a1ufm7&amp;q=XNYS%3aHAL&amp;form=skydnc</v>
    <v>Learn more on Bing</v>
  </rv>
  <rv s="1">
    <v>en-US</v>
    <v>a1ufm7</v>
    <v>268435456</v>
    <v>1</v>
    <v>Powered by Refinitiv</v>
    <v>0</v>
    <v>HALLIBURTON COMPANY (XNYS:HAL)</v>
    <v>2</v>
    <v>3</v>
    <v>Finance</v>
    <v>4</v>
    <v>41.18</v>
    <v>19.22</v>
    <v>0.69169999999999998</v>
    <v>-0.94</v>
    <v>-2.4639999999999999E-2</v>
    <v>USD</v>
    <v>Halliburton Company is a provider of products and services to the energy industry. It operates through two segments: Completion and Production and the Drilling and Evaluation. The Completion and Production segment delivers cementing, stimulation, specialty chemicals, intervention, pressure control, artificial lift, and completion products and services. The segment consists of artificial lift, cementing, completion tools, pipeline and process services, production enhancement, and production solutions. The Drilling and Evaluation segment provides field and reservoir modeling, drilling fluids, evaluation and precise wellbore placement solutions that enable customers to model, measure, drill, and optimize their well construction activities. Its product service lines include Baroid, drill bits and services, Halliburton project management, landmark software and services, Sperry drilling, testing and subsea and wireline and perforating. It also provides advanced drilling automation solutions.</v>
    <v>46000</v>
    <v>New York Stock Exchange</v>
    <v>XNYS</v>
    <v>XNYS</v>
    <v>3000 North Sam Houston Parkway East, HOUSTON, TX, 77032 US</v>
    <v>37.450000000000003</v>
    <v>Oil &amp; Gas Related Equipment and Services</v>
    <v>Stock</v>
    <v>46129.795872661722</v>
    <v>500</v>
    <v>35.51</v>
    <v>31076210575</v>
    <v>HALLIBURTON COMPANY</v>
    <v>HALLIBURTON COMPANY</v>
    <v>36</v>
    <v>24.739000000000001</v>
    <v>38.15</v>
    <v>37.21</v>
    <v>835157500</v>
    <v>HAL</v>
    <v>HALLIBURTON COMPANY (XNYS:HAL)</v>
    <v>9994954</v>
    <v>17032050</v>
    <v>1996</v>
  </rv>
  <rv s="2">
    <v>501</v>
  </rv>
  <rv s="0">
    <v>https://www.bing.com/financeapi/forcetrigger?t=a1uqvh&amp;q=XNYS%3aHLX&amp;form=skydnc</v>
    <v>Learn more on Bing</v>
  </rv>
  <rv s="1">
    <v>en-US</v>
    <v>a1uqvh</v>
    <v>268435456</v>
    <v>1</v>
    <v>Powered by Refinitiv</v>
    <v>0</v>
    <v>HELIX ENERGY SOLUTIONS GROUP, INC. (XNYS:HLX)</v>
    <v>2</v>
    <v>3</v>
    <v>Finance</v>
    <v>4</v>
    <v>10.75</v>
    <v>5.52</v>
    <v>1.1462000000000001</v>
    <v>-0.27500000000000002</v>
    <v>-2.9039000000000002E-2</v>
    <v>USD</v>
    <v>Helix Energy Solutions Group, Inc. is an international offshore energy services company that provides specialty services to the offshore energy industry, with a focus on well intervention, robotics and full-field decommissioning operations. Its segments include Well Intervention, Robotics, Shallow Water Abandonment and Production Facilities. Well Intervention segment provides services that enable its customers to safely access subsea offshore wells for the purpose of performing production enhancement or decommissioning operations. Robotics segment provides trenching, seabed clearance, offshore construction and inspection, repair and maintenance services to both the offshore oil and gas and renewable energy markets globally. Shallow Water Abandonment segment provides services in support of the upstream and midstream sectors on the Gulf of Mexico shelf.</v>
    <v>2212</v>
    <v>New York Stock Exchange</v>
    <v>XNYS</v>
    <v>XNYS</v>
    <v>Suite 400, 3505 W Sam Houston North, HOUSTON, TX, 77043 US</v>
    <v>9.2799999999999994</v>
    <v>Oil &amp; Gas Related Equipment and Services</v>
    <v>Stock</v>
    <v>46129.796114293749</v>
    <v>503</v>
    <v>8.9600000000000009</v>
    <v>1354387639</v>
    <v>HELIX ENERGY SOLUTIONS GROUP, INC.</v>
    <v>HELIX ENERGY SOLUTIONS GROUP, INC.</v>
    <v>9.1300000000000008</v>
    <v>44.143099999999997</v>
    <v>9.4700000000000006</v>
    <v>9.1950000000000003</v>
    <v>147296100</v>
    <v>HLX</v>
    <v>HELIX ENERGY SOLUTIONS GROUP, INC. (XNYS:HLX)</v>
    <v>989766</v>
    <v>1789759</v>
    <v>1983</v>
  </rv>
  <rv s="2">
    <v>504</v>
  </rv>
  <rv s="3">
    <v>en-US</v>
    <v>ca71m7</v>
    <v>268435456</v>
    <v>1</v>
    <v>Powered by Refinitiv</v>
    <v>6</v>
    <v>KODIAK GAS SERVICES, INC. (XNYS:KGS)</v>
    <v>7</v>
    <v>3</v>
    <v>Finance</v>
    <v>4</v>
    <v>63.62</v>
    <v>30.061299999999999</v>
    <v>0.751</v>
    <v>1.01</v>
    <v>1.6227999999999999E-2</v>
    <v>USD</v>
    <v>Kodiak Gas Services, Inc. is a provider and operator of large horsepower contract compression infrastructure in the United States. The Company's segments include Contract Services and Other Services. The Contract Services segment consists of operating Company-owned and customer-owned compression and gas treating and cooling infrastructure to enable the production, gathering, processing and transportation of natural gas and oil. The Other Services segment consists of a range of services to support the needs of its customers, including station construction, customer-owned compression maintenance and overhaul, freight and crane charges, parts sales and other ancillary time and material-based offerings. It offers its services to oil and gas producers and midstream customers in high-volume gas gathering systems, processing facilities, multi-well gas lift applications and natural gas transmission systems. Its compression asset base includes both large and medium and small horsepower units.</v>
    <v>1300</v>
    <v>New York Stock Exchange</v>
    <v>XNYS</v>
    <v>XNYS</v>
    <v>9950 Woodloch Forest Drive, 19Th Floor, THE WOODLANDS, TX, 77380 US</v>
    <v>63.56</v>
    <v>Oil &amp; Gas Related Equipment and Services</v>
    <v>Stock</v>
    <v>46129.796143853906</v>
    <v>60.36</v>
    <v>5598883675</v>
    <v>KODIAK GAS SERVICES, INC.</v>
    <v>KODIAK GAS SERVICES, INC.</v>
    <v>61.1</v>
    <v>72.1785</v>
    <v>62.24</v>
    <v>63.25</v>
    <v>88519900</v>
    <v>KGS</v>
    <v>KODIAK GAS SERVICES, INC. (XNYS:KGS)</v>
    <v>1020682</v>
    <v>1126638</v>
    <v>2018</v>
  </rv>
  <rv s="2">
    <v>506</v>
  </rv>
  <rv s="0">
    <v>https://www.bing.com/financeapi/forcetrigger?t=b9foh7&amp;q=XNAS%3aKLXE&amp;form=skydnc</v>
    <v>Learn more on Bing</v>
  </rv>
  <rv s="1">
    <v>en-US</v>
    <v>b9foh7</v>
    <v>268435456</v>
    <v>1</v>
    <v>Powered by Refinitiv</v>
    <v>0</v>
    <v>KLX ENERGY SERVICES HOLDINGS, INC. (XNAS:KLXE)</v>
    <v>2</v>
    <v>3</v>
    <v>Finance</v>
    <v>4</v>
    <v>3.45</v>
    <v>1.46</v>
    <v>0.49299999999999999</v>
    <v>-0.18</v>
    <v>-7.5313999999999992E-2</v>
    <v>USD</v>
    <v>KLX Energy Services Holdings, Inc. is a provider of diversified oilfield services to onshore oil and natural gas exploration and production companies operating in both conventional and unconventional plays in all of the active basins throughout the United States. It operates in three segments: the Southwest Region (the Permian Basin and Eagle Ford Shale), the Rocky Mountains Region (the Bakken, Williston, DJ, Uinta, Powder River, Piceance, and Niobrara basins) and the Northeast/Mid-Con Region (the Marcellus and Utica Shale as well as the Mid-Continent STACK and SCOOP and Haynesville). Its primary services include directional drilling, coiled tubing, hydraulic frac rentals, fishing, pressure control, wireline, rig-assisted snubbing, fluid pumping, flowback, testing, pressure pumping, and well control services. Its primary rentals and products include hydraulic fracturing stacks, blow out preventers, tubulars, downhole tools, dissolvable plugs, composite plugs, and accommodation units.</v>
    <v>1548</v>
    <v>Nasdaq Stock Market</v>
    <v>XNAS</v>
    <v>XNAS</v>
    <v>3040 Post Oak Boulevard, 15th Floor, HOUSTON, TX, 77056 US</v>
    <v>2.34</v>
    <v>Oil &amp; Gas Related Equipment and Services</v>
    <v>Stock</v>
    <v>46129.793616585157</v>
    <v>508</v>
    <v>2.15</v>
    <v>43467937</v>
    <v>KLX ENERGY SERVICES HOLDINGS, INC.</v>
    <v>KLX ENERGY SERVICES HOLDINGS, INC.</v>
    <v>2.34</v>
    <v>0</v>
    <v>2.39</v>
    <v>2.21</v>
    <v>19668750</v>
    <v>KLXE</v>
    <v>KLX ENERGY SERVICES HOLDINGS, INC. (XNAS:KLXE)</v>
    <v>173962</v>
    <v>303516</v>
    <v>2018</v>
  </rv>
  <rv s="2">
    <v>509</v>
  </rv>
  <rv s="0">
    <v>https://www.bing.com/financeapi/forcetrigger?t=ayam52&amp;q=XNYS%3aLBRT&amp;form=skydnc</v>
    <v>Learn more on Bing</v>
  </rv>
  <rv s="1">
    <v>en-US</v>
    <v>ayam52</v>
    <v>268435456</v>
    <v>1</v>
    <v>Powered by Refinitiv</v>
    <v>0</v>
    <v>LIBERTY ENERGY INC. (XNYS:LBRT)</v>
    <v>2</v>
    <v>3</v>
    <v>Finance</v>
    <v>4</v>
    <v>32.4</v>
    <v>9.9</v>
    <v>0.44119999999999998</v>
    <v>-1.42</v>
    <v>-5.0787000000000006E-2</v>
    <v>USD</v>
    <v>Liberty Energy Inc. is an energy services company. The Company is a provider of completion services and technologies to onshore oil, natural gas, and enhanced geothermal energy producers in North America. It also owns and operates Liberty Power Innovations LLC, providing advanced distributed power and energy storage solutions for the commercial and industrial, data center, energy, and mining industries. It provides hydraulic fracturing services and related technologies to onshore oil and natural gas exploration and production (E&amp;P) companies. It offers customers hydraulic fracturing services, together with complementary services including wireline services, proppant delivery solutions, field gas processing and treating, compressed natural gas (CNG) delivery, data analytics, related goods (including its sand mine operations), and technologies to facilitate lower emission completions. The Company’s areas of operations are in all the active shale basins in North America.</v>
    <v>5800</v>
    <v>New York Stock Exchange</v>
    <v>XNYS</v>
    <v>XNYS</v>
    <v>950 17th St Ste 2400, DENVER, CO, 80202 US</v>
    <v>27.43</v>
    <v>Oil &amp; Gas Related Equipment and Services</v>
    <v>Stock</v>
    <v>46129.796230312502</v>
    <v>511</v>
    <v>26.16</v>
    <v>4300846810</v>
    <v>LIBERTY ENERGY INC.</v>
    <v>LIBERTY ENERGY INC.</v>
    <v>26.875</v>
    <v>29.630500000000001</v>
    <v>27.96</v>
    <v>26.54</v>
    <v>162051500</v>
    <v>LBRT</v>
    <v>LIBERTY ENERGY INC. (XNYS:LBRT)</v>
    <v>3316976</v>
    <v>4624042</v>
    <v>2016</v>
  </rv>
  <rv s="2">
    <v>512</v>
  </rv>
  <rv s="0">
    <v>https://www.bing.com/financeapi/forcetrigger?t=a1yczr&amp;q=XNAS%3aNCSM&amp;form=skydnc</v>
    <v>Learn more on Bing</v>
  </rv>
  <rv s="1">
    <v>en-US</v>
    <v>a1yczr</v>
    <v>268435456</v>
    <v>1</v>
    <v>Powered by Refinitiv</v>
    <v>0</v>
    <v>NCS MULTISTAGE HOLDINGS, INC. (XNAS:NCSM)</v>
    <v>2</v>
    <v>3</v>
    <v>Finance</v>
    <v>4</v>
    <v>75.569999999999993</v>
    <v>27.75</v>
    <v>0.47189999999999999</v>
    <v>1.39</v>
    <v>1.8880999999999998E-2</v>
    <v>USD</v>
    <v>NCS Multistage Holdings, Inc. is a provider of engineered products and support services for oil and natural gas well construction, well completions and field development strategies. The Company offers products and services primarily to exploration and production companies for use in onshore and offshore wells. The Company’s products and services are utilized in oil and natural gas basins throughout North America and in selected international markets, including Argentina, China, the Middle East, and the North Sea. The Company owns a 50% interest in Repeat Precision, LLC, which sells composite frac plugs, perforating guns and related products directly to customers. The Company also provides tracer diagnostics services for well completion and reservoir characterization that utilize downhole chemical and radioactive tracers. The Company sells products for well construction, including its casing buoyancy systems, liner hanger systems, and toe initiation sleeves.</v>
    <v>272</v>
    <v>Nasdaq Stock Market</v>
    <v>XNAS</v>
    <v>XNAS</v>
    <v>19350 State Highway 249, Suite 600, HOUSTON, TX, 77070 US</v>
    <v>75.4499</v>
    <v>Oil &amp; Gas Related Equipment and Services</v>
    <v>Stock</v>
    <v>46129.791909467189</v>
    <v>514</v>
    <v>71.484999999999999</v>
    <v>196865245</v>
    <v>NCS MULTISTAGE HOLDINGS, INC.</v>
    <v>NCS MULTISTAGE HOLDINGS, INC.</v>
    <v>73.88</v>
    <v>16.5581</v>
    <v>73.62</v>
    <v>75.010000000000005</v>
    <v>2624520</v>
    <v>NCSM</v>
    <v>NCS MULTISTAGE HOLDINGS, INC. (XNAS:NCSM)</v>
    <v>39273</v>
    <v>27867</v>
    <v>2012</v>
  </rv>
  <rv s="2">
    <v>515</v>
  </rv>
  <rv s="0">
    <v>https://www.bing.com/financeapi/forcetrigger?t=a1yhw7&amp;q=XNYS%3aNGS&amp;form=skydnc</v>
    <v>Learn more on Bing</v>
  </rv>
  <rv s="1">
    <v>en-US</v>
    <v>a1yhw7</v>
    <v>268435456</v>
    <v>1</v>
    <v>Powered by Refinitiv</v>
    <v>0</v>
    <v>NATURAL GAS SERVICES GROUP, INC. (XNYS:NGS)</v>
    <v>2</v>
    <v>3</v>
    <v>Finance</v>
    <v>4</v>
    <v>40.729999999999997</v>
    <v>17.630099999999999</v>
    <v>0.39960000000000001</v>
    <v>-0.27</v>
    <v>-7.0089999999999996E-3</v>
    <v>USD</v>
    <v>Natural Gas Services Group, Inc. is a provider of natural gas compression equipment, technology, and services to the energy industry. The Company rents, operates and maintains natural gas compressors for oil and gas production and processing facilities. In addition, the Company designs and assembles compressor units for rental to its customers and provides aftermarket services in the form of call-out services on customer-owned equipment, as well as commissioning of new units for customers. Its rental compression units provide large, medium and small horsepower applications for conventional and unconventional oil and gas production. It also provides an exchange and rebuilds program for small horsepower screw compressors and maintains an inventory of new and used compressors to facilitate this part of its business. It has approximately 1,912 natural gas compressors in its rental fleet, totaling 598,840 horsepower.</v>
    <v>259</v>
    <v>New York Stock Exchange</v>
    <v>XNYS</v>
    <v>XNYS</v>
    <v>404 Veterans Airpark Lane, Suite 300, MIDLAND, TX, 79705 US</v>
    <v>38.445</v>
    <v>Oil &amp; Gas Related Equipment and Services</v>
    <v>Stock</v>
    <v>46129.796128367969</v>
    <v>517</v>
    <v>37.36</v>
    <v>481476847</v>
    <v>NATURAL GAS SERVICES GROUP, INC.</v>
    <v>NATURAL GAS SERVICES GROUP, INC.</v>
    <v>38.33</v>
    <v>25.884799999999998</v>
    <v>38.520000000000003</v>
    <v>38.25</v>
    <v>12587630</v>
    <v>NGS</v>
    <v>NATURAL GAS SERVICES GROUP, INC. (XNYS:NGS)</v>
    <v>40561</v>
    <v>110086</v>
    <v>1998</v>
  </rv>
  <rv s="2">
    <v>518</v>
  </rv>
  <rv s="0">
    <v>https://www.bing.com/financeapi/forcetrigger?t=a1yn7w&amp;q=XNYS%3aNOA&amp;form=skydnc</v>
    <v>Learn more on Bing</v>
  </rv>
  <rv s="1">
    <v>en-US</v>
    <v>a1yn7w</v>
    <v>268435456</v>
    <v>1</v>
    <v>Powered by Refinitiv</v>
    <v>0</v>
    <v>NORTH AMERICAN CONSTRUCTION GROUP LTD (XNYS:NOA)</v>
    <v>2</v>
    <v>12</v>
    <v>Finance</v>
    <v>4</v>
    <v>18.239999999999998</v>
    <v>12.07</v>
    <v>1.1476999999999999</v>
    <v>-0.02</v>
    <v>-1.418E-3</v>
    <v>USD</v>
    <v>North American Construction Group Ltd. is a Canada-based company. The Company is a provider of heavy civil construction and mining services in Australia, Canada, and the United States. The Company has provided services to the mining, resource and infrastructure construction markets. Its segments are Heavy Equipment - Canada, Heavy Equipment - Australia, and Other. Heavy Equipment - Canada and Heavy Equipment - Australia includes all of aspects of the mining and heavy civil construction services provided within those geographic areas. Other includes its mine management contract work in the United States, its external maintenance and rebuild programs and equity method investments. The Company provides a range of mining and heavy construction services to customers in the resource development and industrial construction sectors. The Company also offers a full suite of services, including contract mining and civil construction services to a blue-chip customer base.</v>
    <v>1737</v>
    <v>New York Stock Exchange</v>
    <v>XNYS</v>
    <v>XNYS</v>
    <v>27287 - 100 Avenue Acheson, AB, T7X 6H8 CA</v>
    <v>14.154999999999999</v>
    <v>Oil &amp; Gas Related Equipment and Services</v>
    <v>Stock</v>
    <v>46129.796045659372</v>
    <v>520</v>
    <v>13.74</v>
    <v>368182915</v>
    <v>NORTH AMERICAN CONSTRUCTION GROUP LTD</v>
    <v>NORTH AMERICAN CONSTRUCTION GROUP LTD</v>
    <v>14.09</v>
    <v>15.1463</v>
    <v>14.1</v>
    <v>14.08</v>
    <v>27641360</v>
    <v>NOA</v>
    <v>NORTH AMERICAN CONSTRUCTION GROUP LTD (XNYS:NOA)</v>
    <v>68997</v>
    <v>177253</v>
    <v>2021</v>
  </rv>
  <rv s="2">
    <v>521</v>
  </rv>
  <rv s="0">
    <v>https://www.bing.com/financeapi/forcetrigger?t=a1yo1h&amp;q=XNYS%3aNOV&amp;form=skydnc</v>
    <v>Learn more on Bing</v>
  </rv>
  <rv s="1">
    <v>en-US</v>
    <v>a1yo1h</v>
    <v>268435456</v>
    <v>1</v>
    <v>Powered by Refinitiv</v>
    <v>0</v>
    <v>NOV INC. (XNYS:NOV)</v>
    <v>2</v>
    <v>3</v>
    <v>Finance</v>
    <v>4</v>
    <v>20.855</v>
    <v>11.239800000000001</v>
    <v>0.90249999999999997</v>
    <v>-0.08</v>
    <v>-4.1710000000000002E-3</v>
    <v>USD</v>
    <v>NOV Inc. is an independent provider of equipment and technology to the upstream oil and gas industry. The Company's proprietary technology portfolio supports the industry’s drilling, completion, and production needs. It operates under two segments: Energy Products and Services, and Energy Equipment. The Company’s Energy Products and Services segment primarily designs, manufactures, rents, and sells products and equipment used in drilling, intervention, completion, and production activities. Its products include drill bits, downhole tools, premium drill pipe, drilling fluids, managed pressure drilling, integral and weld-on connectors for conductor strings and surface casing, completion tools, and artificial lift systems. Its Energy Equipment segment manufactures and supports the capital equipment and integrated systems needed for oil and gas exploration and production, both onshore and offshore, as well as for other marine-based, industrial and renewable energy markets.</v>
    <v>31605</v>
    <v>New York Stock Exchange</v>
    <v>XNYS</v>
    <v>XNYS</v>
    <v>10353 RICHMOND AVE., HOUSTON, TX, 77042 US</v>
    <v>19.285</v>
    <v>Oil &amp; Gas Related Equipment and Services</v>
    <v>Stock</v>
    <v>46129.796219293748</v>
    <v>523</v>
    <v>18.64</v>
    <v>6888050190</v>
    <v>NOV INC.</v>
    <v>NOV INC.</v>
    <v>18.64</v>
    <v>50.770899999999997</v>
    <v>19.18</v>
    <v>19.100000000000001</v>
    <v>360630900</v>
    <v>NOV</v>
    <v>NOV INC. (XNYS:NOV)</v>
    <v>3463091</v>
    <v>5101113</v>
    <v>1995</v>
  </rv>
  <rv s="2">
    <v>524</v>
  </rv>
  <rv s="0">
    <v>https://www.bing.com/financeapi/forcetrigger?t=a1z5u2&amp;q=XNYS%3aOII&amp;form=skydnc</v>
    <v>Learn more on Bing</v>
  </rv>
  <rv s="1">
    <v>en-US</v>
    <v>a1z5u2</v>
    <v>268435456</v>
    <v>1</v>
    <v>Powered by Refinitiv</v>
    <v>0</v>
    <v>OCEANEERING INTERNATIONAL, INC. (XNYS:OII)</v>
    <v>2</v>
    <v>3</v>
    <v>Finance</v>
    <v>4</v>
    <v>39.020000000000003</v>
    <v>16.829999999999998</v>
    <v>1.1958</v>
    <v>0.95</v>
    <v>2.5863999999999998E-2</v>
    <v>USD</v>
    <v>Oceaneering International, Inc. is a global technology company delivering engineered services and products and robotic solutions to the offshore energy, defense, aerospace, and manufacturing industries. Its Subsea Robotics segment includes remotely operated vehicles (ROVs), survey services and ROV tooling businesses. The Manufactured Products segment provides distribution systems, such as production control umbilicals and connection systems made up of specialty subsea hardware, along with clamp connectors and subsea and topside control valves. The Offshore Projects Group segment provides a portfolio of integrated subsea project capabilities and solutions. The Integrity Management &amp; Digital Solutions segment provides asset integrity management, corrosion management, inspection and nondestructive testing services. The Aerospace and Defense Technologies segment provides services and products, including engineering and related manufacturing in defense and space exploration activities.</v>
    <v>11100</v>
    <v>New York Stock Exchange</v>
    <v>XNYS</v>
    <v>XNYS</v>
    <v>5875 North Sam Houston Parkway West, Suite 400, HOUSTON, TX, 77086 US</v>
    <v>39.020000000000003</v>
    <v>Oil &amp; Gas Related Equipment and Services</v>
    <v>Stock</v>
    <v>46129.796181863283</v>
    <v>526</v>
    <v>35.5</v>
    <v>3758377658</v>
    <v>OCEANEERING INTERNATIONAL, INC.</v>
    <v>OCEANEERING INTERNATIONAL, INC.</v>
    <v>35.835000000000001</v>
    <v>10.7857</v>
    <v>36.729999999999997</v>
    <v>37.68</v>
    <v>99744630</v>
    <v>OII</v>
    <v>OCEANEERING INTERNATIONAL, INC. (XNYS:OII)</v>
    <v>1783006</v>
    <v>1145038</v>
    <v>1969</v>
  </rv>
  <rv s="2">
    <v>527</v>
  </rv>
  <rv s="0">
    <v>https://www.bing.com/financeapi/forcetrigger?t=a21fc7&amp;q=XNYS%3aPUMP&amp;form=skydnc</v>
    <v>Learn more on Bing</v>
  </rv>
  <rv s="1">
    <v>en-US</v>
    <v>a21fc7</v>
    <v>268435456</v>
    <v>1</v>
    <v>Powered by Refinitiv</v>
    <v>0</v>
    <v>PROPETRO HOLDING CORP. (XNYS:PUMP)</v>
    <v>2</v>
    <v>3</v>
    <v>Finance</v>
    <v>4</v>
    <v>15.49</v>
    <v>4.51</v>
    <v>0.66069999999999995</v>
    <v>-0.59</v>
    <v>-3.9973000000000002E-2</v>
    <v>USD</v>
    <v>ProPetro Holding Corp is an integrated energy service company, which is focused on providing hydraulic fracturing, wireline, and other complementary energy and power generation services to upstream oil and gas companies engaged in the exploration and production (E&amp;P) of North American oil and natural gas resources. Its segments include hydraulic fracturing (inclusive of acidizing and wet sand solutions), wireline, cementing and power generation services. Its hydraulic fracturing fleets range from approximately 50,000 to 80,000 HHP depending on the job design and customer demand at the wellsite. It owns and operates a fleet of mobile wireline units and other auxiliary equipment to perform well completion services. It provides cementing services for the completion of new wells and remedial work on existing wells. It has formed PROPWR to provide power generation services to oil and gas producers and for non-oil and gas applications such as general industrial projects and data centers.</v>
    <v>1700</v>
    <v>New York Stock Exchange</v>
    <v>XNYS</v>
    <v>XNYS</v>
    <v>303 W. Wall St, Suite 102, MIDLAND, TX, 79701 US</v>
    <v>14.37</v>
    <v>Oil &amp; Gas Related Equipment and Services</v>
    <v>Stock</v>
    <v>46129.796231122658</v>
    <v>529</v>
    <v>13.717700000000001</v>
    <v>1737482890</v>
    <v>PROPETRO HOLDING CORP.</v>
    <v>PROPETRO HOLDING CORP.</v>
    <v>13.97</v>
    <v>2114.9254000000001</v>
    <v>14.76</v>
    <v>14.17</v>
    <v>122617000</v>
    <v>PUMP</v>
    <v>PROPETRO HOLDING CORP. (XNYS:PUMP)</v>
    <v>1847531</v>
    <v>2777439</v>
    <v>2017</v>
  </rv>
  <rv s="2">
    <v>530</v>
  </rv>
  <rv s="0">
    <v>https://www.bing.com/financeapi/forcetrigger?t=a21vqh&amp;q=XNYS%3aRES&amp;form=skydnc</v>
    <v>Learn more on Bing</v>
  </rv>
  <rv s="1">
    <v>en-US</v>
    <v>a21vqh</v>
    <v>268435456</v>
    <v>1</v>
    <v>Powered by Refinitiv</v>
    <v>0</v>
    <v>RPC, INC. (XNYS:RES)</v>
    <v>2</v>
    <v>3</v>
    <v>Finance</v>
    <v>4</v>
    <v>7.41</v>
    <v>4.1749999999999998</v>
    <v>0.63539999999999996</v>
    <v>-0.56499999999999995</v>
    <v>-7.8472E-2</v>
    <v>USD</v>
    <v>RPC, Inc. is a diversified oilfield services company. The Company provides a broad range of specialized oilfield services and equipment primarily to independent and major oilfield companies engaged in the exploration, production and development of oil and gas properties throughout the United States, including the Gulf of Mexico, mid-continent, southwest, Appalachian and Rocky Mountain regions, and in selected international markets. It acts as a holding company for the entity groupings, including Cudd Energy Services, Cudd Pressure Control, Thru Tubing Solutions and Patterson Services. Its segments include Technical Services and Support Services. The Technical Services segment consists primarily of pressure pumping, downhole tools, coiled tubing, cementing, snubbing, nitrogen, well control, wireline and fishing. The Support Services segment consists primarily of drill pipe and related tools, pipe handling, pipe inspection and storage services, and oilfield training services.</v>
    <v>2893</v>
    <v>New York Stock Exchange</v>
    <v>XNYS</v>
    <v>XNYS</v>
    <v>2801 Buford Highway Ne, Suite 300, ATLANTA, GA, 30329 US</v>
    <v>6.9349999999999996</v>
    <v>Oil &amp; Gas Related Equipment and Services</v>
    <v>Stock</v>
    <v>46129.795955728907</v>
    <v>532</v>
    <v>6.5149999999999997</v>
    <v>1470576755</v>
    <v>RPC, INC.</v>
    <v>RPC, INC.</v>
    <v>6.83</v>
    <v>45.320999999999998</v>
    <v>7.2</v>
    <v>6.6349999999999998</v>
    <v>221639300</v>
    <v>RES</v>
    <v>RPC, INC. (XNYS:RES)</v>
    <v>2264502</v>
    <v>2373041</v>
    <v>1984</v>
  </rv>
  <rv s="2">
    <v>533</v>
  </rv>
  <rv s="0">
    <v>https://www.bing.com/financeapi/forcetrigger?t=a224z2&amp;q=XNYS%3aRNGR&amp;form=skydnc</v>
    <v>Learn more on Bing</v>
  </rv>
  <rv s="1">
    <v>en-US</v>
    <v>a224z2</v>
    <v>268435456</v>
    <v>1</v>
    <v>Powered by Refinitiv</v>
    <v>0</v>
    <v>RANGER ENERGY SERVICES, INC. (XNYS:RNGR)</v>
    <v>2</v>
    <v>3</v>
    <v>Finance</v>
    <v>4</v>
    <v>17.98</v>
    <v>10.56</v>
    <v>0.14729999999999999</v>
    <v>-0.20499999999999999</v>
    <v>-1.1883999999999999E-2</v>
    <v>USD</v>
    <v>Ranger Energy Services, Inc. is a provider of onshore high specification well service rigs, wireline services, cased hole wireline services, and ancillary services in the United States. The Company operates in three segments: High Specification Rigs, Wireline Services, and Processing Solutions and Ancillary Services. The High Specification Rigs provide high specification well service rigs and complementary equipment and services to facilitate operations throughout the lifecycle of a well. The Wireline Services provides services necessary to bring and maintain a well on production and consists of its wireline completion, wireline production and pump down lines of business. The Processing Solutions and Ancillary Services provide other services often utilized in conjunction with its High Specification Rigs and Wireline Services segments. These services include equipment rentals, plug and abandonment, logistics, snubbing and coil tubing, and processing solutions.</v>
    <v>2300</v>
    <v>New York Stock Exchange</v>
    <v>XNYS</v>
    <v>XNYS</v>
    <v>800 Gessner Street Suite 1000, TX, 77024 US</v>
    <v>17.14</v>
    <v>Oil &amp; Gas Related Equipment and Services</v>
    <v>Stock</v>
    <v>46129.795929560154</v>
    <v>535</v>
    <v>16.715</v>
    <v>407559074</v>
    <v>RANGER ENERGY SERVICES, INC.</v>
    <v>RANGER ENERGY SERVICES, INC.</v>
    <v>16.96</v>
    <v>31.298200000000001</v>
    <v>17.25</v>
    <v>17.045000000000002</v>
    <v>23910770</v>
    <v>RNGR</v>
    <v>RANGER ENERGY SERVICES, INC. (XNYS:RNGR)</v>
    <v>190605</v>
    <v>207997</v>
    <v>2017</v>
  </rv>
  <rv s="2">
    <v>536</v>
  </rv>
  <rv s="0">
    <v>https://www.bing.com/financeapi/forcetrigger?t=a232mw&amp;q=XNYS%3aSLB&amp;form=skydnc</v>
    <v>Learn more on Bing</v>
  </rv>
  <rv s="1">
    <v>en-US</v>
    <v>a232mw</v>
    <v>268435456</v>
    <v>1</v>
    <v>Powered by Refinitiv</v>
    <v>0</v>
    <v>SLB N.V. (XNYS:SLB)</v>
    <v>2</v>
    <v>3</v>
    <v>Finance</v>
    <v>4</v>
    <v>54.8</v>
    <v>31.64</v>
    <v>0.6794</v>
    <v>1.26</v>
    <v>2.4357000000000004E-2</v>
    <v>USD</v>
    <v>SLB N.V. is a global technology company. The Company’s segments include Digital, Reservoir Performance, Well Construction, Production Systems, and All Other. Digital segment includes products, services, and solutions that span the energy value chain from subsurface characterization through field development and hydrocarbon production to carbon management and the integration of adjacent energy systems. Reservoir Performance segment consists of reservoir-centric technologies and services that are critical to optimizing reservoir productivity and performance. Well Construction segment provides operators and drilling rig manufacturers with services and products related to the design and construction of a well. Production Systems segment develops technologies and provides expertise that enhances production and recovery from subsurface reservoirs to the surface, into pipelines, and to refineries. All Other segment includes asset performance solutions, data center solutions and SLB Capturi.</v>
    <v>109000</v>
    <v>New York Stock Exchange</v>
    <v>XNYS</v>
    <v>XNYS</v>
    <v>5599 San Felipe, 17th Floor, HOUSTON, TX, 77056 US</v>
    <v>53.414999999999999</v>
    <v>Oil &amp; Gas Related Equipment and Services</v>
    <v>Stock</v>
    <v>46129.796227221872</v>
    <v>538</v>
    <v>50.55</v>
    <v>79545037670</v>
    <v>SLB N.V.</v>
    <v>SLB N.V.</v>
    <v>50.795000000000002</v>
    <v>22.4192</v>
    <v>51.73</v>
    <v>52.99</v>
    <v>1501133000</v>
    <v>SLB</v>
    <v>SLB N.V. (XNYS:SLB)</v>
    <v>14611416</v>
    <v>19115892</v>
    <v>1956</v>
  </rv>
  <rv s="2">
    <v>539</v>
  </rv>
  <rv s="0">
    <v>https://www.bing.com/financeapi/forcetrigger?t=a235kr&amp;q=XNYS%3aSMHI&amp;form=skydnc</v>
    <v>Learn more on Bing</v>
  </rv>
  <rv s="1">
    <v>en-US</v>
    <v>a235kr</v>
    <v>268435456</v>
    <v>1</v>
    <v>Powered by Refinitiv</v>
    <v>0</v>
    <v>SEACOR MARINE HOLDINGS INC. (XNYS:SMHI)</v>
    <v>2</v>
    <v>3</v>
    <v>Finance</v>
    <v>4</v>
    <v>8.17</v>
    <v>4.2699999999999996</v>
    <v>1.1586000000000001</v>
    <v>-0.03</v>
    <v>-3.9889999999999995E-3</v>
    <v>USD</v>
    <v>SEACOR Marine Holdings Inc. provides global marine and support transportation services to offshore energy facilities worldwide. The Company operates and manages a diverse fleet of offshore support vessels that deliver cargo and personnel to offshore installations, including offshore wind farms; assist offshore operations for production and storage facilities; provide construction, well work-over, offshore wind farm installation and decommissioning support; and carry and launch equipment used underwater in drilling and well installation, maintenance, inspection and repair. Additionally, its vessels provide emergency response services and accommodation for technicians and specialists. It operates its fleet in four principal geographic regions: the United States; Africa and Europe; the Middle East and Asia, and Latin America, primarily in Mexico, Guyana and Trinidad and Tobago. It owns and operates a fleet of approximately 51 offshore support vessels.</v>
    <v>889</v>
    <v>New York Stock Exchange</v>
    <v>XNYS</v>
    <v>XNYS</v>
    <v>12121 Wickchester Ln Ste 500, HOUSTON, TX, 77079-1215 US</v>
    <v>7.5449999999999999</v>
    <v>Oil &amp; Gas Related Equipment and Services</v>
    <v>Stock</v>
    <v>46129.795660358592</v>
    <v>541</v>
    <v>7.35</v>
    <v>201868907</v>
    <v>SEACOR MARINE HOLDINGS INC.</v>
    <v>SEACOR MARINE HOLDINGS INC.</v>
    <v>7.35</v>
    <v>0</v>
    <v>7.52</v>
    <v>7.49</v>
    <v>26951790</v>
    <v>SMHI</v>
    <v>SEACOR MARINE HOLDINGS INC. (XNYS:SMHI)</v>
    <v>27511</v>
    <v>95562</v>
    <v>2014</v>
  </rv>
  <rv s="2">
    <v>542</v>
  </rv>
  <rv s="0">
    <v>https://www.bing.com/financeapi/forcetrigger?t=a243bh&amp;q=XNYS%3aTDW&amp;form=skydnc</v>
    <v>Learn more on Bing</v>
  </rv>
  <rv s="1">
    <v>en-US</v>
    <v>a243bh</v>
    <v>268435456</v>
    <v>1</v>
    <v>Powered by Refinitiv</v>
    <v>0</v>
    <v>TIDEWATER INC. (XNYS:TDW)</v>
    <v>2</v>
    <v>3</v>
    <v>Finance</v>
    <v>4</v>
    <v>89</v>
    <v>32.21</v>
    <v>0.55279999999999996</v>
    <v>0.625</v>
    <v>7.4080000000000005E-3</v>
    <v>USD</v>
    <v>Tidewater Inc. is an owner and operator of offshore support vessels providing offshore energy exploration, production and offshore wind activities worldwide. The Company’s segments include Americas, Asia Pacific, Middle East, Europe/Mediterranean and West Africa. Its vessels and associated services support all phases of offshore crude oil and natural gas (also referred to as oil and gas) exploration activities, field development, production and maintenance, as well as windfarm development and maintenance. Its services include transporting supplies and personnel necessary to sustain drilling, workovers, production activities, field abandonment, dismantlement and restoration activities; offshore construction and seismic and subsea support; geotechnical survey support for windfarm construction, and a variety of other specialized services such as pipe and cable laying. It offers a diversified fleet of offshore service vessels, with around 211 vessels serving customers in over 30 countries.</v>
    <v>7300</v>
    <v>New York Stock Exchange</v>
    <v>XNYS</v>
    <v>XNYS</v>
    <v>842 West Sam Houston Parkway North, Suite 400, HOUSTON, TX, 77024 US</v>
    <v>85.74</v>
    <v>Oil &amp; Gas Related Equipment and Services</v>
    <v>Stock</v>
    <v>46129.796166642969</v>
    <v>544</v>
    <v>80.290099999999995</v>
    <v>4213501332</v>
    <v>TIDEWATER INC.</v>
    <v>TIDEWATER INC.</v>
    <v>81.650000000000006</v>
    <v>12.7498</v>
    <v>84.37</v>
    <v>84.995000000000005</v>
    <v>49573520</v>
    <v>TDW</v>
    <v>TIDEWATER INC. (XNYS:TDW)</v>
    <v>665071</v>
    <v>800985</v>
    <v>1956</v>
  </rv>
  <rv s="2">
    <v>545</v>
  </rv>
  <rv s="0">
    <v>https://www.bing.com/financeapi/forcetrigger?t=a1s5jc&amp;q=XNYS%3aVTOL&amp;form=skydnc</v>
    <v>Learn more on Bing</v>
  </rv>
  <rv s="1">
    <v>en-US</v>
    <v>a1s5jc</v>
    <v>268435456</v>
    <v>1</v>
    <v>Powered by Refinitiv</v>
    <v>0</v>
    <v>BRISTOW GROUP INC. (XNYS:VTOL)</v>
    <v>2</v>
    <v>3</v>
    <v>Finance</v>
    <v>4</v>
    <v>50.274999999999999</v>
    <v>26.53</v>
    <v>1.3314999999999999</v>
    <v>-0.105</v>
    <v>-2.16E-3</v>
    <v>USD</v>
    <v>Bristow Group Inc. is a provider of vertical flight solutions. The Company primarily provides aviation services to a broad base of offshore energy companies and government entities. Its aviation services include personnel transportation, search and rescue (SAR), medevac, fixed-wing transportation, unmanned systems, and ad-hoc helicopter services. Its business consists of three operating segments: Offshore Energy Services, Government Services and Other Services. Its energy customers charter its helicopters primarily to transport personnel to, from and between onshore bases and offshore production platforms, drilling rigs and other installations. Its government customers primarily outsource SAR activities whereby the Company operates specialized helicopters and provides highly trained personnel. Its other services include fixed-wing transportation services through a regional airline and dry-leasing aircraft to third-party operators in support of other industries and geographic markets.</v>
    <v>3660</v>
    <v>New York Stock Exchange</v>
    <v>XNYS</v>
    <v>XNYS</v>
    <v>3151 Briarpark Drive, Suite 700, HOUSTON, TX, 77042 US</v>
    <v>49.02</v>
    <v>Passenger Transportation Services</v>
    <v>Stock</v>
    <v>46129.795818448438</v>
    <v>547</v>
    <v>47.38</v>
    <v>1416201365</v>
    <v>BRISTOW GROUP INC.</v>
    <v>BRISTOW GROUP INC.</v>
    <v>48.51</v>
    <v>11.2334</v>
    <v>48.62</v>
    <v>48.515000000000001</v>
    <v>29191000</v>
    <v>VTOL</v>
    <v>BRISTOW GROUP INC. (XNYS:VTOL)</v>
    <v>98708</v>
    <v>179295</v>
    <v>1999</v>
  </rv>
  <rv s="2">
    <v>548</v>
  </rv>
  <rv s="0">
    <v>https://www.bing.com/financeapi/forcetrigger?t=btav2w&amp;q=XNAS%3aWFRD&amp;form=skydnc</v>
    <v>Learn more on Bing</v>
  </rv>
  <rv s="1">
    <v>en-US</v>
    <v>btav2w</v>
    <v>268435456</v>
    <v>1</v>
    <v>Powered by Refinitiv</v>
    <v>0</v>
    <v>WEATHERFORD INTERNATIONAL PUBLIC LIMITED COMPANY (XNAS:WFRD)</v>
    <v>2</v>
    <v>3</v>
    <v>Finance</v>
    <v>4</v>
    <v>110.57</v>
    <v>40.115000000000002</v>
    <v>0.85470000000000002</v>
    <v>3.145</v>
    <v>3.1684000000000004E-2</v>
    <v>USD</v>
    <v>Weatherford International plc is a global energy services company. The Company is engaged in providing equipment and services used in the drilling, evaluation, well construction, completion, production, intervention and responsible abandonment of wells in the oil and natural gas exploration and production industry as well as new energy platforms. The Company operates through three segments: Drilling and Evaluation (DRE), Well Construction and Completions (WCC), and Production and Intervention (PRI). DRE offers a suite of services, including managed pressure drilling, drilling services, wireline, and drilling fluids. WCC offers products and services for well integrity assurance across the full life cycle of the well. PRI offers a suite of reservoir stimulation designs and engineering capabilities that isolate zones and unlock reserves in conventional and unconventional wells, deep water, and aging reservoirs. Its platforms include ForeSite, CygNet, CENTRO, and others.</v>
    <v>16700</v>
    <v>Nasdaq Stock Market</v>
    <v>XNAS</v>
    <v>XNAS</v>
    <v>2000 St. James Place, HOUSTON, TX, 77056 US</v>
    <v>103.9</v>
    <v>Oil &amp; Gas Related Equipment and Services</v>
    <v>Stock</v>
    <v>46129.796256550784</v>
    <v>550</v>
    <v>97.1</v>
    <v>7344239803</v>
    <v>WEATHERFORD INTERNATIONAL PUBLIC LIMITED COMPANY</v>
    <v>WEATHERFORD INTERNATIONAL PUBLIC LIMITED COMPANY</v>
    <v>99.11</v>
    <v>17.2498</v>
    <v>99.26</v>
    <v>102.405</v>
    <v>71717590</v>
    <v>WFRD</v>
    <v>WEATHERFORD INTERNATIONAL PUBLIC LIMITED COMPANY (XNAS:WFRD)</v>
    <v>827276</v>
    <v>1424557</v>
    <v>2014</v>
  </rv>
  <rv s="2">
    <v>551</v>
  </rv>
  <rv s="0">
    <v>https://www.bing.com/financeapi/forcetrigger?t=ayux5r&amp;q=XNYS%3aWHD&amp;form=skydnc</v>
    <v>Learn more on Bing</v>
  </rv>
  <rv s="1">
    <v>en-US</v>
    <v>ayux5r</v>
    <v>268435456</v>
    <v>1</v>
    <v>Powered by Refinitiv</v>
    <v>0</v>
    <v>CACTUS, INC. (XNYS:WHD)</v>
    <v>2</v>
    <v>3</v>
    <v>Finance</v>
    <v>4</v>
    <v>59.25</v>
    <v>33.200000000000003</v>
    <v>1.3701000000000001</v>
    <v>-0.48</v>
    <v>-8.9390000000000008E-3</v>
    <v>USD</v>
    <v>Cactus, Inc. is a holding company. The Company operates through two segments. The Pressure Control segment designs, manufactures, sells and rents a range of wellheads and pressure control equipment under the Cactus Wellhead brand. The segment’s products are sold and rented principally for onshore unconventional oil and gas wells and are utilized during the drilling, completion and production phases of its customers' wells. In addition, it provides field services for all of its products and rental items to assist with the installation, maintenance and handling of the equipment. The Spoolable Technologies segment designs, manufactures and sells spoolable pipe and associated end fittings under the FlexSteel brand. Its customers use these products primarily as production, gathering and takeaway pipelines to transport oil, gas or other liquids. In addition, it also provides field services and rental items to assist its customers with the installation of these products.</v>
    <v>1500</v>
    <v>New York Stock Exchange</v>
    <v>XNYS</v>
    <v>XNYS</v>
    <v>920 Memorial City Way Ste 300, HOUSTON, TX, 77024-2653 US</v>
    <v>54</v>
    <v>Oil &amp; Gas Related Equipment and Services</v>
    <v>Stock</v>
    <v>46129.796189085158</v>
    <v>553</v>
    <v>52.08</v>
    <v>4266852829</v>
    <v>CACTUS, INC.</v>
    <v>CACTUS, INC.</v>
    <v>52.744999999999997</v>
    <v>22.130700000000001</v>
    <v>53.7</v>
    <v>53.22</v>
    <v>80173860</v>
    <v>WHD</v>
    <v>CACTUS, INC. (XNYS:WHD)</v>
    <v>644687</v>
    <v>1007271</v>
    <v>2017</v>
  </rv>
  <rv s="2">
    <v>554</v>
  </rv>
  <rv s="0">
    <v>https://www.bing.com/financeapi/forcetrigger?t=a263oc&amp;q=XNYS%3aWTTR&amp;form=skydnc</v>
    <v>Learn more on Bing</v>
  </rv>
  <rv s="1">
    <v>en-US</v>
    <v>a263oc</v>
    <v>268435456</v>
    <v>1</v>
    <v>Powered by Refinitiv</v>
    <v>0</v>
    <v>SELECT WATER SOLUTIONS, INC. (XNYS:WTTR)</v>
    <v>2</v>
    <v>3</v>
    <v>Finance</v>
    <v>4</v>
    <v>16</v>
    <v>7.2</v>
    <v>0.94720000000000004</v>
    <v>-0.70499999999999996</v>
    <v>-4.5690000000000001E-2</v>
    <v>USD</v>
    <v>Select Water Solutions, Inc. is a provider of sustainable water and chemical solutions to the energy industry. The Company’s segments include Water Infrastructure, Water Services and Chemical Technologies. The Water Infrastructure segment consists of the Company’s fixed infrastructure assets, including operations associated with its water distribution pipeline infrastructure, its water recycling solutions, and its produced water pipeline gathering systems. The Water Services segment consists of the Company’s services businesses, including water sourcing, water transfer, flowback and well testing, fluids hauling, water monitoring, water containment and water network automation. The Chemical Technologies segment provides technical solutions, products and expertise related to chemical applications in the oil and gas industry. It develops, manufactures, manages logistics and provides a full suite of chemicals used in hydraulic fracturing, stimulation, and cementing.</v>
    <v>3300</v>
    <v>New York Stock Exchange</v>
    <v>XNYS</v>
    <v>XNYS</v>
    <v>1820 North I-35, GAINESVILLE, TX, 76240 US</v>
    <v>15.46</v>
    <v>Oil &amp; Gas Related Equipment and Services</v>
    <v>Stock</v>
    <v>46129.796282221876</v>
    <v>556</v>
    <v>14.64</v>
    <v>2033001235</v>
    <v>SELECT WATER SOLUTIONS, INC.</v>
    <v>SELECT WATER SOLUTIONS, INC.</v>
    <v>15.12</v>
    <v>71.411299999999997</v>
    <v>15.43</v>
    <v>14.725</v>
    <v>138064600</v>
    <v>WTTR</v>
    <v>SELECT WATER SOLUTIONS, INC. (XNYS:WTTR)</v>
    <v>1262848</v>
    <v>1573612</v>
    <v>2016</v>
  </rv>
  <rv s="2">
    <v>557</v>
  </rv>
  <rv s="0">
    <v>https://www.bing.com/financeapi/forcetrigger?t=a1svf2&amp;q=XNYS%3aXPRO&amp;form=skydnc</v>
    <v>Learn more on Bing</v>
  </rv>
  <rv s="10">
    <v>en-US</v>
    <v>a1svf2</v>
    <v>268435456</v>
    <v>1</v>
    <v>Powered by Refinitiv</v>
    <v>21</v>
    <v>Expro Group Holdings NV (XNYS:XPRO)</v>
    <v>2</v>
    <v>22</v>
    <v>Finance</v>
    <v>4</v>
    <v>18.73</v>
    <v>7.57</v>
    <v>0.92920000000000003</v>
    <v>7.0000000000000007E-2</v>
    <v>4.3480000000000003E-3</v>
    <v>USD</v>
    <v>Expro Group Holdings N.V. is a provider of energy services. The Company provides services and solutions to energy companies in both onshore and offshore environments in approximately 60 countries. The Company’s portfolio of capabilities spans well construction, well flow management, subsea well access, and well intervention and integrity. Its well construction products and services support customers’ new wellbore drilling, wellbore completion and recompletion, and wellbore plug and abandonment requirements. Its open water cementing solutions include SeaCure and QuikCure solutions. It also offers a range of performance drilling tools. It provides global, comprehensive well flow management systems for the safe production, measurement and sampling of hydrocarbons from a well. It provides well intervention solutions to acquire and interpret well data, maintain and restore well bore integrity and improve production. Its well intervention services include CoilHose, Octopoda, and Galea.</v>
    <v>8500</v>
    <v>New York Stock Exchange</v>
    <v>XNYS</v>
    <v>XNYS</v>
    <v>1311 Broadfield Blvd., Suite 400, HOUSTON, TX, 77084 US</v>
    <v>16.27</v>
    <v>Oil &amp; Gas Related Equipment and Services</v>
    <v>Stock</v>
    <v>46129.796270068749</v>
    <v>559</v>
    <v>15.6</v>
    <v>1839589752</v>
    <v>Expro Group Holdings NV</v>
    <v>Expro Group Holdings NV</v>
    <v>15.63</v>
    <v>36.239400000000003</v>
    <v>16.100000000000001</v>
    <v>16.170000000000002</v>
    <v>113765600</v>
    <v>XPRO</v>
    <v>Expro Group Holdings NV (XNYS:XPRO)</v>
    <v>1629652</v>
    <v>1197198</v>
  </rv>
  <rv s="2">
    <v>560</v>
  </rv>
  <rv s="0">
    <v>https://www.bing.com/financeapi/forcetrigger?t=a1xw9c&amp;q=XNYS%3aAMPY&amp;form=skydnc</v>
    <v>Learn more on Bing</v>
  </rv>
  <rv s="1">
    <v>en-US</v>
    <v>a1xw9c</v>
    <v>268435456</v>
    <v>1</v>
    <v>Powered by Refinitiv</v>
    <v>0</v>
    <v>AMPLIFY ENERGY CORP. (XNYS:AMPY)</v>
    <v>2</v>
    <v>3</v>
    <v>Finance</v>
    <v>4</v>
    <v>6.79</v>
    <v>2.355</v>
    <v>-0.2175</v>
    <v>-0.1993</v>
    <v>-3.6302000000000001E-2</v>
    <v>USD</v>
    <v>Amplify Energy Corp. is an independent oil company engaged in the acquisition, development, exploitation, and production of oil. The Company's oil properties are located in mature oil reservoirs. The Company's operations are focused on Beta (Pacific Outer Continental Shelf) and Bairoil (Rockies). The Company's Bairoil complex includes wells and properties primarily located in the Lost Soldier and Wertz fields in Bairoil Wyoming complex. The Company's offshore properties, also known as the Beta fields, include: two wellbore production platforms and one production handling and processing platform. The Beta properties also include the San Pedro Bay Pipeline Company, which owns and operates a 16- inch diameter oil pipeline that extends approximately 17.5 miles from the processing platforms to the Beta pump station located onshore at the Port of Long Beach, California.</v>
    <v>184</v>
    <v>New York Stock Exchange</v>
    <v>XNYS</v>
    <v>XNYS</v>
    <v>500 Dallas Street, Suite 1700, HOUSTON, TX, 77002 US</v>
    <v>5.3311000000000002</v>
    <v>Oil &amp; Gas</v>
    <v>Stock</v>
    <v>46129.796096828126</v>
    <v>562</v>
    <v>5.07</v>
    <v>218321000</v>
    <v>AMPLIFY ENERGY CORP.</v>
    <v>AMPLIFY ENERGY CORP.</v>
    <v>5.23</v>
    <v>0</v>
    <v>5.49</v>
    <v>5.2907000000000002</v>
    <v>41265050</v>
    <v>AMPY</v>
    <v>AMPLIFY ENERGY CORP. (XNYS:AMPY)</v>
    <v>866733</v>
    <v>1221493</v>
    <v>2011</v>
  </rv>
  <rv s="2">
    <v>563</v>
  </rv>
  <rv s="0">
    <v>https://www.bing.com/financeapi/forcetrigger?t=a1nkur&amp;q=XNAS%3aAPA&amp;form=skydnc</v>
    <v>Learn more on Bing</v>
  </rv>
  <rv s="1">
    <v>en-US</v>
    <v>a1nkur</v>
    <v>268435456</v>
    <v>1</v>
    <v>Powered by Refinitiv</v>
    <v>0</v>
    <v>APA CORPORATION (XNAS:APA)</v>
    <v>2</v>
    <v>3</v>
    <v>Finance</v>
    <v>4</v>
    <v>45.66</v>
    <v>15.15</v>
    <v>0.36170000000000002</v>
    <v>-2.2850000000000001</v>
    <v>-6.0289999999999996E-2</v>
    <v>USD</v>
    <v>APA Corporation is an independent energy company. The Company owns subsidiaries that explore for and produce oil and natural gas in the United States, Egypt, and the United Kingdom, and that explore for oil and natural gas offshore Suriname. The Company’s upstream business has oil and gas operations in three geographic areas: the United States, Egypt and offshore the United Kingdom in the North Sea (North Sea). It also has active exploration and appraisal operations ongoing in Suriname, as well as interests in Uruguay and other international locations. It maintains a diversified asset portfolio, including conventional and unconventional, onshore and offshore, oil and natural gas exploration and production interests. In the United States, operations are primarily focused on the Permian Basin of West Texas. The Company has conventional onshore assets in Egypt’s Western Desert, and offshore assets on the United Kingdom’s Continental Shelf.</v>
    <v>1791</v>
    <v>Nasdaq Stock Market</v>
    <v>XNAS</v>
    <v>XNAS</v>
    <v>2000 W Sam Houston Pkwy S, Suite 200, HOUSTON, TX, 77042 US</v>
    <v>35.729999999999997</v>
    <v>Oil &amp; Gas</v>
    <v>Stock</v>
    <v>46129.796281515628</v>
    <v>565</v>
    <v>33.43</v>
    <v>12586355246</v>
    <v>APA CORPORATION</v>
    <v>APA CORPORATION</v>
    <v>34.659999999999997</v>
    <v>8.9335000000000004</v>
    <v>37.9</v>
    <v>35.615000000000002</v>
    <v>353400400</v>
    <v>APA</v>
    <v>APA CORPORATION (XNAS:APA)</v>
    <v>8454222</v>
    <v>10074013</v>
    <v>2021</v>
  </rv>
  <rv s="2">
    <v>566</v>
  </rv>
  <rv s="0">
    <v>https://www.bing.com/financeapi/forcetrigger?t=a1nnsm&amp;q=XNYS%3aAR&amp;form=skydnc</v>
    <v>Learn more on Bing</v>
  </rv>
  <rv s="1">
    <v>en-US</v>
    <v>a1nnsm</v>
    <v>268435456</v>
    <v>1</v>
    <v>Powered by Refinitiv</v>
    <v>0</v>
    <v>ANTERO RESOURCES CORPORATION (XNYS:AR)</v>
    <v>2</v>
    <v>3</v>
    <v>Finance</v>
    <v>4</v>
    <v>45.75</v>
    <v>29.1</v>
    <v>0.37619999999999998</v>
    <v>-0.85</v>
    <v>-2.2673000000000002E-2</v>
    <v>USD</v>
    <v>Antero Resources Corporation is an independent natural gas and natural gas liquids (NGLs) company. The Company is engaged in the acquisition, development and production of unconventional properties located in the Appalachian Basin in West Virginia and Ohio. The Company’s segments include the exploration, development and production of natural gas, NGLs and oil; marketing of excess firm transportation capacity, and midstream services through its equity method investment in Antero Midstream. The Company targets large, repeatable resource plays where horizontal drilling and advanced fracture stimulation technologies provide the means to economically develop and produce natural gas, NGLs and oil from unconventional formations. The Company holds approximately 521,000 net acres of natural gas, NGLs and oil properties located in the Appalachian Basin primarily in West Virginia and Ohio.</v>
    <v>632</v>
    <v>New York Stock Exchange</v>
    <v>XNYS</v>
    <v>XNYS</v>
    <v>1615 Wynkoop Street, DENVER, CO, 80202 US</v>
    <v>36.734999999999999</v>
    <v>Oil &amp; Gas</v>
    <v>Stock</v>
    <v>46129.796200914061</v>
    <v>568</v>
    <v>35.31</v>
    <v>11304356000</v>
    <v>ANTERO RESOURCES CORPORATION</v>
    <v>ANTERO RESOURCES CORPORATION</v>
    <v>36.01</v>
    <v>18.068000000000001</v>
    <v>37.49</v>
    <v>36.64</v>
    <v>308525000</v>
    <v>AR</v>
    <v>ANTERO RESOURCES CORPORATION (XNYS:AR)</v>
    <v>5892122</v>
    <v>5983036</v>
    <v>2002</v>
  </rv>
  <rv s="2">
    <v>569</v>
  </rv>
  <rv s="0">
    <v>https://www.bing.com/financeapi/forcetrigger?t=bwvear&amp;q=XNAS%3aCHRD&amp;form=skydnc</v>
    <v>Learn more on Bing</v>
  </rv>
  <rv s="1">
    <v>en-US</v>
    <v>bwvear</v>
    <v>268435456</v>
    <v>1</v>
    <v>Powered by Refinitiv</v>
    <v>0</v>
    <v>CHORD ENERGY CORPORATION (XNAS:CHRD)</v>
    <v>2</v>
    <v>3</v>
    <v>Finance</v>
    <v>4</v>
    <v>148.41499999999999</v>
    <v>84.245000000000005</v>
    <v>0.4758</v>
    <v>-10.35</v>
    <v>-7.7244999999999994E-2</v>
    <v>USD</v>
    <v>Chord Energy Corporation is an independent exploration and production company, which is engaged in the acquisition, exploration, development and production of crude oil, natural gas liquids (NGL) and natural gas primarily in the Williston Basin. The Company’s operations are focused on the North Dakota and Montana areas of the Williston Basin, targeting the Middle Bakken and Three Forks formations, which are present across a substantial portion of its acreage. The Company has an average daily production of approximately 232,737 net barrels of oil equivalent per day (Boepd). It has approximately 9,011 (4,174.2 net) total gross productive wells, of which 4,824 gross (3,752.2 net) productive wells were operated by the Company. The Company sells its crude oil, NGL and natural gas production to refiners, marketers and other purchasers that have access to nearby pipeline and rail facilities.</v>
    <v>676</v>
    <v>Nasdaq Stock Market</v>
    <v>XNAS</v>
    <v>XNAS</v>
    <v>1001 Fannin Street, Suite 1500, HOUSTON, TX, 77002 US</v>
    <v>126.995</v>
    <v>Oil &amp; Gas</v>
    <v>Stock</v>
    <v>46129.796273032029</v>
    <v>571</v>
    <v>120.0001</v>
    <v>7008669404</v>
    <v>CHORD ENERGY CORPORATION</v>
    <v>CHORD ENERGY CORPORATION</v>
    <v>125.58</v>
    <v>199.4194</v>
    <v>133.99</v>
    <v>123.64</v>
    <v>56686100</v>
    <v>CHRD</v>
    <v>CHORD ENERGY CORPORATION (XNAS:CHRD)</v>
    <v>996459</v>
    <v>1124004</v>
    <v>2010</v>
  </rv>
  <rv s="2">
    <v>572</v>
  </rv>
  <rv s="0">
    <v>https://www.bing.com/financeapi/forcetrigger?t=a1q2h7&amp;q=XNYS%3aCNX&amp;form=skydnc</v>
    <v>Learn more on Bing</v>
  </rv>
  <rv s="1">
    <v>en-US</v>
    <v>a1q2h7</v>
    <v>268435456</v>
    <v>1</v>
    <v>Powered by Refinitiv</v>
    <v>0</v>
    <v>CNX RESOURCES CORPORATION (XNYS:CNX)</v>
    <v>2</v>
    <v>3</v>
    <v>Finance</v>
    <v>4</v>
    <v>43.62</v>
    <v>27.72</v>
    <v>0.68210000000000004</v>
    <v>-1.05</v>
    <v>-2.6408000000000001E-2</v>
    <v>USD</v>
    <v>CNX Resources Corporation is an independent carbon intensity natural gas development, production, midstream and technology company. The Company operates and develops Coalbed Methane (CBM) properties in Virginia. Its segments include Shale and Coalbed Methane (CBM). It has rights to extract natural gas from Shale formations in Pennsylvania, West Virginia, and Ohio from approximately 557,000 net Marcellus Shale acres and approximately 612,000 net Utica Shale acres. It also has rights to extract CBM in Virginia from approximately 283,000 net CBM acres. The Company has rights to extract CBM from approximately 1,862,000 net CBM acres, and rights to capture RMG from various active and abandoned mines in other states including West Virginia, Pennsylvania, Ohio, Illinois, Indiana, and New Mexico. It designs, builds and operates natural gas gathering systems to move natural gas from the wellhead to interstate pipelines or other local sales points.</v>
    <v>390</v>
    <v>New York Stock Exchange</v>
    <v>XNYS</v>
    <v>XNYS</v>
    <v>CNX CENTER, 1000 HORIZON VUE DRIVE, CANONSBURG, PA, 15317 US</v>
    <v>39.31</v>
    <v>Oil &amp; Gas</v>
    <v>Stock</v>
    <v>46129.796312152343</v>
    <v>574</v>
    <v>37.44</v>
    <v>5496390319</v>
    <v>CNX RESOURCES CORPORATION</v>
    <v>CNX RESOURCES CORPORATION</v>
    <v>38.93</v>
    <v>10.0197</v>
    <v>39.76</v>
    <v>38.71</v>
    <v>141988900</v>
    <v>CNX</v>
    <v>CNX RESOURCES CORPORATION (XNYS:CNX)</v>
    <v>1201875</v>
    <v>2274463</v>
    <v>1991</v>
  </rv>
  <rv s="2">
    <v>575</v>
  </rv>
  <rv s="0">
    <v>https://www.bing.com/financeapi/forcetrigger?t=a1q5nm&amp;q=XNYS%3aCOP&amp;form=skydnc</v>
    <v>Learn more on Bing</v>
  </rv>
  <rv s="1">
    <v>en-US</v>
    <v>a1q5nm</v>
    <v>268435456</v>
    <v>1</v>
    <v>Powered by Refinitiv</v>
    <v>0</v>
    <v>CONOCOPHILLIPS (XNYS:COP)</v>
    <v>2</v>
    <v>3</v>
    <v>Finance</v>
    <v>4</v>
    <v>135.87</v>
    <v>84.28</v>
    <v>0.14979999999999999</v>
    <v>-5.59</v>
    <v>-4.5982000000000002E-2</v>
    <v>USD</v>
    <v>ConocoPhillips is an exploration and production company. Its Alaska segment primarily explores for, produces, transports and markets crude oil, natural gas and NGLs. The Lower 48 segment consists of operations located in the 48 contiguous states in the United States and the Gulf of Mexico. Canadian operations consist of the Surmont oil sands development in Alberta, the liquids-rich Montney unconventional play in British Columbia and commercial operations. The Europe, Middle East and North Africa segment consists of operations principally located in the Norwegian sector of the North Sea, the Norwegian Sea, Qatar, Libya, Equatorial Guinea and commercial and terminalling operations in the United Kingdom. Asia Pacific segment has exploration and production operations in China, Malaysia, Australia and commercial operations in China, Singapore and Japan. Other International segment includes interests in Colombia as well as contingencies associated with prior operations in other countries.</v>
    <v>9900</v>
    <v>New York Stock Exchange</v>
    <v>XNYS</v>
    <v>XNYS</v>
    <v>925 N. Eldridge Parkway, HOUSTON, TX, 77079-2703 US</v>
    <v>116.33</v>
    <v>Oil &amp; Gas</v>
    <v>Stock</v>
    <v>46129.796053657032</v>
    <v>577</v>
    <v>112.21</v>
    <v>141362570940</v>
    <v>CONOCOPHILLIPS</v>
    <v>CONOCOPHILLIPS</v>
    <v>115.63</v>
    <v>18.313300000000002</v>
    <v>121.57</v>
    <v>115.98</v>
    <v>1218853000</v>
    <v>COP</v>
    <v>CONOCOPHILLIPS (XNYS:COP)</v>
    <v>7816712</v>
    <v>10261247</v>
    <v>2001</v>
  </rv>
  <rv s="2">
    <v>578</v>
  </rv>
  <rv s="0">
    <v>https://www.bing.com/financeapi/forcetrigger?t=bwlvpr&amp;q=XNYS%3aCRC&amp;form=skydnc</v>
    <v>Learn more on Bing</v>
  </rv>
  <rv s="1">
    <v>en-US</v>
    <v>bwlvpr</v>
    <v>268435456</v>
    <v>1</v>
    <v>Powered by Refinitiv</v>
    <v>0</v>
    <v>CALIFORNIA RESOURCES CORPORATION (XNYS:CRC)</v>
    <v>2</v>
    <v>3</v>
    <v>Finance</v>
    <v>4</v>
    <v>71.98</v>
    <v>33.85</v>
    <v>0.98760000000000003</v>
    <v>-3.4</v>
    <v>-5.0845000000000001E-2</v>
    <v>USD</v>
    <v>California Resources Corporation is an independent energy and carbon management company committed to energy transition. The Company’s segments include Oil and Natural Gas and Carbon Management. Its Carbon Management business, Carbon TerraVault, focuses on building, installing, operating, and maintaining carbon dioxide equipment, transportation assets and storage facilities. The Oil and Natural Gas segment explores for, develops and produces crude oil, oil condensate, natural gas liquids and natural gas. It has operations in oil and gas basins, including San Joaquin Basin, Los Angeles Basin, Sacramento Basin, and other. It has interests in oil and gas fields throughout the San Joaquin basin, including in Elk Hills, Buena Vista, Coles Levee, North Belridge and South Belridge, Kern Front, Lost Hills, Cymric, McKittrick, Midway Sunset and Coalinga. The Los Angeles Basin is a northwest-trending plain about 50 miles long and 20 miles wide. The Company is also focused on Uinta basin.</v>
    <v>2500</v>
    <v>New York Stock Exchange</v>
    <v>XNYS</v>
    <v>XNYS</v>
    <v>1 World Trade Center, Suite 1500, LONG BEACH, CA, 90831 US</v>
    <v>64.12</v>
    <v>Oil &amp; Gas</v>
    <v>Stock</v>
    <v>46129.796221539065</v>
    <v>580</v>
    <v>61.314999999999998</v>
    <v>5632131043</v>
    <v>CALIFORNIA RESOURCES CORPORATION</v>
    <v>CALIFORNIA RESOURCES CORPORATION</v>
    <v>64</v>
    <v>15.5373</v>
    <v>66.87</v>
    <v>63.47</v>
    <v>88736900</v>
    <v>CRC</v>
    <v>CALIFORNIA RESOURCES CORPORATION (XNYS:CRC)</v>
    <v>615918</v>
    <v>1198476</v>
    <v>2014</v>
  </rv>
  <rv s="2">
    <v>581</v>
  </rv>
  <rv s="0">
    <v>https://www.bing.com/financeapi/forcetrigger?t=c4efr7&amp;q=XNYS%3aCRGY&amp;form=skydnc</v>
    <v>Learn more on Bing</v>
  </rv>
  <rv s="1">
    <v>en-US</v>
    <v>c4efr7</v>
    <v>268435456</v>
    <v>1</v>
    <v>Powered by Refinitiv</v>
    <v>0</v>
    <v>CRESCENT ENERGY COMPANY (XNYS:CRGY)</v>
    <v>2</v>
    <v>3</v>
    <v>Finance</v>
    <v>4</v>
    <v>14.02</v>
    <v>7.68</v>
    <v>0.95409999999999995</v>
    <v>-0.80500000000000005</v>
    <v>-6.3737000000000002E-2</v>
    <v>USD</v>
    <v>Crescent Energy Company is an energy company. The Company's investing and operating activities are focused on the Eagle Ford, Permian and Uinta basins. It operates in the oil, condensate and dry gas windows of Eagle Ford. Its premier position in the Permian spans both the Midland and Delaware basins. The Permian basin complements its strategy with stable production, low-risk development inventory and meaningful potential for resource expansion and further growth through acquisition opportunities. Its Uinta position has a large inventory of attractive, low-risk undeveloped locations with significant resource potential across multiple, prolific formations. The Uinta basin produces crude, and it sells 100% of its production into the Salt Lake City refining complex. Its minerals focus on Texas and the Rockies with exposure to operators.</v>
    <v>1066</v>
    <v>New York Stock Exchange</v>
    <v>XNYS</v>
    <v>XNYS</v>
    <v>600 Travis Street, Suite 7200, HOUSTON, TX, 77002 US</v>
    <v>11.895</v>
    <v>Oil &amp; Gas</v>
    <v>Stock</v>
    <v>46129.79626797422</v>
    <v>583</v>
    <v>11.365</v>
    <v>3877421047</v>
    <v>CRESCENT ENERGY COMPANY</v>
    <v>CRESCENT ENERGY COMPANY</v>
    <v>11.78</v>
    <v>24.1327</v>
    <v>12.63</v>
    <v>11.824999999999999</v>
    <v>327900300</v>
    <v>CRGY</v>
    <v>CRESCENT ENERGY COMPANY (XNYS:CRGY)</v>
    <v>5751257</v>
    <v>8355805</v>
    <v>2021</v>
  </rv>
  <rv s="2">
    <v>584</v>
  </rv>
  <rv s="0">
    <v>https://www.bing.com/financeapi/forcetrigger?t=a1qbur&amp;q=XNYS%3aCRK&amp;form=skydnc</v>
    <v>Learn more on Bing</v>
  </rv>
  <rv s="1">
    <v>en-US</v>
    <v>a1qbur</v>
    <v>268435456</v>
    <v>1</v>
    <v>Powered by Refinitiv</v>
    <v>0</v>
    <v>COMSTOCK RESOURCES, INC. (XNYS:CRK)</v>
    <v>2</v>
    <v>3</v>
    <v>Finance</v>
    <v>4</v>
    <v>31.1737</v>
    <v>14.65</v>
    <v>0.26150000000000001</v>
    <v>-0.12</v>
    <v>-7.0589999999999993E-3</v>
    <v>USD</v>
    <v>Comstock Resources, Inc. is an independent energy company. The Company is engaged in the acquisition, exploration, development and production of oil and natural gas in the United States. The Company operates through the exploration and production of the North American natural gas and oil segment. Its primarily operates in the Haynesville shale, a natural gas basin located in North Louisiana and East Texas, with economic and geographical proximity to the Gulf Coast natural gas markets. The Company is focused on the development of drilling opportunities in the Haynesville and Bossier shales and exploration activities in the Western Haynesville play. It has over 1,099,090 acres (819,489 net) prospective for the Haynesville and Bossier shale plays, located in North Louisiana and East Texas, including its extension of the plays in its Western Haynesville area. The Company owns interests in over 2,427 producing natural gas and oil wells (1,542.6 net) and it operates 1,747 of these wells.</v>
    <v>252</v>
    <v>New York Stock Exchange</v>
    <v>XNYS</v>
    <v>XNYS</v>
    <v>STE 500, 5300 TOWN AND COUNTRY BLVD, FRISCO, TX, 75034 US</v>
    <v>16.91</v>
    <v>Oil &amp; Gas</v>
    <v>Stock</v>
    <v>46129.795683911718</v>
    <v>586</v>
    <v>16.010000000000002</v>
    <v>4963086296</v>
    <v>COMSTOCK RESOURCES, INC.</v>
    <v>COMSTOCK RESOURCES, INC.</v>
    <v>16.11</v>
    <v>12.6121</v>
    <v>17</v>
    <v>16.88</v>
    <v>294021700</v>
    <v>CRK</v>
    <v>COMSTOCK RESOURCES, INC. (XNYS:CRK)</v>
    <v>1581537</v>
    <v>2200386</v>
    <v>1983</v>
  </rv>
  <rv s="2">
    <v>587</v>
  </rv>
  <rv s="0">
    <v>https://www.bing.com/financeapi/forcetrigger?t=a1q44c&amp;q=XNYS%3aCTRA&amp;form=skydnc</v>
    <v>Learn more on Bing</v>
  </rv>
  <rv s="1">
    <v>en-US</v>
    <v>a1q44c</v>
    <v>268435456</v>
    <v>1</v>
    <v>Powered by Refinitiv</v>
    <v>0</v>
    <v>COTERRA ENERGY INC. (XNYS:CTRA)</v>
    <v>2</v>
    <v>3</v>
    <v>Finance</v>
    <v>4</v>
    <v>36.880000000000003</v>
    <v>22.33</v>
    <v>0.25990000000000002</v>
    <v>-1.07</v>
    <v>-3.3468999999999999E-2</v>
    <v>USD</v>
    <v>Coterra Energy Inc. is an exploration and production company based in Houston, Texas with focused operations in the Permian Basin, Marcellus Shale and Anadarko Basin. The Company is engaged in the development, exploration and production of oil, natural gas and natural gas liquids exclusively within the continental United States. Its Permian Basin operation consists of approximately 345,000 net acres. Its development activities are primarily focused on the Wolfcamp Shale and the Bone Spring formation in Culberson and Reeves Counties in Texas and Lea and Eddy Counties in New Mexico. Its Marcellus Shale operation includes properties that are principally located in Susquehanna County, Pennsylvania, where it holds approximately 186,000 net acres in the dry gas window of the Marcellus Shale. Its Anadarko Basin operation holds around 182,000 net acres that are located in Oklahoma. Its development activities are primarily focused on both the Woodford Shale and the Meramec formations.</v>
    <v>1075</v>
    <v>New York Stock Exchange</v>
    <v>XNYS</v>
    <v>XNYS</v>
    <v>Three Memorial City Plaza, 840 Gessner Road, Suite 1400, HOUSTON, TX, 77024 US</v>
    <v>30.939900000000002</v>
    <v>Oil &amp; Gas</v>
    <v>Stock</v>
    <v>46129.795940439064</v>
    <v>589</v>
    <v>29.335100000000001</v>
    <v>23463995340</v>
    <v>COTERRA ENERGY INC.</v>
    <v>COTERRA ENERGY INC.</v>
    <v>30.39</v>
    <v>13.766999999999999</v>
    <v>31.97</v>
    <v>30.9</v>
    <v>759352600</v>
    <v>CTRA</v>
    <v>COTERRA ENERGY INC. (XNYS:CTRA)</v>
    <v>6992304</v>
    <v>10103733</v>
    <v>1989</v>
  </rv>
  <rv s="2">
    <v>590</v>
  </rv>
  <rv s="0">
    <v>https://www.bing.com/financeapi/forcetrigger?t=bn74ww&amp;q=OTCM%3aDECPF&amp;form=skydnc</v>
    <v>Learn more on Bing</v>
  </rv>
  <rv s="1">
    <v>en-US</v>
    <v>bn74ww</v>
    <v>268435456</v>
    <v>1</v>
    <v>Powered by Refinitiv</v>
    <v>0</v>
    <v>DIVERSIFIED ENERGY COMPANY (XNYS:DEC)</v>
    <v>2</v>
    <v>3</v>
    <v>Finance</v>
    <v>4</v>
    <v>18.899999999999999</v>
    <v>11.21</v>
    <v>0.34539999999999998</v>
    <v>-0.64500000000000002</v>
    <v>-4.0899999999999999E-2</v>
    <v>USD</v>
    <v>Diversified Energy Company is an energy company focused on natural gas and liquids production, transport, marketing, and well retirement. It has onshore upstream and midstream assets. Its assets are primarily located within the Appalachian and Central regions of the United States. The Appalachian Region spans Pennsylvania, Virginia, West Virginia, Kentucky, Tennessee and Ohio and consists of two productive unconventional shale formations, along with numerous conventional formations. It operates within the Marcellus Shale and the slightly deeper Utica Shale, as well as many conventional formations. Its Central Region includes parts of Texas, Louisiana and Oklahoma, and is home to a number of asset rich natural gas and oil formations. It operates within the Haynesville, Bossier, Cotton Valley, Barnett and Mid Continent plays. It has a Permian asset base with multiple zones in the Northern Delaware Basin. Its subsidiary, Next LVL Energy LLC, is an asset retirement service provider.</v>
    <v>1987</v>
    <v>New York Stock Exchange</v>
    <v>XNYS</v>
    <v>XNYS</v>
    <v>1600 Corporate Drive, BIRMINGHAM, AL, 35242 US</v>
    <v>15.21</v>
    <v>Oil &amp; Gas</v>
    <v>Stock</v>
    <v>46129.796233517969</v>
    <v>592</v>
    <v>14.6</v>
    <v>1093623410</v>
    <v>DIVERSIFIED ENERGY COMPANY</v>
    <v>DIVERSIFIED ENERGY COMPANY</v>
    <v>15.03</v>
    <v>0</v>
    <v>15.77</v>
    <v>15.125</v>
    <v>72305680</v>
    <v>DEC</v>
    <v>DIVERSIFIED ENERGY COMPANY (XNYS:DEC)</v>
    <v>881428</v>
    <v>1520865</v>
    <v>2025</v>
  </rv>
  <rv s="2">
    <v>593</v>
  </rv>
  <rv s="0">
    <v>https://www.bing.com/financeapi/forcetrigger?t=a1rew7&amp;q=XNYS%3aDVN&amp;form=skydnc</v>
    <v>Learn more on Bing</v>
  </rv>
  <rv s="1">
    <v>en-US</v>
    <v>a1rew7</v>
    <v>268435456</v>
    <v>1</v>
    <v>Powered by Refinitiv</v>
    <v>0</v>
    <v>DEVON ENERGY CORPORATION (XNYS:DVN)</v>
    <v>2</v>
    <v>3</v>
    <v>Finance</v>
    <v>4</v>
    <v>52.71</v>
    <v>29.06</v>
    <v>0.42970000000000003</v>
    <v>-1.6</v>
    <v>-3.4950000000000002E-2</v>
    <v>USD</v>
    <v>Devon Energy Corporation is an oil and gas producer in the United States with a diversified multi-basin portfolio headlined by an acreage position in the Delaware Basin. The Company is primarily engaged in the exploration, development and production of oil, natural gas and natural gas liquids (NGLs). It owns a portfolio of assets located in the Delaware Basin, Rockies, Eagle Ford and Anadarko Basin. The Delaware Basin operates in southeast New Mexico and across the state line into west Texas. It offers exploration and development opportunities from many geologic reservoirs and play types, including the oil-rich Wolfcamp, Bone Spring, Avalon and Delaware formations. Its Rockies development consists of its Williston Basin and Powder River Basin assets. The Eagle Ford operations are located in Texas' DeWitt and Karnes counties. The Anadarko Basin development is located in western Oklahoma. It has a joint venture with Dow to develop a portion of its Anadarko Basin acreage.</v>
    <v>2200</v>
    <v>New York Stock Exchange</v>
    <v>XNYS</v>
    <v>XNYS</v>
    <v>333 W. SHERIDAN AVENUE, OKLAHOMA CITY, OK, 73102 US</v>
    <v>44.244999999999997</v>
    <v>Oil &amp; Gas</v>
    <v>Stock</v>
    <v>46129.796144501561</v>
    <v>595</v>
    <v>41.92</v>
    <v>27455232454</v>
    <v>DEVON ENERGY CORPORATION</v>
    <v>DEVON ENERGY CORPORATION</v>
    <v>43.26</v>
    <v>10.577999999999999</v>
    <v>45.78</v>
    <v>44.18</v>
    <v>621440300</v>
    <v>DVN</v>
    <v>DEVON ENERGY CORPORATION (XNYS:DVN)</v>
    <v>17460405</v>
    <v>16984373</v>
    <v>1999</v>
  </rv>
  <rv s="2">
    <v>596</v>
  </rv>
  <rv s="0">
    <v>https://www.bing.com/financeapi/forcetrigger?t=a1rsur&amp;q=XNYS%3aEGY&amp;form=skydnc</v>
    <v>Learn more on Bing</v>
  </rv>
  <rv s="1">
    <v>en-US</v>
    <v>a1rsur</v>
    <v>268435456</v>
    <v>1</v>
    <v>Powered by Refinitiv</v>
    <v>0</v>
    <v>VAALCO ENERGY, INC. (XNYS:EGY)</v>
    <v>2</v>
    <v>3</v>
    <v>Finance</v>
    <v>4</v>
    <v>6.72</v>
    <v>3.14</v>
    <v>6.3100000000000003E-2</v>
    <v>-0.20499999999999999</v>
    <v>-3.7004000000000002E-2</v>
    <v>USD</v>
    <v>VAALCO Energy, Inc. is an independent energy company with a diverse portfolio of production, development and exploration assets across Gabon, Egypt, Cote d’Ivoire, Equatorial Guinea, Nigeria and Canada. It is engaged in the acquisition, exploration, development and production of crude oil, natural gas and natural gas liquids. It owns a working interest in, and is the operator of, the Etame PSC related to the Etame Marin block located offshore Gabon in West Africa. The Etame Marin block covers an area of about 46,200 gross acres. The Company owns an interest in an undeveloped block offshore Equatorial Guinea, West Africa. In Egypt, its interests are spread across two regions: the Eastern Desert and the Western Desert. In Harmattan, Canada, it owns production and working interests in Cardium light oil and Mannville liquids-rich gas assets. It also owns a working interest in the Block CI-40 and CI-705 block offshore Cote d’Ivoire in West Africa.</v>
    <v>281</v>
    <v>New York Stock Exchange</v>
    <v>XNYS</v>
    <v>XNYS</v>
    <v>2500 Citywest Blvd., Suite 400, HOUSTON, TX, 77042 US</v>
    <v>5.36</v>
    <v>Oil &amp; Gas</v>
    <v>Stock</v>
    <v>46129.795701203126</v>
    <v>598</v>
    <v>5.08</v>
    <v>556217497</v>
    <v>VAALCO ENERGY, INC.</v>
    <v>VAALCO ENERGY, INC.</v>
    <v>5.19</v>
    <v>19.470800000000001</v>
    <v>5.54</v>
    <v>5.335</v>
    <v>104258200</v>
    <v>EGY</v>
    <v>VAALCO ENERGY, INC. (XNYS:EGY)</v>
    <v>1783677</v>
    <v>1889239</v>
    <v>1989</v>
  </rv>
  <rv s="2">
    <v>599</v>
  </rv>
  <rv s="0">
    <v>https://www.bing.com/financeapi/forcetrigger?t=a1s24c&amp;q=XNYS%3aEOG&amp;form=skydnc</v>
    <v>Learn more on Bing</v>
  </rv>
  <rv s="1">
    <v>en-US</v>
    <v>a1s24c</v>
    <v>268435456</v>
    <v>1</v>
    <v>Powered by Refinitiv</v>
    <v>0</v>
    <v>EOG RESOURCES, INC. (XNYS:EOG)</v>
    <v>2</v>
    <v>3</v>
    <v>Finance</v>
    <v>4</v>
    <v>151.87</v>
    <v>101.5936</v>
    <v>0.26350000000000001</v>
    <v>-5.31</v>
    <v>-3.9606000000000002E-2</v>
    <v>USD</v>
    <v>EOG Resources, Inc. is a crude oil and natural gas exploration and production company. The Company explores, develops, produces, and markets crude oil, natural gas liquids (NGLs) and natural gas primarily in major producing basins in the United States, the Republic of Trinidad and Tobago (Trinidad) and, from time to time, selects other international areas. Its operations are located in the basins of the United States with a focus on crude oil and natural gas plays. It is focused on the Wolfcamp, Bone Spring, and Leonard plays. The South Texas area includes the Eagle Ford play and the Dorado gas play. It holds approximately 535,000 total net acres in the Eagle Ford play and approximately 160,000 net acres in the Dorado gas play. In Trinidad, the Company, through its subsidiaries, including EOG Resources Trinidad Limited, holds interests in the exploration and production licenses covering the South East Coast Consortium (SECC) and Pelican Blocks, Banyan and Sercan Areas, and others.</v>
    <v>3400</v>
    <v>New York Stock Exchange</v>
    <v>XNYS</v>
    <v>XNYS</v>
    <v>1111 Bagby, Sky Lobby 2, HOUSTON, TX, 77002 US</v>
    <v>128.935</v>
    <v>Oil &amp; Gas</v>
    <v>Stock</v>
    <v>46129.795945335158</v>
    <v>601</v>
    <v>124.31</v>
    <v>68978766408</v>
    <v>EOG RESOURCES, INC.</v>
    <v>EOG RESOURCES, INC.</v>
    <v>126.595</v>
    <v>14.132199999999999</v>
    <v>134.07</v>
    <v>128.76</v>
    <v>535715800</v>
    <v>EOG</v>
    <v>EOG RESOURCES, INC. (XNYS:EOG)</v>
    <v>4607342</v>
    <v>4864025</v>
    <v>1985</v>
  </rv>
  <rv s="2">
    <v>602</v>
  </rv>
  <rv s="0">
    <v>https://www.bing.com/financeapi/forcetrigger?t=a2fsoc&amp;q=XNAS%3aEPSN&amp;form=skydnc</v>
    <v>Learn more on Bing</v>
  </rv>
  <rv s="1">
    <v>en-US</v>
    <v>a2fsoc</v>
    <v>268435456</v>
    <v>1</v>
    <v>Powered by Refinitiv</v>
    <v>0</v>
    <v>EPSILON ENERGY LTD. (XNAS:EPSN)</v>
    <v>2</v>
    <v>3</v>
    <v>Finance</v>
    <v>4</v>
    <v>8.5</v>
    <v>4.2</v>
    <v>-0.1721</v>
    <v>-0.25</v>
    <v>-4.1736000000000002E-2</v>
    <v>USD</v>
    <v>Epsilon Energy Ltd. is an onshore focused independent natural gas and oil production and gathering company with assets in Wyoming, Pennsylvania, Texas, Alberta and New Mexico. The Company is engaged in the acquisition, development, gathering and production of natural gas and oil reserves. It conducts operations in the United States through its wholly owned subsidiaries Epsilon Energy USA Inc., Epsilon Midstream, LLC, Epsilon Operating, LLC, and Altolisa Holdings, LLC. Its assets include Marcellus Shale Assets, Permian Basin Assets, Powder River Basin Assets, and Western Canadian Sedimentary Basin Asset. The Company owns an interest in approximately 11,600 gross acres (5,100 net acres) within the gas in place (GIP) window of the Marcellus Shale in Northeast Pennsylvania. It also owns an interest in 16,000 gross acres (4,000 net acres), targeting the oil-rich Barnett Shale. It also holds a 35% interest in the Auburn Gas Gathering System, located in Susquehanna County.</v>
    <v>27</v>
    <v>Nasdaq Stock Market</v>
    <v>XNAS</v>
    <v>XNAS</v>
    <v>500 DALLAS STREET, SUITE 1250, HOUSTON, TX, 77002 US</v>
    <v>5.86</v>
    <v>Oil &amp; Gas</v>
    <v>Stock</v>
    <v>46129.795846620313</v>
    <v>604</v>
    <v>5.41</v>
    <v>173577485</v>
    <v>EPSILON ENERGY LTD.</v>
    <v>EPSILON ENERGY LTD.</v>
    <v>5.86</v>
    <v>21.652200000000001</v>
    <v>5.99</v>
    <v>5.74</v>
    <v>30239980</v>
    <v>EPSN</v>
    <v>EPSILON ENERGY LTD. (XNAS:EPSN)</v>
    <v>252803</v>
    <v>276434</v>
    <v>2005</v>
  </rv>
  <rv s="2">
    <v>605</v>
  </rv>
  <rv s="0">
    <v>https://www.bing.com/financeapi/forcetrigger?t=a1s57w&amp;q=XNYS%3aEQT&amp;form=skydnc</v>
    <v>Learn more on Bing</v>
  </rv>
  <rv s="1">
    <v>en-US</v>
    <v>a1s57w</v>
    <v>268435456</v>
    <v>1</v>
    <v>Powered by Refinitiv</v>
    <v>0</v>
    <v>EQT CORPORATION (XNYS:EQT)</v>
    <v>2</v>
    <v>3</v>
    <v>Finance</v>
    <v>4</v>
    <v>68.239999999999995</v>
    <v>47.14</v>
    <v>0.61160000000000003</v>
    <v>0.125</v>
    <v>2.1410000000000001E-3</v>
    <v>USD</v>
    <v>EQT Corporation is a premier, vertically integrated American natural gas company with production and midstream operations focused on the Appalachian Basin. It has operations in Pennsylvania, West Virginia and Ohio. It owns or leases approximately 1,000,000 net acres in Pennsylvania. Most of the acreage is located in the southwestern region of the state, with the majority located in Greene and Washington Counties. It owns or leases over 600,000 net acres in West Virginia. Most of the acreage is located in the northwestern region of the state, with the majority located in Doddridge, Marion, Marshall, Tyler, and Wetzel Counties. It owns or leases over 150,000 net acres in eastern Ohio and is actively developing the Utica Shale in Belmont County. The Marcellus Shale, located beneath much of Ohio, Pennsylvania, New York and West Virginia. Its segments include Upstream, Gathering and Transmission.</v>
    <v>1523</v>
    <v>New York Stock Exchange</v>
    <v>XNYS</v>
    <v>XNYS</v>
    <v>SUITE 1700, 625 LIBERTY AVENUE, PITTSBURGH, PA, 15222 US</v>
    <v>58.555</v>
    <v>Oil &amp; Gas</v>
    <v>Stock</v>
    <v>46129.796272267966</v>
    <v>607</v>
    <v>56.38</v>
    <v>36529393110</v>
    <v>EQT CORPORATION</v>
    <v>EQT CORPORATION</v>
    <v>56.55</v>
    <v>17.6569</v>
    <v>58.39</v>
    <v>58.515000000000001</v>
    <v>624274000</v>
    <v>EQT</v>
    <v>EQT CORPORATION (XNYS:EQT)</v>
    <v>6812730</v>
    <v>8291439</v>
    <v>2008</v>
  </rv>
  <rv s="2">
    <v>608</v>
  </rv>
  <rv s="0">
    <v>https://www.bing.com/financeapi/forcetrigger?t=a1skmw&amp;q=XNAS%3aFANG&amp;form=skydnc</v>
    <v>Learn more on Bing</v>
  </rv>
  <rv s="1">
    <v>en-US</v>
    <v>a1skmw</v>
    <v>268435456</v>
    <v>1</v>
    <v>Powered by Refinitiv</v>
    <v>0</v>
    <v>DIAMONDBACK ENERGY, INC. (XNAS:FANG)</v>
    <v>2</v>
    <v>3</v>
    <v>Finance</v>
    <v>4</v>
    <v>204.91</v>
    <v>127.75</v>
    <v>0.3876</v>
    <v>-7.07</v>
    <v>-3.7877999999999995E-2</v>
    <v>USD</v>
    <v>Diamondback Energy, Inc. is an independent oil and natural gas company, focused on the acquisition, development, exploration and exploitation of unconventional, onshore oil and natural gas reserves primarily in the Permian Basin in West Texas. The Company's activities are primarily directed at the horizontal development of the Wolfcamp and Spraberry formations in the Midland Basin and the Wolfcamp and Bone Spring formations in the Delaware Basin within the Permian Basin. Its subsidiary, Viper Energy, Inc., is focused on owning and acquiring mineral interests and royalty interests in oil and natural gas properties primarily in the Permian Basin and derives royalty income and lease bonus income from such interests. The Company has approximately 859,203 net acres, which primarily consists of 742,522 net acres in the Midland Basin and 116,681 net acres in the Delaware Basin. Its subsidiaries include Diamondback E&amp;P LLC, Rattler Midstream GP LLC, Rattler Midstream LP and QEP Resources, Inc.</v>
    <v>1762</v>
    <v>Nasdaq Stock Market</v>
    <v>XNAS</v>
    <v>XNAS</v>
    <v>500 WEST TEXAS AVENUE, SUITE 100, MIDLAND, TX, 79701 US</v>
    <v>179.73500000000001</v>
    <v>Oil &amp; Gas</v>
    <v>Stock</v>
    <v>46129.796272233594</v>
    <v>610</v>
    <v>170.62</v>
    <v>50517955086</v>
    <v>DIAMONDBACK ENERGY, INC.</v>
    <v>DIAMONDBACK ENERGY, INC.</v>
    <v>176.51</v>
    <v>31.845500000000001</v>
    <v>186.65</v>
    <v>179.58</v>
    <v>281311700</v>
    <v>FANG</v>
    <v>DIAMONDBACK ENERGY, INC. (XNAS:FANG)</v>
    <v>4338424</v>
    <v>3483508</v>
    <v>2011</v>
  </rv>
  <rv s="2">
    <v>611</v>
  </rv>
  <rv s="0">
    <v>https://www.bing.com/financeapi/forcetrigger?t=c26vpr&amp;q=XNYS%3aGPOR&amp;form=skydnc</v>
    <v>Learn more on Bing</v>
  </rv>
  <rv s="1">
    <v>en-US</v>
    <v>c26vpr</v>
    <v>268435456</v>
    <v>1</v>
    <v>Powered by Refinitiv</v>
    <v>0</v>
    <v>GULFPORT ENERGY CORPORATION (XNYS:GPOR)</v>
    <v>2</v>
    <v>3</v>
    <v>Finance</v>
    <v>4</v>
    <v>225.78</v>
    <v>160.94999999999999</v>
    <v>0.501</v>
    <v>-0.755</v>
    <v>-3.9069999999999999E-3</v>
    <v>USD</v>
    <v>Gulfport Energy Corporation is an independent natural gas-weighted exploration and production company. It is focused on the exploration, acquisition and production of natural gas, crude oil, and natural gas liquid (NGL) in the United States, with primary focus on the Appalachia and Anadarko basins. Its principal properties are located in eastern Ohio, targeting the Utica and Marcellus formations and in central Oklahoma targeting the SCOOP Woodford and SCOOP Springer formations. The Utica covers hydrocarbon-bearing rock formations located in the Appalachian Basin of the United States and Canada. It has about 208,000 net reservoir acres located primarily in Belmont, Harrison, Jefferson and Monroe Counties in eastern Ohio, where the Utica ranges in thickness from 600 to over 750 feet. The SCOOP play mainly targets the Devonian to Mississippian aged Woodford, Sycamore and Springer formations. It has about 73,000 net reservoir acres, located primarily in Garvin, Grady and Stephens Counties.</v>
    <v>245</v>
    <v>New York Stock Exchange</v>
    <v>XNYS</v>
    <v>XNYS</v>
    <v>713 Market Drive, OKLAHOMA CITY, OK, 73114 US</v>
    <v>192.90100000000001</v>
    <v>Oil &amp; Gas</v>
    <v>Stock</v>
    <v>46129.796276539062</v>
    <v>613</v>
    <v>186.93</v>
    <v>3474348902</v>
    <v>GULFPORT ENERGY CORPORATION</v>
    <v>GULFPORT ENERGY CORPORATION</v>
    <v>187.42</v>
    <v>9.4817</v>
    <v>193.23</v>
    <v>192.47499999999999</v>
    <v>18050910</v>
    <v>GPOR</v>
    <v>GULFPORT ENERGY CORPORATION (XNYS:GPOR)</v>
    <v>258720</v>
    <v>321813</v>
    <v>2021</v>
  </rv>
  <rv s="2">
    <v>614</v>
  </rv>
  <rv s="0">
    <v>https://www.bing.com/financeapi/forcetrigger?t=a1u5c7&amp;q=XNYS%3aGPRK&amp;form=skydnc</v>
    <v>Learn more on Bing</v>
  </rv>
  <rv s="1">
    <v>en-US</v>
    <v>a1u5c7</v>
    <v>268435456</v>
    <v>1</v>
    <v>Powered by Refinitiv</v>
    <v>0</v>
    <v>GeoPark Limited (XNYS:GPRK)</v>
    <v>2</v>
    <v>3</v>
    <v>Finance</v>
    <v>4</v>
    <v>10.335000000000001</v>
    <v>5.75</v>
    <v>0.31759999999999999</v>
    <v>-0.4</v>
    <v>-4.2735000000000002E-2</v>
    <v>USD</v>
    <v>GeoPark Ltd is a Colombia-based company operating in the energy sector. As an oil and gas explorer, operator and consolidator the Company has assets and growth platforms in Colombia, Ecuador, Chile and Brazil. Working interests from operation in 42 hydrocarbon blocks comprise of natural gas exploration and production (E&amp;P) and crude oil production on land as well as offshore across over 700,000 acres. The Del Mosquito block in Argentina's Austral basin, and the Cerro Dona Juana and Loma Cortaderal blocks in the Neuquen basin are wholly owned by GeoPark Holdings Limited, while the Fell block in Chile's Magallanes region is 90% owned by the Company, with the remaining interest in associated infrastructure, production facilities, operating licenses and a technical database are held by state oil firm, Enap.</v>
    <v>382</v>
    <v>New York Stock Exchange</v>
    <v>XNYS</v>
    <v>XNYS</v>
    <v>Calle 94 No. 11-30 8 Piso, BOGOTA CO</v>
    <v>8.9749999999999996</v>
    <v>Oil &amp; Gas</v>
    <v>Stock</v>
    <v>46129.795992314066</v>
    <v>616</v>
    <v>8.6</v>
    <v>579521779</v>
    <v>GeoPark Limited</v>
    <v>GeoPark Limited</v>
    <v>8.8000000000000007</v>
    <v>13.835699999999999</v>
    <v>9.36</v>
    <v>8.9600000000000009</v>
    <v>64678770</v>
    <v>GPRK</v>
    <v>GeoPark Limited (XNYS:GPRK)</v>
    <v>814431</v>
    <v>1499742</v>
    <v>2003</v>
  </rv>
  <rv s="2">
    <v>617</v>
  </rv>
  <rv s="0">
    <v>https://www.bing.com/financeapi/forcetrigger?t=bwpjmw&amp;q=XNYS%3aENPC&amp;form=skydnc</v>
    <v>Learn more on Bing</v>
  </rv>
  <rv s="1">
    <v>en-US</v>
    <v>bwpjmw</v>
    <v>268435456</v>
    <v>1</v>
    <v>Powered by Refinitiv</v>
    <v>0</v>
    <v>GRANITE RIDGE RESOURCES, INC. (XNYS:GRNT)</v>
    <v>2</v>
    <v>3</v>
    <v>Finance</v>
    <v>4</v>
    <v>6.72</v>
    <v>4.18</v>
    <v>0.16350000000000001</v>
    <v>-0.41499999999999998</v>
    <v>-7.7281000000000002E-2</v>
    <v>USD</v>
    <v>Granite Ridge Resources, Inc. is a scaled energy company. The Company owns assets in six unconventional basins across the United States. It holds assets in the Permian (Delaware and Midland basins), Eagle Ford, Bakken, Haynesville, Denver-Julesburg (DJ) and Appalachian basins (Properties). The Permian Basin extends from southeastern New Mexico into west Texas. The Permian Basin consists of mature legacy onshore oil and liquids-rich natural gas reservoirs. The Eagle Ford shale formation stretches across south Texas and includes the Austin Chalk and Buda formations. The Williston Basin stretches through North Dakota, the northwest part of South Dakota, and eastern Montana. The Haynesville Basin is a natural gas basin located in northwestern Louisiana and east Texas. The DJ Basin is a geologic basin centered in eastern Colorado, stretching into southeast Wyoming, western Nebraska and western Kansas. The Appalachian Basin is a geologic basin in the eastern United States.</v>
    <v>6</v>
    <v>New York Stock Exchange</v>
    <v>XNYS</v>
    <v>XNYS</v>
    <v>5217 Mckinney Avenue, Suite 400, DALLAS, TX, 75205 US</v>
    <v>5.15</v>
    <v>Oil &amp; Gas</v>
    <v>Stock</v>
    <v>46129.79628862266</v>
    <v>619</v>
    <v>4.8600000000000003</v>
    <v>653594725</v>
    <v>GRANITE RIDGE RESOURCES, INC.</v>
    <v>GRANITE RIDGE RESOURCES, INC.</v>
    <v>5.15</v>
    <v>26.783799999999999</v>
    <v>5.37</v>
    <v>4.9550000000000001</v>
    <v>131906100</v>
    <v>GRNT</v>
    <v>GRANITE RIDGE RESOURCES, INC. (XNYS:GRNT)</v>
    <v>650075</v>
    <v>1087122</v>
    <v>2022</v>
  </rv>
  <rv s="2">
    <v>620</v>
  </rv>
  <rv s="0">
    <v>https://www.bing.com/financeapi/forcetrigger?t=a1ub7w&amp;q=XNYS%3aGTE&amp;form=skydnc</v>
    <v>Learn more on Bing</v>
  </rv>
  <rv s="1">
    <v>en-US</v>
    <v>a1ub7w</v>
    <v>268435456</v>
    <v>1</v>
    <v>Powered by Refinitiv</v>
    <v>0</v>
    <v>GRAN TIERRA ENERGY INC. (XNYS:GTE)</v>
    <v>2</v>
    <v>3</v>
    <v>Finance</v>
    <v>4</v>
    <v>9.7401</v>
    <v>3.09</v>
    <v>0.1004</v>
    <v>-0.55000000000000004</v>
    <v>-6.8238000000000007E-2</v>
    <v>USD</v>
    <v>Gran Tierra Energy Inc., together with its subsidiaries, is an independent international energy company focused on oil and natural gas exploration and production in Canada, Colombia and Ecuador. The Company operates a total of 25 blocks in Colombia and Ecuador, spanning three basins and over 1.5 million gross acres. It also holds large contiguous areas in Alberta, Canada, spanning 1.2 million gross acres across the Western Canadian Sedimentary Basin. Colombia represents approximately 85% of its production with oil reserves and production located in the Middle Magdalena Valley (MMV) and Putumayo Basin. In MMV, the Company’s field is the Acordionero field, where it produces approximately 17-degree American Petroleum Institute (API) oil, which represents 44% of the total Company’s production. The Putumayo production is approximately 27-degree API for Chaza Block and 18-degree API for Suoriente Block, representing 27% and 9% respectively, of the total Company’s production.</v>
    <v>406</v>
    <v>New York Stock Exchange</v>
    <v>XNYS</v>
    <v>XNYS</v>
    <v>500 CENTRE STREET SE, CALGARY, AB, T2G 1A6 CA</v>
    <v>7.6257999999999999</v>
    <v>Oil &amp; Gas</v>
    <v>Stock</v>
    <v>46129.796304062504</v>
    <v>622</v>
    <v>7.25</v>
    <v>265093762</v>
    <v>GRAN TIERRA ENERGY INC.</v>
    <v>GRAN TIERRA ENERGY INC.</v>
    <v>7.55</v>
    <v>0</v>
    <v>8.06</v>
    <v>7.51</v>
    <v>35298770</v>
    <v>GTE</v>
    <v>GRAN TIERRA ENERGY INC. (XNYS:GTE)</v>
    <v>571503</v>
    <v>750473</v>
    <v>2016</v>
  </rv>
  <rv s="2">
    <v>623</v>
  </rv>
  <rv s="0">
    <v>https://www.bing.com/financeapi/forcetrigger?t=b14cnm&amp;q=XNAS%3aHPK&amp;form=skydnc</v>
    <v>Learn more on Bing</v>
  </rv>
  <rv s="1">
    <v>en-US</v>
    <v>b14cnm</v>
    <v>268435456</v>
    <v>1</v>
    <v>Powered by Refinitiv</v>
    <v>0</v>
    <v>HIGHPEAK ENERGY, INC. (XNAS:HPK)</v>
    <v>2</v>
    <v>3</v>
    <v>Finance</v>
    <v>4</v>
    <v>12</v>
    <v>3.85</v>
    <v>0.26679999999999998</v>
    <v>-0.37019999999999997</v>
    <v>-6.5521999999999997E-2</v>
    <v>USD</v>
    <v>HighPeak Energy, Inc. is an independent crude oil and natural gas company. The Company is focused on the acquisition, development, exploration and exploitation of unconventional crude oil and natural gas reserves in the Midland Basin in West Texas. It focuses on the Midland Basin and specifically the Howard and Borden Counties area of the Midland Basin. The Company’s assets include certain rights, title and interests in crude oil and natural gas assets located primarily in Howard and Borden Counties, Texas, and to a lesser extent, Scurry and Mitchell Counties, Texas. The Company’s assets are located in the northeastern part of the Midland Basin. The Midland Basin is part of the Permian Basin of West Texas and Eastern New Mexico. The Permian Basin covers an area of about 96,000 square miles and comprises five sub-regions, including the Midland Basin, the Central Basin Platform, the Delaware Basin, the Northwest Shelf and the Eastern Shelf.</v>
    <v>50</v>
    <v>Nasdaq Stock Market</v>
    <v>XNAS</v>
    <v>XNAS</v>
    <v>421 W. 3Rd Street, Suite 1000, FORT WORTH, TX, 76102 US</v>
    <v>5.3650000000000002</v>
    <v>Oil &amp; Gas</v>
    <v>Stock</v>
    <v>46129.795987765625</v>
    <v>625</v>
    <v>5.08</v>
    <v>667145496</v>
    <v>HIGHPEAK ENERGY, INC.</v>
    <v>HIGHPEAK ENERGY, INC.</v>
    <v>5.35</v>
    <v>14.747999999999999</v>
    <v>5.65</v>
    <v>5.2797999999999998</v>
    <v>126358100</v>
    <v>HPK</v>
    <v>HIGHPEAK ENERGY, INC. (XNAS:HPK)</v>
    <v>976826</v>
    <v>1124366</v>
    <v>2019</v>
  </rv>
  <rv s="2">
    <v>626</v>
  </rv>
  <rv s="0">
    <v>https://www.bing.com/financeapi/forcetrigger?t=a24etc&amp;q=XNYS%3aMGY&amp;form=skydnc</v>
    <v>Learn more on Bing</v>
  </rv>
  <rv s="1">
    <v>en-US</v>
    <v>a24etc</v>
    <v>268435456</v>
    <v>1</v>
    <v>Powered by Refinitiv</v>
    <v>0</v>
    <v>MAGNOLIA OIL &amp; GAS CORPORATION (XNYS:MGY)</v>
    <v>2</v>
    <v>3</v>
    <v>Finance</v>
    <v>4</v>
    <v>32.76</v>
    <v>19.97</v>
    <v>0.75590000000000002</v>
    <v>-0.93</v>
    <v>-3.2585999999999997E-2</v>
    <v>USD</v>
    <v>Magnolia Oil &amp; Gas Corporation is an oil and gas exploration and production company with operations primarily in South Texas in the core of the Eagle Ford Shale and Austin Chalk formations. The Company’s oil and natural gas properties are located primarily in the Karnes and Giddings areas in South Texas. Its assets consist of a total leasehold position of approximately 817,907 gross (604,057 net) acres, including 79,067 gross (54,936 net) acres in the Karnes area and 738,840 gross (549,121 net) acres in the Giddings area. The Giddings area is comprised of oil and natural gas assets primarily located in Brazos, Burleson, Fayette, Grimes, Lee, Milam, Robertson, and Washington Counties, Texas. The Karnes area is comprised of oil and natural gas assets primarily located in Karnes, Dimmit, Gonzales, and Zavala Counties, Texas, in the core of the Eagle Ford Shale. The acreage comprising the Karnes area also includes the Austin Chalk formation overlying the Eagle Ford Shale.</v>
    <v>262</v>
    <v>New York Stock Exchange</v>
    <v>XNYS</v>
    <v>XNYS</v>
    <v>9 Greenway Plz Ste 1300, HOUSTON, TX, 77046-0922 US</v>
    <v>27.625</v>
    <v>Oil &amp; Gas</v>
    <v>Stock</v>
    <v>46129.796283078125</v>
    <v>628</v>
    <v>26.43</v>
    <v>5125959399</v>
    <v>MAGNOLIA OIL &amp; GAS CORPORATION</v>
    <v>MAGNOLIA OIL &amp; GAS CORPORATION</v>
    <v>27.11</v>
    <v>15.9734</v>
    <v>28.54</v>
    <v>27.61</v>
    <v>185655900</v>
    <v>MGY</v>
    <v>MAGNOLIA OIL &amp; GAS CORPORATION (XNYS:MGY)</v>
    <v>2001660</v>
    <v>2692870</v>
    <v>2017</v>
  </rv>
  <rv s="2">
    <v>629</v>
  </rv>
  <rv s="0">
    <v>https://www.bing.com/financeapi/forcetrigger?t=a1y2h7&amp;q=XNYS%3aMTDR&amp;form=skydnc</v>
    <v>Learn more on Bing</v>
  </rv>
  <rv s="1">
    <v>en-US</v>
    <v>a1y2h7</v>
    <v>268435456</v>
    <v>1</v>
    <v>Powered by Refinitiv</v>
    <v>0</v>
    <v>MATADOR RESOURCES COMPANY (XNYS:MTDR)</v>
    <v>2</v>
    <v>3</v>
    <v>Finance</v>
    <v>4</v>
    <v>66.838700000000003</v>
    <v>37.14</v>
    <v>0.79349999999999998</v>
    <v>-3.22</v>
    <v>-5.4668999999999995E-2</v>
    <v>USD</v>
    <v>Matador Resources Company is an independent energy company. The Company is engaged in the exploration, development, production and acquisition of oil and natural gas resources in the United States, with an emphasis on oil and natural gas shale and other unconventional plays. It operates through two segments: exploration and production and midstream. The exploration and production segment are engaged in the exploration, development, production and acquisition of oil and natural gas resources in the United States and is focused primarily on the oil and liquids-rich portion of the Wolfcamp and Bone Spring plays in the Delaware Basin in Southeast New Mexico and West Texas. The midstream segment conducts midstream operations in support of the Company’s exploration, development and production operations and provides natural gas processing, oil transportation services, oil, natural gas and produced water gathering services and produce water disposal services to third parties.</v>
    <v>483</v>
    <v>New York Stock Exchange</v>
    <v>XNYS</v>
    <v>XNYS</v>
    <v>One Lincoln Centre, 5400 LBJ Freeway, Suite 1500, DALLAS, TX, 75240 US</v>
    <v>55.774999999999999</v>
    <v>Oil &amp; Gas</v>
    <v>Stock</v>
    <v>46129.796245277343</v>
    <v>631</v>
    <v>52.755000000000003</v>
    <v>6918234432</v>
    <v>MATADOR RESOURCES COMPANY</v>
    <v>MATADOR RESOURCES COMPANY</v>
    <v>54.66</v>
    <v>9.1369000000000007</v>
    <v>58.9</v>
    <v>55.68</v>
    <v>124249900</v>
    <v>MTDR</v>
    <v>MATADOR RESOURCES COMPANY (XNYS:MTDR)</v>
    <v>2675045</v>
    <v>1813603</v>
    <v>2010</v>
  </rv>
  <rv s="2">
    <v>632</v>
  </rv>
  <rv s="0">
    <v>https://www.bing.com/financeapi/forcetrigger?t=a1y5hw&amp;q=XNYS%3aMUR&amp;form=skydnc</v>
    <v>Learn more on Bing</v>
  </rv>
  <rv s="1">
    <v>en-US</v>
    <v>a1y5hw</v>
    <v>268435456</v>
    <v>1</v>
    <v>Powered by Refinitiv</v>
    <v>0</v>
    <v>MURPHY OIL CORPORATION (XNYS:MUR)</v>
    <v>2</v>
    <v>3</v>
    <v>Finance</v>
    <v>4</v>
    <v>43.34</v>
    <v>20.16</v>
    <v>0.52559999999999996</v>
    <v>-2.25</v>
    <v>-5.7339000000000001E-2</v>
    <v>USD</v>
    <v>Murphy Oil Corporation is a global oil and natural gas exploration and production company, with both onshore and offshore operations and properties. The Company produces crude oil and condensate (collectively, crude oil), natural gas and natural gas liquids (NGLs) primarily in the United States and Canada and explores for crude oil, natural gas and NGLs in targeted areas worldwide. In the United States, it produces crude oil, natural gas and NGLs primarily from fields in the Gulf of America and in the Eagle Ford Shale area of South Texas. In Canada, the Company holds working interests in Tupper Montney (100% working interest), Kaybob Duvernay and two non-operated offshore assets - the Hibernia and Terra Nova fields, located offshore Newfoundland and Labrador in the Jeanne d’Arc Basin. In Vietnam, the Company holds an interest in approximately 7.3 million gross acres, consisting of 65% working interest in Blocks 144 &amp; 145, and a 40% interest in Block 15-1/05 and Block 15-2/17.</v>
    <v>813</v>
    <v>New York Stock Exchange</v>
    <v>XNYS</v>
    <v>XNYS</v>
    <v>9805 Katy Fwy, Suite G-200, HOUSTON, TX, 77024 US</v>
    <v>36.99</v>
    <v>Oil &amp; Gas</v>
    <v>Stock</v>
    <v>46129.796310242971</v>
    <v>634</v>
    <v>35.310099999999998</v>
    <v>5302468413</v>
    <v>MURPHY OIL CORPORATION</v>
    <v>MURPHY OIL CORPORATION</v>
    <v>36.85</v>
    <v>51.568399999999997</v>
    <v>39.24</v>
    <v>36.99</v>
    <v>143348700</v>
    <v>MUR</v>
    <v>MURPHY OIL CORPORATION (XNYS:MUR)</v>
    <v>1648764</v>
    <v>3031024</v>
    <v>1964</v>
  </rv>
  <rv s="2">
    <v>635</v>
  </rv>
  <rv s="0">
    <v>https://www.bing.com/financeapi/forcetrigger?t=a1y6k2&amp;q=XNYS%3aMXC&amp;form=skydnc</v>
    <v>Learn more on Bing</v>
  </rv>
  <rv s="1">
    <v>en-US</v>
    <v>a1y6k2</v>
    <v>268435456</v>
    <v>1</v>
    <v>Powered by Refinitiv</v>
    <v>0</v>
    <v>MEXCO ENERGY CORPORATION (XNYS:MXC)</v>
    <v>2</v>
    <v>3</v>
    <v>Finance</v>
    <v>4</v>
    <v>16.48</v>
    <v>5.98</v>
    <v>0.35060000000000002</v>
    <v>-0.15</v>
    <v>-1.6410999999999999E-2</v>
    <v>USD</v>
    <v>Mexco Energy Corporation is an independent oil and gas company located in Midland, Texas engaged in the acquisition, exploration and development of oil and gas properties primarily in the Permian Basin. It acquires interests in producing and non-producing oil and gas leases from landowners and leaseholders. It is focused on two primary areas: the Delaware Basin located in the Western portion of the Permian Basin including Lea and Eddy Counties, New Mexico and Reeves and Loving Counties, Texas, and the Midland Basin located in the Eastern portion of the Permian Basin including Reagan, Upton, Midland, Martin, Howard and Glasscock Counties, Texas. It also owns producing properties and undeveloped acreage in 14 states. It owns partial interests in approximately 6,800 producing wells all of which are located within the United States in the states of Texas, New Mexico, Oklahoma, Louisiana, Alabama, Mississippi, Arkansas, Wyoming, Kansas, Colorado, Montana, Virginia, North Dakota, and Ohio.</v>
    <v>2</v>
    <v>New York Stock Exchange</v>
    <v>XNYS</v>
    <v>XNYS</v>
    <v>415 West Wall Street, Suite 475, MIDLAND, TX, 79701 US</v>
    <v>9.2650000000000006</v>
    <v>Oil &amp; Gas</v>
    <v>Stock</v>
    <v>46129.786093842187</v>
    <v>637</v>
    <v>8.8000000000000007</v>
    <v>18393540</v>
    <v>MEXCO ENERGY CORPORATION</v>
    <v>MEXCO ENERGY CORPORATION</v>
    <v>8.91</v>
    <v>14.958399999999999</v>
    <v>9.14</v>
    <v>8.99</v>
    <v>2046000</v>
    <v>MXC</v>
    <v>MEXCO ENERGY CORPORATION (XNYS:MXC)</v>
    <v>22365</v>
    <v>28616</v>
    <v>1972</v>
  </rv>
  <rv s="2">
    <v>638</v>
  </rv>
  <rv s="0">
    <v>https://www.bing.com/financeapi/forcetrigger?t=a1ynm7&amp;q=XNYS%3aNOG&amp;form=skydnc</v>
    <v>Learn more on Bing</v>
  </rv>
  <rv s="1">
    <v>en-US</v>
    <v>a1ynm7</v>
    <v>268435456</v>
    <v>1</v>
    <v>Powered by Refinitiv</v>
    <v>0</v>
    <v>NORTHERN OIL AND GAS, INC. (XNYS:NOG)</v>
    <v>2</v>
    <v>3</v>
    <v>Finance</v>
    <v>4</v>
    <v>32.619999999999997</v>
    <v>20.18</v>
    <v>0.78820000000000001</v>
    <v>-1.1299999999999999</v>
    <v>-4.3798000000000004E-2</v>
    <v>USD</v>
    <v>Northern Oil and Gas, Inc. is a real asset company that focuses on acquiring and investing in non-operated minority working and mineral interests in the hydrocarbon producing basins. The Company is engaged as a non-operator in the acquisition, exploration, development and production of oil and natural gas properties in the United States, primarily in the Williston Basin, the Permian Basin, the Appalachian Basin and the Uinta Basin. Its portfolio comprises 300,000 acres of low-breakeven land with over 10,000 wells. Diversified by basin and across commodity type, its wells are operated by over 100 public and private operators. It engages in oil and natural gas exploration and production by participating on a proportionate basis alongside third-party interests in wells drilled and completed in spacing units that include its acreage. In addition, it acquires wellbore-only working interests in wells in which it does not hold the underlying leasehold interests from third parties.</v>
    <v>64</v>
    <v>New York Stock Exchange</v>
    <v>XNYS</v>
    <v>XNYS</v>
    <v>4350 Baker Road, Suite 400, MINNETONKA, MN, 55343 US</v>
    <v>24.77</v>
    <v>Oil &amp; Gas</v>
    <v>Stock</v>
    <v>46129.795872638279</v>
    <v>640</v>
    <v>23.600100000000001</v>
    <v>2609528458</v>
    <v>NORTHERN OIL AND GAS, INC.</v>
    <v>NORTHERN OIL AND GAS, INC.</v>
    <v>24.28</v>
    <v>70.748500000000007</v>
    <v>25.8</v>
    <v>24.67</v>
    <v>105777400</v>
    <v>NOG</v>
    <v>NORTHERN OIL AND GAS, INC. (XNYS:NOG)</v>
    <v>1897370</v>
    <v>2874394</v>
    <v>2018</v>
  </rv>
  <rv s="2">
    <v>641</v>
  </rv>
  <rv s="0">
    <v>https://www.bing.com/financeapi/forcetrigger?t=a1z23m&amp;q=XNYS%3aOBE&amp;form=skydnc</v>
    <v>Learn more on Bing</v>
  </rv>
  <rv s="1">
    <v>en-US</v>
    <v>a1z23m</v>
    <v>268435456</v>
    <v>1</v>
    <v>Powered by Refinitiv</v>
    <v>0</v>
    <v>OBSIDIAN ENERGY LTD. (XNYS:OBE)</v>
    <v>2</v>
    <v>12</v>
    <v>Finance</v>
    <v>4</v>
    <v>10.18</v>
    <v>3.88</v>
    <v>0.40160000000000001</v>
    <v>-0.11</v>
    <v>-1.0869999999999999E-2</v>
    <v>USD</v>
    <v>Obsidian Energy Ltd. is a Canada-based intermediate-sized oil and gas producer with a portfolio of assets, primarily in the Peace River, Willesden Green, and Viking areas in Alberta. The Company's business is to explore for, develop and hold interests in oil and natural gas properties and related production infrastructure in the Western Canada Sedimentary Basin. Its principal business consists of the exploration, development and production of petroleum resources. The Peace River is a cold-flow heavy oil resource within the heart of the Peace River Oilsands region. It has full ownership of a large, contiguous approximately 700 section area of land at Peace River. Willesden Green &amp; PCU#11 provides an extensive acreage totaling 226 net sections prospective for Cardium, Belly River and Mannville play. The Viking is a light oil development play with associated natural gas located in central Alberta.</v>
    <v>148</v>
    <v>New York Stock Exchange</v>
    <v>XNYS</v>
    <v>XNYS</v>
    <v>207 - 9Th Avenue S.W., Suite 200, CALGARY, AB, T2P 1K3 CA</v>
    <v>10.14</v>
    <v>Oil &amp; Gas</v>
    <v>Stock</v>
    <v>46129.795904918748</v>
    <v>643</v>
    <v>9.1549999999999994</v>
    <v>596050500</v>
    <v>OBSIDIAN ENERGY LTD.</v>
    <v>OBSIDIAN ENERGY LTD.</v>
    <v>9.77</v>
    <v>29.1922</v>
    <v>10.119999999999999</v>
    <v>10.01</v>
    <v>66612760</v>
    <v>OBE</v>
    <v>OBSIDIAN ENERGY LTD. (XNYS:OBE)</v>
    <v>2006561</v>
    <v>919345</v>
    <v>2011</v>
  </rv>
  <rv s="2">
    <v>644</v>
  </rv>
  <rv s="0">
    <v>https://www.bing.com/financeapi/forcetrigger?t=a1rl77&amp;q=XNYS%3aOVV&amp;form=skydnc</v>
    <v>Learn more on Bing</v>
  </rv>
  <rv s="1">
    <v>en-US</v>
    <v>a1rl77</v>
    <v>268435456</v>
    <v>1</v>
    <v>Powered by Refinitiv</v>
    <v>0</v>
    <v>OVINTIV INC. (XNYS:OVV)</v>
    <v>2</v>
    <v>3</v>
    <v>Finance</v>
    <v>4</v>
    <v>62.6</v>
    <v>32.159999999999997</v>
    <v>0.54220000000000002</v>
    <v>-2.8491</v>
    <v>-5.1131999999999997E-2</v>
    <v>USD</v>
    <v>Ovintiv Inc. is an oil and natural gas exploration and production company. The Company is focused on developing a multi-basin portfolio of assets located in the United States and Canada. Its operations include marketing of oil, natural gas liquids and natural gas. Its assets include Permian Basin and Montney. The Permian Basin is an oil play, located in oil deposits in the United States, located in west Texas primarily in Midland, Martin, Andrews, Howard, Glasscock, Ector and Upton counties. The Company develops the play using its cube development model and multi-frac techniques. The Montney is a liquids and natural gas play located in northwest Alberta and northeast British Columbia. The play includes properties that are in the Montney formation, which is an oil and gas deposit in North America. The formation is characterized by up to six stacked horizons spanning over 1,000 feet of stratigraphy and is being developed through horizontal drilling and completion operations.</v>
    <v>1465</v>
    <v>New York Stock Exchange</v>
    <v>XNYS</v>
    <v>XNYS</v>
    <v>370 - 17Th Street, Suite 1700, DENVER, CO, 80202 US</v>
    <v>53.04</v>
    <v>Oil &amp; Gas</v>
    <v>Stock</v>
    <v>46129.795752094535</v>
    <v>646</v>
    <v>51.03</v>
    <v>14948517356</v>
    <v>OVINTIV INC.</v>
    <v>OVINTIV INC.</v>
    <v>52.66</v>
    <v>10.940200000000001</v>
    <v>55.72</v>
    <v>52.870899999999999</v>
    <v>282736200</v>
    <v>OVV</v>
    <v>OVINTIV INC. (XNYS:OVV)</v>
    <v>2511401</v>
    <v>4365835</v>
    <v>2020</v>
  </rv>
  <rv s="2">
    <v>647</v>
  </rv>
  <rv s="0">
    <v>https://www.bing.com/financeapi/forcetrigger?t=bxofim&amp;q=XTAE%3aPNRG&amp;form=skydnc</v>
    <v>Learn more on Bing</v>
  </rv>
  <rv s="4">
    <v>en-US</v>
    <v>bxofim</v>
    <v>268435456</v>
    <v>1</v>
    <v>Powered by Refinitiv</v>
    <v>29</v>
    <v>PHINERGY LTD (XTAE:PNRG)</v>
    <v>2</v>
    <v>30</v>
    <v>Finance</v>
    <v>31</v>
    <v>298</v>
    <v>81.599999999999994</v>
    <v>0.2843</v>
    <v>-2.6</v>
    <v>-1.4177E-2</v>
    <v>ILa</v>
    <v>Phinergy Ltd is an Israel-based company. Phinergy Ltd operates as cleantech company which is engaged in developing clean energy generation and storage systems based on its patented metal-air technology. Company's solutions are divided into three categories such as; energy back up - active in development of Aluminum-Air backup systems designed to prevent self-discharge during long periods of inactivity; Electric vehicles - engaged in manufacturing of electric car battery; Energy storage - engaged in developing Zinc-Air technology that provides high-capacity, grid-scale energy storage for intermittent renewable sources, including wind and solar energy. Phinergy Ltd serves its customers globally.</v>
    <v>43</v>
    <v>Tel Aviv Stock Exchange</v>
    <v>XTAE</v>
    <v>XTAE</v>
    <v>T''D 8061, KFAR SABA, 7129104 IL</v>
    <v>189.6</v>
    <v>Renewable Energy</v>
    <v>Stock</v>
    <v>46129.45</v>
    <v>649</v>
    <v>179</v>
    <v>152155500</v>
    <v>PHINERGY LTD</v>
    <v>PHINERGY LTD</v>
    <v>183.4</v>
    <v>183.4</v>
    <v>180.8</v>
    <v>122839500</v>
    <v>PNRG</v>
    <v>PHINERGY LTD (XTAE:PNRG)</v>
    <v>284414</v>
    <v>1033390</v>
    <v>2009</v>
  </rv>
  <rv s="2">
    <v>650</v>
  </rv>
  <rv s="0">
    <v>https://www.bing.com/financeapi/forcetrigger?t=a1pe7w&amp;q=XNAS%3aCDEV&amp;form=skydnc</v>
    <v>Learn more on Bing</v>
  </rv>
  <rv s="1">
    <v>en-US</v>
    <v>a1pe7w</v>
    <v>268435456</v>
    <v>1</v>
    <v>Powered by Refinitiv</v>
    <v>0</v>
    <v>PERMIAN RESOURCES CORPORATION (XNYS:PR)</v>
    <v>2</v>
    <v>3</v>
    <v>Finance</v>
    <v>4</v>
    <v>21.99</v>
    <v>11.44</v>
    <v>0.502</v>
    <v>-0.97499999999999998</v>
    <v>-4.7747000000000005E-2</v>
    <v>USD</v>
    <v>Permian Resources Corporation is an independent oil and natural gas company. The Company is focused on the acquisition, optimization and development of oil and natural gas properties. The Company's assets and operations are primarily concentrated in the core of the Permian Basin, and its properties consist of large, contiguous acreage blocks located in West Texas and New Mexico. Its position consists of approximately 475,000 net acres in West Texas and Southeast New Mexico. The majority of its assets are concentrated within the Delaware Basin in Eddy and Lea Counties, New Mexico and Reeves and Ward Counties, Texas.</v>
    <v>515</v>
    <v>New York Stock Exchange</v>
    <v>XNYS</v>
    <v>XNYS</v>
    <v>300 N. Marienfeld St., Suite 1000, MIDLAND, TX, 79701 US</v>
    <v>19.5</v>
    <v>Oil &amp; Gas</v>
    <v>Stock</v>
    <v>46129.796328483593</v>
    <v>652</v>
    <v>18.89</v>
    <v>16380275494</v>
    <v>PERMIAN RESOURCES CORPORATION</v>
    <v>PERMIAN RESOURCES CORPORATION</v>
    <v>19.350000000000001</v>
    <v>15.5997</v>
    <v>20.420000000000002</v>
    <v>19.445</v>
    <v>842390100</v>
    <v>PR</v>
    <v>PERMIAN RESOURCES CORPORATION (XNYS:PR)</v>
    <v>10751413</v>
    <v>13491676</v>
    <v>2025</v>
  </rv>
  <rv s="2">
    <v>653</v>
  </rv>
  <rv s="0">
    <v>https://www.bing.com/financeapi/forcetrigger?t=a2466h&amp;q=XNYS%3aREPX&amp;form=skydnc</v>
    <v>Learn more on Bing</v>
  </rv>
  <rv s="1">
    <v>en-US</v>
    <v>a2466h</v>
    <v>268435456</v>
    <v>1</v>
    <v>Powered by Refinitiv</v>
    <v>0</v>
    <v>RILEY EXPLORATION PERMIAN, INC. (XNYS:REPX)</v>
    <v>2</v>
    <v>3</v>
    <v>Finance</v>
    <v>4</v>
    <v>41.26</v>
    <v>24.08</v>
    <v>0.94650000000000001</v>
    <v>-2.02</v>
    <v>-5.6950000000000001E-2</v>
    <v>USD</v>
    <v>Riley Exploration Permian, Inc. is an independent oil and natural gas company focused on the acquisition, exploration, development and production of oil, natural gas and natural gas liquids. The Company is focused on horizontal drilling of conventional oil-saturated and liquids-rich formations in the Permian Basin that produce long-term cash flows. The Permian Basin is an oil and natural gas producing area located in West Texas and the adjoining area of Southeastern New Mexico covering an area approximately 250 miles wide and 300 miles long, and encompasses several sub-basins, including the Delaware Basin, Midland Basin, Central Basin Platform and Northwest Shelf. The Company's acreage is primarily located on large contiguous blocks in Yoakum County, Texas, which represents its Champions field and in Eddy County, New Mexico, which represents its Red Lake field. Its land-based oil and natural gas facilities are typical of those found in the Permian Basin.</v>
    <v>122</v>
    <v>New York Stock Exchange</v>
    <v>XNYS</v>
    <v>XNYS</v>
    <v>29 E. Reno Avenue, Suite 500, OKLAHOMA CITY, OK, 73104 US</v>
    <v>34.44</v>
    <v>Oil &amp; Gas</v>
    <v>Stock</v>
    <v>46129.796318657034</v>
    <v>655</v>
    <v>32.799999999999997</v>
    <v>721430533</v>
    <v>RILEY EXPLORATION PERMIAN, INC.</v>
    <v>RILEY EXPLORATION PERMIAN, INC.</v>
    <v>34.14</v>
    <v>4.41</v>
    <v>35.47</v>
    <v>33.450000000000003</v>
    <v>21567430</v>
    <v>REPX</v>
    <v>RILEY EXPLORATION PERMIAN, INC. (XNYS:REPX)</v>
    <v>256652</v>
    <v>467916</v>
    <v>2011</v>
  </rv>
  <rv s="2">
    <v>656</v>
  </rv>
  <rv s="0">
    <v>https://www.bing.com/financeapi/forcetrigger?t=a228w7&amp;q=XNYS%3aRRC&amp;form=skydnc</v>
    <v>Learn more on Bing</v>
  </rv>
  <rv s="1">
    <v>en-US</v>
    <v>a228w7</v>
    <v>268435456</v>
    <v>1</v>
    <v>Powered by Refinitiv</v>
    <v>0</v>
    <v>RANGE RESOURCES CORPORATION (XNYS:RRC)</v>
    <v>2</v>
    <v>3</v>
    <v>Finance</v>
    <v>4</v>
    <v>48.31</v>
    <v>32.08</v>
    <v>0.47639999999999999</v>
    <v>-0.49</v>
    <v>-1.1592E-2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1,577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879,000 gross (769,000 net) acres under lease. Its subsidiaries include Range Resources-Appalachia, LLC, Range Resources-Pine Mountain, LLC, Range Production Company, LLC, Range Resources-Midcontinent, LLC and Range Resources-Louisiana, Inc.</v>
    <v>564</v>
    <v>New York Stock Exchange</v>
    <v>XNYS</v>
    <v>XNYS</v>
    <v>100 Throckmorton St Ste 1200, FORT WORTH, TX, 76102-2842 US</v>
    <v>41.88</v>
    <v>Oil &amp; Gas</v>
    <v>Stock</v>
    <v>46129.796331539059</v>
    <v>658</v>
    <v>40.270000000000003</v>
    <v>9838559122</v>
    <v>RANGE RESOURCES CORPORATION</v>
    <v>RANGE RESOURCES CORPORATION</v>
    <v>40.869999999999997</v>
    <v>15.254899999999999</v>
    <v>42.27</v>
    <v>41.78</v>
    <v>235484900</v>
    <v>RRC</v>
    <v>RANGE RESOURCES CORPORATION (XNYS:RRC)</v>
    <v>3152639</v>
    <v>3591223</v>
    <v>1980</v>
  </rv>
  <rv s="2">
    <v>659</v>
  </rv>
  <rv s="0">
    <v>https://www.bing.com/financeapi/forcetrigger?t=a22pec&amp;q=XNYS%3aSD&amp;form=skydnc</v>
    <v>Learn more on Bing</v>
  </rv>
  <rv s="1">
    <v>en-US</v>
    <v>a22pec</v>
    <v>268435456</v>
    <v>1</v>
    <v>Powered by Refinitiv</v>
    <v>0</v>
    <v>SANDRIDGE ENERGY, INC. (XNYS:SD)</v>
    <v>2</v>
    <v>3</v>
    <v>Finance</v>
    <v>4</v>
    <v>18.45</v>
    <v>9.07</v>
    <v>0.56740000000000002</v>
    <v>-0.59</v>
    <v>-3.9411999999999996E-2</v>
    <v>USD</v>
    <v>SandRidge Energy, Inc. is an independent oil and gas company, which is engaged in the production, development, and acquisition of oil and gas properties. Its primary area of operation is the Mid-Continent region in Oklahoma, Texas, and Kansas. Its operations are the production, development and acquisition of hydrocarbon resources. It holds interests in about 1,465 gross (848 net) producing wells, approximately 956 of which it operates, and 561,831 gross (371,748 net) total acres under lease. Its productive wells consist of wells that are producing hydrocarbons. It sells its oil, natural gas, and natural gas liquids to a variety of customers, including oil and natural gas companies and trading and energy marketing companies. Its interests in the Mid-Continent included 1,465 gross (848 net) producing wells. The interests are aggregated across the Mississippian Lime, Meramec and Cherokee formations. Its subsidiaries include SandRidge Holdings, Inc., SandRidge Realty, LLC and others.</v>
    <v>102</v>
    <v>New York Stock Exchange</v>
    <v>XNYS</v>
    <v>XNYS</v>
    <v>1 E. SHERIDAN AVE, SUITE 500, OKLAHOMA CITY, OK, 73104 US</v>
    <v>14.41</v>
    <v>Oil &amp; Gas</v>
    <v>Stock</v>
    <v>46129.79615704844</v>
    <v>661</v>
    <v>13.91</v>
    <v>529545800</v>
    <v>SANDRIDGE ENERGY, INC.</v>
    <v>SANDRIDGE ENERGY, INC.</v>
    <v>14.27</v>
    <v>8.0286000000000008</v>
    <v>14.97</v>
    <v>14.38</v>
    <v>36825160</v>
    <v>SD</v>
    <v>SANDRIDGE ENERGY, INC. (XNYS:SD)</v>
    <v>286320</v>
    <v>482645</v>
    <v>2006</v>
  </rv>
  <rv s="2">
    <v>662</v>
  </rv>
  <rv s="0">
    <v>https://www.bing.com/financeapi/forcetrigger?t=a234fr&amp;q=XNYS%3aSM&amp;form=skydnc</v>
    <v>Learn more on Bing</v>
  </rv>
  <rv s="1">
    <v>en-US</v>
    <v>a234fr</v>
    <v>268435456</v>
    <v>1</v>
    <v>Powered by Refinitiv</v>
    <v>0</v>
    <v>SM ENERGY COMPANY (XNYS:SM)</v>
    <v>2</v>
    <v>3</v>
    <v>Finance</v>
    <v>4</v>
    <v>33.25</v>
    <v>17.45</v>
    <v>0.71279999999999999</v>
    <v>-2.13</v>
    <v>-7.5854999999999992E-2</v>
    <v>USD</v>
    <v>SM Energy Company is an independent energy company engaged in the acquisition, exploration, development, and production of crude oil, natural gas, and natural gas liquids (NGLs) in Colorado, New Mexico, Texas and Utah. The Company's Permian Basin assets cover approximately 250,000 net acres. The Permian Basin is a large sedimentary basin in western Texas and southeastern New Mexico, United States, noted for its petroleum, natural gas, and potassium deposits. The Company's South Texas assets combine the prolific Eagle Ford natural gas play with the high liquids content Austin Chalk for more than 155,000 net acres. Located in far South Texas, its Maverick Basin is a Cretaceous-aged foreland basin. Located predominantly in the core, over-pressured oil window of the region, the Uinta Basin adds substantial scale with approximately 63,300 net acres and high oil-content production. The Company's Denver–Julesburg (DJ) Basin assets span approximately 238,000 net acres.</v>
    <v>1241</v>
    <v>New York Stock Exchange</v>
    <v>XNYS</v>
    <v>XNYS</v>
    <v>1700 LINCOLN STREET, SUITE 3200, DENVER, CO, 80203 US</v>
    <v>26.38</v>
    <v>Oil &amp; Gas</v>
    <v>Stock</v>
    <v>46129.796337696091</v>
    <v>664</v>
    <v>24.91</v>
    <v>2230370274</v>
    <v>SM ENERGY COMPANY</v>
    <v>SM ENERGY COMPANY</v>
    <v>26.28</v>
    <v>4.6124000000000001</v>
    <v>28.08</v>
    <v>25.95</v>
    <v>239741900</v>
    <v>SM</v>
    <v>SM ENERGY COMPANY (XNYS:SM)</v>
    <v>5437451</v>
    <v>6001635</v>
    <v>1915</v>
  </rv>
  <rv s="2">
    <v>665</v>
  </rv>
  <rv s="0">
    <v>https://www.bing.com/financeapi/forcetrigger?t=azyprw&amp;q=XNYS%3aTALO&amp;form=skydnc</v>
    <v>Learn more on Bing</v>
  </rv>
  <rv s="1">
    <v>en-US</v>
    <v>azyprw</v>
    <v>268435456</v>
    <v>1</v>
    <v>Powered by Refinitiv</v>
    <v>0</v>
    <v>TALOS ENERGY INC. (XNYS:TALO)</v>
    <v>2</v>
    <v>3</v>
    <v>Finance</v>
    <v>4</v>
    <v>17.004999999999999</v>
    <v>6.76</v>
    <v>0.32440000000000002</v>
    <v>-1.17</v>
    <v>-7.9268000000000005E-2</v>
    <v>USD</v>
    <v>Talos Energy Inc. is an independent energy company focused on maximizing long-term value through its upstream exploration and production business in the United States Gulf of America and offshore Mexico. The Company is engaged in acquiring, exploring, and producing assets in geological trends while maintaining a focus on safe and efficient operations, environmental responsibility and community impact. The Upstream Segment is the Company's only reportable segment. The Upstream segment is engaged in the exploration and production of oil, natural gas, and natural gas liquids (NGLs). Its area of focus in the United States is the Gulf of America Deepwater. Its Deepwater region includes Katmai, Pompano / Cardona, Brutus / Glider, Ram Powell / Venice &amp; Lime Rock, Galapago, and Shelf and Gulf Coast. Its area of focus in Mexico is the Block 7, Zama Unit Area segment located within the Sureste Basin, in the shallow waters off the coast of Mexico's Tabasco state.</v>
    <v>700</v>
    <v>New York Stock Exchange</v>
    <v>XNYS</v>
    <v>XNYS</v>
    <v>333 Clay Street, Suite 3300, HOUSTON, TX, 77002 US</v>
    <v>13.87</v>
    <v>Oil &amp; Gas</v>
    <v>Stock</v>
    <v>46129.795730034377</v>
    <v>667</v>
    <v>12.47</v>
    <v>2290114773</v>
    <v>TALOS ENERGY INC.</v>
    <v>TALOS ENERGY INC.</v>
    <v>13.855</v>
    <v>0</v>
    <v>14.76</v>
    <v>13.59</v>
    <v>168514700</v>
    <v>TALO</v>
    <v>TALOS ENERGY INC. (XNYS:TALO)</v>
    <v>1866412</v>
    <v>2849600</v>
    <v>2017</v>
  </rv>
  <rv s="2">
    <v>668</v>
  </rv>
  <rv s="0">
    <v>https://www.bing.com/financeapi/forcetrigger?t=a24fh7&amp;q=XNYS%3aTPL&amp;form=skydnc</v>
    <v>Learn more on Bing</v>
  </rv>
  <rv s="1">
    <v>en-US</v>
    <v>a24fh7</v>
    <v>268435456</v>
    <v>1</v>
    <v>Powered by Refinitiv</v>
    <v>0</v>
    <v>TEXAS PACIFIC LAND CORPORATION (XNYS:TPL)</v>
    <v>2</v>
    <v>3</v>
    <v>Finance</v>
    <v>4</v>
    <v>547.20000000000005</v>
    <v>269.23309999999998</v>
    <v>0.69020000000000004</v>
    <v>-1.87</v>
    <v>-4.3869999999999994E-3</v>
    <v>USD</v>
    <v>Texas Pacific Land Corporation is the landowner in the State of Texas with approximately 882,000 surface acres of land, principally concentrated in the Permian Basin. Its segments include Land and Resource Management and Water Services and Operations. The Land and Resource Management segment focuses on managing Company’s oil and gas royalty interest and surface acres located in 19 different countries. The Land and Resource Management segment encompasses the business of managing its approximately 882,000 surface acres of land and its approximately 207,000 NRA of oil and gas royalty interests, principally concentrated in the Permian Basin. This segment consists of royalties from oil and gas, revenues from easements, commercial leases and renewables, and land and material sales. The Water Services and Operations segment encompasses the business of providing a full-service water offering to operators in the Permian Basin. Its services include water sourcing and produced water disposal.</v>
    <v>114</v>
    <v>New York Stock Exchange</v>
    <v>XNYS</v>
    <v>XNYS</v>
    <v>2699 Howell Street, Suite 800, DALLAS, TX, 75204 US</v>
    <v>425.62</v>
    <v>Oil &amp; Gas</v>
    <v>Stock</v>
    <v>46129.796105080466</v>
    <v>670</v>
    <v>404.71499999999997</v>
    <v>29258793820</v>
    <v>TEXAS PACIFIC LAND CORPORATION</v>
    <v>TEXAS PACIFIC LAND CORPORATION</v>
    <v>415.5</v>
    <v>60.8598</v>
    <v>426.27</v>
    <v>424.4</v>
    <v>68941550</v>
    <v>TPL</v>
    <v>TEXAS PACIFIC LAND CORPORATION (XNYS:TPL)</v>
    <v>281462</v>
    <v>546154</v>
    <v>2020</v>
  </rv>
  <rv s="2">
    <v>671</v>
  </rv>
  <rv s="0">
    <v>https://www.bing.com/financeapi/forcetrigger?t=a25aa2&amp;q=XNYS%3aVET&amp;form=skydnc</v>
    <v>Learn more on Bing</v>
  </rv>
  <rv s="1">
    <v>en-US</v>
    <v>a25aa2</v>
    <v>268435456</v>
    <v>1</v>
    <v>Powered by Refinitiv</v>
    <v>0</v>
    <v>VERMILION ENERGY INC. (XNYS:VET)</v>
    <v>2</v>
    <v>12</v>
    <v>Finance</v>
    <v>4</v>
    <v>14.82</v>
    <v>5.8949999999999996</v>
    <v>0.49640000000000001</v>
    <v>-0.97499999999999998</v>
    <v>-7.825E-2</v>
    <v>USD</v>
    <v>Vermilion Energy Inc. is a Canada-based global gas producer. The Company seeks to create value through the acquisition, exploration, development, and optimization of producing assets in North America, Europe, and Australia. Its geographical segments include Canada, USA, France, Netherlands, Germany, Ireland, Australia, and Central &amp; Eastern Europe (CEE). Its operations are focused on the exploitation of light oil and liquids-rich natural gas conventional and unconventional resource plays in North America and the exploration and development of conventional natural gas and oil opportunities in Europe and Australia. Its Canadian production and assets are focused on West Pembina near Drayton Valley, Alberta, in the Peace River Arch in northeast British Columbia and northwest Alberta and in southeast Saskatchewan and southwest Manitoba. Its assets in France are located in Aquitaine and Paris Basins. In Netherlands, its producing assets are located in the northwest part of the country.</v>
    <v>636</v>
    <v>New York Stock Exchange</v>
    <v>XNYS</v>
    <v>XNYS</v>
    <v>3500, 520 3rd Avenue SW, CALGARY, AB, T2P 0R3 CA</v>
    <v>11.77</v>
    <v>Oil &amp; Gas</v>
    <v>Stock</v>
    <v>46129.796250080472</v>
    <v>673</v>
    <v>11.02</v>
    <v>2133470000</v>
    <v>VERMILION ENERGY INC.</v>
    <v>VERMILION ENERGY INC.</v>
    <v>11.58</v>
    <v>0</v>
    <v>12.46</v>
    <v>11.484999999999999</v>
    <v>152599500</v>
    <v>VET</v>
    <v>VERMILION ENERGY INC. (XNYS:VET)</v>
    <v>1837602</v>
    <v>2861611</v>
    <v>2025</v>
  </rv>
  <rv s="2">
    <v>674</v>
  </rv>
  <rv s="0">
    <v>https://www.bing.com/financeapi/forcetrigger?t=a25g8m&amp;q=XNAS%3aVNOM&amp;form=skydnc</v>
    <v>Learn more on Bing</v>
  </rv>
  <rv s="1">
    <v>en-US</v>
    <v>a25g8m</v>
    <v>268435456</v>
    <v>1</v>
    <v>Powered by Refinitiv</v>
    <v>0</v>
    <v>VIPER ENERGY, INC. (XNAS:VNOM)</v>
    <v>2</v>
    <v>3</v>
    <v>Finance</v>
    <v>4</v>
    <v>49.079900000000002</v>
    <v>35.1</v>
    <v>0.3871</v>
    <v>-1.71</v>
    <v>-3.619E-2</v>
    <v>USD</v>
    <v>Viper Energy, Inc. owns, acquires and exploits oil and natural gas properties in North America, with a focus on owning and acquiring mineral and royalty interests in oil-weighted basins, primarily the Permian Basin. The Company owns approximately 85,700 net royalty acres in the Permian Basin.</v>
    <v>0</v>
    <v>Nasdaq Stock Market</v>
    <v>XNAS</v>
    <v>XNAS</v>
    <v>500 West Texas Ave., Suite 100, MIDLAND, TX, 79701 US</v>
    <v>45.78</v>
    <v>Oil &amp; Gas</v>
    <v>Stock</v>
    <v>46129.796093228906</v>
    <v>676</v>
    <v>44.05</v>
    <v>16353031464</v>
    <v>VIPER ENERGY, INC.</v>
    <v>VIPER ENERGY, INC.</v>
    <v>45.24</v>
    <v>0</v>
    <v>47.25</v>
    <v>45.54</v>
    <v>359091600</v>
    <v>VNOM</v>
    <v>VIPER ENERGY, INC. (XNAS:VNOM)</v>
    <v>1971296</v>
    <v>2828115</v>
    <v>2025</v>
  </rv>
  <rv s="2">
    <v>677</v>
  </rv>
  <rv s="3">
    <v>en-US</v>
    <v>c8ir77</v>
    <v>268435456</v>
    <v>1</v>
    <v>Powered by Refinitiv</v>
    <v>6</v>
    <v>VITESSE ENERGY, INC. (XNYS:VTS)</v>
    <v>7</v>
    <v>3</v>
    <v>Finance</v>
    <v>4</v>
    <v>27.15</v>
    <v>17.22</v>
    <v>0.76800000000000002</v>
    <v>-0.46</v>
    <v>-2.5205000000000002E-2</v>
    <v>USD</v>
    <v>Vitesse Energy, Inc. is focused on owning financial interests predominantly as a non-operator in oil and gas wells drilled by the United States operators. The Company invests in non-operated minority working and mineral interests in oil and natural gas properties with its core area of focus in the Bakken and Three Forks formations of the Williston Basin of North Dakota and Montana. It also has interests in wells in the Denver-Julesburg Basin located in Colorado and Wyoming and the Powder River Basin located in Wyoming. Its assets consist of more than 50,000 net acres and interests in over 7,000 gross producing wells.</v>
    <v>37</v>
    <v>New York Stock Exchange</v>
    <v>XNYS</v>
    <v>XNYS</v>
    <v>5619 Dtc Parkway, Suite 700, GREENWOOD VILLAGE, CO, 80111 US</v>
    <v>17.87</v>
    <v>Oil &amp; Gas</v>
    <v>Stock</v>
    <v>46129.796245381251</v>
    <v>17.425000000000001</v>
    <v>742064129</v>
    <v>VITESSE ENERGY, INC.</v>
    <v>VITESSE ENERGY, INC.</v>
    <v>17.670000000000002</v>
    <v>28.436699999999998</v>
    <v>18.25</v>
    <v>17.79</v>
    <v>41712430</v>
    <v>VTS</v>
    <v>VITESSE ENERGY, INC. (XNYS:VTS)</v>
    <v>679496</v>
    <v>631412</v>
    <v>2022</v>
  </rv>
  <rv s="2">
    <v>679</v>
  </rv>
  <rv s="0">
    <v>https://www.bing.com/financeapi/forcetrigger?t=a1qkww&amp;q=XNYS%3aCVI&amp;form=skydnc</v>
    <v>Learn more on Bing</v>
  </rv>
  <rv s="1">
    <v>en-US</v>
    <v>a1qkww</v>
    <v>268435456</v>
    <v>1</v>
    <v>Powered by Refinitiv</v>
    <v>0</v>
    <v>CVR ENERGY, INC. (XNYS:CVI)</v>
    <v>2</v>
    <v>3</v>
    <v>Finance</v>
    <v>4</v>
    <v>41.664999999999999</v>
    <v>17.559999999999999</v>
    <v>0.84789999999999999</v>
    <v>-3.28</v>
    <v>-9.9817000000000003E-2</v>
    <v>USD</v>
    <v>CVR Energy, Inc. is a diversified holding company primarily engaged in the renewable fuels and petroleum refining and marketing businesses, as well as in the nitrogen fertilizer manufacturing business through its interest in CVR Partners, LP. The Company's segments include Petroleum Segment, Renewables Segment and Nitrogen Fertilizer Segment. Petroleum Segment includes the refining and marketing of high value transportation fuels which consist of gasoline, diesel, jet fuel, and distillates. The Petroleum Segment also includes activities related to crude gathering and logistics that support the refinery operations. Renewables Segment includes the refining of renewable feedstocks, such as soybean oil, corn oil, and other renewable feedstocks, into renewable diesel and marketing of renewables products. Nitrogen Fertilizer Segment includes the production and distribution of nitrogen fertilizer products, primarily in the form of ammonia and urea ammonium nitrate, for the farming industry.</v>
    <v>1532</v>
    <v>New York Stock Exchange</v>
    <v>XNYS</v>
    <v>XNYS</v>
    <v>2277 PLAZA DRIVE, SUITE 500, SUGAR LAND, TX, 77479 US</v>
    <v>30.71</v>
    <v>Oil &amp; Gas</v>
    <v>Stock</v>
    <v>46129.795764628907</v>
    <v>681</v>
    <v>28.79</v>
    <v>2973695148</v>
    <v>CVR ENERGY, INC.</v>
    <v>CVR ENERGY, INC.</v>
    <v>30.574999999999999</v>
    <v>110.0856</v>
    <v>32.86</v>
    <v>29.58</v>
    <v>100530600</v>
    <v>CVI</v>
    <v>CVR ENERGY, INC. (XNYS:CVI)</v>
    <v>1194966</v>
    <v>1467510</v>
    <v>2006</v>
  </rv>
  <rv s="2">
    <v>682</v>
  </rv>
  <rv s="0">
    <v>https://www.bing.com/financeapi/forcetrigger?t=a1undm&amp;q=XNYS%3aDINO&amp;form=skydnc</v>
    <v>Learn more on Bing</v>
  </rv>
  <rv s="1">
    <v>en-US</v>
    <v>a1undm</v>
    <v>268435456</v>
    <v>1</v>
    <v>Powered by Refinitiv</v>
    <v>0</v>
    <v>HF SINCLAIR CORPORATION (XNYS:DINO)</v>
    <v>2</v>
    <v>3</v>
    <v>Finance</v>
    <v>4</v>
    <v>64.7</v>
    <v>27.89</v>
    <v>0.65710000000000002</v>
    <v>-3.05</v>
    <v>-5.074E-2</v>
    <v>USD</v>
    <v>HF Sinclair Corporation is an independent energy company that produces and markets light products, such as gasoline, diesel fuel, jet fuel, renewable diesel and other specialty products. Its segments include Refining, Renewables, Marketing, Lubricants &amp; Specialties, and Midstream. The Refining segment includes the operations of its El Dorado, Tulsa, Puget Sound, Navajo, Woods Cross, Parco and Casper Refineries and Asphalt. The Renewables segment includes the operations of the Artesia, Cheyenne and Sinclair RDUs and the Artesia PTU. The Marketing segment includes branded fuel sales. The Lubricants &amp; Specialties segment includes the operations of its Petro-Canada Lubricants, Red Giant Oil and Sonneborn businesses in addition to specialty lubricant products produced at its Tulsa West refinery. The Midstream segment includes petroleum product and crude pipelines, terminal, tankage and loading rack facilities, and refinery processing units that primarily support its refining operations.</v>
    <v>5165</v>
    <v>New York Stock Exchange</v>
    <v>XNYS</v>
    <v>XNYS</v>
    <v>2323 Victory Avenue, Suite 1400, DALLAS, TX, 75219 US</v>
    <v>57.424999999999997</v>
    <v>Oil &amp; Gas</v>
    <v>Stock</v>
    <v>46129.796168286717</v>
    <v>684</v>
    <v>55.45</v>
    <v>10286405910</v>
    <v>HF SINCLAIR CORPORATION</v>
    <v>HF SINCLAIR CORPORATION</v>
    <v>56.89</v>
    <v>18.645800000000001</v>
    <v>60.11</v>
    <v>57.06</v>
    <v>180273500</v>
    <v>DINO</v>
    <v>HF SINCLAIR CORPORATION (XNYS:DINO)</v>
    <v>1951209</v>
    <v>2490864</v>
    <v>2021</v>
  </rv>
  <rv s="2">
    <v>685</v>
  </rv>
  <rv s="0">
    <v>https://www.bing.com/financeapi/forcetrigger?t=a1r47w&amp;q=XNYS%3aDK&amp;form=skydnc</v>
    <v>Learn more on Bing</v>
  </rv>
  <rv s="1">
    <v>en-US</v>
    <v>a1r47w</v>
    <v>268435456</v>
    <v>1</v>
    <v>Powered by Refinitiv</v>
    <v>0</v>
    <v>DELEK US HOLDINGS, INC. (XNYS:DK)</v>
    <v>2</v>
    <v>3</v>
    <v>Finance</v>
    <v>4</v>
    <v>48.32</v>
    <v>12.23</v>
    <v>0.58009999999999995</v>
    <v>-4.5599999999999996</v>
    <v>-0.10742000000000002</v>
    <v>USD</v>
    <v>Delek US Holdings, Inc. is a diversified downstream energy company with assets in petroleum refining, logistics, pipelines, and renewable fuels. The Company's segments include Refining and Logistics. The Refining segment processes crude oil and other feedstocks for the manufacture of transportation motor fuels, including various grades of gasoline, diesel fuel and aviation fuel, asphalt and other petroleum-based products that are distributed through owned and third-party product terminals. The Refining segment also owns three biodiesel facilities, located in Crossett, Arkansas, Cleburne, Texas and New Albany, Mississippi. The Logistics segment is engaged in gathering, transporting and storing crude oil and natural gas, marketing, distributing, transporting and storing intermediate and refined products and disposing and recycling water in select regions of the southeastern United States and North Dakota, the Midland Basin in Texas, the Delaware Basin in New Mexico and West Texas.</v>
    <v>1902</v>
    <v>New York Stock Exchange</v>
    <v>XNYS</v>
    <v>XNYS</v>
    <v>310 SEVEN SPRINGS WAY, SUITE 500, BRENTWOOD, TN, 37027 US</v>
    <v>39.909999999999997</v>
    <v>Oil &amp; Gas</v>
    <v>Stock</v>
    <v>46129.796258448434</v>
    <v>687</v>
    <v>37.049999999999997</v>
    <v>2266141033</v>
    <v>DELEK US HOLDINGS, INC.</v>
    <v>DELEK US HOLDINGS, INC.</v>
    <v>39.56</v>
    <v>0</v>
    <v>42.45</v>
    <v>37.89</v>
    <v>59808420</v>
    <v>DK</v>
    <v>DELEK US HOLDINGS, INC. (XNYS:DK)</v>
    <v>1374689</v>
    <v>1355275</v>
    <v>2016</v>
  </rv>
  <rv s="2">
    <v>688</v>
  </rv>
  <rv s="0">
    <v>https://www.bing.com/financeapi/forcetrigger?t=a1xvzr&amp;q=XNYS%3aMPC&amp;form=skydnc</v>
    <v>Learn more on Bing</v>
  </rv>
  <rv s="1">
    <v>en-US</v>
    <v>a1xvzr</v>
    <v>268435456</v>
    <v>1</v>
    <v>Powered by Refinitiv</v>
    <v>0</v>
    <v>MARATHON PETROLEUM CORPORATION (XNYS:MPC)</v>
    <v>2</v>
    <v>3</v>
    <v>Finance</v>
    <v>4</v>
    <v>255.77</v>
    <v>124</v>
    <v>0.49819999999999998</v>
    <v>-11.654999999999999</v>
    <v>-5.1515999999999999E-2</v>
    <v>USD</v>
    <v>Marathon Petroleum Corporation is an integrated, downstream energy company. The Company’s segments include Refining &amp; Marketing, Midstream and Renewable Diesel. The Refining &amp; Marketing segment refines crude oil and other feedstocks at its refineries in the Gulf Coast, Mid-Continent and West Coast regions of the United States. It sells refined products to wholesale marketing customers domestically and internationally, to buyers on the spot market, and to independent entrepreneurs who operate primarily Marathon branded outlets. The Midstream segment gathers, transports, stores and distributes crude oil, refined products, including renewable diesel, and other hydrocarbon-based products, principally for the Refining &amp; Marketing segment via refining logistics assets, pipelines, terminals, and others. The Renewable Diesel segment processes renewable feedstocks into renewable diesel, markets renewable diesel and distributes renewable products through its Midstream segment and third parties.</v>
    <v>18500</v>
    <v>New York Stock Exchange</v>
    <v>XNYS</v>
    <v>XNYS</v>
    <v>539 SOUTH MAIN STREET, FINDLAY, OH, 45840-3229 US</v>
    <v>220</v>
    <v>Oil &amp; Gas</v>
    <v>Stock</v>
    <v>46129.796341562498</v>
    <v>690</v>
    <v>210.73</v>
    <v>63194617286</v>
    <v>MARATHON PETROLEUM CORPORATION</v>
    <v>MARATHON PETROLEUM CORPORATION</v>
    <v>217.5</v>
    <v>16.092300000000002</v>
    <v>226.24</v>
    <v>214.58500000000001</v>
    <v>294496900</v>
    <v>MPC</v>
    <v>MARATHON PETROLEUM CORPORATION (XNYS:MPC)</v>
    <v>2379693</v>
    <v>2709494</v>
    <v>2009</v>
  </rv>
  <rv s="2">
    <v>691</v>
  </rv>
  <rv s="0">
    <v>https://www.bing.com/financeapi/forcetrigger?t=az23tc&amp;q=XNYS%3aPARR&amp;form=skydnc</v>
    <v>Learn more on Bing</v>
  </rv>
  <rv s="1">
    <v>en-US</v>
    <v>az23tc</v>
    <v>268435456</v>
    <v>1</v>
    <v>Powered by Refinitiv</v>
    <v>0</v>
    <v>PAR PACIFIC HOLDINGS, INC. (XNYS:PARR)</v>
    <v>2</v>
    <v>3</v>
    <v>Finance</v>
    <v>4</v>
    <v>67.387</v>
    <v>12.65</v>
    <v>0.92279999999999995</v>
    <v>-7.33</v>
    <v>-0.115053</v>
    <v>USD</v>
    <v>Par Pacific Holdings, Inc. is an energy company, which provides both renewable and conventional fuels to the western United States. The Company owns and operates 219,000 barrels per day of combined refining capacity across three locations and an energy infrastructure network, including 13 million barrels of storage, and marine, rail, rack and pipeline assets. The Company’s Refining segment owns and operates four refineries with total operating crude oil throughput capacity of 219 thousand barrels per day (Mbpd). Retail segment operates fuel retail outlets in Hawaii, Washington and Idaho. It operates convenience stores and fuel retail sites under Hele and nomnom brands, 76 branded fuel retail sites and other sites operated by third parties that sell gasoline, diesel, and retail merchandise, such as soft drinks, prepared foods, and other sundries. The Logistics segment operates a multi-modal logistics network spanning the Pacific, the Northwest, and the Rocky Mountain regions.</v>
    <v>1758</v>
    <v>New York Stock Exchange</v>
    <v>XNYS</v>
    <v>XNYS</v>
    <v>825 Town &amp; Country Lane, Suite 1500, HOUSTON, TX, 77024 US</v>
    <v>59.76</v>
    <v>Oil &amp; Gas</v>
    <v>Stock</v>
    <v>46129.79604670078</v>
    <v>693</v>
    <v>54</v>
    <v>2789161448</v>
    <v>PAR PACIFIC HOLDINGS, INC.</v>
    <v>PAR PACIFIC HOLDINGS, INC.</v>
    <v>59.35</v>
    <v>7.7271999999999998</v>
    <v>63.71</v>
    <v>56.38</v>
    <v>49470760</v>
    <v>PARR</v>
    <v>PAR PACIFIC HOLDINGS, INC. (XNYS:PARR)</v>
    <v>1985028</v>
    <v>1549144</v>
    <v>2005</v>
  </rv>
  <rv s="2">
    <v>694</v>
  </rv>
  <rv s="0">
    <v>https://www.bing.com/financeapi/forcetrigger?t=a1zi6h&amp;q=XNYS%3aPBF&amp;form=skydnc</v>
    <v>Learn more on Bing</v>
  </rv>
  <rv s="1">
    <v>en-US</v>
    <v>a1zi6h</v>
    <v>268435456</v>
    <v>1</v>
    <v>Powered by Refinitiv</v>
    <v>0</v>
    <v>PBF ENERGY INC. (XNYS:PBF)</v>
    <v>2</v>
    <v>3</v>
    <v>Finance</v>
    <v>4</v>
    <v>52.18</v>
    <v>14.54</v>
    <v>0.15840000000000001</v>
    <v>-5.65</v>
    <v>-0.13253600000000001</v>
    <v>USD</v>
    <v>PBF Energy Inc. is an independent refiner in North America, operating, through its subsidiaries, oil refineries and related facilities in California, Delaware, Louisiana, New Jersey and Ohio. The Company operates as a refiner and supplier of unbranded transportation fuels, heating oil, petrochemical feedstocks, lubricants, and other petroleum products. It operates through two segments: Refining and Logistics. The Refining segment includes the operations of its oil refineries and related facilities in Delaware City, Delaware, Paulsboro, New Jersey, Toledo, Ohio, Chalmette, Louisiana, Torrance, California and Martinez, California. The Logistics segment includes the operations of PBF Logistics LP, an indirect wholly owned subsidiary of PBF Energy and PBF LLC, which owns or leases, operates, develops, and acquires crude oil and refined petroleum products terminals, pipelines, storage facilities, and similar logistics assets.</v>
    <v>3678</v>
    <v>New York Stock Exchange</v>
    <v>XNYS</v>
    <v>XNYS</v>
    <v>1 SYLVAN WAY, PARSIPPANY, NJ, 07054 US</v>
    <v>39.619999999999997</v>
    <v>Oil &amp; Gas</v>
    <v>Stock</v>
    <v>46129.795868553127</v>
    <v>696</v>
    <v>36.121000000000002</v>
    <v>4343437826</v>
    <v>PBF ENERGY INC.</v>
    <v>PBF ENERGY INC.</v>
    <v>39</v>
    <v>0</v>
    <v>42.63</v>
    <v>36.979999999999997</v>
    <v>117453700</v>
    <v>PBF</v>
    <v>PBF ENERGY INC. (XNYS:PBF)</v>
    <v>4398203</v>
    <v>3739708</v>
    <v>2011</v>
  </rv>
  <rv s="2">
    <v>697</v>
  </rv>
  <rv s="0">
    <v>https://www.bing.com/financeapi/forcetrigger?t=a21d27&amp;q=XNYS%3aPSX&amp;form=skydnc</v>
    <v>Learn more on Bing</v>
  </rv>
  <rv s="1">
    <v>en-US</v>
    <v>a21d27</v>
    <v>268435456</v>
    <v>1</v>
    <v>Powered by Refinitiv</v>
    <v>0</v>
    <v>PHILLIPS 66 (XNYS:PSX)</v>
    <v>2</v>
    <v>3</v>
    <v>Finance</v>
    <v>4</v>
    <v>190.61</v>
    <v>95.7</v>
    <v>0.67459999999999998</v>
    <v>-6.61</v>
    <v>-4.0469999999999999E-2</v>
    <v>USD</v>
    <v>Phillips 66 is a diversified and integrated downstream energy provider that manufactures, transports and markets products. The Company's Midstream segment provides crude oil and refined petroleum product transportation, terminating and processing services, as well as natural gas and natural gas liquids (NGL) transportation, storage, fractionation, gathering, processing and marketing services. Its Chemicals segment consists of its 50% equity investment in Chevron Phillips Chemical Company LLC, which manufactures and markets petrochemicals and plastics on a worldwide basis. Its Refining segment refines crude oil and other feedstocks into petroleum products, such as gasoline, distillates, including aviation fuels. Its Marketing and Specialties segment purchases for resale and markets refined products, mainly in the United States and Europe. Its Renewable Fuels segment processes renewable feedstocks into renewable products at the Rodeo Renewable Energy Complex and at its Humber Refinery.</v>
    <v>12600</v>
    <v>New York Stock Exchange</v>
    <v>XNYS</v>
    <v>XNYS</v>
    <v>2331 Citywest Blvd., HOUSTON, TX, 77042 US</v>
    <v>158.43989999999999</v>
    <v>Oil &amp; Gas</v>
    <v>Stock</v>
    <v>46129.796364363283</v>
    <v>699</v>
    <v>153.58000000000001</v>
    <v>62841993072</v>
    <v>PHILLIPS 66</v>
    <v>PHILLIPS 66</v>
    <v>157.06</v>
    <v>14.5519</v>
    <v>163.33000000000001</v>
    <v>156.72</v>
    <v>400982600</v>
    <v>PSX</v>
    <v>PHILLIPS 66 (XNYS:PSX)</v>
    <v>2034226</v>
    <v>3686883</v>
    <v>2011</v>
  </rv>
  <rv s="2">
    <v>700</v>
  </rv>
  <rv s="0">
    <v>https://www.bing.com/financeapi/forcetrigger?t=a25e77&amp;q=XNYS%3aVLO&amp;form=skydnc</v>
    <v>Learn more on Bing</v>
  </rv>
  <rv s="1">
    <v>en-US</v>
    <v>a25e77</v>
    <v>268435456</v>
    <v>1</v>
    <v>Powered by Refinitiv</v>
    <v>0</v>
    <v>VALERO ENERGY CORPORATION (XNYS:VLO)</v>
    <v>2</v>
    <v>3</v>
    <v>Finance</v>
    <v>4</v>
    <v>258.42989999999998</v>
    <v>106.83</v>
    <v>0.56689999999999996</v>
    <v>-17.22</v>
    <v>-7.1234000000000006E-2</v>
    <v>USD</v>
    <v>Valero Energy Corporation, through its subsidiaries, is a multinational manufacturer and marketer of petroleum-based and low-carbon liquid transportation fuels and petrochemical products. The Company sells its products primarily in the United States, Canada, the United Kingdom, Ireland and Latin America. Its segments include Refining, Renewable Diesel, and Ethanol. The Refining segment includes the operations of its petroleum refineries, the associated activities to market its refined petroleum products, and the logistics assets that support its refining operations. The Renewable Diesel segment represents the operations of Diamond Green Diesel (DGD), and the associated activities to market renewable diesel, renewable naphtha, and neat SAF. The Ethanol segment includes the operations of its ethanol plants and the associated activities to market its ethanol and co-products. It owns 15 petroleum refineries located in the United States, Canada and the United Kingdom.</v>
    <v>9785</v>
    <v>New York Stock Exchange</v>
    <v>XNYS</v>
    <v>XNYS</v>
    <v>P.O. Box 696000, SAN ANTONIO, TX, 78269-6000 US</v>
    <v>229</v>
    <v>Oil &amp; Gas</v>
    <v>Stock</v>
    <v>46129.796388842187</v>
    <v>702</v>
    <v>214.72</v>
    <v>67121084724</v>
    <v>VALERO ENERGY CORPORATION</v>
    <v>VALERO ENERGY CORPORATION</v>
    <v>228.17</v>
    <v>29.359400000000001</v>
    <v>241.74</v>
    <v>224.52</v>
    <v>298953700</v>
    <v>VLO</v>
    <v>VALERO ENERGY CORPORATION (XNYS:VLO)</v>
    <v>5251933</v>
    <v>4205483</v>
    <v>1981</v>
  </rv>
  <rv s="2">
    <v>703</v>
  </rv>
  <rv s="0">
    <v>https://www.bing.com/financeapi/forcetrigger?t=a1nef2&amp;q=XNYS%3aAM&amp;form=skydnc</v>
    <v>Learn more on Bing</v>
  </rv>
  <rv s="1">
    <v>en-US</v>
    <v>a1nef2</v>
    <v>268435456</v>
    <v>1</v>
    <v>Powered by Refinitiv</v>
    <v>0</v>
    <v>ANTERO MIDSTREAM CORPORATION (XNYS:AM)</v>
    <v>2</v>
    <v>3</v>
    <v>Finance</v>
    <v>4</v>
    <v>23.835000000000001</v>
    <v>16.239999999999998</v>
    <v>0.67789999999999995</v>
    <v>-6.5000000000000002E-2</v>
    <v>-3.0599999999999998E-3</v>
    <v>USD</v>
    <v>Antero Midstream Corporation is a midstream energy company. The Company owns, operates and develops midstream gathering, compression, processing and fractionation assets located in the Appalachian Basin, and integrated water assets that service Antero Resources Corporation’s (Antero Resources) properties. Its assets consist of gathering systems and compression facilities, water handling and blending facilities and interests in processing and fractionation plants. Its gathering and processing segments include a network of gathering pipelines and compressor stations that collect and process production from Antero Resources’ wells in the Appalachian Basin, and equity in earnings from its investments in the Joint Venture and Stonewall. Its water handling segment includes two independent systems that deliver water from sources and other fluid handling services. It owns gathering pipelines and integrated water handling assets in the core of the Marcellus Shale in West Virginia.</v>
    <v>632</v>
    <v>New York Stock Exchange</v>
    <v>XNYS</v>
    <v>XNYS</v>
    <v>1615 Wynkoop St, DENVER, CO, 80202-1106 US</v>
    <v>21.184999999999999</v>
    <v>Oil &amp; Gas Related Equipment and Services</v>
    <v>Stock</v>
    <v>46129.796209930471</v>
    <v>705</v>
    <v>20.820900000000002</v>
    <v>10017490175</v>
    <v>ANTERO MIDSTREAM CORPORATION</v>
    <v>ANTERO MIDSTREAM CORPORATION</v>
    <v>20.93</v>
    <v>24.734300000000001</v>
    <v>21.24</v>
    <v>21.175000000000001</v>
    <v>473081000</v>
    <v>AM</v>
    <v>ANTERO MIDSTREAM CORPORATION (XNYS:AM)</v>
    <v>1152030</v>
    <v>2720012</v>
    <v>2013</v>
  </rv>
  <rv s="2">
    <v>706</v>
  </rv>
  <rv s="0">
    <v>https://www.bing.com/financeapi/forcetrigger?t=a1nsgh&amp;q=XNYS%3aASC&amp;form=skydnc</v>
    <v>Learn more on Bing</v>
  </rv>
  <rv s="1">
    <v>en-US</v>
    <v>a1nsgh</v>
    <v>268435456</v>
    <v>1</v>
    <v>Powered by Refinitiv</v>
    <v>0</v>
    <v>ARDMORE SHIPPING CORPORATION (XNYS:ASC)</v>
    <v>2</v>
    <v>3</v>
    <v>Finance</v>
    <v>4</v>
    <v>16.91</v>
    <v>8.86</v>
    <v>-9.2899999999999996E-2</v>
    <v>0.54</v>
    <v>3.4906E-2</v>
    <v>USD</v>
    <v>Ardmore Shipping Corporation is engaged in the ownership and operation of product and chemical tankers in worldwide trade. It operates through a single segment, which is transportation of refined petroleum products and chemicals. It provides seaborne transportation of petroleum products and chemicals worldwide to oil majors, national oil companies, oil and chemical traders, and chemical companies, with its fleet of mid-size product and chemical tankers. It provides shipping services to customers through voyage charters, time charters, and commercial pools. It has approximately 26 vessels in operation. Its vessels include Ardmore Exporter, Ardmore Explorer, Ardmore Enterprise, Ardmore Engineer, Ardmore Endurance, Ardmore Endeavour, Ardmore Encounter, Ardmore Seahawk, Ardmore Seavanguard, Ardmore Seavantage, Ardmore Seaventure, Ardmore Gibraltar, Ardmore Seafox, and Ardmore Seavaliant, among others. It charters its vessels through a combination of spot and time-charter arrangements.</v>
    <v>57</v>
    <v>New York Stock Exchange</v>
    <v>XNYS</v>
    <v>XNYS</v>
    <v>69 Pitts Bay Road, HAMILTON, HM 08 BM</v>
    <v>16.2</v>
    <v>Oil &amp; Gas Related Equipment and Services</v>
    <v>Stock</v>
    <v>46129.795628645312</v>
    <v>708</v>
    <v>15.34</v>
    <v>653249786</v>
    <v>ARDMORE SHIPPING CORPORATION</v>
    <v>ARDMORE SHIPPING CORPORATION</v>
    <v>15.76</v>
    <v>18.065899999999999</v>
    <v>15.47</v>
    <v>16.010000000000002</v>
    <v>40802610</v>
    <v>ASC</v>
    <v>ARDMORE SHIPPING CORPORATION (XNYS:ASC)</v>
    <v>423881</v>
    <v>604814</v>
    <v>2013</v>
  </rv>
  <rv s="2">
    <v>709</v>
  </rv>
  <rv s="0">
    <v>https://www.bing.com/financeapi/forcetrigger?t=c2htf2&amp;q=XNYS%3aDTM&amp;form=skydnc</v>
    <v>Learn more on Bing</v>
  </rv>
  <rv s="1">
    <v>en-US</v>
    <v>c2htf2</v>
    <v>268435456</v>
    <v>1</v>
    <v>Powered by Refinitiv</v>
    <v>0</v>
    <v>DT MIDSTREAM, INC. (XNYS:DTM)</v>
    <v>2</v>
    <v>3</v>
    <v>Finance</v>
    <v>4</v>
    <v>143.66999999999999</v>
    <v>91.33</v>
    <v>0.72240000000000004</v>
    <v>3.17</v>
    <v>2.4059000000000001E-2</v>
    <v>USD</v>
    <v>DT Midstream, Inc. is an owner, operator, and developer of natural gas interstate and intrastate pipelines, storage and gathering systems, compression, treatment, and surface facilities. The Company transports clean natural gas for utilities, power plants, marketers, large industrial customers, and energy producers. Its segments include Pipeline and Gathering. The Pipeline segment owns and operates interstate and intrastate natural gas pipelines, storage systems, and natural gas gathering lateral pipelines. It also has interests in equity method investees that own and operate interstate natural gas pipelines. The segment is engaged in the transportation and storage of natural gas for intermediate and end user customers. The Gathering segment owns and operates gas gathering systems. The segment is engaged in collecting natural gas from points at or near customers’ wells for delivery to plants for treating, to gathering pipelines for further gathering, or to pipelines for transportation.</v>
    <v>588</v>
    <v>New York Stock Exchange</v>
    <v>XNYS</v>
    <v>XNYS</v>
    <v>500 Woodward Avenue, Suite 2900, DETROIT, MI, 48226-1279 US</v>
    <v>135.1</v>
    <v>Oil &amp; Gas Related Equipment and Services</v>
    <v>Stock</v>
    <v>46129.796354224221</v>
    <v>711</v>
    <v>130.04499999999999</v>
    <v>13764762513</v>
    <v>DT MIDSTREAM, INC.</v>
    <v>DT MIDSTREAM, INC.</v>
    <v>131.32</v>
    <v>31.361599999999999</v>
    <v>131.76</v>
    <v>134.93</v>
    <v>102014100</v>
    <v>DTM</v>
    <v>DT MIDSTREAM, INC. (XNYS:DTM)</v>
    <v>652002</v>
    <v>859729</v>
    <v>2021</v>
  </rv>
  <rv s="2">
    <v>712</v>
  </rv>
  <rv s="0">
    <v>https://www.bing.com/financeapi/forcetrigger?t=c4thar&amp;q=XNYS%3aEE&amp;form=skydnc</v>
    <v>Learn more on Bing</v>
  </rv>
  <rv s="1">
    <v>en-US</v>
    <v>c4thar</v>
    <v>268435456</v>
    <v>1</v>
    <v>Powered by Refinitiv</v>
    <v>0</v>
    <v>EXCELERATE ENERGY, INC. (XNYS:EE)</v>
    <v>2</v>
    <v>3</v>
    <v>Finance</v>
    <v>4</v>
    <v>43.174999999999997</v>
    <v>21.285</v>
    <v>1.3474999999999999</v>
    <v>0.61</v>
    <v>1.7909999999999999E-2</v>
    <v>USD</v>
    <v>Excelerate Energy, Inc. is a liquefied natural gas (LNG) company. It offers a full range of services, including floating storage and regasification units (FSRUs), LNG import infrastructure development, and LNG and natural gas supply. It operates a fleet of 10 purpose-built FSRUs, has completed more than 3,000 ship-to-ship (STS) transfers of LNG with over 50 LNG operators and delivered more than 7,400 billion cubic feet of natural gas through 16 LNG regasification terminals. In addition to standard LNG carrier functionality, its purpose-built FSRUs have the onboard capability to vaporize LNG and deliver natural gas through specially designed offshore and near-shore receiving facilities. It also has operations at the Montego Bay LNG Terminal, the Old Harbour LNG Terminal, and the Clarendon combined heat and power plant in Jamaica. Its business spans the globe, with regional offices in over 11 countries and operations in Argentina, Brazil, Finland, Germany, the UAE, the U.S., and others.</v>
    <v>348</v>
    <v>New York Stock Exchange</v>
    <v>XNYS</v>
    <v>XNYS</v>
    <v>2445 Technology Forest Blvd., Level 6, THE WOODLANDS, TX, 77381 US</v>
    <v>34.74</v>
    <v>Natural Gas Utilities</v>
    <v>Stock</v>
    <v>46129.796312800783</v>
    <v>714</v>
    <v>33.270000000000003</v>
    <v>3954699423</v>
    <v>EXCELERATE ENERGY, INC.</v>
    <v>EXCELERATE ENERGY, INC.</v>
    <v>33.765000000000001</v>
    <v>26.429300000000001</v>
    <v>34.06</v>
    <v>34.67</v>
    <v>114066900</v>
    <v>EE</v>
    <v>EXCELERATE ENERGY, INC. (XNYS:EE)</v>
    <v>149276</v>
    <v>455068</v>
    <v>2021</v>
  </rv>
  <rv s="2">
    <v>715</v>
  </rv>
  <rv s="0">
    <v>https://www.bing.com/financeapi/forcetrigger?t=a2gunm&amp;q=XNYS%3aFLNG&amp;form=skydnc</v>
    <v>Learn more on Bing</v>
  </rv>
  <rv s="1">
    <v>en-US</v>
    <v>a2gunm</v>
    <v>268435456</v>
    <v>1</v>
    <v>Powered by Refinitiv</v>
    <v>0</v>
    <v>FLEX LNG LTD. (XNYS:FLNG)</v>
    <v>2</v>
    <v>3</v>
    <v>Finance</v>
    <v>4</v>
    <v>31.99</v>
    <v>21.72</v>
    <v>0.15509999999999999</v>
    <v>-0.14000000000000001</v>
    <v>-4.4929999999999996E-3</v>
    <v>USD</v>
    <v>FLEX LNG Ltd. is an owner and commercial operator of fuel efficient, fifth generation liquefied natural gas (LNG) carriers. The Company’s business is focused on the operation of its long-term charters for its fleet. It owns and operates about nine M-type, Electronically Controlled, Gas Injection (MEGI) LNG carriers, of which four have partial re-liquefaction systems installed and three have full re-liquefaction systems installed, and four Generation X Dual Fuel (X-DF) LNG carriers. The Company’s operating vessels include Flex Endeavour, Flex Enterprise, Flex Ranger, Flex Rainbow, Flex Constellation, Flex Courageous, Flex Aurora, Flex Amber, Flex Artemis, Flex Resolute, Flex Freedom, Flex Volunteer, and Flex Vigilant. Its subsidiaries include Flex LNG Chartering Limited, Flex LNG Management AS, Flex LNG Bermuda Management Limited, Flex LNG Management Limited, Flex LNG Fleet Limited, Flex LNG Endeavour Limited, Flex LNG Enterprise Limited, Flex Vigilant Limited, and others.</v>
    <v>9</v>
    <v>New York Stock Exchange</v>
    <v>XNYS</v>
    <v>XNYS</v>
    <v>Par-La-Ville Place, 14 Par-La-Ville Road, HAMILTON BM</v>
    <v>31.2</v>
    <v>Oil &amp; Gas Related Equipment and Services</v>
    <v>Stock</v>
    <v>46129.796002395313</v>
    <v>717</v>
    <v>30.3</v>
    <v>1677945627</v>
    <v>FLEX LNG LTD.</v>
    <v>FLEX LNG LTD.</v>
    <v>31.06</v>
    <v>22.426300000000001</v>
    <v>31.16</v>
    <v>31.02</v>
    <v>54092380</v>
    <v>FLNG</v>
    <v>FLEX LNG LTD. (XNYS:FLNG)</v>
    <v>352534</v>
    <v>631046</v>
    <v>2017</v>
  </rv>
  <rv s="2">
    <v>718</v>
  </rv>
  <rv s="0">
    <v>https://www.bing.com/financeapi/forcetrigger?t=a1tcf2&amp;q=XNYS%3aFRO&amp;form=skydnc</v>
    <v>Learn more on Bing</v>
  </rv>
  <rv s="1">
    <v>en-US</v>
    <v>a1tcf2</v>
    <v>268435456</v>
    <v>1</v>
    <v>Powered by Refinitiv</v>
    <v>0</v>
    <v>FRONTLINE PLC (XNYS:FRO)</v>
    <v>2</v>
    <v>3</v>
    <v>Finance</v>
    <v>4</v>
    <v>39.89</v>
    <v>14.805</v>
    <v>2.6599999999999999E-2</v>
    <v>2.1703000000000001</v>
    <v>6.1744E-2</v>
    <v>USD</v>
    <v>FRONTLINE PLC is a Cyprus-based company primarily operating in the transportation sector. The Company's main focus is on seaborne transportation of crude oil and refined products. The Company owns and operates a fleet consisting of multiple VLCC, Suezmax and LR2 / Aframax tankers intended for freight of oil and cargo. The Company operates worldwide.</v>
    <v>85</v>
    <v>New York Stock Exchange</v>
    <v>XNYS</v>
    <v>XNYS</v>
    <v>John Kennedy 8, IRIS BUILDING, 7th floor, Flat/Office 740B, LIMASSOL, 3106 CY</v>
    <v>38.159999999999997</v>
    <v>Oil &amp; Gas Related Equipment and Services</v>
    <v>Stock</v>
    <v>46129.796163043749</v>
    <v>720</v>
    <v>35.869999999999997</v>
    <v>8308353414</v>
    <v>FRONTLINE PLC</v>
    <v>FRONTLINE PLC</v>
    <v>36.67</v>
    <v>21.917000000000002</v>
    <v>35.15</v>
    <v>37.320300000000003</v>
    <v>222622900</v>
    <v>FRO</v>
    <v>FRONTLINE PLC (XNYS:FRO)</v>
    <v>6079167</v>
    <v>3751915</v>
    <v>2022</v>
  </rv>
  <rv s="2">
    <v>721</v>
  </rv>
  <rv s="0">
    <v>https://www.bing.com/financeapi/forcetrigger?t=a1tnfr&amp;q=XNAS%3aGASS&amp;form=skydnc</v>
    <v>Learn more on Bing</v>
  </rv>
  <rv s="1">
    <v>en-US</v>
    <v>a1tnfr</v>
    <v>268435456</v>
    <v>1</v>
    <v>Powered by Refinitiv</v>
    <v>0</v>
    <v>STEALTHGAS INC. (XNAS:GASS)</v>
    <v>2</v>
    <v>3</v>
    <v>Finance</v>
    <v>4</v>
    <v>10.52</v>
    <v>4.9400000000000004</v>
    <v>0.2782</v>
    <v>0.1</v>
    <v>1.0846E-2</v>
    <v>USD</v>
    <v>StealthGas Inc. is a provider of international seaborne transportation services to liquefied petroleum gas (LPG) producers and users, as well as crude oil and product carriers to oil producers, refineries and commodities traders. The Company owns a fleet of LPG carriers. Its LPG carriers carry various petroleum gas products in liquefied form, including propane, butane, butadiene, isopropane, propylene and vinyl chloride monomer, which are all byproducts of the production of crude oil and natural gas. The medium range product carriers in its fleet are capable of carrying refined petroleum products, such as gasoline, diesel, fuel oil and jet fuel, as well as edible oils and chemicals, while its Aframax tanker is used for carrying crude oil. Its fleet consists of approximately 50 LPG carriers, including two chartered-in LPG carriers, two 2008-built product carriers, a 2009-built product carrier and a 2010-built Aframax crude oil tanker.</v>
    <v>493</v>
    <v>Nasdaq Stock Market</v>
    <v>XNAS</v>
    <v>XNAS</v>
    <v>Erithrea 14561, 331 Kifissias Avenue, ATHINA, ATTIKI, 00000 GR</v>
    <v>9.3849999999999998</v>
    <v>Oil &amp; Gas Related Equipment and Services</v>
    <v>Stock</v>
    <v>46129.796171249996</v>
    <v>723</v>
    <v>9.01</v>
    <v>346343968</v>
    <v>STEALTHGAS INC.</v>
    <v>STEALTHGAS INC.</v>
    <v>9.17</v>
    <v>5.5213000000000001</v>
    <v>9.2200000000000006</v>
    <v>9.32</v>
    <v>37161370</v>
    <v>GASS</v>
    <v>STEALTHGAS INC. (XNAS:GASS)</v>
    <v>97623</v>
    <v>135850</v>
    <v>2004</v>
  </rv>
  <rv s="2">
    <v>724</v>
  </rv>
  <rv s="0">
    <v>https://www.bing.com/financeapi/forcetrigger?t=a1tx5r&amp;q=XNAS%3aGLNG&amp;form=skydnc</v>
    <v>Learn more on Bing</v>
  </rv>
  <rv s="1">
    <v>en-US</v>
    <v>a1tx5r</v>
    <v>268435456</v>
    <v>1</v>
    <v>Powered by Refinitiv</v>
    <v>0</v>
    <v>GOLAR LNG LIMITED (XNAS:GLNG)</v>
    <v>2</v>
    <v>3</v>
    <v>Finance</v>
    <v>4</v>
    <v>56.814999999999998</v>
    <v>35.020000000000003</v>
    <v>3.6999999999999998E-2</v>
    <v>-1.4</v>
    <v>-2.6270999999999999E-2</v>
    <v>USD</v>
    <v>Golar LNG Limited designs, owns and operates marine infrastructure for the liquefaction of natural gas and the regasification, storage and offloading of liquefied natural gas (LNG). Its fleet consists of two floating liquefaction natural gas vessels (FLNGs). The Company’s segments include FLNG, Corporate and Other, and Shipping. The FLNG segment covers operations of FLNG vessels and projects. It converts LNG carriers into FLNG vessels or builds new ones and contracts them to customers. This segment includes vessels such as FLNG Hilli, FLNG Gimi, and MKII FLNG. The Shipping segment focuses on the operations of transportation of LNG carriers. The Corporate and Other segment includes administrative tasks and ship operation and maintenance services. It also provides FLNG commercial, operational and technical support, crew management services and supervision, corporate secretarial, accounting, and treasury services. It operates in Bermuda, the United Kingdom, Norway, Cameroon, and Croatia.</v>
    <v>500</v>
    <v>Nasdaq Stock Market</v>
    <v>XNAS</v>
    <v>XNAS</v>
    <v>2ND FLOOR, S.E. PEARMAN BUILDING 9 PAR-LA-VILLE ROAD, HM 11 BM</v>
    <v>52.4</v>
    <v>Freight &amp; Logistics Services</v>
    <v>Stock</v>
    <v>46129.796385185153</v>
    <v>726</v>
    <v>50.68</v>
    <v>5271468777</v>
    <v>GOLAR LNG LIMITED</v>
    <v>GOLAR LNG LIMITED</v>
    <v>52.4</v>
    <v>85.910600000000002</v>
    <v>53.29</v>
    <v>51.89</v>
    <v>101589300</v>
    <v>GLNG</v>
    <v>GOLAR LNG LIMITED (XNAS:GLNG)</v>
    <v>1061820</v>
    <v>2702798</v>
    <v>2001</v>
  </rv>
  <rv s="2">
    <v>727</v>
  </rv>
  <rv s="0">
    <v>https://www.bing.com/financeapi/forcetrigger?t=a1ulw7&amp;q=XNYS%3aHESM&amp;form=skydnc</v>
    <v>Learn more on Bing</v>
  </rv>
  <rv s="1">
    <v>en-US</v>
    <v>a1ulw7</v>
    <v>268435456</v>
    <v>1</v>
    <v>Powered by Refinitiv</v>
    <v>0</v>
    <v>HESS MIDSTREAM LP (XNYS:HESM)</v>
    <v>2</v>
    <v>3</v>
    <v>Finance</v>
    <v>4</v>
    <v>44.14</v>
    <v>31.63</v>
    <v>0.52249999999999996</v>
    <v>-0.03</v>
    <v>-7.9409999999999995E-4</v>
    <v>USD</v>
    <v>Hess Midstream LP is a midstream company that owns, operates, develops and acquires a diverse set of midstream assets to provide services to the Company and third-party customers. It owns oil, gas and produces water handling assets that are located in the Bakken and Three Forks Shale plays in the Williston Basin area of North Dakota. Its gathering segment includes Hess North Dakota Pipeline Operations LP and Hess Water Services Holdings LLC, which owns natural gas gathering and compression, crude oil gathering, and produced water gathering and disposal. Its processing and storage segment includes Hess TGP Operations LP and Hess Mentor Storage Holdings LLC, which owns Tioga gas plant, an equity investment in LM4 Joint Venture, and mentor storage terminal. Its terminaling and export segment includes Hess North Dakota Export Logistics Operations LP, which owns Ramberg Terminal Facility, Tioga Rail Terminal, Crude Oil Rail Cars, Johnson's Corner Header System, and other DAPL connections.</v>
    <v>195</v>
    <v>New York Stock Exchange</v>
    <v>XNYS</v>
    <v>XNYS</v>
    <v>1501 Mckinney Street, HOUSTON, TX, 77010 US</v>
    <v>37.79</v>
    <v>Oil &amp; Gas Related Equipment and Services</v>
    <v>Stock</v>
    <v>46129.796345578128</v>
    <v>729</v>
    <v>36.94</v>
    <v>7794854050</v>
    <v>HESS MIDSTREAM LP</v>
    <v>HESS MIDSTREAM LP</v>
    <v>37.450000000000003</v>
    <v>13.196999999999999</v>
    <v>37.78</v>
    <v>37.75</v>
    <v>206486200</v>
    <v>HESM</v>
    <v>HESS MIDSTREAM LP (XNYS:HESM)</v>
    <v>1557501</v>
    <v>1546497</v>
    <v>2019</v>
  </rv>
  <rv s="2">
    <v>730</v>
  </rv>
  <rv s="0">
    <v>https://www.bing.com/financeapi/forcetrigger?t=a1vm6h&amp;q=XNYS%3aINSW&amp;form=skydnc</v>
    <v>Learn more on Bing</v>
  </rv>
  <rv s="1">
    <v>en-US</v>
    <v>a1vm6h</v>
    <v>268435456</v>
    <v>1</v>
    <v>Powered by Refinitiv</v>
    <v>0</v>
    <v>International Seaways, Inc. (XNYS:INSW)</v>
    <v>2</v>
    <v>3</v>
    <v>Finance</v>
    <v>4</v>
    <v>78.510000000000005</v>
    <v>31.49</v>
    <v>-0.13950000000000001</v>
    <v>1.23</v>
    <v>1.6263E-2</v>
    <v>USD</v>
    <v>International Seaways, Inc. is a tanker company engaged in providing energy transportation services for crude oil and petroleum products in international flag markets. The Company operates through two segments: Crude Tankers and Product Carriers. The Crude Tankers segment is made up of a fleet of VLCCs, Suezmaxes, and Aframaxes engaged in the worldwide transportation of crude oil. This segment also includes its Crude Tankers Lightering business through which it provides ship-to-ship (STS) lightering support services and full-service STS lightering to customers in the United States Gulf (USG), United States Pacific, Grand Bahama, and Panama regions. The Product Carriers segment consists of a fleet of MRs, LR1 product carriers, and an LR2 product carrier engaged in the worldwide transportation of refined petroleum products. It owns and operates a fleet of about 84 vessels, including 11 VLCCs, 13 Suezmaxes, five Aframaxes/LR2s, 14 LR1s (including six new buildings), and 41 MR tankers.</v>
    <v>2763</v>
    <v>New York Stock Exchange</v>
    <v>XNYS</v>
    <v>XNYS</v>
    <v>600 3rd Ave Fl 39, NEW YORK, NY, 10016-2026 US</v>
    <v>78.39</v>
    <v>Oil &amp; Gas Related Equipment and Services</v>
    <v>Stock</v>
    <v>46129.796330659374</v>
    <v>732</v>
    <v>74.92</v>
    <v>3799000724</v>
    <v>International Seaways, Inc.</v>
    <v>International Seaways, Inc.</v>
    <v>77.284999999999997</v>
    <v>12.342000000000001</v>
    <v>75.63</v>
    <v>76.86</v>
    <v>49427540</v>
    <v>INSW</v>
    <v>International Seaways, Inc. (XNYS:INSW)</v>
    <v>340023</v>
    <v>534280</v>
    <v>1999</v>
  </rv>
  <rv s="2">
    <v>733</v>
  </rv>
  <rv s="0">
    <v>https://www.bing.com/financeapi/forcetrigger?t=a1wkbh&amp;q=XNYS%3aKMI&amp;form=skydnc</v>
    <v>Learn more on Bing</v>
  </rv>
  <rv s="1">
    <v>en-US</v>
    <v>a1wkbh</v>
    <v>268435456</v>
    <v>1</v>
    <v>Powered by Refinitiv</v>
    <v>0</v>
    <v>KINDER MORGAN, INC. (XNYS:KMI)</v>
    <v>2</v>
    <v>3</v>
    <v>Finance</v>
    <v>4</v>
    <v>34.725999999999999</v>
    <v>25.425000000000001</v>
    <v>0.57179999999999997</v>
    <v>0.1948</v>
    <v>6.1279999999999998E-3</v>
    <v>USD</v>
    <v>Kinder Morgan, Inc. is an energy infrastructure company. The Company owns an interest in or operates approximately 79,000 miles of pipelines and 139 terminals. Its Natural Gas Pipelines segment includes ownership and operation of interstate and intrastate natural gas pipeline and storage systems and natural gas gathering systems and natural gas processing and treating facilities. Its Products Pipelines segment includes ownership and operation of refined petroleum products, crude oil and condensate pipelines that primarily deliver, among other products, gasoline, diesel and jet fuel, crude oil and condensate to various markets, plus the ownership and/or operation of associated product terminals and petroleum pipeline transmix facilities. Its Terminals segment includes ownership and/or operation of liquid and bulk terminal facilities and Jones Act-qualified tankers. Its CO2 segment is engaged in the production, transportation and marketing of CO2 to oil fields.</v>
    <v>11028</v>
    <v>New York Stock Exchange</v>
    <v>XNYS</v>
    <v>XNYS</v>
    <v>1001 Louisiana Street, Suite 1000, HOUSTON, TX, 77002 US</v>
    <v>31.995000000000001</v>
    <v>Oil &amp; Gas Related Equipment and Services</v>
    <v>Stock</v>
    <v>46129.795749375</v>
    <v>735</v>
    <v>30.9206</v>
    <v>71160390751</v>
    <v>KINDER MORGAN, INC.</v>
    <v>KINDER MORGAN, INC.</v>
    <v>31</v>
    <v>23.394400000000001</v>
    <v>31.79</v>
    <v>31.9848</v>
    <v>2224819000</v>
    <v>KMI</v>
    <v>KINDER MORGAN, INC. (XNYS:KMI)</v>
    <v>7627885</v>
    <v>13620563</v>
    <v>2006</v>
  </rv>
  <rv s="2">
    <v>736</v>
  </rv>
  <rv s="0">
    <v>https://www.bing.com/financeapi/forcetrigger?t=a1wdrw&amp;q=XNAS%3aKNTK&amp;form=skydnc</v>
    <v>Learn more on Bing</v>
  </rv>
  <rv s="1">
    <v>en-US</v>
    <v>a1wdrw</v>
    <v>268435456</v>
    <v>1</v>
    <v>Powered by Refinitiv</v>
    <v>0</v>
    <v>KINETIK HOLDINGS INC. (XNYS:KNTK)</v>
    <v>2</v>
    <v>3</v>
    <v>Finance</v>
    <v>4</v>
    <v>49.55</v>
    <v>31.33</v>
    <v>0.58699999999999997</v>
    <v>-0.7</v>
    <v>-1.4774000000000001E-2</v>
    <v>USD</v>
    <v>Kinetik Holdings Inc. is an integrated Permian-to-Gulf Coast midstream company operating in the Delaware Basin. It offers comprehensive gathering, transportation, compression, processing and treating services for companies that produce natural gas, natural gas liquids, crude oil and water. Its segments include Midstream Logistics and Pipeline Transportation. The Midstream Logistics segment operates under three streams: gas gathering and processing, crude oil gathering, stabilization and storage services, and produced water gathering and disposal. The Midstream Logistics segment provides gas gathering and processing services with over 3,900 miles of low and high-pressure steel pipeline located throughout the Delaware Basin, including over 2,300 miles of gas pipeline. The Pipeline Transportation segment consists of equity investment interests in three Permian Basin pipelines that access various points along the United States Gulf Coast, Kinetik NGL Pipeline and Delaware Link Pipeline.</v>
    <v>500</v>
    <v>New York Stock Exchange</v>
    <v>XNYS</v>
    <v>XNYS</v>
    <v>2700 Post Oak Blvd., Suite 300, HOUSTON, TX, 77056 US</v>
    <v>46.914999999999999</v>
    <v>Oil &amp; Gas Related Equipment and Services</v>
    <v>Stock</v>
    <v>46129.796280786715</v>
    <v>738</v>
    <v>45.77</v>
    <v>7578955464</v>
    <v>KINETIK HOLDINGS INC.</v>
    <v>KINETIK HOLDINGS INC.</v>
    <v>46.69</v>
    <v>18.0427</v>
    <v>47.38</v>
    <v>46.68</v>
    <v>162359800</v>
    <v>KNTK</v>
    <v>KINETIK HOLDINGS INC. (XNYS:KNTK)</v>
    <v>645962</v>
    <v>1057191</v>
    <v>2016</v>
  </rv>
  <rv s="2">
    <v>739</v>
  </rv>
  <rv s="0">
    <v>https://www.bing.com/financeapi/forcetrigger?t=a1x1ec&amp;q=XNYS%3aLNG&amp;form=skydnc</v>
    <v>Learn more on Bing</v>
  </rv>
  <rv s="1">
    <v>en-US</v>
    <v>a1x1ec</v>
    <v>268435456</v>
    <v>1</v>
    <v>Powered by Refinitiv</v>
    <v>0</v>
    <v>CHENIERE ENERGY, INC. (XNYS:LNG)</v>
    <v>2</v>
    <v>3</v>
    <v>Finance</v>
    <v>4</v>
    <v>300.89</v>
    <v>186.20009999999999</v>
    <v>5.45E-2</v>
    <v>-11.477499999999999</v>
    <v>-4.3684000000000001E-2</v>
    <v>USD</v>
    <v>Cheniere Energy, Inc. is the producer and exporter of liquefied natural gas (LNG) in the United States. The Company provides clean and secure LNG to integrated energy companies, utilities, and energy trading companies worldwide. It operates two natural gas liquefaction and export facilities at Sabine Pass, Louisiana (Sabine Pass LNG Terminal) and near Corpus Christi, Texas (Corpus Christi LNG Terminal). Sabine Pass LNG Terminal, which has natural gas liquefaction facilities consisting of six operational trains, for a total production capacity of approximately 30 million tons per annum (mtpa) of LNG (the SPL Project). Corpus Christi LNG Terminal near Corpus Christi, Texas, consists of three trains for a total production capacity of approximately 15 mtpa of LNG, three LNG storage tanks and two marine berths. It also owns and operates a 94-mile natural gas supply pipeline that interconnects the Sabine Pass LNG Terminal with several large interstate and intrastate pipelines.</v>
    <v>1717</v>
    <v>New York Stock Exchange</v>
    <v>XNYS</v>
    <v>XNYS</v>
    <v>845 Texas Avenue, Suite 1250, HOUSTON, TX, 77002 US</v>
    <v>255</v>
    <v>Oil &amp; Gas Related Equipment and Services</v>
    <v>Stock</v>
    <v>46129.79638895781</v>
    <v>741</v>
    <v>246.435</v>
    <v>52799522836</v>
    <v>CHENIERE ENERGY, INC.</v>
    <v>CHENIERE ENERGY, INC.</v>
    <v>253.49</v>
    <v>10.3095</v>
    <v>262.74</v>
    <v>251.26249999999999</v>
    <v>210136900</v>
    <v>LNG</v>
    <v>CHENIERE ENERGY, INC. (XNYS:LNG)</v>
    <v>3090221</v>
    <v>3779011</v>
    <v>1983</v>
  </rv>
  <rv s="2">
    <v>742</v>
  </rv>
  <rv s="0">
    <v>https://www.bing.com/financeapi/forcetrigger?t=a1x377&amp;q=XNYS%3aLPG&amp;form=skydnc</v>
    <v>Learn more on Bing</v>
  </rv>
  <rv s="1">
    <v>en-US</v>
    <v>a1x377</v>
    <v>268435456</v>
    <v>1</v>
    <v>Powered by Refinitiv</v>
    <v>0</v>
    <v>Dorian LPG Ltd. (XNYS:LPG)</v>
    <v>2</v>
    <v>3</v>
    <v>Finance</v>
    <v>4</v>
    <v>38.4</v>
    <v>18.447900000000001</v>
    <v>0.65969999999999995</v>
    <v>1.04</v>
    <v>2.9529E-2</v>
    <v>USD</v>
    <v>Dorian LPG Ltd. is a liquefied petroleum gas shipping company. The Company is the owner and operator of modern very large gas carriers (VLGCs) that transport liquefied petroleum gas globally. Its fleet of approximately 25 VLGCs includes twenty ECO VLGCs, four dual-fuel ECO VLGCs, and one modern VLGC. It provides in-house commercial services for all of its vessels, including its vessels deployed in the Helios Pool. It also provides in-house technical management services for all of its vessels, including its vessels deployed in the Helios Pool. It has operations in Stamford, Connecticut, United States; Copenhagen, Denmark, and Athens, Greece. Its subsidiaries include Dorian LPG Management Corp., Dorian LPG Finance LLC, Dorian LPG (USA) LLC, Dorian LPG (DK) ApS and others.</v>
    <v>93</v>
    <v>New York Stock Exchange</v>
    <v>XNYS</v>
    <v>XNYS</v>
    <v>27 Signal Road, STAMFORD, CT, 06902 US</v>
    <v>36.68</v>
    <v>Oil &amp; Gas Related Equipment and Services</v>
    <v>Stock</v>
    <v>46129.795653668749</v>
    <v>744</v>
    <v>35.210099999999997</v>
    <v>1549901066</v>
    <v>Dorian LPG Ltd.</v>
    <v>Dorian LPG Ltd.</v>
    <v>35.61</v>
    <v>12.7964</v>
    <v>35.22</v>
    <v>36.26</v>
    <v>42744100</v>
    <v>LPG</v>
    <v>Dorian LPG Ltd. (XNYS:LPG)</v>
    <v>464582</v>
    <v>496322</v>
    <v>2013</v>
  </rv>
  <rv s="2">
    <v>745</v>
  </rv>
  <rv s="0">
    <v>https://www.bing.com/financeapi/forcetrigger?t=bot5cw&amp;q=XNAS%3aNFE&amp;form=skydnc</v>
    <v>Learn more on Bing</v>
  </rv>
  <rv s="1">
    <v>en-US</v>
    <v>bot5cw</v>
    <v>268435456</v>
    <v>1</v>
    <v>Powered by Refinitiv</v>
    <v>0</v>
    <v>NEW FORTRESS ENERGY INC. (XNAS:NFE)</v>
    <v>2</v>
    <v>3</v>
    <v>Finance</v>
    <v>4</v>
    <v>7.3650000000000002</v>
    <v>0.55500000000000005</v>
    <v>1.3129</v>
    <v>-2.3599999999999999E-2</v>
    <v>-3.4286999999999998E-2</v>
    <v>USD</v>
    <v>New Fortress Energy Inc. is a global energy infrastructure company. The Company owns and operates natural gas and liquefied natural gas (LNG) infrastructure and an integrated fleet of ships and logistics assets to deliver turnkey energy solutions to global markets. Its segments include Terminals and Infrastructure, and Ships. The Terminals and Infrastructure segment includes the entire production and delivery chain from natural gas procurement and liquefaction to logistics, shipping, facilities and conversion or development of natural gas-fired power generation. The Company sources LNG from long-term supply agreements with third-party suppliers. The Terminals and Infrastructure segment includes all terminal operations in Puerto Rico, Mexico and Brazil, as well as vessels utilized in its terminal or logistics operations. The Ships segment includes certain vessels which are chartered under long-term arrangements to third parties and are part of the Energos Formation Transaction.</v>
    <v>699</v>
    <v>Nasdaq Stock Market</v>
    <v>XNAS</v>
    <v>XNAS</v>
    <v>111 W 19th St, NEW YORK, NY, 10011-4115 US</v>
    <v>0.71540000000000004</v>
    <v>Natural Gas Utilities</v>
    <v>Stock</v>
    <v>46129.796377580467</v>
    <v>747</v>
    <v>0.66200000000000003</v>
    <v>189861318</v>
    <v>NEW FORTRESS ENERGY INC.</v>
    <v>NEW FORTRESS ENERGY INC.</v>
    <v>0.69879999999999998</v>
    <v>0</v>
    <v>0.68830000000000002</v>
    <v>0.66469999999999996</v>
    <v>285634600</v>
    <v>NFE</v>
    <v>NEW FORTRESS ENERGY INC. (XNAS:NFE)</v>
    <v>7409308</v>
    <v>18901395</v>
    <v>2018</v>
  </rv>
  <rv s="2">
    <v>748</v>
  </rv>
  <rv s="0">
    <v>https://www.bing.com/financeapi/forcetrigger?t=a1yvm7&amp;q=XNYS%3aNVGS&amp;form=skydnc</v>
    <v>Learn more on Bing</v>
  </rv>
  <rv s="1">
    <v>en-US</v>
    <v>a1yvm7</v>
    <v>268435456</v>
    <v>1</v>
    <v>Powered by Refinitiv</v>
    <v>0</v>
    <v>NAVIGATOR HOLDINGS LTD. (XNYS:NVGS)</v>
    <v>2</v>
    <v>3</v>
    <v>Finance</v>
    <v>4</v>
    <v>21.36</v>
    <v>12.0404</v>
    <v>0.3972</v>
    <v>0.33</v>
    <v>1.6345000000000002E-2</v>
    <v>USD</v>
    <v>Navigator Holdings Ltd. is a United Kingdom-based owner and operator of liquefied gas carriers. The Company provides international and regional seaborne transportation services of petrochemical gases, liquefied petroleum gas (LPG) and ammonia for energy companies, industrial users, and commodity traders. The Company also owns a 50% share in an ethylene export marine terminal at Morgan’s Point, Texas on the Houston Ship Channel, United States. The Company owns and operates 59 semi- or fully refrigerated liquefied gas carriers each having a cargo capacity of between 3,770 cubic meters (cbm) and 38,000 cbm, of which 28 were ethylene and ethane-capable vessels. These gases are transported in liquefied form, by applying cooling and/or pressure, to reduce volume by up to 900 times depending on the cargo, making their transportation more efficient and economical. Its services include Maritime Logistics, and Ship Shore Infrastructure, among others.</v>
    <v>175</v>
    <v>New York Stock Exchange</v>
    <v>XNYS</v>
    <v>XNYS</v>
    <v>10 Bressenden Place, LONDON, SW1E 5DH GB</v>
    <v>20.614999999999998</v>
    <v>Oil &amp; Gas Related Equipment and Services</v>
    <v>Stock</v>
    <v>46129.796264385936</v>
    <v>750</v>
    <v>20.05</v>
    <v>1338939028</v>
    <v>NAVIGATOR HOLDINGS LTD.</v>
    <v>NAVIGATOR HOLDINGS LTD.</v>
    <v>20.190000000000001</v>
    <v>13.625500000000001</v>
    <v>20.190000000000001</v>
    <v>20.52</v>
    <v>65250440</v>
    <v>NVGS</v>
    <v>NAVIGATOR HOLDINGS LTD. (XNYS:NVGS)</v>
    <v>250133</v>
    <v>560202</v>
    <v>1997</v>
  </rv>
  <rv s="2">
    <v>751</v>
  </rv>
  <rv s="0">
    <v>https://www.bing.com/financeapi/forcetrigger?t=a1z6nm&amp;q=XNYS%3aOKE&amp;form=skydnc</v>
    <v>Learn more on Bing</v>
  </rv>
  <rv s="1">
    <v>en-US</v>
    <v>a1z6nm</v>
    <v>268435456</v>
    <v>1</v>
    <v>Powered by Refinitiv</v>
    <v>0</v>
    <v>ONEOK, INC. (XNYS:OKE)</v>
    <v>2</v>
    <v>3</v>
    <v>Finance</v>
    <v>4</v>
    <v>95.3</v>
    <v>64.02</v>
    <v>0.74029999999999996</v>
    <v>-1.51</v>
    <v>-1.7721000000000001E-2</v>
    <v>USD</v>
    <v>ONEOK, Inc. is a midstream operator that provides gathering, processing, fractionation, transportation, storage and marine export services. Its segments include Natural Gas Gathering and Processing; Natural Gas Liquids; Natural Gas Pipelines, and Refined Products and Crude. The Natural Gas Gathering and Processing segment provides midstream services to producers in the Rocky Mountain region, the Mid-Continent region, and the Permian Basin region. The Natural Gas Liquids segment gathers, treats, fractionates and transports natural gas liquids (NGLs) and stores, markets and distributes Purity NGLs. It provides midstream services to producers of NGLs in the Rocky Mountain region, Mid-Continent region, Permian Basin and Gulf Coast region and delivers those products to the market. The Natural Gas Pipelines segment transports, stores and markets natural gas. The Refined Products and Crude segment gathers, transports, stores, distributes, blends and markets Refined Products and crude oil.</v>
    <v>6326</v>
    <v>New York Stock Exchange</v>
    <v>XNYS</v>
    <v>XNYS</v>
    <v>100 W 5th St, TULSA, OK, 74103 US</v>
    <v>83.76</v>
    <v>Oil &amp; Gas Related Equipment and Services</v>
    <v>Stock</v>
    <v>46129.795777175779</v>
    <v>753</v>
    <v>81.25</v>
    <v>52733561220</v>
    <v>ONEOK, INC.</v>
    <v>ONEOK, INC.</v>
    <v>82.71</v>
    <v>15.4613</v>
    <v>85.21</v>
    <v>83.7</v>
    <v>630030600</v>
    <v>OKE</v>
    <v>ONEOK, INC. (XNYS:OKE)</v>
    <v>3214793</v>
    <v>5140962</v>
    <v>1997</v>
  </rv>
  <rv s="2">
    <v>754</v>
  </rv>
  <rv s="0">
    <v>https://www.bing.com/financeapi/forcetrigger?t=a1zfyc&amp;q=XNAS%3aPAGP&amp;form=skydnc</v>
    <v>Learn more on Bing</v>
  </rv>
  <rv s="13">
    <v>en-US</v>
    <v>a1zfyc</v>
    <v>268435456</v>
    <v>1</v>
    <v>Powered by Refinitiv</v>
    <v>32</v>
    <v>PLAINS GP HOLDINGS, L.P (XNAS:PAGP)</v>
    <v>2</v>
    <v>33</v>
    <v>Finance</v>
    <v>4</v>
    <v>24.754999999999999</v>
    <v>16.684999999999999</v>
    <v>0.69520000000000004</v>
    <v>-0.47499999999999998</v>
    <v>-2.0369000000000002E-2</v>
    <v>USD</v>
    <v>Plains GP Holdings, L.P. through Plains All American Pipeline, L.P. (PAA), owns and operates midstream energy infrastructure and provides logistics services for crude oil and natural gas liquids (NGL). The Company operates through two segments: Crude Oil and NGL. The Crude Oil segment operations generally consist of gathering and transporting crude oil using pipelines (including gathering systems), trucks, and at times on barges or railcars, in addition to providing terminalling, storage and other related services utilizing its integrated assets across the United States and Canada. The NGL segment operations involve natural gas processing and NGL fractionation, storage, transportation and terminalling. The NGL segment is engaged in providing gathering, fractionation, storage, and/or terminalling services to third-party customers, extracting NGL mix from the gas stream processed at its Empress straddle plant facility as well as acquiring NGL mix.</v>
    <v>4200</v>
    <v>Nasdaq Stock Market</v>
    <v>XNAS</v>
    <v>XNAS</v>
    <v>Suite 1600, 333 Clay St, HOUSTON, TX, 77002 US</v>
    <v>23.004999999999999</v>
    <v>Oil &amp; Gas Related Equipment and Services</v>
    <v>Stock</v>
    <v>46129.796371064062</v>
    <v>756</v>
    <v>22.6</v>
    <v>PLAINS GP HOLDINGS, L.P</v>
    <v>PLAINS GP HOLDINGS, L.P</v>
    <v>22.99</v>
    <v>26.013400000000001</v>
    <v>23.32</v>
    <v>22.844999999999999</v>
    <v>197743600</v>
    <v>PAGP</v>
    <v>PLAINS GP HOLDINGS, L.P (XNAS:PAGP)</v>
    <v>2026251</v>
    <v>1870905</v>
    <v>2013</v>
  </rv>
  <rv s="2">
    <v>757</v>
  </rv>
  <rv s="0">
    <v>https://www.bing.com/financeapi/forcetrigger?t=a22sw7&amp;q=XNYS%3aSFL&amp;form=skydnc</v>
    <v>Learn more on Bing</v>
  </rv>
  <rv s="1">
    <v>en-US</v>
    <v>a22sw7</v>
    <v>268435456</v>
    <v>1</v>
    <v>Powered by Refinitiv</v>
    <v>0</v>
    <v>SFL CORPORATION LTD. (XNYS:SFL)</v>
    <v>2</v>
    <v>3</v>
    <v>Finance</v>
    <v>4</v>
    <v>11.28</v>
    <v>6.73</v>
    <v>0.43230000000000002</v>
    <v>0.17</v>
    <v>1.5596E-2</v>
    <v>USD</v>
    <v>SFL Corporation Ltd. is a Bermuda-based company, which is primarily engaged in the ownership and operation of vessels and offshore related assets, and involved in the charter, purchase, and sale of assets. The Company is involved in ship ownership and chartering, with a diversified asset base across maritime, shipping, and offshore sectors. Its assets include approximately 18 tankers, 15 dry bulk carriers, 29 container vessels, two drilling rigs, and seven car carriers. Its vessels include SFL Yangtze, SFL Yukon, SFL Sara, SFL Kate, SFL Humber, SFL Hudson, Arabian Sea, Thor Highway, Odin Highway, Maersk Pelepas, Maersk Phuket Maersk, Linus, SFL Puma, SFL Panther, Semi-submersible, SFL Albany, SFL Fraser, among others. It also holds partial ownership in approximately four leased-in container vessels. Its subsidiaries include SFL Management AS, SFL UK Management Ltd, SFL Management (Bermuda) Limited, SFL Management (Singapore) Pte. Ltd., among others.</v>
    <v>24</v>
    <v>New York Stock Exchange</v>
    <v>XNYS</v>
    <v>XNYS</v>
    <v>PO Box HM 1593, Par-la-Ville Place, 14 Par-la-Ville Road, HAMILTON, HM 08 BM</v>
    <v>11.115</v>
    <v>Oil &amp; Gas Related Equipment and Services</v>
    <v>Stock</v>
    <v>46129.795760173438</v>
    <v>759</v>
    <v>10.795</v>
    <v>1626301449</v>
    <v>SFL CORPORATION LTD.</v>
    <v>SFL CORPORATION LTD.</v>
    <v>10.93</v>
    <v>0</v>
    <v>10.9</v>
    <v>11.07</v>
    <v>146910700</v>
    <v>SFL</v>
    <v>SFL CORPORATION LTD. (XNYS:SFL)</v>
    <v>654586</v>
    <v>1393153</v>
    <v>2003</v>
  </rv>
  <rv s="2">
    <v>760</v>
  </rv>
  <rv s="0">
    <v>https://www.bing.com/financeapi/forcetrigger?t=a249u2&amp;q=XNYS%3aTK&amp;form=skydnc</v>
    <v>Learn more on Bing</v>
  </rv>
  <rv s="1">
    <v>en-US</v>
    <v>a249u2</v>
    <v>268435456</v>
    <v>1</v>
    <v>Powered by Refinitiv</v>
    <v>0</v>
    <v>TEEKAY CORPORATION LTD. (XNYS:TK)</v>
    <v>2</v>
    <v>3</v>
    <v>Finance</v>
    <v>4</v>
    <v>13.76</v>
    <v>5.6534000000000004</v>
    <v>8.5699999999999998E-2</v>
    <v>0.43009999999999998</v>
    <v>3.4054000000000001E-2</v>
    <v>USD</v>
    <v>Teekay Corporation Ltd. is a marine energy transportation company. The Company is a provider of international crude oil, marine transportation, and other marine services. Its marine services business in Australia provides operations, supply, maintenance and engineering support, and crewing and training services, primarily under long-term contracts with the Commonwealth of Australia for ten Australian government-owned vessels. It also provides crewing services for a third party-owned Floating Production Storage and Offloading (FPSO) unit in Western Australia. It provides vessel operation services for various vessels under contract with the Australian Government: seven vessels managed under the Defense Marine Support Services Program contract and Australian Border Force Cutter Ocean Shield. It operates mid-sized tankers, including suezmax, aframax, and long range two (LR2) vessels. Its services include commercial management, fuel services, and lightering and ship-to-ship services.</v>
    <v>1800</v>
    <v>New York Stock Exchange</v>
    <v>XNYS</v>
    <v>XNYS</v>
    <v>2nd Floor, Swan Building, 26 Victoria Street,, HAMILTON, HM 12 BM</v>
    <v>13.154999999999999</v>
    <v>Oil &amp; Gas Related Equipment and Services</v>
    <v>Stock</v>
    <v>46129.795903853905</v>
    <v>762</v>
    <v>12.431900000000001</v>
    <v>1133336279</v>
    <v>TEEKAY CORPORATION LTD.</v>
    <v>TEEKAY CORPORATION LTD.</v>
    <v>12.755000000000001</v>
    <v>14.618399999999999</v>
    <v>12.63</v>
    <v>13.0601</v>
    <v>86778530</v>
    <v>TK</v>
    <v>TEEKAY CORPORATION LTD. (XNYS:TK)</v>
    <v>434290</v>
    <v>556968</v>
    <v>2024</v>
  </rv>
  <rv s="2">
    <v>763</v>
  </rv>
  <rv s="0">
    <v>https://www.bing.com/financeapi/forcetrigger?t=a24cur&amp;q=XNYS%3aTNK&amp;form=skydnc</v>
    <v>Learn more on Bing</v>
  </rv>
  <rv s="1">
    <v>en-US</v>
    <v>a24cur</v>
    <v>268435456</v>
    <v>1</v>
    <v>Powered by Refinitiv</v>
    <v>0</v>
    <v>Teekay Tankers Ltd. (XNYS:TNK)</v>
    <v>2</v>
    <v>3</v>
    <v>Finance</v>
    <v>4</v>
    <v>82.24</v>
    <v>37.188499999999998</v>
    <v>-0.26319999999999999</v>
    <v>1.5349999999999999</v>
    <v>2.0628999999999998E-2</v>
    <v>USD</v>
    <v>Teekay Tankers Ltd. is a Bermuda-based company. The Company's primary business is to own and operate crude oil and refined product. operates mid-sized tankers. In addition, to its core business, the Company also provide STS support services, along with its tanker commercial management operations. The Company owns a fleet of approximately 42 double-hull tankers, including 24 Supermax tankers,18 Aframax/LR2 tankers, and has six time chartered-in tankers. Its vessels are typically employed through a mix of spot tanker market trading and short- or medium-term fixed-rate time charter contracts. The Company also owns a crude carrier (VLCC) through a joint venture. It owns a ship-to-ship transfer business that performs full-service lightering and lightering support operations in the United States, Gulf, and Caribbean.</v>
    <v>0</v>
    <v>New York Stock Exchange</v>
    <v>XNYS</v>
    <v>XNYS</v>
    <v>2Nd Floor, Swan Building,, 26 Victoria Street,, HAMILTON, HM12 BM</v>
    <v>77.234999999999999</v>
    <v>Oil &amp; Gas Related Equipment and Services</v>
    <v>Stock</v>
    <v>46129.795877024997</v>
    <v>765</v>
    <v>73.61</v>
    <v>2631027947</v>
    <v>Teekay Tankers Ltd.</v>
    <v>Teekay Tankers Ltd.</v>
    <v>76.325000000000003</v>
    <v>7.5232999999999999</v>
    <v>74.41</v>
    <v>75.944999999999993</v>
    <v>34643860</v>
    <v>TNK</v>
    <v>Teekay Tankers Ltd. (XNYS:TNK)</v>
    <v>467026</v>
    <v>578082</v>
    <v>2024</v>
  </rv>
  <rv s="2">
    <v>766</v>
  </rv>
  <rv s="0">
    <v>https://www.bing.com/financeapi/forcetrigger?t=a24e3m&amp;q=XNAS%3aTOPS&amp;form=skydnc</v>
    <v>Learn more on Bing</v>
  </rv>
  <rv s="1">
    <v>en-US</v>
    <v>a24e3m</v>
    <v>268435456</v>
    <v>1</v>
    <v>Powered by Refinitiv</v>
    <v>0</v>
    <v>TOP SHIPS INC. (XNYS:TOPS)</v>
    <v>2</v>
    <v>3</v>
    <v>Finance</v>
    <v>4</v>
    <v>10.3254</v>
    <v>2.8605</v>
    <v>2.5203000000000002</v>
    <v>1.9900000000000001E-2</v>
    <v>6.633E-3</v>
    <v>USD</v>
    <v>Top Ships Inc is a Greece-based international provider of worldwide oil, petroleum products, and chemicals transportation services. The Company owns and operates eco tanker vessels focusing on the transportation of crude oil, petroleum products (clean and dirty), and bulk liquid chemicals. The Company’s fleet consists of 3 product/chemical MR2 tankers of approximately 50,000 deadweight tonnage (dwt) each, namely ECO MARINA DEL REY, ECO YOSEMITE PARK, and ECO JOSHUA PARK; 5 crude oil Suezmax tankers of approximately 157,000 dwt each, namely ECO BEL AIR, ECO BEVERLY HILLS, ECO WEST COAST, ECO MALIBU, and ECO OCEANO CA, as well as 2 crude oil VLCC tankers of approximately 300,000 dwt each, namely JULIUS CAESAR and LEGIO X EQUESTRIS.</v>
    <v>1</v>
    <v>New York Stock Exchange</v>
    <v>XNYS</v>
    <v>XNYS</v>
    <v>20. Iouliou Kairasa str., PAIANIA, ATTIKI, 190 02 GR</v>
    <v>3.07</v>
    <v>Freight &amp; Logistics Services</v>
    <v>Stock</v>
    <v>46129.792947187503</v>
    <v>768</v>
    <v>2.9622000000000002</v>
    <v>16399627</v>
    <v>TOP SHIPS INC.</v>
    <v>TOP SHIPS INC.</v>
    <v>3.01</v>
    <v>1.3136000000000001</v>
    <v>3</v>
    <v>3.0198999999999998</v>
    <v>5430520</v>
    <v>TOPS</v>
    <v>TOP SHIPS INC. (XNYS:TOPS)</v>
    <v>92977</v>
    <v>81714</v>
    <v>2000</v>
  </rv>
  <rv s="2">
    <v>769</v>
  </rv>
  <rv s="0">
    <v>https://www.bing.com/financeapi/forcetrigger?t=a24gur&amp;q=XNYS%3aTRGP&amp;form=skydnc</v>
    <v>Learn more on Bing</v>
  </rv>
  <rv s="1">
    <v>en-US</v>
    <v>a24gur</v>
    <v>268435456</v>
    <v>1</v>
    <v>Powered by Refinitiv</v>
    <v>0</v>
    <v>TARGA RESOURCES CORP. (XNYS:TRGP)</v>
    <v>2</v>
    <v>3</v>
    <v>Finance</v>
    <v>4</v>
    <v>253.87</v>
    <v>144.13999999999999</v>
    <v>0.72350000000000003</v>
    <v>-3.67</v>
    <v>-1.5304E-2</v>
    <v>USD</v>
    <v>Targa Resources Corp. is a provider of midstream services in North America. The Company owns, operates, acquires and develops a diversified portfolio of complementary domestic midstream infrastructure assets and delivers energy across the United States. The Company is engaged in the business of gathering, compressing, treating, processing, transporting, and purchasing and selling natural gas; transporting, storing, fractionating, treating, and purchasing and selling natural gas liquids (NGLs) and NGL products, including services to liquefied petroleum gas (LPG) exporters; and gathering, storing, terminaling, and purchasing and selling crude oil. Its segments are Gathering and Processing, and Logistics and Transportation. Gathering and Processing segment includes assets used in the gathering and/or purchase and sale of natural gas produced from oil and gas wells. Logistics and Transportation segment includes the activities and assets necessary to convert mixed NGLs into NGL products.</v>
    <v>3570</v>
    <v>New York Stock Exchange</v>
    <v>XNYS</v>
    <v>XNYS</v>
    <v>811 Louisiana Street, Suite 2100, HOUSTON, TX, 77002 US</v>
    <v>236.50530000000001</v>
    <v>Oil &amp; Gas Related Equipment and Services</v>
    <v>Stock</v>
    <v>46129.796347245312</v>
    <v>771</v>
    <v>231.0001</v>
    <v>50723344280</v>
    <v>TARGA RESOURCES CORP.</v>
    <v>TARGA RESOURCES CORP.</v>
    <v>234.73</v>
    <v>27.7818</v>
    <v>239.81</v>
    <v>236.14</v>
    <v>214802000</v>
    <v>TRGP</v>
    <v>TARGA RESOURCES CORP. (XNYS:TRGP)</v>
    <v>1280038</v>
    <v>1416776</v>
    <v>2005</v>
  </rv>
  <rv s="2">
    <v>772</v>
  </rv>
  <rv s="0">
    <v>https://www.bing.com/financeapi/forcetrigger?t=az5iw7&amp;q=XNAS%3aTRMD&amp;form=skydnc</v>
    <v>Learn more on Bing</v>
  </rv>
  <rv s="1">
    <v>en-US</v>
    <v>az5iw7</v>
    <v>268435456</v>
    <v>1</v>
    <v>Powered by Refinitiv</v>
    <v>0</v>
    <v>TORM PLC (XNAS:TRMD)</v>
    <v>2</v>
    <v>34</v>
    <v>Finance</v>
    <v>4</v>
    <v>31.759</v>
    <v>15.34</v>
    <v>0.43780000000000002</v>
    <v>0.76500000000000001</v>
    <v>2.5697000000000001E-2</v>
    <v>USD</v>
    <v>TORM plc is a United Kingdom-based shipping company. The Company owns and operates a fleet of product tankers. The Company’s segments include the Tanker segment, for which the services provided primarily comprise transportation of refined oil products, such as gasoline, jet fuel, and naphtha, and the Marine Engineering segment, for which the services provided primarily comprise developing and producing advanced and green marine equipment. Its wholly owned fleet of around 90 vessels is specifically configured to move energy and clean petroleum products from refineries to their customers. With vessels varying in size from 45,000 - 115,000 deadweight tonnage (DWT), it offers a range of product tankers. It is present in all large vessel classes in the product tanker market, with specific focus on the LR2, LR1, and MR vessel classes. Its vessels include TORM Hannah, TORM Hellerup, TORM Helene, TORM Hermia, TORM Signe, TORM Elizabeth, TORM Elise, TORM India, TORM Lilly, among others.</v>
    <v>613</v>
    <v>Nasdaq Stock Market</v>
    <v>XNAS</v>
    <v>XNAS</v>
    <v>4th Floor, 120 Cannon Street, LONDON, EC4N 6AS GB</v>
    <v>31.01</v>
    <v>Oil &amp; Gas Related Equipment and Services</v>
    <v>Stock</v>
    <v>46129.796225543752</v>
    <v>774</v>
    <v>29.79</v>
    <v>15251300000</v>
    <v>TORM PLC</v>
    <v>TORM PLC</v>
    <v>30.25</v>
    <v>10.527100000000001</v>
    <v>29.77</v>
    <v>30.535</v>
    <v>102123300</v>
    <v>TRMD</v>
    <v>TORM PLC (XNAS:TRMD)</v>
    <v>602212</v>
    <v>884032</v>
    <v>2015</v>
  </rv>
  <rv s="2">
    <v>775</v>
  </rv>
  <rv s="0">
    <v>https://www.bing.com/financeapi/forcetrigger?t=a24i9c&amp;q=XNYS%3aTRP&amp;form=skydnc</v>
    <v>Learn more on Bing</v>
  </rv>
  <rv s="1">
    <v>en-US</v>
    <v>a24i9c</v>
    <v>268435456</v>
    <v>1</v>
    <v>Powered by Refinitiv</v>
    <v>0</v>
    <v>TC Energy Corporation (XNYS:TRP)</v>
    <v>2</v>
    <v>12</v>
    <v>Finance</v>
    <v>4</v>
    <v>65.569999999999993</v>
    <v>46.29</v>
    <v>0.92549999999999999</v>
    <v>0.17</v>
    <v>2.8149999999999998E-3</v>
    <v>USD</v>
    <v>TC Energy Corporation is an energy problem-solver working to move, generate and store energy and deliver it to homes and businesses in North America. The Company operates in two core businesses, including Natural Gas Pipelines and Power and Energy Solutions. Its natural gas pipeline network transports natural gas from supply basins to local distribution companies, power generation plants, industrial facilities, interconnecting pipelines, LNG export terminals and other businesses across Canada, the U.S. and Mexico. The Power and Energy Solutions business consists of power generation, non-regulated natural gas storage assets, as well as lower-carbon solutions. Its Power and Energy Solutions business includes approximately 4,650 megawatts (MW) of generation powered by nuclear, natural gas, wind and solar. Its natural gas pipelines business is split into three operating segments: Canadian Natural Gas Pipelines, U.S. Natural Gas Pipelines and Mexico Natural Gas Pipelines.</v>
    <v>6574</v>
    <v>New York Stock Exchange</v>
    <v>XNYS</v>
    <v>XNYS</v>
    <v>450 1 St SW, CALGARY, AB, T2P 5H1 CA</v>
    <v>60.59</v>
    <v>Oil &amp; Gas Related Equipment and Services</v>
    <v>Stock</v>
    <v>46129.796360810156</v>
    <v>777</v>
    <v>59.29</v>
    <v>78637140000</v>
    <v>TC Energy Corporation</v>
    <v>TC Energy Corporation</v>
    <v>59.64</v>
    <v>23.936800000000002</v>
    <v>60.39</v>
    <v>60.56</v>
    <v>1041736000</v>
    <v>TRP</v>
    <v>TC Energy Corporation (XNYS:TRP)</v>
    <v>1233844</v>
    <v>2864480</v>
    <v>2003</v>
  </rv>
  <rv s="2">
    <v>778</v>
  </rv>
  <rv s="0">
    <v>https://www.bing.com/financeapi/forcetrigger?t=a25xm7&amp;q=XNYS%3aWMB&amp;form=skydnc</v>
    <v>Learn more on Bing</v>
  </rv>
  <rv s="1">
    <v>en-US</v>
    <v>a25xm7</v>
    <v>268435456</v>
    <v>1</v>
    <v>Powered by Refinitiv</v>
    <v>0</v>
    <v>THE WILLIAMS COMPANIES, INC. (XNYS:WMB)</v>
    <v>2</v>
    <v>3</v>
    <v>Finance</v>
    <v>4</v>
    <v>76.87</v>
    <v>55.56</v>
    <v>0.60609999999999997</v>
    <v>0.58499999999999996</v>
    <v>8.2559999999999995E-3</v>
    <v>USD</v>
    <v>The Williams Companies, Inc. owns and operates energy infrastructure that delivers natural gas. The Company's segments include Transmission, Power &amp; Gulf; Northeast G&amp;P; West, and Gas &amp; NGL Marketing Services. Transmission, Power &amp; Gulf segment is comprised of interstate natural gas pipelines and their related natural gas storage facilities including Transco, NWP, and MountainWest and a 50 percent equity-method investment in Gulfstream; and others. Northeast G&amp;P segment is comprised of midstream gathering, processing, and fractionation businesses in the Marcellus Shale region primarily in Pennsylvania and New York, and the Utica Shale region of eastern Ohio, and others. West segment is comprised of gas gathering, processing, and treating operations in the Rocky Mountain region of Colorado and Wyoming, the Eagle Ford Shale region of south Texas, and others. Gas &amp; NGL Marketing Services segment is comprised of NGL and natural gas marketing and trading operations.</v>
    <v>5987</v>
    <v>New York Stock Exchange</v>
    <v>XNYS</v>
    <v>XNYS</v>
    <v>One Williams Ctr, TULSA, OK, 74172 US</v>
    <v>71.540000000000006</v>
    <v>Oil &amp; Gas Related Equipment and Services</v>
    <v>Stock</v>
    <v>46129.796383830471</v>
    <v>780</v>
    <v>69.331100000000006</v>
    <v>87367018364</v>
    <v>THE WILLIAMS COMPANIES, INC.</v>
    <v>THE WILLIAMS COMPANIES, INC.</v>
    <v>69.61</v>
    <v>33.539099999999998</v>
    <v>70.86</v>
    <v>71.444999999999993</v>
    <v>1222857000</v>
    <v>WMB</v>
    <v>THE WILLIAMS COMPANIES, INC. (XNYS:WMB)</v>
    <v>4900883</v>
    <v>6039329</v>
    <v>1987</v>
  </rv>
  <rv s="2">
    <v>781</v>
  </rv>
  <rv s="0">
    <v>https://www.bing.com/financeapi/forcetrigger?t=a1moa2&amp;q=XNAS%3aAAL&amp;form=skydnc</v>
    <v>Learn more on Bing</v>
  </rv>
  <rv s="1">
    <v>en-US</v>
    <v>a1moa2</v>
    <v>268435456</v>
    <v>1</v>
    <v>Powered by Refinitiv</v>
    <v>0</v>
    <v>AMERICAN AIRLINES GROUP INC. (XNAS:AAL)</v>
    <v>2</v>
    <v>3</v>
    <v>Finance</v>
    <v>4</v>
    <v>16.5</v>
    <v>8.9600000000000009</v>
    <v>1.3352999999999999</v>
    <v>0.505</v>
    <v>4.1157000000000006E-2</v>
    <v>USD</v>
    <v>American Airlines Group Inc. is a holding company. Its primary business activity is the operation of a major network air carrier, providing scheduled air transportation for passengers and cargo through its hubs in Charlotte, Chicago, Dallas/Fort Worth, Los Angeles, Miami, New York, Philadelphia, Phoenix and Washington, D.C. and partner gateways, including in London, Doha, Madrid, Seattle/Tacoma, Sydney and Tokyo, among others. Together with its regional airline subsidiaries and third-party regional carriers operating as American Eagle. Its cargo division provides a wide range of freight and mail services, with facilities and interline connections available across the globe. It operates approximately 977 mainline aircraft supported by its regional airline subsidiaries and third-party regional carriers, which together operate an additional 585 regional aircraft. Its subsidiaries include American Airlines, Inc., Envoy Aviation Group Inc., PSA Airlines, Inc. and Piedmont Airlines, Inc.</v>
    <v>139100</v>
    <v>Nasdaq Stock Market</v>
    <v>XNAS</v>
    <v>XNAS</v>
    <v>1 Skyview Drive, FORT WORTH, TX, 76155 US</v>
    <v>13.41</v>
    <v>Passenger Transportation Services</v>
    <v>Stock</v>
    <v>46129.796407615628</v>
    <v>783</v>
    <v>12.74</v>
    <v>8435391265</v>
    <v>AMERICAN AIRLINES GROUP INC.</v>
    <v>AMERICAN AIRLINES GROUP INC.</v>
    <v>13.06</v>
    <v>76.911500000000004</v>
    <v>12.27</v>
    <v>12.775</v>
    <v>660304600</v>
    <v>AAL</v>
    <v>AMERICAN AIRLINES GROUP INC. (XNAS:AAL)</v>
    <v>62467538</v>
    <v>63789037</v>
    <v>1982</v>
  </rv>
  <rv s="2">
    <v>784</v>
  </rv>
  <rv s="0">
    <v>https://www.bing.com/financeapi/forcetrigger?t=a1na9c&amp;q=XNAS%3aALGT&amp;form=skydnc</v>
    <v>Learn more on Bing</v>
  </rv>
  <rv s="1">
    <v>en-US</v>
    <v>a1na9c</v>
    <v>268435456</v>
    <v>1</v>
    <v>Powered by Refinitiv</v>
    <v>0</v>
    <v>ALLEGIANT TRAVEL COMPANY (XNAS:ALGT)</v>
    <v>2</v>
    <v>3</v>
    <v>Finance</v>
    <v>4</v>
    <v>118</v>
    <v>39.799999999999997</v>
    <v>1.6251</v>
    <v>7.0750000000000002</v>
    <v>8.3986000000000005E-2</v>
    <v>USD</v>
    <v>Allegiant Travel Company is a leisure travel company focused on providing travel and leisure services and products to residents of under-served cities in the United States. The Company provides various travel services and products, including scheduled service air transportation, ancillary air-related products and services, third party products and services, and fixed-fee contract air transportation. The Company operates through Airline segment.</v>
    <v>5616</v>
    <v>Nasdaq Stock Market</v>
    <v>XNAS</v>
    <v>XNAS</v>
    <v>1201 N. Town Center Drive, LAS VEGAS, NV, 89144 US</v>
    <v>95.72</v>
    <v>Passenger Transportation Services</v>
    <v>Stock</v>
    <v>46129.795897256248</v>
    <v>786</v>
    <v>89.2</v>
    <v>1684610167</v>
    <v>ALLEGIANT TRAVEL COMPANY</v>
    <v>ALLEGIANT TRAVEL COMPANY</v>
    <v>89.79</v>
    <v>0</v>
    <v>84.24</v>
    <v>91.314999999999998</v>
    <v>18448340</v>
    <v>ALGT</v>
    <v>ALLEGIANT TRAVEL COMPANY (XNAS:ALGT)</v>
    <v>451114</v>
    <v>455049</v>
    <v>2006</v>
  </rv>
  <rv s="2">
    <v>787</v>
  </rv>
  <rv s="0">
    <v>https://www.bing.com/financeapi/forcetrigger?t=a1nahw&amp;q=XNYS%3aALK&amp;form=skydnc</v>
    <v>Learn more on Bing</v>
  </rv>
  <rv s="1">
    <v>en-US</v>
    <v>a1nahw</v>
    <v>268435456</v>
    <v>1</v>
    <v>Powered by Refinitiv</v>
    <v>0</v>
    <v>ALASKA AIR GROUP, INC. (XNYS:ALK)</v>
    <v>2</v>
    <v>3</v>
    <v>Finance</v>
    <v>4</v>
    <v>65.88</v>
    <v>33.03</v>
    <v>1.3139000000000001</v>
    <v>4.0650000000000004</v>
    <v>9.8785000000000012E-2</v>
    <v>USD</v>
    <v>Alaska Air Group, Inc. is engaged in operating airlines. The Company operates through its subsidiaries Alaska Airlines, Inc., Hawaiian Holdings, Inc., Horizon Air Industries, Inc., and McGee Air Services. The Company's segments include Alaska Airlines, Hawaiian Airlines, and Regional. The Alaska Airlines segment includes scheduled air transportation of passengers and cargo on Boeing 737 (B737), Boeing 787 (B787), Boeing 717 (B717), Airbus A330 (A330), Airbus A321neo (A321neo), and others, throughout North America, Latin America, Asia, and the Pacific. The Regional segment includes Horizon's and other third-party carriers scheduled air transportation on E175 jet aircraft for passengers under capacity purchase agreements (CPAs). The Company serves more than 140 destinations throughout North America, Central America, Asia and across the Pacific. The Company provides freight and mail services (cargo) using both freighter aircraft and the bellies of its passenger aircraft.</v>
    <v>31996</v>
    <v>New York Stock Exchange</v>
    <v>XNYS</v>
    <v>XNYS</v>
    <v>19300 International Blvd, SEATTLE, WA, 98188 US</v>
    <v>47.272500000000001</v>
    <v>Passenger Transportation Services</v>
    <v>Stock</v>
    <v>46129.79619981406</v>
    <v>789</v>
    <v>43.407899999999998</v>
    <v>5123320693</v>
    <v>ALASKA AIR GROUP, INC.</v>
    <v>ALASKA AIR GROUP, INC.</v>
    <v>44.06</v>
    <v>51.5976</v>
    <v>41.15</v>
    <v>45.215000000000003</v>
    <v>113310200</v>
    <v>ALK</v>
    <v>ALASKA AIR GROUP, INC. (XNYS:ALK)</v>
    <v>6963008</v>
    <v>4993122</v>
    <v>1985</v>
  </rv>
  <rv s="2">
    <v>790</v>
  </rv>
  <rv s="0">
    <v>https://www.bing.com/financeapi/forcetrigger?t=a1qqbh&amp;q=XNYS%3aDAL&amp;form=skydnc</v>
    <v>Learn more on Bing</v>
  </rv>
  <rv s="1">
    <v>en-US</v>
    <v>a1qqbh</v>
    <v>268435456</v>
    <v>1</v>
    <v>Powered by Refinitiv</v>
    <v>0</v>
    <v>DELTA AIR LINES, INC. (XNYS:DAL)</v>
    <v>2</v>
    <v>3</v>
    <v>Finance</v>
    <v>4</v>
    <v>76.39</v>
    <v>38.799999999999997</v>
    <v>1.3111999999999999</v>
    <v>1.915</v>
    <v>2.7400000000000001E-2</v>
    <v>USD</v>
    <v>Delta Air Lines, Inc. provides scheduled air transportation for passengers and cargo throughout the United States and around the world. The Company has hubs and markets in Amsterdam, Atlanta, Bogota, Boston, Detroit, Lima, London-Heathrow, Los Angeles, Mexico City, Minneapolis-St. Paul, New York-JFK and LaGuardia, Paris-Charles de Gaulle, Salt Lake City, Santiago (Chile), Sao Paulo, Seattle, Seoul-Incheon, and Tokyo. Its segments include Airline and Refinery. Its airline segment is managed as a single business unit that provides scheduled air transportation for passengers and cargo throughout the United States and around the world and includes its loyalty program, as well as other ancillary businesses.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v>
    <v>103000</v>
    <v>New York Stock Exchange</v>
    <v>XNYS</v>
    <v>XNYS</v>
    <v>1030 DELTA BLVD, HARTSFIELD ATLANTA INTL AIRPORT, ATLANTA, GA, 30354-1989 US</v>
    <v>75.02</v>
    <v>Passenger Transportation Services</v>
    <v>Stock</v>
    <v>46129.796422291409</v>
    <v>792</v>
    <v>71.760000000000005</v>
    <v>47175461350</v>
    <v>DELTA AIR LINES, INC.</v>
    <v>DELTA AIR LINES, INC.</v>
    <v>74.430000000000007</v>
    <v>9.3777000000000008</v>
    <v>69.89</v>
    <v>71.805000000000007</v>
    <v>656994100</v>
    <v>DAL</v>
    <v>DELTA AIR LINES, INC. (XNYS:DAL)</v>
    <v>8470875</v>
    <v>13792784</v>
    <v>1967</v>
  </rv>
  <rv s="2">
    <v>793</v>
  </rv>
  <rv s="0">
    <v>http://en.wikipedia.org/wiki/JetBlue</v>
    <v>Wikipedia</v>
  </rv>
  <rv s="6">
    <v>204</v>
    <v>795</v>
  </rv>
  <rv s="7">
    <v>17</v>
    <v>https://www.bing.com/th?id=AMMS_5cc7ff5d17f5278236611bee84963581&amp;qlt=95</v>
    <v>796</v>
    <v>0</v>
    <v>https://www.bing.com/images/search?form=xlimg&amp;q=jetblue</v>
    <v>Image of JETBLUE AIRWAYS CORPORATION</v>
  </rv>
  <rv s="0">
    <v>https://www.bing.com/financeapi/forcetrigger?t=a1w1xm&amp;q=XNAS%3aJBLU&amp;form=skydnc</v>
    <v>Learn more on Bing</v>
  </rv>
  <rv s="8">
    <v>en-US</v>
    <v>a1w1xm</v>
    <v>268435456</v>
    <v>1</v>
    <v>Powered by Refinitiv</v>
    <v>13</v>
    <v>JETBLUE AIRWAYS CORPORATION (XNAS:JBLU)</v>
    <v>15</v>
    <v>16</v>
    <v>Finance</v>
    <v>4</v>
    <v>6.5</v>
    <v>3.4</v>
    <v>1.85</v>
    <v>0.36499999999999999</v>
    <v>6.6242999999999996E-2</v>
    <v>USD</v>
    <v>JetBlue Airways Corporation provides air transportation services across the United States, Latin America, the Caribbean, Canada, and Europe. The Company offers customers a choice of one of three JetBlue experiences: the core experience, EvenMore and Mint. Within the core experience, there are four fares to choose from: Blue Basic, Blue, Blue Plus, and Blue Extra. All JetBlue fares include a free carry-on bag, free seatback entertainment, free high-speed Wi-Fi, free snacks, and free non-alcoholic beverages. Its entire fleet is equipped with Fly-Fi, a broadband product that allows gate-to-gate Wi-Fi at every seat. It also offers seatback screens across its fleet, with AVANT systems installed on the majority of its aircraft. The Company also sells vacation packages through its subsidiary, Paisly, LLC, which offers one-stop, value-priced vacation services for self-directed packaged travel planning.</v>
    <v>18971</v>
    <v>Nasdaq Stock Market</v>
    <v>XNAS</v>
    <v>XNAS</v>
    <v>27-01 Queens Plaza North, LONG ISLAND CITY, NY, 11101 US</v>
    <v>6.16</v>
    <v>797</v>
    <v>Passenger Transportation Services</v>
    <v>Stock</v>
    <v>46129.796341006251</v>
    <v>798</v>
    <v>5.8</v>
    <v>2185611037</v>
    <v>JETBLUE AIRWAYS CORPORATION</v>
    <v>JETBLUE AIRWAYS CORPORATION</v>
    <v>5.98</v>
    <v>0</v>
    <v>5.51</v>
    <v>5.875</v>
    <v>372018900</v>
    <v>JBLU</v>
    <v>JETBLUE AIRWAYS CORPORATION (XNAS:JBLU)</v>
    <v>31525391</v>
    <v>31221361</v>
    <v>1998</v>
  </rv>
  <rv s="2">
    <v>799</v>
  </rv>
  <rv s="0">
    <v>https://www.bing.com/financeapi/forcetrigger?t=a1x6rw&amp;q=XNYS%3aLUV&amp;form=skydnc</v>
    <v>Learn more on Bing</v>
  </rv>
  <rv s="1">
    <v>en-US</v>
    <v>a1x6rw</v>
    <v>268435456</v>
    <v>1</v>
    <v>Powered by Refinitiv</v>
    <v>0</v>
    <v>SOUTHWEST AIRLINES CO. (XNYS:LUV)</v>
    <v>2</v>
    <v>3</v>
    <v>Finance</v>
    <v>4</v>
    <v>55.11</v>
    <v>23.815000000000001</v>
    <v>1.1924999999999999</v>
    <v>2.2000000000000002</v>
    <v>5.4147000000000001E-2</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72790</v>
    <v>New York Stock Exchange</v>
    <v>XNYS</v>
    <v>XNYS</v>
    <v>2702 Love Field Dr, P O Box 36611, DALLAS, TX, 75235 US</v>
    <v>44.92</v>
    <v>Passenger Transportation Services</v>
    <v>Stock</v>
    <v>46129.796397453123</v>
    <v>801</v>
    <v>42.795000000000002</v>
    <v>21032772231</v>
    <v>SOUTHWEST AIRLINES CO.</v>
    <v>SOUTHWEST AIRLINES CO.</v>
    <v>43.1</v>
    <v>54.194600000000001</v>
    <v>40.630000000000003</v>
    <v>42.83</v>
    <v>491075700</v>
    <v>LUV</v>
    <v>SOUTHWEST AIRLINES CO. (XNYS:LUV)</v>
    <v>7647646</v>
    <v>8119892</v>
    <v>1967</v>
  </rv>
  <rv s="2">
    <v>802</v>
  </rv>
  <rv s="0">
    <v>https://www.bing.com/financeapi/forcetrigger?t=a232ec&amp;q=XNAS%3aSKYW&amp;form=skydnc</v>
    <v>Learn more on Bing</v>
  </rv>
  <rv s="1">
    <v>en-US</v>
    <v>a232ec</v>
    <v>268435456</v>
    <v>1</v>
    <v>Powered by Refinitiv</v>
    <v>0</v>
    <v>SKYWEST, INC. (XNAS:SKYW)</v>
    <v>2</v>
    <v>3</v>
    <v>Finance</v>
    <v>4</v>
    <v>123.94</v>
    <v>82.142300000000006</v>
    <v>1.6423000000000001</v>
    <v>4.5199999999999996</v>
    <v>4.7689000000000002E-2</v>
    <v>USD</v>
    <v>SkyWest, Inc. is the holding company for SkyWest Airlines, Inc. (SkyWest Airlines), SkyWest Charter, LLC (SWC), and SkyWest Leasing, Inc. (SkyWest Leasing), an aircraft leasing company. The Company’s segments include SkyWest Airlines and SWC, and SkyWest Leasing. SkyWest Airlines offers scheduled passenger service to destinations in the United States, Canada, and Mexico. The Company's flights are operated as United Express, Delta Connection, American Eagle or Alaska Airlines flights under code-share agreements with United Airlines, Inc., Delta Air Lines, Inc., American Airlines, Inc. or Alaska Airlines, Inc., respectively. SkyWest Airlines has a fleet of approximately 500 aircraft. SWC offers on-demand charter service using CRJ200 aircraft in over 30-seat configuration. SkyWest Leasing finances new aircraft with debt under its capacity purchase agreements, consisting of its E175 aircraft. SkyWest Leasing is also engaged in leasing aircraft and engines to third parties.</v>
    <v>13818</v>
    <v>Nasdaq Stock Market</v>
    <v>XNAS</v>
    <v>XNAS</v>
    <v>444 S River Rd, ST GEORGE, UT, 84790 US</v>
    <v>101.38</v>
    <v>Passenger Transportation Services</v>
    <v>Stock</v>
    <v>46129.79640063594</v>
    <v>804</v>
    <v>97.814999999999998</v>
    <v>3989699232</v>
    <v>SKYWEST, INC.</v>
    <v>SKYWEST, INC.</v>
    <v>97.94</v>
    <v>9.5983999999999998</v>
    <v>94.78</v>
    <v>99.3</v>
    <v>40178240</v>
    <v>SKYW</v>
    <v>SKYWEST, INC. (XNAS:SKYW)</v>
    <v>208785</v>
    <v>406067</v>
    <v>1972</v>
  </rv>
  <rv s="2">
    <v>805</v>
  </rv>
  <rv s="0">
    <v>https://www.bing.com/financeapi/forcetrigger?t=bxr9ar&amp;q=XNAS%3aSNCY&amp;form=skydnc</v>
    <v>Learn more on Bing</v>
  </rv>
  <rv s="1">
    <v>en-US</v>
    <v>bxr9ar</v>
    <v>268435456</v>
    <v>1</v>
    <v>Powered by Refinitiv</v>
    <v>0</v>
    <v>SUN COUNTRY AIRLINES HOLDINGS, INC. (XNAS:SNCY)</v>
    <v>2</v>
    <v>3</v>
    <v>Finance</v>
    <v>4</v>
    <v>22.29</v>
    <v>8.1</v>
    <v>1.5081</v>
    <v>1.125</v>
    <v>6.5483E-2</v>
    <v>USD</v>
    <v>Sun Country Airlines Holdings, Inc. is a hybrid low-cost air carrier that deploys shared resources across its scheduled service, charter, and cargo businesses. The Company focuses on serving leisure and visiting friends and relatives (VFR) passengers, charter customers, and providing crew, maintenance, and insurance (CMI) service to Amazon.com Services, LLC (Amazon), with flights throughout the United States and to destinations in Canada, Mexico, Central America, and the Caribbean. Its Passenger segment consists of two businesses: Scheduled Service and Charter. These businesses both utilize the Company's passenger fleet. Its Cargo segment provides air cargo services. It flies a single-family fleet of midlife Boeing 737-NG aircraft. Its fleet consists of about 70 Boeing 737-NG aircraft. This includes 47 aircraft in the passenger fleet, 20 cargo aircraft operated through the A&amp;R ATSA with Amazon, and six aircraft that are on lease to unaffiliated airlines.</v>
    <v>3281</v>
    <v>Nasdaq Stock Market</v>
    <v>XNAS</v>
    <v>XNAS</v>
    <v>2005 Cargo Road, MINNEAPOLIS, MN, 55450 US</v>
    <v>18.98</v>
    <v>Passenger Transportation Services</v>
    <v>Stock</v>
    <v>46129.795844976565</v>
    <v>807</v>
    <v>18.195</v>
    <v>991977970</v>
    <v>SUN COUNTRY AIRLINES HOLDINGS, INC.</v>
    <v>SUN COUNTRY AIRLINES HOLDINGS, INC.</v>
    <v>18.22</v>
    <v>19.1435</v>
    <v>17.18</v>
    <v>18.305</v>
    <v>54191640</v>
    <v>SNCY</v>
    <v>SUN COUNTRY AIRLINES HOLDINGS, INC. (XNAS:SNCY)</v>
    <v>641130</v>
    <v>824332</v>
    <v>2017</v>
  </rv>
  <rv s="2">
    <v>808</v>
  </rv>
  <rv s="0">
    <v>https://www.bing.com/financeapi/forcetrigger?t=a24qnm&amp;q=XNAS%3aUAL&amp;form=skydnc</v>
    <v>Learn more on Bing</v>
  </rv>
  <rv s="1">
    <v>en-US</v>
    <v>a24qnm</v>
    <v>268435456</v>
    <v>1</v>
    <v>Powered by Refinitiv</v>
    <v>0</v>
    <v>UNITED AIRLINES HOLDINGS, INC. (XNAS:UAL)</v>
    <v>2</v>
    <v>3</v>
    <v>Finance</v>
    <v>4</v>
    <v>119.21</v>
    <v>63.23</v>
    <v>1.2894000000000001</v>
    <v>6.4813999999999998</v>
    <v>6.8204000000000001E-2</v>
    <v>USD</v>
    <v>United Airlines Holdings, Inc. is a holding company. The Company transports people and cargo throughout North America and to destinations in Asia, Europe, Africa, the Pacific, the Middle East and Latin America. The Company, through United Airlines, Inc., and its regional carriers, operates across over six continents, with hubs at Chicago O'Hare International Airport (ORD), Denver International Airport (DEN), George Bush Intercontinental Airport (IAH), Los Angeles International Airport (LAX), Newark Liberty International Airport (EWR), San Francisco International Airport (SFO), Washington Dulles International Airport (IAD) and A.B. Won Pat International Airport (GUM). Its hub and spoke system allow it to transport passengers between a large number of destinations with frequent services. The Company has contractual relationships with various regional carriers to provide regional aircraft service branded as United Express. It provides freight and mail transportation services (Air Cargo).</v>
    <v>113200</v>
    <v>Nasdaq Stock Market</v>
    <v>XNAS</v>
    <v>XNAS</v>
    <v>E. Anna Ha - Whqld, 233 South Wacker Drive, CHICAGO, IL, 60606 US</v>
    <v>105.98</v>
    <v>Passenger Transportation Services</v>
    <v>Stock</v>
    <v>46129.796395543752</v>
    <v>810</v>
    <v>101.41</v>
    <v>32955615103</v>
    <v>UNITED AIRLINES HOLDINGS, INC.</v>
    <v>UNITED AIRLINES HOLDINGS, INC.</v>
    <v>102.88</v>
    <v>9.9214000000000002</v>
    <v>95.03</v>
    <v>101.51139999999999</v>
    <v>324649400</v>
    <v>UAL</v>
    <v>UNITED AIRLINES HOLDINGS, INC. (XNAS:UAL)</v>
    <v>10456991</v>
    <v>8164258</v>
    <v>1968</v>
  </rv>
  <rv s="2">
    <v>811</v>
  </rv>
  <rv s="0">
    <v>https://www.bing.com/financeapi/forcetrigger?t=a25ecw&amp;q=XNYS%3aVLRS&amp;form=skydnc</v>
    <v>Learn more on Bing</v>
  </rv>
  <rv s="1">
    <v>en-US</v>
    <v>a25ecw</v>
    <v>268435456</v>
    <v>1</v>
    <v>Powered by Refinitiv</v>
    <v>0</v>
    <v>Volaris Aviation Holding Company (XNYS:VLRS)</v>
    <v>2</v>
    <v>3</v>
    <v>Finance</v>
    <v>4</v>
    <v>10.8</v>
    <v>3.4902000000000002</v>
    <v>1.8548</v>
    <v>0.41499999999999998</v>
    <v>5.3895999999999999E-2</v>
    <v>USD</v>
    <v>Controladora Vuela Compania de Aviacion SAB de CV is a Mexico-based company engaged in the airline passenger transportation sector. The Company operates as an ultra-low-cost carrier (ULCC). Its activities are divided into two geographical regions: Mexico (national operations), as well as the Unites States and Central America (international operations). The Company offers direct, point-to-point flights. The Company serves through secondary, lower cost airports and provides a single class of service. Its fleet includes a number of Airbus aircrafts, such as A319, A320 and A321. The Company operates through Comercializadora Volaris SA de CV, Servicios Corporativos Volaris SA de CV and Servicios Operativos Terrestres Volaris SA de CV, among others.</v>
    <v>7098</v>
    <v>New York Stock Exchange</v>
    <v>XNYS</v>
    <v>XNYS</v>
    <v>Av. Antonio Dovali Jaime No. 70, 13 Floor, Tower B, Colonia Zedec, MEXICO, D.F., MEXICO, D.F., 01210 MX</v>
    <v>8.36</v>
    <v>Passenger Transportation Services</v>
    <v>Stock</v>
    <v>46129.79629751094</v>
    <v>813</v>
    <v>8.0250000000000004</v>
    <v>946190335</v>
    <v>Volaris Aviation Holding Company</v>
    <v>Volaris Aviation Holding Company</v>
    <v>8.15</v>
    <v>0</v>
    <v>7.7</v>
    <v>8.1150000000000002</v>
    <v>116597700</v>
    <v>VLRS</v>
    <v>Volaris Aviation Holding Company (XNYS:VLRS)</v>
    <v>753804</v>
    <v>761869</v>
    <v>2005</v>
  </rv>
  <rv s="2">
    <v>814</v>
  </rv>
  <rv s="0">
    <v>https://www.bing.com/financeapi/forcetrigger?t=b6m84c&amp;q=XNAS%3aLYFT&amp;form=skydnc</v>
    <v>Learn more on Bing</v>
  </rv>
  <rv s="1">
    <v>en-US</v>
    <v>b6m84c</v>
    <v>268435456</v>
    <v>1</v>
    <v>Powered by Refinitiv</v>
    <v>0</v>
    <v>LYFT, INC. (XNAS:LYFT)</v>
    <v>2</v>
    <v>3</v>
    <v>Finance</v>
    <v>4</v>
    <v>25.54</v>
    <v>10.605</v>
    <v>1.9213</v>
    <v>0.14499999999999999</v>
    <v>9.8510000000000004E-3</v>
    <v>USD</v>
    <v>Lyft, Inc. is a global mobility platform offering rideshare, taxis, private hire vehicles, car sharing, bikes, and scooters across North America and Europe. It operates across 11 countries and in nearly 1,000 cities, and Lyft Urban Solutions supports bike sharing in 16 countries and more than 86 cities. Its Lyft mobile application (the Lyft App) connects riders with drivers for on-demand ride services and supports a variety of other multimodal mobility solutions. Its offerings on the Lyft App include an expanded set of transportation modes in select cities, such as access to a network of shared bikes and scooters (Light Vehicles) for shorter rides and first-mile and last-mile legs of multimodal trips. FREENOW by Lyft is the European taxi app featuring broad multi-mobility options. Through FREENOW, passengers can access various mobility services within a single app, including taxis, private hire vehicles, car sharing, car rental, e-scooters, e-bikes, e-mopeds, and public transport.</v>
    <v>3913</v>
    <v>Nasdaq Stock Market</v>
    <v>XNAS</v>
    <v>XNAS</v>
    <v>185 Berry Street, Suite 400, SAN FRANCISCO, CA, 94107 US</v>
    <v>15.34</v>
    <v>Software &amp; IT Services</v>
    <v>Stock</v>
    <v>46129.796410346877</v>
    <v>816</v>
    <v>14.77</v>
    <v>5680271773</v>
    <v>LYFT, INC.</v>
    <v>LYFT, INC.</v>
    <v>15</v>
    <v>2.1434000000000002</v>
    <v>14.72</v>
    <v>14.865</v>
    <v>382123900</v>
    <v>LYFT</v>
    <v>LYFT, INC. (XNAS:LYFT)</v>
    <v>7359150</v>
    <v>16679277</v>
    <v>2007</v>
  </rv>
  <rv s="2">
    <v>817</v>
  </rv>
  <rv s="0">
    <v>https://www.bing.com/financeapi/forcetrigger?t=a2a5yc&amp;q=OTCM%3aBMIX&amp;form=skydnc</v>
    <v>Learn more on Bing</v>
  </rv>
  <rv s="1">
    <v>en-US</v>
    <v>a2a5yc</v>
    <v>268435456</v>
    <v>1</v>
    <v>Powered by Refinitiv</v>
    <v>0</v>
    <v>ATLAS LITHIUM CORPORATION (XNAS:ATLX)</v>
    <v>2</v>
    <v>3</v>
    <v>Finance</v>
    <v>4</v>
    <v>8.25</v>
    <v>3.6</v>
    <v>8.7300000000000003E-2</v>
    <v>5.0000000000000001E-3</v>
    <v>1.01E-3</v>
    <v>USD</v>
    <v>Atlas Lithium Corporation is a lithium development company focused on advancing its Neves Project to production. The Company's properties encompass lithium projects and multiple lithium exploration properties as well as exploration properties in other battery minerals, including nickel, copper, rare earths, graphite, and titanium. The Company's wholly owned hard-rock lithium Neves Project is located in the state of Minas Gerais, Brazil. It also holds an approximately 28% ownership stake in Atlas Critical Minerals Corporation, a diversified mining company with significant mineral rights in rare earths, copper, graphite, nickel, iron ore, gold, and quartzite. Its Minas Gerais Lithium Project comprises over 85 mineral rights totaling approximately 468 square kilometers. The Company's Northeastern Brazil Lithium Project encompasses rights in the States of Paraiba, Rio Grande do Norte, and Tocantins.</v>
    <v>64</v>
    <v>Nasdaq Stock Market</v>
    <v>XNAS</v>
    <v>XNAS</v>
    <v>1200 N Federal Hwy, Suite 200, BOCA RATON, FL, 33432 US</v>
    <v>5.12</v>
    <v>Metals &amp; Mining</v>
    <v>Stock</v>
    <v>46129.796094825782</v>
    <v>819</v>
    <v>4.9000000000000004</v>
    <v>137589994</v>
    <v>ATLAS LITHIUM CORPORATION</v>
    <v>ATLAS LITHIUM CORPORATION</v>
    <v>5.0599999999999996</v>
    <v>0</v>
    <v>4.95</v>
    <v>4.9550000000000001</v>
    <v>27767910</v>
    <v>ATLX</v>
    <v>ATLAS LITHIUM CORPORATION (XNAS:ATLX)</v>
    <v>1432773</v>
    <v>367601</v>
    <v>2011</v>
  </rv>
  <rv s="2">
    <v>820</v>
  </rv>
  <rv s="0">
    <v>https://www.bing.com/financeapi/forcetrigger?t=a1q19c&amp;q=XNYS%3aCNI&amp;form=skydnc</v>
    <v>Learn more on Bing</v>
  </rv>
  <rv s="1">
    <v>en-US</v>
    <v>a1q19c</v>
    <v>268435456</v>
    <v>1</v>
    <v>Powered by Refinitiv</v>
    <v>0</v>
    <v>Canadian National Railway Company (XNYS:CNI)</v>
    <v>2</v>
    <v>12</v>
    <v>Finance</v>
    <v>4</v>
    <v>113.08499999999999</v>
    <v>90.74</v>
    <v>0.98009999999999997</v>
    <v>1.64</v>
    <v>1.5051000000000002E-2</v>
    <v>USD</v>
    <v>Canadian National Railway Company is a transportation and logistics company. The Company's services include rail, intermodal, trucking, and supply chain services. The Company’s rail services offer equipment, customs brokerage services, transloading and distribution, private car storage and others. Its intermodal container services help shippers expand their door-to-door market reach with about 23 strategically placed intermodal terminals. Its intermodal services include temperature-controlled cargo, port partnerships, logistics park, custom brokerage, transloading and distribution, and others. Its trucking services include door-to-door service, import and export dray, interline services, and specialized services. Its supply chain services offer comprehensive services across a range of industries and product types. The Company transports more than 300 million tons of natural resources, manufactured products, and finished goods throughout North America every year.</v>
    <v>23839</v>
    <v>New York Stock Exchange</v>
    <v>XNYS</v>
    <v>XNYS</v>
    <v>935 de la Gauchetiere Street West, MONTREAL, QC, H3B 2M9 CA</v>
    <v>111.24</v>
    <v>Freight &amp; Logistics Services</v>
    <v>Stock</v>
    <v>46129.795728784375</v>
    <v>822</v>
    <v>109.49</v>
    <v>62014302000</v>
    <v>Canadian National Railway Company</v>
    <v>Canadian National Railway Company</v>
    <v>109.83</v>
    <v>20.057300000000001</v>
    <v>108.96</v>
    <v>110.6</v>
    <v>611400000</v>
    <v>CNI</v>
    <v>Canadian National Railway Company (XNYS:CNI)</v>
    <v>868322</v>
    <v>1543914</v>
    <v>1995</v>
  </rv>
  <rv s="2">
    <v>823</v>
  </rv>
  <rv s="0">
    <v>https://www.bing.com/financeapi/forcetrigger?t=a1q77w&amp;q=XNYS%3aCP&amp;form=skydnc</v>
    <v>Learn more on Bing</v>
  </rv>
  <rv s="1">
    <v>en-US</v>
    <v>a1q77w</v>
    <v>268435456</v>
    <v>1</v>
    <v>Powered by Refinitiv</v>
    <v>0</v>
    <v>Canadian Pacific Kansas City Limited (XNYS:CP)</v>
    <v>2</v>
    <v>12</v>
    <v>Finance</v>
    <v>4</v>
    <v>89.415000000000006</v>
    <v>68.421000000000006</v>
    <v>1.1829000000000001</v>
    <v>1.31</v>
    <v>1.6345999999999999E-2</v>
    <v>USD</v>
    <v>Canadian Pacific Kansas City Limited (CPKC) is a single-line transnational railway linking Canada, the United States and Mexico, with unrivaled access to major ports from Vancouver to Atlantic Canada to the Gulf Coast to Lazaro Cardenas, Mexico. The Company operates over 20,000 route miles and provides North American customers unparalleled rail service and network reach to key markets across the continent. It delivers integrated freight transportation, logistics, and supply chain solutions across North America. Its network supports the movement of bulk commodities, intermodal freight, and merchandise. It offers a suite of freight transportation services, logistics solutions and supply chain expertise. It serves sectors including grain (Canada and U.S.), automotive, intermodal, forest and industrial products, energy, chemicals, plastics, and transload. The network also links auto assembly plants, parts suppliers, and distribution centers, supporting the automotive supply chain.</v>
    <v>19967</v>
    <v>New York Stock Exchange</v>
    <v>XNYS</v>
    <v>XNYS</v>
    <v>7550 OGDEN DALE ROAD S.E., CALGARY, AB, T2C 4X9 CA</v>
    <v>82.33</v>
    <v>Freight &amp; Logistics Services</v>
    <v>Stock</v>
    <v>46129.796405717185</v>
    <v>825</v>
    <v>80.19</v>
    <v>87966110000</v>
    <v>Canadian Pacific Kansas City Limited</v>
    <v>Canadian Pacific Kansas City Limited</v>
    <v>80.45</v>
    <v>24.747800000000002</v>
    <v>80.14</v>
    <v>81.45</v>
    <v>897303700</v>
    <v>CP</v>
    <v>Canadian Pacific Kansas City Limited (XNYS:CP)</v>
    <v>1635389</v>
    <v>2680655</v>
    <v>2001</v>
  </rv>
  <rv s="2">
    <v>826</v>
  </rv>
  <rv s="0">
    <v>https://www.bing.com/financeapi/forcetrigger?t=a1qga2&amp;q=XNAS%3aCSX&amp;form=skydnc</v>
    <v>Learn more on Bing</v>
  </rv>
  <rv s="1">
    <v>en-US</v>
    <v>a1qga2</v>
    <v>268435456</v>
    <v>1</v>
    <v>Powered by Refinitiv</v>
    <v>0</v>
    <v>CSX Corporation (XNAS:CSX)</v>
    <v>2</v>
    <v>3</v>
    <v>Finance</v>
    <v>4</v>
    <v>43.61</v>
    <v>27</v>
    <v>1.2216</v>
    <v>0.67</v>
    <v>1.5684E-2</v>
    <v>USD</v>
    <v>CSX Corporation is a transportation company. The Company provides rail, intermodal and rail-to-truck transload services and solutions to customers across an array of markets, including energy, industrial, construction, agricultural and consumer products. It provides rail-based freight transportation services, including traditional rail service, the transport of intermodal containers and trailers, as well as other transportation services such as rail-to-truck transfers and bulk commodity operations. Through its subsidiary, CSX Transportation, Inc. (CSXT), it provides a link to the transportation supply chain through its approximately 20,000 route-mile rail network and serves major population centers in 26 states east of the Mississippi River, the District of Columbia and the Canadian provinces of Ontario and Quebec. CSXT is also engaged in real estate sales, leasing, acquisition and management and development activities. It serves merchandise, intermodal, coal, and trucking businesses.</v>
    <v>23000</v>
    <v>Nasdaq Stock Market</v>
    <v>XNAS</v>
    <v>XNAS</v>
    <v>500 Water Street, 15th Floor, JACKSONVILLE, FL, 32202 US</v>
    <v>43.61</v>
    <v>Freight &amp; Logistics Services</v>
    <v>Stock</v>
    <v>46129.796449745314</v>
    <v>828</v>
    <v>42.78</v>
    <v>80705096270</v>
    <v>CSX Corporation</v>
    <v>CSX Corporation</v>
    <v>43.22</v>
    <v>28.124199999999998</v>
    <v>42.72</v>
    <v>43.39</v>
    <v>1859993000</v>
    <v>CSX</v>
    <v>CSX Corporation (XNAS:CSX)</v>
    <v>6884529</v>
    <v>12642317</v>
    <v>1978</v>
  </rv>
  <rv s="2">
    <v>829</v>
  </rv>
  <rv s="0">
    <v>https://www.bing.com/financeapi/forcetrigger?t=c6uvec&amp;q=XNAS%3aFIPWV&amp;form=skydnc</v>
    <v>Learn more on Bing</v>
  </rv>
  <rv s="1">
    <v>en-US</v>
    <v>c6uvec</v>
    <v>268435456</v>
    <v>1</v>
    <v>Powered by Refinitiv</v>
    <v>0</v>
    <v>FTAI INFRASTRUCTURE INC. (XNAS:FIP)</v>
    <v>2</v>
    <v>3</v>
    <v>Finance</v>
    <v>4</v>
    <v>7.9349999999999996</v>
    <v>3.41</v>
    <v>2.0750999999999999</v>
    <v>-0.18</v>
    <v>-3.005E-2</v>
    <v>USD</v>
    <v>FTAI Infrastructure Inc. is in the business of acquiring, developing and operating assets and businesses that represent critical infrastructure for customers in the transportation, energy and industrial products industries. Its Railroad segment is comprised of over six freight railroads and one switching company that provides rail service to certain manufacturing and production facilities; Jefferson Terminal segment consists of a multi-modal crude oil and refined products terminal and other related assets; Repauno segment consists of deep-water port located along the Delaware River with an underground storage cavern, a multipurpose dock, and a rail-to-ship transloading system; Power and Gas segment is comprised of an equity method investment in Long Ridge, which is a multi-modal port located along the Ohio River with rail, dock and multiple industrial development opportunities, and Sustainability and Energy Transition segment is comprised of Aleon/Gladieux, Clean Planet and CarbonFree.</v>
    <v>1110</v>
    <v>Nasdaq Stock Market</v>
    <v>XNAS</v>
    <v>XNAS</v>
    <v>1345 Avenue Of The Americas, NEW YORK, NY, 10105 US</v>
    <v>6.12</v>
    <v>Freight &amp; Logistics Services</v>
    <v>Stock</v>
    <v>46129.796219085154</v>
    <v>831</v>
    <v>5.81</v>
    <v>686530516</v>
    <v>FTAI INFRASTRUCTURE INC.</v>
    <v>FTAI INFRASTRUCTURE INC.</v>
    <v>6.09</v>
    <v>0</v>
    <v>5.99</v>
    <v>5.81</v>
    <v>118163600</v>
    <v>FIP</v>
    <v>FTAI INFRASTRUCTURE INC. (XNAS:FIP)</v>
    <v>425418</v>
    <v>856061</v>
    <v>2021</v>
  </rv>
  <rv s="2">
    <v>832</v>
  </rv>
  <rv s="0">
    <v>https://www.bing.com/financeapi/forcetrigger?t=a1yq5r&amp;q=XNYS%3aNSC&amp;form=skydnc</v>
    <v>Learn more on Bing</v>
  </rv>
  <rv s="1">
    <v>en-US</v>
    <v>a1yq5r</v>
    <v>268435456</v>
    <v>1</v>
    <v>Powered by Refinitiv</v>
    <v>0</v>
    <v>NORFOLK SOUTHERN CORPORATION (XNYS:NSC)</v>
    <v>2</v>
    <v>3</v>
    <v>Finance</v>
    <v>4</v>
    <v>319.94</v>
    <v>214.5</v>
    <v>1.2936000000000001</v>
    <v>1.2949999999999999</v>
    <v>4.2789999999999998E-3</v>
    <v>USD</v>
    <v>Norfolk Southern Corporation is a holding company engaged in the rail transportation business. The Company is engaged in the rail transportation of raw materials, intermediate products, and finished goods in the Southeast, East, and Midwest and, via interchange with rail carriers, to and from the rest of the United States. It also transports overseas freight through several Atlantic and Gulf Coast ports. It offers an intermodal network in the eastern half of the United States. Its railroad operations system reaches various manufacturing plants, electric generating facilities, mines, distribution centers and transload facilities. It serves various industries such as agriculture, forest and consumer products, automotive, chemicals, and metals and construction. Its coal franchise supports the electric generation market, directly serving over 18 coal-fired power plants, as well as the export, domestic metallurgical, and industrial markets, through direct rail and river, lake, and coastal.</v>
    <v>19300</v>
    <v>New York Stock Exchange</v>
    <v>XNYS</v>
    <v>XNYS</v>
    <v>650 West Peachtreee Street NW, ATLANTA, GA, 30308-1925 US</v>
    <v>306.74</v>
    <v>Freight &amp; Logistics Services</v>
    <v>Stock</v>
    <v>46129.796418506252</v>
    <v>834</v>
    <v>301.89</v>
    <v>68232621340</v>
    <v>NORFOLK SOUTHERN CORPORATION</v>
    <v>NORFOLK SOUTHERN CORPORATION</v>
    <v>302.83499999999998</v>
    <v>23.858799999999999</v>
    <v>302.63</v>
    <v>303.92500000000001</v>
    <v>224504800</v>
    <v>NSC</v>
    <v>NORFOLK SOUTHERN CORPORATION (XNYS:NSC)</v>
    <v>752280</v>
    <v>1349073</v>
    <v>1980</v>
  </rv>
  <rv s="2">
    <v>835</v>
  </rv>
  <rv s="0">
    <v>https://www.bing.com/financeapi/forcetrigger?t=a24xww&amp;q=XNYS%3aUNP&amp;form=skydnc</v>
    <v>Learn more on Bing</v>
  </rv>
  <rv s="1">
    <v>en-US</v>
    <v>a24xww</v>
    <v>268435456</v>
    <v>1</v>
    <v>Powered by Refinitiv</v>
    <v>0</v>
    <v>UNION PACIFIC CORPORATION (XNYS:UNP)</v>
    <v>2</v>
    <v>3</v>
    <v>Finance</v>
    <v>4</v>
    <v>268.14</v>
    <v>206.63</v>
    <v>0.96140000000000003</v>
    <v>1.284</v>
    <v>5.1139999999999996E-3</v>
    <v>USD</v>
    <v>Union Pacific Corporation, through its principal operating company, Union Pacific Railroad Company, connects over 23 states in the western two-thirds of the country by rail, providing a critical link in the global supply chain. It maintains coordinated schedules with other rail carriers to move freight to and from the Atlantic Coast, the Pacific Coast, the Southeast, the Southwest, Canada, and Mexico. The railroad’s diversified business mix includes bulk, industrial, and premium. Its Bulk shipments consist of grain and grain products, fertilizer, food and refrigerated, and coal and renewables. The Industrial shipments consist of several categories, including construction, industrial chemicals, plastics, forest products, specialized products (primarily waste, salt, and roofing), metals and ores, petroleum, liquid petroleum gases (LPG), soda ash, and sand. Its Premium shipments include finished automobiles, automotive parts, and merchandise in intermodal containers.</v>
    <v>29287</v>
    <v>New York Stock Exchange</v>
    <v>XNYS</v>
    <v>XNYS</v>
    <v>1400 Douglas Street, OMAHA, NE, 68179 US</v>
    <v>256.06</v>
    <v>Freight &amp; Logistics Services</v>
    <v>Stock</v>
    <v>46129.796400370309</v>
    <v>837</v>
    <v>251.08</v>
    <v>149817093718</v>
    <v>UNION PACIFIC CORPORATION</v>
    <v>UNION PACIFIC CORPORATION</v>
    <v>252.13499999999999</v>
    <v>21.058800000000002</v>
    <v>251.07</v>
    <v>252.35400000000001</v>
    <v>593678300</v>
    <v>UNP</v>
    <v>UNION PACIFIC CORPORATION (XNYS:UNP)</v>
    <v>2139304</v>
    <v>2755889</v>
    <v>1969</v>
  </rv>
  <rv s="2">
    <v>838</v>
  </rv>
  <rv s="0">
    <v>https://www.bing.com/financeapi/forcetrigger?t=a1psf2&amp;q=XNYS%3aCKX&amp;form=skydnc</v>
    <v>Learn more on Bing</v>
  </rv>
  <rv s="1">
    <v>en-US</v>
    <v>a1psf2</v>
    <v>268435456</v>
    <v>1</v>
    <v>Powered by Refinitiv</v>
    <v>0</v>
    <v>CKX LANDS, INC. (XNYS:CKX)</v>
    <v>2</v>
    <v>3</v>
    <v>Finance</v>
    <v>5</v>
    <v>13.25</v>
    <v>8.6600999999999999</v>
    <v>-0.15670000000000001</v>
    <v>0.21</v>
    <v>2.0211999999999997E-2</v>
    <v>USD</v>
    <v>CKX Lands, Inc. is engaged in the business of ownership and management of land. Its activities consist of leasing its properties for minerals (oil and gas), raising and harvesting timber and surface use (agriculture, right of ways, hunting). Its segments include oil and gas, surface and timber. It leases property to oil and gas operators and collects income through its land ownership in the form of oil and gas royalties and lease rentals and geophysical revenues. It receives income from royalty interests and mineral leases related to oil and gas production, timber sales, land sales and surface rents. Oil and Gas segment provides the customer access to a designated tract of land upon which the customer performs exploration, extraction, production and ultimate sale of the oil and gas. It receives royalties on all oil and gas produced by the customer. Timber income is derived from the sales of timber on its lands. Surface income is earned from various recurring and non-recurring sources.</v>
    <v>0</v>
    <v>New York Stock Exchange</v>
    <v>XNYS</v>
    <v>XNYS</v>
    <v>2417 Shell Beach Drive, LAKE CHARLES, LA, 70601 US</v>
    <v>10.6</v>
    <v>Real Estate Operations</v>
    <v>Stock</v>
    <v>46129.733697152347</v>
    <v>840</v>
    <v>10.5</v>
    <v>21763178</v>
    <v>CKX LANDS, INC.</v>
    <v>CKX LANDS, INC.</v>
    <v>10.5</v>
    <v>45.650300000000001</v>
    <v>10.39</v>
    <v>10.6</v>
    <v>2053130</v>
    <v>CKX</v>
    <v>CKX LANDS, INC. (XNYS:CKX)</v>
    <v>1055</v>
    <v>3238</v>
    <v>1930</v>
  </rv>
  <rv s="2">
    <v>841</v>
  </rv>
  <rv s="0">
    <v>https://www.bing.com/financeapi/forcetrigger?t=a1ruw7&amp;q=XNYS%3aELLO&amp;form=skydnc</v>
    <v>Learn more on Bing</v>
  </rv>
  <rv s="4">
    <v>en-US</v>
    <v>a1ruw7</v>
    <v>268435456</v>
    <v>1</v>
    <v>Powered by Refinitiv</v>
    <v>8</v>
    <v>ELLOMAY CAPITAL LTD (XNYS:ELLO)</v>
    <v>2</v>
    <v>9</v>
    <v>Finance</v>
    <v>5</v>
    <v>30.34</v>
    <v>13.18</v>
    <v>0.99319999999999997</v>
    <v>-0.3</v>
    <v>-1.2E-2</v>
    <v>USD</v>
    <v>Ellomay Capital Ltd is an Israel-based principally active in filed of production of renewable and clean energy. The Company owns photovoltaic (PV) plants that are operating and connected to their respective national grid in Spain is Israel. In Addition Company's holds shares in Dorad Energy Ltd which operated power plant in the vicinity of Ashkelon; Groen Gas Goor BV and of Groen Gas Oude-Tonge BV, project companies developing anaerobic digestion plants with a green gas production in the Netherlands; Talasol Solar SL, which is involved in a project to construct a photovoltaic plant in Spain; Chashgal Elyon Ltd, Agira Sheuva Electra, LP and Ellomay Pumped Storage (2014) Ltd, all of which are involved in a project to construct a pumped storage hydro power plant in the Manara Cliff in Israel.</v>
    <v>26</v>
    <v>New York Stock Exchange</v>
    <v>XNYS</v>
    <v>XNYS</v>
    <v>9 Rothschild Blvd, TEL AVIV-YAFO, 6688112 IL</v>
    <v>24.7</v>
    <v>Electrical Utilities &amp; IPPs</v>
    <v>Stock</v>
    <v>46128.836195253905</v>
    <v>843</v>
    <v>24.7</v>
    <v>340355873</v>
    <v>ELLOMAY CAPITAL LTD</v>
    <v>ELLOMAY CAPITAL LTD</v>
    <v>24.7</v>
    <v>25</v>
    <v>24.7</v>
    <v>13779590</v>
    <v>ELLO</v>
    <v>ELLOMAY CAPITAL LTD (XNYS:ELLO)</v>
    <v>109</v>
    <v>3132</v>
    <v>1987</v>
  </rv>
  <rv s="2">
    <v>844</v>
  </rv>
  <rv s="0">
    <v>https://www.bing.com/financeapi/forcetrigger?t=a1zaz2&amp;q=XNYS%3aORA&amp;form=skydnc</v>
    <v>Learn more on Bing</v>
  </rv>
  <rv s="1">
    <v>en-US</v>
    <v>a1zaz2</v>
    <v>268435456</v>
    <v>1</v>
    <v>Powered by Refinitiv</v>
    <v>0</v>
    <v>ORMAT TECHNOLOGIES, INC. (XNYS:ORA)</v>
    <v>2</v>
    <v>3</v>
    <v>Finance</v>
    <v>4</v>
    <v>132.58000000000001</v>
    <v>70.02</v>
    <v>0.81179999999999997</v>
    <v>0.08</v>
    <v>7.1099999999999994E-4</v>
    <v>USD</v>
    <v>Ormat Technologies, Inc. is a geothermal and vertically integrated company engaged in geothermal and recovered energy generation (REG). The Company owns, operates, designs, manufactures and sells geothermal and REG power plants primarily based on the Ormat Energy Converter, a power generation unit that converts low-, medium- and high-temperature heat into electricity. The Company has engineered, manufactured and constructed power plants, which it owns or has installed for utilities and developers worldwide, totaling approximately 3,400 megawatts (MW) of gross capacity. Its segments include Electricity Segment, Product Segment and Energy Storage Segment. Its Electricity segment develops, builds, owns and operates geothermal, solar PV and recovered energy-based power plants in the United States and geothermal power plants in other countries around the world. Product segment designs, manufactures, and sells equipment for geothermal and recovered energy-based electricity generation.</v>
    <v>1648</v>
    <v>New York Stock Exchange</v>
    <v>XNYS</v>
    <v>XNYS</v>
    <v>6884 Sierra Center Parkway, RENO, NV, 89511 US</v>
    <v>112.675</v>
    <v>Electrical Utilities &amp; IPPs</v>
    <v>Stock</v>
    <v>46129.796436469529</v>
    <v>846</v>
    <v>110.53</v>
    <v>6851193166</v>
    <v>ORMAT TECHNOLOGIES, INC.</v>
    <v>ORMAT TECHNOLOGIES, INC.</v>
    <v>111.95</v>
    <v>55.676400000000001</v>
    <v>112.52</v>
    <v>112.6</v>
    <v>60845410</v>
    <v>ORA</v>
    <v>ORMAT TECHNOLOGIES, INC. (XNYS:ORA)</v>
    <v>343982</v>
    <v>949641</v>
    <v>1994</v>
  </rv>
  <rv s="2">
    <v>847</v>
  </rv>
  <rv s="0">
    <v>https://www.bing.com/financeapi/forcetrigger?t=a1oaim&amp;q=XNYS%3aBCO&amp;form=skydnc</v>
    <v>Learn more on Bing</v>
  </rv>
  <rv s="1">
    <v>en-US</v>
    <v>a1oaim</v>
    <v>268435456</v>
    <v>1</v>
    <v>Powered by Refinitiv</v>
    <v>0</v>
    <v>THE BRINK'S COMPANY (XNYS:BCO)</v>
    <v>2</v>
    <v>3</v>
    <v>Finance</v>
    <v>4</v>
    <v>136.37</v>
    <v>80.099999999999994</v>
    <v>1.1333</v>
    <v>3.1850000000000001</v>
    <v>2.8521999999999999E-2</v>
    <v>USD</v>
    <v>The Brink's Company is a global provider of cash and valuables management, digital retail solutions, and automated teller machine (ATM) managed services. Its segments include North America, Latin America, Europe, and Rest of World. Its cash and valuables management services include Cash-in-transit services, Basic ATM services, Brink's Global Services, Cash management services, Vaulting services, and other services. Its Digital Retail Solutions includes services that facilitate faster access to cash deposits leveraging its tech-enabled sales and software platforms and enable enhanced customer analytics and visibility. Its ATM Managed Services provides an economical solution for financial institutions, retailers, and independent ATM owners to outsource day-to-day operation of ATMs. Its customers include financial institutions, retailers, government agencies, mints, jewelers, and other commercial operations around the world. Its global network serves customers in over 100 countries.</v>
    <v>63600</v>
    <v>New York Stock Exchange</v>
    <v>XNYS</v>
    <v>XNYS</v>
    <v>PO Box 18100, 1801 Bayberry Ct, RICHMOND, VA, 23226-8100 US</v>
    <v>116.59</v>
    <v>Professional &amp; Commercial Services</v>
    <v>Stock</v>
    <v>46129.795983367971</v>
    <v>849</v>
    <v>113.37</v>
    <v>4727777513</v>
    <v>THE BRINK'S COMPANY</v>
    <v>THE BRINK'S COMPANY</v>
    <v>113.78</v>
    <v>24.365200000000002</v>
    <v>111.67</v>
    <v>114.855</v>
    <v>41163010</v>
    <v>BCO</v>
    <v>THE BRINK'S COMPANY (XNYS:BCO)</v>
    <v>439409</v>
    <v>506132</v>
    <v>1984</v>
  </rv>
  <rv s="2">
    <v>850</v>
  </rv>
  <rv s="0">
    <v>https://www.bing.com/financeapi/forcetrigger?t=a1upz2&amp;q=XNYS%3aHL&amp;form=skydnc</v>
    <v>Learn more on Bing</v>
  </rv>
  <rv s="1">
    <v>en-US</v>
    <v>a1upz2</v>
    <v>268435456</v>
    <v>1</v>
    <v>Powered by Refinitiv</v>
    <v>0</v>
    <v>HECLA MINING COMPANY (XNYS:HL)</v>
    <v>2</v>
    <v>3</v>
    <v>Finance</v>
    <v>4</v>
    <v>34.17</v>
    <v>4.5101000000000004</v>
    <v>1.3535999999999999</v>
    <v>0.52</v>
    <v>2.7210999999999999E-2</v>
    <v>USD</v>
    <v>Hecla Mining Company is a silver producer in the United States and Canada. It discovers, acquires and develops mines and other mineral interests and produces and markets concentrates containing silver, gold, lead, zinc and copper; carbon material containing silver and gold, and unrefined dore containing silver and gold. Its segments include Greens Creek, Lucky Friday, Keno Hill and Casa Berardi. Greens Creek operation is located on Admiralty Island, near Juneau, Alaska. Greens Creek property includes over 440 unpatented lode mining claims, 58 unpatented millsite claims, 21 patented lode claims and one patented millsite. Lucky Friday mine is a deep underground silver, lead, and zinc mine located in the Coeur d’Alene Mining District in northern Idaho. Keno Hill Silver Project is located within the Keno Hill Silver District in Canada’s Yukon Territory, which comprises over 242 square kilometers with numerous mineral deposits. It owns a number of exploration and pre-development projects.</v>
    <v>1865</v>
    <v>New York Stock Exchange</v>
    <v>XNYS</v>
    <v>XNYS</v>
    <v>NONE, 6500 N MINERAL DRIVE SUITE 200, COEUR D'ALENE, ID, 83815-9408 US</v>
    <v>20.36</v>
    <v>Metals &amp; Mining</v>
    <v>Stock</v>
    <v>46129.796440625003</v>
    <v>852</v>
    <v>19.565000000000001</v>
    <v>13163208617</v>
    <v>HECLA MINING COMPANY</v>
    <v>HECLA MINING COMPANY</v>
    <v>19.95</v>
    <v>40.134900000000002</v>
    <v>19.11</v>
    <v>19.63</v>
    <v>670565900</v>
    <v>HL</v>
    <v>HECLA MINING COMPANY (XNYS:HL)</v>
    <v>8775139</v>
    <v>16038294</v>
    <v>2006</v>
  </rv>
  <rv s="2">
    <v>853</v>
  </rv>
  <rv s="0">
    <v>https://www.bing.com/financeapi/forcetrigger?t=a1wpgh&amp;q=XNYS%3aKWR&amp;form=skydnc</v>
    <v>Learn more on Bing</v>
  </rv>
  <rv s="4">
    <v>en-US</v>
    <v>a1wpgh</v>
    <v>268435456</v>
    <v>1</v>
    <v>Powered by Refinitiv</v>
    <v>8</v>
    <v>QUAKER CHEMICAL CORPORATION (XNYS:KWR)</v>
    <v>2</v>
    <v>9</v>
    <v>Finance</v>
    <v>4</v>
    <v>183.005</v>
    <v>98.254999999999995</v>
    <v>1.4233</v>
    <v>9.01</v>
    <v>6.8909999999999999E-2</v>
    <v>USD</v>
    <v>Quaker Chemical Corporation, doing business as Quaker Houghton, is a global provider of industrial process fluids. The Company develops, produces, and markets a broad range of formulated specialty chemical products and offers chemical management services (Fluidcare) for various heavy industrial and manufacturing applications throughout its three segments: Americas; Europe, Middle East and Africa (EMEA); and Asia/Pacific. The major product lines of Quaker Houghton include metal removal fluids, cleaning fluids, corrosion inhibitors, metal drawing and forming fluids, diecast mold releases, heat treatment and quenchants, metal forging fluids, hydraulic fluids, specialty greases, offshore sub-sea energy control fluids, rolling lubricants, rod and wire drawing fluids and surface treatment chemicals. With a presence around the world, including operations in over 25 countries, its customers include steel, aluminum, automotive, aerospace, offshore, container, mining and metalworking companies.</v>
    <v>4700</v>
    <v>New York Stock Exchange</v>
    <v>XNYS</v>
    <v>XNYS</v>
    <v>One Quaker Park, 901 Hector Street, CONSHOHOCKEN, PA, 19428 US</v>
    <v>142.32</v>
    <v>Chemicals</v>
    <v>Stock</v>
    <v>46129.796111203126</v>
    <v>855</v>
    <v>133.69999999999999</v>
    <v>2422750780</v>
    <v>QUAKER CHEMICAL CORPORATION</v>
    <v>QUAKER CHEMICAL CORPORATION</v>
    <v>133.69999999999999</v>
    <v>130.75</v>
    <v>139.76</v>
    <v>17335080</v>
    <v>KWR</v>
    <v>QUAKER CHEMICAL CORPORATION (XNYS:KWR)</v>
    <v>148500</v>
    <v>187686</v>
    <v>1930</v>
  </rv>
  <rv s="2">
    <v>856</v>
  </rv>
  <rv s="0">
    <v>https://www.bing.com/financeapi/forcetrigger?t=a2cr2w&amp;q=XNYS%3aAMR&amp;form=skydnc</v>
    <v>Learn more on Bing</v>
  </rv>
  <rv s="1">
    <v>en-US</v>
    <v>a2cr2w</v>
    <v>268435456</v>
    <v>1</v>
    <v>Powered by Refinitiv</v>
    <v>0</v>
    <v>ALPHA METALLURGICAL RESOURCES, INC. (XNYS:AMR)</v>
    <v>2</v>
    <v>3</v>
    <v>Finance</v>
    <v>4</v>
    <v>253.81989999999999</v>
    <v>97.41</v>
    <v>0.66800000000000004</v>
    <v>1.63</v>
    <v>8.5990000000000007E-3</v>
    <v>USD</v>
    <v>Alpha Metallurgical Resources, Inc. is a mining company with operations across Virginia and West Virginia. The Company supplies metallurgical products to the steel industry. Its portfolio of mining operations consists of over 14 underground mines, six surface mines and eight coal preparation plants. It extracts, processes and markets metallurgical coal from deep and surface mines for sale to steel and coke producers, industrial customers, and electric utilities. It conducts mining operations only in the United States with mines in Central Appalachia. The Company operates in one segment: Met, which consists of six active mining complexes whose primary product is metallurgical coal that is extracted, processed, and marketed to domestic and international steel and coke producers. The Met segment operations consist of metallurgical coal mines, including Deep Mine 41, Road Fork 52, Black Eagle, and Lynn Branch.</v>
    <v>3960</v>
    <v>New York Stock Exchange</v>
    <v>XNYS</v>
    <v>XNYS</v>
    <v>340 Martin Luther King Jr Blvd, BRISTOL, TN, 37620 US</v>
    <v>191.92</v>
    <v>Metals &amp; Mining</v>
    <v>Stock</v>
    <v>46129.796079988279</v>
    <v>858</v>
    <v>183.08500000000001</v>
    <v>2443190243</v>
    <v>ALPHA METALLURGICAL RESOURCES, INC.</v>
    <v>ALPHA METALLURGICAL RESOURCES, INC.</v>
    <v>185.8</v>
    <v>0</v>
    <v>189.56</v>
    <v>191.19</v>
    <v>12778860</v>
    <v>AMR</v>
    <v>ALPHA METALLURGICAL RESOURCES, INC. (XNYS:AMR)</v>
    <v>141428</v>
    <v>285491</v>
    <v>2016</v>
  </rv>
  <rv s="2">
    <v>859</v>
  </rv>
  <rv s="0">
    <v>https://www.bing.com/financeapi/forcetrigger?t=a1ptbh&amp;q=XNYS%3aCLF&amp;form=skydnc</v>
    <v>Learn more on Bing</v>
  </rv>
  <rv s="1">
    <v>en-US</v>
    <v>a1ptbh</v>
    <v>268435456</v>
    <v>1</v>
    <v>Powered by Refinitiv</v>
    <v>0</v>
    <v>CLEVELAND-CLIFFS INC. (XNYS:CLF)</v>
    <v>2</v>
    <v>3</v>
    <v>Finance</v>
    <v>4</v>
    <v>16.7</v>
    <v>5.63</v>
    <v>1.9995000000000001</v>
    <v>0.22500000000000001</v>
    <v>2.3147999999999998E-2</v>
    <v>USD</v>
    <v>Cleveland-Cliffs Inc. is a steel producer with a focus on value-added sheet products, particularly for the automotive industry in North America. The Company is vertically integrated from the mining of iron ore, production of pellets and direct reduced iron, and processing of ferrous scrap through primary steelmaking and downstream finishing, stamping, tooling, and tubing. Its offering includes advanced high-strength steel, hot-dipped galvanized, aluminized, galvalume, electrogalvanized, galvanneal, hot-rolled coil (HRC), cold-rolled coil, plate, grain oriented electrical steel (GOES), non-oriented electrical steel (NOES), stainless steels, tool and die, stamped components, and slabs. Its Other Businesses primarily include the Tubular and Tooling and Stamping segments that provide customer solutions with carbon and stainless-steel tubing products, advanced-engineered solutions, tool design and build, hot- and cold-stamped steel components and complex assemblies.</v>
    <v>25000</v>
    <v>New York Stock Exchange</v>
    <v>XNYS</v>
    <v>XNYS</v>
    <v>200 Public Square, Ste. 3300, CLEVELAND, OH, 44114-2315 US</v>
    <v>9.98</v>
    <v>Metals &amp; Mining</v>
    <v>Stock</v>
    <v>46129.796429270311</v>
    <v>861</v>
    <v>9.77</v>
    <v>5672593192</v>
    <v>CLEVELAND-CLIFFS INC.</v>
    <v>CLEVELAND-CLIFFS INC.</v>
    <v>9.91</v>
    <v>0</v>
    <v>9.7200000000000006</v>
    <v>9.9450000000000003</v>
    <v>570396500</v>
    <v>CLF</v>
    <v>CLEVELAND-CLIFFS INC. (XNYS:CLF)</v>
    <v>10927738</v>
    <v>16743890</v>
    <v>1985</v>
  </rv>
  <rv s="2">
    <v>862</v>
  </rv>
  <rv s="0">
    <v>https://www.bing.com/financeapi/forcetrigger?t=a1uhz2&amp;q=XNYS%3aHCC&amp;form=skydnc</v>
    <v>Learn more on Bing</v>
  </rv>
  <rv s="1">
    <v>en-US</v>
    <v>a1uhz2</v>
    <v>268435456</v>
    <v>1</v>
    <v>Powered by Refinitiv</v>
    <v>0</v>
    <v>WARRIOR MET COAL, INC. (XNYS:HCC)</v>
    <v>2</v>
    <v>3</v>
    <v>Finance</v>
    <v>4</v>
    <v>105.345</v>
    <v>40.799999999999997</v>
    <v>0.62690000000000001</v>
    <v>0.21</v>
    <v>2.447E-3</v>
    <v>USD</v>
    <v>Warrior Met Coal, Inc. is a producer and exporter of steelmaking coal, also known as hard coking coal (HCC), operating longwall operations in its underground mines based in Alabama. The Company's three operating mines: Mine No. 4, Mine No. 7 and Blue Creek. Mine No. 4 and Mine No. 7 are located approximately 300 miles from its export terminal at the Port of Mobile in Alabama. The Company sells its coal to a diversified customer base of blast furnace steel producers, primarily located in Europe, South America and Asia. The Company’s HCC, mined from the Southern Appalachian region of the United States, is characterized by low-to-high volatile matter, low sulfur, high fluidity, and high strength. Mine No. 4 and Mine No. 7 are located approximately 20 miles east of Tuscaloosa, Alabama and 30 miles southwest of Birmingham, Alabama. Its natural gas operations remove and sell natural gas from its owned and leased coal seams by reducing natural gas levels in our mines.</v>
    <v>540</v>
    <v>New York Stock Exchange</v>
    <v>XNYS</v>
    <v>XNYS</v>
    <v>16243 Highway 216, BROOKWOOD, AL, 35444-3058 US</v>
    <v>87.06</v>
    <v>Metals &amp; Mining</v>
    <v>Stock</v>
    <v>46129.795898471872</v>
    <v>864</v>
    <v>84.64</v>
    <v>4542334962</v>
    <v>WARRIOR MET COAL, INC.</v>
    <v>WARRIOR MET COAL, INC.</v>
    <v>85.01</v>
    <v>79.517499999999998</v>
    <v>85.82</v>
    <v>86.03</v>
    <v>52799430</v>
    <v>HCC</v>
    <v>WARRIOR MET COAL, INC. (XNYS:HCC)</v>
    <v>507783</v>
    <v>819509</v>
    <v>2015</v>
  </rv>
  <rv s="2">
    <v>865</v>
  </rv>
  <rv s="0">
    <v>https://www.bing.com/financeapi/forcetrigger?t=a1xhyc&amp;q=XNAS%3aMETC&amp;form=skydnc</v>
    <v>Learn more on Bing</v>
  </rv>
  <rv s="1">
    <v>en-US</v>
    <v>a1xhyc</v>
    <v>268435456</v>
    <v>1</v>
    <v>Powered by Refinitiv</v>
    <v>0</v>
    <v>RAMACO RESOURCES, INC. (XNAS:METC)</v>
    <v>2</v>
    <v>3</v>
    <v>Finance</v>
    <v>4</v>
    <v>57.8</v>
    <v>8.1479999999999997</v>
    <v>1.3552999999999999</v>
    <v>-0.11</v>
    <v>-7.9480000000000002E-3</v>
    <v>USD</v>
    <v>Ramaco Resources, Inc. is a dual-platform critical mineral company. The Company is an operator and developer of metallurgical coal in southern West Virginia and southwestern Virginia and a developing producer of coal, rare earth and critical minerals in Wyoming. Its metallurgical coal development portfolio primarily includes the following properties: Elk Creek, Berwind, Knox Creek, and Maben. Its segments include Metallurgical Coal, Rare Earths and Critical Minerals. The Rare Earths and Critical Minerals segment operates the Brook Mine complex located in Sheridan, Wyoming, where the Company is developing rare earth and critical mineral operations in addition to performing initiatives related to coal-to-carbon based products and materials. The Elk Creek Complex is located approximately 45 miles south of Charleston, West Virginia, in Logan, Wyoming, and Mingo Counties and consists of approximately 20,200 acres of leased coal holdings.</v>
    <v>900</v>
    <v>Nasdaq Stock Market</v>
    <v>XNAS</v>
    <v>XNAS</v>
    <v>250 WEST MAIN STREET, SUITE 1800, LEXINGTON, KY, 40507 US</v>
    <v>14.265000000000001</v>
    <v>Metals &amp; Mining</v>
    <v>Stock</v>
    <v>46129.796432707815</v>
    <v>867</v>
    <v>13.55</v>
    <v>923512477</v>
    <v>RAMACO RESOURCES, INC.</v>
    <v>RAMACO RESOURCES, INC.</v>
    <v>13.9</v>
    <v>0</v>
    <v>13.84</v>
    <v>13.73</v>
    <v>67262380</v>
    <v>METC</v>
    <v>RAMACO RESOURCES, INC. (XNAS:METC)</v>
    <v>941662</v>
    <v>1871544</v>
    <v>2016</v>
  </rv>
  <rv s="2">
    <v>868</v>
  </rv>
  <rv s="0">
    <v>https://www.bing.com/financeapi/forcetrigger?t=a1xyp2&amp;q=XNYS%3aMSB&amp;form=skydnc</v>
    <v>Learn more on Bing</v>
  </rv>
  <rv s="10">
    <v>en-US</v>
    <v>a1xyp2</v>
    <v>268435456</v>
    <v>1</v>
    <v>Powered by Refinitiv</v>
    <v>21</v>
    <v>MESABI TRUST (XNYS:MSB)</v>
    <v>2</v>
    <v>22</v>
    <v>Finance</v>
    <v>4</v>
    <v>42.38</v>
    <v>22.55</v>
    <v>0.40660000000000002</v>
    <v>-0.81</v>
    <v>-2.6290000000000001E-2</v>
    <v>USD</v>
    <v>Mesabi Trust is a royalty trust organized to derive income from an iron mine (the Peter Mitchell Mine) located near Babbitt, Minnesota, at the eastern end of the Mesabi Iron Range. The Trust is a pass-through entity. It operates in one segment, which is iron ore mining. The mine is operated by Northshore Mining Company (Northshore), a subsidiary of Cleveland-Cliffs Inc. (CCI). Northshore mines the ore, which is in the form of taconite, a hard rock containing approximately 21% recoverable iron, crushes it, separates the iron particles from the non-metallic, and forms the resulting concentrate into pellets which are shipped for use in steel-producing blast furnaces of customers of CCI. Northshore pays royalties to the Trust primarily based on the selling price of pellets shipped from Northshore’s pellet plant at Silver Bay, Minnesota, on Lake Superior approximately 45 miles from the mine, plus a significantly smaller royalty based on tons of ore extracted at the mine.</v>
    <v>0</v>
    <v>New York Stock Exchange</v>
    <v>XNYS</v>
    <v>XNYS</v>
    <v>C/O Deutsche Bank Trust Company Americas, 1 Columbus Circle, 17Th Floor, NEW YORK, NY, 10019 US</v>
    <v>31.9999</v>
    <v>Metals &amp; Mining</v>
    <v>Stock</v>
    <v>46129.795799039064</v>
    <v>870</v>
    <v>30</v>
    <v>393600300</v>
    <v>MESABI TRUST</v>
    <v>MESABI TRUST</v>
    <v>31.6</v>
    <v>22.871099999999998</v>
    <v>30.81</v>
    <v>30</v>
    <v>13120010</v>
    <v>MSB</v>
    <v>MESABI TRUST (XNYS:MSB)</v>
    <v>55513</v>
    <v>48218</v>
  </rv>
  <rv s="2">
    <v>871</v>
  </rv>
  <rv s="0">
    <v>https://www.bing.com/financeapi/forcetrigger?t=a1xigh&amp;q=XNYS%3aSRL&amp;form=skydnc</v>
    <v>Learn more on Bing</v>
  </rv>
  <rv s="1">
    <v>en-US</v>
    <v>a1xigh</v>
    <v>268435456</v>
    <v>1</v>
    <v>Powered by Refinitiv</v>
    <v>0</v>
    <v>SCULLY ROYALTY LTD. (XNYS:SRL)</v>
    <v>2</v>
    <v>3</v>
    <v>Finance</v>
    <v>4</v>
    <v>10.389900000000001</v>
    <v>5.13</v>
    <v>0.62529999999999997</v>
    <v>-0.02</v>
    <v>-2.8410000000000002E-3</v>
    <v>USD</v>
    <v>Scully Royalty Ltd is a company principally generates revenue from its royalty interest in iron ore mine. The Company operates its business through three segments. The Royalty segment holds a net revenues royalty interest in iron ore shipped from the mine. The Merchant Banking segment provides specialty banking services, focused on merchant banking, to our customers, suppliers and group members. All Other segment includes other assets unrelated to its primary segments and otherwise not individually material.</v>
    <v>71</v>
    <v>New York Stock Exchange</v>
    <v>XNYS</v>
    <v>XNYS</v>
    <v>C/O Room 2302, 23/F, Oriental Center, 31 Wujiang Road, Changning District, SHANGHAI, SHANGHAI, 200336 CN</v>
    <v>7.02</v>
    <v>Metals &amp; Mining</v>
    <v>Stock</v>
    <v>46129.787892476561</v>
    <v>873</v>
    <v>6.8101000000000003</v>
    <v>106888977</v>
    <v>SCULLY ROYALTY LTD.</v>
    <v>SCULLY ROYALTY LTD.</v>
    <v>6.97</v>
    <v>0</v>
    <v>7.04</v>
    <v>7.02</v>
    <v>15226350</v>
    <v>SRL</v>
    <v>SCULLY ROYALTY LTD. (XNYS:SRL)</v>
    <v>11455</v>
    <v>22055</v>
    <v>2017</v>
  </rv>
  <rv s="2">
    <v>874</v>
  </rv>
  <rv s="0">
    <v>https://www.bing.com/financeapi/forcetrigger?t=a256im&amp;q=XNYS%3aVALE&amp;form=skydnc</v>
    <v>Learn more on Bing</v>
  </rv>
  <rv s="1">
    <v>en-US</v>
    <v>a256im</v>
    <v>268435456</v>
    <v>1</v>
    <v>Powered by Refinitiv</v>
    <v>0</v>
    <v>Vale SA (XNYS:VALE)</v>
    <v>2</v>
    <v>3</v>
    <v>Finance</v>
    <v>4</v>
    <v>17.940000000000001</v>
    <v>8.9700000000000006</v>
    <v>0.55640000000000001</v>
    <v>0.38500000000000001</v>
    <v>2.2088E-2</v>
    <v>USD</v>
    <v>Vale SA, formerly Companhia Vale do Rio Doce, is a Brazil-based metal and mining company which is primarily engaged in producing iron ore and nickel. The Company also produces iron ore pellets, copper, platinum group metals (PGMs), gold, silver and cobalt. Vale is engaged in greenfield mineral exploration in five countries and operates logistics systems in Brazil and other regions in the world, including railroads, maritime terminals and ports, which are integrated with mining operations. In addition, Vale has distribution centers to support the delivery of iron ore worldwide. Vale has numerous subsidiaries, including Vale Logistica Uruguay SA, Vale Holdings BV, Vale Overseas Ltd. The Company’s operations abroad cover approximately 30 countries.</v>
    <v>65805</v>
    <v>New York Stock Exchange</v>
    <v>XNYS</v>
    <v>XNYS</v>
    <v>Torre Oscar Niemeyer, Praia de Botafogo n 186 Salas 1101 1701 1801, Botafogo, RIO DE JANEIRO, RIO DE JANEIRO, 22.250-145 BR</v>
    <v>17.940000000000001</v>
    <v>Metals &amp; Mining</v>
    <v>Stock</v>
    <v>46129.796125115623</v>
    <v>876</v>
    <v>17.62</v>
    <v>79083635400</v>
    <v>Vale SA</v>
    <v>Vale SA</v>
    <v>17.72</v>
    <v>30.154</v>
    <v>17.43</v>
    <v>17.815000000000001</v>
    <v>4439160000</v>
    <v>VALE</v>
    <v>Vale SA (XNYS:VALE)</v>
    <v>25409822</v>
    <v>27716595</v>
    <v>1943</v>
  </rv>
  <rv s="2">
    <v>877</v>
  </rv>
  <rv s="0">
    <v>https://www.bing.com/financeapi/forcetrigger?t=a1r7pr&amp;q=XNYS%3aDNOW&amp;form=skydnc</v>
    <v>Learn more on Bing</v>
  </rv>
  <rv s="1">
    <v>en-US</v>
    <v>a1r7pr</v>
    <v>268435456</v>
    <v>1</v>
    <v>Powered by Refinitiv</v>
    <v>0</v>
    <v>DNOW INC. (XNYS:DNOW)</v>
    <v>2</v>
    <v>3</v>
    <v>Finance</v>
    <v>4</v>
    <v>17.260000000000002</v>
    <v>10.935</v>
    <v>0.78029999999999999</v>
    <v>-2.5000000000000001E-2</v>
    <v>-2.1029999999999998E-3</v>
    <v>USD</v>
    <v>DNOW Inc. is an energy and industrial solutions provider. The Company distributes pipes, valves, fittings (PVF), gas products, pumps, fabricated process and production equipment and a range of Maintenance, Repair, and Operations (MRO) consumables and related products. It operates across sectors of the energy value chain and industrial end-markets, including Upstream, Midstream, Gas Utilities and Downstream and Industrial. Upstream is engaged in exploration, production, and extraction of oil and gas, as well as the use and disposal of produced water. Midstream offers transmission and gathering infrastructure for processing and transmission of oil, gas, or water. Gas Utilities provide storage and distribution of natural gas. Downstream and Industrial includes crude oil refining, petrochemical and chemical processing, general industrials, pharmaceutical, mining, water/wastewater treatment, data centers, liquefied natural gas (LNG) terminals and renewable natural gas (RNG) facilities.</v>
    <v>5300</v>
    <v>New York Stock Exchange</v>
    <v>XNYS</v>
    <v>XNYS</v>
    <v>7402 NORTH ELDRIDGE PARKWAY, HOUSTON, TX, 77041 US</v>
    <v>11.9352</v>
    <v>Machinery, Equipment &amp; Components</v>
    <v>Stock</v>
    <v>46129.795939860938</v>
    <v>879</v>
    <v>11.72</v>
    <v>2205946732</v>
    <v>DNOW INC.</v>
    <v>DNOW INC.</v>
    <v>11.84</v>
    <v>0</v>
    <v>11.89</v>
    <v>11.865</v>
    <v>185920500</v>
    <v>DNOW</v>
    <v>DNOW INC. (XNYS:DNOW)</v>
    <v>1350366</v>
    <v>3000653</v>
    <v>2013</v>
  </rv>
  <rv s="2">
    <v>880</v>
  </rv>
  <rv s="0">
    <v>https://www.bing.com/financeapi/forcetrigger?t=a1tnlh&amp;q=XNYS%3aGATX&amp;form=skydnc</v>
    <v>Learn more on Bing</v>
  </rv>
  <rv s="1">
    <v>en-US</v>
    <v>a1tnlh</v>
    <v>268435456</v>
    <v>1</v>
    <v>Powered by Refinitiv</v>
    <v>0</v>
    <v>GATX CORPORATION (XNYS:GATX)</v>
    <v>2</v>
    <v>3</v>
    <v>Finance</v>
    <v>4</v>
    <v>205.56</v>
    <v>140.75</v>
    <v>1.2653000000000001</v>
    <v>4.83</v>
    <v>2.4517999999999998E-2</v>
    <v>USD</v>
    <v>GATX Corporation is a global railcar lessor, owning fleets in North America, Europe, and India. The Company leases transportation assets, including railcars, aircraft spare engines and tank containers to customers worldwide. Its Rail North America segment primarily provides railcars pursuant to full-service leases under which it maintains the railcars, pays ad valorem taxes and insurance, and provides other ancillary services. Its Rail International segment is an aggregation of its operating segments in Europe (GRE) and India (Rail India). GRE primarily leases railcars to customers throughout Europe pursuant to full-service leases under which it maintains the railcars and provides value-added services according to customer requirements. Its Engine Leasing segment includes its ownership interest in the Rolls-Royce &amp; Partners Finance affiliates. Its Other segment includes its Trifleet business, which owns and manages tank containers that are leased to a diverse base of customers.</v>
    <v>2371</v>
    <v>New York Stock Exchange</v>
    <v>XNYS</v>
    <v>XNYS</v>
    <v>233 S Wacker Dr, CHICAGO, IL, 60606-7147 US</v>
    <v>205.56</v>
    <v>Banking Services</v>
    <v>Stock</v>
    <v>46129.796350693752</v>
    <v>882</v>
    <v>199.69499999999999</v>
    <v>7169734242</v>
    <v>GATX CORPORATION</v>
    <v>GATX CORPORATION</v>
    <v>201.01</v>
    <v>22.0794</v>
    <v>197</v>
    <v>201.83</v>
    <v>35523630</v>
    <v>GATX</v>
    <v>GATX CORPORATION (XNYS:GATX)</v>
    <v>129871</v>
    <v>207759</v>
    <v>1916</v>
  </rv>
  <rv s="2">
    <v>883</v>
  </rv>
  <rv s="0">
    <v>https://www.bing.com/financeapi/forcetrigger?t=a1nrpr&amp;q=XNAS%3aARTNA&amp;form=skydnc</v>
    <v>Learn more on Bing</v>
  </rv>
  <rv s="1">
    <v>en-US</v>
    <v>a1nrpr</v>
    <v>268435456</v>
    <v>1</v>
    <v>Powered by Refinitiv</v>
    <v>0</v>
    <v>ARTESIAN RESOURCES CORPORATION (XNAS:ARTNA)</v>
    <v>2</v>
    <v>3</v>
    <v>Finance</v>
    <v>4</v>
    <v>36.19</v>
    <v>30.5</v>
    <v>0.3508</v>
    <v>0.125</v>
    <v>3.859E-3</v>
    <v>USD</v>
    <v>Artesian Resources Corporation operates as a holding company of wholly owned subsidiaries offering water and wastewater services, and a number of other related core business services, on the Delmarva Peninsula. The Company operates its businesses primarily through the Regulated Utility segment. The segment includes an aggregation of its five regulated utility subsidiaries that are in the business of providing regulated water and wastewater services on the Delmarva Peninsula. Its regulated water utility services include treating, distributing, and selling water to residential, commercial, industrial, governmental, municipal and utility customers throughout the State of Delaware and in Cecil County, Maryland and to a residential community in Chester County, Pennsylvania. Its regulated wastewater utility services include the treatment and disposal of wastewater for customers in Sussex County, Delaware. The Company’s principal subsidiary is Artesian Water Company, Inc.</v>
    <v>272</v>
    <v>Nasdaq Stock Market</v>
    <v>XNAS</v>
    <v>XNAS</v>
    <v>664 CHURCHMANS RD, NEWARK, DE, 19702 US</v>
    <v>32.765000000000001</v>
    <v>Water Utilities</v>
    <v>Stock</v>
    <v>46129.796142870313</v>
    <v>885</v>
    <v>32.26</v>
    <v>335502125</v>
    <v>ARTESIAN RESOURCES CORPORATION</v>
    <v>ARTESIAN RESOURCES CORPORATION</v>
    <v>32.72</v>
    <v>14.876200000000001</v>
    <v>32.39</v>
    <v>32.515000000000001</v>
    <v>10318380</v>
    <v>ARTNA</v>
    <v>ARTESIAN RESOURCES CORPORATION (XNAS:ARTNA)</v>
    <v>27363</v>
    <v>111257</v>
    <v>1927</v>
  </rv>
  <rv s="2">
    <v>886</v>
  </rv>
  <rv s="0">
    <v>https://www.bing.com/financeapi/forcetrigger?t=a1o1jc&amp;q=XNYS%3aAWK&amp;form=skydnc</v>
    <v>Learn more on Bing</v>
  </rv>
  <rv s="1">
    <v>en-US</v>
    <v>a1o1jc</v>
    <v>268435456</v>
    <v>1</v>
    <v>Powered by Refinitiv</v>
    <v>0</v>
    <v>AMERICAN WATER WORKS COMPANY, INC. (XNYS:AWK)</v>
    <v>2</v>
    <v>3</v>
    <v>Finance</v>
    <v>4</v>
    <v>150.51</v>
    <v>121.27500000000001</v>
    <v>0.67800000000000005</v>
    <v>0.48</v>
    <v>3.673E-3</v>
    <v>USD</v>
    <v>American Water Works Company, Inc. is a water and wastewater utility company. The Company's primary business involves the ownership of utilities that provide water and wastewater services to residential, commercial, industrial, public authority, fire service and sale for resale customers. The Company also operates other businesses that provide water and wastewater services to the United States government on military installations, as well as municipalities. The Company operates its business through the Regulated Businesses segment. The Regulated Businesses segment includes subsidiaries that provide water and wastewater services to customers in 14 states. The Company's utilities operate in states such as Georgia, Hawaii, Indiana, Iowa, Kentucky, Maryland, Tennessee, Virginia and West Virginia. It also serves commercial customers, fire service customers, industrial customers, public authorities, and other utilities and community water and wastewater systems.</v>
    <v>7000</v>
    <v>New York Stock Exchange</v>
    <v>XNYS</v>
    <v>XNYS</v>
    <v>1 Water Street, CAMDEN, NJ, 08102-1658 US</v>
    <v>131.18</v>
    <v>Water Utilities</v>
    <v>Stock</v>
    <v>46129.796454212497</v>
    <v>888</v>
    <v>128.5</v>
    <v>25616843518</v>
    <v>AMERICAN WATER WORKS COMPANY, INC.</v>
    <v>AMERICAN WATER WORKS COMPANY, INC.</v>
    <v>128.93</v>
    <v>23.0245</v>
    <v>130.69999999999999</v>
    <v>131.18</v>
    <v>195280100</v>
    <v>AWK</v>
    <v>AMERICAN WATER WORKS COMPANY, INC. (XNYS:AWK)</v>
    <v>1158700</v>
    <v>1968824</v>
    <v>1936</v>
  </rv>
  <rv s="2">
    <v>889</v>
  </rv>
  <rv s="0">
    <v>https://www.bing.com/financeapi/forcetrigger?t=a1o1p2&amp;q=XNYS%3aAWR&amp;form=skydnc</v>
    <v>Learn more on Bing</v>
  </rv>
  <rv s="1">
    <v>en-US</v>
    <v>a1o1p2</v>
    <v>268435456</v>
    <v>1</v>
    <v>Powered by Refinitiv</v>
    <v>0</v>
    <v>AMERICAN STATES WATER COMPANY (XNYS:AWR)</v>
    <v>2</v>
    <v>3</v>
    <v>Finance</v>
    <v>4</v>
    <v>82.94</v>
    <v>69.45</v>
    <v>0.61629999999999996</v>
    <v>-0.16</v>
    <v>-2.1190000000000002E-3</v>
    <v>USD</v>
    <v>American States Water Company is a holding company. Its segments include water, electric and contracted services. Within the segments, the Company has three principal business units: water and electric service utility operations conducted through its regulated utilities, Golden State Water Company (GSWC) and Bear Valley Electric Service, Inc. (BVES), respectively, and contracted services conducted through American States Utility Services, Inc. (ASUS) and its subsidiaries. GSWC is a public water utility engaged in the purchase, production, distribution and sale of water in 11 counties in the state of California and provides wastewater collection and treatment services. BVES is a public electric utility that distributes electricity in several San Bernardino County Mountain communities in California. ASUS operates, maintains and performs construction activities (including renewal and replacement capital work) on water and/or wastewater systems at various United States military bases.</v>
    <v>900</v>
    <v>New York Stock Exchange</v>
    <v>XNYS</v>
    <v>XNYS</v>
    <v>630 E Foothill Blvd, SAN DIMAS, CA, 91773-1212 US</v>
    <v>76.08</v>
    <v>Water Utilities</v>
    <v>Stock</v>
    <v>46129.796233842186</v>
    <v>891</v>
    <v>74.260000000000005</v>
    <v>2953157889</v>
    <v>AMERICAN STATES WATER COMPANY</v>
    <v>AMERICAN STATES WATER COMPANY</v>
    <v>74.56</v>
    <v>22.386299999999999</v>
    <v>75.510000000000005</v>
    <v>75.349999999999994</v>
    <v>39192540</v>
    <v>AWR</v>
    <v>AMERICAN STATES WATER COMPANY (XNYS:AWR)</v>
    <v>183388</v>
    <v>289223</v>
    <v>1998</v>
  </rv>
  <rv s="2">
    <v>892</v>
  </rv>
  <rv s="0">
    <v>https://www.bing.com/financeapi/forcetrigger?t=a1qmk2&amp;q=XNAS%3aCWCO&amp;form=skydnc</v>
    <v>Learn more on Bing</v>
  </rv>
  <rv s="10">
    <v>en-US</v>
    <v>a1qmk2</v>
    <v>268435456</v>
    <v>1</v>
    <v>Powered by Refinitiv</v>
    <v>21</v>
    <v>CONSOLIDATED WATER CO. LTD. (XNAS:CWCO)</v>
    <v>2</v>
    <v>22</v>
    <v>Finance</v>
    <v>4</v>
    <v>39.119999999999997</v>
    <v>22.69</v>
    <v>0.58050000000000002</v>
    <v>-0.47</v>
    <v>-1.4351000000000001E-2</v>
    <v>USD</v>
    <v>Consolidated Water Co. Ltd. is a Cayman Islands-based company, which engages in the provision of design, build, and operate solutions for water treatment. The Company manufactures components for water treatment equipment and offers distribution, design, installation, and management services. It has five reportable segments, namely retail, bulk, services, manufacturing, and corporate. The retail segment operates the water utility for the Seven-Mile Beach and West Bay areas. The bulk segment supplies potable water to government utilities. The services segment designs, constructs and sells water infrastructure and provides management and operating services to third parties. The manufacturing segment manufactures and services a wide range of custom and specialized water-related products applicable to commercial, municipal, and industrial water production, supply, and treatment. The corporate segment consists of various activities of a general and administrative nature.</v>
    <v>293</v>
    <v>Nasdaq Stock Market</v>
    <v>XNAS</v>
    <v>XNAS</v>
    <v>West Bay Rd, Trafalgar Pl, GRAND CAYMAN, 00000 KY</v>
    <v>33.094999999999999</v>
    <v>Water Utilities</v>
    <v>Stock</v>
    <v>46129.79598583281</v>
    <v>894</v>
    <v>32.1</v>
    <v>515324698</v>
    <v>CONSOLIDATED WATER CO. LTD.</v>
    <v>CONSOLIDATED WATER CO. LTD.</v>
    <v>32.75</v>
    <v>29.7347</v>
    <v>32.75</v>
    <v>32.28</v>
    <v>15964210</v>
    <v>CWCO</v>
    <v>CONSOLIDATED WATER CO. LTD. (XNAS:CWCO)</v>
    <v>151949</v>
    <v>190909</v>
  </rv>
  <rv s="2">
    <v>895</v>
  </rv>
  <rv s="0">
    <v>https://www.bing.com/financeapi/forcetrigger?t=a1qn27&amp;q=XNYS%3aCWT&amp;form=skydnc</v>
    <v>Learn more on Bing</v>
  </rv>
  <rv s="1">
    <v>en-US</v>
    <v>a1qn27</v>
    <v>268435456</v>
    <v>1</v>
    <v>Powered by Refinitiv</v>
    <v>0</v>
    <v>CALIFORNIA WATER SERVICE GROUP (XNYS:CWT)</v>
    <v>2</v>
    <v>3</v>
    <v>Finance</v>
    <v>4</v>
    <v>51.63</v>
    <v>41.29</v>
    <v>0.57020000000000004</v>
    <v>0.03</v>
    <v>6.6949999999999996E-4</v>
    <v>USD</v>
    <v>California Water Service Group is a holding company that provides water utility and other related services in California, Washington, New Mexico, Hawaii and Texas through its subsidiaries. Its business is conducted through its operating subsidiaries and provides utility services. Its business consists of the production, purchase, storage, treatment, testing, distribution, and sale of water for domestic, industrial, public, and irrigation uses, and the provision of domestic and municipal fire protection services. It provides wastewater collection and treatment services, including treatment which allows water recycling. It also provides non-regulated water-related services under agreements with municipalities and other private companies. The non-regulated services include full water system operation, meter reading, and billing services. Non-regulated operations also include the lease of communication antenna sites, lab services and promotion of other non-regulated services.</v>
    <v>1336</v>
    <v>New York Stock Exchange</v>
    <v>XNYS</v>
    <v>XNYS</v>
    <v>C/O CALIFORNIA WATER SERVICE CO, 1720 N FIRST ST, SAN JOSE, CA, 95112 US</v>
    <v>45.05</v>
    <v>Water Utilities</v>
    <v>Stock</v>
    <v>46129.796439027341</v>
    <v>897</v>
    <v>44.04</v>
    <v>2683416170</v>
    <v>CALIFORNIA WATER SERVICE GROUP</v>
    <v>CALIFORNIA WATER SERVICE GROUP</v>
    <v>44.53</v>
    <v>20.823899999999998</v>
    <v>44.81</v>
    <v>44.84</v>
    <v>59844250</v>
    <v>CWT</v>
    <v>CALIFORNIA WATER SERVICE GROUP (XNYS:CWT)</v>
    <v>246563</v>
    <v>455077</v>
    <v>1999</v>
  </rv>
  <rv s="2">
    <v>898</v>
  </rv>
  <rv s="0">
    <v>https://www.bing.com/financeapi/forcetrigger?t=a1udw7&amp;q=XNAS%3aGWRS&amp;form=skydnc</v>
    <v>Learn more on Bing</v>
  </rv>
  <rv s="1">
    <v>en-US</v>
    <v>a1udw7</v>
    <v>268435456</v>
    <v>1</v>
    <v>Powered by Refinitiv</v>
    <v>0</v>
    <v>GLOBAL WATER RESOURCES, INC. (XNAS:GWRS)</v>
    <v>2</v>
    <v>3</v>
    <v>Finance</v>
    <v>4</v>
    <v>11.17</v>
    <v>7.12</v>
    <v>1.0075000000000001</v>
    <v>0.03</v>
    <v>3.9269999999999999E-3</v>
    <v>USD</v>
    <v>Global Water Resources, Inc. is a water resource management company that owns and operates 39 systems which provide water, wastewater, and recycled water services. The Company’s service areas are located primarily in growth corridors around metropolitan Phoenix and Tucson. It seeks to deploy an integrated approach, referred to as Total Water Management (TWM). TWM is a comprehensive approach to water utility management that reduces demand on scarce non-renewable water sources and costly renewable water supplies, in a manner that ensures sustainability and benefits communities both environmentally and economically. TWM also implements smart water management programs, including advanced and remote metering infrastructure. It recycles over one billion gallons of water annually. It enables smart water management programs such as two remote metering infrastructure and other advanced technologies, rate designs, and incentives that result in real conservation.</v>
    <v>126</v>
    <v>Nasdaq Stock Market</v>
    <v>XNAS</v>
    <v>XNAS</v>
    <v>21410 N. 19Th Avenue, Suite 220, PHOENIX, AZ, 85027 US</v>
    <v>7.75</v>
    <v>Water Utilities</v>
    <v>Stock</v>
    <v>46129.795749698438</v>
    <v>900</v>
    <v>7.6050000000000004</v>
    <v>220617042</v>
    <v>GLOBAL WATER RESOURCES, INC.</v>
    <v>GLOBAL WATER RESOURCES, INC.</v>
    <v>7.72</v>
    <v>68.604699999999994</v>
    <v>7.64</v>
    <v>7.67</v>
    <v>28763630</v>
    <v>GWRS</v>
    <v>GLOBAL WATER RESOURCES, INC. (XNAS:GWRS)</v>
    <v>30484</v>
    <v>98346</v>
    <v>2008</v>
  </rv>
  <rv s="2">
    <v>901</v>
  </rv>
  <rv s="0">
    <v>https://www.bing.com/financeapi/forcetrigger?t=a1xza2&amp;q=XNAS%3aMSEX&amp;form=skydnc</v>
    <v>Learn more on Bing</v>
  </rv>
  <rv s="1">
    <v>en-US</v>
    <v>a1xza2</v>
    <v>268435456</v>
    <v>1</v>
    <v>Powered by Refinitiv</v>
    <v>0</v>
    <v>MIDDLESEX WATER COMPANY (XNAS:MSEX)</v>
    <v>2</v>
    <v>3</v>
    <v>Finance</v>
    <v>4</v>
    <v>63.795000000000002</v>
    <v>44.17</v>
    <v>0.80400000000000005</v>
    <v>0.51</v>
    <v>1.0073E-2</v>
    <v>USD</v>
    <v>Middlesex Water Company is a water utility company. The Company owns and operates regulated water utility and wastewater systems primarily in New Jersey and Delaware. It also operates water and wastewater systems under contract on behalf of municipal and private clients, primarily in New Jersey and Delaware. It operates through two segments: Regulated and Non-Regulated. The Regulated segment is engaged in the business of collecting, treating and distributing water on a retail and wholesale basis to residential, commercial, industrial and fire protection customers in parts of New Jersey and Delaware and includes Middlesex, Tidewater, Pinelands Water and Southern Shores. The Non-Regulated segment primarily consists of non-regulated contract services for the operation and maintenance of municipal and private water and wastewater systems in New Jersey and Delaware and includes USA, USA-PA, and White Marsh. Across its regulated utility systems, it serves approximately 128,000 customers.</v>
    <v>395</v>
    <v>Nasdaq Stock Market</v>
    <v>XNAS</v>
    <v>XNAS</v>
    <v>P O Box 1500, 1500 Ronson Rd, ISELIN, NJ, 08830 US</v>
    <v>51.284999999999997</v>
    <v>Water Utilities</v>
    <v>Stock</v>
    <v>46129.79625900391</v>
    <v>903</v>
    <v>49.93</v>
    <v>950258421</v>
    <v>MIDDLESEX WATER COMPANY</v>
    <v>MIDDLESEX WATER COMPANY</v>
    <v>50.78</v>
    <v>21.623699999999999</v>
    <v>50.63</v>
    <v>51.14</v>
    <v>18581510</v>
    <v>MSEX</v>
    <v>MIDDLESEX WATER COMPANY (XNAS:MSEX)</v>
    <v>94443</v>
    <v>173644</v>
    <v>1896</v>
  </rv>
  <rv s="2">
    <v>904</v>
  </rv>
  <rv s="0">
    <v>https://www.bing.com/financeapi/forcetrigger?t=a1zmc7&amp;q=XNAS%3aPCYO&amp;form=skydnc</v>
    <v>Learn more on Bing</v>
  </rv>
  <rv s="1">
    <v>en-US</v>
    <v>a1zmc7</v>
    <v>268435456</v>
    <v>1</v>
    <v>Powered by Refinitiv</v>
    <v>0</v>
    <v>Pure Cycle Corporation (XNAS:PCYO)</v>
    <v>2</v>
    <v>3</v>
    <v>Finance</v>
    <v>4</v>
    <v>12.154999999999999</v>
    <v>9.65</v>
    <v>1.278</v>
    <v>0.4</v>
    <v>3.6101000000000001E-2</v>
    <v>USD</v>
    <v>Pure Cycle Corporation is a diversified water and wastewater service provider, land developer, and home rental company. The Company provides wholesale water and wastewater services in the Denver, Colorado area, develops land into master planned communities, and develops single-family homes for rent. Its segments include water and wastewater services segment, land development segment and single-family rental segment. Its water and wastewater resource development segment provides wholesale water and wastewater services to local governmental entities that in turn provide residential and commercial water and wastewater services to customers in communities. Its land development segment develops master planned communities for homeowners and businesses along the I-70 corridor of the Denver metropolitan area. Its single-family rental business segment includes land asset, known as Sky Ranch, which develops lots for residential, commercial, retail, and light industrial uses.</v>
    <v>44</v>
    <v>Nasdaq Stock Market</v>
    <v>XNAS</v>
    <v>XNAS</v>
    <v>34501 E. Quincy Ave, Bldg. 34, WATKINS, CO, 80137 US</v>
    <v>11.494999999999999</v>
    <v>Water Utilities</v>
    <v>Stock</v>
    <v>46129.793548668749</v>
    <v>906</v>
    <v>11.23</v>
    <v>276712886</v>
    <v>Pure Cycle Corporation</v>
    <v>Pure Cycle Corporation</v>
    <v>11.23</v>
    <v>20.154499999999999</v>
    <v>11.08</v>
    <v>11.48</v>
    <v>24103910</v>
    <v>PCYO</v>
    <v>Pure Cycle Corporation (XNAS:PCYO)</v>
    <v>39983</v>
    <v>68965</v>
    <v>2007</v>
  </rv>
  <rv s="2">
    <v>907</v>
  </rv>
  <rv s="0">
    <v>https://www.bing.com/financeapi/forcetrigger?t=a263cw&amp;q=XNYS%3aWTRG&amp;form=skydnc</v>
    <v>Learn more on Bing</v>
  </rv>
  <rv s="1">
    <v>en-US</v>
    <v>a263cw</v>
    <v>268435456</v>
    <v>1</v>
    <v>Powered by Refinitiv</v>
    <v>0</v>
    <v>Essential Utilities, Inc. (XNYS:WTRG)</v>
    <v>2</v>
    <v>3</v>
    <v>Finance</v>
    <v>4</v>
    <v>42.37</v>
    <v>36.32</v>
    <v>0.70620000000000005</v>
    <v>5.8000000000000003E-2</v>
    <v>1.498E-3</v>
    <v>USD</v>
    <v>Essential Utilities, Inc. is the holding company for regulated utilities providing water, wastewater, or natural gas services. The Company’s segments include Regulated Water and Regulated Natural Gas. The Regulated Water segment consists of eight operating segments representing its water and wastewater regulated utility companies, which are organized by the states where the Company provides water and wastewater services. The Regulated Natural Gas segment consists of one operating segment representing natural gas utility companies for which the Company provides natural gas distribution services. It provides services in Pennsylvania, Ohio, Texas, Illinois, North Carolina, New Jersey, Indiana, Virginia, and Kentucky under the Aqua and Peoples brands. The Company also operates market-based activities, conducted through its non-regulated subsidiaries, that provide utility service line protection solutions and repair services to households and gas marketing and production activities.</v>
    <v>3303</v>
    <v>New York Stock Exchange</v>
    <v>XNYS</v>
    <v>XNYS</v>
    <v>762 W Lancaster Ave, BRYN MAWR, PA, 19010-3489 US</v>
    <v>38.777999999999999</v>
    <v>Water Utilities</v>
    <v>Stock</v>
    <v>46129.796486642968</v>
    <v>909</v>
    <v>38.06</v>
    <v>10985950878</v>
    <v>Essential Utilities, Inc.</v>
    <v>Essential Utilities, Inc.</v>
    <v>38.424999999999997</v>
    <v>17.560099999999998</v>
    <v>38.72</v>
    <v>38.777999999999999</v>
    <v>283303700</v>
    <v>WTRG</v>
    <v>Essential Utilities, Inc. (XNYS:WTRG)</v>
    <v>1498121</v>
    <v>1961871</v>
    <v>1968</v>
  </rv>
  <rv s="2">
    <v>910</v>
  </rv>
  <rv s="0">
    <v>https://www.bing.com/financeapi/forcetrigger?t=a26e52&amp;q=XNAS%3aYORW&amp;form=skydnc</v>
    <v>Learn more on Bing</v>
  </rv>
  <rv s="1">
    <v>en-US</v>
    <v>a26e52</v>
    <v>268435456</v>
    <v>1</v>
    <v>Powered by Refinitiv</v>
    <v>0</v>
    <v>THE YORK WATER COMPANY (XNAS:YORW)</v>
    <v>2</v>
    <v>3</v>
    <v>Finance</v>
    <v>4</v>
    <v>36.479999999999997</v>
    <v>28.26</v>
    <v>0.66310000000000002</v>
    <v>-0.17</v>
    <v>-5.6369999999999996E-3</v>
    <v>USD</v>
    <v>The York Water Company is a provider of water and wastewater utility services. The Company's primary business is to impound, purify to meet or exceed safe drinking water standards and distribute water. The Company also owns and operates three wastewater collection systems and twelve wastewater collection and treatment systems. The Company operates within its franchised water and wastewater territory, which covers portions of 58 municipalities within four counties in south-central Pennsylvania. The Company is regulated by the Pennsylvania Public Utility Commission (PPUC) for both water and wastewater in the areas of billing, payment procedures, dispute processing, terminations, service territory, debt and equity financing and rate setting. Water service is supplied through its own distribution system. The Company obtains the bulk of its water supply for its primary system for York and Adams Counties from both the South Branch and East Branch of the Codorus Creek.</v>
    <v>129</v>
    <v>Nasdaq Stock Market</v>
    <v>XNAS</v>
    <v>XNAS</v>
    <v>130 E Market St, YORK, PA, 17401-1219 US</v>
    <v>30.7</v>
    <v>Water Utilities</v>
    <v>Stock</v>
    <v>46129.796237916409</v>
    <v>912</v>
    <v>29.91</v>
    <v>433312014</v>
    <v>THE YORK WATER COMPANY</v>
    <v>THE YORK WATER COMPANY</v>
    <v>30.7</v>
    <v>21.539899999999999</v>
    <v>30.16</v>
    <v>29.99</v>
    <v>14448550</v>
    <v>YORW</v>
    <v>THE YORK WATER COMPANY (XNAS:YORW)</v>
    <v>180377</v>
    <v>208555</v>
    <v>1816</v>
  </rv>
  <rv s="2">
    <v>913</v>
  </rv>
  <rv s="0">
    <v>https://www.bing.com/financeapi/forcetrigger?t=c1w8lh&amp;q=XNAS%3aDAVE&amp;form=skydnc</v>
    <v>Learn more on Bing</v>
  </rv>
  <rv s="1">
    <v>en-US</v>
    <v>c1w8lh</v>
    <v>268435456</v>
    <v>1</v>
    <v>Powered by Refinitiv</v>
    <v>0</v>
    <v>DAVE INC. (XNAS:DAVE)</v>
    <v>2</v>
    <v>3</v>
    <v>Finance</v>
    <v>4</v>
    <v>286.45</v>
    <v>78.3</v>
    <v>3.8342000000000001</v>
    <v>20.22</v>
    <v>8.6800000000000002E-2</v>
    <v>USD</v>
    <v>Dave Inc. is a neobank, providing a mobile-first financial services platform designed to help people manage their money. The Company offers access to short-term liquidity, fee-free banking, and financial management tools. Its platform and products include ExtraCash and Dave Checking. ExtraCash is its flagship overdraft product, offered through its bank partners, that provides its members with credit in the form of a discretionary overdraft to bridge liquidity gaps between paychecks. Dave Checking is a digital demand deposit account offered through its bank partners with no account minimums or corresponding fees, and Federal Deposit Insurance Corporation (FDIC) pass-through insurance. Its members can open a Dave Checking account through its mobile application, add funds, and begin spending using a virtual or physical Dave branded debit Mastercard (Dave Debit Card). Its personal financial management products include Budget, Side Hustle, and Goals.</v>
    <v>280</v>
    <v>Nasdaq Stock Market</v>
    <v>XNAS</v>
    <v>XNAS</v>
    <v>1265 South Cochran Avenue, LOS ANGELES, CA, 90019 US</v>
    <v>255</v>
    <v>Financial Technology (Fintech) &amp; Infrastructure</v>
    <v>Stock</v>
    <v>46129.796385613285</v>
    <v>915</v>
    <v>236.57</v>
    <v>3432883932</v>
    <v>DAVE INC.</v>
    <v>DAVE INC.</v>
    <v>237.87</v>
    <v>18.764199999999999</v>
    <v>232.95</v>
    <v>253.17</v>
    <v>13559600</v>
    <v>DAVE</v>
    <v>DAVE INC. (XNAS:DAVE)</v>
    <v>567408</v>
    <v>555797</v>
    <v>2021</v>
  </rv>
  <rv s="2">
    <v>916</v>
  </rv>
  <rv s="0">
    <v>https://www.bing.com/financeapi/forcetrigger?t=c1tsrw&amp;q=XNAS%3aPGY&amp;form=skydnc</v>
    <v>Learn more on Bing</v>
  </rv>
  <rv s="1">
    <v>en-US</v>
    <v>c1tsrw</v>
    <v>268435456</v>
    <v>1</v>
    <v>Powered by Refinitiv</v>
    <v>0</v>
    <v>PAGAYA TECHNOLOGIES LTD (XNAS:PGY)</v>
    <v>2</v>
    <v>3</v>
    <v>Finance</v>
    <v>4</v>
    <v>44.99</v>
    <v>8.9499999999999993</v>
    <v>5.6440000000000001</v>
    <v>0.44</v>
    <v>2.9912000000000001E-2</v>
    <v>USD</v>
    <v>Pagaya Technologies Ltd is an Israel-based company. It is primarily engaged in financial technology (FinTech) industry. The Company develops data science, machine learning and AI technology (Artificial Intelligence) analytics, enabling accurate, real-time customer credit assessments. Company's customers are lending companies that, by connecting to the AI Pagaya network, have the opportunity to discover and approve new customers that meet their credit criteria. Thanks to the Company's solutions, its customers gains a customer without undue risk. Pagaya Technologies Ltd delivers technology that provides loan assistance such as personal, car and credit card loans. The Company serves its clients all over the world.</v>
    <v>518</v>
    <v>Nasdaq Stock Market</v>
    <v>XNAS</v>
    <v>XNAS</v>
    <v>121 Menachem Begin Rd., 54Th Floor, TEL AVIV-YAFO IL</v>
    <v>15.48</v>
    <v>Financial Technology (Fintech) &amp; Infrastructure</v>
    <v>Stock</v>
    <v>46129.796419548438</v>
    <v>918</v>
    <v>14.9</v>
    <v>1250275566</v>
    <v>PAGAYA TECHNOLOGIES LTD</v>
    <v>PAGAYA TECHNOLOGIES LTD</v>
    <v>15.14</v>
    <v>16.8614</v>
    <v>14.71</v>
    <v>15.15</v>
    <v>82526440</v>
    <v>PGY</v>
    <v>PAGAYA TECHNOLOGIES LTD (XNAS:PGY)</v>
    <v>3854350</v>
    <v>3142740</v>
    <v>2016</v>
  </rv>
  <rv s="2">
    <v>919</v>
  </rv>
  <rv s="0">
    <v>https://www.bing.com/financeapi/forcetrigger?t=a1ne9c&amp;q=XNYS%3aAMG&amp;form=skydnc</v>
    <v>Learn more on Bing</v>
  </rv>
  <rv s="1">
    <v>en-US</v>
    <v>a1ne9c</v>
    <v>268435456</v>
    <v>1</v>
    <v>Powered by Refinitiv</v>
    <v>0</v>
    <v>AFFILIATED MANAGERS GROUP, INC. (XNYS:AMG)</v>
    <v>2</v>
    <v>3</v>
    <v>Finance</v>
    <v>4</v>
    <v>334.78</v>
    <v>151.30000000000001</v>
    <v>1.1837</v>
    <v>-7.625</v>
    <v>-2.5467E-2</v>
    <v>USD</v>
    <v>Affiliated Managers Group, Inc. is a global independent investment management company. The Company is focused on investing in independent partner-owned investment firms, known as Affiliates. Its Affiliates provide a diverse range of differentiated investment strategies designed to assist institutional and wealth clients in achieving their investment objectives. Its Affiliates also provide investment management and customized investment counseling and fiduciary services to high-net worth individuals and families and institutional clients. It manages its assets across a range of private markets, liquid alternative and differentiated long-only investment strategies. The Company’s Affiliates operate in a diverse number of areas with long-term structural tailwinds, long-dated capital commitments, and the growing potential to generate and realize carried interest over time.</v>
    <v>5600</v>
    <v>New York Stock Exchange</v>
    <v>XNYS</v>
    <v>XNYS</v>
    <v>1001 U.S. Highway One North, JUPITER, FL, 33477 US</v>
    <v>308.06</v>
    <v>Investment Banking &amp; Investment Services</v>
    <v>Stock</v>
    <v>46129.796445034372</v>
    <v>921</v>
    <v>291.19</v>
    <v>7786203943</v>
    <v>AFFILIATED MANAGERS GROUP, INC.</v>
    <v>AFFILIATED MANAGERS GROUP, INC.</v>
    <v>303.99</v>
    <v>13.326700000000001</v>
    <v>299.41000000000003</v>
    <v>291.78500000000003</v>
    <v>26684730</v>
    <v>AMG</v>
    <v>AFFILIATED MANAGERS GROUP, INC. (XNYS:AMG)</v>
    <v>449574</v>
    <v>356178</v>
    <v>1993</v>
  </rv>
  <rv s="2">
    <v>922</v>
  </rv>
  <rv s="0">
    <v>https://www.bing.com/financeapi/forcetrigger?t=a1nkxm&amp;q=XNYS%3aAPAM&amp;form=skydnc</v>
    <v>Learn more on Bing</v>
  </rv>
  <rv s="1">
    <v>en-US</v>
    <v>a1nkxm</v>
    <v>268435456</v>
    <v>1</v>
    <v>Powered by Refinitiv</v>
    <v>0</v>
    <v>ARTISAN PARTNERS ASSET MANAGEMENT INC. (XNYS:APAM)</v>
    <v>2</v>
    <v>3</v>
    <v>Finance</v>
    <v>4</v>
    <v>47.869</v>
    <v>33.4392</v>
    <v>1.7173</v>
    <v>0.76500000000000001</v>
    <v>2.0697999999999998E-2</v>
    <v>USD</v>
    <v>Artisan Partners Asset Management Inc. is an investment management company. The Company is focused on attracting, retaining and developing talented investment professionals by creating an environment in which each investment team is provided resources and support, transparent and direct financial incentives, investment autonomy, and a long-term time horizon. It offers its investment management capabilities primarily to institutions and through intermediaries that operate with institutional-like decision-making processes by means of separate accounts and pooled vehicles. It accesses traditional institutional clients primarily through relationships with investment consultants. It accesses other institutional-like investors through consultants, alliances with defined contribution/401(k) platforms and relationships with financial advisors and broker-dealers. It offers clients a range of actively managed investment strategies diversified by asset class, market cap and investment style.</v>
    <v>567</v>
    <v>New York Stock Exchange</v>
    <v>XNYS</v>
    <v>XNYS</v>
    <v>875 E. Wisconsin Avenue, Suite 800, MILWAUKEE, WI, 53202 US</v>
    <v>38.395000000000003</v>
    <v>Investment Banking &amp; Investment Services</v>
    <v>Stock</v>
    <v>46129.796386700778</v>
    <v>924</v>
    <v>37.35</v>
    <v>3040112886</v>
    <v>ARTISAN PARTNERS ASSET MANAGEMENT INC.</v>
    <v>ARTISAN PARTNERS ASSET MANAGEMENT INC.</v>
    <v>37.35</v>
    <v>9.4068000000000005</v>
    <v>36.96</v>
    <v>37.725000000000001</v>
    <v>80586160</v>
    <v>APAM</v>
    <v>ARTISAN PARTNERS ASSET MANAGEMENT INC. (XNYS:APAM)</v>
    <v>268099</v>
    <v>885157</v>
    <v>2012</v>
  </rv>
  <rv s="2">
    <v>925</v>
  </rv>
  <rv s="0">
    <v>https://www.bing.com/financeapi/forcetrigger?t=a1npa2&amp;q=XNYS%3aARES&amp;form=skydnc</v>
    <v>Learn more on Bing</v>
  </rv>
  <rv s="1">
    <v>en-US</v>
    <v>a1npa2</v>
    <v>268435456</v>
    <v>1</v>
    <v>Powered by Refinitiv</v>
    <v>0</v>
    <v>ARES MANAGEMENT CORPORATION (XNYS:ARES)</v>
    <v>2</v>
    <v>3</v>
    <v>Finance</v>
    <v>4</v>
    <v>195.26</v>
    <v>95.8</v>
    <v>1.5556000000000001</v>
    <v>1.06</v>
    <v>9.1210000000000006E-3</v>
    <v>USD</v>
    <v>Ares Management Corporation is an alternative investment manager offering clients complementary primary and secondary investment solutions across various asset classes. Its segments include Credit Group, Private Equity Group, Real Assets Group, Secondaries Group, and Other. The Credit Group segment manages credit strategies across the liquid and illiquid spectrum, including liquid credit, alternative credit, direct lending and APAC credit. The Private Equity Group segment categorizes its investment strategies as corporate private equity, special opportunities and APAC private equity. The Real Assets Group segment manages comprehensive equity and debt strategies across real estate and infrastructure investments. The Secondaries Group segment invests in secondary markets across a range of alternative asset class strategies, including private equity, real estate, infrastructure and credit. It has operations across North America, South America, Europe, Asia Pacific and the Middle East.</v>
    <v>4250</v>
    <v>New York Stock Exchange</v>
    <v>XNYS</v>
    <v>XNYS</v>
    <v>1800 Ave Of The Stars, Suite 1400, LOS ANGELES, CA, 90067 US</v>
    <v>121.2</v>
    <v>Investment Banking &amp; Investment Services</v>
    <v>Stock</v>
    <v>46129.795835462501</v>
    <v>927</v>
    <v>117.02</v>
    <v>38640558256</v>
    <v>ARES MANAGEMENT CORPORATION</v>
    <v>ARES MANAGEMENT CORPORATION</v>
    <v>118.48</v>
    <v>67.074600000000004</v>
    <v>116.22</v>
    <v>117.28</v>
    <v>329472700</v>
    <v>ARES</v>
    <v>ARES MANAGEMENT CORPORATION (XNYS:ARES)</v>
    <v>2768227</v>
    <v>4306277</v>
    <v>2013</v>
  </rv>
  <rv s="2">
    <v>928</v>
  </rv>
  <rv s="14">
    <v>en-US</v>
    <v>c87ku2</v>
    <v>268435456</v>
    <v>1</v>
    <v>Powered by Refinitiv</v>
    <v>35</v>
    <v>BROOKFIELD ASSET MANAGEMENT LTD. (XTSE:BAM)</v>
    <v>7</v>
    <v>36</v>
    <v>Finance</v>
    <v>37</v>
    <v>88.12</v>
    <v>58.09</v>
    <v>1.3531</v>
    <v>0.93</v>
    <v>1.3983000000000001E-2</v>
    <v>CAD</v>
    <v>Brookfield Asset Management Ltd. is a global alternative asset manager. The Company invests client capital for the long-term with a focus on real assets and essential service businesses that form the backbone of the global economy. It offers a range of alternative investment products to investors around the world including public and private pension plans, endowments and foundations, sovereign wealth funds, financial institutions, insurance companies and private wealth investors. Its products have three categories, which include long-term private funds, permanent capital vehicles and perpetual strategies, and liquid strategies. These are invested across five principal strategies: renewable power and transition, infrastructure, real estate, private equity, and credit.</v>
    <v>Toronto Stock Exchange</v>
    <v>XTSE</v>
    <v>XTSE</v>
    <v>Brookfield Place, 225 Liberty Street, 8th Floor, NEW YORK, NY, 10281-1048 US</v>
    <v>68.760000000000005</v>
    <v>Investment Banking &amp; Investment Services</v>
    <v>Stock</v>
    <v>46129.78597222222</v>
    <v>67.069999999999993</v>
    <v>85991990000</v>
    <v>BROOKFIELD ASSET MANAGEMENT LTD.</v>
    <v>BROOKFIELD ASSET MANAGEMENT LTD.</v>
    <v>67.069999999999993</v>
    <v>32.141100000000002</v>
    <v>66.510000000000005</v>
    <v>67.44</v>
    <v>1638168000</v>
    <v>BAM</v>
    <v>BROOKFIELD ASSET MANAGEMENT LTD. (XTSE:BAM)</v>
    <v>746189</v>
    <v>3902780</v>
    <v>2022</v>
  </rv>
  <rv s="2">
    <v>930</v>
  </rv>
  <rv s="0">
    <v>https://www.bing.com/financeapi/forcetrigger?t=a1odgh&amp;q=XNYS%3aBEN&amp;form=skydnc</v>
    <v>Learn more on Bing</v>
  </rv>
  <rv s="1">
    <v>en-US</v>
    <v>a1odgh</v>
    <v>268435456</v>
    <v>1</v>
    <v>Powered by Refinitiv</v>
    <v>0</v>
    <v>FRANKLIN RESOURCES, INC. (XNYS:BEN)</v>
    <v>2</v>
    <v>3</v>
    <v>Finance</v>
    <v>4</v>
    <v>28.32</v>
    <v>17.164999999999999</v>
    <v>1.5041</v>
    <v>0.52</v>
    <v>1.9585999999999999E-2</v>
    <v>USD</v>
    <v>Franklin Resources, Inc. is a global investment management company with subsidiaries operating as Franklin Templeton and serving clients in over 150 countries. Through its specialist investment managers, the Company offers specialization on a global scale, bringing capabilities in equity, fixed income, alternatives and multi-asset solutions. It provides its investment management and related services to retail, institutional and high-net-worth investors in jurisdictions worldwide. Its investment products include its sponsored funds, as well as institutional and high-net-worth separate accounts, retail separately managed account programs, sub-advised products, and other investment vehicles. Its funds include registered funds (including exchange-traded funds) and unregistered funds. It offers its services and products under its various distinct brand names, including, but not limited to, Alcentra, Benefit Street Partners, Brandywine Global Investment Management, Canvas, and others.</v>
    <v>9900</v>
    <v>New York Stock Exchange</v>
    <v>XNYS</v>
    <v>XNYS</v>
    <v>One Franklin Parkway, Building 920/2, SAN MATEO, CA, 94403 US</v>
    <v>27.5</v>
    <v>Investment Banking &amp; Investment Services</v>
    <v>Stock</v>
    <v>46129.796495103903</v>
    <v>932</v>
    <v>26.8</v>
    <v>14097065238</v>
    <v>FRANKLIN RESOURCES, INC.</v>
    <v>FRANKLIN RESOURCES, INC.</v>
    <v>26.91</v>
    <v>24.910299999999999</v>
    <v>26.55</v>
    <v>27.07</v>
    <v>520763400</v>
    <v>BEN</v>
    <v>FRANKLIN RESOURCES, INC. (XNYS:BEN)</v>
    <v>3227111</v>
    <v>4996839</v>
    <v>1969</v>
  </rv>
  <rv s="2">
    <v>933</v>
  </rv>
  <rv s="0">
    <v>https://www.bing.com/financeapi/forcetrigger?t=a1ojc7&amp;q=XNYS%3aBK&amp;form=skydnc</v>
    <v>Learn more on Bing</v>
  </rv>
  <rv s="1">
    <v>en-US</v>
    <v>a1ojc7</v>
    <v>268435456</v>
    <v>1</v>
    <v>Powered by Refinitiv</v>
    <v>0</v>
    <v>THE BANK OF NEW YORK MELLON CORPORATION (XNYS:BK)</v>
    <v>2</v>
    <v>3</v>
    <v>Finance</v>
    <v>4</v>
    <v>137.5</v>
    <v>73.55</v>
    <v>1.083</v>
    <v>0.45500000000000002</v>
    <v>3.3739999999999998E-3</v>
    <v>USD</v>
    <v>The Bank of New York Mellon Corporation is a global financial services company. The Company’s business segment includes Securities Services, Market and Wealth Services and Investment and Wealth Management. The Securities Services business segment consists of Asset Servicing and Issuer Services, which provide business solutions across the transaction life cycle to its global asset owner and asset manager clients. The Market and Wealth Services business segment consists of three lines of business, Pershing, Treasury Services and Clearance and Collateral Management, which provide business services and technology solutions. Its Investment and Wealth Management business segment delivers a diversified portfolio of investment strategies independently, and through its global distribution network, to institutional and retail clients globally. It provides investment management, custody, wealth and estate planning, private banking services, investment servicing and information management.</v>
    <v>48100</v>
    <v>New York Stock Exchange</v>
    <v>XNYS</v>
    <v>XNYS</v>
    <v>240 Greenwich Street, NEW YORK, NY, 10286 US</v>
    <v>137.5</v>
    <v>Investment Banking &amp; Investment Services</v>
    <v>Stock</v>
    <v>46129.796518356248</v>
    <v>935</v>
    <v>135.09</v>
    <v>93113671964</v>
    <v>THE BANK OF NEW YORK MELLON CORPORATION</v>
    <v>THE BANK OF NEW YORK MELLON CORPORATION</v>
    <v>136.16</v>
    <v>18.253499999999999</v>
    <v>134.84</v>
    <v>135.29499999999999</v>
    <v>688227000</v>
    <v>BK</v>
    <v>THE BANK OF NEW YORK MELLON CORPORATION (XNYS:BK)</v>
    <v>3930666</v>
    <v>3837705</v>
    <v>2007</v>
  </rv>
  <rv s="2">
    <v>936</v>
  </rv>
  <rv s="0">
    <v>https://www.bing.com/financeapi/forcetrigger?t=a1om4c&amp;q=XNYS%3aBLK&amp;form=skydnc</v>
    <v>Learn more on Bing</v>
  </rv>
  <rv s="1">
    <v>en-US</v>
    <v>a1om4c</v>
    <v>268435456</v>
    <v>1</v>
    <v>Powered by Refinitiv</v>
    <v>0</v>
    <v>BLACKROCK, INC. (XNYS:BLK)</v>
    <v>2</v>
    <v>3</v>
    <v>Finance</v>
    <v>4</v>
    <v>1219.9399000000001</v>
    <v>845.82</v>
    <v>1.4615</v>
    <v>30.69</v>
    <v>2.9943000000000001E-2</v>
    <v>USD</v>
    <v>BlackRock, Inc. is an investment management company. The Company provides a range of investment management and technology and subscription services to institutional and retail clients. Its diverse platforms of alpha-seeking active, private markets, index and cash management investment strategies across asset classes enable it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separate accounts, collective investment funds and other pooled investment vehicles. It also offers technology services, including the investment and risk management technology platform, Aladdin, Aladdin Wealth, eFront, and Cachematrix, as well as advisory services and solutions.</v>
    <v>24900</v>
    <v>New York Stock Exchange</v>
    <v>XNYS</v>
    <v>XNYS</v>
    <v>50 Hudson Yards, NEW YORK, NY, 10001 US</v>
    <v>1067.29</v>
    <v>Investment Banking &amp; Investment Services</v>
    <v>Stock</v>
    <v>46129.796320381247</v>
    <v>938</v>
    <v>1036.1400000000001</v>
    <v>164009191908</v>
    <v>BLACKROCK, INC.</v>
    <v>BLACKROCK, INC.</v>
    <v>1040</v>
    <v>30.46</v>
    <v>1024.95</v>
    <v>1055.6400000000001</v>
    <v>155364700</v>
    <v>BLK</v>
    <v>BLACKROCK, INC. (XNYS:BLK)</v>
    <v>692301</v>
    <v>895820</v>
    <v>2024</v>
  </rv>
  <rv s="2">
    <v>939</v>
  </rv>
  <rv s="0">
    <v>https://www.bing.com/financeapi/forcetrigger?t=a1p2ar&amp;q=XNYS%3aBX&amp;form=skydnc</v>
    <v>Learn more on Bing</v>
  </rv>
  <rv s="1">
    <v>en-US</v>
    <v>a1p2ar</v>
    <v>268435456</v>
    <v>1</v>
    <v>Powered by Refinitiv</v>
    <v>0</v>
    <v>BLACKSTONE INC. (XNYS:BX)</v>
    <v>2</v>
    <v>3</v>
    <v>Finance</v>
    <v>4</v>
    <v>190.08500000000001</v>
    <v>101.73</v>
    <v>1.6874</v>
    <v>0.72</v>
    <v>5.6189999999999999E-3</v>
    <v>USD</v>
    <v>Blackstone Inc. is an alternative asset manager. Its asset management includes global investment strategies focused on real estate, private equity, infrastructure, life sciences, growth equity, credit, real assets, secondaries, and hedge funds. Its Real Estate segment comprises its management of opportunistic real estate funds, Core+ real estate funds, and real estate debt strategies. Its Private Equity segment includes its management of flagship Corporate Private Equity funds, sector and geographically focused Corporate Private Equity funds, core private equity funds, an investment platform, and others. Its Credit &amp; Insurance segment consists of Blackstone Credit &amp; Insurance, which is organized into three overarching strategies: private corporate credit, liquid corporate credit and infrastructure and asset-based credit. Its Multi-Asset Investing segment is organized into four investment platforms: Absolute Return, Multi-Strategy, Total Portfolio Management, and Public Real Assets.</v>
    <v>5285</v>
    <v>New York Stock Exchange</v>
    <v>XNYS</v>
    <v>XNYS</v>
    <v>345 Park Avenue, NEW YORK, NY, 10154 US</v>
    <v>133.14500000000001</v>
    <v>Investment Banking &amp; Investment Services</v>
    <v>Stock</v>
    <v>46129.79650755781</v>
    <v>941</v>
    <v>128.72999999999999</v>
    <v>153043777950</v>
    <v>BLACKSTONE INC.</v>
    <v>BLACKSTONE INC.</v>
    <v>130</v>
    <v>33.282499999999999</v>
    <v>128.13</v>
    <v>128.85</v>
    <v>1187767000</v>
    <v>BX</v>
    <v>BLACKSTONE INC. (XNYS:BX)</v>
    <v>4606301</v>
    <v>9709181</v>
    <v>2007</v>
  </rv>
  <rv s="2">
    <v>942</v>
  </rv>
  <rv s="0">
    <v>https://www.bing.com/financeapi/forcetrigger?t=a1pjr7&amp;q=XNAS%3aCG&amp;form=skydnc</v>
    <v>Learn more on Bing</v>
  </rv>
  <rv s="1">
    <v>en-US</v>
    <v>a1pjr7</v>
    <v>268435456</v>
    <v>1</v>
    <v>Powered by Refinitiv</v>
    <v>0</v>
    <v>THE CARLYLE GROUP INC. (XNAS:CG)</v>
    <v>2</v>
    <v>3</v>
    <v>Finance</v>
    <v>4</v>
    <v>69.847999999999999</v>
    <v>34.01</v>
    <v>1.9626999999999999</v>
    <v>1.21</v>
    <v>2.3595999999999999E-2</v>
    <v>USD</v>
    <v>The Carlyle Group Inc. is a global investment company. The Company's segments include Global Private Equity, Global Credit and Carlyle AlpInvest. The Global Private Equity segment advises the Company's buyout, growth, real estate, infrastructure, and natural resources funds. The segment also includes the NGP Carry Funds advised by NGP Energy Capital Management (NGP). The Global Credit segment advises funds and vehicles that pursue investment strategies including insurance solutions, liquid credit, opportunistic credit, direct lending, asset-backed finance, aviation finance, infrastructure credit, cross-platform credit products, and global capital markets. The Carlyle AlpInvest segment advises global private equity programs that pursue secondary purchases and financing of existing portfolios, managed co-investment programs, and primary fund investments. The Carlyle AlpInvest segment helps investors meet their objectives through tailored portfolio construction and investment selection.</v>
    <v>2500</v>
    <v>Nasdaq Stock Market</v>
    <v>XNAS</v>
    <v>XNAS</v>
    <v>1001 Pennsylvania Avenue NW, Suite 220 South, WASHINGTON, DC, 20004 US</v>
    <v>53.375</v>
    <v>Investment Banking &amp; Investment Services</v>
    <v>Stock</v>
    <v>46129.796116943748</v>
    <v>944</v>
    <v>52.145000000000003</v>
    <v>18957871039</v>
    <v>THE CARLYLE GROUP INC.</v>
    <v>THE CARLYLE GROUP INC.</v>
    <v>52.25</v>
    <v>24.008600000000001</v>
    <v>51.28</v>
    <v>52.49</v>
    <v>361171100</v>
    <v>CG</v>
    <v>THE CARLYLE GROUP INC. (XNAS:CG)</v>
    <v>2328232</v>
    <v>3102907</v>
    <v>2011</v>
  </rv>
  <rv s="2">
    <v>945</v>
  </rv>
  <rv s="0">
    <v>https://www.bing.com/financeapi/forcetrigger?t=a1q1z2&amp;q=XNYS%3aCNS&amp;form=skydnc</v>
    <v>Learn more on Bing</v>
  </rv>
  <rv s="1">
    <v>en-US</v>
    <v>a1q1z2</v>
    <v>268435456</v>
    <v>1</v>
    <v>Powered by Refinitiv</v>
    <v>0</v>
    <v>COHEN &amp; STEERS, INC. (XNYS:CNS)</v>
    <v>2</v>
    <v>3</v>
    <v>Finance</v>
    <v>4</v>
    <v>83.99</v>
    <v>58.39</v>
    <v>1.2257</v>
    <v>0.7</v>
    <v>1.0829E-2</v>
    <v>USD</v>
    <v>Cohen &amp; Steers, Inc. is a holding company, which is engaged in global investment management. The Company is specialized in real assets and alternative income, including listed and private real estate, preferred securities, infrastructure, resource equities, commodities, as well as multi-strategy solutions. The Company’s distribution network encompasses two channels, wealth and institutional. Its wealth channel includes registered investment advisers, wire houses, independent and regional broker dealers and bank trusts. Its institutional channel includes sovereign wealth funds, corporate plans, insurance companies and public funds, including defined benefit and defined contribution plans, as well as other financial institutions that access its investment management services directly or through consultants and other intermediaries. The Company manages three types of investment vehicles, such as open-end funds, institutional accounts, and closed end.</v>
    <v>424</v>
    <v>New York Stock Exchange</v>
    <v>XNYS</v>
    <v>XNYS</v>
    <v>1166 Avenue Of The Americas, 30Th Floor, NEW YORK, NY, 10036 US</v>
    <v>66.77</v>
    <v>Investment Banking &amp; Investment Services</v>
    <v>Stock</v>
    <v>46129.796467082815</v>
    <v>947</v>
    <v>62.35</v>
    <v>3358078079</v>
    <v>COHEN &amp; STEERS, INC.</v>
    <v>COHEN &amp; STEERS, INC.</v>
    <v>64.7</v>
    <v>21.971900000000002</v>
    <v>64.64</v>
    <v>65.34</v>
    <v>51393910</v>
    <v>CNS</v>
    <v>COHEN &amp; STEERS, INC. (XNYS:CNS)</v>
    <v>350033</v>
    <v>400980</v>
    <v>2004</v>
  </rv>
  <rv s="2">
    <v>948</v>
  </rv>
  <rv s="0">
    <v>https://www.bing.com/financeapi/forcetrigger?t=a1r1oc&amp;q=XNAS%3aDHIL&amp;form=skydnc</v>
    <v>Learn more on Bing</v>
  </rv>
  <rv s="1">
    <v>en-US</v>
    <v>a1r1oc</v>
    <v>268435456</v>
    <v>1</v>
    <v>Powered by Refinitiv</v>
    <v>0</v>
    <v>DIAMOND HILL INVESTMENT GROUP, INC. (XNAS:DHIL)</v>
    <v>2</v>
    <v>3</v>
    <v>Finance</v>
    <v>4</v>
    <v>173.7</v>
    <v>114.11</v>
    <v>0.68930000000000002</v>
    <v>0.97</v>
    <v>5.6169999999999996E-3</v>
    <v>USD</v>
    <v>Diamond Hill Investment Group, Inc. is an investment advisory and fund administration services provider. The Company operates through its wholly owned subsidiary, Diamond Hill Capital Management, Inc. (DHCM). DHCM is an investment adviser and administrator for the Diamond Hill Funds, a series of open-end mutual funds (the Funds). DHCM also provides investment advisory and related services to the Diamond Hill Micro Cap Fund, LP (DHMF), a private fund, as well as, separately managed accounts, collective investment trusts, other pooled vehicles, including sub-advised funds, and model delivery programs. The Company offers a variety of investment strategies designed for long-term strategic allocations from institutionally oriented investors. DHCM also provides strategy-specific model portfolios to sponsors of model delivery programs.</v>
    <v>120</v>
    <v>Nasdaq Stock Market</v>
    <v>XNAS</v>
    <v>XNAS</v>
    <v>SUITE 200, 325 JOHN H MCCONNELL BLVD, COLUMBUS, OH, 43215 US</v>
    <v>173.68</v>
    <v>Investment Banking &amp; Investment Services</v>
    <v>Stock</v>
    <v>46129.795070832814</v>
    <v>950</v>
    <v>172.94</v>
    <v>469692992</v>
    <v>DIAMOND HILL INVESTMENT GROUP, INC.</v>
    <v>DIAMOND HILL INVESTMENT GROUP, INC.</v>
    <v>172.94</v>
    <v>9.6974</v>
    <v>172.69</v>
    <v>173.66</v>
    <v>2704670</v>
    <v>DHIL</v>
    <v>DIAMOND HILL INVESTMENT GROUP, INC. (XNAS:DHIL)</v>
    <v>8943</v>
    <v>20543</v>
    <v>2002</v>
  </rv>
  <rv s="2">
    <v>951</v>
  </rv>
  <rv s="0">
    <v>https://www.bing.com/financeapi/forcetrigger?t=a1swbh&amp;q=XNYS%3aFHI&amp;form=skydnc</v>
    <v>Learn more on Bing</v>
  </rv>
  <rv s="1">
    <v>en-US</v>
    <v>a1swbh</v>
    <v>268435456</v>
    <v>1</v>
    <v>Powered by Refinitiv</v>
    <v>0</v>
    <v>FEDERATED HERMES, INC. (XNYS:FHI)</v>
    <v>2</v>
    <v>3</v>
    <v>Finance</v>
    <v>4</v>
    <v>59.05</v>
    <v>35.880000000000003</v>
    <v>0.67369999999999997</v>
    <v>-0.32</v>
    <v>-5.6189999999999999E-3</v>
    <v>USD</v>
    <v>Federated Hermes, Inc. is an investment management company. The Company operates through a single segment, being the investment management business. It sponsors, markets, and provides investment-related services to various investment products, including sponsored investment companies and other funds (Federated Hermes Funds); and Separate Accounts, which include separately managed accounts (SMAs), institutional accounts, sub-advised funds and other managed products in both domestic and international markets. In addition, it markets and provides stewardship and real estate development services to various domestic and international companies. The Company provides investment advisory services to approximately 176 Federated Hermes Funds. It markets these funds to institutional customers and banks, broker/dealers and other financial intermediaries who use them to meet the needs of customers and/or clients, including, among others, retail investors, corporations, and retirement plans.</v>
    <v>2091</v>
    <v>New York Stock Exchange</v>
    <v>XNYS</v>
    <v>XNYS</v>
    <v>1001 Liberty Avenue, PITTSBURGH, PA, 15222 US</v>
    <v>57.549599999999998</v>
    <v>Investment Banking &amp; Investment Services</v>
    <v>Stock</v>
    <v>46129.796483171092</v>
    <v>953</v>
    <v>56.52</v>
    <v>4294800512</v>
    <v>FEDERATED HERMES, INC.</v>
    <v>FEDERATED HERMES, INC.</v>
    <v>57.35</v>
    <v>11.035500000000001</v>
    <v>56.95</v>
    <v>56.63</v>
    <v>75839670</v>
    <v>FHI</v>
    <v>FEDERATED HERMES, INC. (XNYS:FHI)</v>
    <v>459896</v>
    <v>867450</v>
    <v>1957</v>
  </rv>
  <rv s="2">
    <v>954</v>
  </rv>
  <rv s="0">
    <v>https://www.bing.com/financeapi/forcetrigger?t=bospkr&amp;q=XNAS%3aGCMG&amp;form=skydnc</v>
    <v>Learn more on Bing</v>
  </rv>
  <rv s="1">
    <v>en-US</v>
    <v>bospkr</v>
    <v>268435456</v>
    <v>1</v>
    <v>Powered by Refinitiv</v>
    <v>0</v>
    <v>GCM Grosvenor Inc. (XNAS:GCMG)</v>
    <v>2</v>
    <v>3</v>
    <v>Finance</v>
    <v>4</v>
    <v>13.22</v>
    <v>9.3000000000000007</v>
    <v>0.87119999999999997</v>
    <v>0.3</v>
    <v>2.8249E-2</v>
    <v>USD</v>
    <v>GCM Grosvenor Inc. is a global alternative asset management solutions provider with assets under management across private equity, infrastructure, real estate, credit, and absolute return investment strategies. The Company invests on a primary basis and through direct-oriented strategies, which it defines as secondaries, co-investments, direct investments and seed investments. It operates customized separate accounts and commingled funds. The Company collaborates with its clients to invest on their behalf across the private and public markets, either through portfolios customized to meet a client’s specific objectives or through specialized commingled funds that are developed to meet broad market demands for strategies and risk-return objectives. Its clients include large global institutional investors who rely on its investment expertise and differentiated investment access to navigate the alternatives market, but also include a growing individual investor client base.</v>
    <v>553</v>
    <v>Nasdaq Stock Market</v>
    <v>XNAS</v>
    <v>XNAS</v>
    <v>900 North Michigan Avenue, Suite 1100, CHICAGO, IL, 60611 US</v>
    <v>11.06</v>
    <v>Investment Banking &amp; Investment Services</v>
    <v>Stock</v>
    <v>46129.79563445547</v>
    <v>956</v>
    <v>10.86</v>
    <v>2211046656</v>
    <v>GCM Grosvenor Inc.</v>
    <v>GCM Grosvenor Inc.</v>
    <v>10.86</v>
    <v>25.567799999999998</v>
    <v>10.62</v>
    <v>10.92</v>
    <v>202476800</v>
    <v>GCMG</v>
    <v>GCM Grosvenor Inc. (XNAS:GCMG)</v>
    <v>142432</v>
    <v>689981</v>
    <v>2020</v>
  </rv>
  <rv s="2">
    <v>957</v>
  </rv>
  <rv s="0">
    <v>https://www.bing.com/financeapi/forcetrigger?t=a1uqh7&amp;q=XNAS%3aHLNE&amp;form=skydnc</v>
    <v>Learn more on Bing</v>
  </rv>
  <rv s="1">
    <v>en-US</v>
    <v>a1uqh7</v>
    <v>268435456</v>
    <v>1</v>
    <v>Powered by Refinitiv</v>
    <v>0</v>
    <v>HAMILTON LANE INCORPORATED (XNAS:HLNE)</v>
    <v>2</v>
    <v>3</v>
    <v>Finance</v>
    <v>4</v>
    <v>179.19</v>
    <v>90.47</v>
    <v>1.3237000000000001</v>
    <v>1.63</v>
    <v>1.5647000000000001E-2</v>
    <v>USD</v>
    <v>Hamilton Lane Incorporated is a private markets investment company providing solutions to institutional and private wealth investors around the world. The Company offers a variety of investment solutions to address its clients’ needs across a range of private markets, including private equity, private credit, real estate, infrastructure, real assets, growth equity, venture capital and impact. These solutions are constructed from a range of investment types, including primary investments in funds managed by third-party managers, direct investments alongside such funds and acquisitions of secondary stakes in such funds, with a number of its clients utilizing multiple investment types. These solutions are offered in a variety of formats, covering some or all phases of private markets investment programs, which include customized separate accounts, specialized funds, advisory services, distribution management, and reporting, monitoring, data and analytics.</v>
    <v>760</v>
    <v>Nasdaq Stock Market</v>
    <v>XNAS</v>
    <v>XNAS</v>
    <v>110 WASHINGTON STREET, SUITE 1300, CONSHOHOCKEN, PA, 19428 US</v>
    <v>108.52</v>
    <v>Investment Banking &amp; Investment Services</v>
    <v>Stock</v>
    <v>46129.796458240628</v>
    <v>959</v>
    <v>105.59</v>
    <v>5901006638</v>
    <v>HAMILTON LANE INCORPORATED</v>
    <v>HAMILTON LANE INCORPORATED</v>
    <v>106.38</v>
    <v>18.9389</v>
    <v>104.17</v>
    <v>105.8</v>
    <v>55775110</v>
    <v>HLNE</v>
    <v>HAMILTON LANE INCORPORATED (XNAS:HLNE)</v>
    <v>378031</v>
    <v>750678</v>
    <v>2007</v>
  </rv>
  <rv s="2">
    <v>960</v>
  </rv>
  <rv s="0">
    <v>https://www.bing.com/financeapi/forcetrigger?t=a1us4c&amp;q=XNAS%3aHNNA&amp;form=skydnc</v>
    <v>Learn more on Bing</v>
  </rv>
  <rv s="1">
    <v>en-US</v>
    <v>a1us4c</v>
    <v>268435456</v>
    <v>1</v>
    <v>Powered by Refinitiv</v>
    <v>0</v>
    <v>HENNESSY ADVISORS, INC. (XNAS:HNNA)</v>
    <v>2</v>
    <v>3</v>
    <v>Finance</v>
    <v>5</v>
    <v>13.19</v>
    <v>8.9</v>
    <v>0.57499999999999996</v>
    <v>0.1799</v>
    <v>1.8319999999999999E-2</v>
    <v>USD</v>
    <v>Hennessy Advisors, Inc. is an investment manager offering a range of domestic equity, multi-asset, and sector and specialty funds. The Company’s operating activities consist primarily of providing investment advisory services to 17 open-end mutual funds and one exchange-traded fund (ETF) branded as the Hennessy Funds. The Company serves as the investment advisor to all classes of the Hennessy Cornerstone Growth Fund, the Hennessy Focus Fund, the Hennessy Cornerstone Mid Cap 30 Fund, the Hennessy Cornerstone Large Growth Fund, the Hennessy Cornerstone Value Fund, the Hennessy Total Return Fund, the Hennessy Equity and Income Fund, the Hennessy Balanced Fund, the Hennessy Energy Transition Fund, the Hennessy Midstream Fund, the Hennessy Gas Utility Fund, the Hennessy Japan Fund, the Hennessy Japan Small Cap Fund, the Hennessy Large Cap Financial Fund, the Hennessy Small Cap Financial Fund, and the Hennessy Technology Fund, as well as to the Hennessy Stance ESG ETF.</v>
    <v>17</v>
    <v>Nasdaq Stock Market</v>
    <v>XNAS</v>
    <v>XNAS</v>
    <v>7250 Redwood Blvd., Suite 200, NOVATO, CA, 94945 US</v>
    <v>9.9999000000000002</v>
    <v>Investment Banking &amp; Investment Services</v>
    <v>Stock</v>
    <v>46129.759177568747</v>
    <v>962</v>
    <v>9.9</v>
    <v>78921010</v>
    <v>HENNESSY ADVISORS, INC.</v>
    <v>HENNESSY ADVISORS, INC.</v>
    <v>9.9</v>
    <v>8.7289999999999992</v>
    <v>9.82</v>
    <v>9.9999000000000002</v>
    <v>7892180</v>
    <v>HNNA</v>
    <v>HENNESSY ADVISORS, INC. (XNAS:HNNA)</v>
    <v>3438</v>
    <v>12864</v>
    <v>1989</v>
  </rv>
  <rv s="2">
    <v>963</v>
  </rv>
  <rv s="0">
    <v>https://www.bing.com/financeapi/forcetrigger?t=a1vwxm&amp;q=XNYS%3aIVZ&amp;form=skydnc</v>
    <v>Learn more on Bing</v>
  </rv>
  <rv s="1">
    <v>en-US</v>
    <v>a1vwxm</v>
    <v>268435456</v>
    <v>1</v>
    <v>Powered by Refinitiv</v>
    <v>0</v>
    <v>INVESCO LTD (XNYS:IVZ)</v>
    <v>2</v>
    <v>3</v>
    <v>Finance</v>
    <v>4</v>
    <v>29.61</v>
    <v>12.27</v>
    <v>1.5596000000000001</v>
    <v>0.76500000000000001</v>
    <v>3.1862000000000001E-2</v>
    <v>USD</v>
    <v>Invesco Ltd. is an independent investment management firm. It serves the retail and institutional markets within the investment management industry in the Americas, Europe, Middle East, and Africa and Asia-Pacific in 120 countries. It offers a range of investment strategies across asset classes, investment styles, and geographies. Its asset classes include equity, fixed income, balanced, alternatives and money market. Its retail assets under management include exchange-traded funds, separately managed accounts, individual savings accounts, investment companies with variable capital, investment trusts, open-end mutual funds, unit investment trusts, and variable insurance funds. Its institutional assets include institutional separate accounts, private funds, open-end mutual funds, and collective trust funds. Its client base includes public and private entities, unions, non-profit organizations, endowments, foundations, financial institutions, and sovereign wealth funds.</v>
    <v>7499</v>
    <v>New York Stock Exchange</v>
    <v>XNYS</v>
    <v>XNYS</v>
    <v>1331 SPRING STREET NW, SUITE 2500, ATLANTA, GA, 30309 US</v>
    <v>25.09</v>
    <v>Investment Banking &amp; Investment Services</v>
    <v>Stock</v>
    <v>46129.796515068752</v>
    <v>965</v>
    <v>24.44</v>
    <v>10983272820</v>
    <v>INVESCO LTD</v>
    <v>INVESCO LTD</v>
    <v>24.47</v>
    <v>0</v>
    <v>24.01</v>
    <v>24.774999999999999</v>
    <v>443320800</v>
    <v>IVZ</v>
    <v>INVESCO LTD (XNYS:IVZ)</v>
    <v>4424379</v>
    <v>5453992</v>
    <v>2007</v>
  </rv>
  <rv s="2">
    <v>966</v>
  </rv>
  <rv s="0">
    <v>https://www.bing.com/financeapi/forcetrigger?t=a1w48m&amp;q=XNYS%3aJHG&amp;form=skydnc</v>
    <v>Learn more on Bing</v>
  </rv>
  <rv s="1">
    <v>en-US</v>
    <v>a1w48m</v>
    <v>268435456</v>
    <v>1</v>
    <v>Powered by Refinitiv</v>
    <v>0</v>
    <v>JANUS HENDERSON GROUP PLC (XNYS:JHG)</v>
    <v>2</v>
    <v>3</v>
    <v>Finance</v>
    <v>4</v>
    <v>53.76</v>
    <v>29.29</v>
    <v>1.4071</v>
    <v>-0.01</v>
    <v>-1.939E-4</v>
    <v>USD</v>
    <v>Janus Henderson Group plc is a United Kingdom-based independent global asset manager, which is specializing in active investment across various asset classes. The Company manages a broad range of investment products for institutional and retail investors across four capabilities: equities, fixed income, multi-asset and alternatives. Its intermediary channel distributes United States mutual funds, separately managed accounts, exchange-traded funds and various others, through financial intermediaries, including banks, financial advisors and discretionary wealth managers. The self-directed channel serves individual investors who invest in its products through a mutual fund supermarket or directly with the Company. Its institutional channel serves corporations, endowments, pension funds and others, with distribution direct to the plan sponsor and through consultants. It has operations in North America, the United Kingdom, continental Europe, Latin America, Japan, Asia, and Australia.</v>
    <v>2300</v>
    <v>New York Stock Exchange</v>
    <v>XNYS</v>
    <v>XNYS</v>
    <v>201 Bishopsgate, LONDON, EC2M 3AE GB</v>
    <v>51.59</v>
    <v>Investment Banking &amp; Investment Services</v>
    <v>Stock</v>
    <v>46129.796486411717</v>
    <v>968</v>
    <v>51.54</v>
    <v>7942597180</v>
    <v>JANUS HENDERSON GROUP PLC</v>
    <v>JANUS HENDERSON GROUP PLC</v>
    <v>51.57</v>
    <v>9.3979999999999997</v>
    <v>51.56</v>
    <v>51.55</v>
    <v>154075600</v>
    <v>JHG</v>
    <v>JANUS HENDERSON GROUP PLC (XNYS:JHG)</v>
    <v>605713</v>
    <v>3854665</v>
    <v>2008</v>
  </rv>
  <rv s="2">
    <v>969</v>
  </rv>
  <rv s="0">
    <v>https://www.bing.com/financeapi/forcetrigger?t=a1wj9c&amp;q=XNYS%3aKKR&amp;form=skydnc</v>
    <v>Learn more on Bing</v>
  </rv>
  <rv s="1">
    <v>en-US</v>
    <v>a1wj9c</v>
    <v>268435456</v>
    <v>1</v>
    <v>Powered by Refinitiv</v>
    <v>0</v>
    <v>KKR &amp; CO. INC. (XNYS:KKR)</v>
    <v>2</v>
    <v>3</v>
    <v>Finance</v>
    <v>4</v>
    <v>153.87</v>
    <v>82.67</v>
    <v>1.8781000000000001</v>
    <v>1.36</v>
    <v>1.3330999999999999E-2</v>
    <v>USD</v>
    <v>KKR &amp; Co. Inc. is a global investment firm that offers alternative asset management as well as capital markets and insurance solutions. The Company’s segments include Asset Management, Insurance and Strategic Holdings. Asset Management segment offers a range of investment management services to investment funds, vehicles and accounts and provides capital markets services to portfolio companies and third parties. Asset Management segment includes five business lines: Private Equity, Real Assets, Credit and Liquid Strategies, Capital Markets and Principal Activities. Insurance segment is operated by Global Atlantic, which is a United States retirement and life insurance company that provides a suite of protection, legacy and savings products and reinsurance solutions to clients across individual and institutional markets. Global Atlantic offers individuals fixed-rate annuities and others. Strategic Holdings segment represents its participation in its core private equity strategy.</v>
    <v>5043</v>
    <v>New York Stock Exchange</v>
    <v>XNYS</v>
    <v>XNYS</v>
    <v>30 Hudson Yards, NEW YORK, NY, 10001 US</v>
    <v>106.86920000000001</v>
    <v>Investment Banking &amp; Investment Services</v>
    <v>Stock</v>
    <v>46129.79652849531</v>
    <v>971</v>
    <v>103.31</v>
    <v>92168532042</v>
    <v>KKR &amp; CO. INC.</v>
    <v>KKR &amp; CO. INC.</v>
    <v>104.26</v>
    <v>43.974600000000002</v>
    <v>102.02</v>
    <v>103.38</v>
    <v>891550900</v>
    <v>KKR</v>
    <v>KKR &amp; CO. INC. (XNYS:KKR)</v>
    <v>3511226</v>
    <v>6497379</v>
    <v>2021</v>
  </rv>
  <rv s="2">
    <v>972</v>
  </rv>
  <rv s="0">
    <v>https://www.bing.com/financeapi/forcetrigger?t=a1ynar&amp;q=XNYS%3aNOAH&amp;form=skydnc</v>
    <v>Learn more on Bing</v>
  </rv>
  <rv s="1">
    <v>en-US</v>
    <v>a1ynar</v>
    <v>268435456</v>
    <v>1</v>
    <v>Powered by Refinitiv</v>
    <v>0</v>
    <v>NOAH HOLDINGS LIMITED (XNYS:NOAH)</v>
    <v>2</v>
    <v>3</v>
    <v>Finance</v>
    <v>4</v>
    <v>12.84</v>
    <v>7.9897999999999998</v>
    <v>0.77580000000000005</v>
    <v>0.12</v>
    <v>1.1869000000000001E-2</v>
    <v>USD</v>
    <v>Noah Holdings Ltd is an investment holding company primarily engaged in the provision of wealth management services. The Company operates its business through three segments. The Wealth Management Business segment is engaged in offering various investment products, including primarily domestic and overseas mutual fund products, private secondary products and other products as well as providing customized value-added financial services, including investor education and trust services. The Asset Management Business segment is engaged in managing clients’ investments in private equity, real estate, public securities, multi-strategy and other investment products. The Other Businesses segment includes lending services and other services. The Company conducts its business in the domestic and overseas markets.</v>
    <v>1990</v>
    <v>New York Stock Exchange</v>
    <v>XNYS</v>
    <v>XNYS</v>
    <v>Chang#Zhang Yang Lu 1687Hao Chang#Zhang Yang Gu 2Hao Lou, SHANGHAI, 200090 CN</v>
    <v>10.31</v>
    <v>Investment Banking &amp; Investment Services</v>
    <v>Stock</v>
    <v>46129.795758517968</v>
    <v>974</v>
    <v>10.199999999999999</v>
    <v>689980661</v>
    <v>NOAH HOLDINGS LIMITED</v>
    <v>NOAH HOLDINGS LIMITED</v>
    <v>10.24</v>
    <v>7.8253000000000004</v>
    <v>10.11</v>
    <v>10.23</v>
    <v>67446790</v>
    <v>NOAH</v>
    <v>NOAH HOLDINGS LIMITED (XNYS:NOAH)</v>
    <v>30028</v>
    <v>172100</v>
    <v>2007</v>
  </rv>
  <rv s="2">
    <v>975</v>
  </rv>
  <rv s="0">
    <v>https://www.bing.com/financeapi/forcetrigger?t=a1ysr7&amp;q=XNAS%3aNTRS&amp;form=skydnc</v>
    <v>Learn more on Bing</v>
  </rv>
  <rv s="1">
    <v>en-US</v>
    <v>a1ysr7</v>
    <v>268435456</v>
    <v>1</v>
    <v>Powered by Refinitiv</v>
    <v>0</v>
    <v>NORTHERN TRUST CORPORATION (XNAS:NTRS)</v>
    <v>2</v>
    <v>3</v>
    <v>Finance</v>
    <v>4</v>
    <v>161.13</v>
    <v>85.72</v>
    <v>1.2513000000000001</v>
    <v>2.44</v>
    <v>1.5564E-2</v>
    <v>USD</v>
    <v>Northern Trust Corporation is a provider of wealth management, asset servicing, asset management and banking to corporations, institutions, affluent families and individuals. The Company’s segments include Asset Servicing and Wealth Management. Asset Servicing is a global provider of asset servicing and related services to corporate and public retirement funds, foundations, endowments, fund managers, insurance companies, sovereign wealth funds, and other institutional investors around the globe. Asset servicing and related services encompass a full range of capabilities, including custody, fund administration, investment operations outsourcing, investment management, investment risk and analytical services, securities lending, and others. Wealth Management provides trust, investment management, custody, and philanthropic services; financial consulting; guardianship and estate administration; family business consulting; family financial education; brokerage services; and others.</v>
    <v>23800</v>
    <v>Nasdaq Stock Market</v>
    <v>XNAS</v>
    <v>XNAS</v>
    <v>50 S Lasalle St, CHICAGO, IL, 60603 US</v>
    <v>161.13</v>
    <v>Investment Banking &amp; Investment Services</v>
    <v>Stock</v>
    <v>46129.796173784373</v>
    <v>977</v>
    <v>157.46</v>
    <v>29504940489</v>
    <v>NORTHERN TRUST CORPORATION</v>
    <v>NORTHERN TRUST CORPORATION</v>
    <v>158.68</v>
    <v>18.216200000000001</v>
    <v>156.77000000000001</v>
    <v>159.21</v>
    <v>185320900</v>
    <v>NTRS</v>
    <v>NORTHERN TRUST CORPORATION (XNAS:NTRS)</v>
    <v>608397</v>
    <v>997560</v>
    <v>1971</v>
  </rv>
  <rv s="2">
    <v>978</v>
  </rv>
  <rv s="0">
    <v>https://www.bing.com/financeapi/forcetrigger?t=c276r7&amp;q=XNYS%3aOWL&amp;form=skydnc</v>
    <v>Learn more on Bing</v>
  </rv>
  <rv s="1">
    <v>en-US</v>
    <v>c276r7</v>
    <v>268435456</v>
    <v>1</v>
    <v>Powered by Refinitiv</v>
    <v>0</v>
    <v>BLUE OWL CAPITAL INC. (XNYS:OWL)</v>
    <v>2</v>
    <v>3</v>
    <v>Finance</v>
    <v>4</v>
    <v>21.08</v>
    <v>7.95</v>
    <v>1.2035</v>
    <v>0.04</v>
    <v>4.1449999999999994E-3</v>
    <v>USD</v>
    <v>Blue Owl Capital Inc. is an alternative asset management company. The Company deploys private capital across Credit, GP Strategic Capital and Real Estate platforms on behalf of institutional and private wealth clients. Its product platforms include Credit, GP Strategic Capital and Real Estate. Its credit products offer private financing solutions primarily to upper-middle-market companies. Its credit products are offered through a mix of business development companies, long-dated private funds, managed accounts and collateralized loan obligations. It is focused on acquiring equity stakes in or providing debt financing to private capital firms. Its Real Estate products are focused on acquiring triple net lease real estate occupied by investment-grade or creditworthy tenants. Its Real Estate products are offered through Permanent Capital vehicles, including its real estate investment trusts, and long-dated private funds. It offers asset management services to the insurance industry.</v>
    <v>1365</v>
    <v>New York Stock Exchange</v>
    <v>XNYS</v>
    <v>XNYS</v>
    <v>399 Park Avenue, 37Th Floor, NEW YORK, NY, 10022 US</v>
    <v>10.07</v>
    <v>Investment Banking &amp; Investment Services</v>
    <v>Stock</v>
    <v>46129.796540323434</v>
    <v>980</v>
    <v>9.68</v>
    <v>15063783300</v>
    <v>BLUE OWL CAPITAL INC.</v>
    <v>BLUE OWL CAPITAL INC.</v>
    <v>9.8699999999999992</v>
    <v>91.242900000000006</v>
    <v>9.65</v>
    <v>9.69</v>
    <v>1554570000</v>
    <v>OWL</v>
    <v>BLUE OWL CAPITAL INC. (XNYS:OWL)</v>
    <v>16554563</v>
    <v>30105748</v>
    <v>2021</v>
  </rv>
  <rv s="2">
    <v>981</v>
  </rv>
  <rv s="0">
    <v>https://www.bing.com/financeapi/forcetrigger?t=a22gqh&amp;q=XNAS%3aSAMG&amp;form=skydnc</v>
    <v>Learn more on Bing</v>
  </rv>
  <rv s="1">
    <v>en-US</v>
    <v>a22gqh</v>
    <v>268435456</v>
    <v>1</v>
    <v>Powered by Refinitiv</v>
    <v>0</v>
    <v>SILVERCREST ASSET MANAGEMENT GROUP INC. (XNAS:SAMG)</v>
    <v>2</v>
    <v>3</v>
    <v>Finance</v>
    <v>4</v>
    <v>16.989999999999998</v>
    <v>12.79</v>
    <v>0.76119999999999999</v>
    <v>0.155</v>
    <v>1.1396999999999999E-2</v>
    <v>USD</v>
    <v>Silvercrest Asset Management Group Inc. is a full-service wealth management company. The Company operates through the investment management industry segment. The Company is focused on providing financial advisory and related family office services to ultra-high-net worth individuals and institutional investors. In addition to a range of investment capabilities, it offers a full suite of complementary and customized family office services for families seeking comprehensive oversight of their financial affairs. Its clients engage them to advise them on traditional investment strategies focused on equities, fixed income and cash as well as non-traditional investment strategies, including hedge funds, private equity funds, real estate and commodities. It also provides its clients with family office services and related administrative services, which include financial planning, tax planning and preparation, partnership accounting and fund administration, and consolidated wealth reporting.</v>
    <v>171</v>
    <v>Nasdaq Stock Market</v>
    <v>XNAS</v>
    <v>XNAS</v>
    <v>1330 Avenue Of The Americas, 38Th Floor, NEW YORK, NY, 10019 US</v>
    <v>13.885</v>
    <v>Investment Banking &amp; Investment Services</v>
    <v>Stock</v>
    <v>46129.792326828123</v>
    <v>983</v>
    <v>13.664999999999999</v>
    <v>162226607</v>
    <v>SILVERCREST ASSET MANAGEMENT GROUP INC.</v>
    <v>SILVERCREST ASSET MANAGEMENT GROUP INC.</v>
    <v>13.69</v>
    <v>19.253900000000002</v>
    <v>13.6</v>
    <v>13.755000000000001</v>
    <v>11794010</v>
    <v>SAMG</v>
    <v>SILVERCREST ASSET MANAGEMENT GROUP INC. (XNAS:SAMG)</v>
    <v>11187</v>
    <v>43012</v>
    <v>2011</v>
  </rv>
  <rv s="2">
    <v>984</v>
  </rv>
  <rv s="0">
    <v>https://www.bing.com/financeapi/forcetrigger?t=bvspoc&amp;q=XNAS%3aSTEP&amp;form=skydnc</v>
    <v>Learn more on Bing</v>
  </rv>
  <rv s="1">
    <v>en-US</v>
    <v>bvspoc</v>
    <v>268435456</v>
    <v>1</v>
    <v>Powered by Refinitiv</v>
    <v>0</v>
    <v>STEPSTONE GROUP INC. (XNAS:STEP)</v>
    <v>2</v>
    <v>3</v>
    <v>Finance</v>
    <v>4</v>
    <v>77.795000000000002</v>
    <v>40.58</v>
    <v>1.3752</v>
    <v>0.68</v>
    <v>1.2511000000000001E-2</v>
    <v>USD</v>
    <v>StepStone Group Inc. is a global private markets investment firm focused on providing customized investment solutions and advisory and data services to its clients. The Company partners with its clients to develop and build private markets portfolios designed to meet their specific objectives across the private equity, infrastructure, private debt and real estate asset classes. These portfolios utilize several types of synergistic investment strategies with third-party fund managers, including commitments to funds (primaries), acquiring stakes in existing funds on the secondary market (secondaries) and investing directly into companies (co-investments). It provides its clients with tailored reporting packages, including customized performance benchmarks as well as compliance, administration and tax capabilities. The Company, through its subsidiaries, acts as the investment advisor and general partner or managing member to separately managed accounts and focused commingled funds.</v>
    <v>1275</v>
    <v>Nasdaq Stock Market</v>
    <v>XNAS</v>
    <v>XNAS</v>
    <v>277 Park Avenue, 45Th Floor, NEW YORK, NY, 10172 US</v>
    <v>56.534999999999997</v>
    <v>Investment Banking &amp; Investment Services</v>
    <v>Stock</v>
    <v>46129.796359698441</v>
    <v>986</v>
    <v>54.924999999999997</v>
    <v>6557468351</v>
    <v>STEPSTONE GROUP INC.</v>
    <v>STEPSTONE GROUP INC.</v>
    <v>55.95</v>
    <v>0</v>
    <v>54.35</v>
    <v>55.03</v>
    <v>119161700</v>
    <v>STEP</v>
    <v>STEPSTONE GROUP INC. (XNAS:STEP)</v>
    <v>620708</v>
    <v>1017353</v>
    <v>2019</v>
  </rv>
  <rv s="2">
    <v>987</v>
  </rv>
  <rv s="0">
    <v>https://www.bing.com/financeapi/forcetrigger?t=a23r27&amp;q=XNYS%3aSTT&amp;form=skydnc</v>
    <v>Learn more on Bing</v>
  </rv>
  <rv s="1">
    <v>en-US</v>
    <v>a23r27</v>
    <v>268435456</v>
    <v>1</v>
    <v>Powered by Refinitiv</v>
    <v>0</v>
    <v>STATE STREET CORPORATION (XNYS:STT)</v>
    <v>2</v>
    <v>3</v>
    <v>Finance</v>
    <v>4</v>
    <v>148.97749999999999</v>
    <v>75.5</v>
    <v>1.4186000000000001</v>
    <v>4.0599999999999996</v>
    <v>2.8612000000000002E-2</v>
    <v>USD</v>
    <v>State Street Corporation is a financial holding company. The Company, through its subsidiary, State Street Bank and Trust Company (State Street Bank), provides a range of financial products and services to institutional investors. It operates through two lines of business: Investment Servicing and Investment Management. Its Investment Servicing line of business provides a range of services and market and financing solutions to institutional clients, including mutual funds, collective investment funds and other investment pools, corporate and public retirement plans, insurance companies, investment managers, foundations and endowments worldwide. Through State Street Investment Services, State Street Markets and State Street Alpha, it offers a range of solutions, including transaction management, derivatives, collateral services, and others. Investment Management line of business provides a range of investment management solutions and products through State Street Investment Management.</v>
    <v>51503</v>
    <v>New York Stock Exchange</v>
    <v>XNYS</v>
    <v>XNYS</v>
    <v>1 Congress Street, Suite 1, BOSTON, MA, 02114 US</v>
    <v>148.97749999999999</v>
    <v>Investment Banking &amp; Investment Services</v>
    <v>Stock</v>
    <v>46129.796300867965</v>
    <v>989</v>
    <v>144</v>
    <v>40436057792</v>
    <v>STATE STREET CORPORATION</v>
    <v>STATE STREET CORPORATION</v>
    <v>144.65</v>
    <v>15.4465</v>
    <v>141.9</v>
    <v>145.96</v>
    <v>277035200</v>
    <v>STT</v>
    <v>STATE STREET CORPORATION (XNYS:STT)</v>
    <v>1838391</v>
    <v>2076125</v>
    <v>1969</v>
  </rv>
  <rv s="2">
    <v>990</v>
  </rv>
  <rv s="0">
    <v>https://www.bing.com/financeapi/forcetrigger?t=c4s7ec&amp;q=XNAS%3aTPG&amp;form=skydnc</v>
    <v>Learn more on Bing</v>
  </rv>
  <rv s="1">
    <v>en-US</v>
    <v>c4s7ec</v>
    <v>268435456</v>
    <v>1</v>
    <v>Powered by Refinitiv</v>
    <v>0</v>
    <v>TPG INC. (XNAS:TPG)</v>
    <v>2</v>
    <v>3</v>
    <v>Finance</v>
    <v>4</v>
    <v>70.38</v>
    <v>36.950000000000003</v>
    <v>1.4968999999999999</v>
    <v>1.345</v>
    <v>3.1077E-2</v>
    <v>USD</v>
    <v>TPG Inc. is an alternative asset management company. The Company invests in a diversified set of strategies, including private equity, impact, credit, real estate, and market solutions. It consists of six multi-strategy investment platforms: Capital, Growth, Impact, Credit, Real Estate, and Market Solutions. Its Capital platform focuses on control-oriented private equity investments. Its Capital platform products include TPG Capital, TPG Healthcare Partners, and TPG Asia. Its Growth platform products include TPG Growth, TPG Tech Adjacencies, TPG Life Sciences Innovation, TPG Emerging Companies Asia and TPG Sports. Its Impact platform products include The Rise Funds, TPG Rise Climate, TPG Rise Climate Transition Infrastructure, TPG Rise Climate Global South Initiative and TPG NEXT. Its Credit platform products include TPG Credit Solutions, TPG Direct lending, TPG Asset Based Finance, TPG CLOs and TPG Multi-Asset Credit.</v>
    <v>1900</v>
    <v>Nasdaq Stock Market</v>
    <v>XNAS</v>
    <v>XNAS</v>
    <v>301 Commerce Street, Suite 3300, FORT WORTH, TX, 76102 US</v>
    <v>45.615000000000002</v>
    <v>Investment Banking &amp; Investment Services</v>
    <v>Stock</v>
    <v>46129.796244385936</v>
    <v>992</v>
    <v>43.64</v>
    <v>17143742437</v>
    <v>TPG INC.</v>
    <v>TPG INC.</v>
    <v>43.93</v>
    <v>87.965699999999998</v>
    <v>43.28</v>
    <v>44.625</v>
    <v>384173500</v>
    <v>TPG</v>
    <v>TPG INC. (XNAS:TPG)</v>
    <v>2209035</v>
    <v>3413221</v>
    <v>2021</v>
  </rv>
  <rv s="2">
    <v>993</v>
  </rv>
  <rv s="0">
    <v>http://it.wikipedia.org/wiki/T._Rowe_Price</v>
    <v>Wikipedia</v>
  </rv>
  <rv s="6">
    <v>204</v>
    <v>995</v>
  </rv>
  <rv s="7">
    <v>17</v>
    <v>https://www.bing.com/th?id=AMMS_4c600be848f66590834841f27e6f786d&amp;qlt=95</v>
    <v>996</v>
    <v>0</v>
    <v>https://www.bing.com/images/search?form=xlimg&amp;q=t.+rowe+price</v>
    <v>Image of T. ROWE PRICE GROUP, INC.</v>
  </rv>
  <rv s="0">
    <v>https://www.bing.com/financeapi/forcetrigger?t=a24i3m&amp;q=XNAS%3aTROW&amp;form=skydnc</v>
    <v>Learn more on Bing</v>
  </rv>
  <rv s="8">
    <v>en-US</v>
    <v>a24i3m</v>
    <v>268435456</v>
    <v>1</v>
    <v>Powered by Refinitiv</v>
    <v>13</v>
    <v>T. ROWE PRICE GROUP, INC. (XNAS:TROW)</v>
    <v>15</v>
    <v>16</v>
    <v>Finance</v>
    <v>4</v>
    <v>118.22</v>
    <v>82.861000000000004</v>
    <v>1.5092000000000001</v>
    <v>0.97</v>
    <v>1.0130999999999999E-2</v>
    <v>USD</v>
    <v>T. Rowe Price Group, Inc. is a financial services holding company that provides global investment advisory services to investors. It provides a range of investment solutions across equity, fixed income, multi-asset, and alternative capabilities for clients from individuals to advisors to institutions to retirement plan sponsors. It also provides certain investment advisory clients with related administrative services, including distribution, mutual fund transfer agent, accounting, and shareholder services; participant recordkeeping and transfer agent services for defined contribution retirement plans; brokerage; trust services, and non-discretionary advisory services through model delivery. It distributes its array of active investment solutions through a diverse set of distribution channels and vehicles. These vehicles include an array of U.S. mutual funds, collective investment trusts, exchange-traded funds, subadvised funds, separately managed accounts, and other sponsored products.</v>
    <v>7773</v>
    <v>Nasdaq Stock Market</v>
    <v>XNAS</v>
    <v>XNAS</v>
    <v>1307 Point St, MD, 21231 US</v>
    <v>97.97</v>
    <v>997</v>
    <v>Investment Banking &amp; Investment Services</v>
    <v>Stock</v>
    <v>46129.796044374998</v>
    <v>998</v>
    <v>96.25</v>
    <v>21046842648</v>
    <v>T. ROWE PRICE GROUP, INC.</v>
    <v>T. ROWE PRICE GROUP, INC.</v>
    <v>96.25</v>
    <v>10.4621</v>
    <v>95.75</v>
    <v>96.72</v>
    <v>217605900</v>
    <v>TROW</v>
    <v>T. ROWE PRICE GROUP, INC. (XNAS:TROW)</v>
    <v>1047745</v>
    <v>2636617</v>
    <v>2000</v>
  </rv>
  <rv s="2">
    <v>999</v>
  </rv>
  <rv s="0">
    <v>https://www.bing.com/financeapi/forcetrigger?t=ayuxk2&amp;q=XNAS%3aVCTR&amp;form=skydnc</v>
    <v>Learn more on Bing</v>
  </rv>
  <rv s="1">
    <v>en-US</v>
    <v>ayuxk2</v>
    <v>268435456</v>
    <v>1</v>
    <v>Powered by Refinitiv</v>
    <v>0</v>
    <v>VICTORY CAPITAL HOLDINGS, INC. (XNAS:VCTR)</v>
    <v>2</v>
    <v>3</v>
    <v>Finance</v>
    <v>4</v>
    <v>77.775000000000006</v>
    <v>53.65</v>
    <v>1.0485</v>
    <v>1.5249999999999999</v>
    <v>2.1166000000000001E-2</v>
    <v>USD</v>
    <v>Victory Capital Holdings, Inc. is a diversified global asset management firm. The Company provides specialized investment strategies to institutions, intermediaries, retirement platforms and individual investors. With 11 autonomous investment franchises and a solutions platform, the Company offers an array of investment products, including actively and passively managed mutual funds, rules-based and active exchange traded funds (ETFs), institutional separate accounts, variable insurance products (VIPs), alternative investments, private closed end funds, and a 529 Education Savings Plan. Its strategies are also offered through third-party investment products, including mutual funds, third-party ETF model strategies, retail separately managed accounts and unified managed accounts. Its franchises and its solutions platform collectively manage a diversified set of 124 investment strategies. The Company's investment adviser is Victory Capital Management Inc.</v>
    <v>699</v>
    <v>Nasdaq Stock Market</v>
    <v>XNAS</v>
    <v>XNAS</v>
    <v>15935 La Cantera Parkway, SAN ANTONIO, TX, 78256 US</v>
    <v>75.12</v>
    <v>Investment Banking &amp; Investment Services</v>
    <v>Stock</v>
    <v>46129.796267013284</v>
    <v>1001</v>
    <v>72.38</v>
    <v>4609517895</v>
    <v>VICTORY CAPITAL HOLDINGS, INC.</v>
    <v>VICTORY CAPITAL HOLDINGS, INC.</v>
    <v>73.34</v>
    <v>17.995200000000001</v>
    <v>72.05</v>
    <v>73.575000000000003</v>
    <v>62650600</v>
    <v>VCTR</v>
    <v>VICTORY CAPITAL HOLDINGS, INC. (XNAS:VCTR)</v>
    <v>237501</v>
    <v>695132</v>
    <v>2013</v>
  </rv>
  <rv s="2">
    <v>1002</v>
  </rv>
  <rv s="0">
    <v>https://www.bing.com/financeapi/forcetrigger?t=a25jtc&amp;q=XNAS%3aVRTS&amp;form=skydnc</v>
    <v>Learn more on Bing</v>
  </rv>
  <rv s="1">
    <v>en-US</v>
    <v>a25jtc</v>
    <v>268435456</v>
    <v>1</v>
    <v>Powered by Refinitiv</v>
    <v>0</v>
    <v>VIRTUS INVESTMENT PARTNERS, INC. (XNYS:VRTS)</v>
    <v>2</v>
    <v>3</v>
    <v>Finance</v>
    <v>4</v>
    <v>215.06</v>
    <v>121.605</v>
    <v>1.3926000000000001</v>
    <v>0.6</v>
    <v>4.2620000000000002E-3</v>
    <v>USD</v>
    <v>Virtus Investment Partners, Inc. provides investment management and related services to institutions and individuals. It offers investment strategies for institutional and individual investors in different investment products and through multiple distribution channels. It provides various asset classes (equity, fixed income, multi-asset and alternatives), geographies (domestic, global, international and emerging), market capitalizations (large, mid and small), styles (growth, core and value) and investment approaches (fundamental and quantitative). Its retail products include open-end funds, closed-end funds and retail separate accounts. Its institutional products are offered to a variety of institutional clients through institutional separate accounts and commingled accounts, including sub advisory services to other investment advisers and its sponsored structured products. Its institutional products are marketed through relationships with consultants as well as directly to clients.</v>
    <v>801</v>
    <v>New York Stock Exchange</v>
    <v>XNYS</v>
    <v>XNYS</v>
    <v>One Financial Plaza, HARTFORD, CT, 06103 US</v>
    <v>143.3399</v>
    <v>Investment Banking &amp; Investment Services</v>
    <v>Stock</v>
    <v>46129.796113495315</v>
    <v>1004</v>
    <v>140.87</v>
    <v>944776463</v>
    <v>VIRTUS INVESTMENT PARTNERS, INC.</v>
    <v>VIRTUS INVESTMENT PARTNERS, INC.</v>
    <v>140.87</v>
    <v>7.0728</v>
    <v>140.79</v>
    <v>141.38999999999999</v>
    <v>6682060</v>
    <v>VRTS</v>
    <v>VIRTUS INVESTMENT PARTNERS, INC. (XNYS:VRTS)</v>
    <v>63948</v>
    <v>119433</v>
    <v>2008</v>
  </rv>
  <rv s="2">
    <v>1005</v>
  </rv>
  <rv s="0">
    <v>https://www.bing.com/financeapi/forcetrigger?t=a25v9c&amp;q=XNYS%3aWHG&amp;form=skydnc</v>
    <v>Learn more on Bing</v>
  </rv>
  <rv s="1">
    <v>en-US</v>
    <v>a25v9c</v>
    <v>268435456</v>
    <v>1</v>
    <v>Powered by Refinitiv</v>
    <v>0</v>
    <v>WESTWOOD HOLDINGS GROUP, INC. (XNYS:WHG)</v>
    <v>2</v>
    <v>3</v>
    <v>Finance</v>
    <v>4</v>
    <v>18.989999999999998</v>
    <v>14.51</v>
    <v>0.6532</v>
    <v>0.05</v>
    <v>3.0669999999999998E-3</v>
    <v>USD</v>
    <v>Westwood Holdings Group, Inc. manages investment assets and provides services for its clients through its subsidiaries, Westwood Management Corp., Westwood Advisors, L.L.C., Broadmark Asset Management LLC, and Salient Capital L.P. The Company's segments include Advisory and Trust. The Advisory segment provides investment advisory services to corporate pension and profit-sharing plans, public employee retirement funds, Taft-Hartley plans, endowments, foundations and individuals; sub-advisory; pooled investment vehicles, including collective investment trusts. The Trust segment provides trust and custodial services and participation in common trust funds that it sponsors for institutions and high-net-worth individuals. Its advisory business encompasses six distinct investment capabilities, including United States (U.S.) Value Equity, Multi-Asset, Energy and Real Assets, Tactical Absolute Return, Income Alternatives and Managed Investment Solutions.</v>
    <v>148</v>
    <v>New York Stock Exchange</v>
    <v>XNYS</v>
    <v>XNYS</v>
    <v>200 Crescent Court, Suite 1200, DALLAS, TX, 75201 US</v>
    <v>16.54</v>
    <v>Investment Banking &amp; Investment Services</v>
    <v>Stock</v>
    <v>46129.796272638283</v>
    <v>1007</v>
    <v>16.16</v>
    <v>155128309</v>
    <v>WESTWOOD HOLDINGS GROUP, INC.</v>
    <v>WESTWOOD HOLDINGS GROUP, INC.</v>
    <v>16.54</v>
    <v>20.677900000000001</v>
    <v>16.3</v>
    <v>16.350000000000001</v>
    <v>9487970</v>
    <v>WHG</v>
    <v>WESTWOOD HOLDINGS GROUP, INC. (XNYS:WHG)</v>
    <v>3166</v>
    <v>11970</v>
    <v>2001</v>
  </rv>
  <rv s="2">
    <v>1008</v>
  </rv>
  <rv s="0">
    <v>https://www.bing.com/financeapi/forcetrigger?t=c4fbjc&amp;q=XNAS%3aACT&amp;form=skydnc</v>
    <v>Learn more on Bing</v>
  </rv>
  <rv s="1">
    <v>en-US</v>
    <v>c4fbjc</v>
    <v>268435456</v>
    <v>1</v>
    <v>Powered by Refinitiv</v>
    <v>0</v>
    <v>ENACT HOLDINGS, INC. (XNAS:ACT)</v>
    <v>2</v>
    <v>3</v>
    <v>Finance</v>
    <v>4</v>
    <v>44.8</v>
    <v>33.940100000000001</v>
    <v>0.52239999999999998</v>
    <v>1.0900000000000001</v>
    <v>2.6057999999999998E-2</v>
    <v>USD</v>
    <v>Enact Holdings, Inc. operates principally through its wholly owned subsidiary, Enact Mortgage Insurance Corporation, a private mortgage insurance provider. The Company is engaged in the business of writing and assuming residential mortgage guaranty insurance. The insurance protects lenders and investors against certain losses resulting from nonpayment of loans secured by mortgages, deeds of trust, or other instruments constituting a lien on residential real estate. It facilitates the sale of mortgages to the secondary market, including to private investors, as well as the Federal National Mortgage Association (Fannie Mae) and the Federal Home Loan Mortgage Corporation (Freddie Mac). It has a diverse customer base and maintains enduring relationships across the mortgage origination market, including with national banks, non-bank mortgage lenders, local mortgage bankers, community banks and credit unions. Fannie Mae and Freddie Mac are government-sponsored enterprises.</v>
    <v>419</v>
    <v>Nasdaq Stock Market</v>
    <v>XNAS</v>
    <v>XNAS</v>
    <v>8325 Six Forks Road, RALEIGH, NC, 27615 US</v>
    <v>43.37</v>
    <v>Insurance</v>
    <v>Stock</v>
    <v>46129.796208483596</v>
    <v>1010</v>
    <v>41.825000000000003</v>
    <v>6059733164</v>
    <v>ENACT HOLDINGS, INC.</v>
    <v>ENACT HOLDINGS, INC.</v>
    <v>41.97</v>
    <v>9.4977</v>
    <v>41.83</v>
    <v>42.92</v>
    <v>141186700</v>
    <v>ACT</v>
    <v>ENACT HOLDINGS, INC. (XNAS:ACT)</v>
    <v>142395</v>
    <v>305863</v>
    <v>2012</v>
  </rv>
  <rv s="2">
    <v>1011</v>
  </rv>
  <rv s="0">
    <v>https://www.bing.com/financeapi/forcetrigger?t=a1n2w7&amp;q=XNYS%3aAGM&amp;form=skydnc</v>
    <v>Learn more on Bing</v>
  </rv>
  <rv s="10">
    <v>en-US</v>
    <v>a1n2w7</v>
    <v>268435456</v>
    <v>1</v>
    <v>Powered by Refinitiv</v>
    <v>21</v>
    <v>FEDERAL AGRICULTURAL MORTGAGE CORPORATION (XNYS:AGM)</v>
    <v>2</v>
    <v>22</v>
    <v>Finance</v>
    <v>4</v>
    <v>210.64</v>
    <v>136.57</v>
    <v>0.99919999999999998</v>
    <v>7.95</v>
    <v>4.8493000000000001E-2</v>
    <v>USD</v>
    <v>Federal Agricultural Mortgage Corporation is a stockholder-owned, federally chartered corporation that combines private capital and public sponsorship to serve a public purpose. The Company’s secondary market provides liquidity to its agricultural and infrastructure businesses, supporting rural America. The Company’s segments include Farm &amp; Ranch, Corporate AgFinance, Power &amp; Utilities, Broadband Infrastructure, Renewable Energy, Funding, and Investments. The Farm &amp; Ranch segment includes the USDA securities portfolio, Farm &amp; Ranch loans, and AgVantage securities. The Corporate AgFinance segment includes loans and AgVantage securities to larger and more complex farming operations, agribusinesses focused on food and fiber processing, and other supply chain production. The Power &amp; Utilities segment includes loans to rural electric generation and transmission cooperatives and distribution cooperatives, as well as AgVantage securities secured by those types of loans.</v>
    <v>212</v>
    <v>New York Stock Exchange</v>
    <v>XNYS</v>
    <v>XNYS</v>
    <v>2100 Pennsylvania Ave Nw, Suite 450N, WASHINGTON, DC, 20037 US</v>
    <v>173.5</v>
    <v>Banking Services</v>
    <v>Stock</v>
    <v>46129.796231620312</v>
    <v>1013</v>
    <v>165.28</v>
    <v>1866206292</v>
    <v>FEDERAL AGRICULTURAL MORTGAGE CORPORATION</v>
    <v>FEDERAL AGRICULTURAL MORTGAGE CORPORATION</v>
    <v>167.2</v>
    <v>0</v>
    <v>163.94</v>
    <v>171.89</v>
    <v>10856980</v>
    <v>AGM</v>
    <v>FEDERAL AGRICULTURAL MORTGAGE CORPORATION (XNYS:AGM)</v>
    <v>109023</v>
    <v>121365</v>
  </rv>
  <rv s="2">
    <v>1014</v>
  </rv>
  <rv s="0">
    <v>https://www.bing.com/financeapi/forcetrigger?t=c1w7p2&amp;q=XNAS%3aAURC&amp;form=skydnc</v>
    <v>Learn more on Bing</v>
  </rv>
  <rv s="1">
    <v>en-US</v>
    <v>c1w7p2</v>
    <v>268435456</v>
    <v>1</v>
    <v>Powered by Refinitiv</v>
    <v>0</v>
    <v>BETTER HOME &amp; FINANCE HOLDING COMPANY (XNAS:BETR)</v>
    <v>2</v>
    <v>3</v>
    <v>Finance</v>
    <v>4</v>
    <v>94.06</v>
    <v>10.81</v>
    <v>1.8375999999999999</v>
    <v>3.3450000000000002</v>
    <v>8.9605999999999991E-2</v>
    <v>USD</v>
    <v>Better Home &amp; Finance Holding Company is a technology-enabled homeownership company. The Company offers mortgage, home equity, and other homeownership products through a digital platform. Its services are designed to support customers across stages of the homeownership cycle, including purchase, ownership, refinance, and sale. Its platform supports both consumer-facing offerings and offerings provided to third-party strategic partners and is designed to scale across products, channels, and market conditions. Its segments include Home Finance and Banking. The Home Finance segment provides homeownership services such as purchase mortgages, refinance mortgages, and home equity lines of credit and closed-end second lien loans for home purchase and refinance, including cash-out refinance and debt consolidation, as well as mortgage related product offerings such as real estate services and insurance services, which includes title insurance.</v>
    <v>1329</v>
    <v>Nasdaq Stock Market</v>
    <v>XNAS</v>
    <v>XNAS</v>
    <v>3 World Trade Center, 175 Greenwich Street, 57Th Floor, NEW YORK, NY, 10007 US</v>
    <v>42.45</v>
    <v>Banking Services</v>
    <v>Stock</v>
    <v>46129.795948321094</v>
    <v>1016</v>
    <v>36.630000000000003</v>
    <v>766786389</v>
    <v>BETTER HOME &amp; FINANCE HOLDING COMPANY</v>
    <v>BETTER HOME &amp; FINANCE HOLDING COMPANY</v>
    <v>37.39</v>
    <v>0</v>
    <v>37.33</v>
    <v>40.674999999999997</v>
    <v>18851540</v>
    <v>BETR</v>
    <v>BETTER HOME &amp; FINANCE HOLDING COMPANY (XNAS:BETR)</v>
    <v>487955</v>
    <v>564517</v>
    <v>2023</v>
  </rv>
  <rv s="2">
    <v>1017</v>
  </rv>
  <rv s="0">
    <v>https://www.bing.com/financeapi/forcetrigger?t=a1s8vh&amp;q=XNYS%3aESNT&amp;form=skydnc</v>
    <v>Learn more on Bing</v>
  </rv>
  <rv s="1">
    <v>en-US</v>
    <v>a1s8vh</v>
    <v>268435456</v>
    <v>1</v>
    <v>Powered by Refinitiv</v>
    <v>0</v>
    <v>Essent Group Ltd. (XNYS:ESNT)</v>
    <v>2</v>
    <v>3</v>
    <v>Finance</v>
    <v>4</v>
    <v>67.09</v>
    <v>53.31</v>
    <v>0.83220000000000005</v>
    <v>1.49</v>
    <v>2.4473999999999999E-2</v>
    <v>USD</v>
    <v>Essent Group Ltd. is a Bermuda-based holding company. The Company, through its wholly owned subsidiaries, offers private mortgage insurance and reinsurance, and title insurance and settlement services to mortgage lenders, borrowers, and investors. The Company, through its wholly owned subsidiary, Essent Guaranty, Inc., offers mortgage insurance. Its Bermuda-based subsidiary, Essent Reinsurance Ltd., is a specialty reinsurer that reinsures the United States (US) mortgage risk and provides underwriting consulting services to third-party reinsurers. Through its subsidiary, CUW Solutions, LLC, it offers mortgage insurance and provides contract underwriting services on a limited basis. Its business segment includes Mortgage Insurance. The Mortgage Insurance segment offers private mortgage insurance and reinsurance for mortgages secured by residential properties located in the US. It also offers other credit risk management solutions, including contract underwriting, to its customers.</v>
    <v>514</v>
    <v>New York Stock Exchange</v>
    <v>XNYS</v>
    <v>XNYS</v>
    <v>Clarendon House 2 Church Street, HM 11 BM</v>
    <v>63.005000000000003</v>
    <v>Insurance</v>
    <v>Stock</v>
    <v>46129.796066735937</v>
    <v>1019</v>
    <v>61.48</v>
    <v>5863379999</v>
    <v>Essent Group Ltd.</v>
    <v>Essent Group Ltd.</v>
    <v>61.48</v>
    <v>9.0503999999999998</v>
    <v>60.88</v>
    <v>62.37</v>
    <v>94009620</v>
    <v>ESNT</v>
    <v>Essent Group Ltd. (XNYS:ESNT)</v>
    <v>254468</v>
    <v>657951</v>
    <v>2008</v>
  </rv>
  <rv s="2">
    <v>1020</v>
  </rv>
  <rv s="0">
    <v>https://www.bing.com/financeapi/forcetrigger?t=bpstk2&amp;q=XNYS%3aFOA&amp;form=skydnc</v>
    <v>Learn more on Bing</v>
  </rv>
  <rv s="1">
    <v>en-US</v>
    <v>bpstk2</v>
    <v>268435456</v>
    <v>1</v>
    <v>Powered by Refinitiv</v>
    <v>0</v>
    <v>FINANCE OF AMERICA COMPANIES INC. (XNYS:FOA)</v>
    <v>2</v>
    <v>3</v>
    <v>Finance</v>
    <v>4</v>
    <v>29.58</v>
    <v>15.77</v>
    <v>1.7952999999999999</v>
    <v>1.28</v>
    <v>5.8314000000000005E-2</v>
    <v>USD</v>
    <v>Finance of America Companies Inc. is a financial services holding company. The Company is a provider of home equity-based financing solutions for a modern retirement. The Company offers capital markets and portfolio management capabilities primarily to optimize the distribution of its originated loans to investors. It has two segments: Retirement Solutions and Portfolio Management. Retirement Solutions segment conducts all of the Company’s loan origination activity, including the origination of home equity conversion mortgages and non-agency reverse mortgage loans through both the retail and third-party originator channels. Portfolio Management segment provides product development, loan securitization, loan sales, risk management, servicing oversight, and asset management services for the Company. It uses a combination of proprietary and third-party intellectual property, such as owned or licensed trademarks, trademark applications, and domain names.</v>
    <v>782</v>
    <v>New York Stock Exchange</v>
    <v>XNYS</v>
    <v>XNYS</v>
    <v>5830 Granite Parkway, Suite 400, PLANO, TX, 75024 US</v>
    <v>23.772500000000001</v>
    <v>Investment Banking &amp; Investment Services</v>
    <v>Stock</v>
    <v>46129.795726469529</v>
    <v>1022</v>
    <v>22.05</v>
    <v>198661566</v>
    <v>FINANCE OF AMERICA COMPANIES INC.</v>
    <v>FINANCE OF AMERICA COMPANIES INC.</v>
    <v>22.05</v>
    <v>8.3297000000000008</v>
    <v>21.95</v>
    <v>23.23</v>
    <v>8551940</v>
    <v>FOA</v>
    <v>FINANCE OF AMERICA COMPANIES INC. (XNYS:FOA)</v>
    <v>49038</v>
    <v>110413</v>
    <v>2020</v>
  </rv>
  <rv s="2">
    <v>1023</v>
  </rv>
  <rv s="0">
    <v>https://www.bing.com/financeapi/forcetrigger?t=a1xc6h&amp;q=XNAS%3aMBIN&amp;form=skydnc</v>
    <v>Learn more on Bing</v>
  </rv>
  <rv s="1">
    <v>en-US</v>
    <v>a1xc6h</v>
    <v>268435456</v>
    <v>1</v>
    <v>Powered by Refinitiv</v>
    <v>0</v>
    <v>MERCHANTS BANCORP (XNAS:MBIN)</v>
    <v>2</v>
    <v>3</v>
    <v>Finance</v>
    <v>4</v>
    <v>49.33</v>
    <v>27.25</v>
    <v>1.1972</v>
    <v>1.74</v>
    <v>3.6934999999999996E-2</v>
    <v>USD</v>
    <v>Merchants Bancorp is a diversified bank holding company. The Company conducts its business primarily through its direct and indirect subsidiaries, Merchants Bank of Indiana, Merchants Capital Corp., Merchants Capital Investments, LLC, Merchants Capital Servicing, LLC, Merchants Asset Management, LLC, and Merchants Mortgage. The Company operates through multiple segments, including Multi-family Mortgage Banking, which primarily offers multifamily housing and healthcare facility financing and servicing (through this segment it also serves as a syndicator of low-income housing tax credit and debt funds); Mortgage Warehousing, which offers mortgage warehouse financing, commercial loans, and deposit services, and Banking, which offers retail and correspondent residential mortgage banking, agricultural lending, and traditional community banking. Merchants Bank of Indiana has seven depository branches located in Carmel, Indianapolis, Lynn, Spartanburg, and Richmond, Indiana.</v>
    <v>735</v>
    <v>Nasdaq Stock Market</v>
    <v>XNAS</v>
    <v>XNAS</v>
    <v>410 Monon Blvd, CARMEL, IN, 46032-2345 US</v>
    <v>49.33</v>
    <v>Banking Services</v>
    <v>Stock</v>
    <v>46129.796387372655</v>
    <v>1025</v>
    <v>47.59</v>
    <v>2244250579</v>
    <v>MERCHANTS BANCORP</v>
    <v>MERCHANTS BANCORP</v>
    <v>47.75</v>
    <v>12.9175</v>
    <v>47.11</v>
    <v>48.85</v>
    <v>45941670</v>
    <v>MBIN</v>
    <v>MERCHANTS BANCORP (XNAS:MBIN)</v>
    <v>86425</v>
    <v>215182</v>
    <v>2006</v>
  </rv>
  <rv s="2">
    <v>1026</v>
  </rv>
  <rv s="0">
    <v>https://www.bing.com/financeapi/forcetrigger?t=a1y2sm&amp;q=XNYS%3aMTG&amp;form=skydnc</v>
    <v>Learn more on Bing</v>
  </rv>
  <rv s="1">
    <v>en-US</v>
    <v>a1y2sm</v>
    <v>268435456</v>
    <v>1</v>
    <v>Powered by Refinitiv</v>
    <v>0</v>
    <v>MGIC INVESTMENT CORPORATION (XNYS:MTG)</v>
    <v>2</v>
    <v>3</v>
    <v>Finance</v>
    <v>4</v>
    <v>29.97</v>
    <v>23.24</v>
    <v>0.75149999999999995</v>
    <v>0.59499999999999997</v>
    <v>2.1714999999999998E-2</v>
    <v>USD</v>
    <v>MGIC Investment Corporation, through its principal subsidiary, Mortgage Guaranty Insurance Corporation, serves lenders throughout the United States. The Company provides private mortgage insurance, other mortgage credit risk management solutions and ancillary services. Its mortgage insurance includes primary insurance, and CRT and pool insurance. Primary insurance provides mortgage default protection on individual loans and covers a percentage of the unpaid loan principal, delinquent interest and certain expenses associated with the default and subsequent foreclosure on the mortgage or sale of the underlying property. In connection with the GSEs' credit risk transfer programs, it provides insurance and reinsurance covering portions of the credit risk related to certain reference pools of mortgages acquired by the GSEs. Its non-insurance subsidiary provides contract underwriting services for lenders, pursuant to which loans are underwritten to conform to prescribed guidelines.</v>
    <v>542</v>
    <v>New York Stock Exchange</v>
    <v>XNYS</v>
    <v>XNYS</v>
    <v>250 E Kilbourn Ave, MILWAUKEE, WI, 53202 US</v>
    <v>28.225000000000001</v>
    <v>Insurance</v>
    <v>Stock</v>
    <v>46129.796442649997</v>
    <v>1028</v>
    <v>27.62</v>
    <v>6021576126</v>
    <v>MGIC INVESTMENT CORPORATION</v>
    <v>MGIC INVESTMENT CORPORATION</v>
    <v>27.72</v>
    <v>8.9138999999999999</v>
    <v>27.4</v>
    <v>27.995000000000001</v>
    <v>215094700</v>
    <v>MTG</v>
    <v>MGIC INVESTMENT CORPORATION (XNYS:MTG)</v>
    <v>760582</v>
    <v>1787990</v>
    <v>1984</v>
  </rv>
  <rv s="2">
    <v>1029</v>
  </rv>
  <rv s="0">
    <v>https://www.bing.com/financeapi/forcetrigger?t=a1ylhw&amp;q=XNAS%3aNMIH&amp;form=skydnc</v>
    <v>Learn more on Bing</v>
  </rv>
  <rv s="1">
    <v>en-US</v>
    <v>a1ylhw</v>
    <v>268435456</v>
    <v>1</v>
    <v>Powered by Refinitiv</v>
    <v>0</v>
    <v>NMI HOLDINGS, INC. (XNAS:NMIH)</v>
    <v>2</v>
    <v>3</v>
    <v>Finance</v>
    <v>4</v>
    <v>43.2</v>
    <v>32.71</v>
    <v>0.61229999999999996</v>
    <v>1.05</v>
    <v>2.7040999999999999E-2</v>
    <v>USD</v>
    <v>NMI Holdings, Inc. provides mortgage insurance (MI), through its wholly owned insurance subsidiaries, National Mortgage Insurance Corporation (NMIC) and National Mortgage Reinsurance Inc One (Re One). NMIC is its primary insurance subsidiary and is licensed to write MI coverage in all 50 states and District of Columbia (D.C.). Its subsidiary, NMI Services, Inc. (NMIS), provides outsourced loan review services to mortgage loan originators. It offers two principal types of MI coverage, primary and pool. Primary MI provides default protection on individual mortgage loans at specified coverage percentages. All its primary insurance is written on first-lien mortgage loans, with nearly all secured by owner-occupied single-family homes (defined as one-to-four family homes and condominiums). Pool insurance is generally used to provide additional credit enhancement for certain secondary market mortgage transactions. It offers outsourced loan review services to mortgage originators through NMIS.</v>
    <v>225</v>
    <v>Nasdaq Stock Market</v>
    <v>XNAS</v>
    <v>XNAS</v>
    <v>2100 Powell Street, 12Th Floor, CA, 94608 US</v>
    <v>40.31</v>
    <v>Insurance</v>
    <v>Stock</v>
    <v>46129.796391399999</v>
    <v>1031</v>
    <v>39.1</v>
    <v>3037116035</v>
    <v>NMI HOLDINGS, INC.</v>
    <v>NMI HOLDINGS, INC.</v>
    <v>39.1</v>
    <v>8.1057000000000006</v>
    <v>38.83</v>
    <v>39.880000000000003</v>
    <v>76156370</v>
    <v>NMIH</v>
    <v>NMI HOLDINGS, INC. (XNAS:NMIH)</v>
    <v>171625</v>
    <v>420957</v>
    <v>2011</v>
  </rv>
  <rv s="2">
    <v>1032</v>
  </rv>
  <rv s="0">
    <v>https://www.bing.com/financeapi/forcetrigger?t=a1zsar&amp;q=XNYS%3aPFSI&amp;form=skydnc</v>
    <v>Learn more on Bing</v>
  </rv>
  <rv s="1">
    <v>en-US</v>
    <v>a1zsar</v>
    <v>268435456</v>
    <v>1</v>
    <v>Powered by Refinitiv</v>
    <v>0</v>
    <v>PENNYMAC FINANCIAL SERVICES, INC. (XNYS:PFSI)</v>
    <v>2</v>
    <v>3</v>
    <v>Finance</v>
    <v>4</v>
    <v>160.36000000000001</v>
    <v>82.65</v>
    <v>1.5432999999999999</v>
    <v>2.9049999999999998</v>
    <v>3.1669000000000003E-2</v>
    <v>USD</v>
    <v>PennyMac Financial Services, Inc. is a specialty financial services company, which is focused on the production and servicing of the United States mortgage loans and the management of investments related to the United States mortgage market. The Company operates through two segments: production and servicing. The production segment performs loan origination, acquisition and sale activities for its account, as well as for PennyMac Mortgage Investment Trust (PMT). Its loan production segment sources new prime credit quality residential conventional and government-insured or guaranteed mortgage loans through three channels: correspondent production, broker direct lending and consumer direct lending. The servicing segment performs servicing and subservicing of loans on behalf of non-affiliate investors, execution and management of early buyout transactions, and servicing of loans sourced and managed for PMT.</v>
    <v>5241</v>
    <v>New York Stock Exchange</v>
    <v>XNYS</v>
    <v>XNYS</v>
    <v>3043 Townsgate Road, WESTLAKE VILLAGE, CA, 91361 US</v>
    <v>95.754999999999995</v>
    <v>Banking Services</v>
    <v>Stock</v>
    <v>46129.796519652344</v>
    <v>1034</v>
    <v>92.885000000000005</v>
    <v>4936896913</v>
    <v>PENNYMAC FINANCIAL SERVICES, INC.</v>
    <v>PENNYMAC FINANCIAL SERVICES, INC.</v>
    <v>93.29</v>
    <v>10.176399999999999</v>
    <v>91.73</v>
    <v>94.635000000000005</v>
    <v>52167770</v>
    <v>PFSI</v>
    <v>PENNYMAC FINANCIAL SERVICES, INC. (XNYS:PFSI)</v>
    <v>312395</v>
    <v>564015</v>
    <v>2018</v>
  </rv>
  <rv s="2">
    <v>1035</v>
  </rv>
  <rv s="0">
    <v>https://www.bing.com/financeapi/forcetrigger?t=bvana2&amp;q=XNYS%3aRKT&amp;form=skydnc</v>
    <v>Learn more on Bing</v>
  </rv>
  <rv s="4">
    <v>en-US</v>
    <v>bvana2</v>
    <v>268435456</v>
    <v>1</v>
    <v>Powered by Refinitiv</v>
    <v>8</v>
    <v>ROCKET COMPANIES, INC. (XNYS:RKT)</v>
    <v>2</v>
    <v>9</v>
    <v>Finance</v>
    <v>4</v>
    <v>24.36</v>
    <v>11.08</v>
    <v>2.3561000000000001</v>
    <v>0.68500000000000005</v>
    <v>4.3464000000000003E-2</v>
    <v>USD</v>
    <v>Rocket Companies, Inc. is a fintech platform including mortgage, real estate and personal finance businesses: Rocket Mortgage, Redfin, Mr. Cooper, Rocket Homes, Rocket Close, Rocket Money, and Rocket Loans. The Company's full suite of products empowers its clients across financial wellness, personal loans, home search, mortgage finance, title and closing. Through these businesses, it delivers client solutions leveraging its Rocket platform. It operates in two segments: Direct to Consumer and Partner Network. In the Direct to Consumer segment, clients have the ability to interact with Rocket Mortgage digitally and/or with the Company's mortgage bankers. It provides client service and leverages its brand to strengthen its wholesale relationships, through Rocket Pro, as well as enterprise partnerships, both driving growth in its Partner Network segment. The Company's capabilities span the entirety of homeownership, such as home search, financing, title, closing and servicing.</v>
    <v>23500</v>
    <v>New York Stock Exchange</v>
    <v>XNYS</v>
    <v>XNYS</v>
    <v>1050 Woodward Avenue, DETROIT, MI, 48226 US</v>
    <v>16.984999999999999</v>
    <v>Financial Technology (Fintech) &amp; Infrastructure</v>
    <v>Stock</v>
    <v>46129.796183032035</v>
    <v>1037</v>
    <v>16.39</v>
    <v>46371857675</v>
    <v>ROCKET COMPANIES, INC.</v>
    <v>ROCKET COMPANIES, INC.</v>
    <v>16.43</v>
    <v>15.76</v>
    <v>16.445</v>
    <v>2819815000</v>
    <v>RKT</v>
    <v>ROCKET COMPANIES, INC. (XNYS:RKT)</v>
    <v>21168741</v>
    <v>25566922</v>
    <v>2020</v>
  </rv>
  <rv s="2">
    <v>1038</v>
  </rv>
  <rv s="0">
    <v>https://www.bing.com/financeapi/forcetrigger?t=a238im&amp;q=XNAS%3aSNFCA&amp;form=skydnc</v>
    <v>Learn more on Bing</v>
  </rv>
  <rv s="1">
    <v>en-US</v>
    <v>a238im</v>
    <v>268435456</v>
    <v>1</v>
    <v>Powered by Refinitiv</v>
    <v>0</v>
    <v>SECURITY NATIONAL FINANCIAL CORPORATION (XNAS:SNFCA)</v>
    <v>2</v>
    <v>3</v>
    <v>Finance</v>
    <v>4</v>
    <v>10.4762</v>
    <v>7.7000999999999999</v>
    <v>0.72740000000000005</v>
    <v>0.17</v>
    <v>1.7617000000000001E-2</v>
    <v>USD</v>
    <v>Security National Financial Corporation operates in three segments: life insurance, cemetery and mortuary, and mortgages. The life insurance segment is engaged in the business of selling and servicing selected lines of life insurance, annuity products, and accident and health insurance. These products are marketed in 42 states through a commissioned sales force of independent licensed insurance agents. The cemetery and mortuary segment consists of over 11 mortuaries and five cemeteries in the state of Utah, one cemetery in the state of California, and one cemetery and four mortuaries in the state of New Mexico. It also engages in pre-need selling of funeral, cemetery, mortuary, and cremation services through its cemetery and mortuary locations. The mortgage segment originates and underwrites or otherwise purchases residential and commercial loans for new construction, existing homes, and real estate projects. The mortgage segment operates through over 97 retail offices in 26 states.</v>
    <v>1035</v>
    <v>Nasdaq Stock Market</v>
    <v>XNAS</v>
    <v>XNAS</v>
    <v>PO BOX 57220, SALT LAKE CITY, UT, 84157 US</v>
    <v>9.83</v>
    <v>Banking Services</v>
    <v>Stock</v>
    <v>46129.794809316409</v>
    <v>1040</v>
    <v>9.6000999999999994</v>
    <v>255516400</v>
    <v>SECURITY NATIONAL FINANCIAL CORPORATION</v>
    <v>SECURITY NATIONAL FINANCIAL CORPORATION</v>
    <v>9.7200000000000006</v>
    <v>13.409800000000001</v>
    <v>9.65</v>
    <v>9.82</v>
    <v>26020000</v>
    <v>SNFCA</v>
    <v>SECURITY NATIONAL FINANCIAL CORPORATION (XNAS:SNFCA)</v>
    <v>20727</v>
    <v>44183</v>
    <v>1978</v>
  </rv>
  <rv s="2">
    <v>1041</v>
  </rv>
  <rv s="0">
    <v>https://www.bing.com/financeapi/forcetrigger?t=bu2dw7&amp;q=XNYS%3aUWMC&amp;form=skydnc</v>
    <v>Learn more on Bing</v>
  </rv>
  <rv s="1">
    <v>en-US</v>
    <v>bu2dw7</v>
    <v>268435456</v>
    <v>1</v>
    <v>Powered by Refinitiv</v>
    <v>0</v>
    <v>UWM HOLDINGS CORPORATION (XNYS:UWMC)</v>
    <v>2</v>
    <v>3</v>
    <v>Finance</v>
    <v>4</v>
    <v>7.14</v>
    <v>3.3803000000000001</v>
    <v>1.9371</v>
    <v>0.13500000000000001</v>
    <v>3.6000000000000004E-2</v>
    <v>USD</v>
    <v>UWM Holdings Corporation, through its subsidiaries, is engaged in the origination, sale and servicing of residential mortgage loans throughout the United States. The Company originates primarily conforming and government loans across all 50 states and the District of Columbia. It operates in a single segment and is engaged in the origination, sale and servicing of residential mortgage loans, exclusively in the wholesale channel. It is focused on originating conventional, agency-eligible loans that can be sold to Fannie Mae, Freddie Mac or transferred to Ginnie Mae pools for sale in the secondary market. Its conventional agency-conforming loans meet the general underwriting guidelines established by Fannie Mae and Freddie Mac. Easiest Application System Ever is its primary LOS that allows clients to interact with the Company and to select products, lock rates and run the Automated Underwriting System. Blink+ is its client facing point of sale system white-labeled for its clients.</v>
    <v>9100</v>
    <v>New York Stock Exchange</v>
    <v>XNYS</v>
    <v>XNYS</v>
    <v>585 South Blvd E, PONTIAC, MI, 48341 US</v>
    <v>4</v>
    <v>Banking Services</v>
    <v>Stock</v>
    <v>46129.79653160859</v>
    <v>1043</v>
    <v>3.87</v>
    <v>6215794095</v>
    <v>UWM HOLDINGS CORPORATION</v>
    <v>UWM HOLDINGS CORPORATION</v>
    <v>3.88</v>
    <v>35.544400000000003</v>
    <v>3.75</v>
    <v>3.8849999999999998</v>
    <v>1599947000</v>
    <v>UWMC</v>
    <v>UWM HOLDINGS CORPORATION (XNYS:UWMC)</v>
    <v>9622296</v>
    <v>15478574</v>
    <v>2019</v>
  </rv>
  <rv s="2">
    <v>1044</v>
  </rv>
  <rv s="0">
    <v>https://www.bing.com/financeapi/forcetrigger?t=bsrym7&amp;q=XNYS%3aVEL&amp;form=skydnc</v>
    <v>Learn more on Bing</v>
  </rv>
  <rv s="1">
    <v>en-US</v>
    <v>bsrym7</v>
    <v>268435456</v>
    <v>1</v>
    <v>Powered by Refinitiv</v>
    <v>0</v>
    <v>VELOCITY FINANCIAL, INC. (XNYS:VEL)</v>
    <v>2</v>
    <v>3</v>
    <v>Finance</v>
    <v>4</v>
    <v>21.395</v>
    <v>16.12</v>
    <v>0.76819999999999999</v>
    <v>0.67</v>
    <v>3.5005000000000001E-2</v>
    <v>USD</v>
    <v>Velocity Financial, Inc. is a vertically integrated real estate finance company that primarily originates and manages business purpose loans secured by 1-4-unit residential rental and small commercial properties. It originates loans nationwide across an extensive network of independent mortgage brokers. The Company's portfolio provides loans held for investment. The Company’s typical investor real estate loan is secured by a first lien on the underlying property with the added protection of a personal guarantee. Its portfolio of loans held for investment totaled $5.1 billion of unpaid principal balance (UPB) on properties in 45 states and the District of Columbia. Th Company funds its portfolio primarily through a combination of committed and uncommitted secured warehouse facilities, securitized debt, corporate debt and equity.</v>
    <v>371</v>
    <v>New York Stock Exchange</v>
    <v>XNYS</v>
    <v>XNYS</v>
    <v>2945 Townsgate Road, Suite 110, WESTLAKE VILLAGE, CA, 91361 US</v>
    <v>20.059999999999999</v>
    <v>Banking Services</v>
    <v>Stock</v>
    <v>46129.796500890625</v>
    <v>1046</v>
    <v>19.420000000000002</v>
    <v>777250896</v>
    <v>VELOCITY FINANCIAL, INC.</v>
    <v>VELOCITY FINANCIAL, INC.</v>
    <v>19.420000000000002</v>
    <v>8.1684000000000001</v>
    <v>19.14</v>
    <v>19.809999999999999</v>
    <v>39235280</v>
    <v>VEL</v>
    <v>VELOCITY FINANCIAL, INC. (XNYS:VEL)</v>
    <v>33331</v>
    <v>120380</v>
    <v>2012</v>
  </rv>
  <rv s="2">
    <v>1047</v>
  </rv>
  <rv s="0">
    <v>https://www.bing.com/financeapi/forcetrigger?t=a25rhw&amp;q=XNYS%3aWD&amp;form=skydnc</v>
    <v>Learn more on Bing</v>
  </rv>
  <rv s="1">
    <v>en-US</v>
    <v>a25rhw</v>
    <v>268435456</v>
    <v>1</v>
    <v>Powered by Refinitiv</v>
    <v>0</v>
    <v>WALKER &amp; DUNLOP, INC. (XNYS:WD)</v>
    <v>2</v>
    <v>3</v>
    <v>Finance</v>
    <v>4</v>
    <v>90</v>
    <v>42.115000000000002</v>
    <v>1.5223</v>
    <v>0.79500000000000004</v>
    <v>1.6135999999999998E-2</v>
    <v>USD</v>
    <v>Walker &amp; Dunlop, Inc. is a commercial real estate finance and advisory services company. It is focused on multifamily lending and property sales, commercial real estate debt brokerage, and investment management services. Its segments include Capital Markets (CM), Servicing &amp; Asset Management (SAM), and Corporate. CM segment provides a comprehensive range of commercial real estate finance products to its customers, including agency lending, debt brokerage, property sales, and appraisal and valuation services. It also provides real estate-related investment banking and advisory services. The SAM segment's activities include servicing and asset-managing the portfolio of loans the Company originates and sells to the agencies, brokering to certain life insurance companies, and originating through its principal lending and investing activities, and managing third-party capital invested in tax credit equity funds focused on the affordable housing sector and other commercial real estate.</v>
    <v>1466</v>
    <v>New York Stock Exchange</v>
    <v>XNYS</v>
    <v>XNYS</v>
    <v>7272 Wisconsin Avenue, Suite 1300, BETHESDA, MD, 20814 US</v>
    <v>50.85</v>
    <v>Banking Services</v>
    <v>Stock</v>
    <v>46129.796573483596</v>
    <v>1049</v>
    <v>49.98</v>
    <v>1717783719</v>
    <v>WALKER &amp; DUNLOP, INC.</v>
    <v>WALKER &amp; DUNLOP, INC.</v>
    <v>50.47</v>
    <v>30.456900000000001</v>
    <v>49.27</v>
    <v>50.064999999999998</v>
    <v>34311070</v>
    <v>WD</v>
    <v>WALKER &amp; DUNLOP, INC. (XNYS:WD)</v>
    <v>131060</v>
    <v>342120</v>
    <v>2010</v>
  </rv>
  <rv s="2">
    <v>1050</v>
  </rv>
  <rv s="0">
    <v>https://www.bing.com/financeapi/forcetrigger?t=a261vh&amp;q=XNAS%3aWSBF&amp;form=skydnc</v>
    <v>Learn more on Bing</v>
  </rv>
  <rv s="1">
    <v>en-US</v>
    <v>a261vh</v>
    <v>268435456</v>
    <v>1</v>
    <v>Powered by Refinitiv</v>
    <v>0</v>
    <v>WATERSTONE FINANCIAL, INC. (XNAS:WSBF)</v>
    <v>2</v>
    <v>3</v>
    <v>Finance</v>
    <v>4</v>
    <v>18.88</v>
    <v>11.914999999999999</v>
    <v>0.76129999999999998</v>
    <v>0.28999999999999998</v>
    <v>1.5864E-2</v>
    <v>USD</v>
    <v>Waterstone Financial, Inc. is the savings and loan holding company for WaterStone Bank SSB (the Bank). The Bank offers a comprehensive suite of personal and business banking products and operates approximately 14 branch locations across southeastern Wisconsin. Its segments include community banking and mortgage banking. The community banking segment provides consumer and business banking products and services to customers. Consumer products include loan products, deposit products, and personal investment services. Business banking products include loans for working capital, inventory and general corporate use, commercial real estate construction loans, and deposit accounts. The mortgage banking segment operates through Waterstone Mortgage Corporation, which consists of originating residential mortgage loans primarily for sale in the secondary market. It has nine branch offices in Milwaukee County, four branch offices in Waukesha County and one branch office in Washington County.</v>
    <v>593</v>
    <v>Nasdaq Stock Market</v>
    <v>XNAS</v>
    <v>XNAS</v>
    <v>11200 W Plank Ct, WAUWATOSA, WI, 53226 US</v>
    <v>18.850000000000001</v>
    <v>Banking Services</v>
    <v>Stock</v>
    <v>46129.795073020316</v>
    <v>1052</v>
    <v>18.46</v>
    <v>337263326</v>
    <v>WATERSTONE FINANCIAL, INC.</v>
    <v>WATERSTONE FINANCIAL, INC.</v>
    <v>18.48</v>
    <v>12.566800000000001</v>
    <v>18.28</v>
    <v>18.57</v>
    <v>18161730</v>
    <v>WSBF</v>
    <v>WATERSTONE FINANCIAL, INC. (XNAS:WSBF)</v>
    <v>34775</v>
    <v>80333</v>
    <v>2013</v>
  </rv>
  <rv s="2">
    <v>1053</v>
  </rv>
  <rv s="0">
    <v>https://www.bing.com/financeapi/forcetrigger?t=a1nbbh&amp;q=XNYS%3aALLY&amp;form=skydnc</v>
    <v>Learn more on Bing</v>
  </rv>
  <rv s="1">
    <v>en-US</v>
    <v>a1nbbh</v>
    <v>268435456</v>
    <v>1</v>
    <v>Powered by Refinitiv</v>
    <v>0</v>
    <v>ALLY FINANCIAL INC. (XNYS:ALLY)</v>
    <v>2</v>
    <v>3</v>
    <v>Finance</v>
    <v>4</v>
    <v>47.27</v>
    <v>29.91</v>
    <v>1.0839000000000001</v>
    <v>3.5150000000000001</v>
    <v>8.3770000000000011E-2</v>
    <v>USD</v>
    <v>Ally Financial Inc. is a financial services company. The Company’s segments include Automotive Finance operations, Insurance operations, and Corporate Finance operations. The Automotive Finance operations segment is engaged in providing automotive financing services to consumers, automotive dealers and retailers, companies, and municipalities. Its Insurance operations segment operates as a complementary automotive-focused business, offering both consumer finance protection and insurance products sold primarily through the automotive dealer channel, and commercial insurance products sold directly to dealers. Its Corporate Finance operations segment provides senior secured asset-based and leveraged cash flow loans to U.S.-based middle-market companies, with a focus on businesses owned by private equity sponsors. The Company also includes a robust corporate finance business that offers capital for equity sponsors and middle-market companies.</v>
    <v>10300</v>
    <v>New York Stock Exchange</v>
    <v>XNYS</v>
    <v>XNYS</v>
    <v>Ally Detroit Center, 500 Woodward Ave. Floor 10, DETROIT, MI, 48226 US</v>
    <v>45.784999999999997</v>
    <v>Banking Services</v>
    <v>Stock</v>
    <v>46129.796503414065</v>
    <v>1055</v>
    <v>43.57</v>
    <v>14002580145</v>
    <v>ALLY FINANCIAL INC.</v>
    <v>ALLY FINANCIAL INC.</v>
    <v>44.27</v>
    <v>19.319800000000001</v>
    <v>41.96</v>
    <v>45.475000000000001</v>
    <v>307918200</v>
    <v>ALLY</v>
    <v>ALLY FINANCIAL INC. (XNYS:ALLY)</v>
    <v>4783090</v>
    <v>3531656</v>
    <v>1997</v>
  </rv>
  <rv s="2">
    <v>1056</v>
  </rv>
  <rv s="0">
    <v>https://www.bing.com/financeapi/forcetrigger?t=a1mwlh&amp;q=XNYS%3aBFH&amp;form=skydnc</v>
    <v>Learn more on Bing</v>
  </rv>
  <rv s="1">
    <v>en-US</v>
    <v>a1mwlh</v>
    <v>268435456</v>
    <v>1</v>
    <v>Powered by Refinitiv</v>
    <v>0</v>
    <v>BREAD FINANCIAL HOLDINGS, INC. (XNYS:BFH)</v>
    <v>2</v>
    <v>3</v>
    <v>Finance</v>
    <v>4</v>
    <v>90.63</v>
    <v>44.88</v>
    <v>1.1321000000000001</v>
    <v>6.05</v>
    <v>7.1581000000000006E-2</v>
    <v>USD</v>
    <v>Bread Financial Holdings, Inc. is a tech-forward financial services company, which is engaged in providing simple, personalized payment, lending, and saving solutions. The Company's product offerings consist of private label and co-brand credit card programs with retailers and other brand partners; direct-to-consumer (DTC) credit cards; Bread Pay products; and Bread Savings products. Its payment solutions, including Bread Financial general purpose credit cards and savings products. Its private label credit cards are partner-branded credit cards used by consumers for the purchase of goods and services from that partner. Bread Pay is its payment technology solution for pay-over-time products. The Company's products are supported by various services and capabilities, including risk management, account origination and funding services; credit card and other loan processing and servicing; fraud prevention; marketing, and data and analytics; and digital and mobile capabilities.</v>
    <v>6000</v>
    <v>New York Stock Exchange</v>
    <v>XNYS</v>
    <v>XNYS</v>
    <v>3095 LOYALTY CIRCLE, COLUMBUS, OH, 43219 US</v>
    <v>90.63</v>
    <v>Banking Services</v>
    <v>Stock</v>
    <v>46129.796532685155</v>
    <v>1058</v>
    <v>85.3</v>
    <v>3751651221</v>
    <v>BREAD FINANCIAL HOLDINGS, INC.</v>
    <v>BREAD FINANCIAL HOLDINGS, INC.</v>
    <v>86.4</v>
    <v>8.2974999999999994</v>
    <v>84.52</v>
    <v>90.57</v>
    <v>41422670</v>
    <v>BFH</v>
    <v>BREAD FINANCIAL HOLDINGS, INC. (XNYS:BFH)</v>
    <v>666571</v>
    <v>640442</v>
    <v>1995</v>
  </rv>
  <rv s="2">
    <v>1059</v>
  </rv>
  <rv s="0">
    <v>https://www.bing.com/financeapi/forcetrigger?t=a1p4f2&amp;q=XNAS%3aCACC&amp;form=skydnc</v>
    <v>Learn more on Bing</v>
  </rv>
  <rv s="1">
    <v>en-US</v>
    <v>a1p4f2</v>
    <v>268435456</v>
    <v>1</v>
    <v>Powered by Refinitiv</v>
    <v>0</v>
    <v>CREDIT ACCEPTANCE CORPORATION (XNAS:CACC)</v>
    <v>2</v>
    <v>3</v>
    <v>Finance</v>
    <v>4</v>
    <v>549.75</v>
    <v>401.9</v>
    <v>1.3523000000000001</v>
    <v>27.594999999999999</v>
    <v>5.5796999999999999E-2</v>
    <v>USD</v>
    <v>Credit Acceptance Corporation is engaged in providing financing solutions that enable automobile dealers to sell vehicles to consumers. The Company’s financing programs are offered through a nationwide network of automobile dealers. Its loan portfolio consists of two portfolio segments: dealer loans and purchased loans. The Company offers two programs: the Portfolio Program and the Purchase Program. Under the Portfolio Program, the Company advances money to dealers in exchange for the right to service the underlying consumer loans. Under the Purchase Program, the Company buys the consumer loans from the dealers and keeps all amounts collected from the consumer. Its target market consists of approximately 60,000 independent and franchised automobile dealers in the United States. The Company has market area managers located throughout the United States that market its programs to dealers, enroll new dealers, and support active dealers.</v>
    <v>2314</v>
    <v>Nasdaq Stock Market</v>
    <v>XNAS</v>
    <v>XNAS</v>
    <v>25505 W 12 Mile Rd, SOUTHFIELD, MI, 48034-1846 US</v>
    <v>527.34</v>
    <v>Banking Services</v>
    <v>Stock</v>
    <v>46129.796269571096</v>
    <v>1061</v>
    <v>505.3</v>
    <v>5611954850</v>
    <v>CREDIT ACCEPTANCE CORPORATION</v>
    <v>CREDIT ACCEPTANCE CORPORATION</v>
    <v>505.3</v>
    <v>14.3001</v>
    <v>494.56</v>
    <v>522.15499999999997</v>
    <v>10747680</v>
    <v>CACC</v>
    <v>CREDIT ACCEPTANCE CORPORATION (XNAS:CACC)</v>
    <v>211082</v>
    <v>165309</v>
    <v>1972</v>
  </rv>
  <rv s="2">
    <v>1062</v>
  </rv>
  <rv s="0">
    <v>https://www.bing.com/financeapi/forcetrigger?t=a1q3jc&amp;q=XNYS%3aCOF&amp;form=skydnc</v>
    <v>Learn more on Bing</v>
  </rv>
  <rv s="1">
    <v>en-US</v>
    <v>a1q3jc</v>
    <v>268435456</v>
    <v>1</v>
    <v>Powered by Refinitiv</v>
    <v>0</v>
    <v>CAPITAL ONE FINANCIAL CORPORATION (XNYS:COF)</v>
    <v>2</v>
    <v>3</v>
    <v>Finance</v>
    <v>4</v>
    <v>259.63499999999999</v>
    <v>158.41999999999999</v>
    <v>1.1100000000000001</v>
    <v>6</v>
    <v>2.9893999999999997E-2</v>
    <v>USD</v>
    <v>Capital One Financial Corporation is a diversified financial services holding company with banking and non-banking subsidiaries. The Company offers a broad spectrum of financial products and services to consumers, small businesses and commercial clients through a variety of channels. It operates through three segments: Credit Card, Consumer Banking and Commercial Banking. The Credit Card segment consists of its domestic consumer and small business card lending, and international card businesses in the United Kingdom and Canada. The Consumer Banking segment consists of its deposit gathering and lending activities for consumers and small businesses, and national auto lending. The Commercial Banking segment consists of its lending, deposit gathering, capital markets and treasury management services to commercial real estate and commercial and industrial customers. Its principal operating subsidiary is Capital One, National Association, which offers banking products and financial services.</v>
    <v>76300</v>
    <v>New York Stock Exchange</v>
    <v>XNYS</v>
    <v>XNYS</v>
    <v>1680 Capital One Drive, MCLEAN, VA, 22102 US</v>
    <v>210.84</v>
    <v>Banking Services</v>
    <v>Stock</v>
    <v>46129.796495890623</v>
    <v>1064</v>
    <v>204.62</v>
    <v>130758834094</v>
    <v>CAPITAL ONE FINANCIAL CORPORATION</v>
    <v>CAPITAL ONE FINANCIAL CORPORATION</v>
    <v>205</v>
    <v>61.520800000000001</v>
    <v>200.71</v>
    <v>206.71</v>
    <v>632571400</v>
    <v>COF</v>
    <v>CAPITAL ONE FINANCIAL CORPORATION (XNYS:COF)</v>
    <v>3224214</v>
    <v>4669151</v>
    <v>1994</v>
  </rv>
  <rv s="2">
    <v>1065</v>
  </rv>
  <rv s="0">
    <v>https://www.bing.com/financeapi/forcetrigger?t=a1q96h&amp;q=XNAS%3aCPSS&amp;form=skydnc</v>
    <v>Learn more on Bing</v>
  </rv>
  <rv s="1">
    <v>en-US</v>
    <v>a1q96h</v>
    <v>268435456</v>
    <v>1</v>
    <v>Powered by Refinitiv</v>
    <v>0</v>
    <v>CONSUMER PORTFOLIO SERVICES, INC. (XNAS:CPSS)</v>
    <v>2</v>
    <v>3</v>
    <v>Finance</v>
    <v>4</v>
    <v>10.220000000000001</v>
    <v>6.6669999999999998</v>
    <v>1.0769</v>
    <v>0.13</v>
    <v>1.5311999999999999E-2</v>
    <v>USD</v>
    <v>Consumer Portfolio Services, Inc. is a specialty finance company. Its business is to provide purchase and service retail automobile contracts originated primarily by franchised automobile dealers and, to a lesser extent, by select independent dealers in the United States in the sale of new and used automobiles, light trucks, and passenger vans. Through its automobile contract purchases, it provides indirect financing to the customers of dealers. It serves as an alternative source of financing for dealers, facilitating sales to customers from traditional sources, such as commercial banks, credit unions, and the finance companies affiliated with automobile manufacturers. It also originates vehicle purchase money loans by lending directly to consumers. It offers over eight different financing programs and prices each program according to relative credit risk. Its financing programs include First Time Buyer, Mercury / Delta, Standard, Alpha, Alpha Plus, Super Alpha, Preferred, and Meta.</v>
    <v>928</v>
    <v>Nasdaq Stock Market</v>
    <v>XNAS</v>
    <v>XNAS</v>
    <v>3800 Howard Hughes Pkwy, Suite 1400, LAS VEGAS, NV, 89169 US</v>
    <v>8.65</v>
    <v>Banking Services</v>
    <v>Stock</v>
    <v>46129.792257464847</v>
    <v>1067</v>
    <v>8.52</v>
    <v>187573613</v>
    <v>CONSUMER PORTFOLIO SERVICES, INC.</v>
    <v>CONSUMER PORTFOLIO SERVICES, INC.</v>
    <v>8.5299999999999994</v>
    <v>10.7067</v>
    <v>8.49</v>
    <v>8.6199999999999992</v>
    <v>21760280</v>
    <v>CPSS</v>
    <v>CONSUMER PORTFOLIO SERVICES, INC. (XNAS:CPSS)</v>
    <v>19041</v>
    <v>21851</v>
    <v>1991</v>
  </rv>
  <rv s="2">
    <v>1068</v>
  </rv>
  <rv s="0">
    <v>https://www.bing.com/financeapi/forcetrigger?t=a1rm9c&amp;q=XNAS%3aECPG&amp;form=skydnc</v>
    <v>Learn more on Bing</v>
  </rv>
  <rv s="1">
    <v>en-US</v>
    <v>a1rm9c</v>
    <v>268435456</v>
    <v>1</v>
    <v>Powered by Refinitiv</v>
    <v>0</v>
    <v>ENCORE CAPITAL GROUP, INC. (XNAS:ECPG)</v>
    <v>2</v>
    <v>3</v>
    <v>Finance</v>
    <v>4</v>
    <v>81.77</v>
    <v>29.38</v>
    <v>1.3108</v>
    <v>2.04</v>
    <v>2.5921E-2</v>
    <v>USD</v>
    <v>Encore Capital Group, Inc. is a specialty finance company. The Company provides debt recovery solutions and other related services for consumers across a range of financial assets. It purchases portfolios of defaulted consumer receivables at discounts to face value and manages them by working with individuals as they repay obligations and work toward financial recovery. Its defaulted receivables are consumers’ unpaid financial obligations to credit originators, including banks, credit unions, consumer finance companies and commercial retailers. It also provides debt servicing and other portfolio management services to credit originators for non-performing loans in Europe. Its debt servicing operations include early-stage collections, business process outsourcing and contingent collections for credit originators. It provides debt servicing for consumer accounts and provides services for business-to-business accounts.</v>
    <v>7350</v>
    <v>Nasdaq Stock Market</v>
    <v>XNAS</v>
    <v>XNAS</v>
    <v>350 Camino De La Reina, Suite 100, SAN DIEGO, CA, 92108 US</v>
    <v>81.77</v>
    <v>Banking Services</v>
    <v>Stock</v>
    <v>46129.796453332812</v>
    <v>1070</v>
    <v>79.55</v>
    <v>1728665199</v>
    <v>ENCORE CAPITAL GROUP, INC.</v>
    <v>ENCORE CAPITAL GROUP, INC.</v>
    <v>79.55</v>
    <v>7.3669000000000002</v>
    <v>78.7</v>
    <v>80.739999999999995</v>
    <v>21410270</v>
    <v>ECPG</v>
    <v>ENCORE CAPITAL GROUP, INC. (XNAS:ECPG)</v>
    <v>169491</v>
    <v>337772</v>
    <v>1999</v>
  </rv>
  <rv s="2">
    <v>1071</v>
  </rv>
  <rv s="0">
    <v>https://www.bing.com/financeapi/forcetrigger?t=a1s1gh&amp;q=XNYS%3aENVA&amp;form=skydnc</v>
    <v>Learn more on Bing</v>
  </rv>
  <rv s="1">
    <v>en-US</v>
    <v>a1s1gh</v>
    <v>268435456</v>
    <v>1</v>
    <v>Powered by Refinitiv</v>
    <v>0</v>
    <v>ENOVA INTERNATIONAL, INC. (XNYS:ENVA)</v>
    <v>2</v>
    <v>3</v>
    <v>Finance</v>
    <v>4</v>
    <v>176.68</v>
    <v>88.11</v>
    <v>1.2695000000000001</v>
    <v>6.33</v>
    <v>4.0548000000000001E-2</v>
    <v>USD</v>
    <v>Enova International, Inc. is an online financial services company that serves small businesses and consumers. The Company's online financing products and services provide customers with a deposit of funds to their bank account in exchange for a commitment to repay the amount deposited plus fees and/or interest. Its products and services include consumer installment loans, small business installment loans, consumer line of credit accounts, small business line of credit accounts, CSO program, bank programs, and money transfer business. It provides its services in the United States and Brazil. In the United States it markets its financing products under the names CashNetUSA at www.cashnetusa.com, NetCredit at www.netcredit.com, OnDeck at www.ondeck.com and Headway Capital at www.headwaycapital.com, and it markets its money transfer platform under the name Pangea. In Brazil, it operates under the name Simplic, where it arranges unsecured consumer installment loans for a third-party lender.</v>
    <v>1836</v>
    <v>New York Stock Exchange</v>
    <v>XNYS</v>
    <v>XNYS</v>
    <v>175 W. Jackson Blvd., Suite 600, CHICAGO, IL, 60604 US</v>
    <v>165.67</v>
    <v>Banking Services</v>
    <v>Stock</v>
    <v>46129.796565485936</v>
    <v>1073</v>
    <v>158.80000000000001</v>
    <v>4052125902</v>
    <v>ENOVA INTERNATIONAL, INC.</v>
    <v>ENOVA INTERNATIONAL, INC.</v>
    <v>158.80000000000001</v>
    <v>14.0418</v>
    <v>156.11000000000001</v>
    <v>162.44</v>
    <v>24945370</v>
    <v>ENVA</v>
    <v>ENOVA INTERNATIONAL, INC. (XNYS:ENVA)</v>
    <v>134401</v>
    <v>210309</v>
    <v>2011</v>
  </rv>
  <rv s="2">
    <v>1074</v>
  </rv>
  <rv s="0">
    <v>https://www.bing.com/financeapi/forcetrigger?t=aw2km7&amp;q=XNYS%3aFINV&amp;form=skydnc</v>
    <v>Learn more on Bing</v>
  </rv>
  <rv s="10">
    <v>en-US</v>
    <v>aw2km7</v>
    <v>268435456</v>
    <v>1</v>
    <v>Powered by Refinitiv</v>
    <v>21</v>
    <v>FinVolution Group (XNYS:FINV)</v>
    <v>2</v>
    <v>22</v>
    <v>Finance</v>
    <v>4</v>
    <v>10.9</v>
    <v>4.5049999999999999</v>
    <v>0.35880000000000001</v>
    <v>5.0000000000000001E-3</v>
    <v>1.0399999999999999E-3</v>
    <v>USD</v>
    <v>FinVolution Group is a company primarily engaged in operating an online fintech platform. The Company engages in two main businesses. The Company's loan services offered to borrowers primarily include standard loan products and other loan products. The Company's borrower introduction services to institutional financing partners include offer preliminary credit assessment services, facilitating transactions between borrowers and institutional financing partners, and other services. The Company's brands include FINV, PPDAI and others.</v>
    <v>3623</v>
    <v>New York Stock Exchange</v>
    <v>XNYS</v>
    <v>XNYS</v>
    <v>Building G1, 999 Dangui Road, SHANGHAI, 201203 CN</v>
    <v>4.9198000000000004</v>
    <v>Financial Technology (Fintech) &amp; Infrastructure</v>
    <v>Stock</v>
    <v>46129.795915034374</v>
    <v>1076</v>
    <v>4.774</v>
    <v>1220187928</v>
    <v>FinVolution Group</v>
    <v>FinVolution Group</v>
    <v>4.8899999999999997</v>
    <v>3.2395999999999998</v>
    <v>4.8099999999999996</v>
    <v>4.8150000000000004</v>
    <v>253413900</v>
    <v>FINV</v>
    <v>FinVolution Group (XNYS:FINV)</v>
    <v>754509</v>
    <v>1617168</v>
  </rv>
  <rv s="2">
    <v>1077</v>
  </rv>
  <rv s="0">
    <v>https://www.bing.com/financeapi/forcetrigger?t=a1tq7w&amp;q=XNYS%3aGDOT&amp;form=skydnc</v>
    <v>Learn more on Bing</v>
  </rv>
  <rv s="4">
    <v>en-US</v>
    <v>a1tq7w</v>
    <v>268435456</v>
    <v>1</v>
    <v>Powered by Refinitiv</v>
    <v>8</v>
    <v>GREEN DOT CORPORATION (XNYS:GDOT)</v>
    <v>2</v>
    <v>9</v>
    <v>Finance</v>
    <v>4</v>
    <v>15.4099</v>
    <v>7.33</v>
    <v>0.84360000000000002</v>
    <v>0.28499999999999998</v>
    <v>2.3632E-2</v>
    <v>USD</v>
    <v>Green Dot Corporation is a financial technology and bank holding company. The Company offers a set of financial services to consumers and businesses, including debit, checking, credit, prepaid, and payroll cards, as well as robust money movement services. Its segment includes Consumer Services, Business to Business (B2B) Services, and Money Movement Services. The Consumer Services segment consists of deposit account programs, such as consumer checking accounts, prepaid cards, secured credit cards, and gift cards. The B2B Services segment consists of its partnerships with prominent consumer and technology companies that make its banking products and services available to their consumers, partners and workforce through integration with its banking platform, and a comprehensive payroll platform that it offers to corporate enterprises, to facilitate payments for the workforce. The Money Movement Services segment consists of money processing services and tax refund processing services.</v>
    <v>900</v>
    <v>New York Stock Exchange</v>
    <v>XNYS</v>
    <v>XNYS</v>
    <v>1675 N. Freedom Blvd (200 West), Building 1, PROVO, UT, 84604 US</v>
    <v>12.4</v>
    <v>Banking Services</v>
    <v>Stock</v>
    <v>46129.796380832813</v>
    <v>1079</v>
    <v>12.22</v>
    <v>685981898</v>
    <v>GREEN DOT CORPORATION</v>
    <v>GREEN DOT CORPORATION</v>
    <v>12.31</v>
    <v>12.06</v>
    <v>12.345000000000001</v>
    <v>55567590</v>
    <v>GDOT</v>
    <v>GREEN DOT CORPORATION (XNYS:GDOT)</v>
    <v>248340</v>
    <v>675876</v>
    <v>1999</v>
  </rv>
  <rv s="2">
    <v>1080</v>
  </rv>
  <rv s="0">
    <v>https://www.bing.com/financeapi/forcetrigger?t=bpu6z2&amp;q=XNAS%3aJFIN&amp;form=skydnc</v>
    <v>Learn more on Bing</v>
  </rv>
  <rv s="1">
    <v>en-US</v>
    <v>bpu6z2</v>
    <v>268435456</v>
    <v>1</v>
    <v>Powered by Refinitiv</v>
    <v>0</v>
    <v>JIAYIN GROUP INC. (XNAS:JFIN)</v>
    <v>2</v>
    <v>3</v>
    <v>Finance</v>
    <v>4</v>
    <v>19.23</v>
    <v>3.7</v>
    <v>0.8518</v>
    <v>-0.08</v>
    <v>-1.7020999999999998E-2</v>
    <v>USD</v>
    <v>Jiayin Group Inc is a holding company primarily engaged in the operation of fintech platforms. The Company is primarily engaged in the provision of access to credit for borrowers. The Company is engaged in the provision of consumer loans with a term of no more than 12 months. The loans are from institutional funding partners, including commercial banks, trusts, consumer finance companies and microcredit companies. The Company is also engaged in the provision of referral services for investment products, as well as guarantee services. The Company primarily operates its businesses in the domestic market.</v>
    <v>1028</v>
    <v>Nasdaq Stock Market</v>
    <v>XNAS</v>
    <v>XNAS</v>
    <v>18th Floor, Building No. 1, Youyou Century Plaza, 428 South Yanggao Road, Pudong New Area, SHANGHAI, SHANGHAI, 200122 CN</v>
    <v>4.87</v>
    <v>Financial Technology (Fintech) &amp; Infrastructure</v>
    <v>Stock</v>
    <v>46129.796417858597</v>
    <v>1082</v>
    <v>4.5650000000000004</v>
    <v>246567321</v>
    <v>JIAYIN GROUP INC.</v>
    <v>JIAYIN GROUP INC.</v>
    <v>4.74</v>
    <v>1.0125999999999999</v>
    <v>4.7</v>
    <v>4.62</v>
    <v>53369550</v>
    <v>JFIN</v>
    <v>JIAYIN GROUP INC. (XNAS:JFIN)</v>
    <v>35635</v>
    <v>86709</v>
    <v>2017</v>
  </rv>
  <rv s="2">
    <v>1083</v>
  </rv>
  <rv s="0">
    <v>https://www.bing.com/financeapi/forcetrigger?t=a1wsbh&amp;q=XNYS%3aLC&amp;form=skydnc</v>
    <v>Learn more on Bing</v>
  </rv>
  <rv s="1">
    <v>en-US</v>
    <v>a1wsbh</v>
    <v>268435456</v>
    <v>1</v>
    <v>Powered by Refinitiv</v>
    <v>0</v>
    <v>LENDINGCLUB CORPORATION (XNYS:LC)</v>
    <v>2</v>
    <v>3</v>
    <v>Finance</v>
    <v>4</v>
    <v>21.67</v>
    <v>9</v>
    <v>2.0205000000000002</v>
    <v>0.81</v>
    <v>4.8795000000000005E-2</v>
    <v>USD</v>
    <v>LendingClub Corporation is a bank holding company. The Company operates its business through its subsidiary, LendingClub Bank, National Association (LC Bank). LC Bank is the digital marketplace bank that leverages data and technology to increase access to credit, reduce borrowing costs, and improve returns on savings for its members. Its primary loan products include personal loans, major purchase finance, and auto refinance. LC Bank’s commercial lending business is primarily focused on small businesses, and it participates in the United States small business administration lending programs. Its deposit business includes sourcing deposits directly from customers and from third-party marketing channels and deposit brokers. It offers a range of insured deposit products, including high-yield savings accounts, checking accounts, and certificates of deposit (CDs). Its consumer loans are either retained by LC Bank or sold to marketplace investors through its proprietary loan marketplace.</v>
    <v>1075</v>
    <v>New York Stock Exchange</v>
    <v>XNYS</v>
    <v>XNYS</v>
    <v>595 Market Street, Suite 200, SAN FRANCISCO, CA, 94105 US</v>
    <v>17.68</v>
    <v>Banking Services</v>
    <v>Stock</v>
    <v>46129.79648384219</v>
    <v>1085</v>
    <v>16.93</v>
    <v>2005294246</v>
    <v>LENDINGCLUB CORPORATION</v>
    <v>LENDINGCLUB CORPORATION</v>
    <v>17.03</v>
    <v>15.077500000000001</v>
    <v>16.600000000000001</v>
    <v>17.41</v>
    <v>115180600</v>
    <v>LC</v>
    <v>LENDINGCLUB CORPORATION (XNYS:LC)</v>
    <v>1655798</v>
    <v>1780217</v>
    <v>2006</v>
  </rv>
  <rv s="2">
    <v>1086</v>
  </rv>
  <rv s="0">
    <v>https://www.bing.com/financeapi/forcetrigger?t=a1xixm&amp;q=XNAS%3aMFIN&amp;form=skydnc</v>
    <v>Learn more on Bing</v>
  </rv>
  <rv s="1">
    <v>en-US</v>
    <v>a1xixm</v>
    <v>268435456</v>
    <v>1</v>
    <v>Powered by Refinitiv</v>
    <v>0</v>
    <v>MEDALLION FINANCIAL CORP. (XNAS:MFIN)</v>
    <v>2</v>
    <v>3</v>
    <v>Finance</v>
    <v>4</v>
    <v>11</v>
    <v>7.85</v>
    <v>0.78500000000000003</v>
    <v>0.11</v>
    <v>1.1677E-2</v>
    <v>USD</v>
    <v>Medallion Financial Corp. is a specialty finance company that originates and services a portfolio of consumer loans and mezzanine loans in various industries. It conducts its business through various wholly owned subsidiaries, including its primary operating company, Medallion Bank (the Bank), an industrial bank that originates consumer loans, raises deposits, and conducts other banking activities. It provides loans to individuals and small to mid-size businesses, through its subsidiaries, under four segments: loans that finance consumer purchases of recreational vehicles, boats, collector cars, and other consumer recreational equipment; loans that finance consumer home improvements; loans that finance commercial businesses; and loans that finance taxi medallions. It also conducts business through its subsidiaries Medallion Capital, Inc., a small business investment company, which conducts a mezzanine financing business; Medallion Funding LLC; and Freshstart Venture Capital Corp.</v>
    <v>179</v>
    <v>Nasdaq Stock Market</v>
    <v>XNAS</v>
    <v>XNAS</v>
    <v>437 MADISON AVE 38TH FLOOR, NEW YORK, NY, 10022 US</v>
    <v>10</v>
    <v>Banking Services</v>
    <v>Stock</v>
    <v>46129.795012557814</v>
    <v>1088</v>
    <v>9.2963000000000005</v>
    <v>224241662</v>
    <v>MEDALLION FINANCIAL CORP.</v>
    <v>MEDALLION FINANCIAL CORP.</v>
    <v>9.52</v>
    <v>5.3644999999999996</v>
    <v>9.42</v>
    <v>9.5299999999999994</v>
    <v>23530080</v>
    <v>MFIN</v>
    <v>MEDALLION FINANCIAL CORP. (XNAS:MFIN)</v>
    <v>41570</v>
    <v>62761</v>
    <v>1995</v>
  </rv>
  <rv s="2">
    <v>1089</v>
  </rv>
  <rv s="0">
    <v>https://www.bing.com/financeapi/forcetrigger?t=a1yamw&amp;q=XNAS%3aNAVI&amp;form=skydnc</v>
    <v>Learn more on Bing</v>
  </rv>
  <rv s="1">
    <v>en-US</v>
    <v>a1yamw</v>
    <v>268435456</v>
    <v>1</v>
    <v>Powered by Refinitiv</v>
    <v>0</v>
    <v>NAVIENT CORPORATION (XNAS:NAVI)</v>
    <v>2</v>
    <v>3</v>
    <v>Finance</v>
    <v>4</v>
    <v>16.07</v>
    <v>7.8023999999999996</v>
    <v>1.2095</v>
    <v>0.375</v>
    <v>4.4748999999999997E-2</v>
    <v>USD</v>
    <v>Navient Corporation provides technology-enabled education finance solutions. The Company's businesses include Federal Education Loans and Consumer Lending. The Company's Federal Education Loans business includes owning and managing Federal Family Education Loan Program (FFELP) Loans and is the master servicer on this portfolio. Its Consumer Lending business includes owning and managing Private Education Loans and is the master servicer for these portfolios. The Company, through its Earnest brand, also refinances and originates in-school Private Education Loans. The Company helps students and families on the planning and paying for college journey. Its digital tools empower people to find scholarships and compare financial aid offers.</v>
    <v>670</v>
    <v>Nasdaq Stock Market</v>
    <v>XNAS</v>
    <v>XNAS</v>
    <v>13865 SUNRISE VALLEY DRIVE, HERNDON, VA, 20171 US</v>
    <v>8.7899999999999991</v>
    <v>Banking Services</v>
    <v>Stock</v>
    <v>46129.796013784377</v>
    <v>1091</v>
    <v>8.5</v>
    <v>832510060</v>
    <v>NAVIENT CORPORATION</v>
    <v>NAVIENT CORPORATION</v>
    <v>8.51</v>
    <v>0</v>
    <v>8.3800000000000008</v>
    <v>8.7550000000000008</v>
    <v>95089670</v>
    <v>NAVI</v>
    <v>NAVIENT CORPORATION (XNAS:NAVI)</v>
    <v>704266</v>
    <v>959424</v>
    <v>2013</v>
  </rv>
  <rv s="2">
    <v>1092</v>
  </rv>
  <rv s="0">
    <v>https://www.bing.com/financeapi/forcetrigger?t=a1ympr&amp;q=XNYS%3aNNI&amp;form=skydnc</v>
    <v>Learn more on Bing</v>
  </rv>
  <rv s="1">
    <v>en-US</v>
    <v>a1ympr</v>
    <v>268435456</v>
    <v>1</v>
    <v>Powered by Refinitiv</v>
    <v>0</v>
    <v>NELNET, INC. (XNYS:NNI)</v>
    <v>2</v>
    <v>3</v>
    <v>Finance</v>
    <v>4</v>
    <v>142.87</v>
    <v>102</v>
    <v>0.81430000000000002</v>
    <v>2.67</v>
    <v>1.9556E-2</v>
    <v>USD</v>
    <v>Nelnet, Inc. operates businesses that are engaged in loan servicing and education technology services and payments. The Company's segments include Loan Servicing and Systems (LSS), Education Technology Services and Payments (ETSP), Asset Generation and Management (AGM), and Nelnet Bank. The LSS segment is focused on student and consumer loan servicing, loan servicing-related technology solutions and outsourcing business services. This segment includes the brands Nelnet Diversified Solutions, Nelnet Government Services and others. The ETSP segment provides education and payment technology and services for K-12 schools, higher education institutions, churches, and businesses in the United States and internationally. The AGM segment includes the acquisition and management of student and other loan assets, including investment interests therein. The Nelnet Bank includes an Internet Utah-chartered industrial bank focused on the private education and unsecured consumer loan markets.</v>
    <v>5744</v>
    <v>New York Stock Exchange</v>
    <v>XNYS</v>
    <v>XNYS</v>
    <v>121 South 13Th St, Ste 201, LINCOLN, NE, 68508 US</v>
    <v>140.36000000000001</v>
    <v>Banking Services</v>
    <v>Stock</v>
    <v>46129.796275022658</v>
    <v>1094</v>
    <v>136.10499999999999</v>
    <v>5010083616</v>
    <v>NELNET, INC.</v>
    <v>NELNET, INC.</v>
    <v>137.88999999999999</v>
    <v>12.0398</v>
    <v>136.53</v>
    <v>139.19999999999999</v>
    <v>35991980</v>
    <v>NNI</v>
    <v>NELNET, INC. (XNYS:NNI)</v>
    <v>108301</v>
    <v>176706</v>
    <v>1977</v>
  </rv>
  <rv s="2">
    <v>1095</v>
  </rv>
  <rv s="0">
    <v>https://www.bing.com/financeapi/forcetrigger?t=a1z852&amp;q=XNYS%3aOMF&amp;form=skydnc</v>
    <v>Learn more on Bing</v>
  </rv>
  <rv s="1">
    <v>en-US</v>
    <v>a1z852</v>
    <v>268435456</v>
    <v>1</v>
    <v>Powered by Refinitiv</v>
    <v>0</v>
    <v>ONEMAIN HOLDINGS, INC. (XNYS:OMF)</v>
    <v>2</v>
    <v>3</v>
    <v>Finance</v>
    <v>4</v>
    <v>71.930000000000007</v>
    <v>43.45</v>
    <v>1.2559</v>
    <v>1.57</v>
    <v>2.7233E-2</v>
    <v>USD</v>
    <v>OneMain Holdings, Inc. is a financial services holding company. The Company provides personal loan products; offers auto financing; offers credit cards; offers optional products; offers a customer-focused financial wellness program; services loans, and acquisitions and dispositions of assets and businesses. It provides origination, underwriting, and servicing of personal loans, primarily to nonprime customers. In addition, the Company offers two credit cards, BrightWay and BrightWay+, through a third-party bank partner. The Company offers optional credit insurance products, such as credit life insurance, which provides for payment to the lender of the finance receivable in the event of the borrower’s death; credit disability insurance, which provides scheduled monthly loan payments to the lender during a borrower’s disability due to illness or injury, and credit involuntary unemployment insurance, which provides scheduled monthly loan payments during involuntary unemployment.</v>
    <v>9300</v>
    <v>New York Stock Exchange</v>
    <v>XNYS</v>
    <v>XNYS</v>
    <v>601 NW 2nd St, EVANSVILLE, IN, 47708-1013 US</v>
    <v>60.02</v>
    <v>Banking Services</v>
    <v>Stock</v>
    <v>46129.796325983596</v>
    <v>1097</v>
    <v>58.59</v>
    <v>6937747362</v>
    <v>ONEMAIN HOLDINGS, INC.</v>
    <v>ONEMAIN HOLDINGS, INC.</v>
    <v>58.59</v>
    <v>9.0204000000000004</v>
    <v>57.65</v>
    <v>59.22</v>
    <v>117152100</v>
    <v>OMF</v>
    <v>ONEMAIN HOLDINGS, INC. (XNYS:OMF)</v>
    <v>404329</v>
    <v>1654741</v>
    <v>2013</v>
  </rv>
  <rv s="2">
    <v>1098</v>
  </rv>
  <rv s="0">
    <v>https://www.bing.com/financeapi/forcetrigger?t=a215jc&amp;q=XNAS%3aPRAA&amp;form=skydnc</v>
    <v>Learn more on Bing</v>
  </rv>
  <rv s="1">
    <v>en-US</v>
    <v>a215jc</v>
    <v>268435456</v>
    <v>1</v>
    <v>Powered by Refinitiv</v>
    <v>0</v>
    <v>PRA GROUP, INC. (XNAS:PRAA)</v>
    <v>2</v>
    <v>3</v>
    <v>Finance</v>
    <v>4</v>
    <v>21.45</v>
    <v>10.25</v>
    <v>1.2068000000000001</v>
    <v>0.63</v>
    <v>3.0913E-2</v>
    <v>USD</v>
    <v>PRA Group, Inc. is a global financial services company with operations based primarily in the Americas, Europe and Australia. The Company’s primary business is the purchase, collection and management of portfolios of nonperforming loans. The accounts it purchases are primarily the unpaid obligations of individuals owed to credit originators. The Company’s nonperforming loan portfolio comprises Core and Insolvency portfolios. Core operation specializes in purchasing and collecting nonperforming loans, which it purchases since the credit originators have chosen not to pursue, or have been unsuccessful in, collecting the full balance owed. Insolvency operations consist primarily of purchasing and collecting nonperforming loans where the customer is involved in a bankruptcy proceeding, or the equivalent thereof, in certain European countries. It also provides fee-based services on class action claims recoveries in the United States.</v>
    <v>2615</v>
    <v>Nasdaq Stock Market</v>
    <v>XNAS</v>
    <v>XNAS</v>
    <v>120 Corporate Blvd Ste 100, NORFOLK, VA, 23502 US</v>
    <v>21.45</v>
    <v>Banking Services</v>
    <v>Stock</v>
    <v>46129.795566353903</v>
    <v>1100</v>
    <v>20.8</v>
    <v>807904673</v>
    <v>PRA GROUP, INC.</v>
    <v>PRA GROUP, INC.</v>
    <v>20.84</v>
    <v>0</v>
    <v>20.38</v>
    <v>21.01</v>
    <v>38453340</v>
    <v>PRAA</v>
    <v>PRA GROUP, INC. (XNAS:PRAA)</v>
    <v>143389</v>
    <v>359017</v>
    <v>2002</v>
  </rv>
  <rv s="2">
    <v>1101</v>
  </rv>
  <rv s="0">
    <v>https://www.bing.com/financeapi/forcetrigger?t=bo9mnm&amp;q=XNAS%3aQFIN&amp;form=skydnc</v>
    <v>Learn more on Bing</v>
  </rv>
  <rv s="10">
    <v>en-US</v>
    <v>bo9mnm</v>
    <v>268435456</v>
    <v>1</v>
    <v>Powered by Refinitiv</v>
    <v>21</v>
    <v>Qfin Holdings, Inc. (XNAS:QFIN)</v>
    <v>2</v>
    <v>22</v>
    <v>Finance</v>
    <v>4</v>
    <v>47</v>
    <v>12.29</v>
    <v>0.59750000000000003</v>
    <v>0.185</v>
    <v>1.3329000000000001E-2</v>
    <v>USD</v>
    <v>Qfin Holdings Inc, formerly Qifu Technology Inc, is a holding company mainly engaged in credit technology services. The Company’s services are divided into credit-driven services and platform services according to the nature of the service and the level of related credit risk. The credit-driven services match potential borrowers with financial institutions, enabling financial institutions to obtain borrowers, conduct credit evaluation, fund matching and post-loan services. The platform services include a full range of loan assistance and post-loan services under the capital-light model, intelligent marketing services, referral services, and risk management software as services (SaaS) for financial institution partners under the Intelligent Credit Engine (ICE) model.</v>
    <v>3527</v>
    <v>Nasdaq Stock Market</v>
    <v>XNAS</v>
    <v>XNAS</v>
    <v>7/F, Lujiazui Finance Plaza, No. 1217 Dongfang Road, Pudong New Area, SHANGHAI, SHANGHAI, 200122 CN</v>
    <v>14.43</v>
    <v>Banking Services</v>
    <v>Stock</v>
    <v>46129.796517407034</v>
    <v>1103</v>
    <v>14</v>
    <v>1831053431</v>
    <v>Qfin Holdings, Inc.</v>
    <v>Qfin Holdings, Inc.</v>
    <v>14.14</v>
    <v>2.0144000000000002</v>
    <v>13.88</v>
    <v>14.065</v>
    <v>130185100</v>
    <v>QFIN</v>
    <v>Qfin Holdings, Inc. (XNAS:QFIN)</v>
    <v>927985</v>
    <v>1406393</v>
  </rv>
  <rv s="2">
    <v>1104</v>
  </rv>
  <rv s="0">
    <v>https://www.bing.com/financeapi/forcetrigger?t=a223cw&amp;q=XNYS%3aRM&amp;form=skydnc</v>
    <v>Learn more on Bing</v>
  </rv>
  <rv s="1">
    <v>en-US</v>
    <v>a223cw</v>
    <v>268435456</v>
    <v>1</v>
    <v>Powered by Refinitiv</v>
    <v>0</v>
    <v>REGIONAL MANAGEMENT CORP. (XNYS:RM)</v>
    <v>2</v>
    <v>3</v>
    <v>Finance</v>
    <v>4</v>
    <v>46</v>
    <v>26.061299999999999</v>
    <v>1.0609</v>
    <v>1.5349999999999999</v>
    <v>3.9828999999999996E-2</v>
    <v>USD</v>
    <v>Regional Management Corp. is a diversified consumer finance company. The Company provides installment loan products primarily to customers with limited access to consumer credit from banks, thrifts, credit card companies, and other lenders. The Company operates under the name Regional Finance online and in branch locations in 19 states across the United States. Its loan products are secured, and each is structured on a fixed-rate, fixed-term basis with fully amortizing equal monthly installment payments, repayable at any time without penalty. It sources loans through its multiple channel platform, which includes branches, centrally managed direct mail campaigns, digital partners, and its consumer Website. Its core products are large and small installment loans. It also offers its customers optional payment and collateral protection insurance, including credit life insurance, accident and health insurance, involuntary unemployment insurance, and personal property insurance.</v>
    <v>2112</v>
    <v>New York Stock Exchange</v>
    <v>XNYS</v>
    <v>XNYS</v>
    <v>979 Batesville Road, Suite B, GREER, SC, 29651 US</v>
    <v>40.4</v>
    <v>Banking Services</v>
    <v>Stock</v>
    <v>46129.796468668748</v>
    <v>1106</v>
    <v>38.35</v>
    <v>373890933</v>
    <v>REGIONAL MANAGEMENT CORP.</v>
    <v>REGIONAL MANAGEMENT CORP.</v>
    <v>38.67</v>
    <v>9.0154999999999994</v>
    <v>38.54</v>
    <v>40.075000000000003</v>
    <v>9329780</v>
    <v>RM</v>
    <v>REGIONAL MANAGEMENT CORP. (XNYS:RM)</v>
    <v>61374</v>
    <v>61888</v>
    <v>2011</v>
  </rv>
  <rv s="2">
    <v>1107</v>
  </rv>
  <rv s="0">
    <v>https://www.bing.com/financeapi/forcetrigger?t=a233dm&amp;q=XNAS%3aSLM&amp;form=skydnc</v>
    <v>Learn more on Bing</v>
  </rv>
  <rv s="1">
    <v>en-US</v>
    <v>a233dm</v>
    <v>268435456</v>
    <v>1</v>
    <v>Powered by Refinitiv</v>
    <v>0</v>
    <v>SLM CORPORATION (XNAS:SLM)</v>
    <v>2</v>
    <v>3</v>
    <v>Finance</v>
    <v>4</v>
    <v>34.97</v>
    <v>17.77</v>
    <v>1.0135000000000001</v>
    <v>0.61499999999999999</v>
    <v>2.7728000000000003E-2</v>
    <v>USD</v>
    <v>SLM Corporation is a holding company, which operates through various subsidiaries and is a financial brand for higher education. The Company’s primary business is to originate and service loans it makes to students and their families to finance the cost of their education. It also offers a range of deposit products insured by the Federal Deposit Insurance Corporation. Its primary private education loan product is the Smart Option Student Loan, which emphasizes in-school payment features that can produce shorter terms and reduce customers’ total finance charges. The Smart Option Student Loan generally runs for six months after the borrower separates from school but can run for up to 36 months for a small subset of graduate loans. It also offers six loan products for specific graduate programs of study. These include the Sallie Mae Law School Loan, the Sallie Mae MBA Loan, the Sallie Mae Graduate School Loan for Health Professions, the Sallie Mae Medical School Loan, and others.</v>
    <v>1788</v>
    <v>Nasdaq Stock Market</v>
    <v>XNAS</v>
    <v>XNAS</v>
    <v>300 Continental Drive, NEWARK, DE, 19713 US</v>
    <v>23.015000000000001</v>
    <v>Banking Services</v>
    <v>Stock</v>
    <v>46129.795843460153</v>
    <v>1109</v>
    <v>22.39</v>
    <v>4516934107</v>
    <v>SLM CORPORATION</v>
    <v>SLM CORPORATION</v>
    <v>22.39</v>
    <v>6.5857000000000001</v>
    <v>22.18</v>
    <v>22.795000000000002</v>
    <v>198154600</v>
    <v>SLM</v>
    <v>SLM CORPORATION (XNAS:SLM)</v>
    <v>2448623</v>
    <v>3531417</v>
    <v>2013</v>
  </rv>
  <rv s="2">
    <v>1110</v>
  </rv>
  <rv s="0">
    <v>https://www.bing.com/financeapi/forcetrigger?t=bwxxoc&amp;q=XNAS%3aSOFI&amp;form=skydnc</v>
    <v>Learn more on Bing</v>
  </rv>
  <rv s="1">
    <v>en-US</v>
    <v>bwxxoc</v>
    <v>268435456</v>
    <v>1</v>
    <v>Powered by Refinitiv</v>
    <v>0</v>
    <v>SOFI TECHNOLOGIES, INC. (XNAS:SOFI)</v>
    <v>2</v>
    <v>3</v>
    <v>Finance</v>
    <v>4</v>
    <v>32.729999999999997</v>
    <v>10.4901</v>
    <v>2.3109000000000002</v>
    <v>0.38</v>
    <v>1.9968E-2</v>
    <v>USD</v>
    <v>SoFi Technologies, Inc. is a member-centric, one-stop shop for digital financial services. The Company, through its lending and financial services products, allows members to borrow, save, spend, invest and protect their money. The Company's segments include Lending, Technology Platform and Financial Services. The Lending segment offers personal loans, student loans, home loans and related servicing to help its members with a variety of financial needs. Its platform supports the full transaction lifecycle, including credit application, underwriting, approval, funding and servicing. The Technology Platform segment provides services through a diversified suite of offerings which include an event and authorization platform accessed via application programming interfaces, a cloud-native digital and core banking platform and services related to both platforms. The Financial Services segment offers a suite of financial services solutions, including SoFi Money and SoFi Invest.</v>
    <v>6100</v>
    <v>Nasdaq Stock Market</v>
    <v>XNAS</v>
    <v>XNAS</v>
    <v>234 1st Street, SAN FRANCISCO, CA, 94105 US</v>
    <v>20.13</v>
    <v>Banking Services</v>
    <v>Stock</v>
    <v>46129.795881608596</v>
    <v>1112</v>
    <v>19.400099999999998</v>
    <v>24752874240</v>
    <v>SOFI TECHNOLOGIES, INC.</v>
    <v>SOFI TECHNOLOGIES, INC.</v>
    <v>19.579999999999998</v>
    <v>51.052100000000003</v>
    <v>19.03</v>
    <v>19.41</v>
    <v>1275264000</v>
    <v>SOFI</v>
    <v>SOFI TECHNOLOGIES, INC. (XNAS:SOFI)</v>
    <v>53031390</v>
    <v>62611726</v>
    <v>2021</v>
  </rv>
  <rv s="2">
    <v>1113</v>
  </rv>
  <rv s="0">
    <v>https://www.bing.com/financeapi/forcetrigger?t=a23v7w&amp;q=XNYS%3aSYF&amp;form=skydnc</v>
    <v>Learn more on Bing</v>
  </rv>
  <rv s="1">
    <v>en-US</v>
    <v>a23v7w</v>
    <v>268435456</v>
    <v>1</v>
    <v>Powered by Refinitiv</v>
    <v>0</v>
    <v>SYNCHRONY FINANCIAL (XNYS:SYF)</v>
    <v>2</v>
    <v>3</v>
    <v>Finance</v>
    <v>4</v>
    <v>88.77</v>
    <v>46.13</v>
    <v>1.3781000000000001</v>
    <v>2.71</v>
    <v>3.6052000000000001E-2</v>
    <v>USD</v>
    <v>Synchrony Financial is a consumer financial services company focused on delivering digitally enabled product suites. The Company provides a range of credit products through financing programs it has established with a diverse group of national and regional retailers, local merchants, manufacturers, buying groups, industry associations and healthcare service providers. It offers private label, dual card, co-brand, and general-purpose credit cards, as well as short- and long-term installment loans, and savings products through Synchrony Bank (the Bank). The Company primarily manages its credit products through five sales platforms such as Home &amp; Auto, Digital, Diversified &amp; Value, Health &amp; Wellness and Lifestyle. The Bank offers directly to retail, affinity relationships and commercial customers, a range of deposit products, including certificates of deposit, individual retirement accounts (IRAs), money market accounts, savings accounts and sweep and affinity deposits.</v>
    <v>20000</v>
    <v>New York Stock Exchange</v>
    <v>XNYS</v>
    <v>XNYS</v>
    <v>777 LONG RIDGE ROAD, CT, 06902 US</v>
    <v>78.709999999999994</v>
    <v>Banking Services</v>
    <v>Stock</v>
    <v>46129.796581909373</v>
    <v>1115</v>
    <v>76.17</v>
    <v>27070799844</v>
    <v>SYNCHRONY FINANCIAL</v>
    <v>SYNCHRONY FINANCIAL</v>
    <v>76.17</v>
    <v>8.3873999999999995</v>
    <v>75.17</v>
    <v>77.88</v>
    <v>347596300</v>
    <v>SYF</v>
    <v>SYNCHRONY FINANCIAL (XNYS:SYF)</v>
    <v>3483738</v>
    <v>3522955</v>
    <v>2003</v>
  </rv>
  <rv s="2">
    <v>1116</v>
  </rv>
  <rv s="0">
    <v>https://www.bing.com/financeapi/forcetrigger?t=a24gp2&amp;q=XNAS%3aTREE&amp;form=skydnc</v>
    <v>Learn more on Bing</v>
  </rv>
  <rv s="1">
    <v>en-US</v>
    <v>a24gp2</v>
    <v>268435456</v>
    <v>1</v>
    <v>Powered by Refinitiv</v>
    <v>0</v>
    <v>LENDINGTREE, INC. (XNAS:TREE)</v>
    <v>2</v>
    <v>3</v>
    <v>Finance</v>
    <v>4</v>
    <v>77.344999999999999</v>
    <v>32.648699999999998</v>
    <v>2.1602000000000001</v>
    <v>1.075</v>
    <v>2.2921E-2</v>
    <v>USD</v>
    <v>LendingTree, Inc. operates LendingTree.com, an online financial services marketplace. The Company provides customers with access to offers on loans, credit cards, insurance and more through its network of approximately 430 financial partners. Its segments include Home, Consumer, and Insurance. The Home segment includes products, such as purchase mortgage, refinance mortgage, and home equity loans and lines of credit. Its Consumer segment includes products, such as credit cards, personal loans, small business loans, auto loans, deposit accounts, and other credit products such as debt settlement. The Insurance segment consists of insurance quote products and insurance policies in its agency businesses. It helps customers obtain financing, save money, and improve their financial and credit health in their personal journeys. With a portfolio of products and tools and personalized financial recommendations, the Company helps customers achieve everyday financial wins.</v>
    <v>919</v>
    <v>Nasdaq Stock Market</v>
    <v>XNAS</v>
    <v>XNAS</v>
    <v>1415 Vantage Park Drive, Suite 700, CHARLOTTE, NC, 28203 US</v>
    <v>49.05</v>
    <v>Banking Services</v>
    <v>Stock</v>
    <v>46129.796153760937</v>
    <v>1118</v>
    <v>47.5</v>
    <v>664731525</v>
    <v>LENDINGTREE, INC.</v>
    <v>LENDINGTREE, INC.</v>
    <v>47.91</v>
    <v>4.4714999999999998</v>
    <v>46.9</v>
    <v>47.975000000000001</v>
    <v>13855790</v>
    <v>TREE</v>
    <v>LENDINGTREE, INC. (XNAS:TREE)</v>
    <v>97749</v>
    <v>206657</v>
    <v>2008</v>
  </rv>
  <rv s="2">
    <v>1119</v>
  </rv>
  <rv s="0">
    <v>https://www.bing.com/financeapi/forcetrigger?t=bwvfa2&amp;q=XNAS%3aUPST&amp;form=skydnc</v>
    <v>Learn more on Bing</v>
  </rv>
  <rv s="1">
    <v>en-US</v>
    <v>bwvfa2</v>
    <v>268435456</v>
    <v>1</v>
    <v>Powered by Refinitiv</v>
    <v>0</v>
    <v>Upstart Holdings Inc (XNAS:UPST)</v>
    <v>2</v>
    <v>3</v>
    <v>Finance</v>
    <v>4</v>
    <v>87.3</v>
    <v>23.965</v>
    <v>2.3313999999999999</v>
    <v>1.39</v>
    <v>4.2007000000000003E-2</v>
    <v>USD</v>
    <v>Upstart Holdings, Inc. is an artificial intelligence (AI) lending marketplace. The Company’s platform includes personal loans, automotive retail and refinance loans, home equity lines of credit (HELOCs), and small dollar loans. It applies artificial intelligence models and cloud applications to the process of underwriting consumer credit. Its AI marketplace connects consumers with its lending partner. Its consumers can access Upstart-powered loans via Upstart.com, through a lender-branded product on its lending partners’ own websites, and through auto dealerships that use its Upstart Auto Retail software. Its platform enables lenders provide a product their customers want, rather than letting customers seek loans from competitors. Its cloud-based software platform incorporates technologies and software development approaches to allow for development of new features, such as cloud-native technologies, data integrity and security, and configurable multi-tenant architecture, and others.</v>
    <v>1405</v>
    <v>Nasdaq Stock Market</v>
    <v>XNAS</v>
    <v>XNAS</v>
    <v>2950 S. Delaware Street, Suite 410, SAN MATEO, CA, 94403 US</v>
    <v>35.65</v>
    <v>Banking Services</v>
    <v>Stock</v>
    <v>46129.795752349222</v>
    <v>1121</v>
    <v>34.18</v>
    <v>3271047950</v>
    <v>Upstart Holdings Inc</v>
    <v>Upstart Holdings Inc</v>
    <v>34.18</v>
    <v>71.166200000000003</v>
    <v>33.090000000000003</v>
    <v>34.479999999999997</v>
    <v>94867980</v>
    <v>UPST</v>
    <v>Upstart Holdings Inc (XNAS:UPST)</v>
    <v>4939626</v>
    <v>4776608</v>
    <v>2013</v>
  </rv>
  <rv s="2">
    <v>1122</v>
  </rv>
  <rv s="0">
    <v>https://www.bing.com/financeapi/forcetrigger?t=a261h7&amp;q=XNAS%3aWRLD&amp;form=skydnc</v>
    <v>Learn more on Bing</v>
  </rv>
  <rv s="1">
    <v>en-US</v>
    <v>a261h7</v>
    <v>268435456</v>
    <v>1</v>
    <v>Powered by Refinitiv</v>
    <v>0</v>
    <v>WORLD ACCEPTANCE CORPORATION (XNAS:WRLD)</v>
    <v>2</v>
    <v>3</v>
    <v>Finance</v>
    <v>4</v>
    <v>185.48</v>
    <v>110</v>
    <v>1.1203000000000001</v>
    <v>11.14</v>
    <v>8.5128999999999996E-2</v>
    <v>USD</v>
    <v>World Acceptance Corporation is a people-focused finance company that provides personal installment loan solutions and personal tax preparation and filing services. The Company generally serves individuals with limited access to other sources of consumer credit, such as banks, credit unions, other consumer finance businesses and credit card lenders. The Company, as an agent for an unaffiliated insurance company, markets and sells credit life, credit accident and health, credit property and auto, unemployment, and accidental death and dismemberment insurance in connection with its loans in selected states where the sale of such insurance is permitted by law. It offers automobile club memberships to its borrowers in Alabama, Georgia, Idaho, Indiana, Kentucky, Louisiana, Mississippi, Missouri, Oklahoma, Tennessee, Texas, South Carolina, Utah and Wisconsin, as an agent for an unaffiliated automobile club. The Company operates approximately 1,000 community-based branches across 16 states.</v>
    <v>2838</v>
    <v>Nasdaq Stock Market</v>
    <v>XNAS</v>
    <v>XNAS</v>
    <v>108 Fredrick Street, GREENVILLE, SC, 29607 US</v>
    <v>144.32499999999999</v>
    <v>Banking Services</v>
    <v>Stock</v>
    <v>46129.796445010936</v>
    <v>1124</v>
    <v>133.81</v>
    <v>701036960</v>
    <v>WORLD ACCEPTANCE CORPORATION</v>
    <v>WORLD ACCEPTANCE CORPORATION</v>
    <v>133.81</v>
    <v>18.185500000000001</v>
    <v>130.86000000000001</v>
    <v>142</v>
    <v>4936880</v>
    <v>WRLD</v>
    <v>WORLD ACCEPTANCE CORPORATION (XNAS:WRLD)</v>
    <v>128148</v>
    <v>155700</v>
    <v>1973</v>
  </rv>
  <rv s="2">
    <v>1125</v>
  </rv>
  <rv s="0">
    <v>https://www.bing.com/financeapi/forcetrigger?t=a1o4sm&amp;q=XNYS%3aBAC&amp;form=skydnc</v>
    <v>Learn more on Bing</v>
  </rv>
  <rv s="1">
    <v>en-US</v>
    <v>a1o4sm</v>
    <v>268435456</v>
    <v>1</v>
    <v>Powered by Refinitiv</v>
    <v>0</v>
    <v>BANK OF AMERICA CORPORATION (XNYS:BAC)</v>
    <v>2</v>
    <v>3</v>
    <v>Finance</v>
    <v>4</v>
    <v>57.55</v>
    <v>36.494999999999997</v>
    <v>1.2448999999999999</v>
    <v>0.47499999999999998</v>
    <v>8.8770000000000012E-3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212134</v>
    <v>New York Stock Exchange</v>
    <v>XNYS</v>
    <v>XNYS</v>
    <v>Bank Of America Corporate Center, 100 N Tryon St, CHARLOTTE, NC, 28255 US</v>
    <v>54.6</v>
    <v>Banking Services</v>
    <v>Stock</v>
    <v>46129.796411157033</v>
    <v>1127</v>
    <v>53.75</v>
    <v>384908083380</v>
    <v>BANK OF AMERICA CORPORATION</v>
    <v>BANK OF AMERICA CORPORATION</v>
    <v>54.16</v>
    <v>14.2712</v>
    <v>53.51</v>
    <v>53.984999999999999</v>
    <v>7129908000</v>
    <v>BAC</v>
    <v>BANK OF AMERICA CORPORATION (XNYS:BAC)</v>
    <v>23697514</v>
    <v>39372513</v>
    <v>1998</v>
  </rv>
  <rv s="2">
    <v>1128</v>
  </rv>
  <rv s="0">
    <v>https://www.bing.com/financeapi/forcetrigger?t=a1o6oc&amp;q=XNYS%3aBAP&amp;form=skydnc</v>
    <v>Learn more on Bing</v>
  </rv>
  <rv s="1">
    <v>en-US</v>
    <v>a1o6oc</v>
    <v>268435456</v>
    <v>1</v>
    <v>Powered by Refinitiv</v>
    <v>0</v>
    <v>CREDICORP LTD. (XNYS:BAP)</v>
    <v>2</v>
    <v>3</v>
    <v>Finance</v>
    <v>4</v>
    <v>380.2</v>
    <v>183.51</v>
    <v>0.91379999999999995</v>
    <v>-4.6349999999999998</v>
    <v>-1.3624000000000001E-2</v>
    <v>USD</v>
    <v>Credicorp Ltd is a Peru-based financial services holding company. The Company is organized into four lines of business: Universal Banking, Insurance and Pensions that mainly serve the overall Peruvian market, Microfinance and Investment Banking and Wealth Management that have a strong presence in Latin America. The Company has leveraged its franchises and has consolidated into a Group with more than 36,000 employees and operations mainly in six countries: Peru, Bolivia, Colombia, Chile, Panama and the United States.</v>
    <v>48878</v>
    <v>New York Stock Exchange</v>
    <v>XNYS</v>
    <v>XNYS</v>
    <v>Calle Centenario 156, La Molina, LA MOLINA, LIMA PE</v>
    <v>349.32</v>
    <v>Banking Services</v>
    <v>Stock</v>
    <v>46129.79632494141</v>
    <v>1130</v>
    <v>328.41500000000002</v>
    <v>26634237105</v>
    <v>CREDICORP LTD.</v>
    <v>CREDICORP LTD.</v>
    <v>342.54</v>
    <v>12.9474</v>
    <v>340.22</v>
    <v>335.58499999999998</v>
    <v>79366590</v>
    <v>BAP</v>
    <v>CREDICORP LTD. (XNYS:BAP)</v>
    <v>450787</v>
    <v>406077</v>
    <v>1995</v>
  </rv>
  <rv s="2">
    <v>1131</v>
  </rv>
  <rv s="0">
    <v>https://www.bing.com/financeapi/forcetrigger?t=a1o97w&amp;q=XNYS%3aBBVA&amp;form=skydnc</v>
    <v>Learn more on Bing</v>
  </rv>
  <rv s="1">
    <v>en-US</v>
    <v>a1o97w</v>
    <v>268435456</v>
    <v>1</v>
    <v>Powered by Refinitiv</v>
    <v>0</v>
    <v>Banco Bilbao Vizcaya Argentaria SA (XNYS:BBVA)</v>
    <v>2</v>
    <v>3</v>
    <v>Finance</v>
    <v>4</v>
    <v>26.2</v>
    <v>13.24</v>
    <v>0.87809999999999999</v>
    <v>0.87019999999999997</v>
    <v>3.7884000000000001E-2</v>
    <v>USD</v>
    <v>Banco Bilbao Vizcaya Argentaria, S.A. (BBVA) is a Spain - based bank. It is a diversified financial company engaged in retail banking, wholesale banking, asset management and private banking. Its segments are: Spain, the United States, Turkey, Mexico, South America and Rest of Eurasia. The activities in Spain are banking activity and Insurance. In the United States it offers services through, BBVA USA and the BBVA New York branch. The Turkey segment is represented by the group Garanti BBVA, an integrated financial services group, that also operate in Holland and Romania. The Mexico segment activities include banking and insurance businesses. In South America, it provides banking and insurance businesses. The Rest of Eurasia segment includes business activity in the rest of Europe and Asia</v>
    <v>127174</v>
    <v>New York Stock Exchange</v>
    <v>XNYS</v>
    <v>XNYS</v>
    <v>Plaza San Nicolas, 4, BILBAO, VIZCAYA, 48005 ES</v>
    <v>24.135000000000002</v>
    <v>Banking Services</v>
    <v>Stock</v>
    <v>46129.796352036719</v>
    <v>1133</v>
    <v>23.7805</v>
    <v>136102962753</v>
    <v>Banco Bilbao Vizcaya Argentaria SA</v>
    <v>Banco Bilbao Vizcaya Argentaria SA</v>
    <v>23.86</v>
    <v>11.5365</v>
    <v>22.97</v>
    <v>23.840199999999999</v>
    <v>5708969000</v>
    <v>BBVA</v>
    <v>Banco Bilbao Vizcaya Argentaria SA (XNYS:BBVA)</v>
    <v>813975</v>
    <v>2069752</v>
    <v>1988</v>
  </rv>
  <rv s="2">
    <v>1134</v>
  </rv>
  <rv s="0">
    <v>http://pt.wikipedia.org/wiki/Banco_de_Chile</v>
    <v>Wikipedia</v>
  </rv>
  <rv s="6">
    <v>204</v>
    <v>1136</v>
  </rv>
  <rv s="7">
    <v>17</v>
    <v>https://www.bing.com/th?id=AMMS_49292d87fd403d73b26a2465618e6b6d&amp;qlt=95</v>
    <v>1137</v>
    <v>0</v>
    <v>https://www.bing.com/images/search?form=xlimg&amp;q=banco+de+chile</v>
    <v>Image of BANK OF CHILE</v>
  </rv>
  <rv s="0">
    <v>https://www.bing.com/financeapi/forcetrigger?t=a1oa77&amp;q=XNYS%3aBCH&amp;form=skydnc</v>
    <v>Learn more on Bing</v>
  </rv>
  <rv s="8">
    <v>en-US</v>
    <v>a1oa77</v>
    <v>268435456</v>
    <v>1</v>
    <v>Powered by Refinitiv</v>
    <v>13</v>
    <v>BANK OF CHILE (XNYS:BCH)</v>
    <v>15</v>
    <v>16</v>
    <v>Finance</v>
    <v>4</v>
    <v>46.77</v>
    <v>27.080100000000002</v>
    <v>0.311</v>
    <v>1.38</v>
    <v>3.4167000000000003E-2</v>
    <v>USD</v>
    <v>Banco de Chile is a full service financial institution, which is engaged in providing credit and non-credit products and services in Chile. The Bank offers a range of banking services to its customers, ranging from individuals to corporations. The Bank's segments include Retail, which focuses on individuals and small and medium-sized companies, where the product offering focuses on consumer loans, commercial loans, checking accounts, credit cards, credit lines and mortgage loans; Wholesale, which focuses on corporate clients and companies, where the product offering focuses on commercial loans, checking accounts and liquidity management services, debt instruments, foreign trade, derivative contracts and leases; Treasury, which includes the associated revenues to the management of the investment portfolio and the business of financial transactions and currency trading, and Subsidiaries, which corresponds to companies and corporations controlled by the Bank.</v>
    <v>10301</v>
    <v>New York Stock Exchange</v>
    <v>XNYS</v>
    <v>XNYS</v>
    <v>Ahumada 251, SANTIAGO, SANTIAGO CL</v>
    <v>42.2</v>
    <v>1138</v>
    <v>Banking Services</v>
    <v>Stock</v>
    <v>46129.796288703124</v>
    <v>1139</v>
    <v>41.18</v>
    <v>21097417158</v>
    <v>BANK OF CHILE</v>
    <v>BANK OF CHILE</v>
    <v>41.25</v>
    <v>16.5747</v>
    <v>40.39</v>
    <v>41.77</v>
    <v>505085400</v>
    <v>BCH</v>
    <v>BANK OF CHILE (XNYS:BCH)</v>
    <v>990268</v>
    <v>435737</v>
    <v>1983</v>
  </rv>
  <rv s="2">
    <v>1140</v>
  </rv>
  <rv s="0">
    <v>https://www.bing.com/financeapi/forcetrigger?t=a1opar&amp;q=XNYS%3aBNS&amp;form=skydnc</v>
    <v>Learn more on Bing</v>
  </rv>
  <rv s="1">
    <v>en-US</v>
    <v>a1opar</v>
    <v>268435456</v>
    <v>1</v>
    <v>Powered by Refinitiv</v>
    <v>0</v>
    <v>THE BANK OF NOVA SCOTIA (XNYS:BNS)</v>
    <v>2</v>
    <v>12</v>
    <v>Finance</v>
    <v>4</v>
    <v>78.275000000000006</v>
    <v>47.055</v>
    <v>1.2028000000000001</v>
    <v>1.62</v>
    <v>2.1600000000000001E-2</v>
    <v>USD</v>
    <v>The Bank of Nova Scotia (the Bank) is a chartered Schedule I bank. The Bank is a global financial services provider offering a range of products and services, including personal, commercial, corporate and investment banking. Its segments include Canadian Banking, International Banking, Global Wealth Management, Global Banking and Markets, and Other. Canadian Banking segment provides a full suite of financial advice and banking solutions. Canadian Banking segment comprises retail banking and business banking. International Banking segment is a diverse franchise that provides financial advice and solutions to retail, corporate, and commercial clients. Its geographic presence spans over 15 countries including Mexico, Chile, and Peru. Global Wealth Management segment is comprised of wealth management and asset management businesses. Global Banking and Markets segment provides corporate clients with lending and transaction services, investment banking advice and access to capital markets.</v>
    <v>79740</v>
    <v>New York Stock Exchange</v>
    <v>XNYS</v>
    <v>XNYS</v>
    <v>40 Temperance Street, TORONTO, ON, M5H 0B4 CA</v>
    <v>76.984999999999999</v>
    <v>Banking Services</v>
    <v>Stock</v>
    <v>46129.796575914064</v>
    <v>1142</v>
    <v>75.5</v>
    <v>124689000000</v>
    <v>THE BANK OF NOVA SCOTIA</v>
    <v>THE BANK OF NOVA SCOTIA</v>
    <v>75.67</v>
    <v>15.5548</v>
    <v>75</v>
    <v>76.62</v>
    <v>1231434000</v>
    <v>BNS</v>
    <v>THE BANK OF NOVA SCOTIA (XNYS:BNS)</v>
    <v>1403378</v>
    <v>2908415</v>
    <v>1832</v>
  </rv>
  <rv s="2">
    <v>1143</v>
  </rv>
  <rv s="0">
    <v>http://en.wikipedia.org/wiki/Banco_Santander_Chile</v>
    <v>Wikipedia</v>
  </rv>
  <rv s="6">
    <v>204</v>
    <v>1145</v>
  </rv>
  <rv s="7">
    <v>17</v>
    <v>https://www.bing.com/th?id=AMMS_e9bd359a34230065992cf9d9d217596e&amp;qlt=95</v>
    <v>1146</v>
    <v>0</v>
    <v>https://www.bing.com/images/search?form=xlimg&amp;q=banco+santander-chile</v>
    <v>Image of Banco Santander Chile</v>
  </rv>
  <rv s="0">
    <v>https://www.bing.com/financeapi/forcetrigger?t=a1our7&amp;q=XNYS%3aBSAC&amp;form=skydnc</v>
    <v>Learn more on Bing</v>
  </rv>
  <rv s="8">
    <v>en-US</v>
    <v>a1our7</v>
    <v>268435456</v>
    <v>1</v>
    <v>Powered by Refinitiv</v>
    <v>13</v>
    <v>Banco Santander Chile (XNYS:BSAC)</v>
    <v>15</v>
    <v>16</v>
    <v>Finance</v>
    <v>4</v>
    <v>37.72</v>
    <v>22.77</v>
    <v>0.65029999999999999</v>
    <v>0.47</v>
    <v>1.3125E-2</v>
    <v>USD</v>
    <v>Banco Santander-Chile (the Bank), formerly Banco Santander Chile, is a Chilean bank. The Bank's segments include Retail banking, Middle-market, Global Corporate Banking and Corporate Activities (Other). The Retail Banking segment consists of individuals and small to middle-sized entities (SMEs). The Middle-market segment serves companies and large corporations. The Global Corporate Banking segment consists of foreign and domestic multinational companies. The Corporate Activities segment includes its Financial Management Division, which develops global management functions. It provides a range of commercial and retail banking services to its customers, including Chilean peso and foreign currency denominated loans to finance a range of commercial transactions, trade, foreign currency forward contracts and credit lines and a range of retail banking services, including mortgage financing. In addition to its traditional banking operations, the Bank offers a range of financial services.</v>
    <v>9389</v>
    <v>New York Stock Exchange</v>
    <v>XNYS</v>
    <v>XNYS</v>
    <v>Bandera 140, SANTIAGO, SANTIAGO, 8340455 CL</v>
    <v>36.82</v>
    <v>1147</v>
    <v>Banking Services</v>
    <v>Stock</v>
    <v>46129.795660647658</v>
    <v>1148</v>
    <v>36.28</v>
    <v>17092063084</v>
    <v>Banco Santander Chile</v>
    <v>Banco Santander Chile</v>
    <v>36.524999999999999</v>
    <v>15.297700000000001</v>
    <v>35.81</v>
    <v>36.28</v>
    <v>471115300</v>
    <v>BSAC</v>
    <v>Banco Santander Chile (XNYS:BSAC)</v>
    <v>327835</v>
    <v>431545</v>
    <v>1997</v>
  </rv>
  <rv s="2">
    <v>1149</v>
  </rv>
  <rv s="0">
    <v>https://www.bing.com/financeapi/forcetrigger?t=a1p3ww&amp;q=XNYS%3aC&amp;form=skydnc</v>
    <v>Learn more on Bing</v>
  </rv>
  <rv s="1">
    <v>en-US</v>
    <v>a1p3ww</v>
    <v>268435456</v>
    <v>1</v>
    <v>Powered by Refinitiv</v>
    <v>0</v>
    <v>CITIGROUP INC. (XNYS:C)</v>
    <v>2</v>
    <v>3</v>
    <v>Finance</v>
    <v>4</v>
    <v>133.57</v>
    <v>61.84</v>
    <v>1.1456</v>
    <v>2.9</v>
    <v>2.2422000000000001E-2</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224000</v>
    <v>New York Stock Exchange</v>
    <v>XNYS</v>
    <v>XNYS</v>
    <v>388 Greenwich Street, 17th Floor, NEW YORK, NY, 10013 US</v>
    <v>133.57</v>
    <v>Investment Banking &amp; Investment Services</v>
    <v>Stock</v>
    <v>46129.796567372658</v>
    <v>1151</v>
    <v>130.86000000000001</v>
    <v>225548544000</v>
    <v>CITIGROUP INC.</v>
    <v>CITIGROUP INC.</v>
    <v>131.01</v>
    <v>18.971900000000002</v>
    <v>129.34</v>
    <v>132.24</v>
    <v>1705600000</v>
    <v>C</v>
    <v>CITIGROUP INC. (XNYS:C)</v>
    <v>8825391</v>
    <v>14540512</v>
    <v>1988</v>
  </rv>
  <rv s="2">
    <v>1152</v>
  </rv>
  <rv s="0">
    <v>https://www.bing.com/financeapi/forcetrigger?t=a1soec&amp;q=XNAS%3aFCNCA&amp;form=skydnc</v>
    <v>Learn more on Bing</v>
  </rv>
  <rv s="1">
    <v>en-US</v>
    <v>a1soec</v>
    <v>268435456</v>
    <v>1</v>
    <v>Powered by Refinitiv</v>
    <v>0</v>
    <v>FIRST CITIZENS BANCSHARES, INC. (XNAS:FCNCA)</v>
    <v>2</v>
    <v>3</v>
    <v>Finance</v>
    <v>4</v>
    <v>2232.21</v>
    <v>1623.76</v>
    <v>0.6431</v>
    <v>51.39</v>
    <v>2.5935E-2</v>
    <v>USD</v>
    <v>First Citizens BancShares, Inc. is the financial holding company for First-Citizens Bank &amp; Trust Company (First Citizens Bank). The Company’s General Bank segment delivers products and services to consumers and businesses through its network of branches and various digital channels. It offers a full suite of deposit products, loans, cash management, private banking and wealth management, payment services, and treasury services. The Commercial Bank segment provides a range of lending, leasing, capital markets, asset management, and other financial and advisory services, primarily to small and middle market companies. The SVB Commercial segment offers products and services to commercial clients and investors across stages, sectors and regions in the innovation ecosystem, as well as private equity and venture capital firms. The Rail segment offers customized leasing and financing solutions on a fleet of railcars and locomotives to railroads and shippers throughout North America.</v>
    <v>17876</v>
    <v>Nasdaq Stock Market</v>
    <v>XNAS</v>
    <v>XNAS</v>
    <v>4300 Six Forks Rd, RALEIGH, NC, 27609 US</v>
    <v>2045.46</v>
    <v>Banking Services</v>
    <v>Stock</v>
    <v>46129.796464640625</v>
    <v>1154</v>
    <v>1985.08</v>
    <v>24055745652</v>
    <v>FIRST CITIZENS BANCSHARES, INC.</v>
    <v>FIRST CITIZENS BANCSHARES, INC.</v>
    <v>1985.08</v>
    <v>12.2659</v>
    <v>1981.53</v>
    <v>2032.92</v>
    <v>11833100</v>
    <v>FCNCA</v>
    <v>FIRST CITIZENS BANCSHARES, INC. (XNAS:FCNCA)</v>
    <v>39350</v>
    <v>91720</v>
    <v>1986</v>
  </rv>
  <rv s="2">
    <v>1155</v>
  </rv>
  <rv s="0">
    <v>https://www.bing.com/financeapi/forcetrigger?t=a1sx7w&amp;q=XNAS%3aFITB&amp;form=skydnc</v>
    <v>Learn more on Bing</v>
  </rv>
  <rv s="1">
    <v>en-US</v>
    <v>a1sx7w</v>
    <v>268435456</v>
    <v>1</v>
    <v>Powered by Refinitiv</v>
    <v>0</v>
    <v>FIFTH THIRD BANCORP (XNAS:FITB)</v>
    <v>2</v>
    <v>3</v>
    <v>Finance</v>
    <v>4</v>
    <v>55.438800000000001</v>
    <v>32.79</v>
    <v>0.95530000000000004</v>
    <v>0.7399</v>
    <v>1.4940999999999999E-2</v>
    <v>USD</v>
    <v>Fifth Third Bancorp is a diversified financial services company and is the indirect holding company of Fifth Third Bank, National Association (the Bank). Its Commercial Banking segment offers credit intermediation, cash management and financial services to large and middle-market businesses and government and professional customers. Its Consumer and Small Business Banking segment provides a full range of deposit and loan products to individuals and small businesses through a network of full-service banking centers and relationships with indirect and correspondent loan originators, in addition to providing products designed to meet the specific needs of small businesses, including cash management services. Its Wealth and Asset Management segment provides a full range of wealth management solutions for individuals, companies and not-for-profit organizations, including wealth planning, investment management, banking, insurance, trust and estate services.</v>
    <v>18676</v>
    <v>Nasdaq Stock Market</v>
    <v>XNAS</v>
    <v>XNAS</v>
    <v>38 Fountain Sq Plz, Fifth Third Center, CINCINNATI, OH, 45263 US</v>
    <v>51.05</v>
    <v>Banking Services</v>
    <v>Stock</v>
    <v>46129.796576365625</v>
    <v>1157</v>
    <v>49.85</v>
    <v>45513530953</v>
    <v>FIFTH THIRD BANCORP</v>
    <v>FIFTH THIRD BANCORP</v>
    <v>50.91</v>
    <v>14.2379</v>
    <v>49.52</v>
    <v>50.259900000000002</v>
    <v>905563500</v>
    <v>FITB</v>
    <v>FIFTH THIRD BANCORP (XNAS:FITB)</v>
    <v>7503511</v>
    <v>9377288</v>
    <v>1974</v>
  </rv>
  <rv s="2">
    <v>1158</v>
  </rv>
  <rv s="0">
    <v>https://www.bing.com/financeapi/forcetrigger?t=a1ujar&amp;q=XNYS%3aHDB&amp;form=skydnc</v>
    <v>Learn more on Bing</v>
  </rv>
  <rv s="1">
    <v>en-US</v>
    <v>a1ujar</v>
    <v>268435456</v>
    <v>1</v>
    <v>Powered by Refinitiv</v>
    <v>0</v>
    <v>HDFC BANK LIMITED (XNYS:HDB)</v>
    <v>2</v>
    <v>3</v>
    <v>Finance</v>
    <v>4</v>
    <v>39.716900000000003</v>
    <v>23.91</v>
    <v>0.7127</v>
    <v>1.125</v>
    <v>4.2564999999999999E-2</v>
    <v>USD</v>
    <v>HDFC Bank Limited (the Bank) is a private bank. The Bank, together with its subsidiaries, is engaged in providing a range of banking and financial services, including retail banking, wholesale banking, treasury operations, insurance, asset management, stockbroking and other financial services businesses. Its segment includes treasury, retail banking, wholesale banking, and other banking operations. The treasury segment consists of net interest earnings from the Bank’s investment portfolio, money market borrowing and lending, and gains or losses on investment operations. The retail banking segment consists of digital banking and other retail banking. The wholesale banking segment provides loans, non-fund facilities and transaction services to corporates, emerging corporates, public sector units, government bodies, and others. The other banking operations segment includes parabanking activities such as credit cards, debit cards, third-party product distribution, and others.</v>
    <v>215739</v>
    <v>New York Stock Exchange</v>
    <v>XNYS</v>
    <v>XNYS</v>
    <v>'Hdfc Bank House', Senapati Bapat Road, Lower Parel (West), Mumbai India, MUMBAI, MAHARASHTRA, 400013 IN</v>
    <v>28</v>
    <v>Banking Services</v>
    <v>Stock</v>
    <v>46129.796555543748</v>
    <v>1160</v>
    <v>27.25</v>
    <v>141387102285</v>
    <v>HDFC BANK LIMITED</v>
    <v>HDFC BANK LIMITED</v>
    <v>27.26</v>
    <v>0</v>
    <v>26.43</v>
    <v>27.555</v>
    <v>5131087000</v>
    <v>HDB</v>
    <v>HDFC BANK LIMITED (XNYS:HDB)</v>
    <v>5512312</v>
    <v>12199792</v>
    <v>1994</v>
  </rv>
  <rv s="2">
    <v>1161</v>
  </rv>
  <rv s="0">
    <v>https://www.bing.com/financeapi/forcetrigger?t=a1vkjc&amp;q=XNYS%3aING&amp;form=skydnc</v>
    <v>Learn more on Bing</v>
  </rv>
  <rv s="1">
    <v>en-US</v>
    <v>a1vkjc</v>
    <v>268435456</v>
    <v>1</v>
    <v>Powered by Refinitiv</v>
    <v>0</v>
    <v>ING Groep NV (XNYS:ING)</v>
    <v>2</v>
    <v>3</v>
    <v>Finance</v>
    <v>4</v>
    <v>31.175000000000001</v>
    <v>18.364999999999998</v>
    <v>0.86870000000000003</v>
    <v>0.52500000000000002</v>
    <v>1.8512000000000001E-2</v>
    <v>USD</v>
    <v>ING Groep N.V. (ING) is a financial institution. The Company offers banking services. The Company's segments include Retail Netherlands, which offers current and savings accounts, business lending, mortgages and other consumer lending in the Netherlands; Retail Belgium, which offers products that are similar to those in the Netherlands; Retail Germany, which offers current and savings accounts, mortgages and other customer lending; Retail Other, which offers products that are similar to those in the Netherlands, and Wholesale Banking, which offers wholesale banking activities (a full range of products from cash management to corporate finance), real estate and lease. The Company's Retail Banking business lines provide products and services to individuals, small and medium-sized enterprises (SMEs) and mid-corporates. ING's banking activities in Australia are undertaken by ING Bank (Australia) Limited (trading as ING Direct) and ING Bank NV Sydney Branch.</v>
    <v>60000</v>
    <v>New York Stock Exchange</v>
    <v>XNYS</v>
    <v>XNYS</v>
    <v>Bijlmerdreef 106, AMSTERDAM, NOORD-HOLLAND, 1102CT NL</v>
    <v>29.245000000000001</v>
    <v>Banking Services</v>
    <v>Stock</v>
    <v>46129.795769120312</v>
    <v>1163</v>
    <v>28.875</v>
    <v>84354280865</v>
    <v>ING Groep NV</v>
    <v>ING Groep NV</v>
    <v>29.06</v>
    <v>11.6153</v>
    <v>28.36</v>
    <v>28.885000000000002</v>
    <v>2920349000</v>
    <v>ING</v>
    <v>ING Groep NV (XNYS:ING)</v>
    <v>1946555</v>
    <v>3361860</v>
    <v>1991</v>
  </rv>
  <rv s="2">
    <v>1164</v>
  </rv>
  <rv s="0">
    <v>https://www.bing.com/financeapi/forcetrigger?t=a1vv2w&amp;q=XNYS%3aITUB&amp;form=skydnc</v>
    <v>Learn more on Bing</v>
  </rv>
  <rv s="4">
    <v>en-US</v>
    <v>a1vv2w</v>
    <v>268435456</v>
    <v>1</v>
    <v>Powered by Refinitiv</v>
    <v>8</v>
    <v>Itau Unibanco Holding SA (XNYS:ITUB)</v>
    <v>2</v>
    <v>9</v>
    <v>Finance</v>
    <v>4</v>
    <v>9.6</v>
    <v>5.3689</v>
    <v>0.68679999999999997</v>
    <v>8.5000000000000006E-2</v>
    <v>9.11E-3</v>
    <v>USD</v>
    <v>Itau Unibanco Holding SA, formerly Banco Frances e Brasileiro SA is a Brazil-based provider of diversified banking and nonbanking services and products. The Company’s activities are divided into three business segments: Retail Business, Wholesale Business, and Activities with the Market and Corporations. The Retail Business segment’s offering includes personal loans, credit cards, payroll deducted loans, vehicle financing, mortgage loans, insurance, pension plan and premium bond products. The Wholesale Business segment offers services and products to private banking clients, such as asset management, capital market solutions, corporate and investment banking activities. The Activities with the Market and Corporations Business segment manages interest income associated with the Company’s capital surplus, subordinated debt surplus and the net balance of tax credits and debits. Itau Unibanco Holding serves individuals and corporate clients.</v>
    <v>100600</v>
    <v>New York Stock Exchange</v>
    <v>XNYS</v>
    <v>XNYS</v>
    <v>Praca Alfredo Egydio de Souza Aranha, 100, T. Olavo Setubal, Piso Itau Unibanco, Parque Jabaquara, SAO PAULO, SAO PAULO, 04.344-902 BR</v>
    <v>9.56</v>
    <v>Banking Services</v>
    <v>Stock</v>
    <v>46129.796529085157</v>
    <v>1166</v>
    <v>9.3800000000000008</v>
    <v>103817981049</v>
    <v>Itau Unibanco Holding SA</v>
    <v>Itau Unibanco Holding SA</v>
    <v>9.5399999999999991</v>
    <v>9.33</v>
    <v>9.4149999999999991</v>
    <v>11026870000</v>
    <v>ITUB</v>
    <v>Itau Unibanco Holding SA (XNYS:ITUB)</v>
    <v>21418869</v>
    <v>25926929</v>
    <v>1943</v>
  </rv>
  <rv s="2">
    <v>1167</v>
  </rv>
  <rv s="0">
    <v>https://www.bing.com/financeapi/forcetrigger?t=a1waa2&amp;q=XNYS%3aJPM&amp;form=skydnc</v>
    <v>Learn more on Bing</v>
  </rv>
  <rv s="1">
    <v>en-US</v>
    <v>a1waa2</v>
    <v>268435456</v>
    <v>1</v>
    <v>Powered by Refinitiv</v>
    <v>0</v>
    <v>JPMORGAN CHASE &amp; CO. (XNYS:JPM)</v>
    <v>2</v>
    <v>3</v>
    <v>Finance</v>
    <v>4</v>
    <v>337.25</v>
    <v>226.33600000000001</v>
    <v>1.0416000000000001</v>
    <v>1.23</v>
    <v>3.9680000000000002E-3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320079</v>
    <v>New York Stock Exchange</v>
    <v>XNYS</v>
    <v>XNYS</v>
    <v>270 Park Avenue, NEW YORK, NY, 10017 US</v>
    <v>314.89999999999998</v>
    <v>Banking Services</v>
    <v>Stock</v>
    <v>46129.796593471874</v>
    <v>1169</v>
    <v>310.45999999999998</v>
    <v>834653219600</v>
    <v>JPMORGAN CHASE &amp; CO.</v>
    <v>JPMORGAN CHASE &amp; CO.</v>
    <v>312.62</v>
    <v>15.550599999999999</v>
    <v>309.95</v>
    <v>311.18</v>
    <v>2682220000</v>
    <v>JPM</v>
    <v>JPMORGAN CHASE &amp; CO. (XNYS:JPM)</v>
    <v>5891656</v>
    <v>10173197</v>
    <v>1968</v>
  </rv>
  <rv s="2">
    <v>1170</v>
  </rv>
  <rv s="0">
    <v>https://www.bing.com/financeapi/forcetrigger?t=a1weim&amp;q=XNYS%3aKB&amp;form=skydnc</v>
    <v>Learn more on Bing</v>
  </rv>
  <rv s="1">
    <v>en-US</v>
    <v>a1weim</v>
    <v>268435456</v>
    <v>1</v>
    <v>Powered by Refinitiv</v>
    <v>0</v>
    <v>KB Financial Group Inc. (XNYS:KB)</v>
    <v>2</v>
    <v>3</v>
    <v>Finance</v>
    <v>4</v>
    <v>119.71</v>
    <v>55.73</v>
    <v>1.0667</v>
    <v>3.16</v>
    <v>2.8881999999999998E-2</v>
    <v>USD</v>
    <v>KB Financial Group Inc is a Korean-based company principally engaged in the financial business. The Company operates its business through six segments. The Banking segment consists of retail banking services provided by Kookmin Bank. This segment is engaged in the lending and receiving of large corporations, small and medium-sized businesses, SOHO and household customers, the investment of securities and derivatives, and financing, among others. The Credit Card segment operates credit sales, cash advances and card loans, among others. The Securities segment is engaged in the trading, consignment and acquisition of securities. The Non-life Insurance segment is engaged in the non-life insurance. The Life Insurance segment is engaged in the life insurance. The other segment is engaged in the maintenance of computer-related equipment and systems, the investigation of credit and the collection of debt, among others.</v>
    <v>25320</v>
    <v>New York Stock Exchange</v>
    <v>XNYS</v>
    <v>XNYS</v>
    <v>Seo Ul Teuk Byeol Si  Yeong Deung Po Gu  Guk Je Geum Yung Ro8 Gil 26 ( Yeo Ui Do Dong)  Ke I Bi Geum Yung Ji Ju, SEOUL, 07331 KR</v>
    <v>114.155</v>
    <v>Banking Services</v>
    <v>Stock</v>
    <v>46129.796057858592</v>
    <v>1172</v>
    <v>110.755</v>
    <v>41971780785</v>
    <v>KB Financial Group Inc.</v>
    <v>KB Financial Group Inc.</v>
    <v>110.93</v>
    <v>10.616300000000001</v>
    <v>109.41</v>
    <v>112.57</v>
    <v>372850500</v>
    <v>KB</v>
    <v>KB Financial Group Inc. (XNYS:KB)</v>
    <v>131524</v>
    <v>254032</v>
    <v>2008</v>
  </rv>
  <rv s="2">
    <v>1173</v>
  </rv>
  <rv s="0">
    <v>https://www.bing.com/financeapi/forcetrigger?t=a1wh27&amp;q=XNYS%3aKEY&amp;form=skydnc</v>
    <v>Learn more on Bing</v>
  </rv>
  <rv s="1">
    <v>en-US</v>
    <v>a1wh27</v>
    <v>268435456</v>
    <v>1</v>
    <v>Powered by Refinitiv</v>
    <v>0</v>
    <v>KEYCORP (XNYS:KEY)</v>
    <v>2</v>
    <v>3</v>
    <v>Finance</v>
    <v>4</v>
    <v>23.344999999999999</v>
    <v>13.68</v>
    <v>1.0584</v>
    <v>0.13500000000000001</v>
    <v>6.2300000000000003E-3</v>
    <v>USD</v>
    <v>KeyCorp is a bank-based financial services company, which operates through its subsidiary, KeyBank National Association (KeyBank). Through KeyBank and certain other subsidiaries, it provides a range of retail and commercial banking, commercial leasing, investment management, consumer finance, student loan refinancing, commercial mortgage servicing and special servicing, and investment banking products and services to individual, corporate, and institutional clients. Its segment includes Consumer Bank and Commercial Bank. The Consumer Bank serves individuals and small businesses by offering a variety of deposit and investment products, personal finance and financial wellness services, lending, student loan refinancing, mortgage and home equity, credit card, treasury services, and others. The Commercial Bank consists of the Commercial and Institutional operating segments. The Commercial operating segment is focused on serving the borrowing, cash management, and capital markets.</v>
    <v>17469</v>
    <v>New York Stock Exchange</v>
    <v>XNYS</v>
    <v>XNYS</v>
    <v>127 Public Sq, CLEVELAND, OH, 44114-1306 US</v>
    <v>22.156400000000001</v>
    <v>Banking Services</v>
    <v>Stock</v>
    <v>46129.796534664063</v>
    <v>1175</v>
    <v>21.76</v>
    <v>23390092670</v>
    <v>KEYCORP</v>
    <v>KEYCORP</v>
    <v>21.99</v>
    <v>14.3454</v>
    <v>21.67</v>
    <v>21.805</v>
    <v>1072694000</v>
    <v>KEY</v>
    <v>KEYCORP (XNYS:KEY)</v>
    <v>11641093</v>
    <v>15870477</v>
    <v>1958</v>
  </rv>
  <rv s="2">
    <v>1176</v>
  </rv>
  <rv s="0">
    <v>https://www.bing.com/financeapi/forcetrigger?t=azjsz2&amp;q=XNYS%3aMUFG&amp;form=skydnc</v>
    <v>Learn more on Bing</v>
  </rv>
  <rv s="1">
    <v>en-US</v>
    <v>azjsz2</v>
    <v>268435456</v>
    <v>1</v>
    <v>Powered by Refinitiv</v>
    <v>0</v>
    <v>Mitsubishi UFJ Financial Group, Inc. (XNYS:MUFG)</v>
    <v>2</v>
    <v>3</v>
    <v>Finance</v>
    <v>4</v>
    <v>20.145</v>
    <v>11.58</v>
    <v>0.44790000000000002</v>
    <v>0.155</v>
    <v>8.4330000000000013E-3</v>
    <v>USD</v>
    <v>Mitsubishi UFJ Financial Group Inc is a Japan-based company engaged in financial business. It operates through eight business segments. Retail &amp; Digital Business Group provides financial services to individual customers and corporations. Commercial Banking &amp; Wealth Management Business Group provides financial services to corporations and wealth management clients. Japanese Corporate &amp; Investment Banking Business Group provides financial services to large Japanese corporations. Global Commercial Banking Business Group provides financial services to individuals, mid-sized enterprises, and other enterprises. Asset Management &amp; Investor Services Business Group provides asset management, asset administration, and pension services. Global Corporate &amp; Investment Banking Business Group provides financial services to large non-Japanese corporations. Global Markets Business Group provides foreign exchange, funding and other services. It also operates The Other segment.</v>
    <v>167176</v>
    <v>New York Stock Exchange</v>
    <v>XNYS</v>
    <v>XNYS</v>
    <v>1-4-5, Marunouchi, CHIYODA-KU, TOKYO-TO, 100-8330 JP</v>
    <v>18.645</v>
    <v>Banking Services</v>
    <v>Stock</v>
    <v>46129.796143876563</v>
    <v>1178</v>
    <v>18.350000000000001</v>
    <v>219968004850</v>
    <v>Mitsubishi UFJ Financial Group, Inc.</v>
    <v>Mitsubishi UFJ Financial Group, Inc.</v>
    <v>18.364999999999998</v>
    <v>17.264299999999999</v>
    <v>18.38</v>
    <v>18.535</v>
    <v>11867710000</v>
    <v>MUFG</v>
    <v>Mitsubishi UFJ Financial Group, Inc. (XNYS:MUFG)</v>
    <v>2751617</v>
    <v>3509000</v>
    <v>2001</v>
  </rv>
  <rv s="2">
    <v>1179</v>
  </rv>
  <rv s="0">
    <v>https://www.bing.com/financeapi/forcetrigger?t=a1yrdm&amp;q=XNYS%3aNTB&amp;form=skydnc</v>
    <v>Learn more on Bing</v>
  </rv>
  <rv s="1">
    <v>en-US</v>
    <v>a1yrdm</v>
    <v>268435456</v>
    <v>1</v>
    <v>Powered by Refinitiv</v>
    <v>0</v>
    <v>The Bank of N.T. Butterfield &amp; Son Limited (XNYS:NTB)</v>
    <v>2</v>
    <v>3</v>
    <v>Finance</v>
    <v>4</v>
    <v>57.79</v>
    <v>36.805</v>
    <v>0.51100000000000001</v>
    <v>0.86</v>
    <v>1.5363E-2</v>
    <v>USD</v>
    <v>The Bank of N.T. Butterfield &amp; Son Limited (the Bank) is a full-service bank and wealth manager. The Bank operates its business in three geographic segments: Bermuda, the Cayman Islands, and the Channel Islands and the United Kingdom (CI &amp; UK). In the Bermuda and Cayman Islands segments, the Bank offers both banking and wealth management, as well as custody services in its Bermuda segment. Its banking services, comprising retail, private and corporate banking, treasury services. Its wealth management consists of investment management, advisory and brokerage services, trust, estate, and company management. In the Channel Islands, it offers deposit services, mortgage lending, private and corporate banking, treasury services, wealth management and fiduciary services. The UK jurisdiction provides mortgage lending for high-value residential properties. The Bank also has operations in the jurisdictions of The Bahamas, Canada, Mauritius, Singapore, and Switzerland.</v>
    <v>1299</v>
    <v>New York Stock Exchange</v>
    <v>XNYS</v>
    <v>XNYS</v>
    <v>65 Front Street, HAMILTON, HM 12 BM</v>
    <v>57.79</v>
    <v>Banking Services</v>
    <v>Stock</v>
    <v>46129.795899849218</v>
    <v>1181</v>
    <v>56.642499999999998</v>
    <v>2270659098</v>
    <v>The Bank of N.T. Butterfield &amp; Son Limited</v>
    <v>The Bank of N.T. Butterfield &amp; Son Limited</v>
    <v>56.78</v>
    <v>10.3757</v>
    <v>55.98</v>
    <v>56.84</v>
    <v>39948260</v>
    <v>NTB</v>
    <v>The Bank of N.T. Butterfield &amp; Son Limited (XNYS:NTB)</v>
    <v>83508</v>
    <v>162468</v>
    <v>1904</v>
  </rv>
  <rv s="2">
    <v>1182</v>
  </rv>
  <rv s="0">
    <v>https://www.bing.com/financeapi/forcetrigger?t=a21277&amp;q=XNYS%3aPNC&amp;form=skydnc</v>
    <v>Learn more on Bing</v>
  </rv>
  <rv s="1">
    <v>en-US</v>
    <v>a21277</v>
    <v>268435456</v>
    <v>1</v>
    <v>Powered by Refinitiv</v>
    <v>0</v>
    <v>THE PNC FINANCIAL SERVICES GROUP, INC. (XNYS:PNC)</v>
    <v>2</v>
    <v>3</v>
    <v>Finance</v>
    <v>4</v>
    <v>243.94</v>
    <v>148.28</v>
    <v>0.94120000000000004</v>
    <v>4.3</v>
    <v>1.9539000000000001E-2</v>
    <v>USD</v>
    <v>The PNC Financial Services Group, Inc. is a diversified financial services company in the United States. It is engaged in the delivery of retail and business banking, including a full range of lending products; specialized services for corporations and government entities, including corporate banking, real estate finance and asset-based lending; wealth management and asset management. Its Retail Banking segment provides deposit, lending, brokerage, insurance services, investment management and cash management products and services to consumer and small business customers. Its Corporate &amp; Institutional Banking segment provides lending, treasury management, capital markets and advisory products and services to mid-sized and large corporations and government and not-for-profit entities. Its Asset Management Group segment provides private banking for high-net worth and ultra-high net worth clients and institutional asset management. The Company's bank subsidiary is PNC Bank.</v>
    <v>56366</v>
    <v>New York Stock Exchange</v>
    <v>XNYS</v>
    <v>XNYS</v>
    <v>The Tower At Pnc Plaza, 300 Fifth Avenue, PITTSBURGH, PA, 15222-2401 US</v>
    <v>226.35499999999999</v>
    <v>Banking Services</v>
    <v>Stock</v>
    <v>46129.796581122653</v>
    <v>1184</v>
    <v>221.37</v>
    <v>90196740000</v>
    <v>THE PNC FINANCIAL SERVICES GROUP, INC.</v>
    <v>THE PNC FINANCIAL SERVICES GROUP, INC.</v>
    <v>222.88</v>
    <v>13.5036</v>
    <v>220.07</v>
    <v>224.37</v>
    <v>402000000</v>
    <v>PNC</v>
    <v>THE PNC FINANCIAL SERVICES GROUP, INC. (XNYS:PNC)</v>
    <v>1297309</v>
    <v>2584420</v>
    <v>1983</v>
  </rv>
  <rv s="2">
    <v>1185</v>
  </rv>
  <rv s="0">
    <v>https://www.bing.com/financeapi/forcetrigger?t=a22vzr&amp;q=XNYS%3aSHG&amp;form=skydnc</v>
    <v>Learn more on Bing</v>
  </rv>
  <rv s="1">
    <v>en-US</v>
    <v>a22vzr</v>
    <v>268435456</v>
    <v>1</v>
    <v>Powered by Refinitiv</v>
    <v>0</v>
    <v>SHINHAN FINANCIAL GROUP CO.,LTD (XNYS:SHG)</v>
    <v>2</v>
    <v>3</v>
    <v>Finance</v>
    <v>4</v>
    <v>73.400000000000006</v>
    <v>33.090000000000003</v>
    <v>0.97009999999999996</v>
    <v>1.8</v>
    <v>2.6737999999999998E-2</v>
    <v>USD</v>
    <v>Shinhan Financial Group Co Ltd is a Korea-based company principally engaged in the bank business. The Company operates its business through five segments. The Bank segment offers commercial bank services. The Credit Card segment provides credit card services. The Financial Investment segment involves in the trading and consignment trading of securities. The Life Insurance segment is engaged in the life insurance business. The Other segment is involved in the asset management, facilities rental and rental business, savings banks, financial information technology (IT) services, fund general office management, debts collection and credit investigation, private equities investment, real estate investment and operation.</v>
    <v>21689</v>
    <v>New York Stock Exchange</v>
    <v>XNYS</v>
    <v>XNYS</v>
    <v>20, Sejong-daero 9-gil, Jung-gu, SEOUL, SEOUL, 04513 KR</v>
    <v>69.849999999999994</v>
    <v>Banking Services</v>
    <v>Stock</v>
    <v>46129.795766006253</v>
    <v>1187</v>
    <v>68.16</v>
    <v>32808112128</v>
    <v>SHINHAN FINANCIAL GROUP CO.,LTD</v>
    <v>SHINHAN FINANCIAL GROUP CO.,LTD</v>
    <v>68.16</v>
    <v>10.180300000000001</v>
    <v>67.319999999999993</v>
    <v>69.12</v>
    <v>474654400</v>
    <v>SHG</v>
    <v>SHINHAN FINANCIAL GROUP CO.,LTD (XNYS:SHG)</v>
    <v>91267</v>
    <v>324167</v>
    <v>2001</v>
  </rv>
  <rv s="2">
    <v>1188</v>
  </rv>
  <rv s="0">
    <v>https://www.bing.com/financeapi/forcetrigger?t=bokgr7&amp;q=XNYS%3aWF&amp;form=skydnc</v>
    <v>Learn more on Bing</v>
  </rv>
  <rv s="1">
    <v>en-US</v>
    <v>bokgr7</v>
    <v>268435456</v>
    <v>1</v>
    <v>Powered by Refinitiv</v>
    <v>0</v>
    <v>Woori Financial Group Inc. (XNYS:WF)</v>
    <v>2</v>
    <v>3</v>
    <v>Finance</v>
    <v>4</v>
    <v>84.71</v>
    <v>34.333100000000002</v>
    <v>1.1494</v>
    <v>2.27</v>
    <v>3.1406000000000003E-2</v>
    <v>USD</v>
    <v>Woori Financial Group Inc is a holding company primarily engaged in the banking operation business. The Company operates banking, insurance, credit-specialized financial services, financial investment, savings bank operations and other business. The Banking segment offers banking business such as lending and deposit taking. The Insurance segment operates life insurance business. The Credit-Specialized Financial Service segment provides credit cards, cash advances, card loans, automobile finance, corporate finance and retail finance services. The Financial Investment segment is engaged in the trading, brokerage and underwriting of securities, real estate trust services, asset management services, as well as non-performing loan investment and management. The Savings Bank segment offers lending and deposit taking services. The Other Business segment operates debt collection, fund services, information technology services, as well as management research and consulting activities.</v>
    <v>13434</v>
    <v>New York Stock Exchange</v>
    <v>XNYS</v>
    <v>XNYS</v>
    <v>20/21F, Woori Bank Head Office, 51, Sogong-ro, Jung-gu, SEOUL, SEOUL, 04632 KR</v>
    <v>75.61</v>
    <v>Banking Services</v>
    <v>Stock</v>
    <v>46129.795098750001</v>
    <v>1190</v>
    <v>73.965000000000003</v>
    <v>18241796055</v>
    <v>Woori Financial Group Inc.</v>
    <v>Woori Financial Group Inc.</v>
    <v>74.28</v>
    <v>8.8272999999999993</v>
    <v>72.28</v>
    <v>74.55</v>
    <v>244692100</v>
    <v>WF</v>
    <v>Woori Financial Group Inc. (XNYS:WF)</v>
    <v>100827</v>
    <v>134634</v>
    <v>2019</v>
  </rv>
  <rv s="2">
    <v>1191</v>
  </rv>
  <rv s="0">
    <v>https://www.bing.com/financeapi/forcetrigger?t=a25tgh&amp;q=XNYS%3aWFC&amp;form=skydnc</v>
    <v>Learn more on Bing</v>
  </rv>
  <rv s="1">
    <v>en-US</v>
    <v>a25tgh</v>
    <v>268435456</v>
    <v>1</v>
    <v>Powered by Refinitiv</v>
    <v>0</v>
    <v>WELLS FARGO &amp; COMPANY (XNYS:WFC)</v>
    <v>2</v>
    <v>3</v>
    <v>Finance</v>
    <v>4</v>
    <v>97.76</v>
    <v>63.4</v>
    <v>0.98260000000000003</v>
    <v>-0.105</v>
    <v>-1.2920000000000002E-3</v>
    <v>USD</v>
    <v>Wells Fargo &amp; Company is a financial services company. The Company provides a diversified set of banking, investment and mortgage products and services, as well as consumer and commercial finance, to individuals, businesses and institutions. The Company operates through four segments: Consumer Banking and Lending, Commercial Banking, Corporate and Investment Banking, and Wealth &amp; Investment Management. The Company provides consumer financial products and services, including checking and savings accounts, credit and debit cards, and auto, residential mortgage, and small business lending. In addition, the Company offers financial planning, private banking, investment management, and fiduciary services. It also provides financial solutions to businesses through products and services including traditional commercial loans and lines of credit, letters of credit, asset-based lending and leasing, trade financing, treasury management, and investment banking services.</v>
    <v>200999</v>
    <v>New York Stock Exchange</v>
    <v>XNYS</v>
    <v>XNYS</v>
    <v>420 Montgomery Street, SAN FRANCISCO, CA, 94104 US</v>
    <v>82.6</v>
    <v>Banking Services</v>
    <v>Stock</v>
    <v>46129.796637117972</v>
    <v>1193</v>
    <v>81.03</v>
    <v>248652623500</v>
    <v>WELLS FARGO &amp; COMPANY</v>
    <v>WELLS FARGO &amp; COMPANY</v>
    <v>82.04</v>
    <v>12.9434</v>
    <v>81.25</v>
    <v>81.144999999999996</v>
    <v>3064300000</v>
    <v>WFC</v>
    <v>WELLS FARGO &amp; COMPANY (XNYS:WFC)</v>
    <v>15143541</v>
    <v>17465782</v>
    <v>1929</v>
  </rv>
  <rv s="2">
    <v>1194</v>
  </rv>
  <rv s="0">
    <v>https://www.bing.com/financeapi/forcetrigger?t=a1q4a2&amp;q=XNYS%3aCOHN&amp;form=skydnc</v>
    <v>Learn more on Bing</v>
  </rv>
  <rv s="1">
    <v>en-US</v>
    <v>a1q4a2</v>
    <v>268435456</v>
    <v>1</v>
    <v>Powered by Refinitiv</v>
    <v>0</v>
    <v>COHEN &amp; COMPANY INC. (XNYS:COHN)</v>
    <v>2</v>
    <v>3</v>
    <v>Finance</v>
    <v>4</v>
    <v>29.3371</v>
    <v>5.8583999999999996</v>
    <v>1.2419</v>
    <v>-0.35499999999999998</v>
    <v>-1.5295000000000001E-2</v>
    <v>USD</v>
    <v>Cohen &amp; Company Inc. is a financial services company specializing in a range of capital markets and asset management services. The Company’s segments include Capital Markets, Asset Management, and Principal Investing. The Capital Markets business segment consists of fixed income sales, trading, and gestation repo financing, new issue placements in corporate and securitized products, underwriting, and advisory services, operating primarily through its subsidiaries, Cohen &amp; Company Securities, LLC in the United States and Cohen &amp; Company Financial (Europe) S.A. in Europe. The Asset Management segment manages assets through collateralized debt obligations, managed accounts, joint ventures, and investment funds. The Principal Investing segment comprises investments the Company holds related to its special purpose acquisition company (SPAC) franchise and other investments the Company has made for the purpose of earning an investment return.</v>
    <v>126</v>
    <v>New York Stock Exchange</v>
    <v>XNYS</v>
    <v>XNYS</v>
    <v>2929 Arch Street, Suite 1703, PHILADELPHIA, PA, 19104 US</v>
    <v>23.94</v>
    <v>Investment Banking &amp; Investment Services</v>
    <v>Stock</v>
    <v>46129.794547430465</v>
    <v>1196</v>
    <v>22.43</v>
    <v>55961838</v>
    <v>COHEN &amp; COMPANY INC.</v>
    <v>COHEN &amp; COMPANY INC.</v>
    <v>23.89</v>
    <v>9.6118000000000006</v>
    <v>23.21</v>
    <v>22.855</v>
    <v>2448560</v>
    <v>COHN</v>
    <v>COHEN &amp; COMPANY INC. (XNYS:COHN)</v>
    <v>36714</v>
    <v>21807</v>
    <v>2003</v>
  </rv>
  <rv s="2">
    <v>1197</v>
  </rv>
  <rv s="0">
    <v>https://www.bing.com/financeapi/forcetrigger?t=a27nrw&amp;q=XNAS%3aALRS&amp;form=skydnc</v>
    <v>Learn more on Bing</v>
  </rv>
  <rv s="1">
    <v>en-US</v>
    <v>a27nrw</v>
    <v>268435456</v>
    <v>1</v>
    <v>Powered by Refinitiv</v>
    <v>0</v>
    <v>ALERUS FINANCIAL CORPORATION (XNAS:ALRS)</v>
    <v>2</v>
    <v>3</v>
    <v>Finance</v>
    <v>4</v>
    <v>26.32</v>
    <v>16.61</v>
    <v>0.63390000000000002</v>
    <v>0.62</v>
    <v>2.4740999999999999E-2</v>
    <v>USD</v>
    <v>Alerus Financial Corporation is a diversified financial services company. Through the Company’s subsidiary, Alerus Financial, National Association (the Bank), the Company provides financial solutions to businesses and consumers through three distinct business segments: banking, retirement and benefit services, and wealth. Its commercial lending products include commercial loans, business term loans and lines of credit for small and midsize businesses. Its consumer lending products include residential first mortgage loans. It offers deposit products and services, including demand deposits, interest-bearing transaction accounts, money market accounts, time and savings deposits, and certificates of deposit. It also offers a range of treasury management products, including electronic receivables management, remote deposit capture, cash vault services, merchant services, and other cash management services. Its wealth division provides fiduciary services to consumer and commercial clients.</v>
    <v>821</v>
    <v>Nasdaq Stock Market</v>
    <v>XNAS</v>
    <v>XNAS</v>
    <v>401 Demers Avenue, GRAND FORKS, ND, 58201 US</v>
    <v>26.08</v>
    <v>Banking Services</v>
    <v>Stock</v>
    <v>46129.79603530078</v>
    <v>1199</v>
    <v>25.17</v>
    <v>656386706</v>
    <v>ALERUS FINANCIAL CORPORATION</v>
    <v>ALERUS FINANCIAL CORPORATION</v>
    <v>25.36</v>
    <v>38.645600000000002</v>
    <v>25.06</v>
    <v>25.68</v>
    <v>25560230</v>
    <v>ALRS</v>
    <v>ALERUS FINANCIAL CORPORATION (XNAS:ALRS)</v>
    <v>115374</v>
    <v>149572</v>
    <v>2000</v>
  </rv>
  <rv s="2">
    <v>1200</v>
  </rv>
  <rv s="0">
    <v>https://www.bing.com/financeapi/forcetrigger?t=a1nlzr&amp;q=XNYS%3aAPO&amp;form=skydnc</v>
    <v>Learn more on Bing</v>
  </rv>
  <rv s="1">
    <v>en-US</v>
    <v>a1nlzr</v>
    <v>268435456</v>
    <v>1</v>
    <v>Powered by Refinitiv</v>
    <v>0</v>
    <v>APOLLO GLOBAL MANAGEMENT, INC. (XNYS:APO)</v>
    <v>2</v>
    <v>3</v>
    <v>Finance</v>
    <v>4</v>
    <v>157.28</v>
    <v>99.56</v>
    <v>1.5016</v>
    <v>3.01</v>
    <v>2.4915E-2</v>
    <v>USD</v>
    <v>Apollo Global Management, Inc. is a global alternative asset manager and a retirement services provider. It operates through three segments: Asset Management, Retirement Services and Principal Investing. The Asset Management segment focuses on three investing strategies: yield, hybrid, and equity. These strategies reflect the range of investment capabilities across its platform based on relative risk and return. The Retirement Services business is conducted by Athene Holding Ltd (Athene), a financial services company that specializes in issuing, reinsuring, and acquiring retirement savings products designed for the increasing number of individuals and institutions seeking to fund retirement needs. Athene product lines include annuities and funding agreements. The Principal Investing segment includes realized performance fee income, realized investment income from its balance sheet investments, and certain allocable expenses related to corporate functions supporting the entire company.</v>
    <v>6140</v>
    <v>New York Stock Exchange</v>
    <v>XNYS</v>
    <v>XNYS</v>
    <v>9 West 57Th Street, 42Nd Floor, NEW YORK, NY, 10019 US</v>
    <v>126.575</v>
    <v>Collective Investments</v>
    <v>Stock</v>
    <v>46129.795819767969</v>
    <v>1202</v>
    <v>121.12009999999999</v>
    <v>71598580686</v>
    <v>APOLLO GLOBAL MANAGEMENT, INC.</v>
    <v>APOLLO GLOBAL MANAGEMENT, INC.</v>
    <v>121.35</v>
    <v>22.4194</v>
    <v>120.81</v>
    <v>123.82</v>
    <v>578247300</v>
    <v>APO</v>
    <v>APOLLO GLOBAL MANAGEMENT, INC. (XNYS:APO)</v>
    <v>3910195</v>
    <v>5540233</v>
    <v>2021</v>
  </rv>
  <rv s="2">
    <v>1203</v>
  </rv>
  <rv s="3">
    <v>en-US</v>
    <v>c7d2gh</v>
    <v>268435456</v>
    <v>1</v>
    <v>Powered by Refinitiv</v>
    <v>6</v>
    <v>COREBRIDGE FINANCIAL, INC. (XNYS:CRBG)</v>
    <v>7</v>
    <v>3</v>
    <v>Finance</v>
    <v>4</v>
    <v>36.57</v>
    <v>22.19</v>
    <v>1.1907000000000001</v>
    <v>0.105</v>
    <v>3.9139999999999999E-3</v>
    <v>USD</v>
    <v>Corebridge Financial, Inc. is a provider of retirement solutions and insurance products in the United States. The Company partners with financial professionals and institutions to help individuals plan, save for and achieve secure financial futures. Its Individual Retirement segment consists of fixed annuities, fixed index annuities, registered index-linked annuities and variable annuities. Its Group Retirement segment consists of recordkeeping, plan administrative and compliance services, financial planning and advisory solutions offered in-plan, along with proprietary and limited non-proprietary annuities, advisory and brokerage products offered out-of-plan. Its Life Insurance segment consists of term and universal life insurance products in the United States. Its Institutional Markets segment consists of stable value wrap (SVW) products, structured settlement and pension risk transfer (PRT) annuities, guaranteed investment contracts (GICs) and corporate markets products.</v>
    <v>4800</v>
    <v>New York Stock Exchange</v>
    <v>XNYS</v>
    <v>XNYS</v>
    <v>2919 Allen Parkway, Woodson Tower, HOUSTON, TX, 77019 US</v>
    <v>27.82</v>
    <v>Insurance</v>
    <v>Stock</v>
    <v>46129.796360728906</v>
    <v>26.78</v>
    <v>12301949825</v>
    <v>COREBRIDGE FINANCIAL, INC.</v>
    <v>COREBRIDGE FINANCIAL, INC.</v>
    <v>27.02</v>
    <v>0</v>
    <v>26.83</v>
    <v>26.934999999999999</v>
    <v>456727300</v>
    <v>CRBG</v>
    <v>COREBRIDGE FINANCIAL, INC. (XNYS:CRBG)</v>
    <v>2079589</v>
    <v>5305338</v>
    <v>1998</v>
  </rv>
  <rv s="2">
    <v>1205</v>
  </rv>
  <rv s="0">
    <v>https://www.bing.com/financeapi/forcetrigger?t=azwvar&amp;q=XNYS%3aEQH&amp;form=skydnc</v>
    <v>Learn more on Bing</v>
  </rv>
  <rv s="1">
    <v>en-US</v>
    <v>azwvar</v>
    <v>268435456</v>
    <v>1</v>
    <v>Powered by Refinitiv</v>
    <v>0</v>
    <v>EQUITABLE HOLDINGS, INC. (XNYS:EQH)</v>
    <v>2</v>
    <v>3</v>
    <v>Finance</v>
    <v>4</v>
    <v>56.61</v>
    <v>35.195</v>
    <v>1.1377999999999999</v>
    <v>0.02</v>
    <v>4.7640000000000003E-4</v>
    <v>USD</v>
    <v>Equitable Holdings, Inc. is a financial services holding company, which consists of complementary businesses, such as Equitable, AllianceBernstein and Equitable Advisors. Its segments include Retirement, Asset Management, and Wealth Management. Retirement segment provides retirement solutions to individual and institutional clients, including individual and group annuities, retirement savings plans, and institutional savings products. Asset Management segment provides diversified investment management and related services globally to a range of clients through three main client channels: Institutional, Retail and Private Wealth. Wealth Management segment offers discretionary and non-discretionary investment advisory accounts, financial planning and advice, life insurance, and annuity products. Equitable provides retirement and protection strategies to individuals, families and businesses. AllianceBernstein is an investment management firm that offers diversified investment services.</v>
    <v>8000</v>
    <v>New York Stock Exchange</v>
    <v>XNYS</v>
    <v>XNYS</v>
    <v>1345 AVENUE OF THE AMERICAS, NEW YORK, NY, 10105 US</v>
    <v>43.55</v>
    <v>Investment Banking &amp; Investment Services</v>
    <v>Stock</v>
    <v>46129.796619073437</v>
    <v>1207</v>
    <v>41.98</v>
    <v>11818350600</v>
    <v>EQUITABLE HOLDINGS, INC.</v>
    <v>EQUITABLE HOLDINGS, INC.</v>
    <v>42.49</v>
    <v>0</v>
    <v>41.98</v>
    <v>42</v>
    <v>281389300</v>
    <v>EQH</v>
    <v>EQUITABLE HOLDINGS, INC. (XNYS:EQH)</v>
    <v>1843576</v>
    <v>4555943</v>
    <v>2003</v>
  </rv>
  <rv s="2">
    <v>1208</v>
  </rv>
  <rv s="0">
    <v>https://www.bing.com/financeapi/forcetrigger?t=a1vy6h&amp;q=XNYS%3aIX&amp;form=skydnc</v>
    <v>Learn more on Bing</v>
  </rv>
  <rv s="10">
    <v>en-US</v>
    <v>a1vy6h</v>
    <v>268435456</v>
    <v>1</v>
    <v>Powered by Refinitiv</v>
    <v>21</v>
    <v>ORIX CORPORATION (XNYS:IX)</v>
    <v>2</v>
    <v>22</v>
    <v>Finance</v>
    <v>4</v>
    <v>37.04</v>
    <v>19.32</v>
    <v>0.83889999999999998</v>
    <v>0.51</v>
    <v>1.6067999999999999E-2</v>
    <v>USD</v>
    <v>ORIX Corp is a Japan-based diversified financial services company. It has ten business segments. Corporate Sales and Maintenance Lease segment is engaged in finance and commission business, and leasing and rental of automobiles and others. Real Estate segment is engaged in development, lease, management, facility operation of real estate. Business Investment and Concession segment is engaged in corporate investment and concession. Environmental Energy segment is engaged in renewable energy, solar panel sales and others. Insurance segment is engaged in life insurance business. Banking and Credit segment is engaged in banking and consumer loan business. Transportation Equipment segment is engaged in aircraft investment and management, and ship-related investment and loan. ORIX USA segment is engaged in finance, investment and asset management. ORIX Europe segment is engaged in asset management of global stocks and bonds. Asia and Australia segment is engaged in financing and investment.</v>
    <v>33982</v>
    <v>New York Stock Exchange</v>
    <v>XNYS</v>
    <v>XNYS</v>
    <v>World Trade Center Bldg., SOUTH TOWER, 2-4-1, Hamamatsu-cho, MINATO-KU, TOKYO-TO, 105-5135 JP</v>
    <v>32.532499999999999</v>
    <v>Banking Services</v>
    <v>Stock</v>
    <v>46129.796539501564</v>
    <v>1210</v>
    <v>31.94</v>
    <v>36252450750</v>
    <v>ORIX CORPORATION</v>
    <v>ORIX CORPORATION</v>
    <v>32.125</v>
    <v>12.1259</v>
    <v>31.74</v>
    <v>32.25</v>
    <v>1124107000</v>
    <v>IX</v>
    <v>ORIX CORPORATION (XNYS:IX)</v>
    <v>153486</v>
    <v>456303</v>
  </rv>
  <rv s="2">
    <v>1211</v>
  </rv>
  <rv s="0">
    <v>https://www.bing.com/financeapi/forcetrigger?t=c3aak2&amp;q=XNYS%3aJXN&amp;form=skydnc</v>
    <v>Learn more on Bing</v>
  </rv>
  <rv s="1">
    <v>en-US</v>
    <v>c3aak2</v>
    <v>268435456</v>
    <v>1</v>
    <v>Powered by Refinitiv</v>
    <v>0</v>
    <v>JACKSON FINANCIAL INC. (XNYS:JXN)</v>
    <v>2</v>
    <v>3</v>
    <v>Finance</v>
    <v>4</v>
    <v>123.61</v>
    <v>69.84</v>
    <v>1.3797999999999999</v>
    <v>3.35</v>
    <v>3.1567999999999999E-2</v>
    <v>USD</v>
    <v>Jackson Financial Inc. is a financial services company, which helps to clarify the complexity of retirement planning for financial professionals and their clients. Its segments include Retail Annuities, Institutional Products, and Closed Life and Annuity Blocks. Its Retail Annuities segment offers a variety of retirement income and savings products through its diverse suite of products, consisting primarily of variable annuities, registered index-linked annuities (RILA), fixed index annuities, fixed annuities and payout annuities. The Institutional Products segment consists of traditional Guaranteed Investment Contracts, funding agreements and medium-term note funding agreements. The Closed Life and Annuity Blocks segment includes various protection products, primarily whole life, universal life, variable universal life, and term life insurance products, as well as fixed, fixed index and payout annuities. It offers a diverse suite of annuities to retail investors in the United States.</v>
    <v>3090</v>
    <v>New York Stock Exchange</v>
    <v>XNYS</v>
    <v>XNYS</v>
    <v>1 Corporate Way, LANSING, MI, 48951 US</v>
    <v>110.78</v>
    <v>Insurance</v>
    <v>Stock</v>
    <v>46129.796478900003</v>
    <v>1213</v>
    <v>107.185</v>
    <v>7705126957</v>
    <v>JACKSON FINANCIAL INC.</v>
    <v>JACKSON FINANCIAL INC.</v>
    <v>107.86499999999999</v>
    <v>0</v>
    <v>106.12</v>
    <v>109.47</v>
    <v>70385740</v>
    <v>JXN</v>
    <v>JACKSON FINANCIAL INC. (XNYS:JXN)</v>
    <v>308184</v>
    <v>599819</v>
    <v>2006</v>
  </rv>
  <rv s="2">
    <v>1214</v>
  </rv>
  <rv s="0">
    <v>https://www.bing.com/financeapi/forcetrigger?t=a1yg1h&amp;q=XNAS%3aNEWT&amp;form=skydnc</v>
    <v>Learn more on Bing</v>
  </rv>
  <rv s="1">
    <v>en-US</v>
    <v>a1yg1h</v>
    <v>268435456</v>
    <v>1</v>
    <v>Powered by Refinitiv</v>
    <v>0</v>
    <v>NewtekOne, Inc. (XNAS:NEWT)</v>
    <v>2</v>
    <v>3</v>
    <v>Finance</v>
    <v>4</v>
    <v>14.91</v>
    <v>9.5100999999999996</v>
    <v>1.3486</v>
    <v>0.46</v>
    <v>3.5965999999999998E-2</v>
    <v>USD</v>
    <v>NewtekOne, Inc. is a financial holding company, which, along with its bank and non-bank consolidated subsidiaries, provides a range of business and financial solutions under the Newtek brand to independent business owners. The Company’s segments include Banking, Alternative Lending, NSBF and Payments. Its business and financial solutions include Banking (Newtek Bank, N.A.), Business Lending, SBA Lending Solutions, Electronic Payment Processing, Accounts Receivable Financing and Inventory Financing, Insurance Solutions and Payroll and Benefits Solutions. In addition, the Company offers its clients the Technology Solutions (Cloud Computing, Data Backup, Storage and Retrieval, IT Consulting and Web Services) provided by Intelligent Protection Management Corp. (IPM.com). The Company’s lending solutions include term loans and revolving lines of credit. The Company’s insurance solutions include commercial insurance, personal insurance, employee benefits and life insurance.</v>
    <v>572</v>
    <v>Nasdaq Stock Market</v>
    <v>XNAS</v>
    <v>XNAS</v>
    <v>4800 T Rex Avenue, Suite 120, BOCA RATON, FL, 33431 US</v>
    <v>13.44</v>
    <v>Banking Services</v>
    <v>Stock</v>
    <v>46129.796034108593</v>
    <v>1216</v>
    <v>12.904999999999999</v>
    <v>382679742</v>
    <v>NewtekOne, Inc.</v>
    <v>NewtekOne, Inc.</v>
    <v>13</v>
    <v>6.056</v>
    <v>12.79</v>
    <v>13.25</v>
    <v>28881490</v>
    <v>NEWT</v>
    <v>NewtekOne, Inc. (XNAS:NEWT)</v>
    <v>148482</v>
    <v>243259</v>
    <v>2013</v>
  </rv>
  <rv s="2">
    <v>1217</v>
  </rv>
  <rv s="0">
    <v>https://www.bing.com/financeapi/forcetrigger?t=a25i4c&amp;q=XNYS%3aVOYA&amp;form=skydnc</v>
    <v>Learn more on Bing</v>
  </rv>
  <rv s="1">
    <v>en-US</v>
    <v>a25i4c</v>
    <v>268435456</v>
    <v>1</v>
    <v>Powered by Refinitiv</v>
    <v>0</v>
    <v>VOYA FINANCIAL, INC. (XNYS:VOYA)</v>
    <v>2</v>
    <v>3</v>
    <v>Finance</v>
    <v>4</v>
    <v>79.989999999999995</v>
    <v>54.48</v>
    <v>0.84570000000000001</v>
    <v>1.7</v>
    <v>2.3348000000000001E-2</v>
    <v>USD</v>
    <v>Voya Financial, Inc. is a provider of workplace benefits and savings solutions and technologies. The Retirement segment provides retirement plan solutions and administration technology and services to employers. Its products and services include full-service and recordkeeping-only defined contribution plan administration; stable value and fixed general account investment products; and services to promote the financial well-being and retirement security of employees. The Employee Benefits segment provides workplace employee benefits including group life insurance, disability insurance, leave management services, supplemental benefit insurance, financial wellness, and decision support products and services to mid-size and large corporate employers and professional associations. The Investment Management segment provides investment products and retirement solutions across a broad range of geographies, market sectors, investment styles and capitalization spectrums.</v>
    <v>11000</v>
    <v>New York Stock Exchange</v>
    <v>XNYS</v>
    <v>XNYS</v>
    <v>200 PARK AVENUE, NEW YORK, NY, 10166 US</v>
    <v>75</v>
    <v>Investment Banking &amp; Investment Services</v>
    <v>Stock</v>
    <v>46129.796030265628</v>
    <v>1219</v>
    <v>73.19</v>
    <v>6881920933</v>
    <v>VOYA FINANCIAL, INC.</v>
    <v>VOYA FINANCIAL, INC.</v>
    <v>73.63</v>
    <v>11.837300000000001</v>
    <v>72.81</v>
    <v>74.510000000000005</v>
    <v>92362380</v>
    <v>VOYA</v>
    <v>VOYA FINANCIAL, INC. (XNYS:VOYA)</v>
    <v>1115397</v>
    <v>1033040</v>
    <v>1999</v>
  </rv>
  <rv s="2">
    <v>1220</v>
  </rv>
  <rv s="0">
    <v>https://www.bing.com/financeapi/forcetrigger?t=az837w&amp;q=XNAS%3aLPRO&amp;form=skydnc</v>
    <v>Learn more on Bing</v>
  </rv>
  <rv s="1">
    <v>en-US</v>
    <v>az837w</v>
    <v>268435456</v>
    <v>1</v>
    <v>Powered by Refinitiv</v>
    <v>0</v>
    <v>OPEN LENDING CORPORATION (XNAS:LPRO)</v>
    <v>2</v>
    <v>3</v>
    <v>Finance</v>
    <v>4</v>
    <v>2.7</v>
    <v>0.81</v>
    <v>2.1520999999999999</v>
    <v>1.4999999999999999E-2</v>
    <v>8.8760000000000002E-3</v>
    <v>USD</v>
    <v>Open Lending Corporation provides loan analytics, risk-based pricing, risk modeling and default insurance to auto lenders throughout the United States, which enables each lending institution to book near-prime and non-prime automotive loans, coupled with real-time underwriting of loan default insurance, out of its existing business flow. The Company also operates as a third-party administrator that adjudicates insurance claims and premium adjustments on automotive loans. Its flagship product, Lenders Protection platform (LPP), is a cloud-based automotive lending enablement platform. The platform uses risk-based pricing models that enable automotive lenders to assess the credit risk of a potential borrower using data-driven analysis. The Company's proprietary risk models project loan performance, including expected losses and prepayments, in arriving at the optimal contract interest rate.</v>
    <v>164</v>
    <v>Nasdaq Stock Market</v>
    <v>XNAS</v>
    <v>XNAS</v>
    <v>1501 S. Mopac Expressway, Suite #450, AUSTIN, TX, 78746 US</v>
    <v>1.8</v>
    <v>Professional &amp; Commercial Services</v>
    <v>Stock</v>
    <v>46129.796348101561</v>
    <v>1222</v>
    <v>1.69</v>
    <v>200637921</v>
    <v>OPEN LENDING CORPORATION</v>
    <v>OPEN LENDING CORPORATION</v>
    <v>1.73</v>
    <v>0</v>
    <v>1.69</v>
    <v>1.7050000000000001</v>
    <v>117676200</v>
    <v>LPRO</v>
    <v>OPEN LENDING CORPORATION (XNAS:LPRO)</v>
    <v>322501</v>
    <v>677101</v>
    <v>2019</v>
  </rv>
  <rv s="2">
    <v>1223</v>
  </rv>
  <rv s="0">
    <v>http://zh.wikipedia.org/wiki/晨星公司</v>
    <v>Wikipedia</v>
  </rv>
  <rv s="6">
    <v>204</v>
    <v>1225</v>
  </rv>
  <rv s="7">
    <v>17</v>
    <v>https://www.bing.com/th?id=AMMS_7ac8a180b62107489b0cc8a3572f0811&amp;qlt=95</v>
    <v>1226</v>
    <v>0</v>
    <v>https://www.bing.com/images/search?form=xlimg&amp;q=morningstar%2c+inc.</v>
    <v>Image of MORNINGSTAR, INC.</v>
  </rv>
  <rv s="0">
    <v>https://www.bing.com/financeapi/forcetrigger?t=a1xuxm&amp;q=XNAS%3aMORN&amp;form=skydnc</v>
    <v>Learn more on Bing</v>
  </rv>
  <rv s="8">
    <v>en-US</v>
    <v>a1xuxm</v>
    <v>268435456</v>
    <v>1</v>
    <v>Powered by Refinitiv</v>
    <v>13</v>
    <v>MORNINGSTAR, INC. (XNAS:MORN)</v>
    <v>15</v>
    <v>16</v>
    <v>Finance</v>
    <v>4</v>
    <v>316.70999999999998</v>
    <v>149.08000000000001</v>
    <v>1.0602</v>
    <v>2.5099999999999998</v>
    <v>1.3904000000000001E-2</v>
    <v>USD</v>
    <v>Morningstar, Inc. is a provider of independent investment insights in North America, Europe, Australia, and Asia. Its segments include Morningstar Data and Analytics, PitchBook, Morningstar Wealth, Morningstar Credit, and Morningstar Retirement. The Morningstar Data and Analytics segment provides investors comprehensive data, research and insights, and investment analysis to empower investment decision-making. The PitchBook segment provides investors with access to a broad collection of data and research covering the private capital markets. Morningstar Wealth segment brings together its model portfolios and wealth platform; practice and portfolio management software for registered investment advisers; data aggregation and enrichment capabilities; and others. Morningstar Credit segment provides investors with credit ratings, research, data, and credit analytics solutions. The Morningstar Retirement segment offers products designed to help individuals reach their retirement goals.</v>
    <v>10973</v>
    <v>Nasdaq Stock Market</v>
    <v>XNAS</v>
    <v>XNAS</v>
    <v>22 West Washington Street, CHICAGO, IL, 60602 US</v>
    <v>183.96</v>
    <v>1227</v>
    <v>Professional &amp; Commercial Services</v>
    <v>Stock</v>
    <v>46129.796328425778</v>
    <v>1228</v>
    <v>180</v>
    <v>7049843382</v>
    <v>MORNINGSTAR, INC.</v>
    <v>MORNINGSTAR, INC.</v>
    <v>181.23</v>
    <v>20.592199999999998</v>
    <v>180.52</v>
    <v>183.03</v>
    <v>38517420</v>
    <v>MORN</v>
    <v>MORNINGSTAR, INC. (XNAS:MORN)</v>
    <v>173161</v>
    <v>498038</v>
    <v>1984</v>
  </rv>
  <rv s="2">
    <v>1229</v>
  </rv>
  <rv s="0">
    <v>https://www.bing.com/financeapi/forcetrigger?t=a256oc&amp;q=XNAS%3aVALU&amp;form=skydnc</v>
    <v>Learn more on Bing</v>
  </rv>
  <rv s="1">
    <v>en-US</v>
    <v>a256oc</v>
    <v>268435456</v>
    <v>1</v>
    <v>Powered by Refinitiv</v>
    <v>0</v>
    <v>VALUE LINE, INC. (XNAS:VALU)</v>
    <v>2</v>
    <v>3</v>
    <v>Finance</v>
    <v>4</v>
    <v>41.65</v>
    <v>33.51</v>
    <v>1.1647000000000001</v>
    <v>-0.76</v>
    <v>-2.1176E-2</v>
    <v>USD</v>
    <v>Value Line, Inc. is engaged in producing investment periodicals and their underlying research and making available Value Line copyrights, Value Line trademarks and Value Line Proprietary Ranks and other information, to third parties under written agreements for use in third-party managed and marketed investment products and for other purposes. The Company markets under brands including Value Line, the Value Line logo, The Value Line Investment Survey, Smart Research, Smarter Investing and The Most Trusted Name in Investment Research. The Value Line Research Center allows subscribers to access most of the Company’s research and publications at a packaged price via the Internet. The Company offers digital versions of most of its products through the Company's Website, www.valueline.com. Its periodicals and related publications and services are marketed to individual and professional investors, as well as to institutions including municipal and university libraries and investment firms.</v>
    <v>117</v>
    <v>Nasdaq Stock Market</v>
    <v>XNAS</v>
    <v>XNAS</v>
    <v>551 Fifth Ave., 3Rd Floor, NEW YORK, NY, 10176-0001 US</v>
    <v>36</v>
    <v>Professional &amp; Commercial Services</v>
    <v>Stock</v>
    <v>46129.793680856252</v>
    <v>1231</v>
    <v>35.130000000000003</v>
    <v>329773741</v>
    <v>VALUE LINE, INC.</v>
    <v>VALUE LINE, INC.</v>
    <v>36</v>
    <v>15.5566</v>
    <v>35.89</v>
    <v>35.130000000000003</v>
    <v>9387240</v>
    <v>VALU</v>
    <v>VALUE LINE, INC. (XNAS:VALU)</v>
    <v>593</v>
    <v>1889</v>
    <v>1982</v>
  </rv>
  <rv s="2">
    <v>1232</v>
  </rv>
  <rv s="0">
    <v>https://www.bing.com/financeapi/forcetrigger?t=a1pp5r&amp;q=XNYS%3aCI&amp;form=skydnc</v>
    <v>Learn more on Bing</v>
  </rv>
  <rv s="1">
    <v>en-US</v>
    <v>a1pp5r</v>
    <v>268435456</v>
    <v>1</v>
    <v>Powered by Refinitiv</v>
    <v>0</v>
    <v>THE CIGNA GROUP (XNYS:CI)</v>
    <v>2</v>
    <v>3</v>
    <v>Finance</v>
    <v>4</v>
    <v>350</v>
    <v>239.51</v>
    <v>0.27460000000000001</v>
    <v>2.08</v>
    <v>7.5260000000000006E-3</v>
    <v>USD</v>
    <v>The Cigna Group is a global health company. The Company has two growth platforms: Evernorth Health Services and Cigna Healthcare. Evernorth Health Services includes its Pharmacy Benefit Services and Specialty and Care Services operating segments, which provide independent and coordinated health solutions and capabilities to enable the healthcare system to work better and help people live richer, healthier lives. Cigna Healthcare includes the U.S. Healthcare and International Health operating segments, which provide comprehensive medical plan services and coordinated solutions to clients and customers. Its Other Operations include corporate-owned life insurance (COLI), the Company's run-off operations and other non-strategic businesses. Specialty and Care Services provides specialty drugs for the treatment of complex and rare diseases, specialty distribution of pharmaceuticals and medical supplies, and clinical programs to help its clients.</v>
    <v>67700</v>
    <v>New York Stock Exchange</v>
    <v>XNYS</v>
    <v>XNYS</v>
    <v>900 Cottage Grove Road, BLOOMFIELD, CT, 06002 US</v>
    <v>279.92989999999998</v>
    <v>Healthcare Providers &amp; Services</v>
    <v>Stock</v>
    <v>46129.796329131248</v>
    <v>1234</v>
    <v>274.81</v>
    <v>73416349760</v>
    <v>THE CIGNA GROUP</v>
    <v>THE CIGNA GROUP</v>
    <v>275.60000000000002</v>
    <v>12.5809</v>
    <v>276.37</v>
    <v>278.45</v>
    <v>263660800</v>
    <v>CI</v>
    <v>THE CIGNA GROUP (XNYS:CI)</v>
    <v>970892</v>
    <v>1577771</v>
    <v>2018</v>
  </rv>
  <rv s="2">
    <v>1235</v>
  </rv>
  <rv s="0">
    <v>https://www.bing.com/financeapi/forcetrigger?t=a1qd9c&amp;q=XNAS%3aCRVL&amp;form=skydnc</v>
    <v>Learn more on Bing</v>
  </rv>
  <rv s="1">
    <v>en-US</v>
    <v>a1qd9c</v>
    <v>268435456</v>
    <v>1</v>
    <v>Powered by Refinitiv</v>
    <v>0</v>
    <v>CORVEL CORPORATION (XNAS:CRVL)</v>
    <v>2</v>
    <v>3</v>
    <v>Finance</v>
    <v>4</v>
    <v>118.16500000000001</v>
    <v>44.83</v>
    <v>0.99019999999999997</v>
    <v>-0.255</v>
    <v>-4.5209999999999998E-3</v>
    <v>USD</v>
    <v>CorVel Corporation applies technology, including artificial intelligence, machine learning and natural language processing, to enhance the management of episodes of care and the related health-care costs. The Company partners with employers, third-party administrators, insurance companies and government agencies to assist its customers in managing the medical costs of workers compensation, group health and auto insurance, and in monitoring the quality of care provided to claimants. Its services include claims management, bill review, preferred provider networks, utilization management, case management, pharmacy services, directed care and Medicare services. It delivers its solutions in three ways - as a fully integrated claims-management program, as discrete standalone services, or as targeted add-ons that enhance an existing client workflow. Integrated, end-to-end bundled programs are designed primarily for buyers such as self-insured employers who want a single, turnkey partner.</v>
    <v>5075</v>
    <v>Nasdaq Stock Market</v>
    <v>XNAS</v>
    <v>XNAS</v>
    <v>5128 Apache Plume Road, Suite 400, FORT WORTH, TX, 76109 US</v>
    <v>56.99</v>
    <v>Healthcare Providers &amp; Services</v>
    <v>Stock</v>
    <v>46129.79628835625</v>
    <v>1237</v>
    <v>56.14</v>
    <v>2871953743</v>
    <v>CORVEL CORPORATION</v>
    <v>CORVEL CORPORATION</v>
    <v>56.86</v>
    <v>27.507200000000001</v>
    <v>56.4</v>
    <v>56.145000000000003</v>
    <v>51152440</v>
    <v>CRVL</v>
    <v>CORVEL CORPORATION (XNAS:CRVL)</v>
    <v>68603</v>
    <v>248475</v>
    <v>1991</v>
  </rv>
  <rv s="2">
    <v>1238</v>
  </rv>
  <rv s="0">
    <v>https://www.bing.com/financeapi/forcetrigger?t=a1n7pr&amp;q=XNYS%3aAJG&amp;form=skydnc</v>
    <v>Learn more on Bing</v>
  </rv>
  <rv s="1">
    <v>en-US</v>
    <v>a1n7pr</v>
    <v>268435456</v>
    <v>1</v>
    <v>Powered by Refinitiv</v>
    <v>0</v>
    <v>ARTHUR J. GALLAGHER &amp; CO. (XNYS:AJG)</v>
    <v>2</v>
    <v>3</v>
    <v>Finance</v>
    <v>4</v>
    <v>351.22500000000002</v>
    <v>195</v>
    <v>0.625</v>
    <v>-3.15</v>
    <v>-1.4057E-2</v>
    <v>USD</v>
    <v>Arthur J. Gallagher &amp; Co. is a global insurance brokerage, risk management and consulting services company. The Company’s segments include brokerage, risk management and corporate. The brokerage segment operations provide brokerage and consulting services to entities of all types, including commercial, nonprofit, public sector entities, insurance companies and insurance capital providers, and to a lesser extent, individuals, in the areas of insurance and reinsurance placements, risk of loss management, and management of employer- sponsored benefit programs. The risk management segment operations provide contract claim settlement, claim administration, loss control services and risk management consulting for commercial, non-profit, captive and public sector entities, and various other organizations that choose to self-insure property/casualty coverage or choose to use a third party claims management organization rather than the claim services provided by an underwriting enterprise.</v>
    <v>72000</v>
    <v>New York Stock Exchange</v>
    <v>XNYS</v>
    <v>XNYS</v>
    <v>2850 Golf Road, ROLLING MEADOWS, IL, 60008-4050 US</v>
    <v>224.9699</v>
    <v>Insurance</v>
    <v>Stock</v>
    <v>46129.796475844531</v>
    <v>1240</v>
    <v>220.7201</v>
    <v>56754287933</v>
    <v>ARTHUR J. GALLAGHER &amp; CO.</v>
    <v>ARTHUR J. GALLAGHER &amp; CO.</v>
    <v>224.19</v>
    <v>38.383200000000002</v>
    <v>224.08</v>
    <v>220.93</v>
    <v>256888100</v>
    <v>AJG</v>
    <v>ARTHUR J. GALLAGHER &amp; CO. (XNYS:AJG)</v>
    <v>1131164</v>
    <v>2175183</v>
    <v>1972</v>
  </rv>
  <rv s="2">
    <v>1241</v>
  </rv>
  <rv s="0">
    <v>http://commons.wikimedia.org/wiki/File:2006-06-07_840x1500_chicago_aon_building.jpg</v>
    <v>J. Crocker</v>
  </rv>
  <rv s="0">
    <v>http://es.wikipedia.org/wiki/Aon</v>
    <v>Wikipedia</v>
  </rv>
  <rv s="6">
    <v>1243</v>
    <v>1244</v>
  </rv>
  <rv s="7">
    <v>17</v>
    <v>https://www.bing.com/th?id=AMMS_7617e91f3c55e615e2b5e1f75761cfe5&amp;qlt=95</v>
    <v>1245</v>
    <v>0</v>
    <v>https://www.bing.com/images/search?form=xlimg&amp;q=aon+company</v>
    <v>Image of AON PUBLIC LIMITED COMPANY</v>
  </rv>
  <rv s="0">
    <v>https://www.bing.com/financeapi/forcetrigger?t=a1nkgh&amp;q=XNYS%3aAON&amp;form=skydnc</v>
    <v>Learn more on Bing</v>
  </rv>
  <rv s="8">
    <v>en-US</v>
    <v>a1nkgh</v>
    <v>268435456</v>
    <v>1</v>
    <v>Powered by Refinitiv</v>
    <v>13</v>
    <v>AON PUBLIC LIMITED COMPANY (XNYS:AON)</v>
    <v>15</v>
    <v>16</v>
    <v>Finance</v>
    <v>4</v>
    <v>381</v>
    <v>304.58999999999997</v>
    <v>0.79179999999999995</v>
    <v>-2.79</v>
    <v>-8.3199999999999993E-3</v>
    <v>USD</v>
    <v>Aon PLC is a global professional services company. The Company’s segments include Risk Capital and Human Capital. The Risk Capital segment supports clients through its Commercial Risk and Reinsurance solution lines. Commercial Risk includes insurance and specialty brokerage, global risk consulting, captives’ management, and Affinity programs. Reinsurance includes treaty reinsurance, facultative reinsurance, strategy and technology Group, and capital markets. The Human Capital segment supports clients through its Health solution. Health includes consulting and brokerage, consumer benefits solutions, and talent advisory services. It also provides retirement consulting. Treaty reinsurance addresses underwriting and capital objectives on a portfolio level, allowing its clients to manage the combination of premium growth, return on capital, and rating agency interests on an integrated basis.</v>
    <v>60000</v>
    <v>New York Stock Exchange</v>
    <v>XNYS</v>
    <v>XNYS</v>
    <v>METROPOLITAN BUILDING JAMES JOYCE STREET, DUBLIN 1, DUBLIN, D01 K0Y8 IE</v>
    <v>336.35480000000001</v>
    <v>1246</v>
    <v>Insurance</v>
    <v>Stock</v>
    <v>46129.796088298441</v>
    <v>1247</v>
    <v>332.47500000000002</v>
    <v>71250333975</v>
    <v>AON PUBLIC LIMITED COMPANY</v>
    <v>AON PUBLIC LIMITED COMPANY</v>
    <v>334.7</v>
    <v>19.531300000000002</v>
    <v>335.34</v>
    <v>332.55</v>
    <v>214254500</v>
    <v>AON</v>
    <v>AON PUBLIC LIMITED COMPANY (XNYS:AON)</v>
    <v>601314</v>
    <v>1350770</v>
    <v>2017</v>
  </rv>
  <rv s="2">
    <v>1248</v>
  </rv>
  <rv s="0">
    <v>https://www.bing.com/financeapi/forcetrigger?t=a1ou77&amp;q=XNYS%3aBRO&amp;form=skydnc</v>
    <v>Learn more on Bing</v>
  </rv>
  <rv s="1">
    <v>en-US</v>
    <v>a1ou77</v>
    <v>268435456</v>
    <v>1</v>
    <v>Powered by Refinitiv</v>
    <v>0</v>
    <v>BROWN &amp; BROWN, INC. (XNYS:BRO)</v>
    <v>2</v>
    <v>3</v>
    <v>Finance</v>
    <v>4</v>
    <v>119.06</v>
    <v>63.29</v>
    <v>0.77649999999999997</v>
    <v>-0.75</v>
    <v>-1.0898000000000001E-2</v>
    <v>USD</v>
    <v>Brown &amp; Brown, Inc. is a diversified insurance agency, wholesale brokerage, insurance programs and service organization that markets and sells insurance products and services, primarily in the property, casualty and employee benefits areas. The Retail segment provides a broad range of insurance products and services to commercial, public and quasi-public entities, and to professional and individual customers, as well as non-insurance warranty services and products through its automobile and recreational vehicle dealer services businesses. The Specialty Distribution segment consists of its programs, wholesale brokerage and specialty businesses. The specialty businesses offer solutions across affinity and administrative services, captives, reinsurance, travel/accident, warranty, and life and health. The wholesale brokerage businesses underwrite and place excess and surplus commercial and personal lines insurance. The programs businesses, which act as managing general underwriters.</v>
    <v>14531</v>
    <v>New York Stock Exchange</v>
    <v>XNYS</v>
    <v>XNYS</v>
    <v>1201 HAYS STREET, FL, 32301 US</v>
    <v>68.849999999999994</v>
    <v>Insurance</v>
    <v>Stock</v>
    <v>46129.79660329844</v>
    <v>1250</v>
    <v>68.03</v>
    <v>23113794743</v>
    <v>BROWN &amp; BROWN, INC.</v>
    <v>BROWN &amp; BROWN, INC.</v>
    <v>68.63</v>
    <v>20.1934</v>
    <v>68.819999999999993</v>
    <v>68.069999999999993</v>
    <v>339559200</v>
    <v>BRO</v>
    <v>BROWN &amp; BROWN, INC. (XNYS:BRO)</v>
    <v>1061695</v>
    <v>3273067</v>
    <v>1959</v>
  </rv>
  <rv s="2">
    <v>1251</v>
  </rv>
  <rv s="0">
    <v>https://www.bing.com/financeapi/forcetrigger?t=bv6of2&amp;q=XNAS%3aGOCO&amp;form=skydnc</v>
    <v>Learn more on Bing</v>
  </rv>
  <rv s="1">
    <v>en-US</v>
    <v>bv6of2</v>
    <v>268435456</v>
    <v>1</v>
    <v>Powered by Refinitiv</v>
    <v>0</v>
    <v>GOHEALTH, INC. (XNAS:GOCO)</v>
    <v>2</v>
    <v>3</v>
    <v>Finance</v>
    <v>4</v>
    <v>11.3622</v>
    <v>1</v>
    <v>1.4397</v>
    <v>-4.9500000000000002E-2</v>
    <v>-4.1250000000000002E-2</v>
    <v>USD</v>
    <v>GoHealth, Inc. is a medicare-focused digital health company that operates in a health insurance marketplace. The Company primarily offers Medicare plans, including Medicare Advantage, Medicare Supplement and prescription drug plans. Its technology platform leverages modern machine-learning algorithms, powered by insurance purchasing behavior, to reimagine the process of matching a health plan to a consumer’s specific needs. Its Medicare Advantage offerings include Special Needs Plans (SNPs). SNPs are special kinds of Medicare Advantage plans that have benefits covering special health care or financial needs. Its Marketplace technology features decision support tools and integrates with health plan partner enterprise systems, enabling agents to quickly select the right health insurance plan for each consumer based on their specific needs and enroll them in those plans. It offers Encompass Connect and Encompass Engage services to its health plan partners.</v>
    <v>850</v>
    <v>Nasdaq Stock Market</v>
    <v>XNAS</v>
    <v>XNAS</v>
    <v>222 W Merchandise Mart Plaza, Suite 1750, CHICAGO, IL, 60654 US</v>
    <v>1.25</v>
    <v>Insurance</v>
    <v>Stock</v>
    <v>46129.795214710153</v>
    <v>1253</v>
    <v>1.1399999999999999</v>
    <v>33187472</v>
    <v>GOHEALTH, INC.</v>
    <v>GOHEALTH, INC.</v>
    <v>1.24</v>
    <v>0</v>
    <v>1.2</v>
    <v>1.1505000000000001</v>
    <v>28846130</v>
    <v>GOCO</v>
    <v>GOHEALTH, INC. (XNAS:GOCO)</v>
    <v>24810</v>
    <v>80128</v>
    <v>2020</v>
  </rv>
  <rv s="2">
    <v>1254</v>
  </rv>
  <rv s="0">
    <v>https://www.bing.com/financeapi/forcetrigger?t=azqpdm&amp;q=XNAS%3aGSHD&amp;form=skydnc</v>
    <v>Learn more on Bing</v>
  </rv>
  <rv s="1">
    <v>en-US</v>
    <v>azqpdm</v>
    <v>268435456</v>
    <v>1</v>
    <v>Powered by Refinitiv</v>
    <v>0</v>
    <v>GOOSEHEAD INSURANCE, INC. (XNAS:GSHD)</v>
    <v>2</v>
    <v>3</v>
    <v>Finance</v>
    <v>4</v>
    <v>114.76</v>
    <v>39.64</v>
    <v>1.6518999999999999</v>
    <v>0.47</v>
    <v>1.0867E-2</v>
    <v>USD</v>
    <v>Goosehead Insurance, Inc. is an independent personal lines insurance agency. The Company is engaged in distributing personal line policies throughout the United States. It offers Digital Agent, an online quoting platform, that allows clients to shop for their home and auto insurance rates with top carriers. The Digital Agent combines millions of data points, which includes its quoting data over hundreds of thousands of transactions, to bring clients actual quotes specific to their needs. Clients can then bind these quotes through a short call with one of its local licensed agents with expertise in the client's specific market. It distributes insurance policies for a range of primarily personal lines of business, including homeowner’s insurance, automotive, dwelling property insurance, flood, wind and others, excess liability or umbrella insurance, specialty lines insurance (motorcycle, recreational vehicle, and other insurance), commercial lines insurance and life insurance.</v>
    <v>1600</v>
    <v>Nasdaq Stock Market</v>
    <v>XNAS</v>
    <v>XNAS</v>
    <v>1500 Solana Blvd, Building 4, Suite 4500, WESTLAKE, TX, 76262 US</v>
    <v>44.587200000000003</v>
    <v>Insurance</v>
    <v>Stock</v>
    <v>46129.796631851561</v>
    <v>1256</v>
    <v>43.56</v>
    <v>1556572341</v>
    <v>GOOSEHEAD INSURANCE, INC.</v>
    <v>GOOSEHEAD INSURANCE, INC.</v>
    <v>43.83</v>
    <v>41.769399999999997</v>
    <v>43.25</v>
    <v>43.72</v>
    <v>35603210</v>
    <v>GSHD</v>
    <v>GOOSEHEAD INSURANCE, INC. (XNAS:GSHD)</v>
    <v>197362</v>
    <v>459470</v>
    <v>2017</v>
  </rv>
  <rv s="2">
    <v>1257</v>
  </rv>
  <rv s="0">
    <v>https://www.bing.com/financeapi/forcetrigger?t=c2c1sm&amp;q=XNYS%3aHGTY&amp;form=skydnc</v>
    <v>Learn more on Bing</v>
  </rv>
  <rv s="1">
    <v>en-US</v>
    <v>c2c1sm</v>
    <v>268435456</v>
    <v>1</v>
    <v>Powered by Refinitiv</v>
    <v>0</v>
    <v>HAGERTY, INC. (XNYS:HGTY)</v>
    <v>2</v>
    <v>3</v>
    <v>Finance</v>
    <v>4</v>
    <v>14</v>
    <v>8.3699999999999992</v>
    <v>0.88870000000000005</v>
    <v>0.33</v>
    <v>3.1338999999999999E-2</v>
    <v>USD</v>
    <v>Hagerty, Inc. is an automotive enthusiast brand. The Company is a provider of specialty vehicle insurance, expert car valuation data and insights, live and digital car auction services, immersive events and automotive entertainment custom made for the Americans who self-describe as car enthusiasts. Through its insurance business, the Company acts as a Managing General Agent (MGA) by underwriting, selling, and servicing collector car and enthusiast vehicle insurance policies. In addition, the Company offers Hagerty Drivers Club (HDC) memberships, which are primarily bundled with its insurance policies and give subscribers access to an array of products and services, including emergency roadside assistance, Hagerty Drivers Club Magazine, automotive enthusiast events, its proprietary vehicle valuation tool, and special vehicle-related discounts. It provides insurance for approximately 2.6 million collector cars and enthusiast vehicles.</v>
    <v>1891</v>
    <v>New York Stock Exchange</v>
    <v>XNYS</v>
    <v>XNYS</v>
    <v>121 Drivers Edge, TRAVERSE CITY, MI, 49684 US</v>
    <v>10.99</v>
    <v>Insurance</v>
    <v>Stock</v>
    <v>46129.795908842185</v>
    <v>1259</v>
    <v>10.675000000000001</v>
    <v>3720839082</v>
    <v>HAGERTY, INC.</v>
    <v>HAGERTY, INC.</v>
    <v>10.71</v>
    <v>24.289899999999999</v>
    <v>10.53</v>
    <v>10.86</v>
    <v>342618700</v>
    <v>HGTY</v>
    <v>HAGERTY, INC. (XNYS:HGTY)</v>
    <v>69278</v>
    <v>192713</v>
    <v>2020</v>
  </rv>
  <rv s="2">
    <v>1260</v>
  </rv>
  <rv s="0">
    <v>https://www.bing.com/financeapi/forcetrigger?t=bxd7jc&amp;q=XNYS%3aHIPO&amp;form=skydnc</v>
    <v>Learn more on Bing</v>
  </rv>
  <rv s="1">
    <v>en-US</v>
    <v>bxd7jc</v>
    <v>268435456</v>
    <v>1</v>
    <v>Powered by Refinitiv</v>
    <v>0</v>
    <v>HIPPO HOLDINGS INC. (XNYS:HIPO)</v>
    <v>2</v>
    <v>3</v>
    <v>Finance</v>
    <v>4</v>
    <v>38.979999999999997</v>
    <v>19.920000000000002</v>
    <v>1.6180000000000001</v>
    <v>1.145</v>
    <v>4.1039000000000006E-2</v>
    <v>USD</v>
    <v>Hippo Holdings Inc. is a technology-native insurance holding company. The Company, through its subsidiaries, delivers a range of insurance products. Its business lines include Homeowners, Renters, Casualty, Commercial Multi-Peril (CMP), and Other. The Homeowners line of business is a combination of policies written by its owned program and policies written by third-party program partners. The Renters line is a short-tail personal lines coverage typically providing protection for personal property and contents of rented residences. The Casualty line consists of liability insurance products with short to medium tail loss characteristics. The Commercial Multi-Peril line includes commercial property and packaged property and liability coverage for small to mid-sized commercial insureds under a single policy. Its primary sub-lines include Specialty property programs, Niche personal or commercial products, and Runoff.</v>
    <v>540</v>
    <v>New York Stock Exchange</v>
    <v>XNYS</v>
    <v>XNYS</v>
    <v>One Almaden Blvd, Suite 400, SAN JOSE, CA, 95113 US</v>
    <v>29.44</v>
    <v>Insurance</v>
    <v>Stock</v>
    <v>46129.796325277341</v>
    <v>1262</v>
    <v>28.43</v>
    <v>754327114</v>
    <v>HIPPO HOLDINGS INC.</v>
    <v>HIPPO HOLDINGS INC.</v>
    <v>28.43</v>
    <v>13.5395</v>
    <v>27.9</v>
    <v>29.045000000000002</v>
    <v>25970980</v>
    <v>HIPO</v>
    <v>HIPPO HOLDINGS INC. (XNYS:HIPO)</v>
    <v>47191</v>
    <v>104788</v>
    <v>2021</v>
  </rv>
  <rv s="2">
    <v>1263</v>
  </rv>
  <rv s="0">
    <v>https://www.bing.com/financeapi/forcetrigger?t=c2kbim&amp;q=XNYS%3aRYAN&amp;form=skydnc</v>
    <v>Learn more on Bing</v>
  </rv>
  <rv s="1">
    <v>en-US</v>
    <v>c2kbim</v>
    <v>268435456</v>
    <v>1</v>
    <v>Powered by Refinitiv</v>
    <v>0</v>
    <v>RYAN SPECIALTY HOLDINGS, INC. (XNYS:RYAN)</v>
    <v>2</v>
    <v>3</v>
    <v>Finance</v>
    <v>4</v>
    <v>72.495000000000005</v>
    <v>31.5</v>
    <v>0.74019999999999997</v>
    <v>-4.0800000000000003E-2</v>
    <v>-1.0920000000000001E-3</v>
    <v>USD</v>
    <v>Ryan Specialty Holdings, Inc. is a service provider of specialty products and solutions for insurance brokers, agents, and carriers. It provides distribution, underwriting, product development, administration, and risk management services by acting as a wholesale broker and a managing underwriter with delegated authority from insurance carriers. For retail insurance brokers, it assists in the placement of complex or otherwise hard-to-place risks. For insurance carriers, it works with retail and wholesale insurance brokers to source, onboard, underwrite, and service these same risks. It Wholesale Brokerage Specialty operates under the brand RT Specialty along with others, such as RT ProExec and CERT. Its Binding Authority Specialty operates under the RT Specialty and RT Binding Authority brands. Its Underwriting Management Specialty operates under multiple brands, which are collectively referred to as Ryan Specialty Underwriting Managers. It also specializes in builder's risk insurance.</v>
    <v>6110</v>
    <v>New York Stock Exchange</v>
    <v>XNYS</v>
    <v>XNYS</v>
    <v>155 North Wacker Drive, Suite 4000, CHICAGO, IL, 60606 US</v>
    <v>38.03</v>
    <v>Insurance</v>
    <v>Stock</v>
    <v>46129.796204073435</v>
    <v>1265</v>
    <v>37.21</v>
    <v>9824283924</v>
    <v>RYAN SPECIALTY HOLDINGS, INC.</v>
    <v>RYAN SPECIALTY HOLDINGS, INC.</v>
    <v>37.520000000000003</v>
    <v>89.518500000000003</v>
    <v>37.369999999999997</v>
    <v>37.3292</v>
    <v>263179600</v>
    <v>RYAN</v>
    <v>RYAN SPECIALTY HOLDINGS, INC. (XNYS:RYAN)</v>
    <v>1036263</v>
    <v>1873075</v>
    <v>2021</v>
  </rv>
  <rv s="2">
    <v>1266</v>
  </rv>
  <rv s="0">
    <v>https://www.bing.com/financeapi/forcetrigger?t=a25xgh&amp;q=XNAS%3aWTW&amp;form=skydnc</v>
    <v>Learn more on Bing</v>
  </rv>
  <rv s="1">
    <v>en-US</v>
    <v>a25xgh</v>
    <v>268435456</v>
    <v>1</v>
    <v>Powered by Refinitiv</v>
    <v>0</v>
    <v>Willis Towers Watson Public Limited Company (XNAS:WTW)</v>
    <v>2</v>
    <v>3</v>
    <v>Finance</v>
    <v>4</v>
    <v>352.78500000000003</v>
    <v>273.58999999999997</v>
    <v>0.57579999999999998</v>
    <v>0.83499999999999996</v>
    <v>2.823E-3</v>
    <v>USD</v>
    <v>Willis Towers Watson Public Limited Company is a global advisory, brokering and solutions company that provides data-driven, insight-led solutions in the areas of people, risk and capital. The Company’s segments include Health, Wealth &amp; Career (HWC) and Risk &amp; Broking (R&amp;B). The HWC segment provides an array of advice, brokering, solutions and technology for employee benefit plans, institutional investors, compensation and career programs, and the employee experience overall. R&amp;B segment provides a range of risk advice, insurance brokerage and consulting services to clients globally, ranging from small businesses to multinational corporations. The segment comprises two primary businesses: its corporate risk and brokering and our insurance consulting and technology businesses. It also specializes in private equity secondaries investing, delivering innovative portfolio construction, risk management, and client solutions. It serves more than 140 countries and markets.</v>
    <v>47000</v>
    <v>Nasdaq Stock Market</v>
    <v>XNAS</v>
    <v>XNAS</v>
    <v>c/o Willis Group Limited, 51 Lime Street, LONDON, EC3M 7DQ GB</v>
    <v>297.43</v>
    <v>Insurance</v>
    <v>Stock</v>
    <v>46129.795762522655</v>
    <v>1268</v>
    <v>294.89</v>
    <v>27946762661</v>
    <v>Willis Towers Watson Public Limited Company</v>
    <v>Willis Towers Watson Public Limited Company</v>
    <v>295.69</v>
    <v>18.094799999999999</v>
    <v>295.83</v>
    <v>296.66500000000002</v>
    <v>94203100</v>
    <v>WTW</v>
    <v>Willis Towers Watson Public Limited Company (XNAS:WTW)</v>
    <v>287661</v>
    <v>551889</v>
    <v>2009</v>
  </rv>
  <rv s="2">
    <v>1269</v>
  </rv>
  <rv s="0">
    <v>https://www.bing.com/financeapi/forcetrigger?t=a1se77&amp;q=XNYS%3aEVR&amp;form=skydnc</v>
    <v>Learn more on Bing</v>
  </rv>
  <rv s="1">
    <v>en-US</v>
    <v>a1se77</v>
    <v>268435456</v>
    <v>1</v>
    <v>Powered by Refinitiv</v>
    <v>0</v>
    <v>EVERCORE INC. (XNYS:EVR)</v>
    <v>2</v>
    <v>3</v>
    <v>Finance</v>
    <v>4</v>
    <v>388.71</v>
    <v>170.405</v>
    <v>1.6019000000000001</v>
    <v>5.94</v>
    <v>1.6614E-2</v>
    <v>USD</v>
    <v>Evercore Inc. is an investment banking and investment management company. The Company's segment includes Investment Banking &amp; Equities and Investment Management. Investment Banking &amp; Equities includes the investment banking business through which it provides advice to clients on significant mergers, acquisitions, divestitures, shareholder activism, and other strategic corporate transactions, with a particular focus on advising multinational corporations and private equity firms on large, complex transactions. It also provides liability management and restructuring advice to companies in financial transition, as well as to creditors, shareholders, and potential acquirers. Investment Management includes the wealth management business, through which it provides investment advisory, wealth management and fiduciary services for high-net-worth individuals and associated entities, and the private equity business, which holds interests in private equity funds not managed by the Company.</v>
    <v>2570</v>
    <v>New York Stock Exchange</v>
    <v>XNYS</v>
    <v>XNYS</v>
    <v>55 E 52nd St Fl 38, NEW YORK, NY, 10055-0002 US</v>
    <v>372.04500000000002</v>
    <v>Investment Banking &amp; Investment Services</v>
    <v>Stock</v>
    <v>46129.796428946094</v>
    <v>1271</v>
    <v>363.31</v>
    <v>15246587271</v>
    <v>EVERCORE INC.</v>
    <v>EVERCORE INC.</v>
    <v>367.56</v>
    <v>25.945499999999999</v>
    <v>357.52</v>
    <v>363.46</v>
    <v>41948460</v>
    <v>EVR</v>
    <v>EVERCORE INC. (XNYS:EVR)</v>
    <v>289022</v>
    <v>655006</v>
    <v>2005</v>
  </rv>
  <rv s="2">
    <v>1272</v>
  </rv>
  <rv s="0">
    <v>https://www.bing.com/financeapi/forcetrigger?t=a1u7xm&amp;q=XNYS%3aGS&amp;form=skydnc</v>
    <v>Learn more on Bing</v>
  </rv>
  <rv s="1">
    <v>en-US</v>
    <v>a1u7xm</v>
    <v>268435456</v>
    <v>1</v>
    <v>Powered by Refinitiv</v>
    <v>0</v>
    <v>THE GOLDMAN SACHS GROUP, INC. (XNYS:GS)</v>
    <v>2</v>
    <v>3</v>
    <v>Finance</v>
    <v>4</v>
    <v>984.7</v>
    <v>494.68</v>
    <v>1.2875000000000001</v>
    <v>23.1</v>
    <v>2.5666999999999999E-2</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47000</v>
    <v>New York Stock Exchange</v>
    <v>XNYS</v>
    <v>XNYS</v>
    <v>200 West St, NEW YORK, NY, 10282 US</v>
    <v>928.99</v>
    <v>Investment Banking &amp; Investment Services</v>
    <v>Stock</v>
    <v>46129.796649617965</v>
    <v>1274</v>
    <v>912.21900000000005</v>
    <v>272308869090</v>
    <v>THE GOLDMAN SACHS GROUP, INC.</v>
    <v>THE GOLDMAN SACHS GROUP, INC.</v>
    <v>915.02</v>
    <v>17.994</v>
    <v>900</v>
    <v>923.1</v>
    <v>294993900</v>
    <v>GS</v>
    <v>THE GOLDMAN SACHS GROUP, INC. (XNYS:GS)</v>
    <v>1690584</v>
    <v>2194339</v>
    <v>1998</v>
  </rv>
  <rv s="2">
    <v>1275</v>
  </rv>
  <rv s="0">
    <v>https://www.bing.com/financeapi/forcetrigger?t=a1uq8m&amp;q=XNYS%3aHLI&amp;form=skydnc</v>
    <v>Learn more on Bing</v>
  </rv>
  <rv s="1">
    <v>en-US</v>
    <v>a1uq8m</v>
    <v>268435456</v>
    <v>1</v>
    <v>Powered by Refinitiv</v>
    <v>0</v>
    <v>HOULIHAN LOKEY, INC. (XNYS:HLI)</v>
    <v>2</v>
    <v>3</v>
    <v>Finance</v>
    <v>4</v>
    <v>211.7765</v>
    <v>134.41</v>
    <v>1.0409999999999999</v>
    <v>3.0350000000000001</v>
    <v>1.9113999999999999E-2</v>
    <v>USD</v>
    <v>Houlihan Lokey, Inc. is a global investment bank specializing in mergers and acquisitions, capital solutions, financial restructuring, and financial and valuation advisory. Its segments include Corporate Finance (CF), Financial Restructuring (FR), and Financial and Valuation Advisory (FVA). CF segment provides general financial advisory services and advice on mergers and acquisitions and capital solutions offerings. FR segment offers a range of advisory services to its clients, including: the structuring, negotiation, and confirmation of plans of reorganization; liability management transactions; corporate viability assessment, and procuring debtor-in-possession financing. FVA segment provides financial advisory and valuation services with respect to companies, debt and equity interests (including complex illiquid investments), and other types of assets and liabilities, and others. It also provides investment banking advice to clients in the insurance and wealth management sectors.</v>
    <v>2702</v>
    <v>New York Stock Exchange</v>
    <v>XNYS</v>
    <v>XNYS</v>
    <v>10250 Constellation Blvd. 5th Fl., LOS ANGELES, CA, 90067 US</v>
    <v>164.19</v>
    <v>Investment Banking &amp; Investment Services</v>
    <v>Stock</v>
    <v>46129.796424953121</v>
    <v>1277</v>
    <v>160.88999999999999</v>
    <v>11292308319</v>
    <v>HOULIHAN LOKEY, INC.</v>
    <v>HOULIHAN LOKEY, INC.</v>
    <v>161.12</v>
    <v>24.830400000000001</v>
    <v>158.78</v>
    <v>161.815</v>
    <v>69785300</v>
    <v>HLI</v>
    <v>HOULIHAN LOKEY, INC. (XNYS:HLI)</v>
    <v>301381</v>
    <v>666080</v>
    <v>2015</v>
  </rv>
  <rv s="2">
    <v>1278</v>
  </rv>
  <rv s="0">
    <v>https://www.bing.com/financeapi/forcetrigger?t=b13ok2&amp;q=XNYS%3aJEF&amp;form=skydnc</v>
    <v>Learn more on Bing</v>
  </rv>
  <rv s="1">
    <v>en-US</v>
    <v>b13ok2</v>
    <v>268435456</v>
    <v>1</v>
    <v>Powered by Refinitiv</v>
    <v>0</v>
    <v>JEFFERIES FINANCIAL GROUP INC. (XNYS:JEF)</v>
    <v>2</v>
    <v>3</v>
    <v>Finance</v>
    <v>4</v>
    <v>71.040000000000006</v>
    <v>35.53</v>
    <v>1.5261</v>
    <v>1.55</v>
    <v>3.329E-2</v>
    <v>USD</v>
    <v>Jefferies Financial Group Inc. is a global, full-service investment banking and capital markets company. The Company provides financial advisory, equity underwriting and debt underwriting services. Its business segments include Investment Banking and Capital Markets and Asset Management. The Investment Banking and Capital Markets segment includes its securities, commodities, futures, and foreign exchange capital markets activities and its investment banking business, which provides underwriting and financial advisory services to clients across various industry sectors in the Americas, Europe and the Middle East, and Asia-Pacific. The Asset Management segment provides alternative investment management services to investors in the United States and overseas and generates investment income from capital invested in and managed by the Company or its affiliated asset managers. It provides mergers and acquisition, debt advisory and restructuring and private capital advisory services.</v>
    <v>7596</v>
    <v>New York Stock Exchange</v>
    <v>XNYS</v>
    <v>XNYS</v>
    <v>520 Madison Avenue, NEW YORK, NY, 10022 US</v>
    <v>49.52</v>
    <v>Investment Banking &amp; Investment Services</v>
    <v>Stock</v>
    <v>46129.796583043753</v>
    <v>1280</v>
    <v>47.41</v>
    <v>9835237953</v>
    <v>JEFFERIES FINANCIAL GROUP INC.</v>
    <v>JEFFERIES FINANCIAL GROUP INC.</v>
    <v>47.43</v>
    <v>16.901499999999999</v>
    <v>46.56</v>
    <v>48.11</v>
    <v>204432300</v>
    <v>JEF</v>
    <v>JEFFERIES FINANCIAL GROUP INC. (XNYS:JEF)</v>
    <v>1852236</v>
    <v>2847009</v>
    <v>1968</v>
  </rv>
  <rv s="2">
    <v>1281</v>
  </rv>
  <rv s="0">
    <v>https://www.bing.com/financeapi/forcetrigger?t=a1wrc7&amp;q=XNYS%3aLAZ&amp;form=skydnc</v>
    <v>Learn more on Bing</v>
  </rv>
  <rv s="1">
    <v>en-US</v>
    <v>a1wrc7</v>
    <v>268435456</v>
    <v>1</v>
    <v>Powered by Refinitiv</v>
    <v>0</v>
    <v>Lazard, Inc. (XNYS:LAZ)</v>
    <v>2</v>
    <v>3</v>
    <v>Finance</v>
    <v>4</v>
    <v>58.75</v>
    <v>33.450000000000003</v>
    <v>1.4457</v>
    <v>0.82499999999999996</v>
    <v>1.7070000000000002E-2</v>
    <v>USD</v>
    <v>Lazard, Inc. is a financial advisory and asset management company, with operations in North and South America, Europe, the Middle East, Asia, and Australia. Its segments include Financial Advisory and Asset Management. Financial Advisory segment offers corporate, partnership, institutional, government, sovereign and individual clients across the globe a range of advisory services including mergers and acquisitions advisory, capital markets advisory, shareholder advisory, sovereign advisory, geopolitical advisory, restructuring and liability management, capital raising and placement, and other strategic matters. Asset Management segment offers a range of global investment solutions and investment and wealth management services in equity and fixed income strategies, asset allocation strategies, alternative investments and private equity funds to corporations, public funds, sovereign entities, endowments and foundations, labor funds, financial intermediaries and private wealth clients.</v>
    <v>3309</v>
    <v>New York Stock Exchange</v>
    <v>XNYS</v>
    <v>XNYS</v>
    <v>30 Rockefeller Plaza, NEW YORK, NY, 10112 US</v>
    <v>51.28</v>
    <v>Investment Banking &amp; Investment Services</v>
    <v>Stock</v>
    <v>46129.796605647658</v>
    <v>1283</v>
    <v>49.02</v>
    <v>4616041841</v>
    <v>Lazard, Inc.</v>
    <v>Lazard, Inc.</v>
    <v>49.9</v>
    <v>22.642700000000001</v>
    <v>48.33</v>
    <v>49.155000000000001</v>
    <v>93907880</v>
    <v>LAZ</v>
    <v>Lazard, Inc. (XNYS:LAZ)</v>
    <v>549433</v>
    <v>1465932</v>
    <v>2024</v>
  </rv>
  <rv s="2">
    <v>1284</v>
  </rv>
  <rv s="0">
    <v>https://www.bing.com/financeapi/forcetrigger?t=a1xcz2&amp;q=XNYS%3aMC&amp;form=skydnc</v>
    <v>Learn more on Bing</v>
  </rv>
  <rv s="1">
    <v>en-US</v>
    <v>a1xcz2</v>
    <v>268435456</v>
    <v>1</v>
    <v>Powered by Refinitiv</v>
    <v>0</v>
    <v>MOELIS &amp; COMPANY (XNYS:MC)</v>
    <v>2</v>
    <v>3</v>
    <v>Finance</v>
    <v>4</v>
    <v>78.216200000000001</v>
    <v>48.96</v>
    <v>1.9178999999999999</v>
    <v>0.84</v>
    <v>1.2529999999999999E-2</v>
    <v>USD</v>
    <v>Moelis &amp; Company is a global independent investment bank that provides strategic advice and solutions to a diverse client base, including corporations, governments and financial sponsors. The Company assists its clients in achieving their strategic goals by offering comprehensive integrated financial advisory services across various industry sectors. It advises clients on their critical decisions, including mergers and acquisitions (M&amp;A), recapitalizations and restructurings, capital markets transactions, private fund raisings and secondary transactions and other corporate finance matters. It has an M&amp;A and strategic advisory franchise advising clients on mergers, acquisitions and divestitures, spin-offs, joint ventures, fairness opinions and shareholder advisory across all sectors. For its clients seeking capital market solutions, it also structures and executes customized financing solutions and advises clients on all aspects of public and private equity and debt transactions.</v>
    <v>1416</v>
    <v>New York Stock Exchange</v>
    <v>XNYS</v>
    <v>XNYS</v>
    <v>399 Park Avenue, 5Th Floor, NEW YORK, NY, 10022 US</v>
    <v>70</v>
    <v>Investment Banking &amp; Investment Services</v>
    <v>Stock</v>
    <v>46129.796652441408</v>
    <v>1286</v>
    <v>67.73</v>
    <v>5269300396</v>
    <v>MOELIS &amp; COMPANY</v>
    <v>MOELIS &amp; COMPANY</v>
    <v>68.59</v>
    <v>23.098600000000001</v>
    <v>67.040000000000006</v>
    <v>67.88</v>
    <v>77626700</v>
    <v>MC</v>
    <v>MOELIS &amp; COMPANY (XNYS:MC)</v>
    <v>648737</v>
    <v>1445607</v>
    <v>2014</v>
  </rv>
  <rv s="2">
    <v>1287</v>
  </rv>
  <rv s="5">
    <v>en-US</v>
    <v>c8kitc</v>
    <v>268435456</v>
    <v>1</v>
    <v>Powered by Refinitiv</v>
    <v>10</v>
    <v>MDB CAPITAL HOLDINGS, LLC (XNAS:MDBH)</v>
    <v>7</v>
    <v>11</v>
    <v>Finance</v>
    <v>4</v>
    <v>5.5</v>
    <v>2.7486999999999999</v>
    <v>0.26</v>
    <v>7.3034000000000002E-2</v>
    <v>USD</v>
    <v>MDB Capital Holdings, LLC is a holding company that has three subsidiaries: MDB CG Management Company (MDB Management), Public Ventures, LLC (Public Ventures), and PatentVest, Inc. (PatentVest), and has a partner company, MDB Minnesota One, Inc. Its segments include broker dealer &amp; intellectual property service, and technology development. The broker dealer &amp; intellectual property service segment has two subsidiaries, Public Ventures and PatentVest. Public Ventures is a full-service broker dealer firm focusing on conducting private and public securities offerings. PatentVest offers in-depth patent research used for investment banking due diligence. The technology development segment includes MDB Minnesota One, Inc., a research and development stage company that is developing a small molecule senescence platform. MDB Management is an administrative entity whose purpose is to conduct, and wherever possible, to consolidate shared services/resources, for its United States-based operations.</v>
    <v>14</v>
    <v>Nasdaq Stock Market</v>
    <v>XNAS</v>
    <v>XNAS</v>
    <v>14135 Midway Road, Suite G-150, ADDISON, TX, 75001 US</v>
    <v>4.16</v>
    <v>Investment Banking &amp; Investment Services</v>
    <v>Stock</v>
    <v>46129.793023969534</v>
    <v>3.65</v>
    <v>39346496</v>
    <v>MDB CAPITAL HOLDINGS, LLC</v>
    <v>MDB CAPITAL HOLDINGS, LLC</v>
    <v>3.84</v>
    <v>3.6816</v>
    <v>3.56</v>
    <v>3.82</v>
    <v>10300130</v>
    <v>MDBH</v>
    <v>MDB CAPITAL HOLDINGS, LLC (XNAS:MDBH)</v>
    <v>14985</v>
    <v>6308</v>
    <v>2021</v>
  </rv>
  <rv s="2">
    <v>1289</v>
  </rv>
  <rv s="0">
    <v>https://www.bing.com/financeapi/forcetrigger?t=a1xyjc&amp;q=XNYS%3aMS&amp;form=skydnc</v>
    <v>Learn more on Bing</v>
  </rv>
  <rv s="1">
    <v>en-US</v>
    <v>a1xyjc</v>
    <v>268435456</v>
    <v>1</v>
    <v>Powered by Refinitiv</v>
    <v>0</v>
    <v>MORGAN STANLEY (XNYS:MS)</v>
    <v>2</v>
    <v>3</v>
    <v>Finance</v>
    <v>4</v>
    <v>194.59</v>
    <v>104.78</v>
    <v>1.2077</v>
    <v>2.0478999999999998</v>
    <v>1.0933E-2</v>
    <v>USD</v>
    <v>Morgan Stanley is a global financial services company. The Company is engaged in providing a range of investment banking, securities, wealth management and investment management services. Its segments include Institutional Securities, Wealth Management and Investment Management. Its Institutional Securities segment provides a variety of products and services to corporations, governments, financial institutions and ultra-high net worth clients. Its Wealth Management segment provides an array of financial services and solutions to individual investors and small to medium-sized businesses and institutions. Its Investment Management segment provides a range of investment strategies and products that span geographies, asset classes, and public and private markets to a diverse group of clients across institutional and intermediary channels. Its investment banking services consist of capital raising and financial advisory services, including the underwriting of debt and other products.</v>
    <v>83922</v>
    <v>New York Stock Exchange</v>
    <v>XNYS</v>
    <v>XNYS</v>
    <v>1585 Broadway, NEW YORK, NY, 10036 US</v>
    <v>191.22</v>
    <v>Investment Banking &amp; Investment Services</v>
    <v>Stock</v>
    <v>46129.796671897653</v>
    <v>1291</v>
    <v>188.23400000000001</v>
    <v>299463935277</v>
    <v>MORGAN STANLEY</v>
    <v>MORGAN STANLEY</v>
    <v>189.56</v>
    <v>18.551300000000001</v>
    <v>187.32</v>
    <v>189.36789999999999</v>
    <v>1581387000</v>
    <v>MS</v>
    <v>MORGAN STANLEY (XNYS:MS)</v>
    <v>4396886</v>
    <v>7283942</v>
    <v>1981</v>
  </rv>
  <rv s="2">
    <v>1292</v>
  </rv>
  <rv s="0">
    <v>https://www.bing.com/financeapi/forcetrigger?t=a1ylw7&amp;q=XNYS%3aNMR&amp;form=skydnc</v>
    <v>Learn more on Bing</v>
  </rv>
  <rv s="1">
    <v>en-US</v>
    <v>a1ylw7</v>
    <v>268435456</v>
    <v>1</v>
    <v>Powered by Refinitiv</v>
    <v>0</v>
    <v>Nomura Holdings, Inc. (XNYS:NMR)</v>
    <v>2</v>
    <v>3</v>
    <v>Finance</v>
    <v>4</v>
    <v>9.58</v>
    <v>5.42</v>
    <v>0.80059999999999998</v>
    <v>-5.5E-2</v>
    <v>-6.3579999999999999E-3</v>
    <v>USD</v>
    <v>Nomura Holdings Inc is a Japan-based company mainly engaged in the securities, investment, and other financial services business across the world. The Company has three business segments. The Sales segment provides investment consultation services to individual clients in Japan. The Investment Management segment provides investment management services and investment solutions, including the establishment and management of investment trusts, discretionary investment services for domestic and foreign investors, fund management and administration for investment corporations and institutional investors, and silent partnership management. The Wholesale segment is engaged in the sale and trading of bonds, equity securities, derivatives, and foreign exchange, as well as investment banking services such as the bonds and securities underwriting business, merger and acquisition (M&amp;A) business and financial advisory services. The Company operates in Japan, the Americas, Europe, Asia and Oceania.</v>
    <v>27242</v>
    <v>New York Stock Exchange</v>
    <v>XNYS</v>
    <v>XNYS</v>
    <v>Urban Net Otemachi Bldg., 2-2-2, Ote-machi, CHIYODA-KU, TOKYO-TO, 100-0004 JP</v>
    <v>8.7349999999999994</v>
    <v>Investment Banking &amp; Investment Services</v>
    <v>Stock</v>
    <v>46129.795933772657</v>
    <v>1294</v>
    <v>8.57</v>
    <v>26546198985</v>
    <v>Nomura Holdings, Inc.</v>
    <v>Nomura Holdings, Inc.</v>
    <v>8.59</v>
    <v>11.3977</v>
    <v>8.65</v>
    <v>8.5950000000000006</v>
    <v>3088563000</v>
    <v>NMR</v>
    <v>Nomura Holdings, Inc. (XNYS:NMR)</v>
    <v>2338309</v>
    <v>2105947</v>
    <v>1925</v>
  </rv>
  <rv s="2">
    <v>1295</v>
  </rv>
  <rv s="0">
    <v>https://www.bing.com/financeapi/forcetrigger?t=a1zatc&amp;q=XNYS%3aOPY&amp;form=skydnc</v>
    <v>Learn more on Bing</v>
  </rv>
  <rv s="1">
    <v>en-US</v>
    <v>a1zatc</v>
    <v>268435456</v>
    <v>1</v>
    <v>Powered by Refinitiv</v>
    <v>0</v>
    <v>OPPENHEIMER HOLDINGS INC. (XNYS:OPY)</v>
    <v>2</v>
    <v>3</v>
    <v>Finance</v>
    <v>4</v>
    <v>117.185</v>
    <v>54.258099999999999</v>
    <v>1.1484000000000001</v>
    <v>1.87</v>
    <v>1.6601999999999999E-2</v>
    <v>USD</v>
    <v>Oppenheimer Holdings Inc., through its subsidiaries, is a middle market investment bank and full-service broker-dealer. The Company is engaged in a broad range of activities in the financial services industry, including retail securities brokerage, institutional sales and trading, investment banking (corporate and public finance), equity and fixed income research, market-making, trust services, and investment advisory and asset management services. The Company’s Wealth Management segment provides a comprehensive array of financial services through a network of financial advisors. Its wealth management services include full-service brokerage, wealth planning, and margin lending. Its Capital Markets segment includes investment banking, institutional equities sales, trading, and research, taxable fixed income sales, trading, and research, public finance and municipal trading, as well as the Company's operations in the United Kingdom, Hong Kong and Israel.</v>
    <v>2906</v>
    <v>New York Stock Exchange</v>
    <v>XNYS</v>
    <v>XNYS</v>
    <v>85 Broad Street, 22Nd Floor, NEW YORK, NY, 10004 US</v>
    <v>117.185</v>
    <v>Investment Banking &amp; Investment Services</v>
    <v>Stock</v>
    <v>46129.795705635937</v>
    <v>1297</v>
    <v>112.655</v>
    <v>1226088342</v>
    <v>OPPENHEIMER HOLDINGS INC.</v>
    <v>OPPENHEIMER HOLDINGS INC.</v>
    <v>113.81</v>
    <v>8.8073999999999995</v>
    <v>112.64</v>
    <v>114.51</v>
    <v>10707260</v>
    <v>OPY</v>
    <v>OPPENHEIMER HOLDINGS INC. (XNYS:OPY)</v>
    <v>61898</v>
    <v>60847</v>
    <v>2009</v>
  </rv>
  <rv s="2">
    <v>1298</v>
  </rv>
  <rv s="0">
    <v>https://www.bing.com/financeapi/forcetrigger?t=a1zwm7&amp;q=XNYS%3aPIPR&amp;form=skydnc</v>
    <v>Learn more on Bing</v>
  </rv>
  <rv s="1">
    <v>en-US</v>
    <v>a1zwm7</v>
    <v>268435456</v>
    <v>1</v>
    <v>Powered by Refinitiv</v>
    <v>0</v>
    <v>PIPER SANDLER COMPANIES (XNYS:PIPR)</v>
    <v>2</v>
    <v>3</v>
    <v>Finance</v>
    <v>4</v>
    <v>93.503299999999996</v>
    <v>52.377699999999997</v>
    <v>1.5052000000000001</v>
    <v>1.2</v>
    <v>1.3509999999999999E-2</v>
    <v>USD</v>
    <v>Piper Sandler Companies is an investment bank and institutional securities firm, serving corporations, private equity groups, public entities, non-profit entities, and institutional investors in the United States and internationally. The Company provides products and services, including financial advisory services; equity and debt capital markets products; public finance services; institutional brokerage services; fundamental equity and macro research services; fixed income services; and alternative asset management strategies. It offers equity and fixed income advisory and trade execution services for institutional investors, corporations, and government and non-profit entities. Its segment provides investment banking services, institutional sales and trading services for various equity and fixed income products, and research services. It operates alternative asset management funds in merchant banking and healthcare to invest firm capital and manage capital from outside investors.</v>
    <v>1858</v>
    <v>New York Stock Exchange</v>
    <v>XNYS</v>
    <v>XNYS</v>
    <v>350 North 5Th Street, Suite 1000, MINNEAPOLIS, MN, 55401 US</v>
    <v>91.91</v>
    <v>Investment Banking &amp; Investment Services</v>
    <v>Stock</v>
    <v>46129.796612962498</v>
    <v>1300</v>
    <v>89.780100000000004</v>
    <v>6417502394</v>
    <v>PIPER SANDLER COMPANIES</v>
    <v>PIPER SANDLER COMPANIES</v>
    <v>90.9</v>
    <v>22.774899999999999</v>
    <v>88.82</v>
    <v>90.02</v>
    <v>71289740</v>
    <v>PIPR</v>
    <v>PIPER SANDLER COMPANIES (XNYS:PIPR)</v>
    <v>252051</v>
    <v>719484</v>
    <v>2003</v>
  </rv>
  <rv s="2">
    <v>1301</v>
  </rv>
  <rv s="0">
    <v>https://www.bing.com/financeapi/forcetrigger?t=a1zwrw&amp;q=XNYS%3aPJT&amp;form=skydnc</v>
    <v>Learn more on Bing</v>
  </rv>
  <rv s="1">
    <v>en-US</v>
    <v>a1zwrw</v>
    <v>268435456</v>
    <v>1</v>
    <v>Powered by Refinitiv</v>
    <v>0</v>
    <v>PJT PARTNERS INC. (XNYS:PJT)</v>
    <v>2</v>
    <v>3</v>
    <v>Finance</v>
    <v>4</v>
    <v>195.62</v>
    <v>124.97</v>
    <v>0.92800000000000005</v>
    <v>-3.65</v>
    <v>-2.2452E-2</v>
    <v>USD</v>
    <v>PJT Partners Inc. is a global, advisory-focused investment bank. The Company provides independent advice coupled with client service. The Company advises clients on transactions, including mergers and acquisitions (M&amp;A), spin-offs, activism defense, contested M&amp;A, joint ventures, minority investments and divestitures. Additionally, it advises private and public company boards and management teams on strategies for building investor relationships with a focus on shareholder engagement; complex investor matters; environmental, social and governance (ESG) transition solutions; and other critical strategic, governance and shareholder matters. Its restructuring and special situations business provides advisory in financial restructuring and reorganization, liability management, distressed M&amp;A, and Chapter 11 matters. The Company's global alternative asset advisory and fundraising business provides private fund advisory and fundraising services for a diverse range of investment strategies.</v>
    <v>1224</v>
    <v>New York Stock Exchange</v>
    <v>XNYS</v>
    <v>XNYS</v>
    <v>280 Park Ave Fl 16th, NEW YORK, NY, 10017-1206 US</v>
    <v>165.32</v>
    <v>Investment Banking &amp; Investment Services</v>
    <v>Stock</v>
    <v>46129.796070821096</v>
    <v>1303</v>
    <v>158.6</v>
    <v>6267639523</v>
    <v>PJT PARTNERS INC.</v>
    <v>PJT PARTNERS INC.</v>
    <v>164.78</v>
    <v>23.5776</v>
    <v>162.57</v>
    <v>158.91999999999999</v>
    <v>39438960</v>
    <v>PJT</v>
    <v>PJT PARTNERS INC. (XNYS:PJT)</v>
    <v>317388</v>
    <v>365260</v>
    <v>2014</v>
  </rv>
  <rv s="2">
    <v>1304</v>
  </rv>
  <rv s="0">
    <v>https://www.bing.com/financeapi/forcetrigger?t=bwtc27&amp;q=XNAS%3aPWP&amp;form=skydnc</v>
    <v>Learn more on Bing</v>
  </rv>
  <rv s="1">
    <v>en-US</v>
    <v>bwtc27</v>
    <v>268435456</v>
    <v>1</v>
    <v>Powered by Refinitiv</v>
    <v>0</v>
    <v>PERELLA WEINBERG PARTNERS (XNAS:PWP)</v>
    <v>2</v>
    <v>3</v>
    <v>Finance</v>
    <v>4</v>
    <v>25.925000000000001</v>
    <v>14.98</v>
    <v>1.7177</v>
    <v>-0.05</v>
    <v>-2.317E-3</v>
    <v>USD</v>
    <v>Perella Weinberg Partners is an independent advisory company that provides strategic and financial advice to clients across active industry sectors and international markets. Its single business segment is to provide advisory services, including advice related to strategic and financial decisions, mergers and acquisitions execution, shareholder engagement advisory, financing and capital solutions advice, with a focus on restructuring and liability management, capital markets advisory, and private capital placement, as well as specialized underwriting and research services for the energy and related industries. Its range of global clients includes large public multinational corporations, mid-sized public and private companies, financial sponsors, individual entrepreneurs, private and institutional investors, creditor committees and government institutions. Its areas of industry focus include consumer and retail, energy &amp; energy transition, financial services &amp; fintech, and others.</v>
    <v>736</v>
    <v>Nasdaq Stock Market</v>
    <v>XNAS</v>
    <v>XNAS</v>
    <v>767 Fifth Avenue, Fifth Avenu, NEW YORK, NY, 10153 US</v>
    <v>22.8278</v>
    <v>Investment Banking &amp; Investment Services</v>
    <v>Stock</v>
    <v>46129.796404652341</v>
    <v>1306</v>
    <v>21.51</v>
    <v>1991109255</v>
    <v>PERELLA WEINBERG PARTNERS</v>
    <v>PERELLA WEINBERG PARTNERS</v>
    <v>21.99</v>
    <v>47.225299999999997</v>
    <v>21.58</v>
    <v>21.53</v>
    <v>92480690</v>
    <v>PWP</v>
    <v>PERELLA WEINBERG PARTNERS (XNAS:PWP)</v>
    <v>591067</v>
    <v>852087</v>
    <v>2018</v>
  </rv>
  <rv s="2">
    <v>1307</v>
  </rv>
  <rv s="0">
    <v>https://www.bing.com/financeapi/forcetrigger?t=a221ec&amp;q=XNAS%3aRILY&amp;form=skydnc</v>
    <v>Learn more on Bing</v>
  </rv>
  <rv s="1">
    <v>en-US</v>
    <v>a221ec</v>
    <v>268435456</v>
    <v>1</v>
    <v>Powered by Refinitiv</v>
    <v>0</v>
    <v>BRC GROUP HOLDINGS, INC. (XNAS:RILY)</v>
    <v>2</v>
    <v>3</v>
    <v>Finance</v>
    <v>4</v>
    <v>10.97</v>
    <v>2.75</v>
    <v>1.0905</v>
    <v>0.02</v>
    <v>2.5969999999999999E-3</v>
    <v>USD</v>
    <v>BRC Group Holdings, Inc., formerly B. Riley Financial, Inc., is a diversified holding company, including financial services, telecom, and retail, and investments in equity, debt and venture capital. The Company's core financial services platform provides small cap and middle market companies customized end-to-end solutions at every stage of enterprise life cycle. The Company's banking business offers comprehensive services in capital markets, sales, trading, research, merchant banking, mergers and acquisitions (M&amp;A) and restructuring. The Company's wealth management business offers wealth management and financial planning services including brokerage, investment management, insurance and tax preparation. Its telecom businesses provide consumer and business services including traditional, mobile and cloud phone, Internet and data, security and email. The Company's retail businesses provide mobile computing accessories and home furnishings.</v>
    <v>1380</v>
    <v>Nasdaq Stock Market</v>
    <v>XNAS</v>
    <v>XNAS</v>
    <v>11100 Santa Monica Blvd, Suite 800, LOS ANGELES, CA, 90025 US</v>
    <v>7.89</v>
    <v>Investment Banking &amp; Investment Services</v>
    <v>Stock</v>
    <v>46129.796441260936</v>
    <v>1309</v>
    <v>7.625</v>
    <v>271365179</v>
    <v>BRC GROUP HOLDINGS, INC.</v>
    <v>BRC GROUP HOLDINGS, INC.</v>
    <v>7.85</v>
    <v>0</v>
    <v>7.7</v>
    <v>7.72</v>
    <v>35150930</v>
    <v>RILY</v>
    <v>BRC GROUP HOLDINGS, INC. (XNAS:RILY)</v>
    <v>602326</v>
    <v>820511</v>
    <v>2009</v>
  </rv>
  <rv s="2">
    <v>1310</v>
  </rv>
  <rv s="0">
    <v>https://www.bing.com/financeapi/forcetrigger?t=a22227&amp;q=XNYS%3aRJF&amp;form=skydnc</v>
    <v>Learn more on Bing</v>
  </rv>
  <rv s="1">
    <v>en-US</v>
    <v>a22227</v>
    <v>268435456</v>
    <v>1</v>
    <v>Powered by Refinitiv</v>
    <v>0</v>
    <v>RAYMOND JAMES FINANCIAL, INC. (XNYS:RJF)</v>
    <v>2</v>
    <v>3</v>
    <v>Finance</v>
    <v>4</v>
    <v>177.66</v>
    <v>129.47</v>
    <v>0.98280000000000001</v>
    <v>0.19</v>
    <v>1.2590000000000001E-3</v>
    <v>USD</v>
    <v>Raymond James Financial, Inc. is a diversified financial services company that provides services to individuals, corporations and municipalities. The Company's segments include Private Client Group (PCG), Capital Markets, Asset Management, Bank and Other. PCG segment provides financial planning, investment advisory, and securities transaction services to clients through financial advisors. Capital Markets segment conducts investment banking, institutional sales, securities trading, equity research, and the syndication and management of investments in low-income housing funds and funds of a similar nature. Asset Management segment provides asset management, portfolio management and related administrative services to retail and institutional clients. Bank segment includes Raymond James Bank, a Florida-chartered state member bank, and TriState Capital Bank, a Pennsylvania-chartered state member bank. Other segment includes corporate cash balances and its private equity investments.</v>
    <v>19500</v>
    <v>New York Stock Exchange</v>
    <v>XNYS</v>
    <v>XNYS</v>
    <v>880 Carillon Parkway, FL, 33716 US</v>
    <v>153.04</v>
    <v>Investment Banking &amp; Investment Services</v>
    <v>Stock</v>
    <v>46129.796569455466</v>
    <v>1312</v>
    <v>149.37</v>
    <v>29770595550</v>
    <v>RAYMOND JAMES FINANCIAL, INC.</v>
    <v>RAYMOND JAMES FINANCIAL, INC.</v>
    <v>152.87</v>
    <v>14.7849</v>
    <v>150.86000000000001</v>
    <v>151.05000000000001</v>
    <v>197091000</v>
    <v>RJF</v>
    <v>RAYMOND JAMES FINANCIAL, INC. (XNYS:RJF)</v>
    <v>1028534</v>
    <v>1316101</v>
    <v>1974</v>
  </rv>
  <rv s="2">
    <v>1313</v>
  </rv>
  <rv s="0">
    <v>https://www.bing.com/financeapi/forcetrigger?t=a22n4c&amp;q=XNYS%3aSCHW&amp;form=skydnc</v>
    <v>Learn more on Bing</v>
  </rv>
  <rv s="1">
    <v>en-US</v>
    <v>a22n4c</v>
    <v>268435456</v>
    <v>1</v>
    <v>Powered by Refinitiv</v>
    <v>0</v>
    <v>THE CHARLES SCHWAB CORPORATION (XNYS:SCHW)</v>
    <v>2</v>
    <v>3</v>
    <v>Finance</v>
    <v>4</v>
    <v>107.5</v>
    <v>73.760000000000005</v>
    <v>0.83919999999999995</v>
    <v>-0.375</v>
    <v>-4.0489999999999996E-3</v>
    <v>USD</v>
    <v>The Charles Schwab Corporation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investment advisory, and banking and trust services to individual investors, and retirement plan and business services, as well as other corporate brokerage services, to businesses and their employees. The Advisor Services segment provides custodial, trading, banking and trust, and support services to independent registered investment advisors (RIAs), independent retirement advisors, and recordkeepers. Its products and services include brokerage, mutual funds, exchange-traded funds (ETFs), managed investing solutions, alternative investments, banking, and trust.</v>
    <v>33000</v>
    <v>New York Stock Exchange</v>
    <v>XNYS</v>
    <v>XNYS</v>
    <v>3000 Schwab Way, WESTLAKE, TX, 76262 US</v>
    <v>93.928399999999996</v>
    <v>Investment Banking &amp; Investment Services</v>
    <v>Stock</v>
    <v>46129.796652187499</v>
    <v>1315</v>
    <v>90.564999999999998</v>
    <v>160330942255</v>
    <v>THE CHARLES SCHWAB CORPORATION</v>
    <v>THE CHARLES SCHWAB CORPORATION</v>
    <v>93.35</v>
    <v>19.783200000000001</v>
    <v>92.62</v>
    <v>92.245000000000005</v>
    <v>1738099000</v>
    <v>SCHW</v>
    <v>THE CHARLES SCHWAB CORPORATION (XNYS:SCHW)</v>
    <v>13681234</v>
    <v>9915647</v>
    <v>1986</v>
  </rv>
  <rv s="2">
    <v>1316</v>
  </rv>
  <rv s="0">
    <v>https://www.bing.com/financeapi/forcetrigger?t=a22sf2&amp;q=XNYS%3aSF&amp;form=skydnc</v>
    <v>Learn more on Bing</v>
  </rv>
  <rv s="1">
    <v>en-US</v>
    <v>a22sf2</v>
    <v>268435456</v>
    <v>1</v>
    <v>Powered by Refinitiv</v>
    <v>0</v>
    <v>STIFEL FINANCIAL CORP. (XNYS:SF)</v>
    <v>2</v>
    <v>3</v>
    <v>Finance</v>
    <v>4</v>
    <v>89.826700000000002</v>
    <v>54.493400000000001</v>
    <v>1.0993999999999999</v>
    <v>1.4</v>
    <v>1.7335E-2</v>
    <v>USD</v>
    <v>Stifel Financial Corp. is a financial holding company. The Company's principal subsidiary is Stifel, Nicolaus &amp; Company, Incorporated, a full-service retail and institutional wealth management and investment banking company. The Company’s segments include Global Wealth Management, Institutional Group, and Other. Its Global Wealth Management segment provides securities transaction, brokerage, and investment services to its clients through the consolidated Stifel branch system. The Institutional Group segment includes research, equity and fixed income institutional sales and trading, investment banking, public finance, and syndicate. The Other segment includes interest income from stock borrowing activities, unallocated interest expense, interest income and gains and losses from investments held, amortization of stock-based awards for certain administrative associates; and all unallocated overhead costs associated with the execution of orders; custody of client securities, and others.</v>
    <v>9000</v>
    <v>New York Stock Exchange</v>
    <v>XNYS</v>
    <v>XNYS</v>
    <v>501 N. Broadway, ST. LOUIS, MO, 63102-2102 US</v>
    <v>83.7</v>
    <v>Investment Banking &amp; Investment Services</v>
    <v>Stock</v>
    <v>46129.796114108591</v>
    <v>1318</v>
    <v>81.599999999999994</v>
    <v>12717373864</v>
    <v>STIFEL FINANCIAL CORP.</v>
    <v>STIFEL FINANCIAL CORP.</v>
    <v>82.4</v>
    <v>20.9817</v>
    <v>80.760000000000005</v>
    <v>82.16</v>
    <v>154787900</v>
    <v>SF</v>
    <v>STIFEL FINANCIAL CORP. (XNYS:SF)</v>
    <v>667795</v>
    <v>1426969</v>
    <v>1981</v>
  </rv>
  <rv s="2">
    <v>1319</v>
  </rv>
  <rv s="0">
    <v>https://www.bing.com/financeapi/forcetrigger?t=a1mxnm&amp;q=XNYS%3aAEG&amp;form=skydnc</v>
    <v>Learn more on Bing</v>
  </rv>
  <rv s="1">
    <v>en-US</v>
    <v>a1mxnm</v>
    <v>268435456</v>
    <v>1</v>
    <v>Powered by Refinitiv</v>
    <v>0</v>
    <v>AEGON LTD. (XNYS:AEG)</v>
    <v>2</v>
    <v>3</v>
    <v>Finance</v>
    <v>4</v>
    <v>8.1998999999999995</v>
    <v>6.01</v>
    <v>0.84660000000000002</v>
    <v>9.8900000000000002E-2</v>
    <v>1.2316000000000001E-2</v>
    <v>USD</v>
    <v>Aegon Ltd. (Aegon) is an international financial service holding company. The Company offers products and services across insurance, long-term savings, banking and asset management. In the United States, the Company operates under two brands: Transamerica and World Financial Group Insurance Agency, which offers life insurance, investments and retirement solutions. In the Netherlands, Aegon focuses on life insurance, long-term savings, pension and annuity solutions, and mortgages. In the United Kingdom, Aegon is the investment platform, providing a range of investment, retirement solutions, and protection products to individuals, advisers, and employers. In China, the Company owns a stake in Aegon THTF Life Insurance Company, which offers life insurance solutions through a network of branches, primarily in eastern China. It also has a partnership with Banco Santander to distribute life, health, and non-life insurance products through the bank’s branches in Spain and Portugal.</v>
    <v>15304</v>
    <v>New York Stock Exchange</v>
    <v>XNYS</v>
    <v>XNYS</v>
    <v>Aegonplein 50, Po Box 85, The Hague, ZUID-HOLLAND, 2501CB NL</v>
    <v>8.1998999999999995</v>
    <v>Insurance</v>
    <v>Stock</v>
    <v>46129.796674628909</v>
    <v>1321</v>
    <v>8.1135999999999999</v>
    <v>12787735168</v>
    <v>AEGON LTD.</v>
    <v>AEGON LTD.</v>
    <v>8.15</v>
    <v>0</v>
    <v>8.0299999999999994</v>
    <v>8.1288999999999998</v>
    <v>1573120000</v>
    <v>AEG</v>
    <v>AEGON LTD. (XNYS:AEG)</v>
    <v>4740552</v>
    <v>6497436</v>
    <v>2023</v>
  </rv>
  <rv s="2">
    <v>1322</v>
  </rv>
  <rv s="0">
    <v>https://www.bing.com/financeapi/forcetrigger?t=a1mzjc&amp;q=XNYS%3aAFL&amp;form=skydnc</v>
    <v>Learn more on Bing</v>
  </rv>
  <rv s="1">
    <v>en-US</v>
    <v>a1mzjc</v>
    <v>268435456</v>
    <v>1</v>
    <v>Powered by Refinitiv</v>
    <v>0</v>
    <v>AFLAC INCORPORATED (XNYS:AFL)</v>
    <v>2</v>
    <v>3</v>
    <v>Finance</v>
    <v>4</v>
    <v>119.32</v>
    <v>96.95</v>
    <v>0.6361</v>
    <v>1.48</v>
    <v>1.3016000000000002E-2</v>
    <v>USD</v>
    <v>Aflac Incorporated provides financial protection to policyholders and customers through its subsidiaries in the United States and Japan. The Company’s principal business is supplemental health and life insurance products. The Company’s segments include Aflac Japan, which includes Aflac Life Insurance Japan (ALIJ), and Aflac U.S., which includes American Family Life Assurance Company of Columbus (Aflac), American Family Life Assurance Company of New York (Aflac New York), Continental American Insurance Company (CAIC), Tier One Insurance Company (TOIC) and Aflac Benefits Solutions, Inc. (ABS). The Aflac Japan segment is the insurer in Japan in terms of cancer and medical (third sector insurance products) policies in force. The Company designs its United States insurance products to provide supplemental coverage for people who already have major medical or primary insurance coverage, as Aflac U.S. insurance policies pay benefits regardless of other insurance.</v>
    <v>12716</v>
    <v>New York Stock Exchange</v>
    <v>XNYS</v>
    <v>XNYS</v>
    <v>1932 Wynnton Rd, COLUMBUS, GA, 31999-0001 US</v>
    <v>115.6</v>
    <v>Insurance</v>
    <v>Stock</v>
    <v>46129.796462128907</v>
    <v>1324</v>
    <v>112.96</v>
    <v>59344010403</v>
    <v>AFLAC INCORPORATED</v>
    <v>AFLAC INCORPORATED</v>
    <v>113.19</v>
    <v>16.727699999999999</v>
    <v>113.71</v>
    <v>115.19</v>
    <v>515183700</v>
    <v>AFL</v>
    <v>AFLAC INCORPORATED (XNYS:AFL)</v>
    <v>1315873</v>
    <v>2308540</v>
    <v>1973</v>
  </rv>
  <rv s="2">
    <v>1325</v>
  </rv>
  <rv s="0">
    <v>https://www.bing.com/financeapi/forcetrigger?t=a1ogpr&amp;q=XNAS%3aBHF&amp;form=skydnc</v>
    <v>Learn more on Bing</v>
  </rv>
  <rv s="1">
    <v>en-US</v>
    <v>a1ogpr</v>
    <v>268435456</v>
    <v>1</v>
    <v>Powered by Refinitiv</v>
    <v>0</v>
    <v>Brighthouse Financial, Inc. (XNAS:BHF)</v>
    <v>2</v>
    <v>3</v>
    <v>Finance</v>
    <v>4</v>
    <v>66.33</v>
    <v>42.07</v>
    <v>0.90210000000000001</v>
    <v>0.185</v>
    <v>2.97E-3</v>
    <v>USD</v>
    <v>Brighthouse Financial, Inc. is a provider of annuities and life insurance in the United States. The Company’s segments include Annuities; Life; Run-off, and Corporate &amp; Other.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including term, universal, whole and variable life products designed to address policyholders needs for financial security and protected wealth transfer, which may be on a tax-advantaged basis. The Run-off segment consists primarily of products that are no longer actively sold and are separately managed, including universal life with secondary guarantees, structured settlements, pension risk transfer contracts, certain Company-owned life insurance policies and certain funding agreements.</v>
    <v>1400</v>
    <v>Nasdaq Stock Market</v>
    <v>XNAS</v>
    <v>XNAS</v>
    <v>11225 N Community House Rd, CHARLOTTE, NC, 28277-4435 US</v>
    <v>62.63</v>
    <v>Insurance</v>
    <v>Stock</v>
    <v>46129.796631839847</v>
    <v>1327</v>
    <v>62.35</v>
    <v>3589196511</v>
    <v>Brighthouse Financial, Inc.</v>
    <v>Brighthouse Financial, Inc.</v>
    <v>62.56</v>
    <v>10.750299999999999</v>
    <v>62.3</v>
    <v>62.484999999999999</v>
    <v>57440930</v>
    <v>BHF</v>
    <v>Brighthouse Financial, Inc. (XNAS:BHF)</v>
    <v>268499</v>
    <v>624468</v>
    <v>2016</v>
  </rv>
  <rv s="2">
    <v>1328</v>
  </rv>
  <rv s="0">
    <v>https://www.bing.com/financeapi/forcetrigger?t=bxcc3m&amp;q=XNYS%3aCNO+PR+A&amp;form=skydnc</v>
    <v>Learn more on Bing</v>
  </rv>
  <rv s="1">
    <v>en-US</v>
    <v>bxcc3m</v>
    <v>268435456</v>
    <v>1</v>
    <v>Powered by Refinitiv</v>
    <v>0</v>
    <v>CNO FINANCIAL GROUP, INC. (XNYS:CNO PR A)</v>
    <v>2</v>
    <v>3</v>
    <v>Finance</v>
    <v>4</v>
    <v>20.79</v>
    <v>16.849399999999999</v>
    <v>0.82620000000000005</v>
    <v>2.3E-2</v>
    <v>1.2670000000000001E-3</v>
    <v>USD</v>
    <v>CNO Financial Group, Inc. is a holding company for a group of insurance companies. It provides life and health insurance, annuities, financial services and workforce benefits solutions through its family of brands, including Bankers Life, Colonial Penn, Optavise and Washington National. It is focused on serving middle-income pre-retiree and retired Americans. It markets its products through the Consumer and Worksite Divisions that reflect the customers served by the Company. The Consumer Division serves individual consumers, engaging with them on the phone, virtually, online, face-to-face with agents, or through a combination of sales channels. The Worksite Division focuses on the sale of voluntary benefit life and health insurance products in the workplace for businesses, associations and other membership groups, interacting with customers at their place of employment and virtually. It also offers a suite of voluntary benefits, benefits administration technology and advocacy services.</v>
    <v>3300</v>
    <v>New York Stock Exchange</v>
    <v>XNYS</v>
    <v>XNYS</v>
    <v>11299 ILLINOIS STREET, SUITE 200, CARMEL, IN, 46032 US</v>
    <v>18.25</v>
    <v>Insurance</v>
    <v>Stock</v>
    <v>46129.794915890627</v>
    <v>1330</v>
    <v>18.172999999999998</v>
    <v>4023918000</v>
    <v>CNO FINANCIAL GROUP, INC.</v>
    <v>CNO FINANCIAL GROUP, INC.</v>
    <v>18.25</v>
    <v>0</v>
    <v>18.149999999999999</v>
    <v>18.172999999999998</v>
    <v>91933930</v>
    <v>CNO PR A</v>
    <v>CNO FINANCIAL GROUP, INC. (XNYS:CNO PR A)</v>
    <v>257</v>
    <v>5580</v>
    <v>2003</v>
  </rv>
  <rv s="2">
    <v>1331</v>
  </rv>
  <rv s="3">
    <v>en-US</v>
    <v>c83rjc</v>
    <v>268435456</v>
    <v>1</v>
    <v>Powered by Refinitiv</v>
    <v>6</v>
    <v>F&amp;G ANNUITIES &amp; LIFE, INC. (XNYS:FG)</v>
    <v>7</v>
    <v>3</v>
    <v>Finance</v>
    <v>4</v>
    <v>36.700000000000003</v>
    <v>20.57</v>
    <v>1.2766</v>
    <v>0.81</v>
    <v>3.0798000000000002E-2</v>
    <v>USD</v>
    <v>F&amp;G Annuities &amp; Life, Inc. is a provider of insurance solutions serving retail annuity and life customers, as well as institutional clients. Through its subsidiaries, it markets a portfolio of annuities, including fixed indexed annuities (FIAs), registered index-linked annuities (RILAs), (referred to as indexed annuities), multi-year guarantee annuities (MYGAs) as well as pension risk transfer (PRT) solutions, indexed universal life (IUL) insurance and institutional funding agreements. Its retail annuities serve as a retirement and savings tool on which its customers rely for principal protection and predictable income streams. In addition, its life insurance products provide its customers with a complementary product that allows them to build on their savings and provide a payment to their designated beneficiaries upon the policyholder's death. Its customers value its FIAs, which provide a portion of the gains of an underlying market index, while also providing principal protection.</v>
    <v>1173</v>
    <v>New York Stock Exchange</v>
    <v>XNYS</v>
    <v>XNYS</v>
    <v>801 Grand Ave, Suite 2600, DES MOINES, IA, 50309 US</v>
    <v>27.41</v>
    <v>Insurance</v>
    <v>Stock</v>
    <v>46129.796278668749</v>
    <v>26.469899999999999</v>
    <v>3676389811</v>
    <v>F&amp;G ANNUITIES &amp; LIFE, INC.</v>
    <v>F&amp;G ANNUITIES &amp; LIFE, INC.</v>
    <v>26.93</v>
    <v>14.876799999999999</v>
    <v>26.3</v>
    <v>27.11</v>
    <v>135610100</v>
    <v>FG</v>
    <v>F&amp;G ANNUITIES &amp; LIFE, INC. (XNYS:FG)</v>
    <v>233439</v>
    <v>722935</v>
    <v>2020</v>
  </rv>
  <rv s="2">
    <v>1333</v>
  </rv>
  <rv s="0">
    <v>https://www.bing.com/financeapi/forcetrigger?t=a24bpr&amp;q=XNYS%3aGL&amp;form=skydnc</v>
    <v>Learn more on Bing</v>
  </rv>
  <rv s="1">
    <v>en-US</v>
    <v>a24bpr</v>
    <v>268435456</v>
    <v>1</v>
    <v>Powered by Refinitiv</v>
    <v>0</v>
    <v>GLOBE LIFE INC. (XNYS:GL)</v>
    <v>2</v>
    <v>3</v>
    <v>Finance</v>
    <v>4</v>
    <v>152.71</v>
    <v>111.13</v>
    <v>0.47620000000000001</v>
    <v>2.0699999999999998</v>
    <v>1.383E-2</v>
    <v>USD</v>
    <v>Globe Life Inc. is an insurance holding company. Its primary subsidiaries are Globe Life And Accident Insurance Company, American Income Life Insurance Company, Liberty National Life Insurance Company, Family Heritage Life Insurance Company of America, and United American Insurance Company. The Company’s segments include life insurance, supplemental health insurance, and investments. Life insurance products include traditional whole life and term life insurance. The Company offers Medicare Supplement and limited-benefit supplemental health insurance products that include accident, cancer, critical illness, heart, intensive care, and other health products. These products are designed to supplement health coverage that applicants already own. Medicare Supplements are offered to enrollees in the traditional fee-for-service Medicare program. Medicare Supplement plans are standardized by federal regulation and are designed to pay deductibles and co-payments not paid by Medicare.</v>
    <v>3695</v>
    <v>New York Stock Exchange</v>
    <v>XNYS</v>
    <v>XNYS</v>
    <v>3700 South Stonebridge Drive, MCKINNEY, TX, 75070 US</v>
    <v>152.55000000000001</v>
    <v>Insurance</v>
    <v>Stock</v>
    <v>46129.796265022655</v>
    <v>1335</v>
    <v>149.19</v>
    <v>11904518902</v>
    <v>GLOBE LIFE INC.</v>
    <v>GLOBE LIFE INC.</v>
    <v>149.19</v>
    <v>10.771800000000001</v>
    <v>149.68</v>
    <v>151.75</v>
    <v>78448230</v>
    <v>GL</v>
    <v>GLOBE LIFE INC. (XNYS:GL)</v>
    <v>233008</v>
    <v>471054</v>
    <v>1979</v>
  </rv>
  <rv s="2">
    <v>1336</v>
  </rv>
  <rv s="0">
    <v>https://www.bing.com/financeapi/forcetrigger?t=a1u2mw&amp;q=XNYS%3aGNW&amp;form=skydnc</v>
    <v>Learn more on Bing</v>
  </rv>
  <rv s="1">
    <v>en-US</v>
    <v>a1u2mw</v>
    <v>268435456</v>
    <v>1</v>
    <v>Powered by Refinitiv</v>
    <v>0</v>
    <v>GENWORTH FINANCIAL, INC. (XNYS:GNW)</v>
    <v>2</v>
    <v>3</v>
    <v>Finance</v>
    <v>4</v>
    <v>9.2799999999999994</v>
    <v>6.29</v>
    <v>0.89419999999999999</v>
    <v>0.15</v>
    <v>1.7503000000000001E-2</v>
    <v>USD</v>
    <v>Genworth Financial, Inc., through its principal insurance subsidiaries, offers mortgage and long-term care insurance products. The Company is the holding company of Enact Holdings, Inc (Enact Holdings). The Company operates through two segments: Enact and Closed Block. Through Enact Holdings and its mortgage insurance subsidiaries, it provides private mortgage insurance products and services in the United States and operates in all 50 states and the District of Columbia. The Enact segment is engaged in the business of writing and assuming residential mortgage guaranty insurance. Enact also offers mortgage and credit-related insurance and reinsurance through its other subsidiaries. The Closed Block segment includes long-term care insurance products as well as traditional and non-traditional life insurance. It is also offering fee-based services, advice, consulting and other aging care services through CareScout Services and long-term care insurance products through CareScout Insurance.</v>
    <v>3100</v>
    <v>New York Stock Exchange</v>
    <v>XNYS</v>
    <v>XNYS</v>
    <v>11011 WEST BROAD STREET, GLEN ALLEN, VA, 23060 US</v>
    <v>8.7799999999999994</v>
    <v>Insurance</v>
    <v>Stock</v>
    <v>46129.796611943748</v>
    <v>1338</v>
    <v>8.59</v>
    <v>3379968792</v>
    <v>GENWORTH FINANCIAL, INC.</v>
    <v>GENWORTH FINANCIAL, INC.</v>
    <v>8.67</v>
    <v>16.4373</v>
    <v>8.57</v>
    <v>8.7200000000000006</v>
    <v>387611100</v>
    <v>GNW</v>
    <v>GENWORTH FINANCIAL, INC. (XNYS:GNW)</v>
    <v>3353549</v>
    <v>3366929</v>
    <v>2012</v>
  </rv>
  <rv s="2">
    <v>1339</v>
  </rv>
  <rv s="0">
    <v>https://www.bing.com/financeapi/forcetrigger?t=a1x12w&amp;q=XNYS%3aLNC&amp;form=skydnc</v>
    <v>Learn more on Bing</v>
  </rv>
  <rv s="1">
    <v>en-US</v>
    <v>a1x12w</v>
    <v>268435456</v>
    <v>1</v>
    <v>Powered by Refinitiv</v>
    <v>0</v>
    <v>LINCOLN NATIONAL CORPORATION (XNYS:LNC)</v>
    <v>2</v>
    <v>3</v>
    <v>Finance</v>
    <v>4</v>
    <v>46.82</v>
    <v>28.98</v>
    <v>1.1881999999999999</v>
    <v>1.02</v>
    <v>2.8443999999999997E-2</v>
    <v>USD</v>
    <v>Lincoln National Corporation is a holding company, which operates multiple insurance and retirement businesses through subsidiary companies. The Company operates through four segments, which include Annuities, Life Insurance, Group Protection and Retirement Plan Services. The Annuities segment provides tax-deferred investment growth and lifetime wealth accumulation and protection opportunities for its clients by offering variable annuities, fixed including indexed annuities and registered index-linked annuities (RILA). The Life Insurance segment provides life insurance products, including term insurance, universal life insurance (IUL) and variable universal life insurance (VUL) products, linked-benefit products, and critical illness and long-term care riders. The Group Protection segment offers group non-medical insurance products and services, including short- and long-term disability, statutory disability and paid family medical leave administration.</v>
    <v>9423</v>
    <v>New York Stock Exchange</v>
    <v>XNYS</v>
    <v>XNYS</v>
    <v>150 N RADNOR CHESTER RD, RADNOR, PA, 19087 US</v>
    <v>37.25</v>
    <v>Insurance</v>
    <v>Stock</v>
    <v>46129.796680092186</v>
    <v>1341</v>
    <v>36</v>
    <v>7010533952</v>
    <v>LINCOLN NATIONAL CORPORATION</v>
    <v>LINCOLN NATIONAL CORPORATION</v>
    <v>36.36</v>
    <v>6.9436</v>
    <v>35.86</v>
    <v>36.880000000000003</v>
    <v>190090400</v>
    <v>LNC</v>
    <v>LINCOLN NATIONAL CORPORATION (XNYS:LNC)</v>
    <v>908690</v>
    <v>2210047</v>
    <v>1968</v>
  </rv>
  <rv s="2">
    <v>1342</v>
  </rv>
  <rv s="0">
    <v>https://www.bing.com/financeapi/forcetrigger?t=a1xhvh&amp;q=XNYS%3aMET&amp;form=skydnc</v>
    <v>Learn more on Bing</v>
  </rv>
  <rv s="1">
    <v>en-US</v>
    <v>a1xhvh</v>
    <v>268435456</v>
    <v>1</v>
    <v>Powered by Refinitiv</v>
    <v>0</v>
    <v>METLIFE, INC. (XNYS:MET)</v>
    <v>2</v>
    <v>3</v>
    <v>Finance</v>
    <v>4</v>
    <v>83.85</v>
    <v>67.33</v>
    <v>0.75009999999999999</v>
    <v>0.95</v>
    <v>1.2322999999999999E-2</v>
    <v>USD</v>
    <v>MetLife, Inc. is a financial services company, providing insurance, annuities, employee benefits and asset management to individual and institutional customers. Its segments include Group Benefits; Retirement and Income Solutions (RIS); Asia; Latin America; Europe, the Middle East and Africa (EMEA); and MetLife Holdings. Group Benefits segment offers life insurance, dental, group short- and long-term disability, paid family and medical leave, individual disability, accidental death and dismemberment insurance, accident and health insurance, and vision, as well as prepaid legal plans and pet insurance. RIS segment provides funding and financing solutions that help institutional customers mitigate and manage liabilities primarily associated with their employee benefit programs using a spectrum of life and annuity-based insurance and investment products. It operates across EMEA in both developed (Western Europe) and emerging (Central and Eastern Europe, Middle East and Africa) markets.</v>
    <v>46000</v>
    <v>New York Stock Exchange</v>
    <v>XNYS</v>
    <v>XNYS</v>
    <v>200 Park Avenue, NEW YORK, NY, 10166 US</v>
    <v>78.61</v>
    <v>Insurance</v>
    <v>Stock</v>
    <v>46129.796493321097</v>
    <v>1344</v>
    <v>77.44</v>
    <v>50886286356</v>
    <v>METLIFE, INC.</v>
    <v>METLIFE, INC.</v>
    <v>77.64</v>
    <v>16.587</v>
    <v>77.09</v>
    <v>78.040000000000006</v>
    <v>652053900</v>
    <v>MET</v>
    <v>METLIFE, INC. (XNYS:MET)</v>
    <v>3113747</v>
    <v>3664354</v>
    <v>1999</v>
  </rv>
  <rv s="2">
    <v>1345</v>
  </rv>
  <rv s="0">
    <v>https://www.bing.com/financeapi/forcetrigger?t=bzte4c&amp;q=XNYS%3aOSCR&amp;form=skydnc</v>
    <v>Learn more on Bing</v>
  </rv>
  <rv s="1">
    <v>en-US</v>
    <v>bzte4c</v>
    <v>268435456</v>
    <v>1</v>
    <v>Powered by Refinitiv</v>
    <v>0</v>
    <v>OSCAR HEALTH, INC. (XNYS:OSCR)</v>
    <v>2</v>
    <v>3</v>
    <v>Finance</v>
    <v>4</v>
    <v>23.8</v>
    <v>10.69</v>
    <v>2.1505000000000001</v>
    <v>0.13500000000000001</v>
    <v>8.6370000000000006E-3</v>
    <v>USD</v>
    <v>Oscar Health, Inc. is a healthcare technology company built around a full stack technology platform. The Company's offerings include its insurance business and +Oscar Platform. Its health plans are offered in the individual market. The individual market primarily consists of policies purchased by individuals and families through health insurance marketplaces, established by the ACA and operated by the federal government, as well as other marketplaces operated by individual states. Individuals and families may also purchase policies in the individual market off-exchange. Employees whose employers have chosen to offer an Individual Coverage Health Reimbursement Arrangement (ICHRA) are also able to purchase its health plans. It offers health plans in the individual market under the five metal plan categories defined by the ACA: Catastrophic, Bronze, Silver, Gold, and Platinum. Through the +Oscar platform, the Company deploys its technology to help others throughout the healthcare system.</v>
    <v>2305</v>
    <v>New York Stock Exchange</v>
    <v>XNYS</v>
    <v>XNYS</v>
    <v>75 Varick Street, 5Th Floor, NEW YORK, NY, 10013 US</v>
    <v>16.228000000000002</v>
    <v>Insurance</v>
    <v>Stock</v>
    <v>46129.79641054375</v>
    <v>1347</v>
    <v>15.742000000000001</v>
    <v>4693997220</v>
    <v>OSCAR HEALTH, INC.</v>
    <v>OSCAR HEALTH, INC.</v>
    <v>15.9</v>
    <v>0</v>
    <v>15.63</v>
    <v>15.765000000000001</v>
    <v>297748000</v>
    <v>OSCR</v>
    <v>OSCAR HEALTH, INC. (XNYS:OSCR)</v>
    <v>3397403</v>
    <v>6503559</v>
    <v>2012</v>
  </rv>
  <rv s="2">
    <v>1348</v>
  </rv>
  <rv s="0">
    <v>https://www.bing.com/financeapi/forcetrigger?t=axxc6h&amp;q=XNAS%3aPFG&amp;form=skydnc</v>
    <v>Learn more on Bing</v>
  </rv>
  <rv s="1">
    <v>en-US</v>
    <v>axxc6h</v>
    <v>268435456</v>
    <v>1</v>
    <v>Powered by Refinitiv</v>
    <v>0</v>
    <v>PRINCIPAL FINANCIAL GROUP, INC. (XNAS:PFG)</v>
    <v>2</v>
    <v>3</v>
    <v>Finance</v>
    <v>4</v>
    <v>97.88</v>
    <v>69.8</v>
    <v>0.85950000000000004</v>
    <v>1.93</v>
    <v>2.0535999999999999E-2</v>
    <v>USD</v>
    <v>Principal Financial Group, Inc. is a global financial company. The Company offers businesses, individuals, and institutional clients a range of financial products and services, including retirement, asset management and insurance, through its diverse family of financial services companies. The Company's segments include Retirement and Income Solutions, Principal Asset Management, and Benefits and Protection. The Retirement and Income Solutions segment offers workplace savings and retirement solutions, banking, trust and custodial services, individual variable annuities, and pension risk transfer, among others. The Principal Asset Management segment provides global investment solutions to institutional, retirement, retail, and high-net worth investors. The Benefits and Protection segment is organized into Specialty Benefits, which provides group dental, group life insurance, group disability insurance, supplemental health products, and individual disability and life insurance.</v>
    <v>19700</v>
    <v>Nasdaq Stock Market</v>
    <v>XNAS</v>
    <v>XNAS</v>
    <v>711 High Street, DES MOINES, IA, 50392 US</v>
    <v>96.534999999999997</v>
    <v>Insurance</v>
    <v>Stock</v>
    <v>46129.796646226561</v>
    <v>1350</v>
    <v>94.415000000000006</v>
    <v>20759652363</v>
    <v>PRINCIPAL FINANCIAL GROUP, INC.</v>
    <v>PRINCIPAL FINANCIAL GROUP, INC.</v>
    <v>94.71</v>
    <v>18.172999999999998</v>
    <v>93.98</v>
    <v>95.91</v>
    <v>216449300</v>
    <v>PFG</v>
    <v>PRINCIPAL FINANCIAL GROUP, INC. (XNAS:PFG)</v>
    <v>545471</v>
    <v>1562636</v>
    <v>2001</v>
  </rv>
  <rv s="2">
    <v>1351</v>
  </rv>
  <rv s="0">
    <v>https://www.bing.com/financeapi/forcetrigger?t=a216u2&amp;q=XNYS%3aPRI&amp;form=skydnc</v>
    <v>Learn more on Bing</v>
  </rv>
  <rv s="1">
    <v>en-US</v>
    <v>a216u2</v>
    <v>268435456</v>
    <v>1</v>
    <v>Powered by Refinitiv</v>
    <v>0</v>
    <v>PRIMERICA, INC. (XNYS:PRI)</v>
    <v>2</v>
    <v>3</v>
    <v>Finance</v>
    <v>4</v>
    <v>288.02999999999997</v>
    <v>230.09</v>
    <v>0.89790000000000003</v>
    <v>2.5</v>
    <v>9.1579999999999995E-3</v>
    <v>USD</v>
    <v>Primerica, Inc. is a provider of financial products and services to middle-income households in North America. The Company's segments include Term Life Insurance, Investment and Savings Products, and Corporate and Other Distributed Products. The Company, through its three life insurance subsidiaries, Primerica Life Insurance Company, National Benefit Life Insurance Company and Primerica Life Insurance Company of Canada (Primerica Life Canada), offers term life insurance to clients in the United States, its territories, and Canada. The Company, through Primerica Financial Services, LLC; PFS Investments Inc.; Primerica Life Canada; PFSL Investments Canada Ltd., and licensed independent sales representatives, distributes and sells to its clients a range of investment products such as mutual funds; managed investments; variable, index-linked, fixed and fixed indexed annuities, and segregated funds. It distributes other products, including prepaid legal services and mortgage loan referrals.</v>
    <v>2301</v>
    <v>New York Stock Exchange</v>
    <v>XNYS</v>
    <v>XNYS</v>
    <v>1 Primerica Parkway, DULUTH, GA, 30099 US</v>
    <v>278.64999999999998</v>
    <v>Insurance</v>
    <v>Stock</v>
    <v>46129.796300404691</v>
    <v>1353</v>
    <v>274.65499999999997</v>
    <v>8649581569</v>
    <v>PRIMERICA, INC.</v>
    <v>PRIMERICA, INC.</v>
    <v>275.29500000000002</v>
    <v>12.0093</v>
    <v>272.99</v>
    <v>275.49</v>
    <v>31397080</v>
    <v>PRI</v>
    <v>PRIMERICA, INC. (XNYS:PRI)</v>
    <v>76795</v>
    <v>200148</v>
    <v>2009</v>
  </rv>
  <rv s="2">
    <v>1354</v>
  </rv>
  <rv s="0">
    <v>https://www.bing.com/financeapi/forcetrigger?t=a218k2&amp;q=XNYS%3aPRU&amp;form=skydnc</v>
    <v>Learn more on Bing</v>
  </rv>
  <rv s="1">
    <v>en-US</v>
    <v>a218k2</v>
    <v>268435456</v>
    <v>1</v>
    <v>Powered by Refinitiv</v>
    <v>0</v>
    <v>PRUDENTIAL FINANCIAL, INC. (XNYS:PRU)</v>
    <v>2</v>
    <v>3</v>
    <v>Finance</v>
    <v>4</v>
    <v>119.76</v>
    <v>91.89</v>
    <v>0.8911</v>
    <v>1.8601000000000001</v>
    <v>1.8642000000000002E-2</v>
    <v>USD</v>
    <v>Prudential Financial, Inc. is a financial services provider and global investment manager. The Company offers a range of financial products and services, including life insurance, annuities, retirement-related products and services, mutual funds, and investment management. It offers these products and services to individual and institutional customers through its own and third-party distribution networks. It operates in the United States, Asia, Europe and Latin America. Its segment includes PGIM, U.S. Businesses, International Businesses, and Corporate and Other operations. The PGIM segment provides investment management services and solutions related to public fixed income, public equity, real estate debt and equity, private credit and other alternatives, and multi-asset class strategies, to institutional and retail clients and its general account. The U.S. Businesses segment consists of the retirement strategies, group insurance and individual life products.</v>
    <v>36824</v>
    <v>New York Stock Exchange</v>
    <v>XNYS</v>
    <v>XNYS</v>
    <v>751 BROAD ST, NEWARK, NJ, 07102 US</v>
    <v>102.84</v>
    <v>Insurance</v>
    <v>Stock</v>
    <v>46129.796670185155</v>
    <v>1356</v>
    <v>100.21</v>
    <v>35352327449</v>
    <v>PRUDENTIAL FINANCIAL, INC.</v>
    <v>PRUDENTIAL FINANCIAL, INC.</v>
    <v>100.54</v>
    <v>10.158300000000001</v>
    <v>99.78</v>
    <v>101.6401</v>
    <v>347818700</v>
    <v>PRU</v>
    <v>PRUDENTIAL FINANCIAL, INC. (XNYS:PRU)</v>
    <v>1508885</v>
    <v>2198682</v>
    <v>1999</v>
  </rv>
  <rv s="2">
    <v>1357</v>
  </rv>
  <rv s="0">
    <v>https://www.bing.com/financeapi/forcetrigger?t=a21ezr&amp;q=XNYS%3aPUK&amp;form=skydnc</v>
    <v>Learn more on Bing</v>
  </rv>
  <rv s="1">
    <v>en-US</v>
    <v>a21ezr</v>
    <v>268435456</v>
    <v>1</v>
    <v>Powered by Refinitiv</v>
    <v>0</v>
    <v>PRUDENTIAL PUBLIC LIMITED COMPANY (XNYS:PUK)</v>
    <v>2</v>
    <v>3</v>
    <v>Finance</v>
    <v>4</v>
    <v>34.029800000000002</v>
    <v>20.260000000000002</v>
    <v>0.76459999999999995</v>
    <v>0.43</v>
    <v>1.4094000000000001E-2</v>
    <v>USD</v>
    <v>Prudential plc is a holding company, which is engaged in providing life and health insurance and asset management solutions to customers across 20 markets in Asia and Africa. The Company is focused on four strategic regions: Greater China, ASEAN, India and Africa. Its multichannel agency and bancassurance distribution platform have around 65,000 monthly active agents. It has developed PRUServices, its digital self-servicing platform in Malaysia. PRUServices enhances the customer journey with real-time feedback capabilities. It is also focused on leveraging artificial intelligence (AI) and data analytics to drive customer experiences, such as claims processing through AI claims adjudication. In its agency business, it is focused on recruitment, alongside embedding and upgrading PRUForce, its digital agency platform which assists agents with leads management and other actionable insights. PRULeads is its digital leads platform within PRUForce.</v>
    <v>15000</v>
    <v>New York Stock Exchange</v>
    <v>XNYS</v>
    <v>XNYS</v>
    <v>13th Floor, One International Finance Centre, 1 Harbour View Street, Central HK</v>
    <v>31.24</v>
    <v>Insurance</v>
    <v>Stock</v>
    <v>46129.795936642971</v>
    <v>1359</v>
    <v>30.72</v>
    <v>39051261340</v>
    <v>PRUDENTIAL PUBLIC LIMITED COMPANY</v>
    <v>PRUDENTIAL PUBLIC LIMITED COMPANY</v>
    <v>30.73</v>
    <v>11.960699999999999</v>
    <v>30.51</v>
    <v>30.94</v>
    <v>1262161000</v>
    <v>PUK</v>
    <v>PRUDENTIAL PUBLIC LIMITED COMPANY (XNYS:PUK)</v>
    <v>569625</v>
    <v>974363</v>
    <v>1978</v>
  </rv>
  <rv s="2">
    <v>1360</v>
  </rv>
  <rv s="0">
    <v>https://www.bing.com/financeapi/forcetrigger?t=a24xu2&amp;q=XNYS%3aUNM&amp;form=skydnc</v>
    <v>Learn more on Bing</v>
  </rv>
  <rv s="1">
    <v>en-US</v>
    <v>a24xu2</v>
    <v>268435456</v>
    <v>1</v>
    <v>Powered by Refinitiv</v>
    <v>0</v>
    <v>UNUM GROUP (XNYS:UNM)</v>
    <v>2</v>
    <v>3</v>
    <v>Finance</v>
    <v>4</v>
    <v>83.125</v>
    <v>68.275000000000006</v>
    <v>0.21079999999999999</v>
    <v>1.06</v>
    <v>1.3421000000000001E-2</v>
    <v>USD</v>
    <v>Unum Group is a provider of financial protection benefits in the United States and the United Kingdom. The Company offers disability, life, accident, critical illness, dental and vision, and other related services. Its segments include Unum US, Unum International, and Colonial Life. The Unum US segment comprises group disability, group life and accidental death and dismemberment, and supplemental and voluntary lines of business. It includes long-term and short-term disability, medical stop-loss, and fee-based service products. The Unum International segment includes insurance for group long-term disability, group life, and supplemental lines of business which include dental, individual disability, and critical illness products. The Colonial Life segment includes the accident, sickness, and disability product line, life product line, and cancer and critical illness product line. Its products are marketed to employees, on both a group and an individual basis.</v>
    <v>10684</v>
    <v>New York Stock Exchange</v>
    <v>XNYS</v>
    <v>XNYS</v>
    <v>1 Fountain Square, CHATTANOOGA, TN, 37402 US</v>
    <v>80.55</v>
    <v>Insurance</v>
    <v>Stock</v>
    <v>46129.796654421094</v>
    <v>1362</v>
    <v>79.010000000000005</v>
    <v>12925915728</v>
    <v>UNUM GROUP</v>
    <v>UNUM GROUP</v>
    <v>79.53</v>
    <v>18.831600000000002</v>
    <v>78.98</v>
    <v>80.040000000000006</v>
    <v>161493200</v>
    <v>UNM</v>
    <v>UNUM GROUP (XNYS:UNM)</v>
    <v>384788</v>
    <v>1689768</v>
    <v>1995</v>
  </rv>
  <rv s="2">
    <v>1363</v>
  </rv>
  <rv s="0">
    <v>https://www.bing.com/financeapi/forcetrigger?t=c11cjc&amp;q=XNAS%3aALHC&amp;form=skydnc</v>
    <v>Learn more on Bing</v>
  </rv>
  <rv s="1">
    <v>en-US</v>
    <v>c11cjc</v>
    <v>268435456</v>
    <v>1</v>
    <v>Powered by Refinitiv</v>
    <v>0</v>
    <v>ALIGNMENT HEALTHCARE, INC. (XNAS:ALHC)</v>
    <v>2</v>
    <v>3</v>
    <v>Finance</v>
    <v>4</v>
    <v>23.87</v>
    <v>11.625</v>
    <v>1.1989000000000001</v>
    <v>0.22500000000000001</v>
    <v>1.0807000000000001E-2</v>
    <v>USD</v>
    <v>Alignment Healthcare, Inc. is a consumer-centric platform designed to improve the healthcare experience for seniors. The Company’s operations primarily consist of Medicare Advantage Plans in the states of California, North Carolina, Nevada, Arizona, Florida and Texas. It partners with local providers to deliver coordinated care, powered by its customized care model, 24/7 concierge care team and purpose-built technology (AVA). AVA’s capabilities include consumer experience, internal care delivery, external providers, health plan operations and growth operations. AVA offers a digital ecosystem that enables its members and their support system to get the information and care they need, when and how they need it. With their AVA-powered member portal and mobile app, seniors have many self-service capabilities and can get 24/7 care, send secure messages to their concierge and care teams, check their rewards and ACCESS On-Demand Concierge Card balance, and view their health history.</v>
    <v>1849</v>
    <v>Nasdaq Stock Market</v>
    <v>XNAS</v>
    <v>XNAS</v>
    <v>1100 W. Town And Country Road, Suite 1600, ORANGE, CA, 92868 US</v>
    <v>21.37</v>
    <v>Healthcare Providers &amp; Services</v>
    <v>Stock</v>
    <v>46129.796116284379</v>
    <v>1365</v>
    <v>20.87</v>
    <v>4299419842</v>
    <v>ALIGNMENT HEALTHCARE, INC.</v>
    <v>ALIGNMENT HEALTHCARE, INC.</v>
    <v>20.88</v>
    <v>0</v>
    <v>20.82</v>
    <v>21.045000000000002</v>
    <v>204296500</v>
    <v>ALHC</v>
    <v>ALIGNMENT HEALTHCARE, INC. (XNAS:ALHC)</v>
    <v>1279320</v>
    <v>3291545</v>
    <v>2014</v>
  </rv>
  <rv s="2">
    <v>1366</v>
  </rv>
  <rv s="0">
    <v>https://www.bing.com/financeapi/forcetrigger?t=a1pzfr&amp;q=XNYS%3aCNC&amp;form=skydnc</v>
    <v>Learn more on Bing</v>
  </rv>
  <rv s="1">
    <v>en-US</v>
    <v>a1pzfr</v>
    <v>268435456</v>
    <v>1</v>
    <v>Powered by Refinitiv</v>
    <v>0</v>
    <v>CENTENE CORPORATION (XNYS:CNC)</v>
    <v>2</v>
    <v>3</v>
    <v>Finance</v>
    <v>4</v>
    <v>64.150000000000006</v>
    <v>25.074999999999999</v>
    <v>0.69810000000000005</v>
    <v>-0.95</v>
    <v>-2.4359000000000002E-2</v>
    <v>USD</v>
    <v>Centene Corporation is a healthcare company. It provides access to quality healthcare; programs and a range of health solutions that help families and individuals get well. Its segments include Medicaid, Medicare, Commercial and Other. The Medicaid segment includes the Temporary Assistance for Needy Families (TANF) program, Medicaid Expansion programs, the Aged, Blind or Disabled (ABD) program, the Children's Health Insurance Program (CHIP), Long-Term Services and Supports (LTSS), Foster Care, Medicare-Medicaid Plans (MMP), which cover beneficiaries who are dually eligible for Medicaid and Medicare and other state-based programs. The Medicare segment includes Medicare Advantage, Medicare Supplement, Dual Eligible Special Needs Plans and Medicare Prescription Drug Plans. The Commercial segment includes the Health Insurance Marketplace product along with individual, small group, and large group commercial health insurance products.</v>
    <v>61100</v>
    <v>New York Stock Exchange</v>
    <v>XNYS</v>
    <v>XNYS</v>
    <v>7700 Forsyth Blvd, ST. LOUIS, MO, 63105-1807 US</v>
    <v>39.46</v>
    <v>Healthcare Providers &amp; Services</v>
    <v>Stock</v>
    <v>46129.796638935157</v>
    <v>1368</v>
    <v>37.950000000000003</v>
    <v>18711943625</v>
    <v>CENTENE CORPORATION</v>
    <v>CENTENE CORPORATION</v>
    <v>38.96</v>
    <v>0</v>
    <v>39</v>
    <v>38.049999999999997</v>
    <v>491772500</v>
    <v>CNC</v>
    <v>CENTENE CORPORATION (XNYS:CNC)</v>
    <v>2812560</v>
    <v>6477595</v>
    <v>2001</v>
  </rv>
  <rv s="2">
    <v>1369</v>
  </rv>
  <rv s="0">
    <v>https://www.bing.com/financeapi/forcetrigger?t=a1njmw&amp;q=XNYS%3aELV&amp;form=skydnc</v>
    <v>Learn more on Bing</v>
  </rv>
  <rv s="1">
    <v>en-US</v>
    <v>a1njmw</v>
    <v>268435456</v>
    <v>1</v>
    <v>Powered by Refinitiv</v>
    <v>0</v>
    <v>ELEVANCE HEALTH, INC. (XNYS:ELV)</v>
    <v>2</v>
    <v>3</v>
    <v>Finance</v>
    <v>4</v>
    <v>437.99</v>
    <v>273.70999999999998</v>
    <v>0.51129999999999998</v>
    <v>6.62</v>
    <v>2.0960999999999997E-2</v>
    <v>USD</v>
    <v>Elevance Health, Inc. is a health company. It operates as a health insurer in the United States. The Company operates through four segments: Health Benefits, CarelonRx, Carelon Services and Corporate &amp; Other. The Health Benefits segment offers a comprehensive suite of health plans and services to its Individual, Employer Group risk-based, Employer Group fee-based, BlueCard, Medicare, Medicaid and Federal Employee Program (FEP) members. The Health Benefits segment also offers health products on a full-risk basis. The CarelonRx segment includes its pharmacy services business. CarelonRx markets and offers pharmacy services to its affiliated health plan customers, as well as to external customers outside of the health plans. The Carelon Services segment integrates physical, behavioral, pharmacy, and social services by offering an array of healthcare-related services and capabilities to internal and external customers through its Carelon Health and Carelon Insights businesses.</v>
    <v>96129</v>
    <v>New York Stock Exchange</v>
    <v>XNYS</v>
    <v>XNYS</v>
    <v>220 Virginia Avenue, INDIANAPOLIS, IN, 46204 US</v>
    <v>324.61</v>
    <v>Healthcare Providers &amp; Services</v>
    <v>Stock</v>
    <v>46129.796409675779</v>
    <v>1371</v>
    <v>314.34010000000001</v>
    <v>70828750356</v>
    <v>ELEVANCE HEALTH, INC.</v>
    <v>ELEVANCE HEALTH, INC.</v>
    <v>316.47000000000003</v>
    <v>12.8405</v>
    <v>315.82</v>
    <v>322.44</v>
    <v>219664900</v>
    <v>ELV</v>
    <v>ELEVANCE HEALTH, INC. (XNYS:ELV)</v>
    <v>833923</v>
    <v>1636765</v>
    <v>2001</v>
  </rv>
  <rv s="2">
    <v>1372</v>
  </rv>
  <rv s="0">
    <v>https://www.bing.com/financeapi/forcetrigger?t=a1uysm&amp;q=XNYS%3aHUM&amp;form=skydnc</v>
    <v>Learn more on Bing</v>
  </rv>
  <rv s="1">
    <v>en-US</v>
    <v>a1uysm</v>
    <v>268435456</v>
    <v>1</v>
    <v>Powered by Refinitiv</v>
    <v>0</v>
    <v>HUMANA INC. (XNYS:HUM)</v>
    <v>2</v>
    <v>3</v>
    <v>Finance</v>
    <v>4</v>
    <v>315.34820000000002</v>
    <v>163.11000000000001</v>
    <v>0.50609999999999999</v>
    <v>2.4849999999999999</v>
    <v>1.2378E-2</v>
    <v>USD</v>
    <v>Humana Inc. provides Humana insurance services and CenterWell health care services. The Company's segments include Insurance and CenterWell. The Insurance segment consists of Medicare benefits, marketed to individuals or directly via group Medicare accounts, as well as its contract with CMS to administer the Limited Income Newly Eligible Transition (LI-NET) prescription drug plan program and contracts with various states to provide Medicaid, dual eligible demonstration, and Long-Term Support Services benefits. This segment also includes products consisting of employer group commercial fully-insured medical and specialty health insurance benefits marketed to individuals and employer groups. The CenterWell segment includes its pharmacy, primary care, and home solutions operations. The segment also includes its strategic partnerships with WCAS to develop and operate senior-focused, payor-agnostic, primary care centers, as well as its minority ownership interest in hospice operations.</v>
    <v>67060</v>
    <v>New York Stock Exchange</v>
    <v>XNYS</v>
    <v>XNYS</v>
    <v>101 E. Main Street, LOUISVILLE, KY, 40202 US</v>
    <v>204.46</v>
    <v>Healthcare Providers &amp; Services</v>
    <v>Stock</v>
    <v>46129.796468645312</v>
    <v>1374</v>
    <v>200.34</v>
    <v>24400476852</v>
    <v>HUMANA INC.</v>
    <v>HUMANA INC.</v>
    <v>201.28</v>
    <v>20.721699999999998</v>
    <v>200.76</v>
    <v>203.245</v>
    <v>120054500</v>
    <v>HUM</v>
    <v>HUMANA INC. (XNYS:HUM)</v>
    <v>886109</v>
    <v>1756090</v>
    <v>1964</v>
  </rv>
  <rv s="2">
    <v>1375</v>
  </rv>
  <rv s="0">
    <v>https://www.bing.com/financeapi/forcetrigger?t=a1xugh&amp;q=XNYS%3aMOH&amp;form=skydnc</v>
    <v>Learn more on Bing</v>
  </rv>
  <rv s="1">
    <v>en-US</v>
    <v>a1xugh</v>
    <v>268435456</v>
    <v>1</v>
    <v>Powered by Refinitiv</v>
    <v>0</v>
    <v>MOLINA HEALTHCARE, INC. (XNYS:MOH)</v>
    <v>2</v>
    <v>3</v>
    <v>Finance</v>
    <v>4</v>
    <v>333.22</v>
    <v>121.06</v>
    <v>0.57620000000000005</v>
    <v>-2.1825000000000001</v>
    <v>-1.4659999999999999E-2</v>
    <v>USD</v>
    <v>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it offers managed healthcare services. Medicaid provides healthcare and long-term services and support to low-income Americans. Medicare is a federal program that provides eligible persons aged 65 and over, and some disabled persons, with a variety of hospital, medical insurance, and prescription drug benefits. The Marketplace insurance exchanges allow individuals and small groups to purchase federally subsidized health insurance. It arranges healthcare services for its members through contracts with a network of providers, including independent physicians and physician groups, hospitals, ancillary providers, and pharmacies.</v>
    <v>19000</v>
    <v>New York Stock Exchange</v>
    <v>XNYS</v>
    <v>XNYS</v>
    <v>200 Oceangate, Suite 100, LONG BEACH, CA, 90802 US</v>
    <v>150.9999</v>
    <v>Healthcare Providers &amp; Services</v>
    <v>Stock</v>
    <v>46129.796562603908</v>
    <v>1377</v>
    <v>146.37</v>
    <v>7641108830</v>
    <v>MOLINA HEALTHCARE, INC.</v>
    <v>MOLINA HEALTHCARE, INC.</v>
    <v>148.87</v>
    <v>16.440200000000001</v>
    <v>148.87</v>
    <v>146.6875</v>
    <v>52091070</v>
    <v>MOH</v>
    <v>MOLINA HEALTHCARE, INC. (XNYS:MOH)</v>
    <v>489892</v>
    <v>1773425</v>
    <v>2002</v>
  </rv>
  <rv s="2">
    <v>1378</v>
  </rv>
  <rv s="0">
    <v>https://www.bing.com/financeapi/forcetrigger?t=a24xlh&amp;q=XNYS%3aUNH&amp;form=skydnc</v>
    <v>Learn more on Bing</v>
  </rv>
  <rv s="1">
    <v>en-US</v>
    <v>a24xlh</v>
    <v>268435456</v>
    <v>1</v>
    <v>Powered by Refinitiv</v>
    <v>0</v>
    <v>UNITEDHEALTH GROUP INCORPORATED (XNYS:UNH)</v>
    <v>2</v>
    <v>3</v>
    <v>Finance</v>
    <v>4</v>
    <v>489.79</v>
    <v>234.6</v>
    <v>0.47199999999999998</v>
    <v>7.02</v>
    <v>2.2187000000000002E-2</v>
    <v>USD</v>
    <v>UnitedHealth Group Incorporated is a healthcare and well-being company. Its segments include Optum Health, Optum Insight, Optum Rx, and UnitedHealthcare, which includes UnitedHealthcare Employer &amp; Individual, UnitedHealthcare Medicare &amp; Retirement and UnitedHealthcare Community &amp; State. Optum Health provides comprehensive and patient-centered care, addressing the physical, mental, and social well-being. Optum Health delivers primary, specialty and surgical care and helps patients and providers navigate and address complex, chronic and behavioral health needs. Optum Insight connects the healthcare system with services, analytics and platforms that make clinical, administrative and financial processes simpler and more efficient for all participants in the healthcare system. Optum Rx offers a range of pharmacy care services through retail pharmacies, through home delivery, specialty and community health pharmacies and the provision of in-home and community-based infusion services.</v>
    <v>390000</v>
    <v>New York Stock Exchange</v>
    <v>XNYS</v>
    <v>XNYS</v>
    <v>1 HEALTH DRIVE, EDEN PRAIRIE, MN, 55344 US</v>
    <v>325.24939999999998</v>
    <v>Healthcare Providers &amp; Services</v>
    <v>Stock</v>
    <v>46129.796589432815</v>
    <v>1380</v>
    <v>317.13499999999999</v>
    <v>293560507236</v>
    <v>UNITEDHEALTH GROUP INCORPORATED</v>
    <v>UNITEDHEALTH GROUP INCORPORATED</v>
    <v>320.05</v>
    <v>24.513000000000002</v>
    <v>316.39999999999998</v>
    <v>323.42</v>
    <v>907675800</v>
    <v>UNH</v>
    <v>UNITEDHEALTH GROUP INCORPORATED (XNYS:UNH)</v>
    <v>5674957</v>
    <v>8758090</v>
    <v>2015</v>
  </rv>
  <rv s="2">
    <v>1381</v>
  </rv>
  <rv s="0">
    <v>https://www.bing.com/financeapi/forcetrigger?t=a1n6f2&amp;q=XNYS%3aAIG&amp;form=skydnc</v>
    <v>Learn more on Bing</v>
  </rv>
  <rv s="1">
    <v>en-US</v>
    <v>a1n6f2</v>
    <v>268435456</v>
    <v>1</v>
    <v>Powered by Refinitiv</v>
    <v>0</v>
    <v>AMERICAN INTERNATIONAL GROUP, INC. (XNYS:AIG)</v>
    <v>2</v>
    <v>3</v>
    <v>Finance</v>
    <v>4</v>
    <v>87.46</v>
    <v>71.245000000000005</v>
    <v>0.58979999999999999</v>
    <v>0.43020000000000003</v>
    <v>5.5000000000000005E-3</v>
    <v>USD</v>
    <v>American International Group, Inc. is a global insurance company. It provides insurance solutions that help businesses and individuals in over 200 countries and jurisdictions protect their assets and manage risks through its operations, licenses and authorizations and network partners. Its segment includes General Insurance and Other Operations. General Insurance business includes its three segments, including North America Commercial, International Commercial and Global Personal. The North America Commercial consists of insurance businesses in the United States, Canada and Bermuda. The International Commercial consists of insurance businesses in Japan, the United Kingdom, Europe, Middle East and Africa, Asia Pacific, Latin America and Caribbean and China. The North America and International Commercial segment products include property and short tail, casualty, financial lines and global specialty. Global Personal segment products include global accident and health and personal lines.</v>
    <v>22100</v>
    <v>New York Stock Exchange</v>
    <v>XNYS</v>
    <v>XNYS</v>
    <v>1271 Ave Of The Americas, Fl 37, NEW YORK, NY, 10020-1304 US</v>
    <v>79.62</v>
    <v>Insurance</v>
    <v>Stock</v>
    <v>46129.796107892966</v>
    <v>1383</v>
    <v>77.635000000000005</v>
    <v>42067380793</v>
    <v>AMERICAN INTERNATIONAL GROUP, INC.</v>
    <v>AMERICAN INTERNATIONAL GROUP, INC.</v>
    <v>77.94</v>
    <v>14.513</v>
    <v>78.22</v>
    <v>78.650199999999998</v>
    <v>534866800</v>
    <v>AIG</v>
    <v>AMERICAN INTERNATIONAL GROUP, INC. (XNYS:AIG)</v>
    <v>1193591</v>
    <v>3783740</v>
    <v>1967</v>
  </rv>
  <rv s="2">
    <v>1384</v>
  </rv>
  <rv s="0">
    <v>https://www.bing.com/financeapi/forcetrigger?t=a1n7mw&amp;q=XNYS%3aAIZ&amp;form=skydnc</v>
    <v>Learn more on Bing</v>
  </rv>
  <rv s="1">
    <v>en-US</v>
    <v>a1n7mw</v>
    <v>268435456</v>
    <v>1</v>
    <v>Powered by Refinitiv</v>
    <v>0</v>
    <v>ASSURANT, INC. (XNYS:AIZ)</v>
    <v>2</v>
    <v>3</v>
    <v>Finance</v>
    <v>4</v>
    <v>246.31</v>
    <v>181.75</v>
    <v>0.52790000000000004</v>
    <v>3.46</v>
    <v>1.5402000000000001E-2</v>
    <v>USD</v>
    <v>Assurant, Inc. is a global protection company that partners with various brands to safeguard and service connected devices, homes and automobiles. It utilizes data-driven technology solutions to provide customer experiences. It operates in North America, Latin America, Europe and Asia Pacific through two operating segments: Global Lifestyle and Global Housing. Global Lifestyle segment provides mobile device solutions, extended service contracts and related services for consumer electronics and appliances and credit and other insurance products (referred to as Connected Living), and vehicle protection services, commercial equipment services and other related services (referred to as Global Automotive). Global Housing segment provides lender-placed homeowners, manufactured housing and flood insurance, as well as voluntary manufactured housing, condominium and homeowners insurance (referred to as Homeowners), and renters insurance and other products (referred to as Renters and Other).</v>
    <v>14800</v>
    <v>New York Stock Exchange</v>
    <v>XNYS</v>
    <v>XNYS</v>
    <v>260 INTERSTATE NORTH CIRCLE S.E., ATLANTA, GA, 30339 US</v>
    <v>229.94</v>
    <v>Insurance</v>
    <v>Stock</v>
    <v>46129.795710335158</v>
    <v>1386</v>
    <v>224.7</v>
    <v>11356912570</v>
    <v>ASSURANT, INC.</v>
    <v>ASSURANT, INC.</v>
    <v>225.04499999999999</v>
    <v>11.715299999999999</v>
    <v>224.65</v>
    <v>228.11</v>
    <v>49787000</v>
    <v>AIZ</v>
    <v>ASSURANT, INC. (XNYS:AIZ)</v>
    <v>109429</v>
    <v>329391</v>
    <v>2003</v>
  </rv>
  <rv s="2">
    <v>1387</v>
  </rv>
  <rv s="0">
    <v>https://www.bing.com/financeapi/forcetrigger?t=a1urdm&amp;q=XNYS%3aHMN&amp;form=skydnc</v>
    <v>Learn more on Bing</v>
  </rv>
  <rv s="1">
    <v>en-US</v>
    <v>a1urdm</v>
    <v>268435456</v>
    <v>1</v>
    <v>Powered by Refinitiv</v>
    <v>0</v>
    <v>HORACE MANN EDUCATORS CORPORATION (XNYS:HMN)</v>
    <v>2</v>
    <v>3</v>
    <v>Finance</v>
    <v>4</v>
    <v>48.325000000000003</v>
    <v>38.76</v>
    <v>0.1061</v>
    <v>0.85</v>
    <v>1.8998999999999999E-2</v>
    <v>USD</v>
    <v>Horace Mann Educators Corporation is a multiline financial services company focused on helping America’s educators and others who serve the community. The Company's Property &amp; Casualty segment's primary insurance products include private passenger auto insurance, residential home insurance, and personal umbrella insurance. Its Life &amp; Retirement segment markets 403 (b) tax-qualified fixed, fixed indexed and variable annuities; the Horace Mann Retirement Advantage open architecture platform for 403 (b) (7) and other defined contribution plans; traditional term and whole life insurance products and indexed universal life (IUL) products. Its Supplemental &amp; Group Benefits segment offers employer-sponsored products, including accident, critical illness, limited-benefit fixed indemnity insurance, term life, short-term disability and long-term disability. Additionally, it offers individual supplemental products including heart, cancer, disability and accident coverage.</v>
    <v>1800</v>
    <v>New York Stock Exchange</v>
    <v>XNYS</v>
    <v>XNYS</v>
    <v>1 HORACE MANN PLZ, SPRINGFIELD, IL, 62715-0001 US</v>
    <v>45.91</v>
    <v>Insurance</v>
    <v>Stock</v>
    <v>46129.795881770311</v>
    <v>1389</v>
    <v>44.66</v>
    <v>1840977540</v>
    <v>HORACE MANN EDUCATORS CORPORATION</v>
    <v>HORACE MANN EDUCATORS CORPORATION</v>
    <v>44.79</v>
    <v>11.6999</v>
    <v>44.74</v>
    <v>45.59</v>
    <v>40381170</v>
    <v>HMN</v>
    <v>HORACE MANN EDUCATORS CORPORATION (XNYS:HMN)</v>
    <v>70022</v>
    <v>246012</v>
    <v>1968</v>
  </rv>
  <rv s="2">
    <v>1390</v>
  </rv>
  <rv s="0">
    <v>https://www.bing.com/financeapi/forcetrigger?t=a1mscw&amp;q=XNAS%3aACGL&amp;form=skydnc</v>
    <v>Learn more on Bing</v>
  </rv>
  <rv s="1">
    <v>en-US</v>
    <v>a1mscw</v>
    <v>268435456</v>
    <v>1</v>
    <v>Powered by Refinitiv</v>
    <v>0</v>
    <v>ARCH CAPITAL GROUP LTD. (XNAS:ACGL)</v>
    <v>2</v>
    <v>3</v>
    <v>Finance</v>
    <v>4</v>
    <v>103.39</v>
    <v>82.444999999999993</v>
    <v>0.3866</v>
    <v>0.70499999999999996</v>
    <v>7.2610000000000001E-3</v>
    <v>USD</v>
    <v>Arch Capital Group Ltd. is a Bermuda-based company, which provides insurance, reinsurance, and mortgage insurance through its subsidiaries. The insurance segment consists of the Company’s insurance underwriting units, which offer specialty product lines, including construction and national accounts; excess and surplus casualty; professional lines; programs; property, energy, marine and aviation; travel, accident and health; warranty and lender solutions, and others (consisting of alternative markets, excess workers' compensation and surety business). The reinsurance segment consists of its reinsurance underwriting units, which offer specialty product lines, including casualty; marine and aviation; other specialty; property catastrophe; property excluding property catastrophe, and others (consisting of life reinsurance and other). The mortgage segment includes its United States primary mortgage insurance business, investment and services related to United States credit-risk transfer.</v>
    <v>8000</v>
    <v>Nasdaq Stock Market</v>
    <v>XNAS</v>
    <v>XNAS</v>
    <v>Waterloo House 100 Pitts Bay Road, HM 08 BM</v>
    <v>98.57</v>
    <v>Insurance</v>
    <v>Stock</v>
    <v>46129.796528981249</v>
    <v>1392</v>
    <v>96.64</v>
    <v>34845261204</v>
    <v>ARCH CAPITAL GROUP LTD.</v>
    <v>ARCH CAPITAL GROUP LTD.</v>
    <v>96.76</v>
    <v>8.4154999999999998</v>
    <v>97.1</v>
    <v>97.805000000000007</v>
    <v>356272800</v>
    <v>ACGL</v>
    <v>ARCH CAPITAL GROUP LTD. (XNAS:ACGL)</v>
    <v>776934</v>
    <v>1880593</v>
    <v>2000</v>
  </rv>
  <rv s="2">
    <v>1393</v>
  </rv>
  <rv s="0">
    <v>https://www.bing.com/financeapi/forcetrigger?t=a1mz7w&amp;q=XNYS%3aAFG&amp;form=skydnc</v>
    <v>Learn more on Bing</v>
  </rv>
  <rv s="1">
    <v>en-US</v>
    <v>a1mz7w</v>
    <v>268435456</v>
    <v>1</v>
    <v>Powered by Refinitiv</v>
    <v>0</v>
    <v>AMERICAN FINANCIAL GROUP, INC. (XNYS:AFG)</v>
    <v>2</v>
    <v>3</v>
    <v>Finance</v>
    <v>4</v>
    <v>146.1936</v>
    <v>117.446</v>
    <v>0.65190000000000003</v>
    <v>0.86</v>
    <v>6.5890000000000002E-3</v>
    <v>USD</v>
    <v>American Financial Group, Inc. is an insurance holding company. Through the operations of Great American Insurance Group, the Company is engaged primarily in property and casualty insurance, focusing on specialized commercial products for businesses. The Company’s segments include property and casualty insurance and Other. The property and casualty insurance business includes specialty sub-segments: property and transportation, which includes physical damage and liability coverage for buses and trucks and other specialty transportation niches, inland and ocean marine, agricultural-related products and other commercial property coverage; specialty casualty, which includes primarily excess and surplus, executive and professional liability, general liability, umbrella and excess liability, and specialty financial, which includes risk management insurance programs for lending and leasing institutions, fidelity and surety products and trade credit insurance.</v>
    <v>8500</v>
    <v>New York Stock Exchange</v>
    <v>XNYS</v>
    <v>XNYS</v>
    <v>Great American Insurance Group Tower, 301 E. 4Th Street, CINCINNATI, OH, 45202 US</v>
    <v>132.36000000000001</v>
    <v>Insurance</v>
    <v>Stock</v>
    <v>46129.796665878908</v>
    <v>1395</v>
    <v>130.96</v>
    <v>10916708956</v>
    <v>AMERICAN FINANCIAL GROUP, INC.</v>
    <v>AMERICAN FINANCIAL GROUP, INC.</v>
    <v>130.96</v>
    <v>13.0177</v>
    <v>130.53</v>
    <v>131.38999999999999</v>
    <v>83086300</v>
    <v>AFG</v>
    <v>AMERICAN FINANCIAL GROUP, INC. (XNYS:AFG)</v>
    <v>201560</v>
    <v>538286</v>
    <v>1997</v>
  </rv>
  <rv s="2">
    <v>1396</v>
  </rv>
  <rv s="0">
    <v>https://www.bing.com/financeapi/forcetrigger?t=a1n3sm&amp;q=XNYS%3aAGO&amp;form=skydnc</v>
    <v>Learn more on Bing</v>
  </rv>
  <rv s="1">
    <v>en-US</v>
    <v>a1n3sm</v>
    <v>268435456</v>
    <v>1</v>
    <v>Powered by Refinitiv</v>
    <v>0</v>
    <v>ASSURED GUARANTY LTD. (XNYS:AGO)</v>
    <v>2</v>
    <v>3</v>
    <v>Finance</v>
    <v>4</v>
    <v>92.394999999999996</v>
    <v>78.770099999999999</v>
    <v>0.84299999999999997</v>
    <v>2.04</v>
    <v>2.4578000000000003E-2</v>
    <v>USD</v>
    <v>Assured Guaranty Ltd. is a Bermuda-based holding company. Through its subsidiaries, the Company provides credit enhancement products to the United States and non-United States public finance, infrastructure and structured finance markets. The Company also participates in the asset management business through its ownership interest in Sound Point Capital Management, LP and certain of its investment management affiliates and in the annuity reinsurance business through Assured Life Reinsurance Ltd. Its segments include Insurance and Asset Management. Through its insurance subsidiaries, the Company applies its credit underwriting judgment, risk management skills and capital markets experience primarily to offer financial guaranty insurance that protects holders of debt instruments and other monetary obligations from defaults in scheduled payments. Asset management segment serves as an investment advisor to primarily collateralized loan obligations and opportunity funds.</v>
    <v>367</v>
    <v>New York Stock Exchange</v>
    <v>XNYS</v>
    <v>XNYS</v>
    <v>30 Woodbourne Avenue, HM 08 BM</v>
    <v>85.41</v>
    <v>Insurance</v>
    <v>Stock</v>
    <v>46129.796614779691</v>
    <v>1398</v>
    <v>83.01</v>
    <v>3815034716</v>
    <v>ASSURED GUARANTY LTD.</v>
    <v>ASSURED GUARANTY LTD.</v>
    <v>83.25</v>
    <v>8.3256999999999994</v>
    <v>83</v>
    <v>85.04</v>
    <v>44861650</v>
    <v>AGO</v>
    <v>ASSURED GUARANTY LTD. (XNYS:AGO)</v>
    <v>239505</v>
    <v>316075</v>
    <v>2003</v>
  </rv>
  <rv s="2">
    <v>1399</v>
  </rv>
  <rv s="0">
    <v>https://www.bing.com/financeapi/forcetrigger?t=a1nanm&amp;q=XNYS%3aALL&amp;form=skydnc</v>
    <v>Learn more on Bing</v>
  </rv>
  <rv s="1">
    <v>en-US</v>
    <v>a1nanm</v>
    <v>268435456</v>
    <v>1</v>
    <v>Powered by Refinitiv</v>
    <v>0</v>
    <v>THE ALLSTATE CORPORATION (XNYS:ALL)</v>
    <v>2</v>
    <v>3</v>
    <v>Finance</v>
    <v>4</v>
    <v>219.48</v>
    <v>184.62270000000001</v>
    <v>0.19650000000000001</v>
    <v>3.14</v>
    <v>1.4681999999999999E-2</v>
    <v>USD</v>
    <v>The Allstate Corporation protects people from life’s uncertainties with a wide array of protection for autos, homes, electronic devices and identity theft. The Company’s products are available through Allstate agents, independent agents, major retailers, online and at the workplace. Its Allstate Protection segment offers private passenger auto, homeowners, other personal lines and commercial insurance. Its Run-off Property-Liability segment includes property and casualty insurance coverage. The Company’s Protection Services segment provides consumer product protection plans, device and mobile data collection services and analytic solutions using automotive telematics information, roadside assistance, protection and insurance products and identity protection and restoration through Allstate Protection Plans, Allstate Dealer Services, Allstate Roadside, Arity and Allstate Identity Protection.</v>
    <v>53000</v>
    <v>New York Stock Exchange</v>
    <v>XNYS</v>
    <v>XNYS</v>
    <v>3100 SANDERS ROAD, NORTHBROOK, IL, 60062 US</v>
    <v>218.08</v>
    <v>Insurance</v>
    <v>Stock</v>
    <v>46129.796626388284</v>
    <v>1401</v>
    <v>212.71</v>
    <v>56037906373</v>
    <v>THE ALLSTATE CORPORATION</v>
    <v>THE ALLSTATE CORPORATION</v>
    <v>213.17</v>
    <v>5.6848000000000001</v>
    <v>213.87</v>
    <v>217.01</v>
    <v>258227300</v>
    <v>ALL</v>
    <v>THE ALLSTATE CORPORATION (XNYS:ALL)</v>
    <v>523786</v>
    <v>1363706</v>
    <v>1992</v>
  </rv>
  <rv s="2">
    <v>1402</v>
  </rv>
  <rv s="0">
    <v>https://www.bing.com/financeapi/forcetrigger?t=a1ngp2&amp;q=XNAS%3aAMSF&amp;form=skydnc</v>
    <v>Learn more on Bing</v>
  </rv>
  <rv s="1">
    <v>en-US</v>
    <v>a1ngp2</v>
    <v>268435456</v>
    <v>1</v>
    <v>Powered by Refinitiv</v>
    <v>0</v>
    <v>AMERISAFE, INC (XNAS:AMSF)</v>
    <v>2</v>
    <v>3</v>
    <v>Finance</v>
    <v>4</v>
    <v>48.790399999999998</v>
    <v>32</v>
    <v>0.33510000000000001</v>
    <v>0.57999999999999996</v>
    <v>1.7302999999999999E-2</v>
    <v>USD</v>
    <v>AMERISAFE, Inc. is a specialty provider of workers' compensation insurance focused on small to mid-sized employers engaged in hazardous industries, principally construction, trucking, logging and lumber, agriculture, and manufacturing. The Company provides coverage to employers under state and federal workers' compensation laws. These laws prescribe wage replacement and medical care benefits that employers are obligated to provide to their employees who are injured in the course and scope of their employment. Its workers' compensation insurance policies provide benefits to injured employees for, among other things, temporary or permanent disability, death and medical and hospital expenses. The benefits payable and the duration of those benefits are set by state or federal law. The benefits vary by jurisdiction, the nature and severity of the injury and the wages of the employee. The employer, who is the policyholder, pays the premiums for coverage.</v>
    <v>362</v>
    <v>Nasdaq Stock Market</v>
    <v>XNAS</v>
    <v>XNAS</v>
    <v>2301 Highway 190 W, DERIDDER, LA, 70634 US</v>
    <v>34.174999999999997</v>
    <v>Insurance</v>
    <v>Stock</v>
    <v>46129.795746469528</v>
    <v>1404</v>
    <v>33.549999999999997</v>
    <v>640905408</v>
    <v>AMERISAFE, INC</v>
    <v>AMERISAFE, INC</v>
    <v>33.549999999999997</v>
    <v>13.8062</v>
    <v>33.520000000000003</v>
    <v>34.1</v>
    <v>18794880</v>
    <v>AMSF</v>
    <v>AMERISAFE, INC (XNAS:AMSF)</v>
    <v>70348</v>
    <v>213906</v>
    <v>1985</v>
  </rv>
  <rv s="2">
    <v>1405</v>
  </rv>
  <rv s="0">
    <v>https://www.bing.com/financeapi/forcetrigger?t=a1o2r7&amp;q=XNYS%3aAXS&amp;form=skydnc</v>
    <v>Learn more on Bing</v>
  </rv>
  <rv s="1">
    <v>en-US</v>
    <v>a1o2r7</v>
    <v>268435456</v>
    <v>1</v>
    <v>Powered by Refinitiv</v>
    <v>0</v>
    <v>AXIS CAPITAL HOLDINGS LIMITED (XNYS:AXS)</v>
    <v>2</v>
    <v>3</v>
    <v>Finance</v>
    <v>4</v>
    <v>110.33750000000001</v>
    <v>88.07</v>
    <v>0.57069999999999999</v>
    <v>1.51</v>
    <v>1.502E-2</v>
    <v>USD</v>
    <v>AXIS Capital Holdings Limited is a holding company. The Company, through its operating subsidiaries, is a global specialty underwriter and provider of insurance and reinsurance solutions with operations in Bermuda, the United States, Europe, Singapore, and Canada. Its underwriting operations are organized around its global underwriting platforms: AXIS Insurance and AXIS Re. It operates through two segments: insurance and reinsurance. The insurance segment offers specialty insurance products to a variety of niche markets on a worldwide basis. The product lines in this segment are professional lines, property, liability, cyber, marine and aviation, accident and health, and credit and political risk. The reinsurance segment provides treaty reinsurance to insurance companies on a worldwide basis. The product lines in this segment are liability, accident and health, professional lines, credit and surety, motor, agriculture, marine and aviation, catastrophe, property, and engineering.</v>
    <v>1966</v>
    <v>New York Stock Exchange</v>
    <v>XNYS</v>
    <v>XNYS</v>
    <v>AXIS House 92 Pitts Bay Road, Pembroke, HM 08 BM</v>
    <v>102.65</v>
    <v>Insurance</v>
    <v>Stock</v>
    <v>46129.796603078124</v>
    <v>1407</v>
    <v>100.26</v>
    <v>7561237468</v>
    <v>AXIS CAPITAL HOLDINGS LIMITED</v>
    <v>AXIS CAPITAL HOLDINGS LIMITED</v>
    <v>100.44</v>
    <v>8.2281999999999993</v>
    <v>100.53</v>
    <v>102.04</v>
    <v>74100720</v>
    <v>AXS</v>
    <v>AXIS CAPITAL HOLDINGS LIMITED (XNYS:AXS)</v>
    <v>228808</v>
    <v>529945</v>
    <v>2002</v>
  </rv>
  <rv s="2">
    <v>1408</v>
  </rv>
  <rv s="0">
    <v>https://www.bing.com/financeapi/forcetrigger?t=a1p8tc&amp;q=XNYS%3aCB&amp;form=skydnc</v>
    <v>Learn more on Bing</v>
  </rv>
  <rv s="1">
    <v>en-US</v>
    <v>a1p8tc</v>
    <v>268435456</v>
    <v>1</v>
    <v>Powered by Refinitiv</v>
    <v>0</v>
    <v>Chubb Limited (XNYS:CB)</v>
    <v>2</v>
    <v>3</v>
    <v>Finance</v>
    <v>4</v>
    <v>345.67</v>
    <v>264.10000000000002</v>
    <v>0.46060000000000001</v>
    <v>1.5349999999999999</v>
    <v>4.6740000000000002E-3</v>
    <v>USD</v>
    <v>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45000</v>
    <v>New York Stock Exchange</v>
    <v>XNYS</v>
    <v>XNYS</v>
    <v>Baerengasse 32, ZUERICH, ZUERICH, 8001 CH</v>
    <v>332.4</v>
    <v>Insurance</v>
    <v>Stock</v>
    <v>46129.796385983595</v>
    <v>1410</v>
    <v>326.43</v>
    <v>128183953986</v>
    <v>Chubb Limited</v>
    <v>Chubb Limited</v>
    <v>327.68</v>
    <v>12.8277</v>
    <v>328.42</v>
    <v>329.95499999999998</v>
    <v>388489200</v>
    <v>CB</v>
    <v>Chubb Limited (XNYS:CB)</v>
    <v>1153974</v>
    <v>1597209</v>
    <v>2008</v>
  </rv>
  <rv s="2">
    <v>1411</v>
  </rv>
  <rv s="0">
    <v>https://www.bing.com/financeapi/forcetrigger?t=a1pqur&amp;q=XNAS%3aCINF&amp;form=skydnc</v>
    <v>Learn more on Bing</v>
  </rv>
  <rv s="1">
    <v>en-US</v>
    <v>a1pqur</v>
    <v>268435456</v>
    <v>1</v>
    <v>Powered by Refinitiv</v>
    <v>0</v>
    <v>CINCINNATI FINANCIAL CORPORATION (XNAS:CINF)</v>
    <v>2</v>
    <v>3</v>
    <v>Finance</v>
    <v>4</v>
    <v>174.27</v>
    <v>126.45</v>
    <v>0.61240000000000006</v>
    <v>2.91</v>
    <v>1.7813000000000002E-2</v>
    <v>USD</v>
    <v>Cincinnati Financial Corporation offers primarily business, home and auto insurance, its main business, through The Cincinnati Insurance Company and its two standard market property casualty companies. Its segments include Commercial lines insurance, Personal lines insurance, Excess and surplus lines insurance, Life insurance, and Investments. Commercial lines insurance segment’s business includes commercial casualty, commercial property, commercial auto, workers’ compensation, and other commercial lines. Personal Lines Insurance segment’s business includes personal auto, homeowner and other personal lines. Excess and Surplus Lines Insurance segment covers commercial casualty and commercial property. Life Insurance segment’s business includes term life insurance, worksite products, whole life insurance and universal life insurance. Investments segment invests the cash it generates from insurance operations in fixed-maturity investments, equity investments and short-term investments.</v>
    <v>5705</v>
    <v>Nasdaq Stock Market</v>
    <v>XNAS</v>
    <v>XNAS</v>
    <v>6200 S Gilmore Rd, FAIRFIELD, OH, 45014 US</v>
    <v>167.03</v>
    <v>Insurance</v>
    <v>Stock</v>
    <v>46129.796644964845</v>
    <v>1413</v>
    <v>163.25</v>
    <v>25885944474</v>
    <v>CINCINNATI FINANCIAL CORPORATION</v>
    <v>CINCINNATI FINANCIAL CORPORATION</v>
    <v>163.38999999999999</v>
    <v>10.96</v>
    <v>163.36000000000001</v>
    <v>166.27</v>
    <v>155686200</v>
    <v>CINF</v>
    <v>CINCINNATI FINANCIAL CORPORATION (XNAS:CINF)</v>
    <v>383527</v>
    <v>744205</v>
    <v>1992</v>
  </rv>
  <rv s="2">
    <v>1414</v>
  </rv>
  <rv s="0">
    <v>https://www.bing.com/financeapi/forcetrigger?t=a1pz1h&amp;q=XNYS%3aCNA&amp;form=skydnc</v>
    <v>Learn more on Bing</v>
  </rv>
  <rv s="1">
    <v>en-US</v>
    <v>a1pz1h</v>
    <v>268435456</v>
    <v>1</v>
    <v>Powered by Refinitiv</v>
    <v>0</v>
    <v>CNA FINANCIAL CORPORATION (XNYS:CNA)</v>
    <v>2</v>
    <v>3</v>
    <v>Finance</v>
    <v>4</v>
    <v>49.704999999999998</v>
    <v>41.557400000000001</v>
    <v>0.33739999999999998</v>
    <v>0.47160000000000002</v>
    <v>9.8910000000000005E-3</v>
    <v>USD</v>
    <v>CNA Financial Corporation is an insurance holding company. The Company’s segments include Specialty, Commercial, International, Life &amp; Group and Corporate &amp; Other. The Specialty segment provides management and professional liability and other coverages through property and casualty products and services using a network of brokers, independent agencies and managing general underwriters. The Commercial segment works with a network of brokers and independent agents to market a range of property and casualty insurance products to all types of insureds, targeting small business, construction, middle markets and other commercial customers. The International segment underwrites property and casualty coverage on a global basis through a branch operation in Canada, a European business consisting of insurance companies based in the United Kingdom and Luxembourg and Hardy, its Lloyd's syndicate. The Life &amp; Group segment includes the results of its long-term care business that is in run-off.</v>
    <v>6600</v>
    <v>New York Stock Exchange</v>
    <v>XNYS</v>
    <v>XNYS</v>
    <v>151 N Franklin St, CHICAGO, IL, 60606-1821 US</v>
    <v>48.57</v>
    <v>Insurance</v>
    <v>Stock</v>
    <v>46129.796123125001</v>
    <v>1416</v>
    <v>47.76</v>
    <v>12997002829</v>
    <v>CNA FINANCIAL CORPORATION</v>
    <v>CNA FINANCIAL CORPORATION</v>
    <v>47.78</v>
    <v>10.261799999999999</v>
    <v>47.68</v>
    <v>48.151600000000002</v>
    <v>269918400</v>
    <v>CNA</v>
    <v>CNA FINANCIAL CORPORATION (XNYS:CNA)</v>
    <v>121561</v>
    <v>415483</v>
    <v>1967</v>
  </rv>
  <rv s="2">
    <v>1417</v>
  </rv>
  <rv s="0">
    <v>https://www.bing.com/financeapi/forcetrigger?t=a1qz27&amp;q=XNAS%3aDGICA&amp;form=skydnc</v>
    <v>Learn more on Bing</v>
  </rv>
  <rv s="1">
    <v>en-US</v>
    <v>a1qz27</v>
    <v>268435456</v>
    <v>1</v>
    <v>Powered by Refinitiv</v>
    <v>0</v>
    <v>DONEGAL GROUP INC. (XNAS:DGICA)</v>
    <v>2</v>
    <v>3</v>
    <v>Finance</v>
    <v>4</v>
    <v>21.12</v>
    <v>16.43</v>
    <v>7.4999999999999997E-3</v>
    <v>0.56499999999999995</v>
    <v>3.2696999999999997E-2</v>
    <v>USD</v>
    <v>Donegal Group Inc. is an insurance holding company. The Company, through its insurance subsidiaries and affiliates, offer property and casualty insurance in 21 Mid-Atlantic, Midwestern, Southern and Southwestern states. Its segments include investment function, commercial lines of insurance and personal lines of insurance. The commercial lines products of its insurance subsidiaries consist primarily of commercial automobile, commercial multi-peril, and worker's compensation policies. The personal lines products of its insurance subsidiaries consist primarily of homeowners and private passenger automobile policies. Its insurance subsidiaries are Atlantic States Insurance Company, Michigan Insurance Company, the Peninsula Insurance Group and Southern Insurance Company of Virginia. Its insurance subsidiaries and their affiliates write commercial and personal lines of property and casualty coverages.</v>
    <v>831</v>
    <v>Nasdaq Stock Market</v>
    <v>XNAS</v>
    <v>XNAS</v>
    <v>1195 River Rd Po Box 302, MARIETTA, PA, 17547-0302 US</v>
    <v>17.940000000000001</v>
    <v>Insurance</v>
    <v>Stock</v>
    <v>46129.795803657034</v>
    <v>1419</v>
    <v>17.420000000000002</v>
    <v>660317821</v>
    <v>DONEGAL GROUP INC.</v>
    <v>DONEGAL GROUP INC.</v>
    <v>17.420000000000002</v>
    <v>8.1484000000000005</v>
    <v>17.28</v>
    <v>17.844999999999999</v>
    <v>37002960</v>
    <v>DGICA</v>
    <v>DONEGAL GROUP INC. (XNAS:DGICA)</v>
    <v>55970</v>
    <v>125610</v>
    <v>1986</v>
  </rv>
  <rv s="2">
    <v>1420</v>
  </rv>
  <rv s="0">
    <v>https://www.bing.com/financeapi/forcetrigger?t=a1rtfr&amp;q=XNYS%3aEIG&amp;form=skydnc</v>
    <v>Learn more on Bing</v>
  </rv>
  <rv s="1">
    <v>en-US</v>
    <v>a1rtfr</v>
    <v>268435456</v>
    <v>1</v>
    <v>Powered by Refinitiv</v>
    <v>0</v>
    <v>EMPLOYERS HOLDINGS, INC. (XNYS:EIG)</v>
    <v>2</v>
    <v>3</v>
    <v>Finance</v>
    <v>4</v>
    <v>50.365000000000002</v>
    <v>35.729999999999997</v>
    <v>0.4919</v>
    <v>0.91</v>
    <v>2.1765E-2</v>
    <v>USD</v>
    <v>Employers Holdings, Inc. is a holding company. The Company, through its wholly owned insurance subsidiaries, Employers Insurance Company of Nevada (EICN), Employers Compensation Insurance Company (ECIC), Employers Preferred Insurance Company (EPIC), Employers Assurance Company (EAC), and Cerity Insurance Company (CIC), is engaged in the commercial property and casualty insurance industry, specializing in workers compensation products and services, which are focused on small and mid-sized businesses engaged in low-to-medium hazard industries. Workers' compensation provides insurance coverage for the statutorily prescribed benefits that employers are required to provide to their employees who may be injured or suffer illness in the course of employment. The Company’s Insurance Operations segment represents the traditional business offered through its agents, including business originating from the Company's strategic partnerships and alliances and direct-to-customer business.</v>
    <v>715</v>
    <v>New York Stock Exchange</v>
    <v>XNYS</v>
    <v>XNYS</v>
    <v>5340 KIETZKE LANE, SUITE 202, RENO, NV, 89511 US</v>
    <v>42.73</v>
    <v>Insurance</v>
    <v>Stock</v>
    <v>46129.796582962503</v>
    <v>1422</v>
    <v>41.97</v>
    <v>832271040</v>
    <v>EMPLOYERS HOLDINGS, INC.</v>
    <v>EMPLOYERS HOLDINGS, INC.</v>
    <v>42.08</v>
    <v>131.24420000000001</v>
    <v>41.81</v>
    <v>42.72</v>
    <v>19482000</v>
    <v>EIG</v>
    <v>EMPLOYERS HOLDINGS, INC. (XNYS:EIG)</v>
    <v>82323</v>
    <v>262096</v>
    <v>2005</v>
  </rv>
  <rv s="2">
    <v>1423</v>
  </rv>
  <rv s="0">
    <v>https://www.bing.com/financeapi/forcetrigger?t=a1s64c&amp;q=XNAS%3aERIE&amp;form=skydnc</v>
    <v>Learn more on Bing</v>
  </rv>
  <rv s="1">
    <v>en-US</v>
    <v>a1s64c</v>
    <v>268435456</v>
    <v>1</v>
    <v>Powered by Refinitiv</v>
    <v>0</v>
    <v>ERIE INDEMNITY COMPANY (XNAS:ERIE)</v>
    <v>2</v>
    <v>3</v>
    <v>Finance</v>
    <v>4</v>
    <v>417.88</v>
    <v>233.82</v>
    <v>0.41310000000000002</v>
    <v>1.21</v>
    <v>5.0149999999999995E-3</v>
    <v>USD</v>
    <v>Erie Indemnity Company serves as the attorney-in-fact for the subscribers at the Erie Insurance Exchange (Exchange). The Exchange is a reciprocal insurer that writes property and casualty insurance. The Exchange has wholly owned property and casualty subsidiaries, including Erie Insurance Company, Erie Insurance Company of New York, Erie Insurance Property &amp; Casualty Company, and Flagship City Insurance Company. The Exchange also has a wholly owned life insurance company, Erie Family Life Insurance Company (EFL). Its primary function as attorney-in-fact is to perform policy issuance and renewal services on behalf of the subscribers at the Exchange. It also acts as attorney-in-fact on behalf of the subscribers at the Exchange with respect to all claims handling and investment management services, as well as the service provider for all claims handling, life insurance and investment management services for the Exchange's insurance subsidiaries (collectively, administrative services).</v>
    <v>6667</v>
    <v>Nasdaq Stock Market</v>
    <v>XNAS</v>
    <v>XNAS</v>
    <v>100 Erie Insurance Pl, ERIE, PA, 16530 US</v>
    <v>246.65</v>
    <v>Insurance</v>
    <v>Stock</v>
    <v>46129.795782673435</v>
    <v>1425</v>
    <v>241.52</v>
    <v>12679247677</v>
    <v>ERIE INDEMNITY COMPANY</v>
    <v>ERIE INDEMNITY COMPANY</v>
    <v>241.95</v>
    <v>22.6617</v>
    <v>241.27</v>
    <v>242.48</v>
    <v>52289870</v>
    <v>ERIE</v>
    <v>ERIE INDEMNITY COMPANY (XNAS:ERIE)</v>
    <v>87417</v>
    <v>245673</v>
    <v>1925</v>
  </rv>
  <rv s="2">
    <v>1426</v>
  </rv>
  <rv s="0">
    <v>https://www.bing.com/financeapi/forcetrigger?t=a1skbh&amp;q=XNYS%3aFAF&amp;form=skydnc</v>
    <v>Learn more on Bing</v>
  </rv>
  <rv s="1">
    <v>en-US</v>
    <v>a1skbh</v>
    <v>268435456</v>
    <v>1</v>
    <v>Powered by Refinitiv</v>
    <v>0</v>
    <v>FIRST AMERICAN FINANCIAL CORPORATION (XNYS:FAF)</v>
    <v>2</v>
    <v>3</v>
    <v>Finance</v>
    <v>4</v>
    <v>71.47</v>
    <v>53.09</v>
    <v>1.2471000000000001</v>
    <v>1.9</v>
    <v>2.9771000000000002E-2</v>
    <v>USD</v>
    <v>First American Financial Corporation, through its subsidiaries, is engaged in the business of providing title insurance, settlement services and other financial services and risk solutions. Its segments include Title Insurance and Services, Home Warranty, and Corporate segment. The Title Insurance and Services segment issues title insurance policies on residential and commercial property in the United States and offers similar or related products and services internationally. This segment also provides closing and/or escrow services, accommodates tax-deferred exchanges of real estate, and maintains, manages and provides access to title plant data and records. The Home Warranty segment provides residential service contracts that cover residential systems, such as heating and air conditioning systems, and certain appliances against failures that occur as the result of normal usage during the coverage period. The Corporate segment includes investments in venture-stage companies.</v>
    <v>19102</v>
    <v>New York Stock Exchange</v>
    <v>XNYS</v>
    <v>XNYS</v>
    <v>1 First American Way, SANTA ANA, CA, 92707 US</v>
    <v>66.569999999999993</v>
    <v>Insurance</v>
    <v>Stock</v>
    <v>46129.795952777342</v>
    <v>1428</v>
    <v>64.010000000000005</v>
    <v>6723379448</v>
    <v>FIRST AMERICAN FINANCIAL CORPORATION</v>
    <v>FIRST AMERICAN FINANCIAL CORPORATION</v>
    <v>64.010000000000005</v>
    <v>10.9605</v>
    <v>63.82</v>
    <v>65.72</v>
    <v>102303400</v>
    <v>FAF</v>
    <v>FIRST AMERICAN FINANCIAL CORPORATION (XNYS:FAF)</v>
    <v>581187</v>
    <v>1108385</v>
    <v>2008</v>
  </rv>
  <rv s="2">
    <v>1429</v>
  </rv>
  <rv s="5">
    <v>en-US</v>
    <v>c9jmp2</v>
    <v>268435456</v>
    <v>1</v>
    <v>Powered by Refinitiv</v>
    <v>10</v>
    <v>FIDELIS INSURANCE HOLDINGS LIMITED (XNYS:FIHL)</v>
    <v>7</v>
    <v>11</v>
    <v>Finance</v>
    <v>4</v>
    <v>21.09</v>
    <v>14.8</v>
    <v>0.76500000000000001</v>
    <v>3.7871000000000002E-2</v>
    <v>USD</v>
    <v>Fidelis Insurance Holdings Limited is a Bermuda-based insurance and reinsurance company. The Company is a holding company. Through its subsidiaries, it provides insurance and reinsurance. The Company classifies its business into two segments: The Insurance segment, and Reinsurance. The Insurance segment comprises a specialized portfolio of risks that include property, marine, asset backed finance &amp; portfolio credit, aviation and aerospace, political risk, violence &amp; terror, energy, cyber, and other insurance risks. The Insurance segment also includes a portfolio of aviation and aerospace, energy, marine, property, and others. The Reinsurance segment is primarily a residential property catastrophe book, which includes property and retro and whole account reinsurance. The subsidiaries of the Company are Fidelis Insurance Bermuda Limited (FIBL), Fidelis Underwriting Limited (FUL), Fidelis Insurance Ireland DAC (FIID), and FIHL (UK) Services Limited (FSL).</v>
    <v>108</v>
    <v>New York Stock Exchange</v>
    <v>XNYS</v>
    <v>XNYS</v>
    <v>Waterloo House 100 Pitts Bay Road, Pembroke, HM 08 BM</v>
    <v>21.09</v>
    <v>Insurance</v>
    <v>Stock</v>
    <v>46129.796405022658</v>
    <v>20.2</v>
    <v>1813056135</v>
    <v>FIDELIS INSURANCE HOLDINGS LIMITED</v>
    <v>FIDELIS INSURANCE HOLDINGS LIMITED</v>
    <v>20.225000000000001</v>
    <v>9.4949999999999992</v>
    <v>20.2</v>
    <v>20.965</v>
    <v>86480140</v>
    <v>FIHL</v>
    <v>FIDELIS INSURANCE HOLDINGS LIMITED (XNYS:FIHL)</v>
    <v>292669</v>
    <v>443788</v>
    <v>2014</v>
  </rv>
  <rv s="2">
    <v>1431</v>
  </rv>
  <rv s="0">
    <v>https://www.bing.com/financeapi/forcetrigger?t=a1t6m7&amp;q=XNYS%3aFNF&amp;form=skydnc</v>
    <v>Learn more on Bing</v>
  </rv>
  <rv s="1">
    <v>en-US</v>
    <v>a1t6m7</v>
    <v>268435456</v>
    <v>1</v>
    <v>Powered by Refinitiv</v>
    <v>0</v>
    <v>FIDELITY NATIONAL FINANCIAL, INC (XNYS:FNF)</v>
    <v>2</v>
    <v>3</v>
    <v>Finance</v>
    <v>4</v>
    <v>62.977499999999999</v>
    <v>42.78</v>
    <v>0.98709999999999998</v>
    <v>1.415</v>
    <v>2.9405999999999998E-2</v>
    <v>USD</v>
    <v>Fidelity National Financial, Inc. is a provider of title insurance and transaction services to the real estate and mortgage industries. Its segments include Title, F&amp;G and Corporate and Other. The Title segment consists of the operations of its title insurance underwriters and related businesses. This segment provides core title insurance and escrow and other title-related services, including loan sub-servicing, valuations, default services, and home warranty. The F&amp;G segment primarily consists of the operations of its annuities and life insurance-related businesses. This segment issues a broad portfolio of annuity and life products, including deferred annuities (indexed annuities and fixed-rate annuities), immediate annuities and IUL. This segment also provides funding agreements and PRT solutions. It operates through its title insurance underwriters - Fidelity National Title, Chicago Title, Commonwealth Land Title, Alamo Title and National Title of New York.</v>
    <v>24535</v>
    <v>New York Stock Exchange</v>
    <v>XNYS</v>
    <v>XNYS</v>
    <v>601 Riverside Avenue, JACKSONVILLE, FL, 32204 US</v>
    <v>50.075000000000003</v>
    <v>Insurance</v>
    <v>Stock</v>
    <v>46129.796679305466</v>
    <v>1433</v>
    <v>48.475000000000001</v>
    <v>13430801016</v>
    <v>FIDELITY NATIONAL FINANCIAL, INC</v>
    <v>FIDELITY NATIONAL FINANCIAL, INC</v>
    <v>48.68</v>
    <v>22.347300000000001</v>
    <v>48.12</v>
    <v>49.534999999999997</v>
    <v>271137600</v>
    <v>FNF</v>
    <v>FIDELITY NATIONAL FINANCIAL, INC (XNYS:FNF)</v>
    <v>1714973</v>
    <v>2229020</v>
    <v>2025</v>
  </rv>
  <rv s="2">
    <v>1434</v>
  </rv>
  <rv s="0">
    <v>https://www.bing.com/financeapi/forcetrigger?t=a1tof2&amp;q=XNYS%3aGBLI&amp;form=skydnc</v>
    <v>Learn more on Bing</v>
  </rv>
  <rv s="1">
    <v>en-US</v>
    <v>a1tof2</v>
    <v>268435456</v>
    <v>1</v>
    <v>Powered by Refinitiv</v>
    <v>0</v>
    <v>GLOBAL INDEMNITY GROUP, LLC (XNAS:GBLI)</v>
    <v>2</v>
    <v>3</v>
    <v>Finance</v>
    <v>4</v>
    <v>34</v>
    <v>25.879899999999999</v>
    <v>0.43240000000000001</v>
    <v>1.29</v>
    <v>4.7270000000000006E-2</v>
    <v>USD</v>
    <v>Global Indemnity Group, LLC is a holding company for property and casualty insurance-related businesses. Its segments include Agency and Insurance Services, Belmont Insurance Companies - Core (Belmont Core), and Belmont Insurance Companies - Non-Core (Belmont Non-Core). Agency and Insurance Services includes three agencies: Penn-America Insurance Services, LLC, J.H. Ferguson, LLC, which includes the Vacant Express division, and Collectibles Insurance Services, LLC, which source, underwrite, and service policies and three strategic insurance product and service businesses: Sayata, Liberty Insurance Adjustment Agency, Inc. and Kaleidoscope Insurance Technologies, Inc. Belmont Core includes insurance company operations for ongoing direct insurance products and assumed reinsurance products, which are offered in the excess and surplus lines marketplace. Belmont Non-Core includes insurance company operations for lines of business that have been de-emphasized or are no longer being written.</v>
    <v>286</v>
    <v>Nasdaq Stock Market</v>
    <v>XNAS</v>
    <v>XNAS</v>
    <v>3 Bala Plaza East, Suite 300, BALA CYNWYD, PA, 19004 US</v>
    <v>28.58</v>
    <v>Insurance</v>
    <v>Stock</v>
    <v>46129.786397279684</v>
    <v>1436</v>
    <v>27.24</v>
    <v>410147007</v>
    <v>GLOBAL INDEMNITY GROUP, LLC</v>
    <v>GLOBAL INDEMNITY GROUP, LLC</v>
    <v>27.98</v>
    <v>14.8103</v>
    <v>27.29</v>
    <v>28.58</v>
    <v>14350840</v>
    <v>GBLI</v>
    <v>GLOBAL INDEMNITY GROUP, LLC (XNAS:GBLI)</v>
    <v>1422</v>
    <v>3156</v>
    <v>2020</v>
  </rv>
  <rv s="2">
    <v>1437</v>
  </rv>
  <rv s="0">
    <v>https://www.bing.com/financeapi/forcetrigger?t=a1ui8m&amp;q=XNYS%3aHCI&amp;form=skydnc</v>
    <v>Learn more on Bing</v>
  </rv>
  <rv s="1">
    <v>en-US</v>
    <v>a1ui8m</v>
    <v>268435456</v>
    <v>1</v>
    <v>Powered by Refinitiv</v>
    <v>0</v>
    <v>HCI GROUP, INC. (XNYS:HCI)</v>
    <v>2</v>
    <v>3</v>
    <v>Finance</v>
    <v>4</v>
    <v>210.5</v>
    <v>136.37</v>
    <v>1.1436999999999999</v>
    <v>2.0649999999999999</v>
    <v>1.3219000000000002E-2</v>
    <v>USD</v>
    <v>HCI Group, Inc. is a holding company. The Company is primarily engaged in the property and casualty insurance business. The Company provide various homeowners’ property and casualty insurance products for properties located in the State of Florida, which is our primary market, as well as in other states in the northeast and southeast regions of the United States. The Company operates through five segments: Insurance Operations, Exzeo Group, Reciprocal Exchange Operations, Real Estate, and Corporate and Other. The Insurance Operations includes property and casualty insurance division and reinsurance operations, excluding the insurance operations under Reciprocal Exchange Operations. The Exzeo segment includes insurance technology and operations solutions for property and casualty insurance carriers. The Reciprocal Exchange Operations segment represents the insurance operations of consolidated reciprocal insurance exchanges that are owned by their policyholders.</v>
    <v>594</v>
    <v>New York Stock Exchange</v>
    <v>XNYS</v>
    <v>XNYS</v>
    <v>3802 Coconut Palm Dr, FL, 33619 US</v>
    <v>160.79499999999999</v>
    <v>Insurance</v>
    <v>Stock</v>
    <v>46129.796422453124</v>
    <v>1439</v>
    <v>156.88</v>
    <v>2056432388</v>
    <v>HCI GROUP, INC.</v>
    <v>HCI GROUP, INC.</v>
    <v>157.78</v>
    <v>6.9782999999999999</v>
    <v>156.22</v>
    <v>158.285</v>
    <v>12991960</v>
    <v>HCI</v>
    <v>HCI GROUP, INC. (XNYS:HCI)</v>
    <v>148414</v>
    <v>179575</v>
    <v>2006</v>
  </rv>
  <rv s="2">
    <v>1440</v>
  </rv>
  <rv s="5">
    <v>en-US</v>
    <v>cbf4rw</v>
    <v>268435456</v>
    <v>1</v>
    <v>Powered by Refinitiv</v>
    <v>10</v>
    <v>HAMILTON INSURANCE GROUP, LTD. (XNYS:HG)</v>
    <v>7</v>
    <v>11</v>
    <v>Finance</v>
    <v>4</v>
    <v>32.11</v>
    <v>16.353999999999999</v>
    <v>0.51</v>
    <v>1.6174999999999998E-2</v>
    <v>USD</v>
    <v>Hamilton Insurance Group, Ltd. is a Bermuda-based company, which underwrites specialty insurance and reinsurance risks on a global basis through its wholly owned subsidiaries. Its products include Hamilton Re, Hamilton Global Specialty and Hamilton Select. Hamilton Re products include Casualty Reinsurance, US Casualty Reinsurance, Property Treaty Reinsurance, Specialty Reinsurance, Casualty Insurance, Financial Lines Insurance, Property D&amp;F Insurance, General Liability Reinsurance, Healthcare Reinsurance, Aviation Reinsurance, and others. Hamilton Global Specialty products include Accident &amp; Health Insurance, Cyber Insurance, Excess Energy Insurance (Americas), Environmental Insurance (Americas), Environmental Insurance, Financial Institutions Insurance, Fine Art &amp; Specie Insurance, Kidnap &amp; Ransom Insurance, Political Risk Insurance, and others. Hamilton Select products include Allied Medical Insurance, General Casualty Insurance, Medical Professionals Insurance, and others.</v>
    <v>600</v>
    <v>New York Stock Exchange</v>
    <v>XNYS</v>
    <v>XNYS</v>
    <v>Wellesley House, North 1st Floor, 90 Pitts Bay Road, HM 08 BM</v>
    <v>32.11</v>
    <v>Insurance</v>
    <v>Stock</v>
    <v>46129.795993182815</v>
    <v>31.555</v>
    <v>3186233179</v>
    <v>HAMILTON INSURANCE GROUP, LTD.</v>
    <v>HAMILTON INSURANCE GROUP, LTD.</v>
    <v>31.56</v>
    <v>5.7568000000000001</v>
    <v>31.53</v>
    <v>32.04</v>
    <v>99445480</v>
    <v>HG</v>
    <v>HAMILTON INSURANCE GROUP, LTD. (XNYS:HG)</v>
    <v>253936</v>
    <v>404501</v>
    <v>2013</v>
  </rv>
  <rv s="2">
    <v>1442</v>
  </rv>
  <rv s="0">
    <v>https://www.bing.com/financeapi/forcetrigger?t=a1uou2&amp;q=XNYS%3aHIG&amp;form=skydnc</v>
    <v>Learn more on Bing</v>
  </rv>
  <rv s="1">
    <v>en-US</v>
    <v>a1uou2</v>
    <v>268435456</v>
    <v>1</v>
    <v>Powered by Refinitiv</v>
    <v>0</v>
    <v>THE HARTFORD INSURANCE GROUP, INC. (XNYS:HIG)</v>
    <v>2</v>
    <v>3</v>
    <v>Finance</v>
    <v>4</v>
    <v>144.5</v>
    <v>113.27</v>
    <v>0.52929999999999999</v>
    <v>1.7749999999999999</v>
    <v>1.2836E-2</v>
    <v>USD</v>
    <v>The Hartford Insurance Group, Inc., formerly The Hartford Financial Services Group, Inc., is a holding company. The Company's segments include Business Insurance, Personal Insurance, Property &amp; Casualty Other Operations, Employee Benefits and Hartford Funds. Business Insurance segment provides a variety of insurance products and risk management services in the United States and internationally. Personal Insurance segment provides automobile, homeowners and personal umbrella coverage to individuals across the United States. Property &amp; Casualty Other Operations segment includes certain property and casualty operations. The Employee Benefits segment provides employers and associations with group life, accident and disability coverage, along with other products and services, including voluntary benefits, and group retiree health. Hartford Funds segment offers investment products for retail and retirement accounts and provides investment management, distribution and administrative services.</v>
    <v>19200</v>
    <v>New York Stock Exchange</v>
    <v>XNYS</v>
    <v>XNYS</v>
    <v>One Hartford Plaza, Law-Ho-1-09, HARTFORD, CT, 06155 US</v>
    <v>140.94</v>
    <v>Insurance</v>
    <v>Stock</v>
    <v>46129.796555960158</v>
    <v>1444</v>
    <v>137.28</v>
    <v>38518094166</v>
    <v>THE HARTFORD INSURANCE GROUP, INC.</v>
    <v>THE HARTFORD INSURANCE GROUP, INC.</v>
    <v>137.28</v>
    <v>10.495799999999999</v>
    <v>138.28</v>
    <v>140.05500000000001</v>
    <v>275021200</v>
    <v>HIG</v>
    <v>THE HARTFORD INSURANCE GROUP, INC. (XNYS:HIG)</v>
    <v>827700</v>
    <v>1401432</v>
    <v>1985</v>
  </rv>
  <rv s="2">
    <v>1445</v>
  </rv>
  <rv s="0">
    <v>https://www.bing.com/financeapi/forcetrigger?t=a1uvdm&amp;q=XNYS%3aHRTG&amp;form=skydnc</v>
    <v>Learn more on Bing</v>
  </rv>
  <rv s="1">
    <v>en-US</v>
    <v>a1uvdm</v>
    <v>268435456</v>
    <v>1</v>
    <v>Powered by Refinitiv</v>
    <v>0</v>
    <v>HERITAGE INSURANCE HOLDINGS, INC. (XNYS:HRTG)</v>
    <v>2</v>
    <v>3</v>
    <v>Finance</v>
    <v>4</v>
    <v>31.98</v>
    <v>16.824999999999999</v>
    <v>1.0079</v>
    <v>0.15</v>
    <v>5.4969999999999993E-3</v>
    <v>USD</v>
    <v>Heritage Insurance Holdings, Inc. is a property and casualty insurance holding company. The Company primarily provides personal and commercial residential insurance through its insurance company subsidiaries. It is vertically integrated and controls or manages substantially all aspects of insurance underwriting, customer service, actuarial analysis, distribution and claims processing and adjusting. Its subsidiaries include Heritage Property &amp; Casualty Insurance Company (Heritage P&amp;C), which provides personal and commercial residential property insurance and commercial general liability insurance; Narragansett Bay Insurance Company (NBIC), which provides personal and commercial residential property insurance, and Zephyr Insurance Company (Zephyr), which provides personal residential and wind-only property insurance in Hawaii. The Company provides personal residential insurance in approximately 14 eastern and gulf states and commercial residential insurance in three of those states.</v>
    <v>542</v>
    <v>New York Stock Exchange</v>
    <v>XNYS</v>
    <v>XNYS</v>
    <v>1401 N Westshore Blvd, TAMPA, FL, 33607 US</v>
    <v>27.76</v>
    <v>Insurance</v>
    <v>Stock</v>
    <v>46129.796068946096</v>
    <v>1447</v>
    <v>26.94</v>
    <v>842982044</v>
    <v>HERITAGE INSURANCE HOLDINGS, INC.</v>
    <v>HERITAGE INSURANCE HOLDINGS, INC.</v>
    <v>27.24</v>
    <v>4.3445999999999998</v>
    <v>27.29</v>
    <v>27.44</v>
    <v>30720920</v>
    <v>HRTG</v>
    <v>HERITAGE INSURANCE HOLDINGS, INC. (XNYS:HRTG)</v>
    <v>132670</v>
    <v>273243</v>
    <v>2013</v>
  </rv>
  <rv s="2">
    <v>1448</v>
  </rv>
  <rv s="0">
    <v>https://www.bing.com/financeapi/forcetrigger?t=bumr52&amp;q=XNAS%3aIGIC&amp;form=skydnc</v>
    <v>Learn more on Bing</v>
  </rv>
  <rv s="1">
    <v>en-US</v>
    <v>bumr52</v>
    <v>268435456</v>
    <v>1</v>
    <v>Powered by Refinitiv</v>
    <v>0</v>
    <v>International General Insurance Holdings Ltd. (XNAS:IGIC)</v>
    <v>2</v>
    <v>3</v>
    <v>Finance</v>
    <v>4</v>
    <v>27.305</v>
    <v>19.843900000000001</v>
    <v>0.18659999999999999</v>
    <v>0.50890000000000002</v>
    <v>1.9210999999999999E-2</v>
    <v>USD</v>
    <v>International General Insurance Holdings Ltd is a Jordan-based commercial insurance and reinsurance company. It has a worldwide portfolio of energy, property, general aviation, construction and engineering, ports and terminals, marine cargo, marine trades, contingency, political violence, financial institutions, general third-party liability, legal expenses, reinsurance treaty business, among others. Its segments include Specialty Long-tail, Specialty Short-tail and Reinsurance. Its Specialty Long-tail segment includes casualty business, financial institutions line of business, marine liability line of business, and inherent defects insurance line of business. Its Specialty Short-tail segment includes energy, property, construction and engineering, political violence, ports and terminals, marine cargo, contingency and general aviation lines of business. Reinsurance segment includes inward reinsurance treaty business.</v>
    <v>473</v>
    <v>Nasdaq Stock Market</v>
    <v>XNAS</v>
    <v>XNAS</v>
    <v>74 Abdel Hamid Sharaf Street, P.O. Box 941428, AMMAN, 11194 JO</v>
    <v>27.305</v>
    <v>Insurance</v>
    <v>Stock</v>
    <v>46129.793025774998</v>
    <v>1450</v>
    <v>25.93</v>
    <v>1133582565</v>
    <v>International General Insurance Holdings Ltd.</v>
    <v>International General Insurance Holdings Ltd.</v>
    <v>26.51</v>
    <v>9.4055999999999997</v>
    <v>26.49</v>
    <v>26.998899999999999</v>
    <v>41986250</v>
    <v>IGIC</v>
    <v>International General Insurance Holdings Ltd. (XNAS:IGIC)</v>
    <v>32597</v>
    <v>61754</v>
    <v>2019</v>
  </rv>
  <rv s="2">
    <v>1451</v>
  </rv>
  <rv s="0">
    <v>https://www.bing.com/financeapi/forcetrigger?t=a1vukr&amp;q=XNAS%3aITIC&amp;form=skydnc</v>
    <v>Learn more on Bing</v>
  </rv>
  <rv s="1">
    <v>en-US</v>
    <v>a1vukr</v>
    <v>268435456</v>
    <v>1</v>
    <v>Powered by Refinitiv</v>
    <v>0</v>
    <v>INVESTORS TITLE COMPANY (XNAS:ITIC)</v>
    <v>2</v>
    <v>3</v>
    <v>Finance</v>
    <v>4</v>
    <v>282.11</v>
    <v>184.2534</v>
    <v>0.66849999999999998</v>
    <v>7.73</v>
    <v>3.3020000000000001E-2</v>
    <v>USD</v>
    <v>Investors Title Company is a holding company. The Company is engaged in the business of issuing and underwriting title insurance policies. It also provides services in connection with tax-deferred exchanges of like-kind property as well as investment management services to individuals, companies, banks, and trusts. It has two segments. Its primary business activity, and one of its segments, is the issuance of residential and commercial title insurance through Investors Title Insurance Company and National Investors Title Insurance Company. Its second segment provides tax-deferred real property exchange services through its subsidiaries, Investors Title Exchange Corporation and Investors Title Accommodation Corporation. Additionally, it provides management services to title insurance agencies through its subsidiary, Investors Title Management Services, and investment management and trust services to individuals, trusts and other entities through its subsidiary Investors Trust Company.</v>
    <v>548</v>
    <v>Nasdaq Stock Market</v>
    <v>XNAS</v>
    <v>XNAS</v>
    <v>121 N Columbia St, P O Drawer 2687, CHAPEL HILL, NC, 27514 US</v>
    <v>243.5</v>
    <v>Insurance</v>
    <v>Stock</v>
    <v>46129.795971353909</v>
    <v>1453</v>
    <v>234.6</v>
    <v>456575040</v>
    <v>INVESTORS TITLE COMPANY</v>
    <v>INVESTORS TITLE COMPANY</v>
    <v>234.6</v>
    <v>13.021599999999999</v>
    <v>234.1</v>
    <v>241.83</v>
    <v>1888000</v>
    <v>ITIC</v>
    <v>INVESTORS TITLE COMPANY (XNAS:ITIC)</v>
    <v>14185</v>
    <v>17376</v>
    <v>1973</v>
  </rv>
  <rv s="2">
    <v>1454</v>
  </rv>
  <rv s="0">
    <v>https://www.bing.com/financeapi/forcetrigger?t=a1wc8m&amp;q=XNAS%3aJRVR&amp;form=skydnc</v>
    <v>Learn more on Bing</v>
  </rv>
  <rv s="1">
    <v>en-US</v>
    <v>a1wc8m</v>
    <v>268435456</v>
    <v>1</v>
    <v>Powered by Refinitiv</v>
    <v>0</v>
    <v>JAMES RIVER GROUP HOLDINGS, INC. (XNAS:JRVR)</v>
    <v>2</v>
    <v>3</v>
    <v>Finance</v>
    <v>4</v>
    <v>7.1997</v>
    <v>4.0949999999999998</v>
    <v>-6.6E-3</v>
    <v>6.5000000000000002E-2</v>
    <v>1.0078E-2</v>
    <v>USD</v>
    <v>James River Group Holdings, Inc. is a holding company. The Company owns and operates a group of insurance companies with the objective of generating compelling returns on tangible equity while limiting underwriting and investment volatility. It operates in three segments: Excess and Surplus Lines, Specialty Admitted Insurance, and Corporate and Other segments. The Excess and Surplus Lines segment offers commercial excess and surplus lines liability and excess property insurance in every U.S. state, the District of Columbia, Puerto Rico and the U.S. Virgin Islands. The Specialty Admitted Insurance segment focuses on niche classes within the standard insurance markets with a primary focus on fronting business. The Corporate and Other segment consists of the management, technology, treasury activities, and interest expense. Its insurance companies include James River Group Holdings UK Limited, James River Group, James River Insurance Company, and Falls Lake National Insurance Company.</v>
    <v>578</v>
    <v>Nasdaq Stock Market</v>
    <v>XNAS</v>
    <v>XNAS</v>
    <v>1414 Raleigh Road, Suite 405, CHAPEL HILL, NC, 27517 US</v>
    <v>6.59</v>
    <v>Insurance</v>
    <v>Stock</v>
    <v>46129.795659467185</v>
    <v>1456</v>
    <v>6.4349999999999996</v>
    <v>299485298</v>
    <v>JAMES RIVER GROUP HOLDINGS, INC.</v>
    <v>JAMES RIVER GROUP HOLDINGS, INC.</v>
    <v>6.49</v>
    <v>12.091699999999999</v>
    <v>6.45</v>
    <v>6.5149999999999997</v>
    <v>45968580</v>
    <v>JRVR</v>
    <v>JAMES RIVER GROUP HOLDINGS, INC. (XNAS:JRVR)</v>
    <v>200175</v>
    <v>251118</v>
    <v>2025</v>
  </rv>
  <rv s="2">
    <v>1457</v>
  </rv>
  <rv s="0">
    <v>https://www.bing.com/financeapi/forcetrigger?t=a1wkmw&amp;q=XNYS%3aKMPR&amp;form=skydnc</v>
    <v>Learn more on Bing</v>
  </rv>
  <rv s="1">
    <v>en-US</v>
    <v>a1wkmw</v>
    <v>268435456</v>
    <v>1</v>
    <v>Powered by Refinitiv</v>
    <v>0</v>
    <v>KEMPER CORPORATION (XNYS:KMPR)</v>
    <v>2</v>
    <v>3</v>
    <v>Finance</v>
    <v>4</v>
    <v>66.13</v>
    <v>28.405000000000001</v>
    <v>1.1552</v>
    <v>0.42</v>
    <v>1.2784999999999999E-2</v>
    <v>USD</v>
    <v>Kemper Corporation is a diversified insurance holding company. The Company is engaged, through its subsidiaries, in the property and casualty insurance and life insurance businesses. It is engaged in providing personalized solutions to individuals, families, and businesses through its Kemper Auto and Kemper Life brands. The Company conducts its operations through two operating segments: Specialty Property &amp; Casualty Insurance, and Life Insurance. The Specialty Property &amp; Casualty Insurance segment include specialty automobile and commercial automobile insurance to consumers. These products are distributed primarily through independent agents and brokers. The Specialty Property &amp; Casualty Insurance segment, based in Chicago, Illinois, conducts business in 16 states under the Kemper Auto brand. The Life Insurance segment offers individual life, accident, supplemental health and property insurance. The Company conducts its operations solely in the United States.</v>
    <v>7300</v>
    <v>New York Stock Exchange</v>
    <v>XNYS</v>
    <v>XNYS</v>
    <v>200 E. Randolph St., Suite 3300, CHICAGO, IL, 60601 US</v>
    <v>33.67</v>
    <v>Insurance</v>
    <v>Stock</v>
    <v>46129.795767025003</v>
    <v>1459</v>
    <v>32.76</v>
    <v>1956120961</v>
    <v>KEMPER CORPORATION</v>
    <v>KEMPER CORPORATION</v>
    <v>33.119999999999997</v>
    <v>15.2043</v>
    <v>32.85</v>
    <v>33.270000000000003</v>
    <v>58795340</v>
    <v>KMPR</v>
    <v>KEMPER CORPORATION (XNYS:KMPR)</v>
    <v>237055</v>
    <v>1139147</v>
    <v>1990</v>
  </rv>
  <rv s="2">
    <v>1460</v>
  </rv>
  <rv s="0">
    <v>https://www.bing.com/financeapi/forcetrigger?t=a1wldm&amp;q=XNYS%3aKNSL&amp;form=skydnc</v>
    <v>Learn more on Bing</v>
  </rv>
  <rv s="1">
    <v>en-US</v>
    <v>a1wldm</v>
    <v>268435456</v>
    <v>1</v>
    <v>Powered by Refinitiv</v>
    <v>0</v>
    <v>KINSALE CAPITAL GROUP, INC. (XNYS:KNSL)</v>
    <v>2</v>
    <v>3</v>
    <v>Finance</v>
    <v>4</v>
    <v>512.76</v>
    <v>321.97000000000003</v>
    <v>1.0598000000000001</v>
    <v>1.82</v>
    <v>5.0690000000000006E-3</v>
    <v>USD</v>
    <v>Kinsale Capital Group, Inc. is a specialty insurance company that focuses on the excess and surplus lines (E&amp;S) market in the United States. It writes E&amp;S insurance on a non-admitted basis through its insurance subsidiary, Kinsale Insurance Company, which is authorized to write business in 50 states, the District of Columbia, the Commonwealth of Puerto Rico, and the United States Virgin Islands. It also markets certain products through its subsidiary, Aspera Insurance Services, Inc., an insurance broker. Its core client focus is small- to medium-sized accounts. Its commercial lines offerings include commercial property, excess casualty, small business casualty, construction, general casualty, allied health, products liability, small business casualty, general casualty, construction, allied health, small business property, products liability, entertainment, energy, and all other commercial lines. Its personal lines offerings include high value homeowners and personal insurance.</v>
    <v>711</v>
    <v>New York Stock Exchange</v>
    <v>XNYS</v>
    <v>XNYS</v>
    <v>2025 STAPLES MILL ROAD, RICHMOND, VA, 23230 US</v>
    <v>363.57499999999999</v>
    <v>Insurance</v>
    <v>Stock</v>
    <v>46129.796628992968</v>
    <v>1462</v>
    <v>358.11279999999999</v>
    <v>8320673794</v>
    <v>KINSALE CAPITAL GROUP, INC.</v>
    <v>KINSALE CAPITAL GROUP, INC.</v>
    <v>360.81</v>
    <v>16.640999999999998</v>
    <v>359.04</v>
    <v>360.86</v>
    <v>23057900</v>
    <v>KNSL</v>
    <v>KINSALE CAPITAL GROUP, INC. (XNYS:KNSL)</v>
    <v>97212</v>
    <v>252396</v>
    <v>2014</v>
  </rv>
  <rv s="2">
    <v>1463</v>
  </rv>
  <rv s="0">
    <v>https://www.bing.com/financeapi/forcetrigger?t=a1wpxm&amp;q=XNYS%3aL&amp;form=skydnc</v>
    <v>Learn more on Bing</v>
  </rv>
  <rv s="1">
    <v>en-US</v>
    <v>a1wpxm</v>
    <v>268435456</v>
    <v>1</v>
    <v>Powered by Refinitiv</v>
    <v>0</v>
    <v>LOEWS CORPORATION (XNYS:L)</v>
    <v>2</v>
    <v>3</v>
    <v>Finance</v>
    <v>4</v>
    <v>114.9</v>
    <v>82.484999999999999</v>
    <v>0.55940000000000001</v>
    <v>1.64</v>
    <v>1.4931000000000002E-2</v>
    <v>USD</v>
    <v>Loews Corporation is a holding company and has four reportable segments comprised of three individual consolidated operating subsidiaries: CNA Financial Corporation (CNA), Boardwalk Pipeline Partners, LP (Boardwalk Pipelines) and Loews Hotels Holding Corporation (Loews Hotels &amp; Co), and the Corporate segment. CNA is an insurance holding company. CNA's insurance products primarily include commercial property and casualty coverage, including surety. Boardwalk Pipelines is engaged in the business of transportation and storage of natural gas and natural gas liquids, olefins and other hydrocarbons. Boardwalk Pipelines also provides ethane supply and transportation services for industrial customers in Louisiana and Texas. The Loews Hotels segment is engaged in operating a chain of hotels. Loews Hotels &amp; Co, together with its subsidiaries, operates a chain of 25 hotels. The business also specializes in customized mid-and short-run packaging solutions.</v>
    <v>13100</v>
    <v>New York Stock Exchange</v>
    <v>XNYS</v>
    <v>XNYS</v>
    <v>9 West 57Th Street, NEW YORK, NY, 10019-2714 US</v>
    <v>111.99</v>
    <v>Insurance</v>
    <v>Stock</v>
    <v>46129.796650450779</v>
    <v>1465</v>
    <v>109.42</v>
    <v>22938983196</v>
    <v>LOEWS CORPORATION</v>
    <v>LOEWS CORPORATION</v>
    <v>109.795</v>
    <v>13.972200000000001</v>
    <v>109.84</v>
    <v>111.48</v>
    <v>205767700</v>
    <v>L</v>
    <v>LOEWS CORPORATION (XNYS:L)</v>
    <v>320670</v>
    <v>647409</v>
    <v>1969</v>
  </rv>
  <rv s="2">
    <v>1466</v>
  </rv>
  <rv s="0">
    <v>https://www.bing.com/financeapi/forcetrigger?t=buv2z2&amp;q=XNYS%3aLMND&amp;form=skydnc</v>
    <v>Learn more on Bing</v>
  </rv>
  <rv s="1">
    <v>en-US</v>
    <v>buv2z2</v>
    <v>268435456</v>
    <v>1</v>
    <v>Powered by Refinitiv</v>
    <v>0</v>
    <v>LEMONADE, INC. (XNYS:LMND)</v>
    <v>2</v>
    <v>3</v>
    <v>Finance</v>
    <v>4</v>
    <v>99.9</v>
    <v>25.07</v>
    <v>2.0526</v>
    <v>2.2400000000000002</v>
    <v>3.2709999999999996E-2</v>
    <v>USD</v>
    <v>Lemonade, Inc. offers renters, homeowners, car, pet, and life insurance. The Company operates through the United States, Europe, including the United Kingdom, providing insurance products to customers through various sales channels. The Company's digital substrate enables it to integrate marketing and onboarding with underwriting and claims processing, collecting, and deploying data. Its technology includes Data Advantage, AI Maya, AI Jim, CX.AI, Forensic Graph, Blender, and Cooper. AI Maya, its onboarding and customer experience bot, uses natural language to guide customers in joining the Company. AI Jim, its claims bot, takes the first notice of loss from its customer without human intervention. It offers pet insurance that covers diagnostics, procedures, medication, accidents or illness. Even its basic pet insurance offering covers blood tests, urinalysis, lab work, and computed tomography scans.</v>
    <v>1282</v>
    <v>New York Stock Exchange</v>
    <v>XNYS</v>
    <v>XNYS</v>
    <v>5 CROSBY STREET, 3RD FLOOR, NEW YORK, NY, 10013 US</v>
    <v>72.78</v>
    <v>Insurance</v>
    <v>Stock</v>
    <v>46129.796109698436</v>
    <v>1468</v>
    <v>69.94</v>
    <v>5401836876</v>
    <v>LEMONADE, INC.</v>
    <v>LEMONADE, INC.</v>
    <v>70.23</v>
    <v>0</v>
    <v>68.48</v>
    <v>70.72</v>
    <v>76383440</v>
    <v>LMND</v>
    <v>LEMONADE, INC. (XNYS:LMND)</v>
    <v>1046157</v>
    <v>1924586</v>
    <v>2015</v>
  </rv>
  <rv s="2">
    <v>1469</v>
  </rv>
  <rv s="0">
    <v>https://www.bing.com/financeapi/forcetrigger?t=a1xeur&amp;q=XNYS%3aMCY&amp;form=skydnc</v>
    <v>Learn more on Bing</v>
  </rv>
  <rv s="1">
    <v>en-US</v>
    <v>a1xeur</v>
    <v>268435456</v>
    <v>1</v>
    <v>Powered by Refinitiv</v>
    <v>0</v>
    <v>MERCURY GENERAL CORPORATION (XNYS:MCY)</v>
    <v>2</v>
    <v>3</v>
    <v>Finance</v>
    <v>4</v>
    <v>100.05500000000001</v>
    <v>51.61</v>
    <v>0.93379999999999996</v>
    <v>1.54</v>
    <v>1.6298E-2</v>
    <v>USD</v>
    <v>Mercury General Corporation is an insurance holding company engaged in writing personal automobile insurance business. The Company writes homeowners, commercial automobile, commercial property, mechanical protection and umbrella insurance. Its automobile coverage includes collision, property damage, bodily injury, comprehensive, personal injury protection, underinsured, and uninsured motorists, and other hazards. Its homeowners’ coverage includes dwelling, liability, personal property, and other coverages. It offers standard, non-standard and preferred private passenger automobile insurance. It also offers homeowners insurance in approximately 10 states, commercial automobile insurance in approximately four states, and mechanical protection insurance in various states. Its subsidiaries include Mercury Casualty Company, California Automobile Insurance Company, Orion Indemnity Company, American Mercury Insurance Company, Animas Funding LLC, and Mercury Insurance Company of Illinois.</v>
    <v>4300</v>
    <v>New York Stock Exchange</v>
    <v>XNYS</v>
    <v>XNYS</v>
    <v>4484 WILSHIRE BLVD, LOS ANGELES, CA, 90010 US</v>
    <v>96.49</v>
    <v>Insurance</v>
    <v>Stock</v>
    <v>46129.796366075781</v>
    <v>1471</v>
    <v>94.42</v>
    <v>5318970138</v>
    <v>MERCURY GENERAL CORPORATION</v>
    <v>MERCURY GENERAL CORPORATION</v>
    <v>94.68</v>
    <v>9.8300999999999998</v>
    <v>94.49</v>
    <v>96.03</v>
    <v>55388630</v>
    <v>MCY</v>
    <v>MERCURY GENERAL CORPORATION (XNYS:MCY)</v>
    <v>149464</v>
    <v>222677</v>
    <v>1961</v>
  </rv>
  <rv s="2">
    <v>1472</v>
  </rv>
  <rv s="0">
    <v>https://www.bing.com/financeapi/forcetrigger?t=a1xohw&amp;q=XNYS%3aMKL&amp;form=skydnc</v>
    <v>Learn more on Bing</v>
  </rv>
  <rv s="1">
    <v>en-US</v>
    <v>a1xohw</v>
    <v>268435456</v>
    <v>1</v>
    <v>Powered by Refinitiv</v>
    <v>0</v>
    <v>Markel Group Inc. (XNYS:MKL)</v>
    <v>2</v>
    <v>3</v>
    <v>Finance</v>
    <v>4</v>
    <v>2207.59</v>
    <v>1698.99</v>
    <v>0.77290000000000003</v>
    <v>15.38</v>
    <v>7.814999999999999E-3</v>
    <v>USD</v>
    <v>Markel Group Inc. is a holding company comprised of a diverse group of companies and investments with specialty insurance at its core. It has four reportable segments: Markel Insurance, Industrial, Financial, and Consumer and Other. The Markel Insurance segment is the Company's core specialty insurance business, which comprises underwriting and other insurance-related activities. The Industrial segment consists of businesses that distribute building products, provide fire protection and life safety solutions, and manufacture a variety of products, including precast concrete, car hauler equipment, food processing equipment, flooring for dry van trailers, dredges, and wall systems. The Financial segment consists of businesses that operate in the insurance services and investment management industries. The Consumer and Other segment consists of businesses that produce ornamental houseplants, build homes, design leather handbags, and own and operate manufactured housing communities.</v>
    <v>22900</v>
    <v>New York Stock Exchange</v>
    <v>XNYS</v>
    <v>XNYS</v>
    <v>4521 Highwoods Parkway, GLEN ALLEN, VA, 23060-6148 US</v>
    <v>2009.57</v>
    <v>Insurance</v>
    <v>Stock</v>
    <v>46129.79668311328</v>
    <v>1474</v>
    <v>1968</v>
    <v>24887179310</v>
    <v>Markel Group Inc.</v>
    <v>Markel Group Inc.</v>
    <v>1973.74</v>
    <v>11.683999999999999</v>
    <v>1968.13</v>
    <v>1983.51</v>
    <v>12547040</v>
    <v>MKL</v>
    <v>Markel Group Inc. (XNYS:MKL)</v>
    <v>34059</v>
    <v>53445</v>
    <v>1999</v>
  </rv>
  <rv s="2">
    <v>1475</v>
  </rv>
  <rv s="0">
    <v>https://www.bing.com/financeapi/forcetrigger?t=a1ynjc&amp;q=XNAS%3aNODK&amp;form=skydnc</v>
    <v>Learn more on Bing</v>
  </rv>
  <rv s="1">
    <v>en-US</v>
    <v>a1ynjc</v>
    <v>268435456</v>
    <v>1</v>
    <v>Powered by Refinitiv</v>
    <v>0</v>
    <v>NI HOLDINGS, INC. (XNAS:NODK)</v>
    <v>2</v>
    <v>3</v>
    <v>Finance</v>
    <v>4</v>
    <v>14.7</v>
    <v>12.01</v>
    <v>0.36399999999999999</v>
    <v>0.04</v>
    <v>3.0859999999999998E-3</v>
    <v>USD</v>
    <v>NI Holdings, Inc. is an insurance holding company. The Company is the stock holding company of Nodak Insurance Company (Nodak Insurance). Nodak Insurance is a domestic property and casualty insurance company based in North Dakota, offering private passenger auto, homeowners, farmowners, commercial multi-peril, crop hail, and Federal multi-peril crop insurance coverage through its captive agents in the state. Its segments include Private Passenger Auto, Non-Standard Auto, Home and Farm, Crop, and All Other. The Private Passenger Auto segment writes private passenger auto insurance to provide protection against liability for bodily injury and property damage arising from automobile accidents as well as protection against loss from damage to automobiles owned by the insured. The Non-Standard Auto segment writes non-standard auto insurance. The Home and Farm insurance segment writes homeowners and farmowners policies. Crop segment offers crop hail and multi-peril crop insurance policies.</v>
    <v>166</v>
    <v>Nasdaq Stock Market</v>
    <v>XNAS</v>
    <v>XNAS</v>
    <v>1101 1st Ave N, FARGO, ND, 58102-4651 US</v>
    <v>13.01</v>
    <v>Insurance</v>
    <v>Stock</v>
    <v>46129.79466555547</v>
    <v>1477</v>
    <v>13</v>
    <v>266767410</v>
    <v>NI HOLDINGS, INC.</v>
    <v>NI HOLDINGS, INC.</v>
    <v>13.01</v>
    <v>105.3485</v>
    <v>12.96</v>
    <v>13</v>
    <v>20520570</v>
    <v>NODK</v>
    <v>NI HOLDINGS, INC. (XNAS:NODK)</v>
    <v>2063</v>
    <v>22190</v>
    <v>2016</v>
  </rv>
  <rv s="2">
    <v>1478</v>
  </rv>
  <rv s="0">
    <v>https://www.bing.com/financeapi/forcetrigger?t=a1zbmw&amp;q=XNYS%3aORI&amp;form=skydnc</v>
    <v>Learn more on Bing</v>
  </rv>
  <rv s="1">
    <v>en-US</v>
    <v>a1zbmw</v>
    <v>268435456</v>
    <v>1</v>
    <v>Powered by Refinitiv</v>
    <v>0</v>
    <v>OLD REPUBLIC INTERNATIONAL CORPORATION (XNYS:ORI)</v>
    <v>2</v>
    <v>3</v>
    <v>Finance</v>
    <v>4</v>
    <v>44.26</v>
    <v>33.649900000000002</v>
    <v>0.68700000000000006</v>
    <v>1.02</v>
    <v>2.4531000000000001E-2</v>
    <v>USD</v>
    <v>Old Republic International Corporation is a specialty insurer that operates diverse property and casualty and title insurance companies. It is a holding company engaged in the single business of insurance underwriting and related services. Its Specialty Insurance segment is characterized as a commercial line’s insurance business with a focus on lines of coverages provided to businesses, state and local governments, and other institutions. The segment has major insurance coverages, including accident and health, aviation, commercial auto, commercial multi-peril (CMP), commercial property, financial indemnity, and home and auto warranty, among others. The Title Insurance segment consists primarily of the issuance of policies to real estate purchasers and investors based upon searches of the public records that contain information concerning interests in real property. The two basic types of title insurance policies issued by the Company are lenders' policies and owners' policies.</v>
    <v>9500</v>
    <v>New York Stock Exchange</v>
    <v>XNYS</v>
    <v>XNYS</v>
    <v>307 N MICHIGAN AVE, CHICAGO, IL, 60601 US</v>
    <v>42.75</v>
    <v>Insurance</v>
    <v>Stock</v>
    <v>46129.796663749999</v>
    <v>1480</v>
    <v>41.66</v>
    <v>10375523940</v>
    <v>OLD REPUBLIC INTERNATIONAL CORPORATION</v>
    <v>OLD REPUBLIC INTERNATIONAL CORPORATION</v>
    <v>41.66</v>
    <v>11.434699999999999</v>
    <v>41.58</v>
    <v>42.6</v>
    <v>243556900</v>
    <v>ORI</v>
    <v>OLD REPUBLIC INTERNATIONAL CORPORATION (XNYS:ORI)</v>
    <v>461428</v>
    <v>1736820</v>
    <v>1969</v>
  </rv>
  <rv s="2">
    <v>1481</v>
  </rv>
  <rv s="0">
    <v>http://en.wikipedia.org/wiki/Progressive_Corporation</v>
    <v>Wikipedia</v>
  </rv>
  <rv s="6">
    <v>204</v>
    <v>1483</v>
  </rv>
  <rv s="7">
    <v>17</v>
    <v>https://www.bing.com/th?id=AMMS_1ae7fef605fb644f70b899c25b5ca660&amp;qlt=95</v>
    <v>1484</v>
    <v>0</v>
    <v>https://www.bing.com/images/search?form=xlimg&amp;q=progressive</v>
    <v>Image of THE PROGRESSIVE CORPORATION</v>
  </rv>
  <rv s="0">
    <v>https://www.bing.com/financeapi/forcetrigger?t=a1ztlh&amp;q=XNYS%3aPGR&amp;form=skydnc</v>
    <v>Learn more on Bing</v>
  </rv>
  <rv s="8">
    <v>en-US</v>
    <v>a1ztlh</v>
    <v>268435456</v>
    <v>1</v>
    <v>Powered by Refinitiv</v>
    <v>13</v>
    <v>THE PROGRESSIVE CORPORATION (XNYS:PGR)</v>
    <v>15</v>
    <v>16</v>
    <v>Finance</v>
    <v>4</v>
    <v>289.95999999999998</v>
    <v>192.02</v>
    <v>0.31230000000000002</v>
    <v>-5.0000000000000001E-3</v>
    <v>-2.457E-5</v>
    <v>USD</v>
    <v>The Progressive Corporation is an insurance holding company, which has insurance and non-insurance subsidiaries and affiliates. The Company's segments include Personal Lines, Commercial Lines and Other indemnity. The Personal Lines segment writes insurance for personal autos and special lines products. Its special lines of products include recreational vehicles, such as motorcycles, RVs, and watercraft. The Company's Personal Lines products are sold through both the agency and direct channels. The Commercial Lines segment writes auto-related liability and physical damage insurance, business-related general liability and commercial property insurance predominately for small businesses, and workers’ compensation insurance primarily for the transportation industry. Its reinsurance activity includes both transactions which are regulated and those that are non-regulated. It offers Snapshot through hardware-based and/or mobile-app versions in all states, other than California.</v>
    <v>70000</v>
    <v>New York Stock Exchange</v>
    <v>XNYS</v>
    <v>XNYS</v>
    <v>300 North Commons Blvd., MAYFIELD VILLAGE, OH, 44143 US</v>
    <v>206.12</v>
    <v>1485</v>
    <v>Insurance</v>
    <v>Stock</v>
    <v>46129.796423147658</v>
    <v>1486</v>
    <v>203.17</v>
    <v>118904946000</v>
    <v>THE PROGRESSIVE CORPORATION</v>
    <v>THE PROGRESSIVE CORPORATION</v>
    <v>203.5</v>
    <v>10.579000000000001</v>
    <v>203.47</v>
    <v>203.465</v>
    <v>584400000</v>
    <v>PGR</v>
    <v>THE PROGRESSIVE CORPORATION (XNYS:PGR)</v>
    <v>1671755</v>
    <v>3089759</v>
    <v>1965</v>
  </rv>
  <rv s="2">
    <v>1487</v>
  </rv>
  <rv s="0">
    <v>https://www.bing.com/financeapi/forcetrigger?t=bpla5r&amp;q=XNAS%3aPLMR&amp;form=skydnc</v>
    <v>Learn more on Bing</v>
  </rv>
  <rv s="1">
    <v>en-US</v>
    <v>bpla5r</v>
    <v>268435456</v>
    <v>1</v>
    <v>Powered by Refinitiv</v>
    <v>0</v>
    <v>PALOMAR HOLDINGS, INC. (XNAS:PLMR)</v>
    <v>2</v>
    <v>3</v>
    <v>Finance</v>
    <v>4</v>
    <v>175.85</v>
    <v>107.75</v>
    <v>0.56110000000000004</v>
    <v>2.5</v>
    <v>1.9023999999999999E-2</v>
    <v>USD</v>
    <v>Palomar Holdings, Inc. is an insurance holding company. The Company provides property and casualty insurance products to individuals and businesses. It serves residential and commercial clients in five product categories: Earthquake, Inland Marine and Other Property, Casualty, Fronting, and Crop. It distributes its products through multiple channels, including retail agents, program administrators, wholesale brokers, and partnerships with other insurance companies. It offers residential and commercial earthquake products on an admitted and excess and surplus lines (E&amp;S) basis. Its residential earthquake products insure against home damage, contents, appurtenant structures, and temporary housing costs following an earthquake. Its commercial earthquake products focus on providing coverage for benign commercial risks. Its Inland Marine and Other Property products include Inland Marine, Hawaii Hurricane, Commercial All Risk, Excess National Property, Residential Flood, and others.</v>
    <v>439</v>
    <v>Nasdaq Stock Market</v>
    <v>XNAS</v>
    <v>XNAS</v>
    <v>7979 Ivanhoe Ave Ste 500, LA JOLLA, CA, 92037-4513 US</v>
    <v>135.13499999999999</v>
    <v>Insurance</v>
    <v>Stock</v>
    <v>46129.796645971874</v>
    <v>1489</v>
    <v>130.92500000000001</v>
    <v>3550370560</v>
    <v>PALOMAR HOLDINGS, INC.</v>
    <v>PALOMAR HOLDINGS, INC.</v>
    <v>132.13999999999999</v>
    <v>18.651499999999999</v>
    <v>131.41</v>
    <v>133.91</v>
    <v>26513110</v>
    <v>PLMR</v>
    <v>PALOMAR HOLDINGS, INC. (XNAS:PLMR)</v>
    <v>89651</v>
    <v>235463</v>
    <v>2019</v>
  </rv>
  <rv s="2">
    <v>1490</v>
  </rv>
  <rv s="0">
    <v>https://www.bing.com/financeapi/forcetrigger?t=a222ur&amp;q=XNYS%3aRLI&amp;form=skydnc</v>
    <v>Learn more on Bing</v>
  </rv>
  <rv s="1">
    <v>en-US</v>
    <v>a222ur</v>
    <v>268435456</v>
    <v>1</v>
    <v>Powered by Refinitiv</v>
    <v>0</v>
    <v>RLI Corp. (XNYS:RLI)</v>
    <v>2</v>
    <v>3</v>
    <v>Finance</v>
    <v>4</v>
    <v>77.061000000000007</v>
    <v>55.8</v>
    <v>0.52810000000000001</v>
    <v>0.15</v>
    <v>2.5430000000000001E-3</v>
    <v>USD</v>
    <v>RLI Corp. is a specialty insurer serving niche property, casualty, and surety markets. The Company provides underwriting expertise and service to commercial and personal line customers nationwide. The Company's segment includes Casualty, Property, and Surety. The casualty portion of its business consists largely of commercial excess, personal umbrella, general liability, transportation, and management liability coverages, as well as package business and other specialty coverages, such as professional liability and worker’s compensation for office-based professionals. Its Property segment is comprised primarily of commercial fire, hurricane, earthquake, difference in conditions, and marine coverages. Its Surety segment specializes in writing small to medium-sized contract surety coverages, including payment and performance bonds. Its products are offered through its insurance subsidiaries, RLI Insurance Company, Mt. Hawley Insurance Company and Contractors Bonding and Insurance Company.</v>
    <v>1193</v>
    <v>New York Stock Exchange</v>
    <v>XNYS</v>
    <v>XNYS</v>
    <v>9025 N. Lindbergh Drive, PEORIA, IL, 61615-1499 US</v>
    <v>59.7699</v>
    <v>Insurance</v>
    <v>Stock</v>
    <v>46129.79665695547</v>
    <v>1492</v>
    <v>58.72</v>
    <v>5436972620</v>
    <v>RLI Corp.</v>
    <v>RLI Corp.</v>
    <v>58.97</v>
    <v>13.545299999999999</v>
    <v>58.99</v>
    <v>59.14</v>
    <v>91933930</v>
    <v>RLI</v>
    <v>RLI Corp. (XNYS:RLI)</v>
    <v>205987</v>
    <v>622509</v>
    <v>2017</v>
  </rv>
  <rv s="2">
    <v>1493</v>
  </rv>
  <rv s="0">
    <v>https://www.bing.com/financeapi/forcetrigger?t=bwloxm&amp;q=XNAS%3aROOT&amp;form=skydnc</v>
    <v>Learn more on Bing</v>
  </rv>
  <rv s="1">
    <v>en-US</v>
    <v>bwloxm</v>
    <v>268435456</v>
    <v>1</v>
    <v>Powered by Refinitiv</v>
    <v>0</v>
    <v>ROOT, INC. (XNAS:ROOT)</v>
    <v>2</v>
    <v>3</v>
    <v>Finance</v>
    <v>4</v>
    <v>162.99</v>
    <v>40.909999999999997</v>
    <v>2.9746999999999999</v>
    <v>2.77</v>
    <v>5.3526999999999998E-2</v>
    <v>USD</v>
    <v>Root, Inc. is a technology insurance company. It provides direct-to-consumer insurance products to customers. It offers auto and renters insurance products underwritten by Root Insurance Company and Root Property &amp; Casualty. It primarily reaches customers through two channels: direct and partnership. The direct channel drives volume for high-intent customers, meeting customers on platforms that they use, such as search engines or select marketplace platforms, while actively shopping for insurance. The partnership channel provides differentiated access to high-intent customers, primarily in the automotive, financial services, and independent agent sectors. It provides automobile and renters insurance products primarily through its websites, mobile app, and partnership channel, including its embedded insurance product and its independent agent platform. It utilizes its platform to gather customer data in order to determine whether or not to write and how to price its insurance products.</v>
    <v>1256</v>
    <v>Nasdaq Stock Market</v>
    <v>XNAS</v>
    <v>XNAS</v>
    <v>80 E Rich St Ste 500, COLUMBUS, OH, 43215 US</v>
    <v>55.86</v>
    <v>Insurance</v>
    <v>Stock</v>
    <v>46129.796464212501</v>
    <v>1495</v>
    <v>52.93</v>
    <v>848038972</v>
    <v>ROOT, INC.</v>
    <v>ROOT, INC.</v>
    <v>52.96</v>
    <v>24.925699999999999</v>
    <v>51.75</v>
    <v>54.52</v>
    <v>15554640</v>
    <v>ROOT</v>
    <v>ROOT, INC. (XNAS:ROOT)</v>
    <v>282629</v>
    <v>319729</v>
    <v>2019</v>
  </rv>
  <rv s="2">
    <v>1496</v>
  </rv>
  <rv s="0">
    <v>https://www.bing.com/financeapi/forcetrigger?t=a22fww&amp;q=XNAS%3aSAFT&amp;form=skydnc</v>
    <v>Learn more on Bing</v>
  </rv>
  <rv s="1">
    <v>en-US</v>
    <v>a22fww</v>
    <v>268435456</v>
    <v>1</v>
    <v>Powered by Refinitiv</v>
    <v>0</v>
    <v>SAFETY INSURANCE GROUP, INC. (XNAS:SAFT)</v>
    <v>2</v>
    <v>3</v>
    <v>Finance</v>
    <v>4</v>
    <v>84.2</v>
    <v>67.034999999999997</v>
    <v>0.24990000000000001</v>
    <v>1.08</v>
    <v>1.4263E-2</v>
    <v>USD</v>
    <v>Safety Insurance Group, Inc. is a provider of private passenger automobile, commercial automobile, and homeowners' insurance in Massachusetts. In addition to these coverages, it offers a portfolio of other insurance products, including dwelling fire, umbrella, and business owner policies. Private passenger automobile and commercial automobile policies provide coverage for bodily injury and property damage to others, no-fault personal injury coverage, and physical damage coverage for an insured's own vehicle for collisions or other perils. Homeowners' policies provide coverage for losses to a dwelling and its contents from numerous perils, and coverage for liability to others arising from ownership or occupancy. Business Owner Policies serve eligible small and medium-sized commercial accounts with a program that covers apartments and residential condominiums; mercantile establishments; offices; processing and services businesses; special trade contractors, and wholesaling businesses.</v>
    <v>568</v>
    <v>Nasdaq Stock Market</v>
    <v>XNAS</v>
    <v>XNAS</v>
    <v>20 Custom House St, BOSTON, MA, 02110-3513 US</v>
    <v>77.42</v>
    <v>Insurance</v>
    <v>Stock</v>
    <v>46129.796202568752</v>
    <v>1498</v>
    <v>75.569999999999993</v>
    <v>1127722752</v>
    <v>SAFETY INSURANCE GROUP, INC.</v>
    <v>SAFETY INSURANCE GROUP, INC.</v>
    <v>75.84</v>
    <v>11.461</v>
    <v>75.72</v>
    <v>76.8</v>
    <v>14683890</v>
    <v>SAFT</v>
    <v>SAFETY INSURANCE GROUP, INC. (XNAS:SAFT)</v>
    <v>38940</v>
    <v>98050</v>
    <v>2001</v>
  </rv>
  <rv s="2">
    <v>1499</v>
  </rv>
  <rv s="0">
    <v>https://www.bing.com/financeapi/forcetrigger?t=a22ygh&amp;q=XNAS%3aSIGI&amp;form=skydnc</v>
    <v>Learn more on Bing</v>
  </rv>
  <rv s="1">
    <v>en-US</v>
    <v>a22ygh</v>
    <v>268435456</v>
    <v>1</v>
    <v>Powered by Refinitiv</v>
    <v>0</v>
    <v>SELECTIVE INSURANCE GROUP, INC. (XNAS:SIGI)</v>
    <v>2</v>
    <v>3</v>
    <v>Finance</v>
    <v>4</v>
    <v>93.378</v>
    <v>71.75</v>
    <v>0.27479999999999999</v>
    <v>1.85</v>
    <v>2.2932999999999999E-2</v>
    <v>USD</v>
    <v>Selective Insurance Group, Inc. is a holding company, which owns over 10 property and casualty insurance subsidiaries that sell products and services only in the United States. The Company's segments include Standard Commercial Lines, Standard Personal Lines, E&amp;S Lines, and Investments. The Standard Commercial Lines segment includes property and casualty insurance products and services to commercial enterprises, typically businesses, non-profit organizations, and local government agencies. The Standard Personal Lines segment consists of property and casualty insurance products and services, including flood insurance coverage sold through the Write Your Own program of the National Flood Insurance Program. The E&amp;S Lines segment consists of property and casualty insurance products and services to commercial customers unable to obtain coverage in the standard marketplace. The Investment segment invests insurance premiums and amounts generated through its capital management strategies.</v>
    <v>2800</v>
    <v>Nasdaq Stock Market</v>
    <v>XNAS</v>
    <v>XNAS</v>
    <v>40 Wantage Avenue, BRANCHVILLE, NJ, 07890 US</v>
    <v>83.185000000000002</v>
    <v>Insurance</v>
    <v>Stock</v>
    <v>46129.795934062502</v>
    <v>1501</v>
    <v>80.16</v>
    <v>4940175328</v>
    <v>SELECTIVE INSURANCE GROUP, INC.</v>
    <v>SELECTIVE INSURANCE GROUP, INC.</v>
    <v>80.67</v>
    <v>11.004300000000001</v>
    <v>80.67</v>
    <v>82.52</v>
    <v>59866400</v>
    <v>SIGI</v>
    <v>SELECTIVE INSURANCE GROUP, INC. (XNAS:SIGI)</v>
    <v>158945</v>
    <v>546600</v>
    <v>1977</v>
  </rv>
  <rv s="2">
    <v>1502</v>
  </rv>
  <rv s="3">
    <v>en-US</v>
    <v>c82rww</v>
    <v>268435456</v>
    <v>1</v>
    <v>Powered by Refinitiv</v>
    <v>6</v>
    <v>SKYWARD SPECIALTY INSURANCE GROUP, INC. (XNAS:SKWD)</v>
    <v>7</v>
    <v>3</v>
    <v>Finance</v>
    <v>4</v>
    <v>65.05</v>
    <v>40.6</v>
    <v>0.35399999999999998</v>
    <v>0.69</v>
    <v>1.4912000000000002E-2</v>
    <v>USD</v>
    <v>Skyward Specialty Insurance Group, Inc. is a specialty insurance company, delivering commercial property and casualty products and solutions on a non-admitted and admitted basis. The Company operates through various underwriting divisions, including Accident &amp; Health, Agriculture and Credit (Re)insurance, Captives, Construction &amp; Energy Solutions, Global Property, Professional Lines, Specialty Programs, Aviation, Surety and Transactional E&amp;S. Its Accident &amp; Health underwriting division provides medical stop loss to employers who self-insure their employee benefits, as well as covering group and single-employer captives. The Global Property underwriting unit provides property-only solutions to large multi-jurisdictional entities with complex property exposures. The Company’s subsidiary insurance companies consist of Great Midwest Insurance Company, Houston Specialty Insurance Company, Imperium Insurance Company, and Oklahoma Specialty Insurance Company.</v>
    <v>611</v>
    <v>Nasdaq Stock Market</v>
    <v>XNAS</v>
    <v>XNAS</v>
    <v>800 Gessner, Suite 600, HOUSTON, TX, 77024 US</v>
    <v>47.625</v>
    <v>Insurance</v>
    <v>Stock</v>
    <v>46129.79616918906</v>
    <v>46.33</v>
    <v>2091742097</v>
    <v>SKYWARD SPECIALTY INSURANCE GROUP, INC.</v>
    <v>SKYWARD SPECIALTY INSURANCE GROUP, INC.</v>
    <v>46.75</v>
    <v>11.5517</v>
    <v>46.27</v>
    <v>46.96</v>
    <v>44543060</v>
    <v>SKWD</v>
    <v>SKYWARD SPECIALTY INSURANCE GROUP, INC. (XNAS:SKWD)</v>
    <v>194194</v>
    <v>443680</v>
    <v>2006</v>
  </rv>
  <rv s="2">
    <v>1504</v>
  </rv>
  <rv s="0">
    <v>https://www.bing.com/financeapi/forcetrigger?t=a23o77&amp;q=XNYS%3aSTC&amp;form=skydnc</v>
    <v>Learn more on Bing</v>
  </rv>
  <rv s="1">
    <v>en-US</v>
    <v>a23o77</v>
    <v>268435456</v>
    <v>1</v>
    <v>Powered by Refinitiv</v>
    <v>0</v>
    <v>STEWART INFORMATION SERVICES CORPORATION (XNYS:STC)</v>
    <v>2</v>
    <v>3</v>
    <v>Finance</v>
    <v>4</v>
    <v>78.61</v>
    <v>56.390099999999997</v>
    <v>1.0016</v>
    <v>2.1</v>
    <v>3.2343000000000004E-2</v>
    <v>USD</v>
    <v>Stewart Information Services Corporation is a global real estate services company, offering products and services through its direct operations, network of Stewart Trusted Providers and family of companies. It provides services to homebuyers and sellers, residential and commercial real estate professionals, and others. Its segments include title insurance and related services, real estate solutions, and corporate. Title insurance and related services segment includes the functions of searching, examining, closing and insuring the condition of the title to real property. This segment includes home and personal insurance services, Internal Revenue Code Section 1031 tax-deferred (Section 1031) exchanges, and digital customer engagement platform services. Real estate solutions segment supports the real estate mortgage industry by primarily providing credit and real estate information services, valuation management services, online notarization and closing solutions, and search services.</v>
    <v>7800</v>
    <v>New York Stock Exchange</v>
    <v>XNYS</v>
    <v>XNYS</v>
    <v>1360 Post Oak Blvd Ste 100, 1980 POST OAK BLVD, HOUSTON, TX, 77056 US</v>
    <v>68.08</v>
    <v>Insurance</v>
    <v>Stock</v>
    <v>46129.796678425781</v>
    <v>1506</v>
    <v>65.489999999999995</v>
    <v>2044598662</v>
    <v>STEWART INFORMATION SERVICES CORPORATION</v>
    <v>STEWART INFORMATION SERVICES CORPORATION</v>
    <v>65.489999999999995</v>
    <v>16.603100000000001</v>
    <v>64.930000000000007</v>
    <v>67.03</v>
    <v>30502740</v>
    <v>STC</v>
    <v>STEWART INFORMATION SERVICES CORPORATION (XNYS:STC)</v>
    <v>63162</v>
    <v>242072</v>
    <v>1970</v>
  </rv>
  <rv s="2">
    <v>1507</v>
  </rv>
  <rv s="0">
    <v>https://www.bing.com/financeapi/forcetrigger?t=a247ec&amp;q=XNYS%3aTHG&amp;form=skydnc</v>
    <v>Learn more on Bing</v>
  </rv>
  <rv s="1">
    <v>en-US</v>
    <v>a247ec</v>
    <v>268435456</v>
    <v>1</v>
    <v>Powered by Refinitiv</v>
    <v>0</v>
    <v>THE HANOVER INSURANCE GROUP, INC. (XNYS:THG)</v>
    <v>2</v>
    <v>3</v>
    <v>Finance</v>
    <v>4</v>
    <v>188.18</v>
    <v>155.93</v>
    <v>0.28589999999999999</v>
    <v>3.3</v>
    <v>1.8503000000000002E-2</v>
    <v>USD</v>
    <v>The Hanover Insurance Group, Inc. is the holding company, which is engaged in the business of property and casualty insurance products and services. The Company operates through four segments: Core Commercial, Specialty, Personal Lines, and Other. Core Commercial product suite provides agents and customers with products designed for small and mid-sized businesses. Core Commercial segment includes Commercial multiple peril, Commercial automobile, Workers’ compensation, and Other core commercial. Specialty segment offers a comprehensive suite of products focused predominately on small to mid-sized businesses. This includes various specialized products that are organized into four distinct divisions: Professional and Executive Lines, Specialty Property &amp; Casualty, Marine, and Surety and Other. Personal Lines segment coverage includes Personal automobile, and Homeowners and other personal lines.</v>
    <v>4900</v>
    <v>New York Stock Exchange</v>
    <v>XNYS</v>
    <v>XNYS</v>
    <v>440 LINCOLN ST, WORCESTER, MA, 01653-0002 US</v>
    <v>182.59</v>
    <v>Insurance</v>
    <v>Stock</v>
    <v>46129.796579363283</v>
    <v>1509</v>
    <v>179.27</v>
    <v>6392045520</v>
    <v>THE HANOVER INSURANCE GROUP, INC.</v>
    <v>THE HANOVER INSURANCE GROUP, INC.</v>
    <v>179.27</v>
    <v>10.032999999999999</v>
    <v>178.35</v>
    <v>181.65</v>
    <v>35188800</v>
    <v>THG</v>
    <v>THE HANOVER INSURANCE GROUP, INC. (XNYS:THG)</v>
    <v>105592</v>
    <v>320882</v>
    <v>1995</v>
  </rv>
  <rv s="2">
    <v>1510</v>
  </rv>
  <rv s="0">
    <v>https://www.bing.com/financeapi/forcetrigger?t=a2494c&amp;q=XNAS%3aTIPT&amp;form=skydnc</v>
    <v>Learn more on Bing</v>
  </rv>
  <rv s="1">
    <v>en-US</v>
    <v>a2494c</v>
    <v>268435456</v>
    <v>1</v>
    <v>Powered by Refinitiv</v>
    <v>0</v>
    <v>TIPTREE INC. (XNAS:TIPT)</v>
    <v>2</v>
    <v>3</v>
    <v>Finance</v>
    <v>4</v>
    <v>27.41</v>
    <v>15.49</v>
    <v>0.93289999999999995</v>
    <v>0.23</v>
    <v>1.3364000000000001E-2</v>
    <v>USD</v>
    <v>Tiptree Inc. is a holding company engaged in allocating capital to select small and middle market companies across industries. The Company invests across a variety of industries and asset types, including the insurance, asset management, specialty finance, real estate, and shipping sectors. The Company’s segments include Insurance and Mortgage. The Insurance segment consists of Fortegra Group, LLC (Fortegra), which is a multinational specialty insurance company focused on underwriting complex and niche risks in underserved markets. Fortegra is an underwriting-focused company, with expertise within the admitted and excess and surplus (E&amp;S) insurance lines and capital light fee-based services markets. It owns a diversified group of businesses and investments that are owned and managed separately as Tiptree Capital, which includes its mortgage segment operations. Tiptree Capital consists primarily of its mortgage operations and principal investments.</v>
    <v>1486</v>
    <v>Nasdaq Stock Market</v>
    <v>XNAS</v>
    <v>XNAS</v>
    <v>660 STEAMBOAT ROAD, 2ND FLOOR, GREENWICH, CT, 06830 US</v>
    <v>17.545000000000002</v>
    <v>Holding Companies</v>
    <v>Stock</v>
    <v>46129.796707626563</v>
    <v>1512</v>
    <v>17.28</v>
    <v>660575926</v>
    <v>TIPTREE INC.</v>
    <v>TIPTREE INC.</v>
    <v>17.34</v>
    <v>31.554200000000002</v>
    <v>17.21</v>
    <v>17.440000000000001</v>
    <v>37877060</v>
    <v>TIPT</v>
    <v>TIPTREE INC. (XNAS:TIPT)</v>
    <v>155561</v>
    <v>246302</v>
    <v>2007</v>
  </rv>
  <rv s="2">
    <v>1513</v>
  </rv>
  <rv s="0">
    <v>https://www.bing.com/financeapi/forcetrigger?t=a24j8m&amp;q=XNYS%3aTRV&amp;form=skydnc</v>
    <v>Learn more on Bing</v>
  </rv>
  <rv s="1">
    <v>en-US</v>
    <v>a24j8m</v>
    <v>268435456</v>
    <v>1</v>
    <v>Powered by Refinitiv</v>
    <v>0</v>
    <v>The Travelers Companies, Inc. (XNYS:TRV)</v>
    <v>2</v>
    <v>3</v>
    <v>Finance</v>
    <v>4</v>
    <v>313.12</v>
    <v>247.81</v>
    <v>0.51070000000000004</v>
    <v>3.5150000000000001</v>
    <v>1.1762E-2</v>
    <v>USD</v>
    <v>The Travelers Companies, Inc. provides property casualty insurance for auto, home and business. Its segments include Business Insurance, Bond &amp; Specialty Insurance and Personal Insurance. Business Insurance segment offers a range of property and casualty insurance products and services to its customers, primarily in United States, as well as in United Kingdom, Republic of Ireland and throughout other parts of the world. Bond &amp; Specialty Insurance segment offers surety, fidelity, management liability, professional liability, and other property and casualty coverages and related risk management services to its customers, primarily in United States, and certain surety and specialty insurance products in Canada, United Kingdom, Republic of Ireland and Brazil (through a joint venture), in each case utilizing various degrees of financially-based underwriting approaches. Personal Insurance segment offers a range of property and casualty insurance products and services in United States.</v>
    <v>34000</v>
    <v>New York Stock Exchange</v>
    <v>XNYS</v>
    <v>XNYS</v>
    <v>385 WASHINGTON ST, SAINT PAUL, MN, 55102 US</v>
    <v>305.06</v>
    <v>Insurance</v>
    <v>Stock</v>
    <v>46129.79580893516</v>
    <v>1515</v>
    <v>298.31</v>
    <v>64293613794</v>
    <v>The Travelers Companies, Inc.</v>
    <v>The Travelers Companies, Inc.</v>
    <v>299.38</v>
    <v>10.975199999999999</v>
    <v>298.83999999999997</v>
    <v>302.35500000000002</v>
    <v>212642800</v>
    <v>TRV</v>
    <v>The Travelers Companies, Inc. (XNYS:TRV)</v>
    <v>1109893</v>
    <v>1368081</v>
    <v>1853</v>
  </rv>
  <rv s="2">
    <v>1516</v>
  </rv>
  <rv s="0">
    <v>https://www.bing.com/financeapi/forcetrigger?t=a24tzr&amp;q=XNAS%3aUFCS&amp;form=skydnc</v>
    <v>Learn more on Bing</v>
  </rv>
  <rv s="1">
    <v>en-US</v>
    <v>a24tzr</v>
    <v>268435456</v>
    <v>1</v>
    <v>Powered by Refinitiv</v>
    <v>0</v>
    <v>UNITED FIRE GROUP, INC. (XNAS:UFCS)</v>
    <v>2</v>
    <v>3</v>
    <v>Finance</v>
    <v>4</v>
    <v>40.79</v>
    <v>25.79</v>
    <v>0.47989999999999999</v>
    <v>1.0649999999999999</v>
    <v>2.7071999999999999E-2</v>
    <v>USD</v>
    <v>United Fire Group, Inc. is engaged in the business of writing property and casualty insurance through a network of independent agencies. The Company's insurance company subsidiaries are licensed as property and casualty insurers in 50 states, plus the District of Columbia. Its business is comprised primarily of commercial lines of property and casualty insurance, including surety bonds. Its core commercial products support a variety of customers, including small business owners and middle market businesses operating in industries, such as construction, services, retail trade, financial and manufacturing, along with contract surety and commercial surety bonds offered through approximately 1,000 independent property and casualty agencies. It also provides specialty and surplus lines coverage through wholesale brokers on an admitted and non-admitted basis. Additionally, it offers reinsurance coverage for property and casualty insurance through traditional treaty reinsurance channels.</v>
    <v>846</v>
    <v>Nasdaq Stock Market</v>
    <v>XNAS</v>
    <v>XNAS</v>
    <v>118 2nd Ave SE, CEDAR RAPIDS, IA, 52401-1212 US</v>
    <v>40.79</v>
    <v>Insurance</v>
    <v>Stock</v>
    <v>46129.796525485937</v>
    <v>1518</v>
    <v>39.369999999999997</v>
    <v>1034944983</v>
    <v>UNITED FIRE GROUP, INC.</v>
    <v>UNITED FIRE GROUP, INC.</v>
    <v>39.4</v>
    <v>9.0210000000000008</v>
    <v>39.340000000000003</v>
    <v>40.405000000000001</v>
    <v>25614280</v>
    <v>UFCS</v>
    <v>UNITED FIRE GROUP, INC. (XNAS:UFCS)</v>
    <v>38139</v>
    <v>104866</v>
    <v>2011</v>
  </rv>
  <rv s="2">
    <v>1519</v>
  </rv>
  <rv s="0">
    <v>https://www.bing.com/financeapi/forcetrigger?t=a255gh&amp;q=XNYS%3aUVE&amp;form=skydnc</v>
    <v>Learn more on Bing</v>
  </rv>
  <rv s="1">
    <v>en-US</v>
    <v>a255gh</v>
    <v>268435456</v>
    <v>1</v>
    <v>Powered by Refinitiv</v>
    <v>0</v>
    <v>UNIVERSAL INSURANCE HOLDINGS, INC. (XNYS:UVE)</v>
    <v>2</v>
    <v>3</v>
    <v>Finance</v>
    <v>4</v>
    <v>36.68</v>
    <v>21.871099999999998</v>
    <v>0.69730000000000003</v>
    <v>0.89</v>
    <v>2.5537999999999998E-2</v>
    <v>USD</v>
    <v>Universal Insurance Holdings, Inc. is a holding company providing property and casualty insurance and value-added insurance services. The Company's primary insurance entities, Universal Property &amp; Casualty Insurance Company (UPCIC) and American Platinum Property and Casualty Insurance Company (APPCIC and together with UPCIC, the Insurance Entities), offer insurance products through both its appointed independent agent network and its online distribution channels across its multi-state footprint (primarily in Florida). It develops, markets and writes insurance products for consumers predominantly in the personal residential homeowners lines of business and perform substantially all other insurance-related services for its primary insurance entities, including risk management, claims management and distribution. Its subsidiary, Evolution Risk Advisors, Inc., is the managing general agent for the Insurance Entities. ERA advises on actuarial issues, and oversees distribution, among others.</v>
    <v>929</v>
    <v>New York Stock Exchange</v>
    <v>XNYS</v>
    <v>XNYS</v>
    <v>Suite 100, 1110 W. Commercial Blvd., FORT LAUDERDALE, FL, 33309 US</v>
    <v>36.15</v>
    <v>Insurance</v>
    <v>Stock</v>
    <v>46129.796250763284</v>
    <v>1521</v>
    <v>34.994999999999997</v>
    <v>1001012710</v>
    <v>UNIVERSAL INSURANCE HOLDINGS, INC.</v>
    <v>UNIVERSAL INSURANCE HOLDINGS, INC.</v>
    <v>34.994999999999997</v>
    <v>5.6581000000000001</v>
    <v>34.85</v>
    <v>35.74</v>
    <v>28008190</v>
    <v>UVE</v>
    <v>UNIVERSAL INSURANCE HOLDINGS, INC. (XNYS:UVE)</v>
    <v>109211</v>
    <v>174283</v>
    <v>1990</v>
  </rv>
  <rv s="2">
    <v>1522</v>
  </rv>
  <rv s="0">
    <v>https://www.bing.com/financeapi/forcetrigger?t=a25zz2&amp;q=XNYS%3aWRB&amp;form=skydnc</v>
    <v>Learn more on Bing</v>
  </rv>
  <rv s="1">
    <v>en-US</v>
    <v>a25zz2</v>
    <v>268435456</v>
    <v>1</v>
    <v>Powered by Refinitiv</v>
    <v>0</v>
    <v>W. R. BERKLEY CORPORATION (XNYS:WRB)</v>
    <v>2</v>
    <v>3</v>
    <v>Finance</v>
    <v>4</v>
    <v>77.821100000000001</v>
    <v>63.674999999999997</v>
    <v>0.34010000000000001</v>
    <v>0.42</v>
    <v>6.3379999999999999E-3</v>
    <v>USD</v>
    <v>W. R. Berkley Corporation is an insurance holding company. It operates through two segments of the property casualty insurance business: Insurance and Reinsurance &amp; Monoline Excess. Its Insurance businesses underwrite commercial insurance business, including excess and surplus lines, admitted lines and specialty personal lines throughout the United States, as well as insurance business in Asia, Australia, Canada, Continental Europe, Mexico, Scandinavia, South America and the United Kingdom. Its Insurance segment consists of business units, including Acadia Insurance, Admiral Insurance, Berkley Accident and Health, Berkley Agribusiness and others. It provides professional liability and casualty insurance for small to mid-sized businesses though the business unit Berkley Edge. Its Reinsurance &amp; Monoline Excess offers reinsurance business on a facultative and treaty basis in the United States, United Kingdom, Continental Europe, Australia, the Asia-Pacific region and South Africa.</v>
    <v>8804</v>
    <v>New York Stock Exchange</v>
    <v>XNYS</v>
    <v>XNYS</v>
    <v>475 Steamboat Road, GREENWICH, CT, 06830 US</v>
    <v>67.084999999999994</v>
    <v>Insurance</v>
    <v>Stock</v>
    <v>46129.796648471878</v>
    <v>1524</v>
    <v>65.67</v>
    <v>24974798121</v>
    <v>W. R. BERKLEY CORPORATION</v>
    <v>W. R. BERKLEY CORPORATION</v>
    <v>65.97</v>
    <v>14.9815</v>
    <v>66.27</v>
    <v>66.69</v>
    <v>374490900</v>
    <v>WRB</v>
    <v>W. R. BERKLEY CORPORATION (XNYS:WRB)</v>
    <v>888104</v>
    <v>2150053</v>
    <v>1970</v>
  </rv>
  <rv s="2">
    <v>1525</v>
  </rv>
  <rv s="0">
    <v>https://www.bing.com/financeapi/forcetrigger?t=a263a2&amp;q=XNYS%3aWTM&amp;form=skydnc</v>
    <v>Learn more on Bing</v>
  </rv>
  <rv s="1">
    <v>en-US</v>
    <v>a263a2</v>
    <v>268435456</v>
    <v>1</v>
    <v>Powered by Refinitiv</v>
    <v>0</v>
    <v>WHITE MOUNTAINS INSURANCE GROUP, LTD. (XNYS:WTM)</v>
    <v>2</v>
    <v>3</v>
    <v>Finance</v>
    <v>4</v>
    <v>2333</v>
    <v>1648</v>
    <v>0.34510000000000002</v>
    <v>25.89</v>
    <v>1.1282E-2</v>
    <v>USD</v>
    <v>White Mountains Insurance Group, Ltd. is a diversified insurance and related financial services holding company that owns and manages businesses seeking a stable, sophisticated partner to drive value creation. Its segments include Ark/WM Outrigger, HG Global, and Kudu. Ark/WM Outrigger segment includes Ark Insurance Holdings Limited and its subsidiaries (Ark) and Outrigger Re Ltd. Ark is a specialty property and casualty insurance and reinsurance company that offers a wide range of niche insurance and reinsurance products, including property, specialty, marine &amp; energy, casualty and accident &amp; health. HG Global segment is engaged in the municipal bond reinsurance business. The Kudu segment consists of Kudu Investment Management, LLC and its subsidiaries. Kudu provides capital solutions for boutique asset and wealth managers for a variety of purposes, including generational ownership transfers, management buyouts, acquisition and growth finance and legacy partner liquidity.</v>
    <v>1648</v>
    <v>New York Stock Exchange</v>
    <v>XNYS</v>
    <v>XNYS</v>
    <v>23 South Main Street, NH, 03755 US</v>
    <v>2333</v>
    <v>Insurance</v>
    <v>Stock</v>
    <v>46129.79560473359</v>
    <v>1527</v>
    <v>2270.0450000000001</v>
    <v>5747385168</v>
    <v>WHITE MOUNTAINS INSURANCE GROUP, LTD.</v>
    <v>WHITE MOUNTAINS INSURANCE GROUP, LTD.</v>
    <v>2296.7600000000002</v>
    <v>5.3646000000000003</v>
    <v>2294.7199999999998</v>
    <v>2320.61</v>
    <v>2476670</v>
    <v>WTM</v>
    <v>WHITE MOUNTAINS INSURANCE GROUP, LTD. (XNYS:WTM)</v>
    <v>8801</v>
    <v>17655</v>
    <v>1999</v>
  </rv>
  <rv s="2">
    <v>1528</v>
  </rv>
  <rv s="0">
    <v>https://www.bing.com/financeapi/forcetrigger?t=b1levh&amp;q=XNYS%3aDBRG&amp;form=skydnc</v>
    <v>Learn more on Bing</v>
  </rv>
  <rv s="1">
    <v>en-US</v>
    <v>b1levh</v>
    <v>268435456</v>
    <v>1</v>
    <v>Powered by Refinitiv</v>
    <v>0</v>
    <v>DIGITALBRIDGE GROUP, INC. (XNYS:DBRG)</v>
    <v>2</v>
    <v>3</v>
    <v>Finance</v>
    <v>4</v>
    <v>15.6</v>
    <v>7.74</v>
    <v>1.5519000000000001</v>
    <v>5.0000000000000001E-3</v>
    <v>3.2089999999999999E-4</v>
    <v>USD</v>
    <v>DigitalBridge Group, Inc. is a global investment manager in digital infrastructure, deploying and managing capital across the digital ecosystem, including data centers, cell towers, fiber networks, small cells, and edge infrastructure. Its investment management platform is anchored by its value-added funds within the DigitalBridge Partners (DBP) infrastructure equity series. Its investment offerings also include core equity, credit and liquid securities. The DBP series of funds focuses on value-added digital infrastructure, investing in and building businesses across the digital infrastructure sector. Core Equity invests in digital infrastructure businesses and assets with long-duration cash flow profiles, primarily in more developed geographies, through its Strategic Assets Fund (SAF). DigitalBridge Credit is a private credit strategy that delivers credit solutions to corporate borrowers in the digital infrastructure sector globally through credit financing products.</v>
    <v>316</v>
    <v>New York Stock Exchange</v>
    <v>XNYS</v>
    <v>XNYS</v>
    <v>750 PARK OF COMMERCE DRIVE, SUITE 210, BOCA RATON, FL, 33487 US</v>
    <v>15.6</v>
    <v>Investment Banking &amp; Investment Services</v>
    <v>Stock</v>
    <v>46129.796639073436</v>
    <v>1530</v>
    <v>15.58</v>
    <v>2842588671</v>
    <v>DIGITALBRIDGE GROUP, INC.</v>
    <v>DIGITALBRIDGE GROUP, INC.</v>
    <v>15.595000000000001</v>
    <v>32.448500000000003</v>
    <v>15.58</v>
    <v>15.585000000000001</v>
    <v>182392600</v>
    <v>DBRG</v>
    <v>DIGITALBRIDGE GROUP, INC. (XNYS:DBRG)</v>
    <v>2306224</v>
    <v>2857670</v>
    <v>2016</v>
  </rv>
  <rv s="2">
    <v>1531</v>
  </rv>
  <rv s="0">
    <v>https://www.bing.com/financeapi/forcetrigger?t=a1mpw7&amp;q=XNAS%3aABCB&amp;form=skydnc</v>
    <v>Learn more on Bing</v>
  </rv>
  <rv s="1">
    <v>en-US</v>
    <v>a1mpw7</v>
    <v>268435456</v>
    <v>1</v>
    <v>Powered by Refinitiv</v>
    <v>0</v>
    <v>AMERIS BANCORP (XNYS:ABCB)</v>
    <v>2</v>
    <v>3</v>
    <v>Finance</v>
    <v>4</v>
    <v>87.98</v>
    <v>52.024999999999999</v>
    <v>0.93459999999999999</v>
    <v>2.14</v>
    <v>2.5899000000000002E-2</v>
    <v>USD</v>
    <v>Ameris Bancorp is a financial holding company, through its banking subsidiary, Ameris Bank (the Bank), which provides a full range of banking services to its retail and commercial customers, who are primarily concentrated in select markets in Georgia, Alabama, Florida, North Carolina and South Carolina. Its Banking Division provides full-service financial services to include commercial loans, consumer loans and deposit accounts. Its Retail Mortgage Division is engaged in the origination, sales and servicing of one-to-four family residential mortgage loans. Its Warehouse Lending Division is engaged in the origination and servicing of warehouse lines to other businesses that are secured by underlying one-to-four family residential mortgage loans and residential mortgage servicing rights. Its Premium Finance Division is engaged in the origination and servicing of commercial insurance premium finance loans. It operates approximately 163 full-service domestic banking offices.</v>
    <v>2673</v>
    <v>New York Stock Exchange</v>
    <v>XNYS</v>
    <v>XNYS</v>
    <v>3490 Piedmont Rd NE Ste 1550, ATLANTA, GA, 30305-4800 US</v>
    <v>86.3</v>
    <v>Banking Services</v>
    <v>Stock</v>
    <v>46129.795890312504</v>
    <v>1533</v>
    <v>83.1</v>
    <v>5787164825</v>
    <v>AMERIS BANCORP</v>
    <v>AMERIS BANCORP</v>
    <v>83.1</v>
    <v>14.136799999999999</v>
    <v>82.63</v>
    <v>84.77</v>
    <v>68269020</v>
    <v>ABCB</v>
    <v>AMERIS BANCORP (XNYS:ABCB)</v>
    <v>539122</v>
    <v>537827</v>
    <v>1980</v>
  </rv>
  <rv s="2">
    <v>1534</v>
  </rv>
  <rv s="0">
    <v>https://www.bing.com/financeapi/forcetrigger?t=a1mtkr&amp;q=XNAS%3aACNB&amp;form=skydnc</v>
    <v>Learn more on Bing</v>
  </rv>
  <rv s="1">
    <v>en-US</v>
    <v>a1mtkr</v>
    <v>268435456</v>
    <v>1</v>
    <v>Powered by Refinitiv</v>
    <v>0</v>
    <v>ACNB CORPORATION (XNAS:ACNB)</v>
    <v>2</v>
    <v>3</v>
    <v>Finance</v>
    <v>4</v>
    <v>53.89</v>
    <v>39.75</v>
    <v>0.88729999999999998</v>
    <v>1.18</v>
    <v>2.3380000000000001E-2</v>
    <v>USD</v>
    <v>ACNB Corporation is the financial holding company for the wholly owned subsidiaries of ACNB Bank, and ACNB Insurance Services, Inc. ACNB Bank serves its marketplace with banking and wealth management services, including trust and retail brokerage, via a network of approximately 35 community banking offices and two loan offices located in the Pennsylvania counties of Adams, Cumberland, Franklin, Lancaster and York and the Maryland counties of Baltimore, Carroll and Frederick. It offers various loans, including personal loans, mortgage loans, auto loans and student loans. Its banking products and services include checking, savings, and debit and credit card services. ACNB Insurance Services, Inc. is a full-service insurance agency with licenses in around 46 states. The agency offers a range of property, casualty, health, life and disability insurance serving personal and commercial clients through office locations in Westminster and Jarrettsville, Maryland, and Gettysburg, Pennsylvania.</v>
    <v>501</v>
    <v>Nasdaq Stock Market</v>
    <v>XNAS</v>
    <v>XNAS</v>
    <v>16 Lincoln Square, P O Box 3129, GETTYSBURG, PA, 17325 US</v>
    <v>52.25</v>
    <v>Banking Services</v>
    <v>Stock</v>
    <v>46129.796305358592</v>
    <v>1536</v>
    <v>50.86</v>
    <v>534758275</v>
    <v>ACNB CORPORATION</v>
    <v>ACNB CORPORATION</v>
    <v>51</v>
    <v>14.553800000000001</v>
    <v>50.47</v>
    <v>51.65</v>
    <v>10353500</v>
    <v>ACNB</v>
    <v>ACNB CORPORATION (XNAS:ACNB)</v>
    <v>64862</v>
    <v>63973</v>
    <v>1982</v>
  </rv>
  <rv s="2">
    <v>1537</v>
  </rv>
  <rv s="0">
    <v>https://www.bing.com/financeapi/forcetrigger?t=a1pijc&amp;q=XNAS%3aAFBI&amp;form=skydnc</v>
    <v>Learn more on Bing</v>
  </rv>
  <rv s="1">
    <v>en-US</v>
    <v>a1pijc</v>
    <v>268435456</v>
    <v>1</v>
    <v>Powered by Refinitiv</v>
    <v>0</v>
    <v>AFFINITY BANCSHARES, INC. (XNAS:AFBI)</v>
    <v>2</v>
    <v>3</v>
    <v>Finance</v>
    <v>4</v>
    <v>22.5</v>
    <v>17.75</v>
    <v>0.14280000000000001</v>
    <v>0.02</v>
    <v>8.945E-4</v>
    <v>USD</v>
    <v>Affinity Bancshares, Inc. is the holding company for Affinity Bank (the Bank). The Bank’s business consists primarily of taking deposits from the general public and investing those deposits, together with funds generated from operations, in commercial real estate loans, commercial and industrial loans and residential real estate loans and, to a lesser extent, construction and land loans and consumer loans. It makes commercial and industrial loans, primarily in its market area, to a variety of professionals, sole proprietorships and small businesses, including dental loans, which are originated throughout the Southeastern United States. It offers a variety of deposit accounts, including checking accounts, savings accounts and certificate of deposit accounts. It gathers deposits nationwide through its virtual bank, FitnessBank, which accepts deposits and provides higher interest rates based on customers meeting certain fitness goals. It offers a limited range of consumer loans.</v>
    <v>79</v>
    <v>Nasdaq Stock Market</v>
    <v>XNAS</v>
    <v>XNAS</v>
    <v>3175 Highway 278, 30014 US</v>
    <v>22.43</v>
    <v>Banking Services</v>
    <v>Stock</v>
    <v>46129.795812464843</v>
    <v>1539</v>
    <v>22.36</v>
    <v>136403414</v>
    <v>AFFINITY BANCSHARES, INC.</v>
    <v>AFFINITY BANCSHARES, INC.</v>
    <v>22.43</v>
    <v>17.2819</v>
    <v>22.36</v>
    <v>22.38</v>
    <v>6094880</v>
    <v>AFBI</v>
    <v>AFFINITY BANCSHARES, INC. (XNAS:AFBI)</v>
    <v>6989</v>
    <v>28493</v>
    <v>2020</v>
  </rv>
  <rv s="2">
    <v>1540</v>
  </rv>
  <rv s="0">
    <v>https://www.bing.com/financeapi/forcetrigger?t=bgwayc&amp;q=XNAS%3aAMAL&amp;form=skydnc</v>
    <v>Learn more on Bing</v>
  </rv>
  <rv s="1">
    <v>en-US</v>
    <v>bgwayc</v>
    <v>268435456</v>
    <v>1</v>
    <v>Powered by Refinitiv</v>
    <v>0</v>
    <v>AMALGAMATED FINANCIAL CORP. (XNAS:AMAL)</v>
    <v>2</v>
    <v>3</v>
    <v>Finance</v>
    <v>4</v>
    <v>44.01</v>
    <v>25.13</v>
    <v>0.85229999999999995</v>
    <v>1.51</v>
    <v>3.5952000000000005E-2</v>
    <v>USD</v>
    <v>Amalgamated Financial Corp. is a bank holding company engaged in commercial banking and financial services through its wholly owned subsidiary, Amalgamated Bank (the Bank). The Bank is a full-service commercial bank offering a complete suite of commercial and retail banking products, investment management and trust and custody services, and lending services. The Bank’s corporate divisions include commercial banking, trust and investment management and consumer banking. The Bank’s corporate divisions include commercial banking, trust and investment management and consumer banking. The Bank’s product line includes residential mortgage loans, commercial and industrial (C&amp;I) loans, commercial real estate (CRE) loans, multifamily loans, consumer loans (predominantly residential solar) and a variety of commercial and consumer deposit products, including non-interest-bearing accounts, interest-bearing demand products, savings accounts, money market accounts and certificates of deposit.</v>
    <v>450</v>
    <v>Nasdaq Stock Market</v>
    <v>XNAS</v>
    <v>XNAS</v>
    <v>275 Seventh Ave., NEW YORK, NY, 10001 US</v>
    <v>44.01</v>
    <v>Banking Services</v>
    <v>Stock</v>
    <v>46129.79628618047</v>
    <v>1542</v>
    <v>42.534999999999997</v>
    <v>1298784812</v>
    <v>AMALGAMATED FINANCIAL CORP.</v>
    <v>AMALGAMATED FINANCIAL CORP.</v>
    <v>42.57</v>
    <v>12.7416</v>
    <v>42</v>
    <v>43.51</v>
    <v>29850260</v>
    <v>AMAL</v>
    <v>AMALGAMATED FINANCIAL CORP. (XNAS:AMAL)</v>
    <v>82581</v>
    <v>136397</v>
    <v>2020</v>
  </rv>
  <rv s="2">
    <v>1543</v>
  </rv>
  <rv s="0">
    <v>https://www.bing.com/financeapi/forcetrigger?t=bgqc2w&amp;q=XNAS%3aAMTB&amp;form=skydnc</v>
    <v>Learn more on Bing</v>
  </rv>
  <rv s="1">
    <v>en-US</v>
    <v>bgqc2w</v>
    <v>268435456</v>
    <v>1</v>
    <v>Powered by Refinitiv</v>
    <v>0</v>
    <v>AMERANT BANCORP INC. (XNYS:AMTB)</v>
    <v>2</v>
    <v>3</v>
    <v>Finance</v>
    <v>4</v>
    <v>24.38</v>
    <v>15.62</v>
    <v>0.94079999999999997</v>
    <v>0.08</v>
    <v>3.3760000000000001E-3</v>
    <v>USD</v>
    <v>Amerant Bancorp Inc. is a bank holding company. The Company operates through its subsidiary, Amerant Bank, N.A. (the Bank). It provides individuals and businesses with a comprehensive array of deposit, credit, investment, wealth management, retail banking, mortgage services and fiduciary services. It offers a variety of trust and estate planning products and services catering to high-net-worth customers. Its trust and estate planning products include simple and complex trusts, private foundations and personal investment companies. It offers a full suite of online banking services, including online account opening for domestic and international customers, access to account balances, statements and other documents, Zelle for consumers and businesses, online transfers, online bill payment and electronic delivery of customer statements, as well as automated teller machines, and banking by mobile devices, telephone and mail.</v>
    <v>694</v>
    <v>New York Stock Exchange</v>
    <v>XNYS</v>
    <v>XNYS</v>
    <v>C/O Amerant Bank Legal Department 220 Alhambra Circle, 12th Floor, FL, 33134 US</v>
    <v>24.105</v>
    <v>Banking Services</v>
    <v>Stock</v>
    <v>46129.796595763284</v>
    <v>1545</v>
    <v>23.725000000000001</v>
    <v>956691991</v>
    <v>AMERANT BANCORP INC.</v>
    <v>AMERANT BANCORP INC.</v>
    <v>23.9</v>
    <v>18.998200000000001</v>
    <v>23.7</v>
    <v>23.78</v>
    <v>40230950</v>
    <v>AMTB</v>
    <v>AMERANT BANCORP INC. (XNYS:AMTB)</v>
    <v>516408</v>
    <v>241408</v>
    <v>1985</v>
  </rv>
  <rv s="2">
    <v>1546</v>
  </rv>
  <rv s="0">
    <v>https://www.bing.com/financeapi/forcetrigger?t=a1nr5r&amp;q=XNAS%3aAROW&amp;form=skydnc</v>
    <v>Learn more on Bing</v>
  </rv>
  <rv s="1">
    <v>en-US</v>
    <v>a1nr5r</v>
    <v>268435456</v>
    <v>1</v>
    <v>Powered by Refinitiv</v>
    <v>0</v>
    <v>ARROW FINANCIAL CORPORATION (XNAS:AROW)</v>
    <v>2</v>
    <v>3</v>
    <v>Finance</v>
    <v>4</v>
    <v>38.045000000000002</v>
    <v>23.34</v>
    <v>0.76890000000000003</v>
    <v>1.1299999999999999</v>
    <v>3.1052E-2</v>
    <v>USD</v>
    <v>Arrow Financial Corporation is a bank holding company. The Company through its subsidiary, Arrow Bank National Association (Arrow Bank) provides a full range of services to individuals and small to mid-size businesses in New York State from Albany to the Canadian border. In addition, through an indirect lending program, it sources consumer loans from a network of automobile dealers that operate throughout New York and Vermont. It has a wealth management department which provides investment management and trust services. It’s subsidiary of Arrow Bank is Upstate Agency LLC, offering insurance services including property, and casualty insurance, group health insurance and individual life insurance products. North Country Investment Advisers, Inc., a registered investment adviser that provides investment advice to its proprietary mutual fund, and Arrow Properties, Inc., a real estate investment trust, or REIT, are subsidiaries of Arrow Bank.</v>
    <v>578</v>
    <v>Nasdaq Stock Market</v>
    <v>XNAS</v>
    <v>XNAS</v>
    <v>250 Glen Street, GLENS FALLS, NY, 12801 US</v>
    <v>38.045000000000002</v>
    <v>Banking Services</v>
    <v>Stock</v>
    <v>46129.796707962501</v>
    <v>1548</v>
    <v>36.65</v>
    <v>619516732</v>
    <v>ARROW FINANCIAL CORPORATION</v>
    <v>ARROW FINANCIAL CORPORATION</v>
    <v>36.67</v>
    <v>14.109500000000001</v>
    <v>36.39</v>
    <v>37.520000000000003</v>
    <v>16511640</v>
    <v>AROW</v>
    <v>ARROW FINANCIAL CORPORATION (XNAS:AROW)</v>
    <v>84761</v>
    <v>97431</v>
    <v>1983</v>
  </rv>
  <rv s="2">
    <v>1549</v>
  </rv>
  <rv s="0">
    <v>https://www.bing.com/financeapi/forcetrigger?t=a1ns7w&amp;q=XNYS%3aASB&amp;form=skydnc</v>
    <v>Learn more on Bing</v>
  </rv>
  <rv s="1">
    <v>en-US</v>
    <v>a1ns7w</v>
    <v>268435456</v>
    <v>1</v>
    <v>Powered by Refinitiv</v>
    <v>0</v>
    <v>ASSOCIATED BANC-CORP (XNYS:ASB)</v>
    <v>2</v>
    <v>3</v>
    <v>Finance</v>
    <v>4</v>
    <v>29.515000000000001</v>
    <v>19.62</v>
    <v>0.78610000000000002</v>
    <v>0.755</v>
    <v>2.7505000000000002E-2</v>
    <v>USD</v>
    <v>Associated Banc-Corp is a bank holding company. The Company, through Associated Bank and nonbanking subsidiaries, provides a range of financial products and services from over 200 banking locations throughout Wisconsin, Illinois, Iowa, Minnesota, Missouri and Nebraska. It operates loan production offices in Indiana, Kansas, Michigan, New York, Ohio and Texas. The Corporate and Commercial Specialty segment serves a range of customers, including larger businesses, developers, not-for-profits, municipalities, and financial institutions by providing lending and deposit solutions as well as the support to deliver, fund, and manage such banking solutions. The Community, Consumer and Business segment serves individuals and businesses by providing lending and deposit solutions and a variety of investment, fiduciary, and retirement planning products and services. The Risk Management and Shared Services segment include key shared operational functions and includes residual revenue and expenses.</v>
    <v>4000</v>
    <v>New York Stock Exchange</v>
    <v>XNYS</v>
    <v>XNYS</v>
    <v>433 Main Street, GREEN BAY, WI, 54301 US</v>
    <v>28.68</v>
    <v>Banking Services</v>
    <v>Stock</v>
    <v>46129.796743714847</v>
    <v>1551</v>
    <v>27.68</v>
    <v>4663234188</v>
    <v>ASSOCIATED BANC-CORP</v>
    <v>ASSOCIATED BANC-CORP</v>
    <v>27.774999999999999</v>
    <v>10.1904</v>
    <v>27.45</v>
    <v>28.204999999999998</v>
    <v>165333600</v>
    <v>ASB</v>
    <v>ASSOCIATED BANC-CORP (XNYS:ASB)</v>
    <v>1290781</v>
    <v>2366709</v>
    <v>1964</v>
  </rv>
  <rv s="2">
    <v>1552</v>
  </rv>
  <rv s="0">
    <v>https://www.bing.com/financeapi/forcetrigger?t=a1nw27&amp;q=XNAS%3aATLO&amp;form=skydnc</v>
    <v>Learn more on Bing</v>
  </rv>
  <rv s="1">
    <v>en-US</v>
    <v>a1nw27</v>
    <v>268435456</v>
    <v>1</v>
    <v>Powered by Refinitiv</v>
    <v>0</v>
    <v>AMES NATIONAL CORPORATION (XNAS:ATLO)</v>
    <v>2</v>
    <v>3</v>
    <v>Finance</v>
    <v>4</v>
    <v>29.71</v>
    <v>16.52</v>
    <v>0.30940000000000001</v>
    <v>0.37</v>
    <v>1.3051E-2</v>
    <v>USD</v>
    <v>Ames National Corp is a bank holding company. The Company owns 100% of the stock of six bank subsidiaries consisting of one national bank and five state-chartered banks: First National Bank, Ames, Iowa (FNB); State Bank &amp; Trust Co., Nevada, Iowa (SBT); Boone Bank &amp; Trust Co., Boone, Iowa (BBT); Reliance State Bank, Story City, Iowa (RSB); United Bank &amp; Trust Co., Marshalltown, Iowa (UBT); and Iowa State Savings Bank, Creston, Iowa. The Banks lending activities consist primarily of short-term and medium-term commercial, multifamily and agricultural real estate loans, residential real estate loans, agricultural and business operating loans and lines of credit, equipment loans, vehicle loans, personal loans and lines of credit, home improvement loans and origination of mortgage loans for sale into the secondary market. The Bank also offers a variety of checking, savings and time deposits, cash management services, merchant credit card processing, and safe deposit boxes.</v>
    <v>240</v>
    <v>Nasdaq Stock Market</v>
    <v>XNAS</v>
    <v>XNAS</v>
    <v>323 6th Street, AMES, IA, 50010 US</v>
    <v>28.95</v>
    <v>Banking Services</v>
    <v>Stock</v>
    <v>46129.794884421091</v>
    <v>1554</v>
    <v>28.66</v>
    <v>254379358</v>
    <v>AMES NATIONAL CORPORATION</v>
    <v>AMES NATIONAL CORPORATION</v>
    <v>28.66</v>
    <v>15.9884</v>
    <v>28.35</v>
    <v>28.72</v>
    <v>8857220</v>
    <v>ATLO</v>
    <v>AMES NATIONAL CORPORATION (XNAS:ATLO)</v>
    <v>42341</v>
    <v>57691</v>
    <v>1975</v>
  </rv>
  <rv s="2">
    <v>1555</v>
  </rv>
  <rv s="0">
    <v>https://www.bing.com/financeapi/forcetrigger?t=a24sar&amp;q=XNAS%3aAUB&amp;form=skydnc</v>
    <v>Learn more on Bing</v>
  </rv>
  <rv s="1">
    <v>en-US</v>
    <v>a24sar</v>
    <v>268435456</v>
    <v>1</v>
    <v>Powered by Refinitiv</v>
    <v>0</v>
    <v>ATLANTIC UNION BANKSHARES CORPORATION (XNYS:AUB)</v>
    <v>2</v>
    <v>3</v>
    <v>Finance</v>
    <v>4</v>
    <v>42.18</v>
    <v>24.01</v>
    <v>0.8155</v>
    <v>1.0535000000000001</v>
    <v>2.7848000000000001E-2</v>
    <v>USD</v>
    <v>Atlantic Union Bankshares Corporation is the holding company for Atlantic Union Bank (the Bank), which provides banking and related financial products and services to consumers and businesses. The Bank has branches and ATMs located in Virginia, Maryland and North Carolina. It operates through two segments: Wholesale Banking and Consumer Banking. Its Wholesale Banking segment provides loan, leasing, and deposit services, as well as treasury management and capital market services to wholesale customers primarily throughout Virginia, Maryland, North Carolina, and South Carolina. These customers include commercial and industrial customers. This segment also includes its equipment finance subsidiary and its wealth management business. Its Consumer Banking segment provides loan and deposit services to consumers and small businesses throughout Virginia, Maryland, and North Carolina. Consumer Banking includes the home loan division and investment management, and advisory services businesses.</v>
    <v>3064</v>
    <v>New York Stock Exchange</v>
    <v>XNYS</v>
    <v>XNYS</v>
    <v>4300 Cox Road, GLEN ALLEN, VA, 23060 US</v>
    <v>39.67</v>
    <v>Banking Services</v>
    <v>Stock</v>
    <v>46129.796047233591</v>
    <v>1557</v>
    <v>38.369999999999997</v>
    <v>5544942634</v>
    <v>ATLANTIC UNION BANKSHARES CORPORATION</v>
    <v>ATLANTIC UNION BANKSHARES CORPORATION</v>
    <v>38.5</v>
    <v>19.127099999999999</v>
    <v>37.83</v>
    <v>38.883499999999998</v>
    <v>142604000</v>
    <v>AUB</v>
    <v>ATLANTIC UNION BANKSHARES CORPORATION (XNYS:AUB)</v>
    <v>891114</v>
    <v>1018963</v>
    <v>1991</v>
  </rv>
  <rv s="2">
    <v>1558</v>
  </rv>
  <rv s="0">
    <v>https://www.bing.com/financeapi/forcetrigger?t=a1nxww&amp;q=XNAS%3aAUBN&amp;form=skydnc</v>
    <v>Learn more on Bing</v>
  </rv>
  <rv s="1">
    <v>en-US</v>
    <v>a1nxww</v>
    <v>268435456</v>
    <v>1</v>
    <v>Powered by Refinitiv</v>
    <v>0</v>
    <v>AUBURN NATIONAL BANCORPORATION, INC. (XNAS:AUBN)</v>
    <v>2</v>
    <v>3</v>
    <v>Finance</v>
    <v>5</v>
    <v>29</v>
    <v>19.32</v>
    <v>0.43990000000000001</v>
    <v>0.2903</v>
    <v>1.2343E-2</v>
    <v>USD</v>
    <v>Auburn National Bancorporation, Inc. is a bank holding company. The Company’s business is conducted primarily through AuburnBank (the Bank) and its subsidiaries. The Bank offers checking, savings, transaction deposit accounts and certificates of deposit, and is an active residential mortgage lender in its primary service area. The Bank’s primary service area includes the cities of Auburn and Opelika, Alabama, and nearby surrounding areas in East Alabama, primarily in Lee County. The Bank also offers commercial, financial, agricultural, real estate construction and consumer loan products and other financial services. The Bank also provides automated teller machine (ATM) services in East Alabama and operates ATMs in approximately 10 locations in its primary service area. The Bank’s Visa Check cards can be used internationally through the Plus network. The Bank offers online banking, bill payment and other electronic banking services through its Internet Website.</v>
    <v>145</v>
    <v>Nasdaq Stock Market</v>
    <v>XNAS</v>
    <v>XNAS</v>
    <v>100 N Gay St, P O Drawer 3110, AUBURN, AL, 36831-3110 US</v>
    <v>24</v>
    <v>Banking Services</v>
    <v>Stock</v>
    <v>46129.773764594531</v>
    <v>1560</v>
    <v>23.765000000000001</v>
    <v>83236664</v>
    <v>AUBURN NATIONAL BANCORPORATION, INC.</v>
    <v>AUBURN NATIONAL BANCORPORATION, INC.</v>
    <v>23.86</v>
    <v>11.4703</v>
    <v>23.5197</v>
    <v>23.81</v>
    <v>3495870</v>
    <v>AUBN</v>
    <v>AUBURN NATIONAL BANCORPORATION, INC. (XNAS:AUBN)</v>
    <v>1963</v>
    <v>5338</v>
    <v>1990</v>
  </rv>
  <rv s="2">
    <v>1561</v>
  </rv>
  <rv s="0">
    <v>https://www.bing.com/financeapi/forcetrigger?t=a1opur&amp;q=XNYS%3aAX&amp;form=skydnc</v>
    <v>Learn more on Bing</v>
  </rv>
  <rv s="1">
    <v>en-US</v>
    <v>a1opur</v>
    <v>268435456</v>
    <v>1</v>
    <v>Powered by Refinitiv</v>
    <v>0</v>
    <v>AXOS FINANCIAL, INC. (XNYS:AX)</v>
    <v>2</v>
    <v>3</v>
    <v>Finance</v>
    <v>4</v>
    <v>101.9199</v>
    <v>58.52</v>
    <v>1.3121</v>
    <v>3.18</v>
    <v>3.3565999999999999E-2</v>
    <v>USD</v>
    <v>Axos Financial Inc. is the holding company for Axos Bank (the Bank), Axos Clearing LLC and Axos Invest, Inc. The Bank provides consumer and commercial banking products through its digital online and mobile banking platforms. Its segments include Banking Business and Securities Business. The Banking Business Segment includes a broad range of banking services, including online banking, concierge banking, and mortgage, vehicle and unsecured lending through online, low-cost distribution channels to serve the needs of consumers and small businesses nationally. In addition, the Banking Business Segment focuses on depositing products nationwide to industry verticals. The Securities Business Segment includes the clearing broker-dealer, registered investment advisor custody business, and introducing broker-dealer lines of businesses. These lines of business offer products independently to their own customers as well as to Banking Business Segment clients.</v>
    <v>1989</v>
    <v>New York Stock Exchange</v>
    <v>XNYS</v>
    <v>XNYS</v>
    <v>9205 West Russell Road, Suite #400, LAS VEGAS, NV, 89148 US</v>
    <v>99.59</v>
    <v>Banking Services</v>
    <v>Stock</v>
    <v>46129.795979779687</v>
    <v>1563</v>
    <v>95.7</v>
    <v>5549934240</v>
    <v>AXOS FINANCIAL, INC.</v>
    <v>AXOS FINANCIAL, INC.</v>
    <v>95.7</v>
    <v>12.146599999999999</v>
    <v>94.74</v>
    <v>97.92</v>
    <v>56678250</v>
    <v>AX</v>
    <v>AXOS FINANCIAL, INC. (XNYS:AX)</v>
    <v>148824</v>
    <v>430040</v>
    <v>1999</v>
  </rv>
  <rv s="2">
    <v>1564</v>
  </rv>
  <rv s="0">
    <v>https://www.bing.com/financeapi/forcetrigger?t=aw4pmw&amp;q=XNAS%3aBAFN&amp;form=skydnc</v>
    <v>Learn more on Bing</v>
  </rv>
  <rv s="1">
    <v>en-US</v>
    <v>aw4pmw</v>
    <v>268435456</v>
    <v>1</v>
    <v>Powered by Refinitiv</v>
    <v>0</v>
    <v>BAYFIRST FINANCIAL CORP. (XNAS:BAFN)</v>
    <v>2</v>
    <v>3</v>
    <v>Finance</v>
    <v>4</v>
    <v>17.45</v>
    <v>4.8011999999999997</v>
    <v>0.33379999999999999</v>
    <v>0.1794</v>
    <v>2.4048E-2</v>
    <v>USD</v>
    <v>BayFirst Financial Corp. is a bank holding company that operates through its wholly owned subsidiary, BayFirst National Bank (the Bank). The Bank operates about 12 full-service banking offices throughout the Tampa Bay region and offers a range of commercial and consumer banking services to businesses and individuals. The Bank offers its products and services through its Community Banking Division and its government guaranteed lending division. The Bank also has an advanced technology platform for its small business administration (SBA) 7(a) Small Loan Program that enables the Bank to utilize and support technology-enabled banking products and services as well as various financial technology applications. The Bank offers specialized business and personal checking accounts, internet banking and online bill payment, lock box services, remote capture and deposit, cash management, wire transfers, safety deposit boxes, courier services, retail investment services, among other services.</v>
    <v>144</v>
    <v>Nasdaq Stock Market</v>
    <v>XNAS</v>
    <v>XNAS</v>
    <v>700 Central Avenue, Suite 102, ST. PETERSBURG, FL, 33701 US</v>
    <v>7.75</v>
    <v>Banking Services</v>
    <v>Stock</v>
    <v>46129.795083680467</v>
    <v>1566</v>
    <v>7.3601000000000001</v>
    <v>31383189</v>
    <v>BAYFIRST FINANCIAL CORP.</v>
    <v>BAYFIRST FINANCIAL CORP.</v>
    <v>7.75</v>
    <v>0</v>
    <v>7.46</v>
    <v>7.6394000000000002</v>
    <v>4108070</v>
    <v>BAFN</v>
    <v>BAYFIRST FINANCIAL CORP. (XNAS:BAFN)</v>
    <v>21193</v>
    <v>18971</v>
    <v>2000</v>
  </rv>
  <rv s="2">
    <v>1567</v>
  </rv>
  <rv s="0">
    <v>https://www.bing.com/financeapi/forcetrigger?t=a1o5xm&amp;q=XNYS%3aBANC&amp;form=skydnc</v>
    <v>Learn more on Bing</v>
  </rv>
  <rv s="1">
    <v>en-US</v>
    <v>a1o5xm</v>
    <v>268435456</v>
    <v>1</v>
    <v>Powered by Refinitiv</v>
    <v>0</v>
    <v>BANC OF CALIFORNIA, INC. (XNYS:BANC)</v>
    <v>2</v>
    <v>3</v>
    <v>Finance</v>
    <v>4</v>
    <v>21.61</v>
    <v>12.795</v>
    <v>0.76349999999999996</v>
    <v>0.40500000000000003</v>
    <v>2.1916000000000001E-2</v>
    <v>USD</v>
    <v>Banc of California, Inc. is a bank holding company for its subsidiary, Banc of California (the Bank), a California state-chartered bank. The Bank offers a broad range of loan and deposit products and services through 80 full-service branches located throughout California and in Denver, Colorado, and Durham, North Carolina, as well as through regional offices nationwide. The Bank also provides full-stack payment processing solutions through its subsidiary, Deepstack Technologies, LLC (Deepstack). The Bank is organized into four business groups, such as Community Banking, Specialty Banking, Deposit Services, and Payment Solutions. Specialty Banking is focused on serving clients in niche verticals by industry, including homeowner associations, venture banking, SBA lending, mortgage warehouse lending, media and entertainment and equipment finance. Deposit Services provide valuable services to clients in the Community and Specialty Banking groups.</v>
    <v>1904</v>
    <v>New York Stock Exchange</v>
    <v>XNYS</v>
    <v>XNYS</v>
    <v>11611 San Vicente Blvd. Suite 500, CA, 90049 US</v>
    <v>19.265000000000001</v>
    <v>Banking Services</v>
    <v>Stock</v>
    <v>46129.796713055468</v>
    <v>1569</v>
    <v>18.715</v>
    <v>2904105084</v>
    <v>BANC OF CALIFORNIA, INC.</v>
    <v>BANC OF CALIFORNIA, INC.</v>
    <v>18.754999999999999</v>
    <v>15.0694</v>
    <v>18.48</v>
    <v>18.885000000000002</v>
    <v>153778400</v>
    <v>BANC</v>
    <v>BANC OF CALIFORNIA, INC. (XNYS:BANC)</v>
    <v>1661582</v>
    <v>3121566</v>
    <v>2002</v>
  </rv>
  <rv s="2">
    <v>1570</v>
  </rv>
  <rv s="0">
    <v>https://www.bing.com/financeapi/forcetrigger?t=a1o6cw&amp;q=XNAS%3aBANF&amp;form=skydnc</v>
    <v>Learn more on Bing</v>
  </rv>
  <rv s="1">
    <v>en-US</v>
    <v>a1o6cw</v>
    <v>268435456</v>
    <v>1</v>
    <v>Powered by Refinitiv</v>
    <v>0</v>
    <v>BANCFIRST CORPORATION (XNAS:BANF)</v>
    <v>2</v>
    <v>3</v>
    <v>Finance</v>
    <v>4</v>
    <v>138.77000000000001</v>
    <v>101.48</v>
    <v>0.62790000000000001</v>
    <v>6.66</v>
    <v>5.9640000000000006E-2</v>
    <v>USD</v>
    <v>BancFirst Corporation is a financial holding company that operates through its subsidiaries. The Company has six business units: BancFirst metropolitan banks, BancFirst community banks, Pegasus, Worthington, other financial services and executive operations and support. BancFirst metropolitan banks, BancFirst community banks, Pegasus and Worthington offer traditional banking products such as commercial and retail lending and a full line of deposit accounts. BancFirst metropolitan bank’s banking locations are in the metropolitan Oklahoma City and Tulsa areas. The Company's banking locations: one location in Collinsville, Oklahoma, one location in Disney, Oklahoma, one location in Ramona, Oklahoma, one location in Skiatook, Oklahoma and two locations in Muskogee, Oklahoma. Pegasus’s banking locations include the Dallas metropolitan area. Arlington, Fort Worth and Denton, Texas are banking locations of Worthington.</v>
    <v>2260</v>
    <v>Nasdaq Stock Market</v>
    <v>XNAS</v>
    <v>XNAS</v>
    <v>100 North Broadway Ave, OKLAHOMA CITY, OK, 73102-8401 US</v>
    <v>121.89</v>
    <v>Banking Services</v>
    <v>Stock</v>
    <v>46129.796398657032</v>
    <v>1572</v>
    <v>115.44499999999999</v>
    <v>3973045713</v>
    <v>BANCFIRST CORPORATION</v>
    <v>BANCFIRST CORPORATION</v>
    <v>116.32</v>
    <v>16.6402</v>
    <v>111.67</v>
    <v>118.33</v>
    <v>33575980</v>
    <v>BANF</v>
    <v>BANCFIRST CORPORATION (XNAS:BANF)</v>
    <v>199517</v>
    <v>157338</v>
    <v>1984</v>
  </rv>
  <rv s="2">
    <v>1573</v>
  </rv>
  <rv s="0">
    <v>https://www.bing.com/financeapi/forcetrigger?t=a1o6im&amp;q=XNAS%3aBANR&amp;form=skydnc</v>
    <v>Learn more on Bing</v>
  </rv>
  <rv s="1">
    <v>en-US</v>
    <v>a1o6im</v>
    <v>268435456</v>
    <v>1</v>
    <v>Powered by Refinitiv</v>
    <v>0</v>
    <v>BANNER CORPORATION (XNAS:BANR)</v>
    <v>2</v>
    <v>3</v>
    <v>Finance</v>
    <v>4</v>
    <v>69.825100000000006</v>
    <v>57.05</v>
    <v>0.82079999999999997</v>
    <v>1.46</v>
    <v>2.3141999999999999E-2</v>
    <v>USD</v>
    <v>Banner Corporation is a bank holding company for Banner Bank (the Bank). The Bank is a chartered commercial bank in the State of Washington. The Bank is a regional bank that offers a variety of commercial banking services and financial products to individuals, businesses and public sector entities in its primary market areas. Its primary business is that of traditional banking institutions, accepting deposits and originating loans in locations surrounding its offices in Washington, Oregon, California, Idaho, Utah and Nevada. It is also a participant in the secondary loan markets, engaging in mortgage banking operations, through the origination and sale of one- to-four-family and multifamily residential loans. Its lending activities include commercial business and commercial real estate loans, agricultural business loans, construction and land development loans, one- to-four-family and multifamily residential loans, United States small business administration (SBA) loans and others.</v>
    <v>1930</v>
    <v>Nasdaq Stock Market</v>
    <v>XNAS</v>
    <v>XNAS</v>
    <v>10 S FIRST AVENUE, WALLA WALLA, WA, 99362 US</v>
    <v>65.41</v>
    <v>Banking Services</v>
    <v>Stock</v>
    <v>46129.795609710156</v>
    <v>1575</v>
    <v>63.83</v>
    <v>2186456965</v>
    <v>BANNER CORPORATION</v>
    <v>BANNER CORPORATION</v>
    <v>63.83</v>
    <v>11.4465</v>
    <v>63.09</v>
    <v>64.55</v>
    <v>33872300</v>
    <v>BANR</v>
    <v>BANNER CORPORATION (XNAS:BANR)</v>
    <v>119097</v>
    <v>306444</v>
    <v>1998</v>
  </rv>
  <rv s="2">
    <v>1576</v>
  </rv>
  <rv s="0">
    <v>https://www.bing.com/financeapi/forcetrigger?t=a29d52&amp;q=OTCM%3aBCAL&amp;form=skydnc</v>
    <v>Learn more on Bing</v>
  </rv>
  <rv s="1">
    <v>en-US</v>
    <v>a29d52</v>
    <v>268435456</v>
    <v>1</v>
    <v>Powered by Refinitiv</v>
    <v>0</v>
    <v>California BanCorp (XNAS:BCAL)</v>
    <v>2</v>
    <v>3</v>
    <v>Finance</v>
    <v>4</v>
    <v>20.47</v>
    <v>12.37</v>
    <v>0.30130000000000001</v>
    <v>0.49</v>
    <v>2.6761E-2</v>
    <v>USD</v>
    <v>California BanCorp is the holding company for California Bank of Commerce, N.A. (the Bank). The Bank offers a range of financial products and services to individuals, professionals, and small to medium-sized businesses through its approximately 14 branch offices and four loan production offices serving Northern and Southern California. Its business financing includes lines of credit, capital equipment, and mergers and acquisitions-ownership transitions. Its commercial real estate and construction includes owner-occupied real estate, investor real estate, equity lines and loans, and construction financing. It provides various services, including lockbox, merchant services, and cash vault. It also provides information reporting and liquidity management, mobile banking, online banking, commercial cards, integrated payables, a cash reconciliation app, and fraud prevention. Its international banking includes import, standby, and export letters of credit.</v>
    <v>288</v>
    <v>Nasdaq Stock Market</v>
    <v>XNAS</v>
    <v>XNAS</v>
    <v>12265 El Camino Real, Suite 100, SAN DIEGO, CA, 92130 US</v>
    <v>19.05</v>
    <v>Banking Services</v>
    <v>Stock</v>
    <v>46129.796429015623</v>
    <v>1578</v>
    <v>18.53</v>
    <v>604463240</v>
    <v>California BanCorp</v>
    <v>California BanCorp</v>
    <v>18.53</v>
    <v>9.7631999999999994</v>
    <v>18.309999999999999</v>
    <v>18.8</v>
    <v>32152300</v>
    <v>BCAL</v>
    <v>California BanCorp (XNAS:BCAL)</v>
    <v>117490</v>
    <v>235672</v>
    <v>2019</v>
  </rv>
  <rv s="2">
    <v>1579</v>
  </rv>
  <rv s="0">
    <v>https://www.bing.com/financeapi/forcetrigger?t=a1o9rw&amp;q=XNAS%3aBCBP&amp;form=skydnc</v>
    <v>Learn more on Bing</v>
  </rv>
  <rv s="1">
    <v>en-US</v>
    <v>a1o9rw</v>
    <v>268435456</v>
    <v>1</v>
    <v>Powered by Refinitiv</v>
    <v>0</v>
    <v>BCB BANCORP, INC. (XNAS:BCBP)</v>
    <v>2</v>
    <v>3</v>
    <v>Finance</v>
    <v>4</v>
    <v>9.8650000000000002</v>
    <v>7.3101000000000003</v>
    <v>0.61509999999999998</v>
    <v>0.17</v>
    <v>1.8498000000000001E-2</v>
    <v>USD</v>
    <v>BCB Bancorp, Inc. is the holding company parent of BCB Community Bank (the Bank). The Bank offers loans, including commercial and multifamily real estate loans, one-to-four family mortgage loans, commercial business loans, construction loans, home equity loans, and consumer loans. The Bank offers deposit products, including savings and club accounts, interest and non-interest-bearing demand accounts, money market accounts, certificates of deposit, and individual retirement accounts; and retail and commercial banking services, including wire transfers, money orders, safe deposit boxes, night depository, debit cards, online banking, mobile banking, fraud detection (positive pay), and automated teller services. The Bank operates about 23 branches in Bayonne, Edison, Hoboken, Fairfield, Holmdel, Jersey City, Lyndhurst, Maplewood, Monroe Township, Newark, Parsippany, Plainsboro, River Edge, Rutherford, South Orange, Union, and Woodbridge, New Jersey, among others.</v>
    <v>295</v>
    <v>Nasdaq Stock Market</v>
    <v>XNAS</v>
    <v>XNAS</v>
    <v>104-110 Avenue C, BAYONNE, NJ, 07002 US</v>
    <v>9.51</v>
    <v>Banking Services</v>
    <v>Stock</v>
    <v>46129.796439976562</v>
    <v>1581</v>
    <v>9.15</v>
    <v>162479584</v>
    <v>BCB BANCORP, INC.</v>
    <v>BCB BANCORP, INC.</v>
    <v>9.2899999999999991</v>
    <v>0</v>
    <v>9.19</v>
    <v>9.36</v>
    <v>17358930</v>
    <v>BCBP</v>
    <v>BCB BANCORP, INC. (XNAS:BCBP)</v>
    <v>47715</v>
    <v>89184</v>
    <v>2003</v>
  </rv>
  <rv s="2">
    <v>1582</v>
  </rv>
  <rv s="0">
    <v>https://www.bing.com/financeapi/forcetrigger?t=azw81h&amp;q=XNAS%3aBCML&amp;form=skydnc</v>
    <v>Learn more on Bing</v>
  </rv>
  <rv s="1">
    <v>en-US</v>
    <v>azw81h</v>
    <v>268435456</v>
    <v>1</v>
    <v>Powered by Refinitiv</v>
    <v>0</v>
    <v>BAYCOM CORP (XNAS:BCML)</v>
    <v>2</v>
    <v>3</v>
    <v>Finance</v>
    <v>4</v>
    <v>33.15</v>
    <v>25.11</v>
    <v>0.25890000000000002</v>
    <v>0.42499999999999999</v>
    <v>1.5007E-2</v>
    <v>USD</v>
    <v>BayCom Corp is a bank holding company. The Company, through its wholly owned operating subsidiary, United Business Bank, offers a full range of loans, including Small Business Administration (SBA), California Pollution Control Financing Authority (CalCAP), FSA and USDA guaranteed loans, and deposit products and services to businesses and their affiliates in California, Washington, New Mexico, Colorado and Nevada. It offers a full range of lending products, including commercial and multifamily real estate loans (including owner-occupied and investor real estate loans), commercial and industrial loans, SBA loans, construction and land loans, agriculture-related loans and consumer loans. It also offers consumer loans, predominantly as accommodation to its commercial clients, which include installment loans, unsecured and secured personal lines of credit, and overdraft protection. The Company has a network of approximately 35 full-service branches.</v>
    <v>320</v>
    <v>Nasdaq Stock Market</v>
    <v>XNAS</v>
    <v>XNAS</v>
    <v>500 Ygnacio Valley Road, Suite 200, WALNUT CREEK, CA, 94596 US</v>
    <v>29.03</v>
    <v>Banking Services</v>
    <v>Stock</v>
    <v>46129.795520983593</v>
    <v>1584</v>
    <v>28.25</v>
    <v>313588403</v>
    <v>BAYCOM CORP</v>
    <v>BAYCOM CORP</v>
    <v>28.8</v>
    <v>13.198499999999999</v>
    <v>28.32</v>
    <v>28.745000000000001</v>
    <v>10909320</v>
    <v>BCML</v>
    <v>BAYCOM CORP (XNAS:BCML)</v>
    <v>24900</v>
    <v>35036</v>
    <v>2016</v>
  </rv>
  <rv s="2">
    <v>1585</v>
  </rv>
  <rv s="0">
    <v>https://www.bing.com/financeapi/forcetrigger?t=a29nc7&amp;q=XNAS%3aBFC&amp;form=skydnc</v>
    <v>Learn more on Bing</v>
  </rv>
  <rv s="1">
    <v>en-US</v>
    <v>a29nc7</v>
    <v>268435456</v>
    <v>1</v>
    <v>Powered by Refinitiv</v>
    <v>0</v>
    <v>BANK FIRST CORPORATION (XNAS:BFC)</v>
    <v>2</v>
    <v>3</v>
    <v>Finance</v>
    <v>4</v>
    <v>152.995</v>
    <v>102.0958</v>
    <v>0.44259999999999999</v>
    <v>-2.68</v>
    <v>-1.8782E-2</v>
    <v>USD</v>
    <v>Bank First Corporation provides financial services through its subsidiary, Bank First, N.A. (the Bank). The Bank is a full-service community bank, offering business and retail products and services in communities throughout Wisconsin and Illinois. The Bank serves businesses, professionals and consumers with a variety of financial services, including retail and commercial banking. The Bank's products include checking accounts, savings accounts, money market accounts, cash management accounts, certificates of deposit, commercial and industrial loans, commercial real estate loans, construction and development loans, residential mortgages, consumer loans, credit cards, online banking, telephone banking and mobile banking. It also provides a variety of loans to individuals for personal and household purposes, including secured and unsecured installment loans and revolving lines of credit. It offers a number of in-house mortgage products, including adjustable-rate mortgages.</v>
    <v>380</v>
    <v>Nasdaq Stock Market</v>
    <v>XNAS</v>
    <v>XNAS</v>
    <v>402 N 8th St, MANITOWOC, WI, 54220-4010 US</v>
    <v>148.21</v>
    <v>Banking Services</v>
    <v>Stock</v>
    <v>46129.795789293748</v>
    <v>1587</v>
    <v>137.38</v>
    <v>1568347216</v>
    <v>BANK FIRST CORPORATION</v>
    <v>BANK FIRST CORPORATION</v>
    <v>143.66999999999999</v>
    <v>19.413499999999999</v>
    <v>142.69</v>
    <v>140.01</v>
    <v>11201680</v>
    <v>BFC</v>
    <v>BANK FIRST CORPORATION (XNAS:BFC)</v>
    <v>123245</v>
    <v>98321</v>
    <v>2005</v>
  </rv>
  <rv s="2">
    <v>1588</v>
  </rv>
  <rv s="0">
    <v>https://www.bing.com/financeapi/forcetrigger?t=azltzr&amp;q=XNAS%3aBFST&amp;form=skydnc</v>
    <v>Learn more on Bing</v>
  </rv>
  <rv s="1">
    <v>en-US</v>
    <v>azltzr</v>
    <v>268435456</v>
    <v>1</v>
    <v>Powered by Refinitiv</v>
    <v>0</v>
    <v>BUSINESS FIRST BANCSHARES, INC. (XNAS:BFST)</v>
    <v>2</v>
    <v>3</v>
    <v>Finance</v>
    <v>4</v>
    <v>30.32</v>
    <v>22.24</v>
    <v>0.82509999999999994</v>
    <v>0.82</v>
    <v>2.913E-2</v>
    <v>USD</v>
    <v>Business First Bancshares, Inc., through its banking subsidiary b1BANK, operates banking centers and loan production offices in markets across Louisiana and Texas, providing commercial and personal banking products and services. The Company's personal banking products and services include personal checking, personal savings, digital banking, long term savings, personal lending and additional services. Its commercial products and services include commercial checking, commercial savings, commercial lending, online banking, and treasury management. The Company's wealth management products and services include investments, financial planning, and insurance. It also provides private client banking products and services. Its personal checking products include MAX Checking and FLEX Checking. Its personal savings products include MAX Money Market, FLEX Savings and AIM Savings. Its commercial checking products include Essential Business Checking, Aspire Checking, and MAX Business Checking.</v>
    <v>821</v>
    <v>Nasdaq Stock Market</v>
    <v>XNAS</v>
    <v>XNAS</v>
    <v>500 Laurel St Ste 101, BATON ROUGE, LA, 70801-1811 US</v>
    <v>29.44</v>
    <v>Banking Services</v>
    <v>Stock</v>
    <v>46129.794941284374</v>
    <v>1590</v>
    <v>28.59</v>
    <v>947093613</v>
    <v>BUSINESS FIRST BANCSHARES, INC.</v>
    <v>BUSINESS FIRST BANCSHARES, INC.</v>
    <v>28.59</v>
    <v>10.405900000000001</v>
    <v>28.15</v>
    <v>28.97</v>
    <v>32692220</v>
    <v>BFST</v>
    <v>BUSINESS FIRST BANCSHARES, INC. (XNAS:BFST)</v>
    <v>152178</v>
    <v>207398</v>
    <v>2006</v>
  </rv>
  <rv s="2">
    <v>1591</v>
  </rv>
  <rv s="0">
    <v>https://www.bing.com/financeapi/forcetrigger?t=a1ogh7&amp;q=XNYS%3aBHB&amp;form=skydnc</v>
    <v>Learn more on Bing</v>
  </rv>
  <rv s="1">
    <v>en-US</v>
    <v>a1ogh7</v>
    <v>268435456</v>
    <v>1</v>
    <v>Powered by Refinitiv</v>
    <v>0</v>
    <v>BAR HARBOR BANKSHARES (XNYS:BHB)</v>
    <v>2</v>
    <v>3</v>
    <v>Finance</v>
    <v>4</v>
    <v>36.049999999999997</v>
    <v>27.5</v>
    <v>0.61150000000000004</v>
    <v>0.47499999999999998</v>
    <v>1.3844E-2</v>
    <v>USD</v>
    <v>Bar Harbor Bankshares is the parent company of its wholly owned subsidiary, Bar Harbor Bank &amp; Trust (the Bank). The Bank is a regional community bank. The Company offers a variety of financial products and services designed around its customers in order to serve their banking and financial needs. The Bank provides full-service community banking with office locations in all three Northern New England states of Maine, New Hampshire and Vermont. The Company operates within the community banking industry and includes traditional community banking services, including lending activities, acceptance of demand, savings and time deposits, business services, investment management, trust and third-party brokerage services. The Company has around 22 full-service branches in operation and two wealth management offices located in the regions of downeast, midcoast, and central Maine. It has around 21 full-service branches in operation and five wealth management offices in New Hampshire.</v>
    <v>530</v>
    <v>New York Stock Exchange</v>
    <v>XNYS</v>
    <v>XNYS</v>
    <v>82 Main St, Po Box 400, BAR HARBOR, ME, 04609-0400 US</v>
    <v>35.414999999999999</v>
    <v>Banking Services</v>
    <v>Stock</v>
    <v>46129.795963101562</v>
    <v>1593</v>
    <v>34</v>
    <v>582373948</v>
    <v>BAR HARBOR BANKSHARES</v>
    <v>BAR HARBOR BANKSHARES</v>
    <v>34.72</v>
    <v>14.998699999999999</v>
    <v>34.31</v>
    <v>34.784999999999997</v>
    <v>16742100</v>
    <v>BHB</v>
    <v>BAR HARBOR BANKSHARES (XNYS:BHB)</v>
    <v>33852</v>
    <v>162105</v>
    <v>1984</v>
  </rv>
  <rv s="2">
    <v>1594</v>
  </rv>
  <rv s="0">
    <v>https://www.bing.com/financeapi/forcetrigger?t=a29r6h&amp;q=OTCM%3aBHRB&amp;form=skydnc</v>
    <v>Learn more on Bing</v>
  </rv>
  <rv s="1">
    <v>en-US</v>
    <v>a29r6h</v>
    <v>268435456</v>
    <v>1</v>
    <v>Powered by Refinitiv</v>
    <v>0</v>
    <v>Burke &amp; Herbert Financial Services Corp. (XNAS:BHRB)</v>
    <v>2</v>
    <v>3</v>
    <v>Finance</v>
    <v>4</v>
    <v>70.900000000000006</v>
    <v>48.73</v>
    <v>1.0249999999999999</v>
    <v>1.2749999999999999</v>
    <v>1.9578999999999999E-2</v>
    <v>USD</v>
    <v>Burke &amp; Herbert Financial Services Corp. is a financial holding company for Burke &amp; Herbert Bank &amp; Trust Company (the Bank). The Bank offers a full range of business and personal financial solutions designed to meet customers' banking, borrowing, and investment needs. The Bank has over 77 branches across Delaware, Kentucky, Maryland, Virginia, and West Virginia. The Bank’s primary source of funding is deposits, both interest-bearing and non-interest-bearing. The Bank provides a range of commercial lending services, including commercial real estate loans, acquisition, construction &amp; development, commercial and industrial loans, and residential real estate loans to customers generally located or conducting business in its market area. It also provides traditional banking and wealth management services. The Bank offers digital banking, mobile banking, and a remote deposit service, which allows customers to facilitate and expedite deposit transactions through the use of electronic devices.</v>
    <v>829</v>
    <v>Nasdaq Stock Market</v>
    <v>XNAS</v>
    <v>XNAS</v>
    <v>100 S. Fairfax Street, ALEXANDRIA, VA, 22314 US</v>
    <v>67.17</v>
    <v>Banking Services</v>
    <v>Stock</v>
    <v>46129.796285971875</v>
    <v>1596</v>
    <v>66</v>
    <v>998505109</v>
    <v>Burke &amp; Herbert Financial Services Corp.</v>
    <v>Burke &amp; Herbert Financial Services Corp.</v>
    <v>66</v>
    <v>9.4267000000000003</v>
    <v>65.12</v>
    <v>66.394999999999996</v>
    <v>15038860</v>
    <v>BHRB</v>
    <v>Burke &amp; Herbert Financial Services Corp. (XNAS:BHRB)</v>
    <v>178686</v>
    <v>125107</v>
    <v>2022</v>
  </rv>
  <rv s="2">
    <v>1597</v>
  </rv>
  <rv s="0">
    <v>https://www.bing.com/financeapi/forcetrigger?t=a1okvh&amp;q=XNYS%3aBKU&amp;form=skydnc</v>
    <v>Learn more on Bing</v>
  </rv>
  <rv s="1">
    <v>en-US</v>
    <v>a1okvh</v>
    <v>268435456</v>
    <v>1</v>
    <v>Powered by Refinitiv</v>
    <v>0</v>
    <v>BANKUNITED, INC. (XNYS:BKU)</v>
    <v>2</v>
    <v>3</v>
    <v>Finance</v>
    <v>4</v>
    <v>52.11</v>
    <v>30.29</v>
    <v>1.2239</v>
    <v>0.98</v>
    <v>2.0899999999999998E-2</v>
    <v>USD</v>
    <v>BankUnited, Inc. is a bank holding company of BankUnited (the Bank). The Bank provides a full range of commercial lending and both commercial and consumer deposit services through banking centers located in Florida, the New York metropolitan area and Dallas, Texas, and a comprehensive suite of wholesale products to customers through an Atlanta office focused on the Southeast region. The Bank’s lending products include commercial loans, commercial real estate loans, residential mortgages and other consumer loans. It offers traditional deposit products including commercial and consumer checking accounts, money market deposit accounts, savings accounts and certificates of deposit with a variety of terms and rates, as well as a robust suite of treasury, payments and cash management services. The Bank provides certain commercial lending and deposit products through national platforms and certain consumer deposit products through an online channel.</v>
    <v>1785</v>
    <v>New York Stock Exchange</v>
    <v>XNYS</v>
    <v>XNYS</v>
    <v>14817 Oak Ln, MIAMI LAKES, FL, 33016 US</v>
    <v>48.61</v>
    <v>Banking Services</v>
    <v>Stock</v>
    <v>46129.796461122656</v>
    <v>1599</v>
    <v>47.21</v>
    <v>3528976400</v>
    <v>BANKUNITED, INC.</v>
    <v>BANKUNITED, INC.</v>
    <v>47.82</v>
    <v>13.5421</v>
    <v>46.89</v>
    <v>47.87</v>
    <v>73720000</v>
    <v>BKU</v>
    <v>BANKUNITED, INC. (XNYS:BKU)</v>
    <v>421244</v>
    <v>891320</v>
    <v>2009</v>
  </rv>
  <rv s="2">
    <v>1600</v>
  </rv>
  <rv s="0">
    <v>https://www.bing.com/financeapi/forcetrigger?t=c2riu2&amp;q=XNAS%3aBLFY&amp;form=skydnc</v>
    <v>Learn more on Bing</v>
  </rv>
  <rv s="1">
    <v>en-US</v>
    <v>c2riu2</v>
    <v>268435456</v>
    <v>1</v>
    <v>Powered by Refinitiv</v>
    <v>0</v>
    <v>BLUE FOUNDRY BANCORP (XNAS:BLFY)</v>
    <v>2</v>
    <v>3</v>
    <v>Finance</v>
    <v>5</v>
    <v>14.74</v>
    <v>7.6120999999999999</v>
    <v>0.53459999999999996</v>
    <v>0</v>
    <v>0</v>
    <v>USD</v>
    <v>Blue Foundry Bancorp is a holding company for Blue Foundry Bank (the Bank). The Bank is a chartered stock savings bank. The Bank's principal business consists of originating one-to-four family residential, multifamily, and non-residential real estate mortgages, home equity loans and lines of credit, construction, and commercial and industrial loans in its principal market and surrounding areas. In addition, it often lends outside its branch network in more densely populated and metropolitan areas, adding diversification to its loan portfolio. It attracts retail deposits from the public in the areas surrounding its banking offices, through its borrowers, and through its online presence, offering a variety of deposit products. Its primary sources of funds are deposits, principal and interest payments on loans, securities, and borrowings. The Bank operates 20 full-service banking offices in Bergen, Essex, Hudson, Middlesex, Morris, Passaic, and Union counties in New Jersey.</v>
    <v>184</v>
    <v>Nasdaq Stock Market</v>
    <v>XNAS</v>
    <v>XNAS</v>
    <v>19 Park Avenue, RUTHERFORD, NJ, 07070 US</v>
    <v>13.29</v>
    <v>Banking Services</v>
    <v>Stock</v>
    <v>46112.87714954844</v>
    <v>1602</v>
    <v>12.79</v>
    <v>274878552</v>
    <v>BLUE FOUNDRY BANCORP</v>
    <v>BLUE FOUNDRY BANCORP</v>
    <v>12.99</v>
    <v>0</v>
    <v>12.79</v>
    <v>13.24</v>
    <v>20761220</v>
    <v>BLFY</v>
    <v>BLUE FOUNDRY BANCORP (XNAS:BLFY)</v>
    <v>717911</v>
    <v>254120</v>
    <v>2021</v>
  </rv>
  <rv s="2">
    <v>1603</v>
  </rv>
  <rv s="0">
    <v>https://www.bing.com/financeapi/forcetrigger?t=a1oo8m&amp;q=XNAS%3aBMRC&amp;form=skydnc</v>
    <v>Learn more on Bing</v>
  </rv>
  <rv s="1">
    <v>en-US</v>
    <v>a1oo8m</v>
    <v>268435456</v>
    <v>1</v>
    <v>Powered by Refinitiv</v>
    <v>0</v>
    <v>BANK OF MARIN BANCORP (XNAS:BMRC)</v>
    <v>2</v>
    <v>3</v>
    <v>Finance</v>
    <v>4</v>
    <v>28.48</v>
    <v>19.670000000000002</v>
    <v>0.85270000000000001</v>
    <v>0.25</v>
    <v>9.5199999999999989E-3</v>
    <v>USD</v>
    <v>Bank of Marin Bancorp is a holding company for Bank of Marin (the Bank). The Bank offers a suite of business and personal financial products and services designed to meet the needs of its customers. Its lending categories include commercial real estate loans, commercial and industrial loans, construction financing, consumer loans and home equity lines of credit. Through third-party vendors, it offers merchant and payroll services, a commercial equipment leasing program and credit cards. Its other products and services include payment solutions (mobile deposit and Zelle) and a wide array of treasury management services. It offers personal and business checking and savings accounts, and a number of time deposit alternatives, including time certificates of deposit, Individual Retirement Accounts (IRAs), Health Savings Accounts (HSA), Certificate of Deposit Account Registry Service (CDARS), Insured Cash Sweep (ICS), and Demand Deposit Marketplace (DDM Sweep) accounts.</v>
    <v>311</v>
    <v>Nasdaq Stock Market</v>
    <v>XNAS</v>
    <v>XNAS</v>
    <v>504 Redwood Boulevard, Suite 100, NOVATO, CA, 94947 US</v>
    <v>27.28</v>
    <v>Banking Services</v>
    <v>Stock</v>
    <v>46129.796637060157</v>
    <v>1605</v>
    <v>25.94</v>
    <v>427513249</v>
    <v>BANK OF MARIN BANCORP</v>
    <v>BANK OF MARIN BANCORP</v>
    <v>26.55</v>
    <v>0</v>
    <v>26.26</v>
    <v>26.51</v>
    <v>16126490</v>
    <v>BMRC</v>
    <v>BANK OF MARIN BANCORP (XNAS:BMRC)</v>
    <v>224420</v>
    <v>92968</v>
    <v>2007</v>
  </rv>
  <rv s="2">
    <v>1606</v>
  </rv>
  <rv s="0">
    <v>https://www.bing.com/financeapi/forcetrigger?t=a1opxm&amp;q=XNYS%3aBOH&amp;form=skydnc</v>
    <v>Learn more on Bing</v>
  </rv>
  <rv s="1">
    <v>en-US</v>
    <v>a1opxm</v>
    <v>268435456</v>
    <v>1</v>
    <v>Powered by Refinitiv</v>
    <v>0</v>
    <v>BANK OF HAWAII CORPORATION (XNYS:BOH)</v>
    <v>2</v>
    <v>3</v>
    <v>Finance</v>
    <v>4</v>
    <v>81.290000000000006</v>
    <v>59.36</v>
    <v>0.72130000000000005</v>
    <v>1.96</v>
    <v>2.5003000000000001E-2</v>
    <v>USD</v>
    <v>Bank of Hawaii Corporation is a bank holding company. The Company provides a range of financial products and services primarily to customers in Hawaii, Guam, and other Pacific Islands. It is also engaged in securities brokerage, investment advisory services and providing credit insurance. It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consists of corporate asset and liability management activities, including interest rate risk management and a foreign currency exchange business.</v>
    <v>1877</v>
    <v>New York Stock Exchange</v>
    <v>XNYS</v>
    <v>XNYS</v>
    <v>130 Merchant St, HONOLULU, HI, 96813 US</v>
    <v>81.290000000000006</v>
    <v>Banking Services</v>
    <v>Stock</v>
    <v>46129.796430578128</v>
    <v>1608</v>
    <v>78.59</v>
    <v>3191945532</v>
    <v>BANK OF HAWAII CORPORATION</v>
    <v>BANK OF HAWAII CORPORATION</v>
    <v>79.489999999999995</v>
    <v>17.3658</v>
    <v>78.39</v>
    <v>80.349999999999994</v>
    <v>39725520</v>
    <v>BOH</v>
    <v>BANK OF HAWAII CORPORATION (XNYS:BOH)</v>
    <v>312493</v>
    <v>349433</v>
    <v>1998</v>
  </rv>
  <rv s="2">
    <v>1609</v>
  </rv>
  <rv s="0">
    <v>https://www.bing.com/financeapi/forcetrigger?t=a1oq77&amp;q=XNAS%3aBOKF&amp;form=skydnc</v>
    <v>Learn more on Bing</v>
  </rv>
  <rv s="1">
    <v>en-US</v>
    <v>a1oq77</v>
    <v>268435456</v>
    <v>1</v>
    <v>Powered by Refinitiv</v>
    <v>0</v>
    <v>BOK FINANCIAL CORPORATION (XNAS:BOKF)</v>
    <v>2</v>
    <v>3</v>
    <v>Finance</v>
    <v>4</v>
    <v>139.72999999999999</v>
    <v>85.442499999999995</v>
    <v>0.86</v>
    <v>2.35</v>
    <v>1.7340999999999999E-2</v>
    <v>USD</v>
    <v>BOK Financial Corporation is a financial holding company. Through its subsidiaries, the Company provides commercial and consumer banking, brokerage trading, investment and trust services, mortgage origination and servicing, and an electronic funds transfer network. Its holdings include BOKF, NA; BOK Financial Securities, Inc., and BOK Financial Private Wealth, Inc. It offers full-service banking in Oklahoma, Texas, New Mexico, Northwest Arkansas, Colorado, Arizona, and Kansas/Missouri. Its segments include Commercial Banking, Consumer Banking, and Wealth Management. Commercial Banking includes lending, treasury and cash management services, and customer commodity risk management products for small businesses, middle market, and larger commercial customers. Consumer Banking includes retail lending and deposit services, lending and deposit services to small business customers served through the retail branch network and all mortgage loan origination and servicing activities.</v>
    <v>5034</v>
    <v>Nasdaq Stock Market</v>
    <v>XNAS</v>
    <v>XNAS</v>
    <v>Bank Of Oklahoma Tower, Boston Avenue At Second Street, TULSA, OK, 74172 US</v>
    <v>139.72999999999999</v>
    <v>Banking Services</v>
    <v>Stock</v>
    <v>46129.796725601562</v>
    <v>1611</v>
    <v>136.51</v>
    <v>8377127342</v>
    <v>BOK FINANCIAL CORPORATION</v>
    <v>BOK FINANCIAL CORPORATION</v>
    <v>136.86000000000001</v>
    <v>15.002000000000001</v>
    <v>135.52000000000001</v>
    <v>137.87</v>
    <v>60761060</v>
    <v>BOKF</v>
    <v>BOK FINANCIAL CORPORATION (XNAS:BOKF)</v>
    <v>241935</v>
    <v>357537</v>
    <v>1990</v>
  </rv>
  <rv s="2">
    <v>1612</v>
  </rv>
  <rv s="0">
    <v>https://www.bing.com/financeapi/forcetrigger?t=a1or6h&amp;q=XNAS%3aBOTJ&amp;form=skydnc</v>
    <v>Learn more on Bing</v>
  </rv>
  <rv s="1">
    <v>en-US</v>
    <v>a1or6h</v>
    <v>268435456</v>
    <v>1</v>
    <v>Powered by Refinitiv</v>
    <v>0</v>
    <v>BANK OF THE JAMES FINANCIAL GROUP, INC. (XNAS:BOTJ)</v>
    <v>2</v>
    <v>3</v>
    <v>Finance</v>
    <v>4</v>
    <v>23.45</v>
    <v>13</v>
    <v>0.1459</v>
    <v>0.76500000000000001</v>
    <v>3.3835000000000004E-2</v>
    <v>USD</v>
    <v>Bank of the James Financial Group, Inc. is a bank holding company for Bank of the James. Bank of the James is operating as a community bank. The Bank is engaged in a general retail and commercial banking business. It serves individuals, small and medium-sized businesses and professionals in Central Virginia. The Bank's services include personal, business &amp; online banking, loans, and investments. The Bank offers a full range of short- to medium-term commercial and consumer loans. The Bank services customers in Virginia from offices located in Altavista, Amherst, Appomattox, Bedford, Blacksburg, Buchanan, Charlottesville, Forest, Harrisonburg, Lexington, Lynchburg, Madison Heights, Nellysford, Roanoke, Rustburg, and Wytheville.</v>
    <v>162</v>
    <v>Nasdaq Stock Market</v>
    <v>XNAS</v>
    <v>XNAS</v>
    <v>828 Main Street,, LYNCHBURG, VA, 24504 US</v>
    <v>23.45</v>
    <v>Banking Services</v>
    <v>Stock</v>
    <v>46129.793587106251</v>
    <v>1614</v>
    <v>22.6</v>
    <v>106200572</v>
    <v>BANK OF THE JAMES FINANCIAL GROUP, INC.</v>
    <v>BANK OF THE JAMES FINANCIAL GROUP, INC.</v>
    <v>22.6</v>
    <v>11.7723</v>
    <v>22.61</v>
    <v>23.375</v>
    <v>4543340</v>
    <v>BOTJ</v>
    <v>BANK OF THE JAMES FINANCIAL GROUP, INC. (XNAS:BOTJ)</v>
    <v>9979</v>
    <v>9709</v>
    <v>2003</v>
  </rv>
  <rv s="2">
    <v>1615</v>
  </rv>
  <rv s="0">
    <v>https://www.bing.com/financeapi/forcetrigger?t=a1os5r&amp;q=XNAS%3aBPOP&amp;form=skydnc</v>
    <v>Learn more on Bing</v>
  </rv>
  <rv s="1">
    <v>en-US</v>
    <v>a1os5r</v>
    <v>268435456</v>
    <v>1</v>
    <v>Powered by Refinitiv</v>
    <v>0</v>
    <v>Popular Inc (XNAS:BPOP)</v>
    <v>2</v>
    <v>3</v>
    <v>Finance</v>
    <v>4</v>
    <v>149.31</v>
    <v>84.32</v>
    <v>0.62260000000000004</v>
    <v>2.7</v>
    <v>1.8703000000000001E-2</v>
    <v>USD</v>
    <v>Popular, Inc. (Popular) is a financial holding company. The Company operates in two segments: Banco Popular de Puerto Rico (BPPR), which includes its Puerto Rico business, and Banco Popular North America (BPNA), which includes its the United States mainland business. The Company has operations in Puerto Rico, the United States and the Caribbean. The Company's BPPR segment provides retail, mortgage and commercial banking services through its banking subsidiary, Banco Popular de Puerto Rico, as well as auto and equipment leasing and financing, investment banking, broker-dealer and insurance services through specialized subsidiaries. The Company's BPNA segment consists of Popular North America, Inc. (PNA) functioning as the holding company for its operations in the United States. It also operates PNA's subsidiary, E-LOAN, Inc. The banking operations of BPNA in the United States mainland are based in New York, Florida and New Jersey, conducted under the name of Popular Community Bank.</v>
    <v>9427</v>
    <v>Nasdaq Stock Market</v>
    <v>XNAS</v>
    <v>XNAS</v>
    <v>Ave Munoz Rivera #209 5th Floor Popular Center Bldg, 00918 PR</v>
    <v>149.16</v>
    <v>Banking Services</v>
    <v>Stock</v>
    <v>46129.796632395315</v>
    <v>1617</v>
    <v>145.22</v>
    <v>9557247045</v>
    <v>Popular Inc</v>
    <v>Popular Inc</v>
    <v>145.22</v>
    <v>11.956099999999999</v>
    <v>144.36000000000001</v>
    <v>147.06</v>
    <v>64988760</v>
    <v>BPOP</v>
    <v>Popular Inc (XNAS:BPOP)</v>
    <v>250117</v>
    <v>521905</v>
    <v>1984</v>
  </rv>
  <rv s="2">
    <v>1618</v>
  </rv>
  <rv s="0">
    <v>https://www.bing.com/financeapi/forcetrigger?t=a1osec&amp;q=XNAS%3aBPRN&amp;form=skydnc</v>
    <v>Learn more on Bing</v>
  </rv>
  <rv s="1">
    <v>en-US</v>
    <v>a1osec</v>
    <v>268435456</v>
    <v>1</v>
    <v>Powered by Refinitiv</v>
    <v>0</v>
    <v>PRINCETON BANCORP, INC. (XNAS:BPRN)</v>
    <v>2</v>
    <v>3</v>
    <v>Finance</v>
    <v>4</v>
    <v>37.99</v>
    <v>27.85</v>
    <v>0.48199999999999998</v>
    <v>0.84</v>
    <v>2.3803000000000001E-2</v>
    <v>USD</v>
    <v>Princeton Bancorp, Inc. is the holding company for The Bank of Princeton (the Bank). The Bank is a New Jersey state-chartered commercial bank. The Bank operates over 28 branches in New Jersey; five branches in the Philadelphia, Pennsylvania area and two in the New York City metropolitan area. The Bank is a full-service bank providing personal and business lending and deposit services. The Bank offers traditional retail banking services, one-to-four-family residential mortgage loans, multi-family and commercial mortgage loans, construction loans, commercial business loans and consumer loans. Its loan portfolio consists of variable-rate and fixed-rate loans with a significant concentration on commercial real estate lending. Its commercial real estate and multi-family loan portfolio consists primarily of loans secured by small office buildings, strip shopping centers, small apartment buildings and other properties used for commercial and multi-family purposes located in its market area.</v>
    <v>240</v>
    <v>Nasdaq Stock Market</v>
    <v>XNAS</v>
    <v>XNAS</v>
    <v>183 Bayard Lane, PRINCETON, NJ, 08540 US</v>
    <v>36.459899999999998</v>
    <v>Banking Services</v>
    <v>Stock</v>
    <v>46129.79609298594</v>
    <v>1620</v>
    <v>35.729999999999997</v>
    <v>245270311</v>
    <v>PRINCETON BANCORP, INC.</v>
    <v>PRINCETON BANCORP, INC.</v>
    <v>35.729999999999997</v>
    <v>13.286</v>
    <v>35.29</v>
    <v>36.130000000000003</v>
    <v>6788550</v>
    <v>BPRN</v>
    <v>PRINCETON BANCORP, INC. (XNAS:BPRN)</v>
    <v>7622</v>
    <v>11376</v>
    <v>2022</v>
  </rv>
  <rv s="2">
    <v>1621</v>
  </rv>
  <rv s="0">
    <v>https://www.bing.com/financeapi/forcetrigger?t=bthhqh&amp;q=XNAS%3aBSBK&amp;form=skydnc</v>
    <v>Learn more on Bing</v>
  </rv>
  <rv s="1">
    <v>en-US</v>
    <v>bthhqh</v>
    <v>268435456</v>
    <v>1</v>
    <v>Powered by Refinitiv</v>
    <v>0</v>
    <v>BOGOTA FINANCIAL CORP. (XNAS:BSBK)</v>
    <v>2</v>
    <v>3</v>
    <v>Finance</v>
    <v>5</v>
    <v>9.5</v>
    <v>6.72</v>
    <v>0.1842</v>
    <v>0.06</v>
    <v>7.0089999999999996E-3</v>
    <v>USD</v>
    <v>Bogota Financial Corp. is a bank holding company of Bogota Savings Bank (the Bank). The Bank generally originates residential, commercial and consumer loans to, and accepts deposits from, customers in New Jersey. The Bank attracts deposits from the public and municipalities and uses those funds along with advances from the Federal Home Loan Bank of New York and funds generated from operations to originate one- to-four-family residential real estate loans and commercial real estate and multifamily loans and, to a lesser extent, consumer loans, commercial and industrial loans and construction loans. It also invests in securities, which consist primarily of United States government and agency obligations, municipal obligations, corporate bonds, and mortgage-backed securities. It operates seven offices located in Bogota, Hasbrouck Heights, Upper Saddle River, Newark, Oak Ridge, Parsippany and Teaneck, New Jersey and a loan production office in Spring Lake, New Jersey.</v>
    <v>56</v>
    <v>Nasdaq Stock Market</v>
    <v>XNAS</v>
    <v>XNAS</v>
    <v>819 Teaneck Road, TEANECK, NJ, 07666 US</v>
    <v>8.6739999999999995</v>
    <v>Banking Services</v>
    <v>Stock</v>
    <v>46129.702332904686</v>
    <v>1623</v>
    <v>8.27</v>
    <v>111364969</v>
    <v>BOGOTA FINANCIAL CORP.</v>
    <v>BOGOTA FINANCIAL CORP.</v>
    <v>8.27</v>
    <v>52.084600000000002</v>
    <v>8.56</v>
    <v>8.6199999999999992</v>
    <v>12919370</v>
    <v>BSBK</v>
    <v>BOGOTA FINANCIAL CORP. (XNAS:BSBK)</v>
    <v>3799</v>
    <v>8076</v>
    <v>2019</v>
  </rv>
  <rv s="2">
    <v>1624</v>
  </rv>
  <rv s="0">
    <v>https://www.bing.com/financeapi/forcetrigger?t=a1oxdm&amp;q=XNAS%3aBSRR&amp;form=skydnc</v>
    <v>Learn more on Bing</v>
  </rv>
  <rv s="1">
    <v>en-US</v>
    <v>a1oxdm</v>
    <v>268435456</v>
    <v>1</v>
    <v>Powered by Refinitiv</v>
    <v>0</v>
    <v>SIERRA BANCORP (XNAS:BSRR)</v>
    <v>2</v>
    <v>3</v>
    <v>Finance</v>
    <v>4</v>
    <v>38.6</v>
    <v>24.06</v>
    <v>0.76719999999999999</v>
    <v>1.58</v>
    <v>4.4257999999999999E-2</v>
    <v>USD</v>
    <v>Sierra Bancorp is a bank holding company for Bank of the Sierra (the Bank). The Bank offers a range of retail and commercial banking services via branch offices located throughout California’s South San Joaquin Valley, the Central Coast, Ventura County, and neighboring communities. The Bank offers a range of deposit products and services for individuals and businesses, including checking accounts, savings accounts, money market demand accounts, time deposits, retirement accounts, and sweep accounts. It provides multiple account access options to meet both new and existing customer needs, such as an online account-opening platform; online banking with bill-pay and mobile banking capabilities, including mobile check deposit, and online lending solutions for consumers and small businesses; a customer service center that is accessible by toll-free telephone during business hours, and an automated telephone banking system that is generally accessible 24 hours a day, seven days a week.</v>
    <v>436</v>
    <v>Nasdaq Stock Market</v>
    <v>XNAS</v>
    <v>XNAS</v>
    <v>86 North Main Street, PORTERVILLE, CA, 93257 US</v>
    <v>37.825000000000003</v>
    <v>Banking Services</v>
    <v>Stock</v>
    <v>46129.795904825784</v>
    <v>1626</v>
    <v>36.29</v>
    <v>488113750</v>
    <v>SIERRA BANCORP</v>
    <v>SIERRA BANCORP</v>
    <v>36.29</v>
    <v>11.9499</v>
    <v>35.700000000000003</v>
    <v>37.28</v>
    <v>13093180</v>
    <v>BSRR</v>
    <v>SIERRA BANCORP (XNAS:BSRR)</v>
    <v>52990</v>
    <v>45879</v>
    <v>2000</v>
  </rv>
  <rv s="2">
    <v>1627</v>
  </rv>
  <rv s="0">
    <v>https://www.bing.com/financeapi/forcetrigger?t=bjkxim&amp;q=XNAS%3aBSVN&amp;form=skydnc</v>
    <v>Learn more on Bing</v>
  </rv>
  <rv s="1">
    <v>en-US</v>
    <v>bjkxim</v>
    <v>268435456</v>
    <v>1</v>
    <v>Powered by Refinitiv</v>
    <v>0</v>
    <v>BANK7 CORP. (XNAS:BSVN)</v>
    <v>2</v>
    <v>3</v>
    <v>Finance</v>
    <v>4</v>
    <v>50.1</v>
    <v>33.92</v>
    <v>0.96220000000000006</v>
    <v>0.68</v>
    <v>1.5821000000000002E-2</v>
    <v>USD</v>
    <v>Bank7 Corp. is a bank holding company. The Company, through its wholly-owned subsidiary, Bank7, operates approximately twelve locations in Oklahoma, the Dallas/Fort Worth, Texas metropolitan area and Kansas. The Company is focused on serving business owners and entrepreneurs by delivering loan and deposit products to meet their financing needs. It has a particular focus on various loan categories, including commercial real estate lending (CRE), hospitality lending, energy lending, and commercial and industrial lending. It also provides consumer lending services to individuals for personal and household purposes, including secured and unsecured term loans and home improvement loans. The Company offers deposit banking products, including commercial deposit services, commercial checking, money market, and other deposit accounts, and retail deposit services such as certificates of deposit, money market accounts, checking accounts, savings accounts, and automated teller machine access.</v>
    <v>125</v>
    <v>Nasdaq Stock Market</v>
    <v>XNAS</v>
    <v>XNAS</v>
    <v>1039 NW 63RD STREET, OKLAHOMA CITY, OK, 73116 US</v>
    <v>44.255000000000003</v>
    <v>Banking Services</v>
    <v>Stock</v>
    <v>46129.796632500002</v>
    <v>1629</v>
    <v>43.42</v>
    <v>415613947</v>
    <v>BANK7 CORP.</v>
    <v>BANK7 CORP.</v>
    <v>43.62</v>
    <v>9.7050000000000001</v>
    <v>42.98</v>
    <v>43.66</v>
    <v>9519330</v>
    <v>BSVN</v>
    <v>BANK7 CORP. (XNAS:BSVN)</v>
    <v>8087</v>
    <v>12512</v>
    <v>2004</v>
  </rv>
  <rv s="2">
    <v>1630</v>
  </rv>
  <rv s="0">
    <v>https://www.bing.com/financeapi/forcetrigger?t=a1ozhw&amp;q=XNAS%3aBUSE&amp;form=skydnc</v>
    <v>Learn more on Bing</v>
  </rv>
  <rv s="1">
    <v>en-US</v>
    <v>a1ozhw</v>
    <v>268435456</v>
    <v>1</v>
    <v>Powered by Refinitiv</v>
    <v>0</v>
    <v>FIRST BUSEY CORPORATION (XNAS:BUSE)</v>
    <v>2</v>
    <v>3</v>
    <v>Finance</v>
    <v>4</v>
    <v>27.65</v>
    <v>19.55</v>
    <v>0.7228</v>
    <v>0.75</v>
    <v>2.8625999999999999E-2</v>
    <v>USD</v>
    <v>First Busey Corporation is a financial holding company. Its segments include Banking, Wealth Management and FirsTech. Banking segment provides a full range of banking services to individual and corporate customers through its wholly-owned bank subsidiary, Busey Bank. CrossFirst Bankshares, Inc. is also a wholly-owned bank subsidiary of the Company. Wealth Management segment provides a full range of asset management, investment, brokerage, fiduciary, philanthropic advisory, tax preparation, and farm management services to individuals, businesses, and foundations. Wealth management services to individuals include trust and estate advisory services and financial planning; businesses include business succession planning and employee retirement plan services, and foundations include investment strategy consulting and fiduciary services. FirsTech segment provides payment technology solutions and also provides additional tools to help clients with billing, reconciliation and others.</v>
    <v>1880</v>
    <v>Nasdaq Stock Market</v>
    <v>XNAS</v>
    <v>XNAS</v>
    <v>11440 Tomahawk Creek Pkwy, LEAWOOD, KS, 66211 US</v>
    <v>27.195</v>
    <v>Banking Services</v>
    <v>Stock</v>
    <v>46129.796567592188</v>
    <v>1632</v>
    <v>26.451599999999999</v>
    <v>2302093255</v>
    <v>FIRST BUSEY CORPORATION</v>
    <v>FIRST BUSEY CORPORATION</v>
    <v>26.52</v>
    <v>20.984200000000001</v>
    <v>26.2</v>
    <v>26.95</v>
    <v>85420900</v>
    <v>BUSE</v>
    <v>FIRST BUSEY CORPORATION (XNAS:BUSE)</v>
    <v>396831</v>
    <v>611039</v>
    <v>1993</v>
  </rv>
  <rv s="2">
    <v>1633</v>
  </rv>
  <rv s="0">
    <v>https://www.bing.com/financeapi/forcetrigger?t=a2at5r&amp;q=OTCM%3aBVFL&amp;form=skydnc</v>
    <v>Learn more on Bing</v>
  </rv>
  <rv s="1">
    <v>en-US</v>
    <v>a2at5r</v>
    <v>268435456</v>
    <v>1</v>
    <v>Powered by Refinitiv</v>
    <v>0</v>
    <v>BV FINANCIAL, INC. (XNAS:BVFL)</v>
    <v>2</v>
    <v>3</v>
    <v>Finance</v>
    <v>4</v>
    <v>20.475000000000001</v>
    <v>13.93</v>
    <v>1.9800000000000002E-2</v>
    <v>0.48499999999999999</v>
    <v>2.4262000000000002E-2</v>
    <v>USD</v>
    <v>BV Financial, Inc. is the parent company of BayVanguard Bank (the Bank). The Bank is headquartered in Baltimore, Maryland with thirteen branches in the Baltimore metropolitan area and the eastern shore of Maryland. The Bank is a full-service community-oriented financial institution dedicated to serving the financial service needs of consumers and businesses. The Bank is engaged primarily in the business of attracting deposits from the public and using such funds to originate one-to-four-family real estate, construction, multifamily, commercial real estate, farm, marine loans, commercial and consumer loans. The Bank’s personal and business banking services include checking and money market accounts, certificates of deposit, savings, online banking, personal and business credit cards, and other services. The Bank’s lending services include personal and commercial lending, which offers real estate, lines of credit, home equity, construction, auto, boat, lot, and other loan services.</v>
    <v>99</v>
    <v>Nasdaq Stock Market</v>
    <v>XNAS</v>
    <v>XNAS</v>
    <v>7114 North Point Road, BALTIMORE, MD, 21219 US</v>
    <v>20.475000000000001</v>
    <v>Banking Services</v>
    <v>Stock</v>
    <v>46129.792690335154</v>
    <v>1635</v>
    <v>20.14</v>
    <v>179171401</v>
    <v>BV FINANCIAL, INC.</v>
    <v>BV FINANCIAL, INC.</v>
    <v>20.190000000000001</v>
    <v>18.712299999999999</v>
    <v>19.989999999999998</v>
    <v>20.475000000000001</v>
    <v>8750740</v>
    <v>BVFL</v>
    <v>BV FINANCIAL, INC. (XNAS:BVFL)</v>
    <v>23968</v>
    <v>22519</v>
    <v>2019</v>
  </rv>
  <rv s="2">
    <v>1636</v>
  </rv>
  <rv s="0">
    <v>https://www.bing.com/financeapi/forcetrigger?t=azc2pr&amp;q=XNAS%3aBWB&amp;form=skydnc</v>
    <v>Learn more on Bing</v>
  </rv>
  <rv s="1">
    <v>en-US</v>
    <v>azc2pr</v>
    <v>268435456</v>
    <v>1</v>
    <v>Powered by Refinitiv</v>
    <v>0</v>
    <v>BRIDGEWATER BANCSHARES, INC. (XNAS:BWB)</v>
    <v>2</v>
    <v>3</v>
    <v>Finance</v>
    <v>4</v>
    <v>20.3</v>
    <v>12.39</v>
    <v>0.61470000000000002</v>
    <v>0.55000000000000004</v>
    <v>2.9506000000000001E-2</v>
    <v>USD</v>
    <v>Bridgewater Bancshares, Inc. is a financial holding company with one wholly owned subsidiary, Bridgewater Bank (the Bank). The Bank focuses primarily on commercial lending, consisting of loans secured by nonfarm, nonresidential properties, loans secured by multifamily residential properties, nonowner occupied single family residential properties, construction loans, land development loans and commercial and industrial loans. The Bank offers loan and deposit products primarily for commercial clients. The Bank also offers consumers traditional retail deposit products through its branch network, along with online, mobile, and direct banking channels. The Bank has developed a suite of deposit products targeted at commercial clients, including a variety of remote deposit and cash management products, along with commercial transaction accounts. The Bank has nine full-service offices located in Bloomington, Greenwood, Minneapolis (two), St. Louis Park, Orono, and St. Paul, Minnesota.</v>
    <v>322</v>
    <v>Nasdaq Stock Market</v>
    <v>XNAS</v>
    <v>XNAS</v>
    <v>4450 Excelsior Boulevard, Suite 100, MN, 55416 US</v>
    <v>19.501999999999999</v>
    <v>Banking Services</v>
    <v>Stock</v>
    <v>46129.796124293753</v>
    <v>1638</v>
    <v>18.88</v>
    <v>533953306</v>
    <v>BRIDGEWATER BANCSHARES, INC.</v>
    <v>BRIDGEWATER BANCSHARES, INC.</v>
    <v>18.88</v>
    <v>12.8619</v>
    <v>18.64</v>
    <v>19.190000000000001</v>
    <v>27824560</v>
    <v>BWB</v>
    <v>BRIDGEWATER BANCSHARES, INC. (XNAS:BWB)</v>
    <v>65630</v>
    <v>70371</v>
    <v>2005</v>
  </rv>
  <rv s="2">
    <v>1639</v>
  </rv>
  <rv s="0">
    <v>https://www.bing.com/financeapi/forcetrigger?t=a1p1ec&amp;q=XNAS%3aBWFG&amp;form=skydnc</v>
    <v>Learn more on Bing</v>
  </rv>
  <rv s="1">
    <v>en-US</v>
    <v>a1p1ec</v>
    <v>268435456</v>
    <v>1</v>
    <v>Powered by Refinitiv</v>
    <v>0</v>
    <v>BANKWELL FINANCIAL GROUP, INC. (XNAS:BWFG)</v>
    <v>2</v>
    <v>3</v>
    <v>Finance</v>
    <v>4</v>
    <v>53.86</v>
    <v>28.184100000000001</v>
    <v>0.62890000000000001</v>
    <v>2.0049999999999999</v>
    <v>3.9153E-2</v>
    <v>USD</v>
    <v>Bankwell Financial Group, Inc. is a bank holding company, which offers a range of financial services through its banking subsidiary, Bankwell Bank. The Company is a full‑service commercial bank. It provides businesses and professionals with a range of commercial financing solutions, including working capital lines of credit, United States Small Business Administration (SBA) loans, acquisition financing, and commercial mortgages, along with treasury management and deposit services. Its primary lending focus is to serve commercial and middle-market businesses and not-for-profit organizations with a variety of financial products and services. It offers traditional depository products, including checking, savings, money market and certificates of deposit with a variety of rates. It operates full-service branches in New Canaan, Stamford, Fairfield, Westport, Darien, Norwalk, and Hamden, Connecticut. It also has a commercial and private client banking presence in Brooklyn, New York City.</v>
    <v>167</v>
    <v>Nasdaq Stock Market</v>
    <v>XNAS</v>
    <v>XNAS</v>
    <v>258 Elm Street, NEW CANAAN, CT, 06840 US</v>
    <v>53.86</v>
    <v>Banking Services</v>
    <v>Stock</v>
    <v>46129.79672435156</v>
    <v>1641</v>
    <v>51.71</v>
    <v>424292773</v>
    <v>BANKWELL FINANCIAL GROUP, INC.</v>
    <v>BANKWELL FINANCIAL GROUP, INC.</v>
    <v>51.85</v>
    <v>11.974299999999999</v>
    <v>51.21</v>
    <v>53.215000000000003</v>
    <v>7973180</v>
    <v>BWFG</v>
    <v>BANKWELL FINANCIAL GROUP, INC. (XNAS:BWFG)</v>
    <v>22650</v>
    <v>42301</v>
    <v>2007</v>
  </rv>
  <rv s="2">
    <v>1642</v>
  </rv>
  <rv s="0">
    <v>https://www.bing.com/financeapi/forcetrigger?t=a1p2xm&amp;q=XNYS%3aBY&amp;form=skydnc</v>
    <v>Learn more on Bing</v>
  </rv>
  <rv s="1">
    <v>en-US</v>
    <v>a1p2xm</v>
    <v>268435456</v>
    <v>1</v>
    <v>Powered by Refinitiv</v>
    <v>0</v>
    <v>BYLINE BANCORP, INC. (XNYS:BY)</v>
    <v>2</v>
    <v>3</v>
    <v>Finance</v>
    <v>4</v>
    <v>34.28</v>
    <v>23.64</v>
    <v>0.78839999999999999</v>
    <v>0.65</v>
    <v>1.9632E-2</v>
    <v>USD</v>
    <v>Byline Bancorp, Inc. is a bank holding company. The Company conducts all its business activities through its subsidiary, Byline Bank, a full-service commercial bank, and Byline Bank’s subsidiaries. It offers a range of banking products and services to small and medium-sized businesses, commercial real estate and financial sponsors and to consumers who generally live or work near its branches. It also offers online account opening to consumer and business customers through its Website and provides trust and wealth management services to its customers. In addition to its traditional commercial banking business, it provides small ticket equipment leasing solutions through Byline Financial Group, a wholly owned subsidiary of Byline Bank. It offers a range of commercial loan, deposit and treasury management products. Its primary commercial lending groups include commercial and industrial, commercial real estate, sponsor finance, commercial deposits and treasury management and others.</v>
    <v>1018</v>
    <v>New York Stock Exchange</v>
    <v>XNYS</v>
    <v>XNYS</v>
    <v>180 North Lasalle Street, Suite 300, CHICAGO, IL, 60601 US</v>
    <v>34.28</v>
    <v>Banking Services</v>
    <v>Stock</v>
    <v>46129.796491053123</v>
    <v>1644</v>
    <v>33.49</v>
    <v>1539141694</v>
    <v>BYLINE BANCORP, INC.</v>
    <v>BYLINE BANCORP, INC.</v>
    <v>33.49</v>
    <v>11.71</v>
    <v>33.11</v>
    <v>33.76</v>
    <v>45590690</v>
    <v>BY</v>
    <v>BYLINE BANCORP, INC. (XNYS:BY)</v>
    <v>103541</v>
    <v>169395</v>
    <v>2017</v>
  </rv>
  <rv s="2">
    <v>1645</v>
  </rv>
  <rv s="0">
    <v>https://www.bing.com/financeapi/forcetrigger?t=a1p377&amp;q=XNAS%3aBYFC&amp;form=skydnc</v>
    <v>Learn more on Bing</v>
  </rv>
  <rv s="1">
    <v>en-US</v>
    <v>a1p377</v>
    <v>268435456</v>
    <v>1</v>
    <v>Powered by Refinitiv</v>
    <v>0</v>
    <v>BROADWAY FINANCIAL CORPORATION (XNAS:BYFC)</v>
    <v>2</v>
    <v>3</v>
    <v>Finance</v>
    <v>5</v>
    <v>8.8498999999999999</v>
    <v>5.51</v>
    <v>0.75460000000000005</v>
    <v>0.13539999999999999</v>
    <v>1.7225999999999998E-2</v>
    <v>USD</v>
    <v>Broadway Financial Corporation is a bank holding company. The Company conducts its operations through its wholly owned banking subsidiary, City First Bank, National Association (the Bank). The Bank is a community-oriented bank in Southern California and in the Washington, D.C. market serving low-to-moderate income communities. The Bank’s business consists of attracting deposits from the general public in the areas surrounding its branch offices, loan customers, large non-profit entities, local municipalities, and depositors. The Bank offers a variety of commercial real estate loan products for consumers, businesses, and non-profit organizations. Its loan portfolio consists of commercial mortgage loans, commercial business loans, loans guaranteed by the Small Business Administration and construction-to-permanent loans. It also offers a variety of deposit products, including savings accounts, interest checking accounts, money market accounts and fixed-term certificates of deposit.</v>
    <v>98</v>
    <v>Nasdaq Stock Market</v>
    <v>XNAS</v>
    <v>XNAS</v>
    <v>5055 Wilshire Blvd Ste 500, LOS ANGELES, CA, 90036 US</v>
    <v>8.06</v>
    <v>Banking Services</v>
    <v>Stock</v>
    <v>46129.771084930471</v>
    <v>1647</v>
    <v>7.7</v>
    <v>49620811</v>
    <v>BROADWAY FINANCIAL CORPORATION</v>
    <v>BROADWAY FINANCIAL CORPORATION</v>
    <v>7.71</v>
    <v>0</v>
    <v>7.86</v>
    <v>7.9954000000000001</v>
    <v>6206170</v>
    <v>BYFC</v>
    <v>BROADWAY FINANCIAL CORPORATION (XNAS:BYFC)</v>
    <v>6525</v>
    <v>2278</v>
    <v>1995</v>
  </rv>
  <rv s="2">
    <v>1648</v>
  </rv>
  <rv s="0">
    <v>https://www.bing.com/financeapi/forcetrigger?t=a1p4c7&amp;q=XNAS%3aCAC&amp;form=skydnc</v>
    <v>Learn more on Bing</v>
  </rv>
  <rv s="1">
    <v>en-US</v>
    <v>a1p4c7</v>
    <v>268435456</v>
    <v>1</v>
    <v>Powered by Refinitiv</v>
    <v>0</v>
    <v>CAMDEN NATIONAL CORPORATION (XNAS:CAC)</v>
    <v>2</v>
    <v>3</v>
    <v>Finance</v>
    <v>4</v>
    <v>52.164999999999999</v>
    <v>35</v>
    <v>0.58930000000000005</v>
    <v>1.73</v>
    <v>3.4837E-2</v>
    <v>USD</v>
    <v>Camden National Corporation is a bank holding company for Camden National Bank (the Bank). The business of the Company is to attract deposits from and to extend loans to consumer, institutional, municipal, non-profit and commercial customers. The Company, through the Bank, provides a range of banking and other financial services, including wealth management and trust services, brokerage, investment advisory and insurance services to consumer, business, non-profit and municipal customers. The Bank’s digital products enable customers to bank anywhere at any time, including, but not limited to, online and mobile banking, which includes MortgageTouch, its easy-to-use online platform for consumer borrowers; BusinessTouch, its online loan application system with instant approval, making borrowing faster and easier for small businesses, and TreasuryLink, its secure online platform designed to offer advanced cash management, monitoring capabilities and controls for commercial customers.</v>
    <v>683</v>
    <v>Nasdaq Stock Market</v>
    <v>XNAS</v>
    <v>XNAS</v>
    <v>2 Elm Street, CAMDEN, ME, 04843 US</v>
    <v>52.164999999999999</v>
    <v>Banking Services</v>
    <v>Stock</v>
    <v>46129.796754872659</v>
    <v>1650</v>
    <v>50.18</v>
    <v>872404862</v>
    <v>CAMDEN NATIONAL CORPORATION</v>
    <v>CAMDEN NATIONAL CORPORATION</v>
    <v>50.36</v>
    <v>13.401999999999999</v>
    <v>49.66</v>
    <v>51.39</v>
    <v>16976160</v>
    <v>CAC</v>
    <v>CAMDEN NATIONAL CORPORATION (XNAS:CAC)</v>
    <v>79822</v>
    <v>104880</v>
    <v>1984</v>
  </rv>
  <rv s="2">
    <v>1651</v>
  </rv>
  <rv s="0">
    <v>https://www.bing.com/financeapi/forcetrigger?t=a2b4a2&amp;q=XNAS%3aCARE&amp;form=skydnc</v>
    <v>Learn more on Bing</v>
  </rv>
  <rv s="1">
    <v>en-US</v>
    <v>a2b4a2</v>
    <v>268435456</v>
    <v>1</v>
    <v>Powered by Refinitiv</v>
    <v>0</v>
    <v>Carter Bankshares, Inc. (XNAS:CARE)</v>
    <v>2</v>
    <v>3</v>
    <v>Finance</v>
    <v>4</v>
    <v>24.855</v>
    <v>14.58</v>
    <v>0.47610000000000002</v>
    <v>0.21</v>
    <v>8.6990000000000001E-3</v>
    <v>USD</v>
    <v>Carter Bankshares, Inc. is a bank holding company. The Company is the parent company of its wholly owned subsidiary, Carter Bank &amp; Trust (the Bank). It provides a full range of commercial banking, consumer banking, mortgage, and services. The Bank offers a full range of deposit services, including lifetime free checking, interest checking accounts, savings accounts, retirement accounts, and other deposit accounts of various types, ranging from money market accounts to longer-term CDs. These products and services are available to its personal and business customers. It also offers a full range of commercial and consumer loans. Commercial loans include both secured and unsecured loans, real estate construction and acquisition loans, and commercial and industrial loans. It also provides safe deposit boxes, direct deposit of payroll and social security checks and debit cards. Online banking products include online account opening, bill pay, e-statements (paperless electronic statements).</v>
    <v>687</v>
    <v>Nasdaq Stock Market</v>
    <v>XNAS</v>
    <v>XNAS</v>
    <v>1300 Kings Mountain Road, MARTINSVILLE, VA, 24112 US</v>
    <v>24.79</v>
    <v>Banking Services</v>
    <v>Stock</v>
    <v>46129.796727557812</v>
    <v>1653</v>
    <v>24.33</v>
    <v>539595513</v>
    <v>Carter Bankshares, Inc.</v>
    <v>Carter Bankshares, Inc.</v>
    <v>24.42</v>
    <v>17.649999999999999</v>
    <v>24.14</v>
    <v>24.35</v>
    <v>22159980</v>
    <v>CARE</v>
    <v>Carter Bankshares, Inc. (XNAS:CARE)</v>
    <v>369791</v>
    <v>277027</v>
    <v>2020</v>
  </rv>
  <rv s="2">
    <v>1654</v>
  </rv>
  <rv s="0">
    <v>https://www.bing.com/financeapi/forcetrigger?t=a1p7lh&amp;q=XNAS%3aCASH&amp;form=skydnc</v>
    <v>Learn more on Bing</v>
  </rv>
  <rv s="1">
    <v>en-US</v>
    <v>a1p7lh</v>
    <v>268435456</v>
    <v>1</v>
    <v>Powered by Refinitiv</v>
    <v>0</v>
    <v>Pathward Financial, Inc. (XNAS:CASH)</v>
    <v>2</v>
    <v>3</v>
    <v>Finance</v>
    <v>4</v>
    <v>101.26</v>
    <v>65.87</v>
    <v>0.73809999999999998</v>
    <v>2.5</v>
    <v>2.5785999999999996E-2</v>
    <v>USD</v>
    <v>Pathward Financial, Inc. is a financial holding company. The Company operates through its subsidiary Pathward, National Association (the Bank). The Bank operates through three segments: Consumer, Commercial, and Corporate Services/Other. The Consumer segment includes the banking-as-a-service (BaaS) business line, which collaborates with partners to navigate payment and lending needs. The Bank's capabilities range from prepaid cards and deposit accounts to payment processing and consumer lending. The Bank offers a variety of installment and revolving consumer lending products through its credit solutions. The Commercial segment offers a variety of products through its working capital, equipment finance, structured finance, and insurance premium finance lending solutions. The Corporate Services/Other segment includes certain shared services as well as treasury related functions, such as the investment portfolio, warehouse finance, wholesale deposit, and borrowings.</v>
    <v>1170</v>
    <v>Nasdaq Stock Market</v>
    <v>XNAS</v>
    <v>XNAS</v>
    <v>5501 South Broadband Lane, SIOUX FALLS, SD, 57108 US</v>
    <v>101.26</v>
    <v>Banking Services</v>
    <v>Stock</v>
    <v>46129.796667685157</v>
    <v>1656</v>
    <v>97.41</v>
    <v>2164397976</v>
    <v>Pathward Financial, Inc.</v>
    <v>Pathward Financial, Inc.</v>
    <v>98.09</v>
    <v>12.1455</v>
    <v>96.95</v>
    <v>99.45</v>
    <v>21763680</v>
    <v>CASH</v>
    <v>Pathward Financial, Inc. (XNAS:CASH)</v>
    <v>117352</v>
    <v>235305</v>
    <v>1993</v>
  </rv>
  <rv s="2">
    <v>1657</v>
  </rv>
  <rv s="0">
    <v>https://www.bing.com/financeapi/forcetrigger?t=a1p8kr&amp;q=XNAS%3aCATY&amp;form=skydnc</v>
    <v>Learn more on Bing</v>
  </rv>
  <rv s="1">
    <v>en-US</v>
    <v>a1p8kr</v>
    <v>268435456</v>
    <v>1</v>
    <v>Powered by Refinitiv</v>
    <v>0</v>
    <v>CATHAY GENERAL BANCORP (XNAS:CATY)</v>
    <v>2</v>
    <v>3</v>
    <v>Finance</v>
    <v>4</v>
    <v>55.09</v>
    <v>37.950000000000003</v>
    <v>0.82909999999999995</v>
    <v>1.39</v>
    <v>2.6255999999999998E-2</v>
    <v>USD</v>
    <v>Cathay General Bancorp is the holding company of Cathay Bank (the Bank). The Bank offers a range of financial services and operates over 60 branches across the United States in California, New York, Washington, Texas, Illinois, Massachusetts, Maryland, Nevada, and New Jersey. It also has a branch outlet in Hong Kong, and representative offices in Beijing, Shanghai, and Taipei. The Bank provides financial services to diverse commercial and professional businesses in its market areas. It offers products and services to businesses, such as checking and deposit, lines of credits, commercial and commercial real estate loans, merchant services and payment processing, treasury management services, international banking and financing services, and other customary banking services. Through its Cathay Wealth Management business unit, the Bank offers clients a range of investment products and services, such as stocks, bonds, mutual funds, insurance, annuities, and advisory services.</v>
    <v>1268</v>
    <v>Nasdaq Stock Market</v>
    <v>XNAS</v>
    <v>XNAS</v>
    <v>777 N BROADWAY, LOS ANGELES, CA, 90012 US</v>
    <v>55.09</v>
    <v>Banking Services</v>
    <v>Stock</v>
    <v>46129.796158818754</v>
    <v>1659</v>
    <v>53.63</v>
    <v>3637809667</v>
    <v>CATHAY GENERAL BANCORP</v>
    <v>CATHAY GENERAL BANCORP</v>
    <v>53.63</v>
    <v>11.9559</v>
    <v>52.94</v>
    <v>54.33</v>
    <v>66957660</v>
    <v>CATY</v>
    <v>CATHAY GENERAL BANCORP (XNAS:CATY)</v>
    <v>164253</v>
    <v>574415</v>
    <v>1990</v>
  </rv>
  <rv s="2">
    <v>1660</v>
  </rv>
  <rv s="0">
    <v>https://www.bing.com/financeapi/forcetrigger?t=a1p92w&amp;q=XNAS%3aCBAN&amp;form=skydnc</v>
    <v>Learn more on Bing</v>
  </rv>
  <rv s="1">
    <v>en-US</v>
    <v>a1p92w</v>
    <v>268435456</v>
    <v>1</v>
    <v>Powered by Refinitiv</v>
    <v>0</v>
    <v>COLONY BANKCORP, INC. (XNYS:CBAN)</v>
    <v>2</v>
    <v>3</v>
    <v>Finance</v>
    <v>4</v>
    <v>21.61</v>
    <v>14.54</v>
    <v>0.60419999999999996</v>
    <v>0.51</v>
    <v>2.4531000000000001E-2</v>
    <v>USD</v>
    <v>Colony Bankcorp, Inc. is the bank holding company for Colony Bank (the Bank). The Bank operates locations throughout Georgia as well as in Birmingham, Alabama; Tallahassee, Florida; and the Florida Panhandle. It offers a range of banking solutions for personal and business customers. Its segments include Bank, Mortgage Banking, and Small Business Specialty Lending Division. The Bank segment offers full-service financial services, including retail and commercial banking services and deposit accounts. The Mortgage Banking segment is involved in the origination and sales of residential mortgage loans held for sale. The Small Business Specialty Lending Division segment is engaged in the origination, sales and servicing of Small Business Administration loans and other government-guaranteed loans. It offers specialized solutions that include mortgage lending, government guaranteed lending, consumer insurance, wealth management, credit cards and merchant services.</v>
    <v>526</v>
    <v>New York Stock Exchange</v>
    <v>XNYS</v>
    <v>XNYS</v>
    <v>115 South Grant Street, FITZGERALD, GA, 31750 US</v>
    <v>21.61</v>
    <v>Banking Services</v>
    <v>Stock</v>
    <v>46129.796545775003</v>
    <v>1662</v>
    <v>21.05</v>
    <v>450842616</v>
    <v>COLONY BANKCORP, INC.</v>
    <v>COLONY BANKCORP, INC.</v>
    <v>21.22</v>
    <v>13.4114</v>
    <v>20.79</v>
    <v>21.3</v>
    <v>21166320</v>
    <v>CBAN</v>
    <v>COLONY BANKCORP, INC. (XNYS:CBAN)</v>
    <v>418502</v>
    <v>275932</v>
    <v>1982</v>
  </rv>
  <rv s="2">
    <v>1663</v>
  </rv>
  <rv s="0">
    <v>https://www.bing.com/financeapi/forcetrigger?t=a1p9k2&amp;q=XNAS%3aCBFV&amp;form=skydnc</v>
    <v>Learn more on Bing</v>
  </rv>
  <rv s="1">
    <v>en-US</v>
    <v>a1p9k2</v>
    <v>268435456</v>
    <v>1</v>
    <v>Powered by Refinitiv</v>
    <v>0</v>
    <v>CB FINANCIAL SERVICES, INC. (XNAS:CBFV)</v>
    <v>2</v>
    <v>3</v>
    <v>Finance</v>
    <v>4</v>
    <v>37.75</v>
    <v>27.11</v>
    <v>0.2903</v>
    <v>0.34</v>
    <v>9.5340000000000008E-3</v>
    <v>USD</v>
    <v>CB Financial Services, Inc. is the bank holding company. The Company conducts its operations primarily through its wholly owned subsidiary, Community Bank (the Bank). The Bank offers range of residential and commercial real estate loans, commercial and industrial loans, and consumer loans and deposit products for individuals and businesses in its market area. The Company's principal lending activity has been the origination in its local market area of residential one- to-four-family , commercial real estate, construction, and others. Its residential real estate loans are comprised of loans secured by one- to-four-family residential properties. It provides loans to individuals to finance the construction of residential dwellings, construction of commercial properties, including hotels, and apartment buildings. Its investment portfolio includes United States Government Agency Securities, Obligations of States and Political Subdivisions, Mortgage-Backed Securities, and Corporate Debt.</v>
    <v>169</v>
    <v>Nasdaq Stock Market</v>
    <v>XNAS</v>
    <v>XNAS</v>
    <v>100 NORTH MARKET STREET, CARMICHAELS, PA, 15320 US</v>
    <v>36.159999999999997</v>
    <v>Banking Services</v>
    <v>Stock</v>
    <v>46129.794667615628</v>
    <v>1665</v>
    <v>35.5411</v>
    <v>182598480</v>
    <v>CB FINANCIAL SERVICES, INC.</v>
    <v>CB FINANCIAL SERVICES, INC.</v>
    <v>36.159999999999997</v>
    <v>42.811300000000003</v>
    <v>35.659999999999997</v>
    <v>36</v>
    <v>5072180</v>
    <v>CBFV</v>
    <v>CB FINANCIAL SERVICES, INC. (XNAS:CBFV)</v>
    <v>3876</v>
    <v>4880</v>
    <v>2005</v>
  </rv>
  <rv s="2">
    <v>1666</v>
  </rv>
  <rv s="0">
    <v>https://www.bing.com/financeapi/forcetrigger?t=bjrcoc&amp;q=XNAS%3aCBNK&amp;form=skydnc</v>
    <v>Learn more on Bing</v>
  </rv>
  <rv s="1">
    <v>en-US</v>
    <v>bjrcoc</v>
    <v>268435456</v>
    <v>1</v>
    <v>Powered by Refinitiv</v>
    <v>0</v>
    <v>CAPITAL BANCORP, INC. (XNAS:CBNK)</v>
    <v>2</v>
    <v>3</v>
    <v>Finance</v>
    <v>4</v>
    <v>36.4</v>
    <v>26.400099999999998</v>
    <v>0.56259999999999999</v>
    <v>0.9</v>
    <v>2.8355000000000002E-2</v>
    <v>USD</v>
    <v>Capital Bancorp, Inc. is a bank holding company, operating primarily through its wholly owned subsidiary, Capital Bank, N.A. (Capital Bank), a commercial-focused community bank. It operates four divisions: Commercial Banking, Capital Bank Home Loans (CBHL), OpenSky, and Windsor Advantage. The Commercial Banking division operates primarily in the Washington, D.C. and Baltimore metropolitan areas and focuses on providing personalized service to commercial clients. Capital Bank Home Loans and OpenSky both leverage Capital Bank’s national banking charter to operate national consumer business lines. Capital Bank Home Loans acts as its residential mortgage origination platform and OpenSky provides nationwide, digitally originated and served, secured, partially secured, and unsecured credit cards to under-banked populations. The Windsor Advantage division is engaged in servicing, processing and packaging of SBA and USDA loans for its financial institution clients.</v>
    <v>434</v>
    <v>Nasdaq Stock Market</v>
    <v>XNAS</v>
    <v>XNAS</v>
    <v>2275 Research Blvd Suite 600, MD, 20850 US</v>
    <v>33.14</v>
    <v>Banking Services</v>
    <v>Stock</v>
    <v>46129.795707870311</v>
    <v>1668</v>
    <v>31.97</v>
    <v>532334572</v>
    <v>CAPITAL BANCORP, INC.</v>
    <v>CAPITAL BANCORP, INC.</v>
    <v>32.19</v>
    <v>9.5687999999999995</v>
    <v>31.74</v>
    <v>32.64</v>
    <v>16309270</v>
    <v>CBNK</v>
    <v>CAPITAL BANCORP, INC. (XNAS:CBNK)</v>
    <v>42193</v>
    <v>85191</v>
    <v>1998</v>
  </rv>
  <rv s="2">
    <v>1669</v>
  </rv>
  <rv s="0">
    <v>https://www.bing.com/financeapi/forcetrigger?t=a1pba2&amp;q=XNAS%3aCBSH&amp;form=skydnc</v>
    <v>Learn more on Bing</v>
  </rv>
  <rv s="1">
    <v>en-US</v>
    <v>a1pba2</v>
    <v>268435456</v>
    <v>1</v>
    <v>Powered by Refinitiv</v>
    <v>0</v>
    <v>COMMERCE BANCSHARES, INC. (XNAS:CBSH)</v>
    <v>2</v>
    <v>3</v>
    <v>Finance</v>
    <v>4</v>
    <v>63.185699999999997</v>
    <v>46.985900000000001</v>
    <v>0.58899999999999997</v>
    <v>0.32500000000000001</v>
    <v>6.4419999999999998E-3</v>
    <v>USD</v>
    <v>Commerce Bancshares, Inc. is a regional bank holding company offering banking, payment solutions, wealth management and securities brokerage through its subsidiaries. The Company’s subsidiary, Commerce Bank (the Bank), operates full-service banking facilities across the Midwest, including the St. Louis and Kansas City metropolitan areas, Springfield, Central Missouri, Central Illinois, Wichita, Tulsa, Oklahoma City, and Denver. It also maintains commercial offices in Dallas, Houston, Cincinnati, Nashville, Des Moines, Indianapolis, and Grand Rapids and wealth offices in Dallas, Houston, Naples, Arizona and South Carolina. Its segments include Commercial, Consumer, and Wealth. The Commercial segment provides corporate lending, leasing, and international services, along with business and governmental deposit products and commercial cash management services. The Consumer segment consists of various consumer loan and deposit products offered through its retail branch networks.</v>
    <v>4577</v>
    <v>Nasdaq Stock Market</v>
    <v>XNAS</v>
    <v>XNAS</v>
    <v>1000 Walnut, KANSAS CITY, MO, 64106 US</v>
    <v>51.704999999999998</v>
    <v>Banking Services</v>
    <v>Stock</v>
    <v>46129.796760728903</v>
    <v>1671</v>
    <v>50.28</v>
    <v>7457796457</v>
    <v>COMMERCE BANCSHARES, INC.</v>
    <v>COMMERCE BANCSHARES, INC.</v>
    <v>50.89</v>
    <v>12.5771</v>
    <v>50.45</v>
    <v>50.774999999999999</v>
    <v>146879300</v>
    <v>CBSH</v>
    <v>COMMERCE BANCSHARES, INC. (XNAS:CBSH)</v>
    <v>1547557</v>
    <v>1192682</v>
    <v>1966</v>
  </rv>
  <rv s="2">
    <v>1672</v>
  </rv>
  <rv s="0">
    <v>https://www.bing.com/financeapi/forcetrigger?t=a1pbim&amp;q=XNYS%3aCBU&amp;form=skydnc</v>
    <v>Learn more on Bing</v>
  </rv>
  <rv s="1">
    <v>en-US</v>
    <v>a1pbim</v>
    <v>268435456</v>
    <v>1</v>
    <v>Powered by Refinitiv</v>
    <v>0</v>
    <v>COMMUNITY FINANCIAL SYSTEM, INC. (XNYS:CBU)</v>
    <v>2</v>
    <v>3</v>
    <v>Finance</v>
    <v>4</v>
    <v>67.5</v>
    <v>51.12</v>
    <v>0.79110000000000003</v>
    <v>1.5055000000000001</v>
    <v>2.4416000000000004E-2</v>
    <v>USD</v>
    <v>Community Financial System, Inc. is a diversified financial services company that is focused on four main business lines, such as banking, employee benefit services, insurance services and wealth management services. The Company’s banking subsidiary, Community Bank, N.A. (CBNA), operates approximately 200 customer facilities across Upstate New York, Northeastern Pennsylvania, Vermont, and Western Massachusetts. CBNA provides a wide array of lending and depository-related products and services. The Company’s Benefit Plans Administrative Services, Inc. subsidiary is a provider of employee benefits administration, trust services, collective investment fund administration, and actuarial consulting services to customers on a national scale. The Company’s OneGroup NY, Inc. subsidiary is a United States insurance agency. The Company also offers comprehensive financial planning, trust administration and wealth management services through its Wealth Management operating unit.</v>
    <v>2853</v>
    <v>New York Stock Exchange</v>
    <v>XNYS</v>
    <v>XNYS</v>
    <v>5790 WIDEWATERS PKWY, DEWITT, NY, 13214 US</v>
    <v>64.099999999999994</v>
    <v>Banking Services</v>
    <v>Stock</v>
    <v>46129.796270092185</v>
    <v>1674</v>
    <v>61.96</v>
    <v>3318571984</v>
    <v>COMMUNITY FINANCIAL SYSTEM, INC.</v>
    <v>COMMUNITY FINANCIAL SYSTEM, INC.</v>
    <v>61.96</v>
    <v>15.9231</v>
    <v>61.66</v>
    <v>63.165500000000002</v>
    <v>52537730</v>
    <v>CBU</v>
    <v>COMMUNITY FINANCIAL SYSTEM, INC. (XNYS:CBU)</v>
    <v>103988</v>
    <v>267229</v>
    <v>1983</v>
  </rv>
  <rv s="2">
    <v>1675</v>
  </rv>
  <rv s="0">
    <v>https://www.bing.com/financeapi/forcetrigger?t=bn9ea2&amp;q=XNAS%3aCCB&amp;form=skydnc</v>
    <v>Learn more on Bing</v>
  </rv>
  <rv s="1">
    <v>en-US</v>
    <v>bn9ea2</v>
    <v>268435456</v>
    <v>1</v>
    <v>Powered by Refinitiv</v>
    <v>0</v>
    <v>COASTAL FINANCIAL CORPORATION (XNAS:CCB)</v>
    <v>2</v>
    <v>3</v>
    <v>Finance</v>
    <v>4</v>
    <v>120.05</v>
    <v>70.72</v>
    <v>0.84650000000000003</v>
    <v>0.21</v>
    <v>2.5300000000000001E-3</v>
    <v>USD</v>
    <v>Coastal Financial Corporation is a bank holding company, whose wholly owned subsidiaries are Coastal Community Bank (Bank) and Arlington Olympic LLC (LLC). The Company operates through three segments: the community bank, CCBX and treasury &amp; administration. The community bank segment includes all community banking activities, with a primary focus on providing a wide range of banking products and services to consumers and small to medium-sized businesses in the broader Puget Sound region in the state of Washington and through the Internet and its mobile banking application. The CCBX segment provides banking as a service (BaaS) that allows its broker-dealer and digital financial service partners to offer their customers banking services. The treasury &amp; administration segment includes investments, debt and other reporting items that are not specific to the community bank or CCBX segments. It operates about 14 full-service banking locations, 12 of which are located in Snohomish County.</v>
    <v>483</v>
    <v>Nasdaq Stock Market</v>
    <v>XNAS</v>
    <v>XNAS</v>
    <v>5415 Evergreen Way, EVERETT, WA, 98203 US</v>
    <v>85.88</v>
    <v>Banking Services</v>
    <v>Stock</v>
    <v>46129.796627060154</v>
    <v>1677</v>
    <v>83.135000000000005</v>
    <v>1267581199</v>
    <v>COASTAL FINANCIAL CORPORATION</v>
    <v>COASTAL FINANCIAL CORPORATION</v>
    <v>84.88</v>
    <v>27.360900000000001</v>
    <v>83</v>
    <v>83.21</v>
    <v>15233520</v>
    <v>CCB</v>
    <v>COASTAL FINANCIAL CORPORATION (XNAS:CCB)</v>
    <v>169259</v>
    <v>133858</v>
    <v>2003</v>
  </rv>
  <rv s="2">
    <v>1678</v>
  </rv>
  <rv s="0">
    <v>https://www.bing.com/financeapi/forcetrigger?t=a1pbu2&amp;q=XNAS%3aCCBG&amp;form=skydnc</v>
    <v>Learn more on Bing</v>
  </rv>
  <rv s="1">
    <v>en-US</v>
    <v>a1pbu2</v>
    <v>268435456</v>
    <v>1</v>
    <v>Powered by Refinitiv</v>
    <v>0</v>
    <v>CAPITAL CITY BANK GROUP, INC. (XNAS:CCBG)</v>
    <v>2</v>
    <v>3</v>
    <v>Finance</v>
    <v>4</v>
    <v>47.69</v>
    <v>33.94</v>
    <v>0.3448</v>
    <v>0.96</v>
    <v>2.0841999999999999E-2</v>
    <v>USD</v>
    <v>Capital City Bank Group, Inc. is a financial holding company. The Company provides a full range of banking and banking-related services to individual and corporate clients through its wholly-owned subsidiary, Capital City Bank (the Bank). It provides a full range of banking services, including traditional deposit and credit services, mortgage banking, asset management, trust, merchant services, bankcards, securities brokerage services and financial advisory services, including the sale of life insurance, risk management, and asset protection services. The Company provides two principal services, including Banking Services and Wealth Management Services. It offers its customers access to retail investment products through LPL Financial, which includes a full line of retail securities products. The Bank has approximately 62 banking offices and 104 automated teller machines, ATMs/ interactive teller machines (ITMs) in Florida, Georgia, and Alabama.</v>
    <v>902</v>
    <v>Nasdaq Stock Market</v>
    <v>XNAS</v>
    <v>XNAS</v>
    <v>217 N Monroe St, FL, 32301 US</v>
    <v>47.69</v>
    <v>Banking Services</v>
    <v>Stock</v>
    <v>46129.796651075783</v>
    <v>1680</v>
    <v>46.49</v>
    <v>806499265</v>
    <v>CAPITAL CITY BANK GROUP, INC.</v>
    <v>CAPITAL CITY BANK GROUP, INC.</v>
    <v>46.61</v>
    <v>13.0633</v>
    <v>46.06</v>
    <v>47.02</v>
    <v>17152260</v>
    <v>CCBG</v>
    <v>CAPITAL CITY BANK GROUP, INC. (XNAS:CCBG)</v>
    <v>65118</v>
    <v>125071</v>
    <v>1982</v>
  </rv>
  <rv s="2">
    <v>1681</v>
  </rv>
  <rv s="0">
    <v>https://www.bing.com/financeapi/forcetrigger?t=a1pd5r&amp;q=XNAS%3aCCNE&amp;form=skydnc</v>
    <v>Learn more on Bing</v>
  </rv>
  <rv s="1">
    <v>en-US</v>
    <v>a1pd5r</v>
    <v>268435456</v>
    <v>1</v>
    <v>Powered by Refinitiv</v>
    <v>0</v>
    <v>CNB FINANCIAL CORPORATION (XNAS:CCNE)</v>
    <v>2</v>
    <v>3</v>
    <v>Finance</v>
    <v>4</v>
    <v>31.8</v>
    <v>20.901299999999999</v>
    <v>0.6613</v>
    <v>0.85</v>
    <v>2.7896000000000001E-2</v>
    <v>USD</v>
    <v>CNB Financial Corporation is a financial holding company. The Company conducts business primarily through its principal subsidiary, CNB Bank (the Bank). The Bank is a full-service bank engaging in a full range of banking activities and services, including trust and wealth management services, for individual, business, governmental, and institutional customers. The Bank’s operations include a private banking division, and 78 branches comprised of one loan production office, one drive-up office, one mobile office, and 75 full-service offices in Pennsylvania, Ohio, New York, and Virginia. Its divisions include ERIEBANK, based in Erie, Pennsylvania; FCBank, based in Worthington; BankOnBuffalo, based in Buffalo, New York; Ridge View Bank, based in Roanoke, Virginia; ESSA Bank, based in Stroudsburg, Pennsylvania, and Impressia Bank, a division focused on banking opportunities for women, which operates in CNB Bank's primary market areas.</v>
    <v>917</v>
    <v>Nasdaq Stock Market</v>
    <v>XNAS</v>
    <v>XNAS</v>
    <v>1 South Second Street, P.O. Box 42, CLEARFIELD, PA, 16830 US</v>
    <v>31.8</v>
    <v>Banking Services</v>
    <v>Stock</v>
    <v>46129.796705358596</v>
    <v>1683</v>
    <v>30.61</v>
    <v>928175090</v>
    <v>CNB FINANCIAL CORPORATION</v>
    <v>CNB FINANCIAL CORPORATION</v>
    <v>30.87</v>
    <v>12.5783</v>
    <v>30.47</v>
    <v>31.32</v>
    <v>29635220</v>
    <v>CCNE</v>
    <v>CNB FINANCIAL CORPORATION (XNAS:CCNE)</v>
    <v>74069</v>
    <v>186008</v>
    <v>1983</v>
  </rv>
  <rv s="2">
    <v>1684</v>
  </rv>
  <rv s="0">
    <v>https://www.bing.com/financeapi/forcetrigger?t=a1pim7&amp;q=XNAS%3aCFBK&amp;form=skydnc</v>
    <v>Learn more on Bing</v>
  </rv>
  <rv s="1">
    <v>en-US</v>
    <v>a1pim7</v>
    <v>268435456</v>
    <v>1</v>
    <v>Powered by Refinitiv</v>
    <v>0</v>
    <v>CF BANKSHARES INC. (XNAS:CFBK)</v>
    <v>2</v>
    <v>3</v>
    <v>Finance</v>
    <v>4</v>
    <v>34.335000000000001</v>
    <v>20.34</v>
    <v>0.42249999999999999</v>
    <v>1.51</v>
    <v>5.2816000000000002E-2</v>
    <v>USD</v>
    <v>CF Bankshares Inc. is a holding company of CFBank, National Association (CFBank). CFBank is a commercial bank, operating primarily in five major metro markets: Columbus, Cleveland, Cincinnati, and Akron, Ohio, and Indianapolis, Indiana. It provides commercial, retail, and mortgage lending services to businesses and entrepreneurs. CFBank provides commercial loans and equipment leases, commercial and residential real estate loans and treasury management depository services, residential mortgage lending, and full-service commercial and retail banking services and products. Its loan and lease portfolio primarily consists of commercial, commercial real estate and multi-family mortgage loans, mortgage loans secured by single-family residences and, to a lesser degree, consumer loans. CFBank also finances a variety of commercial and residential construction projects. CFBank also offers the convenience of online banking, mobile banking and remote deposit capabilities.</v>
    <v>98</v>
    <v>Nasdaq Stock Market</v>
    <v>XNAS</v>
    <v>XNAS</v>
    <v>4960 East Dublin Granville Rd. Suite 400 ,, COLUMBUS, OH, 43081 US</v>
    <v>30.5</v>
    <v>Banking Services</v>
    <v>Stock</v>
    <v>46129.795898981247</v>
    <v>1686</v>
    <v>29</v>
    <v>195972070</v>
    <v>CF BANKSHARES INC.</v>
    <v>CF BANKSHARES INC.</v>
    <v>29.06</v>
    <v>11.2234</v>
    <v>28.59</v>
    <v>30.1</v>
    <v>6510700</v>
    <v>CFBK</v>
    <v>CF BANKSHARES INC. (XNAS:CFBK)</v>
    <v>123910</v>
    <v>34863</v>
    <v>1998</v>
  </rv>
  <rv s="2">
    <v>1687</v>
  </rv>
  <rv s="0">
    <v>https://www.bing.com/financeapi/forcetrigger?t=a1pixm&amp;q=XNAS%3aCFFI&amp;form=skydnc</v>
    <v>Learn more on Bing</v>
  </rv>
  <rv s="1">
    <v>en-US</v>
    <v>a1pixm</v>
    <v>268435456</v>
    <v>1</v>
    <v>Powered by Refinitiv</v>
    <v>0</v>
    <v>C&amp;F Financial Corporation (XNAS:CFFI)</v>
    <v>2</v>
    <v>3</v>
    <v>Finance</v>
    <v>4</v>
    <v>80.989999999999995</v>
    <v>57.09</v>
    <v>0.39419999999999999</v>
    <v>-0.24</v>
    <v>-3.0930000000000003E-3</v>
    <v>USD</v>
    <v>C&amp;F Financial Corporation is a bank holding company. The Company owns all the stock of Citizens and Farmers Bank (C&amp;F Bank), which is an independent commercial bank. Its segments include community banking, mortgage banking and consumer finance. The community banking segment provides services through C&amp;F Bank. C&amp;F Bank provides community banking services to individuals and businesses, including various types of checking and savings deposit accounts, and business, real estate, development, mortgage, home equity and installment loans. C&amp;F Bank operates 31 banking offices and four commercial loan offices. It conducts mortgage banking activities through C&amp;F Mortgage Corporation, which offers a range of residential mortgage loans, which are originated for sale to investors in the secondary mortgage market. It conducts consumer finance activities through C&amp;F Finance Company (C&amp;F Finance). C&amp;F Finance is a regional finance company purchasing automobile, marine and recreational vehicle loans.</v>
    <v>575</v>
    <v>Nasdaq Stock Market</v>
    <v>XNAS</v>
    <v>XNAS</v>
    <v>PO Box 391, WEST POINT, VA, 23181-0391 US</v>
    <v>78.739999999999995</v>
    <v>Banking Services</v>
    <v>Stock</v>
    <v>46129.79614232578</v>
    <v>1689</v>
    <v>77.349999999999994</v>
    <v>251836129</v>
    <v>C&amp;F Financial Corporation</v>
    <v>C&amp;F Financial Corporation</v>
    <v>78.739999999999995</v>
    <v>9.3614999999999995</v>
    <v>77.59</v>
    <v>77.349999999999994</v>
    <v>3255800</v>
    <v>CFFI</v>
    <v>C&amp;F Financial Corporation (XNAS:CFFI)</v>
    <v>3600</v>
    <v>5522</v>
    <v>1993</v>
  </rv>
  <rv s="2">
    <v>1690</v>
  </rv>
  <rv s="0">
    <v>https://www.bing.com/financeapi/forcetrigger?t=a1pj1h&amp;q=XNAS%3aCFFN&amp;form=skydnc</v>
    <v>Learn more on Bing</v>
  </rv>
  <rv s="1">
    <v>en-US</v>
    <v>a1pj1h</v>
    <v>268435456</v>
    <v>1</v>
    <v>Powered by Refinitiv</v>
    <v>0</v>
    <v>CAPITOL FEDERAL FINANCIAL, INC. (XNAS:CFFN)</v>
    <v>2</v>
    <v>3</v>
    <v>Finance</v>
    <v>4</v>
    <v>7.85</v>
    <v>5.0711000000000004</v>
    <v>0.67559999999999998</v>
    <v>0.19</v>
    <v>2.5166000000000001E-2</v>
    <v>USD</v>
    <v>Capitol Federal Financial, Inc. is a unitary savings and loan holding company. The Company provides a full range of retail banking services through its subsidiary, Capitol Federal Savings Bank (the Bank), a federal savings bank, which has 44 traditional and four in-store banking offices serving primarily the metropolitan areas of Topeka, Wichita, Lawrence, Manhattan, Emporia and Salina, Kansas and portions of the Kansas City metropolitan area. The Bank attracts deposits primarily from the general public and from businesses and invests those funds primarily in permanent loans secured by first mortgages on owner-occupied, one-to four-family residences and in commercial loans. It offers an array of retail and business deposit products and services. These products include checking, savings, money market, certificates of deposit, and retirement accounts. The Bank’s deposit services are provided through its network of traditional branches and retail in-store locations, its call center.</v>
    <v>655</v>
    <v>Nasdaq Stock Market</v>
    <v>XNAS</v>
    <v>XNAS</v>
    <v>700 S Kansas Ave, TOPEKA, KS, 66603 US</v>
    <v>7.85</v>
    <v>Banking Services</v>
    <v>Stock</v>
    <v>46129.795935185153</v>
    <v>1692</v>
    <v>7.625</v>
    <v>1004994108</v>
    <v>CAPITOL FEDERAL FINANCIAL, INC.</v>
    <v>CAPITOL FEDERAL FINANCIAL, INC.</v>
    <v>7.66</v>
    <v>13.787000000000001</v>
    <v>7.55</v>
    <v>7.74</v>
    <v>129844200</v>
    <v>CFFN</v>
    <v>CAPITOL FEDERAL FINANCIAL, INC. (XNAS:CFFN)</v>
    <v>646076</v>
    <v>927519</v>
    <v>2010</v>
  </rv>
  <rv s="2">
    <v>1693</v>
  </rv>
  <rv s="0">
    <v>https://www.bing.com/financeapi/forcetrigger?t=a1pj4c&amp;q=XNYS%3aCFG&amp;form=skydnc</v>
    <v>Learn more on Bing</v>
  </rv>
  <rv s="1">
    <v>en-US</v>
    <v>a1pj4c</v>
    <v>268435456</v>
    <v>1</v>
    <v>Powered by Refinitiv</v>
    <v>0</v>
    <v>CITIZENS FINANCIAL GROUP, INC. (XNYS:CFG)</v>
    <v>2</v>
    <v>3</v>
    <v>Finance</v>
    <v>4</v>
    <v>68.790000000000006</v>
    <v>33.950000000000003</v>
    <v>1.0549999999999999</v>
    <v>-0.09</v>
    <v>-1.3969999999999998E-3</v>
    <v>USD</v>
    <v>Citizens Financial Group, Inc. offers a range of retail and commercial banking products and services to individuals, small businesses, middle-market companies, large corporations and institutions. The Company operates through two segments: Consumer Banking and Commercial Banking. Consumer Banking segment serves consumer customers and small businesses, with products and services that include deposits, mortgage and home equity lending, credit cards, small business loans, wealth management and investment services largely across its 14-state traditional banking footprint. Consumer Banking segment operates approximately 1,000 branches, including 143 in-store locations, and approximately 3,100 ATMs. Commercial Banking segment primarily serves companies and institutions with financial products and solutions, including lending and leasing, deposit and treasury management services, foreign exchange, interest rate and commodity risk management solutions, as well as syndicated loans, and others.</v>
    <v>17380</v>
    <v>New York Stock Exchange</v>
    <v>XNYS</v>
    <v>XNYS</v>
    <v>1 CITIZENS PLAZA, PROVIDENCE, RI, 02903 US</v>
    <v>66.06</v>
    <v>Banking Services</v>
    <v>Stock</v>
    <v>46129.796551503903</v>
    <v>1695</v>
    <v>64.234999999999999</v>
    <v>27335607647</v>
    <v>CITIZENS FINANCIAL GROUP, INC.</v>
    <v>CITIZENS FINANCIAL GROUP, INC.</v>
    <v>65.349999999999994</v>
    <v>16.6309</v>
    <v>64.41</v>
    <v>64.319999999999993</v>
    <v>424993900</v>
    <v>CFG</v>
    <v>CITIZENS FINANCIAL GROUP, INC. (XNYS:CFG)</v>
    <v>6292087</v>
    <v>4594386</v>
    <v>1984</v>
  </rv>
  <rv s="2">
    <v>1696</v>
  </rv>
  <rv s="0">
    <v>https://www.bing.com/financeapi/forcetrigger?t=a1pjfr&amp;q=XNYS%3aCFR&amp;form=skydnc</v>
    <v>Learn more on Bing</v>
  </rv>
  <rv s="1">
    <v>en-US</v>
    <v>a1pjfr</v>
    <v>268435456</v>
    <v>1</v>
    <v>Powered by Refinitiv</v>
    <v>0</v>
    <v>CULLEN/FROST BANKERS, INC. (XNYS:CFR)</v>
    <v>2</v>
    <v>3</v>
    <v>Finance</v>
    <v>4</v>
    <v>148.97</v>
    <v>109.4259</v>
    <v>0.57030000000000003</v>
    <v>1.5249999999999999</v>
    <v>1.0775E-2</v>
    <v>USD</v>
    <v>Cullen/Frost Bankers, Inc. is a financial holding company and a bank holding company. The Company provides an array of products and services throughout numerous Texas markets. The Company's segments include Banking and Frost Wealth Advisors. The Banking segment includes both commercial and consumer banking services and Frost Insurance Agency. Commercial banking services are provided to corporations and other business clients and include a wide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segment includes fee-based services within private trust, retirement services, and financial management services, including personal wealth management and securities brokerage services.</v>
    <v>6008</v>
    <v>New York Stock Exchange</v>
    <v>XNYS</v>
    <v>XNYS</v>
    <v>111 W Houston St, SAN ANTONIO, TX, 78205 US</v>
    <v>144.84</v>
    <v>Banking Services</v>
    <v>Stock</v>
    <v>46129.79651405078</v>
    <v>1698</v>
    <v>141.86500000000001</v>
    <v>9007392269</v>
    <v>CULLEN/FROST BANKERS, INC.</v>
    <v>CULLEN/FROST BANKERS, INC.</v>
    <v>142.41999999999999</v>
    <v>14.428000000000001</v>
    <v>141.53</v>
    <v>143.05500000000001</v>
    <v>62964540</v>
    <v>CFR</v>
    <v>CULLEN/FROST BANKERS, INC. (XNYS:CFR)</v>
    <v>324830</v>
    <v>493041</v>
    <v>1966</v>
  </rv>
  <rv s="2">
    <v>1699</v>
  </rv>
  <rv s="0">
    <v>https://www.bing.com/financeapi/forcetrigger?t=a1pl2w&amp;q=XNAS%3aCHCO&amp;form=skydnc</v>
    <v>Learn more on Bing</v>
  </rv>
  <rv s="1">
    <v>en-US</v>
    <v>a1pl2w</v>
    <v>268435456</v>
    <v>1</v>
    <v>Powered by Refinitiv</v>
    <v>0</v>
    <v>CITY HOLDING COMPANY (XNAS:CHCO)</v>
    <v>2</v>
    <v>3</v>
    <v>Finance</v>
    <v>4</v>
    <v>133.59</v>
    <v>111.3</v>
    <v>0.5181</v>
    <v>1.8</v>
    <v>1.4322999999999999E-2</v>
    <v>USD</v>
    <v>City Holding Company is a financial holding company. The Company conducts its principal activities through its wholly owned subsidiary, City National Bank of West Virginia (City National). City National provides banking, wealth and investment management and other financial solutions through its network of 96 bank branches and 934 full-time equivalent associates located in West Virginia, Kentucky, Virginia and southeastern Ohio. City National offers a full range of commercial banking services to corporations and other business customers. Loans are provided for a variety of business purposes, including financing for commercial and industrial projects, income-producing commercial real estate, owner-occupied real estate and construction and land development. City National provides banking services to consumers, including checking, savings and money market accounts as well as certificates of deposit and individual retirement accounts. City National also provides mortgage banking services.</v>
    <v>934</v>
    <v>Nasdaq Stock Market</v>
    <v>XNAS</v>
    <v>XNAS</v>
    <v>25 Gatewater Road, P O Box 7520, CHARLESTON, WV, 25313 US</v>
    <v>129.15</v>
    <v>Banking Services</v>
    <v>Stock</v>
    <v>46129.796692510936</v>
    <v>1701</v>
    <v>125.81</v>
    <v>1831333446</v>
    <v>CITY HOLDING COMPANY</v>
    <v>CITY HOLDING COMPANY</v>
    <v>126.84</v>
    <v>14.273899999999999</v>
    <v>125.67</v>
    <v>127.47</v>
    <v>14366780</v>
    <v>CHCO</v>
    <v>CITY HOLDING COMPANY (XNAS:CHCO)</v>
    <v>64447</v>
    <v>151199</v>
    <v>1981</v>
  </rv>
  <rv s="2">
    <v>1702</v>
  </rv>
  <rv s="0">
    <v>https://www.bing.com/financeapi/forcetrigger?t=a1pna2&amp;q=XNAS%3aCHMG&amp;form=skydnc</v>
    <v>Learn more on Bing</v>
  </rv>
  <rv s="1">
    <v>en-US</v>
    <v>a1pna2</v>
    <v>268435456</v>
    <v>1</v>
    <v>Powered by Refinitiv</v>
    <v>0</v>
    <v>CHEMUNG FINANCIAL CORPORATION (XNAS:CHMG)</v>
    <v>2</v>
    <v>3</v>
    <v>Finance</v>
    <v>4</v>
    <v>65.5</v>
    <v>41.52</v>
    <v>0.50490000000000002</v>
    <v>3.335</v>
    <v>5.6238999999999997E-2</v>
    <v>USD</v>
    <v>Chemung Financial Corporation is a financial holding company. The Company through the Chemung Canal Trust Company (Bank) and CFS Group, Inc (CFS), provides a range of financial services, including demand, savings and time deposits, commercial, residential, and consumer loans, interest rate swaps, letters of credit, wealth management services, employee benefit plans, insurance products, mutual funds, and brokerage services. The Company primarily focuses on banking and wealth management services. Its core banking segment attracts deposits from the public and uses such funds to originate consumer, commercial, commercial real estate, and other loans. Wealth management services provided by the Bank include services as executor and trustee under wills and agreements, and guardian, custodian, trustee, and agent for pension, profit-sharing and other employee benefit trusts, as well as various investment, pension, estate planning, and employee benefit administrative services.</v>
    <v>348</v>
    <v>Nasdaq Stock Market</v>
    <v>XNAS</v>
    <v>XNAS</v>
    <v>One Chemung Canal Plz, P O Box 1522, ELMIRA, NY, 14902 US</v>
    <v>63.17</v>
    <v>Banking Services</v>
    <v>Stock</v>
    <v>46129.795362858596</v>
    <v>1704</v>
    <v>61.08</v>
    <v>301804868</v>
    <v>CHEMUNG FINANCIAL CORPORATION</v>
    <v>CHEMUNG FINANCIAL CORPORATION</v>
    <v>61.08</v>
    <v>20.068899999999999</v>
    <v>59.3</v>
    <v>62.634999999999998</v>
    <v>4818470</v>
    <v>CHMG</v>
    <v>CHEMUNG FINANCIAL CORPORATION (XNAS:CHMG)</v>
    <v>5364</v>
    <v>6316</v>
    <v>1985</v>
  </rv>
  <rv s="2">
    <v>1705</v>
  </rv>
  <rv s="0">
    <v>https://www.bing.com/financeapi/forcetrigger?t=a1prim&amp;q=XNAS%3aCIVB&amp;form=skydnc</v>
    <v>Learn more on Bing</v>
  </rv>
  <rv s="1">
    <v>en-US</v>
    <v>a1prim</v>
    <v>268435456</v>
    <v>1</v>
    <v>Powered by Refinitiv</v>
    <v>0</v>
    <v>CIVISTA BANCSHARES, INC. (XNAS:CIVB)</v>
    <v>2</v>
    <v>3</v>
    <v>Finance</v>
    <v>4</v>
    <v>25.59</v>
    <v>18.945</v>
    <v>0.6331</v>
    <v>0.91</v>
    <v>3.8575999999999999E-2</v>
    <v>USD</v>
    <v>Civista Bancshares, Inc. is a financial holding company. The Company, through its subsidiary, Civista Bank, is engaged in providing full-service banking, commercial lending, mortgage and wealth management services. Civista Bank, through its locations in Ohio counties of Erie, Crawford, Champaign, Cuyahoga, Franklin, Huron, Logan, Madison, Montgomery, Ottawa, Richland, Henry, Wood and Summit, in the Indiana counties of Dearborn and Ripley and in the Kentucky county of Kenton, conducts a general banking business that involves collecting customer deposits, making loans, purchasing securities, and offering Trust services. It is also engaged in a general equipment leasing and financing business through its Civista Leasing &amp; Financing (CLF) division. Civista Wealth Management division offers investment advisory services to individuals, families, businesses, and non-profits with personalized investment management, 401(k) advisory services for employers, financial planning, and trust services.</v>
    <v>526</v>
    <v>Nasdaq Stock Market</v>
    <v>XNAS</v>
    <v>XNAS</v>
    <v>100 East Water St, P O Box 5016, SANDUSKY, OH, 44870 US</v>
    <v>24.93</v>
    <v>Banking Services</v>
    <v>Stock</v>
    <v>46129.796066446092</v>
    <v>1707</v>
    <v>23.85</v>
    <v>507531955</v>
    <v>CIVISTA BANCSHARES, INC.</v>
    <v>CIVISTA BANCSHARES, INC.</v>
    <v>23.87</v>
    <v>9.2414000000000005</v>
    <v>23.59</v>
    <v>24.5</v>
    <v>20715590</v>
    <v>CIVB</v>
    <v>CIVISTA BANCSHARES, INC. (XNAS:CIVB)</v>
    <v>100543</v>
    <v>93297</v>
    <v>1987</v>
  </rv>
  <rv s="2">
    <v>1708</v>
  </rv>
  <rv s="0">
    <v>https://www.bing.com/financeapi/forcetrigger?t=azq7kr&amp;q=XNAS%3aCLBK&amp;form=skydnc</v>
    <v>Learn more on Bing</v>
  </rv>
  <rv s="1">
    <v>en-US</v>
    <v>azq7kr</v>
    <v>268435456</v>
    <v>1</v>
    <v>Powered by Refinitiv</v>
    <v>0</v>
    <v>COLUMBIA FINANCIAL, INC. (XNAS:CLBK)</v>
    <v>2</v>
    <v>3</v>
    <v>Finance</v>
    <v>4</v>
    <v>18.87</v>
    <v>12.975</v>
    <v>0.19470000000000001</v>
    <v>0.33</v>
    <v>1.8162000000000001E-2</v>
    <v>USD</v>
    <v>Columbia Financial, Inc. is the holding company of Columbia Bank. Columbia Bank is a federally chartered savings bank in Fair Lawn, New Jersey that operates approximately 68 full-service banking offices and offers traditional financial services to consumers and businesses in its market area. It attracts deposits from the general public and uses those funds to originate a variety of loans, including multifamily and commercial real estate loans, commercial business loans, one-to-four family real estate loans, construction loans, home equity loans and advances, and other consumer loans.</v>
    <v>749</v>
    <v>Nasdaq Stock Market</v>
    <v>XNAS</v>
    <v>XNAS</v>
    <v>19-01 State Rt 208, FAIR LAWN, NJ, 07410-2832 US</v>
    <v>18.649999999999999</v>
    <v>Banking Services</v>
    <v>Stock</v>
    <v>46129.796723460153</v>
    <v>1710</v>
    <v>18.324999999999999</v>
    <v>1926190400</v>
    <v>COLUMBIA FINANCIAL, INC.</v>
    <v>COLUMBIA FINANCIAL, INC.</v>
    <v>18.350000000000001</v>
    <v>36.381500000000003</v>
    <v>18.170000000000002</v>
    <v>18.5</v>
    <v>104118400</v>
    <v>CLBK</v>
    <v>COLUMBIA FINANCIAL, INC. (XNAS:CLBK)</v>
    <v>159867</v>
    <v>244072</v>
    <v>1996</v>
  </rv>
  <rv s="2">
    <v>1711</v>
  </rv>
  <rv s="0">
    <v>https://www.bing.com/financeapi/forcetrigger?t=c3oqzr&amp;q=XNAS%3aCLST&amp;form=skydnc</v>
    <v>Learn more on Bing</v>
  </rv>
  <rv s="1">
    <v>en-US</v>
    <v>c3oqzr</v>
    <v>268435456</v>
    <v>1</v>
    <v>Powered by Refinitiv</v>
    <v>0</v>
    <v>CATALYST BANCORP, INC. (XNAS:CLST)</v>
    <v>2</v>
    <v>3</v>
    <v>Finance</v>
    <v>5</v>
    <v>18.16</v>
    <v>10.93</v>
    <v>0.13519999999999999</v>
    <v>-0.01</v>
    <v>-6.2659999999999994E-4</v>
    <v>USD</v>
    <v>Catalyst Bancorp, Inc. is a bank holding company for Catalyst Bank (the Bank). The Bank is a federally chartered community-oriented savings bank. The Bank is primarily engaged in attracting deposits from the general public and using those funds to invest in loans and securities. The Bank’s principal sources of funds are customer deposits, repayments of loans, maturities of investments and funds borrowed from outside sources, such as the Federal Home Loan Bank (FHLB) of Dallas or the Federal Reserve Bank of Atlanta. These funds are primarily used for the origination of loans, including single-family residential first mortgage loans, commercial real estate mortgage loans, multi-family residential mortgage loans, commercial and industrial loans, construction and land loans and other loans. The Bank offers commercial and retail banking products through its six full-service branches located in Carencro, Eunice, Lafayette, Opelousas, and Port Barre.</v>
    <v>49</v>
    <v>Nasdaq Stock Market</v>
    <v>XNAS</v>
    <v>XNAS</v>
    <v>235 N. Court Street, OPELOUSAS, LA, 70570 US</v>
    <v>15.96</v>
    <v>Banking Services</v>
    <v>Stock</v>
    <v>46129.754841041409</v>
    <v>1713</v>
    <v>15.95</v>
    <v>64729885</v>
    <v>CATALYST BANCORP, INC.</v>
    <v>CATALYST BANCORP, INC.</v>
    <v>15.96</v>
    <v>28.3354</v>
    <v>15.96</v>
    <v>15.95</v>
    <v>4058300</v>
    <v>CLST</v>
    <v>CATALYST BANCORP, INC. (XNAS:CLST)</v>
    <v>2232</v>
    <v>10018</v>
    <v>2021</v>
  </rv>
  <rv s="2">
    <v>1714</v>
  </rv>
  <rv s="0">
    <v>https://www.bing.com/financeapi/forcetrigger?t=a1q1qh&amp;q=XNAS%3aCNOB&amp;form=skydnc</v>
    <v>Learn more on Bing</v>
  </rv>
  <rv s="1">
    <v>en-US</v>
    <v>a1q1qh</v>
    <v>268435456</v>
    <v>1</v>
    <v>Powered by Refinitiv</v>
    <v>0</v>
    <v>CONNECTONE BANCORP, INC. (XNAS:CNOB)</v>
    <v>2</v>
    <v>3</v>
    <v>Finance</v>
    <v>4</v>
    <v>29.28</v>
    <v>21.090299999999999</v>
    <v>1.0494000000000001</v>
    <v>0.73</v>
    <v>2.6044000000000001E-2</v>
    <v>USD</v>
    <v>ConnectOne Bancorp, Inc. is a modern financial services company that operates, through its subsidiary, ConnectOne Bank (the Bank) and the Bank’s fintech subsidiary, BoeFly, Inc (BoeFly). ConnectOne Bank is a commercial bank offering a full suite of banking and lending products and services that focus on small to middle-market businesses. The Bank's offices are located primarily in the New York metro market and span New Jersey, New York City, Long Island, and the Hudson Valley, including Rockland, Orange, and Westchester counties. It offers a range of deposit and loan products. It also provides a range of other banking services. Its products and services include personal and business checking accounts, money market accounts, time and savings accounts, credit cards, safe deposit boxes, access to automated teller services and telephone, and others. BoeFly is a fintech marketplace that connects borrowers in the franchise space with funding solutions through a network of partner banks.</v>
    <v>750</v>
    <v>Nasdaq Stock Market</v>
    <v>XNAS</v>
    <v>XNAS</v>
    <v>301 Sylvan Avenue, ENGLEWD CLFS, NJ, 07632 US</v>
    <v>29.24</v>
    <v>Banking Services</v>
    <v>Stock</v>
    <v>46129.796730983595</v>
    <v>1716</v>
    <v>28.360900000000001</v>
    <v>1446296972</v>
    <v>CONNECTONE BANCORP, INC.</v>
    <v>CONNECTONE BANCORP, INC.</v>
    <v>28.49</v>
    <v>19.116</v>
    <v>28.03</v>
    <v>28.76</v>
    <v>50288490</v>
    <v>CNOB</v>
    <v>CONNECTONE BANCORP, INC. (XNAS:CNOB)</v>
    <v>232819</v>
    <v>383712</v>
    <v>1982</v>
  </rv>
  <rv s="2">
    <v>1717</v>
  </rv>
  <rv s="0">
    <v>https://www.bing.com/financeapi/forcetrigger?t=a2ctoc&amp;q=XNAS%3aCOFS&amp;form=skydnc</v>
    <v>Learn more on Bing</v>
  </rv>
  <rv s="1">
    <v>en-US</v>
    <v>a2ctoc</v>
    <v>268435456</v>
    <v>1</v>
    <v>Powered by Refinitiv</v>
    <v>0</v>
    <v>CHOICEONE FINANCIAL SERVICES, INC. (XNAS:COFS)</v>
    <v>2</v>
    <v>3</v>
    <v>Finance</v>
    <v>4</v>
    <v>35.4</v>
    <v>25.55</v>
    <v>0.62490000000000001</v>
    <v>1.19</v>
    <v>3.9918999999999996E-2</v>
    <v>USD</v>
    <v>ChoiceOne Financial Services, Inc. is a financial holding company headquartered in Sparta, Michigan and the parent corporation of ChoiceOne Bank and The State Bank. It operates 56 offices in parts of Kent, Ottawa, Muskegon, Newaygo, Lapeer, St. Clair, Macomb, Genesee, Jackson, Livingston, Ingham, Saginaw, Shiawassee, and Bay counties. It offers deposit, payment, credit and other financial services to all types of customers. Its services include time, savings, and demand deposits, safe deposit services, and automated transaction machine services. Commercial lending covers such categories as business, industry, agricultural, construction, inventory, and real estate. It provides services to small businesses and consumers in West, Central and Southeast Michigan a line of products and services delivered through a retail network including digital and branch banking. It offers insurance and investment products through ChoiceOne Insurance Agencies, Inc.</v>
    <v>505</v>
    <v>Nasdaq Stock Market</v>
    <v>XNAS</v>
    <v>XNAS</v>
    <v>109 E Division, P O Box 186, SPARTA, MI, 49345-0186 US</v>
    <v>31.355</v>
    <v>Banking Services</v>
    <v>Stock</v>
    <v>46129.795058448435</v>
    <v>1719</v>
    <v>29.47</v>
    <v>463664520</v>
    <v>CHOICEONE FINANCIAL SERVICES, INC.</v>
    <v>CHOICEONE FINANCIAL SERVICES, INC.</v>
    <v>30.19</v>
    <v>20.766300000000001</v>
    <v>29.81</v>
    <v>31</v>
    <v>14956920</v>
    <v>COFS</v>
    <v>CHOICEONE FINANCIAL SERVICES, INC. (XNAS:COFS)</v>
    <v>77921</v>
    <v>74173</v>
    <v>1986</v>
  </rv>
  <rv s="2">
    <v>1720</v>
  </rv>
  <rv s="0">
    <v>https://www.bing.com/financeapi/forcetrigger?t=a1q4oc&amp;q=XNAS%3aCOLB&amp;form=skydnc</v>
    <v>Learn more on Bing</v>
  </rv>
  <rv s="1">
    <v>en-US</v>
    <v>a1q4oc</v>
    <v>268435456</v>
    <v>1</v>
    <v>Powered by Refinitiv</v>
    <v>0</v>
    <v>COLUMBIA BANKING SYSTEM, INC. (XNAS:COLB)</v>
    <v>2</v>
    <v>3</v>
    <v>Finance</v>
    <v>4</v>
    <v>32.700000000000003</v>
    <v>21.56</v>
    <v>0.59550000000000003</v>
    <v>0.66</v>
    <v>2.2782E-2</v>
    <v>USD</v>
    <v>Columbia Banking System, Inc. is the parent company of Columbia Bank (the Bank), a Western United States regional bank. The Bank supports consumers and businesses through a full suite of services, including retail and commercial banking, Small Business Administration (SBA) lending, institutional and corporate banking, and equipment leasing. The Bank’s customers also have access to comprehensive investment and wealth management expertise as well as healthcare and private banking through Columbia Wealth Management. The Bank offers specialized loans for corporate, middle market, and small business customers, including commercial lines of credit and term loans, accounts receivable and inventory financing, international trade finance, multifamily loans, equipment loans, commercial equipment leases, SBA program financing, and capital markets. The Bank operates at more than 350 locations across eight Western states: Washington, Oregon, California, Arizona, Colorado, Nevada, Utah and Idaho.</v>
    <v>6005</v>
    <v>Nasdaq Stock Market</v>
    <v>XNAS</v>
    <v>XNAS</v>
    <v>1301 A Street, TACOMA, WA, 98402 US</v>
    <v>30.105</v>
    <v>Banking Services</v>
    <v>Stock</v>
    <v>46129.796786260937</v>
    <v>1722</v>
    <v>29.37</v>
    <v>8592516294</v>
    <v>COLUMBIA BANKING SYSTEM, INC.</v>
    <v>COLUMBIA BANKING SYSTEM, INC.</v>
    <v>29.4</v>
    <v>13.0921</v>
    <v>28.97</v>
    <v>29.63</v>
    <v>289993800</v>
    <v>COLB</v>
    <v>COLUMBIA BANKING SYSTEM, INC. (XNAS:COLB)</v>
    <v>1211472</v>
    <v>2984649</v>
    <v>1988</v>
  </rv>
  <rv s="2">
    <v>1723</v>
  </rv>
  <rv s="5">
    <v>en-US</v>
    <v>cb99ec</v>
    <v>268435456</v>
    <v>1</v>
    <v>Powered by Refinitiv</v>
    <v>10</v>
    <v>CENTRAL PLAINS BANCSHARES, INC. (XNAS:CPBI)</v>
    <v>7</v>
    <v>11</v>
    <v>Finance</v>
    <v>5</v>
    <v>17.89</v>
    <v>14.52</v>
    <v>-0.115</v>
    <v>-6.5209999999999999E-3</v>
    <v>USD</v>
    <v>Central Plains Bancshares, Inc. is a holding company for Home Federal Savings and Loan Association of Grand Island, which operates under the name Home Federal Bank (the Bank). The Bank is a federally chartered stock savings association whose primary business consists of accepting deposits from the general public and investing those deposits, together with funds generated from operations, in one- to four-family residential mortgage loans secured by properties located in its primary market area the Grand Island, Nebraska, as well as commercial real estate loans. It also originates commercial non-real estate loans, multi-family residential real estate loans, construction and land development loans, agricultural real estate and non-real estate loans and consumer loans. The Bank offers a range of deposit accounts, including checking accounts, savings accounts and certificate of deposit accounts.</v>
    <v>68</v>
    <v>Nasdaq Stock Market</v>
    <v>XNAS</v>
    <v>XNAS</v>
    <v>221 South Locust Street, GRAND ISLAND, NE, 68801 US</v>
    <v>17.66</v>
    <v>Banking Services</v>
    <v>Stock</v>
    <v>46129.773439860939</v>
    <v>17.52</v>
    <v>73676155</v>
    <v>CENTRAL PLAINS BANCSHARES, INC.</v>
    <v>CENTRAL PLAINS BANCSHARES, INC.</v>
    <v>17.66</v>
    <v>17.1127</v>
    <v>17.635000000000002</v>
    <v>17.52</v>
    <v>4205260</v>
    <v>CPBI</v>
    <v>CENTRAL PLAINS BANCSHARES, INC. (XNAS:CPBI)</v>
    <v>1915</v>
    <v>3676</v>
    <v>2023</v>
  </rv>
  <rv s="2">
    <v>1725</v>
  </rv>
  <rv s="0">
    <v>https://www.bing.com/financeapi/forcetrigger?t=a1q7ur&amp;q=XNYS%3aCPF&amp;form=skydnc</v>
    <v>Learn more on Bing</v>
  </rv>
  <rv s="1">
    <v>en-US</v>
    <v>a1q7ur</v>
    <v>268435456</v>
    <v>1</v>
    <v>Powered by Refinitiv</v>
    <v>0</v>
    <v>CENTRAL PACIFIC FINANCIAL CORP. (XNYS:CPF)</v>
    <v>2</v>
    <v>3</v>
    <v>Finance</v>
    <v>4</v>
    <v>35.395000000000003</v>
    <v>24.774999999999999</v>
    <v>0.88370000000000004</v>
    <v>0.97499999999999998</v>
    <v>2.8542000000000001E-2</v>
    <v>USD</v>
    <v>Central Pacific Financial Corp. is the bank holding company of Central Pacific Bank (the Bank). The Bank is engaged in offering traditional deposit and lending products and services to consumer and business customers, such as accepting demand, money market, savings and time deposits, originating loans, including commercial loans, construction loans, commercial real estate loans, residential mortgage loans, and consumer loans and fiduciary and investment management services. Its investment securities portfolio includes mortgage-backed securities (MBS), other debt securities and equity securities. Its MBS portfolio comprises residential MBS issued by United States government entities and agencies. It offers wealth management products and services, such as non-deposit investment products, annuities, investment management, asset custody and general consultation and planning services. It has approximately 27 bank branches and 55 ATMs located throughout the State of Hawaii.</v>
    <v>722</v>
    <v>New York Stock Exchange</v>
    <v>XNYS</v>
    <v>XNYS</v>
    <v>220 S KING ST, HONOLULU, HI, 96813 US</v>
    <v>35.395000000000003</v>
    <v>Banking Services</v>
    <v>Stock</v>
    <v>46129.796380983593</v>
    <v>1727</v>
    <v>34.14</v>
    <v>928850643</v>
    <v>CENTRAL PACIFIC FINANCIAL CORP.</v>
    <v>CENTRAL PACIFIC FINANCIAL CORP.</v>
    <v>34.33</v>
    <v>12.2699</v>
    <v>34.159999999999997</v>
    <v>35.134999999999998</v>
    <v>26436620</v>
    <v>CPF</v>
    <v>CENTRAL PACIFIC FINANCIAL CORP. (XNYS:CPF)</v>
    <v>188739</v>
    <v>179980</v>
    <v>1982</v>
  </rv>
  <rv s="2">
    <v>1728</v>
  </rv>
  <rv s="0">
    <v>https://www.bing.com/financeapi/forcetrigger?t=a1qgim&amp;q=XNAS%3aCTBI&amp;form=skydnc</v>
    <v>Learn more on Bing</v>
  </rv>
  <rv s="1">
    <v>en-US</v>
    <v>a1qgim</v>
    <v>268435456</v>
    <v>1</v>
    <v>Powered by Refinitiv</v>
    <v>0</v>
    <v>COMMUNITY TRUST BANCORP, INC. (XNAS:CTBI)</v>
    <v>2</v>
    <v>3</v>
    <v>Finance</v>
    <v>4</v>
    <v>68.5</v>
    <v>46.33</v>
    <v>0.57230000000000003</v>
    <v>2.64</v>
    <v>4.0709000000000002E-2</v>
    <v>USD</v>
    <v>Community Trust Bancorp, Inc. (CTBI) is a bank holding company. CTBI owns all the capital stock of one commercial bank and one trust company, serving small and mid-sized communities in eastern, northeastern, central, and south-central Kentucky, southern West Virginia, and northeastern Tennessee. The commercial bank is Community Trust Bank, Inc., Pikeville, Kentucky (CTB) and the trust company is Community Trust and Investment Company, Lexington, Kentucky (CTIC). Through its subsidiaries, CTBI engages in a wide range of commercial and personal banking and trust and wealth management activities, which include accepting time and demand deposits; making secured and unsecured loans to corporations, individuals, and others; providing cash management services to corporate and individual customers; issuing letters of credit; renting safe deposit boxes; and providing funds transfer services. The lending activities of CTB include making commercial, construction, mortgage, and personal loans.</v>
    <v>930</v>
    <v>Nasdaq Stock Market</v>
    <v>XNAS</v>
    <v>XNAS</v>
    <v>346 North Mayo Trail, P.O. Box 2947, PIKEVILLE, KY, 41502-2947 US</v>
    <v>68.5</v>
    <v>Banking Services</v>
    <v>Stock</v>
    <v>46129.796257094531</v>
    <v>1730</v>
    <v>65.795000000000002</v>
    <v>1225348440</v>
    <v>COMMUNITY TRUST BANCORP, INC.</v>
    <v>COMMUNITY TRUST BANCORP, INC.</v>
    <v>65.94</v>
    <v>12.419700000000001</v>
    <v>64.849999999999994</v>
    <v>67.489999999999995</v>
    <v>18156000</v>
    <v>CTBI</v>
    <v>COMMUNITY TRUST BANCORP, INC. (XNAS:CTBI)</v>
    <v>118369</v>
    <v>103374</v>
    <v>1980</v>
  </rv>
  <rv s="2">
    <v>1731</v>
  </rv>
  <rv s="0">
    <v>https://www.bing.com/financeapi/forcetrigger?t=a1qipr&amp;q=XNYS%3aCUBI&amp;form=skydnc</v>
    <v>Learn more on Bing</v>
  </rv>
  <rv s="1">
    <v>en-US</v>
    <v>a1qipr</v>
    <v>268435456</v>
    <v>1</v>
    <v>Powered by Refinitiv</v>
    <v>0</v>
    <v>Customers Bancorp, Inc. (XNYS:CUBI)</v>
    <v>2</v>
    <v>3</v>
    <v>Finance</v>
    <v>4</v>
    <v>82.56</v>
    <v>43.67</v>
    <v>1.5565</v>
    <v>1.77</v>
    <v>2.341E-2</v>
    <v>USD</v>
    <v>Customers Bancorp, Inc. is a bank holding company engaged in banking activities through its wholly owned subsidiary, Customers Bank (the Bank). The Bank provides banking products, primarily loans and deposits, to businesses and consumers through its branches, limited production offices and administrative offices in Berks County and Southeastern Pennsylvania, New York, Hamilton, New Jersey, Massachusetts, and other locations. It also administratively supports loans and other financial products, including equipment finance leases, to customers. It also serves specialized businesses nationwide, including its mortgage finance loans, commercial equipment financing, SBA lending, specialized lending and consumer loans through relationships with fintech companies. It also offers digital banking to commercial and consumer businesses nationwide. Its specialized lending includes fund finance, real estate specialty finance, technology and venture, healthcare and financial institutions groups.</v>
    <v>863</v>
    <v>New York Stock Exchange</v>
    <v>XNYS</v>
    <v>XNYS</v>
    <v>701 Reading Avenue, WEST READING, PA, 19611 US</v>
    <v>79.33</v>
    <v>Banking Services</v>
    <v>Stock</v>
    <v>46129.796515508591</v>
    <v>1733</v>
    <v>76.540000000000006</v>
    <v>2606231137</v>
    <v>Customers Bancorp, Inc.</v>
    <v>Customers Bancorp, Inc.</v>
    <v>77.010000000000005</v>
    <v>12.4861</v>
    <v>75.61</v>
    <v>77.38</v>
    <v>33680940</v>
    <v>CUBI</v>
    <v>Customers Bancorp, Inc. (XNYS:CUBI)</v>
    <v>275399</v>
    <v>378827</v>
    <v>2010</v>
  </rv>
  <rv s="2">
    <v>1734</v>
  </rv>
  <rv s="0">
    <v>https://www.bing.com/financeapi/forcetrigger?t=a1qka2&amp;q=XNAS%3aCVBF&amp;form=skydnc</v>
    <v>Learn more on Bing</v>
  </rv>
  <rv s="1">
    <v>en-US</v>
    <v>a1qka2</v>
    <v>268435456</v>
    <v>1</v>
    <v>Powered by Refinitiv</v>
    <v>0</v>
    <v>CVB FINANCIAL CORP. (XNAS:CVBF)</v>
    <v>2</v>
    <v>3</v>
    <v>Finance</v>
    <v>4</v>
    <v>21.48</v>
    <v>17.45</v>
    <v>0.67749999999999999</v>
    <v>0.56000000000000005</v>
    <v>2.7888000000000003E-2</v>
    <v>USD</v>
    <v>CVB Financial Corp. is the bank holding company for Citizens Business Bank (the Bank). The Bank offers an array of banking, lending and investing services with more than 60 banking centers and three trust office locations serving California. It offers a range of bank deposit instruments, which include checking, savings, money market and time certificates of deposit for both business and personal accounts, municipalities and districts, and specialized deposit products for title and escrow. It provides a full complement of lending products, including commercial, agribusiness, consumer, small business administration (SBA), real estate, and construction loans, as well as equipment and vehicle leasing. It also offers a range of specialized services designed for the needs of its commercial customers. In addition, it offers a range of financial services and trust services through its CitizensTrust division, which includes fiduciary services, mutual funds, annuities, 401(k) plans and others.</v>
    <v>1079</v>
    <v>Nasdaq Stock Market</v>
    <v>XNAS</v>
    <v>XNAS</v>
    <v>701 N Haven Ave Ste 300, ONTARIO, CA, 91764 US</v>
    <v>21.15</v>
    <v>Banking Services</v>
    <v>Stock</v>
    <v>46129.796707928122</v>
    <v>1736</v>
    <v>20.170000000000002</v>
    <v>2802600336</v>
    <v>CVB FINANCIAL CORP.</v>
    <v>CVB FINANCIAL CORP.</v>
    <v>20.41</v>
    <v>13.5335</v>
    <v>20.079999999999998</v>
    <v>20.64</v>
    <v>135784900</v>
    <v>CVBF</v>
    <v>CVB FINANCIAL CORP. (XNAS:CVBF)</v>
    <v>3547267</v>
    <v>1525081</v>
    <v>1981</v>
  </rv>
  <rv s="2">
    <v>1737</v>
  </rv>
  <rv s="0">
    <v>https://www.bing.com/financeapi/forcetrigger?t=a1qmh7&amp;q=XNAS%3aCWBC&amp;form=skydnc</v>
    <v>Learn more on Bing</v>
  </rv>
  <rv s="15">
    <v>en-US</v>
    <v>a1qmh7</v>
    <v>268435456</v>
    <v>1</v>
    <v>1</v>
    <v>Powered by Refinitiv</v>
    <v>38</v>
    <v>COMMUNITY WEST BANCSHARES (XNAS:CWBC)</v>
    <v>2</v>
    <v>39</v>
    <v>Finance</v>
    <v>20</v>
    <v>24.47</v>
    <v>12.59</v>
    <v>0.67710000000000004</v>
    <v>0</v>
    <v>4.9919000000000005E-2</v>
    <v>0</v>
    <v>0.92</v>
    <v>USD</v>
    <v>Community West Bancshares is a bank holding company. The Company, through its subsidiary, Community West Bank, N.A., provides full-service banking services. The Company is focused on relationship-based banking to small and medium-sized businesses and their owners, professional, high-net worth individuals, and non-profit organizations in the communities served by its branch offices. The Company's products and services include deposit products such as checking accounts, savings accounts, money market accounts and fixed rate, fixed maturity certificates of deposits, cash management products, and lending products, including commercial, commercial real estate, agricultural, and consumer loans. The Company has seven California branch banking offices located in Goleta, Oxnard, San Luis Obispo, Santa Barbara, Santa Maria, Ventura, and Paso Robles.</v>
    <v>134</v>
    <v>Nasdaq Stock Market</v>
    <v>XNAS</v>
    <v>XNAS</v>
    <v>445 Pine Ave, GOLETA, CA, 93117 US</v>
    <v>18.91</v>
    <v>Banking Services</v>
    <v>Stock</v>
    <v>45387.844886631246</v>
    <v>1739</v>
    <v>17.93</v>
    <v>135432500</v>
    <v>COMMUNITY WEST BANCSHARES</v>
    <v>COMMUNITY WEST BANCSHARES</v>
    <v>18.41</v>
    <v>8.48</v>
    <v>18.579999999999998</v>
    <v>18.43</v>
    <v>19.350000000000001</v>
    <v>8875000</v>
    <v>CWBC</v>
    <v>COMMUNITY WEST BANCSHARES (XNAS:CWBC)</v>
    <v>48709</v>
    <v>61513</v>
    <v>1996</v>
  </rv>
  <rv s="2">
    <v>1740</v>
  </rv>
  <rv s="0">
    <v>https://www.bing.com/financeapi/forcetrigger?t=a2dx27&amp;q=XNAS%3aCZFS&amp;form=skydnc</v>
    <v>Learn more on Bing</v>
  </rv>
  <rv s="1">
    <v>en-US</v>
    <v>a2dx27</v>
    <v>268435456</v>
    <v>1</v>
    <v>Powered by Refinitiv</v>
    <v>0</v>
    <v>CITIZENS FINANCIAL SERVICES, INC. (XNAS:CZFS)</v>
    <v>2</v>
    <v>3</v>
    <v>Finance</v>
    <v>4</v>
    <v>69.3</v>
    <v>49.99</v>
    <v>0.42499999999999999</v>
    <v>2.8100999999999998</v>
    <v>4.3365999999999995E-2</v>
    <v>USD</v>
    <v>Citizens Financial Services, Inc. is the holding company for First Citizens Community Bank (the Bank). The Bank is a full-service bank engaged in a range of banking activities and services for individual, business, governmental and institutional customers. These activities and services principally include checking, savings, and time deposit accounts; residential, commercial and agricultural real estate, commercial and industrial, state and political subdivision and consumer loans; and a variety of other specialized financial services. The Bank also provides trust services, including the administration of trusts and estates, retirement plans, and other employee benefit plans, along with a brokerage division that provides a comprehensive menu of investment services. It is primarily engaged in the ownership and management of CZFS Acquisition Company, LLC, its subsidiary, the Bank, and the Banks' wholly owned subsidiaries, First Citizens Insurance Agency, Inc. and 1st Realty of PA LLC.</v>
    <v>373</v>
    <v>Nasdaq Stock Market</v>
    <v>XNAS</v>
    <v>XNAS</v>
    <v>15 S MAIN ST, MANSFIELD, PA, 16933 US</v>
    <v>67.905000000000001</v>
    <v>Banking Services</v>
    <v>Stock</v>
    <v>46129.787305925784</v>
    <v>1742</v>
    <v>65.900000000000006</v>
    <v>325016624</v>
    <v>CITIZENS FINANCIAL SERVICES, INC.</v>
    <v>CITIZENS FINANCIAL SERVICES, INC.</v>
    <v>65.900000000000006</v>
    <v>8.8717000000000006</v>
    <v>64.8</v>
    <v>67.610100000000003</v>
    <v>4807220</v>
    <v>CZFS</v>
    <v>CITIZENS FINANCIAL SERVICES, INC. (XNAS:CZFS)</v>
    <v>2988</v>
    <v>8913</v>
    <v>1983</v>
  </rv>
  <rv s="2">
    <v>1743</v>
  </rv>
  <rv s="0">
    <v>https://www.bing.com/financeapi/forcetrigger?t=a1qpkr&amp;q=XNAS%3aCZNC&amp;form=skydnc</v>
    <v>Learn more on Bing</v>
  </rv>
  <rv s="1">
    <v>en-US</v>
    <v>a1qpkr</v>
    <v>268435456</v>
    <v>1</v>
    <v>Powered by Refinitiv</v>
    <v>0</v>
    <v>CITIZENS &amp; NORTHERN CORPORATION (XNAS:CZNC)</v>
    <v>2</v>
    <v>3</v>
    <v>Finance</v>
    <v>4</v>
    <v>24.114999999999998</v>
    <v>18.02</v>
    <v>0.4834</v>
    <v>0.63</v>
    <v>2.7189999999999999E-2</v>
    <v>USD</v>
    <v>Citizens &amp; Northern Corporation is the bank holding company for Citizens &amp; Northern Bank (the Bank). The Bank is a Pennsylvania banking institution. The Bank provides a range of banking services, including deposit and loan products for personal and commercial customers. The Bank provides wealth management services through its trust department and C&amp;N Financial Services, LLC (CNFS). The trust department offers a wide range of financial services, such as 401(k) plans, retirement planning, estate planning, estate settlements and asset management. CNFS, a subsidiary of the Bank, is a licensed insurance agency that provides insurance products to individuals and businesses and through a broker-dealer arrangement. It operates 35 banking offices located in Bradford, Bucks, Cameron, Chester, Lancaster, Lycoming, McKean, Northumberland, Potter, Snyder, Sullivan, Tioga, Union and York Counties in Pennsylvania and Steuben County in New York, as well as a loan production office in Elmira, New York.</v>
    <v>460</v>
    <v>Nasdaq Stock Market</v>
    <v>XNAS</v>
    <v>XNAS</v>
    <v>90-92 Main St, WELLSBORO, PA, 16901 US</v>
    <v>23.97</v>
    <v>Banking Services</v>
    <v>Stock</v>
    <v>46129.796236631249</v>
    <v>1745</v>
    <v>23.344999999999999</v>
    <v>426263712</v>
    <v>CITIZENS &amp; NORTHERN CORPORATION</v>
    <v>CITIZENS &amp; NORTHERN CORPORATION</v>
    <v>23.4</v>
    <v>13.568199999999999</v>
    <v>23.17</v>
    <v>23.8</v>
    <v>17910240</v>
    <v>CZNC</v>
    <v>CITIZENS &amp; NORTHERN CORPORATION (XNAS:CZNC)</v>
    <v>32588</v>
    <v>40566</v>
    <v>1987</v>
  </rv>
  <rv s="2">
    <v>1746</v>
  </rv>
  <rv s="0">
    <v>https://www.bing.com/financeapi/forcetrigger?t=a1qpqh&amp;q=XNAS%3aCZWI&amp;form=skydnc</v>
    <v>Learn more on Bing</v>
  </rv>
  <rv s="1">
    <v>en-US</v>
    <v>a1qpqh</v>
    <v>268435456</v>
    <v>1</v>
    <v>Powered by Refinitiv</v>
    <v>0</v>
    <v>CITIZENS COMMUNITY BANCORP, INC (XNAS:CZWI)</v>
    <v>2</v>
    <v>3</v>
    <v>Finance</v>
    <v>4</v>
    <v>21</v>
    <v>12.83</v>
    <v>0.54510000000000003</v>
    <v>0.27</v>
    <v>1.3273999999999999E-2</v>
    <v>USD</v>
    <v>Citizens Community Bancorp, Inc. is a bank holding company for Citizens Community Federal N.A. (the Bank). The Bank is a federally chartered national bank serving customers in Wisconsin and Minnesota. Its primary markets include the Chippewa Valley Region in Wisconsin, the Twin Cities and Mankato markets in Minnesota, and various rural communities around these areas. The Bank offers traditional community banking services to businesses, agricultural operators and consumers, including one-to-four family residential mortgages. The Bank offers a variety of loan products including commercial real estate loans, commercial and industrial (C&amp;I) loans, agricultural real estate loans, agricultural operating loans, residential mortgages, home equity lines-of-credit and consumer loans. It maintains a portfolio of investments, consisting primarily of mortgage-backed securities, asset-backed securities, the United States Government sponsored agency securities and corporate debt securities.</v>
    <v>217</v>
    <v>Nasdaq Stock Market</v>
    <v>XNAS</v>
    <v>XNAS</v>
    <v>2174 EASTRIDGE CENTER, EAU CLAIRE, WI, 54701 US</v>
    <v>21</v>
    <v>Banking Services</v>
    <v>Stock</v>
    <v>46129.795113275002</v>
    <v>1748</v>
    <v>20.43</v>
    <v>198445652</v>
    <v>CITIZENS COMMUNITY BANCORP, INC</v>
    <v>CITIZENS COMMUNITY BANCORP, INC</v>
    <v>20.66</v>
    <v>14.132899999999999</v>
    <v>20.34</v>
    <v>20.61</v>
    <v>9628610</v>
    <v>CZWI</v>
    <v>CITIZENS COMMUNITY BANCORP, INC (XNAS:CZWI)</v>
    <v>13608</v>
    <v>51693</v>
    <v>2006</v>
  </rv>
  <rv s="2">
    <v>1749</v>
  </rv>
  <rv s="0">
    <v>https://www.bing.com/financeapi/forcetrigger?t=a1oc2w&amp;q=XNAS%3aDCOM&amp;form=skydnc</v>
    <v>Learn more on Bing</v>
  </rv>
  <rv s="1">
    <v>en-US</v>
    <v>a1oc2w</v>
    <v>268435456</v>
    <v>1</v>
    <v>Powered by Refinitiv</v>
    <v>0</v>
    <v>DIME COMMUNITY BANCSHARES, INC. (XNYS:DCOM)</v>
    <v>2</v>
    <v>3</v>
    <v>Finance</v>
    <v>4</v>
    <v>37.659999999999997</v>
    <v>24.41</v>
    <v>1.0190999999999999</v>
    <v>1.4950000000000001</v>
    <v>4.1935E-2</v>
    <v>USD</v>
    <v>Dime Community Bancshares, Inc. is a bank holding company. The Company is engaged in providing commercial banking and financial services through its wholly owned subsidiary, Dime Community Bank (the Bank). The Bank is engaged in providing full-service commercial and consumer banking services, including accepting time, savings and demand deposits from businesses, consumers, and local municipalities. It also offers the Certificate of Deposit Account Registry Service (CDARS) and Insured Cash Sweep (ICS) programs. In addition, it offers merchant credit and debit card processing, automated teller machines, cash management services, lockbox processing, online banking services, remote deposit capture, safe deposit boxes, and individual retirement accounts, as well as investment services through Dime Financial Services LLC. Through its title insurance subsidiary, the Bank acts as a broker for title insurance services.</v>
    <v>902</v>
    <v>New York Stock Exchange</v>
    <v>XNYS</v>
    <v>XNYS</v>
    <v>898 Veteran's Memorial Highway, HAUPPAUGE, NY, 11788 US</v>
    <v>37.659999999999997</v>
    <v>Banking Services</v>
    <v>Stock</v>
    <v>46129.796691608593</v>
    <v>1751</v>
    <v>35.454999999999998</v>
    <v>1630176300</v>
    <v>DIME COMMUNITY BANCSHARES, INC.</v>
    <v>DIME COMMUNITY BANCSHARES, INC.</v>
    <v>36.200000000000003</v>
    <v>15.7461</v>
    <v>35.65</v>
    <v>37.145000000000003</v>
    <v>43886830</v>
    <v>DCOM</v>
    <v>DIME COMMUNITY BANCSHARES, INC. (XNYS:DCOM)</v>
    <v>219833</v>
    <v>290481</v>
    <v>1988</v>
  </rv>
  <rv s="2">
    <v>1752</v>
  </rv>
  <rv s="0">
    <v>https://www.bing.com/financeapi/forcetrigger?t=buzgm7&amp;q=XNAS%3aEBC&amp;form=skydnc</v>
    <v>Learn more on Bing</v>
  </rv>
  <rv s="1">
    <v>en-US</v>
    <v>buzgm7</v>
    <v>268435456</v>
    <v>1</v>
    <v>Powered by Refinitiv</v>
    <v>0</v>
    <v>EASTERN BANKSHARES, INC. (XNAS:EBC)</v>
    <v>2</v>
    <v>3</v>
    <v>Finance</v>
    <v>4</v>
    <v>22.574999999999999</v>
    <v>14.1</v>
    <v>0.74019999999999997</v>
    <v>0.38</v>
    <v>1.8331E-2</v>
    <v>USD</v>
    <v>Eastern Bankshares, Inc. is the holding company for Eastern Bank (The Bank). Eastern Bank is a local bank with approximately 109 branch locations serving communities in eastern Massachusetts, southern and coastal New Hampshire, Rhode Island and Connecticut. The Company provides a full range of banking and wealth management solutions for consumers and businesses of all sizes including through its Cambridge Trust Wealth Management division. Its diversified products and services include lending, deposit, and wealth management. offer a range of demand deposit accounts, interest checking accounts, money market accounts, savings accounts and time certificates of deposit accounts. Its lending focuses on the various loan categories: commercial and industrial, including its asset-based lending portfolio, commercial real estate, commercial construction, small business banking, residential real estate and home equity loans.</v>
    <v>2247</v>
    <v>Nasdaq Stock Market</v>
    <v>XNAS</v>
    <v>XNAS</v>
    <v>125 High Street, Ste 901, Oliver Street Tower, BOSTON, MA, 02110 US</v>
    <v>21.49</v>
    <v>Banking Services</v>
    <v>Stock</v>
    <v>46129.796837025002</v>
    <v>1754</v>
    <v>20.93</v>
    <v>4936550279</v>
    <v>EASTERN BANKSHARES, INC.</v>
    <v>EASTERN BANKSHARES, INC.</v>
    <v>21.03</v>
    <v>52.801400000000001</v>
    <v>20.73</v>
    <v>21.11</v>
    <v>233848900</v>
    <v>EBC</v>
    <v>EASTERN BANKSHARES, INC. (XNAS:EBC)</v>
    <v>2096207</v>
    <v>1803719</v>
    <v>2020</v>
  </rv>
  <rv s="2">
    <v>1755</v>
  </rv>
  <rv s="0">
    <v>https://www.bing.com/financeapi/forcetrigger?t=a1rkjc&amp;q=XNAS%3aEBMT&amp;form=skydnc</v>
    <v>Learn more on Bing</v>
  </rv>
  <rv s="1">
    <v>en-US</v>
    <v>a1rkjc</v>
    <v>268435456</v>
    <v>1</v>
    <v>Powered by Refinitiv</v>
    <v>0</v>
    <v>EAGLE BANCORP MONTANA, INC. (XNAS:EBMT)</v>
    <v>2</v>
    <v>3</v>
    <v>Finance</v>
    <v>4</v>
    <v>23.75</v>
    <v>15.1</v>
    <v>0.3286</v>
    <v>0.55000000000000004</v>
    <v>2.5333999999999999E-2</v>
    <v>USD</v>
    <v>Eagle Bancorp Montana, Inc. is the bank holding company of Opportunity Bank of Montana (the Bank). It provides loan and deposit services to customers who are predominantly small businesses and individuals throughout Montana. It is a diversified lender with a focus on residential mortgage loans, commercial real estate mortgage loans, commercial business loans, agricultural loans and second mortgage/home equity loan products. It offers a variety of deposit accounts. Deposit account terms vary, primarily as to the required minimum balance amount, the amount of time that the funds must remain on deposit and the applicable interest rate. Its current deposit products include certificates of deposit accounts ranging in terms from 90 days to five years, as well as checking, savings and money market accounts. Individual retirement account (IRA) certificates are included in certificates of deposit. It also originates in commercial real estate, home equity, and consumer and commercial loans.</v>
    <v>355</v>
    <v>Nasdaq Stock Market</v>
    <v>XNAS</v>
    <v>XNAS</v>
    <v>1400 Prospect Ave., HELENA, MT, 59601 US</v>
    <v>22.645</v>
    <v>Banking Services</v>
    <v>Stock</v>
    <v>46129.796555810157</v>
    <v>1757</v>
    <v>22.05</v>
    <v>177310471</v>
    <v>EAGLE BANCORP MONTANA, INC.</v>
    <v>EAGLE BANCORP MONTANA, INC.</v>
    <v>22.05</v>
    <v>11.738</v>
    <v>21.71</v>
    <v>22.26</v>
    <v>7965430</v>
    <v>EBMT</v>
    <v>EAGLE BANCORP MONTANA, INC. (XNAS:EBMT)</v>
    <v>36882</v>
    <v>77434</v>
    <v>2009</v>
  </rv>
  <rv s="2">
    <v>1758</v>
  </rv>
  <rv s="0">
    <v>https://www.bing.com/financeapi/forcetrigger?t=c6xypr&amp;q=XNAS%3aECBK&amp;form=skydnc</v>
    <v>Learn more on Bing</v>
  </rv>
  <rv s="1">
    <v>en-US</v>
    <v>c6xypr</v>
    <v>268435456</v>
    <v>1</v>
    <v>Powered by Refinitiv</v>
    <v>0</v>
    <v>ECB BANCORP, INC. (XNAS:ECBK)</v>
    <v>2</v>
    <v>3</v>
    <v>Finance</v>
    <v>4</v>
    <v>20.045000000000002</v>
    <v>14.82</v>
    <v>0.50360000000000005</v>
    <v>0.12</v>
    <v>6.6190000000000008E-3</v>
    <v>USD</v>
    <v>ECB Bancorp, Inc. is a bank holding company for Everett Co-operative Bank (the Bank). The Bank's business consists primarily of taking deposits from the general public and investing those deposits, together with funds generated from operations, in one-to-four family residential real estate loans, commercial real estate and multifamily real estate loans, construction and land loans and home equity lines of credit and loans. It also invests in securities, consisting primarily of United States government and federal agency obligations, mortgage-backed securities and corporate bonds. It offers a variety of deposit accounts, including certificates of deposit accounts, IRAs, money market accounts, savings accounts and both interest-bearing and noninterest-bearing checking accounts. It considers its deposit market area to be Middlesex, Essex and Suffolk Counties, Massachusetts and, its primary lending area to be these counties, as well as Norfolk County, Massachusetts.</v>
    <v>64</v>
    <v>Nasdaq Stock Market</v>
    <v>XNAS</v>
    <v>XNAS</v>
    <v>419 Broadway, EVERETT, MA, 02149 US</v>
    <v>18.440000000000001</v>
    <v>Banking Services</v>
    <v>Stock</v>
    <v>46129.795655358597</v>
    <v>1760</v>
    <v>18.239999999999998</v>
    <v>160192660</v>
    <v>ECB BANCORP, INC.</v>
    <v>ECB BANCORP, INC.</v>
    <v>18.239999999999998</v>
    <v>22.924299999999999</v>
    <v>18.13</v>
    <v>18.25</v>
    <v>8777680</v>
    <v>ECBK</v>
    <v>ECB BANCORP, INC. (XNAS:ECBK)</v>
    <v>4498</v>
    <v>15719</v>
    <v>2022</v>
  </rv>
  <rv s="2">
    <v>1761</v>
  </rv>
  <rv s="0">
    <v>https://www.bing.com/financeapi/forcetrigger?t=a1rr5r&amp;q=XNAS%3aEFSC&amp;form=skydnc</v>
    <v>Learn more on Bing</v>
  </rv>
  <rv s="1">
    <v>en-US</v>
    <v>a1rr5r</v>
    <v>268435456</v>
    <v>1</v>
    <v>Powered by Refinitiv</v>
    <v>0</v>
    <v>ENTERPRISE FINANCIAL SERVICES CORP (XNAS:EFSC)</v>
    <v>2</v>
    <v>3</v>
    <v>Finance</v>
    <v>4</v>
    <v>62.3</v>
    <v>47.555</v>
    <v>0.81489999999999996</v>
    <v>1.3149999999999999</v>
    <v>2.2936999999999999E-2</v>
    <v>USD</v>
    <v>Enterprise Financial Services Corp is a financial holding company for Enterprise Bank &amp; Trust (the Bank), which is a full-service financial institution which offers banking and wealth management services to individuals and corporate customers primarily located in Arizona, California, Florida, Kansas, Missouri, Nevada, and New Mexico. The Bank offers a range of business and personal banking services and wealth management services. Its lending services include commercial and industrial (C&amp;I), commercial real estate (CRE), real estate construction and development, residential real estate, specialty, small business administration (SBA), consumer and other loan products. Its C&amp;I loans consist of loans to small and medium-sized businesses in a variety of industries. The Company's lending services include a variety of deposit products, including property management and community associations, along with a complete suite of treasury management and international trade services.</v>
    <v>1370</v>
    <v>Nasdaq Stock Market</v>
    <v>XNAS</v>
    <v>XNAS</v>
    <v>150 North Meramec, CLAYTON, MO, 63105 US</v>
    <v>59.68</v>
    <v>Banking Services</v>
    <v>Stock</v>
    <v>46129.795928738284</v>
    <v>1763</v>
    <v>57.54</v>
    <v>2160543377</v>
    <v>ENTERPRISE FINANCIAL SERVICES CORP</v>
    <v>ENTERPRISE FINANCIAL SERVICES CORP</v>
    <v>58.2</v>
    <v>11.057</v>
    <v>57.33</v>
    <v>58.645000000000003</v>
    <v>36841050</v>
    <v>EFSC</v>
    <v>ENTERPRISE FINANCIAL SERVICES CORP (XNAS:EFSC)</v>
    <v>155004</v>
    <v>307335</v>
    <v>1994</v>
  </rv>
  <rv s="2">
    <v>1764</v>
  </rv>
  <rv s="0">
    <v>https://www.bing.com/financeapi/forcetrigger?t=a1rrpr&amp;q=XNAS%3aEGBN&amp;form=skydnc</v>
    <v>Learn more on Bing</v>
  </rv>
  <rv s="1">
    <v>en-US</v>
    <v>a1rrpr</v>
    <v>268435456</v>
    <v>1</v>
    <v>Powered by Refinitiv</v>
    <v>0</v>
    <v>EAGLE BANCORP, INC. (XNAS:EGBN)</v>
    <v>2</v>
    <v>3</v>
    <v>Finance</v>
    <v>4</v>
    <v>29.26</v>
    <v>15.03</v>
    <v>1.0165999999999999</v>
    <v>0.67500000000000004</v>
    <v>2.4689000000000003E-2</v>
    <v>USD</v>
    <v>Eagle Bancorp, Inc. is a bank holding company for EagleBank (the Bank). The Bank is a chartered commercial bank. The Company, through the Bank, conducts a full-service community banking business, primarily in Northern Virginia, Suburban Maryland and Washington, D.C. The primary financial services offered by the Bank include real estate, commercial and consumer lending, as well as traditional deposit services. The Bank offers a range of commercial banking services to its business and professional clients, as well as consumer banking services to individuals living and/or working primarily in the Bank’s market area. The Bank’s loan portfolio consists of traditional business and real estate secured loans. The Bank operates twelve branch offices: six in Suburban Maryland; three located in the District of Columbia; and three in Northern Virginia. The Bank also has four lending centers and utilizes various digital capabilities, including remote deposit services and mobile banking services.</v>
    <v>475</v>
    <v>Nasdaq Stock Market</v>
    <v>XNAS</v>
    <v>XNAS</v>
    <v>7500 Old Georgetown Road, BETHESDA, MD, 20814 US</v>
    <v>28.43</v>
    <v>Banking Services</v>
    <v>Stock</v>
    <v>46129.796409767972</v>
    <v>1766</v>
    <v>27.63</v>
    <v>850632051</v>
    <v>EAGLE BANCORP, INC.</v>
    <v>EAGLE BANCORP, INC.</v>
    <v>27.63</v>
    <v>0</v>
    <v>27.34</v>
    <v>28.015000000000001</v>
    <v>30363450</v>
    <v>EGBN</v>
    <v>EAGLE BANCORP, INC. (XNAS:EGBN)</v>
    <v>153349</v>
    <v>315912</v>
    <v>1997</v>
  </rv>
  <rv s="2">
    <v>1767</v>
  </rv>
  <rv s="0">
    <v>https://www.bing.com/financeapi/forcetrigger?t=a1s48m&amp;q=XNAS%3aEQBK&amp;form=skydnc</v>
    <v>Learn more on Bing</v>
  </rv>
  <rv s="1">
    <v>en-US</v>
    <v>a1s48m</v>
    <v>268435456</v>
    <v>1</v>
    <v>Powered by Refinitiv</v>
    <v>0</v>
    <v>EQUITY BANCSHARES, INC. (XNYS:EQBK)</v>
    <v>2</v>
    <v>3</v>
    <v>Finance</v>
    <v>4</v>
    <v>50.07</v>
    <v>35.919600000000003</v>
    <v>0.8105</v>
    <v>0.93</v>
    <v>2.0635000000000001E-2</v>
    <v>USD</v>
    <v>Equity Bancshares, Inc. is the holding company for Equity Bank, offering a full range of financial solutions, including commercial loans, consumer banking, mortgage loans, trust and wealth and treasury management services. The Company operates full-service locations in Arkansas, Kansas, Missouri, Nebraska, and Oklahoma. It also operates a loan production office in West Des Moines, Iowa. The Company's products and services include personal, business and mortgage. Its personal products include checking, lending, investing, savings and digital banking. Its business products include checking, savings, treasury management services, insurance, lending, trust and digital banking. Its mortgage loan products include first-time home buyer programs, government home loan programs and home equity line of credit. Its personal checking products include rewards checking, perks plus checking, and order checks. Its lending products include business credit card, commercial loans, and specialty loans.</v>
    <v>909</v>
    <v>New York Stock Exchange</v>
    <v>XNYS</v>
    <v>XNYS</v>
    <v>7701 East Kellogg Drive, Suite 300, WICHITA, KS, 67207 US</v>
    <v>46.28</v>
    <v>Banking Services</v>
    <v>Stock</v>
    <v>46129.796238772658</v>
    <v>1769</v>
    <v>45.41</v>
    <v>955282920</v>
    <v>EQUITY BANCSHARES, INC.</v>
    <v>EQUITY BANCSHARES, INC.</v>
    <v>45.47</v>
    <v>35.031599999999997</v>
    <v>45.07</v>
    <v>46</v>
    <v>20767020</v>
    <v>EQBK</v>
    <v>EQUITY BANCSHARES, INC. (XNYS:EQBK)</v>
    <v>70337</v>
    <v>127978</v>
    <v>2002</v>
  </rv>
  <rv s="2">
    <v>1770</v>
  </rv>
  <rv s="0">
    <v>https://www.bing.com/financeapi/forcetrigger?t=a1s952&amp;q=XNAS%3aESQ&amp;form=skydnc</v>
    <v>Learn more on Bing</v>
  </rv>
  <rv s="1">
    <v>en-US</v>
    <v>a1s952</v>
    <v>268435456</v>
    <v>1</v>
    <v>Powered by Refinitiv</v>
    <v>0</v>
    <v>ESQUIRE FINANCIAL HOLDINGS, INC. (XNAS:ESQ)</v>
    <v>2</v>
    <v>3</v>
    <v>Finance</v>
    <v>4</v>
    <v>134.815</v>
    <v>78.63</v>
    <v>0.4531</v>
    <v>4.37</v>
    <v>3.8813E-2</v>
    <v>USD</v>
    <v>Esquire Financial Holdings, Inc. is a financial holding company, which operates through its subsidiary, Esquire Bank, National Association (the Bank). The Bank is a full-service commercial bank dedicated to serving the financial needs of the legal and small business communities on a national basis, as well as commercial and retail customers in the New York metropolitan market. It offers tailored products and solutions to the legal community and their clients as well as dynamic and flexible payment processing solutions to small business owners, both on a national basis. The Bank also offers traditional banking products for businesses and consumers in its local market area. Its products offered to businesses and consumers include checking, savings, money market, and time deposits, a wide range of commercial and consumer loans, as well as customary banking services. The Bank operates a payment processing platform through third-party Independent Sales Organizations (ISOs).</v>
    <v>151</v>
    <v>Nasdaq Stock Market</v>
    <v>XNAS</v>
    <v>XNAS</v>
    <v>100 Jericho Quadrangle Ste 100, JERICHO, NY, 11753-2708 US</v>
    <v>118.38</v>
    <v>Banking Services</v>
    <v>Stock</v>
    <v>46129.796721770312</v>
    <v>1772</v>
    <v>114.1</v>
    <v>966006558</v>
    <v>ESQUIRE FINANCIAL HOLDINGS, INC.</v>
    <v>ESQUIRE FINANCIAL HOLDINGS, INC.</v>
    <v>114.11</v>
    <v>19.933499999999999</v>
    <v>112.59</v>
    <v>116.96</v>
    <v>8259290</v>
    <v>ESQ</v>
    <v>ESQUIRE FINANCIAL HOLDINGS, INC. (XNAS:ESQ)</v>
    <v>108810</v>
    <v>116186</v>
    <v>2015</v>
  </rv>
  <rv s="2">
    <v>1773</v>
  </rv>
  <rv s="0">
    <v>https://www.bing.com/financeapi/forcetrigger?t=a1seww&amp;q=XNAS%3aEWBC&amp;form=skydnc</v>
    <v>Learn more on Bing</v>
  </rv>
  <rv s="1">
    <v>en-US</v>
    <v>a1seww</v>
    <v>268435456</v>
    <v>1</v>
    <v>Powered by Refinitiv</v>
    <v>0</v>
    <v>EAST WEST BANCORP, INC. (XNAS:EWBC)</v>
    <v>2</v>
    <v>3</v>
    <v>Finance</v>
    <v>4</v>
    <v>123.82</v>
    <v>75.224999999999994</v>
    <v>0.90300000000000002</v>
    <v>2.5</v>
    <v>2.1568E-2</v>
    <v>USD</v>
    <v>East West Bancorp, Inc. is a bank holding company that offers a full range of banking services to individuals and businesses through its subsidiary bank, East West Bank (the Bank). Its segments include Consumer and Business Banking, Commercial Banking, and Treasury and Other. The Consumer and Business Banking segment provides financial products and services to consumer and commercial customers through its domestic branch network and digital banking platforms. This segment also offers consumer and commercial deposits, mortgage and home equity loans, and other products and services. The Commercial Banking segment generates commercial loans and deposits. Commercial loan products include construction finance, commercial business lending, working capital lines of credit, trade finance, letters of credit, and others. Commercial deposit products and other financial services include treasury management, foreign exchange services, interest rate, and commodity risk hedging.</v>
    <v>3350</v>
    <v>Nasdaq Stock Market</v>
    <v>XNAS</v>
    <v>XNAS</v>
    <v>135 N. Los Robles Ave. 7Th Floor, PASADENA, CA, 91101 US</v>
    <v>119.89</v>
    <v>Banking Services</v>
    <v>Stock</v>
    <v>46129.796439224221</v>
    <v>1775</v>
    <v>117.09</v>
    <v>16219647867</v>
    <v>EAST WEST BANCORP, INC.</v>
    <v>EAST WEST BANCORP, INC.</v>
    <v>117.55</v>
    <v>12.436199999999999</v>
    <v>115.91</v>
    <v>118.41</v>
    <v>136978700</v>
    <v>EWBC</v>
    <v>EAST WEST BANCORP, INC. (XNAS:EWBC)</v>
    <v>363919</v>
    <v>1168304</v>
    <v>1998</v>
  </rv>
  <rv s="2">
    <v>1776</v>
  </rv>
  <rv s="0">
    <v>https://www.bing.com/financeapi/forcetrigger?t=a1sm1h&amp;q=XNAS%3aFBIZ&amp;form=skydnc</v>
    <v>Learn more on Bing</v>
  </rv>
  <rv s="1">
    <v>en-US</v>
    <v>a1sm1h</v>
    <v>268435456</v>
    <v>1</v>
    <v>Powered by Refinitiv</v>
    <v>0</v>
    <v>FIRST BUSINESS FINANCIAL SERVICES, INC. (XNAS:FBIZ)</v>
    <v>2</v>
    <v>3</v>
    <v>Finance</v>
    <v>4</v>
    <v>60.534999999999997</v>
    <v>45.9</v>
    <v>0.71499999999999997</v>
    <v>1.69</v>
    <v>2.9167999999999999E-2</v>
    <v>USD</v>
    <v>First Business Financial Services, Inc. is a bank holding company. It is engaged in the commercial banking business through its bank subsidiary, First Business Bank (the Bank). The Bank operates as a business bank, delivering a full line of commercial banking products and services tailored to meet the specific needs of small and medium-sized businesses, business owners, executives, professionals, and high-net-worth individuals. Its products and services are focused on business banking, private wealth, and bank consulting. Within business banking, it offers commercial real estate lending, commercial and industrial lending, asset-based lending, accounts receivable financing, equipment financing, floorplan financing, vendor financing, small business administration lending and servicing, treasury management solutions and company retirement services. Its private wealth management services include trust and estate administration, financial planning, investment management and private banking.</v>
    <v>371</v>
    <v>Nasdaq Stock Market</v>
    <v>XNAS</v>
    <v>XNAS</v>
    <v>401 Charmany Dr, MADISON, WI, 53719 US</v>
    <v>60.5</v>
    <v>Banking Services</v>
    <v>Stock</v>
    <v>46129.796117267972</v>
    <v>1778</v>
    <v>58.45</v>
    <v>497482952</v>
    <v>FIRST BUSINESS FINANCIAL SERVICES, INC.</v>
    <v>FIRST BUSINESS FINANCIAL SERVICES, INC.</v>
    <v>58.45</v>
    <v>10.0227</v>
    <v>57.94</v>
    <v>59.63</v>
    <v>8342830</v>
    <v>FBIZ</v>
    <v>FIRST BUSINESS FINANCIAL SERVICES, INC. (XNAS:FBIZ)</v>
    <v>55816</v>
    <v>48124</v>
    <v>1986</v>
  </rv>
  <rv s="2">
    <v>1779</v>
  </rv>
  <rv s="0">
    <v>https://www.bing.com/financeapi/forcetrigger?t=a1sm4c&amp;q=XNYS%3aFBK&amp;form=skydnc</v>
    <v>Learn more on Bing</v>
  </rv>
  <rv s="1">
    <v>en-US</v>
    <v>a1sm4c</v>
    <v>268435456</v>
    <v>1</v>
    <v>Powered by Refinitiv</v>
    <v>0</v>
    <v>FB Financial Corporation (XNYS:FBK)</v>
    <v>2</v>
    <v>3</v>
    <v>Finance</v>
    <v>4</v>
    <v>62.365000000000002</v>
    <v>39.72</v>
    <v>0.99050000000000005</v>
    <v>0.66</v>
    <v>1.2394000000000001E-2</v>
    <v>USD</v>
    <v>FB Financial Corporation is a bank holding company. The Company operates through its wholly owned banking subsidiary, FirstBank, in Tennessee, Alabama, Kentucky, and Georgia. The Company operates through two segments: Banking and Mortgage. Its Banking segment provides a full range of deposits and lending products and services to corporate, commercial and consumer customers. It also originates conforming residential mortgage loans through its Mortgage segment, whose activities include the servicing of residential mortgage loans and securitization of loans to third party private investors or government sponsored agencies. It operates over 90 full-service bank branches across its footprint serving markets across Tennessee, including Nashville, Chattanooga, Knoxville, Memphis, Jackson, and others. FirstBank also provides retail mortgage banking services utilizing its bank branch network and over 12 mortgage banking offices strategically located throughout the southeastern United States.</v>
    <v>1594</v>
    <v>New York Stock Exchange</v>
    <v>XNYS</v>
    <v>XNYS</v>
    <v>1221 BROADWAY, SUITE 1300, NASHVILLE, TN, 37203 US</v>
    <v>54.89</v>
    <v>Banking Services</v>
    <v>Stock</v>
    <v>46129.79659822891</v>
    <v>1781</v>
    <v>53.52</v>
    <v>2771945458</v>
    <v>FB Financial Corporation</v>
    <v>FB Financial Corporation</v>
    <v>54</v>
    <v>22.407399999999999</v>
    <v>53.25</v>
    <v>53.91</v>
    <v>51418020</v>
    <v>FBK</v>
    <v>FB Financial Corporation (XNYS:FBK)</v>
    <v>353624</v>
    <v>362880</v>
    <v>1984</v>
  </rv>
  <rv s="2">
    <v>1782</v>
  </rv>
  <rv s="0">
    <v>https://www.bing.com/financeapi/forcetrigger?t=a1smcw&amp;q=XNAS%3aFBNC&amp;form=skydnc</v>
    <v>Learn more on Bing</v>
  </rv>
  <rv s="1">
    <v>en-US</v>
    <v>a1smcw</v>
    <v>268435456</v>
    <v>1</v>
    <v>Powered by Refinitiv</v>
    <v>0</v>
    <v>FIRST BANCORP (XNAS:FBNC)</v>
    <v>2</v>
    <v>3</v>
    <v>Finance</v>
    <v>4</v>
    <v>62.64</v>
    <v>36.5</v>
    <v>0.85819999999999996</v>
    <v>1.78</v>
    <v>3.0727000000000001E-2</v>
    <v>USD</v>
    <v>First Bancorp is a bank holding company. The principal activity of the Company is the ownership and operation of the First Bank (the Bank), a state-chartered bank with its main office in Southern Pines, North Carolina. Through its subsidiaries, the Bank provides full-service commercial and consumer banking services, mortgage banking services, automobile financing, insurance agency services, and other financial products and services. The Bank maintains a diversified loan portfolio by providing a broad range of commercial and retail lending services to business entities and individuals. The Bank provides commercial business loans, commercial and residential real estate construction and mortgage loans, revolving lines of credit, letters of credit, and loans for personal uses, such as home improvement, and automobiles. The Bank offers a full range of deposit accounts and services to both retail and commercial customers. The Bank operates over 113 branches.</v>
    <v>1332</v>
    <v>Nasdaq Stock Market</v>
    <v>XNAS</v>
    <v>XNAS</v>
    <v>300 Sw Broad Street, SOUTHERN PINES, NC, 28387 US</v>
    <v>60.76</v>
    <v>Banking Services</v>
    <v>Stock</v>
    <v>46129.795946435159</v>
    <v>1784</v>
    <v>58.69</v>
    <v>2473763804</v>
    <v>FIRST BANCORP</v>
    <v>FIRST BANCORP</v>
    <v>58.73</v>
    <v>22.409500000000001</v>
    <v>57.93</v>
    <v>59.71</v>
    <v>41429640</v>
    <v>FBNC</v>
    <v>FIRST BANCORP (XNAS:FBNC)</v>
    <v>147097</v>
    <v>226283</v>
    <v>1983</v>
  </rv>
  <rv s="2">
    <v>1785</v>
  </rv>
  <rv s="0">
    <v>https://www.bing.com/financeapi/forcetrigger?t=a1t7cw&amp;q=XNAS%3aFNLC&amp;form=skydnc</v>
    <v>Learn more on Bing</v>
  </rv>
  <rv s="1">
    <v>en-US</v>
    <v>a1t7cw</v>
    <v>268435456</v>
    <v>1</v>
    <v>Powered by Refinitiv</v>
    <v>0</v>
    <v>THE FIRST BANCORP, INC. (XNAS:FNLC)</v>
    <v>2</v>
    <v>3</v>
    <v>Finance</v>
    <v>4</v>
    <v>30.33</v>
    <v>22.99</v>
    <v>0.52290000000000003</v>
    <v>0.80500000000000005</v>
    <v>2.8077999999999999E-2</v>
    <v>USD</v>
    <v>The First Bancorp, Inc. is the holding company for First National Bank (the Bank). The Bank provides a full range of consumer and commercial banking products and services. The Bank emphasizes personal service, and its customers are primarily small businesses and individuals to whom the Bank offers a wide variety of services, including deposit accounts and consumer, commercial and mortgage loans. First National Wealth Management, a division of the Bank, provides investment management and trust services from five offices in Lincoln, Knox, Penobscot and Hancock Counties. First National Wealth Management offers a comprehensive array of private banking, financial planning, investment management and trust services to individuals, businesses, non-profit organizations and municipalities of varying asset size, and to provide personal service. Its First National Investment Services offer additional products, such as brokerage, annuity products and certain types of insurance.</v>
    <v>283</v>
    <v>Nasdaq Stock Market</v>
    <v>XNAS</v>
    <v>XNAS</v>
    <v>223 Main Street, DAMARISCOTTA, ME, 04543 US</v>
    <v>29.9</v>
    <v>Banking Services</v>
    <v>Stock</v>
    <v>46129.794655786718</v>
    <v>1787</v>
    <v>28.645</v>
    <v>332192682</v>
    <v>THE FIRST BANCORP, INC.</v>
    <v>THE FIRST BANCORP, INC.</v>
    <v>29.03</v>
    <v>9.5929000000000002</v>
    <v>28.67</v>
    <v>29.475000000000001</v>
    <v>11270320</v>
    <v>FNLC</v>
    <v>THE FIRST BANCORP, INC. (XNAS:FNLC)</v>
    <v>15975</v>
    <v>22374</v>
    <v>1985</v>
  </rv>
  <rv s="2">
    <v>1788</v>
  </rv>
  <rv s="0">
    <v>https://www.bing.com/financeapi/forcetrigger?t=a1snc7&amp;q=XNAS%3aFCAP&amp;form=skydnc</v>
    <v>Learn more on Bing</v>
  </rv>
  <rv s="1">
    <v>en-US</v>
    <v>a1snc7</v>
    <v>268435456</v>
    <v>1</v>
    <v>Powered by Refinitiv</v>
    <v>0</v>
    <v>FIRST CAPITAL, INC. (XNAS:FCAP)</v>
    <v>2</v>
    <v>3</v>
    <v>Finance</v>
    <v>4</v>
    <v>71</v>
    <v>33.731699999999996</v>
    <v>0.68779999999999997</v>
    <v>2.35</v>
    <v>4.4650999999999996E-2</v>
    <v>USD</v>
    <v>First Capital, Inc. is the holding company for First Harrison Bank (the Bank). The Bank is a chartered commercial bank, which provides a variety of banking services to individuals and business customers. The Bank’s primary source of revenue is real estate mortgage loans. The Bank originates mortgage loans for sale in the secondary market. The Bank also originates consumer loans and residential construction loans for the loan portfolio. The Bank offers a variety of secured or guaranteed consumer loans, including automobile and truck loans, home equity loans, home improvement loans, boat loans, mobile home loans and loans secured by savings deposits. First Harrison Investments, Inc. and First Harrison Holdings, Inc. are wholly owned subsidiaries of the Bank that jointly own First Harrison, LLC, which holds and manages an investment securities portfolio. The Bank has 18 offices in the Indiana communities of Corydon, Edwardsville, Greenville, Floyds Knobs, Palmyra, among others.</v>
    <v>176</v>
    <v>Nasdaq Stock Market</v>
    <v>XNAS</v>
    <v>XNAS</v>
    <v>220 Federal Drive N W, CORYDON, IN, 47112 US</v>
    <v>54.98</v>
    <v>Banking Services</v>
    <v>Stock</v>
    <v>46129.794207928127</v>
    <v>1790</v>
    <v>50.82</v>
    <v>183937239</v>
    <v>FIRST CAPITAL, INC.</v>
    <v>FIRST CAPITAL, INC.</v>
    <v>53.3</v>
    <v>11.2424</v>
    <v>52.63</v>
    <v>54.98</v>
    <v>3345530</v>
    <v>FCAP</v>
    <v>FIRST CAPITAL, INC. (XNAS:FCAP)</v>
    <v>2208</v>
    <v>5647</v>
    <v>1998</v>
  </rv>
  <rv s="2">
    <v>1791</v>
  </rv>
  <rv s="0">
    <v>https://www.bing.com/financeapi/forcetrigger?t=a1snkr&amp;q=XNAS%3aFCBC&amp;form=skydnc</v>
    <v>Learn more on Bing</v>
  </rv>
  <rv s="1">
    <v>en-US</v>
    <v>a1snkr</v>
    <v>268435456</v>
    <v>1</v>
    <v>Powered by Refinitiv</v>
    <v>0</v>
    <v>First Community Bankshares, Inc. (XNAS:FCBC)</v>
    <v>2</v>
    <v>3</v>
    <v>Finance</v>
    <v>4</v>
    <v>44.15</v>
    <v>30.287500000000001</v>
    <v>0.48259999999999997</v>
    <v>1.2050000000000001</v>
    <v>2.8534E-2</v>
    <v>USD</v>
    <v>First Community Bankshares, Inc. is a financial holding company, which provides banking products and services through its wholly owned subsidiary, First Community Bank (the Bank). The Company operates in the Community Banking segment, which consists of all operations, including commercial and consumer banking, lending activities, and wealth management. The Bank offers wealth management and investment advice through its Trust Division and wholly owned subsidiary First Community Wealth Management. Its commercial loans consist of loans to small and mid-size industrial, commercial, and service companies. Its consumer real estate loans consist of loans to individuals within its market footprint for home equity loans and lines of credit and for the purpose of financing residential properties. Its consumer and other loans consist of loans to individuals that include, but are not limited to, automobiles, credit cards, personal lines of credit, boats, mobile homes, and other consumer goods.</v>
    <v>622</v>
    <v>Nasdaq Stock Market</v>
    <v>XNAS</v>
    <v>XNAS</v>
    <v>Po Box 989, BLUEFIELD, VA, 24605-0989 US</v>
    <v>44.15</v>
    <v>Banking Services</v>
    <v>Stock</v>
    <v>46129.796705115623</v>
    <v>1793</v>
    <v>42.48</v>
    <v>828523928</v>
    <v>First Community Bankshares, Inc.</v>
    <v>First Community Bankshares, Inc.</v>
    <v>42.6</v>
    <v>16.3887</v>
    <v>42.23</v>
    <v>43.435000000000002</v>
    <v>19075030</v>
    <v>FCBC</v>
    <v>First Community Bankshares, Inc. (XNAS:FCBC)</v>
    <v>43301</v>
    <v>85507</v>
    <v>2018</v>
  </rv>
  <rv s="2">
    <v>1794</v>
  </rv>
  <rv s="0">
    <v>https://www.bing.com/financeapi/forcetrigger?t=a1snnm&amp;q=XNAS%3aFCCO&amp;form=skydnc</v>
    <v>Learn more on Bing</v>
  </rv>
  <rv s="1">
    <v>en-US</v>
    <v>a1snnm</v>
    <v>268435456</v>
    <v>1</v>
    <v>Powered by Refinitiv</v>
    <v>0</v>
    <v>FIRST COMMUNITY CORPORATION (XNAS:FCCO)</v>
    <v>2</v>
    <v>3</v>
    <v>Finance</v>
    <v>4</v>
    <v>31.51</v>
    <v>20.309999999999999</v>
    <v>0.38590000000000002</v>
    <v>0.83</v>
    <v>2.7293999999999999E-2</v>
    <v>USD</v>
    <v>First Community Corporation is the holding company for First Community Bank, doing business as Signature Bank of Georgia (the Bank). The Bank is a full-service commercial bank offering deposit and loan products and services, residential mortgage lending and financial planning/investment advisory services for businesses and consumers. It operates 23 full-service offices and a loan production office spanning the Midlands, Upstate, and Piedmont regions of South Carolina, the Central Savannah River Area region of South Carolina and Georgia, and the Atlanta-Sandy Springs-Roswell, Georgia MSA. Its commercial and retail banking segment provides deposit and lending products and services. Its mortgage banking segment provides mortgage origination services for loans that will be sold to investors in the secondary market and consumer mortgage loans that will be held for investment. Its investment advisory and non-deposit segment provides investment advisory services and non-deposit products.</v>
    <v>265</v>
    <v>Nasdaq Stock Market</v>
    <v>XNAS</v>
    <v>XNAS</v>
    <v>5455 Sunset Blvd, LEXINGTON, SC, 29072 US</v>
    <v>31.51</v>
    <v>Banking Services</v>
    <v>Stock</v>
    <v>46129.796643807815</v>
    <v>1796</v>
    <v>30.59</v>
    <v>293108362</v>
    <v>FIRST COMMUNITY CORPORATION</v>
    <v>FIRST COMMUNITY CORPORATION</v>
    <v>30.67</v>
    <v>12.665699999999999</v>
    <v>30.41</v>
    <v>31.24</v>
    <v>9382470</v>
    <v>FCCO</v>
    <v>FIRST COMMUNITY CORPORATION (XNAS:FCCO)</v>
    <v>133889</v>
    <v>81492</v>
    <v>1994</v>
  </rv>
  <rv s="2">
    <v>1797</v>
  </rv>
  <rv s="0">
    <v>https://www.bing.com/financeapi/forcetrigger?t=a1so2w&amp;q=XNYS%3aFCF&amp;form=skydnc</v>
    <v>Learn more on Bing</v>
  </rv>
  <rv s="1">
    <v>en-US</v>
    <v>a1so2w</v>
    <v>268435456</v>
    <v>1</v>
    <v>Powered by Refinitiv</v>
    <v>0</v>
    <v>FIRST COMMONWEALTH FINANCIAL CORPORATION (XNYS:FCF)</v>
    <v>2</v>
    <v>3</v>
    <v>Finance</v>
    <v>4</v>
    <v>19.14</v>
    <v>14.2</v>
    <v>0.76500000000000001</v>
    <v>0.32</v>
    <v>1.7204000000000001E-2</v>
    <v>USD</v>
    <v>First Commonwealth Financial Corporation is a financial holding company. The Company’s operating subsidiaries include First Commonwealth Bank (the Bank), First Commonwealth Insurance Agency, Inc. (FCIA) and FRAMAL. It provides a diversified array of consumer and commercial banking services through its subsidiary, FCB. It also provides trust and wealth management services through FCB and offers insurance products through FCIA. Its consumer services include Internet, mobile and telephone banking, an automated teller machine network, personal checking accounts, savings accounts, health savings accounts, insured money market accounts, debit cards, investment certificates, mortgage loans, and others. The Bank operates through approximately 127 community banking offices in 30 counties throughout western and central Pennsylvania and throughout Ohio, as well as commercial lending operations in Pittsburgh and Harrisburg, Pennsylvania, and Canton, Cleveland, Columbus and Cincinnati, Ohio.</v>
    <v>1522</v>
    <v>New York Stock Exchange</v>
    <v>XNYS</v>
    <v>XNYS</v>
    <v>601 Philadelphia St, INDIANA, PA, 15701 US</v>
    <v>19.14</v>
    <v>Banking Services</v>
    <v>Stock</v>
    <v>46129.79682402734</v>
    <v>1799</v>
    <v>18.785</v>
    <v>1933739412</v>
    <v>FIRST COMMONWEALTH FINANCIAL CORPORATION</v>
    <v>FIRST COMMONWEALTH FINANCIAL CORPORATION</v>
    <v>18.809999999999999</v>
    <v>12.869</v>
    <v>18.600000000000001</v>
    <v>18.920000000000002</v>
    <v>102206100</v>
    <v>FCF</v>
    <v>FIRST COMMONWEALTH FINANCIAL CORPORATION (XNYS:FCF)</v>
    <v>388506</v>
    <v>1049554</v>
    <v>1982</v>
  </rv>
  <rv s="2">
    <v>1800</v>
  </rv>
  <rv s="0">
    <v>https://www.bing.com/financeapi/forcetrigger?t=a1sp7w&amp;q=XNAS%3aFDBC&amp;form=skydnc</v>
    <v>Learn more on Bing</v>
  </rv>
  <rv s="1">
    <v>en-US</v>
    <v>a1sp7w</v>
    <v>268435456</v>
    <v>1</v>
    <v>Powered by Refinitiv</v>
    <v>0</v>
    <v>FIDELITY D &amp; D BANCORP, INC. (XNAS:FDBC)</v>
    <v>2</v>
    <v>3</v>
    <v>Finance</v>
    <v>4</v>
    <v>50</v>
    <v>37</v>
    <v>0.84260000000000002</v>
    <v>0.89</v>
    <v>2.0226999999999998E-2</v>
    <v>USD</v>
    <v>Fidelity D &amp; D Bancorp, Inc. is a bank holding company. The Fidelity Deposit and Discount Bank (the Bank) is the Company’s state-chartered commercial bank. The Bank offers a full range of traditional banking services. The Bank has a personal and corporate trust department and provides alternative financial and insurance products with asset management services. The Bank classifies investment securities into one of three categories: trading, available-for-sale (AFS) or held-to-maturity (HTM). The Company's primary service area comprises the Borough of Dunmore and the surrounding communities within Lackawanna and Luzerne counties in Northeastern Pennsylvania and Northampton County in Eastern Pennsylvania. It provides a full range of banking, trust and financial services to individuals, small businesses and corporate customers. Its primary deposit products are demand deposits and interest-bearing time, money market and savings accounts.</v>
    <v>298</v>
    <v>Nasdaq Stock Market</v>
    <v>XNAS</v>
    <v>XNAS</v>
    <v>Blakely &amp; Drinker Streets, DUNMORE, PA, 18512 US</v>
    <v>44.89</v>
    <v>Banking Services</v>
    <v>Stock</v>
    <v>46129.796045705472</v>
    <v>1802</v>
    <v>44.26</v>
    <v>263897536</v>
    <v>FIDELITY D &amp; D BANCORP, INC.</v>
    <v>FIDELITY D &amp; D BANCORP, INC.</v>
    <v>44.48</v>
    <v>9.2242999999999995</v>
    <v>44</v>
    <v>44.89</v>
    <v>5878760</v>
    <v>FDBC</v>
    <v>FIDELITY D &amp; D BANCORP, INC. (XNAS:FDBC)</v>
    <v>5086</v>
    <v>7559</v>
    <v>1999</v>
  </rv>
  <rv s="2">
    <v>1803</v>
  </rv>
  <rv s="0">
    <v>https://www.bing.com/financeapi/forcetrigger?t=a1sssm&amp;q=XNAS%3aFFBC&amp;form=skydnc</v>
    <v>Learn more on Bing</v>
  </rv>
  <rv s="1">
    <v>en-US</v>
    <v>a1sssm</v>
    <v>268435456</v>
    <v>1</v>
    <v>Powered by Refinitiv</v>
    <v>0</v>
    <v>FIRST FINANCIAL BANCORP. (XNAS:FFBC)</v>
    <v>2</v>
    <v>3</v>
    <v>Finance</v>
    <v>4</v>
    <v>31.38</v>
    <v>22.07</v>
    <v>0.93259999999999998</v>
    <v>0.89500000000000002</v>
    <v>3.0925999999999999E-2</v>
    <v>USD</v>
    <v>First Financial Bancorp. is a bank holding company. It engages in the business of commercial banking and other banking and banking-related activities through its subsidiary, First Financial Bank (the Bank). The Bank provides banking and financial services products through its six lines of business: Commercial, Retail Banking, Investment Commercial Real Estate, Mortgage Banking, Commercial Finance and Wealth Management. These business units provide traditional banking services to business and retail clients. Wealth Management provides wealth planning, portfolio management, trust and estate, brokerage and retirement plan services. In addition, it offers deposit products that include interest-bearing and noninterest-bearing accounts, time deposits and cash management services for commercial customers. Its full-service banking centers are located in Ohio, Indiana, Kentucky and Illinois, while the commercial finance business lends to targeted industry verticals on a nationwide basis.</v>
    <v>2199</v>
    <v>Nasdaq Stock Market</v>
    <v>XNAS</v>
    <v>XNAS</v>
    <v>255 EAST FIFTH STREET, SUITE 900, CINCINNATI, OH, 45202 US</v>
    <v>30.295000000000002</v>
    <v>Banking Services</v>
    <v>Stock</v>
    <v>46129.796802835153</v>
    <v>1805</v>
    <v>28.98</v>
    <v>3120326293</v>
    <v>FIRST FINANCIAL BANCORP.</v>
    <v>FIRST FINANCIAL BANCORP.</v>
    <v>29.22</v>
    <v>11.222899999999999</v>
    <v>28.94</v>
    <v>29.835000000000001</v>
    <v>104586100</v>
    <v>FFBC</v>
    <v>FIRST FINANCIAL BANCORP. (XNAS:FFBC)</v>
    <v>723200</v>
    <v>798289</v>
    <v>1982</v>
  </rv>
  <rv s="2">
    <v>1806</v>
  </rv>
  <rv s="0">
    <v>https://www.bing.com/financeapi/forcetrigger?t=a1star&amp;q=XNAS%3aFFIC&amp;form=skydnc</v>
    <v>Learn more on Bing</v>
  </rv>
  <rv s="1">
    <v>en-US</v>
    <v>a1star</v>
    <v>268435456</v>
    <v>1</v>
    <v>Powered by Refinitiv</v>
    <v>0</v>
    <v>FLUSHING FINANCIAL CORPORATION (XNAS:FFIC)</v>
    <v>2</v>
    <v>3</v>
    <v>Finance</v>
    <v>4</v>
    <v>17.79</v>
    <v>11.125</v>
    <v>0.7702</v>
    <v>0.44</v>
    <v>2.7725E-2</v>
    <v>USD</v>
    <v>Flushing Financial Corporation is the holding company for Flushing Bank (the Bank). The Bank offers the products, services, and conveniences associated with large commercial banks, including a full complement of deposit, loan, equipment finance, and cash management services. The Bank's principal business is attracting retail deposits from the general public and investing those deposits, together with funds generated from ongoing operations and borrowings, primarily in originations and purchases of multifamily residential property loans, commercial business loans, commercial real estate mortgage loans and, to a lesser extent, one-to-four family loans; construction loans; small business administration (SBA) loans; mortgage loan surrogates, such as mortgage-backed securities; and United States government securities, corporate fixed-income securities and other marketable securities. The Bank also operates an Internet branch that operates under the brands of iGObanking.com and BankPurely.</v>
    <v>567</v>
    <v>Nasdaq Stock Market</v>
    <v>XNAS</v>
    <v>XNAS</v>
    <v>220 Rxr Plaza, UNIONDALE, NY, 11556 US</v>
    <v>16.565000000000001</v>
    <v>Banking Services</v>
    <v>Stock</v>
    <v>46129.795293182811</v>
    <v>1808</v>
    <v>16.09</v>
    <v>552642005</v>
    <v>FLUSHING FINANCIAL CORPORATION</v>
    <v>FLUSHING FINANCIAL CORPORATION</v>
    <v>16.09</v>
    <v>0</v>
    <v>15.87</v>
    <v>16.309999999999999</v>
    <v>33883630</v>
    <v>FFIC</v>
    <v>FLUSHING FINANCIAL CORPORATION (XNAS:FFIC)</v>
    <v>230935</v>
    <v>230616</v>
    <v>1994</v>
  </rv>
  <rv s="2">
    <v>1809</v>
  </rv>
  <rv s="0">
    <v>https://www.bing.com/financeapi/forcetrigger?t=a1stdm&amp;q=XNAS%3aFFIN&amp;form=skydnc</v>
    <v>Learn more on Bing</v>
  </rv>
  <rv s="1">
    <v>en-US</v>
    <v>a1stdm</v>
    <v>268435456</v>
    <v>1</v>
    <v>Powered by Refinitiv</v>
    <v>0</v>
    <v>FIRST FINANCIAL BANKSHARES, INC. (XNAS:FFIN)</v>
    <v>2</v>
    <v>3</v>
    <v>Finance</v>
    <v>4</v>
    <v>38.74</v>
    <v>28.114999999999998</v>
    <v>0.82479999999999998</v>
    <v>1.5</v>
    <v>4.845E-2</v>
    <v>USD</v>
    <v>First Financial Bankshares, Inc. is a financial holding company. The Company, through its wholly owned subsidiary, First Financial Bank (the Bank), operates multiple banking regions with approximately 79 locations in Texas, including Abilene, Acton, Albany, Aledo, Alvarado, Beaumont, Boyd, Bridgeport, Brock, Bryan, Burleson, College Station, Cisco, Cleburne, Clyde, Conroe, Cut and Shoot, Decatur, Eastland and others. The Bank provides general commercial banking services, which include accepting and holding checking, savings and time deposits, making loans, offering automated teller machines (ATMs), drive-in and night deposit services, safe deposit facilities, remote deposit capture, Internet banking, mobile banking, payroll cards, funds transfer, and performing other customary commercial banking services. The Company also operates First Financial Trust and Asset Management Company, with nine locations and First Technology Services, Inc., a technology operating company.</v>
    <v>1500</v>
    <v>Nasdaq Stock Market</v>
    <v>XNAS</v>
    <v>XNAS</v>
    <v>400 Pine Street, P.O. Box 701, ABILENE, TX, 79601 US</v>
    <v>33</v>
    <v>Banking Services</v>
    <v>Stock</v>
    <v>46129.796711492971</v>
    <v>1811</v>
    <v>31.61</v>
    <v>4649200356</v>
    <v>FIRST FINANCIAL BANKSHARES, INC.</v>
    <v>FIRST FINANCIAL BANKSHARES, INC.</v>
    <v>32.26</v>
    <v>18.360800000000001</v>
    <v>30.96</v>
    <v>32.46</v>
    <v>143228600</v>
    <v>FFIN</v>
    <v>FIRST FINANCIAL BANKSHARES, INC. (XNAS:FFIN)</v>
    <v>504505</v>
    <v>743294</v>
    <v>1956</v>
  </rv>
  <rv s="2">
    <v>1812</v>
  </rv>
  <rv s="0">
    <v>https://www.bing.com/financeapi/forcetrigger?t=a1su77&amp;q=XNAS%3aFFWM&amp;form=skydnc</v>
    <v>Learn more on Bing</v>
  </rv>
  <rv s="9">
    <v>en-US</v>
    <v>a1su77</v>
    <v>268435456</v>
    <v>1</v>
    <v>1</v>
    <v>Powered by Refinitiv</v>
    <v>18</v>
    <v>FIRST FOUNDATION INC. (XNYS:FFWM)</v>
    <v>2</v>
    <v>19</v>
    <v>Finance</v>
    <v>20</v>
    <v>11.47</v>
    <v>4.84</v>
    <v>1.3428</v>
    <v>0.05</v>
    <v>0</v>
    <v>6.5269999999999998E-3</v>
    <v>0</v>
    <v>USD</v>
    <v>First Foundation Inc. is a financial services company that provides a comprehensive platform of financial services to individuals, businesses, and other organizations. The Company and its subsidiaries offer personal banking, business banking, and private wealth management services, including investment, trust, insurance, and philanthropy services. Its comprehensive platform of financial services is designed to help each client at any stage in their financial journey. It operates through two segments: Banking and Investment Management and Wealth Planning (Wealth Management). The Banking segment includes the operations of First Foundation Bank (FFB), First Foundation Insurance Services (FFIS), First Foundation Public Finance (FFPF), and Blue Moon Management LLC. The Wealth Management segment includes the operations of First Foundation Advisors (FFA). Through FFB, it offers a range of loan products, deposit products, treasury management products and services, and trust services.</v>
    <v>567</v>
    <v>New York Stock Exchange</v>
    <v>XNYS</v>
    <v>XNYS</v>
    <v>200 Crescent Court Suite 1400, DALLAS, TX, 75201 US</v>
    <v>7.83</v>
    <v>Banking Services</v>
    <v>Stock</v>
    <v>45638.000000022657</v>
    <v>1814</v>
    <v>7.65</v>
    <v>634880566</v>
    <v>FIRST FOUNDATION INC.</v>
    <v>FIRST FOUNDATION INC.</v>
    <v>7.75</v>
    <v>7.66</v>
    <v>7.71</v>
    <v>7.71</v>
    <v>82345080</v>
    <v>FFWM</v>
    <v>FIRST FOUNDATION INC. (XNYS:FFWM)</v>
    <v>282435</v>
    <v>491515</v>
    <v>2015</v>
  </rv>
  <rv s="2">
    <v>1815</v>
  </rv>
  <rv s="0">
    <v>https://www.bing.com/financeapi/forcetrigger?t=a1sucw&amp;q=XNAS%3aFGBI&amp;form=skydnc</v>
    <v>Learn more on Bing</v>
  </rv>
  <rv s="1">
    <v>en-US</v>
    <v>a1sucw</v>
    <v>268435456</v>
    <v>1</v>
    <v>Powered by Refinitiv</v>
    <v>0</v>
    <v>FIRST GUARANTY BANCSHARES, INC. (XNAS:FGBI)</v>
    <v>2</v>
    <v>3</v>
    <v>Finance</v>
    <v>4</v>
    <v>10.55</v>
    <v>4.3099999999999996</v>
    <v>0.44090000000000001</v>
    <v>0.11</v>
    <v>1.1339999999999999E-2</v>
    <v>USD</v>
    <v>First Guaranty Bancshares, Inc. is the holding company for First Guaranty Bank (the Bank). The Bank offers a range of financial services and focuses on building client relationships and providing customer service. The Bank operates over 35 locations throughout Louisiana, Texas, Kentucky, and West Virginia. The Banks principal business consists of attracting deposits from the general public and local municipalities in its market areas and then investing those deposits. The Bank also generates funds from operations, borrowings in lending and investing in securities. The Bank serves the credit needs of its customer base, including commercial real estate loans, commercial and industrial loans, commercial leases, and others. The Bank offers a variety of deposit accounts to consumers, small businesses, and municipalities, including personal and business checking and savings accounts, time deposits and money market accounts. In addition, the Bank offers a range of consumer services.</v>
    <v>326</v>
    <v>Nasdaq Stock Market</v>
    <v>XNAS</v>
    <v>XNAS</v>
    <v>400 E Thomas St, HAMMOND, LA, 70401 US</v>
    <v>9.81</v>
    <v>Banking Services</v>
    <v>Stock</v>
    <v>46129.79622357578</v>
    <v>1817</v>
    <v>9.68</v>
    <v>154933548</v>
    <v>FIRST GUARANTY BANCSHARES, INC.</v>
    <v>FIRST GUARANTY BANCSHARES, INC.</v>
    <v>9.68</v>
    <v>0</v>
    <v>9.6999999999999993</v>
    <v>9.81</v>
    <v>15793430</v>
    <v>FGBI</v>
    <v>FIRST GUARANTY BANCSHARES, INC. (XNAS:FGBI)</v>
    <v>5340</v>
    <v>11919</v>
    <v>2003</v>
  </rv>
  <rv s="2">
    <v>1818</v>
  </rv>
  <rv s="0">
    <v>https://www.bing.com/financeapi/forcetrigger?t=a1suww&amp;q=XNAS%3aFHB&amp;form=skydnc</v>
    <v>Learn more on Bing</v>
  </rv>
  <rv s="1">
    <v>en-US</v>
    <v>a1suww</v>
    <v>268435456</v>
    <v>1</v>
    <v>Powered by Refinitiv</v>
    <v>0</v>
    <v>FIRST HAWAIIAN, INC. (XNAS:FHB)</v>
    <v>2</v>
    <v>3</v>
    <v>Finance</v>
    <v>4</v>
    <v>28.35</v>
    <v>22.074999999999999</v>
    <v>0.71619999999999995</v>
    <v>0.71499999999999997</v>
    <v>2.7259000000000002E-2</v>
    <v>USD</v>
    <v>First Hawaiian, Inc. is a bank holding company. Its principal subsidiary is First Hawaiian Bank (the Bank). The Bank provides a range of banking services to consumer and commercial customers, including deposit products, lending services and wealth management and trust services. Its segments include Retail Banking, Commercial Banking and Treasury and Other. Its Retail Banking segment includes the financial products and services it provides to consumers and small businesses. Its Retail Banking segment also includes its wealth management services. Its Commercial Banking segment includes its corporate banking-related products, commercial real estate loans, commercial lease financing, secured and unsecured lines of credit, automobile loans and auto dealer financing, business deposit products and credit cards. Its Treasury and Other segment include its treasury business, which consists of corporate asset and liability management activities, including interest rate risk management.</v>
    <v>2000</v>
    <v>Nasdaq Stock Market</v>
    <v>XNAS</v>
    <v>XNAS</v>
    <v>999 Bishop St, Honolulu, HI, 96813-4423 US</v>
    <v>27.335000000000001</v>
    <v>Banking Services</v>
    <v>Stock</v>
    <v>46129.796498726566</v>
    <v>1820</v>
    <v>26.44</v>
    <v>3310861486</v>
    <v>FIRST HAWAIIAN, INC.</v>
    <v>FIRST HAWAIIAN, INC.</v>
    <v>26.49</v>
    <v>12.234400000000001</v>
    <v>26.23</v>
    <v>26.945</v>
    <v>122874800</v>
    <v>FHB</v>
    <v>FIRST HAWAIIAN, INC. (XNAS:FHB)</v>
    <v>1108431</v>
    <v>1571779</v>
    <v>1973</v>
  </rv>
  <rv s="2">
    <v>1821</v>
  </rv>
  <rv s="0">
    <v>https://www.bing.com/financeapi/forcetrigger?t=a1sv6h&amp;q=XNYS%3aFHN&amp;form=skydnc</v>
    <v>Learn more on Bing</v>
  </rv>
  <rv s="1">
    <v>en-US</v>
    <v>a1sv6h</v>
    <v>268435456</v>
    <v>1</v>
    <v>Powered by Refinitiv</v>
    <v>0</v>
    <v>FIRST HORIZON CORPORATION (XNYS:FHN)</v>
    <v>2</v>
    <v>3</v>
    <v>Finance</v>
    <v>4</v>
    <v>26.56</v>
    <v>16.445</v>
    <v>0.61229999999999996</v>
    <v>0.37</v>
    <v>1.5429999999999999E-2</v>
    <v>USD</v>
    <v>First Horizon Corporation is a regional financial services company. The Company is a financial holding company. The Company’s principal subsidiary, and only banking subsidiary, is First Horizon Bank (the Bank). Through the Bank and other subsidiaries, it offers commercial, private banking, consumer, small business, wealth and trust management, retail brokerage, capital markets, fixed income, and mortgage banking services. Its segments include Commercial, Consumer &amp; Wealth; Wholesale; and Corporate. The Commercial, Consumer &amp; Wealth segment offers financial products and services, including traditional lending and deposit taking, to commercial and consumer clients primarily in the southern United States and other selected markets. The Wholesale segment includes mortgage warehouse lending, franchise finance, correspondent banking, and mortgage. Additionally, the Wholesale segment has a line of business focused on fixed-income securities sales, trading, underwriting, and others.</v>
    <v>7369</v>
    <v>New York Stock Exchange</v>
    <v>XNYS</v>
    <v>XNYS</v>
    <v>165 Madison Avenue, MEMPHIS, TN, 38103 US</v>
    <v>24.77</v>
    <v>Banking Services</v>
    <v>Stock</v>
    <v>46129.796503750003</v>
    <v>1823</v>
    <v>24.17</v>
    <v>11590600000</v>
    <v>FIRST HORIZON CORPORATION</v>
    <v>FIRST HORIZON CORPORATION</v>
    <v>24.19</v>
    <v>12.9604</v>
    <v>23.98</v>
    <v>24.35</v>
    <v>476000000</v>
    <v>FHN</v>
    <v>FIRST HORIZON CORPORATION (XNYS:FHN)</v>
    <v>5367159</v>
    <v>5718475</v>
    <v>1968</v>
  </rv>
  <rv s="2">
    <v>1824</v>
  </rv>
  <rv s="0">
    <v>https://www.bing.com/financeapi/forcetrigger?t=a1svhw&amp;q=XNAS%3aFIBK&amp;form=skydnc</v>
    <v>Learn more on Bing</v>
  </rv>
  <rv s="1">
    <v>en-US</v>
    <v>a1svhw</v>
    <v>268435456</v>
    <v>1</v>
    <v>Powered by Refinitiv</v>
    <v>0</v>
    <v>FIRST INTERSTATE BANCSYSTEM, INC. (XNAS:FIBK)</v>
    <v>2</v>
    <v>3</v>
    <v>Finance</v>
    <v>4</v>
    <v>39.255000000000003</v>
    <v>24.76</v>
    <v>0.73150000000000004</v>
    <v>0.67</v>
    <v>1.984E-2</v>
    <v>USD</v>
    <v>First Interstate BancSystem, Inc. is a financial and bank holding company focused on community banking. Through its bank subsidiary, First Interstate Bank, the Company delivers a comprehensive range of banking products and services, including online and mobile banking, to individuals, businesses, government entities, and others throughout its market areas. It operates through the Community Banking segment, which encompasses commercial, governmental, and consumer banking services provided through its Bank: primarily the acceptance of deposits, the extension of credit, mortgage loan origination and servicing, and wealth management, which includes trust, employee benefit, investment management, insurance, agency, and custodial services to individuals, businesses, and nonprofit organizations. It provides loans to a wide variety of industries, including agriculture, healthcare, professional services, technology, construction, hospitality, real estate development, tourism, and others.</v>
    <v>3376</v>
    <v>Nasdaq Stock Market</v>
    <v>XNAS</v>
    <v>XNAS</v>
    <v>401 No 31st Street, BILLINGS, MT, 59101 US</v>
    <v>35.119999999999997</v>
    <v>Banking Services</v>
    <v>Stock</v>
    <v>46129.796840925781</v>
    <v>1826</v>
    <v>34.115000000000002</v>
    <v>3482514252</v>
    <v>FIRST INTERSTATE BANCSYSTEM, INC.</v>
    <v>FIRST INTERSTATE BANCSYSTEM, INC.</v>
    <v>34.270000000000003</v>
    <v>11.6912</v>
    <v>33.770000000000003</v>
    <v>34.44</v>
    <v>101118300</v>
    <v>FIBK</v>
    <v>FIRST INTERSTATE BANCSYSTEM, INC. (XNAS:FIBK)</v>
    <v>652160</v>
    <v>1278002</v>
    <v>2023</v>
  </rv>
  <rv s="2">
    <v>1827</v>
  </rv>
  <rv s="0">
    <v>https://www.bing.com/financeapi/forcetrigger?t=c2uc27&amp;q=XNAS%3aFINW&amp;form=skydnc</v>
    <v>Learn more on Bing</v>
  </rv>
  <rv s="1">
    <v>en-US</v>
    <v>c2uc27</v>
    <v>268435456</v>
    <v>1</v>
    <v>Powered by Refinitiv</v>
    <v>0</v>
    <v>FINWISE BANCORP (XNAS:FINW)</v>
    <v>2</v>
    <v>3</v>
    <v>Finance</v>
    <v>4</v>
    <v>22.49</v>
    <v>13.484999999999999</v>
    <v>0.81640000000000001</v>
    <v>0.6</v>
    <v>3.6584999999999999E-2</v>
    <v>USD</v>
    <v>FinWise Bancorp is a bank holding company. The Company operates through its two subsidiaries, FinWise Bank and FinWise Investment, LLC (collectively, the Bank). The Bank provides a full range of banking services to individual and commercial customers. The Bank’s primary source of revenue is from loans including consumer, Small Business Administration (SBA), commercial, commercial real estate, and residential real estate. Its banking business offers a diverse range of commercial and retail banking products and services and consists primarily of originating loans in a variety of sectors. It also attracts nationwide deposits from the general public, businesses and other financial institutions, and invests those deposits, together with borrowings and other sources of funds. The Company’s lending focuses on four main lending areas: SBA 7(a) loans, Strategic Programs, residential and commercial real estate, and commercial leasing.</v>
    <v>198</v>
    <v>Nasdaq Stock Market</v>
    <v>XNAS</v>
    <v>XNAS</v>
    <v>756 East Winchester Street #100, MURRAY, UT, 84107 US</v>
    <v>17.190000000000001</v>
    <v>Banking Services</v>
    <v>Stock</v>
    <v>46129.796810971879</v>
    <v>1829</v>
    <v>16.34</v>
    <v>232506620</v>
    <v>FINWISE BANCORP</v>
    <v>FINWISE BANCORP</v>
    <v>16.62</v>
    <v>15.0283</v>
    <v>16.399999999999999</v>
    <v>17</v>
    <v>13676860</v>
    <v>FINW</v>
    <v>FINWISE BANCORP (XNAS:FINW)</v>
    <v>11385</v>
    <v>11524</v>
    <v>2002</v>
  </rv>
  <rv s="2">
    <v>1830</v>
  </rv>
  <rv s="0">
    <v>https://www.bing.com/financeapi/forcetrigger?t=a1swvh&amp;q=XNAS%3aFISI&amp;form=skydnc</v>
    <v>Learn more on Bing</v>
  </rv>
  <rv s="1">
    <v>en-US</v>
    <v>a1swvh</v>
    <v>268435456</v>
    <v>1</v>
    <v>Powered by Refinitiv</v>
    <v>0</v>
    <v>FINANCIAL INSTITUTIONS, INC. (XNAS:FISI)</v>
    <v>2</v>
    <v>3</v>
    <v>Finance</v>
    <v>4</v>
    <v>35.659999999999997</v>
    <v>21.81</v>
    <v>0.66220000000000001</v>
    <v>0.94</v>
    <v>2.7452999999999998E-2</v>
    <v>USD</v>
    <v>Financial Institutions, Inc. is a financial holding company. It provides a full range of banking and related financial services to consumer, commercial and municipal customers through its bank and non-bank subsidiaries. It offers a range of deposits, lending and other financial services to individuals, municipalities and businesses in the Western and Central New York branch network and its Mid-Atlantic commercial loan production office serving the Baltimore and Washington, D.C. region, through its banking subsidiary, Five Star Bank. It offers deposit products, such as checking and NOW accounts, savings accounts, and certificates of deposit. Its indirect lending network includes relationships with franchised automobile dealers in Western and Central New York, the Capital District of New York, and Northern and Central Pennsylvania. It offers customized investment advice, wealth management, investment consulting and retirement plan services through its subsidiary, Courier Capital, LLC.</v>
    <v>631</v>
    <v>Nasdaq Stock Market</v>
    <v>XNAS</v>
    <v>XNAS</v>
    <v>220 Liberty St, WARSAW, NY, 14569 US</v>
    <v>35.659999999999997</v>
    <v>Banking Services</v>
    <v>Stock</v>
    <v>46129.796374178128</v>
    <v>1832</v>
    <v>34.549999999999997</v>
    <v>692510560</v>
    <v>FINANCIAL INSTITUTIONS, INC.</v>
    <v>FINANCIAL INSTITUTIONS, INC.</v>
    <v>34.61</v>
    <v>9.7452000000000005</v>
    <v>34.24</v>
    <v>35.18</v>
    <v>19684780</v>
    <v>FISI</v>
    <v>FINANCIAL INSTITUTIONS, INC. (XNAS:FISI)</v>
    <v>58138</v>
    <v>127112</v>
    <v>1931</v>
  </rv>
  <rv s="2">
    <v>1833</v>
  </rv>
  <rv s="0">
    <v>https://www.bing.com/financeapi/forcetrigger?t=a1t3ww&amp;q=XNAS%3aFMAO&amp;form=skydnc</v>
    <v>Learn more on Bing</v>
  </rv>
  <rv s="1">
    <v>en-US</v>
    <v>a1t3ww</v>
    <v>268435456</v>
    <v>1</v>
    <v>Powered by Refinitiv</v>
    <v>0</v>
    <v>FARMERS &amp; MERCHANTS BANCORP, INC. (XNAS:FMAO)</v>
    <v>2</v>
    <v>3</v>
    <v>Finance</v>
    <v>4</v>
    <v>29.831099999999999</v>
    <v>21.8</v>
    <v>0.8468</v>
    <v>0.82</v>
    <v>3.0619999999999998E-2</v>
    <v>USD</v>
    <v>Farmers &amp; Merchants Bancorp, Inc. is a bank holding company. The Company’s primary subsidiary, The Farmers &amp; Merchants State Bank (Bank) is a local independent community bank. The Bank is engaged in the general commercial banking business. Its activities include commercial, agricultural, and residential mortgage as well as consumer lending activities. The Bank also provides checking account services, as well as savings and time deposit services such as certificates of deposits. Its loan portfolio is comprised of loans made to customers in the farming industry for such things as farmland, farm equipment, livestock and operating loans for seed, fertilizer, and feed. The Bank provides on-line banking access for consumer and business customers. In addition, it also provides automated teller machines (ATMs) or interactive teller machines (ITMs) at the branch locations along with other independent locations in the market area.</v>
    <v>474</v>
    <v>Nasdaq Stock Market</v>
    <v>XNAS</v>
    <v>XNAS</v>
    <v>307-11 N DEFIANCE ST, ARCHBOLD, OH, 43502 US</v>
    <v>27.975000000000001</v>
    <v>Banking Services</v>
    <v>Stock</v>
    <v>46129.796086238282</v>
    <v>1835</v>
    <v>26.94</v>
    <v>379446732</v>
    <v>FARMERS &amp; MERCHANTS BANCORP, INC.</v>
    <v>FARMERS &amp; MERCHANTS BANCORP, INC.</v>
    <v>27.11</v>
    <v>11.376300000000001</v>
    <v>26.78</v>
    <v>27.6</v>
    <v>13748070</v>
    <v>FMAO</v>
    <v>FARMERS &amp; MERCHANTS BANCORP, INC. (XNAS:FMAO)</v>
    <v>37788</v>
    <v>45092</v>
    <v>1985</v>
  </rv>
  <rv s="2">
    <v>1836</v>
  </rv>
  <rv s="0">
    <v>https://www.bing.com/financeapi/forcetrigger?t=a1t46h&amp;q=XNAS%3aFMBH&amp;form=skydnc</v>
    <v>Learn more on Bing</v>
  </rv>
  <rv s="1">
    <v>en-US</v>
    <v>a1t46h</v>
    <v>268435456</v>
    <v>1</v>
    <v>Powered by Refinitiv</v>
    <v>0</v>
    <v>FIRST MID BANCSHARES, INC. (XNAS:FMBH)</v>
    <v>2</v>
    <v>3</v>
    <v>Finance</v>
    <v>4</v>
    <v>44.85</v>
    <v>31.32</v>
    <v>0.8246</v>
    <v>0.99</v>
    <v>2.3115E-2</v>
    <v>USD</v>
    <v>First Mid Bancshares, Inc. is a financial holding company. It is the parent company of First Mid Bank &amp; Trust, N.A., First Mid Insurance Group, Inc., First Mid Wealth Management Co., and Two Rivers Bank &amp; Trust. The Company provides a full suite of financial services including banking, wealth management, brokerage, Ag services, and insurance through a sizeable network of locations throughout Illinois, Missouri, Texas, and Wisconsin and a loan production office in the greater Indianapolis area. The Company offers insurance products and services to customers through its wholly owned subsidiary. It is engaged in the business of banking through its subsidiary, First Mid Bank &amp; Trust, N.A. It offers insurance products and services to customers through its subsidiary, First Mid Insurance Group, Inc. It offers trust, farm services, investment services, and retirement planning through its subsidiary, First Mid Wealth Management Company.</v>
    <v>1170</v>
    <v>Nasdaq Stock Market</v>
    <v>XNAS</v>
    <v>XNAS</v>
    <v>1421 Charleston Avenue, MATTOON, IL, 61938 US</v>
    <v>44.64</v>
    <v>Banking Services</v>
    <v>Stock</v>
    <v>46129.796159548438</v>
    <v>1838</v>
    <v>43.36</v>
    <v>1166589624</v>
    <v>FIRST MID BANCSHARES, INC.</v>
    <v>FIRST MID BANCSHARES, INC.</v>
    <v>43.4</v>
    <v>11.456200000000001</v>
    <v>42.83</v>
    <v>43.82</v>
    <v>26622310</v>
    <v>FMBH</v>
    <v>FIRST MID BANCSHARES, INC. (XNAS:FMBH)</v>
    <v>65859</v>
    <v>133081</v>
    <v>1981</v>
  </rv>
  <rv s="2">
    <v>1839</v>
  </rv>
  <rv s="0">
    <v>https://www.bing.com/financeapi/forcetrigger?t=a1t52w&amp;q=XNAS%3aFMNB&amp;form=skydnc</v>
    <v>Learn more on Bing</v>
  </rv>
  <rv s="1">
    <v>en-US</v>
    <v>a1t52w</v>
    <v>268435456</v>
    <v>1</v>
    <v>Powered by Refinitiv</v>
    <v>0</v>
    <v>FARMERS NATIONAL BANC CORP. (XNAS:FMNB)</v>
    <v>2</v>
    <v>3</v>
    <v>Finance</v>
    <v>4</v>
    <v>15.5</v>
    <v>12.12</v>
    <v>0.79379999999999995</v>
    <v>0.255</v>
    <v>1.8332000000000001E-2</v>
    <v>USD</v>
    <v>Farmers National Banc Corp. is a diversified financial services company. The Company operates principally through its wholly owned subsidiaries, The Farmers National Bank of Canfield (the Bank) and Farmers Trust Company (the Trust). The Bank is a full-service national bank engaged in commercial and retail banking. The Company provides trust and retirement consulting services through its subsidiary, the Trust, and insurance services through the Bank’s subsidiary. The Bank’s commercial and retail banking services include checking accounts, savings accounts, time deposit accounts, commercial, mortgage and installment loans, home equity loans, home equity lines of credit, night depository, safe deposit boxes, money orders, bank checks, automated teller machines, internet banking, travel cards, E Bond transactions, brokerage services and other miscellaneous services normally offered by commercial banks. It operates 83 branches throughout Ohio and Pennsylvania.</v>
    <v>706</v>
    <v>Nasdaq Stock Market</v>
    <v>XNAS</v>
    <v>XNAS</v>
    <v>20 South Broad Street, P O Box 555, CANFIELD, OH, 44406 US</v>
    <v>14.414999999999999</v>
    <v>Banking Services</v>
    <v>Stock</v>
    <v>46129.796581654686</v>
    <v>1841</v>
    <v>13.94</v>
    <v>492127062</v>
    <v>FARMERS NATIONAL BANC CORP.</v>
    <v>FARMERS NATIONAL BANC CORP.</v>
    <v>14.02</v>
    <v>9.7690000000000001</v>
    <v>13.91</v>
    <v>14.164999999999999</v>
    <v>58782750</v>
    <v>FMNB</v>
    <v>FARMERS NATIONAL BANC CORP. (XNAS:FMNB)</v>
    <v>199387</v>
    <v>390620</v>
    <v>1982</v>
  </rv>
  <rv s="2">
    <v>1842</v>
  </rv>
  <rv s="0">
    <v>https://www.bing.com/financeapi/forcetrigger?t=a1t5mw&amp;q=XNYS%3aFNB&amp;form=skydnc</v>
    <v>Learn more on Bing</v>
  </rv>
  <rv s="1">
    <v>en-US</v>
    <v>a1t5mw</v>
    <v>268435456</v>
    <v>1</v>
    <v>Powered by Refinitiv</v>
    <v>0</v>
    <v>F.N.B. CORPORATION (XNYS:FNB)</v>
    <v>2</v>
    <v>3</v>
    <v>Finance</v>
    <v>4</v>
    <v>19.135000000000002</v>
    <v>12.33</v>
    <v>0.89039999999999997</v>
    <v>0.51500000000000001</v>
    <v>2.9597999999999999E-2</v>
    <v>USD</v>
    <v>F.N.B. Corporation is a bank holding company and financial holding company. The Company operates through three segments: Community Banking, Wealth Management, and Insurance. The Community Banking segment consists of First National Bank of Pennsylvania (FNBPA), which offers commercial and consumer banking services. Its commercial banking solutions include corporate banking, small business banking, investment real estate financing, business credit, capital markets and lease financing. The Wealth Management segment delivers wealth management services to individuals, corporations and retirement funds, as well as existing customers of the Community Banking segment, located primarily within its geographic markets. Its Wealth Management operations are conducted through three subsidiaries of FNBPA. The Insurance segment operates principally through First National Insurance Agency, LLC (FNIA), which is a subsidiary of the Company. FNIA is a full-service insurance brokerage agency.</v>
    <v>4128</v>
    <v>New York Stock Exchange</v>
    <v>XNYS</v>
    <v>XNYS</v>
    <v>F.N.B. Corporation, 626 Washington Place, PITTSBURGH, PA, 15219 US</v>
    <v>18.22</v>
    <v>Banking Services</v>
    <v>Stock</v>
    <v>46129.796489745313</v>
    <v>1844</v>
    <v>17.45</v>
    <v>6366630908</v>
    <v>F.N.B. CORPORATION</v>
    <v>F.N.B. CORPORATION</v>
    <v>17.690000000000001</v>
    <v>11.472899999999999</v>
    <v>17.399999999999999</v>
    <v>17.914999999999999</v>
    <v>355379900</v>
    <v>FNB</v>
    <v>F.N.B. CORPORATION (XNYS:FNB)</v>
    <v>6250633</v>
    <v>9023915</v>
    <v>2001</v>
  </rv>
  <rv s="2">
    <v>1845</v>
  </rv>
  <rv s="0">
    <v>https://www.bing.com/financeapi/forcetrigger?t=a1t7r7&amp;q=XNAS%3aFNWB&amp;form=skydnc</v>
    <v>Learn more on Bing</v>
  </rv>
  <rv s="1">
    <v>en-US</v>
    <v>a1t7r7</v>
    <v>268435456</v>
    <v>1</v>
    <v>Powered by Refinitiv</v>
    <v>0</v>
    <v>FIRST NORTHWEST BANCORP (XNAS:FNWB)</v>
    <v>2</v>
    <v>3</v>
    <v>Finance</v>
    <v>4</v>
    <v>10.98</v>
    <v>6.05</v>
    <v>0.64580000000000004</v>
    <v>0.13500000000000001</v>
    <v>1.3594999999999999E-2</v>
    <v>USD</v>
    <v>First Northwest Bancorp is a bank holding company and a financial holding company. The Company is engaged in banking activities through its wholly owned subsidiary, First Fed Bank (the Bank), as well as certain non-banking financial activities. The Bank operates in 18 locations, including twelve full-service branches and six business centers, including its headquarters, located in Clallam, Jefferson, King, Kitsap, Snohomish, and Whatcom counties. The Bank’s principal lending activities are concentrated in real estate secured loans with first lien one-to-four family mortgages, commercial, and multifamily loans. It also makes construction and land loans, commercial business loans, and consumer loans, consisting primarily of home-equity loans and lines of credit. It also offers traditional consumer and business deposit products, including transaction accounts, savings and money market accounts and certificates of deposit for individuals and businesses.</v>
    <v>242</v>
    <v>Nasdaq Stock Market</v>
    <v>XNAS</v>
    <v>XNAS</v>
    <v>105 W 8th St, PORT ANGELES, WA, 98362 US</v>
    <v>10.199999999999999</v>
    <v>Banking Services</v>
    <v>Stock</v>
    <v>46129.795639374999</v>
    <v>1847</v>
    <v>10.01</v>
    <v>95610454</v>
    <v>FIRST NORTHWEST BANCORP</v>
    <v>FIRST NORTHWEST BANCORP</v>
    <v>10.14</v>
    <v>0</v>
    <v>9.93</v>
    <v>10.065</v>
    <v>9499300</v>
    <v>FNWB</v>
    <v>FIRST NORTHWEST BANCORP (XNAS:FNWB)</v>
    <v>21815</v>
    <v>64393</v>
    <v>2012</v>
  </rv>
  <rv s="2">
    <v>1848</v>
  </rv>
  <rv s="0">
    <v>https://www.bing.com/financeapi/forcetrigger?t=a2qnfr&amp;q=XNAS%3aFNWD&amp;form=skydnc</v>
    <v>Learn more on Bing</v>
  </rv>
  <rv s="1">
    <v>en-US</v>
    <v>a2qnfr</v>
    <v>268435456</v>
    <v>1</v>
    <v>Powered by Refinitiv</v>
    <v>0</v>
    <v>FINWARD BANCORP (XNAS:FNWD)</v>
    <v>2</v>
    <v>3</v>
    <v>Finance</v>
    <v>4</v>
    <v>39.99</v>
    <v>26.46</v>
    <v>0.29170000000000001</v>
    <v>0.93</v>
    <v>2.6831999999999998E-2</v>
    <v>USD</v>
    <v>Finward Bancorp is a financial holding company for Peoples Bank, an Indiana-chartered commercial bank (the Bank). The Bank provides a range of personal, business, electronic and wealth management financial services from its 26 locations in Lake and Porter Counties in Northwest Indiana and Chicagoland. The Bank is primarily engaged in the business of attracting deposits from the general public and the origination of loans, mostly upon the security of single-family residences and commercial real estate, as well as construction loans and various types of consumer loans, commercial business loans and municipal loans, within its primary market areas. In addition, its Wealth Management Group provides estate and retirement planning, guardianships, land trusts, profit sharing and 401(k) retirement plans, IRA and Keogh accounts, investment agency accounts, and serves as the personal representative of estates and acts as trustee for revocable and irrevocable trusts.</v>
    <v>296</v>
    <v>Nasdaq Stock Market</v>
    <v>XNAS</v>
    <v>XNAS</v>
    <v>9204 Columbia Ave, MUNSTER, IN, 46321 US</v>
    <v>35.590000000000003</v>
    <v>Banking Services</v>
    <v>Stock</v>
    <v>46129.796039073437</v>
    <v>1850</v>
    <v>34.979999999999997</v>
    <v>154122139</v>
    <v>FINWARD BANCORP</v>
    <v>FINWARD BANCORP</v>
    <v>34.979999999999997</v>
    <v>18.915800000000001</v>
    <v>34.659999999999997</v>
    <v>35.590000000000003</v>
    <v>4330490</v>
    <v>FNWD</v>
    <v>FINWARD BANCORP (XNAS:FNWD)</v>
    <v>3188</v>
    <v>6202</v>
    <v>1994</v>
  </rv>
  <rv s="2">
    <v>1851</v>
  </rv>
  <rv s="0">
    <v>https://www.bing.com/financeapi/forcetrigger?t=a2h7hw&amp;q=XNAS%3aFRAF&amp;form=skydnc</v>
    <v>Learn more on Bing</v>
  </rv>
  <rv s="1">
    <v>en-US</v>
    <v>a2h7hw</v>
    <v>268435456</v>
    <v>1</v>
    <v>Powered by Refinitiv</v>
    <v>0</v>
    <v>FRANKLIN FINANCIAL SERVICES CORPORATION (XNAS:FRAF)</v>
    <v>2</v>
    <v>3</v>
    <v>Finance</v>
    <v>4</v>
    <v>59.95</v>
    <v>33.44</v>
    <v>-3.0099999999999998E-2</v>
    <v>1.4</v>
    <v>2.4840000000000001E-2</v>
    <v>USD</v>
    <v>Franklin Financial Services Corporation is a bank holding company. The Company conducts substantially all of its business through its wholly owned direct banking subsidiary, Farmers and Merchants Trust Company of Chambersburg (the Bank). The Bank acts as an independent community financial services provider and offers traditional banking and related financial services to individual, business and government customers. Through its community offices and electronic banking applications, the Bank offers a range of commercial and retail financial services, including the taking of time, savings, and demand deposits; the making of commercial, consumer and mortgage loans, and the providing of safe deposit services. The Bank also performs personal, corporate, pension and fiduciary services through its Wealth Management Department. The Bank has approximately 23 community banking locations in Franklin, Cumberland, Fulton and Huntingdon Counties, PA, and Washington County, MD.</v>
    <v>306</v>
    <v>Nasdaq Stock Market</v>
    <v>XNAS</v>
    <v>XNAS</v>
    <v>1500 Nitterhouse Drive, P.O. Box 6010, CHAMBERSBURG, PA, 17201 US</v>
    <v>58.25</v>
    <v>Banking Services</v>
    <v>Stock</v>
    <v>46129.794950625001</v>
    <v>1853</v>
    <v>56.84</v>
    <v>259453876</v>
    <v>FRANKLIN FINANCIAL SERVICES CORPORATION</v>
    <v>FRANKLIN FINANCIAL SERVICES CORPORATION</v>
    <v>56.84</v>
    <v>12.1782</v>
    <v>56.36</v>
    <v>57.76</v>
    <v>4491930</v>
    <v>FRAF</v>
    <v>FRANKLIN FINANCIAL SERVICES CORPORATION (XNAS:FRAF)</v>
    <v>58505</v>
    <v>31752</v>
    <v>1983</v>
  </rv>
  <rv s="2">
    <v>1854</v>
  </rv>
  <rv s="0">
    <v>https://www.bing.com/financeapi/forcetrigger?t=a1tc9c&amp;q=XNAS%3aFRME&amp;form=skydnc</v>
    <v>Learn more on Bing</v>
  </rv>
  <rv s="1">
    <v>en-US</v>
    <v>a1tc9c</v>
    <v>268435456</v>
    <v>1</v>
    <v>Powered by Refinitiv</v>
    <v>0</v>
    <v>FIRST MERCHANTS CORPORATION (XNAS:FRME)</v>
    <v>2</v>
    <v>3</v>
    <v>Finance</v>
    <v>4</v>
    <v>43.22</v>
    <v>34.594999999999999</v>
    <v>0.88419999999999999</v>
    <v>1.05</v>
    <v>2.6190999999999999E-2</v>
    <v>USD</v>
    <v>First Merchants Corporation is a financial holding company. It has one full-service bank charter, First Merchants Bank (the Bank). The Bank operates First Merchants Private Wealth Advisors (a division of First Merchants Bank). Through the Bank, the Company offers a broad range of commercial and consumer banking services. Its commercial banking solutions include debt capital, treasury management services and depository products. Its consumer banking solutions include consumer deposit and lending products. Its mortgage banking offers consumer mortgage solutions to assist with the purchase, refinance, construction or renovation of residential properties. Its private wealth advisors offer personal wealth management services with expertise in investment management, private banking, fiduciary estate and financial planning. It operates approximately 111 banking locations in Indiana, Ohio, and Michigan.</v>
    <v>2086</v>
    <v>Nasdaq Stock Market</v>
    <v>XNAS</v>
    <v>XNAS</v>
    <v>200 East Jackson Street, Po Box 792, MUNCIE, IN, 47305-2814 US</v>
    <v>41.72</v>
    <v>Banking Services</v>
    <v>Stock</v>
    <v>46129.796759964847</v>
    <v>1856</v>
    <v>40.5</v>
    <v>2605222589</v>
    <v>FIRST MERCHANTS CORPORATION</v>
    <v>FIRST MERCHANTS CORPORATION</v>
    <v>40.5</v>
    <v>10.6012</v>
    <v>40.090000000000003</v>
    <v>41.14</v>
    <v>63325780</v>
    <v>FRME</v>
    <v>FIRST MERCHANTS CORPORATION (XNAS:FRME)</v>
    <v>236965</v>
    <v>420979</v>
    <v>1982</v>
  </rv>
  <rv s="2">
    <v>1857</v>
  </rv>
  <rv s="0">
    <v>https://www.bing.com/financeapi/forcetrigger?t=a23b7w&amp;q=XNAS%3aFRST&amp;form=skydnc</v>
    <v>Learn more on Bing</v>
  </rv>
  <rv s="1">
    <v>en-US</v>
    <v>a23b7w</v>
    <v>268435456</v>
    <v>1</v>
    <v>Powered by Refinitiv</v>
    <v>0</v>
    <v>Primis Financial Corp. (XNAS:FRST)</v>
    <v>2</v>
    <v>3</v>
    <v>Finance</v>
    <v>4</v>
    <v>14.55</v>
    <v>7.585</v>
    <v>0.72799999999999998</v>
    <v>0.23</v>
    <v>1.6570999999999999E-2</v>
    <v>USD</v>
    <v>Primis Financial Corp. is the bank holding company for Primis Bank (the Bank), a Virginia state-chartered bank. The Bank provides a range of financial services to individuals and small- and medium-sized businesses through approximately 24 full-service branches in Virginia and Maryland and provides services to customers through certain online and mobile applications. The Company's segments include Primis Bank and Primis Mortgage. The Primis Bank segment specializes in providing financing services to businesses in various industries and deposit-related services to businesses, consumers and other customers. The Primis Mortgage segment specializes in originating mortgages in a majority of the United States. The Bank invests in real estate-related securities, including collateralized mortgage obligations and agency mortgage-backed securities. The Bank offers a broad range of deposit products, including checking (NOW), savings, money market accounts and certificates of deposit.</v>
    <v>593</v>
    <v>Nasdaq Stock Market</v>
    <v>XNAS</v>
    <v>XNAS</v>
    <v>1676 INTERNATIONAL DRIVE SUITE 900, MCLEAN, VA, 22102 US</v>
    <v>14.335000000000001</v>
    <v>Banking Services</v>
    <v>Stock</v>
    <v>46129.79628271953</v>
    <v>1859</v>
    <v>14.05</v>
    <v>349533907</v>
    <v>Primis Financial Corp.</v>
    <v>Primis Financial Corp.</v>
    <v>14.1</v>
    <v>5.6677999999999997</v>
    <v>13.88</v>
    <v>14.11</v>
    <v>24772070</v>
    <v>FRST</v>
    <v>Primis Financial Corp. (XNAS:FRST)</v>
    <v>185470</v>
    <v>154194</v>
    <v>2004</v>
  </rv>
  <rv s="2">
    <v>1860</v>
  </rv>
  <rv s="0">
    <v>https://www.bing.com/financeapi/forcetrigger?t=c1tlww&amp;q=XNAS%3aFSBC&amp;form=skydnc</v>
    <v>Learn more on Bing</v>
  </rv>
  <rv s="1">
    <v>en-US</v>
    <v>c1tlww</v>
    <v>268435456</v>
    <v>1</v>
    <v>Powered by Refinitiv</v>
    <v>0</v>
    <v>FIVE STAR BANCORP (XNAS:FSBC)</v>
    <v>2</v>
    <v>3</v>
    <v>Finance</v>
    <v>4</v>
    <v>42.26</v>
    <v>25.625</v>
    <v>0.52749999999999997</v>
    <v>1.03</v>
    <v>2.5602999999999997E-2</v>
    <v>USD</v>
    <v>Five Star Bancorp is a bank holding company that operates through its wholly owned subsidiary, Five Star Bank, a California state-chartered non-member bank. The Company provides a broad range of banking products and services to small and medium-sized businesses, professionals, and individuals primarily in Northern California through approximately eight branch offices. It offers a complete array of deposit products for small and medium-sized businesses, professionals, and individuals, including a variety of checking and savings accounts, time deposits, and money market accounts. The Company also provides a range of deposit services, including debit cards, remote deposit capture, online banking, mobile banking, and direct deposit services. It focuses primarily on commercial lending. It offers a variety of loans to small and medium-sized businesses, professionals, and individuals, including commercial real estate, commercial, commercial land and construction, and farmland loans.</v>
    <v>233</v>
    <v>Nasdaq Stock Market</v>
    <v>XNAS</v>
    <v>XNAS</v>
    <v>3100 Zinfandel Drive, Suite 100, RANCHO CORDOVA, CA, 95670 US</v>
    <v>41.930700000000002</v>
    <v>Banking Services</v>
    <v>Stock</v>
    <v>46129.796560705472</v>
    <v>1862</v>
    <v>40.770000000000003</v>
    <v>881979949</v>
    <v>FIVE STAR BANCORP</v>
    <v>FIVE STAR BANCORP</v>
    <v>40.840000000000003</v>
    <v>14.2477</v>
    <v>40.229999999999997</v>
    <v>41.26</v>
    <v>21376150</v>
    <v>FSBC</v>
    <v>FIVE STAR BANCORP (XNAS:FSBC)</v>
    <v>82002</v>
    <v>83181</v>
    <v>2002</v>
  </rv>
  <rv s="2">
    <v>1863</v>
  </rv>
  <rv s="0">
    <v>https://www.bing.com/financeapi/forcetrigger?t=a1tdec&amp;q=XNAS%3aFSBW&amp;form=skydnc</v>
    <v>Learn more on Bing</v>
  </rv>
  <rv s="1">
    <v>en-US</v>
    <v>a1tdec</v>
    <v>268435456</v>
    <v>1</v>
    <v>Powered by Refinitiv</v>
    <v>0</v>
    <v>FS BANCORP, INC. (XNAS:FSBW)</v>
    <v>2</v>
    <v>3</v>
    <v>Finance</v>
    <v>4</v>
    <v>44.22</v>
    <v>36.659999999999997</v>
    <v>0.67069999999999996</v>
    <v>1.02</v>
    <v>2.5417000000000002E-2</v>
    <v>USD</v>
    <v>FS Bancorp, Inc. is a bank holding company for 1st Security Bank of Washington (the Bank). The Bank provides loan and deposit services to customers who are predominantly small- and middle-market businesses and individuals in Washington and Oregon. The Bank’s segments include Commercial and Consumer Banking and Home Lending. The Commercial and Consumer Banking segment provides diversified financial products and services to its commercial and consumer customers through the Bank branches, online banking platforms, mobile banking apps, and telephone banking. These products and services include deposit products, residential, consumer, business and commercial real estate lending portfolios, and cash management services. The Home Lending segment originates one-to-four-family residential mortgage loans primarily for sale in the secondary markets, as well as loans held for investment.</v>
    <v>580</v>
    <v>Nasdaq Stock Market</v>
    <v>XNAS</v>
    <v>XNAS</v>
    <v>6920 220Th Street Sw, MOUNTLAKE TERRACE, WA, 98043 US</v>
    <v>41.15</v>
    <v>Banking Services</v>
    <v>Stock</v>
    <v>46129.795252453128</v>
    <v>1865</v>
    <v>40.57</v>
    <v>308688371</v>
    <v>FS BANCORP, INC.</v>
    <v>FS BANCORP, INC.</v>
    <v>40.57</v>
    <v>9.6109000000000009</v>
    <v>40.130000000000003</v>
    <v>41.15</v>
    <v>7501540</v>
    <v>FSBW</v>
    <v>FS BANCORP, INC. (XNAS:FSBW)</v>
    <v>2672</v>
    <v>12234</v>
    <v>2011</v>
  </rv>
  <rv s="2">
    <v>1866</v>
  </rv>
  <rv s="0">
    <v>https://www.bing.com/financeapi/forcetrigger?t=bqx3im&amp;q=XNAS%3aFSEA&amp;form=skydnc</v>
    <v>Learn more on Bing</v>
  </rv>
  <rv s="1">
    <v>en-US</v>
    <v>bqx3im</v>
    <v>268435456</v>
    <v>1</v>
    <v>Powered by Refinitiv</v>
    <v>0</v>
    <v>FIRST SEACOAST BANCORP, INC. (XNAS:FSEA)</v>
    <v>2</v>
    <v>3</v>
    <v>Finance</v>
    <v>5</v>
    <v>15</v>
    <v>10.130000000000001</v>
    <v>-4.8300000000000003E-2</v>
    <v>9.5000000000000001E-2</v>
    <v>8.2540000000000009E-3</v>
    <v>USD</v>
    <v>First Seacoast Bancorp, Inc. is the savings and loan holding company for First Seacoast Bank (the Bank). The Bank’s business consists primarily of taking deposits from the public and investing those deposits, together with funds generated from operations and borrowings from the Federal Home Loan Bank, in one- to-four-family residential real estate loans, commercial real estate and multifamily real estate loans, acquisition, development and land loans, commercial and industrial loans, home equity loans and lines of credit and consumer loans. It offers investment management services through FSB Wealth Management. FSB Wealth Management is a division of the Bank. FSB Wealth Management provides access to non-Federal Deposit and Insurance Corporation (FDIC) insured products that include retirement planning, portfolio management, investment and insurance strategies, business retirement plans and college planning to individuals throughout its primary market area.</v>
    <v>72</v>
    <v>Nasdaq Stock Market</v>
    <v>XNAS</v>
    <v>XNAS</v>
    <v>633 Central Avenue, DOVER, NH, 03820 US</v>
    <v>11.7</v>
    <v>Banking Services</v>
    <v>Stock</v>
    <v>46129.777823378907</v>
    <v>1868</v>
    <v>11.51</v>
    <v>54475610</v>
    <v>FIRST SEACOAST BANCORP, INC.</v>
    <v>FIRST SEACOAST BANCORP, INC.</v>
    <v>11.51</v>
    <v>0</v>
    <v>11.51</v>
    <v>11.605</v>
    <v>4694150</v>
    <v>FSEA</v>
    <v>FIRST SEACOAST BANCORP, INC. (XNAS:FSEA)</v>
    <v>3331</v>
    <v>3766</v>
    <v>2022</v>
  </rv>
  <rv s="2">
    <v>1869</v>
  </rv>
  <rv s="0">
    <v>https://www.bing.com/financeapi/forcetrigger?t=a1thsm&amp;q=XNAS%3aFULT&amp;form=skydnc</v>
    <v>Learn more on Bing</v>
  </rv>
  <rv s="1">
    <v>en-US</v>
    <v>a1thsm</v>
    <v>268435456</v>
    <v>1</v>
    <v>Powered by Refinitiv</v>
    <v>0</v>
    <v>FULTON FINANCIAL CORPORATION (XNAS:FULT)</v>
    <v>2</v>
    <v>3</v>
    <v>Finance</v>
    <v>4</v>
    <v>22.99</v>
    <v>15.52</v>
    <v>0.83509999999999995</v>
    <v>0.59499999999999997</v>
    <v>2.7751999999999999E-2</v>
    <v>USD</v>
    <v>Fulton Financial Corporation is a financial holding company. Through its banking subsidiary, Fulton Bank (the Bank), the Company delivers financial services primarily within its five-state market area, comprising Pennsylvania, Delaware, Maryland, New Jersey and Virginia, in a personalized, community-oriented style that emphasizes relationship banking. The Bank offers a diversified suite of consumer banking products and services in its market area. The Bank's consumer banking products and services include various checking account and savings deposit products and certificates of deposit. The Bank provides commercial banking products and services primarily to small- and medium-sized businesses. The Bank's commercial lending products include commercial real estate loans, commercial and industrial loans and others. It offers wealth management services, which include investment management, trust, brokerage, insurance and investment advisory services, to consumer and commercial customers.</v>
    <v>3400</v>
    <v>Nasdaq Stock Market</v>
    <v>XNAS</v>
    <v>XNAS</v>
    <v>One Penn Square, LANCASTER, PA, 17602 US</v>
    <v>22.38</v>
    <v>Banking Services</v>
    <v>Stock</v>
    <v>46129.796286203127</v>
    <v>1871</v>
    <v>21.69</v>
    <v>4240552017</v>
    <v>FULTON FINANCIAL CORPORATION</v>
    <v>FULTON FINANCIAL CORPORATION</v>
    <v>21.7</v>
    <v>10.5968</v>
    <v>21.44</v>
    <v>22.035</v>
    <v>192446200</v>
    <v>FULT</v>
    <v>FULTON FINANCIAL CORPORATION (XNAS:FULT)</v>
    <v>957719</v>
    <v>2231270</v>
    <v>1982</v>
  </rv>
  <rv s="2">
    <v>1872</v>
  </rv>
  <rv s="0">
    <v>https://www.bing.com/financeapi/forcetrigger?t=a1thyc&amp;q=XNAS%3aFUNC&amp;form=skydnc</v>
    <v>Learn more on Bing</v>
  </rv>
  <rv s="1">
    <v>en-US</v>
    <v>a1thyc</v>
    <v>268435456</v>
    <v>1</v>
    <v>Powered by Refinitiv</v>
    <v>0</v>
    <v>FIRST UNITED CORPORATION (XNAS:FUNC)</v>
    <v>2</v>
    <v>3</v>
    <v>Finance</v>
    <v>4</v>
    <v>41.945</v>
    <v>27.54</v>
    <v>0.53669999999999995</v>
    <v>0.8</v>
    <v>2.1453000000000003E-2</v>
    <v>USD</v>
    <v>First United Corporation is the parent company of First United Bank &amp; Trust (the Bank), a Maryland trust company with commercial banking powers. The Company's segments include Community Banking and Wealth Management. The Community Banking segment is conducted through the Bank and involves delivering a broad range of financial products and services, including various loan and deposit products, to consumer, business, and not-for-profit customers. The Wealth Management segment is conducted through the Bank and offers corporate trustee services, trust and estate administration, individual retirement accounts (IRA) administration and custody services. The Bank also owns approximately 99.9% of the limited partnership interests in Liberty Mews Limited Partnership, and a 99.9% non-voting membership interest in MCC FUBT Fund, LLC. The Bank operates 22 banking offices, one customer service center and 30 Automated Teller Machines in Allegany County, Frederick County, Garrett County, and more.</v>
    <v>315</v>
    <v>Nasdaq Stock Market</v>
    <v>XNAS</v>
    <v>XNAS</v>
    <v>19 SOUTH SECOND STREET, MD, 21550 US</v>
    <v>38.204999999999998</v>
    <v>Banking Services</v>
    <v>Stock</v>
    <v>46129.796135149998</v>
    <v>1874</v>
    <v>37.5</v>
    <v>247637564</v>
    <v>FIRST UNITED CORPORATION</v>
    <v>FIRST UNITED CORPORATION</v>
    <v>37.61</v>
    <v>9.8933</v>
    <v>37.29</v>
    <v>38.090000000000003</v>
    <v>6501380</v>
    <v>FUNC</v>
    <v>FIRST UNITED CORPORATION (XNAS:FUNC)</v>
    <v>5440</v>
    <v>10489</v>
    <v>1984</v>
  </rv>
  <rv s="2">
    <v>1875</v>
  </rv>
  <rv s="0">
    <v>https://www.bing.com/financeapi/forcetrigger?t=a1ti52&amp;q=XNAS%3aFUSB&amp;form=skydnc</v>
    <v>Learn more on Bing</v>
  </rv>
  <rv s="1">
    <v>en-US</v>
    <v>a1ti52</v>
    <v>268435456</v>
    <v>1</v>
    <v>Powered by Refinitiv</v>
    <v>0</v>
    <v>FIRST US BANCSHARES, INC (XNAS:FUSB)</v>
    <v>2</v>
    <v>3</v>
    <v>Finance</v>
    <v>5</v>
    <v>16.04</v>
    <v>10.3</v>
    <v>0.23780000000000001</v>
    <v>-0.04</v>
    <v>-2.4940000000000001E-3</v>
    <v>USD</v>
    <v>First US Bancshares, Inc. is a bank holding company that operates banking offices in Alabama, Tennessee, and Virginia through First US Bank (the Bank). The Bank conducts a general commercial banking business and offers banking services, such as demand, savings, individual retirement account and time deposits, personal and commercial loans, safe deposit box services and remote deposit capture. The Bank provides a wide range of commercial banking services to small- and medium-sized businesses, property managers, business executives, professionals and other individuals. The Bank also performs indirect lending through third-party retailers and conducts this lending in about 17 states, including Alabama, Arkansas, Florida, Georgia, Indiana, Iowa, Kansas, Kentucky, Mississippi, Missouri, Nebraska, North Carolina, Oklahoma, South Carolina, Tennessee, Texas and Virginia. The Bank has loan production offices in Mobile, Alabama and the Chattanooga, Tennessee area.</v>
    <v>152</v>
    <v>Nasdaq Stock Market</v>
    <v>XNAS</v>
    <v>XNAS</v>
    <v>3291 U.S. Highway 280, BIRMINGHAM, AL, 35243 US</v>
    <v>16</v>
    <v>Banking Services</v>
    <v>Stock</v>
    <v>46128.840328738283</v>
    <v>1877</v>
    <v>15.73</v>
    <v>90402560</v>
    <v>FIRST US BANCSHARES, INC</v>
    <v>FIRST US BANCSHARES, INC</v>
    <v>15.73</v>
    <v>16.047000000000001</v>
    <v>16.04</v>
    <v>16</v>
    <v>5650160</v>
    <v>FUSB</v>
    <v>FIRST US BANCSHARES, INC (XNAS:FUSB)</v>
    <v>201</v>
    <v>7786</v>
    <v>1999</v>
  </rv>
  <rv s="2">
    <v>1878</v>
  </rv>
  <rv s="0">
    <v>https://www.bing.com/financeapi/forcetrigger?t=a2hizr&amp;q=XNAS%3aFVCB&amp;form=skydnc</v>
    <v>Learn more on Bing</v>
  </rv>
  <rv s="1">
    <v>en-US</v>
    <v>a2hizr</v>
    <v>268435456</v>
    <v>1</v>
    <v>Powered by Refinitiv</v>
    <v>0</v>
    <v>FVCBankcorp, Inc. (XNAS:FVCB)</v>
    <v>2</v>
    <v>3</v>
    <v>Finance</v>
    <v>4</v>
    <v>17.940000000000001</v>
    <v>9.7100000000000009</v>
    <v>0.35489999999999999</v>
    <v>0.28999999999999998</v>
    <v>1.8905000000000002E-2</v>
    <v>USD</v>
    <v>FVCBankcorp, Inc. is a bank holding company. The Company operates primarily through its subsidiary, FVCbank (the Bank), which is a community oriented, locally-owned and managed commercial bank. It emphasizes providing commercial banking services to small and medium-sized businesses, professionals, non-profit organizations and associations, and investors living and working in and near its service area. It offers retail banking services to accommodate the individual needs of both corporate customers as well as the communities it serves. The Company also offers digital banking, mobile banking and a remote deposit service. It provides a variety of lending products to small and medium-sized businesses, including commercial real estate loans; commercial construction loans, Small Business Administration (SBA) lending, and others. Through third party networks, the Company offers its customers access to a full range of business insurance products and business and consumer credit card products.</v>
    <v>119</v>
    <v>Nasdaq Stock Market</v>
    <v>XNAS</v>
    <v>XNAS</v>
    <v>11325 Random Hills Rd Ste 240, FAIRFAX, VA, 22030-6068 US</v>
    <v>15.89</v>
    <v>Banking Services</v>
    <v>Stock</v>
    <v>46129.79654459453</v>
    <v>1880</v>
    <v>15.5</v>
    <v>280971600</v>
    <v>FVCBankcorp, Inc.</v>
    <v>FVCBankcorp, Inc.</v>
    <v>15.53</v>
    <v>12.935499999999999</v>
    <v>15.34</v>
    <v>15.63</v>
    <v>17976430</v>
    <v>FVCB</v>
    <v>FVCBankcorp, Inc. (XNAS:FVCB)</v>
    <v>131526</v>
    <v>91675</v>
    <v>2015</v>
  </rv>
  <rv s="2">
    <v>1881</v>
  </rv>
  <rv s="0">
    <v>https://www.bing.com/financeapi/forcetrigger?t=a2hkh7&amp;q=XNAS%3aFXNC&amp;form=skydnc</v>
    <v>Learn more on Bing</v>
  </rv>
  <rv s="1">
    <v>en-US</v>
    <v>a2hkh7</v>
    <v>268435456</v>
    <v>1</v>
    <v>Powered by Refinitiv</v>
    <v>0</v>
    <v>FIRST NATIONAL CORPORATION (XNAS:FXNC)</v>
    <v>2</v>
    <v>3</v>
    <v>Finance</v>
    <v>4</v>
    <v>29.85</v>
    <v>18.260000000000002</v>
    <v>0.50360000000000005</v>
    <v>0.96</v>
    <v>3.3624999999999995E-2</v>
    <v>USD</v>
    <v>First National Corporation is a bank holding company for First Bank (the Bank), which is a commercial bank. The Bank offers loan, deposit, and wealth management products and services. Its loan products and services include consumer loans, residential mortgages, home equity loans and commercial loans. Deposit products and services include checking accounts, treasury management solutions, savings accounts, money market accounts, certificates of deposit and individual retirement accounts. Wealth management services include estate planning, investment management of assets, trustee under an agreement, trustee under a will, individual retirement accounts and estate settlement. Its customers include small and medium-sized businesses, individuals, estates, local governmental entities, and non-profit organizations. It operates over 33 branches throughout the Shenandoah Valley, central regions of Virginia, and the Richmond and Roanoke market areas.</v>
    <v>308</v>
    <v>Nasdaq Stock Market</v>
    <v>XNAS</v>
    <v>XNAS</v>
    <v>112 West King Street, STRASBURG, VA, 22657 US</v>
    <v>29.85</v>
    <v>Banking Services</v>
    <v>Stock</v>
    <v>46129.796853807813</v>
    <v>1883</v>
    <v>28.66</v>
    <v>266799024</v>
    <v>FIRST NATIONAL CORPORATION</v>
    <v>FIRST NATIONAL CORPORATION</v>
    <v>28.76</v>
    <v>15.032299999999999</v>
    <v>28.55</v>
    <v>29.51</v>
    <v>9040970</v>
    <v>FXNC</v>
    <v>FIRST NATIONAL CORPORATION (XNAS:FXNC)</v>
    <v>135775</v>
    <v>70906</v>
    <v>1983</v>
  </rv>
  <rv s="2">
    <v>1884</v>
  </rv>
  <rv s="0">
    <v>https://www.bing.com/financeapi/forcetrigger?t=a1tlyc&amp;q=XNAS%3aGABC&amp;form=skydnc</v>
    <v>Learn more on Bing</v>
  </rv>
  <rv s="1">
    <v>en-US</v>
    <v>a1tlyc</v>
    <v>268435456</v>
    <v>1</v>
    <v>Powered by Refinitiv</v>
    <v>0</v>
    <v>GERMAN AMERICAN BANCORP, INC. (XNAS:GABC)</v>
    <v>2</v>
    <v>3</v>
    <v>Finance</v>
    <v>4</v>
    <v>45</v>
    <v>35.04</v>
    <v>0.60550000000000004</v>
    <v>1.0449999999999999</v>
    <v>2.4206999999999999E-2</v>
    <v>USD</v>
    <v>German American Bancorp, Inc. is a financial holding company. The Company, through its banking subsidiary German American Bank, operates around 94 banking offices located throughout Indiana (central/southern), Kentucky (northern/central/western), and Ohio (central/ southwest). In Columbus, Ohio and Greater Cincinnati, the Company does business as Heartland Bank. Its segments include core banking, wealth management services, and insurance operations. The core banking segment involves deposits from the public and using such funds to originate consumer, commercial and agricultural, commercial and agricultural real estate, and residential mortgage loans. The wealth management segment’s revenues are composed primarily of fees generated by the wealth advisory and trust operations. The insurance segment offers a range of personal and corporate property and casualty insurance products. The Company also owns an investment brokerage subsidiary, German American Investment Services, Inc.</v>
    <v>984</v>
    <v>Nasdaq Stock Market</v>
    <v>XNAS</v>
    <v>XNAS</v>
    <v>711 Main Street, JASPER, IN, 47546-3042 US</v>
    <v>44.75</v>
    <v>Banking Services</v>
    <v>Stock</v>
    <v>46129.795408865626</v>
    <v>1886</v>
    <v>43.6601</v>
    <v>1661403385</v>
    <v>GERMAN AMERICAN BANCORP, INC.</v>
    <v>GERMAN AMERICAN BANCORP, INC.</v>
    <v>43.69</v>
    <v>14.6069</v>
    <v>43.17</v>
    <v>44.215000000000003</v>
    <v>37575560</v>
    <v>GABC</v>
    <v>GERMAN AMERICAN BANCORP, INC. (XNAS:GABC)</v>
    <v>74499</v>
    <v>205760</v>
    <v>1982</v>
  </rv>
  <rv s="2">
    <v>1887</v>
  </rv>
  <rv s="0">
    <v>https://www.bing.com/financeapi/forcetrigger?t=a1tnzr&amp;q=XNYS%3aGBCI&amp;form=skydnc</v>
    <v>Learn more on Bing</v>
  </rv>
  <rv s="1">
    <v>en-US</v>
    <v>a1tnzr</v>
    <v>268435456</v>
    <v>1</v>
    <v>Powered by Refinitiv</v>
    <v>0</v>
    <v>GLACIER BANCORP, INC. (XNYS:GBCI)</v>
    <v>2</v>
    <v>3</v>
    <v>Finance</v>
    <v>4</v>
    <v>53.99</v>
    <v>38.56</v>
    <v>0.73809999999999998</v>
    <v>1.405</v>
    <v>2.9565999999999999E-2</v>
    <v>USD</v>
    <v>Glacier Bancorp, Inc. is the parent company for Glacier Bank and its bank divisions. The Company provides a full range of banking services to individuals and businesses from various locations in Montana, Idaho, Utah, Washington, Wyoming, Colorado, Arizona and Nevada through its wholly owned bank subsidiary, Glacier Bank (Bank). The Bank offers a range of banking products and services, including retail banking; business banking; real estate, commercial, agriculture and consumer loans, and mortgage origination and loan servicing. The Bank serves individuals, small to medium-sized businesses, community organizations and public entities. Its bank divisions include Guaranty Bank &amp; Trust, N.A. (Mount Pleasant, Texas), Altabank (American Fork, Utah), Glacier Bank (Kalispell, Montana), Bank of the San Juans (Durango, Colorado), Citizens Community Bank (Pocatello, Idaho), Collegiate Peaks Bank (Buena Vista, Colorado), and First Bank of Montana (Lewistown, Montana), among others.</v>
    <v>4188</v>
    <v>New York Stock Exchange</v>
    <v>XNYS</v>
    <v>XNYS</v>
    <v>49 Commons Loop, KALISPELL, MT, 59901 US</v>
    <v>49.72</v>
    <v>Banking Services</v>
    <v>Stock</v>
    <v>46129.795715392967</v>
    <v>1889</v>
    <v>48.08</v>
    <v>6365509437</v>
    <v>GLACIER BANCORP, INC.</v>
    <v>GLACIER BANCORP, INC.</v>
    <v>48.2</v>
    <v>24.550899999999999</v>
    <v>47.52</v>
    <v>48.924999999999997</v>
    <v>130107500</v>
    <v>GBCI</v>
    <v>GLACIER BANCORP, INC. (XNYS:GBCI)</v>
    <v>505750</v>
    <v>865120</v>
    <v>2004</v>
  </rv>
  <rv s="2">
    <v>1890</v>
  </rv>
  <rv s="0">
    <v>https://www.bing.com/financeapi/forcetrigger?t=a1tow7&amp;q=XNAS%3aGCBC&amp;form=skydnc</v>
    <v>Learn more on Bing</v>
  </rv>
  <rv s="1">
    <v>en-US</v>
    <v>a1tow7</v>
    <v>268435456</v>
    <v>1</v>
    <v>Powered by Refinitiv</v>
    <v>0</v>
    <v>GREENE COUNTY BANCORP, INC. (XNAS:GCBC)</v>
    <v>2</v>
    <v>3</v>
    <v>Finance</v>
    <v>4</v>
    <v>26.04</v>
    <v>20.62</v>
    <v>0.39450000000000002</v>
    <v>0.32500000000000001</v>
    <v>1.3859E-2</v>
    <v>USD</v>
    <v>Greene County Bancorp, Inc. operates as the holding company of The Bank of Greene County (the Bank). The Bank’s principal business consists of attracting retail deposits from the general public in the areas surrounding its branches and investing those deposits, together with funds generated from operations and borrowings, primarily in residential mortgage loans, commercial real estate mortgage loans, consumer loans, home equity loans and commercial business loans. In addition, The Bank invests a significant portion of its assets in state and political subdivision securities and mortgage-backed securities. The Bank offers investment alternatives for customers. The Bank operates a subsidiary, Greene County Commercial Bank, which receives deposits only to the extent of accepting for deposit the funds of the United States and the state of New York and their respective agents, authorities and instrumentalities, and local governments. The Bank also operates a real estate investment trust.</v>
    <v>190</v>
    <v>Nasdaq Stock Market</v>
    <v>XNAS</v>
    <v>XNAS</v>
    <v>302 Main St, CATSKILL, NY, 12414 US</v>
    <v>24.35</v>
    <v>Banking Services</v>
    <v>Stock</v>
    <v>46129.796205810155</v>
    <v>1892</v>
    <v>23.1401</v>
    <v>404812883</v>
    <v>GREENE COUNTY BANCORP, INC.</v>
    <v>GREENE COUNTY BANCORP, INC.</v>
    <v>23.82</v>
    <v>0</v>
    <v>23.45</v>
    <v>23.774999999999999</v>
    <v>17026830</v>
    <v>GCBC</v>
    <v>GREENE COUNTY BANCORP, INC. (XNAS:GCBC)</v>
    <v>5680</v>
    <v>14341</v>
    <v>1998</v>
  </rv>
  <rv s="2">
    <v>1893</v>
  </rv>
  <rv s="0">
    <v>https://www.bing.com/financeapi/forcetrigger?t=a1u877&amp;q=XNAS%3aGSBC&amp;form=skydnc</v>
    <v>Learn more on Bing</v>
  </rv>
  <rv s="1">
    <v>en-US</v>
    <v>a1u877</v>
    <v>268435456</v>
    <v>1</v>
    <v>Powered by Refinitiv</v>
    <v>0</v>
    <v>GREAT SOUTHERN BANCORP, INC. (XNAS:GSBC)</v>
    <v>2</v>
    <v>3</v>
    <v>Finance</v>
    <v>4</v>
    <v>70.909000000000006</v>
    <v>50.95</v>
    <v>0.50590000000000002</v>
    <v>2.37</v>
    <v>3.5430999999999997E-2</v>
    <v>USD</v>
    <v>Great Southern Bancorp, Inc. is a bank holding company of Great Southern Bank (the Bank). The Company conducts its business as a financial holding company. Through the Bank and subsidiaries of the Bank, the Company primarily offers a variety of banking and banking-related services. The Company operates through a single segment, banking operation. The banking operation segment is principally engaged in the business of originating residential and commercial real estate loans, construction loans, commercial business loans and consumer loans and funding these loans by attracting deposits from the general public, accepting brokered deposits and borrowing from the Federal Home Loan Bank and others. The Bank offers a range of banking services through its 89 banking centers located in southern and central Missouri; the Kansas City, Missouri area; the St. Louis area; eastern Kansas; northwestern Arkansas; the Minneapolis area and eastern, western and central Iowa.</v>
    <v>1075</v>
    <v>Nasdaq Stock Market</v>
    <v>XNAS</v>
    <v>XNAS</v>
    <v>1451 East Battlefield St, MO, 65804-3701 US</v>
    <v>70.909000000000006</v>
    <v>Banking Services</v>
    <v>Stock</v>
    <v>46129.796420219529</v>
    <v>1895</v>
    <v>66.180000000000007</v>
    <v>759306383</v>
    <v>GREAT SOUTHERN BANCORP, INC.</v>
    <v>GREAT SOUTHERN BANCORP, INC.</v>
    <v>68.28</v>
    <v>11.5121</v>
    <v>66.89</v>
    <v>69.260000000000005</v>
    <v>10963130</v>
    <v>GSBC</v>
    <v>GREAT SOUTHERN BANCORP, INC. (XNAS:GSBC)</v>
    <v>41138</v>
    <v>72615</v>
    <v>2004</v>
  </rv>
  <rv s="2">
    <v>1896</v>
  </rv>
  <rv s="0">
    <v>https://www.bing.com/financeapi/forcetrigger?t=a1ufar&amp;q=XNAS%3aHAFC&amp;form=skydnc</v>
    <v>Learn more on Bing</v>
  </rv>
  <rv s="1">
    <v>en-US</v>
    <v>a1ufar</v>
    <v>268435456</v>
    <v>1</v>
    <v>Powered by Refinitiv</v>
    <v>0</v>
    <v>HANMI FINANCIAL CORPORATION (XNAS:HAFC)</v>
    <v>2</v>
    <v>3</v>
    <v>Finance</v>
    <v>4</v>
    <v>30.2</v>
    <v>21.1</v>
    <v>0.66579999999999995</v>
    <v>0.66</v>
    <v>2.4E-2</v>
    <v>USD</v>
    <v>Hanmi Financial Corporation is a holding company of Hanmi Bank (the Bank). The Bank serves multi-ethnic communities through its network of approximately 32 full-service branches, five loan production offices and three loan centers in California, Texas, Illinois, Virginia, New Jersey, New York, Colorado, Washington and Georgia. The Bank is a California state-chartered financial institution. It specializes in real estate, commercial, small business administration (SBA) and trade finance lending to small and middle market businesses. The Bank originates loans for its own portfolio and for sale in the secondary market. Its lending activities include real estate loans (commercial property, construction, and residential property), commercial and industrial loans (commercial term, commercial lines of credit and international), equipment lease financing and SBA loans. It maintains a small construction portfolio of multifamily and commercial and industrial properties within its market areas.</v>
    <v>606</v>
    <v>Nasdaq Stock Market</v>
    <v>XNAS</v>
    <v>XNAS</v>
    <v>900 Wilshire Blvd., Suite 1250, LOS ANGELES, CA, 90017 US</v>
    <v>28.574999999999999</v>
    <v>Banking Services</v>
    <v>Stock</v>
    <v>46129.796485115628</v>
    <v>1898</v>
    <v>27.79</v>
    <v>837843635</v>
    <v>HANMI FINANCIAL CORPORATION</v>
    <v>HANMI FINANCIAL CORPORATION</v>
    <v>27.83</v>
    <v>11.22</v>
    <v>27.5</v>
    <v>28.16</v>
    <v>29752970</v>
    <v>HAFC</v>
    <v>HANMI FINANCIAL CORPORATION (XNAS:HAFC)</v>
    <v>157484</v>
    <v>300105</v>
    <v>2000</v>
  </rv>
  <rv s="2">
    <v>1899</v>
  </rv>
  <rv s="0">
    <v>https://www.bing.com/financeapi/forcetrigger?t=a1ugim&amp;q=XNAS%3aHBAN&amp;form=skydnc</v>
    <v>Learn more on Bing</v>
  </rv>
  <rv s="1">
    <v>en-US</v>
    <v>a1ugim</v>
    <v>268435456</v>
    <v>1</v>
    <v>Powered by Refinitiv</v>
    <v>0</v>
    <v>HUNTINGTON BANCSHARES INCORPORATED (XNAS:HBAN)</v>
    <v>2</v>
    <v>3</v>
    <v>Finance</v>
    <v>4</v>
    <v>19.454999999999998</v>
    <v>13.36</v>
    <v>0.99299999999999999</v>
    <v>0.27500000000000002</v>
    <v>1.6596E-2</v>
    <v>USD</v>
    <v>Huntington Bancshares Incorporated is an asset regional bank holding company. The Company, through its bank subsidiary, Huntington National Bank and its affiliates provide consumers, small and middle-market businesses, corporations, municipalities, and other organizations with a comprehensive suite of banking, payments, wealth management, and risk management products and services. It operates more than 1,000 branches in 14 states, with certain businesses operating in extended geographies. Its Consumer &amp; Regional Banking segment offers financial products and services to consumer and business customers, including deposits, lending, payments, mortgage banking, dealer financing, investment management, and other financial products and services. Its Commercial Banking segment provides expertise through banks, capabilities, and digital channels, which include a comprehensive set of product offerings. Its target clients span from mid-market to large corporates across a national footprint.</v>
    <v>20242</v>
    <v>Nasdaq Stock Market</v>
    <v>XNAS</v>
    <v>XNAS</v>
    <v>41 South High Street, COLUMBUS, OH, 43287 US</v>
    <v>17.065000000000001</v>
    <v>Banking Services</v>
    <v>Stock</v>
    <v>46129.796854409375</v>
    <v>1901</v>
    <v>16.68</v>
    <v>34315286399</v>
    <v>HUNTINGTON BANCSHARES INCORPORATED</v>
    <v>HUNTINGTON BANCSHARES INCORPORATED</v>
    <v>16.72</v>
    <v>12.1004</v>
    <v>16.57</v>
    <v>16.844999999999999</v>
    <v>2037120000</v>
    <v>HBAN</v>
    <v>HUNTINGTON BANCSHARES INCORPORATED (XNAS:HBAN)</v>
    <v>14978586</v>
    <v>26573119</v>
    <v>1966</v>
  </rv>
  <rv s="2">
    <v>1902</v>
  </rv>
  <rv s="0">
    <v>https://www.bing.com/financeapi/forcetrigger?t=a1ugww&amp;q=XNAS%3aHBCP&amp;form=skydnc</v>
    <v>Learn more on Bing</v>
  </rv>
  <rv s="1">
    <v>en-US</v>
    <v>a1ugww</v>
    <v>268435456</v>
    <v>1</v>
    <v>Powered by Refinitiv</v>
    <v>0</v>
    <v>HOME BANCORP, INC. (XNAS:HBCP)</v>
    <v>2</v>
    <v>3</v>
    <v>Finance</v>
    <v>4</v>
    <v>65.944999999999993</v>
    <v>42.87</v>
    <v>0.52759999999999996</v>
    <v>1.98</v>
    <v>3.1503999999999997E-2</v>
    <v>USD</v>
    <v>Home Bancorp, Inc. is the holding company for Home Bank, N.A. (the Bank). The Bank is a wholly owned subsidiary of the Company, conducts business through approximately 43 banking offices in the Acadiana, Baton Rouge, Greater New Orleans, and Northshore (of Lake Pontchartrain) regions of south Louisiana, the Natchez region of west Mississippi and the Houston region of Texas. The Bank is primarily engaged in attracting deposits from the general public and using those funds to invest in loans and securities. The Bank’s principal sources of funds are customer deposits, repayments of loans, repayments of investments and funds borrowed from outside sources such as the Federal Home Loan Bank (FHLB) of Dallas. These funds are primarily used for the origination of loans, including one-to four-family first mortgage loans, home equity loans and lines, commercial real estate loans, construction and land loans, multifamily residential loans, commercial and industrial loans, and consumer loans.</v>
    <v>486</v>
    <v>Nasdaq Stock Market</v>
    <v>XNAS</v>
    <v>XNAS</v>
    <v>503 KALISTE SALOOM ROAD, LAFAYETTE, LA, 70598 US</v>
    <v>65.75</v>
    <v>Banking Services</v>
    <v>Stock</v>
    <v>46129.795652476561</v>
    <v>1904</v>
    <v>63.04</v>
    <v>508105125</v>
    <v>HOME BANCORP, INC.</v>
    <v>HOME BANCORP, INC.</v>
    <v>63.55</v>
    <v>11.0375</v>
    <v>62.85</v>
    <v>64.83</v>
    <v>7837500</v>
    <v>HBCP</v>
    <v>HOME BANCORP, INC. (XNAS:HBCP)</v>
    <v>130222</v>
    <v>147386</v>
    <v>2008</v>
  </rv>
  <rv s="2">
    <v>1905</v>
  </rv>
  <rv s="0">
    <v>https://www.bing.com/financeapi/forcetrigger?t=a1uhhw&amp;q=XNAS%3aHBNC&amp;form=skydnc</v>
    <v>Learn more on Bing</v>
  </rv>
  <rv s="1">
    <v>en-US</v>
    <v>a1uhhw</v>
    <v>268435456</v>
    <v>1</v>
    <v>Powered by Refinitiv</v>
    <v>0</v>
    <v>HORIZON BANCORP, INC. (XNAS:HBNC)</v>
    <v>2</v>
    <v>3</v>
    <v>Finance</v>
    <v>4</v>
    <v>19.07</v>
    <v>13.1</v>
    <v>0.81669999999999998</v>
    <v>0.37</v>
    <v>2.1046999999999996E-2</v>
    <v>USD</v>
    <v>Horizon Bancorp, Inc. is a commercial bank holding company for Horizon Bank (the Bank), which serves customers across Midwestern markets through convenient digital and virtual tools, as well as its Indiana and Michigan branches. Its retail offerings include prime residential and other secured consumer lending to in-market customers, as well as a range of personal banking and wealth management solutions. It also provides a comprehensive array of in-market business banking and treasury management services, as well as equipment financing solutions for customers regionally and nationally, with commercial lending representing over half of total loans. The Company operates in a single segment, namely, commercial banking. The Bank maintains approximately 71 full-service offices. It has wholly owned direct and indirect subsidiaries: Horizon Investments, Inc., Horizon Properties, Inc., Horizon Insurance Services, Inc., Horizon Grantor Trust and Wolverine Commercial Holdings, LLC.</v>
    <v>465</v>
    <v>Nasdaq Stock Market</v>
    <v>XNAS</v>
    <v>XNAS</v>
    <v>515 Franklin St, MICHIGAN CITY, IN, 46360-3328 US</v>
    <v>18.260000000000002</v>
    <v>Banking Services</v>
    <v>Stock</v>
    <v>46129.796804443751</v>
    <v>1907</v>
    <v>17.82</v>
    <v>919505802</v>
    <v>HORIZON BANCORP, INC.</v>
    <v>HORIZON BANCORP, INC.</v>
    <v>17.82</v>
    <v>0</v>
    <v>17.579999999999998</v>
    <v>17.95</v>
    <v>51225950</v>
    <v>HBNC</v>
    <v>HORIZON BANCORP, INC. (XNAS:HBNC)</v>
    <v>230145</v>
    <v>343296</v>
    <v>1983</v>
  </rv>
  <rv s="2">
    <v>1908</v>
  </rv>
  <rv s="0">
    <v>https://www.bing.com/financeapi/forcetrigger?t=bsd6kr&amp;q=XNAS%3aHBT&amp;form=skydnc</v>
    <v>Learn more on Bing</v>
  </rv>
  <rv s="1">
    <v>en-US</v>
    <v>bsd6kr</v>
    <v>268435456</v>
    <v>1</v>
    <v>Powered by Refinitiv</v>
    <v>0</v>
    <v>HBT FINANCIAL, INC. (XNAS:HBT)</v>
    <v>2</v>
    <v>3</v>
    <v>Finance</v>
    <v>4</v>
    <v>29.88</v>
    <v>21.001999999999999</v>
    <v>0.54069999999999996</v>
    <v>0.74</v>
    <v>2.6278000000000003E-2</v>
    <v>USD</v>
    <v>HBT Financial, Inc. is the holding company for Heartland Bank and Trust Company. The Company's products and services are primarily deposit, lending, and ancillary products that offer a range of options to meet the financial needs of consumers, businesses, and municipal entities. It also provides a digital banking suite of products. It provides traditional trust and investment services, farmland management, and farmland sales through its wealth management division. It offers a range of lending products with a focus on regulatory commercial real estate (CRE), which includes non-owner occupied CRE, construction and land development (C&amp;D) and multi-family; commercial and industrial (C&amp;I) and owner-occupied CRE; agricultural and farmland, and one-to-four family residential loans. Its deposit accounts consist of noninterest-bearing demand deposits, interest-bearing transaction accounts, and others. It operates approximately 84 branch locations across Illinois, Eastern Iowa and Missouri.</v>
    <v>826</v>
    <v>Nasdaq Stock Market</v>
    <v>XNAS</v>
    <v>XNAS</v>
    <v>401 N Hershey Rd, BLOOMINGTON, IL, 61704-3742 US</v>
    <v>29.38</v>
    <v>Banking Services</v>
    <v>Stock</v>
    <v>46129.796741828126</v>
    <v>1910</v>
    <v>28.4</v>
    <v>1051939770</v>
    <v>HBT FINANCIAL, INC.</v>
    <v>HBT FINANCIAL, INC.</v>
    <v>28.4</v>
    <v>11.863200000000001</v>
    <v>28.16</v>
    <v>28.9</v>
    <v>36399300</v>
    <v>HBT</v>
    <v>HBT FINANCIAL, INC. (XNAS:HBT)</v>
    <v>49499</v>
    <v>67460</v>
    <v>1982</v>
  </rv>
  <rv s="2">
    <v>1911</v>
  </rv>
  <rv s="0">
    <v>https://www.bing.com/financeapi/forcetrigger?t=a1unar&amp;q=XNAS%3aHFBL&amp;form=skydnc</v>
    <v>Learn more on Bing</v>
  </rv>
  <rv s="1">
    <v>en-US</v>
    <v>a1unar</v>
    <v>268435456</v>
    <v>1</v>
    <v>Powered by Refinitiv</v>
    <v>0</v>
    <v>HOME FEDERAL BANCORP, INC. OF LOUISIANA (XNAS:HFBL)</v>
    <v>2</v>
    <v>3</v>
    <v>Finance</v>
    <v>5</v>
    <v>19.9999</v>
    <v>12.32</v>
    <v>0.4047</v>
    <v>0.05</v>
    <v>2.6040000000000004E-3</v>
    <v>USD</v>
    <v>Home Federal Bancorp, Inc. of Louisiana is the holding company for Home Federal Bank, which conducts business from its ten full-service banking offices and home office in northwest Louisiana. It is a federally chartered, stock savings and loan association. It provides financial services to individuals, corporate entities, and other organizations through the origination of loans and the acceptance of deposits in the form of passbook savings, certificates of deposit, and demand deposit accounts. Its business consists primarily of originating single-family real estate loans secured by property in its market area and, to a lesser extent, commercial real estate loans, commercial business loans, and real estate secured lines of credit which typically have higher rates and shorter terms than single-family loans. Its services are provided by ten branch offices, six of which are located in Shreveport, Louisiana, two in Bossier City, one in Minden, Louisiana and one in Benton, Louisiana.</v>
    <v>67</v>
    <v>Nasdaq Stock Market</v>
    <v>XNAS</v>
    <v>XNAS</v>
    <v>624 Market St, SHREVEPORT, LA, 71101 US</v>
    <v>19.29</v>
    <v>Banking Services</v>
    <v>Stock</v>
    <v>46129.783530010936</v>
    <v>1913</v>
    <v>19.239999999999998</v>
    <v>59186820</v>
    <v>HOME FEDERAL BANCORP, INC. OF LOUISIANA</v>
    <v>HOME FEDERAL BANCORP, INC. OF LOUISIANA</v>
    <v>19.29</v>
    <v>11.3522</v>
    <v>19.2</v>
    <v>19.25</v>
    <v>3074640</v>
    <v>HFBL</v>
    <v>HOME FEDERAL BANCORP, INC. OF LOUISIANA (XNAS:HFBL)</v>
    <v>1564</v>
    <v>1788</v>
    <v>2010</v>
  </rv>
  <rv s="2">
    <v>1914</v>
  </rv>
  <rv s="0">
    <v>https://www.bing.com/financeapi/forcetrigger?t=a1ungh&amp;q=XNAS%3aHFWA&amp;form=skydnc</v>
    <v>Learn more on Bing</v>
  </rv>
  <rv s="1">
    <v>en-US</v>
    <v>a1ungh</v>
    <v>268435456</v>
    <v>1</v>
    <v>Powered by Refinitiv</v>
    <v>0</v>
    <v>HERITAGE FINANCIAL CORPORATION (XNAS:HFWA)</v>
    <v>2</v>
    <v>3</v>
    <v>Finance</v>
    <v>4</v>
    <v>28.98</v>
    <v>21.32</v>
    <v>0.49530000000000002</v>
    <v>0.65</v>
    <v>2.4119000000000002E-2</v>
    <v>USD</v>
    <v>Heritage Financial Corporation is a bank holding company with Heritage Bank, a full-service commercial bank, as its sole wholly owned banking subsidiary. The Company has a branching network in Washington, Oregon, and Idaho. The Company also does business under the Whidbey Island Bank name on Whidbey Island and the Kitsap Bank name. The Company's business consists primarily of commercial lending and deposit relationships with small- to medium-sized businesses and their owners in its market areas, as well as deposits from the general public. The Company also makes real estate construction and land development loans, consumer loans and residential real estate loans on single family properties located primarily in its markets. It offers a full range of products and services to customers for personal and business banking needs designed for both short-term and long-term deposits. The Company also offers investment advice through a wealth management department.</v>
    <v>723</v>
    <v>Nasdaq Stock Market</v>
    <v>XNAS</v>
    <v>XNAS</v>
    <v>201 Fifth Avenue S.W., P O Box 1578, OLYMPIA, WA, 98501 US</v>
    <v>28.17</v>
    <v>Banking Services</v>
    <v>Stock</v>
    <v>46129.796816353904</v>
    <v>1916</v>
    <v>27.344999999999999</v>
    <v>1135218360</v>
    <v>HERITAGE FINANCIAL CORPORATION</v>
    <v>HERITAGE FINANCIAL CORPORATION</v>
    <v>27.37</v>
    <v>14.0709</v>
    <v>26.95</v>
    <v>27.6</v>
    <v>41131100</v>
    <v>HFWA</v>
    <v>HERITAGE FINANCIAL CORPORATION (XNAS:HFWA)</v>
    <v>141445</v>
    <v>345323</v>
    <v>1997</v>
  </rv>
  <rv s="2">
    <v>1917</v>
  </rv>
  <rv s="0">
    <v>https://www.bing.com/financeapi/forcetrigger?t=c66nsm&amp;q=XNAS%3aHNVR&amp;form=skydnc</v>
    <v>Learn more on Bing</v>
  </rv>
  <rv s="1">
    <v>en-US</v>
    <v>c66nsm</v>
    <v>268435456</v>
    <v>1</v>
    <v>Powered by Refinitiv</v>
    <v>0</v>
    <v>HANOVER BANCORP, INC. (XNAS:HNVR)</v>
    <v>2</v>
    <v>3</v>
    <v>Finance</v>
    <v>4</v>
    <v>24.36</v>
    <v>19.905000000000001</v>
    <v>5.8000000000000003E-2</v>
    <v>0.28000000000000003</v>
    <v>1.2522E-2</v>
    <v>USD</v>
    <v>Hanover Bancorp, Inc. is the bank holding company for Hanover Community Bank (the Bank). The Bank is a community commercial bank which offers a full range of financial services. The Bank offers a complete suite of consumer, commercial, and municipal banking products and services, including multi-family and commercial mortgages, residential loans, business loans and lines of credit. It also offers its customers access to 24-hour automated teller machine (ATM) service with no fees attached, free checking with interest, telephone banking, advanced technologies in mobile and Internet banking for its consumer and business customers, safe deposit boxes and much more. Its corporate administrative office is located in Mineola, New York where it also operates a full-service branch office along with additional branch locations in Garden City Park, Hauppauge, Port Jefferson, Forest Hills, Flushing, Sunset Park, Rockefeller Center and Chinatown, New York, and Freehold, New Jersey.</v>
    <v>194</v>
    <v>Nasdaq Stock Market</v>
    <v>XNAS</v>
    <v>XNAS</v>
    <v>80 East Jericho Turnpike, MINEOLA, NY, 11501 US</v>
    <v>22.8</v>
    <v>Banking Services</v>
    <v>Stock</v>
    <v>46129.796719131249</v>
    <v>1919</v>
    <v>22.42</v>
    <v>162377023</v>
    <v>HANOVER BANCORP, INC.</v>
    <v>HANOVER BANCORP, INC.</v>
    <v>22.47</v>
    <v>22.6083</v>
    <v>22.36</v>
    <v>22.64</v>
    <v>7172130</v>
    <v>HNVR</v>
    <v>HANOVER BANCORP, INC. (XNAS:HNVR)</v>
    <v>17425</v>
    <v>9793</v>
    <v>2024</v>
  </rv>
  <rv s="2">
    <v>1920</v>
  </rv>
  <rv s="0">
    <v>https://www.bing.com/financeapi/forcetrigger?t=a1usu2&amp;q=XNYS%3aHOMB&amp;form=skydnc</v>
    <v>Learn more on Bing</v>
  </rv>
  <rv s="1">
    <v>en-US</v>
    <v>a1usu2</v>
    <v>268435456</v>
    <v>1</v>
    <v>Powered by Refinitiv</v>
    <v>0</v>
    <v>HOME BANCSHARES, INC. (XNYS:HOMB)</v>
    <v>2</v>
    <v>3</v>
    <v>Finance</v>
    <v>4</v>
    <v>30.83</v>
    <v>25.675000000000001</v>
    <v>0.71</v>
    <v>0.24</v>
    <v>8.9750000000000003E-3</v>
    <v>USD</v>
    <v>Home BancShares, Inc. is a bank holding company. The Company through its wholly owned subsidiary, Centennial Bank, provides a broad range of commercial and retail banking plus related financial services to businesses, real estate developers, investors, individuals, and municipalities. The Company operates approximately 78 branches in Florida, 75 branches in Arkansas, 59 branches in Texas, eight branches in Tennessee, five branches in South Alabama and one branch in New York City. It provides personal banking, business banking, mortgage, and wealth management. Its business banking includes checking, savings, money market, treasury management services, lending, association banking, insurance, additional services, and small business and USDA. Its wealth management includes financial services and trust services. Its personal banking includes personal loans, insurance, eBanking, health savings, budgeting, information security, savings, checking, and financial literacy.</v>
    <v>2543</v>
    <v>New York Stock Exchange</v>
    <v>XNYS</v>
    <v>XNYS</v>
    <v>719 Harkrider, CONWAY, AR, 72032 US</v>
    <v>27.29</v>
    <v>Banking Services</v>
    <v>Stock</v>
    <v>46129.796097650004</v>
    <v>1922</v>
    <v>26.57</v>
    <v>5450882716</v>
    <v>HOME BANCSHARES, INC.</v>
    <v>HOME BANCSHARES, INC.</v>
    <v>26.82</v>
    <v>11.215999999999999</v>
    <v>26.74</v>
    <v>26.98</v>
    <v>202034200</v>
    <v>HOMB</v>
    <v>HOME BANCSHARES, INC. (XNYS:HOMB)</v>
    <v>1576655</v>
    <v>1424267</v>
    <v>1989</v>
  </rv>
  <rv s="2">
    <v>1923</v>
  </rv>
  <rv s="0">
    <v>https://www.bing.com/financeapi/forcetrigger?t=a1ut9c&amp;q=XNAS%3aHOPE&amp;form=skydnc</v>
    <v>Learn more on Bing</v>
  </rv>
  <rv s="1">
    <v>en-US</v>
    <v>a1ut9c</v>
    <v>268435456</v>
    <v>1</v>
    <v>Powered by Refinitiv</v>
    <v>0</v>
    <v>HOPE BANCORP, INC. (XNAS:HOPE)</v>
    <v>2</v>
    <v>3</v>
    <v>Finance</v>
    <v>4</v>
    <v>12.799099999999999</v>
    <v>9.3650000000000002</v>
    <v>0.82130000000000003</v>
    <v>0.33</v>
    <v>2.6917E-2</v>
    <v>USD</v>
    <v>Hope Bancorp, Inc. is a bank holding company. The Company offers commercial and retail banking loans and deposit products through our wholly owned subsidiary, Bank of Hope (the Bank). The principal business activities are conducted through the Bank and primarily consist of earning interest on loans and investment securities, which are primarily funded by customer deposits and other borrowings. It offers commercial, corporate and consumer loans, deposit and fee-based products and services, including commercial and commercial real estate lending, Small Business Administration (SBA) lending, residential mortgage and other consumer lending, treasury management services, foreign currency exchange solutions, interest rate risk hedging products, and international trade financing, among others. It operates full-service branches at 83 leased and seven owned facilities, and it operates loan production offices at 9 leased facilities.</v>
    <v>1434</v>
    <v>Nasdaq Stock Market</v>
    <v>XNAS</v>
    <v>XNAS</v>
    <v>3200 Wilshire Blvd, Suite 1400, LOS ANGELES, CA, 90010 US</v>
    <v>12.799099999999999</v>
    <v>Banking Services</v>
    <v>Stock</v>
    <v>46129.796162707811</v>
    <v>1925</v>
    <v>12.39</v>
    <v>1610848953</v>
    <v>HOPE BANCORP, INC.</v>
    <v>HOPE BANCORP, INC.</v>
    <v>12.4</v>
    <v>25.8415</v>
    <v>12.26</v>
    <v>12.59</v>
    <v>127946700</v>
    <v>HOPE</v>
    <v>HOPE BANCORP, INC. (XNAS:HOPE)</v>
    <v>588407</v>
    <v>955692</v>
    <v>2000</v>
  </rv>
  <rv s="2">
    <v>1926</v>
  </rv>
  <rv s="0">
    <v>https://www.bing.com/financeapi/forcetrigger?t=a1ux6h&amp;q=XNAS%3aHTBK&amp;form=skydnc</v>
    <v>Learn more on Bing</v>
  </rv>
  <rv s="1">
    <v>en-US</v>
    <v>a1ux6h</v>
    <v>268435456</v>
    <v>1</v>
    <v>Powered by Refinitiv</v>
    <v>0</v>
    <v>HERITAGE COMMERCE CORP (XNAS:HTBK)</v>
    <v>2</v>
    <v>3</v>
    <v>Finance</v>
    <v>4</v>
    <v>13.824999999999999</v>
    <v>8.56</v>
    <v>0.69650000000000001</v>
    <v>0.35499999999999998</v>
    <v>2.7202999999999998E-2</v>
    <v>USD</v>
    <v>Heritage Commerce Corp is a bank holding company for its wholly owned subsidiary, Heritage Bank of Commerce (the Bank). The Bank offers a full line of banking services and products to business and individual clients, with a focus on small and medium-sized business and their owners, managers and employees. Its lending activities are diversified and include commercial, real estate, construction and land development, consumer and small business administration (SBA) guaranteed loans. The Bank offers a range of deposit products for business banking and retail markets. It offers a multitude of other products and services to complement its lending and deposit services. Through its Bank subsidiary, CSNK Working Capital Finance Corp., the Company provides factoring financing throughout the United States. Its operations are located in the general San Francisco Bay Area of California in the counties of Alameda, Contra Costa, Marin, San Benito, San Francisco, San Mateo, and Santa Clara.</v>
    <v>342</v>
    <v>Nasdaq Stock Market</v>
    <v>XNAS</v>
    <v>XNAS</v>
    <v>224 Airport Parkway, SAN JOSE, CA, 95110 US</v>
    <v>13.734999999999999</v>
    <v>Banking Services</v>
    <v>Stock</v>
    <v>46129.796362360939</v>
    <v>1928</v>
    <v>13.21</v>
    <v>825657918</v>
    <v>HERITAGE COMMERCE CORP</v>
    <v>HERITAGE COMMERCE CORP</v>
    <v>13.22</v>
    <v>19.068300000000001</v>
    <v>13.05</v>
    <v>13.404999999999999</v>
    <v>61593280</v>
    <v>HTBK</v>
    <v>HERITAGE COMMERCE CORP (XNAS:HTBK)</v>
    <v>1048046</v>
    <v>756066</v>
    <v>1997</v>
  </rv>
  <rv s="2">
    <v>1929</v>
  </rv>
  <rv s="0">
    <v>https://www.bing.com/financeapi/forcetrigger?t=a1uxkr&amp;q=XNYS%3aHTH&amp;form=skydnc</v>
    <v>Learn more on Bing</v>
  </rv>
  <rv s="1">
    <v>en-US</v>
    <v>a1uxkr</v>
    <v>268435456</v>
    <v>1</v>
    <v>Powered by Refinitiv</v>
    <v>0</v>
    <v>HILLTOP HOLDINGS INC. (XNYS:HTH)</v>
    <v>2</v>
    <v>3</v>
    <v>Finance</v>
    <v>4</v>
    <v>40.409999999999997</v>
    <v>28.09</v>
    <v>0.89810000000000001</v>
    <v>0.89</v>
    <v>2.4093E-2</v>
    <v>USD</v>
    <v>Hilltop Holdings Inc. is a diversified financial holding company. The Company operates through three segments: banking, broker-dealer, and mortgage origination. The banking segment includes the operations of PlainsCapital Bank (the Bank). The banking segment primarily provides business and consumer banking services from offices located throughout Texas and generates revenue from its portfolio of earning assets. The broker-dealer segment includes the operations of Securities Holdings, which operates through its wholly owned subsidiaries, Hilltop Securities, Momentum Independent Network and Hilltop Securities Asset Management, LLC. This segment offers investment advisory and securities brokerage services. The mortgage origination segment includes the operations of PrimeLending, which offers a variety of loan products. This segment includes origination and servicing of loans and selling these loans in the secondary market. It operates through approximately 280 locations in 48 states.</v>
    <v>3500</v>
    <v>New York Stock Exchange</v>
    <v>XNYS</v>
    <v>XNYS</v>
    <v>200 Crescent Court Suite 1330, TX, 75701 US</v>
    <v>38.29</v>
    <v>Banking Services</v>
    <v>Stock</v>
    <v>46129.796835682813</v>
    <v>1931</v>
    <v>37.200000000000003</v>
    <v>2248976854</v>
    <v>HILLTOP HOLDINGS INC.</v>
    <v>HILLTOP HOLDINGS INC.</v>
    <v>37.200000000000003</v>
    <v>14.310600000000001</v>
    <v>36.94</v>
    <v>37.83</v>
    <v>59449560</v>
    <v>HTH</v>
    <v>HILLTOP HOLDINGS INC. (XNYS:HTH)</v>
    <v>117425</v>
    <v>370689</v>
    <v>1998</v>
  </rv>
  <rv s="2">
    <v>1932</v>
  </rv>
  <rv s="0">
    <v>https://www.bing.com/financeapi/forcetrigger?t=a1uzrw&amp;q=XNAS%3aHWBK&amp;form=skydnc</v>
    <v>Learn more on Bing</v>
  </rv>
  <rv s="1">
    <v>en-US</v>
    <v>a1uzrw</v>
    <v>268435456</v>
    <v>1</v>
    <v>Powered by Refinitiv</v>
    <v>0</v>
    <v>Hawthorn Bancshares, Inc. (XNAS:HWBK)</v>
    <v>2</v>
    <v>3</v>
    <v>Finance</v>
    <v>4</v>
    <v>36.49</v>
    <v>27.07</v>
    <v>0.47220000000000001</v>
    <v>0.87</v>
    <v>2.5581E-2</v>
    <v>USD</v>
    <v>Hawthorn Bancshares, Inc. is a bank holding company. The Company offers checking and savings accounts, internet banking, debit cards, certificates of deposit, brokerage services, safety deposit boxes and a range of lending services, including commercial and industrial loans, single payment personal loans, installment loans and commercial and residential real estate loans. It also offers, through the Wealth Management segment, a range of financial and investment planning services for individuals and business owners, as well as trust services. Its segments include the Bank segment and the Wealth Management segment. Its service areas include Jefferson City, Columbia, Clinton, Warsaw, and Springfield, Missouri and the Kansas City metropolitan statistical area. The Company's subsidiaries include Hawthorn Bank, Jefferson City IHC, LLC, HB Realty, LLC, Exchange National Statutory Trust I, Exchange National Statutory Trust II, and Hawthorn Real Estate, LLC.</v>
    <v>255</v>
    <v>Nasdaq Stock Market</v>
    <v>XNAS</v>
    <v>XNAS</v>
    <v>132 East High Street, JEFFERSON CITY, MO, 65101 US</v>
    <v>34.93</v>
    <v>Banking Services</v>
    <v>Stock</v>
    <v>46129.792177846874</v>
    <v>1934</v>
    <v>34.19</v>
    <v>240735132</v>
    <v>Hawthorn Bancshares, Inc.</v>
    <v>Hawthorn Bancshares, Inc.</v>
    <v>34.19</v>
    <v>10.1587</v>
    <v>34.01</v>
    <v>34.880000000000003</v>
    <v>6901810</v>
    <v>HWBK</v>
    <v>Hawthorn Bancshares, Inc. (XNAS:HWBK)</v>
    <v>6902</v>
    <v>8572</v>
    <v>1992</v>
  </rv>
  <rv s="2">
    <v>1935</v>
  </rv>
  <rv s="0">
    <v>https://www.bing.com/financeapi/forcetrigger?t=b13uu2&amp;q=XNAS%3aHWC&amp;form=skydnc</v>
    <v>Learn more on Bing</v>
  </rv>
  <rv s="1">
    <v>en-US</v>
    <v>b13uu2</v>
    <v>268435456</v>
    <v>1</v>
    <v>Powered by Refinitiv</v>
    <v>0</v>
    <v>HANCOCK WHITNEY CORPORATION (XNAS:HWC)</v>
    <v>2</v>
    <v>3</v>
    <v>Finance</v>
    <v>4</v>
    <v>75.430000000000007</v>
    <v>47.39</v>
    <v>0.996</v>
    <v>2.0299999999999998</v>
    <v>3.0407000000000003E-2</v>
    <v>USD</v>
    <v>Hancock Whitney Corporation is a bank holding company. The Company provides comprehensive financial services through its bank subsidiary, Hancock Whitney Bank (the Bank), a Mississippi state bank, and other nonbank affiliates. The Bank offers a broad range of traditional and online banking services to commercial, small business and retail customers, providing a variety of transaction and savings deposit products, treasury management services, secured and unsecured loan products (including revolving credit facilities), letters of credit and similar financial guarantees. The Bank provides trust and investment management services to retirement plans, corporations and individuals and provides its customers with access to investment advisory and brokerage products. It offers other services through bank and nonbank subsidiaries. The Bank’s subsidiaries provide commercial finance products to middle market and corporate clients, including leases and related structures.</v>
    <v>3627</v>
    <v>Nasdaq Stock Market</v>
    <v>XNAS</v>
    <v>XNAS</v>
    <v>Hancock Whitney Plaza, 2510 14th Street, GULFPORT, MS, 39501 US</v>
    <v>69.819999999999993</v>
    <v>Banking Services</v>
    <v>Stock</v>
    <v>46129.796828506252</v>
    <v>1937</v>
    <v>67.489999999999995</v>
    <v>5609585110</v>
    <v>HANCOCK WHITNEY CORPORATION</v>
    <v>HANCOCK WHITNEY CORPORATION</v>
    <v>67.7</v>
    <v>12.134600000000001</v>
    <v>66.760000000000005</v>
    <v>68.790000000000006</v>
    <v>81546520</v>
    <v>HWC</v>
    <v>HANCOCK WHITNEY CORPORATION (XNAS:HWC)</v>
    <v>365434</v>
    <v>892936</v>
    <v>1984</v>
  </rv>
  <rv s="2">
    <v>1938</v>
  </rv>
  <rv s="0">
    <v>https://www.bing.com/financeapi/forcetrigger?t=a1v4ur&amp;q=XNAS%3aIBCP&amp;form=skydnc</v>
    <v>Learn more on Bing</v>
  </rv>
  <rv s="1">
    <v>en-US</v>
    <v>a1v4ur</v>
    <v>268435456</v>
    <v>1</v>
    <v>Powered by Refinitiv</v>
    <v>0</v>
    <v>INDEPENDENT BANK CORPORATION (XNAS:IBCP)</v>
    <v>2</v>
    <v>3</v>
    <v>Finance</v>
    <v>4</v>
    <v>37.39</v>
    <v>29.43</v>
    <v>0.74429999999999996</v>
    <v>0.82</v>
    <v>2.4118000000000001E-2</v>
    <v>USD</v>
    <v>Independent Bank Corp. is the holding company for Rockland Trust Company (the Bank). The Bank is a state-chartered commercial bank which provides a variety of banking, investment and financial services through its retail branches, commercial banking centers, investment management offices, and mortgage lending centers located throughout Eastern Massachusetts as well as in Worcester County, southern New Hampshire, and Rhode Island. The Bank also offers a full suite of mobile, online, and telephone banking services. The Bank's borrowers primarily consist of small-to-upper middle market sized businesses and consumers. Its loan portfolio includes commercial loans, consumer loans, and other consumer loans, primarily consisting of investment management secured lines of credit, installment loans and overdraft protection lines. The commercial loans consist of commercial real estate loans, commercial construction loans, commercial and industrial loans, and small business loans.</v>
    <v>735</v>
    <v>Nasdaq Stock Market</v>
    <v>XNAS</v>
    <v>XNAS</v>
    <v>4200 E Beltline Ave, GRAND RAPIDS, MI, 49525 US</v>
    <v>35.4</v>
    <v>Banking Services</v>
    <v>Stock</v>
    <v>46129.796798066403</v>
    <v>1940</v>
    <v>34.39</v>
    <v>716799993</v>
    <v>INDEPENDENT BANK CORPORATION</v>
    <v>INDEPENDENT BANK CORPORATION</v>
    <v>34.39</v>
    <v>10.6454</v>
    <v>34</v>
    <v>34.82</v>
    <v>20585870</v>
    <v>IBCP</v>
    <v>INDEPENDENT BANK CORPORATION (XNAS:IBCP)</v>
    <v>77939</v>
    <v>228294</v>
    <v>1973</v>
  </rv>
  <rv s="2">
    <v>1941</v>
  </rv>
  <rv s="0">
    <v>https://www.bing.com/financeapi/forcetrigger?t=a1v7ec&amp;q=XNAS%3aIBOC&amp;form=skydnc</v>
    <v>Learn more on Bing</v>
  </rv>
  <rv s="1">
    <v>en-US</v>
    <v>a1v7ec</v>
    <v>268435456</v>
    <v>1</v>
    <v>Powered by Refinitiv</v>
    <v>0</v>
    <v>INTERNATIONAL BANCSHARES CORPORATION (XNAS:IBOC)</v>
    <v>2</v>
    <v>3</v>
    <v>Finance</v>
    <v>4</v>
    <v>75.44</v>
    <v>57.99</v>
    <v>0.70720000000000005</v>
    <v>1.87</v>
    <v>2.6505999999999998E-2</v>
    <v>USD</v>
    <v>International Bancshares Corporation is a multibank financial holding company. The Company is engaged in providing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foreign-exchange services. The Company offers IBC Bank Online, an Internet banking product that provides customers with online access to banking information and services, as well as IBC Mobile Banking, which provides users with banking access from their mobile devices. The Company has over 247 automated teller machines (ATMs).</v>
    <v>2126</v>
    <v>Nasdaq Stock Market</v>
    <v>XNAS</v>
    <v>XNAS</v>
    <v>1200 San Bernardo, LAREDO, TX, 78040 US</v>
    <v>73.12</v>
    <v>Banking Services</v>
    <v>Stock</v>
    <v>46129.796313888284</v>
    <v>1943</v>
    <v>71.319999999999993</v>
    <v>4502910482</v>
    <v>INTERNATIONAL BANCSHARES CORPORATION</v>
    <v>INTERNATIONAL BANCSHARES CORPORATION</v>
    <v>71.34</v>
    <v>10.9354</v>
    <v>70.55</v>
    <v>72.42</v>
    <v>62177720</v>
    <v>IBOC</v>
    <v>INTERNATIONAL BANCSHARES CORPORATION (XNAS:IBOC)</v>
    <v>145291</v>
    <v>532558</v>
    <v>1995</v>
  </rv>
  <rv s="2">
    <v>1944</v>
  </rv>
  <rv s="0">
    <v>https://www.bing.com/financeapi/forcetrigger?t=a1vj2w&amp;q=XNAS%3aINBK&amp;form=skydnc</v>
    <v>Learn more on Bing</v>
  </rv>
  <rv s="1">
    <v>en-US</v>
    <v>a1vj2w</v>
    <v>268435456</v>
    <v>1</v>
    <v>Powered by Refinitiv</v>
    <v>0</v>
    <v>FIRST INTERNET BANCORP (XNAS:INBK)</v>
    <v>2</v>
    <v>3</v>
    <v>Finance</v>
    <v>4</v>
    <v>28.512</v>
    <v>17.05</v>
    <v>0.85950000000000004</v>
    <v>1.28</v>
    <v>5.5603999999999994E-2</v>
    <v>USD</v>
    <v>First Internet Bancorp is a bank holding company, which is engaged in conducting its primary business activities through its wholly owned subsidiary, First Internet Bank of Indiana (the Bank), an Indiana chartered bank. The Bank offers a range of commercial, small business, consumer and municipal banking products and services. The Bank conducts its consumer and small business deposit operations primarily through digital channels on a nationwide basis and have no traditional branch offices. Its consumer lending products are primarily originated on a nationwide basis through relationships with dealerships and financing partners. The Bank's commercial banking products and services are delivered through a relationship banking model and include commercial and industrial (C&amp;I) banking, construction and investor commercial real estate, single tenant lease financing, public finance, healthcare finance, small business lending, commercial deposits, and treasury management.</v>
    <v>354</v>
    <v>Nasdaq Stock Market</v>
    <v>XNAS</v>
    <v>XNAS</v>
    <v>8701 E. 116Th Street, FISHERS, IN, 46038 US</v>
    <v>24.375</v>
    <v>Banking Services</v>
    <v>Stock</v>
    <v>46129.796287626559</v>
    <v>1946</v>
    <v>22.86</v>
    <v>211814838</v>
    <v>FIRST INTERNET BANCORP</v>
    <v>FIRST INTERNET BANCORP</v>
    <v>23.34</v>
    <v>0</v>
    <v>23.02</v>
    <v>24.3</v>
    <v>8716660</v>
    <v>INBK</v>
    <v>FIRST INTERNET BANCORP (XNAS:INBK)</v>
    <v>46042</v>
    <v>58332</v>
    <v>2005</v>
  </rv>
  <rv s="2">
    <v>1947</v>
  </rv>
  <rv s="0">
    <v>https://www.bing.com/financeapi/forcetrigger?t=a1vtim&amp;q=XNAS%3aISTR&amp;form=skydnc</v>
    <v>Learn more on Bing</v>
  </rv>
  <rv s="1">
    <v>en-US</v>
    <v>a1vtim</v>
    <v>268435456</v>
    <v>1</v>
    <v>Powered by Refinitiv</v>
    <v>0</v>
    <v>INVESTAR HOLDING CORPORATION (XNAS:ISTR)</v>
    <v>2</v>
    <v>3</v>
    <v>Finance</v>
    <v>4</v>
    <v>31.77</v>
    <v>16.010100000000001</v>
    <v>0.49609999999999999</v>
    <v>0.57999999999999996</v>
    <v>2.0626000000000002E-2</v>
    <v>USD</v>
    <v>Investar Holding Corporation is a financial holding company that conducts its operations primarily through its subsidiary, Investar Bank, National Association (the Bank). The Company offers a range of commercial and retail lending products throughout its market areas, including business loans to small to medium-sized businesses as well as loans to individuals. Its business lending products include owner-occupied commercial real estate loans, construction loans and commercial and industrial loans, such as term loans, equipment financing and lines of credit, while its loans to individuals include first and second mortgage loans, installment loans, and lines of credit. It offers a base of deposit products and services to individual and business clients, including savings, checking, and money market accounts, as well as a variety of certificates of deposit and individual retirement accounts. It also offers debit cards, Internet banking, direct deposit of payroll and social security checks.</v>
    <v>319</v>
    <v>Nasdaq Stock Market</v>
    <v>XNAS</v>
    <v>XNAS</v>
    <v>10500 Coursey Blvd, Third Floor, BATON ROUGE, LA, 70816 US</v>
    <v>29.14</v>
    <v>Banking Services</v>
    <v>Stock</v>
    <v>46129.79582217578</v>
    <v>1949</v>
    <v>28.52</v>
    <v>394459401</v>
    <v>INVESTAR HOLDING CORPORATION</v>
    <v>INVESTAR HOLDING CORPORATION</v>
    <v>28.52</v>
    <v>13.165699999999999</v>
    <v>28.12</v>
    <v>28.7</v>
    <v>13744230</v>
    <v>ISTR</v>
    <v>INVESTAR HOLDING CORPORATION (XNAS:ISTR)</v>
    <v>221326</v>
    <v>164205</v>
    <v>2009</v>
  </rv>
  <rv s="2">
    <v>1950</v>
  </rv>
  <rv s="0">
    <v>https://www.bing.com/financeapi/forcetrigger?t=a2ls2w&amp;q=XNAS%3aJMSB&amp;form=skydnc</v>
    <v>Learn more on Bing</v>
  </rv>
  <rv s="1">
    <v>en-US</v>
    <v>a2ls2w</v>
    <v>268435456</v>
    <v>1</v>
    <v>Powered by Refinitiv</v>
    <v>0</v>
    <v>John Marshall Bancorp, Inc. (XNAS:JMSB)</v>
    <v>2</v>
    <v>3</v>
    <v>Finance</v>
    <v>4</v>
    <v>21.62</v>
    <v>14.01</v>
    <v>0.4335</v>
    <v>0.7</v>
    <v>3.3718999999999999E-2</v>
    <v>USD</v>
    <v>John Marshall Bancorp, Inc. is the bank holding company for John Marshall Bank (the Bank). The Bank operates eight full-service branches located in Alexandria, Arlington, Loudoun, Prince William, Reston, and Tysons, Virginia, as well as Rockville, Maryland, and Washington, D.C. The Bank is engaged in providing personalized service and convenience to local businesses and professionals in the Washington, D.C. Metropolitan area. Its products and services include commercial checking, savings and money market accounts, certificates of deposit, treasury and cash management services, commercial and industrial loans, commercial real estate loans, residential and commercial construction and development loans, online banking, and mobile banking. The Bank primarily serves small to medium-sized businesses, their owners and employees, professional corporations, non-profits and individuals with a range of banking products and financial services.</v>
    <v>138</v>
    <v>Nasdaq Stock Market</v>
    <v>XNAS</v>
    <v>XNAS</v>
    <v>1943 Isaac Newton Sq E Ste 100, RESTON, VA, 20190-5013 US</v>
    <v>21.62</v>
    <v>Banking Services</v>
    <v>Stock</v>
    <v>46129.795775902341</v>
    <v>1952</v>
    <v>21.08</v>
    <v>305022997</v>
    <v>John Marshall Bancorp, Inc.</v>
    <v>John Marshall Bancorp, Inc.</v>
    <v>21.08</v>
    <v>15.2361</v>
    <v>20.76</v>
    <v>21.46</v>
    <v>14213560</v>
    <v>JMSB</v>
    <v>John Marshall Bancorp, Inc. (XNAS:JMSB)</v>
    <v>66786</v>
    <v>41372</v>
    <v>2016</v>
  </rv>
  <rv s="2">
    <v>1953</v>
  </rv>
  <rv s="0">
    <v>https://www.bing.com/financeapi/forcetrigger?t=a1wnhw&amp;q=XNAS%3aKRNY&amp;form=skydnc</v>
    <v>Learn more on Bing</v>
  </rv>
  <rv s="1">
    <v>en-US</v>
    <v>a1wnhw</v>
    <v>268435456</v>
    <v>1</v>
    <v>Powered by Refinitiv</v>
    <v>0</v>
    <v>KEARNY FINANCIAL CORP. (XNAS:KRNY)</v>
    <v>2</v>
    <v>3</v>
    <v>Finance</v>
    <v>4</v>
    <v>8.5</v>
    <v>5.76</v>
    <v>0.62929999999999997</v>
    <v>0.21</v>
    <v>2.6515E-2</v>
    <v>USD</v>
    <v>Kearny Financial Corp. is a holding company for Kearny Bank (the Bank). The Bank is a New Jersey-chartered savings bank. The Bank is principally engaged in the business of attracting deposits from the general public and using these deposits, together with other funds, to originate or purchase loans for its portfolio and for sale on the secondary market. Its loan portfolio is comprised of multi-family mortgage loans, non-residential mortgage loans, commercial business loans, construction loans, one-to-four-family residential mortgage loans, home equity loans and other consumer loans. The Company also maintains a portfolio of investment securities, primarily comprised of the United States agency mortgage-backed securities, obligations of state and political subdivisions, corporate bonds, asset-backed securities, and collateralized loan obligations. The Bank has a total of 43 retail branch offices located throughout northern and central New Jersey and Brooklyn and Staten Island, New York.</v>
    <v>504</v>
    <v>Nasdaq Stock Market</v>
    <v>XNAS</v>
    <v>XNAS</v>
    <v>120 Passaic Ave, FAIRFIELD, NJ, 07004 US</v>
    <v>8.26</v>
    <v>Banking Services</v>
    <v>Stock</v>
    <v>46129.796274039065</v>
    <v>1955</v>
    <v>7.99</v>
    <v>526329289</v>
    <v>KEARNY FINANCIAL CORP.</v>
    <v>KEARNY FINANCIAL CORP.</v>
    <v>7.99</v>
    <v>15.7956</v>
    <v>7.92</v>
    <v>8.1300000000000008</v>
    <v>64739150</v>
    <v>KRNY</v>
    <v>KEARNY FINANCIAL CORP. (XNAS:KRNY)</v>
    <v>211082</v>
    <v>322788</v>
    <v>2014</v>
  </rv>
  <rv s="2">
    <v>1956</v>
  </rv>
  <rv s="0">
    <v>https://www.bing.com/financeapi/forcetrigger?t=a1wqzr&amp;q=XNAS%3aLARK&amp;form=skydnc</v>
    <v>Learn more on Bing</v>
  </rv>
  <rv s="1">
    <v>en-US</v>
    <v>a1wqzr</v>
    <v>268435456</v>
    <v>1</v>
    <v>Powered by Refinitiv</v>
    <v>0</v>
    <v>LANDMARK BANCORP, INC. (XNAS:LARK)</v>
    <v>2</v>
    <v>3</v>
    <v>Finance</v>
    <v>4</v>
    <v>29.561900000000001</v>
    <v>22.314299999999999</v>
    <v>0.3856</v>
    <v>7.0000000000000007E-2</v>
    <v>2.5979999999999996E-3</v>
    <v>USD</v>
    <v>Landmark Bancorp, Inc. is the holding company for Landmark National Bank (the Bank). The Bank is a community banking organization engaged in providing financial and banking services. The Company’s business consists of the ownership of the Bank and Landmark Risk Management, Inc. The Bank’s primary deposit gathering and lending markets are geographically diversified throughout central, eastern, southeast, and southwest Kansas. The Bank is principally engaged in the business of attracting deposits from the general public and using such deposits, together with borrowings and other funds, to originate one-to-four family residential real estate, construction and land, commercial real estate (CRE), commercial, agriculture, municipal and consumer loans. The Bank also invests in certain investment and mortgage-related securities using deposits and other borrowings as funding sources. Landmark Risk Management, Inc. provides property and casualty insurance coverage to the Company and the Bank.</v>
    <v>273</v>
    <v>Nasdaq Stock Market</v>
    <v>XNAS</v>
    <v>XNAS</v>
    <v>701 Poyntz Ave, MANHATTAN, KS, 66502 US</v>
    <v>27.2</v>
    <v>Banking Services</v>
    <v>Stock</v>
    <v>46129.795058900003</v>
    <v>1958</v>
    <v>26.555700000000002</v>
    <v>164715623</v>
    <v>LANDMARK BANCORP, INC.</v>
    <v>LANDMARK BANCORP, INC.</v>
    <v>27</v>
    <v>8.8071999999999999</v>
    <v>26.94</v>
    <v>27.01</v>
    <v>6098320</v>
    <v>LARK</v>
    <v>LANDMARK BANCORP, INC. (XNAS:LARK)</v>
    <v>6700</v>
    <v>8665</v>
    <v>2001</v>
  </rv>
  <rv s="2">
    <v>1959</v>
  </rv>
  <rv s="0">
    <v>https://www.bing.com/financeapi/forcetrigger?t=a1wssm&amp;q=XNAS%3aLCNB&amp;form=skydnc</v>
    <v>Learn more on Bing</v>
  </rv>
  <rv s="1">
    <v>en-US</v>
    <v>a1wssm</v>
    <v>268435456</v>
    <v>1</v>
    <v>Powered by Refinitiv</v>
    <v>0</v>
    <v>LCNB CORP. (XNAS:LCNB)</v>
    <v>2</v>
    <v>3</v>
    <v>Finance</v>
    <v>4</v>
    <v>17.886399999999998</v>
    <v>13.75</v>
    <v>0.60340000000000005</v>
    <v>0.62</v>
    <v>3.7450999999999998E-2</v>
    <v>USD</v>
    <v>LCNB Corp. is a financial holding company. The Company operates, through its wholly owned subsidiary, LCNB National Bank (the Bank), which serves customers and communities in Southwest and South-Central Ohio. The Bank operates over 36 offices; one branch office in Boone County, Kentucky. It offers various loan products, such as commercial and industrial loans, commercial and residential real estate loans, agricultural loans, construction loans, various types of consumer loans, and small business administration loans. The Bank's residential mortgage lending activities consist primarily of loans for purchasing or refinancing personal residences, home equity lines of credit, and loans for commercial or consumer purposes secured by residential mortgages. Other services offered include safe deposit boxes, night depositories, cashier's checks, bank-by-mail, ATMs, cash and transaction services, debit cards, wire transfer, electronic funds transfer, utility bill collections, and others.</v>
    <v>328</v>
    <v>Nasdaq Stock Market</v>
    <v>XNAS</v>
    <v>XNAS</v>
    <v>2 North Broadway, Po Box 59, LEBANON, OH, 45036 US</v>
    <v>17.399999999999999</v>
    <v>Banking Services</v>
    <v>Stock</v>
    <v>46129.795512325778</v>
    <v>1961</v>
    <v>16.75</v>
    <v>244537134</v>
    <v>LCNB CORP.</v>
    <v>LCNB CORP.</v>
    <v>16.86</v>
    <v>10.254300000000001</v>
    <v>16.555</v>
    <v>17.175000000000001</v>
    <v>14237970</v>
    <v>LCNB</v>
    <v>LCNB CORP. (XNAS:LCNB)</v>
    <v>26691</v>
    <v>32544</v>
    <v>1998</v>
  </rv>
  <rv s="2">
    <v>1962</v>
  </rv>
  <rv s="0">
    <v>https://www.bing.com/financeapi/forcetrigger?t=a1wxur&amp;q=XNAS%3aLKFN&amp;form=skydnc</v>
    <v>Learn more on Bing</v>
  </rv>
  <rv s="1">
    <v>en-US</v>
    <v>a1wxur</v>
    <v>268435456</v>
    <v>1</v>
    <v>Powered by Refinitiv</v>
    <v>0</v>
    <v>LAKELAND FINANCIAL CORPORATION (XNAS:LKFN)</v>
    <v>2</v>
    <v>3</v>
    <v>Finance</v>
    <v>4</v>
    <v>69.400000000000006</v>
    <v>50</v>
    <v>0.74519999999999997</v>
    <v>1.635</v>
    <v>2.7309E-2</v>
    <v>USD</v>
    <v>Lakeland Financial Corporation is a bank holding company, which provides, through its subsidiary Lake City Bank (the Bank), a range of financial products and services throughout its Northern and Central Indiana markets. It offers commercial and consumer banking services, and trust and wealth management, brokerage, and treasury management commercial services. It serves a diverse customer base, including commercial customers across a wide variety of industries, including commercial real estate, manufacturing, agriculture, construction, retail, wholesale, finance and insurance, accommodation and food services, and healthcare. The Bank serves Central and Northern Indiana communities with 54 branch offices in 15 counties and a robust digital banking platform. The Bank’s deposits are insured by the Federal Deposit Insurance Corporation (the FDIC) to the maximum extent provided under federal law and FDIC regulations. It also provides credit card services to retail and commercial customers.</v>
    <v>655</v>
    <v>Nasdaq Stock Market</v>
    <v>XNAS</v>
    <v>XNAS</v>
    <v>202 East Center Street, WARSAW, IN, 46580 US</v>
    <v>62.19</v>
    <v>Banking Services</v>
    <v>Stock</v>
    <v>46129.796560080467</v>
    <v>1964</v>
    <v>60.38</v>
    <v>1602947000</v>
    <v>LAKELAND FINANCIAL CORPORATION</v>
    <v>LAKELAND FINANCIAL CORPORATION</v>
    <v>60.5</v>
    <v>15.349399999999999</v>
    <v>59.87</v>
    <v>61.505000000000003</v>
    <v>26062060</v>
    <v>LKFN</v>
    <v>LAKELAND FINANCIAL CORPORATION (XNAS:LKFN)</v>
    <v>71162</v>
    <v>184859</v>
    <v>1983</v>
  </rv>
  <rv s="2">
    <v>1965</v>
  </rv>
  <rv s="0">
    <v>https://www.bing.com/financeapi/forcetrigger?t=btsvoc&amp;q=OTCM%3aLNKB&amp;form=skydnc</v>
    <v>Learn more on Bing</v>
  </rv>
  <rv s="1">
    <v>en-US</v>
    <v>btsvoc</v>
    <v>268435456</v>
    <v>1</v>
    <v>Powered by Refinitiv</v>
    <v>0</v>
    <v>LINKBANCORP, Inc. (XNAS:LNKB)</v>
    <v>2</v>
    <v>3</v>
    <v>Finance</v>
    <v>4</v>
    <v>9.59</v>
    <v>6.3</v>
    <v>0.70620000000000005</v>
    <v>0.19500000000000001</v>
    <v>2.2286E-2</v>
    <v>USD</v>
    <v>LINKBANCORP, Inc. is a bank holding company. The Company's subsidiary bank, LINKBANK (the Bank), is a Pennsylvania state-chartered bank serving individuals, families, nonprofits and business clients throughout Pennsylvania, Maryland, Delaware and Virginia through 24 client solutions centers and www.linkbank.com. It offers a full suite of deposit products and cash management services focused on the small business and nonprofit segments. Its principal lending activity has been the origination of commercial real estate loans, commercial business loans, and to a lesser extent, commercial real estate construction and land development loans, residential real estate loans, home equity loans, consumer loans and agriculture loans. Its commercial real estate and multi-family loans generally have amortization terms of 15 to 25 years and have adjustable interest rates. It offers both fixed-rate and adjustable-rate construction and land loans, although most of these loans have fixed interest rates.</v>
    <v>296</v>
    <v>Nasdaq Stock Market</v>
    <v>XNAS</v>
    <v>XNAS</v>
    <v>1250 Camp Hill Bypass, Suite 202, Camp Hill, PA, 17011 US</v>
    <v>9.0449999999999999</v>
    <v>Banking Services</v>
    <v>Stock</v>
    <v>46129.796171284375</v>
    <v>1967</v>
    <v>8.8650000000000002</v>
    <v>335147682</v>
    <v>LINKBANCORP, Inc.</v>
    <v>LINKBANCORP, Inc.</v>
    <v>8.89</v>
    <v>9.9488000000000003</v>
    <v>8.75</v>
    <v>8.9450000000000003</v>
    <v>37467600</v>
    <v>LNKB</v>
    <v>LINKBANCORP, Inc. (XNAS:LNKB)</v>
    <v>228426</v>
    <v>99517</v>
    <v>2018</v>
  </rv>
  <rv s="2">
    <v>1968</v>
  </rv>
  <rv s="0">
    <v>https://www.bing.com/financeapi/forcetrigger?t=a1x1vh&amp;q=XNAS%3aLOB&amp;form=skydnc</v>
    <v>Learn more on Bing</v>
  </rv>
  <rv s="1">
    <v>en-US</v>
    <v>a1x1vh</v>
    <v>268435456</v>
    <v>1</v>
    <v>Powered by Refinitiv</v>
    <v>0</v>
    <v>Live Oak Bancshares, Inc. (XNYS:LOB)</v>
    <v>2</v>
    <v>3</v>
    <v>Finance</v>
    <v>4</v>
    <v>42.89</v>
    <v>23.41</v>
    <v>1.9338</v>
    <v>1.45</v>
    <v>4.0210999999999997E-2</v>
    <v>USD</v>
    <v>Live Oak Bancshares, Inc. is the bank holding company for Live Oak Banking Company (the Bank). The Bank specializes in providing lending and deposit-related services to small businesses nationwide. The Bank operates a national online platform for small business lending and deposit gathering. In addition to the Bank, the Company directly or indirectly holds wholly owned subsidiaries, including Live Oak Ventures, Inc. (Live Oak Ventures), Live Oak Grove, LLC (Grove), and Government Loan Solutions, Inc. (GLS). Live Oak Ventures has an investment in Synply, Inc. (Synply). Synply is a cloud-based technology platform designed to simplify the loan syndication process for financial institutions. The Grove provides Company employees and business visitors with on-site dining at the Company’s Wilmington, North Carolina headquarters. GLS is a management and technology consulting firm that advises and offers solutions and services to participants in the government-guaranteed lending sector.</v>
    <v>1027</v>
    <v>New York Stock Exchange</v>
    <v>XNYS</v>
    <v>XNYS</v>
    <v>1741 Tiburon Drive, WILMINGTON, NC, 28403 US</v>
    <v>38.26</v>
    <v>Banking Services</v>
    <v>Stock</v>
    <v>46129.795315566407</v>
    <v>1970</v>
    <v>36.784999999999997</v>
    <v>1734458273</v>
    <v>Live Oak Bancshares, Inc.</v>
    <v>Live Oak Bancshares, Inc.</v>
    <v>36.83</v>
    <v>16.839500000000001</v>
    <v>36.06</v>
    <v>37.51</v>
    <v>46239890</v>
    <v>LOB</v>
    <v>Live Oak Bancshares, Inc. (XNYS:LOB)</v>
    <v>137708</v>
    <v>272136</v>
    <v>2008</v>
  </rv>
  <rv s="2">
    <v>1971</v>
  </rv>
  <rv s="0">
    <v>https://www.bing.com/financeapi/forcetrigger?t=a1x4tc&amp;q=XNAS%3aLSBK&amp;form=skydnc</v>
    <v>Learn more on Bing</v>
  </rv>
  <rv s="1">
    <v>en-US</v>
    <v>a1x4tc</v>
    <v>268435456</v>
    <v>1</v>
    <v>Powered by Refinitiv</v>
    <v>0</v>
    <v>LAKE SHORE BANCORP., INC. (XNAS:LSBK)</v>
    <v>2</v>
    <v>3</v>
    <v>Finance</v>
    <v>4</v>
    <v>15.79</v>
    <v>10.5543</v>
    <v>0.31459999999999999</v>
    <v>0.05</v>
    <v>3.1869999999999997E-3</v>
    <v>USD</v>
    <v>Lake Shore Bancorp, Inc. is the mid-tier holding company of Lake Shore Savings Bank (the Bank). The Bank offers a range of retail and commercial lending and deposit services. The Bank’s principal business consists of attracting retail deposits from the general public in the areas surrounding its branch offices and investing those deposits, together with funds generated from operations, primarily in commercial real estate loans, one-to-four-family residential mortgage loans, home equity lines of credit and, to a lesser extent, commercial business loans, consumer loans, and investment securities. Its primary sources of funds for lending and investments are deposits, borrowings, receipts of principal and interest payments on loans and securities, proceeds from sales of loans or securities, maturities and calls of investment securities and others. The Bank serves the market areas surrounding its ten branch offices located within the Western New York region of New York State.</v>
    <v>87</v>
    <v>Nasdaq Stock Market</v>
    <v>XNAS</v>
    <v>XNAS</v>
    <v>31 EAST FOURTH STREET, DUNKIRK, NY, 14048 US</v>
    <v>15.79</v>
    <v>Banking Services</v>
    <v>Stock</v>
    <v>46129.7958039</v>
    <v>1973</v>
    <v>15.57</v>
    <v>123340214</v>
    <v>LAKE SHORE BANCORP., INC.</v>
    <v>LAKE SHORE BANCORP., INC.</v>
    <v>15.79</v>
    <v>16.2805</v>
    <v>15.69</v>
    <v>15.74</v>
    <v>7836100</v>
    <v>LSBK</v>
    <v>LAKE SHORE BANCORP., INC. (XNAS:LSBK)</v>
    <v>24610</v>
    <v>11382</v>
    <v>1981</v>
  </rv>
  <rv s="2">
    <v>1974</v>
  </rv>
  <rv s="0">
    <v>https://www.bing.com/financeapi/forcetrigger?t=a1xcw7&amp;q=XNAS%3aMBWM&amp;form=skydnc</v>
    <v>Learn more on Bing</v>
  </rv>
  <rv s="1">
    <v>en-US</v>
    <v>a1xcw7</v>
    <v>268435456</v>
    <v>1</v>
    <v>Powered by Refinitiv</v>
    <v>0</v>
    <v>MERCANTILE BANK CORPORATION (XNAS:MBWM)</v>
    <v>2</v>
    <v>3</v>
    <v>Finance</v>
    <v>4</v>
    <v>55.77</v>
    <v>39.229999999999997</v>
    <v>0.8659</v>
    <v>1.66</v>
    <v>3.1739999999999997E-2</v>
    <v>USD</v>
    <v>Mercantile Bank Corporation is the bank holding company for Mercantile Bank and Eastern Michigan Bank. Mercantile Bank and Eastern Michigan Bank provide financial products and services in a professional and personalized manner designed to make banking easier for businesses, individuals, and governmental units. Eastern Michigan Bank operates over 12 branches across three counties, offering a full range of personal and business banking services. Eastern Michigan Bank’s personal services include personal checking, personal savings, youth and young adults, CDs and IRAs, online and mobile banking, 24-hour telephone banking, debit cards, personal credit cards, additional services, and Zelle. Eastern Michigan Bank’s loans include vehicle and personal loans, home equity loans and lines, student loans (opens in a new window), business loans, and agricultural loans. Eastern Michigan Bank’s business services include business checking, business savings, business credit cards, and others.</v>
    <v>744</v>
    <v>Nasdaq Stock Market</v>
    <v>XNAS</v>
    <v>XNAS</v>
    <v>310 Leonard St NW, GRAND RAPIDS, MI, 49504 US</v>
    <v>54.88</v>
    <v>Banking Services</v>
    <v>Stock</v>
    <v>46129.796709953123</v>
    <v>1976</v>
    <v>52.83</v>
    <v>932153604</v>
    <v>MERCANTILE BANK CORPORATION</v>
    <v>MERCANTILE BANK CORPORATION</v>
    <v>52.83</v>
    <v>9.8722999999999992</v>
    <v>52.3</v>
    <v>53.96</v>
    <v>17274900</v>
    <v>MBWM</v>
    <v>MERCANTILE BANK CORPORATION (XNAS:MBWM)</v>
    <v>112639</v>
    <v>121890</v>
    <v>1997</v>
  </rv>
  <rv s="2">
    <v>1977</v>
  </rv>
  <rv s="0">
    <v>https://www.bing.com/financeapi/forcetrigger?t=a1xd5r&amp;q=XNYS%3aMCB&amp;form=skydnc</v>
    <v>Learn more on Bing</v>
  </rv>
  <rv s="1">
    <v>en-US</v>
    <v>a1xd5r</v>
    <v>268435456</v>
    <v>1</v>
    <v>Powered by Refinitiv</v>
    <v>0</v>
    <v>METROPOLITAN BANK HOLDING CORP. (XNYS:MCB)</v>
    <v>2</v>
    <v>3</v>
    <v>Finance</v>
    <v>4</v>
    <v>97.8399</v>
    <v>53.32</v>
    <v>1.0449999999999999</v>
    <v>2.0699999999999998</v>
    <v>2.366E-2</v>
    <v>USD</v>
    <v>Metropolitan Bank Holding Corp. is a bank holding company. Through its wholly owned bank subsidiary, Metropolitan Commercial Bank, a New York state-chartered commercial bank, the Company provides a range of business, commercial and retail banking products and services to small businesses, middle-market enterprises, public entities and individuals primarily in the New York metropolitan area. In addition to traditional commercial banking products, the Company offers corporate cash management and retail banking services, customized financial solutions for government entities, municipalities, public institutions and charter schools, and specialized services. It offers a range of lending products, with a primary focus on commercial real estate (CRE) and commercial and industrial (C&amp;I) loans. Its CRE products include acquisition loans, loans to refinance or return borrower equity on income-producing properties, renovation loans, loans on owner-occupied properties and construction loans.</v>
    <v>326</v>
    <v>New York Stock Exchange</v>
    <v>XNYS</v>
    <v>XNYS</v>
    <v>99 Park Ave, NEW YORK, NY, 10016-1601 US</v>
    <v>92.34</v>
    <v>Banking Services</v>
    <v>Stock</v>
    <v>46129.796154803123</v>
    <v>1979</v>
    <v>89.04</v>
    <v>1120088409</v>
    <v>METROPOLITAN BANK HOLDING CORP.</v>
    <v>METROPOLITAN BANK HOLDING CORP.</v>
    <v>89.09</v>
    <v>13.4725</v>
    <v>87.49</v>
    <v>89.56</v>
    <v>12506570</v>
    <v>MCB</v>
    <v>METROPOLITAN BANK HOLDING CORP. (XNYS:MCB)</v>
    <v>110935</v>
    <v>164018</v>
    <v>1997</v>
  </rv>
  <rv s="2">
    <v>1980</v>
  </rv>
  <rv s="0">
    <v>https://www.bing.com/financeapi/forcetrigger?t=a2nt6h&amp;q=XNAS%3aMCBS&amp;form=skydnc</v>
    <v>Learn more on Bing</v>
  </rv>
  <rv s="1">
    <v>en-US</v>
    <v>a2nt6h</v>
    <v>268435456</v>
    <v>1</v>
    <v>Powered by Refinitiv</v>
    <v>0</v>
    <v>METROCITY BANKSHARES, INC. (XNAS:MCBS)</v>
    <v>2</v>
    <v>3</v>
    <v>Finance</v>
    <v>4</v>
    <v>33.055</v>
    <v>24.527999999999999</v>
    <v>0.71850000000000003</v>
    <v>0.94</v>
    <v>2.9766000000000001E-2</v>
    <v>USD</v>
    <v>MetroCity Bankshares, Inc. is a bank holding company. It operates through its banking subsidiary, Metro City Bank (the Bank), which is a Georgia state-chartered commercial bank. It offers a suite of loan and deposit products. The Bank operates over 30 full-service branches and two loan production offices across Alabama, California, Florida, Georgia, New Jersey, New York, Texas, and Virginia. It offers customary banking services, such as consumer and commercial checking accounts, savings accounts, certificates of deposit, commercial and consumer loans, including single-family residential loans, money transfers and a variety of other banking services. It offers traditional depository products, including checking, savings, money market and certificates of deposits. It also offers a full suite of online banking solutions, including access to account balances, online transfers, online bill payment and electronic delivery of customer statements, and mobile banking solutions.</v>
    <v>317</v>
    <v>Nasdaq Stock Market</v>
    <v>XNAS</v>
    <v>XNAS</v>
    <v>5114 Buford Highway, DORAVILLE, GA, 30340 US</v>
    <v>33.055</v>
    <v>Banking Services</v>
    <v>Stock</v>
    <v>46129.79574423594</v>
    <v>1982</v>
    <v>31.745000000000001</v>
    <v>935120079</v>
    <v>METROCITY BANKSHARES, INC.</v>
    <v>METROCITY BANKSHARES, INC.</v>
    <v>31.98</v>
    <v>12.315799999999999</v>
    <v>31.58</v>
    <v>32.520000000000003</v>
    <v>28755230</v>
    <v>MCBS</v>
    <v>METROCITY BANKSHARES, INC. (XNAS:MCBS)</v>
    <v>61159</v>
    <v>136117</v>
    <v>2014</v>
  </rv>
  <rv s="2">
    <v>1983</v>
  </rv>
  <rv s="0">
    <v>https://www.bing.com/financeapi/forcetrigger?t=a1xl2w&amp;q=XNAS%3aMGYR&amp;form=skydnc</v>
    <v>Learn more on Bing</v>
  </rv>
  <rv s="1">
    <v>en-US</v>
    <v>a1xl2w</v>
    <v>268435456</v>
    <v>1</v>
    <v>Powered by Refinitiv</v>
    <v>0</v>
    <v>MAGYAR BANCORP, INC. (XNAS:MGYR)</v>
    <v>2</v>
    <v>3</v>
    <v>Finance</v>
    <v>5</v>
    <v>20</v>
    <v>13.62</v>
    <v>0.26100000000000001</v>
    <v>7.0000000000000007E-2</v>
    <v>3.9439999999999996E-3</v>
    <v>USD</v>
    <v>Magyar Bancorp, Inc. is a bank holding company of Magyar Bank (the Bank). It acts as an independent, community, financial services provider, and offers traditional banking and related financial services to individual, business and government customers. Its principal business consists of attracting retail deposits from the public. The Bank invests its deposits, together with funds generated from operations and wholesale funding, in commercial real estate loans, residential mortgage loans, commercial business loans, small business administration loans, home equity loans, home equity lines of credit, construction and land loans and investment securities. It offers a full array of commercial and retail financial services, including the taking of time, savings and demand deposits, the making of commercial, consumer and home equity loans, and the provision of other financial services. Additionally, its source of funds includes principal and interest payments from loans and securities.</v>
    <v>91</v>
    <v>Nasdaq Stock Market</v>
    <v>XNAS</v>
    <v>XNAS</v>
    <v>400 SOMERSET STREET, NEW BRUNSWICK, NJ, 08901 US</v>
    <v>17.989899999999999</v>
    <v>Banking Services</v>
    <v>Stock</v>
    <v>46129.747408610936</v>
    <v>1985</v>
    <v>17.649999999999999</v>
    <v>115437781</v>
    <v>MAGYAR BANCORP, INC.</v>
    <v>MAGYAR BANCORP, INC.</v>
    <v>17.649999999999999</v>
    <v>10.3012</v>
    <v>17.75</v>
    <v>17.82</v>
    <v>6477990</v>
    <v>MGYR</v>
    <v>MAGYAR BANCORP, INC. (XNAS:MGYR)</v>
    <v>542</v>
    <v>5768</v>
    <v>2005</v>
  </rv>
  <rv s="2">
    <v>1986</v>
  </rv>
  <rv s="0">
    <v>https://www.bing.com/financeapi/forcetrigger?t=a2oqhw&amp;q=XNAS%3aMNSB&amp;form=skydnc</v>
    <v>Learn more on Bing</v>
  </rv>
  <rv s="1">
    <v>en-US</v>
    <v>a2oqhw</v>
    <v>268435456</v>
    <v>1</v>
    <v>Powered by Refinitiv</v>
    <v>0</v>
    <v>MainStreet Bancshares, Inc. (XNAS:MNSB)</v>
    <v>2</v>
    <v>3</v>
    <v>Finance</v>
    <v>4</v>
    <v>24.66</v>
    <v>15.58</v>
    <v>0.5585</v>
    <v>1.1035999999999999</v>
    <v>4.7508000000000002E-2</v>
    <v>USD</v>
    <v>MainStreet Bancshares, Inc. is a financial holding company that owns 100% of MainStreet Bank (the Bank) and MainStreet Community Capital, LLC. The Bank is a community bank focused on serving the borrowing, cash management and depository needs of retail customers, small to medium-sized businesses, and professionals. Its products and services include business and consumer checking, premium interest-bearing checking, business account analysis, savings, certificates of deposit and other depository services, as well as a broad array of commercial, real estate and consumer loans. The Bank offers a range of deposit products that include demand, negotiable order of withdrawal (NOW), money market and savings accounts as well as certificates of deposit. It provides a full range of consumer and commercial deposit products, including online banking with bill pay, cash management, sweep accounts, wire transfer, check imaging, remote deposit capture and courier services.</v>
    <v>171</v>
    <v>Nasdaq Stock Market</v>
    <v>XNAS</v>
    <v>XNAS</v>
    <v>10089 Fairfax Blvd, FAIRFAX, VA, 22030-1742 US</v>
    <v>24.66</v>
    <v>Banking Services</v>
    <v>Stock</v>
    <v>46129.795147534373</v>
    <v>1988</v>
    <v>23.51</v>
    <v>188052737</v>
    <v>MainStreet Bancshares, Inc.</v>
    <v>MainStreet Bancshares, Inc.</v>
    <v>23.69</v>
    <v>13.8527</v>
    <v>23.23</v>
    <v>24.333600000000001</v>
    <v>7728110</v>
    <v>MNSB</v>
    <v>MainStreet Bancshares, Inc. (XNAS:MNSB)</v>
    <v>87075</v>
    <v>43108</v>
    <v>2016</v>
  </rv>
  <rv s="2">
    <v>1989</v>
  </rv>
  <rv s="0">
    <v>https://www.bing.com/financeapi/forcetrigger?t=a1xvww&amp;q=XNAS%3aMPB&amp;form=skydnc</v>
    <v>Learn more on Bing</v>
  </rv>
  <rv s="1">
    <v>en-US</v>
    <v>a1xvww</v>
    <v>268435456</v>
    <v>1</v>
    <v>Powered by Refinitiv</v>
    <v>0</v>
    <v>MID PENN BANCORP, INC. (XNAS:MPB)</v>
    <v>2</v>
    <v>3</v>
    <v>Finance</v>
    <v>4</v>
    <v>35.168999999999997</v>
    <v>24.7591</v>
    <v>0.51029999999999998</v>
    <v>0.73</v>
    <v>2.1636000000000002E-2</v>
    <v>USD</v>
    <v>Mid Penn Bancorp, Inc. is a financial holding company. It conducts operations through Mid Penn Bank and its nonbank subsidiaries, engages in a full-service commercial banking and trust business, making available to the community a range of financial services, including mortgage and home equity loans, secured and unsecured commercial and consumer loans, lines of credit, construction financing, farm loans, community development loans, loans to non-profit entities and local government loans, and various types of time and demand deposits: checking accounts, savings accounts, clubs, money market deposit accounts, certificates of deposit, and individual retirement accounts. It provides a full range of trust and wealth management services through its Trust Department. The financial services are provided to individuals, partnerships, non-profit organizations, and corporations through retail banking. It operates 62 retail locations throughout Pennsylvania and central and southern New Jersey.</v>
    <v>705</v>
    <v>Nasdaq Stock Market</v>
    <v>XNAS</v>
    <v>XNAS</v>
    <v>2407 Park Drive, HARRISBURG, PA, 17110 US</v>
    <v>35.090000000000003</v>
    <v>Banking Services</v>
    <v>Stock</v>
    <v>46129.796529339845</v>
    <v>1991</v>
    <v>33.797499999999999</v>
    <v>873439121</v>
    <v>MID PENN BANCORP, INC.</v>
    <v>MID PENN BANCORP, INC.</v>
    <v>34.17</v>
    <v>13.4748</v>
    <v>33.74</v>
    <v>34.47</v>
    <v>25339110</v>
    <v>MPB</v>
    <v>MID PENN BANCORP, INC. (XNAS:MPB)</v>
    <v>188599</v>
    <v>193425</v>
    <v>1991</v>
  </rv>
  <rv s="2">
    <v>1992</v>
  </rv>
  <rv s="0">
    <v>https://www.bing.com/financeapi/forcetrigger?t=a1xx2w&amp;q=XNAS%3aMRBK&amp;form=skydnc</v>
    <v>Learn more on Bing</v>
  </rv>
  <rv s="1">
    <v>en-US</v>
    <v>a1xx2w</v>
    <v>268435456</v>
    <v>1</v>
    <v>Powered by Refinitiv</v>
    <v>0</v>
    <v>Meridian Corporation (XNAS:MRBK)</v>
    <v>2</v>
    <v>3</v>
    <v>Finance</v>
    <v>4</v>
    <v>21.67</v>
    <v>11.16</v>
    <v>0.75719999999999998</v>
    <v>0.18</v>
    <v>8.8319999999999996E-3</v>
    <v>USD</v>
    <v>Meridian Corporation is a bank holding company engaged in banking activities through its wholly owned subsidiary, Meridian Bank (the Bank). The Bank is a state-chartered commercial bank serving Pennsylvania, New Jersey, Delaware, and Maryland. Through its offices, including banking branches and mortgage locations, it offers a full suite of financial products and services. Its segments include Bank segment, which consists of commercial and retail banking; Wealth segment, which provides a comprehensive array of wealth management services and products and the guidance to help its clients and banking customers; and Mortgage segment, which consists of approximately eight loan production offices throughout suburban Philadelphia and Maryland. The Bank provides deposit and treasury management services, commercial and industrial lending and leasing, commercial real estate lending, consumer and home equity lending, private banking, and title and land settlement services.</v>
    <v>327</v>
    <v>Nasdaq Stock Market</v>
    <v>XNAS</v>
    <v>XNAS</v>
    <v>9 Old Lincoln Hwy, MALVERN, PA, 19355-2551 US</v>
    <v>21.1</v>
    <v>Banking Services</v>
    <v>Stock</v>
    <v>46129.795884385938</v>
    <v>1994</v>
    <v>20.56</v>
    <v>244235940</v>
    <v>Meridian Corporation</v>
    <v>Meridian Corporation</v>
    <v>20.72</v>
    <v>10.889799999999999</v>
    <v>20.38</v>
    <v>20.56</v>
    <v>11879180</v>
    <v>MRBK</v>
    <v>Meridian Corporation (XNAS:MRBK)</v>
    <v>228877</v>
    <v>110060</v>
    <v>2009</v>
  </rv>
  <rv s="2">
    <v>1995</v>
  </rv>
  <rv s="0">
    <v>https://www.bing.com/financeapi/forcetrigger?t=a1xyur&amp;q=XNAS%3aMSBI&amp;form=skydnc</v>
    <v>Learn more on Bing</v>
  </rv>
  <rv s="1">
    <v>en-US</v>
    <v>a1xyur</v>
    <v>268435456</v>
    <v>1</v>
    <v>Powered by Refinitiv</v>
    <v>0</v>
    <v>MIDLAND STATES BANCORP, INC. (XNAS:MSBI)</v>
    <v>2</v>
    <v>3</v>
    <v>Finance</v>
    <v>4</v>
    <v>24.72</v>
    <v>14.24</v>
    <v>0.56899999999999995</v>
    <v>0.39</v>
    <v>1.6560999999999999E-2</v>
    <v>USD</v>
    <v>Midland States Bancorp, Inc. is a diversified financial holding company. The Company’s segments include Banking, Wealth Management, and Other. The Banking segment provides a range of financial products and services to consumers and businesses, including commercial, commercial real estate, mortgage and other consumer loan products; mortgage loan sales and servicing; letters of credit; various types of deposit products, including checking, savings and time deposit accounts; merchant services; and corporate treasury management services. The Wealth Management segment operates under the name Midland Wealth Management, which consists of trust and wealth management products and services, including financial and estate planning, trustee and custodial services, investment management, tax and insurance planning, business planning, corporate retirement plan consulting and administration and retail brokerage services through a nationally recognized third-party broker dealer.</v>
    <v>861</v>
    <v>Nasdaq Stock Market</v>
    <v>XNAS</v>
    <v>XNAS</v>
    <v>1201 Network Centre Drive, EFFINGHAM, IL, 62401 US</v>
    <v>24.41</v>
    <v>Banking Services</v>
    <v>Stock</v>
    <v>46129.796279397655</v>
    <v>1997</v>
    <v>23.465</v>
    <v>513900109</v>
    <v>MIDLAND STATES BANCORP, INC.</v>
    <v>MIDLAND STATES BANCORP, INC.</v>
    <v>23.75</v>
    <v>0</v>
    <v>23.55</v>
    <v>23.94</v>
    <v>21466170</v>
    <v>MSBI</v>
    <v>MIDLAND STATES BANCORP, INC. (XNAS:MSBI)</v>
    <v>162095</v>
    <v>138239</v>
    <v>2010</v>
  </rv>
  <rv s="2">
    <v>1998</v>
  </rv>
  <rv s="0">
    <v>https://www.bing.com/financeapi/forcetrigger?t=a1y1w7&amp;q=XNYS%3aMTB&amp;form=skydnc</v>
    <v>Learn more on Bing</v>
  </rv>
  <rv s="1">
    <v>en-US</v>
    <v>a1y1w7</v>
    <v>268435456</v>
    <v>1</v>
    <v>Powered by Refinitiv</v>
    <v>0</v>
    <v>M&amp;T BANK CORPORATION (XNYS:MTB)</v>
    <v>2</v>
    <v>3</v>
    <v>Finance</v>
    <v>4</v>
    <v>239</v>
    <v>154.97999999999999</v>
    <v>0.59609999999999996</v>
    <v>1.61</v>
    <v>7.4209999999999996E-3</v>
    <v>USD</v>
    <v>M&amp;T Bank Corporation is a financial holding company. The Company’s principal banking subsidiary, M&amp;T Bank, provides banking products and services with a branch and ATM network spanning the eastern United States from Maine to Virginia and Washington, D.C. Trust-related services are provided in select markets in the United States and abroad by its Wilmington Trust-affiliated companies and by M&amp;T Bank. Its segments include Commercial Bank, Retail Bank and Institutional Services and Wealth Management. The Commercial Bank segment provides a range of credit products and banking services to middle-market and large commercial customers, mainly within the markets served by the Company. The Retail Bank segment provides a wide range of services to consumers and small businesses through the Company’s branch network and several other delivery channels. The Institutional Services and Wealth Management segment provides a variety of trustee, agency, investment management and administrative services.</v>
    <v>21866</v>
    <v>New York Stock Exchange</v>
    <v>XNYS</v>
    <v>XNYS</v>
    <v>C/O Legal, One M&amp;T Plaza, BUFFALO, NY, 14203 US</v>
    <v>220.86</v>
    <v>Banking Services</v>
    <v>Stock</v>
    <v>46129.796651435157</v>
    <v>2000</v>
    <v>216.23</v>
    <v>32110179520</v>
    <v>M&amp;T BANK CORPORATION</v>
    <v>M&amp;T BANK CORPORATION</v>
    <v>219.36</v>
    <v>12.816700000000001</v>
    <v>216.95</v>
    <v>218.56</v>
    <v>146917000</v>
    <v>MTB</v>
    <v>M&amp;T BANK CORPORATION (XNYS:MTB)</v>
    <v>811678</v>
    <v>1131693</v>
    <v>1969</v>
  </rv>
  <rv s="2">
    <v>2001</v>
  </rv>
  <rv s="0">
    <v>https://www.bing.com/financeapi/forcetrigger?t=axn87w&amp;q=XNAS%3aMVBF&amp;form=skydnc</v>
    <v>Learn more on Bing</v>
  </rv>
  <rv s="1">
    <v>en-US</v>
    <v>axn87w</v>
    <v>268435456</v>
    <v>1</v>
    <v>Powered by Refinitiv</v>
    <v>0</v>
    <v>MVB FINANCIAL CORP. (XNAS:MVBF)</v>
    <v>2</v>
    <v>3</v>
    <v>Finance</v>
    <v>4</v>
    <v>29.59</v>
    <v>15.5854</v>
    <v>0.82240000000000002</v>
    <v>1.0249999999999999</v>
    <v>3.9529999999999996E-2</v>
    <v>USD</v>
    <v>MVB Financial Corp. is a financial holding company that primarily operates through its wholly-owned subsidiary, MVB Bank, Inc. (the Bank). The Company conducts a range of business activities through the Bank, primarily commercial and retail (CoRe) banking services, as well as fintech banking. Its segments are CoRe Banking segment, which includes Fintech division, which represents banking products and services offered to customers by the Bank; Mortgage Banking segment comprises net income or loss from mortgage banking activities of the equity method investments in Intercoastal Mortgage Company, LLC and Warp Speed Holdings, LLC, and Financial Holding Company segment comprises intercompany service income and dividends. It offers its customers a range of products and services, including demand deposit accounts, savings accounts, money market accounts and certificates of deposit; commercial, consumer and real estate mortgage loans and lines of credit; cashier’s checks, and others.</v>
    <v>403</v>
    <v>Nasdaq Stock Market</v>
    <v>XNAS</v>
    <v>XNAS</v>
    <v>301 Virginia Ave, FAIRMONT, WV, 26554-2777 US</v>
    <v>27.24</v>
    <v>Banking Services</v>
    <v>Stock</v>
    <v>46129.794776180468</v>
    <v>2003</v>
    <v>26.34</v>
    <v>346231853</v>
    <v>MVB FINANCIAL CORP.</v>
    <v>MVB FINANCIAL CORP.</v>
    <v>26.34</v>
    <v>10.9702</v>
    <v>25.93</v>
    <v>26.954999999999998</v>
    <v>12844810</v>
    <v>MVBF</v>
    <v>MVB FINANCIAL CORP. (XNAS:MVBF)</v>
    <v>18929</v>
    <v>34723</v>
    <v>2003</v>
  </rv>
  <rv s="2">
    <v>2004</v>
  </rv>
  <rv s="0">
    <v>https://www.bing.com/financeapi/forcetrigger?t=bgqhar&amp;q=XNAS%3aMYFW&amp;form=skydnc</v>
    <v>Learn more on Bing</v>
  </rv>
  <rv s="1">
    <v>en-US</v>
    <v>bgqhar</v>
    <v>268435456</v>
    <v>1</v>
    <v>Powered by Refinitiv</v>
    <v>0</v>
    <v>FIRST WESTERN FINANCIAL, INC. (XNAS:MYFW)</v>
    <v>2</v>
    <v>3</v>
    <v>Finance</v>
    <v>4</v>
    <v>28</v>
    <v>18.03</v>
    <v>0.67390000000000005</v>
    <v>0.48</v>
    <v>1.8196E-2</v>
    <v>USD</v>
    <v>First Western Financial, Inc. is a financial holding company. The Company provides a fully integrated suite of wealth management services on its private trust bank platform, which includes a comprehensive selection of deposit, loan, trust, wealth planning and investment management products and services. It offers services through a branded network of boutique private trust bank offices, which are located in Colorado, Arizona, Wyoming, Montana, and California. The Company's segments include Wealth Management and Mortgage. Its Wealth Management segment consists of operations relating to the Company's fully integrated wealth management products and services. The services provided include deposit, loan, insurance, and trust and investment management advisory products and services. Its Mortgage segment consists of operations relating to the Company's residential mortgage service offerings, including soliciting, originating, and selling mortgage loans on the secondary market.</v>
    <v>320</v>
    <v>Nasdaq Stock Market</v>
    <v>XNAS</v>
    <v>XNAS</v>
    <v>1900 Sixteenth St, #1200, DENVER, CO, 80202 US</v>
    <v>26.95</v>
    <v>Banking Services</v>
    <v>Stock</v>
    <v>46129.796029825782</v>
    <v>2006</v>
    <v>26.68</v>
    <v>261484517</v>
    <v>FIRST WESTERN FINANCIAL, INC.</v>
    <v>FIRST WESTERN FINANCIAL, INC.</v>
    <v>26.7</v>
    <v>20.017900000000001</v>
    <v>26.38</v>
    <v>26.86</v>
    <v>9735090</v>
    <v>MYFW</v>
    <v>FIRST WESTERN FINANCIAL, INC. (XNAS:MYFW)</v>
    <v>14542</v>
    <v>25180</v>
    <v>2002</v>
  </rv>
  <rv s="2">
    <v>2007</v>
  </rv>
  <rv s="0">
    <v>https://www.bing.com/financeapi/forcetrigger?t=a1yb7w&amp;q=XNYS%3aNBHC&amp;form=skydnc</v>
    <v>Learn more on Bing</v>
  </rv>
  <rv s="1">
    <v>en-US</v>
    <v>a1yb7w</v>
    <v>268435456</v>
    <v>1</v>
    <v>Powered by Refinitiv</v>
    <v>0</v>
    <v>NATIONAL BANK HOLDINGS CORPORATION (XNYS:NBHC)</v>
    <v>2</v>
    <v>3</v>
    <v>Finance</v>
    <v>4</v>
    <v>43.06</v>
    <v>33.75</v>
    <v>0.78220000000000001</v>
    <v>1.1599999999999999</v>
    <v>2.8121E-2</v>
    <v>USD</v>
    <v>National Bank Holdings Corporation is a bank holding company. Through its bank subsidiaries, NBH Bank and Bank of Jackson Hole Trust, the Company operates a network of over 100 banking centers, serving individual consumers, small, medium and large businesses, and government and non-profit entities. Its banking centers are in Colorado, the greater Kansas City region, Utah, Wyoming, Texas, New Mexico and Idaho. Its segments include Commercial and Retail Banking; Mortgage Banking; Investment advisory and non-deposit, and Corporate. Its primary business is to provide deposit and lend products and services to its commercial and retail customers. The Mortgage Banking segment provides mortgage origination services for loans that will be sold to investors in the secondary market, consumer mortgage loans that will be held-for-investment, and consumer residential construction loans. Its Investment advisory and non-deposit segment provides investment advisory services and non-deposit products.</v>
    <v>1250</v>
    <v>New York Stock Exchange</v>
    <v>XNYS</v>
    <v>XNYS</v>
    <v>7800 East Orchard Road, Suite 300, GREENWOOD VILLAGE, CO, 80111 US</v>
    <v>43.06</v>
    <v>Banking Services</v>
    <v>Stock</v>
    <v>46129.796801342185</v>
    <v>2009</v>
    <v>41.77</v>
    <v>1895407652</v>
    <v>NATIONAL BANK HOLDINGS CORPORATION</v>
    <v>NATIONAL BANK HOLDINGS CORPORATION</v>
    <v>42</v>
    <v>14.863</v>
    <v>41.25</v>
    <v>42.41</v>
    <v>44692470</v>
    <v>NBHC</v>
    <v>NATIONAL BANK HOLDINGS CORPORATION (XNYS:NBHC)</v>
    <v>188477</v>
    <v>636570</v>
    <v>2009</v>
  </rv>
  <rv s="2">
    <v>2010</v>
  </rv>
  <rv s="0">
    <v>https://www.bing.com/financeapi/forcetrigger?t=a1ybur&amp;q=XNAS%3aNBTB&amp;form=skydnc</v>
    <v>Learn more on Bing</v>
  </rv>
  <rv s="1">
    <v>en-US</v>
    <v>a1ybur</v>
    <v>268435456</v>
    <v>1</v>
    <v>Powered by Refinitiv</v>
    <v>0</v>
    <v>NBT BANCORP INC. (XNAS:NBTB)</v>
    <v>2</v>
    <v>3</v>
    <v>Finance</v>
    <v>4</v>
    <v>46.92</v>
    <v>39.14</v>
    <v>0.50419999999999998</v>
    <v>1.1499999999999999</v>
    <v>2.5784999999999999E-2</v>
    <v>USD</v>
    <v>NBT Bancorp Inc. is a financial holding company. The Company primarily operates through NBT Bank, N.A. (the Bank), a full-service community bank, and through two financial services subsidiaries. The Company’s business, primarily conducted through the Bank, consists of providing commercial banking, retail banking and wealth management services. The Bank offers a range of products and services tailored to individuals, businesses and municipalities. The Bank’s deposit products include demand deposit accounts, savings accounts, NOW accounts, MMDA and CD accounts. The Bank’s loan products include indirect and direct consumer loans, home equity loans and mortgages. The Bank has approximately 175 banking locations in New York, Pennsylvania, Vermont, Massachusetts, New Hampshire, Maine and Connecticut. The Company operates EPIC Retirement Plan Services, which is a national benefits administration firm. It operates NBT Insurance Agency, LLC, which is a full-service regional insurance agency.</v>
    <v>2303</v>
    <v>Nasdaq Stock Market</v>
    <v>XNAS</v>
    <v>XNAS</v>
    <v>52 S BROAD ST, NORWICH, NY, 13815 US</v>
    <v>46.43</v>
    <v>Banking Services</v>
    <v>Stock</v>
    <v>46129.796510497654</v>
    <v>2012</v>
    <v>45.2</v>
    <v>2379441487</v>
    <v>NBT BANCORP INC.</v>
    <v>NBT BANCORP INC.</v>
    <v>45.22</v>
    <v>13.813800000000001</v>
    <v>44.6</v>
    <v>45.75</v>
    <v>52009650</v>
    <v>NBTB</v>
    <v>NBT BANCORP INC. (XNAS:NBTB)</v>
    <v>125616</v>
    <v>243433</v>
    <v>1986</v>
  </rv>
  <rv s="2">
    <v>2013</v>
  </rv>
  <rv s="0">
    <v>https://www.bing.com/financeapi/forcetrigger?t=a2posm&amp;q=XNAS%3aNECB&amp;form=skydnc</v>
    <v>Learn more on Bing</v>
  </rv>
  <rv s="1">
    <v>en-US</v>
    <v>a2posm</v>
    <v>268435456</v>
    <v>1</v>
    <v>Powered by Refinitiv</v>
    <v>0</v>
    <v>NORTHEAST COMMUNITY BANCORP, INC. (XNAS:NECB)</v>
    <v>2</v>
    <v>3</v>
    <v>Finance</v>
    <v>4</v>
    <v>25.65</v>
    <v>19.27</v>
    <v>0.39169999999999999</v>
    <v>0.46</v>
    <v>1.8707000000000001E-2</v>
    <v>USD</v>
    <v>NorthEast Community Bancorp, Inc. is the holding company for NorthEast Community Bank (the Bank). The Bank’s principal business consists of originating primarily construction loans and, to a lesser extent, commercial and industrial loans and multifamily and mixed-use residential real estate loans and non-residential real estate loans. It offers personal loans and overdraft protection for checking accounts. It offers adjustable-rate mortgage loans secured by multifamily and mixed-use real estate. These loans are composed primarily of loans on moderate income apartment buildings located in its lending territory and include loans on cooperative apartment buildings (in the New York area); and loans for Section 8 multifamily housing. It provides credit to commercial and industrial businesses that are located within its market area. It also provides commercial and industrial loans to real estate developers in the New York Metropolitan Area.</v>
    <v>139</v>
    <v>Nasdaq Stock Market</v>
    <v>XNAS</v>
    <v>XNAS</v>
    <v>325 Hamilton Avenue, WHITE PLAINS, NY, 10601 US</v>
    <v>25.305</v>
    <v>Banking Services</v>
    <v>Stock</v>
    <v>46129.796770034372</v>
    <v>2015</v>
    <v>24.725000000000001</v>
    <v>346076020</v>
    <v>NORTHEAST COMMUNITY BANCORP, INC.</v>
    <v>NORTHEAST COMMUNITY BANCORP, INC.</v>
    <v>24.86</v>
    <v>7.6750999999999996</v>
    <v>24.59</v>
    <v>25.05</v>
    <v>13815410</v>
    <v>NECB</v>
    <v>NORTHEAST COMMUNITY BANCORP, INC. (XNAS:NECB)</v>
    <v>56028</v>
    <v>36623</v>
    <v>2021</v>
  </rv>
  <rv s="2">
    <v>2016</v>
  </rv>
  <rv s="0">
    <v>https://www.bing.com/financeapi/forcetrigger?t=a1yga2&amp;q=XNAS%3aNFBK&amp;form=skydnc</v>
    <v>Learn more on Bing</v>
  </rv>
  <rv s="1">
    <v>en-US</v>
    <v>a1yga2</v>
    <v>268435456</v>
    <v>1</v>
    <v>Powered by Refinitiv</v>
    <v>0</v>
    <v>NORTHFIELD BANCORP, INC. (XNAS:NFBK)</v>
    <v>2</v>
    <v>3</v>
    <v>Finance</v>
    <v>4</v>
    <v>14.11</v>
    <v>9.4600000000000009</v>
    <v>0.72140000000000004</v>
    <v>0.08</v>
    <v>5.7679999999999997E-3</v>
    <v>USD</v>
    <v>Northfield Bancorp, Inc. is the holding company for Northfield Bank (the Bank). The Bank conducts business from its operations center located in Woodbridge, New Jersey, its home office located at a branch in Staten Island, New York, and its 36 additional branch offices located in Staten Island, Brooklyn, and the New Jersey counties of Hunterdon, Mercer, Middlesex, and Union. The Bank’s principal business consists of originating multifamily and commercial real estate loans, construction and land loans, commercial and industrial loans, and home equity loans and lines of credit. The Bank offers a variety of deposit accounts, including certificates of deposit, passbook, statement, money market savings and transaction deposit accounts, which are Northfield Bank’s primary source of funds for its lending and investing activities. The Bank also borrows funds, principally through Federal Home Loan Bank (FHLB) of New York (FHLBNY) advances and repurchase agreements with brokers.</v>
    <v>374</v>
    <v>Nasdaq Stock Market</v>
    <v>XNAS</v>
    <v>XNAS</v>
    <v>SUITE 810, 581 MAIN STREET, WOODBRIDGE, NJ, 07095 US</v>
    <v>14.1</v>
    <v>Banking Services</v>
    <v>Stock</v>
    <v>46129.795906793748</v>
    <v>2018</v>
    <v>13.92</v>
    <v>582607800</v>
    <v>NORTHFIELD BANCORP, INC.</v>
    <v>NORTHFIELD BANCORP, INC.</v>
    <v>14.02</v>
    <v>704.54549999999995</v>
    <v>13.87</v>
    <v>13.95</v>
    <v>41764000</v>
    <v>NFBK</v>
    <v>NORTHFIELD BANCORP, INC. (XNAS:NFBK)</v>
    <v>148032</v>
    <v>314705</v>
    <v>2010</v>
  </rv>
  <rv s="2">
    <v>2019</v>
  </rv>
  <rv s="0">
    <v>https://www.bing.com/financeapi/forcetrigger?t=a1yccw&amp;q=XNYS%3aNIC&amp;form=skydnc</v>
    <v>Learn more on Bing</v>
  </rv>
  <rv s="1">
    <v>en-US</v>
    <v>a1yccw</v>
    <v>268435456</v>
    <v>1</v>
    <v>Powered by Refinitiv</v>
    <v>0</v>
    <v>NICOLET BANKSHARES, INC. (XNYS:NIC)</v>
    <v>2</v>
    <v>3</v>
    <v>Finance</v>
    <v>4</v>
    <v>163.11000000000001</v>
    <v>108.13</v>
    <v>0.76300000000000001</v>
    <v>2.75</v>
    <v>1.7698999999999999E-2</v>
    <v>USD</v>
    <v>Nicolet Bankshares, Inc. is the bank holding company of Nicolet National Bank (the Bank), a full-service community bank providing services ranging from commercial, agricultural and consumer banking to wealth management and retirement plan services. The Bank operates branches in Wisconsin, Michigan, Minnesota, and Iowa. The Bank offers a variety of loans, deposits and related services to business customers, including business checking and other business deposit products and cash management services, international banking services, as well as retirement plan services. It offers a variety of banking products and services to consumers, including residential mortgage loans and mortgage refinancing, home equity loans and lines of credit, residential construction loans, safe deposit boxes, and personal brokerage, trust and fiduciary services. The Bank also provides online services, including commercial, retail and trust online banking, automated bill payment, and mobile banking deposits.</v>
    <v>986</v>
    <v>New York Stock Exchange</v>
    <v>XNYS</v>
    <v>XNYS</v>
    <v>111 N Washington St, GREEN BAY, WI, 54301 US</v>
    <v>160.82</v>
    <v>Banking Services</v>
    <v>Stock</v>
    <v>46129.795777580468</v>
    <v>2021</v>
    <v>156.66</v>
    <v>3381391830</v>
    <v>NICOLET BANKSHARES, INC.</v>
    <v>NICOLET BANKSHARES, INC.</v>
    <v>157.6</v>
    <v>16.146100000000001</v>
    <v>155.38</v>
    <v>158.13</v>
    <v>21383620</v>
    <v>NIC</v>
    <v>NICOLET BANKSHARES, INC. (XNYS:NIC)</v>
    <v>206064</v>
    <v>176410</v>
    <v>2000</v>
  </rv>
  <rv s="2">
    <v>2022</v>
  </rv>
  <rv s="0">
    <v>https://www.bing.com/financeapi/forcetrigger?t=a1yk4c&amp;q=XNAS%3aNKSH&amp;form=skydnc</v>
    <v>Learn more on Bing</v>
  </rv>
  <rv s="1">
    <v>en-US</v>
    <v>a1yk4c</v>
    <v>268435456</v>
    <v>1</v>
    <v>Powered by Refinitiv</v>
    <v>0</v>
    <v>NATIONAL BANKSHARES, INC. (XNAS:NKSH)</v>
    <v>2</v>
    <v>3</v>
    <v>Finance</v>
    <v>4</v>
    <v>40</v>
    <v>24.74</v>
    <v>0.61670000000000003</v>
    <v>1.1399999999999999</v>
    <v>3.1139E-2</v>
    <v>USD</v>
    <v>National Bankshares, Inc. is a financial holding company of The National Bank of Blacksburg, which does business as National Bank (NBB), and of National Bankshares Financial Services, Inc, an investment and insurance subsidiary. NBB is a community-oriented financial institution headquartered in Blacksburg, Virginia. Through approximately 27 banking locations across southwest and central Virginia and two loan production offices in Roanoke and Charlottesville, Virginia, NBB offers a full range of retail and commercial banking services to individuals, businesses, non-profits and local governments. It offers telephone, mobile and Internet banking and it operates 25 automated teller machines (ATMs) in its service area. NBB focuses lending on small and mid-sized businesses and individuals. Its loan types include commercial and agricultural, commercial real estate, construction for commercial and residential properties, residential real estate, home equity and various consumer loan products.</v>
    <v>243</v>
    <v>Nasdaq Stock Market</v>
    <v>XNAS</v>
    <v>XNAS</v>
    <v>101 Hubbard Street, BLACKSBURG, VA, 24060 US</v>
    <v>38.119999999999997</v>
    <v>Banking Services</v>
    <v>Stock</v>
    <v>46129.793780983593</v>
    <v>2024</v>
    <v>36.9</v>
    <v>240407477</v>
    <v>NATIONAL BANKSHARES, INC.</v>
    <v>NATIONAL BANKSHARES, INC.</v>
    <v>37.18</v>
    <v>18.446100000000001</v>
    <v>36.61</v>
    <v>37.75</v>
    <v>6368410</v>
    <v>NKSH</v>
    <v>NATIONAL BANKSHARES, INC. (XNAS:NKSH)</v>
    <v>127744</v>
    <v>56355</v>
    <v>1986</v>
  </rv>
  <rv s="2">
    <v>2025</v>
  </rv>
  <rv s="0">
    <v>https://www.bing.com/financeapi/forcetrigger?t=a1ypf2&amp;q=XNAS%3aNRIM&amp;form=skydnc</v>
    <v>Learn more on Bing</v>
  </rv>
  <rv s="1">
    <v>en-US</v>
    <v>a1ypf2</v>
    <v>268435456</v>
    <v>1</v>
    <v>Powered by Refinitiv</v>
    <v>0</v>
    <v>NORTHRIM BANCORP, INC. (XNAS:NRIM)</v>
    <v>2</v>
    <v>3</v>
    <v>Finance</v>
    <v>4</v>
    <v>30.82</v>
    <v>17.8475</v>
    <v>0.92930000000000001</v>
    <v>0.86</v>
    <v>3.5435000000000001E-2</v>
    <v>USD</v>
    <v>Northrim BanCorp, Inc. is a bank holding company. The Company is primarily engaged in the delivery of business and personal banking services through its wholly owned banking subsidiary, Northrim Bank (the Bank). Its segments include Community Banking, Home Mortgage Lending, and Specialty Finance. Community Banking segment's principal business focus is the offering of loan and deposit products to business and consumer customers in its primary market areas. Home Mortgage Lending segment's principal business focus is the origination and sale of mortgage loans for one-to-four family residential properties, mortgage loan servicing for a portion of mortgage loans sold, and investment in certain one-to-four family residential mortgage loans. The Specialty Finance segment's principal business focus is factoring, asset-based lending and alternative working capital solutions to small and medium-sized enterprises and includes Sallyport Commercial Finance, LLC (SCF) and Northrim Funding Services.</v>
    <v>516</v>
    <v>Nasdaq Stock Market</v>
    <v>XNAS</v>
    <v>XNAS</v>
    <v>3111 C Street, ANCHORAGE, AK, 99503 US</v>
    <v>25.64</v>
    <v>Banking Services</v>
    <v>Stock</v>
    <v>46129.796584374999</v>
    <v>2027</v>
    <v>24.55</v>
    <v>558883158</v>
    <v>NORTHRIM BANCORP, INC.</v>
    <v>NORTHRIM BANCORP, INC.</v>
    <v>24.74</v>
    <v>8.7460000000000004</v>
    <v>24.27</v>
    <v>25.13</v>
    <v>22239680</v>
    <v>NRIM</v>
    <v>NORTHRIM BANCORP, INC. (XNAS:NRIM)</v>
    <v>93825</v>
    <v>147621</v>
    <v>2001</v>
  </rv>
  <rv s="2">
    <v>2028</v>
  </rv>
  <rv s="0">
    <v>https://www.bing.com/financeapi/forcetrigger?t=c3ha52&amp;q=XNAS%3aNSTS&amp;form=skydnc</v>
    <v>Learn more on Bing</v>
  </rv>
  <rv s="1">
    <v>en-US</v>
    <v>c3ha52</v>
    <v>268435456</v>
    <v>1</v>
    <v>Powered by Refinitiv</v>
    <v>0</v>
    <v>NSTS BANCORP, INC. (XNAS:NSTS)</v>
    <v>2</v>
    <v>3</v>
    <v>Finance</v>
    <v>4</v>
    <v>13.06</v>
    <v>10.72</v>
    <v>0.17480000000000001</v>
    <v>0.1898</v>
    <v>1.5124E-2</v>
    <v>USD</v>
    <v>NSTS Bancorp, Inc. is the stock holding company of North Shore Trust and Savings (the Bank). The Bank is a federally chartered stock savings institution. Its primary business activity includes accepting deposits from the general public and using those funds to originate one to four family residential mortgage loans and purchase investments. The Bank's activities include originating loans, including one- to-four-family residential first mortgage loans, commercial real estate mortgage loans, multifamily residential mortgage loans, one- to-four- family residential construction loans and consumer loans. The Company offers a variety of deposit products consisting of checking, both interest-bearing and noninterest-bearing, money market, savings, and time deposit accounts. Its primary sources of funds are deposits, and principal and interest payments on loans and securities. It operates two offices in Waukegan and Lindenhurst, Illinois and three loan production offices in Chicago, Illinois.</v>
    <v>49</v>
    <v>Nasdaq Stock Market</v>
    <v>XNAS</v>
    <v>XNAS</v>
    <v>700 Lewis Ave., WAUKEGAN, IL, 60085 US</v>
    <v>12.739800000000001</v>
    <v>Banking Services</v>
    <v>Stock</v>
    <v>46129.792241608593</v>
    <v>2030</v>
    <v>12.49</v>
    <v>67030839</v>
    <v>NSTS BANCORP, INC.</v>
    <v>NSTS BANCORP, INC.</v>
    <v>12.49</v>
    <v>0</v>
    <v>12.55</v>
    <v>12.739800000000001</v>
    <v>5261530</v>
    <v>NSTS</v>
    <v>NSTS BANCORP, INC. (XNAS:NSTS)</v>
    <v>2317</v>
    <v>7274</v>
    <v>2021</v>
  </rv>
  <rv s="2">
    <v>2031</v>
  </rv>
  <rv s="0">
    <v>https://www.bing.com/financeapi/forcetrigger?t=a1ywim&amp;q=XNAS%3aNWBI&amp;form=skydnc</v>
    <v>Learn more on Bing</v>
  </rv>
  <rv s="1">
    <v>en-US</v>
    <v>a1ywim</v>
    <v>268435456</v>
    <v>1</v>
    <v>Powered by Refinitiv</v>
    <v>0</v>
    <v>NORTHWEST BANCSHARES, INC. (XNAS:NWBI)</v>
    <v>2</v>
    <v>3</v>
    <v>Finance</v>
    <v>4</v>
    <v>13.75</v>
    <v>11.15</v>
    <v>0.65329999999999999</v>
    <v>0.22</v>
    <v>1.6604000000000001E-2</v>
    <v>USD</v>
    <v>Northwest Bancshares, Inc. is a bank holding for Northwest Bank (the Bank). Northwest Bank is a Pennsylvania-chartered savings bank. The Bank is a full-service financial institution which offers a complete line of business and consumer banking products, as well as employee benefits and wealth management services. The Bank operates approximately 151 full-service financial centers and eight drive-up locations across Pennsylvania, New York, Ohio, and Indiana. Its principal lending activities are the origination of loans secured by first mortgages on owner-occupied, one-to-four-family residences, shorter-term consumer loans, and commercial business and commercial real estate loans. It offers other consumer loans, such as direct and indirect automobile loans, sales finance loans, credit card loans, and others. Its principal sources of funds are personal and business deposits, borrowed funds and the principal and interest payments on loans and marketable securities.</v>
    <v>2104</v>
    <v>Nasdaq Stock Market</v>
    <v>XNAS</v>
    <v>XNAS</v>
    <v>3 Easton Oval Suite 500, COLUMBUS, OH, 43219 US</v>
    <v>13.65</v>
    <v>Banking Services</v>
    <v>Stock</v>
    <v>46129.795712765626</v>
    <v>2033</v>
    <v>13.34</v>
    <v>1970146446</v>
    <v>NORTHWEST BANCSHARES, INC.</v>
    <v>NORTHWEST BANCSHARES, INC.</v>
    <v>13.39</v>
    <v>14.3772</v>
    <v>13.25</v>
    <v>13.47</v>
    <v>146261800</v>
    <v>NWBI</v>
    <v>NORTHWEST BANCSHARES, INC. (XNAS:NWBI)</v>
    <v>793788</v>
    <v>1646219</v>
    <v>2009</v>
  </rv>
  <rv s="2">
    <v>2034</v>
  </rv>
  <rv s="0">
    <v>https://www.bing.com/financeapi/forcetrigger?t=a1ywoc&amp;q=XNAS%3aNWFL&amp;form=skydnc</v>
    <v>Learn more on Bing</v>
  </rv>
  <rv s="1">
    <v>en-US</v>
    <v>a1ywoc</v>
    <v>268435456</v>
    <v>1</v>
    <v>Powered by Refinitiv</v>
    <v>0</v>
    <v>NORWOOD FINANCIAL CORP. (XNAS:NWFL)</v>
    <v>2</v>
    <v>3</v>
    <v>Finance</v>
    <v>4</v>
    <v>32.229999999999997</v>
    <v>22.25</v>
    <v>0.59450000000000003</v>
    <v>0.75</v>
    <v>2.4485999999999997E-2</v>
    <v>USD</v>
    <v>Norwood Financial Corp. is a holding company for Wayne Bank (the Bank). The Bank offers a variety of personal and business credit services, trust and investment products and real estate settlement services to consumers, businesses, nonprofit organizations, and municipalities in each of the communities that it serves. The Bank operates over 33 offices, which primarily serve the northeastern Pennsylvania counties of Wayne, Pike, Monroe, Lackawanna and Luzerne, Chester, Lancaster Counties, and Susquehanna County, in addition to the New York counties of Delaware, Sullivan, Ontario, Otsego and Yates. In addition, the Bank operates automated teller machines at 30 branch facilities plus one machine at an off-site location. The Bank operates a Wealth Management/Trust Department, which provides estate planning, investment management and financial planning to customers.</v>
    <v>275</v>
    <v>Nasdaq Stock Market</v>
    <v>XNAS</v>
    <v>XNAS</v>
    <v>717 Main Street, HONESDALE, PA, 18431 US</v>
    <v>31.495000000000001</v>
    <v>Banking Services</v>
    <v>Stock</v>
    <v>46129.795520856249</v>
    <v>2036</v>
    <v>30.27</v>
    <v>341733534</v>
    <v>NORWOOD FINANCIAL CORP.</v>
    <v>NORWOOD FINANCIAL CORP.</v>
    <v>31.07</v>
    <v>10.444000000000001</v>
    <v>30.63</v>
    <v>31.38</v>
    <v>10890170</v>
    <v>NWFL</v>
    <v>NORWOOD FINANCIAL CORP. (XNAS:NWFL)</v>
    <v>15397</v>
    <v>23076</v>
    <v>1995</v>
  </rv>
  <rv s="2">
    <v>2037</v>
  </rv>
  <rv s="0">
    <v>https://www.bing.com/financeapi/forcetrigger?t=azwusm&amp;q=XNAS%3aOBNK&amp;form=skydnc</v>
    <v>Learn more on Bing</v>
  </rv>
  <rv s="1">
    <v>en-US</v>
    <v>azwusm</v>
    <v>268435456</v>
    <v>1</v>
    <v>Powered by Refinitiv</v>
    <v>0</v>
    <v>ORIGIN BANCORP, INC. (XNYS:OBK)</v>
    <v>2</v>
    <v>3</v>
    <v>Finance</v>
    <v>4</v>
    <v>46.64</v>
    <v>29.772200000000002</v>
    <v>0.69620000000000004</v>
    <v>1.26</v>
    <v>2.8156E-2</v>
    <v>USD</v>
    <v>Origin Bancorp, Inc. is a financial holding company. It provides personalized relationship banking to businesses, municipalities, and personal clients to enrich the lives of the people in the communities it serves. The Company is primarily engaged in attracting deposits from individuals and businesses and using these deposits and borrowed funds to originate commercial, residential mortgage, construction and consumer loans. It offers a range of financial services and operates more than 56 locations in Dallas/Fort Worth, East Texas, Houston, North Louisiana, Mississippi, South Alabama and the Florida Panhandle. In addition, it provides a broad range of insurance agency products and services through its wholly owned insurance agency subsidiary, Forth Insurance, LLC. Its loan portfolio includes commercial real estate loans and construction/land/land development loans, commercial and industrial loans, mortgage warehouse loans, and consumer loans and residential real estate loans.</v>
    <v>988</v>
    <v>New York Stock Exchange</v>
    <v>XNYS</v>
    <v>XNYS</v>
    <v>500 S Service Rd E, RUSTON, LA, 71270-3404 US</v>
    <v>46.64</v>
    <v>Banking Services</v>
    <v>Stock</v>
    <v>46129.796765185158</v>
    <v>2039</v>
    <v>45.35</v>
    <v>1425449613</v>
    <v>ORIGIN BANCORP, INC.</v>
    <v>ORIGIN BANCORP, INC.</v>
    <v>45.35</v>
    <v>19.1525</v>
    <v>44.75</v>
    <v>46.01</v>
    <v>30981300</v>
    <v>OBK</v>
    <v>ORIGIN BANCORP, INC. (XNYS:OBK)</v>
    <v>123802</v>
    <v>185771</v>
    <v>1991</v>
  </rv>
  <rv s="2">
    <v>2040</v>
  </rv>
  <rv s="0">
    <v>https://www.bing.com/financeapi/forcetrigger?t=a2qum7&amp;q=XNAS%3aOBT&amp;form=skydnc</v>
    <v>Learn more on Bing</v>
  </rv>
  <rv s="1">
    <v>en-US</v>
    <v>a2qum7</v>
    <v>268435456</v>
    <v>1</v>
    <v>Powered by Refinitiv</v>
    <v>0</v>
    <v>ORANGE COUNTY BANCORP, INC. (XNAS:OBT)</v>
    <v>2</v>
    <v>3</v>
    <v>Finance</v>
    <v>4</v>
    <v>37.989899999999999</v>
    <v>21.1</v>
    <v>0.46789999999999998</v>
    <v>0.96</v>
    <v>2.7382E-2</v>
    <v>USD</v>
    <v>Orange County Bancorp, Inc. is a bank holding company. Through its wholly owned subsidiaries, Orange Bank &amp; Trust Company, a New York state-chartered trust company (the Bank) and Orange Investment Advisors Inc., an investment advisor (HVIA), the Company offers full-service commercial and consumer banking products and services and trust and wealth management services to small businesses, middle-market enterprises, local municipal governments and individuals in the Lower Hudson Valley region, the New York metropolitan area and nearby markets in Connecticut and New Jersey. Its segments include Banking and Wealth Management. The Banking segment involves the delivery of loan and deposit products to its customers through the Bank. The Wealth Management segment, which includes asset management and trust services to individuals and institutions through HVIA and the Bank that provides trust and investment management fee income in its wealth management business segment.</v>
    <v>235</v>
    <v>Nasdaq Stock Market</v>
    <v>XNAS</v>
    <v>XNAS</v>
    <v>212 DOLSON AVE, MIDDLETOWN, NY, 10940 US</v>
    <v>36.799999999999997</v>
    <v>Banking Services</v>
    <v>Stock</v>
    <v>46129.795726457814</v>
    <v>2042</v>
    <v>35.35</v>
    <v>482944993</v>
    <v>ORANGE COUNTY BANCORP, INC.</v>
    <v>ORANGE COUNTY BANCORP, INC.</v>
    <v>35.479999999999997</v>
    <v>10.839</v>
    <v>35.06</v>
    <v>36.020000000000003</v>
    <v>13407690</v>
    <v>OBT</v>
    <v>ORANGE COUNTY BANCORP, INC. (XNAS:OBT)</v>
    <v>42679</v>
    <v>73521</v>
    <v>2007</v>
  </rv>
  <rv s="2">
    <v>2043</v>
  </rv>
  <rv s="0">
    <v>https://www.bing.com/financeapi/forcetrigger?t=a1z2kr&amp;q=XNAS%3aOCFC&amp;form=skydnc</v>
    <v>Learn more on Bing</v>
  </rv>
  <rv s="1">
    <v>en-US</v>
    <v>a1z2kr</v>
    <v>268435456</v>
    <v>1</v>
    <v>Powered by Refinitiv</v>
    <v>0</v>
    <v>OCEANFIRST FINANCIAL CORP. (XNAS:OCFC)</v>
    <v>2</v>
    <v>3</v>
    <v>Finance</v>
    <v>4</v>
    <v>20.61</v>
    <v>15.59</v>
    <v>0.99770000000000003</v>
    <v>0.49</v>
    <v>2.6105E-2</v>
    <v>USD</v>
    <v>OceanFirst Financial Corp. is the holding company for OceanFirst Bank N.A. (the Bank). The Bank is a regional community bank offering a variety of financial products and services to meet the needs of customers in the communities it serves. Its principal business is originating loans, consisting of commercial real estate and other commercial loans, and single-family, owner-occupied residential mortgage loans. It delivers commercial and residential financing, treasury management, trust and asset management, and deposit services. It also invests in other types of loans, including residential construction and consumer loans. The Bank primarily operates over 39 branch offices and various deposit production facilities located throughout central and southern New Jersey and the metropolitan areas of New York City and Philadelphia. It also operates commercial loan production offices in New Jersey, New York City, the greater Philadelphia area, Pittsburgh, Washington D.C., Baltimore, and Boston.</v>
    <v>898</v>
    <v>Nasdaq Stock Market</v>
    <v>XNAS</v>
    <v>XNAS</v>
    <v>975 Hooper Ave, TOMS RIVER, NJ, 08753-8320 US</v>
    <v>19.559999999999999</v>
    <v>Banking Services</v>
    <v>Stock</v>
    <v>46129.796374085156</v>
    <v>2045</v>
    <v>18.95</v>
    <v>1105562905</v>
    <v>OCEANFIRST FINANCIAL CORP.</v>
    <v>OCEANFIRST FINANCIAL CORP.</v>
    <v>19</v>
    <v>16.539300000000001</v>
    <v>18.77</v>
    <v>19.260000000000002</v>
    <v>57402020</v>
    <v>OCFC</v>
    <v>OCEANFIRST FINANCIAL CORP. (XNAS:OCFC)</v>
    <v>315428</v>
    <v>690717</v>
    <v>1995</v>
  </rv>
  <rv s="2">
    <v>2046</v>
  </rv>
  <rv s="0">
    <v>https://www.bing.com/financeapi/forcetrigger?t=a1z4ar&amp;q=XNYS%3aOFG&amp;form=skydnc</v>
    <v>Learn more on Bing</v>
  </rv>
  <rv s="1">
    <v>en-US</v>
    <v>a1z4ar</v>
    <v>268435456</v>
    <v>1</v>
    <v>Powered by Refinitiv</v>
    <v>0</v>
    <v>OFG Bancorp (XNYS:OFG)</v>
    <v>2</v>
    <v>3</v>
    <v>Finance</v>
    <v>4</v>
    <v>46.11</v>
    <v>34.945</v>
    <v>0.67549999999999999</v>
    <v>0.61</v>
    <v>1.4527000000000002E-2</v>
    <v>USD</v>
    <v>OFG Bancorp is a financial holding company. The Company is engaged in providing banking and financial services through its subsidiaries. The Company operates through three segments: Banking, Wealth Management and Treasury. The Company provides banking and financial services to its clients through a range of banking and financial solutions, including commercial, consumer, auto, and mortgage lending; checking and savings accounts; financial planning, insurance, financial service, and investment brokerage, and corporate and individual trust and retirement services. The Company provides these services through various subsidiaries, including a commercial bank, Oriental Bank; a securities broker-dealer, Oriental Financial Services Corp. (Oriental Financial Services); an insurance agency, Oriental Insurance, LLC (Oriental Insurance), and a retirement plan administrator, Oriental Pension Consultants, Inc. (OPC).</v>
    <v>2185</v>
    <v>New York Stock Exchange</v>
    <v>XNYS</v>
    <v>XNYS</v>
    <v>Oriental Center, Legal Department 254 Munoz Rivera Avenue, 00918 PR</v>
    <v>43.3</v>
    <v>Banking Services</v>
    <v>Stock</v>
    <v>46129.796029953126</v>
    <v>2048</v>
    <v>42.365000000000002</v>
    <v>1809531276</v>
    <v>OFG Bancorp</v>
    <v>OFG Bancorp</v>
    <v>42.43</v>
    <v>9.2965999999999998</v>
    <v>41.99</v>
    <v>42.6</v>
    <v>42477260</v>
    <v>OFG</v>
    <v>OFG Bancorp (XNYS:OFG)</v>
    <v>176690</v>
    <v>334905</v>
    <v>1996</v>
  </rv>
  <rv s="2">
    <v>2049</v>
  </rv>
  <rv s="0">
    <v>https://www.bing.com/financeapi/forcetrigger?t=a1z8m7&amp;q=XNAS%3aONB&amp;form=skydnc</v>
    <v>Learn more on Bing</v>
  </rv>
  <rv s="1">
    <v>en-US</v>
    <v>a1z8m7</v>
    <v>268435456</v>
    <v>1</v>
    <v>Powered by Refinitiv</v>
    <v>0</v>
    <v>OLD NATIONAL BANCORP (XNAS:ONB)</v>
    <v>2</v>
    <v>3</v>
    <v>Finance</v>
    <v>4</v>
    <v>26.17</v>
    <v>18.829999999999998</v>
    <v>0.84660000000000002</v>
    <v>0.56999999999999995</v>
    <v>2.4473999999999999E-2</v>
    <v>USD</v>
    <v>Old National Bancorp is the financial holding company of Old National Bank. Old National Bank is a commercial bank that provides a range of services primarily throughout the Midwest and Southeast regions of the United States. It provides commercial and consumer loan and depository services, private banking, capital markets, brokerage, wealth management, trust, investment advisory, and other traditional banking services. It also provides services in consumer and commercial banking; Old National Bank offers comprehensive wealth management and capital markets services. Each of the banking centers of Old National Bank provides a group of similar community banking services, including such products and services as commercial, real estate, and consumer loans; deposits; and private banking, capital markets, brokerage, wealth management, trust, and investment advisory services. Its lending activities include loans to individuals, and loans to commercial clients.</v>
    <v>4971</v>
    <v>Nasdaq Stock Market</v>
    <v>XNAS</v>
    <v>XNAS</v>
    <v>1 Main St, EVANSVILLE, IN, 47708 US</v>
    <v>24.3</v>
    <v>Banking Services</v>
    <v>Stock</v>
    <v>46129.796217106254</v>
    <v>2051</v>
    <v>23.6</v>
    <v>9217480672</v>
    <v>OLD NATIONAL BANCORP</v>
    <v>OLD NATIONAL BANCORP</v>
    <v>23.67</v>
    <v>13.329599999999999</v>
    <v>23.29</v>
    <v>23.86</v>
    <v>386315200</v>
    <v>ONB</v>
    <v>OLD NATIONAL BANCORP (XNAS:ONB)</v>
    <v>2560812</v>
    <v>3163278</v>
    <v>1982</v>
  </rv>
  <rv s="2">
    <v>2052</v>
  </rv>
  <rv s="0">
    <v>https://www.bing.com/financeapi/forcetrigger?t=azi1gh&amp;q=XNAS%3aOPBK&amp;form=skydnc</v>
    <v>Learn more on Bing</v>
  </rv>
  <rv s="1">
    <v>en-US</v>
    <v>azi1gh</v>
    <v>268435456</v>
    <v>1</v>
    <v>Powered by Refinitiv</v>
    <v>0</v>
    <v>OP BANCORP (XNAS:OPBK)</v>
    <v>2</v>
    <v>3</v>
    <v>Finance</v>
    <v>4</v>
    <v>15.27</v>
    <v>11.02</v>
    <v>0.61719999999999997</v>
    <v>0.02</v>
    <v>1.4060000000000001E-3</v>
    <v>USD</v>
    <v>OP Bancorp is the holding company for Open Bank (the Bank). The Bank is engaged in the general commercial banking business in Los Angeles, Orange, and Santa Clara Counties in California, the Dallas metropolitan area in Texas, and Clark County in Nevada and is focused on serving the banking needs of small- and medium-sized businesses, professionals, and residents, with a particular emphasis on Korean and other ethnic minority communities. Its lending activities are diversified and include commercial real estate, commercial and industrial, SBA, home mortgage, and consumer loans. The Bank operates approximately 11 full-service branch offices in Downtown Los Angeles, Los Angeles Fashion District, Los Angeles Koreatown, Cerritos, Gardena, Buena Park, and Santa Clara, California, Carrollton, Texas and Las Vegas, Nevada. The Bank also has five loan production offices in Pleasanton, California, Atlanta, Georgia, Aurora, Colorado, Lynnwood, Washington, and Fairfax, Virginia.</v>
    <v>249</v>
    <v>Nasdaq Stock Market</v>
    <v>XNAS</v>
    <v>XNAS</v>
    <v>1000 Wilshire Blvd Ste 500, LOS ANGELES, CA, 90017-2462 US</v>
    <v>14.41</v>
    <v>Banking Services</v>
    <v>Stock</v>
    <v>46129.796118402344</v>
    <v>2054</v>
    <v>14.23</v>
    <v>212043568</v>
    <v>OP BANCORP</v>
    <v>OP BANCORP</v>
    <v>14.25</v>
    <v>8.3061000000000007</v>
    <v>14.22</v>
    <v>14.24</v>
    <v>14890700</v>
    <v>OPBK</v>
    <v>OP BANCORP (XNAS:OPBK)</v>
    <v>50035</v>
    <v>41055</v>
    <v>2016</v>
  </rv>
  <rv s="2">
    <v>2055</v>
  </rv>
  <rv s="0">
    <v>https://www.bing.com/financeapi/forcetrigger?t=a1zcar&amp;q=XNAS%3aORRF&amp;form=skydnc</v>
    <v>Learn more on Bing</v>
  </rv>
  <rv s="1">
    <v>en-US</v>
    <v>a1zcar</v>
    <v>268435456</v>
    <v>1</v>
    <v>Powered by Refinitiv</v>
    <v>0</v>
    <v>ORRSTOWN FINANCIAL SERVICES, INC. (XNAS:ORRF)</v>
    <v>2</v>
    <v>3</v>
    <v>Finance</v>
    <v>4</v>
    <v>40.720399999999998</v>
    <v>26.56</v>
    <v>0.7409</v>
    <v>1.03</v>
    <v>2.7077E-2</v>
    <v>USD</v>
    <v>Orrstown Financial Services, Inc. is a financial holding company for its wholly owned subsidiary Orrstown Bank (the Bank). The Bank provides a range of consumer and business financial services in Berks, Cumberland, Dauphin, Franklin, Lancaster, Perry, and York Counties, Pennsylvania and Anne Arundel, Baltimore, Harford, Howard, and Washington Counties, Maryland, as well as Baltimore City, Maryland. The Bank operates in the community banking segment and engages in lending activities, including commercial, residential, commercial mortgages, construction, municipal, and various forms of consumer lending and deposit services, including checking, savings, time and money market deposits. The Company's lending area also includes adjacent counties in Pennsylvania and Maryland, as well as Loudon County, Virginia and Berkeley, Jefferson and Morgan Counties, West Virginia. The Bank also provides fiduciary, investment advisory, insurance and brokerage services.</v>
    <v>627</v>
    <v>Nasdaq Stock Market</v>
    <v>XNAS</v>
    <v>XNAS</v>
    <v>4750 Lindle Rd, HARRISBURG, PA, 17111 US</v>
    <v>39.700000000000003</v>
    <v>Banking Services</v>
    <v>Stock</v>
    <v>46129.796225392965</v>
    <v>2057</v>
    <v>38.659999999999997</v>
    <v>766545586</v>
    <v>ORRSTOWN FINANCIAL SERVICES, INC.</v>
    <v>ORRSTOWN FINANCIAL SERVICES, INC.</v>
    <v>38.659999999999997</v>
    <v>9.3524999999999991</v>
    <v>38.04</v>
    <v>39.07</v>
    <v>19619800</v>
    <v>ORRF</v>
    <v>ORRSTOWN FINANCIAL SERVICES, INC. (XNAS:ORRF)</v>
    <v>51788</v>
    <v>187693</v>
    <v>1987</v>
  </rv>
  <rv s="2">
    <v>2058</v>
  </rv>
  <rv s="0">
    <v>https://www.bing.com/financeapi/forcetrigger?t=a1zcgh&amp;q=XNAS%3aOSBC&amp;form=skydnc</v>
    <v>Learn more on Bing</v>
  </rv>
  <rv s="1">
    <v>en-US</v>
    <v>a1zcgh</v>
    <v>268435456</v>
    <v>1</v>
    <v>Powered by Refinitiv</v>
    <v>0</v>
    <v>OLD SECOND BANCORP, INC. (XNAS:OSBC)</v>
    <v>2</v>
    <v>3</v>
    <v>Finance</v>
    <v>4</v>
    <v>22.43</v>
    <v>14.3019</v>
    <v>0.75749999999999995</v>
    <v>0.45</v>
    <v>2.0861999999999999E-2</v>
    <v>USD</v>
    <v>Old Second Bancorp, Inc. is a financial services company. The Company is the holding company of Old Second National Bank (the Bank). The Bank is a full-service banking business offering a range of deposit products, trust and wealth management services, lending services, and deposit services, including demand, NOW, money market, savings, time deposit and individual retirement accounts. It also offers commercial, industrial, consumer and real estate lending, including installment loans, agricultural loans, lines of credit, lease financing receivables and overdraft checking, and safe deposit operations. It provides a variety of additional services to the needs of individual customers, such as money orders, cashiers' checks and foreign currency, direct deposit, discount brokerage, debit cards, credit cards, and other special services. It also provides a complement of electronic banking services, such as online and mobile banking and corporate cash management products.</v>
    <v>1062</v>
    <v>Nasdaq Stock Market</v>
    <v>XNAS</v>
    <v>XNAS</v>
    <v>37 S River St, AURORA, IL, 60507 US</v>
    <v>22.43</v>
    <v>Banking Services</v>
    <v>Stock</v>
    <v>46129.795920428121</v>
    <v>2060</v>
    <v>21.65</v>
    <v>1140183929</v>
    <v>OLD SECOND BANCORP, INC.</v>
    <v>OLD SECOND BANCORP, INC.</v>
    <v>21.83</v>
    <v>13.4918</v>
    <v>21.57</v>
    <v>22.02</v>
    <v>51779470</v>
    <v>OSBC</v>
    <v>OLD SECOND BANCORP, INC. (XNAS:OSBC)</v>
    <v>384803</v>
    <v>412955</v>
    <v>1981</v>
  </rv>
  <rv s="2">
    <v>2061</v>
  </rv>
  <rv s="0">
    <v>https://www.bing.com/financeapi/forcetrigger?t=a1ze6h&amp;q=XNAS%3aOVBC&amp;form=skydnc</v>
    <v>Learn more on Bing</v>
  </rv>
  <rv s="1">
    <v>en-US</v>
    <v>a1ze6h</v>
    <v>268435456</v>
    <v>1</v>
    <v>Powered by Refinitiv</v>
    <v>0</v>
    <v>OHIO VALLEY BANC CORP. (XNAS:OVBC)</v>
    <v>2</v>
    <v>3</v>
    <v>Finance</v>
    <v>4</v>
    <v>47.12</v>
    <v>27.504999999999999</v>
    <v>1.6999999999999999E-3</v>
    <v>1.24</v>
    <v>2.7247E-2</v>
    <v>USD</v>
    <v>Ohio Valley Banc Corp. is a financial holding company, which owns The Ohio Valley Bank Company (the Bank). The Bank is engaged in commercial and retail banking. The Bank is a full-service financial institution offering a blend of commercial and consumer banking services within southeastern Ohio as well as western West Virginia. The banking services offered by the Bank include the acceptance of deposits in checking, savings, time and money market accounts; the making and servicing of personal and commercial loans; and the making of construction and real estate loans. The Bank offers individual retirement accounts, safe deposit boxes, wire transfers and other standard banking products and services. As part of its lending function, the Bank offers credit card services. In addition to originating loans, the Bank invests in United States government and agency obligations, interest-bearing deposits in other financial institutions, and other investments permitted by applicable law.</v>
    <v>256</v>
    <v>Nasdaq Stock Market</v>
    <v>XNAS</v>
    <v>XNAS</v>
    <v>420 3rd Ave, GALLIPOLIS, OH, 45631 US</v>
    <v>47.12</v>
    <v>Banking Services</v>
    <v>Stock</v>
    <v>46129.795084606252</v>
    <v>2063</v>
    <v>46</v>
    <v>220239250</v>
    <v>OHIO VALLEY BANC CORP.</v>
    <v>OHIO VALLEY BANC CORP.</v>
    <v>46.09</v>
    <v>14.117000000000001</v>
    <v>45.51</v>
    <v>46.75</v>
    <v>4711000</v>
    <v>OVBC</v>
    <v>OHIO VALLEY BANC CORP. (XNAS:OVBC)</v>
    <v>8898</v>
    <v>14090</v>
    <v>1992</v>
  </rv>
  <rv s="2">
    <v>2064</v>
  </rv>
  <rv s="0">
    <v>https://www.bing.com/financeapi/forcetrigger?t=a1zef2&amp;q=XNAS%3aOVLY&amp;form=skydnc</v>
    <v>Learn more on Bing</v>
  </rv>
  <rv s="1">
    <v>en-US</v>
    <v>a1zef2</v>
    <v>268435456</v>
    <v>1</v>
    <v>Powered by Refinitiv</v>
    <v>0</v>
    <v>OAK VALLEY BANCORP. (XNAS:OVLY)</v>
    <v>2</v>
    <v>3</v>
    <v>Finance</v>
    <v>4</v>
    <v>35.445</v>
    <v>23.27</v>
    <v>0.2397</v>
    <v>0.84</v>
    <v>2.4447E-2</v>
    <v>USD</v>
    <v>Oak Valley Bancorp. is a bank holding company of Oak Valley Community Bank (the Bank). The Bank offers a range of commercial banking services designed for both individuals and small to medium-sized businesses in the two areas, such as the Central Valley and the Eastern Sierras. The Bank offers a complement of business checking and savings accounts for its business customers. The Bank also offers commercial and real estate loans, as well as lines of credit. It offers other services for both individuals and businesses, including online banking, remote deposit capture, mobile banking, merchant services, night depository, extended hours, wire transfer of funds, note collection, and automated teller machines in a national network. It offers a variety of accounts for depositors, which are designed to attract both short-term and long-term deposits. These accounts include certificates of deposit, regular savings accounts, money market accounts, checking accounts, and savings accounts.</v>
    <v>217</v>
    <v>Nasdaq Stock Market</v>
    <v>XNAS</v>
    <v>XNAS</v>
    <v>125 N 3rd Ave, OAKDALE, CA, 95361 US</v>
    <v>35.445</v>
    <v>Banking Services</v>
    <v>Stock</v>
    <v>46129.790826457815</v>
    <v>2066</v>
    <v>34.909999999999997</v>
    <v>296153792</v>
    <v>OAK VALLEY BANCORP.</v>
    <v>OAK VALLEY BANCORP.</v>
    <v>34.909999999999997</v>
    <v>12.2065</v>
    <v>34.36</v>
    <v>35.200000000000003</v>
    <v>8413460</v>
    <v>OVLY</v>
    <v>OAK VALLEY BANCORP. (XNAS:OVLY)</v>
    <v>41189</v>
    <v>27767</v>
    <v>2008</v>
  </rv>
  <rv s="2">
    <v>2067</v>
  </rv>
  <rv s="0">
    <v>https://www.bing.com/financeapi/forcetrigger?t=a1zhfr&amp;q=XNYS%3aPB&amp;form=skydnc</v>
    <v>Learn more on Bing</v>
  </rv>
  <rv s="1">
    <v>en-US</v>
    <v>a1zhfr</v>
    <v>268435456</v>
    <v>1</v>
    <v>Powered by Refinitiv</v>
    <v>0</v>
    <v>PROSPERITY BANCSHARES, INC. (XNYS:PB)</v>
    <v>2</v>
    <v>3</v>
    <v>Finance</v>
    <v>4</v>
    <v>77.2</v>
    <v>61.064999999999998</v>
    <v>0.68020000000000003</v>
    <v>0.86</v>
    <v>1.2442E-2</v>
    <v>USD</v>
    <v>Prosperity Bancshares, Inc. is a regional financial holding company providing personal banking services and investments to consumers and businesses throughout Texas and Oklahoma. In addition to offering traditional deposit and loan products, the Company offers digital banking solutions, credit and debit cards, mortgage services, retail brokerage services, trust and wealth management, and treasury management. Its digital banking services include consumer online banking and business online banking. Its wealth management services include Prosperity Trust and Prosperity Private Investment. It operates around 301 banking locations in the Houston area, including The Woodlands; South Texas, including Corpus Christi and Victoria; Dallas/Fort Worth; East Texas; Central Texas, including Austin and San Antonio; West Texas, including Lubbock, Midland-Odessa, Abilene, Amarillo, and Wichita Falls; Bryan/College Station; Central Oklahoma, and Tulsa, Oklahoma. It operates two loan production offices.</v>
    <v>3941</v>
    <v>New York Stock Exchange</v>
    <v>XNYS</v>
    <v>XNYS</v>
    <v>4295 San Felipe, HOUSTON, TX, 77027 US</v>
    <v>71</v>
    <v>Banking Services</v>
    <v>Stock</v>
    <v>46129.796467383596</v>
    <v>2069</v>
    <v>69.38</v>
    <v>7102200220</v>
    <v>PROSPERITY BANCSHARES, INC.</v>
    <v>PROSPERITY BANCSHARES, INC.</v>
    <v>69.38</v>
    <v>12.2362</v>
    <v>69.12</v>
    <v>69.98</v>
    <v>101489000</v>
    <v>PB</v>
    <v>PROSPERITY BANCSHARES, INC. (XNYS:PB)</v>
    <v>490959</v>
    <v>1146877</v>
    <v>1983</v>
  </rv>
  <rv s="2">
    <v>2070</v>
  </rv>
  <rv s="0">
    <v>https://www.bing.com/financeapi/forcetrigger?t=bqy1z2&amp;q=XNAS%3aPBFS&amp;form=skydnc</v>
    <v>Learn more on Bing</v>
  </rv>
  <rv s="1">
    <v>en-US</v>
    <v>bqy1z2</v>
    <v>268435456</v>
    <v>1</v>
    <v>Powered by Refinitiv</v>
    <v>0</v>
    <v>PIONEER BANCORP, INC. (XNAS:PBFS)</v>
    <v>2</v>
    <v>3</v>
    <v>Finance</v>
    <v>4</v>
    <v>15.18</v>
    <v>10.86</v>
    <v>0.41899999999999998</v>
    <v>0.04</v>
    <v>2.8370000000000001E-3</v>
    <v>USD</v>
    <v>Pioneer Bancorp, Inc. is a bank holding company whose wholly owned subsidiary is Pioneer Bank, National Association (the Bank). It provides diversified financial services through the Bank and its subsidiaries, with 23 offices in the Capital Region of New York State, and offers a broad array of deposit, lending, and other financial services to individuals, businesses, and municipalities. The Bank is a national bank whose wholly owned subsidiaries are Pioneer Insurance Agency, Inc. and Pioneer Financial Services, Inc. Pioneer Insurance Agency, Inc. sells commercial and consumer insurance products and employee benefit products and services. Pioneer Financial Services, Inc. provides wealth management services. The Company primarily grants loans to customers located in the New York State counties of Albany, Greene, Rensselaer, Schenectady, Saratoga, and Warren. The Bank’s principal lending activity is originating commercial real estate loans, commercial and industrial loans, and others.</v>
    <v>257</v>
    <v>Nasdaq Stock Market</v>
    <v>XNAS</v>
    <v>XNAS</v>
    <v>652 ALBANY-SHAKER ROAD, ALBANY, NY, 12211 US</v>
    <v>14.32</v>
    <v>Banking Services</v>
    <v>Stock</v>
    <v>46129.795728217185</v>
    <v>2072</v>
    <v>14.14</v>
    <v>354585952</v>
    <v>PIONEER BANCORP, INC.</v>
    <v>PIONEER BANCORP, INC.</v>
    <v>14.21</v>
    <v>17.637499999999999</v>
    <v>14.1</v>
    <v>14.14</v>
    <v>25076800</v>
    <v>PBFS</v>
    <v>PIONEER BANCORP, INC. (XNAS:PBFS)</v>
    <v>4558</v>
    <v>16272</v>
    <v>2019</v>
  </rv>
  <rv s="2">
    <v>2073</v>
  </rv>
  <rv s="0">
    <v>https://www.bing.com/financeapi/forcetrigger?t=a1zif2&amp;q=XNAS%3aPBHC&amp;form=skydnc</v>
    <v>Learn more on Bing</v>
  </rv>
  <rv s="1">
    <v>en-US</v>
    <v>a1zif2</v>
    <v>268435456</v>
    <v>1</v>
    <v>Powered by Refinitiv</v>
    <v>0</v>
    <v>PATHFINDER BANCORP, INC. (XNAS:PBHC)</v>
    <v>2</v>
    <v>3</v>
    <v>Finance</v>
    <v>5</v>
    <v>16.5</v>
    <v>12.056699999999999</v>
    <v>0.1431</v>
    <v>-0.13</v>
    <v>-9.4889999999999992E-3</v>
    <v>USD</v>
    <v>Pathfinder Bancorp, Inc. is a bank holding company, which operates through its subsidiary, Pathfinder Bank (the Bank). The Bank is primarily engaged in the business of attracting deposits from the public and investing such deposits in loans secured by commercial and residential real estate, and commercial business and consumer assets other than real estate. The Company also invests in mortgage-backed securities issued or guaranteed by the United States government-sponsored enterprises, collateralized mortgage obligations and similar debt securities issued by both government-sponsored entities and private (non-governmental) issuers, and asset-backed securities that are generally issued by private entities. Its loan portfolio includes municipal loans, home equity loans and lines and consumer loans. The Company operates over 12 full-service offices located in its market areas consisting of Oswego and Onondaga County and one limited purpose office in Oneida County.</v>
    <v>179</v>
    <v>Nasdaq Stock Market</v>
    <v>XNAS</v>
    <v>XNAS</v>
    <v>214 W 1st St, OSWEGO, NY, 13126 US</v>
    <v>13.57</v>
    <v>Banking Services</v>
    <v>Stock</v>
    <v>46128.840329872655</v>
    <v>2075</v>
    <v>13.57</v>
    <v>66170169</v>
    <v>PATHFINDER BANCORP, INC.</v>
    <v>PATHFINDER BANCORP, INC.</v>
    <v>13.57</v>
    <v>0</v>
    <v>13.7</v>
    <v>13.57</v>
    <v>4876210</v>
    <v>PBHC</v>
    <v>PATHFINDER BANCORP, INC. (XNAS:PBHC)</v>
    <v>83</v>
    <v>3041</v>
    <v>2014</v>
  </rv>
  <rv s="2">
    <v>2076</v>
  </rv>
  <rv s="0">
    <v>https://www.bing.com/financeapi/forcetrigger?t=a2rvdm&amp;q=XNAS%3aPCB&amp;form=skydnc</v>
    <v>Learn more on Bing</v>
  </rv>
  <rv s="1">
    <v>en-US</v>
    <v>a2rvdm</v>
    <v>268435456</v>
    <v>1</v>
    <v>Powered by Refinitiv</v>
    <v>0</v>
    <v>PCB BANCORP (XNAS:PCB)</v>
    <v>2</v>
    <v>3</v>
    <v>Finance</v>
    <v>4</v>
    <v>24.99</v>
    <v>18.21</v>
    <v>0.52100000000000002</v>
    <v>0.22</v>
    <v>9.1739999999999999E-3</v>
    <v>USD</v>
    <v>PCB Bancorp is a bank holding company for PCB Bank (the Bank). The Bank offers a suite of commercial banking services to small to medium-sized businesses, individuals and professionals, primarily in Southern California, and predominantly in Korean-American and other minority communities. It offers a range of online banking solutions that include access to account balances, online transfers, online bill payment and electronic delivery of customer statements, mobile banking solutions, including remote check deposit and mobile bill pay. The Bank offers automated teller machines and banking by telephone, mail, personal appointment, debit cards, as well as treasury management, wire transfer, and automated clearing house services. The Banks lending activities portfolio consists of commercial real estate loans, commercial and industrial loans, and consumer loans. Its investment securities portfolio includes mortgage-backed securities and collateralized mortgage obligations, among others.</v>
    <v>262</v>
    <v>Nasdaq Stock Market</v>
    <v>XNAS</v>
    <v>XNAS</v>
    <v>3701 Wilshire Blvd Ste 900, LOS ANGELES, CA, 90010-2871 US</v>
    <v>24.99</v>
    <v>Banking Services</v>
    <v>Stock</v>
    <v>46129.795302476559</v>
    <v>2078</v>
    <v>24</v>
    <v>344400364</v>
    <v>PCB BANCORP</v>
    <v>PCB BANCORP</v>
    <v>24</v>
    <v>9.3933</v>
    <v>23.98</v>
    <v>24.2</v>
    <v>14231420</v>
    <v>PCB</v>
    <v>PCB BANCORP (XNAS:PCB)</v>
    <v>63367</v>
    <v>24836</v>
    <v>2007</v>
  </rv>
  <rv s="2">
    <v>2079</v>
  </rv>
  <rv s="0">
    <v>https://www.bing.com/financeapi/forcetrigger?t=a1zmw7&amp;q=XNAS%3aPDLB&amp;form=skydnc</v>
    <v>Learn more on Bing</v>
  </rv>
  <rv s="1">
    <v>en-US</v>
    <v>a1zmw7</v>
    <v>268435456</v>
    <v>1</v>
    <v>Powered by Refinitiv</v>
    <v>0</v>
    <v>PONCE FINANCIAL GROUP, INC. (XNAS:PDLB)</v>
    <v>2</v>
    <v>3</v>
    <v>Finance</v>
    <v>4</v>
    <v>18.05</v>
    <v>10.875</v>
    <v>0.52669999999999995</v>
    <v>0.41</v>
    <v>2.3414999999999998E-2</v>
    <v>USD</v>
    <v>Ponce Financial Group, Inc. is the holding company of Ponce Bank (the Bank), a federally chartered stock savings association. It operates through an administrative office and approximately 13 full-service banking offices and five mortgage loan offices. The Bank's business primarily consists of taking deposits from the general public and investing those deposits, together with funds generated from operations and borrowings, in mortgage loans, consisting of one-to-four family residential (both investor-owned and owner-occupied), multifamily residential, nonresidential properties and construction and land, and, to a lesser extent, in business and consumer loans. It also invests in securities, corporate securities, mortgage-backed securities, and Federal Home Loan Bank of New York stock. The Bank offers a variety of deposit accounts, including demand, savings, money markets and certificates of deposit accounts. Its primary market area consists of the New York City metropolitan area.</v>
    <v>216</v>
    <v>Nasdaq Stock Market</v>
    <v>XNAS</v>
    <v>XNAS</v>
    <v>2244 Westchester Ave, BRONX, NY, 10462-5010 US</v>
    <v>18.05</v>
    <v>Banking Services</v>
    <v>Stock</v>
    <v>46129.796179953126</v>
    <v>2081</v>
    <v>17.75</v>
    <v>432890393</v>
    <v>PONCE FINANCIAL GROUP, INC.</v>
    <v>PONCE FINANCIAL GROUP, INC.</v>
    <v>17.78</v>
    <v>14.9795</v>
    <v>17.510000000000002</v>
    <v>17.920000000000002</v>
    <v>24156830</v>
    <v>PDLB</v>
    <v>PONCE FINANCIAL GROUP, INC. (XNAS:PDLB)</v>
    <v>57910</v>
    <v>60738</v>
    <v>2021</v>
  </rv>
  <rv s="2">
    <v>2082</v>
  </rv>
  <rv s="0">
    <v>https://www.bing.com/financeapi/forcetrigger?t=a1znpr&amp;q=XNAS%3aPEBK&amp;form=skydnc</v>
    <v>Learn more on Bing</v>
  </rv>
  <rv s="1">
    <v>en-US</v>
    <v>a1znpr</v>
    <v>268435456</v>
    <v>1</v>
    <v>Powered by Refinitiv</v>
    <v>0</v>
    <v>PEOPLES BANCORP OF NORTH CAROLINA, INC. (XNAS:PEBK)</v>
    <v>2</v>
    <v>3</v>
    <v>Finance</v>
    <v>4</v>
    <v>42.625</v>
    <v>25.243400000000001</v>
    <v>0.33129999999999998</v>
    <v>1.1100000000000001</v>
    <v>2.7014E-2</v>
    <v>USD</v>
    <v>Peoples Bancorp of North Carolina, Inc. serves as the holding company for Peoples Bank (the Bank). The Bank is a state-chartered commercial bank. The Bank has a diversified loan portfolio, with no foreign loans and few agricultural loans. It originates commercial real estate loans, commercial loans, construction and land development loans, and residential mortgage loans. The Bank has four subsidiaries: Peoples Investment Services, Inc., Real Estate Advisory Services, Inc., Community Bank Real Estate Solutions, LLC and PB Real Estate Holdings, LLC. Peoples Investment Services, Inc. provides the Bank’s customers with access to investment counseling and non-deposit investment products. Real Estate Advisory Services, Inc. provides real estate appraisal and real estate brokerage services. CBRES serves as a clearinghouse for appraisal services for community banks. PB Real Estate Holdings, LLC acquires, manages, and disposes of real property, other collateral, and assets.</v>
    <v>268</v>
    <v>Nasdaq Stock Market</v>
    <v>XNAS</v>
    <v>XNAS</v>
    <v>518 W C St, 518 WEST C STREET, NEWTON, NC, 28658-4007 US</v>
    <v>42.625</v>
    <v>Banking Services</v>
    <v>Stock</v>
    <v>46129.796082198438</v>
    <v>2084</v>
    <v>41.25</v>
    <v>230474878</v>
    <v>PEOPLES BANCORP OF NORTH CAROLINA, INC.</v>
    <v>PEOPLES BANCORP OF NORTH CAROLINA, INC.</v>
    <v>41.45</v>
    <v>13.783200000000001</v>
    <v>41.09</v>
    <v>42.2</v>
    <v>5461490</v>
    <v>PEBK</v>
    <v>PEOPLES BANCORP OF NORTH CAROLINA, INC. (XNAS:PEBK)</v>
    <v>36433</v>
    <v>33717</v>
    <v>1999</v>
  </rv>
  <rv s="2">
    <v>2085</v>
  </rv>
  <rv s="0">
    <v>https://www.bing.com/financeapi/forcetrigger?t=a1znsm&amp;q=XNAS%3aPEBO&amp;form=skydnc</v>
    <v>Learn more on Bing</v>
  </rv>
  <rv s="1">
    <v>en-US</v>
    <v>a1znsm</v>
    <v>268435456</v>
    <v>1</v>
    <v>Powered by Refinitiv</v>
    <v>0</v>
    <v>PEOPLES BANCORP INC. (XNAS:PEBO)</v>
    <v>2</v>
    <v>3</v>
    <v>Finance</v>
    <v>4</v>
    <v>35.104999999999997</v>
    <v>26.61</v>
    <v>0.61739999999999995</v>
    <v>0.83</v>
    <v>2.4658000000000003E-2</v>
    <v>USD</v>
    <v>Peoples Bancorp Inc. is a financial holding company. The Company provides a complete line of commercial and consumer banking, trust and investment, insurance, premium financing solutions, equipment leases and equipment financing agreements through its financial subsidiaries: Peoples Bank, Peoples Insurance and Vantage. These products and services include various demand deposit accounts, savings accounts, money market accounts, certificates of deposit and governmental deposits; home equity lines of credit, insurance premium financing; commercial equipment leasing; technology equipment leasing, and debit and automated teller machine (ATM) cards. Its financial products and services are offered through its financial service offices, ATMs, and interactive teller machines in Ohio, Kentucky, West Virginia, Virginia, Washington, D.C. and Maryland, as well as through online resources that are Web-based and mobile-based.</v>
    <v>1454</v>
    <v>Nasdaq Stock Market</v>
    <v>XNAS</v>
    <v>XNAS</v>
    <v>138 Putnam Street, P O Box 738, MARIETTA, OH, 45750-0738 US</v>
    <v>35.104999999999997</v>
    <v>Banking Services</v>
    <v>Stock</v>
    <v>46129.796248078128</v>
    <v>2087</v>
    <v>33.979999999999997</v>
    <v>1238787332</v>
    <v>PEOPLES BANCORP INC.</v>
    <v>PEOPLES BANCORP INC.</v>
    <v>33.979999999999997</v>
    <v>11.5266</v>
    <v>33.659999999999997</v>
    <v>34.49</v>
    <v>35917290</v>
    <v>PEBO</v>
    <v>PEOPLES BANCORP INC. (XNAS:PEBO)</v>
    <v>195598</v>
    <v>287202</v>
    <v>1992</v>
  </rv>
  <rv s="2">
    <v>2088</v>
  </rv>
  <rv s="0">
    <v>https://www.bing.com/financeapi/forcetrigger?t=a1zrh7&amp;q=XNAS%3aPFIS&amp;form=skydnc</v>
    <v>Learn more on Bing</v>
  </rv>
  <rv s="1">
    <v>en-US</v>
    <v>a1zrh7</v>
    <v>268435456</v>
    <v>1</v>
    <v>Powered by Refinitiv</v>
    <v>0</v>
    <v>PEOPLES FINANCIAL SERVICES CORP. (XNAS:PFIS)</v>
    <v>2</v>
    <v>3</v>
    <v>Finance</v>
    <v>4</v>
    <v>59.424999999999997</v>
    <v>40.888300000000001</v>
    <v>0.76819999999999999</v>
    <v>2.3450000000000002</v>
    <v>4.1336000000000005E-2</v>
    <v>USD</v>
    <v>Peoples Financial Services Corp. is the bank holding company of Peoples Security Bank and Trust Company (the Bank). The Bank is an independent community bank serving its retail and commercial customers through 39 full-service community banking offices located within Allegheny, Bucks, Lackawanna, Lebanon, Lehigh, Luzerne, Monroe, Montgomery, Northampton, Susquehanna, Wayne and Wyoming Counties in Pennsylvania, Middlesex County in New Jersey and Broome County in New York. It offers a range of financial products and services to individuals, businesses, not-for-profit organizations and government entities. Its primary lending products are real estate, commercial and consumer loans. It also offers automated teller machine access, debit and credit cards, online banking, active investment accounts, trust department services and other various lending, depository and related financial services. Its primary deposit products are savings and demand deposit accounts and certificates of deposit.</v>
    <v>547</v>
    <v>Nasdaq Stock Market</v>
    <v>XNAS</v>
    <v>XNAS</v>
    <v>30 E D Preate Drive, MOOSIC, PA, 18507 US</v>
    <v>59.424999999999997</v>
    <v>Banking Services</v>
    <v>Stock</v>
    <v>46129.7959328125</v>
    <v>2090</v>
    <v>57.3</v>
    <v>591086136</v>
    <v>PEOPLES FINANCIAL SERVICES CORP.</v>
    <v>PEOPLES FINANCIAL SERVICES CORP.</v>
    <v>57.37</v>
    <v>10.054600000000001</v>
    <v>56.73</v>
    <v>59.075000000000003</v>
    <v>10005690</v>
    <v>PFIS</v>
    <v>PEOPLES FINANCIAL SERVICES CORP. (XNAS:PFIS)</v>
    <v>66793</v>
    <v>43617</v>
    <v>1986</v>
  </rv>
  <rv s="2">
    <v>2091</v>
  </rv>
  <rv s="0">
    <v>https://www.bing.com/financeapi/forcetrigger?t=a1zs7w&amp;q=XNYS%3aPFS&amp;form=skydnc</v>
    <v>Learn more on Bing</v>
  </rv>
  <rv s="1">
    <v>en-US</v>
    <v>a1zs7w</v>
    <v>268435456</v>
    <v>1</v>
    <v>Powered by Refinitiv</v>
    <v>0</v>
    <v>PROVIDENT FINANCIAL SERVICES, INC. (XNYS:PFS)</v>
    <v>2</v>
    <v>3</v>
    <v>Finance</v>
    <v>4</v>
    <v>23.978899999999999</v>
    <v>15.12</v>
    <v>0.79590000000000005</v>
    <v>0.54500000000000004</v>
    <v>2.4504999999999999E-2</v>
    <v>USD</v>
    <v>Provident Financial Services, Inc. is the holding company for Provident Bank (the Bank). The Bank is a New Jersey-chartered capital stock savings bank operating full-service branch offices throughout New Jersey, Bucks, Lehigh and Northampton counties in Pennsylvania, as well as Orange, Queens and Nassau Counties in New York. The Bank attracts deposits from the general public and businesses primarily in the areas surrounding its banking offices and uses those funds, together with funds generated from operations and borrowings, to originate commercial real estate loans, commercial business loans, residential mortgage loans, and consumer loans. The Bank invests in mortgage-backed securities and other permissible investments. The Bank also provides fiduciary and wealth management services through its wholly owned subsidiary, Beacon Trust Company, and insurance services through its wholly owned subsidiary, Provident Protection Plus, Inc. The Bank has approximately 140 branches.</v>
    <v>1817</v>
    <v>New York Stock Exchange</v>
    <v>XNYS</v>
    <v>XNYS</v>
    <v>239 Washington Street, JERSEY CITY, NJ, 07302 US</v>
    <v>23.05</v>
    <v>Banking Services</v>
    <v>Stock</v>
    <v>46129.795972800785</v>
    <v>2093</v>
    <v>22.44</v>
    <v>2969197654</v>
    <v>PROVIDENT FINANCIAL SERVICES, INC.</v>
    <v>PROVIDENT FINANCIAL SERVICES, INC.</v>
    <v>22.56</v>
    <v>10.2134</v>
    <v>22.24</v>
    <v>22.785</v>
    <v>130313700</v>
    <v>PFS</v>
    <v>PROVIDENT FINANCIAL SERVICES, INC. (XNYS:PFS)</v>
    <v>448162</v>
    <v>966600</v>
    <v>2002</v>
  </rv>
  <rv s="2">
    <v>2094</v>
  </rv>
  <rv s="0">
    <v>https://www.bing.com/financeapi/forcetrigger?t=a1zsp2&amp;q=XNAS%3aPGC&amp;form=skydnc</v>
    <v>Learn more on Bing</v>
  </rv>
  <rv s="1">
    <v>en-US</v>
    <v>a1zsp2</v>
    <v>268435456</v>
    <v>1</v>
    <v>Powered by Refinitiv</v>
    <v>0</v>
    <v>PEAPACK-GLADSTONE FINANCIAL CORPORATION (XNAS:PGC)</v>
    <v>2</v>
    <v>3</v>
    <v>Finance</v>
    <v>4</v>
    <v>40.405000000000001</v>
    <v>24.414999999999999</v>
    <v>0.65349999999999997</v>
    <v>1.1299999999999999</v>
    <v>2.9366E-2</v>
    <v>USD</v>
    <v>Peapack-Gladstone Financial Corporation is a bank holding company. The Company’s principal subsidiary is Peapack Private Bank &amp; Trust (the Bank), which is a state-chartered commercial bank. Its segments include the Banking and Wealth Management Division. The Banking segment includes commercial (includes corporate and industrial (C&amp;I) and equipment financing), commercial real estate, multifamily, residential and consumer lending activities; treasury management services; C&amp;I advisory services; escrow management; deposit generation; operation of ATMs; telephone and Internet banking services; merchant credit card services, and customer support sales. Its Wealth Management Division includes investment management services for individuals and institutions; personal trust services, including services as executor, trustee, administrator, custodian, and other financial planning and advisory services. It also includes the activity of the Delaware subsidiary, PGB Trust and Investments of Delaware.</v>
    <v>682</v>
    <v>Nasdaq Stock Market</v>
    <v>XNAS</v>
    <v>XNAS</v>
    <v>500 Hills Dr, BEDMINSTER, NJ, 07921-1538 US</v>
    <v>40.405000000000001</v>
    <v>Banking Services</v>
    <v>Stock</v>
    <v>46129.7964698375</v>
    <v>2096</v>
    <v>38.700000000000003</v>
    <v>701399224</v>
    <v>PEAPACK-GLADSTONE FINANCIAL CORPORATION</v>
    <v>PEAPACK-GLADSTONE FINANCIAL CORPORATION</v>
    <v>39.130000000000003</v>
    <v>20.5212</v>
    <v>38.479999999999997</v>
    <v>39.61</v>
    <v>17707630</v>
    <v>PGC</v>
    <v>PEAPACK-GLADSTONE FINANCIAL CORPORATION (XNAS:PGC)</v>
    <v>84251</v>
    <v>121892</v>
    <v>1997</v>
  </rv>
  <rv s="2">
    <v>2097</v>
  </rv>
  <rv s="0">
    <v>https://www.bing.com/financeapi/forcetrigger?t=a1zx1h&amp;q=XNAS%3aPKBK&amp;form=skydnc</v>
    <v>Learn more on Bing</v>
  </rv>
  <rv s="1">
    <v>en-US</v>
    <v>a1zx1h</v>
    <v>268435456</v>
    <v>1</v>
    <v>Powered by Refinitiv</v>
    <v>0</v>
    <v>PARKE BANCORP, INC. (XNAS:PKBK)</v>
    <v>2</v>
    <v>3</v>
    <v>Finance</v>
    <v>4</v>
    <v>31.364999999999998</v>
    <v>17.16</v>
    <v>0.48020000000000002</v>
    <v>1.1499999999999999</v>
    <v>3.9209000000000001E-2</v>
    <v>USD</v>
    <v>Parke Bancorp, Inc. is a bank holding company. Its business and operations consist of its ownership of Parke Bank (the Bank). The Bank is a full-service commercial bank which provides personal and business financial services to individuals and small to mid-sized businesses. It offers a range of loan products, deposit services, and other financial products through its retail branches and other channels to its customers. Its core lending businesses are commercial real estate lending, residential real estate lending, and construction lending. It provides a variety of commercial and industrial loans and consumer loan products to its customers. It funds its lending business with deposits generated through retail deposits and commercial relationships. Its deposit products include checking, savings, money market deposit, time deposits, and other traditional deposit services. It also offers contemporary products and services, such as debit cards, Internet banking and online bill payment.</v>
    <v>103</v>
    <v>Nasdaq Stock Market</v>
    <v>XNAS</v>
    <v>XNAS</v>
    <v>601 Delsea Dr, P.O. Box 40, SEWELL, NJ, 08080-9325 US</v>
    <v>31.364999999999998</v>
    <v>Banking Services</v>
    <v>Stock</v>
    <v>46129.796090185155</v>
    <v>2099</v>
    <v>29.95</v>
    <v>357559356</v>
    <v>PARKE BANCORP, INC.</v>
    <v>PARKE BANCORP, INC.</v>
    <v>29.95</v>
    <v>9.6508000000000003</v>
    <v>29.33</v>
    <v>30.48</v>
    <v>11730950</v>
    <v>PKBK</v>
    <v>PARKE BANCORP, INC. (XNAS:PKBK)</v>
    <v>136210</v>
    <v>99443</v>
    <v>2005</v>
  </rv>
  <rv s="2">
    <v>2100</v>
  </rv>
  <rv s="0">
    <v>https://www.bing.com/financeapi/forcetrigger?t=a1zxww&amp;q=XNAS%3aPLBC&amp;form=skydnc</v>
    <v>Learn more on Bing</v>
  </rv>
  <rv s="1">
    <v>en-US</v>
    <v>a1zxww</v>
    <v>268435456</v>
    <v>1</v>
    <v>Powered by Refinitiv</v>
    <v>0</v>
    <v>PLUMAS BANCORP (XNAS:PLBC)</v>
    <v>2</v>
    <v>3</v>
    <v>Finance</v>
    <v>4</v>
    <v>54.58</v>
    <v>39.700000000000003</v>
    <v>0.63229999999999997</v>
    <v>0.58499999999999996</v>
    <v>1.1313E-2</v>
    <v>USD</v>
    <v>Plumas Bancorp is a bank holding company. The Company's principal subsidiary is Plumas Bank (the Bank), which is a full-service community bank. The Bank operates approximately 19 branches: seventeen located in the California counties of Butte, Lassen, Modoc, Nevada, Placer, Plumas, Shasta, Sutter, and Tehama and two branches located in Nevada in the counties of Carson City and Washoe. The Bank also operates two loan production offices located in Auburn, California and Klamath Falls, Oregon. The Bank offers a range of financial and investment services to consumers and businesses. The Bank’s products and services include business and personal. The Bank’s business products and services include business online banking, business accounts and small business loans. The Bank’s personal products and services include personal online banking services, personal mobile banking, personal checking accounts, personal savings accounts, tax advantage accounts, and personal loans.</v>
    <v>246</v>
    <v>Nasdaq Stock Market</v>
    <v>XNAS</v>
    <v>XNAS</v>
    <v>5525 Kietzke Lane, Ste. 100, RENO, NV, 89511 US</v>
    <v>53.52</v>
    <v>Banking Services</v>
    <v>Stock</v>
    <v>46129.796675740625</v>
    <v>2102</v>
    <v>52.295000000000002</v>
    <v>364757625</v>
    <v>PLUMAS BANCORP</v>
    <v>PLUMAS BANCORP</v>
    <v>52.55</v>
    <v>11.519500000000001</v>
    <v>51.71</v>
    <v>52.295000000000002</v>
    <v>6975000</v>
    <v>PLBC</v>
    <v>PLUMAS BANCORP (XNAS:PLBC)</v>
    <v>42009</v>
    <v>60212</v>
    <v>2002</v>
  </rv>
  <rv s="2">
    <v>2103</v>
  </rv>
  <rv s="0">
    <v>https://www.bing.com/financeapi/forcetrigger?t=a212im&amp;q=XNAS%3aPNFP&amp;form=skydnc</v>
    <v>Learn more on Bing</v>
  </rv>
  <rv s="1">
    <v>en-US</v>
    <v>a212im</v>
    <v>268435456</v>
    <v>1</v>
    <v>Powered by Refinitiv</v>
    <v>0</v>
    <v>PINNACLE FINANCIAL PARTNERS, INC. (XNYS:PNFP)</v>
    <v>2</v>
    <v>3</v>
    <v>Finance</v>
    <v>4</v>
    <v>120.455</v>
    <v>81.08</v>
    <v>1.0249999999999999</v>
    <v>3.51</v>
    <v>3.7684999999999996E-2</v>
    <v>USD</v>
    <v>Pinnacle Financial Partners, Inc. is a bank holding company. It provides a full range of banking, investment, trust, mortgage and insurance products and services for commercial and consumer clients who want a comprehensive relationship with their financial institution. The Bank operates offices in Tennessee, Georgia, Florida, North Carolina, South Carolina, Alabama, Kentucky, Virginia and Maryland. It provides a full range of banking services, including investment, mortgage, insurance, and comprehensive wealth management services, in several primarily urban markets and their surrounding communities. Its products and services include lending services, deposit services, investment, trust and insurance services, M&amp;A advisory and securities offering services, and other banking services. It offers a full range of lending products, including commercial, real estate and consumer loans to individuals, businesses and professional entities.</v>
    <v>3709</v>
    <v>New York Stock Exchange</v>
    <v>XNYS</v>
    <v>XNYS</v>
    <v>3400 Overton Park Dr. Se, ATLANTA, GA, 30339 US</v>
    <v>97.95</v>
    <v>Banking Services</v>
    <v>Stock</v>
    <v>46129.795824953122</v>
    <v>2105</v>
    <v>94.725899999999996</v>
    <v>14602751850</v>
    <v>PINNACLE FINANCIAL PARTNERS, INC.</v>
    <v>PINNACLE FINANCIAL PARTNERS, INC.</v>
    <v>94.9</v>
    <v>11.986700000000001</v>
    <v>93.14</v>
    <v>96.65</v>
    <v>151089000</v>
    <v>PNFP</v>
    <v>PINNACLE FINANCIAL PARTNERS, INC. (XNYS:PNFP)</v>
    <v>768982</v>
    <v>1449637</v>
    <v>2025</v>
  </rv>
  <rv s="2">
    <v>2106</v>
  </rv>
  <rv s="0">
    <v>https://www.bing.com/financeapi/forcetrigger?t=a216zr&amp;q=XNYS%3aPRK&amp;form=skydnc</v>
    <v>Learn more on Bing</v>
  </rv>
  <rv s="1">
    <v>en-US</v>
    <v>a216zr</v>
    <v>268435456</v>
    <v>1</v>
    <v>Powered by Refinitiv</v>
    <v>0</v>
    <v>PARK NATIONAL CORPORATION (XNYS:PRK)</v>
    <v>2</v>
    <v>3</v>
    <v>Finance</v>
    <v>4</v>
    <v>178.5</v>
    <v>138.9684</v>
    <v>0.7127</v>
    <v>4.57</v>
    <v>2.6808000000000002E-2</v>
    <v>USD</v>
    <v>Park National Corporation is a financial holding company. The Company's banking operations are conducted through its subsidiary, Park National Bank, a national banking association. Park National Bank engages in commercial banking, consumer banking, and wealth management, including trust and investment services. Geographically, Park National Bank is focused on small and medium population areas in Ohio, North Carolina, South Carolina, and the metropolitan areas of Columbus, Cincinnati, Charlotte, and Louisville. Park National Bank delivers financial products and services through its financial service offices and a network of automated teller machines, as well as telephone and Internet-based banking by computer or mobile device, including with ParkDirect, a Park National Bank-tailored mobile banking application for Park customers. Its other subsidiaries include Scope Leasing, Inc., SE Property Holdings, LLC, and Guardian Finance Service Company, among others.</v>
    <v>1694</v>
    <v>New York Stock Exchange</v>
    <v>XNYS</v>
    <v>XNYS</v>
    <v>50 North Third Street, P.O. Box 3500, NEWARK, OH, 43058-3500 US</v>
    <v>176.77</v>
    <v>Banking Services</v>
    <v>Stock</v>
    <v>46129.795503125002</v>
    <v>2108</v>
    <v>172.14500000000001</v>
    <v>3162340905</v>
    <v>PARK NATIONAL CORPORATION</v>
    <v>PARK NATIONAL CORPORATION</v>
    <v>173.18</v>
    <v>15.749499999999999</v>
    <v>170.47</v>
    <v>175.04</v>
    <v>18066390</v>
    <v>PRK</v>
    <v>PARK NATIONAL CORPORATION (XNYS:PRK)</v>
    <v>55183</v>
    <v>109415</v>
    <v>1992</v>
  </rv>
  <rv s="2">
    <v>2109</v>
  </rv>
  <rv s="0">
    <v>https://www.bing.com/financeapi/forcetrigger?t=a217nm&amp;q=XNAS%3aPROV&amp;form=skydnc</v>
    <v>Learn more on Bing</v>
  </rv>
  <rv s="1">
    <v>en-US</v>
    <v>a217nm</v>
    <v>268435456</v>
    <v>1</v>
    <v>Powered by Refinitiv</v>
    <v>0</v>
    <v>PROVIDENT FINANCIAL HOLDINGS, INC. (XNAS:PROV)</v>
    <v>2</v>
    <v>3</v>
    <v>Finance</v>
    <v>4</v>
    <v>17.344999999999999</v>
    <v>14.02</v>
    <v>0.32800000000000001</v>
    <v>0.08</v>
    <v>4.6589999999999999E-3</v>
    <v>USD</v>
    <v>Provident Financial Holdings, Inc. is a holding company of Provident Savings Bank, F.S.B. (the Bank). The Bank is a federally chartered stock savings bank. The Bank is a financial services company committed to serving consumers and small to mid-sized businesses in the Inland Empire region of Southern California. The Bank conducts its business operations as Provident Bank, and through its subsidiary, Provident Financial Corp. The business activities of the Bank include community banking, investment services and trustee services for real estate transactions. The Bank’s community banking operations include accepting deposits from customers within the communities surrounding its full-service offices and investing those funds in the origination of single-family, multi-family and commercial real estate loans and, to a lesser extent, construction, commercial business, consumer and other mortgage loans to be held for investment. It operates 12 full-service banking offices in Riverside County.</v>
    <v>163</v>
    <v>Nasdaq Stock Market</v>
    <v>XNAS</v>
    <v>XNAS</v>
    <v>3756 Central Ave, RIVERSIDE, CA, 92506 US</v>
    <v>17.344999999999999</v>
    <v>Banking Services</v>
    <v>Stock</v>
    <v>46129.796878321096</v>
    <v>2111</v>
    <v>17.239999999999998</v>
    <v>109969095</v>
    <v>PROVIDENT FINANCIAL HOLDINGS, INC.</v>
    <v>PROVIDENT FINANCIAL HOLDINGS, INC.</v>
    <v>17.29</v>
    <v>17.357600000000001</v>
    <v>17.170000000000002</v>
    <v>17.25</v>
    <v>6375020</v>
    <v>PROV</v>
    <v>PROVIDENT FINANCIAL HOLDINGS, INC. (XNAS:PROV)</v>
    <v>5682</v>
    <v>10777</v>
    <v>1996</v>
  </rv>
  <rv s="2">
    <v>2112</v>
  </rv>
  <rv s="0">
    <v>https://www.bing.com/financeapi/forcetrigger?t=a21k8m&amp;q=XNAS%3aQCRH&amp;form=skydnc</v>
    <v>Learn more on Bing</v>
  </rv>
  <rv s="1">
    <v>en-US</v>
    <v>a21k8m</v>
    <v>268435456</v>
    <v>1</v>
    <v>Powered by Refinitiv</v>
    <v>0</v>
    <v>QCR HOLDINGS, INC. (XNAS:QCRH)</v>
    <v>2</v>
    <v>3</v>
    <v>Finance</v>
    <v>4</v>
    <v>96</v>
    <v>63.67</v>
    <v>0.79090000000000005</v>
    <v>2.145</v>
    <v>2.3677999999999998E-2</v>
    <v>USD</v>
    <v>QCR Holdings, Inc. is a multi-bank holding company. The Company serves the Quad Cities, Cedar Rapids, Cedar Valley, Des Moines/Ankeny, and Springfield communities through its subsidiary banks. It provides full-service commercial and consumer banking and trust and asset management services through Quad City Bank &amp; Trust, Cedar Rapids Bank &amp; Trust, Community State Bank and Guaranty Bank. Additionally, it serves the Waterloo/Cedar Falls, Iowa community through Community Bank &amp; Trust, a division of Cedar Rapids Bank &amp; Trust Company. Its business consists of attracting deposits and investing those deposits in loans/leases and securities. It is also engaged in direct financing lease contracts and equipment financing agreements through m2, a subsidiary of QCBT based in Waukesha, Wisconsin. It also engages in wealth management services. It provides a range of commercial and retail lending/leasing and investment services to corporations, partnerships, individuals, and government agencies.</v>
    <v>967</v>
    <v>Nasdaq Stock Market</v>
    <v>XNAS</v>
    <v>XNAS</v>
    <v>3551 7th St, MOLINE, IL, 61265 US</v>
    <v>94.09</v>
    <v>Banking Services</v>
    <v>Stock</v>
    <v>46129.79667019609</v>
    <v>2114</v>
    <v>91.665000000000006</v>
    <v>1552689925</v>
    <v>QCR HOLDINGS, INC.</v>
    <v>QCR HOLDINGS, INC.</v>
    <v>91.75</v>
    <v>12.3812</v>
    <v>90.59</v>
    <v>92.734999999999999</v>
    <v>16743300</v>
    <v>QCRH</v>
    <v>QCR HOLDINGS, INC. (XNAS:QCRH)</v>
    <v>75412</v>
    <v>115386</v>
    <v>1993</v>
  </rv>
  <rv s="2">
    <v>2115</v>
  </rv>
  <rv s="0">
    <v>https://www.bing.com/financeapi/forcetrigger?t=a21qr7&amp;q=XNAS%3aRBB&amp;form=skydnc</v>
    <v>Learn more on Bing</v>
  </rv>
  <rv s="1">
    <v>en-US</v>
    <v>a21qr7</v>
    <v>268435456</v>
    <v>1</v>
    <v>Powered by Refinitiv</v>
    <v>0</v>
    <v>RBB BANCORP (XNAS:RBB)</v>
    <v>2</v>
    <v>3</v>
    <v>Finance</v>
    <v>4</v>
    <v>23.135000000000002</v>
    <v>14.4001</v>
    <v>1.0217000000000001</v>
    <v>0.55000000000000004</v>
    <v>2.4674999999999999E-2</v>
    <v>USD</v>
    <v>RBB Bancorp is a bank holding company. The Company's principal business is to serve as the holding company for its wholly owned banking subsidiaries, Royal Business Bank (the Bank) and RBB Asset Management Company (RAM). The Bank provides business-banking and consumer products and services to Asian-centric communities through full-service branches located in Los Angeles County, Orange County and Ventura County in California, Las Vegas (Nevada), the New York City metropolitan areas, Chicago (Illinois), Edison (New Jersey) and Honolulu (Hawaii). The products and services include commercial and investor real estate loans, business loans and lines of credit, Small Business Administration (SBA) 7A and 504 loans, mortgage loans, trade finance and a full range of depository accounts, including specialized services such as remote deposit, e-banking, mobile banking, and treasury management services. It operates banking offices in Arcadia, Cerritos, Diamond Bar, Irvine, and others.</v>
    <v>369</v>
    <v>Nasdaq Stock Market</v>
    <v>XNAS</v>
    <v>XNAS</v>
    <v>1055 Wilshire Boulevard, Suite 1200, LOS ANGELES, CA, 90017 US</v>
    <v>23.135000000000002</v>
    <v>Banking Services</v>
    <v>Stock</v>
    <v>46129.796475207811</v>
    <v>2117</v>
    <v>22.56</v>
    <v>389973814</v>
    <v>RBB BANCORP</v>
    <v>RBB BANCORP</v>
    <v>22.66</v>
    <v>12.457000000000001</v>
    <v>22.29</v>
    <v>22.84</v>
    <v>17074160</v>
    <v>RBB</v>
    <v>RBB BANCORP (XNAS:RBB)</v>
    <v>43912</v>
    <v>61428</v>
    <v>2010</v>
  </rv>
  <rv s="2">
    <v>2118</v>
  </rv>
  <rv s="0">
    <v>https://www.bing.com/financeapi/forcetrigger?t=a21qww&amp;q=XNAS%3aRBCAA&amp;form=skydnc</v>
    <v>Learn more on Bing</v>
  </rv>
  <rv s="1">
    <v>en-US</v>
    <v>a21qww</v>
    <v>268435456</v>
    <v>1</v>
    <v>Powered by Refinitiv</v>
    <v>0</v>
    <v>REPUBLIC BANCORP, INC. (XNAS:RBCAA)</v>
    <v>2</v>
    <v>3</v>
    <v>Finance</v>
    <v>4</v>
    <v>78.25</v>
    <v>62.375</v>
    <v>0.56669999999999998</v>
    <v>2.39</v>
    <v>3.2703999999999997E-2</v>
    <v>USD</v>
    <v>Republic Bancorp, Inc. is the parent company of Republic Bank &amp; Trust Company (the Bank). The Bank provides both traditional and non-traditional banking products. Its segments include Traditional Banking, Warehouse Lending, Tax Refund Solutions (TRS), Republic Payment Solutions (RPS), and Republic Credit Solutions (RCS). Its Traditional Banking products and services are offered through the Company's traditional RB&amp;T brand. The Warehouse segment provides short-term, revolving credit facilities to mortgage bankers across the United States through mortgage warehouse lines of credit. These credit facilities are primarily secured by single-family, first-lien residential real estate loans. Through the TRS segment, the Bank facilitates the receipt and payment of federal and state tax refund products and offers a credit product through third-party tax preparers. RPS segment offers a range of payments-related products and services to consumers. The Bank operates through over 47 banking centers.</v>
    <v>963</v>
    <v>Nasdaq Stock Market</v>
    <v>XNAS</v>
    <v>XNAS</v>
    <v>Republic Corporate Center, 601 West Market St, LOUISVILLE, KY, 40202 US</v>
    <v>76.27</v>
    <v>Banking Services</v>
    <v>Stock</v>
    <v>46129.796541307813</v>
    <v>2120</v>
    <v>73.004999999999995</v>
    <v>1479917644</v>
    <v>REPUBLIC BANCORP, INC.</v>
    <v>REPUBLIC BANCORP, INC.</v>
    <v>73.84</v>
    <v>11.230700000000001</v>
    <v>73.08</v>
    <v>75.47</v>
    <v>19609350</v>
    <v>RBCAA</v>
    <v>REPUBLIC BANCORP, INC. (XNAS:RBCAA)</v>
    <v>51746</v>
    <v>89959</v>
    <v>1974</v>
  </rv>
  <rv s="2">
    <v>2121</v>
  </rv>
  <rv s="0">
    <v>https://www.bing.com/financeapi/forcetrigger?t=bom57w&amp;q=XNAS%3aRBKB&amp;form=skydnc</v>
    <v>Learn more on Bing</v>
  </rv>
  <rv s="1">
    <v>en-US</v>
    <v>bom57w</v>
    <v>268435456</v>
    <v>1</v>
    <v>Powered by Refinitiv</v>
    <v>0</v>
    <v>RHINEBECK BANCORP, INC. (XNAS:RBKB)</v>
    <v>2</v>
    <v>3</v>
    <v>Finance</v>
    <v>4</v>
    <v>16.5</v>
    <v>9.41</v>
    <v>0.13100000000000001</v>
    <v>0.08</v>
    <v>5.1510000000000002E-3</v>
    <v>USD</v>
    <v>Rhinebeck Bancorp, Inc. is a holding company for Rhinebeck Bank (the Bank). The Bank provides a full range of banking and financial services to consumer and commercial customers through approximately 13 branches and one representative office located in Dutchess, Ulster and Orange counties. The Bank’s primary business activity is accepting deposits from the public and using those funds, primarily to originate indirect automobile loans (automobile loans referred to as automobile dealerships), commercial real estate loans (which include multi-family real estate loans and commercial construction loans), commercial business loans and one-to four-family residential real estate loans, and to purchase investment securities. The Bank offers various deposit accounts, including savings accounts, certificates of deposit, money market accounts, commercial and personal checking accounts, and others. It also offers alternative delivery channels, including online banking and bill pay.</v>
    <v>158</v>
    <v>Nasdaq Stock Market</v>
    <v>XNAS</v>
    <v>XNAS</v>
    <v>2 Jefferson Plz, POUGHKEEPSIE, NY, 12601-4059 US</v>
    <v>15.61</v>
    <v>Banking Services</v>
    <v>Stock</v>
    <v>46129.789955578126</v>
    <v>2123</v>
    <v>15.61</v>
    <v>174097861</v>
    <v>RHINEBECK BANCORP, INC.</v>
    <v>RHINEBECK BANCORP, INC.</v>
    <v>15.61</v>
    <v>33.9602</v>
    <v>15.53</v>
    <v>15.61</v>
    <v>11152970</v>
    <v>RBKB</v>
    <v>RHINEBECK BANCORP, INC. (XNAS:RBKB)</v>
    <v>558</v>
    <v>11151</v>
    <v>2018</v>
  </rv>
  <rv s="2">
    <v>2124</v>
  </rv>
  <rv s="0">
    <v>https://www.bing.com/financeapi/forcetrigger?t=a21wsm&amp;q=XNYS%3aRF&amp;form=skydnc</v>
    <v>Learn more on Bing</v>
  </rv>
  <rv s="1">
    <v>en-US</v>
    <v>a21wsm</v>
    <v>268435456</v>
    <v>1</v>
    <v>Powered by Refinitiv</v>
    <v>0</v>
    <v>REGIONS FINANCIAL CORPORATION (XNYS:RF)</v>
    <v>2</v>
    <v>3</v>
    <v>Finance</v>
    <v>4</v>
    <v>31.53</v>
    <v>18.829999999999998</v>
    <v>1.0369999999999999</v>
    <v>0.315</v>
    <v>1.1282E-2</v>
    <v>USD</v>
    <v>Regions Financial Corporation is a full-service provider of consumer and commercial banking, wealth management, and mortgage products and services. It serves customers across the South, Midwest and Texas, and through its subsidiary, Regions Bank, operates approximately 1,250 banking offices and more than 2,000 ATMs. Its segments include Corporate Bank, Consumer Bank and Wealth Management. The Corporate Bank segment represents its commercial banking functions, including commercial and industrial, commercial real estate and investor real estate lending. The Consumer Bank segment represents its branch network, including consumer banking products and services related to residential first mortgages, home equity lines and loans, consumer credit cards and other consumer loans, as well as the corresponding deposit relationships. The Wealth Management segment offers credit-related products, trust and investment management, asset management, retirement and savings solutions and estate planning.</v>
    <v>19969</v>
    <v>New York Stock Exchange</v>
    <v>XNYS</v>
    <v>XNYS</v>
    <v>1900 Fifth Avenue North, BIRMINGHAM, AL, 35203 US</v>
    <v>28.65</v>
    <v>Banking Services</v>
    <v>Stock</v>
    <v>46129.796902789065</v>
    <v>2126</v>
    <v>27.73</v>
    <v>24121620730</v>
    <v>REGIONS FINANCIAL CORPORATION</v>
    <v>REGIONS FINANCIAL CORPORATION</v>
    <v>28.34</v>
    <v>12.266999999999999</v>
    <v>27.92</v>
    <v>28.234999999999999</v>
    <v>854316300</v>
    <v>RF</v>
    <v>REGIONS FINANCIAL CORPORATION (XNYS:RF)</v>
    <v>9470779</v>
    <v>14209972</v>
    <v>2004</v>
  </rv>
  <rv s="2">
    <v>2127</v>
  </rv>
  <rv s="0">
    <v>https://www.bing.com/financeapi/forcetrigger?t=bqr9fr&amp;q=XNAS%3aRMBI&amp;form=skydnc</v>
    <v>Learn more on Bing</v>
  </rv>
  <rv s="1">
    <v>en-US</v>
    <v>bqr9fr</v>
    <v>268435456</v>
    <v>1</v>
    <v>Powered by Refinitiv</v>
    <v>0</v>
    <v>RICHMOND MUTUAL BANCORPORATION, INC. (XNAS:RMBI)</v>
    <v>2</v>
    <v>3</v>
    <v>Finance</v>
    <v>4</v>
    <v>15.24</v>
    <v>12.195</v>
    <v>0.26090000000000002</v>
    <v>0.38</v>
    <v>2.6779000000000001E-2</v>
    <v>USD</v>
    <v>Richmond Mutual Bancorporation, Inc. is a holding company for First Bank Richmond, an Indiana state-chartered commercial bank. The Company's principal business consists of attracting deposits from the general public, as well as brokered deposits, and investing those funds primarily in loans secured by commercial and multi-family real estate, first mortgages on owner-occupied, one-to-four-family residences, a variety of consumer loans, direct financing leases and commercial and industrial loans. It offers a full range of lending products, including multi-family and commercial real estate loans, commercial and industrial loans, construction and development loans, residential real estate loans, including home equity loans and lines of credit, and consumer loans. It also engages in lease financing, which consists of direct financing leases and is used by its commercial customers to finance purchases of equipment. It also provides trust and wealth management services.</v>
    <v>180</v>
    <v>Nasdaq Stock Market</v>
    <v>XNAS</v>
    <v>XNAS</v>
    <v>31 N. 9TH STREET, RICHMOND, IN, 47374 US</v>
    <v>14.645</v>
    <v>Banking Services</v>
    <v>Stock</v>
    <v>46129.795722314062</v>
    <v>2129</v>
    <v>14.0001</v>
    <v>153003358</v>
    <v>RICHMOND MUTUAL BANCORPORATION, INC.</v>
    <v>RICHMOND MUTUAL BANCORPORATION, INC.</v>
    <v>14.3</v>
    <v>12.456200000000001</v>
    <v>14.19</v>
    <v>14.57</v>
    <v>10501260</v>
    <v>RMBI</v>
    <v>RICHMOND MUTUAL BANCORPORATION, INC. (XNAS:RMBI)</v>
    <v>136400</v>
    <v>19563</v>
    <v>2019</v>
  </rv>
  <rv s="2">
    <v>2130</v>
  </rv>
  <rv s="0">
    <v>https://www.bing.com/financeapi/forcetrigger?t=a225pr&amp;q=XNAS%3aRNST&amp;form=skydnc</v>
    <v>Learn more on Bing</v>
  </rv>
  <rv s="1">
    <v>en-US</v>
    <v>a225pr</v>
    <v>268435456</v>
    <v>1</v>
    <v>Powered by Refinitiv</v>
    <v>0</v>
    <v>Renasant Corporation (XNYS:RNST)</v>
    <v>2</v>
    <v>3</v>
    <v>Finance</v>
    <v>4</v>
    <v>42.11</v>
    <v>27.48</v>
    <v>0.99109999999999998</v>
    <v>1.05</v>
    <v>2.6643E-2</v>
    <v>USD</v>
    <v>Renasant Corporation is a bank holding company for Renasant Bank (the Bank). The Bank owns and operates approximately 280 banking, lending, mortgage, and wealth management offices throughout the Southeast as well as offering factoring and asset-based lending on a nationwide basis. Its Community Banks segment delivers a complete range of banking and financial services to individuals and small to medium-sized businesses, including checking and savings accounts, business and personal loans, asset-based lending, factoring, equipment leasing and treasury management services, as well as safe deposit, among others. Its Wealth Management segment, through the Trust division, offers a range of fiduciary services, including the administration (as trustee or in other fiduciary or representative capacities) of benefit plans, management of trust accounts, inclusive of personal and corporate benefit accounts, and custodial accounts, as well as accounting and money management for trust accounts.</v>
    <v>3000</v>
    <v>New York Stock Exchange</v>
    <v>XNYS</v>
    <v>XNYS</v>
    <v>209 Troy St, TUPELO, MS, 38804-4827 US</v>
    <v>41.06</v>
    <v>Banking Services</v>
    <v>Stock</v>
    <v>46129.795799571097</v>
    <v>2132</v>
    <v>39.64</v>
    <v>3755064278</v>
    <v>Renasant Corporation</v>
    <v>Renasant Corporation</v>
    <v>39.64</v>
    <v>19.5336</v>
    <v>39.409999999999997</v>
    <v>40.46</v>
    <v>92809300</v>
    <v>RNST</v>
    <v>Renasant Corporation (XNYS:RNST)</v>
    <v>505252</v>
    <v>700728</v>
    <v>1982</v>
  </rv>
  <rv s="2">
    <v>2133</v>
  </rv>
  <rv s="0">
    <v>https://www.bing.com/financeapi/forcetrigger?t=bpu72w&amp;q=XNAS%3aRRBI&amp;form=skydnc</v>
    <v>Learn more on Bing</v>
  </rv>
  <rv s="1">
    <v>en-US</v>
    <v>bpu72w</v>
    <v>268435456</v>
    <v>1</v>
    <v>Powered by Refinitiv</v>
    <v>0</v>
    <v>RED RIVER BANCSHARES, INC. (XNAS:RRBI)</v>
    <v>2</v>
    <v>3</v>
    <v>Finance</v>
    <v>4</v>
    <v>98.85</v>
    <v>49.04</v>
    <v>0.46739999999999998</v>
    <v>2.33</v>
    <v>2.4639999999999999E-2</v>
    <v>USD</v>
    <v>Red River Bancshares, Inc. is the bank holding company for Red River Bank (the Bank). The Bank is a Louisiana state-chartered bank that provides a fully integrated suite of banking products and services tailored to the needs of commercial and retail customers. The Bank operates from a network of approximately 28 banking centers throughout Louisiana and one combined loan and deposit production office in New Orleans, Louisiana. It targets privately-owned commercial and industrial operating companies for both credit and treasury management services, while also providing owners and employees with the same customized, personal service for their individual financial needs. It offers a range of deposit products, including checking, savings, money market accounts, and time deposits. It offers real estate loans, commercial and industrial loans, tax-exempt loans, consumer loans, and loans held for sale. It also offers online banking services, night deposits, telephone, mail, and mobile banking.</v>
    <v>367</v>
    <v>Nasdaq Stock Market</v>
    <v>XNAS</v>
    <v>XNAS</v>
    <v>1412 Centre Court Drive, Suite 301, ALEXANDRIA, LA, 71301 US</v>
    <v>98.85</v>
    <v>Banking Services</v>
    <v>Stock</v>
    <v>46129.796652870311</v>
    <v>2135</v>
    <v>95.76</v>
    <v>637263939</v>
    <v>RED RIVER BANCSHARES, INC.</v>
    <v>RED RIVER BANCSHARES, INC.</v>
    <v>95.87</v>
    <v>15.174200000000001</v>
    <v>94.56</v>
    <v>96.89</v>
    <v>6577190</v>
    <v>RRBI</v>
    <v>RED RIVER BANCSHARES, INC. (XNAS:RRBI)</v>
    <v>41504</v>
    <v>74174</v>
    <v>1998</v>
  </rv>
  <rv s="2">
    <v>2136</v>
  </rv>
  <rv s="0">
    <v>https://www.bing.com/financeapi/forcetrigger?t=a22idm&amp;q=XNAS%3aSBCF&amp;form=skydnc</v>
    <v>Learn more on Bing</v>
  </rv>
  <rv s="1">
    <v>en-US</v>
    <v>a22idm</v>
    <v>268435456</v>
    <v>1</v>
    <v>Powered by Refinitiv</v>
    <v>0</v>
    <v>SEACOAST BANKING CORPORATION OF FLORIDA (XNAS:SBCF)</v>
    <v>2</v>
    <v>3</v>
    <v>Finance</v>
    <v>4</v>
    <v>35.549999999999997</v>
    <v>22.21</v>
    <v>0.93020000000000003</v>
    <v>0.64</v>
    <v>1.9900000000000001E-2</v>
    <v>USD</v>
    <v>Seacoast Banking Corporation of Florida is a financial holding company. The Company's principal subsidiary is Seacoast National Bank (Seacoast Bank), a wholly owned national banking association. It provides integrated financial services, including commercial and consumer banking, wealth management and mortgage services, to customers through online and mobile banking solutions, and Seacoast Bank's network consists of approximately 104 full-service branches across Florida. Its loans held for investment are categorized as construction and land development, commercial real estate-owner-occupied, commercial real estate-non-owner-occupied, residential real estate, commercial and financial, and consumer and paycheck protection program. Its offices stretch from the southeast, including Fort Lauderdale, Boca Raton and Palm Beach, north along the east coast to the Daytona area, into Orlando and Central Florida and the adjacent Tampa market, and west to Okeechobee and surrounding counties.</v>
    <v>1962</v>
    <v>Nasdaq Stock Market</v>
    <v>XNAS</v>
    <v>XNAS</v>
    <v>815 Colorado Avenue, FL, 34995-9012 US</v>
    <v>33.56</v>
    <v>Banking Services</v>
    <v>Stock</v>
    <v>46129.796843460157</v>
    <v>2138</v>
    <v>32.465000000000003</v>
    <v>3203162719</v>
    <v>SEACOAST BANKING CORPORATION OF FLORIDA</v>
    <v>SEACOAST BANKING CORPORATION OF FLORIDA</v>
    <v>32.67</v>
    <v>20.064800000000002</v>
    <v>32.159999999999997</v>
    <v>32.799999999999997</v>
    <v>97657400</v>
    <v>SBCF</v>
    <v>SEACOAST BANKING CORPORATION OF FLORIDA (XNAS:SBCF)</v>
    <v>414094</v>
    <v>729354</v>
    <v>1983</v>
  </rv>
  <rv s="2">
    <v>2139</v>
  </rv>
  <rv s="0">
    <v>https://www.bing.com/financeapi/forcetrigger?t=a22ijc&amp;q=XNAS%3aSBFG&amp;form=skydnc</v>
    <v>Learn more on Bing</v>
  </rv>
  <rv s="1">
    <v>en-US</v>
    <v>a22ijc</v>
    <v>268435456</v>
    <v>1</v>
    <v>Powered by Refinitiv</v>
    <v>0</v>
    <v>SB FINANCIAL GROUP, INC. (XNAS:SBFG)</v>
    <v>2</v>
    <v>3</v>
    <v>Finance</v>
    <v>4</v>
    <v>23.93</v>
    <v>17.100000000000001</v>
    <v>0.23319999999999999</v>
    <v>0.24</v>
    <v>1.0939000000000001E-2</v>
    <v>USD</v>
    <v>SB Financial Group, Inc. is a financial services holding company for The State Bank and Trust Company (State Bank) and SBFG Title, LLC dba Peak Title (Peak Title). State Bank provides a full range of financial services for consumers and small businesses, including wealth management, private client services, mortgage banking, and commercial and agricultural lending. State Bank offers a full range of commercial banking services, including checking accounts, savings accounts, money market accounts and time certificates of deposit, automatic teller machines (ATMs), Internet banking, consumer loans, safe deposit box rentals, and other personalized banking services. State Bank operates through approximately 25 offices across Ohio counties and one in Fort Wayne, Indiana, and 25 ATMs. State Bank has six loan production offices located throughout the Tri-State region of Ohio, Indiana and Michigan. Peak Title provides title insurance and title opinions throughout the Tri-State region.</v>
    <v>246</v>
    <v>Nasdaq Stock Market</v>
    <v>XNAS</v>
    <v>XNAS</v>
    <v>401 Clinton St, DEFIANCE, OH, 43512 US</v>
    <v>22.7</v>
    <v>Banking Services</v>
    <v>Stock</v>
    <v>46129.791093957814</v>
    <v>2141</v>
    <v>22.18</v>
    <v>139788562</v>
    <v>SB FINANCIAL GROUP, INC.</v>
    <v>SB FINANCIAL GROUP, INC.</v>
    <v>22.22</v>
    <v>10.4915</v>
    <v>21.94</v>
    <v>22.18</v>
    <v>6302460</v>
    <v>SBFG</v>
    <v>SB FINANCIAL GROUP, INC. (XNAS:SBFG)</v>
    <v>5665</v>
    <v>11189</v>
    <v>1983</v>
  </rv>
  <rv s="2">
    <v>2142</v>
  </rv>
  <rv s="0">
    <v>https://www.bing.com/financeapi/forcetrigger?t=a22k6h&amp;q=XNAS%3aSBSI&amp;form=skydnc</v>
    <v>Learn more on Bing</v>
  </rv>
  <rv s="1">
    <v>en-US</v>
    <v>a22k6h</v>
    <v>268435456</v>
    <v>1</v>
    <v>Powered by Refinitiv</v>
    <v>0</v>
    <v>SOUTHSIDE BANCSHARES, INC. (XNYS:SBSI)</v>
    <v>2</v>
    <v>3</v>
    <v>Finance</v>
    <v>4</v>
    <v>34.369999999999997</v>
    <v>26.32</v>
    <v>0.57669999999999999</v>
    <v>0.92</v>
    <v>2.8237999999999999E-2</v>
    <v>USD</v>
    <v>Southside Bancshares, Inc. is a bank holding company for Southside Bank. The Company operates through approximately 53 branches, 12 of which are located in grocery stores, in addition to wealth management and trust services, and/or loan production, brokerage or other financial services offices. It is a community-focused financial institution that offers a range of financial services to individuals, businesses, municipal entities and nonprofit organizations in the communities that it serves. Its consumer loan services include 1-4 family residential loans, home equity loans, home improvement loans, automobile loans and other consumer-related loans. Its commercial loan services include short-term working capital loans for inventory and accounts receivable, short- and medium-term loans for equipment or other business capital expansion, commercial real estate loans and municipal loans. The Company's trust and wealth management services include investment management, and others.</v>
    <v>781</v>
    <v>New York Stock Exchange</v>
    <v>XNYS</v>
    <v>XNYS</v>
    <v>1201 S Beckham, TYLER, TX, 75701 US</v>
    <v>34</v>
    <v>Banking Services</v>
    <v>Stock</v>
    <v>46129.796738460158</v>
    <v>2144</v>
    <v>32.840000000000003</v>
    <v>996409930</v>
    <v>SOUTHSIDE BANCSHARES, INC.</v>
    <v>SOUTHSIDE BANCSHARES, INC.</v>
    <v>32.840000000000003</v>
    <v>14.6448</v>
    <v>32.58</v>
    <v>33.5</v>
    <v>29743580</v>
    <v>SBSI</v>
    <v>SOUTHSIDE BANCSHARES, INC. (XNYS:SBSI)</v>
    <v>64206</v>
    <v>105991</v>
    <v>1982</v>
  </rv>
  <rv s="2">
    <v>2145</v>
  </rv>
  <rv s="0">
    <v>https://www.bing.com/financeapi/forcetrigger?t=a22shw&amp;q=XNAS%3aSFBC&amp;form=skydnc</v>
    <v>Learn more on Bing</v>
  </rv>
  <rv s="1">
    <v>en-US</v>
    <v>a22shw</v>
    <v>268435456</v>
    <v>1</v>
    <v>Powered by Refinitiv</v>
    <v>0</v>
    <v>SOUND FINANCIAL BANCORP, INC. (XNAS:SFBC)</v>
    <v>2</v>
    <v>3</v>
    <v>Finance</v>
    <v>4</v>
    <v>51.99</v>
    <v>40.68</v>
    <v>7.0000000000000007E-2</v>
    <v>-0.59499999999999997</v>
    <v>-1.3222000000000001E-2</v>
    <v>USD</v>
    <v>Sound Financial Bancorp, Inc. is the parent holding company for its wholly owned subsidiary, Sound Community Bank (the Bank). Its principal business consists of attracting retail and commercial deposits from the general public and investing those funds, along with borrowed funds, in loans secured by first and second mortgages on one-to-four family residences (including home equity loans and lines of credit), commercial and multifamily real estate, construction and land, consumer and commercial business loans. Its commercial business loans include unsecured lines of credit and secured term loans and lines of credit secured by inventory, equipment and accounts receivable. It offers a variety of secured and unsecured consumer loan products, including manufactured home loans, floating home loans, automobile loans, boat loans and recreational vehicle loans. Its deposits consist of savings accounts, money market deposit accounts, NOW accounts, demand accounts and certificates of deposit.</v>
    <v>92</v>
    <v>Nasdaq Stock Market</v>
    <v>XNAS</v>
    <v>XNAS</v>
    <v>2400 3RD AVENUE, SUITE 150, SEATTLE, WA, 98121 US</v>
    <v>44.405000000000001</v>
    <v>Banking Services</v>
    <v>Stock</v>
    <v>46129.796015948436</v>
    <v>2147</v>
    <v>43.914999999999999</v>
    <v>114033816</v>
    <v>SOUND FINANCIAL BANCORP, INC.</v>
    <v>SOUND FINANCIAL BANCORP, INC.</v>
    <v>44.11</v>
    <v>16.034700000000001</v>
    <v>45</v>
    <v>44.405000000000001</v>
    <v>2568040</v>
    <v>SFBC</v>
    <v>SOUND FINANCIAL BANCORP, INC. (XNAS:SFBC)</v>
    <v>9245</v>
    <v>10039</v>
    <v>2012</v>
  </rv>
  <rv s="2">
    <v>2148</v>
  </rv>
  <rv s="0">
    <v>https://www.bing.com/financeapi/forcetrigger?t=a22skr&amp;q=XNYS%3aSFBS&amp;form=skydnc</v>
    <v>Learn more on Bing</v>
  </rv>
  <rv s="1">
    <v>en-US</v>
    <v>a22skr</v>
    <v>268435456</v>
    <v>1</v>
    <v>Powered by Refinitiv</v>
    <v>0</v>
    <v>SERVISFIRST BANCSHARES, INC. (XNYS:SFBS)</v>
    <v>2</v>
    <v>3</v>
    <v>Finance</v>
    <v>4</v>
    <v>90.64</v>
    <v>66.48</v>
    <v>0.88300000000000001</v>
    <v>2.2000000000000002</v>
    <v>2.9001000000000002E-2</v>
    <v>USD</v>
    <v>ServisFirst Bancshares, Inc. is a bank holding company. Through its subsidiary ServisFirst Bank, the Company provides business and personal financial services from locations in Alabama, Florida, Georgia, North and South Carolina, Tennessee, Texas, and Virginia. It originates commercial, consumer and other loans and accepts deposits, provides electronic banking services, such as online and mobile banking, including remote deposit capture, delivers treasury and cash management services and provides correspondent banking services to other financial institutions. It makes seasonal loans, bridge loans, and term loans to small- and medium-sized businesses in its markets for a variety of business purposes, including expanding business, acquiring property, upgrading plant and equipment, and general working capital. Its deposit services include checking accounts, money market accounts, savings accounts and a variety of certificates of deposit and individual retirement arrangements.</v>
    <v>666</v>
    <v>New York Stock Exchange</v>
    <v>XNYS</v>
    <v>XNYS</v>
    <v>2500 Woodcrest Place, BIRMINGHAM, AL, 35209 US</v>
    <v>79.680000000000007</v>
    <v>Banking Services</v>
    <v>Stock</v>
    <v>46129.796870242972</v>
    <v>2150</v>
    <v>76.872799999999998</v>
    <v>4267067156</v>
    <v>SERVISFIRST BANCSHARES, INC.</v>
    <v>SERVISFIRST BANCSHARES, INC.</v>
    <v>77.23</v>
    <v>15.4308</v>
    <v>75.86</v>
    <v>78.06</v>
    <v>54663940</v>
    <v>SFBS</v>
    <v>SERVISFIRST BANCSHARES, INC. (XNYS:SFBS)</v>
    <v>161385</v>
    <v>330451</v>
    <v>2007</v>
  </rv>
  <rv s="2">
    <v>2151</v>
  </rv>
  <rv s="0">
    <v>https://www.bing.com/financeapi/forcetrigger?t=a22t5r&amp;q=XNAS%3aSFNC&amp;form=skydnc</v>
    <v>Learn more on Bing</v>
  </rv>
  <rv s="1">
    <v>en-US</v>
    <v>a22t5r</v>
    <v>268435456</v>
    <v>1</v>
    <v>Powered by Refinitiv</v>
    <v>0</v>
    <v>SIMMONS FIRST NATIONAL CORPORATION (XNAS:SFNC)</v>
    <v>2</v>
    <v>3</v>
    <v>Finance</v>
    <v>4</v>
    <v>22.175000000000001</v>
    <v>17</v>
    <v>0.92449999999999999</v>
    <v>1.125</v>
    <v>5.4984999999999999E-2</v>
    <v>USD</v>
    <v>Simmons First National Corporation is a financial holding company. The Company, through its subsidiary, Simmons Bank (the Bank), provides banking and other financial products and services to individuals and businesses using a network of over 222 financial centers in Arkansas, Kansas, Missouri, Oklahoma, Tennessee and Texas. The Bank offers comprehensive financial solutions delivered with a client-centric approach. The Bank offers commercial banking products and services to business and other corporate customers. Simmons Bank extends loans for a broad range of corporate purposes, including (among others) financing commercial real estate, construction of particular properties, commercial and industrial uses, acquisition and equipment financing, and other general corporate needs. It also engages in small business administration (SBA) and agricultural finance lending, and it offers corporate credit card products, as well as corporate deposit products and treasury management services.</v>
    <v>2917</v>
    <v>Nasdaq Stock Market</v>
    <v>XNAS</v>
    <v>XNAS</v>
    <v>501 Main Street, PINE BLUFF, AR, 71601 US</v>
    <v>21.774999999999999</v>
    <v>Banking Services</v>
    <v>Stock</v>
    <v>46129.79693196719</v>
    <v>2153</v>
    <v>20.34</v>
    <v>3131094198</v>
    <v>SIMMONS FIRST NATIONAL CORPORATION</v>
    <v>SIMMONS FIRST NATIONAL CORPORATION</v>
    <v>20.48</v>
    <v>0</v>
    <v>20.46</v>
    <v>21.585000000000001</v>
    <v>145058800</v>
    <v>SFNC</v>
    <v>SIMMONS FIRST NATIONAL CORPORATION (XNAS:SFNC)</v>
    <v>1913828</v>
    <v>1355773</v>
    <v>1968</v>
  </rv>
  <rv s="2">
    <v>2154</v>
  </rv>
  <rv s="0">
    <v>https://www.bing.com/financeapi/forcetrigger?t=a22th7&amp;q=XNAS%3aSFST&amp;form=skydnc</v>
    <v>Learn more on Bing</v>
  </rv>
  <rv s="1">
    <v>en-US</v>
    <v>a22th7</v>
    <v>268435456</v>
    <v>1</v>
    <v>Powered by Refinitiv</v>
    <v>0</v>
    <v>SOUTHERN FIRST BANCSHARES, INC. (XNAS:SFST)</v>
    <v>2</v>
    <v>3</v>
    <v>Finance</v>
    <v>4</v>
    <v>62</v>
    <v>30.66</v>
    <v>0.69020000000000004</v>
    <v>2.39</v>
    <v>4.3360000000000003E-2</v>
    <v>USD</v>
    <v>Southern First Bancshares, Inc. is a bank holding company. The Company’s primary business is to serve as the holding company for Southern First Bank (the Bank). The Bank is primarily engaged in the business of accepting demand deposits and savings deposits insured by the Federal Deposit Insurance Corporation (the FDIC), and providing commercial, consumer and mortgage loans to the general public. The Company, through the Bank, provides a range of financial services to individuals and companies in South Carolina, North Carolina, and Georgia. These services include demand, time, and savings deposits; lending services; automated teller machine (ATM) processing, and mortgage banking services. In addition to deposit and loan services, it offers other bank services such as Internet banking, cash management, safe deposit boxes, direct deposit, automatic drafts, bill payment and mobile banking services. The Bank has approximately eight retail offices.</v>
    <v>315</v>
    <v>Nasdaq Stock Market</v>
    <v>XNAS</v>
    <v>XNAS</v>
    <v>6 Verdae Boulevard, GREENVILLE, SC, 29607 US</v>
    <v>59.41</v>
    <v>Banking Services</v>
    <v>Stock</v>
    <v>46129.795545150002</v>
    <v>2156</v>
    <v>56.06</v>
    <v>474322926</v>
    <v>SOUTHERN FIRST BANCSHARES, INC.</v>
    <v>SOUTHERN FIRST BANCSHARES, INC.</v>
    <v>56.24</v>
    <v>15.5273</v>
    <v>55.12</v>
    <v>57.51</v>
    <v>8247660</v>
    <v>SFST</v>
    <v>SOUTHERN FIRST BANCSHARES, INC. (XNAS:SFST)</v>
    <v>238716</v>
    <v>132104</v>
    <v>1999</v>
  </rv>
  <rv s="2">
    <v>2157</v>
  </rv>
  <rv s="0">
    <v>https://www.bing.com/financeapi/forcetrigger?t=a22vr7&amp;q=XNAS%3aSHBI&amp;form=skydnc</v>
    <v>Learn more on Bing</v>
  </rv>
  <rv s="1">
    <v>en-US</v>
    <v>a22vr7</v>
    <v>268435456</v>
    <v>1</v>
    <v>Powered by Refinitiv</v>
    <v>0</v>
    <v>SHORE BANCSHARES, INC. (XNAS:SHBI)</v>
    <v>2</v>
    <v>3</v>
    <v>Finance</v>
    <v>4</v>
    <v>20.68</v>
    <v>12.2</v>
    <v>0.8468</v>
    <v>0.67</v>
    <v>3.4571999999999999E-2</v>
    <v>USD</v>
    <v>Shore Bancshares, Inc. is a financial holding company. The Company conducts business primarily through two wholly owned subsidiaries, Shore United Bank, N.A. (the Bank) and Mid-Maryland Title Company, Inc. (the Title Company). The Bank provides consumer and commercial banking products and services and secondary mortgage lending, trust, wealth management and financial planning services. The Bank is a national banking association chartered, which operates over 40 full-service branches, 39 automatic teller machines (ATM), three interactive teller machines, and 10 loan production offices. The Bank provides a full range of commercial and consumer banking products and services to individuals, businesses, and other organizations in Baltimore County, Howard County, Kent County, Queen Annes County, Caroline County, Talbot County, Dorchester County, Anne Arundel County, Charles County, St Marys County, and others. The Title Company engages in title work related to real estate transactions.</v>
    <v>595</v>
    <v>Nasdaq Stock Market</v>
    <v>XNAS</v>
    <v>XNAS</v>
    <v>18 East Dover Street, EASTON, MD, 21601-3013 US</v>
    <v>20.28</v>
    <v>Banking Services</v>
    <v>Stock</v>
    <v>46129.796041839843</v>
    <v>2159</v>
    <v>19.489999999999998</v>
    <v>670683327</v>
    <v>SHORE BANCSHARES, INC.</v>
    <v>SHORE BANCSHARES, INC.</v>
    <v>19.600000000000001</v>
    <v>11.2584</v>
    <v>19.38</v>
    <v>20.05</v>
    <v>33450540</v>
    <v>SHBI</v>
    <v>SHORE BANCSHARES, INC. (XNAS:SHBI)</v>
    <v>166826</v>
    <v>264049</v>
    <v>1996</v>
  </rv>
  <rv s="2">
    <v>2160</v>
  </rv>
  <rv s="0">
    <v>https://www.bing.com/financeapi/forcetrigger?t=a234lh&amp;q=XNAS%3aSMBC&amp;form=skydnc</v>
    <v>Learn more on Bing</v>
  </rv>
  <rv s="1">
    <v>en-US</v>
    <v>a234lh</v>
    <v>268435456</v>
    <v>1</v>
    <v>Powered by Refinitiv</v>
    <v>0</v>
    <v>SOUTHERN MISSOURI BANCORP, INC. (XNAS:SMBC)</v>
    <v>2</v>
    <v>3</v>
    <v>Finance</v>
    <v>4</v>
    <v>68.86</v>
    <v>47.6</v>
    <v>0.8821</v>
    <v>2.11</v>
    <v>3.2091000000000001E-2</v>
    <v>USD</v>
    <v>Southern Missouri Bancorp, Inc. is a bank holding company and the parent company of Southern Bank (Bank). The Bank is primarily engaged in providing a full range of banking and financial services to individuals and corporate customers in its market areas. The principal business of the Bank consists of attracting retail deposits from the general public and using such deposits along with wholesale funding from the Federal Home Loan Bank of Des Moines, (FHLB), and brokered deposits, to invest in one- to four-family residential mortgage loans, mortgage loans secured by commercial real estate, commercial non-mortgage business loans, construction loans, and consumer loans. These funds are also used to purchase mortgage-backed and related securities (MBS), municipal bonds, and other permissible investments. The Bank provides its customers with a full array of community banking services. It operates over 62 full-service branch offices and three limited-service branch offices.</v>
    <v>696</v>
    <v>Nasdaq Stock Market</v>
    <v>XNAS</v>
    <v>XNAS</v>
    <v>2991 Oak Grove Road, POPLAR BLUFF, MO, 63901 US</v>
    <v>68.86</v>
    <v>Banking Services</v>
    <v>Stock</v>
    <v>46129.79629938594</v>
    <v>2162</v>
    <v>66.11</v>
    <v>753807880</v>
    <v>SOUTHERN MISSOURI BANCORP, INC.</v>
    <v>SOUTHERN MISSOURI BANCORP, INC.</v>
    <v>66.33</v>
    <v>11.6937</v>
    <v>65.75</v>
    <v>67.86</v>
    <v>11108280</v>
    <v>SMBC</v>
    <v>SOUTHERN MISSOURI BANCORP, INC. (XNAS:SMBC)</v>
    <v>100405</v>
    <v>86380</v>
    <v>1998</v>
  </rv>
  <rv s="2">
    <v>2163</v>
  </rv>
  <rv s="0">
    <v>https://www.bing.com/financeapi/forcetrigger?t=a234oc&amp;q=XNAS%3aSMBK&amp;form=skydnc</v>
    <v>Learn more on Bing</v>
  </rv>
  <rv s="1">
    <v>en-US</v>
    <v>a234oc</v>
    <v>268435456</v>
    <v>1</v>
    <v>Powered by Refinitiv</v>
    <v>0</v>
    <v>SmartFinancial, Inc. (XNYS:SMBK)</v>
    <v>2</v>
    <v>3</v>
    <v>Finance</v>
    <v>4</v>
    <v>43.905000000000001</v>
    <v>28.080100000000002</v>
    <v>0.7339</v>
    <v>1.135</v>
    <v>2.7442000000000001E-2</v>
    <v>USD</v>
    <v>SmartFinancial, Inc. is the bank holding company for SmartBank (the Bank). The Bank is a full-service commercial bank with branches across Tennessee, Alabama, and Florida. The principal business of the Bank consists of attracting deposits from the general public and investing those funds, together with funds generated from operations and from principal and interest payments on loans, primarily in commercial loans, commercial and residential real estate loans, leases, consumer loans and residential and commercial construction loans. It also originates one to four family residential mortgage loans and generally enters into a commitment to sell these loans in the secondary market. The Bank provides a suite of commercial and consumer banking services to clients through about 42 full-service bank branches. SBK Insurance, Inc., a subsidiary of the Bank, provides insurance products in the property and casualty area, commercial, transportation, and life and health to their respective clients.</v>
    <v>581</v>
    <v>New York Stock Exchange</v>
    <v>XNYS</v>
    <v>XNYS</v>
    <v>5401 Kingston Pike Ste 600, KNOXVILLE, TN, 37919 US</v>
    <v>43.06</v>
    <v>Banking Services</v>
    <v>Stock</v>
    <v>46129.796821642965</v>
    <v>2165</v>
    <v>41.33</v>
    <v>714938004</v>
    <v>SmartFinancial, Inc.</v>
    <v>SmartFinancial, Inc.</v>
    <v>41.62</v>
    <v>14.2615</v>
    <v>41.36</v>
    <v>42.494999999999997</v>
    <v>16824050</v>
    <v>SMBK</v>
    <v>SmartFinancial, Inc. (XNYS:SMBK)</v>
    <v>59039</v>
    <v>71478</v>
    <v>1983</v>
  </rv>
  <rv s="2">
    <v>2166</v>
  </rv>
  <rv s="0">
    <v>https://www.bing.com/financeapi/forcetrigger?t=bq13u2&amp;q=XNAS%3aSPFI&amp;form=skydnc</v>
    <v>Learn more on Bing</v>
  </rv>
  <rv s="1">
    <v>en-US</v>
    <v>bq13u2</v>
    <v>268435456</v>
    <v>1</v>
    <v>Powered by Refinitiv</v>
    <v>0</v>
    <v>SOUTH PLAINS FINANCIAL, INC. (XNAS:SPFI)</v>
    <v>2</v>
    <v>3</v>
    <v>Finance</v>
    <v>4</v>
    <v>45.06</v>
    <v>31.4876</v>
    <v>0.53869999999999996</v>
    <v>1.2</v>
    <v>2.7713999999999999E-2</v>
    <v>USD</v>
    <v>South Plains Financial, Inc. is the bank holding company for City Bank (the Bank). The Bank is an independent bank in West Texas and has additional banking operations in the Dallas, El Paso, Greater Houston, the Permian Basin, and College Station, Texas markets, and the Ruidoso, New Mexico market. It provides a range of commercial and consumer financial services to small and medium-sized businesses and individuals in its market areas. Its principal business activities include commercial and retail banking, along with investment, trust and mortgage services. The Bank is primarily involved in real estate, commercial, agricultural and consumer lending activities with customers throughout Texas and Eastern New Mexico. It offers a variety of deposit products, including demand deposit accounts, interest-bearing products, savings accounts and certificates of deposits. It offers a range of traditional trust products and services along with several retirement services and products.</v>
    <v>545</v>
    <v>Nasdaq Stock Market</v>
    <v>XNAS</v>
    <v>XNAS</v>
    <v>5219 City Bank Parkway, LUBBOCK, TX, 79407-3544 US</v>
    <v>45.06</v>
    <v>Banking Services</v>
    <v>Stock</v>
    <v>46129.796256017966</v>
    <v>2168</v>
    <v>43.51</v>
    <v>850673570</v>
    <v>SOUTH PLAINS FINANCIAL, INC.</v>
    <v>SOUTH PLAINS FINANCIAL, INC.</v>
    <v>43.94</v>
    <v>12.9229</v>
    <v>43.3</v>
    <v>44.5</v>
    <v>19116260</v>
    <v>SPFI</v>
    <v>SOUTH PLAINS FINANCIAL, INC. (XNAS:SPFI)</v>
    <v>84569</v>
    <v>106664</v>
    <v>1992</v>
  </rv>
  <rv s="2">
    <v>2169</v>
  </rv>
  <rv s="3">
    <v>en-US</v>
    <v>c94pf2</v>
    <v>268435456</v>
    <v>1</v>
    <v>Powered by Refinitiv</v>
    <v>6</v>
    <v>SR BANCORP, INC. (XNAS:SRBK)</v>
    <v>7</v>
    <v>3</v>
    <v>Finance</v>
    <v>4</v>
    <v>18.18</v>
    <v>12.3</v>
    <v>0.22600000000000001</v>
    <v>0.38</v>
    <v>2.1530000000000001E-2</v>
    <v>USD</v>
    <v>SR Bancorp, Inc. is a chartered company and the holding company for Somerset Regal Bank. The Somerset Regal Bank is a full-service New Jersey commercial bank that provides retail and commercial banking services to individuals, businesses and local municipalities through approximately 14 branches in Essex, Hunterdon, Middlesex, Morris, Somerset and Union Counties, New Jersey. It offers deposit and loan products to individuals and small businesses, primarily within its core market area. The Company's loan portfolio includes owner occupied commercial real estate loans, other commercial real estate loans, multi-family loans, commercial and industrial loans, residential mortgage loans, and consumer and other loans. It invests in liquid assets, including United States Treasury obligations, securities issued by U.S. government-sponsored enterprises and federal agencies, mortgage-backed securities, and certificates of deposit from federally insured institutions.</v>
    <v>119</v>
    <v>Nasdaq Stock Market</v>
    <v>XNAS</v>
    <v>XNAS</v>
    <v>220 West Union Avenue, BOUND BROOK, NJ, 08805 US</v>
    <v>18.18</v>
    <v>Banking Services</v>
    <v>Stock</v>
    <v>46129.796908553122</v>
    <v>17.7</v>
    <v>150288524</v>
    <v>SR BANCORP, INC.</v>
    <v>SR BANCORP, INC.</v>
    <v>17.75</v>
    <v>33.719799999999999</v>
    <v>17.649999999999999</v>
    <v>18.03</v>
    <v>8335470</v>
    <v>SRBK</v>
    <v>SR BANCORP, INC. (XNAS:SRBK)</v>
    <v>106680</v>
    <v>29355</v>
    <v>2022</v>
  </rv>
  <rv s="2">
    <v>2171</v>
  </rv>
  <rv s="0">
    <v>https://www.bing.com/financeapi/forcetrigger?t=a23j27&amp;q=XNAS%3aSRCE&amp;form=skydnc</v>
    <v>Learn more on Bing</v>
  </rv>
  <rv s="1">
    <v>en-US</v>
    <v>a23j27</v>
    <v>268435456</v>
    <v>1</v>
    <v>Powered by Refinitiv</v>
    <v>0</v>
    <v>1ST SOURCE CORPORATION (XNAS:SRCE)</v>
    <v>2</v>
    <v>3</v>
    <v>Finance</v>
    <v>4</v>
    <v>75.424999999999997</v>
    <v>53.63</v>
    <v>0.58640000000000003</v>
    <v>2.1</v>
    <v>2.895E-2</v>
    <v>USD</v>
    <v>1st Source Corporation is a bank holding company. The Company’s subsidiaries include 1st Source Bank and 1st Source Insurance, Inc. 1st Source Bank provides commercial, small business, agricultural, and real estate loans primarily to privately owned businesses to finance industrial and commercial properties, equipment, inventories and accounts receivable, acquisitions and for general corporate purposes. Its business services include commercial leasing, treasury management services, payment services including digital and real-time/immediate payments, Fedwires, automated clearing house (ACH) and merchant services, and retirement planning services. It also provides financing for commercial solar projects across the contiguous United States. The Company provides construction and permanent loans, and tax equity investments. 1st Source Insurance, Inc. provides property and casualty, individual and group health, and life insurance for individuals and businesses.</v>
    <v>1190</v>
    <v>Nasdaq Stock Market</v>
    <v>XNAS</v>
    <v>XNAS</v>
    <v>100 N Michigan St, SOUTH BEND, IN, 46601 US</v>
    <v>75.424999999999997</v>
    <v>Banking Services</v>
    <v>Stock</v>
    <v>46129.796110231247</v>
    <v>2173</v>
    <v>73.040000000000006</v>
    <v>1816002396</v>
    <v>1ST SOURCE CORPORATION</v>
    <v>1ST SOURCE CORPORATION</v>
    <v>73.040000000000006</v>
    <v>11.650499999999999</v>
    <v>72.540000000000006</v>
    <v>74.64</v>
    <v>24330150</v>
    <v>SRCE</v>
    <v>1ST SOURCE CORPORATION (XNAS:SRCE)</v>
    <v>74811</v>
    <v>170119</v>
    <v>1962</v>
  </rv>
  <rv s="2">
    <v>2174</v>
  </rv>
  <rv s="0">
    <v>https://www.bing.com/financeapi/forcetrigger?t=a23kzr&amp;q=XNAS%3aSSB&amp;form=skydnc</v>
    <v>Learn more on Bing</v>
  </rv>
  <rv s="1">
    <v>en-US</v>
    <v>a23kzr</v>
    <v>268435456</v>
    <v>1</v>
    <v>Powered by Refinitiv</v>
    <v>0</v>
    <v>SOUTHSTATE BANK CORPORATION (XNYS:SSB)</v>
    <v>2</v>
    <v>3</v>
    <v>Finance</v>
    <v>4</v>
    <v>108.4636</v>
    <v>82.603899999999996</v>
    <v>0.73060000000000003</v>
    <v>2.2999999999999998</v>
    <v>2.3614000000000003E-2</v>
    <v>USD</v>
    <v>SouthState Bank Corporation is a financial services company. SouthState Bank, N.A. (the Bank), the Company’s nationally chartered bank subsidiary, provides consumer, commercial, mortgage and wealth management solutions throughout Florida, Texas, the Carolinas, Georgia, Colorado, Alabama, Virginia and Tennessee. The Bank also serves clients nationwide through its correspondent banking division. The Bank’s solutions include personal, mortgage, small business, commercial and wealth. The Bank’s personal solutions include banking, borrowing, investing, and opening accounts. The Bank’s mortgage solutions include mortgage loans, refinancing, and HomeBuying 101. The Bank’s small business solutions include banking, borrowing, managing cash flow, and small business resources. Its commercial solutions include banking, financing, capital markets, employee services, international services and institutional asset management. Its wealth solutions include investment services and private wealth.</v>
    <v>6190</v>
    <v>New York Stock Exchange</v>
    <v>XNYS</v>
    <v>XNYS</v>
    <v>1101 First St South, WINTER HAVEN, FL, 33880 US</v>
    <v>100.98</v>
    <v>Banking Services</v>
    <v>Stock</v>
    <v>46129.796919166409</v>
    <v>2176</v>
    <v>98.58</v>
    <v>9777444405</v>
    <v>SOUTHSTATE BANK CORPORATION</v>
    <v>SOUTHSTATE BANK CORPORATION</v>
    <v>98.88</v>
    <v>12.6595</v>
    <v>97.4</v>
    <v>99.7</v>
    <v>98068650</v>
    <v>SSB</v>
    <v>SOUTHSTATE BANK CORPORATION (XNYS:SSB)</v>
    <v>683311</v>
    <v>900508</v>
    <v>2025</v>
  </rv>
  <rv s="2">
    <v>2177</v>
  </rv>
  <rv s="0">
    <v>https://www.bing.com/financeapi/forcetrigger?t=a23o1h&amp;q=XNAS%3aSTBA&amp;form=skydnc</v>
    <v>Learn more on Bing</v>
  </rv>
  <rv s="1">
    <v>en-US</v>
    <v>a23o1h</v>
    <v>268435456</v>
    <v>1</v>
    <v>Powered by Refinitiv</v>
    <v>0</v>
    <v>S &amp; T BANCORP, INC. (XNAS:STBA)</v>
    <v>2</v>
    <v>3</v>
    <v>Finance</v>
    <v>4</v>
    <v>44.91</v>
    <v>34.01</v>
    <v>0.85680000000000001</v>
    <v>0.85</v>
    <v>1.9576E-2</v>
    <v>USD</v>
    <v>S&amp;T Bancorp, Inc. is a bank holding company. Its segments include Commercial Real Estate (CRE), Commercial and Industrial (C&amp;I), Commercial Construction, Business Banking, Consumer Real Estate and Other Consumer. The CRE segment includes loans secured by commercial purpose real estate, including both owner-occupied properties and investment properties for various purposes such as hotels, retail, multifamily and health care. The C&amp;I segment includes loans made to operating companies or manufacturers for the purpose of production, operating capacity, accounts receivable, inventory or equipment financing. Commercial construction includes loans made to finance the construction of buildings or other structures, as well as to finance the acquisition and development of raw land for various purposes. The Business Banking segment includes commercial purpose loans made for small businesses. The Consumer Real Estate segment includes loans secured by first and second liens.</v>
    <v>1209</v>
    <v>Nasdaq Stock Market</v>
    <v>XNAS</v>
    <v>XNAS</v>
    <v>PO Box 190, 800 Philadelphia St, INDIANA, PA, 15701-0190 US</v>
    <v>44.865000000000002</v>
    <v>Banking Services</v>
    <v>Stock</v>
    <v>46129.796831168751</v>
    <v>2179</v>
    <v>43.814999999999998</v>
    <v>1622274592</v>
    <v>S &amp; T BANCORP, INC.</v>
    <v>S &amp; T BANCORP, INC.</v>
    <v>43.97</v>
    <v>12.6935</v>
    <v>43.42</v>
    <v>44.27</v>
    <v>36645010</v>
    <v>STBA</v>
    <v>S &amp; T BANCORP, INC. (XNAS:STBA)</v>
    <v>132310</v>
    <v>256224</v>
    <v>1983</v>
  </rv>
  <rv s="2">
    <v>2180</v>
  </rv>
  <rv s="0">
    <v>https://www.bing.com/financeapi/forcetrigger?t=aw1zur&amp;q=XNAS%3aCBTX&amp;form=skydnc</v>
    <v>Learn more on Bing</v>
  </rv>
  <rv s="1">
    <v>en-US</v>
    <v>aw1zur</v>
    <v>268435456</v>
    <v>1</v>
    <v>Powered by Refinitiv</v>
    <v>0</v>
    <v>Stellar Bancorp, Inc. (XNYS:STEL)</v>
    <v>2</v>
    <v>3</v>
    <v>Finance</v>
    <v>4</v>
    <v>40.21</v>
    <v>24.59</v>
    <v>0.74919999999999998</v>
    <v>0.40500000000000003</v>
    <v>1.0808999999999999E-2</v>
    <v>USD</v>
    <v>Stellar Bancorp, Inc. is a bank holding company. Through Stellar Bank, the Company provides a diversified range of commercial banking services primarily to small- to medium-sized businesses, professionals and individual customers within our market. It also offers a range of commercial and retail lending services, including commercial loans, loans to small businesses guaranteed by the small business administration (SBA) mortgage loans, home equity loans, personal loans and automobile loans, among others, specifically designed for small- to medium-sized businesses and companies, professionals and individuals generally located within Texas and primarily in our market. It also offers factoring services through American Prudential Capital, Inc. It provides a variety of deposit products and services, such as checking accounts, commercial accounts, money market accounts, savings accounts and other time deposits of various types and terms. It also offers safe deposit boxes and cash management.</v>
    <v>1053</v>
    <v>New York Stock Exchange</v>
    <v>XNYS</v>
    <v>XNYS</v>
    <v>9 Greenway Plaza, Suite 110, HOUSTON, TX, 77046 US</v>
    <v>38.29</v>
    <v>Banking Services</v>
    <v>Stock</v>
    <v>46129.796363564063</v>
    <v>2182</v>
    <v>37.72</v>
    <v>1922997832</v>
    <v>Stellar Bancorp, Inc.</v>
    <v>Stellar Bancorp, Inc.</v>
    <v>37.85</v>
    <v>19.0672</v>
    <v>37.47</v>
    <v>37.875</v>
    <v>50772220</v>
    <v>STEL</v>
    <v>Stellar Bancorp, Inc. (XNYS:STEL)</v>
    <v>234770</v>
    <v>327790</v>
    <v>2007</v>
  </rv>
  <rv s="2">
    <v>2183</v>
  </rv>
  <rv s="0">
    <v>https://www.bing.com/financeapi/forcetrigger?t=a23uyc&amp;q=XNAS%3aSYBT&amp;form=skydnc</v>
    <v>Learn more on Bing</v>
  </rv>
  <rv s="1">
    <v>en-US</v>
    <v>a23uyc</v>
    <v>268435456</v>
    <v>1</v>
    <v>Powered by Refinitiv</v>
    <v>0</v>
    <v>STOCK YARDS BANCORP, INC. (XNAS:SYBT)</v>
    <v>2</v>
    <v>3</v>
    <v>Finance</v>
    <v>4</v>
    <v>83.83</v>
    <v>61.51</v>
    <v>0.70760000000000001</v>
    <v>1.57</v>
    <v>2.2032E-2</v>
    <v>USD</v>
    <v>Stock Yards Bancorp, Inc. is engaged in the business of banking through its subsidiary, Stock Yards Bank &amp; Trust Company (the Bank). Its segments include Commercial Banking and WM&amp;T. Commercial Banking provides a full range of loan and deposit products to individual consumers and businesses in all its markets through retail lending, mortgage banking, deposit services, online banking, mobile banking, private banking, commercial lending, commercial real estate lending, leasing, treasury management services, merchant services, international banking, correspondent banking, credit card services and other banking services. The Bank offers securities brokerage services via its banking center network through an arrangement with a third-party broker-dealer in the Commercial Banking segment. WM&amp;T provides investment management, financial and retirement planning and trust and estate services, and retirement plan management for businesses and corporations in all markets in which it operates.</v>
    <v>1123</v>
    <v>Nasdaq Stock Market</v>
    <v>XNAS</v>
    <v>XNAS</v>
    <v>1040 E MAIN ST, LOUISVILLE, KY, 40206 US</v>
    <v>73.790000000000006</v>
    <v>Banking Services</v>
    <v>Stock</v>
    <v>46129.796081435154</v>
    <v>2185</v>
    <v>72.03</v>
    <v>2149314533</v>
    <v>STOCK YARDS BANCORP, INC.</v>
    <v>STOCK YARDS BANCORP, INC.</v>
    <v>72.08</v>
    <v>15.333600000000001</v>
    <v>71.260000000000005</v>
    <v>72.83</v>
    <v>29511390</v>
    <v>SYBT</v>
    <v>STOCK YARDS BANCORP, INC. (XNAS:SYBT)</v>
    <v>104066</v>
    <v>212516</v>
    <v>1988</v>
  </rv>
  <rv s="2">
    <v>2186</v>
  </rv>
  <rv s="0">
    <v>https://www.bing.com/financeapi/forcetrigger?t=a23ysm&amp;q=XNAS%3aTBBK&amp;form=skydnc</v>
    <v>Learn more on Bing</v>
  </rv>
  <rv s="1">
    <v>en-US</v>
    <v>a23ysm</v>
    <v>268435456</v>
    <v>1</v>
    <v>Powered by Refinitiv</v>
    <v>0</v>
    <v>THE BANCORP, INC. (XNAS:TBBK)</v>
    <v>2</v>
    <v>3</v>
    <v>Finance</v>
    <v>4</v>
    <v>81.652600000000007</v>
    <v>42.86</v>
    <v>1.2922</v>
    <v>1.43</v>
    <v>2.3691E-2</v>
    <v>USD</v>
    <v>The Bancorp, Inc. is a financial holding company. The Company is engaged in fintech solutions, credit solutions, and account services. Fintech Solutions business partners with fintech companies and other technology-focused payment-based providers to deliver payment, deposit, and sponsored lending products. Its fintech services are provided to organizations with a pre-existing customer base, and the products are tailored to support or complement the services provided by the organizations to the customers. Its fintech products include program sponsorship, payment services, and sponsored lending, or fintech loans. Its Credit Solutions business offers flexible, specialty credit solutions, focused on developing customized products and programs to meet the needs of clients. Its Account Services include data processing services, check imaging, loan processing, electronic bill payment and statement rendering. It offers data processing services, electronic bill payment and statement rendering.</v>
    <v>733</v>
    <v>Nasdaq Stock Market</v>
    <v>XNAS</v>
    <v>XNAS</v>
    <v>409 Silverside Road, WILMINGTON, DE, 19809 US</v>
    <v>63.4</v>
    <v>Banking Services</v>
    <v>Stock</v>
    <v>46129.796903390627</v>
    <v>2188</v>
    <v>61.11</v>
    <v>2586143830</v>
    <v>THE BANCORP, INC.</v>
    <v>THE BANCORP, INC.</v>
    <v>61.59</v>
    <v>12.563000000000001</v>
    <v>60.36</v>
    <v>61.79</v>
    <v>41853760</v>
    <v>TBBK</v>
    <v>THE BANCORP, INC. (XNAS:TBBK)</v>
    <v>221735</v>
    <v>469669</v>
    <v>1999</v>
  </rv>
  <rv s="2">
    <v>2189</v>
  </rv>
  <rv s="0">
    <v>https://www.bing.com/financeapi/forcetrigger?t=a23zm7&amp;q=XNAS%3aTCBI&amp;form=skydnc</v>
    <v>Learn more on Bing</v>
  </rv>
  <rv s="1">
    <v>en-US</v>
    <v>a23zm7</v>
    <v>268435456</v>
    <v>1</v>
    <v>Powered by Refinitiv</v>
    <v>0</v>
    <v>TEXAS CAPITAL BANCSHARES, INC. (XNAS:TCBI)</v>
    <v>2</v>
    <v>3</v>
    <v>Finance</v>
    <v>4</v>
    <v>108.92</v>
    <v>62.5</v>
    <v>0.71150000000000002</v>
    <v>1.97</v>
    <v>1.9229E-2</v>
    <v>USD</v>
    <v>Texas Capital Bancshares, Inc. is a bank holding company and a full-service financial services firm that delivers customized solutions to businesses, entrepreneurs, and individual customers. The Company's business activities are conducted through its subsidiary, Texas Capital Bank. It offers a range of products and services for its business customers, including commercial loans; real estate term and construction loans; mortgage warehouse lending and mortgage finance services; treasury management services, including online banking, foreign exchange and debit and credit card services; investment banking and advisory services, and letters of credit. It also provides banking services for its individual customers, including personal wealth management and trust services; certificates of deposit; interest-bearing and non-interest-bearing checking accounts; traditional money market and savings accounts; loans; online and mobile banking; investment banking and advisory services, and Bask Bank.</v>
    <v>1785</v>
    <v>Nasdaq Stock Market</v>
    <v>XNAS</v>
    <v>XNAS</v>
    <v>SUITE 700, 2000 MCKINNEY AVE, DALLAS, TX, 75201 US</v>
    <v>106.12</v>
    <v>Banking Services</v>
    <v>Stock</v>
    <v>46129.796205161721</v>
    <v>2191</v>
    <v>102.52</v>
    <v>4616738167</v>
    <v>TEXAS CAPITAL BANCSHARES, INC.</v>
    <v>TEXAS CAPITAL BANCSHARES, INC.</v>
    <v>103.6</v>
    <v>15.3527</v>
    <v>102.45</v>
    <v>104.42</v>
    <v>44213160</v>
    <v>TCBI</v>
    <v>TEXAS CAPITAL BANCSHARES, INC. (XNAS:TCBI)</v>
    <v>220926</v>
    <v>441374</v>
    <v>1996</v>
  </rv>
  <rv s="2">
    <v>2192</v>
  </rv>
  <rv s="0">
    <v>https://www.bing.com/financeapi/forcetrigger?t=a23zrw&amp;q=XNAS%3aTCBK&amp;form=skydnc</v>
    <v>Learn more on Bing</v>
  </rv>
  <rv s="1">
    <v>en-US</v>
    <v>a23zrw</v>
    <v>268435456</v>
    <v>1</v>
    <v>Powered by Refinitiv</v>
    <v>0</v>
    <v>TRICO BANCSHARES (XNAS:TCBK)</v>
    <v>2</v>
    <v>3</v>
    <v>Finance</v>
    <v>4</v>
    <v>53.18</v>
    <v>36.26</v>
    <v>0.62070000000000003</v>
    <v>0.96</v>
    <v>1.9401999999999999E-2</v>
    <v>USD</v>
    <v>TriCo Bancshares is a bank holding company. The Company’s principal business is to serve as the holding company for its subsidiary, Tri Counties Bank, a California-chartered commercial bank (the Bank). The Bank provides a breadth of personal, small business and commercial financial services, including accepting demand, savings and time deposits and making small business, commercial, real estate, and consumer loans, as well as a range of treasury management services and other customary banking services, including safe deposit boxes at some branches. The Bank also provides advanced online and mobile banking, a shared nationwide network of surcharge-free ATMs, and bankers available by phone seven days per week. Brokerage services are provided at the Bank’s offices by Tri Counties Wealth Management Advisors. The Company maintains two capital subsidiary business trusts (collectively, the Trusts), both organized by the Company.</v>
    <v>1135</v>
    <v>Nasdaq Stock Market</v>
    <v>XNAS</v>
    <v>XNAS</v>
    <v>63 CONSTITUTION DRIVE, TRICO BANCSHARES, CHICO, CA, 95973 US</v>
    <v>51.12</v>
    <v>Banking Services</v>
    <v>Stock</v>
    <v>46129.795813981247</v>
    <v>2194</v>
    <v>49.97</v>
    <v>1621677777</v>
    <v>TRICO BANCSHARES</v>
    <v>TRICO BANCSHARES</v>
    <v>50.01</v>
    <v>13.624000000000001</v>
    <v>49.48</v>
    <v>50.44</v>
    <v>32150630</v>
    <v>TCBK</v>
    <v>TRICO BANCSHARES (XNAS:TCBK)</v>
    <v>178469</v>
    <v>139736</v>
    <v>1981</v>
  </rv>
  <rv s="2">
    <v>2195</v>
  </rv>
  <rv s="0">
    <v>https://www.bing.com/financeapi/forcetrigger?t=c2rjhw&amp;q=XNAS%3aTCBS&amp;form=skydnc</v>
    <v>Learn more on Bing</v>
  </rv>
  <rv s="1">
    <v>en-US</v>
    <v>c2rjhw</v>
    <v>268435456</v>
    <v>1</v>
    <v>Powered by Refinitiv</v>
    <v>0</v>
    <v>TEXAS COMMUNITY BANCSHARES, INC. (XNAS:TCBS)</v>
    <v>2</v>
    <v>3</v>
    <v>Finance</v>
    <v>5</v>
    <v>20</v>
    <v>14.9819</v>
    <v>4.0000000000000002E-4</v>
    <v>0.15</v>
    <v>8.7720000000000003E-3</v>
    <v>USD</v>
    <v>Texas Community Bancshares, Inc. is a holding company for Broadstreet Bank, SSB (the Bank). The Bank is a Texas-chartered savings bank. The Bank’s business consists primarily of taking deposits from the public and investing those deposits, together with funds generated from operations and borrowings from the Federal Home Loan Bank of Dallas, in residential real estate loans, commercial real estate loans, construction and land loans, municipality loans, and commercial loans, and consumer and other loans. It also invests in securities which consist primarily of mortgage-backed securities and obligations issued by the United States government-sponsored enterprises and others. It offers a variety of deposit accounts, including checking accounts, money market accounts, savings accounts and certificate of deposit accounts. Its primary market areas include Franklin County, Hopkins County, Smith County, Van Zandt County and Wood County, and contiguous areas.</v>
    <v>61</v>
    <v>Nasdaq Stock Market</v>
    <v>XNAS</v>
    <v>XNAS</v>
    <v>215 West Broad Street, MINEOLA, TX, 75773 US</v>
    <v>17.3432</v>
    <v>Banking Services</v>
    <v>Stock</v>
    <v>46129.741514073437</v>
    <v>2197</v>
    <v>17.25</v>
    <v>49772977</v>
    <v>TEXAS COMMUNITY BANCSHARES, INC.</v>
    <v>TEXAS COMMUNITY BANCSHARES, INC.</v>
    <v>17.3432</v>
    <v>19.784400000000002</v>
    <v>17.100000000000001</v>
    <v>17.25</v>
    <v>2885390</v>
    <v>TCBS</v>
    <v>TEXAS COMMUNITY BANCSHARES, INC. (XNAS:TCBS)</v>
    <v>420</v>
    <v>1723</v>
    <v>2021</v>
  </rv>
  <rv s="2">
    <v>2198</v>
  </rv>
  <rv s="0">
    <v>https://www.bing.com/financeapi/forcetrigger?t=c3u62w&amp;q=XNAS%3aTCBX&amp;form=skydnc</v>
    <v>Learn more on Bing</v>
  </rv>
  <rv s="1">
    <v>en-US</v>
    <v>c3u62w</v>
    <v>268435456</v>
    <v>1</v>
    <v>Powered by Refinitiv</v>
    <v>0</v>
    <v>Third Coast Bancshares Inc (XNYS:TCBX)</v>
    <v>2</v>
    <v>3</v>
    <v>Finance</v>
    <v>4</v>
    <v>43.84</v>
    <v>26.34</v>
    <v>0.75839999999999996</v>
    <v>0.99</v>
    <v>2.4104999999999998E-2</v>
    <v>USD</v>
    <v>Third Coast Bancshares, Inc. is a commercially focused bank holding company operating primarily in the Greater Houston, Dallas-Fort Worth, and Austin-San Antonio markets through its wholly owned subsidiary, Third Coast Bank. It is engaged in traditional community banking activities, which include commercial and retail lending, deposit gathering, and investment and liquidity management activities. Its primary deposit products are demand deposits, money market accounts and certificates of deposit. Its primary lending products are commercial business and real estate, residential construction, real estate mortgage and consumer loans. The Company operates approximately 22 banking locations across various cities, including Austin, Ballinger, Beaumont, Conroe, Dallas, Detroit, Fort Worth, Georgetown, Houston, Humble, Kingwood, La Vernia, Lake Jackson, Nixon, Pearland, Plano, Port Arthur, San Antonio, and The Woodlands, Texas. It also operates a loan production office in Bastrop, Texas.</v>
    <v>412</v>
    <v>New York Stock Exchange</v>
    <v>XNYS</v>
    <v>XNYS</v>
    <v>20202 Highway 59 North, Suite 190, HUMBLE, TX, 77338 US</v>
    <v>42.825000000000003</v>
    <v>Banking Services</v>
    <v>Stock</v>
    <v>46129.796938193751</v>
    <v>2200</v>
    <v>41.37</v>
    <v>693391906</v>
    <v>Third Coast Bancshares Inc</v>
    <v>Third Coast Bancshares Inc</v>
    <v>41.37</v>
    <v>11.0976</v>
    <v>41.07</v>
    <v>42.06</v>
    <v>16485780</v>
    <v>TCBX</v>
    <v>Third Coast Bancshares Inc (XNYS:TCBX)</v>
    <v>94718</v>
    <v>79311</v>
    <v>2013</v>
  </rv>
  <rv s="2">
    <v>2201</v>
  </rv>
  <rv s="0">
    <v>https://www.bing.com/financeapi/forcetrigger?t=a245r7&amp;q=XNAS%3aTFSL&amp;form=skydnc</v>
    <v>Learn more on Bing</v>
  </rv>
  <rv s="1">
    <v>en-US</v>
    <v>a245r7</v>
    <v>268435456</v>
    <v>1</v>
    <v>Powered by Refinitiv</v>
    <v>0</v>
    <v>TFS FINANCIAL CORPORATION (XNAS:TFSL)</v>
    <v>2</v>
    <v>3</v>
    <v>Finance</v>
    <v>4</v>
    <v>15.42</v>
    <v>12.09</v>
    <v>0.72109999999999996</v>
    <v>0.51500000000000001</v>
    <v>3.5517E-2</v>
    <v>USD</v>
    <v>TFS Financial Corporation is the holding company of Third Federal Savings and Loan Association of Cleveland (Association). The Association is a federally chartered savings and loan association, and its principal business consists of originating and servicing residential real estate mortgage loans and attracting retail savings deposits. The Association’s principal lending activity is the origination of up to 30-year fixed-rate and adjustable-rate, first mortgage loans to purchase or refinance residential real estate. The Association's loan portfolio includes residential mortgage loans, home equity loans and lines of credit. The Association conducts its operations from its main office in Cleveland, Ohio, and from about 36 additional, full-service branches and two loan production offices located throughout the states of Ohio and Florida. It provides savings products in all 50 states and first mortgage loans, home equity loans and bridge loans in 28 states and the District of Columbia.</v>
    <v>958</v>
    <v>Nasdaq Stock Market</v>
    <v>XNAS</v>
    <v>XNAS</v>
    <v>7007 Broadway Ave, CLEVELAND, OH, 44105 US</v>
    <v>15.18</v>
    <v>Banking Services</v>
    <v>Stock</v>
    <v>46129.796815948437</v>
    <v>2203</v>
    <v>14.71</v>
    <v>4212770562</v>
    <v>TFS FINANCIAL CORPORATION</v>
    <v>TFS FINANCIAL CORPORATION</v>
    <v>14.8</v>
    <v>47.039499999999997</v>
    <v>14.5</v>
    <v>15.015000000000001</v>
    <v>280570800</v>
    <v>TFSL</v>
    <v>TFS FINANCIAL CORPORATION (XNAS:TFSL)</v>
    <v>522531</v>
    <v>721296</v>
    <v>1996</v>
  </rv>
  <rv s="2">
    <v>2204</v>
  </rv>
  <rv s="0">
    <v>https://www.bing.com/financeapi/forcetrigger?t=a247bh&amp;q=XNAS%3aTHFF&amp;form=skydnc</v>
    <v>Learn more on Bing</v>
  </rv>
  <rv s="1">
    <v>en-US</v>
    <v>a247bh</v>
    <v>268435456</v>
    <v>1</v>
    <v>Powered by Refinitiv</v>
    <v>0</v>
    <v>FIRST FINANCIAL CORPORATION (XNAS:THFF)</v>
    <v>2</v>
    <v>3</v>
    <v>Finance</v>
    <v>4</v>
    <v>69.209999999999994</v>
    <v>43.610300000000002</v>
    <v>0.41720000000000002</v>
    <v>1.9450000000000001</v>
    <v>2.9523000000000001E-2</v>
    <v>USD</v>
    <v>First Financial Corporation is the holding company for First Financial Bank N.A. (the Bank). It offers a variety of financial services, including commercial, mortgage and consumer lending, lease financing, trust account services and depositor services through its subsidiary. The Bank's loan portfolio includes commercial loans, real estate mortgages and consumer loans. Its commercial loans are predominately loans to expand a business or finance asset purchases. Its real estate mortgages are secured by 1-4 family residences and are generally owner-occupied and include residential real estate and residential real estate construction loans. Its consumer portfolio primarily consists of home equity loans and lines (secured by a subordinate lien on a 1-4 family residence), secured loans (typically secured by automobiles, boats, recreational vehicles, or motorcycles), cash/CD secured, and unsecured loans. The Bank has approximately 79 branches in Indiana, Illinois, Kentucky, and others.</v>
    <v>946</v>
    <v>Nasdaq Stock Market</v>
    <v>XNAS</v>
    <v>XNAS</v>
    <v>One First Financial Plaza, TERRE HAUTE, IN, 47807 US</v>
    <v>69.06</v>
    <v>Banking Services</v>
    <v>Stock</v>
    <v>46129.795711666404</v>
    <v>2206</v>
    <v>66.75</v>
    <v>806568117</v>
    <v>FIRST FINANCIAL CORPORATION</v>
    <v>FIRST FINANCIAL CORPORATION</v>
    <v>66.75</v>
    <v>10.1487</v>
    <v>65.88</v>
    <v>67.825000000000003</v>
    <v>11891900</v>
    <v>THFF</v>
    <v>FIRST FINANCIAL CORPORATION (XNAS:THFF)</v>
    <v>68288</v>
    <v>91027</v>
    <v>1982</v>
  </rv>
  <rv s="2">
    <v>2207</v>
  </rv>
  <rv s="0">
    <v>https://www.bing.com/financeapi/forcetrigger?t=a24bvh&amp;q=XNYS%3aTMP&amp;form=skydnc</v>
    <v>Learn more on Bing</v>
  </rv>
  <rv s="1">
    <v>en-US</v>
    <v>a24bvh</v>
    <v>268435456</v>
    <v>1</v>
    <v>Powered by Refinitiv</v>
    <v>0</v>
    <v>TOMPKINS FINANCIAL CORPORATION (XNYS:TMP)</v>
    <v>2</v>
    <v>3</v>
    <v>Finance</v>
    <v>4</v>
    <v>86.95</v>
    <v>55.48</v>
    <v>0.74760000000000004</v>
    <v>2.0299999999999998</v>
    <v>2.4306000000000001E-2</v>
    <v>USD</v>
    <v>Tompkins Financial Corporation is a banking and financial services company serving the Central, Western, and Hudson Valley regions of New York and the Southeastern region of Pennsylvania. The Company's segments include banking and wealth management. Its banking segment’s services consist primarily of attracting deposits from the areas served by the Company’s banking subsidiary and using those deposits to originate a variety of commercial loans, agricultural loans, consumer loans, real estate loans, and leases in those same areas. Its banking services also include a full suite of products, such as debit cards, credit cards, remote deposit, electronic banking, mobile banking, cash management, and safe deposit services. The wealth management segment is organized under the Tompkins Financial Advisors brand. Tompkins Financial Advisors offers a range of financial services to customers, including trust and estate services, investment management, financial and tax planning services.</v>
    <v>813</v>
    <v>New York Stock Exchange</v>
    <v>XNYS</v>
    <v>XNYS</v>
    <v>118 E Seneca Street, P.O. Box 460, ITHACA, NY, 14850 US</v>
    <v>86.76</v>
    <v>Banking Services</v>
    <v>Stock</v>
    <v>46129.796849131249</v>
    <v>2209</v>
    <v>84.14</v>
    <v>1233158764</v>
    <v>TOMPKINS FINANCIAL CORPORATION</v>
    <v>TOMPKINS FINANCIAL CORPORATION</v>
    <v>84.2</v>
    <v>7.6193999999999997</v>
    <v>83.52</v>
    <v>85.55</v>
    <v>14414480</v>
    <v>TMP</v>
    <v>TOMPKINS FINANCIAL CORPORATION (XNYS:TMP)</v>
    <v>59295</v>
    <v>65363</v>
    <v>1995</v>
  </rv>
  <rv s="2">
    <v>2210</v>
  </rv>
  <rv s="0">
    <v>https://www.bing.com/financeapi/forcetrigger?t=a24jpr&amp;q=XNAS%3aTSBK&amp;form=skydnc</v>
    <v>Learn more on Bing</v>
  </rv>
  <rv s="1">
    <v>en-US</v>
    <v>a24jpr</v>
    <v>268435456</v>
    <v>1</v>
    <v>Powered by Refinitiv</v>
    <v>0</v>
    <v>TIMBERLAND BANCORP, INC. (XNAS:TSBK)</v>
    <v>2</v>
    <v>3</v>
    <v>Finance</v>
    <v>4</v>
    <v>43.55</v>
    <v>28.934999999999999</v>
    <v>0.33160000000000001</v>
    <v>1.1000000000000001</v>
    <v>2.7033999999999999E-2</v>
    <v>USD</v>
    <v>Timberland Bancorp, Inc. is the holding company for Timberland Bank (the Bank). The Bank primarily serves consumers and businesses across Grays Harbor, Thurston, Pierce, King, Kitsap and Lewis counties, Washington with a full range of lending and deposit services through its 23 branches. The Bank is a community-oriented bank which has traditionally offered a variety of savings products to its retail and business customers while concentrating its lending activities on real estate mortgage loans. Its lending activities have been focused primarily on the origination of loans secured by real estate, including residential and commercial / multi-family construction loans, one- to four-family residential loans, multi-family loans, commercial real estate loans, and land loans. The Bank also provides commercial business loans and other consumer loans. It also provides cash management, merchant services, remote deposit, online and mobile banking, online bill pay, and financial planning services.</v>
    <v>271</v>
    <v>Nasdaq Stock Market</v>
    <v>XNAS</v>
    <v>XNAS</v>
    <v>624 Simpson Ave, HOQUIAM, WA, 98550 US</v>
    <v>42.12</v>
    <v>Banking Services</v>
    <v>Stock</v>
    <v>46129.796780497658</v>
    <v>2212</v>
    <v>41.12</v>
    <v>329486150</v>
    <v>TIMBERLAND BANCORP, INC.</v>
    <v>TIMBERLAND BANCORP, INC.</v>
    <v>41.12</v>
    <v>10.5791</v>
    <v>40.69</v>
    <v>41.79</v>
    <v>7884330</v>
    <v>TSBK</v>
    <v>TIMBERLAND BANCORP, INC. (XNAS:TSBK)</v>
    <v>12914</v>
    <v>47523</v>
    <v>1997</v>
  </rv>
  <rv s="2">
    <v>2213</v>
  </rv>
  <rv s="0">
    <v>https://www.bing.com/financeapi/forcetrigger?t=a24r2w&amp;q=XNAS%3aUBCP&amp;form=skydnc</v>
    <v>Learn more on Bing</v>
  </rv>
  <rv s="1">
    <v>en-US</v>
    <v>a24r2w</v>
    <v>268435456</v>
    <v>1</v>
    <v>Powered by Refinitiv</v>
    <v>0</v>
    <v>UNITED BANCORP, INC. (XNAS:UBCP)</v>
    <v>2</v>
    <v>3</v>
    <v>Finance</v>
    <v>5</v>
    <v>17.335000000000001</v>
    <v>12.1135</v>
    <v>0.35599999999999998</v>
    <v>-0.28799999999999998</v>
    <v>-1.8113000000000001E-2</v>
    <v>USD</v>
    <v>United Bancorp, Inc. is a bank holding company. The Company has one wholly owned subsidiary bank, Unified Bank, Martins Ferry, Ohio (the Bank). The Bank serves customers in northeastern, eastern, southeastern and south-central Ohio and the Northern Panhandle of West Virginia and is engaged in the business of commercial and retail banking in Belmont, Harrison, Jefferson, Tuscarawas, Carroll, Athens, Hocking, and Fairfield counties and the surrounding localities. The bank also operates in Marshall County, West Virginia. The Bank provides a range of banking and financial services, which includes accepting demand, savings and time deposits and granting commercial, real estate and consumer loans. The Bank's loan portfolio includes commercial loans, commercial real estate loans, residential real estate loans and installment loans. The Bank conducts its business through its main office and standalone operations center in Martins Ferry, Ohio and with about 18 branches located in the counties.</v>
    <v>125</v>
    <v>Nasdaq Stock Market</v>
    <v>XNAS</v>
    <v>XNAS</v>
    <v>Po Box 10, 201 S Fourth St, MARTINS FERRY, OH, 43935 US</v>
    <v>15.81</v>
    <v>Banking Services</v>
    <v>Stock</v>
    <v>46129.78550450156</v>
    <v>2215</v>
    <v>15.612</v>
    <v>89875942</v>
    <v>UNITED BANCORP, INC.</v>
    <v>UNITED BANCORP, INC.</v>
    <v>15.67</v>
    <v>11.8515</v>
    <v>15.9</v>
    <v>15.612</v>
    <v>5756850</v>
    <v>UBCP</v>
    <v>UNITED BANCORP, INC. (XNAS:UBCP)</v>
    <v>701</v>
    <v>18440</v>
    <v>1983</v>
  </rv>
  <rv s="2">
    <v>2216</v>
  </rv>
  <rv s="0">
    <v>https://www.bing.com/financeapi/forcetrigger?t=a24r5r&amp;q=XNAS%3aUBFO&amp;form=skydnc</v>
    <v>Learn more on Bing</v>
  </rv>
  <rv s="1">
    <v>en-US</v>
    <v>a24r5r</v>
    <v>268435456</v>
    <v>1</v>
    <v>Powered by Refinitiv</v>
    <v>0</v>
    <v>UNITED SECURITY BANCSHARES (XNAS:UBFO)</v>
    <v>2</v>
    <v>3</v>
    <v>Finance</v>
    <v>5</v>
    <v>11.52</v>
    <v>7.32</v>
    <v>0.28610000000000002</v>
    <v>0</v>
    <v>0</v>
    <v>USD</v>
    <v>United Security Bancshares is the holding company for United Security Bank (the Bank). The Bank offers a full range of commercial banking services primarily to the business and professional community and individuals, including a variety of deposit instruments including personal and business checking accounts and savings accounts, interest-bearing negotiable order of withdrawal (NOW) accounts, money market accounts, and time certificates of deposit. The Bank also offers a full complement of lending products, including real estate loans, real estate construction loans, commercial and industrial loans, agricultural loans, and installment loans. The Bank offers a wide range of specialized services, such as online banking, mobile banking, safe deposit boxes, wire transfers, payroll direct deposit, cashier’s checks, interactive teller machine (ITM) services, and cash management services. In addition, the Bank offers internet banking services to its commercial and retail customers.</v>
    <v>113</v>
    <v>Nasdaq Stock Market</v>
    <v>XNAS</v>
    <v>XNAS</v>
    <v>2126 INYO STREET, FRESNO, CA, 93721 US</v>
    <v>10.71</v>
    <v>Banking Services</v>
    <v>Stock</v>
    <v>46112.877161122655</v>
    <v>2218</v>
    <v>10.31</v>
    <v>181355305</v>
    <v>UNITED SECURITY BANCSHARES</v>
    <v>UNITED SECURITY BANCSHARES</v>
    <v>10.4</v>
    <v>14.751099999999999</v>
    <v>10.31</v>
    <v>10.51</v>
    <v>17255500</v>
    <v>UBFO</v>
    <v>UNITED SECURITY BANCSHARES (XNAS:UBFO)</v>
    <v>269294</v>
    <v>40037</v>
    <v>2001</v>
  </rv>
  <rv s="2">
    <v>2219</v>
  </rv>
  <rv s="0">
    <v>https://www.bing.com/financeapi/forcetrigger?t=a24sdm&amp;q=XNAS%3aUBSI&amp;form=skydnc</v>
    <v>Learn more on Bing</v>
  </rv>
  <rv s="1">
    <v>en-US</v>
    <v>a24sdm</v>
    <v>268435456</v>
    <v>1</v>
    <v>Powered by Refinitiv</v>
    <v>0</v>
    <v>UNITED BANKSHARES, INC. (XNAS:UBSI)</v>
    <v>2</v>
    <v>3</v>
    <v>Finance</v>
    <v>4</v>
    <v>45.924999999999997</v>
    <v>32.81</v>
    <v>0.74880000000000002</v>
    <v>1.075</v>
    <v>2.4872999999999999E-2</v>
    <v>USD</v>
    <v>United Bankshares, Inc. is a financial holding company. The Company offers a full range of commercial and retail banking services and products. It provides community banking services such as asset management, real property title insurance, financial planning, mortgage banking, and brokerage services. Its services include deposits in checking, savings, time and money market accounts; the making and servicing of personal, commercial, and floor plan loans; and the making of construction and real estate loans. It also offers individual retirement accounts, safe deposit boxes, wire transfers and other standard banking products and services. It includes the trust department, which acts as a trustee under wills, trusts and pension and profit-sharing plans, as executor and administrator of estates, and as guardian for estates of minors and incompetents, and in addition performs a variety of investment and security services. It offers digital banking for consumer and commercial customers.</v>
    <v>2694</v>
    <v>Nasdaq Stock Market</v>
    <v>XNAS</v>
    <v>XNAS</v>
    <v>300 United Center,, 500 Virginia Street E, CHARLESTON, WV, 25301 US</v>
    <v>44.95</v>
    <v>Banking Services</v>
    <v>Stock</v>
    <v>46129.796804178128</v>
    <v>2221</v>
    <v>43.52</v>
    <v>6186704797</v>
    <v>UNITED BANKSHARES, INC.</v>
    <v>UNITED BANKSHARES, INC.</v>
    <v>43.56</v>
    <v>13.524800000000001</v>
    <v>43.22</v>
    <v>44.295000000000002</v>
    <v>139670500</v>
    <v>UBSI</v>
    <v>UNITED BANKSHARES, INC. (XNAS:UBSI)</v>
    <v>431004</v>
    <v>1064175</v>
    <v>1982</v>
  </rv>
  <rv s="2">
    <v>2222</v>
  </rv>
  <rv s="0">
    <v>https://www.bing.com/financeapi/forcetrigger?t=a24wjc&amp;q=XNAS%3aUMBF&amp;form=skydnc</v>
    <v>Learn more on Bing</v>
  </rv>
  <rv s="1">
    <v>en-US</v>
    <v>a24wjc</v>
    <v>268435456</v>
    <v>1</v>
    <v>Powered by Refinitiv</v>
    <v>0</v>
    <v>UMB FINANCIAL CORPORATION (XNAS:UMBF)</v>
    <v>2</v>
    <v>3</v>
    <v>Finance</v>
    <v>4</v>
    <v>136.11000000000001</v>
    <v>89.34</v>
    <v>0.76670000000000005</v>
    <v>2.75</v>
    <v>2.2812000000000002E-2</v>
    <v>USD</v>
    <v>UMB Financial Corporation is a financial services company. Its segments include Commercial Banking, Institutional Banking, and Personal Banking. It offers commercial banking, which includes comprehensive deposit, lending, investment and retirement plan services; personal banking, which includes comprehensive deposit, lending, wealth management and financial planning services; and institutional banking, which includes asset servicing, corporate trust solutions, investment banking and healthcare services. Commercial Banking serves the commercial banking and treasury management needs of its small to middle-market businesses through a variety of products and services. Institutional Banking is a combination of banking services, fund services, asset management services, and healthcare services provided to institutional clients. Personal Banking products include deposit accounts, retail credit cards, private banking, installment loans, home equity lines of credit, and residential mortgages.</v>
    <v>5222</v>
    <v>Nasdaq Stock Market</v>
    <v>XNAS</v>
    <v>XNAS</v>
    <v>1010 Grand Ave, KANSAS CITY, MO, 64106 US</v>
    <v>125.13</v>
    <v>Banking Services</v>
    <v>Stock</v>
    <v>46129.796666238282</v>
    <v>2224</v>
    <v>121.94</v>
    <v>9387641547</v>
    <v>UMB FINANCIAL CORPORATION</v>
    <v>UMB FINANCIAL CORPORATION</v>
    <v>122.19</v>
    <v>13.4918</v>
    <v>120.55</v>
    <v>123.3</v>
    <v>76136590</v>
    <v>UMBF</v>
    <v>UMB FINANCIAL CORPORATION (XNAS:UMBF)</v>
    <v>291902</v>
    <v>576335</v>
    <v>1967</v>
  </rv>
  <rv s="2">
    <v>2225</v>
  </rv>
  <rv s="0">
    <v>https://www.bing.com/financeapi/forcetrigger?t=a24xa2&amp;q=XNAS%3aUNB&amp;form=skydnc</v>
    <v>Learn more on Bing</v>
  </rv>
  <rv s="1">
    <v>en-US</v>
    <v>a24xa2</v>
    <v>268435456</v>
    <v>1</v>
    <v>Powered by Refinitiv</v>
    <v>0</v>
    <v>UNION BANKSHARES, INC. (XNAS:UNB)</v>
    <v>2</v>
    <v>3</v>
    <v>Finance</v>
    <v>5</v>
    <v>36</v>
    <v>20.65</v>
    <v>0.2979</v>
    <v>0.33500000000000002</v>
    <v>1.3934999999999999E-2</v>
    <v>USD</v>
    <v>Union Bankshares, Inc. is a one-bank holding company for Union Bank. The Union Bank provides full retail, commercial, municipal banking, wealth management and trust services throughout its 18 banking offices and three loan centers covering northern Vermont and northern New Hampshire. It provides retail banking services to individuals and commercial banking services to small and medium sized business corporations, limited liability companies, partnerships, and sole proprietorships, and nonprofit organizations, local municipalities and school districts within its market area. Its products and services include commercial loans for business purposes to business owners and investors for plant and equipment, working capital, real estate renovation and other sound business purposes; commercial real estate loans on income producing properties, including commercial construction loans; online mortgage applications; business checking accounts; online consumer deposit account opening, and others.</v>
    <v>195</v>
    <v>Nasdaq Stock Market</v>
    <v>XNAS</v>
    <v>XNAS</v>
    <v>20 Lower Main Street, MORRISVILLE, VT, 05661 US</v>
    <v>24.5</v>
    <v>Banking Services</v>
    <v>Stock</v>
    <v>46129.78518052031</v>
    <v>2227</v>
    <v>24.14</v>
    <v>112467468</v>
    <v>UNION BANKSHARES, INC.</v>
    <v>UNION BANKSHARES, INC.</v>
    <v>24.14</v>
    <v>9.8513000000000002</v>
    <v>24.04</v>
    <v>24.375</v>
    <v>4614050</v>
    <v>UNB</v>
    <v>UNION BANKSHARES, INC. (XNAS:UNB)</v>
    <v>5422</v>
    <v>5798</v>
    <v>1982</v>
  </rv>
  <rv s="2">
    <v>2228</v>
  </rv>
  <rv s="0">
    <v>https://www.bing.com/financeapi/forcetrigger?t=a24y3m&amp;q=XNAS%3aUNTY&amp;form=skydnc</v>
    <v>Learn more on Bing</v>
  </rv>
  <rv s="1">
    <v>en-US</v>
    <v>a24y3m</v>
    <v>268435456</v>
    <v>1</v>
    <v>Powered by Refinitiv</v>
    <v>0</v>
    <v>UNITY BANCORP, INC (XNAS:UNTY)</v>
    <v>2</v>
    <v>3</v>
    <v>Finance</v>
    <v>4</v>
    <v>57.3</v>
    <v>40.335000000000001</v>
    <v>0.65149999999999997</v>
    <v>1.58</v>
    <v>2.9445000000000002E-2</v>
    <v>USD</v>
    <v>Unity Bancorp, Inc. is a bank holding company that serves as a holding company for Unity Bank (the Bank). The primary activity of the Company is ownership and supervision of the Bank. The Bank, the Company’s wholly-owned subsidiary, provides financial services to retail, corporate and small business customers through its branch network located in Bergen, Hunterdon, Middlesex, Morris, Ocean, Somerset, Union and Warren Counties in New Jersey and Northampton County in Pennsylvania. The Bank conducts a traditional and community-oriented commercial banking business and offers services, including personal and business checking accounts, time deposits, money market accounts, savings accounts, credit cards, debit cards, wire transfers, safe deposit boxes, access to automated teller services, and Internet and mobile banking, typical of a community banking business. The Bank also offers retirement accounts, automated clearing house (ACH) origination and remote deposit capture (RDC).</v>
    <v>244</v>
    <v>Nasdaq Stock Market</v>
    <v>XNAS</v>
    <v>XNAS</v>
    <v>64 OLD HIGHWAY 22, CLINTON, NJ, 08809 US</v>
    <v>56.47</v>
    <v>Banking Services</v>
    <v>Stock</v>
    <v>46129.796817696093</v>
    <v>2230</v>
    <v>54.17</v>
    <v>554664840</v>
    <v>UNITY BANCORP, INC</v>
    <v>UNITY BANCORP, INC</v>
    <v>54.17</v>
    <v>9.7433999999999994</v>
    <v>53.66</v>
    <v>55.24</v>
    <v>10041000</v>
    <v>UNTY</v>
    <v>UNITY BANCORP, INC (XNAS:UNTY)</v>
    <v>30538</v>
    <v>57469</v>
    <v>2002</v>
  </rv>
  <rv s="2">
    <v>2231</v>
  </rv>
  <rv s="0">
    <v>https://www.bing.com/financeapi/forcetrigger?t=c2t5tc&amp;q=XNAS%3aUSCB&amp;form=skydnc</v>
    <v>Learn more on Bing</v>
  </rv>
  <rv s="1">
    <v>en-US</v>
    <v>c2t5tc</v>
    <v>268435456</v>
    <v>1</v>
    <v>Powered by Refinitiv</v>
    <v>0</v>
    <v>USCB FINANCIAL HOLDINGS, INC. (XNAS:USCB)</v>
    <v>2</v>
    <v>3</v>
    <v>Finance</v>
    <v>4</v>
    <v>20.785</v>
    <v>15.565</v>
    <v>0.59840000000000004</v>
    <v>-0.02</v>
    <v>-1.0150000000000001E-3</v>
    <v>USD</v>
    <v>USCB Financial Holdings, Inc. is the bank holding company for U.S. Century Bank (the Bank). The Bank offers customers a wide range of financial products and services and supports numerous community organizations, including the Greater Miami Chamber of Commerce, the South Florida Hispanic Chamber of Commerce, and ChamberSouth. The Bank focuses on serving small-to-medium sized businesses (SMBs) and catering to the needs of local business owners, entrepreneurs and professionals in South Florida. In addition to its traditional commercial banking services, it also offers certain specialty banking products, services and solutions designed for small businesses, homeowner associations, law firms, medical practices and other professional services firms, and global banking services. Its specialty banking offerings include small business administration (SBA) lending, yacht lending, homeowner association services, and jurist advantage and private client group services, among others.</v>
    <v>205</v>
    <v>Nasdaq Stock Market</v>
    <v>XNAS</v>
    <v>XNAS</v>
    <v>2301 Nw 87Th Avenue, DORAL, FL, 33172 US</v>
    <v>20.234999999999999</v>
    <v>Banking Services</v>
    <v>Stock</v>
    <v>46129.796568286722</v>
    <v>2233</v>
    <v>19.68</v>
    <v>359297563</v>
    <v>USCB FINANCIAL HOLDINGS, INC.</v>
    <v>USCB FINANCIAL HOLDINGS, INC.</v>
    <v>19.98</v>
    <v>15.0839</v>
    <v>19.7</v>
    <v>19.68</v>
    <v>18256990</v>
    <v>USCB</v>
    <v>USCB FINANCIAL HOLDINGS, INC. (XNAS:USCB)</v>
    <v>43866</v>
    <v>41260</v>
    <v>2021</v>
  </rv>
  <rv s="2">
    <v>2234</v>
  </rv>
  <rv s="0">
    <v>https://www.bing.com/financeapi/forcetrigger?t=a255jc&amp;q=XNAS%3aUVSP&amp;form=skydnc</v>
    <v>Learn more on Bing</v>
  </rv>
  <rv s="1">
    <v>en-US</v>
    <v>a255jc</v>
    <v>268435456</v>
    <v>1</v>
    <v>Powered by Refinitiv</v>
    <v>0</v>
    <v>Univest Financial Corporation (XNAS:UVSP)</v>
    <v>2</v>
    <v>3</v>
    <v>Finance</v>
    <v>4</v>
    <v>38.22</v>
    <v>26.54</v>
    <v>0.63670000000000004</v>
    <v>1.075</v>
    <v>2.9356E-2</v>
    <v>USD</v>
    <v>Univest Financial Corporation is a bank holding company for Univest Bank and Trust Co. (the Bank). The Company and its subsidiaries provide a full range of financial solutions for individuals, businesses, municipalities and nonprofit organizations primarily in the Mid-Atlantic Region. Its segments include Banking, Wealth Management and Insurance. The Banking segment provides financial services to individuals, businesses, municipalities and non-profit organizations. These services include a full range of banking services such as deposit taking, loan origination and servicing, mortgage banking, other general banking services and equipment lease financing. The Wealth Management segment offers investment advisory, financial planning and trust and brokerage services. The Insurance segment includes a full-service insurance brokerage agency offering commercial property and casualty insurance, employee benefit solutions, personal insurance lines and human resources consulting.</v>
    <v>960</v>
    <v>Nasdaq Stock Market</v>
    <v>XNAS</v>
    <v>XNAS</v>
    <v>14 NORTH MAIN STREET, PO BOX 197, SOUDERTON, PA, 18964 US</v>
    <v>38.22</v>
    <v>Banking Services</v>
    <v>Stock</v>
    <v>46129.796734374999</v>
    <v>2236</v>
    <v>35.29</v>
    <v>1058608663</v>
    <v>Univest Financial Corporation</v>
    <v>Univest Financial Corporation</v>
    <v>37.130000000000003</v>
    <v>12.0343</v>
    <v>36.619999999999997</v>
    <v>37.695</v>
    <v>28083530</v>
    <v>UVSP</v>
    <v>Univest Financial Corporation (XNAS:UVSP)</v>
    <v>90312</v>
    <v>221673</v>
    <v>1973</v>
  </rv>
  <rv s="2">
    <v>2237</v>
  </rv>
  <rv s="0">
    <v>https://www.bing.com/financeapi/forcetrigger?t=a2zzar&amp;q=XNAS%3aVABK&amp;form=skydnc</v>
    <v>Learn more on Bing</v>
  </rv>
  <rv s="1">
    <v>en-US</v>
    <v>a2zzar</v>
    <v>268435456</v>
    <v>1</v>
    <v>Powered by Refinitiv</v>
    <v>0</v>
    <v>Virginia National Bankshares Corporation (XNAS:VABK)</v>
    <v>2</v>
    <v>3</v>
    <v>Finance</v>
    <v>4</v>
    <v>44.57</v>
    <v>34.56</v>
    <v>0.45810000000000001</v>
    <v>0.68</v>
    <v>1.6576999999999998E-2</v>
    <v>USD</v>
    <v>Virginia National Bankshares Corporation is a bank holding company for Virginia National Bank (the Bank). The Bank is engaged in the commercial and retail banking business. It operates through four segments: Bank, VNB Trust and Estate Services, and Masonry Capital. The Bank’s commercial banking activities involve making loans, taking deposits and offering related services to individuals, businesses and charitable organizations. VNB Trust and Estate Services offers corporate trustee services, trust and estate administration, individual retirement account (IRA) administration and custody services, and offers in-house investment management services. The Masonry Capital segment offers investment management services for separately managed accounts and a private investment fund. It offers a range of banking and related financial services to meet the needs of individuals, businesses, and charitable organizations, including the fiduciary services of VNB Trust and Estate Services.</v>
    <v>140</v>
    <v>Nasdaq Stock Market</v>
    <v>XNAS</v>
    <v>XNAS</v>
    <v>404 People Place, CHARLOTTESVILLE, VA, 22911 US</v>
    <v>42.19</v>
    <v>Banking Services</v>
    <v>Stock</v>
    <v>46129.796146885936</v>
    <v>2239</v>
    <v>41</v>
    <v>226100736</v>
    <v>Virginia National Bankshares Corporation</v>
    <v>Virginia National Bankshares Corporation</v>
    <v>41.48</v>
    <v>11.73</v>
    <v>41.02</v>
    <v>41.7</v>
    <v>5422080</v>
    <v>VABK</v>
    <v>Virginia National Bankshares Corporation (XNAS:VABK)</v>
    <v>4361</v>
    <v>6715</v>
    <v>2013</v>
  </rv>
  <rv s="2">
    <v>2240</v>
  </rv>
  <rv s="0">
    <v>https://www.bing.com/financeapi/forcetrigger?t=a25er7&amp;q=XNAS%3aVLY&amp;form=skydnc</v>
    <v>Learn more on Bing</v>
  </rv>
  <rv s="1">
    <v>en-US</v>
    <v>a25er7</v>
    <v>268435456</v>
    <v>1</v>
    <v>Powered by Refinitiv</v>
    <v>0</v>
    <v>VALLEY NATIONAL BANCORP (XNAS:VLY)</v>
    <v>2</v>
    <v>3</v>
    <v>Finance</v>
    <v>4</v>
    <v>13.87</v>
    <v>8.0399999999999991</v>
    <v>1.0569</v>
    <v>0.40500000000000003</v>
    <v>3.0939999999999999E-2</v>
    <v>USD</v>
    <v>Valley National Bancorp is a bank holding company and a financial holding company. The Company's principal subsidiary is Valley National Bank. Its segments include Consumer Banking, Commercial Banking and Treasury and Corporate Other. The Consumer Banking comprises residential mortgages and automobile loans, and to a lesser extent, secured personal lines of credit, home equity loans and other consumer loans. Consumer Banking also includes the wealth management and insurance services division, comprised of asset management advisory, brokerage, trust, personal and title insurance, tax credit advisory services, and international and domestic private banking businesses. The Commercial Banking comprises floating rate and adjustable rate commercial and industrial loans and construction loans, and adjustable and fixed-rate owner-occupied and commercial real estate loans. It also offers niche financial services, including loan and deposit products for homeowners' associations and others.</v>
    <v>3675</v>
    <v>Nasdaq Stock Market</v>
    <v>XNAS</v>
    <v>XNAS</v>
    <v>One Penn Plaza, NEW YORK, NY, 10119 US</v>
    <v>13.664999999999999</v>
    <v>Banking Services</v>
    <v>Stock</v>
    <v>46129.796797812502</v>
    <v>2242</v>
    <v>13.2</v>
    <v>7480506565</v>
    <v>VALLEY NATIONAL BANCORP</v>
    <v>VALLEY NATIONAL BANCORP</v>
    <v>13.25</v>
    <v>13.306100000000001</v>
    <v>13.09</v>
    <v>13.494999999999999</v>
    <v>554316900</v>
    <v>VLY</v>
    <v>VALLEY NATIONAL BANCORP (XNAS:VLY)</v>
    <v>3752819</v>
    <v>7525451</v>
    <v>1982</v>
  </rv>
  <rv s="2">
    <v>2243</v>
  </rv>
  <rv s="0">
    <v>https://www.bing.com/financeapi/forcetrigger?t=a25opr&amp;q=XNAS%3aWABC&amp;form=skydnc</v>
    <v>Learn more on Bing</v>
  </rv>
  <rv s="1">
    <v>en-US</v>
    <v>a25opr</v>
    <v>268435456</v>
    <v>1</v>
    <v>Powered by Refinitiv</v>
    <v>0</v>
    <v>WESTAMERICA BANCORPORATION (XNAS:WABC)</v>
    <v>2</v>
    <v>3</v>
    <v>Finance</v>
    <v>4</v>
    <v>56.22</v>
    <v>44.93</v>
    <v>0.55689999999999995</v>
    <v>0.74</v>
    <v>1.3777999999999999E-2</v>
    <v>USD</v>
    <v>Westamerica Bancorporation is a bank holding company. The Company provides a full range of banking services to individual and commercial customers in Northern and Central California through its subsidiary bank, Westamerica Bank (the Bank). The Bank is a California-chartered commercial bank. The principal communities served are located in Northern and Central California, from Mendocino, Lake and Nevada Counties in the north to Kern County in the south. In addition, the Bank owns 100% of the capital stock of Community Banker Services Corporation (CBSC), a company engaged in providing the Company and its subsidiaries with data processing services and other support functions. It provides a range of loans, including commercial loans, commercial real estate loans, real estate construction loans and residential real estate loans. The Company owns 26 banking office locations and one centralized administrative service center facility and leases 55 facilities.</v>
    <v>627</v>
    <v>Nasdaq Stock Market</v>
    <v>XNAS</v>
    <v>XNAS</v>
    <v>1108 Fifth Ave, SAN RAFAEL, CA, 94901 US</v>
    <v>56.22</v>
    <v>Banking Services</v>
    <v>Stock</v>
    <v>46129.796848020313</v>
    <v>2245</v>
    <v>52.037500000000001</v>
    <v>1317112830</v>
    <v>WESTAMERICA BANCORPORATION</v>
    <v>WESTAMERICA BANCORPORATION</v>
    <v>54.78</v>
    <v>12.0395</v>
    <v>53.71</v>
    <v>54.45</v>
    <v>24189400</v>
    <v>WABC</v>
    <v>WESTAMERICA BANCORPORATION (XNAS:WABC)</v>
    <v>116040</v>
    <v>216814</v>
    <v>1972</v>
  </rv>
  <rv s="2">
    <v>2246</v>
  </rv>
  <rv s="0">
    <v>https://www.bing.com/financeapi/forcetrigger?t=a25ovh&amp;q=XNAS%3aWAFD&amp;form=skydnc</v>
    <v>Learn more on Bing</v>
  </rv>
  <rv s="1">
    <v>en-US</v>
    <v>a25ovh</v>
    <v>268435456</v>
    <v>1</v>
    <v>Powered by Refinitiv</v>
    <v>0</v>
    <v>WaFd, Inc (XNAS:WAFD)</v>
    <v>2</v>
    <v>3</v>
    <v>Finance</v>
    <v>4</v>
    <v>35.11</v>
    <v>26.31</v>
    <v>0.79730000000000001</v>
    <v>2.5099999999999998</v>
    <v>7.7206999999999998E-2</v>
    <v>USD</v>
    <v>WaFd, Inc. is a bank holding company that conducts its primary business through its subsidiary, Washington Federal Bank. Washington Federal Bank, a federally insured Washington state chartered commercial bank doing business as WaFd Bank (the Bank), is engaged in providing lending, depository, insurance, and other banking services to consumers, mid-sized to large businesses, and owners and developers of commercial real estate. The Bank's business consists primarily of accepting deposits from the public and investing these funds in loans of various types, including first-lien mortgages on single-family dwellings, construction loans, loans on multifamily, commercial real estate and other income-producing properties, home equity loans and business loans. The Bank invests in certain United States government and agency obligations and other investments. The Bank has approximately 208 branches located in Washington, Oregon, Idaho, Arizona, Utah, Nevada, New Mexico, and Texas.</v>
    <v>2037</v>
    <v>Nasdaq Stock Market</v>
    <v>XNAS</v>
    <v>XNAS</v>
    <v>425 PIKE STREET, SEATTLE, WA, 98101 US</v>
    <v>35.11</v>
    <v>Banking Services</v>
    <v>Stock</v>
    <v>46129.796739305471</v>
    <v>2248</v>
    <v>33.087499999999999</v>
    <v>2656733816</v>
    <v>WaFd, Inc</v>
    <v>WaFd, Inc</v>
    <v>33.32</v>
    <v>12.105499999999999</v>
    <v>32.51</v>
    <v>35.020000000000003</v>
    <v>75863330</v>
    <v>WAFD</v>
    <v>WaFd, Inc (XNAS:WAFD)</v>
    <v>1122706</v>
    <v>738308</v>
    <v>1994</v>
  </rv>
  <rv s="2">
    <v>2249</v>
  </rv>
  <rv s="0">
    <v>https://www.bing.com/financeapi/forcetrigger?t=a25p52&amp;q=XNYS%3aWAL&amp;form=skydnc</v>
    <v>Learn more on Bing</v>
  </rv>
  <rv s="1">
    <v>en-US</v>
    <v>a25p52</v>
    <v>268435456</v>
    <v>1</v>
    <v>Powered by Refinitiv</v>
    <v>0</v>
    <v>WESTERN ALLIANCE BANCORPORATION (XNYS:WAL)</v>
    <v>2</v>
    <v>3</v>
    <v>Finance</v>
    <v>4</v>
    <v>97.23</v>
    <v>62.3795</v>
    <v>1.3431999999999999</v>
    <v>2.08</v>
    <v>2.6911999999999998E-2</v>
    <v>USD</v>
    <v>Western Alliance Bancorporation is a bank holding company. It provides a full spectrum of customized loan, deposit and treasury management capabilities, including funds transfer and other digital payment offerings through its wholly owned banking subsidiary, Western Alliance Bank. It operates through its banking divisions: Alliance Bank of Arizona, Bank of Nevada, Bridge Bank, First Independent Bank, and Torrey Pines Bank. The Company also provides an array of specialized financial services to business customers across the country, including mortgage banking services through AmeriHome, treasury management services to the homeowner's association sector, and digital payment services for the class-action legal industry. It has two non-bank subsidiaries, such as CS Insurance Company (CSI) and Western Alliance Trust Company, N.A. (WATC). CSI is a captive insurance company. WATC provides corporate trust services and levered loan administration solutions.</v>
    <v>3769</v>
    <v>New York Stock Exchange</v>
    <v>XNYS</v>
    <v>XNYS</v>
    <v>1 East Washington Street, Suite 1400, PHOENIX, AZ, 85004 US</v>
    <v>81.36</v>
    <v>Banking Services</v>
    <v>Stock</v>
    <v>46129.79694224531</v>
    <v>2251</v>
    <v>78.905000000000001</v>
    <v>8721104167</v>
    <v>WESTERN ALLIANCE BANCORPORATION</v>
    <v>WESTERN ALLIANCE BANCORPORATION</v>
    <v>79.2</v>
    <v>9.0891999999999999</v>
    <v>77.290000000000006</v>
    <v>79.37</v>
    <v>109879100</v>
    <v>WAL</v>
    <v>WESTERN ALLIANCE BANCORPORATION (XNYS:WAL)</v>
    <v>698588</v>
    <v>1251076</v>
    <v>2014</v>
  </rv>
  <rv s="2">
    <v>2252</v>
  </rv>
  <rv s="0">
    <v>https://www.bing.com/financeapi/forcetrigger?t=a25p7w&amp;q=XNAS%3aWASH&amp;form=skydnc</v>
    <v>Learn more on Bing</v>
  </rv>
  <rv s="1">
    <v>en-US</v>
    <v>a25p7w</v>
    <v>268435456</v>
    <v>1</v>
    <v>Powered by Refinitiv</v>
    <v>0</v>
    <v>Washington Trust Bancorp, Inc. (XNAS:WASH)</v>
    <v>2</v>
    <v>3</v>
    <v>Finance</v>
    <v>4</v>
    <v>37.08</v>
    <v>25.23</v>
    <v>0.83320000000000005</v>
    <v>0.72629999999999995</v>
    <v>2.061E-2</v>
    <v>USD</v>
    <v>Washington Trust Bancorp, Inc. is a holding company of The Washington Trust Company (the Bank). The Bank is a state-chartered bank and financial services company. The Company operates through two segments: Commercial Banking and Wealth Management Services. The Commercial Banking segment includes commercial, residential and consumer lending activities; mortgage banking activities, deposit generation, cash management activities, banking activities, including customer support and the operation of automated teller machines (ATMs), telephone banking, Internet banking and mobile banking services; as well as investment portfolio and wholesale funding activities. The Wealth Management Services segment includes investment management, holistic financial planning services, personal trust and estate services, including services as trustee, personal representative and custodian; settlement of decedents’ estates, and institutional trust services, including custody and fiduciary services.</v>
    <v>642</v>
    <v>Nasdaq Stock Market</v>
    <v>XNAS</v>
    <v>XNAS</v>
    <v>23 Broad St, WESTERLY, RI, 02891-1879 US</v>
    <v>36.57</v>
    <v>Banking Services</v>
    <v>Stock</v>
    <v>46129.796330358593</v>
    <v>2254</v>
    <v>35.395000000000003</v>
    <v>684796553</v>
    <v>Washington Trust Bancorp, Inc.</v>
    <v>Washington Trust Bancorp, Inc.</v>
    <v>35.69</v>
    <v>13.267799999999999</v>
    <v>35.24</v>
    <v>35.966299999999997</v>
    <v>19039950</v>
    <v>WASH</v>
    <v>Washington Trust Bancorp, Inc. (XNAS:WASH)</v>
    <v>79429</v>
    <v>193603</v>
    <v>1984</v>
  </rv>
  <rv s="2">
    <v>2255</v>
  </rv>
  <rv s="0">
    <v>https://www.bing.com/financeapi/forcetrigger?t=a25yim&amp;q=XNAS%3aWNEB&amp;form=skydnc</v>
    <v>Learn more on Bing</v>
  </rv>
  <rv s="1">
    <v>en-US</v>
    <v>a25yim</v>
    <v>268435456</v>
    <v>1</v>
    <v>Powered by Refinitiv</v>
    <v>0</v>
    <v>WESTERN NEW ENGLAND BANCORP, INC. (XNAS:WNEB)</v>
    <v>2</v>
    <v>3</v>
    <v>Finance</v>
    <v>4</v>
    <v>14.52</v>
    <v>8.41</v>
    <v>0.78779999999999994</v>
    <v>0.31</v>
    <v>2.2448000000000003E-2</v>
    <v>USD</v>
    <v>Western New England Bancorp, Inc. is a holding company for Westfield Bank, a federally chartered savings bank (Bank). The Bank is a full-service, community-oriented financial institution offering a full range of commercial and retail products and services as well as wealth management financial products. It provides a variety of banking services, including telephone and online banking, remote deposit capture, cash management services, overdraft facilities, night deposit services, and safe deposit facilities. Its cash management services include remote deposit capture, automated clearing house credit and debit origination, check payment fraud prevention, and corporate credit cards. It offers a variety of loan products to its customers, including residential and commercial real estate loans, commercial loans, and installment loans. It operates 25 banking offices in Hampden County and Hampshire County in western Massachusetts and Hartford County and Tolland County in northern Connecticut.</v>
    <v>292</v>
    <v>Nasdaq Stock Market</v>
    <v>XNAS</v>
    <v>XNAS</v>
    <v>141 Elm St., WESTFIELD, MA, 01085 US</v>
    <v>14.225</v>
    <v>Banking Services</v>
    <v>Stock</v>
    <v>46129.795104200784</v>
    <v>2257</v>
    <v>13.82</v>
    <v>286055244</v>
    <v>WESTERN NEW ENGLAND BANCORP, INC.</v>
    <v>WESTERN NEW ENGLAND BANCORP, INC.</v>
    <v>13.98</v>
    <v>18.764099999999999</v>
    <v>13.81</v>
    <v>14.12</v>
    <v>20258870</v>
    <v>WNEB</v>
    <v>WESTERN NEW ENGLAND BANCORP, INC. (XNAS:WNEB)</v>
    <v>38972</v>
    <v>69280</v>
    <v>2006</v>
  </rv>
  <rv s="2">
    <v>2258</v>
  </rv>
  <rv s="0">
    <v>https://www.bing.com/financeapi/forcetrigger?t=a261sm&amp;q=XNAS%3aWSBC&amp;form=skydnc</v>
    <v>Learn more on Bing</v>
  </rv>
  <rv s="1">
    <v>en-US</v>
    <v>a261sm</v>
    <v>268435456</v>
    <v>1</v>
    <v>Powered by Refinitiv</v>
    <v>0</v>
    <v>WESBANCO, INC. (XNAS:WSBC)</v>
    <v>2</v>
    <v>3</v>
    <v>Finance</v>
    <v>4</v>
    <v>38.1</v>
    <v>27.48</v>
    <v>0.75609999999999999</v>
    <v>0.66500000000000004</v>
    <v>1.8680000000000002E-2</v>
    <v>USD</v>
    <v>Wesbanco, Inc. is a diversified multi-state bank holding company. The Company offers a full range of financial services, including retail banking, corporate banking, personal and corporate trust services, brokerage services, mortgage banking and insurance. Its segments include community banking and trust and investment services. The community banking segment offers services traditionally offered by full-service commercial banks, including commercial demand, individual demand and time deposit accounts, as well as commercial, mortgage and individual installment loans, and certain non-traditional offerings, such as insurance and securities brokerage services. The trust and investment services segment offers trust services as well as various alternative investment products, including mutual funds. It serves customers through more than 250 financial centers and loan production offices in Indiana, Kentucky, Maryland, Michigan, Ohio, Pennsylvania, Tennessee, Virginia, and West Virginia.</v>
    <v>2969</v>
    <v>Nasdaq Stock Market</v>
    <v>XNAS</v>
    <v>XNAS</v>
    <v>1 Bank Plz, WHEELING, WV, 26003 US</v>
    <v>36.86</v>
    <v>Banking Services</v>
    <v>Stock</v>
    <v>46129.796042128903</v>
    <v>2260</v>
    <v>35.96</v>
    <v>3485489349</v>
    <v>WESBANCO, INC.</v>
    <v>WESBANCO, INC.</v>
    <v>35.96</v>
    <v>17.36</v>
    <v>35.6</v>
    <v>36.265000000000001</v>
    <v>96111660</v>
    <v>WSBC</v>
    <v>WESBANCO, INC. (XNAS:WSBC)</v>
    <v>676305</v>
    <v>549238</v>
    <v>1968</v>
  </rv>
  <rv s="2">
    <v>2261</v>
  </rv>
  <rv s="0">
    <v>https://www.bing.com/financeapi/forcetrigger?t=a26227&amp;q=XNAS%3aWSFS&amp;form=skydnc</v>
    <v>Learn more on Bing</v>
  </rv>
  <rv s="1">
    <v>en-US</v>
    <v>a26227</v>
    <v>268435456</v>
    <v>1</v>
    <v>Powered by Refinitiv</v>
    <v>0</v>
    <v>WSFS FINANCIAL CORPORATION (XNAS:WSFS)</v>
    <v>2</v>
    <v>3</v>
    <v>Finance</v>
    <v>4</v>
    <v>72.144999999999996</v>
    <v>46.3</v>
    <v>0.75729999999999997</v>
    <v>1.2150000000000001</v>
    <v>1.7535000000000002E-2</v>
    <v>USD</v>
    <v>WSFS Financial Corporation is a savings and loan holding company. The Company operates through its subsidiary, Wilmington Savings Fund Society, FSB (WSFS Bank or the Bank). Its segments include WSFS Bank, Cash Connect and Wealth and Trust. The WSFS Bank segment provides loans and leases, deposits and other financial products to commercial and consumer clients. It also offers a variety of consumer loan products, retail securities and insurance brokerage services through its branches. The Cash Connect segment provides automated teller machine (ATM) vault cash, smart safe and cash logistics services in the United States, servicing non-bank ATMs and smart safes nationwide and supporting ATMs for WSFS Bank Clients. The Wealth and Trust segment provides an array of planning and advisory services, investment management, personal and institutional trust services, and credit and deposit products to individuals, corporate, and institutional clients.</v>
    <v>2335</v>
    <v>Nasdaq Stock Market</v>
    <v>XNAS</v>
    <v>XNAS</v>
    <v>500 Delaware Ave, WILMINGTON, DE, 19801 US</v>
    <v>72.144999999999996</v>
    <v>Banking Services</v>
    <v>Stock</v>
    <v>46129.796921885936</v>
    <v>2263</v>
    <v>69.98</v>
    <v>3684385425</v>
    <v>WSFS FINANCIAL CORPORATION</v>
    <v>WSFS FINANCIAL CORPORATION</v>
    <v>69.98</v>
    <v>13.8316</v>
    <v>69.290000000000006</v>
    <v>70.504999999999995</v>
    <v>52257080</v>
    <v>WSFS</v>
    <v>WSFS FINANCIAL CORPORATION (XNAS:WSFS)</v>
    <v>239174</v>
    <v>442093</v>
    <v>1988</v>
  </rv>
  <rv s="2">
    <v>2264</v>
  </rv>
  <rv s="0">
    <v>https://www.bing.com/financeapi/forcetrigger?t=a262ur&amp;q=XNAS%3aWTFC&amp;form=skydnc</v>
    <v>Learn more on Bing</v>
  </rv>
  <rv s="1">
    <v>en-US</v>
    <v>a262ur</v>
    <v>268435456</v>
    <v>1</v>
    <v>Powered by Refinitiv</v>
    <v>0</v>
    <v>WINTRUST FINANCIAL CORPORATION (XNAS:WTFC)</v>
    <v>2</v>
    <v>3</v>
    <v>Finance</v>
    <v>4</v>
    <v>162.96</v>
    <v>100.37</v>
    <v>0.85299999999999998</v>
    <v>3.32</v>
    <v>2.2858999999999997E-2</v>
    <v>USD</v>
    <v>Wintrust Financial Corporation is a financial holding company. It provides community-oriented, personal and commercial banking services to customers generally located in the Chicago metropolitan area, southern Wisconsin, northwest Indiana and west Michigan. Its segments include community banking, specialty finance and wealth management. Through its community banking segment, its banks provide community-oriented, personal and commercial banking services to customers located in its market area. Its customers include individuals, small to mid-sized businesses, local governmental units and institutional clients residing primarily in the banks' local service areas. Through its specialty finance segment, it offers financing of insurance premiums for businesses and individuals; accounts receivable financing, value-added, out-sourced administrative services; and other specialty finance businesses. Through its wealth management segment, it offers a full range of wealth management services.</v>
    <v>5902</v>
    <v>Nasdaq Stock Market</v>
    <v>XNAS</v>
    <v>XNAS</v>
    <v>9700 W. Higgins Road, Suite 800, ROSEMONT, IL, 60018 US</v>
    <v>151.13</v>
    <v>Banking Services</v>
    <v>Stock</v>
    <v>46129.796940578126</v>
    <v>2266</v>
    <v>146.37010000000001</v>
    <v>10018485288</v>
    <v>WINTRUST FINANCIAL CORPORATION</v>
    <v>WINTRUST FINANCIAL CORPORATION</v>
    <v>146.79</v>
    <v>13.0319</v>
    <v>145.24</v>
    <v>148.56</v>
    <v>67437300</v>
    <v>WTFC</v>
    <v>WINTRUST FINANCIAL CORPORATION (XNAS:WTFC)</v>
    <v>296112</v>
    <v>461121</v>
    <v>1992</v>
  </rv>
  <rv s="2">
    <v>2267</v>
  </rv>
  <rv s="0">
    <v>https://www.bing.com/financeapi/forcetrigger?t=a26gnm&amp;q=XNAS%3aZION&amp;form=skydnc</v>
    <v>Learn more on Bing</v>
  </rv>
  <rv s="10">
    <v>en-US</v>
    <v>a26gnm</v>
    <v>268435456</v>
    <v>1</v>
    <v>Powered by Refinitiv</v>
    <v>21</v>
    <v>ZIONS BANCORPORATION, NATIONAL ASSOCIATION (XNAS:ZION)</v>
    <v>2</v>
    <v>22</v>
    <v>Finance</v>
    <v>4</v>
    <v>66.174999999999997</v>
    <v>39.421999999999997</v>
    <v>0.80879999999999996</v>
    <v>1.19</v>
    <v>1.9337E-2</v>
    <v>USD</v>
    <v>Zions Bancorporation, National Association (the Bank) is a provider of financial services. It provides a range of banking products and related services, primarily in the states of Arizona, California, Colorado, Idaho, Nevada, New Mexico, Oregon, Texas, Utah, Washington, and Wyoming. It conducts its operations primarily through seven managed and geographically defined bank divisions, each with its own local branding and management. Its products and services include commercial and small business banking, capital markets and investment banking, commercial real estate lending, retail banking, and wealth management. Its commercial small business banking products and services include commercial and industrial and owner-occupied lending and leasing, municipal and public finance services, corporate trust services, and others. Its capital markets and investment banking include loan syndications, fixed income securities underwriting, advisory and capital raising, and Power and project financing.</v>
    <v>9195</v>
    <v>Nasdaq Stock Market</v>
    <v>XNAS</v>
    <v>XNAS</v>
    <v>One South Main Street, 11Th Floor, SALT LAKE CITY, UT, 84133 US</v>
    <v>63.39</v>
    <v>Banking Services</v>
    <v>Stock</v>
    <v>46129.796531260938</v>
    <v>2269</v>
    <v>62.03</v>
    <v>9225638370</v>
    <v>ZIONS BANCORPORATION, NATIONAL ASSOCIATION</v>
    <v>ZIONS BANCORPORATION, NATIONAL ASSOCIATION</v>
    <v>62.22</v>
    <v>10.4419</v>
    <v>61.54</v>
    <v>62.73</v>
    <v>147069000</v>
    <v>ZION</v>
    <v>ZIONS BANCORPORATION, NATIONAL ASSOCIATION (XNAS:ZION)</v>
    <v>873336</v>
    <v>1642536</v>
  </rv>
  <rv s="2">
    <v>2270</v>
  </rv>
  <rv s="0">
    <v>https://www.bing.com/financeapi/forcetrigger?t=a21tm7&amp;q=XNYS%3aRE&amp;form=skydnc</v>
    <v>Learn more on Bing</v>
  </rv>
  <rv s="1">
    <v>en-US</v>
    <v>a21tm7</v>
    <v>268435456</v>
    <v>1</v>
    <v>Powered by Refinitiv</v>
    <v>0</v>
    <v>Everest Group, Ltd. (XNYS:EG)</v>
    <v>2</v>
    <v>3</v>
    <v>Finance</v>
    <v>4</v>
    <v>368.29</v>
    <v>302.44</v>
    <v>0.31230000000000002</v>
    <v>6.61</v>
    <v>1.9192000000000001E-2</v>
    <v>USD</v>
    <v>Everest Group, Ltd. is a Bermuda-based global company engaged in underwriting activities. It provides property, casualty, and specialty reinsurance, and insurance products. The Company conducts its principal business through its Reinsurance and Insurance reportable segments. The Reinsurance Segment underwrites property and casualty reinsurance and specialty lines globally. It operates using both treaty and facultative reinsurance models. Treaty reinsurance involves covering a portfolio of risks under a pre-agreed arrangement, while facultative reinsurance provides coverage for individual risks that are negotiated separately. The Insurance segment underwrites property and casualty insurance and conducts its business through wholesale and retail brokers, surplus lines brokers, and program administrators. Its operations in more than 100 countries across six continents. The Company underwrites reinsurance through both brokers and direct arrangements with ceding companies.</v>
    <v>3064</v>
    <v>New York Stock Exchange</v>
    <v>XNYS</v>
    <v>XNYS</v>
    <v>Seon Place, 4Th Floor, 141 Front Street, HAMILTON, HM 19 BM</v>
    <v>352.64</v>
    <v>Insurance</v>
    <v>Stock</v>
    <v>46129.796886793752</v>
    <v>2272</v>
    <v>343.83</v>
    <v>15755974985</v>
    <v>Everest Group, Ltd.</v>
    <v>Everest Group, Ltd.</v>
    <v>345.47</v>
    <v>9.2772000000000006</v>
    <v>344.41</v>
    <v>351.02</v>
    <v>44886260</v>
    <v>EG</v>
    <v>Everest Group, Ltd. (XNYS:EG)</v>
    <v>152334</v>
    <v>334802</v>
    <v>1999</v>
  </rv>
  <rv s="2">
    <v>2273</v>
  </rv>
  <rv s="0">
    <v>https://www.bing.com/financeapi/forcetrigger?t=a1ty52&amp;q=XNAS%3aGLRE&amp;form=skydnc</v>
    <v>Learn more on Bing</v>
  </rv>
  <rv s="1">
    <v>en-US</v>
    <v>a1ty52</v>
    <v>268435456</v>
    <v>1</v>
    <v>Powered by Refinitiv</v>
    <v>0</v>
    <v>GREENLIGHT CAPITAL RE, LTD. (XNAS:GLRE)</v>
    <v>2</v>
    <v>3</v>
    <v>Finance</v>
    <v>4</v>
    <v>19.245000000000001</v>
    <v>11.565</v>
    <v>0.3886</v>
    <v>0.13500000000000001</v>
    <v>7.3369999999999998E-3</v>
    <v>USD</v>
    <v>Greenlight Capital Re, Ltd provides multiline property and casualty insurance and reinsurance through its licensed and regulated reinsurance entities in the Cayman Islands and Ireland, and its Lloyd’s platform, Greenlight Innovation Syndicate 3456. The Company’s segments include Open Market and Innovations. In the Open Market segment, the Company underwrites reinsurance business, sourced through the brokerage distribution channels and Lloyd’s. The Company writes treaty reinsurance on a proportional and non-proportional basis. Its lines of business include casualty, financial, health, multiline, property and specialty. In the Innovations segment, the Company provides reinsurance capacity to startup companies and managing general agents (MGAs) based globally, sourced mainly through direct placements with its strategic partners. This segment also includes business written by Syndicate 3456. Its lines of business include casualty, financial, health, multiline and specialty.</v>
    <v>84</v>
    <v>Nasdaq Stock Market</v>
    <v>XNAS</v>
    <v>XNAS</v>
    <v>CAMANA BAY, P.O. BOX 31110, 65 MARKET STREET, SUITE 1207,, GRAND CAYMAN, KY1-1205 KY</v>
    <v>18.829999999999998</v>
    <v>Insurance</v>
    <v>Stock</v>
    <v>46129.79684133047</v>
    <v>2275</v>
    <v>18.5</v>
    <v>629886026</v>
    <v>GREENLIGHT CAPITAL RE, LTD.</v>
    <v>GREENLIGHT CAPITAL RE, LTD.</v>
    <v>18.559999999999999</v>
    <v>0</v>
    <v>18.399999999999999</v>
    <v>18.535</v>
    <v>33983600</v>
    <v>GLRE</v>
    <v>GREENLIGHT CAPITAL RE, LTD. (XNAS:GLRE)</v>
    <v>107779</v>
    <v>273830</v>
    <v>2004</v>
  </rv>
  <rv s="2">
    <v>2276</v>
  </rv>
  <rv s="0">
    <v>https://www.bing.com/financeapi/forcetrigger?t=a21y4c&amp;q=XNYS%3aRGA&amp;form=skydnc</v>
    <v>Learn more on Bing</v>
  </rv>
  <rv s="1">
    <v>en-US</v>
    <v>a21y4c</v>
    <v>268435456</v>
    <v>1</v>
    <v>Powered by Refinitiv</v>
    <v>0</v>
    <v>REINSURANCE GROUP OF AMERICA, INCORPORATED (XNYS:RGA)</v>
    <v>2</v>
    <v>3</v>
    <v>Finance</v>
    <v>4</v>
    <v>229.21</v>
    <v>165.52</v>
    <v>0.50270000000000004</v>
    <v>2.42</v>
    <v>1.1594E-2</v>
    <v>USD</v>
    <v>Reinsurance Group of America, Incorporated is an insurance holding company. The Company is a provider of traditional life and health reinsurance and financial solutions. The U.S. and Latin America Traditional segment provides individual and group life and health reinsurance, including long-term care, to domestic clients for a variety of products. The Canada Traditional segment is primarily engaged in individual life reinsurance, and to a lesser extent creditor, group life and health, critical illness and disability reinsurance. The Europe, Middle East and Africa Traditional segment provides individual and group life and health products through yearly renewable term and coinsurance agreements, and reinsurance of critical illness coverage. The Asia Pacific Traditional segment provides individual and group life and health reinsurance, critical illness coverage, disability and superannuation through yearly renewable term and coinsurance agreements.</v>
    <v>4300</v>
    <v>New York Stock Exchange</v>
    <v>XNYS</v>
    <v>XNYS</v>
    <v>16600 Swingley Ridge Road, CHESTERFIELD, MO, 63017-1706 US</v>
    <v>212.59</v>
    <v>Insurance</v>
    <v>Stock</v>
    <v>46129.796937071093</v>
    <v>2278</v>
    <v>207.38399999999999</v>
    <v>13832273914</v>
    <v>REINSURANCE GROUP OF AMERICA, INCORPORATED</v>
    <v>REINSURANCE GROUP OF AMERICA, INCORPORATED</v>
    <v>208.08</v>
    <v>11.9124</v>
    <v>208.73</v>
    <v>211.15</v>
    <v>65509230</v>
    <v>RGA</v>
    <v>REINSURANCE GROUP OF AMERICA, INCORPORATED (XNYS:RGA)</v>
    <v>125233</v>
    <v>299012</v>
    <v>1992</v>
  </rv>
  <rv s="2">
    <v>2279</v>
  </rv>
  <rv s="0">
    <v>https://www.bing.com/financeapi/forcetrigger?t=a225ec&amp;q=XNYS%3aRNR&amp;form=skydnc</v>
    <v>Learn more on Bing</v>
  </rv>
  <rv s="1">
    <v>en-US</v>
    <v>a225ec</v>
    <v>268435456</v>
    <v>1</v>
    <v>Powered by Refinitiv</v>
    <v>0</v>
    <v>RENAISSANCERE HOLDINGS LTD. (XNYS:RNR)</v>
    <v>2</v>
    <v>3</v>
    <v>Finance</v>
    <v>4</v>
    <v>318</v>
    <v>222.75</v>
    <v>0.24709999999999999</v>
    <v>0.69499999999999995</v>
    <v>2.209E-3</v>
    <v>USD</v>
    <v>RenaissanceRe Holdings Ltd. is a global provider of reinsurance and insurance, focused on aligning risk with capital. It offers property, casualty, and specialty reinsurance, along with certain insurance solutions, primarily through intermediaries. It has two reportable segments: Property and Casualty and Specialty. The Property segment includes catastrophe reinsurance, primarily excess of loss and retrocessional coverage for natural and man-made disasters, as well as other property business such as proportional reinsurance, property per risk, property reinsurance, binding facilities, and regional multi-line business. The Casualty and Specialty segment encompasses reinsurance activities across a range of complex, longer-tail risk categories, including general casualty, professional liability, credit, and other specialty lines of reinsurance. The Company combines data, technology, and the ability to deliver risk solutions and capacity through owned and managed partner balance sheets.</v>
    <v>1040</v>
    <v>New York Stock Exchange</v>
    <v>XNYS</v>
    <v>XNYS</v>
    <v>Renaissance House Pembroke, HM 19 BM</v>
    <v>318</v>
    <v>Insurance</v>
    <v>Stock</v>
    <v>46129.795601238278</v>
    <v>2281</v>
    <v>311</v>
    <v>13607043600</v>
    <v>RENAISSANCERE HOLDINGS LTD.</v>
    <v>RENAISSANCERE HOLDINGS LTD.</v>
    <v>311</v>
    <v>5.569</v>
    <v>314.62</v>
    <v>315.315</v>
    <v>43153810</v>
    <v>RNR</v>
    <v>RENAISSANCERE HOLDINGS LTD. (XNYS:RNR)</v>
    <v>99194</v>
    <v>305032</v>
    <v>1993</v>
  </rv>
  <rv s="2">
    <v>2282</v>
  </rv>
  <rv s="0">
    <v>https://www.bing.com/financeapi/forcetrigger?t=a24fpr&amp;q=XNYS%3aSPNT&amp;form=skydnc</v>
    <v>Learn more on Bing</v>
  </rv>
  <rv s="1">
    <v>en-US</v>
    <v>a24fpr</v>
    <v>268435456</v>
    <v>1</v>
    <v>Powered by Refinitiv</v>
    <v>0</v>
    <v>SIRIUSPOINT LTD. (XNYS:SPNT)</v>
    <v>2</v>
    <v>3</v>
    <v>Finance</v>
    <v>4</v>
    <v>23.6</v>
    <v>15.9</v>
    <v>0.64610000000000001</v>
    <v>0.55000000000000004</v>
    <v>2.4249999999999997E-2</v>
    <v>USD</v>
    <v>SiriusPoint Ltd. is a Bermuda-based global underwriter of insurance and reinsurance providing solutions to clients and brokers around the world. The Company has licenses to write property and casualty and accident and health insurance and reinsurance globally. The Company’s segments include Reinsurance and Insurance &amp; Services. In the Reinsurance segment, the Company provides reinsurance products to insurance and reinsurance companies, government entities, and other risk-bearing vehicles on a treaty or facultative basis. The Reinsurance segment predominantly underwrites casualty, property and specialty lines of business on a worldwide basis. For reinsurance assumed, it participates in the reinsurance market with a global focus through the broker market distribution channel. Through the Insurance &amp; Services segment, the Company underwrites primary insurance in a number of sectors. The Insurance &amp; Services segment includes accident and health, casualty, and specialty.</v>
    <v>1099</v>
    <v>New York Stock Exchange</v>
    <v>XNYS</v>
    <v>XNYS</v>
    <v>POINT BUILDING, 3 WATERLOO LANE, PEMBROKE, HM 08 BM</v>
    <v>23.6</v>
    <v>Insurance</v>
    <v>Stock</v>
    <v>46129.796322892966</v>
    <v>2284</v>
    <v>22.74</v>
    <v>2717666085</v>
    <v>SIRIUSPOINT LTD.</v>
    <v>SIRIUSPOINT LTD.</v>
    <v>22.76</v>
    <v>6.5449999999999999</v>
    <v>22.68</v>
    <v>23.23</v>
    <v>116989500</v>
    <v>SPNT</v>
    <v>SIRIUSPOINT LTD. (XNYS:SPNT)</v>
    <v>982408</v>
    <v>716175</v>
    <v>2011</v>
  </rv>
  <rv s="2">
    <v>2285</v>
  </rv>
  <rv s="0">
    <v>https://www.bing.com/financeapi/forcetrigger?t=a1on6h&amp;q=XNYS%3aBLX&amp;form=skydnc</v>
    <v>Learn more on Bing</v>
  </rv>
  <rv s="1">
    <v>en-US</v>
    <v>a1on6h</v>
    <v>268435456</v>
    <v>1</v>
    <v>Powered by Refinitiv</v>
    <v>0</v>
    <v>Banco Latinoamericano de Comercio Exterior SA (XNYS:BLX)</v>
    <v>2</v>
    <v>3</v>
    <v>Finance</v>
    <v>4</v>
    <v>57.26</v>
    <v>36.520000000000003</v>
    <v>0.85699999999999998</v>
    <v>0.82499999999999996</v>
    <v>1.4766E-2</v>
    <v>USD</v>
    <v>Banco Latinoamericano de Comercio Exterior, S.A. (the Bank) is a specialized multinational bank. The Bank is established to support the financing of trade and economic integration in Latin America and the Caribbean. The Company operates in two segments: Commercial and Treasury. The Bank's Commercial segment incorporates all of the Bank's financial intermediation and fees generated by the commercial portfolio activities, such as origination of bilateral and syndicated credits, short- and medium-term loans, acceptances and contingent credits. The Bank's Treasury segment incorporates deposits in banks and all of the Bank's trading assets, securities available-for-sale and held-to-maturity, and the balance of the investment funds. The Bank serves a range of sectors, including oil and gas, agribusiness, food processing and manufacturing. Its products and services are categorized into three main areas: Financial Intermediation Business, Structuring and Syndications Business and Treasury.</v>
    <v>322</v>
    <v>New York Stock Exchange</v>
    <v>XNYS</v>
    <v>XNYS</v>
    <v>Torre V, Business Park, Ave. La Rotonda, Urb. Costa del Este, Apartado 0819--08730, PANAMA CITY PA</v>
    <v>57.26</v>
    <v>Banking Services</v>
    <v>Stock</v>
    <v>46129.796453113282</v>
    <v>2287</v>
    <v>55.606900000000003</v>
    <v>1801340753</v>
    <v>Banco Latinoamericano de Comercio Exterior SA</v>
    <v>Banco Latinoamericano de Comercio Exterior SA</v>
    <v>56.19</v>
    <v>9.2850000000000001</v>
    <v>55.87</v>
    <v>56.695</v>
    <v>31772480</v>
    <v>BLX</v>
    <v>Banco Latinoamericano de Comercio Exterior SA (XNYS:BLX)</v>
    <v>54089</v>
    <v>145983</v>
    <v>1978</v>
  </rv>
  <rv s="2">
    <v>2288</v>
  </rv>
  <rv s="0">
    <v>https://www.bing.com/financeapi/forcetrigger?t=bn6ohw&amp;q=XNYS%3aBUR&amp;form=skydnc</v>
    <v>Learn more on Bing</v>
  </rv>
  <rv s="1">
    <v>en-US</v>
    <v>bn6ohw</v>
    <v>268435456</v>
    <v>1</v>
    <v>Powered by Refinitiv</v>
    <v>0</v>
    <v>BURFORD CAPITAL LIMITED (XNYS:BUR)</v>
    <v>2</v>
    <v>40</v>
    <v>Finance</v>
    <v>4</v>
    <v>15.1</v>
    <v>3.59</v>
    <v>1.5709</v>
    <v>0.255</v>
    <v>5.4604E-2</v>
    <v>USD</v>
    <v>Burford Capital Limited is a global finance and asset management company focused on law. The Company’s businesses include litigation finance and risk management, asset recovery and a range of legal finance and advisory activities. It provides capital, based on portfolio size, against the underlying value of litigation and legal assets. It operates through two segments: Principal Finance and Asset Management and Other Services. The Principal Finance segment funds capital to legal finance assets from its balance sheet, primarily as capital provision assets, and in limited scope through interests in private funds managed the Company. These capital provision assets and private fund interests generate its capital provision income. The Asset Management and Other Services segment manages legal finance assets on behalf of third-party investors, and it provides other services to the legal industry. Its clients are a range of litigants including a number of law firms and businesses.</v>
    <v>172</v>
    <v>New York Stock Exchange</v>
    <v>XNYS</v>
    <v>XNYS</v>
    <v>350 Madison Avenue, NEW YORK, NY, 10017 US</v>
    <v>5</v>
    <v>Investment Banking &amp; Investment Services</v>
    <v>Stock</v>
    <v>46129.796809941407</v>
    <v>2290</v>
    <v>4.7699999999999996</v>
    <v>1556724000</v>
    <v>BURFORD CAPITAL LIMITED</v>
    <v>BURFORD CAPITAL LIMITED</v>
    <v>4.83</v>
    <v>17.646000000000001</v>
    <v>4.67</v>
    <v>4.9249999999999998</v>
    <v>219069300</v>
    <v>BUR</v>
    <v>BURFORD CAPITAL LIMITED (XNYS:BUR)</v>
    <v>2462486</v>
    <v>5732478</v>
    <v>2009</v>
  </rv>
  <rv s="2">
    <v>2291</v>
  </rv>
  <rv s="0">
    <v>https://www.bing.com/financeapi/forcetrigger?t=a2xk2w&amp;q=XNAS%3aSWKH&amp;form=skydnc</v>
    <v>Learn more on Bing</v>
  </rv>
  <rv s="1">
    <v>en-US</v>
    <v>a2xk2w</v>
    <v>268435456</v>
    <v>1</v>
    <v>Powered by Refinitiv</v>
    <v>0</v>
    <v>SWK HOLDINGS CORPORATION (XNAS:SWKH)</v>
    <v>2</v>
    <v>3</v>
    <v>Finance</v>
    <v>4</v>
    <v>17.903500000000001</v>
    <v>12.535500000000001</v>
    <v>0.2495</v>
    <v>0</v>
    <v>0</v>
    <v>USD</v>
    <v>SWK Holdings Corporation is a life science focused specialty finance company partnering with small- and mid-sized commercial-stage healthcare companies. The Company provides non-dilutive financing to fuel the development and commercialization of lifesaving and life-enhancing medical technologies and products. The Company's solutions include structured debt, traditional royalty monetization, synthetic royalty transactions, and asset purchases typically ranging in size from $5.0 million to $25.0 million.</v>
    <v>9</v>
    <v>Nasdaq Stock Market</v>
    <v>XNAS</v>
    <v>XNAS</v>
    <v>5956 Sherry Lane, Suite 650, DALLAS, TX, 75225 US</v>
    <v>16.72</v>
    <v>Banking Services</v>
    <v>Stock</v>
    <v>46114.843132175782</v>
    <v>2293</v>
    <v>15.71</v>
    <v>192326082</v>
    <v>SWK HOLDINGS CORPORATION</v>
    <v>SWK HOLDINGS CORPORATION</v>
    <v>16.7</v>
    <v>8.5419999999999998</v>
    <v>16.73</v>
    <v>15.9</v>
    <v>12095980</v>
    <v>SWKH</v>
    <v>SWK HOLDINGS CORPORATION (XNAS:SWKH)</v>
    <v>105554</v>
    <v>14359</v>
    <v>1999</v>
  </rv>
  <rv s="2">
    <v>2294</v>
  </rv>
  <rv s="0">
    <v>https://www.bing.com/financeapi/forcetrigger?t=bwvep2&amp;q=XNAS%3aAFRM&amp;form=skydnc</v>
    <v>Learn more on Bing</v>
  </rv>
  <rv s="1">
    <v>en-US</v>
    <v>bwvep2</v>
    <v>268435456</v>
    <v>1</v>
    <v>Powered by Refinitiv</v>
    <v>0</v>
    <v>AFFIRM HOLDINGS, INC. (XNAS:AFRM)</v>
    <v>2</v>
    <v>3</v>
    <v>Finance</v>
    <v>4</v>
    <v>100</v>
    <v>39.42</v>
    <v>3.7229000000000001</v>
    <v>4.085</v>
    <v>6.7766999999999994E-2</v>
    <v>USD</v>
    <v>Affirm Holdings, Inc. provides consumers with an alternative to traditional payment options. The Company is engaged in building a payment network. Its platform comprises three core elements: point-of-sale payment solutions for consumers, merchant commerce solutions, and a consumer-focused app. Its Affirm App and Website provide tailored offers from merchants based on consumers' preferences. Consumers can apply at affirm.com or via the Affirm App and, upon approval, receive a single-use virtual card to use online or in-store. Its Affirm Card allows consumers to link a bank account to pay in full, or apply to pay overtime through the Affirm App. It offers users an in-app post-purchase feature that allows them to instantly apply to convert any eligible debit transaction into an installment loan. Through the Affirm app and in partnership with Cross River Bank, it offers a savings account, with no minimum deposit requirements or fees.</v>
    <v>2206</v>
    <v>Nasdaq Stock Market</v>
    <v>XNAS</v>
    <v>XNAS</v>
    <v>650 California Street, SAN FRANCISCO, CA, 94108 US</v>
    <v>66</v>
    <v>Financial Technology (Fintech) &amp; Infrastructure</v>
    <v>Stock</v>
    <v>46129.796964571091</v>
    <v>2296</v>
    <v>62.33</v>
    <v>21440670205</v>
    <v>AFFIRM HOLDINGS, INC.</v>
    <v>AFFIRM HOLDINGS, INC.</v>
    <v>64.09</v>
    <v>82.625200000000007</v>
    <v>60.28</v>
    <v>64.364999999999995</v>
    <v>333110700</v>
    <v>AFRM</v>
    <v>AFFIRM HOLDINGS, INC. (XNAS:AFRM)</v>
    <v>6731602</v>
    <v>5228262</v>
    <v>2025</v>
  </rv>
  <rv s="2">
    <v>2297</v>
  </rv>
  <rv s="0">
    <v>https://www.bing.com/financeapi/forcetrigger?t=a1rojc&amp;q=XNAS%3aEEFT&amp;form=skydnc</v>
    <v>Learn more on Bing</v>
  </rv>
  <rv s="1">
    <v>en-US</v>
    <v>a1rojc</v>
    <v>268435456</v>
    <v>1</v>
    <v>Powered by Refinitiv</v>
    <v>0</v>
    <v>EURONET WORLDWIDE, INC. (XNAS:EEFT)</v>
    <v>2</v>
    <v>3</v>
    <v>Finance</v>
    <v>4</v>
    <v>114.25</v>
    <v>63.73</v>
    <v>0.85309999999999997</v>
    <v>0.28999999999999998</v>
    <v>3.9060000000000002E-3</v>
    <v>USD</v>
    <v>Euronet Worldwide, Inc. is a financial technology solutions and payments provider. Its Electronic Funds Transfer (EFT) segment meets the needs of financial institutions and consumers through Euronet-owned and outsourced Automated Teller Machines (ATMs) and Point-of-Sale (POS) terminals combined with value added and transaction processing services. EFT offers a suite of integrated electronic financial transaction software solutions for electronic payment and transaction delivery systems. Its epay segment provides retail payment solutions and delivers connections between the digital content of the brands and consumers. Its Money Transfer segment provides global money transfers and currency exchange information in retail stores, apps, and websites through Ria Money Transfer, Xe and the Dandelion cross-border real-time payments network. Its Money Transfer segment offers real-time, cross-border payments to consumers and businesses across 207 countries and territories.</v>
    <v>10800</v>
    <v>Nasdaq Stock Market</v>
    <v>XNAS</v>
    <v>XNAS</v>
    <v>11400 Tomahawk Creek Parkway, Suite 300, LEAWOOD, KS, 66211 US</v>
    <v>75.790000000000006</v>
    <v>Professional &amp; Commercial Services</v>
    <v>Stock</v>
    <v>46129.796892546095</v>
    <v>2299</v>
    <v>74.484999999999999</v>
    <v>2829613433</v>
    <v>EURONET WORLDWIDE, INC.</v>
    <v>EURONET WORLDWIDE, INC.</v>
    <v>74.959999999999994</v>
    <v>10.735799999999999</v>
    <v>74.239999999999995</v>
    <v>74.53</v>
    <v>37966100</v>
    <v>EEFT</v>
    <v>EURONET WORLDWIDE, INC. (XNAS:EEFT)</v>
    <v>390693</v>
    <v>611375</v>
    <v>1996</v>
  </rv>
  <rv s="2">
    <v>2300</v>
  </rv>
  <rv s="0">
    <v>https://www.bing.com/financeapi/forcetrigger?t=a1mpqh&amp;q=XNYS%3aABBV&amp;form=skydnc</v>
    <v>Learn more on Bing</v>
  </rv>
  <rv s="1">
    <v>en-US</v>
    <v>a1mpqh</v>
    <v>268435456</v>
    <v>1</v>
    <v>Powered by Refinitiv</v>
    <v>0</v>
    <v>ABBVIE INC. (XNYS:ABBV)</v>
    <v>2</v>
    <v>3</v>
    <v>Finance</v>
    <v>4</v>
    <v>244.81</v>
    <v>168.54</v>
    <v>0.31850000000000001</v>
    <v>7.0000000000000007E-2</v>
    <v>3.3490000000000001E-4</v>
    <v>USD</v>
    <v>AbbVie Inc. is a global, diversified research-based biopharmaceutical company. It is engaged in research and development, manufacturing, commercialization and sale of medicines and therapies. Its product portfolio includes Immunology, Oncology, Aesthetics, Neuroscience, Eye Care and Other Key Products. Immunology products include rheumatology, dermatology and gastroenterology. Oncology products include Imbruvica, Venclexta/Venclyxto, Elahere and Epkinly. Aesthetics portfolio consists of facial injectables, plastics and regenerative medicine, body contouring, and skincare products. Its Neuroscience products include Botox Therapeutic, Vraylar, Duopa and Duodopa, Ubrelvy, and Qulipta. Eye Care products include Ozurdex, Lumigan/Ganfort, Alphagan/Combigan, Restasis, and other eye care. Other key products include Mavyret/Maviret, Creon, and Linzess/Constella. Its investigational candidate, bretisilocin, is for the treatment of patients with moderate-to-severe major depressive disorder (MDD).</v>
    <v>57000</v>
    <v>New York Stock Exchange</v>
    <v>XNYS</v>
    <v>XNYS</v>
    <v>1 N Waukegan Rd, NORTH CHICAGO, IL, 60064 US</v>
    <v>212.35</v>
    <v>Pharmaceuticals</v>
    <v>Stock</v>
    <v>46129.796965161717</v>
    <v>2302</v>
    <v>209.06</v>
    <v>369777383720</v>
    <v>ABBVIE INC.</v>
    <v>ABBVIE INC.</v>
    <v>209.1</v>
    <v>88.573499999999996</v>
    <v>208.99</v>
    <v>209.06</v>
    <v>1768762000</v>
    <v>ABBV</v>
    <v>ABBVIE INC. (XNYS:ABBV)</v>
    <v>4078235</v>
    <v>7025785</v>
    <v>2012</v>
  </rv>
  <rv s="2">
    <v>2303</v>
  </rv>
  <rv s="0">
    <v>https://www.bing.com/financeapi/forcetrigger?t=a1mqbh&amp;q=XNAS%3aABEO&amp;form=skydnc</v>
    <v>Learn more on Bing</v>
  </rv>
  <rv s="1">
    <v>en-US</v>
    <v>a1mqbh</v>
    <v>268435456</v>
    <v>1</v>
    <v>Powered by Refinitiv</v>
    <v>0</v>
    <v>ABEONA THERAPEUTICS INC. (XNAS:ABEO)</v>
    <v>2</v>
    <v>3</v>
    <v>Finance</v>
    <v>4</v>
    <v>7.5400999999999998</v>
    <v>4</v>
    <v>1.3262</v>
    <v>9.5000000000000001E-2</v>
    <v>1.7658E-2</v>
    <v>USD</v>
    <v>Abeona Therapeutics Inc. is a commercial-stage biopharmaceutical company developing cell and gene therapies for serious diseases. The Company's ZEVASKYN (prademagene zamikeracel) is an autologous cell-based gene therapy for the treatment of wounds in adults and pediatric patients with recessive dystrophic epidermolysis bullosa. Its fully integrated cell and gene therapy cGMP manufacturing facility in Cleveland, Ohio serves as the manufacturing site for ZEVASKYN commercial production. Its development portfolio features adeno-associated virus (AAV)-based gene therapies for ophthalmic diseases with high unmet medical need. Its AAV capsids are being evaluated to improve tropism profiles for a variety of devastating diseases. Its pipeline programs include ABO-504 (Stargardt disease), ABO-503 (X-linked retinoschisis), ABO-505 (autosomal dominant optic atrophy), UX111 (Sanfilippo Syndrome Type A (MPS IIIA)), TSHA-102 (Rett Syndrome), and TSHA-118 (Infantile Batten Disease (CLN1 Disease)).</v>
    <v>226</v>
    <v>Nasdaq Stock Market</v>
    <v>XNAS</v>
    <v>XNAS</v>
    <v>6555 CARNEGIE AVE, 4TH FLOOR, CLEVELAND, OH, 44103 US</v>
    <v>5.5449999999999999</v>
    <v>Pharmaceuticals</v>
    <v>Stock</v>
    <v>46129.796892152342</v>
    <v>2305</v>
    <v>5.45</v>
    <v>312343384</v>
    <v>ABEONA THERAPEUTICS INC.</v>
    <v>ABEONA THERAPEUTICS INC.</v>
    <v>5.5</v>
    <v>4.9530000000000003</v>
    <v>5.38</v>
    <v>5.4749999999999996</v>
    <v>57049020</v>
    <v>ABEO</v>
    <v>ABEONA THERAPEUTICS INC. (XNAS:ABEO)</v>
    <v>611064</v>
    <v>1396362</v>
    <v>1989</v>
  </rv>
  <rv s="2">
    <v>2306</v>
  </rv>
  <rv s="0">
    <v>https://www.bing.com/financeapi/forcetrigger?t=a1mrrw&amp;q=XNAS%3aACAD&amp;form=skydnc</v>
    <v>Learn more on Bing</v>
  </rv>
  <rv s="1">
    <v>en-US</v>
    <v>a1mrrw</v>
    <v>268435456</v>
    <v>1</v>
    <v>Powered by Refinitiv</v>
    <v>0</v>
    <v>ACADIA PHARMACEUTICALS INC. (XNAS:ACAD)</v>
    <v>2</v>
    <v>3</v>
    <v>Finance</v>
    <v>4</v>
    <v>28.35</v>
    <v>14.08</v>
    <v>0.85940000000000005</v>
    <v>0.875</v>
    <v>4.1176000000000004E-2</v>
    <v>USD</v>
    <v>Acadia Pharmaceuticals Inc. is a biopharmaceutical company. It develops and commercializes medicines that address unmet medical needs in central nervous system (CNS) disorders and rare diseases. It has a portfolio of product candidates and research programs that are designed to address significant unmet medical needs in CNS disorders and rare diseases. Its pipeline includes NUPLAZID (pimavanserin), DAYBUE (trofinetide), ACP-101, ACP-204, and ACP-711. NUPLAZID is a selective serotonin inverse agonist/antagonist preferentially targeting the 5-HT2A receptor. NUPLAZID is developed for the treatment for Parkinson's Disease Psychosis. Trofinetide is a novel synthetic analog of the amino-terminal tripeptide of insulin-like growth factor 1 designed to treat the core symptoms of Rett syndrome by reducing neuroinflammation and supporting synaptic function. Its early-stage research programs and product candidates include ACP-211, ACP-2591, ACP-271, and Antisense Oligonucleotide (ASO) Programs.</v>
    <v>796</v>
    <v>Nasdaq Stock Market</v>
    <v>XNAS</v>
    <v>XNAS</v>
    <v>12830 El Camino Real, Suite 400, SAN DIEGO, CA, 92130 US</v>
    <v>22.2</v>
    <v>Biotechnology &amp; Medical Research</v>
    <v>Stock</v>
    <v>46129.796423193751</v>
    <v>2308</v>
    <v>21.6584</v>
    <v>3772193025</v>
    <v>ACADIA PHARMACEUTICALS INC.</v>
    <v>ACADIA PHARMACEUTICALS INC.</v>
    <v>21.85</v>
    <v>9.7018000000000004</v>
    <v>21.25</v>
    <v>22.125</v>
    <v>170494600</v>
    <v>ACAD</v>
    <v>ACADIA PHARMACEUTICALS INC. (XNAS:ACAD)</v>
    <v>1273757</v>
    <v>1830701</v>
    <v>1997</v>
  </rv>
  <rv s="2">
    <v>2309</v>
  </rv>
  <rv s="0">
    <v>https://www.bing.com/financeapi/forcetrigger?t=c4xgsm&amp;q=XNAS%3aACLX&amp;form=skydnc</v>
    <v>Learn more on Bing</v>
  </rv>
  <rv s="1">
    <v>en-US</v>
    <v>c4xgsm</v>
    <v>268435456</v>
    <v>1</v>
    <v>Powered by Refinitiv</v>
    <v>0</v>
    <v>ARCELLX, INC. (XNAS:ACLX)</v>
    <v>2</v>
    <v>3</v>
    <v>Finance</v>
    <v>4</v>
    <v>115.13</v>
    <v>47.860100000000003</v>
    <v>0.20180000000000001</v>
    <v>-0.06</v>
    <v>-5.2130000000000004E-4</v>
    <v>USD</v>
    <v>Arcellx Inc. is a clinical-stage biotechnology company reimagining cell therapy by engineering immunotherapies for patients with cancer and other incurable diseases. Its lead program is a BCMA-targeting ddCAR product candidate called anitocabtagene autoleucel, which is being evaluated in its pivotal Phase II iMMagine-1 and the Phase III iMMagine-3 trials in patients with relapsed or refractory multiple myeloma (rrMM). Anitocabtagene is the first BCMA-directed CAR T-cell therapy to be investigated in multiple myeloma that utilizes its novel and compact binder known as the D-Domain. The small, stable D-Domain binder enables high CAR expression without tonic signaling and is designed to quickly release from the BCMA target. It is also developing two clinical-stage ARC-SparX programs in Phase I trials: ACLX-001, which targets BCMA in rrMM, and ACLX-002, which targets CD123 in relapsed or refractory acute myeloid leukemia (AML) and high-risk myelodysplastic syndrome (MDS).</v>
    <v>209</v>
    <v>Nasdaq Stock Market</v>
    <v>XNAS</v>
    <v>XNAS</v>
    <v>800 Bridge Parkway, REDWOOD CITY, CA, 94065 US</v>
    <v>115.11</v>
    <v>Biotechnology &amp; Medical Research</v>
    <v>Stock</v>
    <v>46129.795906608597</v>
    <v>2311</v>
    <v>115.02</v>
    <v>3707024195</v>
    <v>ARCELLX, INC.</v>
    <v>ARCELLX, INC.</v>
    <v>115.1</v>
    <v>0</v>
    <v>115.1</v>
    <v>115.04</v>
    <v>58479810</v>
    <v>ACLX</v>
    <v>ARCELLX, INC. (XNAS:ACLX)</v>
    <v>261302</v>
    <v>1127308</v>
    <v>2014</v>
  </rv>
  <rv s="2">
    <v>2312</v>
  </rv>
  <rv s="3">
    <v>en-US</v>
    <v>c7o1ur</v>
    <v>268435456</v>
    <v>1</v>
    <v>Powered by Refinitiv</v>
    <v>6</v>
    <v>ACRIVON THERAPEUTICS, INC. (XNAS:ACRV)</v>
    <v>7</v>
    <v>3</v>
    <v>Finance</v>
    <v>4</v>
    <v>3.56</v>
    <v>1.05</v>
    <v>1.8586</v>
    <v>0.11</v>
    <v>6.5867999999999996E-2</v>
    <v>USD</v>
    <v>Acrivon Therapeutics, Inc. is a clinical-stage biopharmaceutical company developing precision oncology medicines. It uses its precision Generative Phosphoproteomics platform, Acrivon Predictive Precision Proteomics (AP3), to develop its pipeline of oncology drug candidates. Its lead candidate, ACR-368, is a selective small molecule inhibitor which targets CHK1 and CHK2 at sub single-digit nM and single-digit nM potency in intact cells, respectively, in a registrational Phase II trial across multiple solid tumor types. Using its AP3 platform, it has developed a predictive OncoSignature test for ACR-368, called ACR-368 OncoSignature, that can predict patient response to ACR-368 monotherapy and therefore improve the clinical overall response rate (ORR) and has the potential to enable drug development. Its preclinical program, ACR-2316, is advancing in investigational new drug-enabling studies. It is a novel, dual WEE1 and PKMYT1 inhibitor small molecule development candidate.</v>
    <v>74</v>
    <v>Nasdaq Stock Market</v>
    <v>XNAS</v>
    <v>XNAS</v>
    <v>480 Arsenal Way, Suite 100, WATERTOWN, MA, 02472 US</v>
    <v>1.79</v>
    <v>Biotechnology &amp; Medical Research</v>
    <v>Stock</v>
    <v>46129.794008298435</v>
    <v>1.7</v>
    <v>68965121</v>
    <v>ACRIVON THERAPEUTICS, INC.</v>
    <v>ACRIVON THERAPEUTICS, INC.</v>
    <v>1.7</v>
    <v>0</v>
    <v>1.67</v>
    <v>1.78</v>
    <v>38744450</v>
    <v>ACRV</v>
    <v>ACRIVON THERAPEUTICS, INC. (XNAS:ACRV)</v>
    <v>442823</v>
    <v>601671</v>
    <v>2018</v>
  </rv>
  <rv s="2">
    <v>2314</v>
  </rv>
  <rv s="0">
    <v>https://www.bing.com/financeapi/forcetrigger?t=a1mvp2&amp;q=XNAS%3aADMA&amp;form=skydnc</v>
    <v>Learn more on Bing</v>
  </rv>
  <rv s="1">
    <v>en-US</v>
    <v>a1mvp2</v>
    <v>268435456</v>
    <v>1</v>
    <v>Powered by Refinitiv</v>
    <v>0</v>
    <v>ADMA BIOLOGICS, INC. (XNAS:ADMA)</v>
    <v>2</v>
    <v>3</v>
    <v>Finance</v>
    <v>4</v>
    <v>25.67</v>
    <v>7.2100999999999997</v>
    <v>0.8629</v>
    <v>0.17</v>
    <v>1.5828999999999999E-2</v>
    <v>USD</v>
    <v>ADMA Biologics, Inc. is an end-to-end commercial biopharmaceutical company dedicated to manufacturing, marketing and developing specialty biologics for the treatment of immunodeficient patients at risk for infection and others at risk for certain infectious diseases. The Company manufactures and markets three United States Food and Drug Administration (FDA)-approved plasma-derived biologics for the treatment of immune deficiencies and the prevention of certain infectious diseases: ASCENIV (immune globulin intravenous, human-slra 10% liquid) for the treatment of primary humoral immunodeficiency (PI); BIVIGAM (immune globulin intravenous, human) for the treatment of PI; and NABI-HB (hepatitis B immune globulin, human) to provide enhanced immunity against the hepatitis B virus. Through its ADMA BioCenters subsidiary, the Company also operates as an FDA-approved source plasma collector in the United States, which provides its blood plasma for the manufacture of its products.</v>
    <v>647</v>
    <v>Nasdaq Stock Market</v>
    <v>XNAS</v>
    <v>XNAS</v>
    <v>465 State Route 17, RAMSEY, NJ, 07446 US</v>
    <v>11.2</v>
    <v>Pharmaceuticals</v>
    <v>Stock</v>
    <v>46129.796761515623</v>
    <v>2316</v>
    <v>10.770099999999999</v>
    <v>2534658113</v>
    <v>ADMA BIOLOGICS, INC.</v>
    <v>ADMA BIOLOGICS, INC.</v>
    <v>11.03</v>
    <v>18.195499999999999</v>
    <v>10.74</v>
    <v>10.91</v>
    <v>232324300</v>
    <v>ADMA</v>
    <v>ADMA BIOLOGICS, INC. (XNAS:ADMA)</v>
    <v>2946366</v>
    <v>8782892</v>
    <v>2006</v>
  </rv>
  <rv s="2">
    <v>2317</v>
  </rv>
  <rv s="0">
    <v>https://www.bing.com/financeapi/forcetrigger?t=a1n2qh&amp;q=XNAS%3aAGIO&amp;form=skydnc</v>
    <v>Learn more on Bing</v>
  </rv>
  <rv s="1">
    <v>en-US</v>
    <v>a1n2qh</v>
    <v>268435456</v>
    <v>1</v>
    <v>Powered by Refinitiv</v>
    <v>0</v>
    <v>AGIOS PHARMACEUTICALS, INC. (XNAS:AGIO)</v>
    <v>2</v>
    <v>3</v>
    <v>Finance</v>
    <v>4</v>
    <v>46</v>
    <v>22.24</v>
    <v>0.75460000000000005</v>
    <v>0.22</v>
    <v>6.3E-3</v>
    <v>USD</v>
    <v>Agios Pharmaceuticals, Inc. is a biopharmaceutical company. The Company is focused on developing and delivering transformative therapies for patients living with rare diseases. It markets a first-in-class pyruvate kinase (PK) activator for adults with PK deficiency, the first disease-modifying therapy for debilitating hemolytic anemia. Its lead product candidate in its portfolio, PYRUKYND (mitapivat), is an activator of both wild-type and mutant pyruvate kinase, or PK, enzymes for the potential treatment of hemolytic anemias. It is also developing tebapivat, a novel PK activator, for the potential treatment of lower-risk myelodysplastic syndromes, or LR MDS, and hemolytic anemias; AG-181, its phenylalanine hydroxylase, or PAH, stabilizer for the potential treatment of phenylketonuria, or PKU; and AG-236, an siRNA in-licensed from Alnylam Pharmaceuticals, Inc., targeting the transmembrane serine protease 6, or TMPRSS6 gene for the potential treatment of polycythemia vera, or PV.</v>
    <v>539</v>
    <v>Nasdaq Stock Market</v>
    <v>XNAS</v>
    <v>XNAS</v>
    <v>88 Sidney Street, CAMBRIDGE, MA, 02139 US</v>
    <v>35.78</v>
    <v>Biotechnology &amp; Medical Research</v>
    <v>Stock</v>
    <v>46129.796938240623</v>
    <v>2319</v>
    <v>35.03</v>
    <v>2058928853</v>
    <v>AGIOS PHARMACEUTICALS, INC.</v>
    <v>AGIOS PHARMACEUTICALS, INC.</v>
    <v>35.5</v>
    <v>0</v>
    <v>34.92</v>
    <v>35.14</v>
    <v>58592170</v>
    <v>AGIO</v>
    <v>AGIOS PHARMACEUTICALS, INC. (XNAS:AGIO)</v>
    <v>336537</v>
    <v>990352</v>
    <v>2007</v>
  </rv>
  <rv s="2">
    <v>2320</v>
  </rv>
  <rv s="0">
    <v>https://www.bing.com/financeapi/forcetrigger?t=a1n9oc&amp;q=XNAS%3aALDX&amp;form=skydnc</v>
    <v>Learn more on Bing</v>
  </rv>
  <rv s="1">
    <v>en-US</v>
    <v>a1n9oc</v>
    <v>268435456</v>
    <v>1</v>
    <v>Powered by Refinitiv</v>
    <v>0</v>
    <v>ALDEYRA THERAPEUTICS, INC. (XNAS:ALDX)</v>
    <v>2</v>
    <v>3</v>
    <v>Finance</v>
    <v>4</v>
    <v>6.1749999999999998</v>
    <v>1.07</v>
    <v>1.3108</v>
    <v>0.02</v>
    <v>1.1110999999999999E-2</v>
    <v>USD</v>
    <v>Aldeyra Therapeutics, Inc. is a biotechnology company focused on discovering therapies designed to treat immune-mediated and metabolic diseases. The Company's approach is to develop pharmaceuticals that modulate protein systems, instead of directly inhibiting or activating single protein targets, with the goal of optimizing multiple pathways at once while minimizing toxicity. Its product candidates include reactive aldehyde species (RASP) modulators ADX-629, ADX 248, ADX-743, ADX-631, ADX-246, and chemically related molecules for the potential treatment of systemic and retinal immune-mediated and metabolic diseases. Its late-stage product candidates are reproxalap, a RASP modulator for the potential treatment of dry eye disease and allergic conjunctivitis, and ADX-2191, a novel formulation of intravitreal methotrexate for the potential treatment of retinitis pigmentosa. ADX 629 is in Phase II clinical trials for moderate alcohol-associated hepatitis and Sjogren-Larsson Syndrome.</v>
    <v>8</v>
    <v>Nasdaq Stock Market</v>
    <v>XNAS</v>
    <v>XNAS</v>
    <v>131 HARTWELL AVENUE, SUITE 320, LEXINGTON, MA, 02421 US</v>
    <v>1.86</v>
    <v>Biotechnology &amp; Medical Research</v>
    <v>Stock</v>
    <v>46129.796961029686</v>
    <v>2322</v>
    <v>1.79</v>
    <v>254573159</v>
    <v>ALDEYRA THERAPEUTICS, INC.</v>
    <v>ALDEYRA THERAPEUTICS, INC.</v>
    <v>1.85</v>
    <v>0</v>
    <v>1.8</v>
    <v>1.82</v>
    <v>60182780</v>
    <v>ALDX</v>
    <v>ALDEYRA THERAPEUTICS, INC. (XNAS:ALDX)</v>
    <v>939749</v>
    <v>6107207</v>
    <v>2004</v>
  </rv>
  <rv s="2">
    <v>2323</v>
  </rv>
  <rv s="0">
    <v>https://www.bing.com/financeapi/forcetrigger?t=bwbs6h&amp;q=XNAS%3aALGS&amp;form=skydnc</v>
    <v>Learn more on Bing</v>
  </rv>
  <rv s="1">
    <v>en-US</v>
    <v>bwbs6h</v>
    <v>268435456</v>
    <v>1</v>
    <v>Powered by Refinitiv</v>
    <v>0</v>
    <v>ALIGOS THERAPEUTICS, INC. (XNAS:ALGS)</v>
    <v>2</v>
    <v>3</v>
    <v>Finance</v>
    <v>4</v>
    <v>13.6892</v>
    <v>4.2</v>
    <v>2.5301999999999998</v>
    <v>-0.83</v>
    <v>-0.10835499999999999</v>
    <v>USD</v>
    <v>Aligos Therapeutics, Inc. is a clinical-stage biotechnology company focused on developing novel therapeutics to address unmet medical needs in liver diseases and viral infections, including in the areas of chronic hepatitis B virus (HBV) infection, metabolic dysfunction-associated steatohepatitis (MASH), and coronavirus infections such as, SARS-Co-V2, SARS-CoV, MERS-CoV, and other related infections. Its pipeline of drug candidates includes ALG-000184 for chronic HBV infection, ALG-055009 for MASH, ALG-097558 for coronavirus infections, and a portfolio of preclinical programs. ALG-000184 is a potential Capsid Assembly Modulator (CAM-E) for chronic HBV infection with enhanced pharmacologic properties. In the area of chronic HBV infection, its advanced drug candidate, ALG-000184, helps in disrupting the HBV lifecycle with viral suppression as well as reductions in viral antigens. Its ALG-055009 is an oral, small-molecule thyroid receptor beta agonist (THR-β) for the treatment of MASH.</v>
    <v>82</v>
    <v>Nasdaq Stock Market</v>
    <v>XNAS</v>
    <v>XNAS</v>
    <v>One Corporate Dr., 2nd Floor, 2nd Floor, SOUTH SAN FRANCISCO, CA, 94080 US</v>
    <v>7.4</v>
    <v>Biotechnology &amp; Medical Research</v>
    <v>Stock</v>
    <v>46129.795574293748</v>
    <v>2325</v>
    <v>6.5201000000000002</v>
    <v>42262742</v>
    <v>ALIGOS THERAPEUTICS, INC.</v>
    <v>ALIGOS THERAPEUTICS, INC.</v>
    <v>7.32</v>
    <v>0</v>
    <v>7.66</v>
    <v>6.83</v>
    <v>6187810</v>
    <v>ALGS</v>
    <v>ALIGOS THERAPEUTICS, INC. (XNAS:ALGS)</v>
    <v>733873</v>
    <v>282926</v>
    <v>2018</v>
  </rv>
  <rv s="2">
    <v>2326</v>
  </rv>
  <rv s="0">
    <v>https://www.bing.com/financeapi/forcetrigger?t=a1nakr&amp;q=XNAS%3aALKS&amp;form=skydnc</v>
    <v>Learn more on Bing</v>
  </rv>
  <rv s="1">
    <v>en-US</v>
    <v>a1nakr</v>
    <v>268435456</v>
    <v>1</v>
    <v>Powered by Refinitiv</v>
    <v>0</v>
    <v>ALKERMES PUBLIC LIMITED COMPANY (XNAS:ALKS)</v>
    <v>2</v>
    <v>3</v>
    <v>Finance</v>
    <v>4</v>
    <v>36.479999999999997</v>
    <v>25.164999999999999</v>
    <v>0.28610000000000002</v>
    <v>0.70499999999999996</v>
    <v>2.0879999999999999E-2</v>
    <v>USD</v>
    <v>Alkermes plc is Ireland-based biopharmaceutical company that seeks to develop medicines in the field of neuroscience. The Company has a portfolio of commercial products for the treatment of alcohol dependence, opioid dependence, schizophrenia and bipolar I disorder and a pipeline of clinical and preclinical candidates in development for neurological disorders. It focuses on commercial products, such as LYBALVI, ARISTADA/ARISTADA INITIO and VIVITROL, and advancing the development of pipeline programs focused on neurological disorders. LYBALVI is a once-daily, oral atypical antipsychotic drug for the treatment of adults with schizophrenia and for the treatment of adults with bipolar I disorder, as a maintenance monotherapy or for the acute treatment of manic or mixed episodes, as monotherapy or an adjunct to lithium or valproate. ARISTADA is an extended-release intramuscular injectable suspension for the treatment of schizophrenia. It has a manufacturing facility in Wilmington, Ohio.</v>
    <v>2050</v>
    <v>Nasdaq Stock Market</v>
    <v>XNAS</v>
    <v>XNAS</v>
    <v>Connaught House, 1 Burlington Road, Dublin 4, DUBLIN, DUBLIN, D04 C5Y6 IE</v>
    <v>34.72</v>
    <v>Biotechnology &amp; Medical Research</v>
    <v>Stock</v>
    <v>46129.79617808984</v>
    <v>2328</v>
    <v>34.11</v>
    <v>5730730569</v>
    <v>ALKERMES PUBLIC LIMITED COMPANY</v>
    <v>ALKERMES PUBLIC LIMITED COMPANY</v>
    <v>34.520000000000003</v>
    <v>24.062799999999999</v>
    <v>33.765000000000001</v>
    <v>34.47</v>
    <v>166252700</v>
    <v>ALKS</v>
    <v>ALKERMES PUBLIC LIMITED COMPANY (XNAS:ALKS)</v>
    <v>641697</v>
    <v>2828737</v>
    <v>2011</v>
  </rv>
  <rv s="2">
    <v>2329</v>
  </rv>
  <rv s="0">
    <v>https://www.bing.com/financeapi/forcetrigger?t=a1nbmw&amp;q=XNAS%3aALNY&amp;form=skydnc</v>
    <v>Learn more on Bing</v>
  </rv>
  <rv s="1">
    <v>en-US</v>
    <v>a1nbmw</v>
    <v>268435456</v>
    <v>1</v>
    <v>Powered by Refinitiv</v>
    <v>0</v>
    <v>ALNYLAM PHARMACEUTICALS, INC. (XNAS:ALNY)</v>
    <v>2</v>
    <v>3</v>
    <v>Finance</v>
    <v>4</v>
    <v>495.55</v>
    <v>228.28</v>
    <v>0.35089999999999999</v>
    <v>-10.95</v>
    <v>-3.4204999999999999E-2</v>
    <v>USD</v>
    <v>Alnylam Pharmaceuticals, Inc. is a commercial-stage biopharmaceutical company. The Company is engaged in discovering, developing, manufacturing and commercializing novel therapeutics based on ribonucleic acid interference (RNAi). Its marketed products include AMVUTTRA (vutrisiran) for the treatment of hereditary transthyretin-mediated amyloidosis (hATTR) with polyneuropathy in adults; ONPATTRO (patisiran) for the treatment of the polyneuropathy of hATTR amyloidosis in adults; GIVLAARI (givosiran) for the treatment of adults with acute hepatic porphyria; OXLUMO (lumasiran) for the treatment of primary hyperoxaluria type 1, and Leqvio (inclisiran), which is being developed and commercialized by its partner, Novartis AG, for the treatment of adults with hypercholesterolemia or mixed dyslipidemia. The Company’s clinical development programs include Cemdisiran, Fitusiran, Zilebesiran, Elebsiran, Mivelsiran and ALN-HTT02. It is developing Cemdisiran to treat complement-mediated diseases.</v>
    <v>2500</v>
    <v>Nasdaq Stock Market</v>
    <v>XNAS</v>
    <v>XNAS</v>
    <v>675 W Kendall St, CAMBRIDGE, MA, 02142-1168 US</v>
    <v>326.52999999999997</v>
    <v>Pharmaceuticals</v>
    <v>Stock</v>
    <v>46129.796972407028</v>
    <v>2331</v>
    <v>306.04000000000002</v>
    <v>41253238122</v>
    <v>ALNYLAM PHARMACEUTICALS, INC.</v>
    <v>ALNYLAM PHARMACEUTICALS, INC.</v>
    <v>325.57</v>
    <v>137.7071</v>
    <v>320.13</v>
    <v>309.18</v>
    <v>133427900</v>
    <v>ALNY</v>
    <v>ALNYLAM PHARMACEUTICALS, INC. (XNAS:ALNY)</v>
    <v>868471</v>
    <v>1137175</v>
    <v>2003</v>
  </rv>
  <rv s="2">
    <v>2332</v>
  </rv>
  <rv s="0">
    <v>https://www.bing.com/financeapi/forcetrigger?t=a1ncjc&amp;q=XNAS%3aALT&amp;form=skydnc</v>
    <v>Learn more on Bing</v>
  </rv>
  <rv s="1">
    <v>en-US</v>
    <v>a1ncjc</v>
    <v>268435456</v>
    <v>1</v>
    <v>Powered by Refinitiv</v>
    <v>0</v>
    <v>ALTIMMUNE, INC. (XNAS:ALT)</v>
    <v>2</v>
    <v>3</v>
    <v>Finance</v>
    <v>4</v>
    <v>7.73</v>
    <v>2.87</v>
    <v>0.39450000000000002</v>
    <v>-5.5E-2</v>
    <v>-1.567E-2</v>
    <v>USD</v>
    <v>Altimmune, Inc. is a clinical-stage biopharmaceutical company. The Company is focused on developing next-generation peptide-based therapeutics. It is developing pemvidutide, a GLP-1/glucagon dual receptor agonist for the treatment of obesity, metabolic dysfunction-associated steatohepatitis (MASH) and other indications. Activation of the GLP-1 and glucagon receptors is believed to mimic the complementary effects of diet and exercise on weight loss, with GLP-1 suppressing appetite and glucagon increasing energy expenditure. Glucagon is also recognized as having direct effects on hepatic fat metabolism, to rapid reductions in levels of liver fat and serum lipids. The Company has completed the MOMENTUM Phase II obesity trial and is being studied in the IMPACT Phase IIb MASH trial. The Company also develops and commercializes surfactant-functionalized (EuPort domain) incretin-based peptide therapeutics, including (GLP-1-glucagon)/oxyntomodulin, and variants.</v>
    <v>57</v>
    <v>Nasdaq Stock Market</v>
    <v>XNAS</v>
    <v>XNAS</v>
    <v>910 Clopper Road, Suite 201S, GAITHERSBURG, MD, 20878-1361 US</v>
    <v>3.59</v>
    <v>Biotechnology &amp; Medical Research</v>
    <v>Stock</v>
    <v>46129.796863483592</v>
    <v>2334</v>
    <v>3.43</v>
    <v>449513466</v>
    <v>ALTIMMUNE, INC.</v>
    <v>ALTIMMUNE, INC.</v>
    <v>3.55</v>
    <v>0</v>
    <v>3.51</v>
    <v>3.4550000000000001</v>
    <v>130105200</v>
    <v>ALT</v>
    <v>ALTIMMUNE, INC. (XNAS:ALT)</v>
    <v>1872641</v>
    <v>3041329</v>
    <v>2005</v>
  </rv>
  <rv s="2">
    <v>2335</v>
  </rv>
  <rv s="0">
    <v>https://www.bing.com/financeapi/forcetrigger?t=bwpvsm&amp;q=XNAS%3aALVO&amp;form=skydnc</v>
    <v>Learn more on Bing</v>
  </rv>
  <rv s="1">
    <v>en-US</v>
    <v>bwpvsm</v>
    <v>268435456</v>
    <v>1</v>
    <v>Powered by Refinitiv</v>
    <v>0</v>
    <v>Alvotech SA (XNAS:ALVO)</v>
    <v>2</v>
    <v>3</v>
    <v>Finance</v>
    <v>4</v>
    <v>11.85</v>
    <v>3.03</v>
    <v>0.27129999999999999</v>
    <v>5.0000000000000001E-3</v>
    <v>1.3810000000000001E-3</v>
    <v>USD</v>
    <v>Alvotech SA is a biotechnology company. The Company is focused on the development and manufacture of biosimilar medicines for patients globally. It is engaged in developing a pipeline of monoclonal antibodies that target a variety of therapeutic areas including inflammatory diseases, oncology, and ophthalmology. The Company’s pipeline contains eight biosimilar candidates aimed at treating autoimmune disorders, eye disorders, osteoporosis, respiratory disease, and cancer. Its products pipeline includes AVT02, AVT04, AVT23, AVT03, AVT05, AVT06, AVT16, and AVT33. Its AVT02 is a monoclonal antibody and a biosimilar to Humira (adalimumab). AVT04 is a monoclonal antibody and a biosimilar candidate to Stelara (ustekinumab). It has formed a network of strategic commercial partnerships to provide global reach and leverage expertise in markets that include the United States (U.S.), Europe, Japan, China, and other Asian countries and large parts of South America, Africa, and the Middle East.</v>
    <v>1460</v>
    <v>Nasdaq Stock Market</v>
    <v>XNAS</v>
    <v>XNAS</v>
    <v>9, Rue De Bitbourg, LUXEMBOURG, 1273 LU</v>
    <v>3.7492000000000001</v>
    <v>Biotechnology &amp; Medical Research</v>
    <v>Stock</v>
    <v>46129.796827939062</v>
    <v>2337</v>
    <v>3.605</v>
    <v>1131175087</v>
    <v>Alvotech SA</v>
    <v>Alvotech SA</v>
    <v>3.65</v>
    <v>17.319600000000001</v>
    <v>3.62</v>
    <v>3.625</v>
    <v>312048300</v>
    <v>ALVO</v>
    <v>Alvotech SA (XNAS:ALVO)</v>
    <v>142174</v>
    <v>553978</v>
    <v>2021</v>
  </rv>
  <rv s="2">
    <v>2338</v>
  </rv>
  <rv s="0">
    <v>http://en.wikipedia.org/wiki/Amgen</v>
    <v>Wikipedia</v>
  </rv>
  <rv s="6">
    <v>204</v>
    <v>2340</v>
  </rv>
  <rv s="7">
    <v>17</v>
    <v>https://www.bing.com/th?id=AMMS_7651d2e878d4df4bb82a200be2db03e3&amp;qlt=95</v>
    <v>2341</v>
    <v>0</v>
    <v>https://www.bing.com/images/search?form=xlimg&amp;q=amgen</v>
    <v>Image of AMGEN INC.</v>
  </rv>
  <rv s="0">
    <v>https://www.bing.com/financeapi/forcetrigger?t=a1nec7&amp;q=XNAS%3aAMGN&amp;form=skydnc</v>
    <v>Learn more on Bing</v>
  </rv>
  <rv s="8">
    <v>en-US</v>
    <v>a1nec7</v>
    <v>268435456</v>
    <v>1</v>
    <v>Powered by Refinitiv</v>
    <v>13</v>
    <v>AMGEN INC. (XNAS:AMGN)</v>
    <v>15</v>
    <v>16</v>
    <v>Finance</v>
    <v>4</v>
    <v>391.29</v>
    <v>261.43</v>
    <v>0.46160000000000001</v>
    <v>6.11</v>
    <v>1.7488E-2</v>
    <v>USD</v>
    <v>Amgen Inc. is a biotechnology company. It discovers, develops, manufactures and delivers medicines for the toughest diseases. It focuses on areas of high unmet medical need and leverages its expertise to strive for solutions that improve people’s lives. It operates in the human therapeutics segment. Its marketed products portfolio includes EPOGEN (epoetin alfa); Aranesp (darbepoetin alfa); Parsabiv (etelcalcetide); Neulasta (pegfilgrastim); KANJINTI (trastuzumab-anns); Otezla; BLINCYTO (blinatumomab); ACTIMMUNE (interferon gamma-1b); Neulasta (pegfilgrastim); Sensipar/Mimpara (cinacalcet); Prolia (denosumab); ENBREL; QUINSAIR (levofloxacin); Repatha (evolocumab) and others. It markets ENBREL, a tumor necrosis factor blocker, in the United States and Canada. It markets Otezla, a small molecule that inhibits phosphodiesterase 4, in many countries around the world. It markets Repatha, a proprotein convertase subtilisin/kexin type 9 (PCSK9) inhibitor, in many countries around the world.</v>
    <v>31500</v>
    <v>Nasdaq Stock Market</v>
    <v>XNAS</v>
    <v>XNAS</v>
    <v>One Amgen Center Drive, THOUSAND OAKS, CA, 91320-1799 US</v>
    <v>356.28</v>
    <v>2342</v>
    <v>Pharmaceuticals</v>
    <v>Stock</v>
    <v>46129.796146041408</v>
    <v>2343</v>
    <v>349.41500000000002</v>
    <v>191858195250</v>
    <v>AMGEN INC.</v>
    <v>AMGEN INC.</v>
    <v>353.11</v>
    <v>24.968900000000001</v>
    <v>349.39</v>
    <v>355.5</v>
    <v>539685500</v>
    <v>AMGN</v>
    <v>AMGEN INC. (XNAS:AMGN)</v>
    <v>1594240</v>
    <v>2625278</v>
    <v>1986</v>
  </rv>
  <rv s="2">
    <v>2344</v>
  </rv>
  <rv s="0">
    <v>https://www.bing.com/financeapi/forcetrigger?t=a1nhr7&amp;q=XNAS%3aANAB&amp;form=skydnc</v>
    <v>Learn more on Bing</v>
  </rv>
  <rv s="1">
    <v>en-US</v>
    <v>a1nhr7</v>
    <v>268435456</v>
    <v>1</v>
    <v>Powered by Refinitiv</v>
    <v>0</v>
    <v>ANAPTYSBIO, INC. (XNAS:ANAB)</v>
    <v>2</v>
    <v>3</v>
    <v>Finance</v>
    <v>4</v>
    <v>73.3</v>
    <v>17.106200000000001</v>
    <v>0.48049999999999998</v>
    <v>-0.81</v>
    <v>-1.2108000000000001E-2</v>
    <v>USD</v>
    <v>AnaptysBio, Inc. is a clinical-stage biotechnology company. The Company is focused on delivering immunology therapeutics for autoimmune and inflammatory diseases. Its clinical-stage pipeline includes rosnilimab, a selective pathogenic T cell depleter, for which it has completed a Phase 2b trial for the treatment of moderate-to-severe rheumatoid arthritis (RA), ANB033, a CD122 antagonist, in a Phase 1b trial for celiac disease (CeD) and eosinophilic esophagitis (EoE), and ANB101, a BDCA2 modulator, in a Phase 1a trial. Rosnilimab is an IgG1 antibody that directly targets pathogenic T cells. Its segments include Biopharma and Royalty Management. Its Biopharma segment focuses on the development and potential commercialization of innovative immunology therapeutics for autoimmune and inflammatory diseases. Its Royalty Management segment manages the financial collaboration for Jemperli from GSK plc and for imsidolimab from Vanda Pharmaceuticals Inc.</v>
    <v>104</v>
    <v>Nasdaq Stock Market</v>
    <v>XNAS</v>
    <v>XNAS</v>
    <v>10770 Wateridge Circle, Suite 210, SAN DIEGO, CA, 92121 US</v>
    <v>68.73</v>
    <v>Biotechnology &amp; Medical Research</v>
    <v>Stock</v>
    <v>46129.796311307815</v>
    <v>2346</v>
    <v>65.69</v>
    <v>1899972503</v>
    <v>ANAPTYSBIO, INC.</v>
    <v>ANAPTYSBIO, INC.</v>
    <v>68.34</v>
    <v>0</v>
    <v>66.900000000000006</v>
    <v>66.09</v>
    <v>28748260</v>
    <v>ANAB</v>
    <v>ANAPTYSBIO, INC. (XNAS:ANAB)</v>
    <v>424367</v>
    <v>657268</v>
    <v>2005</v>
  </rv>
  <rv s="2">
    <v>2347</v>
  </rv>
  <rv s="0">
    <v>https://www.bing.com/financeapi/forcetrigger?t=bv4827&amp;q=XNAS%3aANNX&amp;form=skydnc</v>
    <v>Learn more on Bing</v>
  </rv>
  <rv s="1">
    <v>en-US</v>
    <v>bv4827</v>
    <v>268435456</v>
    <v>1</v>
    <v>Powered by Refinitiv</v>
    <v>0</v>
    <v>ANNEXON, INC. (XNAS:ANNX)</v>
    <v>2</v>
    <v>3</v>
    <v>Finance</v>
    <v>4</v>
    <v>7.18</v>
    <v>1.4</v>
    <v>1.3059000000000001</v>
    <v>0.185</v>
    <v>2.9226000000000002E-2</v>
    <v>USD</v>
    <v>Annexon, Inc. is a clinical-stage biopharmaceutical company advancing a late-stage clinical platform of novel therapies for people living with devastating classical complement-mediated neuroinflammatory diseases of the body, brain, and eye. It identifies and characterizes the role of the classical complement pathway in three therapeutic areas: autoimmune, neurodegeneration and ophthalmology, using its proprietary platform. Its lead candidate, ANX005, an investigational, full-length monoclonal antibody (mAb), is formulated for intravenous administration as the potential first targeted treatment for patients with Guillain-Barre Syndrome (GBS). It is advancing ANX1502, a novel small-molecule inhibitor of classical complement designed for oral administration in a range of chronic autoimmune diseases. It is also advancing ANX007, designed to block C1q locally in the eye, to provide complete protection against excess classical complement activity and the loss of photoreceptor neurons.</v>
    <v>96</v>
    <v>Nasdaq Stock Market</v>
    <v>XNAS</v>
    <v>XNAS</v>
    <v>1400 SIERRA POINT PARKWAY, BLDG C SUITE 200, BRISBANE, CA, 94005 US</v>
    <v>6.6150000000000002</v>
    <v>Biotechnology &amp; Medical Research</v>
    <v>Stock</v>
    <v>46129.795868853907</v>
    <v>2349</v>
    <v>6.35</v>
    <v>1045490064</v>
    <v>ANNEXON, INC.</v>
    <v>ANNEXON, INC.</v>
    <v>6.41</v>
    <v>0</v>
    <v>6.33</v>
    <v>6.5149999999999997</v>
    <v>160474300</v>
    <v>ANNX</v>
    <v>ANNEXON, INC. (XNAS:ANNX)</v>
    <v>1561053</v>
    <v>2853300</v>
    <v>2011</v>
  </rv>
  <rv s="2">
    <v>2350</v>
  </rv>
  <rv s="0">
    <v>https://www.bing.com/financeapi/forcetrigger?t=brl6r7&amp;q=XNYS%3aANVS&amp;form=skydnc</v>
    <v>Learn more on Bing</v>
  </rv>
  <rv s="1">
    <v>en-US</v>
    <v>brl6r7</v>
    <v>268435456</v>
    <v>1</v>
    <v>Powered by Refinitiv</v>
    <v>0</v>
    <v>Annovis Bio, Inc. (XNYS:ANVS)</v>
    <v>2</v>
    <v>3</v>
    <v>Finance</v>
    <v>4</v>
    <v>5.5</v>
    <v>1.19</v>
    <v>1.2825</v>
    <v>0.11</v>
    <v>6.1797999999999999E-2</v>
    <v>USD</v>
    <v>Annovis Bio, Inc. is a late-stage clinical drug platform company addressing neurodegeneration such as Alzheimer’s disease (AD), and Parkinson’s disease (PD). The Company is developing its lead product candidate, Buntanetap, which is designed to address AD, PD, and potentially other chronic neurodegenerative diseases. Buntanetap is a synthetically produced small molecule, orally administered, brain penetrant compound. Its product candidate ANVS405 is an intravenous drug being developed for acute indications and focused on protecting the brain after traumatic brain injury and/or stroke. ANVS405 is the same compound as Buntanetap, given in cases of acute head and brain trauma. ANVS301 is an orally administered drug being developed to increase cognitive capability in later stages of AD and dementia. ANVS301 is observed to improve memory and learning in very old rats by lowering the number of errors from over six to three.</v>
    <v>8</v>
    <v>New York Stock Exchange</v>
    <v>XNYS</v>
    <v>XNYS</v>
    <v>101 LINDENWOOD DRIVE, SUITE 225, MALVERN, PA, 19355 US</v>
    <v>1.92</v>
    <v>Biotechnology &amp; Medical Research</v>
    <v>Stock</v>
    <v>46129.795407360936</v>
    <v>2352</v>
    <v>1.77</v>
    <v>55318863</v>
    <v>Annovis Bio, Inc.</v>
    <v>Annovis Bio, Inc.</v>
    <v>1.82</v>
    <v>0</v>
    <v>1.78</v>
    <v>1.89</v>
    <v>29269240</v>
    <v>ANVS</v>
    <v>Annovis Bio, Inc. (XNYS:ANVS)</v>
    <v>936818</v>
    <v>1033357</v>
    <v>2008</v>
  </rv>
  <rv s="2">
    <v>2353</v>
  </rv>
  <rv s="3">
    <v>en-US</v>
    <v>cacc9c</v>
    <v>268435456</v>
    <v>1</v>
    <v>Powered by Refinitiv</v>
    <v>6</v>
    <v>APOGEE THERAPEUTICS, INC. (XNAS:APGE)</v>
    <v>7</v>
    <v>3</v>
    <v>Finance</v>
    <v>4</v>
    <v>95.314999999999998</v>
    <v>31.6</v>
    <v>1.3080000000000001</v>
    <v>2.17</v>
    <v>2.3965E-2</v>
    <v>USD</v>
    <v>Apogee Therapeutics, Inc. is a clinical-stage biotechnology company. The Company is advancing novel biologics with the potential for differentiated efficacy and dosing in the inflammatory and immunology (I&amp;I) markets, including for the treatment of atopic dermatitis (AD), asthma, eosinophilic esophagitis (EoE), chronic obstructive pulmonary disease (COPD), and other I&amp;I indications. APG777, the Company’s most advanced program, is being initially developed for the treatment of AD. With four validated targets in its portfolio, it is seeking to achieve efficacy and dosing through monotherapies and combinations of its novel antibodies. Its most advanced programs are APG777, APG990, APG333, and APG808. APG990 is an SQ extended half-life mAb that utilizes advanced antibody engineering to target OX40L. APG333 is a fully human mAb against thymic stromal lymphopoietin (TSLP). APG808 is an SQ extended half-life mAb targeting IL-4Ra. APG279 is for the dual inhibition of OX40L and IL-13.</v>
    <v>261000</v>
    <v>Nasdaq Stock Market</v>
    <v>XNAS</v>
    <v>XNAS</v>
    <v>221 Crescent St., Building 17, Suite 102b, WALTHAM, MA, 02453 US</v>
    <v>95.314999999999998</v>
    <v>Biotechnology &amp; Medical Research</v>
    <v>Stock</v>
    <v>46129.796848321093</v>
    <v>91.23</v>
    <v>6864890516</v>
    <v>APOGEE THERAPEUTICS, INC.</v>
    <v>APOGEE THERAPEUTICS, INC.</v>
    <v>92.25</v>
    <v>0</v>
    <v>90.55</v>
    <v>92.72</v>
    <v>74038940</v>
    <v>APGE</v>
    <v>APOGEE THERAPEUTICS, INC. (XNAS:APGE)</v>
    <v>755930</v>
    <v>1126525</v>
    <v>2023</v>
  </rv>
  <rv s="2">
    <v>2355</v>
  </rv>
  <rv s="0">
    <v>https://www.bing.com/financeapi/forcetrigger?t=a1nlww&amp;q=XNAS%3aAPLS&amp;form=skydnc</v>
    <v>Learn more on Bing</v>
  </rv>
  <rv s="1">
    <v>en-US</v>
    <v>a1nlww</v>
    <v>268435456</v>
    <v>1</v>
    <v>Powered by Refinitiv</v>
    <v>0</v>
    <v>APELLIS PHARMACEUTICALS, INC. (XNAS:APLS)</v>
    <v>2</v>
    <v>3</v>
    <v>Finance</v>
    <v>4</v>
    <v>40.950000000000003</v>
    <v>16.100000000000001</v>
    <v>-0.2555</v>
    <v>7.0000000000000007E-2</v>
    <v>1.7130000000000001E-3</v>
    <v>USD</v>
    <v>Apellis Pharmaceuticals, Inc. is a commercial-stage biopharmaceutical company. The Company is focused on the discovery, development and commercialization of novel therapeutic compounds to treat diseases with high unmet needs through the inhibition of the complement system. SYFOVRE (pegcetacoplan injection) is the Company’s approved treatment for geographic atrophy secondary to age-related macular degeneration (GA). Its EMPAVELI (pegcetacoplan) is for the treatment of paroxysmal nocturnal hemoglobinuria (PNH). Its Aspaveli (pegcetacoplan) for the treatment of adults with PNH who are anemic after treatment with a C5 inhibitor for at least three months. Systemic pegcetacoplan has also been approved for the treatment of PNH in Japan, Saudi Arabia, Australia, the United Kingdom and other jurisdictions. Systemic pegcetacoplan is marketed under the trade name EMPAVELI in the United States, Saudi Arabia and Australia and Aspaveli in the European Union, Japan and the United Kingdom.</v>
    <v>733</v>
    <v>Nasdaq Stock Market</v>
    <v>XNAS</v>
    <v>XNAS</v>
    <v>100 Fifth Avenue, WALTHAM, MA, 02451 US</v>
    <v>40.950000000000003</v>
    <v>Pharmaceuticals</v>
    <v>Stock</v>
    <v>46129.796679953128</v>
    <v>2357</v>
    <v>40.85</v>
    <v>2184612991</v>
    <v>APELLIS PHARMACEUTICALS, INC.</v>
    <v>APELLIS PHARMACEUTICALS, INC.</v>
    <v>40.869999999999997</v>
    <v>331.49799999999999</v>
    <v>40.869999999999997</v>
    <v>40.94</v>
    <v>127841600</v>
    <v>APLS</v>
    <v>APELLIS PHARMACEUTICALS, INC. (XNAS:APLS)</v>
    <v>3642156</v>
    <v>8503918</v>
    <v>2009</v>
  </rv>
  <rv s="2">
    <v>2358</v>
  </rv>
  <rv s="0">
    <v>https://www.bing.com/financeapi/forcetrigger?t=aw1vrw&amp;q=XNAS%3aARCT&amp;form=skydnc</v>
    <v>Learn more on Bing</v>
  </rv>
  <rv s="1">
    <v>en-US</v>
    <v>aw1vrw</v>
    <v>268435456</v>
    <v>1</v>
    <v>Powered by Refinitiv</v>
    <v>0</v>
    <v>ARCTURUS THERAPEUTICS HOLDINGS INC. (XNAS:ARCT)</v>
    <v>2</v>
    <v>3</v>
    <v>Finance</v>
    <v>4</v>
    <v>24.17</v>
    <v>5.85</v>
    <v>2.5026999999999999</v>
    <v>0.12989999999999999</v>
    <v>1.4695E-2</v>
    <v>USD</v>
    <v>Arcturus Therapeutics Holdings Inc. is a commercial mRNA medicines and vaccines company focused on the development of infectious disease vaccines and opportunities within liver and respiratory rare diseases. The Company with enabling technologies, including LUNAR lipid-mediated delivery, STARR mRNA technology (sa-mRNA) and mRNA drug substances along with drug product manufacturing. It has developed KOSTAIVE, a self-amplifying messenger RNA (sa-mRNA) COVID vaccine. The Company’s pipeline includes RNA therapeutic candidates to potentially treat ornithine transcarbamylase (OTC) deficiency and cystic fibrosis (CF), along with its partnered mRNA vaccine programs for SARS-CoV-2 (COVID-19) and influenza. The Company's versatile RNA therapeutics platforms can be applied to multiple types of nucleic acid medicines, including messenger RNA, small interfering RNA, circular RNA, antisense RNA, self-amplifying RNA, DNA, and gene editing therapeutics.</v>
    <v>106</v>
    <v>Nasdaq Stock Market</v>
    <v>XNAS</v>
    <v>XNAS</v>
    <v>10285 SCIENCE CENTER DRIVE, SAN DIEGO, CA, 92121-1132 US</v>
    <v>9.19</v>
    <v>Biotechnology &amp; Medical Research</v>
    <v>Stock</v>
    <v>46129.796787349216</v>
    <v>2360</v>
    <v>8.9414999999999996</v>
    <v>254952095</v>
    <v>ARCTURUS THERAPEUTICS HOLDINGS INC.</v>
    <v>ARCTURUS THERAPEUTICS HOLDINGS INC.</v>
    <v>9</v>
    <v>0</v>
    <v>8.84</v>
    <v>8.9699000000000009</v>
    <v>28423070</v>
    <v>ARCT</v>
    <v>ARCTURUS THERAPEUTICS HOLDINGS INC. (XNAS:ARCT)</v>
    <v>333747</v>
    <v>514731</v>
    <v>2019</v>
  </rv>
  <rv s="2">
    <v>2361</v>
  </rv>
  <rv s="0">
    <v>https://www.bing.com/financeapi/forcetrigger?t=a1np1h&amp;q=XNAS%3aARDX&amp;form=skydnc</v>
    <v>Learn more on Bing</v>
  </rv>
  <rv s="1">
    <v>en-US</v>
    <v>a1np1h</v>
    <v>268435456</v>
    <v>1</v>
    <v>Powered by Refinitiv</v>
    <v>0</v>
    <v>ARDELYX, INC. (XNAS:ARDX)</v>
    <v>2</v>
    <v>3</v>
    <v>Finance</v>
    <v>4</v>
    <v>8.4</v>
    <v>3.21</v>
    <v>0.62450000000000006</v>
    <v>0.14499999999999999</v>
    <v>2.3088999999999998E-2</v>
    <v>USD</v>
    <v>Ardelyx, Inc. is a commercial-stage biopharmaceutical company focused on the development and commercialization of innovative medicines that meet significant unmet medical need. The Company markets two therapies from the active ingredient tenapanor, a sodium/hydrogen exchanger (NHE3) inhibitor. NHE3 is an antiporter expressed on the apical surface of the small and large intestines. Tenapanor is a minimally absorbed, first-in-class, oral, small molecule therapy. Tenapanor, branded as IBSRELA, is approved in the United States for the treatment of adults with irritable bowel syndrome with constipation. Tenapanor, branded as XPHOZAH, is approved in the United States to reduce serum phosphorus in adults with chronic kidney disease on dialysis as add-on therapy in patients who have an inadequate response to phosphate binders or who are intolerant of any dose of phosphate binder therapy. In addition to commercializing IBSRELA and XPHOZAH, it is also developing a next-generation NHE3 inhibitor.</v>
    <v>489</v>
    <v>Nasdaq Stock Market</v>
    <v>XNAS</v>
    <v>XNAS</v>
    <v>400 Fifth Avenue, Suite 210, WALTHAM, MA, 02451 US</v>
    <v>6.54</v>
    <v>Biotechnology &amp; Medical Research</v>
    <v>Stock</v>
    <v>46129.795792001561</v>
    <v>2363</v>
    <v>6.28</v>
    <v>1575714545</v>
    <v>ARDELYX, INC.</v>
    <v>ARDELYX, INC.</v>
    <v>6.44</v>
    <v>0</v>
    <v>6.28</v>
    <v>6.4249999999999998</v>
    <v>245247400</v>
    <v>ARDX</v>
    <v>ARDELYX, INC. (XNAS:ARDX)</v>
    <v>2291436</v>
    <v>3281280</v>
    <v>2007</v>
  </rv>
  <rv s="2">
    <v>2364</v>
  </rv>
  <rv s="0">
    <v>https://www.bing.com/financeapi/forcetrigger?t=a1npoc&amp;q=XNAS%3aARGX&amp;form=skydnc</v>
    <v>Learn more on Bing</v>
  </rv>
  <rv s="1">
    <v>en-US</v>
    <v>a1npoc</v>
    <v>268435456</v>
    <v>1</v>
    <v>Powered by Refinitiv</v>
    <v>0</v>
    <v>argenx SE (XNAS:ARGX)</v>
    <v>2</v>
    <v>3</v>
    <v>Finance</v>
    <v>4</v>
    <v>934.61990000000003</v>
    <v>510.05500000000001</v>
    <v>0.50890000000000002</v>
    <v>18.78</v>
    <v>2.2671999999999998E-2</v>
    <v>USD</v>
    <v>argenx SE, formerly arGEN X BV, is a Netherlands-based biopharmaceutical company. It is primarily engaged in creating and developing a pipeline of differentiated antibody therapeutics for the treatment of severe autoimmune diseases using its discovery platform, Simple Antibody, which exploits characteristics of the llama immune system. The Company develops a pipeline of antibody therapeutics focused on cancer and autoimmune indications. It includes, but is not limited to: Empasiprubart, a complement inhibitor targeting C2, blocking the function of both the classical and lectin pathways, while leaving the alternative pathway intact, ARGX-119 an antagonist to the MuSK receptor with potential in multiple neuromuscular indications.</v>
    <v>1863</v>
    <v>Nasdaq Stock Market</v>
    <v>XNAS</v>
    <v>XNAS</v>
    <v>Laarderhoogtweg 25, AMSTERDAM, NOORD-HOLLAND, 1101 EB NL</v>
    <v>852.28</v>
    <v>Biotechnology &amp; Medical Research</v>
    <v>Stock</v>
    <v>46129.795581828126</v>
    <v>2366</v>
    <v>842.93499999999995</v>
    <v>52681125600</v>
    <v>argenx SE</v>
    <v>argenx SE</v>
    <v>849.125</v>
    <v>43.391399999999997</v>
    <v>828.35</v>
    <v>847.13</v>
    <v>62187770</v>
    <v>ARGX</v>
    <v>argenx SE (XNAS:ARGX)</v>
    <v>154075</v>
    <v>324068</v>
    <v>2008</v>
  </rv>
  <rv s="2">
    <v>2367</v>
  </rv>
  <rv s="0">
    <v>https://www.bing.com/financeapi/forcetrigger?t=btgem7&amp;q=XNAS%3aARQT&amp;form=skydnc</v>
    <v>Learn more on Bing</v>
  </rv>
  <rv s="1">
    <v>en-US</v>
    <v>btgem7</v>
    <v>268435456</v>
    <v>1</v>
    <v>Powered by Refinitiv</v>
    <v>0</v>
    <v>ARCUTIS BIOTHERAPEUTICS, INC. (XNAS:ARQT)</v>
    <v>2</v>
    <v>3</v>
    <v>Finance</v>
    <v>4</v>
    <v>31.77</v>
    <v>12.42</v>
    <v>1.6744000000000001</v>
    <v>0.33</v>
    <v>1.3642000000000001E-2</v>
    <v>USD</v>
    <v>Arcutis Biotherapeutics, Inc. is a commercial-stage medical dermatology company. The Company is focused on developing and commercializing treatments for dermatological diseases with high-unmet medical needs. Its portfolio is comprised of topical and systemic treatments with potential to treat immune-mediated dermatological diseases and conditions. Its lead product, ZORYVE, is for the treatment of plaque psoriasis, including psoriasis in the intertriginous areas, in individuals 12 years of age or older. The ZORYVE is also indicated for topical treatment of mild to moderate atopic dermatitis. ZORYVE cream is a once-daily topical formulation of roflumilast, a potent and selective phosphodiesterase-4 (PDE4) inhibitor. The Company’s pipeline includes ARQ-255, ARQ-252, and ARQ-234. Its ARQ-255 is being developed for the treatment of alopecia areata. ARQ-252 is an alternative topical cream formulation of ivarmacitinib that the Company is developing for chronic hand eczema and vitiligo.</v>
    <v>354</v>
    <v>Nasdaq Stock Market</v>
    <v>XNAS</v>
    <v>XNAS</v>
    <v>3027 Townsgate Road, Suite 300, WESTLAKE VILLAGE, CA, 91361 US</v>
    <v>24.8</v>
    <v>Pharmaceuticals</v>
    <v>Stock</v>
    <v>46129.796419803126</v>
    <v>2369</v>
    <v>24.234999999999999</v>
    <v>3041298968</v>
    <v>ARCUTIS BIOTHERAPEUTICS, INC.</v>
    <v>ARCUTIS BIOTHERAPEUTICS, INC.</v>
    <v>24.76</v>
    <v>0</v>
    <v>24.19</v>
    <v>24.52</v>
    <v>124033400</v>
    <v>ARQT</v>
    <v>ARCUTIS BIOTHERAPEUTICS, INC. (XNAS:ARQT)</v>
    <v>485467</v>
    <v>1275722</v>
    <v>2016</v>
  </rv>
  <rv s="2">
    <v>2370</v>
  </rv>
  <rv s="0">
    <v>https://www.bing.com/financeapi/forcetrigger?t=a1ns27&amp;q=XNAS%3aARWR&amp;form=skydnc</v>
    <v>Learn more on Bing</v>
  </rv>
  <rv s="1">
    <v>en-US</v>
    <v>a1ns27</v>
    <v>268435456</v>
    <v>1</v>
    <v>Powered by Refinitiv</v>
    <v>0</v>
    <v>ARROWHEAD PHARMACEUTICALS, INC. (XNAS:ARWR)</v>
    <v>2</v>
    <v>3</v>
    <v>Finance</v>
    <v>4</v>
    <v>76.760000000000005</v>
    <v>10.92</v>
    <v>1.2490000000000001</v>
    <v>1.3149999999999999</v>
    <v>1.9344E-2</v>
    <v>USD</v>
    <v>Arrowhead Pharmaceuticals, Inc. develops medicines that treat intractable diseases by silencing the genes that cause them. The Company's therapies, using a broad portfolio of ribonucleic acid (RNA) chemistries and modes of delivery, trigger the RNA interference (RNAi) mechanism to induce rapid, deep and durable knockdown of target genes. The Company's Targeted RNAi Molecule (TRiMTM) platform utilizes ligand-mediated delivery and is designed to enable tissue-specific targeting while being structurally simple. It is focused on various therapeutic areas, such as cardiometabolic, pulmonary, liver, muscle and central nervous system. It has around 16 clinical-stage investigational medicines (wholly owned and partnered), which range in development stage from Phase I to Phase III. The Company's pipeline products include Plozasiran, Zodasiran, Olpasiran, ARO-RAGE, ARO-MMP7, GSK-4532990, Fazirsiran, GSK5637608, ARO-CFB, ARO-INHBE, ARO-C3, ARO-PNPLA3, ARO-DUX4, ARO-DM1 and ARO-ATXN2.</v>
    <v>711</v>
    <v>Nasdaq Stock Market</v>
    <v>XNAS</v>
    <v>XNAS</v>
    <v>177 E Colorado Blvd, Suite 700, PASADENA, CA, 91105 US</v>
    <v>70.89</v>
    <v>Biotechnology &amp; Medical Research</v>
    <v>Stock</v>
    <v>46129.796891539059</v>
    <v>2372</v>
    <v>68.86</v>
    <v>9703531299</v>
    <v>ARROWHEAD PHARMACEUTICALS, INC.</v>
    <v>ARROWHEAD PHARMACEUTICALS, INC.</v>
    <v>69.77</v>
    <v>44.970500000000001</v>
    <v>67.98</v>
    <v>69.295000000000002</v>
    <v>140032200</v>
    <v>ARWR</v>
    <v>ARROWHEAD PHARMACEUTICALS, INC. (XNAS:ARWR)</v>
    <v>1346043</v>
    <v>2224908</v>
    <v>2001</v>
  </rv>
  <rv s="2">
    <v>2373</v>
  </rv>
  <rv s="0">
    <v>https://www.bing.com/financeapi/forcetrigger?t=a1ntim&amp;q=XNAS%3aASMB&amp;form=skydnc</v>
    <v>Learn more on Bing</v>
  </rv>
  <rv s="1">
    <v>en-US</v>
    <v>a1ntim</v>
    <v>268435456</v>
    <v>1</v>
    <v>Powered by Refinitiv</v>
    <v>0</v>
    <v>ASSEMBLY BIOSCIENCES, INC. (XNAS:ASMB)</v>
    <v>2</v>
    <v>3</v>
    <v>Finance</v>
    <v>4</v>
    <v>39.704999999999998</v>
    <v>9.68</v>
    <v>1.1874</v>
    <v>0.04</v>
    <v>1.364E-3</v>
    <v>USD</v>
    <v>Assembly Biosciences, Inc. is a biotechnology company, which is engaged in the development of small-molecule therapeutics designed to change the path of serious viral diseases and improve the lives of patients worldwide. Its pipeline includes multiple clinical-stage investigational therapies, including two helicase-primase inhibitors (HPI) targeting recurrent genital herpes; an orally bioavailable hepatitis delta virus (HDV) entry inhibitor, and a potent next-generation capsid assembly modulator (CAM) designed to disrupt the replication cycle of hepatitis B virus (HBV) at several key points. Its pipeline also includes a novel, oral broad-spectrum non-nucleoside polymerase inhibitor (NNPI) targeting transplant-related herpesviruses, which is undergoing studies to enable a regulatory filing, and it also has additional research programs against multiple antiviral targets. It is advancing two investigational long-acting HPI candidates, ABI-5366 (5366) and (2) ABI-1179 (1179).</v>
    <v>73</v>
    <v>Nasdaq Stock Market</v>
    <v>XNAS</v>
    <v>XNAS</v>
    <v>Two Tower Place, 7Th Floor, SOUTH SAN FRANCISCO, CA, 94080 US</v>
    <v>30.19</v>
    <v>Biotechnology &amp; Medical Research</v>
    <v>Stock</v>
    <v>46129.796033818748</v>
    <v>2375</v>
    <v>28.8</v>
    <v>465729165</v>
    <v>ASSEMBLY BIOSCIENCES, INC.</v>
    <v>ASSEMBLY BIOSCIENCES, INC.</v>
    <v>29.91</v>
    <v>0</v>
    <v>29.32</v>
    <v>29.36</v>
    <v>15862710</v>
    <v>ASMB</v>
    <v>ASSEMBLY BIOSCIENCES, INC. (XNAS:ASMB)</v>
    <v>167768</v>
    <v>84345</v>
    <v>2005</v>
  </rv>
  <rv s="2">
    <v>2376</v>
  </rv>
  <rv s="0">
    <v>https://www.bing.com/financeapi/forcetrigger?t=a1nwrw&amp;q=XNAS%3aATRA&amp;form=skydnc</v>
    <v>Learn more on Bing</v>
  </rv>
  <rv s="1">
    <v>en-US</v>
    <v>a1nwrw</v>
    <v>268435456</v>
    <v>1</v>
    <v>Powered by Refinitiv</v>
    <v>0</v>
    <v>ATARA BIOTHERAPEUTICS, INC. (XNAS:ATRA)</v>
    <v>2</v>
    <v>3</v>
    <v>Finance</v>
    <v>4</v>
    <v>19.145</v>
    <v>3.92</v>
    <v>-0.25219999999999998</v>
    <v>0.12</v>
    <v>2.2900999999999998E-2</v>
    <v>USD</v>
    <v>Atara Biotherapeutics, Inc. is an allogeneic T-cell immunotherapy company. The Company is a developer of T-cell immunotherapy, leveraging its novel allogeneic Epstein-Barr virus (EBV) T-cell platform to develop transformative therapies for patients with serious diseases. Its pipeline products include Ebvallo (Tab-cel), ATA3219, and ATA3431. The Company’s T-cell immunotherapy, tab-cel (tabelecleucel), is in Phase III development for patients with EBV-driven post-transplant lymphoproliferative disease (EBV+ PTLD) who have failed rituximab or rituximab plus chemotherapy, as well as other EBV-driven diseases. Its ATA3219 allogeneic CD19 CAR T immunotherapy, targeting B-cell malignancies and autoimmune diseases, is based on a next-generation 1XX CAR co-stimulatory domain and EBV T-cell platform and does not require TCR or HLA gene editing. ATA3431 is an allogeneic, bispecific CAR directed against CD19 and CD20 for B-cell malignancies and autoimmune disease.</v>
    <v>14</v>
    <v>Nasdaq Stock Market</v>
    <v>XNAS</v>
    <v>XNAS</v>
    <v>1280 Rancho Conejo Blvd, THOUSAND OAKS, CA, 91320 US</v>
    <v>5.5472000000000001</v>
    <v>Biotechnology &amp; Medical Research</v>
    <v>Stock</v>
    <v>46129.792784050784</v>
    <v>2378</v>
    <v>5.2549999999999999</v>
    <v>43834669</v>
    <v>ATARA BIOTHERAPEUTICS, INC.</v>
    <v>ATARA BIOTHERAPEUTICS, INC.</v>
    <v>5.27</v>
    <v>2.4426000000000001</v>
    <v>5.24</v>
    <v>5.36</v>
    <v>8178110</v>
    <v>ATRA</v>
    <v>ATARA BIOTHERAPEUTICS, INC. (XNAS:ATRA)</v>
    <v>71443</v>
    <v>112986</v>
    <v>2012</v>
  </rv>
  <rv s="2">
    <v>2379</v>
  </rv>
  <rv s="0">
    <v>https://www.bing.com/financeapi/forcetrigger?t=a1nyc7&amp;q=XNAS%3aAUPH&amp;form=skydnc</v>
    <v>Learn more on Bing</v>
  </rv>
  <rv s="1">
    <v>en-US</v>
    <v>a1nyc7</v>
    <v>268435456</v>
    <v>1</v>
    <v>Powered by Refinitiv</v>
    <v>0</v>
    <v>Aurinia Pharmaceuticals Inc. (XNAS:AUPH)</v>
    <v>2</v>
    <v>3</v>
    <v>Finance</v>
    <v>4</v>
    <v>16.54</v>
    <v>7.2850000000000001</v>
    <v>1.5115000000000001</v>
    <v>0.23</v>
    <v>1.4529E-2</v>
    <v>USD</v>
    <v>Aurinia Pharmaceuticals Inc. is a biopharmaceutical company. The Company is focused on delivering therapies to people living with autoimmune diseases with high unmet medical needs. It has developed LUPKYNIS (voclosporin), an oral therapy for the treatment of adult patients with active lupus nephritis (LN) and continues to conduct clinical and regulatory activities to support the LUPKYNIS development program. The Company is also developing aritinercept (AUR200), a dual inhibitor of B cell-activating factor (BAFF) and a proliferation-inducing ligand (APRIL) for the potential treatment of autoimmune diseases. It sells LUPKYNIS to specialty pharmacies and a specialty distributor in the United States and sells LUPKYNIS inventory to its collaboration partner, Otsuka Pharmaceutical Co., Ltd. (Otsuka), for the European and Japanese market. The Company sells encapsulated voclosporin to its collaboration partner, Otsuka, which Otsuka then sells to customers in its territories.</v>
    <v>300</v>
    <v>Nasdaq Stock Market</v>
    <v>XNAS</v>
    <v>XNAS</v>
    <v>#140, 14315 - 118 AVENUE, EDMONTON, AB, T5L 4S6 CA</v>
    <v>16.190000000000001</v>
    <v>Pharmaceuticals</v>
    <v>Stock</v>
    <v>46129.797000242972</v>
    <v>2381</v>
    <v>15.89</v>
    <v>2135514259</v>
    <v>Aurinia Pharmaceuticals Inc.</v>
    <v>Aurinia Pharmaceuticals Inc.</v>
    <v>16.07</v>
    <v>7.7218999999999998</v>
    <v>15.83</v>
    <v>16.059999999999999</v>
    <v>132971000</v>
    <v>AUPH</v>
    <v>Aurinia Pharmaceuticals Inc. (XNAS:AUPH)</v>
    <v>469878</v>
    <v>1147763</v>
    <v>2009</v>
  </rv>
  <rv s="2">
    <v>2382</v>
  </rv>
  <rv s="0">
    <v>https://www.bing.com/financeapi/forcetrigger?t=c3rpa2&amp;q=XNAS%3aAURA&amp;form=skydnc</v>
    <v>Learn more on Bing</v>
  </rv>
  <rv s="1">
    <v>en-US</v>
    <v>c3rpa2</v>
    <v>268435456</v>
    <v>1</v>
    <v>Powered by Refinitiv</v>
    <v>0</v>
    <v>AURA BIOSCIENCES, INC. (XNAS:AURA)</v>
    <v>2</v>
    <v>3</v>
    <v>Finance</v>
    <v>4</v>
    <v>7.48</v>
    <v>4.3449999999999998</v>
    <v>0.37309999999999999</v>
    <v>0.245</v>
    <v>3.4702999999999998E-2</v>
    <v>USD</v>
    <v>Aura Biosciences, Inc. is a clinical-stage biotechnology company focused on developing precision therapies for solid tumors that aim to preserve organ function. The Company’s lead candidate, bel-sar (AU-011), is in late-stage development for primary choroidal melanoma and in early-stage development in other ocular oncology indications and bladder cancer. It is developing bel-sar as a potential first-line vision-sparing treatment option for early intervention in small choroidal melanoma and/or indeterminate lesions, avoiding the need for radiotherapy and reducing the risk for metastasis for these patients. Bel-sar is a virus-like drug conjugate (VDC) consisting of a human papillomavirus (HPV)-derived virus-like particle (VLP) and a phthalocyanine dye, a light-activated cytotoxic payload. The Company’s platform is designed to enable the targeting of a broad range of solid tumors using VLP, that can be conjugated with drugs or loaded with nucleic acids to create VDCs.</v>
    <v>113</v>
    <v>Nasdaq Stock Market</v>
    <v>XNAS</v>
    <v>XNAS</v>
    <v>80 Guest Street, BOSTON, MA, 02135 US</v>
    <v>7.48</v>
    <v>Biotechnology &amp; Medical Research</v>
    <v>Stock</v>
    <v>46129.796882499999</v>
    <v>2384</v>
    <v>7.0549999999999997</v>
    <v>468619183</v>
    <v>AURA BIOSCIENCES, INC.</v>
    <v>AURA BIOSCIENCES, INC.</v>
    <v>7.19</v>
    <v>0</v>
    <v>7.06</v>
    <v>7.3049999999999997</v>
    <v>64150470</v>
    <v>AURA</v>
    <v>AURA BIOSCIENCES, INC. (XNAS:AURA)</v>
    <v>318030</v>
    <v>311309</v>
    <v>2009</v>
  </rv>
  <rv s="2">
    <v>2385</v>
  </rv>
  <rv s="0">
    <v>https://www.bing.com/financeapi/forcetrigger?t=a1phec&amp;q=XNAS%3aAVTX&amp;form=skydnc</v>
    <v>Learn more on Bing</v>
  </rv>
  <rv s="1">
    <v>en-US</v>
    <v>a1phec</v>
    <v>268435456</v>
    <v>1</v>
    <v>Powered by Refinitiv</v>
    <v>0</v>
    <v>AVALO THERAPEUTICS, INC. (XNAS:AVTX)</v>
    <v>2</v>
    <v>3</v>
    <v>Finance</v>
    <v>4</v>
    <v>20.719899999999999</v>
    <v>3.39</v>
    <v>0.88539999999999996</v>
    <v>0.14499999999999999</v>
    <v>1.0055000000000001E-2</v>
    <v>USD</v>
    <v>Avalo Therapeutics, Inc. is a clinical-stage biotechnology company focused on the treatment of immune dysregulation. The Company's lead asset is AVTX-009, an anti-IL-1β mAb, targeting inflammatory diseases. Its pipeline also includes quisovalimab (anti-LIGHT mAb) and AVTX-008 (BTLA agonist fusion protein). AVTX-009 is a humanized monoclonal antibody (IgG4) that binds to interleukin-1β (IL-1β) with high affinity and neutralizes its activity. IL- 1β is a central driver in the inflammatory process. Quisovalimab is a fully human monoclonal antibody (mAb), directed against human LIGHT (Lymphotoxin-like, exhibits Inducible expression, and competes with Herpes Virus Glycoprotein D for Herpesvirus Entry Mediator (HVEM), a receptor expressed by T lymphocytes). AVTX-008 is a fully human B and T Lymphocyte Attenuator (BTLA) agonist fusion protein. AVTX-008 is differentiated by having specific binding to BTLA, with no binding to LIGHT or CD160.</v>
    <v>33</v>
    <v>Nasdaq Stock Market</v>
    <v>XNAS</v>
    <v>XNAS</v>
    <v>1500 Liberty Ridge Drive, Suite 321, WAYNE, PA, 19087 US</v>
    <v>15.27</v>
    <v>Biotechnology &amp; Medical Research</v>
    <v>Stock</v>
    <v>46129.796462731247</v>
    <v>2387</v>
    <v>14.4</v>
    <v>389094362</v>
    <v>AVALO THERAPEUTICS, INC.</v>
    <v>AVALO THERAPEUTICS, INC.</v>
    <v>14.8</v>
    <v>0</v>
    <v>14.42</v>
    <v>14.565</v>
    <v>26714340</v>
    <v>AVTX</v>
    <v>AVALO THERAPEUTICS, INC. (XNAS:AVTX)</v>
    <v>633531</v>
    <v>850847</v>
    <v>2011</v>
  </rv>
  <rv s="2">
    <v>2388</v>
  </rv>
  <rv s="0">
    <v>https://www.bing.com/financeapi/forcetrigger?t=a1o152&amp;q=XNAS%3aAVXL&amp;form=skydnc</v>
    <v>Learn more on Bing</v>
  </rv>
  <rv s="1">
    <v>en-US</v>
    <v>a1o152</v>
    <v>268435456</v>
    <v>1</v>
    <v>Powered by Refinitiv</v>
    <v>0</v>
    <v>ANAVEX LIFE SCIENCES CORP. (XNAS:AVXL)</v>
    <v>2</v>
    <v>3</v>
    <v>Finance</v>
    <v>4</v>
    <v>13.99</v>
    <v>2.61</v>
    <v>1.2823</v>
    <v>0.255</v>
    <v>7.4999999999999997E-2</v>
    <v>USD</v>
    <v>Anavex Life Sciences Corp. is a clinical-stage biopharmaceutical company engaged in the development of differentiated therapeutics by applying precision medicine to central nervous system (CNS) diseases with high unmet need. The Company analyzes genomic data from clinical trials to identify biomarkers, which it uses in the analysis of its clinical trials. Its focus is on developing treatments for Alzheimer’s disease, Parkinson’s disease, schizophrenia, neurodevelopmental, neurodegenerative, and rare diseases, including Rett syndrome, and other CNS disorders. Its pipeline products include ANAVEX 2-73 (blarcamesine) and ANAVEX 3-7. Its other programs include ANAVEX 1-41, ANAVEX 1066 and ANAVEX 1037. ANAVEX 2-73 is being developed as well as an oral once-daily capsule formulation for diseases such as Alzheimer’s disease and Parkinson’s disease, and in an oral liquid once-daily formulation for rare diseases such as Rett syndrome and Fragile X.</v>
    <v>34</v>
    <v>Nasdaq Stock Market</v>
    <v>XNAS</v>
    <v>XNAS</v>
    <v>630 5Th Avenue, 20Th Floor, NEW YORK, NY, 10111 US</v>
    <v>3.68</v>
    <v>Biotechnology &amp; Medical Research</v>
    <v>Stock</v>
    <v>46129.796782464844</v>
    <v>2390</v>
    <v>3.4550000000000001</v>
    <v>338715282</v>
    <v>ANAVEX LIFE SCIENCES CORP.</v>
    <v>ANAVEX LIFE SCIENCES CORP.</v>
    <v>3.46</v>
    <v>0</v>
    <v>3.4</v>
    <v>3.6549999999999998</v>
    <v>92671760</v>
    <v>AVXL</v>
    <v>ANAVEX LIFE SCIENCES CORP. (XNAS:AVXL)</v>
    <v>1056324</v>
    <v>1908099</v>
    <v>2004</v>
  </rv>
  <rv s="2">
    <v>2391</v>
  </rv>
  <rv s="0">
    <v>https://www.bing.com/financeapi/forcetrigger?t=bqbsxm&amp;q=XNAS%3aBBIO&amp;form=skydnc</v>
    <v>Learn more on Bing</v>
  </rv>
  <rv s="1">
    <v>en-US</v>
    <v>bqbsxm</v>
    <v>268435456</v>
    <v>1</v>
    <v>Powered by Refinitiv</v>
    <v>0</v>
    <v>BRIDGEBIO PHARMA, INC. (XNAS:BBIO)</v>
    <v>2</v>
    <v>3</v>
    <v>Finance</v>
    <v>4</v>
    <v>84.94</v>
    <v>31.77</v>
    <v>1.1202000000000001</v>
    <v>-1.32</v>
    <v>-1.703E-2</v>
    <v>USD</v>
    <v>BridgeBio Pharma, Inc. is a biopharmaceutical company. It discovers, creates, tests, and delivers transformative medicines to treat patients who suffer from genetic diseases. Its pipeline of development programs ranges from early science to advanced clinical trials, which includes Attruby, an oral small molecule near-complete transthyretin (TTR) stabilizer, for the treatment of cardiomyopathy of wild-type or variant transthyretin-mediated amyloidosis (ATTR-CM); Beyonttra for the treatment of TTR Amyloidosis; Low-dose Infigratinib, an oral FGFR1-3 selective tyrosine kinase inhibitor (TKI) for the treatment of children with achondroplasia and hypochondroplasia; Encaleret, an oral small molecule antagonist of the calcium sensing receptor (CaSR) that it is developing for the treatment of Autosomal Dominant Hypocalcemia Type 1 (ADH1), and BBP-418, for the treatment of Limb Girdle Muscular Dystrophy Type 2I. It also conducting a Phase 1/2 study (CANaspire) for BBP-812 for Canavan disease.</v>
    <v>834</v>
    <v>Nasdaq Stock Market</v>
    <v>XNAS</v>
    <v>XNAS</v>
    <v>3160 Porter Dr., Suite 250, PALO ALTO, CA, 94304 US</v>
    <v>79.62</v>
    <v>Pharmaceuticals</v>
    <v>Stock</v>
    <v>46129.79608058984</v>
    <v>2393</v>
    <v>75.650000000000006</v>
    <v>14770414351</v>
    <v>BRIDGEBIO PHARMA, INC.</v>
    <v>BRIDGEBIO PHARMA, INC.</v>
    <v>79.599999999999994</v>
    <v>0</v>
    <v>77.510000000000005</v>
    <v>76.19</v>
    <v>193862900</v>
    <v>BBIO</v>
    <v>BRIDGEBIO PHARMA, INC. (XNAS:BBIO)</v>
    <v>1119943</v>
    <v>1644415</v>
    <v>2019</v>
  </rv>
  <rv s="2">
    <v>2394</v>
  </rv>
  <rv s="0">
    <v>https://www.bing.com/financeapi/forcetrigger?t=a1ob3m&amp;q=XNAS%3aBCRX&amp;form=skydnc</v>
    <v>Learn more on Bing</v>
  </rv>
  <rv s="1">
    <v>en-US</v>
    <v>a1ob3m</v>
    <v>268435456</v>
    <v>1</v>
    <v>Powered by Refinitiv</v>
    <v>0</v>
    <v>BIOCRYST PHARMACEUTICALS, INC. (XNAS:BCRX)</v>
    <v>2</v>
    <v>3</v>
    <v>Finance</v>
    <v>4</v>
    <v>11.31</v>
    <v>6</v>
    <v>0.62119999999999997</v>
    <v>-0.02</v>
    <v>-2.101E-3</v>
    <v>USD</v>
    <v>BioCryst Pharmaceuticals, Inc. is a biotechnology company focused on developing and commercializing medicines for hereditary angioedema (HAE) and other rare diseases. Its marketed products include oral, once-daily ORLADEYO for the prevention of hereditary angioedema (HAE) attacks and RAPIVAB (peramivir injection) for the treatment of acute uncomplicated influenza in the United States. Its other products and product candidates include BCX10013, RAPIACTA (peramivir injection), PERAMIFLU (peramivir injection), and early-stage discovery programs. BCX10013, is a potent and specific Factor D inhibitor. RAPIACTA focuses on uncomplicated seasonal influenza. The RAPIVAB (peramivir injection) is approved in the United States for the treatment of acute uncomplicated influenza for patients six months and older. Its portfolio also includes navenibart, which is a late-stage, long-acting plasma kallikrein inhibitor. It has also obtained an early-stage program for atopic dermatitis, STAR0310.</v>
    <v>435</v>
    <v>Nasdaq Stock Market</v>
    <v>XNAS</v>
    <v>XNAS</v>
    <v>4505 Emperor Blvd Ste 200, DURHAM, NC, 27703-8457 US</v>
    <v>9.67</v>
    <v>Biotechnology &amp; Medical Research</v>
    <v>Stock</v>
    <v>46129.796899478904</v>
    <v>2396</v>
    <v>9.4749999999999996</v>
    <v>2382605700</v>
    <v>BIOCRYST PHARMACEUTICALS, INC.</v>
    <v>BIOCRYST PHARMACEUTICALS, INC.</v>
    <v>9.6300000000000008</v>
    <v>7.8963000000000001</v>
    <v>9.52</v>
    <v>9.5</v>
    <v>250800600</v>
    <v>BCRX</v>
    <v>BIOCRYST PHARMACEUTICALS, INC. (XNAS:BCRX)</v>
    <v>2195603</v>
    <v>6530484</v>
    <v>1991</v>
  </rv>
  <rv s="2">
    <v>2397</v>
  </rv>
  <rv s="0">
    <v>https://www.bing.com/financeapi/forcetrigger?t=bq42u2&amp;q=XNAS%3aBCYC&amp;form=skydnc</v>
    <v>Learn more on Bing</v>
  </rv>
  <rv s="1">
    <v>en-US</v>
    <v>bq42u2</v>
    <v>268435456</v>
    <v>1</v>
    <v>Powered by Refinitiv</v>
    <v>0</v>
    <v>BICYCLE THERAPEUTICS PLC (XNAS:BCYC)</v>
    <v>2</v>
    <v>3</v>
    <v>Finance</v>
    <v>4</v>
    <v>9.5498999999999992</v>
    <v>4.24</v>
    <v>1.6651</v>
    <v>0.16500000000000001</v>
    <v>3.2101000000000005E-2</v>
    <v>USD</v>
    <v>Bicycle Therapeutics plc is a United Kingdom-based clinical-stage biopharmaceutical company developing a class of medicines, referred to as Bicycle molecules, for diseases that are underserved by existing therapeutics. Bicycle molecules are fully synthetic short peptides constrained with small molecule scaffolds to form two loops that stabilize their structural geometry. The Company is evaluating zelenectide pevedotin, a Bicycle Toxin Conjugate (BTC) targeting Nectin-4, a well-validated tumor antigen; BT5528, a BTC targeting EphA2, a historically undruggable target, and BT7480, a Bicycle Tumor-Targeted Immune Cell Agonist (Bicycle TICA) targeting Nectin-4 and agonizing CD137, in Company-sponsored clinical trials. Additionally, the Company is developing Bicycle Radio Conjugates (BRC) for radiopharmaceutical use and, through various partnerships, is exploring the use of Bicycle technology to develop therapies for diseases beyond oncology.</v>
    <v>288</v>
    <v>Nasdaq Stock Market</v>
    <v>XNAS</v>
    <v>XNAS</v>
    <v>Blocks A &amp; B, Portway Building, Granta Park, Great Abington, CAMBRIDGE, CAMBRIDGESHIRE, CB21 6GS GB</v>
    <v>5.41</v>
    <v>Biotechnology &amp; Medical Research</v>
    <v>Stock</v>
    <v>46129.796898923436</v>
    <v>2399</v>
    <v>5.28</v>
    <v>369795794</v>
    <v>BICYCLE THERAPEUTICS PLC</v>
    <v>BICYCLE THERAPEUTICS PLC</v>
    <v>5.34</v>
    <v>0</v>
    <v>5.14</v>
    <v>5.3049999999999997</v>
    <v>69707030</v>
    <v>BCYC</v>
    <v>BICYCLE THERAPEUTICS PLC (XNAS:BCYC)</v>
    <v>226583</v>
    <v>559856</v>
    <v>2017</v>
  </rv>
  <rv s="2">
    <v>2400</v>
  </rv>
  <rv s="0">
    <v>https://www.bing.com/financeapi/forcetrigger?t=bti8gh&amp;q=XNAS%3aBDTX&amp;form=skydnc</v>
    <v>Learn more on Bing</v>
  </rv>
  <rv s="1">
    <v>en-US</v>
    <v>bti8gh</v>
    <v>268435456</v>
    <v>1</v>
    <v>Powered by Refinitiv</v>
    <v>0</v>
    <v>BLACK DIAMOND THERAPEUTICS, INC. (XNAS:BDTX)</v>
    <v>2</v>
    <v>3</v>
    <v>Finance</v>
    <v>4</v>
    <v>4.9400000000000004</v>
    <v>1.31</v>
    <v>3.4860000000000002</v>
    <v>0.115</v>
    <v>3.9384000000000002E-2</v>
    <v>USD</v>
    <v>Black Diamond Therapeutics, Inc. is a clinical-stage oncology company developing MasterKey therapies that target families of oncogenic mutations in patients with cancer. The Company’s MasterKey therapies are designed to address a broad spectrum of genetically defined tumors, overcome resistance, minimize wild-type mediated toxicities, and be brain penetrant to treat central nervous system disease. The Company is advancing a Phase 2 NSCLC trial of BDTX-1535, a brain-penetrant fourth-generation epidermal growth factor receptor (EGFR) MasterKey inhibitor targeting EGFR-mutant NSCLC and glioblastoma. Its BDTX-4933 pipeline product is out-licensed to Servier. BDTX-4933 is designed to target RAS and RAF alterations in solid tumors. It is exploring partnership opportunities for its FGFR2/3 selective development candidate BDTX-4876.</v>
    <v>21</v>
    <v>Nasdaq Stock Market</v>
    <v>XNAS</v>
    <v>XNAS</v>
    <v>245 First Street, 18Th Floor, CAMBRIDGE, MA, 02142 US</v>
    <v>3.09</v>
    <v>Biotechnology &amp; Medical Research</v>
    <v>Stock</v>
    <v>46129.796697997655</v>
    <v>2402</v>
    <v>2.97</v>
    <v>173871356</v>
    <v>BLACK DIAMOND THERAPEUTICS, INC.</v>
    <v>BLACK DIAMOND THERAPEUTICS, INC.</v>
    <v>2.98</v>
    <v>8.3632000000000009</v>
    <v>2.92</v>
    <v>3.0350000000000001</v>
    <v>57288750</v>
    <v>BDTX</v>
    <v>BLACK DIAMOND THERAPEUTICS, INC. (XNAS:BDTX)</v>
    <v>804568</v>
    <v>659592</v>
    <v>2014</v>
  </rv>
  <rv s="2">
    <v>2403</v>
  </rv>
  <rv s="0">
    <v>https://www.bing.com/financeapi/forcetrigger?t=bsgk4c&amp;q=XNAS%3aBEAM&amp;form=skydnc</v>
    <v>Learn more on Bing</v>
  </rv>
  <rv s="1">
    <v>en-US</v>
    <v>bsgk4c</v>
    <v>268435456</v>
    <v>1</v>
    <v>Powered by Refinitiv</v>
    <v>0</v>
    <v>BEAM THERAPEUTICS INC. (XNAS:BEAM)</v>
    <v>2</v>
    <v>3</v>
    <v>Finance</v>
    <v>4</v>
    <v>36.44</v>
    <v>15.35</v>
    <v>2.2833000000000001</v>
    <v>1.06</v>
    <v>3.4949000000000001E-2</v>
    <v>USD</v>
    <v>Beam Therapeutics Inc. is a biotechnology company developing precision genetic medicines through base editing. The Company's suite of gene editing technologies is anchored by base editing, a technology that is designed to enable precise, predictable and efficient single base changes, at targeted genomic sequences, without making double-stranded breaks in the deoxyribonucleic acid. Its lead programs are focused on sickle cell disease and alpha-1 antitrypsin deficiency, and it is also advancing programs in other genetic diseases. Its primary programs include BEAM-101, Engineered Stem Cell Antibody Paired Evasion (ESCAPE), BEAM-302 and BEAM-301. BEAM-101 is a patient-specific, autologous hematopoietic stem cell (HSC), investigational therapy. ESCAPE is a potentially non-genotoxic approach to HSC transplantation. BEAM-302 is a liver-targeting lipid nanoparticle formulation of base editing reagents designed to offer a one-time treatment to correct the E342K point mutation (PiZZ genotype).</v>
    <v>511</v>
    <v>Nasdaq Stock Market</v>
    <v>XNAS</v>
    <v>XNAS</v>
    <v>238 Main Street, CAMBRIDGE, MA, 02142 US</v>
    <v>32.409999999999997</v>
    <v>Biotechnology &amp; Medical Research</v>
    <v>Stock</v>
    <v>46129.796957464845</v>
    <v>2405</v>
    <v>31.21</v>
    <v>3197266118</v>
    <v>BEAM THERAPEUTICS INC.</v>
    <v>BEAM THERAPEUTICS INC.</v>
    <v>31.64</v>
    <v>0</v>
    <v>30.33</v>
    <v>31.39</v>
    <v>101856200</v>
    <v>BEAM</v>
    <v>BEAM THERAPEUTICS INC. (XNAS:BEAM)</v>
    <v>1426314</v>
    <v>2130662</v>
    <v>2017</v>
  </rv>
  <rv s="2">
    <v>2406</v>
  </rv>
  <rv s="12">
    <v>en-US</v>
    <v>c7ez52</v>
    <v>268435456</v>
    <v>1</v>
    <v>Powered by Refinitiv</v>
    <v>28</v>
    <v>Biohaven Ltd. (XNYS:BHVN)</v>
    <v>7</v>
    <v>9</v>
    <v>Finance</v>
    <v>4</v>
    <v>24.06</v>
    <v>7.48</v>
    <v>3.5286</v>
    <v>0.71</v>
    <v>7.0929000000000006E-2</v>
    <v>USD</v>
    <v>Biohaven Ltd. is a biopharmaceutical company focused on the discovery, development and commercialization of treatments in key therapeutic areas, including immunology, neuroscience, and oncology. It is advancing its portfolio of therapeutics, leveraging its drug development experience and multiple proprietary drug development platforms. Its clinical and preclinical programs include Kv7 ion channel modulation for epilepsy and mood disorders; extracellular protein degradation for immunological diseases; TRPM3 antagonism for migraine and neuropathic pain; TYK2/JAK1 inhibition for neuroinflammatory disorders; glutamate modulation for obsessive-compulsive disorder (OCD) and spinocerebellar ataxia (SCA); myostatin inhibition for neuromuscular and metabolic diseases, including spinal muscular atrophy (SMA) and obesity; antibody recruiting bispecific molecules; and antibody drug conjugates for cancer. Its advanced product candidate from its glutamate receptor antagonist platform is troriluzole.</v>
    <v>274</v>
    <v>New York Stock Exchange</v>
    <v>XNYS</v>
    <v>XNYS</v>
    <v>215 Church Street, NEW HAVEN, CT, 06510 US</v>
    <v>10.775</v>
    <v>Biotechnology &amp; Medical Research</v>
    <v>Stock</v>
    <v>46129.796981400003</v>
    <v>10.27</v>
    <v>1612508832</v>
    <v>Biohaven Ltd.</v>
    <v>Biohaven Ltd.</v>
    <v>10.305</v>
    <v>10.01</v>
    <v>10.72</v>
    <v>150420600</v>
    <v>BHVN</v>
    <v>Biohaven Ltd. (XNYS:BHVN)</v>
    <v>1545706</v>
    <v>2185480</v>
    <v>2022</v>
  </rv>
  <rv s="2">
    <v>2408</v>
  </rv>
  <rv s="0">
    <v>https://www.bing.com/financeapi/forcetrigger?t=a1ohur&amp;q=XNAS%3aBIIB&amp;form=skydnc</v>
    <v>Learn more on Bing</v>
  </rv>
  <rv s="1">
    <v>en-US</v>
    <v>a1ohur</v>
    <v>268435456</v>
    <v>1</v>
    <v>Powered by Refinitiv</v>
    <v>0</v>
    <v>BIOGEN INC. (XNAS:BIIB)</v>
    <v>2</v>
    <v>3</v>
    <v>Finance</v>
    <v>4</v>
    <v>202.41</v>
    <v>114.66</v>
    <v>0.15160000000000001</v>
    <v>0.48499999999999999</v>
    <v>2.7550000000000001E-3</v>
    <v>USD</v>
    <v>Biogen Inc. is a global biopharmaceutical company. The Company is focused on discovering, developing, and delivering advanced therapies for people living with serious and complex diseases worldwide. It operates a portfolio of medicines to treat multiple sclerosis (MS), spinal muscular atrophy (SMA), Alzheimer's disease, and amyotrophic lateral sclerosis (ALS). It is focused on advancing its pipeline in neurology, specialized immunology, and rare diseases. Its marketed products include TECFIDERA, VUMERITY, AVONEX, PLEGRIDY, TYSABRI and FAMPYRA for the treatment of MS; SPINRAZA for the treatment of SMA; SKYCLARYS for the treatment of Friedreich's Ataxia; QALSODY for the treatment of ALS, and FUMADERM for the treatment of severe plaque psoriasis. It also collaborations with Eisai on the commercialization of LEQEMBI for the treatment of Alzheimer's disease and Sage on the commercialization of ZURZUVAE for the treatment of Postpartum Depression (PPD).</v>
    <v>7500</v>
    <v>Nasdaq Stock Market</v>
    <v>XNAS</v>
    <v>XNAS</v>
    <v>225 Binney Street, CAMBRIDGE, MA, 02142 US</v>
    <v>178.405</v>
    <v>Pharmaceuticals</v>
    <v>Stock</v>
    <v>46129.796487303123</v>
    <v>2410</v>
    <v>175.98</v>
    <v>25903609042</v>
    <v>BIOGEN INC.</v>
    <v>BIOGEN INC.</v>
    <v>176.29</v>
    <v>20.043900000000001</v>
    <v>176.02</v>
    <v>176.505</v>
    <v>146758500</v>
    <v>BIIB</v>
    <v>BIOGEN INC. (XNAS:BIIB)</v>
    <v>568914</v>
    <v>1235410</v>
    <v>1997</v>
  </rv>
  <rv s="2">
    <v>2411</v>
  </rv>
  <rv s="0">
    <v>https://www.bing.com/financeapi/forcetrigger?t=c1ohf2&amp;q=XNAS%3aBMEA&amp;form=skydnc</v>
    <v>Learn more on Bing</v>
  </rv>
  <rv s="1">
    <v>en-US</v>
    <v>c1ohf2</v>
    <v>268435456</v>
    <v>1</v>
    <v>Powered by Refinitiv</v>
    <v>0</v>
    <v>BIOMEA FUSION, INC. (XNAS:BMEA)</v>
    <v>2</v>
    <v>3</v>
    <v>Finance</v>
    <v>4</v>
    <v>3.08</v>
    <v>0.87190000000000001</v>
    <v>-0.10589999999999999</v>
    <v>0.245</v>
    <v>0.126943</v>
    <v>USD</v>
    <v>Biomea Fusion, Inc. is a clinical-stage diabetes and obesity medicines company focused on the discovery and development of oral covalent small molecules to improve the lives of patients with diabetes, obesity, and metabolic diseases. A covalent small molecule is a synthetic compound that forms a permanent bond to its target protein. The Company has built its proprietary FUSION System discovery platform to advance a pipeline of small molecule product candidates. Its lead clinical program’s drug candidate, icovamenib, is being developed as an orally bioavailable, and selective covalent inhibitor of menin in two clinical and multiple preclinical studies, investigating icovamenib’s potential in type 1 and type 2 diabetes, as well as its impact in obesity. Its second product candidate BMF-650, is an investigational, oral small-molecule glucagon-like peptide-1 receptor agonists (GLP-1 RA), for the treatment of diabetes and obesity.</v>
    <v>41</v>
    <v>Nasdaq Stock Market</v>
    <v>XNAS</v>
    <v>XNAS</v>
    <v>1599 Industrial Road, SAN CARLOS, CA, 94070 US</v>
    <v>2.1989000000000001</v>
    <v>Biotechnology &amp; Medical Research</v>
    <v>Stock</v>
    <v>46129.796944872658</v>
    <v>2413</v>
    <v>1.9500999999999999</v>
    <v>157251282</v>
    <v>BIOMEA FUSION, INC.</v>
    <v>BIOMEA FUSION, INC.</v>
    <v>1.98</v>
    <v>0</v>
    <v>1.93</v>
    <v>2.1749999999999998</v>
    <v>72299440</v>
    <v>BMEA</v>
    <v>BIOMEA FUSION, INC. (XNAS:BMEA)</v>
    <v>2606157</v>
    <v>1764773</v>
    <v>2017</v>
  </rv>
  <rv s="2">
    <v>2414</v>
  </rv>
  <rv s="0">
    <v>https://www.bing.com/financeapi/forcetrigger?t=a1oobh&amp;q=XNAS%3aBMRN&amp;form=skydnc</v>
    <v>Learn more on Bing</v>
  </rv>
  <rv s="1">
    <v>en-US</v>
    <v>a1oobh</v>
    <v>268435456</v>
    <v>1</v>
    <v>Powered by Refinitiv</v>
    <v>0</v>
    <v>BIOMARIN PHARMACEUTICAL INC. (XNAS:BMRN)</v>
    <v>2</v>
    <v>3</v>
    <v>Finance</v>
    <v>4</v>
    <v>66.275000000000006</v>
    <v>50.76</v>
    <v>0.24859999999999999</v>
    <v>0.31</v>
    <v>5.7299999999999999E-3</v>
    <v>USD</v>
    <v>BioMarin Pharmaceutical Inc. is a global biotechnology company engaged in the development of genetic discovery into medicines that make an impact on the life of each patient. The Company has eight commercial therapies and a clinical and preclinical pipeline. Its commercial products include Vimizim (elosulfase alpha), Naglazyme (galsulfase), Palynziq (pegvaliase-pqpz), Brineura (cerliponase alfa), Aldurazyme (laronidase), Roctavian (valoctocogene roxaparvovec), Kuvan (sapropterin dihydrochloride), and Voxzogo (vosoritide). Vimizim is an enzyme replacement therapy for the treatment of MPS IVA, a lysosomal storage disorder. The Roctavian is an adeno-associated virus (AAV5) vector gene therapy designed to restore factor VIII plasma concentrations in patients with severe hemophilia A. Its key clinical programs include Vosoritide, BMN 333, BMN 390, BMN 351, BMN 349, and INZ-701. Its late-stage enzyme replacement therapy, INZ-701, is being developed for the treatment of ENPP1 deficiency.</v>
    <v>3221</v>
    <v>Nasdaq Stock Market</v>
    <v>XNAS</v>
    <v>XNAS</v>
    <v>770 Lindaro Street, SAN RAFAEL, CA, 94901 US</v>
    <v>54.97</v>
    <v>Pharmaceuticals</v>
    <v>Stock</v>
    <v>46129.795840092185</v>
    <v>2416</v>
    <v>54.08</v>
    <v>10464316194</v>
    <v>BIOMARIN PHARMACEUTICAL INC.</v>
    <v>BIOMARIN PHARMACEUTICAL INC.</v>
    <v>54.51</v>
    <v>30.5365</v>
    <v>54.1</v>
    <v>54.41</v>
    <v>192323400</v>
    <v>BMRN</v>
    <v>BIOMARIN PHARMACEUTICAL INC. (XNAS:BMRN)</v>
    <v>1068083</v>
    <v>1843885</v>
    <v>1996</v>
  </rv>
  <rv s="2">
    <v>2417</v>
  </rv>
  <rv s="0">
    <v>https://www.bing.com/financeapi/forcetrigger?t=a1opgh&amp;q=XNAS%3aBNTC&amp;form=skydnc</v>
    <v>Learn more on Bing</v>
  </rv>
  <rv s="1">
    <v>en-US</v>
    <v>a1opgh</v>
    <v>268435456</v>
    <v>1</v>
    <v>Powered by Refinitiv</v>
    <v>0</v>
    <v>BENITEC BIOPHARMA INC. (XNAS:BNTC)</v>
    <v>2</v>
    <v>3</v>
    <v>Finance</v>
    <v>4</v>
    <v>17.149999999999999</v>
    <v>9.85</v>
    <v>0.34089999999999998</v>
    <v>0.26</v>
    <v>1.9316E-2</v>
    <v>USD</v>
    <v>Benitec Biopharma Inc is a clinical-stage biotechnology company. The Company is focused on the advancement of novel genetic medicines. Its proprietary Silence and Replace deoxyribonucleic acid (DNA) -directed ribonucleic acid (RNA) interference platform combines RNA interference, or RNAi, with gene therapy to create medicines that simultaneously facilitate sustained silencing of disease-causing genes and concomitant delivery of wildtype replacement genes following a single administration of the therapeutic construct. The Company is developing Silence and Replace-based therapeutics (BB-301) for chronic and life-threatening human conditions including Oculopharyngeal Muscular Dystrophy (OPMD). BB-301 is an adeno-associated viral vector (AAV)-based gene therapy designed to silence the expression of disease-causing genes (to slow, or halt, the underlying mechanism of disease progression) and to simultaneously replace the mutant genes with normal, wildtype genes.</v>
    <v>19</v>
    <v>Nasdaq Stock Market</v>
    <v>XNAS</v>
    <v>XNAS</v>
    <v>3940 Trust Way, HAYWARD, CA, 94545 US</v>
    <v>14.12</v>
    <v>Biotechnology &amp; Medical Research</v>
    <v>Stock</v>
    <v>46129.796148796093</v>
    <v>2419</v>
    <v>13.365</v>
    <v>469977365</v>
    <v>BENITEC BIOPHARMA INC.</v>
    <v>BENITEC BIOPHARMA INC.</v>
    <v>13.74</v>
    <v>0</v>
    <v>13.46</v>
    <v>13.72</v>
    <v>34254910</v>
    <v>BNTC</v>
    <v>BENITEC BIOPHARMA INC. (XNAS:BNTC)</v>
    <v>63456</v>
    <v>145939</v>
    <v>2019</v>
  </rv>
  <rv s="2">
    <v>2420</v>
  </rv>
  <rv s="0">
    <v>https://www.bing.com/financeapi/forcetrigger?t=brl6lh&amp;q=XNAS%3aBNTX&amp;form=skydnc</v>
    <v>Learn more on Bing</v>
  </rv>
  <rv s="1">
    <v>en-US</v>
    <v>brl6lh</v>
    <v>268435456</v>
    <v>1</v>
    <v>Powered by Refinitiv</v>
    <v>0</v>
    <v>Biontech SE (XNAS:BNTX)</v>
    <v>2</v>
    <v>3</v>
    <v>Finance</v>
    <v>4</v>
    <v>124</v>
    <v>79.52</v>
    <v>1.3652</v>
    <v>1.7</v>
    <v>1.6647000000000002E-2</v>
    <v>USD</v>
    <v>BioNTech SE is a Germany-based clinical-stage biotechnology company. The Company focuses on patient-specific immunotherapies for the treatment of cancer and other serious diseases. The Company is providing technologies including mRNA-based therapies, cell therapies, small molecules and antibodies, which can be utilized for specific purposes or can be even combined with each other in a synergistic manner. It also develops a broad product pipeline using different scientific approaches and technology platforms, including individualized mRNA-based product candidates, chimeric antigen receptor T-cells, checkpoint immunomodulators, targeted cancer antibodies and small molecules. In addition, the Company offers diagnostic products and drug discovery services for other therapeutic areas, including infectious diseases, allergies and autoimmune disorders.</v>
    <v>7807</v>
    <v>Nasdaq Stock Market</v>
    <v>XNAS</v>
    <v>XNAS</v>
    <v>An der Goldgrube 12, MAINZ, RHEINLAND-PFALZ, 55131 DE</v>
    <v>104.98</v>
    <v>Biotechnology &amp; Medical Research</v>
    <v>Stock</v>
    <v>46129.796958113278</v>
    <v>2422</v>
    <v>103.38500000000001</v>
    <v>26254448026</v>
    <v>Biontech SE</v>
    <v>Biontech SE</v>
    <v>103.5</v>
    <v>0</v>
    <v>102.12</v>
    <v>103.82</v>
    <v>252884300</v>
    <v>BNTX</v>
    <v>Biontech SE (XNAS:BNTX)</v>
    <v>547719</v>
    <v>991059</v>
    <v>2019</v>
  </rv>
  <rv s="2">
    <v>2423</v>
  </rv>
  <rv s="0">
    <v>https://www.bing.com/financeapi/forcetrigger?t=c2vnc7&amp;q=XNAS%3aCADL&amp;form=skydnc</v>
    <v>Learn more on Bing</v>
  </rv>
  <rv s="1">
    <v>en-US</v>
    <v>c2vnc7</v>
    <v>268435456</v>
    <v>1</v>
    <v>Powered by Refinitiv</v>
    <v>0</v>
    <v>CANDEL THERAPEUTICS, INC. (XNAS:CADL)</v>
    <v>2</v>
    <v>3</v>
    <v>Finance</v>
    <v>4</v>
    <v>7.25</v>
    <v>4.3384</v>
    <v>-0.77439999999999998</v>
    <v>1.04</v>
    <v>0.20155000000000001</v>
    <v>USD</v>
    <v>Candel Therapeutics, Inc. is a BLA-ready clinical-stage biopharmaceutical company focused on developing off-the-shelf multimodal biological immunotherapies that elicit an individualized, systemic antitumor immune response to help patients fight cancer. CAN-2409 is the lead product candidate from the adenovirus platform. CAN-3110 is the lead product candidate from the herpes simplex virus (HSV) platform and is in an ongoing phase Ib clinical trial in recurrent high-grade glioma. Its enLIGHTEN Discovery Platform is a systematic, iterative HSV-based discovery platform leveraging human biology and advanced analytics to create new viral immunotherapies for solid tumors. CAN-2409, Its advanced multimodal biological immunotherapy candidate, is an investigational, off-the-shelf, replication-defective adenovirus engineered to deliver the herpes simplex virus thymidine kinase (HSV-tk) gene to a patient’s specific tumor and induce an individualized, systemic immune response against the tumor.</v>
    <v>55</v>
    <v>Nasdaq Stock Market</v>
    <v>XNAS</v>
    <v>XNAS</v>
    <v>117 Kendrick Street,, Suite 450, NEEDHAM, MA, 02494 US</v>
    <v>6.45</v>
    <v>Biotechnology &amp; Medical Research</v>
    <v>Stock</v>
    <v>46129.796847210157</v>
    <v>2425</v>
    <v>5.2301000000000002</v>
    <v>454130966</v>
    <v>CANDEL THERAPEUTICS, INC.</v>
    <v>CANDEL THERAPEUTICS, INC.</v>
    <v>5.27</v>
    <v>0</v>
    <v>5.16</v>
    <v>6.2</v>
    <v>73246930</v>
    <v>CADL</v>
    <v>CANDEL THERAPEUTICS, INC. (XNAS:CADL)</v>
    <v>3459534</v>
    <v>1169905</v>
    <v>2003</v>
  </rv>
  <rv s="2">
    <v>2426</v>
  </rv>
  <rv s="0">
    <v>https://www.bing.com/financeapi/forcetrigger?t=a1vt1h&amp;q=XNYS%3aISR&amp;form=skydnc</v>
    <v>Learn more on Bing</v>
  </rv>
  <rv s="1">
    <v>en-US</v>
    <v>a1vt1h</v>
    <v>268435456</v>
    <v>1</v>
    <v>Powered by Refinitiv</v>
    <v>0</v>
    <v>Perspective Therapeutics, Inc. (XNYS:CATX)</v>
    <v>2</v>
    <v>3</v>
    <v>Finance</v>
    <v>4</v>
    <v>6.16</v>
    <v>1.75</v>
    <v>1.8885000000000001</v>
    <v>-0.06</v>
    <v>-1.4085E-2</v>
    <v>USD</v>
    <v>Perspective Therapeutics, Inc. is a radiopharmaceutical development company that is developing advanced treatment applications for cancers throughout the body. The Company has proprietary technology that utilizes the alpha-emitting isotope 212Pb to deliver powerful radiation specifically to cancer cells via specialized targeting moieties. It is also developing imaging diagnostics that incorporate the same targeting moieties, which provide the opportunity to personalize treatment and optimize patient outcomes. This theranostic approach enables the ability to see the specific tumor and then treat it to potentially improve efficacy and minimize toxicity. The Company's melanoma (VMT01) and neuroendocrine tumor (VMT-a-NET) programs have entered Phase I/IIa imaging and therapy trials for the treatment of metastatic melanoma and neuroendocrine tumors at several academic institutions. It has also developed a 212Pb generator to secure key isotopes for clinical trial and commercial operations.</v>
    <v>163</v>
    <v>New York Stock Exchange</v>
    <v>XNYS</v>
    <v>XNYS</v>
    <v>2401 Elliott Avenue, Suite 320, SEATTLE, WA, 98121 US</v>
    <v>4.4400000000000004</v>
    <v>Biotechnology &amp; Medical Research</v>
    <v>Stock</v>
    <v>46129.797009617971</v>
    <v>2428</v>
    <v>4.2</v>
    <v>478520280</v>
    <v>Perspective Therapeutics, Inc.</v>
    <v>Perspective Therapeutics, Inc.</v>
    <v>4.3099999999999996</v>
    <v>0</v>
    <v>4.26</v>
    <v>4.2</v>
    <v>113933400</v>
    <v>CATX</v>
    <v>Perspective Therapeutics, Inc. (XNYS:CATX)</v>
    <v>746987</v>
    <v>1359859</v>
    <v>2018</v>
  </rv>
  <rv s="2">
    <v>2429</v>
  </rv>
  <rv s="0">
    <v>https://www.bing.com/financeapi/forcetrigger?t=bvs1r7&amp;q=XNAS%3aCCCC&amp;form=skydnc</v>
    <v>Learn more on Bing</v>
  </rv>
  <rv s="1">
    <v>en-US</v>
    <v>bvs1r7</v>
    <v>268435456</v>
    <v>1</v>
    <v>Powered by Refinitiv</v>
    <v>0</v>
    <v>C4 Therapeutics, Inc. (XNAS:CCCC)</v>
    <v>2</v>
    <v>3</v>
    <v>Finance</v>
    <v>4</v>
    <v>3.82</v>
    <v>1.0900000000000001</v>
    <v>2.8847999999999998</v>
    <v>-1.4999999999999999E-2</v>
    <v>-5.1719999999999995E-3</v>
    <v>USD</v>
    <v>C4 Therapeutics, Inc. is a clinical-stage biopharmaceutical company. The Company is focused on delivering targeted protein degradation science to create a new generation of medicines that transform patients’ lives. The Company is focused on progressing targeted oncology programs through clinical studies and leveraging its TORPEDO platform to design and optimize small-molecule medicines to address difficult-to-treat diseases. Its advanced product candidate, cemsidomide, is an orally bioavailable MonoDAC degrader of protein targets called IKZF1 and IKZF3. Cemsidomide is in clinical development for multiple myeloma (MM), and non-Hodgkin lymphoma (NHL). Its CFT1946 is an orally bioavailable BiDAC degrader designed to be potent and selective against BRAF V600X mutant proteins. It is also developing CFT8919, an orally bioavailable, allosteric, mutant-selective BiDAC degrader of epidermal growth factor receptor (EGFR), with an L858R mutation in non-small lung cancer (NSCLC).</v>
    <v>104</v>
    <v>Nasdaq Stock Market</v>
    <v>XNAS</v>
    <v>XNAS</v>
    <v>490 Arsenal Way, Suite 120, WATERTOWN, MA, 02472 US</v>
    <v>3.01</v>
    <v>Biotechnology &amp; Medical Research</v>
    <v>Stock</v>
    <v>46129.796817881252</v>
    <v>2431</v>
    <v>2.87</v>
    <v>281513049</v>
    <v>C4 Therapeutics, Inc.</v>
    <v>C4 Therapeutics, Inc.</v>
    <v>2.99</v>
    <v>0</v>
    <v>2.9</v>
    <v>2.8849999999999998</v>
    <v>97578180</v>
    <v>CCCC</v>
    <v>C4 Therapeutics, Inc. (XNAS:CCCC)</v>
    <v>825343</v>
    <v>2865587</v>
    <v>2015</v>
  </rv>
  <rv s="2">
    <v>2432</v>
  </rv>
  <rv s="0">
    <v>https://www.bing.com/financeapi/forcetrigger?t=bx8za2&amp;q=XNAS%3aCGEM&amp;form=skydnc</v>
    <v>Learn more on Bing</v>
  </rv>
  <rv s="1">
    <v>en-US</v>
    <v>bx8za2</v>
    <v>268435456</v>
    <v>1</v>
    <v>Powered by Refinitiv</v>
    <v>0</v>
    <v>CULLINAN THERAPEUTICS, INC. (XNAS:CGEM)</v>
    <v>2</v>
    <v>3</v>
    <v>Finance</v>
    <v>4</v>
    <v>16.739999999999998</v>
    <v>5.68</v>
    <v>-4.7999999999999996E-3</v>
    <v>0.24</v>
    <v>1.6282000000000001E-2</v>
    <v>USD</v>
    <v>Cullinan Therapeutics, Inc. is a biopharmaceutical company. It has built a diversified portfolio of clinical-stage assets that inhibit key drivers of disease or harness the immune system to eliminate diseased cells in autoimmune diseases and cancer. Its portfolio includes a range of modalities. Its pipeline includes CLN-978, CLN-619, Zipalertinib (CLN-081/TAS6417), CLN-049, and CLN-617. CLN-978 is a CD19xCD3 T cell engager being developed for autoimmune diseases. CLN-619 is a monoclonal antibody that stabilizes expression of MICA/B on the tumor cell surface to promote tumor cell lysis mediated by cytotoxic innate and adaptive immune cells. Zipalertinib (CLN-081/TAS6417) is an orally available small-molecule, irreversible epidermal growth factor receptor inhibitor. CLN-049 is a FLT3xCD3 T cell engaging bispecific antibody. CLN-617 is a fusion protein combining two potent antitumor cytokines, interleukin-2 and interleukin-12 with tumor retention domains for the treatment of solid tumors.</v>
    <v>109</v>
    <v>Nasdaq Stock Market</v>
    <v>XNAS</v>
    <v>XNAS</v>
    <v>One Main Street, Suite 1350, CAMBRIDGE, MA, 02142 US</v>
    <v>15.2</v>
    <v>Biotechnology &amp; Medical Research</v>
    <v>Stock</v>
    <v>46129.795843147658</v>
    <v>2434</v>
    <v>14.77</v>
    <v>906681427</v>
    <v>CULLINAN THERAPEUTICS, INC.</v>
    <v>CULLINAN THERAPEUTICS, INC.</v>
    <v>15</v>
    <v>0</v>
    <v>14.74</v>
    <v>14.98</v>
    <v>60526130</v>
    <v>CGEM</v>
    <v>CULLINAN THERAPEUTICS, INC. (XNAS:CGEM)</v>
    <v>428335</v>
    <v>817812</v>
    <v>2016</v>
  </rv>
  <rv s="2">
    <v>2435</v>
  </rv>
  <rv s="0">
    <v>https://www.bing.com/financeapi/forcetrigger?t=a1pt8m&amp;q=XNAS%3aCLDX&amp;form=skydnc</v>
    <v>Learn more on Bing</v>
  </rv>
  <rv s="1">
    <v>en-US</v>
    <v>a1pt8m</v>
    <v>268435456</v>
    <v>1</v>
    <v>Powered by Refinitiv</v>
    <v>0</v>
    <v>CELLDEX THERAPEUTICS, INC. (XNAS:CLDX)</v>
    <v>2</v>
    <v>3</v>
    <v>Finance</v>
    <v>4</v>
    <v>35.284999999999997</v>
    <v>17.59</v>
    <v>1.0295000000000001</v>
    <v>0.8</v>
    <v>2.3626999999999999E-2</v>
    <v>USD</v>
    <v>Celldex Therapeutics, Inc. is a clinical-stage biotechnology company. The Company is focused on exploring the science of mast cell biology and the development of transformative therapeutics for patients. Its pipeline includes antibody-based therapeutics which have the ability to engage the human immune system and/or directly affect critical pathways to improve the lives of patients with severe inflammatory, allergic, autoimmune and other devastating diseases. Its drug candidates include monoclonal and bispecific antibodies designed to address mast cell mediated diseases. Its Barzolvolimab (CDX-0159) is a monoclonal antibody that specifically binds the KIT receptor and potently inhibits its activity, which is being studied across multiple mast cell driven diseases, including Chronic Urticarias, Prurigo Nodularis, Atopic Dermatitis and Eosinophilic Esophagitis. The Company’s bispecific platform includes CDX- 622. The CDX- 622 is a bispecific candidate for inflammatory diseases.</v>
    <v>198</v>
    <v>Nasdaq Stock Market</v>
    <v>XNAS</v>
    <v>XNAS</v>
    <v>53 Frontage Road, Suite 220, HAMPTON, NJ, 08827 US</v>
    <v>35.284999999999997</v>
    <v>Biotechnology &amp; Medical Research</v>
    <v>Stock</v>
    <v>46129.796591133592</v>
    <v>2437</v>
    <v>34.32</v>
    <v>2665161290</v>
    <v>CELLDEX THERAPEUTICS, INC.</v>
    <v>CELLDEX THERAPEUTICS, INC.</v>
    <v>34.549999999999997</v>
    <v>0</v>
    <v>33.86</v>
    <v>34.659999999999997</v>
    <v>76894440</v>
    <v>CLDX</v>
    <v>CELLDEX THERAPEUTICS, INC. (XNAS:CLDX)</v>
    <v>673973</v>
    <v>1209346</v>
    <v>1983</v>
  </rv>
  <rv s="2">
    <v>2438</v>
  </rv>
  <rv s="0">
    <v>https://www.bing.com/financeapi/forcetrigger?t=b9fd27&amp;q=XNAS%3aCLNN&amp;form=skydnc</v>
    <v>Learn more on Bing</v>
  </rv>
  <rv s="1">
    <v>en-US</v>
    <v>b9fd27</v>
    <v>268435456</v>
    <v>1</v>
    <v>Powered by Refinitiv</v>
    <v>0</v>
    <v>Clene Inc. (XNAS:CLNN)</v>
    <v>2</v>
    <v>3</v>
    <v>Finance</v>
    <v>4</v>
    <v>13.5</v>
    <v>2.2801</v>
    <v>0.88739999999999997</v>
    <v>0.105</v>
    <v>1.6535000000000001E-2</v>
    <v>USD</v>
    <v>Clene Inc. is a late clinical-stage biopharmaceutical company focused on improving mitochondrial health and protecting neuronal function to treat neurodegenerative diseases, including amyotrophic lateral sclerosis, Parkinson's disease, and multiple sclerosis. It specializes in the discovery, development, and commercialization of clean-surfaced nanotechnology (CSN) therapeutics. CNM-Au8, the lead asset, is a concentrated aqueous suspension of catalytically active, clean-surfaced, faceted gold nanocrystals. CNM-Au8’s mechanism of action targets mitochondrial dysfunction by catalyzing the production of nicotinamide adenine dinucleotide. Its CNM-ZnAg is a broad-spectrum antiviral, antibacterial agent comprised of zinc (Zn2+) and silver (Ag+) ions under development to treat infectious disease and to provide immune support for symptom resolution. Its CNM-AgZn17 is a gel polymer suspension of Zn2+ and Ag+ under development for the treatment of infectious diseases and to support wound healing.</v>
    <v>79</v>
    <v>Nasdaq Stock Market</v>
    <v>XNAS</v>
    <v>XNAS</v>
    <v>6550 South Millrock Drive, Suite G50, SALT LAKE CITY, UT, 84121 US</v>
    <v>6.73</v>
    <v>Biotechnology &amp; Medical Research</v>
    <v>Stock</v>
    <v>46129.795722916409</v>
    <v>2440</v>
    <v>6.28</v>
    <v>76028991</v>
    <v>Clene Inc.</v>
    <v>Clene Inc.</v>
    <v>6.47</v>
    <v>0</v>
    <v>6.35</v>
    <v>6.4550000000000001</v>
    <v>11778310</v>
    <v>CLNN</v>
    <v>Clene Inc. (XNAS:CLNN)</v>
    <v>53652</v>
    <v>93536</v>
    <v>2020</v>
  </rv>
  <rv s="2">
    <v>2441</v>
  </rv>
  <rv s="0">
    <v>https://www.bing.com/financeapi/forcetrigger?t=bvmvr7&amp;q=XNAS%3aCMPS&amp;form=skydnc</v>
    <v>Learn more on Bing</v>
  </rv>
  <rv s="1">
    <v>en-US</v>
    <v>bvmvr7</v>
    <v>268435456</v>
    <v>1</v>
    <v>Powered by Refinitiv</v>
    <v>0</v>
    <v>COMPASS PATHWAYS PLC (XNAS:CMPS)</v>
    <v>2</v>
    <v>3</v>
    <v>Finance</v>
    <v>4</v>
    <v>8.9</v>
    <v>2.25</v>
    <v>2.0951</v>
    <v>-3.5000000000000003E-2</v>
    <v>-5.2549999999999993E-3</v>
    <v>USD</v>
    <v>Compass Pathways plc is a United Kingdom-based biotechnology company dedicated to accelerating patient access to evidence-based innovation in mental health. The Company is engaged in treating mental health conditions focused on rapid and durable responses through the development of its investigational COMP360 psilocybin treatment. COMP360 is its psilocybin formulation that includes its pharmaceutical-grade polymorphic crystalline psilocybin, optimized for stability and purity. The Company’s initial focus is on treatment-resistant depression (TRD), comprising patients who are inadequately served by the current treatment paradigm. It commenced its Phase III program evaluating its COMP360 psilocybin treatment in TRD. In addition, the Company has ongoing Phase II trials in PTSD and anorexia nervosa. It also provides support to research institutions conducting investigator-initiated studies with COMP360 psilocybin in areas of serious unmet need.</v>
    <v>156</v>
    <v>Nasdaq Stock Market</v>
    <v>XNAS</v>
    <v>XNAS</v>
    <v>3Rd Floor, 1 Ashley Road, ALTRINCHAM, CHESHIRE, WA14 2DT GB</v>
    <v>6.95</v>
    <v>Biotechnology &amp; Medical Research</v>
    <v>Stock</v>
    <v>46129.796337025</v>
    <v>2443</v>
    <v>6.55</v>
    <v>893866862</v>
    <v>COMPASS PATHWAYS PLC</v>
    <v>COMPASS PATHWAYS PLC</v>
    <v>6.8</v>
    <v>0</v>
    <v>6.66</v>
    <v>6.625</v>
    <v>134923300</v>
    <v>CMPS</v>
    <v>COMPASS PATHWAYS PLC (XNAS:CMPS)</v>
    <v>1387443</v>
    <v>2257947</v>
    <v>2020</v>
  </rv>
  <rv s="2">
    <v>2444</v>
  </rv>
  <rv s="0">
    <v>https://www.bing.com/financeapi/forcetrigger?t=c1w3xm&amp;q=XNAS%3aCNTA&amp;form=skydnc</v>
    <v>Learn more on Bing</v>
  </rv>
  <rv s="1">
    <v>en-US</v>
    <v>c1w3xm</v>
    <v>268435456</v>
    <v>1</v>
    <v>Powered by Refinitiv</v>
    <v>0</v>
    <v>CENTESSA PHARMACEUTICALS PLC (XNAS:CNTA)</v>
    <v>2</v>
    <v>3</v>
    <v>Finance</v>
    <v>4</v>
    <v>40.26</v>
    <v>10.95</v>
    <v>1.1898</v>
    <v>-2.5000000000000001E-2</v>
    <v>-6.3240000000000008E-4</v>
    <v>USD</v>
    <v>Centessa Pharmaceuticals plc is a clinical-stage pharmaceutical company. The Company is developing a new class of potential therapies within its orexin receptor 2 (OX2R) agonist program for the treatment of excessive daytime sleepiness (EDS), impaired attention, cognitive deficits, fatigue and other symptoms across neurological, neurodegenerative and neuropsychiatric disorders. It also has an early-stage immuno-oncology program focused on its LockBody technology platform. Its OX2R agonist pipeline includes ORX750, its advanced OX2R agonist development candidate, and ORX142, ORX489 and OX2R agonists in preclinical development. Its ORX750, an investigational, orally administered, highly potent and selective OX2R agonist, is in a Phase IIa study of participants with narcolepsy type 1 (NT1), NT2 and idiopathic hypersomnia (IH). ORX142 is the second OX2R agonist development candidate being advanced for the treatment of neurological and neurodegenerative disorders and other symptoms.</v>
    <v>118</v>
    <v>Nasdaq Stock Market</v>
    <v>XNAS</v>
    <v>XNAS</v>
    <v>3Rd Floor, 1 Ashley Road, ALTRINCHAM, CHESHIRE, WA14 2DT GB</v>
    <v>39.6</v>
    <v>Biotechnology &amp; Medical Research</v>
    <v>Stock</v>
    <v>46129.795716562498</v>
    <v>2446</v>
    <v>39.4</v>
    <v>4028034177</v>
    <v>CENTESSA PHARMACEUTICALS PLC</v>
    <v>CENTESSA PHARMACEUTICALS PLC</v>
    <v>39.58</v>
    <v>0</v>
    <v>39.53</v>
    <v>39.505000000000003</v>
    <v>154662100</v>
    <v>CNTA</v>
    <v>CENTESSA PHARMACEUTICALS PLC (XNAS:CNTA)</v>
    <v>2921287</v>
    <v>4343618</v>
    <v>2020</v>
  </rv>
  <rv s="2">
    <v>2447</v>
  </rv>
  <rv s="0">
    <v>https://www.bing.com/financeapi/forcetrigger?t=azil27&amp;q=XNAS%3aCOGT&amp;form=skydnc</v>
    <v>Learn more on Bing</v>
  </rv>
  <rv s="1">
    <v>en-US</v>
    <v>azil27</v>
    <v>268435456</v>
    <v>1</v>
    <v>Powered by Refinitiv</v>
    <v>0</v>
    <v>COGENT BIOSCIENCES, INC. (XNAS:COGT)</v>
    <v>2</v>
    <v>3</v>
    <v>Finance</v>
    <v>4</v>
    <v>43.73</v>
    <v>4.1950000000000003</v>
    <v>0.41899999999999998</v>
    <v>1.0275000000000001</v>
    <v>2.8392000000000001E-2</v>
    <v>USD</v>
    <v>Cogent Biosciences, Inc. is a biotechnology company. The Company is focused on developing precision therapies for genetically defined diseases. The Company’s clinical program, bezuclastinib, is a selective tyrosine kinase inhibitor that is designed to potently inhibit the KIT D816V mutation as well as other mutations in KIT exon 17. KIT D816V is responsible for driving systemic mastocytosis, a serious disease caused by unchecked proliferation of mast cells. In addition to bezuclastinib, the Company is developing a portfolio of novel targeted therapies to help patients fighting serious, genetically driven diseases initially targeting mutations in FGFR2, ErbB2 and PI3Kα. SUMMIT is its randomized, global, multicenter, double-blind, placebo-controlled, multi-part Phase II clinical trial for patients with Non-AdvSM. APEX is an open-label, global, multicenter study evaluating the safety, efficacy, pharmacokinetic, and pharmacodynamic profiles of bezuclastinib.</v>
    <v>258</v>
    <v>Nasdaq Stock Market</v>
    <v>XNAS</v>
    <v>XNAS</v>
    <v>275 Wyman Street, 3Rd Floor, WALTHAM, MA, 02451 US</v>
    <v>37.28</v>
    <v>Biotechnology &amp; Medical Research</v>
    <v>Stock</v>
    <v>46129.796852117972</v>
    <v>2449</v>
    <v>36.590000000000003</v>
    <v>6040727764</v>
    <v>COGENT BIOSCIENCES, INC.</v>
    <v>COGENT BIOSCIENCES, INC.</v>
    <v>36.979999999999997</v>
    <v>0</v>
    <v>36.19</v>
    <v>37.217500000000001</v>
    <v>162308800</v>
    <v>COGT</v>
    <v>COGENT BIOSCIENCES, INC. (XNAS:COGT)</v>
    <v>2862024</v>
    <v>2506644</v>
    <v>2014</v>
  </rv>
  <rv s="2">
    <v>2450</v>
  </rv>
  <rv s="3">
    <v>en-US</v>
    <v>c84om7</v>
    <v>268435456</v>
    <v>1</v>
    <v>Powered by Refinitiv</v>
    <v>6</v>
    <v>COYA THERAPEUTICS, INC. (XNAS:COYA)</v>
    <v>7</v>
    <v>3</v>
    <v>Finance</v>
    <v>4</v>
    <v>7.75</v>
    <v>3.7101000000000002</v>
    <v>0.63660000000000005</v>
    <v>0.215</v>
    <v>4.7990999999999999E-2</v>
    <v>USD</v>
    <v>Coya Therapeutics, Inc. is a clinical-stage biotechnology company, which is engaged in developing treatments focused on the biology and potential therapeutic advantages of regulatory T cells (Tregs) to target systemic inflammation and neuroinflammation. Its initial developmental programs are focused on neurodegenerative, chronic inflammatory, autoimmune, and metabolic diseases of high unmet medical need. Its diversified candidate pipeline includes both ex vivo and in vivo approaches. Its product candidate pipeline is based on its three therapeutic modalities. The product candidates utilizing its Treg-enhancing biologics are collectively referred to as the 300 Series. The product candidates utilizing its Treg-derived exosomes are collectively referred to as the 200 Series. The product candidates utilizing its autologous Treg cell therapy are collectively referred to as the 100 Series. The Company's 300 Series product candidates include COYA 301 and COYA 302.</v>
    <v>8</v>
    <v>Nasdaq Stock Market</v>
    <v>XNAS</v>
    <v>XNAS</v>
    <v>5850 San Felipe St., Suite 500, HOUSTON, TX, 77057 US</v>
    <v>4.82</v>
    <v>Biotechnology &amp; Medical Research</v>
    <v>Stock</v>
    <v>46129.796548946091</v>
    <v>4.53</v>
    <v>110131460</v>
    <v>COYA THERAPEUTICS, INC.</v>
    <v>COYA THERAPEUTICS, INC.</v>
    <v>4.55</v>
    <v>0</v>
    <v>4.4800000000000004</v>
    <v>4.6950000000000003</v>
    <v>23457180</v>
    <v>COYA</v>
    <v>COYA THERAPEUTICS, INC. (XNAS:COYA)</v>
    <v>161610</v>
    <v>152534</v>
    <v>2020</v>
  </rv>
  <rv s="2">
    <v>2452</v>
  </rv>
  <rv s="0">
    <v>https://www.bing.com/financeapi/forcetrigger?t=a1q8u2&amp;q=XNAS%3aCPRX&amp;form=skydnc</v>
    <v>Learn more on Bing</v>
  </rv>
  <rv s="1">
    <v>en-US</v>
    <v>a1q8u2</v>
    <v>268435456</v>
    <v>1</v>
    <v>Powered by Refinitiv</v>
    <v>0</v>
    <v>CATALYST PHARMACEUTICALS, INC. (XNAS:CPRX)</v>
    <v>2</v>
    <v>3</v>
    <v>Finance</v>
    <v>4</v>
    <v>26.58</v>
    <v>19.05</v>
    <v>0.66879999999999995</v>
    <v>0.19500000000000001</v>
    <v>7.5319999999999996E-3</v>
    <v>USD</v>
    <v>Catalyst Pharmaceuticals, Inc. is a commercial-stage biopharmaceutical company focused on in-licensing, developing, and commercializing medicines for patients living with rare and difficult-to-treat diseases. The Company markets three drug products: FIRDAPSE (amifampridine), FYCOMPA (perampanel), and AGAMREE (vamorolone). FIRDAPSE is a treatment for people six years of age or older living with Lambert-Eaton myasthenic syndrome (LEMS). The Company, through its sub-licensee, also offers FIRDAPSE in Canada and Japan. FYCOMPA is a prescription medicine used alone or with other medicines to treat partial-onset seizures with or without secondarily generalized seizures in people with epilepsy aged four and older and with other medicines to treat primary generalized tonic-clonic seizures in people with epilepsy aged 12 and older. AGAMREE is a corticosteroid with a structure that retains the potent anti-inflammatory effects of traditional corticosteroids used in Duchenne muscular dystrophy.</v>
    <v>182</v>
    <v>Nasdaq Stock Market</v>
    <v>XNAS</v>
    <v>XNAS</v>
    <v>355 ALHAMBRA CIRCLE, SUITE 801, CORAL GABLES, FL, 33134 US</v>
    <v>26.36</v>
    <v>Pharmaceuticals</v>
    <v>Stock</v>
    <v>46129.795910207809</v>
    <v>2454</v>
    <v>25.85</v>
    <v>3185601931</v>
    <v>CATALYST PHARMACEUTICALS, INC.</v>
    <v>CATALYST PHARMACEUTICALS, INC.</v>
    <v>26.2</v>
    <v>15.4871</v>
    <v>25.89</v>
    <v>26.085000000000001</v>
    <v>122123900</v>
    <v>CPRX</v>
    <v>CATALYST PHARMACEUTICALS, INC. (XNAS:CPRX)</v>
    <v>2228419</v>
    <v>1168320</v>
    <v>2006</v>
  </rv>
  <rv s="2">
    <v>2455</v>
  </rv>
  <rv s="0">
    <v>https://www.bing.com/financeapi/forcetrigger?t=a1qapr&amp;q=XNAS%3aCRBP&amp;form=skydnc</v>
    <v>Learn more on Bing</v>
  </rv>
  <rv s="1">
    <v>en-US</v>
    <v>a1qapr</v>
    <v>268435456</v>
    <v>1</v>
    <v>Powered by Refinitiv</v>
    <v>0</v>
    <v>CORBUS PHARMACEUTICALS HOLDINGS, INC. (XNAS:CRBP)</v>
    <v>2</v>
    <v>3</v>
    <v>Finance</v>
    <v>4</v>
    <v>20.56</v>
    <v>5.7801</v>
    <v>2.7885</v>
    <v>0.52</v>
    <v>5.1281999999999994E-2</v>
    <v>USD</v>
    <v>Corbus Pharmaceuticals Holdings, Inc. is an oncology and obesity company. The Company has a diversified portfolio and is committed to helping people defeat serious illness by bringing scientific approaches to well-understood biological pathways. The Company’s oncology pipeline comprises two experimental drugs targeting solid tumors: CRB-701, an antibody drug conjugate (ADC) that targets the expression of Nectin-4 on cancer cells to release a cytotoxic payload, and CRB-601, an anti-integrin monoclonal antibody that blocks the activation of TGFB expressed on cancer cells. CRB-701 is a monoclonal antibody attached to a monomethyl auristatin E (MMAE) cytotoxic payload using a proprietary linker technology. The pipeline also includes CRB-913, a highly peripherally restricted cannabinoid type-1 (CB1) receptor inverse agonist for the treatment of obesity. CB1 inverse agonism is a clinically validated mechanism to induce weight loss.</v>
    <v>36</v>
    <v>Nasdaq Stock Market</v>
    <v>XNAS</v>
    <v>XNAS</v>
    <v>500 River Ridge Drive, NORWOOD, MA, 02062 US</v>
    <v>10.99</v>
    <v>Biotechnology &amp; Medical Research</v>
    <v>Stock</v>
    <v>46129.795912117967</v>
    <v>2457</v>
    <v>10.15</v>
    <v>189070663</v>
    <v>CORBUS PHARMACEUTICALS HOLDINGS, INC.</v>
    <v>CORBUS PHARMACEUTICALS HOLDINGS, INC.</v>
    <v>10.25</v>
    <v>0</v>
    <v>10.14</v>
    <v>10.66</v>
    <v>17736460</v>
    <v>CRBP</v>
    <v>CORBUS PHARMACEUTICALS HOLDINGS, INC. (XNAS:CRBP)</v>
    <v>430905</v>
    <v>205582</v>
    <v>2013</v>
  </rv>
  <rv s="2">
    <v>2458</v>
  </rv>
  <rv s="0">
    <v>https://www.bing.com/financeapi/forcetrigger?t=a1qbrw&amp;q=XNAS%3aCRIS&amp;form=skydnc</v>
    <v>Learn more on Bing</v>
  </rv>
  <rv s="1">
    <v>en-US</v>
    <v>a1qbrw</v>
    <v>268435456</v>
    <v>1</v>
    <v>Powered by Refinitiv</v>
    <v>0</v>
    <v>CURIS, INC. (XNAS:CRIS)</v>
    <v>2</v>
    <v>3</v>
    <v>Finance</v>
    <v>4</v>
    <v>3.13</v>
    <v>0.49020000000000002</v>
    <v>3.1318999999999999</v>
    <v>-4.7999999999999996E-3</v>
    <v>-8.1200000000000005E-3</v>
    <v>USD</v>
    <v>Curis, Inc. is a biotechnology company. The Company is focused on the development of emavusertib (CA-4948), an orally available, small molecule inhibitor of Interleukin-1 receptor associated kinase (IRAK4). Emavusertib is undergoing testing in the Phase I/II TakeAim Lymphoma study in patients with relapsed/refractory primary central nervous system lymphoma (PCNSL) in combination with the BTK inhibitor ibrutinib, as a monotherapy in the Phase I/II TakeAim Leukemia study in patients with I/II TakeAim Leukemia study in patients with relapsed/refractory acute myeloid leukemia (AML) and relapsed/refractory high risk myelodysplastic syndrome (hrMDS). The Erivedge, is a commercialized orally administered small molecule Hedgehog signaling pathway antagonist. Its other clinical programs include Fimepinostat and CA-170. CA-170 is an oral small molecule drug candidate that targets V-domain Ig Suppressor of T-cell Activation, or VISTA, and PDL1 immune checkpoint proteins.</v>
    <v>24</v>
    <v>Nasdaq Stock Market</v>
    <v>XNAS</v>
    <v>XNAS</v>
    <v>128 Spring Street, Building C, Suite 500, LEXINGTON, MA, 02421 US</v>
    <v>0.67220000000000002</v>
    <v>Biotechnology &amp; Medical Research</v>
    <v>Stock</v>
    <v>46129.79163209453</v>
    <v>2460</v>
    <v>0.58309999999999995</v>
    <v>9615831</v>
    <v>CURIS, INC.</v>
    <v>CURIS, INC.</v>
    <v>0.61780000000000002</v>
    <v>0</v>
    <v>0.59109999999999996</v>
    <v>0.58630000000000004</v>
    <v>39978690</v>
    <v>CRIS</v>
    <v>CURIS, INC. (XNAS:CRIS)</v>
    <v>709947</v>
    <v>672310</v>
    <v>2000</v>
  </rv>
  <rv s="2">
    <v>2461</v>
  </rv>
  <rv s="0">
    <v>https://www.bing.com/financeapi/forcetrigger?t=bgo3xm&amp;q=XNAS%3aCRNX&amp;form=skydnc</v>
    <v>Learn more on Bing</v>
  </rv>
  <rv s="1">
    <v>en-US</v>
    <v>bgo3xm</v>
    <v>268435456</v>
    <v>1</v>
    <v>Powered by Refinitiv</v>
    <v>0</v>
    <v>CRINETICS PHARMACEUTICALS, INC. (XNAS:CRNX)</v>
    <v>2</v>
    <v>3</v>
    <v>Finance</v>
    <v>4</v>
    <v>57.99</v>
    <v>25.83</v>
    <v>0.28810000000000002</v>
    <v>1.81</v>
    <v>4.6386000000000004E-2</v>
    <v>USD</v>
    <v>Crinetics Pharmaceuticals, Inc. is a clinical-stage pharmaceutical company focused on the discovery, development and commercialization of therapeutics for rare endocrine diseases and endocrine-related tumors. Its lead development candidate, PALSONIFY (paltusotine), is the first investigational once-daily, oral, selective somatostatin receptor type 2 (SST2) nonpeptide agonist that is in clinical development for acromegaly and carcinoid syndrome associated with neuroendocrine tumors. Its second product candidate is Atumelnant, which is in clinical development for congenital adrenal hyperplasia (CAH) and patients with either Cushing's disease or Ectopic ACTH Syndrome (EAS). Its drug candidates are orally delivered, small molecule new chemical entities resulting from in-house drug discovery efforts, including other programs addressing a variety of endocrine conditions such as hyperparathyroidism, polycystic kidney disease, Graves' disease, thyroid eye disease, diabetes and obesity.</v>
    <v>594</v>
    <v>Nasdaq Stock Market</v>
    <v>XNAS</v>
    <v>XNAS</v>
    <v>6055 Lusk Blvd., SAN DIEGO, CA, 92121 US</v>
    <v>41.325000000000003</v>
    <v>Biotechnology &amp; Medical Research</v>
    <v>Stock</v>
    <v>46129.796297904686</v>
    <v>2463</v>
    <v>39.71</v>
    <v>4275117399</v>
    <v>CRINETICS PHARMACEUTICALS, INC.</v>
    <v>CRINETICS PHARMACEUTICALS, INC.</v>
    <v>40</v>
    <v>0</v>
    <v>39.020000000000003</v>
    <v>40.83</v>
    <v>104705300</v>
    <v>CRNX</v>
    <v>CRINETICS PHARMACEUTICALS, INC. (XNAS:CRNX)</v>
    <v>704118</v>
    <v>1173491</v>
    <v>2008</v>
  </rv>
  <rv s="2">
    <v>2464</v>
  </rv>
  <rv s="0">
    <v>https://www.bing.com/financeapi/forcetrigger?t=a1qcu2&amp;q=XNAS%3aCRSP&amp;form=skydnc</v>
    <v>Learn more on Bing</v>
  </rv>
  <rv s="1">
    <v>en-US</v>
    <v>a1qcu2</v>
    <v>268435456</v>
    <v>1</v>
    <v>Powered by Refinitiv</v>
    <v>0</v>
    <v>CRISPR Therapeutics Ltd (XNAS:CRSP)</v>
    <v>2</v>
    <v>3</v>
    <v>Finance</v>
    <v>4</v>
    <v>78.48</v>
    <v>33.03</v>
    <v>1.8214999999999999</v>
    <v>2.57</v>
    <v>4.6123000000000004E-2</v>
    <v>USD</v>
    <v>CRISPR Therapeutics AG is a Switzerland-based gene editing company focused on the development of CRISPR/Cas9-based therapeutics. CRISPR/Cas9 stands for Clustered Regularly Interspaced Short Palindromic Repeats (CRISPR)/CRISPR-associated protein 9 (Cas9) and is a technology for gene editing, the process of precisely altering specific sequences of genomic DNA. The Company aims to apply this technology to disrupt, delete, correct and insert genes to treat genetically-defined diseases and to engineer advanced cellular therapies. The Company has acquired the rights to the intellectual property (IP) encompassing CRISPR/Cas9 and related technologies and is also involved in its own IP research and additional in-licensing efforts. The Company product development and partnership strategies are designed to exploit the full potential of the CRISPR/Cas9 platform while maximizing the probability of successfully developing their product candidates.</v>
    <v>393</v>
    <v>Nasdaq Stock Market</v>
    <v>XNAS</v>
    <v>XNAS</v>
    <v>Baarerstrasse 14, ZUG, ZUG, CH-6300 CH</v>
    <v>59.145000000000003</v>
    <v>Biotechnology &amp; Medical Research</v>
    <v>Stock</v>
    <v>46129.796967106253</v>
    <v>2466</v>
    <v>57.05</v>
    <v>5594983719</v>
    <v>CRISPR Therapeutics Ltd</v>
    <v>CRISPR Therapeutics Ltd</v>
    <v>57.6</v>
    <v>0</v>
    <v>55.72</v>
    <v>58.29</v>
    <v>95985310</v>
    <v>CRSP</v>
    <v>CRISPR Therapeutics Ltd (XNAS:CRSP)</v>
    <v>1186290</v>
    <v>1714535</v>
    <v>2013</v>
  </rv>
  <rv s="2">
    <v>2467</v>
  </rv>
  <rv s="0">
    <v>https://www.bing.com/financeapi/forcetrigger?t=a1qxz2&amp;q=XNAS%3aDFFN&amp;form=skydnc</v>
    <v>Learn more on Bing</v>
  </rv>
  <rv s="1">
    <v>en-US</v>
    <v>a1qxz2</v>
    <v>268435456</v>
    <v>1</v>
    <v>Powered by Refinitiv</v>
    <v>0</v>
    <v>CERVOMED INC. (XNAS:CRVO)</v>
    <v>2</v>
    <v>3</v>
    <v>Finance</v>
    <v>4</v>
    <v>13.13</v>
    <v>3.51</v>
    <v>-0.59840000000000004</v>
    <v>0.05</v>
    <v>1.2531E-2</v>
    <v>USD</v>
    <v>CervoMed Inc. is a clinical-stage company focused on developing treatments for age-related neurologic disorders. The Company is developing neflamapimod, an investigational, orally administered small molecule brain penetrant that inhibits p38 mitogen-activated protein kinase alpha. Neflamapimod has the potential to treat synaptic dysfunction, the reversible aspect of the underlying neurodegenerative processes that cause disease in Lewy bodies (DLB) and certain other neurological disorders. It focuses on reducing the impact of inflammation in the brain, or neuroinflammation, which is a key factor in the manifestation of degenerative diseases of the brain, including DLB. Neflamapimod is being evaluated in the Company's ongoing RewinD-LB Trial, a Phase 2b trial in patients with DLB.</v>
    <v>15</v>
    <v>Nasdaq Stock Market</v>
    <v>XNAS</v>
    <v>XNAS</v>
    <v>20 Park Plaza, Suite 424, BOSTON, MA, 02116 US</v>
    <v>4.18</v>
    <v>Biotechnology &amp; Medical Research</v>
    <v>Stock</v>
    <v>46129.796953263278</v>
    <v>2469</v>
    <v>4.03</v>
    <v>37405228</v>
    <v>CERVOMED INC.</v>
    <v>CERVOMED INC.</v>
    <v>4.07</v>
    <v>0</v>
    <v>3.99</v>
    <v>4.04</v>
    <v>9258720</v>
    <v>CRVO</v>
    <v>CERVOMED INC. (XNAS:CRVO)</v>
    <v>14804</v>
    <v>46096</v>
    <v>2015</v>
  </rv>
  <rv s="2">
    <v>2470</v>
  </rv>
  <rv s="0">
    <v>https://www.bing.com/financeapi/forcetrigger?t=a1qp6h&amp;q=XNAS%3aCYTK&amp;form=skydnc</v>
    <v>Learn more on Bing</v>
  </rv>
  <rv s="1">
    <v>en-US</v>
    <v>a1qp6h</v>
    <v>268435456</v>
    <v>1</v>
    <v>Powered by Refinitiv</v>
    <v>0</v>
    <v>CYTOKINETICS, INCORPORATED (XNAS:CYTK)</v>
    <v>2</v>
    <v>3</v>
    <v>Finance</v>
    <v>4</v>
    <v>70.98</v>
    <v>29.31</v>
    <v>0.42070000000000002</v>
    <v>0.90500000000000003</v>
    <v>1.3833999999999999E-2</v>
    <v>USD</v>
    <v>Cytokinetics, Incorporated is a late-stage, specialty cardiovascular biopharmaceutical company focused on discovering, developing and commercializing muscle biology-directed drug candidates as potential treatments for debilitating diseases in which cardiac muscle performance is compromised. The Company is engaged in the commercialization of aficamten, a cardiac myosin inhibitor, and is being evaluated in additional clinical trials enrolling patients with obstructive and non-obstructive hypertrophic cardiomyopathy. The Company is also developing omecamtiv mecarbil, a cardiac myosin activator, in patients with heart failure with severely reduced ejection fraction (HFrEF); CK-586, a cardiac myosin inhibitor for the potential treatment of heart failure with preserved ejection fraction (HFpEF) and CK-089, a fast skeletal muscle troponin activator with potential therapeutic application to a specific type of muscular dystrophy and other conditions of impaired skeletal muscle function.</v>
    <v>673</v>
    <v>Nasdaq Stock Market</v>
    <v>XNAS</v>
    <v>XNAS</v>
    <v>350 Oyster Point Boulevard, SOUTH SAN FRANCISCO, CA, 94080 US</v>
    <v>66.989999999999995</v>
    <v>Biotechnology &amp; Medical Research</v>
    <v>Stock</v>
    <v>46129.796765370309</v>
    <v>2472</v>
    <v>65.14</v>
    <v>8168772710</v>
    <v>CYTOKINETICS, INCORPORATED</v>
    <v>CYTOKINETICS, INCORPORATED</v>
    <v>66.349999999999994</v>
    <v>0</v>
    <v>65.42</v>
    <v>66.325000000000003</v>
    <v>123162800</v>
    <v>CYTK</v>
    <v>CYTOKINETICS, INCORPORATED (XNAS:CYTK)</v>
    <v>769198</v>
    <v>1930682</v>
    <v>1997</v>
  </rv>
  <rv s="2">
    <v>2473</v>
  </rv>
  <rv s="0">
    <v>https://www.bing.com/financeapi/forcetrigger?t=c21dhw&amp;q=XNAS%3aDAWN&amp;form=skydnc</v>
    <v>Learn more on Bing</v>
  </rv>
  <rv s="1">
    <v>en-US</v>
    <v>c21dhw</v>
    <v>268435456</v>
    <v>1</v>
    <v>Powered by Refinitiv</v>
    <v>0</v>
    <v>DAY ONE BIOPHARMACEUTICALS, INC. (XNAS:DAWN)</v>
    <v>2</v>
    <v>3</v>
    <v>Finance</v>
    <v>4</v>
    <v>21.49</v>
    <v>5.6349999999999998</v>
    <v>-1.6914</v>
    <v>2.5000000000000001E-2</v>
    <v>1.1659999999999999E-3</v>
    <v>USD</v>
    <v>Day One Biopharmaceuticals, Inc. is a commercial-stage biopharmaceutical company focused on developing and commercializing targeted therapies for people of all ages with life-threatening diseases. It partners with clinical oncologists, families, and scientists to identify, acquire, and develop cancer treatments. Its commercial product, OJEMDA (tovorafenib), is an oral, brain-penetrant, selective type II rapidly accelerated fibrosarcoma (RAF) kinase inhibitor. OJEMDA is used for the treatment of patients over six months of age and older with relapsed or refractory pLGG harboring a BRAF fusion or rearrangement, or BRAF V600 mutation. Its pipeline product candidates include DAY301 and Emi-Le (emiltatug ledadotin). DAY301 is a novel Antibody Drug Conjugate, or ADC, targeting protein-tyrosine kinase 7, or PTK7. Emi-Le (emiltatug ledadotin) is a novel antibody drug conjugate (ADC) targeting the B7-H4 protein in clinical development to treat the rare cancer adenoid cystic carcinoma (ACC).</v>
    <v>178</v>
    <v>Nasdaq Stock Market</v>
    <v>XNAS</v>
    <v>XNAS</v>
    <v>1800 Sierra Point Parkway, Suite 200, BRISBANE, CA, 94005 US</v>
    <v>21.48</v>
    <v>Pharmaceuticals</v>
    <v>Stock</v>
    <v>46129.796958587503</v>
    <v>2475</v>
    <v>21.46</v>
    <v>1320144606</v>
    <v>DAY ONE BIOPHARMACEUTICALS, INC.</v>
    <v>DAY ONE BIOPHARMACEUTICALS, INC.</v>
    <v>21.46</v>
    <v>0</v>
    <v>21.45</v>
    <v>21.475000000000001</v>
    <v>103297700</v>
    <v>DAWN</v>
    <v>DAY ONE BIOPHARMACEUTICALS, INC. (XNAS:DAWN)</v>
    <v>1518053</v>
    <v>2639047</v>
    <v>2018</v>
  </rv>
  <rv s="2">
    <v>2476</v>
  </rv>
  <rv s="0">
    <v>https://www.bing.com/financeapi/forcetrigger?t=awa5cw&amp;q=XNAS%3aDNLI&amp;form=skydnc</v>
    <v>Learn more on Bing</v>
  </rv>
  <rv s="1">
    <v>en-US</v>
    <v>awa5cw</v>
    <v>268435456</v>
    <v>1</v>
    <v>Powered by Refinitiv</v>
    <v>0</v>
    <v>DENALI THERAPEUTICS INC. (XNAS:DNLI)</v>
    <v>2</v>
    <v>3</v>
    <v>Finance</v>
    <v>4</v>
    <v>23.77</v>
    <v>12.31</v>
    <v>1.0949</v>
    <v>7.0000000000000007E-2</v>
    <v>3.3800000000000002E-3</v>
    <v>USD</v>
    <v>Denali Therapeutics Inc. is a biopharmaceutical company. The Company is focused on developing a broad portfolio of product candidates engineered to cross the blood-brain barrier (BBB) for the treatment of neurodegenerative diseases and lysosomal storage diseases. It has developed a technology, called the TransportVehicle (TV), to address the BBB challenge. Its advanced TV-enabled program is tividenofusp alfa (DNL310, ETV:IDS) for the potential treatment of mucopolysaccharidosis II (MPS II or Hunter syndrome). Its TV-enabled clinical development portfolio also includes DNL126 (ETV:SGSH) for MPS IIIA (Sanfilippo syndrome) and DNL593 (PTV:PGRN) for frontotemporal dementia-granulin (FTD-GRN). Its small-molecule clinical development portfolio includes BIIB122/DNL151 (small molecule LRRK2 inhibitor) for Parkinson’s disease; and DNL343 (small molecule eIF2B activator) for amyotrophic lateral sclerosis (ALS). It is also exploring programs in oncology, inflammation, and other diseases.</v>
    <v>503</v>
    <v>Nasdaq Stock Market</v>
    <v>XNAS</v>
    <v>XNAS</v>
    <v>161 Oyster Point Blvd., SOUTH SAN FRANCISCO, CA, 94080 US</v>
    <v>21.37</v>
    <v>Biotechnology &amp; Medical Research</v>
    <v>Stock</v>
    <v>46129.796992928124</v>
    <v>2478</v>
    <v>20.73</v>
    <v>3295531370</v>
    <v>DENALI THERAPEUTICS INC.</v>
    <v>DENALI THERAPEUTICS INC.</v>
    <v>21.13</v>
    <v>0</v>
    <v>20.71</v>
    <v>20.78</v>
    <v>158591500</v>
    <v>DNLI</v>
    <v>DENALI THERAPEUTICS INC. (XNAS:DNLI)</v>
    <v>733998</v>
    <v>1851041</v>
    <v>2013</v>
  </rv>
  <rv s="2">
    <v>2479</v>
  </rv>
  <rv s="0">
    <v>https://www.bing.com/financeapi/forcetrigger?t=b1i7mw&amp;q=XNAS%3aMGTA&amp;form=skydnc</v>
    <v>Learn more on Bing</v>
  </rv>
  <rv s="1">
    <v>en-US</v>
    <v>b1i7mw</v>
    <v>268435456</v>
    <v>1</v>
    <v>Powered by Refinitiv</v>
    <v>0</v>
    <v>DIANTHUS THERAPEUTICS, INC. (XNAS:DNTH)</v>
    <v>2</v>
    <v>3</v>
    <v>Finance</v>
    <v>4</v>
    <v>96.503299999999996</v>
    <v>16.635000000000002</v>
    <v>1.2615000000000001</v>
    <v>-0.46</v>
    <v>-4.9519999999999998E-3</v>
    <v>USD</v>
    <v>Dianthus Therapeutics, Inc. is a clinical-stage biotechnology company engaged in designing and delivering monoclonal antibodies with improved selectivity and potency. The Company is focused on developing complement therapeutics for patients living with severe autoimmune and inflammatory diseases. Its advanced product candidate, DNTH103, is a clinical-stage, highly potent, selective and fully human monoclonal immunoglobulin G4 with picomolar binding affinity that is designed to selectively bind only to the active form of C1s. DNTH103 is engineered with YTE half-life extension technology, a specific three amino acid change in the Fc domain, and has a pharmacokinetic (PK) profile designed to support less frequent, lower dose, self-administration as a convenient S.C. injection. It is conducting three mid- to late-stage clinical trials with DNTH103 in generalized Myasthenia Gravis (gMG), Chronic Inflammatory Demyelinating Polyneuropathy (CIDP), and Multifocal Motor Neuropathy (MMN).</v>
    <v>92</v>
    <v>Nasdaq Stock Market</v>
    <v>XNAS</v>
    <v>XNAS</v>
    <v>7 Times Square, 43Rd Floor, NEW YORK, NY, 10036 US</v>
    <v>94.45</v>
    <v>Biotechnology &amp; Medical Research</v>
    <v>Stock</v>
    <v>46129.796316388281</v>
    <v>2481</v>
    <v>91.55</v>
    <v>5033244298</v>
    <v>DIANTHUS THERAPEUTICS, INC.</v>
    <v>DIANTHUS THERAPEUTICS, INC.</v>
    <v>93.24</v>
    <v>0</v>
    <v>92.9</v>
    <v>92.44</v>
    <v>54448770</v>
    <v>DNTH</v>
    <v>DIANTHUS THERAPEUTICS, INC. (XNAS:DNTH)</v>
    <v>317245</v>
    <v>1108112</v>
    <v>2015</v>
  </rv>
  <rv s="2">
    <v>2482</v>
  </rv>
  <rv s="0">
    <v>https://www.bing.com/financeapi/forcetrigger?t=bpl7ar&amp;q=XNAS%3aDTIL&amp;form=skydnc</v>
    <v>Learn more on Bing</v>
  </rv>
  <rv s="1">
    <v>en-US</v>
    <v>bpl7ar</v>
    <v>268435456</v>
    <v>1</v>
    <v>Powered by Refinitiv</v>
    <v>0</v>
    <v>PRECISION BIOSCIENCES, INC. (XNAS:DTIL)</v>
    <v>2</v>
    <v>3</v>
    <v>Finance</v>
    <v>4</v>
    <v>8.82</v>
    <v>3.53</v>
    <v>1.3241000000000001</v>
    <v>0.39</v>
    <v>5.1792999999999999E-2</v>
    <v>USD</v>
    <v>Precision BioSciences, Inc. is a clinical-stage gene editing company dedicated to improving life (DTIL) with its proprietary ARCUS genome editing platform. Using ARCUS, the Company’s pipeline is comprised of in vivo gene editing candidates designed to deliver cures for a range of genetic and infectious diseases. The ARCUS platform is used to develop in vivo gene editing therapies for gene edits, including gene insertion, elimination, and excision. The Company's in vivo gene editing pipeline programs include PBGENE-HBV, PBGENE-3243, PBGENE-DMD, PBGENE-LIVER, PBGENE-CNS, PBGENE-NVS and iECURE-OTC. PBGENE-HBV is its lead in vivo gene editing program designed to eliminate cccDNA, the key source of replicating hepatitis B virus (HBV) and inactivating integrated HBV DNA in hepatocytes. Its PBGENE-3243 program is a first of its kind potential treatment for m.3243 associated mitochondrial disease. The Company's iECURE-OTC program is developed in partnership with iECURE, Inc.</v>
    <v>68</v>
    <v>Nasdaq Stock Market</v>
    <v>XNAS</v>
    <v>XNAS</v>
    <v>302 E Pettigrew St Ste A100, DURHAM, NC, 27701-2393 US</v>
    <v>8.08</v>
    <v>Biotechnology &amp; Medical Research</v>
    <v>Stock</v>
    <v>46129.79685454844</v>
    <v>2484</v>
    <v>7.56</v>
    <v>204361344</v>
    <v>PRECISION BIOSCIENCES, INC.</v>
    <v>PRECISION BIOSCIENCES, INC.</v>
    <v>7.74</v>
    <v>0</v>
    <v>7.53</v>
    <v>7.92</v>
    <v>25803200</v>
    <v>DTIL</v>
    <v>PRECISION BIOSCIENCES, INC. (XNAS:DTIL)</v>
    <v>210321</v>
    <v>362211</v>
    <v>2006</v>
  </rv>
  <rv s="2">
    <v>2485</v>
  </rv>
  <rv s="0">
    <v>https://www.bing.com/financeapi/forcetrigger?t=a1rinm&amp;q=XNAS%3aDYN&amp;form=skydnc</v>
    <v>Learn more on Bing</v>
  </rv>
  <rv s="1">
    <v>en-US</v>
    <v>a1rinm</v>
    <v>268435456</v>
    <v>1</v>
    <v>Powered by Refinitiv</v>
    <v>0</v>
    <v>Dyne Therapeutics, Inc. (XNAS:DYN)</v>
    <v>2</v>
    <v>3</v>
    <v>Finance</v>
    <v>4</v>
    <v>25</v>
    <v>7.59</v>
    <v>1.2069000000000001</v>
    <v>0.30499999999999999</v>
    <v>1.5319000000000001E-2</v>
    <v>USD</v>
    <v>Dyne Therapeutics, Inc. is a clinical-stage neuromuscular disease company. It is discovering and advancing therapeutics for people living with genetically driven neuromuscular diseases. Leveraging the modularity of its FORCE platform, it is developing targeted therapeutics that deliver to muscle and central nervous system (CNS). It has a broad pipeline for neuromuscular diseases, including clinical programs for myotonic dystrophy type 1 and Duchenne muscular dystrophy and preclinical programs for facioscapulohumeral muscular dystrophy and Pompe disease. Its product candidate, zeleciment basivarsen (also known as DYNE-101), is being evaluated in ACHIEVE, an ongoing Phase I/II global clinical trial in patients with DM1. Its product candidate, zeleciment rostudirsen (also known as DYNE-251), is being evaluated in DELIVER, an ongoing Phase I/II global clinical trial in patients with DMD who have mutations amenable to skipping exon 51. Its other product candidates are DYNE-302 and DYNE-401.</v>
    <v>258</v>
    <v>Nasdaq Stock Market</v>
    <v>XNAS</v>
    <v>XNAS</v>
    <v>1560 Trapelo Road, WALTHAM, MA, 02451 US</v>
    <v>20.8</v>
    <v>Biotechnology &amp; Medical Research</v>
    <v>Stock</v>
    <v>46129.797037696095</v>
    <v>2487</v>
    <v>19.920000000000002</v>
    <v>3336022826</v>
    <v>Dyne Therapeutics, Inc.</v>
    <v>Dyne Therapeutics, Inc.</v>
    <v>20.63</v>
    <v>0</v>
    <v>19.91</v>
    <v>20.215</v>
    <v>165027100</v>
    <v>DYN</v>
    <v>Dyne Therapeutics, Inc. (XNAS:DYN)</v>
    <v>1994427</v>
    <v>2106812</v>
    <v>2013</v>
  </rv>
  <rv s="2">
    <v>2488</v>
  </rv>
  <rv s="0">
    <v>https://www.bing.com/financeapi/forcetrigger?t=a1rkur&amp;q=XNYS%3aEBS&amp;form=skydnc</v>
    <v>Learn more on Bing</v>
  </rv>
  <rv s="1">
    <v>en-US</v>
    <v>a1rkur</v>
    <v>268435456</v>
    <v>1</v>
    <v>Powered by Refinitiv</v>
    <v>0</v>
    <v>EMERGENT BIOSOLUTIONS INC. (XNYS:EBS)</v>
    <v>2</v>
    <v>3</v>
    <v>Finance</v>
    <v>4</v>
    <v>14.06</v>
    <v>4.4450000000000003</v>
    <v>2.4456000000000002</v>
    <v>0.17499999999999999</v>
    <v>2.0301999999999997E-2</v>
    <v>USD</v>
    <v>Emergent BioSolutions, Inc. is a life sciences company. It is focused on providing preparedness and response solutions addressing accidental, deliberate and naturally occurring public health threats. Its solutions include a product portfolio, a product development portfolio, and a contract development and manufacturing services portfolio. Its segments include Commercial Products, MCM Products, and Services segment. Its Commercial Product segment consists of NARCAN Nasal Spray. Its MCM Products segment consists of Anthrax MCM products, Smallpox MCM products and Other Products. Its Services segment consists of its Bioservices portfolio. NARCAN (naloxone HCl) Nasal Spray, an intranasal formulation of naloxone, is developed for the emergency treatment of known or suspected opioid overdose as manifested by respiratory and central nervous system depression. Its Bioservices consist of development services, bulk drug substance manufacturing, fill, finish, and packaging of final drug products.</v>
    <v>900</v>
    <v>New York Stock Exchange</v>
    <v>XNYS</v>
    <v>XNYS</v>
    <v>300 Professional Dr, GAITHERSBURG, MD, 20879 US</v>
    <v>9.02</v>
    <v>Pharmaceuticals</v>
    <v>Stock</v>
    <v>46129.796905335155</v>
    <v>2490</v>
    <v>8.6999999999999993</v>
    <v>454213289</v>
    <v>EMERGENT BIOSOLUTIONS INC.</v>
    <v>EMERGENT BIOSOLUTIONS INC.</v>
    <v>8.8800000000000008</v>
    <v>10.6271</v>
    <v>8.6199999999999992</v>
    <v>8.7949999999999999</v>
    <v>51644490</v>
    <v>EBS</v>
    <v>EMERGENT BIOSOLUTIONS INC. (XNYS:EBS)</v>
    <v>387172</v>
    <v>771545</v>
    <v>2003</v>
  </rv>
  <rv s="2">
    <v>2491</v>
  </rv>
  <rv s="0">
    <v>https://www.bing.com/financeapi/forcetrigger?t=c53hmw&amp;q=XNAS%3aFRBN&amp;form=skydnc</v>
    <v>Learn more on Bing</v>
  </rv>
  <rv s="1">
    <v>en-US</v>
    <v>c53hmw</v>
    <v>268435456</v>
    <v>1</v>
    <v>Powered by Refinitiv</v>
    <v>0</v>
    <v>ENGENE THERAPEUTICS INC. (XNAS:ENGN)</v>
    <v>2</v>
    <v>3</v>
    <v>Finance</v>
    <v>4</v>
    <v>12.25</v>
    <v>2.65</v>
    <v>5.33E-2</v>
    <v>-0.04</v>
    <v>-4.9499999999999995E-3</v>
    <v>USD</v>
    <v>enGene Therapeutics Inc., formerly enGene Holdings Inc., is a clinical-stage biotechnology company mainstreaming gene therapy through the delivery of therapeutics to mucosal tissues and other organs. The Company’s lead program is detalimogene voraplasmid, (detalimogene) for patients with non-muscle invasive bladder cancer (NMIBC), a disease with a high clinical burden. Detalimogene is being evaluated in the ongoing multi-cohort LEGEND Phase II trial, which includes a pivotal cohort studying detalimogene in Bacillus Calmette-Guerin (BCG)-unresponsive patients with carcinoma in situ (CIS). Detalimogene is being developed through its proprietary Dually Derivatized Oligochitosan (DDX) platform, which enables penetration of mucosal tissues and delivery of a range of sizes and types of cargo, including Deoxyribonucleic acid (DNA) and various forms of Ribonucleic acid (RNA).</v>
    <v>45</v>
    <v>Nasdaq Stock Market</v>
    <v>XNAS</v>
    <v>XNAS</v>
    <v>4868 Rue Levy, Suite 220, SAINT-LAURENT, QC, H4R 2P1 CA</v>
    <v>8.4600000000000009</v>
    <v>Biotechnology &amp; Medical Research</v>
    <v>Stock</v>
    <v>46129.796851793748</v>
    <v>2493</v>
    <v>7.82</v>
    <v>538595338</v>
    <v>ENGENE THERAPEUTICS INC.</v>
    <v>ENGENE THERAPEUTICS INC.</v>
    <v>8.18</v>
    <v>0</v>
    <v>8.08</v>
    <v>8.0399999999999991</v>
    <v>66989470</v>
    <v>ENGN</v>
    <v>ENGENE THERAPEUTICS INC. (XNAS:ENGN)</v>
    <v>760174</v>
    <v>321644</v>
    <v>2023</v>
  </rv>
  <rv s="2">
    <v>2494</v>
  </rv>
  <rv s="0">
    <v>https://www.bing.com/financeapi/forcetrigger?t=a1s127&amp;q=XNAS%3aENTA&amp;form=skydnc</v>
    <v>Learn more on Bing</v>
  </rv>
  <rv s="1">
    <v>en-US</v>
    <v>a1s127</v>
    <v>268435456</v>
    <v>1</v>
    <v>Powered by Refinitiv</v>
    <v>0</v>
    <v>ENANTA PHARMACEUTICALS, INC. (XNAS:ENTA)</v>
    <v>2</v>
    <v>3</v>
    <v>Finance</v>
    <v>4</v>
    <v>17.149999999999999</v>
    <v>4.83</v>
    <v>1.0331999999999999</v>
    <v>0.02</v>
    <v>1.4219999999999999E-3</v>
    <v>USD</v>
    <v>Enanta Pharmaceuticals, Inc. is a clinical-stage biotechnology company. The Company is engaged in the discovery and development of small molecule drugs with an emphasis on indications in virology and immunology. The Company’s clinical programs are focused on respiratory syncytial virus (RSV) and its earlier-stage immunology pipeline aims to develop treatments for inflammatory diseases by targeting key drivers of the type 2 immune response, including receptor tyrosine kinase (KIT) and STAT6 inhibition. The Company has two clinical-stage product candidates for RSV, which are zelicapavir and EDP-323. Glecaprevir, a protease inhibitor discovered by the Company, is part of one of the treatment regimens for curing chronic hepatitis c virus (HCV) infection and is sold by AbbVie in various countries under the tradenames MAVYRET (U.S.) and MAVIRET (ex-U.S.) (glecaprevir/pibrentasvir). The Company also has development programs in virology for SARS-CoV-2 and Hepatitis B virus.</v>
    <v>120</v>
    <v>Nasdaq Stock Market</v>
    <v>XNAS</v>
    <v>XNAS</v>
    <v>4 Kingsbury Avenue, WATERTOWN, MA, 02472 US</v>
    <v>14.32</v>
    <v>Pharmaceuticals</v>
    <v>Stock</v>
    <v>46129.796336550782</v>
    <v>2496</v>
    <v>13.96</v>
    <v>408592307</v>
    <v>ENANTA PHARMACEUTICALS, INC.</v>
    <v>ENANTA PHARMACEUTICALS, INC.</v>
    <v>14.32</v>
    <v>0</v>
    <v>14.06</v>
    <v>14.08</v>
    <v>29019340</v>
    <v>ENTA</v>
    <v>ENANTA PHARMACEUTICALS, INC. (XNAS:ENTA)</v>
    <v>51276</v>
    <v>141868</v>
    <v>1995</v>
  </rv>
  <rv s="2">
    <v>2497</v>
  </rv>
  <rv s="0">
    <v>https://www.bing.com/financeapi/forcetrigger?t=a1shp2&amp;q=XNAS%3aEXEL&amp;form=skydnc</v>
    <v>Learn more on Bing</v>
  </rv>
  <rv s="1">
    <v>en-US</v>
    <v>a1shp2</v>
    <v>268435456</v>
    <v>1</v>
    <v>Powered by Refinitiv</v>
    <v>0</v>
    <v>EXELIXIS, INC. (XNAS:EXEL)</v>
    <v>2</v>
    <v>3</v>
    <v>Finance</v>
    <v>4</v>
    <v>49.62</v>
    <v>33.755000000000003</v>
    <v>0.39240000000000003</v>
    <v>0.48</v>
    <v>1.0815999999999999E-2</v>
    <v>USD</v>
    <v>Exelixis, Inc. is an oncology company. The Company has produced four marketed pharmaceutical products, two of which are formulations of its flagship molecule, cabozantinib. It is also advancing and evolving its product pipeline portfolio, including its lead investigational asset, zanzalintinib. Cabozantinib is an inhibitor of multiple tyrosine kinases, including MET, AXL, VEGF receptors and RET and has been also approved as CABOMETYX tablets for advanced renal cell carcinoma, for previously treated hepatocellular carcinoma and for previously treated, radioactive iodine-refractory differentiated thyroid cancer, and as COMETRIQ capsules for progressive, metastatic medullary thyroid cancer. The Company's other two products are COTELLIC, an inhibitor of MEK approved as part of multiple combination regimens to treat specific forms of advanced melanoma and MINNEBRO an oral, non-steroidal, selective blocker of the mineralocorticoid receptor approved the treatment of hypertension in Japan.</v>
    <v>1077</v>
    <v>Nasdaq Stock Market</v>
    <v>XNAS</v>
    <v>XNAS</v>
    <v>1851 Harbor Bay Parkway, ALAMEDA, CA, 94502 US</v>
    <v>45.431899999999999</v>
    <v>Biotechnology &amp; Medical Research</v>
    <v>Stock</v>
    <v>46129.79699256875</v>
    <v>2499</v>
    <v>44.64</v>
    <v>11394807852</v>
    <v>EXELIXIS, INC.</v>
    <v>EXELIXIS, INC.</v>
    <v>45</v>
    <v>16.115200000000002</v>
    <v>44.38</v>
    <v>44.86</v>
    <v>254008200</v>
    <v>EXEL</v>
    <v>EXELIXIS, INC. (XNAS:EXEL)</v>
    <v>1391998</v>
    <v>2368301</v>
    <v>1994</v>
  </rv>
  <rv s="2">
    <v>2500</v>
  </rv>
  <rv s="0">
    <v>https://www.bing.com/financeapi/forcetrigger?t=a24dim&amp;q=XNAS%3aFBRX&amp;form=skydnc</v>
    <v>Learn more on Bing</v>
  </rv>
  <rv s="1">
    <v>en-US</v>
    <v>a24dim</v>
    <v>268435456</v>
    <v>1</v>
    <v>Powered by Refinitiv</v>
    <v>0</v>
    <v>FORTE BIOSCIENCES, INC. (XNAS:FBRX)</v>
    <v>2</v>
    <v>3</v>
    <v>Finance</v>
    <v>4</v>
    <v>35.799900000000001</v>
    <v>4.9000000000000004</v>
    <v>3.2189000000000001</v>
    <v>1.84</v>
    <v>5.8543000000000005E-2</v>
    <v>USD</v>
    <v>Forte Biosciences, Inc. is a clinical-stage biopharmaceutical company that is advancing FB102, which is an anti-CD122 monoclonal antibody therapeutic candidate with potentially broad autoimmune and autoimmune-related indications. It is advancing clinical development of FB102 into patient-based trials for celiac disease and non-segmental vitiligo. The Company's FB102 program focuses on addressing key pathways implicated in these indications with a CD122 antagonist. CD122 is a subunit of IL-2/IL-15 receptors which are key regulators of NK cells and certain T cell subsets. FB102 has potentially other autoimmune and autoimmune-related applications including vitiligo, alopecia areata, and type 1 diabetes (T1D). Its subsidiaries include Forte Subsidiary, Inc. and Forte Biosciences Australia Proprietary Limited.</v>
    <v>19</v>
    <v>Nasdaq Stock Market</v>
    <v>XNAS</v>
    <v>XNAS</v>
    <v>3060 PEGASUS PARK DRIVE, BUILDING 6, DALLAS, TX, 75247 US</v>
    <v>33.5</v>
    <v>Biotechnology &amp; Medical Research</v>
    <v>Stock</v>
    <v>46129.796876654691</v>
    <v>2502</v>
    <v>30.95</v>
    <v>620759644</v>
    <v>FORTE BIOSCIENCES, INC.</v>
    <v>FORTE BIOSCIENCES, INC.</v>
    <v>32.380000000000003</v>
    <v>0</v>
    <v>31.43</v>
    <v>33.270000000000003</v>
    <v>18658240</v>
    <v>FBRX</v>
    <v>FORTE BIOSCIENCES, INC. (XNAS:FBRX)</v>
    <v>270845</v>
    <v>372790</v>
    <v>2007</v>
  </rv>
  <rv s="2">
    <v>2503</v>
  </rv>
  <rv s="0">
    <v>https://www.bing.com/financeapi/forcetrigger?t=bx2p77&amp;q=XNAS%3aFDMT&amp;form=skydnc</v>
    <v>Learn more on Bing</v>
  </rv>
  <rv s="1">
    <v>en-US</v>
    <v>bx2p77</v>
    <v>268435456</v>
    <v>1</v>
    <v>Powered by Refinitiv</v>
    <v>0</v>
    <v>4D MOLECULAR THERAPEUTICS, INC. (XNAS:FDMT)</v>
    <v>2</v>
    <v>3</v>
    <v>Finance</v>
    <v>4</v>
    <v>12.34</v>
    <v>2.89</v>
    <v>2.9447000000000001</v>
    <v>0.45</v>
    <v>4.4732000000000001E-2</v>
    <v>USD</v>
    <v>4D Molecular Therapeutics, Inc. is a late-stage biotechnology company advancing durable and disease-targeted therapeutics. The Company's lead product candidate 4D-150 is designed to be a backbone therapy forming the foundation of treatment of blinding retinal vascular diseases by providing multi-year sustained delivery of anti-VEGF (aflibercept and anti-VEGF-C) with a single, safe, intravitreal injection, which substantially reduces the treatment burden associated with current bolus injections. Its lead indication for 4D-150 is wet age-related macular degeneration, which is in Phase III development, and second indication is diabetic macular edema. The Company is developing 4D-710 for the treatment of a range of people with cystic fibrosis independent of their specific CFTR mutation. 4D-710 is an investigational genetic medicine candidate using the A101 vector for the treatment of cystic fibrosis lung disease. The Company's non-core programs include 4D-175, 4D-725, and 4D-310.</v>
    <v>196</v>
    <v>Nasdaq Stock Market</v>
    <v>XNAS</v>
    <v>XNAS</v>
    <v>5858 Horton Street #455, Emeryville, EMERYVILLE, CA, 94608 US</v>
    <v>10.74</v>
    <v>Biotechnology &amp; Medical Research</v>
    <v>Stock</v>
    <v>46129.795954606248</v>
    <v>2505</v>
    <v>10.210000000000001</v>
    <v>536551159</v>
    <v>4D MOLECULAR THERAPEUTICS, INC.</v>
    <v>4D MOLECULAR THERAPEUTICS, INC.</v>
    <v>10.37</v>
    <v>0</v>
    <v>10.06</v>
    <v>10.51</v>
    <v>51051490</v>
    <v>FDMT</v>
    <v>4D MOLECULAR THERAPEUTICS, INC. (XNAS:FDMT)</v>
    <v>592625</v>
    <v>787965</v>
    <v>2015</v>
  </rv>
  <rv s="2">
    <v>2506</v>
  </rv>
  <rv s="0">
    <v>https://www.bing.com/financeapi/forcetrigger?t=a1srqh&amp;q=XNAS%3aFENC&amp;form=skydnc</v>
    <v>Learn more on Bing</v>
  </rv>
  <rv s="1">
    <v>en-US</v>
    <v>a1srqh</v>
    <v>268435456</v>
    <v>1</v>
    <v>Powered by Refinitiv</v>
    <v>0</v>
    <v>FENNEC PHARMACEUTICALS INC. (XNAS:FENC)</v>
    <v>2</v>
    <v>3</v>
    <v>Finance</v>
    <v>4</v>
    <v>9.92</v>
    <v>5.0199999999999996</v>
    <v>0.91869999999999996</v>
    <v>0.49</v>
    <v>7.7778E-2</v>
    <v>USD</v>
    <v>Fennec Pharmaceuticals Inc. is a commercial-stage biopharmaceutical company focused on its product candidate, PEDMARK. It sells its product through a field force, including Regional Pediatric Oncology Specialists and medical science liaisons who are helping to educate the medical communities and patients about cisplatin induced ototoxicity and its programs supporting patient access to PEDMARK. PEDMARK is an approved therapy indicated to reduce the risk of ototoxicity associated with cisplatin treatment in pediatric patients with localized, non-metastatic, solid tumors. It is a formulation of sodium thiosulfate in single-dose, ready-to-use vials for intravenous use in pediatric patients. PEDMARK is a therapeutic agent with a dosing paradigm, across two open-label, randomized Phase III clinical studies, the Clinical Oncology Group (COG) Protocol ACCL0431 and SIOPEL 6. It has established Fennec HEARS, a single source program designed to connect PEDMARK patients.</v>
    <v>36</v>
    <v>Nasdaq Stock Market</v>
    <v>XNAS</v>
    <v>XNAS</v>
    <v>PO Box 13628, 68 Tw Alexander Dr, RESEARCH TRIANGLE PARK, NC, 27709 US</v>
    <v>6.92</v>
    <v>Pharmaceuticals</v>
    <v>Stock</v>
    <v>46129.796936006249</v>
    <v>2508</v>
    <v>6.22</v>
    <v>234086472</v>
    <v>FENNEC PHARMACEUTICALS INC.</v>
    <v>FENNEC PHARMACEUTICALS INC.</v>
    <v>6.46</v>
    <v>0</v>
    <v>6.3</v>
    <v>6.79</v>
    <v>34475180</v>
    <v>FENC</v>
    <v>FENNEC PHARMACEUTICALS INC. (XNAS:FENC)</v>
    <v>172691</v>
    <v>236001</v>
    <v>2011</v>
  </rv>
  <rv s="2">
    <v>2509</v>
  </rv>
  <rv s="0">
    <v>https://www.bing.com/financeapi/forcetrigger?t=bwgcfr&amp;q=XNAS%3aFHTX&amp;form=skydnc</v>
    <v>Learn more on Bing</v>
  </rv>
  <rv s="1">
    <v>en-US</v>
    <v>bwgcfr</v>
    <v>268435456</v>
    <v>1</v>
    <v>Powered by Refinitiv</v>
    <v>0</v>
    <v>FOGHORN THERAPEUTICS INC. (XNAS:FHTX)</v>
    <v>2</v>
    <v>3</v>
    <v>Finance</v>
    <v>4</v>
    <v>6.95</v>
    <v>3.27</v>
    <v>3.1</v>
    <v>0.39</v>
    <v>8.0246999999999999E-2</v>
    <v>USD</v>
    <v>Foghorn Therapeutics Inc. is a clinical-stage, precision therapeutics biotechnology company. The Company is discovering and developing a novel class of medicines targeting genetically determined dependencies within the chromatin regulatory system. Through its proprietary scalable Gene Traffic Control platform, it is systematically studying, identifying and validating potential drug targets within the chromatin regulatory system. The Company is also developing multiple product candidates in oncology. The Gene Traffic Control platform provides an integrated and mechanistic understanding of how the various components of the chromatin regulatory system interact, allowing to identify, validate and potentially drug targets within this system. Its platform enables to produce components of the chromatin regulatory system at scale, thereby allowing to identify these genetic dependencies, understand their mechanism and target their vulnerabilities.</v>
    <v>106</v>
    <v>Nasdaq Stock Market</v>
    <v>XNAS</v>
    <v>XNAS</v>
    <v>500 Technology Square, Suite 700, CAMBRIDGE, MA, 02139 US</v>
    <v>5.3</v>
    <v>Biotechnology &amp; Medical Research</v>
    <v>Stock</v>
    <v>46129.796056515625</v>
    <v>2511</v>
    <v>4.99</v>
    <v>308176312</v>
    <v>FOGHORN THERAPEUTICS INC.</v>
    <v>FOGHORN THERAPEUTICS INC.</v>
    <v>4.99</v>
    <v>0</v>
    <v>4.8600000000000003</v>
    <v>5.25</v>
    <v>58700250</v>
    <v>FHTX</v>
    <v>FOGHORN THERAPEUTICS INC. (XNAS:FHTX)</v>
    <v>97011</v>
    <v>177171</v>
    <v>2015</v>
  </rv>
  <rv s="2">
    <v>2512</v>
  </rv>
  <rv s="0">
    <v>https://www.bing.com/financeapi/forcetrigger?t=a1t8c7&amp;q=XNAS%3aFOLD&amp;form=skydnc</v>
    <v>Learn more on Bing</v>
  </rv>
  <rv s="1">
    <v>en-US</v>
    <v>a1t8c7</v>
    <v>268435456</v>
    <v>1</v>
    <v>Powered by Refinitiv</v>
    <v>0</v>
    <v>AMICUS THERAPEUTICS, INC. (XNAS:FOLD)</v>
    <v>2</v>
    <v>3</v>
    <v>Finance</v>
    <v>4</v>
    <v>14.48</v>
    <v>5.51</v>
    <v>0.4667</v>
    <v>5.0000000000000001E-3</v>
    <v>3.4600000000000001E-4</v>
    <v>USD</v>
    <v>Amicus Therapeutics, Inc. is a global biotechnology company focused on discovering, developing and delivering medicines for people living with rare diseases. Its two marketed therapies are Galafold, the first oral monotherapy for people living with Fabry disease who have amenable genetic variants, and Pombiliti + Opfolda, a two-component treatment for adults living with late-onset Pompe disease. As an orally miglustat monotherapy, Galafold is designed to bind to and stabilize an endogenous alpha-galactosidase A enzyme in those patients with genetic variants identified as amenable in a Good Laboratory Practice cell-based amenability assay. Pombiliti + Opfolda consists of an engineered rhGAA enzyme, cipaglucosidase alfa-atga, with an optimized carbohydrate structure to enhance cellular uptake, administered intravenously in combination with orally administered miglustat. In addition, clinical studies are ongoing in pediatric patients for both the LOPD and IOPD populations.</v>
    <v>511</v>
    <v>Nasdaq Stock Market</v>
    <v>XNAS</v>
    <v>XNAS</v>
    <v>47 Hulfish Street, PRINCETON, NJ, 08542 US</v>
    <v>14.46</v>
    <v>Biotechnology &amp; Medical Research</v>
    <v>Stock</v>
    <v>46129.796911110934</v>
    <v>2514</v>
    <v>14.45</v>
    <v>4538880118</v>
    <v>AMICUS THERAPEUTICS, INC.</v>
    <v>AMICUS THERAPEUTICS, INC.</v>
    <v>14.45</v>
    <v>0</v>
    <v>14.45</v>
    <v>14.455</v>
    <v>314000700</v>
    <v>FOLD</v>
    <v>AMICUS THERAPEUTICS, INC. (XNAS:FOLD)</v>
    <v>1440101</v>
    <v>3360202</v>
    <v>2002</v>
  </rv>
  <rv s="2">
    <v>2515</v>
  </rv>
  <rv s="0">
    <v>https://www.bing.com/financeapi/forcetrigger?t=a1tvoc&amp;q=XNAS%3aGILD&amp;form=skydnc</v>
    <v>Learn more on Bing</v>
  </rv>
  <rv s="1">
    <v>en-US</v>
    <v>a1tvoc</v>
    <v>268435456</v>
    <v>1</v>
    <v>Powered by Refinitiv</v>
    <v>0</v>
    <v>GILEAD SCIENCES, INC. (XNAS:GILD)</v>
    <v>2</v>
    <v>3</v>
    <v>Finance</v>
    <v>4</v>
    <v>157.29</v>
    <v>93.37</v>
    <v>0.39350000000000002</v>
    <v>-0.63</v>
    <v>-4.5469999999999998E-3</v>
    <v>USD</v>
    <v>Gilead Sciences, Inc. is a biopharmaceutical company. It is engaged in advancing medicines to prevent and treat life-threatening diseases, including HIV, viral hepatitis, COVID-19, cancer, and inflammation. It is focused on discovering, developing, and delivering medicines to address unmet medical needs in virology, oncology, and other therapeutic areas. Its portfolio of marketed products includes Biktarvy, Genvoya, Descovy, Complera/Eviplera, Symtuza, Truvada, Stribild, Sunlenca, Epclusa, Vemlidy, Harvoni, Viread, Livdelzi, Veklury, Yescarta, Tecartus, Trodelvy, AmBisome, and Letairis. Its product candidates include Bulevirtide, Lenacapavir, Axicabtagene ciloleucel, Sacituzumab govitecan-hziy, and others. It also develops the HB-400 program and the HB-500 program. It develops therapies that are intended to provide functional cures for hepatitis B virus and human immunodeficiency virus-1. It has a cancer program, namely TREX1. It operates in more than 35 countries worldwide.</v>
    <v>17000</v>
    <v>Nasdaq Stock Market</v>
    <v>XNAS</v>
    <v>XNAS</v>
    <v>333 LAKESIDE DR, FOSTER CITY, CA, 94404-1147 US</v>
    <v>139.76</v>
    <v>Pharmaceuticals</v>
    <v>Stock</v>
    <v>46129.797015057811</v>
    <v>2517</v>
    <v>136.69</v>
    <v>171189338239</v>
    <v>GILEAD SCIENCES, INC.</v>
    <v>GILEAD SCIENCES, INC.</v>
    <v>138.94999999999999</v>
    <v>20.331099999999999</v>
    <v>138.55000000000001</v>
    <v>137.91999999999999</v>
    <v>1241222000</v>
    <v>GILD</v>
    <v>GILEAD SCIENCES, INC. (XNAS:GILD)</v>
    <v>3243204</v>
    <v>5756366</v>
    <v>1987</v>
  </rv>
  <rv s="2">
    <v>2518</v>
  </rv>
  <rv s="0">
    <v>https://www.bing.com/financeapi/forcetrigger?t=a1txvh&amp;q=XNAS%3aGLPG&amp;form=skydnc</v>
    <v>Learn more on Bing</v>
  </rv>
  <rv s="1">
    <v>en-US</v>
    <v>a1txvh</v>
    <v>268435456</v>
    <v>1</v>
    <v>Powered by Refinitiv</v>
    <v>0</v>
    <v>Galapagos NV (XNAS:GLPG)</v>
    <v>2</v>
    <v>3</v>
    <v>Finance</v>
    <v>4</v>
    <v>37.78</v>
    <v>24.310600000000001</v>
    <v>0.2944</v>
    <v>0.43</v>
    <v>1.49E-2</v>
    <v>USD</v>
    <v>Galapagos NV is a Belgium-based clinical-stage biotechnology company. The Company is engaged in the discovery and development of small molecule medicines with modes of action. Its pipeline comprises Phase 3, 2, 1, pre-clinical studies and discovery small-molecule and antibody programs in cystic fibrosis, inflammation, and other indications. The Company focuses on developing a portfolio of clinical-stage therapies for the enhancement of existing treatment paradigms. It develops transformational medicines in areas of high unmet need by combining internal with external science with the goal to add years of life and improve of life of patients across the globe. It discovers which proteins that are involved in causing diseases such as, rheumatoid, arthritis, inflammatory bowel disease and fibrosis. The Company acquired CellPoint and AboundBio in order to develop a cell therapy, which is a potential transformative treatment of different types of cancer.</v>
    <v>452</v>
    <v>Nasdaq Stock Market</v>
    <v>XNAS</v>
    <v>XNAS</v>
    <v>Generaal De Wittelaan L11 A3, MALINES (MECHELEN), ANTWERPEN, 2800 BE</v>
    <v>29.44</v>
    <v>Biotechnology &amp; Medical Research</v>
    <v>Stock</v>
    <v>46129.79691863359</v>
    <v>2520</v>
    <v>29.07</v>
    <v>1930125180</v>
    <v>Galapagos NV</v>
    <v>Galapagos NV</v>
    <v>29.25</v>
    <v>5.1429</v>
    <v>28.86</v>
    <v>29.29</v>
    <v>65897070</v>
    <v>GLPG</v>
    <v>Galapagos NV (XNAS:GLPG)</v>
    <v>63013</v>
    <v>197266</v>
    <v>1999</v>
  </rv>
  <rv s="2">
    <v>2521</v>
  </rv>
  <rv s="0">
    <v>https://www.bing.com/financeapi/forcetrigger?t=buqqpr&amp;q=XNAS%3aGLSI&amp;form=skydnc</v>
    <v>Learn more on Bing</v>
  </rv>
  <rv s="1">
    <v>en-US</v>
    <v>buqqpr</v>
    <v>268435456</v>
    <v>1</v>
    <v>Powered by Refinitiv</v>
    <v>0</v>
    <v>GREENWICH LIFESCIENCES, INC. (XNAS:GLSI)</v>
    <v>2</v>
    <v>3</v>
    <v>Finance</v>
    <v>4</v>
    <v>34.1</v>
    <v>7.78</v>
    <v>1.5273000000000001</v>
    <v>0.9</v>
    <v>3.3210000000000003E-2</v>
    <v>USD</v>
    <v>Greenwich LifeSciences, Inc. is a clinical-stage biopharmaceutical company focused on the development of GP2, an immunotherapy to prevent breast cancer recurrences in patients who have previously undergone surgery. GP2 is a 9-amino acid transmembrane peptide of the human epidermal growth factor receptor 2 (HER2) /neu protein, a cell surface receptor protein that is expressed in a variety of common cancers. It has commenced a Phase III clinical trial, Flamingo-01, an immunotherapy to prevent breast cancer recurrences. GP2 is delivered in combination with granulocyte-macrophage colony-stimulating factor (GM-CSF) to induce GP2 peptide-specific immunity. GP2 treatment is administered via an intradermal injection by mixing GP2 peptide and GM-CSF at the time of administration. Its cancer immunotherapy seeks to stimulate an individual's immune system to selectively attack cancer cells while not affecting normal cells or to deliver immune system components to inhibit the spread of cancer.</v>
    <v>4</v>
    <v>Nasdaq Stock Market</v>
    <v>XNAS</v>
    <v>XNAS</v>
    <v>3992 Bluebonnet Dr, Building 14, STAFFORD, TX, 77477 US</v>
    <v>30.26</v>
    <v>Biotechnology &amp; Medical Research</v>
    <v>Stock</v>
    <v>46129.796962626562</v>
    <v>2523</v>
    <v>27.260100000000001</v>
    <v>387927120</v>
    <v>GREENWICH LIFESCIENCES, INC.</v>
    <v>GREENWICH LIFESCIENCES, INC.</v>
    <v>27.48</v>
    <v>0</v>
    <v>27.1</v>
    <v>28</v>
    <v>13854540</v>
    <v>GLSI</v>
    <v>GREENWICH LIFESCIENCES, INC. (XNAS:GLSI)</v>
    <v>195481</v>
    <v>163470</v>
    <v>2006</v>
  </rv>
  <rv s="2">
    <v>2524</v>
  </rv>
  <rv s="0">
    <v>https://www.bing.com/financeapi/forcetrigger?t=c2f127&amp;q=XNAS%3aGLUE&amp;form=skydnc</v>
    <v>Learn more on Bing</v>
  </rv>
  <rv s="1">
    <v>en-US</v>
    <v>c2f127</v>
    <v>268435456</v>
    <v>1</v>
    <v>Powered by Refinitiv</v>
    <v>0</v>
    <v>MONTE ROSA THERAPEUTICS, INC. (XNAS:GLUE)</v>
    <v>2</v>
    <v>3</v>
    <v>Finance</v>
    <v>4</v>
    <v>25.77</v>
    <v>3.51</v>
    <v>1.6367</v>
    <v>0.97</v>
    <v>5.1872000000000001E-2</v>
    <v>USD</v>
    <v>Monte Rosa Therapeutics, Inc. is a clinical-stage biotechnology company. The Company is engaged in developing a portfolio of novel and molecular glue degraders (MGDs). MGDs are small molecule drugs that employ the body’s natural protein destruction mechanisms to selectively degrade therapeutically relevant proteins. It has developed a proprietary and industry leading discovery engine, called Quantitative and Engineered Elimination of Neosubstrates (QuEEN) to enable its target centric MGD discovery and development approach and its rational design of MGD product candidates. Its product candidate, MRT-2359, is an orally bioavailable MGD targeting the translation termination factor protein GSPT1. MRT-2359 is in clinical development for potential use in MYC-driven tumors, including metastatic non-small cell lung cancer, small cell lung cancer, and neuroendocrine tumors. Its other product candidates include MRT-6160 and MRT-8102.</v>
    <v>150</v>
    <v>Nasdaq Stock Market</v>
    <v>XNAS</v>
    <v>XNAS</v>
    <v>321 Harrison Avenue, Suite 900, BOSTON, MA, 02118 US</v>
    <v>19.77</v>
    <v>Biotechnology &amp; Medical Research</v>
    <v>Stock</v>
    <v>46129.796469409375</v>
    <v>2526</v>
    <v>18.75</v>
    <v>1573908228</v>
    <v>MONTE ROSA THERAPEUTICS, INC.</v>
    <v>MONTE ROSA THERAPEUTICS, INC.</v>
    <v>19.14</v>
    <v>78.491600000000005</v>
    <v>18.7</v>
    <v>19.670000000000002</v>
    <v>80015670</v>
    <v>GLUE</v>
    <v>MONTE ROSA THERAPEUTICS, INC. (XNAS:GLUE)</v>
    <v>433731</v>
    <v>1263947</v>
    <v>2019</v>
  </rv>
  <rv s="2">
    <v>2527</v>
  </rv>
  <rv s="0">
    <v>https://www.bing.com/financeapi/forcetrigger?t=a1u6h7&amp;q=XNAS%3aGRFS&amp;form=skydnc</v>
    <v>Learn more on Bing</v>
  </rv>
  <rv s="1">
    <v>en-US</v>
    <v>a1u6h7</v>
    <v>268435456</v>
    <v>1</v>
    <v>Powered by Refinitiv</v>
    <v>0</v>
    <v>Grifols SA (XNAS:GRFS)</v>
    <v>2</v>
    <v>3</v>
    <v>Finance</v>
    <v>4</v>
    <v>11.14</v>
    <v>6.8635999999999999</v>
    <v>0.71419999999999995</v>
    <v>0.105</v>
    <v>1.2209000000000001E-2</v>
    <v>USD</v>
    <v>Grifols SA is a Spain-based global specialty pharmaceutical company developing, manufacturing and distributing a broad range of biological medicines based on plasma derived proteins. The Company organizes its business into five divisions: Bioscience, Diagnostic, Hospital, Bio Supplies and Others. Bioscience includes manufacturing activities of plasma derivatives for therapeutic use and the sale and distribution of end products. Its diagnostic focuses on researching, developing, manufacturing and marketing in vitro diagnostics products, such as analytical instruments, reagents and software, among others, for laboratories. Hospital offers technology and services for hospitals, clinics and specialized centers for the manufacture of medicines, as well as physiological saline solution, enteral nutritional fluids and medical devices for interventional therapy. Its bio Supplies provides, mostly, biological products for non-therapeutic use.</v>
    <v>25258</v>
    <v>Nasdaq Stock Market</v>
    <v>XNAS</v>
    <v>XNAS</v>
    <v>Parque Empresarial Can Sant Joan, Avinguda de la Generalitat, 152-158, SANT CUGAT DEL VALLES, BARCELONA, 08174 ES</v>
    <v>8.83</v>
    <v>Pharmaceuticals</v>
    <v>Stock</v>
    <v>46129.796678575782</v>
    <v>2529</v>
    <v>8.58</v>
    <v>5985165404</v>
    <v>Grifols SA</v>
    <v>Grifols SA</v>
    <v>8.8000000000000007</v>
    <v>12.5959</v>
    <v>8.6</v>
    <v>8.7050000000000001</v>
    <v>687554900</v>
    <v>GRFS</v>
    <v>Grifols SA (XNAS:GRFS)</v>
    <v>603541</v>
    <v>752830</v>
    <v>1987</v>
  </rv>
  <rv s="2">
    <v>2530</v>
  </rv>
  <rv s="0">
    <v>https://www.bing.com/financeapi/forcetrigger?t=ao94lh&amp;q=XLON%3aGRI&amp;form=skydnc</v>
    <v>Learn more on Bing</v>
  </rv>
  <rv s="1">
    <v>en-US</v>
    <v>ao94lh</v>
    <v>268435456</v>
    <v>1</v>
    <v>Powered by Refinitiv</v>
    <v>0</v>
    <v>GRAINGER PLC (XLON:GRI)</v>
    <v>2</v>
    <v>41</v>
    <v>Finance</v>
    <v>27</v>
    <v>230</v>
    <v>156.6</v>
    <v>1.1497999999999999</v>
    <v>2.6</v>
    <v>1.4883E-2</v>
    <v>GBp</v>
    <v>Grainger plc is a provider of private rental homes. The Company develops, owns and operates rental homes across the country. It owns over 9,000 private rental, predominantly build-to-rent (BTR), homes across the United Kingdom, with a further 4,730 in its pipeline. Its portfolio offers a mix of apartment buildings to suburban housing, all in great locations and leased at mid-market rents. It owns and manages approximately 1,472 regulated tenancy homes across the United Kingdom. Its segments include private rented sector (PRS) and Reversionary. The PRS segment includes stabilized PRS assets as well as PRS under construction due to direct development and forward funding arrangements, both for wholly owned assets and the Group’s interest in joint ventures and associates as relevant. The Reversionary segment includes regulated tenancies, as well as CHARM. It also offers the MyGrainger App, which helps to connect with neighbors, join clubs, find about events in building and the community.</v>
    <v>372</v>
    <v>London Stock Exchange</v>
    <v>XLON</v>
    <v>XLON</v>
    <v>Citygate, St James' Boulevard, NEWCASTLE UPON TYNE, NORTHUMBERLAND, NE1 4JE GB</v>
    <v>178.2</v>
    <v>Real Estate Operations</v>
    <v>Stock</v>
    <v>46129.565895601561</v>
    <v>2532</v>
    <v>172.7</v>
    <v>1432789000</v>
    <v>GRAINGER PLC</v>
    <v>GRAINGER PLC</v>
    <v>175.8</v>
    <v>6.4588000000000001</v>
    <v>174.7</v>
    <v>177.3</v>
    <v>741609000</v>
    <v>GRI</v>
    <v>GRAINGER PLC (XLON:GRI)</v>
    <v>3136736</v>
    <v>1708520</v>
    <v>1912</v>
  </rv>
  <rv s="2">
    <v>2533</v>
  </rv>
  <rv s="0">
    <v>https://www.bing.com/financeapi/forcetrigger?t=a1p9vh&amp;q=XNAS%3aCBIO&amp;form=skydnc</v>
    <v>Learn more on Bing</v>
  </rv>
  <rv s="1">
    <v>en-US</v>
    <v>a1p9vh</v>
    <v>268435456</v>
    <v>1</v>
    <v>Powered by Refinitiv</v>
    <v>0</v>
    <v>GYRE THERAPEUTICS, INC. (XNAS:GYRE)</v>
    <v>2</v>
    <v>3</v>
    <v>Finance</v>
    <v>4</v>
    <v>11.78</v>
    <v>6.57</v>
    <v>2.0365000000000002</v>
    <v>0.23</v>
    <v>2.9114000000000001E-2</v>
    <v>USD</v>
    <v>Gyre Therapeutics, Inc. is a biopharmaceutical company. The Company is focused on the development and commercialization of F351 (Hydronidone) for the treatment of MASH-associated fibrosis in the United States. It is also advancing a diverse pipeline in the PRC through its indirect controlling interest in Gyre Pharmaceuticals, including ETUARY therapeutic expansions, F573, F528, and F230. F351 is a structural derivative of ETUARY. F573 is its clinical-stage product candidate for the treatment of acute/acute-on-chronic liver failure (ALF/ACLF) in Phase 2 clinical trials in the PRC. F528 is a preclinical-stage candidate targeting chronic obstructive pulmonary disease. F230 is a clinical-stage compound for the treatment of pulmonary arterial hypertension. It is focused on commercializing therapies for the treatment of pulmonary fibrosis through its two therapeutic products: ETUARY (pirfenidone) and nintedanib. It is also focused on commercializing the avatrombopag product.</v>
    <v>618</v>
    <v>Nasdaq Stock Market</v>
    <v>XNAS</v>
    <v>XNAS</v>
    <v>12770 High Bluff Drive, Suite 150, SAN DIEGO, CA, 92130 US</v>
    <v>8.19</v>
    <v>Biotechnology &amp; Medical Research</v>
    <v>Stock</v>
    <v>46129.795964455472</v>
    <v>2535</v>
    <v>7.97</v>
    <v>742382901</v>
    <v>GYRE THERAPEUTICS, INC.</v>
    <v>GYRE THERAPEUTICS, INC.</v>
    <v>8</v>
    <v>125.8514</v>
    <v>7.9</v>
    <v>8.1300000000000008</v>
    <v>91314010</v>
    <v>GYRE</v>
    <v>GYRE THERAPEUTICS, INC. (XNAS:GYRE)</v>
    <v>55860</v>
    <v>107680</v>
    <v>1997</v>
  </rv>
  <rv s="2">
    <v>2536</v>
  </rv>
  <rv s="0">
    <v>https://www.bing.com/financeapi/forcetrigger?t=a1ufrw&amp;q=XNAS%3aHALO&amp;form=skydnc</v>
    <v>Learn more on Bing</v>
  </rv>
  <rv s="1">
    <v>en-US</v>
    <v>a1ufrw</v>
    <v>268435456</v>
    <v>1</v>
    <v>Powered by Refinitiv</v>
    <v>0</v>
    <v>HALOZYME THERAPEUTICS, INC. (XNAS:HALO)</v>
    <v>2</v>
    <v>3</v>
    <v>Finance</v>
    <v>4</v>
    <v>82.22</v>
    <v>47.5</v>
    <v>0.94799999999999995</v>
    <v>2.2549999999999999</v>
    <v>3.3839000000000001E-2</v>
    <v>USD</v>
    <v>Halozyme Therapeutics, Inc. is a biopharmaceutical company advancing solutions to improve patient experiences and outcomes for emerging and established therapies. The Company's commercially-validated solution, ENHANZE drug delivery technology with the proprietary enzyme rHuPH20, is used to facilitate the subcutaneous delivery of injected drugs and fluids, with a focus on improving the patient experience with rapid subcutaneous delivery and reduced treatment burden. The Company licenses its technology to biopharmaceutical companies to collaboratively develop products that combine ENHANZE with its partners’ proprietary compounds. It also develops, manufactures and commercializes, for itself or with partners, drug-device combination products using its advanced auto-injector technologies. The Company has two commercial proprietary products, Hylenex and XYOSTED. It also has a proprietary ultra-high concentration microparticle formulation technology for biologics, branded Hypercon.</v>
    <v>423</v>
    <v>Nasdaq Stock Market</v>
    <v>XNAS</v>
    <v>XNAS</v>
    <v>12390 EL CAMINO REAL, SAN DIEGO, CA, 92130 US</v>
    <v>69.12</v>
    <v>Pharmaceuticals</v>
    <v>Stock</v>
    <v>46129.795906307816</v>
    <v>2538</v>
    <v>67.204999999999998</v>
    <v>8162286898</v>
    <v>HALOZYME THERAPEUTICS, INC.</v>
    <v>HALOZYME THERAPEUTICS, INC.</v>
    <v>67.430000000000007</v>
    <v>27.6509</v>
    <v>66.64</v>
    <v>68.894999999999996</v>
    <v>118474300</v>
    <v>HALO</v>
    <v>HALOZYME THERAPEUTICS, INC. (XNAS:HALO)</v>
    <v>988852</v>
    <v>1460447</v>
    <v>2007</v>
  </rv>
  <rv s="2">
    <v>2539</v>
  </rv>
  <rv s="0">
    <v>https://www.bing.com/financeapi/forcetrigger?t=bwpvpr&amp;q=XNAS%3aHUMA&amp;form=skydnc</v>
    <v>Learn more on Bing</v>
  </rv>
  <rv s="1">
    <v>en-US</v>
    <v>bwpvpr</v>
    <v>268435456</v>
    <v>1</v>
    <v>Powered by Refinitiv</v>
    <v>0</v>
    <v>HUMACYTE, INC (XNAS:HUMA)</v>
    <v>2</v>
    <v>3</v>
    <v>Finance</v>
    <v>4</v>
    <v>2.93</v>
    <v>0.54690000000000005</v>
    <v>2.1515</v>
    <v>2.46E-2</v>
    <v>3.5985999999999997E-2</v>
    <v>USD</v>
    <v>Humacyte, Inc. is a commercial-stage biotechnology platform company. The Company is engaged in developing a disruptive biotechnology platform to deliver universally implantable bioengineered human tissues, advanced tissue constructs, and organ systems designed to improve the lives of patients and transform the practice of medicine. The Company develops and manufactures acellular tissues to treat a range of diseases, injuries, and chronic conditions. It is using its proprietary, scientific technology platform to engineer and manufacture acellular tissue engineered vessels (ATEVs). The Company is also in late-stage clinical trials targeting other vascular applications, including arteriovenous (AV) access for hemodialysis and peripheral artery disease (PAD). The Company is also engaged in the preclinical development of coronary artery bypass grafts, pediatric heart surgery, treatment of type 1 diabetes, and multiple cell and tissue applications.</v>
    <v>184</v>
    <v>Nasdaq Stock Market</v>
    <v>XNAS</v>
    <v>XNAS</v>
    <v>2525 East North Carolina Highway 54, DURHAM, NC, 27713 US</v>
    <v>0.75360000000000005</v>
    <v>Biotechnology &amp; Medical Research</v>
    <v>Stock</v>
    <v>46129.796963055465</v>
    <v>2541</v>
    <v>0.70209999999999995</v>
    <v>157233926</v>
    <v>HUMACYTE, INC</v>
    <v>HUMACYTE, INC</v>
    <v>0.71499999999999997</v>
    <v>0</v>
    <v>0.68359999999999999</v>
    <v>0.70820000000000005</v>
    <v>222019100</v>
    <v>HUMA</v>
    <v>HUMACYTE, INC (XNAS:HUMA)</v>
    <v>4201938</v>
    <v>9079647</v>
    <v>2020</v>
  </rv>
  <rv s="2">
    <v>2542</v>
  </rv>
  <rv s="0">
    <v>https://www.bing.com/financeapi/forcetrigger?t=bq3enm&amp;q=XNAS%3aIDYA&amp;form=skydnc</v>
    <v>Learn more on Bing</v>
  </rv>
  <rv s="1">
    <v>en-US</v>
    <v>bq3enm</v>
    <v>268435456</v>
    <v>1</v>
    <v>Powered by Refinitiv</v>
    <v>0</v>
    <v>IDEAYA BIOSCIENCES, INC. (XNAS:IDYA)</v>
    <v>2</v>
    <v>3</v>
    <v>Finance</v>
    <v>4</v>
    <v>39.28</v>
    <v>16.07</v>
    <v>4.6300000000000001E-2</v>
    <v>1.2050000000000001</v>
    <v>3.7066000000000002E-2</v>
    <v>USD</v>
    <v>IDEAYA Biosciences, Inc. is a medicine oncology company. The Company is engaged in the discovery, development, and commercialization of transformative therapies for cancer. Its product candidates focus on synthetic lethality and antibody-drug conjugates (ADCs) for molecularly defined solid tumor indications. Its product candidates include darovasertib (PKC), IDE397 (MAT2A), IDE849 (DLL3), IDE161 (PARG), IDE275 (Werner Helicase) and IDE705 (Pol Theta Helicase). Darovasertib is a clinical stage, potent and selective small molecule inhibitor of PKC, a protein kinase that functions downstream of the GTPases GNAQ and GNA11. IDE397 is an oral small molecule inhibitor of methionine adenosyl transferase 2a (MAT2A). IDE161 is an oral small molecule poly (ADP-ribose) glycohydrolase (PARG) inhibitor. IDE275 is an oral small molecule inhibitor of the helicase domain of the Werner protein (WRN), a RecQ enzyme involved in the maintenance of genome integrity.</v>
    <v>145</v>
    <v>Nasdaq Stock Market</v>
    <v>XNAS</v>
    <v>XNAS</v>
    <v>7000 SHORELINE CT, SUITE 350, SOUTH SAN FRANCISCO, CA, 94080 US</v>
    <v>34.664999999999999</v>
    <v>Biotechnology &amp; Medical Research</v>
    <v>Stock</v>
    <v>46129.796964062502</v>
    <v>2544</v>
    <v>32.630000000000003</v>
    <v>2960650021</v>
    <v>IDEAYA BIOSCIENCES, INC.</v>
    <v>IDEAYA BIOSCIENCES, INC.</v>
    <v>32.96</v>
    <v>0</v>
    <v>32.51</v>
    <v>33.715000000000003</v>
    <v>87814030</v>
    <v>IDYA</v>
    <v>IDEAYA BIOSCIENCES, INC. (XNAS:IDYA)</v>
    <v>971189</v>
    <v>1574398</v>
    <v>2015</v>
  </rv>
  <rv s="2">
    <v>2545</v>
  </rv>
  <rv s="0">
    <v>https://www.bing.com/financeapi/forcetrigger?t=bxgdpr&amp;q=XNAS%3aIMCR&amp;form=skydnc</v>
    <v>Learn more on Bing</v>
  </rv>
  <rv s="1">
    <v>en-US</v>
    <v>bxgdpr</v>
    <v>268435456</v>
    <v>1</v>
    <v>Powered by Refinitiv</v>
    <v>0</v>
    <v>IMMUNOCORE HOLDINGS PLC (XNAS:IMCR)</v>
    <v>2</v>
    <v>3</v>
    <v>Finance</v>
    <v>4</v>
    <v>40.714700000000001</v>
    <v>27.06</v>
    <v>0.85309999999999997</v>
    <v>0.02</v>
    <v>6.3729999999999993E-4</v>
    <v>USD</v>
    <v>Immunocore Holdings plc is a United Kingdom-based commercial-stage biotechnology company. The Company is engaged in the development of TCR bispecific immunotherapies, ImmTAX, which immunes mobilizing monoclonal TCRs against X disease, designed to treat a range of diseases, including cancer, autoimmune and infectious disease. The Company has a pipeline of clinical-stage programs in oncology and infectious diseases, as well as numerous pre-clinical projects. Its lead product, KIMMTRAK, is a TCR therapeutic for the treatment of patients with unresectable or metastatic uveal melanoma (mUM), in the United States, European Union, Canada, Australia and the United Kingdom. Its pipeline products include Brenetafusp, IMC-P115C, IMC-T119C, IMC-R117C, IMC-M113V, IMC-I109V, IMC-S118AI, and IMC-U120AI, among others. Its clinical programs are being conducted with patients with a range of cancers including melanoma, ovarian, lung, colorectal and others.</v>
    <v>524</v>
    <v>Nasdaq Stock Market</v>
    <v>XNAS</v>
    <v>XNAS</v>
    <v>92 Park Drive Milton Park, ABINGDON, OXFORDSHIRE, OX14 4RY GB</v>
    <v>32</v>
    <v>Pharmaceuticals</v>
    <v>Stock</v>
    <v>46129.796754073439</v>
    <v>2547</v>
    <v>30.942499999999999</v>
    <v>1591825512</v>
    <v>IMMUNOCORE HOLDINGS PLC</v>
    <v>IMMUNOCORE HOLDINGS PLC</v>
    <v>31.85</v>
    <v>0</v>
    <v>31.38</v>
    <v>31.4</v>
    <v>50695080</v>
    <v>IMCR</v>
    <v>IMMUNOCORE HOLDINGS PLC (XNAS:IMCR)</v>
    <v>574151</v>
    <v>401424</v>
    <v>2021</v>
  </rv>
  <rv s="2">
    <v>2548</v>
  </rv>
  <rv s="0">
    <v>https://www.bing.com/financeapi/forcetrigger?t=bvs1zr&amp;q=XNAS%3aIMNM&amp;form=skydnc</v>
    <v>Learn more on Bing</v>
  </rv>
  <rv s="1">
    <v>en-US</v>
    <v>bvs1zr</v>
    <v>268435456</v>
    <v>1</v>
    <v>Powered by Refinitiv</v>
    <v>0</v>
    <v>IMMUNOME, INC. (XNAS:IMNM)</v>
    <v>2</v>
    <v>3</v>
    <v>Finance</v>
    <v>4</v>
    <v>27.65</v>
    <v>6.9711999999999996</v>
    <v>2.1960000000000002</v>
    <v>1.23</v>
    <v>5.2880000000000003E-2</v>
    <v>USD</v>
    <v>Immunome, Inc. is a clinical-stage targeted oncology company, which is focused on developing first-in-class and targeted therapies designed to improve outcomes for cancer patients. The Company is engaged in advancing an innovative portfolio of therapeutics in the design, development, and commercialization of targeted cancer therapies, including antibody-drug conjugate therapies (ADCs). Its advanced pipeline programs are varegacestat, a gamma secretase inhibitor which is in a Phase III trial for the treatment of desmoid tumors; IM-1021, an ROR1-targeted ADC which is in a Phase I trial, and IM-3050, a FAP-targeted radioligand. The Company's pipeline also includes IM-1617, IM-1335, and IM-1340, all of which are preclinical ADCs pursuing undisclosed targets with expression in multiple solid tumors. IM-1617 is a potential first-in-class ADC that targets an undisclosed receptor that is expressed in a range of solid tumors, including colorectal cancer and ovarian cancers.</v>
    <v>117</v>
    <v>Nasdaq Stock Market</v>
    <v>XNAS</v>
    <v>XNAS</v>
    <v>18702 N. CREEK PARKWAY, SUITE 100, BOTHELL, WA, 98011 US</v>
    <v>24.81</v>
    <v>Biotechnology &amp; Medical Research</v>
    <v>Stock</v>
    <v>46129.796873796091</v>
    <v>2550</v>
    <v>23.53</v>
    <v>2770632068</v>
    <v>IMMUNOME, INC.</v>
    <v>IMMUNOME, INC.</v>
    <v>23.85</v>
    <v>0</v>
    <v>23.26</v>
    <v>24.49</v>
    <v>113133200</v>
    <v>IMNM</v>
    <v>IMMUNOME, INC. (XNAS:IMNM)</v>
    <v>637457</v>
    <v>1435292</v>
    <v>2015</v>
  </rv>
  <rv s="2">
    <v>2551</v>
  </rv>
  <rv s="0">
    <v>https://www.bing.com/financeapi/forcetrigger?t=bql227&amp;q=XNAS%3aIMVT&amp;form=skydnc</v>
    <v>Learn more on Bing</v>
  </rv>
  <rv s="1">
    <v>en-US</v>
    <v>bql227</v>
    <v>268435456</v>
    <v>1</v>
    <v>Powered by Refinitiv</v>
    <v>0</v>
    <v>IMMUNOVANT, INC. (XNAS:IMVT)</v>
    <v>2</v>
    <v>3</v>
    <v>Finance</v>
    <v>4</v>
    <v>29.48</v>
    <v>13.36</v>
    <v>0.71850000000000003</v>
    <v>1.7150000000000001</v>
    <v>6.2705999999999998E-2</v>
    <v>USD</v>
    <v>Immunovant, Inc. is a clinical-stage immunology company enabling normal lives for people with autoimmune diseases. As a trailblazer in anti-fragment crystallizable receptor (FcRn) technology, the Company is developing targeted therapies to meet the complex and variable needs of people with autoimmune diseases. Its product pipeline includes its product candidates, IMVT-1402 and batoclimab, both of which are novel, fully human, monoclonal antibodies that target the neonatal FcRn. Subcutaneous injections, IMVT-1402 and batoclimab have been observed to reduce immunoglobulin G (IgG) antibody levels, which has provided evidence supporting the use of an anti-FcRn antibody in disease areas associated with high levels of pathogenic IgG antibodies. The Company is developing batoclimab for myasthenia gravis (MG), thyroid eye disease (TED), chronic inflammatory demyelinating polyneuropathy (CIDP) and Graves’ disease (GD).</v>
    <v>362</v>
    <v>Nasdaq Stock Market</v>
    <v>XNAS</v>
    <v>XNAS</v>
    <v>320 West 37Th Street, NEW YORK, NY, 10018 US</v>
    <v>29.48</v>
    <v>Biotechnology &amp; Medical Research</v>
    <v>Stock</v>
    <v>46129.796645010938</v>
    <v>2553</v>
    <v>27.5</v>
    <v>5915663393</v>
    <v>IMMUNOVANT, INC.</v>
    <v>IMMUNOVANT, INC.</v>
    <v>27.81</v>
    <v>0</v>
    <v>27.35</v>
    <v>29.065000000000001</v>
    <v>203532200</v>
    <v>IMVT</v>
    <v>IMMUNOVANT, INC. (XNAS:IMVT)</v>
    <v>2466756</v>
    <v>1468006</v>
    <v>2018</v>
  </rv>
  <rv s="2">
    <v>2554</v>
  </rv>
  <rv s="0">
    <v>https://www.bing.com/financeapi/forcetrigger?t=bvik6h&amp;q=XNAS%3aINBX&amp;form=skydnc</v>
    <v>Learn more on Bing</v>
  </rv>
  <rv s="15">
    <v>en-US</v>
    <v>bvik6h</v>
    <v>268435456</v>
    <v>1</v>
    <v>1</v>
    <v>Powered by Refinitiv</v>
    <v>38</v>
    <v>INHIBRX, INC. (XNAS:INBX)</v>
    <v>2</v>
    <v>39</v>
    <v>Finance</v>
    <v>20</v>
    <v>18.95</v>
    <v>12.95</v>
    <v>2.8294000000000001</v>
    <v>0</v>
    <v>0</v>
    <v>0</v>
    <v>0</v>
    <v>USD</v>
    <v>Inhibrx, Inc. is a clinical-stage biopharmaceutical company, which is focused on developing a broad pipeline of novel biologic therapeutic candidates. The Company’s pipeline is focused on oncology and orphan diseases. Its clinical pipeline includes therapeutic candidates, such as INBRX-101, and INBRX-109. INBRX-101 is an engineered recombinant human alpha-1 antitrypsin fragment crystallizable (AAT-Fc) fusion protein therapeutic candidate that the Company is developing for the treatment of patients with Alpha-1 Antitrypsin Deficiency (AATD) and acute Graft-versus -host-disease (aGvHD). AATD is an inherited disease that causes an increased risk of developing pulmonary disease defined by progressive loss of lung tissue and function and is associated with decreased life expectancy. INBRX-109 is an engineered tetravalent therapeutic candidate targeting death-receptor 5 (DR5), a TNFRSF member, also known as tumor necrosis factor-related apoptosis-inducing ligand or TRAIL receptor 2.</v>
    <v>166</v>
    <v>Nasdaq Stock Market</v>
    <v>XNAS</v>
    <v>XNAS</v>
    <v>11025 N. Torrey Pines Road, Suite 200, LA JOLLA, CA, 92037 US</v>
    <v>14.68</v>
    <v>Biotechnology &amp; Medical Research</v>
    <v>Stock</v>
    <v>45461.846093321095</v>
    <v>2556</v>
    <v>13.85</v>
    <v>1787430000</v>
    <v>INHIBRX, INC.</v>
    <v>INHIBRX, INC.</v>
    <v>14.14</v>
    <v>0</v>
    <v>14.19</v>
    <v>14.57</v>
    <v>14.57</v>
    <v>52401940</v>
    <v>INBX</v>
    <v>INHIBRX, INC. (XNAS:INBX)</v>
    <v>109598</v>
    <v>1595610</v>
    <v>2017</v>
  </rv>
  <rv s="2">
    <v>2557</v>
  </rv>
  <rv s="0">
    <v>https://www.bing.com/financeapi/forcetrigger?t=bov1vh&amp;q=XNAS%3aINMB&amp;form=skydnc</v>
    <v>Learn more on Bing</v>
  </rv>
  <rv s="1">
    <v>en-US</v>
    <v>bov1vh</v>
    <v>268435456</v>
    <v>1</v>
    <v>Powered by Refinitiv</v>
    <v>0</v>
    <v>INMUNE BIO INC. (XNAS:INMB)</v>
    <v>2</v>
    <v>3</v>
    <v>Finance</v>
    <v>4</v>
    <v>11.64</v>
    <v>1.0900000000000001</v>
    <v>0.97789999999999999</v>
    <v>8.5000000000000006E-2</v>
    <v>6.3433000000000003E-2</v>
    <v>USD</v>
    <v>INmune Bio Inc. is a clinical-stage biotechnology company focused on developing treatments that target the innate immune system to fight disease. The Company has three product platforms. The Dominant-Negative Tumor Necrosis Factor (DN-TNF) product platform utilizes dominant-negative technology to selectively neutralize soluble TNF. DN-TNF product candidates are in clinical trials to determine if they can treat Mild Alzheimer’s disease, Mild Cognitive Impairment and treatment-resistant depression (XPro). The Natural Killer Cell Priming Platform includes INKmune, developed to prime a patient’s NK cells to eliminate minimal residual disease in patients with cancer and is in trials in metastatic castration-resistance prostate cancer. The third program, CORDStrom, is a proprietary pooled, allogeneic, human umbilical cord-derived mesenchymal Stromal/Stem cell (hucMSCs) platform that has completed a trial in recessive dystrophic epidermolysis bullosa.</v>
    <v>21</v>
    <v>Nasdaq Stock Market</v>
    <v>XNAS</v>
    <v>XNAS</v>
    <v>225 Ne Mizner Blvd, Suite 640, BOCA RATON, FL, 33432 US</v>
    <v>1.4450000000000001</v>
    <v>Biotechnology &amp; Medical Research</v>
    <v>Stock</v>
    <v>46129.796278425783</v>
    <v>2559</v>
    <v>1.35</v>
    <v>37883995</v>
    <v>INMUNE BIO INC.</v>
    <v>INMUNE BIO INC.</v>
    <v>1.35</v>
    <v>0</v>
    <v>1.34</v>
    <v>1.425</v>
    <v>26585260</v>
    <v>INMB</v>
    <v>INMUNE BIO INC. (XNAS:INMB)</v>
    <v>337638</v>
    <v>406894</v>
    <v>2015</v>
  </rv>
  <rv s="2">
    <v>2560</v>
  </rv>
  <rv s="0">
    <v>https://www.bing.com/financeapi/forcetrigger?t=a1vl77&amp;q=XNAS%3aINO&amp;form=skydnc</v>
    <v>Learn more on Bing</v>
  </rv>
  <rv s="1">
    <v>en-US</v>
    <v>a1vl77</v>
    <v>268435456</v>
    <v>1</v>
    <v>Powered by Refinitiv</v>
    <v>0</v>
    <v>INOVIO PHARMACEUTICALS, INC. (XNAS:INO)</v>
    <v>2</v>
    <v>3</v>
    <v>Finance</v>
    <v>4</v>
    <v>2.9788999999999999</v>
    <v>1.03</v>
    <v>1.571</v>
    <v>0.02</v>
    <v>1.7240999999999999E-2</v>
    <v>USD</v>
    <v>Inovio Pharmaceuticals, Inc. is a biotechnology company focused on developing and commercializing deoxyribonucleic acid (DNA) medicines to help treat and protect people from human papillomavirus (HPV)-related diseases, cancer, and infectious diseases. Its proprietary investigational CELLECTRA devices are designed to deliver the plasmids into the body’s cells for optimal effect, without the use of chemical adjuvants, lipid nanoparticles or viral vectors. Its lead candidate is INO-3107 for the treatment of recurrent respiratory papillomatosis (RRP), a chronic, rare and debilitating disease caused by HPV-6 and HPV-11. Its DNA medicines in the pipeline include INO-3112 for the Treatment of HPV-related Oropharyngeal Squamous Cell Carcinoma, VGX-3100 for the Treatment of HPV-related Cervical HSIL, VGX-3100 for the Treatment of Anal or Perianal HSIL, INO-5401 for the Treatment of Glioblastoma Multiforme (GBM), and INO-5401 for the Prevention of Cancer for People with BRCA1/2 Mutation.</v>
    <v>112</v>
    <v>Nasdaq Stock Market</v>
    <v>XNAS</v>
    <v>XNAS</v>
    <v>660 W. Germantown Pike, Suite 110, PLYMOUTH MEETING, PA, 19462 US</v>
    <v>1.2</v>
    <v>Biotechnology &amp; Medical Research</v>
    <v>Stock</v>
    <v>46129.796896539061</v>
    <v>2562</v>
    <v>1.1599999999999999</v>
    <v>96166047</v>
    <v>INOVIO PHARMACEUTICALS, INC.</v>
    <v>INOVIO PHARMACEUTICALS, INC.</v>
    <v>1.18</v>
    <v>0</v>
    <v>1.1599999999999999</v>
    <v>1.18</v>
    <v>81496650</v>
    <v>INO</v>
    <v>INOVIO PHARMACEUTICALS, INC. (XNAS:INO)</v>
    <v>1639753</v>
    <v>2453767</v>
    <v>2001</v>
  </rv>
  <rv s="2">
    <v>2563</v>
  </rv>
  <rv s="0">
    <v>https://www.bing.com/financeapi/forcetrigger?t=a1vlzr&amp;q=XNAS%3aINSM&amp;form=skydnc</v>
    <v>Learn more on Bing</v>
  </rv>
  <rv s="1">
    <v>en-US</v>
    <v>a1vlzr</v>
    <v>268435456</v>
    <v>1</v>
    <v>Powered by Refinitiv</v>
    <v>0</v>
    <v>INSMED INCORPORATED (XNAS:INSM)</v>
    <v>2</v>
    <v>3</v>
    <v>Finance</v>
    <v>4</v>
    <v>212.75</v>
    <v>63.81</v>
    <v>0.99339999999999995</v>
    <v>1.67</v>
    <v>1.1695000000000001E-2</v>
    <v>USD</v>
    <v>Insmed Incorporated is a global biopharmaceutical company. It is advancing a diverse range of approved and mid- to late-stage investigational medicines and drug discovery. Its advanced programs are in pulmonary and inflammatory conditions, including a therapy approved in the United States, Europe, and Japan to treat a chronic, debilitating lung disease. Its pre-clinical research programs encompass a range of technologies and modalities, including gene therapy, AI-driven protein engineering, protein manufacturing, RNA end-joining, and synthetic rescue. Its first commercial product, ARIKAYCE (amikacin liposome inhalation suspension), is used for the treatment of Mycobacterium avium complex lung disease as part of a combination antibacterial drug regimen for adult patients with limited or no alternative treatment options. Its pipeline includes clinical-stage programs, brensocatib, TPIP, and INS1201 and pre-clinical research programs. Its INS1148 is an investigational monoclonal antibody.</v>
    <v>1664</v>
    <v>Nasdaq Stock Market</v>
    <v>XNAS</v>
    <v>XNAS</v>
    <v>700 Us Highway 202/206, BRIDGEWATER, NJ, 08807 US</v>
    <v>145.62</v>
    <v>Biotechnology &amp; Medical Research</v>
    <v>Stock</v>
    <v>46129.796225196093</v>
    <v>2565</v>
    <v>143.28</v>
    <v>31182008812</v>
    <v>INSMED INCORPORATED</v>
    <v>INSMED INCORPORATED</v>
    <v>144.25</v>
    <v>0</v>
    <v>142.79</v>
    <v>144.46</v>
    <v>215852200</v>
    <v>INSM</v>
    <v>INSMED INCORPORATED (XNAS:INSM)</v>
    <v>1292282</v>
    <v>2485120</v>
    <v>1999</v>
  </rv>
  <rv s="2">
    <v>2566</v>
  </rv>
  <rv s="0">
    <v>https://www.bing.com/financeapi/forcetrigger?t=a1vnpr&amp;q=XNAS%3aIONS&amp;form=skydnc</v>
    <v>Learn more on Bing</v>
  </rv>
  <rv s="1">
    <v>en-US</v>
    <v>a1vnpr</v>
    <v>268435456</v>
    <v>1</v>
    <v>Powered by Refinitiv</v>
    <v>0</v>
    <v>IONIS PHARMACEUTICALS, INC. (XNAS:IONS)</v>
    <v>2</v>
    <v>3</v>
    <v>Finance</v>
    <v>4</v>
    <v>86.74</v>
    <v>27.9</v>
    <v>0.40560000000000002</v>
    <v>0.04</v>
    <v>5.3150000000000007E-4</v>
    <v>USD</v>
    <v>Ionis Pharmaceuticals, Inc. develops six marketed medicines for serious diseases, including medicines for neurologic and cardiovascular diseases. Its marketed medicines consist of TRYNGOLZA, WAINUA (eplontersen), SPINRAZA (nusinersen), QALSODY (tofersen), TEGSEDI (inotersen) and WAYLIVRA (volanesorsen). TRYNGOLZA reduces triglyceride levels in adults with familial chylomicronemia syndrome (FCS). WAINUA is approved for the treatment of the polyneuropathy of hereditary transthyretin-medicated amyloidosis (ATTRv-PN) in adults. SPINRAZA is used for the treatment of pediatric and adult patients with spinal muscular atrophy. QALSODY is approved for the treatment of Amyotrophic Lateral Sclerosis in adults who have a mutation in the superoxide dismutase 1 (SOD1) gene, or SOD1-ALS. TEGSEDI is approved for the treatment of ATTRv-PN in adults. WAYLIVRA is approved as an adjunct to diet in adult patients with genetically confirmed FCS and at high risk of acute, potentially fatal pancreatitis.</v>
    <v>1402</v>
    <v>Nasdaq Stock Market</v>
    <v>XNAS</v>
    <v>XNAS</v>
    <v>2855 Gazelle Court, CARLSBAD, CA, 92010 US</v>
    <v>76.040000000000006</v>
    <v>Biotechnology &amp; Medical Research</v>
    <v>Stock</v>
    <v>46129.796490578126</v>
    <v>2568</v>
    <v>74.95</v>
    <v>12438957600</v>
    <v>IONIS PHARMACEUTICALS, INC.</v>
    <v>IONIS PHARMACEUTICALS, INC.</v>
    <v>75.66</v>
    <v>0</v>
    <v>75.260000000000005</v>
    <v>75.3</v>
    <v>165192000</v>
    <v>IONS</v>
    <v>IONIS PHARMACEUTICALS, INC. (XNAS:IONS)</v>
    <v>1007723</v>
    <v>2009602</v>
    <v>1991</v>
  </rv>
  <rv s="2">
    <v>2569</v>
  </rv>
  <rv s="0">
    <v>https://www.bing.com/financeapi/forcetrigger?t=a1vo52&amp;q=XNAS%3aIOVA&amp;form=skydnc</v>
    <v>Learn more on Bing</v>
  </rv>
  <rv s="1">
    <v>en-US</v>
    <v>a1vo52</v>
    <v>268435456</v>
    <v>1</v>
    <v>Powered by Refinitiv</v>
    <v>0</v>
    <v>IOVANCE BIOTHERAPEUTICS, INC. (XNAS:IOVA)</v>
    <v>2</v>
    <v>3</v>
    <v>Finance</v>
    <v>4</v>
    <v>5.63</v>
    <v>1.6385000000000001</v>
    <v>0.79590000000000005</v>
    <v>0.1</v>
    <v>2.6316000000000003E-2</v>
    <v>USD</v>
    <v>Iovance Biotherapeutics, Inc. is a commercial biotechnology company. The Company is focused on developing and delivering novel polyclonal tumor infiltrating lymphocyte (TIL) therapies for patients with cancer. Its products include Amtagvi and Proleukin. Amtagvi is indicated for the treatment of adult patients with melanoma previously treated with a PD-1 blocking antibody, and if BRAF V600 mutation positive, a BRAF inhibitor, with or without a MEK inhibitor. It is marketing Proleukin (aldesleukin), an interleukin-2 (IL-2) product used in the Amtagvi treatment regimen and in other applications. Amtagvi and Proleukin are part of a treatment regimen that includes lymphodepletion. Its development pipeline includes multicenter trials of TIL cell therapies in additional treatment settings and indications for solid tumor cancers. Its TIL therapy includes melanoma, non-small cell lung cancer and gynecologic cancer.</v>
    <v>975</v>
    <v>Nasdaq Stock Market</v>
    <v>XNAS</v>
    <v>XNAS</v>
    <v>825 INDUSTRIAL ROAD, 4TH FLOOR, SAN CARLOS, CA, 94070 US</v>
    <v>3.97</v>
    <v>Biotechnology &amp; Medical Research</v>
    <v>Stock</v>
    <v>46129.797041330472</v>
    <v>2571</v>
    <v>3.85</v>
    <v>1606650240</v>
    <v>IOVANCE BIOTHERAPEUTICS, INC.</v>
    <v>IOVANCE BIOTHERAPEUTICS, INC.</v>
    <v>3.93</v>
    <v>0</v>
    <v>3.8</v>
    <v>3.9</v>
    <v>411961600</v>
    <v>IOVA</v>
    <v>IOVANCE BIOTHERAPEUTICS, INC. (XNAS:IOVA)</v>
    <v>7809999</v>
    <v>14626857</v>
    <v>2017</v>
  </rv>
  <rv s="2">
    <v>2572</v>
  </rv>
  <rv s="0">
    <v>https://www.bing.com/financeapi/forcetrigger?t=bvgiw7&amp;q=XNAS%3aGMTX&amp;form=skydnc</v>
    <v>Learn more on Bing</v>
  </rv>
  <rv s="1">
    <v>en-US</v>
    <v>bvgiw7</v>
    <v>268435456</v>
    <v>1</v>
    <v>Powered by Refinitiv</v>
    <v>0</v>
    <v>DISC MEDICINE, INC. (XNAS:IRON)</v>
    <v>2</v>
    <v>3</v>
    <v>Finance</v>
    <v>4</v>
    <v>99.5</v>
    <v>40.000100000000003</v>
    <v>0.98309999999999997</v>
    <v>2.13</v>
    <v>3.0670000000000003E-2</v>
    <v>USD</v>
    <v>Disc Medicine, Inc. is a clinical-stage biopharmaceutical company focused on the discovery, development, and commercialization of novel treatments for patients suffering from serious hematologic diseases. The Company's pipeline includes bitopertin for the treatment of erythropoietic porphyrias (Eps), including erythropoietic protoporphyria (EPP) and X-linked protoporphyria (XLP), and Diamond-Blackfan Anemia (DBA); DISC-0974 for the treatment of anemia of myelofibrosis (MF), and anemia of chronic kidney disease (CKD), and DISC-3405 (formerly MWTX-003) for the treatment of polycythemia vera (PV) and other hematologic disorders. In addition, its preclinical programs also include DISC-0998, for the treatment of anemia associated with inflammatory diseases. Bitopertin is the lead product candidate in the Company's heme biosynthesis modulation portfolio. It is developing DISC-3405, a monoclonal antibody against Transmembrane Serine Protease 6 that it licensed from Mabwell Therapeutics, Inc.</v>
    <v>155</v>
    <v>Nasdaq Stock Market</v>
    <v>XNAS</v>
    <v>XNAS</v>
    <v>321 Arsenal Street, Suite 101, WATERTOWN, MA, 02472 US</v>
    <v>71.83</v>
    <v>Biotechnology &amp; Medical Research</v>
    <v>Stock</v>
    <v>46129.797014652344</v>
    <v>2574</v>
    <v>68.819999999999993</v>
    <v>2731497810</v>
    <v>DISC MEDICINE, INC.</v>
    <v>DISC MEDICINE, INC.</v>
    <v>70.67</v>
    <v>0</v>
    <v>69.45</v>
    <v>71.58</v>
    <v>38160070</v>
    <v>IRON</v>
    <v>DISC MEDICINE, INC. (XNAS:IRON)</v>
    <v>162951</v>
    <v>496294</v>
    <v>2020</v>
  </rv>
  <rv s="2">
    <v>2575</v>
  </rv>
  <rv s="0">
    <v>https://www.bing.com/financeapi/forcetrigger?t=c27jc7&amp;q=XNAS%3aJANX&amp;form=skydnc</v>
    <v>Learn more on Bing</v>
  </rv>
  <rv s="1">
    <v>en-US</v>
    <v>c27jc7</v>
    <v>268435456</v>
    <v>1</v>
    <v>Powered by Refinitiv</v>
    <v>0</v>
    <v>JANUX THERAPEUTICS, INC. (XNAS:JANX)</v>
    <v>2</v>
    <v>3</v>
    <v>Finance</v>
    <v>4</v>
    <v>35.340000000000003</v>
    <v>12.12</v>
    <v>2.7082999999999999</v>
    <v>0.42</v>
    <v>2.7650000000000001E-2</v>
    <v>USD</v>
    <v>Janux Therapeutics, Inc. is a clinical-stage biopharmaceutical company developing tumor-activated immunotherapies for cancer. It has developed three bispecific platforms: Tumor Activated T Cell Engager (TRACTr), Tumor Activated Immunomodulator (TRACIr), and Adaptive Immune Response Modulator (ARM). Its TRACTr platform produces T cell engagers (TCEs) with a tumor antigen-binding domain and a CD3 T cell binding domain. Its TRACIr platform produces bispecifics with a tumor antigen-binding domain and a costimulatory CD28 binding domain. Its clinical candidates include JANX007 and JANX008. JANX007 is a prostate-specific membrane antigen (PSMA-TRACTr) designed to target PSMA, a protein expressed in prostate cancer tumors and the vasculature of other tumors. JANX008 is an epidermal growth factor receptor (EGFR-TRACTr), being studied for the treatment of multiple solid cancers, including colorectal cancer, squamous cell carcinoma of the head and neck, non-small cell lung cancer, and others.</v>
    <v>109</v>
    <v>Nasdaq Stock Market</v>
    <v>XNAS</v>
    <v>XNAS</v>
    <v>10955 Vista Sorrento Parkway, Suite 200, SAN DIEGO, CA, 92130 US</v>
    <v>15.76</v>
    <v>Biotechnology &amp; Medical Research</v>
    <v>Stock</v>
    <v>46129.79627333281</v>
    <v>2577</v>
    <v>15.33</v>
    <v>949582212</v>
    <v>JANUX THERAPEUTICS, INC.</v>
    <v>JANUX THERAPEUTICS, INC.</v>
    <v>15.33</v>
    <v>0</v>
    <v>15.19</v>
    <v>15.61</v>
    <v>60831660</v>
    <v>JANX</v>
    <v>JANUX THERAPEUTICS, INC. (XNAS:JANX)</v>
    <v>728150</v>
    <v>1144642</v>
    <v>2017</v>
  </rv>
  <rv s="2">
    <v>2578</v>
  </rv>
  <rv s="0">
    <v>https://www.bing.com/financeapi/forcetrigger?t=btg8hw&amp;q=XNAS%3aJSPR&amp;form=skydnc</v>
    <v>Learn more on Bing</v>
  </rv>
  <rv s="1">
    <v>en-US</v>
    <v>btg8hw</v>
    <v>268435456</v>
    <v>1</v>
    <v>Powered by Refinitiv</v>
    <v>0</v>
    <v>JASPER THERAPEUTICS, INC. (XNAS:JSPR)</v>
    <v>2</v>
    <v>3</v>
    <v>Finance</v>
    <v>4</v>
    <v>7.19</v>
    <v>0.623</v>
    <v>3.1865000000000001</v>
    <v>4.4200000000000003E-2</v>
    <v>4.5759999999999995E-2</v>
    <v>USD</v>
    <v>Jasper Therapeutics, Inc. is a clinical-stage biotechnology company. The Company is focused on developing therapeutics targeting mast cell-driven diseases, such as Chronic Spontaneous Urticaria (CSU) and Chronic Inducible Urticaria (CIndU), and Asthma. The Company's lead product candidate, briquilimab, is a monoclonal antibody designed to block stem cell factor (SCF) from binding to and signaling through the CD117 (c-Kit) receptor on mast and stem cells. Briquilimab is a targeted aglycosylated monoclonal antibody that blocks stem cell factor from binding to the cell-surface receptor c-Kit, also known as CD117, thereby inhibiting signaling through the receptor. The SCF/c-Kit pathway is a survival signal for mast cells. It is also developing briquilimab as a one-time conditioning therapy for severe combined immunodeficiency (SCID) patients undergoing a second stem cell transplant for which it is conducting a Phase 1/2 clinical trial.</v>
    <v>22</v>
    <v>Nasdaq Stock Market</v>
    <v>XNAS</v>
    <v>XNAS</v>
    <v>2200 Bridge Pkwy Suite #102, REDWOOD CITY, CA, 94065 US</v>
    <v>1.05</v>
    <v>Biotechnology &amp; Medical Research</v>
    <v>Stock</v>
    <v>46129.793157233595</v>
    <v>2580</v>
    <v>0.96330000000000005</v>
    <v>28279587</v>
    <v>JASPER THERAPEUTICS, INC.</v>
    <v>JASPER THERAPEUTICS, INC.</v>
    <v>1</v>
    <v>0</v>
    <v>0.96589999999999998</v>
    <v>1.0101</v>
    <v>27996820</v>
    <v>JSPR</v>
    <v>JASPER THERAPEUTICS, INC. (XNAS:JSPR)</v>
    <v>353276</v>
    <v>554785</v>
    <v>2019</v>
  </rv>
  <rv s="2">
    <v>2581</v>
  </rv>
  <rv s="0">
    <v>https://www.bing.com/financeapi/forcetrigger?t=a1we1h&amp;q=XNAS%3aKALA&amp;form=skydnc</v>
    <v>Learn more on Bing</v>
  </rv>
  <rv s="1">
    <v>en-US</v>
    <v>a1we1h</v>
    <v>268435456</v>
    <v>1</v>
    <v>Powered by Refinitiv</v>
    <v>0</v>
    <v>KALA BIO, INC. (XNAS:KALA)</v>
    <v>2</v>
    <v>3</v>
    <v>Finance</v>
    <v>4</v>
    <v>20.6</v>
    <v>0.14549999999999999</v>
    <v>-1.9400999999999999</v>
    <v>6.1999999999999998E-3</v>
    <v>3.2444000000000001E-2</v>
    <v>USD</v>
    <v>KALA BIO, Inc. is a clinical-stage biopharmaceutical company. The Company is engaged in the research, development, and commercialization of therapies for rare and severe diseases of the eye. The Company’s biologics-based investigational therapies utilize its proprietary mesenchymal stem cell secretome (MSC-S) platform. The Company’s product candidate, KPI-012, is a human MSC-S, which contains numerous human-derived biocfactors, such as growth factors, protease inhibitors, matrix proteins and neurotrophic factors that can potentially correct the impaired corneal healing, which is an underlying etiology of multiple severe ocular diseases; KPI-014 specific for inherited retinal degenerative diseases. KPI-012 is in clinical development for the treatment of persistent corneal epithelial defect (PCED), a rare disease of impaired corneal healing. The Company is also engaged in the development of KPI-012 for the treatment of Limbal Stem Cell Deficiency and other rare corneal diseases.</v>
    <v>38</v>
    <v>Nasdaq Stock Market</v>
    <v>XNAS</v>
    <v>XNAS</v>
    <v>1167 Massachusetts Avenue, ARLINGTON, MA, 02476 US</v>
    <v>0.20519999999999999</v>
    <v>Biotechnology &amp; Medical Research</v>
    <v>Stock</v>
    <v>46129.796116839847</v>
    <v>2583</v>
    <v>0.188</v>
    <v>10582893</v>
    <v>KALA BIO, INC.</v>
    <v>KALA BIO, INC.</v>
    <v>0.18890000000000001</v>
    <v>0</v>
    <v>0.19109999999999999</v>
    <v>0.1973</v>
    <v>929491600</v>
    <v>KALA</v>
    <v>KALA BIO, INC. (XNAS:KALA)</v>
    <v>1360932</v>
    <v>4431535</v>
    <v>2009</v>
  </rv>
  <rv s="2">
    <v>2584</v>
  </rv>
  <rv s="0">
    <v>https://www.bing.com/financeapi/forcetrigger?t=a1we77&amp;q=XNAS%3aKALV&amp;form=skydnc</v>
    <v>Learn more on Bing</v>
  </rv>
  <rv s="1">
    <v>en-US</v>
    <v>a1we77</v>
    <v>268435456</v>
    <v>1</v>
    <v>Powered by Refinitiv</v>
    <v>0</v>
    <v>KALVISTA PHARMACEUTICALS, INC. (XNAS:KALV)</v>
    <v>2</v>
    <v>3</v>
    <v>Finance</v>
    <v>4</v>
    <v>21.305</v>
    <v>9.83</v>
    <v>-0.3992</v>
    <v>0.875</v>
    <v>4.4733999999999996E-2</v>
    <v>USD</v>
    <v>KalVista Pharmaceuticals, Inc. is a global pharmaceutical company. It has discovered and developed EKTERLY, an oral on-demand treatment for hereditary angioedema (HAE). EKTERLY is formulated as a film-coated tablet for oral administration, with high bioavailability and selectivity for plasma kallikrein, enabling maximal dosing and a rapid decline in edema effectors that cause swelling during an HAE attack. Its clinical trials include KONFIDENT-KID, KONFIDENT-S and KONFIDENT. KONFIDENT-KID is an open-label clinical trial of sebetralstat for on-demand treatment of HAE attacks in pediatric patients. KONFIDENT-KID collects safety, pharmacokinetic and efficacy data for each patient for up to one year and features a proprietary pediatric orally disintegrating tablet formulation of sebetralstat. KONFIDENT-S study is an open-label extension trial to evaluate the long-term safety of sebetralstat for on-demand treatment of HAE attacks in adolescent and adult patients with type I or type II HAE.</v>
    <v>275</v>
    <v>Nasdaq Stock Market</v>
    <v>XNAS</v>
    <v>XNAS</v>
    <v>200 CROSSING BOULEVARD, FRAMINGHAM, MA, 01702 US</v>
    <v>20.8</v>
    <v>Biotechnology &amp; Medical Research</v>
    <v>Stock</v>
    <v>46129.796456828124</v>
    <v>2586</v>
    <v>19.739999999999998</v>
    <v>1046731583</v>
    <v>KALVISTA PHARMACEUTICALS, INC.</v>
    <v>KALVISTA PHARMACEUTICALS, INC.</v>
    <v>19.97</v>
    <v>0</v>
    <v>19.559999999999999</v>
    <v>20.434999999999999</v>
    <v>51222490</v>
    <v>KALV</v>
    <v>KALVISTA PHARMACEUTICALS, INC. (XNAS:KALV)</v>
    <v>650692</v>
    <v>1185998</v>
    <v>2004</v>
  </rv>
  <rv s="2">
    <v>2587</v>
  </rv>
  <rv s="0">
    <v>https://www.bing.com/financeapi/forcetrigger?t=a1wk2w&amp;q=XNAS%3aKMDA&amp;form=skydnc</v>
    <v>Learn more on Bing</v>
  </rv>
  <rv s="1">
    <v>en-US</v>
    <v>a1wk2w</v>
    <v>268435456</v>
    <v>1</v>
    <v>Powered by Refinitiv</v>
    <v>0</v>
    <v>KAMADA LTD (XNAS:KMDA)</v>
    <v>2</v>
    <v>3</v>
    <v>Finance</v>
    <v>4</v>
    <v>9.35</v>
    <v>6.35</v>
    <v>0.93269999999999997</v>
    <v>0.26500000000000001</v>
    <v>3.2160000000000001E-2</v>
    <v>USD</v>
    <v>Kamada Ltd is Israel based company, focused on plasma-derived protein therapeutics with a commercial product portfolio and a late-stage product pipeline. The Company uses its proprietary platform technology and know-how for the extraction and purification of proteins from human plasma to produce Alpha-1 Antitrypsin (AAT) in a highly-purified, liquid form, as well as other plasma-derived Immune globulins.</v>
    <v>393</v>
    <v>Nasdaq Stock Market</v>
    <v>XNAS</v>
    <v>XNAS</v>
    <v>2 Holtzman St., Science Park, REHOVOT, 7670402 IL</v>
    <v>8.57</v>
    <v>Pharmaceuticals</v>
    <v>Stock</v>
    <v>46129.793296376563</v>
    <v>2589</v>
    <v>8.39</v>
    <v>490580477</v>
    <v>KAMADA LTD</v>
    <v>KAMADA LTD</v>
    <v>8.39</v>
    <v>24.182500000000001</v>
    <v>8.24</v>
    <v>8.5050000000000008</v>
    <v>57681420</v>
    <v>KMDA</v>
    <v>KAMADA LTD (XNAS:KMDA)</v>
    <v>32633</v>
    <v>62590</v>
    <v>1990</v>
  </rv>
  <rv s="2">
    <v>2590</v>
  </rv>
  <rv s="0">
    <v>https://www.bing.com/financeapi/forcetrigger?t=b12our&amp;q=XNAS%3aKNSA&amp;form=skydnc</v>
    <v>Learn more on Bing</v>
  </rv>
  <rv s="1">
    <v>en-US</v>
    <v>b12our</v>
    <v>268435456</v>
    <v>1</v>
    <v>Powered by Refinitiv</v>
    <v>0</v>
    <v>KINIKSA PHARMACEUTICALS INTERNATIONAL, PLC (XNAS:KNSA)</v>
    <v>2</v>
    <v>3</v>
    <v>Finance</v>
    <v>4</v>
    <v>50.03</v>
    <v>19.62</v>
    <v>5.6099999999999997E-2</v>
    <v>-0.39</v>
    <v>-8.6049999999999998E-3</v>
    <v>USD</v>
    <v>Kiniksa Pharmaceuticals International, plc is a biopharmaceutical company focused on discovering, acquiring, developing and commercializing novel therapies for diseases with unmet need, with a focus on cardiovascular indications. Its portfolio of assets is based on strong biologic rationale or validated mechanisms and offers the potential for differentiation. Its ARCALYST is used for the treatment of recurrent pericarditis and reduces the risk of recurrence in adults and children 12 years and older. ARCALYST is also approved for the treatment of Cryopyrin-Associated Periodic Syndromes (CAPS), including Familial Cold Autoinflammatory Syndrome (FCAS) and Muckle-Wells Syndrome, and the maintenance of remission in Deficiency of Interleukin-1 Receptor Antagonist. Its other portfolio includes KPL-387, KPL-1161, Abiprubart, and Mavrilimumab. Mavrilimumab is an investigational monoclonal antibody inhibitor targeting granulocyte-macrophage colony stimulating factor receptor alpha.</v>
    <v>366</v>
    <v>Nasdaq Stock Market</v>
    <v>XNAS</v>
    <v>XNAS</v>
    <v>23 Old Bond Street, Floor 3, LONDON, WIS 4PZ GB</v>
    <v>45.91</v>
    <v>Pharmaceuticals</v>
    <v>Stock</v>
    <v>46129.796953946097</v>
    <v>2592</v>
    <v>44.844999999999999</v>
    <v>3438734623</v>
    <v>KINIKSA PHARMACEUTICALS INTERNATIONAL, PLC</v>
    <v>KINIKSA PHARMACEUTICALS INTERNATIONAL, PLC</v>
    <v>45.4</v>
    <v>60.3249</v>
    <v>45.32</v>
    <v>44.93</v>
    <v>76535380</v>
    <v>KNSA</v>
    <v>KINIKSA PHARMACEUTICALS INTERNATIONAL, PLC (XNAS:KNSA)</v>
    <v>411038</v>
    <v>622122</v>
    <v>2024</v>
  </rv>
  <rv s="2">
    <v>2593</v>
  </rv>
  <rv s="0">
    <v>https://www.bing.com/financeapi/forcetrigger?t=bu482w&amp;q=XNAS%3aKROS&amp;form=skydnc</v>
    <v>Learn more on Bing</v>
  </rv>
  <rv s="1">
    <v>en-US</v>
    <v>bu482w</v>
    <v>268435456</v>
    <v>1</v>
    <v>Powered by Refinitiv</v>
    <v>0</v>
    <v>KEROS THERAPEUTICS, INC. (XNAS:KROS)</v>
    <v>2</v>
    <v>3</v>
    <v>Finance</v>
    <v>4</v>
    <v>22.55</v>
    <v>10.414999999999999</v>
    <v>1.0179</v>
    <v>-0.1</v>
    <v>-8.5319999999999997E-3</v>
    <v>USD</v>
    <v>Keros Therapeutics, Inc. is a clinical-stage biopharmaceutical company. The Company is focused on developing and commercializing novel therapeutics to treat a range of patients with disorders that are linked to dysfunctional signaling of the transforming growth factor-beta (TGF-B), family of proteins. Its lead product candidate, elritercept (KER-065), is being developed for the treatment of low blood cell counts, or cytopenias, including anemia and thrombocytopenia, in patients with myelodysplastic syndromes, and in patients with myelofibrosis. KER-065 is designed to act as a ligand trap and inhibit the biological effects of myostatin and activin A. Its lead product candidate, rinvatercept, is being developed for the treatment of neuromuscular diseases. Elritercept is designed to raise red blood cell and platelet production by inhibiting the signaling of a subset of the TGF-B family of proteins to promote hematopoiesis.</v>
    <v>78</v>
    <v>Nasdaq Stock Market</v>
    <v>XNAS</v>
    <v>XNAS</v>
    <v>1050 Waltham Street, Suite 302, LEXINGTON, MA, 02421 US</v>
    <v>12</v>
    <v>Biotechnology &amp; Medical Research</v>
    <v>Stock</v>
    <v>46129.79630395781</v>
    <v>2595</v>
    <v>11.62</v>
    <v>356757679</v>
    <v>KEROS THERAPEUTICS, INC.</v>
    <v>KEROS THERAPEUTICS, INC.</v>
    <v>11.98</v>
    <v>6.3922999999999996</v>
    <v>11.72</v>
    <v>11.62</v>
    <v>19717530</v>
    <v>KROS</v>
    <v>KEROS THERAPEUTICS, INC. (XNAS:KROS)</v>
    <v>176290</v>
    <v>496149</v>
    <v>2015</v>
  </rv>
  <rv s="2">
    <v>2596</v>
  </rv>
  <rv s="0">
    <v>https://www.bing.com/financeapi/forcetrigger?t=brl6ww&amp;q=XNAS%3aFREQ&amp;form=skydnc</v>
    <v>Learn more on Bing</v>
  </rv>
  <rv s="1">
    <v>en-US</v>
    <v>brl6ww</v>
    <v>268435456</v>
    <v>1</v>
    <v>Powered by Refinitiv</v>
    <v>0</v>
    <v>KORRO BIO, INC. (XNAS:KRRO)</v>
    <v>2</v>
    <v>3</v>
    <v>Finance</v>
    <v>4</v>
    <v>55.89</v>
    <v>5.2043999999999997</v>
    <v>3.1434000000000002</v>
    <v>0.73</v>
    <v>5.4195E-2</v>
    <v>USD</v>
    <v>Korro Bio, Inc. is a clinical-stage biopharmaceutical company. The Company discovers, develops, and commercializes genetic medicines based on editing ribonucleic acid (RNA), enabling treatment of both rare and highly prevalent diseases. The Company is generating a portfolio of differentiated programs that are designed to harness the body’s natural RNA editing process to effect a precise yet transient single base edit. By editing RNA instead of DNA, it is expanding the reach of genetic medicines. Using its oligonucleotide-based approach, the Company brings its medicines to patients by leveraging its proprietary platform. The Company’s first development candidate, KRRO-110, is in development as a potential treatment for Alpha-1 Antitrypsin Deficiency (AATD) that has the potential to be disease-modifying and provide a differentiated therapeutic option.</v>
    <v>58</v>
    <v>Nasdaq Stock Market</v>
    <v>XNAS</v>
    <v>XNAS</v>
    <v>One Kendall Square. Building 600-700, Suite 6-401, CAMBRIDGE, MA, 02139 US</v>
    <v>14.23</v>
    <v>Biotechnology &amp; Medical Research</v>
    <v>Stock</v>
    <v>46129.796554432811</v>
    <v>2598</v>
    <v>13.63</v>
    <v>204800494</v>
    <v>KORRO BIO, INC.</v>
    <v>KORRO BIO, INC.</v>
    <v>13.83</v>
    <v>0</v>
    <v>13.47</v>
    <v>14.2</v>
    <v>14422570</v>
    <v>KRRO</v>
    <v>KORRO BIO, INC. (XNAS:KRRO)</v>
    <v>51873</v>
    <v>238291</v>
    <v>2014</v>
  </rv>
  <rv s="2">
    <v>2599</v>
  </rv>
  <rv s="0">
    <v>https://www.bing.com/financeapi/forcetrigger?t=a1wntc&amp;q=XNAS%3aKRYS&amp;form=skydnc</v>
    <v>Learn more on Bing</v>
  </rv>
  <rv s="1">
    <v>en-US</v>
    <v>a1wntc</v>
    <v>268435456</v>
    <v>1</v>
    <v>Powered by Refinitiv</v>
    <v>0</v>
    <v>KRYSTAL BIOTECH, INC. (XNAS:KRYS)</v>
    <v>2</v>
    <v>3</v>
    <v>Finance</v>
    <v>4</v>
    <v>298.30250000000001</v>
    <v>122.8</v>
    <v>0.51959999999999995</v>
    <v>12.04</v>
    <v>4.5595999999999998E-2</v>
    <v>USD</v>
    <v>Krystal Biotech, Inc. is an integrated, commercial-stage biotechnology company. The Company is focused on the discovery, development, and commercialization of genetic medicines to treat diseases with high unmet medical needs. Its product candidates in various stages of clinical and preclinical development include KB407, KB408, KB707, KB105, KB801, KB803, KB304 and KB301. Its commercial product, VYJUVEK, is a redosable gene therapy, and a genetic medicine approved in the United States and Europe for the treatment of dystrophic epidermolysis bullosa. KB407 is being developed for the treatment of Cystic Fibrosis. KB408 is being developed for the treatment of Alpha-1 Antitrypsin Deficiency, a rare lung disease. KB707 is being developed for the treatment of solid tumors. KB105 is being developed for TGM1-Deficient Autosomal Recessive Congenital Ichthyosis. KB803 is a redosable eye drop formulation of B-VEC, designed for the treatment of ocular complications.</v>
    <v>295</v>
    <v>Nasdaq Stock Market</v>
    <v>XNAS</v>
    <v>XNAS</v>
    <v>2100 Wharton St Ste 701, PITTSBURGH, PA, 15203 US</v>
    <v>276.24</v>
    <v>Pharmaceuticals</v>
    <v>Stock</v>
    <v>46129.796809628904</v>
    <v>2601</v>
    <v>267.31</v>
    <v>8127210575</v>
    <v>KRYSTAL BIOTECH, INC.</v>
    <v>KRYSTAL BIOTECH, INC.</v>
    <v>268.88</v>
    <v>40.362499999999997</v>
    <v>264.06</v>
    <v>276.10000000000002</v>
    <v>29435750</v>
    <v>KRYS</v>
    <v>KRYSTAL BIOTECH, INC. (XNAS:KRYS)</v>
    <v>208786</v>
    <v>284470</v>
    <v>2017</v>
  </rv>
  <rv s="2">
    <v>2602</v>
  </rv>
  <rv s="0">
    <v>https://www.bing.com/financeapi/forcetrigger?t=a1wp52&amp;q=XNAS%3aKURA&amp;form=skydnc</v>
    <v>Learn more on Bing</v>
  </rv>
  <rv s="1">
    <v>en-US</v>
    <v>a1wp52</v>
    <v>268435456</v>
    <v>1</v>
    <v>Powered by Refinitiv</v>
    <v>0</v>
    <v>KURA ONCOLOGY, INC. (XNAS:KURA)</v>
    <v>2</v>
    <v>3</v>
    <v>Finance</v>
    <v>4</v>
    <v>12.49</v>
    <v>5.45</v>
    <v>0.31559999999999999</v>
    <v>0.73499999999999999</v>
    <v>8.221500000000001E-2</v>
    <v>USD</v>
    <v>Kura Oncology, Inc. is a clinical-stage biopharmaceutical company. The Company is focused on precision medicine for the treatment of cancer. Its pipeline consists of small molecule product candidates that target cancer signaling pathways. Its product candidates include KOMZIFTI (Ziftomenib), Tipifarnib, and Darlifarnib (KO-2806). Ziftomenib, is a potent, selective, reversible and oral small molecule inhibitor that blocks the interaction of two proteins, menin and the protein expressed by the Lysine K-specific Methyl Transferase 2A gene, or KMT2A gene. Ziftomenib is a selective investigational inhibitor of the menin-KMT2A protein-protein interaction for the treatment of genetically defined subsets of acute leukemias. Tipifarnib is a potent, selective and orally bioavailable farnesyl transferase inhibitor (FTI). The KO-2806 is an FTI, is being evaluated in a Phase I first-in-human trial as a monotherapy and in combination with other targeted therapies.</v>
    <v>260</v>
    <v>Nasdaq Stock Market</v>
    <v>XNAS</v>
    <v>XNAS</v>
    <v>4930 DIRECTORS PLACE, SUITE 500, SAN DIEGO, CA, 92121 US</v>
    <v>10.015000000000001</v>
    <v>Biotechnology &amp; Medical Research</v>
    <v>Stock</v>
    <v>46129.796217453128</v>
    <v>2604</v>
    <v>9.49</v>
    <v>858779122</v>
    <v>KURA ONCOLOGY, INC.</v>
    <v>KURA ONCOLOGY, INC.</v>
    <v>9.51</v>
    <v>0</v>
    <v>8.94</v>
    <v>9.6750000000000007</v>
    <v>88762700</v>
    <v>KURA</v>
    <v>KURA ONCOLOGY, INC. (XNAS:KURA)</v>
    <v>2763524</v>
    <v>1351296</v>
    <v>2007</v>
  </rv>
  <rv s="2">
    <v>2605</v>
  </rv>
  <rv s="0">
    <v>https://www.bing.com/financeapi/forcetrigger?t=bvjoww&amp;q=XNAS%3aKYMR&amp;form=skydnc</v>
    <v>Learn more on Bing</v>
  </rv>
  <rv s="1">
    <v>en-US</v>
    <v>bvjoww</v>
    <v>268435456</v>
    <v>1</v>
    <v>Powered by Refinitiv</v>
    <v>0</v>
    <v>KYMERA THERAPEUTICS, INC. (XNAS:KYMR)</v>
    <v>2</v>
    <v>3</v>
    <v>Finance</v>
    <v>4</v>
    <v>103</v>
    <v>24.72</v>
    <v>2.1815000000000002</v>
    <v>1.63</v>
    <v>1.8923000000000002E-2</v>
    <v>USD</v>
    <v>Kymera Therapeutics, Inc. is a clinical-stage biopharmaceutical company. The Company is focused on discovering and developing small molecule therapeutics that selectively degrade disease-causing proteins by harnessing the body’s own natural protein degradation system with a primary focus on immunology. The Company's targeted protein degradation (TPD) platform, which is a small molecule therapeutic modality that engages the body’s natural cellular recycling system to selectively eliminate disease-causing proteins. Its immunology programs target STAT6, IRF5 and IRAK4, each of which addresses targets within validated pathways, providing the opportunity to treat a broad range of diseases. It is developing KT-621 as part of its STAT6 program, which is being evaluated in a Phase I clinical trial in healthy volunteers. It is developing KT-579, which is an investigational, first-in-class, oral IRF5, degrader being developed for the treatment of rheumatic and autoimmune diseases.</v>
    <v>238</v>
    <v>Nasdaq Stock Market</v>
    <v>XNAS</v>
    <v>XNAS</v>
    <v>500 North Beacon Street, 4Th Floor, WATERTOWN, MA, 02472 US</v>
    <v>88.45</v>
    <v>Biotechnology &amp; Medical Research</v>
    <v>Stock</v>
    <v>46129.797008668749</v>
    <v>2607</v>
    <v>87.055000000000007</v>
    <v>7165752570</v>
    <v>KYMERA THERAPEUTICS, INC.</v>
    <v>KYMERA THERAPEUTICS, INC.</v>
    <v>87.75</v>
    <v>0</v>
    <v>86.14</v>
    <v>87.77</v>
    <v>81642390</v>
    <v>KYMR</v>
    <v>KYMERA THERAPEUTICS, INC. (XNAS:KYMR)</v>
    <v>333850</v>
    <v>616162</v>
    <v>2015</v>
  </rv>
  <rv s="2">
    <v>2608</v>
  </rv>
  <rv s="0">
    <v>https://www.bing.com/financeapi/forcetrigger?t=bukwk2&amp;q=XNAS%3aLEGN&amp;form=skydnc</v>
    <v>Learn more on Bing</v>
  </rv>
  <rv s="1">
    <v>en-US</v>
    <v>bukwk2</v>
    <v>268435456</v>
    <v>1</v>
    <v>Powered by Refinitiv</v>
    <v>0</v>
    <v>Legend Biotech Corporation (XNAS:LEGN)</v>
    <v>2</v>
    <v>3</v>
    <v>Finance</v>
    <v>4</v>
    <v>45.297199999999997</v>
    <v>16.239999999999998</v>
    <v>0.16420000000000001</v>
    <v>5.5E-2</v>
    <v>2.6090000000000002E-3</v>
    <v>USD</v>
    <v>Legend Biotech Corporation is a global biopharmaceutical company. The Company is engaged in the discovery, development, manufacturing and commercialization of cell therapies for oncology and other indications. Its lead product candidate, ciltacabtagene autoleucel (cilta-cel), referred to as LCAR- B38M, is an autologous chimeric antigen receptor (CAR-T) cell therapy that targets the B-cell maturation antigen (BCMA), which is a highly expressed protein in several hematologic malignancies, including multiple myeloma (MM). In addition to cilta-cel, the Company has a portfolio of earlier-stage autologous CAR-T product candidates targeting various cancers, including Non-Hodgkins Lymphoma, acute lymphoblastic leukemia, gastric cancer, esophageal cancer, pancreatic cancer, colorectal cancer, small cell lung cancer, and non-small cell lung cancer. It is also engaged in developing an allogeneic gamma delta CAR-T product candidate and an allogeneic CAR-NK product candidate targeting BCMA for MM.</v>
    <v>2900</v>
    <v>Nasdaq Stock Market</v>
    <v>XNAS</v>
    <v>XNAS</v>
    <v>2101 Cottontail Lane, SOMERSET, NJ, 08873 US</v>
    <v>21.56</v>
    <v>Biotechnology &amp; Medical Research</v>
    <v>Stock</v>
    <v>46129.797014039061</v>
    <v>2610</v>
    <v>20.8</v>
    <v>3909036606</v>
    <v>Legend Biotech Corporation</v>
    <v>Legend Biotech Corporation</v>
    <v>21.21</v>
    <v>0</v>
    <v>21.08</v>
    <v>21.135000000000002</v>
    <v>184955600</v>
    <v>LEGN</v>
    <v>Legend Biotech Corporation (XNAS:LEGN)</v>
    <v>1080370</v>
    <v>1551576</v>
    <v>2015</v>
  </rv>
  <rv s="2">
    <v>2611</v>
  </rv>
  <rv s="0">
    <v>https://www.bing.com/financeapi/forcetrigger?t=ao925r&amp;q=XLON%3aLENZ&amp;form=skydnc</v>
    <v>Learn more on Bing</v>
  </rv>
  <rv s="16">
    <v>en-US</v>
    <v>ao925r</v>
    <v>268435456</v>
    <v>1</v>
    <v>1</v>
    <v>Powered by Refinitiv</v>
    <v>42</v>
    <v>Sancus Lending Group Limited (XLON:LENZ)</v>
    <v>2</v>
    <v>43</v>
    <v>Finance</v>
    <v>27</v>
    <v>110.5</v>
    <v>96</v>
    <v>0.99790000000000001</v>
    <v>0</v>
    <v>0</v>
    <v>GBp</v>
    <v>Sancus Lending Group Limited is a Guernsey-based alternative finance provider. The Company provides bridging and development property finance to small-medium enterprises (SMEs), high net worth individuals (HNWIs), property owners, developers and construction specialists managing the associated risks for both Borrowers and Co-Funders. It offers Borrowers an alternative to traditional lenders, specializing in bridging and development finance. It operates a three-tiered funding model, with three sources of funding, including its capital, Co-Funders, and an Institutional funding line. The Company participates in every loan with its own capital alongside Co-Funders which include institutions, family offices, HNWIs and private clients. The Company operates in the United Kingdom, Ireland, Jersey, and Guernsey.</v>
    <v>30</v>
    <v>London Stock Exchange</v>
    <v>XLON</v>
    <v>XLON</v>
    <v>Windward House, La Route de la Liberation, SAINT HELIER, JE2 3BQ JE</v>
    <v>Banking Services</v>
    <v>Stock</v>
    <v>45636</v>
    <v>2613</v>
    <v>8529230</v>
    <v>Sancus Lending Group Limited</v>
    <v>Sancus Lending Group Limited</v>
    <v>108</v>
    <v>108</v>
    <v>108</v>
    <v>590413200</v>
    <v>LENZ</v>
    <v>Sancus Lending Group Limited (XLON:LENZ)</v>
    <v>60321</v>
    <v>124680</v>
    <v>2005</v>
  </rv>
  <rv s="2">
    <v>2614</v>
  </rv>
  <rv s="0">
    <v>https://www.bing.com/financeapi/forcetrigger?t=a26gf2&amp;q=XNAS%3aLRMR&amp;form=skydnc</v>
    <v>Learn more on Bing</v>
  </rv>
  <rv s="1">
    <v>en-US</v>
    <v>a26gf2</v>
    <v>268435456</v>
    <v>1</v>
    <v>Powered by Refinitiv</v>
    <v>0</v>
    <v>LARIMAR THERAPEUTICS, INC. (XNAS:LRMR)</v>
    <v>2</v>
    <v>3</v>
    <v>Finance</v>
    <v>4</v>
    <v>6.42</v>
    <v>1.73</v>
    <v>1.0555000000000001</v>
    <v>0.1</v>
    <v>2.1185999999999997E-2</v>
    <v>USD</v>
    <v>Larimar Therapeutics, Inc. is a clinical-stage biotechnology company. The Company is focused on developing treatments for patients suffering from complex rare diseases using its novel cell penetrating peptide (CPP) technology platform. The Company’s lead product candidate, nomlabofusp, is a subcutaneously administered, recombinant fusion protein intended to deliver tissue frataxin (FXN), an essential protein, to the mitochondria of patients with Friedreich's ataxia (FA). FA is a rare, progressive, and fatal disease in which patients are unable to produce sufficient FXN due to a genetic abnormality. Its CPP platform, which enables a therapeutic molecule to cross a cell membrane in order to reach intracellular targets, has the potential to enable the treatment of other rare and orphan diseases. The Company intends to use its proprietary platform to target additional orphan indications characterized by deficiencies in or alterations of intracellular content or activity.</v>
    <v>71</v>
    <v>Nasdaq Stock Market</v>
    <v>XNAS</v>
    <v>XNAS</v>
    <v>THREE BALA PLAZA EAST. SUITE 506, BALA CYNWYD, PA, 19004 US</v>
    <v>4.87</v>
    <v>Biotechnology &amp; Medical Research</v>
    <v>Stock</v>
    <v>46129.797008957816</v>
    <v>2616</v>
    <v>4.71</v>
    <v>500715578</v>
    <v>LARIMAR THERAPEUTICS, INC.</v>
    <v>LARIMAR THERAPEUTICS, INC.</v>
    <v>4.8099999999999996</v>
    <v>0</v>
    <v>4.72</v>
    <v>4.82</v>
    <v>103882900</v>
    <v>LRMR</v>
    <v>LARIMAR THERAPEUTICS, INC. (XNAS:LRMR)</v>
    <v>593421</v>
    <v>1852995</v>
    <v>2005</v>
  </rv>
  <rv s="2">
    <v>2617</v>
  </rv>
  <rv s="3">
    <v>en-US</v>
    <v>cbe28m</v>
    <v>268435456</v>
    <v>1</v>
    <v>Powered by Refinitiv</v>
    <v>6</v>
    <v>LEXEO THERAPEUTICS, INC. (XNAS:LXEO)</v>
    <v>7</v>
    <v>3</v>
    <v>Finance</v>
    <v>4</v>
    <v>10.99</v>
    <v>2.25</v>
    <v>2.1110000000000002</v>
    <v>0.245</v>
    <v>3.7233999999999996E-2</v>
    <v>USD</v>
    <v>Lexeo Therapeutics, Inc. is a clinical-stage genetic medicine company dedicated to transforming healthcare by applying pioneering science to fundamentally change how genetically defined cardiovascular diseases and APOE4-associated Alzheimers disease are treated. Using a stepwise development approach, the Company is leveraging early proof-of-concept functional and biomarker data to advance a pipeline of cardiovascular and APOE4-associated Alzheimers disease programs. Its pipeline consists of candidates targeting patient populations. Its most advanced cardiovascular product candidate, LX2006 for the treatment of patients with Friedreichs ataxia (FA), cardiomyopathy, is being evaluated in SUNRISE-FA, an ongoing Phase I/II clinical trial. Its second most advanced cardiovascular product candidate, LX2020 for the treatment of arrhythmogenic cardiomyopathy, caused by mutations in the PKP2 gene (PKP2-ACM), received IND clearance from the United States Food and Drug Administration (FDA).</v>
    <v>59</v>
    <v>Nasdaq Stock Market</v>
    <v>XNAS</v>
    <v>XNAS</v>
    <v>345 Park Avenue South, Floor 6, NEW YORK, NY, 10010 US</v>
    <v>7.0149999999999997</v>
    <v>Biotechnology &amp; Medical Research</v>
    <v>Stock</v>
    <v>46129.796847175778</v>
    <v>6.73</v>
    <v>505644184</v>
    <v>LEXEO THERAPEUTICS, INC.</v>
    <v>LEXEO THERAPEUTICS, INC.</v>
    <v>6.81</v>
    <v>0</v>
    <v>6.58</v>
    <v>6.8250000000000002</v>
    <v>74087060</v>
    <v>LXEO</v>
    <v>LEXEO THERAPEUTICS, INC. (XNAS:LXEO)</v>
    <v>363008</v>
    <v>1061266</v>
    <v>2017</v>
  </rv>
  <rv s="2">
    <v>2619</v>
  </rv>
  <rv s="0">
    <v>https://www.bing.com/financeapi/forcetrigger?t=a1xfcw&amp;q=XNAS%3aMDGL&amp;form=skydnc</v>
    <v>Learn more on Bing</v>
  </rv>
  <rv s="1">
    <v>en-US</v>
    <v>a1xfcw</v>
    <v>268435456</v>
    <v>1</v>
    <v>Powered by Refinitiv</v>
    <v>0</v>
    <v>MADRIGAL PHARMACEUTICALS, INC. (XNAS:MDGL)</v>
    <v>2</v>
    <v>3</v>
    <v>Finance</v>
    <v>4</v>
    <v>615</v>
    <v>265</v>
    <v>-1.0569</v>
    <v>2.36</v>
    <v>4.4970000000000001E-3</v>
    <v>USD</v>
    <v>Madrigal Pharmaceuticals, Inc. is a biopharmaceutical company. The Company is focused on delivering novel therapeutics for metabolic dysfunction-associated steatohepatitis (MASH), a liver disease with high unmet medical need. The Company’s medication, Rezdiffra (resmetirom), is a once-daily, oral, liver-directed THR-b agonist designed to target key underlying causes of MASH. Rezdiffra is the medication approved by the United States Food and Drug Administration (FDA) for the treatment of MASH with moderate to advanced fibrosis (consistent with stages F2 to F3). Rezdiffra is a prescribed medicine used along with diet and exercise to treat adults with nonalcoholic steatohepatitis (NASH) with moderate to advanced liver scarring (fibrosis), but not with cirrhosis of the liver. An ongoing Phase III outcomes trial is evaluating Rezdiffra for the treatment of compensated MASH cirrhosis (consistent with stage F4c).</v>
    <v>915</v>
    <v>Nasdaq Stock Market</v>
    <v>XNAS</v>
    <v>XNAS</v>
    <v>200 Barr Harbor Drive, Suite 400, WEST CONSHOHOCKEN, PA, 19428 US</v>
    <v>536.86</v>
    <v>Biotechnology &amp; Medical Research</v>
    <v>Stock</v>
    <v>46129.796193274997</v>
    <v>2621</v>
    <v>522.80999999999995</v>
    <v>12092116986</v>
    <v>MADRIGAL PHARMACEUTICALS, INC.</v>
    <v>MADRIGAL PHARMACEUTICALS, INC.</v>
    <v>529.94000000000005</v>
    <v>0</v>
    <v>524.76</v>
    <v>527.12</v>
    <v>22939970</v>
    <v>MDGL</v>
    <v>MADRIGAL PHARMACEUTICALS, INC. (XNAS:MDGL)</v>
    <v>198718</v>
    <v>365774</v>
    <v>2000</v>
  </rv>
  <rv s="2">
    <v>2622</v>
  </rv>
  <rv s="0">
    <v>https://www.bing.com/financeapi/forcetrigger?t=a1xhsm&amp;q=XNAS%3aMESO&amp;form=skydnc</v>
    <v>Learn more on Bing</v>
  </rv>
  <rv s="1">
    <v>en-US</v>
    <v>a1xhsm</v>
    <v>268435456</v>
    <v>1</v>
    <v>Powered by Refinitiv</v>
    <v>0</v>
    <v>MESOBLAST LIMITED (XNAS:MESO)</v>
    <v>2</v>
    <v>3</v>
    <v>Finance</v>
    <v>4</v>
    <v>21.5</v>
    <v>9.8800000000000008</v>
    <v>2.1922999999999999</v>
    <v>0.42</v>
    <v>2.6103000000000001E-2</v>
    <v>USD</v>
    <v>Mesoblast Limited is an Australia-based company. The Company is engaged in developing allogeneic (off-the-shelf) cellular medicines for the treatment of severe and life-threatening inflammatory conditions. The Company has developing a range of late-stage product candidates, derived from its first and second generation proprietary mesenchymal lineage cell therapy technology platforms therapies for distinct indications. The Company’s Ryoncil (remestemcel-L-rknd) is an allogeneic bone marrow-derived mesenchymal stromal cell (MSC) therapy. Its other product candidate is Revascor (rexlemestrocel-L). Rexlemestrocel-L is second generation mesenchymal lineage precursor cell product platform and is in late-stage development for treatment of: chronic heart failure (chf) and chronic low back pain (clbp) due to degenerative disc disease. The two products have been commercialized in Japan and Europe by the Company's licensees.</v>
    <v>81</v>
    <v>Nasdaq Stock Market</v>
    <v>XNAS</v>
    <v>XNAS</v>
    <v>L 38 55 Collins St, MELBOURNE, VICTORIA, 3000 AU</v>
    <v>16.785900000000002</v>
    <v>Biotechnology &amp; Medical Research</v>
    <v>Stock</v>
    <v>46129.795544733592</v>
    <v>2624</v>
    <v>16.29</v>
    <v>2132370513</v>
    <v>MESOBLAST LIMITED</v>
    <v>MESOBLAST LIMITED</v>
    <v>16.29</v>
    <v>0</v>
    <v>16.09</v>
    <v>16.510000000000002</v>
    <v>129156300</v>
    <v>MESO</v>
    <v>MESOBLAST LIMITED (XNAS:MESO)</v>
    <v>134164</v>
    <v>282764</v>
    <v>2004</v>
  </rv>
  <rv s="2">
    <v>2625</v>
  </rv>
  <rv s="0">
    <v>https://www.bing.com/financeapi/forcetrigger?t=bqxu27&amp;q=XNAS%3aMIRM&amp;form=skydnc</v>
    <v>Learn more on Bing</v>
  </rv>
  <rv s="1">
    <v>en-US</v>
    <v>bqxu27</v>
    <v>268435456</v>
    <v>1</v>
    <v>Powered by Refinitiv</v>
    <v>0</v>
    <v>MIRUM PHARMACEUTICALS, INC. (XNAS:MIRM)</v>
    <v>2</v>
    <v>3</v>
    <v>Finance</v>
    <v>4</v>
    <v>109.28</v>
    <v>38.22</v>
    <v>0.52459999999999996</v>
    <v>2.95</v>
    <v>3.0773999999999999E-2</v>
    <v>USD</v>
    <v>Mirum Pharmaceuticals, Inc. is a biopharmaceutical company. The Company is focused on the treatment of rare diseases affecting children and adults. It has three medicines: LIVMARLI (maralixibat) oral solution (Livmarli), Cholbam (cholic acid) capsules, and Chenodal or Ctexli (chenodiol) tablets. Livmarli is an orally administered, minimally-absorbed ileal bile acid transporter (IBAT) inhibitor (IBATi) that is used for the treatment of cholestatic pruritus in patients with Alagille syndrome (ALGS) in the United States and various other countries and for cholestatic pruritus in patient with progressive familial intrahepatic cholestasis (PFIC) in the United States, Canada and Japan. Cholbam is used for the treatment of bile acid synthesis disorders due to single enzyme deficiencies and adjunctive treatment of peroxisomal disorders. The Company is also advancing its product candidate, volixibat, for the treatment of adult patients with cholestatic liver diseases.</v>
    <v>369</v>
    <v>Nasdaq Stock Market</v>
    <v>XNAS</v>
    <v>XNAS</v>
    <v>989 EAST HILLSDALE BOULEVARD, SUITE 300, FOSTER CITY, CA, 94404 US</v>
    <v>98.83</v>
    <v>Pharmaceuticals</v>
    <v>Stock</v>
    <v>46129.797039825782</v>
    <v>2627</v>
    <v>96.34</v>
    <v>5962355472</v>
    <v>MIRUM PHARMACEUTICALS, INC.</v>
    <v>MIRUM PHARMACEUTICALS, INC.</v>
    <v>96.34</v>
    <v>0</v>
    <v>95.86</v>
    <v>98.81</v>
    <v>60341620</v>
    <v>MIRM</v>
    <v>MIRUM PHARMACEUTICALS, INC. (XNAS:MIRM)</v>
    <v>226021</v>
    <v>920389</v>
    <v>2018</v>
  </rv>
  <rv s="2">
    <v>2628</v>
  </rv>
  <rv s="0">
    <v>https://www.bing.com/financeapi/forcetrigger?t=bwdgxm&amp;q=XNAS%3aMLTX&amp;form=skydnc</v>
    <v>Learn more on Bing</v>
  </rv>
  <rv s="1">
    <v>en-US</v>
    <v>bwdgxm</v>
    <v>268435456</v>
    <v>1</v>
    <v>Powered by Refinitiv</v>
    <v>0</v>
    <v>MOONLAKE IMMUNOTHERAPEUTICS (XNAS:MLTX)</v>
    <v>2</v>
    <v>3</v>
    <v>Finance</v>
    <v>4</v>
    <v>62.75</v>
    <v>5.95</v>
    <v>1.1254</v>
    <v>0.61499999999999999</v>
    <v>3.4569999999999997E-2</v>
    <v>USD</v>
    <v>MoonLake Immunotherapeutics, formerly known as Helix Acquisition Corp, is a Switzerland-based company engaged in the healthcare industry. The Firm is a clinical-stage biopharmaceutical company focused on the development of medicines for immunologic diseases, including inflammatory skin and joint diseases. The Company develops tri-specific nanobody Sonelokimab (SLK) which purpose is to target and penetrate difficult-to-reach inflamed tissues. SLK is a molecule with enhanced enrichment in deep skin &amp; joints and binding of targets. SLK inhibits IL-17A and IL-17F inhibition to treat inflammatory diseases, by independently inhibiting the naturally-occurring IL-17 A/A, A/F and F/F dimers that drive inflammation in patients.</v>
    <v>130</v>
    <v>Nasdaq Stock Market</v>
    <v>XNAS</v>
    <v>XNAS</v>
    <v>Dorfstrasse 29, ZUG, ZUG, 6300 CH</v>
    <v>18.57</v>
    <v>Biotechnology &amp; Medical Research</v>
    <v>Stock</v>
    <v>46129.795835625002</v>
    <v>2630</v>
    <v>18.149999999999999</v>
    <v>1320151447</v>
    <v>MOONLAKE IMMUNOTHERAPEUTICS</v>
    <v>MOONLAKE IMMUNOTHERAPEUTICS</v>
    <v>18.190000000000001</v>
    <v>0</v>
    <v>17.79</v>
    <v>18.405000000000001</v>
    <v>71727870</v>
    <v>MLTX</v>
    <v>MOONLAKE IMMUNOTHERAPEUTICS (XNAS:MLTX)</v>
    <v>516469</v>
    <v>1215999</v>
    <v>2020</v>
  </rv>
  <rv s="2">
    <v>2631</v>
  </rv>
  <rv s="3">
    <v>en-US</v>
    <v>c8m12w</v>
    <v>268435456</v>
    <v>1</v>
    <v>Powered by Refinitiv</v>
    <v>6</v>
    <v>MINERALYS THERAPEUTICS, INC. (XNAS:MLYS)</v>
    <v>7</v>
    <v>3</v>
    <v>Finance</v>
    <v>4</v>
    <v>47.65</v>
    <v>12.59</v>
    <v>1.4119999999999999</v>
    <v>-0.36</v>
    <v>-1.1779999999999999E-2</v>
    <v>USD</v>
    <v>Mineralys Therapeutics, Inc. is a clinical-stage biopharmaceutical company. The Company is focused on developing medicines to target hypertension, chronic kidney disease (CKD), obstructive sleep apnea (OSA) and other diseases driven by dysregulated aldosterone. Its product candidate, lorundrostat, is a proprietary, orally administered, highly selective aldosterone synthase inhibitor (ASI) that the Company is developing for the treatment of cardiorenal conditions affected by dysregulated aldosterone, including hypertension, CKD and OSA. Lorundrostat is designed to reduce aldosterone levels by inhibiting CYP11B2, the enzyme responsible for producing the hormone. It has completed the Target-HTN trial, a Phase II proof-of-concept trial for lorundrostat in the treatment of uncontrolled hypertension (uHTN) and resistant hypertension (rHTN). It is also investigating the benefits of lorundrostat in subjects with hypertension and CKD and in subjects with hypertension and OSA.</v>
    <v>76</v>
    <v>Nasdaq Stock Market</v>
    <v>XNAS</v>
    <v>XNAS</v>
    <v>150 N. Radnor Chester Rd., Suite F200, RADNOR, PA, 19087 US</v>
    <v>31.33</v>
    <v>Biotechnology &amp; Medical Research</v>
    <v>Stock</v>
    <v>46129.795835890625</v>
    <v>30.045000000000002</v>
    <v>2490048890</v>
    <v>MINERALYS THERAPEUTICS, INC.</v>
    <v>MINERALYS THERAPEUTICS, INC.</v>
    <v>31.33</v>
    <v>0</v>
    <v>30.56</v>
    <v>30.2</v>
    <v>82451950</v>
    <v>MLYS</v>
    <v>MINERALYS THERAPEUTICS, INC. (XNAS:MLYS)</v>
    <v>685582</v>
    <v>1414679</v>
    <v>2019</v>
  </rv>
  <rv s="2">
    <v>2633</v>
  </rv>
  <rv s="0">
    <v>https://www.bing.com/financeapi/forcetrigger?t=a1xsz2&amp;q=XNAS%3aMNKD&amp;form=skydnc</v>
    <v>Learn more on Bing</v>
  </rv>
  <rv s="1">
    <v>en-US</v>
    <v>a1xsz2</v>
    <v>268435456</v>
    <v>1</v>
    <v>Powered by Refinitiv</v>
    <v>0</v>
    <v>MANNKIND CORPORATION (XNAS:MNKD)</v>
    <v>2</v>
    <v>3</v>
    <v>Finance</v>
    <v>4</v>
    <v>6.51</v>
    <v>2.23</v>
    <v>1.0229999999999999</v>
    <v>0.05</v>
    <v>1.8182E-2</v>
    <v>USD</v>
    <v>MannKind Corporation is a biopharmaceutical company engaged in transforming chronic disease care through patient-centric solutions. Focused on cardiometabolic and orphan lung diseases, it develops and commercializes treatments that address serious unmet medical needs, including diabetes, pulmonary hypertension, and fluid overload in heart failure and chronic kidney disease. Its commercial assets include Afrezza, FUROSCIX and V-Go along with Tyvaso DPI. Its commercializing Afrezza (insulin human) Inhalation Powder, an ultra-rapid-acting inhaled insulin indicated to improve glycemic control in adults with diabetes, and the V-Go wearable insulin delivery device, which provides continuous subcutaneous infusion of insulin in adults that require insulin. Its orphan lung disease product, Tyvaso DPI (treprostinil) inhalation powder, is used in the treatment of pulmonary arterial hypertension (PAH) and pulmonary hypertension associated with interstitial lung disease (PH-ILD).</v>
    <v>592</v>
    <v>Nasdaq Stock Market</v>
    <v>XNAS</v>
    <v>XNAS</v>
    <v>1 Casper Street, DANBURY, CT, 06810 US</v>
    <v>2.84</v>
    <v>Biotechnology &amp; Medical Research</v>
    <v>Stock</v>
    <v>46129.796530798434</v>
    <v>2635</v>
    <v>2.76</v>
    <v>864628240</v>
    <v>MANNKIND CORPORATION</v>
    <v>MANNKIND CORPORATION</v>
    <v>2.81</v>
    <v>145.07769999999999</v>
    <v>2.75</v>
    <v>2.8</v>
    <v>308795800</v>
    <v>MNKD</v>
    <v>MANNKIND CORPORATION (XNAS:MNKD)</v>
    <v>2115733</v>
    <v>5358316</v>
    <v>1991</v>
  </rv>
  <rv s="2">
    <v>2636</v>
  </rv>
  <rv s="0">
    <v>https://www.bing.com/financeapi/forcetrigger?t=bo5fpr&amp;q=XNAS%3aMRNA&amp;form=skydnc</v>
    <v>Learn more on Bing</v>
  </rv>
  <rv s="1">
    <v>en-US</v>
    <v>bo5fpr</v>
    <v>268435456</v>
    <v>1</v>
    <v>Powered by Refinitiv</v>
    <v>0</v>
    <v>MODERNA, INC. (XNAS:MRNA)</v>
    <v>2</v>
    <v>3</v>
    <v>Finance</v>
    <v>4</v>
    <v>59.55</v>
    <v>22.28</v>
    <v>1.214</v>
    <v>0.40329999999999999</v>
    <v>7.3760000000000006E-3</v>
    <v>USD</v>
    <v>Moderna, Inc. is a biotechnology company advancing a new class of medicines made of messenger ribonucleic acid (mRNA). It is engaged in developing medicines across infectious disease vaccines, oncology therapeutics and rare disease therapeutics. Its platform incorporates advances across three components, mRNA, delivery, and the manufacturing process, to advance its medicines. Its products are Spikevax and mNEXSPIKE (its COVID vaccines), and mRESVIA (its vaccine against respiratory syncytial virus (RSV)). It also has a diverse development pipeline that consists of 35 therapeutic and vaccine programs, six of which are in late-stage development. It has regulatory filings under review for its seasonal flu+COVID vaccine (mRNA-1083) in Europe and Canada and for its seasonal flu vaccine (mRNA-1010) in the United States, Europe, Canada and Australia. Its rare disease programs are Propionic acidemia (mRNA-3927); Methylmalonic acidemia (mRNA-3705), and Cystic Fibrosis (mRNA-3692/VX-522).</v>
    <v>4700</v>
    <v>Nasdaq Stock Market</v>
    <v>XNAS</v>
    <v>XNAS</v>
    <v>325 BINNEY STREET, Cambridge, MA, 02142 US</v>
    <v>56.06</v>
    <v>Pharmaceuticals</v>
    <v>Stock</v>
    <v>46129.797050717185</v>
    <v>2638</v>
    <v>53.555</v>
    <v>21845315188</v>
    <v>MODERNA, INC.</v>
    <v>MODERNA, INC.</v>
    <v>55.59</v>
    <v>0</v>
    <v>54.68</v>
    <v>55.083300000000001</v>
    <v>396586900</v>
    <v>MRNA</v>
    <v>MODERNA, INC. (XNAS:MRNA)</v>
    <v>5808913</v>
    <v>6067242</v>
    <v>2016</v>
  </rv>
  <rv s="2">
    <v>2639</v>
  </rv>
  <rv s="0">
    <v>https://www.bing.com/financeapi/forcetrigger?t=a1y7jc&amp;q=XNAS%3aMYGN&amp;form=skydnc</v>
    <v>Learn more on Bing</v>
  </rv>
  <rv s="1">
    <v>en-US</v>
    <v>a1y7jc</v>
    <v>268435456</v>
    <v>1</v>
    <v>Powered by Refinitiv</v>
    <v>0</v>
    <v>MYRIAD GENETICS, INC. (XNAS:MYGN)</v>
    <v>2</v>
    <v>3</v>
    <v>Finance</v>
    <v>4</v>
    <v>8.59</v>
    <v>3.76</v>
    <v>1.8919999999999999</v>
    <v>0.125</v>
    <v>2.5000000000000001E-2</v>
    <v>USD</v>
    <v>Myriad Genetics, Inc. is a genetic testing and precision medicine company. The Company develops and offers genetic tests that help assess the risk of developing disease or disease progression and guide treatment decisions across medical specialties where genetic insights can significantly improve patient care and lower healthcare costs. The Company is focused on three key areas where it has specialized products, capabilities, and expertise: Oncology, Women's Health, and Mental Health. In oncology, it offers testing for patients who have cancer and companion diagnostic tests that work with corresponding drugs and treatments. It also offers the SneakPeek Early Gender DNA Test, which can reveal a baby's gender as early as six weeks into pregnancy. The Company’s testing products include MyRisk, BRACAnalysis, BRACAnalysis CDx, MyChoice CDx, Prolaris, Foresight, Prequel, Precis Tumor, Precise Liquid, SneakPeek and GeneSight, among others.</v>
    <v>2700</v>
    <v>Nasdaq Stock Market</v>
    <v>XNAS</v>
    <v>XNAS</v>
    <v>322 North 2200 West, SALT LAKE CITY, UT, 84116 US</v>
    <v>5.28</v>
    <v>Healthcare Equipment &amp; Supplies</v>
    <v>Stock</v>
    <v>46129.796027094533</v>
    <v>2641</v>
    <v>5.03</v>
    <v>484020528</v>
    <v>MYRIAD GENETICS, INC.</v>
    <v>MYRIAD GENETICS, INC.</v>
    <v>5.14</v>
    <v>0</v>
    <v>5</v>
    <v>5.125</v>
    <v>94443030</v>
    <v>MYGN</v>
    <v>MYRIAD GENETICS, INC. (XNAS:MYGN)</v>
    <v>512031</v>
    <v>2069846</v>
    <v>1992</v>
  </rv>
  <rv s="2">
    <v>2642</v>
  </rv>
  <rv s="0">
    <v>https://www.bing.com/financeapi/forcetrigger?t=bxo8nm&amp;q=XNAS%3aFLAC&amp;form=skydnc</v>
    <v>Learn more on Bing</v>
  </rv>
  <rv s="1">
    <v>en-US</v>
    <v>bxo8nm</v>
    <v>268435456</v>
    <v>1</v>
    <v>Powered by Refinitiv</v>
    <v>0</v>
    <v>NewAmsterdam Pharma Company NV (XNAS:NAMS)</v>
    <v>2</v>
    <v>3</v>
    <v>Finance</v>
    <v>4</v>
    <v>42</v>
    <v>15.819900000000001</v>
    <v>0.14410000000000001</v>
    <v>1.01</v>
    <v>3.0421999999999998E-2</v>
    <v>USD</v>
    <v>NewAmsterdam Pharma Company NV is a Netherlands based company. NewAmsterdam Pharma operates as a clinical-stage company and focuses on the research and development of transformative oral therapies for major cardiometabolic diseases. The Company is investigating obicetrapib, an oral, low-dose and once-daily, cholesteryl ester transfer protein (CETP) inhibitor, as the low-density lipoprotein cholesterol (LDL-C) lowering therapy to be used as an adjunct statin therapy for high-risk cardiovascular disease (CVD) patients. The Company is also testing obicetrapib as a fixed-dose combination therapy with ezetimibe in a secondary Phase 2 trial, ROSE2, for other diseases such as Alzheimer’s disease. The Company strives to offer its products around the world.</v>
    <v>100</v>
    <v>Nasdaq Stock Market</v>
    <v>XNAS</v>
    <v>XNAS</v>
    <v>Gooimeer 2-35, NAARDEN, NOORD-HOLLAND, 1411 DC NL</v>
    <v>34.884999999999998</v>
    <v>Biotechnology &amp; Medical Research</v>
    <v>Stock</v>
    <v>46129.796674536716</v>
    <v>2644</v>
    <v>33.57</v>
    <v>3933308434</v>
    <v>NewAmsterdam Pharma Company NV</v>
    <v>NewAmsterdam Pharma Company NV</v>
    <v>34.19</v>
    <v>0</v>
    <v>33.200000000000003</v>
    <v>34.21</v>
    <v>114975400</v>
    <v>NAMS</v>
    <v>NewAmsterdam Pharma Company NV (XNAS:NAMS)</v>
    <v>367828</v>
    <v>854038</v>
    <v>2022</v>
  </rv>
  <rv s="2">
    <v>2645</v>
  </rv>
  <rv s="0">
    <v>https://www.bing.com/financeapi/forcetrigger?t=a1ybar&amp;q=XNAS%3aNBIX&amp;form=skydnc</v>
    <v>Learn more on Bing</v>
  </rv>
  <rv s="1">
    <v>en-US</v>
    <v>a1ybar</v>
    <v>268435456</v>
    <v>1</v>
    <v>Powered by Refinitiv</v>
    <v>0</v>
    <v>NEUROCRINE BIOSCIENCES, INC. (XNAS:NBIX)</v>
    <v>2</v>
    <v>3</v>
    <v>Finance</v>
    <v>4</v>
    <v>160.18</v>
    <v>98.947000000000003</v>
    <v>0.33550000000000002</v>
    <v>4.97</v>
    <v>3.8704000000000002E-2</v>
    <v>USD</v>
    <v>Neurocrine Biosciences, Inc. is a neuroscience-focused, biopharmaceutical company. The Company is engaged in discovering and developing treatments for patients with under-addressed neurological, neuroendocrine and neuropsychiatric disorders. Its diverse portfolio includes the United States Food and Drug Administration-approved treatments for tardive dyskinesia, chorea associated with Huntington’s disease, endometriosis and uterine fibroids, as well as a robust pipeline, including multiple compounds in mid-to late-phase clinical development across its core therapeutic areas. Its commercial products include INGREZZA, ALKINDI, EFMODY, Orilissa, and Oriahnn. INGREZZA is marketed as DYSVAL (valbenazine) in Japan and REMLEAS (valbenazine) in other select Asian markets, where Mitsubishi Tanabe Pharma Corporation retains commercialization rights. ALKINDI is marketed as ALKINDI SPRINKLE (hydrocortisone) in the United States, where Eton Pharmaceuticals, Inc. retains commercialization rights.</v>
    <v>2000</v>
    <v>Nasdaq Stock Market</v>
    <v>XNAS</v>
    <v>XNAS</v>
    <v>6027 EDGEWOOD BEND COURT, SAN DIEGO, CA, 92130 US</v>
    <v>133.54</v>
    <v>Pharmaceuticals</v>
    <v>Stock</v>
    <v>46129.796977916405</v>
    <v>2647</v>
    <v>128.41</v>
    <v>13415627160</v>
    <v>NEUROCRINE BIOSCIENCES, INC.</v>
    <v>NEUROCRINE BIOSCIENCES, INC.</v>
    <v>129</v>
    <v>28.602699999999999</v>
    <v>128.41</v>
    <v>133.38</v>
    <v>100582000</v>
    <v>NBIX</v>
    <v>NEUROCRINE BIOSCIENCES, INC. (XNAS:NBIX)</v>
    <v>1176755</v>
    <v>1059794</v>
    <v>1996</v>
  </rv>
  <rv s="2">
    <v>2648</v>
  </rv>
  <rv s="0">
    <v>https://www.bing.com/financeapi/forcetrigger?t=a1nnpr&amp;q=XNAS%3aNLTX&amp;form=skydnc</v>
    <v>Learn more on Bing</v>
  </rv>
  <rv s="1">
    <v>en-US</v>
    <v>a1nnpr</v>
    <v>268435456</v>
    <v>1</v>
    <v>Powered by Refinitiv</v>
    <v>0</v>
    <v>NEUROGENE INC. (XNAS:NGNE)</v>
    <v>2</v>
    <v>3</v>
    <v>Finance</v>
    <v>4</v>
    <v>37.265900000000002</v>
    <v>10.46</v>
    <v>1.6860999999999999</v>
    <v>1.78</v>
    <v>6.9449999999999998E-2</v>
    <v>USD</v>
    <v>Neurogene Inc. is a clinical-stage biotechnology company. The Company, through its proprietary transgene regulation technology, Expression Attenuation via Construct Tuning (EXACT), is building a product portfolio of genetic medicines for rare neurological diseases with high unmet needs not otherwise addressable by conventional gene therapy. Its clinical-stage program, NGN-401, utilize the EXACT platform, which is in development for the treatment of Rett syndrome, a disease with a patient population that has a significant unmet need, and that ultimately progresses to substantial neurological and physical impairment and premature death. NGN-401 is being evaluated in female patients with Rett syndrome in a Phase 1/2 open-label, multi-center clinical trial that assesses the safety, tolerability, and efficacy of two doses of NGN-401 delivered using a one-time intracerebral ventricular (ICV) procedure. It is also developing NGN-101 for the treatment of CLN5 Batten disease.</v>
    <v>131</v>
    <v>Nasdaq Stock Market</v>
    <v>XNAS</v>
    <v>XNAS</v>
    <v>535 W 24Th Street, 5Th Floor, NEW YORK, NY, 10011 US</v>
    <v>29.05</v>
    <v>Biotechnology &amp; Medical Research</v>
    <v>Stock</v>
    <v>46129.796931689059</v>
    <v>2650</v>
    <v>26.19</v>
    <v>426891288</v>
    <v>NEUROGENE INC.</v>
    <v>NEUROGENE INC.</v>
    <v>26.19</v>
    <v>0</v>
    <v>25.63</v>
    <v>27.41</v>
    <v>15574290</v>
    <v>NGNE</v>
    <v>NEUROGENE INC. (XNAS:NGNE)</v>
    <v>246795</v>
    <v>162420</v>
    <v>2007</v>
  </rv>
  <rv s="2">
    <v>2651</v>
  </rv>
  <rv s="0">
    <v>https://www.bing.com/financeapi/forcetrigger?t=buxzr7&amp;q=XNAS%3aNKTX&amp;form=skydnc</v>
    <v>Learn more on Bing</v>
  </rv>
  <rv s="1">
    <v>en-US</v>
    <v>buxzr7</v>
    <v>268435456</v>
    <v>1</v>
    <v>Powered by Refinitiv</v>
    <v>0</v>
    <v>NKARTA, INC. (XNAS:NKTX)</v>
    <v>2</v>
    <v>3</v>
    <v>Finance</v>
    <v>4</v>
    <v>3.29</v>
    <v>1.63</v>
    <v>0.85809999999999997</v>
    <v>0.42499999999999999</v>
    <v>0.151786</v>
    <v>USD</v>
    <v>Nkarta, Inc. is a clinical-stage biopharmaceutical company advancing the development of allogeneic, off-the-shelf engineered natural killer (NK) cell therapies. The Company is developing NKX019, a chimeric antigen receptor-natural killer (CAR NK) product candidate targeting the CD19 antigen for the treatment of patients with autoimmune diseases and NKX101, a CAR NK product candidate targeting cells that display NKG2D ligands. NKX019 is engineered with a humanized CD19-directed CAR for enhanced cell targeting and a proprietary, membrane-bound form of interleukin-15 (IL-15) for greater persistence and activity without exogenous cytokine support. CD19 is a biomarker for normal B cells as well as those implicated in autoimmune disease and B cell-derived malignancies. Its NKX019 autoimmune program is based on the potential to eliminate the pathologic B cells that produce autoantibodies.</v>
    <v>108</v>
    <v>Nasdaq Stock Market</v>
    <v>XNAS</v>
    <v>XNAS</v>
    <v>1150 Veterans Boulevard, SOUTH SAN FRANCISCO, CA, 94080 US</v>
    <v>3.29</v>
    <v>Biotechnology &amp; Medical Research</v>
    <v>Stock</v>
    <v>46129.796863402342</v>
    <v>2653</v>
    <v>2.79</v>
    <v>229911830</v>
    <v>NKARTA, INC.</v>
    <v>NKARTA, INC.</v>
    <v>2.85</v>
    <v>0</v>
    <v>2.8</v>
    <v>3.2250000000000001</v>
    <v>71290490</v>
    <v>NKTX</v>
    <v>NKARTA, INC. (XNAS:NKTX)</v>
    <v>2194844</v>
    <v>626286</v>
    <v>2015</v>
  </rv>
  <rv s="2">
    <v>2654</v>
  </rv>
  <rv s="0">
    <v>https://www.bing.com/financeapi/forcetrigger?t=bv47yc&amp;q=XNAS%3aNRIX&amp;form=skydnc</v>
    <v>Learn more on Bing</v>
  </rv>
  <rv s="1">
    <v>en-US</v>
    <v>bv47yc</v>
    <v>268435456</v>
    <v>1</v>
    <v>Powered by Refinitiv</v>
    <v>0</v>
    <v>NURIX THERAPEUTICS, INC. (XNAS:NRIX)</v>
    <v>2</v>
    <v>3</v>
    <v>Finance</v>
    <v>4</v>
    <v>22.4999</v>
    <v>8.1950000000000003</v>
    <v>1.9275</v>
    <v>0.98</v>
    <v>5.8718000000000006E-2</v>
    <v>USD</v>
    <v>Nurix Therapeutics, Inc. is a clinical-stage biopharmaceutical company. The Company is focused on the discovery, development and commercialization of targeted protein degradation medicines, which is aimed at improving treatment options for patients with cancer and inflammatory diseases. Its wholly owned, clinical-stage pipeline includes three investigational drug candidates: NX-5948, a highly selective degrader of Bruton’s tyrosine kinase (BTK); NX-2127, a dual degrader of BTK and transcription factors IKZF1(Ikaros) and IKZF3 (Aiolos); and NX-1607, an inhibitor of Casitas B-lineage lymphoma proto-oncogene B (CBL-B), an E3 ligase that regulates activation of multiple immune cell types including T cells and NK cells. The Company is also advancing multiple degraders and degrader antibody conjugates (DACs) in its preclinical pipeline. Its partnered drug discovery pipeline consists of preclinical stage degraders of IRAK4 and STAT6, as well as multiple additional programs.</v>
    <v>317</v>
    <v>Nasdaq Stock Market</v>
    <v>XNAS</v>
    <v>XNAS</v>
    <v>1600 SIERRA POINT PKWY, BRISBANE, CA, 94005 US</v>
    <v>17.670000000000002</v>
    <v>Biotechnology &amp; Medical Research</v>
    <v>Stock</v>
    <v>46129.796992071097</v>
    <v>2656</v>
    <v>16.920000000000002</v>
    <v>1827180486</v>
    <v>NURIX THERAPEUTICS, INC.</v>
    <v>NURIX THERAPEUTICS, INC.</v>
    <v>17.100000000000001</v>
    <v>0</v>
    <v>16.690000000000001</v>
    <v>17.670000000000002</v>
    <v>103405800</v>
    <v>NRIX</v>
    <v>NURIX THERAPEUTICS, INC. (XNAS:NRIX)</v>
    <v>517423</v>
    <v>1419633</v>
    <v>2009</v>
  </rv>
  <rv s="2">
    <v>2657</v>
  </rv>
  <rv s="0">
    <v>https://www.bing.com/financeapi/forcetrigger?t=a1ys77&amp;q=XNAS%3aNTLA&amp;form=skydnc</v>
    <v>Learn more on Bing</v>
  </rv>
  <rv s="1">
    <v>en-US</v>
    <v>a1ys77</v>
    <v>268435456</v>
    <v>1</v>
    <v>Powered by Refinitiv</v>
    <v>0</v>
    <v>INTELLIA THERAPEUTICS, INC. (XNAS:NTLA)</v>
    <v>2</v>
    <v>3</v>
    <v>Finance</v>
    <v>4</v>
    <v>28.25</v>
    <v>6.8</v>
    <v>2.0206</v>
    <v>0.78</v>
    <v>5.5084999999999995E-2</v>
    <v>USD</v>
    <v>Intellia Therapeutics, Inc. is a clinical-stage gene editing company focused on developing medicine with CRISPR-based therapies and other core technologies. CRISPR/Cas9 is a gene editing technology that leverages the body’s natural processes to precisely edit DNA. The Company is developing lonvoguran ziclumeran (lonvo-z), referred to as NTLA-2002, for the treatment of hereditary angioedema (HAE) and nexiguran ziclumeran (nex-z) also referred to as NTLA-2001, for the treatment of transthyretin (ATTR) amyloidosis. It is focused on completing late-stage clinical development of its lead product candidates, lonvo-z for the treatment of patients with HAE and nex-z for the treatment of patients with ATTR amyloidosis with cardiomyopathy (ATTR-CM) and hereditary ATTR amyloidosis with polyneuropathy (ATTRv-PN). Its lead product candidates are the first in vivo genome editing product candidates into Phase III development. Its other pipeline products include REGV131-LNP1265 and AVC-201 &amp; AVC-203.</v>
    <v>377</v>
    <v>Nasdaq Stock Market</v>
    <v>XNAS</v>
    <v>XNAS</v>
    <v>40 Erie St Ste 130, CAMBRIDGE, MA, 02139-4254 US</v>
    <v>15.14</v>
    <v>Biotechnology &amp; Medical Research</v>
    <v>Stock</v>
    <v>46129.796236399998</v>
    <v>2659</v>
    <v>14.49</v>
    <v>1764915984</v>
    <v>INTELLIA THERAPEUTICS, INC.</v>
    <v>INTELLIA THERAPEUTICS, INC.</v>
    <v>14.58</v>
    <v>0</v>
    <v>14.16</v>
    <v>14.94</v>
    <v>118133600</v>
    <v>NTLA</v>
    <v>INTELLIA THERAPEUTICS, INC. (XNAS:NTLA)</v>
    <v>2185284</v>
    <v>3143069</v>
    <v>2014</v>
  </rv>
  <rv s="2">
    <v>2660</v>
  </rv>
  <rv s="0">
    <v>https://www.bing.com/financeapi/forcetrigger?t=c2pphw&amp;q=XNAS%3aNUVL&amp;form=skydnc</v>
    <v>Learn more on Bing</v>
  </rv>
  <rv s="1">
    <v>en-US</v>
    <v>c2pphw</v>
    <v>268435456</v>
    <v>1</v>
    <v>Powered by Refinitiv</v>
    <v>0</v>
    <v>NUVALENT, INC. (XNAS:NUVL)</v>
    <v>2</v>
    <v>3</v>
    <v>Finance</v>
    <v>4</v>
    <v>113.015</v>
    <v>63.555</v>
    <v>1.2302</v>
    <v>3.5049999999999999</v>
    <v>3.3746999999999999E-2</v>
    <v>USD</v>
    <v>Nuvalent, Inc. is a clinical-stage biopharmaceutical company focused on creating precisely targeted therapies for clinically proven kinase targets in cancer. It develops small molecules that have the potential to overcome resistance, minimize adverse events, and address brain metastases. It is advancing a robust pipeline with investigational candidates for ROS proto-oncogene 1 (ROS1)-positive, anaplastic lymphoma kinase (ALK)-positive, and human epidermal growth factor receptor 2 (HER2)-positive non-small cell lung cancer, and multiple discovery-stage research programs. Its product candidate, Zidesamtinib (NVL-520), is being developed for patients with ROS1-positive non-small cell lung cancer (NSCLC). NVL-520 is a novel ROS1-selective inhibitor. Its product candidate, Neladalkib (NVL-655), is being developed for patients with ALK-positive NSCLC. NVL-655 is a brain-penetrant ALK-selective inhibitor. Its product candidate, NVL-330, is a brain-penetrant HER2-selective inhibitor.</v>
    <v>228</v>
    <v>Nasdaq Stock Market</v>
    <v>XNAS</v>
    <v>XNAS</v>
    <v>One Broadway, 14th Floor, CAMBRIDGE, MA, 02142 US</v>
    <v>108.825</v>
    <v>Biotechnology &amp; Medical Research</v>
    <v>Stock</v>
    <v>46129.79692922422</v>
    <v>2662</v>
    <v>104.54</v>
    <v>8440714205</v>
    <v>NUVALENT, INC.</v>
    <v>NUVALENT, INC.</v>
    <v>105.89</v>
    <v>0</v>
    <v>103.86</v>
    <v>107.36499999999999</v>
    <v>78617000</v>
    <v>NUVL</v>
    <v>NUVALENT, INC. (XNAS:NUVL)</v>
    <v>423864</v>
    <v>599729</v>
    <v>2017</v>
  </rv>
  <rv s="2">
    <v>2663</v>
  </rv>
  <rv s="0">
    <v>https://www.bing.com/financeapi/forcetrigger?t=a1yuvh&amp;q=XNAS%3aNVAX&amp;form=skydnc</v>
    <v>Learn more on Bing</v>
  </rv>
  <rv s="1">
    <v>en-US</v>
    <v>a1yuvh</v>
    <v>268435456</v>
    <v>1</v>
    <v>Powered by Refinitiv</v>
    <v>0</v>
    <v>NOVAVAX, INC. (XNAS:NVAX)</v>
    <v>2</v>
    <v>3</v>
    <v>Finance</v>
    <v>4</v>
    <v>11.97</v>
    <v>5.8</v>
    <v>2.5078999999999998</v>
    <v>0.185</v>
    <v>2.1412E-2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749</v>
    <v>Nasdaq Stock Market</v>
    <v>XNAS</v>
    <v>XNAS</v>
    <v>21 Firstfield Rd, GAITHERSBURG, MD, 20878 US</v>
    <v>8.9700000000000006</v>
    <v>Biotechnology &amp; Medical Research</v>
    <v>Stock</v>
    <v>46129.795741365626</v>
    <v>2665</v>
    <v>8.7550000000000008</v>
    <v>1437909317</v>
    <v>NOVAVAX, INC.</v>
    <v>NOVAVAX, INC.</v>
    <v>8.9600000000000009</v>
    <v>3.6551999999999998</v>
    <v>8.64</v>
    <v>8.8249999999999993</v>
    <v>162935900</v>
    <v>NVAX</v>
    <v>NOVAVAX, INC. (XNAS:NVAX)</v>
    <v>1544397</v>
    <v>3636284</v>
    <v>1987</v>
  </rv>
  <rv s="2">
    <v>2666</v>
  </rv>
  <rv s="0">
    <v>https://www.bing.com/financeapi/forcetrigger?t=c3oi1h&amp;q=XNAS%3aNVCT&amp;form=skydnc</v>
    <v>Learn more on Bing</v>
  </rv>
  <rv s="1">
    <v>en-US</v>
    <v>c3oi1h</v>
    <v>268435456</v>
    <v>1</v>
    <v>Powered by Refinitiv</v>
    <v>0</v>
    <v>NUVECTIS PHARMA, INC. (XNAS:NVCT)</v>
    <v>2</v>
    <v>3</v>
    <v>Finance</v>
    <v>4</v>
    <v>11.52</v>
    <v>5.55</v>
    <v>-0.161</v>
    <v>0.44</v>
    <v>5.2694999999999999E-2</v>
    <v>USD</v>
    <v>Nuvectis Pharma, Inc. is a clinical-stage biopharmaceutical company focused on the development of precision medicines for the treatment of serious conditions of unmet medical need in oncology. The Company is developing two drug candidates: NXP800 and NXP900. NXP800 is a small molecule GCN2 activator, which is in a Phase 1b clinical trial for the treatment for platinum resistant, ARID1a-mutated ovarian carcinoma and in an investigator-sponsored clinical trial for the treatment of cholangiocarcinoma. NXP800 activates the GCN2 kinase inducing inhibition of cap-dependent protein translation and activation of the integrated stress response leading to cancer cell death. NXP900 is a targeted-therapy, small molecule drug candidate that inhibits the proto-oncogene c-Src (SRC) and YES1 kinases, which is undergoing a Phase 1a dose escalation study. SRC is aberrantly activated in many cancer types, including solid tumor cancers such as breast, colon, prostate, pancreatic and ovarian cancers.</v>
    <v>13</v>
    <v>Nasdaq Stock Market</v>
    <v>XNAS</v>
    <v>XNAS</v>
    <v>1 Bridge Plaza, 2nd Floor, FORT LEE, NJ, 07024 US</v>
    <v>8.92</v>
    <v>Biotechnology &amp; Medical Research</v>
    <v>Stock</v>
    <v>46129.796815821093</v>
    <v>2668</v>
    <v>8.33</v>
    <v>232862042</v>
    <v>NUVECTIS PHARMA, INC.</v>
    <v>NUVECTIS PHARMA, INC.</v>
    <v>8.5299999999999994</v>
    <v>0</v>
    <v>8.35</v>
    <v>8.7899999999999991</v>
    <v>26491700</v>
    <v>NVCT</v>
    <v>NUVECTIS PHARMA, INC. (XNAS:NVCT)</v>
    <v>81654</v>
    <v>56842</v>
    <v>2020</v>
  </rv>
  <rv s="2">
    <v>2669</v>
  </rv>
  <rv s="0">
    <v>https://www.bing.com/financeapi/forcetrigger?t=bwv52w&amp;q=XNAS%3aOLMA&amp;form=skydnc</v>
    <v>Learn more on Bing</v>
  </rv>
  <rv s="1">
    <v>en-US</v>
    <v>bwv52w</v>
    <v>268435456</v>
    <v>1</v>
    <v>Powered by Refinitiv</v>
    <v>0</v>
    <v>OLEMA PHARMACEUTICALS, INC. (XNAS:OLMA)</v>
    <v>2</v>
    <v>3</v>
    <v>Finance</v>
    <v>4</v>
    <v>36.259099999999997</v>
    <v>3.89</v>
    <v>2.2359</v>
    <v>0.32</v>
    <v>1.9417E-2</v>
    <v>USD</v>
    <v>Olema Pharmaceuticals, Inc. is a clinical-stage biopharmaceutical company. The Company is focused on transforming the standard of care and improving outcomes for patients living with breast cancer and beyond. It is advancing a pipeline of novel therapies by leveraging its deep understanding of endocrine-driven cancers, nuclear receptors, and mechanisms of acquired resistance. Its lead product candidate, palazestrant (OP-1250), is a proprietary, orally available complete estrogen receptor (ER) antagonist (CERAN) and a selective ER degrader (SERD), in a Phase 3 clinical trial called OPERA-01. It is being investigated in patients with recurrent, locally advanced or metastatic ER-positive (ER+), human epidermal growth factor receptor 2-negative (HER2-) breast cancer. In addition, it is developing OP-3136, a potent KAT6 inhibitor, in a Phase 1 clinical trial. OP-3136 is a novel, orally available small molecule that potently and selectively inhibits KAT6.</v>
    <v>131</v>
    <v>Nasdaq Stock Market</v>
    <v>XNAS</v>
    <v>XNAS</v>
    <v>780 Brannan Street, SAN FRANCISCO, CA, 94103 US</v>
    <v>16.89</v>
    <v>Biotechnology &amp; Medical Research</v>
    <v>Stock</v>
    <v>46129.796601978909</v>
    <v>2671</v>
    <v>16.38</v>
    <v>1464236928</v>
    <v>OLEMA PHARMACEUTICALS, INC.</v>
    <v>OLEMA PHARMACEUTICALS, INC.</v>
    <v>16.78</v>
    <v>0</v>
    <v>16.48</v>
    <v>16.8</v>
    <v>87156960</v>
    <v>OLMA</v>
    <v>OLEMA PHARMACEUTICALS, INC. (XNAS:OLMA)</v>
    <v>382463</v>
    <v>1441781</v>
    <v>2006</v>
  </rv>
  <rv s="2">
    <v>2672</v>
  </rv>
  <rv s="0">
    <v>https://www.bing.com/financeapi/forcetrigger?t=bu479c&amp;q=XNAS%3aORIC&amp;form=skydnc</v>
    <v>Learn more on Bing</v>
  </rv>
  <rv s="1">
    <v>en-US</v>
    <v>bu479c</v>
    <v>268435456</v>
    <v>1</v>
    <v>Powered by Refinitiv</v>
    <v>0</v>
    <v>ORIC PHARMACEUTICALS, INC. (XNAS:ORIC)</v>
    <v>2</v>
    <v>3</v>
    <v>Finance</v>
    <v>4</v>
    <v>14.93</v>
    <v>4.5199999999999996</v>
    <v>1.2115</v>
    <v>0.63</v>
    <v>6.1584E-2</v>
    <v>USD</v>
    <v>ORIC Pharmaceuticals, Inc. is a clinical-stage biopharmaceutical company focused on improving patients’ lives by Overcoming Resistance In Cancer. The Company is advancing a diverse pipeline of clinical and discovery stage therapies designed to counter resistance mechanisms in cancer by leveraging its expertise within three specific areas: hormone-dependent cancers, precision oncology and key tumor dependencies. The Company's clinical-stage product candidates include ORIC-944, an allosteric inhibitor of the polycomb repressive complex 2 (PRC2) via the EED subunit, being developed for prostate cancer, and ORIC-114, a brain penetrant inhibitor that selectively targets EGFR exon 20, HER2 exon 20 and EGFR atypical mutations, being developed across multiple genetically defined cancers. In addition, the Company is also developing multiple discovery stage precision medicines targeting other hallmark cancer resistance mechanisms. Its out-licensing candidates include ORIC-533 and ORIC-613.</v>
    <v>104</v>
    <v>Nasdaq Stock Market</v>
    <v>XNAS</v>
    <v>XNAS</v>
    <v>240 E. Grand Ave, 2nd Floor, SOUTH SAN FRANCISCO, CA, 94080 US</v>
    <v>10.95</v>
    <v>Biotechnology &amp; Medical Research</v>
    <v>Stock</v>
    <v>46129.796910671095</v>
    <v>2674</v>
    <v>10.3</v>
    <v>1089890052</v>
    <v>ORIC PHARMACEUTICALS, INC.</v>
    <v>ORIC PHARMACEUTICALS, INC.</v>
    <v>10.42</v>
    <v>0</v>
    <v>10.23</v>
    <v>10.86</v>
    <v>100358200</v>
    <v>ORIC</v>
    <v>ORIC PHARMACEUTICALS, INC. (XNAS:ORIC)</v>
    <v>1027033</v>
    <v>2407803</v>
    <v>2014</v>
  </rv>
  <rv s="2">
    <v>2675</v>
  </rv>
  <rv s="0">
    <v>https://www.bing.com/financeapi/forcetrigger?t=a1z9fr&amp;q=XNAS%3aOTLK&amp;form=skydnc</v>
    <v>Learn more on Bing</v>
  </rv>
  <rv s="1">
    <v>en-US</v>
    <v>a1z9fr</v>
    <v>268435456</v>
    <v>1</v>
    <v>Powered by Refinitiv</v>
    <v>0</v>
    <v>OUTLOOK THERAPEUTICS, INC. (XNAS:OTLK)</v>
    <v>2</v>
    <v>3</v>
    <v>Finance</v>
    <v>4</v>
    <v>3.39</v>
    <v>0.16109999999999999</v>
    <v>0.35170000000000001</v>
    <v>2.4899999999999999E-2</v>
    <v>9.2086000000000001E-2</v>
    <v>USD</v>
    <v>Outlook Therapeutics, Inc. is a biopharmaceutical company. The Company is focused on developing and commercializing ONS-5010/LYTENAVA (bevacizumab-gamma), an ophthalmic formulation of bevacizumab for use in retinal indications. It is advancing ONS-5010 / LYTENAVA (bevacizumab-vikg), an investigational ophthalmic formulation of bevacizumab for the treatment of wet age-related macular degeneration (wet AMD), diabetic macular edema (DME), and branch retinal vein occlusion (BRVO). Bevacizumab-vikg is a recombinant humanized monoclonal antibody (mAb) that selectively binds with high affinity to all isoforms of human vascular endothelial growth factor (VEGF) and neutralizes VEGF’s biologic activity through a steric blocking of the binding of VEGF to its receptors Flt-1 (VEGFR-1) and KDR (VEGFR-2) on the surface of endothelial cells. ONS-5010/LYTENAVA, consisted of three clinical trials which it refers to as NORSE ONE, NORSE TWO and NORSE THREE.</v>
    <v>17</v>
    <v>Nasdaq Stock Market</v>
    <v>XNAS</v>
    <v>XNAS</v>
    <v>111 S. Wood Avenue, Unit #100, ISELIN, NJ, 08830 US</v>
    <v>0.30499999999999999</v>
    <v>Biotechnology &amp; Medical Research</v>
    <v>Stock</v>
    <v>46129.796067071096</v>
    <v>2677</v>
    <v>0.27100000000000002</v>
    <v>30892573</v>
    <v>OUTLOOK THERAPEUTICS, INC.</v>
    <v>OUTLOOK THERAPEUTICS, INC.</v>
    <v>0.27100000000000002</v>
    <v>0</v>
    <v>0.27039999999999997</v>
    <v>0.29530000000000001</v>
    <v>104614200</v>
    <v>OTLK</v>
    <v>OUTLOOK THERAPEUTICS, INC. (XNAS:OTLK)</v>
    <v>3857069</v>
    <v>4355732</v>
    <v>2015</v>
  </rv>
  <rv s="2">
    <v>2678</v>
  </rv>
  <rv s="0">
    <v>https://www.bing.com/financeapi/forcetrigger?t=buoqa2&amp;q=XNAS%3aPCVX&amp;form=skydnc</v>
    <v>Learn more on Bing</v>
  </rv>
  <rv s="1">
    <v>en-US</v>
    <v>buoqa2</v>
    <v>268435456</v>
    <v>1</v>
    <v>Powered by Refinitiv</v>
    <v>0</v>
    <v>VAXCYTE, INC. (XNAS:PCVX)</v>
    <v>2</v>
    <v>3</v>
    <v>Finance</v>
    <v>4</v>
    <v>65</v>
    <v>28.09</v>
    <v>1.4076</v>
    <v>-0.35</v>
    <v>-5.6270000000000001E-3</v>
    <v>USD</v>
    <v>Vaxcyte Inc. is a clinical-stage vaccine innovation company. The Company is engaged in developing spectrum conjugate and protein vaccines to prevent or treat bacterial infectious diseases. Its pipeline includes VAX-31, a 31-valent PCV candidate advancing to a Phase III adult clinical program and being evaluated in a Phase II infant clinical program, which is being developed for the prevention of invasive pneumococcal disease (IPD) in adults and infants and is the broadest-spectrum pneumococcal conjugate vaccine (PCV) candidate in the clinic. VAX-24, the Company’s 24-valent PCV candidate, is designed to cover more serotypes than any infant PCV on-market and is being evaluated in a Phase II infant study. Its pipeline also includes VAX-A1, a prophylactic vaccine candidate designed to prevent Group A Strep infections; VAX-PG, a therapeutic vaccine candidate designed to slow or stop the progression of periodontal disease; and VAX-GI, a vaccine candidate designed to prevent Shigella.</v>
    <v>507</v>
    <v>Nasdaq Stock Market</v>
    <v>XNAS</v>
    <v>XNAS</v>
    <v>825 INDUSTRIAL ROAD, STE. 300, SAN CARLOS, CA, 94070 US</v>
    <v>63.31</v>
    <v>Biotechnology &amp; Medical Research</v>
    <v>Stock</v>
    <v>46129.797011678122</v>
    <v>2680</v>
    <v>61.33</v>
    <v>8901476740</v>
    <v>VAXCYTE, INC.</v>
    <v>VAXCYTE, INC.</v>
    <v>62.91</v>
    <v>0</v>
    <v>62.2</v>
    <v>61.85</v>
    <v>143920400</v>
    <v>PCVX</v>
    <v>VAXCYTE, INC. (XNAS:PCVX)</v>
    <v>639830</v>
    <v>1331180</v>
    <v>2013</v>
  </rv>
  <rv s="2">
    <v>2681</v>
  </rv>
  <rv s="0">
    <v>https://www.bing.com/financeapi/forcetrigger?t=c5yeww&amp;q=XNAS%3aPEPG&amp;form=skydnc</v>
    <v>Learn more on Bing</v>
  </rv>
  <rv s="1">
    <v>en-US</v>
    <v>c5yeww</v>
    <v>268435456</v>
    <v>1</v>
    <v>Powered by Refinitiv</v>
    <v>0</v>
    <v>PEPGEN INC. (XNAS:PEPG)</v>
    <v>2</v>
    <v>3</v>
    <v>Finance</v>
    <v>4</v>
    <v>7.8</v>
    <v>1.01</v>
    <v>2.1463000000000001</v>
    <v>0.05</v>
    <v>2.9940000000000001E-2</v>
    <v>USD</v>
    <v>PepGen Inc. is a clinical-stage biotechnology company advancing the next generation of oligonucleotide therapies. The Company’s Enhanced Delivery Oligonucleotide (EDO) platform leverages cell-penetrating peptides to improve the uptake and activity of conjugated oligonucleotide therapeutics. Its EDO peptides are engineered to optimize tissue penetration, cellular uptake and nuclear delivery. Using these EDO peptides, the Company is generating a pipeline of oligonucleotide therapeutic candidates designed to target the root cause of serious diseases. It is focused on addressing the underlying cause of Duchenne muscular dystrophy (DMD) and myotonic dystrophy type 1 (DM1), which have high unmet need. Its pipeline consists of two clinical stage programs, PGN-EDO51 for DMD patients who are amenable to an exon 51-skipping approach and PGN-EDODM1 for DM1 patients, and several additional preclinical stage programs. Its product candidates also include PGN-EDO53, PGN-EDO45 and PGN-EDO44.</v>
    <v>56</v>
    <v>Nasdaq Stock Market</v>
    <v>XNAS</v>
    <v>XNAS</v>
    <v>245 Main St, 2nd Floor, CAMBRIDGE, MA, 02142 US</v>
    <v>1.7749999999999999</v>
    <v>Biotechnology &amp; Medical Research</v>
    <v>Stock</v>
    <v>46129.79696532344</v>
    <v>2683</v>
    <v>1.6874</v>
    <v>292357676</v>
    <v>PEPGEN INC.</v>
    <v>PEPGEN INC.</v>
    <v>1.72</v>
    <v>0</v>
    <v>1.67</v>
    <v>1.72</v>
    <v>69115290</v>
    <v>PEPG</v>
    <v>PEPGEN INC. (XNAS:PEPG)</v>
    <v>708394</v>
    <v>2301637</v>
    <v>2020</v>
  </rv>
  <rv s="2">
    <v>2684</v>
  </rv>
  <rv s="0">
    <v>https://www.bing.com/financeapi/forcetrigger?t=a21cyc&amp;q=XNAS%3aPLUR&amp;form=skydnc</v>
    <v>Learn more on Bing</v>
  </rv>
  <rv s="1">
    <v>en-US</v>
    <v>a21cyc</v>
    <v>268435456</v>
    <v>1</v>
    <v>Powered by Refinitiv</v>
    <v>0</v>
    <v>PLURI INC. (XNAS:PLUR)</v>
    <v>2</v>
    <v>3</v>
    <v>Finance</v>
    <v>4</v>
    <v>7.13</v>
    <v>2.82</v>
    <v>0.7702</v>
    <v>0.05</v>
    <v>1.3812E-2</v>
    <v>USD</v>
    <v>Pluri Inc., formerly known as Pluristem Therapeutics Inc., is an Israel-headquartered company engaged in the research and provision of cell-based products directed for a range of industries. The Company is focused on researching and developing cell transformation and 3D cell expansion technologies that allow mass production of cells. The products of the Company are used for the pharmaceutical industry as well as for food technology, agriculture technology, and cell-based materials. In the pharmaceutical sector, the Company's preclinical and clinical programs explore multiple therapeutic areas such as vascular disease, inflammation-related conditions, muscle injuries, and hematological disorders. In the food sector, the Firm produces cultivated meat, cultivated fish, and seafood, as well as plant-based products. In agriculture, the Company develops alternative farming methods. The Company has a portfolio of over 140 granted patents in approximately 52 countries.</v>
    <v>127</v>
    <v>Nasdaq Stock Market</v>
    <v>XNAS</v>
    <v>XNAS</v>
    <v>Matam Advanced Technology Park, Building No. 5, HAIFA, 3508409 IL</v>
    <v>3.73</v>
    <v>Biotechnology &amp; Medical Research</v>
    <v>Stock</v>
    <v>46129.793578448436</v>
    <v>2686</v>
    <v>3.57</v>
    <v>36886215</v>
    <v>PLURI INC.</v>
    <v>PLURI INC.</v>
    <v>3.57</v>
    <v>0</v>
    <v>3.62</v>
    <v>3.67</v>
    <v>10050740</v>
    <v>PLUR</v>
    <v>PLURI INC. (XNAS:PLUR)</v>
    <v>1148</v>
    <v>6630</v>
    <v>2001</v>
  </rv>
  <rv s="2">
    <v>2687</v>
  </rv>
  <rv s="0">
    <v>https://www.bing.com/financeapi/forcetrigger?t=bwbsc7&amp;q=XNAS%3aPRAX&amp;form=skydnc</v>
    <v>Learn more on Bing</v>
  </rv>
  <rv s="1">
    <v>en-US</v>
    <v>bwbsc7</v>
    <v>268435456</v>
    <v>1</v>
    <v>Powered by Refinitiv</v>
    <v>0</v>
    <v>PRAXIS PRECISION MEDICINES, INC. (XNAS:PRAX)</v>
    <v>2</v>
    <v>3</v>
    <v>Finance</v>
    <v>4</v>
    <v>355.99990000000003</v>
    <v>29.47</v>
    <v>2.8990999999999998</v>
    <v>23.13</v>
    <v>7.2192999999999993E-2</v>
    <v>USD</v>
    <v>Praxis Precision Medicines, Inc. is a clinical-stage biopharmaceutical company translating genetic insights into the development of therapies for central nervous system disorders characterized by neuronal excitation-inhibition imbalance. The Company is applying genetic insights to the discovery and development of therapies for neurological disorders through two platforms, using its understanding of shared biological targets and circuits in the brain. Its platform includes Cerebrum, a small-molecule platform, which utilizes deep understanding of neuronal excitability and neuronal networks and applies a series of computational and experimental tools to develop orally available precision therapies, and Solidus, an antisense oligonucleotide platform, is an efficient, targeted precision medicine discovery and development engine anchored on a proprietary, computational methodology. The Company’s product candidates include ulixacaltamide, vormatrigine, relutrigine, PRAX-080, and others.</v>
    <v>168</v>
    <v>Nasdaq Stock Market</v>
    <v>XNAS</v>
    <v>XNAS</v>
    <v>99 High Street, 30th Floor, BOSTON, MA, 02110 US</v>
    <v>346.34500000000003</v>
    <v>Biotechnology &amp; Medical Research</v>
    <v>Stock</v>
    <v>46129.797029941408</v>
    <v>2689</v>
    <v>324.87</v>
    <v>9567317121</v>
    <v>PRAXIS PRECISION MEDICINES, INC.</v>
    <v>PRAXIS PRECISION MEDICINES, INC.</v>
    <v>326.26</v>
    <v>0</v>
    <v>320.39</v>
    <v>343.52</v>
    <v>27850830</v>
    <v>PRAX</v>
    <v>PRAXIS PRECISION MEDICINES, INC. (XNAS:PRAX)</v>
    <v>283408</v>
    <v>431849</v>
    <v>2015</v>
  </rv>
  <rv s="2">
    <v>2690</v>
  </rv>
  <rv s="0">
    <v>https://www.bing.com/financeapi/forcetrigger?t=a2185r&amp;q=XNAS%3aPRTA&amp;form=skydnc</v>
    <v>Learn more on Bing</v>
  </rv>
  <rv s="1">
    <v>en-US</v>
    <v>a2185r</v>
    <v>268435456</v>
    <v>1</v>
    <v>Powered by Refinitiv</v>
    <v>0</v>
    <v>PROTHENA CORPORATION PUBLIC LIMITED COMPANY (XNAS:PRTA)</v>
    <v>2</v>
    <v>3</v>
    <v>Finance</v>
    <v>4</v>
    <v>11.69</v>
    <v>4.32</v>
    <v>-0.29670000000000002</v>
    <v>0.35499999999999998</v>
    <v>3.3744999999999997E-2</v>
    <v>USD</v>
    <v>Prothena Corporation plc is an Ireland-based late-stage clinical biotechnology company. The Company is engaged in protein dysregulation and a pipeline of investigational therapeutics for rare peripheral amyloid diseases. The Company is advancing a pipeline of therapeutic candidates for a range of indications and targets to integrate scientific insights around neurological dysfunction and the biology of misfolded proteins. The Company’s pipeline includes both wholly owned and partnered programs being developed for the potential treatment of diseases, including AL amyloidosis, ATTR amyloidosis, Alzheimer’s disease, Parkinson’s disease and a range of other neurodegenerative diseases. Its clinical programs include birtamimab for the potential treatment of AL amyloidosis, prasinezumab for the potential treatment of Parkinson’s disease, NNC6019/PRX004 for the potential treatment of ATTR amyloidosis, and PRX005 and PRX012 for the potential treatment of Alzheimer’s disease.</v>
    <v>67</v>
    <v>Nasdaq Stock Market</v>
    <v>XNAS</v>
    <v>XNAS</v>
    <v>77 Sir John Rogerson's Quay, Block C, Grand Canal Docklands, DUBLIN, D02 VK60 IE</v>
    <v>10.984999999999999</v>
    <v>Biotechnology &amp; Medical Research</v>
    <v>Stock</v>
    <v>46129.796607603908</v>
    <v>2692</v>
    <v>10.7</v>
    <v>585433657</v>
    <v>PROTHENA CORPORATION PUBLIC LIMITED COMPANY</v>
    <v>PROTHENA CORPORATION PUBLIC LIMITED COMPANY</v>
    <v>10.71</v>
    <v>0</v>
    <v>10.52</v>
    <v>10.875</v>
    <v>53832980</v>
    <v>PRTA</v>
    <v>PROTHENA CORPORATION PUBLIC LIMITED COMPANY (XNAS:PRTA)</v>
    <v>256794</v>
    <v>525620</v>
    <v>2012</v>
  </rv>
  <rv s="2">
    <v>2693</v>
  </rv>
  <rv s="0">
    <v>https://www.bing.com/financeapi/forcetrigger?t=a21dar&amp;q=XNAS%3aPTCT&amp;form=skydnc</v>
    <v>Learn more on Bing</v>
  </rv>
  <rv s="1">
    <v>en-US</v>
    <v>a21dar</v>
    <v>268435456</v>
    <v>1</v>
    <v>Powered by Refinitiv</v>
    <v>0</v>
    <v>PTC THERAPEUTICS, INC. (XNAS:PTCT)</v>
    <v>2</v>
    <v>3</v>
    <v>Finance</v>
    <v>4</v>
    <v>87.5</v>
    <v>35.950000000000003</v>
    <v>0.61519999999999997</v>
    <v>0.41499999999999998</v>
    <v>5.7879999999999997E-3</v>
    <v>USD</v>
    <v>PTC Therapeutics, Inc. is a global biopharmaceutical company. The Company is focused on the discovery, development, and commercialization of clinically differentiated medicines that provide benefits to children and adults living with rare disorders. Its diversified therapeutic portfolio includes several commercial products and product candidates in various stages of development, including discovery, research and clinical stages, focused on the development of new treatments for multiple therapeutic areas for rare diseases relating to neurology and metabolism. It has two products, Translarna (ataluren) and Emflaza (deflazacort), for the treatment of Duchenne muscular dystrophy (DMD) a rare, life-threatening disorder. Its Upstaza, a gene therapy for the treatment of Aromatic L-Amino Decarboxylase (AADC) deficiency, a rare central nervous system (CNS) disorder. Its Tegsedi and Waylivra are for the treatment of rare diseases. Its Evrysdi, a treatment for spinal muscular atrophy (SMA).</v>
    <v>991</v>
    <v>Nasdaq Stock Market</v>
    <v>XNAS</v>
    <v>XNAS</v>
    <v>500 Warren Corporate Center Drive, WARREN, NJ, 07059 US</v>
    <v>73.44</v>
    <v>Pharmaceuticals</v>
    <v>Stock</v>
    <v>46129.797005566405</v>
    <v>2695</v>
    <v>71.33</v>
    <v>5969299653</v>
    <v>PTC THERAPEUTICS, INC.</v>
    <v>PTC THERAPEUTICS, INC.</v>
    <v>73.349999999999994</v>
    <v>9.2843999999999998</v>
    <v>71.7</v>
    <v>72.114999999999995</v>
    <v>82774730</v>
    <v>PTCT</v>
    <v>PTC THERAPEUTICS, INC. (XNAS:PTCT)</v>
    <v>537034</v>
    <v>983437</v>
    <v>1998</v>
  </rv>
  <rv s="2">
    <v>2696</v>
  </rv>
  <rv s="0">
    <v>https://www.bing.com/financeapi/forcetrigger?t=a21dm7&amp;q=XNAS%3aPTGX&amp;form=skydnc</v>
    <v>Learn more on Bing</v>
  </rv>
  <rv s="1">
    <v>en-US</v>
    <v>a21dm7</v>
    <v>268435456</v>
    <v>1</v>
    <v>Powered by Refinitiv</v>
    <v>0</v>
    <v>PROTAGONIST THERAPEUTICS, INC. (XNAS:PTGX)</v>
    <v>2</v>
    <v>3</v>
    <v>Finance</v>
    <v>4</v>
    <v>107.84</v>
    <v>41.284999999999997</v>
    <v>1.9988999999999999</v>
    <v>1.9450000000000001</v>
    <v>1.8751E-2</v>
    <v>USD</v>
    <v>Protagonist Therapeutics, Inc. is a biopharmaceutical company focused on peptide therapeutics. The Company’s clinical programs fall into two categories of diseases: hematology and blood disorders, and inflammatory and immunomodulatory diseases. Its two peptides derived from its proprietary discovery technology platform, rusfertide and icotrokinra, are in advanced Phase III clinical development. Its rusfertide (PTG-300) is an injectable hepcidin mimetic in development for the potential treatment of polycythemia vera (PV) and other blood disorders. Icotrokinra, an orally delivered IL-23R specific antagonist for the potential treatment of psoriasis, psoriatic arthritis (PsA), ulcerative colitis and inflammatory bowel disease (IBD) indications. The Company also has a pre-clinical stage oral drug discovery program addressing clinically and commercially validated targets, including the IL-17 oral peptide antagonist PN-881, an oral hepcidin program, and an oral obesity program.</v>
    <v>132</v>
    <v>Nasdaq Stock Market</v>
    <v>XNAS</v>
    <v>XNAS</v>
    <v>7707 Gateway Blvd Ste 140, NEWARK, CA, 94560-1160 US</v>
    <v>106.83580000000001</v>
    <v>Biotechnology &amp; Medical Research</v>
    <v>Stock</v>
    <v>46129.79567982578</v>
    <v>2698</v>
    <v>103.51</v>
    <v>6742986486</v>
    <v>PROTAGONIST THERAPEUTICS, INC.</v>
    <v>PROTAGONIST THERAPEUTICS, INC.</v>
    <v>105.57</v>
    <v>0</v>
    <v>103.73</v>
    <v>105.675</v>
    <v>63808720</v>
    <v>PTGX</v>
    <v>PROTAGONIST THERAPEUTICS, INC. (XNAS:PTGX)</v>
    <v>607053</v>
    <v>925271</v>
    <v>2006</v>
  </rv>
  <rv s="2">
    <v>2699</v>
  </rv>
  <rv s="0">
    <v>https://www.bing.com/financeapi/forcetrigger?t=a21o8m&amp;q=XNAS%3aQURE&amp;form=skydnc</v>
    <v>Learn more on Bing</v>
  </rv>
  <rv s="1">
    <v>en-US</v>
    <v>a21o8m</v>
    <v>268435456</v>
    <v>1</v>
    <v>Powered by Refinitiv</v>
    <v>0</v>
    <v>Uniqure NV (XNAS:QURE)</v>
    <v>2</v>
    <v>3</v>
    <v>Finance</v>
    <v>4</v>
    <v>71.5</v>
    <v>8.73</v>
    <v>0.75039999999999996</v>
    <v>0.60499999999999998</v>
    <v>3.5990000000000001E-2</v>
    <v>USD</v>
    <v>Uniqure NV is a company based in the Netherlands specialized in gene therapy. It seeks to develop one-time administered treatments with potentially curative results for patients suffering from genetic and other devastating diseases. It develops, both internally and through partnerships, a pipeline of gene therapies. It produces adeno-associated virus based, or AAV-based, gene therapies in its own facilities with a proprietary, commercial-scale, current good manufacturing practices, compliant, manufacturing process. AMT-061, the Company’s lead product candidate for patients with hemophilia B, is going through a dosing phase of a pivotal study. AMT-130, the product candidate for patients with Huntington’s disease is in Phase I/II clinical study.</v>
    <v>221</v>
    <v>Nasdaq Stock Market</v>
    <v>XNAS</v>
    <v>XNAS</v>
    <v>Paasheuvelweg 25a, AMSTERDAM, NOORD-HOLLAND, 1105 BP NL</v>
    <v>17.89</v>
    <v>Biotechnology &amp; Medical Research</v>
    <v>Stock</v>
    <v>46129.797067881249</v>
    <v>2701</v>
    <v>17.015000000000001</v>
    <v>1088949675</v>
    <v>Uniqure NV</v>
    <v>Uniqure NV</v>
    <v>17.05</v>
    <v>0</v>
    <v>16.809999999999999</v>
    <v>17.414999999999999</v>
    <v>62529410</v>
    <v>QURE</v>
    <v>Uniqure NV (XNAS:QURE)</v>
    <v>1233869</v>
    <v>1836855</v>
    <v>2012</v>
  </rv>
  <rv s="2">
    <v>2702</v>
  </rv>
  <rv s="0">
    <v>https://www.bing.com/financeapi/forcetrigger?t=a21pur&amp;q=XNAS%3aRARE&amp;form=skydnc</v>
    <v>Learn more on Bing</v>
  </rv>
  <rv s="1">
    <v>en-US</v>
    <v>a21pur</v>
    <v>268435456</v>
    <v>1</v>
    <v>Powered by Refinitiv</v>
    <v>0</v>
    <v>ULTRAGENYX PHARMACEUTICAL INC. (XNAS:RARE)</v>
    <v>2</v>
    <v>3</v>
    <v>Finance</v>
    <v>4</v>
    <v>42.37</v>
    <v>18.29</v>
    <v>0.35270000000000001</v>
    <v>0.3</v>
    <v>1.2235000000000001E-2</v>
    <v>USD</v>
    <v>Ultragenyx Pharmaceutical Inc. is a biopharmaceutical company. The Company is focused on the identification, acquisition, development, and commercialization of novel products for the treatment of serious rare and ultrarare genetic diseases. Its therapies and clinical-stage pipeline consist of four product categories: biologics, small molecules, AAV gene therapy, and nucleic acid product candidates. Its four approved product candidates include Crysvita (burosumab) for the treatment of X-linked hypophosphatemia (XLH), and tumor-induced osteomalacia (TIO), Mepsevii (vestronidase alfa) for the treatment of mucopolysaccharidosis VII (MPSVII) or Sly Syndrome, Dojolvi (triheptanoin) for the treatment of long-chain fatty acid oxidation disorders (LC-FAOD), and Evkeeza (evinacumab) for the treatment of homozygous familial hypercholesterolemia (HoFH). Its clinical product candidates include DTX401, DTX301, UX701, UX143, UX111, and GTX-102. UX143 for the treatment of Osteogenesis Imperfecta.</v>
    <v>1371</v>
    <v>Nasdaq Stock Market</v>
    <v>XNAS</v>
    <v>XNAS</v>
    <v>60 Leveroni Ct, NOVATO, CA, 94949 US</v>
    <v>25.24</v>
    <v>Pharmaceuticals</v>
    <v>Stock</v>
    <v>46129.795841828127</v>
    <v>2704</v>
    <v>24.54</v>
    <v>2440233400</v>
    <v>ULTRAGENYX PHARMACEUTICAL INC.</v>
    <v>ULTRAGENYX PHARMACEUTICAL INC.</v>
    <v>24.94</v>
    <v>0</v>
    <v>24.52</v>
    <v>24.82</v>
    <v>98317220</v>
    <v>RARE</v>
    <v>ULTRAGENYX PHARMACEUTICAL INC. (XNAS:RARE)</v>
    <v>1025854</v>
    <v>2079992</v>
    <v>2011</v>
  </rv>
  <rv s="2">
    <v>2705</v>
  </rv>
  <rv s="0">
    <v>https://www.bing.com/financeapi/forcetrigger?t=ay6o9c&amp;q=XNAS%3aRCKT&amp;form=skydnc</v>
    <v>Learn more on Bing</v>
  </rv>
  <rv s="1">
    <v>en-US</v>
    <v>ay6o9c</v>
    <v>268435456</v>
    <v>1</v>
    <v>Powered by Refinitiv</v>
    <v>0</v>
    <v>ROCKET PHARMACEUTICALS, INC. (XNAS:RCKT)</v>
    <v>2</v>
    <v>3</v>
    <v>Finance</v>
    <v>4</v>
    <v>8.26</v>
    <v>2.19</v>
    <v>0.60509999999999997</v>
    <v>4.4999999999999998E-2</v>
    <v>1.1538E-2</v>
    <v>USD</v>
    <v>Rocket Pharmaceuticals, Inc. is a fully integrated, late-stage biotechnology company focused on the development of gene therapies for rare and devastating diseases. The Company has two clinical stage and one pre-clinical stage in vivo adeno-associated viral (AAV) programs in the United States, which include programs for Danon disease (DD), a multi-organ lysosomal-associated disorder leading to early death due to heart failure; Plakophilin-2 Arrhythmogenic Cardiomyopathy (PKP2-ACM), an inheritable cardiac disorder that is characterized by a progressive loss of cardiac muscle mass, severe right ventricular dilation, dysplasia, fibrofatty replacement of the myocardium and a high propensity to arrhythmias and sudden death (RP-A601), and BAG3 Dilated Cardiomyopathy (BAG3-DCM), which is the most common form of cardiomyopathy and is characterized by progressive thinning of the walls of the heart resulting in enlarged heart chambers that are unable to pump blood.</v>
    <v>202</v>
    <v>Nasdaq Stock Market</v>
    <v>XNAS</v>
    <v>XNAS</v>
    <v>9 Cedarbrook Drive, CRANBURY, NJ, 08512 US</v>
    <v>4.09</v>
    <v>Biotechnology &amp; Medical Research</v>
    <v>Stock</v>
    <v>46129.797002800784</v>
    <v>2707</v>
    <v>3.9449999999999998</v>
    <v>430489446</v>
    <v>ROCKET PHARMACEUTICALS, INC.</v>
    <v>ROCKET PHARMACEUTICALS, INC.</v>
    <v>4</v>
    <v>0</v>
    <v>3.9</v>
    <v>3.9449999999999998</v>
    <v>109122800</v>
    <v>RCKT</v>
    <v>ROCKET PHARMACEUTICALS, INC. (XNAS:RCKT)</v>
    <v>1374447</v>
    <v>4417617</v>
    <v>1999</v>
  </rv>
  <rv s="2">
    <v>2708</v>
  </rv>
  <rv s="0">
    <v>https://www.bing.com/financeapi/forcetrigger?t=azbwhw&amp;q=XNYS%3aRCUS&amp;form=skydnc</v>
    <v>Learn more on Bing</v>
  </rv>
  <rv s="1">
    <v>en-US</v>
    <v>azbwhw</v>
    <v>268435456</v>
    <v>1</v>
    <v>Powered by Refinitiv</v>
    <v>0</v>
    <v>ARCUS BIOSCIENCES, INC. (XNYS:RCUS)</v>
    <v>2</v>
    <v>3</v>
    <v>Finance</v>
    <v>4</v>
    <v>26.4</v>
    <v>7.06</v>
    <v>0.81599999999999995</v>
    <v>0.56000000000000005</v>
    <v>2.3739E-2</v>
    <v>USD</v>
    <v>Arcus Biosciences, Inc. is a clinical-stage biopharmaceutical company developing differentiated molecules and combination therapies for people with cancer. The Company has a portfolio of investigational products, which are in clinical development with its advanced molecule, an anti-TIGIT antibody targeting lung and gastrointestinal cancers. The Company has approximately seven clinical programs that are focused on targets, including TIGIT, PD-1, adenosine A2a and A2b receptors, CD73, CD39, HIF-2a, and AXL. The Company is engaged in co-developing four investigational products, including zimberelimab (Arcuss anti-PD-1 molecule), domvanalimab (Arcuss anti-TIGIT antibody), etrumadenant (Arcuss adenosine receptor antagonist) and quemliclustat (Arcuss CD73 inhibitor). It is engaged in pursuing a Phase II and Phase III development program for domvanalimab in combination with its anti-PD-1 antibody, zimberelimab, in multiple settings, including lung and gastrointestinal cancer.</v>
    <v>601</v>
    <v>New York Stock Exchange</v>
    <v>XNYS</v>
    <v>XNYS</v>
    <v>3928 Point Eden Way, HAYWARD, CA, 94545-3719 US</v>
    <v>24.27</v>
    <v>Biotechnology &amp; Medical Research</v>
    <v>Stock</v>
    <v>46129.796851330466</v>
    <v>2710</v>
    <v>23.57</v>
    <v>3027190425</v>
    <v>ARCUS BIOSCIENCES, INC.</v>
    <v>ARCUS BIOSCIENCES, INC.</v>
    <v>23.954999999999998</v>
    <v>0</v>
    <v>23.59</v>
    <v>24.15</v>
    <v>125349500</v>
    <v>RCUS</v>
    <v>ARCUS BIOSCIENCES, INC. (XNYS:RCUS)</v>
    <v>392886</v>
    <v>1067915</v>
    <v>2015</v>
  </rv>
  <rv s="2">
    <v>2711</v>
  </rv>
  <rv s="0">
    <v>https://www.bing.com/financeapi/forcetrigger?t=a21uim&amp;q=XNAS%3aREGN&amp;form=skydnc</v>
    <v>Learn more on Bing</v>
  </rv>
  <rv s="1">
    <v>en-US</v>
    <v>a21uim</v>
    <v>268435456</v>
    <v>1</v>
    <v>Powered by Refinitiv</v>
    <v>0</v>
    <v>REGENERON PHARMACEUTICALS, INC. (XNAS:REGN)</v>
    <v>2</v>
    <v>3</v>
    <v>Finance</v>
    <v>4</v>
    <v>821.11</v>
    <v>476.48689999999999</v>
    <v>0.35759999999999997</v>
    <v>2.12</v>
    <v>2.8419999999999999E-3</v>
    <v>USD</v>
    <v>Regeneron Pharmaceuticals, Inc. is a fully integrated biotechnology company. The Company invents, develops, manufactures, and commercializes medicines for people with serious diseases. Its products and product candidates in development are designed to help patients with eye diseases, allergic and inflammatory diseases, cancer, cardiovascular and metabolic diseases, neurological diseases, hematologic conditions, infectious diseases, and rare diseases. The Company is accelerating drug development using its proprietary technologies, such as VelociSuite, which produces optimized fully human antibodies and new classes of bispecific antibodies. VelociSuite consists of VelocImmune, VelociGene, VelociMouse, VelociMab, Veloci-Bi, VelociT, VelociHum, and other related technologies. Its marketed products include EYLEA (aflibercept); Dupixent (dupilumab); Libtayo (cemiplimab); Ordspono (odronextamab); Kevzara (sarilumab); Itepekimab; Lynozyfic, and others.</v>
    <v>15410</v>
    <v>Nasdaq Stock Market</v>
    <v>XNAS</v>
    <v>XNAS</v>
    <v>777 Old Saw Mill River Road, TARRYTOWN, NY, 10591 US</v>
    <v>758.61</v>
    <v>Pharmaceuticals</v>
    <v>Stock</v>
    <v>46129.796957685154</v>
    <v>2713</v>
    <v>746.91</v>
    <v>79091096776</v>
    <v>REGENERON PHARMACEUTICALS, INC.</v>
    <v>REGENERON PHARMACEUTICALS, INC.</v>
    <v>754.74</v>
    <v>17.827999999999999</v>
    <v>746</v>
    <v>748.12</v>
    <v>105719800</v>
    <v>REGN</v>
    <v>REGENERON PHARMACEUTICALS, INC. (XNAS:REGN)</v>
    <v>264064</v>
    <v>620538</v>
    <v>1988</v>
  </rv>
  <rv s="2">
    <v>2714</v>
  </rv>
  <rv s="0">
    <v>https://www.bing.com/financeapi/forcetrigger?t=bgr4w7&amp;q=XNAS%3aREPL&amp;form=skydnc</v>
    <v>Learn more on Bing</v>
  </rv>
  <rv s="1">
    <v>en-US</v>
    <v>bgr4w7</v>
    <v>268435456</v>
    <v>1</v>
    <v>Powered by Refinitiv</v>
    <v>0</v>
    <v>REPLIMUNE GROUP, INC. (XNAS:REPL)</v>
    <v>2</v>
    <v>3</v>
    <v>Finance</v>
    <v>4</v>
    <v>13.24</v>
    <v>1.5</v>
    <v>0.2339</v>
    <v>-3.5000000000000003E-2</v>
    <v>-1.5982E-2</v>
    <v>USD</v>
    <v>Replimune Group, Inc. is a clinical-stage biotechnology company engaged in the development of novel oncolytic immunotherapies. Its proprietary RPx platform is based on a potent HSV-1 backbone intended to maximize immunogenic cell death and the induction of a systemic anti-tumor immune response. The RPx platform is designed to have a unique dual local and systemic activity consisting of direct selective virus-mediated killing of the tumor resulting in the release of tumor-derived antigens and altering of the tumor microenvironment to ignite a systemic response. Its lead product candidate, RP1, is a selectively replicating version of HSV-1 that expresses GALV-GP R(-) and human GM-CSF. Its lead indication for its lead product candidate, RP1, is the potential treatment of advanced melanoma. Its pipeline product candidates include RP2 and RP3. It has designed its RP2 product candidate to express an anti-CTLA-4 antibody-like protein intended to block the inhibition of the immune response.</v>
    <v>479</v>
    <v>Nasdaq Stock Market</v>
    <v>XNAS</v>
    <v>XNAS</v>
    <v>500 Unicorn Park Dr, WOBURN, MA, 01801-3377 US</v>
    <v>2.27</v>
    <v>Biotechnology &amp; Medical Research</v>
    <v>Stock</v>
    <v>46129.797013564064</v>
    <v>2716</v>
    <v>2.12</v>
    <v>393045671</v>
    <v>REPLIMUNE GROUP, INC.</v>
    <v>REPLIMUNE GROUP, INC.</v>
    <v>2.21</v>
    <v>0</v>
    <v>2.19</v>
    <v>2.1549999999999998</v>
    <v>82572620</v>
    <v>REPL</v>
    <v>REPLIMUNE GROUP, INC. (XNAS:REPL)</v>
    <v>3556862</v>
    <v>6644376</v>
    <v>2017</v>
  </rv>
  <rv s="2">
    <v>2717</v>
  </rv>
  <rv s="0">
    <v>https://www.bing.com/financeapi/forcetrigger?t=a21yr7&amp;q=XNAS%3aRGNX&amp;form=skydnc</v>
    <v>Learn more on Bing</v>
  </rv>
  <rv s="1">
    <v>en-US</v>
    <v>a21yr7</v>
    <v>268435456</v>
    <v>1</v>
    <v>Powered by Refinitiv</v>
    <v>0</v>
    <v>REGENXBIO INC. (XNAS:RGNX)</v>
    <v>2</v>
    <v>3</v>
    <v>Finance</v>
    <v>4</v>
    <v>16.190000000000001</v>
    <v>5.85</v>
    <v>1.1589</v>
    <v>0.28000000000000003</v>
    <v>3.0468000000000002E-2</v>
    <v>USD</v>
    <v>REGENXBIO Inc. is a clinical-stage biotechnology company seeking to improve lives through the curative potential of gene therapy. The Company has developed a pipeline of gene therapy programs using its proprietary adeno-associated virus (AAV) gene therapy delivery platform (NAV Technology Platform) to address an array of diseases. It is focused on its internal development pipeline in three areas: retinal, neuromuscular, and neurodegenerative diseases. Its investigational AAV therapeutics include ABBV-RGX-314, RGX-202, RGX-121, and RGX-111. It is developing ABBV-RGX-314 in collaboration with AbbVie to treat large patient populations impacted by wet age-related macular degeneration, diabetic retinopathy (DR) and other chronic retinal diseases characterized by loss of vision. It is developing RGX-202 to treat Duchenne muscular dystrophy (Duchenne). It is developing RGX-121 for the treatment of Mucopolysaccharidosis type II (MPS II), and RGX-111 to treat Mucopolysaccharidosis Type I.</v>
    <v>371</v>
    <v>Nasdaq Stock Market</v>
    <v>XNAS</v>
    <v>XNAS</v>
    <v>9804 Medical Center Drive, ROCKVILLE, MD, 20850 US</v>
    <v>9.6199999999999992</v>
    <v>Biotechnology &amp; Medical Research</v>
    <v>Stock</v>
    <v>46129.796026075783</v>
    <v>2719</v>
    <v>9.2799999999999994</v>
    <v>488815168</v>
    <v>REGENXBIO INC.</v>
    <v>REGENXBIO INC.</v>
    <v>9.5299999999999994</v>
    <v>0</v>
    <v>9.19</v>
    <v>9.4700000000000006</v>
    <v>51617230</v>
    <v>RGNX</v>
    <v>REGENXBIO INC. (XNAS:RGNX)</v>
    <v>248024</v>
    <v>712293</v>
    <v>2008</v>
  </rv>
  <rv s="2">
    <v>2720</v>
  </rv>
  <rv s="0">
    <v>https://www.bing.com/financeapi/forcetrigger?t=a2218m&amp;q=XNAS%3aRIGL&amp;form=skydnc</v>
    <v>Learn more on Bing</v>
  </rv>
  <rv s="1">
    <v>en-US</v>
    <v>a2218m</v>
    <v>268435456</v>
    <v>1</v>
    <v>Powered by Refinitiv</v>
    <v>0</v>
    <v>RIGEL PHARMACEUTICALS, INC. (XNAS:RIGL)</v>
    <v>2</v>
    <v>3</v>
    <v>Finance</v>
    <v>4</v>
    <v>52.24</v>
    <v>16.11</v>
    <v>1.2994000000000001</v>
    <v>0.54</v>
    <v>1.6996999999999998E-2</v>
    <v>USD</v>
    <v>Rigel Pharmaceuticals, Inc. is a biotechnology company. The Company is engaged in developing and providing therapies for patients with hematologic disorders and cancer. It focuses on products that address signaling pathways that are critical to disease mechanisms. Its products include TAVALISSE, REZLIDHIA, and GAVRETO. TAVALISSE is an oral spleen tyrosine kinase inhibitor for the treatment of adult patients with chronic immune thrombocytopenia. REZLIDHIA is used for the treatment of adult patients with relapsed or refractory (R/R) acute myeloid leukemia (AML) with a susceptible isocitrate dehydrogenase-1 (IDH1) mutation. GAVRETO is a once daily, small molecule, oral, kinase inhibitor of wild type rearranged during transfection (RET) and oncogenic RET fusions. It is used for the treatment of adult and pediatric patients 12 years of age and older with advanced or metastatic RET fusion-positive thyroid cancer who require systemic therapy and who are radioactive iodine-refractory.</v>
    <v>172</v>
    <v>Nasdaq Stock Market</v>
    <v>XNAS</v>
    <v>XNAS</v>
    <v>611 GATEWAY BOULEVARD, SUITE 900, SOUTH SAN FRANCISCO, CA, 94080 US</v>
    <v>33.17</v>
    <v>Pharmaceuticals</v>
    <v>Stock</v>
    <v>46129.796667870316</v>
    <v>2722</v>
    <v>32.010100000000001</v>
    <v>597089446</v>
    <v>RIGEL PHARMACEUTICALS, INC.</v>
    <v>RIGEL PHARMACEUTICALS, INC.</v>
    <v>32.799999999999997</v>
    <v>1.7347999999999999</v>
    <v>31.77</v>
    <v>32.31</v>
    <v>18480020</v>
    <v>RIGL</v>
    <v>RIGEL PHARMACEUTICALS, INC. (XNAS:RIGL)</v>
    <v>286177</v>
    <v>337698</v>
    <v>1996</v>
  </rv>
  <rv s="2">
    <v>2723</v>
  </rv>
  <rv s="0">
    <v>https://www.bing.com/financeapi/forcetrigger?t=buzgur&amp;q=XNAS%3aRLAY&amp;form=skydnc</v>
    <v>Learn more on Bing</v>
  </rv>
  <rv s="1">
    <v>en-US</v>
    <v>buzgur</v>
    <v>268435456</v>
    <v>1</v>
    <v>Powered by Refinitiv</v>
    <v>0</v>
    <v>RELAY THERAPEUTICS, INC. (XNAS:RLAY)</v>
    <v>2</v>
    <v>3</v>
    <v>Finance</v>
    <v>4</v>
    <v>17.309999999999999</v>
    <v>2.5299999999999998</v>
    <v>1.9346000000000001</v>
    <v>0.63</v>
    <v>3.9106000000000002E-2</v>
    <v>USD</v>
    <v>Relay Therapeutics Inc. is a clinical-stage precision medicine company. The Company’s initial focus is on enhancing small molecule therapeutic discovery in targeted oncology and genetic disease indications. Its Dynamo platform integrates an array of computational and experimental approaches designed to drug protein targets that have previously been intractable or inadequately addressed. The Company’s lead product candidates, such as RLY-2608. It is advancing a pipeline of medicine candidates to address targets in precision oncology and genetic disease, including RLY-2608. RLY-2608 is an allosteric, pan-mutant and isoform-selective phosphoinostide 3 kinase alphas (PI3Kα), inhibitor in clinical development. It is the lead program in its efforts to discover and develop mutant selective inhibitors of PI3Kα.</v>
    <v>192</v>
    <v>Nasdaq Stock Market</v>
    <v>XNAS</v>
    <v>XNAS</v>
    <v>60 Hampshire Street, CAMBRIDGE, MA, 02139 US</v>
    <v>17.309999999999999</v>
    <v>Biotechnology &amp; Medical Research</v>
    <v>Stock</v>
    <v>46129.797027707813</v>
    <v>2725</v>
    <v>16.16</v>
    <v>2991869891</v>
    <v>RELAY THERAPEUTICS, INC.</v>
    <v>RELAY THERAPEUTICS, INC.</v>
    <v>16.510000000000002</v>
    <v>0</v>
    <v>16.11</v>
    <v>16.739999999999998</v>
    <v>178725800</v>
    <v>RLAY</v>
    <v>RELAY THERAPEUTICS, INC. (XNAS:RLAY)</v>
    <v>1580837</v>
    <v>3108257</v>
    <v>2015</v>
  </rv>
  <rv s="2">
    <v>2726</v>
  </rv>
  <rv s="0">
    <v>https://www.bing.com/financeapi/forcetrigger?t=a22roc&amp;q=XNAS%3aSELB&amp;form=skydnc</v>
    <v>Learn more on Bing</v>
  </rv>
  <rv s="1">
    <v>en-US</v>
    <v>a22roc</v>
    <v>268435456</v>
    <v>1</v>
    <v>Powered by Refinitiv</v>
    <v>0</v>
    <v>CARTESIAN THERAPEUTICS, INC. (XNAS:RNAC)</v>
    <v>2</v>
    <v>3</v>
    <v>Finance</v>
    <v>4</v>
    <v>15.57</v>
    <v>5.6</v>
    <v>0.60160000000000002</v>
    <v>0.65</v>
    <v>0.101881</v>
    <v>USD</v>
    <v>Cartesian Therapeutics, Inc. is a clinical-stage company pioneering cell therapy for the treatment of autoimmune diseases. It leverages its proprietary technology and manufacturing platform to introduce one or more mRNA molecules into cells to enhance their function. The Company’s lead asset, Descartes-08, is a chimeric antigen receptor T-cell therapy (CAR-T) entering Phase 3 clinical development for patients with generalized myasthenia gravis and Phase 2 development for systemic lupus erythematosus, with a Phase 2 basket trial planned in additional autoimmune indications. The Company’s clinical-stage pipeline also includes Descartes-15, a next-generation, autologous anti-B-cell maturation antigen (BCMA) CAR-T being evaluated in a Phase 1 trial in patients with multiple myeloma. Descartes-08 is an autologous chimeric antigen receptor T-cell therapy product targeting B-cell maturation antigen in clinical development for generalized myasthenia gravis and systemic lupus erythematosus.</v>
    <v>75</v>
    <v>Nasdaq Stock Market</v>
    <v>XNAS</v>
    <v>XNAS</v>
    <v>7495 New Horizon Way, FREDERICK, MD, 21703 US</v>
    <v>7.2397</v>
    <v>Biotechnology &amp; Medical Research</v>
    <v>Stock</v>
    <v>46129.795910103909</v>
    <v>2728</v>
    <v>6.54</v>
    <v>186358410</v>
    <v>CARTESIAN THERAPEUTICS, INC.</v>
    <v>CARTESIAN THERAPEUTICS, INC.</v>
    <v>6.54</v>
    <v>0</v>
    <v>6.38</v>
    <v>7.03</v>
    <v>26509020</v>
    <v>RNAC</v>
    <v>CARTESIAN THERAPEUTICS, INC. (XNAS:RNAC)</v>
    <v>300759</v>
    <v>158342</v>
    <v>2007</v>
  </rv>
  <rv s="2">
    <v>2729</v>
  </rv>
  <rv s="0">
    <v>https://www.bing.com/financeapi/forcetrigger?t=bwz1k2&amp;q=XNAS%3aROIV&amp;form=skydnc</v>
    <v>Learn more on Bing</v>
  </rv>
  <rv s="1">
    <v>en-US</v>
    <v>bwz1k2</v>
    <v>268435456</v>
    <v>1</v>
    <v>Powered by Refinitiv</v>
    <v>0</v>
    <v>ROIVANT SCIENCES LTD. (XNAS:ROIV)</v>
    <v>2</v>
    <v>3</v>
    <v>Finance</v>
    <v>4</v>
    <v>30.33</v>
    <v>10.01</v>
    <v>1.1983999999999999</v>
    <v>0.58499999999999996</v>
    <v>2.0041000000000003E-2</v>
    <v>USD</v>
    <v>Roivant Sciences Ltd. is a biopharmaceutical company focused on improving the lives of patients by accelerating the development and commercialization of medicines that matter. The Company’s pipeline includes brepocitinib, a potent small molecule inhibitor of TYK2 and JAK1 in development for the treatment of dermatomyositis, non-infectious uveitis and cutaneous sarcoidosis; IMVT-1402 and batoclimab, fully human monoclonal antibodies targeting FcRn in development across several IgG-mediated autoimmune indications; and mosliciguat, an inhaled sGC activator in development for pulmonary hypertension associated with interstitial lung disease. It also incubates discovery-stage companies and health technology startups complementary to its biopharmaceutical business.</v>
    <v>750</v>
    <v>Nasdaq Stock Market</v>
    <v>XNAS</v>
    <v>XNAS</v>
    <v>7Th Floor, 50 Broadway, LONDON, SW1H 0DB GB</v>
    <v>30.18</v>
    <v>Pharmaceuticals</v>
    <v>Stock</v>
    <v>46129.797019756254</v>
    <v>2731</v>
    <v>29</v>
    <v>21310000252</v>
    <v>ROIVANT SCIENCES LTD.</v>
    <v>ROIVANT SCIENCES LTD.</v>
    <v>29.54</v>
    <v>0</v>
    <v>29.19</v>
    <v>29.774999999999999</v>
    <v>715701100</v>
    <v>ROIV</v>
    <v>ROIVANT SCIENCES LTD. (XNAS:ROIV)</v>
    <v>4246631</v>
    <v>5137735</v>
    <v>2014</v>
  </rv>
  <rv s="2">
    <v>2732</v>
  </rv>
  <rv s="0">
    <v>https://www.bing.com/financeapi/forcetrigger?t=btmxr7&amp;q=XNAS%3aRVMD&amp;form=skydnc</v>
    <v>Learn more on Bing</v>
  </rv>
  <rv s="1">
    <v>en-US</v>
    <v>btmxr7</v>
    <v>268435456</v>
    <v>1</v>
    <v>Powered by Refinitiv</v>
    <v>0</v>
    <v>REVOLUTION MEDICINES, INC. (XNAS:RVMD)</v>
    <v>2</v>
    <v>3</v>
    <v>Finance</v>
    <v>4</v>
    <v>155.69999999999999</v>
    <v>34</v>
    <v>1.3967000000000001</v>
    <v>1.1100000000000001</v>
    <v>7.4360000000000008E-3</v>
    <v>USD</v>
    <v>Revolution Medicines, Inc. is a clinical-stage oncology company developing novel targeted therapies for RAS-addicted cancers. The Company’s research and development pipeline comprises RAS(ON) inhibitors that bind directly to RAS variants, which it refers to as RAS(ON) Inhibitors, and RAS companion inhibitors that target key nodes in the RAS pathway or associated pathways, which it refers to as RAS Companion Inhibitors. Its RAS(ON) Inhibitors are designed to be used as monotherapy, in combination with other RAS(ON) Inhibitors and/or in combination with RAS Companion Inhibitors or other therapeutic agents. The company’s RAS(ON) inhibitors are daraxonrasib (RMC-6236), an RAS(ON) multi-selective inhibitor; elironrasib (RMC-6291), an RAS(ON) G12C-selective inhibitor; and zoldonrasib (RMC-9805), a RAS(ON) G12D-selective inhibitor, are in clinical development. The Company’s pipeline also focuses on RAS(ON) mutant-selective inhibitors, including RMC-0708 (Q61H) and RMC-8839 (G13C).</v>
    <v>883</v>
    <v>Nasdaq Stock Market</v>
    <v>XNAS</v>
    <v>XNAS</v>
    <v>700 Saginaw Dr, REDWOOD CITY, CA, 94063 US</v>
    <v>151.13499999999999</v>
    <v>Biotechnology &amp; Medical Research</v>
    <v>Stock</v>
    <v>46129.79642232578</v>
    <v>2734</v>
    <v>145.52000000000001</v>
    <v>19109860962</v>
    <v>REVOLUTION MEDICINES, INC.</v>
    <v>REVOLUTION MEDICINES, INC.</v>
    <v>149.47999999999999</v>
    <v>0</v>
    <v>149.27000000000001</v>
    <v>150.38</v>
    <v>207564800</v>
    <v>RVMD</v>
    <v>REVOLUTION MEDICINES, INC. (XNAS:RVMD)</v>
    <v>2076841</v>
    <v>3148822</v>
    <v>2014</v>
  </rv>
  <rv s="2">
    <v>2735</v>
  </rv>
  <rv s="0">
    <v>https://www.bing.com/financeapi/forcetrigger?t=c1db2w&amp;q=XNAS%3aRXRX&amp;form=skydnc</v>
    <v>Learn more on Bing</v>
  </rv>
  <rv s="1">
    <v>en-US</v>
    <v>c1db2w</v>
    <v>268435456</v>
    <v>1</v>
    <v>Powered by Refinitiv</v>
    <v>0</v>
    <v>RECURSION PHARMACEUTICALS, INC. (XNAS:RXRX)</v>
    <v>2</v>
    <v>3</v>
    <v>Finance</v>
    <v>4</v>
    <v>7.18</v>
    <v>2.8</v>
    <v>1.081</v>
    <v>0.21</v>
    <v>5.8333000000000003E-2</v>
    <v>USD</v>
    <v>Recursion Pharmaceuticals, Inc. is a clinical-stage TechBio company decoding biology and chemistry to industrialize drug discovery. Its Recursion Operating System (OS), a platform built across diverse technologies, enables the Company to map and navigate trillions of biological and chemical relationships within the Recursion Data Universe. The Company integrates physical and digital components as iterative loops of atoms and bits, scaling wet lab biology and chemistry data organized into virtuous cycles with computational tools to rapidly translate silico hypotheses into validated insights and novel chemistry. Its clinical programs in oncology and rare diseases include REC-617, REC-1245, REC-3565 and REC-4539. Its REC-617 is an orally bioavailable, cyclin-dependent kinase 7 (CDK7) inhibitor for the treatment of advanced solid tumors. Its REV102 program targets ectonucleotide pyrophosphatase/phosphodiesterase 1 (ENPP1), an enzyme implicated in the pathogenesis of HPP.</v>
    <v>600</v>
    <v>Nasdaq Stock Market</v>
    <v>XNAS</v>
    <v>XNAS</v>
    <v>41S Rio Grande Street, SALT LAKE CITY, UT, 84101 US</v>
    <v>3.875</v>
    <v>Biotechnology &amp; Medical Research</v>
    <v>Stock</v>
    <v>46129.797053113281</v>
    <v>2737</v>
    <v>3.71</v>
    <v>2009386380</v>
    <v>RECURSION PHARMACEUTICALS, INC.</v>
    <v>RECURSION PHARMACEUTICALS, INC.</v>
    <v>3.74</v>
    <v>0</v>
    <v>3.6</v>
    <v>3.81</v>
    <v>527398000</v>
    <v>RXRX</v>
    <v>RECURSION PHARMACEUTICALS, INC. (XNAS:RXRX)</v>
    <v>11147033</v>
    <v>12929484</v>
    <v>2013</v>
  </rv>
  <rv s="2">
    <v>2738</v>
  </rv>
  <rv s="0">
    <v>https://www.bing.com/financeapi/forcetrigger?t=a22exm&amp;q=XNAS%3aRYTM&amp;form=skydnc</v>
    <v>Learn more on Bing</v>
  </rv>
  <rv s="1">
    <v>en-US</v>
    <v>a22exm</v>
    <v>268435456</v>
    <v>1</v>
    <v>Powered by Refinitiv</v>
    <v>0</v>
    <v>RHYTHM PHARMACEUTICALS, INC. (XNAS:RYTM)</v>
    <v>2</v>
    <v>3</v>
    <v>Finance</v>
    <v>4</v>
    <v>122.2</v>
    <v>55.31</v>
    <v>2.0806</v>
    <v>1.23</v>
    <v>1.3959999999999998E-2</v>
    <v>USD</v>
    <v>Rhythm Pharmaceuticals, Inc. is a commercial-stage biopharmaceutical company. The Company's lead asset, IMCIVREE, is an MC4R agonist designed to treat hyperphagia and severe obesity, is approved by the Food and Drug Administration (FDA) to reduce excess body weight and maintain reduction long term in adults and pediatric patients aged four years and older with acquired hypothalamic obesity, adult and pediatric patients two years of age and older with syndromic or monogenic obesity due to Bardet-Biedl syndrome (BBS) or genetically confirmed pro-opiomelanocortin (POMC), including proprotein convertase subtilisin/kexin type 1 (PCSK1), deficiency or leptin receptor (LEPR) deficiency. In addition to it the Company is advancing a broad clinical development program for setmelanotide in other rare diseases, as well as investigational MC4R agonists bivamelagon and RM-718, and a preclinical suite of small molecules for the treatment of congenital hyperinsulinism.</v>
    <v>414</v>
    <v>Nasdaq Stock Market</v>
    <v>XNAS</v>
    <v>XNAS</v>
    <v>222 Berkeley Street, 12th Floor, BOSTON, MA, 02116 US</v>
    <v>90.507499999999993</v>
    <v>Pharmaceuticals</v>
    <v>Stock</v>
    <v>46129.796933703125</v>
    <v>2740</v>
    <v>86.6</v>
    <v>6100585473</v>
    <v>RHYTHM PHARMACEUTICALS, INC.</v>
    <v>RHYTHM PHARMACEUTICALS, INC.</v>
    <v>89.76</v>
    <v>0</v>
    <v>88.11</v>
    <v>89.34</v>
    <v>68285040</v>
    <v>RYTM</v>
    <v>RHYTHM PHARMACEUTICALS, INC. (XNAS:RYTM)</v>
    <v>335831</v>
    <v>994610</v>
    <v>2013</v>
  </rv>
  <rv s="2">
    <v>2741</v>
  </rv>
  <rv s="0">
    <v>https://www.bing.com/financeapi/forcetrigger?t=bxfgyc&amp;q=XNAS%3aSANA&amp;form=skydnc</v>
    <v>Learn more on Bing</v>
  </rv>
  <rv s="1">
    <v>en-US</v>
    <v>bxfgyc</v>
    <v>268435456</v>
    <v>1</v>
    <v>Powered by Refinitiv</v>
    <v>0</v>
    <v>Sana Biotechnology Inc (XNAS:SANA)</v>
    <v>2</v>
    <v>3</v>
    <v>Finance</v>
    <v>4</v>
    <v>6.55</v>
    <v>1.58</v>
    <v>2.2654000000000001</v>
    <v>0.06</v>
    <v>1.7291000000000001E-2</v>
    <v>USD</v>
    <v>Sana Biotechnology, Inc. is a biotechnology company focusing on utilizing engineered cells as medicines. It is engaged in developing ex vivo and in vivo cell engineering platforms to revolutionize treatment across an array of therapeutic areas with unmet treatment needs, including type 1 diabetes (T1D), oncology, and B cell mediated autoimmune diseases. It develops a pipeline of clinical product candidates focused on creating transformative ex vivo therapies across a range of therapeutic areas. Its pipeline products include SC451 and UP421. SC451 is its HIP-edited product candidate for the treatment of type 1 diabetes. SC451 is a pluripotent stem cell (PSC)-derived hypoimmune pancreatic islet cell product candidate for the treatment of diabetes, with an initial focus on T1D. Its ex vivo cell engineering platform is focused on engineering hypoimmune cells that engraft, function, and persist in patients by evading immune rejection.</v>
    <v>142</v>
    <v>Nasdaq Stock Market</v>
    <v>XNAS</v>
    <v>XNAS</v>
    <v>188 East Blaine Street, Suite 400, SEATTLE, WA, 98102 US</v>
    <v>3.63</v>
    <v>Biotechnology &amp; Medical Research</v>
    <v>Stock</v>
    <v>46129.797051596877</v>
    <v>2743</v>
    <v>3.52</v>
    <v>968064023</v>
    <v>Sana Biotechnology Inc</v>
    <v>Sana Biotechnology Inc</v>
    <v>3.62</v>
    <v>0</v>
    <v>3.47</v>
    <v>3.53</v>
    <v>274239100</v>
    <v>SANA</v>
    <v>Sana Biotechnology Inc (XNAS:SANA)</v>
    <v>2207354</v>
    <v>3579536</v>
    <v>2018</v>
  </rv>
  <rv s="2">
    <v>2744</v>
  </rv>
  <rv s="0">
    <v>https://www.bing.com/financeapi/forcetrigger?t=a2q2ar&amp;q=OTCM%3aSKYE&amp;form=skydnc</v>
    <v>Learn more on Bing</v>
  </rv>
  <rv s="1">
    <v>en-US</v>
    <v>a2q2ar</v>
    <v>268435456</v>
    <v>1</v>
    <v>Powered by Refinitiv</v>
    <v>0</v>
    <v>SKYE BIOSCIENCE, INC. (XNAS:SKYE)</v>
    <v>2</v>
    <v>3</v>
    <v>Finance</v>
    <v>4</v>
    <v>5.75</v>
    <v>0.5655</v>
    <v>2.9188000000000001</v>
    <v>3.9899999999999998E-2</v>
    <v>5.3200000000000004E-2</v>
    <v>USD</v>
    <v>Skye Bioscience, Inc. is a clinical-stage biotechnology company. The Company is focused on development of next-generation molecules that modulate G-protein coupled receptors to treat obesity, overweight, and related conditions. The Company’s lead candidate, nimacimab, is a peripherally restricted negative allosteric modulating antibody targeting cannabinoid receptor 1 (CB1). The Company is also focused on its Phase IIa clinical trial, CBeyond, for nimacimab. The CBeyond clinical trial includes approximately 136 patients, 16 clinical trial sites and a combination arm with a GLP-1 receptor agonist to assess differences in weight loss, body composition, and other attributes. The CB1 receptor is one of the receptors in the endocannabinoid system (ECS) and plays a significant role both in the central nervous system (CNS) and peripheral tissues. The Company's Phase II study in obesity for nimacimab, is a negative allosteric modulating antibody that peripherally inhibits CB1.</v>
    <v>12</v>
    <v>Nasdaq Stock Market</v>
    <v>XNAS</v>
    <v>XNAS</v>
    <v>11250 EL CAMINO REAL, SUITE 100, SAN DIEGO, CA, 92130 US</v>
    <v>0.79990000000000006</v>
    <v>Biotechnology &amp; Medical Research</v>
    <v>Stock</v>
    <v>46129.795606596876</v>
    <v>2746</v>
    <v>0.75090000000000001</v>
    <v>26365882</v>
    <v>SKYE BIOSCIENCE, INC.</v>
    <v>SKYE BIOSCIENCE, INC.</v>
    <v>0.75090000000000001</v>
    <v>0</v>
    <v>0.75</v>
    <v>0.78990000000000005</v>
    <v>33378760</v>
    <v>SKYE</v>
    <v>SKYE BIOSCIENCE, INC. (XNAS:SKYE)</v>
    <v>215988</v>
    <v>230282</v>
    <v>2011</v>
  </rv>
  <rv s="2">
    <v>2747</v>
  </rv>
  <rv s="0">
    <v>https://www.bing.com/financeapi/forcetrigger?t=aygsrw&amp;q=XNAS%3aSLDB&amp;form=skydnc</v>
    <v>Learn more on Bing</v>
  </rv>
  <rv s="1">
    <v>en-US</v>
    <v>aygsrw</v>
    <v>268435456</v>
    <v>1</v>
    <v>Powered by Refinitiv</v>
    <v>0</v>
    <v>SOLID BIOSCIENCES INC. (XNAS:SLDB)</v>
    <v>2</v>
    <v>3</v>
    <v>Finance</v>
    <v>4</v>
    <v>8.8660999999999994</v>
    <v>2.41</v>
    <v>2.6450999999999998</v>
    <v>0.23</v>
    <v>2.7414000000000001E-2</v>
    <v>USD</v>
    <v>Solid Biosciences Inc. is a life sciences company developing precision genetic medicines for neuromuscular and cardiac diseases. The Company is focused on advancing a portfolio of gene therapy candidates including SGT-003 for the treatment of Duchenne muscular dystrophy, SGT-212 for the treatment of Friedreich's ataxia, SGT-501 for the treatment of catecholaminergic polymorphic ventricular tachycardia, SGT-601 for the treatment of TNNT2-mediated dilated cardiomyopathy and additional assets for the treatment of genetic cardiac and neuromuscular disease. It also has two cardiac pipeline gene transfer programs, SGT-401 for BAG3-mediated DCM, which is in early preclinical development, and SGT-701 for RBM20 DCM, which is in the discovery stage. In addition to its gene transfer candidates, the Company has development programs focusing on platform technologies, including capsid libraries and dual gene expression, a technology that allows it to package multiple transgenes into one capsid.</v>
    <v>121</v>
    <v>Nasdaq Stock Market</v>
    <v>XNAS</v>
    <v>XNAS</v>
    <v>500 RUTHERFORD AVENUE, 3RD FLOOR, CHARLESTOWN, MA, 02129 US</v>
    <v>8.74</v>
    <v>Biotechnology &amp; Medical Research</v>
    <v>Stock</v>
    <v>46129.79658561328</v>
    <v>2749</v>
    <v>8.34</v>
    <v>848133092</v>
    <v>SOLID BIOSCIENCES INC.</v>
    <v>SOLID BIOSCIENCES INC.</v>
    <v>8.65</v>
    <v>0</v>
    <v>8.39</v>
    <v>8.6199999999999992</v>
    <v>98391310</v>
    <v>SLDB</v>
    <v>SOLID BIOSCIENCES INC. (XNAS:SLDB)</v>
    <v>627279</v>
    <v>1187661</v>
    <v>2013</v>
  </rv>
  <rv s="2">
    <v>2750</v>
  </rv>
  <rv s="0">
    <v>https://www.bing.com/financeapi/forcetrigger?t=bvqju2&amp;q=XNAS%3aSLN&amp;form=skydnc</v>
    <v>Learn more on Bing</v>
  </rv>
  <rv s="1">
    <v>en-US</v>
    <v>bvqju2</v>
    <v>268435456</v>
    <v>1</v>
    <v>Powered by Refinitiv</v>
    <v>0</v>
    <v>SILENCE THERAPEUTICS PLC (XNAS:SLN)</v>
    <v>2</v>
    <v>3</v>
    <v>Finance</v>
    <v>4</v>
    <v>7.91</v>
    <v>2.875</v>
    <v>1.5189999999999999</v>
    <v>-0.15</v>
    <v>-1.9737000000000001E-2</v>
    <v>USD</v>
    <v>Silence Therapeutics plc is a global clinical-stage biotechnology company engaged in transforming people’s lives by silencing diseases through precision-engineered medicines created with proprietary siRNA (short interfering RNA) technology. The Company leverages its mRNAi GOLD platform to create siRNAs designed to precisely target and silence disease-associated genes in the liver. The Company focuses on areas of high unmet medical need with programs advancing cardiovascular disease, hematology and rare diseases. Divesiran (SLN124) is its wholly owned siRNA product candidate designed to inhibit TMPRSS6 expression in the liver. Zerlasiran is a siRNA molecule designed for the treatment of cardiovascular disease associated with elevated Lp(a), a lipoprotein in the blood. In addition to its wholly owned clinical pipeline, it has a third siRNA product candidate from its mRNAi GOLD platform in Phase I development in an undisclosed indication through its collaboration with AstraZeneca.</v>
    <v>88</v>
    <v>Nasdaq Stock Market</v>
    <v>XNAS</v>
    <v>XNAS</v>
    <v>72 Hammersmith Road, LONDON, W14 8TH GB</v>
    <v>7.71</v>
    <v>Biotechnology &amp; Medical Research</v>
    <v>Stock</v>
    <v>46129.796441087499</v>
    <v>2752</v>
    <v>7.24</v>
    <v>351892927</v>
    <v>SILENCE THERAPEUTICS PLC</v>
    <v>SILENCE THERAPEUTICS PLC</v>
    <v>7.59</v>
    <v>0</v>
    <v>7.6</v>
    <v>7.45</v>
    <v>47233950</v>
    <v>SLN</v>
    <v>SILENCE THERAPEUTICS PLC (XNAS:SLN)</v>
    <v>345477</v>
    <v>409350</v>
    <v>1994</v>
  </rv>
  <rv s="2">
    <v>2753</v>
  </rv>
  <rv s="0">
    <v>https://www.bing.com/financeapi/forcetrigger?t=a233jc&amp;q=XNAS%3aSLNO&amp;form=skydnc</v>
    <v>Learn more on Bing</v>
  </rv>
  <rv s="1">
    <v>en-US</v>
    <v>a233jc</v>
    <v>268435456</v>
    <v>1</v>
    <v>Powered by Refinitiv</v>
    <v>0</v>
    <v>SOLENO THERAPEUTICS, INC. (XNAS:SLNO)</v>
    <v>2</v>
    <v>3</v>
    <v>Finance</v>
    <v>4</v>
    <v>90.319900000000004</v>
    <v>29.43</v>
    <v>-2.4047999999999998</v>
    <v>0.13500000000000001</v>
    <v>2.5679999999999995E-3</v>
    <v>USD</v>
    <v>Soleno Therapeutics, Inc. is a biopharmaceutical company. The Company is focused on developing novel therapeutics for the treatment of rare diseases. The Company’s lead product candidate, diazoxide choline extended-release tablets (DCCR), is for the treatment of Prader-Willi syndrome (PWS) in individuals four years and older who have hyperphagia. DCCR contains diazoxide choline, a potent ATP-sensitive potassium (KATP) channel activator. DCCR tablets consist of the active ingredient diazoxide choline, a choline salt of diazoxide, which is a benzothiadiazine. Its proposed mode of action, with targets in the brain, pancreas and fat tissue, has the potential to broadly impact complex diseases like PWS to reduce appetite, reduce food-seeking, decrease insulin and leptin resistance, and reduce body fat. The Company has Breakthrough Therapy and Fast-Track designations in the United States and Orphan Drug designations in the United States and European Union.</v>
    <v>182</v>
    <v>Nasdaq Stock Market</v>
    <v>XNAS</v>
    <v>XNAS</v>
    <v>100 Marine Parkway, Suite 400, REDWOOD CITY, CA, 94065 US</v>
    <v>52.725000000000001</v>
    <v>Biotechnology &amp; Medical Research</v>
    <v>Stock</v>
    <v>46129.795871527342</v>
    <v>2755</v>
    <v>52.6</v>
    <v>2038646766</v>
    <v>SOLENO THERAPEUTICS, INC.</v>
    <v>SOLENO THERAPEUTICS, INC.</v>
    <v>52.63</v>
    <v>340.91199999999998</v>
    <v>52.57</v>
    <v>52.704999999999998</v>
    <v>51718150</v>
    <v>SLNO</v>
    <v>SOLENO THERAPEUTICS, INC. (XNAS:SLNO)</v>
    <v>2775673</v>
    <v>5918017</v>
    <v>1999</v>
  </rv>
  <rv s="2">
    <v>2756</v>
  </rv>
  <rv s="0">
    <v>https://www.bing.com/financeapi/forcetrigger?t=a236h7&amp;q=XNAS%3aSMMT&amp;form=skydnc</v>
    <v>Learn more on Bing</v>
  </rv>
  <rv s="1">
    <v>en-US</v>
    <v>a236h7</v>
    <v>268435456</v>
    <v>1</v>
    <v>Powered by Refinitiv</v>
    <v>0</v>
    <v>SUMMIT THERAPEUTICS INC. (XNAS:SMMT)</v>
    <v>2</v>
    <v>3</v>
    <v>Finance</v>
    <v>4</v>
    <v>36.909999999999997</v>
    <v>13.83</v>
    <v>-1.2159</v>
    <v>0.86</v>
    <v>3.5216999999999998E-2</v>
    <v>USD</v>
    <v>Summit Therapeutics Inc. is a biopharmaceutical company focused on the discovery, development, and commercialization of patient, physician, caregiver and societal-friendly medicinal therapies intended to improve quality of life, increase potential duration of life, and resolve serious unmet medical needs. Its lead development candidate is ivonescimab, a novel, potential first-in-class bispecific antibody intending to combine the effects of immunotherapy via a blockade of PD-1 with the anti-angiogenesis effects of an anti-VEGF compound into a single molecule. Ivonescimab is being developed by both Akeso and the Company in multiple Phase III clinical trials. It is also developing ivonescimab in non-small cell lung cancer and other solid tumor settings. Ivonescimab is approved in China in combination with chemotherapy for patients with EGFR-mutated non-small cell lung cancer whose tumors have progressed following an EGFR-TKI based on the results of the HARMONi-A clinical trial.</v>
    <v>265</v>
    <v>Nasdaq Stock Market</v>
    <v>XNAS</v>
    <v>XNAS</v>
    <v>601 Brickell Key Drive, Suite 1000, MIAMI, FL, 33131 US</v>
    <v>25.48</v>
    <v>Biotechnology &amp; Medical Research</v>
    <v>Stock</v>
    <v>46129.796772267968</v>
    <v>2758</v>
    <v>24.06</v>
    <v>19601421856</v>
    <v>SUMMIT THERAPEUTICS INC.</v>
    <v>SUMMIT THERAPEUTICS INC.</v>
    <v>24.55</v>
    <v>0</v>
    <v>24.42</v>
    <v>25.28</v>
    <v>775372700</v>
    <v>SMMT</v>
    <v>SUMMIT THERAPEUTICS INC. (XNAS:SMMT)</v>
    <v>3328059</v>
    <v>2734392</v>
    <v>2020</v>
  </rv>
  <rv s="2">
    <v>2759</v>
  </rv>
  <rv s="0">
    <v>https://www.bing.com/financeapi/forcetrigger?t=a238a2&amp;q=XNAS%3aSNDX&amp;form=skydnc</v>
    <v>Learn more on Bing</v>
  </rv>
  <rv s="1">
    <v>en-US</v>
    <v>a238a2</v>
    <v>268435456</v>
    <v>1</v>
    <v>Powered by Refinitiv</v>
    <v>0</v>
    <v>SYNDAX PHARMACEUTICALS, INC. (XNAS:SNDX)</v>
    <v>2</v>
    <v>3</v>
    <v>Finance</v>
    <v>4</v>
    <v>25.59</v>
    <v>8.58</v>
    <v>0.51039999999999996</v>
    <v>0.34</v>
    <v>1.4279999999999999E-2</v>
    <v>USD</v>
    <v>Syndax Pharmaceuticals, Inc. is a commercial-stage biopharmaceutical company. It is focused on developing a pipeline of cancer therapies. Its product candidates include Revuforj and Niktimvo. It is developing Revuforj, a potent, selective, small molecule inhibitor of the menin-MLL binding interaction for the treatment of KMT2A rearranged also known as mixed lineage leukemia rearranged, acute leukemias including acute lymphoblastic leukemia and acute myeloid leukemia (AML), and necleophosmin 1, also known as NPM1, mutant AML. It is also exploring the use of Revuforj as a treatment in solid tumors, specifically its activity in metastatic colorectal cancer. It is also developing Niktimvo, a monoclonal antibody that blocks the colony stimulating factor 1 receptor (CSF-1R) in chronic graft-versus-host disease (cGVHD), as well as idiopathic pulmonary fibrosis. Entinostat is its oral, small molecule product candidate that has direct effects on both cancer cells and immune regulatory cells.</v>
    <v>298</v>
    <v>Nasdaq Stock Market</v>
    <v>XNAS</v>
    <v>XNAS</v>
    <v>730 Third Avenue, 9Th Floor, NEW YORK, NY, 10017 US</v>
    <v>24.58</v>
    <v>Biotechnology &amp; Medical Research</v>
    <v>Stock</v>
    <v>46129.796573529689</v>
    <v>2761</v>
    <v>23.5001</v>
    <v>2130044489</v>
    <v>SYNDAX PHARMACEUTICALS, INC.</v>
    <v>SYNDAX PHARMACEUTICALS, INC.</v>
    <v>24.3</v>
    <v>0</v>
    <v>23.81</v>
    <v>24.15</v>
    <v>88200600</v>
    <v>SNDX</v>
    <v>SYNDAX PHARMACEUTICALS, INC. (XNAS:SNDX)</v>
    <v>1006927</v>
    <v>1463965</v>
    <v>2005</v>
  </rv>
  <rv s="2">
    <v>2762</v>
  </rv>
  <rv s="0">
    <v>https://www.bing.com/financeapi/forcetrigger?t=bwvf4c&amp;q=XNAS%3aSBTX&amp;form=skydnc</v>
    <v>Learn more on Bing</v>
  </rv>
  <rv s="1">
    <v>en-US</v>
    <v>bwvf4c</v>
    <v>268435456</v>
    <v>1</v>
    <v>Powered by Refinitiv</v>
    <v>0</v>
    <v>ARS PHARMACEUTICALS, INC. (XNAS:SPRY)</v>
    <v>2</v>
    <v>3</v>
    <v>Finance</v>
    <v>4</v>
    <v>18.899999999999999</v>
    <v>6.66</v>
    <v>0.94199999999999995</v>
    <v>-1.4999999999999999E-2</v>
    <v>-1.8340000000000001E-3</v>
    <v>USD</v>
    <v>ARS Pharmaceuticals, Inc. is a biopharmaceutical company dedicated to empowering at-risk patients and their caregivers to protect patients from allergic reactions that could lead to anaphylaxis. The Company is commercializing neffy, an epinephrine nasal spray indicated in the United States for emergency treatment of Type I allergic reactions, including anaphylaxis, in adult patients and pediatric patients who weigh 33 lbs. or greater, and in the EU for emergency treatment of allergic reactions (anaphylaxis) due to insect stings or bites, foods, medicinal products, and other allergens as well as idiopathic or exercise induced anaphylaxis in adults and children who weigh 30 kg or greater. neffy is an FDA and European Commission (EC)-approved needle-free epinephrine product, and also has approvals in the United Kingdom, Japan, Australia, and China. It is advancing its nasal spray development program across multiple Type I hypersensitivity reactions, including acute flares of urticaria.</v>
    <v>158</v>
    <v>Nasdaq Stock Market</v>
    <v>XNAS</v>
    <v>XNAS</v>
    <v>11682 El Camino Real, Suite 300, SAN DIEGO, CA, 92130 US</v>
    <v>8.35</v>
    <v>Pharmaceuticals</v>
    <v>Stock</v>
    <v>46129.797024375002</v>
    <v>2764</v>
    <v>8.0500000000000007</v>
    <v>810762536</v>
    <v>ARS PHARMACEUTICALS, INC.</v>
    <v>ARS PHARMACEUTICALS, INC.</v>
    <v>8.35</v>
    <v>0</v>
    <v>8.18</v>
    <v>8.1649999999999991</v>
    <v>99297310</v>
    <v>SPRY</v>
    <v>ARS PHARMACEUTICALS, INC. (XNAS:SPRY)</v>
    <v>616360</v>
    <v>1579492</v>
    <v>2016</v>
  </rv>
  <rv s="2">
    <v>2765</v>
  </rv>
  <rv s="0">
    <v>https://www.bing.com/financeapi/forcetrigger?t=a23ka2&amp;q=XNAS%3aSRPT&amp;form=skydnc</v>
    <v>Learn more on Bing</v>
  </rv>
  <rv s="1">
    <v>en-US</v>
    <v>a23ka2</v>
    <v>268435456</v>
    <v>1</v>
    <v>Powered by Refinitiv</v>
    <v>0</v>
    <v>SAREPTA THERAPEUTICS, INC. (XNAS:SRPT)</v>
    <v>2</v>
    <v>3</v>
    <v>Finance</v>
    <v>4</v>
    <v>64.8</v>
    <v>10.414999999999999</v>
    <v>0.27939999999999998</v>
    <v>0.05</v>
    <v>2.362E-3</v>
    <v>USD</v>
    <v>Sarepta Therapeutics, Inc. is a commercial-stage biopharmaceutical company. The Company is focused on helping patients through the discovery and development of ribonucleic acid (RNA)-targeted therapeutics, siRNA knockdown therapies, gene therapy and other genetic therapeutic modalities for the treatment of rare diseases. It has developed multiple approved products for the treatment of Duchenne muscular dystrophy (Duchenne) and is developing potential therapeutic candidates for a range of diseases and disorders, including Duchenne, Limb-girdle muscular dystrophies (LGMDs) and other neuromuscular and central nervous system (CNS) related disorders. The Company has developed and commercialized four approved products for the treatment of Duchenne: EXONDYS 51 (eteplirsen), Injection (EXONDYS 51), VYONDYS 53 (golodirsen) Injection (VYONDYS 53), AMONDYS 45 (casimersen) Injection (AMONDYS 45), and ELEVIDYS.</v>
    <v>835</v>
    <v>Nasdaq Stock Market</v>
    <v>XNAS</v>
    <v>XNAS</v>
    <v>215 First Street, Suite 415, CAMBRIDGE, MA, 02142 US</v>
    <v>21.748100000000001</v>
    <v>Pharmaceuticals</v>
    <v>Stock</v>
    <v>46129.796980161722</v>
    <v>2767</v>
    <v>21.02</v>
    <v>2227883556</v>
    <v>SAREPTA THERAPEUTICS, INC.</v>
    <v>SAREPTA THERAPEUTICS, INC.</v>
    <v>21.23</v>
    <v>0</v>
    <v>21.17</v>
    <v>21.22</v>
    <v>104989800</v>
    <v>SRPT</v>
    <v>SAREPTA THERAPEUTICS, INC. (XNAS:SRPT)</v>
    <v>1270650</v>
    <v>3187565</v>
    <v>2013</v>
  </rv>
  <rv s="2">
    <v>2768</v>
  </rv>
  <rv s="0">
    <v>https://www.bing.com/financeapi/forcetrigger?t=b12om7&amp;q=XNAS%3aSRRK&amp;form=skydnc</v>
    <v>Learn more on Bing</v>
  </rv>
  <rv s="1">
    <v>en-US</v>
    <v>b12om7</v>
    <v>268435456</v>
    <v>1</v>
    <v>Powered by Refinitiv</v>
    <v>0</v>
    <v>SCHOLAR ROCK HOLDING CORPORATION (XNAS:SRRK)</v>
    <v>2</v>
    <v>3</v>
    <v>Finance</v>
    <v>4</v>
    <v>51.625</v>
    <v>27.07</v>
    <v>0.80179999999999996</v>
    <v>-0.56999999999999995</v>
    <v>-1.1399999999999999E-2</v>
    <v>USD</v>
    <v>Scholar Rock Holding Corporation is a biopharmaceutical company. The Company focuses on improving the lives of children and adults with spinal muscular atrophy (SMA) and additional rare, severe and debilitating neuromuscular diseases. Its pipeline product candidates include apitegromab, a subcutaneous formulation of apitegromab, and SRK-439. The Apitegromab is an investigational fully human, intravenously administered monoclonal antibody designed to inhibit myostatin activation by selectively binding the pro- and latent forms of myostatin in the skeletal muscle. The SRK-439, is an investigational, subcutaneously administered fully human anti-pro/latent myostatin antibody that has high inhibitory potency while maintaining selectivity towards myostatin. Its early-stage pipeline includes additional programs for the treatment of patients with rare, severe, and debilitating neuromuscular diseases.</v>
    <v>289</v>
    <v>Nasdaq Stock Market</v>
    <v>XNAS</v>
    <v>XNAS</v>
    <v>301 BINNEY STREET, 3RD FLOOR, CAMBRIDGE, MA, 02142 US</v>
    <v>50.98</v>
    <v>Biotechnology &amp; Medical Research</v>
    <v>Stock</v>
    <v>46129.796255775</v>
    <v>2770</v>
    <v>49.43</v>
    <v>5678671633</v>
    <v>SCHOLAR ROCK HOLDING CORPORATION</v>
    <v>SCHOLAR ROCK HOLDING CORPORATION</v>
    <v>50.81</v>
    <v>0</v>
    <v>50</v>
    <v>49.43</v>
    <v>114883100</v>
    <v>SRRK</v>
    <v>SCHOLAR ROCK HOLDING CORPORATION (XNAS:SRRK)</v>
    <v>1140393</v>
    <v>1777799</v>
    <v>2017</v>
  </rv>
  <rv s="2">
    <v>2771</v>
  </rv>
  <rv s="0">
    <v>https://www.bing.com/financeapi/forcetrigger?t=bxd7ar&amp;q=XNAS%3aSRZN&amp;form=skydnc</v>
    <v>Learn more on Bing</v>
  </rv>
  <rv s="1">
    <v>en-US</v>
    <v>bxd7ar</v>
    <v>268435456</v>
    <v>1</v>
    <v>Powered by Refinitiv</v>
    <v>0</v>
    <v>SURROZEN, INC. (XNAS:SRZN)</v>
    <v>2</v>
    <v>3</v>
    <v>Finance</v>
    <v>4</v>
    <v>33.22</v>
    <v>5.9</v>
    <v>0.51819999999999999</v>
    <v>1.085</v>
    <v>3.5784999999999997E-2</v>
    <v>USD</v>
    <v>Surrozen, Inc. is a biotechnology company discovering and developing drug candidates to selectively modulate the Wnt pathway. The Company is developing tissue-specific antibodies designed to engage the body’s existing biological repair mechanisms with a focus in ophthalmology. Its product candidates include SZN-8141 for Retinal Diseases, SZN-8143 for Retinal Diseases, SZN-113 for Fuchs’ Endothelial Corneal Dystrophy and Geographic Atrophy, and SZN-413 for Retinal Diseases. SZN-8141 combines Frizzled 4 (Fzd4) agonism and Vascular Endothelial Growth Factor (VEGF) antagonism which has the potential to provide benefits over treatment with single agents for Diabetic Macular Edema (DME) and neovascular Age Related Macular Degeneration (wet AMD). SZN-8143 combines Fzd4 agonism, VEGF antagonism, and interleukin-6 (IL-6) antagonism which may have benefits over single agents for treatment of DME/wet AMD/uveitic macular edema. SZN-413 is a bi-specific antibody, designed using its SWAP technology.</v>
    <v>44</v>
    <v>Nasdaq Stock Market</v>
    <v>XNAS</v>
    <v>XNAS</v>
    <v>171 Oyster Point Blvd, Suite 400, SOUTH SAN FRANCISCO, CA, 94080 US</v>
    <v>31.56</v>
    <v>Biotechnology &amp; Medical Research</v>
    <v>Stock</v>
    <v>46129.796483078127</v>
    <v>2773</v>
    <v>29.65</v>
    <v>214285500</v>
    <v>SURROZEN, INC.</v>
    <v>SURROZEN, INC.</v>
    <v>30.51</v>
    <v>0</v>
    <v>30.32</v>
    <v>31.405000000000001</v>
    <v>11486710</v>
    <v>SRZN</v>
    <v>SURROZEN, INC. (XNAS:SRZN)</v>
    <v>97623</v>
    <v>107801</v>
    <v>2021</v>
  </rv>
  <rv s="2">
    <v>2774</v>
  </rv>
  <rv s="0">
    <v>https://www.bing.com/financeapi/forcetrigger?t=bqbtim&amp;q=XNAS%3aSTOK&amp;form=skydnc</v>
    <v>Learn more on Bing</v>
  </rv>
  <rv s="1">
    <v>en-US</v>
    <v>bqbtim</v>
    <v>268435456</v>
    <v>1</v>
    <v>Powered by Refinitiv</v>
    <v>0</v>
    <v>STOKE THERAPEUTICS, INC. (XNAS:STOK)</v>
    <v>2</v>
    <v>3</v>
    <v>Finance</v>
    <v>4</v>
    <v>40.22</v>
    <v>7.34</v>
    <v>1.2972999999999999</v>
    <v>1.2549999999999999</v>
    <v>3.5512000000000002E-2</v>
    <v>USD</v>
    <v>Stoke Therapeutics, Inc. is a biotechnology company dedicated to addressing the underlying cause of severe diseases by upregulating protein expression with ribonucleic acid (RNA)-based medicines. The Company, through its proprietary Targeted Augmentation of Nuclear Gene Output (TANGO) approach, is engaged in developing antisense oligonucleotides (ASOs) to selectively restore protein levels. Its first compound, zorevunersen (STK-002), is in clinical testing for the treatment of Dravet syndrome, a severe and progressive genetic epilepsy. TANGO aims to restore missing proteins by increasing or stoking protein output from healthy genes, thus compensating for the non-functioning copy of the gene. The Company is pursuing the development of STK-002 for the treatment of autosomal dominant optic atrophy (ADOA), the most common inherited optic nerve disorder. The Company’s initial focus is haploinsufficiency and diseases of the central nervous system and the eye.</v>
    <v>170</v>
    <v>Nasdaq Stock Market</v>
    <v>XNAS</v>
    <v>XNAS</v>
    <v>45 WIGGINS AVENUE, BEDFORD, MA, 01730 US</v>
    <v>36.979999999999997</v>
    <v>Biotechnology &amp; Medical Research</v>
    <v>Stock</v>
    <v>46129.796309953126</v>
    <v>2776</v>
    <v>35.64</v>
    <v>2164623160</v>
    <v>STOKE THERAPEUTICS, INC.</v>
    <v>STOKE THERAPEUTICS, INC.</v>
    <v>36.119999999999997</v>
    <v>55.447000000000003</v>
    <v>35.340000000000003</v>
    <v>36.594999999999999</v>
    <v>59150790</v>
    <v>STOK</v>
    <v>STOKE THERAPEUTICS, INC. (XNAS:STOK)</v>
    <v>288517</v>
    <v>843718</v>
    <v>2014</v>
  </rv>
  <rv s="2">
    <v>2777</v>
  </rv>
  <rv s="0">
    <v>https://www.bing.com/financeapi/forcetrigger?t=a1n2tc&amp;q=XNAS%3aAGLE&amp;form=skydnc</v>
    <v>Learn more on Bing</v>
  </rv>
  <rv s="1">
    <v>en-US</v>
    <v>a1n2tc</v>
    <v>268435456</v>
    <v>1</v>
    <v>Powered by Refinitiv</v>
    <v>0</v>
    <v>Spyre Therapeutics, Inc. (XNAS:SYRE)</v>
    <v>2</v>
    <v>3</v>
    <v>Finance</v>
    <v>4</v>
    <v>75</v>
    <v>12.25</v>
    <v>3.0907</v>
    <v>3.64</v>
    <v>5.2224000000000007E-2</v>
    <v>USD</v>
    <v>Spyre Therapeutics, Inc. is a clinical-stage biotechnology company, which is engaged in creating inflammatory bowel disease (IBD) and other immune-mediated disease products by combining antibody engineering, rational therapeutic combinations and precision medicine approaches. Its pipeline includes investigational extended half-life antibodies targeting a4b7, TL1A, and IL-23. Its pipeline programs include SPY003, SPY004, SPY130, SPY230, SPY002, SPY001, and SPY120. Its advanced product candidate, SPY001, is a fully human monoclonal immunoglobulin G1 antibody designed to bind selectively to the a4b7 integrin being developed for the treatment of IBD. Its co-lead program, SPY002, has nominated two fully human mAb candidates designed to bind to tumor necrosis factor-like ligand 1A (TL1A), both of which are in preclinical development for the treatment of IBD. SPY003 is a preclinical-stage program designed to bind to Interleukin 23 (IL-23) and incorporates half-life extending modifications.</v>
    <v>102</v>
    <v>Nasdaq Stock Market</v>
    <v>XNAS</v>
    <v>XNAS</v>
    <v>221 Crescent Street, Suite 105, WALTHAM, MA, 02453 US</v>
    <v>74.599999999999994</v>
    <v>Biotechnology &amp; Medical Research</v>
    <v>Stock</v>
    <v>46129.796692707816</v>
    <v>2779</v>
    <v>70.209999999999994</v>
    <v>5778044962</v>
    <v>Spyre Therapeutics, Inc.</v>
    <v>Spyre Therapeutics, Inc.</v>
    <v>70.319999999999993</v>
    <v>0</v>
    <v>69.7</v>
    <v>73.34</v>
    <v>78784360</v>
    <v>SYRE</v>
    <v>Spyre Therapeutics, Inc. (XNAS:SYRE)</v>
    <v>974834</v>
    <v>1242173</v>
    <v>2013</v>
  </rv>
  <rv s="2">
    <v>2780</v>
  </rv>
  <rv s="0">
    <v>https://www.bing.com/financeapi/forcetrigger?t=a2472w&amp;q=XNAS%3aTGTX&amp;form=skydnc</v>
    <v>Learn more on Bing</v>
  </rv>
  <rv s="1">
    <v>en-US</v>
    <v>a2472w</v>
    <v>268435456</v>
    <v>1</v>
    <v>Powered by Refinitiv</v>
    <v>0</v>
    <v>TG THERAPEUTICS, INC. (XNAS:TGTX)</v>
    <v>2</v>
    <v>3</v>
    <v>Finance</v>
    <v>4</v>
    <v>46.48</v>
    <v>25.28</v>
    <v>1.7522</v>
    <v>1.22</v>
    <v>3.5569000000000003E-2</v>
    <v>USD</v>
    <v>TG Therapeutics, Inc. is a fully integrated, commercial stage biotechnology company focused on the acquisition, development and commercialization of novel treatments for B-cell diseases. Its products include Ublituximab IV (anti-CD20 mAb), Ublituximab IV Simplified Dosing Schedule, Ublituximab Subcutaneous (anti-CD20 mAb), and Azer-cel. It is engaged in late-stage clinical development of BRIUMVI. BRIUMVI is an anti-CD20 monoclonal antibody that can be administered to adults with relapsing forms of multiple sclerosis (RMS) in a one-hour infusion every 24 weeks, following the starting dose. It is used for treatment of adults with clinically isolated syndrome, relapsing-remitting disease, and active secondary progressive disease. The Company is also engaged in ULTIMATE I &amp; II Trials Evaluating Single Agent Ublituximab in RMS. Its ENHANCE Phase 3b Trial is an ongoing, multi-center, open-label study designed to evaluate alternative dosing regimens for BRIUMVI in patients with RMS.</v>
    <v>399</v>
    <v>Nasdaq Stock Market</v>
    <v>XNAS</v>
    <v>XNAS</v>
    <v>3020 Carrington Mill Blvd., Suite 475, MORRISVILLE, NC, 27560-5435 US</v>
    <v>35.6</v>
    <v>Pharmaceuticals</v>
    <v>Stock</v>
    <v>46129.796857314061</v>
    <v>2782</v>
    <v>34.76</v>
    <v>5672128416</v>
    <v>TG THERAPEUTICS, INC.</v>
    <v>TG THERAPEUTICS, INC.</v>
    <v>35.04</v>
    <v>12.790800000000001</v>
    <v>34.299999999999997</v>
    <v>35.520000000000003</v>
    <v>159688300</v>
    <v>TGTX</v>
    <v>TG THERAPEUTICS, INC. (XNAS:TGTX)</v>
    <v>1885182</v>
    <v>2115758</v>
    <v>1993</v>
  </rv>
  <rv s="2">
    <v>2783</v>
  </rv>
  <rv s="0">
    <v>https://www.bing.com/financeapi/forcetrigger?t=c12mfr&amp;q=XNAS%3aTIL&amp;form=skydnc</v>
    <v>Learn more on Bing</v>
  </rv>
  <rv s="1">
    <v>en-US</v>
    <v>c12mfr</v>
    <v>268435456</v>
    <v>1</v>
    <v>Powered by Refinitiv</v>
    <v>0</v>
    <v>INSTIL BIO, INC. (XNAS:TIL)</v>
    <v>2</v>
    <v>3</v>
    <v>Finance</v>
    <v>4</v>
    <v>42.79</v>
    <v>5.67</v>
    <v>2.0889000000000002</v>
    <v>0.04</v>
    <v>4.4940000000000006E-3</v>
    <v>USD</v>
    <v>Instil Bio, Inc. is a clinical-stage biopharmaceutical company focused on developing a pipeline of novel therapies. The Company seeks to in-license/acquire and develop novel therapeutic candidates in diseases with significant unmet medical need. The Company’s subsidiary, Axion Bio, Inc., in-licensed certain bispecific antibodies, including AXN-2510/IMM2510 and AXN-27M/IMM27M, a monoclonal antibody targeting cytotoxic T-lymphocyte associated antigen 4, or CTLA-4. AXN-2510/IMM2510, the lead in-licensed product candidate, is a novel and differentiated PD-L1xVEGF bispecific antibody in development for the treatment of multiple solid tumor cancers. AXN-27M/IMM27M is an antibody-dependent cellular cytotoxicity-enhanced monoclonal antibody targeting CTLA-4, which has been designed to promote intratumoral regulatory T cell depletion to enhance the efficacy and reduce the toxicity associated with first-generation anti-CTLA-4 antibodies.</v>
    <v>17</v>
    <v>Nasdaq Stock Market</v>
    <v>XNAS</v>
    <v>XNAS</v>
    <v>3963 Maple Avenue, Suite 350, DALLAS, TX, 75219 US</v>
    <v>8.98</v>
    <v>Biotechnology &amp; Medical Research</v>
    <v>Stock</v>
    <v>46129.796951943747</v>
    <v>2785</v>
    <v>8.6201000000000008</v>
    <v>60630901</v>
    <v>INSTIL BIO, INC.</v>
    <v>INSTIL BIO, INC.</v>
    <v>8.9</v>
    <v>0</v>
    <v>8.9</v>
    <v>8.94</v>
    <v>6781980</v>
    <v>TIL</v>
    <v>INSTIL BIO, INC. (XNAS:TIL)</v>
    <v>13579</v>
    <v>29914</v>
    <v>2018</v>
  </rv>
  <rv s="2">
    <v>2786</v>
  </rv>
  <rv s="0">
    <v>https://www.bing.com/financeapi/forcetrigger?t=bvdwec&amp;q=XNAS%3aTNGX&amp;form=skydnc</v>
    <v>Learn more on Bing</v>
  </rv>
  <rv s="1">
    <v>en-US</v>
    <v>bvdwec</v>
    <v>268435456</v>
    <v>1</v>
    <v>Powered by Refinitiv</v>
    <v>0</v>
    <v>TANGO THERAPEUTICS, INC. (XNAS:TNGX)</v>
    <v>2</v>
    <v>3</v>
    <v>Finance</v>
    <v>4</v>
    <v>26.81</v>
    <v>1.03</v>
    <v>1.3668</v>
    <v>1.74</v>
    <v>6.9488999999999995E-2</v>
    <v>USD</v>
    <v>Tango Therapeutics, Inc. is a clinical-stage biotechnology company dedicated to discovering novel drug targets and delivering precision medicine for the treatment of cancer. The Company's novel small molecules are designed to be selectively active in cancer cells with specific genetic alterations, killing those cancer cells while sparing normal cells. The Company is focused on clinical development of two methylthioadenosine phosphorylase (MTAP)-deleted selective PRMT5 inhibitors: vopimetostat (TNG462) for non-CNS cancers, both as a monotherapy and in combination with RAS inhibitors, and TNG456, brain-penetrant protein arginine methyltransferase 5 (PRMT5) inhibitor, for CNS cancers, including glioblastoma (GBM). Its TNG260 is a first-in-class Co-repressor of the Repressor Element-1 Silencing Transcription (CoREST) inhibitor, which in preclinical studies reversed the immune evasion effect of STK11 loss-of-function mutations.</v>
    <v>137</v>
    <v>Nasdaq Stock Market</v>
    <v>XNAS</v>
    <v>XNAS</v>
    <v>201 Brookline Avenue, Suite 901, BOSTON, MA, 02215 US</v>
    <v>26.81</v>
    <v>Biotechnology &amp; Medical Research</v>
    <v>Stock</v>
    <v>46129.79650616875</v>
    <v>2788</v>
    <v>24.92</v>
    <v>3821206064</v>
    <v>TANGO THERAPEUTICS, INC.</v>
    <v>TANGO THERAPEUTICS, INC.</v>
    <v>25.31</v>
    <v>0</v>
    <v>25.04</v>
    <v>26.78</v>
    <v>142688800</v>
    <v>TNGX</v>
    <v>TANGO THERAPEUTICS, INC. (XNAS:TNGX)</v>
    <v>1871528</v>
    <v>3142401</v>
    <v>2020</v>
  </rv>
  <rv s="2">
    <v>2789</v>
  </rv>
  <rv s="0">
    <v>https://www.bing.com/financeapi/forcetrigger?t=c3rpoc&amp;q=XNAS%3aTRDA&amp;form=skydnc</v>
    <v>Learn more on Bing</v>
  </rv>
  <rv s="1">
    <v>en-US</v>
    <v>c3rpoc</v>
    <v>268435456</v>
    <v>1</v>
    <v>Powered by Refinitiv</v>
    <v>0</v>
    <v>ENTRADA THERAPEUTICS, INC. (XNAS:TRDA)</v>
    <v>2</v>
    <v>3</v>
    <v>Finance</v>
    <v>4</v>
    <v>14.49</v>
    <v>4.93</v>
    <v>-9.9400000000000002E-2</v>
    <v>0.4</v>
    <v>2.9499000000000001E-2</v>
    <v>USD</v>
    <v>Entrada Therapeutics, Inc. is a clinical-stage biopharmaceutical company. The Company is engaged in establishing a class of medicines, which engages intracellular targets. Its Endosomal Escape Vehicle (EEV)-therapeutics are designed to enable the delivery of a range of therapeutics into a variety of organs and tissues, resulting in an improved therapeutic index. The Company is advancing a robust development portfolio of genetic medicines for the potential treatment of neuromuscular and inherited retinal diseases, among others. The Company is focused on the development of EEV therapeutics for rare neuromuscular diseases, including Duchenne muscular dystrophy (DMD) and myotonic dystrophy type 1 (DM1). It has partnered to develop a clinical-stage program, VX-670, for myotonic dystrophy type 1. The Company has advanced two ocular programs into lead optimization for the potential treatment of inherited retinal diseases.</v>
    <v>152</v>
    <v>Nasdaq Stock Market</v>
    <v>XNAS</v>
    <v>XNAS</v>
    <v>One Design Center Place, Suite 17-500, BOSTON, MA, 02210 US</v>
    <v>14.04</v>
    <v>Biotechnology &amp; Medical Research</v>
    <v>Stock</v>
    <v>46129.796896793749</v>
    <v>2791</v>
    <v>13.6</v>
    <v>534448967</v>
    <v>ENTRADA THERAPEUTICS, INC.</v>
    <v>ENTRADA THERAPEUTICS, INC.</v>
    <v>13.9</v>
    <v>0</v>
    <v>13.56</v>
    <v>13.96</v>
    <v>38284310</v>
    <v>TRDA</v>
    <v>ENTRADA THERAPEUTICS, INC. (XNAS:TRDA)</v>
    <v>72188</v>
    <v>176023</v>
    <v>2016</v>
  </rv>
  <rv s="2">
    <v>2792</v>
  </rv>
  <rv s="0">
    <v>https://www.bing.com/financeapi/forcetrigger?t=a22axm&amp;q=XNAS%3aTVTX&amp;form=skydnc</v>
    <v>Learn more on Bing</v>
  </rv>
  <rv s="1">
    <v>en-US</v>
    <v>a22axm</v>
    <v>268435456</v>
    <v>1</v>
    <v>Powered by Refinitiv</v>
    <v>0</v>
    <v>Travere Therapeutics, Inc. (XNAS:TVTX)</v>
    <v>2</v>
    <v>3</v>
    <v>Finance</v>
    <v>4</v>
    <v>43.31</v>
    <v>13.88</v>
    <v>1.04</v>
    <v>0.7</v>
    <v>1.7704000000000001E-2</v>
    <v>USD</v>
    <v>Travere Therapeutics, Inc. is a biopharmaceutical company. The Company is focused on identifying, developing, and delivering life-changing therapies to people living with rare kidney and metabolic diseases. Its product, FILSPARI (sparsentan), is indicated to reduce proteinuria in adults with primary IgAN at risk of rapid disease progression. FILSPARI is an oral, once-daily, non-immunosuppressive medication that directly targets glomerular injury in the kidney. Sparsentan is also in late-stage development for focal segmental glomerulosclerosis (FSGS). The Company’s Pegtibatinase is a novel investigational human enzyme replacement candidate being evaluated for the treatment of classical homocystinuria (HCU), which is a rare metabolic disorder. Its commercial products, Thiola and Thiola EC, are for the treatment of cystinuria, a rare genetic cystine transport disorder that causes high cystine levels in the urine and the formation of recurring kidney stones.</v>
    <v>497</v>
    <v>Nasdaq Stock Market</v>
    <v>XNAS</v>
    <v>XNAS</v>
    <v>3611 Valley Centre Dr, Suite 300, SAN DIEGO, CA, 92130 US</v>
    <v>40.67</v>
    <v>Biotechnology &amp; Medical Research</v>
    <v>Stock</v>
    <v>46129.797045312502</v>
    <v>2794</v>
    <v>38.67</v>
    <v>3716961154</v>
    <v>Travere Therapeutics, Inc.</v>
    <v>Travere Therapeutics, Inc.</v>
    <v>40.340000000000003</v>
    <v>0</v>
    <v>39.54</v>
    <v>40.24</v>
    <v>92369810</v>
    <v>TVTX</v>
    <v>Travere Therapeutics, Inc. (XNAS:TVTX)</v>
    <v>1031651</v>
    <v>2257167</v>
    <v>2008</v>
  </rv>
  <rv s="2">
    <v>2795</v>
  </rv>
  <rv s="0">
    <v>https://www.bing.com/financeapi/forcetrigger?t=a254k2&amp;q=XNAS%3aUTHR&amp;form=skydnc</v>
    <v>Learn more on Bing</v>
  </rv>
  <rv s="1">
    <v>en-US</v>
    <v>a254k2</v>
    <v>268435456</v>
    <v>1</v>
    <v>Powered by Refinitiv</v>
    <v>0</v>
    <v>UNITED THERAPEUTICS CORPORATION (XNAS:UTHR)</v>
    <v>2</v>
    <v>3</v>
    <v>Finance</v>
    <v>4</v>
    <v>607.89</v>
    <v>272.12</v>
    <v>0.63839999999999997</v>
    <v>8.34</v>
    <v>1.4367000000000001E-2</v>
    <v>USD</v>
    <v>United Therapeutics Corporation is a pharmaceutical company. The Company markets and sells commercial therapies to treat pulmonary arterial hypertension (PAH): Tyvaso DPI (treprostinil) Inhalation Powder (Tyvaso DPI); Tyvaso (treprostinil) Inhalation Solution (nebulized Tyvaso), which includes the Tyvaso Inhalation System; Remodulin (treprostinil) Injection (Remodulin); Orenitram (treprostinil) Extended-Release Tablets (Orenitram); and Adcirca (tadalafil) Tablets (Adcirca). Tyvaso DPI and nebulized Tyvaso are also approved to treat pulmonary hypertension associated with interstitial lung disease (PH-ILD). It also markets and sells an oncology product, Unituxin (dinutuximab) Injection for the treatment of high-risk neuroblastoma, and the Remunity Pump for Remodulin. Tyvaso DPI is a drug-device combination product that incorporates the dry powder formulation technology and Dreamboat inhalation device technology used in MannKind’s Afrezza (insulin human) Inhalation Powder product.</v>
    <v>1400</v>
    <v>Nasdaq Stock Market</v>
    <v>XNAS</v>
    <v>XNAS</v>
    <v>1000 SPRING ST, SILVER SPRING, MD, 20910 US</v>
    <v>592.48</v>
    <v>Pharmaceuticals</v>
    <v>Stock</v>
    <v>46129.797026180466</v>
    <v>2797</v>
    <v>574.59</v>
    <v>25807935256</v>
    <v>UNITED THERAPEUTICS CORPORATION</v>
    <v>UNITED THERAPEUTICS CORPORATION</v>
    <v>578.88</v>
    <v>21.105699999999999</v>
    <v>580.51</v>
    <v>588.85</v>
    <v>43827690</v>
    <v>UTHR</v>
    <v>UNITED THERAPEUTICS CORPORATION (XNAS:UTHR)</v>
    <v>400121</v>
    <v>628173</v>
    <v>1996</v>
  </rv>
  <rv s="2">
    <v>2798</v>
  </rv>
  <rv s="0">
    <v>https://www.bing.com/financeapi/forcetrigger?t=a257w7&amp;q=XNAS%3aVCEL&amp;form=skydnc</v>
    <v>Learn more on Bing</v>
  </rv>
  <rv s="1">
    <v>en-US</v>
    <v>a257w7</v>
    <v>268435456</v>
    <v>1</v>
    <v>Powered by Refinitiv</v>
    <v>0</v>
    <v>VERICEL CORPORATION (XNAS:VCEL)</v>
    <v>2</v>
    <v>3</v>
    <v>Finance</v>
    <v>4</v>
    <v>45.97</v>
    <v>28.95</v>
    <v>1.1618999999999999</v>
    <v>1.67</v>
    <v>4.9451999999999996E-2</v>
    <v>USD</v>
    <v>Vericel Corporation is a provider of advanced therapies for the sports medicine and severe burn care markets. It has a differentiated portfolio of cell therapy and specialty biologic products. It markets three products in the United States. MACI (autologous cultured chondrocytes on porcine collagen membrane) is an autologous-cellularized scaffold product indicated for the repair of symptomatic, single or multiple full-thickness cartilage defects of the knee with or without bone involvement in adults. Epicel (cultured epidermal autografts) is a permanent skin replacement for the treatment of patients with deep dermal or full thickness burns greater than or equal to 30% of total body surface area. The Company also holds a license for North American rights to NexoBrid (anacaulase-bcdb), a biological orphan product containing proteolytic enzymes, which is indicated for eschar removal in adults and pediatric patients with deep partial-thickness and/or full-thickness thermal burns.</v>
    <v>398</v>
    <v>Nasdaq Stock Market</v>
    <v>XNAS</v>
    <v>XNAS</v>
    <v>64 Sidney St, CAMBRIDGE, MA, 02139 US</v>
    <v>35.86</v>
    <v>Pharmaceuticals</v>
    <v>Stock</v>
    <v>46129.796980404688</v>
    <v>2800</v>
    <v>34.354999999999997</v>
    <v>1805015904</v>
    <v>VERICEL CORPORATION</v>
    <v>VERICEL CORPORATION</v>
    <v>34.61</v>
    <v>134.5993</v>
    <v>33.770000000000003</v>
    <v>35.44</v>
    <v>50931600</v>
    <v>VCEL</v>
    <v>VERICEL CORPORATION (XNAS:VCEL)</v>
    <v>208502</v>
    <v>744724</v>
    <v>1989</v>
  </rv>
  <rv s="2">
    <v>2801</v>
  </rv>
  <rv s="0">
    <v>https://www.bing.com/financeapi/forcetrigger?t=c1yw2w&amp;q=XNAS%3aVERA&amp;form=skydnc</v>
    <v>Learn more on Bing</v>
  </rv>
  <rv s="1">
    <v>en-US</v>
    <v>c1yw2w</v>
    <v>268435456</v>
    <v>1</v>
    <v>Powered by Refinitiv</v>
    <v>0</v>
    <v>VERA THERAPEUTICS, INC. (XNAS:VERA)</v>
    <v>2</v>
    <v>3</v>
    <v>Finance</v>
    <v>4</v>
    <v>56.05</v>
    <v>18.760000000000002</v>
    <v>1.1178999999999999</v>
    <v>0.23</v>
    <v>5.4450000000000002E-3</v>
    <v>USD</v>
    <v>Vera Therapeutics, Inc. is a late-stage biotechnology company. The Company is focused on developing and commercializing transformative treatments for patients with serious immunological diseases. Its lead product candidate is atacicept, a fusion protein self-administered as a subcutaneous injection once weekly that blocks both B-cell Activating Factor (BAFF) and A PRoliferation-Inducing Ligand (APRIL), which stimulate B cells to produce autoantibodies contributing to certain autoimmune diseases, including IgAN, also known as Berger’s disease, and lupus nephritis. In addition, it is evaluating additional diseases where the reduction of autoantibodies by atacicept may prove medically useful. It is also engaged in developing MAU868, a monoclonal antibody designed to neutralize infection with BK virus (BKV), a polyomavirus that can have devastating consequences in certain settings such as kidney transplant. It retains all global developmental and commercial rights to atacicept and MAU868.</v>
    <v>249</v>
    <v>Nasdaq Stock Market</v>
    <v>XNAS</v>
    <v>XNAS</v>
    <v>2000 Sierra Point Parkway, Suite 1200, BRISBANE, CA, 94005 US</v>
    <v>44.07</v>
    <v>Biotechnology &amp; Medical Research</v>
    <v>Stock</v>
    <v>46129.796743159372</v>
    <v>2803</v>
    <v>42.05</v>
    <v>3045689333</v>
    <v>VERA THERAPEUTICS, INC.</v>
    <v>VERA THERAPEUTICS, INC.</v>
    <v>42.75</v>
    <v>0</v>
    <v>42.24</v>
    <v>42.47</v>
    <v>71713900</v>
    <v>VERA</v>
    <v>VERA THERAPEUTICS, INC. (XNAS:VERA)</v>
    <v>625026</v>
    <v>1328340</v>
    <v>2016</v>
  </rv>
  <rv s="2">
    <v>2804</v>
  </rv>
  <rv s="0">
    <v>https://www.bing.com/financeapi/forcetrigger?t=bri8tc&amp;q=XNAS%3aVIR&amp;form=skydnc</v>
    <v>Learn more on Bing</v>
  </rv>
  <rv s="1">
    <v>en-US</v>
    <v>bri8tc</v>
    <v>268435456</v>
    <v>1</v>
    <v>Powered by Refinitiv</v>
    <v>0</v>
    <v>VIR BIOTECHNOLOGY, INC. (XNAS:VIR)</v>
    <v>2</v>
    <v>3</v>
    <v>Finance</v>
    <v>4</v>
    <v>10.94</v>
    <v>4.1550000000000002</v>
    <v>1.7323999999999999</v>
    <v>0.29499999999999998</v>
    <v>2.8558E-2</v>
    <v>USD</v>
    <v>Vir Biotechnology, Inc. is a clinical-stage biopharmaceutical company focused on powering the immune system to transform lives by discovering and developing medicines for serious infectious diseases and cancer. Its clinical-stage portfolio includes infectious disease programs for chronic hepatitis delta and chronic hepatitis B infections and multiple dual-masked T-cell engagers across validated targets in solid tumor indications. It also has a preclinical portfolio of programs across a range of infectious diseases and oncologic malignancies. Tobevibart is an investigational neutralizing monoclonal antibody (mAb) that has been engineered for immune engagement and targets a conserved region on the hepatitis B surface antigen (HBsAg). Elebsiran is an investigational HBV-targeted small interfering RNA (siRNA) that reduces HBsAg. Its pipeline includes VIR-5818, VIR-5500, VIR-5525, and HIV Cure. It also has rights to the PRO-XTEN masking platform for oncology and infectious disease.</v>
    <v>367</v>
    <v>Nasdaq Stock Market</v>
    <v>XNAS</v>
    <v>XNAS</v>
    <v>1800 OWENS STREET, SUITE 900, SAN FRANCISCO, CA, 94158 US</v>
    <v>10.73</v>
    <v>Biotechnology &amp; Medical Research</v>
    <v>Stock</v>
    <v>46129.797027592191</v>
    <v>2806</v>
    <v>10.26</v>
    <v>1697546687</v>
    <v>VIR BIOTECHNOLOGY, INC.</v>
    <v>VIR BIOTECHNOLOGY, INC.</v>
    <v>10.6</v>
    <v>0</v>
    <v>10.33</v>
    <v>10.625</v>
    <v>159769100</v>
    <v>VIR</v>
    <v>VIR BIOTECHNOLOGY, INC. (XNAS:VIR)</v>
    <v>1129515</v>
    <v>2143428</v>
    <v>2016</v>
  </rv>
  <rv s="2">
    <v>2807</v>
  </rv>
  <rv s="0">
    <v>https://www.bing.com/financeapi/forcetrigger?t=a25e1h&amp;q=XNAS%3aVKTX&amp;form=skydnc</v>
    <v>Learn more on Bing</v>
  </rv>
  <rv s="1">
    <v>en-US</v>
    <v>a25e1h</v>
    <v>268435456</v>
    <v>1</v>
    <v>Powered by Refinitiv</v>
    <v>0</v>
    <v>VIKING THERAPEUTICS, INC. (XNAS:VKTX)</v>
    <v>2</v>
    <v>3</v>
    <v>Finance</v>
    <v>4</v>
    <v>43.15</v>
    <v>21.23</v>
    <v>0.83819999999999995</v>
    <v>-0.22</v>
    <v>-6.1950000000000009E-3</v>
    <v>USD</v>
    <v>Viking Therapeutics, Inc. is a clinical-stage biopharmaceutical company that is focused on the development of therapies for the treatment of metabolic and endocrine disorders. Its clinical programs include VK2735, a novel dual agonist of the glucagon-like peptide 1 and glucose-dependent insulinotropic polypeptide receptors for the potential treatment of various metabolic disorders. It is evaluating an oral formulation of VK2735 in a Phase II trial. It is also developing VK2809, a novel, orally available, small molecule selective thyroid hormone receptor beta agonist for the treatment of lipid and metabolic disorders. Its newest program is evaluating a series of internally developed dual amylin and calcitonin receptor agonists for the treatment of obesity and other metabolic disorders. In the rare disease space, it is developing VK0214, a novel, orally available, small molecule selective thyroid hormone receptor beta agonist for the potential treatment of X-linked adrenoleukodystrophy.</v>
    <v>53</v>
    <v>Nasdaq Stock Market</v>
    <v>XNAS</v>
    <v>XNAS</v>
    <v>9920 Pacific Heights Blvd, Suite 350, SAN DIEGO, CA, 92121 US</v>
    <v>36.35</v>
    <v>Biotechnology &amp; Medical Research</v>
    <v>Stock</v>
    <v>46129.796525497659</v>
    <v>2809</v>
    <v>34.97</v>
    <v>4089895731</v>
    <v>VIKING THERAPEUTICS, INC.</v>
    <v>VIKING THERAPEUTICS, INC.</v>
    <v>35.85</v>
    <v>0</v>
    <v>35.51</v>
    <v>35.29</v>
    <v>115893900</v>
    <v>VKTX</v>
    <v>VIKING THERAPEUTICS, INC. (XNAS:VKTX)</v>
    <v>1850428</v>
    <v>2284403</v>
    <v>2012</v>
  </rv>
  <rv s="2">
    <v>2810</v>
  </rv>
  <rv s="0">
    <v>https://www.bing.com/financeapi/forcetrigger?t=a25ftc&amp;q=XNAS%3aVNDA&amp;form=skydnc</v>
    <v>Learn more on Bing</v>
  </rv>
  <rv s="1">
    <v>en-US</v>
    <v>a25ftc</v>
    <v>268435456</v>
    <v>1</v>
    <v>Powered by Refinitiv</v>
    <v>0</v>
    <v>VANDA PHARMACEUTICALS INC. (XNAS:VNDA)</v>
    <v>2</v>
    <v>3</v>
    <v>Finance</v>
    <v>4</v>
    <v>9.94</v>
    <v>3.8092000000000001</v>
    <v>0.67420000000000002</v>
    <v>3.5000000000000003E-2</v>
    <v>4.888E-3</v>
    <v>USD</v>
    <v>Vanda Pharmaceuticals Inc. is a global biopharmaceutical company focused on the development and commercialization of therapies to address unmet medical needs and improve the lives of patients. The Company’s commercial portfolio consist of three products: Fanapt for the acute treatment of manic or mixed episodes associated with bipolar I disorder and the treatment of schizophrenia, HETLIOZ for the treatment of Non-24-Hour Sleep-Wake Disorder (Non-24) and for the treatment of nighttime sleep disturbances in Smith-Magenis syndrome (SMS) and PONVORY for the treatment of relapsing forms of multiple sclerosis (RMS), including clinically isolated syndrome, relapsing-remitting disease and active secondary progressive disease. In addition, it has a number of drugs and/or additional indications for current products in development, including Bysanti, Tradipitant, Imsidolimab, VTR-297, VQW-765, and others. Bysanti is the active metabolite of Fanapt.</v>
    <v>533</v>
    <v>Nasdaq Stock Market</v>
    <v>XNAS</v>
    <v>XNAS</v>
    <v>SUITE 300E, 2200 PENNSYLVANIA AVE NW, WASHINGTON, DC, 20037 US</v>
    <v>7.3501000000000003</v>
    <v>Biotechnology &amp; Medical Research</v>
    <v>Stock</v>
    <v>46129.796646515628</v>
    <v>2812</v>
    <v>7.1849999999999996</v>
    <v>425282275</v>
    <v>VANDA PHARMACEUTICALS INC.</v>
    <v>VANDA PHARMACEUTICALS INC.</v>
    <v>7.31</v>
    <v>0</v>
    <v>7.16</v>
    <v>7.1950000000000003</v>
    <v>59108030</v>
    <v>VNDA</v>
    <v>VANDA PHARMACEUTICALS INC. (XNAS:VNDA)</v>
    <v>626492</v>
    <v>1653915</v>
    <v>2002</v>
  </rv>
  <rv s="2">
    <v>2813</v>
  </rv>
  <rv s="0">
    <v>https://www.bing.com/financeapi/forcetrigger?t=a1xjzr&amp;q=XNAS%3aVRDN&amp;form=skydnc</v>
    <v>Learn more on Bing</v>
  </rv>
  <rv s="1">
    <v>en-US</v>
    <v>a1xjzr</v>
    <v>268435456</v>
    <v>1</v>
    <v>Powered by Refinitiv</v>
    <v>0</v>
    <v>Viridian Therapeutics, Inc. (XNAS:VRDN)</v>
    <v>2</v>
    <v>3</v>
    <v>Finance</v>
    <v>4</v>
    <v>34.29</v>
    <v>11.76</v>
    <v>0.95179999999999998</v>
    <v>0.23</v>
    <v>1.5688999999999998E-2</v>
    <v>USD</v>
    <v>Viridian Therapeutics, Inc. is a biopharmaceutical company focused on engineering and developing potential medicines for patients with serious and rare diseases. The Company is advancing multiple candidates in the clinic for the treatment of patients with thyroid eye disease (TED). The Company is conducting two global Phase 3 clinical trials (THRIVE and THRIVE-2) to evaluate the safety and efficacy of veligrotug in patients with active and chronic TED. It is also conducting two global Phase 3 clinical trials, REVEAL-1 and REVEAL-2, to evaluate the efficacy and safety of VRDN-003 in patients. Its advanced program, veligrotug, is a differentiated humanized monoclonal antibody targeting IGF-1R intravenously administered for the treatment of TED. In addition to its TED portfolio, the Company is advancing a novel portfolio of neonatal Fc receptor (FcRn) inhibitors, including VRDN-006 and VRDN-008, which has the potential to be developed in multiple autoimmune diseases.</v>
    <v>252</v>
    <v>Nasdaq Stock Market</v>
    <v>XNAS</v>
    <v>XNAS</v>
    <v>221 CRESCENT STREET, SUITE 103A, WALTHAM, MA, 02453 US</v>
    <v>15.15</v>
    <v>Biotechnology &amp; Medical Research</v>
    <v>Stock</v>
    <v>46129.796856782028</v>
    <v>2815</v>
    <v>14.7</v>
    <v>1521856274</v>
    <v>Viridian Therapeutics, Inc.</v>
    <v>Viridian Therapeutics, Inc.</v>
    <v>14.94</v>
    <v>0</v>
    <v>14.66</v>
    <v>14.89</v>
    <v>102206600</v>
    <v>VRDN</v>
    <v>Viridian Therapeutics, Inc. (XNAS:VRDN)</v>
    <v>969817</v>
    <v>3167410</v>
    <v>2010</v>
  </rv>
  <rv s="2">
    <v>2816</v>
  </rv>
  <rv s="0">
    <v>https://www.bing.com/financeapi/forcetrigger?t=a25k5r&amp;q=XNAS%3aVRTX&amp;form=skydnc</v>
    <v>Learn more on Bing</v>
  </rv>
  <rv s="1">
    <v>en-US</v>
    <v>a25k5r</v>
    <v>268435456</v>
    <v>1</v>
    <v>Powered by Refinitiv</v>
    <v>0</v>
    <v>VERTEX PHARMACEUTICALS INCORPORATED (XNAS:VRTX)</v>
    <v>2</v>
    <v>3</v>
    <v>Finance</v>
    <v>4</v>
    <v>510.77</v>
    <v>362.5</v>
    <v>0.3347</v>
    <v>6.04</v>
    <v>1.3864000000000001E-2</v>
    <v>USD</v>
    <v>Vertex Pharmaceuticals Incorporated is a global biotechnology company that invests in scientific innovation to create transformative medicines for people with serious diseases, with a focus on specialty markets. It has seven approved medicines: five that treat the underlying cause of cystic fibrosis (CF), one that treats severe sickle cell disease (SCD) and transfusion dependent beta thalassemia (TDT), and one that treats moderate-to-severe acute pain. Its pipeline includes clinical-stage programs in CF, SCD, beta thalassemia, acute and peripheral neuropathic pain, APOL1-mediated kidney disease, IgA nephropathy and other autoimmune renal diseases and cytopenias, type 1 diabetes, myotonic dystrophy type 1, and autosomal dominant polycystic kidney disease. Its marketed medicines are TRIKAFTA/KAFTRIO (elexacaftor/tezacaftor/ivacaftor and ivacaftor), SYMDEKO/SYMKEVI (elexacaftor/tezacaftor/ivacaftor and ivacaftor), ORKAMBI (lumacaftor/ivacaftor), and KALYDECO (ivacaftor).</v>
    <v>6400</v>
    <v>Nasdaq Stock Market</v>
    <v>XNAS</v>
    <v>XNAS</v>
    <v>50 Northern Avenue, BOSTON, MA, 02210 US</v>
    <v>443.904</v>
    <v>Pharmaceuticals</v>
    <v>Stock</v>
    <v>46129.796556712499</v>
    <v>2818</v>
    <v>437.58</v>
    <v>112348135893</v>
    <v>VERTEX PHARMACEUTICALS INCORPORATED</v>
    <v>VERTEX PHARMACEUTICALS INCORPORATED</v>
    <v>441.55</v>
    <v>28.8065</v>
    <v>435.65</v>
    <v>441.69</v>
    <v>254359700</v>
    <v>VRTX</v>
    <v>VERTEX PHARMACEUTICALS INCORPORATED (XNAS:VRTX)</v>
    <v>519067</v>
    <v>1354173</v>
    <v>1989</v>
  </rv>
  <rv s="2">
    <v>2819</v>
  </rv>
  <rv s="0">
    <v>https://www.bing.com/financeapi/forcetrigger?t=a25mcw&amp;q=XNAS%3aVTVT&amp;form=skydnc</v>
    <v>Learn more on Bing</v>
  </rv>
  <rv s="1">
    <v>en-US</v>
    <v>a25mcw</v>
    <v>268435456</v>
    <v>1</v>
    <v>Powered by Refinitiv</v>
    <v>0</v>
    <v>VTV THERAPEUTICS INC. (XNAS:VTVT)</v>
    <v>2</v>
    <v>3</v>
    <v>Finance</v>
    <v>4</v>
    <v>44</v>
    <v>14</v>
    <v>0.3821</v>
    <v>0.86</v>
    <v>2.3401000000000002E-2</v>
    <v>USD</v>
    <v>vTv Therapeutics Inc. is a clinical-stage biopharmaceutical company focused on the development of orally administered treatments for metabolic and inflammatory diseases. Its product pipeline includes TTP399, TTP273, HPP737 and HPP593. The lead product candidate, cadisegliatin (TTP399), is an orally administered, small-molecule, liver-selective glucokinase activator (GKA) that is a potential adjunctive therapy to insulin for the treatment of type 1 diabetes (T1D). HPP737 is an orally administered, non-central nervous system (non-CNS) penetrant phosphodiesterase type 4 (PDE4) inhibitor that addresses inflammatory diseases and offers the potential for an improved tolerability profile and efficacy over commercially available PDE4 inhibitors. TTP273 is an oral, small molecule, glucagon-like peptide 1 (GLP-1) receptor agonist being evaluated for the treatment of type 2 diabetes mellitus. Its product pipeline also includes Azeliragon and HPP3033.</v>
    <v>26</v>
    <v>Nasdaq Stock Market</v>
    <v>XNAS</v>
    <v>XNAS</v>
    <v>3980 Premier Dr, Suite 310, HIGH POINT, NC, 27265 US</v>
    <v>37.76</v>
    <v>Biotechnology &amp; Medical Research</v>
    <v>Stock</v>
    <v>46129.796383240624</v>
    <v>2821</v>
    <v>36.01</v>
    <v>148142029</v>
    <v>VTV THERAPEUTICS INC.</v>
    <v>VTV THERAPEUTICS INC.</v>
    <v>36.32</v>
    <v>0</v>
    <v>36.75</v>
    <v>37.61</v>
    <v>3938900</v>
    <v>VTVT</v>
    <v>VTV THERAPEUTICS INC. (XNAS:VTVT)</v>
    <v>26165</v>
    <v>57173</v>
    <v>2015</v>
  </rv>
  <rv s="2">
    <v>2822</v>
  </rv>
  <rv s="0">
    <v>https://www.bing.com/financeapi/forcetrigger?t=a25o2w&amp;q=XNAS%3aVYGR&amp;form=skydnc</v>
    <v>Learn more on Bing</v>
  </rv>
  <rv s="1">
    <v>en-US</v>
    <v>a25o2w</v>
    <v>268435456</v>
    <v>1</v>
    <v>Powered by Refinitiv</v>
    <v>0</v>
    <v>VOYAGER THERAPEUTICS, INC. (XNAS:VYGR)</v>
    <v>2</v>
    <v>3</v>
    <v>Finance</v>
    <v>4</v>
    <v>5.55</v>
    <v>2.645</v>
    <v>1.3514999999999999</v>
    <v>0.155</v>
    <v>3.9141000000000002E-2</v>
    <v>USD</v>
    <v>Voyager Therapeutics, Inc. is a biotechnology company engaged in leveraging the power of human genetics to modify the course of neurological diseases. The Company’s pipeline includes programs for Alzheimer’s disease, Friedreich’s ataxia, Parkinson’s disease, amyotrophic lateral sclerosis (ALS), and multiple other diseases of the central nervous system. Many of its programs are derived from its Tropism Redirection of AAV by Cell-type-specific Expression of RNA (TRACER) adeno-associated virus (AAV) capsid discovery platform, which is used to generate capsids and identify associated receptors to potentially enable high brain penetration with genetic medicines following intravenous dosing. Its pipeline of programs includes Anti-Tau Antibody (VY7523), Tau Silencing Gene Therapy (VY1706), SOD1 Silencing Gene Therapy Program, Vectorized Anti-Amyloid Antibody Early Research Program, Friedreich’s Ataxia Program: VY-FXN01, GBA1 Gene Replacement Program, HD Program and others.</v>
    <v>141</v>
    <v>Nasdaq Stock Market</v>
    <v>XNAS</v>
    <v>XNAS</v>
    <v>75 Hayden Avenue, LEXINGTON, MA, 02421 US</v>
    <v>4.18</v>
    <v>Biotechnology &amp; Medical Research</v>
    <v>Stock</v>
    <v>46129.797029825779</v>
    <v>2824</v>
    <v>4</v>
    <v>245251448</v>
    <v>VOYAGER THERAPEUTICS, INC.</v>
    <v>VOYAGER THERAPEUTICS, INC.</v>
    <v>4.0599999999999996</v>
    <v>0</v>
    <v>3.96</v>
    <v>4.1150000000000002</v>
    <v>59599380</v>
    <v>VYGR</v>
    <v>VOYAGER THERAPEUTICS, INC. (XNAS:VYGR)</v>
    <v>682110</v>
    <v>683499</v>
    <v>2013</v>
  </rv>
  <rv s="2">
    <v>2825</v>
  </rv>
  <rv s="0">
    <v>https://www.bing.com/financeapi/forcetrigger?t=a265mw&amp;q=XNAS%3aXBIT&amp;form=skydnc</v>
    <v>Learn more on Bing</v>
  </rv>
  <rv s="1">
    <v>en-US</v>
    <v>a265mw</v>
    <v>268435456</v>
    <v>1</v>
    <v>Powered by Refinitiv</v>
    <v>0</v>
    <v>XBIOTECH INC. (XNAS:XBIT)</v>
    <v>2</v>
    <v>3</v>
    <v>Finance</v>
    <v>4</v>
    <v>3.61</v>
    <v>2.09</v>
    <v>0.85199999999999998</v>
    <v>5.9400000000000001E-2</v>
    <v>2.4444E-2</v>
    <v>USD</v>
    <v>XBiotech Inc. is a biopharmaceutical company that discovers and develops True Human monoclonal antibodies for treating a variety of diseases, such as inflammatory conditions like rheumatology, infectious disease, cardiovascular disease and cancer. The Company's True Human monoclonal antibodies are derived from human donors that mount a natural human immune response. The Company is focused on therapies that block a potent substance, known as interleukin-1 alpha (IL-1a), that mediates a number of pathophysiological processes including tissue breakdown (i.e. synovium, cartilage, bone), paraneoplastic angiogenesis and tumor stroma remodeling, formation of blood clots, malaise, muscle wasting and general inflammation. It has various candidate products, including Natrunix. It has a clinical-stage therapeutic for methicillin resistant Staphylococcus aureus (MRSA), and several pre-clinical-stage therapeutics, including an oral delivery antibody therapeutic for colon infection by C. difficile.</v>
    <v>85</v>
    <v>Nasdaq Stock Market</v>
    <v>XNAS</v>
    <v>XNAS</v>
    <v>5217 WINNEBAGO LANE, AUSTIN, TX, 78744 US</v>
    <v>2.4900000000000002</v>
    <v>Biotechnology &amp; Medical Research</v>
    <v>Stock</v>
    <v>46129.795384582816</v>
    <v>2827</v>
    <v>2.41</v>
    <v>75896155</v>
    <v>XBIOTECH INC.</v>
    <v>XBIOTECH INC.</v>
    <v>2.41</v>
    <v>0</v>
    <v>2.4300000000000002</v>
    <v>2.4893999999999998</v>
    <v>30487730</v>
    <v>XBIT</v>
    <v>XBIOTECH INC. (XNAS:XBIT)</v>
    <v>34529</v>
    <v>42710</v>
    <v>2005</v>
  </rv>
  <rv s="2">
    <v>2828</v>
  </rv>
  <rv s="0">
    <v>https://www.bing.com/financeapi/forcetrigger?t=a266dm&amp;q=XNAS%3aXENE&amp;form=skydnc</v>
    <v>Learn more on Bing</v>
  </rv>
  <rv s="1">
    <v>en-US</v>
    <v>a266dm</v>
    <v>268435456</v>
    <v>1</v>
    <v>Powered by Refinitiv</v>
    <v>0</v>
    <v>XENON PHARMACEUTICALS INC. (XNAS:XENE)</v>
    <v>2</v>
    <v>3</v>
    <v>Finance</v>
    <v>4</v>
    <v>63.95</v>
    <v>28.19</v>
    <v>0.71419999999999995</v>
    <v>0.77</v>
    <v>1.3178E-2</v>
    <v>USD</v>
    <v>Xenon Pharmaceuticals Inc. is a Canada-based neuroscience-focused biopharmaceutical company committed to discovering, developing, and commercializing therapeutics to improve the lives of people living with neurological and psychiatric disorders. The Company is advancing a novel product pipeline to address areas of high unmet medical need, including epilepsy and depression. Azetukalner, a novel, highly potent, selective Kv7 potassium channel opener, represents the advanced, clinically validated potassium channel modulator in late-stage clinical development for the treatment of multiple indications that include epilepsy, including focal onset seizures (FOS), and primary generalized tonic-clonic seizures (PGTCS), as well as neuropsychiatric disorders including major depressive disorder (MDD), and bipolar depression (BPD). The Company is evaluating multiple therapeutic candidates targeting Kv7, Nav1.7, and Nav1.1 across various indications.</v>
    <v>358</v>
    <v>Nasdaq Stock Market</v>
    <v>XNAS</v>
    <v>XNAS</v>
    <v>3650 Gilmore Way, VANCOUVER, BC, V5G 4W8 CA</v>
    <v>59.76</v>
    <v>Biotechnology &amp; Medical Research</v>
    <v>Stock</v>
    <v>46129.796094258592</v>
    <v>2830</v>
    <v>58.648299999999999</v>
    <v>3489002020</v>
    <v>XENON PHARMACEUTICALS INC.</v>
    <v>XENON PHARMACEUTICALS INC.</v>
    <v>59.47</v>
    <v>0</v>
    <v>58.43</v>
    <v>59.2</v>
    <v>92247630</v>
    <v>XENE</v>
    <v>XENON PHARMACEUTICALS INC. (XNAS:XENE)</v>
    <v>407289</v>
    <v>1342188</v>
    <v>2000</v>
  </rv>
  <rv s="2">
    <v>2831</v>
  </rv>
  <rv s="0">
    <v>https://www.bing.com/financeapi/forcetrigger?t=a268z2&amp;q=XNAS%3aXNCR&amp;form=skydnc</v>
    <v>Learn more on Bing</v>
  </rv>
  <rv s="1">
    <v>en-US</v>
    <v>a268z2</v>
    <v>268435456</v>
    <v>1</v>
    <v>Powered by Refinitiv</v>
    <v>0</v>
    <v>XENCOR, INC. (XNAS:XNCR)</v>
    <v>2</v>
    <v>3</v>
    <v>Finance</v>
    <v>4</v>
    <v>18.690000000000001</v>
    <v>6.92</v>
    <v>0.99150000000000005</v>
    <v>0.62490000000000001</v>
    <v>5.0193000000000002E-2</v>
    <v>USD</v>
    <v>Xencor, Inc. is a clinical-stage biopharmaceutical company developing engineered antibodies for the treatment of cancer and autoimmune diseases. It has more than 20 candidates engineered with its XmAb technology that are in clinical development, and multiple XmAb medicines are marketed by partners. Its XmAb engineering technology enables small changes to a protein structure that result in new mechanisms of therapeutic action. Its wholly-owned development candidates include XmAb942, XmAb819, XmAb808, and XmAb541. Candidates co-developed with partners include Plamotamab. Its clinical-stage drug candidates advanced by partners include Xaluritamig (AMG 509), ASP2138, JNJ-9401, JNJ-1493, Xpro1595, Obexelimab, and Novartis XmAb, an undisclosed antibody candidate. Its cytokine drug candidates in clinical development consist of efbalropendekin alfa (XmAb306/RG6323). Its Vudalimab is a bispecific antibody that targets PD-1 and CTLA-4.</v>
    <v>260</v>
    <v>Nasdaq Stock Market</v>
    <v>XNAS</v>
    <v>XNAS</v>
    <v>465 N. HALSTEAD ST., SUITE 200, PASADENA, CA, 91107 US</v>
    <v>13.16</v>
    <v>Biotechnology &amp; Medical Research</v>
    <v>Stock</v>
    <v>46129.795562314066</v>
    <v>2833</v>
    <v>12.744999999999999</v>
    <v>958895384</v>
    <v>XENCOR, INC.</v>
    <v>XENCOR, INC.</v>
    <v>12.79</v>
    <v>0</v>
    <v>12.45</v>
    <v>13.0749</v>
    <v>73338640</v>
    <v>XNCR</v>
    <v>XENCOR, INC. (XNAS:XNCR)</v>
    <v>324371</v>
    <v>923232</v>
    <v>2004</v>
  </rv>
  <rv s="2">
    <v>2834</v>
  </rv>
  <rv s="0">
    <v>https://www.bing.com/financeapi/forcetrigger?t=a269h7&amp;q=XNAS%3aXOMA&amp;form=skydnc</v>
    <v>Learn more on Bing</v>
  </rv>
  <rv s="1">
    <v>en-US</v>
    <v>a269h7</v>
    <v>268435456</v>
    <v>1</v>
    <v>Powered by Refinitiv</v>
    <v>0</v>
    <v>XOMA ROYALTY CORPORATION (XNAS:XOMA)</v>
    <v>2</v>
    <v>3</v>
    <v>Finance</v>
    <v>4</v>
    <v>40.74</v>
    <v>20.585000000000001</v>
    <v>0.84499999999999997</v>
    <v>0.01</v>
    <v>2.5250000000000001E-4</v>
    <v>USD</v>
    <v>XOMA Royalty Corporation is a biotechnology royalty aggregator. The Company’s royalty aggregator business is primarily focused on early to mid-stage clinical assets, primarily in Phase I and II, with significant commercial sales potential that are licensed to funded partners. The Company has a portfolio of economic rights and royalty payments associated with partnered commercial and pre-commercial therapeutic candidates. The Company's commercial assets include OJEMDA (tovorafenib), IXINITY, XACIATO, VABYSMO (faricimab svoa), DSUVIA (sufentanil sublingual tablet), and MIPLYFFA (arimoclomol). Its Phase III assets include Rilvegostomig (AZD2936), Ficlatuzumab (AV-299), Ovaprene, D-Fi (FCX-007), Seralutinib, Cetrelimab (JNJ-63723283), Ersodetug (RZ358), and Mezagitamab (TAK-079). Its Phase II assets include Acimtamig (AFM13), AFM24, Vosaroxin, Aldoxorubicin, G03-52-01, PBF-680, PBF-677, Vidutolimod (CMP-001), and RZ-402. Its others assets include COM902 and MT-0169.</v>
    <v>14</v>
    <v>Nasdaq Stock Market</v>
    <v>XNAS</v>
    <v>XNAS</v>
    <v>2200 Powell Street, Suite 310, EMERYVILLE, CA, 94608 US</v>
    <v>40.74</v>
    <v>Media &amp; Publishing</v>
    <v>Stock</v>
    <v>46129.796295520311</v>
    <v>2836</v>
    <v>39.36</v>
    <v>472101222</v>
    <v>XOMA ROYALTY CORPORATION</v>
    <v>XOMA ROYALTY CORPORATION</v>
    <v>40.47</v>
    <v>52.798499999999997</v>
    <v>39.61</v>
    <v>39.619999999999997</v>
    <v>11915730</v>
    <v>XOMA</v>
    <v>XOMA ROYALTY CORPORATION (XNAS:XOMA)</v>
    <v>118766</v>
    <v>131411</v>
    <v>2025</v>
  </rv>
  <rv s="2">
    <v>2837</v>
  </rv>
  <rv s="0">
    <v>https://www.bing.com/financeapi/forcetrigger?t=a26h2w&amp;q=XNAS%3aZLAB&amp;form=skydnc</v>
    <v>Learn more on Bing</v>
  </rv>
  <rv s="1">
    <v>en-US</v>
    <v>a26h2w</v>
    <v>268435456</v>
    <v>1</v>
    <v>Powered by Refinitiv</v>
    <v>0</v>
    <v>Zai Lab Ltd (XNAS:ZLAB)</v>
    <v>2</v>
    <v>3</v>
    <v>Finance</v>
    <v>4</v>
    <v>44.34</v>
    <v>15.96</v>
    <v>0.89580000000000004</v>
    <v>0.77</v>
    <v>3.2766000000000003E-2</v>
    <v>USD</v>
    <v>Zai Lab Ltd is a holding company primarily engaged in biopharmaceutical business. The Company is focused on discovering, developing, and commercializing products that address medical conditions with significant unmet needs in the areas of oncology, immunology, neuroscience, and infectious disease. The Company has a series of patented drug candidates from the discovery stage to the late clinical project, including ZEJULA, OPTUNE, QINLOCK, NUZYRA and VYVGART, and others. The Company conducts its businesses within domestic and overseas markets.</v>
    <v>1784</v>
    <v>Nasdaq Stock Market</v>
    <v>XNAS</v>
    <v>XNAS</v>
    <v>Building B, 899 Halei Road, Pudong, SHANGHAI, SHANGHAI, 201203 CN</v>
    <v>24.669899999999998</v>
    <v>Pharmaceuticals</v>
    <v>Stock</v>
    <v>46129.796638367967</v>
    <v>2839</v>
    <v>23.74</v>
    <v>2752528656</v>
    <v>Zai Lab Ltd</v>
    <v>Zai Lab Ltd</v>
    <v>23.91</v>
    <v>0</v>
    <v>23.5</v>
    <v>24.27</v>
    <v>113412800</v>
    <v>ZLAB</v>
    <v>Zai Lab Ltd (XNAS:ZLAB)</v>
    <v>1140270</v>
    <v>799300</v>
    <v>2013</v>
  </rv>
  <rv s="2">
    <v>2840</v>
  </rv>
  <rv s="0">
    <v>https://www.bing.com/financeapi/forcetrigger?t=a26i7w&amp;q=XNYS%3aZYME&amp;form=skydnc</v>
    <v>Learn more on Bing</v>
  </rv>
  <rv s="1">
    <v>en-US</v>
    <v>a26i7w</v>
    <v>268435456</v>
    <v>1</v>
    <v>Powered by Refinitiv</v>
    <v>0</v>
    <v>ZYMEWORKS INC. (XNAS:ZYME)</v>
    <v>2</v>
    <v>3</v>
    <v>Finance</v>
    <v>4</v>
    <v>28.49</v>
    <v>10.86</v>
    <v>1.2084999999999999</v>
    <v>0.51</v>
    <v>1.8749999999999999E-2</v>
    <v>USD</v>
    <v>Zymeworks Inc. is a global clinical-stage biotechnology company. The Company is developing a diverse pipeline of multifunctional biotherapeutics to improve the standard of care for difficult-to-treat diseases such as cancer, autoimmune and inflammatory diseases (AIID). The Company engineered and developed zanidatamab, a HER2-targeted bispecific antibody using the Company’s Azymetric technology. It has entered into separate agreements with BeiGene, Ltd. and Jazz Pharmaceuticals Ireland Limited, granting each exclusive rights to develop and commercialize zanidatamab in different territories. It is advancing a pipeline of wholly-owned product candidates, leveraging its expertise in both antibody-drug conjugates and multispecific antibody therapeutics targeting novel pathways in areas of significant unmet medical need. The Company has two clinical-stage product candidates: ZW171 and ZW191. Its preclinical product candidates include ZW251, ZW220, ZW209, and ZW1528.</v>
    <v>264</v>
    <v>Nasdaq Stock Market</v>
    <v>XNAS</v>
    <v>XNAS</v>
    <v>108 Patriot Drive, Suite A, MIDDLETOWN, DE, 19709 US</v>
    <v>27.96</v>
    <v>Biotechnology &amp; Medical Research</v>
    <v>Stock</v>
    <v>46129.796647303127</v>
    <v>2842</v>
    <v>27.324999999999999</v>
    <v>2043601693</v>
    <v>ZYMEWORKS INC.</v>
    <v>ZYMEWORKS INC.</v>
    <v>27.84</v>
    <v>0</v>
    <v>27.2</v>
    <v>27.71</v>
    <v>73749610</v>
    <v>ZYME</v>
    <v>ZYMEWORKS INC. (XNAS:ZYME)</v>
    <v>254186</v>
    <v>614390</v>
    <v>2022</v>
  </rv>
  <rv s="2">
    <v>2843</v>
  </rv>
  <rv s="0">
    <v>https://www.bing.com/financeapi/forcetrigger?t=a1mrar&amp;q=XNYS%3aABT&amp;form=skydnc</v>
    <v>Learn more on Bing</v>
  </rv>
  <rv s="1">
    <v>en-US</v>
    <v>a1mrar</v>
    <v>268435456</v>
    <v>1</v>
    <v>Powered by Refinitiv</v>
    <v>0</v>
    <v>ABBOTT LABORATORIES (XNYS:ABT)</v>
    <v>2</v>
    <v>3</v>
    <v>Finance</v>
    <v>4</v>
    <v>139.06</v>
    <v>93.92</v>
    <v>0.72119999999999995</v>
    <v>1.25</v>
    <v>1.3092999999999999E-2</v>
    <v>USD</v>
    <v>Abbott Laboratories is a global healthcare company. The Company’s principal business is the discovery, development, manufacture, and sale of a broad and diversified line of healthcare products. Its segments include Established Pharmaceutical Products, Diagnostic Products, Nutritional Products, and Medical Devices. Established Pharmaceutical Products segment is engaged in the international sales of a broad line of branded generic pharmaceutical products. Diagnostic Products segment is involved in the worldwide sales of diagnostic systems and tests for blood banks, hospitals, commercial laboratories and alternate-care testing sites. Nutritional Products segment is engaged in the worldwide sales of a broad line of adult and pediatric nutritional products. Medical Devices segment is involved in the worldwide sales of rhythm management, electrophysiology, heart failure, vascular, structural heart, neuromodulation and diabetes care products. It serves people in more than 160 countries.</v>
    <v>115000</v>
    <v>New York Stock Exchange</v>
    <v>XNYS</v>
    <v>XNYS</v>
    <v>100 Abbott Park Road, Abbot Park, ABBOTT PARK, IL, 60064-3500 US</v>
    <v>97.09</v>
    <v>Healthcare Equipment &amp; Supplies</v>
    <v>Stock</v>
    <v>46129.797079003903</v>
    <v>2845</v>
    <v>94.87</v>
    <v>168067926000</v>
    <v>ABBOTT LABORATORIES</v>
    <v>ABBOTT LABORATORIES</v>
    <v>95.66</v>
    <v>25.914300000000001</v>
    <v>95.47</v>
    <v>96.72</v>
    <v>1737675000</v>
    <v>ABT</v>
    <v>ABBOTT LABORATORIES (XNYS:ABT)</v>
    <v>9841158</v>
    <v>13087672</v>
    <v>1900</v>
  </rv>
  <rv s="2">
    <v>2846</v>
  </rv>
  <rv s="0">
    <v>https://www.bing.com/financeapi/forcetrigger?t=a1vb5r&amp;q=XNAS%3aIDXX&amp;form=skydnc</v>
    <v>Learn more on Bing</v>
  </rv>
  <rv s="1">
    <v>en-US</v>
    <v>a1vb5r</v>
    <v>268435456</v>
    <v>1</v>
    <v>Powered by Refinitiv</v>
    <v>0</v>
    <v>IDEXX LABORATORIES, INC. (XNAS:IDXX)</v>
    <v>2</v>
    <v>3</v>
    <v>Finance</v>
    <v>4</v>
    <v>769.98</v>
    <v>402.85</v>
    <v>1.6413</v>
    <v>17.684999999999999</v>
    <v>3.1029000000000001E-2</v>
    <v>USD</v>
    <v>IDEXX Laboratories, Inc. develops, manufactures and distributes products and provides services primarily for the companion animal veterinary, livestock and poultry, dairy and water testing industries. The Company also provides human medical point-of-care and laboratory diagnostics. Its segments include Companion Animal Group (CAG), Water quality products (Water), and Livestock, Poultry and Dairy (LPD). The CAG segment offers diagnostic and information management-based products and services for the companion animal veterinary industry, including in-clinic diagnostic solutions, outside reference laboratory services, and veterinary software and services. The Water segment provides testing solutions for accurate detection and quantification of various microbiological parameters in water. The LPD segment provides diagnostic tests, services, and related instrumentation that are used to manage the health status of livestock and poultry, and to improve the quality and safety of milk.</v>
    <v>11000</v>
    <v>Nasdaq Stock Market</v>
    <v>XNAS</v>
    <v>XNAS</v>
    <v>One Idexx Drive, WESTBROOK, ME, 04092-2041 US</v>
    <v>594.52</v>
    <v>Healthcare Equipment &amp; Supplies</v>
    <v>Stock</v>
    <v>46129.797051539063</v>
    <v>2848</v>
    <v>580.47469999999998</v>
    <v>46672639562</v>
    <v>IDEXX LABORATORIES, INC.</v>
    <v>IDEXX LABORATORIES, INC.</v>
    <v>583.11</v>
    <v>44.926900000000003</v>
    <v>569.95000000000005</v>
    <v>587.63499999999999</v>
    <v>79424540</v>
    <v>IDXX</v>
    <v>IDEXX LABORATORIES, INC. (XNAS:IDXX)</v>
    <v>257426</v>
    <v>511359</v>
    <v>1983</v>
  </rv>
  <rv s="2">
    <v>2849</v>
  </rv>
  <rv s="0">
    <v>https://www.bing.com/financeapi/forcetrigger?t=a21kh7&amp;q=XNAS%3aQDEL&amp;form=skydnc</v>
    <v>Learn more on Bing</v>
  </rv>
  <rv s="1">
    <v>en-US</v>
    <v>a21kh7</v>
    <v>268435456</v>
    <v>1</v>
    <v>Powered by Refinitiv</v>
    <v>0</v>
    <v>QUIDELORTHO CORPORATION (XNAS:QDEL)</v>
    <v>2</v>
    <v>3</v>
    <v>Finance</v>
    <v>4</v>
    <v>38.99</v>
    <v>11.614000000000001</v>
    <v>0.83360000000000001</v>
    <v>-0.28499999999999998</v>
    <v>-2.2467000000000001E-2</v>
    <v>USD</v>
    <v>QuidelOrtho Corporation provides in vitro diagnostics, developing and manufacturing intelligent solutions. The Company specializes in immunoassay and molecular testing, clinical chemistry and transfusion medicine. Its business units include labs, molecular diagnostics, point of care and transfusion medicine. Under the labs business unit, its product categories include virology &amp; bioassays, specialty products, VITROS platform and immunodiagnostics. Under the molecular diagnostics business unit, its product categories include Lyra, Solana and Savanna. Under the point of care business unit, its product categories include rapid immunoassay and cardiometabolic immunoassay. Under the transfusion medicine business unit, its product categories include immunohematology and donor screening. It provides diagnostic testing solutions under various brand names, including AdenoPlus, BIOVUE, FreshCells, InflammaDry, Lyra, MeterPro, MicroVue, Ortho, Ortho Clinical Diagnostics and Ortho Optix.</v>
    <v>6500</v>
    <v>Nasdaq Stock Market</v>
    <v>XNAS</v>
    <v>XNAS</v>
    <v>9975 Summers Ridge Road, SAN DIEGO, CA, 92121 US</v>
    <v>13.0199</v>
    <v>Healthcare Equipment &amp; Supplies</v>
    <v>Stock</v>
    <v>46129.796725010936</v>
    <v>2851</v>
    <v>12.15</v>
    <v>844213948</v>
    <v>QUIDELORTHO CORPORATION</v>
    <v>QUIDELORTHO CORPORATION</v>
    <v>12.98</v>
    <v>0</v>
    <v>12.685</v>
    <v>12.4</v>
    <v>68081770</v>
    <v>QDEL</v>
    <v>QUIDELORTHO CORPORATION (XNAS:QDEL)</v>
    <v>3322949</v>
    <v>2496287</v>
    <v>2021</v>
  </rv>
  <rv s="2">
    <v>2852</v>
  </rv>
  <rv s="0">
    <v>https://www.bing.com/financeapi/forcetrigger?t=a1x1pr&amp;q=XNAS%3aLNTH&amp;form=skydnc</v>
    <v>Learn more on Bing</v>
  </rv>
  <rv s="1">
    <v>en-US</v>
    <v>a1x1pr</v>
    <v>268435456</v>
    <v>1</v>
    <v>Powered by Refinitiv</v>
    <v>0</v>
    <v>LANTHEUS HOLDINGS, INC. (XNAS:LNTH)</v>
    <v>2</v>
    <v>3</v>
    <v>Finance</v>
    <v>4</v>
    <v>108.91</v>
    <v>47.25</v>
    <v>-0.1061</v>
    <v>-0.49</v>
    <v>-5.8389999999999996E-3</v>
    <v>USD</v>
    <v>Lantheus Holdings, Inc. is a radiopharmaceutical-focused company, dedicated to helping clinicians find, fight, and follow disease to deliver better patient outcomes. The Company's product categories include Radiopharmaceutical Oncology, Precision Diagnostics, and Strategic Partnerships and Others. The Company's Radiopharmaceutical Oncology products help healthcare professionals (HCPs) find, fight and follow cancer. The Company's Precision Diagnostic products assist HCPs to find and follow diseases. Its Strategic Partnerships include biomarkers and digital solutions in support of its partners’ therapeutic development, out-licensing agreements for non-core assets and optimization of its assets geographically. The Company's commercial products are used by cardiologists, internal medicine physicians, neurologists, nuclear medicine physicians, oncologists, radiologists, sonographers, technologists, and urologists working in a variety of clinical settings.</v>
    <v>1193</v>
    <v>Nasdaq Stock Market</v>
    <v>XNAS</v>
    <v>XNAS</v>
    <v>331 Treble Cove Road, NORTH BILLERICA, MA, 01862 US</v>
    <v>84.91</v>
    <v>Healthcare Equipment &amp; Supplies</v>
    <v>Stock</v>
    <v>46129.796419536717</v>
    <v>2854</v>
    <v>82.79</v>
    <v>5420580588</v>
    <v>LANTHEUS HOLDINGS, INC.</v>
    <v>LANTHEUS HOLDINGS, INC.</v>
    <v>84.32</v>
    <v>24.810400000000001</v>
    <v>83.92</v>
    <v>83.43</v>
    <v>64971600</v>
    <v>LNTH</v>
    <v>LANTHEUS HOLDINGS, INC. (XNAS:LNTH)</v>
    <v>283222</v>
    <v>870014</v>
    <v>2007</v>
  </rv>
  <rv s="2">
    <v>2855</v>
  </rv>
  <rv s="0">
    <v>https://www.bing.com/financeapi/forcetrigger?t=a1yemw&amp;q=XNAS%3aNEOG&amp;form=skydnc</v>
    <v>Learn more on Bing</v>
  </rv>
  <rv s="1">
    <v>en-US</v>
    <v>a1yemw</v>
    <v>268435456</v>
    <v>1</v>
    <v>Powered by Refinitiv</v>
    <v>0</v>
    <v>NEOGEN CORPORATION (XNAS:NEOG)</v>
    <v>2</v>
    <v>3</v>
    <v>Finance</v>
    <v>4</v>
    <v>11.425000000000001</v>
    <v>4.32</v>
    <v>1.8888</v>
    <v>0.29499999999999998</v>
    <v>3.1926000000000003E-2</v>
    <v>USD</v>
    <v>Neogen Corporation and subsidiaries are engaged in developing, manufacturing and marketing a diverse line of products and services dedicated to food and animal safety. The Company has developed comprehensive solutions spanning the Food Safety, Livestock, and Pet Health &amp; Wellness markets. Its segments include Food Safety and Animal Safety. The Food Safety segment is primarily engaged in the development, production and marketing of diagnostic test kits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a complete line of consumable products marketed to veterinarians and animal health product distributors. This segment also provides genomic identification and related interpretive bioinformatic services.</v>
    <v>2974</v>
    <v>Nasdaq Stock Market</v>
    <v>XNAS</v>
    <v>XNAS</v>
    <v>620 Lesher Pl, LANSING, MI, 48912 US</v>
    <v>9.6999999999999993</v>
    <v>Healthcare Equipment &amp; Supplies</v>
    <v>Stock</v>
    <v>46129.796811828128</v>
    <v>2857</v>
    <v>9.3699999999999992</v>
    <v>2075512055</v>
    <v>NEOGEN CORPORATION</v>
    <v>NEOGEN CORPORATION</v>
    <v>9.42</v>
    <v>0</v>
    <v>9.24</v>
    <v>9.5350000000000001</v>
    <v>217673000</v>
    <v>NEOG</v>
    <v>NEOGEN CORPORATION (XNAS:NEOG)</v>
    <v>898136</v>
    <v>2734918</v>
    <v>1981</v>
  </rv>
  <rv s="2">
    <v>2858</v>
  </rv>
  <rv s="0">
    <v>https://www.bing.com/financeapi/forcetrigger?t=btjxjc&amp;q=XNAS%3aSDGR&amp;form=skydnc</v>
    <v>Learn more on Bing</v>
  </rv>
  <rv s="1">
    <v>en-US</v>
    <v>btjxjc</v>
    <v>268435456</v>
    <v>1</v>
    <v>Powered by Refinitiv</v>
    <v>0</v>
    <v>SCHRODINGER, INC. (XNAS:SDGR)</v>
    <v>2</v>
    <v>3</v>
    <v>Finance</v>
    <v>4</v>
    <v>27.63</v>
    <v>10.945</v>
    <v>1.6220000000000001</v>
    <v>0.33</v>
    <v>2.7362999999999998E-2</v>
    <v>USD</v>
    <v>Schrodinger, Inc. operates a physics-based computational platform that enables the discovery of molecules for drug development and materials applications. The software platform is used by biopharmaceutical and industrial companies, academic institutions, and government laboratories around the world. Its segments include Software and Drug Discovery. The Software segment is focused on selling its software to transform drug discovery across the life sciences industry, as well as to customers in the material science industries. The Drug Discovery segment is focused on building a diverse portfolio of preclinical and clinical programs, internally and through collaborations, that have advanced to various stages of discovery and development. The Company's pipeline of drug discovery programs includes SGR-1505 (MALT1 Inhibitor), SGR-2921 (CDC7 Inhibitor), SGR-3515 (WEE1 Inhibitor), and others. Its software has been used by researchers around the world at more than 1,818 academic institutions.</v>
    <v>850</v>
    <v>Nasdaq Stock Market</v>
    <v>XNAS</v>
    <v>XNAS</v>
    <v>1540 BROADWAY, 24TH FLOOR, NEW YORK, NY, 10036 US</v>
    <v>12.5</v>
    <v>Software &amp; IT Services</v>
    <v>Stock</v>
    <v>46129.796554212502</v>
    <v>2860</v>
    <v>11.66</v>
    <v>914692989</v>
    <v>SCHRODINGER, INC.</v>
    <v>SCHRODINGER, INC.</v>
    <v>12.34</v>
    <v>0</v>
    <v>12.06</v>
    <v>12.39</v>
    <v>73825100</v>
    <v>SDGR</v>
    <v>SCHRODINGER, INC. (XNAS:SDGR)</v>
    <v>2043911</v>
    <v>1184712</v>
    <v>1995</v>
  </rv>
  <rv s="2">
    <v>2861</v>
  </rv>
  <rv s="0">
    <v>https://www.bing.com/financeapi/forcetrigger?t=a1qou2&amp;q=XNAS%3aCYRX&amp;form=skydnc</v>
    <v>Learn more on Bing</v>
  </rv>
  <rv s="1">
    <v>en-US</v>
    <v>a1qou2</v>
    <v>268435456</v>
    <v>1</v>
    <v>Powered by Refinitiv</v>
    <v>0</v>
    <v>CRYOPORT, INC. (XNAS:CYRX)</v>
    <v>2</v>
    <v>3</v>
    <v>Finance</v>
    <v>4</v>
    <v>11.45</v>
    <v>5.21</v>
    <v>1.75</v>
    <v>8.5000000000000006E-2</v>
    <v>8.3579999999999991E-3</v>
    <v>USD</v>
    <v>Cryoport, Inc. is a provider of integrated, temperature-controlled supply chain solutions for the life sciences. The Company operates through two segments: segments: Life Sciences Services and Life Sciences Products. Its life sciences services include BioLogistics and BioStorage/BioServices, which provides temperature-controlled logistics, biostorage and bioservices within the life science industry through direct sales. Its life sciences products segment manufactures and sells cryogenic systems, such as freezers and cryogenic dewars and related ancillary accessories used in the storage and transport of life science commodities through direct sales or a distribution network. Its operating units include Cryoport Systems, CryoGene and MVE Biological Solutions (MVE). Cryoport Systems provides temperature-controlled BioLogistics, BioServices, and cryopreservation solutions, supporting clinical and commercial workflows through transport, kit production, labeling, packaging, and others.</v>
    <v>684</v>
    <v>Nasdaq Stock Market</v>
    <v>XNAS</v>
    <v>XNAS</v>
    <v>112 Westwood Place, Suite 350, BRENTWOOD, TN, 37027 US</v>
    <v>10.5</v>
    <v>Freight &amp; Logistics Services</v>
    <v>Stock</v>
    <v>46129.795983796299</v>
    <v>2863</v>
    <v>10.225</v>
    <v>511274715</v>
    <v>CRYOPORT, INC.</v>
    <v>CRYOPORT, INC.</v>
    <v>10.41</v>
    <v>0</v>
    <v>10.17</v>
    <v>10.255000000000001</v>
    <v>49856140</v>
    <v>CYRX</v>
    <v>CRYOPORT, INC. (XNAS:CYRX)</v>
    <v>257777</v>
    <v>447438</v>
    <v>1990</v>
  </rv>
  <rv s="2">
    <v>2864</v>
  </rv>
  <rv s="0">
    <v>https://www.bing.com/financeapi/forcetrigger?t=bwo4lh&amp;q=XNAS%3aMRVI&amp;form=skydnc</v>
    <v>Learn more on Bing</v>
  </rv>
  <rv s="1">
    <v>en-US</v>
    <v>bwo4lh</v>
    <v>268435456</v>
    <v>1</v>
    <v>Powered by Refinitiv</v>
    <v>0</v>
    <v>Maravai LifeSciences Holdings Inc (XNAS:MRVI)</v>
    <v>2</v>
    <v>3</v>
    <v>Finance</v>
    <v>4</v>
    <v>4.1050000000000004</v>
    <v>1.665</v>
    <v>0.51439999999999997</v>
    <v>-5.5E-2</v>
    <v>-1.6129000000000001E-2</v>
    <v>USD</v>
    <v>Maravai LifeSciences Holdings, Inc. is a life sciences company providing critical products to enable the development of drug therapies, diagnostics and novel vaccines and to support research on human diseases. Its segments include Nucleic Acid Production Segment and Biologics Safety Testing Segment. The Nucleic Acid Production segment is focused on the manufacturing and sale of highly modified nucleic acids products to support the needs of customers’ research, therapeutic and vaccine programs. This segment’s business units include TriLink Discovery, TriLink GMP, Glen Research and Alphazyme. The Biologics Safety Testing segment is focused on manufacturing and selling biologics safety and impurity tests and assay development services that are utilized by its customers in their biologic drug manufacturing activities. This segment’s business is comprised of Cygnus Technologies. It serves various companies, including biopharmaceutical, vaccine, diagnostics and cell and gene therapy.</v>
    <v>435</v>
    <v>Nasdaq Stock Market</v>
    <v>XNAS</v>
    <v>XNAS</v>
    <v>10770 Wateridge Circle Suite 200, Suite 200, SAN DIEGO, CA, 92121 US</v>
    <v>3.54</v>
    <v>Biotechnology &amp; Medical Research</v>
    <v>Stock</v>
    <v>46129.796925046096</v>
    <v>2866</v>
    <v>3.34</v>
    <v>862460456</v>
    <v>Maravai LifeSciences Holdings Inc</v>
    <v>Maravai LifeSciences Holdings Inc</v>
    <v>3.5</v>
    <v>0</v>
    <v>3.41</v>
    <v>3.355</v>
    <v>257067200</v>
    <v>MRVI</v>
    <v>Maravai LifeSciences Holdings Inc (XNAS:MRVI)</v>
    <v>2104271</v>
    <v>1965282</v>
    <v>2020</v>
  </rv>
  <rv s="2">
    <v>2867</v>
  </rv>
  <rv s="0">
    <v>https://www.bing.com/financeapi/forcetrigger?t=ayc2f2&amp;q=XNYS%3aQGEN&amp;form=skydnc</v>
    <v>Learn more on Bing</v>
  </rv>
  <rv s="1">
    <v>en-US</v>
    <v>ayc2f2</v>
    <v>268435456</v>
    <v>1</v>
    <v>Powered by Refinitiv</v>
    <v>0</v>
    <v>Qiagen NV (XNYS:QGEN)</v>
    <v>2</v>
    <v>44</v>
    <v>Finance</v>
    <v>4</v>
    <v>57.814999999999998</v>
    <v>38.795000000000002</v>
    <v>0.42149999999999999</v>
    <v>0.2</v>
    <v>4.8830000000000002E-3</v>
    <v>USD</v>
    <v>Qiagen NV is a holding company based in the Netherlands. The Company is engaged in providing Sample to Insight solutions that transform biological samples into molecular insights. Its Sample to Insight solutions integrate sample and assay technologies, bioinformatics and automation systems. Its sample technologies are used for isolating and preparing deoxyribonucleic acid (DNA), ribonucleic acid (RNA) and proteins from blood or other liquids, tissue, plants or other materials. Its assay technologies make these biomolecules visible for analysis, such as identifying the genetic information of a pathogen or a gene mutation in a tumor. Its bioinformatics solutions interpret data to provide actionable insights. The Company's automation platforms based on polymerase chain reaction (PCR), next-generation sequencing (NGS) and other technologies tie these together in molecular testing workflows from Sample to Insight.</v>
    <v>5654</v>
    <v>New York Stock Exchange</v>
    <v>XNYS</v>
    <v>XNYS</v>
    <v>Hulsterweg 82, VENLO, LIMBURG, 5912 PL NL</v>
    <v>41.9</v>
    <v>Biotechnology &amp; Medical Research</v>
    <v>Stock</v>
    <v>46129.797046400003</v>
    <v>2869</v>
    <v>41.12</v>
    <v>8051342436</v>
    <v>Qiagen NV</v>
    <v>Qiagen NV</v>
    <v>41.8</v>
    <v>22.302900000000001</v>
    <v>40.96</v>
    <v>41.16</v>
    <v>206074800</v>
    <v>QGEN</v>
    <v>Qiagen NV (XNYS:QGEN)</v>
    <v>844915</v>
    <v>1664945</v>
    <v>1996</v>
  </rv>
  <rv s="2">
    <v>2870</v>
  </rv>
  <rv s="0">
    <v>https://www.bing.com/financeapi/forcetrigger?t=a21ycw&amp;q=XNAS%3aRGEN&amp;form=skydnc</v>
    <v>Learn more on Bing</v>
  </rv>
  <rv s="1">
    <v>en-US</v>
    <v>a21ycw</v>
    <v>268435456</v>
    <v>1</v>
    <v>Powered by Refinitiv</v>
    <v>0</v>
    <v>REPLIGEN CORPORATION (XNAS:RGEN)</v>
    <v>2</v>
    <v>3</v>
    <v>Finance</v>
    <v>4</v>
    <v>175.77</v>
    <v>109.66</v>
    <v>1.1738999999999999</v>
    <v>4.1900000000000004</v>
    <v>3.2968999999999998E-2</v>
    <v>USD</v>
    <v>Repligen Corporation is a global life sciences company that develops and commercializes bioprocessing technologies and systems. Its franchises include filtration, chromatography, process analytics and proteins. Its filtration franchise includes product offering covering upstream and downstream technologies. Its filtration products include XCell Alternating Tangential Flow (ATF) Cell Retention Systems, Flat Sheet Cassettes, Hollow Fiber Consumables, Tangential Flow Filtration Systems and Fluid Management. Its chromatography franchise includes products used in downstream purification, development, manufacturing and quality control of biological drugs. Its chromatography franchise includes OPUS Pre-Packed Columns, KRM Chromatography Systems and other additional chromatography products. Its process analytics include Downstream process analytical technology (PAT) and Upstream PAT. Its Proteins include Protein A Affinity Ligands, AVIPure Resins for New Modalities and Growth Factors.</v>
    <v>2000</v>
    <v>Nasdaq Stock Market</v>
    <v>XNAS</v>
    <v>XNAS</v>
    <v>BUILDING 1, SUITE 100, 41 SEYON STREET, WALTHAM, MA, 02453 US</v>
    <v>134.22999999999999</v>
    <v>Healthcare Equipment &amp; Supplies</v>
    <v>Stock</v>
    <v>46129.797075613278</v>
    <v>2872</v>
    <v>130.285</v>
    <v>7404096165</v>
    <v>REPLIGEN CORPORATION</v>
    <v>REPLIGEN CORPORATION</v>
    <v>131.31</v>
    <v>151.89169999999999</v>
    <v>127.09</v>
    <v>131.28</v>
    <v>56399270</v>
    <v>RGEN</v>
    <v>REPLIGEN CORPORATION (XNAS:RGEN)</v>
    <v>422667</v>
    <v>879316</v>
    <v>1981</v>
  </rv>
  <rv s="2">
    <v>2873</v>
  </rv>
  <rv s="0">
    <v>https://www.bing.com/financeapi/forcetrigger?t=a243pr&amp;q=XNAS%3aTECH&amp;form=skydnc</v>
    <v>Learn more on Bing</v>
  </rv>
  <rv s="1">
    <v>en-US</v>
    <v>a243pr</v>
    <v>268435456</v>
    <v>1</v>
    <v>Powered by Refinitiv</v>
    <v>0</v>
    <v>BIO-TECHNE CORPORATION (XNAS:TECH)</v>
    <v>2</v>
    <v>3</v>
    <v>Finance</v>
    <v>4</v>
    <v>72.16</v>
    <v>46.01</v>
    <v>1.4637</v>
    <v>1.915</v>
    <v>3.3385999999999999E-2</v>
    <v>USD</v>
    <v>Bio-Techne Corporation develop, manufacture and sell life science reagents, instruments and services for the research, diagnostics and bioprocessing markets worldwide. The Company’s segments include Protein Sciences segment and Diagnostics and Spatial Biology segment. The Protein Sciences segment is a developer and manufacturer of purified proteins and reagent solutions, most notably cytokines and growth factors, antibodies, immunoassays, biologically active small molecule compounds, tissue culture reagents and T-Cell activation technologies. The Diagnostics and Spatial Biology segment develops and manufactures diagnostic products, including controls, calibrators, blood gas and clinical chemistry controls and other reagents for OEM and clinical customers. This segment also manufactures and sells fully automated multiomic spatial biology instrumentation and advanced tissue-based in-situ hybridization assays (ISH) for research and clinical use.</v>
    <v>3100</v>
    <v>Nasdaq Stock Market</v>
    <v>XNAS</v>
    <v>XNAS</v>
    <v>614 Mckinley Pl N E, Suite 1500, MINNEAPOLIS, MN, 55413 US</v>
    <v>59.95</v>
    <v>Biotechnology &amp; Medical Research</v>
    <v>Stock</v>
    <v>46129.796702256252</v>
    <v>2875</v>
    <v>58.27</v>
    <v>9273769357</v>
    <v>BIO-TECHNE CORPORATION</v>
    <v>BIO-TECHNE CORPORATION</v>
    <v>58.49</v>
    <v>116.77500000000001</v>
    <v>57.36</v>
    <v>59.274999999999999</v>
    <v>156453300</v>
    <v>TECH</v>
    <v>BIO-TECHNE CORPORATION (XNAS:TECH)</v>
    <v>933201</v>
    <v>2152575</v>
    <v>1981</v>
  </rv>
  <rv s="2">
    <v>2876</v>
  </rv>
  <rv s="0">
    <v>https://www.bing.com/financeapi/forcetrigger?t=a2hfqh&amp;q=OTCM%3aFTLF&amp;form=skydnc</v>
    <v>Learn more on Bing</v>
  </rv>
  <rv s="1">
    <v>en-US</v>
    <v>a2hfqh</v>
    <v>268435456</v>
    <v>1</v>
    <v>Powered by Refinitiv</v>
    <v>0</v>
    <v>FITLIFE BRANDS, INC. (XNAS:FTLF)</v>
    <v>2</v>
    <v>3</v>
    <v>Finance</v>
    <v>4</v>
    <v>20.98</v>
    <v>8.67</v>
    <v>7.4800000000000005E-2</v>
    <v>0.51</v>
    <v>5.5134999999999997E-2</v>
    <v>USD</v>
    <v>FitLife Brands, Inc. is a developer and marketer proprietary nutritional supplements and wellness products for health-conscious consumers. It markets approximately 250 different products primarily online, through domestic and international GNC franchise locations as well as through various retail locations. It offers NDS Nutrition, PMD Sports, SirenLabs, Core Active, Nutrology, and Metis Nutrition (together, NDS Products); iSatori, BioGenetic Laboratories, and Energize (together, the iSatori Products); Dr. Tobias, All Natural Advice, and Maritime Naturals (together, the MRC Products) and MusclePharm. Its NDS brand includes premium weight loss, sports nutrition, and general health products. Its PMD brand includes premium sports nutrition products. Its Nutrology brand included sports nutrition and general wellness products with an emphasis on natural, vegan, and organic ingredients. Its SirenLabs brand includes weight loss and sports nutrition products.</v>
    <v>81</v>
    <v>Nasdaq Stock Market</v>
    <v>XNAS</v>
    <v>XNAS</v>
    <v>5214 S. 136Th Street, OMAHA, NE, 68137 US</v>
    <v>9.9499999999999993</v>
    <v>Food &amp; Tobacco</v>
    <v>Stock</v>
    <v>46129.796155740623</v>
    <v>2878</v>
    <v>9.23</v>
    <v>91656160</v>
    <v>FITLIFE BRANDS, INC.</v>
    <v>FITLIFE BRANDS, INC.</v>
    <v>9.36</v>
    <v>14.3698</v>
    <v>9.25</v>
    <v>9.76</v>
    <v>9391000</v>
    <v>FTLF</v>
    <v>FITLIFE BRANDS, INC. (XNAS:FTLF)</v>
    <v>49926</v>
    <v>31539</v>
    <v>2005</v>
  </rv>
  <rv s="2">
    <v>2879</v>
  </rv>
  <rv s="3">
    <v>en-US</v>
    <v>c8ki6h</v>
    <v>268435456</v>
    <v>1</v>
    <v>Powered by Refinitiv</v>
    <v>6</v>
    <v>KENVUE INC. (XNYS:KVUE)</v>
    <v>7</v>
    <v>3</v>
    <v>Finance</v>
    <v>4</v>
    <v>25.17</v>
    <v>14.02</v>
    <v>0.217</v>
    <v>0.13500000000000001</v>
    <v>7.7320000000000002E-3</v>
    <v>USD</v>
    <v>Kenvue Inc. is a consumer health company. The Company’s differentiated portfolio of brands includes Tylenol, Neutrogena, Listerine, Johnson’s, BAND-AID, Aveeno, Zyrtec, and Nicorette. It operates through three segments: Self Care, Skin Health and Beauty, and Essential Health. Its Self Care product categories include pain care; cough, cold, and allergy; digestive health; smoking cessation; eye care; and other products. Self Care segments include brands such as Tylenol, Motrin, Nicorette, Benadryl, Zyrtec, Zarbee’s, ORSLTM, Rhinocort, and Calpol. The Skin Health and Beauty segment is focused on face and body care, as well as hair, sun, and other products. The Essential Health segment includes oral care, baby care, women’s health, wound care, and other products. Its portfolio includes Self Care, Skin Health and Beauty, and Essential Health products which connect with consumers across North America, Asia Pacific (APAC), Europe, Middle East, and Africa (EMEA), and Latin America (LATAM).</v>
    <v>21780</v>
    <v>New York Stock Exchange</v>
    <v>XNYS</v>
    <v>XNYS</v>
    <v>1 Kenvue Way, SUMMIT, NJ, 07901 US</v>
    <v>17.795000000000002</v>
    <v>Personal &amp; Household Products &amp; Services</v>
    <v>Stock</v>
    <v>46129.797048657034</v>
    <v>17.5</v>
    <v>33780922019</v>
    <v>KENVUE INC.</v>
    <v>KENVUE INC.</v>
    <v>17.510000000000002</v>
    <v>23.033100000000001</v>
    <v>17.46</v>
    <v>17.594999999999999</v>
    <v>1919916000</v>
    <v>KVUE</v>
    <v>KENVUE INC. (XNYS:KVUE)</v>
    <v>9076850</v>
    <v>19454669</v>
    <v>2022</v>
  </rv>
  <rv s="2">
    <v>2881</v>
  </rv>
  <rv s="0">
    <v>https://www.bing.com/financeapi/forcetrigger?t=a1wv9c&amp;q=XNAS%3aLFVN&amp;form=skydnc</v>
    <v>Learn more on Bing</v>
  </rv>
  <rv s="1">
    <v>en-US</v>
    <v>a1wv9c</v>
    <v>268435456</v>
    <v>1</v>
    <v>Powered by Refinitiv</v>
    <v>0</v>
    <v>LIFEVANTAGE CORPORATION (XNAS:LFVN)</v>
    <v>2</v>
    <v>3</v>
    <v>Finance</v>
    <v>4</v>
    <v>15</v>
    <v>3.9</v>
    <v>0.43890000000000001</v>
    <v>0.19</v>
    <v>4.1575000000000001E-2</v>
    <v>USD</v>
    <v>LifeVantage Corporation is an activation company, which is engage in the identification, research, development, formulation and sale of advanced nutrigenomic activators, dietary supplements, weight management products, pre- and pro-biotics, skin and hair care products, and nootropics. The Company’s line of scientifically validated activators includes the flagship Protandim family of products, TrueScience Liquid Collagen, the newest MindBody GLP-1 System, Activation-supporting nutrients such as Omega, D3+, and the Rise AM &amp; Reset PM System , as well as AXIO nootropic energy drink mixes, the full TrueScience line of skin and hair care products, and Petandim, a pet supplement formulated to combat oxidative stress in dogs. It sells its products in the United States, Mexico, Japan, Australia, Hong Kong, Canada, Thailand, the United Kingdom, the Netherlands, Germany, Taiwan, Austria, Spain, Ireland, Belgium, New Zealand and Singapore.</v>
    <v>232</v>
    <v>Nasdaq Stock Market</v>
    <v>XNAS</v>
    <v>XNAS</v>
    <v>3300 TRIUMPH BLVD, SUITE 700, LEHI, UT, 84043 US</v>
    <v>4.8099999999999996</v>
    <v>Pharmaceuticals</v>
    <v>Stock</v>
    <v>46129.795941562501</v>
    <v>2883</v>
    <v>4.58</v>
    <v>60896393</v>
    <v>LIFEVANTAGE CORPORATION</v>
    <v>LIFEVANTAGE CORPORATION</v>
    <v>4.58</v>
    <v>7.9359999999999999</v>
    <v>4.57</v>
    <v>4.76</v>
    <v>12793360</v>
    <v>LFVN</v>
    <v>LIFEVANTAGE CORPORATION (XNAS:LFVN)</v>
    <v>136293</v>
    <v>95561</v>
    <v>2018</v>
  </rv>
  <rv s="2">
    <v>2884</v>
  </rv>
  <rv s="0">
    <v>https://www.bing.com/financeapi/forcetrigger?t=a1y2mw&amp;q=XNAS%3aMTEX&amp;form=skydnc</v>
    <v>Learn more on Bing</v>
  </rv>
  <rv s="1">
    <v>en-US</v>
    <v>a1y2mw</v>
    <v>268435456</v>
    <v>1</v>
    <v>Powered by Refinitiv</v>
    <v>0</v>
    <v>MANNATECH, INCORPORATED (XNAS:MTEX)</v>
    <v>2</v>
    <v>3</v>
    <v>Finance</v>
    <v>4</v>
    <v>12.454000000000001</v>
    <v>4.665</v>
    <v>0.78169999999999995</v>
    <v>-9.8900000000000002E-2</v>
    <v>-1.866E-2</v>
    <v>USD</v>
    <v>Mannatech, Incorporated is a global health and wellness solution provider. The Company develops and sells nutritional supplements, skin care and anti-aging products, and weight-management products that target optimal health and wellness. The Company's product category includes Integrative Health, Targeted Health, Weight and Fitness, Skin Care, and Essentials. Integrative Health includes Ambrotose Complex, Ambrotose AO, Advanced Ambrotose, Ambrotose Life, Catalyst, Cognitate, Manapol Powder, MannaBears, and others. Targeted Health includes BounceBack, CardioBALANCE, GI-ProBalance Slimstick, GI-Zyme, GI-Defense, Blood Sugar ProBalance, ImmunoSTART, and others. Weight and Fitness includes OsoLean, SPORT, TruHealth Fat Loss System and others. Skin Care includes Emprizone, FIRM with Ambrotose, FreshDen, and others. Essentials include Catalyst Multivitamin, Liver Support, Joint Support SUPERFOOD, Sleep Support gummies and Stress Support gummies.</v>
    <v>189</v>
    <v>Nasdaq Stock Market</v>
    <v>XNAS</v>
    <v>XNAS</v>
    <v>1410 Lakeside Parkway, Suite 200, FLOWER MOUND, TX, 75028 US</v>
    <v>5.35</v>
    <v>Food &amp; Tobacco</v>
    <v>Stock</v>
    <v>46129.796479883596</v>
    <v>2886</v>
    <v>5.2011000000000003</v>
    <v>10036406</v>
    <v>MANNATECH, INCORPORATED</v>
    <v>MANNATECH, INCORPORATED</v>
    <v>5.35</v>
    <v>0</v>
    <v>5.3</v>
    <v>5.2011000000000003</v>
    <v>1929670</v>
    <v>MTEX</v>
    <v>MANNATECH, INCORPORATED (XNAS:MTEX)</v>
    <v>1361</v>
    <v>15946</v>
    <v>1993</v>
  </rv>
  <rv s="2">
    <v>2887</v>
  </rv>
  <rv s="0">
    <v>https://www.bing.com/financeapi/forcetrigger?t=a1y93m&amp;q=XNAS%3aNAII&amp;form=skydnc</v>
    <v>Learn more on Bing</v>
  </rv>
  <rv s="1">
    <v>en-US</v>
    <v>a1y93m</v>
    <v>268435456</v>
    <v>1</v>
    <v>Powered by Refinitiv</v>
    <v>0</v>
    <v>NATURAL ALTERNATIVES INTERNATIONAL, INC. (XNAS:NAII)</v>
    <v>2</v>
    <v>3</v>
    <v>Finance</v>
    <v>4</v>
    <v>4.96</v>
    <v>2.33</v>
    <v>0.40960000000000002</v>
    <v>-2.5000000000000001E-2</v>
    <v>-9.2940000000000002E-3</v>
    <v>USD</v>
    <v>Natural Alternatives International, Inc. is a formulator, manufacturer and marketer of nutritional supplements. Its primary business activity is to provide private-label contract manufacturing services to companies that market and distribute vitamins, minerals, herbs, and other nutritional supplements, as well as other health care products, to consumers both within and outside the United States. Its private-label contract manufacturing customers include companies that market nutritional supplements through direct sales marketing channels, direct to consumer ecommerce channels, and retail stores. It manufactures products in a variety of forms, including capsules, tablets, chewable wafers, and powders to accommodate a variety of its customer’s preferences. It also seeks to commercialize its patent and trademarks through the direct distribution and sale of CarnoSyn, SR CarnoSyn, TriBsyn, new contract manufacturing opportunities, and various license, royalty, and similar arrangements.</v>
    <v>293</v>
    <v>Nasdaq Stock Market</v>
    <v>XNAS</v>
    <v>XNAS</v>
    <v>1535 Faraday Avenue, CARLSBAD, CA, 92008 US</v>
    <v>2.7749999999999999</v>
    <v>Pharmaceuticals</v>
    <v>Stock</v>
    <v>46129.795763633592</v>
    <v>2889</v>
    <v>2.6549999999999998</v>
    <v>16461118</v>
    <v>NATURAL ALTERNATIVES INTERNATIONAL, INC.</v>
    <v>NATURAL ALTERNATIVES INTERNATIONAL, INC.</v>
    <v>2.69</v>
    <v>0</v>
    <v>2.69</v>
    <v>2.665</v>
    <v>6176780</v>
    <v>NAII</v>
    <v>NATURAL ALTERNATIVES INTERNATIONAL, INC. (XNAS:NAII)</v>
    <v>4677</v>
    <v>29518</v>
    <v>1989</v>
  </rv>
  <rv s="2">
    <v>2890</v>
  </rv>
  <rv s="0">
    <v>https://www.bing.com/financeapi/forcetrigger?t=a1ya8m&amp;q=XNAS%3aNATR&amp;form=skydnc</v>
    <v>Learn more on Bing</v>
  </rv>
  <rv s="1">
    <v>en-US</v>
    <v>a1ya8m</v>
    <v>268435456</v>
    <v>1</v>
    <v>Powered by Refinitiv</v>
    <v>0</v>
    <v>NATURE'S SUNSHINE PRODUCTS, INC. (XNAS:NATR)</v>
    <v>2</v>
    <v>3</v>
    <v>Finance</v>
    <v>4</v>
    <v>28.14</v>
    <v>11.15</v>
    <v>0.93789999999999996</v>
    <v>0.97</v>
    <v>3.6909999999999998E-2</v>
    <v>USD</v>
    <v>Nature's Sunshine Products, Inc. is a natural health and wellness company, which markets and distributes nutritional and personal care products in more than 40 countries. The Company sells its products to a sales force of independent consultants who use the products themselves or resell them to consumers. The Company has four segments: Asia, Europe, North America, and Latin America and Other. Each of the geographic segments operates under the Natures Sunshine Products and Synergy WorldWide brands. The Latin America and Other segment include its wholesale business, in which the Company sells products to various locally managed entities, independent of the Company, that it has granted distribution rights for the relevant market. The Company's line of over 800 products includes several different product classifications, such as immune, cardiovascular, digestive, personal care, weight management and other general health products. It purchases herbs and other raw materials in bulk.</v>
    <v>806</v>
    <v>Nasdaq Stock Market</v>
    <v>XNAS</v>
    <v>XNAS</v>
    <v>2901 W. Bluegrass Blvd., LEHI, UT, 84043 US</v>
    <v>27.5</v>
    <v>Food &amp; Tobacco</v>
    <v>Stock</v>
    <v>46129.796206793748</v>
    <v>2892</v>
    <v>26.49</v>
    <v>477082372</v>
    <v>NATURE'S SUNSHINE PRODUCTS, INC.</v>
    <v>NATURE'S SUNSHINE PRODUCTS, INC.</v>
    <v>26.58</v>
    <v>33.579799999999999</v>
    <v>26.28</v>
    <v>27.25</v>
    <v>17507610</v>
    <v>NATR</v>
    <v>NATURE'S SUNSHINE PRODUCTS, INC. (XNAS:NATR)</v>
    <v>37987</v>
    <v>121055</v>
    <v>1976</v>
  </rv>
  <rv s="2">
    <v>2893</v>
  </rv>
  <rv s="0">
    <v>https://www.bing.com/financeapi/forcetrigger?t=a253f2&amp;q=XNYS%3aUSNA&amp;form=skydnc</v>
    <v>Learn more on Bing</v>
  </rv>
  <rv s="1">
    <v>en-US</v>
    <v>a253f2</v>
    <v>268435456</v>
    <v>1</v>
    <v>Powered by Refinitiv</v>
    <v>0</v>
    <v>USANA HEALTH SCIENCES, INC. (XNYS:USNA)</v>
    <v>2</v>
    <v>3</v>
    <v>Finance</v>
    <v>4</v>
    <v>38.32</v>
    <v>16.600000000000001</v>
    <v>0.77449999999999997</v>
    <v>0.94499999999999995</v>
    <v>4.9579999999999999E-2</v>
    <v>USD</v>
    <v>USANA Health Sciences, Inc. and subsidiaries is a global nutrition, personal health and wellness company that develops and manufactures science-based nutritional and personal care products. Its segments include Direct selling and Hiya direct-to-consumer. The Direct Selling segment develops and manufactures science-based nutritional, personal care and skincare products with a primary focus on promoting long-term health and wellness in various geographic markets worldwide that are distributed through the direct selling channel. The Hiya direct-to-consumer segment is a provider of children’s health and wellness products in the United States that are distributed through the direct-to-consumer channel. Its product line includes USANA Nutritionals Optimizers, Essentials/CellSentials, and Foods. USANA Nutritionals Optimizers products include Proflavanol, CoQuinone 30, and BiOmega-3. Essentials/CellSentials products include USANA CellSentials and HealthPak 100.</v>
    <v>1570</v>
    <v>New York Stock Exchange</v>
    <v>XNYS</v>
    <v>XNYS</v>
    <v>3838 West Parkway Blvd., SALT LAKE CITY, UT, 84120-6336 US</v>
    <v>20.239999999999998</v>
    <v>Food &amp; Tobacco</v>
    <v>Stock</v>
    <v>46129.795874050782</v>
    <v>2895</v>
    <v>19.279599999999999</v>
    <v>369231084</v>
    <v>USANA HEALTH SCIENCES, INC.</v>
    <v>USANA HEALTH SCIENCES, INC.</v>
    <v>19.39</v>
    <v>34.533099999999997</v>
    <v>19.059999999999999</v>
    <v>20.004999999999999</v>
    <v>18456940</v>
    <v>USNA</v>
    <v>USANA HEALTH SCIENCES, INC. (XNYS:USNA)</v>
    <v>76864</v>
    <v>131873</v>
    <v>1992</v>
  </rv>
  <rv s="2">
    <v>2896</v>
  </rv>
  <rv s="0">
    <v>https://www.bing.com/financeapi/forcetrigger?t=a1ng27&amp;q=XNAS%3aAMPH&amp;form=skydnc</v>
    <v>Learn more on Bing</v>
  </rv>
  <rv s="1">
    <v>en-US</v>
    <v>a1ng27</v>
    <v>268435456</v>
    <v>1</v>
    <v>Powered by Refinitiv</v>
    <v>0</v>
    <v>AMPHASTAR PHARMACEUTICALS, INC. (XNAS:AMPH)</v>
    <v>2</v>
    <v>3</v>
    <v>Finance</v>
    <v>4</v>
    <v>31.264099999999999</v>
    <v>17.03</v>
    <v>0.97309999999999997</v>
    <v>1.0049999999999999</v>
    <v>4.6079999999999996E-2</v>
    <v>USD</v>
    <v>Amphastar Pharmaceuticals, Inc. is a biopharmaceutical company that focuses primarily on developing, manufacturing, marketing, and selling generic and proprietary injectable, inhalation, and intranasal products. Additionally, it sells insulin API products. Most of its finished products are used in hospital or urgent care clinical settings and are primarily contracted and distributed through group purchasing organizations and drug wholesalers. The Company manufactures and sells over 25 products, such as BAQSIMI (glucagon) nasal powder 3mg, Primatene MIST, Glucagon for Injection Emergency Kit, Enoxaparin, Naloxone and Other Marketed Products, including Cortrosyn (cosyntropin for injection), Amphadase, Epinephrine injection, Lidocaine jelly, Lidocaine topical solution, Phytonadione injection, and others. The Company manufactures and sells two API products, Recombinant Human Insulin (RHI API) and porcine insulin API, for the injectable insulin market.</v>
    <v>1976</v>
    <v>Nasdaq Stock Market</v>
    <v>XNAS</v>
    <v>XNAS</v>
    <v>11570 6th St, RANCHO CUCAMONGA, CA, 91730 US</v>
    <v>22.87</v>
    <v>Pharmaceuticals</v>
    <v>Stock</v>
    <v>46129.797042510938</v>
    <v>2898</v>
    <v>21.98</v>
    <v>1016065340</v>
    <v>AMPHASTAR PHARMACEUTICALS, INC.</v>
    <v>AMPHASTAR PHARMACEUTICALS, INC.</v>
    <v>22.18</v>
    <v>11.2201</v>
    <v>21.81</v>
    <v>22.815000000000001</v>
    <v>44534970</v>
    <v>AMPH</v>
    <v>AMPHASTAR PHARMACEUTICALS, INC. (XNAS:AMPH)</v>
    <v>334033</v>
    <v>516965</v>
    <v>2004</v>
  </rv>
  <rv s="2">
    <v>2899</v>
  </rv>
  <rv s="0">
    <v>https://www.bing.com/financeapi/forcetrigger?t=azx32w&amp;q=XNYS%3aAMRX&amp;form=skydnc</v>
    <v>Learn more on Bing</v>
  </rv>
  <rv s="1">
    <v>en-US</v>
    <v>azx32w</v>
    <v>268435456</v>
    <v>1</v>
    <v>Powered by Refinitiv</v>
    <v>0</v>
    <v>AMNEAL PHARMACEUTICALS, INC. (XNAS:AMRX)</v>
    <v>2</v>
    <v>3</v>
    <v>Finance</v>
    <v>4</v>
    <v>15.42</v>
    <v>7.01</v>
    <v>1.3779999999999999</v>
    <v>0.7</v>
    <v>5.3475999999999996E-2</v>
    <v>USD</v>
    <v>Amneal Pharmaceuticals, Inc. is a global pharmaceutical company, which develops, manufactures, markets and distributes a portfolio of essential medicines. Its Affordable Medicines segment includes a portfolio of over 280 product families covering a range of dosage forms and delivery systems, including both immediate and extended-release oral solids, powders, liquids, sterile injectables, nasal sprays, inhalation and respiratory products, biosimilar products, ophthalmic, films, transdermal patches and topicals. Its Specialty segment is engaged in the development, promotion, sale and distribution of branded pharmaceutical products, with a focus on products addressing central nervous system disorders, including Parkinson’s disease and endocrine disorders. Its AvKARE segment provides pharmaceuticals, medical and surgical products and services primarily to governmental agencies, predominantly focused on the U.S. Department of Defense and the U.S. Department of Veterans Affairs.</v>
    <v>8500</v>
    <v>Nasdaq Stock Market</v>
    <v>XNAS</v>
    <v>XNAS</v>
    <v>400 Crossing Boulevard, 3rd Floor, BRIDGEWATER, NJ, 08807 US</v>
    <v>13.91</v>
    <v>Pharmaceuticals</v>
    <v>Stock</v>
    <v>46129.796689270312</v>
    <v>2901</v>
    <v>13.34</v>
    <v>4398996210</v>
    <v>AMNEAL PHARMACEUTICALS, INC.</v>
    <v>AMNEAL PHARMACEUTICALS, INC.</v>
    <v>13.47</v>
    <v>61.645099999999999</v>
    <v>13.09</v>
    <v>13.79</v>
    <v>318999000</v>
    <v>AMRX</v>
    <v>AMNEAL PHARMACEUTICALS, INC. (XNAS:AMRX)</v>
    <v>977193</v>
    <v>1879340</v>
    <v>2023</v>
  </rv>
  <rv s="2">
    <v>2902</v>
  </rv>
  <rv s="0">
    <v>https://www.bing.com/financeapi/forcetrigger?t=a1njec&amp;q=XNAS%3aANIP&amp;form=skydnc</v>
    <v>Learn more on Bing</v>
  </rv>
  <rv s="1">
    <v>en-US</v>
    <v>a1njec</v>
    <v>268435456</v>
    <v>1</v>
    <v>Powered by Refinitiv</v>
    <v>0</v>
    <v>ANI PHARMACEUTICALS, INC. (XNAS:ANIP)</v>
    <v>2</v>
    <v>3</v>
    <v>Finance</v>
    <v>4</v>
    <v>99.5</v>
    <v>56.71</v>
    <v>0.45810000000000001</v>
    <v>2.5499999999999998</v>
    <v>3.2663000000000005E-2</v>
    <v>USD</v>
    <v>ANI Pharmaceuticals, Inc. is a diversified biopharmaceutical company engaged in developing, manufacturing, and commercializing therapeutics. Its Rare Disease and Brands segment consists of two reporting units, Rare Disease and Brands. The Rare Disease unit consists of operations related to the development, manufacturing, and marketing of branded pharmaceutical products, with a focus on products used in the treatment of patients with rare disease conditions and consists of operations related to Cortrophin Gel and ILUVIEN. The Brands unit includes a portfolio of over 20 branded products that are principally sold in genericized markets. Its Generics and Other segment consists of operations related to the development, manufacturing, and marketing of generic pharmaceutical products, including those sold through traditional wholesale and retail sales channels, sales of contract manufactured products, royalties on contract manufactured products, product development services, and others.</v>
    <v>970</v>
    <v>Nasdaq Stock Market</v>
    <v>XNAS</v>
    <v>XNAS</v>
    <v>210 Main Street West, BAUDETTE, MN, 56623 US</v>
    <v>81.2</v>
    <v>Pharmaceuticals</v>
    <v>Stock</v>
    <v>46129.796134270313</v>
    <v>2904</v>
    <v>78.790000000000006</v>
    <v>1834996657</v>
    <v>ANI PHARMACEUTICALS, INC.</v>
    <v>ANI PHARMACEUTICALS, INC.</v>
    <v>79.11</v>
    <v>24.1754</v>
    <v>78.069999999999993</v>
    <v>80.62</v>
    <v>22761060</v>
    <v>ANIP</v>
    <v>ANI PHARMACEUTICALS, INC. (XNAS:ANIP)</v>
    <v>317749</v>
    <v>375225</v>
    <v>2001</v>
  </rv>
  <rv s="2">
    <v>2905</v>
  </rv>
  <rv s="0">
    <v>https://www.bing.com/financeapi/forcetrigger?t=bjr9hw&amp;q=XNAS%3aARVN&amp;form=skydnc</v>
    <v>Learn more on Bing</v>
  </rv>
  <rv s="1">
    <v>en-US</v>
    <v>bjr9hw</v>
    <v>268435456</v>
    <v>1</v>
    <v>Powered by Refinitiv</v>
    <v>0</v>
    <v>ARVINAS, INC. (XNAS:ARVN)</v>
    <v>2</v>
    <v>3</v>
    <v>Finance</v>
    <v>4</v>
    <v>14.51</v>
    <v>5.9</v>
    <v>1.9357</v>
    <v>0.08</v>
    <v>7.2729999999999991E-3</v>
    <v>USD</v>
    <v>Arvinas, Inc. is a clinical-stage biotechnology company. The Company, through its PROteolysis Targeting Chimera (PROTAC) protein degrader platform, is pioneering the development of protein degradation therapies designed to harness the body’s natural protein disposal system to selectively and efficiently degrade and remove disease-causing proteins. It is progressing multiple investigational drugs through clinical development programs, including vepdegestrant, ARV-393 and ARV-102. Vepdegestrant is an investigational orally bioavailable PROTAC protein degrader designed to target and degrade the ER for the treatment of patients with locally advanced or metastatic ER+/HER2- breast cancer. It is co-developing vepdegestrant with Pfizer. ARV-393 is an investigational, orally bioavailable PROTAC designed to degrade BCL6, a transcriptional repressor and a key regulator of normal B-cell maturation and differentiation processes. ARV-102 is in development to treat neurodegenerative diseases.</v>
    <v>246</v>
    <v>Nasdaq Stock Market</v>
    <v>XNAS</v>
    <v>XNAS</v>
    <v>5 Science Park, NEW HAVEN, CT, 06511-1966 US</v>
    <v>11.34</v>
    <v>Biotechnology &amp; Medical Research</v>
    <v>Stock</v>
    <v>46129.796788275002</v>
    <v>2907</v>
    <v>10.9704</v>
    <v>708687880</v>
    <v>ARVINAS, INC.</v>
    <v>ARVINAS, INC.</v>
    <v>11.21</v>
    <v>0</v>
    <v>11</v>
    <v>11.08</v>
    <v>63961000</v>
    <v>ARVN</v>
    <v>ARVINAS, INC. (XNAS:ARVN)</v>
    <v>385837</v>
    <v>934255</v>
    <v>2014</v>
  </rv>
  <rv s="2">
    <v>2908</v>
  </rv>
  <rv s="0">
    <v>https://www.bing.com/financeapi/forcetrigger?t=a1o2u2&amp;q=XNAS%3aAXSM&amp;form=skydnc</v>
    <v>Learn more on Bing</v>
  </rv>
  <rv s="1">
    <v>en-US</v>
    <v>a1o2u2</v>
    <v>268435456</v>
    <v>1</v>
    <v>Powered by Refinitiv</v>
    <v>0</v>
    <v>AXSOME THERAPEUTICS, INC. (XNAS:AXSM)</v>
    <v>2</v>
    <v>3</v>
    <v>Finance</v>
    <v>4</v>
    <v>191.5</v>
    <v>96.09</v>
    <v>0.48199999999999998</v>
    <v>3.915</v>
    <v>2.1255000000000003E-2</v>
    <v>USD</v>
    <v>Axsome Therapeutics, Inc. is a biopharmaceutical company. The Company is focused on the developing medicines for people impacted by central nervous system (CNS) conditions. Its commercial products include Auvelity, Sunosi and Symbravo. It is also advancing pipeline of novel product candidates in early- to late-stage development addressing a broad range of serious neurological and psychiatric conditions. Its product pipelines include AXS-05, AXS-12, AXS-14 and AXS-17. Its lead product candidate, AXS-05 (dextromethorphan and bupropion), is developed for the treatment of Alzheimer’s disease (AD) agitation and smoking cessation. Its AXS-12 (reboxetine) is a novel, oral, potent, highly selective investigational norepinephrine reuptake inhibitor (NRI) and cortical dopamine modulator being developed for the treatment of narcolepsy. It also owns balipodect, a novel, oral, potent, and selective phosphodiesterase 10A (PDE10A) inhibitor for the treatment of schizophrenia and Tourette syndrome.</v>
    <v>925</v>
    <v>Nasdaq Stock Market</v>
    <v>XNAS</v>
    <v>XNAS</v>
    <v>One World Trade Center, 29Th Floor, NEW YORK, NY, 10007 US</v>
    <v>188.75</v>
    <v>Pharmaceuticals</v>
    <v>Stock</v>
    <v>46129.795840613282</v>
    <v>2910</v>
    <v>185.77</v>
    <v>9622189615</v>
    <v>AXSOME THERAPEUTICS, INC.</v>
    <v>AXSOME THERAPEUTICS, INC.</v>
    <v>186.91</v>
    <v>0</v>
    <v>184.19</v>
    <v>188.10499999999999</v>
    <v>51153290</v>
    <v>AXSM</v>
    <v>AXSOME THERAPEUTICS, INC. (XNAS:AXSM)</v>
    <v>297704</v>
    <v>600889</v>
    <v>2012</v>
  </rv>
  <rv s="2">
    <v>2911</v>
  </rv>
  <rv s="0">
    <v>https://www.bing.com/financeapi/forcetrigger?t=a25k8m&amp;q=XNYS%3aBHC&amp;form=skydnc</v>
    <v>Learn more on Bing</v>
  </rv>
  <rv s="1">
    <v>en-US</v>
    <v>a25k8m</v>
    <v>268435456</v>
    <v>1</v>
    <v>Powered by Refinitiv</v>
    <v>0</v>
    <v>BAUSCH HEALTH COMPANIES INC. (XNYS:BHC)</v>
    <v>2</v>
    <v>12</v>
    <v>Finance</v>
    <v>4</v>
    <v>8.6850000000000005</v>
    <v>4.41</v>
    <v>0.42609999999999998</v>
    <v>7.9000000000000001E-2</v>
    <v>1.3573999999999999E-2</v>
    <v>USD</v>
    <v>Bausch Health Companies Inc. is a global, diversified pharmaceutical company. The Salix segment includes sales in the U.S. of GI products. The International segment includes sales of Bausch + Lomb products and Solta Medical aesthetic medical devices, outside the U.S. and Puerto Rico of branded pharmaceutical products, branded generic pharmaceutical products and OTC products. The Solta Medical segment includes global sales of Solta Medical aesthetic medical devices. The Diversified segment includes sales in the U.S. of pharmaceutical products in the areas of neurology and certain other therapeutic classes, dermatology products, generic pharmaceutical products and dentistry products. The Bausch + Lomb segment includes global sales of Bausch + Lomb Vision Care, Surgical and Pharmaceuticals products. Its drug candidate, Larsucosterol binds to and inhibits the activity of DNA methyltransferases, epigenetic enzymes that are elevated and associated with hypermethylation found in AH patients.</v>
    <v>20300</v>
    <v>New York Stock Exchange</v>
    <v>XNYS</v>
    <v>XNYS</v>
    <v>2150 St. Elzear Blvd. West, LAVAL, QC, H7L 4A8 CA</v>
    <v>5.9349999999999996</v>
    <v>Pharmaceuticals</v>
    <v>Stock</v>
    <v>46129.79702232578</v>
    <v>2913</v>
    <v>5.83</v>
    <v>3868002000</v>
    <v>BAUSCH HEALTH COMPANIES INC.</v>
    <v>BAUSCH HEALTH COMPANIES INC.</v>
    <v>5.89</v>
    <v>14.207599999999999</v>
    <v>5.82</v>
    <v>5.899</v>
    <v>373463600</v>
    <v>BHC</v>
    <v>BAUSCH HEALTH COMPANIES INC. (XNYS:BHC)</v>
    <v>1023668</v>
    <v>1389088</v>
    <v>2013</v>
  </rv>
  <rv s="2">
    <v>2914</v>
  </rv>
  <rv s="0">
    <v>https://www.bing.com/financeapi/forcetrigger?t=c5tuz2&amp;q=XNAS%3aBLTE&amp;form=skydnc</v>
    <v>Learn more on Bing</v>
  </rv>
  <rv s="1">
    <v>en-US</v>
    <v>c5tuz2</v>
    <v>268435456</v>
    <v>1</v>
    <v>Powered by Refinitiv</v>
    <v>0</v>
    <v>BELITE BIO, INC (XNAS:BLTE)</v>
    <v>2</v>
    <v>3</v>
    <v>Finance</v>
    <v>4</v>
    <v>200</v>
    <v>53.594999999999999</v>
    <v>-1.2281</v>
    <v>7.39</v>
    <v>4.6757E-2</v>
    <v>USD</v>
    <v>Belite Bio, Inc is a clinical-stage biopharmaceutical drug development company. The Company is focused on advancing novel therapeutics targeting retinal degenerative eye disease, such as Geographic Atrophy (GA), age-related macular degeneration (AMD), and Stargardt disease type 1 (STGD1), both of which progressively lead to permanent blindness, and metabolic diseases such as non-alcoholic fatty liver disease (NAFLD), non-alcoholic steatohepatitis (NASH), type 2 diabetes (T2D), and gout. Its lead product candidate, Tinlarebant, is an oral daily treatment for STGD1 and GA patients. In STGD1, it is developing Tinlarebant as a once-a-day tablet treatment to target Retinol binding protein 4 (RBP4) by disrupting vitamin A (retinol) binding to RBP4, which leads to reduced delivery of retinol to the eye and reduced accumulation of toxic vitamin A by-products. Its product candidate also includes LBS-009, an anti-RBP4 oral therapy targeting liver disease, including NAFLD, NASH, and T2D.</v>
    <v>41</v>
    <v>Nasdaq Stock Market</v>
    <v>XNAS</v>
    <v>XNAS</v>
    <v>12750 High Bluff Drive Suite 475, SAN DIEGO, CA, 92130 US</v>
    <v>165.70500000000001</v>
    <v>Biotechnology &amp; Medical Research</v>
    <v>Stock</v>
    <v>46129.79606700156</v>
    <v>2916</v>
    <v>158.1</v>
    <v>6611860886</v>
    <v>BELITE BIO, INC</v>
    <v>BELITE BIO, INC</v>
    <v>162</v>
    <v>0</v>
    <v>158.05000000000001</v>
    <v>165.44</v>
    <v>39965310</v>
    <v>BLTE</v>
    <v>BELITE BIO, INC (XNAS:BLTE)</v>
    <v>129692</v>
    <v>174735</v>
    <v>2018</v>
  </rv>
  <rv s="2">
    <v>2917</v>
  </rv>
  <rv s="0">
    <v>https://www.bing.com/financeapi/forcetrigger?t=a1ook2&amp;q=XNYS%3aBMY&amp;form=skydnc</v>
    <v>Learn more on Bing</v>
  </rv>
  <rv s="1">
    <v>en-US</v>
    <v>a1ook2</v>
    <v>268435456</v>
    <v>1</v>
    <v>Powered by Refinitiv</v>
    <v>0</v>
    <v>BRISTOL-MYERS SQUIBB COMPANY (XNYS:BMY)</v>
    <v>2</v>
    <v>3</v>
    <v>Finance</v>
    <v>4</v>
    <v>62.886400000000002</v>
    <v>42.52</v>
    <v>0.25340000000000001</v>
    <v>1.425</v>
    <v>2.4169E-2</v>
    <v>USD</v>
    <v>Bristol-Myers Squibb Company is a global biopharmaceutical company. It is engaged in the discovery, development and delivery of transformational medicines for patients facing serious diseases in areas: oncology, hematology, immunology, cardiovascular, neuroscience and other areas. Its growth portfolio includes Opdivo (nivolumab), Opdivo Qvantig (nivolumab and hyaluronidase-nvhy), Yervoy (ipilimumab), Reblozyl (luspatercept-aamt), Opdualag (nivolumab and relatlimab-rmbw), Breyanzi (lisocabtagene maraleucel), Camzyos (mavacamten), Zeposia (ozanimod), Abecma (idecabtagene vicleucel), and Sotyktu (deucravacitinib). Its other growth products include Onureg, Inrebic, and Empliciti. Its legacy portfolio includes Eliquis (apixaban), Revlimid (lenalidomide), Pomalyst/Imnovid (pomalidomide), Sprycel (dasatinib), and Abraxane (paclitaxel albumin-bound particles for injectable suspension). Opdivo (nivolumab) is a fully human monoclonal antibody that binds to the PD-1 on T and NKT cells.</v>
    <v>32500</v>
    <v>New York Stock Exchange</v>
    <v>XNYS</v>
    <v>XNYS</v>
    <v>Route 206 And Province Line Road, PRINCETON, NJ, 08543 US</v>
    <v>60.48</v>
    <v>Pharmaceuticals</v>
    <v>Stock</v>
    <v>46129.796363911715</v>
    <v>2919</v>
    <v>58.538200000000003</v>
    <v>123290167975</v>
    <v>BRISTOL-MYERS SQUIBB COMPANY</v>
    <v>BRISTOL-MYERS SQUIBB COMPANY</v>
    <v>58.97</v>
    <v>17.487200000000001</v>
    <v>58.96</v>
    <v>60.384999999999998</v>
    <v>2041735000</v>
    <v>BMY</v>
    <v>BRISTOL-MYERS SQUIBB COMPANY (XNYS:BMY)</v>
    <v>6473177</v>
    <v>12500224</v>
    <v>1933</v>
  </rv>
  <rv s="2">
    <v>2920</v>
  </rv>
  <rv s="0">
    <v>https://www.bing.com/financeapi/forcetrigger?t=c1uu1h&amp;q=OTCM%3aBTMD&amp;form=skydnc</v>
    <v>Learn more on Bing</v>
  </rv>
  <rv s="1">
    <v>en-US</v>
    <v>c1uu1h</v>
    <v>268435456</v>
    <v>1</v>
    <v>Powered by Refinitiv</v>
    <v>0</v>
    <v>biote Corp. (XNAS:BTMD)</v>
    <v>2</v>
    <v>3</v>
    <v>Finance</v>
    <v>4</v>
    <v>4.7497999999999996</v>
    <v>1.27</v>
    <v>1.5763</v>
    <v>0.12</v>
    <v>5.7142999999999999E-2</v>
    <v>USD</v>
    <v>biote Corp. operates a practice-building business within the hormone optimization space. The Company provides the necessary components to enable Biote-certified practitioners to establish, build and implement a program designed to optimize hormone levels using personalized solutions for their patient populations. The Biote Method is a comprehensive, end-to-end practice building platform that provides Biote-certified practitioners with the components specifically developed for practitioners in the hormone optimization space: Biote Method education, training and certification, practice management software, inventory management software, and information regarding available hormone replacement therapy (HRT) products, as well as digital and point-of-care marketing support. It also sells a complementary Biote-branded line of dietary supplements. The Biote Method’s proprietary clinical decision support (CDS) software assists physicians in establishing individualized dosing for patients.</v>
    <v>223</v>
    <v>Nasdaq Stock Market</v>
    <v>XNAS</v>
    <v>XNAS</v>
    <v>1875 W. Walnut Hill Ln #100, Floor 5, IRVING, TX, 75038 US</v>
    <v>2.2799999999999998</v>
    <v>Professional &amp; Commercial Services</v>
    <v>Stock</v>
    <v>46129.796280983595</v>
    <v>2922</v>
    <v>2.15</v>
    <v>87237630</v>
    <v>biote Corp.</v>
    <v>biote Corp.</v>
    <v>2.15</v>
    <v>2.5739000000000001</v>
    <v>2.1</v>
    <v>2.2200000000000002</v>
    <v>39296230</v>
    <v>BTMD</v>
    <v>biote Corp. (XNAS:BTMD)</v>
    <v>197107</v>
    <v>364139</v>
    <v>2020</v>
  </rv>
  <rv s="2">
    <v>2923</v>
  </rv>
  <rv s="0">
    <v>https://www.bing.com/financeapi/forcetrigger?t=bwa527&amp;q=XNAS%3aGRAY&amp;form=skydnc</v>
    <v>Learn more on Bing</v>
  </rv>
  <rv s="1">
    <v>en-US</v>
    <v>bwa527</v>
    <v>268435456</v>
    <v>1</v>
    <v>Powered by Refinitiv</v>
    <v>0</v>
    <v>CALCIMEDICA, INC. (XNAS:CALC)</v>
    <v>2</v>
    <v>3</v>
    <v>Finance</v>
    <v>4</v>
    <v>7.2</v>
    <v>0.46060000000000001</v>
    <v>0.84709999999999996</v>
    <v>-9.1999999999999998E-3</v>
    <v>-1.5082E-2</v>
    <v>USD</v>
    <v>CalciMedica, Inc. is a clinical-stage biopharmaceutical company. The Company focused on developing novel calcium release-activated calcium (CRAC) channel inhibition therapies for inflammatory and immunologic diseases. The Company's technology targets the inhibition of CRAC channels to modulate the immune response and protect against tissue cell injury. Its lead product candidate is Auxora, a potent and selective intravenous formulated small molecule CRAC channel inhibitor containing the active compound zegocractin (formerly referred to as CM4620) that, in animal models, reduced acute epithelial and/or endothelial cell injury and inflammation in organs, such as the pancreas, lungs and kidneys. The Company is conducting a Phase IIb trial (called CARPO) for acute pancreatitis (AP) with systemic inflammatory response syndrome (SIRS), as well as supporting the ongoing Phase I/II asparaginase-induced pancreatic toxicity (AIPT) study (called CRSPA).</v>
    <v>16</v>
    <v>Nasdaq Stock Market</v>
    <v>XNAS</v>
    <v>XNAS</v>
    <v>505 Coast Boulevard South, Suite 307, LA JOLLA, CA, 92037 US</v>
    <v>0.62819999999999998</v>
    <v>Biotechnology &amp; Medical Research</v>
    <v>Stock</v>
    <v>46129.79213487266</v>
    <v>2925</v>
    <v>0.6</v>
    <v>73725593</v>
    <v>CALCIMEDICA, INC.</v>
    <v>CALCIMEDICA, INC.</v>
    <v>0.62</v>
    <v>0</v>
    <v>0.61</v>
    <v>0.6008</v>
    <v>15743920</v>
    <v>CALC</v>
    <v>CALCIMEDICA, INC. (XNAS:CALC)</v>
    <v>57243</v>
    <v>277015</v>
    <v>2015</v>
  </rv>
  <rv s="2">
    <v>2926</v>
  </rv>
  <rv s="0">
    <v>https://www.bing.com/financeapi/forcetrigger?t=c3ebar&amp;q=XNAS%3aCING&amp;form=skydnc</v>
    <v>Learn more on Bing</v>
  </rv>
  <rv s="1">
    <v>en-US</v>
    <v>c3ebar</v>
    <v>268435456</v>
    <v>1</v>
    <v>Powered by Refinitiv</v>
    <v>0</v>
    <v>CINGULATE INC. (XNAS:CING)</v>
    <v>2</v>
    <v>3</v>
    <v>Finance</v>
    <v>4</v>
    <v>11.89</v>
    <v>3.2</v>
    <v>-0.80259999999999998</v>
    <v>0.18</v>
    <v>3.4221000000000001E-2</v>
    <v>USD</v>
    <v>Cingulate Inc. is a biopharmaceutical company. The Company is focused on the development, manufacturing, and commercialization of pharmaceutical products that utilize its precision timed release (PTR) drug delivery platform technology to create dosing schedules and drug release profiles. It focuses on the treatment of attention deficit/hyperactivity disorder (ADHD). The Company is in the development of two lead product candidates, such as CTx-1301 (dexmethylphenidate) and CTx-1302 (dextroamphetamine). The Company’s CTx-1301 and CTx-1302 are being developed for the treatment of ADHD in the three core patient segments: children (ages 6-12), adolescents (ages 13-17), and adults (ages18+). In addition, the Company has a third product to treat anxiety, CTx-2103, in a formulation stage. Its CTx-1301, CTx-1302 and CTx-2103 drug candidates contain three releases of active pharmaceutical ingredient combined into one small tablet dosage form.</v>
    <v>14</v>
    <v>Nasdaq Stock Market</v>
    <v>XNAS</v>
    <v>XNAS</v>
    <v>1901 W. 47Th Place, KANSAS CITY, KS, 66205 US</v>
    <v>5.6597999999999997</v>
    <v>Biotechnology &amp; Medical Research</v>
    <v>Stock</v>
    <v>46129.793200497654</v>
    <v>2928</v>
    <v>5.3</v>
    <v>63075059</v>
    <v>CINGULATE INC.</v>
    <v>CINGULATE INC.</v>
    <v>5.3</v>
    <v>0</v>
    <v>5.26</v>
    <v>5.44</v>
    <v>11594680</v>
    <v>CING</v>
    <v>CINGULATE INC. (XNAS:CING)</v>
    <v>242235</v>
    <v>652763</v>
    <v>2021</v>
  </rv>
  <rv s="2">
    <v>2929</v>
  </rv>
  <rv s="0">
    <v>https://www.bing.com/financeapi/forcetrigger?t=a1q4r7&amp;q=XNAS%3aCOLL&amp;form=skydnc</v>
    <v>Learn more on Bing</v>
  </rv>
  <rv s="1">
    <v>en-US</v>
    <v>a1q4r7</v>
    <v>268435456</v>
    <v>1</v>
    <v>Powered by Refinitiv</v>
    <v>0</v>
    <v>Collegium Pharmaceutical, Inc. (XNAS:COLL)</v>
    <v>2</v>
    <v>3</v>
    <v>Finance</v>
    <v>4</v>
    <v>50.7866</v>
    <v>25.864999999999998</v>
    <v>0.76980000000000004</v>
    <v>0.96</v>
    <v>2.9056000000000002E-2</v>
    <v>USD</v>
    <v>Collegium Pharmaceutical, Inc. is a diversified biopharmaceutical company. The Company has developed, licensed, and acquired a portfolio of products for use in the treatment of attention deficit hyperactivity disorder (ADHD) and moderate to severe pain. Its commercial products include Jornay PM (Jornay), Belbuca, Xtampza ER (Xtampza), Nucynta ER and Nucynta IR (Nucynta Products), and Symproic in the United States. Its Jornay is a central nervous system (CNS) stimulant prescription medicine for the treatment of ADHD. The Belbuca is a buccal film that contains buprenorphine for severe and persistent pain. Xtampza ER is an abuse-deterrent, extended-release, oral formulation of oxycodone. The Xtampza ER is a pain treatment option designed with abuse deterrent properties. The Nucynta Products are ER and IR oral formulations of tapentadol. Nucynta ER is indicated for the management of severe and persistent pain that requires an extended treatment period with a daily opioid analgesic.</v>
    <v>423</v>
    <v>Nasdaq Stock Market</v>
    <v>XNAS</v>
    <v>XNAS</v>
    <v>100 Technology Center Dr, STOUGHTON, MA, 02072-4710 US</v>
    <v>34.159999999999997</v>
    <v>Pharmaceuticals</v>
    <v>Stock</v>
    <v>46129.797029918751</v>
    <v>2931</v>
    <v>32.729999999999997</v>
    <v>1101836980</v>
    <v>Collegium Pharmaceutical, Inc.</v>
    <v>Collegium Pharmaceutical, Inc.</v>
    <v>33.68</v>
    <v>19.877199999999998</v>
    <v>33.04</v>
    <v>34</v>
    <v>32406970</v>
    <v>COLL</v>
    <v>Collegium Pharmaceutical, Inc. (XNAS:COLL)</v>
    <v>270800</v>
    <v>638874</v>
    <v>2014</v>
  </rv>
  <rv s="2">
    <v>2932</v>
  </rv>
  <rv s="0">
    <v>https://www.bing.com/financeapi/forcetrigger?t=a1q6h7&amp;q=XNAS%3aCORT&amp;form=skydnc</v>
    <v>Learn more on Bing</v>
  </rv>
  <rv s="1">
    <v>en-US</v>
    <v>a1q6h7</v>
    <v>268435456</v>
    <v>1</v>
    <v>Powered by Refinitiv</v>
    <v>0</v>
    <v>CORCEPT THERAPEUTICS INCORPORATED (XNAS:CORT)</v>
    <v>2</v>
    <v>3</v>
    <v>Finance</v>
    <v>4</v>
    <v>91</v>
    <v>28.6601</v>
    <v>0.30359999999999998</v>
    <v>2.165</v>
    <v>4.9249000000000001E-2</v>
    <v>USD</v>
    <v>Corcept Therapeutics Incorporated is a commercial-stage company. The Company is engaged in the discovery and development of medications to treat severe endocrinologic, oncologic, metabolic and neurologic disorders by modulating the effects of the hormone cortisol. The Company operates through the discovery, development and commercialization of the pharmaceutical products segment. The Company has marketed Korlym (mifepristone) in the United States for the treatment of patients suffering from Cushings syndrome. The Company’s portfolio of selective cortisol modulators consists of four series totaling approximately 1,000 compounds. Its portfolio of selective cortisol modulators consists of relacorilant, dazucorilant and miricorilant. Korlyms active ingredient, mifepristone, reduces the binding of excess cortisol to the GR, it can modulate the effects of abnormal levels and release patterns of cortisol without compromising cortisols healthy functions and rhythms.</v>
    <v>730</v>
    <v>Nasdaq Stock Market</v>
    <v>XNAS</v>
    <v>XNAS</v>
    <v>101 REDWOOD SHORES PARKWAY, REDWOOD CITY, CA, 94065 US</v>
    <v>46.459899999999998</v>
    <v>Pharmaceuticals</v>
    <v>Stock</v>
    <v>46129.796484756247</v>
    <v>2934</v>
    <v>44.54</v>
    <v>4906500750</v>
    <v>CORCEPT THERAPEUTICS INCORPORATED</v>
    <v>CORCEPT THERAPEUTICS INCORPORATED</v>
    <v>44.54</v>
    <v>55.552199999999999</v>
    <v>43.96</v>
    <v>46.125</v>
    <v>106374000</v>
    <v>CORT</v>
    <v>CORCEPT THERAPEUTICS INCORPORATED (XNAS:CORT)</v>
    <v>548743</v>
    <v>1816430</v>
    <v>1998</v>
  </rv>
  <rv s="2">
    <v>2935</v>
  </rv>
  <rv s="0">
    <v>https://www.bing.com/financeapi/forcetrigger?t=a1qc4c&amp;q=XNAS%3aCRMD&amp;form=skydnc</v>
    <v>Learn more on Bing</v>
  </rv>
  <rv s="1">
    <v>en-US</v>
    <v>a1qc4c</v>
    <v>268435456</v>
    <v>1</v>
    <v>Powered by Refinitiv</v>
    <v>0</v>
    <v>CORMEDIX INC. (XNAS:CRMD)</v>
    <v>2</v>
    <v>3</v>
    <v>Finance</v>
    <v>4</v>
    <v>17.43</v>
    <v>6.125</v>
    <v>1.4487000000000001</v>
    <v>0.16</v>
    <v>2.2440000000000002E-2</v>
    <v>USD</v>
    <v>CorMedix Inc. is a biopharmaceutical company. The Company is focused on developing and commercializing therapeutic products for the prevention and treatment of life-threatening conditions and diseases. The Company is focused on commercializing its lead product, DefenCath, which is an antimicrobial catheter lock solution approved to reduce the incidence of catheter-related bloodstream infections in adult patients with kidney failure receiving chronic hemodialysis through a central venous catheter. DefenCath is a formulation of taurolidine 13.5 milligrams per milliliter (mg/mL), and heparin 1000 USP Units/mL indicated to reduce the incidence of catheter-related bloodstream infections (CRBSI) in adult patients with kidney failure receiving chronic hemodialysis through a central venous catheter (CVC). The Company is also commercializing a portfolio of anti-infective products including MINOCIN, REZZAYO, VABOMERE, ORBACTIV, BAXDELA, and KIMYRSA, as well as TOPROL-XL.</v>
    <v>191</v>
    <v>Nasdaq Stock Market</v>
    <v>XNAS</v>
    <v>XNAS</v>
    <v>300 Connell Drive, Suite 4200, BERKELEY HEIGHTS, NJ, 07922 US</v>
    <v>7.44</v>
    <v>Pharmaceuticals</v>
    <v>Stock</v>
    <v>46129.797035300784</v>
    <v>2937</v>
    <v>7.05</v>
    <v>576277343</v>
    <v>CORMEDIX INC.</v>
    <v>CORMEDIX INC.</v>
    <v>7.27</v>
    <v>3.6747999999999998</v>
    <v>7.13</v>
    <v>7.29</v>
    <v>79050390</v>
    <v>CRMD</v>
    <v>CORMEDIX INC. (XNAS:CRMD)</v>
    <v>879869</v>
    <v>1204338</v>
    <v>2006</v>
  </rv>
  <rv s="2">
    <v>2938</v>
  </rv>
  <rv s="3">
    <v>en-US</v>
    <v>c7f7ec</v>
    <v>268435456</v>
    <v>1</v>
    <v>Powered by Refinitiv</v>
    <v>6</v>
    <v>CADRENAL THERAPEUTICS, INC. (XNAS:CVKD)</v>
    <v>7</v>
    <v>3</v>
    <v>Finance</v>
    <v>4</v>
    <v>17.5</v>
    <v>4.21</v>
    <v>1.347</v>
    <v>0.61</v>
    <v>0.125773</v>
    <v>USD</v>
    <v>Cadrenal Therapeutics, Inc. is a biopharmaceutical company developing therapeutics to overcome the limitations of anticoagulation therapy. It has three clinical-stage assets: VLX-1005, a first-in-class Phase 2 12-LOX Inhibitor for patients with HIT; tecarfarin, an oral vitamin K antagonist (VKA) for chronic use in patients with kidney dysfunction or left ventricular assist devices (LVADs), and frunexian, a parenteral small-molecule Factor XIa antagonist for use in acute hospital settings. Its product candidate, tecarfarin, is a late-stage, reversible oral VKA in the same drug class as warfarin, designed to prevent heart attacks, strokes, and deaths due to blood clots in patients requiring chronic anticoagulation. Its frunexian is a small molecule fast-on, fast-off parenteral Phase II-ready potent intravenous (IV) Factor XIa inhibitor designed for acute care settings, especially where contact activation of coagulation by medical devices or artificial surfaces plays a significant role.</v>
    <v>5</v>
    <v>Nasdaq Stock Market</v>
    <v>XNAS</v>
    <v>XNAS</v>
    <v>822 A1a North, Suite 306, PONTE VEDRA, FL, 32082 US</v>
    <v>6.05</v>
    <v>Biotechnology &amp; Medical Research</v>
    <v>Stock</v>
    <v>46129.794527592188</v>
    <v>4.8101000000000003</v>
    <v>13687237</v>
    <v>CADRENAL THERAPEUTICS, INC.</v>
    <v>CADRENAL THERAPEUTICS, INC.</v>
    <v>4.96</v>
    <v>0</v>
    <v>4.8499999999999996</v>
    <v>5.46</v>
    <v>2506820</v>
    <v>CVKD</v>
    <v>CADRENAL THERAPEUTICS, INC. (XNAS:CVKD)</v>
    <v>176309</v>
    <v>41841</v>
    <v>2022</v>
  </rv>
  <rv s="2">
    <v>2940</v>
  </rv>
  <rv s="0">
    <v>https://www.bing.com/financeapi/forcetrigger?t=bjmpbh&amp;q=XNYS%3aELAN&amp;form=skydnc</v>
    <v>Learn more on Bing</v>
  </rv>
  <rv s="1">
    <v>en-US</v>
    <v>bjmpbh</v>
    <v>268435456</v>
    <v>1</v>
    <v>Powered by Refinitiv</v>
    <v>0</v>
    <v>ELANCO ANIMAL HEALTH INCORPORATED (XNYS:ELAN)</v>
    <v>2</v>
    <v>3</v>
    <v>Finance</v>
    <v>4</v>
    <v>27.72</v>
    <v>8.02</v>
    <v>1.7810999999999999</v>
    <v>0.43</v>
    <v>1.8591E-2</v>
    <v>USD</v>
    <v>Elanco Animal Health Incorporated is an animal health company. The Company is engaged in delivering products and services to prevent and treat disease in farm animals and pets. It serves animals across species, including dogs, cats, cattle, poultry, swine and sheep. Its pet health products help pets live longer, healthier and more active lives. Its pet health portfolio is focused on parasiticides, dermatology, vaccines and pain/other therapeutics. It includes parasiticide portfolios in the pet health market based on indications, species and formulations, with products that protect pets from fleas, ticks and internal parasites. It offers Advantage, K-9 Advantix, Advocate, and AdTab, which are over-the-counter treatments for the prevention and elimination of fleas and ticks. Its farm animal products help producers improve animal health and wellbeing. It offers a farm animal portfolio of products for cattle including beef and dairy, poultry, swine and sheep.</v>
    <v>9400</v>
    <v>New York Stock Exchange</v>
    <v>XNYS</v>
    <v>XNYS</v>
    <v>450 ELANCO CIRCLE, INDIANAPOLIS, IN, 46221 US</v>
    <v>24.05</v>
    <v>Pharmaceuticals</v>
    <v>Stock</v>
    <v>46129.797059536722</v>
    <v>2942</v>
    <v>23.25</v>
    <v>11765378664</v>
    <v>ELANCO ANIMAL HEALTH INCORPORATED</v>
    <v>ELANCO ANIMAL HEALTH INCORPORATED</v>
    <v>23.42</v>
    <v>0</v>
    <v>23.13</v>
    <v>23.56</v>
    <v>499379400</v>
    <v>ELAN</v>
    <v>ELANCO ANIMAL HEALTH INCORPORATED (XNYS:ELAN)</v>
    <v>1912389</v>
    <v>5676844</v>
    <v>2018</v>
  </rv>
  <rv s="2">
    <v>2943</v>
  </rv>
  <rv s="0">
    <v>https://www.bing.com/financeapi/forcetrigger?t=btyukr&amp;q=XNAS%3aIMRA&amp;form=skydnc</v>
    <v>Learn more on Bing</v>
  </rv>
  <rv s="1">
    <v>en-US</v>
    <v>btyukr</v>
    <v>268435456</v>
    <v>1</v>
    <v>Powered by Refinitiv</v>
    <v>0</v>
    <v>ENLIVEN THERAPEUTICS, INC. (XNAS:ELVN)</v>
    <v>2</v>
    <v>3</v>
    <v>Finance</v>
    <v>4</v>
    <v>48.53</v>
    <v>14.785</v>
    <v>0.38669999999999999</v>
    <v>2.4375</v>
    <v>5.3760000000000002E-2</v>
    <v>USD</v>
    <v>Enliven Therapeutics, Inc. is a clinical-stage biopharmaceutical company focused on the discovery and development of small molecule inhibitors to help patients with cancer. It is advancing two parallel lead product candidates, ELVN-001 and ELVN-002, and pursuing several additional research stage opportunities that align with its development approach. Its first product candidate, ELVN-001, is a potent, highly selective, small molecule kinase inhibitor designed to specifically target the breakpoint cluster region-Abelson (BCR-ABL) gene fusion, the oncogenic driver for patients with chronic myeloid leukemia. Its second product candidate, ELVN-002, is a potent, highly selective, central nervous system penetrant and irreversible human epidermal growth factor receptor 2 (HER2) inhibitor with activity against wild type HER2 and various HER2 mutations. ELVN-002 is designed to inhibit wild type HER2 and key mutations of HER2, while sparing wild-type EGFR and avoiding EGFR-related toxicities.</v>
    <v>60</v>
    <v>Nasdaq Stock Market</v>
    <v>XNAS</v>
    <v>XNAS</v>
    <v>6200 Lookout Road, BOULDER, CO, 80301 US</v>
    <v>48.53</v>
    <v>Biotechnology &amp; Medical Research</v>
    <v>Stock</v>
    <v>46129.797028784378</v>
    <v>2945</v>
    <v>45.64</v>
    <v>2857114088</v>
    <v>ENLIVEN THERAPEUTICS, INC.</v>
    <v>ENLIVEN THERAPEUTICS, INC.</v>
    <v>45.95</v>
    <v>0</v>
    <v>45.34</v>
    <v>47.777500000000003</v>
    <v>59800410</v>
    <v>ELVN</v>
    <v>ENLIVEN THERAPEUTICS, INC. (XNAS:ELVN)</v>
    <v>1055394</v>
    <v>1684278</v>
    <v>2016</v>
  </rv>
  <rv s="2">
    <v>2946</v>
  </rv>
  <rv s="0">
    <v>https://www.bing.com/financeapi/forcetrigger?t=ayv477&amp;q=XNAS%3aEOLS&amp;form=skydnc</v>
    <v>Learn more on Bing</v>
  </rv>
  <rv s="1">
    <v>en-US</v>
    <v>ayv477</v>
    <v>268435456</v>
    <v>1</v>
    <v>Powered by Refinitiv</v>
    <v>0</v>
    <v>EVOLUS, INC. (XNAS:EOLS)</v>
    <v>2</v>
    <v>3</v>
    <v>Finance</v>
    <v>4</v>
    <v>12.28</v>
    <v>3.86</v>
    <v>1.1433</v>
    <v>0.125</v>
    <v>2.7593999999999997E-2</v>
    <v>USD</v>
    <v>Evolus, Inc. is a performance beauty company. Its primary market is the cash-pay aesthetic market, which consists of medical products. Its product candidates represent two of the product categories within medical aesthetics, injectable neurotoxins and injectable hyaluronic acid gels. Its product candidates include Jeuveau and Evolysse. Jeuveau is its commercially available proprietary 900 kilodalton (kDa), purified botulinum toxin type A formulation indicated for the temporary improvement in the appearance of moderate to severe glabellar lines, also known as frown lines, in adults. Jeuveau offers a 900kDa botulinum toxin alternative to BOTOX (onabotulinumtoxinA). Jeuveau is available in the United States, Canada, and certain European markets. Evolysse is a line of hyaluronic acid dermal fillers which utilizes first-generation cold technology. The line includes a variety of products, including mid face, nasolabial folds, lips and eyes in the United States and Europe.</v>
    <v>334</v>
    <v>Nasdaq Stock Market</v>
    <v>XNAS</v>
    <v>XNAS</v>
    <v>520 Newport Center Dr Ste 1200, NEWPORT BEACH, CA, 92660-7022 US</v>
    <v>4.7300000000000004</v>
    <v>Pharmaceuticals</v>
    <v>Stock</v>
    <v>46129.796648911717</v>
    <v>2948</v>
    <v>4.6500000000000004</v>
    <v>302854253</v>
    <v>EVOLUS, INC.</v>
    <v>EVOLUS, INC.</v>
    <v>4.6500000000000004</v>
    <v>0</v>
    <v>4.53</v>
    <v>4.6550000000000002</v>
    <v>65059990</v>
    <v>EOLS</v>
    <v>EVOLUS, INC. (XNAS:EOLS)</v>
    <v>317415</v>
    <v>843435</v>
    <v>2012</v>
  </rv>
  <rv s="2">
    <v>2949</v>
  </rv>
  <rv s="0">
    <v>https://www.bing.com/financeapi/forcetrigger?t=c1cbp2&amp;q=XNAS%3aEWTX&amp;form=skydnc</v>
    <v>Learn more on Bing</v>
  </rv>
  <rv s="1">
    <v>en-US</v>
    <v>c1cbp2</v>
    <v>268435456</v>
    <v>1</v>
    <v>Powered by Refinitiv</v>
    <v>0</v>
    <v>EDGEWISE THERAPEUTICS INC. (XNAS:EWTX)</v>
    <v>2</v>
    <v>3</v>
    <v>Finance</v>
    <v>4</v>
    <v>35</v>
    <v>12.15</v>
    <v>0.31090000000000001</v>
    <v>1.135</v>
    <v>3.4269000000000001E-2</v>
    <v>USD</v>
    <v>Edgewise Therapeutics, Inc. is a muscle disease biopharmaceutical company developing novel therapeutics for muscular dystrophies and serious cardiac conditions. The Company’s lead product candidate, sevasemten (EDG-5506), is an orally administered skeletal myosin inhibitor in late-stage clinical trials in Becker and Duchenne muscular dystrophies. Its EDG-7500 is a novel cardiac sarcomere modulator for the treatment of hypertrophic cardiomyopathy and other diseases of diastolic dysfunction, which is in Phase II clinical development. The Company is using its proprietary drug discovery platform to develop a pipeline of precision medicine product candidates that target key muscle proteins and modulators to address a broad array of serious muscle disorders. Its platform utilizes custom-built high throughput and translatable systems that measure integrated muscle function in whole organ extracts to identify small molecule precision medicines regulating key proteins in muscle tissue.</v>
    <v>146</v>
    <v>Nasdaq Stock Market</v>
    <v>XNAS</v>
    <v>XNAS</v>
    <v>1715 38Th St, BOULDER, CO, 80301 US</v>
    <v>35</v>
    <v>Biotechnology &amp; Medical Research</v>
    <v>Stock</v>
    <v>46129.796634606253</v>
    <v>2951</v>
    <v>33.183199999999999</v>
    <v>3674550977</v>
    <v>EDGEWISE THERAPEUTICS INC.</v>
    <v>EDGEWISE THERAPEUTICS INC.</v>
    <v>33.67</v>
    <v>0</v>
    <v>33.119999999999997</v>
    <v>34.255000000000003</v>
    <v>107270500</v>
    <v>EWTX</v>
    <v>EDGEWISE THERAPEUTICS INC. (XNAS:EWTX)</v>
    <v>396191</v>
    <v>828355</v>
    <v>2017</v>
  </rv>
  <rv s="2">
    <v>2952</v>
  </rv>
  <rv s="0">
    <v>https://www.bing.com/financeapi/forcetrigger?t=bqx8z2&amp;q=XNAS%3aFULC&amp;form=skydnc</v>
    <v>Learn more on Bing</v>
  </rv>
  <rv s="1">
    <v>en-US</v>
    <v>bqx8z2</v>
    <v>268435456</v>
    <v>1</v>
    <v>Powered by Refinitiv</v>
    <v>0</v>
    <v>FULCRUM THERAPEUTICS, INC. (XNAS:FULC)</v>
    <v>2</v>
    <v>3</v>
    <v>Finance</v>
    <v>4</v>
    <v>15.7399</v>
    <v>3.05</v>
    <v>3.2115999999999998</v>
    <v>0.17499999999999999</v>
    <v>2.1901999999999998E-2</v>
    <v>USD</v>
    <v>Fulcrum Therapeutics, Inc. is a clinical-stage biopharmaceutical company focused on developing small molecules to improve the lives of patients with genetically defined rare diseases in areas of high unmet medical need. The Company's lead clinical program is pociredir, a small molecule designed to increase expression of fetal hemoglobin for the treatment of sickle cell disease (SCD). It uses technology to identify drug targets that can modulate gene expression to treat the known root cause of gene mis-expression. In addition to its product candidates, the Company has developed a discovery approach that it employs to systematically identify and validate cellular drug targets that can potentially modulate gene expression to treat known root causes of genetically defined rare diseases. The Company continues to advance its program for the potential treatment of inherited aplastic anemias, such as Diamond-Blackfan anemia (DBA), Shwachman-Diamond syndrome, and Fanconi anemia.</v>
    <v>55</v>
    <v>Nasdaq Stock Market</v>
    <v>XNAS</v>
    <v>XNAS</v>
    <v>26 Landsdowne Street, CAMBRIDGE, MA, 02139 US</v>
    <v>8.24</v>
    <v>Biotechnology &amp; Medical Research</v>
    <v>Stock</v>
    <v>46129.796928298434</v>
    <v>2954</v>
    <v>7.88</v>
    <v>543790714</v>
    <v>FULCRUM THERAPEUTICS, INC.</v>
    <v>FULCRUM THERAPEUTICS, INC.</v>
    <v>8.14</v>
    <v>0</v>
    <v>7.99</v>
    <v>8.1649999999999991</v>
    <v>66600210</v>
    <v>FULC</v>
    <v>FULCRUM THERAPEUTICS, INC. (XNAS:FULC)</v>
    <v>558435</v>
    <v>1141095</v>
    <v>2015</v>
  </rv>
  <rv s="2">
    <v>2955</v>
  </rv>
  <rv s="17">
    <v>en-US</v>
    <v>c8q27w</v>
    <v>268435456</v>
    <v>1</v>
    <v>Powered by Refinitiv</v>
    <v>45</v>
    <v>Structure Therapeutics Inc. (XNAS:GPCR)</v>
    <v>7</v>
    <v>22</v>
    <v>Finance</v>
    <v>4</v>
    <v>94.9</v>
    <v>15.8</v>
    <v>1.1439999999999999</v>
    <v>-2.06</v>
    <v>-3.8504999999999998E-2</v>
    <v>USD</v>
    <v>Structure Therapeutics Inc. is a clinical-stage biopharmaceutical company focused on discovering and developing oral small molecule treatments for chronic metabolic and cardiopulmonary conditions with significant unmet medical needs. Its programs include Aleniglipron (GSBR-1290), ACCG-2671, GIP and GCG Receptor Oral Small Molecule Obesity Programs, ANPA-0073, and LTSE-2578. Its Aleniglipron is an oral and biased small molecule agonist of GLP-1R, a validated GPCR drug target for obesity. ACCG-2671 is an oral small molecule amylin receptor agonist for obesity. ANPA-0073 is a biased agonist targeting the apelin (APJ) receptor agonist. Its LTSE-2578, an Oral Small Molecule LPA1R Antagonist for IPF. It is developing an antagonist that targets lysophosphatidic acid 1 receptor (LPA1R), a GPCR implicated in responses to tissue injury and pro-fibrotic processes, for the treatment of IPF. It is developing oral incretins for potential combination therapy with GLP-1R or amylin candidates.</v>
    <v>220</v>
    <v>Nasdaq Stock Market</v>
    <v>XNAS</v>
    <v>XNAS</v>
    <v>601 Gateway Blvd Suite 900, SOUTH SAN FRANCISCO, CA, 94080 US</v>
    <v>54.77</v>
    <v>Biotechnology &amp; Medical Research</v>
    <v>Stock</v>
    <v>46129.796304142968</v>
    <v>50.68</v>
    <v>3644102706</v>
    <v>Structure Therapeutics Inc.</v>
    <v>Structure Therapeutics Inc.</v>
    <v>54.77</v>
    <v>0</v>
    <v>53.5</v>
    <v>51.44</v>
    <v>70841810</v>
    <v>GPCR</v>
    <v>Structure Therapeutics Inc. (XNAS:GPCR)</v>
    <v>625326</v>
    <v>1070410</v>
  </rv>
  <rv s="2">
    <v>2957</v>
  </rv>
  <rv s="0">
    <v>https://www.bing.com/financeapi/forcetrigger?t=a1uih7&amp;q=XNAS%3aHCM&amp;form=skydnc</v>
    <v>Learn more on Bing</v>
  </rv>
  <rv s="1">
    <v>en-US</v>
    <v>a1uih7</v>
    <v>268435456</v>
    <v>1</v>
    <v>Powered by Refinitiv</v>
    <v>0</v>
    <v>HUTCHMED (CHINA) LIMITED (XNAS:HCM)</v>
    <v>2</v>
    <v>3</v>
    <v>Finance</v>
    <v>4</v>
    <v>19.5</v>
    <v>12.98</v>
    <v>0.42030000000000001</v>
    <v>0.39</v>
    <v>2.5391E-2</v>
    <v>USD</v>
    <v>HUTCHMED (China) Ltd is an investment holding company principally engaged in the manufacture and sale of pharmaceuticals. The Company operates its business through two segments. Oncology Immunology segment is engaged in the discovery, development and commercialization of targeted therapies and immunotherapies for the treatment of cancer and immunological diseases. Among it, research and development (R&amp;D) includes research and development activities covering drug discovery, development, manufacturing and regulatory functions, out-licensing of in-house developed drugs, as well as administrative activities to support research and development operations, marketed products comprises the invoiced sales, marketing, manufacture and distribution of drugs developed from research and development activities. Other Ventures segment is engaged in the other commercial businesses which include the sales, marketing, manufacture and distribution of other prescription drugs and healthcare products.</v>
    <v>1796</v>
    <v>Nasdaq Stock Market</v>
    <v>XNAS</v>
    <v>XNAS</v>
    <v>LEVEL 18, THE METROPOLIS TOWER 10 METROPOLIS DRIVE, HUNG HOM HK</v>
    <v>15.76</v>
    <v>Pharmaceuticals</v>
    <v>Stock</v>
    <v>46129.79374028906</v>
    <v>2959</v>
    <v>15.6</v>
    <v>2747831625</v>
    <v>HUTCHMED (CHINA) LIMITED</v>
    <v>HUTCHMED (CHINA) LIMITED</v>
    <v>15.6</v>
    <v>6.0156000000000001</v>
    <v>15.36</v>
    <v>15.75</v>
    <v>174465500</v>
    <v>HCM</v>
    <v>HUTCHMED (CHINA) LIMITED (XNAS:HCM)</v>
    <v>21591</v>
    <v>32553</v>
    <v>2000</v>
  </rv>
  <rv s="2">
    <v>2960</v>
  </rv>
  <rv s="0">
    <v>https://www.bing.com/financeapi/forcetrigger?t=bvcw7w&amp;q=XNAS%3aHRMY&amp;form=skydnc</v>
    <v>Learn more on Bing</v>
  </rv>
  <rv s="1">
    <v>en-US</v>
    <v>bvcw7w</v>
    <v>268435456</v>
    <v>1</v>
    <v>Powered by Refinitiv</v>
    <v>0</v>
    <v>HARMONY BIOSCIENCES HOLDINGS, INC. (XNAS:HRMY)</v>
    <v>2</v>
    <v>3</v>
    <v>Finance</v>
    <v>4</v>
    <v>40.869999999999997</v>
    <v>25.52</v>
    <v>0.93789999999999996</v>
    <v>0.52</v>
    <v>1.7675E-2</v>
    <v>USD</v>
    <v>Harmony Biosciences Holdings, Inc. is a pharmaceutical company. It is focused on developing and commercializing therapies for patients living with rare neurological diseases as well as patients living with other neurological diseases who have unmet medical needs. Its product, WAKIX (pitolisant), is a first-in-class molecule with a novel mechanism of action designed to enhance histamine signaling in the brain by binding to H3 receptors. WAKIX was developed for the treatment of excessive daytime sleepiness (EDS) in pediatric patients, six years and older, with narcolepsy. HBS-102, an investigational compound, which is a melanin-concentrating hormone receptor 1 (MCHR1) antagonist. ZYN002 is an investigational drug product in development for the potential treatment of behavioral symptoms associated with Fragile X syndrome (FXS) and 22q11.2 deletion syndrome (22q). It also focused on the rare epilepsy franchise in its expanding late-stage pipeline of CNS assets: EPX-100 and EPX-200.</v>
    <v>293</v>
    <v>Nasdaq Stock Market</v>
    <v>XNAS</v>
    <v>XNAS</v>
    <v>630 W Germantown Pike, Suite 215, PLYMOUTH MEETING, PA, 19462 US</v>
    <v>30.335000000000001</v>
    <v>Pharmaceuticals</v>
    <v>Stock</v>
    <v>46129.796898159373</v>
    <v>2962</v>
    <v>29.65</v>
    <v>1732549656</v>
    <v>HARMONY BIOSCIENCES HOLDINGS, INC.</v>
    <v>HARMONY BIOSCIENCES HOLDINGS, INC.</v>
    <v>29.96</v>
    <v>11.0337</v>
    <v>29.42</v>
    <v>29.94</v>
    <v>57867390</v>
    <v>HRMY</v>
    <v>HARMONY BIOSCIENCES HOLDINGS, INC. (XNAS:HRMY)</v>
    <v>357439</v>
    <v>665173</v>
    <v>2017</v>
  </rv>
  <rv s="2">
    <v>2963</v>
  </rv>
  <rv s="0">
    <v>https://www.bing.com/financeapi/forcetrigger?t=a1vhzr&amp;q=XNAS%3aHROW&amp;form=skydnc</v>
    <v>Learn more on Bing</v>
  </rv>
  <rv s="1">
    <v>en-US</v>
    <v>a1vhzr</v>
    <v>268435456</v>
    <v>1</v>
    <v>Powered by Refinitiv</v>
    <v>0</v>
    <v>HARROW, INC. (XNAS:HROW)</v>
    <v>2</v>
    <v>3</v>
    <v>Finance</v>
    <v>4</v>
    <v>54.85</v>
    <v>21.12</v>
    <v>0.32900000000000001</v>
    <v>0.09</v>
    <v>2.2140000000000003E-3</v>
    <v>USD</v>
    <v>Harrow, Inc. is a provider of ophthalmic disease management solutions. It offers a portfolio of products that address conditions affecting both the front and back of the eye, such as dry eye disease, wet age-related macular degeneration, cataracts, refractive errors, glaucoma and a range of other ocular surface conditions and retina diseases. It owns commercial rights to portfolios of branded ophthalmic pharmaceutical products in the United States, all of which are marketed under the Harrow name. It owns and operates ImprimisRx, an ophthalmology-focused pharmaceutical-compounding business. It owns United States commercial rights to various products: IHEEZO, VEVYE, TRIESENCE, VIGAMOX, FLAREX, NATACYN, BYQLOVI and others. Its development-stage programs include MELT-300, H-N08, CR-01, and MELT-210. VIGAMOX (moxifloxacin hydrochloride ophthalmic solution) 0.5%, a fluoroquinolone antibiotic eye drops for the treatment of bacterial conjunctivitis caused by susceptible strains of organisms.</v>
    <v>373</v>
    <v>Nasdaq Stock Market</v>
    <v>XNAS</v>
    <v>XNAS</v>
    <v>1A Burton Hills Blvd, Suite 200, NASHVILLE, TN, 37215 US</v>
    <v>42.13</v>
    <v>Pharmaceuticals</v>
    <v>Stock</v>
    <v>46129.796381203123</v>
    <v>2965</v>
    <v>40.26</v>
    <v>1516738385</v>
    <v>HARROW, INC.</v>
    <v>HARROW, INC.</v>
    <v>41.16</v>
    <v>0</v>
    <v>40.65</v>
    <v>40.74</v>
    <v>37229710</v>
    <v>HROW</v>
    <v>HARROW, INC. (XNAS:HROW)</v>
    <v>499664</v>
    <v>578012</v>
    <v>2006</v>
  </rv>
  <rv s="2">
    <v>2966</v>
  </rv>
  <rv s="0">
    <v>https://www.bing.com/financeapi/forcetrigger?t=a2lkvh&amp;q=OTCM%3aIZQVF&amp;form=skydnc</v>
    <v>Learn more on Bing</v>
  </rv>
  <rv s="1">
    <v>en-US</v>
    <v>a2lkvh</v>
    <v>268435456</v>
    <v>1</v>
    <v>Powered by Refinitiv</v>
    <v>0</v>
    <v>INDIVIOR PHARMACEUTICALS, INC. (XNAS:INDV)</v>
    <v>2</v>
    <v>3</v>
    <v>Finance</v>
    <v>4</v>
    <v>38</v>
    <v>8.69</v>
    <v>1.1046</v>
    <v>1.095</v>
    <v>3.4750999999999997E-2</v>
    <v>USD</v>
    <v>Indivior Pharmaceuticals, Inc. is a global pharmaceutical company engaged in developing medicines to treat substance-use disorders (SUD). The Company provides treatment for addiction, including SUBLOCADE (buprenorphine extended-release) injection for subcutaneous use, a long-acting injectable (LAI) for opioid use disorder and OPVEE (Nalmefene) nasal spray for opioid overdose recovery. Its core products include SUBOXONE Film, SUBOXONE Tablet, SUBUTEX Tablet, OPVEE (nalmefene), and SUBLOCADE. SUBOXONE Film is a buprenorphine and naloxone sublingual film. SUBOXONE Tablet is a buprenorphine and naloxone sublingual tablet. SUBUTEX Tablet is a buprenorphine sublingual tablet. SUBOXONE Film, SUBOXONE Tablet, SUBUTEX Tablet, and SUBLOCADE are treatments for opioid use disorder (OUD). In addition to its commercially available products, its product pipeline includes two drug candidates for the treatment of OUD. It sells its products in the United States and in other selected areas of the world.</v>
    <v>1030</v>
    <v>Nasdaq Stock Market</v>
    <v>XNAS</v>
    <v>XNAS</v>
    <v>10710 Midlothian Turnpike, Suite 125, North Chesterfield, VA, 23235 US</v>
    <v>32.729900000000001</v>
    <v>Pharmaceuticals</v>
    <v>Stock</v>
    <v>46129.795944872654</v>
    <v>2968</v>
    <v>31.74</v>
    <v>3975270070</v>
    <v>INDIVIOR PHARMACEUTICALS, INC.</v>
    <v>INDIVIOR PHARMACEUTICALS, INC.</v>
    <v>32.28</v>
    <v>0</v>
    <v>31.51</v>
    <v>32.604999999999997</v>
    <v>121922100</v>
    <v>INDV</v>
    <v>INDIVIOR PHARMACEUTICALS, INC. (XNAS:INDV)</v>
    <v>548312</v>
    <v>3110723</v>
    <v>2025</v>
  </rv>
  <rv s="2">
    <v>2969</v>
  </rv>
  <rv s="0">
    <v>https://www.bing.com/financeapi/forcetrigger?t=a1vn2w&amp;q=XNAS%3aINVA&amp;form=skydnc</v>
    <v>Learn more on Bing</v>
  </rv>
  <rv s="1">
    <v>en-US</v>
    <v>a1vn2w</v>
    <v>268435456</v>
    <v>1</v>
    <v>Powered by Refinitiv</v>
    <v>0</v>
    <v>INNOVIVA, INC. (XNAS:INVA)</v>
    <v>2</v>
    <v>3</v>
    <v>Finance</v>
    <v>4</v>
    <v>25.145</v>
    <v>16.52</v>
    <v>0.4123</v>
    <v>0.57999999999999996</v>
    <v>2.4575999999999997E-2</v>
    <v>USD</v>
    <v>Innoviva, Inc. is a diversified holding company with a portfolio of royalties and other healthcare assets. The Company's royalty portfolio consists of respiratory assets partnered with Glaxo Group Limited (GSK), including RELVAR/BREO ELLIPTA (fluticasone furoate/vilanterol, FF/VI) and ANORO ELLIPTA (umeclidinium bromide/vilanterol, UMEC/VI). Under the Long-Acting Beta2 Agonist (LABA) Collaboration Agreement, the Company is entitled to receive royalties from GSK on sales of RELVAR/BREO, ELLIPTA. The Company's products include GIAPREZA (angiotensin II), approved to increase blood pressure in adults with septic or other distributive shock, and XERAVA (eravacycline) approved for the treatment of complicated intra-abdominal infections in adults. The third product, XACDURO (formerly known as sulbactam-durlobactam or SUL-DUR), is approved for the treatment of hospital-acquired and ventilator-associated pneumonias caused by Acinetobacter in adults. The development pipeline includes zoliflodacin, an investigational treatment for uncomplicated gonorrhea is in Phase III clinical trial.</v>
    <v>159</v>
    <v>Nasdaq Stock Market</v>
    <v>XNAS</v>
    <v>XNAS</v>
    <v>1350 OLD BAYSHORE HIGHWAY, SUITE 400, BURLINGAME, CA, 94010 US</v>
    <v>24.29</v>
    <v>Pharmaceuticals</v>
    <v>Stock</v>
    <v>46129.796839501563</v>
    <v>2971</v>
    <v>23.625</v>
    <v>1790561884</v>
    <v>INNOVIVA, INC.</v>
    <v>INNOVIVA, INC.</v>
    <v>23.87</v>
    <v>7.8122999999999996</v>
    <v>23.6</v>
    <v>24.18</v>
    <v>74051360</v>
    <v>INVA</v>
    <v>INNOVIVA, INC. (XNAS:INVA)</v>
    <v>357307</v>
    <v>771308</v>
    <v>1996</v>
  </rv>
  <rv s="2">
    <v>2972</v>
  </rv>
  <rv s="0">
    <v>https://www.bing.com/financeapi/forcetrigger?t=a1w1m7&amp;q=XNAS%3aJAZZ&amp;form=skydnc</v>
    <v>Learn more on Bing</v>
  </rv>
  <rv s="1">
    <v>en-US</v>
    <v>a1w1m7</v>
    <v>268435456</v>
    <v>1</v>
    <v>Powered by Refinitiv</v>
    <v>0</v>
    <v>JAZZ PHARMACEUTICALS PUBLIC LIMITED COMPANY (XNAS:JAZZ)</v>
    <v>2</v>
    <v>3</v>
    <v>Finance</v>
    <v>4</v>
    <v>203.495</v>
    <v>97.5</v>
    <v>0.253</v>
    <v>4.75</v>
    <v>2.4011000000000001E-2</v>
    <v>USD</v>
    <v>Jazz Pharmaceuticals plc is a global biopharmaceutical company. It is engaged in developing medicines for people with serious diseases, often with limited or no therapeutic options. It has a diverse portfolio of marketed medicines, including therapies for sleep disorders and epilepsy, and a portfolio of cancer treatments. Its lead-marketed products include Xywav (calcium, magnesium, potassium, and sodium oxybates) oral solution, Epidiolex (cannabidiol) oral solution, Rylaze (asparaginase erwinia chrysanthemi (recombinant)-rywn), Zepzelca (lurbinectedin), Ziihera (zanidatamab-hrii), and Enrylaze (recombinant crisantaspase). Its product candidates include Zanidatamab, Vyxeos, JZP815, JZP898, JZP441, and others. Xywav is used for the treatment of cataplexy or EDS in patients seven years of age and older with narcolepsy. The Company, through Chimerix, Inc., also owns a clinical asset, dordaviprone, a novel small molecule treatment in development for H3 K27M-mutant diffuse glioma.</v>
    <v>2890</v>
    <v>Nasdaq Stock Market</v>
    <v>XNAS</v>
    <v>XNAS</v>
    <v>Fifth Floor Waterloo Exchange, Waterloo Road, DUBLIN IE</v>
    <v>203.495</v>
    <v>Pharmaceuticals</v>
    <v>Stock</v>
    <v>46129.79706118047</v>
    <v>2974</v>
    <v>197.68</v>
    <v>12470895703</v>
    <v>JAZZ PHARMACEUTICALS PUBLIC LIMITED COMPANY</v>
    <v>JAZZ PHARMACEUTICALS PUBLIC LIMITED COMPANY</v>
    <v>198.13</v>
    <v>0</v>
    <v>197.83</v>
    <v>202.58</v>
    <v>61560350</v>
    <v>JAZZ</v>
    <v>JAZZ PHARMACEUTICALS PUBLIC LIMITED COMPANY (XNAS:JAZZ)</v>
    <v>367639</v>
    <v>908994</v>
    <v>2005</v>
  </rv>
  <rv s="2">
    <v>2975</v>
  </rv>
  <rv s="0">
    <v>https://www.bing.com/financeapi/forcetrigger?t=a1w8ec&amp;q=XNYS%3aJNJ&amp;form=skydnc</v>
    <v>Learn more on Bing</v>
  </rv>
  <rv s="1">
    <v>en-US</v>
    <v>a1w8ec</v>
    <v>268435456</v>
    <v>1</v>
    <v>Powered by Refinitiv</v>
    <v>0</v>
    <v>JOHNSON &amp; JOHNSON (XNYS:JNJ)</v>
    <v>2</v>
    <v>3</v>
    <v>Finance</v>
    <v>4</v>
    <v>251.71</v>
    <v>146.11500000000001</v>
    <v>0.29859999999999998</v>
    <v>0.69</v>
    <v>2.9420000000000002E-3</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138200</v>
    <v>New York Stock Exchange</v>
    <v>XNYS</v>
    <v>XNYS</v>
    <v>One Johnson &amp; Johnson Plaza, NEW BRUNSWICK, NJ, 08933 US</v>
    <v>235.54</v>
    <v>Pharmaceuticals</v>
    <v>Stock</v>
    <v>46129.797117661721</v>
    <v>2977</v>
    <v>232.04</v>
    <v>566578035990</v>
    <v>JOHNSON &amp; JOHNSON</v>
    <v>JOHNSON &amp; JOHNSON</v>
    <v>234.53</v>
    <v>21.302800000000001</v>
    <v>234.54</v>
    <v>235.23</v>
    <v>2408613000</v>
    <v>JNJ</v>
    <v>JOHNSON &amp; JOHNSON (XNYS:JNJ)</v>
    <v>4975517</v>
    <v>7607751</v>
    <v>1887</v>
  </rv>
  <rv s="2">
    <v>2978</v>
  </rv>
  <rv s="0">
    <v>https://www.bing.com/financeapi/forcetrigger?t=a1ww2w&amp;q=XNAS%3aLGND&amp;form=skydnc</v>
    <v>Learn more on Bing</v>
  </rv>
  <rv s="1">
    <v>en-US</v>
    <v>a1ww2w</v>
    <v>268435456</v>
    <v>1</v>
    <v>Powered by Refinitiv</v>
    <v>0</v>
    <v>LIGAND PHARMACEUTICALS INCORPORATED (XNAS:LGND)</v>
    <v>2</v>
    <v>3</v>
    <v>Finance</v>
    <v>4</v>
    <v>234.76</v>
    <v>98.89</v>
    <v>1.2501</v>
    <v>8.6999999999999993</v>
    <v>3.8972E-2</v>
    <v>USD</v>
    <v>Ligand Pharmaceuticals Incorporated is a biopharmaceutical company enabling scientific advancement through supporting the clinical development of medicines. It does this by financing, licensing its technologies or both. It operates two infrastructure-light royalty-generating IP platform technologies. Its Captisol platform technology is a chemically modified cyclodextrin with a structure designed to optimize the solubility and stability of drugs. This technology has enabled FDA-approved products, including Gilead’s Veklury, Amgen’s Kyprolis, Baxter’s Nexterone, and Acrotech Biopharma’s Evomela. Its NITRICIL platform technology facilitates tunable dosing, permitting an adjustable drug release profile to allow proprietary formulations that target a range of indications. Its technologies also include HepDirect, LTP and BEPro Technology Platform, and Pelican Expression Technology. It has multiple alliances, licenses and other business relationships with various pharmaceutical companies.</v>
    <v>47</v>
    <v>Nasdaq Stock Market</v>
    <v>XNAS</v>
    <v>XNAS</v>
    <v>555 Heritage Drive, Suite 200, JUPITER, FL, 33458 US</v>
    <v>234.31</v>
    <v>Pharmaceuticals</v>
    <v>Stock</v>
    <v>46129.797092303124</v>
    <v>2980</v>
    <v>225.08500000000001</v>
    <v>4625148011</v>
    <v>LIGAND PHARMACEUTICALS INCORPORATED</v>
    <v>LIGAND PHARMACEUTICALS INCORPORATED</v>
    <v>226.1</v>
    <v>39.424799999999998</v>
    <v>223.24</v>
    <v>231.94</v>
    <v>19941140</v>
    <v>LGND</v>
    <v>LIGAND PHARMACEUTICALS INCORPORATED (XNAS:LGND)</v>
    <v>105891</v>
    <v>257016</v>
    <v>1987</v>
  </rv>
  <rv s="2">
    <v>2981</v>
  </rv>
  <rv s="0">
    <v>https://www.bing.com/financeapi/forcetrigger?t=a1wyu2&amp;q=XNYS%3aLLY&amp;form=skydnc</v>
    <v>Learn more on Bing</v>
  </rv>
  <rv s="1">
    <v>en-US</v>
    <v>a1wyu2</v>
    <v>268435456</v>
    <v>1</v>
    <v>Powered by Refinitiv</v>
    <v>0</v>
    <v>ELI LILLY AND COMPANY (XNYS:LLY)</v>
    <v>2</v>
    <v>3</v>
    <v>Finance</v>
    <v>4</v>
    <v>1133.95</v>
    <v>623.78</v>
    <v>0.48220000000000002</v>
    <v>18.239999999999998</v>
    <v>2.0177E-2</v>
    <v>USD</v>
    <v>Eli Lilly and Company is a medicine company, which discovers, develops, manufactures, and market products in a single business segment called human pharmaceutical products. The Company manufacture and distribute its products through facilities in the United States, including Puerto Rico, and in Europe and Asia. The Company’s products are sold in approximately 90 countries. Its Cardiometabolic Health products Basaglar; Humalog, Humalog Mix 75/25, Humalog U-100, Humalog U-200, Humalog Mix 50/50, insulin lispro, and others; Humulin, Humulin 70/30, and others; Jardiance; Mounjaro; Trulicity; Zepbound, and others. Its oncology products include Cyramza, Erbitux, Tyvyt, Verzenio, Retevmo, Jaypirca, and others. Its immunology products include Ebglyss, Olumiant, Omvoh, and Taltz. Its neuroscience products include Emgality and Kisunla. Its LillyDirect, a direct-to-patient digital health care platform, provides delivery of select Lilly medicines dispensed by third-party pharmacies to patients.</v>
    <v>50000</v>
    <v>New York Stock Exchange</v>
    <v>XNYS</v>
    <v>XNYS</v>
    <v>Lilly Corporate Ctr, Drop Code 1094, INDIANAPOLIS, IN, 46285 US</v>
    <v>929.99</v>
    <v>Pharmaceuticals</v>
    <v>Stock</v>
    <v>46129.796474640621</v>
    <v>2983</v>
    <v>913.74</v>
    <v>871340334147</v>
    <v>ELI LILLY AND COMPANY</v>
    <v>ELI LILLY AND COMPANY</v>
    <v>913.74</v>
    <v>40.172800000000002</v>
    <v>903.99</v>
    <v>922.23</v>
    <v>944818900</v>
    <v>LLY</v>
    <v>ELI LILLY AND COMPANY (XNYS:LLY)</v>
    <v>2001097</v>
    <v>2926482</v>
    <v>1901</v>
  </rv>
  <rv s="2">
    <v>2984</v>
  </rv>
  <rv s="0">
    <v>https://www.bing.com/financeapi/forcetrigger?t=bhb9jc&amp;q=XNAS%3aLQDA&amp;form=skydnc</v>
    <v>Learn more on Bing</v>
  </rv>
  <rv s="1">
    <v>en-US</v>
    <v>bhb9jc</v>
    <v>268435456</v>
    <v>1</v>
    <v>Powered by Refinitiv</v>
    <v>0</v>
    <v>LIQUIDIA CORPORATION (XNAS:LQDA)</v>
    <v>2</v>
    <v>3</v>
    <v>Finance</v>
    <v>4</v>
    <v>46.67</v>
    <v>11.85</v>
    <v>0.4698</v>
    <v>-2.2799999999999998</v>
    <v>-5.5072000000000003E-2</v>
    <v>USD</v>
    <v>Liquidia Corporation is a biopharmaceutical company. The Company is focused on the development, manufacture and commercialization of products that address unmet patient needs, with a focus directed towards rare cardiopulmonary diseases, such as pulmonaryarterial hypertension (PAH) and pulmonary hypertension associated with interstitial lung disease (PH-ILD). The Company operate through its wholly owned operating subsidiaries, Liquidia Technologies, Inc. and Liquidia PAH, LLC. Its proprietary PRINT technology is a particle engineering platform, which enable precise production of uniform drug particles. Its lead product candidate is YUTREPIA for the treatment of PAH and PH-ILD. YUTREPIA is an inhaled dry powder formulation of treprostinil designed with PRINT to improve the therapeutic profile of treprostinil by enhancing deep lung delivery while using a convenient, dry-powder inhaler (DPI) and by achieving higher dose levels than the labeled doses of current inhaled therapies.</v>
    <v>216</v>
    <v>Nasdaq Stock Market</v>
    <v>XNAS</v>
    <v>XNAS</v>
    <v>419 Davis Drive, Suite 100, MORRISVILLE, NC, 27560 US</v>
    <v>41.95</v>
    <v>Pharmaceuticals</v>
    <v>Stock</v>
    <v>46129.796061168752</v>
    <v>2986</v>
    <v>37.9</v>
    <v>3447036501</v>
    <v>LIQUIDIA CORPORATION</v>
    <v>LIQUIDIA CORPORATION</v>
    <v>41.4</v>
    <v>0</v>
    <v>41.4</v>
    <v>39.119999999999997</v>
    <v>88114430</v>
    <v>LQDA</v>
    <v>LIQUIDIA CORPORATION (XNAS:LQDA)</v>
    <v>1693862</v>
    <v>1084952</v>
    <v>2020</v>
  </rv>
  <rv s="2">
    <v>2987</v>
  </rv>
  <rv s="0">
    <v>https://www.bing.com/financeapi/forcetrigger?t=a1xxmw&amp;q=XNYS%3aMRK&amp;form=skydnc</v>
    <v>Learn more on Bing</v>
  </rv>
  <rv s="1">
    <v>en-US</v>
    <v>a1xxmw</v>
    <v>268435456</v>
    <v>1</v>
    <v>Powered by Refinitiv</v>
    <v>0</v>
    <v>MERCK &amp; CO., INC. (XNYS:MRK)</v>
    <v>2</v>
    <v>3</v>
    <v>Finance</v>
    <v>4</v>
    <v>125.14</v>
    <v>73.31</v>
    <v>0.2606</v>
    <v>3.19</v>
    <v>2.7629000000000001E-2</v>
    <v>USD</v>
    <v>Merck &amp; Co., Inc. is a global health care company that delivers health solutions through its prescription medicines, including biologic therapies, vaccines and animal health products. Its Pharmaceutical segment includes human health pharmaceutical and vaccine products. The Company sells its human health pharmaceutical products primarily to drug wholesalers and retailers, hospitals, government agencies and managed health care providers. It sells these human health vaccines primarily to physicians, wholesalers, distributors and government entities. Its Animal Health segment discovers, develops, manufactures and markets a range of veterinary pharmaceutical and vaccine products, as well as health management solutions and services, for the prevention, treatment and control of disease in all livestock and companion animal species. Its products include KEYTRUDA (pembrolizumab) injection, for intravenous use; WELIREG (belzutifan) tablets, for oral use; Ohtuvayre (ensifentrine) and others.</v>
    <v>75000</v>
    <v>New York Stock Exchange</v>
    <v>XNYS</v>
    <v>XNYS</v>
    <v>126 East Lincoln Avenue, P.O. Box 2000, RAHWAY, NJ, 07065 US</v>
    <v>118.71</v>
    <v>Pharmaceuticals</v>
    <v>Stock</v>
    <v>46129.79705236094</v>
    <v>2989</v>
    <v>115.57</v>
    <v>293051143350</v>
    <v>MERCK &amp; CO., INC.</v>
    <v>MERCK &amp; CO., INC.</v>
    <v>115.79</v>
    <v>16.306799999999999</v>
    <v>115.46</v>
    <v>118.65</v>
    <v>2469879000</v>
    <v>MRK</v>
    <v>MERCK &amp; CO., INC. (XNYS:MRK)</v>
    <v>7067538</v>
    <v>9662984</v>
    <v>1970</v>
  </rv>
  <rv s="2">
    <v>2990</v>
  </rv>
  <rv s="3">
    <v>en-US</v>
    <v>caqhoc</v>
    <v>268435456</v>
    <v>1</v>
    <v>Powered by Refinitiv</v>
    <v>6</v>
    <v>NEUMORA THERAPEUTICS, INC (XNAS:NMRA)</v>
    <v>7</v>
    <v>3</v>
    <v>Finance</v>
    <v>4</v>
    <v>3.65</v>
    <v>0.61099999999999999</v>
    <v>2.109</v>
    <v>0.16500000000000001</v>
    <v>8.2500000000000004E-2</v>
    <v>USD</v>
    <v>Neumora Therapeutics Inc. is a clinical-stage biopharmaceutical company. The Company's therapeutic pipeline consists of seven clinical and preclinical neuroscience programs that target novel mechanisms of action for a broad range of underserved neuropsychiatric disorders and neurodegenerative diseases. Its advanced product candidate, navacaprant (NMRA-140), is a novel once-daily oral kappa opioid receptor (KOR) antagonist that is being developed for the treatment of depressive disorder (MDD). Navacaprant is being investigated in the KOASTAL pivotal Phase 3 program, evaluating navacaprant monotherapy in patients with moderate to severe MDD. The Company's next advanced product candidate is NMRA-511, which is a highly selective, novel antagonist of the vasopressin 1a receptor (V1aR) being developed for the treatment of agitation associated with dementia due to Alzheimer's disease (AD).</v>
    <v>96</v>
    <v>Nasdaq Stock Market</v>
    <v>XNAS</v>
    <v>XNAS</v>
    <v>260 Arsenal Place, Suite 1, WATERTOWN, MA, 02472 US</v>
    <v>2.17</v>
    <v>Biotechnology &amp; Medical Research</v>
    <v>Stock</v>
    <v>46129.796989293747</v>
    <v>1.99</v>
    <v>394118548</v>
    <v>NEUMORA THERAPEUTICS, INC</v>
    <v>NEUMORA THERAPEUTICS, INC</v>
    <v>2.04</v>
    <v>0</v>
    <v>2</v>
    <v>2.165</v>
    <v>182040900</v>
    <v>NMRA</v>
    <v>NEUMORA THERAPEUTICS, INC (XNAS:NMRA)</v>
    <v>801519</v>
    <v>1126275</v>
    <v>2019</v>
  </rv>
  <rv s="2">
    <v>2992</v>
  </rv>
  <rv s="0">
    <v>https://www.bing.com/financeapi/forcetrigger?t=a1z38m&amp;q=XNAS%3aOCUL&amp;form=skydnc</v>
    <v>Learn more on Bing</v>
  </rv>
  <rv s="1">
    <v>en-US</v>
    <v>a1z38m</v>
    <v>268435456</v>
    <v>1</v>
    <v>Powered by Refinitiv</v>
    <v>0</v>
    <v>OCULAR THERAPEUTIX, INC. (XNAS:OCUL)</v>
    <v>2</v>
    <v>3</v>
    <v>Finance</v>
    <v>4</v>
    <v>16.440000000000001</v>
    <v>6.2301000000000002</v>
    <v>0.90810000000000002</v>
    <v>0.71499999999999997</v>
    <v>8.0700000000000008E-2</v>
    <v>USD</v>
    <v>Ocular Therapeutix, Inc. is an integrated biopharmaceutical company. AXPAXLI, also known as OTX-TKI, the Company's investigational product candidate for retinal disease, is an axitinib intravitreal hydrogel based on its ELUTYX bioresorbable hydrogel-based formulation technology. Its pipeline also leverages the ELUTYX technology in its commercial product DEXTENZA, a corticosteroid for the treatment of ocular inflammation and pain following ophthalmic surgery in adults and pediatric patients, and ocular itching associated with allergic conjunctivitis in adults and pediatric patients aged two years or older, and in its investigational product candidate PAXTRAVA, which is a travoprost intracameral hydrogel for the treatment of open-angle glaucoma or ocular hypertension. The ELUTYX technology provides delivery solutions for durable therapies for wet age-related macular degeneration (wet AMD), NPDR, DME, proliferative diabetic retinopathy, retinal vein occlusion, and other diseases.</v>
    <v>325</v>
    <v>Nasdaq Stock Market</v>
    <v>XNAS</v>
    <v>XNAS</v>
    <v>15 Crosby Drive, BEDFORD, MA, 01730 US</v>
    <v>9.7349999999999994</v>
    <v>Pharmaceuticals</v>
    <v>Stock</v>
    <v>46129.797068008593</v>
    <v>2994</v>
    <v>9.01</v>
    <v>2084398984</v>
    <v>OCULAR THERAPEUTIX, INC.</v>
    <v>OCULAR THERAPEUTIX, INC.</v>
    <v>9.01</v>
    <v>0</v>
    <v>8.86</v>
    <v>9.5749999999999993</v>
    <v>217691800</v>
    <v>OCUL</v>
    <v>OCULAR THERAPEUTIX, INC. (XNAS:OCUL)</v>
    <v>3456519</v>
    <v>3564246</v>
    <v>2006</v>
  </rv>
  <rv s="2">
    <v>2995</v>
  </rv>
  <rv s="0">
    <v>https://www.bing.com/financeapi/forcetrigger?t=c24xbh&amp;q=XNYS%3aOGN&amp;form=skydnc</v>
    <v>Learn more on Bing</v>
  </rv>
  <rv s="1">
    <v>en-US</v>
    <v>c24xbh</v>
    <v>268435456</v>
    <v>1</v>
    <v>Powered by Refinitiv</v>
    <v>0</v>
    <v>ORGANON &amp; CO. (XNYS:OGN)</v>
    <v>2</v>
    <v>3</v>
    <v>Finance</v>
    <v>4</v>
    <v>13.244999999999999</v>
    <v>5.69</v>
    <v>0.9516</v>
    <v>0.255</v>
    <v>2.7330999999999998E-2</v>
    <v>USD</v>
    <v>Organon &amp; Co. is a global healthcare company. The Company is engaged in developing and delivering health solutions through a portfolio of prescription therapies and medical devices within women's health, biosimilars and a franchise of established medicines across a range of therapeutic areas. It has a portfolio of approximately 70 medicines and products across a range of therapeutic areas. It has a portfolio of contraception and fertility brands, including Nexplanon, NuvaRing, and Follistim AQ. Its Biosimilars portfolio spans across immunology and oncology treatments. It also has a portfolio of established brands, including brands in cardiovascular, dermatology and non-opioid pain management. It sells these products through various channels, including drug wholesalers and retailers, hospitals, government agencies and managed health care providers, such as pharmacy benefit managers and other institutions.</v>
    <v>10000</v>
    <v>New York Stock Exchange</v>
    <v>XNYS</v>
    <v>XNYS</v>
    <v>30 Hudson Street, Fl 33, JERSEY CITY, NJ, 07302 US</v>
    <v>9.7799999999999994</v>
    <v>Pharmaceuticals</v>
    <v>Stock</v>
    <v>46129.796123113279</v>
    <v>2997</v>
    <v>9.2060999999999993</v>
    <v>2495125026</v>
    <v>ORGANON &amp; CO.</v>
    <v>ORGANON &amp; CO.</v>
    <v>9.25</v>
    <v>13.3757</v>
    <v>9.33</v>
    <v>9.5850000000000009</v>
    <v>260315600</v>
    <v>OGN</v>
    <v>ORGANON &amp; CO. (XNYS:OGN)</v>
    <v>4902696</v>
    <v>6405617</v>
    <v>2020</v>
  </rv>
  <rv s="2">
    <v>2998</v>
  </rv>
  <rv s="0">
    <v>https://www.bing.com/financeapi/forcetrigger?t=a1zg52&amp;q=XNAS%3aPAHC&amp;form=skydnc</v>
    <v>Learn more on Bing</v>
  </rv>
  <rv s="1">
    <v>en-US</v>
    <v>a1zg52</v>
    <v>268435456</v>
    <v>1</v>
    <v>Powered by Refinitiv</v>
    <v>0</v>
    <v>PHIBRO ANIMAL HEALTH CORPORATION (XNAS:PAHC)</v>
    <v>2</v>
    <v>3</v>
    <v>Finance</v>
    <v>4</v>
    <v>60.08</v>
    <v>16.16</v>
    <v>0.65080000000000005</v>
    <v>2.8285999999999998</v>
    <v>5.2497999999999996E-2</v>
    <v>USD</v>
    <v>Phibro Animal Health Corporation is a global diversified animal health and mineral nutrition company. It develops, manufactures and markets a range of products for food and companion animals, including poultry, swine, beef and dairy cattle, aquaculture and dogs. It markets approximately 750 product lines in over 80 countries to approximately 4,200 customers. It has three segments: Animal Health, Mineral Nutrition and Performance Products. Its Animal Health segment develops, manufactures and markets about 280 product lines, including antibacterials, anticoccidials and related products; nutritional specialty products; and vaccines. The Mineral Nutrition segment is comprised of formulations and concentrations of trace minerals such as zinc, manganese, copper, iron and other compounds, with a focus on customers in North America. The Performance Products segment manufactures and markets specialty ingredients for use in the personal care, industrial chemical and chemical catalyst industries.</v>
    <v>2475</v>
    <v>Nasdaq Stock Market</v>
    <v>XNAS</v>
    <v>XNAS</v>
    <v>Glenpointe Centre East, 3Rd Floor, 300 Frank W. Burr Blvd., Suite 21, TEANECK, NJ, 07666 US</v>
    <v>57.48</v>
    <v>Pharmaceuticals</v>
    <v>Stock</v>
    <v>46129.797095659378</v>
    <v>3000</v>
    <v>54.5</v>
    <v>2298667222</v>
    <v>PHIBRO ANIMAL HEALTH CORPORATION</v>
    <v>PHIBRO ANIMAL HEALTH CORPORATION</v>
    <v>54.99</v>
    <v>25.1312</v>
    <v>53.88</v>
    <v>56.708599999999997</v>
    <v>40534720</v>
    <v>PAHC</v>
    <v>PHIBRO ANIMAL HEALTH CORPORATION (XNAS:PAHC)</v>
    <v>95104</v>
    <v>314299</v>
    <v>2014</v>
  </rv>
  <rv s="2">
    <v>3001</v>
  </rv>
  <rv s="0">
    <v>https://www.bing.com/financeapi/forcetrigger?t=a1zic7&amp;q=XNYS%3aPBH&amp;form=skydnc</v>
    <v>Learn more on Bing</v>
  </rv>
  <rv s="1">
    <v>en-US</v>
    <v>a1zic7</v>
    <v>268435456</v>
    <v>1</v>
    <v>Powered by Refinitiv</v>
    <v>0</v>
    <v>PRESTIGE CONSUMER HEALTHCARE INC. (XNYS:PBH)</v>
    <v>2</v>
    <v>3</v>
    <v>Finance</v>
    <v>4</v>
    <v>89.37</v>
    <v>51.24</v>
    <v>0.438</v>
    <v>0.61</v>
    <v>1.0692E-2</v>
    <v>USD</v>
    <v>Prestige Consumer Healthcare Inc. is a consumer healthcare products company. The Company is engaged in the development, manufacturing, marketing, sales and distribution of over-the-counter (OTC) health and personal care products to mass merchandisers, drug, food, dollar, convenience, club stores and e-commerce channels in North America (the United States and Canada) and in Australia and certain other international markets. Its segments include North American OTC Healthcare and International OTC Healthcare. Its diverse portfolio of brands includes Monistat and Summer’s Eve women's health products, BC and Goody's pain relievers, Clear Eyes and TheraTears eye care products, DenTek specialty oral care products, Dramamine motion sickness treatments, Fleet enemas and glycerin suppositories, Chloraseptic and Luden's sore throat treatments and drops, Compound W wart removal products, Boudreaux’s Butt Paste diaper rash ointments, Nix lice treatment products, Debrox earwax remover, and others.</v>
    <v>600</v>
    <v>New York Stock Exchange</v>
    <v>XNYS</v>
    <v>XNYS</v>
    <v>660 White Plains Rd., TARRYTOWN, NY, 10591 US</v>
    <v>58.81</v>
    <v>Pharmaceuticals</v>
    <v>Stock</v>
    <v>46129.795600878904</v>
    <v>3003</v>
    <v>57.66</v>
    <v>2728397971</v>
    <v>PRESTIGE CONSUMER HEALTHCARE INC.</v>
    <v>PRESTIGE CONSUMER HEALTHCARE INC.</v>
    <v>57.72</v>
    <v>15.2471</v>
    <v>57.05</v>
    <v>57.66</v>
    <v>47318730</v>
    <v>PBH</v>
    <v>PRESTIGE CONSUMER HEALTHCARE INC. (XNYS:PBH)</v>
    <v>152997</v>
    <v>564955</v>
    <v>2004</v>
  </rv>
  <rv s="2">
    <v>3004</v>
  </rv>
  <rv s="0">
    <v>https://www.bing.com/financeapi/forcetrigger?t=a1zlu2&amp;q=XNAS%3aPCRX&amp;form=skydnc</v>
    <v>Learn more on Bing</v>
  </rv>
  <rv s="1">
    <v>en-US</v>
    <v>a1zlu2</v>
    <v>268435456</v>
    <v>1</v>
    <v>Powered by Refinitiv</v>
    <v>0</v>
    <v>PACIRA BIOSCIENCES, INC. (XNAS:PCRX)</v>
    <v>2</v>
    <v>3</v>
    <v>Finance</v>
    <v>4</v>
    <v>27.64</v>
    <v>18.8</v>
    <v>0.26200000000000001</v>
    <v>0.89500000000000002</v>
    <v>3.7510000000000002E-2</v>
    <v>USD</v>
    <v>Pacira BioSciences, Inc. is the holding company for its subsidiary, Pacira Pharmaceuticals, Inc. The Company has three commercial-stage non-opioid treatments: EXPAREL (bupivacaine liposome injectable suspension), a long-acting local analgesic approved for infiltration, fascial plane block, and as an interscalene brachial plexus nerve block, an adductor canal nerve block, and a sciatic nerve block in the popliteal fossa for postsurgical pain management; ZILRETTA (triamcinolone acetonide extended-release injectable suspension), an extended-release, intra-articular injection indicated for the management of osteoarthritis knee pain, and iovera, a handheld device for delivering immediate, long-acting, drug-free pain control using precise, controlled doses of cold temperature to a targeted nerve. The Company is also advancing the development of PCRX-201, a locally administered gene therapy with the potential to treat largely prevalent diseases like osteoarthritis.</v>
    <v>829</v>
    <v>Nasdaq Stock Market</v>
    <v>XNAS</v>
    <v>XNAS</v>
    <v>2000 SIERRA POINT PARKWAY, SUITE 900, BRISBANE, CA, 94005 US</v>
    <v>24.78</v>
    <v>Pharmaceuticals</v>
    <v>Stock</v>
    <v>46129.796591006248</v>
    <v>3006</v>
    <v>23.81</v>
    <v>1002327226</v>
    <v>PACIRA BIOSCIENCES, INC.</v>
    <v>PACIRA BIOSCIENCES, INC.</v>
    <v>24.06</v>
    <v>157.57480000000001</v>
    <v>23.86</v>
    <v>24.754999999999999</v>
    <v>40489890</v>
    <v>PCRX</v>
    <v>PACIRA BIOSCIENCES, INC. (XNAS:PCRX)</v>
    <v>196766</v>
    <v>661354</v>
    <v>2006</v>
  </rv>
  <rv s="2">
    <v>3007</v>
  </rv>
  <rv s="0">
    <v>https://www.bing.com/financeapi/forcetrigger?t=a1zqnm&amp;q=XNYS%3aPFE&amp;form=skydnc</v>
    <v>Learn more on Bing</v>
  </rv>
  <rv s="1">
    <v>en-US</v>
    <v>a1zqnm</v>
    <v>268435456</v>
    <v>1</v>
    <v>Powered by Refinitiv</v>
    <v>0</v>
    <v>PFIZER INC. (XNYS:PFE)</v>
    <v>2</v>
    <v>3</v>
    <v>Finance</v>
    <v>4</v>
    <v>28.745000000000001</v>
    <v>21.87</v>
    <v>0.33710000000000001</v>
    <v>0.32500000000000001</v>
    <v>1.1939999999999999E-2</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and others. Its PF-08653944 is an ultra-long-acting fully biased GLP-1 receptor agonist.</v>
    <v>75000</v>
    <v>New York Stock Exchange</v>
    <v>XNYS</v>
    <v>XNYS</v>
    <v>66 HUDSON BOULEVARD EAST, NEW YORK, NY, 10001-2192 US</v>
    <v>27.67</v>
    <v>Pharmaceuticals</v>
    <v>Stock</v>
    <v>46129.795866793749</v>
    <v>3009</v>
    <v>27.12</v>
    <v>156685766020</v>
    <v>PFIZER INC.</v>
    <v>PFIZER INC.</v>
    <v>27.32</v>
    <v>20.314900000000002</v>
    <v>27.22</v>
    <v>27.545000000000002</v>
    <v>5688356000</v>
    <v>PFE</v>
    <v>PFIZER INC. (XNYS:PFE)</v>
    <v>19948713</v>
    <v>37809792</v>
    <v>1942</v>
  </rv>
  <rv s="2">
    <v>3010</v>
  </rv>
  <rv s="0">
    <v>https://www.bing.com/financeapi/forcetrigger?t=bsgka2&amp;q=XNAS%3aPHAT&amp;form=skydnc</v>
    <v>Learn more on Bing</v>
  </rv>
  <rv s="1">
    <v>en-US</v>
    <v>bsgka2</v>
    <v>268435456</v>
    <v>1</v>
    <v>Powered by Refinitiv</v>
    <v>0</v>
    <v>PHATHOM PHARMACEUTICALS, INC. (XNAS:PHAT)</v>
    <v>2</v>
    <v>3</v>
    <v>Finance</v>
    <v>4</v>
    <v>18.309999999999999</v>
    <v>2.21</v>
    <v>0.66239999999999999</v>
    <v>0.44</v>
    <v>3.4893E-2</v>
    <v>USD</v>
    <v>Phathom Pharmaceuticals, Inc. is a biopharmaceutical company. The Company is focused on developing and commercializing novel treatments for gastrointestinal (GI) diseases. The Company’s product candidates include VOQUEZNA, VOQUEZNA TRIPLE PAK, and VOQUEZNA DUAL PAK. Its product candidate, VOQUEZNA, contains vonoprazan, an oral small molecule potassium-competitive acid blocker, or potassium-competitive acid blocker (PCAB). PCABs are a novel class of medicines that block acid secretion in the stomach. Vonoprazan has also demonstrated clinical benefits in the treatment of erosive gastroesophageal reflux disease (erosive GERD), and in combination with antibiotics for the treatment of Helicobacter pylori (H. pylori) infection. GERD and H. pylori infection are two of the most common acid-related GI diseases. GERD is a disease that develops when the reflux of acidic stomach contents causes troublesome symptoms and/or complications. H. pylori is a bacterial pathogen.</v>
    <v>371</v>
    <v>Nasdaq Stock Market</v>
    <v>XNAS</v>
    <v>XNAS</v>
    <v>100 Campus Drive, Suite 102, FLORHAM PARK, NJ, 07932 US</v>
    <v>13.19</v>
    <v>Pharmaceuticals</v>
    <v>Stock</v>
    <v>46129.797029803121</v>
    <v>3012</v>
    <v>12.664999999999999</v>
    <v>1036563066</v>
    <v>PHATHOM PHARMACEUTICALS, INC.</v>
    <v>PHATHOM PHARMACEUTICALS, INC.</v>
    <v>12.88</v>
    <v>0</v>
    <v>12.61</v>
    <v>13.05</v>
    <v>79430120</v>
    <v>PHAT</v>
    <v>PHATHOM PHARMACEUTICALS, INC. (XNAS:PHAT)</v>
    <v>561820</v>
    <v>1098504</v>
    <v>2018</v>
  </rv>
  <rv s="2">
    <v>3013</v>
  </rv>
  <rv s="0">
    <v>https://www.bing.com/financeapi/forcetrigger?t=bukwmw&amp;q=XNAS%3aPLRX&amp;form=skydnc</v>
    <v>Learn more on Bing</v>
  </rv>
  <rv s="1">
    <v>en-US</v>
    <v>bukwmw</v>
    <v>268435456</v>
    <v>1</v>
    <v>Powered by Refinitiv</v>
    <v>0</v>
    <v>PLIANT THERAPEUTICS, INC. (XNAS:PLRX)</v>
    <v>2</v>
    <v>3</v>
    <v>Finance</v>
    <v>4</v>
    <v>1.95</v>
    <v>1.0900000000000001</v>
    <v>1.2912999999999999</v>
    <v>0.02</v>
    <v>1.5384999999999999E-2</v>
    <v>USD</v>
    <v>Pliant Therapeutics, Inc. is a late-stage biotechnology company, which is focused on discovering and developing novel therapies for the treatment of fibrosis and related diseases. The Company’s lead product candidate, bexotegrast (PLN-74809), is an oral, small molecule, dual selective inhibitor of avb6 and avb1 integrins that is in development in the lead indication for the treatment of idiopathic pulmonary fibrosis, or idiopathic pulmonary fibrosis (IPF). The Company’s second clinical program, PLN-101095, is a small molecule, dual selective inhibitor of integrins avb8 and avb1 for the treatment of solid tumors that are resistant to immune checkpoint inhibitors. Its Phase 1-ready program PLN-101325, is in development for treatment of muscular dystrophies, including Duchenne muscular dystrophy. PLN-101325 is a monoclonal antibody designed to act as an allosteric agonist of integrin a7b1.</v>
    <v>49</v>
    <v>Nasdaq Stock Market</v>
    <v>XNAS</v>
    <v>XNAS</v>
    <v>331 Oyster Point Boulevard, SOUTH SAN FRANCISCO, CA, 94080 US</v>
    <v>1.34</v>
    <v>Pharmaceuticals</v>
    <v>Stock</v>
    <v>46129.796365231246</v>
    <v>3015</v>
    <v>1.3</v>
    <v>81727351</v>
    <v>PLIANT THERAPEUTICS, INC.</v>
    <v>PLIANT THERAPEUTICS, INC.</v>
    <v>1.3</v>
    <v>0</v>
    <v>1.3</v>
    <v>1.32</v>
    <v>61914660</v>
    <v>PLRX</v>
    <v>PLIANT THERAPEUTICS, INC. (XNAS:PLRX)</v>
    <v>206399</v>
    <v>504738</v>
    <v>2015</v>
  </rv>
  <rv s="2">
    <v>3016</v>
  </rv>
  <rv s="0">
    <v>https://www.bing.com/financeapi/forcetrigger?t=a216lh&amp;q=XNYS%3aPRGO&amp;form=skydnc</v>
    <v>Learn more on Bing</v>
  </rv>
  <rv s="4">
    <v>en-US</v>
    <v>a216lh</v>
    <v>268435456</v>
    <v>1</v>
    <v>Powered by Refinitiv</v>
    <v>8</v>
    <v>PERRIGO COMPANY PUBLIC LIMITED COMPANY (XNYS:PRGO)</v>
    <v>2</v>
    <v>9</v>
    <v>Finance</v>
    <v>4</v>
    <v>28.434999999999999</v>
    <v>9.2249999999999996</v>
    <v>0.50560000000000005</v>
    <v>0.36499999999999999</v>
    <v>3.1960999999999996E-2</v>
    <v>USD</v>
    <v>Perrigo Company plc is a provider of over the counter (OTC) health and wellness solutions that are designed to enhance individual well-being. Its segments include Consumer Self-Care Americas (CSCA) and Consumer Self-Care International (CSCI). The CSCA segment comprises of its consumer self-care business in the United States and Canada. It primarily provides its customers self-care products that are sold and marketed under the customer's own brands and/or exclusive brands. The CSCI segment comprises of its consumer self-care business outside of the United States and Canada, primarily in Europe and Australia. These products are developed, manufactured, marketed, and distributed by the Company. Its product categories include Upper Respiratory, Pain and Sleep-Aids, Skincare and Personal Hygiene, Digestive Health, and Nutrition. Its primary branded products are sold under brand names Compeed, Dr. Fresh, Firefly, Good Sense, Mederma, Nasonex, Solpadeine, Coldrex, and Physiomer, among others.</v>
    <v>8100</v>
    <v>New York Stock Exchange</v>
    <v>XNYS</v>
    <v>XNYS</v>
    <v>THE SHARP BUILDING HOGAN PLACE, DUBLIN 2, DUBLIN, D02 TY74 IE</v>
    <v>11.885</v>
    <v>Pharmaceuticals</v>
    <v>Stock</v>
    <v>46129.796612753904</v>
    <v>3018</v>
    <v>11.59</v>
    <v>1622198179</v>
    <v>PERRIGO COMPANY PUBLIC LIMITED COMPANY</v>
    <v>PERRIGO COMPANY PUBLIC LIMITED COMPANY</v>
    <v>11.72</v>
    <v>11.42</v>
    <v>11.785</v>
    <v>137649400</v>
    <v>PRGO</v>
    <v>PERRIGO COMPANY PUBLIC LIMITED COMPANY (XNYS:PRGO)</v>
    <v>1033569</v>
    <v>3656209</v>
    <v>2013</v>
  </rv>
  <rv s="2">
    <v>3019</v>
  </rv>
  <rv s="0">
    <v>https://www.bing.com/financeapi/forcetrigger?t=c1bugh&amp;q=XNAS%3aRGC&amp;form=skydnc</v>
    <v>Learn more on Bing</v>
  </rv>
  <rv s="1">
    <v>en-US</v>
    <v>c1bugh</v>
    <v>268435456</v>
    <v>1</v>
    <v>Powered by Refinitiv</v>
    <v>0</v>
    <v>REGENCELL BIOSCIENCE HOLDINGS LIMITED (XNAS:RGC)</v>
    <v>2</v>
    <v>3</v>
    <v>Finance</v>
    <v>4</v>
    <v>83.6</v>
    <v>0.70320000000000005</v>
    <v>2.0226999999999999</v>
    <v>-1.7877000000000001</v>
    <v>-5.8479000000000003E-2</v>
    <v>USD</v>
    <v>Regencell Bioscience Holdings Ltd is a bioscience company that focuses on research, development and commercialization of traditional Chinese medicine (TCM) for the treatment of neurocognitive disorders and degeneration, specifically attention deficit and hyperactivity disorder (ADHD) and autism spectrum disorder (ASD). The Company launches three liquid based standardized TCM formulae candidates for mild, moderate and severe ADHD and ASD patients.</v>
    <v>10</v>
    <v>Nasdaq Stock Market</v>
    <v>XNAS</v>
    <v>XNAS</v>
    <v>11/F, First Commercial Building, 33-35 Leighton Road, Causeway Bay HK</v>
    <v>30.5</v>
    <v>Biotechnology &amp; Medical Research</v>
    <v>Stock</v>
    <v>46129.796849432816</v>
    <v>3021</v>
    <v>28.08</v>
    <v>14232527866</v>
    <v>REGENCELL BIOSCIENCE HOLDINGS LIMITED</v>
    <v>REGENCELL BIOSCIENCE HOLDINGS LIMITED</v>
    <v>30.46</v>
    <v>0</v>
    <v>30.57</v>
    <v>28.782299999999999</v>
    <v>494488900</v>
    <v>RGC</v>
    <v>REGENCELL BIOSCIENCE HOLDINGS LIMITED (XNAS:RGC)</v>
    <v>133246</v>
    <v>172545</v>
    <v>2014</v>
  </rv>
  <rv s="2">
    <v>3022</v>
  </rv>
  <rv s="0">
    <v>https://www.bing.com/financeapi/forcetrigger?t=a228f2&amp;q=XNAS%3aRPRX&amp;form=skydnc</v>
    <v>Learn more on Bing</v>
  </rv>
  <rv s="1">
    <v>en-US</v>
    <v>a228f2</v>
    <v>268435456</v>
    <v>1</v>
    <v>Powered by Refinitiv</v>
    <v>0</v>
    <v>ROYALTY PHARMA PLC (XNAS:RPRX)</v>
    <v>2</v>
    <v>3</v>
    <v>Finance</v>
    <v>4</v>
    <v>49.645000000000003</v>
    <v>31.58</v>
    <v>0.38119999999999998</v>
    <v>1.1000000000000001</v>
    <v>2.2690000000000002E-2</v>
    <v>USD</v>
    <v>Royalty Pharma plc is a buyer of biopharmaceutical royalties and a funder of innovation across the biopharmaceutical industry. It collaborates with innovators from academic institutions, research hospitals and non-profits from small and mid-cap biotechnology companies to global pharmaceutical companies. It funds innovation in the biopharmaceutical industry both directly and indirectly. Directly when it partners with companies to co-fund late-stage clinical trials and new product launches in exchange for future royalties. Indirectly when it acquires existing royalties from the original innovators. Its portfolio includes royalties on more than 35 commercial products, including Vertex’s Trikafta and Alyftrek, Johnson &amp; Johnson’s Tremfya, GSK’s Trelegy, Roche’s Evrysdi, Servier’s Voranigo, Biogen’s Tysabri and Spinraza, AbbVie and Johnson &amp; Johnson’s Imbruvica, Astellas and Pfizer’s Xtandi, and Gilead’s Trodelvy, among others, and 20 development-stage product candidates.</v>
    <v>100</v>
    <v>Nasdaq Stock Market</v>
    <v>XNAS</v>
    <v>XNAS</v>
    <v>110 East 59th Street, NEW YORK, NY, 10022 US</v>
    <v>49.645000000000003</v>
    <v>Pharmaceuticals</v>
    <v>Stock</v>
    <v>46129.796075728904</v>
    <v>3024</v>
    <v>48.35</v>
    <v>28604546376</v>
    <v>ROYALTY PHARMA PLC</v>
    <v>ROYALTY PHARMA PLC</v>
    <v>48.6</v>
    <v>27.7728</v>
    <v>48.48</v>
    <v>49.58</v>
    <v>576937200</v>
    <v>RPRX</v>
    <v>ROYALTY PHARMA PLC (XNAS:RPRX)</v>
    <v>1452134</v>
    <v>3150954</v>
    <v>2020</v>
  </rv>
  <rv s="2">
    <v>3025</v>
  </rv>
  <rv s="0">
    <v>https://www.bing.com/financeapi/forcetrigger?t=azfvfr&amp;q=XNAS%3aSIGA&amp;form=skydnc</v>
    <v>Learn more on Bing</v>
  </rv>
  <rv s="1">
    <v>en-US</v>
    <v>azfvfr</v>
    <v>268435456</v>
    <v>1</v>
    <v>Powered by Refinitiv</v>
    <v>0</v>
    <v>SIGA TECHNOLOGIES, INC. (XNAS:SIGA)</v>
    <v>2</v>
    <v>3</v>
    <v>Finance</v>
    <v>4</v>
    <v>8.51</v>
    <v>4.2549999999999999</v>
    <v>0.97289999999999999</v>
    <v>9.9000000000000005E-2</v>
    <v>2.1336000000000001E-2</v>
    <v>USD</v>
    <v>SIGA Technologies, Inc. is a commercial-stage pharmaceutical company. The Company is focused on the development of medicines to treat and prevent infectious diseases. Its flagship product, TPOXX (tecovirimat), is an antiviral medicine approved in the United States and Canada for the treatment of smallpox and authorized in Europe, the United Kingdom, and Japan for the treatment of smallpox, monkeypox (mpox), cowpox, and vaccinia complications. TPOXX specifically inhibits the activity of a protein called VP37, found on the surface of all orthopoxviruses. This prevents the virus from leaving infected cells, slowing the spread of the infection and limiting it to a point where the immune system can clear the virus. The European Medicines Agency and United Kingdom approvals include labeling for oral tecovirimat indicating its use for the treatment of smallpox, monkeypox, cowpox, and vaccinia complications following vaccination against smallpox.</v>
    <v>49</v>
    <v>Nasdaq Stock Market</v>
    <v>XNAS</v>
    <v>XNAS</v>
    <v>31 East 62Nd Street, NEW YORK, NY, 10065 US</v>
    <v>4.8</v>
    <v>Pharmaceuticals</v>
    <v>Stock</v>
    <v>46129.796305138283</v>
    <v>3027</v>
    <v>4.6849999999999996</v>
    <v>339522811</v>
    <v>SIGA TECHNOLOGIES, INC.</v>
    <v>SIGA TECHNOLOGIES, INC.</v>
    <v>4.74</v>
    <v>4.5792000000000002</v>
    <v>4.6399999999999997</v>
    <v>4.7389999999999999</v>
    <v>71644400</v>
    <v>SIGA</v>
    <v>SIGA TECHNOLOGIES, INC. (XNAS:SIGA)</v>
    <v>373728</v>
    <v>855905</v>
    <v>1995</v>
  </rv>
  <rv s="2">
    <v>3028</v>
  </rv>
  <rv s="0">
    <v>https://www.bing.com/financeapi/forcetrigger?t=a23slh&amp;q=XNAS%3aSUPN&amp;form=skydnc</v>
    <v>Learn more on Bing</v>
  </rv>
  <rv s="1">
    <v>en-US</v>
    <v>a23slh</v>
    <v>268435456</v>
    <v>1</v>
    <v>Powered by Refinitiv</v>
    <v>0</v>
    <v>SUPERNUS PHARMACEUTICALS, INC. (XNAS:SUPN)</v>
    <v>2</v>
    <v>3</v>
    <v>Finance</v>
    <v>4</v>
    <v>59.68</v>
    <v>29.16</v>
    <v>0.62319999999999998</v>
    <v>1.99</v>
    <v>4.0431000000000002E-2</v>
    <v>USD</v>
    <v>Supernus Pharmaceuticals, Inc. is a biopharmaceutical company. It focuses on developing and commercializing products for the treatment of central nervous system (CNS) diseases. Its neuroscience portfolio includes treatments for attention-deficit hyperactivity disorder (ADHD), dyskinesia in Parkinson's Disease (PD) patients receiving levodopa-based therapy, hypomobility in PD, postpartum depression (PPD), epilepsy, migraine, cervical dystonia, and chronic sialorrhea. Its products include Qelbree, GOCOVRI, APOKYN, Trokendi XR, Oxtellar XR, ZURZUVAE, ONAPGO, XADAGO, and MYOBLOC. Qelbree is a non-stimulant product indicated for the treatment of ADHD in adults and pediatric patients six years and older. GOCOVRI extended-release capsules are medicine indicated for the treatment of dyskinesia in patients with PD receiving levodopa-based therapy. It is also involved in developing product candidates in neurology and psychiatry, including SPN-817 (huperzine A), SPN-820 (NV-5138), and SPN-443.</v>
    <v>778</v>
    <v>Nasdaq Stock Market</v>
    <v>XNAS</v>
    <v>XNAS</v>
    <v>9715 Key West Avenue, ROCKVILLE, MD, 20850 US</v>
    <v>52.31</v>
    <v>Pharmaceuticals</v>
    <v>Stock</v>
    <v>46129.796662742971</v>
    <v>3030</v>
    <v>49.61</v>
    <v>2948759369</v>
    <v>SUPERNUS PHARMACEUTICALS, INC.</v>
    <v>SUPERNUS PHARMACEUTICALS, INC.</v>
    <v>49.78</v>
    <v>0</v>
    <v>49.22</v>
    <v>51.21</v>
    <v>57581710</v>
    <v>SUPN</v>
    <v>SUPERNUS PHARMACEUTICALS, INC. (XNAS:SUPN)</v>
    <v>287375</v>
    <v>571013</v>
    <v>2005</v>
  </rv>
  <rv s="2">
    <v>3031</v>
  </rv>
  <rv s="0">
    <v>https://www.bing.com/financeapi/forcetrigger?t=bwdgur&amp;q=XNAS%3aTARS&amp;form=skydnc</v>
    <v>Learn more on Bing</v>
  </rv>
  <rv s="1">
    <v>en-US</v>
    <v>bwdgur</v>
    <v>268435456</v>
    <v>1</v>
    <v>Powered by Refinitiv</v>
    <v>0</v>
    <v>TARSUS PHARMACEUTICALS, INC. (XNAS:TARS)</v>
    <v>2</v>
    <v>3</v>
    <v>Finance</v>
    <v>4</v>
    <v>85.25</v>
    <v>38.51</v>
    <v>0.60570000000000002</v>
    <v>-0.27</v>
    <v>-3.9870000000000001E-3</v>
    <v>USD</v>
    <v>Tarsus Pharmaceuticals, Inc. is a commercial-stage biopharmaceutical company. The Company is focused on the development and commercialization of therapeutics, starting with eye care. The Company’s lead product candidate, XDEMVY, is a lotilaner ophthalmic solution that targets and eradicates the root cause of Demodex blepharitis, Demodex mite infestation. The active pharmaceutical ingredient (API) of XDEMVY, lotilaner, paralyzes and eradicates mites and other parasites through the inhibition of parasite-specific gamma-aminobutyric acid-gated chloride channels. The Company is investigating the development of its product candidates to address targeted diseases with high unmet medical needs, which include TP-04, a novel ophthalmic gel formulation of lotilaner for the potential treatment of Ocular Rosacea, and TP-05, a novel investigational oral formulation of lotilaner, for potential Lyme disease prophylaxis and community malaria reduction.</v>
    <v>370</v>
    <v>Nasdaq Stock Market</v>
    <v>XNAS</v>
    <v>XNAS</v>
    <v>15440 Laguna Canyon Road, IRVINE, CA, 92618 US</v>
    <v>69.680000000000007</v>
    <v>Pharmaceuticals</v>
    <v>Stock</v>
    <v>46129.796608101562</v>
    <v>3033</v>
    <v>66.662499999999994</v>
    <v>2870502700</v>
    <v>TARSUS PHARMACEUTICALS, INC.</v>
    <v>TARSUS PHARMACEUTICALS, INC.</v>
    <v>69</v>
    <v>0</v>
    <v>67.72</v>
    <v>67.45</v>
    <v>42557490</v>
    <v>TARS</v>
    <v>TARSUS PHARMACEUTICALS, INC. (XNAS:TARS)</v>
    <v>449402</v>
    <v>443118</v>
    <v>2016</v>
  </rv>
  <rv s="2">
    <v>3034</v>
  </rv>
  <rv s="0">
    <v>https://www.bing.com/financeapi/forcetrigger?t=a23zar&amp;q=XNAS%3aTBPH&amp;form=skydnc</v>
    <v>Learn more on Bing</v>
  </rv>
  <rv s="1">
    <v>en-US</v>
    <v>a23zar</v>
    <v>268435456</v>
    <v>1</v>
    <v>Powered by Refinitiv</v>
    <v>0</v>
    <v>Theravance Biopharma, Inc. (XNAS:TBPH)</v>
    <v>2</v>
    <v>3</v>
    <v>Finance</v>
    <v>4</v>
    <v>21.03</v>
    <v>8.33</v>
    <v>0.1923</v>
    <v>0.26500000000000001</v>
    <v>1.5792999999999998E-2</v>
    <v>USD</v>
    <v>Theravance Biopharma, Inc. is a biopharmaceutical company primarily focused on the development and commercialization of medicines for the specialty respiratory and neurologic diseases. The Company operates through a single segment, namely, development and commercialization of human therapeutics. Its product, YUPELRI (revefenacin) inhalation solution, is a nebulized long-acting muscarinic antagonist used for the treatment of patients with chronic obstructive pulmonary disease (COPD). COPD is a long-term lung disease that includes chronic bronchitis, emphysema, or both. YUPELRI is an anticholinergic medicine, which helps the muscles around the airway in the lungs stay relaxed to prevent symptoms, such as wheezing, shortness of breath, and others. Its Ampreloxetine, is a late-stage investigational norepinephrine reuptake inhibitor in development for the treatment of symptomatic neurogenic orthostatic hypotension in patients with Multiple System Atrophy.</v>
    <v>90</v>
    <v>Nasdaq Stock Market</v>
    <v>XNAS</v>
    <v>XNAS</v>
    <v>UGLAND HOUSE, SOUTH CHURCH STREET, GEORGE TOWN, GRAND CAYMAN, KY1-1104 KY</v>
    <v>17.055</v>
    <v>Pharmaceuticals</v>
    <v>Stock</v>
    <v>46129.796856851564</v>
    <v>3036</v>
    <v>16.739999999999998</v>
    <v>877696821</v>
    <v>Theravance Biopharma, Inc.</v>
    <v>Theravance Biopharma, Inc.</v>
    <v>16.97</v>
    <v>30.296800000000001</v>
    <v>16.78</v>
    <v>17.045000000000002</v>
    <v>51492920</v>
    <v>TBPH</v>
    <v>Theravance Biopharma, Inc. (XNAS:TBPH)</v>
    <v>219472</v>
    <v>564419</v>
    <v>2013</v>
  </rv>
  <rv s="2">
    <v>3037</v>
  </rv>
  <rv s="0">
    <v>https://www.bing.com/financeapi/forcetrigger?t=bxi4gh&amp;q=XNAS%3aTERN&amp;form=skydnc</v>
    <v>Learn more on Bing</v>
  </rv>
  <rv s="1">
    <v>en-US</v>
    <v>bxi4gh</v>
    <v>268435456</v>
    <v>1</v>
    <v>Powered by Refinitiv</v>
    <v>0</v>
    <v>TERNS PHARMACEUTICALS, INC. (XNAS:TERN)</v>
    <v>2</v>
    <v>3</v>
    <v>Finance</v>
    <v>4</v>
    <v>53.19</v>
    <v>2.23</v>
    <v>-0.38250000000000001</v>
    <v>-0.05</v>
    <v>-9.4890000000000003E-4</v>
    <v>USD</v>
    <v>Terns Pharmaceuticals, Inc. is a clinical-stage biopharmaceutical company. The Company is engaged in developing a portfolio of small-molecule product candidates to address serious diseases, including oncology and obesity. Its product candidates in pipeline includes TERN-701, TERN-601 and TERN-501. TERN-701 is its oral, potent, allosteric BCR-ABL tyrosine kinase inhibitors (TKI) specifically targeting the ABL myristoyl pocket for CML, a form of cancer that begins in the bone marrow and leads to the growth of leukemic cells. TERN-601 is a small-molecule glucagon-like peptide-1 receptor (GLP-1R) agonist that is intended to be orally administered for obesity. TERN-501 is a thyroid hormone receptor beta (THR-b) agonist with high metabolic dysfunction-associated steatohepatitis (MASH). It is also focused on developing the TERN-800 series of small-molecule glucose-dependent insulinotropic polypeptide receptor (GIPR) modulators for obesity.</v>
    <v>59</v>
    <v>Nasdaq Stock Market</v>
    <v>XNAS</v>
    <v>XNAS</v>
    <v>1065 East Hillsdale Blvd., Suite 100, Suite 100, FOSTER CITY, CA, 94404 US</v>
    <v>52.72</v>
    <v>Biotechnology &amp; Medical Research</v>
    <v>Stock</v>
    <v>46129.796464351566</v>
    <v>3039</v>
    <v>52.62</v>
    <v>6075361376</v>
    <v>TERNS PHARMACEUTICALS, INC.</v>
    <v>TERNS PHARMACEUTICALS, INC.</v>
    <v>52.71</v>
    <v>0</v>
    <v>52.69</v>
    <v>52.64</v>
    <v>115413400</v>
    <v>TERN</v>
    <v>TERNS PHARMACEUTICALS, INC. (XNAS:TERN)</v>
    <v>4442048</v>
    <v>10544214</v>
    <v>2020</v>
  </rv>
  <rv s="2">
    <v>3040</v>
  </rv>
  <rv s="0">
    <v>https://www.bing.com/financeapi/forcetrigger?t=a245fr&amp;q=XNYS%3aTEVA&amp;form=skydnc</v>
    <v>Learn more on Bing</v>
  </rv>
  <rv s="1">
    <v>en-US</v>
    <v>a245fr</v>
    <v>268435456</v>
    <v>1</v>
    <v>Powered by Refinitiv</v>
    <v>0</v>
    <v>TEVA PHARMACEUTICAL INDUSTRIES LIMITED (XNYS:TEVA)</v>
    <v>2</v>
    <v>3</v>
    <v>Finance</v>
    <v>4</v>
    <v>37.344999999999999</v>
    <v>13.04</v>
    <v>0.78900000000000003</v>
    <v>1.1322000000000001</v>
    <v>3.6219000000000001E-2</v>
    <v>USD</v>
    <v>Teva Pharmaceutical Industries Ltd is a Israeli-based pharmaceutical company. The Company operates through three segments: North America, Europe and International Markets. Each business segment manages entire product portfolio in its region, including generics, specialty and over-the-counter (OTC) products. In addition to these three segments, The Company has other activities, primarily the sale of active pharmaceutical ingredients (API) to third parties, certain contract manufacturing services and an out-licensing platform offering a portfolio of products to other pharmaceutical companies through its affiliate Medis.</v>
    <v>31173</v>
    <v>New York Stock Exchange</v>
    <v>XNYS</v>
    <v>XNYS</v>
    <v>124 Dvora Hanevi'a St., TEL AVIV-YAFO, 6944020 IL</v>
    <v>32.81</v>
    <v>Pharmaceuticals</v>
    <v>Stock</v>
    <v>46129.796598703128</v>
    <v>3042</v>
    <v>31.27</v>
    <v>37725219415</v>
    <v>TEVA PHARMACEUTICAL INDUSTRIES LIMITED</v>
    <v>TEVA PHARMACEUTICAL INDUSTRIES LIMITED</v>
    <v>31.33</v>
    <v>26.715199999999999</v>
    <v>31.26</v>
    <v>32.392200000000003</v>
    <v>1164639000</v>
    <v>TEVA</v>
    <v>TEVA PHARMACEUTICAL INDUSTRIES LIMITED (XNYS:TEVA)</v>
    <v>3022678</v>
    <v>5861710</v>
    <v>1944</v>
  </rv>
  <rv s="2">
    <v>3043</v>
  </rv>
  <rv s="0">
    <v>https://www.bing.com/financeapi/forcetrigger?t=a1y7rw&amp;q=XNAS%3aVTRS&amp;form=skydnc</v>
    <v>Learn more on Bing</v>
  </rv>
  <rv s="1">
    <v>en-US</v>
    <v>a1y7rw</v>
    <v>268435456</v>
    <v>1</v>
    <v>Powered by Refinitiv</v>
    <v>0</v>
    <v>VIATRIS INC. (XNAS:VTRS)</v>
    <v>2</v>
    <v>3</v>
    <v>Finance</v>
    <v>4</v>
    <v>16.47</v>
    <v>7.39</v>
    <v>0.84050000000000002</v>
    <v>0.625</v>
    <v>4.4610999999999998E-2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30000</v>
    <v>Nasdaq Stock Market</v>
    <v>XNAS</v>
    <v>XNAS</v>
    <v>1000 Mylan Boulevard, CANONSBURG, PA, 15317 US</v>
    <v>14.74</v>
    <v>Pharmaceuticals</v>
    <v>Stock</v>
    <v>46129.796875740627</v>
    <v>3045</v>
    <v>14.06</v>
    <v>17041257430</v>
    <v>VIATRIS INC.</v>
    <v>VIATRIS INC.</v>
    <v>14.06</v>
    <v>0</v>
    <v>14.01</v>
    <v>14.635</v>
    <v>1164418000</v>
    <v>VTRS</v>
    <v>VIATRIS INC. (XNAS:VTRS)</v>
    <v>7012981</v>
    <v>9039757</v>
    <v>2019</v>
  </rv>
  <rv s="2">
    <v>3046</v>
  </rv>
  <rv s="0">
    <v>https://www.bing.com/financeapi/forcetrigger?t=a2643m&amp;q=XNAS%3aWVE&amp;form=skydnc</v>
    <v>Learn more on Bing</v>
  </rv>
  <rv s="1">
    <v>en-US</v>
    <v>a2643m</v>
    <v>268435456</v>
    <v>1</v>
    <v>Powered by Refinitiv</v>
    <v>0</v>
    <v>WAVE LIFE SCIENCES LTD. (XNAS:WVE)</v>
    <v>2</v>
    <v>3</v>
    <v>Finance</v>
    <v>4</v>
    <v>21.73</v>
    <v>5.0199999999999996</v>
    <v>-1.327</v>
    <v>0.29859999999999998</v>
    <v>4.0792000000000002E-2</v>
    <v>USD</v>
    <v>Wave Life Sciences Ltd. is a biotechnology company focused on unlocking the broad potential of ribonucleic acid (RNA) medicines to transform human health. The Company’s RNA medicines platform, PRISM, combines multiple modalities, chemistry innovation and deep insights in human genetics to deliver scientific breakthroughs that treat both rare and common disorders. Its toolkit of RNA-targeting modalities includes editing, splicing, RNA interference and antisense silencing, providing Wave with unmatched capabilities for designing and sustainably delivering candidates that optimally address disease biology. The Company’s diversified pipeline includes clinical programs in alpha-1 antitrypsin deficiency, obesity, Duchenne muscular dystrophy, and Huntington’s disease, as well as several preclinical programs utilizing the Company’s broad RNA therapeutics toolkit. Its programs include WVE-006, SERPINA1 (AATD); WVE-007 (GalNAc), INHBE (Obesity); WVE-N531, Exon 53 (DMD), and WVE-003, mHTT (HD).</v>
    <v>317</v>
    <v>Nasdaq Stock Market</v>
    <v>XNAS</v>
    <v>XNAS</v>
    <v>7 Straits View, #12-00, Marina One East Tower, 018936 SG</v>
    <v>7.65</v>
    <v>Biotechnology &amp; Medical Research</v>
    <v>Stock</v>
    <v>46129.79710849531</v>
    <v>3048</v>
    <v>7.2534999999999998</v>
    <v>2315535270</v>
    <v>WAVE LIFE SCIENCES LTD.</v>
    <v>WAVE LIFE SCIENCES LTD.</v>
    <v>7.45</v>
    <v>0</v>
    <v>7.32</v>
    <v>7.6185999999999998</v>
    <v>188254900</v>
    <v>WVE</v>
    <v>WAVE LIFE SCIENCES LTD. (XNAS:WVE)</v>
    <v>3807106</v>
    <v>6012423</v>
    <v>2012</v>
  </rv>
  <rv s="2">
    <v>3049</v>
  </rv>
  <rv s="0">
    <v>https://www.bing.com/financeapi/forcetrigger?t=a26hyc&amp;q=XNYS%3aZTS&amp;form=skydnc</v>
    <v>Learn more on Bing</v>
  </rv>
  <rv s="1">
    <v>en-US</v>
    <v>a26hyc</v>
    <v>268435456</v>
    <v>1</v>
    <v>Powered by Refinitiv</v>
    <v>0</v>
    <v>ZOETIS INC. (XNYS:ZTS)</v>
    <v>2</v>
    <v>3</v>
    <v>Finance</v>
    <v>4</v>
    <v>172.23</v>
    <v>113.29</v>
    <v>0.91839999999999999</v>
    <v>2.97</v>
    <v>2.495E-2</v>
    <v>USD</v>
    <v>Zoetis Inc. is a global animal health company. The Company is focused on the discovery, development, manufacture and commercialization of medicines, vaccines, diagnostic products and services, biodevices, genetic tests and precision animal health. The Company operates through two segments: the United States (U.S.) and International. Within each of these operating segments, it offers a diversified product portfolio, including parasiticides, vaccines, dermatology, anti-infectives, pain and sedation, other pharmaceutical, and animal health diagnostics, for both companion animal and livestock customers. It directly markets its products in approximately 45 countries across North America, Europe, Africa, Asia, Australia and South America. The Company is engaged in commercializing products across eight species: dogs, cats and horses (collectively, companion animals) and cattle, poultry, swine, fish and sheep (collectively, livestock).</v>
    <v>14500</v>
    <v>New York Stock Exchange</v>
    <v>XNYS</v>
    <v>XNYS</v>
    <v>10 Sylvan Way, PARSIPPANY, NJ, 07054 US</v>
    <v>122.97</v>
    <v>Pharmaceuticals</v>
    <v>Stock</v>
    <v>46129.797120161718</v>
    <v>3051</v>
    <v>119.57</v>
    <v>51307303572</v>
    <v>ZOETIS INC.</v>
    <v>ZOETIS INC.</v>
    <v>120.18</v>
    <v>20.2607</v>
    <v>119.04</v>
    <v>122.01</v>
    <v>420517200</v>
    <v>ZTS</v>
    <v>ZOETIS INC. (XNYS:ZTS)</v>
    <v>2570552</v>
    <v>3649572</v>
    <v>2012</v>
  </rv>
  <rv s="2">
    <v>3052</v>
  </rv>
  <rv s="0">
    <v>https://www.bing.com/financeapi/forcetrigger?t=a1wkk2&amp;q=XNAS%3aKMPH&amp;form=skydnc</v>
    <v>Learn more on Bing</v>
  </rv>
  <rv s="1">
    <v>en-US</v>
    <v>a1wkk2</v>
    <v>268435456</v>
    <v>1</v>
    <v>Powered by Refinitiv</v>
    <v>0</v>
    <v>ZEVRA THERAPEUTICS, INC. (XNAS:ZVRA)</v>
    <v>2</v>
    <v>3</v>
    <v>Finance</v>
    <v>4</v>
    <v>13.16</v>
    <v>6.85</v>
    <v>0.91120000000000001</v>
    <v>0.315</v>
    <v>3.0287999999999999E-2</v>
    <v>USD</v>
    <v>Zevra Therapeutics, Inc. is a commercial-stage rare disease company combining science, data, and patient need to create transformational therapies for diseases with limited or no treatment options. It has a diverse portfolio of products and product candidates, which includes pre-clinical, clinical, and commercial stage assets. Its active commercial products and development assets include MIPLYFFA, OLPRUVA, Celiprolol, KP1077IH, KP1077N and AZSTARYS. MIPLYFFA (arimoclomol) is its approved therapy for the treatment of Niemann-Pick disease type C (NPC). OLPRUVA (sodium phenylbutyrate) is its treatment for the treatment of certain urea cycle disorders (UCDs). Celiprolol is its investigational clinical candidate for the treatment of Vascular Ehlers-Danlos Syndrome (VEDS). KP1077 is its product candidate intended for the treatment of rare sleep disorders. KP1077N is a clinical development candidate for narcolepsy. AZSTARYS is for the treatment of attention deficit and hyperactivity disorder.</v>
    <v>61</v>
    <v>Nasdaq Stock Market</v>
    <v>XNAS</v>
    <v>XNAS</v>
    <v>1180 CELEBRATION BOULEVARD, SUITE 103, CELEBRATION, FL, 34747 US</v>
    <v>10.95</v>
    <v>Pharmaceuticals</v>
    <v>Stock</v>
    <v>46129.796887650002</v>
    <v>3054</v>
    <v>10.61</v>
    <v>629094579</v>
    <v>ZEVRA THERAPEUTICS, INC.</v>
    <v>ZEVRA THERAPEUTICS, INC.</v>
    <v>10.61</v>
    <v>18.130299999999998</v>
    <v>10.4</v>
    <v>10.715</v>
    <v>58711580</v>
    <v>ZVRA</v>
    <v>ZEVRA THERAPEUTICS, INC. (XNAS:ZVRA)</v>
    <v>762330</v>
    <v>844372</v>
    <v>2014</v>
  </rv>
  <rv s="2">
    <v>3055</v>
  </rv>
  <rv s="0">
    <v>https://www.bing.com/financeapi/forcetrigger?t=c1ttoc&amp;q=XNYS%3aDNA&amp;form=skydnc</v>
    <v>Learn more on Bing</v>
  </rv>
  <rv s="1">
    <v>en-US</v>
    <v>c1ttoc</v>
    <v>268435456</v>
    <v>1</v>
    <v>Powered by Refinitiv</v>
    <v>0</v>
    <v>GINKGO BIOWORKS HOLDINGS, INC. (XNYS:DNA)</v>
    <v>2</v>
    <v>3</v>
    <v>Finance</v>
    <v>4</v>
    <v>17.579999999999998</v>
    <v>5.37</v>
    <v>1.7029000000000001</v>
    <v>3.5000000000000003E-2</v>
    <v>4.4030000000000007E-3</v>
    <v>USD</v>
    <v>Ginkgo Bioworks Holdings, Inc. operates as a horizontal platform for cell programming, providing end-to-end services for organizations across diverse markets, from food and agriculture to pharmaceuticals to industrial and specialty chemicals. Its segments include Cell Engineering and Biosecurity. The Cell Engineering consists of research and development services performed under collaboration and license agreements relating to its cell programming platform. Its cell programming platform includes two core assets: the Foundry, and Codebase. The Biosecurity segment consists of biomonitoring and bioinformatics support services, offered to both government and non-government customers through its two core offerings: Canopy and Horizon. The Company provides comprehensive research and development services spanning the genetic medicine modalities: gene therapy, cell therapy and gene editing, and RNA therapeutics.</v>
    <v>485</v>
    <v>New York Stock Exchange</v>
    <v>XNYS</v>
    <v>XNYS</v>
    <v>27 Drydock Avenue, 8Th Floor, BOSTON, MA, 02210 US</v>
    <v>8.26</v>
    <v>Biotechnology &amp; Medical Research</v>
    <v>Stock</v>
    <v>46129.797074131253</v>
    <v>3057</v>
    <v>7.82</v>
    <v>470510934</v>
    <v>GINKGO BIOWORKS HOLDINGS, INC.</v>
    <v>GINKGO BIOWORKS HOLDINGS, INC.</v>
    <v>8.23</v>
    <v>0</v>
    <v>7.95</v>
    <v>7.9850000000000003</v>
    <v>58924350</v>
    <v>DNA</v>
    <v>GINKGO BIOWORKS HOLDINGS, INC. (XNYS:DNA)</v>
    <v>976197</v>
    <v>1216797</v>
    <v>2021</v>
  </rv>
  <rv s="2">
    <v>3058</v>
  </rv>
  <rv s="0">
    <v>https://www.bing.com/financeapi/forcetrigger?t=a1n6z2&amp;q=XNYS%3aAIR&amp;form=skydnc</v>
    <v>Learn more on Bing</v>
  </rv>
  <rv s="1">
    <v>en-US</v>
    <v>a1n6z2</v>
    <v>268435456</v>
    <v>1</v>
    <v>Powered by Refinitiv</v>
    <v>0</v>
    <v>AAR CORP. (XNYS:AIR)</v>
    <v>2</v>
    <v>3</v>
    <v>Finance</v>
    <v>4</v>
    <v>127.21</v>
    <v>50.274999999999999</v>
    <v>1.2322</v>
    <v>4.33</v>
    <v>3.6537E-2</v>
    <v>USD</v>
    <v>AAR CORP. is a global aerospace and defense aftermarket solutions company with operations in over 20 countries. The Company supports commercial and government customers through four operating segments: Parts Supply, Repair &amp; Engineering, Integrated Solutions, and Expeditionary Services. Parts Supply segment primarily consists of its sales of used serviceable material, including aircraft, engine and airframe parts and components and distribution of new parts. Repair &amp; Engineering segment primarily consists of its maintenance, repair, and overhaul (MRO) services across airframes and components. Integrated Solutions segment primarily consists of its fleet management and operations of customer-owned aircraft, customized performance-based supply chain logistics programs and others. Expeditionary Services segment primarily consists of products and services supporting the movement of equipment and personnel by the United States and foreign governments and non-governmental organizations.</v>
    <v>5600</v>
    <v>New York Stock Exchange</v>
    <v>XNYS</v>
    <v>XNYS</v>
    <v>1100 N Wood Dale Rd, WOOD DALE, IL, 60191 US</v>
    <v>125.74</v>
    <v>Aerospace &amp; Defense</v>
    <v>Stock</v>
    <v>46129.797118900002</v>
    <v>3060</v>
    <v>121.7454</v>
    <v>4884642926</v>
    <v>AAR CORP.</v>
    <v>AAR CORP.</v>
    <v>121.875</v>
    <v>48.4786</v>
    <v>118.51</v>
    <v>122.84</v>
    <v>39764270</v>
    <v>AIR</v>
    <v>AAR CORP. (XNYS:AIR)</v>
    <v>318769</v>
    <v>547062</v>
    <v>1966</v>
  </rv>
  <rv s="2">
    <v>3061</v>
  </rv>
  <rv s="0">
    <v>https://www.bing.com/financeapi/forcetrigger?t=a1n75r&amp;q=XNYS%3aAIRI&amp;form=skydnc</v>
    <v>Learn more on Bing</v>
  </rv>
  <rv s="1">
    <v>en-US</v>
    <v>a1n75r</v>
    <v>268435456</v>
    <v>1</v>
    <v>Powered by Refinitiv</v>
    <v>0</v>
    <v>AIR INDUSTRIES GROUP (XNYS:AIRI)</v>
    <v>2</v>
    <v>3</v>
    <v>Finance</v>
    <v>4</v>
    <v>4.17</v>
    <v>2.5499999999999998</v>
    <v>9.3100000000000002E-2</v>
    <v>-0.05</v>
    <v>-1.5528E-2</v>
    <v>USD</v>
    <v>Air Industries Group is a manufacturer of precision components and assemblies for large aerospace and defense prime contractors. Its products include landing gears, flight controls, engine mounts and components for aircraft jet engines, ground turbines and other complex machines. Its end user for most of its products is the U.S. Government, international governments, and commercial global airlines. Whether it is a small individual component or complete assembly, its products are used in mission-critical operations that are essential for the safety of military personnel and civilians. Its platforms and programs include the E-2D Hawkeye, UH-60 Black Hawk Helicopter, Pratt &amp; Whitney Geared Turbo-Fan Engine (GTF), the CH-53 Helicopter (including the CH53K variant), the F-35 Lightning II (also known as the Joint Strike Fighter), F-18 Hornet, and the F-15 Eagle Tactical Fighter. Its subsidiaries include Air Industries Machining, Nassau Tool Works, and Sterling Engineering Company.</v>
    <v>160</v>
    <v>New York Stock Exchange</v>
    <v>XNYS</v>
    <v>XNYS</v>
    <v>1460 Fifth Avenue, BAY SHORE, NY, 11706 US</v>
    <v>3.2503000000000002</v>
    <v>Aerospace &amp; Defense</v>
    <v>Stock</v>
    <v>46129.796525068748</v>
    <v>3063</v>
    <v>3.16</v>
    <v>15155928</v>
    <v>AIR INDUSTRIES GROUP</v>
    <v>AIR INDUSTRIES GROUP</v>
    <v>3.1749999999999998</v>
    <v>0</v>
    <v>3.22</v>
    <v>3.17</v>
    <v>4781050</v>
    <v>AIRI</v>
    <v>AIR INDUSTRIES GROUP (XNYS:AIRI)</v>
    <v>62594</v>
    <v>53982</v>
    <v>2013</v>
  </rv>
  <rv s="2">
    <v>3064</v>
  </rv>
  <rv s="0">
    <v>https://www.bing.com/financeapi/forcetrigger?t=a1nx1h&amp;q=XNAS%3aATRO&amp;form=skydnc</v>
    <v>Learn more on Bing</v>
  </rv>
  <rv s="1">
    <v>en-US</v>
    <v>a1nx1h</v>
    <v>268435456</v>
    <v>1</v>
    <v>Powered by Refinitiv</v>
    <v>0</v>
    <v>ASTRONICS CORPORATION (XNAS:ATRO)</v>
    <v>2</v>
    <v>3</v>
    <v>Finance</v>
    <v>4</v>
    <v>83.96</v>
    <v>19.89</v>
    <v>1.1686000000000001</v>
    <v>1.95</v>
    <v>2.6051999999999999E-2</v>
    <v>USD</v>
    <v>Astronics Corporation is a provider of advanced technologies to the global aerospace, defense, and electronics industries. The Company’s products and services include advanced electrical power generation, distribution and seat motion systems, lighting and safety systems, avionics products, systems and certification, aircraft structures and automated test systems. The Company’s segments include Aerospace and Test Systems. The Aerospace segment designs and manufactures products for the global aerospace and defense industry. The Test Systems segment designs, develops, manufactures and maintains automated test systems that support the aerospace and defense, communications and mass transit industries as well as training and simulation devices for both commercial and military applications. It also offers FAA Organization Designation Authorization (ODA) services. Its products and solutions also include emergency systems, lighting systems, and seat actuation systems.</v>
    <v>2700</v>
    <v>Nasdaq Stock Market</v>
    <v>XNAS</v>
    <v>XNAS</v>
    <v>130 Commerce Way, EAST AURORA, NY, 14052-2164 US</v>
    <v>79.309899999999999</v>
    <v>Aerospace &amp; Defense</v>
    <v>Stock</v>
    <v>46129.796667846873</v>
    <v>3066</v>
    <v>75.010000000000005</v>
    <v>2741082624</v>
    <v>ASTRONICS CORPORATION</v>
    <v>ASTRONICS CORPORATION</v>
    <v>76.25</v>
    <v>111.3205</v>
    <v>74.849999999999994</v>
    <v>76.8</v>
    <v>35691180</v>
    <v>ATRO</v>
    <v>ASTRONICS CORPORATION (XNAS:ATRO)</v>
    <v>311619</v>
    <v>595922</v>
    <v>1968</v>
  </rv>
  <rv s="2">
    <v>3067</v>
  </rv>
  <rv s="0">
    <v>https://www.bing.com/financeapi/forcetrigger?t=a1nytc&amp;q=XNAS%3aAVAV&amp;form=skydnc</v>
    <v>Learn more on Bing</v>
  </rv>
  <rv s="1">
    <v>en-US</v>
    <v>a1nytc</v>
    <v>268435456</v>
    <v>1</v>
    <v>Powered by Refinitiv</v>
    <v>0</v>
    <v>AEROVIRONMENT, INC. (XNAS:AVAV)</v>
    <v>2</v>
    <v>3</v>
    <v>Finance</v>
    <v>4</v>
    <v>417.86</v>
    <v>141.08500000000001</v>
    <v>1.4159999999999999</v>
    <v>-15.31</v>
    <v>-7.5796000000000002E-2</v>
    <v>USD</v>
    <v>AeroVironment, Inc. is a defense technology provider delivering integrated capabilities across air, land, sea, space, and cyber. The Company develops and deploys autonomous systems, precision strike systems, counter-UAS technologies, space-based platforms, directed energy systems, and cyber and electronic warfare capabilities. The Company’s segments include Autonomous Systems (AxS) and Space, Cyber, and Directed Energy (SCDE). The AxS segment focuses on the design, development, production, delivery, and support of intelligent, multi-domain robotic systems, including uncrewed aircraft systems (UAS) and ground robot systems. It includes the Company’s former Uncrewed Systems, Loitering Munitions Systems, and MacCready Works segments as well as Radio Frequency and Kinetic Counter-UAS Electronic Warfare Systems and others. The SCDE segment focuses on advanced technologies in the space domain providing space-based and ground-based platforms, cyber capabilities, and directed energy systems.</v>
    <v>1456</v>
    <v>Nasdaq Stock Market</v>
    <v>XNAS</v>
    <v>XNAS</v>
    <v>241 18Th Street South, Suite 650, ARLINGTON, VA, 22202 US</v>
    <v>208.65</v>
    <v>Aerospace &amp; Defense</v>
    <v>Stock</v>
    <v>46129.796494988281</v>
    <v>3069</v>
    <v>186.18010000000001</v>
    <v>9446954467</v>
    <v>AEROVIRONMENT, INC.</v>
    <v>AEROVIRONMENT, INC.</v>
    <v>205.24</v>
    <v>0</v>
    <v>201.99</v>
    <v>186.68</v>
    <v>50605070</v>
    <v>AVAV</v>
    <v>AEROVIRONMENT, INC. (XNAS:AVAV)</v>
    <v>1148510</v>
    <v>1279327</v>
    <v>2006</v>
  </rv>
  <rv s="2">
    <v>3070</v>
  </rv>
  <rv s="0">
    <v>https://www.bing.com/financeapi/forcetrigger?t=a1mpc7&amp;q=XNAS%3aAXON&amp;form=skydnc</v>
    <v>Learn more on Bing</v>
  </rv>
  <rv s="1">
    <v>en-US</v>
    <v>a1mpc7</v>
    <v>268435456</v>
    <v>1</v>
    <v>Powered by Refinitiv</v>
    <v>0</v>
    <v>AXON ENTERPRISE, INC. (XNAS:AXON)</v>
    <v>2</v>
    <v>3</v>
    <v>Finance</v>
    <v>4</v>
    <v>885.91499999999996</v>
    <v>339.01</v>
    <v>1.4919</v>
    <v>8.5549999999999997</v>
    <v>2.1764000000000002E-2</v>
    <v>USD</v>
    <v>Axon Enterprise, Inc. is a technology company that provides integrated hardware and software solutions. The Company's products and services allow customers across the public and private sector to capture and use critical data to support fully-connected operational workflows. The Software and Services segment include the development, manufacturing and sale of cloud-based Software-as-a-Service (SaaS) solutions that leverage AI and enable its customers to capture, securely store, manage, share and analyze video and other digital evidence. Its offerings include Axon Evidence, Draft One, Axon Records, Axon Standards, Axon Fusus, and Axon Assistant, among others. Its Connected Devices segment develops, manufactures and sells fully integrated hardware solutions such as conducted energy devices (CEDs) sold under the TASER brand, body cameras, fixed and in-car cameras, drone and counter-drone technologies, and a broad ecosystem of accessories, extended warranties and related hardware products.</v>
    <v>5100</v>
    <v>Nasdaq Stock Market</v>
    <v>XNAS</v>
    <v>XNAS</v>
    <v>17800 N 85th St, SCOTTSDALE, AZ, 85255-6311 US</v>
    <v>410.39</v>
    <v>Aerospace &amp; Defense</v>
    <v>Stock</v>
    <v>46129.797018460158</v>
    <v>3072</v>
    <v>400.0401</v>
    <v>32290522206</v>
    <v>AXON ENTERPRISE, INC.</v>
    <v>AXON ENTERPRISE, INC.</v>
    <v>405</v>
    <v>263.34989999999999</v>
    <v>393.08</v>
    <v>401.63499999999999</v>
    <v>80397680</v>
    <v>AXON</v>
    <v>AXON ENTERPRISE, INC. (XNAS:AXON)</v>
    <v>666461</v>
    <v>1064832</v>
    <v>2001</v>
  </rv>
  <rv s="2">
    <v>3073</v>
  </rv>
  <rv s="0">
    <v>https://www.bing.com/financeapi/forcetrigger?t=a1o4ec&amp;q=XNYS%3aBA&amp;form=skydnc</v>
    <v>Learn more on Bing</v>
  </rv>
  <rv s="1">
    <v>en-US</v>
    <v>a1o4ec</v>
    <v>268435456</v>
    <v>1</v>
    <v>Powered by Refinitiv</v>
    <v>0</v>
    <v>THE BOEING COMPANY (XNYS:BA)</v>
    <v>2</v>
    <v>3</v>
    <v>Finance</v>
    <v>4</v>
    <v>254.34989999999999</v>
    <v>156.47</v>
    <v>1.1874</v>
    <v>6.42</v>
    <v>2.9330999999999999E-2</v>
    <v>USD</v>
    <v>The Boeing Company is an aerospace company. Its segments include Commercial Airplanes (BCA), Defense, Space &amp; Security (BDS), and Global Services (BGS). Its BCA segment develops, produces and markets commercial jet aircraft principally for the commercial airline industry worldwide. Its family of commercial jet aircraft in production includes the 737 narrow-body model and the 767, 777 and 787 wide-body models. Its BDS segment is engaged in the research, development, production and modification of manned and unmanned military aircraft and weapons systems for strike, surveillance and mobility. Its BGS segment provides services to its commercial and defense customers worldwide. It sustains aerospace platforms and systems with a range of products and services, including supply chain and logistics management, engineering, maintenance and modifications, upgrades and conversions, spare parts, pilot and maintenance training systems and services, technical and maintenance documents, and others.</v>
    <v>182000</v>
    <v>New York Stock Exchange</v>
    <v>XNYS</v>
    <v>XNYS</v>
    <v>929 Long Bridge Drive, ARLINGTON, VA, 22202 US</v>
    <v>230.21</v>
    <v>Aerospace &amp; Defense</v>
    <v>Stock</v>
    <v>46129.797138425783</v>
    <v>3075</v>
    <v>222.5</v>
    <v>177050675730</v>
    <v>THE BOEING COMPANY</v>
    <v>THE BOEING COMPANY</v>
    <v>223.64</v>
    <v>101.43170000000001</v>
    <v>218.88</v>
    <v>225.3</v>
    <v>785844100</v>
    <v>BA</v>
    <v>THE BOEING COMPANY (XNYS:BA)</v>
    <v>6476802</v>
    <v>6763521</v>
    <v>1934</v>
  </rv>
  <rv s="2">
    <v>3076</v>
  </rv>
  <rv s="0">
    <v>https://www.bing.com/financeapi/forcetrigger?t=a2v5hw&amp;q=XNAS%3aBYRN&amp;form=skydnc</v>
    <v>Learn more on Bing</v>
  </rv>
  <rv s="1">
    <v>en-US</v>
    <v>a2v5hw</v>
    <v>268435456</v>
    <v>1</v>
    <v>Powered by Refinitiv</v>
    <v>0</v>
    <v>BYRNA TECHNOLOGIES INC. (XNAS:BYRN)</v>
    <v>2</v>
    <v>3</v>
    <v>Finance</v>
    <v>4</v>
    <v>34.299999999999997</v>
    <v>5.56</v>
    <v>1.9698</v>
    <v>0.51</v>
    <v>8.1210000000000004E-2</v>
    <v>USD</v>
    <v>Byrna Technologies Inc. is a less lethal self-defense technology company specializing in solutions for security situations that do not require the use of lethal force. The Company operates through two segments: Direct to Consumer (DTC) and Wholesale (dealer/distributors). The DTC segment includes sales through e-commerce platforms, Amazon storefronts, and company-operated retail stores. The wholesale segment includes sales to domestic and international dealers, distributors, retailers, and law enforcement and other institutional customers, as well as royalty through the Company’s licensing agreements. Its product portfolio includes handheld personal security devices and shoulder-fired launchers designed for use by consumers and professional security customers without the need for a background check or firearms license in most United States jurisdictions; a line of projectiles that are fired by Byrna devices, including chemical irritant, kinetic and inert rounds and others.</v>
    <v>167</v>
    <v>Nasdaq Stock Market</v>
    <v>XNAS</v>
    <v>XNAS</v>
    <v>100 Burtt Road, Suite 115, ANDOVER, MA, 01810 US</v>
    <v>7.2</v>
    <v>Aerospace &amp; Defense</v>
    <v>Stock</v>
    <v>46129.796084524998</v>
    <v>3078</v>
    <v>6.4450000000000003</v>
    <v>154035563</v>
    <v>BYRNA TECHNOLOGIES INC.</v>
    <v>BYRNA TECHNOLOGIES INC.</v>
    <v>6.46</v>
    <v>16.882100000000001</v>
    <v>6.28</v>
    <v>6.79</v>
    <v>22685650</v>
    <v>BYRN</v>
    <v>BYRNA TECHNOLOGIES INC. (XNAS:BYRN)</v>
    <v>615629</v>
    <v>682941</v>
    <v>2005</v>
  </rv>
  <rv s="2">
    <v>3079</v>
  </rv>
  <rv s="0">
    <v>https://www.bing.com/financeapi/forcetrigger?t=a1qthw&amp;q=XNYS%3aDCO&amp;form=skydnc</v>
    <v>Learn more on Bing</v>
  </rv>
  <rv s="1">
    <v>en-US</v>
    <v>a1qthw</v>
    <v>268435456</v>
    <v>1</v>
    <v>Powered by Refinitiv</v>
    <v>0</v>
    <v>DUCOMMUN INCORPORATED (XNYS:DCO)</v>
    <v>2</v>
    <v>3</v>
    <v>Finance</v>
    <v>4</v>
    <v>143.33000000000001</v>
    <v>53.78</v>
    <v>1.0491999999999999</v>
    <v>1.615</v>
    <v>1.1821999999999999E-2</v>
    <v>USD</v>
    <v>Ducommun Incorporated provides value-added manufacturing solutions to customers in the aerospace, defense and industrial markets. It specializes in two core areas-Electronic Systems and Structural Systems to produce complex products and components for commercial aircraft platforms, mission-critical military and space programs, and sophisticated industrial applications. Electronic Systems designs, engineers and manufactures high-reliability electronic and electromechanical products used in worldwide technology-driven markets, including aerospace and defense and industrial end-use markets. Electronic Systems product offerings primarily range from prototype development to complex assemblies. Structural Systems designs, engineers and manufactures large, complex contoured aerostructure components and assemblies and supplies composite and metal bonded structures and assemblies. Structural Systems products are primarily used on commercial aircraft, military fixed-wing aircraft, and others.</v>
    <v>2130</v>
    <v>New York Stock Exchange</v>
    <v>XNYS</v>
    <v>XNYS</v>
    <v>600 Anton Boulevard, Suite 1100, COSTA MESA, CA, 92626 US</v>
    <v>141.97999999999999</v>
    <v>Aerospace &amp; Defense</v>
    <v>Stock</v>
    <v>46129.797026353903</v>
    <v>3081</v>
    <v>137.47999999999999</v>
    <v>2071571163</v>
    <v>DUCOMMUN INCORPORATED</v>
    <v>DUCOMMUN INCORPORATED</v>
    <v>137.47999999999999</v>
    <v>0</v>
    <v>136.61000000000001</v>
    <v>138.22499999999999</v>
    <v>14986950</v>
    <v>DCO</v>
    <v>DUCOMMUN INCORPORATED (XNYS:DCO)</v>
    <v>131322</v>
    <v>194398</v>
    <v>1970</v>
  </rv>
  <rv s="2">
    <v>3082</v>
  </rv>
  <rv s="0">
    <v>https://www.bing.com/financeapi/forcetrigger?t=a21pjc&amp;q=XNAS%3aRADA&amp;form=skydnc</v>
    <v>Learn more on Bing</v>
  </rv>
  <rv s="1">
    <v>en-US</v>
    <v>a21pjc</v>
    <v>268435456</v>
    <v>1</v>
    <v>Powered by Refinitiv</v>
    <v>0</v>
    <v>LEONARDO DRS, INC. (XNAS:DRS)</v>
    <v>2</v>
    <v>3</v>
    <v>Finance</v>
    <v>4</v>
    <v>49.31</v>
    <v>32.43</v>
    <v>0.3846</v>
    <v>-0.3</v>
    <v>-6.6759999999999996E-3</v>
    <v>USD</v>
    <v>Leonardo DRS, Inc. is a provider of advanced defense technology to the United States national security customers and allies around the world. It specializes in the design, development and manufacture of advanced sensing, network computing, force protection, and electric power and propulsion, and other mission-critical technologies. It is a provider of defense products and technologies that are used across land, air, sea, space, and cyber domains. Its segments include Advanced Sensing and Computing (ASC) and Integrated Mission Systems (IMS). The ASC segment designs, develops, and manufactures sensing and network computing technology that enables real-time situational awareness required for operational decision making and execution by its customers. The IMS segment designs, develops, manufactures, and integrates power conversion, control and distribution systems, ship propulsion systems, motors and variable frequency drives, force protection systems, transportation and logistics systems.</v>
    <v>7300</v>
    <v>Nasdaq Stock Market</v>
    <v>XNAS</v>
    <v>XNAS</v>
    <v>2345 Crystal Drive, Suite 1000, ARLINGTON, VA, 22202 US</v>
    <v>45.86</v>
    <v>Aerospace &amp; Defense</v>
    <v>Stock</v>
    <v>46129.796332476566</v>
    <v>3084</v>
    <v>44.5</v>
    <v>11872704384</v>
    <v>LEONARDO DRS, INC.</v>
    <v>LEONARDO DRS, INC.</v>
    <v>45.21</v>
    <v>43.147100000000002</v>
    <v>44.94</v>
    <v>44.64</v>
    <v>265965600</v>
    <v>DRS</v>
    <v>LEONARDO DRS, INC. (XNAS:DRS)</v>
    <v>459088</v>
    <v>1038804</v>
    <v>1968</v>
  </rv>
  <rv s="2">
    <v>3085</v>
  </rv>
  <rv s="0">
    <v>https://www.bing.com/financeapi/forcetrigger?t=bt7jw7&amp;q=XNAS%3aEH&amp;form=skydnc</v>
    <v>Learn more on Bing</v>
  </rv>
  <rv s="1">
    <v>en-US</v>
    <v>bt7jw7</v>
    <v>268435456</v>
    <v>1</v>
    <v>Powered by Refinitiv</v>
    <v>0</v>
    <v>EHang Holdings Limited (XNAS:EH)</v>
    <v>2</v>
    <v>3</v>
    <v>Finance</v>
    <v>4</v>
    <v>20.85</v>
    <v>9.0549999999999997</v>
    <v>1.2927</v>
    <v>-0.159</v>
    <v>-1.3601E-2</v>
    <v>USD</v>
    <v>EHang Holdings Ltd is an investment holding company primarily engaged in the provision of unmanned aerial vehicle (UAV) systems and solutions. The Company operates three businesses. The air mobility solutions business is engaged in providing customers with electric vertical takeoff and landing (eVTOL) aircraft products, solutions and operational services for air transportations of passengers, cargos, emergencies and others. The smart city management solutions business is engaged in providing integrated digital platform with customized UAV models as turn-key solutions for monitoring and management across many ordinary municipal functions and public utilities, such as traffic management, powerline inspection, environmental monitoring, firefighting, emergency rescue, aerial mapping and others. The aerial media solutions business is engaged in providing aerial media performances, also known as drone light shows. The Company conducts its business in the domestic and overseas markets.</v>
    <v>483</v>
    <v>Nasdaq Stock Market</v>
    <v>XNAS</v>
    <v>XNAS</v>
    <v>Floor11, Building1 Ehang Technology Park, No. 29 Bishan Bivd. Huangpu District, GUANGZHOU, GUANGDONG, 510700 CN</v>
    <v>11.94</v>
    <v>Aerospace &amp; Defense</v>
    <v>Stock</v>
    <v>46129.79551973359</v>
    <v>3087</v>
    <v>11.51</v>
    <v>830057420</v>
    <v>EHang Holdings Limited</v>
    <v>EHang Holdings Limited</v>
    <v>11.82</v>
    <v>0</v>
    <v>11.69</v>
    <v>11.531000000000001</v>
    <v>71984860</v>
    <v>EH</v>
    <v>EHang Holdings Limited (XNAS:EH)</v>
    <v>385028</v>
    <v>655547</v>
    <v>2014</v>
  </rv>
  <rv s="2">
    <v>3088</v>
  </rv>
  <rv s="0">
    <v>https://www.bing.com/financeapi/forcetrigger?t=a1s8mw&amp;q=XNAS%3aESLT&amp;form=skydnc</v>
    <v>Learn more on Bing</v>
  </rv>
  <rv s="1">
    <v>en-US</v>
    <v>a1s8mw</v>
    <v>268435456</v>
    <v>1</v>
    <v>Powered by Refinitiv</v>
    <v>0</v>
    <v>ELBIT SYSTEMS LTD (XNAS:ESLT)</v>
    <v>2</v>
    <v>46</v>
    <v>Finance</v>
    <v>4</v>
    <v>1016.06</v>
    <v>369</v>
    <v>0.39960000000000001</v>
    <v>0.24</v>
    <v>2.7589999999999998E-4</v>
    <v>USD</v>
    <v>Elbit Systems Ltd. is an international technology company engaged in a range of programs across the world. The Company develops and supplies a portfolio of airborne, land and naval systems and products for defense, homeland security and commercial aviation applications. Its systems and products are installed on new platforms, and it also performs platform modernization programs. In addition, it provides a range of support services. The Company's activities include military aircraft and helicopter systems; helmet mounted systems; commercial aviation systems and aerostructures; unmanned aircraft and unmanned surface vessels; land vehicle systems; command, control, communications, computer and intelligence (C4I) systems; intelligence and cyber systems; electro-optic and countermeasures systems; electronic warfare and signal intelligence systems, and various commercial activities. It operates primarily in the defense and homeland security arenas.</v>
    <v>20537</v>
    <v>Nasdaq Stock Market</v>
    <v>XNAS</v>
    <v>XNAS</v>
    <v>Advanced Technology Center, P.O.B. 539, HAIFA, 3100401 IL</v>
    <v>885.17</v>
    <v>Aerospace &amp; Defense</v>
    <v>Stock</v>
    <v>46129.797077835159</v>
    <v>3090</v>
    <v>869</v>
    <v>102027000000</v>
    <v>ELBIT SYSTEMS LTD</v>
    <v>ELBIT SYSTEMS LTD</v>
    <v>875.6</v>
    <v>87.934200000000004</v>
    <v>869.79</v>
    <v>870.03</v>
    <v>46548920</v>
    <v>ESLT</v>
    <v>ELBIT SYSTEMS LTD (XNAS:ESLT)</v>
    <v>84755</v>
    <v>169583</v>
    <v>1966</v>
  </rv>
  <rv s="2">
    <v>3091</v>
  </rv>
  <rv s="0">
    <v>https://www.bing.com/financeapi/forcetrigger?t=a1tppr&amp;q=XNYS%3aGD&amp;form=skydnc</v>
    <v>Learn more on Bing</v>
  </rv>
  <rv s="1">
    <v>en-US</v>
    <v>a1tppr</v>
    <v>268435456</v>
    <v>1</v>
    <v>Powered by Refinitiv</v>
    <v>0</v>
    <v>GENERAL DYNAMICS CORPORATION (XNYS:GD)</v>
    <v>2</v>
    <v>3</v>
    <v>Finance</v>
    <v>4</v>
    <v>369.7</v>
    <v>262.83999999999997</v>
    <v>0.34339999999999998</v>
    <v>0.98499999999999999</v>
    <v>2.9409999999999996E-3</v>
    <v>USD</v>
    <v>General Dynamics Corporation is a global aerospace and defense company. It offers a portfolio of products and services in business aviation; ship construction and repair; land combat vehicles, weapons systems and munitions, and technology products and services. Its segments include Aerospace, Marine Systems, Combat Systems and Technologies. The Aerospace segment produces business jets and is the standard bearer in new technology aircraft, aircraft repair, customer support and custom completion services. The Marine Systems segment designs and builds nuclear-powered submarines and is engaged in surface combatant and auxiliary ship design and construction for the U.S. Navy. The Combat Systems segment manufactures land combat solutions worldwide, including wheeled and tracked combat vehicles, weapons systems and munitions. The Technologies segment provides a full spectrum of services, technologies and products to a range of military, intelligence, federal civilian and state customers.</v>
    <v>117000</v>
    <v>New York Stock Exchange</v>
    <v>XNYS</v>
    <v>XNYS</v>
    <v>11011 Sunset Hills Rd, RESTON, VA, 20190 US</v>
    <v>338.5899</v>
    <v>Aerospace &amp; Defense</v>
    <v>Stock</v>
    <v>46129.797130751562</v>
    <v>3093</v>
    <v>334.02010000000001</v>
    <v>90978492039</v>
    <v>GENERAL DYNAMICS CORPORATION</v>
    <v>GENERAL DYNAMICS CORPORATION</v>
    <v>334.37</v>
    <v>21.7361</v>
    <v>334.92</v>
    <v>335.90499999999997</v>
    <v>270845900</v>
    <v>GD</v>
    <v>GENERAL DYNAMICS CORPORATION (XNYS:GD)</v>
    <v>628853</v>
    <v>1353858</v>
    <v>1952</v>
  </rv>
  <rv s="2">
    <v>3094</v>
  </rv>
  <rv s="0">
    <v>https://www.bing.com/financeapi/forcetrigger?t=a1tr1h&amp;q=XNYS%3aGE&amp;form=skydnc</v>
    <v>Learn more on Bing</v>
  </rv>
  <rv s="1">
    <v>en-US</v>
    <v>a1tr1h</v>
    <v>268435456</v>
    <v>1</v>
    <v>Powered by Refinitiv</v>
    <v>0</v>
    <v>GENERAL ELECTRIC COMPANY (XNYS:GE)</v>
    <v>2</v>
    <v>3</v>
    <v>Finance</v>
    <v>4</v>
    <v>348.48</v>
    <v>176.02</v>
    <v>1.4352</v>
    <v>7.87</v>
    <v>2.6383999999999998E-2</v>
    <v>USD</v>
    <v>General Electric Company, doing business as GE Aerospace, is a global aerospace propulsion, services, and systems company. The Company has an installed base of approximately 50,000 commercial and 30,000 military aircraft engines. The Company operates through two segments: Commercial Engines &amp; Services and Defense &amp; Propulsion Technologies. The Commercial Engines &amp; Services segment designs, develops, manufactures and services jet engines for commercial airframes, as well as business aviation and aeroderivative applications. Its services include maintenance, repair and overhaul (MRO) of engines and the sale of spare parts and offers services under a variety of arrangements. The Defense &amp; Propulsion Technologies segment provides defense engines and critical aircraft systems and consists of its Defense &amp; Systems and Propulsion &amp; Additive Technologies businesses. Its portfolio of brands includes Avio Aero, Unison, Dowty Propellers and Colibrium Additive.</v>
    <v>57000</v>
    <v>New York Stock Exchange</v>
    <v>XNYS</v>
    <v>XNYS</v>
    <v>1 Neumann Way, Evendale, OH, 45215 US</v>
    <v>314</v>
    <v>Aerospace &amp; Defense</v>
    <v>Stock</v>
    <v>46129.797124166405</v>
    <v>3096</v>
    <v>305.19</v>
    <v>319885152800</v>
    <v>GENERAL ELECTRIC COMPANY</v>
    <v>GENERAL ELECTRIC COMPANY</v>
    <v>313.07</v>
    <v>38.002600000000001</v>
    <v>298.29000000000002</v>
    <v>306.16000000000003</v>
    <v>1044830000</v>
    <v>GE</v>
    <v>GENERAL ELECTRIC COMPANY (XNYS:GE)</v>
    <v>4939620</v>
    <v>5752012</v>
    <v>1892</v>
  </rv>
  <rv s="2">
    <v>3097</v>
  </rv>
  <rv s="0">
    <v>https://www.bing.com/financeapi/forcetrigger?t=a1ul9c&amp;q=XNYS%3aHEI&amp;form=skydnc</v>
    <v>Learn more on Bing</v>
  </rv>
  <rv s="1">
    <v>en-US</v>
    <v>a1ul9c</v>
    <v>268435456</v>
    <v>1</v>
    <v>Powered by Refinitiv</v>
    <v>0</v>
    <v>HEICO CORPORATION (XNYS:HEI)</v>
    <v>2</v>
    <v>3</v>
    <v>Finance</v>
    <v>4</v>
    <v>361.69</v>
    <v>234.48</v>
    <v>1.0250999999999999</v>
    <v>7.3800999999999997</v>
    <v>2.5926000000000001E-2</v>
    <v>USD</v>
    <v>HEICO Corporation is a manufacturer of jet engine and aircraft component replacement parts. Its segments include the Flight Support Group (FSG) and the Electronic Technologies Group (ETG). The FSG segment consists of HEICO Aerospace Holdings Corp. and HEICO Flight Support Corp. (HFSC) and their subsidiaries. The FSG uses proprietary technology to design and manufacture jet engines and aircraft component replacement parts. FSG repairs, overhauls and distributes jet engine and aircraft components, avionics and instruments for domestic and foreign commercial air carriers and aircraft repair companies, as well as military and business aircraft operators. The ETG segment consists of HEICO Electronic Technologies Corp. and its subsidiaries. ETG designs, manufactures and sells various types of electronic, data and microwave, and electro-optical products, including infrared simulation and test equipment, laser rangefinder receivers, electrical power supplies, and others.</v>
    <v>11100</v>
    <v>New York Stock Exchange</v>
    <v>XNYS</v>
    <v>XNYS</v>
    <v>3000 Taft St, HOLLYWOOD, FL, 33021 US</v>
    <v>297.185</v>
    <v>Aerospace &amp; Defense</v>
    <v>Stock</v>
    <v>46129.79713619141</v>
    <v>3099</v>
    <v>289.17</v>
    <v>40744967487</v>
    <v>HEICO CORPORATION</v>
    <v>HEICO CORPORATION</v>
    <v>289.47000000000003</v>
    <v>57.7348</v>
    <v>284.66000000000003</v>
    <v>292.0401</v>
    <v>139518400</v>
    <v>HEI</v>
    <v>HEICO CORPORATION (XNYS:HEI)</v>
    <v>283971</v>
    <v>563785</v>
    <v>1993</v>
  </rv>
  <rv s="2">
    <v>3100</v>
  </rv>
  <rv s="0">
    <v>https://www.bing.com/financeapi/forcetrigger?t=a1uozr&amp;q=XNYS%3aHII&amp;form=skydnc</v>
    <v>Learn more on Bing</v>
  </rv>
  <rv s="1">
    <v>en-US</v>
    <v>a1uozr</v>
    <v>268435456</v>
    <v>1</v>
    <v>Powered by Refinitiv</v>
    <v>0</v>
    <v>HUNTINGTON INGALLS INDUSTRIES, INC. (XNYS:HII)</v>
    <v>2</v>
    <v>3</v>
    <v>Finance</v>
    <v>4</v>
    <v>460</v>
    <v>211.49</v>
    <v>0.3584</v>
    <v>-1.26</v>
    <v>-3.1800000000000001E-3</v>
    <v>USD</v>
    <v>Huntington Ingalls Industries, Inc. is a global, all-domain defense provider. The Company delivers ships and all-domain solutions in service of the nation. It delivers critical capabilities extending from ships to unmanned systems, cyber, ISR, AI/ML and synthetic training. It operates through three segments: Ingalls Shipbuilding (Ingalls), Newport News Shipbuilding (Newport News), and Mission Technologies. Through its Ingalls segment, the Company designs and constructs non-nuclear ships for the United States Navy and Coast Guard, including amphibious assault ships, expeditionary warfare ships, surface combatants, and national security cutters (NSC). The core business of its Newport News segment is designing and constructing nuclear-powered aircraft carriers and submarines, and the refueling and overhaul and the inactivation of nuclear-powered aircraft carriers. The Company’s Mission Technologies segment develops integrated solutions that enable connected, all-domain force.</v>
    <v>44000</v>
    <v>New York Stock Exchange</v>
    <v>XNYS</v>
    <v>XNYS</v>
    <v>909-7, 7J2, 4101 Washington Avenue, NEWPORT NEWS, VA, 23607 US</v>
    <v>400.70499999999998</v>
    <v>Aerospace &amp; Defense</v>
    <v>Stock</v>
    <v>46129.795972626562</v>
    <v>3102</v>
    <v>393.11</v>
    <v>15550438204</v>
    <v>HUNTINGTON INGALLS INDUSTRIES, INC.</v>
    <v>HUNTINGTON INGALLS INDUSTRIES, INC.</v>
    <v>396.36500000000001</v>
    <v>25.684899999999999</v>
    <v>396.17</v>
    <v>394.91</v>
    <v>39377170</v>
    <v>HII</v>
    <v>HUNTINGTON INGALLS INDUSTRIES, INC. (XNYS:HII)</v>
    <v>153631</v>
    <v>467868</v>
    <v>2010</v>
  </rv>
  <rv s="2">
    <v>3103</v>
  </rv>
  <rv s="0">
    <v>https://www.bing.com/financeapi/forcetrigger?t=a1nqw7&amp;q=XNYS%3aHWM&amp;form=skydnc</v>
    <v>Learn more on Bing</v>
  </rv>
  <rv s="1">
    <v>en-US</v>
    <v>a1nqw7</v>
    <v>268435456</v>
    <v>1</v>
    <v>Powered by Refinitiv</v>
    <v>0</v>
    <v>HOWMET AEROSPACE INC. (XNYS:HWM)</v>
    <v>2</v>
    <v>3</v>
    <v>Finance</v>
    <v>4</v>
    <v>267.31</v>
    <v>118.09</v>
    <v>1.2413000000000001</v>
    <v>9.3800000000000008</v>
    <v>3.7884000000000001E-2</v>
    <v>USD</v>
    <v>Howmet Aerospace Inc. is a global provider of advanced engineered solutions for the aerospace and transportation industries. The Company’s primary business focus is on jet engine components, aerospace fastening systems, and airframe structural components. Its Engine Products segment produces investment castings, including airfoils, and seamless rolled rings primarily for aircraft engines and industrial gas turbine applications. Its Fastening Systems segment produces aerospace fastening systems, as well as commercial transportation, industrial and other fasteners. Its Engineered Structures segment produces titanium ingots and mill products for aerospace and defense applications and is vertically integrated to produce titanium forgings, titanium extrusions, and machining services for airframe, wing, aero-engine, and landing gear components. Its Forged Wheels segment provides forged aluminum wheels and related products for heavy-duty trucks and the commercial transportation market.</v>
    <v>25430</v>
    <v>New York Stock Exchange</v>
    <v>XNYS</v>
    <v>XNYS</v>
    <v>201 Isabella Street, Suite 200, PITTSBURGH, PA, 15212-5872 US</v>
    <v>258.74</v>
    <v>Aerospace &amp; Defense</v>
    <v>Stock</v>
    <v>46129.797164282034</v>
    <v>3105</v>
    <v>251.33</v>
    <v>102975380928</v>
    <v>HOWMET AEROSPACE INC.</v>
    <v>HOWMET AEROSPACE INC.</v>
    <v>252.37</v>
    <v>69.335999999999999</v>
    <v>247.6</v>
    <v>256.98</v>
    <v>400713600</v>
    <v>HWM</v>
    <v>HOWMET AEROSPACE INC. (XNYS:HWM)</v>
    <v>1278198</v>
    <v>2205464</v>
    <v>2017</v>
  </rv>
  <rv s="2">
    <v>3106</v>
  </rv>
  <rv s="0">
    <v>https://www.bing.com/financeapi/forcetrigger?t=a1wovh&amp;q=XNAS%3aKTOS&amp;form=skydnc</v>
    <v>Learn more on Bing</v>
  </rv>
  <rv s="1">
    <v>en-US</v>
    <v>a1wovh</v>
    <v>268435456</v>
    <v>1</v>
    <v>Powered by Refinitiv</v>
    <v>0</v>
    <v>KRATOS DEFENSE &amp; SECURITY SOLUTIONS, INC. (XNAS:KTOS)</v>
    <v>2</v>
    <v>3</v>
    <v>Finance</v>
    <v>4</v>
    <v>134</v>
    <v>31.48</v>
    <v>1.2231000000000001</v>
    <v>-3.66</v>
    <v>-4.9187000000000002E-2</v>
    <v>USD</v>
    <v>Kratos Defense &amp; Security Solutions, Inc. is a technology, products, system and software company addressing the defense, national security, and commercial markets. It operates through two segments: Kratos Government Solutions (KGS) and Unmanned Systems (US). The KGS segment includes its microwave electronic products, space, satellite and cyber, training solutions, command, control, communication, computing, combat, intelligence surveillance and reconnaissance (C5ISR)/modular systems, turbine technologies, and defense and rocket support services operating segments. The US segment consists of its unmanned aerial, unmanned ground, unmanned seaborne and related command, control and communications system businesses. Its KGS and US segments provide products, solutions and services for mission-critical National Security programs. KGS and US customers primarily include National Security-related agencies, the DoD, intelligence agencies and classified agencies, and others.</v>
    <v>4300</v>
    <v>Nasdaq Stock Market</v>
    <v>XNAS</v>
    <v>XNAS</v>
    <v>1 Chisholm Trail, ROUND ROCK, TX, 92131 US</v>
    <v>76.86</v>
    <v>Aerospace &amp; Defense</v>
    <v>Stock</v>
    <v>46129.796667835159</v>
    <v>3108</v>
    <v>70.5</v>
    <v>13253852200</v>
    <v>KRATOS DEFENSE &amp; SECURITY SOLUTIONS, INC.</v>
    <v>KRATOS DEFENSE &amp; SECURITY SOLUTIONS, INC.</v>
    <v>75.430000000000007</v>
    <v>538.02279999999996</v>
    <v>74.41</v>
    <v>70.75</v>
    <v>187333600</v>
    <v>KTOS</v>
    <v>KRATOS DEFENSE &amp; SECURITY SOLUTIONS, INC. (XNAS:KTOS)</v>
    <v>2843927</v>
    <v>3652973</v>
    <v>1997</v>
  </rv>
  <rv s="2">
    <v>3109</v>
  </rv>
  <rv s="0">
    <v>https://www.bing.com/financeapi/forcetrigger?t=a1uvar&amp;q=XNYS%3aLHX&amp;form=skydnc</v>
    <v>Learn more on Bing</v>
  </rv>
  <rv s="1">
    <v>en-US</v>
    <v>a1uvar</v>
    <v>268435456</v>
    <v>1</v>
    <v>Powered by Refinitiv</v>
    <v>0</v>
    <v>L3HARRIS TECHNOLOGIES, INC. (XNYS:LHX)</v>
    <v>2</v>
    <v>3</v>
    <v>Finance</v>
    <v>4</v>
    <v>379.23</v>
    <v>208.11009999999999</v>
    <v>0.60529999999999995</v>
    <v>-2.0299999999999998</v>
    <v>-5.744E-3</v>
    <v>USD</v>
    <v>L3Harris Technologies, Inc. provides end-to-end technology solutions connecting the space, air, land, sea and cyber domains in the interest of national security. Its segments include Space &amp; Airborne Systems (SAS), Integrated Mission Systems (IMS), Communication Systems (CS), and Aerojet Rocketdyne (AR). The SAS segment supplies full mission solutions as a prime and subsystem integrator in the space, airborne and cyber domains. The IMS segment delivers differentiated mission capabilities and prime systems integration to support intelligence, reconnaissance and surveillance (ISR), passive sensing and targeting, electronic attack, autonomy, power and communications, networks and sensors. CS enables warfighters across all domains with solutions critical to mission success even in the contested environments. The AR segment provides propulsion, power and armament products and systems to the U.S. Government, including the DoD, NASA and various aerospace and defense prime contractors.</v>
    <v>45000</v>
    <v>New York Stock Exchange</v>
    <v>XNYS</v>
    <v>XNYS</v>
    <v>1025 W Nasa Blvd, MELBOURNE, FL, 32919-0001 US</v>
    <v>356.45</v>
    <v>Aerospace &amp; Defense</v>
    <v>Stock</v>
    <v>46129.797152974221</v>
    <v>3111</v>
    <v>350</v>
    <v>65632829542</v>
    <v>L3HARRIS TECHNOLOGIES, INC.</v>
    <v>L3HARRIS TECHNOLOGIES, INC.</v>
    <v>351.06</v>
    <v>41.176099999999998</v>
    <v>353.41</v>
    <v>351.38</v>
    <v>186785900</v>
    <v>LHX</v>
    <v>L3HARRIS TECHNOLOGIES, INC. (XNYS:LHX)</v>
    <v>621948</v>
    <v>1277341</v>
    <v>1926</v>
  </rv>
  <rv s="2">
    <v>3112</v>
  </rv>
  <rv s="0">
    <v>https://www.bing.com/financeapi/forcetrigger?t=a1wzw7&amp;q=XNYS%3aLMT&amp;form=skydnc</v>
    <v>Learn more on Bing</v>
  </rv>
  <rv s="1">
    <v>en-US</v>
    <v>a1wzw7</v>
    <v>268435456</v>
    <v>1</v>
    <v>Powered by Refinitiv</v>
    <v>0</v>
    <v>LOCKHEED MARTIN CORPORATION (XNYS:LMT)</v>
    <v>2</v>
    <v>3</v>
    <v>Finance</v>
    <v>4</v>
    <v>692</v>
    <v>410.11</v>
    <v>0.22389999999999999</v>
    <v>-13.99</v>
    <v>-2.3029000000000001E-2</v>
    <v>USD</v>
    <v>Lockheed Martin Corporation is a global aerospace and defense company. The Company is engaged in the research, design, development, manufacture, integration and sustainment of advanced technology systems, products and services. Its segments include Aeronautics, Missiles and Fire Control (MFC), Rotary and Mission Systems (RMS) and Space. Aeronautics segment is engaged in the research, design, development, manufacture, integration, sustainment, support and upgrade of advanced military aircraft. MFC segment provides air and missile defense systems, manned and unmanned ground vehicles, energy management solutions, and others. RMS segment designs, manufactures, services and supports various military and commercial helicopters, surface ships, sea and land-based missile defense systems, and others. Its Space segment is engaged in the research and design, development, engineering and production of satellites, space transportation systems, and strategic, advanced strike, and defensive systems.</v>
    <v>123000</v>
    <v>New York Stock Exchange</v>
    <v>XNYS</v>
    <v>XNYS</v>
    <v>6801 ROCKLEDGE DR BETHESDA, MD, 20817 US</v>
    <v>609.38109999999995</v>
    <v>Aerospace &amp; Defense</v>
    <v>Stock</v>
    <v>46129.795931805471</v>
    <v>3114</v>
    <v>592.27</v>
    <v>136779256350</v>
    <v>LOCKHEED MARTIN CORPORATION</v>
    <v>LOCKHEED MARTIN CORPORATION</v>
    <v>604.29999999999995</v>
    <v>27.622499999999999</v>
    <v>607.49</v>
    <v>593.5</v>
    <v>230462100</v>
    <v>LMT</v>
    <v>LOCKHEED MARTIN CORPORATION (XNYS:LMT)</v>
    <v>982855</v>
    <v>1350747</v>
    <v>1994</v>
  </rv>
  <rv s="2">
    <v>3115</v>
  </rv>
  <rv s="0">
    <v>https://www.bing.com/financeapi/forcetrigger?t=a1xxbh&amp;q=XNAS%3aMRCY&amp;form=skydnc</v>
    <v>Learn more on Bing</v>
  </rv>
  <rv s="1">
    <v>en-US</v>
    <v>a1xxbh</v>
    <v>268435456</v>
    <v>1</v>
    <v>Powered by Refinitiv</v>
    <v>0</v>
    <v>MERCURY SYSTEMS, INC. (XNAS:MRCY)</v>
    <v>2</v>
    <v>3</v>
    <v>Finance</v>
    <v>4</v>
    <v>103.84</v>
    <v>44.010100000000001</v>
    <v>0.89190000000000003</v>
    <v>0.36</v>
    <v>4.2399999999999998E-3</v>
    <v>USD</v>
    <v>Mercury Systems, Inc. is a technology company that delivers mission-critical processing to the edge where signals and data are collected to solve the most pressing aerospace and defense challenges. The Mercury Processing Platform spans the full breadth of signal processing from radio frequency (RF) front end to the human-machine interface to convert data, gathered in remote and hostile environments, into critical decisions. The Company offers products and custom solutions from silicon to system scale, including components, modules, subsystems, and systems. Its products and solutions are deployed for a variety of applications including sensor and radar processing, electronic warfare, avionics, weapons, command, control, communications, and intelligence (C4I). The Company serves United States and European defense prime contractors, the United States government, original equipment manufacturers (OEM) and commercial aerospace companies.</v>
    <v>2135</v>
    <v>Nasdaq Stock Market</v>
    <v>XNAS</v>
    <v>XNAS</v>
    <v>50 Minuteman Road, ANDOVER, MA, 01810 US</v>
    <v>88.055000000000007</v>
    <v>Aerospace &amp; Defense</v>
    <v>Stock</v>
    <v>46129.796180659374</v>
    <v>3117</v>
    <v>85.27</v>
    <v>5117447500</v>
    <v>MERCURY SYSTEMS, INC.</v>
    <v>MERCURY SYSTEMS, INC.</v>
    <v>86.75</v>
    <v>0</v>
    <v>84.91</v>
    <v>85.27</v>
    <v>60014630</v>
    <v>MRCY</v>
    <v>MERCURY SYSTEMS, INC. (XNAS:MRCY)</v>
    <v>303153</v>
    <v>604264</v>
    <v>1981</v>
  </rv>
  <rv s="2">
    <v>3118</v>
  </rv>
  <rv s="0">
    <v>https://www.bing.com/financeapi/forcetrigger?t=a1yngh&amp;q=XNYS%3aNOC&amp;form=skydnc</v>
    <v>Learn more on Bing</v>
  </rv>
  <rv s="1">
    <v>en-US</v>
    <v>a1yngh</v>
    <v>268435456</v>
    <v>1</v>
    <v>Powered by Refinitiv</v>
    <v>0</v>
    <v>NORTHROP GRUMMAN CORPORATION (XNYS:NOC)</v>
    <v>2</v>
    <v>3</v>
    <v>Finance</v>
    <v>4</v>
    <v>774</v>
    <v>450.13</v>
    <v>-8.9999999999999998E-4</v>
    <v>-6.17</v>
    <v>-9.1710000000000003E-3</v>
    <v>USD</v>
    <v>Northrop Grumman Corporation is a global aerospace and defense technology company. Its segments include Aeronautics Systems, Defense Systems, Mission Systems, and Space Systems. Aeronautics Systems is engaged in the design, development, production, integration, sustainment and modernization of military aircraft systems for the United States Air Force, the United States Navy, other United States government agencies, and international customers. Defense Systems is engaged in the design, engineering, development, integration, and manufacturing of deterrent systems, advanced tactical weapons, and missile defense solutions. Mission Systems is a provider of mission solutions and multifunction systems. Its products and services include command, control, communications and computers, and reconnaissance (C4ISR) systems. Space Systems delivers end-to-end mission solutions through the design, development, integration, production and operation of space, missile defense, and launch systems.</v>
    <v>95000</v>
    <v>New York Stock Exchange</v>
    <v>XNYS</v>
    <v>XNYS</v>
    <v>2980 Fairview Park Drive, FALLS CHURCH, VA, 22042 US</v>
    <v>677.75</v>
    <v>Aerospace &amp; Defense</v>
    <v>Stock</v>
    <v>46129.795984837503</v>
    <v>3120</v>
    <v>665.41</v>
    <v>94679331120</v>
    <v>NORTHROP GRUMMAN CORPORATION</v>
    <v>NORTHROP GRUMMAN CORPORATION</v>
    <v>671.73500000000001</v>
    <v>22.921299999999999</v>
    <v>672.77</v>
    <v>666.6</v>
    <v>142033200</v>
    <v>NOC</v>
    <v>NORTHROP GRUMMAN CORPORATION (XNYS:NOC)</v>
    <v>364932</v>
    <v>730906</v>
    <v>2010</v>
  </rv>
  <rv s="2">
    <v>3121</v>
  </rv>
  <rv s="0">
    <v>https://www.bing.com/financeapi/forcetrigger?t=a1yofr&amp;q=XNYS%3aNPK&amp;form=skydnc</v>
    <v>Learn more on Bing</v>
  </rv>
  <rv s="1">
    <v>en-US</v>
    <v>a1yofr</v>
    <v>268435456</v>
    <v>1</v>
    <v>Powered by Refinitiv</v>
    <v>0</v>
    <v>NATIONAL PRESTO INDUSTRIES, INC. (XNYS:NPK)</v>
    <v>2</v>
    <v>3</v>
    <v>Finance</v>
    <v>4</v>
    <v>149.85499999999999</v>
    <v>77.63</v>
    <v>0.48470000000000002</v>
    <v>2.76</v>
    <v>1.9612000000000001E-2</v>
    <v>USD</v>
    <v>National Presto Industries, Inc. is engaged in various business segments, which include Housewares/Small Appliance, Defense and Safety. The Housewares/Small Appliance segment designs, markets and distributes housewares and small electrical appliances, including pressure cookers and canners, kitchen electrics, and comfort appliances. The Defense segment manufactures 40-millimeter (mm) ammunition, precision mechanical and electro-mechanical assemblies, medium-caliber cartridge cases and metal parts; performs Load, Assemble and Pack (LAP) operations on ordnance-related products and manufactures detonators, booster pellets, release cartridges, lead azide, other military energetic devices and materials, and assemblies. The Safety segment offers systems that provide early warning of conditions that could ultimately lead to losses and also offers carbon monoxide alarms with large digital displays and an array of voice messages that clearly inform of incipient danger.</v>
    <v>1200</v>
    <v>New York Stock Exchange</v>
    <v>XNYS</v>
    <v>XNYS</v>
    <v>3925 N Hastings Way, EAU CLAIRE, WI, 54703 US</v>
    <v>146.16</v>
    <v>Aerospace &amp; Defense</v>
    <v>Stock</v>
    <v>46129.796639582812</v>
    <v>3123</v>
    <v>142.02500000000001</v>
    <v>1027896354</v>
    <v>NATIONAL PRESTO INDUSTRIES, INC.</v>
    <v>NATIONAL PRESTO INDUSTRIES, INC.</v>
    <v>143.88</v>
    <v>26.3919</v>
    <v>140.72999999999999</v>
    <v>143.49</v>
    <v>7163540</v>
    <v>NPK</v>
    <v>NATIONAL PRESTO INDUSTRIES, INC. (XNYS:NPK)</v>
    <v>55718</v>
    <v>94906</v>
    <v>1905</v>
  </rv>
  <rv s="2">
    <v>3124</v>
  </rv>
  <rv s="0">
    <v>https://www.bing.com/financeapi/forcetrigger?t=a1zx77&amp;q=XNYS%3aPKE&amp;form=skydnc</v>
    <v>Learn more on Bing</v>
  </rv>
  <rv s="1">
    <v>en-US</v>
    <v>a1zx77</v>
    <v>268435456</v>
    <v>1</v>
    <v>Powered by Refinitiv</v>
    <v>0</v>
    <v>PARK AEROSPACE CORP. (XNYS:PKE)</v>
    <v>2</v>
    <v>3</v>
    <v>Finance</v>
    <v>4</v>
    <v>34.630000000000003</v>
    <v>12.067</v>
    <v>0.40910000000000002</v>
    <v>1.26</v>
    <v>3.8251E-2</v>
    <v>USD</v>
    <v>Park Aerospace Corp. is an aerospace company. The Company develops and manufactures solution and hot-melt advanced composite materials used to produce composite structures for the global aerospace markets. Its advanced composite materials include film adhesives (Aeroadhere) and lightning strike protection materials (Electroglide). It offers an array of composite materials specifically designed for hand lay-up or automated fiber placement (AFP) manufacturing applications. Its advanced composite materials are used to produce primary and secondary structures for jet engines, large and regional transport aircraft, military aircraft, Unmanned Aerial Vehicles (drones), business jets, general aviation aircraft and rotary wing aircraft. It also offers specialty ablative materials for rocket motors and nozzles and specially designed materials for radome applications. It also designs and fabricates composite parts, structures and assemblies and low-volume tooling for the aerospace industry.</v>
    <v>132</v>
    <v>New York Stock Exchange</v>
    <v>XNYS</v>
    <v>XNYS</v>
    <v>1400 Old Country Road, Suite 409N, WESTBURY, NY, 11590 US</v>
    <v>34.630000000000003</v>
    <v>Aerospace &amp; Defense</v>
    <v>Stock</v>
    <v>46129.797107060156</v>
    <v>3126</v>
    <v>33.049999999999997</v>
    <v>681462360</v>
    <v>PARK AEROSPACE CORP.</v>
    <v>PARK AEROSPACE CORP.</v>
    <v>33.049999999999997</v>
    <v>78.892700000000005</v>
    <v>32.94</v>
    <v>34.200000000000003</v>
    <v>19925800</v>
    <v>PKE</v>
    <v>PARK AEROSPACE CORP. (XNYS:PKE)</v>
    <v>202776</v>
    <v>245234</v>
    <v>1954</v>
  </rv>
  <rv s="2">
    <v>3127</v>
  </rv>
  <rv s="0">
    <v>https://www.bing.com/financeapi/forcetrigger?t=bxe2w7&amp;q=XNYS%3aRDW&amp;form=skydnc</v>
    <v>Learn more on Bing</v>
  </rv>
  <rv s="1">
    <v>en-US</v>
    <v>bxe2w7</v>
    <v>268435456</v>
    <v>1</v>
    <v>Powered by Refinitiv</v>
    <v>0</v>
    <v>REDWIRE CORPORATION (XNYS:RDW)</v>
    <v>2</v>
    <v>3</v>
    <v>Finance</v>
    <v>4</v>
    <v>22.25</v>
    <v>4.87</v>
    <v>2.6371000000000002</v>
    <v>-0.86</v>
    <v>-7.6649000000000009E-2</v>
    <v>USD</v>
    <v>Redwire Corporation is an integrated aerospace and defense company focused on advanced technologies. The Company is focused on aerospace infrastructure, autonomous systems and multi-domain operations leveraging digital engineering and AI automation. Its capabilities include avionics, sensors, power solutions, critical structures, mechanisms, radio frequency systems, platforms, missions, microgravity payloads and uncrewed airborne system (UAS) technology. It specializes in core avionics, such as scalable power distribution and on-board computing capabilities. These specialized avionics and sensors can be applied across multiple space environments, including Low Earth Orbit, Geostationary Orbit, Cis-lunar and deep space missions. It provides a range of sensors, including star trackers and sun sensors, which are critical for navigation and control of spacecraft. It offers a variety of solar array solutions for spacecraft spanning the spectrum of size, power needs, and orbital location.</v>
    <v>1410</v>
    <v>New York Stock Exchange</v>
    <v>XNYS</v>
    <v>XNYS</v>
    <v>8226 Philips Highway, Suite 101, JACKSONVILLE, FL, 32256 US</v>
    <v>11.38</v>
    <v>Aerospace &amp; Defense</v>
    <v>Stock</v>
    <v>46129.797030370311</v>
    <v>3129</v>
    <v>10.34</v>
    <v>2060797732</v>
    <v>REDWIRE CORPORATION</v>
    <v>REDWIRE CORPORATION</v>
    <v>11.11</v>
    <v>0</v>
    <v>11.22</v>
    <v>10.36</v>
    <v>198918700</v>
    <v>RDW</v>
    <v>REDWIRE CORPORATION (XNYS:RDW)</v>
    <v>19698875</v>
    <v>19039121</v>
    <v>2021</v>
  </rv>
  <rv s="2">
    <v>3130</v>
  </rv>
  <rv s="0">
    <v>https://www.bing.com/financeapi/forcetrigger?t=bwtkp2&amp;q=XNAS%3aRKLB&amp;form=skydnc</v>
    <v>Learn more on Bing</v>
  </rv>
  <rv s="1">
    <v>en-US</v>
    <v>bwtkp2</v>
    <v>268435456</v>
    <v>1</v>
    <v>Powered by Refinitiv</v>
    <v>0</v>
    <v>ROCKET LAB CORPORATION (XNAS:RKLB)</v>
    <v>2</v>
    <v>3</v>
    <v>Finance</v>
    <v>4</v>
    <v>99.58</v>
    <v>18.21</v>
    <v>2.3506</v>
    <v>2.56</v>
    <v>3.0869000000000001E-2</v>
    <v>USD</v>
    <v>Rocket Lab Corporation is an end-to-end space company. The Company designs and manufactures small and medium-class rockets, spacecraft and spacecraft components, and related software and services to support the space economy. The Company delivers reliable launch services, satellite manufacture, spacecraft design services, spacecraft components, spacecraft manufacturing, and other spacecraft and on-orbit management solutions that make it easier to access space. Its Launch Services segment provides launch and launch-related services to customers on a dedicated mission or ride-share basis. Its Space Systems segment comprises the design and manufacture of spacecraft components and spacecraft program management services, space data applications, and mission operations. Its space systems solutions are the building blocks for spacecraft, which include composite structures, reaction wheels, star trackers, solar solutions, radios, separation systems, and command and control spacecraft software.</v>
    <v>2600</v>
    <v>Nasdaq Stock Market</v>
    <v>XNAS</v>
    <v>XNAS</v>
    <v>3881 Mcgowen Street, LONG BEACH, CA, 90808 US</v>
    <v>86.99</v>
    <v>Aerospace &amp; Defense</v>
    <v>Stock</v>
    <v>46129.797142407035</v>
    <v>3132</v>
    <v>83.6</v>
    <v>49407611856</v>
    <v>ROCKET LAB CORPORATION</v>
    <v>ROCKET LAB CORPORATION</v>
    <v>84</v>
    <v>0</v>
    <v>82.93</v>
    <v>85.49</v>
    <v>577934400</v>
    <v>RKLB</v>
    <v>ROCKET LAB CORPORATION (XNAS:RKLB)</v>
    <v>22016802</v>
    <v>25008548</v>
    <v>2025</v>
  </rv>
  <rv s="2">
    <v>3133</v>
  </rv>
  <rv s="0">
    <v>https://www.bing.com/financeapi/forcetrigger?t=a25552&amp;q=XNYS%3aRTX&amp;form=skydnc</v>
    <v>Learn more on Bing</v>
  </rv>
  <rv s="1">
    <v>en-US</v>
    <v>a25552</v>
    <v>268435456</v>
    <v>1</v>
    <v>Powered by Refinitiv</v>
    <v>0</v>
    <v>RTX CORPORATION (XNYS:RTX)</v>
    <v>2</v>
    <v>3</v>
    <v>Finance</v>
    <v>4</v>
    <v>214.5</v>
    <v>112.63</v>
    <v>0.39439999999999997</v>
    <v>1.21</v>
    <v>6.1780000000000003E-3</v>
    <v>USD</v>
    <v>RTX Corporation is an aerospace and defense company, which provides advanced systems and services for commercial, military, and government customers worldwide. The Company operates through three segments: Collins Aerospace, Pratt &amp; Whitney, and Raytheon. Collins Aerospace segment provides technologically advanced aerospace and defense products and aftermarket service solutions for civil and military aircraft manufacturers, commercial airlines, and regional, business and general aviation, as well as for defense and commercial space operations. The Pratt &amp; Whitney segment supplies aircraft engines for commercial, military, business jet, and general aviation customers. The Raytheon segment provides defensive and offensive threat detection, tracking and mitigation capabilities for the United States and foreign government and commercial customers. The Raytheon designs, develops, and provides advanced capabilities in integrated air and missile defense, smart weapons, missiles and others.</v>
    <v>180000</v>
    <v>New York Stock Exchange</v>
    <v>XNYS</v>
    <v>XNYS</v>
    <v>1000 Wilson Blvd, ARLINGTON, VA, 22209 US</v>
    <v>199.94</v>
    <v>Aerospace &amp; Defense</v>
    <v>Stock</v>
    <v>46129.79710662031</v>
    <v>3135</v>
    <v>195.30009999999999</v>
    <v>265237636440</v>
    <v>RTX CORPORATION</v>
    <v>RTX CORPORATION</v>
    <v>195.64</v>
    <v>39.704999999999998</v>
    <v>195.85</v>
    <v>197.06</v>
    <v>1345974000</v>
    <v>RTX</v>
    <v>RTX CORPORATION (XNYS:RTX)</v>
    <v>2526484</v>
    <v>4386669</v>
    <v>1934</v>
  </rv>
  <rv s="2">
    <v>3136</v>
  </rv>
  <rv s="0">
    <v>https://www.bing.com/financeapi/forcetrigger?t=a23yh7&amp;q=XNAS%3aTATT&amp;form=skydnc</v>
    <v>Learn more on Bing</v>
  </rv>
  <rv s="1">
    <v>en-US</v>
    <v>a23yh7</v>
    <v>268435456</v>
    <v>1</v>
    <v>Powered by Refinitiv</v>
    <v>0</v>
    <v>TAT TECHNOLOGIES LTD. (XNAS:TATT)</v>
    <v>2</v>
    <v>3</v>
    <v>Finance</v>
    <v>4</v>
    <v>64.5</v>
    <v>24.56</v>
    <v>1.0824</v>
    <v>0.71499999999999997</v>
    <v>1.7606999999999998E-2</v>
    <v>USD</v>
    <v>TAT Technologies Ltd. provides a range of services and products to the commercial and military aerospace, and ground defense sectors through its Gedera facility in Israel, and through its subsidiary in the United States, Limco-Piedmont Inc. (Limco-Piedmont), which operates through Limco Airepair Inc. (Limco). It operates in four segments: original equipment manufacturing (OEM) of heat transfer products and aviation accessories components, which it operates through its Gedera facility; heat transfer services and products, which it operates through its Limco subsidiary; maintenance, repair and overhaul (MRO) services for aviation components, especially in the area of landing gear and auxiliary power unitsmaintenance, repair and overhaul (MRO) services for aviation components, which it operates through its Piedmont Aviation Component Services LLC (Piedmont) subsidiary, and overhaul and coating of jet engine components, which it operates through its subsidiary, Turbochrome Ltd.</v>
    <v>659</v>
    <v>Nasdaq Stock Market</v>
    <v>XNAS</v>
    <v>XNAS</v>
    <v>PO Box 80, GEDERA, 70750 IL</v>
    <v>43.079900000000002</v>
    <v>Machinery, Equipment &amp; Components</v>
    <v>Stock</v>
    <v>46129.796265589845</v>
    <v>3138</v>
    <v>40.92</v>
    <v>536528260</v>
    <v>TAT TECHNOLOGIES LTD.</v>
    <v>TAT TECHNOLOGIES LTD.</v>
    <v>42.2</v>
    <v>31.524100000000001</v>
    <v>40.61</v>
    <v>41.325000000000003</v>
    <v>12983140</v>
    <v>TATT</v>
    <v>TAT TECHNOLOGIES LTD. (XNAS:TATT)</v>
    <v>149671</v>
    <v>238894</v>
    <v>1985</v>
  </rv>
  <rv s="2">
    <v>3139</v>
  </rv>
  <rv s="0">
    <v>https://www.bing.com/financeapi/forcetrigger?t=a242qh&amp;q=XNYS%3aTDG&amp;form=skydnc</v>
    <v>Learn more on Bing</v>
  </rv>
  <rv s="1">
    <v>en-US</v>
    <v>a242qh</v>
    <v>268435456</v>
    <v>1</v>
    <v>Powered by Refinitiv</v>
    <v>0</v>
    <v>TRANSDIGM GROUP INCORPORATED (XNYS:TDG)</v>
    <v>2</v>
    <v>3</v>
    <v>Finance</v>
    <v>4</v>
    <v>1519.3530000000001</v>
    <v>1123.6099999999999</v>
    <v>0.96960000000000002</v>
    <v>42.76</v>
    <v>3.4813999999999998E-2</v>
    <v>USD</v>
    <v>TransDigm Group Incorporated, through its wholly owned subsidiaries, is a global designer, producer and supplier of highly engineered aircraft components for use on nearly all commercial and military aircraft in service. Its segments include Power &amp; Control, Airframe and Non-aviation. Its product offerings provided to end-users in the aerospace industry include mechanical/electro-mechanical actuators and controls, ignition systems and engine technology, specialized pumps and valves, power conditioning devices, specialized AC/DC electric motors and generators, batteries and chargers, engineered latching and locking devices, engineered rods, engineered connectors and elastomer sealing solutions, databus and power controls, cockpit security components and systems, specialized and advanced cockpit displays, engineered audio, radio and antenna systems, specialized lavatory components, seat belts and safety restraints, engineered and customized interior surfaces and related components.</v>
    <v>16500</v>
    <v>New York Stock Exchange</v>
    <v>XNYS</v>
    <v>XNYS</v>
    <v>1350 Euclid Avenue, Suite 1600, CLEVELAND, OH, 44115 US</v>
    <v>1290.0999999999999</v>
    <v>Aerospace &amp; Defense</v>
    <v>Stock</v>
    <v>46129.79707070547</v>
    <v>3141</v>
    <v>1237.26</v>
    <v>71777330024</v>
    <v>TRANSDIGM GROUP INCORPORATED</v>
    <v>TRANSDIGM GROUP INCORPORATED</v>
    <v>1237.26</v>
    <v>40.875700000000002</v>
    <v>1228.23</v>
    <v>1270.99</v>
    <v>56473560</v>
    <v>TDG</v>
    <v>TRANSDIGM GROUP INCORPORATED (XNYS:TDG)</v>
    <v>239510</v>
    <v>412543</v>
    <v>2003</v>
  </rv>
  <rv s="2">
    <v>3142</v>
  </rv>
  <rv s="0">
    <v>https://www.bing.com/financeapi/forcetrigger?t=aqclfr&amp;q=XWAR%3aLVC&amp;form=skydnc</v>
    <v>Learn more on Bing</v>
  </rv>
  <rv s="1">
    <v>en-US</v>
    <v>aqclfr</v>
    <v>268435456</v>
    <v>1</v>
    <v>Powered by Refinitiv</v>
    <v>0</v>
    <v>Text SA (XWAR:TXT)</v>
    <v>2</v>
    <v>47</v>
    <v>Finance</v>
    <v>48</v>
    <v>62.25</v>
    <v>35.5</v>
    <v>4.8599999999999997E-2</v>
    <v>1.4</v>
    <v>3.4653000000000003E-2</v>
    <v>PLN</v>
    <v>Text SA, formerly known as Livechat Software SA is a Poland-based company engaged in the software industry. The Company is a producer and global provider of software as a service (SaaS) LiveChat, communication software for business. It enables fast and intuitive communication between company's employees and customers visiting corporate Website. The application also tracks customers’ activity on a Website. The Company produces and distributes software for business-to-consumer (B2C) and business-to-business (B2B) communication. Its product portfolio includes three types of LiveChat plans: Solo, dedicated to single user and offering such features as unlimited chats, ticketing system, enhanced security and basic reporting; Team, for numerous teams that additionally includes chat routing and groups creation; and Enterprise, for companies that, additionally to previous ones, provides advanced reporting, work scheduler and unlimited visits on a Website.</v>
    <v>0</v>
    <v>Warsaw Stock Exchange</v>
    <v>XWAR</v>
    <v>XWAR</v>
    <v>ul. Zwycieska 47, WROCLAW, WOJ. DOLNOSLASKIE, 53-033 PL</v>
    <v>41.8</v>
    <v>Software &amp; IT Services</v>
    <v>Stock</v>
    <v>46129.626420300781</v>
    <v>3144</v>
    <v>40.4</v>
    <v>1091800000</v>
    <v>Text SA</v>
    <v>Text SA</v>
    <v>40.4</v>
    <v>8.6190999999999995</v>
    <v>40.4</v>
    <v>41.8</v>
    <v>25750000</v>
    <v>TXT</v>
    <v>Text SA (XWAR:TXT)</v>
    <v>119889</v>
    <v>47530</v>
    <v>2007</v>
  </rv>
  <rv s="2">
    <v>3145</v>
  </rv>
  <rv s="0">
    <v>https://www.bing.com/financeapi/forcetrigger?t=azikyc&amp;q=XNAS%3aVTSI&amp;form=skydnc</v>
    <v>Learn more on Bing</v>
  </rv>
  <rv s="1">
    <v>en-US</v>
    <v>azikyc</v>
    <v>268435456</v>
    <v>1</v>
    <v>Powered by Refinitiv</v>
    <v>0</v>
    <v>VIRTRA, INC. (XNAS:VTSI)</v>
    <v>2</v>
    <v>3</v>
    <v>Finance</v>
    <v>4</v>
    <v>7.47</v>
    <v>3.55</v>
    <v>0.85170000000000001</v>
    <v>-6.8000000000000005E-2</v>
    <v>-1.4718999999999999E-2</v>
    <v>USD</v>
    <v>VirTra, Inc. is a provider of judgmental use of force training simulators and firearms training simulators for the law enforcement, military, and commercial markets. The Company's patented technologies, software, and scenarios provide intense training for de-escalation, judgmental use-of-force, marksmanship, and related training that mimics real-world situations. Its firearms training simulator allows marksmanship and realistic scenario-based training to take place on a daily basis without the need for a shooting range, protective equipment, role players, safety officers, or a scenario-based training site. It has developed a range of simulation training, including capabilities such as multiscreen, video-based scenarios, scenario authoring ability, superior training scenarios, the patented Threat-Fire shoot-back system, gas-powered simulated recoil weapons, and more. Its simulator products include V-300 Simulator, V-180 Simulator, V-100 Simulator &amp; V-100 MIL, V-Author, and others.</v>
    <v>94</v>
    <v>Nasdaq Stock Market</v>
    <v>XNAS</v>
    <v>XNAS</v>
    <v>295 E CORPORATE PLACE, CHANDLER, AZ, 85225 US</v>
    <v>4.7249999999999996</v>
    <v>Aerospace &amp; Defense</v>
    <v>Stock</v>
    <v>46129.796256978909</v>
    <v>3147</v>
    <v>4.5519999999999996</v>
    <v>51455261</v>
    <v>VIRTRA, INC.</v>
    <v>VIRTRA, INC.</v>
    <v>4.63</v>
    <v>0</v>
    <v>4.62</v>
    <v>4.5519999999999996</v>
    <v>11303880</v>
    <v>VTSI</v>
    <v>VIRTRA, INC. (XNAS:VTSI)</v>
    <v>47540</v>
    <v>78428</v>
    <v>2016</v>
  </rv>
  <rv s="2">
    <v>3148</v>
  </rv>
  <rv s="0">
    <v>https://www.bing.com/financeapi/forcetrigger?t=a264f2&amp;q=XNAS%3aWWD&amp;form=skydnc</v>
    <v>Learn more on Bing</v>
  </rv>
  <rv s="1">
    <v>en-US</v>
    <v>a264f2</v>
    <v>268435456</v>
    <v>1</v>
    <v>Powered by Refinitiv</v>
    <v>0</v>
    <v>WOODWARD, INC. (XNAS:WWD)</v>
    <v>2</v>
    <v>3</v>
    <v>Finance</v>
    <v>4</v>
    <v>406.99990000000003</v>
    <v>162.845</v>
    <v>0.96950000000000003</v>
    <v>20.440000000000001</v>
    <v>5.4519999999999999E-2</v>
    <v>USD</v>
    <v>Woodward, Inc. designs, manufactures, and services energy conversion and control solutions for the aerospace and industrial equipment markets. The Company’s segments include Aerospace and Industrial. The Aerospace segment offers fuel controls and airframe solutions for commercial, defense, business and general aviation. It offers aircraft engine controls, actuation and control systems, flight deck controls, and space and defense solutions. Its aircraft engine controls include fuel control systems, fuel injection and ignition systems, engine actuation systems, and air management. Its actuation and control systems include electromechanical actuation, hydraulic actuation, precision motors, and thrust reverser actuation systems. Its Industrial segment offers control solutions for reliable and clean power generation and control solutions for critical equipment in a decarbonized world. Its products include easYgen-3000XT and Aeroderivative Gas Turbine Gas Fuel Valves.</v>
    <v>10200</v>
    <v>Nasdaq Stock Market</v>
    <v>XNAS</v>
    <v>XNAS</v>
    <v>1081 Woodward Way, FORT COLLINS, CO, 80524 US</v>
    <v>400.86</v>
    <v>Aerospace &amp; Defense</v>
    <v>Stock</v>
    <v>46129.797148078127</v>
    <v>3150</v>
    <v>388.85</v>
    <v>23569134204</v>
    <v>WOODWARD, INC.</v>
    <v>WOODWARD, INC.</v>
    <v>391.58</v>
    <v>49.790900000000001</v>
    <v>374.91</v>
    <v>395.35</v>
    <v>59615870</v>
    <v>WWD</v>
    <v>WOODWARD, INC. (XNAS:WWD)</v>
    <v>511498</v>
    <v>627429</v>
    <v>1976</v>
  </rv>
  <rv s="2">
    <v>3151</v>
  </rv>
  <rv s="0">
    <v>https://www.bing.com/financeapi/forcetrigger?t=a24nsm&amp;q=XNYS%3aTWI&amp;form=skydnc</v>
    <v>Learn more on Bing</v>
  </rv>
  <rv s="4">
    <v>en-US</v>
    <v>a24nsm</v>
    <v>268435456</v>
    <v>1</v>
    <v>Powered by Refinitiv</v>
    <v>8</v>
    <v>TITAN INTERNATIONAL, INC. (XNYS:TWI)</v>
    <v>2</v>
    <v>9</v>
    <v>Finance</v>
    <v>4</v>
    <v>11.7</v>
    <v>6.03</v>
    <v>1.5428999999999999</v>
    <v>0.44500000000000001</v>
    <v>5.7568000000000001E-2</v>
    <v>USD</v>
    <v>Titan International, Inc. is a global manufacturer of off-highway wheels, tires, assemblies, and undercarriage products. The Company's segments include agricultural, earthmoving/construction and consumer. Its agricultural wheels, tires, and components are manufactured for use on various agricultural equipment. The earthmoving/construction segment manufactures wheels, tires, and undercarriage systems and components for various types of OTR earthmoving, mining, military, construction, and forestry equipment, including skid steers, aerial lifts, cranes, and others. The consumer segment manufactures bias truck tires in Latin America and light truck tires in Russia. It also offers select products for ATVs, side-by-sides, rock climbers, turf, and lawn and garden. This segment also includes custom rubber stock mixing sales to a variety of OEMs in tangential industries. It manufactures and sells certain tires under the Goodyear Farm Tire, Titan Tire, Carlstar and Voltyre-Prom Tire brands.</v>
    <v>8200</v>
    <v>New York Stock Exchange</v>
    <v>XNYS</v>
    <v>XNYS</v>
    <v>1525 Kautz Road, Suite 600, WEST CHICAGO, IL, 60185 US</v>
    <v>8.2750000000000004</v>
    <v>Automobiles &amp; Auto Parts</v>
    <v>Stock</v>
    <v>46129.797115613284</v>
    <v>3153</v>
    <v>7.9401000000000002</v>
    <v>523396690</v>
    <v>TITAN INTERNATIONAL, INC.</v>
    <v>TITAN INTERNATIONAL, INC.</v>
    <v>8.0399999999999991</v>
    <v>7.73</v>
    <v>8.1750000000000007</v>
    <v>64024060</v>
    <v>TWI</v>
    <v>TITAN INTERNATIONAL, INC. (XNYS:TWI)</v>
    <v>323809</v>
    <v>1600420</v>
    <v>2015</v>
  </rv>
  <rv s="2">
    <v>3154</v>
  </rv>
  <rv s="0">
    <v>https://www.bing.com/financeapi/forcetrigger?t=a1mvm7&amp;q=XNYS%3aADM&amp;form=skydnc</v>
    <v>Learn more on Bing</v>
  </rv>
  <rv s="1">
    <v>en-US</v>
    <v>a1mvm7</v>
    <v>268435456</v>
    <v>1</v>
    <v>Powered by Refinitiv</v>
    <v>0</v>
    <v>ARCHER-DANIELS-MIDLAND COMPANY. (XNYS:ADM)</v>
    <v>2</v>
    <v>3</v>
    <v>Finance</v>
    <v>4</v>
    <v>74.19</v>
    <v>46.41</v>
    <v>0.54720000000000002</v>
    <v>-1.5449999999999999</v>
    <v>-2.2496000000000002E-2</v>
    <v>USD</v>
    <v>Archer-Daniels-Midland Company is a global agricultural supply chain manager and processor, providing food security by connecting local needs with global capabilities. It is a human and animal nutrition provider. Its Ag Services and Oilseeds segment includes global activities related to the origination, merchandising, transportation, and storage of agricultural raw materials, and the crushing and further processing of oilseeds, such as soybeans and soft seeds into vegetable oils and protein meals. Carbohydrate Solutions segment is engaged in corn and wheat wet and dry milling and other activities. Nutrition segment is engaged in the creation, manufacturing, sale, and distribution of a wide array of ingredients and solutions, including plant-based proteins, flavors and colors derived from nature, flavor systems, emulsifiers, soluble fiber, polyols, hydrocolloids, probiotics, prebiotics, postbiotics, enzymes, botanical extracts, and other specialty food and feed ingredients and systems.</v>
    <v>40798</v>
    <v>New York Stock Exchange</v>
    <v>XNYS</v>
    <v>XNYS</v>
    <v>77 W. Wacker Dr., CHICAGO, IL, 60601 US</v>
    <v>67.25</v>
    <v>Food &amp; Tobacco</v>
    <v>Stock</v>
    <v>46129.79694836797</v>
    <v>3156</v>
    <v>66.06</v>
    <v>32352027538</v>
    <v>ARCHER-DANIELS-MIDLAND COMPANY.</v>
    <v>ARCHER-DANIELS-MIDLAND COMPANY.</v>
    <v>66.95</v>
    <v>30.125599999999999</v>
    <v>68.680000000000007</v>
    <v>67.135000000000005</v>
    <v>481895100</v>
    <v>ADM</v>
    <v>ARCHER-DANIELS-MIDLAND COMPANY. (XNYS:ADM)</v>
    <v>2285437</v>
    <v>4171466</v>
    <v>1923</v>
  </rv>
  <rv s="2">
    <v>3157</v>
  </rv>
  <rv s="0">
    <v>https://www.bing.com/financeapi/forcetrigger?t=a1oeww&amp;q=XNYS%3aBG&amp;form=skydnc</v>
    <v>Learn more on Bing</v>
  </rv>
  <rv s="1">
    <v>en-US</v>
    <v>a1oeww</v>
    <v>268435456</v>
    <v>1</v>
    <v>Powered by Refinitiv</v>
    <v>0</v>
    <v>Bunge Global Ltd (XNYS:BG)</v>
    <v>2</v>
    <v>3</v>
    <v>Finance</v>
    <v>4</v>
    <v>131.93</v>
    <v>71.599999999999994</v>
    <v>0.63300000000000001</v>
    <v>-3.2</v>
    <v>-2.6013999999999999E-2</v>
    <v>USD</v>
    <v>Bunge Global SA is an agribusiness solutions company. The Company is engaged in the processing of oil seeds and the production and supply of specialty vegetable oils and fats. Its segments include Soybean Processing and Refining, Softseed Processing and Refining, Other Oilseeds Processing and Refining, and Grain Merchandising and Milling. The Soybean Processing and Refining segment is a globally integrated business principally involved in the purchase, storage, transportation, processing, distribution, refining, marketing, and sale of soybean and soybean related products, as well as biodiesel and fertilizer production and distribution. The Softseed Processing and Refining segment is a globally integrated business principally involved in the purchase, storage, transportation, processing, refining, marketing, and sale of soft seeds (canola/rapeseed, sunflower seed, and safflower seed) and soft seed related products, as well as biodiesel production and distribution.</v>
    <v>34000</v>
    <v>New York Stock Exchange</v>
    <v>XNYS</v>
    <v>XNYS</v>
    <v>1391 Timberlake Manor Parkway, MO, 63017 US</v>
    <v>121.1</v>
    <v>Food &amp; Tobacco</v>
    <v>Stock</v>
    <v>46129.797107870312</v>
    <v>3159</v>
    <v>117.74</v>
    <v>23220424024</v>
    <v>Bunge Global Ltd</v>
    <v>Bunge Global Ltd</v>
    <v>120.56</v>
    <v>22.056699999999999</v>
    <v>123.01</v>
    <v>119.81</v>
    <v>193810400</v>
    <v>BG</v>
    <v>Bunge Global Ltd (XNYS:BG)</v>
    <v>911305</v>
    <v>1864642</v>
    <v>2023</v>
  </rv>
  <rv s="2">
    <v>3160</v>
  </rv>
  <rv s="0">
    <v>https://www.bing.com/financeapi/forcetrigger?t=a1qqk2&amp;q=XNYS%3aDAR&amp;form=skydnc</v>
    <v>Learn more on Bing</v>
  </rv>
  <rv s="1">
    <v>en-US</v>
    <v>a1qqk2</v>
    <v>268435456</v>
    <v>1</v>
    <v>Powered by Refinitiv</v>
    <v>0</v>
    <v>DARLING INGREDIENTS INC. (XNYS:DAR)</v>
    <v>2</v>
    <v>3</v>
    <v>Finance</v>
    <v>4</v>
    <v>64.900000000000006</v>
    <v>28.32</v>
    <v>1.0639000000000001</v>
    <v>-2.23</v>
    <v>-3.6944999999999999E-2</v>
    <v>USD</v>
    <v>Darling Ingredients Inc. is a developer and producer of sustainable natural ingredients from edible and inedible bio-nutrients, creating a range of ingredients and customized specialty solutions for customers in the pharmaceutical, food, pet food, animal feed, industrial, fuel, bioenergy and fertilizer industries. Its segments include Feed Ingredients, Food Ingredients and Fuel Ingredients. The Feed Ingredients segment includes its global activities related to the collection and processing of beef, poultry and pork animal by-products in North America, Europe and South America into non-food grade oils and protein meals, and others. The Food Ingredients segment includes its global activities related to the purchase and processing of beef and pork bone chips, beef hides, pig skins, and fish skins into collagen, and others. The Fuel Ingredients segment converts fats into renewable fuels/products, organic sludge and food waste into biogas, and fallen stock into low-grade energy sources.</v>
    <v>15000</v>
    <v>New York Stock Exchange</v>
    <v>XNYS</v>
    <v>XNYS</v>
    <v>5601 N Macarthur Blvd, IRVING, TX, 75038 US</v>
    <v>58.48</v>
    <v>Food &amp; Tobacco</v>
    <v>Stock</v>
    <v>46129.797173657033</v>
    <v>3162</v>
    <v>55.837000000000003</v>
    <v>9226928396</v>
    <v>DARLING INGREDIENTS INC.</v>
    <v>DARLING INGREDIENTS INC.</v>
    <v>58.195</v>
    <v>148.25299999999999</v>
    <v>60.36</v>
    <v>58.13</v>
    <v>158729200</v>
    <v>DAR</v>
    <v>DARLING INGREDIENTS INC. (XNYS:DAR)</v>
    <v>2904968</v>
    <v>3468971</v>
    <v>1962</v>
  </rv>
  <rv s="2">
    <v>3163</v>
  </rv>
  <rv s="0">
    <v>https://www.bing.com/financeapi/forcetrigger?t=a1vkp2&amp;q=XNYS%3aINGR&amp;form=skydnc</v>
    <v>Learn more on Bing</v>
  </rv>
  <rv s="1">
    <v>en-US</v>
    <v>a1vkp2</v>
    <v>268435456</v>
    <v>1</v>
    <v>Powered by Refinitiv</v>
    <v>0</v>
    <v>INGREDION INCORPORATED (XNYS:INGR)</v>
    <v>2</v>
    <v>3</v>
    <v>Finance</v>
    <v>4</v>
    <v>141.78</v>
    <v>102.31019999999999</v>
    <v>0.66600000000000004</v>
    <v>1.2050000000000001</v>
    <v>1.0586E-2</v>
    <v>USD</v>
    <v>Ingredion Incorporated is a global ingredient solutions provider serving customers in nearly 120 countries. The Company turns grains, fruits, vegetables and other plant-based materials into value-added ingredient solutions for the food, beverage, animal nutrition, brewing and industrial markets. Its segments include Texture &amp; Healthful Solutions (T&amp;HS), Food &amp; Industrial Ingredients - Latin America (F&amp;II - LATAM) and Food &amp; Industrial Ingredients - U.S./Canada (F&amp;II - U.S./Canada). Its product lines include starches and sweeteners, animal feed products and edible corn oil. Its starch-based products include both food-grade and industrial starches, as well as biomaterials and non-GMO (genetically modified organism) products. Its sweetener products include glucose syrups, high maltose syrups, high fructose corn syrup, caramel color, dextrose, polyols, maltodextrins, glucose and syrup solids, high-intensity sweeteners, and various non-GMO products.</v>
    <v>11200</v>
    <v>New York Stock Exchange</v>
    <v>XNYS</v>
    <v>XNYS</v>
    <v>5 Westbrook Corporate Ctr, WESTCHESTER, IL, 60154 US</v>
    <v>115.85</v>
    <v>Food &amp; Tobacco</v>
    <v>Stock</v>
    <v>46129.796137464844</v>
    <v>3165</v>
    <v>113.63</v>
    <v>7253436445</v>
    <v>INGREDION INCORPORATED</v>
    <v>INGREDION INCORPORATED</v>
    <v>113.76</v>
    <v>10.2971</v>
    <v>113.83</v>
    <v>115.035</v>
    <v>63054170</v>
    <v>INGR</v>
    <v>INGREDION INCORPORATED (XNYS:INGR)</v>
    <v>221840</v>
    <v>632118</v>
    <v>1997</v>
  </rv>
  <rv s="2">
    <v>3166</v>
  </rv>
  <rv s="0">
    <v>https://www.bing.com/financeapi/forcetrigger?t=a1mnur&amp;q=XNYS%3aAA&amp;form=skydnc</v>
    <v>Learn more on Bing</v>
  </rv>
  <rv s="1">
    <v>en-US</v>
    <v>a1mnur</v>
    <v>268435456</v>
    <v>1</v>
    <v>Powered by Refinitiv</v>
    <v>0</v>
    <v>ALCOA CORPORATION (XNYS:AA)</v>
    <v>2</v>
    <v>3</v>
    <v>Finance</v>
    <v>4</v>
    <v>75.6999</v>
    <v>22.68</v>
    <v>1.6392</v>
    <v>-5.0250000000000004</v>
    <v>-7.1368000000000001E-2</v>
    <v>USD</v>
    <v>Alcoa Corporation is a vertically integrated aluminum company comprised of bauxite mining, alumina refining, aluminum production (smelting and casting), and energy generation. The Company's operations are comprised of two business segments: Alumina and Aluminum. The Alumina segment primarily consists of its bauxite mines and alumina refineries, and its operations include the mining of bauxite and other aluminous ores, as well as the refining, production, and sale of smelter grade and non-metallurgical alumina. The alumina produced by this segment is sold primarily to internal and external aluminum smelter customers; a portion of the alumina is sold to external customers who process it into industrial chemical products. The Aluminum segment consists of the Company's aluminum smelting and casting operations along with the Company's energy production assets in Brazil, Canada, and the United States. It has direct and indirect ownership of over 25 operating locations across eight countries.</v>
    <v>14900</v>
    <v>New York Stock Exchange</v>
    <v>XNYS</v>
    <v>XNYS</v>
    <v>201 Isabella Street, Suite 500, PITTSBURGH, PA, 15212 US</v>
    <v>67.53</v>
    <v>Metals &amp; Mining</v>
    <v>Stock</v>
    <v>46129.796315335159</v>
    <v>3168</v>
    <v>63.03</v>
    <v>17252656101</v>
    <v>ALCOA CORPORATION</v>
    <v>ALCOA CORPORATION</v>
    <v>65.05</v>
    <v>14.7456</v>
    <v>70.41</v>
    <v>65.385000000000005</v>
    <v>263862600</v>
    <v>AA</v>
    <v>ALCOA CORPORATION (XNYS:AA)</v>
    <v>7798534</v>
    <v>6056939</v>
    <v>2016</v>
  </rv>
  <rv s="2">
    <v>3169</v>
  </rv>
  <rv s="0">
    <v>https://www.bing.com/financeapi/forcetrigger?t=a1ph5r&amp;q=XNAS%3aCENX&amp;form=skydnc</v>
    <v>Learn more on Bing</v>
  </rv>
  <rv s="1">
    <v>en-US</v>
    <v>a1ph5r</v>
    <v>268435456</v>
    <v>1</v>
    <v>Powered by Refinitiv</v>
    <v>0</v>
    <v>CENTURY ALUMINUM COMPANY (XNAS:CENX)</v>
    <v>2</v>
    <v>3</v>
    <v>Finance</v>
    <v>4</v>
    <v>68.693600000000004</v>
    <v>14.77</v>
    <v>2.0522</v>
    <v>-3.61</v>
    <v>-5.5022000000000001E-2</v>
    <v>USD</v>
    <v>Century Aluminum Company is a global producer of primary aluminum and alumina with production facilities in the United States, Iceland and Jamaica. The Company also own a carbon anode production facility located in the Netherlands (Vlissingen). Carbon anodes are consumed in the production of primary aluminum. Vlissingen supplies carbon anodes to its aluminum smelter in Iceland. [AJ1] Its bauxite mining and alumina refinery in Clarendon, Jamaica (Jamalco) produces smelter grade alumina for consumption around the world. It also owns and operates aluminum reduction facilities in the United States and Iceland. It operates a United States aluminum smelters in Goose Creek, South Carolina and one smelter in Grundartangi, Iceland (Noroural, commonly referred to as Grundartangi). Its primary aluminum facilities produce standard grade and value-added primary aluminum products, including low-carbon aluminum products, Natur-Al, produced in Iceland.</v>
    <v>2906</v>
    <v>Nasdaq Stock Market</v>
    <v>XNAS</v>
    <v>XNAS</v>
    <v>SUITE 1000, 1 SOUTH WACKER DRIVE, CHICAGO, IL, 60606 US</v>
    <v>62.99</v>
    <v>Metals &amp; Mining</v>
    <v>Stock</v>
    <v>46129.797052210153</v>
    <v>3171</v>
    <v>57.48</v>
    <v>6136391100</v>
    <v>CENTURY ALUMINUM COMPANY</v>
    <v>CENTURY ALUMINUM COMPANY</v>
    <v>59.71</v>
    <v>153.6936</v>
    <v>65.61</v>
    <v>62</v>
    <v>98974050</v>
    <v>CENX</v>
    <v>CENTURY ALUMINUM COMPANY (XNAS:CENX)</v>
    <v>2018118</v>
    <v>2327185</v>
    <v>1981</v>
  </rv>
  <rv s="2">
    <v>3172</v>
  </rv>
  <rv s="0">
    <v>https://www.bing.com/financeapi/forcetrigger?t=a1qfrw&amp;q=XNYS%3aCSTM&amp;form=skydnc</v>
    <v>Learn more on Bing</v>
  </rv>
  <rv s="1">
    <v>en-US</v>
    <v>a1qfrw</v>
    <v>268435456</v>
    <v>1</v>
    <v>Powered by Refinitiv</v>
    <v>0</v>
    <v>Constellium SE (XNYS:CSTM)</v>
    <v>2</v>
    <v>3</v>
    <v>Finance</v>
    <v>4</v>
    <v>31.2</v>
    <v>8.24</v>
    <v>1.4976</v>
    <v>-0.24</v>
    <v>-8.0920000000000002E-3</v>
    <v>USD</v>
    <v>Constellium SE is a France-based company. The Company is predominantly engaged in the development, manufacturing, and recycling of aluminum products and solutions. It focuses on the development of aluminum products for a broad scope of markets and applications, including aerospace, packaging and automotive. It operates through three segments: Aerospace &amp; Transportation (A&amp;T), Packaging &amp; Automotive Rolled Products (P&amp;ARP), and Automotive Structures &amp; Industry (AS&amp;I). A&amp;T provides aluminum solutions for aircraft and transportation. P&amp;ARP supplies rolled products for packaging and vehicles. AS&amp;I focuses on structural components for automotive applications, including original equipment manufacturers.</v>
    <v>11500</v>
    <v>New York Stock Exchange</v>
    <v>XNYS</v>
    <v>XNYS</v>
    <v>Washington Plaza, 40-44, rue Washington, PARIS, ILE-DE-FRANCE, 75008 FR</v>
    <v>30.47</v>
    <v>Metals &amp; Mining</v>
    <v>Stock</v>
    <v>46129.795975890622</v>
    <v>3174</v>
    <v>28.39</v>
    <v>4005547710</v>
    <v>Constellium SE</v>
    <v>Constellium SE</v>
    <v>30.15</v>
    <v>15.2372</v>
    <v>29.66</v>
    <v>29.42</v>
    <v>136150500</v>
    <v>CSTM</v>
    <v>Constellium SE (XNYS:CSTM)</v>
    <v>1667486</v>
    <v>2314850</v>
    <v>2017</v>
  </rv>
  <rv s="2">
    <v>3175</v>
  </rv>
  <rv s="0">
    <v>https://www.bing.com/financeapi/forcetrigger?t=a1we4c&amp;q=XNAS%3aKALU&amp;form=skydnc</v>
    <v>Learn more on Bing</v>
  </rv>
  <rv s="1">
    <v>en-US</v>
    <v>a1we4c</v>
    <v>268435456</v>
    <v>1</v>
    <v>Powered by Refinitiv</v>
    <v>0</v>
    <v>KAISER ALUMINUM CORPORATION (XNAS:KALU)</v>
    <v>2</v>
    <v>3</v>
    <v>Finance</v>
    <v>4</v>
    <v>150</v>
    <v>52.53</v>
    <v>1.4313</v>
    <v>2.02</v>
    <v>1.4022E-2</v>
    <v>USD</v>
    <v>Kaiser Aluminum Corporation is a producer of semi-fabricated specialty aluminum products. The Company's fabricated aluminum mill products include flat-rolled (plate, sheet, and coil), extruded (rod, bar, hollows, and shapes), drawn (rod, bar, pipe, tube and wire) and certain cast aluminum products. Its business focuses on producing rolled, extruded, and drawn aluminum products used principally for aerospace and defense, aluminum beverage and food packaging, general engineering that includes consumer durables, electronics and products for electrical and machinery and equipment applications, and automotive products. It provides its products for a range of market applications, including aerospace and high strength (Aero/HS products); beverage and food packaging products (Packaging); general engineering (GE products); automotive (Automotive Extrusions); and other products. Its Automotive Extrusions consist of extruded aluminum products for many North American automotive applications.</v>
    <v>3840</v>
    <v>Nasdaq Stock Market</v>
    <v>XNAS</v>
    <v>XNAS</v>
    <v>1550 W. Mcewen Drive, Suite 500, FRANKLIN, TN, 37067 US</v>
    <v>147.83000000000001</v>
    <v>Metals &amp; Mining</v>
    <v>Stock</v>
    <v>46129.797052025002</v>
    <v>3177</v>
    <v>140.13999999999999</v>
    <v>2368021075</v>
    <v>KAISER ALUMINUM CORPORATION</v>
    <v>KAISER ALUMINUM CORPORATION</v>
    <v>144.25</v>
    <v>21.590299999999999</v>
    <v>144.06</v>
    <v>146.08000000000001</v>
    <v>16210440</v>
    <v>KALU</v>
    <v>KAISER ALUMINUM CORPORATION (XNAS:KALU)</v>
    <v>124919</v>
    <v>237460</v>
    <v>1987</v>
  </rv>
  <rv s="2">
    <v>3178</v>
  </rv>
  <rv s="0">
    <v>https://www.bing.com/financeapi/forcetrigger?t=a1p5k2&amp;q=XNYS%3aCAL&amp;form=skydnc</v>
    <v>Learn more on Bing</v>
  </rv>
  <rv s="1">
    <v>en-US</v>
    <v>a1p5k2</v>
    <v>268435456</v>
    <v>1</v>
    <v>Powered by Refinitiv</v>
    <v>0</v>
    <v>CALERES, INC. (XNYS:CAL)</v>
    <v>2</v>
    <v>3</v>
    <v>Finance</v>
    <v>4</v>
    <v>18.27</v>
    <v>8.8000000000000007</v>
    <v>0.6734</v>
    <v>0.86</v>
    <v>6.7135E-2</v>
    <v>USD</v>
    <v>Caleres, Inc. is a global footwear company. The Company offers a portfolio of global footwear brands that includes Famous Footwear, Sam Edelman, Stuart Weitzman, Allen Edmonds, Naturalizer, Vionic, and more. Its products are available virtually in the nearly 1,000 retail stores it operates, in major department and specialty stores, on its branded e-commerce sites, and on many additional third-party retail platforms. Its Famous Footwear segment is comprised of its Famous Footwear retail stores, famousfootwear.com and famousfootwear.ca. Its Brand Portfolio segment offers retailers and consumers a carefully cultivated portfolio of brands. This segment is comprised of wholesale operations that designs, develops, sources, manufactures, markets and distributes branded, licensed and private-label footwear primarily to online retailers, national chains, department stores, independent retailers and mass merchandisers, as well as Company-owned stores and e-commerce businesses.</v>
    <v>5000</v>
    <v>New York Stock Exchange</v>
    <v>XNYS</v>
    <v>XNYS</v>
    <v>8300 Maryland Ave, ST. LOUIS, MO, 63105-3645 US</v>
    <v>14.08</v>
    <v>Specialty Retailers</v>
    <v>Stock</v>
    <v>46129.795794050784</v>
    <v>3180</v>
    <v>13.25</v>
    <v>462623420</v>
    <v>CALERES, INC.</v>
    <v>CALERES, INC.</v>
    <v>13.25</v>
    <v>21.396100000000001</v>
    <v>12.81</v>
    <v>13.67</v>
    <v>33842240</v>
    <v>CAL</v>
    <v>CALERES, INC. (XNYS:CAL)</v>
    <v>454163</v>
    <v>756607</v>
    <v>1913</v>
  </rv>
  <rv s="2">
    <v>3181</v>
  </rv>
  <rv s="0">
    <v>https://www.bing.com/financeapi/forcetrigger?t=a1w5m7&amp;q=XNYS%3aJILL&amp;form=skydnc</v>
    <v>Learn more on Bing</v>
  </rv>
  <rv s="1">
    <v>en-US</v>
    <v>a1w5m7</v>
    <v>268435456</v>
    <v>1</v>
    <v>Powered by Refinitiv</v>
    <v>0</v>
    <v>J.JILL, INC. (XNYS:JILL)</v>
    <v>2</v>
    <v>3</v>
    <v>Finance</v>
    <v>4</v>
    <v>18.8</v>
    <v>10.404999999999999</v>
    <v>0.86019999999999996</v>
    <v>0.59</v>
    <v>4.8399999999999999E-2</v>
    <v>USD</v>
    <v>J.Jill, Inc. is a national lifestyle brand, which provides apparel, footwear and accessories. The Company’s operating segments consist of its retail and direct channels. Its products are marketed under the J.Jill brand name and sold primarily through two channels: its ecommerce platform and catalog (Direct) and its retail stores (Retail). Direct channel consists of its Website and catalog orders. Its Website also provides customers with a range of colors and sizes than available in its stores. In addition to its core assortment, the Company has three sub-brands, Pure Jill, Wearever, and Fit. It also offers accessory collections, such as scarves and jewelry. Wearever is all day refined dressing designed for work, travel, and home. Its products are available across the full range of sizes including regular, petite, and tall, and it provides one, size-integrated shopping destination for customers with sizes from extra small up to 2X in store and 4X online.</v>
    <v>1039</v>
    <v>New York Stock Exchange</v>
    <v>XNYS</v>
    <v>XNYS</v>
    <v>4 Batterymarch Park, QUINCY, MA, 02169-7468 US</v>
    <v>13.059900000000001</v>
    <v>Specialty Retailers</v>
    <v>Stock</v>
    <v>46129.797048888278</v>
    <v>3183</v>
    <v>12.37</v>
    <v>190501875</v>
    <v>J.JILL, INC.</v>
    <v>J.JILL, INC.</v>
    <v>12.51</v>
    <v>5.8331999999999997</v>
    <v>12.19</v>
    <v>12.78</v>
    <v>14906250</v>
    <v>JILL</v>
    <v>J.JILL, INC. (XNYS:JILL)</v>
    <v>35721</v>
    <v>125074</v>
    <v>2011</v>
  </rv>
  <rv s="2">
    <v>3184</v>
  </rv>
  <rv s="0">
    <v>https://www.bing.com/financeapi/forcetrigger?t=a1q4u2&amp;q=XNAS%3aCOLM&amp;form=skydnc</v>
    <v>Learn more on Bing</v>
  </rv>
  <rv s="1">
    <v>en-US</v>
    <v>a1q4u2</v>
    <v>268435456</v>
    <v>1</v>
    <v>Powered by Refinitiv</v>
    <v>0</v>
    <v>COLUMBIA SPORTSWEAR COMPANY (XNAS:COLM)</v>
    <v>2</v>
    <v>3</v>
    <v>Finance</v>
    <v>4</v>
    <v>71.680000000000007</v>
    <v>47.47</v>
    <v>0.88170000000000004</v>
    <v>2.85</v>
    <v>4.9359E-2</v>
    <v>USD</v>
    <v>Columbia Sportswear Company is a multi-brand global in outdoor, active and lifestyle products, including apparel, footwear, accessories, and equipment. It provides products through four brands: Columbia, SOREL, Mountain Hardwear and prAna. Its Columbia brand offers authentic, high-value outdoor apparel, footwear, accessories and equipment products suited for hiking, trail running, snow, and fishing and hunting activities, as well as everyday outdoor activities. SOREL brand offers footwear. Its Mountain Hardwear brand continues to offer essential, premium apparel, accessories and equipment products for climbers, mountaineers, skiers, snowboarders, and trail athletes. Its prAna brand offers apparel and accessories. Its products are designed to be used for all seasons, activities and locations. It sells its products in more than 110 countries and operate in four reportable segments: United States, Latin America and Asia Pacific (LAAP), Europe, Middle East and Africa (EMEA), and Canada.</v>
    <v>9620</v>
    <v>Nasdaq Stock Market</v>
    <v>XNAS</v>
    <v>XNAS</v>
    <v>14375 NW Science Park Dr, PORTLAND, OR, 97229 US</v>
    <v>61.39</v>
    <v>Textiles &amp; Apparel</v>
    <v>Stock</v>
    <v>46129.796706365625</v>
    <v>3186</v>
    <v>58.35</v>
    <v>3171980414</v>
    <v>COLUMBIA SPORTSWEAR COMPANY</v>
    <v>COLUMBIA SPORTSWEAR COMPANY</v>
    <v>58.64</v>
    <v>18.605899999999998</v>
    <v>57.74</v>
    <v>60.59</v>
    <v>52351550</v>
    <v>COLM</v>
    <v>COLUMBIA SPORTSWEAR COMPANY (XNAS:COLM)</v>
    <v>373856</v>
    <v>605056</v>
    <v>1961</v>
  </rv>
  <rv s="2">
    <v>3187</v>
  </rv>
  <rv s="0">
    <v>https://www.bing.com/financeapi/forcetrigger?t=a1wmfr&amp;q=XNYS%3aCPRI&amp;form=skydnc</v>
    <v>Learn more on Bing</v>
  </rv>
  <rv s="1">
    <v>en-US</v>
    <v>a1wmfr</v>
    <v>268435456</v>
    <v>1</v>
    <v>Powered by Refinitiv</v>
    <v>0</v>
    <v>Capri Holdings Limited (XNYS:CPRI)</v>
    <v>2</v>
    <v>3</v>
    <v>Finance</v>
    <v>4</v>
    <v>28.265000000000001</v>
    <v>13.06</v>
    <v>1.466</v>
    <v>0.93</v>
    <v>4.6921999999999998E-2</v>
    <v>USD</v>
    <v>Capri Holdings Limited is a global fashion luxury company, consisting of brands, such as Michael Kors and Jimmy Choo. Its Michael Kors segment includes the sale of Michael Kors products through four primary Michael Kors retail formats: Collection stores, Lifestyle stores (including concessions), outlet stores and e-commerce sites, through which it sells Michael Kors products, as well as licensed products bearing the Michael Kors name, directly to consumers throughout the Americas, certain parts of EMEA and certain parts of Asia. It also sells Michael Kors products directly to department stores, primarily located across the Americas and Europe, to specialty stores and travel retail shops, and to its geographic licensees. Its Jimmy Choo segment includes the sale of Jimmy Choo luxury footwear, handbags and small leather goods through directly operated Jimmy Choo retail and outlet stores throughout the Americas, certain parts of EMEA and certain parts of Asia, through its e-commerce sites.</v>
    <v>9700</v>
    <v>New York Stock Exchange</v>
    <v>XNYS</v>
    <v>XNYS</v>
    <v>90 Whitfield Street Second Floor, W1T 4EZ GB</v>
    <v>21.33</v>
    <v>Specialty Retailers</v>
    <v>Stock</v>
    <v>46129.797142082811</v>
    <v>3189</v>
    <v>20.38</v>
    <v>2472609425</v>
    <v>Capri Holdings Limited</v>
    <v>Capri Holdings Limited</v>
    <v>20.440000000000001</v>
    <v>0</v>
    <v>19.82</v>
    <v>20.75</v>
    <v>119161900</v>
    <v>CPRI</v>
    <v>Capri Holdings Limited (XNYS:CPRI)</v>
    <v>1687515</v>
    <v>2690549</v>
    <v>2002</v>
  </rv>
  <rv s="2">
    <v>3190</v>
  </rv>
  <rv s="0">
    <v>https://www.bing.com/financeapi/forcetrigger?t=a1qbp2&amp;q=XNYS%3aCRI&amp;form=skydnc</v>
    <v>Learn more on Bing</v>
  </rv>
  <rv s="1">
    <v>en-US</v>
    <v>a1qbp2</v>
    <v>268435456</v>
    <v>1</v>
    <v>Powered by Refinitiv</v>
    <v>0</v>
    <v>CARTER'S, INC. (XNYS:CRI)</v>
    <v>2</v>
    <v>3</v>
    <v>Finance</v>
    <v>4</v>
    <v>44.44</v>
    <v>23.380500000000001</v>
    <v>0.89280000000000004</v>
    <v>1.65</v>
    <v>4.4654999999999993E-2</v>
    <v>USD</v>
    <v>Carter's, Inc. is a marketer of young children's apparel in North America. Its segments include U.S. Retail, U.S. Wholesale, and International. The U.S. Retail segment includes sales of products in the United States through its retail stores and eCommerce websites. The U.S. Wholesale segment consists of sales in the United States of products to its wholesale partners. The International segment includes sales of products outside the United States, through its retail stores and e-commerce websites in Canada and Mexico, and sales to its international wholesale customers and licensees. It owns Carter's and OshKosh B'gosh brands. These brands are sold in department stores, national chains, and specialty retailers domestically and internationally. They are also sold through nearly 1,000 Company-operated stores in the United States, Canada, and Mexico and online at www.carters.com, www.oshkosh.com, www.cartersoshkosh.ca, and www.carters.com.mx. It also owns Little Planet and Skip Hop brands.</v>
    <v>15400</v>
    <v>New York Stock Exchange</v>
    <v>XNYS</v>
    <v>XNYS</v>
    <v>3438 Peachtree Rd NE Ste 1800, ATLANTA, GA, 30326-1595 US</v>
    <v>39.72</v>
    <v>Specialty Retailers</v>
    <v>Stock</v>
    <v>46129.797117106253</v>
    <v>3192</v>
    <v>37.825000000000003</v>
    <v>1423469570</v>
    <v>CARTER'S, INC.</v>
    <v>CARTER'S, INC.</v>
    <v>38.49</v>
    <v>15.2569</v>
    <v>36.950000000000003</v>
    <v>38.6</v>
    <v>36877450</v>
    <v>CRI</v>
    <v>CARTER'S, INC. (XNYS:CRI)</v>
    <v>1253086</v>
    <v>1050911</v>
    <v>2003</v>
  </rv>
  <rv s="2">
    <v>3193</v>
  </rv>
  <rv s="0">
    <v>https://www.bing.com/financeapi/forcetrigger?t=axyibh&amp;q=XNAS%3aDOGZ&amp;form=skydnc</v>
    <v>Learn more on Bing</v>
  </rv>
  <rv s="1">
    <v>en-US</v>
    <v>axyibh</v>
    <v>268435456</v>
    <v>1</v>
    <v>Powered by Refinitiv</v>
    <v>0</v>
    <v>Dogness (International) Corporation (XNAS:DOGZ)</v>
    <v>2</v>
    <v>3</v>
    <v>Finance</v>
    <v>4</v>
    <v>31.48</v>
    <v>1.02</v>
    <v>2.4417</v>
    <v>0.04</v>
    <v>3.0303E-2</v>
    <v>USD</v>
    <v>Dogness International Corp is a holding company principally engaged in the design, manufacturing and sales of pet products. The Company's products include pet leashes, pet collars, pet harnesses, intelligent pet products and retractable leashes. The Company's intelligent pet products include Dogness mobile application (app), smart wearables, smart ipet robot, mini treat robot and others. The Company is also engaged in the provision of dyeing services as well as pet grooming service. The Company conducts its businesses in domestic and overseas markets.</v>
    <v>186</v>
    <v>Nasdaq Stock Market</v>
    <v>XNAS</v>
    <v>XNAS</v>
    <v>No. 16 N. Dongke Road, Tongsha Industrial Zone, DONGGUAN, GUANGDONG, 523217 CN</v>
    <v>1.4</v>
    <v>Textiles &amp; Apparel</v>
    <v>Stock</v>
    <v>46129.790068425784</v>
    <v>3195</v>
    <v>1.31</v>
    <v>149166503</v>
    <v>Dogness (International) Corporation</v>
    <v>Dogness (International) Corporation</v>
    <v>1.31</v>
    <v>0</v>
    <v>1.32</v>
    <v>1.36</v>
    <v>14510660</v>
    <v>DOGZ</v>
    <v>Dogness (International) Corporation (XNAS:DOGZ)</v>
    <v>30651</v>
    <v>58972</v>
    <v>2016</v>
  </rv>
  <rv s="2">
    <v>3196</v>
  </rv>
  <rv s="0">
    <v>https://www.bing.com/financeapi/forcetrigger?t=c22oxm&amp;q=XNYS%3aFIGS&amp;form=skydnc</v>
    <v>Learn more on Bing</v>
  </rv>
  <rv s="1">
    <v>en-US</v>
    <v>c22oxm</v>
    <v>268435456</v>
    <v>1</v>
    <v>Powered by Refinitiv</v>
    <v>0</v>
    <v>FIGS, INC. (XNYS:FIGS)</v>
    <v>2</v>
    <v>3</v>
    <v>Finance</v>
    <v>4</v>
    <v>17.48</v>
    <v>3.7650000000000001</v>
    <v>1.2055</v>
    <v>0.27</v>
    <v>1.6812000000000001E-2</v>
    <v>USD</v>
    <v>FIGS, Inc. operates as a direct-to-consumer healthcare apparel and lifestyle brand. The Company sells products designed to serve the particular needs of healthcare professionals primarily through its direct-to-consumer (DTC) digital platform, consisting of its Website, mobile app and B2B business (TEAMS). Its offerings include scrubwear and non-scrubwear, such as outerwear, underscrubs, footwear, compression socks, lab coats, loungewear, and other apparel. Its non-scrubwear products are designed as an integrated system that complements its scrubwear and are comprised of base layer and outer layer products. Its underscrubs include sports bras, performance leggings, performance tops and super-soft pima cotton tops. Its under underscrubs include several styles of underwear. Its outer layer products include footwear, lab coats, and a variety of vests, jackets, and fleeces. The Company also offers necessities, such as scrub caps, lanyards, badge reels, tote bags, baseball caps, and beanies.</v>
    <v>388</v>
    <v>New York Stock Exchange</v>
    <v>XNYS</v>
    <v>XNYS</v>
    <v>2834 Colorado Avenue, Suite 100, SANTA MONICA, CA, 90404 US</v>
    <v>16.649999999999999</v>
    <v>Textiles &amp; Apparel</v>
    <v>Stock</v>
    <v>46129.796469316403</v>
    <v>3198</v>
    <v>16.02</v>
    <v>2716938042</v>
    <v>FIGS, INC.</v>
    <v>FIGS, INC.</v>
    <v>16.579999999999998</v>
    <v>87.701400000000007</v>
    <v>16.059999999999999</v>
    <v>16.329999999999998</v>
    <v>166377100</v>
    <v>FIGS</v>
    <v>FIGS, INC. (XNYS:FIGS)</v>
    <v>1280027</v>
    <v>2914502</v>
    <v>2013</v>
  </rv>
  <rv s="2">
    <v>3199</v>
  </rv>
  <rv s="0">
    <v>https://www.bing.com/financeapi/forcetrigger?t=a1tvim&amp;q=XNAS%3aGIII&amp;form=skydnc</v>
    <v>Learn more on Bing</v>
  </rv>
  <rv s="1">
    <v>en-US</v>
    <v>a1tvim</v>
    <v>268435456</v>
    <v>1</v>
    <v>Powered by Refinitiv</v>
    <v>0</v>
    <v>G-III APPAREL GROUP, LTD. (XNAS:GIII)</v>
    <v>2</v>
    <v>3</v>
    <v>Finance</v>
    <v>4</v>
    <v>34.83</v>
    <v>20.329999999999998</v>
    <v>1.2841</v>
    <v>0.87</v>
    <v>2.9491999999999997E-2</v>
    <v>USD</v>
    <v>G-III Apparel Group, Ltd. is engaged in fashion with expertise in design, sourcing and marketing, owns and licenses a portfolio of over 30 brands. It owns 10 brands, including DKNY, Karl Lagerfeld, Donna Karan and Vilebrequin, and licenses over 20 brands including Calvin Klein, Tommy Hilfiger, Nautica, Halston, Converse, BCBG and National Sports leagues, among others. Its wholesale operations segment includes sales of products to retailers under owned, licensed and private label brands, as well as sales related to the Karl Lagerfeld and Vilebrequin businesses, including from retail stores operated by Vilebrequin and Karl Lagerfeld, other than sales of products under the Karl Lagerfeld Paris brand generated by its retail stores and digital sites. Its retail operations segment consists of direct sales to consumers through its Company-operated stores and product sales through its digital sites for the DKNY, Donna Karan, Karl Lagerfeld Paris, G.H. Bass and Wilsons Leather brands.</v>
    <v>3400</v>
    <v>Nasdaq Stock Market</v>
    <v>XNAS</v>
    <v>XNAS</v>
    <v>512 7th Avenue, NEW YORK, NY, 10018 US</v>
    <v>30.96</v>
    <v>Textiles &amp; Apparel</v>
    <v>Stock</v>
    <v>46129.797060057812</v>
    <v>3201</v>
    <v>30</v>
    <v>1281288737</v>
    <v>G-III APPAREL GROUP, LTD.</v>
    <v>G-III APPAREL GROUP, LTD.</v>
    <v>30</v>
    <v>9.2436000000000007</v>
    <v>29.5</v>
    <v>30.37</v>
    <v>42189290</v>
    <v>GIII</v>
    <v>G-III APPAREL GROUP, LTD. (XNAS:GIII)</v>
    <v>291549</v>
    <v>688853</v>
    <v>1989</v>
  </rv>
  <rv s="2">
    <v>3202</v>
  </rv>
  <rv s="0">
    <v>https://www.bing.com/financeapi/forcetrigger?t=bq2a8m&amp;q=XNYS%3aKTB&amp;form=skydnc</v>
    <v>Learn more on Bing</v>
  </rv>
  <rv s="1">
    <v>en-US</v>
    <v>bq2a8m</v>
    <v>268435456</v>
    <v>1</v>
    <v>Powered by Refinitiv</v>
    <v>0</v>
    <v>Kontoor Brands, Inc. (XNYS:KTB)</v>
    <v>2</v>
    <v>3</v>
    <v>Finance</v>
    <v>4</v>
    <v>87</v>
    <v>53.55</v>
    <v>0.95089999999999997</v>
    <v>4.71</v>
    <v>6.512699999999999E-2</v>
    <v>USD</v>
    <v>Kontoor Brands, Inc. is a global lifestyle apparel company. The Company designs, manufactures, procures, sells and licenses apparel, footwear and accessories. Its lifestyle, outdoor and workwear brands include Wrangler, Lee, and Helly Hansen. The Wrangler brand offers multiple sub-brands, collections and product lines within the Wrangler brand to target specific consumer demographics and consumer end-users, including 20X, Aura from the Women at Wrangler, Cowboy Cut, Premium Patch, Riggs Workwear, Rock 47, Rustler, Wrangler Retro, Wrangler Rugged Wear and Wrangler All Terrain Gear. The Lee segment offers denim, apparel, footwear and accessories for adults and children. The Lee brand offers multiple sub-brands, collections and product lines, including Lee101, Riders, Storm Rider, Lee MVP and Lee X. The Helly Hansen brand is an outdoor and workwear brand. Helly Hansen offers sub-brands, including Helly Hansen Sport and Helly Hansen Workwear.</v>
    <v>10600</v>
    <v>New York Stock Exchange</v>
    <v>XNYS</v>
    <v>XNYS</v>
    <v>400 N Elm St, Greensboro, NC, 27401-2143 US</v>
    <v>77.709999999999994</v>
    <v>Textiles &amp; Apparel</v>
    <v>Stock</v>
    <v>46129.796621955466</v>
    <v>3204</v>
    <v>73.775000000000006</v>
    <v>4256226404</v>
    <v>Kontoor Brands, Inc.</v>
    <v>Kontoor Brands, Inc.</v>
    <v>74.319999999999993</v>
    <v>19.001899999999999</v>
    <v>72.319999999999993</v>
    <v>77.03</v>
    <v>55254140</v>
    <v>KTB</v>
    <v>Kontoor Brands, Inc. (XNYS:KTB)</v>
    <v>440281</v>
    <v>704503</v>
    <v>2018</v>
  </rv>
  <rv s="2">
    <v>3205</v>
  </rv>
  <rv s="0">
    <v>https://www.bing.com/financeapi/forcetrigger?t=bpipfr&amp;q=XNYS%3aLEVI&amp;form=skydnc</v>
    <v>Learn more on Bing</v>
  </rv>
  <rv s="1">
    <v>en-US</v>
    <v>bpipfr</v>
    <v>268435456</v>
    <v>1</v>
    <v>Powered by Refinitiv</v>
    <v>0</v>
    <v>LEVI STRAUSS &amp; CO. (XNYS:LEVI)</v>
    <v>2</v>
    <v>3</v>
    <v>Finance</v>
    <v>4</v>
    <v>24.82</v>
    <v>14.1655</v>
    <v>1.3451</v>
    <v>0.68500000000000005</v>
    <v>3.0842000000000001E-2</v>
    <v>USD</v>
    <v>Levi Strauss &amp; Co. is an apparel company. The Company designs and markets jeans, casual wear and related accessories for men, women and children under the Levi's, Levi Strauss Signature, and Beyond Yoga brands. The Company operates through three geographical segments: Americas, Europe and Asia. It designs, markets and sells directly or through third parties and licensees’ products that include jeans, casual and dress pants, activewear, tops, shorts, skirts, dresses, jackets and related accessories for men, women and children around the world. Its products are sold in approximately 120 countries worldwide through a combination of chain retailers, department stores, online sites, and a global footprint of approximately 3,300 retail stores and shop-in shops. Outside the United States, department stores, specialty retailers, franchised or other brand-dedicated stores and shop-in-shops have traditionally been its primary distribution channels.</v>
    <v>19000</v>
    <v>New York Stock Exchange</v>
    <v>XNYS</v>
    <v>XNYS</v>
    <v>1155 Battery St, SAN FRANCISCO, CA, 94111 US</v>
    <v>23.125</v>
    <v>Textiles &amp; Apparel</v>
    <v>Stock</v>
    <v>46129.79714842578</v>
    <v>3207</v>
    <v>22.47</v>
    <v>8805332288</v>
    <v>LEVI STRAUSS &amp; CO.</v>
    <v>LEVI STRAUSS &amp; CO.</v>
    <v>22.58</v>
    <v>18.205300000000001</v>
    <v>22.21</v>
    <v>22.895</v>
    <v>384596300</v>
    <v>LEVI</v>
    <v>LEVI STRAUSS &amp; CO. (XNYS:LEVI)</v>
    <v>1552542</v>
    <v>3073368</v>
    <v>1970</v>
  </rv>
  <rv s="2">
    <v>3208</v>
  </rv>
  <rv s="0">
    <v>https://www.bing.com/financeapi/forcetrigger?t=a1x6m7&amp;q=XNAS%3aLULU&amp;form=skydnc</v>
    <v>Learn more on Bing</v>
  </rv>
  <rv s="1">
    <v>en-US</v>
    <v>a1x6m7</v>
    <v>268435456</v>
    <v>1</v>
    <v>Powered by Refinitiv</v>
    <v>0</v>
    <v>LULULEMON ATHLETICA INC. (XNAS:LULU)</v>
    <v>2</v>
    <v>3</v>
    <v>Finance</v>
    <v>4</v>
    <v>340.25</v>
    <v>143.96</v>
    <v>1.0486</v>
    <v>3.86</v>
    <v>2.3692999999999999E-2</v>
    <v>USD</v>
    <v>lululemon athletica inc. is a technical athletic apparel, footwear, and accessories company. The Company organizes its operations into four regional markets: the Americas, China Mainland, Asia Pacific (APAC), and Europe and the Middle East (EMEA). It conducts its business through a number of different channels in each market, including the Company-operated stores, e-commerce, temporary locations, wholesale, outlets, a re-commerce program, and license and supply arrangements. The Company offers a comprehensive line of technical athletic apparel, footwear, and accessories marketed under the lululemon brand. Its apparel assortment includes items such as shorts, tops, and jackets designed for a healthy lifestyle, including athletic activities such as yoga, running, training, and most other activities. It also offers apparel designed for being on the move and fitness-inspired accessories. It operates stores in the United States, Canada, China Mainland, Australia, South Korea and others.</v>
    <v>39000</v>
    <v>Nasdaq Stock Market</v>
    <v>XNAS</v>
    <v>XNAS</v>
    <v>1818 Cornwall Avenue, VANCOUVER, BC, V6J 1C7 CA</v>
    <v>168.95</v>
    <v>Textiles &amp; Apparel</v>
    <v>Stock</v>
    <v>46129.79700990703</v>
    <v>3210</v>
    <v>165</v>
    <v>19279534508</v>
    <v>LULULEMON ATHLETICA INC.</v>
    <v>LULULEMON ATHLETICA INC.</v>
    <v>165.25</v>
    <v>11.6015</v>
    <v>162.91999999999999</v>
    <v>166.78</v>
    <v>115598600</v>
    <v>LULU</v>
    <v>LULULEMON ATHLETICA INC. (XNAS:LULU)</v>
    <v>1585076</v>
    <v>2832142</v>
    <v>2005</v>
  </rv>
  <rv s="2">
    <v>3211</v>
  </rv>
  <rv s="0">
    <v>https://www.bing.com/financeapi/forcetrigger?t=a1zew7&amp;q=XNYS%3aOXM&amp;form=skydnc</v>
    <v>Learn more on Bing</v>
  </rv>
  <rv s="1">
    <v>en-US</v>
    <v>a1zew7</v>
    <v>268435456</v>
    <v>1</v>
    <v>Powered by Refinitiv</v>
    <v>0</v>
    <v>OXFORD INDUSTRIES INC (XNYS:OXM)</v>
    <v>2</v>
    <v>3</v>
    <v>Finance</v>
    <v>4</v>
    <v>60.31</v>
    <v>30.5656</v>
    <v>1.0502</v>
    <v>-0.1</v>
    <v>-2.2529999999999998E-3</v>
    <v>USD</v>
    <v>Oxford Industries, Inc. operates in the apparel industry, which owns, and markets the Tommy Bahama, Lilly Pulitzer, Johnny Was, Southern Tide, The Beaufort Bonnet Company, Duck Head and Jack Rogers lifestyle brands. It distributes its products through its direct-to-consumer channels, consisting of its brand specific full-price retail stores, e-commerce Websites and outlet stores, and its wholesale distribution channel, which includes sales to various specialty stores, signature stores, department stores, multi-branded e-commerce Websites and other retailers. Additionally, it operates Tommy Bahama food and beverage locations, including Marlin Bars and full-service restaurants, generally adjacent to a Tommy Bahama full-price retail store. Tommy Bahama designs, sources, markets, and distributes men’s and women’s sportswear and related products. Lilly Pulitzer designs, sources, markets, and distributes upscale collections of women’s and girls' dresses, sportswear, and related products.</v>
    <v>6000</v>
    <v>New York Stock Exchange</v>
    <v>XNYS</v>
    <v>XNYS</v>
    <v>999 Peachtree Street, N.E.,, Ste. 688, ATLANTA, GA, 30309 US</v>
    <v>45.47</v>
    <v>Textiles &amp; Apparel</v>
    <v>Stock</v>
    <v>46129.796061457811</v>
    <v>3213</v>
    <v>44.19</v>
    <v>659365160</v>
    <v>OXFORD INDUSTRIES INC</v>
    <v>OXFORD INDUSTRIES INC</v>
    <v>45.34</v>
    <v>0</v>
    <v>44.39</v>
    <v>44.29</v>
    <v>14887450</v>
    <v>OXM</v>
    <v>OXFORD INDUSTRIES INC (XNYS:OXM)</v>
    <v>184626</v>
    <v>389745</v>
    <v>1960</v>
  </rv>
  <rv s="2">
    <v>3214</v>
  </rv>
  <rv s="0">
    <v>https://www.bing.com/financeapi/forcetrigger?t=a21fw7&amp;q=XNYS%3aPVH&amp;form=skydnc</v>
    <v>Learn more on Bing</v>
  </rv>
  <rv s="1">
    <v>en-US</v>
    <v>a21fw7</v>
    <v>268435456</v>
    <v>1</v>
    <v>Powered by Refinitiv</v>
    <v>0</v>
    <v>PVH CORP. (XNYS:PVH)</v>
    <v>2</v>
    <v>3</v>
    <v>Finance</v>
    <v>4</v>
    <v>95.96</v>
    <v>59.6</v>
    <v>1.7090000000000001</v>
    <v>4.1150000000000002</v>
    <v>4.5993000000000006E-2</v>
    <v>USD</v>
    <v>PVH Corp. is an apparel company that designs and markets branded sportswear (casual apparel), jeanswear, intimate apparel, swimwear, handbags, accessories, footwear and other related products. Its segments include Americas, Europe, the Middle East and Africa, Asia-Pacific, and Licensing. Its three main businesses include Tommy Hilfiger, which consists of the Tommy Hilfiger North America and Tommy Hilfiger International segments; Calvin Klein, which consists of the Calvin Klein North America and Calvin Klein International segments; and Heritage Brands, which consists of the Heritage Brands Wholesale segment. Its operations outside North America consist of wholesale sales under its owned and licensed trademarks, and retail stores operations, and digital commerce sites under its TOMMY HILFIGER and Calvin Klein trademarks. Its licensing activities include TOMMY HILFIGER and Calvin Klein trademark licensing for a broad array of product categories and for use in certain territories.</v>
    <v>15000</v>
    <v>New York Stock Exchange</v>
    <v>XNYS</v>
    <v>XNYS</v>
    <v>285 Madison Avenue, NEW YORK, NY, 10017 US</v>
    <v>95.96</v>
    <v>Textiles &amp; Apparel</v>
    <v>Stock</v>
    <v>46129.797146851561</v>
    <v>3216</v>
    <v>90.24</v>
    <v>4287272035</v>
    <v>PVH CORP.</v>
    <v>PVH CORP.</v>
    <v>90.405000000000001</v>
    <v>14.0389</v>
    <v>89.47</v>
    <v>93.584999999999994</v>
    <v>45811530</v>
    <v>PVH</v>
    <v>PVH CORP. (XNYS:PVH)</v>
    <v>792355</v>
    <v>1366535</v>
    <v>1976</v>
  </rv>
  <rv s="2">
    <v>3217</v>
  </rv>
  <rv s="0">
    <v>https://www.bing.com/financeapi/forcetrigger?t=a222gh&amp;q=XNYS%3aRL&amp;form=skydnc</v>
    <v>Learn more on Bing</v>
  </rv>
  <rv s="1">
    <v>en-US</v>
    <v>a222gh</v>
    <v>268435456</v>
    <v>1</v>
    <v>Powered by Refinitiv</v>
    <v>0</v>
    <v>RALPH LAUREN CORPORATION (XNYS:RL)</v>
    <v>2</v>
    <v>3</v>
    <v>Finance</v>
    <v>4</v>
    <v>389.15</v>
    <v>198.62</v>
    <v>1.4509000000000001</v>
    <v>16.59</v>
    <v>4.4873999999999997E-2</v>
    <v>USD</v>
    <v>Ralph Lauren Corporation is engaged in the design, marketing, and distribution of luxury lifestyle products, including apparel, footwear and accessories, home, fragrances and hospitality. Its segments include North America, Europe, and Asia. Its brands include Ralph Lauren, Ralph Lauren Collection, Ralph Lauren Purple Label, Polo Ralph Lauren, Lauren Ralph Lauren, Polo Ralph Lauren Children, and Chaps, among others. Its products include apparel and footwear and accessories for men, women, and children, as well as fragrance and home collections, together with its hospitality portfolio. Its range of footwear and accessories include casual shoes, dress shoes, boots, sneakers, sandals, eyewear, watches, scarves, hats and others. Its range of home products includes bed and bath lines, lighting, dining, floor coverings, giftware and more. Its hospitality collection is comprised of its restaurants, including The Polo Bar in New York City, RL Restaurant located in Chicago, and others.</v>
    <v>15000</v>
    <v>New York Stock Exchange</v>
    <v>XNYS</v>
    <v>XNYS</v>
    <v>650 Madison Ave, NEW YORK, NY, 10022 US</v>
    <v>388.91500000000002</v>
    <v>Textiles &amp; Apparel</v>
    <v>Stock</v>
    <v>46129.796958032028</v>
    <v>3219</v>
    <v>377.42</v>
    <v>23384609818</v>
    <v>RALPH LAUREN CORPORATION</v>
    <v>RALPH LAUREN CORPORATION</v>
    <v>377.745</v>
    <v>26.2956</v>
    <v>369.7</v>
    <v>386.29</v>
    <v>60536410</v>
    <v>RL</v>
    <v>RALPH LAUREN CORPORATION (XNYS:RL)</v>
    <v>373299</v>
    <v>617006</v>
    <v>1997</v>
  </rv>
  <rv s="2">
    <v>3220</v>
  </rv>
  <rv s="0">
    <v>https://www.bing.com/financeapi/forcetrigger?t=a22tyc&amp;q=XNAS%3aSGC&amp;form=skydnc</v>
    <v>Learn more on Bing</v>
  </rv>
  <rv s="1">
    <v>en-US</v>
    <v>a22tyc</v>
    <v>268435456</v>
    <v>1</v>
    <v>Powered by Refinitiv</v>
    <v>0</v>
    <v>SUPERIOR GROUP OF COMPANIES, INC. (XNAS:SGC)</v>
    <v>2</v>
    <v>3</v>
    <v>Finance</v>
    <v>4</v>
    <v>13.78</v>
    <v>8.3000000000000007</v>
    <v>1.4041999999999999</v>
    <v>0.53</v>
    <v>4.8226000000000005E-2</v>
    <v>USD</v>
    <v>Superior Group of Companies, Inc. is engaged in producing and manufacturing apparel. The Company operates through three segments, which include Branded Products, Healthcare Apparel, and Contact Centers. Its Branded Products segment produces and sells customized merchandising solutions, promotional products and branded uniform programs to its customers. Its products are sold to customers in a range of industries, including retail, hotel, food service, entertainment, technology, transportation and other industries. Its Healthcare Apparel segment manufactures through third parties or in own facilities and sells a range of healthcare apparel, such as scrubs, lab coats, protective apparel and patient gowns. Its Contact Centers segment provides outsourced, nearshore business process outsourcing, contact and call-center support services to North American customers, through multiple The Office Gurus entities, including subsidiaries in El Salvador, Belize, Dominican Republic, the United States.</v>
    <v>6520</v>
    <v>Nasdaq Stock Market</v>
    <v>XNAS</v>
    <v>XNAS</v>
    <v>200 Central Avenue, Suite 2000, ST. PETERSBURG, FL, 33701 US</v>
    <v>11.57</v>
    <v>Textiles &amp; Apparel</v>
    <v>Stock</v>
    <v>46129.796439235935</v>
    <v>3222</v>
    <v>11.09</v>
    <v>180920563</v>
    <v>SUPERIOR GROUP OF COMPANIES, INC.</v>
    <v>SUPERIOR GROUP OF COMPANIES, INC.</v>
    <v>11.17</v>
    <v>24.715699999999998</v>
    <v>10.99</v>
    <v>11.52</v>
    <v>15704910</v>
    <v>SGC</v>
    <v>SUPERIOR GROUP OF COMPANIES, INC. (XNAS:SGC)</v>
    <v>16978</v>
    <v>38227</v>
    <v>1997</v>
  </rv>
  <rv s="2">
    <v>3223</v>
  </rv>
  <rv s="0">
    <v>https://www.bing.com/financeapi/forcetrigger?t=a24fmw&amp;q=XNYS%3aTPR&amp;form=skydnc</v>
    <v>Learn more on Bing</v>
  </rv>
  <rv s="1">
    <v>en-US</v>
    <v>a24fmw</v>
    <v>268435456</v>
    <v>1</v>
    <v>Powered by Refinitiv</v>
    <v>0</v>
    <v>TAPESTRY, INC. (XNYS:TPR)</v>
    <v>2</v>
    <v>3</v>
    <v>Finance</v>
    <v>4</v>
    <v>161.97</v>
    <v>61.600099999999998</v>
    <v>1.5446</v>
    <v>5.4050000000000002</v>
    <v>3.5868000000000004E-2</v>
    <v>USD</v>
    <v>Tapestry, Inc. is a house of accessories and lifestyle brands. The Company's global house of brands include Coach and kate spade new york. Coach brand is a global fashion house of accessories and lifestyle collections. Kate Spade New York is a global lifestyle brand that designs things for the everyday, delivering seasonal collections of handbags, ready-to-wear, jewelry, footwear, gifts, home decor and more. Its products include women's handbags, women's accessories, men's and other products. Women's accessories include small leather goods which include mini and micro handbags, money pieces, wristlets, pouches and cosmetic cases. Men's includes bag collections, small leather goods, footwear, watches, sunglasses, and ready-to-wear items. Its products are sold to customers through its direct-to-consumer (DTC), wholesale and licensing businesses. Its DTC business includes retail and outlet stores, branded e-commerce sites as well as concession shop-in-shops.</v>
    <v>12500</v>
    <v>New York Stock Exchange</v>
    <v>XNYS</v>
    <v>XNYS</v>
    <v>2405 YORK ROAD SUITE 201, MD, 21093 US</v>
    <v>158.56</v>
    <v>Specialty Retailers</v>
    <v>Stock</v>
    <v>46129.797033796094</v>
    <v>3225</v>
    <v>153.285</v>
    <v>31603649299</v>
    <v>TAPESTRY, INC.</v>
    <v>TAPESTRY, INC.</v>
    <v>153.5</v>
    <v>64.414199999999994</v>
    <v>150.69</v>
    <v>156.095</v>
    <v>202464200</v>
    <v>TPR</v>
    <v>TAPESTRY, INC. (XNYS:TPR)</v>
    <v>1161449</v>
    <v>1713338</v>
    <v>2000</v>
  </rv>
  <rv s="2">
    <v>3226</v>
  </rv>
  <rv s="0">
    <v>https://www.bing.com/financeapi/forcetrigger?t=a24qf2&amp;q=XNYS%3aUAA&amp;form=skydnc</v>
    <v>Learn more on Bing</v>
  </rv>
  <rv s="1">
    <v>en-US</v>
    <v>a24qf2</v>
    <v>268435456</v>
    <v>1</v>
    <v>Powered by Refinitiv</v>
    <v>0</v>
    <v>UNDER ARMOUR, INC. (XNYS:UAA)</v>
    <v>2</v>
    <v>3</v>
    <v>Finance</v>
    <v>4</v>
    <v>8.15</v>
    <v>4.13</v>
    <v>1.7724</v>
    <v>0.215</v>
    <v>3.4345000000000001E-2</v>
    <v>USD</v>
    <v>Under Armour, Inc. is an inventor, marketer and distributor of branded athletic performance apparel, footwear and accessories for men, women and youth. Its primary business operates in four geographic segments: North America, comprising the United States and Canada, Europe, the Middle East and Africa (EMEA), Asia-Pacific, and Latin America. Its apparel comes in three primary fit types: compression (tight fit), fitted (athletic fit) and loose (relaxed fit). Its footwear includes products for running, training, basketball, cleated sports, recovery and outdoor applications, as well as casual use. Its accessories primarily include athletic performance gloves, bags, headwear and socks. It sells its apparel, footwear and accessories in North America through wholesale and direct-to-consumer channels. It sells its apparel, footwear and accessories in EMEA primarily through wholesale customers and independent distributors, along with e-commerce Websites and brand and factory house stores.</v>
    <v>6500</v>
    <v>New York Stock Exchange</v>
    <v>XNYS</v>
    <v>XNYS</v>
    <v>101 Performance Drive, BALTIMORE, MD, 21230 US</v>
    <v>6.69</v>
    <v>Textiles &amp; Apparel</v>
    <v>Stock</v>
    <v>46129.796759270313</v>
    <v>3228</v>
    <v>6.38</v>
    <v>2757637750</v>
    <v>UNDER ARMOUR, INC.</v>
    <v>UNDER ARMOUR, INC.</v>
    <v>6.4</v>
    <v>0</v>
    <v>6.26</v>
    <v>6.4749999999999996</v>
    <v>425890000</v>
    <v>UAA</v>
    <v>UNDER ARMOUR, INC. (XNYS:UAA)</v>
    <v>6454188</v>
    <v>8179855</v>
    <v>1996</v>
  </rv>
  <rv s="2">
    <v>3229</v>
  </rv>
  <rv s="0">
    <v>https://www.bing.com/financeapi/forcetrigger?t=a25afr&amp;q=XNYS%3aVFC&amp;form=skydnc</v>
    <v>Learn more on Bing</v>
  </rv>
  <rv s="1">
    <v>en-US</v>
    <v>a25afr</v>
    <v>268435456</v>
    <v>1</v>
    <v>Powered by Refinitiv</v>
    <v>0</v>
    <v>V.F. CORPORATION (XNYS:VFC)</v>
    <v>2</v>
    <v>3</v>
    <v>Finance</v>
    <v>4</v>
    <v>21.92</v>
    <v>10.065</v>
    <v>1.7138</v>
    <v>1.0149999999999999</v>
    <v>5.0446999999999999E-2</v>
    <v>USD</v>
    <v>V.F. Corp is a global apparel, footwear and accessories company. The Company designs, procures, markets and distributes a variety of branded products, including backpacks, luggage and accessories for consumers of all ages. Its products are marketed under VF-owned brand names. Its portfolio of outdoor, active and workwear brands includes The North Face, Vans, Timberland, Altra, Smartwool, Icebreaker, Kipling, Napapijri, Eastpak, JanSport, and Timberland PRO. Its segments include Outdoor, Active, and Work. The Outdoor segment is a group of outdoor-based lifestyle brands. Product offerings include performance and performance-inspired outdoor apparel, footwear, equipment and accessories. The Active segment is a group of activity-based lifestyle brands. Product offerings include active apparel, footwear, backpacks, luggage and accessories. The Work segment consists of performance and lifestyle workwear brands with product offerings that include apparel, footwear and accessories.</v>
    <v>16200</v>
    <v>New York Stock Exchange</v>
    <v>XNYS</v>
    <v>XNYS</v>
    <v>1551 Wewatta Street, DENVER, CO, 80202 US</v>
    <v>21.844999999999999</v>
    <v>Textiles &amp; Apparel</v>
    <v>Stock</v>
    <v>46129.796305381249</v>
    <v>3231</v>
    <v>20.56</v>
    <v>8269349845</v>
    <v>V.F. CORPORATION</v>
    <v>V.F. CORPORATION</v>
    <v>20.655000000000001</v>
    <v>38.081099999999999</v>
    <v>20.12</v>
    <v>21.135000000000002</v>
    <v>391263300</v>
    <v>VFC</v>
    <v>V.F. CORPORATION (XNYS:VFC)</v>
    <v>7677311</v>
    <v>6053941</v>
    <v>1899</v>
  </rv>
  <rv s="2">
    <v>3232</v>
  </rv>
  <rv s="0">
    <v>https://www.bing.com/financeapi/forcetrigger?t=a25ioc&amp;q=XNAS%3aVRA&amp;form=skydnc</v>
    <v>Learn more on Bing</v>
  </rv>
  <rv s="1">
    <v>en-US</v>
    <v>a25ioc</v>
    <v>268435456</v>
    <v>1</v>
    <v>Powered by Refinitiv</v>
    <v>0</v>
    <v>VERA BRADLEY, INC. (XNAS:VRA)</v>
    <v>2</v>
    <v>3</v>
    <v>Finance</v>
    <v>4</v>
    <v>4.0199999999999996</v>
    <v>1.39</v>
    <v>1.633</v>
    <v>0.1</v>
    <v>2.6455000000000003E-2</v>
    <v>USD</v>
    <v>Vera Bradley, Inc. is a designer of women’s handbags, luggage and other travel items, fashion and home accessories, and gifts. The Company operates through two segments: Vera Bradley Direct (VB Direct) and Vera Bradley Indirect (VB Indirect). The VB Direct business consists of sales of Vera Bradley products through Vera Bradley Full-Line and Outlet stores in the United States; Vera Bradley’s websites, www.verabradley.com, outlet.verabradley.com, and international.verabradley.com; and the Vera Bradley annual outlet sale in Fort Wayne, Indiana. The VB Indirect business consists of sales of Vera Bradley products to approximately 1,200 specialty retail locations throughout the United States, as well as select department stores, national accounts, third party e-commerce sites, and third-party inventory liquidators, and royalties recognized through licensing agreements related to the Vera Bradley brand.</v>
    <v>1360</v>
    <v>Nasdaq Stock Market</v>
    <v>XNAS</v>
    <v>XNAS</v>
    <v>12420 Stonebridge Road, ROANOKE, IN, 46783 US</v>
    <v>3.91</v>
    <v>Textiles &amp; Apparel</v>
    <v>Stock</v>
    <v>46129.795522372653</v>
    <v>3234</v>
    <v>3.69</v>
    <v>108505519</v>
    <v>VERA BRADLEY, INC.</v>
    <v>VERA BRADLEY, INC.</v>
    <v>3.78</v>
    <v>0</v>
    <v>3.78</v>
    <v>3.88</v>
    <v>27965340</v>
    <v>VRA</v>
    <v>VERA BRADLEY, INC. (XNAS:VRA)</v>
    <v>120390</v>
    <v>496597</v>
    <v>2010</v>
  </rv>
  <rv s="2">
    <v>3235</v>
  </rv>
  <rv s="0">
    <v>https://www.bing.com/financeapi/forcetrigger?t=a1r3yc&amp;q=XNAS%3aDJCO&amp;form=skydnc</v>
    <v>Learn more on Bing</v>
  </rv>
  <rv s="1">
    <v>en-US</v>
    <v>a1r3yc</v>
    <v>268435456</v>
    <v>1</v>
    <v>Powered by Refinitiv</v>
    <v>0</v>
    <v>DAILY JOURNAL CORPORATION (XNAS:DJCO)</v>
    <v>2</v>
    <v>3</v>
    <v>Finance</v>
    <v>4</v>
    <v>674.75</v>
    <v>348.63</v>
    <v>0.91290000000000004</v>
    <v>-5.25</v>
    <v>-9.7289999999999998E-3</v>
    <v>USD</v>
    <v>Daily Journal Corporation publishes newspapers and websites covering California and Arizona news and produces several specialized information publications. The Company also serves as a newspaper representative specializing in public notice advertising. The Company’s segment includes Traditional Business and Journal Technologies. The Traditional Business segment includes newspapers and related online publications: Los Angeles Daily Journal, San Francisco Daily Journal, Daily Commerce, The Daily Recorder, The Inter-City Express, San Jose Post-Record, Orange County Reporter, The Daily Transcript, Business Journal and The Record Reporter. The Company operates the Journal Technologies segment through Journal Technologies, Inc., which provides case management software systems and related products to courts, prosecutor and public defender offices, probation departments and other justice agencies, including administrative law organizations, city and county governments and bar associations.</v>
    <v>415</v>
    <v>Nasdaq Stock Market</v>
    <v>XNAS</v>
    <v>XNAS</v>
    <v>915 East First Street, LOS ANGELES, CA, 90012 US</v>
    <v>555.49</v>
    <v>Software &amp; IT Services</v>
    <v>Stock</v>
    <v>46129.796490728906</v>
    <v>3237</v>
    <v>515.33000000000004</v>
    <v>736253568</v>
    <v>DAILY JOURNAL CORPORATION</v>
    <v>DAILY JOURNAL CORPORATION</v>
    <v>549.6</v>
    <v>7.8940000000000001</v>
    <v>539.65</v>
    <v>534.4</v>
    <v>1377720</v>
    <v>DJCO</v>
    <v>DAILY JOURNAL CORPORATION (XNAS:DJCO)</v>
    <v>60170</v>
    <v>90396</v>
    <v>1987</v>
  </rv>
  <rv s="2">
    <v>3238</v>
  </rv>
  <rv s="0">
    <v>https://www.bing.com/financeapi/forcetrigger?t=bwo4ww&amp;q=XNAS%3aNN&amp;form=skydnc</v>
    <v>Learn more on Bing</v>
  </rv>
  <rv s="1">
    <v>en-US</v>
    <v>bwo4ww</v>
    <v>268435456</v>
    <v>1</v>
    <v>Powered by Refinitiv</v>
    <v>0</v>
    <v>NEXTNAV INC. (XNAS:NN)</v>
    <v>2</v>
    <v>3</v>
    <v>Finance</v>
    <v>4</v>
    <v>22.75</v>
    <v>10.84</v>
    <v>1.1491</v>
    <v>0.85</v>
    <v>3.9552999999999998E-2</v>
    <v>USD</v>
    <v>NextNav Inc. specializes in three-dimensional (3D) Positioning, Navigation, and Timing (PNT) solutions. The Company, as a license holder in a spectrum band expressly designated for terrestrial positioning services, is positioned to enable a widescale terrestrial complement and backup to Global Positioning System (GPS). Leveraging licensed low-band spectrum and the global 5G ecosystem, the Company is focused on delivering 3D PNT solutions. It delivers PNT services through its Pinnacle and TerraPoiNT solutions. The Pinnacle system provides an accurate altitude service and is primarily used for public safety applications, including enhanced 911 (E911) for Verizon and a number of devices operating on the remaining national cellular network providers. The TerraPoiNT system is a terrestrially based dedicated, complementary 3D PNT network designed to overcome the limitations inherent in the space-based nature of GPS. It serves various industries, including telecom and public safety.</v>
    <v>103</v>
    <v>Nasdaq Stock Market</v>
    <v>XNAS</v>
    <v>XNAS</v>
    <v>11911 Freedom Drive, Ste 200, RESTON, VA, 20190 US</v>
    <v>22.75</v>
    <v>Computers, Phones &amp; Household Electronics</v>
    <v>Stock</v>
    <v>46129.795638599222</v>
    <v>3240</v>
    <v>21.17</v>
    <v>3038869988</v>
    <v>NEXTNAV INC.</v>
    <v>NEXTNAV INC.</v>
    <v>21.48</v>
    <v>0</v>
    <v>21.49</v>
    <v>22.34</v>
    <v>136028200</v>
    <v>NN</v>
    <v>NEXTNAV INC. (XNAS:NN)</v>
    <v>3470695</v>
    <v>1949175</v>
    <v>2021</v>
  </rv>
  <rv s="2">
    <v>3241</v>
  </rv>
  <rv s="0">
    <v>http://en.wikipedia.org/wiki/Ford_Motor_Company</v>
    <v>Wikipedia</v>
  </rv>
  <rv s="6">
    <v>204</v>
    <v>3243</v>
  </rv>
  <rv s="7">
    <v>17</v>
    <v>https://www.bing.com/th?id=AMMS_cf0311a5f2d2dcb3110aca1404330618&amp;qlt=95</v>
    <v>3244</v>
    <v>0</v>
    <v>https://www.bing.com/images/search?form=xlimg&amp;q=ford+motor+company</v>
    <v>Image of FORD MOTOR COMPANY</v>
  </rv>
  <rv s="0">
    <v>https://www.bing.com/financeapi/forcetrigger?t=a1sjw7&amp;q=XNYS%3aF&amp;form=skydnc</v>
    <v>Learn more on Bing</v>
  </rv>
  <rv s="8">
    <v>en-US</v>
    <v>a1sjw7</v>
    <v>268435456</v>
    <v>1</v>
    <v>Powered by Refinitiv</v>
    <v>13</v>
    <v>FORD MOTOR COMPANY (XNYS:F)</v>
    <v>15</v>
    <v>16</v>
    <v>Finance</v>
    <v>4</v>
    <v>14.795</v>
    <v>9.35</v>
    <v>1.7251000000000001</v>
    <v>0.44500000000000001</v>
    <v>3.5771999999999998E-2</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169000</v>
    <v>New York Stock Exchange</v>
    <v>XNYS</v>
    <v>XNYS</v>
    <v>One American Road, DEARBORN, MI, 48126-2701 US</v>
    <v>13.04</v>
    <v>3245</v>
    <v>Automobiles &amp; Auto Parts</v>
    <v>Stock</v>
    <v>46129.797148437501</v>
    <v>3246</v>
    <v>12.62</v>
    <v>51682791570</v>
    <v>FORD MOTOR COMPANY</v>
    <v>FORD MOTOR COMPANY</v>
    <v>12.64</v>
    <v>0</v>
    <v>12.44</v>
    <v>12.885</v>
    <v>4011082000</v>
    <v>F</v>
    <v>FORD MOTOR COMPANY (XNYS:F)</v>
    <v>33061788</v>
    <v>45047122</v>
    <v>1919</v>
  </rv>
  <rv s="2">
    <v>3247</v>
  </rv>
  <rv s="0">
    <v>http://en.wikipedia.org/wiki/Honda</v>
    <v>Wikipedia</v>
  </rv>
  <rv s="6">
    <v>204</v>
    <v>3249</v>
  </rv>
  <rv s="7">
    <v>17</v>
    <v>https://www.bing.com/th?id=AMMS_c0d58c8e4f696e2ded6f7419ca250bd7&amp;qlt=95</v>
    <v>3250</v>
    <v>0</v>
    <v>https://www.bing.com/images/search?form=xlimg&amp;q=honda</v>
    <v>Image of HONDA MOTOR CO., LTD.</v>
  </rv>
  <rv s="0">
    <v>https://www.bing.com/financeapi/forcetrigger?t=a1uqyc&amp;q=XNYS%3aHMC&amp;form=skydnc</v>
    <v>Learn more on Bing</v>
  </rv>
  <rv s="8">
    <v>en-US</v>
    <v>a1uqyc</v>
    <v>268435456</v>
    <v>1</v>
    <v>Powered by Refinitiv</v>
    <v>13</v>
    <v>HONDA MOTOR CO., LTD. (XNYS:HMC)</v>
    <v>15</v>
    <v>16</v>
    <v>Finance</v>
    <v>4</v>
    <v>34.89</v>
    <v>23.245000000000001</v>
    <v>0.45069999999999999</v>
    <v>0.65500000000000003</v>
    <v>2.6888000000000002E-2</v>
    <v>USD</v>
    <v>Honda Motor Co Ltd is a Japan-based company principally engaged in the motorcycle business, the automobile business, the financial service business and the life creation business. The Company operates through four business segments. The Motorcycle segment is engaged in the research and development, production and sale of motorcycles, all-terrain vehicles (ATVs), side-by-side vehicles and related parts. The Automobile segment is engaged in the research and development, production and sale of automobiles and related parts. The Financial Service segment is engaged in the sales financing and leasing of its products. The Power Products and Other Business segment is engaged in the research and development, production and sale of power products and related parts.</v>
    <v>194173</v>
    <v>New York Stock Exchange</v>
    <v>XNYS</v>
    <v>XNYS</v>
    <v>Toranomon Alcea Tower, 2-2-3, Toranomon, MINATO-KU, TOKYO-TO, 105-8404 JP</v>
    <v>25.41</v>
    <v>3251</v>
    <v>Automobiles &amp; Auto Parts</v>
    <v>Stock</v>
    <v>46129.796801099219</v>
    <v>3252</v>
    <v>24.795000000000002</v>
    <v>37797665000</v>
    <v>HONDA MOTOR CO., LTD.</v>
    <v>HONDA MOTOR CO., LTD.</v>
    <v>24.87</v>
    <v>10.7126</v>
    <v>24.36</v>
    <v>25.015000000000001</v>
    <v>1511000000</v>
    <v>HMC</v>
    <v>HONDA MOTOR CO., LTD. (XNYS:HMC)</v>
    <v>1719590</v>
    <v>1987945</v>
    <v>1948</v>
  </rv>
  <rv s="2">
    <v>3253</v>
  </rv>
  <rv s="0">
    <v>https://www.bing.com/financeapi/forcetrigger?t=bjqejc&amp;q=XNYS%3aNIO&amp;form=skydnc</v>
    <v>Learn more on Bing</v>
  </rv>
  <rv s="1">
    <v>en-US</v>
    <v>bjqejc</v>
    <v>268435456</v>
    <v>1</v>
    <v>Powered by Refinitiv</v>
    <v>0</v>
    <v>NIO INC. (XNYS:NIO)</v>
    <v>2</v>
    <v>3</v>
    <v>Finance</v>
    <v>4</v>
    <v>8.02</v>
    <v>3.34</v>
    <v>1.0416000000000001</v>
    <v>-1.4999999999999999E-2</v>
    <v>-2.183E-3</v>
    <v>USD</v>
    <v>NIO Inc is a holding company mainly engaged in the design, development, manufacturing and sales of smart electric vehicles. The Company offers premium smart electric vehicles under the NIO brand, family-oriented smart electric vehicles through the ONVO brand, and small smart high-end electric cars with the FIREFLY brand. The Company focuses on building in-house capabilities including battery swapping, assisted and intelligent driving, digital technologies, electric powertrain and battery, vehicle engineering and design, among others, to control the design and development of the vehicle software and hardware architecture and the critical components.</v>
    <v>35032</v>
    <v>New York Stock Exchange</v>
    <v>XNYS</v>
    <v>XNYS</v>
    <v>Jia Ding Qu An Tuo Lu  56 Hao  16 Hao , 20 Hao Ji  22 Hao Lou, SHANGHAI, 201804 CN</v>
    <v>7</v>
    <v>Automobiles &amp; Auto Parts</v>
    <v>Stock</v>
    <v>46129.797139062503</v>
    <v>3255</v>
    <v>6.8</v>
    <v>16768563900</v>
    <v>NIO INC.</v>
    <v>NIO INC.</v>
    <v>6.9950000000000001</v>
    <v>0</v>
    <v>6.87</v>
    <v>6.8550000000000004</v>
    <v>2446180000</v>
    <v>NIO</v>
    <v>NIO INC. (XNYS:NIO)</v>
    <v>29670560</v>
    <v>42734205</v>
    <v>2014</v>
  </rv>
  <rv s="2">
    <v>3256</v>
  </rv>
  <rv s="0">
    <v>https://www.bing.com/financeapi/forcetrigger?t=c3orf2&amp;q=XNAS%3aRIVN&amp;form=skydnc</v>
    <v>Learn more on Bing</v>
  </rv>
  <rv s="1">
    <v>en-US</v>
    <v>c3orf2</v>
    <v>268435456</v>
    <v>1</v>
    <v>Powered by Refinitiv</v>
    <v>0</v>
    <v>RIVIAN AUTOMOTIVE, INC. (XNAS:RIVN)</v>
    <v>2</v>
    <v>3</v>
    <v>Finance</v>
    <v>4</v>
    <v>22.69</v>
    <v>10.85</v>
    <v>1.7036</v>
    <v>0.28000000000000003</v>
    <v>1.6577999999999999E-2</v>
    <v>USD</v>
    <v>Rivian Automotive, Inc. is an automotive technology company, which is engaged in developing and manufacturing category-defining electric vehicles (EVs) as well as vertically integrated technologies and services. The Company's R1 platform consists of two vehicles: the R1T, a two-row five-passenger pickup truck, and the R1S, a three-row seven-passenger sport utility vehicle (SUV). In the commercial market, the Company offers a Rivian Commercial Vehicle (RCV) platform. The vehicle on this platform is the Electric Delivery Van (EDV), designed and engineered by Rivian in collaboration with Amazon. The Company also offers FleetOS, its proprietary, end-to-end centralized fleet management subscription platform. It also offers a variety of services, including vehicle repair and maintenance, financing, insurance, joint venture, software subscriptions, and vehicle accessories, among others. Its other services include vehicle electrical architecture and software development services, and more.</v>
    <v>15232</v>
    <v>Nasdaq Stock Market</v>
    <v>XNAS</v>
    <v>XNAS</v>
    <v>14600 Myford Road, IRVINE, CA, 92618 US</v>
    <v>17.774999999999999</v>
    <v>Automobiles &amp; Auto Parts</v>
    <v>Stock</v>
    <v>46129.797163089846</v>
    <v>3258</v>
    <v>17.09</v>
    <v>21307798300</v>
    <v>RIVIAN AUTOMOTIVE, INC.</v>
    <v>RIVIAN AUTOMOTIVE, INC.</v>
    <v>17.11</v>
    <v>0</v>
    <v>16.89</v>
    <v>17.170000000000002</v>
    <v>1240990000</v>
    <v>RIVN</v>
    <v>RIVIAN AUTOMOTIVE, INC. (XNAS:RIVN)</v>
    <v>26116469</v>
    <v>27630272</v>
    <v>2015</v>
  </rv>
  <rv s="2">
    <v>3259</v>
  </rv>
  <rv s="0">
    <v>https://www.bing.com/financeapi/forcetrigger?t=a247k2&amp;q=XNYS%3aTHO&amp;form=skydnc</v>
    <v>Learn more on Bing</v>
  </rv>
  <rv s="1">
    <v>en-US</v>
    <v>a247k2</v>
    <v>268435456</v>
    <v>1</v>
    <v>Powered by Refinitiv</v>
    <v>0</v>
    <v>THOR INDUSTRIES, INC. (XNYS:THO)</v>
    <v>2</v>
    <v>3</v>
    <v>Finance</v>
    <v>4</v>
    <v>122.83</v>
    <v>66.84</v>
    <v>1.3792</v>
    <v>2.8050000000000002</v>
    <v>3.5855999999999999E-2</v>
    <v>USD</v>
    <v>THOR Industries, Inc. is a manufacturer of recreational vehicles (RV). The Company manufactures a variety of RVs in the United States and Europe, and sells those vehicles, as well as related parts and accessories, primarily to independent, non-franchise dealers throughout the United States, Canada and Europe. Its segments include North American Towable Recreational Vehicles, North American Motorized Recreational Vehicles and European Recreational Vehicles. The North American Towable Recreational Vehicles segment consists of Airstream (towable), Jayco (towable), Keystone and KZ. The North American Motorized Recreational Vehicles segment consists of Airstream (motorized), Jayco (including Jayco motorized and Entegra Coach), Thor Motor Coach and the Tiffin Group. The European Recreational Vehicles segment consists of the EHG business. EHG manufactures motorized and towable recreational vehicles, including motorcaravans, campervans, urban vehicles and caravans.</v>
    <v>20900</v>
    <v>New York Stock Exchange</v>
    <v>XNYS</v>
    <v>XNYS</v>
    <v>52700 Independence Court, ELKHART, IN, 46514 US</v>
    <v>85.004000000000005</v>
    <v>Leisure Products</v>
    <v>Stock</v>
    <v>46129.797118448434</v>
    <v>3261</v>
    <v>79.400000000000006</v>
    <v>4262111187</v>
    <v>THOR INDUSTRIES, INC.</v>
    <v>THOR INDUSTRIES, INC.</v>
    <v>80.37</v>
    <v>14.3781</v>
    <v>78.23</v>
    <v>81.034999999999997</v>
    <v>52595930</v>
    <v>THO</v>
    <v>THOR INDUSTRIES, INC. (XNYS:THO)</v>
    <v>657161</v>
    <v>843878</v>
    <v>1983</v>
  </rv>
  <rv s="2">
    <v>3262</v>
  </rv>
  <rv s="0">
    <v>https://www.bing.com/financeapi/forcetrigger?t=a24bh7&amp;q=XNYS%3aTM&amp;form=skydnc</v>
    <v>Learn more on Bing</v>
  </rv>
  <rv s="1">
    <v>en-US</v>
    <v>a24bh7</v>
    <v>268435456</v>
    <v>1</v>
    <v>Powered by Refinitiv</v>
    <v>0</v>
    <v>TOYOTA MOTOR CORPORATION (XNYS:TM)</v>
    <v>2</v>
    <v>3</v>
    <v>Finance</v>
    <v>4</v>
    <v>248.9</v>
    <v>167.18</v>
    <v>0.69040000000000001</v>
    <v>4.9749999999999996</v>
    <v>2.3372E-2</v>
    <v>USD</v>
    <v>Toyota Motor Corp is a Japan-based company mainly engaged in the automotive business, as well as financial services and other businesses. It operates through three business segments. The Automotive segment designs, manufactures, and sells automobiles, including sedans, minivans, compact cars, sport utility vehicles (SUVs), and trucks, as well as related parts and accessories. The Financial Services segment provides financing and vehicle leasing services to complement the sales of automobiles and other products manufactured by itself and its affiliates. The Other segment engages in information and communications services. It also oversees manufacturing and sales companies, conducts public relations and research activities, oversees financial companies, and develops various mobility products, primarily software.</v>
    <v>383853</v>
    <v>New York Stock Exchange</v>
    <v>XNYS</v>
    <v>XNYS</v>
    <v>1, Toyota-cho, TOYOTA-SHI, AICHI-KEN, 471-8571 JP</v>
    <v>219.78</v>
    <v>Automobiles &amp; Auto Parts</v>
    <v>Stock</v>
    <v>46129.797051296096</v>
    <v>3264</v>
    <v>214.13</v>
    <v>344070164665</v>
    <v>TOYOTA MOTOR CORPORATION</v>
    <v>TOYOTA MOTOR CORPORATION</v>
    <v>214.37</v>
    <v>12.0397</v>
    <v>212.86</v>
    <v>217.83500000000001</v>
    <v>1579499000</v>
    <v>TM</v>
    <v>TOYOTA MOTOR CORPORATION (XNYS:TM)</v>
    <v>303742</v>
    <v>284885</v>
    <v>1937</v>
  </rv>
  <rv s="2">
    <v>3265</v>
  </rv>
  <rv s="0">
    <v>https://www.bing.com/financeapi/forcetrigger?t=a24kar&amp;q=XNAS%3aTSLA&amp;form=skydnc</v>
    <v>Learn more on Bing</v>
  </rv>
  <rv s="1">
    <v>en-US</v>
    <v>a24kar</v>
    <v>268435456</v>
    <v>1</v>
    <v>Powered by Refinitiv</v>
    <v>0</v>
    <v>TESLA, INC. (XNAS:TSLA)</v>
    <v>2</v>
    <v>3</v>
    <v>Finance</v>
    <v>4</v>
    <v>498.83</v>
    <v>222.79</v>
    <v>1.8673</v>
    <v>12.380100000000001</v>
    <v>3.1834000000000001E-2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134785</v>
    <v>Nasdaq Stock Market</v>
    <v>XNAS</v>
    <v>XNAS</v>
    <v>1 Tesla Road, AUSTIN, TX, 78725 US</v>
    <v>409.28</v>
    <v>Automobiles &amp; Auto Parts</v>
    <v>Stock</v>
    <v>46129.797184003903</v>
    <v>3267</v>
    <v>391.65</v>
    <v>1505776288203</v>
    <v>TESLA, INC.</v>
    <v>TESLA, INC.</v>
    <v>396.12</v>
    <v>373.14499999999998</v>
    <v>388.9</v>
    <v>401.2801</v>
    <v>3752432000</v>
    <v>TSLA</v>
    <v>TESLA, INC. (XNAS:TSLA)</v>
    <v>77930182</v>
    <v>65961281</v>
    <v>2024</v>
  </rv>
  <rv s="2">
    <v>3268</v>
  </rv>
  <rv s="0">
    <v>https://www.bing.com/financeapi/forcetrigger?t=a25uzr&amp;q=XNYS%3aWGO&amp;form=skydnc</v>
    <v>Learn more on Bing</v>
  </rv>
  <rv s="1">
    <v>en-US</v>
    <v>a25uzr</v>
    <v>268435456</v>
    <v>1</v>
    <v>Powered by Refinitiv</v>
    <v>0</v>
    <v>WINNEBAGO INDUSTRIES, INC. (XNYS:WGO)</v>
    <v>2</v>
    <v>3</v>
    <v>Finance</v>
    <v>4</v>
    <v>50.16</v>
    <v>28</v>
    <v>1.1919999999999999</v>
    <v>1.5349999999999999</v>
    <v>4.7377000000000002E-2</v>
    <v>USD</v>
    <v>Winnebago Industries, Inc. manufactures recreation vehicles (RVs) and marine products with a diversified portfolio used primarily in leisure travel and outdoor recreational activities. It also designs and manufacture advanced battery solutions that deliver house power, supporting internal electrical features and appliances for a variety of outdoor products including RVs, boats, specialty and other low-speed vehicles, as well as other industrial applications. Its segments include Grand Design towables, Winnebago towables, Winnebago motorhomes, Newmar motorhomes, Chris-Craft marine, Barletta marine, Winnebago specialty vehicles and Lithionics. It produces its towable RV units in Indiana; its motorhome RV units in Iowa and Indiana; its marine units in Indiana and Florida; and its battery solutions in Florida. The Company distributes its RV and marine products primarily through independent dealers throughout the United Statesand Canada, who then retail the products to the end consumer.</v>
    <v>5300</v>
    <v>New York Stock Exchange</v>
    <v>XNYS</v>
    <v>XNYS</v>
    <v>13200 Pioneer Trail, EDEN PRAIRIE, MN, 55347 US</v>
    <v>35.33</v>
    <v>Leisure Products</v>
    <v>Stock</v>
    <v>46129.796563390628</v>
    <v>3270</v>
    <v>32.840000000000003</v>
    <v>959199583</v>
    <v>WINNEBAGO INDUSTRIES, INC.</v>
    <v>WINNEBAGO INDUSTRIES, INC.</v>
    <v>32.9</v>
    <v>26.251300000000001</v>
    <v>32.4</v>
    <v>33.935000000000002</v>
    <v>28265790</v>
    <v>WGO</v>
    <v>WINNEBAGO INDUSTRIES, INC. (XNYS:WGO)</v>
    <v>512881</v>
    <v>755048</v>
    <v>1958</v>
  </rv>
  <rv s="2">
    <v>3271</v>
  </rv>
  <rv s="0">
    <v>https://www.bing.com/financeapi/forcetrigger?t=bvg8m7&amp;q=XNYS%3aXPEV&amp;form=skydnc</v>
    <v>Learn more on Bing</v>
  </rv>
  <rv s="1">
    <v>en-US</v>
    <v>bvg8m7</v>
    <v>268435456</v>
    <v>1</v>
    <v>Powered by Refinitiv</v>
    <v>0</v>
    <v>XPENG INC. (XNYS:XPEV)</v>
    <v>2</v>
    <v>3</v>
    <v>Finance</v>
    <v>4</v>
    <v>28.234999999999999</v>
    <v>15.380100000000001</v>
    <v>1.2506999999999999</v>
    <v>-0.17</v>
    <v>-9.3150000000000004E-3</v>
    <v>USD</v>
    <v>XPeng Inc is a holding company mainly engaged in the design, development, manufacturing and marketing of smart electrical vehicles (EVs). The Company develops full-stack advanced driver assistance systems (ADAS) software in house and has deployed such software on mass-produced vehicles. The Company offers various models, including G9 (mid- to large-sized sport utility vehicle (SUV), P7i (sports sedan), G6 (coupe SUV), X9 (seven-seater multi-purpose vehicle (MPV)), MONA M03 (sedan) and P7+ (family sedan). The Company operates stores across China, including both stores directly operated by the Company and franchised stores. The Company also offers technical research and development services, services embedded in a sales contract, maintenance service, supercharging service.</v>
    <v>16631</v>
    <v>New York Stock Exchange</v>
    <v>XNYS</v>
    <v>XNYS</v>
    <v>No. 8 Songgang Road, Changxing Street, Cencun, Tianhe District, GUANGZHOU, GUANGDONG CN</v>
    <v>18.350000000000001</v>
    <v>Automobiles &amp; Auto Parts</v>
    <v>Stock</v>
    <v>46129.797104212499</v>
    <v>3273</v>
    <v>17.967500000000001</v>
    <v>17306667776</v>
    <v>XPENG INC.</v>
    <v>XPENG INC.</v>
    <v>18.21</v>
    <v>0</v>
    <v>18.25</v>
    <v>18.079999999999998</v>
    <v>957227200</v>
    <v>XPEV</v>
    <v>XPENG INC. (XNYS:XPEV)</v>
    <v>3978297</v>
    <v>6450311</v>
    <v>2018</v>
  </rv>
  <rv s="2">
    <v>3274</v>
  </rv>
  <rv s="0">
    <v>https://www.bing.com/financeapi/forcetrigger?t=a1mvxm&amp;q=XNYS%3aADNT&amp;form=skydnc</v>
    <v>Learn more on Bing</v>
  </rv>
  <rv s="1">
    <v>en-US</v>
    <v>a1mvxm</v>
    <v>268435456</v>
    <v>1</v>
    <v>Powered by Refinitiv</v>
    <v>0</v>
    <v>ADIENT PUBLIC LIMITED COMPANY (XNYS:ADNT)</v>
    <v>2</v>
    <v>3</v>
    <v>Finance</v>
    <v>4</v>
    <v>27.32</v>
    <v>11</v>
    <v>1.5162</v>
    <v>1.1200000000000001</v>
    <v>5.4080000000000003E-2</v>
    <v>USD</v>
    <v>Adient PLC is an automotive seating supplier company. The Company’s automotive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The Company manages its business on a geographic basis and operates in three reportable segments: Americas, which is inclusive of North America and South America; Europe, Middle East, and Africa (EMEA), and Asia Pacific/China (Asia). The Company operates approximately 200 wholly- and majority-owned manufacturing or assembly facilities, with operations in approximately 29 countries. The Company provides production and service parts to its customers under multi-year programs.</v>
    <v>65000</v>
    <v>New York Stock Exchange</v>
    <v>XNYS</v>
    <v>XNYS</v>
    <v>25 NORTH WALL QUAY DUBLIN 1, DUBLIN, D01 H104 IE</v>
    <v>22.71</v>
    <v>Automobiles &amp; Auto Parts</v>
    <v>Stock</v>
    <v>46129.796307707809</v>
    <v>3276</v>
    <v>21.58</v>
    <v>1710186431</v>
    <v>ADIENT PUBLIC LIMITED COMPANY</v>
    <v>ADIENT PUBLIC LIMITED COMPANY</v>
    <v>21.79</v>
    <v>0</v>
    <v>20.71</v>
    <v>21.83</v>
    <v>78341110</v>
    <v>ADNT</v>
    <v>ADIENT PUBLIC LIMITED COMPANY (XNYS:ADNT)</v>
    <v>684512</v>
    <v>952388</v>
    <v>2016</v>
  </rv>
  <rv s="2">
    <v>3277</v>
  </rv>
  <rv s="0">
    <v>https://www.bing.com/financeapi/forcetrigger?t=a1ncur&amp;q=XNYS%3aALV&amp;form=skydnc</v>
    <v>Learn more on Bing</v>
  </rv>
  <rv s="1">
    <v>en-US</v>
    <v>a1ncur</v>
    <v>268435456</v>
    <v>1</v>
    <v>Powered by Refinitiv</v>
    <v>0</v>
    <v>AUTOLIV, INC. (XNYS:ALV)</v>
    <v>2</v>
    <v>3</v>
    <v>Finance</v>
    <v>4</v>
    <v>130.13999999999999</v>
    <v>84.6</v>
    <v>1.3244</v>
    <v>8.24</v>
    <v>7.4013999999999996E-2</v>
    <v>USD</v>
    <v>Autoliv, Inc. is a developer, manufacturer, and supplier of safety systems to the automotive industry with a range of product offerings, primarily passive safety systems. Passive safety systems include modules and components for frontal-impact airbag protection systems, side-impact airbag protection systems, seatbelts, steering wheels, inflator technologies and battery cut-off switches. The Company also develops and manufactures mobility safety solutions, such as pedestrian protection, battery cut-off switches, connected safety services and safety solutions for riders of powered two wheelers. The Company has one operating segment, which includes Autoliv’s airbag and seatbelt products and components. Its subsidiaries include Autoliv AB and Autoliv ASP, Inc. The Company operates its business in geographical regions, such as Europe, the Americas, China, Japan, and the Rest of Asia (ROA). The Company has approximately 62 production facilities in 25 countries.</v>
    <v>64300</v>
    <v>New York Stock Exchange</v>
    <v>XNYS</v>
    <v>XNYS</v>
    <v>Klarabergsviadukten 70, Section B7, STOCKHOLM, STOCKHOLM, 111 64 SE</v>
    <v>126.06</v>
    <v>Automobiles &amp; Auto Parts</v>
    <v>Stock</v>
    <v>46129.797116503905</v>
    <v>3279</v>
    <v>119.21</v>
    <v>8951273254</v>
    <v>AUTOLIV, INC.</v>
    <v>AUTOLIV, INC.</v>
    <v>124.76</v>
    <v>12.492599999999999</v>
    <v>111.33</v>
    <v>119.57</v>
    <v>74862200</v>
    <v>ALV</v>
    <v>AUTOLIV, INC. (XNYS:ALV)</v>
    <v>1970953</v>
    <v>845972</v>
    <v>1996</v>
  </rv>
  <rv s="2">
    <v>3280</v>
  </rv>
  <rv s="0">
    <v>https://www.bing.com/financeapi/forcetrigger?t=awagjc&amp;q=XNYS%3aAPTV&amp;form=skydnc</v>
    <v>Learn more on Bing</v>
  </rv>
  <rv s="1">
    <v>en-US</v>
    <v>awagjc</v>
    <v>268435456</v>
    <v>1</v>
    <v>Powered by Refinitiv</v>
    <v>0</v>
    <v>APTIV PLC (XNYS:APTV)</v>
    <v>2</v>
    <v>3</v>
    <v>Finance</v>
    <v>4</v>
    <v>75.333500000000001</v>
    <v>42.406300000000002</v>
    <v>1.446</v>
    <v>2.5099999999999998</v>
    <v>4.3636999999999995E-2</v>
    <v>USD</v>
    <v>Aptiv PLC is a Switzerland-based Company primarily engaged in automotive industry. The Company operates through two segments: Signal and Power Solutions and Advanced Safety and User Experience. The Signal and Power Solutions segment provides complete design, manufacture and assembly of the vehicle’s electrical architecture, including engineered component products, connectors, wiring assemblies and harnesses, cable management, electrical centers and high voltage power and safety-critical data distribution systems. The Advanced Safety and User Experience segment provides technologies and services to enhance vehicle safety, security, comfort and convenience, including sensing and perception systems, electronic control units, multi-domain controllers, vehicle connectivity systems, cloud-native software platforms, application software, autonomous driving technologies and end-to-end DevOps tools</v>
    <v>140000</v>
    <v>New York Stock Exchange</v>
    <v>XNYS</v>
    <v>XNYS</v>
    <v>Spitalstrasse 5, SCHAFFHAUSEN, SCHAFFHAUSEN, 8200 CH</v>
    <v>61.62</v>
    <v>Automobiles &amp; Auto Parts</v>
    <v>Stock</v>
    <v>46129.796178228906</v>
    <v>3282</v>
    <v>59.53</v>
    <v>12794872239</v>
    <v>APTIV PLC</v>
    <v>APTIV PLC</v>
    <v>59.72</v>
    <v>79.237099999999998</v>
    <v>57.52</v>
    <v>60.03</v>
    <v>213141300</v>
    <v>APTV</v>
    <v>APTIV PLC (XNYS:APTV)</v>
    <v>1886611</v>
    <v>2826558</v>
    <v>2024</v>
  </rv>
  <rv s="2">
    <v>3283</v>
  </rv>
  <rv s="0">
    <v>https://www.bing.com/financeapi/forcetrigger?t=a1p18m&amp;q=XNYS%3aBWA&amp;form=skydnc</v>
    <v>Learn more on Bing</v>
  </rv>
  <rv s="1">
    <v>en-US</v>
    <v>a1p18m</v>
    <v>268435456</v>
    <v>1</v>
    <v>Powered by Refinitiv</v>
    <v>0</v>
    <v>BORGWARNER INC. (XNYS:BWA)</v>
    <v>2</v>
    <v>3</v>
    <v>Finance</v>
    <v>4</v>
    <v>70.08</v>
    <v>25.914999999999999</v>
    <v>0.99519999999999997</v>
    <v>2.4449999999999998</v>
    <v>4.5872000000000003E-2</v>
    <v>USD</v>
    <v>BorgWarner Inc. is engaged in clean technology solutions for combustion, hybrid and electric vehicles. The Company operates in four segments. The Turbos &amp; Thermal Technologies’ technologies include turbochargers, e-boosters, e-turbos, emissions systems, thermal systems, gasoline ignition technology, smart remote actuators, powertrain sensors, among others. The Drivetrain &amp; Morse Systems segment’s products include control modules, friction and mechanical clutch products for automatic transmissions, torque-management products and rear-wheel drive (RWD) and all-wheel drive (AWD) transfer case systems and coupling systems. The PowerDrive Systems segment’s products include power electronics such as inverters, onboard chargers, DC/DC converters and combination boxes, and others. The Battery &amp; Charging Systems segment’s products include lithium-ion battery systems for electrified bus, truck and off-highway applications and DC fast chargers suitable for all types of electric vehicles.</v>
    <v>37500</v>
    <v>New York Stock Exchange</v>
    <v>XNYS</v>
    <v>XNYS</v>
    <v>3850 Hamlin Rd, AUBURN HILLS, MI, 48326 US</v>
    <v>56.71</v>
    <v>Automobiles &amp; Auto Parts</v>
    <v>Stock</v>
    <v>46129.797193078128</v>
    <v>3285</v>
    <v>54.91</v>
    <v>11486898317</v>
    <v>BORGWARNER INC.</v>
    <v>BORGWARNER INC.</v>
    <v>55.115000000000002</v>
    <v>45.439399999999999</v>
    <v>53.3</v>
    <v>55.744999999999997</v>
    <v>206061500</v>
    <v>BWA</v>
    <v>BORGWARNER INC. (XNYS:BWA)</v>
    <v>905257</v>
    <v>2209951</v>
    <v>1987</v>
  </rv>
  <rv s="2">
    <v>3286</v>
  </rv>
  <rv s="0">
    <v>https://www.bing.com/financeapi/forcetrigger?t=a1q8ww&amp;q=XNYS%3aCPS&amp;form=skydnc</v>
    <v>Learn more on Bing</v>
  </rv>
  <rv s="1">
    <v>en-US</v>
    <v>a1q8ww</v>
    <v>268435456</v>
    <v>1</v>
    <v>Powered by Refinitiv</v>
    <v>0</v>
    <v>COOPER-STANDARD HOLDINGS INC. (XNYS:CPS)</v>
    <v>2</v>
    <v>3</v>
    <v>Finance</v>
    <v>4</v>
    <v>47.98</v>
    <v>11.605</v>
    <v>2.0547</v>
    <v>2.11</v>
    <v>7.1403999999999995E-2</v>
    <v>USD</v>
    <v>Cooper-Standard Holdings Inc. is a manufacturer of sealing and fluid handling systems (consisting of fuel and brake delivery and fluid transfer systems) and components. The Company's products are primarily for use in passenger vehicles and light trucks that are manufactured by global automotive original equipment manufacturers (OEMs) and replacement markets. The Company operates through two segments: Sealing Systems and Fluid Handling Systems. The Sealing Systems segment is comprised of products that are designed and manufactured to protect vehicle interiors from weather, dust and noise intrusion for an improved driving experience. The Fluid Handling Systems segment is comprised of products that help convey, connect, control and communicate throughout fluid systems for superior performance across diverse powertrains. The Company's brands include eCoFlow, FlushSeal, Gen III Posi-Lock, Easy-Lock, MagAlloy, Ergo-Lock +, PlastiCool and Fortrex.</v>
    <v>22000</v>
    <v>New York Stock Exchange</v>
    <v>XNYS</v>
    <v>XNYS</v>
    <v>40300 Traditions Drive, NORTHVILLE, MI, 48168 US</v>
    <v>32.909999999999997</v>
    <v>Automobiles &amp; Auto Parts</v>
    <v>Stock</v>
    <v>46129.797029872658</v>
    <v>3288</v>
    <v>30.72</v>
    <v>562132164</v>
    <v>COOPER-STANDARD HOLDINGS INC.</v>
    <v>COOPER-STANDARD HOLDINGS INC.</v>
    <v>31.535</v>
    <v>0</v>
    <v>29.55</v>
    <v>31.66</v>
    <v>17755280</v>
    <v>CPS</v>
    <v>COOPER-STANDARD HOLDINGS INC. (XNYS:CPS)</v>
    <v>156500</v>
    <v>210612</v>
    <v>2004</v>
  </rv>
  <rv s="2">
    <v>3289</v>
  </rv>
  <rv s="0">
    <v>https://www.bing.com/financeapi/forcetrigger?t=ajenhw&amp;q=XMIL%3aDAN&amp;form=skydnc</v>
    <v>Learn more on Bing</v>
  </rv>
  <rv s="10">
    <v>en-US</v>
    <v>ajenhw</v>
    <v>268435456</v>
    <v>1</v>
    <v>Powered by Refinitiv</v>
    <v>21</v>
    <v>Danieli &amp; C Officine Meccaniche SpA (XMIL:DAN)</v>
    <v>2</v>
    <v>49</v>
    <v>Finance</v>
    <v>50</v>
    <v>70.2</v>
    <v>26.8</v>
    <v>1.3344</v>
    <v>2.25</v>
    <v>3.4091000000000003E-2</v>
    <v>EUR</v>
    <v>Danieli &amp; C Officine Meccaniche SpA is an Italy-based company primarily engaged in industrial sector. It designs, manufactures, sales and makes installation of machines and plants for the metallurgical industry. Its portfolio includes mines; pellet production plants; blast furnaces; direct reduction equipment; machinery for the treatment of scrap metal; steelworks for production of liquid steel; continuous casting machinery for blooms, billets and slabs; rolling mills for long products, seamless tubes and flat products; production lines for welded tubes and flat products; plants for secondary processing, such as peeling, rolling and drawing; forging presses and manipulators; extrusion presses for ferrous and non-ferrous metals; plants for longitudinal and transversal cutting; automation and control systems, and cranes and lifting equipment. It is also active in the production and sale of special steel. It operates through ESW Roehrenwerke GmbH and Telerobot Labs.</v>
    <v>9952</v>
    <v>Borsa Italiana</v>
    <v>XMIL</v>
    <v>XMIL</v>
    <v>Via Nazionale, 41, BUTTRIO, UDINE, 33042 IT</v>
    <v>68.25</v>
    <v>Machinery, Equipment &amp; Components</v>
    <v>Stock</v>
    <v>46129.666666666664</v>
    <v>3291</v>
    <v>65.5</v>
    <v>3875396000</v>
    <v>Danieli &amp; C Officine Meccaniche SpA</v>
    <v>Danieli &amp; C Officine Meccaniche SpA</v>
    <v>65.95</v>
    <v>22.004100000000001</v>
    <v>66</v>
    <v>68.25</v>
    <v>81304570</v>
    <v>DAN</v>
    <v>Danieli &amp; C Officine Meccaniche SpA (XMIL:DAN)</v>
    <v>52298</v>
    <v>68160</v>
  </rv>
  <rv s="2">
    <v>3292</v>
  </rv>
  <rv s="0">
    <v>https://www.bing.com/financeapi/forcetrigger?t=a1r8m7&amp;q=XNAS%3aDORM&amp;form=skydnc</v>
    <v>Learn more on Bing</v>
  </rv>
  <rv s="1">
    <v>en-US</v>
    <v>a1r8m7</v>
    <v>268435456</v>
    <v>1</v>
    <v>Powered by Refinitiv</v>
    <v>0</v>
    <v>DORMAN PRODUCTS, INC. (XNAS:DORM)</v>
    <v>2</v>
    <v>3</v>
    <v>Finance</v>
    <v>4</v>
    <v>166.89</v>
    <v>98.444999999999993</v>
    <v>0.95389999999999997</v>
    <v>4.26</v>
    <v>4.0109000000000006E-2</v>
    <v>USD</v>
    <v>Dorman Products, Inc. is a supplier of replacement and upgrade parts in the motor vehicle aftermarket industry, serving passenger cars, light, medium, and heavy-duty trucks, as well as specialty vehicles, including utility terrain vehicles and all-terrain vehicles. Its segments include Light Duty, Heavy Duty, and Specialty Vehicle. The Light Duty segment designs and markets replacement parts and fasteners primarily for passenger cars and light trucks with sales to retailers and wholesale distributors who primarily serve passenger car and light truck customers. The Heavy Duty segment designs and markets replacement parts primarily for medium and heavy trucks with sales to independent distributors, independent component specialists and rebuilders, and auto parts stores that focus on the heavy-duty market. Specialty Vehicle segment designs, markets, and manufactures aftermarket parts and accessories for the powersports market with sales through direct-to-consumer, dealers, and installers.</v>
    <v>3871</v>
    <v>Nasdaq Stock Market</v>
    <v>XNAS</v>
    <v>XNAS</v>
    <v>3400 E Walnut St, COLMAR, PA, 18915 US</v>
    <v>112.76</v>
    <v>Automobiles &amp; Auto Parts</v>
    <v>Stock</v>
    <v>46129.796552939064</v>
    <v>3294</v>
    <v>108.19</v>
    <v>3322969636</v>
    <v>DORMAN PRODUCTS, INC.</v>
    <v>DORMAN PRODUCTS, INC.</v>
    <v>108.28</v>
    <v>16.640599999999999</v>
    <v>106.21</v>
    <v>110.47</v>
    <v>30080290</v>
    <v>DORM</v>
    <v>DORMAN PRODUCTS, INC. (XNAS:DORM)</v>
    <v>91655</v>
    <v>276232</v>
    <v>1978</v>
  </rv>
  <rv s="2">
    <v>3295</v>
  </rv>
  <rv s="0">
    <v>https://www.bing.com/financeapi/forcetrigger?t=a1t9ec&amp;q=XNAS%3aFOXF&amp;form=skydnc</v>
    <v>Learn more on Bing</v>
  </rv>
  <rv s="1">
    <v>en-US</v>
    <v>a1t9ec</v>
    <v>268435456</v>
    <v>1</v>
    <v>Powered by Refinitiv</v>
    <v>0</v>
    <v>FOX FACTORY HOLDING CORP. (XNAS:FOXF)</v>
    <v>2</v>
    <v>3</v>
    <v>Finance</v>
    <v>4</v>
    <v>31.18</v>
    <v>13.08</v>
    <v>1.3537999999999999</v>
    <v>0.92500000000000004</v>
    <v>5.6196999999999997E-2</v>
    <v>USD</v>
    <v>Fox Factory Holding Corp. designs, engineers and manufactures performance-defining products and systems for customers worldwide. The Company’s segments include Powered Vehicles Group (PVG), Aftermarket Applications Group (AAG), and Specialty Sports Group (SSG). The PVG segment includes products sold under the FOX brand for off-road vehicles and trucks, side-by-sides, on-road vehicles with and without off-road capabilities, all-terrain vehicles (ATVs), snowmobiles, specialty vehicles and applications, and commercial trucks, and the Marzocchi brand for motorcycles. The AAG segment offers a range of aftermarket applications products, including products under the BDS Suspension, Zone Offroad, JKS Manufacturing, RT Pro UTV, 4x4 Posi-Lok, Ridetech, Tuscany, Outside Van, SCA, and Custom Wheel House brands. The SSG segment bike product offerings are used on a range of performance mountain bikes, e-bikes and gravel bikes under the FOX, Race Face, Easton Cycling and Marzocchi brands.</v>
    <v>3700</v>
    <v>Nasdaq Stock Market</v>
    <v>XNAS</v>
    <v>XNAS</v>
    <v>2055 Sugarloaf Circle, Suite 300, DULUTH, GA, 30097 US</v>
    <v>17.905000000000001</v>
    <v>Automobiles &amp; Auto Parts</v>
    <v>Stock</v>
    <v>46129.797020010934</v>
    <v>3297</v>
    <v>16.995000000000001</v>
    <v>728998077</v>
    <v>FOX FACTORY HOLDING CORP.</v>
    <v>FOX FACTORY HOLDING CORP.</v>
    <v>17.010000000000002</v>
    <v>0</v>
    <v>16.46</v>
    <v>17.385000000000002</v>
    <v>41932590</v>
    <v>FOXF</v>
    <v>FOX FACTORY HOLDING CORP. (XNAS:FOXF)</v>
    <v>469357</v>
    <v>677347</v>
    <v>2007</v>
  </rv>
  <rv s="2">
    <v>3298</v>
  </rv>
  <rv s="0">
    <v>https://www.bing.com/financeapi/forcetrigger?t=a1u2ec&amp;q=XNAS%3aGNTX&amp;form=skydnc</v>
    <v>Learn more on Bing</v>
  </rv>
  <rv s="1">
    <v>en-US</v>
    <v>a1u2ec</v>
    <v>268435456</v>
    <v>1</v>
    <v>Powered by Refinitiv</v>
    <v>0</v>
    <v>GENTEX CORPORATION (XNAS:GNTX)</v>
    <v>2</v>
    <v>3</v>
    <v>Finance</v>
    <v>4</v>
    <v>29.38</v>
    <v>20.48</v>
    <v>0.75680000000000003</v>
    <v>0.76500000000000001</v>
    <v>3.5060000000000001E-2</v>
    <v>USD</v>
    <v>Gentex Corporation designs, develops, manufactures, markets, and supplies digital vision, connected car, premium audio, dimmable glass, fire protection technologies, medical devices, and others. Its segments include Automotive Products, Premium Audio Products and Other. The Automotive Products segment designs, develops, manufactures and markets interior and exterior automatic-dimming automotive rearview mirrors that utilize proprietary electrochromic technology to dim in proportion to the amount of headlight glare from trailing vehicle headlamps. Its Premium Audio Products segment designs, manufactures, markets, and distributes high quality audio equipment created to deliver superior sound quality and performance, including premium loudspeakers, architectural speakers and others. The other segment includes fire protection, dimmable aircraft windows, nanofiber, medical, and biometrics. It manufactures photoelectric smoke detectors and alarms, visual signalling alarms, and others.</v>
    <v>6398</v>
    <v>Nasdaq Stock Market</v>
    <v>XNAS</v>
    <v>XNAS</v>
    <v>600 N CENTENNIAL ST, ZEELAND, MI, 49464 US</v>
    <v>23.03</v>
    <v>Automobiles &amp; Auto Parts</v>
    <v>Stock</v>
    <v>46129.797148483594</v>
    <v>3300</v>
    <v>22.17</v>
    <v>4825226529</v>
    <v>GENTEX CORPORATION</v>
    <v>GENTEX CORPORATION</v>
    <v>22.19</v>
    <v>12.9903</v>
    <v>21.82</v>
    <v>22.585000000000001</v>
    <v>213647400</v>
    <v>GNTX</v>
    <v>GENTEX CORPORATION (XNAS:GNTX)</v>
    <v>1053066</v>
    <v>1926919</v>
    <v>1974</v>
  </rv>
  <rv s="2">
    <v>3301</v>
  </rv>
  <rv s="0">
    <v>https://www.bing.com/financeapi/forcetrigger?t=bjo5zr&amp;q=XNAS%3aGTX&amp;form=skydnc</v>
    <v>Learn more on Bing</v>
  </rv>
  <rv s="1">
    <v>en-US</v>
    <v>bjo5zr</v>
    <v>268435456</v>
    <v>1</v>
    <v>Powered by Refinitiv</v>
    <v>0</v>
    <v>GARRETT MOTION INC. (XNAS:GTX)</v>
    <v>2</v>
    <v>3</v>
    <v>Finance</v>
    <v>4</v>
    <v>21.424700000000001</v>
    <v>8.77</v>
    <v>0.43330000000000002</v>
    <v>0.66500000000000004</v>
    <v>3.4491999999999995E-2</v>
    <v>USD</v>
    <v>Garrett Motion Inc is a Switzerland-based automotive technology company. The Company designs, manufactures and sells turbocharger and electric boosting technologies for light and commercial vehicle original equipment manufacturers (OEMs) and the aftermarket. The Company offers turbochargers for gasoline, diesel, natural gas and electrified (hybrid and fuel cell) powertrains. In addition, the Company provides products and services for the connected vehicle market, including software focused on automotive cybersecurity and integrated vehicle health management (IVHM). The Company has a number of research and development (R&amp;D) centers, engineering facilities and factories around the world, as well as a global distribution network. It is a spin-off of Honeywell International Inc.</v>
    <v>6300</v>
    <v>Nasdaq Stock Market</v>
    <v>XNAS</v>
    <v>XNAS</v>
    <v>La Piece 16, ROLLE, VAUD, 1180 CH</v>
    <v>20.28</v>
    <v>Automobiles &amp; Auto Parts</v>
    <v>Stock</v>
    <v>46129.797134397653</v>
    <v>3303</v>
    <v>19.375</v>
    <v>3742816870</v>
    <v>GARRETT MOTION INC.</v>
    <v>GARRETT MOTION INC.</v>
    <v>19.77</v>
    <v>13.0761</v>
    <v>19.28</v>
    <v>19.945</v>
    <v>187656900</v>
    <v>GTX</v>
    <v>GARRETT MOTION INC. (XNAS:GTX)</v>
    <v>1186889</v>
    <v>2035874</v>
    <v>2018</v>
  </rv>
  <rv s="2">
    <v>3304</v>
  </rv>
  <rv s="0">
    <v>https://www.bing.com/financeapi/forcetrigger?t=a1wsmw&amp;q=XNYS%3aLCII&amp;form=skydnc</v>
    <v>Learn more on Bing</v>
  </rv>
  <rv s="1">
    <v>en-US</v>
    <v>a1wsmw</v>
    <v>268435456</v>
    <v>1</v>
    <v>Powered by Refinitiv</v>
    <v>0</v>
    <v>LCI INDUSTRIES (XNYS:LCII)</v>
    <v>2</v>
    <v>3</v>
    <v>Finance</v>
    <v>4</v>
    <v>159.66</v>
    <v>74.459999999999994</v>
    <v>1.2679</v>
    <v>5.6180000000000003</v>
    <v>4.7055999999999994E-2</v>
    <v>USD</v>
    <v>LCI Industries, through its wholly owned subsidiary, Lippert Components, Inc. (Lippert), and its subsidiaries are engaged in supplying engineered components to the outdoor recreation and transportation markets. In addition to serving original equipment manufacturers (OEMs), it also caters to aftermarket needs, selling through retail dealers, wholesale distributors, and service centers, as well as directly to consumers online. Its OEM segment manufactures and distributes an array of engineered components for the OEMs of recreational vehicles and adjacent industries, including boats; buses; trailers used to haul boats, livestock, equipment and other cargo; trucks; trains; and modular housing. Its Aftermarket segment supplies many of its engineered components to the related aftermarket channels of the recreation and transportation markets. Its portfolio includes chassis and suspension solutions, and outdoor living systems, among others. It also provides transportation seating solutions.</v>
    <v>12300</v>
    <v>New York Stock Exchange</v>
    <v>XNYS</v>
    <v>XNYS</v>
    <v>3501 County Road 6 E, ELKHART, IN, 46514-7663 US</v>
    <v>137.9</v>
    <v>Automobiles &amp; Auto Parts</v>
    <v>Stock</v>
    <v>46129.796112685159</v>
    <v>3306</v>
    <v>120.8289</v>
    <v>3035754275</v>
    <v>LCI INDUSTRIES</v>
    <v>LCI INDUSTRIES</v>
    <v>122.535</v>
    <v>16.545999999999999</v>
    <v>119.39</v>
    <v>125.008</v>
    <v>24284480</v>
    <v>LCII</v>
    <v>LCI INDUSTRIES (XNYS:LCII)</v>
    <v>844119</v>
    <v>365609</v>
    <v>1984</v>
  </rv>
  <rv s="2">
    <v>3307</v>
  </rv>
  <rv s="0">
    <v>https://www.bing.com/financeapi/forcetrigger?t=a1wtm7&amp;q=XNYS%3aLEA&amp;form=skydnc</v>
    <v>Learn more on Bing</v>
  </rv>
  <rv s="1">
    <v>en-US</v>
    <v>a1wtm7</v>
    <v>268435456</v>
    <v>1</v>
    <v>Powered by Refinitiv</v>
    <v>0</v>
    <v>LEAR CORPORATION (XNYS:LEA)</v>
    <v>2</v>
    <v>3</v>
    <v>Finance</v>
    <v>4</v>
    <v>142.84</v>
    <v>77.22</v>
    <v>1.2092000000000001</v>
    <v>6.7</v>
    <v>5.6235999999999994E-2</v>
    <v>USD</v>
    <v>Lear Corporation is a global automotive technology company. The Company's segments include Seating and E-Systems. The Company's Seating segment consists of the design, development, engineering and manufacture of complete seat systems and key seat components. Its key seat component product offerings include seat trim covers; surface materials such as leather and fabric; seat mechanisms; seat foam; headrests; and thermal comfort systems such as seat heating, ventilation, active cooling, pneumatic lumbar and massage products. Its E-Systems segment consists of the design, development, engineering and manufacture of complete electrical distribution and connection systems; high-voltage power distribution products, including battery disconnect units (BDUs); and low-voltage power distribution products and electronic controllers. These capabilities enable it to provide its customers with customizable solutions with optimized designs for both low-voltage and high-voltage vehicle architectures.</v>
    <v>164300</v>
    <v>New York Stock Exchange</v>
    <v>XNYS</v>
    <v>XNYS</v>
    <v>21557 Telegraph Road, SOUTHFIELD, MI, 48033 US</v>
    <v>128.45500000000001</v>
    <v>Automobiles &amp; Auto Parts</v>
    <v>Stock</v>
    <v>46129.796060659377</v>
    <v>3309</v>
    <v>123.22</v>
    <v>6370896646</v>
    <v>LEAR CORPORATION</v>
    <v>LEAR CORPORATION</v>
    <v>123.22</v>
    <v>15.463100000000001</v>
    <v>119.14</v>
    <v>125.84</v>
    <v>50626960</v>
    <v>LEA</v>
    <v>LEAR CORPORATION (XNYS:LEA)</v>
    <v>370074</v>
    <v>643203</v>
    <v>1987</v>
  </rv>
  <rv s="2">
    <v>3310</v>
  </rv>
  <rv s="0">
    <v>https://www.bing.com/financeapi/forcetrigger?t=a1xjoc&amp;q=XNYS%3aMGA&amp;form=skydnc</v>
    <v>Learn more on Bing</v>
  </rv>
  <rv s="1">
    <v>en-US</v>
    <v>a1xjoc</v>
    <v>268435456</v>
    <v>1</v>
    <v>Powered by Refinitiv</v>
    <v>0</v>
    <v>Magna International Inc. (XNYS:MGA)</v>
    <v>2</v>
    <v>12</v>
    <v>Finance</v>
    <v>4</v>
    <v>69.94</v>
    <v>31.52</v>
    <v>1.8006</v>
    <v>3.88</v>
    <v>6.8381999999999998E-2</v>
    <v>USD</v>
    <v>Magna International Inc. is a Canada-based mobility technology company. The Company is a supplier in automotive space, specializing in body and chassis, all-wheel drive/front-wheel-drive, transmissions, latches, mirrors and contract vehicle assembly. Its segments include Body Exteriors &amp; Structures, Power &amp; Vision, Seating Systems and Complete Vehicles. The Company's major product portfolio includes seating, mechatronics, electronics, body &amp; chassis exteriors, mirrors, lighting, powertrain, and complete vehicle. Its products include battery enclosures, body-in-white solutions, chassis systems, ADAS and automated driving, control modules, active aerodynamics, exterior systems and modules, lighting, mechatronics, mirrors, electrified powertrain products, complete vehicle engineering and others. Its global network includes approximately 341 manufacturing operations and 106 product development, engineering and sales centers spanning 28 countries.</v>
    <v>164000</v>
    <v>New York Stock Exchange</v>
    <v>XNYS</v>
    <v>XNYS</v>
    <v>337 Magna Drive, ON, L4G 7K1 CA</v>
    <v>61.45</v>
    <v>Automobiles &amp; Auto Parts</v>
    <v>Stock</v>
    <v>46129.797172453123</v>
    <v>3312</v>
    <v>58.54</v>
    <v>22310790000</v>
    <v>Magna International Inc.</v>
    <v>Magna International Inc.</v>
    <v>58.54</v>
    <v>20.605699999999999</v>
    <v>56.74</v>
    <v>60.62</v>
    <v>276429100</v>
    <v>MGA</v>
    <v>Magna International Inc. (XNYS:MGA)</v>
    <v>1651907</v>
    <v>1663140</v>
    <v>2017</v>
  </rv>
  <rv s="2">
    <v>3313</v>
  </rv>
  <rv s="0">
    <v>https://www.bing.com/financeapi/forcetrigger?t=a1xu27&amp;q=XNYS%3aMOD&amp;form=skydnc</v>
    <v>Learn more on Bing</v>
  </rv>
  <rv s="1">
    <v>en-US</v>
    <v>a1xu27</v>
    <v>268435456</v>
    <v>1</v>
    <v>Powered by Refinitiv</v>
    <v>0</v>
    <v>MODINE MANUFACTURING COMPANY (XNYS:MOD)</v>
    <v>2</v>
    <v>3</v>
    <v>Finance</v>
    <v>4</v>
    <v>260.01</v>
    <v>67.8</v>
    <v>1.6375999999999999</v>
    <v>8.1850000000000005</v>
    <v>3.4792999999999998E-2</v>
    <v>USD</v>
    <v>Modine Manufacturing Company is a provider of thermal management technology and solutions. It is engaged in designing, engineering, testing, and manufacturing mission-critical thermal solutions. Its segment includes Climate Solutions and Performance Technologies. The Climate Solutions segment provides energy-efficient, climate-controlled solutions and components. The Climate Solutions segment provides cooling solutions for data centers that help save water and energy through intelligent controls. The Climate Solutions segment also provides heat exchangers for heating, ventilating, air conditioning and refrigeration applications and anti-corrosive coatings. The Performance Technologies segment provides products and solutions that enhance the performance of customer applications and develops solutions that provide mission-critical energy for a variety of end-market applications. It also designs and manufactures products and solutions using air-cooled and liquid-cooled technology.</v>
    <v>11000</v>
    <v>New York Stock Exchange</v>
    <v>XNYS</v>
    <v>XNYS</v>
    <v>1500 Dekoven Ave, RACINE, WI, 53403 US</v>
    <v>248.31</v>
    <v>Automobiles &amp; Auto Parts</v>
    <v>Stock</v>
    <v>46129.797148899997</v>
    <v>3315</v>
    <v>236.01</v>
    <v>12836619672</v>
    <v>MODINE MANUFACTURING COMPANY</v>
    <v>MODINE MANUFACTURING COMPANY</v>
    <v>244.88</v>
    <v>130.1652</v>
    <v>235.25</v>
    <v>243.435</v>
    <v>52731200</v>
    <v>MOD</v>
    <v>MODINE MANUFACTURING COMPANY (XNYS:MOD)</v>
    <v>684941</v>
    <v>1013645</v>
    <v>1916</v>
  </rv>
  <rv s="2">
    <v>3316</v>
  </rv>
  <rv s="0">
    <v>https://www.bing.com/financeapi/forcetrigger?t=a1xvoc&amp;q=XNAS%3aMPAA&amp;form=skydnc</v>
    <v>Learn more on Bing</v>
  </rv>
  <rv s="1">
    <v>en-US</v>
    <v>a1xvoc</v>
    <v>268435456</v>
    <v>1</v>
    <v>Powered by Refinitiv</v>
    <v>0</v>
    <v>MOTORCAR PARTS OF AMERICA, INC. (XNAS:MPAA)</v>
    <v>2</v>
    <v>3</v>
    <v>Finance</v>
    <v>4</v>
    <v>18.12</v>
    <v>8.2100000000000009</v>
    <v>1.27</v>
    <v>0.55000000000000004</v>
    <v>4.8975999999999999E-2</v>
    <v>USD</v>
    <v>Motorcar Parts of America, Inc. is a remanufacturer, manufacturer, and distributor of automotive aftermarket parts. The Hard Parts segment includes light-duty rotating electric products such as alternators and starters; wheel hub products; brake-related products, including brake calipers, brake boosters, brake rotors, brake pads and brake master cylinders, and turbochargers. The Test Solutions and Diagnostic Equipment segment offers applications for combustion engine vehicles, including bench-top testers for alternators and starters; equipment for the pre- and post-production of electric vehicles, and software emulation of power system applications for the electrification of all forms of transportation. The Heavy Duty segment includes non-discretionary automotive aftermarket replacement hard parts for heavy-duty truck, industrial, marine, and others. Its products are sold to automotive retail outlets and the professional repair market throughout the United States, Canada, and Mexico.</v>
    <v>5700</v>
    <v>Nasdaq Stock Market</v>
    <v>XNAS</v>
    <v>XNAS</v>
    <v>2929 CALIFORNIA STREET, TORRANCE, CA, 90503 US</v>
    <v>12</v>
    <v>Automobiles &amp; Auto Parts</v>
    <v>Stock</v>
    <v>46129.795023332816</v>
    <v>3318</v>
    <v>11.135</v>
    <v>226304991</v>
    <v>MOTORCAR PARTS OF AMERICA, INC.</v>
    <v>MOTORCAR PARTS OF AMERICA, INC.</v>
    <v>11.42</v>
    <v>126.66670000000001</v>
    <v>11.23</v>
    <v>11.78</v>
    <v>19210950</v>
    <v>MPAA</v>
    <v>MOTORCAR PARTS OF AMERICA, INC. (XNAS:MPAA)</v>
    <v>36108</v>
    <v>91703</v>
    <v>1968</v>
  </rv>
  <rv s="2">
    <v>3319</v>
  </rv>
  <rv s="0">
    <v>https://www.bing.com/financeapi/forcetrigger?t=a1zgxm&amp;q=XNAS%3aPATK&amp;form=skydnc</v>
    <v>Learn more on Bing</v>
  </rv>
  <rv s="1">
    <v>en-US</v>
    <v>a1zgxm</v>
    <v>268435456</v>
    <v>1</v>
    <v>Powered by Refinitiv</v>
    <v>0</v>
    <v>PATRICK INDUSTRIES, INC. (XNAS:PATK)</v>
    <v>2</v>
    <v>3</v>
    <v>Finance</v>
    <v>4</v>
    <v>148.5</v>
    <v>75.260000000000005</v>
    <v>1.2375</v>
    <v>5.7050000000000001</v>
    <v>5.5441999999999998E-2</v>
    <v>USD</v>
    <v>Patrick Industries, Inc. is a component solutions provider serving the recreational vehicle (RV), marine, powersports and housing markets. Its segments include Manufacturing and Distribution. The Manufacturing includes laminated products that are utilized to produce furniture, shelving, walls, countertops and cabinet products; cabinet doors; fiberglass bath fixtures and tile systems; hardwood furniture; vinyl printing; RV and marine furniture; audio systems and accessories, including amplifiers, soundbars, and subwoofers; decorative vinyl and paper laminated panels; solid surface, granite, and quartz countertop fabrication; RV painting; softwoods lumber; custom cabinetry; polymer-based and other flooring, and electrical systems. The Distribution segment distributes pre-finished wall and ceiling panels; drywall and drywall finishing products; electronics and audio systems components; appliances; marine accessories and components; wiring, electrical, and plumbing products.</v>
    <v>10000</v>
    <v>Nasdaq Stock Market</v>
    <v>XNAS</v>
    <v>XNAS</v>
    <v>107 West Franklin Street Po Box 638, ELKHART, IN, 46515 US</v>
    <v>114.21</v>
    <v>Homebuilding &amp; Construction Supplies</v>
    <v>Stock</v>
    <v>46129.797182800779</v>
    <v>3321</v>
    <v>104.85</v>
    <v>3596040789</v>
    <v>PATRICK INDUSTRIES, INC.</v>
    <v>PATRICK INDUSTRIES, INC.</v>
    <v>104.85</v>
    <v>27.834599999999998</v>
    <v>102.9</v>
    <v>108.605</v>
    <v>33111190</v>
    <v>PATK</v>
    <v>PATRICK INDUSTRIES, INC. (XNAS:PATK)</v>
    <v>543583</v>
    <v>420066</v>
    <v>1961</v>
  </rv>
  <rv s="2">
    <v>3322</v>
  </rv>
  <rv s="3">
    <v>en-US</v>
    <v>ca56h7</v>
    <v>268435456</v>
    <v>1</v>
    <v>Powered by Refinitiv</v>
    <v>6</v>
    <v>PHINIA INC. (XNYS:PHIN)</v>
    <v>7</v>
    <v>3</v>
    <v>Finance</v>
    <v>4</v>
    <v>81.11</v>
    <v>38.44</v>
    <v>1.1339999999999999</v>
    <v>3.33</v>
    <v>4.7694E-2</v>
    <v>USD</v>
    <v>PHINIA Inc. is an independent solutions and components provider. Across commercial vehicles and industrial applications, the Company develops fuel systems, electrical systems and aftermarket solutions. The Company’s segments include Fuel Systems and Aftermarket. The Fuel Systems segment provides advanced fuel injection systems, fuel delivery modules, canisters, sensors, electronic control modules and associated software. Its engineered fuel injection systems portfolio includes pumps, injectors, fuel rail assemblies, engine control modules, and complete systems, including software and calibration services, that reduce emissions and improve fuel economy for traditional and hybrid applications. The Aftermarket segment sells products to independent aftermarket customers and OES customers. Its product portfolio includes a wide range of products as well as maintenance, test equipment and vehicle diagnostics solutions. The Company's brand portfolio includes DELPHI, DELCO REMY and HARTRIDGET.</v>
    <v>4900</v>
    <v>New York Stock Exchange</v>
    <v>XNYS</v>
    <v>XNYS</v>
    <v>3000 University Drive, Auburn Hills, MI, 48326 US</v>
    <v>73.819999999999993</v>
    <v>Automobiles &amp; Auto Parts</v>
    <v>Stock</v>
    <v>46129.796488703127</v>
    <v>71.099999999999994</v>
    <v>2750899382</v>
    <v>PHINIA INC.</v>
    <v>PHINIA INC.</v>
    <v>71.760000000000005</v>
    <v>22.528500000000001</v>
    <v>69.819999999999993</v>
    <v>73.150000000000006</v>
    <v>37606280</v>
    <v>PHIN</v>
    <v>PHINIA INC. (XNYS:PHIN)</v>
    <v>125905</v>
    <v>371913</v>
    <v>2023</v>
  </rv>
  <rv s="2">
    <v>3324</v>
  </rv>
  <rv s="0">
    <v>https://www.bing.com/financeapi/forcetrigger?t=bvigkr&amp;q=XNYS%3aQS&amp;form=skydnc</v>
    <v>Learn more on Bing</v>
  </rv>
  <rv s="1">
    <v>en-US</v>
    <v>bvigkr</v>
    <v>268435456</v>
    <v>1</v>
    <v>Powered by Refinitiv</v>
    <v>0</v>
    <v>QUANTUMSCAPE CORPORATION (XNAS:QS)</v>
    <v>2</v>
    <v>3</v>
    <v>Finance</v>
    <v>4</v>
    <v>19.069900000000001</v>
    <v>3.6499000000000001</v>
    <v>2.621</v>
    <v>0.03</v>
    <v>4.261E-3</v>
    <v>USD</v>
    <v>QuantumScape Corporation is developing solid-state lithium-metal battery technology for electric vehicles (EVs) and other applications. The Company’s solid-state lithium-metal battery technology is designed to offer energy density, faster charging, and enhanced safety. Its battery cells have none of the host materials used in conventional anodes. The Company's cells are anode-free in that they are manufactured without anodes in a discharged state. It has demonstrated a solid-state separator for lithium-metal batteries capable of resisting dendrite formation at higher power densities, such as those required for automotive applications and fast charging, for at least 800 cycles at around 25 degrees Celsius. The Company's solid-state electrolyte-separator is a dense, entirely inorganic ceramic. The Company's solid-state battery technology has applicability in other markets, including stationary storage and consumer electronics, data centers, defense, and others.</v>
    <v>700</v>
    <v>Nasdaq Stock Market</v>
    <v>XNAS</v>
    <v>XNAS</v>
    <v>1730 Technology Drive, Suite 301, SAN JOSE, CA, 95110 US</v>
    <v>7.45</v>
    <v>Automobiles &amp; Auto Parts</v>
    <v>Stock</v>
    <v>46129.797182753908</v>
    <v>3326</v>
    <v>7.05</v>
    <v>4330954033</v>
    <v>QUANTUMSCAPE CORPORATION</v>
    <v>QUANTUMSCAPE CORPORATION</v>
    <v>7.24</v>
    <v>0</v>
    <v>7.04</v>
    <v>7.07</v>
    <v>612581900</v>
    <v>QS</v>
    <v>QUANTUMSCAPE CORPORATION (XNAS:QS)</v>
    <v>11425066</v>
    <v>9791972</v>
    <v>2020</v>
  </rv>
  <rv s="2">
    <v>3327</v>
  </rv>
  <rv s="0">
    <v>https://www.bing.com/financeapi/forcetrigger?t=a23jxm&amp;q=XNYS%3aSRI&amp;form=skydnc</v>
    <v>Learn more on Bing</v>
  </rv>
  <rv s="1">
    <v>en-US</v>
    <v>a23jxm</v>
    <v>268435456</v>
    <v>1</v>
    <v>Powered by Refinitiv</v>
    <v>0</v>
    <v>STONERIDGE, INC. (XNYS:SRI)</v>
    <v>2</v>
    <v>3</v>
    <v>Finance</v>
    <v>4</v>
    <v>9.7100000000000009</v>
    <v>3.59</v>
    <v>1.7997000000000001</v>
    <v>0.13</v>
    <v>1.8950000000000002E-2</v>
    <v>USD</v>
    <v>Stoneridge, Inc. is a global supplier of safe and efficient electronic systems and technologies. The Company's systems and products power vehicle intelligence, while enabling safety and security for on- and off-highway transportation sectors around the world. The Company's segments include Electronics and Stoneridge Brazil. Its Electronics segment designs and manufactures advanced driver information solutions, vision systems, connectivity and compliance solutions and control modules. These products are sold principally to the commercial and off-highway vehicle markets primarily through its OEM and aftermarket channels in the European, North American and Asia Pacific regions. The Company's Stoneridge Brazil segment primarily serves the South American region and specializes in the design, manufacture and sale of vehicle tracking devices and monitoring services, driver information systems, vehicle security alarms and convenience accessories, telematics solutions and multimedia devices.</v>
    <v>4200</v>
    <v>New York Stock Exchange</v>
    <v>XNYS</v>
    <v>XNYS</v>
    <v>39675 Mackenzie Drive, Suite 400, NOVI, MI, 48377 US</v>
    <v>7.37</v>
    <v>Automobiles &amp; Auto Parts</v>
    <v>Stock</v>
    <v>46129.797115693749</v>
    <v>3329</v>
    <v>6.98</v>
    <v>197364327</v>
    <v>STONERIDGE, INC.</v>
    <v>STONERIDGE, INC.</v>
    <v>7.13</v>
    <v>0</v>
    <v>6.86</v>
    <v>6.99</v>
    <v>28235240</v>
    <v>SRI</v>
    <v>STONERIDGE, INC. (XNYS:SRI)</v>
    <v>133235</v>
    <v>319735</v>
    <v>1988</v>
  </rv>
  <rv s="2">
    <v>3330</v>
  </rv>
  <rv s="0">
    <v>https://www.bing.com/financeapi/forcetrigger?t=a23qyc&amp;q=XNAS%3aSTRT&amp;form=skydnc</v>
    <v>Learn more on Bing</v>
  </rv>
  <rv s="1">
    <v>en-US</v>
    <v>a23qyc</v>
    <v>268435456</v>
    <v>1</v>
    <v>Powered by Refinitiv</v>
    <v>0</v>
    <v>STRATTEC SECURITY CORPORATION (XNAS:STRT)</v>
    <v>2</v>
    <v>3</v>
    <v>Finance</v>
    <v>4</v>
    <v>92.5</v>
    <v>31.57</v>
    <v>1.2277</v>
    <v>4.125</v>
    <v>5.4005999999999998E-2</v>
    <v>USD</v>
    <v>Strattec Security Corporation designs, develops, manufactures and markets automotive security, access control, and user interface control products and solutions. The Company’s products and solutions include mechanical locks and keys, electronically enhanced locks and keys, passive entry passive start systems (PEPS), steering column and instrument panel ignition lock housings, latches, power sliding side door systems, power tailgate systems, power lift gate systems, power deck lid systems, door handles, steering wheel switches and controller, E-shifters, paddle switches and related products. The Company provides its products primarily to North American automotive customers. The Company is a direct supplier to original equipment manufacturers (OEMs), automotive and light truck manufacturers, as well as other transportation-related manufacturers. Its products are shipped to customer locations in the United States, Canada, Mexico, Europe, South America, Korea, and China.</v>
    <v>2848</v>
    <v>Nasdaq Stock Market</v>
    <v>XNAS</v>
    <v>XNAS</v>
    <v>3333 W Good Hope Rd, MILWAUKEE, WI, 53209 US</v>
    <v>82.46</v>
    <v>Automobiles &amp; Auto Parts</v>
    <v>Stock</v>
    <v>46129.796130740622</v>
    <v>3332</v>
    <v>77.91</v>
    <v>336493188</v>
    <v>STRATTEC SECURITY CORPORATION</v>
    <v>STRATTEC SECURITY CORPORATION</v>
    <v>77.91</v>
    <v>12.197699999999999</v>
    <v>76.38</v>
    <v>80.504999999999995</v>
    <v>4179780</v>
    <v>STRT</v>
    <v>STRATTEC SECURITY CORPORATION (XNAS:STRT)</v>
    <v>160365</v>
    <v>93558</v>
    <v>1994</v>
  </rv>
  <rv s="2">
    <v>3333</v>
  </rv>
  <rv s="0">
    <v>https://www.bing.com/financeapi/forcetrigger?t=a247sm&amp;q=XNAS%3aTHRM&amp;form=skydnc</v>
    <v>Learn more on Bing</v>
  </rv>
  <rv s="1">
    <v>en-US</v>
    <v>a247sm</v>
    <v>268435456</v>
    <v>1</v>
    <v>Powered by Refinitiv</v>
    <v>0</v>
    <v>GENTHERM INCORPORATED (XNAS:THRM)</v>
    <v>2</v>
    <v>3</v>
    <v>Finance</v>
    <v>4</v>
    <v>39.479999999999997</v>
    <v>23.625</v>
    <v>1.3407</v>
    <v>1.44</v>
    <v>5.0597000000000003E-2</v>
    <v>USD</v>
    <v>Gentherm Incorporated is a provider of thermal management and pneumatic comfort technologies. The Company operates in two segments: Automotive and Medical. The Automotive reporting segment comprises global automotive businesses, including the design, development, manufacturing and sales of its automotive climate and comfort solutions (including Climate Control Seats, Climate Control Interiors, Lumbar and Massage Comfort Solutions and Climate and Comfort Electronics), Valve Systems and other automotive products. The Medical reporting segment comprises the patient temperature management business in the medical industry. Patient temperature management includes temperature management systems across multiple product categories addressing the needs of hyper-hypothermia therapy in intensive care, normothermia in surgical procedures and additional warming/cooling therapies utilized in acute and chronic care departments and non-hospital facilities.</v>
    <v>14174</v>
    <v>Nasdaq Stock Market</v>
    <v>XNAS</v>
    <v>XNAS</v>
    <v>28875 CABOT DRIVE, NOVI, MI, 48377 US</v>
    <v>30.77</v>
    <v>Automobiles &amp; Auto Parts</v>
    <v>Stock</v>
    <v>46129.796276875</v>
    <v>3335</v>
    <v>29.05</v>
    <v>916405997</v>
    <v>GENTHERM INCORPORATED</v>
    <v>GENTHERM INCORPORATED</v>
    <v>29.45</v>
    <v>50.430100000000003</v>
    <v>28.46</v>
    <v>29.9</v>
    <v>30649030</v>
    <v>THRM</v>
    <v>GENTHERM INCORPORATED (XNAS:THRM)</v>
    <v>169354</v>
    <v>226118</v>
    <v>2005</v>
  </rv>
  <rv s="2">
    <v>3336</v>
  </rv>
  <rv s="0">
    <v>https://www.bing.com/financeapi/forcetrigger?t=ay2rcw&amp;q=XNAS%3aVC&amp;form=skydnc</v>
    <v>Learn more on Bing</v>
  </rv>
  <rv s="1">
    <v>en-US</v>
    <v>ay2rcw</v>
    <v>268435456</v>
    <v>1</v>
    <v>Powered by Refinitiv</v>
    <v>0</v>
    <v>VISTEON CORPORATION (XNAS:VC)</v>
    <v>2</v>
    <v>3</v>
    <v>Finance</v>
    <v>4</v>
    <v>129.1</v>
    <v>69.875</v>
    <v>1.141</v>
    <v>5.83</v>
    <v>6.2891000000000002E-2</v>
    <v>USD</v>
    <v>Visteon Corporation is an automotive technology company. The Company's products and services include digital instrument clusters, information displays, infotainment, cockpit domain controllers, CognitoAI, battery management systems, high voltage power electronics, and engineering services. It provides instrument clusters, analog gauge clusters and two-dimensional and three-dimensional display-based devices. It offers information displays for various applications within the cockpit, which include displays and touch sensors designed for the automotive market. It also offers infotainment and connected car solutions, including Android infotainment for connectivity, including integration with Android Auto and Apple CarPlay technology for wireless smartphone projection. The Company offers SmartCore, which is an automotive-grade, integrated cockpit domain controller that can independently operate the infotainment system, instrument cluster, head-up display, and rear-seat display.</v>
    <v>10500</v>
    <v>Nasdaq Stock Market</v>
    <v>XNAS</v>
    <v>XNAS</v>
    <v>One Village Center,, VAN BUREN TOWNSHIP, MI, 48111 US</v>
    <v>100.98</v>
    <v>Automobiles &amp; Auto Parts</v>
    <v>Stock</v>
    <v>46129.796237685157</v>
    <v>3338</v>
    <v>95.39</v>
    <v>2642524349</v>
    <v>VISTEON CORPORATION</v>
    <v>VISTEON CORPORATION</v>
    <v>95.39</v>
    <v>13.5548</v>
    <v>92.7</v>
    <v>98.53</v>
    <v>26819490</v>
    <v>VC</v>
    <v>VISTEON CORPORATION (XNAS:VC)</v>
    <v>722556</v>
    <v>531438</v>
    <v>2000</v>
  </rv>
  <rv s="2">
    <v>3339</v>
  </rv>
  <rv s="0">
    <v>https://www.bing.com/financeapi/forcetrigger?t=a32har&amp;q=XNAS%3aXPEL&amp;form=skydnc</v>
    <v>Learn more on Bing</v>
  </rv>
  <rv s="1">
    <v>en-US</v>
    <v>a32har</v>
    <v>268435456</v>
    <v>1</v>
    <v>Powered by Refinitiv</v>
    <v>0</v>
    <v>XPEL, INC. (XNAS:XPEL)</v>
    <v>2</v>
    <v>3</v>
    <v>Finance</v>
    <v>4</v>
    <v>55.91</v>
    <v>24.99</v>
    <v>1.1477999999999999</v>
    <v>0.68500000000000005</v>
    <v>1.4555999999999999E-2</v>
    <v>USD</v>
    <v>XPEL, Inc. is a provider of protective films and coatings, including automotive paint protection film, surface protection film, automotive and architectural window films, and ceramic coatings. The Company also provides installation services for its products through various channels. Paint protection film, its flagship product, is a self-adhesive, clear film designed to be applied to painted surfaces of automobiles and other surfaces. It sells several lines of automotive window films, primarily under the XPEL PRIME brand name. It sells architectural glass solutions for commercial and residential buildings under the VISION brand name, representing its product set with a fully non-automotive use. Its architectural window films come in several categories, including solar, safety and security, and other. It sells a hydrophobic, self-cleaning coating that can be applied to a variety of surface types for automobiles, aircraft and marine applications. It offers a Design Access Platform.</v>
    <v>1337</v>
    <v>Nasdaq Stock Market</v>
    <v>XNAS</v>
    <v>XNAS</v>
    <v>711 BROADWAY ST., SUITE 320, SAN ANTONIO, TX, 78215 US</v>
    <v>49.56</v>
    <v>Automobiles &amp; Auto Parts</v>
    <v>Stock</v>
    <v>46129.796969432813</v>
    <v>3341</v>
    <v>47.744999999999997</v>
    <v>1317961574</v>
    <v>XPEL, INC.</v>
    <v>XPEL, INC.</v>
    <v>47.88</v>
    <v>25.802499999999998</v>
    <v>47.06</v>
    <v>47.744999999999997</v>
    <v>27604180</v>
    <v>XPEL</v>
    <v>XPEL, INC. (XNAS:XPEL)</v>
    <v>121613</v>
    <v>300311</v>
    <v>2003</v>
  </rv>
  <rv s="2">
    <v>3342</v>
  </rv>
  <rv s="0">
    <v>http://en.wikipedia.org/wiki/Boston_Beer_Company</v>
    <v>Wikipedia</v>
  </rv>
  <rv s="6">
    <v>204</v>
    <v>3344</v>
  </rv>
  <rv s="7">
    <v>17</v>
    <v>https://www.bing.com/th?id=AMMS_666650f54a7b75ffc11db9a52a139033&amp;qlt=95</v>
    <v>3345</v>
    <v>0</v>
    <v>https://www.bing.com/images/search?form=xlimg&amp;q=boston+beer+company</v>
    <v>Image of THE BOSTON BEER COMPANY, INC.</v>
  </rv>
  <rv s="0">
    <v>https://www.bing.com/financeapi/forcetrigger?t=a22gnm&amp;q=XNYS%3aSAM&amp;form=skydnc</v>
    <v>Learn more on Bing</v>
  </rv>
  <rv s="8">
    <v>en-US</v>
    <v>a22gnm</v>
    <v>268435456</v>
    <v>1</v>
    <v>Powered by Refinitiv</v>
    <v>13</v>
    <v>THE BOSTON BEER COMPANY, INC. (XNYS:SAM)</v>
    <v>15</v>
    <v>16</v>
    <v>Finance</v>
    <v>4</v>
    <v>264.45999999999998</v>
    <v>185.33500000000001</v>
    <v>0.9194</v>
    <v>0.51929999999999998</v>
    <v>2.124E-3</v>
    <v>USD</v>
    <v>The Boston Beer Company, Inc. is engaged in the business of selling alcohol beverages throughout the United States and in selected international markets, under various trademarks. The trademarks include The Boston Beer Company, Twisted Tea Brewing Company, Hard Seltzer Beverage Company, Angry Orchard Cider Company, Dogfish Head Craft Brewery, Dogfish Head Distilling Co., Angel City Brewing Company, Coney Island Brewing Company, Green Rebel Brewing Co., and Sun Cruiser Beverage Co. It produces alcohol beverages, including hard seltzer, flavored malt beverages, and hard cider at Company-owned breweries and its cidery and under contract arrangements at other production facilities. The four primary Company-owned breweries are focused on production and research and development. It also owns three smaller local breweries that are mainly focused on brewing and packaging beers for retail sales on site at tap rooms and gift shops, and other. The Company sells its beverages in various packages.</v>
    <v>2736</v>
    <v>New York Stock Exchange</v>
    <v>XNYS</v>
    <v>XNYS</v>
    <v>One Design Center Place, Suite 850 C/O The Boston Beer Company, BOSTON, MA, 02210 US</v>
    <v>249.58</v>
    <v>3346</v>
    <v>Beverages</v>
    <v>Stock</v>
    <v>46129.797065659375</v>
    <v>3347</v>
    <v>243.65</v>
    <v>2558545995</v>
    <v>THE BOSTON BEER COMPANY, INC.</v>
    <v>THE BOSTON BEER COMPANY, INC.</v>
    <v>243.95</v>
    <v>25.296500000000002</v>
    <v>244.52</v>
    <v>245.0393</v>
    <v>10441370</v>
    <v>SAM</v>
    <v>THE BOSTON BEER COMPANY, INC. (XNYS:SAM)</v>
    <v>63844</v>
    <v>189363</v>
    <v>1995</v>
  </rv>
  <rv s="2">
    <v>3348</v>
  </rv>
  <rv s="0">
    <v>https://www.bing.com/financeapi/forcetrigger?t=a23xz2&amp;q=XNYS%3aTAP&amp;form=skydnc</v>
    <v>Learn more on Bing</v>
  </rv>
  <rv s="4">
    <v>en-US</v>
    <v>a23xz2</v>
    <v>268435456</v>
    <v>1</v>
    <v>Powered by Refinitiv</v>
    <v>8</v>
    <v>MOLSON COORS BEVERAGE COMPANY (XNYS:TAP)</v>
    <v>2</v>
    <v>9</v>
    <v>Finance</v>
    <v>4</v>
    <v>59.7</v>
    <v>41.04</v>
    <v>0.47470000000000001</v>
    <v>0.39</v>
    <v>8.8299999999999993E-3</v>
    <v>USD</v>
    <v>Molson Coors Beverage Company is a holding company. The Company operates in two segments: Americas and EMEA&amp;APAC. The Americas segment consists of the production, importing, marketing, distribution and sales of its owned brands and partner brands and licensed brands in the United States, Canada and various countries in Latin America. It operates nine primary breweries, three craft breweries and two container operations. It also includes partnership arrangements for the distribution of beer in Ontario and the western provinces of Canada. The EMEA&amp;APAC segment consists of the production, marketing and sales of its primary brands as well as other owned and licensed brands in Bulgaria, Croatia, Czech Republic, Hungary, Montenegro, the Republic of Ireland, Romania, Serbia, the United Kingdom, various other European countries and certain countries within the Middle East, Africa and Asia Pacific regions. It operates approximately 10 primary breweries, three craft breweries and one cidery.</v>
    <v>16200</v>
    <v>New York Stock Exchange</v>
    <v>XNYS</v>
    <v>XNYS</v>
    <v>P.O. Box 4030, Bc555, GOLDEN, CO, 80401 US</v>
    <v>44.9</v>
    <v>Beverages</v>
    <v>Stock</v>
    <v>46129.797169803125</v>
    <v>3350</v>
    <v>43.96</v>
    <v>7940698944</v>
    <v>MOLSON COORS BEVERAGE COMPANY</v>
    <v>MOLSON COORS BEVERAGE COMPANY</v>
    <v>44.134999999999998</v>
    <v>44.17</v>
    <v>44.56</v>
    <v>178202400</v>
    <v>TAP</v>
    <v>MOLSON COORS BEVERAGE COMPANY (XNYS:TAP)</v>
    <v>1983796</v>
    <v>2870366</v>
    <v>2003</v>
  </rv>
  <rv s="2">
    <v>3351</v>
  </rv>
  <rv s="0">
    <v>https://www.bing.com/financeapi/forcetrigger?t=a1nhcw&amp;q=XNAS%3aAMWD&amp;form=skydnc</v>
    <v>Learn more on Bing</v>
  </rv>
  <rv s="1">
    <v>en-US</v>
    <v>a1nhcw</v>
    <v>268435456</v>
    <v>1</v>
    <v>Powered by Refinitiv</v>
    <v>0</v>
    <v>AMERICAN WOODMARK CORPORATION (XNAS:AMWD)</v>
    <v>2</v>
    <v>3</v>
    <v>Finance</v>
    <v>4</v>
    <v>72.155000000000001</v>
    <v>35.51</v>
    <v>1.3244</v>
    <v>1.89</v>
    <v>4.5839999999999999E-2</v>
    <v>USD</v>
    <v>American Woodmark Corporation is a cabinet manufacturer. The Company manufactures and distributes kitchen, bath and home organization products for the remodeling and new home construction markets. The Company's cabinetry products are available in a variety of designs, finishes and finish colors and door styles. Its kitchen cabinetry and bath cabinetry products are offered across all product categories (made-to-order and stock) while its home organization products are exclusively stock products. Its products are sold on a national basis across the United States to the remodeling and new home construction markets. It services these markets through three primary channels: home centers, builders, and independent dealers and distributors. It operates approximately 18 manufacturing facilities in the United States and Mexico and eight primary service centers, and one distribution center located throughout the United States. Its brands include waypoint living spaces,1951 Cabinetry and others.</v>
    <v>7800</v>
    <v>Nasdaq Stock Market</v>
    <v>XNAS</v>
    <v>XNAS</v>
    <v>561 Shady Elm Road, WINCHESTER, VA, 22602 US</v>
    <v>44.494999999999997</v>
    <v>Homebuilding &amp; Construction Supplies</v>
    <v>Stock</v>
    <v>46129.795478657034</v>
    <v>3353</v>
    <v>42.04</v>
    <v>628240720</v>
    <v>AMERICAN WOODMARK CORPORATION</v>
    <v>AMERICAN WOODMARK CORPORATION</v>
    <v>42.23</v>
    <v>37.079700000000003</v>
    <v>41.23</v>
    <v>43.12</v>
    <v>14569590</v>
    <v>AMWD</v>
    <v>AMERICAN WOODMARK CORPORATION (XNAS:AMWD)</v>
    <v>99613</v>
    <v>232905</v>
    <v>1980</v>
  </rv>
  <rv s="2">
    <v>3354</v>
  </rv>
  <rv s="0">
    <v>https://www.bing.com/financeapi/forcetrigger?t=a1nkm7&amp;q=XNYS%3aAOS&amp;form=skydnc</v>
    <v>Learn more on Bing</v>
  </rv>
  <rv s="1">
    <v>en-US</v>
    <v>a1nkm7</v>
    <v>268435456</v>
    <v>1</v>
    <v>Powered by Refinitiv</v>
    <v>0</v>
    <v>A. O. SMITH CORPORATION (XNYS:AOS)</v>
    <v>2</v>
    <v>3</v>
    <v>Finance</v>
    <v>4</v>
    <v>81.864999999999995</v>
    <v>61.344999999999999</v>
    <v>1.2876000000000001</v>
    <v>2.2799999999999998</v>
    <v>3.603E-2</v>
    <v>USD</v>
    <v>A. O. Smith Corporation applies technologies and solutions to products manufactured and marketed worldwide. The Company operates through two segments: North America and Rest of World. Both the segments manufacture and market a comprehensive line of residential and commercial gas and electric water heaters, boilers, tanks, and water treatment products. Its Rest of World segment is primarily comprised of China, Europe, and India. The North America segment serves residential and commercial end markets with a range of products, including water heaters, boilers, water treatment products, and others. The Company also manufactures expansion tanks, commercial solar water heating systems, swimming pool and spa heaters, related products and parts. Its Lochinvar brand is a residential and commercial boiler brand in the United States. Its water softener branded products and problem well water solutions include the Hague, Water-Right, Master Water, Atlantic Filter, Impact, and Water Tec brands.</v>
    <v>11500</v>
    <v>New York Stock Exchange</v>
    <v>XNYS</v>
    <v>XNYS</v>
    <v>11270 W Park Pl, MILWAUKEE, WI, 53224-3623 US</v>
    <v>66.290000000000006</v>
    <v>Machinery, Equipment &amp; Components</v>
    <v>Stock</v>
    <v>46129.796633390622</v>
    <v>3356</v>
    <v>63.93</v>
    <v>9063001288</v>
    <v>A. O. SMITH CORPORATION</v>
    <v>A. O. SMITH CORPORATION</v>
    <v>64.040000000000006</v>
    <v>17.040500000000002</v>
    <v>63.28</v>
    <v>65.56</v>
    <v>138239800</v>
    <v>AOS</v>
    <v>A. O. SMITH CORPORATION (XNYS:AOS)</v>
    <v>1033493</v>
    <v>1467998</v>
    <v>1986</v>
  </rv>
  <rv s="2">
    <v>3357</v>
  </rv>
  <rv s="0">
    <v>https://www.bing.com/financeapi/forcetrigger?t=a1nm3m&amp;q=XNAS%3aAPOG&amp;form=skydnc</v>
    <v>Learn more on Bing</v>
  </rv>
  <rv s="1">
    <v>en-US</v>
    <v>a1nm3m</v>
    <v>268435456</v>
    <v>1</v>
    <v>Powered by Refinitiv</v>
    <v>0</v>
    <v>APOGEE ENTERPRISES, INC. (XNAS:APOG)</v>
    <v>2</v>
    <v>3</v>
    <v>Finance</v>
    <v>4</v>
    <v>49.99</v>
    <v>30.75</v>
    <v>1.1411</v>
    <v>1.81</v>
    <v>5.3048000000000005E-2</v>
    <v>USD</v>
    <v>Apogee Enterprises, Inc. is a provider of architectural products and services for enclosing buildings, and high-performance glass and acrylic products used for preservation, energy conservation, and enhanced viewing. Its segments include Architectural Metals, Architectural Services, Architectural Glass and Performance Surfaces. The Architectural Metals segment designs, engineers, fabricates and finishes aluminum window, curtainwall, storefront and entrance systems used primarily in non-residential construction. Architectural Services segment integrates technical services, project management, and field installation services to design, engineer, fabricate, and install architectural curtainwall and other facade-related systems primarily in non-residential construction. The Architectural Glass segment cuts, treats, coats and fabricates high-performance glass used in custom window and wall systems. The Performance Surfaces segment develops and manufactures high-performance coated materials.</v>
    <v>4500</v>
    <v>Nasdaq Stock Market</v>
    <v>XNAS</v>
    <v>XNAS</v>
    <v>SUITE 520, 4400 WEST 78TH STREET, MINNEAPOLIS, MN, 55435 US</v>
    <v>36.36</v>
    <v>Homebuilding &amp; Construction Supplies</v>
    <v>Stock</v>
    <v>46129.796348564065</v>
    <v>3359</v>
    <v>34.840000000000003</v>
    <v>772858611</v>
    <v>APOGEE ENTERPRISES, INC.</v>
    <v>APOGEE ENTERPRISES, INC.</v>
    <v>34.840000000000003</v>
    <v>19.4206</v>
    <v>34.119999999999997</v>
    <v>35.93</v>
    <v>21510120</v>
    <v>APOG</v>
    <v>APOGEE ENTERPRISES, INC. (XNAS:APOG)</v>
    <v>113015</v>
    <v>338008</v>
    <v>1949</v>
  </rv>
  <rv s="2">
    <v>3360</v>
  </rv>
  <rv s="0">
    <v>https://www.bing.com/financeapi/forcetrigger?t=a1o48m&amp;q=XNYS%3aAZZ&amp;form=skydnc</v>
    <v>Learn more on Bing</v>
  </rv>
  <rv s="1">
    <v>en-US</v>
    <v>a1o48m</v>
    <v>268435456</v>
    <v>1</v>
    <v>Powered by Refinitiv</v>
    <v>0</v>
    <v>AZZ INC. (XNYS:AZZ)</v>
    <v>2</v>
    <v>3</v>
    <v>Finance</v>
    <v>4</v>
    <v>141.18</v>
    <v>74</v>
    <v>1.1349</v>
    <v>3.79</v>
    <v>2.8334000000000002E-2</v>
    <v>USD</v>
    <v>AZZ Inc. is a provider of hot-dip galvanizing and coil coating solutions to a range of end-markets in North America. The Company operates through three segments. Its AZZ Metal Coatings segment provides metal coating solutions for corrosion protection, including hot-dip galvanizing, spin galvanizing, powder coating, anodizing and plating to the North American steel fabrication industry and other industries. AZZ Precoat Metals segment provides aesthetic and corrosion protective coatings and related value-added services for steel and aluminum coils, primarily serving the construction, transportation and other end markets in North America. The AZZ Infrastructure Solutions segment holds a non-controlling interest in AIS Investment Holdings LLC, which is primarily dedicated to delivering safe and reliable transmission of power from generation sources to end customers, and automated weld overlay solutions for corrosion and erosion mitigation to critical infrastructure in markets worldwide.</v>
    <v>3684</v>
    <v>New York Stock Exchange</v>
    <v>XNYS</v>
    <v>XNYS</v>
    <v>One Museum Place, Suite 500, 3100 W 7Th Street, FORT WORTH, TX, 76107 US</v>
    <v>139.22219999999999</v>
    <v>Metals &amp; Mining</v>
    <v>Stock</v>
    <v>46129.795885624997</v>
    <v>3362</v>
    <v>134.19999999999999</v>
    <v>4106647408</v>
    <v>AZZ INC.</v>
    <v>AZZ INC.</v>
    <v>134.19999999999999</v>
    <v>12.9268</v>
    <v>133.76</v>
    <v>137.55000000000001</v>
    <v>29855670</v>
    <v>AZZ</v>
    <v>AZZ INC. (XNYS:AZZ)</v>
    <v>100992</v>
    <v>180798</v>
    <v>1956</v>
  </rv>
  <rv s="2">
    <v>3363</v>
  </rv>
  <rv s="0">
    <v>https://www.bing.com/financeapi/forcetrigger?t=a1qevh&amp;q=XNYS%3aCSL&amp;form=skydnc</v>
    <v>Learn more on Bing</v>
  </rv>
  <rv s="1">
    <v>en-US</v>
    <v>a1qevh</v>
    <v>268435456</v>
    <v>1</v>
    <v>Powered by Refinitiv</v>
    <v>0</v>
    <v>CARLISLE COMPANIES INCORPORATED (XNYS:CSL)</v>
    <v>2</v>
    <v>3</v>
    <v>Finance</v>
    <v>4</v>
    <v>435.92</v>
    <v>293.43</v>
    <v>0.88719999999999999</v>
    <v>14.53</v>
    <v>4.1841999999999997E-2</v>
    <v>USD</v>
    <v>Carlisle Companies Incorporated is a manufacturer and supplier of building envelope products and solutions that enable energy efficiency in buildings. Its segments include Carlisle Construction Materials (CCM) and Carlisle Weatherproofing Technologies (CWT). The CCM segment produces a complete line of energy-efficient single-ply roofing products and warranted roof systems and accessories for the commercial building industry, including ethylene propylene diene monomer (EPDM), thermoplastic polyolefin (TPO) and polyvinyl chloride (PVC) membrane, polyisocyanurate (polyiso) insulation, and engineered metal roofing and wall panel systems for commercial and residential buildings. CWT segment produces building envelope solutions that drive energy efficiency and sustainability in commercial and residential applications. Its products include waterproofing and moisture protection products, protective roofing underlayments, fully integrated liquid and sheet applied air/vapor barriers and others.</v>
    <v>5900</v>
    <v>New York Stock Exchange</v>
    <v>XNYS</v>
    <v>XNYS</v>
    <v>16430 North Scottsdale Road, Suite 400, SCOTTSDALE, AZ, 85254 US</v>
    <v>367.48</v>
    <v>Homebuilding &amp; Construction Supplies</v>
    <v>Stock</v>
    <v>46129.797144235934</v>
    <v>3365</v>
    <v>348.17689999999999</v>
    <v>14789352921</v>
    <v>CARLISLE COMPANIES INCORPORATED</v>
    <v>CARLISLE COMPANIES INCORPORATED</v>
    <v>351.18</v>
    <v>21.065899999999999</v>
    <v>347.26</v>
    <v>361.79</v>
    <v>40878280</v>
    <v>CSL</v>
    <v>CARLISLE COMPANIES INCORPORATED (XNYS:CSL)</v>
    <v>275660</v>
    <v>398192</v>
    <v>1986</v>
  </rv>
  <rv s="2">
    <v>3366</v>
  </rv>
  <rv s="0">
    <v>https://www.bing.com/financeapi/forcetrigger?t=a1slur&amp;q=XNYS%3aFBHS&amp;form=skydnc</v>
    <v>Learn more on Bing</v>
  </rv>
  <rv s="1">
    <v>en-US</v>
    <v>a1slur</v>
    <v>268435456</v>
    <v>1</v>
    <v>Powered by Refinitiv</v>
    <v>0</v>
    <v>FORTUNE BRANDS INNOVATIONS, INC. (XNYS:FBIN)</v>
    <v>2</v>
    <v>3</v>
    <v>Finance</v>
    <v>4</v>
    <v>64.84</v>
    <v>36.07</v>
    <v>1.3974</v>
    <v>2.2799999999999998</v>
    <v>5.9561000000000003E-2</v>
    <v>USD</v>
    <v>Fortune Brands Innovations, Inc. is focused on the home products, security and commercial building markets. The Company's segments include Water, Outdoors and Security. The Water segment manufactures or assembles and sells faucets, accessories, kitchen sinks and waste disposals. The Outdoors segment manufactures and sells fiberglass and steel entry door systems; storm, screen and security doors; composite decking, railing and cladding; urethane millwork, and wide-opening exterior door systems and outdoor enclosures. This segment sells products principally in the United States and Canada. The Security segment’s products consist of locks, safety and security devices, connected and mechanical lock out tag out solutions and electronic security products, and fire resistant safes, security containers and commercial cabinets. Its portfolio of brands includes Moen, House of Rohl, Aqualisa, SpringWell, Therma-Tru, Larson, Fiberon, Master Lock, SentrySafe and Yale residential.</v>
    <v>10000</v>
    <v>New York Stock Exchange</v>
    <v>XNYS</v>
    <v>XNYS</v>
    <v>1 Horizon Way, Building N, DEERFIELD, IL, 60015 US</v>
    <v>41.6</v>
    <v>Homebuilding &amp; Construction Supplies</v>
    <v>Stock</v>
    <v>46129.796055613282</v>
    <v>3368</v>
    <v>39.134999999999998</v>
    <v>4860892920</v>
    <v>FORTUNE BRANDS INNOVATIONS, INC.</v>
    <v>FORTUNE BRANDS INNOVATIONS, INC.</v>
    <v>39.43</v>
    <v>16.4038</v>
    <v>38.28</v>
    <v>40.56</v>
    <v>119844500</v>
    <v>FBIN</v>
    <v>FORTUNE BRANDS INNOVATIONS, INC. (XNYS:FBIN)</v>
    <v>1398358</v>
    <v>3051989</v>
    <v>1988</v>
  </rv>
  <rv s="2">
    <v>3369</v>
  </rv>
  <rv s="0">
    <v>https://www.bing.com/financeapi/forcetrigger?t=a1tstc&amp;q=XNYS%3aGFF&amp;form=skydnc</v>
    <v>Learn more on Bing</v>
  </rv>
  <rv s="1">
    <v>en-US</v>
    <v>a1tstc</v>
    <v>268435456</v>
    <v>1</v>
    <v>Powered by Refinitiv</v>
    <v>0</v>
    <v>GRIFFON CORPORATION (XNYS:GFF)</v>
    <v>2</v>
    <v>3</v>
    <v>Finance</v>
    <v>4</v>
    <v>97.58</v>
    <v>63.92</v>
    <v>1.409</v>
    <v>3.94</v>
    <v>4.6994000000000001E-2</v>
    <v>USD</v>
    <v>Griffon Corporation is a diversified management and holding company that conducts business through wholly owned subsidiaries. The Company’s segments include Home and Building Products (HBP) and Consumer and Professional Products (CPP). The HBP segment conducts its operations through Clopay Corporation (Clopay). Clopay is the manufacturer and marketer of garage doors and rolling steel doors in North America. Residential and commercial sectional garage doors are sold through professional dealers and home center retail chains throughout North America under the brands Clopay, Ideal, and Holmes. The CPP segment is a global provider of branded consumer and professional tools; residential, industrial and commercial fans; home storage and organization products; and products that enhance indoor and outdoor lifestyles. CPP sells products globally through a portfolio of brands, including AMES, Hunter, True Temper, and ClosetMaid.</v>
    <v>5100</v>
    <v>New York Stock Exchange</v>
    <v>XNYS</v>
    <v>XNYS</v>
    <v>712 Fifth Avenue, NEW YORK, NY, 10019 US</v>
    <v>89.394999999999996</v>
    <v>Homebuilding &amp; Construction Supplies</v>
    <v>Stock</v>
    <v>46129.797183263283</v>
    <v>3371</v>
    <v>86.26</v>
    <v>4088719542</v>
    <v>GRIFFON CORPORATION</v>
    <v>GRIFFON CORPORATION</v>
    <v>86.26</v>
    <v>95.965900000000005</v>
    <v>83.84</v>
    <v>87.78</v>
    <v>46579170</v>
    <v>GFF</v>
    <v>GRIFFON CORPORATION (XNYS:GFF)</v>
    <v>207970</v>
    <v>362953</v>
    <v>1970</v>
  </rv>
  <rv s="2">
    <v>3372</v>
  </rv>
  <rv s="0">
    <v>https://www.bing.com/financeapi/forcetrigger?t=a1vfsm&amp;q=XNYS%3aIIIN&amp;form=skydnc</v>
    <v>Learn more on Bing</v>
  </rv>
  <rv s="1">
    <v>en-US</v>
    <v>a1vfsm</v>
    <v>268435456</v>
    <v>1</v>
    <v>Powered by Refinitiv</v>
    <v>0</v>
    <v>INSTEEL INDUSTRIES, INC. (XNYS:IIIN)</v>
    <v>2</v>
    <v>3</v>
    <v>Finance</v>
    <v>4</v>
    <v>40.324800000000003</v>
    <v>26.62</v>
    <v>0.63859999999999995</v>
    <v>-1.698</v>
    <v>-5.9558E-2</v>
    <v>USD</v>
    <v>Insteel Industries, Inc. is a manufacturer of steel wire reinforcing products for concrete construction applications. The Company manufactures and markets prestressed concrete strand (PC strand) and welded wire reinforcement (WWR), including engineered structural mesh, concrete pipe reinforcement and standard welded wire reinforcement. The Company’s PC strand is a seven-wire strand that is used to impart compression forces into precast concrete elements and structures, providing reinforcement for bridges, parking decks, buildings, and other concrete structures. Its WWR is produced as either a standard or a specially engineered reinforcing product for use in nonresidential and residential construction. Its products are sold to manufacturers of concrete products that are used in nonresidential construction. The Company sells its products nationwide across the United States, Canada, Mexico, and Central and South America.</v>
    <v>1007</v>
    <v>New York Stock Exchange</v>
    <v>XNYS</v>
    <v>XNYS</v>
    <v>1373 Boggs Dr, MOUNT AIRY, NC, 27030 US</v>
    <v>29.61</v>
    <v>Homebuilding &amp; Construction Supplies</v>
    <v>Stock</v>
    <v>46129.797191747653</v>
    <v>3374</v>
    <v>26.62</v>
    <v>520055740</v>
    <v>INSTEEL INDUSTRIES, INC.</v>
    <v>INSTEEL INDUSTRIES, INC.</v>
    <v>29.06</v>
    <v>11.034700000000001</v>
    <v>28.51</v>
    <v>26.812000000000001</v>
    <v>19396380</v>
    <v>IIIN</v>
    <v>INSTEEL INDUSTRIES, INC. (XNYS:IIIN)</v>
    <v>480528</v>
    <v>196222</v>
    <v>1958</v>
  </rv>
  <rv s="2">
    <v>3375</v>
  </rv>
  <rv s="0">
    <v>https://www.bing.com/financeapi/forcetrigger?t=btavh7&amp;q=XNYS%3aJBI&amp;form=skydnc</v>
    <v>Learn more on Bing</v>
  </rv>
  <rv s="1">
    <v>en-US</v>
    <v>btavh7</v>
    <v>268435456</v>
    <v>1</v>
    <v>Powered by Refinitiv</v>
    <v>0</v>
    <v>JANUS INTERNATIONAL GROUP, INC. (XNYS:JBI)</v>
    <v>2</v>
    <v>3</v>
    <v>Finance</v>
    <v>4</v>
    <v>10.8</v>
    <v>4.7450000000000001</v>
    <v>1.5438000000000001</v>
    <v>0.26500000000000001</v>
    <v>5.0573E-2</v>
    <v>USD</v>
    <v>Janus International Group, Inc. is a global manufacturer and supplier of turn-key self-storage, commercial and industrial building solutions, including roll-up and swing doors, hallway systems, relocatable storage units and facility and door automation technologies. The Company provides facility and door automation and access control technologies, roll-up and swing doors, hallway systems, and relocatable storage moveable additional storage structures (MASS) units, among others. It is integrated with customers at every phase of a project, including facility planning/design, construction, access control, and the restoration, rebuilding, and replacement (R3) of self-storage facilities. Its Janus North America segment produces and provides various fabricated components, used primarily by owners or builders of self-storage facilities. Its Janus International segment produces and provides similar products and services as Janus North America but largely in Europe, the U.K., and Australia.</v>
    <v>1817</v>
    <v>New York Stock Exchange</v>
    <v>XNYS</v>
    <v>XNYS</v>
    <v>135 Janus International Blvd., TEMPLE, GA, 30179 US</v>
    <v>5.6349999999999998</v>
    <v>Homebuilding &amp; Construction Supplies</v>
    <v>Stock</v>
    <v>46129.79718922422</v>
    <v>3377</v>
    <v>5.42</v>
    <v>764414391</v>
    <v>JANUS INTERNATIONAL GROUP, INC.</v>
    <v>JANUS INTERNATIONAL GROUP, INC.</v>
    <v>5.44</v>
    <v>14.2987</v>
    <v>5.24</v>
    <v>5.5049999999999999</v>
    <v>138858200</v>
    <v>JBI</v>
    <v>JANUS INTERNATIONAL GROUP, INC. (XNYS:JBI)</v>
    <v>990061</v>
    <v>1722225</v>
    <v>2020</v>
  </rv>
  <rv s="2">
    <v>3378</v>
  </rv>
  <rv s="0">
    <v>https://www.bing.com/financeapi/forcetrigger?t=a1w39c&amp;q=XNYS%3aJELD&amp;form=skydnc</v>
    <v>Learn more on Bing</v>
  </rv>
  <rv s="1">
    <v>en-US</v>
    <v>a1w39c</v>
    <v>268435456</v>
    <v>1</v>
    <v>Powered by Refinitiv</v>
    <v>0</v>
    <v>JELD-WEN HOLDING, INC. (XNYS:JELD)</v>
    <v>2</v>
    <v>3</v>
    <v>Finance</v>
    <v>4</v>
    <v>6.9749999999999996</v>
    <v>0.92500000000000004</v>
    <v>1.8454999999999999</v>
    <v>9.5000000000000001E-2</v>
    <v>7.8511999999999998E-2</v>
    <v>USD</v>
    <v>JELD-WEN Holding, Inc. is a global designer, manufacturer and distributor of high-performance interior and exterior doors, windows, and related building products serving the new construction and repair and remodeling sectors. Its segments include North America and Europe. North America segment competes primarily in the new construction and repair and remodel (R&amp;R) market for residential doors and windows in the United States and Canada. North America segment supplies windows and doors for residential and commercial markets. These products reach builders, repair and replacement contractors, architects, and homebuilders through direct and indirect channels, including dealer and distribution networks. Europe segment competes primarily in the market for residential and non-residential doors in Germany, the United Kingdom, France, Austria, Switzerland, and Scandinavia. Its family of brands includes JELD-WEN worldwide, LaCantina and VPI in North America, and Swedoor and DANA in Europe.</v>
    <v>13900</v>
    <v>New York Stock Exchange</v>
    <v>XNYS</v>
    <v>XNYS</v>
    <v>2645 Silver Crescent Drive, CHARLOTTE, NC, 28273 US</v>
    <v>1.37</v>
    <v>Homebuilding &amp; Construction Supplies</v>
    <v>Stock</v>
    <v>46129.797176678127</v>
    <v>3380</v>
    <v>1.24</v>
    <v>112628207</v>
    <v>JELD-WEN HOLDING, INC.</v>
    <v>JELD-WEN HOLDING, INC.</v>
    <v>1.26</v>
    <v>0</v>
    <v>1.21</v>
    <v>1.3049999999999999</v>
    <v>86305140</v>
    <v>JELD</v>
    <v>JELD-WEN HOLDING, INC. (XNYS:JELD)</v>
    <v>2262087</v>
    <v>2102036</v>
    <v>2016</v>
  </rv>
  <rv s="2">
    <v>3381</v>
  </rv>
  <rv s="0">
    <v>https://www.bing.com/financeapi/forcetrigger?t=a1xam7&amp;q=XNYS%3aMAS&amp;form=skydnc</v>
    <v>Learn more on Bing</v>
  </rv>
  <rv s="1">
    <v>en-US</v>
    <v>a1xam7</v>
    <v>268435456</v>
    <v>1</v>
    <v>Powered by Refinitiv</v>
    <v>0</v>
    <v>MASCO CORPORATION (XNYS:MAS)</v>
    <v>2</v>
    <v>3</v>
    <v>Finance</v>
    <v>4</v>
    <v>79.19</v>
    <v>56.55</v>
    <v>1.2667999999999999</v>
    <v>2.98</v>
    <v>4.6760000000000003E-2</v>
    <v>USD</v>
    <v>Masco Corporation is engaged in designing, manufacturing and distributing branded home improvement and building products. The Company's portfolio of brands includes Behr paint; Delta and hansgrohe faucets, bath and shower fixtures; Liberty branded decorative and functional hardware, and HotSpring spas. Its segments include Plumbing Products and Decorative Architectural Products. The Plumbing Products segment principally includes faucets, plumbing system components and valves, showerheads and handheld showers, bath hardware and accessories, water filtration systems, sinks, kitchen accessories, spas, exercise pools, aquatic fitness systems, and saunas. The Decorative Architectural Products segment primarily includes architectural coatings, including paints, primers, specialty coatings, stains and waterproofing products, as well as paint applicators and accessories. Its products are sold primarily for repair and remodeling activity and, to a lesser extent, new home construction.</v>
    <v>18000</v>
    <v>New York Stock Exchange</v>
    <v>XNYS</v>
    <v>XNYS</v>
    <v>17450 College Parkway, LIVONIA, MI, 48152 US</v>
    <v>67.84</v>
    <v>Homebuilding &amp; Construction Supplies</v>
    <v>Stock</v>
    <v>46129.797210219534</v>
    <v>3383</v>
    <v>65.06</v>
    <v>13536359584</v>
    <v>MASCO CORPORATION</v>
    <v>MASCO CORPORATION</v>
    <v>65.42</v>
    <v>17.3079</v>
    <v>63.73</v>
    <v>66.709999999999994</v>
    <v>202913500</v>
    <v>MAS</v>
    <v>MASCO CORPORATION (XNYS:MAS)</v>
    <v>1742440</v>
    <v>2599831</v>
    <v>1962</v>
  </rv>
  <rv s="2">
    <v>3384</v>
  </rv>
  <rv s="3">
    <v>en-US</v>
    <v>c89pxm</v>
    <v>268435456</v>
    <v>1</v>
    <v>Powered by Refinitiv</v>
    <v>6</v>
    <v>MASTERBRAND, INC. (XNYS:MBC)</v>
    <v>7</v>
    <v>3</v>
    <v>Finance</v>
    <v>4</v>
    <v>14.22</v>
    <v>7.38</v>
    <v>1.5696000000000001</v>
    <v>0.37</v>
    <v>4.3022999999999999E-2</v>
    <v>USD</v>
    <v>MasterBrand, Inc. is a manufacturer of residential cabinets in North America and offers a comprehensive portfolio of residential cabinetry products for the kitchen, bathroom and other parts of the home. The Company's products are available in a variety of designs, finishes and styles and span various categories of the cabinet market, such as stock, semi-custom and premium cabinetry. The Company's products are sold throughout the United States and Canada to the remodeling and new construction markets through three primary channels: dealers, retailers and builders. Its retail sales occur in-store and through various e-commerce channels, including its retail channel partners' online presence. The Company partners with regional and large-scale builders for single-family construction throughout North America, serving them directly or through a distribution network, allowing it to customize its service to each builder's requirements. The Company's brands include Mantra, Diamond and Omega.</v>
    <v>12000</v>
    <v>New York Stock Exchange</v>
    <v>XNYS</v>
    <v>XNYS</v>
    <v>3300 Enterprise Pkwy. Suite 300, BEACHWOOD, OH, 44122 US</v>
    <v>9.2200000000000006</v>
    <v>Homebuilding &amp; Construction Supplies</v>
    <v>Stock</v>
    <v>46129.797134096872</v>
    <v>8.7899999999999991</v>
    <v>1144010478</v>
    <v>MASTERBRAND, INC.</v>
    <v>MASTERBRAND, INC.</v>
    <v>8.89</v>
    <v>44.917400000000001</v>
    <v>8.6</v>
    <v>8.9700000000000006</v>
    <v>127537400</v>
    <v>MBC</v>
    <v>MASTERBRAND, INC. (XNYS:MBC)</v>
    <v>1078492</v>
    <v>2188360</v>
    <v>2022</v>
  </rv>
  <rv s="2">
    <v>3386</v>
  </rv>
  <rv s="0">
    <v>https://www.bing.com/financeapi/forcetrigger?t=a1yxf2&amp;q=XNYS%3aNX&amp;form=skydnc</v>
    <v>Learn more on Bing</v>
  </rv>
  <rv s="1">
    <v>en-US</v>
    <v>a1yxf2</v>
    <v>268435456</v>
    <v>1</v>
    <v>Powered by Refinitiv</v>
    <v>0</v>
    <v>QUANEX BUILDING PRODUCTS CORPORATION (XNYS:NX)</v>
    <v>2</v>
    <v>3</v>
    <v>Finance</v>
    <v>4</v>
    <v>22.975000000000001</v>
    <v>11.04</v>
    <v>0.93540000000000001</v>
    <v>1.2649999999999999</v>
    <v>6.6649E-2</v>
    <v>USD</v>
    <v>Quanex Building Products Corporation is a global manufacturer with core capabilities and broad applications across various end markets. The Company collaborates and partners with original equipment manufacturers (OEMs) to provide solutions in the window, door, vinyl fencing, solar, refrigeration and cabinetry markets. Its segments include Hardware Solutions, Extruded Solutions and Custom Solutions. Hardware Solutions segment manufactures engineered window and door hardware, screens, and other fenestration components primarily serving the residential and light-commercial building markets. Extruded Solutions segment manufactures insulating-glass spacers, vinyl and composite profiles, and sealing solutions used in the fabrication of windows, doors, conservatories, roofs, and related building applications. Custom Solutions segment delivers a range of engineered product solutions across wood, metal, and elastomeric materials that serve residential, commercial, and industrial end markets.</v>
    <v>7071</v>
    <v>New York Stock Exchange</v>
    <v>XNYS</v>
    <v>XNYS</v>
    <v>945 BUNKER HILL RD, SUITE 900, HOUSTON, TX, 77024 US</v>
    <v>20.614999999999998</v>
    <v>Homebuilding &amp; Construction Supplies</v>
    <v>Stock</v>
    <v>46129.797039664059</v>
    <v>3388</v>
    <v>19.47</v>
    <v>929929983</v>
    <v>QUANEX BUILDING PRODUCTS CORPORATION</v>
    <v>QUANEX BUILDING PRODUCTS CORPORATION</v>
    <v>19.64</v>
    <v>0</v>
    <v>18.98</v>
    <v>20.245000000000001</v>
    <v>45933810</v>
    <v>NX</v>
    <v>QUANEX BUILDING PRODUCTS CORPORATION (XNYS:NX)</v>
    <v>191237</v>
    <v>532853</v>
    <v>2007</v>
  </rv>
  <rv s="2">
    <v>3389</v>
  </rv>
  <rv s="0">
    <v>https://www.bing.com/financeapi/forcetrigger?t=a1z2f2&amp;q=XNYS%3aOC&amp;form=skydnc</v>
    <v>Learn more on Bing</v>
  </rv>
  <rv s="1">
    <v>en-US</v>
    <v>a1z2f2</v>
    <v>268435456</v>
    <v>1</v>
    <v>Powered by Refinitiv</v>
    <v>0</v>
    <v>OWENS CORNING (XNYS:OC)</v>
    <v>2</v>
    <v>3</v>
    <v>Finance</v>
    <v>4</v>
    <v>159.41999999999999</v>
    <v>97.53</v>
    <v>1.3396999999999999</v>
    <v>5.3049999999999997</v>
    <v>4.5011000000000002E-2</v>
    <v>USD</v>
    <v>Owens Corning is a building products company. The Company's segments include Roofing, Insulation and Doors. The Company's Roofing segment manufactures and sells residential roofing shingles, oxidized asphalt materials, roofing components and composite lumber primarily used in residential construction. This segment also manufactures and sells glass mat and specialty veil materials used in building and construction applications. Its Insulation segment manufactures and sells thermal and acoustical batts, loose fill insulation, spray foam insulation, wet used chopped strand, foam sheathing and accessories. It also manufactures and sells glass fiber pipe insulation, energy efficient flexible duct media, bonded and granulated stone wool insulation, cellular glass insulation, and foam insulation used in above- and below-grade construction applications. The Company's Doors segment manufactures and sells interior and exterior doors and door systems primarily used in residential construction.</v>
    <v>25000</v>
    <v>New York Stock Exchange</v>
    <v>XNYS</v>
    <v>XNYS</v>
    <v>One Owens Corning Parkway, TOLEDO, OH, 43659 US</v>
    <v>126.37</v>
    <v>Homebuilding &amp; Construction Supplies</v>
    <v>Stock</v>
    <v>46129.797208946096</v>
    <v>3391</v>
    <v>120.6</v>
    <v>9900393133</v>
    <v>OWENS CORNING</v>
    <v>OWENS CORNING</v>
    <v>120.6</v>
    <v>0</v>
    <v>117.86</v>
    <v>123.16500000000001</v>
    <v>80383170</v>
    <v>OC</v>
    <v>OWENS CORNING (XNYS:OC)</v>
    <v>942529</v>
    <v>1307695</v>
    <v>2006</v>
  </rv>
  <rv s="2">
    <v>3392</v>
  </rv>
  <rv s="0">
    <v>https://www.bing.com/financeapi/forcetrigger?t=a22627&amp;q=XNAS%3aROCK&amp;form=skydnc</v>
    <v>Learn more on Bing</v>
  </rv>
  <rv s="1">
    <v>en-US</v>
    <v>a22627</v>
    <v>268435456</v>
    <v>1</v>
    <v>Powered by Refinitiv</v>
    <v>0</v>
    <v>GIBRALTAR INDUSTRIES, INC. (XNAS:ROCK)</v>
    <v>2</v>
    <v>3</v>
    <v>Finance</v>
    <v>4</v>
    <v>75.08</v>
    <v>37.299999999999997</v>
    <v>1.2894000000000001</v>
    <v>1.58</v>
    <v>4.1988000000000004E-2</v>
    <v>USD</v>
    <v>Gibraltar Industries, Inc. is a manufacturer and provider of products and services for the residential, agtech, and infrastructure markets. In the residential market, the Company’s products and services include roof and foundation ventilation products, single point and centralized mail systems and package solutions, outdoor living space products (sun-shading), rain dispersion systems, metal roofing job site services, and other construction accessories. In the agtech market, the Company designs, manufactures and builds controlled environment agriculture structures, custom greenhouses and structural canopies. It sells its products to large-scale indoor commercial growers, agricultural research and others. In the infrastructure market, the Company's products include expansion joints, structural bearings, rubber pre-formed seals and other sealants, elastomeric concrete, and bridge cable protection systems. It sells its products to commercial and transportation contractors and fabricators.</v>
    <v>2300</v>
    <v>Nasdaq Stock Market</v>
    <v>XNAS</v>
    <v>XNAS</v>
    <v>PO Box 2028, 3556 Lake Shore Rd, BUFFALO, NY, 14219-0228 US</v>
    <v>40.03</v>
    <v>Homebuilding &amp; Construction Supplies</v>
    <v>Stock</v>
    <v>46129.797002881249</v>
    <v>3394</v>
    <v>38.450000000000003</v>
    <v>1163005065</v>
    <v>GIBRALTAR INDUSTRIES, INC.</v>
    <v>GIBRALTAR INDUSTRIES, INC.</v>
    <v>38.450000000000003</v>
    <v>12.275399999999999</v>
    <v>37.630000000000003</v>
    <v>39.21</v>
    <v>29660930</v>
    <v>ROCK</v>
    <v>GIBRALTAR INDUSTRIES, INC. (XNAS:ROCK)</v>
    <v>168417</v>
    <v>345084</v>
    <v>1993</v>
  </rv>
  <rv s="2">
    <v>3395</v>
  </rv>
  <rv s="0">
    <v>https://www.bing.com/financeapi/forcetrigger?t=a23l9c&amp;q=XNYS%3aSSD&amp;form=skydnc</v>
    <v>Learn more on Bing</v>
  </rv>
  <rv s="1">
    <v>en-US</v>
    <v>a23l9c</v>
    <v>268435456</v>
    <v>1</v>
    <v>Powered by Refinitiv</v>
    <v>0</v>
    <v>SIMPSON MANUFACTURING CO., INC. (XNYS:SSD)</v>
    <v>2</v>
    <v>3</v>
    <v>Finance</v>
    <v>4</v>
    <v>211.98</v>
    <v>142.66999999999999</v>
    <v>1.2950999999999999</v>
    <v>7.3049999999999997</v>
    <v>4.3006000000000003E-2</v>
    <v>USD</v>
    <v>Simpson Manufacturing Co., Inc., through its subsidiary, Simpson Strong-Tie Company Inc., designs, engineers and manufactures structural solutions for wood, concrete, and steel connections. Its wood construction products include connectors, truss plates, fastening systems, fasteners and shear walls, and concrete construction products, including adhesives, specialty chemicals, mechanical anchors, powder actuated tools and fiber reinforcing materials. Its products for wood construction are used in light-frame building applications and include connectors, truss plates, screw fastening systems, fasteners and prefabricated lateral-force resisting systems. The Company’s concrete construction products are used in concrete, masonry and steel building applications and include adhesives, chemicals, mechanical anchors, carbide drill bits, powder actuated tools, fiber-reinforced materials, and other repair products used for protecting and strengthening structures.</v>
    <v>5545</v>
    <v>New York Stock Exchange</v>
    <v>XNYS</v>
    <v>XNYS</v>
    <v>5956 W LAS POSITAS BLVD, PLEASANTON, CA, 94588 US</v>
    <v>179.79499999999999</v>
    <v>Homebuilding &amp; Construction Supplies</v>
    <v>Stock</v>
    <v>46129.79707569375</v>
    <v>3397</v>
    <v>172.785</v>
    <v>7298138553</v>
    <v>SIMPSON MANUFACTURING CO., INC.</v>
    <v>SIMPSON MANUFACTURING CO., INC.</v>
    <v>174.86</v>
    <v>21.4693</v>
    <v>169.86</v>
    <v>177.16499999999999</v>
    <v>41194020</v>
    <v>SSD</v>
    <v>SIMPSON MANUFACTURING CO., INC. (XNYS:SSD)</v>
    <v>118854</v>
    <v>257969</v>
    <v>1999</v>
  </rv>
  <rv s="2">
    <v>3398</v>
  </rv>
  <rv s="0">
    <v>https://www.bing.com/financeapi/forcetrigger?t=a246hw&amp;q=XNYS%3aTGLS&amp;form=skydnc</v>
    <v>Learn more on Bing</v>
  </rv>
  <rv s="1">
    <v>en-US</v>
    <v>a246hw</v>
    <v>268435456</v>
    <v>1</v>
    <v>Powered by Refinitiv</v>
    <v>0</v>
    <v>Tecnoglass Inc (XNYS:TGLS)</v>
    <v>2</v>
    <v>3</v>
    <v>Finance</v>
    <v>4</v>
    <v>90.34</v>
    <v>39.53</v>
    <v>1.4964999999999999</v>
    <v>0.19500000000000001</v>
    <v>4.4219999999999997E-3</v>
    <v>USD</v>
    <v>Tecnoglass Inc. (Tecnoglass) is a holding company. The Company is a manufacturer of architectural glass and windows for the western hemisphere residential and commercial construction industries. It manufactures a range of glass products installed primarily in commercial and residential buildings, including tempered safety, double thermo-acoustic and laminated glass. Its products are installed in hotels, residential buildings, commercial and corporate centers, universities, airports and hospitals in a range of applications, such as floating facades, windows, doors, handrails, interior and bathroom spatial dividers. Tecnoglass also produces aluminum products, such as profiles, rods, bars, plates and other hardware used in the manufacture of windows. It designs, manufactures, markets and installs architectural systems for high, medium and low rise construction, glass and aluminum windows and doors, office dividers and interiors, floating facades and commercial display windows.</v>
    <v>9601</v>
    <v>New York Stock Exchange</v>
    <v>XNYS</v>
    <v>XNYS</v>
    <v>Avenida Circunvalar, 100 mts from Via 40, Barrio Las Flores, BARRANQUILLA, COLOMBIA-NA CO</v>
    <v>45.51</v>
    <v>Homebuilding &amp; Construction Supplies</v>
    <v>Stock</v>
    <v>46129.796515392969</v>
    <v>3400</v>
    <v>44.295000000000002</v>
    <v>1981657750</v>
    <v>Tecnoglass Inc</v>
    <v>Tecnoglass Inc</v>
    <v>45.21</v>
    <v>12.981400000000001</v>
    <v>44.1</v>
    <v>44.295000000000002</v>
    <v>44737730</v>
    <v>TGLS</v>
    <v>Tecnoglass Inc (XNYS:TGLS)</v>
    <v>180013</v>
    <v>541919</v>
    <v>2011</v>
  </rv>
  <rv s="2">
    <v>3401</v>
  </rv>
  <rv s="0">
    <v>https://www.bing.com/financeapi/forcetrigger?t=a24grw&amp;q=XNYS%3aTREX&amp;form=skydnc</v>
    <v>Learn more on Bing</v>
  </rv>
  <rv s="1">
    <v>en-US</v>
    <v>a24grw</v>
    <v>268435456</v>
    <v>1</v>
    <v>Powered by Refinitiv</v>
    <v>0</v>
    <v>TREX COMPANY, INC. (XNYS:TREX)</v>
    <v>2</v>
    <v>3</v>
    <v>Finance</v>
    <v>4</v>
    <v>68.78</v>
    <v>29.77</v>
    <v>1.581</v>
    <v>1.65</v>
    <v>4.0106999999999997E-2</v>
    <v>USD</v>
    <v>Trex Company, Inc. is a manufacturer of wood-alternative decking and residential railing and outdoor living products and accessories, marketed under the brand name Trex. The Company’s segment is Trex Residential. Its product categories include decking and accessories, railing, and fencing. Its decking products are made in a proprietary process that combines reclaimed wood fibers and recycled polyethylene film. Its decking and accessories include Trex Signature decking, Trex Transcend Lineage decking, Trex Transcend decking, Trex Select decking, Trex Enhance decking, Trex Hideaway Fastener Collection, and Trex DeckLighting outdoor lighting system. Its Trex Transcend decking product can also be used as cladding. Its railing products include Trex Signature X-Series railing, Trex Signature Aluminum railing, Trex Transcend railing, Trex Select railing, Trex Select T-Rail, and Trex Enhance railing. Its Trex Seclusions composite fencing product is offered through two specialty distributors.</v>
    <v>1839</v>
    <v>New York Stock Exchange</v>
    <v>XNYS</v>
    <v>XNYS</v>
    <v>2500 TREX WAY, WINCHESTER, VA, 22601 US</v>
    <v>43.62</v>
    <v>Homebuilding &amp; Construction Supplies</v>
    <v>Stock</v>
    <v>46129.797182985938</v>
    <v>3403</v>
    <v>42.07</v>
    <v>4445410310</v>
    <v>TREX COMPANY, INC.</v>
    <v>TREX COMPANY, INC.</v>
    <v>42.26</v>
    <v>24.082599999999999</v>
    <v>41.14</v>
    <v>42.79</v>
    <v>103889000</v>
    <v>TREX</v>
    <v>TREX COMPANY, INC. (XNYS:TREX)</v>
    <v>925734</v>
    <v>1715944</v>
    <v>1998</v>
  </rv>
  <rv s="2">
    <v>3404</v>
  </rv>
  <rv s="0">
    <v>https://www.bing.com/financeapi/forcetrigger?t=a24u6h&amp;q=XNAS%3aUFPI&amp;form=skydnc</v>
    <v>Learn more on Bing</v>
  </rv>
  <rv s="1">
    <v>en-US</v>
    <v>a24u6h</v>
    <v>268435456</v>
    <v>1</v>
    <v>Powered by Refinitiv</v>
    <v>0</v>
    <v>UFP INDUSTRIES, INC. (XNAS:UFPI)</v>
    <v>2</v>
    <v>3</v>
    <v>Finance</v>
    <v>4</v>
    <v>118</v>
    <v>84.82</v>
    <v>1.3658999999999999</v>
    <v>4.3849999999999998</v>
    <v>4.7579999999999997E-2</v>
    <v>USD</v>
    <v>UFP Industries, Inc. is a holding company. The Company designs, manufactures and supplies products made from wood, wood and non-wood composites, and other materials to the retail, packaging, and construction sectors. Its segments include UFP Retail Solutions (Retail), UFP Packaging (Packaging) and UFP Construction (Construction). The Retail Solutions Segment consists of the following business units: ProWood, Deckorators and UFP Edge. It sells to three verticals, including big box retailers, independent distributors, and distribution centers including two-step distributors. The Packaging Segment serves regional, national, and global customers across verticals including building materials, durable goods, agricultural, moving and storage, heavy equipment and automotive. The construction segment consists of factory-built housing, site-built construction, commercial construction, and concrete forming. The Company operates in the United States, Mexico, Canada, Spain, India and Australia.</v>
    <v>13800</v>
    <v>Nasdaq Stock Market</v>
    <v>XNAS</v>
    <v>XNAS</v>
    <v>2801 EAST BELTLINE NE, GRAND RAPIDS, MI, 49525 US</v>
    <v>97.59</v>
    <v>Paper &amp; Forest Products</v>
    <v>Stock</v>
    <v>46129.79635769609</v>
    <v>3406</v>
    <v>93.56</v>
    <v>5483745380</v>
    <v>UFP INDUSTRIES, INC.</v>
    <v>UFP INDUSTRIES, INC.</v>
    <v>93.62</v>
    <v>19.406400000000001</v>
    <v>92.16</v>
    <v>96.545000000000002</v>
    <v>56799890</v>
    <v>UFPI</v>
    <v>UFP INDUSTRIES, INC. (XNAS:UFPI)</v>
    <v>181509</v>
    <v>415150</v>
    <v>1955</v>
  </rv>
  <rv s="2">
    <v>3407</v>
  </rv>
  <rv s="0">
    <v>https://www.bing.com/financeapi/forcetrigger?t=a1ot27&amp;q=XNYS%3aBRC&amp;form=skydnc</v>
    <v>Learn more on Bing</v>
  </rv>
  <rv s="1">
    <v>en-US</v>
    <v>a1ot27</v>
    <v>268435456</v>
    <v>1</v>
    <v>Powered by Refinitiv</v>
    <v>0</v>
    <v>BRADY CORPORATION (XNYS:BRC)</v>
    <v>2</v>
    <v>3</v>
    <v>Finance</v>
    <v>4</v>
    <v>99.284999999999997</v>
    <v>65.760000000000005</v>
    <v>0.63260000000000005</v>
    <v>2</v>
    <v>2.4272000000000002E-2</v>
    <v>USD</v>
    <v>Brady Corporation is a manufacturer and supplier of identification solutions and workplace safety products that identify and protect premises, products and people. Its product categories include Safety and facility identification and protection, which include safety signs, traffic signs and control products, floor-marking tape, pipe markers, labeling systems, spill control products, lockout/tagout devices, first aid products, and software and services for safety compliance auditing, procedures writing and training; Wire identification, which includes handheld printers, wire markers, sleeves, and tags. Healthcare identification, which includes wristbands, labels, printing systems, and other products used in hospital, laboratory, and other healthcare settings; People identification, which includes name tags, badges, lanyards, rigid card printing systems, and access control software; and Product identification. It also provides direct part marking solutions.</v>
    <v>6400</v>
    <v>New York Stock Exchange</v>
    <v>XNYS</v>
    <v>XNYS</v>
    <v>6555 W Good Hope Rd, P O Box 571, MILWAUKEE, WI, 53201-0571 US</v>
    <v>84.825000000000003</v>
    <v>Professional &amp; Commercial Services</v>
    <v>Stock</v>
    <v>46129.79702868047</v>
    <v>3409</v>
    <v>82.23</v>
    <v>3986046576</v>
    <v>BRADY CORPORATION</v>
    <v>BRADY CORPORATION</v>
    <v>82.49</v>
    <v>19.848099999999999</v>
    <v>82.4</v>
    <v>84.4</v>
    <v>47228040</v>
    <v>BRC</v>
    <v>BRADY CORPORATION (XNYS:BRC)</v>
    <v>159304</v>
    <v>209061</v>
    <v>1939</v>
  </rv>
  <rv s="2">
    <v>3410</v>
  </rv>
  <rv s="0">
    <v>https://www.bing.com/financeapi/forcetrigger?t=a1pxsm&amp;q=XNAS%3aCMPR&amp;form=skydnc</v>
    <v>Learn more on Bing</v>
  </rv>
  <rv s="1">
    <v>en-US</v>
    <v>a1pxsm</v>
    <v>268435456</v>
    <v>1</v>
    <v>Powered by Refinitiv</v>
    <v>0</v>
    <v>CIMPRESS PUBLIC LIMITED COMPANY (XNAS:CMPR)</v>
    <v>2</v>
    <v>3</v>
    <v>Finance</v>
    <v>4</v>
    <v>82.81</v>
    <v>35.21</v>
    <v>1.736</v>
    <v>2.2999999999999998</v>
    <v>2.9047999999999997E-2</v>
    <v>USD</v>
    <v>Cimpress plc is focused on mass customization of printing and related products, via which it delivers volumes of individually small-sized customized orders. Its segments include Vista, PrintBrothers, The Print Group, National Pen and All Other Businesses. The Vista segment includes Vista, the parent brand of multiple offerings, including VistaPrint, VistaCreate, 99designs by Vista, Vista Corporate Solutions, and Depositphotos. The PrintBrothers segment includes its druck.at, Printdeal, and WIRmachenDRUCK businesses. The Print Group segment includes its Easyflyer, Exaprint, Pixartprinting, and Tradeprint businesses. The National Pen segment includes the global operations of its National Pen business, which manufactures and markets custom writing instruments and promotional products, apparel and gifts. The All Other Businesses segment includes two businesses grouped together based on materiality. Its products are marketing materials, business cards, signage, packaging and others.</v>
    <v>15000</v>
    <v>Nasdaq Stock Market</v>
    <v>XNAS</v>
    <v>XNAS</v>
    <v>First Floor Building 3, Finnabair Business And Technology Park, DUNDALK, LOUTH, A91 H9N9 IE</v>
    <v>82.81</v>
    <v>Professional &amp; Commercial Services</v>
    <v>Stock</v>
    <v>46129.797154883592</v>
    <v>3412</v>
    <v>79.155000000000001</v>
    <v>1978757281</v>
    <v>CIMPRESS PUBLIC LIMITED COMPANY</v>
    <v>CIMPRESS PUBLIC LIMITED COMPANY</v>
    <v>80.239999999999995</v>
    <v>91.079800000000006</v>
    <v>79.180000000000007</v>
    <v>81.48</v>
    <v>24285190</v>
    <v>CMPR</v>
    <v>CIMPRESS PUBLIC LIMITED COMPANY (XNAS:CMPR)</v>
    <v>131666</v>
    <v>129169</v>
    <v>2017</v>
  </rv>
  <rv s="2">
    <v>3413</v>
  </rv>
  <rv s="0">
    <v>https://www.bing.com/financeapi/forcetrigger?t=a1r66h&amp;q=XNYS%3aDLX&amp;form=skydnc</v>
    <v>Learn more on Bing</v>
  </rv>
  <rv s="1">
    <v>en-US</v>
    <v>a1r66h</v>
    <v>268435456</v>
    <v>1</v>
    <v>Powered by Refinitiv</v>
    <v>0</v>
    <v>DELUXE CORPORATION (XNYS:DLX)</v>
    <v>2</v>
    <v>3</v>
    <v>Finance</v>
    <v>4</v>
    <v>30.77</v>
    <v>13.61</v>
    <v>1.2934000000000001</v>
    <v>1.23</v>
    <v>4.2123000000000001E-2</v>
    <v>USD</v>
    <v>Deluxe Corporation is a payments and data company. Its Merchant Services segment provides electronic credit and debit card authorization and payment systems and processing services, primarily to small and medium-sized retail and service businesses. The B2B Payments segment provides treasury management solutions, including remittance and lockbox processing, remote deposit capture, cash application, and payment acceptance solutions, as well as integrated accounts payable disbursements, such as e-checks, Medical Payment Exchange, and Deluxe Payment Exchange+, as well as fraud and security services. Data Solutions segment provides data, analytics, and marketing services for both business-to-business and business-to-consumer marketing, as well as financial institution profitability reporting and business incorporation services. Print segment provides printed personal and business checks, business essentials, as well as branded promotional, print, apparel, and digital storefront solutions.</v>
    <v>4571</v>
    <v>New York Stock Exchange</v>
    <v>XNYS</v>
    <v>XNYS</v>
    <v>801 S. Marquette Ave., MINNEAPOLIS, MN, 55402 US</v>
    <v>30.77</v>
    <v>Professional &amp; Commercial Services</v>
    <v>Stock</v>
    <v>46129.796401110936</v>
    <v>3415</v>
    <v>29.69</v>
    <v>1390462942</v>
    <v>DELUXE CORPORATION</v>
    <v>DELUXE CORPORATION</v>
    <v>29.69</v>
    <v>16.857800000000001</v>
    <v>29.2</v>
    <v>30.43</v>
    <v>45693820</v>
    <v>DLX</v>
    <v>DELUXE CORPORATION (XNYS:DLX)</v>
    <v>237540</v>
    <v>390893</v>
    <v>1920</v>
  </rv>
  <rv s="2">
    <v>3416</v>
  </rv>
  <rv s="0">
    <v>https://www.bing.com/financeapi/forcetrigger?t=a1rkar&amp;q=XNYS%3aEBF&amp;form=skydnc</v>
    <v>Learn more on Bing</v>
  </rv>
  <rv s="1">
    <v>en-US</v>
    <v>a1rkar</v>
    <v>268435456</v>
    <v>1</v>
    <v>Powered by Refinitiv</v>
    <v>0</v>
    <v>ENNIS, INC. (XNYS:EBF)</v>
    <v>2</v>
    <v>3</v>
    <v>Finance</v>
    <v>4</v>
    <v>22.36</v>
    <v>16.3</v>
    <v>0.30230000000000001</v>
    <v>0.35</v>
    <v>1.6424000000000001E-2</v>
    <v>USD</v>
    <v>Ennis, Inc. is a provider of business forms, pressure-seal forms, labels, tags, envelopes, and presentation folders to independent distributors in the United States. The Company is engaged in the business of manufacturing, designing and selling business forms and other printed business products primarily to distributors located in the United States. It manufactures and sells business forms, other printed business products, printed and electronic media, integrated forms and labels, presentation products, flex-o-graphic printing, advertising specialties, internal bank forms, plastic cards, secure and negotiable documents, specialty packaging, direct mail, envelopes, tags and labels and other custom products. It sells its products under various labels: Ennis, Royal Business Forms, Block Graphics, ColorWorx, Enfusion, Uncompromised Check Solutions, VersaSeal, Ad Concepts, FormSource Limited, Star Award Ribbon Company, Witt Printing, Genforms, PrintGraphics, and others.</v>
    <v>1856</v>
    <v>New York Stock Exchange</v>
    <v>XNYS</v>
    <v>XNYS</v>
    <v>2441 Presidential Pkwy, MIDLOTHIAN, TX, 76065 US</v>
    <v>21.795000000000002</v>
    <v>Professional &amp; Commercial Services</v>
    <v>Stock</v>
    <v>46129.797115392968</v>
    <v>3418</v>
    <v>21.349599999999999</v>
    <v>547843564</v>
    <v>ENNIS, INC.</v>
    <v>ENNIS, INC.</v>
    <v>21.425000000000001</v>
    <v>13.0718</v>
    <v>21.31</v>
    <v>21.66</v>
    <v>25292870</v>
    <v>EBF</v>
    <v>ENNIS, INC. (XNYS:EBF)</v>
    <v>131248</v>
    <v>159686</v>
    <v>1949</v>
  </rv>
  <rv s="2">
    <v>3419</v>
  </rv>
  <rv s="0">
    <v>https://www.bing.com/financeapi/forcetrigger?t=a1wm77&amp;q=XNYS%3aKOP&amp;form=skydnc</v>
    <v>Learn more on Bing</v>
  </rv>
  <rv s="1">
    <v>en-US</v>
    <v>a1wm77</v>
    <v>268435456</v>
    <v>1</v>
    <v>Powered by Refinitiv</v>
    <v>0</v>
    <v>Koppers Holdings Inc. (XNYS:KOP)</v>
    <v>2</v>
    <v>3</v>
    <v>Finance</v>
    <v>4</v>
    <v>39.5</v>
    <v>23.94</v>
    <v>1.2525999999999999</v>
    <v>0.73</v>
    <v>1.9740000000000001E-2</v>
    <v>USD</v>
    <v>Koppers Holdings Inc. is an integrated global provider of treated wood products, wood preservation chemicals and carbon compounds. The Company operates through three segments: Railroad and Utility Products and Services (RUPS), Performance Chemicals (PC) and Carbon Materials and Chemicals (CMC). The RUPS segment sells treated and untreated wood products, manufactured products and services to the railroad industry and treated wood products to the utility industry. The PC segment develops, manufactures, and markets wood preservation chemicals and wood treatment technologies and services a diverse range of end-markets including infrastructure, residential and commercial construction and agriculture. The CMC segment is a manufacturer of creosote, carbon pitch, naphthalene, and carbon black feedstock. It serves its customers through a comprehensive global manufacturing and distribution network, with manufacturing capabilities in North America, South America, Australasia and Europe.</v>
    <v>1859</v>
    <v>New York Stock Exchange</v>
    <v>XNYS</v>
    <v>XNYS</v>
    <v>436 Seventh Avenue, PITTSBURGH, PA, 15219 US</v>
    <v>38.119999999999997</v>
    <v>Chemicals</v>
    <v>Stock</v>
    <v>46129.797187221877</v>
    <v>3421</v>
    <v>36.56</v>
    <v>729206943</v>
    <v>Koppers Holdings Inc.</v>
    <v>Koppers Holdings Inc.</v>
    <v>37.119999999999997</v>
    <v>13.648199999999999</v>
    <v>36.979999999999997</v>
    <v>37.71</v>
    <v>19337230</v>
    <v>KOP</v>
    <v>Koppers Holdings Inc. (XNYS:KOP)</v>
    <v>83618</v>
    <v>240066</v>
    <v>2004</v>
  </rv>
  <rv s="2">
    <v>3422</v>
  </rv>
  <rv s="0">
    <v>https://www.bing.com/financeapi/forcetrigger?t=a23u2w&amp;q=XNYS%3aMATV&amp;form=skydnc</v>
    <v>Learn more on Bing</v>
  </rv>
  <rv s="1">
    <v>en-US</v>
    <v>a23u2w</v>
    <v>268435456</v>
    <v>1</v>
    <v>Powered by Refinitiv</v>
    <v>0</v>
    <v>Mativ Holdings, Inc. (XNYS:MATV)</v>
    <v>2</v>
    <v>3</v>
    <v>Finance</v>
    <v>4</v>
    <v>15.48</v>
    <v>4.45</v>
    <v>0.90839999999999999</v>
    <v>0.2</v>
    <v>2.1185999999999997E-2</v>
    <v>USD</v>
    <v>Mativ Holdings, Inc. is a specialty materials company. The Company manufactures globally through its family of business-to-business and consumer product brands. Its portfolio of technologies combines polymers, fibers, and resins to optimize the performance of its customers' products across multiple stages of the value chain. Its segments include Filtration &amp; Advanced Materials (FAM) and Sustainable &amp; Adhesive Solutions (SAS). FAM is focused on manufacturing and selling highly engineered polymer, resin and fiber-based substrates, nets, films and other performance materials for demanding end-use applications. SAS leverages a range of production techniques, including precision coating, adhesive application, saturation and advanced converting, to manufacture specialty products that are highly customized for specific, demanding applications and often service specialty segments of global categories. SAS is focused on tapes, labels, liners, specialty paper, packaging and healthcare solutions.</v>
    <v>5000</v>
    <v>New York Stock Exchange</v>
    <v>XNYS</v>
    <v>XNYS</v>
    <v>100 Kimball Place, Suite 600, ALPHARETTA, GA, 30009 US</v>
    <v>9.9250000000000007</v>
    <v>Chemicals</v>
    <v>Stock</v>
    <v>46129.796048610937</v>
    <v>3424</v>
    <v>9.5500000000000007</v>
    <v>528935810</v>
    <v>Mativ Holdings, Inc.</v>
    <v>Mativ Holdings, Inc.</v>
    <v>9.5500000000000007</v>
    <v>0</v>
    <v>9.44</v>
    <v>9.64</v>
    <v>54868860</v>
    <v>MATV</v>
    <v>Mativ Holdings, Inc. (XNYS:MATV)</v>
    <v>194803</v>
    <v>520285</v>
    <v>1995</v>
  </rv>
  <rv s="2">
    <v>3425</v>
  </rv>
  <rv s="0">
    <v>https://www.bing.com/financeapi/forcetrigger?t=a1molh&amp;q=XNAS%3aAAOI&amp;form=skydnc</v>
    <v>Learn more on Bing</v>
  </rv>
  <rv s="1">
    <v>en-US</v>
    <v>a1molh</v>
    <v>268435456</v>
    <v>1</v>
    <v>Powered by Refinitiv</v>
    <v>0</v>
    <v>APPLIED OPTOELECTRONICS, INC. (XNAS:AAOI)</v>
    <v>2</v>
    <v>3</v>
    <v>Finance</v>
    <v>4</v>
    <v>161.4699</v>
    <v>9.7110000000000003</v>
    <v>3.661</v>
    <v>-0.77</v>
    <v>-4.8939999999999999E-3</v>
    <v>USD</v>
    <v>Applied Optoelectronics, Inc. is a developer and manufacturer of advanced optical and hybrid fiber coaxial (HFC) networking products that are the building blocks for artificial intelligence (AI) datacenters, Cable TV Broadband (CATV) and broadband fiber access networks around the world. The Company supplies this critical infrastructure to tier-one customers across cloud computing, CATV broadband, telecom, and fiber-to-the-home (FTTH) markets. It designs and manufactures a range of optical communications products at varying levels of integration, from components, subassemblies and modules to complete turn-key equipment. In the CATV market, it supplies a broad array of products, including lasers, transmitters and transceivers, and turn-key equipment. It supplies optical transceivers that plug into switches and servers within the data center and allow these network devices to send and receive data over fiber optic cables. In the telecom market, it supplies lasers and laser subassemblies.</v>
    <v>4691</v>
    <v>Nasdaq Stock Market</v>
    <v>XNAS</v>
    <v>XNAS</v>
    <v>13139 Jess Pirtle Blvd, SUGAR LAND, TX, 77478 US</v>
    <v>161.4699</v>
    <v>Electronic Equipment &amp; Parts</v>
    <v>Stock</v>
    <v>46129.797199664063</v>
    <v>3427</v>
    <v>152.5</v>
    <v>11772375271</v>
    <v>APPLIED OPTOELECTRONICS, INC.</v>
    <v>APPLIED OPTOELECTRONICS, INC.</v>
    <v>160.5</v>
    <v>0</v>
    <v>157.32</v>
    <v>156.55000000000001</v>
    <v>75198820</v>
    <v>AAOI</v>
    <v>APPLIED OPTOELECTRONICS, INC. (XNAS:AAOI)</v>
    <v>7116585</v>
    <v>13502716</v>
    <v>2013</v>
  </rv>
  <rv s="2">
    <v>3428</v>
  </rv>
  <rv s="0">
    <v>https://www.bing.com/financeapi/forcetrigger?t=a1mwu2&amp;q=XNAS%3aADTN&amp;form=skydnc</v>
    <v>Learn more on Bing</v>
  </rv>
  <rv s="1">
    <v>en-US</v>
    <v>a1mwu2</v>
    <v>268435456</v>
    <v>1</v>
    <v>Powered by Refinitiv</v>
    <v>0</v>
    <v>ADTRAN HOLDINGS, INC. (XNAS:ADTN)</v>
    <v>2</v>
    <v>3</v>
    <v>Finance</v>
    <v>4</v>
    <v>17.169499999999999</v>
    <v>7.0629</v>
    <v>1.3839999999999999</v>
    <v>0.45</v>
    <v>2.6995000000000002E-2</v>
    <v>USD</v>
    <v>ADTRAN Holdings, Inc. is a provider of open, disaggregated networking and communications solutions that enable voice, data, video and Internet communications across any network infrastructure. Its segments include Network Solutions, which offers hardware and software products, and Services &amp; Support, which includes a portfolio of network design and implementation services, support services and cloud-hosted SaaS applications. The segments span across Subscriber Solutions, Access &amp; Aggregation Solutions, and Optical Networking Solutions. Its Subscriber Solutions portfolio is used by service providers to terminate their access services infrastructure at the customer's premises. The Access &amp; Aggregation Solutions are solutions that are used by communications service providers to connect subscribers. Its Optical Networking Solutions are used by communications service providers, Internet content providers and large enterprises to securely interconnect metro and regional networks over fiber.</v>
    <v>3201</v>
    <v>Nasdaq Stock Market</v>
    <v>XNAS</v>
    <v>XNAS</v>
    <v>901 Explorer Blvd, HUNTSVILLE, AL, 35806 US</v>
    <v>17.169499999999999</v>
    <v>Communications &amp; Networking</v>
    <v>Stock</v>
    <v>46129.797053495313</v>
    <v>3430</v>
    <v>16.3</v>
    <v>1381553355</v>
    <v>ADTRAN HOLDINGS, INC.</v>
    <v>ADTRAN HOLDINGS, INC.</v>
    <v>16.899999999999999</v>
    <v>0</v>
    <v>16.670000000000002</v>
    <v>17.12</v>
    <v>80698210</v>
    <v>ADTN</v>
    <v>ADTRAN HOLDINGS, INC. (XNAS:ADTN)</v>
    <v>2818775</v>
    <v>2200206</v>
    <v>2021</v>
  </rv>
  <rv s="2">
    <v>3431</v>
  </rv>
  <rv s="0">
    <v>https://www.bing.com/financeapi/forcetrigger?t=a1nxzr&amp;q=XNAS%3aAUDC&amp;form=skydnc</v>
    <v>Learn more on Bing</v>
  </rv>
  <rv s="1">
    <v>en-US</v>
    <v>a1nxzr</v>
    <v>268435456</v>
    <v>1</v>
    <v>Powered by Refinitiv</v>
    <v>0</v>
    <v>AUDIOCODES LTD (XNAS:AUDC)</v>
    <v>2</v>
    <v>3</v>
    <v>Finance</v>
    <v>4</v>
    <v>11.5</v>
    <v>6.95</v>
    <v>0.94499999999999995</v>
    <v>0.115</v>
    <v>1.2907E-2</v>
    <v>USD</v>
    <v>AudioCodes Ltd is an Israel-based software publisher. The Company provides communications software, end-to-end products and productivity solutions for the digital workplace. Company's solution's enables enterprises and service providers to build and operate all-IP voice networks for delivering unified communications, contact centers, and hosted business services, whether in the cloud or on premises. AudioCodes Ltd categorizes its products and services into three main business lines: Enterprise solution consists products and solutions designed to simplify the implementation of state-of the-art enterprise communications and contact center solutions; Service provider solutions consist high performance, versatile CPE devices deliver on-premises connectivity to cloud UC services and SIP trunks for business customers; Voice.ai category leverage the latest in voice recognition, AI and machine learning technologies to create voice-driven solutions. The Company servers its customer worldwide.</v>
    <v>981</v>
    <v>Nasdaq Stock Market</v>
    <v>XNAS</v>
    <v>XNAS</v>
    <v>6 Ofra Haza Street, OR YEHUDA, 70151 IL</v>
    <v>9.0299999999999994</v>
    <v>Communications &amp; Networking</v>
    <v>Stock</v>
    <v>46129.797133147658</v>
    <v>3433</v>
    <v>8.8800000000000008</v>
    <v>241933084</v>
    <v>AUDIOCODES LTD</v>
    <v>AUDIOCODES LTD</v>
    <v>8.91</v>
    <v>29.3401</v>
    <v>8.91</v>
    <v>9.0250000000000004</v>
    <v>26806990</v>
    <v>AUDC</v>
    <v>AUDIOCODES LTD (XNAS:AUDC)</v>
    <v>33423</v>
    <v>83191</v>
    <v>1992</v>
  </rv>
  <rv s="2">
    <v>3434</v>
  </rv>
  <rv s="0">
    <v>https://www.bing.com/financeapi/forcetrigger?t=a1nzsm&amp;q=XNAS%3aAVNW&amp;form=skydnc</v>
    <v>Learn more on Bing</v>
  </rv>
  <rv s="1">
    <v>en-US</v>
    <v>a1nzsm</v>
    <v>268435456</v>
    <v>1</v>
    <v>Powered by Refinitiv</v>
    <v>0</v>
    <v>AVIAT NETWORKS, INC. (XNAS:AVNW)</v>
    <v>2</v>
    <v>3</v>
    <v>Finance</v>
    <v>4</v>
    <v>27.0199</v>
    <v>16.649999999999999</v>
    <v>0.83460000000000001</v>
    <v>7.4999999999999997E-2</v>
    <v>3.307E-3</v>
    <v>USD</v>
    <v>Aviat Networks, Inc. specializes in wireless transport and access solutions and works to provide products, services and support to its customers. The Company designs, manufactures, and sells wireless networking and access networking solutions and services to mobile and fixed telephone service providers, private network operators, government agencies, and others. The Company's products utilize microwave and millimeter wave technologies to create point to point and point to multi-point wireless links for short, medium and long-distance interconnections. Its wireless systems deliver urban, suburban, regional and country-wide communications links as the primary alternative to fiber optic, low earth orbit satellite and copper connections. It also sources, qualifies, supplies, integrates, tests and supports third party equipment such as antennas, optical transmission equipment and other equipment necessary to build and deploy a complete telecommunications transmission network.</v>
    <v>920</v>
    <v>Nasdaq Stock Market</v>
    <v>XNAS</v>
    <v>XNAS</v>
    <v>200 Parker Drive, Suite C100a, AUSTIN, TX, 78728 US</v>
    <v>23.7</v>
    <v>Communications &amp; Networking</v>
    <v>Stock</v>
    <v>46129.79717090234</v>
    <v>3436</v>
    <v>22.66</v>
    <v>293592064</v>
    <v>AVIAT NETWORKS, INC.</v>
    <v>AVIAT NETWORKS, INC.</v>
    <v>23.23</v>
    <v>20.351500000000001</v>
    <v>22.68</v>
    <v>22.754999999999999</v>
    <v>12902310</v>
    <v>AVNW</v>
    <v>AVIAT NETWORKS, INC. (XNAS:AVNW)</v>
    <v>126919</v>
    <v>185191</v>
    <v>2006</v>
  </rv>
  <rv s="2">
    <v>3437</v>
  </rv>
  <rv s="0">
    <v>https://www.bing.com/financeapi/forcetrigger?t=b198u2&amp;q=XNYS%3aBKTI&amp;form=skydnc</v>
    <v>Learn more on Bing</v>
  </rv>
  <rv s="1">
    <v>en-US</v>
    <v>b198u2</v>
    <v>268435456</v>
    <v>1</v>
    <v>Powered by Refinitiv</v>
    <v>0</v>
    <v>BK TECHNOLOGIES CORPORATION (XNYS:BKTI)</v>
    <v>2</v>
    <v>3</v>
    <v>Finance</v>
    <v>4</v>
    <v>98.44</v>
    <v>36.17</v>
    <v>0.65969999999999995</v>
    <v>-1.92</v>
    <v>-1.9803999999999999E-2</v>
    <v>USD</v>
    <v>BK Technologies Corporation is a holding company. The Company, through BK Technologies, Inc., its operating subsidiary, provides public safety grade communications products and services. Its two business units include radio and software as a service (SaaS). The radio business unit designs, manufactures and markets wireless communications products consisting of two-way land mobile radios (LMRs). The SaaS business unit focuses on delivering public safety smartphone applications, which operate ubiquitously over public cellular networks. Its SaaS service, InteropONE, is a Push-to-talk-Over-Cellular SaaS service, which provides emergency incident commanders the capability to establish group push-to-talk communications between at-large smartphone users directly from their smartphone. Its BKRplay is a public safety smartphone application, which provides access to the InteropONE service, as well as a host of other capabilities designed to make the first responder safer and more efficient.</v>
    <v>115</v>
    <v>New York Stock Exchange</v>
    <v>XNYS</v>
    <v>XNYS</v>
    <v>7100 Technology Dr, WEST MELBOURNE, FL, 32904-1525 US</v>
    <v>98.44</v>
    <v>Communications &amp; Networking</v>
    <v>Stock</v>
    <v>46129.797162071096</v>
    <v>3439</v>
    <v>94.69</v>
    <v>359736065</v>
    <v>BK TECHNOLOGIES CORPORATION</v>
    <v>BK TECHNOLOGIES CORPORATION</v>
    <v>98.44</v>
    <v>28.8127</v>
    <v>96.95</v>
    <v>95.03</v>
    <v>3785500</v>
    <v>BKTI</v>
    <v>BK TECHNOLOGIES CORPORATION (XNYS:BKTI)</v>
    <v>45119</v>
    <v>78809</v>
    <v>2019</v>
  </rv>
  <rv s="2">
    <v>3440</v>
  </rv>
  <rv s="0">
    <v>https://www.bing.com/financeapi/forcetrigger?t=a1ppvh&amp;q=XNYS%3aCIEN&amp;form=skydnc</v>
    <v>Learn more on Bing</v>
  </rv>
  <rv s="1">
    <v>en-US</v>
    <v>a1ppvh</v>
    <v>268435456</v>
    <v>1</v>
    <v>Powered by Refinitiv</v>
    <v>0</v>
    <v>CIENA CORPORATION (XNYS:CIEN)</v>
    <v>2</v>
    <v>3</v>
    <v>Finance</v>
    <v>4</v>
    <v>513.83000000000004</v>
    <v>56.94</v>
    <v>1.1724000000000001</v>
    <v>12.135</v>
    <v>2.4506999999999998E-2</v>
    <v>USD</v>
    <v>Ciena Corporation is a network system, software, and services company which provides hardware, software, and services to a range of network operators and enables enhanced network capacity, service delivery, and automation. Its segments include Networking Platforms, Platform Software and Services, Blue Planet Automation Software and Services, and Global Services. Networking Platforms segment consists of Optical Networking and Routing and Switching portfolios. Platform Software and Services which provides domain control management, analytics, data and planning tools and applications to assist customers in managing their networks. Blue Planet Automation Software and Services includes inventory management (BPI), multi-domain service orchestration, multi-cloud orchestration, route optimization and analysis (ROA), and unified assurance and analytics (UAA). Global Services segment offers a suite of value-added services that help its customers to build, operate and improve their networks.</v>
    <v>8898</v>
    <v>New York Stock Exchange</v>
    <v>XNYS</v>
    <v>XNYS</v>
    <v>7035 Ridge Road, HANOVER, MD, 21076 US</v>
    <v>513.83000000000004</v>
    <v>Communications &amp; Networking</v>
    <v>Stock</v>
    <v>46129.796628772659</v>
    <v>3442</v>
    <v>495.17</v>
    <v>71732115312</v>
    <v>CIENA CORPORATION</v>
    <v>CIENA CORPORATION</v>
    <v>504.08</v>
    <v>322.15980000000002</v>
    <v>495.17</v>
    <v>507.30500000000001</v>
    <v>141398400</v>
    <v>CIEN</v>
    <v>CIENA CORPORATION (XNYS:CIEN)</v>
    <v>1173513</v>
    <v>3210902</v>
    <v>1992</v>
  </rv>
  <rv s="2">
    <v>3443</v>
  </rv>
  <rv s="0">
    <v>https://www.bing.com/financeapi/forcetrigger?t=a1ptec&amp;q=XNAS%3aCLFD&amp;form=skydnc</v>
    <v>Learn more on Bing</v>
  </rv>
  <rv s="1">
    <v>en-US</v>
    <v>a1ptec</v>
    <v>268435456</v>
    <v>1</v>
    <v>Powered by Refinitiv</v>
    <v>0</v>
    <v>Clearfield, Inc. (XNAS:CLFD)</v>
    <v>2</v>
    <v>3</v>
    <v>Finance</v>
    <v>4</v>
    <v>46.76</v>
    <v>23.76</v>
    <v>1.9497</v>
    <v>1.1076999999999999</v>
    <v>3.8369E-2</v>
    <v>USD</v>
    <v>Clearfield, Inc. designs, manufactures, and distributes fiber optic management, protection, and delivery products for communications networks. The Company operates through Clearfield segment, which is focused on providing fiber management, fiber protection, and fiber delivery products that accelerate the turn-up of fiber-based networks in residential homes, businesses, and network infrastructure in the wireline and wireless access network. Its platform serves the requirements of incumbent local exchange carriers (traditional carriers), competitive local exchange carriers (alternative carriers), and multi-system operator (MSO)/cable TV companies, while also catering to the broadband needs of the utility/municipality, enterprise, data center, and military markets.</v>
    <v>243</v>
    <v>Nasdaq Stock Market</v>
    <v>XNAS</v>
    <v>XNAS</v>
    <v>Suite 120, 5480 Nathan Lane North, PLYMOUTH, MN, 55442 US</v>
    <v>30.35</v>
    <v>Communications &amp; Networking</v>
    <v>Stock</v>
    <v>46129.796616365624</v>
    <v>3445</v>
    <v>29.48</v>
    <v>410257115</v>
    <v>Clearfield, Inc.</v>
    <v>Clearfield, Inc.</v>
    <v>29.48</v>
    <v>52.353700000000003</v>
    <v>28.87</v>
    <v>29.977699999999999</v>
    <v>13685410</v>
    <v>CLFD</v>
    <v>Clearfield, Inc. (XNAS:CLFD)</v>
    <v>44939</v>
    <v>145674</v>
    <v>1979</v>
  </rv>
  <rv s="2">
    <v>3446</v>
  </rv>
  <rv s="0">
    <v>https://www.bing.com/financeapi/forcetrigger?t=a1s61h&amp;q=XNAS%3aERIC&amp;form=skydnc</v>
    <v>Learn more on Bing</v>
  </rv>
  <rv s="1">
    <v>en-US</v>
    <v>a1s61h</v>
    <v>268435456</v>
    <v>1</v>
    <v>Powered by Refinitiv</v>
    <v>0</v>
    <v>Telefonaktiebolaget LM Ericsson (XNAS:ERIC)</v>
    <v>2</v>
    <v>3</v>
    <v>Finance</v>
    <v>4</v>
    <v>12.185</v>
    <v>7.1550000000000002</v>
    <v>0.93959999999999999</v>
    <v>-0.86499999999999999</v>
    <v>-7.1135000000000004E-2</v>
    <v>USD</v>
    <v>Telefonaktiebolaget LM Ericsson (Ericsson) provides infrastructure, services and software to the telecommunication industry and other sectors. The Company's segments include Networks, IT &amp; Cloud and Media. The Networks segment consists of two business units: Network Products and Network Services. The overall focus is on evolving and managing access networks, including the development of hardware and software for radio access and transport networks. The IT &amp; Cloud business includes two business units: IT &amp; Cloud Products and IT &amp; Cloud Services. The focus in IT &amp; Cloud is to help telecom operators and selected enterprises through the digital transformations ahead. It develops and delivers software-based solutions for television and media and combines a product portfolio that spans the television value chain, with systems integration and managed services. The portfolio includes compression, content publishing through set-top box or pure over-the-top, content delivery and analytics.</v>
    <v>88027</v>
    <v>Nasdaq Stock Market</v>
    <v>XNAS</v>
    <v>XNAS</v>
    <v>Torshamnsgatan 21, STOCKHOLM, STOCKHOLM, 164 83 SE</v>
    <v>12.135</v>
    <v>Communications &amp; Networking</v>
    <v>Stock</v>
    <v>46129.797170485937</v>
    <v>3448</v>
    <v>11.28</v>
    <v>38079420840</v>
    <v>Telefonaktiebolaget LM Ericsson</v>
    <v>Telefonaktiebolaget LM Ericsson</v>
    <v>12.12</v>
    <v>12.2042</v>
    <v>12.16</v>
    <v>11.295</v>
    <v>3371352000</v>
    <v>ERIC</v>
    <v>Telefonaktiebolaget LM Ericsson (XNAS:ERIC)</v>
    <v>36665577</v>
    <v>10271327</v>
    <v>1918</v>
  </rv>
  <rv s="2">
    <v>3449</v>
  </rv>
  <rv s="0">
    <v>https://www.bing.com/financeapi/forcetrigger?t=a1uqbh&amp;q=XNAS%3aHLIT&amp;form=skydnc</v>
    <v>Learn more on Bing</v>
  </rv>
  <rv s="1">
    <v>en-US</v>
    <v>a1uqbh</v>
    <v>268435456</v>
    <v>1</v>
    <v>Powered by Refinitiv</v>
    <v>0</v>
    <v>HARMONIC INC. (XNAS:HLIT)</v>
    <v>2</v>
    <v>3</v>
    <v>Finance</v>
    <v>4</v>
    <v>12.18</v>
    <v>7.8</v>
    <v>1.1527000000000001</v>
    <v>0.32500000000000001</v>
    <v>3.1800000000000002E-2</v>
    <v>USD</v>
    <v>Harmonic Inc. provider of broadband access solutions that enable broadband operators to deploy internet for data, voice and video services for customers. Its broadband business provides broadband access solutions and related services, including content optimization system (cOS) software-based broadband access solution, to broadband operators. Its cOS software-based broadband access solution is an end-to-end solution consisting of virtualized cloud-native software elements that orchestrate and connect with Harmonic and third-party indoor and outdoor hardware devices. Its solutions include software-based broadband access solutions, technical support and professional services. It offers hardware products which include Oyster, Ripple and SeaStar DAA nodes; Reef and Wave PHY shelf products; Pebble Remote PHY Devices (RPDs); and Fin, Pearl and Pier OLT modules and devices. It also provides maintenance and support services to customers.</v>
    <v>534</v>
    <v>Nasdaq Stock Market</v>
    <v>XNAS</v>
    <v>XNAS</v>
    <v>2590 Orchard Parkway, SAN JOSE, CA, 95131 US</v>
    <v>10.744999999999999</v>
    <v>Communications &amp; Networking</v>
    <v>Stock</v>
    <v>46129.797007904686</v>
    <v>3451</v>
    <v>10.33</v>
    <v>1162506108</v>
    <v>HARMONIC INC.</v>
    <v>HARMONIC INC.</v>
    <v>10.41</v>
    <v>1318.125</v>
    <v>10.220000000000001</v>
    <v>10.545</v>
    <v>110242400</v>
    <v>HLIT</v>
    <v>HARMONIC INC. (XNAS:HLIT)</v>
    <v>671103</v>
    <v>1073070</v>
    <v>1995</v>
  </rv>
  <rv s="2">
    <v>3452</v>
  </rv>
  <rv s="0">
    <v>https://www.bing.com/financeapi/forcetrigger?t=a1vlu2&amp;q=XNAS%3aINSG&amp;form=skydnc</v>
    <v>Learn more on Bing</v>
  </rv>
  <rv s="1">
    <v>en-US</v>
    <v>a1vlu2</v>
    <v>268435456</v>
    <v>1</v>
    <v>Powered by Refinitiv</v>
    <v>0</v>
    <v>INSEEGO CORP. (XNAS:INSG)</v>
    <v>2</v>
    <v>3</v>
    <v>Finance</v>
    <v>4</v>
    <v>18.11</v>
    <v>6.27</v>
    <v>1.5014000000000001</v>
    <v>0.52</v>
    <v>3.5471000000000003E-2</v>
    <v>USD</v>
    <v>Inseego Corp. is engaged in the design and development of cloud-managed wireless wide area network (WAN) and intelligent edge solutions. Its 5G WAN portfolio comprises secure and high-performance mobile broadband and fixed wireless access (FWA) solutions with associated cloud solutions for real time WAN visibility, monitoring, automation and control with centralized orchestration of network functions. These devices are specifically built for the carrier, enterprise and small and medium business market segments. It also provides a wireless subscriber management SaaS solution for carrier’s management of their government and complex enterprise customer subscriptions. Its 4G and 5G devices connect end users with high-performance broadband for both mobile and fixed wireless use cases. Its 5G products and associated cloud solutions are used in applications, such as broadband for both mobile and fixed use cases, enterprise networking and software-defined wide area network failover management.</v>
    <v>266</v>
    <v>Nasdaq Stock Market</v>
    <v>XNAS</v>
    <v>XNAS</v>
    <v>9710 SCRANTON ROAD, SUITE 200, SAN DIEGO, CA, 92121 US</v>
    <v>15.3</v>
    <v>Communications &amp; Networking</v>
    <v>Stock</v>
    <v>46129.796937765626</v>
    <v>3454</v>
    <v>14.73</v>
    <v>246203357</v>
    <v>INSEEGO CORP.</v>
    <v>INSEEGO CORP.</v>
    <v>14.95</v>
    <v>0</v>
    <v>14.66</v>
    <v>15.18</v>
    <v>16218930</v>
    <v>INSG</v>
    <v>INSEEGO CORP. (XNAS:INSG)</v>
    <v>104184</v>
    <v>131820</v>
    <v>2016</v>
  </rv>
  <rv s="2">
    <v>3455</v>
  </rv>
  <rv s="0">
    <v>https://www.bing.com/financeapi/forcetrigger?t=a1wxjc&amp;q=XNAS%3aLITE&amp;form=skydnc</v>
    <v>Learn more on Bing</v>
  </rv>
  <rv s="1">
    <v>en-US</v>
    <v>a1wxjc</v>
    <v>268435456</v>
    <v>1</v>
    <v>Powered by Refinitiv</v>
    <v>0</v>
    <v>LUMENTUM HOLDINGS INC. (XNAS:LITE)</v>
    <v>2</v>
    <v>3</v>
    <v>Finance</v>
    <v>4</v>
    <v>960</v>
    <v>49.13</v>
    <v>1.5279</v>
    <v>-5.63</v>
    <v>-6.3170000000000006E-3</v>
    <v>USD</v>
    <v>Lumentum Holdings Inc. is a designer and manufacturer of optical and photonic products enabling optical networking and laser applications worldwide. Its segments include Cloud &amp; Networking and Industrial Tech. The Cloud &amp; Networking segment products include a comprehensive portfolio of optical and photonic components, modules, and subsystems supplied to cloud and communications network operators and network equipment manufacturers building cloud data center infrastructure, including products for artificial intelligence and machine learning (AI/ML) and data center interconnect (DCI) applications, and communications service provider networks, including products for access (local), metro (intracity), long-haul (city-to-city and worldwide), and submarine (undersea) network infrastructure. The Industrial Tech segment products include solid-state lasers, kilowatt-class fiber lasers, diode lasers, ultrafast lasers, and gas lasers, which address applications in numerous end-markets.</v>
    <v>10562</v>
    <v>Nasdaq Stock Market</v>
    <v>XNAS</v>
    <v>XNAS</v>
    <v>1001 Ridder Park Dr, SAN JOSE, CA, 95131-2314 US</v>
    <v>910</v>
    <v>Communications &amp; Networking</v>
    <v>Stock</v>
    <v>46129.795973135937</v>
    <v>3457</v>
    <v>865.02</v>
    <v>63231126000</v>
    <v>LUMENTUM HOLDINGS INC.</v>
    <v>LUMENTUM HOLDINGS INC.</v>
    <v>909.8</v>
    <v>270.78949999999998</v>
    <v>891.22</v>
    <v>885.59</v>
    <v>71400000</v>
    <v>LITE</v>
    <v>LUMENTUM HOLDINGS INC. (XNAS:LITE)</v>
    <v>3362049</v>
    <v>7150188</v>
    <v>2015</v>
  </rv>
  <rv s="2">
    <v>3458</v>
  </rv>
  <rv s="0">
    <v>https://www.bing.com/financeapi/forcetrigger?t=a1xzr7&amp;q=XNYS%3aMSI&amp;form=skydnc</v>
    <v>Learn more on Bing</v>
  </rv>
  <rv s="1">
    <v>en-US</v>
    <v>a1xzr7</v>
    <v>268435456</v>
    <v>1</v>
    <v>Powered by Refinitiv</v>
    <v>0</v>
    <v>MOTOROLA SOLUTIONS, INC. (XNYS:MSI)</v>
    <v>2</v>
    <v>3</v>
    <v>Finance</v>
    <v>4</v>
    <v>492.22</v>
    <v>359.36</v>
    <v>0.97719999999999996</v>
    <v>-2.93</v>
    <v>-6.5919999999999998E-3</v>
    <v>USD</v>
    <v>Motorola Solutions, Inc. provides public safety and enterprise security. The Company offers safety and security technologies, which include land mobile radio communications (LMR), video security, and command center. Across technologies, it offers cloud-based and hybrid software solutions, and services such as cybersecurity subscription services and managed and support services. Its segments include Products and Systems Integration, and Software and Services. The Products and Systems Integration segment offers a portfolio of infrastructure, devices, accessories, video security devices and infrastructure, and the implementation and integration of such systems, devices, and applications. Its Software and Services segment provide a range of solution offerings for government, public safety and commercial customers. The Company also provides cloud-native voice and multimedia recording and logging solutions for mission-critical communications, based in Manchester, New Hampshire.</v>
    <v>23000</v>
    <v>New York Stock Exchange</v>
    <v>XNYS</v>
    <v>XNYS</v>
    <v>500 W. Monroe St., CHICAGO, IL, 60661 US</v>
    <v>445.82</v>
    <v>Communications &amp; Networking</v>
    <v>Stock</v>
    <v>46129.797184687501</v>
    <v>3460</v>
    <v>440.61</v>
    <v>73383875508</v>
    <v>MOTOROLA SOLUTIONS, INC.</v>
    <v>MOTOROLA SOLUTIONS, INC.</v>
    <v>443.74</v>
    <v>34.627400000000002</v>
    <v>444.46</v>
    <v>441.53</v>
    <v>166203600</v>
    <v>MSI</v>
    <v>MOTOROLA SOLUTIONS, INC. (XNYS:MSI)</v>
    <v>413849</v>
    <v>989913</v>
    <v>1973</v>
  </rv>
  <rv s="2">
    <v>3461</v>
  </rv>
  <rv s="0">
    <v>https://www.bing.com/financeapi/forcetrigger?t=a1yrur&amp;q=XNAS%3aNTGR&amp;form=skydnc</v>
    <v>Learn more on Bing</v>
  </rv>
  <rv s="1">
    <v>en-US</v>
    <v>a1yrur</v>
    <v>268435456</v>
    <v>1</v>
    <v>Powered by Refinitiv</v>
    <v>0</v>
    <v>NETGEAR, INC. (XNAS:NTGR)</v>
    <v>2</v>
    <v>3</v>
    <v>Finance</v>
    <v>4</v>
    <v>36.861600000000003</v>
    <v>19</v>
    <v>1.2077</v>
    <v>0.85499999999999998</v>
    <v>3.2847000000000001E-2</v>
    <v>USD</v>
    <v>NETGEAR, Inc. is engaged in providing networking technologies for businesses, homes, and service providers. The Company operates through two segments, which include Enterprise and Consumer. The Enterprise segment focuses on small and medium enterprises and provides solutions for audio and video over Ethernet for audiovisual (AV) applications, enterprise networking solutions, including wireless local area network (LAN) and cloud-managed networking capabilities, software platforms for deployment and remote management, and security offerings, including firewall and secure access service edge (SASE) functionality, designed to address the networking, security, and manageability requirements of organizations. The Consumer segment focuses on consumers and provides dependable and easy-to-use wireless fidelity (Wi-Fi) internet networking solutions such as multi-band Wi-Fi 7 mesh systems and routers, and subscription services offering performance, security, privacy and support.</v>
    <v>753</v>
    <v>Nasdaq Stock Market</v>
    <v>XNAS</v>
    <v>XNAS</v>
    <v>3553 N. FIRST STREET, SAN JOSE, CA, 95134 US</v>
    <v>27.47</v>
    <v>Communications &amp; Networking</v>
    <v>Stock</v>
    <v>46129.797128020313</v>
    <v>3463</v>
    <v>26.14</v>
    <v>755822037</v>
    <v>NETGEAR, INC.</v>
    <v>NETGEAR, INC.</v>
    <v>26.51</v>
    <v>0</v>
    <v>26.03</v>
    <v>26.885000000000002</v>
    <v>28113150</v>
    <v>NTGR</v>
    <v>NETGEAR, INC. (XNAS:NTGR)</v>
    <v>419649</v>
    <v>612522</v>
    <v>1996</v>
  </rv>
  <rv s="2">
    <v>3464</v>
  </rv>
  <rv s="0">
    <v>https://www.bing.com/financeapi/forcetrigger?t=a25bz2&amp;q=XNAS%3aVIAV&amp;form=skydnc</v>
    <v>Learn more on Bing</v>
  </rv>
  <rv s="1">
    <v>en-US</v>
    <v>a25bz2</v>
    <v>268435456</v>
    <v>1</v>
    <v>Powered by Refinitiv</v>
    <v>0</v>
    <v>VIAVI SOLUTIONS INC. (XNAS:VIAV)</v>
    <v>2</v>
    <v>3</v>
    <v>Finance</v>
    <v>4</v>
    <v>44.15</v>
    <v>8.1</v>
    <v>0.95909999999999995</v>
    <v>2.8050000000000002</v>
    <v>6.8149000000000001E-2</v>
    <v>USD</v>
    <v>Viavi Solutions Inc. is a global provider of network test, monitoring and assurance solutions for telecommunications, cloud, enterprises, first responders, military, aerospace and railway. The Company's segments include Network and Service Enablement (NSE) and Optical Security and Performance Products (OSP). The NSE segment provides an integrated portfolio of testing solutions that access the network to perform build-out and maintenance tasks. Its solutions address lab and production environments, network management, service assurance and artificial intelligence for IT operations (AIOps) for any kind of network, including wireless, wireline, cloud, satellite, public safety, military and critical infrastructure. The OSP segment leverages its core optical coating technologies and volume manufacturing capability to design, manufacture and sell technologies for the anti-counterfeiting, three-dimensional (3D) sensing, government and aerospace, automotive and industrial markets.</v>
    <v>3600</v>
    <v>Nasdaq Stock Market</v>
    <v>XNAS</v>
    <v>XNAS</v>
    <v>1445 SOUTH SPECTRUM BLVD., SUITE 102, CHANDLER, AZ, 85286 US</v>
    <v>44.15</v>
    <v>Communications &amp; Networking</v>
    <v>Stock</v>
    <v>46129.796870717189</v>
    <v>3466</v>
    <v>41.43</v>
    <v>10173030574</v>
    <v>VIAVI SOLUTIONS INC.</v>
    <v>VIAVI SOLUTIONS INC.</v>
    <v>41.51</v>
    <v>0</v>
    <v>41.16</v>
    <v>43.965000000000003</v>
    <v>231389300</v>
    <v>VIAV</v>
    <v>VIAVI SOLUTIONS INC. (XNAS:VIAV)</v>
    <v>4024263</v>
    <v>6278962</v>
    <v>1993</v>
  </rv>
  <rv s="2">
    <v>3467</v>
  </rv>
  <rv s="0">
    <v>https://www.bing.com/financeapi/forcetrigger?t=bn68c7&amp;q=XNYS%3aACA&amp;form=skydnc</v>
    <v>Learn more on Bing</v>
  </rv>
  <rv s="1">
    <v>en-US</v>
    <v>bn68c7</v>
    <v>268435456</v>
    <v>1</v>
    <v>Powered by Refinitiv</v>
    <v>0</v>
    <v>ARCOSA, INC. (XNYS:ACA)</v>
    <v>2</v>
    <v>3</v>
    <v>Finance</v>
    <v>4</v>
    <v>131</v>
    <v>73.930000000000007</v>
    <v>0.98929999999999996</v>
    <v>4.26</v>
    <v>3.8450999999999999E-2</v>
    <v>USD</v>
    <v>Arcosa, Inc. is a provider of infrastructure-related products and solutions. The Company’s two principal business segments include Construction Products and Engineered Structures. The Construction Products segment primarily produces and sells natural and recycled aggregates, specialty materials, asphalt mix, and construction site support equipment, including trench shields and shoring products. It also produces recycled aggregates in the U.S. with operations in Texas, New Jersey, California, Florida, and Arizona. The Engineered Structures segment primarily manufactures and sells steel and concrete structures for infrastructure businesses, including utility structures for electricity transmission and distribution, structural wind towers, traffic and lighting structures, and telecommunication structures. These products share similar manufacturing competencies and steel sourcing requirements and can be manufactured across our North American footprint.</v>
    <v>6390</v>
    <v>New York Stock Exchange</v>
    <v>XNYS</v>
    <v>XNYS</v>
    <v>500 N Akard St Ste 400, DALLAS, TX, 75201-3332 US</v>
    <v>116.37</v>
    <v>Construction &amp; Engineering</v>
    <v>Stock</v>
    <v>46129.79652207109</v>
    <v>3469</v>
    <v>112.8</v>
    <v>5648791629</v>
    <v>ARCOSA, INC.</v>
    <v>ARCOSA, INC.</v>
    <v>113.18</v>
    <v>27.135100000000001</v>
    <v>110.79</v>
    <v>115.05</v>
    <v>49098580</v>
    <v>ACA</v>
    <v>ARCOSA, INC. (XNYS:ACA)</v>
    <v>137866</v>
    <v>295372</v>
    <v>2018</v>
  </rv>
  <rv s="2">
    <v>3470</v>
  </rv>
  <rv s="0">
    <v>https://www.bing.com/financeapi/forcetrigger?t=a1yx3m&amp;q=XNAS%3aNWPX&amp;form=skydnc</v>
    <v>Learn more on Bing</v>
  </rv>
  <rv s="1">
    <v>en-US</v>
    <v>a1yx3m</v>
    <v>268435456</v>
    <v>1</v>
    <v>Powered by Refinitiv</v>
    <v>0</v>
    <v>NWPX INFRASTRUCTURE, INC. (XNAS:NWPX)</v>
    <v>2</v>
    <v>3</v>
    <v>Finance</v>
    <v>4</v>
    <v>89.24</v>
    <v>36.965000000000003</v>
    <v>0.91010000000000002</v>
    <v>1.625</v>
    <v>2.0312999999999998E-2</v>
    <v>USD</v>
    <v>NWPX Infrastructure, Inc. is a manufacturer of water-related infrastructure products. The Company operates through two segments: Water Transmission Systems (WTS) and Precast Infrastructure and Engineered Systems (Precast). WTS manufactures large-diameter, high-pressure steel pipeline systems for use in water infrastructure applications, which are primarily related to drinking water systems. These products are also used for hydroelectric power systems, wastewater systems, seismic resiliency, and other applications. Precast manufactures stormwater and wastewater technology products, high-quality precast and reinforced concrete products, including reinforced concrete pipe (RCP), manholes, box culverts, vaults, and catch basins, pump lift stations, oil water separators, biofiltration units, and other environmental and engineered solutions. Precast has manufacturing facilities located in Dallas, Houston, and San Antonio, Texas; and Orem, Salt Lake City, and St. George, Utah.</v>
    <v>1318</v>
    <v>Nasdaq Stock Market</v>
    <v>XNAS</v>
    <v>XNAS</v>
    <v>201 Ne Park Plaza Drive, Suite 100, VANCOUVER, WA, 98684 US</v>
    <v>83.834999999999994</v>
    <v>Metals &amp; Mining</v>
    <v>Stock</v>
    <v>46129.797152950778</v>
    <v>3472</v>
    <v>81.58</v>
    <v>781496523</v>
    <v>NWPX INFRASTRUCTURE, INC.</v>
    <v>NWPX INFRASTRUCTURE, INC.</v>
    <v>82.04</v>
    <v>22.8047</v>
    <v>80</v>
    <v>81.625</v>
    <v>9574230</v>
    <v>NWPX</v>
    <v>NWPX INFRASTRUCTURE, INC. (XNAS:NWPX)</v>
    <v>121391</v>
    <v>120748</v>
    <v>1966</v>
  </rv>
  <rv s="2">
    <v>3473</v>
  </rv>
  <rv s="0">
    <v>https://www.bing.com/financeapi/forcetrigger?t=a25f9c&amp;q=XNYS%3aVMI&amp;form=skydnc</v>
    <v>Learn more on Bing</v>
  </rv>
  <rv s="1">
    <v>en-US</v>
    <v>a25f9c</v>
    <v>268435456</v>
    <v>1</v>
    <v>Powered by Refinitiv</v>
    <v>0</v>
    <v>VALMONT INDUSTRIES, INC. (XNYS:VMI)</v>
    <v>2</v>
    <v>3</v>
    <v>Finance</v>
    <v>4</v>
    <v>487.58</v>
    <v>267.02499999999998</v>
    <v>1.1999</v>
    <v>11.025</v>
    <v>2.7442000000000001E-2</v>
    <v>USD</v>
    <v>Valmont Industries, Inc. is a manufacturer of products and services for the infrastructure and agricultural markets. The Company operates through two segments: Infrastructure and Agriculture. The Infrastructure segment consists of the manufacture and distribution of products and solutions to serve the infrastructure markets of utility, solar, lighting, transportation, and telecommunications, along with coatings services to protect metal products. Its Infrastructure segment is comprised of five primary product lines: Utility; Lighting and Transportation (L&amp;T); Coatings; Telecommunications, and Solar. The Agriculture segment consists of the manufacture of center pivot components and linear irrigation equipment for agricultural markets, including parts and tubular products, and advanced technology solutions for precision agriculture. The Company manufactures and distributes center pivot and lateral move irrigation equipment, along with service parts under its Valley brand.</v>
    <v>10986</v>
    <v>New York Stock Exchange</v>
    <v>XNYS</v>
    <v>XNYS</v>
    <v>15000 Valmont Plaza, OMAHA, NE, 68154 US</v>
    <v>415.27</v>
    <v>Construction &amp; Engineering</v>
    <v>Stock</v>
    <v>46129.796286272656</v>
    <v>3475</v>
    <v>402.87</v>
    <v>8068599607</v>
    <v>VALMONT INDUSTRIES, INC.</v>
    <v>VALMONT INDUSTRIES, INC.</v>
    <v>402.87</v>
    <v>24.528199999999998</v>
    <v>401.75</v>
    <v>412.77499999999998</v>
    <v>19547210</v>
    <v>VMI</v>
    <v>VALMONT INDUSTRIES, INC. (XNYS:VMI)</v>
    <v>128152</v>
    <v>206410</v>
    <v>1974</v>
  </rv>
  <rv s="2">
    <v>3476</v>
  </rv>
  <rv s="0">
    <v>https://www.bing.com/financeapi/forcetrigger?t=a1ncgh&amp;q=XNYS%3aALSN&amp;form=skydnc</v>
    <v>Learn more on Bing</v>
  </rv>
  <rv s="1">
    <v>en-US</v>
    <v>a1ncgh</v>
    <v>268435456</v>
    <v>1</v>
    <v>Powered by Refinitiv</v>
    <v>0</v>
    <v>ALLISON TRANSMISSION HOLDINGS, INC. (XNYS:ALSN)</v>
    <v>2</v>
    <v>3</v>
    <v>Finance</v>
    <v>4</v>
    <v>130.82499999999999</v>
    <v>76.010000000000005</v>
    <v>0.9738</v>
    <v>3.2</v>
    <v>2.5457E-2</v>
    <v>USD</v>
    <v>Allison Transmission Holdings, Inc. specializes in high-performance mobility and work solutions. The Company operates through two business units: Allison Transmission and Allison Off-Highway Drive &amp; Motion Systems. The Company manufactures solutions which offer value propositions across vital sectors such as infrastructure, mining, energy, agriculture, construction, transportation and national security. Its transmission model products include 1000 Series + 2000 Series, 9-Speed, 3000 Series, 4000 Series, 6000 Series, 8000 Series, 9000 Series, FracTran, and X Models. Its electric + hybrid model products include eGen Flex, eGen Force, and eGen Power. Allison Off-Highway Drive &amp; Motion Systems specializes in powertrain technologies, encompassing axles, propulsion solutions and drivetrain components. It specializes in hybrid and electric drive systems tailored to customer needs. The Company has a global presence by serving customers in North America, Asia, Europe, South America, and Africa.</v>
    <v>4000</v>
    <v>New York Stock Exchange</v>
    <v>XNYS</v>
    <v>XNYS</v>
    <v>One Allison Way, INDIANAPOLIS, IN, 46222 US</v>
    <v>130.56</v>
    <v>Machinery, Equipment &amp; Components</v>
    <v>Stock</v>
    <v>46129.795736284374</v>
    <v>3478</v>
    <v>126.69499999999999</v>
    <v>10715382238</v>
    <v>ALLISON TRANSMISSION HOLDINGS, INC.</v>
    <v>ALLISON TRANSMISSION HOLDINGS, INC.</v>
    <v>126.69499999999999</v>
    <v>17.6038</v>
    <v>125.7</v>
    <v>128.9</v>
    <v>83129420</v>
    <v>ALSN</v>
    <v>ALLISON TRANSMISSION HOLDINGS, INC. (XNYS:ALSN)</v>
    <v>221253</v>
    <v>763905</v>
    <v>2007</v>
  </rv>
  <rv s="2">
    <v>3479</v>
  </rv>
  <rv s="3">
    <v>en-US</v>
    <v>c9vjww</v>
    <v>268435456</v>
    <v>1</v>
    <v>Powered by Refinitiv</v>
    <v>6</v>
    <v>Atmus Filtration Technologies Inc (XNYS:ATMU)</v>
    <v>7</v>
    <v>3</v>
    <v>Finance</v>
    <v>4</v>
    <v>66.5</v>
    <v>31.68</v>
    <v>1.2010000000000001</v>
    <v>2.02</v>
    <v>3.3082E-2</v>
    <v>USD</v>
    <v>Atmus Filtration Technologies Inc. is engaged in filtration and media solutions. The Company designs and manufactures advanced filtration products, principally under the Fleetguard brand, that enable lower emissions and provide superior asset protection. It serves customers across the truck, bus, agriculture, construction, mining, marine and power generation vehicle, and equipment markets, along with providing comprehensive aftermarket support and solutions. Its products include fuel filters, lube filters, air filters, crankcase ventilation, hydraulic filters and coolants and other chemicals. It offers products for first fit and aftermarket applications to original equipment manufacturers, dealers/distributors, and end-users. The Company produces and sells Fleetguard branded products across North America, Europe, South America, Asia, Australia, and the African continents. Its Fleetguard branded products are available through distribution centers worldwide.</v>
    <v>4500</v>
    <v>New York Stock Exchange</v>
    <v>XNYS</v>
    <v>XNYS</v>
    <v>26 Century Boulevard, NASHVILLE, TN, 37214 US</v>
    <v>63.779899999999998</v>
    <v>Automobiles &amp; Auto Parts</v>
    <v>Stock</v>
    <v>46129.796977395315</v>
    <v>60.61</v>
    <v>5151896884</v>
    <v>Atmus Filtration Technologies Inc</v>
    <v>Atmus Filtration Technologies Inc</v>
    <v>60.61</v>
    <v>25.111499999999999</v>
    <v>61.06</v>
    <v>63.08</v>
    <v>81672430</v>
    <v>ATMU</v>
    <v>Atmus Filtration Technologies Inc (XNYS:ATMU)</v>
    <v>275112</v>
    <v>1510891</v>
    <v>2022</v>
  </rv>
  <rv s="2">
    <v>3481</v>
  </rv>
  <rv s="0">
    <v>https://www.bing.com/financeapi/forcetrigger?t=a1ol52&amp;q=XNAS%3aBLBD&amp;form=skydnc</v>
    <v>Learn more on Bing</v>
  </rv>
  <rv s="1">
    <v>en-US</v>
    <v>a1ol52</v>
    <v>268435456</v>
    <v>1</v>
    <v>Powered by Refinitiv</v>
    <v>0</v>
    <v>BLUE BIRD CORPORATION (XNAS:BLBD)</v>
    <v>2</v>
    <v>3</v>
    <v>Finance</v>
    <v>4</v>
    <v>65.47</v>
    <v>32.799999999999997</v>
    <v>1.3504</v>
    <v>2.2200000000000002</v>
    <v>3.7544000000000001E-2</v>
    <v>USD</v>
    <v>Blue Bird Corporation is an independent designer and manufacturer of school buses. The Company is a principal manufacturer of chassis and body production specifically designed for school bus applications in the United States. In addition, the Company specializes in alternative powered product offerings with its propane powered, gasoline powered and all-electric powered school buses. The Company’s segments include Bus and Parts. The Bus segment involves the design, engineering, manufacture and sale of school buses and extended warranties. The Parts segment includes the sale of replacement bus parts. The Company’s ability spans Type A, C, and D school buses, as well as multi-purpose and commercial vehicles across diesel, gasoline, propane, and electric powertrains. The Company sells its buses and parts through an extensive network of United States and Canadian dealers that, in their territories, are exclusive to Blue Bird on Type C and Type D school buses.</v>
    <v>2008</v>
    <v>Nasdaq Stock Market</v>
    <v>XNAS</v>
    <v>XNAS</v>
    <v>3920 Arkwright Rd Ste 200, MACON, GA, 31210-1731 US</v>
    <v>62.32</v>
    <v>Machinery, Equipment &amp; Components</v>
    <v>Stock</v>
    <v>46129.797199814064</v>
    <v>3483</v>
    <v>59.725000000000001</v>
    <v>2103941808</v>
    <v>BLUE BIRD CORPORATION</v>
    <v>BLUE BIRD CORPORATION</v>
    <v>60.06</v>
    <v>15.433199999999999</v>
    <v>59.13</v>
    <v>61.35</v>
    <v>34294080</v>
    <v>BLBD</v>
    <v>BLUE BIRD CORPORATION (XNAS:BLBD)</v>
    <v>162101</v>
    <v>344880</v>
    <v>2013</v>
  </rv>
  <rv s="2">
    <v>3484</v>
  </rv>
  <rv s="0">
    <v>https://www.bing.com/financeapi/forcetrigger?t=a1te7w&amp;q=XNYS%3aFSS&amp;form=skydnc</v>
    <v>Learn more on Bing</v>
  </rv>
  <rv s="1">
    <v>en-US</v>
    <v>a1te7w</v>
    <v>268435456</v>
    <v>1</v>
    <v>Powered by Refinitiv</v>
    <v>0</v>
    <v>FEDERAL SIGNAL CORPORATION (XNYS:FSS)</v>
    <v>2</v>
    <v>3</v>
    <v>Finance</v>
    <v>4</v>
    <v>132.88999999999999</v>
    <v>71.92</v>
    <v>1.2769999999999999</v>
    <v>2.7349999999999999</v>
    <v>2.4771000000000001E-2</v>
    <v>USD</v>
    <v>Federal Signal Corporation is a global designer, manufacturer and supplier of products and total solutions that serve municipal, governmental, industrial, and commercial customers. Its segments include Environmental Solutions Group (Environmental Solutions) and Safety and Security Systems Group (Safety and Security Systems). The Environmental Solutions segment manufactures and supplies a full range of street sweepers, sewer cleaners, industrial vacuum loaders, safe-digging trucks, high-performance water blasting equipment, road-marking and line-removal equipment, dump truck bodies, trailers, metal extraction support equipment, and multipurpose maintenance vehicles. The Safety and Security Systems segment manufactures and supplies systems and products that law enforcement, fire rescue, emergency medical services, campuses, military facilities, and industrial sites use to protect people and property. Its brands include Jetstream, Blasters, Federal Signal VAMA, and Victor, among others.</v>
    <v>5800</v>
    <v>New York Stock Exchange</v>
    <v>XNYS</v>
    <v>XNYS</v>
    <v>1333 BUTTERFIELD ROAD, SUITE 500, DOWNERS GROVE, IL, 60515 US</v>
    <v>115.25</v>
    <v>Machinery, Equipment &amp; Components</v>
    <v>Stock</v>
    <v>46129.797167696095</v>
    <v>3486</v>
    <v>111.51</v>
    <v>6889642311</v>
    <v>FEDERAL SIGNAL CORPORATION</v>
    <v>FEDERAL SIGNAL CORPORATION</v>
    <v>112.98</v>
    <v>28.203800000000001</v>
    <v>110.41</v>
    <v>113.145</v>
    <v>60892150</v>
    <v>FSS</v>
    <v>FEDERAL SIGNAL CORPORATION (XNYS:FSS)</v>
    <v>244481</v>
    <v>517115</v>
    <v>1969</v>
  </rv>
  <rv s="2">
    <v>3487</v>
  </rv>
  <rv s="0">
    <v>https://www.bing.com/financeapi/forcetrigger?t=a1toqh&amp;q=XNYS%3aGBX&amp;form=skydnc</v>
    <v>Learn more on Bing</v>
  </rv>
  <rv s="1">
    <v>en-US</v>
    <v>a1toqh</v>
    <v>268435456</v>
    <v>1</v>
    <v>Powered by Refinitiv</v>
    <v>0</v>
    <v>THE GREENBRIER COMPANIES, INC. (XNYS:GBX)</v>
    <v>2</v>
    <v>3</v>
    <v>Finance</v>
    <v>4</v>
    <v>59.19</v>
    <v>38.229999999999997</v>
    <v>1.542</v>
    <v>0.09</v>
    <v>1.789E-3</v>
    <v>USD</v>
    <v>The Greenbrier Companies, Inc. is an international supplier of equipment and services to global freight transportation markets. The Company designs, builds and markets freight railcars in North America, Europe and Brazil. It is a provider of freight railcar wheel services, parts, maintenance and retrofitting services in North America through its maintenance services business unit. It owns a lease fleet of approximately 15,500 railcars that originate primarily from its manufacturing operations. The Company offers railcar management, regulatory compliance services and leasing services to railroads and other railcar owners in North America. Its products include freight railcars, tank cars, intermodal railcars, automotive and sustainable conversions. Its North American management services business offers a range of software and services that include railcar maintenance management, railcar accounting services, total fleet management, fleet logistics, administration and railcar re-marketing.</v>
    <v>11000</v>
    <v>New York Stock Exchange</v>
    <v>XNYS</v>
    <v>XNYS</v>
    <v>One Centerpointe Dr, Ste 200, LAKE OSWEGO, OR, 97035 US</v>
    <v>51.75</v>
    <v>Machinery, Equipment &amp; Components</v>
    <v>Stock</v>
    <v>46129.797138390626</v>
    <v>3489</v>
    <v>50.4</v>
    <v>1559304936</v>
    <v>THE GREENBRIER COMPANIES, INC.</v>
    <v>THE GREENBRIER COMPANIES, INC.</v>
    <v>50.8</v>
    <v>8.7941000000000003</v>
    <v>50.31</v>
    <v>50.4</v>
    <v>30938590</v>
    <v>GBX</v>
    <v>THE GREENBRIER COMPANIES, INC. (XNYS:GBX)</v>
    <v>199876</v>
    <v>544418</v>
    <v>2005</v>
  </rv>
  <rv s="2">
    <v>3490</v>
  </rv>
  <rv s="0">
    <v>https://www.bing.com/financeapi/forcetrigger?t=a1xqm7&amp;q=XNYS%3aMLR&amp;form=skydnc</v>
    <v>Learn more on Bing</v>
  </rv>
  <rv s="1">
    <v>en-US</v>
    <v>a1xqm7</v>
    <v>268435456</v>
    <v>1</v>
    <v>Powered by Refinitiv</v>
    <v>0</v>
    <v>MILLER INDUSTRIES, INC. (XNYS:MLR)</v>
    <v>2</v>
    <v>3</v>
    <v>Finance</v>
    <v>4</v>
    <v>49.23</v>
    <v>33.81</v>
    <v>1.1463000000000001</v>
    <v>1.39</v>
    <v>3.0022000000000004E-2</v>
    <v>USD</v>
    <v>Miller Industries, Inc. is a manufacturer of towing and recovery equipment. The Company designs and manufactures bodies of car carriers and wreckers, which are installed on chassis manufactured by third parties and sold to its customers. Its products are marketed and sold through a network of distributors that serve over 50 states, Canada, Mexico, and other foreign markets, and through prime contractors to governmental entities. In addition to selling its products, its independent distributors provide end-users with parts and service. Its product line includes car carriers, wreckers, and transport trailers. Car carriers are specialized flat-bed vehicles with hydraulic tilt mechanisms that enable a towing operator to drive or winch a vehicle onto the bed for transport. Its multi-vehicle transport trailers are specialized auto transport trailers with upper and lower decks and hydraulic ramps for loading vehicles. Its brands include Century, Vulcan, Chevron, Holmes, Challenger and others.</v>
    <v>1535</v>
    <v>New York Stock Exchange</v>
    <v>XNYS</v>
    <v>XNYS</v>
    <v>8503 Hilltop Dr, Ste 100, OOLTEWAH, TN, 37363 US</v>
    <v>47.82</v>
    <v>Automobiles &amp; Auto Parts</v>
    <v>Stock</v>
    <v>46129.797028310153</v>
    <v>3492</v>
    <v>46.064999999999998</v>
    <v>542317803</v>
    <v>MILLER INDUSTRIES, INC.</v>
    <v>MILLER INDUSTRIES, INC.</v>
    <v>46.93</v>
    <v>24.0276</v>
    <v>46.3</v>
    <v>47.69</v>
    <v>11371730</v>
    <v>MLR</v>
    <v>MILLER INDUSTRIES, INC. (XNYS:MLR)</v>
    <v>69244</v>
    <v>100258</v>
    <v>1994</v>
  </rv>
  <rv s="2">
    <v>3493</v>
  </rv>
  <rv s="0">
    <v>https://www.bing.com/financeapi/forcetrigger?t=a1zcrw&amp;q=XNYS%3aOSK&amp;form=skydnc</v>
    <v>Learn more on Bing</v>
  </rv>
  <rv s="1">
    <v>en-US</v>
    <v>a1zcrw</v>
    <v>268435456</v>
    <v>1</v>
    <v>Powered by Refinitiv</v>
    <v>0</v>
    <v>OSHKOSH CORPORATION (XNYS:OSK)</v>
    <v>2</v>
    <v>3</v>
    <v>Finance</v>
    <v>4</v>
    <v>180.49</v>
    <v>80.290000000000006</v>
    <v>1.3184</v>
    <v>3.875</v>
    <v>2.6950999999999999E-2</v>
    <v>USD</v>
    <v>Oshkosh Corporation is an industrial technology company focused on the design, development and manufacturing of purpose-built vehicles and equipment. It operates through three segments: Access, Vocational and Transport. The Access segment designs and manufactures access and material handling equipment for use in a range of construction, industrial, agricultural, vegetation management, and maintenance applications to position workers and materials at height under brands such as JLG and SkyTrak. The segment's customer base includes equipment rental companies, construction contractors, manufacturing companies and home improvement centers. The Vocational segment includes the Pierce, Maxi-Metal, Oshkosh AeroTech, Oshkosh Airport Products, McNeilus, IMT, Oshkosh S-Series and others. The transport segment designs, manufactures and sustains best-in-class specialty vehicles and mobility systems for the United States Department of Defense (DoD) and approved foreign customers.</v>
    <v>18400</v>
    <v>New York Stock Exchange</v>
    <v>XNYS</v>
    <v>XNYS</v>
    <v>1917 Four Wheel Drive, OSHKOSH, WI, 54902 US</v>
    <v>151.08000000000001</v>
    <v>Machinery, Equipment &amp; Components</v>
    <v>Stock</v>
    <v>46129.79655352969</v>
    <v>3495</v>
    <v>144.905</v>
    <v>9250464672</v>
    <v>OSHKOSH CORPORATION</v>
    <v>OSHKOSH CORPORATION</v>
    <v>146.36000000000001</v>
    <v>14.734400000000001</v>
    <v>143.78</v>
    <v>147.655</v>
    <v>62649180</v>
    <v>OSK</v>
    <v>OSHKOSH CORPORATION (XNYS:OSK)</v>
    <v>297515</v>
    <v>634472</v>
    <v>2014</v>
  </rv>
  <rv s="2">
    <v>3496</v>
  </rv>
  <rv s="0">
    <v>https://www.bing.com/financeapi/forcetrigger?t=a1zk27&amp;q=XNAS%3aPCAR&amp;form=skydnc</v>
    <v>Learn more on Bing</v>
  </rv>
  <rv s="1">
    <v>en-US</v>
    <v>a1zk27</v>
    <v>268435456</v>
    <v>1</v>
    <v>Powered by Refinitiv</v>
    <v>0</v>
    <v>PACCAR INC (XNAS:PCAR)</v>
    <v>2</v>
    <v>3</v>
    <v>Finance</v>
    <v>4</v>
    <v>131.875</v>
    <v>83.584500000000006</v>
    <v>1.0904</v>
    <v>2.08</v>
    <v>1.6724000000000003E-2</v>
    <v>USD</v>
    <v>PACCAR Inc is a multinational company operating in three principal industry segments. The Truck segment includes the design, manufacture and distribution of light-, medium- and heavy-duty commercial trucks. Heavy-duty trucks have a gross vehicle weight (GVW) of over 33,000 lbs (Class 8) in North America and over 16 metric tons in Europe and South America. Medium-duty trucks have a GVW ranging from 19,500 to 33,000 lbs (Class 6 to 7) in North America, and in Europe, light- and medium-duty trucks range between 6 and 16 metric tons. Trucks are configured with the engine in front of cab (conventional) or cab-over-engine (COE). The Parts segment includes the distribution of aftermarket parts for trucks and related commercial vehicles. The Financial Services segment includes finance and leasing products and services provided to customers and dealers. Its finance and leasing activities are principally related to the Company’s products and associated equipment.</v>
    <v>25900</v>
    <v>Nasdaq Stock Market</v>
    <v>XNAS</v>
    <v>XNAS</v>
    <v>777 106th Avenue NE, BELLEVUE, WA, 98004 US</v>
    <v>127.88500000000001</v>
    <v>Machinery, Equipment &amp; Components</v>
    <v>Stock</v>
    <v>46129.796944594535</v>
    <v>3498</v>
    <v>125</v>
    <v>66545956350</v>
    <v>PACCAR INC</v>
    <v>PACCAR INC</v>
    <v>125.85</v>
    <v>28.0383</v>
    <v>124.37</v>
    <v>126.45</v>
    <v>526263000</v>
    <v>PCAR</v>
    <v>PACCAR INC (XNAS:PCAR)</v>
    <v>1526482</v>
    <v>2572766</v>
    <v>1971</v>
  </rv>
  <rv s="2">
    <v>3499</v>
  </rv>
  <rv s="0">
    <v>https://www.bing.com/financeapi/forcetrigger?t=a21pm7&amp;q=XNAS%3aRAIL&amp;form=skydnc</v>
    <v>Learn more on Bing</v>
  </rv>
  <rv s="1">
    <v>en-US</v>
    <v>a21pm7</v>
    <v>268435456</v>
    <v>1</v>
    <v>Powered by Refinitiv</v>
    <v>0</v>
    <v>FREIGHTCAR AMERICA, INC. (XNAS:RAIL)</v>
    <v>2</v>
    <v>3</v>
    <v>Finance</v>
    <v>4</v>
    <v>14.9</v>
    <v>5.2550999999999997</v>
    <v>1.6551</v>
    <v>0.28000000000000003</v>
    <v>3.1355000000000001E-2</v>
    <v>USD</v>
    <v>FreightCar America, Inc. is a designer, producer and supplier of railroad freight cars, railcar parts and components. It also specializes in railcar repairs, complete railcar rebody services and railcar conversions that repurpose idled rail assets back into revenue service. It designs and manufactures a variety of freight cars, including box cars, covered hoppers, open-top hoppers, gondolas, intermodal and non-intermodal flat cars that transport numerous types of dry bulk and containerized freight products. It offers VersaFlood II open-top hoppers in all steel and hybrid configurations (aluminum/stainless steel) with a patented automatic door system; 52’ and 66’ mill gondolas in multiple cubic capacities; rotary and non-rotary aggregate gondolas; triple hoppers in all steel and hybrid configurations; intermodal flats (including single unit, 2 unit and 3 unit, 53’ well cars) and non-intermodal flat cars including 64’ - 89’ length for general purpose, steel slab, and bulkhead flats.</v>
    <v>1986</v>
    <v>Nasdaq Stock Market</v>
    <v>XNAS</v>
    <v>XNAS</v>
    <v>125 S. Wacker Drive, Suite 1500, CHICAGO, IL, 60606 US</v>
    <v>9.3420000000000005</v>
    <v>Machinery, Equipment &amp; Components</v>
    <v>Stock</v>
    <v>46129.796261238283</v>
    <v>3501</v>
    <v>9.02</v>
    <v>175666658</v>
    <v>FREIGHTCAR AMERICA, INC.</v>
    <v>FREIGHTCAR AMERICA, INC.</v>
    <v>9.06</v>
    <v>3.3740000000000001</v>
    <v>8.93</v>
    <v>9.2100000000000009</v>
    <v>19073470</v>
    <v>RAIL</v>
    <v>FREIGHTCAR AMERICA, INC. (XNAS:RAIL)</v>
    <v>48293</v>
    <v>193005</v>
    <v>2005</v>
  </rv>
  <rv s="2">
    <v>3502</v>
  </rv>
  <rv s="0">
    <v>https://www.bing.com/financeapi/forcetrigger?t=a25omw&amp;q=XNYS%3aWAB&amp;form=skydnc</v>
    <v>Learn more on Bing</v>
  </rv>
  <rv s="1">
    <v>en-US</v>
    <v>a25omw</v>
    <v>268435456</v>
    <v>1</v>
    <v>Powered by Refinitiv</v>
    <v>0</v>
    <v>WESTINGHOUSE AIR BRAKE TECHNOLOGIES CORPORATION (XNYS:WAB)</v>
    <v>2</v>
    <v>3</v>
    <v>Finance</v>
    <v>4</v>
    <v>275.83999999999997</v>
    <v>165.17</v>
    <v>0.95799999999999996</v>
    <v>8.69</v>
    <v>3.4012000000000001E-2</v>
    <v>USD</v>
    <v>Westinghouse Air Brake Technologies Corporation, doing business as Wabtec Corporation, is a global provider of equipment, systems, digital solutions and value-added services for the freight and transit rail industries, as well as the mining, marine and industrial markets. Its Freight Segment builds, rebuilds, upgrades, and overhauls locomotives, services locomotives and freight cars, and provides a range of component and digital solutions for customers in the freight and transit rail, mining, and marine industries. It also manufactures and services components for new and existing freight cars and locomotives, and supplies railway electronics. Transit Segment manufactures and services components for new and existing passenger transit vehicles, typically regional trains, high speed trains, subway cars, light-rail vehicles and buses. The Company is also focused on engineered safety-critical train connection systems and services for passenger rail rolling stock in Sweden.</v>
    <v>31000</v>
    <v>New York Stock Exchange</v>
    <v>XNYS</v>
    <v>XNYS</v>
    <v>30 Isabella Street, PITTSBURGH, PA, 15212 US</v>
    <v>266.76</v>
    <v>Machinery, Equipment &amp; Components</v>
    <v>Stock</v>
    <v>46129.797197221873</v>
    <v>3504</v>
    <v>257.75150000000002</v>
    <v>44957714261</v>
    <v>WESTINGHOUSE AIR BRAKE TECHNOLOGIES CORPORATION</v>
    <v>WESTINGHOUSE AIR BRAKE TECHNOLOGIES CORPORATION</v>
    <v>258.89</v>
    <v>38.642299999999999</v>
    <v>255.5</v>
    <v>264.19</v>
    <v>170171900</v>
    <v>WAB</v>
    <v>WESTINGHOUSE AIR BRAKE TECHNOLOGIES CORPORATION (XNYS:WAB)</v>
    <v>600221</v>
    <v>993329</v>
    <v>1989</v>
  </rv>
  <rv s="2">
    <v>3505</v>
  </rv>
  <rv s="0">
    <v>https://www.bing.com/financeapi/forcetrigger?t=a25yfr&amp;q=XNYS%3aWNC&amp;form=skydnc</v>
    <v>Learn more on Bing</v>
  </rv>
  <rv s="1">
    <v>en-US</v>
    <v>a25yfr</v>
    <v>268435456</v>
    <v>1</v>
    <v>Powered by Refinitiv</v>
    <v>0</v>
    <v>WABASH NATIONAL CORPORATION (XNYS:WNC)</v>
    <v>2</v>
    <v>3</v>
    <v>Finance</v>
    <v>4</v>
    <v>12.94</v>
    <v>6.78</v>
    <v>1.6748000000000001</v>
    <v>0.4551</v>
    <v>5.0065999999999999E-2</v>
    <v>USD</v>
    <v>Wabash National Corporation provides connected solutions for the transportation, logistics and distribution industries. The Company designs, manufactures, and services a range of products, including dry freight and refrigerated trailers, flatbed trailers, tank trailers, dry and refrigerated truck bodies, structural composite panels and products, trailer aerodynamic solutions, and specialty food grade processing equipment. The Company’s Transportation Solutions (TS) segment comprises the design and manufacturing operations for the Company’s transportation-related equipment and products. This includes dry and refrigerated van trailers, platform trailers, tank trailers and truck-mounted tanks, truck-mounted dry and refrigerated truck bodies and EcoNex technology products. Its Parts &amp; Services (P&amp;S) segment is comprised of the Company’s parts and services businesses as well as the upfitting component of truck bodies business. This segment also includes DuraPlate composite panels business.</v>
    <v>4700</v>
    <v>New York Stock Exchange</v>
    <v>XNYS</v>
    <v>XNYS</v>
    <v>3900 Mccarty Lane, LAFAYETTE, IN, 47905 US</v>
    <v>9.77</v>
    <v>Machinery, Equipment &amp; Components</v>
    <v>Stock</v>
    <v>46129.797103193749</v>
    <v>3507</v>
    <v>9.2799999999999994</v>
    <v>388237111</v>
    <v>WABASH NATIONAL CORPORATION</v>
    <v>WABASH NATIONAL CORPORATION</v>
    <v>9.2799999999999994</v>
    <v>1.9581999999999999</v>
    <v>9.09</v>
    <v>9.5450999999999997</v>
    <v>40673970</v>
    <v>WNC</v>
    <v>WABASH NATIONAL CORPORATION (XNYS:WNC)</v>
    <v>211251</v>
    <v>509334</v>
    <v>1991</v>
  </rv>
  <rv s="2">
    <v>3508</v>
  </rv>
  <rv s="0">
    <v>https://www.bing.com/financeapi/forcetrigger?t=a1q7dm&amp;q=XNYS%3aCPAC&amp;form=skydnc</v>
    <v>Learn more on Bing</v>
  </rv>
  <rv s="1">
    <v>en-US</v>
    <v>a1q7dm</v>
    <v>268435456</v>
    <v>1</v>
    <v>Powered by Refinitiv</v>
    <v>0</v>
    <v>PACASMAYO CEMENT CORPORATION (XNYS:CPAC)</v>
    <v>2</v>
    <v>3</v>
    <v>Finance</v>
    <v>4</v>
    <v>11.4999</v>
    <v>5.2</v>
    <v>0.64710000000000001</v>
    <v>0</v>
    <v>0</v>
    <v>USD</v>
    <v>Cementos Pacasmayo SAA is a Peru-based company principally engaged in the elaboration and manufacture of cements, lime, aggregates, cement blocks and bricks, premixed concrete and sale of construction materials. The Company is active in the development of traditional and blended cement, ready-mix concrete, mortars, quicklime, concrete blocks, diatomite bricks and aggregates, among others. It manages all kind of mining activities exploration, prospecting, development, exploitation, commercialization, general work, beneficiation and transportation. Additionally, the Company provides various services and construction solutions, such as concrete pumping, metal shuttering systems, pavement service and delivery of construction materials. The Company owns a number of subsidiaries around Latin America and other localizations.</v>
    <v>1482</v>
    <v>New York Stock Exchange</v>
    <v>XNYS</v>
    <v>XNYS</v>
    <v>Calle La Colonia N 150, Urbanizacion El Vivero, SANTIAGO DE SURCO, LIMA PE</v>
    <v>10.9399</v>
    <v>Construction Materials</v>
    <v>Stock</v>
    <v>46129.796827661718</v>
    <v>3510</v>
    <v>10.69</v>
    <v>993275328</v>
    <v>PACASMAYO CEMENT CORPORATION</v>
    <v>PACASMAYO CEMENT CORPORATION</v>
    <v>10.76</v>
    <v>14.313800000000001</v>
    <v>10.7</v>
    <v>10.7</v>
    <v>92829470</v>
    <v>CPAC</v>
    <v>PACASMAYO CEMENT CORPORATION (XNYS:CPAC)</v>
    <v>22528</v>
    <v>52409</v>
    <v>1999</v>
  </rv>
  <rv s="2">
    <v>3511</v>
  </rv>
  <rv s="0">
    <v>https://www.bing.com/financeapi/forcetrigger?t=a1qbjc&amp;q=XNYS%3aCRH&amp;form=skydnc</v>
    <v>Learn more on Bing</v>
  </rv>
  <rv s="18">
    <v>en-US</v>
    <v>a1qbjc</v>
    <v>268435456</v>
    <v>1</v>
    <v>1</v>
    <v>Powered by Refinitiv</v>
    <v>51</v>
    <v>CRH PUBLIC LIMITED COMPANY (XNYS:CRH)</v>
    <v>2</v>
    <v>11</v>
    <v>Finance</v>
    <v>4</v>
    <v>91.02</v>
    <v>51.59</v>
    <v>0.55000000000000004</v>
    <v>6.5110000000000003E-3</v>
    <v>USD</v>
    <v>CRH PLC is a provider of building materials solutions. The Company integrates building materials, products, and services by providing them to customers as complete solutions. Its segments include Americas Materials Solutions, Americas Building Solutions, Europe Materials Solutions and Europe Building Solutions. The Americas Materials Solutions segment provides solutions for the construction and maintenance of public infrastructure and commercial and residential buildings in North America. The Americas Building Solutions segment manufactures, supplies, and delivers solutions for the built environment in communities across North America. The Europe Materials Solutions segment provides solutions for the construction of public infrastructure and commercial and residential buildings to customers in construction markets in Europe. The Europe Building Solutions segment combines materials, products, and services to produce a range of architectural and infrastructural solutions.</v>
    <v>75838</v>
    <v>New York Stock Exchange</v>
    <v>XNYS</v>
    <v>XNYS</v>
    <v>Stonemason's Way, Rathfarnham, DUBLIN, DUBLIN, D16 KH51 IE</v>
    <v>86.72</v>
    <v>Construction Materials</v>
    <v>Stock</v>
    <v>45541.769026180467</v>
    <v>3513</v>
    <v>84.2</v>
    <v>57917307396</v>
    <v>CRH PUBLIC LIMITED COMPANY</v>
    <v>CRH PUBLIC LIMITED COMPANY</v>
    <v>86.28</v>
    <v>23.361699999999999</v>
    <v>84.47</v>
    <v>85.02</v>
    <v>681219800</v>
    <v>CRH</v>
    <v>CRH PUBLIC LIMITED COMPANY (XNYS:CRH)</v>
    <v>2993688</v>
    <v>4463313</v>
    <v>1949</v>
  </rv>
  <rv s="2">
    <v>3514</v>
  </rv>
  <rv s="0">
    <v>https://www.bing.com/financeapi/forcetrigger?t=a1sia2&amp;q=XNYS%3aEXP&amp;form=skydnc</v>
    <v>Learn more on Bing</v>
  </rv>
  <rv s="1">
    <v>en-US</v>
    <v>a1sia2</v>
    <v>268435456</v>
    <v>1</v>
    <v>Powered by Refinitiv</v>
    <v>0</v>
    <v>EAGLE MATERIALS INC. (XNYS:EXP)</v>
    <v>2</v>
    <v>3</v>
    <v>Finance</v>
    <v>4</v>
    <v>243.64</v>
    <v>171.99</v>
    <v>1.37</v>
    <v>4.3899999999999997</v>
    <v>2.2221000000000001E-2</v>
    <v>USD</v>
    <v>Eagle Materials Inc. is a manufacturer of heavy construction materials and light building materials in the United States. Its primary products are Portland Cement and Gypsum Wallboard, which are used in building, expanding and repairing roads, highways and residential, commercial and industrial structures. Its segments include Cement; Concrete and Aggregates segments; Gypsum Wallboard, and Recycled Paperboard. Its business is organized into two sectors: Heavy Materials, which includes the Cement and Concrete and Aggregates segments; and Light Materials, which includes the Gypsum Wallboard and Recycled Paperboard segments. It manufactures and sells its products through a network of approximately 70 facilities spanning 21 states. It operates approximately eight cement plants, two slag grinding facilities and 30 cement distribution terminals. It operates over 25 ready-mix concrete batch plants, seven aggregate processing plants, five gypsum wallboard plants and a recycled paperboard mill.</v>
    <v>2500</v>
    <v>New York Stock Exchange</v>
    <v>XNYS</v>
    <v>XNYS</v>
    <v>5960 Berkshire Lane, Suite 900, DALLAS, TX, 75225 US</v>
    <v>209</v>
    <v>Construction Materials</v>
    <v>Stock</v>
    <v>46129.795969791405</v>
    <v>3516</v>
    <v>201.11500000000001</v>
    <v>6347720673</v>
    <v>EAGLE MATERIALS INC.</v>
    <v>EAGLE MATERIALS INC.</v>
    <v>201.68</v>
    <v>15.2941</v>
    <v>197.56</v>
    <v>201.95</v>
    <v>31432140</v>
    <v>EXP</v>
    <v>EAGLE MATERIALS INC. (XNYS:EXP)</v>
    <v>288938</v>
    <v>461030</v>
    <v>1994</v>
  </rv>
  <rv s="2">
    <v>3517</v>
  </rv>
  <rv s="0">
    <v>https://www.bing.com/financeapi/forcetrigger?t=a1w5gh&amp;q=XNYS%3aJHX&amp;form=skydnc</v>
    <v>Learn more on Bing</v>
  </rv>
  <rv s="1">
    <v>en-US</v>
    <v>a1w5gh</v>
    <v>268435456</v>
    <v>1</v>
    <v>Powered by Refinitiv</v>
    <v>0</v>
    <v>JAMES HARDIE INDUSTRIES PUBLIC LIMITED COMPANY (XNYS:JHX)</v>
    <v>2</v>
    <v>3</v>
    <v>Finance</v>
    <v>4</v>
    <v>29.824999999999999</v>
    <v>16.46</v>
    <v>1.8023</v>
    <v>1.62</v>
    <v>8.0676999999999999E-2</v>
    <v>USD</v>
    <v>James Hardie Industries plc is an Ireland-based company, which is engaged in providing exterior home and outdoor living solutions, with a portfolio that includes fiber cement, fiber gypsum, and composite and PVC decking and railing products. The Company's segments include North America Fiber Cement, Asia Pacific Fiber Cement and Europe Building Products. The Company's North America Fiber Cement segment manufactures fiber cement interior linings, exterior siding products and related accessories in the United States and these products are sold in the United States and Canada. The Company's Asia Pacific Fiber Cement segment includes fiber cement products manufactured in Australia and sold in Australia and New Zealand. Its Europe Building Products segment includes fiber gypsum products manufactured in Europe, and fiber cement products manufactured in the United States that are sold in Europe. The Company’s brands include Hardie, TimberTech, AZEK Exteriors, Versatex, fermacell and StruXure.</v>
    <v>5860</v>
    <v>New York Stock Exchange</v>
    <v>XNYS</v>
    <v>XNYS</v>
    <v>2nd Floor Europa House Harcourt Centre, Harcourt Street, Dublin 2, DUBLIN IE</v>
    <v>22.25</v>
    <v>Construction Materials</v>
    <v>Stock</v>
    <v>46129.796754120311</v>
    <v>3519</v>
    <v>20.45</v>
    <v>13532260000</v>
    <v>JAMES HARDIE INDUSTRIES PUBLIC LIMITED COMPANY</v>
    <v>JAMES HARDIE INDUSTRIES PUBLIC LIMITED COMPANY</v>
    <v>20.76</v>
    <v>81.091200000000001</v>
    <v>20.079999999999998</v>
    <v>21.7</v>
    <v>2900854000</v>
    <v>JHX</v>
    <v>JAMES HARDIE INDUSTRIES PUBLIC LIMITED COMPANY (XNYS:JHX)</v>
    <v>8109830</v>
    <v>7091155</v>
    <v>2010</v>
  </rv>
  <rv s="2">
    <v>3520</v>
  </rv>
  <rv s="0">
    <v>https://www.bing.com/financeapi/forcetrigger?t=a2w66h&amp;q=XNAS%3aSMID&amp;form=skydnc</v>
    <v>Learn more on Bing</v>
  </rv>
  <rv s="1">
    <v>en-US</v>
    <v>a2w66h</v>
    <v>268435456</v>
    <v>1</v>
    <v>Powered by Refinitiv</v>
    <v>0</v>
    <v>SMITH-MIDLAND CORPORATION (XNAS:SMID)</v>
    <v>2</v>
    <v>3</v>
    <v>Finance</v>
    <v>4</v>
    <v>43.658999999999999</v>
    <v>25.595400000000001</v>
    <v>1.7991999999999999</v>
    <v>0.96</v>
    <v>2.9869E-2</v>
    <v>USD</v>
    <v>Smith-Midland Corporation develops, manufactures, licenses, rents, and sells a broad array of precast concrete products and systems for use primarily in the construction, transportation, and utility industries. The Company’s products include SlenderWall, a patented, lightweight, energy- efficient concrete and steel exterior wall panel for use in building construction; J-J Hooks Highway Safety Barrier, a patented, positive-connected highway safety barrier; SoftSound, a proprietary sound absorptive finish used on the face of sound barriers to absorb traffic noise; Sierra Wall, a patented sound barrier primarily for roadside use; and Easi-Set and Easi-Span patented transportable concrete buildings. In addition, the Company's precast subsidiaries produce farm products, such as cattleguards and water and feed troughs, custom order precast concrete products with various architectural surfaces, and generic highway sound barriers, retaining walls and utility vaults.</v>
    <v>179</v>
    <v>Nasdaq Stock Market</v>
    <v>XNAS</v>
    <v>XNAS</v>
    <v>P.O. Box 300, 5119 Catlett Road, MIDLAND, VA, 22728 US</v>
    <v>33.954999999999998</v>
    <v>Construction Materials</v>
    <v>Stock</v>
    <v>46129.794433078125</v>
    <v>3522</v>
    <v>31.984999999999999</v>
    <v>175646805</v>
    <v>SMITH-MIDLAND CORPORATION</v>
    <v>SMITH-MIDLAND CORPORATION</v>
    <v>32.619999999999997</v>
    <v>27.044699999999999</v>
    <v>32.14</v>
    <v>33.1</v>
    <v>5306550</v>
    <v>SMID</v>
    <v>SMITH-MIDLAND CORPORATION (XNAS:SMID)</v>
    <v>8400</v>
    <v>11090</v>
    <v>1994</v>
  </rv>
  <rv s="2">
    <v>3523</v>
  </rv>
  <rv s="0">
    <v>https://www.bing.com/financeapi/forcetrigger?t=a1u6sm&amp;q=XNYS%3aGRMN&amp;form=skydnc</v>
    <v>Learn more on Bing</v>
  </rv>
  <rv s="1">
    <v>en-US</v>
    <v>a1u6sm</v>
    <v>268435456</v>
    <v>1</v>
    <v>Powered by Refinitiv</v>
    <v>0</v>
    <v>Garmin Ltd (XNYS:GRMN)</v>
    <v>2</v>
    <v>3</v>
    <v>Finance</v>
    <v>4</v>
    <v>273.24</v>
    <v>178.74</v>
    <v>1.0087999999999999</v>
    <v>5.42</v>
    <v>2.0501999999999999E-2</v>
    <v>USD</v>
    <v>Garmin Ltd. (Garmin) is a Switzerland-based entity. The Company and its subsidiaries offer global positioning system (GPS) navigation and wireless devices and applications. The Company operates through five segments: fitness, outdoor, aviation, marine and auto. It offers a range of auto navigation products, as well as a range of products and applications designed for the mobile GPS market. It offers Outdoor Handhelds, Wearable Devices, Golf Devices, and Dog Tracking and Training/Pet Obedience Devices. Garmin offers various products designed for use in fitness and activity tracking. Company’s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 Company operates worldwide.</v>
    <v>23000</v>
    <v>New York Stock Exchange</v>
    <v>XNYS</v>
    <v>XNYS</v>
    <v>Muehlentalstrasse 2, SCHAFFHAUSEN, SCHAFFHAUSEN, 8200 CH</v>
    <v>273.24</v>
    <v>Communications &amp; Networking</v>
    <v>Stock</v>
    <v>46129.797220497654</v>
    <v>3525</v>
    <v>266.58999999999997</v>
    <v>51927470223</v>
    <v>Garmin Ltd</v>
    <v>Garmin Ltd</v>
    <v>266.58999999999997</v>
    <v>31.395</v>
    <v>264.36</v>
    <v>269.77999999999997</v>
    <v>192480800</v>
    <v>GRMN</v>
    <v>Garmin Ltd (XNYS:GRMN)</v>
    <v>426257</v>
    <v>739782</v>
    <v>2010</v>
  </rv>
  <rv s="2">
    <v>3526</v>
  </rv>
  <rv s="0">
    <v>https://www.bing.com/financeapi/forcetrigger?t=a1wmoc&amp;q=XNAS%3aKOSS&amp;form=skydnc</v>
    <v>Learn more on Bing</v>
  </rv>
  <rv s="1">
    <v>en-US</v>
    <v>a1wmoc</v>
    <v>268435456</v>
    <v>1</v>
    <v>Powered by Refinitiv</v>
    <v>0</v>
    <v>KOSS CORPORATION (XNAS:KOSS)</v>
    <v>2</v>
    <v>3</v>
    <v>Finance</v>
    <v>4</v>
    <v>8.59</v>
    <v>3.5</v>
    <v>1.6487000000000001</v>
    <v>0</v>
    <v>0</v>
    <v>USD</v>
    <v>Koss Corporation is engaged in the design, manufacture and sale of stereo headphones and related accessories. The Company operates in the audio/video industry segment of the home entertainment and communication industry. It sells products to distributors for reselling to school systems, and directly to other manufacturers for inclusion with their own products. Its products are sold through United States distributors, international distributors, audio specialty stores, the Internet, national retailers, grocery stores, electronics retailers, and prisons under the Koss name, as well as private label. The Company also sells products to distributors for reselling to school systems, and directly to other manufacturers for inclusion in their own products. The Company has a manufacturing facility in Milwaukee, Wisconsin and uses contract manufacturing facilities in the People’s Republic of China and Taiwan.</v>
    <v>26</v>
    <v>Nasdaq Stock Market</v>
    <v>XNAS</v>
    <v>XNAS</v>
    <v>4129 N Port Washington Ave, MILWAUKEE, WI, 53212 US</v>
    <v>4.1900000000000004</v>
    <v>Computers, Phones &amp; Household Electronics</v>
    <v>Stock</v>
    <v>46129.792364594534</v>
    <v>3528</v>
    <v>4.0999999999999996</v>
    <v>38812404</v>
    <v>KOSS CORPORATION</v>
    <v>KOSS CORPORATION</v>
    <v>4.1500000000000004</v>
    <v>0</v>
    <v>4.0999999999999996</v>
    <v>4.0999999999999996</v>
    <v>9466440</v>
    <v>KOSS</v>
    <v>KOSS CORPORATION (XNAS:KOSS)</v>
    <v>20916</v>
    <v>21922</v>
    <v>1971</v>
  </rv>
  <rv s="2">
    <v>3529</v>
  </rv>
  <rv s="0">
    <v>https://www.bing.com/financeapi/forcetrigger?t=bgryar&amp;q=XNAS%3aSONO&amp;form=skydnc</v>
    <v>Learn more on Bing</v>
  </rv>
  <rv s="1">
    <v>en-US</v>
    <v>bgryar</v>
    <v>268435456</v>
    <v>1</v>
    <v>Powered by Refinitiv</v>
    <v>0</v>
    <v>SONOS, INC. (XNAS:SONO)</v>
    <v>2</v>
    <v>3</v>
    <v>Finance</v>
    <v>4</v>
    <v>19.82</v>
    <v>7.71</v>
    <v>1.9550000000000001</v>
    <v>0.24</v>
    <v>1.6973000000000002E-2</v>
    <v>USD</v>
    <v>Sonos, Inc., and its wholly owned subsidiaries designs, develops, manufactures, and sells audio products and services. It offers customers a proprietary software platform, and the ability to stream content from a variety of sources over the customer’s wireless network or over Bluetooth. Its product lineup includes wireless, portable, and home theater speakers, headphones, components, and accessories. Its products are sold through third-party physical retailers, including custom installers of home audio systems, e-commerce retailers, and its Website sonos.com. Its products include Era 100, Era 300, Five, Roam 2, Move 2, Ray, Beam (Gen 2), Arc, Sub Mini, and Sub (Gen 3). Its proprietary software includes multi-room, multi-service experience, open platform for content partners, and smart audio tuning. Its products are distributed in more than 60 countries through retailer's physical stores and their websites, online retailers, custom installers who bundle its products with their services.</v>
    <v>1404</v>
    <v>Nasdaq Stock Market</v>
    <v>XNAS</v>
    <v>XNAS</v>
    <v>301 Coromar Drive, SANTA BARBARA, CA, 93117 US</v>
    <v>14.675000000000001</v>
    <v>Computers, Phones &amp; Household Electronics</v>
    <v>Stock</v>
    <v>46129.797156284374</v>
    <v>3531</v>
    <v>14.36</v>
    <v>1738149426</v>
    <v>SONOS, INC.</v>
    <v>SONOS, INC.</v>
    <v>14.44</v>
    <v>0</v>
    <v>14.14</v>
    <v>14.38</v>
    <v>120872700</v>
    <v>SONO</v>
    <v>SONOS, INC. (XNAS:SONO)</v>
    <v>573300</v>
    <v>1138511</v>
    <v>2002</v>
  </rv>
  <rv s="2">
    <v>3532</v>
  </rv>
  <rv s="0">
    <v>http://en.wikipedia.org/wiki/Sony_Corporation_of_America</v>
    <v>Wikipedia</v>
  </rv>
  <rv s="6">
    <v>204</v>
    <v>3534</v>
  </rv>
  <rv s="7">
    <v>17</v>
    <v>https://www.bing.com/th?id=AMMS_ae9f622f64f109cc937f5e2dec52dc40&amp;qlt=95</v>
    <v>3535</v>
    <v>0</v>
    <v>https://www.bing.com/images/search?form=xlimg&amp;q=sony+corporation+of+america</v>
    <v>Image of Sony Group Corporation</v>
  </rv>
  <rv s="0">
    <v>https://www.bing.com/financeapi/forcetrigger?t=bn6377&amp;q=XWBO%3aSON1&amp;form=skydnc</v>
    <v>Learn more on Bing</v>
  </rv>
  <rv s="19">
    <v>en-US</v>
    <v>bn6377</v>
    <v>268435456</v>
    <v>1</v>
    <v>Powered by Refinitiv</v>
    <v>52</v>
    <v>Sony Group Corporation (XWBO:SON1)</v>
    <v>15</v>
    <v>53</v>
    <v>Finance</v>
    <v>54</v>
    <v>0.80549999999999999</v>
    <v>4.8000000000000001E-2</v>
    <v>2.7060000000000001E-3</v>
    <v>EUR</v>
    <v>Sony Group Corp is a Japan-based company engaged in the games &amp; network services (G&amp;NS), music, movies, entertainment technology &amp; services (ET&amp;S), imaging &amp; sensing solutions (I&amp;SS) and other businesses. It has seven business segments. G&amp;NS segment is involved in network service business, the manufacture and sale of home video game consoles and software. The Music segment mainly includes music production, music publishing and video media platform businesses. The Movies segment mainly includes film production, television program production and media network businesses. The ET&amp;S field mainly includes the television business, audio, video business, still image, video camera business, smartphone business and Internet-related service business. The I&amp;SS segment mainly includes the image sensor business. The Financial segment is involved in the insurance business and banking business. The Other segment consists of activities such as disc manufacturing business and recording media business.</v>
    <v>112300</v>
    <v>Wiener Boerse</v>
    <v>XWBO</v>
    <v>XWBO</v>
    <v>1-7-1, Konan, MINATO-KU, TOKYO-TO, 108-0075 JP</v>
    <v>17.992000000000001</v>
    <v>3536</v>
    <v>Computers, Phones &amp; Household Electronics</v>
    <v>Stock</v>
    <v>46127</v>
    <v>3537</v>
    <v>17.786000000000001</v>
    <v>23584520000000</v>
    <v>Sony Group Corporation</v>
    <v>Sony Group Corporation</v>
    <v>17.786000000000001</v>
    <v>0</v>
    <v>17.738</v>
    <v>17.786000000000001</v>
    <v>6149811000</v>
    <v>SON1</v>
    <v>Sony Group Corporation (XWBO:SON1)</v>
    <v>80</v>
    <v>13540800</v>
    <v>1946</v>
  </rv>
  <rv s="2">
    <v>3538</v>
  </rv>
  <rv s="0">
    <v>https://www.bing.com/financeapi/forcetrigger?t=a24toc&amp;q=XNAS%3aUEIC&amp;form=skydnc</v>
    <v>Learn more on Bing</v>
  </rv>
  <rv s="1">
    <v>en-US</v>
    <v>a24toc</v>
    <v>268435456</v>
    <v>1</v>
    <v>Powered by Refinitiv</v>
    <v>0</v>
    <v>UNIVERSAL ELECTRONICS INC. (XNAS:UEIC)</v>
    <v>2</v>
    <v>3</v>
    <v>Finance</v>
    <v>4</v>
    <v>7.5</v>
    <v>2.69</v>
    <v>1.272</v>
    <v>-1.4999999999999999E-2</v>
    <v>-3.5799999999999998E-3</v>
    <v>USD</v>
    <v>Universal Electronics Inc. is engaged in providing wireless universal control solutions for the home. The Company designs, develops, manufactures, ships, and supports home entertainment control products, technology and software solutions, climate control solutions, wireless sensor and smart home control products and audio-video (AV) accessories. Its flagship product, QuickSet is a software solution that is primarily delivered as a cloud-based service but is also embedded in various entertainment and smart home platforms worldwide, to enable universal device and content discovery system setup, device interoperability and system control. QuickSet and QuickSet Cloud utilize data transmitted over various communication protocols including HDMI, low power radio frequency (RF), thread, matter, Internet Protocol (IP), consumer electronics control (CEC) and infrared to detect various attributes of connected devices, including services (apps), content history and whole home audio.</v>
    <v>3099</v>
    <v>Nasdaq Stock Market</v>
    <v>XNAS</v>
    <v>XNAS</v>
    <v>15147 N Scottsdale Rd Ste H300, SCOTTSDALE, AZ, 85254-2199 US</v>
    <v>4.37</v>
    <v>Computers, Phones &amp; Household Electronics</v>
    <v>Stock</v>
    <v>46129.797192568753</v>
    <v>3540</v>
    <v>4.1349999999999998</v>
    <v>52665996</v>
    <v>UNIVERSAL ELECTRONICS INC.</v>
    <v>UNIVERSAL ELECTRONICS INC.</v>
    <v>4.21</v>
    <v>0</v>
    <v>4.1900000000000004</v>
    <v>4.1749999999999998</v>
    <v>12614610</v>
    <v>UEIC</v>
    <v>UNIVERSAL ELECTRONICS INC. (XNAS:UEIC)</v>
    <v>20866</v>
    <v>68365</v>
    <v>1986</v>
  </rv>
  <rv s="2">
    <v>3541</v>
  </rv>
  <rv s="0">
    <v>https://www.bing.com/financeapi/forcetrigger?t=a1qwoc&amp;q=XNYS%3aDEO&amp;form=skydnc</v>
    <v>Learn more on Bing</v>
  </rv>
  <rv s="1">
    <v>en-US</v>
    <v>a1qwoc</v>
    <v>268435456</v>
    <v>1</v>
    <v>Powered by Refinitiv</v>
    <v>0</v>
    <v>DIAGEO PLC (XNYS:DEO)</v>
    <v>2</v>
    <v>3</v>
    <v>Finance</v>
    <v>4</v>
    <v>116.69</v>
    <v>72.45</v>
    <v>0.52459999999999996</v>
    <v>2.8050000000000002</v>
    <v>3.5399E-2</v>
    <v>USD</v>
    <v>Diageo plc is a United Kingdom-based international manufacturer and distributor of premium drinks. The Company offers beverage alcohol with a collection of brands across spirits and beer categories. Its segments include North America, Europe, Asia Pacific, Latin America and Caribbean, Africa, and Corporate and other. The SC&amp;P segment manufactures products and includes production sites in the United Kingdom, Ireland, Italy, Guatemala and Mexico, as well as comprises the global procurement function. Its principal products include scotch whisky, whisk(e)y, vodka, tequila, gin, rum, liqueurs, beer, wine, and non-alcoholic spirits. Its collection of brands includes Johnnie Walker, J&amp;B and Buchanan's whiskies, Smirnoff, Ciroc and Ketel One vodkas, Captain Morgan, Don Julio, Guinness, and Tanqueray, among others. It offers Ritual Zero Proof Non-Alcoholic Spirits (Ritual). It owns manufacturing production facilities across the globe, including distilleries, breweries, and packaging plants.</v>
    <v>29632</v>
    <v>New York Stock Exchange</v>
    <v>XNYS</v>
    <v>XNYS</v>
    <v>16 Great Marlborough Street, LONDON, W1F 7HS GB</v>
    <v>82.71</v>
    <v>Beverages</v>
    <v>Stock</v>
    <v>46129.797230080469</v>
    <v>3543</v>
    <v>81.510000000000005</v>
    <v>45669479573</v>
    <v>DIAGEO PLC</v>
    <v>DIAGEO PLC</v>
    <v>81.790000000000006</v>
    <v>18.952000000000002</v>
    <v>79.239999999999995</v>
    <v>82.045000000000002</v>
    <v>556639400</v>
    <v>DEO</v>
    <v>DIAGEO PLC (XNYS:DEO)</v>
    <v>1749528</v>
    <v>1862006</v>
    <v>1886</v>
  </rv>
  <rv s="2">
    <v>3544</v>
  </rv>
  <rv s="0">
    <v>https://www.bing.com/financeapi/forcetrigger?t=a23rm7&amp;q=XNYS%3aSTZ&amp;form=skydnc</v>
    <v>Learn more on Bing</v>
  </rv>
  <rv s="1">
    <v>en-US</v>
    <v>a23rm7</v>
    <v>268435456</v>
    <v>1</v>
    <v>Powered by Refinitiv</v>
    <v>0</v>
    <v>CONSTELLATION BRANDS, INC. (XNYS:STZ)</v>
    <v>2</v>
    <v>3</v>
    <v>Finance</v>
    <v>4</v>
    <v>196.91</v>
    <v>126.45</v>
    <v>0.45839999999999997</v>
    <v>-0.77</v>
    <v>-4.6880000000000003E-3</v>
    <v>USD</v>
    <v>Constellation Brands, Inc. is a producer and marketer of beer, wine, and spirits with operations in the United States, Mexico, New Zealand, and Italy with brands, such as Corona Extra, Modelo Especial, Robert Mondavi Winery, Kim Crawford, The Prisoner Wine Company, High West, Casa Noble, and Mi CAMPO. Its segments include Beer, Wine and Spirits, and Corporate Operations and Other. In the Beer segment, its portfolio consists of high-end imported beer brands and ABAs. It has a perpetual brand license to produce its Mexican beer portfolio and to import, market, and sell such a portfolio in the United States. In the Wine and Spirits segment, it sells a portfolio that includes higher-end wine brands complemented by certain higher-end spirits brands. Its Corporate Operations and Other segment consists of costs of corporate development, corporate finance, corporate strategy, executive management, growth, human resources, internal audit, investor relations, IT, legal and public relations.</v>
    <v>10600</v>
    <v>New York Stock Exchange</v>
    <v>XNYS</v>
    <v>XNYS</v>
    <v>50 East Broad Street, ROCHESTER, NY, 14614 US</v>
    <v>165.59</v>
    <v>Beverages</v>
    <v>Stock</v>
    <v>46129.79725782344</v>
    <v>3546</v>
    <v>162.02000000000001</v>
    <v>28349197584</v>
    <v>CONSTELLATION BRANDS, INC.</v>
    <v>CONSTELLATION BRANDS, INC.</v>
    <v>162.88999999999999</v>
    <v>25.7774</v>
    <v>164.25</v>
    <v>163.47999999999999</v>
    <v>173410800</v>
    <v>STZ</v>
    <v>CONSTELLATION BRANDS, INC. (XNYS:STZ)</v>
    <v>1169104</v>
    <v>2214066</v>
    <v>1972</v>
  </rv>
  <rv s="2">
    <v>3547</v>
  </rv>
  <rv s="0">
    <v>https://www.bing.com/financeapi/forcetrigger?t=a1y3rw&amp;q=XNYS%3aMTRN&amp;form=skydnc</v>
    <v>Learn more on Bing</v>
  </rv>
  <rv s="1">
    <v>en-US</v>
    <v>a1y3rw</v>
    <v>268435456</v>
    <v>1</v>
    <v>Powered by Refinitiv</v>
    <v>0</v>
    <v>MATERION CORPORATION (XNYS:MTRN)</v>
    <v>2</v>
    <v>3</v>
    <v>Finance</v>
    <v>4</v>
    <v>178.5</v>
    <v>70.94</v>
    <v>0.94550000000000001</v>
    <v>11.95</v>
    <v>7.1749999999999994E-2</v>
    <v>USD</v>
    <v>Materion Corporation provides advanced materials solutions for various industries, including semiconductor, industrial, aerospace and defense, energy and automotive. The Company’s segments include Performance Materials, Electronic Materials, Precision Optics, and Other. Performance Materials segment provides advanced engineered solutions comprised of beryllium and non-beryllium containing alloy systems and custom engineered parts in strip, bulk, rod, plate, bar, tube, and other customized shapes produced at manufacturing facilities located throughout the United States and Europe. Electronic Materials segment produces advanced chemicals, microelectronics packaging, precious metal, non-precious metal and specialty metal products, including vapor deposition targets, frame lid assemblies, clad and precious metal preforms and high-temperature braze materials. Precision Optics segment produces precision thin film coatings, optical filter materials and precision-converted thin film materials.</v>
    <v>2880</v>
    <v>New York Stock Exchange</v>
    <v>XNYS</v>
    <v>XNYS</v>
    <v>6070 Parkland Blvd, MAYFIELD HEIGHTS, OH, 44124-4191 US</v>
    <v>178.5</v>
    <v>Metals &amp; Mining</v>
    <v>Stock</v>
    <v>46129.796820566407</v>
    <v>3549</v>
    <v>169.435</v>
    <v>3713039190</v>
    <v>MATERION CORPORATION</v>
    <v>MATERION CORPORATION</v>
    <v>169.435</v>
    <v>49.814399999999999</v>
    <v>166.55</v>
    <v>178.5</v>
    <v>20801340</v>
    <v>MTRN</v>
    <v>MATERION CORPORATION (XNYS:MTRN)</v>
    <v>106584</v>
    <v>222859</v>
    <v>2000</v>
  </rv>
  <rv s="2">
    <v>3550</v>
  </rv>
  <rv s="0">
    <v>https://www.bing.com/financeapi/forcetrigger?t=a1qgcw&amp;q=XNAS%3aCTAS&amp;form=skydnc</v>
    <v>Learn more on Bing</v>
  </rv>
  <rv s="1">
    <v>en-US</v>
    <v>a1qgcw</v>
    <v>268435456</v>
    <v>1</v>
    <v>Powered by Refinitiv</v>
    <v>0</v>
    <v>CINTAS CORPORATION (XNAS:CTAS)</v>
    <v>2</v>
    <v>3</v>
    <v>Finance</v>
    <v>4</v>
    <v>229.24</v>
    <v>165.6</v>
    <v>1.0026999999999999</v>
    <v>1.5</v>
    <v>8.4499999999999992E-3</v>
    <v>USD</v>
    <v>Cintas Corporation develops uniform programs using fabric. The Company helps businesses of all types and sizes, primarily in the United States, as well as Canada and Latin America. The Company operates through two segments: Uniform Rental and Facility Services segment and the First Aid and Safety Services segment. The Uniform Rental and Facility Services segment consists of the rental and servicing of uniforms and other garments, including flame resistant clothing, mats, mops and shop towels and other ancillary items. This segment also includes restroom cleaning services and supplies and the sale of items from its catalogs to its customers. The First Aid and Safety Services segment consists of first aid and safety products and services. The remainder of its segments, which consists of the Fire Protection Services segment and the Uniform Direct Sale segment, is included in All Other. It provides its products and services to small service and manufacturing companies and to corporations.</v>
    <v>48300</v>
    <v>Nasdaq Stock Market</v>
    <v>XNAS</v>
    <v>XNAS</v>
    <v>6800 Cintas Blvd, P O Box 625737, CINCINNATI, OH, 45262 US</v>
    <v>180.7</v>
    <v>Professional &amp; Commercial Services</v>
    <v>Stock</v>
    <v>46129.796847881247</v>
    <v>3552</v>
    <v>177.5</v>
    <v>71623592642</v>
    <v>CINTAS CORPORATION</v>
    <v>CINTAS CORPORATION</v>
    <v>179.6</v>
    <v>38.692</v>
    <v>177.52</v>
    <v>179.02</v>
    <v>400087100</v>
    <v>CTAS</v>
    <v>CINTAS CORPORATION (XNAS:CTAS)</v>
    <v>745893</v>
    <v>2575270</v>
    <v>1986</v>
  </rv>
  <rv s="2">
    <v>3553</v>
  </rv>
  <rv s="0">
    <v>https://www.bing.com/financeapi/forcetrigger?t=a1xb4c&amp;q=XNAS%3aMATW&amp;form=skydnc</v>
    <v>Learn more on Bing</v>
  </rv>
  <rv s="1">
    <v>en-US</v>
    <v>a1xb4c</v>
    <v>268435456</v>
    <v>1</v>
    <v>Powered by Refinitiv</v>
    <v>0</v>
    <v>MATTHEWS INTERNATIONAL CORPORATION (XNAS:MATW)</v>
    <v>2</v>
    <v>3</v>
    <v>Finance</v>
    <v>4</v>
    <v>29.1145</v>
    <v>18.614999999999998</v>
    <v>1.0973999999999999</v>
    <v>0.76</v>
    <v>2.8211E-2</v>
    <v>USD</v>
    <v>Matthews International Corporation is a provider of memorialization products and industrial technologies. The Company operates through two core global businesses: Industrial Technologies and Memorialization. The Industrial Technologies segment includes the design, manufacturing, service and sales of high-tech custom energy storage solutions; product identification and warehouse automation technologies and solutions, including order fulfillment systems for identifying, tracking, picking and conveying consumer and industrial products; and coating and converting lines for the packaging, pharma, foil, decor and tissue industries. The Memorialization segment consists primarily of bronze and granite memorials and other memorialization products, including memorials, caskets and cremation and incineration equipment, primarily for cemetery and funeral home customers that help families move from grief to remembrance.</v>
    <v>5500</v>
    <v>Nasdaq Stock Market</v>
    <v>XNAS</v>
    <v>XNAS</v>
    <v>Two Northshore Center, PITTSBURGH, PA, 15212-5851 US</v>
    <v>28</v>
    <v>Personal &amp; Household Products &amp; Services</v>
    <v>Stock</v>
    <v>46129.795687892969</v>
    <v>3555</v>
    <v>27.34</v>
    <v>862192416</v>
    <v>MATTHEWS INTERNATIONAL CORPORATION</v>
    <v>MATTHEWS INTERNATIONAL CORPORATION</v>
    <v>27.35</v>
    <v>38.920900000000003</v>
    <v>26.94</v>
    <v>27.7</v>
    <v>31126080</v>
    <v>MATW</v>
    <v>MATTHEWS INTERNATIONAL CORPORATION (XNAS:MATW)</v>
    <v>70200</v>
    <v>188776</v>
    <v>1902</v>
  </rv>
  <rv s="2">
    <v>3556</v>
  </rv>
  <rv s="0">
    <v>https://www.bing.com/financeapi/forcetrigger?t=bzxs5r&amp;q=XNAS%3aADSE&amp;form=skydnc</v>
    <v>Learn more on Bing</v>
  </rv>
  <rv s="1">
    <v>en-US</v>
    <v>bzxs5r</v>
    <v>268435456</v>
    <v>1</v>
    <v>Powered by Refinitiv</v>
    <v>0</v>
    <v>ADS-TEC ENERGY PUBLIC LIMITED COMPANY (XNAS:ADSE)</v>
    <v>2</v>
    <v>3</v>
    <v>Finance</v>
    <v>5</v>
    <v>14.13</v>
    <v>7.89</v>
    <v>0.35749999999999998</v>
    <v>0</v>
    <v>0</v>
    <v>USD</v>
    <v>ADS-TEC Energy PLC is engaged in the development and production of battery storage-based platform solutions, combining integrated battery storage with in-house software solutions. It supplies integrated technology platforms (ecosystem platforms) that enable customers to operate their electric vehicle charging and energy business models on decentralized platforms. These ecosystem platforms consist of hardware, software, and services designed to provide functions such as flexibility (energy storage with a battery), energy and data management, and related recurring digital and physical services. The Company’s segments include Europe and North America. Its product categories include Charging Solutions, such as ChargePost and ChargeBox, and Battery Storage, including Outdoor and Indoor Battery Storage. It also offers ServiceCrew for support, ranging from installation to modification of system components. The Company’s subsidiaries include ADS-TEC Energy GmbH and ADS-TEC Energy, Inc.</v>
    <v>302</v>
    <v>Nasdaq Stock Market</v>
    <v>XNAS</v>
    <v>XNAS</v>
    <v>10 Earlsfort Terrace, Dublin 2, DUBLIN, D02 T380 IE</v>
    <v>11.56</v>
    <v>Machinery, Equipment &amp; Components</v>
    <v>Stock</v>
    <v>46129.785149443749</v>
    <v>3558</v>
    <v>11.56</v>
    <v>695016562</v>
    <v>ADS-TEC ENERGY PUBLIC LIMITED COMPANY</v>
    <v>ADS-TEC ENERGY PUBLIC LIMITED COMPANY</v>
    <v>11.56</v>
    <v>0</v>
    <v>11.56</v>
    <v>11.56</v>
    <v>60122540</v>
    <v>ADSE</v>
    <v>ADS-TEC ENERGY PUBLIC LIMITED COMPANY (XNAS:ADSE)</v>
    <v>694</v>
    <v>10141</v>
    <v>2021</v>
  </rv>
  <rv s="2">
    <v>3559</v>
  </rv>
  <rv s="0">
    <v>https://www.bing.com/financeapi/forcetrigger?t=a1ngm7&amp;q=XNAS%3aAMSC&amp;form=skydnc</v>
    <v>Learn more on Bing</v>
  </rv>
  <rv s="1">
    <v>en-US</v>
    <v>a1ngm7</v>
    <v>268435456</v>
    <v>1</v>
    <v>Powered by Refinitiv</v>
    <v>0</v>
    <v>AMERICAN SUPERCONDUCTOR CORPORATION (XNAS:AMSC)</v>
    <v>2</v>
    <v>3</v>
    <v>Finance</v>
    <v>4</v>
    <v>70.485699999999994</v>
    <v>17.14</v>
    <v>3.0122</v>
    <v>1.73</v>
    <v>4.5561999999999998E-2</v>
    <v>USD</v>
    <v>American Superconductor Corporation is a provider of megawatt-scale power resiliency solutions. The Company's solutions include Gridtec, Marinetec and Windtec. The Company, through its Gridtec solutions, provides engineering planning services and advanced grid systems that optimize network reliability, efficiency and performance. The Company, through its Marinetec solutions, provides ship protection and is developing propulsion and power management solutions designed to help fleets increase system efficiencies, enhance power quality and boost operational safety. The Company, through its Windtec solutions, provides wind turbine electronic controls and systems, designs and engineering services. The Company's segments include Grid and Wind. Its products include Utility Voltage Solutions, Turbine Designs, Renewable Interconnectivity Solutions, Power Converters, Generators &amp; Drivetrains, Utility &amp; Industrial Resilience and Modernization Solutions, and Electric Control Systems.</v>
    <v>569</v>
    <v>Nasdaq Stock Market</v>
    <v>XNAS</v>
    <v>XNAS</v>
    <v>114 East Main Street, AYER, MA, 01432 US</v>
    <v>40.748600000000003</v>
    <v>Machinery, Equipment &amp; Components</v>
    <v>Stock</v>
    <v>46129.797239930471</v>
    <v>3561</v>
    <v>38.130000000000003</v>
    <v>1890207913</v>
    <v>AMERICAN SUPERCONDUCTOR CORPORATION</v>
    <v>AMERICAN SUPERCONDUCTOR CORPORATION</v>
    <v>39</v>
    <v>13.552300000000001</v>
    <v>37.97</v>
    <v>39.700000000000003</v>
    <v>47612290</v>
    <v>AMSC</v>
    <v>AMERICAN SUPERCONDUCTOR CORPORATION (XNAS:AMSC)</v>
    <v>810571</v>
    <v>959933</v>
    <v>1987</v>
  </rv>
  <rv s="2">
    <v>3562</v>
  </rv>
  <rv s="0">
    <v>https://www.bing.com/financeapi/forcetrigger?t=bwau77&amp;q=XNAS%3aARRY&amp;form=skydnc</v>
    <v>Learn more on Bing</v>
  </rv>
  <rv s="1">
    <v>en-US</v>
    <v>bwau77</v>
    <v>268435456</v>
    <v>1</v>
    <v>Powered by Refinitiv</v>
    <v>0</v>
    <v>ARRAY TECHNOLOGIES, INC. (XNAS:ARRY)</v>
    <v>2</v>
    <v>3</v>
    <v>Finance</v>
    <v>4</v>
    <v>12.23</v>
    <v>3.98</v>
    <v>1.7943</v>
    <v>0.11</v>
    <v>1.4435999999999999E-2</v>
    <v>USD</v>
    <v>Array Technologies, Inc. is a provider of solar tracking technology to utility-scale and distributed generation customers, who construct, develop and operate solar photovoltaic (PV) sites. Its segments include Array Legacy Operations and STI Legacy Operations. Its products are a portfolio of integrated solar tracking systems comprised of software and hardware that include component parts such as steel tubing, steel supports, drivelines, center structures, electric motors, motor controller assemblies, bearing assemblies, gearboxes and electronic controllers, referred to as a single-axis tracker. Its flagship tracker uses a patented design that allows one motor to drive multiple rows of solar panels. Its products and services include Tracker Systems; DuraTrack HZ v3; Array STI H250; Array OmniTrack, and SmarTrack Software. SmarTrack is a range of software and control-based products designed for utility-scale solar sites. It is also a provider of solar racking and structural solutions.</v>
    <v>1200</v>
    <v>Nasdaq Stock Market</v>
    <v>XNAS</v>
    <v>XNAS</v>
    <v>3901 Midway Place Ne, ALBUQUERQUE, NM, 87109 US</v>
    <v>7.8949999999999996</v>
    <v>Renewable Energy</v>
    <v>Stock</v>
    <v>46129.797185971875</v>
    <v>3564</v>
    <v>7.5949999999999998</v>
    <v>1183032439</v>
    <v>ARRAY TECHNOLOGIES, INC.</v>
    <v>ARRAY TECHNOLOGIES, INC.</v>
    <v>7.69</v>
    <v>0</v>
    <v>7.62</v>
    <v>7.73</v>
    <v>153044300</v>
    <v>ARRY</v>
    <v>ARRAY TECHNOLOGIES, INC. (XNAS:ARRY)</v>
    <v>3247053</v>
    <v>4489718</v>
    <v>2018</v>
  </rv>
  <rv s="2">
    <v>3565</v>
  </rv>
  <rv s="0">
    <v>https://www.bing.com/financeapi/forcetrigger?t=a1nvvh&amp;q=XNYS%3aATKR&amp;form=skydnc</v>
    <v>Learn more on Bing</v>
  </rv>
  <rv s="1">
    <v>en-US</v>
    <v>a1nvvh</v>
    <v>268435456</v>
    <v>1</v>
    <v>Powered by Refinitiv</v>
    <v>0</v>
    <v>ATKORE INC (XNYS:ATKR)</v>
    <v>2</v>
    <v>3</v>
    <v>Finance</v>
    <v>4</v>
    <v>80.06</v>
    <v>53.49</v>
    <v>1.5469999999999999</v>
    <v>2.5299999999999998</v>
    <v>3.7767000000000002E-2</v>
    <v>USD</v>
    <v>Atkore Inc. is a manufacturer of electrical products for commercial, industrial, data center, telecommunications, and solar applications. The Company’s segments include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and end-users. It manufactures products in approximately 38 facilities and operates a total footprint of over 8.6 million square feet of manufacturing and distribution space in eight countries.</v>
    <v>5400</v>
    <v>New York Stock Exchange</v>
    <v>XNYS</v>
    <v>XNYS</v>
    <v>16100 SOUTH LATHROP AVENUE, HARVEY, IL, 60426 US</v>
    <v>70.63</v>
    <v>Machinery, Equipment &amp; Components</v>
    <v>Stock</v>
    <v>46129.79710486094</v>
    <v>3567</v>
    <v>67.41</v>
    <v>2346344492</v>
    <v>ATKORE INC</v>
    <v>ATKORE INC</v>
    <v>67.724999999999994</v>
    <v>0</v>
    <v>66.989999999999995</v>
    <v>69.52</v>
    <v>33750640</v>
    <v>ATKR</v>
    <v>ATKORE INC (XNYS:ATKR)</v>
    <v>418193</v>
    <v>358748</v>
    <v>2010</v>
  </rv>
  <rv s="2">
    <v>3568</v>
  </rv>
  <rv s="0">
    <v>https://www.bing.com/financeapi/forcetrigger?t=a1o3c7&amp;q=XNYS%3aAYI&amp;form=skydnc</v>
    <v>Learn more on Bing</v>
  </rv>
  <rv s="1">
    <v>en-US</v>
    <v>a1o3c7</v>
    <v>268435456</v>
    <v>1</v>
    <v>Powered by Refinitiv</v>
    <v>0</v>
    <v>ACUITY INC. (XNYS:AYI)</v>
    <v>2</v>
    <v>3</v>
    <v>Finance</v>
    <v>4</v>
    <v>380.16989999999998</v>
    <v>226.2</v>
    <v>1.3493999999999999</v>
    <v>8.49</v>
    <v>2.9971999999999999E-2</v>
    <v>USD</v>
    <v>Acuity Inc., formerly Acuity Brands, Inc., is an industrial technology company. The Company uses technology to solve problems in space and light. The Company's segments include Acuity Brands Lighting (ABL) and Acuity Intelligent Spaces (AIS). The Company offers various products and services, including lighting, lighting controls, building management solutions, and an audio, video and control platform. It operates across North America, Europe and Asia.</v>
    <v>13800</v>
    <v>New York Stock Exchange</v>
    <v>XNYS</v>
    <v>XNYS</v>
    <v>1170 Peachtree Street Ne, Suite 1200, ATLANTA, GA, 30309 US</v>
    <v>295.42989999999998</v>
    <v>Homebuilding &amp; Construction Supplies</v>
    <v>Stock</v>
    <v>46129.797114305467</v>
    <v>3570</v>
    <v>287.89999999999998</v>
    <v>8844450847</v>
    <v>ACUITY INC.</v>
    <v>ACUITY INC.</v>
    <v>288.69499999999999</v>
    <v>22.452500000000001</v>
    <v>283.26</v>
    <v>291.75</v>
    <v>30315170</v>
    <v>AYI</v>
    <v>ACUITY INC. (XNYS:AYI)</v>
    <v>333649</v>
    <v>497490</v>
    <v>2007</v>
  </rv>
  <rv s="2">
    <v>3571</v>
  </rv>
  <rv s="0">
    <v>https://www.bing.com/financeapi/forcetrigger?t=a1ry3m&amp;q=XNYS%3aEMR&amp;form=skydnc</v>
    <v>Learn more on Bing</v>
  </rv>
  <rv s="1">
    <v>en-US</v>
    <v>a1ry3m</v>
    <v>268435456</v>
    <v>1</v>
    <v>Powered by Refinitiv</v>
    <v>0</v>
    <v>EMERSON ELECTRIC CO. (XNYS:EMR)</v>
    <v>2</v>
    <v>3</v>
    <v>Finance</v>
    <v>4</v>
    <v>165.15</v>
    <v>95.31</v>
    <v>1.2853000000000001</v>
    <v>5.22</v>
    <v>3.7186999999999998E-2</v>
    <v>USD</v>
    <v>Emerson Electric Co. is a global technology and software company that provides solutions for customers in a wide range of end markets around the world. The Company operates through seven segments under two business groups, such as Intelligent Devices and Software and Control. Its Intelligent Devices business includes Final Control, Measurement &amp; Analytical, Discrete Automation, and Safety &amp; Productivity. Software and Control business includes Control Systems &amp; Software, Test &amp; Measurement, and AspenTech. Its Final Control segment is a global provider of control valves, isolation valves, shutoff valves, pressure relief valves, pressure safety valves, actuators, and regulators for process and hybrid industries. Its Measurement &amp; Analytical segment is a supplier of intelligent instrumentation measuring the physical properties of liquids or gases. AspenTech segment provides asset optimization software that enables industrial manufacturers to design, operate and maintain their operations.</v>
    <v>71000</v>
    <v>New York Stock Exchange</v>
    <v>XNYS</v>
    <v>XNYS</v>
    <v>8027 Forsyth Boulevard,, ST. LOUIS, MO, 63105 US</v>
    <v>147.375</v>
    <v>Machinery, Equipment &amp; Components</v>
    <v>Stock</v>
    <v>46129.797242835157</v>
    <v>3573</v>
    <v>142.12</v>
    <v>81821580000</v>
    <v>EMERSON ELECTRIC CO.</v>
    <v>EMERSON ELECTRIC CO.</v>
    <v>142.12</v>
    <v>35.696899999999999</v>
    <v>140.37</v>
    <v>145.59</v>
    <v>562000000</v>
    <v>EMR</v>
    <v>EMERSON ELECTRIC CO. (XNYS:EMR)</v>
    <v>2127237</v>
    <v>3048096</v>
    <v>1890</v>
  </rv>
  <rv s="2">
    <v>3574</v>
  </rv>
  <rv s="0">
    <v>https://www.bing.com/financeapi/forcetrigger?t=a1rzpr&amp;q=XNYS%3aENS&amp;form=skydnc</v>
    <v>Learn more on Bing</v>
  </rv>
  <rv s="1">
    <v>en-US</v>
    <v>a1rzpr</v>
    <v>268435456</v>
    <v>1</v>
    <v>Powered by Refinitiv</v>
    <v>0</v>
    <v>ENERSYS (XNYS:ENS)</v>
    <v>2</v>
    <v>3</v>
    <v>Finance</v>
    <v>4</v>
    <v>202.74</v>
    <v>76.599999999999994</v>
    <v>1.1097999999999999</v>
    <v>5.69</v>
    <v>2.9347999999999999E-2</v>
    <v>USD</v>
    <v>EnerSys specializes in stored energy solutions for industrial applications. The Company designs, manufactures and distributes energy systems solutions and motive power batteries, specialty batteries, battery chargers, power equipment, battery accessories and outdoor equipment enclosure solutions to customers worldwide. The Company’s segment includes Energy Systems, Motive Power, Specialty and New Ventures. Energy Systems, which combine power conversion, power distribution, energy storage, and enclosures. Motive power batteries and chargers are utilized in electric forklift trucks and other industrial electric powered vehicles. Specialty batteries are used in aerospace and defense applications, portable power solutions for soldiers in the field, large over-the-road trucks, and other applications. New Ventures provides energy storage and management systems for various applications, including demand charge reduction, utility back-up power, and dynamic fast charging for electric vehicles.</v>
    <v>10858</v>
    <v>New York Stock Exchange</v>
    <v>XNYS</v>
    <v>XNYS</v>
    <v>2366 Bernville Road, READING, PA, 19605 US</v>
    <v>202.74</v>
    <v>Machinery, Equipment &amp; Components</v>
    <v>Stock</v>
    <v>46129.79582540469</v>
    <v>3576</v>
    <v>196.12</v>
    <v>7354427910</v>
    <v>ENERSYS</v>
    <v>ENERSYS</v>
    <v>196.32</v>
    <v>24.704499999999999</v>
    <v>193.88</v>
    <v>199.57</v>
    <v>36851370</v>
    <v>ENS</v>
    <v>ENERSYS (XNYS:ENS)</v>
    <v>148471</v>
    <v>339367</v>
    <v>2000</v>
  </rv>
  <rv s="2">
    <v>3577</v>
  </rv>
  <rv s="0">
    <v>https://www.bing.com/financeapi/forcetrigger?t=bxb5p2&amp;q=XNAS%3aENVX&amp;form=skydnc</v>
    <v>Learn more on Bing</v>
  </rv>
  <rv s="1">
    <v>en-US</v>
    <v>bxb5p2</v>
    <v>268435456</v>
    <v>1</v>
    <v>Powered by Refinitiv</v>
    <v>0</v>
    <v>Enovix Corporation (XNAS:ENVX)</v>
    <v>2</v>
    <v>3</v>
    <v>Finance</v>
    <v>4</v>
    <v>16.489999999999998</v>
    <v>4.6150000000000002</v>
    <v>2.2385999999999999</v>
    <v>3.5000000000000003E-2</v>
    <v>5.352E-3</v>
    <v>USD</v>
    <v>Enovix Corporation is a global high-performance battery company. The Company designs, develops, manufactures, and commercializes lithium-ion (Li-ion) battery cells that increase the amount of energy density and storage capacity relative to conventional battery cells. In addition to designing its batteries, it also develops the advanced manufacturing processes needed to produce its batteries in high volume. It targets a smaller group of large customers that require custom cells. Its technology roadmap is built around a structured progression of battery nodes, with each new generation, such as the EX-1M, EX-2M, EX-3M and so on. The Company, through Routejade, Inc. (Routejade), supplies batteries for wearables, medical devices, headsets, activity trackers, and industrial equipment. Routejade offers product categories, including PD series, FLPB and ASDB series, and SLPB series. The PD series consists of rechargeable coin cells commonly used in healthcare and IoT applications.</v>
    <v>664</v>
    <v>Nasdaq Stock Market</v>
    <v>XNAS</v>
    <v>XNAS</v>
    <v>3501 W. Warren Avenue, FREMONT, CA, 94538 US</v>
    <v>6.78</v>
    <v>Machinery, Equipment &amp; Components</v>
    <v>Stock</v>
    <v>46129.796253078122</v>
    <v>3579</v>
    <v>6.54</v>
    <v>1428250430</v>
    <v>Enovix Corporation</v>
    <v>Enovix Corporation</v>
    <v>6.72</v>
    <v>0</v>
    <v>6.54</v>
    <v>6.5750000000000002</v>
    <v>217224400</v>
    <v>ENVX</v>
    <v>Enovix Corporation (XNAS:ENVX)</v>
    <v>4314068</v>
    <v>5649557</v>
    <v>2020</v>
  </rv>
  <rv s="2">
    <v>3580</v>
  </rv>
  <rv s="0">
    <v>https://www.bing.com/financeapi/forcetrigger?t=a1s8yc&amp;q=XNYS%3aESP&amp;form=skydnc</v>
    <v>Learn more on Bing</v>
  </rv>
  <rv s="1">
    <v>en-US</v>
    <v>a1s8yc</v>
    <v>268435456</v>
    <v>1</v>
    <v>Powered by Refinitiv</v>
    <v>0</v>
    <v>ESPEY MFG. &amp; ELECTRONICS CORP. (XNYS:ESP)</v>
    <v>2</v>
    <v>3</v>
    <v>Finance</v>
    <v>4</v>
    <v>70.73</v>
    <v>28.374700000000001</v>
    <v>0.36330000000000001</v>
    <v>1.74</v>
    <v>2.5874000000000001E-2</v>
    <v>USD</v>
    <v>Espey Mfg. &amp; Electronics Corp. is primarily engaged in the business of development, design, and production of specialized military and industrial power supplies/transformers. The Company is a manufacturer of power conversion, advanced magnetics and build to specifications provided by the customer build to print products for the rugged industrial and military marketplace. Its primary products are power supplies, power converters, filters, power transformers, magnetic components, power distribution equipment, uninterruptible power supply (UPS) systems, and antennas. The applications of these products include alternating current (AC) and direct current (DC) locomotives, shipboard power, shipboard radar, airborne power, ground-based radar, and ground mobile power. The Company produces individual components (including inductors), populates printed circuit boards, fabricates metalwork, paints, wires, qualifies, and fully tests items, mechanically, electrically and environmentally, in house.</v>
    <v>152</v>
    <v>New York Stock Exchange</v>
    <v>XNYS</v>
    <v>XNYS</v>
    <v>233 Ballston Ave, Cor. Congress &amp; Ballston Aves., SARATOGA SPRINGS, NY, 12866 US</v>
    <v>70.73</v>
    <v>Machinery, Equipment &amp; Components</v>
    <v>Stock</v>
    <v>46129.796456075783</v>
    <v>3582</v>
    <v>68.155000000000001</v>
    <v>204130371</v>
    <v>ESPEY MFG. &amp; ELECTRONICS CORP.</v>
    <v>ESPEY MFG. &amp; ELECTRONICS CORP.</v>
    <v>69.11</v>
    <v>20.084399999999999</v>
    <v>67.25</v>
    <v>68.989999999999995</v>
    <v>2958840</v>
    <v>ESP</v>
    <v>ESPEY MFG. &amp; ELECTRONICS CORP. (XNYS:ESP)</v>
    <v>24486</v>
    <v>17673</v>
    <v>1928</v>
  </rv>
  <rv s="2">
    <v>3583</v>
  </rv>
  <rv s="0">
    <v>https://www.bing.com/financeapi/forcetrigger?t=c3lonm&amp;q=XNAS%3aFLNC&amp;form=skydnc</v>
    <v>Learn more on Bing</v>
  </rv>
  <rv s="1">
    <v>en-US</v>
    <v>c3lonm</v>
    <v>268435456</v>
    <v>1</v>
    <v>Powered by Refinitiv</v>
    <v>0</v>
    <v>Fluence Energy Inc (XNAS:FLNC)</v>
    <v>2</v>
    <v>3</v>
    <v>Finance</v>
    <v>4</v>
    <v>33.51</v>
    <v>3.46</v>
    <v>2.8763000000000001</v>
    <v>-1.4650000000000001</v>
    <v>-9.7796999999999995E-2</v>
    <v>USD</v>
    <v>Fluence Energy, Inc. is a global provider of energy storage products and services, and optimization software for renewables and storage. With a presence in 47 markets globally, the Company provides an ecosystem of offerings to drive the clean energy transition, including modular, scalable energy storage products, comprehensive service offerings, and artificial intelligence (AI)-enabled optimization software for managing and optimizing renewables and storage from any provider. Its offerings include energy storage products and solutions, delivery services, recurring O&amp;M services, and digital applications and solutions for energy storage and other power assets. Its energy storage solutions include Gridstack Pro, Gridstack, Sunstack, Edgestack, and Ultrastack. In addition, each of its energy storage solutions comes with its proprietary energy management system, Fluence OS. The Company’s cloud-based software products include Fluence Mosaic and Fluence Nispera.</v>
    <v>1670</v>
    <v>Nasdaq Stock Market</v>
    <v>XNAS</v>
    <v>XNAS</v>
    <v>4601 Fairfax Drive, Suite 600, ARLINGTON, VA, 22203 US</v>
    <v>14.72</v>
    <v>Machinery, Equipment &amp; Components</v>
    <v>Stock</v>
    <v>46129.796358310159</v>
    <v>3585</v>
    <v>13.404999999999999</v>
    <v>2485885579</v>
    <v>Fluence Energy Inc</v>
    <v>Fluence Energy Inc</v>
    <v>13.82</v>
    <v>0</v>
    <v>14.98</v>
    <v>13.515000000000001</v>
    <v>183935300</v>
    <v>FLNC</v>
    <v>Fluence Energy Inc (XNAS:FLNC)</v>
    <v>6047882</v>
    <v>3598851</v>
    <v>2021</v>
  </rv>
  <rv s="2">
    <v>3586</v>
  </rv>
  <rv s="0">
    <v>https://www.bing.com/financeapi/forcetrigger?t=a1u1z2&amp;q=XNYS%3aGNRC&amp;form=skydnc</v>
    <v>Learn more on Bing</v>
  </rv>
  <rv s="1">
    <v>en-US</v>
    <v>a1u1z2</v>
    <v>268435456</v>
    <v>1</v>
    <v>Powered by Refinitiv</v>
    <v>0</v>
    <v>GENERAC HOLDINGS INC. (XNYS:GNRC)</v>
    <v>2</v>
    <v>3</v>
    <v>Finance</v>
    <v>4</v>
    <v>241.09100000000001</v>
    <v>104.9</v>
    <v>1.7803</v>
    <v>4.99</v>
    <v>2.4059000000000001E-2</v>
    <v>USD</v>
    <v>Generac Holdings Inc. is a global designer, manufacturer, and provider of a range of energy technology solutions. It offers power generation equipment, energy storage systems, energy management devices and solutions, and other power products and services serving residential, commercial, data center, telecom, and industrial markets. Its segments include Domestic and International. Domestic segment includes its business and all historical acquisitions based in the United States and Canada. International segment includes all historical acquisitions not based in the United States and Canada. It has developed a line of energy storage systems for use in residential solar-plus-storage applications, as well as microinverters for residential solar energy production. It has a selection of energy monitoring and management devices and controls that serve as the central hub for its residential and C&amp;I energy ecosystems. It designs and manufactures other power products, including light towers.</v>
    <v>9400</v>
    <v>New York Stock Exchange</v>
    <v>XNYS</v>
    <v>XNYS</v>
    <v>S45 W29290 HIGHWAY 59, WAUKESHA, WI, 53187 US</v>
    <v>216.31989999999999</v>
    <v>Machinery, Equipment &amp; Components</v>
    <v>Stock</v>
    <v>46129.797196700783</v>
    <v>3588</v>
    <v>208.82</v>
    <v>12462746292</v>
    <v>GENERAC HOLDINGS INC.</v>
    <v>GENERAC HOLDINGS INC.</v>
    <v>209.71</v>
    <v>79.041399999999996</v>
    <v>207.41</v>
    <v>212.4</v>
    <v>58675830</v>
    <v>GNRC</v>
    <v>GENERAC HOLDINGS INC. (XNYS:GNRC)</v>
    <v>383986</v>
    <v>953865</v>
    <v>2006</v>
  </rv>
  <rv s="2">
    <v>3589</v>
  </rv>
  <rv s="0">
    <v>https://www.bing.com/financeapi/forcetrigger?t=bwr43m&amp;q=XNYS%3aGWH&amp;form=skydnc</v>
    <v>Learn more on Bing</v>
  </rv>
  <rv s="1">
    <v>en-US</v>
    <v>bwr43m</v>
    <v>268435456</v>
    <v>1</v>
    <v>Powered by Refinitiv</v>
    <v>0</v>
    <v>ESS TECH, INC. (XNYS:GWH)</v>
    <v>2</v>
    <v>3</v>
    <v>Finance</v>
    <v>4</v>
    <v>13.87</v>
    <v>0.7601</v>
    <v>1.5246999999999999</v>
    <v>2.92E-2</v>
    <v>2.5613999999999998E-2</v>
    <v>USD</v>
    <v>ESS Tech, Inc. is a long-duration energy storage company specializing in iron flow battery technology. The Company designs and produces long-duration batteries using earth-abundant materials. Its batteries provide flexibility to grid operators and energy assurance for commercial and industrial customers. Its technology addresses energy delivery, duration, and cycle-life in a single battery platform that compares favorably to lithium-ion batteries. Using its iron flow battery technology, the Company is developing two products, such as the Energy Warehouse and Energy Center. Energy Center solutions are designed specifically for utilities, independent power producers (IPPs), and large commercial and industrial consumers. The Company’s batteries are non-flammable and non-toxic and can operate in a wide range of temperatures from -15 degrees Celsius (C) to 50 degrees C with minimal auxiliary loads.</v>
    <v>62</v>
    <v>New York Stock Exchange</v>
    <v>XNYS</v>
    <v>XNYS</v>
    <v>26440 Sw Parkway Ave., Bldg. 83, WILSONVILLE, OR, 97070 US</v>
    <v>1.17</v>
    <v>Machinery, Equipment &amp; Components</v>
    <v>Stock</v>
    <v>46129.796540485935</v>
    <v>3591</v>
    <v>1.1200000000000001</v>
    <v>32647559</v>
    <v>ESS TECH, INC.</v>
    <v>ESS TECH, INC.</v>
    <v>1.1499999999999999</v>
    <v>0</v>
    <v>1.1399999999999999</v>
    <v>1.1692</v>
    <v>27922990</v>
    <v>GWH</v>
    <v>ESS TECH, INC. (XNYS:GWH)</v>
    <v>363894</v>
    <v>313563</v>
    <v>2021</v>
  </rv>
  <rv s="2">
    <v>3592</v>
  </rv>
  <rv s="0">
    <v>https://www.bing.com/financeapi/forcetrigger?t=a1uyk2&amp;q=XNYS%3aHUBB&amp;form=skydnc</v>
    <v>Learn more on Bing</v>
  </rv>
  <rv s="1">
    <v>en-US</v>
    <v>a1uyk2</v>
    <v>268435456</v>
    <v>1</v>
    <v>Powered by Refinitiv</v>
    <v>0</v>
    <v>HUBBELL INCORPORATED (XNYS:HUBB)</v>
    <v>2</v>
    <v>3</v>
    <v>Finance</v>
    <v>4</v>
    <v>548.97</v>
    <v>325.08</v>
    <v>0.99509999999999998</v>
    <v>14.41</v>
    <v>2.7621000000000003E-2</v>
    <v>USD</v>
    <v>Hubbell Incorporated is a global manufacturer of electrical products and utility solutions for a range of customer and end market applications. It operates in two segments: Utility Solutions and Electrical Solutions. The Utility Solutions segment consists of businesses that design, manufacture, and sell a variety of electrical distribution, transmission, substation, and telecommunications products, which support applications In Front of the Meter. The Electrical Solutions segment comprises businesses that sell stock and custom products including standard and special application wiring device products, rough-in electrical products, connector and grounding products, as well as other electrical equipment. The Company also offer a variety of wiring devices and electrical products that have residential and utility applications. Its products are either sourced completely, manufactured or assembled by its subsidiaries.</v>
    <v>18000</v>
    <v>New York Stock Exchange</v>
    <v>XNYS</v>
    <v>XNYS</v>
    <v>40 Waterview Drive, SHELTON, CT, 06484 US</v>
    <v>541.48</v>
    <v>Machinery, Equipment &amp; Components</v>
    <v>Stock</v>
    <v>46129.797186203126</v>
    <v>3594</v>
    <v>527.05999999999995</v>
    <v>28427618247</v>
    <v>HUBBELL INCORPORATED</v>
    <v>HUBBELL INCORPORATED</v>
    <v>527.53</v>
    <v>32.122999999999998</v>
    <v>521.71</v>
    <v>536.12</v>
    <v>53024730</v>
    <v>HUBB</v>
    <v>HUBBELL INCORPORATED (XNYS:HUBB)</v>
    <v>356564</v>
    <v>536727</v>
    <v>1905</v>
  </rv>
  <rv s="2">
    <v>3595</v>
  </rv>
  <rv s="0">
    <v>https://www.bing.com/financeapi/forcetrigger?t=a1vpzr&amp;q=XNAS%3aIPWR&amp;form=skydnc</v>
    <v>Learn more on Bing</v>
  </rv>
  <rv s="1">
    <v>en-US</v>
    <v>a1vpzr</v>
    <v>268435456</v>
    <v>1</v>
    <v>Powered by Refinitiv</v>
    <v>0</v>
    <v>IDEAL POWER INC. (XNAS:IPWR)</v>
    <v>2</v>
    <v>3</v>
    <v>Finance</v>
    <v>4</v>
    <v>6.9</v>
    <v>2.6150000000000002</v>
    <v>1.3318000000000001</v>
    <v>0.29499999999999998</v>
    <v>8.9393999999999987E-2</v>
    <v>USD</v>
    <v>Ideal Power, Inc. is the developer and provider of its patented bidirectional semiconductor power switch, creating energy control solutions for electric vehicle, electric vehicle charging, renewable energy, energy storage, UPS/data center, solid-state circuit breaker and other industrial and military applications. The Company is focused on its Bidirectional, Bipolar Junction Transistor (B-TRAN) semiconductor technology. Its B-TRAN can reduce conduction and switching losses, and complexity of thermal management in AC power switching and control circuitry. Its products include SymCool IQ Intelligent Power Module (IPM), SymCool Power Module and B-TRAN Discrete. SymCool IQ IPM builds on the bidirectional B-TRAN multi-die packaging design of its SymCool Power Module and adds an integrated intelligent driver optimized for bidirectional operation. SymCool Power Module is a multi-die B-TRAN module designed to meet the very low conduction loss needs of the solid-state circuit breaker market.</v>
    <v>17</v>
    <v>Nasdaq Stock Market</v>
    <v>XNAS</v>
    <v>XNAS</v>
    <v>5508 Highway 290 West, Suite 120, AUSTIN, TX, 78735 US</v>
    <v>3.75</v>
    <v>Semiconductors &amp; Semiconductor Equipment</v>
    <v>Stock</v>
    <v>46129.796409779687</v>
    <v>3597</v>
    <v>3.35</v>
    <v>43461357</v>
    <v>IDEAL POWER INC.</v>
    <v>IDEAL POWER INC.</v>
    <v>3.35</v>
    <v>0</v>
    <v>3.3</v>
    <v>3.5950000000000002</v>
    <v>12089390</v>
    <v>IPWR</v>
    <v>IDEAL POWER INC. (XNAS:IPWR)</v>
    <v>137451</v>
    <v>49790</v>
    <v>2013</v>
  </rv>
  <rv s="2">
    <v>3598</v>
  </rv>
  <rv s="0">
    <v>https://www.bing.com/financeapi/forcetrigger?t=a1x8kr&amp;q=XNAS%3aLYTS&amp;form=skydnc</v>
    <v>Learn more on Bing</v>
  </rv>
  <rv s="1">
    <v>en-US</v>
    <v>a1x8kr</v>
    <v>268435456</v>
    <v>1</v>
    <v>Powered by Refinitiv</v>
    <v>0</v>
    <v>LSI INDUSTRIES INC. (XNAS:LYTS)</v>
    <v>2</v>
    <v>3</v>
    <v>Finance</v>
    <v>4</v>
    <v>24.75</v>
    <v>13.77</v>
    <v>0.34189999999999998</v>
    <v>0.96</v>
    <v>4.9485000000000001E-2</v>
    <v>USD</v>
    <v>LSI Industries Inc. is a producer of non-residential lighting and retail display solutions. The Company operates through two segments: Lighting and Display Solutions. The Lighting Segment manufactures, markets, and sells outdoor and indoor lighting fixtures and control solutions in the vertical markets: refueling and convenience store, parking lot and garage, quick-service restaurant, retail, grocery and pharmacy, automotive dealership, sports court and field, and warehouse. It services these markets through multiple channels: project business sold through electrical distributors and agents and shipped directly to the customer; standard products sold to and stocked by distributors, and direct to end-use customers. The Display Solutions Segment also manufactures, sells and installs exterior and interior visual image and display elements, including printed graphics, structural graphics, digital signage, menu board systems, refrigerated displays, and custom display elements.</v>
    <v>2000</v>
    <v>Nasdaq Stock Market</v>
    <v>XNAS</v>
    <v>XNAS</v>
    <v>PO Box 42728, 10000 Alliance Rd, CINCINNATI, OH, 45242 US</v>
    <v>20.58</v>
    <v>Homebuilding &amp; Construction Supplies</v>
    <v>Stock</v>
    <v>46129.797243310153</v>
    <v>3600</v>
    <v>19.68</v>
    <v>741178924</v>
    <v>LSI INDUSTRIES INC.</v>
    <v>LSI INDUSTRIES INC.</v>
    <v>19.760000000000002</v>
    <v>24.8535</v>
    <v>19.399999999999999</v>
    <v>20.36</v>
    <v>36403680</v>
    <v>LYTS</v>
    <v>LSI INDUSTRIES INC. (XNAS:LYTS)</v>
    <v>211467</v>
    <v>245021</v>
    <v>1989</v>
  </rv>
  <rv s="2">
    <v>3601</v>
  </rv>
  <rv s="3">
    <v>en-US</v>
    <v>c8ssgh</v>
    <v>268435456</v>
    <v>1</v>
    <v>Powered by Refinitiv</v>
    <v>6</v>
    <v>Nextpower Inc. (XNAS:NXT)</v>
    <v>7</v>
    <v>3</v>
    <v>Finance</v>
    <v>4</v>
    <v>131.7199</v>
    <v>37.159999999999997</v>
    <v>1.274</v>
    <v>4.7149999999999999</v>
    <v>4.4135999999999995E-2</v>
    <v>USD</v>
    <v>Nextpower Inc., formerly Nextracker Inc., designs, engineers, and delivers an advanced energy technology platform for solar power plants. Its integrated solutions are designed to streamline project execution, increase energy yield and long-term reliability. The Company's products and services include trackers, foundations, eBOS, software, controls, and module mounting. Its services include design, deploy, and operate. Its design services include site evaluations, design and engineering, and training programs. Its deploying services include efficient commissioning, fully equipped, and fast-tracked scheduling. Its operating services engaged in the monitor, manage, and mitigating risk with tools and tech.</v>
    <v>1300</v>
    <v>Nasdaq Stock Market</v>
    <v>XNAS</v>
    <v>XNAS</v>
    <v>6200 Paseo Padre Parkway, FREMONT, CA, 94555 US</v>
    <v>111.77</v>
    <v>Renewable Energy</v>
    <v>Stock</v>
    <v>46129.797131863284</v>
    <v>105.5</v>
    <v>16561733111</v>
    <v>Nextpower Inc.</v>
    <v>Nextpower Inc.</v>
    <v>108.44</v>
    <v>28.507000000000001</v>
    <v>106.83</v>
    <v>111.545</v>
    <v>148475800</v>
    <v>NXT</v>
    <v>Nextpower Inc. (XNAS:NXT)</v>
    <v>1276073</v>
    <v>1837095</v>
    <v>2022</v>
  </rv>
  <rv s="2">
    <v>3603</v>
  </rv>
  <rv s="0">
    <v>https://www.bing.com/financeapi/forcetrigger?t=a2142w&amp;q=XNAS%3aPOWL&amp;form=skydnc</v>
    <v>Learn more on Bing</v>
  </rv>
  <rv s="1">
    <v>en-US</v>
    <v>a2142w</v>
    <v>268435456</v>
    <v>1</v>
    <v>Powered by Refinitiv</v>
    <v>0</v>
    <v>POWELL INDUSTRIES, INC. (XNAS:POWL)</v>
    <v>2</v>
    <v>3</v>
    <v>Finance</v>
    <v>4</v>
    <v>246.69</v>
    <v>51.488300000000002</v>
    <v>0.9385</v>
    <v>7.19</v>
    <v>3.0884000000000002E-2</v>
    <v>USD</v>
    <v>Powell Industries, Inc. develops, designs, manufactures and services custom-engineered equipment and systems that distribute, control and monitor the flow of electrical energy and provide protection to motors, transformers and other electrically powered equipment. The Company's principal products include integrated power control room substations (PCRs), custom-engineered modules, electrical houses (E-Houses), traditional and arc-resistant distribution switchgear and control gear, medium-voltage circuit breakers, monitoring and control communications systems, motor control centers, switches and bus duct systems. These products are designed for application voltages ranging from 480 volts to 38,000 volts. It serves oil and gas and petrochemical markets, the electric utility market, commercial and other industrial markets. It also provides products and services to the light rail traction power market and other markets that include universities and government entities.</v>
    <v>3143</v>
    <v>Nasdaq Stock Market</v>
    <v>XNAS</v>
    <v>XNAS</v>
    <v>8550 Mosley Road, TX, 77075 US</v>
    <v>246.69</v>
    <v>Machinery, Equipment &amp; Components</v>
    <v>Stock</v>
    <v>46129.796489710156</v>
    <v>3605</v>
    <v>230.71</v>
    <v>8742444000</v>
    <v>POWELL INDUSTRIES, INC.</v>
    <v>POWELL INDUSTRIES, INC.</v>
    <v>238.29</v>
    <v>46.767200000000003</v>
    <v>232.81</v>
    <v>240</v>
    <v>36426850</v>
    <v>POWL</v>
    <v>POWELL INDUSTRIES, INC. (XNAS:POWL)</v>
    <v>689623</v>
    <v>656430</v>
    <v>2004</v>
  </rv>
  <rv s="2">
    <v>3606</v>
  </rv>
  <rv s="0">
    <v>https://www.bing.com/financeapi/forcetrigger?t=a22b77&amp;q=XNAS%3aRUN&amp;form=skydnc</v>
    <v>Learn more on Bing</v>
  </rv>
  <rv s="1">
    <v>en-US</v>
    <v>a22b77</v>
    <v>268435456</v>
    <v>1</v>
    <v>Powered by Refinitiv</v>
    <v>0</v>
    <v>SUNRUN INC. (XNAS:RUN)</v>
    <v>2</v>
    <v>3</v>
    <v>Finance</v>
    <v>4</v>
    <v>22.44</v>
    <v>5.38</v>
    <v>2.3144</v>
    <v>0.26</v>
    <v>2.1488E-2</v>
    <v>USD</v>
    <v>Sunrun Inc. is a provider of clean energy as a subscription service. It is engaged in the design, development, installation, sale, ownership and maintenance of residential solar energy systems (Projects) in the United States. It provides clean, solar energy typically at savings compared to traditional utility energy. Its primary customers are residential homeowners. It also offers battery storage along with solar energy systems to its customers in select markets and sells its services to certain commercial developers through its multifamily and new homes offerings. It installs solar energy systems on its customers' homes and provides them with the solar power produced by those systems for typically a 20- or 25-year initial term. It monitors, maintains and insures the system during the term of the contract. It also provides electric vehicle (EV) chargers, battery retrofits, re-powered or expanding systems, home energy management services, and other home electrification products.</v>
    <v>9059</v>
    <v>Nasdaq Stock Market</v>
    <v>XNAS</v>
    <v>XNAS</v>
    <v>600 California Street, Suite 1800, SAN FRANCISCO, CA, 94108 US</v>
    <v>12.49</v>
    <v>Renewable Energy</v>
    <v>Stock</v>
    <v>46129.797019652346</v>
    <v>3608</v>
    <v>12.13</v>
    <v>2910923376</v>
    <v>SUNRUN INC.</v>
    <v>SUNRUN INC.</v>
    <v>12.34</v>
    <v>7.2323000000000004</v>
    <v>12.1</v>
    <v>12.36</v>
    <v>235511600</v>
    <v>RUN</v>
    <v>SUNRUN INC. (XNAS:RUN)</v>
    <v>6570674</v>
    <v>8164129</v>
    <v>2008</v>
  </rv>
  <rv s="2">
    <v>3609</v>
  </rv>
  <rv s="0">
    <v>https://www.bing.com/financeapi/forcetrigger?t=bxi4ar&amp;q=XNAS%3aSHLS&amp;form=skydnc</v>
    <v>Learn more on Bing</v>
  </rv>
  <rv s="1">
    <v>en-US</v>
    <v>bxi4ar</v>
    <v>268435456</v>
    <v>1</v>
    <v>Powered by Refinitiv</v>
    <v>0</v>
    <v>SHOALS TECHNOLOGIES GROUP, INC. (XNAS:SHLS)</v>
    <v>2</v>
    <v>3</v>
    <v>Finance</v>
    <v>4</v>
    <v>11.36</v>
    <v>2.92</v>
    <v>1.6641999999999999</v>
    <v>0.245</v>
    <v>3.5404999999999999E-2</v>
    <v>USD</v>
    <v>Shoals Technologies Group, Inc. is a provider of electrical balance of system (EBOS) solutions and components, including battery energy storage solutions (BESS) and original equipment manufacturer (OEM) components, for the global energy transition market. It encompasses all the components that are necessary to carry the electric current produced by solar panels to an inverter and ultimately to the power grid. It designs, manufactures and sells various products used by the solar and battery storage industries, including solar big lead assembly (BLA) solutions; homeruns, interconnection and extension solutions; combiners and re-combiners; load break disconnects and transition solutions; wireless performance monitoring; and BESS. Solar BLA solutions offers a range of plug-and-play cable and cabinet solutions that harness the power of solar energy. Load break disconnects and transition solutions provide solutions to reduce feeder sizes or disconnect systems for maintenance and shutdowns.</v>
    <v>1480</v>
    <v>Nasdaq Stock Market</v>
    <v>XNAS</v>
    <v>XNAS</v>
    <v>1500 Shoals Way, PORTLAND, TN, 37148 US</v>
    <v>7.4</v>
    <v>Machinery, Equipment &amp; Components</v>
    <v>Stock</v>
    <v>46129.797237094528</v>
    <v>3611</v>
    <v>7.0250000000000004</v>
    <v>1202084947</v>
    <v>SHOALS TECHNOLOGIES GROUP, INC.</v>
    <v>SHOALS TECHNOLOGIES GROUP, INC.</v>
    <v>7.07</v>
    <v>35.682299999999998</v>
    <v>6.92</v>
    <v>7.165</v>
    <v>167771800</v>
    <v>SHLS</v>
    <v>SHOALS TECHNOLOGIES GROUP, INC. (XNAS:SHLS)</v>
    <v>3769981</v>
    <v>4304855</v>
    <v>2020</v>
  </rv>
  <rv s="2">
    <v>3612</v>
  </rv>
  <rv s="0">
    <v>https://www.bing.com/financeapi/forcetrigger?t=a247pr&amp;q=XNYS%3aTHR&amp;form=skydnc</v>
    <v>Learn more on Bing</v>
  </rv>
  <rv s="1">
    <v>en-US</v>
    <v>a247pr</v>
    <v>268435456</v>
    <v>1</v>
    <v>Powered by Refinitiv</v>
    <v>0</v>
    <v>THERMON GROUP HOLDINGS, INC. (XNYS:THR)</v>
    <v>2</v>
    <v>3</v>
    <v>Finance</v>
    <v>4</v>
    <v>58.56</v>
    <v>23.86</v>
    <v>0.74439999999999995</v>
    <v>0.81</v>
    <v>1.5108999999999999E-2</v>
    <v>USD</v>
    <v>Thermon Group Holdings, Inc. provides critical industrial process heating solutions. The Company specializes in providing complete flow assurance, process heating, temperature maintenance, freeze protection and environmental monitoring solutions. It offers a full suite of products (heating units, electrode and gas-fired boilers, heating cables, industrial heating blankets and related products, temporary power solutions and tubing bundles), services (engineering, installation and maintenance services) and software (design optimization and wireless and network control systems) required to deliver comprehensive solutions to various complex projects. Its advanced industrial heating and filtration solutions include various categories, such as environmental heating (branded as Ruffneck, Norsemen, and Catadyne), process heating (branded as Caloritech), filtration (branded as 3L Filters), rail and transit (branded as Hellfire, Velocity, ArcticSense and others), and boilers, among others.</v>
    <v>1568</v>
    <v>New York Stock Exchange</v>
    <v>XNYS</v>
    <v>XNYS</v>
    <v>7171 Southwest Parkway, Building 300, Suite 200, AUSTIN, TX, 78735 US</v>
    <v>55.4</v>
    <v>Machinery, Equipment &amp; Components</v>
    <v>Stock</v>
    <v>46129.796473876566</v>
    <v>3614</v>
    <v>54.34</v>
    <v>1788586767</v>
    <v>THERMON GROUP HOLDINGS, INC.</v>
    <v>THERMON GROUP HOLDINGS, INC.</v>
    <v>54.34</v>
    <v>30.948599999999999</v>
    <v>53.61</v>
    <v>54.42</v>
    <v>32866350</v>
    <v>THR</v>
    <v>THERMON GROUP HOLDINGS, INC. (XNYS:THR)</v>
    <v>130517</v>
    <v>373078</v>
    <v>2010</v>
  </rv>
  <rv s="2">
    <v>3615</v>
  </rv>
  <rv s="0">
    <v>https://www.bing.com/financeapi/forcetrigger?t=a24vvh&amp;q=XNAS%3aULBI&amp;form=skydnc</v>
    <v>Learn more on Bing</v>
  </rv>
  <rv s="1">
    <v>en-US</v>
    <v>a24vvh</v>
    <v>268435456</v>
    <v>1</v>
    <v>Powered by Refinitiv</v>
    <v>0</v>
    <v>ULTRALIFE CORPORATION (XNAS:ULBI)</v>
    <v>2</v>
    <v>3</v>
    <v>Finance</v>
    <v>4</v>
    <v>9.52</v>
    <v>4.07</v>
    <v>0.80589999999999995</v>
    <v>9.01E-2</v>
    <v>1.2044999999999998E-2</v>
    <v>USD</v>
    <v>Ultralife Corporation offers products and services ranging from power solutions to communications and electronics systems to customers across the globe in the government, defense and commercial sectors. Its segments include Battery &amp; Energy Products and Communications Systems. The Battery &amp; Energy Products segment includes Lithium 9-volt, cylindrical, thin cell and other non-rechargeable batteries, in addition to rechargeable batteries, uninterruptable power supplies, charging systems and accessories. The Communications Systems segment includes RF amplifiers, power supplies, cable and connector assemblies, amplified speakers, equipment mounts, case equipment, man-portable systems, integrated communication systems for fixed or vehicle applications and communications and electronics systems design. Its brands include Ultralife, Ultralife HiRate, Lithium Power, McDowell Research, AMTI, ABLE, ACCUTRONICS, ACCUPRO, ENTELLION, SWE Southwest Electronic Energy Group, SWE SEASAFE, among others.</v>
    <v>678</v>
    <v>Nasdaq Stock Market</v>
    <v>XNAS</v>
    <v>XNAS</v>
    <v>2000 Technology Pkwy, NEWARK, NY, 14513 US</v>
    <v>7.7</v>
    <v>Machinery, Equipment &amp; Components</v>
    <v>Stock</v>
    <v>46129.796123471875</v>
    <v>3617</v>
    <v>7.56</v>
    <v>126091370</v>
    <v>ULTRALIFE CORPORATION</v>
    <v>ULTRALIFE CORPORATION</v>
    <v>7.56</v>
    <v>13.9618</v>
    <v>7.48</v>
    <v>7.5701000000000001</v>
    <v>16656500</v>
    <v>ULBI</v>
    <v>ULTRALIFE CORPORATION (XNAS:ULBI)</v>
    <v>9300</v>
    <v>53557</v>
    <v>1990</v>
  </rv>
  <rv s="2">
    <v>3618</v>
  </rv>
  <rv s="0">
    <v>https://www.bing.com/financeapi/forcetrigger?t=a25c5r&amp;q=XNAS%3aVICR&amp;form=skydnc</v>
    <v>Learn more on Bing</v>
  </rv>
  <rv s="1">
    <v>en-US</v>
    <v>a25c5r</v>
    <v>268435456</v>
    <v>1</v>
    <v>Powered by Refinitiv</v>
    <v>0</v>
    <v>VICOR CORPORATION (XNAS:VICR)</v>
    <v>2</v>
    <v>3</v>
    <v>Finance</v>
    <v>4</v>
    <v>224.76</v>
    <v>38.924999999999997</v>
    <v>2.0446</v>
    <v>14.62</v>
    <v>7.1984000000000006E-2</v>
    <v>USD</v>
    <v>Vicor Corporation designs, develops, manufactures, and markets modular power components and power systems for converting electrical power for use in electrically powered devices. It offers a range of alternating current (AC) and direct current (DC) power conversion products. It also provides products addressing other DC voltage standards. It categorizes its offerings as Advanced products and Brick products. Its Advanced products category consists of products, which are used to implement its proprietary Factorized Power Architecture (FPA), an advanced power distribution architecture enabling flexible, rapid power system design using individual components optimized to perform a specific conversion function. The Brick-format converters provide the integrated transformation, rectification, isolation, regulation, filtering, and/or input protection necessary to power and protect loads, across a range of conventional power architectures. It offers a range of brick-format DC-DC converters.</v>
    <v>1092</v>
    <v>Nasdaq Stock Market</v>
    <v>XNAS</v>
    <v>XNAS</v>
    <v>25 Frontage Rd, ANDOVER, MA, 01810-5424 US</v>
    <v>224.76</v>
    <v>Machinery, Equipment &amp; Components</v>
    <v>Stock</v>
    <v>46129.796427916408</v>
    <v>3620</v>
    <v>208.01</v>
    <v>9878640040</v>
    <v>VICOR CORPORATION</v>
    <v>VICOR CORPORATION</v>
    <v>208.85</v>
    <v>83.465599999999995</v>
    <v>203.1</v>
    <v>217.72</v>
    <v>45373140</v>
    <v>VICR</v>
    <v>VICOR CORPORATION (XNAS:VICR)</v>
    <v>811597</v>
    <v>835800</v>
    <v>1981</v>
  </rv>
  <rv s="2">
    <v>3621</v>
  </rv>
  <rv s="0">
    <v>https://www.bing.com/financeapi/forcetrigger?t=b19hc7&amp;q=XNYS%3aVRT&amp;form=skydnc</v>
    <v>Learn more on Bing</v>
  </rv>
  <rv s="1">
    <v>en-US</v>
    <v>b19hc7</v>
    <v>268435456</v>
    <v>1</v>
    <v>Powered by Refinitiv</v>
    <v>0</v>
    <v>VERTIV HOLDINGS CO (XNYS:VRT)</v>
    <v>2</v>
    <v>3</v>
    <v>Finance</v>
    <v>4</v>
    <v>312.45999999999998</v>
    <v>65.930000000000007</v>
    <v>2.0375999999999999</v>
    <v>11.96</v>
    <v>4.0662000000000004E-2</v>
    <v>USD</v>
    <v>Vertiv Holdings Co. provides mission-critical digital infrastructure technologies and lifecycle services primarily for data centers, communication networks, and commercial and industrial environments. The Company operates in three business segments: the Americas; Asia Pacific, and Europe, Middle East &amp; Africa. The Company's offerings include alternate current (AC) and direct current (DC) power management, thermal management, low/medium voltage switchgear, busbar, air cooled and liquid cooled thermal management products, integrated modular solutions, racks, single phase UPS, rack power distribution, rack thermal systems, configurable integrated solutions, energy storage solutions, hardware, software for managing IT equipment, management systems for monitoring and controlling digital infrastructure, and services. It also provides preventative maintenance, acceptance testing, engineering and consulting, remote monitoring, training, spare parts, specialized fluid management, and others.</v>
    <v>34000</v>
    <v>New York Stock Exchange</v>
    <v>XNYS</v>
    <v>XNYS</v>
    <v>505 N. Cleveland Ave., WESTERVILLE, OH, 43082 US</v>
    <v>308.5</v>
    <v>Machinery, Equipment &amp; Components</v>
    <v>Stock</v>
    <v>46129.797252650002</v>
    <v>3623</v>
    <v>298.27</v>
    <v>117109544255</v>
    <v>VERTIV HOLDINGS CO</v>
    <v>VERTIV HOLDINGS CO</v>
    <v>300.95999999999998</v>
    <v>89.765100000000004</v>
    <v>294.13</v>
    <v>306.08999999999997</v>
    <v>382598400</v>
    <v>VRT</v>
    <v>VERTIV HOLDINGS CO (XNYS:VRT)</v>
    <v>3510435</v>
    <v>9065010</v>
    <v>2016</v>
  </rv>
  <rv s="2">
    <v>3624</v>
  </rv>
  <rv s="0">
    <v>https://www.bing.com/financeapi/forcetrigger?t=a1n72w&amp;q=XNAS%3aAIRG&amp;form=skydnc</v>
    <v>Learn more on Bing</v>
  </rv>
  <rv s="1">
    <v>en-US</v>
    <v>a1n72w</v>
    <v>268435456</v>
    <v>1</v>
    <v>Powered by Refinitiv</v>
    <v>0</v>
    <v>AIRGAIN, INC. (XNAS:AIRG)</v>
    <v>2</v>
    <v>3</v>
    <v>Finance</v>
    <v>4</v>
    <v>6.7099000000000002</v>
    <v>3</v>
    <v>0.78949999999999998</v>
    <v>0.34599999999999997</v>
    <v>5.5448999999999998E-2</v>
    <v>USD</v>
    <v>Airgain, Inc. is a provider of advanced wireless connectivity solutions that is focused on developing 5G technology. The Company's diverse product portfolio serves three primary markets: enterprise, automotive, and consumer. Its enterprise products include Smart Network Controlled Cellular Repeaters (Smart NCRs), fixed wireless access (FWA) devices, asset tracking solutions, embedded cellular modems, and antennas for access points and Internet of Things (IoT) applications. Its Lighthouse 5G Smart Network Control Repeater delivers a scalable, high-performance solution designed to deploy and enhance network coverage and offload network capacity for the underserved areas. Its automotive products include its second generation AirgainConnect Fleet system solution - a low profile, roof-mounted, all-in-one 5G vehicle gateway and aftermarket antennas. Its consumer products are comprised of embedded antennas for consumer access points, wireless gateways, smart home devices and FWA devices.</v>
    <v>106</v>
    <v>Nasdaq Stock Market</v>
    <v>XNAS</v>
    <v>XNAS</v>
    <v>3611 Valley Centre Dr Ste 150, SAN DIEGO, CA, 92130-3331 US</v>
    <v>6.7099000000000002</v>
    <v>Communications &amp; Networking</v>
    <v>Stock</v>
    <v>46129.793063610938</v>
    <v>3626</v>
    <v>6.21</v>
    <v>80506539</v>
    <v>AIRGAIN, INC.</v>
    <v>AIRGAIN, INC.</v>
    <v>6.21</v>
    <v>0</v>
    <v>6.24</v>
    <v>6.5860000000000003</v>
    <v>12223890</v>
    <v>AIRG</v>
    <v>AIRGAIN, INC. (XNAS:AIRG)</v>
    <v>88208</v>
    <v>102320</v>
    <v>2016</v>
  </rv>
  <rv s="2">
    <v>3627</v>
  </rv>
  <rv s="0">
    <v>https://www.bing.com/financeapi/forcetrigger?t=a1nllh&amp;q=XNYS%3aAPH&amp;form=skydnc</v>
    <v>Learn more on Bing</v>
  </rv>
  <rv s="1">
    <v>en-US</v>
    <v>a1nllh</v>
    <v>268435456</v>
    <v>1</v>
    <v>Powered by Refinitiv</v>
    <v>0</v>
    <v>AMPHENOL CORPORATION (XNYS:APH)</v>
    <v>2</v>
    <v>3</v>
    <v>Finance</v>
    <v>4</v>
    <v>167.04</v>
    <v>62.55</v>
    <v>1.3207</v>
    <v>2.5299999999999998</v>
    <v>1.6983999999999999E-2</v>
    <v>USD</v>
    <v>Amphenol Corporation is a designer, manufacturer, and marketer of electrical, electronic and fiber optic connectors and interconnect systems, antennas, sensors and sensor-based products and coaxial and high-speed specialty cables. The Company operates through three segments. The Harsh Environment Solutions segment designs, manufactures and markets a range of ruggedized interconnect products and other products for use in the industrial, defense, commercial aerospace, automotive, mobile networks, medical and other markets. Communications Solutions segment designs, manufactures and markets a range of connector and interconnect systems for use in the information technology and data communications, mobile devices, industrial, mobile networks, broadband communications, automotive, commercial aerospace and defense end markets. Its Interconnect and Sensor Systems segment designs, manufactures and markets a range of sensors, sensor-based systems, connectors and value-add interconnect systems.</v>
    <v>170000</v>
    <v>New York Stock Exchange</v>
    <v>XNYS</v>
    <v>XNYS</v>
    <v>358 HALL AVE, WALLINGFORD, CT, 06492 US</v>
    <v>152.41</v>
    <v>Electronic Equipment &amp; Parts</v>
    <v>Stock</v>
    <v>46129.797288911715</v>
    <v>3629</v>
    <v>149.76</v>
    <v>186246502190</v>
    <v>AMPHENOL CORPORATION</v>
    <v>AMPHENOL CORPORATION</v>
    <v>150.16</v>
    <v>45.319699999999997</v>
    <v>148.96</v>
    <v>151.49</v>
    <v>1229431000</v>
    <v>APH</v>
    <v>AMPHENOL CORPORATION (XNYS:APH)</v>
    <v>3956184</v>
    <v>8567130</v>
    <v>1986</v>
  </rv>
  <rv s="2">
    <v>3630</v>
  </rv>
  <rv s="0">
    <v>https://www.bing.com/financeapi/forcetrigger?t=a1obkr&amp;q=XNYS%3aBDC&amp;form=skydnc</v>
    <v>Learn more on Bing</v>
  </rv>
  <rv s="1">
    <v>en-US</v>
    <v>a1obkr</v>
    <v>268435456</v>
    <v>1</v>
    <v>Powered by Refinitiv</v>
    <v>0</v>
    <v>BELDEN INC. (XNYS:BDC)</v>
    <v>2</v>
    <v>3</v>
    <v>Finance</v>
    <v>4</v>
    <v>159.99</v>
    <v>90.992699999999999</v>
    <v>1.3031999999999999</v>
    <v>4.37</v>
    <v>3.4581000000000001E-2</v>
    <v>USD</v>
    <v>Belden Inc. is a global supplier of complete connection solutions. Its Smart Infrastructure Solutions segment is a provider of network infrastructure and broadband solutions. Its vertical markets for its Smart Buildings Solutions include data centers, government, healthcare, and hospitality. Its Broadband Solutions primarily serve broadband and wireless service providers. Smart Infrastructure Solutions product lines include copper cable and connectivity solutions, fiber cable and connectivity solutions, interconnect panels, racks and enclosures, and secure, high performance signal extension and matrix switching systems. Its Automation Solutions segment provides digitization and automation solutions as building blocks to enable information technology/operational technology (IT/OT) convergence, including physical artificial intelligence (AI). Its primary markets include warehousing and logistics, energy, transportation and discrete manufacturing.</v>
    <v>8000</v>
    <v>New York Stock Exchange</v>
    <v>XNYS</v>
    <v>XNYS</v>
    <v>1 North Brentwood Boulevard, 15th Floor, ST. LOUIS, MO, 63105 US</v>
    <v>133.52809999999999</v>
    <v>Communications &amp; Networking</v>
    <v>Stock</v>
    <v>46129.797222488283</v>
    <v>3632</v>
    <v>128.88</v>
    <v>5090154023</v>
    <v>BELDEN INC.</v>
    <v>BELDEN INC.</v>
    <v>128.88</v>
    <v>22.114699999999999</v>
    <v>126.37</v>
    <v>130.74</v>
    <v>38933410</v>
    <v>BDC</v>
    <v>BELDEN INC. (XNYS:BDC)</v>
    <v>145279</v>
    <v>321077</v>
    <v>1988</v>
  </rv>
  <rv s="2">
    <v>3633</v>
  </rv>
  <rv s="0">
    <v>https://www.bing.com/financeapi/forcetrigger?t=a1od7w&amp;q=XNAS%3aBELFA&amp;form=skydnc</v>
    <v>Learn more on Bing</v>
  </rv>
  <rv s="1">
    <v>en-US</v>
    <v>a1od7w</v>
    <v>268435456</v>
    <v>1</v>
    <v>Powered by Refinitiv</v>
    <v>0</v>
    <v>BEL FUSE INC. (XNAS:BELFA)</v>
    <v>2</v>
    <v>3</v>
    <v>Finance</v>
    <v>4</v>
    <v>236.75</v>
    <v>59.91</v>
    <v>1.3378000000000001</v>
    <v>12.27</v>
    <v>5.5338000000000005E-2</v>
    <v>USD</v>
    <v>Bel Fuse Inc. designs, manufactures and markets a range of products that power, protect and connect electronic circuits. Its segments include Power Solutions and Protection, Connectivity Solutions and Magnetic Solutions. Power Solutions and Protection Segment include internal and external AC/DC power supplies, DC/DC converters and DC/AC inverters utilized in defense, commercial aerospace, industrial, networking and consumer applications. Connectivity Solutions Segment includes high speed and harsh environment copper and optical fiber connectors and integrated assemblies, providing connectivity solutions within the commercial aerospace, military communications, defense, network infrastructure, structured building cabling and several industrial applications. Its Magnetic solutions segment includes the Company’s ICM products, which integrate RJ45 connectors with discrete magnetic components. It also owns dataMate, a solutions provider of advanced ethernet and broadband technologies.</v>
    <v>4964</v>
    <v>Nasdaq Stock Market</v>
    <v>XNAS</v>
    <v>XNAS</v>
    <v>300 Executive Drive, Suite 300, WEST ORANGE, NJ, 07052 US</v>
    <v>236.75</v>
    <v>Electronic Equipment &amp; Parts</v>
    <v>Stock</v>
    <v>46129.797257082813</v>
    <v>3635</v>
    <v>224.58500000000001</v>
    <v>2985601320</v>
    <v>BEL FUSE INC.</v>
    <v>BEL FUSE INC.</v>
    <v>225.82</v>
    <v>52.951999999999998</v>
    <v>221.73</v>
    <v>234</v>
    <v>12758980</v>
    <v>BELFA</v>
    <v>BEL FUSE INC. (XNAS:BELFA)</v>
    <v>75435</v>
    <v>86667</v>
    <v>1949</v>
  </rv>
  <rv s="2">
    <v>3636</v>
  </rv>
  <rv s="0">
    <v>https://www.bing.com/financeapi/forcetrigger?t=a1rvec&amp;q=XNAS%3aELTK&amp;form=skydnc</v>
    <v>Learn more on Bing</v>
  </rv>
  <rv s="1">
    <v>en-US</v>
    <v>a1rvec</v>
    <v>268435456</v>
    <v>1</v>
    <v>Powered by Refinitiv</v>
    <v>0</v>
    <v>ELTEK LTD (XNAS:ELTK)</v>
    <v>2</v>
    <v>3</v>
    <v>Finance</v>
    <v>5</v>
    <v>12.19</v>
    <v>7.726</v>
    <v>0.74819999999999998</v>
    <v>0.1084</v>
    <v>1.2813000000000001E-2</v>
    <v>USD</v>
    <v>Eltek Ltd. manufactures, markets and sells custom made printed circuit boards (PCBs), including high density interconnect (HDI), flex-rigid and rigid, with high layer count boards. The Company manufactures and supplies custom made circuitry solutions for use in compact electronic products. The Company's principal customers include manufacturers of defense and aerospace, medical, industrial, telecom and networking equipment, as well as contract electronic manufacturers. The Company designs and develops manufacturing solutions pursuant to interconnect requirements of original equipment manufacturers, and provides its customers with a range of custom designed PCBs, including rigid, double-sided and multi-layer PCBs, as well as flexible circuitry (flex and flex-rigid boards) made of various types of base material. The Company also acts as an agent for the importation of PCBs from South East Asia. The Company provides fabrication of dense multi-layer PCBs.</v>
    <v>352</v>
    <v>Nasdaq Stock Market</v>
    <v>XNAS</v>
    <v>XNAS</v>
    <v>20 Ben Zion Gelis Street, PETAH TIKVA, 4927920 IL</v>
    <v>8.5684000000000005</v>
    <v>Semiconductors &amp; Semiconductor Equipment</v>
    <v>Stock</v>
    <v>46129.734698356253</v>
    <v>3638</v>
    <v>8.4</v>
    <v>57578191</v>
    <v>ELTEK LTD</v>
    <v>ELTEK LTD</v>
    <v>8.4</v>
    <v>50.313600000000001</v>
    <v>8.4600000000000009</v>
    <v>8.5684000000000005</v>
    <v>6719830</v>
    <v>ELTK</v>
    <v>ELTEK LTD (XNAS:ELTK)</v>
    <v>617</v>
    <v>3303</v>
    <v>1970</v>
  </rv>
  <rv s="2">
    <v>3639</v>
  </rv>
  <rv s="0">
    <v>https://www.bing.com/financeapi/forcetrigger?t=a1tym7&amp;q=XNYS%3aGLW&amp;form=skydnc</v>
    <v>Learn more on Bing</v>
  </rv>
  <rv s="1">
    <v>en-US</v>
    <v>a1tym7</v>
    <v>268435456</v>
    <v>1</v>
    <v>Powered by Refinitiv</v>
    <v>0</v>
    <v>CORNING INCORPORATED (XNYS:GLW)</v>
    <v>2</v>
    <v>3</v>
    <v>Finance</v>
    <v>4</v>
    <v>176.75</v>
    <v>40.159999999999997</v>
    <v>1.1456999999999999</v>
    <v>-1.93</v>
    <v>-1.1620999999999999E-2</v>
    <v>USD</v>
    <v>Corning Incorporated operates as an innovator in materials science. Its segments include Optical Communications, Display, Specialty Materials, Automotive, and Life Sciences. Its Optical Communications segment manufactures carrier network and enterprise network components for the telecommunications industry. Its Display segment manufactures glass substrates for flat-panel displays, including liquid crystal displays and organic light-emitting diodes. Its Specialty Materials segment manufactures products that provide material formulations for glass, glass ceramics and crystals, precision metrology instruments and software for customer needs. Its Automotive segment manufactures ceramic substrates and filter products for emissions control systems in mobile applications as well as technical glass and optic products and solutions for the interior and exterior of vehicles. Its Life Sciences segment develops, manufactures, and supplies laboratory products.</v>
    <v>67200</v>
    <v>New York Stock Exchange</v>
    <v>XNYS</v>
    <v>XNYS</v>
    <v>One Riverfront Plaza, CORNING, NY, 14831 US</v>
    <v>170.1</v>
    <v>Electronic Equipment &amp; Parts</v>
    <v>Stock</v>
    <v>46129.796145312503</v>
    <v>3641</v>
    <v>163.4</v>
    <v>141007279420</v>
    <v>CORNING INCORPORATED</v>
    <v>CORNING INCORPORATED</v>
    <v>168.2</v>
    <v>89.372200000000007</v>
    <v>166.08</v>
    <v>164.15</v>
    <v>859014800</v>
    <v>GLW</v>
    <v>CORNING INCORPORATED (XNYS:GLW)</v>
    <v>7242609</v>
    <v>11603108</v>
    <v>1936</v>
  </rv>
  <rv s="2">
    <v>3642</v>
  </rv>
  <rv s="0">
    <v>https://www.bing.com/financeapi/forcetrigger?t=a1wkvh&amp;q=XNYS%3aKN&amp;form=skydnc</v>
    <v>Learn more on Bing</v>
  </rv>
  <rv s="1">
    <v>en-US</v>
    <v>a1wkvh</v>
    <v>268435456</v>
    <v>1</v>
    <v>Powered by Refinitiv</v>
    <v>0</v>
    <v>KNOWLES CORPORATION (XNYS:KN)</v>
    <v>2</v>
    <v>3</v>
    <v>Finance</v>
    <v>4</v>
    <v>29.92</v>
    <v>14.095000000000001</v>
    <v>1.5257000000000001</v>
    <v>0.48</v>
    <v>1.6552000000000001E-2</v>
    <v>USD</v>
    <v>Knowles Corporation is a manufacturer of specialty electronic components. The Company is engaged in manufacturing high-performance capacitors, radio frequency (RF) and microwave filters, advanced medtech microphones, balanced armature speakers, and miniaturization products. The Company’s segments include Precision Devices (PD) and MedTech &amp; Specialty Audio (MSA). Its PD segment is specialized in the design and delivery of high-performance capacitor products and RF solutions primarily serving the defense, medtech, electrification, and industrial markets. Its MSA segment designs and manufactures balanced armature speakers and microphones used in applications that serve the hearing health and premium audio markets. The Company sells its products directly to original equipment manufacturers (OEMs) and to their contract manufacturers and suppliers and through distributors worldwide.</v>
    <v>5200</v>
    <v>New York Stock Exchange</v>
    <v>XNYS</v>
    <v>XNYS</v>
    <v>1151 Maplewood Drive, ITASCA, IL, 60143 US</v>
    <v>29.92</v>
    <v>Electronic Equipment &amp; Parts</v>
    <v>Stock</v>
    <v>46129.79724989531</v>
    <v>3644</v>
    <v>29.23</v>
    <v>2521414376</v>
    <v>KNOWLES CORPORATION</v>
    <v>KNOWLES CORPORATION</v>
    <v>29.46</v>
    <v>50.705199999999998</v>
    <v>29</v>
    <v>29.48</v>
    <v>85529660</v>
    <v>KN</v>
    <v>KNOWLES CORPORATION (XNYS:KN)</v>
    <v>386261</v>
    <v>544133</v>
    <v>2013</v>
  </rv>
  <rv s="2">
    <v>3645</v>
  </rv>
  <rv s="0">
    <v>https://www.bing.com/financeapi/forcetrigger?t=a1wv6h&amp;q=XNAS%3aLFUS&amp;form=skydnc</v>
    <v>Learn more on Bing</v>
  </rv>
  <rv s="1">
    <v>en-US</v>
    <v>a1wv6h</v>
    <v>268435456</v>
    <v>1</v>
    <v>Powered by Refinitiv</v>
    <v>0</v>
    <v>LITTELFUSE, INC. (XNAS:LFUS)</v>
    <v>2</v>
    <v>3</v>
    <v>Finance</v>
    <v>4</v>
    <v>397</v>
    <v>150.07</v>
    <v>1.4371</v>
    <v>2.5</v>
    <v>6.4720000000000003E-3</v>
    <v>USD</v>
    <v>Littelfuse, Inc. is an industrial technology manufacturing company. It designs, manufactures and sells electronic components, modules and subassemblies. Its Electronics segment consists of product offerings, including fuses and fuse accessories, positive temperature coefficient resettable fuses, electromechanical switches and interconnect solutions, polymer electrostatic discharge suppressors, varistors, reed switch-based magnetic sensing, gas discharge tubes; semiconductor products, such as discrete transient voltage suppressor (TVS) diodes, TVS diode arrays, protection and switching thyristors, silicon and silicon carbide metal-oxide-semiconductor field effect transistors and diodes, and insulated gate bipolar transistors technologies. Its Transportation segment consists of a range of circuit protection, power control and sensing technologies. Its Industrial segment consists of industrial circuit protection, protective and monitoring relays, and industrial controls and sensors.</v>
    <v>17000</v>
    <v>Nasdaq Stock Market</v>
    <v>XNAS</v>
    <v>XNAS</v>
    <v>6133 North River Road, Suite 500, ROSEMONT, IL, 60018 US</v>
    <v>397</v>
    <v>Electronic Equipment &amp; Parts</v>
    <v>Stock</v>
    <v>46129.796655520309</v>
    <v>3647</v>
    <v>388</v>
    <v>9782525125</v>
    <v>LITTELFUSE, INC.</v>
    <v>LITTELFUSE, INC.</v>
    <v>390.1</v>
    <v>0</v>
    <v>386.28</v>
    <v>388.78</v>
    <v>25162110</v>
    <v>LFUS</v>
    <v>LITTELFUSE, INC. (XNAS:LFUS)</v>
    <v>150736</v>
    <v>223883</v>
    <v>1991</v>
  </rv>
  <rv s="2">
    <v>3648</v>
  </rv>
  <rv s="0">
    <v>https://www.bing.com/financeapi/forcetrigger?t=a1wvw7&amp;q=XNYS%3aLGL&amp;form=skydnc</v>
    <v>Learn more on Bing</v>
  </rv>
  <rv s="1">
    <v>en-US</v>
    <v>a1wvw7</v>
    <v>268435456</v>
    <v>1</v>
    <v>Powered by Refinitiv</v>
    <v>0</v>
    <v>THE LGL GROUP, INC. (XNYS:LGL)</v>
    <v>2</v>
    <v>3</v>
    <v>Finance</v>
    <v>5</v>
    <v>9.7394999999999996</v>
    <v>5.45</v>
    <v>0.43440000000000001</v>
    <v>-0.02</v>
    <v>-2.774E-3</v>
    <v>USD</v>
    <v>The LGL Group, Inc. is a holding company engaged in services, merchant investment and manufacturing business activities. The Company, through its subsidiary, Precise Time and Frequency, LLC (PTF), produces industrial electronic instruments and commercial products and services. PTF operates from its design and manufacturing facility in Wakefield, Massachusetts. The Company’s segments include Electronic Instruments and Merchant Investment. The Electronic Instruments segment operates through PTF, which is engaged in the design of frequency and time reference standards that form the basis for timing and synchronization in various applications, including satellite communication, time transfer systems, network synchronization, electricity distribution and metrology. The Merchant Investment segment consists of various investment vehicles in which the Company has a shareholder, partner, or general partner interest, and through which LGL Group invests its capital.</v>
    <v>7</v>
    <v>New York Stock Exchange</v>
    <v>XNYS</v>
    <v>XNYS</v>
    <v>2525 Shader Rd, ORLANDO, FL, 32804 US</v>
    <v>7.35</v>
    <v>Electronic Equipment &amp; Parts</v>
    <v>Stock</v>
    <v>46129.78570013828</v>
    <v>3650</v>
    <v>7.1898999999999997</v>
    <v>47025763</v>
    <v>THE LGL GROUP, INC.</v>
    <v>THE LGL GROUP, INC.</v>
    <v>7.24</v>
    <v>44.328000000000003</v>
    <v>7.21</v>
    <v>7.19</v>
    <v>6540440</v>
    <v>LGL</v>
    <v>THE LGL GROUP, INC. (XNYS:LGL)</v>
    <v>14914</v>
    <v>4264</v>
    <v>2007</v>
  </rv>
  <rv s="2">
    <v>3651</v>
  </rv>
  <rv s="3">
    <v>en-US</v>
    <v>c7gsk2</v>
    <v>268435456</v>
    <v>1</v>
    <v>Powered by Refinitiv</v>
    <v>6</v>
    <v>M-TRON INDUSTRIES, INC. (XNYS:MPTI)</v>
    <v>7</v>
    <v>3</v>
    <v>Finance</v>
    <v>4</v>
    <v>77.162599999999998</v>
    <v>35.274900000000002</v>
    <v>0.42620000000000002</v>
    <v>0.62</v>
    <v>9.4479999999999998E-3</v>
    <v>USD</v>
    <v>M-tron Industries, Inc. designs, manufactures and markets frequency and spectrum control products and solutions. The Company’s component-level devices and integrated modules are used in electronic systems for applications in aerospace and defense, avionics, satellites, global positioning systems, down-hole drilling, medical systems, instrumentation, and industrial devices. Its portfolio is divided into three product groupings, Frequency Control, Spectrum Control, and Integrated Microwave Assemblies. The Frequency Control product group includes a portfolio of quartz crystal resonators, clock oscillators, VCXO, TCXO OCXO and TCVCXO devices. Spectrum Control product group includes a wide array of radio frequency (RF), microwave and millimeter wave filters and diplexers covering a frequency range from 1 megahertz (MHz) to 30 gigahertz (GHz), and solid-state power amplifiers covering a frequency range from 300 MHz to 26 GHz, with power output from 10 Watts to 10 kilowatts.</v>
    <v>239</v>
    <v>New York Stock Exchange</v>
    <v>XNYS</v>
    <v>XNYS</v>
    <v>2525 SHADER ROAD, ORLANDO, FL, 32804 US</v>
    <v>67.8</v>
    <v>Electronic Equipment &amp; Parts</v>
    <v>Stock</v>
    <v>46129.79681033516</v>
    <v>65.77</v>
    <v>236265494</v>
    <v>M-TRON INDUSTRIES, INC.</v>
    <v>M-TRON INDUSTRIES, INC.</v>
    <v>66.31</v>
    <v>28.523399999999999</v>
    <v>65.62</v>
    <v>66.239999999999995</v>
    <v>3566810</v>
    <v>MPTI</v>
    <v>M-TRON INDUSTRIES, INC. (XNYS:MPTI)</v>
    <v>40595</v>
    <v>112476</v>
    <v>2000</v>
  </rv>
  <rv s="2">
    <v>3653</v>
  </rv>
  <rv s="0">
    <v>https://www.bing.com/financeapi/forcetrigger?t=a25kmw&amp;q=XNYS%3aVSH&amp;form=skydnc</v>
    <v>Learn more on Bing</v>
  </rv>
  <rv s="4">
    <v>en-US</v>
    <v>a25kmw</v>
    <v>268435456</v>
    <v>1</v>
    <v>Powered by Refinitiv</v>
    <v>8</v>
    <v>VISHAY INTERTECHNOLOGY, INC. (XNYS:VSH)</v>
    <v>2</v>
    <v>9</v>
    <v>Finance</v>
    <v>4</v>
    <v>26.99</v>
    <v>10.66</v>
    <v>1.3705000000000001</v>
    <v>-0.52</v>
    <v>-1.9810000000000001E-2</v>
    <v>USD</v>
    <v>Vishay Intertechnology, Inc. is engaged in manufacturing a portfolio of discrete semiconductors and passive electronic components, which supports designs in the automotive, industrial, computing, consumer, telecommunications, military, aerospace, and medical markets. The Company manufactures and markets electronic components that cover a range of functions and technologies. The Company’s products include commodity, non-commodity, and custom products. Its brands include Siliconix, Dale, Draloric, Beyschlag, Sfernice, MCB, UltraSource, Applied Thin-Film Products, IHLP, HiRel Systems, Sprague, Vitramon, Barry, Roederstein, ESTA, BCcomponents, and Ametherm. Its semiconductor products include metal oxide semiconductor field-effect transistors (MOSFETs), diodes, and optoelectronic components. Its semiconductor components are used for a variety of functions, including switching, amplifying, rectifying, routing, or transmitting electrical signals, power conversion, and power management.</v>
    <v>22600</v>
    <v>New York Stock Exchange</v>
    <v>XNYS</v>
    <v>XNYS</v>
    <v>63 Lancaster Ave, MALVERN, PA, 19355 US</v>
    <v>26.99</v>
    <v>Semiconductors &amp; Semiconductor Equipment</v>
    <v>Stock</v>
    <v>46129.796307024997</v>
    <v>3655</v>
    <v>25.69</v>
    <v>3501986796</v>
    <v>VISHAY INTERTECHNOLOGY, INC.</v>
    <v>VISHAY INTERTECHNOLOGY, INC.</v>
    <v>26.81</v>
    <v>26.25</v>
    <v>25.73</v>
    <v>136105200</v>
    <v>VSH</v>
    <v>VISHAY INTERTECHNOLOGY, INC. (XNYS:VSH)</v>
    <v>2347982</v>
    <v>2075580</v>
    <v>1962</v>
  </rv>
  <rv s="2">
    <v>3656</v>
  </rv>
  <rv s="0">
    <v>https://www.bing.com/financeapi/forcetrigger?t=a1mxw7&amp;q=XNAS%3aAEIS&amp;form=skydnc</v>
    <v>Learn more on Bing</v>
  </rv>
  <rv s="1">
    <v>en-US</v>
    <v>a1mxw7</v>
    <v>268435456</v>
    <v>1</v>
    <v>Powered by Refinitiv</v>
    <v>0</v>
    <v>ADVANCED ENERGY INDUSTRIES, INC. (XNAS:AEIS)</v>
    <v>2</v>
    <v>3</v>
    <v>Finance</v>
    <v>4</v>
    <v>386.25</v>
    <v>84.2</v>
    <v>1.3967000000000001</v>
    <v>1.125</v>
    <v>3.0220000000000004E-3</v>
    <v>USD</v>
    <v>Advanced Energy Industries, Inc. provides engineered, critical, precision power conversion, measurement, and control solutions to its customers. The Company designs, manufactures, sells, and supports precision power products that transform, refine, and modify the raw electrical power coming from either the utility or the building facility and convert it into various types of controllable, usable power that is predictable, repeatable, and customizable to meet the necessary requirements for powering a range of complex equipment. The Company's precision power products and solutions are designed to enable new process technologies, improve productivity, and provide critical power capabilities for its customers. Its support services include warranty and non-warranty repair services, calibration, upgrades, and refurbishments of its products. The Company’s products are sold in the Semiconductor Equipment, Industrial and Medical, Data Center Computing, and Telecom and Networking markets.</v>
    <v>13000</v>
    <v>Nasdaq Stock Market</v>
    <v>XNAS</v>
    <v>XNAS</v>
    <v>ATTN: PAUL OLDHAM, 1595 WYNKOOP ST, SUITE 800, DENVER, CO, 80202 US</v>
    <v>380.5675</v>
    <v>Machinery, Equipment &amp; Components</v>
    <v>Stock</v>
    <v>46129.797248171097</v>
    <v>3658</v>
    <v>371.53</v>
    <v>14197798331</v>
    <v>ADVANCED ENERGY INDUSTRIES, INC.</v>
    <v>ADVANCED ENERGY INDUSTRIES, INC.</v>
    <v>377.69</v>
    <v>97.162099999999995</v>
    <v>372.23</v>
    <v>373.35500000000002</v>
    <v>38027610</v>
    <v>AEIS</v>
    <v>ADVANCED ENERGY INDUSTRIES, INC. (XNAS:AEIS)</v>
    <v>336525</v>
    <v>570585</v>
    <v>1995</v>
  </rv>
  <rv s="2">
    <v>3659</v>
  </rv>
  <rv s="0">
    <v>https://www.bing.com/financeapi/forcetrigger?t=a1q352&amp;q=XNAS%3aCODA&amp;form=skydnc</v>
    <v>Learn more on Bing</v>
  </rv>
  <rv s="1">
    <v>en-US</v>
    <v>a1q352</v>
    <v>268435456</v>
    <v>1</v>
    <v>Powered by Refinitiv</v>
    <v>0</v>
    <v>CODA OCTOPUS GROUP, INC. (XNAS:CODA)</v>
    <v>2</v>
    <v>3</v>
    <v>Finance</v>
    <v>4</v>
    <v>17.28</v>
    <v>5.9748000000000001</v>
    <v>0.67579999999999996</v>
    <v>-0.11</v>
    <v>-8.2210000000000009E-3</v>
    <v>USD</v>
    <v>Coda Octopus Group, Inc. is a supplier to the underwater/subsea market. It operates through two businesses: Marine technology business and Marine engineering business. Its marine technology business provides technology solutions for the subsea and underwater market. Its marine engineering business supplies embedded solutions and sub-assemblies which it designs and manufactures and sells as an integrated defense system. It supplies a range of hardware and software solutions to this market which includes key proprietary real time 4D/5D/6D imaging sonars, marketed under the name Echoscope and Echoscope PIPE, addressing the underwater imaging sensor market, along with Diver Augmented Vision Display (DAVD) system technology. The Company’s Echoscope PIPE sonar generates real-time 3D/4D/5D images of moving objects underwater including in zero visibility water conditions. Its Echoscope technology is used in both the commercial offshore market and the defense underwater market applications.</v>
    <v>100</v>
    <v>Nasdaq Stock Market</v>
    <v>XNAS</v>
    <v>XNAS</v>
    <v>3300 S HIAWASSEE RD.,, SUITE 104-105, ORLANDO, FL, 32835 US</v>
    <v>13.725</v>
    <v>Electronic Equipment &amp; Parts</v>
    <v>Stock</v>
    <v>46129.796949825781</v>
    <v>3661</v>
    <v>13.21</v>
    <v>149634510</v>
    <v>CODA OCTOPUS GROUP, INC.</v>
    <v>CODA OCTOPUS GROUP, INC.</v>
    <v>13.53</v>
    <v>36.276699999999998</v>
    <v>13.38</v>
    <v>13.27</v>
    <v>11276150</v>
    <v>CODA</v>
    <v>CODA OCTOPUS GROUP, INC. (XNAS:CODA)</v>
    <v>148222</v>
    <v>242927</v>
    <v>2004</v>
  </rv>
  <rv s="2">
    <v>3662</v>
  </rv>
  <rv s="0">
    <v>https://www.bing.com/financeapi/forcetrigger?t=a1qabh&amp;q=XNYS%3aCR&amp;form=skydnc</v>
    <v>Learn more on Bing</v>
  </rv>
  <rv s="1">
    <v>en-US</v>
    <v>a1qabh</v>
    <v>268435456</v>
    <v>1</v>
    <v>Powered by Refinitiv</v>
    <v>0</v>
    <v>CRANE NXT, CO. (XNYS:CXT)</v>
    <v>2</v>
    <v>3</v>
    <v>Finance</v>
    <v>4</v>
    <v>69</v>
    <v>39.229999999999997</v>
    <v>1.2321</v>
    <v>2.4079999999999999</v>
    <v>5.4640000000000001E-2</v>
    <v>USD</v>
    <v>Crane NXT, Co. specializes in authentication and traceability technologies. The Company, through its two business segments, Security &amp; Authentication Technologies and Detection &amp; Traceability Technologies, provides solutions that prevent the counterfeiting of products and identities and ensure the quality, authenticity, and traceability of products across the supply chain. The Company's Security &amp; Authentication Technologies segment provides advanced security solutions based on proprietary technology for securing physical products, including banknotes, consumer goods, and industrial products. The Company's Detection &amp; Traceability Technologies segment includes Crane Payment Innovations and Antares Vision. Its Crane Payment Innovations business provides electronic equipment and associated software leveraging extensive and proprietary core capabilities with various detection and sensing technologies for applications including verification and authentication of payment transactions.</v>
    <v>4800</v>
    <v>New York Stock Exchange</v>
    <v>XNYS</v>
    <v>XNYS</v>
    <v>950 Winter Street, 4Th Floor North, WALTHAM, MA, 02451 US</v>
    <v>46.93</v>
    <v>Electronic Equipment &amp; Parts</v>
    <v>Stock</v>
    <v>46129.797258738283</v>
    <v>3664</v>
    <v>44.26</v>
    <v>2674218164</v>
    <v>CRANE NXT, CO.</v>
    <v>CRANE NXT, CO.</v>
    <v>44.26</v>
    <v>18.568200000000001</v>
    <v>44.07</v>
    <v>46.478000000000002</v>
    <v>57537290</v>
    <v>CXT</v>
    <v>CRANE NXT, CO. (XNYS:CXT)</v>
    <v>417022</v>
    <v>741852</v>
    <v>2021</v>
  </rv>
  <rv s="2">
    <v>3665</v>
  </rv>
  <rv s="0">
    <v>https://www.bing.com/financeapi/forcetrigger?t=a1qq8m&amp;q=XNAS%3aDAKT&amp;form=skydnc</v>
    <v>Learn more on Bing</v>
  </rv>
  <rv s="1">
    <v>en-US</v>
    <v>a1qq8m</v>
    <v>268435456</v>
    <v>1</v>
    <v>Powered by Refinitiv</v>
    <v>0</v>
    <v>DAKTRONICS, INC (XNAS:DAKT)</v>
    <v>2</v>
    <v>3</v>
    <v>Finance</v>
    <v>4</v>
    <v>28.268899999999999</v>
    <v>11.97</v>
    <v>1.7143999999999999</v>
    <v>0.47</v>
    <v>2.4645999999999998E-2</v>
    <v>USD</v>
    <v>Daktronics, Inc. is a global designer and manufacturer of dynamic video communication displays and control systems for customers worldwide. Commercial segment consists of sales of its integrated video display systems, digital billboards, Galaxy and Fuelight product lines, and dynamic messaging systems. Live Events segment consists of sales of integrated scoring and video display systems, and sales of its mobile display technology to video rental organizations and other live event-type venues. High School Park and Recreation segment consists of sales of scoring systems, Galaxy displays and video display systems to primary and secondary education facilities and resellers. Transportation segment consists of sales of intelligent transportation systems, dynamic messaging signs for road management, mass transit, aviation applications and others. Its MicroLED fabrication offers advanced display solutions with pixel pitches for large-format video walls and medium-sized commercial displays.</v>
    <v>2422</v>
    <v>Nasdaq Stock Market</v>
    <v>XNAS</v>
    <v>XNAS</v>
    <v>Po Box 5128, 201 Daktronics Drive, BROOKINGS, SD, 57006 US</v>
    <v>19.940000000000001</v>
    <v>Electronic Equipment &amp; Parts</v>
    <v>Stock</v>
    <v>46129.797284305467</v>
    <v>3667</v>
    <v>19.34</v>
    <v>943745069</v>
    <v>DAKTRONICS, INC</v>
    <v>DAKTRONICS, INC</v>
    <v>19.34</v>
    <v>33.3675</v>
    <v>19.07</v>
    <v>19.54</v>
    <v>48298110</v>
    <v>DAKT</v>
    <v>DAKTRONICS, INC (XNAS:DAKT)</v>
    <v>168278</v>
    <v>493351</v>
    <v>2025</v>
  </rv>
  <rv s="2">
    <v>3668</v>
  </rv>
  <rv s="0">
    <v>https://www.bing.com/financeapi/forcetrigger?t=azrem7&amp;q=XNAS%3aLASR&amp;form=skydnc</v>
    <v>Learn more on Bing</v>
  </rv>
  <rv s="1">
    <v>en-US</v>
    <v>azrem7</v>
    <v>268435456</v>
    <v>1</v>
    <v>Powered by Refinitiv</v>
    <v>0</v>
    <v>NLIGHT, INC. (XNAS:LASR)</v>
    <v>2</v>
    <v>3</v>
    <v>Finance</v>
    <v>4</v>
    <v>74.099999999999994</v>
    <v>6.93</v>
    <v>2.3727999999999998</v>
    <v>-0.58709999999999996</v>
    <v>-8.4499999999999992E-3</v>
    <v>USD</v>
    <v>nLIGHT, Inc. is a provider of semiconductor and fiber lasers for aerospace and defense, industrial, and microfabrication applications. The Company operates through two segments: Laser Products, and Advanced Development. The Laser Products segment includes high-power semiconductor lasers and fiber lasers that are typically integrated into laser systems or manufacturing tools built by its customers. This segment also includes fiber amplifiers and beam combination and control systems for use in high-energy laser (HEL) systems in directed energy applications, and laser sensing products used in a range of defense applications. The Advanced Development segment focuses on the research, design, and prototyping of next-generation laser technologies for the defense industry, including the development of custom high-power fiber lasers and advanced beam combining technologies. The Company sells high-power semiconductor lasers with a broad range of power levels, wavelengths, and output fiber sizes.</v>
    <v>800</v>
    <v>Nasdaq Stock Market</v>
    <v>XNAS</v>
    <v>XNAS</v>
    <v>4637 NW 18th Ave, CAMAS, WA, 98607 US</v>
    <v>71.557699999999997</v>
    <v>Semiconductors &amp; Semiconductor Equipment</v>
    <v>Stock</v>
    <v>46129.796313506253</v>
    <v>3670</v>
    <v>68</v>
    <v>3843625829</v>
    <v>NLIGHT, INC.</v>
    <v>NLIGHT, INC.</v>
    <v>70.91</v>
    <v>0</v>
    <v>69.48</v>
    <v>68.892899999999997</v>
    <v>55791320</v>
    <v>LASR</v>
    <v>NLIGHT, INC. (XNAS:LASR)</v>
    <v>665948</v>
    <v>1752639</v>
    <v>2000</v>
  </rv>
  <rv s="2">
    <v>3671</v>
  </rv>
  <rv s="0">
    <v>https://www.bing.com/financeapi/forcetrigger?t=a1yo77&amp;q=XNAS%3aNOVT&amp;form=skydnc</v>
    <v>Learn more on Bing</v>
  </rv>
  <rv s="10">
    <v>en-US</v>
    <v>a1yo77</v>
    <v>268435456</v>
    <v>1</v>
    <v>Powered by Refinitiv</v>
    <v>21</v>
    <v>NOVANTA INC. (XNAS:NOVT)</v>
    <v>2</v>
    <v>22</v>
    <v>Finance</v>
    <v>4</v>
    <v>149.94999999999999</v>
    <v>98.27</v>
    <v>1.643</v>
    <v>2.88</v>
    <v>2.2875E-2</v>
    <v>USD</v>
    <v>Novanta Inc. is a supplier of core technology solutions, which offer medical and advanced industrial original equipment manufacturers. Its segment includes Automation Enabling Technologies and Medical Solutions. The Automation Enabling Technologies segment designs, manufactures and markets laser beam delivery components, laser beam delivery solutions, CO2 lasers, solid state lasers, ultrafast lasers, optical and inductive encoders, precision motors, integrated stepper motors, servo drives, motion control solutions, intelligent robotic end-of-arm technology solutions, and air bearing spindles to customers worldwide. The Medical Solutions segment designs, manufactures and markets a range of medical grade technologies, including medical insufflators and endoscopic pumps and related disposables, laser beam delivery solutions, video processing and streaming and capture, machine vision technologies, radio frequency identification (RFID) technologies, thermal chart recorders, and others.</v>
    <v>3000</v>
    <v>Nasdaq Stock Market</v>
    <v>XNAS</v>
    <v>XNAS</v>
    <v>125 Middlesex Turnpike, BEDFORD, MA, 01730-1409 US</v>
    <v>132.34</v>
    <v>Electronic Equipment &amp; Parts</v>
    <v>Stock</v>
    <v>46129.797228946096</v>
    <v>3673</v>
    <v>126.85</v>
    <v>4595355900</v>
    <v>NOVANTA INC.</v>
    <v>NOVANTA INC.</v>
    <v>126.85</v>
    <v>88.187399999999997</v>
    <v>125.9</v>
    <v>128.78</v>
    <v>35683770</v>
    <v>NOVT</v>
    <v>NOVANTA INC. (XNAS:NOVT)</v>
    <v>186315</v>
    <v>346874</v>
  </rv>
  <rv s="2">
    <v>3674</v>
  </rv>
  <rv s="0">
    <v>https://www.bing.com/financeapi/forcetrigger?t=a1yqyc&amp;q=XNAS%3aNSSC&amp;form=skydnc</v>
    <v>Learn more on Bing</v>
  </rv>
  <rv s="1">
    <v>en-US</v>
    <v>a1yqyc</v>
    <v>268435456</v>
    <v>1</v>
    <v>Powered by Refinitiv</v>
    <v>0</v>
    <v>NAPCO SECURITY TECHNOLOGIES, INC. (XNAS:NSSC)</v>
    <v>2</v>
    <v>3</v>
    <v>Finance</v>
    <v>4</v>
    <v>48.12</v>
    <v>21.1401</v>
    <v>1.5289999999999999</v>
    <v>0.82</v>
    <v>1.8349000000000001E-2</v>
    <v>USD</v>
    <v>Napco Security Technologies, Inc. is a manufacturer and designer of high-tech electronic security devices, cellular communication services for intrusion and fire alarm systems, as well as a provider of school safety solutions. It offers a diversified array of security products, encompassing access control systems, door-locking products, intrusion and fire alarm systems and video surveillance products. These products are used for commercial, residential, institutional, industrial and governmental applications, and are sold to independent distributors, dealers and installers of security equipment. It manufactures and markets various products for alarm systems, including automatic communicators, cellular communication devices, control panels, combination control panels/digital communicators and digital keypad systems, fire alarm control panel and area detectors. Its video surveillance systems typically consist of one or more video cameras, a control panel and a video monitor or PC.</v>
    <v>1061</v>
    <v>Nasdaq Stock Market</v>
    <v>XNAS</v>
    <v>XNAS</v>
    <v>333 Bayview Ave, AMITYVILLE, NY, 11701 US</v>
    <v>46.03</v>
    <v>Communications &amp; Networking</v>
    <v>Stock</v>
    <v>46129.797195751562</v>
    <v>3676</v>
    <v>44.75</v>
    <v>1623083203</v>
    <v>NAPCO SECURITY TECHNOLOGIES, INC.</v>
    <v>NAPCO SECURITY TECHNOLOGIES, INC.</v>
    <v>45.52</v>
    <v>34.487699999999997</v>
    <v>44.69</v>
    <v>45.51</v>
    <v>35664320</v>
    <v>NSSC</v>
    <v>NAPCO SECURITY TECHNOLOGIES, INC. (XNAS:NSSC)</v>
    <v>133599</v>
    <v>753666</v>
    <v>1971</v>
  </rv>
  <rv s="2">
    <v>3677</v>
  </rv>
  <rv s="0">
    <v>https://www.bing.com/financeapi/forcetrigger?t=a1zcp2&amp;q=XNAS%3aOSIS&amp;form=skydnc</v>
    <v>Learn more on Bing</v>
  </rv>
  <rv s="1">
    <v>en-US</v>
    <v>a1zcp2</v>
    <v>268435456</v>
    <v>1</v>
    <v>Powered by Refinitiv</v>
    <v>0</v>
    <v>OSI SYSTEMS, INC. (XNAS:OSIS)</v>
    <v>2</v>
    <v>3</v>
    <v>Finance</v>
    <v>4</v>
    <v>311.27</v>
    <v>186.15889999999999</v>
    <v>1.3777999999999999</v>
    <v>4.88</v>
    <v>1.6208E-2</v>
    <v>USD</v>
    <v>OSI Systems, Inc., together with its subsidiaries, is a vertically integrated designer and manufacturer of specialized electronic systems and components for critical applications. The Company sells its products and provides related services in diversified markets, including homeland security, healthcare, defense and aerospace. It has three operating divisions: Security, providing security and inspection systems and turnkey security screening solutions, Optoelectronics and Manufacturing, providing specialized electronic components for its Security and Healthcare divisions, and to third parties for applications in the defense and aerospace markets, among others, and Healthcare, providing patient monitoring, cardiology and remote monitoring, and connected care systems and associated accessories. It designs and manufactures its optoelectronic devices and value-added subsystems and provides electronics manufacturing services primarily for original equipment manufacturer (OEM) customers.</v>
    <v>7337</v>
    <v>Nasdaq Stock Market</v>
    <v>XNAS</v>
    <v>XNAS</v>
    <v>12525 Chadron Ave, HAWTHORNE, CA, 90250 US</v>
    <v>311.27</v>
    <v>Electronic Equipment &amp; Parts</v>
    <v>Stock</v>
    <v>46129.795907464846</v>
    <v>3679</v>
    <v>304.27</v>
    <v>5039941398</v>
    <v>OSI SYSTEMS, INC.</v>
    <v>OSI SYSTEMS, INC.</v>
    <v>306.47000000000003</v>
    <v>34.718499999999999</v>
    <v>301.08</v>
    <v>305.95999999999998</v>
    <v>16472550</v>
    <v>OSIS</v>
    <v>OSI SYSTEMS, INC. (XNAS:OSIS)</v>
    <v>116818</v>
    <v>285964</v>
    <v>2010</v>
  </rv>
  <rv s="2">
    <v>3680</v>
  </rv>
  <rv s="0">
    <v>https://www.bing.com/financeapi/forcetrigger?t=a243ec&amp;q=XNYS%3aTDY&amp;form=skydnc</v>
    <v>Learn more on Bing</v>
  </rv>
  <rv s="1">
    <v>en-US</v>
    <v>a243ec</v>
    <v>268435456</v>
    <v>1</v>
    <v>Powered by Refinitiv</v>
    <v>0</v>
    <v>TELEDYNE TECHNOLOGIES INCORPORATED (XNYS:TDY)</v>
    <v>2</v>
    <v>3</v>
    <v>Finance</v>
    <v>4</v>
    <v>693.38</v>
    <v>438.86</v>
    <v>0.98099999999999998</v>
    <v>-1.07</v>
    <v>-1.683E-3</v>
    <v>USD</v>
    <v>Teledyne Technologies Incorporated is a provider of digital imaging products and software, instrumentation, aerospace and defense electronics, and engineered systems. Its segments include Digital Imaging, which includes sensors, cameras and systems, within the visible, infrared, ultraviolet and X-ray spectra for use in industrial, scientific, government, defense, and others; Instrumentation segment offers monitoring and control instruments for marine, environmental, industrial and other applications, and electronic test and measurement equipment; Aerospace and Defense Electronics segment provides electronic and optical components and subsystems, data acquisition and communications components and equipment, harsh environment interconnects, general aviation batteries and other components, and Engineered Systems segment provides systems engineering, integration and technology development and manufacturing solutions. It also develops and manufactures gas sensors for critical applications.</v>
    <v>15800</v>
    <v>New York Stock Exchange</v>
    <v>XNYS</v>
    <v>XNYS</v>
    <v>1049 Camino Dos Rios, THOUSAND OAKS, CA, 91360 US</v>
    <v>645.33000000000004</v>
    <v>Electronic Equipment &amp; Parts</v>
    <v>Stock</v>
    <v>46129.796114964847</v>
    <v>3682</v>
    <v>632.13</v>
    <v>29397114443</v>
    <v>TELEDYNE TECHNOLOGIES INCORPORATED</v>
    <v>TELEDYNE TECHNOLOGIES INCORPORATED</v>
    <v>637.39</v>
    <v>33.621299999999998</v>
    <v>635.76</v>
    <v>634.69000000000005</v>
    <v>46317280</v>
    <v>TDY</v>
    <v>TELEDYNE TECHNOLOGIES INCORPORATED (XNYS:TDY)</v>
    <v>241483</v>
    <v>315379</v>
    <v>1999</v>
  </rv>
  <rv s="2">
    <v>3683</v>
  </rv>
  <rv s="0">
    <v>https://www.bing.com/financeapi/forcetrigger?t=a25i77&amp;q=XNYS%3aVPG&amp;form=skydnc</v>
    <v>Learn more on Bing</v>
  </rv>
  <rv s="1">
    <v>en-US</v>
    <v>a25i77</v>
    <v>268435456</v>
    <v>1</v>
    <v>Powered by Refinitiv</v>
    <v>0</v>
    <v>VISHAY PRECISION GROUP, INC. (XNYS:VPG)</v>
    <v>2</v>
    <v>3</v>
    <v>Finance</v>
    <v>4</v>
    <v>56.25</v>
    <v>19.28</v>
    <v>0.96419999999999995</v>
    <v>1.6</v>
    <v>3.1141000000000002E-2</v>
    <v>USD</v>
    <v>Vishay Precision Group, Inc. is a provider of precision measurement and sensing technologies, which include sensors, weighing solutions and measurement systems. The Company operates through three segments: Sensors, Weighing Solutions, and Measurement Systems. The Sensors segment is comprised of its precision resistor and strain gage businesses. Precision resistor products offer precision, stability, and reliability. Its resistor portfolio encompasses a variety of configurations and packages designed to meet the requirements of demanding applications. The products in the Sensors segment are primarily based on its resistive foil technology. The Weighing Solutions segment is comprised of its VPG Transducers, VPG Onboard Weighing, BLH Nobel, Stress-Tek and Vulcan businesses. The Measurement Systems segment includes specialized systems for steel production, materials development, and safety testing. This segment is comprised of its KELK, Nokra, DSI, Pacific Instruments and DTS businesses.</v>
    <v>2100</v>
    <v>New York Stock Exchange</v>
    <v>XNYS</v>
    <v>XNYS</v>
    <v>3 Great Valley Pkwy Ste 150, MALVERN, PA, 19355 US</v>
    <v>54.05</v>
    <v>Machinery, Equipment &amp; Components</v>
    <v>Stock</v>
    <v>46129.797277303122</v>
    <v>3685</v>
    <v>52</v>
    <v>704496781</v>
    <v>VISHAY PRECISION GROUP, INC.</v>
    <v>VISHAY PRECISION GROUP, INC.</v>
    <v>52.12</v>
    <v>133.61920000000001</v>
    <v>51.38</v>
    <v>52.98</v>
    <v>13297410</v>
    <v>VPG</v>
    <v>VISHAY PRECISION GROUP, INC. (XNYS:VPG)</v>
    <v>109639</v>
    <v>221490</v>
    <v>2009</v>
  </rv>
  <rv s="2">
    <v>3686</v>
  </rv>
  <rv s="0">
    <v>https://www.bing.com/financeapi/forcetrigger?t=a1ogmw&amp;q=XNYS%3aBHE&amp;form=skydnc</v>
    <v>Learn more on Bing</v>
  </rv>
  <rv s="1">
    <v>en-US</v>
    <v>a1ogmw</v>
    <v>268435456</v>
    <v>1</v>
    <v>Powered by Refinitiv</v>
    <v>0</v>
    <v>BENCHMARK ELECTRONICS, INC. (XNYS:BHE)</v>
    <v>2</v>
    <v>3</v>
    <v>Finance</v>
    <v>4</v>
    <v>66.005399999999995</v>
    <v>32.11</v>
    <v>1.0414000000000001</v>
    <v>1.575</v>
    <v>2.4882000000000001E-2</v>
    <v>USD</v>
    <v>Benchmark Electronics, Inc. provides comprehensive solutions across the entire product life cycle through its technology and engineering design services, leveraging its global supply chain and delivering manufacturing services in various industries. It provides design engineering and advanced manufacturing services that include both electronic manufacturing services (EMS) and precision technology (PT) services. Its advanced manufacturing services include printed circuit board assembly (PCBA) and test, component engineering services, systems assembly and test development, and failure analysis. In addition to traditional EMS, it offers complex PT services, including full electromechanical assembly and test services. It offers a full spectrum of new product design, automation, test development, prototype and related engineering services. It provides its customers with a comprehensive range of custom circuit and functional test equipment, process automation and replication solutions.</v>
    <v>11840</v>
    <v>New York Stock Exchange</v>
    <v>XNYS</v>
    <v>XNYS</v>
    <v>56 South Rockford Drive, TEMPE, AZ, 85281 US</v>
    <v>66.005399999999995</v>
    <v>Electronic Equipment &amp; Parts</v>
    <v>Stock</v>
    <v>46129.796680207815</v>
    <v>3688</v>
    <v>64.055000000000007</v>
    <v>2313899868</v>
    <v>BENCHMARK ELECTRONICS, INC.</v>
    <v>BENCHMARK ELECTRONICS, INC.</v>
    <v>64.62</v>
    <v>94.625100000000003</v>
    <v>63.3</v>
    <v>64.875</v>
    <v>35667050</v>
    <v>BHE</v>
    <v>BENCHMARK ELECTRONICS, INC. (XNYS:BHE)</v>
    <v>163620</v>
    <v>383899</v>
    <v>1981</v>
  </rv>
  <rv s="2">
    <v>3689</v>
  </rv>
  <rv s="0">
    <v>https://www.bing.com/financeapi/forcetrigger?t=a1pv77&amp;q=XNYS%3aCLS&amp;form=skydnc</v>
    <v>Learn more on Bing</v>
  </rv>
  <rv s="1">
    <v>en-US</v>
    <v>a1pv77</v>
    <v>268435456</v>
    <v>1</v>
    <v>Powered by Refinitiv</v>
    <v>0</v>
    <v>CELESTICA INC. (XNYS:CLS)</v>
    <v>2</v>
    <v>12</v>
    <v>Finance</v>
    <v>4</v>
    <v>399.36</v>
    <v>78.540000000000006</v>
    <v>1.4609000000000001</v>
    <v>16.190000000000001</v>
    <v>4.2347000000000003E-2</v>
    <v>USD</v>
    <v>Celestica Inc. is engaged in designing, manufacturing and providing hardware platform and supply chain solutions. It delivers supply chain solutions globally to customers in two operating segments: Advanced Technology Solutions (ATS) and Connectivity &amp; Cloud Solutions (CCS). The ATS segment consists of its ATS end market and comprises its Aerospace &amp; Defense (A&amp;D), Industrial, HealthTech, and Capital Equipment businesses. Its Capital Equipment business comprises its semiconductor, display, and robotics equipment businesses. The CCS segment consists of its communications and enterprise end markets. The enterprise end market consists of Celestica’s servers and storage businesses. It offers a range of product manufacturing and related supply chain services to customers in both of its segments, including design and development, new product introduction, engineering services, component sourcing, electronics manufacturing and assembly, testing, systems integration, among others.</v>
    <v>29591</v>
    <v>New York Stock Exchange</v>
    <v>XNYS</v>
    <v>XNYS</v>
    <v>5140 Yonge Street, Suite 1900, TORONTO, ON, M2N 6L7 CA</v>
    <v>399.36</v>
    <v>Electronic Equipment &amp; Parts</v>
    <v>Stock</v>
    <v>46129.797289166403</v>
    <v>3691</v>
    <v>387.06</v>
    <v>52395670000</v>
    <v>CELESTICA INC.</v>
    <v>CELESTICA INC.</v>
    <v>390.84</v>
    <v>55.623600000000003</v>
    <v>382.32</v>
    <v>398.51</v>
    <v>114969200</v>
    <v>CLS</v>
    <v>CELESTICA INC. (XNYS:CLS)</v>
    <v>1238322</v>
    <v>1953675</v>
    <v>1996</v>
  </rv>
  <rv s="2">
    <v>3692</v>
  </rv>
  <rv s="0">
    <v>https://www.bing.com/financeapi/forcetrigger?t=a1qhw7&amp;q=XNYS%3aCTS&amp;form=skydnc</v>
    <v>Learn more on Bing</v>
  </rv>
  <rv s="1">
    <v>en-US</v>
    <v>a1qhw7</v>
    <v>268435456</v>
    <v>1</v>
    <v>Powered by Refinitiv</v>
    <v>0</v>
    <v>CTS CORPORATION (XNYS:CTS)</v>
    <v>2</v>
    <v>3</v>
    <v>Finance</v>
    <v>4</v>
    <v>59.66</v>
    <v>36.024999999999999</v>
    <v>0.97130000000000005</v>
    <v>0.54</v>
    <v>9.8919999999999998E-3</v>
    <v>USD</v>
    <v>CTS Corporation is a global manufacturer of sensors, connectivity components, and actuators. The Company designs, manufactures, and sells a broad line of sensors, connectivity components, and actuators primarily to original equipment manufacturers (OEMs), suppliers for the aerospace and defense, industrial, medical, and transportation markets, and the United States Government. The Company's devices are categorized by their ability to Sense, Connect or Move. Sense products provide vital inputs to electronic systems. Connect products allow systems to function in synchronization with other systems. Move products ensure the required movements are effectively and accurately executed. Its Sense products include Controls, Pedals, Piezo Sensing Products, Sensors, Switches and Transducers. Its Connect products include EMI/RFI Filters, Capacitors, Frequency Control Products, Resistors and RF filters. The Company's Move products include Piezo Microactuators and Rotary Actuators.</v>
    <v>3492</v>
    <v>New York Stock Exchange</v>
    <v>XNYS</v>
    <v>XNYS</v>
    <v>4925 Indiana Avenue, LISLE, IL, 60532 US</v>
    <v>56.9099</v>
    <v>Electronic Equipment &amp; Parts</v>
    <v>Stock</v>
    <v>46129.796488564061</v>
    <v>3694</v>
    <v>55.12</v>
    <v>1579473948</v>
    <v>CTS CORPORATION</v>
    <v>CTS CORPORATION</v>
    <v>55.82</v>
    <v>25.123000000000001</v>
    <v>54.59</v>
    <v>55.13</v>
    <v>28649990</v>
    <v>CTS</v>
    <v>CTS CORPORATION (XNYS:CTS)</v>
    <v>127192</v>
    <v>191871</v>
    <v>1929</v>
  </rv>
  <rv s="2">
    <v>3695</v>
  </rv>
  <rv s="0">
    <v>https://www.bing.com/financeapi/forcetrigger?t=a1sz9c&amp;q=XNAS%3aFLEX&amp;form=skydnc</v>
    <v>Learn more on Bing</v>
  </rv>
  <rv s="1">
    <v>en-US</v>
    <v>a1sz9c</v>
    <v>268435456</v>
    <v>1</v>
    <v>Powered by Refinitiv</v>
    <v>0</v>
    <v>FLEX LTD. (XNAS:FLEX)</v>
    <v>2</v>
    <v>3</v>
    <v>Finance</v>
    <v>4</v>
    <v>82.85</v>
    <v>30.05</v>
    <v>1.3284</v>
    <v>1.97</v>
    <v>2.4649999999999998E-2</v>
    <v>USD</v>
    <v>Flex Ltd. is end-to-end manufacturing partner that helps brands design, build, deliver and manage products. Its capabilities include design and engineering, supply chain, manufacturing, post-production and post-sale services, and proprietary products. Its segments include Flex Agility Solutions (FAS) and Flex Reliability Solutions (FRS). The FAS segment consists of various end markets, such as Communications, Enterprise and Cloud, including data infrastructure, edge infrastructure and communications infrastructure; Lifestyle, including appliances, floorcare, smart living and power tools, and Consumer Devices, including mobile and high velocity consumer devices. The FRS segment consists of end markets, such as Automotive, including compute platforms, power electronics, motion, and interface; Health Solutions, including medical devices, medical equipment and drug delivery, and Industrial, including capital equipment, industrial devices, renewables, embedded and critical power.</v>
    <v>148000</v>
    <v>Nasdaq Stock Market</v>
    <v>XNAS</v>
    <v>XNAS</v>
    <v>12515-8 Research Blvd, Suite 300, AUSTIN, TX, 78759 US</v>
    <v>82.85</v>
    <v>Electronic Equipment &amp; Parts</v>
    <v>Stock</v>
    <v>46129.797240392967</v>
    <v>3697</v>
    <v>80.040000000000006</v>
    <v>30108815671</v>
    <v>FLEX LTD.</v>
    <v>FLEX LTD.</v>
    <v>80.87</v>
    <v>36.656199999999998</v>
    <v>79.92</v>
    <v>81.89</v>
    <v>367673900</v>
    <v>FLEX</v>
    <v>FLEX LTD. (XNAS:FLEX)</v>
    <v>1531122</v>
    <v>3426850</v>
    <v>1990</v>
  </rv>
  <rv s="2">
    <v>3698</v>
  </rv>
  <rv s="0">
    <v>https://www.bing.com/financeapi/forcetrigger?t=a1t5k2&amp;q=XNYS%3aFN&amp;form=skydnc</v>
    <v>Learn more on Bing</v>
  </rv>
  <rv s="1">
    <v>en-US</v>
    <v>a1t5k2</v>
    <v>268435456</v>
    <v>1</v>
    <v>Powered by Refinitiv</v>
    <v>0</v>
    <v>FABRINET (XNYS:FN)</v>
    <v>2</v>
    <v>3</v>
    <v>Finance</v>
    <v>4</v>
    <v>708.2</v>
    <v>167.33</v>
    <v>1.1891</v>
    <v>24.12</v>
    <v>3.5859000000000002E-2</v>
    <v>USD</v>
    <v>Fabrinet is a provider of advanced optical packaging and precision optical, electro-mechanical and electronic manufacturing services to original equipment manufacturers of complex products, such as optical communication components, modules and sub-systems, automotive components, industrial lasers, medical devices and sensors. The Company offers a range of advanced optical and electro-mechanical capabilities across the entire manufacturing process, including process design and engineering, supply chain management, manufacturing, complex printed circuit board assembly, advanced packaging, integration, final assembly and testing. It focuses primarily on low-volume production of a wide variety of high complexity products. It also designs and fabricates applications-specific crystals, lenses, prisms, mirrors, laser components, and substrates (customized optics) and other custom and standard borosilicate, clear fused quartz, and synthetic fused silica glass products (customized glass).</v>
    <v>16457</v>
    <v>New York Stock Exchange</v>
    <v>XNYS</v>
    <v>XNYS</v>
    <v>c/o Walkers Corporate Ltd., 190 Elgin Avenue, Grand Cayman, GRAND CAYMAN, KY1-9008 KY</v>
    <v>703.94</v>
    <v>Electronic Equipment &amp; Parts</v>
    <v>Stock</v>
    <v>46129.796028078126</v>
    <v>3700</v>
    <v>677.245</v>
    <v>24962207371</v>
    <v>FABRINET</v>
    <v>FABRINET</v>
    <v>684.75</v>
    <v>66.815600000000003</v>
    <v>672.64</v>
    <v>696.76</v>
    <v>35826120</v>
    <v>FN</v>
    <v>FABRINET (XNYS:FN)</v>
    <v>350197</v>
    <v>699968</v>
    <v>1999</v>
  </rv>
  <rv s="2">
    <v>3701</v>
  </rv>
  <rv s="0">
    <v>https://www.bing.com/financeapi/forcetrigger?t=a1vp77&amp;q=XNAS%3aIPGP&amp;form=skydnc</v>
    <v>Learn more on Bing</v>
  </rv>
  <rv s="1">
    <v>en-US</v>
    <v>a1vp77</v>
    <v>268435456</v>
    <v>1</v>
    <v>Powered by Refinitiv</v>
    <v>0</v>
    <v>IPG PHOTONICS CORPORATION (XNAS:IPGP)</v>
    <v>2</v>
    <v>3</v>
    <v>Finance</v>
    <v>4</v>
    <v>155.82</v>
    <v>51.06</v>
    <v>1.0104</v>
    <v>5.6449999999999996</v>
    <v>4.6765000000000001E-2</v>
    <v>USD</v>
    <v>IPG Photonics Corporation develops, manufactures, and sells fiber lasers, fiber amplifiers, diode lasers and laser-based systems. It designs and manufactures components used in its finished products, from semiconductor diodes to optical fiber preforms, finished fiber lasers and complementary products. The Company’s portfolio of laser solutions is used in materials processing, medical, advanced applications and communications, among others. It also manufactures and sells complementary products used with its lasers, including optical delivery cables, fiber couplers, beam switches, optical processing heads, in-line sensors and chillers. Its products include Continuous Wave (CW) lasers (1-125 kW) and IPG systems, Nanosecond (NS) pulsed lasers (100-3,000 W), Infrared (IR), green and ultraviolet (UV) pulsed lasers, Picosecond (PS), and Femtosecond (FS) pulsed lasers. It also makes direct diode lasers, packaged semiconductor diodes, laser and non-laser systems and laser-based medical systems.</v>
    <v>4840</v>
    <v>Nasdaq Stock Market</v>
    <v>XNAS</v>
    <v>XNAS</v>
    <v>377 Simarano Drive, MARLBOROUGH, MA, 01752 US</v>
    <v>128.63</v>
    <v>Electronic Equipment &amp; Parts</v>
    <v>Stock</v>
    <v>46129.796205277344</v>
    <v>3703</v>
    <v>122.5269</v>
    <v>5362933279</v>
    <v>IPG PHOTONICS CORPORATION</v>
    <v>IPG PHOTONICS CORPORATION</v>
    <v>123.1</v>
    <v>173.18389999999999</v>
    <v>120.71</v>
    <v>126.355</v>
    <v>42443380</v>
    <v>IPGP</v>
    <v>IPG PHOTONICS CORPORATION (XNAS:IPGP)</v>
    <v>237630</v>
    <v>399795</v>
    <v>1998</v>
  </rv>
  <rv s="2">
    <v>3704</v>
  </rv>
  <rv s="0">
    <v>http://zh.wikipedia.org/wiki/捷普科技</v>
    <v>Wikipedia</v>
  </rv>
  <rv s="6">
    <v>204</v>
    <v>3706</v>
  </rv>
  <rv s="7">
    <v>17</v>
    <v>https://www.bing.com/th?id=AMMS_d8440c163e9148c41f419348ca63886c&amp;qlt=95</v>
    <v>3707</v>
    <v>0</v>
    <v>https://www.bing.com/images/search?form=xlimg&amp;q=jabil+circuit</v>
    <v>Image of JABIL INC.</v>
  </rv>
  <rv s="0">
    <v>https://www.bing.com/financeapi/forcetrigger?t=a1w1ur&amp;q=XNYS%3aJBL&amp;form=skydnc</v>
    <v>Learn more on Bing</v>
  </rv>
  <rv s="8">
    <v>en-US</v>
    <v>a1w1ur</v>
    <v>268435456</v>
    <v>1</v>
    <v>Powered by Refinitiv</v>
    <v>13</v>
    <v>JABIL INC. (XNYS:JBL)</v>
    <v>15</v>
    <v>16</v>
    <v>Finance</v>
    <v>4</v>
    <v>323.55</v>
    <v>127.72</v>
    <v>1.22</v>
    <v>10.16</v>
    <v>3.2764000000000001E-2</v>
    <v>USD</v>
    <v>Jabil Inc. provides comprehensive engineering, manufacturing, and supply chain solutions. The Company provides comprehensive electronics design, production, and product management services to companies in various industries and end markets. The Company’s Regulated Industries segment is focused on regulated markets and includes revenues from customers primarily in the automotive and transportation, healthcare and packaging, and renewable energy infrastructure industries. Its Intelligent Infrastructure segment is focused on the modern digital ecosystem including artificial intelligence (AI) infrastructure and includes revenues from customers primarily in the capital equipment, cloud and data center infrastructure, and networking and communications industries. Its Connected Living and Digital Commerce segment is focused on digitalization and automation, including warehouse automation and robotics. The Company is also engaged in drug development and manufacturing solutions.</v>
    <v>135000</v>
    <v>New York Stock Exchange</v>
    <v>XNYS</v>
    <v>XNYS</v>
    <v>10560 Dr. MLK Street North, ST. PETERSBURG, FL, 33716 US</v>
    <v>323.55</v>
    <v>3708</v>
    <v>Electronic Equipment &amp; Parts</v>
    <v>Stock</v>
    <v>46129.796824930469</v>
    <v>3709</v>
    <v>312.84500000000003</v>
    <v>33788262676</v>
    <v>JABIL INC.</v>
    <v>JABIL INC.</v>
    <v>313.04000000000002</v>
    <v>49.8033</v>
    <v>310.10000000000002</v>
    <v>320.26</v>
    <v>105502600</v>
    <v>JBL</v>
    <v>JABIL INC. (XNYS:JBL)</v>
    <v>769040</v>
    <v>1215758</v>
    <v>1992</v>
  </rv>
  <rv s="2">
    <v>3710</v>
  </rv>
  <rv s="0">
    <v>https://www.bing.com/financeapi/forcetrigger?t=a1wfz2&amp;q=XNAS%3aKE&amp;form=skydnc</v>
    <v>Learn more on Bing</v>
  </rv>
  <rv s="1">
    <v>en-US</v>
    <v>a1wfz2</v>
    <v>268435456</v>
    <v>1</v>
    <v>Powered by Refinitiv</v>
    <v>0</v>
    <v>KIMBALL ELECTRONICS, INC. (XNAS:KE)</v>
    <v>2</v>
    <v>3</v>
    <v>Finance</v>
    <v>4</v>
    <v>33.19</v>
    <v>12.865</v>
    <v>1.2524</v>
    <v>0.46</v>
    <v>1.7398E-2</v>
    <v>USD</v>
    <v>Kimball Electronics, Inc. is a global, multifaceted manufacturer offering electronics manufacturing services (EMS) and contract manufacturing organization (CMO) solutions. It provides electronics manufacturing services, including engineering and supply chain support, to customers in the automotive, medical, and industrial end markets. Its CMO solutions include operations such as precision molded plastics, complete device assembly, and cold chain management, which support the production of medical disposables and selected drug delivery devices such as auto-injectors. Its electronics manufacturing services include assembly, sub-assembly, soldering, and reflow. It offers full medical manufacturing solutions, such as precision plastics injection molding, sterilization services, drug delivery device manufacturing, flexible supply solutions, and regulatory compliance. Its engineering and design services include industrial design, analog circuit design, and digital circuit design.</v>
    <v>5700</v>
    <v>Nasdaq Stock Market</v>
    <v>XNAS</v>
    <v>XNAS</v>
    <v>1205 Kimball Blvd., JASPER, IN, 47546 US</v>
    <v>27.48</v>
    <v>Semiconductors &amp; Semiconductor Equipment</v>
    <v>Stock</v>
    <v>46129.797256492966</v>
    <v>3712</v>
    <v>26.754999999999999</v>
    <v>651360097</v>
    <v>KIMBALL ELECTRONICS, INC.</v>
    <v>KIMBALL ELECTRONICS, INC.</v>
    <v>27.01</v>
    <v>27.795000000000002</v>
    <v>26.44</v>
    <v>26.9</v>
    <v>24214130</v>
    <v>KE</v>
    <v>KIMBALL ELECTRONICS, INC. (XNAS:KE)</v>
    <v>73279</v>
    <v>137836</v>
    <v>1998</v>
  </rv>
  <rv s="2">
    <v>3713</v>
  </rv>
  <rv s="0">
    <v>https://www.bing.com/financeapi/forcetrigger?t=a1xh2w&amp;q=XNYS%3aMEI&amp;form=skydnc</v>
    <v>Learn more on Bing</v>
  </rv>
  <rv s="1">
    <v>en-US</v>
    <v>a1xh2w</v>
    <v>268435456</v>
    <v>1</v>
    <v>Powered by Refinitiv</v>
    <v>0</v>
    <v>METHODE ELECTRONICS, INC. (XNYS:MEI)</v>
    <v>2</v>
    <v>3</v>
    <v>Finance</v>
    <v>4</v>
    <v>10.775</v>
    <v>4.88</v>
    <v>1.3006</v>
    <v>0.22</v>
    <v>3.1383999999999995E-2</v>
    <v>USD</v>
    <v>Methode Electronics, Inc. is a global supplier of custom-engineered solutions. The Company designs, engineers, and produces mechatronic products for original equipment manufacturers (OEMs) utilizing its range of technologies for user interface, lighting system, power distribution and sensor applications. Its segments include Automotive, Industrial, and Interface. The Automotive segment supplies electronic and electro-mechanical devices and related products to automobile OEMs, either directly or through their tiered suppliers. Its products include integrated overhead and center consoles, hidden and ergonomic switches, transmission lead-frames, and LED-based lighting and sensors. The Industrial segment manufactures exterior and interior lighting solutions, industrial safety radio remote controls, braided flexible cables, current-carrying laminated busbars and devices, custom power-product assemblies. The Interface segment provides interface panel solutions for the appliance market.</v>
    <v>6500</v>
    <v>New York Stock Exchange</v>
    <v>XNYS</v>
    <v>XNYS</v>
    <v>8750 West Bryn Mawr Avenue, Suite 1000, CHICAGO, IL, 60631 US</v>
    <v>7.46</v>
    <v>Electronic Equipment &amp; Parts</v>
    <v>Stock</v>
    <v>46129.796667303126</v>
    <v>3715</v>
    <v>7.16</v>
    <v>256161936</v>
    <v>METHODE ELECTRONICS, INC.</v>
    <v>METHODE ELECTRONICS, INC.</v>
    <v>7.1950000000000003</v>
    <v>0</v>
    <v>7.01</v>
    <v>7.23</v>
    <v>35430420</v>
    <v>MEI</v>
    <v>METHODE ELECTRONICS, INC. (XNYS:MEI)</v>
    <v>120601</v>
    <v>504561</v>
    <v>1966</v>
  </rv>
  <rv s="2">
    <v>3716</v>
  </rv>
  <rv s="0">
    <v>https://www.bing.com/financeapi/forcetrigger?t=a1yepr&amp;q=XNAS%3aNEON&amp;form=skydnc</v>
    <v>Learn more on Bing</v>
  </rv>
  <rv s="1">
    <v>en-US</v>
    <v>a1yepr</v>
    <v>268435456</v>
    <v>1</v>
    <v>Powered by Refinitiv</v>
    <v>0</v>
    <v>NEONODE INC. (XNAS:NEON)</v>
    <v>2</v>
    <v>3</v>
    <v>Finance</v>
    <v>4</v>
    <v>29.899799999999999</v>
    <v>1.27</v>
    <v>0.96419999999999995</v>
    <v>0.01</v>
    <v>6.4099999999999999E-3</v>
    <v>USD</v>
    <v>Neonode Inc. is a Sweden-based company, which provides advanced optical sensing solutions for contactless touch, touch, and gesture sensing. It also provide software solutions for scene analysis that feature advanced machine learning algorithms to detect and track persons and objects in video streams for cameras and other typ. The Company operates in three business areas: HMI Solutions, HMI Products and Remote Sensing Solutions. In HMI Solutions, Neonode offers customized optical touch and gesture control solutions for many different markets and segments. In HMI Products, the Company provides plug-and-play sensor modules that enable touch on any surface, in-air touch, and gesture control for a wide range of applications. In Remote Sensing Solutions, Neonode offers robust and cost-effective driver and cabin monitoring solutions for vehicles based on the Company’s software platform. Neonode Inc. is organized in four wholly owned subsidiaries located in Sweden, Japan, Korea and Taiwan.</v>
    <v>35</v>
    <v>Nasdaq Stock Market</v>
    <v>XNAS</v>
    <v>XNAS</v>
    <v>Karlavagen 100, STOCKHOLM, STOCKHOLM, 115 26 SE</v>
    <v>1.66</v>
    <v>Electronic Equipment &amp; Parts</v>
    <v>Stock</v>
    <v>46129.794835450783</v>
    <v>3718</v>
    <v>1.45</v>
    <v>26349184</v>
    <v>NEONODE INC.</v>
    <v>NEONODE INC.</v>
    <v>1.58</v>
    <v>3.0379</v>
    <v>1.56</v>
    <v>1.57</v>
    <v>16782920</v>
    <v>NEON</v>
    <v>NEONODE INC. (XNAS:NEON)</v>
    <v>242353</v>
    <v>108940</v>
    <v>1997</v>
  </rv>
  <rv s="2">
    <v>3719</v>
  </rv>
  <rv s="0">
    <v>https://www.bing.com/financeapi/forcetrigger?t=a1yr7w&amp;q=XNAS%3aNSYS&amp;form=skydnc</v>
    <v>Learn more on Bing</v>
  </rv>
  <rv s="1">
    <v>en-US</v>
    <v>a1yr7w</v>
    <v>268435456</v>
    <v>1</v>
    <v>Powered by Refinitiv</v>
    <v>0</v>
    <v>Nortech Systems Incorporated (XNAS:NSYS)</v>
    <v>2</v>
    <v>3</v>
    <v>Finance</v>
    <v>4</v>
    <v>14.61</v>
    <v>6.5</v>
    <v>7.6E-3</v>
    <v>0.14000000000000001</v>
    <v>9.7490000000000007E-3</v>
    <v>USD</v>
    <v>Nortech Systems, Inc. is a provider of design and manufacturing solutions for complex electromedical devices, electromechanical systems, assemblies, and components. The Company design services span concept development to commercial design, and include medical device, software, electrical, mechanical, and biomedical engineering. It offers a full range of value-added engineering, technical and manufacturing services and support, including project management, designing, testing, prototyping, manufacturing, supply chain management and post-market services. Its manufacturing and engineering services include complex electromedical and electromechanical products, including medical devices, wire and cable assemblies, printed circuit board assemblies, complex higher-level assemblies and other box builds for a range of industries. The Company primarily serves original equipment manufacturers (OEMs) in the medical imaging, medical device, aerospace &amp; defense, and industrial markets.</v>
    <v>685</v>
    <v>Nasdaq Stock Market</v>
    <v>XNAS</v>
    <v>XNAS</v>
    <v>Suite 150, 7550 Meridian Circle N, MAPLE GROVE, MN, 55369 US</v>
    <v>14.61</v>
    <v>Semiconductors &amp; Semiconductor Equipment</v>
    <v>Stock</v>
    <v>46129.793591990623</v>
    <v>3721</v>
    <v>14.255000000000001</v>
    <v>40398885</v>
    <v>Nortech Systems Incorporated</v>
    <v>Nortech Systems Incorporated</v>
    <v>14.5</v>
    <v>0</v>
    <v>14.36</v>
    <v>14.5</v>
    <v>2786130</v>
    <v>NSYS</v>
    <v>Nortech Systems Incorporated (XNAS:NSYS)</v>
    <v>12902</v>
    <v>28042</v>
    <v>1990</v>
  </rv>
  <rv s="2">
    <v>3722</v>
  </rv>
  <rv s="0">
    <v>https://www.bing.com/financeapi/forcetrigger?t=a1zzbh&amp;q=XNAS%3aPLXS&amp;form=skydnc</v>
    <v>Learn more on Bing</v>
  </rv>
  <rv s="1">
    <v>en-US</v>
    <v>a1zzbh</v>
    <v>268435456</v>
    <v>1</v>
    <v>Powered by Refinitiv</v>
    <v>0</v>
    <v>PLEXUS CORP. (XNAS:PLXS)</v>
    <v>2</v>
    <v>3</v>
    <v>Finance</v>
    <v>4</v>
    <v>232.17</v>
    <v>115.35</v>
    <v>0.7863</v>
    <v>4.0549999999999997</v>
    <v>1.8193999999999998E-2</v>
    <v>USD</v>
    <v>Plexus Corp. is focused on providing designing and developing, supplying chain solutions, new product introduction, manufacturing and sustaining services. It specializes in serving customers in industries with complex products and demanding regulatory environments. It offers life-saving medical devices and mission-critical aerospace and defense products to industrial automation systems and semiconductor capital equipment, and innovative solutions across the lifecycle of a product converge where advanced technology and human impact intersect. Its segments include Americas (AMER), Asia-Pacific (APAC) and Europe, Middle East, and Africa (EMEA) regions. Its design and development capabilities include mechanical engineering, electrical engineering, software engineering, quality and compliance engineering, and project management. Its supply chain capabilities include design for supply chain, supply chain risk management, and managing global, and complex supply chains.</v>
    <v>20000</v>
    <v>Nasdaq Stock Market</v>
    <v>XNAS</v>
    <v>XNAS</v>
    <v>One Plexus Way, NEENAH, WI, 54956 US</v>
    <v>229.04499999999999</v>
    <v>Electronic Equipment &amp; Parts</v>
    <v>Stock</v>
    <v>46129.796617383596</v>
    <v>3724</v>
    <v>221.21</v>
    <v>6078787569</v>
    <v>PLEXUS CORP.</v>
    <v>PLEXUS CORP.</v>
    <v>226.57</v>
    <v>36.212299999999999</v>
    <v>222.88</v>
    <v>226.935</v>
    <v>26786470</v>
    <v>PLXS</v>
    <v>PLEXUS CORP. (XNAS:PLXS)</v>
    <v>114094</v>
    <v>354281</v>
    <v>1979</v>
  </rv>
  <rv s="2">
    <v>3725</v>
  </rv>
  <rv s="0">
    <v>https://www.bing.com/financeapi/forcetrigger?t=a22gz2&amp;q=XNAS%3aSANM&amp;form=skydnc</v>
    <v>Learn more on Bing</v>
  </rv>
  <rv s="1">
    <v>en-US</v>
    <v>a22gz2</v>
    <v>268435456</v>
    <v>1</v>
    <v>Powered by Refinitiv</v>
    <v>0</v>
    <v>SANMINA CORPORATION (XNAS:SANM)</v>
    <v>2</v>
    <v>3</v>
    <v>Finance</v>
    <v>4</v>
    <v>185.29</v>
    <v>71.836600000000004</v>
    <v>1.2030000000000001</v>
    <v>4.4800000000000004</v>
    <v>2.6514000000000003E-2</v>
    <v>USD</v>
    <v>Sanmina Corporation is a global provider of integrated manufacturing solutions, components, products and repair, logistics and after-market services. It provides end-to-end manufacturing solutions, delivering support to original equipment manufacturers in the industrial and energy, medical, defense and aerospace, automotive and transportation, communications networks and cloud and artificial intelligence infrastructure industries. Its operations are managed in two businesses: Integrated Manufacturing Solutions (IMS) and Components, Products and Services (CPS). IMS segment consists of printed circuit board assembly and test, high-level assembly and test and direct-order-fulfillment. CPS includes advanced printed circuit boards, backplanes and backplane assemblies, cable assemblies, fabricated metal parts, precision machined parts and plastic injected molded parts. Its products include optical, radio frequency and microelectronic design and manufacturing services, among others.</v>
    <v>39000</v>
    <v>Nasdaq Stock Market</v>
    <v>XNAS</v>
    <v>XNAS</v>
    <v>2700 N 1st St, SAN JOSE, CA, 95134 US</v>
    <v>176.46</v>
    <v>Electronic Equipment &amp; Parts</v>
    <v>Stock</v>
    <v>46129.79727748828</v>
    <v>3727</v>
    <v>171</v>
    <v>9471218170</v>
    <v>SANMINA CORPORATION</v>
    <v>SANMINA CORPORATION</v>
    <v>171.8</v>
    <v>41.497199999999999</v>
    <v>168.97</v>
    <v>173.45</v>
    <v>54604890</v>
    <v>SANM</v>
    <v>SANMINA CORPORATION (XNAS:SANM)</v>
    <v>647843</v>
    <v>645738</v>
    <v>1989</v>
  </rv>
  <rv s="2">
    <v>3728</v>
  </rv>
  <rv s="0">
    <v>https://www.bing.com/financeapi/forcetrigger?t=c3bvbh&amp;q=XNAS%3aBIRD&amp;form=skydnc</v>
    <v>Learn more on Bing</v>
  </rv>
  <rv s="1">
    <v>en-US</v>
    <v>c3bvbh</v>
    <v>268435456</v>
    <v>1</v>
    <v>Powered by Refinitiv</v>
    <v>0</v>
    <v>ALLBIRDS, INC. (XNAS:BIRD)</v>
    <v>2</v>
    <v>3</v>
    <v>Finance</v>
    <v>4</v>
    <v>24.31</v>
    <v>2.15</v>
    <v>3.4836999999999998</v>
    <v>0.2442</v>
    <v>2.2383E-2</v>
    <v>USD</v>
    <v>Allbirds, Inc. is a global lifestyle brand, which uses sustainable materials to make footwear and apparel products. The Company’s products include men's shoes, women's shoes, men's apparel, women's apparel, and socks. It offers various categories of shoes, including everyday sneakers, active shoes, water-repellent shoes, slip-ons, high tops, and sandals. It provides various categories of men’s apparel, including socks, underwear, tops, and sweats. The Company’s women's apparel includes socks, tees, sweats, underwear, bags, hats, and insoles. Its core franchises include lifestyle and performance shoes, such as the Dasher and the Runner. Its products contain natural and recycled materials, such as superfine ZQ certified merino wool, tree fibers, and sugarcane. The Company’s physical retail channel consists of 33 company operated stores in the United States and United Kingdom, with the majority in the United States.</v>
    <v>200</v>
    <v>Nasdaq Stock Market</v>
    <v>XNAS</v>
    <v>XNAS</v>
    <v>30 Hotaling Place, SAN FRANCISCO, CA, 94111 US</v>
    <v>13.479900000000001</v>
    <v>Textiles &amp; Apparel</v>
    <v>Stock</v>
    <v>46129.797263575783</v>
    <v>3730</v>
    <v>10.56</v>
    <v>21683243</v>
    <v>ALLBIRDS, INC.</v>
    <v>ALLBIRDS, INC.</v>
    <v>12.53</v>
    <v>0</v>
    <v>10.91</v>
    <v>11.154199999999999</v>
    <v>8708130</v>
    <v>BIRD</v>
    <v>ALLBIRDS, INC. (XNAS:BIRD)</v>
    <v>18624430</v>
    <v>12931262</v>
    <v>2015</v>
  </rv>
  <rv s="2">
    <v>3731</v>
  </rv>
  <rv s="0">
    <v>https://www.bing.com/financeapi/forcetrigger?t=a1qclh&amp;q=XNAS%3aCROX&amp;form=skydnc</v>
    <v>Learn more on Bing</v>
  </rv>
  <rv s="1">
    <v>en-US</v>
    <v>a1qclh</v>
    <v>268435456</v>
    <v>1</v>
    <v>Powered by Refinitiv</v>
    <v>0</v>
    <v>CROCS, INC. (XNAS:CROX)</v>
    <v>2</v>
    <v>3</v>
    <v>Finance</v>
    <v>4</v>
    <v>122.84</v>
    <v>73.204999999999998</v>
    <v>1.5459000000000001</v>
    <v>3.22</v>
    <v>3.1490999999999998E-2</v>
    <v>USD</v>
    <v>Crocs, Inc. is engaged in the design, development, worldwide marketing, distribution, and sale of casual lifestyle footwear and accessories for all. The Company's brands include Crocs and HEYDUDE. The Crocs Brand's collection contains Croslite material, a proprietary, molded footwear technology. It also uses Croslite material formulations in connection with material technologies used in its visible comfort collections, such as its LiteRide and Free Feel Technology products. The HEYDUDE Brand offers shoes with an iconic and versatile loafer silhouette with many wearing occasions that focus on casualization, comfort-led functionality and personalization. It sells its products in more than 80 countries, through wholesale and direct-to-consumer channels. Its wholesale channel includes domestic and international multi-brand retailers, e-tailers and others. Its direct-to-consumer channel includes Company-operated retail stores, Company-operated e-commerce sites and third-party marketplaces.</v>
    <v>8010</v>
    <v>Nasdaq Stock Market</v>
    <v>XNAS</v>
    <v>XNAS</v>
    <v>500 Eldorado Boulevard, Building 5, BROOMFIELD, CO, 80021 US</v>
    <v>106.7092</v>
    <v>Textiles &amp; Apparel</v>
    <v>Stock</v>
    <v>46129.797290115624</v>
    <v>3733</v>
    <v>104</v>
    <v>5298137792</v>
    <v>CROCS, INC.</v>
    <v>CROCS, INC.</v>
    <v>104</v>
    <v>0</v>
    <v>102.25</v>
    <v>105.47</v>
    <v>50233600</v>
    <v>CROX</v>
    <v>CROCS, INC. (XNAS:CROX)</v>
    <v>817556</v>
    <v>1297880</v>
    <v>2005</v>
  </rv>
  <rv s="2">
    <v>3734</v>
  </rv>
  <rv s="0">
    <v>https://www.bing.com/financeapi/forcetrigger?t=a1qvp2&amp;q=XNYS%3aDECK&amp;form=skydnc</v>
    <v>Learn more on Bing</v>
  </rv>
  <rv s="1">
    <v>en-US</v>
    <v>a1qvp2</v>
    <v>268435456</v>
    <v>1</v>
    <v>Powered by Refinitiv</v>
    <v>0</v>
    <v>DECKERS OUTDOOR CORPORATION (XNYS:DECK)</v>
    <v>2</v>
    <v>3</v>
    <v>Finance</v>
    <v>4</v>
    <v>133.43</v>
    <v>78.91</v>
    <v>1.2168000000000001</v>
    <v>4.415</v>
    <v>4.0755E-2</v>
    <v>USD</v>
    <v>Deckers Outdoor Corporation designs, markets, and distributes footwear, apparel, and accessories developed for both everyday casual lifestyle use and high-performance activities. Its segments include UGG brand, HOKA brand and Other brands. The UGG brand segment provides premium footwear, apparel and accessories. The HOKA brand segment’s products include running, trail, hiking, fitness, and lifestyle footwear offerings, as well as select apparel and accessories. Its Other brands segment consists of Teva brand, AHNU brand, and Koolaburra brand. Its Teva brand includes a variety of footwear options, from classic sandals and shoes to boots. The Koolaburra brand is a casual footwear fashion line that uses plush materials. Its AHNU brand’s footwear products fuse high-performance technology for everyday wear. Its portfolio of brands includes UGG, HOKA, Teva, and AHNU. It sells its products through domestic and international retailers and international distributors in its wholesale channel.</v>
    <v>5500</v>
    <v>New York Stock Exchange</v>
    <v>XNYS</v>
    <v>XNYS</v>
    <v>250 Coromar Drive, GOLETA, CA, 93117 US</v>
    <v>113.87</v>
    <v>Textiles &amp; Apparel</v>
    <v>Stock</v>
    <v>46129.797268703122</v>
    <v>3736</v>
    <v>110.06</v>
    <v>16004152750</v>
    <v>DECKERS OUTDOOR CORPORATION</v>
    <v>DECKERS OUTDOOR CORPORATION</v>
    <v>110.06</v>
    <v>15.929600000000001</v>
    <v>108.33</v>
    <v>112.745</v>
    <v>141950000</v>
    <v>DECK</v>
    <v>DECKERS OUTDOOR CORPORATION (XNYS:DECK)</v>
    <v>891048</v>
    <v>1985619</v>
    <v>1993</v>
  </rv>
  <rv s="2">
    <v>3737</v>
  </rv>
  <rv s="0">
    <v>https://www.bing.com/financeapi/forcetrigger?t=a1yjxm&amp;q=XNYS%3aNKE&amp;form=skydnc</v>
    <v>Learn more on Bing</v>
  </rv>
  <rv s="1">
    <v>en-US</v>
    <v>a1yjxm</v>
    <v>268435456</v>
    <v>1</v>
    <v>Powered by Refinitiv</v>
    <v>0</v>
    <v>NIKE, INC. (XNYS:NKE)</v>
    <v>2</v>
    <v>3</v>
    <v>Finance</v>
    <v>4</v>
    <v>80.165000000000006</v>
    <v>42.09</v>
    <v>1.2102999999999999</v>
    <v>0.23499999999999999</v>
    <v>5.1419999999999999E-3</v>
    <v>USD</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77800</v>
    <v>New York Stock Exchange</v>
    <v>XNYS</v>
    <v>XNYS</v>
    <v>One Bowerman Dr, BEAVERTON, OR, 97005-6453 US</v>
    <v>46.78</v>
    <v>Textiles &amp; Apparel</v>
    <v>Stock</v>
    <v>46129.79633935156</v>
    <v>3739</v>
    <v>45.819299999999998</v>
    <v>68024544345</v>
    <v>NIKE, INC.</v>
    <v>NIKE, INC.</v>
    <v>46.46</v>
    <v>26.934999999999999</v>
    <v>45.7</v>
    <v>45.935000000000002</v>
    <v>1480887000</v>
    <v>NKE</v>
    <v>NIKE, INC. (XNYS:NKE)</v>
    <v>22692246</v>
    <v>25832290</v>
    <v>1969</v>
  </rv>
  <rv s="2">
    <v>3740</v>
  </rv>
  <rv s="0">
    <v>https://www.bing.com/financeapi/forcetrigger?t=a21rtc&amp;q=XNAS%3aRCKY&amp;form=skydnc</v>
    <v>Learn more on Bing</v>
  </rv>
  <rv s="1">
    <v>en-US</v>
    <v>a21rtc</v>
    <v>268435456</v>
    <v>1</v>
    <v>Powered by Refinitiv</v>
    <v>0</v>
    <v>ROCKY BRANDS, INC. (XNAS:RCKY)</v>
    <v>2</v>
    <v>3</v>
    <v>Finance</v>
    <v>4</v>
    <v>48.7</v>
    <v>12.31</v>
    <v>2.5716999999999999</v>
    <v>1.34</v>
    <v>3.1701E-2</v>
    <v>USD</v>
    <v>Rocky Brands, Inc. is a designer, manufacturer and marketer of footwear and apparel marketed under a portfolio of brand names, including Rocky, Georgia Boot, Durango, Lehigh, The Original Muck Boot Company, XTRATUF and Ranger. Its segments include Wholesale, Retail and Contract Manufacturing. Its Wholesale segment includes sales of footwear and accessories to several classifications of retailers, including sporting goods stores, outdoor specialty stores, online retailers, marine stores, independent retailers, mass merchants, retail uniform stores and specialty safety shoe stores. Its Retail segment includes direct sales of its products to consumers through its e-commerce Websites, third-party marketplaces, its Rocky Outdoor Gear Store and Lehigh businesses. Its Contract Manufacturing segment includes sales to the United States Military, private label sales and any sales to customers in which it is contracted to manufacture or source a specific footwear product for a customer.</v>
    <v>2200</v>
    <v>Nasdaq Stock Market</v>
    <v>XNAS</v>
    <v>XNAS</v>
    <v>39 E Canal St, NELSONVILLE, OH, 45764 US</v>
    <v>44.83</v>
    <v>Textiles &amp; Apparel</v>
    <v>Stock</v>
    <v>46129.796774849216</v>
    <v>3742</v>
    <v>42.86</v>
    <v>328666328</v>
    <v>ROCKY BRANDS, INC.</v>
    <v>ROCKY BRANDS, INC.</v>
    <v>42.86</v>
    <v>14.7525</v>
    <v>42.27</v>
    <v>43.61</v>
    <v>7536490</v>
    <v>RCKY</v>
    <v>ROCKY BRANDS, INC. (XNAS:RCKY)</v>
    <v>51612</v>
    <v>51216</v>
    <v>1992</v>
  </rv>
  <rv s="2">
    <v>3743</v>
  </rv>
  <rv s="0">
    <v>https://www.bing.com/financeapi/forcetrigger?t=a22ww7&amp;q=XNAS%3aSHOO&amp;form=skydnc</v>
    <v>Learn more on Bing</v>
  </rv>
  <rv s="1">
    <v>en-US</v>
    <v>a22ww7</v>
    <v>268435456</v>
    <v>1</v>
    <v>Powered by Refinitiv</v>
    <v>0</v>
    <v>STEVEN MADDEN, LTD. (XNAS:SHOO)</v>
    <v>2</v>
    <v>3</v>
    <v>Finance</v>
    <v>4</v>
    <v>46.88</v>
    <v>19.059999999999999</v>
    <v>1.1574</v>
    <v>1.53</v>
    <v>0.04</v>
    <v>USD</v>
    <v>Steven Madden, Ltd. designs, sources, and markets fashion-forward branded and private label footwear, accessories, and apparel. The Company’s Wholesale Footwear segment designs, sources, and markets its brands and sells its products to department stores, mass merchants, off-price retailers, shoe chains, online retailers, national chains, specialty retailers, independent stores, and clubs. Its Wholesale Accessories/Apparel segment designs, sources, and markets its brands and sells its products, primarily consisting of handbags and apparel, to department stores, mass merchants, off-price retailers, online retailers, specialty retailers, independent stores, and clubs. Its Direct-to-Consumer segment engages in the sale of footwear, handbags, apparel, and other accessories. Its Licensing segment engages in the licensing of the Steve Madden and Betsey Johnson trademarks for use in the sale of select apparel, accessories, and home categories as well as various other non-core products.</v>
    <v>4200</v>
    <v>Nasdaq Stock Market</v>
    <v>XNAS</v>
    <v>XNAS</v>
    <v>52-16 Barnett Ave, LONG ISLAND CITY, NY, 11104 US</v>
    <v>40.22</v>
    <v>Textiles &amp; Apparel</v>
    <v>Stock</v>
    <v>46129.797244247653</v>
    <v>3745</v>
    <v>39.06</v>
    <v>2905544725</v>
    <v>STEVEN MADDEN, LTD.</v>
    <v>STEVEN MADDEN, LTD.</v>
    <v>39.229999999999997</v>
    <v>63.760199999999998</v>
    <v>38.25</v>
    <v>39.78</v>
    <v>73040340</v>
    <v>SHOO</v>
    <v>STEVEN MADDEN, LTD. (XNAS:SHOO)</v>
    <v>480773</v>
    <v>1121031</v>
    <v>1998</v>
  </rv>
  <rv s="2">
    <v>3746</v>
  </rv>
  <rv s="0">
    <v>https://www.bing.com/financeapi/forcetrigger?t=a264nm&amp;q=XNYS%3aWWW&amp;form=skydnc</v>
    <v>Learn more on Bing</v>
  </rv>
  <rv s="1">
    <v>en-US</v>
    <v>a264nm</v>
    <v>268435456</v>
    <v>1</v>
    <v>Powered by Refinitiv</v>
    <v>0</v>
    <v>WOLVERINE WORLD WIDE, INC. (XNYS:WWW)</v>
    <v>2</v>
    <v>3</v>
    <v>Finance</v>
    <v>4</v>
    <v>32.799999999999997</v>
    <v>10.48</v>
    <v>1.839</v>
    <v>0.48499999999999999</v>
    <v>2.7431999999999998E-2</v>
    <v>USD</v>
    <v>Wolverine World Wide, Inc. is a designer, marketer and licensor of a broad range of casual footwear and apparel, performance outdoor and athletic footwear and apparel, kids' footwear, industrial work boots and apparel, and uniform shoes and boots. Its segments are engaged in designing, manufacturing, sourcing, marketing, licensing and distributing branded footwear, apparel and accessories. The Company’s segments include Active Group, Work Group and Other. The Active Group segment consists of Merrell footwear and apparel, Saucony footwear and apparel, Sweaty Betty activewear and Chaco footwear. The Work Group consists of Wolverine footwear and apparel, Cat footwear, Bates uniform footwear, Harley-Davidson footwear and HYTEST safety footwear. Additionally, its Other business segment operates sourcing operations, a multi-brand direct-to-consumer business, the licensing of its Stride Rite brand and Hush Puppies brand.</v>
    <v>3050</v>
    <v>New York Stock Exchange</v>
    <v>XNYS</v>
    <v>XNYS</v>
    <v>9341 Courtland Dr, ROCKFORD, MI, 49351 US</v>
    <v>18.645</v>
    <v>Textiles &amp; Apparel</v>
    <v>Stock</v>
    <v>46129.797193610939</v>
    <v>3748</v>
    <v>18.035</v>
    <v>1489184865</v>
    <v>WOLVERINE WORLD WIDE, INC.</v>
    <v>WOLVERINE WORLD WIDE, INC.</v>
    <v>18.170000000000002</v>
    <v>15.9412</v>
    <v>17.68</v>
    <v>18.164999999999999</v>
    <v>81981000</v>
    <v>WWW</v>
    <v>WOLVERINE WORLD WIDE, INC. (XNYS:WWW)</v>
    <v>545689</v>
    <v>955139</v>
    <v>1969</v>
  </rv>
  <rv s="2">
    <v>3749</v>
  </rv>
  <rv s="0">
    <v>https://www.bing.com/financeapi/forcetrigger?t=a1x3ww&amp;q=XNYS%3aLPX&amp;form=skydnc</v>
    <v>Learn more on Bing</v>
  </rv>
  <rv s="1">
    <v>en-US</v>
    <v>a1x3ww</v>
    <v>268435456</v>
    <v>1</v>
    <v>Powered by Refinitiv</v>
    <v>0</v>
    <v>LOUISIANA-PACIFIC CORPORATION (XNYS:LPX)</v>
    <v>2</v>
    <v>3</v>
    <v>Finance</v>
    <v>4</v>
    <v>102.86</v>
    <v>69.34</v>
    <v>1.6563000000000001</v>
    <v>4.3499999999999996</v>
    <v>5.9992000000000004E-2</v>
    <v>USD</v>
    <v>Louisiana-Pacific Corporation is a provider of building solutions. It manufactures engineered wood products that meet the demands of builders, remodelers and homeowners. The Siding segment serves diverse end markets with a broad product portfolio of engineered wood siding, trim, soffit, and fascia. Its Siding is offered primed (LP SmartSide Trim &amp; Siding, LP BuilderSeries Lap Siding, and LP Outdoor Building Solutions) and pre-finished (LP SmartSide ExpertFinish Trim &amp; Siding). The OSB segment manufactures and distributes OSB structural panel products, including the value-added OSB product portfolio known as LP Structural Solutions (which includes LP FlameBlock Fire-Rated Sheathing, LP WeatherLogic Air &amp; Water Barrier, LP TechShield Radiant Barrier, LP Legacy Premium Sub-Flooring, and LP TopNotch 350 Durable Sub-Flooring). The Other segment includes the LPSA business that manufactures and distributes OSB structural panels and siding products in South America and certain export markets.</v>
    <v>4300</v>
    <v>New York Stock Exchange</v>
    <v>XNYS</v>
    <v>XNYS</v>
    <v>1610 WEST END AVE., SUITE 200, NASHVILLE, TN, 37203 US</v>
    <v>77.88</v>
    <v>Paper &amp; Forest Products</v>
    <v>Stock</v>
    <v>46129.797327245309</v>
    <v>3751</v>
    <v>74.204999999999998</v>
    <v>5368551098</v>
    <v>LOUISIANA-PACIFIC CORPORATION</v>
    <v>LOUISIANA-PACIFIC CORPORATION</v>
    <v>74.430000000000007</v>
    <v>36.850900000000003</v>
    <v>72.510000000000005</v>
    <v>76.86</v>
    <v>69848440</v>
    <v>LPX</v>
    <v>LOUISIANA-PACIFIC CORPORATION (XNYS:LPX)</v>
    <v>748909</v>
    <v>717785</v>
    <v>1972</v>
  </rv>
  <rv s="2">
    <v>3752</v>
  </rv>
  <rv s="0">
    <v>https://www.bing.com/financeapi/forcetrigger?t=a31uf2&amp;q=XNYS%3aWFG&amp;form=skydnc</v>
    <v>Learn more on Bing</v>
  </rv>
  <rv s="1">
    <v>en-US</v>
    <v>a31uf2</v>
    <v>268435456</v>
    <v>1</v>
    <v>Powered by Refinitiv</v>
    <v>0</v>
    <v>West Fraser Timber Co. Ltd. (XNYS:WFG)</v>
    <v>2</v>
    <v>12</v>
    <v>Finance</v>
    <v>4</v>
    <v>78.55</v>
    <v>57.34</v>
    <v>1.0922000000000001</v>
    <v>2.14</v>
    <v>3.2964E-2</v>
    <v>USD</v>
    <v>West Fraser Timber Co. Ltd. is a Canada-based diversified wood products company. The Company is engaged in manufacturing, selling, marketing and distributing lumber, engineered wood products such as oriented strand board (OSB), laminated veneer lumber (LVL), medium-density fiberboard (MDF), plywood, particleboard, pulp, newsprint, wood chips and other residuals. Its products are used in home construction, repair and remodeling, industrial applications, paper and tissue. Its segments include Lumber, North America engineered wood products (NA EWP), Pulp &amp; Paper and Europe EWP. The Company’s business comprises lumber mills, OSB facilities, plywood facilities, MDF facilities, particleboard facilities, LVL facilities, veneer facilities, and pulp and paper mills. The Company operates approximately 58 facilities in Canada, the United States, the United Kingdom and Europe.</v>
    <v>9600</v>
    <v>New York Stock Exchange</v>
    <v>XNYS</v>
    <v>XNYS</v>
    <v>885 West Georgia Street, Suite 1500, VANCOUVER, BC, V6C 3E8 CA</v>
    <v>67.64</v>
    <v>Paper &amp; Forest Products</v>
    <v>Stock</v>
    <v>46129.795852928124</v>
    <v>3754</v>
    <v>65.8</v>
    <v>7164738000</v>
    <v>West Fraser Timber Co. Ltd.</v>
    <v>West Fraser Timber Co. Ltd.</v>
    <v>65.8</v>
    <v>0</v>
    <v>64.92</v>
    <v>67.06</v>
    <v>78299820</v>
    <v>WFG</v>
    <v>West Fraser Timber Co. Ltd. (XNYS:WFG)</v>
    <v>180676</v>
    <v>199870</v>
    <v>1954</v>
  </rv>
  <rv s="2">
    <v>3755</v>
  </rv>
  <rv s="0">
    <v>https://www.bing.com/financeapi/forcetrigger?t=a25iu2&amp;q=XNAS%3aVREX&amp;form=skydnc</v>
    <v>Learn more on Bing</v>
  </rv>
  <rv s="1">
    <v>en-US</v>
    <v>a25iu2</v>
    <v>268435456</v>
    <v>1</v>
    <v>Powered by Refinitiv</v>
    <v>0</v>
    <v>VAREX IMAGING CORPORATION (XNAS:VREX)</v>
    <v>2</v>
    <v>3</v>
    <v>Finance</v>
    <v>4</v>
    <v>14.565</v>
    <v>6.76</v>
    <v>0.96840000000000004</v>
    <v>0.39</v>
    <v>3.3620999999999998E-2</v>
    <v>USD</v>
    <v>Varex Imaging Corporation is a designer and manufacturer of X-ray imaging components, which include X-ray tubes, digital detectors and other image processing solutions that are key components of X-ray imaging systems. The Company’s segments include Medical and Industrial. Its Medical segment designs, manufactures, sells and services X-ray imaging components, including X-ray tubes, flat panel and photon-counting detectors and accessories, high-voltage connectors, image-processing software and workstations, 3D reconstruction software, computer-aided diagnostic software, collimators, automatic exposure control devices, generators, and coolers. Its Industrial segment designs, develops, manufactures, sells, and services X-ray imaging products for use in a number of applications, including security applications for cargo screening at ports and borders, baggage screening at airports, and nondestructive testing, irradiation, and inspection applications used in a number of other verticals.</v>
    <v>2400</v>
    <v>Nasdaq Stock Market</v>
    <v>XNAS</v>
    <v>XNAS</v>
    <v>1678 S Pioneer Rd, SALT LAKE CITY, UT, 84104-4205 US</v>
    <v>12.19</v>
    <v>Healthcare Equipment &amp; Supplies</v>
    <v>Stock</v>
    <v>46129.797304536718</v>
    <v>3757</v>
    <v>11.84</v>
    <v>502381000</v>
    <v>VAREX IMAGING CORPORATION</v>
    <v>VAREX IMAGING CORPORATION</v>
    <v>11.84</v>
    <v>0</v>
    <v>11.6</v>
    <v>11.99</v>
    <v>41900000</v>
    <v>VREX</v>
    <v>VAREX IMAGING CORPORATION (XNAS:VREX)</v>
    <v>77352</v>
    <v>246072</v>
    <v>2016</v>
  </rv>
  <rv s="2">
    <v>3758</v>
  </rv>
  <rv s="0">
    <v>https://www.bing.com/financeapi/forcetrigger?t=bn6lmw&amp;q=XNYS%3aBE&amp;form=skydnc</v>
    <v>Learn more on Bing</v>
  </rv>
  <rv s="4">
    <v>en-US</v>
    <v>bn6lmw</v>
    <v>268435456</v>
    <v>1</v>
    <v>Powered by Refinitiv</v>
    <v>8</v>
    <v>BLOOM ENERGY CORPORATION (XNYS:BE)</v>
    <v>2</v>
    <v>9</v>
    <v>Finance</v>
    <v>4</v>
    <v>229.54990000000001</v>
    <v>16.010000000000002</v>
    <v>3.4278</v>
    <v>-3.3</v>
    <v>-1.5709999999999998E-2</v>
    <v>USD</v>
    <v>Bloom Energy Corporation is engaged in stationary fuel cell power generation by market share. The Company provides distributed energy technology solutions to customers. The Company manufactures advanced and versatile fuel cell energy platforms, supporting the commercial availability of two products: the Bloom Energy Server for generating electricity and the Bloom Electrolyzer for producing hydrogen. With approximately 1.4 gigawatts (GW) of Energy Server systems deployed in more than 1,000 locations and nine countries. Its solid oxide fuel cell technology platform is the foundation for its Energy Server system and Bloom Electrolyzer. The Bloom Energy Server system is designed to deliver reliable, resilient, clean and affordable energy for utilities and organizations alike. Its Energy Server system is designed to deliver reliable electricity. The Bloom Electrolyzer is designed to provide hydrogen solutions based on the same solid oxide platform as its Energy Server systems.</v>
    <v>2214</v>
    <v>New York Stock Exchange</v>
    <v>XNYS</v>
    <v>XNYS</v>
    <v>4353 N 1st St, SAN JOSE, CA, 95134-1259 US</v>
    <v>215.5</v>
    <v>Machinery, Equipment &amp; Components</v>
    <v>Stock</v>
    <v>46129.796124617969</v>
    <v>3760</v>
    <v>200.23</v>
    <v>58761336732</v>
    <v>BLOOM ENERGY CORPORATION</v>
    <v>BLOOM ENERGY CORPORATION</v>
    <v>215.5</v>
    <v>210.06</v>
    <v>206.76</v>
    <v>284200700</v>
    <v>BE</v>
    <v>BLOOM ENERGY CORPORATION (XNYS:BE)</v>
    <v>8381574</v>
    <v>10429881</v>
    <v>2001</v>
  </rv>
  <rv s="2">
    <v>3761</v>
  </rv>
  <rv s="0">
    <v>https://www.bing.com/financeapi/forcetrigger?t=c2z2u2&amp;q=XNYS%3aRONI&amp;form=skydnc</v>
    <v>Learn more on Bing</v>
  </rv>
  <rv s="1">
    <v>en-US</v>
    <v>c2z2u2</v>
    <v>268435456</v>
    <v>1</v>
    <v>Powered by Refinitiv</v>
    <v>0</v>
    <v>NET POWER INC. (XNYS:NPWR)</v>
    <v>2</v>
    <v>3</v>
    <v>Finance</v>
    <v>4</v>
    <v>5.2</v>
    <v>1.4550000000000001</v>
    <v>0.90010000000000001</v>
    <v>0.11</v>
    <v>6.8750000000000006E-2</v>
    <v>USD</v>
    <v>NET Power Inc. is an energy technology company developing its proprietary NET Power Cycle, which transforms natural gas into power. The NET Power Cycle is designed to inherently capture carbon dioxide (CO2) while producing virtually no air pollutants, such as sulfur oxides (SOX), nitrogen oxide (NOX) and other particulates. The NET Power Cycle is designed to achieve electricity generation through its highly recuperative oxy-combustion process. This process involves the combination of two technologies: oxy-combustion and supercritical CO2 (sCO2) power cycle. In the Net Power Cycle, CO2 produced in oxy-combustion is immediately captured in a sCO2 cycle that produces electricity. As CO2 is added through oxy-combustion and recirculated, excess captured CO2 is siphoned from the cycle at high purity for export to permanent storage or utilization. Its customers include electric utilities, oil and gas companies, midstream oil and gas companies, technology companies, and industrial facilities.</v>
    <v>54</v>
    <v>New York Stock Exchange</v>
    <v>XNYS</v>
    <v>XNYS</v>
    <v>320 Roney Street, Suite 200, DURHAM, NC, 27701 US</v>
    <v>1.8492</v>
    <v>Electrical Utilities &amp; IPPs</v>
    <v>Stock</v>
    <v>46129.797038159377</v>
    <v>3763</v>
    <v>1.64</v>
    <v>383751018</v>
    <v>NET POWER INC.</v>
    <v>NET POWER INC.</v>
    <v>1.65</v>
    <v>0</v>
    <v>1.6</v>
    <v>1.71</v>
    <v>224415800</v>
    <v>NPWR</v>
    <v>NET POWER INC. (XNYS:NPWR)</v>
    <v>1247177</v>
    <v>652703</v>
    <v>2023</v>
  </rv>
  <rv s="2">
    <v>3764</v>
  </rv>
  <rv s="0">
    <v>https://www.bing.com/financeapi/forcetrigger?t=bx1rdm&amp;q=XNYS%3aSMR&amp;form=skydnc</v>
    <v>Learn more on Bing</v>
  </rv>
  <rv s="1">
    <v>en-US</v>
    <v>bx1rdm</v>
    <v>268435456</v>
    <v>1</v>
    <v>Powered by Refinitiv</v>
    <v>0</v>
    <v>NUSCALE POWER CORPORATION (XNYS:SMR)</v>
    <v>2</v>
    <v>3</v>
    <v>Finance</v>
    <v>4</v>
    <v>57.42</v>
    <v>8.85</v>
    <v>2.2507000000000001</v>
    <v>1.36</v>
    <v>0.11919399999999999</v>
    <v>USD</v>
    <v>NuScale Power Corporation is a provider of proprietary advanced small modular reactor (SMR) nuclear technology. The NuScale Power Module, the Company's SMR technology, is a small pressurized water reactor that can generate approximately 77 megawatts of electricity (MWe) or 250 megawatts thermal (gross) and can be scaled to meet customer needs through an array of flexible configurations of up to 924 MWe (12 modules) of output. In addition to the sale of NPMs, it offers a diversified suite of services throughout the development and operating life of the power plant. The Company's suite of services is planned to include licensing support, testing, training, fuel supply services and program management, among others. It serves a range of customers consisting of domestic and international governments, utilities, state-owned enterprises and technology and industrial companies in need of carbon-free, reliable energy.</v>
    <v>428</v>
    <v>New York Stock Exchange</v>
    <v>XNYS</v>
    <v>XNYS</v>
    <v>1100 Ne Circle Blvd., Suite 350, CORVALLIS, OR, 97330 US</v>
    <v>13.3</v>
    <v>Electrical Utilities &amp; IPPs</v>
    <v>Stock</v>
    <v>46129.796690983596</v>
    <v>3766</v>
    <v>11.86</v>
    <v>4381508315</v>
    <v>NUSCALE POWER CORPORATION</v>
    <v>NUSCALE POWER CORPORATION</v>
    <v>12.02</v>
    <v>0</v>
    <v>11.41</v>
    <v>12.77</v>
    <v>343109500</v>
    <v>SMR</v>
    <v>NUSCALE POWER CORPORATION (XNYS:SMR)</v>
    <v>56520610</v>
    <v>25337339</v>
    <v>2022</v>
  </rv>
  <rv s="2">
    <v>3767</v>
  </rv>
  <rv s="0">
    <v>https://www.bing.com/financeapi/forcetrigger?t=a1ovz2&amp;q=XNAS%3aBSET&amp;form=skydnc</v>
    <v>Learn more on Bing</v>
  </rv>
  <rv s="1">
    <v>en-US</v>
    <v>a1ovz2</v>
    <v>268435456</v>
    <v>1</v>
    <v>Powered by Refinitiv</v>
    <v>0</v>
    <v>BASSETT FURNITURE INDUSTRIES, INCORPORATED (XNAS:BSET)</v>
    <v>2</v>
    <v>3</v>
    <v>Finance</v>
    <v>4</v>
    <v>19.75</v>
    <v>13.17</v>
    <v>0.77539999999999998</v>
    <v>0.27</v>
    <v>1.8633999999999998E-2</v>
    <v>USD</v>
    <v>Bassett Furniture Industries, Incorporated is a retailer, manufacturer and marketer of branded home furnishings. Its products are sold through a network of Company-owned and licensee-owned branded stores under the Bassett Home Furnishings (BHF) name. Its segments include Wholesale and Retail-Company-owned stores. The Wholesale segment is involved in the design, manufacturing and sourcing of furniture products that are distributed through its BHF store network (both Company-owned and licensee-owned stores) and various independent retailers. The Retail-Company-owned stores segment consists of 58 BHF stores that provide consumers with a friendly and casual environment for buying furniture and accessories. The BHF stores feature custom order furniture, free in-home or virtual design visits (home makeovers) and coordinated decorating accessories. It also has a traditional wholesale business with more than 700 accounts on the open market, across the United States and internationally.</v>
    <v>1194</v>
    <v>Nasdaq Stock Market</v>
    <v>XNAS</v>
    <v>XNAS</v>
    <v>3525 Fairystone Park Highway, BASSETT, VA, 24055 US</v>
    <v>14.87</v>
    <v>Household Goods</v>
    <v>Stock</v>
    <v>46129.793500647655</v>
    <v>3769</v>
    <v>14.5657</v>
    <v>127633114</v>
    <v>BASSETT FURNITURE INDUSTRIES, INCORPORATED</v>
    <v>BASSETT FURNITURE INDUSTRIES, INCORPORATED</v>
    <v>14.65</v>
    <v>21.034600000000001</v>
    <v>14.49</v>
    <v>14.76</v>
    <v>8647230</v>
    <v>BSET</v>
    <v>BASSETT FURNITURE INDUSTRIES, INCORPORATED (XNAS:BSET)</v>
    <v>9983</v>
    <v>36032</v>
    <v>1930</v>
  </rv>
  <rv s="2">
    <v>3770</v>
  </rv>
  <rv s="0">
    <v>https://www.bing.com/financeapi/forcetrigger?t=a1sa4c&amp;q=XNYS%3aETD&amp;form=skydnc</v>
    <v>Learn more on Bing</v>
  </rv>
  <rv s="1">
    <v>en-US</v>
    <v>a1sa4c</v>
    <v>268435456</v>
    <v>1</v>
    <v>Powered by Refinitiv</v>
    <v>0</v>
    <v>ETHAN ALLEN INTERIORS INC. (XNYS:ETD)</v>
    <v>2</v>
    <v>3</v>
    <v>Finance</v>
    <v>4</v>
    <v>31.410499999999999</v>
    <v>21.2</v>
    <v>1.0994999999999999</v>
    <v>0.53</v>
    <v>2.3938999999999998E-2</v>
    <v>USD</v>
    <v>Ethan Allen Interiors Inc. is an interior design company and manufacturer and retailer in the home furnishings' marketplace. It offers a global luxury home fashion brand that is vertically integrated from product design through home delivery. The Company operates through two segments, which include Wholesale and Retail. The Wholesale segment is engaged in the development of the Ethan Allen brand and encompasses all aspects of design, manufacturing, sourcing, marketing, sale, and distribution of its range of home furnishings and accents. The Retail segment sells home furnishings and accents to clients through approximately 142 Company-operated design centers. It provides complimentary interior design service to its clients and sells a range of home furnishings through a retail network of design centers located throughout the United States and internationally as well as online at ethanallen.com.</v>
    <v>3149</v>
    <v>New York Stock Exchange</v>
    <v>XNYS</v>
    <v>XNYS</v>
    <v>25 Lake Avenue Ext., DANBURY, CT, 06811 US</v>
    <v>23.075600000000001</v>
    <v>Household Goods</v>
    <v>Stock</v>
    <v>46129.797305115622</v>
    <v>3772</v>
    <v>22.445</v>
    <v>576868527</v>
    <v>ETHAN ALLEN INTERIORS INC.</v>
    <v>ETHAN ALLEN INTERIORS INC.</v>
    <v>22.484999999999999</v>
    <v>13.185600000000001</v>
    <v>22.14</v>
    <v>22.67</v>
    <v>25446340</v>
    <v>ETD</v>
    <v>ETHAN ALLEN INTERIORS INC. (XNYS:ETD)</v>
    <v>186480</v>
    <v>390431</v>
    <v>1989</v>
  </rv>
  <rv s="2">
    <v>3773</v>
  </rv>
  <rv s="0">
    <v>https://www.bing.com/financeapi/forcetrigger?t=a1t3oc&amp;q=XNAS%3aFLXS&amp;form=skydnc</v>
    <v>Learn more on Bing</v>
  </rv>
  <rv s="1">
    <v>en-US</v>
    <v>a1t3oc</v>
    <v>268435456</v>
    <v>1</v>
    <v>Powered by Refinitiv</v>
    <v>0</v>
    <v>FLEXSTEEL INDUSTRIES, INC. (XNAS:FLXS)</v>
    <v>2</v>
    <v>3</v>
    <v>Finance</v>
    <v>4</v>
    <v>59.95</v>
    <v>29.38</v>
    <v>0.42509999999999998</v>
    <v>2.19</v>
    <v>4.8873E-2</v>
    <v>USD</v>
    <v>Flexsteel Industries, Inc. is a manufacturer, importer, and marketer of residential furniture products in the United States. Its furniture products business involves the distribution of manufactured and imported products consisting of a broad line of furniture for the residential market. Its product offerings include a range of furniture, such as sofas, loveseats, chairs, reclining rocking chairs, swivel rockers, sofa beds, convertible bedding units, occasional tables, desks, dining tables and chairs, kitchen storage, bedroom furniture, and outdoor furniture. It distributes its products throughout the United States through its e-commerce channel and direct sales force. It utilizes various types of wood, fabric, leather, filling material, high carbon spring steel, bar and wire stock, polyurethane foam, and other raw materials in manufacturing furniture. It leases and operates three manufacturing facilities in Juarez, Mexico, and leases one manufacturing facility in Mexicali, Mexico.</v>
    <v>1400</v>
    <v>Nasdaq Stock Market</v>
    <v>XNAS</v>
    <v>XNAS</v>
    <v>385 Bell St., DUBUQUE, IA, 52001 US</v>
    <v>47.59</v>
    <v>Household Goods</v>
    <v>Stock</v>
    <v>46129.79616101797</v>
    <v>3775</v>
    <v>45.034999999999997</v>
    <v>251238970</v>
    <v>FLEXSTEEL INDUSTRIES, INC.</v>
    <v>FLEXSTEEL INDUSTRIES, INC.</v>
    <v>45.4</v>
    <v>13.19</v>
    <v>44.81</v>
    <v>47</v>
    <v>5345510</v>
    <v>FLXS</v>
    <v>FLEXSTEEL INDUSTRIES, INC. (XNAS:FLXS)</v>
    <v>51515</v>
    <v>40458</v>
    <v>1929</v>
  </rv>
  <rv s="2">
    <v>3776</v>
  </rv>
  <rv s="0">
    <v>https://www.bing.com/financeapi/forcetrigger?t=a1usfr&amp;q=XNAS%3aHOFT&amp;form=skydnc</v>
    <v>Learn more on Bing</v>
  </rv>
  <rv s="1">
    <v>en-US</v>
    <v>a1usfr</v>
    <v>268435456</v>
    <v>1</v>
    <v>Powered by Refinitiv</v>
    <v>0</v>
    <v>Hooker Furnishings Corporation (XNAS:HOFT)</v>
    <v>2</v>
    <v>3</v>
    <v>Finance</v>
    <v>4</v>
    <v>15.99</v>
    <v>7.34</v>
    <v>1.3053999999999999</v>
    <v>-0.11</v>
    <v>-8.7299999999999999E-3</v>
    <v>USD</v>
    <v>Hooker Furnishings Corporation is a designer, marketer and importer of casegoods (wooden and metal furniture), leather furniture, fabric-upholstered furniture, lighting, accessories, and home decor for the residential, hospitality and contract markets. The Company also manufactures residential custom leather and custom fabric-upholstered furniture and outdoor furniture. Its segments include Hooker Branded and Domestic Upholstery. Its Major casegoods product categories include home entertainment, home office, accent, dining, and bedroom furniture in the upper-medium price points sold under the Hooker Furniture brand. Its Hooker’s residential upholstered seating product lines includes Bradington-Young, HF Custom, Shenandoah Furniture, H Contract, and Sunset West operations. Its Sunset West division is a designer and manufacturer of outdoor furniture. Its Bradington-Young offers upscale motion and stationary leather furniture. Its HF Custom offers chairs, sofas, and recliners.</v>
    <v>1034</v>
    <v>Nasdaq Stock Market</v>
    <v>XNAS</v>
    <v>XNAS</v>
    <v>440 E COMMONWEALTH BLVD, POB 4708, MARTINSVILLE, VA, 24115 US</v>
    <v>13.345000000000001</v>
    <v>Household Goods</v>
    <v>Stock</v>
    <v>46129.794833135937</v>
    <v>3778</v>
    <v>12.49</v>
    <v>134613722</v>
    <v>Hooker Furnishings Corporation</v>
    <v>Hooker Furnishings Corporation</v>
    <v>12.7</v>
    <v>0</v>
    <v>12.6</v>
    <v>12.49</v>
    <v>10777720</v>
    <v>HOFT</v>
    <v>Hooker Furnishings Corporation (XNAS:HOFT)</v>
    <v>27108</v>
    <v>38437</v>
    <v>1924</v>
  </rv>
  <rv s="2">
    <v>3779</v>
  </rv>
  <rv s="0">
    <v>https://www.bing.com/financeapi/forcetrigger?t=a1wu4c&amp;q=XNYS%3aLEG&amp;form=skydnc</v>
    <v>Learn more on Bing</v>
  </rv>
  <rv s="1">
    <v>en-US</v>
    <v>a1wu4c</v>
    <v>268435456</v>
    <v>1</v>
    <v>Powered by Refinitiv</v>
    <v>0</v>
    <v>LEGGETT &amp; PLATT, INCORPORATED (XNYS:LEG)</v>
    <v>2</v>
    <v>3</v>
    <v>Finance</v>
    <v>4</v>
    <v>13</v>
    <v>6.56</v>
    <v>0.79269999999999996</v>
    <v>0.96499999999999997</v>
    <v>8.6470000000000005E-2</v>
    <v>USD</v>
    <v>Leggett &amp; Platt, Incorporated is a diversified manufacturer that designs and produces a variety of engineered components and products that can be found in homes and automobiles. Its segments include Bedding Products, Specialized Products and Furniture, Flooring &amp; Textile Products. Bedding Products segment supplies a variety of components and machinery used by bedding manufacturers, as well as produces private label finished mattresses and adjustable bed bases. This segment is also vertically integrated into the production and supply of specialty foam chemicals, steel rod, and drawn steel wire to its own operations and to external customers. Specialized Products segment supplies lumbar support systems, seat suspension systems, motors and actuators, and control cables used by automotive manufacturers. Furniture, Flooring &amp; Textile Products segment supplies a range of components for residential and work furniture manufacturers, as well as select lines of private label finished furniture.</v>
    <v>15900</v>
    <v>New York Stock Exchange</v>
    <v>XNYS</v>
    <v>XNYS</v>
    <v>No. 1 Leggett Road, CARTHAGE, MO, 64836 US</v>
    <v>12.24</v>
    <v>Household Goods</v>
    <v>Stock</v>
    <v>46129.797205080467</v>
    <v>3781</v>
    <v>11.450200000000001</v>
    <v>1653883950</v>
    <v>LEGGETT &amp; PLATT, INCORPORATED</v>
    <v>LEGGETT &amp; PLATT, INCORPORATED</v>
    <v>11.5</v>
    <v>7.2043999999999997</v>
    <v>11.16</v>
    <v>12.125</v>
    <v>136402800</v>
    <v>LEG</v>
    <v>LEGGETT &amp; PLATT, INCORPORATED (XNYS:LEG)</v>
    <v>2628436</v>
    <v>2743744</v>
    <v>1901</v>
  </rv>
  <rv s="2">
    <v>3782</v>
  </rv>
  <rv s="0">
    <v>https://www.bing.com/financeapi/forcetrigger?t=a1x8qh&amp;q=XNYS%3aLZB&amp;form=skydnc</v>
    <v>Learn more on Bing</v>
  </rv>
  <rv s="1">
    <v>en-US</v>
    <v>a1x8qh</v>
    <v>268435456</v>
    <v>1</v>
    <v>Powered by Refinitiv</v>
    <v>0</v>
    <v>LA-Z-BOY INCORPORATED (XNYS:LZB)</v>
    <v>2</v>
    <v>3</v>
    <v>Finance</v>
    <v>4</v>
    <v>44.484999999999999</v>
    <v>29.03</v>
    <v>1.2806</v>
    <v>1.68</v>
    <v>4.9252000000000004E-2</v>
    <v>USD</v>
    <v>La-Z-Boy Incorporated is a vertically integrated furniture retailer and manufacturer. The Company manufactures, markets, imports, exports, distributes and retails upholstery furniture products under the La-Z-Boy, England, Kincaid, and Joybird tradenames. Its segments include the Wholesale segment and the Retail segment. The Retail segment consists of over 200 Company-owned La-Z-Boy Furniture Galleries stores and is part of a broader network of nearly 370 La-Z-Boy Furniture Galleries that, with La-Z-Boy.com, serve customers nationwide. Joybird, an e-commerce retailer and manufacturer of modern upholstered furniture, has over 12 stores in the United States. In the Wholesale segment, the Company manufactures comfortable, custom furniture for Furniture Galleries and a variety of retail channels. England Furniture Co. offers custom upholstered furniture, and casegoods brands Kincaid, American Drew, and Hammary provide pieces that make every room feel like home.</v>
    <v>10600</v>
    <v>New York Stock Exchange</v>
    <v>XNYS</v>
    <v>XNYS</v>
    <v>One La-Z-Boy Drive, MONROE, MI, 48162 US</v>
    <v>36.409999999999997</v>
    <v>Household Goods</v>
    <v>Stock</v>
    <v>46129.797259779691</v>
    <v>3784</v>
    <v>34.865000000000002</v>
    <v>1464659580</v>
    <v>LA-Z-BOY INCORPORATED</v>
    <v>LA-Z-BOY INCORPORATED</v>
    <v>34.865000000000002</v>
    <v>17.787400000000002</v>
    <v>34.11</v>
    <v>35.79</v>
    <v>40923710</v>
    <v>LZB</v>
    <v>LA-Z-BOY INCORPORATED (XNYS:LZB)</v>
    <v>148282</v>
    <v>432392</v>
    <v>1941</v>
  </rv>
  <rv s="2">
    <v>3785</v>
  </rv>
  <rv s="0">
    <v>https://www.bing.com/financeapi/forcetrigger?t=a1xlk2&amp;q=XNYS%3aMHK&amp;form=skydnc</v>
    <v>Learn more on Bing</v>
  </rv>
  <rv s="1">
    <v>en-US</v>
    <v>a1xlk2</v>
    <v>268435456</v>
    <v>1</v>
    <v>Powered by Refinitiv</v>
    <v>0</v>
    <v>MOHAWK INDUSTRIES, INC. (XNYS:MHK)</v>
    <v>2</v>
    <v>3</v>
    <v>Finance</v>
    <v>4</v>
    <v>143.13</v>
    <v>94.56</v>
    <v>1.2139</v>
    <v>7.08</v>
    <v>6.9309999999999997E-2</v>
    <v>USD</v>
    <v>Mohawk Industries, Inc. is a flooring manufacturer that creates products to enhance residential and commercial spaces around the world. Its segments include Global Ceramic, Flooring North America (Flooring NA) and Flooring Rest of the World (Flooring ROW). The Global Ceramic segment designs, manufactures, sources, distributes and markets a line of ceramic, porcelain and natural stone tile products used for floor and wall applications in residential and commercial channels. Flooring NA segment designs, manufactures, sources, distributes and markets a range of floor covering products, including broadloom carpet, carpet tile, rugs and mats, carpet pad, laminate, medium-density fiberboard (MDF), wood flooring, LVT and sheet vinyl. Flooring ROW segment designs, manufactures, sources, distributes and markets a variety of laminate, LVT and sheet vinyl, wood flooring, broadloom carpet and carpet tile collections used in residential and commercial markets for remodeling and new construction.</v>
    <v>40500</v>
    <v>New York Stock Exchange</v>
    <v>XNYS</v>
    <v>XNYS</v>
    <v>PO BOX 12069, 160 S INDUSTRIAL BLVD, CALHOUN, GA, 30701 US</v>
    <v>112.76</v>
    <v>Household Goods</v>
    <v>Stock</v>
    <v>46129.797305624998</v>
    <v>3787</v>
    <v>104.11499999999999</v>
    <v>6684619309</v>
    <v>MOHAWK INDUSTRIES, INC.</v>
    <v>MOHAWK INDUSTRIES, INC.</v>
    <v>104.11499999999999</v>
    <v>18.4495</v>
    <v>102.15</v>
    <v>109.23</v>
    <v>61197650</v>
    <v>MHK</v>
    <v>MOHAWK INDUSTRIES, INC. (XNYS:MHK)</v>
    <v>765331</v>
    <v>1020231</v>
    <v>1988</v>
  </rv>
  <rv s="2">
    <v>3788</v>
  </rv>
  <rv s="0">
    <v>https://www.bing.com/financeapi/forcetrigger?t=a1qkcw&amp;q=XNAS%3aCVCO&amp;form=skydnc</v>
    <v>Learn more on Bing</v>
  </rv>
  <rv s="1">
    <v>en-US</v>
    <v>a1qkcw</v>
    <v>268435456</v>
    <v>1</v>
    <v>Powered by Refinitiv</v>
    <v>0</v>
    <v>CAVCO INDUSTRIES, INC. (XNAS:CVCO)</v>
    <v>2</v>
    <v>3</v>
    <v>Finance</v>
    <v>4</v>
    <v>713.005</v>
    <v>393.53</v>
    <v>1.3433999999999999</v>
    <v>35.880000000000003</v>
    <v>7.1325E-2</v>
    <v>USD</v>
    <v>Cavco Industries, Inc. designs and produces factory-built homes primarily distributed through a network of independent and Company-owned retailers, planned community operators and residential developers. Its segments include Factory-built housing and Financial services. The Factory-built housing segment includes wholesale and retail factory-built housing operations. The Financial services segment includes manufactured housing, consumer finance and insurance. The Company also produces park model recreational vehicles (RVs), vacation cabins and factory-built commercial structures. It operates homebuilding production lines in Millersburg and Woodburn, Oregon; Riverside, California; Nampa, Idaho; Glendale, Goodyear and Phoenix, Arizona; Deming, New Mexico; Duncan, Oklahoma; Austin, Fort Worth, Seguin and Waco, Texas; Ojinaga, Mexico (two lines); Montevideo, Minnesota; Dorchester, Wisconsin; Nappanee and Goshen, Indiana; Lafayette, Tennessee, and Douglas and Moultrie.</v>
    <v>7000</v>
    <v>Nasdaq Stock Market</v>
    <v>XNAS</v>
    <v>XNAS</v>
    <v>3636 North Central Ave, Ste 1200, PHOENIX, AZ, 85012 US</v>
    <v>538.95000000000005</v>
    <v>Homebuilding &amp; Construction Supplies</v>
    <v>Stock</v>
    <v>46129.797293032032</v>
    <v>3790</v>
    <v>516.71</v>
    <v>4182721958</v>
    <v>CAVCO INDUSTRIES, INC.</v>
    <v>CAVCO INDUSTRIES, INC.</v>
    <v>517.39</v>
    <v>23.421800000000001</v>
    <v>503.05</v>
    <v>538.92999999999995</v>
    <v>7761160</v>
    <v>CVCO</v>
    <v>CAVCO INDUSTRIES, INC. (XNAS:CVCO)</v>
    <v>92738</v>
    <v>149942</v>
    <v>2003</v>
  </rv>
  <rv s="2">
    <v>3791</v>
  </rv>
  <rv s="0">
    <v>https://www.bing.com/financeapi/forcetrigger?t=bo9loc&amp;q=XNAS%3aLEGH&amp;form=skydnc</v>
    <v>Learn more on Bing</v>
  </rv>
  <rv s="1">
    <v>en-US</v>
    <v>bo9loc</v>
    <v>268435456</v>
    <v>1</v>
    <v>Powered by Refinitiv</v>
    <v>0</v>
    <v>Legacy Housing Corporation (XNAS:LEGH)</v>
    <v>2</v>
    <v>3</v>
    <v>Finance</v>
    <v>4</v>
    <v>29.45</v>
    <v>18.285</v>
    <v>0.74570000000000003</v>
    <v>1.17</v>
    <v>5.6851000000000006E-2</v>
    <v>USD</v>
    <v>Legacy Housing Corporation builds, sells, and finances manufactured homes and tiny houses that are distributed through a network of independent retailers and Company-owned stores and also sold directly to manufactured home communities. The Company has operations focused primarily on the southern United States. Its homes are marketed under its premier Legacy brand name and are sold to consumers, primarily across 15 states, through a network of over 125 independent retail locations, 13 Company-owned retail locations and through direct sales to owners of manufactured home communities. Its 13 Company-owned retail locations, including 12 Heritage Housing stores and one Tiny House Outlet store, exclusively sell its homes. It provides inventory financing for its independent retailers who purchase homes and then sell them to consumers. It provides consumer financing for its products, which are sold to end-users through both independent and Company-owned retail locations.</v>
    <v>592</v>
    <v>Nasdaq Stock Market</v>
    <v>XNAS</v>
    <v>XNAS</v>
    <v>1600 Airport Freeway, #100, BEDFORD, TX, 76022 US</v>
    <v>22.035</v>
    <v>Homebuilding &amp; Construction Supplies</v>
    <v>Stock</v>
    <v>46129.797227510935</v>
    <v>3793</v>
    <v>21.01</v>
    <v>517918395</v>
    <v>Legacy Housing Corporation</v>
    <v>Legacy Housing Corporation</v>
    <v>21.01</v>
    <v>11.149800000000001</v>
    <v>20.58</v>
    <v>21.75</v>
    <v>23812340</v>
    <v>LEGH</v>
    <v>Legacy Housing Corporation (XNAS:LEGH)</v>
    <v>45058</v>
    <v>125677</v>
    <v>2019</v>
  </rv>
  <rv s="2">
    <v>3794</v>
  </rv>
  <rv s="0">
    <v>https://www.bing.com/financeapi/forcetrigger?t=b19h6h&amp;q=XNYS%3aSKY&amp;form=skydnc</v>
    <v>Learn more on Bing</v>
  </rv>
  <rv s="1">
    <v>en-US</v>
    <v>b19h6h</v>
    <v>268435456</v>
    <v>1</v>
    <v>Powered by Refinitiv</v>
    <v>0</v>
    <v>CHAMPION HOMES, INC (XNYS:SKY)</v>
    <v>2</v>
    <v>3</v>
    <v>Finance</v>
    <v>4</v>
    <v>99.165099999999995</v>
    <v>59.44</v>
    <v>1.0980000000000001</v>
    <v>5.09</v>
    <v>6.7533999999999997E-2</v>
    <v>USD</v>
    <v>Champion Homes, Inc. is a producer of factory-built housing in North America. Its segments include U.S. Factory-built Housing, which includes manufacturing and retail housing operations, and Canadian Factory-built Housing. The Company has a portfolio of manufactured and modular homes, accessory dwelling units (ADUs), park-models and modular buildings for the single-family, multifamily, and hospitality sectors. In addition to its core home-building business, the Company provides construction services to install and set-up factory-built homes, operates a factory-direct retail business with 72 retail locations across the United States, and operates Star Fleet Trucking, providing transportation services to manufactured housing and other industries from several dispatch locations across the United States. It builds homes under brand names in the factory-built housing industry, including Champion Homes, Genesis Homes, Skyline Homes, Regional Homes, Athens Park, and Dutch Housing.</v>
    <v>9000</v>
    <v>New York Stock Exchange</v>
    <v>XNYS</v>
    <v>XNYS</v>
    <v>755 W Big Beaver Road, Suite 1000, TROY, MI, 48084 US</v>
    <v>81.489999999999995</v>
    <v>Homebuilding &amp; Construction Supplies</v>
    <v>Stock</v>
    <v>46129.797210786717</v>
    <v>3796</v>
    <v>76.905000000000001</v>
    <v>4449600529</v>
    <v>CHAMPION HOMES, INC</v>
    <v>CHAMPION HOMES, INC</v>
    <v>76.905000000000001</v>
    <v>21.468599999999999</v>
    <v>75.37</v>
    <v>80.459999999999994</v>
    <v>55302020</v>
    <v>SKY</v>
    <v>CHAMPION HOMES, INC (XNYS:SKY)</v>
    <v>307048</v>
    <v>538239</v>
    <v>1959</v>
  </rv>
  <rv s="2">
    <v>3797</v>
  </rv>
  <rv s="0">
    <v>https://www.bing.com/financeapi/forcetrigger?t=a237rw&amp;q=XNAS%3aSNBR&amp;form=skydnc</v>
    <v>Learn more on Bing</v>
  </rv>
  <rv s="1">
    <v>en-US</v>
    <v>a237rw</v>
    <v>268435456</v>
    <v>1</v>
    <v>Powered by Refinitiv</v>
    <v>0</v>
    <v>SLEEP NUMBER CORPORATION (XNAS:SNBR)</v>
    <v>2</v>
    <v>3</v>
    <v>Finance</v>
    <v>4</v>
    <v>13.94</v>
    <v>1.06</v>
    <v>2.3816999999999999</v>
    <v>0.35</v>
    <v>0.163551</v>
    <v>USD</v>
    <v>Sleep Number Corporation is a wellness technology company. The Company is engaged in designing, manufacturing, marketing, and distribution of sleep solutions. Its wellness technology platform helps solve sleep problems, whether it’s providing individualized temperature control for each sleeper through its Climate360 smart bed or applying its 24 billion hours of longitudinal sleep data and expertise to research with global institutions. The Company’s smart beds provide unmatched features, benefits and comfort that can lead to improved sleep health and wellness for both sleepers. Its active temperature balancing technology supports the ideal climate for both sleepers and solves a prevalent sleep challenge. The Company’s smart bed ecosystem includes a full line of FlexFit smart adjustable bases that seamlessly integrate with Sleep Number smart beds for an individualized sleep experience that is proven to deliver more restful sleep per night.</v>
    <v>3133</v>
    <v>Nasdaq Stock Market</v>
    <v>XNAS</v>
    <v>XNAS</v>
    <v>1001 Third Avenue South, MINNEAPOLIS, MN, 55404 US</v>
    <v>2.68</v>
    <v>Household Goods</v>
    <v>Stock</v>
    <v>46129.795916203126</v>
    <v>3799</v>
    <v>2.2000000000000002</v>
    <v>57372114</v>
    <v>SLEEP NUMBER CORPORATION</v>
    <v>SLEEP NUMBER CORPORATION</v>
    <v>2.2000000000000002</v>
    <v>0</v>
    <v>2.14</v>
    <v>2.4900000000000002</v>
    <v>23041010</v>
    <v>SNBR</v>
    <v>SLEEP NUMBER CORPORATION (XNAS:SNBR)</v>
    <v>1789596</v>
    <v>2483327</v>
    <v>1987</v>
  </rv>
  <rv s="2">
    <v>3800</v>
  </rv>
  <rv s="5">
    <v>en-US</v>
    <v>cb1iur</v>
    <v>268435456</v>
    <v>1</v>
    <v>Powered by Refinitiv</v>
    <v>10</v>
    <v>FENBO HOLDINGS LIMITED (XNAS:FEBO)</v>
    <v>7</v>
    <v>11</v>
    <v>Finance</v>
    <v>5</v>
    <v>1.49</v>
    <v>0.61</v>
    <v>-0.05</v>
    <v>-4.0323000000000005E-2</v>
    <v>USD</v>
    <v>Fenbo Holdings Ltd is a holding company. The Company is mainly engaged in the production and sale of personal care electric appliances, such as electrical hair styling products such as straighteners, curlers, trimmers, and others. The Company also produces toys to overseas markets.</v>
    <v>280</v>
    <v>Nasdaq Stock Market</v>
    <v>XNAS</v>
    <v>XNAS</v>
    <v>Unit J, 19/F, World Tech Centre, 95 How Ming Road, Kwun Tong, Kowloon HK</v>
    <v>1.2399</v>
    <v>Household Goods</v>
    <v>Stock</v>
    <v>46129.778753772654</v>
    <v>1.175</v>
    <v>13164375</v>
    <v>FENBO HOLDINGS LIMITED</v>
    <v>FENBO HOLDINGS LIMITED</v>
    <v>1.19</v>
    <v>0</v>
    <v>1.24</v>
    <v>1.19</v>
    <v>11062500</v>
    <v>FEBO</v>
    <v>FENBO HOLDINGS LIMITED (XNAS:FEBO)</v>
    <v>933</v>
    <v>12076</v>
    <v>2022</v>
  </rv>
  <rv s="2">
    <v>3802</v>
  </rv>
  <rv s="0">
    <v>https://www.bing.com/financeapi/forcetrigger?t=a1ugu2&amp;q=XNYS%3aHBB&amp;form=skydnc</v>
    <v>Learn more on Bing</v>
  </rv>
  <rv s="1">
    <v>en-US</v>
    <v>a1ugu2</v>
    <v>268435456</v>
    <v>1</v>
    <v>Powered by Refinitiv</v>
    <v>0</v>
    <v>HAMILTON BEACH BRANDS HOLDING COMPANY (XNYS:HBB)</v>
    <v>2</v>
    <v>3</v>
    <v>Finance</v>
    <v>4</v>
    <v>21.055</v>
    <v>12.72</v>
    <v>0.18049999999999999</v>
    <v>1.04</v>
    <v>5.2393000000000002E-2</v>
    <v>USD</v>
    <v>Hamilton Beach Brands Holding Company is a designer, marketer, and distributor of a range of brand-name small electric household and specialty housewares appliances, and commercial products for restaurants, fast food chains, bars, and hotels, and is a provider of connected devices and software for healthcare management. Its segments include Home and Commercial Products and Health. Its owned consumer brands include Hamilton Beach, Proctor Silex, Hamilton Beach Professional, Weston, and TrueAir. Its owned commercial brands include Hamilton Beach Commercial and Proctor Silex Commercial. It licenses the brands for CHI premium garment care products, Clorox home appliances, and Brita Hub countertop electric water filtration appliances. It designs, sells, markets, and distributes Bartesian cocktail makers and Numilk plant-based milk makers. Its Hamilton Beach Health subsidiary focuses on the home health and medical markets. Through HealthBeacon PLC, the Company develops connected devices.</v>
    <v>660</v>
    <v>New York Stock Exchange</v>
    <v>XNYS</v>
    <v>XNYS</v>
    <v>4421 Waterfront Dr, GLEN ALLEN, VA, 23060-3375 US</v>
    <v>21.055</v>
    <v>Household Goods</v>
    <v>Stock</v>
    <v>46129.795758668748</v>
    <v>3804</v>
    <v>20.34</v>
    <v>283629170</v>
    <v>HAMILTON BEACH BRANDS HOLDING COMPANY</v>
    <v>HAMILTON BEACH BRANDS HOLDING COMPANY</v>
    <v>20.34</v>
    <v>10.1243</v>
    <v>19.850000000000001</v>
    <v>20.89</v>
    <v>13577270</v>
    <v>HBB</v>
    <v>HAMILTON BEACH BRANDS HOLDING COMPANY (XNYS:HBB)</v>
    <v>8853</v>
    <v>24937</v>
    <v>1988</v>
  </rv>
  <rv s="2">
    <v>3805</v>
  </rv>
  <rv s="0">
    <v>https://www.bing.com/financeapi/forcetrigger?t=a1ulf2&amp;q=XNAS%3aHELE&amp;form=skydnc</v>
    <v>Learn more on Bing</v>
  </rv>
  <rv s="1">
    <v>en-US</v>
    <v>a1ulf2</v>
    <v>268435456</v>
    <v>1</v>
    <v>Powered by Refinitiv</v>
    <v>0</v>
    <v>HELEN OF TROY LIMITED (XNAS:HELE)</v>
    <v>2</v>
    <v>3</v>
    <v>Finance</v>
    <v>4</v>
    <v>36.58</v>
    <v>13.85</v>
    <v>0.98029999999999995</v>
    <v>0.89</v>
    <v>5.0027999999999996E-2</v>
    <v>USD</v>
    <v>Helen of Troy Limited is a global consumer products company. The Company has two operating business segments, namely Beauty &amp; Wellness and Home &amp; Outdoor. The Beauty &amp; Wellness segment includes beauty products such as hairstyling appliances, grooming tools, liquid and aerosol personal care items, and nail care products. It also includes wellness devices such as humidifiers, thermometers, water and air purifiers, heaters, and fans. The Home &amp; Outdoor segment includes consumer products for home-related activities such as food preparation and storage, cooking, cleaning, organization, and beverage service. It also includes products for outdoor and mobile use, such as hydration containers, coolers, food storage items, backpacks, and travel gear. The Company offers products through a portfolio of brands, including OXO, Hydro Flask, Osprey, Vicks, Braun, Honeywell, PUR, Hot Tools, Drybar, Curlsmith, Revlon, and Olive &amp; June.</v>
    <v>1883</v>
    <v>Nasdaq Stock Market</v>
    <v>XNAS</v>
    <v>XNAS</v>
    <v>Clarendon House, 2 Church Street, HAMILTON, HM 11 BM</v>
    <v>19.305</v>
    <v>Household Goods</v>
    <v>Stock</v>
    <v>46129.796944142967</v>
    <v>3807</v>
    <v>17.95</v>
    <v>430986828</v>
    <v>HELEN OF TROY LIMITED</v>
    <v>HELEN OF TROY LIMITED</v>
    <v>17.95</v>
    <v>0</v>
    <v>17.79</v>
    <v>18.68</v>
    <v>23072100</v>
    <v>HELE</v>
    <v>HELEN OF TROY LIMITED (XNAS:HELE)</v>
    <v>1063175</v>
    <v>525889</v>
    <v>1993</v>
  </rv>
  <rv s="2">
    <v>3808</v>
  </rv>
  <rv s="3">
    <v>en-US</v>
    <v>cag2ar</v>
    <v>268435456</v>
    <v>1</v>
    <v>Powered by Refinitiv</v>
    <v>6</v>
    <v>SHARKNINJA, INC. (XNYS:SN)</v>
    <v>7</v>
    <v>3</v>
    <v>Finance</v>
    <v>4</v>
    <v>133.99</v>
    <v>69.19</v>
    <v>1.4350000000000001</v>
    <v>4.96</v>
    <v>4.3174999999999998E-2</v>
    <v>USD</v>
    <v>SharkNinja, Inc. is a global product design and technology company, which offers lifestyle solutions to consumers around the world. Its diverse product portfolio spans over 36 household sub-categories, across cleaning, cooking, food preparation, and others, which include home environment and beauty. Its brands include Shark and Ninja. The Shark brand offerings cover handheld and robotic vacuums, as well as other floorcare products, including steam mops, wet/dry cleaning floor products and carpet extraction, beauty appliance and home environmental products. Ninja brand offers small kitchen appliances in the United States and its diversified product offering spans across consumers’ kitchens, both indoors and outdoors, with leading products in air fryers, multi-cookers, outdoor and countertop grills and ovens, coffee systems, carbonation, cookware, cutlery, kettles, toasters, and others. Its products are sold at key retailers, online and offline, and through distributors around the world.</v>
    <v>4143</v>
    <v>New York Stock Exchange</v>
    <v>XNYS</v>
    <v>XNYS</v>
    <v>89 A Street, #100, NEEDHAM, MA, 02494 US</v>
    <v>123.545</v>
    <v>Household Goods</v>
    <v>Stock</v>
    <v>46129.797095115624</v>
    <v>115.89</v>
    <v>16926549136</v>
    <v>SHARKNINJA, INC.</v>
    <v>SHARKNINJA, INC.</v>
    <v>117</v>
    <v>24.232600000000001</v>
    <v>114.88</v>
    <v>119.84</v>
    <v>141242900</v>
    <v>SN</v>
    <v>SHARKNINJA, INC. (XNYS:SN)</v>
    <v>864286</v>
    <v>2024114</v>
    <v>2017</v>
  </rv>
  <rv s="2">
    <v>3810</v>
  </rv>
  <rv s="0">
    <v>https://www.bing.com/financeapi/forcetrigger?t=aofcpr&amp;q=XLON%3aWHR&amp;form=skydnc</v>
    <v>Learn more on Bing</v>
  </rv>
  <rv s="20">
    <v>en-US</v>
    <v>aofcpr</v>
    <v>268435456</v>
    <v>1</v>
    <v>1</v>
    <v>Powered by Refinitiv</v>
    <v>55</v>
    <v>WAREHOUSE REIT PLC (XLON:WHR)</v>
    <v>2</v>
    <v>41</v>
    <v>Finance</v>
    <v>27</v>
    <v>92.9</v>
    <v>74.5</v>
    <v>1.1707000000000001</v>
    <v>-0.9</v>
    <v>-1.1139E-2</v>
    <v>GBp</v>
    <v>Warehouse REIT plc is a closed-ended real estate investment trust (REIT) that invests in United Kingdom (UK) warehouses, focused on multi-let assets in industrial hubs across the UK. The Company provides a range of warehouse accommodation in locations, which meets the needs of a range of occupiers. It invests in its business by selectively acquiring assets with potential. The Company's investment objective is to provide shareholders with an income together with the potential for income and capital growth by investing in a diversified portfolio of United Kingdom commercial property warehouse assets. It may acquire property interests either directly or through corporate structures (whether onshore United Kingdom or offshore) and also through a joint venture or other shared ownership or co-investment arrangements. G10 Capital Limited is the Company's alternative investment fund manager (AIFM) and investment manager and its investment advisor is Tilstone Partners Limited.</v>
    <v>0</v>
    <v>London Stock Exchange</v>
    <v>XLON</v>
    <v>XLON</v>
    <v>55 Wells Street, LONDON, W1T 3PT GB</v>
    <v>81.099999999999994</v>
    <v>Residential &amp; Commercial REIT</v>
    <v>Stock</v>
    <v>45637.691122812503</v>
    <v>3812</v>
    <v>79.599999999999994</v>
    <v>343288200</v>
    <v>WAREHOUSE REIT PLC</v>
    <v>WAREHOUSE REIT PLC</v>
    <v>80.5</v>
    <v>9.0794999999999995</v>
    <v>80.8</v>
    <v>79.900000000000006</v>
    <v>424861700</v>
    <v>WHR</v>
    <v>WAREHOUSE REIT PLC (XLON:WHR)</v>
    <v>3216901</v>
    <v>1252400</v>
    <v>2017</v>
  </rv>
  <rv s="2">
    <v>3813</v>
  </rv>
  <rv s="0">
    <v>https://www.bing.com/financeapi/forcetrigger?t=a25yr7&amp;q=XNYS%3aWOR&amp;form=skydnc</v>
    <v>Learn more on Bing</v>
  </rv>
  <rv s="1">
    <v>en-US</v>
    <v>a25yr7</v>
    <v>268435456</v>
    <v>1</v>
    <v>Powered by Refinitiv</v>
    <v>0</v>
    <v>WORTHINGTON ENTERPRISES, INC. (XNYS:WOR)</v>
    <v>2</v>
    <v>3</v>
    <v>Finance</v>
    <v>4</v>
    <v>70.91</v>
    <v>45.01</v>
    <v>1.3487</v>
    <v>2.38</v>
    <v>4.4880000000000003E-2</v>
    <v>USD</v>
    <v>Worthington Enterprises, Inc. is a designer and manufacturer of brands that improve everyday life by elevating space and experience. It operates with two primary business segments: Building Products and Consumer Products. The Building Products segment includes heating and cooling, cooking, construction and water solutions, and building systems including HVAC and metal roofing components, architectural and acoustical grid ceilings, and metal framing and accessories. The Consumer Products segment provides solutions for the tools, outdoor living and celebrations categories. Product brands within the Company’s portfolio include Balloon Time, Bernzomatic, Coleman (propane cylinders), CoMet, Elgen, Garden Weasel, General, HALO, Hawkeye, Level5 Tools, Mag Torch, NEXI, Pactool International, PowerCore, Ragasco, Well-X-Trol, Roof Hugger, and XLite, among others. It also designs and manufactures HVAC parts and components; ductwork and structural framing primarily used in commercial buildings.</v>
    <v>3400</v>
    <v>New York Stock Exchange</v>
    <v>XNYS</v>
    <v>XNYS</v>
    <v>200 West Old Wilson Bridge Road, COLUMBUS, OH, 43085 US</v>
    <v>56.06</v>
    <v>Machinery, Equipment &amp; Components</v>
    <v>Stock</v>
    <v>46129.79722209453</v>
    <v>3815</v>
    <v>53.6</v>
    <v>2729108175</v>
    <v>WORTHINGTON ENTERPRISES, INC.</v>
    <v>WORTHINGTON ENTERPRISES, INC.</v>
    <v>53.965000000000003</v>
    <v>26.1023</v>
    <v>53.03</v>
    <v>55.41</v>
    <v>49252990</v>
    <v>WOR</v>
    <v>WORTHINGTON ENTERPRISES, INC. (XNYS:WOR)</v>
    <v>84227</v>
    <v>277256</v>
    <v>1998</v>
  </rv>
  <rv s="2">
    <v>3816</v>
  </rv>
  <rv s="0">
    <v>https://www.bing.com/financeapi/forcetrigger?t=a1rzk2&amp;q=XNYS%3aENR&amp;form=skydnc</v>
    <v>Learn more on Bing</v>
  </rv>
  <rv s="1">
    <v>en-US</v>
    <v>a1rzk2</v>
    <v>268435456</v>
    <v>1</v>
    <v>Powered by Refinitiv</v>
    <v>0</v>
    <v>Energizer Holdings, Inc. (XNYS:ENR)</v>
    <v>2</v>
    <v>3</v>
    <v>Finance</v>
    <v>4</v>
    <v>30.29</v>
    <v>16</v>
    <v>0.78259999999999996</v>
    <v>0.67</v>
    <v>3.4201000000000002E-2</v>
    <v>USD</v>
    <v>Energizer Holdings, Inc. is a manufacturer and distributor of primary batteries, portable lights, and auto care appearance, performance, refrigerant, and fragrance products. The Company's segments include Batteries &amp; Lights, and Auto Care. The Company offers household batteries including primary, rechargeable, specialty and hearing aid using many technologies including lithium, alkaline, carbon zinc, nickel metal hydride, zinc air, and silver oxide. It offers auto care products in the appearance, fragrance, performance, and air conditioning recharge product categories. Its portfolio of brands includes Energizer, Armor All, Eveready, Rayovac, STP, Varta, A/C Pro, Refresh Your Car!, California Scents, Driven, Bahama &amp; Co., LEXOL, Eagle One, Nu Finish, Scratch Doctor, and Tuff Stuff. It distributes its products to consumers through numerous retail locations worldwide, including mass merchandisers and warehouse clubs, food, drug and convenience stores, e-commerce and military stores.</v>
    <v>6050</v>
    <v>New York Stock Exchange</v>
    <v>XNYS</v>
    <v>XNYS</v>
    <v>8235 Forsyth Boulevard, Suite 100, ST. LOUIS, MO, 63105 US</v>
    <v>20.63</v>
    <v>Machinery, Equipment &amp; Components</v>
    <v>Stock</v>
    <v>46129.797217152343</v>
    <v>3818</v>
    <v>19.600000000000001</v>
    <v>1387177077</v>
    <v>Energizer Holdings, Inc.</v>
    <v>Energizer Holdings, Inc.</v>
    <v>19.73</v>
    <v>6.8238000000000003</v>
    <v>19.59</v>
    <v>20.260000000000002</v>
    <v>68468760</v>
    <v>ENR</v>
    <v>Energizer Holdings, Inc. (XNYS:ENR)</v>
    <v>589051</v>
    <v>1193224</v>
    <v>2015</v>
  </rv>
  <rv s="2">
    <v>3819</v>
  </rv>
  <rv s="0">
    <v>https://www.bing.com/financeapi/forcetrigger?t=a1wjz2&amp;q=XNYS%3aKMB&amp;form=skydnc</v>
    <v>Learn more on Bing</v>
  </rv>
  <rv s="1">
    <v>en-US</v>
    <v>a1wjz2</v>
    <v>268435456</v>
    <v>1</v>
    <v>Powered by Refinitiv</v>
    <v>0</v>
    <v>KIMBERLY-CLARK CORPORATION (XNAS:KMB)</v>
    <v>2</v>
    <v>3</v>
    <v>Finance</v>
    <v>4</v>
    <v>144.30500000000001</v>
    <v>92.42</v>
    <v>0.31359999999999999</v>
    <v>0.875</v>
    <v>8.9309999999999997E-3</v>
    <v>USD</v>
    <v>Kimberly-Clark Corporation is a global company focused on delivering products and solutions that provide better care. The Company's segments include North America and International Personal Care. The North America segment consists of products encompassing each of its five global daily-need categories across consumer and professional channels including disposable diapers, training and youth pants, swim pants, baby wipes, feminine and incontinence care products, reusable underwear, facial and bathroom tissue, paper towels, napkins, wipers, tissue, towels, soaps and sanitizers and other related products. International Personal Care segment consists of three core categories: Baby &amp; Child Care, Adult Care and Feminine Care, including disposable diapers, training and youth pants, swim pants, baby wipes, feminine and incontinence care products, reusable underwear and other related products. Its portfolio of brands includes Huggies, Kleenex, Scott, Kotex, Cottonelle, Depend, and Pull-Ups.</v>
    <v>36000</v>
    <v>Nasdaq Stock Market</v>
    <v>XNAS</v>
    <v>XNAS</v>
    <v>351 Phelps Dr, IRVING, TX, 75038 US</v>
    <v>100.03</v>
    <v>Personal &amp; Household Products &amp; Services</v>
    <v>Stock</v>
    <v>46129.796329652345</v>
    <v>3821</v>
    <v>97.85</v>
    <v>32809205701</v>
    <v>KIMBERLY-CLARK CORPORATION</v>
    <v>KIMBERLY-CLARK CORPORATION</v>
    <v>97.97</v>
    <v>20.2331</v>
    <v>97.97</v>
    <v>98.844999999999999</v>
    <v>331925800</v>
    <v>KMB</v>
    <v>KIMBERLY-CLARK CORPORATION (XNAS:KMB)</v>
    <v>2486677</v>
    <v>5021959</v>
    <v>1928</v>
  </rv>
  <rv s="2">
    <v>3822</v>
  </rv>
  <rv s="0">
    <v>https://www.bing.com/financeapi/forcetrigger?t=a1z3ec&amp;q=XNYS%3aODC&amp;form=skydnc</v>
    <v>Learn more on Bing</v>
  </rv>
  <rv s="1">
    <v>en-US</v>
    <v>a1z3ec</v>
    <v>268435456</v>
    <v>1</v>
    <v>Powered by Refinitiv</v>
    <v>0</v>
    <v>OIL-DRI CORPORATION OF AMERICA (XNYS:ODC)</v>
    <v>2</v>
    <v>3</v>
    <v>Finance</v>
    <v>4</v>
    <v>74.28</v>
    <v>41.37</v>
    <v>0.80710000000000004</v>
    <v>3.22</v>
    <v>4.5422000000000004E-2</v>
    <v>USD</v>
    <v>Oil-Dri Corporation of America is a manufacturer and supplier of specialty sorbent products for the pet care, animal health and nutrition, fluids purification, agricultural ingredients, sports field, industrial and automotive markets. Its segments include Retail and Wholesale Products Group, and Business to Business Products Group. Retail and Wholesale Products Group segment's customers include mass merchandisers, the farm and fleet channel, drugstore chains, pet specialty retail outlets, dollar stores, marketers of consumer products, and others. Business to Business Products Group segment's customers include processors and refiners of edible oils, renewable diesel, petroleum-based oils and biodiesel fuel; manufacturers of animal feed and agricultural chemicals, and distributors of animal health and nutrition products. Its products include Cat's Pride, Jonny Cat, Ultra Pet, Amlan Products, Pros Choice Products, Select, Pure-Flo, Metal X/Metal Z, Ultra Clear, Agsorb and Verge.</v>
    <v>928</v>
    <v>New York Stock Exchange</v>
    <v>XNYS</v>
    <v>XNYS</v>
    <v>SUITE 400, 410 NORTH MICHIGAN AVENUE, CHICAGO, IL, 60611 US</v>
    <v>74.28</v>
    <v>Personal &amp; Household Products &amp; Services</v>
    <v>Stock</v>
    <v>46129.7972246875</v>
    <v>3824</v>
    <v>71.61</v>
    <v>1073113541</v>
    <v>OIL-DRI CORPORATION OF AMERICA</v>
    <v>OIL-DRI CORPORATION OF AMERICA</v>
    <v>71.63</v>
    <v>21.577500000000001</v>
    <v>70.89</v>
    <v>74.11</v>
    <v>14480010</v>
    <v>ODC</v>
    <v>OIL-DRI CORPORATION OF AMERICA (XNYS:ODC)</v>
    <v>32339</v>
    <v>63726</v>
    <v>1969</v>
  </rv>
  <rv s="2">
    <v>3825</v>
  </rv>
  <rv s="0">
    <v>https://www.bing.com/financeapi/forcetrigger?t=btjs5r&amp;q=XNAS%3aREYN&amp;form=skydnc</v>
    <v>Learn more on Bing</v>
  </rv>
  <rv s="1">
    <v>en-US</v>
    <v>btjs5r</v>
    <v>268435456</v>
    <v>1</v>
    <v>Powered by Refinitiv</v>
    <v>0</v>
    <v>REYNOLDS CONSUMER PRODUCTS INC. (XNAS:REYN)</v>
    <v>2</v>
    <v>3</v>
    <v>Finance</v>
    <v>4</v>
    <v>26.25</v>
    <v>20.695</v>
    <v>0.61250000000000004</v>
    <v>0.39760000000000001</v>
    <v>1.813E-2</v>
    <v>USD</v>
    <v>Reynolds Consumer Products Inc. is a consumer products company. It produces and sells products that people use in their homes for cooking, serving, cleanup and storage. It operates through four segments: Reynolds Cooking &amp; Baking, Hefty Waste &amp; Storage, Hefty Tableware, and Presto Products. The Reynolds Cooking &amp; Baking segment sells both branded and store brand aluminum foil, disposable aluminum pans, parchment paper, freezer paper, wax paper, butcher paper, plastic wrap, baking cups, oven bags, and slow cooker liners. Its branded products are sold under the Reynolds Wrap, Reynolds Kitchens, EZ Foil, ALCAN, and Diamond brand. The Hefty Waste &amp; Storage segment produces both branded and store brand trash and food storage bags. The Hefty Tableware segment sells both branded and store brand disposable and compostable plates, bowls, platters, cups and cutlery. The Presto Products segment sells store brand products in three main categories: food storage bags, trash bags, and plastic wrap.</v>
    <v>6000</v>
    <v>Nasdaq Stock Market</v>
    <v>XNAS</v>
    <v>XNAS</v>
    <v>1900 W Field Ct, Lake Forest, IL, 60045-4828 US</v>
    <v>22.52</v>
    <v>Personal &amp; Household Products &amp; Services</v>
    <v>Stock</v>
    <v>46129.797231145312</v>
    <v>3827</v>
    <v>21.86</v>
    <v>4705222415</v>
    <v>REYNOLDS CONSUMER PRODUCTS INC.</v>
    <v>REYNOLDS CONSUMER PRODUCTS INC.</v>
    <v>21.86</v>
    <v>15.6652</v>
    <v>21.93</v>
    <v>22.3276</v>
    <v>210735700</v>
    <v>REYN</v>
    <v>REYNOLDS CONSUMER PRODUCTS INC. (XNAS:REYN)</v>
    <v>478074</v>
    <v>981745</v>
    <v>2011</v>
  </rv>
  <rv s="2">
    <v>3828</v>
  </rv>
  <rv s="0">
    <v>https://www.bing.com/financeapi/forcetrigger?t=a1uv27&amp;q=XNYS%3aSPB&amp;form=skydnc</v>
    <v>Learn more on Bing</v>
  </rv>
  <rv s="1">
    <v>en-US</v>
    <v>a1uv27</v>
    <v>268435456</v>
    <v>1</v>
    <v>Powered by Refinitiv</v>
    <v>0</v>
    <v>SPECTRUM BRANDS HOLDINGS, INC. (XNYS:SPB)</v>
    <v>2</v>
    <v>3</v>
    <v>Finance</v>
    <v>4</v>
    <v>85.334999999999994</v>
    <v>49.99</v>
    <v>0.65380000000000005</v>
    <v>3.665</v>
    <v>4.5269000000000004E-2</v>
    <v>USD</v>
    <v>Spectrum Brands Holdings, Inc. is a diversified branded consumer products and home essentials company. Its segments include Global Pet Care (GPC), Home and Garden (H&amp;G) and Home and Personal Care (HPC). The GPC segment consists of the Company’s global pet care business. The H&amp;G segment consists of the Company’s home and garden, insect control and cleaning products business. The HPC segment consists of the Company’s global small kitchen and personal care appliances businesses. Its brands include Good’n’Fun, DreamBone, GOOD BOY, SmartBones, FURminator, Tetra, Marineland, Instant Ocean, and others. Its HPC products are small kitchen appliances including toaster ovens, coffee makers, blenders, and air fryers; personal care products such as hair dryers, flat irons and straighteners, and rotary and foil electric shavers, among others. It manufactures, markets and distributes its products globally in the North America, Europe, Middle East &amp; Africa, Latin America and Asia-Pacific regions.</v>
    <v>3000</v>
    <v>New York Stock Exchange</v>
    <v>XNYS</v>
    <v>XNYS</v>
    <v>3001 Deming Way, MIDDLETON, WI, 53562 US</v>
    <v>85.334999999999994</v>
    <v>Household Goods</v>
    <v>Stock</v>
    <v>46129.797329443747</v>
    <v>3830</v>
    <v>81.83</v>
    <v>1963197603</v>
    <v>SPECTRUM BRANDS HOLDINGS, INC.</v>
    <v>SPECTRUM BRANDS HOLDINGS, INC.</v>
    <v>81.83</v>
    <v>19.604500000000002</v>
    <v>80.959999999999994</v>
    <v>84.625</v>
    <v>23198790</v>
    <v>SPB</v>
    <v>SPECTRUM BRANDS HOLDINGS, INC. (XNYS:SPB)</v>
    <v>184405</v>
    <v>346631</v>
    <v>2009</v>
  </rv>
  <rv s="2">
    <v>3831</v>
  </rv>
  <rv s="0">
    <v>https://www.bing.com/financeapi/forcetrigger?t=a1wsvh&amp;q=XNAS%3aLCUT&amp;form=skydnc</v>
    <v>Learn more on Bing</v>
  </rv>
  <rv s="1">
    <v>en-US</v>
    <v>a1wsvh</v>
    <v>268435456</v>
    <v>1</v>
    <v>Powered by Refinitiv</v>
    <v>0</v>
    <v>LIFETIME BRANDS, INC. (XNAS:LCUT)</v>
    <v>2</v>
    <v>3</v>
    <v>Finance</v>
    <v>4</v>
    <v>8.1989999999999998</v>
    <v>2.8904999999999998</v>
    <v>0.9516</v>
    <v>-0.23499999999999999</v>
    <v>-3.2191999999999998E-2</v>
    <v>USD</v>
    <v>Lifetime Brands, Inc. is a global designer, developer and marketer of a broad range of branded consumer products used in the home. The Company operates through two segments: U.S. and International. The Company markets its products under kitchenware brands, including Farberware, KitchenAid, Sabatier, Amco Houseworks, Chef’n Chicago Metallic, Copco, Fred &amp; Friends, Houdini, KitchenCraft, Kamenstein, La Cafetiere, MasterClass, Misto, Swing-A-Way, Taylor Kitchen, Rabbit, and Dolly; tableware and giftware brands, including Mikasa, Pfaltzgraff, Fitz and Floyd, Empire Silver, Gorham, International Silver, Towle Silversmiths, Wallace, Wilton Armetale, V&amp;A, Royal Botanic Gardens Kew, Year &amp; Day, Dolly, Royal Leerdam, and ONIS; and valued home solutions brands, including BUILT NY, S’well, Taylor Bath, Taylor Kitchen, Taylor Weather, Planet Box, and Dolly. The Company also provides exclusive private label products to retailers worldwide. The Company also operates its own consumer Websites.</v>
    <v>1080</v>
    <v>Nasdaq Stock Market</v>
    <v>XNAS</v>
    <v>XNAS</v>
    <v>1000 Stewart Ave, GARDEN CITY, NY, 11530 US</v>
    <v>7.3949999999999996</v>
    <v>Household Goods</v>
    <v>Stock</v>
    <v>46129.796482939062</v>
    <v>3833</v>
    <v>6.84</v>
    <v>160051993</v>
    <v>LIFETIME BRANDS, INC.</v>
    <v>LIFETIME BRANDS, INC.</v>
    <v>7.23</v>
    <v>0</v>
    <v>7.3</v>
    <v>7.0650000000000004</v>
    <v>22654210</v>
    <v>LCUT</v>
    <v>LIFETIME BRANDS, INC. (XNAS:LCUT)</v>
    <v>180576</v>
    <v>460809</v>
    <v>1983</v>
  </rv>
  <rv s="2">
    <v>3834</v>
  </rv>
  <rv s="0">
    <v>https://www.bing.com/financeapi/forcetrigger?t=a1ut3m&amp;q=XNAS%3aHON&amp;form=skydnc</v>
    <v>Learn more on Bing</v>
  </rv>
  <rv s="1">
    <v>en-US</v>
    <v>a1ut3m</v>
    <v>268435456</v>
    <v>1</v>
    <v>Powered by Refinitiv</v>
    <v>0</v>
    <v>HONEYWELL INTERNATIONAL INCORPORATION (XNAS:HON)</v>
    <v>2</v>
    <v>3</v>
    <v>Finance</v>
    <v>4</v>
    <v>248.18</v>
    <v>181.0087</v>
    <v>0.89700000000000002</v>
    <v>4.68</v>
    <v>2.0402999999999998E-2</v>
    <v>USD</v>
    <v>Honeywell International Inc. is an integrated operating company serving a range of industries and geographies around the world, with a portfolio that is underpinned by its Honeywell Accelerator operating system and Honeywell Forge platform. The Company provides actionable solutions for aerospace, building automation, industrial automation, process automation, and process technology. The Company supplies products, software, and services for aircrafts that it sells to original equipment manufacturers (OEM) and other customers in a variety of end markets. The Company’s portfolio of solutions and services is used in buildings worldwide for fire prevention, controls, access and security. Its offerings serve as the fundamental building blocks of industrial automation. Its sensor technologies and value-added smart edge devices offer connectivity across a variety of sensing and measurement applications. The Company offers a comprehensive portfolio of end-to-end process automation solutions.</v>
    <v>101000</v>
    <v>Nasdaq Stock Market</v>
    <v>XNAS</v>
    <v>XNAS</v>
    <v>855 S. Mint Street, CHARLOTTE, NC, 28202 US</v>
    <v>236.45</v>
    <v>Consumer Goods Conglomerates</v>
    <v>Stock</v>
    <v>46129.796073251564</v>
    <v>3836</v>
    <v>230.77</v>
    <v>148312844586</v>
    <v>HONEYWELL INTERNATIONAL INCORPORATION</v>
    <v>HONEYWELL INTERNATIONAL INCORPORATION</v>
    <v>231.13</v>
    <v>34.0486</v>
    <v>229.38</v>
    <v>234.06</v>
    <v>633653100</v>
    <v>HON</v>
    <v>HONEYWELL INTERNATIONAL INCORPORATION (XNAS:HON)</v>
    <v>1974815</v>
    <v>3626761</v>
    <v>1985</v>
  </rv>
  <rv s="2">
    <v>3837</v>
  </rv>
  <rv s="0">
    <v>https://www.bing.com/financeapi/forcetrigger?t=a1n6nm&amp;q=XNYS%3aAIN&amp;form=skydnc</v>
    <v>Learn more on Bing</v>
  </rv>
  <rv s="1">
    <v>en-US</v>
    <v>a1n6nm</v>
    <v>268435456</v>
    <v>1</v>
    <v>Powered by Refinitiv</v>
    <v>0</v>
    <v>ALBANY INTERNATIONAL CORP. (XNYS:AIN)</v>
    <v>2</v>
    <v>3</v>
    <v>Finance</v>
    <v>4</v>
    <v>73</v>
    <v>41.15</v>
    <v>1.175</v>
    <v>2.1549999999999998</v>
    <v>3.8613000000000001E-2</v>
    <v>USD</v>
    <v>Albany International Corp. is a developer and manufacturer of engineered components. It is engaged in advanced textiles and materials processing, specializing in designing and manufacturing high-performance engineered fabrics and composite components and assemblies that serve industries, such as paper, industrial manufacturing, and aerospace. Its Machine Clothing segment is a producer of custom-designed fabrics and high-speed process belts critical in the manufacture of all grades of paper products characterized primarily as paper machine clothing. The segment supplies highly engineered consumable permeable, and impermeable belts. Its Albany Engineered Composites segment provides composite technology solutions and is a manufacturer of engineered components, structures and assemblies for aerospace and defense applications. The segment provides highly engineered, advanced composite structures and assembly solutions to customers and platforms in the commercial and defense markets.</v>
    <v>5700</v>
    <v>New York Stock Exchange</v>
    <v>XNYS</v>
    <v>XNYS</v>
    <v>216 Airport Drive, ROCHESTER, NH, 03867 US</v>
    <v>58.989899999999999</v>
    <v>Machinery, Equipment &amp; Components</v>
    <v>Stock</v>
    <v>46129.797100705466</v>
    <v>3839</v>
    <v>57.02</v>
    <v>1643595256</v>
    <v>ALBANY INTERNATIONAL CORP.</v>
    <v>ALBANY INTERNATIONAL CORP.</v>
    <v>57.16</v>
    <v>0</v>
    <v>55.81</v>
    <v>57.965000000000003</v>
    <v>28354960</v>
    <v>AIN</v>
    <v>ALBANY INTERNATIONAL CORP. (XNYS:AIN)</v>
    <v>119052</v>
    <v>256899</v>
    <v>1987</v>
  </rv>
  <rv s="2">
    <v>3840</v>
  </rv>
  <rv s="3">
    <v>en-US</v>
    <v>c98n52</v>
    <v>268435456</v>
    <v>1</v>
    <v>Powered by Refinitiv</v>
    <v>6</v>
    <v>CRANE COMPANY (XNYS:CR)</v>
    <v>7</v>
    <v>3</v>
    <v>Finance</v>
    <v>4</v>
    <v>214.31</v>
    <v>135.47399999999999</v>
    <v>1.23</v>
    <v>7.18</v>
    <v>3.8580999999999997E-2</v>
    <v>USD</v>
    <v>Crane Company is a manufacturer of highly engineered components for mission-critical applications focused on aerospace, defense, space and process industry end markets. Its segments include Aerospace &amp; Electronics and Process Flow Technologies. The Aerospace &amp; Electronics segment supplies critical components and systems, including original equipment and aftermarket parts, primarily for commercial aerospace, and the military aerospace, defense and space markets. The Aerospace &amp; Electronics segment’s products and services are organized into various integrated solutions, including sensing components &amp; systems, electrical power solutions, fluid management solutions, landing &amp; control systems, and microwave solutions. The Process Flow Technologies segment is a provider of highly engineered fluid handling equipment for mission critical applications that require high reliability. The segment is comprised of process valves and related products, commercial valves, and pumps and systems.</v>
    <v>7100</v>
    <v>New York Stock Exchange</v>
    <v>XNYS</v>
    <v>XNYS</v>
    <v>100 First Stamford Place, STAMFORD, CT, 06902 US</v>
    <v>197.155</v>
    <v>Machinery, Equipment &amp; Components</v>
    <v>Stock</v>
    <v>46129.796478738281</v>
    <v>187.98</v>
    <v>11160735193</v>
    <v>CRANE COMPANY</v>
    <v>CRANE COMPANY</v>
    <v>187.98</v>
    <v>34.118299999999998</v>
    <v>186.1</v>
    <v>193.28</v>
    <v>57743870</v>
    <v>CR</v>
    <v>CRANE COMPANY (XNYS:CR)</v>
    <v>231574</v>
    <v>490644</v>
    <v>2022</v>
  </rv>
  <rv s="2">
    <v>3842</v>
  </rv>
  <rv s="0">
    <v>https://www.bing.com/financeapi/forcetrigger?t=a1rxim&amp;q=XNAS%3aEML&amp;form=skydnc</v>
    <v>Learn more on Bing</v>
  </rv>
  <rv s="1">
    <v>en-US</v>
    <v>a1rxim</v>
    <v>268435456</v>
    <v>1</v>
    <v>Powered by Refinitiv</v>
    <v>0</v>
    <v>EASTERN COMPANY THE (XNAS:EML)</v>
    <v>2</v>
    <v>3</v>
    <v>Finance</v>
    <v>4</v>
    <v>26.77</v>
    <v>17.61</v>
    <v>0.89159999999999995</v>
    <v>0.74</v>
    <v>3.3652000000000001E-2</v>
    <v>USD</v>
    <v>The Eastern Company manages industrial businesses that design, manufacture and sell engineered solutions to industrial markets. The Company has one reportable segment: Engineered Solutions. The Engineered Solutions segment provides engineered solutions to support its customers' needs in the commercial transportation and logistics markets. It designs, manufactures, and markets a diverse product line of custom and standard vehicular and industrial hardware, including turnkey returnable packaging solutions, access and security hardware, mirrors, and mirror-cameras. It offers a standard product line of rotary latches, compression latches, draw latches, hinges, camlocks, key switches, padlocks, and handles, among other products. Its subsidiary, Velvac Holdings Inc., is a designer and manufacturer of proprietary vision technology for original equipment manufacturers (OEMs) and aftermarket applications, and a provider of aftermarket components to the heavy-duty truck market in North America.</v>
    <v>1246</v>
    <v>Nasdaq Stock Market</v>
    <v>XNAS</v>
    <v>XNAS</v>
    <v>3 Enterprise Drive, Suite 408, SHELTON, CT, 06484 US</v>
    <v>22.73</v>
    <v>Machinery, Equipment &amp; Components</v>
    <v>Stock</v>
    <v>46129.794618784377</v>
    <v>3844</v>
    <v>21.88</v>
    <v>137207144</v>
    <v>EASTERN COMPANY THE</v>
    <v>EASTERN COMPANY THE</v>
    <v>22.27</v>
    <v>24.344000000000001</v>
    <v>21.99</v>
    <v>22.73</v>
    <v>6036390</v>
    <v>EML</v>
    <v>EASTERN COMPANY THE (XNAS:EML)</v>
    <v>4007</v>
    <v>16183</v>
    <v>1912</v>
  </rv>
  <rv s="2">
    <v>3845</v>
  </rv>
  <rv s="0">
    <v>https://www.bing.com/financeapi/forcetrigger?t=a1s7c7&amp;q=XNYS%3aESE&amp;form=skydnc</v>
    <v>Learn more on Bing</v>
  </rv>
  <rv s="1">
    <v>en-US</v>
    <v>a1s7c7</v>
    <v>268435456</v>
    <v>1</v>
    <v>Powered by Refinitiv</v>
    <v>0</v>
    <v>ESCO TECHNOLOGIES INC. (XNYS:ESE)</v>
    <v>2</v>
    <v>3</v>
    <v>Finance</v>
    <v>4</v>
    <v>319.13990000000001</v>
    <v>145.09</v>
    <v>1.1469</v>
    <v>14.64</v>
    <v>4.8829000000000004E-2</v>
    <v>USD</v>
    <v>ESCO Technologies Inc. is a provider of engineered components and systems for aviation, Navy, defense and industrial customers. The Company is engaged in designing and manufacturing radio frequency (RF) test and measurement products and systems. It provides diagnostic instruments, software and services to industrial power users and the electric utility and renewable energy industries. Its segments include Aerospace &amp; Defense (A&amp;D), Utility Solutions Group (USG), and RF Test &amp; Measurement (Test). The A&amp;D segment primarily designs and manufactures specialty filtration, fluid control and naval products, including hydraulic filter elements, fluid control devices and precision-tolerance machined components used in aerospace and defense applications, naval magnetic signature management systems, naval power control and conversion systems, products and systems to reduce vibration and/or acoustic signatures and otherwise reduce or obscure a vessel’s signature, and other communications.</v>
    <v>3425</v>
    <v>New York Stock Exchange</v>
    <v>XNYS</v>
    <v>XNYS</v>
    <v>645 Maryville Centre Dr., Suite 300, ST. LOUIS, MO, 63141 US</v>
    <v>319.13990000000001</v>
    <v>Machinery, Equipment &amp; Components</v>
    <v>Stock</v>
    <v>46129.797315219534</v>
    <v>3847</v>
    <v>304.58999999999997</v>
    <v>8143180689</v>
    <v>ESCO TECHNOLOGIES INC.</v>
    <v>ESCO TECHNOLOGIES INC.</v>
    <v>304.58999999999997</v>
    <v>63.052199999999999</v>
    <v>299.82</v>
    <v>314.45999999999998</v>
    <v>25895760</v>
    <v>ESE</v>
    <v>ESCO TECHNOLOGIES INC. (XNYS:ESE)</v>
    <v>290575</v>
    <v>352210</v>
    <v>1990</v>
  </rv>
  <rv s="2">
    <v>3848</v>
  </rv>
  <rv s="0">
    <v>https://www.bing.com/financeapi/forcetrigger?t=a1sr9c&amp;q=XNAS%3aFELE&amp;form=skydnc</v>
    <v>Learn more on Bing</v>
  </rv>
  <rv s="1">
    <v>en-US</v>
    <v>a1sr9c</v>
    <v>268435456</v>
    <v>1</v>
    <v>Powered by Refinitiv</v>
    <v>0</v>
    <v>FRANKLIN ELECTRIC CO., INC. (XNAS:FELE)</v>
    <v>2</v>
    <v>3</v>
    <v>Finance</v>
    <v>4</v>
    <v>111.53</v>
    <v>78.87</v>
    <v>1.0781000000000001</v>
    <v>3.05</v>
    <v>3.0771000000000003E-2</v>
    <v>USD</v>
    <v>Franklin Electric Co., Inc. is engaged in the production and marketing of systems and components for the movement of water and energy. The Company's segments include Water Systems, Distribution, and Energy Systems. The Water Systems segment designs, manufactures and sells motors, pumps, drives, electronic controls, monitoring devices, and related parts and equipment primarily for use in groundwater, water transfer and wastewater. The Distribution segment is operated as a collection of wholly owned groundwater distributors known as the Headwater Companies. The Energy Systems segment designs, manufactures and sells pumps, motors, pipes, sumps, fittings, vapor recovery components, electronic controls, monitoring devices and related parts and equipment primarily for use in energy system applications. Energy Systems offers a complete array of components between the tank and the dispenser, including submersible pumps, motors, station hardware, piping, sumps, vapor recovery, and others.</v>
    <v>6500</v>
    <v>Nasdaq Stock Market</v>
    <v>XNAS</v>
    <v>XNAS</v>
    <v>9255 Coverdale Road, FORT WAYNE, IN, 46809 US</v>
    <v>103.605</v>
    <v>Machinery, Equipment &amp; Components</v>
    <v>Stock</v>
    <v>46129.797281423438</v>
    <v>3850</v>
    <v>100.58</v>
    <v>4512362570</v>
    <v>FRANKLIN ELECTRIC CO., INC.</v>
    <v>FRANKLIN ELECTRIC CO., INC.</v>
    <v>100.73</v>
    <v>31.797999999999998</v>
    <v>99.12</v>
    <v>102.17</v>
    <v>44165240</v>
    <v>FELE</v>
    <v>FRANKLIN ELECTRIC CO., INC. (XNAS:FELE)</v>
    <v>161792</v>
    <v>251468</v>
    <v>1946</v>
  </rv>
  <rv s="2">
    <v>3851</v>
  </rv>
  <rv s="0">
    <v>https://www.bing.com/financeapi/forcetrigger?t=a1ubgh&amp;q=XNYS%3aGTLS&amp;form=skydnc</v>
    <v>Learn more on Bing</v>
  </rv>
  <rv s="1">
    <v>en-US</v>
    <v>a1ubgh</v>
    <v>268435456</v>
    <v>1</v>
    <v>Powered by Refinitiv</v>
    <v>0</v>
    <v>CHART INDUSTRIES, INC. (XNYS:GTLS)</v>
    <v>2</v>
    <v>3</v>
    <v>Finance</v>
    <v>4</v>
    <v>208.51</v>
    <v>116.74</v>
    <v>1.6172</v>
    <v>0.44</v>
    <v>2.1190000000000002E-3</v>
    <v>USD</v>
    <v>Chart Industries, Inc. is engaged in the designing, engineering, and manufacturing of process technologies and equipment for gas and liquid molecule handling for the Nexus of Clean-clean power, clean water, clean food, and clean industrials, regardless of molecule. The Company's Cryo Tank Solutions segment designs and manufactures and supplies bulk, microbulk and mobile equipment used in the storage, distribution, vaporization, and application of industrial gases and certain hydrocarbons. Its Heat Transfer Systems segment facilitates natural gas, petrochemical processing, petroleum refining, power generation and industrial gas companies in the production or processing of their products. Its Specialty Products segment supplies highly engineered equipment and process technologies used in specialty end-market applications for hydrogen and helium, LNG, biofuels, carbon capture, food and beverage, metals and mining, aerospace, space exploration, lasers, and water treatment, among others.</v>
    <v>11777</v>
    <v>New York Stock Exchange</v>
    <v>XNYS</v>
    <v>XNYS</v>
    <v>8665 New Trails Drive, Suite 100, THE WOODLANDS, TX, 77381 US</v>
    <v>208.10499999999999</v>
    <v>Machinery, Equipment &amp; Components</v>
    <v>Stock</v>
    <v>46129.796640728906</v>
    <v>3853</v>
    <v>207.63499999999999</v>
    <v>9960829279</v>
    <v>CHART INDUSTRIES, INC.</v>
    <v>CHART INDUSTRIES, INC.</v>
    <v>207.83</v>
    <v>728.13160000000005</v>
    <v>207.66</v>
    <v>208.1</v>
    <v>47865590</v>
    <v>GTLS</v>
    <v>CHART INDUSTRIES, INC. (XNYS:GTLS)</v>
    <v>837545</v>
    <v>1875199</v>
    <v>1992</v>
  </rv>
  <rv s="2">
    <v>3854</v>
  </rv>
  <rv s="0">
    <v>https://www.bing.com/financeapi/forcetrigger?t=a238r7&amp;q=XNYS%3aHLIO&amp;form=skydnc</v>
    <v>Learn more on Bing</v>
  </rv>
  <rv s="1">
    <v>en-US</v>
    <v>a238r7</v>
    <v>268435456</v>
    <v>1</v>
    <v>Powered by Refinitiv</v>
    <v>0</v>
    <v>HELIOS TECHNOLOGIES, INC. (XNYS:HLIO)</v>
    <v>2</v>
    <v>3</v>
    <v>Finance</v>
    <v>4</v>
    <v>76.47</v>
    <v>25.12</v>
    <v>1.2483</v>
    <v>2.12</v>
    <v>3.168E-2</v>
    <v>USD</v>
    <v>Helios Technologies, Inc. provides engineered motion control and electronic controls technology for diverse end markets, including construction, material handling, agriculture, energy, recreational vehicles, marine and health and wellness. The Company's segments include Hydraulics and Electronics. The Hydraulics segment designs and manufactures hydraulic motion control and fluid conveyance technology products, including cartridge valves, manifolds, quick release couplings, as well as engineers’ hydraulic solutions and, in some cases, complete systems. Its Hydraulics segment includes products sold under the Sun Hydraulics, Faster, NEM, Taimi, Daman and Schultes brands. The Electronics segment designs and manufactures customized electronic controls systems, displays, wire harnesses and software solutions for a variety of end markets. The Electronics segment includes products sold under the Enovation Controls, Murphy, Zero Off, HCT, Balboa Water Group and Joyonway brands.</v>
    <v>2500</v>
    <v>New York Stock Exchange</v>
    <v>XNYS</v>
    <v>XNYS</v>
    <v>7456 SIXTEENTH STREET EAST, SARASOTA, FL, 34243 US</v>
    <v>70.209999999999994</v>
    <v>Machinery, Equipment &amp; Components</v>
    <v>Stock</v>
    <v>46129.796259791408</v>
    <v>3856</v>
    <v>67.8</v>
    <v>2285714874</v>
    <v>HELIOS TECHNOLOGIES, INC.</v>
    <v>HELIOS TECHNOLOGIES, INC.</v>
    <v>67.95</v>
    <v>47.424100000000003</v>
    <v>66.92</v>
    <v>69.040000000000006</v>
    <v>33107110</v>
    <v>HLIO</v>
    <v>HELIOS TECHNOLOGIES, INC. (XNYS:HLIO)</v>
    <v>232720</v>
    <v>409382</v>
    <v>1986</v>
  </rv>
  <rv s="2">
    <v>3857</v>
  </rv>
  <rv s="0">
    <v>https://www.bing.com/financeapi/forcetrigger?t=bwxl4c&amp;q=XNAS%3aHLMN&amp;form=skydnc</v>
    <v>Learn more on Bing</v>
  </rv>
  <rv s="1">
    <v>en-US</v>
    <v>bwxl4c</v>
    <v>268435456</v>
    <v>1</v>
    <v>Powered by Refinitiv</v>
    <v>0</v>
    <v>HILLMAN SOLUTIONS CORP. (XNAS:HLMN)</v>
    <v>2</v>
    <v>3</v>
    <v>Finance</v>
    <v>4</v>
    <v>10.85</v>
    <v>6.55</v>
    <v>1.5602</v>
    <v>0.41499999999999998</v>
    <v>4.8537999999999998E-2</v>
    <v>USD</v>
    <v>Hillman Solutions Corp. is a provider of hardware-related products and related merchandising services to retail markets in North America. It operates in three segments. The Hardware and Protective Solutions segment includes a variety of product categories, including fasteners; builders’ hardware; wall hanging, threaded rod and metal shapes; rope and chain; letters, numbers, and signs (LNS); and personal protective equipment, such as gloves and eye-wear. The Robotics and Digital Solutions segment consists primarily of software-enabled robotic key duplication and engraving solutions that are tailored to the needs of the consumer. The Canada segment distributes fasteners and related hardware items, threaded rods, keys, key duplicating systems, accessories, and identification items, such as tags and letters, numbers, and signs, to hardware stores, home centers, mass merchants, industrial distributors, automotive aftermarket distributors, and other retail outlets in Canada.</v>
    <v>3864</v>
    <v>Nasdaq Stock Market</v>
    <v>XNAS</v>
    <v>XNAS</v>
    <v>1280 Kemper Meadow Dr., CINCINNATI, OH, 45240 US</v>
    <v>9.1199999999999992</v>
    <v>Machinery, Equipment &amp; Components</v>
    <v>Stock</v>
    <v>46129.795934571091</v>
    <v>3859</v>
    <v>8.68</v>
    <v>1762437418</v>
    <v>HILLMAN SOLUTIONS CORP.</v>
    <v>HILLMAN SOLUTIONS CORP.</v>
    <v>8.69</v>
    <v>44.359200000000001</v>
    <v>8.5500000000000007</v>
    <v>8.9649999999999999</v>
    <v>196590900</v>
    <v>HLMN</v>
    <v>HILLMAN SOLUTIONS CORP. (XNAS:HLMN)</v>
    <v>1018577</v>
    <v>1308136</v>
    <v>2018</v>
  </rv>
  <rv s="2">
    <v>3860</v>
  </rv>
  <rv s="3">
    <v>en-US</v>
    <v>c7db4c</v>
    <v>268435456</v>
    <v>1</v>
    <v>Powered by Refinitiv</v>
    <v>6</v>
    <v>LASER PHOTONICS CORPORATION (XNAS:LASE)</v>
    <v>7</v>
    <v>3</v>
    <v>Finance</v>
    <v>4</v>
    <v>6.77</v>
    <v>0.38</v>
    <v>3.3504999999999998</v>
    <v>-8.5000000000000006E-2</v>
    <v>-6.9671999999999998E-2</v>
    <v>USD</v>
    <v>Laser Photonics Corp. is a vertically integrated manufacturing company for photonics based industrial products and solutions, primarily laser cleaning technologies. It offers a full portfolio of integrated laser blasting solutions for corrosion control, rust removal, de-coating, pre- and post-welding, laser cleaning and surface conditioning. Its solutions span use cases throughout product lifecycles, from product fabrication to maintenance and repair, as well as aftermarket operations. It has developed a portfolio of products based on proprietary technologies that form the foundation of its laser blasting equipment manufacturing solutions, which consists of hardware, equipment design documentation, bills of materials, software, materials, and service practices. Its product portfolio covers a spectrum of applications across key industries, including maritime and shipbuilding, oil and gas, automotive manufacturing, rail transport, aerospace, defense, space exploration and pharmaceutical.</v>
    <v>94</v>
    <v>Nasdaq Stock Market</v>
    <v>XNAS</v>
    <v>XNAS</v>
    <v>1101 North Keller Road, Suite G-2, ORLANDO, FL, 32810 US</v>
    <v>1.24</v>
    <v>Machinery, Equipment &amp; Components</v>
    <v>Stock</v>
    <v>46129.797044062499</v>
    <v>1.085</v>
    <v>33956998</v>
    <v>LASER PHOTONICS CORPORATION</v>
    <v>LASER PHOTONICS CORPORATION</v>
    <v>1.23</v>
    <v>0</v>
    <v>1.22</v>
    <v>1.135</v>
    <v>29918060</v>
    <v>LASE</v>
    <v>LASER PHOTONICS CORPORATION (XNAS:LASE)</v>
    <v>3340950</v>
    <v>1749815</v>
    <v>2021</v>
  </rv>
  <rv s="2">
    <v>3862</v>
  </rv>
  <rv s="0">
    <v>https://www.bing.com/financeapi/forcetrigger?t=bpwo6h&amp;q=XNYS%3aMEC&amp;form=skydnc</v>
    <v>Learn more on Bing</v>
  </rv>
  <rv s="1">
    <v>en-US</v>
    <v>bpwo6h</v>
    <v>268435456</v>
    <v>1</v>
    <v>Powered by Refinitiv</v>
    <v>0</v>
    <v>MAYVILLE ENGINEERING COMPANY, INC (XNYS:MEC)</v>
    <v>2</v>
    <v>3</v>
    <v>Finance</v>
    <v>4</v>
    <v>22.364999999999998</v>
    <v>11.7211</v>
    <v>1.1303000000000001</v>
    <v>1.1200000000000001</v>
    <v>5.6651E-2</v>
    <v>USD</v>
    <v>Mayville Engineering Company, Inc. is a vertically integrated, value-added manufacturing partner providing a full suite of manufacturing solutions from concept to production, including design, prototyping and tooling, fabrication, aluminum extrusion, coating, assembly and aftermarket components. Its customers operate in diverse end markets, including heavy- and medium-duty commercial vehicles, construction &amp; access equipment, powersports, agriculture, military and other end markets. Its capabilities include metal fabrication, metal stamping, aluminum extrusion and fabrication, tube bending and forming, robotic part forming, robotic welding, resistance welding, five-axis tube and fiber laser cutting and custom coatings, including high heat and chemical agent-resistant coating painting, are used in a variety of applications. It serves its customers through 25 strategically located United States facilities, across seven states with over 3.2 million square feet of manufacturing capacity.</v>
    <v>2400</v>
    <v>New York Stock Exchange</v>
    <v>XNYS</v>
    <v>XNYS</v>
    <v>715 South St, MAYVILLE, WI, 53050-1810 US</v>
    <v>21.05</v>
    <v>Automobiles &amp; Auto Parts</v>
    <v>Stock</v>
    <v>46129.796528680468</v>
    <v>3864</v>
    <v>20.059999999999999</v>
    <v>424450749</v>
    <v>MAYVILLE ENGINEERING COMPANY, INC</v>
    <v>MAYVILLE ENGINEERING COMPANY, INC</v>
    <v>20.2</v>
    <v>0</v>
    <v>19.77</v>
    <v>20.89</v>
    <v>20318370</v>
    <v>MEC</v>
    <v>MAYVILLE ENGINEERING COMPANY, INC (XNYS:MEC)</v>
    <v>65254</v>
    <v>135748</v>
    <v>1958</v>
  </rv>
  <rv s="2">
    <v>3865</v>
  </rv>
  <rv s="0">
    <v>https://www.bing.com/financeapi/forcetrigger?t=a1xoz2&amp;q=XNYS%3aMLI&amp;form=skydnc</v>
    <v>Learn more on Bing</v>
  </rv>
  <rv s="1">
    <v>en-US</v>
    <v>a1xoz2</v>
    <v>268435456</v>
    <v>1</v>
    <v>Powered by Refinitiv</v>
    <v>0</v>
    <v>MUELLER INDUSTRIES, INC. (XNYS:MLI)</v>
    <v>2</v>
    <v>3</v>
    <v>Finance</v>
    <v>4</v>
    <v>139.29</v>
    <v>67.91</v>
    <v>1.0505</v>
    <v>4.04</v>
    <v>3.4165000000000001E-2</v>
    <v>USD</v>
    <v>Mueller Industries, Inc. is a manufacturer of copper, brass, and aluminum products. The Company's products include copper tubes and fittings; line sets; steel nipples; brass rods, bars and shapes; aluminum and brass forgings; aluminum impact extrusions; compressed gas valves; refrigeration valves and fittings; pressure vessels; coaxial heat exchangers; insulated flexible duct systems, and wire and cable solutions. It also resells brass and plastic plumbing valves, faucets, and plumbing specialty products. Its Piping Systems segment is composed of Domestic Piping Systems Group, Great Lakes Copper, European Operations, Trading Group, Jungwoo Metal Ind. Co., LTD and Mueller Middle East WLL. Its Industrial Metals segment is composed of Brass Rod, Impacts &amp; Micro Gauge, Brass Value-Added Products, Precision Tube, and Nehring Electrical Works Company. Its Climate segment is composed of Refrigeration Products, Westermeyer Industries, Inc., Turbotec Products, Inc., Flex Duct and Linesets, Inc.</v>
    <v>4832</v>
    <v>New York Stock Exchange</v>
    <v>XNYS</v>
    <v>XNYS</v>
    <v>150 Schilling Blvd., Suite 100, COLLIERVILLE, TN, 38017 US</v>
    <v>122.98</v>
    <v>Machinery, Equipment &amp; Components</v>
    <v>Stock</v>
    <v>46129.797044073435</v>
    <v>3867</v>
    <v>118.765</v>
    <v>13520663667</v>
    <v>MUELLER INDUSTRIES, INC.</v>
    <v>MUELLER INDUSTRIES, INC.</v>
    <v>120.6</v>
    <v>17.818200000000001</v>
    <v>118.25</v>
    <v>122.29</v>
    <v>110562300</v>
    <v>MLI</v>
    <v>MUELLER INDUSTRIES, INC. (XNYS:MLI)</v>
    <v>508086</v>
    <v>746868</v>
    <v>1990</v>
  </rv>
  <rv s="2">
    <v>3868</v>
  </rv>
  <rv s="0">
    <v>https://www.bing.com/financeapi/forcetrigger?t=a1y6ec&amp;q=XNYS%3aMWA&amp;form=skydnc</v>
    <v>Learn more on Bing</v>
  </rv>
  <rv s="1">
    <v>en-US</v>
    <v>a1y6ec</v>
    <v>268435456</v>
    <v>1</v>
    <v>Powered by Refinitiv</v>
    <v>0</v>
    <v>MUELLER WATER PRODUCTS, INC. (XNYS:MWA)</v>
    <v>2</v>
    <v>3</v>
    <v>Finance</v>
    <v>4</v>
    <v>31</v>
    <v>22.74</v>
    <v>1.1332</v>
    <v>0.73</v>
    <v>2.5613999999999998E-2</v>
    <v>USD</v>
    <v>Mueller Water Products, Inc. is a manufacturer and marketer of products and services used in the transmission, distribution and measurement of water in North America. The Company operates through two segments: Water Flow Solutions and Water Management Solutions. Its Water Flow Solutions segment's portfolio includes iron gate valves, specialty valves and service brass products. Its Water Management Solutions segment's portfolio includes fire hydrants, repair and installation, natural gas, metering, leak detection, and pressure management and control products and solutions. Its product and service portfolio includes engineered valves, fire hydrants, pipe connection and repair products, metering products, leak detection, pipe condition assessment, pressure management products, and software technology that provides critical water system data. The Company's brands include Canada Valve, Centurion, Echologics, Echoshore, ePulse, Ez-Max, Hersey, Hydro Gate, Hydro-Guard, HYMAX and others.</v>
    <v>3500</v>
    <v>New York Stock Exchange</v>
    <v>XNYS</v>
    <v>XNYS</v>
    <v>1200 Abernathy Rd, Ne, Suite 1200, ATLANTA, GA, 30328 US</v>
    <v>29.499300000000002</v>
    <v>Machinery, Equipment &amp; Components</v>
    <v>Stock</v>
    <v>46129.797030971873</v>
    <v>3870</v>
    <v>28.74</v>
    <v>4571142319</v>
    <v>MUELLER WATER PRODUCTS, INC.</v>
    <v>MUELLER WATER PRODUCTS, INC.</v>
    <v>28.81</v>
    <v>23.053899999999999</v>
    <v>28.5</v>
    <v>29.23</v>
    <v>156385300</v>
    <v>MWA</v>
    <v>MUELLER WATER PRODUCTS, INC. (XNYS:MWA)</v>
    <v>885003</v>
    <v>1058427</v>
    <v>2005</v>
  </rv>
  <rv s="2">
    <v>3871</v>
  </rv>
  <rv s="0">
    <v>https://www.bing.com/financeapi/forcetrigger?t=a1yolh&amp;q=XNYS%3aNPO&amp;form=skydnc</v>
    <v>Learn more on Bing</v>
  </rv>
  <rv s="1">
    <v>en-US</v>
    <v>a1yolh</v>
    <v>268435456</v>
    <v>1</v>
    <v>Powered by Refinitiv</v>
    <v>0</v>
    <v>Enpro Inc. (XNYS:NPO)</v>
    <v>2</v>
    <v>3</v>
    <v>Finance</v>
    <v>4</v>
    <v>286.34500000000003</v>
    <v>135.85499999999999</v>
    <v>1.5444</v>
    <v>10.3</v>
    <v>3.7901999999999998E-2</v>
    <v>USD</v>
    <v>Enpro Inc. is an industrial technology company focused on critical applications across many end-markets, including semiconductor, industrial process, commercial vehicle, sustainable power generation, aerospace, food and pharma, photonics and life sciences. Its segments include Sealing Technologies and Advanced Surface Technologies. Sealing Technologies segment engineers and manufactures value-added products and solutions that safeguard a variety of critical environments, including metallic, non-metallic and composite material gaskets; elastomeric components; custom-engineered mechanical seals used in diverse applications; hydraulic components; test, measurement and sensing applications, and sanitary gaskets. Advanced Surface Technologies segment’s products and solutions include cleaning, coating, testing, refurbishment and verification for critical components and assemblies, and designing, manufacturing and selling specialized optical filters and proprietary thin-film coatings.</v>
    <v>4000</v>
    <v>New York Stock Exchange</v>
    <v>XNYS</v>
    <v>XNYS</v>
    <v>5605 CARNEGIE BOULEVARD, SUITE 500, CHARLOTTE, NC, 28209 US</v>
    <v>284.72000000000003</v>
    <v>Machinery, Equipment &amp; Components</v>
    <v>Stock</v>
    <v>46129.796733078125</v>
    <v>3873</v>
    <v>273.33890000000002</v>
    <v>5958314711</v>
    <v>Enpro Inc.</v>
    <v>Enpro Inc.</v>
    <v>273.68</v>
    <v>148.0111</v>
    <v>271.75</v>
    <v>282.05</v>
    <v>21125030</v>
    <v>NPO</v>
    <v>Enpro Inc. (XNYS:NPO)</v>
    <v>147570</v>
    <v>268138</v>
    <v>2002</v>
  </rv>
  <rv s="2">
    <v>3874</v>
  </rv>
  <rv s="0">
    <v>https://www.bing.com/financeapi/forcetrigger?t=a1z4p2&amp;q=XNAS%3aOFLX&amp;form=skydnc</v>
    <v>Learn more on Bing</v>
  </rv>
  <rv s="1">
    <v>en-US</v>
    <v>a1z4p2</v>
    <v>268435456</v>
    <v>1</v>
    <v>Powered by Refinitiv</v>
    <v>0</v>
    <v>OMEGA FLEX, INC. (XNAS:OFLX)</v>
    <v>2</v>
    <v>3</v>
    <v>Finance</v>
    <v>4</v>
    <v>37.92</v>
    <v>25.58</v>
    <v>0.51719999999999999</v>
    <v>0.8</v>
    <v>2.4413000000000001E-2</v>
    <v>USD</v>
    <v>Omega Flex, Inc. is a manufacturer of flexible metal hoses, which are used in a variety of ways to carry gases and liquids within their particular applications. These applications include carrying fuel gases for residential and commercial buildings; carrying gasoline and diesel gasoline products (both above and below the ground) in a double-containment piping to contain any possible leaks, which is used in automotive and marina refueling, and fueling for back-up generation; using copper-alloy corrugated piping in medical or health care facilities to carry medical gases (oxygen, nitrogen, vacuum) or pure gases for pharmaceutical applications, and industrial applications. The Company's flexible gas piping products are sold under the trademarks, TracPipe CSST and TracPipe CounterStrike CSST, along with its fittings distributed under the trademark AutoFlare. Its MediTrac corrugated medical tubing (CMT) is used for piping medical gases in healthcare facilities.</v>
    <v>172</v>
    <v>Nasdaq Stock Market</v>
    <v>XNAS</v>
    <v>XNAS</v>
    <v>451 Creamery Way, EXTON, PA, 19341 US</v>
    <v>34.244999999999997</v>
    <v>Machinery, Equipment &amp; Components</v>
    <v>Stock</v>
    <v>46129.796987279689</v>
    <v>3876</v>
    <v>33.25</v>
    <v>338866322</v>
    <v>OMEGA FLEX, INC.</v>
    <v>OMEGA FLEX, INC.</v>
    <v>33.25</v>
    <v>22.827400000000001</v>
    <v>32.770000000000003</v>
    <v>33.57</v>
    <v>10094320</v>
    <v>OFLX</v>
    <v>OMEGA FLEX, INC. (XNAS:OFLX)</v>
    <v>30630</v>
    <v>40807</v>
    <v>1975</v>
  </rv>
  <rv s="2">
    <v>3877</v>
  </rv>
  <rv s="0">
    <v>https://www.bing.com/financeapi/forcetrigger?t=bu3f2w&amp;q=XNYS%3aOTIS&amp;form=skydnc</v>
    <v>Learn more on Bing</v>
  </rv>
  <rv s="1">
    <v>en-US</v>
    <v>bu3f2w</v>
    <v>268435456</v>
    <v>1</v>
    <v>Powered by Refinitiv</v>
    <v>0</v>
    <v>OTIS WORLDWIDE CORPORATION (XNYS:OTIS)</v>
    <v>2</v>
    <v>3</v>
    <v>Finance</v>
    <v>4</v>
    <v>101.42</v>
    <v>75.27</v>
    <v>0.99580000000000002</v>
    <v>1.3049999999999999</v>
    <v>1.6173E-2</v>
    <v>USD</v>
    <v>Otis Worldwide Corporation is an elevator and escalator manufacturing, installation and service company. The Company’s segments include New Equipment and Service. The New Equipment segment designs, manufactures, sells and installs a range of passenger and freight elevators, and escalators and moving walkways for residential, commercial and infrastructure projects. Its elevator and escalator solutions include Gen2, Gen3, Gen360 and SkyRise. Through its Service segment, it performs maintenance and repair services, and modernization services to upgrade elevators and escalators. Through its network of service sales personnel, it sells its services directly to customers in all significant elevator and escalator verticals around the world. It serves customers in over 200 countries and territories around the world. The SkyRise advanced elevator platform combines cutting-edge technologies and precision engineering to deliver solutions for residential, commercial and mixed-use skyscrapers.</v>
    <v>72000</v>
    <v>New York Stock Exchange</v>
    <v>XNYS</v>
    <v>XNYS</v>
    <v>1 Carrier Place, FARMINGTON, CT, 06032 US</v>
    <v>82.635000000000005</v>
    <v>Machinery, Equipment &amp; Components</v>
    <v>Stock</v>
    <v>46129.796836411719</v>
    <v>3879</v>
    <v>80.56</v>
    <v>31873161996</v>
    <v>OTIS WORLDWIDE CORPORATION</v>
    <v>OTIS WORLDWIDE CORPORATION</v>
    <v>80.86</v>
    <v>23.395700000000001</v>
    <v>80.69</v>
    <v>81.995000000000005</v>
    <v>388720800</v>
    <v>OTIS</v>
    <v>OTIS WORLDWIDE CORPORATION (XNYS:OTIS)</v>
    <v>2132870</v>
    <v>3609489</v>
    <v>2019</v>
  </rv>
  <rv s="2">
    <v>3880</v>
  </rv>
  <rv s="0">
    <v>https://www.bing.com/financeapi/forcetrigger?t=a1ztzr&amp;q=XNYS%3aPH&amp;form=skydnc</v>
    <v>Learn more on Bing</v>
  </rv>
  <rv s="1">
    <v>en-US</v>
    <v>a1ztzr</v>
    <v>268435456</v>
    <v>1</v>
    <v>Powered by Refinitiv</v>
    <v>0</v>
    <v>PARKER-HANNIFIN CORPORATION (XNYS:PH)</v>
    <v>2</v>
    <v>3</v>
    <v>Finance</v>
    <v>4</v>
    <v>1034.96</v>
    <v>538.08000000000004</v>
    <v>1.2569999999999999</v>
    <v>34.159999999999997</v>
    <v>3.5695000000000005E-2</v>
    <v>USD</v>
    <v>Parker-Hannifin Corporation specializes in motion and control technologies. The Company designs, manufactures, and provides aftermarket support for highly engineered solutions. Its segments include Diversified Industrial and Aerospace Systems. Diversified Industrial Segment, which is an aggregation of several business units, sells highly engineered differentiated products to both original equipment manufacturers (OEMs) and distributors who serve the aftermarket replacement markets. This segment serves various markets, including aerospace &amp; defense, off-highway, in-plant &amp; industrial equipment, energy, transportation and HVAC &amp; refrigeration. Aerospace Systems Segment sells highly engineered, differentiated airframe and engine components and systems to OEMs and aftermarket parts and maintenance directly to end users primarily in the commercial aerospace and defense market verticals. Its products include active &amp; passive vibration control, avionics, flight control systems and others.</v>
    <v>57950</v>
    <v>New York Stock Exchange</v>
    <v>XNYS</v>
    <v>XNYS</v>
    <v>6035 Parkland Boulevard, CLEVELAND, OH, 44124-4141 US</v>
    <v>1029</v>
    <v>Machinery, Equipment &amp; Components</v>
    <v>Stock</v>
    <v>46129.797108066407</v>
    <v>3882</v>
    <v>978</v>
    <v>125100746140</v>
    <v>PARKER-HANNIFIN CORPORATION</v>
    <v>PARKER-HANNIFIN CORPORATION</v>
    <v>986.43</v>
    <v>36.150799999999997</v>
    <v>957</v>
    <v>991.16</v>
    <v>126216500</v>
    <v>PH</v>
    <v>PARKER-HANNIFIN CORPORATION (XNYS:PH)</v>
    <v>432382</v>
    <v>709494</v>
    <v>1938</v>
  </rv>
  <rv s="2">
    <v>3883</v>
  </rv>
  <rv s="0">
    <v>https://www.bing.com/financeapi/forcetrigger?t=a1zxim&amp;q=XNAS%3aPKOH&amp;form=skydnc</v>
    <v>Learn more on Bing</v>
  </rv>
  <rv s="1">
    <v>en-US</v>
    <v>a1zxim</v>
    <v>268435456</v>
    <v>1</v>
    <v>Powered by Refinitiv</v>
    <v>0</v>
    <v>PARK-OHIO HOLDINGS CORP. (XNAS:PKOH)</v>
    <v>2</v>
    <v>3</v>
    <v>Finance</v>
    <v>4</v>
    <v>29.5</v>
    <v>15.52</v>
    <v>1.0844</v>
    <v>1.4750000000000001</v>
    <v>5.7304000000000001E-2</v>
    <v>USD</v>
    <v>Park-Ohio Holdings Corp. is a diversified international company that provides customers with a supply chain management outsourcing service, capital equipment used on their production lines, and manufactured components used to assemble their products. Its segments include Supply Technologies, Assembly Components and Engineered Products. Supply Technologies segment provides its customers with Total Supply Management, a proactive solutions approach that manages all aspects of supplying production parts and materials to its customers manufacturing floors, from strategic planning to program implementation. Assembly Components segment designs, develops and manufactures high pressure direct fuel injection fuel rails and pipes, fuel filler pipes and flexible multi-layer plastic and rubber assemblies. Its Engineered Products segment designs and manufactures a range of engineered products, including induction heating and melting systems, pipe threading systems, and forged and machined products.</v>
    <v>6300</v>
    <v>Nasdaq Stock Market</v>
    <v>XNAS</v>
    <v>XNAS</v>
    <v>6065 PARKLAND BLVD., CLEVELAND, OH, 44124 US</v>
    <v>27.4</v>
    <v>Machinery, Equipment &amp; Components</v>
    <v>Stock</v>
    <v>46129.794643228903</v>
    <v>3885</v>
    <v>26.23</v>
    <v>391850278</v>
    <v>PARK-OHIO HOLDINGS CORP.</v>
    <v>PARK-OHIO HOLDINGS CORP.</v>
    <v>26.23</v>
    <v>14.494899999999999</v>
    <v>25.74</v>
    <v>27.215</v>
    <v>14398320</v>
    <v>PKOH</v>
    <v>PARK-OHIO HOLDINGS CORP. (XNAS:PKOH)</v>
    <v>14555</v>
    <v>28494</v>
    <v>1998</v>
  </rv>
  <rv s="2">
    <v>3886</v>
  </rv>
  <rv s="0">
    <v>https://www.bing.com/financeapi/forcetrigger?t=a2176h&amp;q=XNYS%3aPRLB&amp;form=skydnc</v>
    <v>Learn more on Bing</v>
  </rv>
  <rv s="1">
    <v>en-US</v>
    <v>a2176h</v>
    <v>268435456</v>
    <v>1</v>
    <v>Powered by Refinitiv</v>
    <v>0</v>
    <v>Proto Labs, Inc. (XNYS:PRLB)</v>
    <v>2</v>
    <v>3</v>
    <v>Finance</v>
    <v>4</v>
    <v>68.91</v>
    <v>32.04</v>
    <v>1.3551</v>
    <v>2.5150000000000001</v>
    <v>4.0525000000000005E-2</v>
    <v>USD</v>
    <v>Proto Labs, Inc. provides comprehensive manufacturing service from prototyping to production. Its digital factories produce low-volume parts in days while Protolabs Network provides advanced capabilities and volume pricing through its manufacturing partners. Its services include injection molding, computer numerical control (CNC) machining, three-dimensional (3D) printing and sheet metal fabrication. Its injection molding services include plastic injection molding, liquid silicone rubber molding, and over molding and insert molding. Its CNC machining services include CNC milling, CNC turning, precision machining, threading options and finishing options. Its 3D printing services include metal 3D printing, multi jet fusion and advanced photopolymers. Its sheet metal fabrication services include laser cutting, punching, fabricated assemblies, and prototyping. It serves various industries, including medical, robotics, aerospace, automotive, consumer electronics and industrial equipment.</v>
    <v>2280</v>
    <v>New York Stock Exchange</v>
    <v>XNYS</v>
    <v>XNYS</v>
    <v>5540 Pioneer Creek, MAPLE PLAIN, MN, 55359 US</v>
    <v>65.52</v>
    <v>Machinery, Equipment &amp; Components</v>
    <v>Stock</v>
    <v>46129.797265659377</v>
    <v>3888</v>
    <v>62.451099999999997</v>
    <v>1536400041</v>
    <v>Proto Labs, Inc.</v>
    <v>Proto Labs, Inc.</v>
    <v>63.12</v>
    <v>73.648499999999999</v>
    <v>62.06</v>
    <v>64.575000000000003</v>
    <v>23792490</v>
    <v>PRLB</v>
    <v>Proto Labs, Inc. (XNYS:PRLB)</v>
    <v>63121</v>
    <v>161257</v>
    <v>1999</v>
  </rv>
  <rv s="2">
    <v>3889</v>
  </rv>
  <rv s="0">
    <v>https://www.bing.com/financeapi/forcetrigger?t=a237gh&amp;q=XNYS%3aSNA&amp;form=skydnc</v>
    <v>Learn more on Bing</v>
  </rv>
  <rv s="1">
    <v>en-US</v>
    <v>a237gh</v>
    <v>268435456</v>
    <v>1</v>
    <v>Powered by Refinitiv</v>
    <v>0</v>
    <v>SNAP-ON INCORPORATED (XNYS:SNA)</v>
    <v>2</v>
    <v>3</v>
    <v>Finance</v>
    <v>4</v>
    <v>390.13</v>
    <v>289.81</v>
    <v>0.73429999999999995</v>
    <v>11.984999999999999</v>
    <v>3.2669000000000004E-2</v>
    <v>USD</v>
    <v>Snap-On Inc is a manufacturer and marketer of tools, equipment, diagnostics, repair information, and systems solutions. The Company operates through four segments, which include the Commercial &amp; Industrial Group, the Snap-on Tools Group, the Repair Systems &amp; Information Group and Financial Services. The Commercial &amp; Industrial Group segment consists of business operations serving a range of industrial and commercial customers globally, including customers in the aerospace, natural resources, government, and military. The Snap-on Tools Group segment consists of business operations primarily serving vehicle service and repair technicians through the company's multinational mobile tool distribution channel. The Repair Systems &amp; Information Group segment consists of business operations serving other professional vehicle repair customers globally. The Financial Services segment consists of the business operations of Snap-on’s finance subsidiaries.</v>
    <v>13000</v>
    <v>New York Stock Exchange</v>
    <v>XNYS</v>
    <v>XNYS</v>
    <v>2801 80th St, KENOSHA, WI, 53143 US</v>
    <v>382.58</v>
    <v>Machinery, Equipment &amp; Components</v>
    <v>Stock</v>
    <v>46129.796249467188</v>
    <v>3891</v>
    <v>368.74</v>
    <v>19721662972</v>
    <v>SNAP-ON INCORPORATED</v>
    <v>SNAP-ON INCORPORATED</v>
    <v>370.29</v>
    <v>19.745100000000001</v>
    <v>366.86</v>
    <v>378.84500000000003</v>
    <v>52057340</v>
    <v>SNA</v>
    <v>SNAP-ON INCORPORATED (XNYS:SNA)</v>
    <v>188692</v>
    <v>394019</v>
    <v>1930</v>
  </rv>
  <rv s="2">
    <v>3892</v>
  </rv>
  <rv s="0">
    <v>https://www.bing.com/financeapi/forcetrigger?t=a23tw7&amp;q=XNYS%3aSWK&amp;form=skydnc</v>
    <v>Learn more on Bing</v>
  </rv>
  <rv s="1">
    <v>en-US</v>
    <v>a23tw7</v>
    <v>268435456</v>
    <v>1</v>
    <v>Powered by Refinitiv</v>
    <v>0</v>
    <v>STANLEY BLACK &amp; DECKER, INC. (XNYS:SWK)</v>
    <v>2</v>
    <v>3</v>
    <v>Finance</v>
    <v>4</v>
    <v>93.37</v>
    <v>55.38</v>
    <v>1.1395999999999999</v>
    <v>2.78</v>
    <v>4.0601999999999999E-2</v>
    <v>USD</v>
    <v>Stanley Black &amp; Decker Inc. is a global provider of hand tools, power tools, outdoor products and related accessories, as well as a provider of engineered fastening solutions. The Company’s segments include Tools &amp; Outdoor and Engineered Fastening. The Tools &amp; Outdoor segment is comprised of the Power Tools Group (PTG), Hand Tools, Accessories &amp; Storage (HTAS) and Outdoor Power Equipment (Outdoor) product lines. The PTG product line includes both professional and consumer products. The HTAS product line sells hand tools, power tool accessories and storage products. The Outdoor product line primarily sells corded and cordless electric lawn and garden products. The Engineered Fastening segment primarily sells highly engineered components such as fasteners, fittings and various engineered products, which are designed for specific application across multiple verticals. The Company's portfolio of brands includes DEWALT, CRAFTSMAN, STANLEY, BLACK+DECKER, and Cub Cadet.</v>
    <v>43500</v>
    <v>New York Stock Exchange</v>
    <v>XNYS</v>
    <v>XNYS</v>
    <v>1000 Stanley Dr, PO Box 7000, NEW BRITAIN, CT, 06053-1675 US</v>
    <v>72.25</v>
    <v>Machinery, Equipment &amp; Components</v>
    <v>Stock</v>
    <v>46129.797236133592</v>
    <v>3894</v>
    <v>69.900000000000006</v>
    <v>11064156000</v>
    <v>STANLEY BLACK &amp; DECKER, INC.</v>
    <v>STANLEY BLACK &amp; DECKER, INC.</v>
    <v>70.28</v>
    <v>26.929500000000001</v>
    <v>68.47</v>
    <v>71.25</v>
    <v>155286400</v>
    <v>SWK</v>
    <v>STANLEY BLACK &amp; DECKER, INC. (XNYS:SWK)</v>
    <v>1970890</v>
    <v>1853963</v>
    <v>1901</v>
  </rv>
  <rv s="2">
    <v>3895</v>
  </rv>
  <rv s="0">
    <v>https://www.bing.com/financeapi/forcetrigger?t=a263im&amp;q=XNYS%3aWTS&amp;form=skydnc</v>
    <v>Learn more on Bing</v>
  </rv>
  <rv s="1">
    <v>en-US</v>
    <v>a263im</v>
    <v>268435456</v>
    <v>1</v>
    <v>Powered by Refinitiv</v>
    <v>0</v>
    <v>WATTS WATER TECHNOLOGIES, INC. (XNYS:WTS)</v>
    <v>2</v>
    <v>3</v>
    <v>Finance</v>
    <v>4</v>
    <v>345.16500000000002</v>
    <v>191.2</v>
    <v>1.2321</v>
    <v>6.48</v>
    <v>2.1617999999999998E-2</v>
    <v>USD</v>
    <v>Watts Water Technologies, Inc. is a supplier of differentiated solutions, systems and products that manage and conserve the flow of fluids and energy into, through and out of buildings in the commercial and residential markets. The Company's products and solutions include Residential &amp; commercial flow control and protection products that include backflow preventers, water pressure regulators, temperature and pressure relief valves, thermostatic mixing valves, leak detection and others; Heating, ventilation and air conditioning (HVAC) &amp; gas includes commercial high-efficiency boilers, water heaters and custom heat and hot water solutions, hydronic and electric heating systems, hydronic pump groups, and flexible stainless-steel connectors; Drainage &amp; water re-use includes drainage products and engineered rainwater harvesting solutions; and Water quality products include point-of-use and point-of-entry water filtration, monitoring, conditioning and scale prevention systems.</v>
    <v>5700</v>
    <v>New York Stock Exchange</v>
    <v>XNYS</v>
    <v>XNYS</v>
    <v>815 CHESTNUT ST, NORTH ANDOVER, MA, 01845-6009 US</v>
    <v>312.39999999999998</v>
    <v>Machinery, Equipment &amp; Components</v>
    <v>Stock</v>
    <v>46129.797257846876</v>
    <v>3897</v>
    <v>301.97000000000003</v>
    <v>10222811781</v>
    <v>WATTS WATER TECHNOLOGIES, INC.</v>
    <v>WATTS WATER TECHNOLOGIES, INC.</v>
    <v>303.39</v>
    <v>30.098700000000001</v>
    <v>299.75</v>
    <v>306.23</v>
    <v>33382790</v>
    <v>WTS</v>
    <v>WATTS WATER TECHNOLOGIES, INC. (XNYS:WTS)</v>
    <v>140034</v>
    <v>199577</v>
    <v>2003</v>
  </rv>
  <rv s="2">
    <v>3898</v>
  </rv>
  <rv s="0">
    <v>https://www.bing.com/financeapi/forcetrigger?t=bvg2f2&amp;q=XNAS%3aAOUT&amp;form=skydnc</v>
    <v>Learn more on Bing</v>
  </rv>
  <rv s="1">
    <v>en-US</v>
    <v>bvg2f2</v>
    <v>268435456</v>
    <v>1</v>
    <v>Powered by Refinitiv</v>
    <v>0</v>
    <v>AMERICAN OUTDOOR BRANDS, INC. (XNAS:AOUT)</v>
    <v>2</v>
    <v>3</v>
    <v>Finance</v>
    <v>4</v>
    <v>13.4566</v>
    <v>6.2591999999999999</v>
    <v>0.2787</v>
    <v>0.28999999999999998</v>
    <v>3.1049000000000004E-2</v>
    <v>USD</v>
    <v>American Outdoor Brands, Inc. is a provider of outdoor lifestyle products and shooting sports accessories. The Company's outdoor lifestyle products and shooting sports accessories include hunting, fishing, outdoor cooking, camping, shooting, and personal security and defense products, for rugged outdoor enthusiasts. It designs, conceives, sources and sells its outdoor lifestyle products, including premium sportsman knives and tools for fishing and hunting; land management tools for hunting preparedness; harvesting products for post-hunt or post-fishing activities; outdoor cooking products; and camping, survival, and emergency preparedness products. The Company distributes its products through e-commerce and traditional distribution channels. The Company offers its products under various brands, such as BOG, BUBBA, Caldwell, Crimson Trace, Frankford Arsenal, Grilla Grills, Hooyman, Imperial, LaserLyte, Lockdown, MEAT! Your Maker, Old Timer, Schrade, Tipton, Uncle Henry, ust and Wheeler.</v>
    <v>299</v>
    <v>Nasdaq Stock Market</v>
    <v>XNAS</v>
    <v>XNAS</v>
    <v>1800 North Route Z, Suite A, COLUMBIA, MO, 65202 US</v>
    <v>9.7050000000000001</v>
    <v>Leisure Products</v>
    <v>Stock</v>
    <v>46129.796885937503</v>
    <v>3900</v>
    <v>9.4499999999999993</v>
    <v>121297168</v>
    <v>AMERICAN OUTDOOR BRANDS, INC.</v>
    <v>AMERICAN OUTDOOR BRANDS, INC.</v>
    <v>9.48</v>
    <v>0</v>
    <v>9.34</v>
    <v>9.6300000000000008</v>
    <v>12595760</v>
    <v>AOUT</v>
    <v>AMERICAN OUTDOOR BRANDS, INC. (XNAS:AOUT)</v>
    <v>27468</v>
    <v>45772</v>
    <v>2020</v>
  </rv>
  <rv s="2">
    <v>3901</v>
  </rv>
  <rv s="0">
    <v>https://www.bing.com/financeapi/forcetrigger?t=a1s76h&amp;q=XNAS%3aESCA&amp;form=skydnc</v>
    <v>Learn more on Bing</v>
  </rv>
  <rv s="1">
    <v>en-US</v>
    <v>a1s76h</v>
    <v>268435456</v>
    <v>1</v>
    <v>Powered by Refinitiv</v>
    <v>0</v>
    <v>ESCALADE, INCORPORATED (XNAS:ESCA)</v>
    <v>2</v>
    <v>3</v>
    <v>Finance</v>
    <v>4</v>
    <v>19.11</v>
    <v>11.41</v>
    <v>0.5786</v>
    <v>0.43</v>
    <v>2.3782999999999999E-2</v>
    <v>USD</v>
    <v>Escalade, Incorporated designs, manufactures, and sells archery, sporting goods, fitness, and indoor/outdoor recreation equipment. The Company operates through the Sporting Goods (Escalade Sports) segment. It manufactures, imports, and distributes sporting goods brands in basketball goals, archery, indoor and outdoor game recreation and fitness products through sporting goods retailers, specialty dealers, key online retailers, direct-to-consumer e-commerce, traditional department stores and mass merchants. Its archery brands include Bear Archery, Trophy Ridge, Cajun Bowfishing, Karnage, SIK and BearX. Its table tennis brands include STIGA and Ping-Pong. Its basketball brands include Goalrilla, Goalsetter, Goaliath, Silverback and Hoopstar. Its outdoor games brands include Victory Tailgate, Triumph, Zume Games and ACL. Its billiard tables and accessories brands include Lucasi, Cue&amp;Case, among others. Its Gold Tip is a brand of products for target archery and bow and crossbow hunting.</v>
    <v>437</v>
    <v>Nasdaq Stock Market</v>
    <v>XNAS</v>
    <v>XNAS</v>
    <v>817 Maxwell Ave, EVANSVILLE, IN, 47711 US</v>
    <v>18.75</v>
    <v>Leisure Products</v>
    <v>Stock</v>
    <v>46129.794739189063</v>
    <v>3903</v>
    <v>18.16</v>
    <v>253518698</v>
    <v>ESCALADE, INCORPORATED</v>
    <v>ESCALADE, INCORPORATED</v>
    <v>18.239999999999998</v>
    <v>18.7348</v>
    <v>18.079999999999998</v>
    <v>18.510000000000002</v>
    <v>13696310</v>
    <v>ESCA</v>
    <v>ESCALADE, INCORPORATED (XNAS:ESCA)</v>
    <v>22763</v>
    <v>50029</v>
    <v>1987</v>
  </rv>
  <rv s="2">
    <v>3904</v>
  </rv>
  <rv s="0">
    <v>https://www.bing.com/financeapi/forcetrigger?t=a1t7a2&amp;q=XNAS%3aFNKO&amp;form=skydnc</v>
    <v>Learn more on Bing</v>
  </rv>
  <rv s="1">
    <v>en-US</v>
    <v>a1t7a2</v>
    <v>268435456</v>
    <v>1</v>
    <v>Powered by Refinitiv</v>
    <v>0</v>
    <v>FUNKO, INC. (XNAS:FNKO)</v>
    <v>2</v>
    <v>3</v>
    <v>Finance</v>
    <v>4</v>
    <v>6.04</v>
    <v>2.2200000000000002</v>
    <v>0.71660000000000001</v>
    <v>0.16500000000000001</v>
    <v>3.9567999999999999E-2</v>
    <v>USD</v>
    <v>Funko, Inc. operates as a pop culture lifestyle brand. The Company is engaged in selling a range of licensed pop culture consumer products featuring characters from a range of media and entertainment content, including movies, TV shows, video games, music and sports. Its products are principally figures, fashion accessories, apparel, plush products, accessories, homeware, NFTs, vinyl records and limited-edition posters. Its products combine its proprietary brands and distinct designs and aesthetic sensibilities into properties it licenses from content providers. In addition to offering multiple properties and product categories, it creates and sells a variety of brands that have their own look and feel. Its brand portfolio includes Core Collectible (which includes Pop! Vinyl, and other branded lines, such as Soda, Bitty Pop!, and Pop! Yourself), Loungefly (softlines, including bags, wallets, backpacks and apparel) and Other (which include brands, such as Digital Pop! and Mondo).</v>
    <v>1104</v>
    <v>Nasdaq Stock Market</v>
    <v>XNAS</v>
    <v>XNAS</v>
    <v>2802 Wetmore Ave, EVERETT, WA, 98201-3569 US</v>
    <v>4.4550000000000001</v>
    <v>Leisure Products</v>
    <v>Stock</v>
    <v>46129.79694127266</v>
    <v>3906</v>
    <v>4.2249999999999996</v>
    <v>240748039</v>
    <v>FUNKO, INC.</v>
    <v>FUNKO, INC.</v>
    <v>4.25</v>
    <v>0</v>
    <v>4.17</v>
    <v>4.335</v>
    <v>55535880</v>
    <v>FNKO</v>
    <v>FUNKO, INC. (XNAS:FNKO)</v>
    <v>369641</v>
    <v>990199</v>
    <v>2017</v>
  </rv>
  <rv s="2">
    <v>3907</v>
  </rv>
  <rv s="0">
    <v>https://www.bing.com/financeapi/forcetrigger?t=a1u3ar&amp;q=XNYS%3aGOLF&amp;form=skydnc</v>
    <v>Learn more on Bing</v>
  </rv>
  <rv s="1">
    <v>en-US</v>
    <v>a1u3ar</v>
    <v>268435456</v>
    <v>1</v>
    <v>Powered by Refinitiv</v>
    <v>0</v>
    <v>ACUSHNET HOLDINGS CORP. (XNYS:GOLF)</v>
    <v>2</v>
    <v>3</v>
    <v>Finance</v>
    <v>4</v>
    <v>104.81</v>
    <v>58.37</v>
    <v>0.92179999999999995</v>
    <v>3.42</v>
    <v>3.5012000000000001E-2</v>
    <v>USD</v>
    <v>Acushnet Holdings Corp. is engaged in the design, development, manufacture and distribution of performance-driven golf products. The Company’s segments include Titleist golf equipment, FootJoy golf wear, and Golf gear. The Titleist golf equipment segment includes Titleist and Pinnacle branded golf balls; PG Golf recycled golf balls; Titleist branded golf clubs, including drivers, fairways, hybrids and irons; Vokey Design wedges; Scotty Cameron putters and Titleist Performance Institute. The FootJoy golf wear segment includes FootJoy branded golf shoes, golf gloves, golf outerwear and golf apparel. The Golf gear segment includes Titleist branded golf bags, headwear, golf gloves, travel gear and other golf accessories, as well as Club Glove travel products and Links &amp; Kings luxury leather golf goods. It designs, manufactures and markets a range of products under the Titleist, FootJoy, KJUS, and other brands.</v>
    <v>7300</v>
    <v>New York Stock Exchange</v>
    <v>XNYS</v>
    <v>XNYS</v>
    <v>333 Bridge St, FAIRHAVEN, MA, 02719-4905 US</v>
    <v>103.32989999999999</v>
    <v>Leisure Products</v>
    <v>Stock</v>
    <v>46129.797274397657</v>
    <v>3909</v>
    <v>98.155000000000001</v>
    <v>5920452396</v>
    <v>ACUSHNET HOLDINGS CORP.</v>
    <v>ACUSHNET HOLDINGS CORP.</v>
    <v>98.7</v>
    <v>32.698300000000003</v>
    <v>97.68</v>
    <v>101.1</v>
    <v>58560360</v>
    <v>GOLF</v>
    <v>ACUSHNET HOLDINGS CORP. (XNYS:GOLF)</v>
    <v>194638</v>
    <v>293471</v>
    <v>2011</v>
  </rv>
  <rv s="2">
    <v>3910</v>
  </rv>
  <rv s="0">
    <v>https://www.bing.com/financeapi/forcetrigger?t=a1ug1h&amp;q=XNAS%3aHAS&amp;form=skydnc</v>
    <v>Learn more on Bing</v>
  </rv>
  <rv s="1">
    <v>en-US</v>
    <v>a1ug1h</v>
    <v>268435456</v>
    <v>1</v>
    <v>Powered by Refinitiv</v>
    <v>0</v>
    <v>Hasbro, Inc. (XNAS:HAS)</v>
    <v>2</v>
    <v>3</v>
    <v>Finance</v>
    <v>4</v>
    <v>106.98</v>
    <v>50.55</v>
    <v>0.5151</v>
    <v>3.67</v>
    <v>3.9314000000000002E-2</v>
    <v>USD</v>
    <v>Hasbro, Inc. is a game, intellectual property (IP) and toy company. The Company delivers play experiences to kids, families, and fans around the world, through physical and digital games, video games, and toys, among others. Its Consumer Products segment engages in the sourcing, marketing and sales of toy and game products around the world. Its Wizards of the Coast and Digital Gaming segment engages in the promotion of the Company's brands through the development of trading cards, role-playing and digital game experiences based on Hasbro and Wizards of the Coast games. Its Entertainment segment engages in the development and production of Hasbro-branded entertainment content, including film, television, children’s programming, digital content and live entertainment focused on Hasbro-owned properties. Its portfolio of brands includes MAGIC: THE GATHERING, DUNGEONS &amp; DRAGONS, MONOPOLY, HASBRO GAMES, NERF, TRANSFORMERS, PLAY-DOH and PEPPA PIG, as well as premier partner brands.</v>
    <v>4520</v>
    <v>Nasdaq Stock Market</v>
    <v>XNAS</v>
    <v>XNAS</v>
    <v>1027 Newport Ave, P O Box 1059, PAWTUCKET, RI, 02861 US</v>
    <v>98</v>
    <v>Leisure Products</v>
    <v>Stock</v>
    <v>46129.797291446092</v>
    <v>3912</v>
    <v>94.3</v>
    <v>13649336316</v>
    <v>Hasbro, Inc.</v>
    <v>Hasbro, Inc.</v>
    <v>94.3</v>
    <v>0</v>
    <v>93.35</v>
    <v>97.02</v>
    <v>140685800</v>
    <v>HAS</v>
    <v>Hasbro, Inc. (XNAS:HAS)</v>
    <v>753395</v>
    <v>1776561</v>
    <v>1926</v>
  </rv>
  <rv s="2">
    <v>3913</v>
  </rv>
  <rv s="0">
    <v>https://www.bing.com/financeapi/forcetrigger?t=a1w1ar&amp;q=XNAS%3aJAKK&amp;form=skydnc</v>
    <v>Learn more on Bing</v>
  </rv>
  <rv s="1">
    <v>en-US</v>
    <v>a1w1ar</v>
    <v>268435456</v>
    <v>1</v>
    <v>Powered by Refinitiv</v>
    <v>0</v>
    <v>JAKKS PACIFIC, INC. (XNAS:JAKK)</v>
    <v>2</v>
    <v>3</v>
    <v>Finance</v>
    <v>4</v>
    <v>23.6</v>
    <v>14.865</v>
    <v>1.5306</v>
    <v>0.87</v>
    <v>4.0353E-2</v>
    <v>USD</v>
    <v>JAKKS Pacific, Inc. is a designer, manufacturer and marketer of toys and consumer products sold throughout the world. The Company’s segments include Toys/Consumer Products and Costumes. The Toys/Consumer Products segment includes action figures, vehicles, play sets, plush products, dolls, electronic products, construction toys, infant and pre-school toys, child-sized and hand-held role-play toys and everyday costume play, foot-to-floor ride-on vehicles, wagons, novelty toys, seasonal and outdoor products, kids’ indoor and outdoor furniture, and related products. The Costumes segment, under its Disguise branding, designs, develops, markets, and sells a range of every-day and special occasion dress-up costumes and related accessories in support of Halloween, Carnival, Children’s Day, Book Day/Week, and every-day/any-day costume play. Its brands include: AirTitans, Ami Amis, Disguise, Fly Wheels, JAKKS Wild Games, Moose Mountain, Perfectly Cute, ReDo Skateboard Co., Sky Ball, and others.</v>
    <v>652</v>
    <v>Nasdaq Stock Market</v>
    <v>XNAS</v>
    <v>XNAS</v>
    <v>2951 28Th Street, SANTA MONICA, CA, 90405 US</v>
    <v>22.9</v>
    <v>Leisure Products</v>
    <v>Stock</v>
    <v>46129.795903587503</v>
    <v>3915</v>
    <v>21.975000000000001</v>
    <v>256698116</v>
    <v>JAKKS PACIFIC, INC.</v>
    <v>JAKKS PACIFIC, INC.</v>
    <v>21.98</v>
    <v>26.447399999999998</v>
    <v>21.56</v>
    <v>22.43</v>
    <v>11444410</v>
    <v>JAKK</v>
    <v>JAKKS PACIFIC, INC. (XNAS:JAKK)</v>
    <v>43386</v>
    <v>67305</v>
    <v>1995</v>
  </rv>
  <rv s="2">
    <v>3916</v>
  </rv>
  <rv s="0">
    <v>https://www.bing.com/financeapi/forcetrigger?t=a1w97w&amp;q=XNAS%3aJOUT&amp;form=skydnc</v>
    <v>Learn more on Bing</v>
  </rv>
  <rv s="1">
    <v>en-US</v>
    <v>a1w97w</v>
    <v>268435456</v>
    <v>1</v>
    <v>Powered by Refinitiv</v>
    <v>0</v>
    <v>JOHNSON OUTDOORS INC. (XNAS:JOUT)</v>
    <v>2</v>
    <v>3</v>
    <v>Finance</v>
    <v>4</v>
    <v>53.005000000000003</v>
    <v>21.48</v>
    <v>0.8377</v>
    <v>2.5449999999999999</v>
    <v>5.1653999999999999E-2</v>
    <v>USD</v>
    <v>Johnson Outdoors Inc. is a global manufacturer and marketer of branded seasonal outdoor recreation products used primarily for fishing, diving, paddling and camping. The Company's brands include Old Town canoes and kayaks; Carlisle paddles; Minn Kota trolling motors, shallow water anchors and battery chargers; Cannon downriggers; Humminbird marine electronics and charts; SCUBAPRO dive equipment, and Jetboil outdoor cooking systems. Its fishing products include Riptide Instinct QUEST, Raptor Shallow Water Anchors, APEX and Optimum downrigger. SCUBAPRO's portfolio features regulators, dive computers, BCDs and thermal protection, along with a full line of scuba masks, fins, snorkels, and scuba accessories. SCUBAPRO's products include HYDROS PRO Bungee Set and Mako Dive Knife Strap. The Company's camping products include Flash Cooking System, Genesis Basecamp System and Stash Cooking System. Its watercraft products include Old Town Sportsman BigWater ePDL+ 132 and Ocean Kayak Malibu PDL.</v>
    <v>1300</v>
    <v>Nasdaq Stock Market</v>
    <v>XNAS</v>
    <v>XNAS</v>
    <v>555 Main St, RACINE, WI, 53403-1000 US</v>
    <v>52.47</v>
    <v>Leisure Products</v>
    <v>Stock</v>
    <v>46129.797317325778</v>
    <v>3918</v>
    <v>50.13</v>
    <v>541624785</v>
    <v>JOHNSON OUTDOORS INC.</v>
    <v>JOHNSON OUTDOORS INC.</v>
    <v>50.13</v>
    <v>0</v>
    <v>49.27</v>
    <v>51.814999999999998</v>
    <v>10453050</v>
    <v>JOUT</v>
    <v>JOHNSON OUTDOORS INC. (XNAS:JOUT)</v>
    <v>83808</v>
    <v>77942</v>
    <v>1987</v>
  </rv>
  <rv s="2">
    <v>3919</v>
  </rv>
  <rv s="0">
    <v>https://www.bing.com/financeapi/forcetrigger?t=a1xarw&amp;q=XNAS%3aMAT&amp;form=skydnc</v>
    <v>Learn more on Bing</v>
  </rv>
  <rv s="1">
    <v>en-US</v>
    <v>a1xarw</v>
    <v>268435456</v>
    <v>1</v>
    <v>Powered by Refinitiv</v>
    <v>0</v>
    <v>MATTEL, INC. (XNAS:MAT)</v>
    <v>2</v>
    <v>3</v>
    <v>Finance</v>
    <v>4</v>
    <v>22.48</v>
    <v>14.1</v>
    <v>0.75339999999999996</v>
    <v>0.245</v>
    <v>1.6333E-2</v>
    <v>USD</v>
    <v>Mattel, Inc. is a global toy and family entertainment company. The Company's operating segments include North America and International. The North America segment markets and sells toys and consumer products in the United States and Canada. Products marketed and sold by the International segment are generally the same as those marketed and sold by the North America segment, although some are developed or adapted for particular international markets. Its franchise brands include Barbie, Hot Wheels, Fisher-Price, American Girl, Thomas &amp; Friends, UNO, Masters of the Universe, Matchbox, Monster High, MEGA, and Polly Pocket, as well as other popular properties that it owns or licensed in partnership with global entertainment companies. Its offerings include toys, content, consumer products, digital and live experiences. The Company’s products are sold directly to consumers through its e-commerce platform and various third-party e-commerce channels.</v>
    <v>31000</v>
    <v>Nasdaq Stock Market</v>
    <v>XNAS</v>
    <v>XNAS</v>
    <v>333 CONTINENTAL BLVD, EL SEGUNDO, CA, 90245 US</v>
    <v>15.48</v>
    <v>Leisure Products</v>
    <v>Stock</v>
    <v>46129.796185832813</v>
    <v>3921</v>
    <v>15.14</v>
    <v>4429570430</v>
    <v>MATTEL, INC.</v>
    <v>MATTEL, INC.</v>
    <v>15.14</v>
    <v>12.132899999999999</v>
    <v>15</v>
    <v>15.244999999999999</v>
    <v>290558900</v>
    <v>MAT</v>
    <v>MATTEL, INC. (XNAS:MAT)</v>
    <v>1850529</v>
    <v>4325328</v>
    <v>1968</v>
  </rv>
  <rv s="2">
    <v>3922</v>
  </rv>
  <rv s="0">
    <v>https://www.bing.com/financeapi/forcetrigger?t=a1xcqh&amp;q=XNAS%3aMBUU&amp;form=skydnc</v>
    <v>Learn more on Bing</v>
  </rv>
  <rv s="1">
    <v>en-US</v>
    <v>a1xcqh</v>
    <v>268435456</v>
    <v>1</v>
    <v>Powered by Refinitiv</v>
    <v>0</v>
    <v>MALIBU BOATS, INC. (XNAS:MBUU)</v>
    <v>2</v>
    <v>3</v>
    <v>Finance</v>
    <v>4</v>
    <v>39.65</v>
    <v>23.920100000000001</v>
    <v>1.1546000000000001</v>
    <v>1.82</v>
    <v>7.3594999999999994E-2</v>
    <v>USD</v>
    <v>Malibu Boats, Inc. is a designer, manufacturer and marketer of a diverse range of recreational powerboats, including performance sport, sterndrive and outboard boats. The Company's brands include Malibu, Axis, Pursuit, Maverick, Cobia, Pathfinder, Hewes and Cobalt. Its segments include Malibu, Saltwater Fishing and Cobalt. Its Malibu segment participates in the manufacturing, distribution, marketing and sale of Malibu and Axis performance sports boats. Its Saltwater Fishing segment participates in the manufacturing, distribution, marketing and sale throughout the world of Pursuit boats and the Maverick Boat Group family of boats (Maverick, Cobia, Pathfinder and Hewes). The Company’s Cobalt segment is engaged in manufacturing, distribution, marketing and sale of Cobalt boats throughout the world. Its product portfolio of premium brands is used for a range of recreational boating activities including, among others, water sports, general recreational boating and fishing.</v>
    <v>2200</v>
    <v>Nasdaq Stock Market</v>
    <v>XNAS</v>
    <v>XNAS</v>
    <v>5075 Kimberly Way, LOUDON, TN, 37774 US</v>
    <v>27.08</v>
    <v>Leisure Products</v>
    <v>Stock</v>
    <v>46129.797087140621</v>
    <v>3924</v>
    <v>25.22</v>
    <v>493897171</v>
    <v>MALIBU BOATS, INC.</v>
    <v>MALIBU BOATS, INC.</v>
    <v>25.26</v>
    <v>36.320099999999996</v>
    <v>24.73</v>
    <v>26.55</v>
    <v>18602530</v>
    <v>MBUU</v>
    <v>MALIBU BOATS, INC. (XNAS:MBUU)</v>
    <v>638417</v>
    <v>313203</v>
    <v>2013</v>
  </rv>
  <rv s="2">
    <v>3925</v>
  </rv>
  <rv s="0">
    <v>https://www.bing.com/financeapi/forcetrigger?t=a1xdpr&amp;q=XNAS%3aMCFT&amp;form=skydnc</v>
    <v>Learn more on Bing</v>
  </rv>
  <rv s="1">
    <v>en-US</v>
    <v>a1xdpr</v>
    <v>268435456</v>
    <v>1</v>
    <v>Powered by Refinitiv</v>
    <v>0</v>
    <v>MASTERCRAFT BOAT HOLDINGS, INC. (XNAS:MCFT)</v>
    <v>2</v>
    <v>3</v>
    <v>Finance</v>
    <v>4</v>
    <v>26.49</v>
    <v>15.37</v>
    <v>1.0573999999999999</v>
    <v>1.54</v>
    <v>6.9968000000000002E-2</v>
    <v>USD</v>
    <v>MasterCraft Boat Holdings, Inc. is a designer, manufacturer and marketer of recreational powerboats through its three brands, MasterCraft, Crest and Aviara. It designs, manufactures and sells premium recreational inboard ski/wake, outboard and sterndrive boats. In addition, it offers various accessories, including trailers and aftermarket parts. The Company’s segments include MasterCraft, Pontoon, and Aviara. The MasterCraft segment consists of its MasterCraft brand, which manufactures premium ski/wake boats. MasterCraft participates in a category within the powerboat industry by manufacturing the industry’s premier competitive water ski, wakeboarding, and wake surfing performance boats. The Pontoon segment manufactures and sells pontoon boats and consists of its Crest brand and Balise brand. The Pontoon segment participates in the largest unit producing category in the powerboat industry. The Aviara segment manufactures and sells luxury day boats and consists of the Aviara brand.</v>
    <v>700</v>
    <v>Nasdaq Stock Market</v>
    <v>XNAS</v>
    <v>XNAS</v>
    <v>100 Cherokee Cove Dr, VONORE, TN, 37885-2129 US</v>
    <v>23.83</v>
    <v>Leisure Products</v>
    <v>Stock</v>
    <v>46129.79608209453</v>
    <v>3927</v>
    <v>22.315000000000001</v>
    <v>383391409</v>
    <v>MASTERCRAFT BOAT HOLDINGS, INC.</v>
    <v>MASTERCRAFT BOAT HOLDINGS, INC.</v>
    <v>22.44</v>
    <v>25.0319</v>
    <v>22.01</v>
    <v>23.55</v>
    <v>16279890</v>
    <v>MCFT</v>
    <v>MASTERCRAFT BOAT HOLDINGS, INC. (XNAS:MCFT)</v>
    <v>93752</v>
    <v>137171</v>
    <v>2000</v>
  </rv>
  <rv s="2">
    <v>3928</v>
  </rv>
  <rv s="0">
    <v>https://www.bing.com/financeapi/forcetrigger?t=a1xwqh&amp;q=XNYS%3aMPX&amp;form=skydnc</v>
    <v>Learn more on Bing</v>
  </rv>
  <rv s="1">
    <v>en-US</v>
    <v>a1xwqh</v>
    <v>268435456</v>
    <v>1</v>
    <v>Powered by Refinitiv</v>
    <v>0</v>
    <v>MARINE PRODUCTS CORPORATION (XNYS:MPX)</v>
    <v>2</v>
    <v>3</v>
    <v>Finance</v>
    <v>4</v>
    <v>10.08</v>
    <v>6.83</v>
    <v>1.0918000000000001</v>
    <v>0.34</v>
    <v>4.4561000000000003E-2</v>
    <v>USD</v>
    <v>Marine Products Corporation is a manufacturer of fiberglass boats. The Company offers a range of products to the family recreational markets through its Chaparral brands and to the sport fishing market through its Robalo brands. The Company’s Chaparral sterndrive models include SSi Sportboats, SSX Luxury Sportboats, and the SURF Series. The Chaparral’s outboard offerings include OSX Luxury Sportboats and the SSi Outboard Bowriders. Its product line includes Chaparral - SSi Sport Boats, Chaparral - SSX Sport Boats, Chaparral - Surf Series, Chaparral - OSX Sport Boats, Robalo - Center Consoles, Robalo - Cayman Bay Boats, and Robalo - Dual Consoles. The Company sells its products through approximately 202 domestic independent authorized dealers, consisting of 64 Chaparral dealers, 47 are Robalo dealers and 91 dealers sell both brands in the United States. It also sells its products to over 88 international dealers.</v>
    <v>698</v>
    <v>New York Stock Exchange</v>
    <v>XNYS</v>
    <v>XNYS</v>
    <v>2801 Buford Highway Ne, Suite 300, ATLANTA, GA, 30329 US</v>
    <v>8.0500000000000007</v>
    <v>Leisure Products</v>
    <v>Stock</v>
    <v>46129.791889524997</v>
    <v>3930</v>
    <v>7.6699000000000002</v>
    <v>280818168</v>
    <v>MARINE PRODUCTS CORPORATION</v>
    <v>MARINE PRODUCTS CORPORATION</v>
    <v>7.74</v>
    <v>24.720800000000001</v>
    <v>7.63</v>
    <v>7.97</v>
    <v>35234400</v>
    <v>MPX</v>
    <v>MARINE PRODUCTS CORPORATION (XNYS:MPX)</v>
    <v>34907</v>
    <v>36530</v>
    <v>2000</v>
  </rv>
  <rv s="2">
    <v>3931</v>
  </rv>
  <rv s="0">
    <v>https://www.bing.com/financeapi/forcetrigger?t=a1zvsm&amp;q=XNYS%3aPII&amp;form=skydnc</v>
    <v>Learn more on Bing</v>
  </rv>
  <rv s="1">
    <v>en-US</v>
    <v>a1zvsm</v>
    <v>268435456</v>
    <v>1</v>
    <v>Powered by Refinitiv</v>
    <v>0</v>
    <v>POLARIS INC. (XNYS:PII)</v>
    <v>2</v>
    <v>3</v>
    <v>Finance</v>
    <v>4</v>
    <v>75.245000000000005</v>
    <v>31.4</v>
    <v>1.1157999999999999</v>
    <v>4.6100000000000003</v>
    <v>8.6948000000000011E-2</v>
    <v>USD</v>
    <v>Polaris Inc. is engaged in the design, engineering, manufacturing and marketing of powersports vehicles. The Company also designs and manufactures or sources parts, garments and accessories (PG&amp;A), which includes aftermarket accessories and apparel. Its Off Road segment consists of off-road vehicles (ORVs) and snowmobiles. Its On Road segment designs and manufactures motorcycles, moto-roadsters, light-duty hauling, and passenger vehicles. Its Marine segment designs and manufactures boats that are designed to compete in key segments of the recreational marine industry, specifically pontoon and deck boats. Its product line-up includes the RANGER, RZR and Polaris XPEDITION and GENERAL side-by-side off-road vehicles; Sportsman all-terrain ORVs; military and commercial off-road vehicles; snowmobiles; Indian Motorcycle mid-size and heavyweight motorcycles; Slingshot moto-roadsters; Aixam quadricycles; Goupil electric vehicles; and pontoon and deck boats, including Bennington pontoons.</v>
    <v>14500</v>
    <v>New York Stock Exchange</v>
    <v>XNYS</v>
    <v>XNYS</v>
    <v>2100 HIGHWAY 55, MEDINA, MN, 55340-9770 US</v>
    <v>59.12</v>
    <v>Automobiles &amp; Auto Parts</v>
    <v>Stock</v>
    <v>46129.797306978908</v>
    <v>3933</v>
    <v>53.85</v>
    <v>3262773740</v>
    <v>POLARIS INC.</v>
    <v>POLARIS INC.</v>
    <v>53.85</v>
    <v>0</v>
    <v>53.02</v>
    <v>57.63</v>
    <v>56615890</v>
    <v>PII</v>
    <v>POLARIS INC. (XNYS:PII)</v>
    <v>1057901</v>
    <v>1547146</v>
    <v>1994</v>
  </rv>
  <rv s="2">
    <v>3934</v>
  </rv>
  <rv s="0">
    <v>https://www.bing.com/financeapi/forcetrigger?t=a21yu2&amp;q=XNYS%3aRGR&amp;form=skydnc</v>
    <v>Learn more on Bing</v>
  </rv>
  <rv s="1">
    <v>en-US</v>
    <v>a21yu2</v>
    <v>268435456</v>
    <v>1</v>
    <v>Powered by Refinitiv</v>
    <v>0</v>
    <v>STURM, RUGER &amp; COMPANY, INC. (XNYS:RGR)</v>
    <v>2</v>
    <v>3</v>
    <v>Finance</v>
    <v>4</v>
    <v>48.21</v>
    <v>28.33</v>
    <v>0.1804</v>
    <v>0.38</v>
    <v>9.0519999999999993E-3</v>
    <v>USD</v>
    <v>Sturm, Ruger &amp; Company, Inc. is principally engaged in the design, manufacture, and sale of firearms to domestic customers. The Company's segments include firearms and castings. The firearms segment manufactures and sells rifles, pistols, revolvers, and shotguns principally to a number of federally licensed, independent wholesale distributors primarily located in the United States. The Company also manufactures and sells accessories and replacement parts for its firearms. The Company offers firearm products, under the Ruger name, in the following industry categories: rifles, shotguns, pistols, and revolvers. In addition, the Company offers lever-action rifles under the Marlin name and bolt-action rifles under the Glenfield name. The castings segment manufactures and sells steel investment castings and metal injection molding (MIM) parts. The castings and MIM parts are sold to outside customers, either directly or through manufacturers' representatives.</v>
    <v>1780</v>
    <v>New York Stock Exchange</v>
    <v>XNYS</v>
    <v>XNYS</v>
    <v>1 Lacey Pl, SOUTHPORT, CT, 06890-1241 US</v>
    <v>42.82</v>
    <v>Leisure Products</v>
    <v>Stock</v>
    <v>46129.796598344532</v>
    <v>3936</v>
    <v>42.1601</v>
    <v>675400548</v>
    <v>STURM, RUGER &amp; COMPANY, INC.</v>
    <v>STURM, RUGER &amp; COMPANY, INC.</v>
    <v>42.32</v>
    <v>1264.4775999999999</v>
    <v>41.98</v>
    <v>42.36</v>
    <v>15944300</v>
    <v>RGR</v>
    <v>STURM, RUGER &amp; COMPANY, INC. (XNYS:RGR)</v>
    <v>54247</v>
    <v>188213</v>
    <v>1969</v>
  </rv>
  <rv s="2">
    <v>3937</v>
  </rv>
  <rv s="0">
    <v>https://www.bing.com/financeapi/forcetrigger?t=a1nk27&amp;q=XNAS%3aSWBI&amp;form=skydnc</v>
    <v>Learn more on Bing</v>
  </rv>
  <rv s="1">
    <v>en-US</v>
    <v>a1nk27</v>
    <v>268435456</v>
    <v>1</v>
    <v>Powered by Refinitiv</v>
    <v>0</v>
    <v>SMITH &amp; WESSON BRANDS, INC. (XNAS:SWBI)</v>
    <v>2</v>
    <v>3</v>
    <v>Finance</v>
    <v>4</v>
    <v>15.4</v>
    <v>7.73</v>
    <v>0.91839999999999999</v>
    <v>0.01</v>
    <v>6.7390000000000006E-4</v>
    <v>USD</v>
    <v>Smith &amp; Wesson Brands, Inc. is a manufacturer and designer of firearms. The Company is engaged in delivering a portfolio of handgun, long gun, and suppressor products to the global consumer and professional markets under the Smith &amp; Wesson and Gemtech brands. It sells its products to a variety of customers, including firearm enthusiasts, collectors, hunters, sportsmen, competitive shooters, individuals desiring home and personal protection, law enforcement and security agencies and officers, and military agencies in the United States and throughout the world. It also provides forging and machining services to third parties. It manufactures its products at its facilities in Maryville, Tennessee; Springfield, Massachusetts, and Houlton, Maine. Its products include BodyGuard 2.0, a micro handgun concealed carry pistol; several variants of its Model 1854 Lever-Action Rifle series; M&amp;P FPC in 40 caliber and 10mm; the CSX E-Series; no-lock Classic revolvers and Ultimate Carry revolvers.</v>
    <v>1405</v>
    <v>Nasdaq Stock Market</v>
    <v>XNAS</v>
    <v>XNAS</v>
    <v>1852 Proffitt Springs Road, MARYVILLE, TN, 37801 US</v>
    <v>15.005699999999999</v>
    <v>Aerospace &amp; Defense</v>
    <v>Stock</v>
    <v>46129.796699814062</v>
    <v>3939</v>
    <v>14.7544</v>
    <v>660732039</v>
    <v>SMITH &amp; WESSON BRANDS, INC.</v>
    <v>SMITH &amp; WESSON BRANDS, INC.</v>
    <v>14.89</v>
    <v>55.431100000000001</v>
    <v>14.84</v>
    <v>14.85</v>
    <v>44493740</v>
    <v>SWBI</v>
    <v>SMITH &amp; WESSON BRANDS, INC. (XNAS:SWBI)</v>
    <v>195806</v>
    <v>644442</v>
    <v>1991</v>
  </rv>
  <rv s="2">
    <v>3940</v>
  </rv>
  <rv s="0">
    <v>https://www.bing.com/financeapi/forcetrigger?t=bnegf2&amp;q=XNYS%3aYETI&amp;form=skydnc</v>
    <v>Learn more on Bing</v>
  </rv>
  <rv s="1">
    <v>en-US</v>
    <v>bnegf2</v>
    <v>268435456</v>
    <v>1</v>
    <v>Powered by Refinitiv</v>
    <v>0</v>
    <v>YETI HOLDINGS, INC. (XNYS:YETI)</v>
    <v>2</v>
    <v>3</v>
    <v>Finance</v>
    <v>4</v>
    <v>51.29</v>
    <v>26.7</v>
    <v>1.7161999999999999</v>
    <v>3.06</v>
    <v>7.9708000000000001E-2</v>
    <v>USD</v>
    <v>YETI Holdings, Inc. is a designer, retailer, and distributor of outdoor products. The Company's product portfolio consists of three categories: Coolers &amp; Equipment; Drinkware, and Other. Its Coolers &amp; Equipment family is comprised of hard coolers, soft coolers, cargo, bags, outdoor living, and associated accessories. Its hard cooler category includes YETI Tundra, YETI Roadie, YETI V Series hard coolers, YETI TANK ice, and YETI Silo 6G water cooler. The Hopper soft cooler product line includes Hopper M15 Soft Cooler, Hopper M12 Soft Backpack Cooler, Hopper M30 Soft Cooler, Hopper Flip Soft Cooler, and Daytrip Lunch Bag, among others. Its Drinkware product line consists of Rambler Colsters, Rambler Lowball, Rambler Wine Tumblers, Rambler Stackable Pints, Rambler Mugs, Rambler Tumblers, Rambler Straw Mugs and Cups, Rambler Bottles, Rambler Jugs, and Yonder Water Bottles. The Other category offers an array of apparel and gear, such as hats, shirts, bottle openers and ice substitutes.</v>
    <v>1390</v>
    <v>New York Stock Exchange</v>
    <v>XNYS</v>
    <v>XNYS</v>
    <v>7601 Southwest Pkwy, AUSTIN, TX, 78735-8989 US</v>
    <v>42.580100000000002</v>
    <v>Leisure Products</v>
    <v>Stock</v>
    <v>46129.797352603906</v>
    <v>3942</v>
    <v>39.04</v>
    <v>3137501378</v>
    <v>YETI HOLDINGS, INC.</v>
    <v>YETI HOLDINGS, INC.</v>
    <v>39.42</v>
    <v>20.2928</v>
    <v>38.39</v>
    <v>41.45</v>
    <v>75693640</v>
    <v>YETI</v>
    <v>YETI HOLDINGS, INC. (XNYS:YETI)</v>
    <v>1824551</v>
    <v>1375350</v>
    <v>2012</v>
  </rv>
  <rv s="2">
    <v>3943</v>
  </rv>
  <rv s="0">
    <v>https://www.bing.com/financeapi/forcetrigger?t=a1oma2&amp;q=XNYS%3aBALL&amp;form=skydnc</v>
    <v>Learn more on Bing</v>
  </rv>
  <rv s="1">
    <v>en-US</v>
    <v>a1oma2</v>
    <v>268435456</v>
    <v>1</v>
    <v>Powered by Refinitiv</v>
    <v>0</v>
    <v>BALL CORPORATION (XNYS:BALL)</v>
    <v>2</v>
    <v>3</v>
    <v>Finance</v>
    <v>4</v>
    <v>68.290000000000006</v>
    <v>44.83</v>
    <v>1.1178999999999999</v>
    <v>1.33</v>
    <v>2.0988000000000003E-2</v>
    <v>USD</v>
    <v>Ball Corporation (Ball) supplies sustainable aluminum packaging solutions for beverage, personal care and household products customers. Its packaging products are produced for a variety of end uses. The Company sells its aluminum packaging products mainly to large, multinational beverage, personal care and household products companies. The Company operates in three segments: Beverage packaging, North and Central America; Beverage packaging, EMEA, and Beverage packaging, South America. The Beverage packaging, North and Central America segment manufactures and sells aluminum beverage containers throughout the United States, Canada, and Mexico. The Beverage packaging, EMEA segment manufactures and sells aluminum beverage containers in various countries throughout Europe, as well as Egypt and Turkey. The Beverage packaging, South America segment manufactures and sells aluminum beverage containers in Brazil, Argentina, Paraguay and Chile.</v>
    <v>16000</v>
    <v>New York Stock Exchange</v>
    <v>XNYS</v>
    <v>XNYS</v>
    <v>9200 W. 108th Circle, P.O. Box 5000, WESTMINSTER, CO, 80021-2510 US</v>
    <v>65.36</v>
    <v>Containers &amp; Packaging</v>
    <v>Stock</v>
    <v>46129.797276330472</v>
    <v>3945</v>
    <v>63.674999999999997</v>
    <v>17220099100</v>
    <v>BALL CORPORATION</v>
    <v>BALL CORPORATION</v>
    <v>63.98</v>
    <v>19.532699999999998</v>
    <v>63.37</v>
    <v>64.7</v>
    <v>266153000</v>
    <v>BALL</v>
    <v>BALL CORPORATION (XNYS:BALL)</v>
    <v>1180641</v>
    <v>2254680</v>
    <v>1922</v>
  </rv>
  <rv s="2">
    <v>3946</v>
  </rv>
  <rv s="0">
    <v>https://www.bing.com/financeapi/forcetrigger?t=a1pcqh&amp;q=XNYS%3aCCK&amp;form=skydnc</v>
    <v>Learn more on Bing</v>
  </rv>
  <rv s="1">
    <v>en-US</v>
    <v>a1pcqh</v>
    <v>268435456</v>
    <v>1</v>
    <v>Powered by Refinitiv</v>
    <v>0</v>
    <v>CROWN HOLDINGS, INC. (XNYS:CCK)</v>
    <v>2</v>
    <v>3</v>
    <v>Finance</v>
    <v>4</v>
    <v>116.62</v>
    <v>83.23</v>
    <v>0.70809999999999995</v>
    <v>3.08</v>
    <v>2.9535999999999996E-2</v>
    <v>USD</v>
    <v>Crown Holdings, Inc., through its subsidiaries, is a global supplier of rigid packaging products to consumer marketing companies, and transit and protective packaging products, equipment and services to a range of end markets. Its Americas Beverage segment manufactures infinitely recyclable aluminum beverage cans and ends, glass bottles, steel crowns and aluminum caps. Its European Beverage segment manufactures infinitely recyclable aluminum beverage cans and ends in Europe, the Middle East and North Africa. Its Asia Pacific segment manufactures infinitely recyclable beverage cans and ends, food cans, and specialty packaging in Cambodia, China, Indonesia, Malaysia, Thailand and Vietnam. Its Transit Packaging segment includes its worldwide automation and equipment technologies, protective packaging solutions, and steel and plastic consumables. Its other segments include food can, aerosol can, and closures, and beverage tooling and equipment operations in the U.S. and the United Kingdom.</v>
    <v>23000</v>
    <v>New York Stock Exchange</v>
    <v>XNYS</v>
    <v>XNYS</v>
    <v>14025 Riveredge Drive, Suite 300, TAMPA, FL, 33637 US</v>
    <v>108.68</v>
    <v>Containers &amp; Packaging</v>
    <v>Stock</v>
    <v>46129.797344964842</v>
    <v>3948</v>
    <v>104.32</v>
    <v>12050301120</v>
    <v>CROWN HOLDINGS, INC.</v>
    <v>CROWN HOLDINGS, INC.</v>
    <v>105.59</v>
    <v>16.843699999999998</v>
    <v>104.28</v>
    <v>107.36</v>
    <v>112242000</v>
    <v>CCK</v>
    <v>CROWN HOLDINGS, INC. (XNYS:CCK)</v>
    <v>511523</v>
    <v>1051711</v>
    <v>2003</v>
  </rv>
  <rv s="2">
    <v>3949</v>
  </rv>
  <rv s="0">
    <v>https://www.bing.com/financeapi/forcetrigger?t=a1tra2&amp;q=XNYS%3aGEF&amp;form=skydnc</v>
    <v>Learn more on Bing</v>
  </rv>
  <rv s="1">
    <v>en-US</v>
    <v>a1tra2</v>
    <v>268435456</v>
    <v>1</v>
    <v>Powered by Refinitiv</v>
    <v>0</v>
    <v>GREIF, INC. (XNYS:GEF)</v>
    <v>2</v>
    <v>3</v>
    <v>Finance</v>
    <v>4</v>
    <v>77.14</v>
    <v>50.64</v>
    <v>0.89400000000000002</v>
    <v>1.94</v>
    <v>2.8504000000000002E-2</v>
    <v>USD</v>
    <v>Greif, Inc. specializes in industrial packaging products and services. Its Customized Polymer Solutions segment is involved in the production and sale of a comprehensive line of polymer-based packaging products, such as plastic drums, rigid intermediate bulk containers and small plastics. The Durable Metal Solutions segment is involved in the production and sale of metal-based packaging products, including a variety of steel drums. The Sustainable Fiber Solutions segment is engaged in the production and sale of fiber-based packaging products, including fiber drums, corrugated sheets, corrugated containers, uncoated recycled board, coated recycled board, uncoated recycled board and coated recycled board. The Integrated Solutions segment is engaged in the production and sale of complimentary packaging products, such as paints, linings and closure systems for industrial packaging products and related services.</v>
    <v>12000</v>
    <v>New York Stock Exchange</v>
    <v>XNYS</v>
    <v>XNYS</v>
    <v>425 Winter Rd, DELAWARE, OH, 43015 US</v>
    <v>70.75</v>
    <v>Containers &amp; Packaging</v>
    <v>Stock</v>
    <v>46129.797232522658</v>
    <v>3951</v>
    <v>68.41</v>
    <v>3240020700</v>
    <v>GREIF, INC.</v>
    <v>GREIF, INC.</v>
    <v>68.819999999999993</v>
    <v>19.211200000000002</v>
    <v>68.06</v>
    <v>70</v>
    <v>46286010</v>
    <v>GEF</v>
    <v>GREIF, INC. (XNYS:GEF)</v>
    <v>86093</v>
    <v>248587</v>
    <v>1926</v>
  </rv>
  <rv s="2">
    <v>3952</v>
  </rv>
  <rv s="0">
    <v>https://www.bing.com/financeapi/forcetrigger?t=a1z5im&amp;q=XNYS%3aOI&amp;form=skydnc</v>
    <v>Learn more on Bing</v>
  </rv>
  <rv s="1">
    <v>en-US</v>
    <v>a1z5im</v>
    <v>268435456</v>
    <v>1</v>
    <v>Powered by Refinitiv</v>
    <v>0</v>
    <v>O-I GLASS, INC. (XNYS:OI)</v>
    <v>2</v>
    <v>3</v>
    <v>Finance</v>
    <v>4</v>
    <v>16.91</v>
    <v>9.84</v>
    <v>0.77400000000000002</v>
    <v>0.55000000000000004</v>
    <v>5.2834000000000006E-2</v>
    <v>USD</v>
    <v>O-I Glass, Inc. is a producer of glass bottles and jars around the globe. The Company specializes in the glass container segment of the rigid packaging market. Its segments include Americas and Europe. The Company produces glass containers for alcoholic beverages, including beer, flavored malt beverages, spirits and wine. The Company also produces glass packaging for a variety of food items, soft drinks, teas, juices and pharmaceuticals. The Company manufactures glass containers in a wide range of sizes, shapes and colors and is active in new product development and glass container innovation. It sells most of its glass container products directly to customers under annual or multi-year supply agreements. It also sells some of its products through distributors. It operates approximately 69 glass manufacturing plants in 19 countries. It also provides engineering support for its glass manufacturing operations through facilities located in the United States, Poland and Peru.</v>
    <v>19000</v>
    <v>New York Stock Exchange</v>
    <v>XNYS</v>
    <v>XNYS</v>
    <v>One Michael Owens Way, PERRYSBURG, OH, 43551-2999 US</v>
    <v>11.115</v>
    <v>Containers &amp; Packaging</v>
    <v>Stock</v>
    <v>46129.797103772653</v>
    <v>3954</v>
    <v>10.55</v>
    <v>1679998120</v>
    <v>O-I GLASS, INC.</v>
    <v>O-I GLASS, INC.</v>
    <v>10.64</v>
    <v>0</v>
    <v>10.41</v>
    <v>10.96</v>
    <v>153284500</v>
    <v>OI</v>
    <v>O-I GLASS, INC. (XNYS:OI)</v>
    <v>991188</v>
    <v>2126706</v>
    <v>2019</v>
  </rv>
  <rv s="2">
    <v>3955</v>
  </rv>
  <rv s="0">
    <v>https://www.bing.com/financeapi/forcetrigger?t=a23352&amp;q=XNAS%3aSLGN&amp;form=skydnc</v>
    <v>Learn more on Bing</v>
  </rv>
  <rv s="1">
    <v>en-US</v>
    <v>a23352</v>
    <v>268435456</v>
    <v>1</v>
    <v>Powered by Refinitiv</v>
    <v>0</v>
    <v>SILGAN HOLDINGS INC. (XNYS:SLGN)</v>
    <v>2</v>
    <v>3</v>
    <v>Finance</v>
    <v>4</v>
    <v>57.04</v>
    <v>36.15</v>
    <v>0.76070000000000004</v>
    <v>1.04</v>
    <v>2.5484E-2</v>
    <v>USD</v>
    <v>Silgan Holdings Inc is a manufacturer of sustainable rigid packaging solutions for the world's essential consumer goods products. The Company operates through three segments, which include dispensing and specialty closures, metal containers, and custom containers. The dispensing and specialty closures segment manufactures a range of dispensing systems and specialty closures for fragrance and beauty, food, beverage, personal and health care, home care and lawn and garden products. The metal containers segment manufactures steel and aluminum containers for pet and human food and general line products. The custom containers segment manufactures custom designed plastic containers for pet and human food, consumer health and pharmaceutical, personal care, home care, lawn and garden and automotive products. Its products are used for a variety of end markets, and it operates in over 121 manufacturing plants in North America, Europe, Asia and South America.</v>
    <v>17200</v>
    <v>New York Stock Exchange</v>
    <v>XNYS</v>
    <v>XNYS</v>
    <v>601 Merritt 7, NORWALK, CT, 06851 US</v>
    <v>42.35</v>
    <v>Containers &amp; Packaging</v>
    <v>Stock</v>
    <v>46129.796760878904</v>
    <v>3957</v>
    <v>40.841000000000001</v>
    <v>4412747700</v>
    <v>SILGAN HOLDINGS INC.</v>
    <v>SILGAN HOLDINGS INC.</v>
    <v>41</v>
    <v>15.5259</v>
    <v>40.81</v>
    <v>41.85</v>
    <v>105442000</v>
    <v>SLGN</v>
    <v>SILGAN HOLDINGS INC. (XNYS:SLGN)</v>
    <v>761581</v>
    <v>837407</v>
    <v>1989</v>
  </rv>
  <rv s="2">
    <v>3958</v>
  </rv>
  <rv s="0">
    <v>https://www.bing.com/financeapi/forcetrigger?t=a1usim&amp;q=XNYS%3aHOG&amp;form=skydnc</v>
    <v>Learn more on Bing</v>
  </rv>
  <rv s="1">
    <v>en-US</v>
    <v>a1usim</v>
    <v>268435456</v>
    <v>1</v>
    <v>Powered by Refinitiv</v>
    <v>0</v>
    <v>HARLEY-DAVIDSON, INC. (XNYS:HOG)</v>
    <v>2</v>
    <v>3</v>
    <v>Finance</v>
    <v>4</v>
    <v>31.25</v>
    <v>17.09</v>
    <v>1.2476</v>
    <v>1.1100000000000001</v>
    <v>4.9465000000000002E-2</v>
    <v>USD</v>
    <v>Harley-Davidson, Inc. is the parent company of Harley-Davidson Motor Company and Harley-Davidson Financial Services. The Company operates through three segments: Harley-Davidson Motor Company (HDMC), LiveWire, and Harley-Davidson Financial Services (HDFS). The HDMC segment designs, manufactures and sells Harley-Davidson motorcycles. The HDMC segment also sells motorcycle parts, accessories, and apparel as well as licenses its trademarks. The HDMC segment conducts business on a global basis, with sales in the United States, Canada, Europe/Middle East/Africa, Asia Pacific, and Latin America. The LiveWire segment sells electric motorcycles, electric balance bikes for kids, parts and accessories and apparel in the United States and certain international markets. The HDFS segment is engaged in the business of financing and servicing wholesale inventory receivables and retail consumer loans, primarily for the purchase of Harley-Davidson and LiveWire motorcycles.</v>
    <v>5500</v>
    <v>New York Stock Exchange</v>
    <v>XNYS</v>
    <v>XNYS</v>
    <v>3700 W JUNEAU AVE, MILWAUKEE, WI, 53208 US</v>
    <v>23.9101</v>
    <v>Automobiles &amp; Auto Parts</v>
    <v>Stock</v>
    <v>46129.797340231249</v>
    <v>3960</v>
    <v>22.565000000000001</v>
    <v>2569210800</v>
    <v>HARLEY-DAVIDSON, INC.</v>
    <v>HARLEY-DAVIDSON, INC.</v>
    <v>22.59</v>
    <v>9.0434000000000001</v>
    <v>22.44</v>
    <v>23.55</v>
    <v>109096000</v>
    <v>HOG</v>
    <v>HARLEY-DAVIDSON, INC. (XNYS:HOG)</v>
    <v>2333352</v>
    <v>3577562</v>
    <v>1991</v>
  </rv>
  <rv s="2">
    <v>3961</v>
  </rv>
  <rv s="0">
    <v>https://www.bing.com/financeapi/forcetrigger?t=bwvfr7&amp;q=XNYS%3aIMPX&amp;form=skydnc</v>
    <v>Learn more on Bing</v>
  </rv>
  <rv s="1">
    <v>en-US</v>
    <v>bwvfr7</v>
    <v>268435456</v>
    <v>1</v>
    <v>Powered by Refinitiv</v>
    <v>0</v>
    <v>LiveWire Group, Inc. (XNYS:LVWR)</v>
    <v>2</v>
    <v>3</v>
    <v>Finance</v>
    <v>4</v>
    <v>9.0391999999999992</v>
    <v>0.93010000000000004</v>
    <v>1.8349</v>
    <v>0.21</v>
    <v>0.11229900000000001</v>
    <v>USD</v>
    <v>LiveWire Group, Inc. is an all-electric motorcycle brand with a focus on pioneering the growing two-wheel electric motorcycle space. The Company has two segments: Electric Motorcycles and STACYC. The Electric Motorcycles segment primarily focuses on the designing and selling of electric motorcycles and also sells electric motorcycle parts, accessories, and apparel. Its electric motorcycles are sold wholesale to a network of independent dealers and retailers, at retail through the Company-owned dealership, and through online sales. The Electric Motorcycles segment sells electric-powered motorcycles under the LiveWire brand. The STACYC segment is primarily focused on the designing and selling of electric balance bikes for kids. The STACYC segment’s products are sold wholesale to independent dealers and independent distributors, as well as direct to consumers online. STACYC sells electric balance bikes under the STACYC brand while working with brand partners on co-branded products.</v>
    <v>151</v>
    <v>New York Stock Exchange</v>
    <v>XNYS</v>
    <v>XNYS</v>
    <v>3700 West Juneau Avenue, MILWAUKEE, WI, 53208 US</v>
    <v>2.2149999999999999</v>
    <v>Leisure Products</v>
    <v>Stock</v>
    <v>46129.797215392966</v>
    <v>3963</v>
    <v>1.89</v>
    <v>425904544</v>
    <v>LiveWire Group, Inc.</v>
    <v>LiveWire Group, Inc.</v>
    <v>1.89</v>
    <v>0</v>
    <v>1.87</v>
    <v>2.08</v>
    <v>204761800</v>
    <v>LVWR</v>
    <v>LiveWire Group, Inc. (XNYS:LVWR)</v>
    <v>204503</v>
    <v>314336</v>
    <v>2021</v>
  </rv>
  <rv s="2">
    <v>3964</v>
  </rv>
  <rv s="0">
    <v>https://www.bing.com/financeapi/forcetrigger?t=a1q37w&amp;q=XNYS%3aCODI&amp;form=skydnc</v>
    <v>Learn more on Bing</v>
  </rv>
  <rv s="1">
    <v>en-US</v>
    <v>a1q37w</v>
    <v>268435456</v>
    <v>1</v>
    <v>Powered by Refinitiv</v>
    <v>0</v>
    <v>COMPASS DIVERSIFIED HOLDINGS (XNYS:CODI)</v>
    <v>2</v>
    <v>3</v>
    <v>Finance</v>
    <v>4</v>
    <v>17.670000000000002</v>
    <v>4.58</v>
    <v>1.1268</v>
    <v>0.02</v>
    <v>1.89E-3</v>
    <v>USD</v>
    <v>Compass Diversified Holdings is engaged in owning and managing a diverse set of defensible, middle-market businesses across the branded consumer, industrial, healthcare, and critical outsourced services sectors. It categorizes its businesses into two separate groups: branded consumer businesses and industrial businesses. Its segments include 5.11 Acquisition Corp. (5.11), Boa Holdings Inc. (BOA), Lugano Holdings, Inc. (Lugano), Relentless Topco, Inc. (PrimaLoft), THP Topco, Inc., CBCP Products, LLC, AMTAC Holdings, LLC (Arnold), FFI Compass, Inc. (Altor Solutions or Altor) and SternoCandleLamp Holdings, Inc. (Sterno). 5.11 is a provider of purpose-built technical apparel and gear for law enforcement, firefighters, EMS, and military special operations as well as outdoor and adventure enthusiasts. BOA is a creator of the patented BOA Fit System, which consists of three integral parts: a micro-adjustable dial, high-tensile lightweight laces, and low friction lace guides.</v>
    <v>1288</v>
    <v>New York Stock Exchange</v>
    <v>XNYS</v>
    <v>XNYS</v>
    <v>301 Riverside Ave, 2nd Floor, WESTPORT, CT, 06880 US</v>
    <v>10.785</v>
    <v>Holding Companies</v>
    <v>Stock</v>
    <v>46129.796287719531</v>
    <v>3966</v>
    <v>10.59</v>
    <v>797501282</v>
    <v>COMPASS DIVERSIFIED HOLDINGS</v>
    <v>COMPASS DIVERSIFIED HOLDINGS</v>
    <v>10.7</v>
    <v>0</v>
    <v>10.58</v>
    <v>10.6</v>
    <v>75235970</v>
    <v>CODI</v>
    <v>COMPASS DIVERSIFIED HOLDINGS (XNYS:CODI)</v>
    <v>394204</v>
    <v>1275398</v>
    <v>2005</v>
  </rv>
  <rv s="2">
    <v>3967</v>
  </rv>
  <rv s="0">
    <v>https://www.bing.com/financeapi/forcetrigger?t=a1ms1h&amp;q=XNYS%3aACCO&amp;form=skydnc</v>
    <v>Learn more on Bing</v>
  </rv>
  <rv s="1">
    <v>en-US</v>
    <v>a1ms1h</v>
    <v>268435456</v>
    <v>1</v>
    <v>Powered by Refinitiv</v>
    <v>0</v>
    <v>ACCO BRANDS CORPORATION (XNYS:ACCO)</v>
    <v>2</v>
    <v>3</v>
    <v>Finance</v>
    <v>4</v>
    <v>4.3</v>
    <v>2.8111000000000002</v>
    <v>1.1612</v>
    <v>0.105</v>
    <v>3.2406999999999998E-2</v>
    <v>USD</v>
    <v>ACCO Brands Corporation is a consumer, technology and business-branded products company. The Company provides brands and product solutions used in schools, homes and at work. Its products are sold primarily in the United States, Europe, Australia, Canada, Brazil, and Mexico. Its segments include ACCO Brands Americas and ACCO Brands International. Its product categories include gaming and computer accessories; note-taking, boards, art products, and writing; stapling, laminating, tools, shredding, filing and organization, storage and calendars. Its brands include ACCO, Apollo, Artline, AT-A-GLANCE, Barrilito, Buro, Cambridge, Carven, Celco, ConTact, Crystalfile, Day-Timer, Derwent, EPOS, Esselte, Five Star, Foroni, GBC, GBC (Europe), Hilroy, Jastek, Kensington, Leitz, Marbig, Mead, Mead Acadamie, MotherWord, Nobo, NorthFork, Petrus, PowerA, Quartet, Rapid, Rexel, Seal, Spirax, Swingline, Tilibra, and Xyron.</v>
    <v>4700</v>
    <v>New York Stock Exchange</v>
    <v>XNYS</v>
    <v>XNYS</v>
    <v>Four Corporate Drive, LAKE ZURICH, IL, 60047 US</v>
    <v>3.41</v>
    <v>Professional &amp; Commercial Services</v>
    <v>Stock</v>
    <v>46129.797324166408</v>
    <v>3969</v>
    <v>3.28</v>
    <v>308602307</v>
    <v>ACCO BRANDS CORPORATION</v>
    <v>ACCO BRANDS CORPORATION</v>
    <v>3.28</v>
    <v>7.6950000000000003</v>
    <v>3.24</v>
    <v>3.3450000000000002</v>
    <v>92257790</v>
    <v>ACCO</v>
    <v>ACCO BRANDS CORPORATION (XNYS:ACCO)</v>
    <v>520364</v>
    <v>1515038</v>
    <v>1970</v>
  </rv>
  <rv s="2">
    <v>3970</v>
  </rv>
  <rv s="0">
    <v>https://www.bing.com/financeapi/forcetrigger?t=a1muh7&amp;q=XNYS%3aACU&amp;form=skydnc</v>
    <v>Learn more on Bing</v>
  </rv>
  <rv s="1">
    <v>en-US</v>
    <v>a1muh7</v>
    <v>268435456</v>
    <v>1</v>
    <v>Powered by Refinitiv</v>
    <v>0</v>
    <v>ACME UNITED CORPORATION (XNYS:ACU)</v>
    <v>2</v>
    <v>3</v>
    <v>Finance</v>
    <v>4</v>
    <v>47.31</v>
    <v>35.5</v>
    <v>0.61109999999999998</v>
    <v>1.26</v>
    <v>2.8025000000000001E-2</v>
    <v>USD</v>
    <v>Acme United Corporation is a supplier of first aid and medical products and cutting technology to the school, home, office, hardware, sporting goods and industrial markets with operations in the United States, Canada, Europe (located in Germany), and Asia (located in Hong Kong and China). The Company markets and sells under two main product categories: first aid and medical; and cutting and sharpening. The Company’s brands include First Aid Only, First Aid Central, PhysiciansCare, Spill Magic, Westcott, Clauss, DMT, Med-Nap, Safety Made and Elite. The Company sells its products primarily to mass market and e-commerce retailers, industrial distributors, wholesale, contract and retail stationery distributors, office supply superstores, sporting goods stores, and hardware chains. The Company also owns My Medic, which is a supplier of tactical, trauma and emergency response products, primarily in the direct-to-consumer channel.</v>
    <v>649</v>
    <v>New York Stock Exchange</v>
    <v>XNYS</v>
    <v>XNYS</v>
    <v>1 Waterview Drive, SHELTON, CT, 06484 US</v>
    <v>46.5</v>
    <v>Healthcare Equipment &amp; Supplies</v>
    <v>Stock</v>
    <v>46129.796973367971</v>
    <v>3972</v>
    <v>44.680100000000003</v>
    <v>176016390</v>
    <v>ACME UNITED CORPORATION</v>
    <v>ACME UNITED CORPORATION</v>
    <v>45.85</v>
    <v>18.9878</v>
    <v>44.96</v>
    <v>46.22</v>
    <v>3808230</v>
    <v>ACU</v>
    <v>ACME UNITED CORPORATION (XNYS:ACU)</v>
    <v>17999</v>
    <v>19154</v>
    <v>1882</v>
  </rv>
  <rv s="2">
    <v>3973</v>
  </rv>
  <rv s="0">
    <v>https://www.bing.com/financeapi/forcetrigger?t=a1prr7&amp;q=XNYS%3aCIX&amp;form=skydnc</v>
    <v>Learn more on Bing</v>
  </rv>
  <rv s="1">
    <v>en-US</v>
    <v>a1prr7</v>
    <v>268435456</v>
    <v>1</v>
    <v>Powered by Refinitiv</v>
    <v>0</v>
    <v>COMPX INTERNATIONAL INC. (XNYS:CIX)</v>
    <v>2</v>
    <v>3</v>
    <v>Finance</v>
    <v>5</v>
    <v>31.69</v>
    <v>20.29</v>
    <v>0.90669999999999995</v>
    <v>-0.1</v>
    <v>-4.2940000000000001E-3</v>
    <v>USD</v>
    <v>CompX International Inc. is a manufacturer of security products used in postal, recreational transportation, office and institutional furniture, cabinetry, tool storage, healthcare and a variety of other industries. The Company is also a manufacturer of wake enhancement systems, stainless steel exhaust systems, gauges, throttle controls and trim tabs for the recreational marine industry and various other industries. Its segments include Security Products and Marine Components. The Security Products segment manufactures mechanical and electrical cabinet locks and other locking mechanisms used in a variety of applications, including mailboxes, ignition systems, file cabinets, desk drawers, tool storage cabinets, secured narcotics boxes and others. The Marine Components segment manufactures and distributes wake enhancement systems, stainless steel exhaust components, gauges, trim tabs and related hardware and accessories primarily for ski/wakeboard boats (towboats) and performance boats.</v>
    <v>549</v>
    <v>New York Stock Exchange</v>
    <v>XNYS</v>
    <v>XNYS</v>
    <v>5430 Lbj Freeway, Suite 1700, DALLAS, TX, 75240-2620 US</v>
    <v>23.19</v>
    <v>Machinery, Equipment &amp; Components</v>
    <v>Stock</v>
    <v>46129.781729212496</v>
    <v>3975</v>
    <v>23.19</v>
    <v>285771761</v>
    <v>COMPX INTERNATIONAL INC.</v>
    <v>COMPX INTERNATIONAL INC.</v>
    <v>23.19</v>
    <v>14.668900000000001</v>
    <v>23.29</v>
    <v>23.19</v>
    <v>12323060</v>
    <v>CIX</v>
    <v>COMPX INTERNATIONAL INC. (XNYS:CIX)</v>
    <v>871</v>
    <v>3444</v>
    <v>1993</v>
  </rv>
  <rv s="2">
    <v>3976</v>
  </rv>
  <rv s="0">
    <v>https://www.bing.com/financeapi/forcetrigger?t=a1us1h&amp;q=XNYS%3aHNI&amp;form=skydnc</v>
    <v>Learn more on Bing</v>
  </rv>
  <rv s="1">
    <v>en-US</v>
    <v>a1us1h</v>
    <v>268435456</v>
    <v>1</v>
    <v>Powered by Refinitiv</v>
    <v>0</v>
    <v>HNI CORPORATION (XNYS:HNI)</v>
    <v>2</v>
    <v>3</v>
    <v>Finance</v>
    <v>4</v>
    <v>53.29</v>
    <v>31.41</v>
    <v>1.0036</v>
    <v>2.0150000000000001</v>
    <v>5.6378999999999999E-2</v>
    <v>USD</v>
    <v>HNI Corporation is a manufacturer of workplace furnishings and residential building products. Its Workplace Furnishings segment is a designer and provider of commercial furnishings. Workplace furnishings include furniture systems, seating, storage, tables, architectural products, ancillary products, and hospitality products. Its Residential Building Products segment is a manufacturer and marketer of hearth products, which include a full array of gas, electric, wood, and pellet-burning fireplaces, inserts, stoves, facings, and accessories. These products are sold through a national system of independent dealers and distributors, as well as corporation-owned installed distribution and retail outlets. Its brands include HON, Allsteel, Beyond, D’style, Gunlocke, Kimball, HBF, HBF Textiles, Interwoven, David Edward, Steelcase, Orangebox and others. It exports select products through its export subsidiary to North America, principally the Caribbean, Latin America, and Mexico.</v>
    <v>19500</v>
    <v>New York Stock Exchange</v>
    <v>XNYS</v>
    <v>XNYS</v>
    <v>600 East Second Street - Po Box 1109, MUSCATINE, IA, 52761-7109 US</v>
    <v>38.26</v>
    <v>Professional &amp; Commercial Services</v>
    <v>Stock</v>
    <v>46129.796439825783</v>
    <v>3978</v>
    <v>35.85</v>
    <v>2718092317</v>
    <v>HNI CORPORATION</v>
    <v>HNI CORPORATION</v>
    <v>35.85</v>
    <v>34.062600000000003</v>
    <v>35.74</v>
    <v>37.755000000000003</v>
    <v>71992910</v>
    <v>HNI</v>
    <v>HNI CORPORATION (XNYS:HNI)</v>
    <v>408370</v>
    <v>846120</v>
    <v>1944</v>
  </rv>
  <rv s="2">
    <v>3979</v>
  </rv>
  <rv s="0">
    <v>https://www.bing.com/financeapi/forcetrigger?t=a1xow7&amp;q=XNAS%3aMLKN&amp;form=skydnc</v>
    <v>Learn more on Bing</v>
  </rv>
  <rv s="1">
    <v>en-US</v>
    <v>a1xow7</v>
    <v>268435456</v>
    <v>1</v>
    <v>Powered by Refinitiv</v>
    <v>0</v>
    <v>MILLERKNOLL, INC. (XNAS:MLKN)</v>
    <v>2</v>
    <v>3</v>
    <v>Finance</v>
    <v>4</v>
    <v>23.18</v>
    <v>13.773300000000001</v>
    <v>1.4389000000000001</v>
    <v>1.02</v>
    <v>6.2691999999999998E-2</v>
    <v>USD</v>
    <v>MillerKnoll, Inc. is engaged in the research, design, manufacture, selling and distribution of interior furnishings for use in various environments and provides related services that support organizations and individuals all over the world. Its North America Contract segment includes the operations associated with the design, sourcing, manufacture, and sale of furniture products directly or indirectly through an independent dealership network for office, healthcare, and educational environments throughout the United States and Canada. Its International Contract segment includes the operations associated with the design, sourcing, manufacture, and sale of furniture products directly or indirectly through an independent dealership network in Europe, the Middle East, Africa, Asia-Pacific, and Latin America. Its Global Retail segment includes global operations associated with the sale of modern design furnishings and accessories to third-party retailers.</v>
    <v>10382</v>
    <v>Nasdaq Stock Market</v>
    <v>XNAS</v>
    <v>XNAS</v>
    <v>855 E MAIN AVE, PO BOX 302, ZEELAND, MI, 49464-0302 US</v>
    <v>17.73</v>
    <v>Professional &amp; Commercial Services</v>
    <v>Stock</v>
    <v>46129.796253321096</v>
    <v>3981</v>
    <v>16.62</v>
    <v>1182199081</v>
    <v>MILLERKNOLL, INC.</v>
    <v>MILLERKNOLL, INC.</v>
    <v>16.63</v>
    <v>0</v>
    <v>16.27</v>
    <v>17.29</v>
    <v>68374730</v>
    <v>MLKN</v>
    <v>MILLERKNOLL, INC. (XNAS:MLKN)</v>
    <v>375567</v>
    <v>1133506</v>
    <v>1981</v>
  </rv>
  <rv s="2">
    <v>3982</v>
  </rv>
  <rv s="0">
    <v>https://www.bing.com/financeapi/forcetrigger?t=a248rw&amp;q=XNAS%3aTILE&amp;form=skydnc</v>
    <v>Learn more on Bing</v>
  </rv>
  <rv s="1">
    <v>en-US</v>
    <v>a248rw</v>
    <v>268435456</v>
    <v>1</v>
    <v>Powered by Refinitiv</v>
    <v>0</v>
    <v>INTERFACE, INC. (XNAS:TILE)</v>
    <v>2</v>
    <v>3</v>
    <v>Finance</v>
    <v>4</v>
    <v>35.11</v>
    <v>17.72</v>
    <v>1.9415</v>
    <v>1.365</v>
    <v>5.0838000000000001E-2</v>
    <v>USD</v>
    <v>Interface, Inc. is a flooring solutions company offering an integrated portfolio of flooring products to customers. The Company’s segments include the Americas (AMS) and Europe, Africa, Asia and Australia (EAAA). Its modular carpet systems are marketed under the brands Interface and FLOR. It manufactures carpet tiles in dimensionally stable squares. Its carpet tile is produced in a variety of colors, patterns, textures, pile heights, and densities. Its options are designed to meet the practical and aesthetic needs of a broad spectrum of commercial interiors, particularly offices, educational facilities, healthcare facilities, government-related facilities, retail spaces, hospitality spaces, and residential interiors. It makes carpet tiles with yarn containing varying degrees of recycled post-consumer nylon, depending on the style and color. It also makes carpet tile backing containing post-industrial and/or post-consumer recycled materials.</v>
    <v>3570</v>
    <v>Nasdaq Stock Market</v>
    <v>XNAS</v>
    <v>XNAS</v>
    <v>1280 West Peachtree St. Nw, ATLANTA, GA, 30309 US</v>
    <v>28.565000000000001</v>
    <v>Homebuilding &amp; Construction Supplies</v>
    <v>Stock</v>
    <v>46129.797365995313</v>
    <v>3984</v>
    <v>27.42</v>
    <v>1648575081</v>
    <v>INTERFACE, INC.</v>
    <v>INTERFACE, INC.</v>
    <v>27.49</v>
    <v>14.3165</v>
    <v>26.85</v>
    <v>28.215</v>
    <v>58429030</v>
    <v>TILE</v>
    <v>INTERFACE, INC. (XNAS:TILE)</v>
    <v>166426</v>
    <v>760051</v>
    <v>1981</v>
  </rv>
  <rv s="2">
    <v>3985</v>
  </rv>
  <rv s="0">
    <v>https://www.bing.com/financeapi/forcetrigger?t=a25d27&amp;q=XNAS%3aVIRC&amp;form=skydnc</v>
    <v>Learn more on Bing</v>
  </rv>
  <rv s="1">
    <v>en-US</v>
    <v>a25d27</v>
    <v>268435456</v>
    <v>1</v>
    <v>Powered by Refinitiv</v>
    <v>0</v>
    <v>VIRCO MFG CORPORATION (XNAS:VIRC)</v>
    <v>2</v>
    <v>3</v>
    <v>Finance</v>
    <v>4</v>
    <v>10.62</v>
    <v>5.1550000000000002</v>
    <v>0.25109999999999999</v>
    <v>0.185</v>
    <v>3.0228999999999999E-2</v>
    <v>USD</v>
    <v>Virco Mfg. Corporation is engaged in designing, producing, and distributing furniture for a family of customers. It is a manufacturer and supplier of moveable educational furniture and equipment for the preschool through 12th grade market in the United States. It manufactures a wide assortment of products offering the breadth and depth to furnish all areas of a campus, including mobile tables, mobile storage equipment, student and teacher desks, technology tables, four-leg and mobile chairs and stools, activity tables, folding chairs and folding tables. These include the ZUMA Series; Analogy and Civitas furniture collections; Metaphor and Sage Series items for educational settings; the wide-ranging Plateau and Text Series; and the new Topaz Series. It also supplies furniture and equipment to colleges and universities; convention centers and arenas; the hospitality industry with respect to banquet and meeting facilities; government facilities in the federal, state, and other areas.</v>
    <v>731</v>
    <v>Nasdaq Stock Market</v>
    <v>XNAS</v>
    <v>XNAS</v>
    <v>2027 Harpers Way, TORRANCE, CA, 90501 US</v>
    <v>6.45</v>
    <v>Professional &amp; Commercial Services</v>
    <v>Stock</v>
    <v>46129.795295890624</v>
    <v>3987</v>
    <v>6.1749999999999998</v>
    <v>99373987</v>
    <v>VIRCO MFG CORPORATION</v>
    <v>VIRCO MFG CORPORATION</v>
    <v>6.22</v>
    <v>24.409600000000001</v>
    <v>6.12</v>
    <v>6.3049999999999997</v>
    <v>15761140</v>
    <v>VIRC</v>
    <v>VIRCO MFG CORPORATION (XNAS:VIRC)</v>
    <v>25626</v>
    <v>40877</v>
    <v>1984</v>
  </rv>
  <rv s="2">
    <v>3988</v>
  </rv>
  <rv s="0">
    <v>https://www.bing.com/financeapi/forcetrigger?t=a1oqoc&amp;q=XNAS%3aBOOM&amp;form=skydnc</v>
    <v>Learn more on Bing</v>
  </rv>
  <rv s="1">
    <v>en-US</v>
    <v>a1oqoc</v>
    <v>268435456</v>
    <v>1</v>
    <v>Powered by Refinitiv</v>
    <v>0</v>
    <v>DMC GLOBAL INC. (XNAS:BOOM)</v>
    <v>2</v>
    <v>3</v>
    <v>Finance</v>
    <v>4</v>
    <v>9.1999999999999993</v>
    <v>4.6900000000000004</v>
    <v>1.6352</v>
    <v>-0.20499999999999999</v>
    <v>-3.8317999999999998E-2</v>
    <v>USD</v>
    <v>DMC Global Inc. is the owner and operator of asset-light manufacturing businesses that provide highly engineered products and differentiated solutions. The Company operates through three segments, which include Arcadia Products, DynaEnergetics, and NobelClad. The Arcadia Products segment designs, engineers, fabricates, and finishes aluminum framing systems, windows, curtain walls, storefronts, entrance systems, and interior partitions for the commercial construction market. It also supplies customized windows and doors to the high-end residential construction market. The DynaEnergetics segment designs, manufactures, markets and sells perforating systems and associate hardware for the global oil and gas industry. The NobelClad segment produces explosion-welded clad metal plates for use in the construction of corrosion-resistant industrial processing equipment and specialized transition joints for commuter rail cars, ships, and liquified natural gas (LNG) processing equipment.</v>
    <v>1500</v>
    <v>Nasdaq Stock Market</v>
    <v>XNAS</v>
    <v>XNAS</v>
    <v>1209 ORANGE STREET, DE, 19801 US</v>
    <v>5.36</v>
    <v>Homebuilding &amp; Construction Supplies</v>
    <v>Stock</v>
    <v>46129.796914293751</v>
    <v>3990</v>
    <v>5.1050000000000004</v>
    <v>105344646</v>
    <v>DMC GLOBAL INC.</v>
    <v>DMC GLOBAL INC.</v>
    <v>5.3</v>
    <v>0</v>
    <v>5.35</v>
    <v>5.1449999999999996</v>
    <v>20475150</v>
    <v>BOOM</v>
    <v>DMC GLOBAL INC. (XNAS:BOOM)</v>
    <v>159643</v>
    <v>289312</v>
    <v>1997</v>
  </rv>
  <rv s="2">
    <v>3991</v>
  </rv>
  <rv s="0">
    <v>https://www.bing.com/financeapi/forcetrigger?t=bxo4w7&amp;q=XNAS%3aAFRI&amp;form=skydnc</v>
    <v>Learn more on Bing</v>
  </rv>
  <rv s="10">
    <v>en-US</v>
    <v>bxo4w7</v>
    <v>268435456</v>
    <v>1</v>
    <v>Powered by Refinitiv</v>
    <v>21</v>
    <v>Forafric Global PLC (XNAS:AFRI)</v>
    <v>2</v>
    <v>22</v>
    <v>Finance</v>
    <v>4</v>
    <v>11.42</v>
    <v>7.47</v>
    <v>0.35870000000000002</v>
    <v>0.1212</v>
    <v>1.2507999999999998E-2</v>
    <v>USD</v>
    <v>Forafric Global PLC is an integrated, global business involved in the purchase, storage, transport, processing and sale of agricultural commodities and commodity products. The principal agricultural commodities that it handles are flour and semolina, and secondary processing products, such as pasta and couscous. Its segments include Soft Wheat, Durum Wheat, and Couscous and Pasta. The Soft Wheat segment includes the production and sale of soft wheat yielding flour that is used to make desserts and sauces. The Durum Wheat segment includes the production and sale of hard wheat yielding flour that is used to make pasta. The Couscous and Pasta segment includes the secondary processing of products, including couscous and pasta sold to end customers. It sells processed commodity products to customers in over 45 countries in Europe, Asia, Africa, and the Middle East. The Company operates approximately 12 industrial units and two logistics platforms. Its brands include Tria and MayMouna.</v>
    <v>600</v>
    <v>Nasdaq Stock Market</v>
    <v>XNAS</v>
    <v>XNAS</v>
    <v>Unit 5.3, Madison Building, GIBRALTAR CITY, GX111AA GI</v>
    <v>9.8111999999999995</v>
    <v>Food &amp; Tobacco</v>
    <v>Stock</v>
    <v>46129.793172997655</v>
    <v>3993</v>
    <v>9.7899999999999991</v>
    <v>263936879</v>
    <v>Forafric Global PLC</v>
    <v>Forafric Global PLC</v>
    <v>9.7899999999999991</v>
    <v>0</v>
    <v>9.69</v>
    <v>9.8111999999999995</v>
    <v>26901590</v>
    <v>AFRI</v>
    <v>Forafric Global PLC (XNAS:AFRI)</v>
    <v>677</v>
    <v>8187</v>
  </rv>
  <rv s="2">
    <v>3994</v>
  </rv>
  <rv s="0">
    <v>https://www.bing.com/financeapi/forcetrigger?t=a1oftc&amp;q=XNYS%3aBGS&amp;form=skydnc</v>
    <v>Learn more on Bing</v>
  </rv>
  <rv s="1">
    <v>en-US</v>
    <v>a1oftc</v>
    <v>268435456</v>
    <v>1</v>
    <v>Powered by Refinitiv</v>
    <v>0</v>
    <v>B&amp;G FOODS, INC. (XNYS:BGS)</v>
    <v>2</v>
    <v>3</v>
    <v>Finance</v>
    <v>4</v>
    <v>7.2350000000000003</v>
    <v>3.67</v>
    <v>0.58420000000000005</v>
    <v>0.115</v>
    <v>2.1617000000000001E-2</v>
    <v>USD</v>
    <v>B&amp;G Foods, Inc. manufactures, sells and distributes branded shelf-stable and frozen foods across the United States, Canada, and Puerto Rico. Its products include frozen and canned vegetables, canola and other cooking oils, cooking sprays, oatmeal and other hot cereals, fruit spreads, canned meats and beans, bagel chips, spices, wine vinegar, maple syrup, molasses, salad dressings, dry soups, tomato-based products, crackers, baking powder, baking soda, corn starch, nut clusters and other specialty products. It operates in four segments: Specialty, Meals, Frozen and Vegetables, and Spices and Flavor Solutions. Its products are marketed under various brands, including B&amp;G, B&amp;M, Bear Creek, Cream of Wheat, Crisco, Dash, Baker's Joy, Regina, TrueNorth, Static Guard, SugarTwin, Brer Rabbit Green Giant, Las Palmas, Mama Mary’s, Maple Grove Farms, New York Style, Ortega, Polaner, Spice Islands, Victoria, Mama Mary's, Spring Tree, Victoria and now, College Inn and Kitchen Basics, and others.</v>
    <v>2497</v>
    <v>New York Stock Exchange</v>
    <v>XNYS</v>
    <v>XNYS</v>
    <v>4 Gatehall Dr Ste 110, PARSIPPANY, NJ, 07054 US</v>
    <v>5.5</v>
    <v>Food &amp; Tobacco</v>
    <v>Stock</v>
    <v>46129.796563390628</v>
    <v>3996</v>
    <v>5.3339999999999996</v>
    <v>437034219</v>
    <v>B&amp;G FOODS, INC.</v>
    <v>B&amp;G FOODS, INC.</v>
    <v>5.34</v>
    <v>0</v>
    <v>5.32</v>
    <v>5.4349999999999996</v>
    <v>80411080</v>
    <v>BGS</v>
    <v>B&amp;G FOODS, INC. (XNYS:BGS)</v>
    <v>1067385</v>
    <v>1987116</v>
    <v>1996</v>
  </rv>
  <rv s="2">
    <v>3997</v>
  </rv>
  <rv s="0">
    <v>https://www.bing.com/financeapi/forcetrigger?t=a1otm7&amp;q=XNAS%3aBRID&amp;form=skydnc</v>
    <v>Learn more on Bing</v>
  </rv>
  <rv s="1">
    <v>en-US</v>
    <v>a1otm7</v>
    <v>268435456</v>
    <v>1</v>
    <v>Powered by Refinitiv</v>
    <v>0</v>
    <v>BRIDGFORD FOODS CORPORATION (XNAS:BRID)</v>
    <v>2</v>
    <v>3</v>
    <v>Finance</v>
    <v>4</v>
    <v>8.74</v>
    <v>7.0000999999999998</v>
    <v>-0.2339</v>
    <v>-0.08</v>
    <v>-1.0553999999999999E-2</v>
    <v>USD</v>
    <v>Bridgford Foods Corporation is primarily engaged in the manufacturing, marketing, and distribution of an extensive line of frozen and snack food products throughout the United States. The Company's segments include Frozen Food Products and Snack Food Products. The Frozen Food Products segment is engaged in the processing and distribution of frozen food products. The Snack Food Products segment is engaged in the processing and distribution of meat and other convenience foods. It manufactures nearly all of its food products and distribute an extensive line of biscuits, bread dough items, roll dough items, dry sausage products and beef jerky. Its direct store delivery network consists of non-refrigerated snack food products. Its frozen food products division serves both food service and retail customers. It sells approximately 130 frozen food products through wholesalers, cooperatives, and distributors. The Company’s snack food products division sells approximately 170 different items.</v>
    <v>668</v>
    <v>Nasdaq Stock Market</v>
    <v>XNAS</v>
    <v>XNAS</v>
    <v>1707 S. Good-Latimer Expressway, DALLAS, TX, 75226 US</v>
    <v>7.55</v>
    <v>Food &amp; Tobacco</v>
    <v>Stock</v>
    <v>46129.793028842185</v>
    <v>3999</v>
    <v>7.3</v>
    <v>68076225</v>
    <v>BRIDGFORD FOODS CORPORATION</v>
    <v>BRIDGFORD FOODS CORPORATION</v>
    <v>7.55</v>
    <v>0</v>
    <v>7.58</v>
    <v>7.5</v>
    <v>9076830</v>
    <v>BRID</v>
    <v>BRIDGFORD FOODS CORPORATION (XNAS:BRID)</v>
    <v>1750</v>
    <v>3689</v>
    <v>1952</v>
  </rv>
  <rv s="2">
    <v>4000</v>
  </rv>
  <rv s="0">
    <v>https://www.bing.com/financeapi/forcetrigger?t=bpocw7&amp;q=XNAS%3aBYND&amp;form=skydnc</v>
    <v>Learn more on Bing</v>
  </rv>
  <rv s="1">
    <v>en-US</v>
    <v>bpocw7</v>
    <v>268435456</v>
    <v>1</v>
    <v>Powered by Refinitiv</v>
    <v>0</v>
    <v>BEYOND MEAT, INC. (XNAS:BYND)</v>
    <v>2</v>
    <v>3</v>
    <v>Finance</v>
    <v>4</v>
    <v>7.69</v>
    <v>0.50009999999999999</v>
    <v>2.6871</v>
    <v>6.3500000000000001E-2</v>
    <v>8.120200000000001E-2</v>
    <v>USD</v>
    <v>Beyond Meat, Inc. is a plant-based meat company offering a portfolio of plant-based meats. The Company sells a range of plant-based meat products across its three core platforms of beef, pork and poultry. The primary components of animal-based meat are amino acids, lipids, carbohydrates, trace minerals and water, which are not exclusive to animals and are plentiful in plants. Its beef platform products contain protein primarily derived from one or a combination of pea protein, rice protein, faba bean protein and wheat gluten. Its pork platform products include Beyond Sausage, Beyond Breakfast Sausage Patties, Beyond Breakfast Sausage Links and Beyond Sausage Crumbles. Its poultry platform consists of products that mimic animal-based chicken in its various merchandised forms, including chicken tenders, chicken nuggets and popcorn chicken. Its primary products under its poultry platform include Beyond Chicken Tenders, Beyond Chicken Nuggets and Beyond Popcorn Chicken.</v>
    <v>589</v>
    <v>Nasdaq Stock Market</v>
    <v>XNAS</v>
    <v>XNAS</v>
    <v>888 N. DOUGLAS STREET, SUITE 100, EL SEGUNDO, CA, 90245 US</v>
    <v>0.97</v>
    <v>Food &amp; Tobacco</v>
    <v>Stock</v>
    <v>46129.796583078125</v>
    <v>4002</v>
    <v>0.83720000000000006</v>
    <v>391941332</v>
    <v>BEYOND MEAT, INC.</v>
    <v>BEYOND MEAT, INC.</v>
    <v>0.9</v>
    <v>0</v>
    <v>0.78200000000000003</v>
    <v>0.84550000000000003</v>
    <v>463561600</v>
    <v>BYND</v>
    <v>BEYOND MEAT, INC. (XNAS:BYND)</v>
    <v>184402797</v>
    <v>31514319</v>
    <v>2008</v>
  </rv>
  <rv s="2">
    <v>4003</v>
  </rv>
  <rv s="0">
    <v>https://www.bing.com/financeapi/forcetrigger?t=a1p55r&amp;q=XNYS%3aCAG&amp;form=skydnc</v>
    <v>Learn more on Bing</v>
  </rv>
  <rv s="1">
    <v>en-US</v>
    <v>a1p55r</v>
    <v>268435456</v>
    <v>1</v>
    <v>Powered by Refinitiv</v>
    <v>0</v>
    <v>CONAGRA BRANDS, INC. (XNYS:CAG)</v>
    <v>2</v>
    <v>3</v>
    <v>Finance</v>
    <v>4</v>
    <v>25.774999999999999</v>
    <v>14.04</v>
    <v>1.1000000000000001E-3</v>
    <v>0.13500000000000001</v>
    <v>9.1839999999999995E-3</v>
    <v>USD</v>
    <v>Conagra Brands, Inc. is a branded food company. The Company’s segments include Grocery &amp; Snacks, Refrigerated &amp; Frozen, International, and Foodservice. The Grocery &amp; Snacks segment includes branded, shelf-stable food products sold in various retail channels in the United States. The Refrigerated &amp; Frozen segment includes branded, temperature-controlled food products sold in various retail channels in the United States. The International segment includes branded food products in various temperature states, sold in various retail and foodservice channels outside the United States. The Foodservice segment includes branded and customized food products, including meals, entrees, sauces, and a variety of custom-manufactured culinary products that are packaged for sale to restaurants and other foodservice establishments primarily in the United States. Its brands include Birds Eye, Duncan Hines, Healthy Choice, Marie Callender's, Reddi-wip, Slim Jim, Angie's BOOMCHICKAPOP, and others.</v>
    <v>18300</v>
    <v>New York Stock Exchange</v>
    <v>XNYS</v>
    <v>XNYS</v>
    <v>222 W. Merchandise Mart Plaza, Suite 1300, CHICAGO, IL, 60654 US</v>
    <v>14.93</v>
    <v>Food &amp; Tobacco</v>
    <v>Stock</v>
    <v>46129.797353321097</v>
    <v>4005</v>
    <v>14.62</v>
    <v>7097615862</v>
    <v>CONAGRA BRANDS, INC.</v>
    <v>CONAGRA BRANDS, INC.</v>
    <v>14.63</v>
    <v>0</v>
    <v>14.7</v>
    <v>14.835000000000001</v>
    <v>478437200</v>
    <v>CAG</v>
    <v>CONAGRA BRANDS, INC. (XNYS:CAG)</v>
    <v>8593025</v>
    <v>17494250</v>
    <v>1975</v>
  </rv>
  <rv s="2">
    <v>4006</v>
  </rv>
  <rv s="0">
    <v>https://www.bing.com/financeapi/forcetrigger?t=a1q7jc&amp;q=XNYS%3aCPB&amp;form=skydnc</v>
    <v>Learn more on Bing</v>
  </rv>
  <rv s="1">
    <v>en-US</v>
    <v>a1q7jc</v>
    <v>268435456</v>
    <v>1</v>
    <v>Powered by Refinitiv</v>
    <v>0</v>
    <v>THE CAMPBELL'S COMPANY (XNAS:CPB)</v>
    <v>2</v>
    <v>3</v>
    <v>Finance</v>
    <v>4</v>
    <v>38.270000000000003</v>
    <v>19.760000000000002</v>
    <v>1.01E-2</v>
    <v>3.5000000000000003E-2</v>
    <v>1.671E-3</v>
    <v>USD</v>
    <v>The Campbell's Company, formerly Campbell Soup Company, provides affordable food and beverages. The Company is focused on brand powerhouse, across two divisions: Meals &amp; Beverages and Snacks. The Company’s portfolio of approximately 16 brands includes Campbell’s, Cape Cod, Chunky, Goldfish, Kettle Brand, Lance, Late July, Pace, Pacific Foods, Pepperidge Farm, Prego, Rao’s, Snack Factory Pretzel Crisps, Snyder’s of Hanover, Swanson and V8. It offers nutritious, convenient food for Canadian families. Its North American Foodservice division offers food, recipes, and tailored solutions for a wide range of segments, including healthcare facilities, restaurants and specialty coffee shops, schools, vending and micro-markets, and lodging throughout North America. Pacific Foods is a producer of organic broth and soup. Offering a wide range of tasty organic and plant-based options, soups include Creamy Roasted Red Pepper &amp; Tomato and new ready-to-serve canned soups.</v>
    <v>13700</v>
    <v>Nasdaq Stock Market</v>
    <v>XNAS</v>
    <v>XNAS</v>
    <v>Campbell Pl, CAMDEN, NJ, 08103 US</v>
    <v>21.445</v>
    <v>Food &amp; Tobacco</v>
    <v>Stock</v>
    <v>46129.796275080465</v>
    <v>4008</v>
    <v>20.87</v>
    <v>6253622837</v>
    <v>THE CAMPBELL'S COMPANY</v>
    <v>THE CAMPBELL'S COMPANY</v>
    <v>20.98</v>
    <v>10.8606</v>
    <v>20.94</v>
    <v>20.975000000000001</v>
    <v>298146500</v>
    <v>CPB</v>
    <v>THE CAMPBELL'S COMPANY (XNAS:CPB)</v>
    <v>5830482</v>
    <v>10029990</v>
    <v>1922</v>
  </rv>
  <rv s="2">
    <v>4009</v>
  </rv>
  <rv s="0">
    <v>https://www.bing.com/financeapi/forcetrigger?t=a1t227&amp;q=XNYS%3aFLO&amp;form=skydnc</v>
    <v>Learn more on Bing</v>
  </rv>
  <rv s="1">
    <v>en-US</v>
    <v>a1t227</v>
    <v>268435456</v>
    <v>1</v>
    <v>Powered by Refinitiv</v>
    <v>0</v>
    <v>FLOWERS FOODS, INC. (XNYS:FLO)</v>
    <v>2</v>
    <v>3</v>
    <v>Finance</v>
    <v>4</v>
    <v>18.534800000000001</v>
    <v>7.8550000000000004</v>
    <v>0.4153</v>
    <v>-0.05</v>
    <v>-5.8340000000000006E-3</v>
    <v>USD</v>
    <v>Flowers Foods, Inc. is a producer and marketer of packaged bakery foods in the United States. The Company operates bakeries across the country that produce a wide range of bakery products. Its principal products include breads, buns, rolls, snack items, bagels, English muffins, and tortillas and are sold under a variety of brand names, including Nature’s Own, Dave’s Killer Bread (DKB), Wonder, Canyon Bakehouse, Tastykake, and Mrs. Freshley’s. Its brands and products are sold through various channels throughout the United States. These channels include supermarkets, drugstores, mass merchandisers, discount stores, club stores, convenience stores, thrift outlet stores, and foodservice, among others. It also supplies national and regional restaurants, institutions and foodservice distributors, and retail in-store bakeries with breads and rolls; sells packaged bakery products to wholesale distributors for ultimate sale to a wide variety of food outlets; and sells packaged snack cakes.</v>
    <v>10300</v>
    <v>New York Stock Exchange</v>
    <v>XNYS</v>
    <v>XNYS</v>
    <v>1919 Flowers Cir, THOMASVILLE, GA, 31757 US</v>
    <v>8.7098999999999993</v>
    <v>Food &amp; Tobacco</v>
    <v>Stock</v>
    <v>46129.796407025002</v>
    <v>4011</v>
    <v>8.49</v>
    <v>1805017380</v>
    <v>FLOWERS FOODS, INC.</v>
    <v>FLOWERS FOODS, INC.</v>
    <v>8.5399999999999991</v>
    <v>21.558700000000002</v>
    <v>8.57</v>
    <v>8.52</v>
    <v>211856500</v>
    <v>FLO</v>
    <v>FLOWERS FOODS, INC. (XNYS:FLO)</v>
    <v>1818943</v>
    <v>4899376</v>
    <v>2000</v>
  </rv>
  <rv s="2">
    <v>4012</v>
  </rv>
  <rv s="0">
    <v>https://www.bing.com/financeapi/forcetrigger?t=a1tckr&amp;q=XNAS%3aFRPT&amp;form=skydnc</v>
    <v>Learn more on Bing</v>
  </rv>
  <rv s="1">
    <v>en-US</v>
    <v>a1tckr</v>
    <v>268435456</v>
    <v>1</v>
    <v>Powered by Refinitiv</v>
    <v>0</v>
    <v>FRESHPET, INC. (XNAS:FRPT)</v>
    <v>2</v>
    <v>3</v>
    <v>Finance</v>
    <v>4</v>
    <v>89.8</v>
    <v>46.76</v>
    <v>1.7587999999999999</v>
    <v>1.87</v>
    <v>2.7770000000000003E-2</v>
    <v>USD</v>
    <v>Freshpet, Inc. is focused on the development, manufacturing, marketing, and distribution of pet food products. The Company's products consist of dog food, cat food and dog treats. The Company's products are made according to its nutritional philosophy of fresh, meat-based nutrition and minimal processing. Its proprietary recipes include real, fresh meat and varying combinations of vitamin-rich vegetables, leafy greens, and antioxidant-rich fruits, without the use of preservatives or additives. Its products are sold under the Freshpet brand name. The Company sells its products through a network of Company-owned branded refrigerators, Freshpet Fridges. The Company sells its products throughout the United States, Canada, and Europe. It sells its products through various classes of retail: grocery, mass, international, digital, pet specialty, and club. The Company also offer fresh treats across all classes of retail under the Dognation and Dog Joy labels.</v>
    <v>1288</v>
    <v>Nasdaq Stock Market</v>
    <v>XNAS</v>
    <v>XNAS</v>
    <v>1450 Us-206, BEDMINSTER, NJ, 07921 US</v>
    <v>71.989999999999995</v>
    <v>Food &amp; Tobacco</v>
    <v>Stock</v>
    <v>46129.797264664063</v>
    <v>4014</v>
    <v>66.345399999999998</v>
    <v>3395247427</v>
    <v>FRESHPET, INC.</v>
    <v>FRESHPET, INC.</v>
    <v>67.77</v>
    <v>27.832100000000001</v>
    <v>67.34</v>
    <v>69.209999999999994</v>
    <v>49057180</v>
    <v>FRPT</v>
    <v>FRESHPET, INC. (XNAS:FRPT)</v>
    <v>1222330</v>
    <v>1824104</v>
    <v>2004</v>
  </rv>
  <rv s="2">
    <v>4015</v>
  </rv>
  <rv s="0">
    <v>https://www.bing.com/financeapi/forcetrigger?t=a1tvzr&amp;q=XNYS%3aGIS&amp;form=skydnc</v>
    <v>Learn more on Bing</v>
  </rv>
  <rv s="1">
    <v>en-US</v>
    <v>a1tvzr</v>
    <v>268435456</v>
    <v>1</v>
    <v>Powered by Refinitiv</v>
    <v>0</v>
    <v>GENERAL MILLS, INC. (XNYS:GIS)</v>
    <v>2</v>
    <v>3</v>
    <v>Finance</v>
    <v>4</v>
    <v>58.45</v>
    <v>34.04</v>
    <v>-2.5700000000000001E-2</v>
    <v>0.16500000000000001</v>
    <v>4.6719999999999999E-3</v>
    <v>USD</v>
    <v>General Mills, Inc. is a global manufacturer and marketer of branded consumer foods. Its segments include North America Retail; International; North America Pet, and North America Foodservice. The North America Retail segment reflects business with a variety of grocery stores, mass merchandisers, membership stores, natural food chains, drug, dollar and discount chains, convenience stores, and e-commerce grocery providers. The International segment consists of retail and foodservice businesses outside the United States and Canada. Its product categories include super-premium ice cream and frozen desserts, meal kits, salty snacks, snack bars, dessert and baking mixes, and shelf-stable vegetables. The North America Pet segment includes pet food products sold in the United States and Canada in national pet superstore chains, e-commerce retailers, and grocery stores. The North America Foodservice segment product categories include ready-to-eat cereals, snacks, and baking mixes.</v>
    <v>33000</v>
    <v>New York Stock Exchange</v>
    <v>XNYS</v>
    <v>XNYS</v>
    <v>Number One General Mills Blvd, MINNEAPOLIS, MN, 55426 US</v>
    <v>35.875</v>
    <v>Food &amp; Tobacco</v>
    <v>Stock</v>
    <v>46129.796873332809</v>
    <v>4017</v>
    <v>35.22</v>
    <v>18937677382</v>
    <v>GENERAL MILLS, INC.</v>
    <v>GENERAL MILLS, INC.</v>
    <v>35.299999999999997</v>
    <v>7.6130000000000004</v>
    <v>35.32</v>
    <v>35.484999999999999</v>
    <v>533681200</v>
    <v>GIS</v>
    <v>GENERAL MILLS, INC. (XNYS:GIS)</v>
    <v>5076156</v>
    <v>10504105</v>
    <v>1928</v>
  </rv>
  <rv s="2">
    <v>4018</v>
  </rv>
  <rv s="0">
    <v>https://www.bing.com/financeapi/forcetrigger?t=a1ufgh&amp;q=XNAS%3aHAIN&amp;form=skydnc</v>
    <v>Learn more on Bing</v>
  </rv>
  <rv s="1">
    <v>en-US</v>
    <v>a1ufgh</v>
    <v>268435456</v>
    <v>1</v>
    <v>Powered by Refinitiv</v>
    <v>0</v>
    <v>THE HAIN CELESTIAL GROUP, INC. (XNAS:HAIN)</v>
    <v>2</v>
    <v>3</v>
    <v>Finance</v>
    <v>4</v>
    <v>3.1791</v>
    <v>0.57999999999999996</v>
    <v>0.80459999999999998</v>
    <v>-8.0000000000000002E-3</v>
    <v>-9.3460000000000001E-3</v>
    <v>USD</v>
    <v>The Hain Celestial Group, Inc. is a health and wellness company. The Company is focused on delivering nutrition and well-being. Its segments include North America and International. The North America segment includes United States and Canada. The International segment includes United Kingdom and Western Europe. The Company’s products across beverages, yogurt, baby/kids and meal preparation are marketed and sold in over 70 countries around the world. Its brands include Celestial Seasonings teas, The Greek Gods yogurt, Earth's Best Organic and Ella's Kitchen baby and kid's foods, Joya and Natumi plant-based beverages, Hartley’s jelly, as well as Cully &amp; Sully, Yorkshire Provender, and New Covent Garden soups, among others. Its personal care products include JASON, Avalon Organics, Alba Botanica, and Live Clean. Its meal prep brands include Gale's, Farmhouse Fare, Rose's, Linda McCartney's, Frank Cooper's, Spectrum, MaraNatha, Imagine, The Greek Gods, and Cully &amp; Sully.</v>
    <v>2600</v>
    <v>Nasdaq Stock Market</v>
    <v>XNAS</v>
    <v>XNAS</v>
    <v>221 River Street, 12Th Floor, HOBOKEN, NJ, 07030 US</v>
    <v>0.88990000000000002</v>
    <v>Food &amp; Tobacco</v>
    <v>Stock</v>
    <v>46129.795885693748</v>
    <v>4020</v>
    <v>0.84640000000000004</v>
    <v>77161843</v>
    <v>THE HAIN CELESTIAL GROUP, INC.</v>
    <v>THE HAIN CELESTIAL GROUP, INC.</v>
    <v>0.86809999999999998</v>
    <v>0</v>
    <v>0.85599999999999998</v>
    <v>0.84799999999999998</v>
    <v>90992740</v>
    <v>HAIN</v>
    <v>THE HAIN CELESTIAL GROUP, INC. (XNAS:HAIN)</v>
    <v>214479</v>
    <v>1214127</v>
    <v>1993</v>
  </rv>
  <rv s="2">
    <v>4021</v>
  </rv>
  <rv s="0">
    <v>https://www.bing.com/financeapi/forcetrigger?t=a1uv7w&amp;q=XNYS%3aHRL&amp;form=skydnc</v>
    <v>Learn more on Bing</v>
  </rv>
  <rv s="1">
    <v>en-US</v>
    <v>a1uv7w</v>
    <v>268435456</v>
    <v>1</v>
    <v>Powered by Refinitiv</v>
    <v>0</v>
    <v>HORMEL FOODS CORPORATION (XNYS:HRL)</v>
    <v>2</v>
    <v>3</v>
    <v>Finance</v>
    <v>4</v>
    <v>31.86</v>
    <v>20.315000000000001</v>
    <v>0.31830000000000003</v>
    <v>0.19500000000000001</v>
    <v>9.3299999999999998E-3</v>
    <v>USD</v>
    <v>Hormel Foods Corporation is a global-branded food company. The Company develops, processes, and distributes a range of food products in a variety of markets. Its segments include Retail, Foodservice, and International. The Retail segment is primarily engaged in the processing, marketing, and sale of food products sold predominantly in the retail market. This segment also includes the Company’s MegaMex Foods, LLC joint venture. The Foodservice segment consists primarily of the processing, marketing, and sale of food products to foodservice, convenience store, and commercial customers located in the United States. The International segment processes, markets, and sells its products internationally. This segment also includes the results from the Company’s international joint ventures, international equity method investments, and international royalty arrangements. It has a global presence within several major international markets, including Australia, Brazil, Canada, China, and England.</v>
    <v>20000</v>
    <v>New York Stock Exchange</v>
    <v>XNYS</v>
    <v>XNYS</v>
    <v>1 Hormel Pl, AUSTIN, MN, 55912-3680 US</v>
    <v>21.245000000000001</v>
    <v>Food &amp; Tobacco</v>
    <v>Stock</v>
    <v>46129.797300578124</v>
    <v>4023</v>
    <v>20.840599999999998</v>
    <v>11608245199</v>
    <v>HORMEL FOODS CORPORATION</v>
    <v>HORMEL FOODS CORPORATION</v>
    <v>20.89</v>
    <v>23.736899999999999</v>
    <v>20.9</v>
    <v>21.094999999999999</v>
    <v>550284200</v>
    <v>HRL</v>
    <v>HORMEL FOODS CORPORATION (XNYS:HRL)</v>
    <v>2959852</v>
    <v>4736984</v>
    <v>1928</v>
  </rv>
  <rv s="2">
    <v>4024</v>
  </rv>
  <rv s="0">
    <v>https://www.bing.com/financeapi/forcetrigger?t=a1uwu2&amp;q=XNYS%3aHSY&amp;form=skydnc</v>
    <v>Learn more on Bing</v>
  </rv>
  <rv s="1">
    <v>en-US</v>
    <v>a1uwu2</v>
    <v>268435456</v>
    <v>1</v>
    <v>Powered by Refinitiv</v>
    <v>0</v>
    <v>THE HERSHEY COMPANY (XNYS:HSY)</v>
    <v>2</v>
    <v>3</v>
    <v>Finance</v>
    <v>4</v>
    <v>239.48</v>
    <v>150.04</v>
    <v>0.1091</v>
    <v>1.97</v>
    <v>1.0295E-2</v>
    <v>USD</v>
    <v>The Hershey Company is a snacks company. The Company's segments include North America Confectionery, North America Salty Snacks and International. The North America Confectionery segment is responsible for its traditional chocolate and non-chocolate confectionery market position in the United States and Canada. This includes its business in chocolate and non-chocolate confectionery, gum and refreshment products, protein bars, spreads, snack bites and mixes, as well as pantry and food service lines. This segment also includes its retail operations. The North America Salty Snacks segment is responsible for its salty snacking products in the United States. This includes ready-to-eat popcorn, baked and trans fat free snacks, pretzels and other snacks. The Company's portfolio includes chocolate and confectionery brands such as Hershey's, Reese's, Kisses, Kit Kat, Jolly Rancher, Ice Breakers, LesserEvil, Shaq-a-licious alongside salty snacks, including SkinnyPop and Dot's Homestyle Pretzels.</v>
    <v>17550</v>
    <v>New York Stock Exchange</v>
    <v>XNYS</v>
    <v>XNYS</v>
    <v>19 East Chocolate Avenue, External Rptg &amp; Compliance, HERSHEY, PA, 17033 US</v>
    <v>194.91</v>
    <v>Food &amp; Tobacco</v>
    <v>Stock</v>
    <v>46129.797046515625</v>
    <v>4026</v>
    <v>189.66</v>
    <v>39186231697</v>
    <v>THE HERSHEY COMPANY</v>
    <v>THE HERSHEY COMPANY</v>
    <v>190.22</v>
    <v>44.528599999999997</v>
    <v>191.36</v>
    <v>193.33</v>
    <v>202690900</v>
    <v>HSY</v>
    <v>THE HERSHEY COMPANY (XNYS:HSY)</v>
    <v>1032684</v>
    <v>1898466</v>
    <v>1927</v>
  </rv>
  <rv s="2">
    <v>4027</v>
  </rv>
  <rv s="0">
    <v>https://www.bing.com/financeapi/forcetrigger?t=a1w21h&amp;q=XNAS%3aJBSS&amp;form=skydnc</v>
    <v>Learn more on Bing</v>
  </rv>
  <rv s="1">
    <v>en-US</v>
    <v>a1w21h</v>
    <v>268435456</v>
    <v>1</v>
    <v>Powered by Refinitiv</v>
    <v>0</v>
    <v>JOHN B. SANFILIPPO &amp; SON, INC. (XNAS:JBSS)</v>
    <v>2</v>
    <v>3</v>
    <v>Finance</v>
    <v>4</v>
    <v>85.15</v>
    <v>57.119900000000001</v>
    <v>0.36259999999999998</v>
    <v>0.04</v>
    <v>4.9439999999999998E-4</v>
    <v>USD</v>
    <v>John B. Sanfilippo &amp; Son, Inc. is a processor and distributor of peanuts, pecans, cashews, walnuts, almonds and other nuts in the United States. Its nuts are sold under its Fisher, Orchard Valley Harvest, Squirrel Brand and Southern Style Nuts brand names and under a variety of private brands. It also markets and distributes a diverse product line of food and snack products, including nutrition bars, snack bars, peanut butter, almond butter, cashew butter, candy and confections, snack and trail mixes, sunflower kernels, dried fruit, corn snacks, chickpea snacks, sesame sticks, other sesame snack products and baked cheese snack products under its brand names, including Just the Cheese, and under private brands. Its products are raw and processed nuts and snack bars. The nut product line includes almonds, pecans, black walnuts, pistachios, Brazil nuts, filberts and others. The snack bar product line includes chewy, fruit and grain, sweet and salty, dipped, crunchy, energy, and others.</v>
    <v>1900</v>
    <v>Nasdaq Stock Market</v>
    <v>XNAS</v>
    <v>XNAS</v>
    <v>1703 N Randall Rd, ELGIN, IL, 60123-7820 US</v>
    <v>82.144999999999996</v>
    <v>Food &amp; Tobacco</v>
    <v>Stock</v>
    <v>46129.79580130781</v>
    <v>4029</v>
    <v>80.855000000000004</v>
    <v>945930401</v>
    <v>JOHN B. SANFILIPPO &amp; SON, INC.</v>
    <v>JOHN B. SANFILIPPO &amp; SON, INC.</v>
    <v>81.66</v>
    <v>13.513400000000001</v>
    <v>80.900000000000006</v>
    <v>80.94</v>
    <v>11686810</v>
    <v>JBSS</v>
    <v>JOHN B. SANFILIPPO &amp; SON, INC. (XNAS:JBSS)</v>
    <v>72489</v>
    <v>76615</v>
    <v>1979</v>
  </rv>
  <rv s="2">
    <v>4030</v>
  </rv>
  <rv s="0">
    <v>https://www.bing.com/financeapi/forcetrigger?t=a1w6cw&amp;q=XNAS%3aJJSF&amp;form=skydnc</v>
    <v>Learn more on Bing</v>
  </rv>
  <rv s="1">
    <v>en-US</v>
    <v>a1w6cw</v>
    <v>268435456</v>
    <v>1</v>
    <v>Powered by Refinitiv</v>
    <v>0</v>
    <v>J &amp; J SNACK FOODS CORP. (XNAS:JJSF)</v>
    <v>2</v>
    <v>3</v>
    <v>Finance</v>
    <v>4</v>
    <v>142.69</v>
    <v>73.75</v>
    <v>0.36199999999999999</v>
    <v>1.39</v>
    <v>1.7461999999999998E-2</v>
    <v>USD</v>
    <v>J &amp; J Snack Foods Corp. manufactures snack foods and distributes frozen beverages which it markets nationally to the foodservice and retail supermarket industries. The Company’s segments include Food Service, Retail Supermarkets, and Frozen Beverages. Its Food Service segment offers soft pretzels, frozen novelties, churros, handheld products, and baked goods. Its customers include snack bars and food stands in chains, department, schools, colleges, and others. The primary products sold on the retail supermarket channel are soft pretzel products including SUPERPRETZEL, frozen novelties including LUIGI’S Real Italian Ice, MINUTE MAID Juice Bars &amp; Soft Frozen Lemonade, WHOLE FRUIT frozen fruit bars and sorbet, DOGSTERS ice cream style treats for dogs, PHILLY SWIRL cups and sticks, ICEE Squeeze-Up Tubes and handheld products. The Company sells frozen beverages to the foodservice industry primarily under the names ICEE, SLUSH PUPPIE and PARROT ICE in the United States, Mexico, and Canada.</v>
    <v>4600</v>
    <v>Nasdaq Stock Market</v>
    <v>XNAS</v>
    <v>XNAS</v>
    <v>350 Fellowship Road, MOUNT LAUREL, NJ, 08054 US</v>
    <v>81.349999999999994</v>
    <v>Food &amp; Tobacco</v>
    <v>Stock</v>
    <v>46129.797252892968</v>
    <v>4032</v>
    <v>79.62</v>
    <v>1539773781</v>
    <v>J &amp; J SNACK FOODS CORP.</v>
    <v>J &amp; J SNACK FOODS CORP.</v>
    <v>79.63</v>
    <v>25.796299999999999</v>
    <v>79.599999999999994</v>
    <v>80.989999999999995</v>
    <v>19011900</v>
    <v>JJSF</v>
    <v>J &amp; J SNACK FOODS CORP. (XNAS:JJSF)</v>
    <v>98080</v>
    <v>277541</v>
    <v>1971</v>
  </rv>
  <rv s="2">
    <v>4033</v>
  </rv>
  <rv s="0">
    <v>https://www.bing.com/financeapi/forcetrigger?t=a1wi77&amp;q=XNAS%3aKHC&amp;form=skydnc</v>
    <v>Learn more on Bing</v>
  </rv>
  <rv s="1">
    <v>en-US</v>
    <v>a1wi77</v>
    <v>268435456</v>
    <v>1</v>
    <v>Powered by Refinitiv</v>
    <v>0</v>
    <v>THE KRAFT HEINZ COMPANY (XNAS:KHC)</v>
    <v>2</v>
    <v>3</v>
    <v>Finance</v>
    <v>4</v>
    <v>30.42</v>
    <v>21.035</v>
    <v>4.2700000000000002E-2</v>
    <v>-9.5000000000000001E-2</v>
    <v>-4.2049999999999995E-3</v>
    <v>USD</v>
    <v>The Kraft Heinz Company manufactures and markets food and beverage products around the world through its eight consumer-driven product platforms: Taste Elevation, Easy Ready Meals, Substantial Snacking, Desserts, Hydration, Cheese, Coffee, Meats, and other grocery products. The Company has two reportable segments defined by geographic region: North America and International Developed Markets. Its other segments, consisting of West and East Emerging Markets (WEEM) and Asia Emerging Markets (AEM), are combined and disclosed as Emerging Markets. It manufactures its products from a wide variety of raw materials. Its brands include Kraft, Oscar Mayer, Heinz, Philadelphia, Lunchables, Velveeta, Ore-Ida, Capri Sun, Maxwell Apartment, Kool-Aid, Jell-O, Heinz, Golden Circle, Wattie's, Plasmon, Heinz, ABC, Master, Quero, Kraft, and Pudliszki, among others. The Company's products are sold through its own sales organizations and through independent brokers, agents, and distributors.</v>
    <v>35000</v>
    <v>Nasdaq Stock Market</v>
    <v>XNAS</v>
    <v>XNAS</v>
    <v>One Ppg Place, PITTSBURGH, PA, 15222 US</v>
    <v>22.725000000000001</v>
    <v>Food &amp; Tobacco</v>
    <v>Stock</v>
    <v>46129.797384907033</v>
    <v>4035</v>
    <v>22.44</v>
    <v>26673716190</v>
    <v>THE KRAFT HEINZ COMPANY</v>
    <v>THE KRAFT HEINZ COMPANY</v>
    <v>22.6</v>
    <v>0</v>
    <v>22.59</v>
    <v>22.495000000000001</v>
    <v>1185762000</v>
    <v>KHC</v>
    <v>THE KRAFT HEINZ COMPANY (XNAS:KHC)</v>
    <v>7164552</v>
    <v>15809694</v>
    <v>2013</v>
  </rv>
  <rv s="2">
    <v>4036</v>
  </rv>
  <rv s="0">
    <v>https://www.bing.com/financeapi/forcetrigger?t=a1x7oc&amp;q=XNYS%3aLW&amp;form=skydnc</v>
    <v>Learn more on Bing</v>
  </rv>
  <rv s="1">
    <v>en-US</v>
    <v>a1x7oc</v>
    <v>268435456</v>
    <v>1</v>
    <v>Powered by Refinitiv</v>
    <v>0</v>
    <v>LAMB WESTON HOLDINGS, INC. (XNYS:LW)</v>
    <v>2</v>
    <v>3</v>
    <v>Finance</v>
    <v>4</v>
    <v>67.069999999999993</v>
    <v>37.619999999999997</v>
    <v>0.47260000000000002</v>
    <v>0.76500000000000001</v>
    <v>1.7498E-2</v>
    <v>USD</v>
    <v>Lamb Weston Holdings, Inc. is a global producer, distributor, and marketer of value-added frozen potato products. The Company is a supplier of frozen potato, sweet potato, appetizer and vegetable products to restaurants and retailers around the globe. The Company’s segments include North America and International. The Company’s frozen potato products are sold in North America and international markets generally to North American-based restaurant chains and international customers, comprised of global and regional quick service and full-service restaurant chains, foodservice distributors, and retailers. Its product portfolio includes frozen potatoes and appetizers sold under the Lamb Weston brand, as well as many customer labels. The Company’s product categories include classic fries, extra crispy fries, sweet potatoes, and other products. Its recipes include appetizers, desserts, dips, sauces and seasonings, entree, salad, side dishes, and topped and loaded.</v>
    <v>10100</v>
    <v>New York Stock Exchange</v>
    <v>XNYS</v>
    <v>XNYS</v>
    <v>599 S. RIVERSHORE LANE, EAGLE, ID, 83616 US</v>
    <v>44.78</v>
    <v>Food &amp; Tobacco</v>
    <v>Stock</v>
    <v>46129.796923020309</v>
    <v>4038</v>
    <v>43.68</v>
    <v>6142168508</v>
    <v>LAMB WESTON HOLDINGS, INC.</v>
    <v>LAMB WESTON HOLDINGS, INC.</v>
    <v>43.72</v>
    <v>16.006399999999999</v>
    <v>43.72</v>
    <v>44.484999999999999</v>
    <v>138072800</v>
    <v>LW</v>
    <v>LAMB WESTON HOLDINGS, INC. (XNYS:LW)</v>
    <v>938343</v>
    <v>4348942</v>
    <v>2016</v>
  </rv>
  <rv s="2">
    <v>4039</v>
  </rv>
  <rv s="0">
    <v>https://www.bing.com/financeapi/forcetrigger?t=a1x7r7&amp;q=XNAS%3aLWAY&amp;form=skydnc</v>
    <v>Learn more on Bing</v>
  </rv>
  <rv s="1">
    <v>en-US</v>
    <v>a1x7r7</v>
    <v>268435456</v>
    <v>1</v>
    <v>Powered by Refinitiv</v>
    <v>0</v>
    <v>LIFEWAY FOODS, INC. (XNAS:LWAY)</v>
    <v>2</v>
    <v>3</v>
    <v>Finance</v>
    <v>4</v>
    <v>34.200000000000003</v>
    <v>17.309999999999999</v>
    <v>0.42220000000000002</v>
    <v>2.5000000000000001E-2</v>
    <v>9.8780000000000005E-4</v>
    <v>USD</v>
    <v>Lifeway Foods, Inc. is a supplier of the probiotic, fermented beverage known as Kefir. In addition to its line of drinkable Kefir, the Company also produces a variety of cheeses and a ProBugs line for kids. Its primary product is drinkable kefir, a cultured dairy product. Lifeway kefir is tart and tangy, high in protein, calcium and vitamin D. It manufactures products under the Lifeway, Fresh Made and GlenOaks Farms brand names, as well as under private labels on behalf of certain customers. Its product categories are Drinkable kefir; European-style soft cheeses, including farmer cheese, white cheese, and Sweet Kiss; Cream and others, which consist primarily of cream, a byproduct of making its kefir; Drinkable yogurt, sold in a variety of sizes and flavors; ProBugs, a line of kefir products designed for children; and Other dairy, which consists primarily of Fresh Made butter and sour cream. The Company’s dairy products are sold across the United States, Mexico, and other countries.</v>
    <v>293</v>
    <v>Nasdaq Stock Market</v>
    <v>XNAS</v>
    <v>XNAS</v>
    <v>6431 W Oakton, MORTON GROVE, IL, 60053 US</v>
    <v>25.96</v>
    <v>Food &amp; Tobacco</v>
    <v>Stock</v>
    <v>46129.796658448438</v>
    <v>4041</v>
    <v>25.25</v>
    <v>383815116</v>
    <v>LIFEWAY FOODS, INC.</v>
    <v>LIFEWAY FOODS, INC.</v>
    <v>25.69</v>
    <v>34.944800000000001</v>
    <v>25.31</v>
    <v>25.335000000000001</v>
    <v>15149600</v>
    <v>LWAY</v>
    <v>LIFEWAY FOODS, INC. (XNAS:LWAY)</v>
    <v>36037</v>
    <v>79943</v>
    <v>1986</v>
  </rv>
  <rv s="2">
    <v>4042</v>
  </rv>
  <rv s="0">
    <v>https://www.bing.com/financeapi/forcetrigger?t=a2olr7&amp;q=XNAS%3aMMMB&amp;form=skydnc</v>
    <v>Learn more on Bing</v>
  </rv>
  <rv s="1">
    <v>en-US</v>
    <v>a2olr7</v>
    <v>268435456</v>
    <v>1</v>
    <v>Powered by Refinitiv</v>
    <v>0</v>
    <v>MAMA'S CREATIONS, INC. (XNAS:MAMA)</v>
    <v>2</v>
    <v>3</v>
    <v>Finance</v>
    <v>4</v>
    <v>17.850000000000001</v>
    <v>6.07</v>
    <v>0.70020000000000004</v>
    <v>-0.18</v>
    <v>-1.2337000000000001E-2</v>
    <v>USD</v>
    <v>Mama's Creations, Inc. is a marketer and manufacturer of fresh deli prepared foods, found in over 10,000 grocery, mass, club and convenience stores nationally. The Company's product portfolio consists of a variety of easy to prepare foods to address the needs of both its consumers and retailers. Its product line includes all-natural specialty prepared refrigerated foods for sale in retailers around the country. Its primary products include beef and turkey meatballs, meat loaf, chicken, sausage-related products and pasta and rice entrees. Its brands include MamaMancini's, Creative Salads and The Olive Branch. Its products include the Mama Mancini's brand featuring many all-natural meals that contain a minimum number of ingredients, many of which are derived from the original recipes of Anna Mama Mancini. It has over 100 product offerings that are packaged in different sized retail and bulk packages. Its products are sold to supermarkets, club chains, and mass-market retailers.</v>
    <v>581</v>
    <v>Nasdaq Stock Market</v>
    <v>XNAS</v>
    <v>XNAS</v>
    <v>25 Branca Road, EAST RUTHERFORD, NJ, 07073 US</v>
    <v>14.84</v>
    <v>Food &amp; Tobacco</v>
    <v>Stock</v>
    <v>46129.797180705471</v>
    <v>4044</v>
    <v>13.852</v>
    <v>585867370</v>
    <v>MAMA'S CREATIONS, INC.</v>
    <v>MAMA'S CREATIONS, INC.</v>
    <v>14.73</v>
    <v>125.1955</v>
    <v>14.59</v>
    <v>14.41</v>
    <v>40657000</v>
    <v>MAMA</v>
    <v>MAMA'S CREATIONS, INC. (XNAS:MAMA)</v>
    <v>492772</v>
    <v>372579</v>
    <v>2009</v>
  </rv>
  <rv s="2">
    <v>4045</v>
  </rv>
  <rv s="0">
    <v>https://www.bing.com/financeapi/forcetrigger?t=a1xfoc&amp;q=XNAS%3aMDLZ&amp;form=skydnc</v>
    <v>Learn more on Bing</v>
  </rv>
  <rv s="1">
    <v>en-US</v>
    <v>a1xfoc</v>
    <v>268435456</v>
    <v>1</v>
    <v>Powered by Refinitiv</v>
    <v>0</v>
    <v>Mondelez International, Inc. (XNAS:MDLZ)</v>
    <v>2</v>
    <v>3</v>
    <v>Finance</v>
    <v>4</v>
    <v>71.150000000000006</v>
    <v>51.200800000000001</v>
    <v>0.35949999999999999</v>
    <v>5.0000000000000001E-3</v>
    <v>8.7609999999999996E-5</v>
    <v>USD</v>
    <v>Mondelez International, Inc. is a snack company. The Company’s core business is making and selling chocolate, biscuits and baked snacks. The Company also has additional businesses in adjacent, locally relevant categories including gum and candy, cheese and grocery and powdered beverages. Its portfolio includes global and local brands such as Oreo, Ritz, LU, Clif Bar and Tate’s Bake Shop biscuits and baked snacks, as well as Cadbury Dairy Milk, Milka and Toblerone chocolate. The Company’s segments include Latin America, AMEA, Europe and North America. It sells its products in over 150 countries and has operations in approximately 80 countries, including 147 principal manufacturing and processing facilities across 46 countries. It sells its products to supermarket chains, wholesalers, supercenters, club stores, mass merchandisers, distributors, convenience stores, gasoline stations, drug stores, value stores and other retail food outlets.</v>
    <v>91000</v>
    <v>Nasdaq Stock Market</v>
    <v>XNAS</v>
    <v>XNAS</v>
    <v>905 West Fulton Market, Suite 200, CHICAGO, IL, 60607 US</v>
    <v>57.484999999999999</v>
    <v>Food &amp; Tobacco</v>
    <v>Stock</v>
    <v>46129.797185358591</v>
    <v>4047</v>
    <v>56.85</v>
    <v>73253308275</v>
    <v>Mondelez International, Inc.</v>
    <v>Mondelez International, Inc.</v>
    <v>57.34</v>
    <v>30.206399999999999</v>
    <v>57.07</v>
    <v>57.075000000000003</v>
    <v>1283457000</v>
    <v>MDLZ</v>
    <v>Mondelez International, Inc. (XNAS:MDLZ)</v>
    <v>4406909</v>
    <v>9789925</v>
    <v>2000</v>
  </rv>
  <rv s="2">
    <v>4048</v>
  </rv>
  <rv s="0">
    <v>http://zh.wikipedia.org/wiki/味可美</v>
    <v>Wikipedia</v>
  </rv>
  <rv s="6">
    <v>204</v>
    <v>4050</v>
  </rv>
  <rv s="7">
    <v>17</v>
    <v>https://www.bing.com/th?id=AMMS_8d96836a886471f7120ce0135f3ca8bd&amp;qlt=95</v>
    <v>4051</v>
    <v>0</v>
    <v>https://www.bing.com/images/search?form=xlimg&amp;q=mccormick+%26+company</v>
    <v>Image of MCCORMICK &amp; COMPANY, INCORPORATED</v>
  </rv>
  <rv s="0">
    <v>https://www.bing.com/financeapi/forcetrigger?t=a1xoc7&amp;q=XNYS%3aMKC&amp;form=skydnc</v>
    <v>Learn more on Bing</v>
  </rv>
  <rv s="8">
    <v>en-US</v>
    <v>a1xoc7</v>
    <v>268435456</v>
    <v>1</v>
    <v>Powered by Refinitiv</v>
    <v>13</v>
    <v>MCCORMICK &amp; COMPANY, INCORPORATED (XNYS:MKC)</v>
    <v>15</v>
    <v>16</v>
    <v>Finance</v>
    <v>4</v>
    <v>78.16</v>
    <v>47.52</v>
    <v>0.71879999999999999</v>
    <v>0.93500000000000005</v>
    <v>1.7552000000000002E-2</v>
    <v>USD</v>
    <v>McCormick &amp; Company, Incorporated manufactures, markets, and distributes herbs, spices, seasonings, condiments and flavors to the entire food and beverage industry, including retailers, food manufacturers and foodservice businesses. It operates through two segments: consumer and flavor solutions. The consumer segment sells to retail channels, including grocery, mass merchandise, warehouse clubs, discount and drug stores, and e-commerce under the McCormick brand and a variety of brands around the world, including French's, Frank's RedHot, Lawry’s, Zatarain’s, Simply Asia, Thai Kitchen, Ducros, Vahine, Cholula, Schwartz, Club House, Kamis, DaQiao, La Drogheria, Stubb's, OLD BAY, Gourmet Garden, and others. In its flavor solutions segment, it provides a range of products to multinational food manufacturers and foodservice customers. The foodservice customers are supplied with branded, packaged products both directly by the Company and indirectly through distributors.</v>
    <v>14100</v>
    <v>New York Stock Exchange</v>
    <v>XNYS</v>
    <v>XNYS</v>
    <v>24 Schilling Road, Suite 1, HUNT VALLEY, MD, 21031 US</v>
    <v>54.39</v>
    <v>4052</v>
    <v>Food &amp; Tobacco</v>
    <v>Stock</v>
    <v>46129.797283135937</v>
    <v>4053</v>
    <v>53.01</v>
    <v>14572645656</v>
    <v>MCCORMICK &amp; COMPANY, INCORPORATED</v>
    <v>MCCORMICK &amp; COMPANY, INCORPORATED</v>
    <v>53.05</v>
    <v>18.498100000000001</v>
    <v>53.27</v>
    <v>54.204999999999998</v>
    <v>268843200</v>
    <v>MKC</v>
    <v>MCCORMICK &amp; COMPANY, INCORPORATED (XNYS:MKC)</v>
    <v>1590317</v>
    <v>5456868</v>
    <v>1915</v>
  </rv>
  <rv s="2">
    <v>4054</v>
  </rv>
  <rv s="0">
    <v>https://www.bing.com/financeapi/forcetrigger?t=a213tc&amp;q=XNYS%3aPOST&amp;form=skydnc</v>
    <v>Learn more on Bing</v>
  </rv>
  <rv s="1">
    <v>en-US</v>
    <v>a213tc</v>
    <v>268435456</v>
    <v>1</v>
    <v>Powered by Refinitiv</v>
    <v>0</v>
    <v>Post Holdings, Inc. (XNYS:POST)</v>
    <v>2</v>
    <v>3</v>
    <v>Finance</v>
    <v>4</v>
    <v>117.28</v>
    <v>94.13</v>
    <v>0.41099999999999998</v>
    <v>1.575</v>
    <v>1.5821000000000002E-2</v>
    <v>USD</v>
    <v>Post Holdings, Inc. is a consumer-packaged goods holding company with businesses operating in the center-of-the-store, refrigerated, foodservice and food ingredient categories. Its businesses include Post Consumer Brands, Weetabix, Michael Foods, and Bob Evans Farms. Its segments include Post Consumer Brands, Weetabix, Foodservice, and Refrigerated Retail. Post Consumer Brands segment manufactures, markets and sells human and pet food products, primarily in the ready-to-eat (RTE) cereal, granola, hot cereal, nut butter and dog and cat food categories in North America. Weetabix segment markets and distributes branded and private label RTE cereal products. Weetabix is a manufacturer's breakfast cereals category, with its brands being Weetabix and Alpen. Foodservice segment produces and distributes egg and potato products through the foodservice and food ingredient channels. Refrigerated Retail segment produces and distributes side dishes, eggs and egg products, sausage, and others.</v>
    <v>13180</v>
    <v>New York Stock Exchange</v>
    <v>XNYS</v>
    <v>XNYS</v>
    <v>2503 S Hanley Rd, ST. LOUIS, MO, 63144 US</v>
    <v>101.82</v>
    <v>Food &amp; Tobacco</v>
    <v>Stock</v>
    <v>46129.797200728906</v>
    <v>4056</v>
    <v>99.265000000000001</v>
    <v>4849623310</v>
    <v>Post Holdings, Inc.</v>
    <v>Post Holdings, Inc.</v>
    <v>99.694999999999993</v>
    <v>18.6708</v>
    <v>99.55</v>
    <v>101.125</v>
    <v>47956720</v>
    <v>POST</v>
    <v>Post Holdings, Inc. (XNYS:POST)</v>
    <v>254103</v>
    <v>785145</v>
    <v>2011</v>
  </rv>
  <rv s="2">
    <v>4057</v>
  </rv>
  <rv s="0">
    <v>https://www.bing.com/financeapi/forcetrigger?t=a214bh&amp;q=XNAS%3aPPC&amp;form=skydnc</v>
    <v>Learn more on Bing</v>
  </rv>
  <rv s="1">
    <v>en-US</v>
    <v>a214bh</v>
    <v>268435456</v>
    <v>1</v>
    <v>Powered by Refinitiv</v>
    <v>0</v>
    <v>PILGRIM'S PRIDE CORPORATION (XNAS:PPC)</v>
    <v>2</v>
    <v>3</v>
    <v>Finance</v>
    <v>4</v>
    <v>52.753900000000002</v>
    <v>32.79</v>
    <v>0.38109999999999999</v>
    <v>6.5000000000000002E-2</v>
    <v>1.9320000000000001E-3</v>
    <v>USD</v>
    <v>Pilgrim's Pride Corporation is engaged in the production, processing, marketing and distribution of fresh, frozen and value-added chicken and pork products to retailers, distributors and foodservice operators. Its segments include United States (U.S.), Europe, and Mexico. Its fresh products consist of refrigerated whole or cut-up chicken, frozen whole chickens, breast fillets, mini breast fillets and prepackaged case-ready chicken. Its prepared products include portion-controlled breast fillets, tenderloins and strips, delicatessen products, salads, formed nuggets and patties and bone-in chicken parts. Its exported products consist of whole chickens and chicken parts sold either refrigerated for distributors in the U.S. or frozen for distribution to export markets. Its market overview consists of chain restaurants, food processors, broad-line distributors and certain other institutions. Its retail market consists of grocery store chains, wholesale clubs and other retail distributors.</v>
    <v>63000</v>
    <v>Nasdaq Stock Market</v>
    <v>XNAS</v>
    <v>XNAS</v>
    <v>1770 Promontory Cir, GREELEY, CO, 80634 US</v>
    <v>33.865000000000002</v>
    <v>Food &amp; Tobacco</v>
    <v>Stock</v>
    <v>46129.795813541408</v>
    <v>4059</v>
    <v>33.33</v>
    <v>8021536858</v>
    <v>PILGRIM'S PRIDE CORPORATION</v>
    <v>PILGRIM'S PRIDE CORPORATION</v>
    <v>33.54</v>
    <v>7.4269999999999996</v>
    <v>33.65</v>
    <v>33.715000000000003</v>
    <v>237921900</v>
    <v>PPC</v>
    <v>PILGRIM'S PRIDE CORPORATION (XNAS:PPC)</v>
    <v>519783</v>
    <v>1020941</v>
    <v>1986</v>
  </rv>
  <rv s="2">
    <v>4060</v>
  </rv>
  <rv s="0">
    <v>https://www.bing.com/financeapi/forcetrigger?t=a22s3m&amp;q=XNAS%3aSENEB&amp;form=skydnc</v>
    <v>Learn more on Bing</v>
  </rv>
  <rv s="1">
    <v>en-US</v>
    <v>a22s3m</v>
    <v>268435456</v>
    <v>1</v>
    <v>Powered by Refinitiv</v>
    <v>0</v>
    <v>SENECA FOODS CORPORATION (XNAS:SENEB)</v>
    <v>2</v>
    <v>3</v>
    <v>Finance</v>
    <v>4</v>
    <v>164.98</v>
    <v>88.99</v>
    <v>-4.0599999999999997E-2</v>
    <v>-21.6</v>
    <v>-0.13935500000000001</v>
    <v>USD</v>
    <v>Seneca Foods Corporation is a provider of packaged fruits and vegetables, with over 26 facilities in eight states in support of its main operations. The Company operates its business through two segments: Vegetable and Fruit/Snack. The Other category comprises non-food operations, including revenue derived from the sale of cans, ends, seed, and outside revenue from the Company's trucking and aircraft operations, and certain corporate items. The Company’s product offerings include canned, frozen and jarred produce, and snack chips. Its fruits and vegetables are sold nationwide by major grocery outlets, including supermarkets, mass merchandisers, limited assortment stores, club stores and dollar stores. The Company owns or licenses, including Seneca, Libby’s, Green Giant, Aunt Nellie’s, CherryMan, Green Valley and READ. It also sells products to foodservice distributors, restaurant chains, industrial markets, other food processors, and export customers in approximately 55 countries.</v>
    <v>2885</v>
    <v>Nasdaq Stock Market</v>
    <v>XNAS</v>
    <v>XNAS</v>
    <v>3736 S Main St, MARION, NY, 14505 US</v>
    <v>156.84</v>
    <v>Food &amp; Tobacco</v>
    <v>Stock</v>
    <v>46128.967425613278</v>
    <v>4062</v>
    <v>133.4</v>
    <v>902693788</v>
    <v>SENECA FOODS CORPORATION</v>
    <v>SENECA FOODS CORPORATION</v>
    <v>156.84</v>
    <v>0</v>
    <v>155</v>
    <v>133.4</v>
    <v>6766820</v>
    <v>SENEB</v>
    <v>SENECA FOODS CORPORATION (XNAS:SENEB)</v>
    <v>428</v>
    <v>279</v>
    <v>1949</v>
  </rv>
  <rv s="2">
    <v>4063</v>
  </rv>
  <rv s="0">
    <v>https://www.bing.com/financeapi/forcetrigger?t=a2319c&amp;q=XNYS%3aSJM&amp;form=skydnc</v>
    <v>Learn more on Bing</v>
  </rv>
  <rv s="4">
    <v>en-US</v>
    <v>a2319c</v>
    <v>268435456</v>
    <v>1</v>
    <v>Powered by Refinitiv</v>
    <v>8</v>
    <v>THE J. M. SMUCKER COMPANY (XNYS:SJM)</v>
    <v>2</v>
    <v>9</v>
    <v>Finance</v>
    <v>4</v>
    <v>119.39</v>
    <v>88.25</v>
    <v>0.22509999999999999</v>
    <v>1.74</v>
    <v>1.8522E-2</v>
    <v>USD</v>
    <v>The J. M. Smucker Company is engaged in the manufacturing and marketing of branded food and beverage products on a worldwide basis. The Company's branded food and beverage products include a portfolio of brands that are sold to consumers primarily through retail outlets in North America. The Company operates through four segments: U.S. Retail Coffee, U.S. Retail Frozen Handheld and Spreads, and U.S. Retail Pet Foods, and Sweet Baked Snacks. The U.S. Retail Coffee segment primarily includes the domestic sales of Folgers, Dunkin', and Cafe Bustelo branded coffee. The U.S. Retail Frozen Handheld and Spreads segment primarily includes the domestic sales of Uncrustables, Jif, and Smucker’s branded products. The U.S. Retail Pet Foods segment primarily includes the domestic sales of Meow Mix, Milk-Bone, Pup-Peroni, and Canine Carry Outs branded products. The Sweet Baked Snacks segment primarily includes all domestic and foreign sales of Hostess branded products across all channels.</v>
    <v>8000</v>
    <v>New York Stock Exchange</v>
    <v>XNYS</v>
    <v>XNYS</v>
    <v>One Strawberry Lane, ORRVILLE, OH, 44667-1241 US</v>
    <v>96.35</v>
    <v>Food &amp; Tobacco</v>
    <v>Stock</v>
    <v>46129.797320832811</v>
    <v>4065</v>
    <v>93.5</v>
    <v>10204109344</v>
    <v>THE J. M. SMUCKER COMPANY</v>
    <v>THE J. M. SMUCKER COMPANY</v>
    <v>94.02</v>
    <v>93.94</v>
    <v>95.68</v>
    <v>106648300</v>
    <v>SJM</v>
    <v>THE J. M. SMUCKER COMPANY (XNYS:SJM)</v>
    <v>1449394</v>
    <v>1977603</v>
    <v>1921</v>
  </rv>
  <rv s="2">
    <v>4066</v>
  </rv>
  <rv s="0">
    <v>https://www.bing.com/financeapi/forcetrigger?t=a236vh&amp;q=XNAS%3aSMPL&amp;form=skydnc</v>
    <v>Learn more on Bing</v>
  </rv>
  <rv s="1">
    <v>en-US</v>
    <v>a236vh</v>
    <v>268435456</v>
    <v>1</v>
    <v>Powered by Refinitiv</v>
    <v>0</v>
    <v>THE SIMPLY GOOD FOODS COMPANY (XNAS:SMPL)</v>
    <v>2</v>
    <v>3</v>
    <v>Finance</v>
    <v>4</v>
    <v>37.39</v>
    <v>10.210000000000001</v>
    <v>0.15720000000000001</v>
    <v>0.13500000000000001</v>
    <v>1.1628000000000001E-2</v>
    <v>USD</v>
    <v>The Simply Good Foods Company is a consumer-packaged food and beverage company. The Company's portfolio brands include Quest, Atkins, and OWYN, which offer a variety of nutritional snacks and beverages, including high-protein chips, bars, ready-to-drink (RTD) shakes, powders, low sugar, low-carb sweets, and baked goods. Its nutritious snacking platform consists of brands that specialize in providing products for consumers that follow certain nutritional philosophies and health-and-wellness trends. The Quest brand is for consumers seeking a variety of protein-rich foods and beverages that also limit sugars and simple carbohydrates. The Atkins brand is for those following a low-carbohydrate lifestyle or seeking to manage weight or blood sugar levels. The OWYN brand is for consumers seeking protein-rich beverages that are plant-based and tested for the top nine allergens that also limit sugars and simple carbohydrates.</v>
    <v>328</v>
    <v>Nasdaq Stock Market</v>
    <v>XNAS</v>
    <v>XNAS</v>
    <v>1225 17th St Ste 1000, DENVER, CO, 80202-5599 US</v>
    <v>12.225</v>
    <v>Food &amp; Tobacco</v>
    <v>Stock</v>
    <v>46129.797346110936</v>
    <v>4068</v>
    <v>11.734999999999999</v>
    <v>1062793539</v>
    <v>THE SIMPLY GOOD FOODS COMPANY</v>
    <v>THE SIMPLY GOOD FOODS COMPANY</v>
    <v>11.81</v>
    <v>13.0878</v>
    <v>11.61</v>
    <v>11.744999999999999</v>
    <v>90489020</v>
    <v>SMPL</v>
    <v>THE SIMPLY GOOD FOODS COMPANY (XNAS:SMPL)</v>
    <v>1860477</v>
    <v>3462902</v>
    <v>2017</v>
  </rv>
  <rv s="2">
    <v>4069</v>
  </rv>
  <rv s="0">
    <v>https://www.bing.com/financeapi/forcetrigger?t=a27xqh&amp;q=OTCM%3aSOWG&amp;form=skydnc</v>
    <v>Learn more on Bing</v>
  </rv>
  <rv s="1">
    <v>en-US</v>
    <v>a27xqh</v>
    <v>268435456</v>
    <v>1</v>
    <v>Powered by Refinitiv</v>
    <v>0</v>
    <v>SOW GOOD INC. (XNAS:SOWG)</v>
    <v>2</v>
    <v>3</v>
    <v>Finance</v>
    <v>4</v>
    <v>2.12</v>
    <v>0.23200000000000001</v>
    <v>1.8926000000000001</v>
    <v>1.18E-2</v>
    <v>4.0286999999999996E-2</v>
    <v>USD</v>
    <v>Sow Good Inc. is a freeze-dried candy and snack manufacturer. The Company’s product portfolio consists of twenty-one stock keeping units (SKU) offerings of candy, and three crunch ice cream SKU. It sells its treats using an omnichannel strategy primarily focused on the wholesale and retail channels. All of its products manufactured by third parties are shipped to its facilities in Texas for packaging. Its products are sold through retailers, convenience and grocery stores, and big-box retailers. In addition, the Company sells a substantial portion of its products through distributors such as Redstone Foods, CB Distributors and Nassau Distributors. Its products include Sweet Bites 4.2oz, Lemon Puff, Taffy Bombs 1.0oz, Crunchy Bears 1.5oz, Peach Perfect 1.9oz, Sour Bites 4.2oz, Sour Bites 2.0 (4.2oz), Sour Spheres 4.0oz, Sweet Spheres 4.0oz, Pumpkin 1.7oz, Mini Sour Bites 0.5oz, Mini Sweet Bites 0.5oz, Small Sweet Bites 0.8oz, Berry Crunch Ice Cream Bar 0.7oz, and others.</v>
    <v>8</v>
    <v>Nasdaq Stock Market</v>
    <v>XNAS</v>
    <v>XNAS</v>
    <v>1440 N Union Bower Rd, IRVING, TX, 75061 US</v>
    <v>0.31</v>
    <v>Food &amp; Tobacco</v>
    <v>Stock</v>
    <v>46129.793801921092</v>
    <v>4071</v>
    <v>0.29449999999999998</v>
    <v>4114498</v>
    <v>SOW GOOD INC.</v>
    <v>SOW GOOD INC.</v>
    <v>0.30359999999999998</v>
    <v>0</v>
    <v>0.29289999999999999</v>
    <v>0.30470000000000003</v>
    <v>300801400</v>
    <v>SOWG</v>
    <v>SOW GOOD INC. (XNAS:SOWG)</v>
    <v>51550</v>
    <v>1338047</v>
    <v>2024</v>
  </rv>
  <rv s="2">
    <v>4072</v>
  </rv>
  <rv s="0">
    <v>https://www.bing.com/financeapi/forcetrigger?t=a23oww&amp;q=XNAS%3aSTKL&amp;form=skydnc</v>
    <v>Learn more on Bing</v>
  </rv>
  <rv s="1">
    <v>en-US</v>
    <v>a23oww</v>
    <v>268435456</v>
    <v>1</v>
    <v>Powered by Refinitiv</v>
    <v>0</v>
    <v>SUNOPTA INC. (XNAS:STKL)</v>
    <v>2</v>
    <v>12</v>
    <v>Finance</v>
    <v>4</v>
    <v>6.94</v>
    <v>3.32</v>
    <v>1.3884000000000001</v>
    <v>-1.4999999999999999E-2</v>
    <v>-2.3080000000000002E-3</v>
    <v>USD</v>
    <v>SunOpta Inc. operates as a partner, solutions provider and value-added manufacturer for various brands, and produces its own brands, including SOWN, Dream and West Life. The Company is focused on organic, non-genetically modified (non-GMO) and specialty foods. The Company's product categories include fruit-based snacks, plant-based beverages, plant-based ingredients, broth and stock, and liquid packaged and bulk tea concentrate. Its fruit-based snacks include fruit bars, bits, twists, strips, and pressed bars and strips. The Company's plant-based beverages include oat milk, soymilk, almond milk, coconut milk, hemp milk, and other nut, grain, seed &amp; legume-based beverages. Its plant-based ingredients include oat base and soy base. It sells its products through various distribution channels, including foodservice operators, grocery retailers and club stores, branded food companies, and food manufacturers, located principally in the United States, as well as e-commerce channels.</v>
    <v>1331</v>
    <v>Nasdaq Stock Market</v>
    <v>XNAS</v>
    <v>XNAS</v>
    <v>7078 Shady Oak Road, EDEN PRAIRIE, MN, 55344 US</v>
    <v>6.5</v>
    <v>Food &amp; Tobacco</v>
    <v>Stock</v>
    <v>46129.796314571096</v>
    <v>4074</v>
    <v>6.48</v>
    <v>737673600</v>
    <v>SUNOPTA INC.</v>
    <v>SUNOPTA INC.</v>
    <v>6.5</v>
    <v>49.884599999999999</v>
    <v>6.5</v>
    <v>6.4850000000000003</v>
    <v>118372000</v>
    <v>STKL</v>
    <v>SUNOPTA INC. (XNAS:STKL)</v>
    <v>432403</v>
    <v>1286425</v>
    <v>2008</v>
  </rv>
  <rv s="2">
    <v>4075</v>
  </rv>
  <rv s="0">
    <v>https://www.bing.com/financeapi/forcetrigger?t=a24g7w&amp;q=XNYS%3aTR&amp;form=skydnc</v>
    <v>Learn more on Bing</v>
  </rv>
  <rv s="1">
    <v>en-US</v>
    <v>a24g7w</v>
    <v>268435456</v>
    <v>1</v>
    <v>Powered by Refinitiv</v>
    <v>0</v>
    <v>TOOTSIE ROLL INDUSTRIES, INC. (XNYS:TR)</v>
    <v>2</v>
    <v>3</v>
    <v>Finance</v>
    <v>4</v>
    <v>45.06</v>
    <v>30.145600000000002</v>
    <v>0.47170000000000001</v>
    <v>0.27</v>
    <v>6.4180000000000001E-3</v>
    <v>USD</v>
    <v>Tootsie Roll Industries, Inc., is engaged in the manufacturing and sale of confectionery products. The Company's products are marketed in a variety of packages designed to be suitable for display and sale in different types of retail outlets. They are sold through food and grocery brokers or directly by the Company itself to customers throughout the United States, Canada and Mexico. Its customers include wholesale distributors of candy, food and groceries, supermarkets, variety stores, dollar stores, chain grocers, drug chains, discount chains, cooperative grocery associations, mass merchandisers, warehouse and membership club stores, and e-commerce merchants. Its products are sold under the registered trademarks, which include TOOTSIE ROLL, TOOTSIE FRUIT ROLLS, TOOTSIE POPS, TOOTSIE MINI POPS, CHILD’S PLAY, CARAMEL APPLE POPS, CHARMS, BLOW-POP, CHARMS MINI POPS, SUGAR DADDY, CELLA’S, DOTS, SUGAR BABIES, ANDES, FLUFFY STUFF, DUBBLE BUBBLE, RAZZLES, CRY BABY, and TUTSI POP (Mexico).</v>
    <v>2100</v>
    <v>New York Stock Exchange</v>
    <v>XNYS</v>
    <v>XNYS</v>
    <v>7401 S CICERO AVE, CHICAGO, IL, 60629 US</v>
    <v>42.59</v>
    <v>Food &amp; Tobacco</v>
    <v>Stock</v>
    <v>46129.797142303127</v>
    <v>4077</v>
    <v>41.645000000000003</v>
    <v>3129929034</v>
    <v>TOOTSIE ROLL INDUSTRIES, INC.</v>
    <v>TOOTSIE ROLL INDUSTRIES, INC.</v>
    <v>41.96</v>
    <v>31.772500000000001</v>
    <v>42.07</v>
    <v>42.34</v>
    <v>73923690</v>
    <v>TR</v>
    <v>TOOTSIE ROLL INDUSTRIES, INC. (XNYS:TR)</v>
    <v>58723</v>
    <v>129760</v>
    <v>1919</v>
  </rv>
  <rv s="2">
    <v>4078</v>
  </rv>
  <rv s="0">
    <v>https://www.bing.com/financeapi/forcetrigger?t=bo1wxm&amp;q=XNYS%3aUTZ&amp;form=skydnc</v>
    <v>Learn more on Bing</v>
  </rv>
  <rv s="1">
    <v>en-US</v>
    <v>bo1wxm</v>
    <v>268435456</v>
    <v>1</v>
    <v>Powered by Refinitiv</v>
    <v>0</v>
    <v>UTZ BRANDS, INC. (XNYS:UTZ)</v>
    <v>2</v>
    <v>3</v>
    <v>Finance</v>
    <v>4</v>
    <v>14.67</v>
    <v>7.1150000000000002</v>
    <v>0.89500000000000002</v>
    <v>-0.22500000000000001</v>
    <v>-2.8662E-2</v>
    <v>USD</v>
    <v>Utz Brands, Inc. manufactures a diverse portfolio of savory snacks through various brands, including Utz, On The Border Chips &amp; Dips, Zapp’s, and Boulder Canyon, among others. The Company sells a variety of salty snacks under the Utz brand, including potato chips, pretzels, cheese snacks, pub/party mixes, and seasonal favorites. The Company’s On The Border brand (OTB) is a national brand of tortilla chips, salsa and queso. Its Boulder Canyon brand offers a line of BFY potato chips, including those made with olive or avocado oils. The Company's Zapp’s brand offers a line of kettle-cooked potato chips with bold, authentic flavors steeped in its New Orleans roots, including Voodoo, Hotter ‘N’ Hot Jalapeno, Spicy Cajun Crawtators, and Cajun Dill Gator-tators, among others. It also sells certain third-party branded products through its distribution network. The Company's products are distributed nationally through grocery, mass merchandisers, club, convenience, drug, and other channels.</v>
    <v>3100</v>
    <v>New York Stock Exchange</v>
    <v>XNYS</v>
    <v>XNYS</v>
    <v>900 High Street, HANOVER, PA, 17331 US</v>
    <v>8.0050000000000008</v>
    <v>Food &amp; Tobacco</v>
    <v>Stock</v>
    <v>46129.795807892966</v>
    <v>4080</v>
    <v>7.62</v>
    <v>1096320212</v>
    <v>UTZ BRANDS, INC.</v>
    <v>UTZ BRANDS, INC.</v>
    <v>7.9249999999999998</v>
    <v>630.1653</v>
    <v>7.85</v>
    <v>7.625</v>
    <v>143779700</v>
    <v>UTZ</v>
    <v>UTZ BRANDS, INC. (XNYS:UTZ)</v>
    <v>746798</v>
    <v>1858482</v>
    <v>2020</v>
  </rv>
  <rv s="2">
    <v>4081</v>
  </rv>
  <rv s="0">
    <v>https://www.bing.com/financeapi/forcetrigger?t=bv5tp2&amp;q=XNAS%3aVITL&amp;form=skydnc</v>
    <v>Learn more on Bing</v>
  </rv>
  <rv s="1">
    <v>en-US</v>
    <v>bv5tp2</v>
    <v>268435456</v>
    <v>1</v>
    <v>Powered by Refinitiv</v>
    <v>0</v>
    <v>VITAL FARMS, INC. (XNAS:VITL)</v>
    <v>2</v>
    <v>3</v>
    <v>Finance</v>
    <v>4</v>
    <v>53.125</v>
    <v>12.23</v>
    <v>1.2027000000000001</v>
    <v>-0.11</v>
    <v>-8.8210000000000007E-3</v>
    <v>USD</v>
    <v>Vital Farms, Inc. offers a range of ethically produced foods nationwide. The Company is a national consumer brand that works with more than 575 family farms and is the United States brand of pasture-raised eggs. The Company focuses on the humane treatment of farm animals and sustainable farming practices. The Company packages, markets and distributes shell eggs, butter, and other products. Its products, including shell eggs, butter, hard-boiled eggs, and liquid whole eggs, are sold in approximately 23,500 stores nationwide. The retail varieties of its shell eggs are based on supplemental feed type, egg size, and pack size. Its egg packaging consists primarily of corrugated boxes and egg cartons. The Company offers unsalted and sea-salted varieties of its butter, which are sold in two-stick and four-stick packs. The Company’s products are principally sold under the name Vital Farms in addition to other trade names, primarily to retail and foodservice channels in the United States.</v>
    <v>739</v>
    <v>Nasdaq Stock Market</v>
    <v>XNAS</v>
    <v>XNAS</v>
    <v>3601 South Congress Avenue, Suite C100, AUSTIN, TX, 78704 US</v>
    <v>12.88</v>
    <v>Food &amp; Drug Retailing</v>
    <v>Stock</v>
    <v>46129.796024015624</v>
    <v>4083</v>
    <v>12.335000000000001</v>
    <v>553692526</v>
    <v>VITAL FARMS, INC.</v>
    <v>VITAL FARMS, INC.</v>
    <v>12.57</v>
    <v>8.5768000000000004</v>
    <v>12.47</v>
    <v>12.36</v>
    <v>44797130</v>
    <v>VITL</v>
    <v>VITAL FARMS, INC. (XNAS:VITL)</v>
    <v>1229354</v>
    <v>2780018</v>
    <v>2013</v>
  </rv>
  <rv s="2">
    <v>4084</v>
  </rv>
  <rv s="0">
    <v>https://www.bing.com/financeapi/forcetrigger?t=c3lhmw&amp;q=XNAS%3aRVAC&amp;form=skydnc</v>
    <v>Learn more on Bing</v>
  </rv>
  <rv s="1">
    <v>en-US</v>
    <v>c3lhmw</v>
    <v>268435456</v>
    <v>1</v>
    <v>Powered by Refinitiv</v>
    <v>0</v>
    <v>WESTROCK COFFEE COMPANY (XNAS:WEST)</v>
    <v>2</v>
    <v>3</v>
    <v>Finance</v>
    <v>4</v>
    <v>7.92</v>
    <v>3.59</v>
    <v>0.62180000000000002</v>
    <v>0.25</v>
    <v>4.7985E-2</v>
    <v>USD</v>
    <v>Westrock Coffee Company is an integrated coffee, tea, flavors, extracts, and ingredients solutions provider in the United States. It provides coffee sourcing, supply chain management, product development, roasting, packaging and distribution services to the retail, food service and restaurant, store and travel center, non-commercial account, consumer packaged goods, and hospitality industries around the world. It has two segments: Beverage Solutions and Sustainable Sourcing &amp; Traceability (SS&amp;T). Beverage Solutions segment provides products in a variety of packaging, including branded and private label coffee in bags, fractional packs, and single-serve cups, as well as extract solutions to be used in products, such as cold brew and ready-to-drink offerings. SS&amp;T segment utilizes its technology and digitally traceable supply chain to impact and improve the lives of its farming partners, tangible economic empowerment and an emphasis on environmental accountability and farmer literacy.</v>
    <v>1393</v>
    <v>Nasdaq Stock Market</v>
    <v>XNAS</v>
    <v>XNAS</v>
    <v>4009 N. Rodney Parham Rd., 3Rd Floor, LITTLE ROCK, AR, 72212 US</v>
    <v>5.6050000000000004</v>
    <v>Food &amp; Tobacco</v>
    <v>Stock</v>
    <v>46129.796948760937</v>
    <v>4086</v>
    <v>5.24</v>
    <v>528959940</v>
    <v>WESTROCK COFFEE COMPANY</v>
    <v>WESTROCK COFFEE COMPANY</v>
    <v>5.29</v>
    <v>0</v>
    <v>5.21</v>
    <v>5.46</v>
    <v>96879110</v>
    <v>WEST</v>
    <v>WESTROCK COFFEE COMPANY (XNAS:WEST)</v>
    <v>371633</v>
    <v>343535</v>
    <v>2020</v>
  </rv>
  <rv s="2">
    <v>4087</v>
  </rv>
  <rv s="0">
    <v>https://www.bing.com/financeapi/forcetrigger?t=bqejrw&amp;q=XNYS%3aAMCR&amp;form=skydnc</v>
    <v>Learn more on Bing</v>
  </rv>
  <rv s="1">
    <v>en-US</v>
    <v>bqejrw</v>
    <v>268435456</v>
    <v>1</v>
    <v>Powered by Refinitiv</v>
    <v>0</v>
    <v>AMCOR PLC (XNYS:AMCR)</v>
    <v>2</v>
    <v>3</v>
    <v>Finance</v>
    <v>4</v>
    <v>50.94</v>
    <v>37.945</v>
    <v>0.69569999999999999</v>
    <v>1.59</v>
    <v>3.9571999999999996E-2</v>
    <v>USD</v>
    <v>Amcor plc is engaged in packaging solutions for consumer and healthcare products. The Company develops sustainable packaging in flexible and rigid formats across multiple materials. The Company operates through two segments: Flexibles and Rigid Packaging.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broad range of predominantly beverage and food products, including carbonated soft drinks, water, juices, sports drinks, milk-based beverages, spirits and wine, sauces, dressings, spreads and personal care items, and plastic caps for a wide variety of applications. The Company's subsidiaries include Berry Global Group Inc., Amcor Flexibles North America, Inc., Amcor UK Finance plc, Amcor Finance (USA), Inc., and others.</v>
    <v>42000</v>
    <v>New York Stock Exchange</v>
    <v>XNYS</v>
    <v>XNYS</v>
    <v>Thurgauerstrasse 34, ZUERICH, ZUERICH, CH-8050 CH</v>
    <v>42.494999999999997</v>
    <v>Containers &amp; Packaging</v>
    <v>Stock</v>
    <v>46129.797273008597</v>
    <v>4089</v>
    <v>40.771000000000001</v>
    <v>19299648889</v>
    <v>AMCOR PLC</v>
    <v>AMCOR PLC</v>
    <v>40.909999999999997</v>
    <v>27.314900000000002</v>
    <v>40.18</v>
    <v>41.77</v>
    <v>462045700</v>
    <v>AMCR</v>
    <v>AMCOR PLC (XNYS:AMCR)</v>
    <v>3108675</v>
    <v>6601447</v>
    <v>2018</v>
  </rv>
  <rv s="2">
    <v>4090</v>
  </rv>
  <rv s="0">
    <v>https://www.bing.com/financeapi/forcetrigger?t=a1o1ar&amp;q=XNYS%3aAVY&amp;form=skydnc</v>
    <v>Learn more on Bing</v>
  </rv>
  <rv s="1">
    <v>en-US</v>
    <v>a1o1ar</v>
    <v>268435456</v>
    <v>1</v>
    <v>Powered by Refinitiv</v>
    <v>0</v>
    <v>AVERY DENNISON CORPORATION (XNYS:AVY)</v>
    <v>2</v>
    <v>3</v>
    <v>Finance</v>
    <v>4</v>
    <v>199.54</v>
    <v>156.22999999999999</v>
    <v>0.89549999999999996</v>
    <v>5.99</v>
    <v>3.6025999999999996E-2</v>
    <v>USD</v>
    <v>Avery Dennison Corporation is a global materials science and digital identification solutions company. The Company provides a range of branding and information solutions that optimize labor and supply chain efficiency, reduce waste, advance sustainability, circularity and transparency, and connect brands and consumers. Its Materials Group segment manufactures and sells pressure-sensitive label materials, films for graphic and reflective products, performance tapes and other adhesive products for industrial, medical and other applications, as well as fastener solutions. Its Solutions Group segment designs, manufactures and sells a variety of branding and information solutions, including brand and price tickets, tags and labels (including radio-frequency identification (RFID) inlays), and related services, supplies and equipment. It serves an array of industries worldwide, including home and personal care, apparel, general retail, e-commerce, logistics, food and grocery, and others.</v>
    <v>35000</v>
    <v>New York Stock Exchange</v>
    <v>XNYS</v>
    <v>XNYS</v>
    <v>8080 Norton Parkway, MENTOR, OH, 44060 US</v>
    <v>173.78</v>
    <v>Containers &amp; Packaging</v>
    <v>Stock</v>
    <v>46129.797323726561</v>
    <v>4092</v>
    <v>167.47</v>
    <v>13249727587</v>
    <v>AVERY DENNISON CORPORATION</v>
    <v>AVERY DENNISON CORPORATION</v>
    <v>168.56</v>
    <v>19.604600000000001</v>
    <v>166.27</v>
    <v>172.26</v>
    <v>76917030</v>
    <v>AVY</v>
    <v>AVERY DENNISON CORPORATION (XNYS:AVY)</v>
    <v>274003</v>
    <v>648237</v>
    <v>1977</v>
  </rv>
  <rv s="2">
    <v>4093</v>
  </rv>
  <rv s="0">
    <v>https://www.bing.com/financeapi/forcetrigger?t=a1u4oc&amp;q=XNYS%3aGPK&amp;form=skydnc</v>
    <v>Learn more on Bing</v>
  </rv>
  <rv s="1">
    <v>en-US</v>
    <v>a1u4oc</v>
    <v>268435456</v>
    <v>1</v>
    <v>Powered by Refinitiv</v>
    <v>0</v>
    <v>GRAPHIC PACKAGING HOLDING COMPANY (XNYS:GPK)</v>
    <v>2</v>
    <v>3</v>
    <v>Finance</v>
    <v>4</v>
    <v>25.81</v>
    <v>8.7850000000000001</v>
    <v>0.64910000000000001</v>
    <v>0.26</v>
    <v>2.7225000000000003E-2</v>
    <v>USD</v>
    <v>Graphic Packaging Holding Company is a consumer packaging provider. It produces consumer goods packaging made from renewable or recycled materials. It designs and manufactures packaging solutions including cartons, multipack cartons, trays, carriers, paperboard canisters, cups and bowls made from unbleached paperboard, recycled paperboard, and bleached paperboard. Its segments include Americas Paperboard Packaging and International Paperboard Packaging. The Americas Paperboard Packaging segment includes paperboard packaging sold primarily to consumer-packaged goods (CPG) companies serving the food, beverage, and consumer product markets and cups, lids and food containers sold primarily to foodservice companies and quick-service restaurants (QSR) in the Americas. The International Paperboard Packaging segment includes paperboard packaging sold primarily to CPG companies serving the food, beverage and consumer product markets, including healthcare and beauty, outside the Americas.</v>
    <v>23000</v>
    <v>New York Stock Exchange</v>
    <v>XNYS</v>
    <v>XNYS</v>
    <v>1500 Riveredge Parkway, Suite 100, ATLANTA, GA, 30328 US</v>
    <v>9.89</v>
    <v>Containers &amp; Packaging</v>
    <v>Stock</v>
    <v>46129.797260740626</v>
    <v>4095</v>
    <v>9.5500000000000007</v>
    <v>2901218229</v>
    <v>GRAPHIC PACKAGING HOLDING COMPANY</v>
    <v>GRAPHIC PACKAGING HOLDING COMPANY</v>
    <v>9.7100000000000009</v>
    <v>6.6279000000000003</v>
    <v>9.5500000000000007</v>
    <v>9.81</v>
    <v>295740900</v>
    <v>GPK</v>
    <v>GRAPHIC PACKAGING HOLDING COMPANY (XNYS:GPK)</v>
    <v>2786256</v>
    <v>8123038</v>
    <v>2007</v>
  </rv>
  <rv s="2">
    <v>4096</v>
  </rv>
  <rv s="0">
    <v>https://www.bing.com/financeapi/forcetrigger?t=a1vo7w&amp;q=XNYS%3aIP&amp;form=skydnc</v>
    <v>Learn more on Bing</v>
  </rv>
  <rv s="1">
    <v>en-US</v>
    <v>a1vo7w</v>
    <v>268435456</v>
    <v>1</v>
    <v>Powered by Refinitiv</v>
    <v>0</v>
    <v>INTERNATIONAL PAPER COMPANY (XNYS:IP)</v>
    <v>2</v>
    <v>3</v>
    <v>Finance</v>
    <v>4</v>
    <v>56.13</v>
    <v>33.57</v>
    <v>1.0795999999999999</v>
    <v>0.97</v>
    <v>2.6803E-2</v>
    <v>USD</v>
    <v>International Paper Company is a sustainable packaging solutions company. The Company's segments include Packaging Solutions North America and Packaging Solutions EMEA. The Company's products and services include Packaging, Packaging Services, and Recycling. It provides corrugated packaging, solid fiber, corrugated sheets, retail displays, bulk packaging, and more. It also offers related services such as design and fulfillment to support these solutions. It provides a range of packaging and display services, from design and testing to fulfillment, including structural design, graphic design services, printing, testing, fulfillment and assembly and mechanical packaging. Its recycling solutions and services manage fiber recovery programs for retailers, grocers, e-commerce, distribution centers, manufacturers, and our own box plants. It designs closed-loop recycling programs that move old corrugated containers (OCC) and other fiber-based recycling materials.</v>
    <v>30421</v>
    <v>New York Stock Exchange</v>
    <v>XNYS</v>
    <v>XNYS</v>
    <v>6400 Poplar Avenue, MEMPHIS, TN, 38197 US</v>
    <v>38.06</v>
    <v>Containers &amp; Packaging</v>
    <v>Stock</v>
    <v>46129.795742106253</v>
    <v>4098</v>
    <v>36.784999999999997</v>
    <v>19675707192</v>
    <v>INTERNATIONAL PAPER COMPANY</v>
    <v>INTERNATIONAL PAPER COMPANY</v>
    <v>36.81</v>
    <v>0</v>
    <v>36.19</v>
    <v>37.159999999999997</v>
    <v>529486200</v>
    <v>IP</v>
    <v>INTERNATIONAL PAPER COMPANY (XNYS:IP)</v>
    <v>3600834</v>
    <v>6863838</v>
    <v>1941</v>
  </rv>
  <rv s="2">
    <v>4099</v>
  </rv>
  <rv s="0">
    <v>https://www.bing.com/financeapi/forcetrigger?t=az66r7&amp;q=XNYS%3aPACK&amp;form=skydnc</v>
    <v>Learn more on Bing</v>
  </rv>
  <rv s="1">
    <v>en-US</v>
    <v>az66r7</v>
    <v>268435456</v>
    <v>1</v>
    <v>Powered by Refinitiv</v>
    <v>0</v>
    <v>RANPAK HOLDINGS CORP (XNYS:PACK)</v>
    <v>2</v>
    <v>3</v>
    <v>Finance</v>
    <v>4</v>
    <v>6.31</v>
    <v>2.91</v>
    <v>2.8689</v>
    <v>0.28000000000000003</v>
    <v>7.3298000000000002E-2</v>
    <v>USD</v>
    <v>Ranpak Holdings Corp. is a provider of environmentally sustainable, systems-based, product protection and end-of-line automation solutions for e-commerce and industrial supply chains. The Company's paper-based Protective Packaging Solutions (PPS) business utilizes a razor/razor-blade model where its proprietary PPS systems are provided to its distributors and certain select end-users for a nominal user fee, charged on a per-unit basis. Its paper packaging materials are fiber-based, biodegradable, renewable, and curb-side recyclable for customers. Its Automated Paper Solutions and Automated Solutions product lines provide end-of-line automation systems that solve distinct challenges facing end-users of its products: Automated Dunnage Insertion, Automated Box-Sizing and Machine Vision Solutions. Its Void-Fill protective systems convert paper to fill empty spaces in secondary packages and protect objects, reducing object movement during shipping and potential damage sustained in transit.</v>
    <v>800</v>
    <v>New York Stock Exchange</v>
    <v>XNYS</v>
    <v>XNYS</v>
    <v>7990 Auburn Road, CONCORD TOWNSHIP, OH, 44077 US</v>
    <v>4.1399999999999997</v>
    <v>Containers &amp; Packaging</v>
    <v>Stock</v>
    <v>46129.79729032344</v>
    <v>4101</v>
    <v>3.8849999999999998</v>
    <v>350670293</v>
    <v>RANPAK HOLDINGS CORP</v>
    <v>RANPAK HOLDINGS CORP</v>
    <v>3.91</v>
    <v>0</v>
    <v>3.82</v>
    <v>4.0999999999999996</v>
    <v>85529340</v>
    <v>PACK</v>
    <v>RANPAK HOLDINGS CORP (XNYS:PACK)</v>
    <v>300469</v>
    <v>449496</v>
    <v>2019</v>
  </rv>
  <rv s="2">
    <v>4102</v>
  </rv>
  <rv s="0">
    <v>https://www.bing.com/financeapi/forcetrigger?t=a1zxa2&amp;q=XNYS%3aPKG&amp;form=skydnc</v>
    <v>Learn more on Bing</v>
  </rv>
  <rv s="1">
    <v>en-US</v>
    <v>a1zxa2</v>
    <v>268435456</v>
    <v>1</v>
    <v>Powered by Refinitiv</v>
    <v>0</v>
    <v>PACKAGING CORPORATION OF AMERICA (XNYS:PKG)</v>
    <v>2</v>
    <v>3</v>
    <v>Finance</v>
    <v>4</v>
    <v>249.51</v>
    <v>176.45</v>
    <v>0.84460000000000002</v>
    <v>6.45</v>
    <v>3.1065999999999996E-2</v>
    <v>USD</v>
    <v>Packaging Corporation of America is a producer of containerboard products and a producer of uncoated freesheet (UFS) paper in North America. The Company operates eight mills and 86 corrugated products plants and related facilities. Its segments include Packaging, Paper and Corporate and Other. Its containerboard mills produce linerboard and corrugating medium, which are papers primarily used in the production of corrugated products. Its corrugated products manufacturing plants produce a variety of corrugated packaging products. In addition, it also produces packaging for meat, fresh fruit, and vegetables, processed food, beverages, and other industrial and consumer products. It manufactures and sells papers, including both commodity and specialty papers, which may have custom or specialized features, such as colors, coatings, high brightness, and recycled content. Its papers consist of communication papers, including cut-size office papers, and printing and converting papers.</v>
    <v>16800</v>
    <v>New York Stock Exchange</v>
    <v>XNYS</v>
    <v>XNYS</v>
    <v>1 North Field Ct, LAKE FOREST, IL, 60045 US</v>
    <v>217.17</v>
    <v>Containers &amp; Packaging</v>
    <v>Stock</v>
    <v>46129.797298425779</v>
    <v>4104</v>
    <v>209.16</v>
    <v>19058213256</v>
    <v>PACKAGING CORPORATION OF AMERICA</v>
    <v>PACKAGING CORPORATION OF AMERICA</v>
    <v>209.16</v>
    <v>24.945499999999999</v>
    <v>207.62</v>
    <v>214.07</v>
    <v>89027950</v>
    <v>PKG</v>
    <v>PACKAGING CORPORATION OF AMERICA (XNYS:PKG)</v>
    <v>503204</v>
    <v>1050711</v>
    <v>1999</v>
  </rv>
  <rv s="2">
    <v>4105</v>
  </rv>
  <rv s="0">
    <v>https://www.bing.com/financeapi/forcetrigger?t=a23b52&amp;q=XNYS%3aSON&amp;form=skydnc</v>
    <v>Learn more on Bing</v>
  </rv>
  <rv s="1">
    <v>en-US</v>
    <v>a23b52</v>
    <v>268435456</v>
    <v>1</v>
    <v>Powered by Refinitiv</v>
    <v>0</v>
    <v>SONOCO PRODUCTS COMPANY (XNYS:SON)</v>
    <v>2</v>
    <v>3</v>
    <v>Finance</v>
    <v>4</v>
    <v>58.44</v>
    <v>38.65</v>
    <v>0.4783</v>
    <v>2</v>
    <v>3.6185999999999996E-2</v>
    <v>USD</v>
    <v>Sonoco Products Company is a global designer, developer, and manufacturer of a variety of highly engineered and sustainable packaging serving multiple end markets. Its segments include Consumer Packaging and Industrial Paper Packaging. Products within the Consumer Packaging segment consist of rigid packaging (paper, metal, and plastic), primarily serving the consumer staples market focused on food, beverage, household, personal, and pharmaceutical products. Its rigid paper containers are manufactured from 100% recycled paperboard provided primarily from Sonoco global paper operations. These paper products are primarily used in the food and beverage markets. Products within the Industrial Paper Packaging segment consist primarily of goods produced from recycled fiber, including paperboard tubes, cores, cones and cans; partitions; paper-based protective materials; and uncoated recycled paperboard for high-end applications, such as folding cartons, can board, and laminated structures.</v>
    <v>22000</v>
    <v>New York Stock Exchange</v>
    <v>XNYS</v>
    <v>XNYS</v>
    <v>1 North 2nd St., HARTSVILLE, SC, 29550 US</v>
    <v>57.66</v>
    <v>Containers &amp; Packaging</v>
    <v>Stock</v>
    <v>46129.796413378906</v>
    <v>4107</v>
    <v>55.43</v>
    <v>5648760016</v>
    <v>SONOCO PRODUCTS COMPANY</v>
    <v>SONOCO PRODUCTS COMPANY</v>
    <v>55.604999999999997</v>
    <v>9.6542999999999992</v>
    <v>55.27</v>
    <v>57.27</v>
    <v>98633840</v>
    <v>SON</v>
    <v>SONOCO PRODUCTS COMPANY (XNYS:SON)</v>
    <v>379070</v>
    <v>906932</v>
    <v>1899</v>
  </rv>
  <rv s="2">
    <v>4108</v>
  </rv>
  <rv s="0">
    <v>https://www.bing.com/financeapi/forcetrigger?t=a1pvoc&amp;q=XNYS%3aCLW&amp;form=skydnc</v>
    <v>Learn more on Bing</v>
  </rv>
  <rv s="1">
    <v>en-US</v>
    <v>a1pvoc</v>
    <v>268435456</v>
    <v>1</v>
    <v>Powered by Refinitiv</v>
    <v>0</v>
    <v>CLEARWATER PAPER CORPORATION (XNYS:CLW)</v>
    <v>2</v>
    <v>3</v>
    <v>Finance</v>
    <v>4</v>
    <v>30.96</v>
    <v>12.44</v>
    <v>0.2742</v>
    <v>0.21</v>
    <v>1.4189E-2</v>
    <v>USD</v>
    <v>Clearwater Paper Corporation is an independent supplier of solid bleached sulfate (SBS) paperboard packaging products to North American converters. The Company produces quality paperboards that provides sustainable packaging solutions for consumer goods and food service applications. The Company operates through Pulp and Paperboard segment. It supplies bleached paperboard to quality-conscious printers and packaging converters, and offers services that include custom sheeting, slitting and cutting. SBS paperboard is a premium paperboard grade that is used to produce folding cartons (also includes blister and carded packaging and top sheet), food service (including liquid packaging, cups and plates) and commercial printing items. It produces paperboard that is then converted and printed by independent converters and primarily used in folding carton and food service applications. Food service paperboard includes both liquid packaging and cup and plate categories.</v>
    <v>1900</v>
    <v>New York Stock Exchange</v>
    <v>XNYS</v>
    <v>XNYS</v>
    <v>SUITE 1100, 601 WEST RIVERSIDE AVENUE, SPOKANE, WA, 99201 US</v>
    <v>15.45</v>
    <v>Paper &amp; Forest Products</v>
    <v>Stock</v>
    <v>46129.796954560159</v>
    <v>4110</v>
    <v>14.98</v>
    <v>240737734</v>
    <v>CLEARWATER PAPER CORPORATION</v>
    <v>CLEARWATER PAPER CORPORATION</v>
    <v>15.065</v>
    <v>0</v>
    <v>14.8</v>
    <v>15.01</v>
    <v>16038490</v>
    <v>CLW</v>
    <v>CLEARWATER PAPER CORPORATION (XNYS:CLW)</v>
    <v>88236</v>
    <v>184441</v>
    <v>2005</v>
  </rv>
  <rv s="2">
    <v>4111</v>
  </rv>
  <rv s="0">
    <v>https://www.bing.com/financeapi/forcetrigger?t=a1xhk2&amp;q=XNAS%3aMERC&amp;form=skydnc</v>
    <v>Learn more on Bing</v>
  </rv>
  <rv s="1">
    <v>en-US</v>
    <v>a1xhk2</v>
    <v>268435456</v>
    <v>1</v>
    <v>Powered by Refinitiv</v>
    <v>0</v>
    <v>MERCER INTERNATIONAL INC. (XNAS:MERC)</v>
    <v>2</v>
    <v>3</v>
    <v>Finance</v>
    <v>4</v>
    <v>5.15</v>
    <v>1</v>
    <v>0.5534</v>
    <v>5.0000000000000001E-3</v>
    <v>4.8079999999999998E-3</v>
    <v>USD</v>
    <v>Mercer International Inc. is a global forest products company with operations in Germany, the United States and Canada. The Pulp segment consists of the manufacture, sale and distribution of pulp, electricity and chemicals at its pulp mills. Its four pulp mills are aggregated into the Pulp segment. The Solid Wood segment consists of the manufacture, sale and distribution of lumber, manufactured products (including cross-laminated timber, glulam and finger joint lumber), wood pallets, electricity, biofuels and wood residuals at its sawmills and other facilities in Germany and its mass timber facilities in North America. The Friesau sawmill, the Torgau facility and the mass timber facilities are aggregated into the solid wood segment. It has a consolidated annual production capacity of over 2.1 million tons of pulp, 960 million board feet of lumber, 210 thousand cubic meters of cross-laminated timber, 45,000 cubic meters of glulam, 17 million pallets and 230,000 metric tons of biofuels.</v>
    <v>3545</v>
    <v>Nasdaq Stock Market</v>
    <v>XNAS</v>
    <v>XNAS</v>
    <v>SUITE 1120, 700 WEST PENDER STREET, VANCOUVER, BC, V6C 1G8 CA</v>
    <v>1.1200000000000001</v>
    <v>Paper &amp; Forest Products</v>
    <v>Stock</v>
    <v>46129.797023471874</v>
    <v>4113</v>
    <v>1.0349999999999999</v>
    <v>69996722</v>
    <v>MERCER INTERNATIONAL INC.</v>
    <v>MERCER INTERNATIONAL INC.</v>
    <v>1.05</v>
    <v>0</v>
    <v>1.04</v>
    <v>1.0449999999999999</v>
    <v>66982510</v>
    <v>MERC</v>
    <v>MERCER INTERNATIONAL INC. (XNAS:MERC)</v>
    <v>467063</v>
    <v>516264</v>
    <v>2005</v>
  </rv>
  <rv s="2">
    <v>4114</v>
  </rv>
  <rv s="0">
    <v>https://www.bing.com/financeapi/forcetrigger?t=c3gxur&amp;q=XNYS%3aSLVM&amp;form=skydnc</v>
    <v>Learn more on Bing</v>
  </rv>
  <rv s="1">
    <v>en-US</v>
    <v>c3gxur</v>
    <v>268435456</v>
    <v>1</v>
    <v>Powered by Refinitiv</v>
    <v>0</v>
    <v>SYLVAMO CORPORATION (XNYS:SLVM)</v>
    <v>2</v>
    <v>3</v>
    <v>Finance</v>
    <v>4</v>
    <v>62.055</v>
    <v>37.090000000000003</v>
    <v>0.82399999999999995</v>
    <v>1.1100000000000001</v>
    <v>2.6241E-2</v>
    <v>USD</v>
    <v>Sylvamo Corporation is a paper company, which produces uncoated freesheet (UFS) for paper products such as cutsize and offset paper, as well as market pulp. The Company's segments include Europe, Latin America and North America. Europe segment produces a broad portfolio of uncoated freesheet papers for numerous uses and applications, and market pulp. The Company operates two integrated mills in the region, one in Saillat, France and one in Nymolla, Sweden. Its Saillat mill produces both paper and market pulp. Latin America segment is focused on uncoated freesheet paper and market pulp, supported by the management of approximately 250,000 acres of certified eucalyptus forestlands in Brazil. North America segment’s paper business manufactures uncoated freesheet papers at its mills in Eastover, South Carolina and Ticonderoga, New York. North America segment’s papers business comprises three product lines: Imaging Papers, Commercial Printing Papers and Converting Papers.</v>
    <v>6500</v>
    <v>New York Stock Exchange</v>
    <v>XNYS</v>
    <v>XNYS</v>
    <v>6077 Primacy Parkway, MEMPHIS, TN, 38119 US</v>
    <v>44.54</v>
    <v>Paper &amp; Forest Products</v>
    <v>Stock</v>
    <v>46129.797285555469</v>
    <v>4116</v>
    <v>42.37</v>
    <v>1724912845</v>
    <v>SYLVAMO CORPORATION</v>
    <v>SYLVAMO CORPORATION</v>
    <v>43.19</v>
    <v>13.345000000000001</v>
    <v>42.3</v>
    <v>43.41</v>
    <v>39735380</v>
    <v>SLVM</v>
    <v>SYLVAMO CORPORATION (XNYS:SLVM)</v>
    <v>187171</v>
    <v>363995</v>
    <v>2021</v>
  </rv>
  <rv s="2">
    <v>4117</v>
  </rv>
  <rv s="0">
    <v>https://www.bing.com/financeapi/forcetrigger?t=bsiizr&amp;q=XNYS%3aBRBR&amp;form=skydnc</v>
    <v>Learn more on Bing</v>
  </rv>
  <rv s="1">
    <v>en-US</v>
    <v>bsiizr</v>
    <v>268435456</v>
    <v>1</v>
    <v>Powered by Refinitiv</v>
    <v>0</v>
    <v>BELLRING BRANDS, INC. (XNYS:BRBR)</v>
    <v>2</v>
    <v>3</v>
    <v>Finance</v>
    <v>4</v>
    <v>79.569999999999993</v>
    <v>14.185</v>
    <v>0.67679999999999996</v>
    <v>-0.12</v>
    <v>-7.3939999999999995E-3</v>
    <v>USD</v>
    <v>BellRing Brands, Inc. is engaged in the global convenient nutrition category offering ready-to-drink shake and powder protein products. The Company's primary brands, Premier Protein and Dymatize, appeal to a range of consumers and are distributed across a diverse network of channels including club, food, drug, mass, e-commerce, specialty and convenience. Premier Protein is a mainstream lifestyle brand. Premier Protein’s product portfolio consists primarily of RTD protein shakes and protein powders. Premier Protein’s flagship RTD protein shakes are available in diverse flavors and contain 30 grams of protein and 160 calories. Premier Protein’s powder portfolio consists primarily of 100% whey protein products. Dymatize brand’s portfolio includes an assortment of sports nutrition products, including protein powders. Its protein powder portfolio consists of three primary products: ISO.100 made with hydrolyzed 100% Whey Protein Isolate, Elite 100% Whey and Super Mass Gainer.</v>
    <v>530</v>
    <v>New York Stock Exchange</v>
    <v>XNYS</v>
    <v>XNYS</v>
    <v>1 N. Brentwood Boulevard, Suite 1550, CLAYTON, MO, 63105 US</v>
    <v>17.059999999999999</v>
    <v>Food &amp; Tobacco</v>
    <v>Stock</v>
    <v>46129.796909397657</v>
    <v>4119</v>
    <v>15.96</v>
    <v>1889211645</v>
    <v>BELLRING BRANDS, INC.</v>
    <v>BELLRING BRANDS, INC.</v>
    <v>16.329999999999998</v>
    <v>10.992100000000001</v>
    <v>16.23</v>
    <v>16.11</v>
    <v>117269500</v>
    <v>BRBR</v>
    <v>BELLRING BRANDS, INC. (XNYS:BRBR)</v>
    <v>2049197</v>
    <v>3703403</v>
    <v>2021</v>
  </rv>
  <rv s="2">
    <v>4120</v>
  </rv>
  <rv s="0">
    <v>https://www.bing.com/financeapi/forcetrigger?t=a1xgtc&amp;q=XNYS%3aMED&amp;form=skydnc</v>
    <v>Learn more on Bing</v>
  </rv>
  <rv s="1">
    <v>en-US</v>
    <v>a1xgtc</v>
    <v>268435456</v>
    <v>1</v>
    <v>Powered by Refinitiv</v>
    <v>0</v>
    <v>MEDIFAST, INC. (XNYS:MED)</v>
    <v>2</v>
    <v>3</v>
    <v>Finance</v>
    <v>4</v>
    <v>15.46</v>
    <v>9.2200000000000006</v>
    <v>0.56669999999999998</v>
    <v>2.5000000000000001E-2</v>
    <v>2.3E-3</v>
    <v>USD</v>
    <v>Medifast, Inc. is a health and wellness company. The Company is engaged in offering habit-based and coach-guided lifestyle solution, OPTAVIA, which provides people with a comprehensive approach to address obesity and support a healthy lifestyle. OPTAVIA provides coaching support along with community, tailored nutrition, and healthy habits, and helps people in their weight-loss journey through each stage of life. Through its collaboration with national virtual primary care provider LifeMD, Inc. and its affiliated medical group, customers have access to GLP-1 medications where clinically appropriate. It sells a variety of weight-loss, weight management and healthy living products all based on its proprietary formulas under the OPTAVIA, OPTAVIA ACTIVE, and Optimal Health brands. Its product line includes approximately 79 consumable options, including bars, puffs, cereal, crunchers, drinks, hearty choices, oatmeal, pancakes, pudding, soft serve, shakes, smoothies, soft bakes, and soups.</v>
    <v>380</v>
    <v>New York Stock Exchange</v>
    <v>XNYS</v>
    <v>XNYS</v>
    <v>100 International Drive, 18th Floor, BALTIMORE, MD, 21202 US</v>
    <v>11</v>
    <v>Food &amp; Tobacco</v>
    <v>Stock</v>
    <v>46129.795815265628</v>
    <v>4122</v>
    <v>10.835000000000001</v>
    <v>120190262</v>
    <v>MEDIFAST, INC.</v>
    <v>MEDIFAST, INC.</v>
    <v>10.95</v>
    <v>0</v>
    <v>10.87</v>
    <v>10.895</v>
    <v>11031690</v>
    <v>MED</v>
    <v>MEDIFAST, INC. (XNYS:MED)</v>
    <v>90897</v>
    <v>280197</v>
    <v>1989</v>
  </rv>
  <rv s="2">
    <v>4123</v>
  </rv>
  <rv s="0">
    <v>https://www.bing.com/financeapi/forcetrigger?t=a1wu1h&amp;q=XNAS%3aLEE&amp;form=skydnc</v>
    <v>Learn more on Bing</v>
  </rv>
  <rv s="1">
    <v>en-US</v>
    <v>a1wu1h</v>
    <v>268435456</v>
    <v>1</v>
    <v>Powered by Refinitiv</v>
    <v>0</v>
    <v>LEE ENTERPRISES, INCORPORATED (XNAS:LEE)</v>
    <v>2</v>
    <v>3</v>
    <v>Finance</v>
    <v>4</v>
    <v>9.9700000000000006</v>
    <v>3.34</v>
    <v>0.24779999999999999</v>
    <v>-0.19</v>
    <v>-2.2195999999999997E-2</v>
    <v>USD</v>
    <v>Lee Enterprises, Incorporated is a subscription and advertising platform and provider of local news and information, with daily newspapers, digital products and nearly 350 weekly and specialty publications serving 72 markets in 25 states. Its portfolio includes digital subscription platforms, daily and weekly newspapers, and specialized niche products designed to deliver original, trusted local content alongside relevant national and international news. These products are accessible through digital and print formats, with real-time updates available through websites and mobile applications. It also offers omni-channel marketing solutions, including digital, print, programmatic, video, and social media campaigns. The Company also provides commercial printing, distribution services, and other digital services through its software as a service (SaaS) content management solution, BLOX Digital.</v>
    <v>2500</v>
    <v>Nasdaq Stock Market</v>
    <v>XNAS</v>
    <v>XNAS</v>
    <v>4600 E. 53Rd Street, DAVENPORT, IA, 52807 US</v>
    <v>8.68</v>
    <v>Media &amp; Publishing</v>
    <v>Stock</v>
    <v>46129.796140358594</v>
    <v>4125</v>
    <v>8.36</v>
    <v>32966524</v>
    <v>LEE ENTERPRISES, INCORPORATED</v>
    <v>LEE ENTERPRISES, INCORPORATED</v>
    <v>8.5</v>
    <v>0</v>
    <v>8.56</v>
    <v>8.3699999999999992</v>
    <v>22229940</v>
    <v>LEE</v>
    <v>LEE ENTERPRISES, INCORPORATED (XNAS:LEE)</v>
    <v>17645</v>
    <v>65022</v>
    <v>1950</v>
  </rv>
  <rv s="2">
    <v>4126</v>
  </rv>
  <rv s="0">
    <v>https://www.bing.com/financeapi/forcetrigger?t=a1yx9c&amp;q=XNAS%3aNWSA&amp;form=skydnc</v>
    <v>Learn more on Bing</v>
  </rv>
  <rv s="1">
    <v>en-US</v>
    <v>a1yx9c</v>
    <v>268435456</v>
    <v>1</v>
    <v>Powered by Refinitiv</v>
    <v>0</v>
    <v>NEWS CORPORATION (XNAS:NWSA)</v>
    <v>2</v>
    <v>3</v>
    <v>Finance</v>
    <v>4</v>
    <v>31.61</v>
    <v>22.2</v>
    <v>0.9103</v>
    <v>0.17</v>
    <v>6.5919999999999998E-3</v>
    <v>USD</v>
    <v>News Corporation is a diversified media and information services company. Its Digital Real Estate Services segment consists of the Company's interest in REA Group and Move. REA Group is a digital media business specializing in property and property-related services on its Websites and mobile apps. Move is a provider of digital real estate services in the United States and primarily operates Realtor.com, a real estate information, advertising and services platform, its referral-based services, online tools and services to do-it-yourself landlords and tenants. Its Dow Jones segment includes Dow Jones, a global provider of news and business information, which distributes its content and data through a variety of media channels. Its Book Publishing segment consists of HarperCollins, a consumer book publisher with operations in 15 countries. Its News Media segment consists of News Corp Australia, News UK and the New York Post and includes The Australian, The Daily Telegraph, among others.</v>
    <v>22300</v>
    <v>Nasdaq Stock Market</v>
    <v>XNAS</v>
    <v>XNAS</v>
    <v>1211 Avenue of the Americas, NEW YORK, NY, 10036 US</v>
    <v>26.21</v>
    <v>Media &amp; Publishing</v>
    <v>Stock</v>
    <v>46129.796872001563</v>
    <v>4128</v>
    <v>25.59</v>
    <v>14417615476</v>
    <v>NEWS CORPORATION</v>
    <v>NEWS CORPORATION</v>
    <v>25.82</v>
    <v>33.479500000000002</v>
    <v>25.79</v>
    <v>25.96</v>
    <v>555378100</v>
    <v>NWSA</v>
    <v>NEWS CORPORATION (XNAS:NWSA)</v>
    <v>1129669</v>
    <v>4900649</v>
    <v>2012</v>
  </rv>
  <rv s="2">
    <v>4129</v>
  </rv>
  <rv s="0">
    <v>https://www.bing.com/financeapi/forcetrigger?t=a1yzrw&amp;q=XNYS%3aNYT&amp;form=skydnc</v>
    <v>Learn more on Bing</v>
  </rv>
  <rv s="1">
    <v>en-US</v>
    <v>a1yzrw</v>
    <v>268435456</v>
    <v>1</v>
    <v>Powered by Refinitiv</v>
    <v>0</v>
    <v>THE NEW YORK TIMES COMPANY (XNYS:NYT)</v>
    <v>2</v>
    <v>3</v>
    <v>Finance</v>
    <v>4</v>
    <v>87.1</v>
    <v>48.52</v>
    <v>1.0187999999999999</v>
    <v>1.25</v>
    <v>1.6046000000000001E-2</v>
    <v>USD</v>
    <v>The New York Times Company is a global media organization that includes newspapers, digital and print products, and related businesses. It is focused on creating, collecting, and distributing news and information that helps the audience understand and engage with the world. The Company's news product, The New York Times (The Times) is available on mobile applications, on its Website (NYTimes.com) and as a printed newspaper, and with associated content such as podcasts. The Company's interest-specific products include The Athletic, Games, Cooking, and Audio (read-aloud audio service), which are available on mobile applications and Websites; and Wirecutter, an online review and recommendation product. Its other businesses include licensing operations; commercial printing operations; live events business; and other products and services under The Times brand. The Company’s Times’s print edition newspaper is published seven days a week in the United States.</v>
    <v>6000</v>
    <v>New York Stock Exchange</v>
    <v>XNYS</v>
    <v>XNYS</v>
    <v>620 Eighth Avenue, NEW YORK, NY, 10018 US</v>
    <v>79.150000000000006</v>
    <v>Media &amp; Publishing</v>
    <v>Stock</v>
    <v>46129.795987279686</v>
    <v>4131</v>
    <v>75.98</v>
    <v>12815722635</v>
    <v>THE NEW YORK TIMES COMPANY</v>
    <v>THE NEW YORK TIMES COMPANY</v>
    <v>77.83</v>
    <v>37.945300000000003</v>
    <v>77.900000000000006</v>
    <v>79.150000000000006</v>
    <v>161916900</v>
    <v>NYT</v>
    <v>THE NEW YORK TIMES COMPANY (XNYS:NYT)</v>
    <v>1677534</v>
    <v>2132048</v>
    <v>1896</v>
  </rv>
  <rv s="2">
    <v>4132</v>
  </rv>
  <rv s="0">
    <v>https://www.bing.com/financeapi/forcetrigger?t=a22mjc&amp;q=XNAS%3aSCHL&amp;form=skydnc</v>
    <v>Learn more on Bing</v>
  </rv>
  <rv s="1">
    <v>en-US</v>
    <v>a22mjc</v>
    <v>268435456</v>
    <v>1</v>
    <v>Powered by Refinitiv</v>
    <v>0</v>
    <v>SCHOLASTIC CORPORATION (XNAS:SCHL)</v>
    <v>2</v>
    <v>3</v>
    <v>Finance</v>
    <v>4</v>
    <v>40.15</v>
    <v>15.82</v>
    <v>1.0583</v>
    <v>-0.04</v>
    <v>-1.0059999999999999E-3</v>
    <v>USD</v>
    <v>Scholastic Corporation is a publisher and distributor of children's books, a provider of literacy curriculum, professional services and classroom magazines, and a producer of educational and entertaining children's media. Its segments include Children's Book Publishing and Distribution, Education Solutions, Entertainment, and International. Children's Book Publishing and Distribution segment includes the publication and distribution of children’s books, ebooks, media and interactive products primarily in the United States. Education Solutions segment includes the publication and distribution to schools and libraries of children's books, classroom magazines and other products for grades pre-kindergarten to 12 in the United States. Entertainment segment includes the development, production, distribution and licensing of children and family film and television content. International segment includes the publication and distribution of products and services outside the United States.</v>
    <v>5317</v>
    <v>Nasdaq Stock Market</v>
    <v>XNAS</v>
    <v>XNAS</v>
    <v>557 Broadway, NEW YORK, NY, 10012 US</v>
    <v>39.85</v>
    <v>Media &amp; Publishing</v>
    <v>Stock</v>
    <v>46129.797364247657</v>
    <v>4134</v>
    <v>39.630000000000003</v>
    <v>863607333</v>
    <v>SCHOLASTIC CORPORATION</v>
    <v>SCHOLASTIC CORPORATION</v>
    <v>39.76</v>
    <v>0</v>
    <v>39.76</v>
    <v>39.72</v>
    <v>21742380</v>
    <v>SCHL</v>
    <v>SCHOLASTIC CORPORATION (XNAS:SCHL)</v>
    <v>465711</v>
    <v>729082</v>
    <v>1986</v>
  </rv>
  <rv s="2">
    <v>4135</v>
  </rv>
  <rv s="0">
    <v>https://www.bing.com/financeapi/forcetrigger?t=a1wd52&amp;q=XNYS%3aWLY&amp;form=skydnc</v>
    <v>Learn more on Bing</v>
  </rv>
  <rv s="1">
    <v>en-US</v>
    <v>a1wd52</v>
    <v>268435456</v>
    <v>1</v>
    <v>Powered by Refinitiv</v>
    <v>0</v>
    <v>JOHN WILEY &amp; SONS, INC. (XNYS:WLY)</v>
    <v>2</v>
    <v>3</v>
    <v>Finance</v>
    <v>4</v>
    <v>45.64</v>
    <v>28.38</v>
    <v>0.80059999999999998</v>
    <v>1.1000000000000001</v>
    <v>2.7107000000000003E-2</v>
    <v>USD</v>
    <v>John Wiley &amp; Sons, Inc. is a publisher. The Company's content, services, platforms, and knowledge networks are tailored to meet the needs of its customers and partners, including researchers, students, instructors, professionals, institutions, and corporations. Its segments include Research, Learning and Held for Sale or Sold. Research segment provides peer-reviewed scientific, technical, and medical (STM) publishing, content platforms, and related services to academic, corporate, and government customers, academic societies, and individual researchers. Its journal publishing categories include the social sciences and humanities, and life sciences. Learning segment provides scientific, professional, and education print and digital books, digital courseware to libraries, corporations, students, professionals, and researchers, as well as assessment services to businesses and professionals. Its operations are located in the United States, United Kingdom, India, Sri Lanka, and Germany.</v>
    <v>5200</v>
    <v>New York Stock Exchange</v>
    <v>XNYS</v>
    <v>XNYS</v>
    <v>111 River St, HOBOKEN, NJ, 07030 US</v>
    <v>41.98</v>
    <v>Media &amp; Publishing</v>
    <v>Stock</v>
    <v>46129.797300878905</v>
    <v>4137</v>
    <v>40.72</v>
    <v>2139142640</v>
    <v>JOHN WILEY &amp; SONS, INC.</v>
    <v>JOHN WILEY &amp; SONS, INC.</v>
    <v>40.72</v>
    <v>14.5688</v>
    <v>40.58</v>
    <v>41.68</v>
    <v>51323000</v>
    <v>WLY</v>
    <v>JOHN WILEY &amp; SONS, INC. (XNYS:WLY)</v>
    <v>177739</v>
    <v>491378</v>
    <v>1904</v>
  </rv>
  <rv s="2">
    <v>4138</v>
  </rv>
  <rv s="0">
    <v>https://www.bing.com/financeapi/forcetrigger?t=a1nda2&amp;q=XNAS%3aAMAT&amp;form=skydnc</v>
    <v>Learn more on Bing</v>
  </rv>
  <rv s="1">
    <v>en-US</v>
    <v>a1nda2</v>
    <v>268435456</v>
    <v>1</v>
    <v>Powered by Refinitiv</v>
    <v>0</v>
    <v>APPLIED MATERIALS, INC. (XNAS:AMAT)</v>
    <v>2</v>
    <v>3</v>
    <v>Finance</v>
    <v>4</v>
    <v>407.29</v>
    <v>132.80000000000001</v>
    <v>1.6759999999999999</v>
    <v>4.1950000000000003</v>
    <v>1.0759000000000001E-2</v>
    <v>USD</v>
    <v>Applied Materials, Inc. is a materials engineering solution company. The Company provides equipment, services and software to the semiconductor, display, and related industries. It operates in three segments: Semiconductor Systems, Applied Global Services (AGS), and Display. The Semiconductor systems segment designs, develops, manufactures and sells a range of primarily 300 mm equipment used to fabricate semiconductor chips, also referred to as integrated circuits (ICs). The AGS segment provides services, spares and factory automation software to customer fabrication plants globally. The AGS segment also manufactures and sells 200mm and other equipment. The Display segment is comprised primarily of products for manufacturing liquid crystal displays (LCDs), organic light-emitting diodes (OLEDs), and other display technologies for televisions, monitors, laptops, personal computers (PCs), tablets, smartphones, and other consumer-oriented devices.</v>
    <v>35500</v>
    <v>Nasdaq Stock Market</v>
    <v>XNAS</v>
    <v>XNAS</v>
    <v>3050 Bowers Avenue, P.O. Box 58039, SANTA CLARA, CA, 95054-3299 US</v>
    <v>400.5</v>
    <v>Semiconductors &amp; Semiconductor Equipment</v>
    <v>Stock</v>
    <v>46129.796821770309</v>
    <v>4140</v>
    <v>390.40499999999997</v>
    <v>312757693540</v>
    <v>APPLIED MATERIALS, INC.</v>
    <v>APPLIED MATERIALS, INC.</v>
    <v>398</v>
    <v>40.378999999999998</v>
    <v>389.9</v>
    <v>394.09500000000003</v>
    <v>793609900</v>
    <v>AMAT</v>
    <v>APPLIED MATERIALS, INC. (XNAS:AMAT)</v>
    <v>3146099</v>
    <v>6228088</v>
    <v>1987</v>
  </rv>
  <rv s="2">
    <v>4141</v>
  </rv>
  <rv s="0">
    <v>https://www.bing.com/financeapi/forcetrigger?t=a1nf8m&amp;q=XNAS%3aAMKR&amp;form=skydnc</v>
    <v>Learn more on Bing</v>
  </rv>
  <rv s="1">
    <v>en-US</v>
    <v>a1nf8m</v>
    <v>268435456</v>
    <v>1</v>
    <v>Powered by Refinitiv</v>
    <v>0</v>
    <v>AMKOR TECHNOLOGY, INC. (XNAS:AMKR)</v>
    <v>2</v>
    <v>3</v>
    <v>Finance</v>
    <v>4</v>
    <v>69.37</v>
    <v>15.24</v>
    <v>2.1800999999999999</v>
    <v>4.625</v>
    <v>7.3528999999999997E-2</v>
    <v>USD</v>
    <v>Amkor Technology, Inc. is a provider of outsourced semiconductor packaging and test services. The Company is engaged in the outsourcing of semiconductor packaging and test services. It designs and develops packaging and tests technologies focused on advanced packaging solutions, including artificial intelligence. Its packaging and test services are designed to meet application and chip-specific requirements, including: the required type of interconnect technology; size; thickness; electrical, mechanical, and thermal performance. It provides turnkey packaging and test services including semiconductor wafer bump, wafer probe, wafer back-grind, package design, packaging, system-level and final test and drop shipment services. The Company offers services to integrated device manufacturers (IDMs), fabless semiconductor companies, original equipment manufacturers (OEMs) and contract foundries. It allows IDMs to outsource packaging and test services and focus their investments.</v>
    <v>30800</v>
    <v>Nasdaq Stock Market</v>
    <v>XNAS</v>
    <v>XNAS</v>
    <v>2045 East Innovation Circle, TEMPE, AZ, 85284 US</v>
    <v>69.37</v>
    <v>Semiconductors &amp; Semiconductor Equipment</v>
    <v>Stock</v>
    <v>46129.797379003903</v>
    <v>4143</v>
    <v>63.06</v>
    <v>16733451280</v>
    <v>AMKOR TECHNOLOGY, INC.</v>
    <v>AMKOR TECHNOLOGY, INC.</v>
    <v>63.89</v>
    <v>44.9358</v>
    <v>62.9</v>
    <v>67.525000000000006</v>
    <v>247811200</v>
    <v>AMKR</v>
    <v>AMKOR TECHNOLOGY, INC. (XNAS:AMKR)</v>
    <v>5020885</v>
    <v>3376014</v>
    <v>1997</v>
  </rv>
  <rv s="2">
    <v>4144</v>
  </rv>
  <rv s="0">
    <v>https://www.bing.com/financeapi/forcetrigger?t=a1r9oc&amp;q=XNYS%3aDQ&amp;form=skydnc</v>
    <v>Learn more on Bing</v>
  </rv>
  <rv s="1">
    <v>en-US</v>
    <v>a1r9oc</v>
    <v>268435456</v>
    <v>1</v>
    <v>Powered by Refinitiv</v>
    <v>0</v>
    <v>Daqo New Energy Corp. (XNYS:DQ)</v>
    <v>2</v>
    <v>3</v>
    <v>Finance</v>
    <v>4</v>
    <v>36.590000000000003</v>
    <v>12.404999999999999</v>
    <v>0.76419999999999999</v>
    <v>0.22500000000000001</v>
    <v>1.048E-2</v>
    <v>USD</v>
    <v>Daqo New Energy Corp is a holding company primarily engaged in the manufacturing of polysilicon. The Company utilizes the chemical vapor deposition process, or the modified Siemens process, to produce polysilicon. The Company manufactures and sells polysilicon to photovoltaic product manufacturers, whereby the polysilicon is processed into ingots, wafers, cells and modules for solar power solutions. The Company offers ready-to-use polysilicon, packaged to meet crucible stacking, pulling and solidification needs. The Company also offers wafers through its downstream photovoltaic product manufacturing business. The Company mainly conducts its businesses within domestic market.</v>
    <v>4749</v>
    <v>New York Stock Exchange</v>
    <v>XNYS</v>
    <v>XNYS</v>
    <v>Unit 29D, Huadu Mansion, 838 Zhangyang Road, SHANGHAI, SHANGHAI, 200122 CN</v>
    <v>22.299900000000001</v>
    <v>Renewable Energy</v>
    <v>Stock</v>
    <v>46129.797196885935</v>
    <v>4146</v>
    <v>21.38</v>
    <v>1448183121</v>
    <v>Daqo New Energy Corp.</v>
    <v>Daqo New Energy Corp.</v>
    <v>21.63</v>
    <v>0</v>
    <v>21.47</v>
    <v>21.695</v>
    <v>66751930</v>
    <v>DQ</v>
    <v>Daqo New Energy Corp. (XNYS:DQ)</v>
    <v>489457</v>
    <v>576094</v>
    <v>2007</v>
  </rv>
  <rv s="2">
    <v>4147</v>
  </rv>
  <rv s="0">
    <v>https://www.bing.com/financeapi/forcetrigger?t=a1rzh7&amp;q=XNAS%3aENPH&amp;form=skydnc</v>
    <v>Learn more on Bing</v>
  </rv>
  <rv s="1">
    <v>en-US</v>
    <v>a1rzh7</v>
    <v>268435456</v>
    <v>1</v>
    <v>Powered by Refinitiv</v>
    <v>0</v>
    <v>ENPHASE ENERGY, INC. (XNAS:ENPH)</v>
    <v>2</v>
    <v>3</v>
    <v>Finance</v>
    <v>4</v>
    <v>54.72</v>
    <v>25.774999999999999</v>
    <v>1.3097000000000001</v>
    <v>0.71</v>
    <v>2.2214999999999999E-2</v>
    <v>USD</v>
    <v>Enphase Energy, Inc. is a global energy technology company. The Company is a supplier of microinverter-based solar and battery systems that enable people to harness the sun to make, use, save, and sell their own power and control it all with a smart mobile application. It designs, develops, manufactures and sells home energy solutions that manage energy generation, energy storage, and control and communications on one intelligent platform. The Enphase Energy System brings a networked approach to solar generation plus energy storage, by leveraging its design expertise across power electronics, semiconductors and cloud-based software technologies. The Enphase Energy System, powered by IQ Microinverters, IQ Batteries and other products and services, is an integrated solar, storage and energy management offer that enables self-consumption. Its other products include IQ PowerPack 1500, IQ Balcony Solar System, IQ Energy Management and IQ EV Chargers, among others.</v>
    <v>2872</v>
    <v>Nasdaq Stock Market</v>
    <v>XNAS</v>
    <v>XNAS</v>
    <v>47281 Bayside Parkway, FREMONT, CA, 94538 US</v>
    <v>33.369999999999997</v>
    <v>Renewable Energy</v>
    <v>Stock</v>
    <v>46129.797043691404</v>
    <v>4149</v>
    <v>32.18</v>
    <v>4305380013</v>
    <v>ENPHASE ENERGY, INC.</v>
    <v>ENPHASE ENERGY, INC.</v>
    <v>32.590000000000003</v>
    <v>25.601400000000002</v>
    <v>31.96</v>
    <v>32.67</v>
    <v>131783900</v>
    <v>ENPH</v>
    <v>ENPHASE ENERGY, INC. (XNAS:ENPH)</v>
    <v>4103487</v>
    <v>5462619</v>
    <v>2006</v>
  </rv>
  <rv s="2">
    <v>4150</v>
  </rv>
  <rv s="0">
    <v>https://www.bing.com/financeapi/forcetrigger?t=a1t8w7&amp;q=XNAS%3aFORM&amp;form=skydnc</v>
    <v>Learn more on Bing</v>
  </rv>
  <rv s="1">
    <v>en-US</v>
    <v>a1t8w7</v>
    <v>268435456</v>
    <v>1</v>
    <v>Powered by Refinitiv</v>
    <v>0</v>
    <v>FORMFACTOR, INC. (XNAS:FORM)</v>
    <v>2</v>
    <v>3</v>
    <v>Finance</v>
    <v>4</v>
    <v>138.28</v>
    <v>23.785</v>
    <v>1.2407999999999999</v>
    <v>8.4700000000000006</v>
    <v>6.6337999999999994E-2</v>
    <v>USD</v>
    <v>FormFactor, Inc. is a provider of essential test and measurement technologies along the full semiconductor product lifecycle, from characterization, modeling, reliability, and design de-bug to qualification and production test. The Company provides a range of high-performance probe cards, analytical probes, probe stations, thermal systems, and cryogenic systems to both semiconductor companies and scientific institutions. Its products provide electrical and optical information from a variety of semiconductor and electro-optical devices and integrated circuits from early research, through development, to high-volume production. It operates in two segments: Probe Cards and the Systems. The Probe Cards segment includes sales of its probe cards and analytical probes. The Systems segment includes sales of its probe stations, thermal systems and cryogenic systems. It also offers optical probing technology for silicon photonics (SiPh) and co-packaged optics (CPO) wafer testing.</v>
    <v>2153</v>
    <v>Nasdaq Stock Market</v>
    <v>XNAS</v>
    <v>XNAS</v>
    <v>7005 Southfront Rd, LIVERMORE, CA, 94551 US</v>
    <v>138.28</v>
    <v>Semiconductors &amp; Semiconductor Equipment</v>
    <v>Stock</v>
    <v>46129.796782950783</v>
    <v>4152</v>
    <v>130.86500000000001</v>
    <v>10613497006</v>
    <v>FORMFACTOR, INC.</v>
    <v>FORMFACTOR, INC.</v>
    <v>133.75</v>
    <v>197.23310000000001</v>
    <v>127.68</v>
    <v>136.15</v>
    <v>77954440</v>
    <v>FORM</v>
    <v>FORMFACTOR, INC. (XNAS:FORM)</v>
    <v>1122726</v>
    <v>1537570</v>
    <v>1993</v>
  </rv>
  <rv s="2">
    <v>4153</v>
  </rv>
  <rv s="0">
    <v>https://www.bing.com/financeapi/forcetrigger?t=a1v8jc&amp;q=XNAS%3aICHR&amp;form=skydnc</v>
    <v>Learn more on Bing</v>
  </rv>
  <rv s="1">
    <v>en-US</v>
    <v>a1v8jc</v>
    <v>268435456</v>
    <v>1</v>
    <v>Powered by Refinitiv</v>
    <v>0</v>
    <v>ICHOR HOLDINGS, LTD. (XNAS:ICHR)</v>
    <v>2</v>
    <v>3</v>
    <v>Finance</v>
    <v>4</v>
    <v>66.739999999999995</v>
    <v>13.12</v>
    <v>1.83</v>
    <v>2.09</v>
    <v>3.2820000000000002E-2</v>
    <v>USD</v>
    <v>Ichor Holdings, Ltd. is engaged in the designing, engineering and manufacturing of critical fluid delivery subsystems and components for semiconductor capital equipment. Its product includes gas and chemical delivery systems and subsystems, collectively known as fluid delivery systems and subsystems, which are key elements of the process tools used in the manufacturing of semiconductor devices. Its gas delivery subsystems deliver, monitor, and control precise quantities of the specialized gases used in semiconductor manufacturing processes, such as etch and deposition. Its chemical delivery systems and subsystems precisely blend and dispense the reactive liquid chemistries used in semiconductor manufacturing processes, such as chemical-mechanical planarization, electroplating and cleaning. It offers precision-machined components, weldments, electron beam and laser-welded components, precision vacuum and hydrogen brazing and surface treatment technologies and other proprietary products.</v>
    <v>1891</v>
    <v>Nasdaq Stock Market</v>
    <v>XNAS</v>
    <v>XNAS</v>
    <v>3185 Laurelview Ct, FREMONT, CA, 94538-6535 US</v>
    <v>66.739999999999995</v>
    <v>Semiconductors &amp; Semiconductor Equipment</v>
    <v>Stock</v>
    <v>46129.796646376562</v>
    <v>4155</v>
    <v>63.51</v>
    <v>2285159576</v>
    <v>ICHOR HOLDINGS, LTD.</v>
    <v>ICHOR HOLDINGS, LTD.</v>
    <v>65.010000000000005</v>
    <v>0</v>
    <v>63.68</v>
    <v>65.77</v>
    <v>34744710</v>
    <v>ICHR</v>
    <v>ICHOR HOLDINGS, LTD. (XNAS:ICHR)</v>
    <v>292943</v>
    <v>687122</v>
    <v>2012</v>
  </rv>
  <rv s="2">
    <v>4156</v>
  </rv>
  <rv s="0">
    <v>https://www.bing.com/financeapi/forcetrigger?t=a1wjtc&amp;q=XNAS%3aKLIC&amp;form=skydnc</v>
    <v>Learn more on Bing</v>
  </rv>
  <rv s="1">
    <v>en-US</v>
    <v>a1wjtc</v>
    <v>268435456</v>
    <v>1</v>
    <v>Powered by Refinitiv</v>
    <v>0</v>
    <v>KULICKE AND SOFFA INDUSTRIES, INC. (XNAS:KLIC)</v>
    <v>2</v>
    <v>3</v>
    <v>Finance</v>
    <v>4</v>
    <v>84.46</v>
    <v>28.11</v>
    <v>1.6144000000000001</v>
    <v>2.42</v>
    <v>3.0379E-2</v>
    <v>USD</v>
    <v>Kulicke and Soffa Industries, Inc. specializes in developing semiconductor and electronics assembly solutions. It designs, develops, manufactures, and sells capital equipment, consumables and provides services used to assemble semiconductors and electronic devices, such as integrated circuits, power discrete, light-emitting diode (LEDs), advanced displays, and sensors. The Company operates in four segments. Its Ball Bonding Equipment segment is in design, development, manufacture, and selling ball bonding equipment and wafer level bonding equipment. Its Wedge Bonding Equipment segment is in design, development, manufacture, and sale of wedge-related bonding equipment. The Advanced Solutions segment is in design, development, manufacture and sells advanced display, die-attach and thermocompression systems and solutions. Its aftermarket products and services segment are in design, development, manufacture and sale of a variety of tools, spares and services for the Company's equipment.</v>
    <v>2551</v>
    <v>Nasdaq Stock Market</v>
    <v>XNAS</v>
    <v>XNAS</v>
    <v>23A Serangoon North Avenue 5, #01-01 K&amp;S Corporate Headquarters, 554369 SG</v>
    <v>84.46</v>
    <v>Semiconductors &amp; Semiconductor Equipment</v>
    <v>Stock</v>
    <v>46129.797340358593</v>
    <v>4158</v>
    <v>79.750100000000003</v>
    <v>4294960761</v>
    <v>KULICKE AND SOFFA INDUSTRIES, INC.</v>
    <v>KULICKE AND SOFFA INDUSTRIES, INC.</v>
    <v>81.42</v>
    <v>0</v>
    <v>79.66</v>
    <v>82.08</v>
    <v>52326520</v>
    <v>KLIC</v>
    <v>KULICKE AND SOFFA INDUSTRIES, INC. (XNAS:KLIC)</v>
    <v>535402</v>
    <v>576554</v>
    <v>1956</v>
  </rv>
  <rv s="2">
    <v>4159</v>
  </rv>
  <rv s="0">
    <v>https://www.bing.com/financeapi/forcetrigger?t=a1zxr7&amp;q=XNAS%3aPLAB&amp;form=skydnc</v>
    <v>Learn more on Bing</v>
  </rv>
  <rv s="1">
    <v>en-US</v>
    <v>a1zxr7</v>
    <v>268435456</v>
    <v>1</v>
    <v>Powered by Refinitiv</v>
    <v>0</v>
    <v>PHOTRONICS, INC. (XNAS:PLAB)</v>
    <v>2</v>
    <v>3</v>
    <v>Finance</v>
    <v>4</v>
    <v>48.55</v>
    <v>16.59</v>
    <v>1.4666999999999999</v>
    <v>2.145</v>
    <v>4.6792999999999994E-2</v>
    <v>USD</v>
    <v>Photronics, Inc. is a manufacturer of photomasks, which are high-precision photographic quartz or glass plates containing microscopic images of electronic circuits. The Company manufactures photomasks, which are used as masters to transfer circuit patterns onto semiconductor wafers and FPD substrates. The photomasks the Company manufactures incorporate circuit designs provided on a confidential basis by its customers. The Company sells its photomasks to semiconductor designers and manufacturers, and manufacturers of FPDs. Photomask technology is also being applied to the fabrication of other higher-performance electronic products such as virtual reality/augmented reality advanced IC packages, photonics, micro-electronic mechanical systems, and certain nanotechnology applications. The Company operates approximately 11 manufacturing facilities, which are located in Taiwan, China, Korea, the United States, and Europe.</v>
    <v>1908</v>
    <v>Nasdaq Stock Market</v>
    <v>XNAS</v>
    <v>XNAS</v>
    <v>15 Secor Rd, BROOKFIELD, CT, 06804-5226 US</v>
    <v>48.55</v>
    <v>Semiconductors &amp; Semiconductor Equipment</v>
    <v>Stock</v>
    <v>46129.796598055465</v>
    <v>4161</v>
    <v>46.18</v>
    <v>2829502224</v>
    <v>PHOTRONICS, INC.</v>
    <v>PHOTRONICS, INC.</v>
    <v>47.12</v>
    <v>20.960599999999999</v>
    <v>45.84</v>
    <v>47.984999999999999</v>
    <v>58966390</v>
    <v>PLAB</v>
    <v>PHOTRONICS, INC. (XNAS:PLAB)</v>
    <v>724209</v>
    <v>893109</v>
    <v>1969</v>
  </rv>
  <rv s="2">
    <v>4162</v>
  </rv>
  <rv s="0">
    <v>https://www.bing.com/financeapi/forcetrigger?t=a22ra2&amp;q=XNAS%3aSEDG&amp;form=skydnc</v>
    <v>Learn more on Bing</v>
  </rv>
  <rv s="1">
    <v>en-US</v>
    <v>a22ra2</v>
    <v>268435456</v>
    <v>1</v>
    <v>Powered by Refinitiv</v>
    <v>0</v>
    <v>SOLAREDGE TECHNOLOGIES, INC. (XNAS:SEDG)</v>
    <v>2</v>
    <v>3</v>
    <v>Finance</v>
    <v>4</v>
    <v>53.75</v>
    <v>11.45</v>
    <v>1.2053</v>
    <v>-0.35499999999999998</v>
    <v>-9.1240000000000002E-3</v>
    <v>USD</v>
    <v>SolarEdge Technologies, Inc. offers an inverter solution for a solar photovoltaic (PV) system. The Company's products include SolarEdge Power Optimizer, SolarEdge Inverter, StorEdge Solutions and SolarEdge Monitoring Software. Its product roadmap consists of categories, including power optimizers, inverters, monitoring services, energy storage and smart energy management. The Company's power optimizers provide module-level maximum power point (MPP) tracking and real-time adjustments of current and voltage to the optimal working point of each individual PV module. The Company's solution consists of a direct current (DC) power optimizer, an inverter and a cloud-based monitoring platform that operates as a single integrated system.</v>
    <v>3576</v>
    <v>Nasdaq Stock Market</v>
    <v>XNAS</v>
    <v>XNAS</v>
    <v>1 HaMada St., POB 12001, HERZLIYA, 4672505 IL</v>
    <v>39.8399</v>
    <v>Renewable Energy</v>
    <v>Stock</v>
    <v>46129.797381758595</v>
    <v>4164</v>
    <v>37.380000000000003</v>
    <v>2327422310</v>
    <v>SOLAREDGE TECHNOLOGIES, INC.</v>
    <v>SOLAREDGE TECHNOLOGIES, INC.</v>
    <v>39.43</v>
    <v>0</v>
    <v>38.909999999999997</v>
    <v>38.555</v>
    <v>60366290</v>
    <v>SEDG</v>
    <v>SOLAREDGE TECHNOLOGIES, INC. (XNAS:SEDG)</v>
    <v>2158541</v>
    <v>3728707</v>
    <v>2006</v>
  </rv>
  <rv s="2">
    <v>4165</v>
  </rv>
  <rv s="0">
    <v>https://www.bing.com/financeapi/forcetrigger?t=a24t4c&amp;q=XNAS%3aUCTT&amp;form=skydnc</v>
    <v>Learn more on Bing</v>
  </rv>
  <rv s="1">
    <v>en-US</v>
    <v>a24t4c</v>
    <v>268435456</v>
    <v>1</v>
    <v>Powered by Refinitiv</v>
    <v>0</v>
    <v>ULTRA CLEAN HOLDINGS, INC. (XNAS:UCTT)</v>
    <v>2</v>
    <v>3</v>
    <v>Finance</v>
    <v>4</v>
    <v>79.569999999999993</v>
    <v>17.95</v>
    <v>1.9415</v>
    <v>2.1749999999999998</v>
    <v>2.8454E-2</v>
    <v>USD</v>
    <v>Ultra Clean Holdings, Inc. is a developer and supplier of critical subsystems, components, parts, and ultra-high purity cleaning and analytical services, primarily for the semiconductor industry. It offers its customers an integrated outsourced solution for major subassemblies, design-to-delivery cycle times, design for manufacturability, and prototyping. The Company’s segments are Products and Services. The Products segment primarily designs, engineers, and manufactures production tools, components, parts, and modules and subsystems. The Products segment includes chemical delivery modules, frame assemblies, gas delivery systems, fluid delivery systems, precision robotics and process modules as well as other high-level assemblies. The Services segment provides ultra-high purity parts cleaning, process tool part recoating, surface encapsulation and high sensitivity micro contamination analysis primarily for the semiconductor device makers and wafer fabrication equipment (WFE) markets.</v>
    <v>7411</v>
    <v>Nasdaq Stock Market</v>
    <v>XNAS</v>
    <v>XNAS</v>
    <v>26462 Corporate Ave, HAYWARD, CA, 94545 US</v>
    <v>79.569999999999993</v>
    <v>Semiconductors &amp; Semiconductor Equipment</v>
    <v>Stock</v>
    <v>46129.797333957809</v>
    <v>4167</v>
    <v>76.599999999999994</v>
    <v>3576199494</v>
    <v>ULTRA CLEAN HOLDINGS, INC.</v>
    <v>ULTRA CLEAN HOLDINGS, INC.</v>
    <v>78.64</v>
    <v>0</v>
    <v>76.44</v>
    <v>78.614999999999995</v>
    <v>45490040</v>
    <v>UCTT</v>
    <v>ULTRA CLEAN HOLDINGS, INC. (XNAS:UCTT)</v>
    <v>260589</v>
    <v>999894</v>
    <v>2002</v>
  </rv>
  <rv s="2">
    <v>4168</v>
  </rv>
  <rv s="0">
    <v>https://www.bing.com/financeapi/forcetrigger?t=a1mvjc&amp;q=XNAS%3aADI&amp;form=skydnc</v>
    <v>Learn more on Bing</v>
  </rv>
  <rv s="1">
    <v>en-US</v>
    <v>a1mvjc</v>
    <v>268435456</v>
    <v>1</v>
    <v>Powered by Refinitiv</v>
    <v>0</v>
    <v>ANALOG DEVICES, INC. (XNAS:ADI)</v>
    <v>2</v>
    <v>3</v>
    <v>Finance</v>
    <v>4</v>
    <v>372.45</v>
    <v>171</v>
    <v>1.0935999999999999</v>
    <v>15.86</v>
    <v>4.4828E-2</v>
    <v>USD</v>
    <v>Analog Devices, Inc. is a global semiconductor company. The Company designs, manufactures, tests, and markets a portfolio of solutions, including integrated circuits (ICs), software and subsystems that leverage high-performance analog, mixed-signal and digital signal processing technologies. Its comprehensive product portfolio, domain specialization and manufacturing capabilities extend across high-performance precision and high-speed mixed-signal, power management and processing technologies, including data converters, amplifiers, power management, radio frequency (RF) ICs, edge processors and other sensors. The Company's IC product portfolio includes both general-purpose products used by a range of customers and applications, as well as application-specific products designed for specific target markets. Its analog ICs monitor, condition, amplify or transform continuous analog signals associated with physical properties, such as temperature, pressure, weight, light, sound or motion.</v>
    <v>24500</v>
    <v>Nasdaq Stock Market</v>
    <v>XNAS</v>
    <v>XNAS</v>
    <v>One Analog Way, WILMINGTON, MA, 01887 US</v>
    <v>372.45</v>
    <v>Semiconductors &amp; Semiconductor Equipment</v>
    <v>Stock</v>
    <v>46129.79739037031</v>
    <v>4170</v>
    <v>357.82</v>
    <v>180469564572</v>
    <v>ANALOG DEVICES, INC.</v>
    <v>ANALOG DEVICES, INC.</v>
    <v>359.11</v>
    <v>63.978299999999997</v>
    <v>353.8</v>
    <v>369.66</v>
    <v>488204200</v>
    <v>ADI</v>
    <v>ANALOG DEVICES, INC. (XNAS:ADI)</v>
    <v>2813412</v>
    <v>3273841</v>
    <v>1965</v>
  </rv>
  <rv s="2">
    <v>4171</v>
  </rv>
  <rv s="0">
    <v>https://www.bing.com/financeapi/forcetrigger?t=bwgccw&amp;q=XNAS%3aALGM&amp;form=skydnc</v>
    <v>Learn more on Bing</v>
  </rv>
  <rv s="1">
    <v>en-US</v>
    <v>bwgccw</v>
    <v>268435456</v>
    <v>1</v>
    <v>Powered by Refinitiv</v>
    <v>0</v>
    <v>ALLEGRO MICROSYSTEMS, INC (XNAS:ALGM)</v>
    <v>2</v>
    <v>3</v>
    <v>Finance</v>
    <v>4</v>
    <v>43.86</v>
    <v>16.38</v>
    <v>1.7842</v>
    <v>1.58</v>
    <v>4.1340000000000002E-2</v>
    <v>USD</v>
    <v>Allegro MicroSystems, Inc. is engaged in power and sensing semiconductor solutions for motion control and energy-efficient systems. The Company is a global designer, developer, fabless manufacturer and marketer of sensor integrated circuits (ICs) and application-specific power ICs, enabling the important emerging technologies in the automotive and industrial markets. Its sensor ICs enable its customers to measure motion, speed, position and current, while its power ICs include high-temperature and high-voltage capable motor drivers, power management ICs, light-emitting diode (LED) driver ICs and isolated gate drivers. Its product portfolio includes over 1,500 products across a range of high-performance analog mixed-signal semiconductors. The Company also offers tunneling magnetoresistance (TMR) sensor solutions that provide the highest magnetic sensitivity, lowest power consumption, and the smallest size by comparison to other magnetic technologies.</v>
    <v>4060</v>
    <v>Nasdaq Stock Market</v>
    <v>XNAS</v>
    <v>XNAS</v>
    <v>955 Perimeter Road, MANCHESTER, NH, 03103 US</v>
    <v>40.61</v>
    <v>Semiconductors &amp; Semiconductor Equipment</v>
    <v>Stock</v>
    <v>46129.797364154685</v>
    <v>4173</v>
    <v>38.935000000000002</v>
    <v>7374577819</v>
    <v>ALLEGRO MICROSYSTEMS, INC</v>
    <v>ALLEGRO MICROSYSTEMS, INC</v>
    <v>39.020000000000003</v>
    <v>0</v>
    <v>38.22</v>
    <v>39.799999999999997</v>
    <v>185290900</v>
    <v>ALGM</v>
    <v>ALLEGRO MICROSYSTEMS, INC (XNAS:ALGM)</v>
    <v>872622</v>
    <v>1729630</v>
    <v>2013</v>
  </rv>
  <rv s="2">
    <v>4174</v>
  </rv>
  <rv s="0">
    <v>https://www.bing.com/financeapi/forcetrigger?t=a1ndcw&amp;q=XNAS%3aAMBA&amp;form=skydnc</v>
    <v>Learn more on Bing</v>
  </rv>
  <rv s="1">
    <v>en-US</v>
    <v>a1ndcw</v>
    <v>268435456</v>
    <v>1</v>
    <v>Powered by Refinitiv</v>
    <v>0</v>
    <v>AMBARELLA, INC. (XNAS:AMBA)</v>
    <v>2</v>
    <v>3</v>
    <v>Finance</v>
    <v>4</v>
    <v>96.69</v>
    <v>40.81</v>
    <v>2.0379999999999998</v>
    <v>0.68</v>
    <v>1.1862999999999999E-2</v>
    <v>USD</v>
    <v>Ambarella, Inc. is a developer of low-power system-on-a-chip (SoC) semiconductors and software for edge artificial intelligence (AI) applications. The Company's technologies make electronic systems smarter, enabling them to become partially or fully autonomous with features, such as person detection, object classification, and analytics, in addition to performing complex data analysis in real time, delivering imagery, and preserving vital system resources, such as power and network bandwidth. It specializes in the development of deployable, scalable designs for intelligent electronic systems that utilize high-bandwidth sensors. Its products are used in a variety of human viewing, computer vision and edge AI applications, including a variety of automotive camera systems, video security cameras, mobile and fixed robots, industrial applications, and consumer devices, such as action, drone, and 360-degree cameras.</v>
    <v>959</v>
    <v>Nasdaq Stock Market</v>
    <v>XNAS</v>
    <v>XNAS</v>
    <v>3001 Tasman Drive, SANTA CLARA, CA, 95054 US</v>
    <v>59.5</v>
    <v>Semiconductors &amp; Semiconductor Equipment</v>
    <v>Stock</v>
    <v>46129.797153923435</v>
    <v>4176</v>
    <v>57.540100000000002</v>
    <v>2539755040</v>
    <v>AMBARELLA, INC.</v>
    <v>AMBARELLA, INC.</v>
    <v>59.24</v>
    <v>0</v>
    <v>57.32</v>
    <v>58</v>
    <v>43788880</v>
    <v>AMBA</v>
    <v>AMBARELLA, INC. (XNAS:AMBA)</v>
    <v>515166</v>
    <v>771833</v>
    <v>2004</v>
  </rv>
  <rv s="2">
    <v>4177</v>
  </rv>
  <rv s="0">
    <v>https://www.bing.com/financeapi/forcetrigger?t=a1ndww&amp;q=XNAS%3aAMD&amp;form=skydnc</v>
    <v>Learn more on Bing</v>
  </rv>
  <rv s="1">
    <v>en-US</v>
    <v>a1ndww</v>
    <v>268435456</v>
    <v>1</v>
    <v>Powered by Refinitiv</v>
    <v>0</v>
    <v>ADVANCED MICRO DEVICES, INC. (XNAS:AMD)</v>
    <v>2</v>
    <v>3</v>
    <v>Finance</v>
    <v>4</v>
    <v>280.05</v>
    <v>83.75</v>
    <v>2.1095999999999999</v>
    <v>-0.78200000000000003</v>
    <v>-2.8100000000000004E-3</v>
    <v>USD</v>
    <v>Advanced Micro Devices, Inc. is a global semiconductor company. The Company is focused on high-performance computing and artificial intelligence (AI). Its segments include Data Center, Client and Gaming, and Embedded. Data Center segment includes AI accelerators, microprocessors (CPUs) for servers, graphics processing units (GPUs), accelerated processing units (APUs), data processing units (DPUs), Field Programmable Gate Arrays (FPGAs), and Adaptive system-on-Chip (SoC) products for data centers. Client and Gaming segment includes CPUs, APUs, chipsets for desktops and notebooks, discrete GPUs, and semi-custom SoC products and development services. Embedded segment includes embedded CPUs, APUs, FPGAs, system on modules (SOMs), and Adaptive SoC products. It markets and sells its products under the AMD trademark. Its products include AMD EPYC, AMD Ryzen, AMD Ryzen PRO, Virtex UltraScale+, among others.</v>
    <v>31000</v>
    <v>Nasdaq Stock Market</v>
    <v>XNAS</v>
    <v>XNAS</v>
    <v>2485 Augustine Drive, SANTA CLARA, CA, 95054 US</v>
    <v>280.05</v>
    <v>Semiconductors &amp; Semiconductor Equipment</v>
    <v>Stock</v>
    <v>46129.79740185156</v>
    <v>4179</v>
    <v>274.14</v>
    <v>452383205042</v>
    <v>ADVANCED MICRO DEVICES, INC.</v>
    <v>ADVANCED MICRO DEVICES, INC.</v>
    <v>278.26</v>
    <v>106.542</v>
    <v>278.26</v>
    <v>277.47800000000001</v>
    <v>1630339000</v>
    <v>AMD</v>
    <v>ADVANCED MICRO DEVICES, INC. (XNAS:AMD)</v>
    <v>27054561</v>
    <v>34029967</v>
    <v>1969</v>
  </rv>
  <rv s="2">
    <v>4180</v>
  </rv>
  <rv s="0">
    <v>https://www.bing.com/financeapi/forcetrigger?t=a1nkp2&amp;q=XNAS%3aAOSL&amp;form=skydnc</v>
    <v>Learn more on Bing</v>
  </rv>
  <rv s="1">
    <v>en-US</v>
    <v>a1nkp2</v>
    <v>268435456</v>
    <v>1</v>
    <v>Powered by Refinitiv</v>
    <v>0</v>
    <v>ALPHA AND OMEGA SEMICONDUCTOR LIMITED (XNAS:AOSL)</v>
    <v>2</v>
    <v>3</v>
    <v>Finance</v>
    <v>4</v>
    <v>35.700000000000003</v>
    <v>15.895</v>
    <v>2.1465000000000001</v>
    <v>3.22</v>
    <v>0.103172</v>
    <v>USD</v>
    <v>Alpha and Omega Semiconductor Limited is a designer, developer and global supplier of a broad portfolio of power semiconductors. Its portfolio of products targets high-volume applications, including personal computers, graphic cards, game consoles, flat panel televisions (TV), home appliances, power tools, smart phones, battery packs, consumer and industrial motor controls and power supplies for TVs, computers, servers and telecommunications equipment. Its product portfolio consists of two categories: power discrete and power ICs that serve the large and diverse analog market for power semiconductors. Its power discrete products consist of low, medium and high voltage power MOSFETs. Its power ICs deliver power and control and regulate the power management variables, such as the flow of current and level of voltage. Its portfolio of power semiconductors includes approximately 2,700 products. It conducts its operations in the United States of America, Hong Kong, China, and South Korea.</v>
    <v>2428</v>
    <v>Nasdaq Stock Market</v>
    <v>XNAS</v>
    <v>XNAS</v>
    <v>475 Oakmead Parkway, SUNNYVALE, CA, 94085 US</v>
    <v>35.700000000000003</v>
    <v>Semiconductors &amp; Semiconductor Equipment</v>
    <v>Stock</v>
    <v>46129.797269316405</v>
    <v>4182</v>
    <v>31.3048</v>
    <v>1024665376</v>
    <v>ALPHA AND OMEGA SEMICONDUCTOR LIMITED</v>
    <v>ALPHA AND OMEGA SEMICONDUCTOR LIMITED</v>
    <v>32.020000000000003</v>
    <v>0</v>
    <v>31.21</v>
    <v>34.43</v>
    <v>29760830</v>
    <v>AOSL</v>
    <v>ALPHA AND OMEGA SEMICONDUCTOR LIMITED (XNAS:AOSL)</v>
    <v>751744</v>
    <v>350037</v>
    <v>2000</v>
  </rv>
  <rv s="2">
    <v>4183</v>
  </rv>
  <rv s="3">
    <v>en-US</v>
    <v>cau7bh</v>
    <v>268435456</v>
    <v>1</v>
    <v>Powered by Refinitiv</v>
    <v>6</v>
    <v>ARM HOLDINGS PLC (XNAS:ARM)</v>
    <v>7</v>
    <v>3</v>
    <v>Finance</v>
    <v>4</v>
    <v>183.16</v>
    <v>95.32</v>
    <v>1.498</v>
    <v>4</v>
    <v>2.4641000000000003E-2</v>
    <v>USD</v>
    <v>Arm Holdings plc is a United Kingdom-based company. The Company is engaged in the design of central processing units (CPUs) and compute platforms for semiconductor chips. It develops and licenses CPU products and related technology. Its cloud and data center solutions include Arm AGI CPU and Arm Neoverse Compute Subsystems. The Arm Agentic Generalized Infrastructure (AGI) CPU is a production-ready system on a chip (SoC) for artificial intelligence (AI) data centers, delivering compute at scale. The Arm Neoverse Compute Subsystems (CSS) are pre-validated, performance-optimized compute platforms designed to accelerate infrastructure silicon development. The Company's primary markets include smartphone applications, processors and other chips used in mobile phones, consumer electronics, networking equipment, cloud and data center servers, automotive applications, Internet of Things (loT) and other embedded computing devices.</v>
    <v>8330</v>
    <v>Nasdaq Stock Market</v>
    <v>XNAS</v>
    <v>XNAS</v>
    <v>110 Fulbourn Road, CAMBRIDGE, CAMBRIDGESHIRE, CB1 9NJ GB</v>
    <v>168.35</v>
    <v>Semiconductors &amp; Semiconductor Equipment</v>
    <v>Stock</v>
    <v>46129.797211562502</v>
    <v>162.7276</v>
    <v>176642460000</v>
    <v>ARM HOLDINGS PLC</v>
    <v>ARM HOLDINGS PLC</v>
    <v>166.5</v>
    <v>221.68469999999999</v>
    <v>162.33000000000001</v>
    <v>166.33</v>
    <v>1062000000</v>
    <v>ARM</v>
    <v>ARM HOLDINGS PLC (XNAS:ARM)</v>
    <v>3958671</v>
    <v>7866076</v>
    <v>2018</v>
  </rv>
  <rv s="2">
    <v>4185</v>
  </rv>
  <rv s="0">
    <v>https://www.bing.com/financeapi/forcetrigger?t=a1nz8m&amp;q=XNAS%3aAVGO&amp;form=skydnc</v>
    <v>Learn more on Bing</v>
  </rv>
  <rv s="1">
    <v>en-US</v>
    <v>a1nz8m</v>
    <v>268435456</v>
    <v>1</v>
    <v>Powered by Refinitiv</v>
    <v>0</v>
    <v>BROADCOM INC. (XNAS:AVGO)</v>
    <v>2</v>
    <v>3</v>
    <v>Finance</v>
    <v>4</v>
    <v>414.61</v>
    <v>161.61000000000001</v>
    <v>1.3878999999999999</v>
    <v>4.93</v>
    <v>1.2372000000000001E-2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33000</v>
    <v>Nasdaq Stock Market</v>
    <v>XNAS</v>
    <v>XNAS</v>
    <v>3421 Hillview Avenue, PALO ALTO, CA, 94304 US</v>
    <v>405.4</v>
    <v>Semiconductors &amp; Semiconductor Equipment</v>
    <v>Stock</v>
    <v>46129.797402707809</v>
    <v>4187</v>
    <v>399.82010000000002</v>
    <v>1909965071200</v>
    <v>BROADCOM INC.</v>
    <v>BROADCOM INC.</v>
    <v>400.9</v>
    <v>78.690700000000007</v>
    <v>398.47</v>
    <v>403.4</v>
    <v>4734668000</v>
    <v>AVGO</v>
    <v>BROADCOM INC. (XNAS:AVGO)</v>
    <v>12807267</v>
    <v>25775599</v>
    <v>2018</v>
  </rv>
  <rv s="2">
    <v>4188</v>
  </rv>
  <rv s="0">
    <v>https://www.bing.com/financeapi/forcetrigger?t=c4s6z2&amp;q=XNAS%3aCRDO&amp;form=skydnc</v>
    <v>Learn more on Bing</v>
  </rv>
  <rv s="10">
    <v>en-US</v>
    <v>c4s6z2</v>
    <v>268435456</v>
    <v>1</v>
    <v>Powered by Refinitiv</v>
    <v>21</v>
    <v>Credo Technology Group Holding Ltd (XNAS:CRDO)</v>
    <v>2</v>
    <v>22</v>
    <v>Finance</v>
    <v>4</v>
    <v>213.8</v>
    <v>33.04</v>
    <v>3.0059999999999998</v>
    <v>-1.5049999999999999</v>
    <v>-9.4699999999999993E-3</v>
    <v>USD</v>
    <v>Credo Technology Group Holding Ltd is a Cayman Islands-based holding company. The Company delivers high-speed solutions to break bandwidth barriers on every wired connection in the data infrastructure market. It provides high-speed connectivity solutions that deliver improved power efficiency as data rates and corresponding bandwidth requirements increase exponentially throughout the data infrastructure market. Its connectivity solutions are optimized for optical and electrical Ethernet applications, including the emerging 100 gigabits per second (G), 200G, 400G, 800G and the emerging 1.6 terabits per second (T) port markets. Its products are based on its Serializer/Deserializer (SerDes) and Digital Signal Processor (DSP) technologies. Its product families include integrated circuits (ICs) for the optical and line card markets, active electrical cables (AECs) and SerDes Chiplets. The Company’s intellectual property (IP) solutions consist primarily of SerDes IP licensing.</v>
    <v>622</v>
    <v>Nasdaq Stock Market</v>
    <v>XNAS</v>
    <v>XNAS</v>
    <v>C/O Maples Corporate Services, Limited, Po Box 309, Ugland House, GRAND CAYMAN, KY1-1104 KY</v>
    <v>165</v>
    <v>Semiconductors &amp; Semiconductor Equipment</v>
    <v>Stock</v>
    <v>46129.797417707814</v>
    <v>4190</v>
    <v>152.09</v>
    <v>29037025507</v>
    <v>Credo Technology Group Holding Ltd</v>
    <v>Credo Technology Group Holding Ltd</v>
    <v>163.69999999999999</v>
    <v>87.3613</v>
    <v>158.93</v>
    <v>157.42500000000001</v>
    <v>184449900</v>
    <v>CRDO</v>
    <v>Credo Technology Group Holding Ltd (XNAS:CRDO)</v>
    <v>5065561</v>
    <v>7428842</v>
  </rv>
  <rv s="2">
    <v>4191</v>
  </rv>
  <rv s="0">
    <v>https://www.bing.com/financeapi/forcetrigger?t=a1qd6h&amp;q=XNAS%3aCRUS&amp;form=skydnc</v>
    <v>Learn more on Bing</v>
  </rv>
  <rv s="1">
    <v>en-US</v>
    <v>a1qd6h</v>
    <v>268435456</v>
    <v>1</v>
    <v>Powered by Refinitiv</v>
    <v>0</v>
    <v>CIRRUS LOGIC, INC. (XNAS:CRUS)</v>
    <v>2</v>
    <v>3</v>
    <v>Finance</v>
    <v>4</v>
    <v>168.92</v>
    <v>83.433499999999995</v>
    <v>1.1787000000000001</v>
    <v>3.1756000000000002</v>
    <v>1.9265000000000001E-2</v>
    <v>USD</v>
    <v>Cirrus Logic, Inc. is a provider of low-power, high-precision mixed-signal processing solutions that enhance user experience in mobile and consumer applications. Its product line categories are Audio and High-Performance Mixed-Signal (HPMS). It is a supplier of low-power, low-latency, high-precision audio components that are used in a variety of applications, including smartphones, laptops, tablets, virtual reality/augmented reality headsets, wearables, home theater systems, automotive entertainment systems and professional audio systems. Additionally, its SoundClear technology consists of a broad portfolio of tools, software and algorithms that help to differentiate its customers’ products by improving the user experience with features such as louder, high-fidelity sound, high-quality audio playback, voice capture, and hearing augmentation. Its portfolio of HPMS products includes camera controllers for automatic focus and optical image stabilization and haptic and sensing solutions.</v>
    <v>1660</v>
    <v>Nasdaq Stock Market</v>
    <v>XNAS</v>
    <v>XNAS</v>
    <v>800 W 6th St, AUSTIN, TX, 78701 US</v>
    <v>168.92</v>
    <v>Semiconductors &amp; Semiconductor Equipment</v>
    <v>Stock</v>
    <v>46129.797357430471</v>
    <v>4193</v>
    <v>163.85</v>
    <v>8570037235</v>
    <v>CIRRUS LOGIC, INC.</v>
    <v>CIRRUS LOGIC, INC.</v>
    <v>167.49</v>
    <v>22.1309</v>
    <v>164.84</v>
    <v>168.01560000000001</v>
    <v>51007390</v>
    <v>CRUS</v>
    <v>CIRRUS LOGIC, INC. (XNAS:CRUS)</v>
    <v>354821</v>
    <v>631978</v>
    <v>1998</v>
  </rv>
  <rv s="2">
    <v>4194</v>
  </rv>
  <rv s="0">
    <v>https://www.bing.com/financeapi/forcetrigger?t=a1qepr&amp;q=XNAS%3aCSIQ&amp;form=skydnc</v>
    <v>Learn more on Bing</v>
  </rv>
  <rv s="1">
    <v>en-US</v>
    <v>a1qepr</v>
    <v>268435456</v>
    <v>1</v>
    <v>Powered by Refinitiv</v>
    <v>0</v>
    <v>CANADIAN SOLAR INC. (XNAS:CSIQ)</v>
    <v>2</v>
    <v>3</v>
    <v>Finance</v>
    <v>4</v>
    <v>34.590000000000003</v>
    <v>6.96</v>
    <v>1.3681000000000001</v>
    <v>-1.4999999999999999E-2</v>
    <v>-1.1559999999999999E-3</v>
    <v>USD</v>
    <v>Canadian Solar Inc. is a solar technology and renewable energy company. The Company is a manufacturer of solar photovoltaic modules; provider of solar energy and battery energy storage solutions; and developer, owner, and operator of utility-scale solar power and battery energy storage projects. The Company operates in two reportable segments: CSI Solar and Recurrent Energy. CSI Solar segment primarily designs, develops and manufactures solar ingots, wafers, cells, modules and battery energy storage products. Its products include advanced N-type TOPCon modules. Its e-STORAGE provides integrated utility-scale battery energy storage solutions, including turnkey and bankable system solutions across various applications, long-term service agreements, and future battery capacity augmentation services. Recurrent Energy segment primarily develops, builds, sells, and operates solar power and battery energy storage projects, and also provides power services (O&amp;M) and asset management.</v>
    <v>12587</v>
    <v>Nasdaq Stock Market</v>
    <v>XNAS</v>
    <v>XNAS</v>
    <v>4273 King Street East, Suite 102, GUELPH, ON, N2P 2E9 CA</v>
    <v>13.445</v>
    <v>Renewable Energy</v>
    <v>Stock</v>
    <v>46129.797390659376</v>
    <v>4196</v>
    <v>12.69</v>
    <v>879243774</v>
    <v>CANADIAN SOLAR INC.</v>
    <v>CANADIAN SOLAR INC.</v>
    <v>13.44</v>
    <v>56.492400000000004</v>
    <v>12.98</v>
    <v>12.965</v>
    <v>67816720</v>
    <v>CSIQ</v>
    <v>CANADIAN SOLAR INC. (XNAS:CSIQ)</v>
    <v>1858084</v>
    <v>2685550</v>
    <v>2022</v>
  </rv>
  <rv s="2">
    <v>4197</v>
  </rv>
  <rv s="0">
    <v>https://www.bing.com/financeapi/forcetrigger?t=a1r2tc&amp;q=XNAS%3aDIOD&amp;form=skydnc</v>
    <v>Learn more on Bing</v>
  </rv>
  <rv s="1">
    <v>en-US</v>
    <v>a1r2tc</v>
    <v>268435456</v>
    <v>1</v>
    <v>Powered by Refinitiv</v>
    <v>0</v>
    <v>DIODES INCORPORATED (XNAS:DIOD)</v>
    <v>2</v>
    <v>3</v>
    <v>Finance</v>
    <v>4</v>
    <v>98.18</v>
    <v>33.53</v>
    <v>1.7701</v>
    <v>1.26</v>
    <v>1.3410999999999999E-2</v>
    <v>USD</v>
    <v>Diodes Incorporated is a global manufacturer and supplier of high-quality application-specific standard products within the discrete, logic, analog, and mixed-signal semiconductor markets. The Company's diverse product portfolio covers diodes; rectifiers; transistors; MOSFETs; SiC diodes and MOSFETs; protection devices; logic; voltage translators; amplifiers and comparators; sensors; and power management devices such as AC-DC converters, digital isolators and isolated gate drivers, DC-DC switching, photocoupler, linear voltage regulators, voltage references, LED drivers, power switches, and voltage supervisors. It also has timing and connectivity solutions including clock ICs, crystal oscillators, PCIe packet switches, multi-protocol switches, interface products, and signal integrity solutions for high-speed signals. It serves the industrial, automotive, computing, consumer and communications markets. Its mixed-signal products include high speed mux/demux, digital switches and others.</v>
    <v>7989</v>
    <v>Nasdaq Stock Market</v>
    <v>XNAS</v>
    <v>XNAS</v>
    <v>4949 Hedgcoxe Road, Suite 200, PLANO, TX, 75024 US</v>
    <v>98.18</v>
    <v>Semiconductors &amp; Semiconductor Equipment</v>
    <v>Stock</v>
    <v>46129.797113275003</v>
    <v>4199</v>
    <v>94.06</v>
    <v>4380284577</v>
    <v>DIODES INCORPORATED</v>
    <v>DIODES INCORPORATED</v>
    <v>95.5</v>
    <v>66.846900000000005</v>
    <v>93.95</v>
    <v>95.21</v>
    <v>46006560</v>
    <v>DIOD</v>
    <v>DIODES INCORPORATED (XNAS:DIOD)</v>
    <v>319161</v>
    <v>526855</v>
    <v>1968</v>
  </rv>
  <rv s="2">
    <v>4200</v>
  </rv>
  <rv s="0">
    <v>https://www.bing.com/financeapi/forcetrigger?t=a1tdvh&amp;q=XNAS%3aFSLR&amp;form=skydnc</v>
    <v>Learn more on Bing</v>
  </rv>
  <rv s="1">
    <v>en-US</v>
    <v>a1tdvh</v>
    <v>268435456</v>
    <v>1</v>
    <v>Powered by Refinitiv</v>
    <v>0</v>
    <v>FIRST SOLAR, INC. (XNAS:FSLR)</v>
    <v>2</v>
    <v>3</v>
    <v>Finance</v>
    <v>4</v>
    <v>285.99</v>
    <v>119.09010000000001</v>
    <v>1.5902000000000001</v>
    <v>-1.39</v>
    <v>-7.252999999999999E-3</v>
    <v>USD</v>
    <v>First Solar, Inc. is a photovoltaic (PV) solar technology and manufacturing company. It is focused on enabling power generation needs with its advanced, thin film PV technology. The Company's primary segment is its modules business, which involves the design, manufacture, and sale of CdTe solar modules, which convert sunlight into electricity. Third-party customers of the segment include system developers, independent power producers, utilities, commercial and industrial companies, and other system owners and operators. The Company's products include the Series 7 Module and Series 6 Plus module. Its Series 6 Plus module is a glass laminate approximately 4ft x 6ft in size that encapsulates thin film PV semiconductor materials. Its Series 7 module has a larger form factor of approximately 4ft x 7ft in size. The Series 6 Plus and Series 7 modules had an average power output of 459 watts and 531 watts, respectively.</v>
    <v>7900</v>
    <v>Nasdaq Stock Market</v>
    <v>XNAS</v>
    <v>XNAS</v>
    <v>4300 E Camelback Road, Suite 220, PHOENIX, AZ, 85018 US</v>
    <v>194.97</v>
    <v>Renewable Energy</v>
    <v>Stock</v>
    <v>46129.796581226561</v>
    <v>4202</v>
    <v>189.48</v>
    <v>20443589208</v>
    <v>FIRST SOLAR, INC.</v>
    <v>FIRST SOLAR, INC.</v>
    <v>192.44</v>
    <v>13.3911</v>
    <v>191.65</v>
    <v>190.26</v>
    <v>107450800</v>
    <v>FSLR</v>
    <v>FIRST SOLAR, INC. (XNAS:FSLR)</v>
    <v>1891866</v>
    <v>1809420</v>
    <v>2003</v>
  </rv>
  <rv s="2">
    <v>4203</v>
  </rv>
  <rv s="0">
    <v>https://www.bing.com/financeapi/forcetrigger?t=a1upc7&amp;q=XNAS%3aHIMX&amp;form=skydnc</v>
    <v>Learn more on Bing</v>
  </rv>
  <rv s="1">
    <v>en-US</v>
    <v>a1upc7</v>
    <v>268435456</v>
    <v>1</v>
    <v>Powered by Refinitiv</v>
    <v>0</v>
    <v>Himax Technologies, Inc. (XNAS:HIMX)</v>
    <v>2</v>
    <v>3</v>
    <v>Finance</v>
    <v>4</v>
    <v>12</v>
    <v>6.2149999999999999</v>
    <v>2.0133999999999999</v>
    <v>-0.26500000000000001</v>
    <v>-2.3514E-2</v>
    <v>USD</v>
    <v>Himax Technologies Inc is mainly engaged in the fabless semiconductor solution. The Company offers comprehensive automotive integrated circuit (IC) solutions, including traditional driver ICs, in-cell touch and display driver integration, large touch and display driver integration and local dimming timing controllers. The Company's principal product lines include display drivers and timing controllers, touch controller ICs, thin film transistor liquid crystal display (TFT-LCD) television and monitor semiconductor solutions, intellectual property (IP) and application specific integrated circuit (ASIC) service, liquid crystal on silicon (LCOS) and micro-electro mechanical systems (MEMS) products, power ICs, complementary metal-oxide-semiconductor (CMOS) image sensor product, and wafer level optics products.</v>
    <v>2238</v>
    <v>Nasdaq Stock Market</v>
    <v>XNAS</v>
    <v>XNAS</v>
    <v>No.26, Zilian Road, Xinshi District, TAINAN, TAINAN, 741 TW</v>
    <v>11.48</v>
    <v>Semiconductors &amp; Semiconductor Equipment</v>
    <v>Stock</v>
    <v>46129.797354154689</v>
    <v>4205</v>
    <v>10.92</v>
    <v>1919557029</v>
    <v>Himax Technologies, Inc.</v>
    <v>Himax Technologies, Inc.</v>
    <v>11.38</v>
    <v>43.774900000000002</v>
    <v>11.27</v>
    <v>11.005000000000001</v>
    <v>174425900</v>
    <v>HIMX</v>
    <v>Himax Technologies, Inc. (XNAS:HIMX)</v>
    <v>2507745</v>
    <v>4761629</v>
    <v>2005</v>
  </rv>
  <rv s="2">
    <v>4206</v>
  </rv>
  <rv s="0">
    <v>https://www.bing.com/financeapi/forcetrigger?t=c6kpsm&amp;q=XNAS%3aICG&amp;form=skydnc</v>
    <v>Learn more on Bing</v>
  </rv>
  <rv s="10">
    <v>en-US</v>
    <v>c6kpsm</v>
    <v>268435456</v>
    <v>1</v>
    <v>Powered by Refinitiv</v>
    <v>21</v>
    <v>Intchains Group Limited (XNAS:ICG)</v>
    <v>2</v>
    <v>22</v>
    <v>Finance</v>
    <v>4</v>
    <v>3.3405</v>
    <v>0.93</v>
    <v>-0.27100000000000002</v>
    <v>0.12</v>
    <v>8.9551999999999993E-2</v>
    <v>USD</v>
    <v>Intchains Group Ltd is a holding company mainly engaged in the provision of altcoin mining products. The Company is principally engaged in the provision of altcoin mining products, the strategic acquisition and holding of Ethereum-based cryptocurrencies and the development of World Wide Web 3.0 (Web3) applications. The Company primarily offers mining products including altcoin mining machines that incorporate application-specific integrated circuit (ASIC) chips, as well as ancillary software and hardware. The Company focuses on the design of ASIC chips for blockchain applications. The Company's altcoin mining machines are primarily sold under Goldshell brand. The Company principally conducts its businesses in domestic and overseas markets.</v>
    <v>133</v>
    <v>Nasdaq Stock Market</v>
    <v>XNAS</v>
    <v>XNAS</v>
    <v>c/o Building 16, Lane 999, Xinyuan South Road, Lin-Gang Special Area, Pudong, SHANGHAI, SHANGHAI, 201306 CN</v>
    <v>1.47</v>
    <v>Financial Technology (Fintech) &amp; Infrastructure</v>
    <v>Stock</v>
    <v>46129.79677967578</v>
    <v>4208</v>
    <v>1.1499999999999999</v>
    <v>135353753</v>
    <v>Intchains Group Limited</v>
    <v>Intchains Group Limited</v>
    <v>1.1599999999999999</v>
    <v>6.9260000000000002</v>
    <v>1.34</v>
    <v>1.46</v>
    <v>92708050</v>
    <v>ICG</v>
    <v>Intchains Group Limited (XNAS:ICG)</v>
    <v>18650091</v>
    <v>17475</v>
  </rv>
  <rv s="2">
    <v>4209</v>
  </rv>
  <rv s="0">
    <v>https://www.bing.com/financeapi/forcetrigger?t=a1vic7&amp;q=XNAS%3aIMOS&amp;form=skydnc</v>
    <v>Learn more on Bing</v>
  </rv>
  <rv s="1">
    <v>en-US</v>
    <v>a1vic7</v>
    <v>268435456</v>
    <v>1</v>
    <v>Powered by Refinitiv</v>
    <v>0</v>
    <v>ChipMOS TECHNOLOGIES INC. (XNAS:IMOS)</v>
    <v>2</v>
    <v>3</v>
    <v>Finance</v>
    <v>4</v>
    <v>49.889899999999997</v>
    <v>14.99</v>
    <v>1.2137</v>
    <v>-2.125</v>
    <v>-4.3216999999999998E-2</v>
    <v>USD</v>
    <v>ChipMOS Technologies Inc is a Taiwan-based company mainly engaged in the integrated circuits (IC) packaging and testing business. The company's major products and services include multi-chip packaging, thin small-outline packages (TSOP), ball grid array (BGA) packaging and chip on film (COF) packaging services, as well as wafer bumping, wafer-level chip-size packaging, and wafer-overpackaging technologies. The Company's packaged and tested products are mainly used in automotive, information, communication, mobile phone, wearable and consumer electronics related products. The Company also provides customers with full-stage processing and distribution services. The Company mainly operates its businesses within domestic market and overseas markets, including the rest of Asia and the Americas.</v>
    <v>5890</v>
    <v>Nasdaq Stock Market</v>
    <v>XNAS</v>
    <v>XNAS</v>
    <v>No.1, Yanfa 1st Road, Hsinchu Science Park, BAOSHAN, HSINCHU, 300 TW</v>
    <v>48.899900000000002</v>
    <v>Semiconductors &amp; Semiconductor Equipment</v>
    <v>Stock</v>
    <v>46129.795866515626</v>
    <v>4211</v>
    <v>45.520099999999999</v>
    <v>1657214697</v>
    <v>ChipMOS TECHNOLOGIES INC.</v>
    <v>ChipMOS TECHNOLOGIES INC.</v>
    <v>48.29</v>
    <v>104.96429999999999</v>
    <v>49.17</v>
    <v>47.045000000000002</v>
    <v>35226160</v>
    <v>IMOS</v>
    <v>ChipMOS TECHNOLOGIES INC. (XNAS:IMOS)</v>
    <v>108198</v>
    <v>57239</v>
    <v>1997</v>
  </rv>
  <rv s="2">
    <v>4212</v>
  </rv>
  <rv s="0">
    <v>https://www.bing.com/financeapi/forcetrigger?t=a1vmf2&amp;q=XNAS%3aINTC&amp;form=skydnc</v>
    <v>Learn more on Bing</v>
  </rv>
  <rv s="1">
    <v>en-US</v>
    <v>a1vmf2</v>
    <v>268435456</v>
    <v>1</v>
    <v>Powered by Refinitiv</v>
    <v>0</v>
    <v>INTEL CORPORATION (XNAS:INTC)</v>
    <v>2</v>
    <v>3</v>
    <v>Finance</v>
    <v>4</v>
    <v>70.325000000000003</v>
    <v>18.25</v>
    <v>1.6762999999999999</v>
    <v>-0.61499999999999999</v>
    <v>-8.9779999999999999E-3</v>
    <v>USD</v>
    <v>Intel Corporation is a global designer and manufacturer of semiconductor products. The Company operates through three segments: Intel Products, Intel Foundry, and All Other. Its Intel Products segment includes Client Computing Group (CCG), Data Center and AI (DCAI), Network and Edge (NEX). The CCG is bringing together the operating system, system architecture, hardware, and software application integration to enable PC experiences. DCAI delivers workload-optimized solutions to cloud service providers and enterprises, along with silicon devices for communications service providers, network and edge, and HPC customers. NEX helps networks and edge compute systems from fixed-function hardware to general-purpose compute, acceleration, and networking devices running cloud native software on programmable hardware. The Intel Foundry segment comprises technology development, manufacturing and foundry services. All Other segments include Altera, Mobileye, Other.</v>
    <v>85100</v>
    <v>Nasdaq Stock Market</v>
    <v>XNAS</v>
    <v>XNAS</v>
    <v>2200 Mission College Blvd, Rnb-4-151, SANTA CLARA, CA, 95054 US</v>
    <v>70.325000000000003</v>
    <v>Semiconductors &amp; Semiconductor Equipment</v>
    <v>Stock</v>
    <v>46129.796914675782</v>
    <v>4214</v>
    <v>67.739999999999995</v>
    <v>340851263850</v>
    <v>INTEL CORPORATION</v>
    <v>INTEL CORPORATION</v>
    <v>68.83</v>
    <v>0</v>
    <v>68.5</v>
    <v>67.885000000000005</v>
    <v>5021010000</v>
    <v>INTC</v>
    <v>INTEL CORPORATION (XNAS:INTC)</v>
    <v>93337013</v>
    <v>102734158</v>
    <v>1989</v>
  </rv>
  <rv s="2">
    <v>4215</v>
  </rv>
  <rv s="0">
    <v>https://www.bing.com/financeapi/forcetrigger?t=a1w7f2&amp;q=XNYS%3aJKS&amp;form=skydnc</v>
    <v>Learn more on Bing</v>
  </rv>
  <rv s="1">
    <v>en-US</v>
    <v>a1w7f2</v>
    <v>268435456</v>
    <v>1</v>
    <v>Powered by Refinitiv</v>
    <v>0</v>
    <v>JinkoSolar Holding Co., Ltd. (XNYS:JKS)</v>
    <v>2</v>
    <v>3</v>
    <v>Finance</v>
    <v>4</v>
    <v>31.88</v>
    <v>15.5456</v>
    <v>0.47789999999999999</v>
    <v>-0.04</v>
    <v>-1.874E-3</v>
    <v>USD</v>
    <v>JinkoSolar Holding Co Ltd is a holding company principally engaged in photovoltaic (PV) industry. The Company builds a vertically integrated solar power product value chain, manufacturing from silicon wafers to solar modules. The Company’s main products comprise silicon wafers, solar cells and solar modules. The Company sells its solar modules under JinkoSolar brand. The Company is also engaged in solar power generation and solar system engineering procurement construction (EPC) services. The Company mainly operates its businesses in the domestic and overseas markets.</v>
    <v>33830</v>
    <v>New York Stock Exchange</v>
    <v>XNYS</v>
    <v>XNYS</v>
    <v>1 Yingbin Road, Shangrao Economic Development Zone, SHANGRAO, JIANGXI, 334100 CN</v>
    <v>22.12</v>
    <v>Renewable Energy</v>
    <v>Stock</v>
    <v>46129.797300786719</v>
    <v>4217</v>
    <v>21.274999999999999</v>
    <v>2698528950</v>
    <v>JinkoSolar Holding Co., Ltd.</v>
    <v>JinkoSolar Holding Co., Ltd.</v>
    <v>21.55</v>
    <v>0</v>
    <v>21.34</v>
    <v>21.3</v>
    <v>126691500</v>
    <v>JKS</v>
    <v>JinkoSolar Holding Co., Ltd. (XNYS:JKS)</v>
    <v>592768</v>
    <v>590965</v>
    <v>2007</v>
  </rv>
  <rv s="2">
    <v>4218</v>
  </rv>
  <rv s="0">
    <v>https://www.bing.com/financeapi/forcetrigger?t=a1x4w7&amp;q=XNAS%3aLSCC&amp;form=skydnc</v>
    <v>Learn more on Bing</v>
  </rv>
  <rv s="1">
    <v>en-US</v>
    <v>a1x4w7</v>
    <v>268435456</v>
    <v>1</v>
    <v>Powered by Refinitiv</v>
    <v>0</v>
    <v>LATTICE SEMICONDUCTOR CORPORATION (XNAS:LSCC)</v>
    <v>2</v>
    <v>3</v>
    <v>Finance</v>
    <v>4</v>
    <v>118.735</v>
    <v>39.6</v>
    <v>1.6855</v>
    <v>5.0199999999999996</v>
    <v>4.487E-2</v>
    <v>USD</v>
    <v>Lattice Semiconductor Corporation develop technologies that monetize through differentiated programmable logic semiconductor products, silicon-enabling products, system solutions, design services, and technology licenses. The Company is focused on solving customer problems across the network, from the edge to the cloud, in the communications, computing, industrial, automotive, and consumer markets. It also serves its customers with intellectual property (IP) licensing and various other services. Its product development activities include new proprietary products, advanced packaging, existing product enhancements, software development tools, soft IP, and system solutions for applications such as edge artificial intelligence (AI), wireless and wireline infrastructure, platform security, and factory automation. Its field programmable gate array (FPGA) devices enable it to provide its customers with a strong, growing base of control, connect, and compute technologies.</v>
    <v>1174</v>
    <v>Nasdaq Stock Market</v>
    <v>XNAS</v>
    <v>XNAS</v>
    <v>5555 NE MOORE CT, HILLSBORO, OR, 97124 US</v>
    <v>118.735</v>
    <v>Semiconductors &amp; Semiconductor Equipment</v>
    <v>Stock</v>
    <v>46129.795826296096</v>
    <v>4220</v>
    <v>113.485</v>
    <v>16000032860</v>
    <v>LATTICE SEMICONDUCTOR CORPORATION</v>
    <v>LATTICE SEMICONDUCTOR CORPORATION</v>
    <v>113.93</v>
    <v>5242.1525000000001</v>
    <v>111.88</v>
    <v>116.9</v>
    <v>136869400</v>
    <v>LSCC</v>
    <v>LATTICE SEMICONDUCTOR CORPORATION (XNAS:LSCC)</v>
    <v>1575152</v>
    <v>1532185</v>
    <v>1985</v>
  </rv>
  <rv s="2">
    <v>4221</v>
  </rv>
  <rv s="0">
    <v>https://www.bing.com/financeapi/forcetrigger?t=a1xdvh&amp;q=XNAS%3aMCHP&amp;form=skydnc</v>
    <v>Learn more on Bing</v>
  </rv>
  <rv s="1">
    <v>en-US</v>
    <v>a1xdvh</v>
    <v>268435456</v>
    <v>1</v>
    <v>Powered by Refinitiv</v>
    <v>0</v>
    <v>MICROCHIP TECHNOLOGY INCORPORATED (XNAS:MCHP)</v>
    <v>2</v>
    <v>3</v>
    <v>Finance</v>
    <v>4</v>
    <v>83.35</v>
    <v>37.409999999999997</v>
    <v>1.5595000000000001</v>
    <v>1.55</v>
    <v>2.0164000000000001E-2</v>
    <v>USD</v>
    <v>Microchip Technology Incorporated is a provider of smart, connected, and secure embedded control solutions. The Company’s semiconductor products segment designs, develops, manufactures and markets mixed-signal microcontrollers, development tools and analog, interface, mixed-signal, timing, wired and wireless connectivity devices, and memory products. The Company's technology licensing segment includes sales and licensing of the Company's intellectual property. Its products include PIC64 Microprocessors, FPGAs, myMicrochip, MPLAB X IDE, Analog, and Microcontrollers. Its development tools include Atmel START and MPLAB Discover. Its manufacturing operations include wafer fabrication, wafer probe, assembly, and test. The Company’s solutions serve customers across the industrial, automotive, consumer, aerospace and defense, communications and computing markets. The Company markets and sells its products worldwide primarily through a network of direct sales personnel and distributors.</v>
    <v>19400</v>
    <v>Nasdaq Stock Market</v>
    <v>XNAS</v>
    <v>XNAS</v>
    <v>2355 W CHANDLER BLVD, CHANDLER, AZ, 85224-6199 US</v>
    <v>79.900000000000006</v>
    <v>Semiconductors &amp; Semiconductor Equipment</v>
    <v>Stock</v>
    <v>46129.797398171097</v>
    <v>4223</v>
    <v>77.760000000000005</v>
    <v>42435838068</v>
    <v>MICROCHIP TECHNOLOGY INCORPORATED</v>
    <v>MICROCHIP TECHNOLOGY INCORPORATED</v>
    <v>78.87</v>
    <v>0</v>
    <v>76.87</v>
    <v>78.42</v>
    <v>541135400</v>
    <v>MCHP</v>
    <v>MICROCHIP TECHNOLOGY INCORPORATED (XNAS:MCHP)</v>
    <v>5671098</v>
    <v>8350015</v>
    <v>1989</v>
  </rv>
  <rv s="2">
    <v>4224</v>
  </rv>
  <rv s="0">
    <v>https://www.bing.com/financeapi/forcetrigger?t=a1xwnm&amp;q=XNAS%3aMPWR&amp;form=skydnc</v>
    <v>Learn more on Bing</v>
  </rv>
  <rv s="1">
    <v>en-US</v>
    <v>a1xwnm</v>
    <v>268435456</v>
    <v>1</v>
    <v>Powered by Refinitiv</v>
    <v>0</v>
    <v>MONOLITHIC POWER SYSTEMS, INC. (XNAS:MPWR)</v>
    <v>2</v>
    <v>3</v>
    <v>Finance</v>
    <v>4</v>
    <v>1479</v>
    <v>496.4</v>
    <v>1.5931999999999999</v>
    <v>62.66</v>
    <v>4.4667000000000005E-2</v>
    <v>USD</v>
    <v>Monolithic Power Systems, Inc. is a fabless global company, which provides semiconductor-based power electronic solutions. The Company designs and develops its products for storage and computing, enterprise data, automotive, communications, consumer, and industrial end markets. Direct Current (DC) to DC, Alternating Current (AC) to DC, driver metal-oxide-semiconductor field-effect transistor, power management integrated circuit (IC), current limit switch and lighting control products. Its DC to DC ICs are used to convert and control voltages within a range of electronic systems, such as cloud-based central processing unit (CPU) servers and workstations, artificial intelligence (AI) systems, systems, memory, storage solutions, notebooks, infotainment, power sources, home appliances, network infrastructure and satellite communications. The Company has sales offices in various locations in Asia, Europe and the United States.</v>
    <v>4501</v>
    <v>Nasdaq Stock Market</v>
    <v>XNAS</v>
    <v>XNAS</v>
    <v>5808 Lake Washington Blvd. Ne, KIRKLAND, WA, 98033 US</v>
    <v>1479</v>
    <v>Semiconductors &amp; Semiconductor Equipment</v>
    <v>Stock</v>
    <v>46129.797392835157</v>
    <v>4226</v>
    <v>1420.34</v>
    <v>71980955460</v>
    <v>MONOLITHIC POWER SYSTEMS, INC.</v>
    <v>MONOLITHIC POWER SYSTEMS, INC.</v>
    <v>1437.62</v>
    <v>113.99290000000001</v>
    <v>1402.81</v>
    <v>1465.47</v>
    <v>49118000</v>
    <v>MPWR</v>
    <v>MONOLITHIC POWER SYSTEMS, INC. (XNAS:MPWR)</v>
    <v>338769</v>
    <v>532921</v>
    <v>2004</v>
  </rv>
  <rv s="2">
    <v>4227</v>
  </rv>
  <rv s="0">
    <v>https://www.bing.com/financeapi/forcetrigger?t=a1xwz2&amp;q=XNAS%3aMRAM&amp;form=skydnc</v>
    <v>Learn more on Bing</v>
  </rv>
  <rv s="1">
    <v>en-US</v>
    <v>a1xwz2</v>
    <v>268435456</v>
    <v>1</v>
    <v>Powered by Refinitiv</v>
    <v>0</v>
    <v>EVERSPIN TECHNOLOGIES, INC. (XNAS:MRAM)</v>
    <v>2</v>
    <v>3</v>
    <v>Finance</v>
    <v>4</v>
    <v>17.239999999999998</v>
    <v>4.93</v>
    <v>1.1818</v>
    <v>0.2</v>
    <v>1.6487999999999999E-2</v>
    <v>USD</v>
    <v>Everspin Technologies, Inc. is a developer and manufacturer of magnetoresistive random access memory (MRAM) solutions. Its portfolio of MRAM technologies includes Toggle MRAM, Tunnel Magneto Resistance (TMR) Sensors, and Spin-transfer Torque MRAM (STT-MRAM). Toggle MRAM products are designed to address applications in the industrial, medical, automotive/transportation, and data center markets. It offers these products with industry standard interfaces, including Parallel, Serial Peripheral Interface (SPI) and Quad SPI (QSPI) interfaces. STT-MRAM technology can be tuned to deliver products in Dynamic Random Access Memory (DRAM), Static Random Access Memory (SRAM) and NOR Flash applications. TMR sensors provide high magnetic sensitivity in a single component that performs 3D magnetic field measurements in a monolithic solution. It sells its products directly and through its distribution channels, to original equipment manufacturers (OEMs) and original design manufacturers (ODMs).</v>
    <v>85</v>
    <v>Nasdaq Stock Market</v>
    <v>XNAS</v>
    <v>XNAS</v>
    <v>5670 W. Chandler Boulevard, Suite 130, CHANDLER, AZ, 85226 US</v>
    <v>12.6</v>
    <v>Semiconductors &amp; Semiconductor Equipment</v>
    <v>Stock</v>
    <v>46129.797080474222</v>
    <v>4229</v>
    <v>12.04</v>
    <v>287220938</v>
    <v>EVERSPIN TECHNOLOGIES, INC.</v>
    <v>EVERSPIN TECHNOLOGIES, INC.</v>
    <v>12.25</v>
    <v>0</v>
    <v>12.13</v>
    <v>12.33</v>
    <v>23294480</v>
    <v>MRAM</v>
    <v>EVERSPIN TECHNOLOGIES, INC. (XNAS:MRAM)</v>
    <v>265746</v>
    <v>346861</v>
    <v>2008</v>
  </rv>
  <rv s="2">
    <v>4230</v>
  </rv>
  <rv s="0">
    <v>https://www.bing.com/financeapi/forcetrigger?t=a1xygh&amp;q=XNAS%3aMRVL&amp;form=skydnc</v>
    <v>Learn more on Bing</v>
  </rv>
  <rv s="1">
    <v>en-US</v>
    <v>a1xygh</v>
    <v>268435456</v>
    <v>1</v>
    <v>Powered by Refinitiv</v>
    <v>0</v>
    <v>MARVELL TECHNOLOGY, INC. (XNAS:MRVL)</v>
    <v>2</v>
    <v>3</v>
    <v>Finance</v>
    <v>4</v>
    <v>139.9</v>
    <v>48.09</v>
    <v>2.0038</v>
    <v>5.53</v>
    <v>4.1464000000000001E-2</v>
    <v>USD</v>
    <v>Marvell Technology, Inc., together with its subsidiaries, is a supplier of data infrastructure semiconductor solutions, spanning the data center core to network edge. The Company is engaged in the design, development, and sale of integrated circuits. Its product solutions serve various end markets: data center, enterprise networking, carrier infrastructure, consumer, and automotive/industrial. Its product offerings include CXL, PCIe, Data Processing Units, Security Solutions, Coherent DSPs, Coherent-lite DSPs, Data Center Switches, DCI Optical Modules, Enterprise Switches, Ethernet Controllers, Ethernet PHYs, PCIe Retimers, Linear Drivers, PAM DSPs, Transimpedance Amplifiers, Fiber Channel, HDD, Storage Accelerators, and SSD Controllers. The Company develops semiconductor solutions tailored to individual customer specifications that deliver system-level differentiation for artificial intelligence, data center, compute, networking, carrier, storage, aerospace, and defense applications.</v>
    <v>7480</v>
    <v>Nasdaq Stock Market</v>
    <v>XNAS</v>
    <v>XNAS</v>
    <v>1000 N. West Street, Suite 1200, WILMINGTON, DE, 19801 US</v>
    <v>139.9</v>
    <v>Semiconductors &amp; Semiconductor Equipment</v>
    <v>Stock</v>
    <v>46129.797410161722</v>
    <v>4232</v>
    <v>133.16</v>
    <v>121462257870</v>
    <v>MARVELL TECHNOLOGY, INC.</v>
    <v>MARVELL TECHNOLOGY, INC.</v>
    <v>134.82</v>
    <v>45.242800000000003</v>
    <v>133.37</v>
    <v>138.9</v>
    <v>874458300</v>
    <v>MRVL</v>
    <v>MARVELL TECHNOLOGY, INC. (XNAS:MRVL)</v>
    <v>18563912</v>
    <v>24047364</v>
    <v>2020</v>
  </rv>
  <rv s="2">
    <v>4233</v>
  </rv>
  <rv s="0">
    <v>https://www.bing.com/financeapi/forcetrigger?t=a1y41h&amp;q=XNAS%3aMTSI&amp;form=skydnc</v>
    <v>Learn more on Bing</v>
  </rv>
  <rv s="1">
    <v>en-US</v>
    <v>a1y41h</v>
    <v>268435456</v>
    <v>1</v>
    <v>Powered by Refinitiv</v>
    <v>0</v>
    <v>MACOM TECHNOLOGY SOLUTIONS HOLDINGS, INC. (XNAS:MTSI)</v>
    <v>2</v>
    <v>3</v>
    <v>Finance</v>
    <v>4</v>
    <v>273.56</v>
    <v>93.24</v>
    <v>1.5508999999999999</v>
    <v>11.135</v>
    <v>4.2594E-2</v>
    <v>USD</v>
    <v>MACOM Technology Solutions Holdings, Inc. designs and manufactures high-performance semiconductor products for the industrial and defense, data center and telecommunications industries. It services over 6,000 customers annually with a product portfolio that incorporates radio frequency (RF), microwave, analog and mixed signal and optical semiconductor technologies. The Company is specialized in application, analog and mixed signal circuit design, compound semiconductor fabrication (including gallium arsenide (GaAs), gallium nitride (GaN), indium phosphide (InP) and specialized silicon), advanced packaging and back-end assembly and test. It offers a broad portfolio of standard and custom devices, which include integrated circuits (IC), multi-chip modules (MCM), diodes, amplifiers, switches and switch limiters, passive and active components and RF and optical subsystems. Its products are electronic components that its customers generally incorporate into larger electronic systems.</v>
    <v>2000</v>
    <v>Nasdaq Stock Market</v>
    <v>XNAS</v>
    <v>XNAS</v>
    <v>100 Chelmsford St, LOWELL, MA, 01851-2620 US</v>
    <v>273.56</v>
    <v>Semiconductors &amp; Semiconductor Equipment</v>
    <v>Stock</v>
    <v>46129.797381631251</v>
    <v>4235</v>
    <v>264.83</v>
    <v>20444887483</v>
    <v>MACOM TECHNOLOGY SOLUTIONS HOLDINGS, INC.</v>
    <v>MACOM TECHNOLOGY SOLUTIONS HOLDINGS, INC.</v>
    <v>265.86</v>
    <v>127.2848</v>
    <v>261.42</v>
    <v>272.55500000000001</v>
    <v>75011970</v>
    <v>MTSI</v>
    <v>MACOM TECHNOLOGY SOLUTIONS HOLDINGS, INC. (XNAS:MTSI)</v>
    <v>585145</v>
    <v>1092092</v>
    <v>2009</v>
  </rv>
  <rv s="2">
    <v>4236</v>
  </rv>
  <rv s="0">
    <v>https://www.bing.com/financeapi/forcetrigger?t=a1y4oc&amp;q=XNAS%3aMU&amp;form=skydnc</v>
    <v>Learn more on Bing</v>
  </rv>
  <rv s="1">
    <v>en-US</v>
    <v>a1y4oc</v>
    <v>268435456</v>
    <v>1</v>
    <v>Powered by Refinitiv</v>
    <v>0</v>
    <v>MICRON TECHNOLOGY, INC. (XNAS:MU)</v>
    <v>2</v>
    <v>3</v>
    <v>Finance</v>
    <v>4</v>
    <v>471.34</v>
    <v>65.644999999999996</v>
    <v>1.7756000000000001</v>
    <v>0.65990000000000004</v>
    <v>1.4430000000000001E-3</v>
    <v>USD</v>
    <v>Micron Technology, Inc. provides memory and storage solutions. The Company delivers a portfolio of high-performance dynamic random-access memory (DRAM), NAND, and NOR memory and storage products through its Micron and Crucial brands. The Company's products enable advancing in artificial intelligence (AI) and compute-intensive applications. Its segments include Cloud Memory Business Unit (CMBU), Core Data Center Business Unit (CDBU), Mobile and Client Business Unit (MCBU) and Automotive and Embedded Business Unit (AEBU). CMBU is focused on memory solutions for large hyperscale cloud customers, and high bandwidth memory (HBM) for all data center customers. CDBU is focused on memory solutions for mid-tier cloud, enterprise, and OEM data center customers and storage solutions for all data center customers. MCBU is focused on memory and storage solutions for mobile and client segments. AEBU is focused on memory and storage solutions for the automotive, industrial, and consumer segments.</v>
    <v>53000</v>
    <v>Nasdaq Stock Market</v>
    <v>XNAS</v>
    <v>XNAS</v>
    <v>8000 S Federal Way, Po Box 6, BOISE, ID, 83716-9632 US</v>
    <v>470.97</v>
    <v>Semiconductors &amp; Semiconductor Equipment</v>
    <v>Stock</v>
    <v>46129.797286342189</v>
    <v>4238</v>
    <v>452.2</v>
    <v>516378008486</v>
    <v>MICRON TECHNOLOGY, INC.</v>
    <v>MICRON TECHNOLOGY, INC.</v>
    <v>466.78</v>
    <v>21.617599999999999</v>
    <v>457.23</v>
    <v>457.88990000000001</v>
    <v>1127734000</v>
    <v>MU</v>
    <v>MICRON TECHNOLOGY, INC. (XNAS:MU)</v>
    <v>25966866</v>
    <v>50299454</v>
    <v>1984</v>
  </rv>
  <rv s="2">
    <v>4239</v>
  </rv>
  <rv s="0">
    <v>https://www.bing.com/financeapi/forcetrigger?t=a1y727&amp;q=XNAS%3aMXL&amp;form=skydnc</v>
    <v>Learn more on Bing</v>
  </rv>
  <rv s="1">
    <v>en-US</v>
    <v>a1y727</v>
    <v>268435456</v>
    <v>1</v>
    <v>Powered by Refinitiv</v>
    <v>0</v>
    <v>MAXLINEAR, INC. (XNAS:MXL)</v>
    <v>2</v>
    <v>3</v>
    <v>Finance</v>
    <v>4</v>
    <v>27.25</v>
    <v>9.07</v>
    <v>1.8413999999999999</v>
    <v>3.1</v>
    <v>0.13276199999999999</v>
    <v>USD</v>
    <v>MaxLinear, Inc. is a provider of radio frequency (RF), analog, digital and mixed-signal integrated circuits for access and connectivity, wired and wireless infrastructure, and industrial and multi-market applications. It is engaged in providing communications systems-on-chip (SoCs), used in broadband, mobile and wireline infrastructure, data center, and industrial and multi-market applications. Its customers include electronics distributors, module makers, original equipment manufacturers, and original design manufacturers, who incorporate its products in a range of electronic devices, such as radio transceivers and modems for 4G/5G base-station and backhaul infrastructure; optical transceivers targeting hyperscale data centers; Wi-Fi and wireline routers for home networking; broadband modems compliant with data over cable service interface specifications, passive optical fiber standards, and digital subscriber line; as well as power management and interface products used in markets.</v>
    <v>1115</v>
    <v>Nasdaq Stock Market</v>
    <v>XNAS</v>
    <v>XNAS</v>
    <v>5966 La Place Ct., CARLSBAD, CA, 92008 US</v>
    <v>27.25</v>
    <v>Semiconductors &amp; Semiconductor Equipment</v>
    <v>Stock</v>
    <v>46129.796863935153</v>
    <v>4241</v>
    <v>23.75</v>
    <v>2368047869</v>
    <v>MAXLINEAR, INC.</v>
    <v>MAXLINEAR, INC.</v>
    <v>23.89</v>
    <v>0</v>
    <v>23.35</v>
    <v>26.45</v>
    <v>89529220</v>
    <v>MXL</v>
    <v>MAXLINEAR, INC. (XNAS:MXL)</v>
    <v>2951374</v>
    <v>1066852</v>
    <v>2003</v>
  </rv>
  <rv s="2">
    <v>4242</v>
  </rv>
  <rv s="0">
    <v>https://www.bing.com/financeapi/forcetrigger?t=a1yv52&amp;q=XNAS%3aNVDA&amp;form=skydnc</v>
    <v>Learn more on Bing</v>
  </rv>
  <rv s="1">
    <v>en-US</v>
    <v>a1yv52</v>
    <v>268435456</v>
    <v>1</v>
    <v>Powered by Refinitiv</v>
    <v>0</v>
    <v>NVIDIA CORPORATION (XNAS:NVDA)</v>
    <v>2</v>
    <v>3</v>
    <v>Finance</v>
    <v>4</v>
    <v>212.18989999999999</v>
    <v>95.04</v>
    <v>2.2997000000000001</v>
    <v>2.48</v>
    <v>1.2503E-2</v>
    <v>USD</v>
    <v>NVIDIA Corporation is an artificial intelligence (AI) infrastructure company. The Company is engaged in accelerated computing to help solve the challenging computational problems. Its segments include Compute &amp; Networking and Graphics. The Compute &amp; Networking segment includes its Data Center accelerated computing and networking platforms and AI solutions and software, and automotive platforms and autonomous and electric vehicle solutions, including software. The Graphics segment includes GeForce GPUs for gaming and personal computers (PCs), and Quadro/NVIDIA RTX GPUs for enterprise workstation graphics. Its technology stack includes the foundational NVIDIA CUDA development platform that runs on all NVIDIA GPUs, as well as hundreds of domain-specific software libraries, frameworks, algorithms, software development kits (SDKs), and application programming interfaces (APIs). Its platforms address four markets, which include Data Center, Gaming, Professional Visualization, and Automotive.</v>
    <v>42000</v>
    <v>Nasdaq Stock Market</v>
    <v>XNAS</v>
    <v>XNAS</v>
    <v>2788 San Tomas Expressway, SANTA CLARA, CA, 95051 US</v>
    <v>201.68</v>
    <v>Semiconductors &amp; Semiconductor Equipment</v>
    <v>Stock</v>
    <v>46129.797417626563</v>
    <v>4244</v>
    <v>199.27</v>
    <v>4880169000000</v>
    <v>NVIDIA CORPORATION</v>
    <v>NVIDIA CORPORATION</v>
    <v>199.88</v>
    <v>40.970700000000001</v>
    <v>198.35</v>
    <v>200.83</v>
    <v>24300000000</v>
    <v>NVDA</v>
    <v>NVIDIA CORPORATION (XNAS:NVDA)</v>
    <v>121384032</v>
    <v>166524493</v>
    <v>1998</v>
  </rv>
  <rv s="2">
    <v>4245</v>
  </rv>
  <rv s="0">
    <v>https://www.bing.com/financeapi/forcetrigger?t=a1yv7w&amp;q=XNAS%3aNVEC&amp;form=skydnc</v>
    <v>Learn more on Bing</v>
  </rv>
  <rv s="1">
    <v>en-US</v>
    <v>a1yv7w</v>
    <v>268435456</v>
    <v>1</v>
    <v>Powered by Refinitiv</v>
    <v>0</v>
    <v>NVE Corporation (XNAS:NVEC)</v>
    <v>2</v>
    <v>3</v>
    <v>Finance</v>
    <v>4</v>
    <v>82.87</v>
    <v>55.475000000000001</v>
    <v>1.278</v>
    <v>2.665</v>
    <v>3.3412999999999998E-2</v>
    <v>USD</v>
    <v>NVE Corporation develops and sells devices that use spintronics, which is a nanotechnology that relies on electron spin to acquire, store, and transmit information. The Company manufactures spintronic products, including sensors and couplers that are used to acquire and transmit data. The Company has also licensed its spintronic magnetoresistive random access memory technology (MRAM). Its parts are primarily used in industrial, scientific, and medical applications, as well as the Industrial Internet of things. The Company's products include sensors, couplers, DC-to-DC Convertors and MRAM products. Its sensor products detect the strength or gradient of magnetic fields and are often used to determine position or speed. Its spintronic couplers combine a giant magnetoresistance (GMR) sensor element and a microscopic coil. MRAM uses spintronics to store data. Its isolated direct current (DC)-to-DC convertors transfer energy between systems without direct electrical connections.</v>
    <v>41</v>
    <v>Nasdaq Stock Market</v>
    <v>XNAS</v>
    <v>XNAS</v>
    <v>11409 Valley View Road, EDEN PRAIRIE, MN, 55344 US</v>
    <v>82.87</v>
    <v>Semiconductors &amp; Semiconductor Equipment</v>
    <v>Stock</v>
    <v>46129.796143842184</v>
    <v>4247</v>
    <v>79.94</v>
    <v>398703737</v>
    <v>NVE Corporation</v>
    <v>NVE Corporation</v>
    <v>80.41</v>
    <v>28.1602</v>
    <v>79.760000000000005</v>
    <v>82.424999999999997</v>
    <v>4837170</v>
    <v>NVEC</v>
    <v>NVE Corporation (XNAS:NVEC)</v>
    <v>39535</v>
    <v>45217</v>
    <v>1982</v>
  </rv>
  <rv s="2">
    <v>4248</v>
  </rv>
  <rv s="0">
    <v>https://www.bing.com/financeapi/forcetrigger?t=a1yy2w&amp;q=XNAS%3aNXPI&amp;form=skydnc</v>
    <v>Learn more on Bing</v>
  </rv>
  <rv s="1">
    <v>en-US</v>
    <v>a1yy2w</v>
    <v>268435456</v>
    <v>1</v>
    <v>Powered by Refinitiv</v>
    <v>0</v>
    <v>NXP Semiconductors NV (XNAS:NXPI)</v>
    <v>2</v>
    <v>3</v>
    <v>Finance</v>
    <v>4</v>
    <v>256.36</v>
    <v>166.6</v>
    <v>1.4956</v>
    <v>1.115</v>
    <v>5.2170000000000003E-3</v>
    <v>USD</v>
    <v>NXP Semiconductors N.V. is a Netherlands-based holding company primarily engaged in the semiconductor industry. The Company through its subsidiaries focuses on the design, development, and manufacturing of semiconductor products used in a wide range of applications across automotive, industrial, mobile, and communication infrastructure markets. NXP Semiconductors discloses its revenue by end-markets. Automotive includes products for vehicle control, safety, infotainment, and electrification; Industrial &amp; Internet of Things (IoT) covers applications in smart home, smart city, and industrial automation. The Company has one reportable segment representing the entity as a whole, it reflects the operating decisions and allocation of resources of the Company.</v>
    <v>32169</v>
    <v>Nasdaq Stock Market</v>
    <v>XNAS</v>
    <v>XNAS</v>
    <v>High Tech Campus 60, EINDHOVEN, NOORD-BRABANT, 5656AG NL</v>
    <v>218.96</v>
    <v>Semiconductors &amp; Semiconductor Equipment</v>
    <v>Stock</v>
    <v>46129.797414652341</v>
    <v>4250</v>
    <v>210.68</v>
    <v>54289806100</v>
    <v>NXP Semiconductors NV</v>
    <v>NXP Semiconductors NV</v>
    <v>215.85</v>
    <v>27.037500000000001</v>
    <v>213.73</v>
    <v>214.845</v>
    <v>252692900</v>
    <v>NXPI</v>
    <v>NXP Semiconductors NV (XNAS:NXPI)</v>
    <v>2371692</v>
    <v>2687913</v>
    <v>2010</v>
  </rv>
  <rv s="2">
    <v>4251</v>
  </rv>
  <rv s="0">
    <v>https://www.bing.com/financeapi/forcetrigger?t=a1z6z2&amp;q=XNAS%3aOLED&amp;form=skydnc</v>
    <v>Learn more on Bing</v>
  </rv>
  <rv s="1">
    <v>en-US</v>
    <v>a1z6z2</v>
    <v>268435456</v>
    <v>1</v>
    <v>Powered by Refinitiv</v>
    <v>0</v>
    <v>UNIVERSAL DISPLAY CORPORATION (XNAS:OLED)</v>
    <v>2</v>
    <v>3</v>
    <v>Finance</v>
    <v>4</v>
    <v>163.21</v>
    <v>86.43</v>
    <v>1.6843999999999999</v>
    <v>0.43</v>
    <v>4.3290000000000004E-3</v>
    <v>USD</v>
    <v>Universal Display Corporation is engaged in research, development and commercialization of organic light emitting diode (OLED) technologies and materials for use in display and solid-state lighting applications. The Company develops OLED materials and sells to product manufacturers for display applications, such as mobile phones, televisions, monitors, wearables, tablets, portable media devices, notebook computers, personal computers and automotive applications, and specialty lighting products. It manufactures and sells OLED materials to customers for evaluation and use in commercial OLED products. It supplies phosphorescent organic light-emitting diode (PHOLED) emitter materials to OLED device manufacturers. The emitter material is designed to convert electrical energy to a desired wavelength of light and is the key component in an OLED device. PHOLED technologies utilize specialized materials and device structures that enable OLEDs to achieve reduced power consumption.</v>
    <v>469</v>
    <v>Nasdaq Stock Market</v>
    <v>XNAS</v>
    <v>XNAS</v>
    <v>250 Phillips Boulevard, EWING, NJ, 08618 US</v>
    <v>101.62</v>
    <v>Semiconductors &amp; Semiconductor Equipment</v>
    <v>Stock</v>
    <v>46129.797395878908</v>
    <v>4253</v>
    <v>99.444999999999993</v>
    <v>4698524412</v>
    <v>UNIVERSAL DISPLAY CORPORATION</v>
    <v>UNIVERSAL DISPLAY CORPORATION</v>
    <v>100.54</v>
    <v>19.650600000000001</v>
    <v>99.33</v>
    <v>99.76</v>
    <v>47098280</v>
    <v>OLED</v>
    <v>UNIVERSAL DISPLAY CORPORATION (XNAS:OLED)</v>
    <v>209698</v>
    <v>709044</v>
    <v>1985</v>
  </rv>
  <rv s="2">
    <v>4254</v>
  </rv>
  <rv s="0">
    <v>https://www.bing.com/financeapi/forcetrigger?t=a1z8jc&amp;q=XNAS%3aON&amp;form=skydnc</v>
    <v>Learn more on Bing</v>
  </rv>
  <rv s="1">
    <v>en-US</v>
    <v>a1z8jc</v>
    <v>268435456</v>
    <v>1</v>
    <v>Powered by Refinitiv</v>
    <v>0</v>
    <v>ON SEMICONDUCTOR CORPORATION (XNAS:ON)</v>
    <v>2</v>
    <v>3</v>
    <v>Finance</v>
    <v>4</v>
    <v>83.52</v>
    <v>33.200000000000003</v>
    <v>1.6769000000000001</v>
    <v>2.56</v>
    <v>3.2028000000000001E-2</v>
    <v>USD</v>
    <v>ON Semiconductor Corporation is engaged in providing intelligent power and intelligent sensing solutions. The Company’s intelligent power technologies enable the electrification of drivetrain in the automotive industry to allow for lighter and longer-range electric vehicles. Its segments include Power Solutions Group (PSG), the Analog and Mixed-Signal Group (AMG) and the Intelligent Sensing Group (ISG). PSG segment provides a portfolio of discrete, module, and integrated semiconductor devices designed to enable conversion across artificial intelligence (AI) data centers, energy infrastructure, automotive and industrial. AMG segment designs and develops a range of analog and mixed-signal solutions including power‑management, sensor‑interface, connectivity, and products that serve automotive, industrial automation, AI data center, computing, and mobile end markets.</v>
    <v>22600</v>
    <v>Nasdaq Stock Market</v>
    <v>XNAS</v>
    <v>XNAS</v>
    <v>5701 NORTH PIMA ROAD, SCOTTSDALE, AZ, 85250 US</v>
    <v>83.52</v>
    <v>Semiconductors &amp; Semiconductor Equipment</v>
    <v>Stock</v>
    <v>46129.797386157028</v>
    <v>4256</v>
    <v>79.78</v>
    <v>32445568976</v>
    <v>ON SEMICONDUCTOR CORPORATION</v>
    <v>ON SEMICONDUCTOR CORPORATION</v>
    <v>80.34</v>
    <v>248.9888</v>
    <v>79.930000000000007</v>
    <v>82.49</v>
    <v>393327300</v>
    <v>ON</v>
    <v>ON SEMICONDUCTOR CORPORATION (XNAS:ON)</v>
    <v>10158881</v>
    <v>7646287</v>
    <v>2000</v>
  </rv>
  <rv s="2">
    <v>4257</v>
  </rv>
  <rv s="0">
    <v>https://www.bing.com/financeapi/forcetrigger?t=a1zv8m&amp;q=XNAS%3aPI&amp;form=skydnc</v>
    <v>Learn more on Bing</v>
  </rv>
  <rv s="1">
    <v>en-US</v>
    <v>a1zv8m</v>
    <v>268435456</v>
    <v>1</v>
    <v>Powered by Refinitiv</v>
    <v>0</v>
    <v>IMPINJ, INC. (XNAS:PI)</v>
    <v>2</v>
    <v>3</v>
    <v>Finance</v>
    <v>4</v>
    <v>247.0635</v>
    <v>65.52</v>
    <v>1.7213000000000001</v>
    <v>2.0699999999999998</v>
    <v>1.8742999999999999E-2</v>
    <v>USD</v>
    <v>Impinj, Inc. (Impinj) is a RAIN radio frequency identification (RFID) and Internet of things provider. The Company helps businesses and people analyze, optimize, and innovate by wirelessly connecting billions of everyday things, such as apparel, automobile parts, luggage, and shipments to the Internet. The Impinj platform uses RAIN RFID to deliver timely data about these everyday things to business and consumer applications, enabling a boundless Internet of Things. It designs, sells or licenses, including silicon RAIN radios; manufacturing, test, encoding and reading systems, and software and cloud services that encapsulate its solutions know-how. The Company sells two types of silicon integrated circuit (IC), radios. The first are endpoint ICs that store a serialized number to wirelessly identify an item. The second are reader ICs that its partners use in finished readers to wirelessly discover, inventory and engage the endpoint ICs.</v>
    <v>457</v>
    <v>Nasdaq Stock Market</v>
    <v>XNAS</v>
    <v>XNAS</v>
    <v>400 Fairview Avenue North, Suite 1200, SEATTLE, WA, 98109 US</v>
    <v>117.04</v>
    <v>Semiconductors &amp; Semiconductor Equipment</v>
    <v>Stock</v>
    <v>46129.797336793752</v>
    <v>4259</v>
    <v>111.67</v>
    <v>3401367441</v>
    <v>IMPINJ, INC.</v>
    <v>IMPINJ, INC.</v>
    <v>114.29</v>
    <v>0</v>
    <v>110.44</v>
    <v>112.51</v>
    <v>30231690</v>
    <v>PI</v>
    <v>IMPINJ, INC. (XNAS:PI)</v>
    <v>183037</v>
    <v>412022</v>
    <v>2000</v>
  </rv>
  <rv s="2">
    <v>4260</v>
  </rv>
  <rv s="0">
    <v>https://www.bing.com/financeapi/forcetrigger?t=a213z2&amp;q=XNAS%3aPOWI&amp;form=skydnc</v>
    <v>Learn more on Bing</v>
  </rv>
  <rv s="1">
    <v>en-US</v>
    <v>a213z2</v>
    <v>268435456</v>
    <v>1</v>
    <v>Powered by Refinitiv</v>
    <v>0</v>
    <v>POWER INTEGRATIONS, INC. (XNAS:POWI)</v>
    <v>2</v>
    <v>3</v>
    <v>Finance</v>
    <v>4</v>
    <v>60.12</v>
    <v>30.86</v>
    <v>1.3095000000000001</v>
    <v>2.79</v>
    <v>4.9776999999999995E-2</v>
    <v>USD</v>
    <v>Power Integrations, Inc. designs, develops and markets analog and mixed-signal integrated circuits (ICs) and other electronic components and circuitry used in high-voltage power conversion. Its products are used in power converters that convert electricity from a high-voltage source to the type of power required for a specified downstream use and this conversion entails, among other functions, converting alternating current (AC) to direct current (DC) or vice versa, reducing or increasing the voltage, and regulating the output voltage and/or current according to the customer’s specifications. It also supplies high-voltage light-emitting diode (LED) drivers, which are AC-DC ICs specifically designed for lighting applications that utilize light-emitting diodes, and motor-driver ICs for brushless DC (BLDC) motors used in consumer appliances, heating, ventilation, and air conditioning (HVAC) systems, ceiling fans and industrial applications.</v>
    <v>877</v>
    <v>Nasdaq Stock Market</v>
    <v>XNAS</v>
    <v>XNAS</v>
    <v>5245 HELLYER AVE, SAN JOSE, CA, 95138 US</v>
    <v>60.104999999999997</v>
    <v>Semiconductors &amp; Semiconductor Equipment</v>
    <v>Stock</v>
    <v>46129.797058043747</v>
    <v>4262</v>
    <v>56.16</v>
    <v>3265855360</v>
    <v>POWER INTEGRATIONS, INC.</v>
    <v>POWER INTEGRATIONS, INC.</v>
    <v>57.04</v>
    <v>149.6439</v>
    <v>56.05</v>
    <v>58.84</v>
    <v>55504000</v>
    <v>POWI</v>
    <v>POWER INTEGRATIONS, INC. (XNAS:POWI)</v>
    <v>466167</v>
    <v>825161</v>
    <v>1997</v>
  </rv>
  <rv s="2">
    <v>4263</v>
  </rv>
  <rv s="0">
    <v>http://en.wikipedia.org/wiki/Qualcomm</v>
    <v>Wikipedia</v>
  </rv>
  <rv s="6">
    <v>204</v>
    <v>4265</v>
  </rv>
  <rv s="7">
    <v>17</v>
    <v>https://www.bing.com/th?id=AMMS_2b1c176dae370ecc0d55a1517537f595&amp;qlt=95</v>
    <v>4266</v>
    <v>0</v>
    <v>https://www.bing.com/images/search?form=xlimg&amp;q=qualcomm</v>
    <v>Image of QUALCOMM INCORPORATED</v>
  </rv>
  <rv s="0">
    <v>https://www.bing.com/financeapi/forcetrigger?t=a21k2w&amp;q=XNAS%3aQCOM&amp;form=skydnc</v>
    <v>Learn more on Bing</v>
  </rv>
  <rv s="8">
    <v>en-US</v>
    <v>a21k2w</v>
    <v>268435456</v>
    <v>1</v>
    <v>Powered by Refinitiv</v>
    <v>13</v>
    <v>QUALCOMM INCORPORATED (XNAS:QCOM)</v>
    <v>15</v>
    <v>16</v>
    <v>Finance</v>
    <v>4</v>
    <v>205.95</v>
    <v>121.99</v>
    <v>1.2555000000000001</v>
    <v>1.35</v>
    <v>1.0038999999999999E-2</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52000</v>
    <v>Nasdaq Stock Market</v>
    <v>XNAS</v>
    <v>XNAS</v>
    <v>5775 Morehouse Drive, SAN DIEGO, CA, 92121 US</v>
    <v>136.965</v>
    <v>4267</v>
    <v>Semiconductors &amp; Semiconductor Equipment</v>
    <v>Stock</v>
    <v>46129.79584736094</v>
    <v>4268</v>
    <v>134.41</v>
    <v>144919940000</v>
    <v>QUALCOMM INCORPORATED</v>
    <v>QUALCOMM INCORPORATED</v>
    <v>136.69</v>
    <v>28.059699999999999</v>
    <v>134.47</v>
    <v>135.82</v>
    <v>1067000000</v>
    <v>QCOM</v>
    <v>QUALCOMM INCORPORATED (XNAS:QCOM)</v>
    <v>5688987</v>
    <v>12286347</v>
    <v>1991</v>
  </rv>
  <rv s="2">
    <v>4269</v>
  </rv>
  <rv s="0">
    <v>https://www.bing.com/financeapi/forcetrigger?t=a21mzr&amp;q=XNAS%3aQRVO&amp;form=skydnc</v>
    <v>Learn more on Bing</v>
  </rv>
  <rv s="1">
    <v>en-US</v>
    <v>a21mzr</v>
    <v>268435456</v>
    <v>1</v>
    <v>Powered by Refinitiv</v>
    <v>0</v>
    <v>QORVO, INC. (XNAS:QRVO)</v>
    <v>2</v>
    <v>3</v>
    <v>Finance</v>
    <v>4</v>
    <v>106.3</v>
    <v>56.000100000000003</v>
    <v>1.327</v>
    <v>0.14000000000000001</v>
    <v>1.7130000000000001E-3</v>
    <v>USD</v>
    <v>Qorvo, Inc. is a global provider of connectivity and power solutions. The Company supplies semiconductor solutions. The Company operates through three segments: High Performance Analog (HPA), Connectivity and Sensors Group (CSG) and Advanced Cellular Group (ACG). The HPA segment is a global supplier of radio frequency (RF), analog mixed signal and power management solutions. The CSG segment is a global supplier of connectivity and sensor solutions, with broad expertise spanning ultra-wideband (UWB), Matter, Bluetooth Low Energy (BLE), Zigbee, Thread, Wi-Fi, cellular solutions for the Internet of Things (IoT) and microelectromechanical system (MEMS)-based sensors. The ACG segment is a global supplier of advanced cellular solutions for smartphones, wearables, laptops, tablets and other devices. The Company serves diverse segments of global markets, including automotive, consumer, defense and aerospace, industrial and enterprise, infrastructure and mobile.</v>
    <v>6200</v>
    <v>Nasdaq Stock Market</v>
    <v>XNAS</v>
    <v>XNAS</v>
    <v>7628 Thorndike Rd, GREENSBORO, NC, 27409 US</v>
    <v>83.11</v>
    <v>Semiconductors &amp; Semiconductor Equipment</v>
    <v>Stock</v>
    <v>46129.796036157029</v>
    <v>4271</v>
    <v>80.459999999999994</v>
    <v>7588886964</v>
    <v>QORVO, INC.</v>
    <v>QORVO, INC.</v>
    <v>82.24</v>
    <v>22.5274</v>
    <v>81.72</v>
    <v>81.86</v>
    <v>92705680</v>
    <v>QRVO</v>
    <v>QORVO, INC. (XNAS:QRVO)</v>
    <v>595056</v>
    <v>1175573</v>
    <v>2013</v>
  </rv>
  <rv s="2">
    <v>4272</v>
  </rv>
  <rv s="0">
    <v>https://www.bing.com/financeapi/forcetrigger?t=a21nz2&amp;q=XNAS%3aQUIK&amp;form=skydnc</v>
    <v>Learn more on Bing</v>
  </rv>
  <rv s="1">
    <v>en-US</v>
    <v>a21nz2</v>
    <v>268435456</v>
    <v>1</v>
    <v>Powered by Refinitiv</v>
    <v>0</v>
    <v>QUICKLOGIC CORPORATION (XNAS:QUIK)</v>
    <v>2</v>
    <v>3</v>
    <v>Finance</v>
    <v>4</v>
    <v>12.726699999999999</v>
    <v>4.3403</v>
    <v>0.77869999999999995</v>
    <v>-0.52500000000000002</v>
    <v>-4.2339000000000002E-2</v>
    <v>USD</v>
    <v>QuickLogic Corporation is a semiconductor company that develops embedded FPGA (eFPGA) intellectual property (IP), discrete FPGAs, and FPGA system-on-chips (SoCs) for a variety of industrial, aerospace and defense, edge, and endpoint artificial intelligence (AI), consumer, and computing applications. Its products include eFPGA IP Licensing business and associated professional services, consisting of the development and integration of eFPGA technology into custom semiconductor solutions. Its silicon products consist of EOS, QuickAI, ArcticLink III, PolarPro3, PolarPro II, PolarPro, and others. Its new products category includes its artificial intelligence/machine learning (AI/ML) Software Platform from its subsidiary company, SensiML, which includes Software-as-a-Service (SaaS) subscriptions for development when deployed in production, and proof-of-concept services. Its mature products include FPGA families named PASIC3 and QuickRAM, as well as programming hardware and design software.</v>
    <v>51</v>
    <v>Nasdaq Stock Market</v>
    <v>XNAS</v>
    <v>XNAS</v>
    <v>2220 Lundy Avenue, SAN JOSE, CA, 95131-1816 US</v>
    <v>12.726699999999999</v>
    <v>Semiconductors &amp; Semiconductor Equipment</v>
    <v>Stock</v>
    <v>46129.797351573441</v>
    <v>4274</v>
    <v>11.69</v>
    <v>210430106</v>
    <v>QUICKLOGIC CORPORATION</v>
    <v>QUICKLOGIC CORPORATION</v>
    <v>12.63</v>
    <v>0</v>
    <v>12.4</v>
    <v>11.875</v>
    <v>17720430</v>
    <v>QUIK</v>
    <v>QUICKLOGIC CORPORATION (XNAS:QUIK)</v>
    <v>194299</v>
    <v>200522</v>
    <v>1997</v>
  </rv>
  <rv s="2">
    <v>4275</v>
  </rv>
  <rv s="0">
    <v>https://www.bing.com/financeapi/forcetrigger?t=a223lh&amp;q=XNAS%3aRMBS&amp;form=skydnc</v>
    <v>Learn more on Bing</v>
  </rv>
  <rv s="1">
    <v>en-US</v>
    <v>a223lh</v>
    <v>268435456</v>
    <v>1</v>
    <v>Powered by Refinitiv</v>
    <v>0</v>
    <v>RAMBUS INC. (XNAS:RMBS)</v>
    <v>2</v>
    <v>3</v>
    <v>Finance</v>
    <v>4</v>
    <v>135.75</v>
    <v>43.21</v>
    <v>1.8212999999999999</v>
    <v>5.43</v>
    <v>4.5239000000000001E-2</v>
    <v>USD</v>
    <v>Rambus Inc. is a global semiconductor company dedicated to enabling data centers and artificial intelligence by delivering memory and security solutions that address the evolving needs of the industry. It offers a balanced and diverse portfolio of products encompassing chips and silicon intellectual property (IP). Its solutions maximize performance and security in computationally intensive systems. Its DDR memory interface chips for server memory modules enable increased bandwidth and expanded capacity in enterprise and cloud servers. Its portfolio includes DDR5 and DDR4 memory interface chipsets. Its DDR5 chipset solutions include the Registering Clock Driver, Multiplexed Registering Clock Driver, Multiplexed Data Buffer, Power Management Integrated Circuits, Serial Presence Detect Hubs, Temperature Sensors, and Client Clock Driver. Its Silicon IP includes interface and security IP solutions that move and protect data in advanced data center, government and automotive applications.</v>
    <v>791</v>
    <v>Nasdaq Stock Market</v>
    <v>XNAS</v>
    <v>XNAS</v>
    <v>4453 North First Street, Suite 100, SAN JOSE, CA, 95134 US</v>
    <v>128.59</v>
    <v>Semiconductors &amp; Semiconductor Equipment</v>
    <v>Stock</v>
    <v>46129.796605323434</v>
    <v>4277</v>
    <v>122</v>
    <v>13569678324</v>
    <v>RAMBUS INC.</v>
    <v>RAMBUS INC.</v>
    <v>123</v>
    <v>59.411799999999999</v>
    <v>120.03</v>
    <v>125.46</v>
    <v>108159400</v>
    <v>RMBS</v>
    <v>RAMBUS INC. (XNAS:RMBS)</v>
    <v>1096744</v>
    <v>1969864</v>
    <v>1997</v>
  </rv>
  <rv s="2">
    <v>4278</v>
  </rv>
  <rv s="0">
    <v>https://www.bing.com/financeapi/forcetrigger?t=a22z1h&amp;q=XNAS%3aSIMO&amp;form=skydnc</v>
    <v>Learn more on Bing</v>
  </rv>
  <rv s="1">
    <v>en-US</v>
    <v>a22z1h</v>
    <v>268435456</v>
    <v>1</v>
    <v>Powered by Refinitiv</v>
    <v>0</v>
    <v>SILICON MOTION TECHNOLOGY CORPORATION (XNAS:SIMO)</v>
    <v>2</v>
    <v>3</v>
    <v>Finance</v>
    <v>4</v>
    <v>146.85</v>
    <v>37.82</v>
    <v>1.0981000000000001</v>
    <v>1.17</v>
    <v>8.539999999999999E-3</v>
    <v>USD</v>
    <v>SILICON MOTION TECHNOLOGY CORPORATION is a provider of negative-AND (NAND) flash controllers for Solid State Drives (SSDs) and other solid state storage devices. The Company is mainly engaged in the design, development and sale of low-power semiconductor solutions for original equipment manufacturers (OEMs) and other customers in the mobile storage market. The Company is mainly engaged in the development of NAND flash controller integrated circuits (ICs) for solid-state storage devices, as well as specialty radio frequency (RF) ICs for mobile devices. In the mobile storage market, the Company's products are controllers used in SSDs, Embedded Multimedia Cards (eMMCs) and other embedded storage products, as well as flash memory cards, universal serial bus (USB) flash drives and other expandable storage products. The Company's products are used in smartphones, tablets, personal computers (PCs) and other devices.</v>
    <v>1819</v>
    <v>Nasdaq Stock Market</v>
    <v>XNAS</v>
    <v>XNAS</v>
    <v>Unit B, 16/F, Centre 600, 82 King Lam St, Cheung Sha Wan, Kowloon HK</v>
    <v>145.82</v>
    <v>Semiconductors &amp; Semiconductor Equipment</v>
    <v>Stock</v>
    <v>46129.797334050782</v>
    <v>4280</v>
    <v>137.66999999999999</v>
    <v>4695523683</v>
    <v>SILICON MOTION TECHNOLOGY CORPORATION</v>
    <v>SILICON MOTION TECHNOLOGY CORPORATION</v>
    <v>139.79</v>
    <v>38.0047</v>
    <v>137</v>
    <v>138.16999999999999</v>
    <v>33983670</v>
    <v>SIMO</v>
    <v>SILICON MOTION TECHNOLOGY CORPORATION (XNAS:SIMO)</v>
    <v>618123</v>
    <v>522680</v>
    <v>2005</v>
  </rv>
  <rv s="2">
    <v>4281</v>
  </rv>
  <rv s="0">
    <v>https://www.bing.com/financeapi/forcetrigger?t=bssf27&amp;q=XNAS%3aSITM&amp;form=skydnc</v>
    <v>Learn more on Bing</v>
  </rv>
  <rv s="1">
    <v>en-US</v>
    <v>bssf27</v>
    <v>268435456</v>
    <v>1</v>
    <v>Powered by Refinitiv</v>
    <v>0</v>
    <v>SITIME CORPORATION (XNAS:SITM)</v>
    <v>2</v>
    <v>3</v>
    <v>Finance</v>
    <v>4</v>
    <v>501.77699999999999</v>
    <v>123.59</v>
    <v>2.7290000000000001</v>
    <v>27.47</v>
    <v>5.8376999999999998E-2</v>
    <v>USD</v>
    <v>SiTime Corporation is the Precision Timing company. The Company's products have been designed into over 300 applications across its target markets, including communications, datacenter and enterprise, automotive, industrial, aerospace, mobile, internet of things, and consumer. The Company's Precision Timing solutions comprise of Oscillators and Clock ICs, MEMS resonators, and Advanced system-level integration. Its analog mixed-signal technologies include several low-noise circuit-based oscillators, high-performance PLLs, low-noise data converters, and precision low-aging reference circuits. Its low-power nano-ampere and high-resolution DualMEMS sensing technologies stabilize its Precision Timing solutions despite rapid temperature changes. It is specialized in the silicon MEMS timing industry with the MEMS First, EpiSeal, TempFlat and ApexMEMS processes and technologies. It has extensive know-how in integrating various timing components into elegant system-level solutions.</v>
    <v>441</v>
    <v>Nasdaq Stock Market</v>
    <v>XNAS</v>
    <v>XNAS</v>
    <v>5451 Patrick Henry Dr, SANTA CLARA, CA, 95054-1167 US</v>
    <v>501.77699999999999</v>
    <v>Semiconductors &amp; Semiconductor Equipment</v>
    <v>Stock</v>
    <v>46129.797384941405</v>
    <v>4283</v>
    <v>480</v>
    <v>13146413244</v>
    <v>SITIME CORPORATION</v>
    <v>SITIME CORPORATION</v>
    <v>484.05</v>
    <v>0</v>
    <v>470.56</v>
    <v>498.03</v>
    <v>26396830</v>
    <v>SITM</v>
    <v>SITIME CORPORATION (XNAS:SITM)</v>
    <v>264154</v>
    <v>494726</v>
    <v>2003</v>
  </rv>
  <rv s="2">
    <v>4284</v>
  </rv>
  <rv s="0">
    <v>https://www.bing.com/financeapi/forcetrigger?t=c1db5r&amp;q=XNAS%3aSKYT&amp;form=skydnc</v>
    <v>Learn more on Bing</v>
  </rv>
  <rv s="1">
    <v>en-US</v>
    <v>c1db5r</v>
    <v>268435456</v>
    <v>1</v>
    <v>Powered by Refinitiv</v>
    <v>0</v>
    <v>SKYWATER TECHNOLOGY, INC. (XNAS:SKYT)</v>
    <v>2</v>
    <v>3</v>
    <v>Finance</v>
    <v>4</v>
    <v>36.268000000000001</v>
    <v>6.34</v>
    <v>3.4106999999999998</v>
    <v>0.2301</v>
    <v>7.0730000000000003E-3</v>
    <v>USD</v>
    <v>SkyWater Technology, Inc. is an independent, pure-play technology foundry that offers advanced semiconductor development and manufacturing services. The Company’s Technology-as-a-Service (TaaS) model leverages a foundation of proprietary technology, engineering know-how capabilities, and microelectronics manufacturing capacity to co-develop process technology intellectual property (IP) with its customers that enable disruptive concepts through its Advanced Technology Services (ATS) for diverse microelectronics (integrated circuits (ICs)) and related micro- and nanotechnology applications. In addition to differentiated technology development services, it supports customers with volume production of ICs for high-growth markets through its Wafer Services. Its Wafer Services include the manufacture of silicon-based analog and mixed-signal ICs for its end markets. Through its ATS model, it specializes in co-creating advanced solutions with its customers that directly serve its end markets.</v>
    <v>1551</v>
    <v>Nasdaq Stock Market</v>
    <v>XNAS</v>
    <v>XNAS</v>
    <v>2401 East 86Th Street, BLOOMINGTON, MN, 55425 US</v>
    <v>32.99</v>
    <v>Semiconductors &amp; Semiconductor Equipment</v>
    <v>Stock</v>
    <v>46129.797122094533</v>
    <v>4286</v>
    <v>32.058700000000002</v>
    <v>1610383321</v>
    <v>SKYWATER TECHNOLOGY, INC.</v>
    <v>SKYWATER TECHNOLOGY, INC.</v>
    <v>32.56</v>
    <v>12.71</v>
    <v>32.53</v>
    <v>32.760100000000001</v>
    <v>49156850</v>
    <v>SKYT</v>
    <v>SKYWATER TECHNOLOGY, INC. (XNAS:SKYT)</v>
    <v>512264</v>
    <v>1185031</v>
    <v>2016</v>
  </rv>
  <rv s="2">
    <v>4287</v>
  </rv>
  <rv s="0">
    <v>https://www.bing.com/financeapi/forcetrigger?t=a232k2&amp;q=XNAS%3aSLAB&amp;form=skydnc</v>
    <v>Learn more on Bing</v>
  </rv>
  <rv s="1">
    <v>en-US</v>
    <v>a232k2</v>
    <v>268435456</v>
    <v>1</v>
    <v>Powered by Refinitiv</v>
    <v>0</v>
    <v>SILICON LABORATORIES INC. (XNAS:SLAB)</v>
    <v>2</v>
    <v>3</v>
    <v>Finance</v>
    <v>4</v>
    <v>213.73500000000001</v>
    <v>87.724999999999994</v>
    <v>1.4226000000000001</v>
    <v>0.38</v>
    <v>1.7899999999999999E-3</v>
    <v>USD</v>
    <v>Silicon Laboratories Inc. is engaged in secure, intelligent wireless technology for a connected world. Its integrated hardware and software platform, intuitive development tools, ecosystem, and robust support help customers build advanced industrial, commercial, home, and life applications. It enables developers to solve complex wireless challenges throughout the product lifecycle. Its platform, purpose-built for the Internet of Things (IoT), helps customers create secure, intelligent, connected devices. Its semiconductor devices leverage standard complementary metal oxide semiconductor (CMOS), a widely available process technology. It provides analog-intensive, mixed-signal solutions for use in a variety of electronic products in a range of applications for the IoT. It has built a wireless development platform and product portfolio for the IoT based on Bluetooth, sub-GHz technologies, Wi - SUN, Thread, Wi-Fi, Zigbee and Z-Wave. It offers wireless microcontrollers and sensor products.</v>
    <v>1930</v>
    <v>Nasdaq Stock Market</v>
    <v>XNAS</v>
    <v>XNAS</v>
    <v>400 W Cesar Chavez, AUSTIN, TX, 78701 US</v>
    <v>213.73500000000001</v>
    <v>Semiconductors &amp; Semiconductor Equipment</v>
    <v>Stock</v>
    <v>46129.796715995311</v>
    <v>4289</v>
    <v>212.1001</v>
    <v>4488368662</v>
    <v>SILICON LABORATORIES INC.</v>
    <v>SILICON LABORATORIES INC.</v>
    <v>212.28</v>
    <v>0</v>
    <v>212.28</v>
    <v>212.66</v>
    <v>32968420</v>
    <v>SLAB</v>
    <v>SILICON LABORATORIES INC. (XNAS:SLAB)</v>
    <v>179658</v>
    <v>365689</v>
    <v>1996</v>
  </rv>
  <rv s="2">
    <v>4290</v>
  </rv>
  <rv s="0">
    <v>https://www.bing.com/financeapi/forcetrigger?t=a23752&amp;q=XNAS%3aSMTC&amp;form=skydnc</v>
    <v>Learn more on Bing</v>
  </rv>
  <rv s="1">
    <v>en-US</v>
    <v>a23752</v>
    <v>268435456</v>
    <v>1</v>
    <v>Powered by Refinitiv</v>
    <v>0</v>
    <v>SEMTECH CORPORATION (XNAS:SMTC)</v>
    <v>2</v>
    <v>3</v>
    <v>Finance</v>
    <v>4</v>
    <v>110.55</v>
    <v>24.05</v>
    <v>2.2044000000000001</v>
    <v>5.44</v>
    <v>5.3103999999999998E-2</v>
    <v>USD</v>
    <v>Semtech Corporation is a provider of high-performance semiconductors, Internet of Things (IoT) systems and cloud connectivity service solutions. Signal Integrity segment designs, develops, manufactures and markets a portfolio of optical and copper data communications and video transport products used in a wide variety of infrastructure and industrial applications. The Analog Mixed Signal and Wireless segment designs, develops, manufactures and markets high-performance protection devices, which are often referred to as transient voltage suppressors and specialized sensing products. The IoT Systems and Connectivity segment designs, develops, operates and markets a comprehensive product portfolio of IoT solutions that enable businesses to connect and manage their devices, collect and analyze data, and improve decision-making. It also manufactures Indium Phosphide optoelectronic devices for optical transceivers used across data center interconnects and intra-data center interconnects.</v>
    <v>1920</v>
    <v>Nasdaq Stock Market</v>
    <v>XNAS</v>
    <v>XNAS</v>
    <v>200 Flynn Rd, CAMARILLO, CA, 93012-8790 US</v>
    <v>110.55</v>
    <v>Semiconductors &amp; Semiconductor Equipment</v>
    <v>Stock</v>
    <v>46129.796231446096</v>
    <v>4292</v>
    <v>104.7</v>
    <v>10027572219</v>
    <v>SEMTECH CORPORATION</v>
    <v>SEMTECH CORPORATION</v>
    <v>105.35</v>
    <v>305.78230000000002</v>
    <v>102.44</v>
    <v>107.88</v>
    <v>92951170</v>
    <v>SMTC</v>
    <v>SEMTECH CORPORATION (XNAS:SMTC)</v>
    <v>2775735</v>
    <v>2907445</v>
    <v>1960</v>
  </rv>
  <rv s="2">
    <v>4293</v>
  </rv>
  <rv s="0">
    <v>https://www.bing.com/financeapi/forcetrigger?t=a23pkr&amp;q=XNYS%3aSTM&amp;form=skydnc</v>
    <v>Learn more on Bing</v>
  </rv>
  <rv s="1">
    <v>en-US</v>
    <v>a23pkr</v>
    <v>268435456</v>
    <v>1</v>
    <v>Powered by Refinitiv</v>
    <v>0</v>
    <v>STMicroelectronics NV (XNYS:STM)</v>
    <v>2</v>
    <v>3</v>
    <v>Finance</v>
    <v>4</v>
    <v>44.64</v>
    <v>19.55</v>
    <v>1.5994999999999999</v>
    <v>2.4249999999999998</v>
    <v>5.8334999999999998E-2</v>
    <v>USD</v>
    <v>STMicroelectronics N.V. is a Netherlands-based semiconductor company. It designs, develops, manufactures and markets a range of products, including discrete and standard commodity components, and application-specific integrated circuits (ASICs) for analog, digital and mixed-signal applications. The Company's segments include Automotive and Discrete Group (ADG), Analog, MEMS and Sensors Group (AMS), and Microcontrollers and Digital ICs Group (MDG). The ADG segment comprises all dedicated automotive Integrated Circuits (ICs), and discrete and power transistor products. The AMS segment includes low-power analog ICs for all markets, smart power products; Touch Screen Controllers, Low Power Connectivity solutions for Internet of Things (IoT), and power conversion products, among others. The AMS segment comprises general purpose and secure microcontrollers, and Electrically Erasable Programmable Read-Only Memory memories.</v>
    <v>49157</v>
    <v>New York Stock Exchange</v>
    <v>XNYS</v>
    <v>XNYS</v>
    <v>WTC Schiphol Airport, Schiphol Boulevard 265, SCHIPHOL, NOORD-HOLLAND, 1118BH NL</v>
    <v>44.64</v>
    <v>Semiconductors &amp; Semiconductor Equipment</v>
    <v>Stock</v>
    <v>46129.797390150001</v>
    <v>4295</v>
    <v>43.049799999999998</v>
    <v>40091847190</v>
    <v>STMicroelectronics NV</v>
    <v>STMicroelectronics NV</v>
    <v>43.18</v>
    <v>250.256</v>
    <v>41.57</v>
    <v>43.994999999999997</v>
    <v>911281900</v>
    <v>STM</v>
    <v>STMicroelectronics NV (XNYS:STM)</v>
    <v>16725308</v>
    <v>8790083</v>
    <v>1987</v>
  </rv>
  <rv s="2">
    <v>4296</v>
  </rv>
  <rv s="0">
    <v>https://www.bing.com/financeapi/forcetrigger?t=a23tz2&amp;q=XNAS%3aSWKS&amp;form=skydnc</v>
    <v>Learn more on Bing</v>
  </rv>
  <rv s="1">
    <v>en-US</v>
    <v>a23tz2</v>
    <v>268435456</v>
    <v>1</v>
    <v>Powered by Refinitiv</v>
    <v>0</v>
    <v>SKYWORKS SOLUTIONS, INC. (XNAS:SWKS)</v>
    <v>2</v>
    <v>3</v>
    <v>Finance</v>
    <v>4</v>
    <v>90.9</v>
    <v>51.93</v>
    <v>1.3325</v>
    <v>0.22</v>
    <v>3.748E-3</v>
    <v>USD</v>
    <v>Skyworks Solutions, Inc. provides wireless networking services. The Company’s analog and mixed-signal semiconductors are connecting people, places, and things, spanning a number of new applications within the aerospace, automotive, broadband, cellular infrastructure, connected home, defense, entertainment and gaming, industrial, medical, smartphone, tablet, and wearable markets. It operates engineering, manufacturing, sales, and service facilities throughout Asia, Europe, and North America. The Company offers a range of products, such as Amplifiers, Attenuators, Diodes, Audio And Radio, Clocks And Timing, Front-End Modules, Isolation, Modems And DAAs, Optocouplers, Power Management, Power Over Ethernet, RF Passives, Television (TV) And Video, Switches, and Voice. Its engineering, marketing, operations, sales, and support facilities are located throughout Asia, Europe, and North America.</v>
    <v>10000</v>
    <v>Nasdaq Stock Market</v>
    <v>XNAS</v>
    <v>XNAS</v>
    <v>5260 California Avenue, IRVINE, CA, 92617 US</v>
    <v>60.23</v>
    <v>Semiconductors &amp; Semiconductor Equipment</v>
    <v>Stock</v>
    <v>46129.7973939</v>
    <v>4298</v>
    <v>57.51</v>
    <v>8861915628</v>
    <v>SKYWORKS SOLUTIONS, INC.</v>
    <v>SKYWORKS SOLUTIONS, INC.</v>
    <v>59.13</v>
    <v>21.6022</v>
    <v>58.7</v>
    <v>58.92</v>
    <v>150405900</v>
    <v>SWKS</v>
    <v>SKYWORKS SOLUTIONS, INC. (XNAS:SWKS)</v>
    <v>1674555</v>
    <v>3074256</v>
    <v>2002</v>
  </rv>
  <rv s="2">
    <v>4299</v>
  </rv>
  <rv s="0">
    <v>https://www.bing.com/financeapi/forcetrigger?t=a23vur&amp;q=XNAS%3aSYNA&amp;form=skydnc</v>
    <v>Learn more on Bing</v>
  </rv>
  <rv s="1">
    <v>en-US</v>
    <v>a23vur</v>
    <v>268435456</v>
    <v>1</v>
    <v>Powered by Refinitiv</v>
    <v>0</v>
    <v>SYNAPTICS INCORPORATED (XNAS:SYNA)</v>
    <v>2</v>
    <v>3</v>
    <v>Finance</v>
    <v>4</v>
    <v>97</v>
    <v>46.83</v>
    <v>1.7331000000000001</v>
    <v>1.385</v>
    <v>1.7462999999999999E-2</v>
    <v>USD</v>
    <v>Synaptics Incorporated is a developer and fabless supplier of mixed signal semiconductor solutions that enable people to engage with connected devices and data, engineering experiences throughout the home, at work, in the car and on the go. The Company's product categories include core Internet of things (IoT), enterprise and automotive, and mobile product applications. Its core IoT solutions consist of wireless connectivity (Wi-Fi, Bluetooth, Bluetooth Low Energy, Zigbee, Thread, global positioning system, and Ultra Low Energy) products, System-on-Chip (SoC), products, and its Astra family of artificial intelligence (AI)-native edge processors. Its enterprise product applications include solutions for personal computers (PCs), a range of audio and video products and solutions for enterprise workspaces. The Company's mobile product applications include smartphones, tablets, large touchscreen applications, as well as a variety of mobile, handheld, and entertainment devices.</v>
    <v>1700</v>
    <v>Nasdaq Stock Market</v>
    <v>XNAS</v>
    <v>XNAS</v>
    <v>1109 Mckay Drive, SAN JOSE, CA, 95131-1706 US</v>
    <v>81.94</v>
    <v>Semiconductors &amp; Semiconductor Equipment</v>
    <v>Stock</v>
    <v>46129.79740631875</v>
    <v>4301</v>
    <v>78.2</v>
    <v>3125296369</v>
    <v>SYNAPTICS INCORPORATED</v>
    <v>SYNAPTICS INCORPORATED</v>
    <v>81.16</v>
    <v>0</v>
    <v>79.31</v>
    <v>80.694999999999993</v>
    <v>38729740</v>
    <v>SYNA</v>
    <v>SYNAPTICS INCORPORATED (XNAS:SYNA)</v>
    <v>350981</v>
    <v>680086</v>
    <v>2002</v>
  </rv>
  <rv s="2">
    <v>4302</v>
  </rv>
  <rv s="0">
    <v>https://www.bing.com/financeapi/forcetrigger?t=a24k27&amp;q=XNAS%3aTSEM&amp;form=skydnc</v>
    <v>Learn more on Bing</v>
  </rv>
  <rv s="1">
    <v>en-US</v>
    <v>a24k27</v>
    <v>268435456</v>
    <v>1</v>
    <v>Powered by Refinitiv</v>
    <v>0</v>
    <v>TOWER SEMICONDUCTOR LTD (XNAS:TSEM)</v>
    <v>2</v>
    <v>3</v>
    <v>Finance</v>
    <v>4</v>
    <v>227.23</v>
    <v>34.384999999999998</v>
    <v>0.81220000000000003</v>
    <v>7.36</v>
    <v>3.4271999999999997E-2</v>
    <v>USD</v>
    <v>Tower Semiconductor Ltd. operates as an independent semiconductor foundry focused primarily on specialty process technologies. The Company focuses on producing integrated circuits (ICs) based on the design specifications of its customers. The Company manufactures semiconductors for its customers primarily based on third-party designs. It offers process manufacture geometries of 0.35, 0.50, 0.55, 0.60, 0.80-micron and above on 150 millimeter wafers, 0.35, 0.18. 0.16, 0.13 and 0.11-micron on 200 millimeter wafers, and 65 nanometer and 45 nanometer on 300 millimeter wafers. It also provides design support and technical services. The Company's ICs are incorporated into a range of products in markets, including consumer electronics, personal computers, communications, automotive, industrial and medical device products. The Company has manufacturing facilities in the United States, Israel and Japan.</v>
    <v>5359</v>
    <v>Nasdaq Stock Market</v>
    <v>XNAS</v>
    <v>XNAS</v>
    <v>20 Shaul Amor Avenue, Ramat Gavriel Industrial Park, MIGDAL HAEMEQ, 23105 IL</v>
    <v>227.23</v>
    <v>Semiconductors &amp; Semiconductor Equipment</v>
    <v>Stock</v>
    <v>46129.795998089845</v>
    <v>4304</v>
    <v>215.12</v>
    <v>24994926740</v>
    <v>TOWER SEMICONDUCTOR LTD</v>
    <v>TOWER SEMICONDUCTOR LTD</v>
    <v>219.9</v>
    <v>114.5487</v>
    <v>214.75</v>
    <v>222.11</v>
    <v>112534000</v>
    <v>TSEM</v>
    <v>TOWER SEMICONDUCTOR LTD (XNAS:TSEM)</v>
    <v>1503067</v>
    <v>3646929</v>
    <v>1993</v>
  </rv>
  <rv s="2">
    <v>4305</v>
  </rv>
  <rv s="0">
    <v>https://www.bing.com/financeapi/forcetrigger?t=a24p1h&amp;q=XNAS%3aTXN&amp;form=skydnc</v>
    <v>Learn more on Bing</v>
  </rv>
  <rv s="1">
    <v>en-US</v>
    <v>a24p1h</v>
    <v>268435456</v>
    <v>1</v>
    <v>Powered by Refinitiv</v>
    <v>0</v>
    <v>TEXAS INSTRUMENTS INCORPORATED (XNAS:TXN)</v>
    <v>2</v>
    <v>3</v>
    <v>Finance</v>
    <v>4</v>
    <v>231.32</v>
    <v>142.63999999999999</v>
    <v>1.073</v>
    <v>6.2850000000000001</v>
    <v>2.8170999999999998E-2</v>
    <v>USD</v>
    <v>Texas Instruments Incorporated is a global semiconductor company that designs, manufactures, tests, and sells analog and embedded processing chips for markets, such as industrial, automotive, personal electronics, communications equipment, and enterprise systems. Its Analog segment includes product lines, such as Power and Signal Chain. Power includes products that help customers manage power in electronic systems. Its portfolio is designed to manage power requirements across different voltage levels, including battery-management solutions, DC/DC switching regulators, AC/DC and isolated DC/DC switching regulators, power switches, linear and low-dropout regulators, voltage references, and others. Signal Chain includes products that sense, condition, and measure real-world signals to allow information to be transferred or converted for further processing and control. The Embedded Processing segment includes microcontrollers, digital signal processors (DSPs) and applications processors.</v>
    <v>33000</v>
    <v>Nasdaq Stock Market</v>
    <v>XNAS</v>
    <v>XNAS</v>
    <v>12500 T I Blvd, DALLAS, TX, 75243-0592 US</v>
    <v>230.53</v>
    <v>Semiconductors &amp; Semiconductor Equipment</v>
    <v>Stock</v>
    <v>46129.797178008594</v>
    <v>4307</v>
    <v>224.67</v>
    <v>208846647009</v>
    <v>TEXAS INSTRUMENTS INCORPORATED</v>
    <v>TEXAS INSTRUMENTS INCORPORATED</v>
    <v>228.26</v>
    <v>41.857799999999997</v>
    <v>223.1</v>
    <v>229.38499999999999</v>
    <v>910463400</v>
    <v>TXN</v>
    <v>TEXAS INSTRUMENTS INCORPORATED (XNAS:TXN)</v>
    <v>3963631</v>
    <v>5863336</v>
    <v>1938</v>
  </rv>
  <rv s="2">
    <v>4308</v>
  </rv>
  <rv s="0">
    <v>https://www.bing.com/financeapi/forcetrigger?t=boo99c&amp;q=XWBO%3aWOLF&amp;form=skydnc</v>
    <v>Learn more on Bing</v>
  </rv>
  <rv s="21">
    <v>en-US</v>
    <v>boo99c</v>
    <v>268435456</v>
    <v>1</v>
    <v>Powered by Refinitiv</v>
    <v>56</v>
    <v>Wolftank Group AG (XWBO:WOLF)</v>
    <v>2</v>
    <v>57</v>
    <v>Finance</v>
    <v>54</v>
    <v>6.4699999999999994E-2</v>
    <v>0</v>
    <v>0</v>
    <v>EUR</v>
    <v>Wolftank Group AG formerly Wolftank Adisa Holding AG is an Austria-based company that operates as an environmental technology company for tank systems and soil remediation. The Company focuses on the remediation and monitoring of tank farms and environmental protection services for contaminated soils and facilities, as well as groundwater purification. Its patented application technology, based on high-tech, in-house developed epoxy resins, enables the repair of defective tank systems, including remote monitoring. The Company serves customers worldwide.</v>
    <v>443</v>
    <v>Wiener Boerse</v>
    <v>XWBO</v>
    <v>XWBO</v>
    <v>Leopoldstrasse 2, INNSBRUCK, TIROL, 6020 AT</v>
    <v>3.8</v>
    <v>Professional &amp; Commercial Services</v>
    <v>Stock</v>
    <v>46126</v>
    <v>4310</v>
    <v>3.8</v>
    <v>27464600</v>
    <v>Wolftank Group AG</v>
    <v>Wolftank Group AG</v>
    <v>3.8</v>
    <v>0</v>
    <v>3.8</v>
    <v>3.8</v>
    <v>5281650</v>
    <v>WOLF</v>
    <v>Wolftank Group AG (XWBO:WOLF)</v>
    <v>1260</v>
    <v>130</v>
  </rv>
  <rv s="2">
    <v>4311</v>
  </rv>
  <rv s="0">
    <v>https://www.bing.com/financeapi/forcetrigger?t=a1pghw&amp;q=XNAS%3aCELH&amp;form=skydnc</v>
    <v>Learn more on Bing</v>
  </rv>
  <rv s="1">
    <v>en-US</v>
    <v>a1pghw</v>
    <v>268435456</v>
    <v>1</v>
    <v>Powered by Refinitiv</v>
    <v>0</v>
    <v>CELSIUS HOLDINGS, INC. (XNAS:CELH)</v>
    <v>2</v>
    <v>3</v>
    <v>Finance</v>
    <v>4</v>
    <v>66.739999999999995</v>
    <v>32.36</v>
    <v>1.0077</v>
    <v>0.44500000000000001</v>
    <v>1.2768999999999999E-2</v>
    <v>USD</v>
    <v>Celsius Holdings, Inc. is engaged in the development, processing, marketing, sale, and distribution of functional energy drinks to a range of consumers. The Company's flagship asset, CELSIUS, is marketed as a lifestyle and energy drink. This product line comes in two versions: a ready-to-drink form and an on-the-go powder form. It also offers a new CELSIUS Essentials line, available in 16-ounce cans and a Hydration line of zero-sugar powders that are infused with electrolytes and are available in a variety of fruit-forward flavors. Celsius products are offered in retail channels across the United States, including conventional grocery, natural, convenience, fitness, mass market, vitamin specialty and e-commerce platforms. Its product's formulation includes ingredients and supplements such as green tea (EGCG), ginger (from the root), calcium, chromium, B vitamins and vitamin C. The Company's product portfolio also includes the health and wellness brand Alani Nu.</v>
    <v>1497</v>
    <v>Nasdaq Stock Market</v>
    <v>XNAS</v>
    <v>XNAS</v>
    <v>2424 N. Federal Hwy, Suite 208, BOCA RATON, FL, 33431 US</v>
    <v>36.225000000000001</v>
    <v>Beverages</v>
    <v>Stock</v>
    <v>46129.79738579844</v>
    <v>4313</v>
    <v>34.450000000000003</v>
    <v>9067147849</v>
    <v>CELSIUS HOLDINGS, INC.</v>
    <v>CELSIUS HOLDINGS, INC.</v>
    <v>35.700000000000003</v>
    <v>147.00120000000001</v>
    <v>34.85</v>
    <v>35.295000000000002</v>
    <v>256896100</v>
    <v>CELH</v>
    <v>CELSIUS HOLDINGS, INC. (XNAS:CELH)</v>
    <v>13379017</v>
    <v>6419530</v>
    <v>2005</v>
  </rv>
  <rv s="2">
    <v>4314</v>
  </rv>
  <rv s="0">
    <v>https://www.bing.com/financeapi/forcetrigger?t=c3tsqh&amp;q=XNAS%3aCOCO&amp;form=skydnc</v>
    <v>Learn more on Bing</v>
  </rv>
  <rv s="1">
    <v>en-US</v>
    <v>c3tsqh</v>
    <v>268435456</v>
    <v>1</v>
    <v>Powered by Refinitiv</v>
    <v>0</v>
    <v>THE VITA COCO COMPANY, INC. (XNAS:COCO)</v>
    <v>2</v>
    <v>3</v>
    <v>Finance</v>
    <v>4</v>
    <v>61.39</v>
    <v>29.74</v>
    <v>0.42849999999999999</v>
    <v>0.17499999999999999</v>
    <v>3.6209999999999997E-3</v>
    <v>USD</v>
    <v>The Vita Coco Company, Inc. operates in the functional beverages industry. The Company specializes in the coconut and other plant waters category and is a supplier of private label coconut water. The Company's branded portfolio is led by its Vita Coco brand, which specializes in coconut water category in the United States with electrolytes, nutrients and vitamins, and also includes coconut oil, juice, and milk offerings. The Company's PWR LIFT brand is a protein-infused fitness drink. The Company's segments include Americas and International. The Company's Americas segment is comprised of its operations in the Americas region, primarily in the United States and Canada. The Company's International segment is comprised of its operations primarily in Europe, the Middle East, and the Asia Pacific regions, which includes its sourcing entity. The Company's products are distributed primarily through club, food, drug, mass, convenience, e-commerce, and food service channels.</v>
    <v>336</v>
    <v>Nasdaq Stock Market</v>
    <v>XNAS</v>
    <v>XNAS</v>
    <v>111 5Th Avenue, 2Nd Floor, NEW YORK, NY, 10003 US</v>
    <v>49.9</v>
    <v>Beverages</v>
    <v>Stock</v>
    <v>46129.796529039064</v>
    <v>4316</v>
    <v>48.39</v>
    <v>2769056066</v>
    <v>THE VITA COCO COMPANY, INC.</v>
    <v>THE VITA COCO COMPANY, INC.</v>
    <v>48.89</v>
    <v>40.720199999999998</v>
    <v>48.335000000000001</v>
    <v>48.51</v>
    <v>57082170</v>
    <v>COCO</v>
    <v>THE VITA COCO COMPANY, INC. (XNAS:COCO)</v>
    <v>662602</v>
    <v>1561606</v>
    <v>2004</v>
  </rv>
  <rv s="2">
    <v>4317</v>
  </rv>
  <rv s="0">
    <v>https://www.bing.com/financeapi/forcetrigger?t=a1q4im&amp;q=XNAS%3aCOKE&amp;form=skydnc</v>
    <v>Learn more on Bing</v>
  </rv>
  <rv s="1">
    <v>en-US</v>
    <v>a1q4im</v>
    <v>268435456</v>
    <v>1</v>
    <v>Powered by Refinitiv</v>
    <v>0</v>
    <v>COCA-COLA CONSOLIDATED, INC. (XNAS:COKE)</v>
    <v>2</v>
    <v>3</v>
    <v>Finance</v>
    <v>4</v>
    <v>219.65</v>
    <v>105.21</v>
    <v>0.56210000000000004</v>
    <v>3.43</v>
    <v>1.8425E-2</v>
    <v>USD</v>
    <v>Coca-Cola Consolidated, Inc. distributes, markets and manufactures nonalcoholic beverages, primarily products of The Coca-Cola Company. The Company also distributes products to several other beverage companies, including Monster Energy Company and Keurig Dr Pepper Inc. The Company offers a range of nonalcoholic beverage products and flavors, including both sparkling and still beverages. Sparkling beverages are carbonated beverages, and the Company's principal sparkling beverage is Coca-Cola. Its still beverages include energy products and noncarbonated beverages such as bottled water, ready to drink tea, ready to drink coffee, enhanced water, juices and sports drinks. Its products are sold and distributed in the United States through various channels, which include selling directly to customers, including grocery stores, mass merchandise stores, club stores, convenience stores and drug stores, and selling to on-premises locations, where products are typically consumed immediately.</v>
    <v>15000</v>
    <v>Nasdaq Stock Market</v>
    <v>XNAS</v>
    <v>XNAS</v>
    <v>4100 COCA COLA PLZ, CHARLOTTE, NC, 28211 US</v>
    <v>189.71</v>
    <v>Beverages</v>
    <v>Stock</v>
    <v>46129.797320867969</v>
    <v>4319</v>
    <v>186.08</v>
    <v>12619923741</v>
    <v>COCA-COLA CONSOLIDATED, INC.</v>
    <v>COCA-COLA CONSOLIDATED, INC.</v>
    <v>186.08</v>
    <v>27.8399</v>
    <v>186.16</v>
    <v>189.59</v>
    <v>66564290</v>
    <v>COKE</v>
    <v>COCA-COLA CONSOLIDATED, INC. (XNAS:COKE)</v>
    <v>160031</v>
    <v>545331</v>
    <v>1980</v>
  </rv>
  <rv s="2">
    <v>4320</v>
  </rv>
  <rv s="0">
    <v>https://www.bing.com/financeapi/forcetrigger?t=a1sxur&amp;q=XNAS%3aFIZZ&amp;form=skydnc</v>
    <v>Learn more on Bing</v>
  </rv>
  <rv s="1">
    <v>en-US</v>
    <v>a1sxur</v>
    <v>268435456</v>
    <v>1</v>
    <v>Powered by Refinitiv</v>
    <v>0</v>
    <v>NATIONAL BEVERAGE CORP. (XNAS:FIZZ)</v>
    <v>2</v>
    <v>3</v>
    <v>Finance</v>
    <v>4</v>
    <v>47.891300000000001</v>
    <v>31.21</v>
    <v>0.753</v>
    <v>0.58499999999999996</v>
    <v>1.7318E-2</v>
    <v>USD</v>
    <v>National Beverage Corp. is a holding company. The Company is engaged in developing, producing, marketing, and selling a distinctive portfolio of sparkling waters, juices, energy drinks and carbonated soft drinks primarily in the United States. Its brands are geared to the active and health-conscious consumer, including sparkling waters, energy drinks and juices. Its portfolio of Power+ Brands includes LaCroix sparkling waters; Clear Fruit non-carbonated water beverages enhanced with fruit flavor; Rip It energy drinks and shots; and Everfresh, Everfresh Premier Varietals and Mr. Pure 100% juice and juice-based products. Additionally, it produces and distributes carbonated soft drinks, including Shasta and Faygo. It distributes service to a customer base that includes numerous national retailers, as well as thousands of smaller up-and-down-the-street accounts, it utilizes a hybrid distribution system consisting of warehouse and direct-store delivery.</v>
    <v>1681</v>
    <v>Nasdaq Stock Market</v>
    <v>XNAS</v>
    <v>XNAS</v>
    <v>8050 SW Tenth Street, Suite 4000, FORT LAUDERDALE, FL, 33324 US</v>
    <v>34.409999999999997</v>
    <v>Beverages</v>
    <v>Stock</v>
    <v>46129.796225543752</v>
    <v>4322</v>
    <v>33.659999999999997</v>
    <v>3217667116</v>
    <v>NATIONAL BEVERAGE CORP.</v>
    <v>NATIONAL BEVERAGE CORP.</v>
    <v>33.85</v>
    <v>17.297499999999999</v>
    <v>33.78</v>
    <v>34.365000000000002</v>
    <v>93632100</v>
    <v>FIZZ</v>
    <v>NATIONAL BEVERAGE CORP. (XNAS:FIZZ)</v>
    <v>133888</v>
    <v>242514</v>
    <v>1985</v>
  </rv>
  <rv s="2">
    <v>4323</v>
  </rv>
  <rv s="0">
    <v>https://www.bing.com/financeapi/forcetrigger?t=a1r9cw&amp;q=XNAS%3aKDP&amp;form=skydnc</v>
    <v>Learn more on Bing</v>
  </rv>
  <rv s="1">
    <v>en-US</v>
    <v>a1r9cw</v>
    <v>268435456</v>
    <v>1</v>
    <v>Powered by Refinitiv</v>
    <v>0</v>
    <v>KEURIG DR PEPPER INC. (XNAS:KDP)</v>
    <v>2</v>
    <v>3</v>
    <v>Finance</v>
    <v>4</v>
    <v>35.935000000000002</v>
    <v>24.875</v>
    <v>0.33050000000000002</v>
    <v>0.46500000000000002</v>
    <v>1.7857000000000001E-2</v>
    <v>USD</v>
    <v>Keurig Dr Pepper Inc. is a beverage company in North America that manufactures, markets, distributes and sells hot and cold beverages and single serve brewing systems. It has a portfolio of beverage brands, including Keurig, Dr Pepper, Canada Dry, Mott's, A&amp;W, Penafiel, Snapple, 7UP, Green Mountain Coffee Roasters, GHOST, Clamato, Core Hydration and The Original Donut Shop, as well as the Keurig brewing system. Its U.S. Refreshment Beverages segment is a manufacturer and distributor of liquid refreshment beverages (LRBs). This segment manufactures and distributes concentrates, syrup and finished beverages of its brands and third-party brands, to third-party bottlers, distributors, retailers, and end consumers. Its U.S. Coffee segment is a manufacturer and distributor of single serve brewers, specialty coffee (including hot and iced varieties), and ready to drink (RTD) coffee. Its International segment includes sales in Canada, Mexico, the Caribbean and other international markets.</v>
    <v>30600</v>
    <v>Nasdaq Stock Market</v>
    <v>XNAS</v>
    <v>XNAS</v>
    <v>53 South Avenue, BURLINGTON, MA, 01803 US</v>
    <v>26.625</v>
    <v>Beverages</v>
    <v>Stock</v>
    <v>46129.797436041408</v>
    <v>4325</v>
    <v>26</v>
    <v>36011442330</v>
    <v>KEURIG DR PEPPER INC.</v>
    <v>KEURIG DR PEPPER INC.</v>
    <v>26.04</v>
    <v>17.3735</v>
    <v>26.04</v>
    <v>26.504999999999999</v>
    <v>1358666000</v>
    <v>KDP</v>
    <v>KEURIG DR PEPPER INC. (XNAS:KDP)</v>
    <v>5799249</v>
    <v>10576958</v>
    <v>2007</v>
  </rv>
  <rv s="2">
    <v>4326</v>
  </rv>
  <rv s="0">
    <v>https://www.bing.com/financeapi/forcetrigger?t=a1wljc&amp;q=XNYS%3aKO&amp;form=skydnc</v>
    <v>Learn more on Bing</v>
  </rv>
  <rv s="1">
    <v>en-US</v>
    <v>a1wljc</v>
    <v>268435456</v>
    <v>1</v>
    <v>Powered by Refinitiv</v>
    <v>0</v>
    <v>THE COCA-COLA COMPANY (XNYS:KO)</v>
    <v>2</v>
    <v>3</v>
    <v>Finance</v>
    <v>4</v>
    <v>82</v>
    <v>65.353800000000007</v>
    <v>0.33550000000000002</v>
    <v>0.75749999999999995</v>
    <v>1.0076E-2</v>
    <v>USD</v>
    <v>The Coca-Cola Company is a beverage company. The Company's segments include Europe, Middle East and Africa (EMEA); Latin America; North America; Asia Pacific,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Santa Clara.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65900</v>
    <v>New York Stock Exchange</v>
    <v>XNYS</v>
    <v>XNYS</v>
    <v>1 Coca Cola Plz NW, ATLANTA, GA, 30313-2420 US</v>
    <v>76.055000000000007</v>
    <v>Beverages</v>
    <v>Stock</v>
    <v>46129.796060786721</v>
    <v>4328</v>
    <v>74.81</v>
    <v>326846618437</v>
    <v>THE COCA-COLA COMPANY</v>
    <v>THE COCA-COLA COMPANY</v>
    <v>74.844999999999999</v>
    <v>24.9877</v>
    <v>75.180000000000007</v>
    <v>75.9375</v>
    <v>4304153000</v>
    <v>KO</v>
    <v>THE COCA-COLA COMPANY (XNYS:KO)</v>
    <v>8728049</v>
    <v>14714692</v>
    <v>1919</v>
  </rv>
  <rv s="2">
    <v>4329</v>
  </rv>
  <rv s="0">
    <v>http://en.wikipedia.org/wiki/Coca-Cola_FEMSA</v>
    <v>Wikipedia</v>
  </rv>
  <rv s="6">
    <v>204</v>
    <v>4331</v>
  </rv>
  <rv s="7">
    <v>17</v>
    <v>https://www.bing.com/th?id=AMMS_5b57595f69cb36430b017f913a72165f&amp;qlt=95</v>
    <v>4332</v>
    <v>0</v>
    <v>https://www.bing.com/images/search?form=xlimg&amp;q=coca-cola+femsa</v>
    <v>Image of Coca-Cola Femsa SAB de CV</v>
  </rv>
  <rv s="0">
    <v>https://www.bing.com/financeapi/forcetrigger?t=a1wlp2&amp;q=XNYS%3aKOF&amp;form=skydnc</v>
    <v>Learn more on Bing</v>
  </rv>
  <rv s="8">
    <v>en-US</v>
    <v>a1wlp2</v>
    <v>268435456</v>
    <v>1</v>
    <v>Powered by Refinitiv</v>
    <v>13</v>
    <v>Coca-Cola Femsa SAB de CV (XNYS:KOF)</v>
    <v>15</v>
    <v>16</v>
    <v>Finance</v>
    <v>4</v>
    <v>116.36</v>
    <v>80.224999999999994</v>
    <v>0.54420000000000002</v>
    <v>1.39</v>
    <v>1.355E-2</v>
    <v>USD</v>
    <v>Coca-Cola FEMSA, S.A.B. de C.V. is a franchise bottler of Coca-Cola trademark beverages across the world. The Company and its subsidiaries are engaged in the production, distribution and marketing of certain Coca-Cola beverages. It is also engaged in acquiring, holding and transferring all types of bonds, shares and marketable securities. The Company's segments include Mexico and Central America division, which comprises Mexico (including corporate operations), Guatemala, Nicaragua, Costa Rica and Panama; the South America division, which consists of Brazil, Argentina and Colombia; Venezuela, which operates in an economy with exchange control and hyper-inflation, and the Asian division, which consists of the Company's equity method investment in Coca-Cola FEMSA Philippines, Inc. The Coca-Cola trademark beverages include sparkling beverages (colas and flavored sparkling beverages), waters and still beverages (including juice drinks, coffee, teas, milk, dairy and isotonic drinks).</v>
    <v>108840</v>
    <v>New York Stock Exchange</v>
    <v>XNYS</v>
    <v>XNYS</v>
    <v>Mario Pani #100.,Col. Santa Fe Cuajimalpa, Deleg. Cuajimalpa, MEXICO, D.F., MEXICO, D.F., 05348 MX</v>
    <v>104.2475</v>
    <v>4333</v>
    <v>Beverages</v>
    <v>Stock</v>
    <v>46129.797238332816</v>
    <v>4334</v>
    <v>102.94</v>
    <v>17064336175</v>
    <v>Coca-Cola Femsa SAB de CV</v>
    <v>Coca-Cola Femsa SAB de CV</v>
    <v>103.78</v>
    <v>0</v>
    <v>102.58</v>
    <v>103.97</v>
    <v>164127500</v>
    <v>KOF</v>
    <v>Coca-Cola Femsa SAB de CV (XNYS:KOF)</v>
    <v>50113</v>
    <v>169239</v>
    <v>1991</v>
  </rv>
  <rv s="2">
    <v>4335</v>
  </rv>
  <rv s="0">
    <v>https://www.bing.com/financeapi/forcetrigger?t=a1xth7&amp;q=XNAS%3aMNST&amp;form=skydnc</v>
    <v>Learn more on Bing</v>
  </rv>
  <rv s="1">
    <v>en-US</v>
    <v>a1xth7</v>
    <v>268435456</v>
    <v>1</v>
    <v>Powered by Refinitiv</v>
    <v>0</v>
    <v>MONSTER BEVERAGE CORPORATION (XNAS:MNST)</v>
    <v>2</v>
    <v>3</v>
    <v>Finance</v>
    <v>4</v>
    <v>87.38</v>
    <v>57.005000000000003</v>
    <v>0.49380000000000002</v>
    <v>1.27</v>
    <v>1.6851999999999999E-2</v>
    <v>USD</v>
    <v>Monster Beverage Corporation is a holding company. The Company, through its subsidiaries, develops, markets, sells and distributes energy drink beverages and concentrates for energy drink beverages under various brand names. Its Monster Energy Drinks segment is primarily consisting of its Monster Energy drinks, Reign Total Body Fuel high performance energy drinks, Reign Storm total wellness energy drinks and Bang Energy drinks. Its Strategic Brands segment is primarily consisting of various energy drink brands acquired from the Coca-Cola Company as well as its affordable energy brands, Predator and Fury. Its Alcohol Brands segment consists of various craft beers, hard seltzers and flavored malt beverages. Its Other segment consists of certain products sold by American Fruits and Flavors LLC, a wholly-owned subsidiary of the Company, to independent third-party customers. It also develops, markets, sells and distributes still and sparkling waters under the Monster Tour Water brand name.</v>
    <v>6891</v>
    <v>Nasdaq Stock Market</v>
    <v>XNAS</v>
    <v>XNAS</v>
    <v>1 Monster Way, CORONA, CA, 92879-7101 US</v>
    <v>76.84</v>
    <v>Beverages</v>
    <v>Stock</v>
    <v>46129.797445115626</v>
    <v>4337</v>
    <v>75.37</v>
    <v>74936936780</v>
    <v>MONSTER BEVERAGE CORPORATION</v>
    <v>MONSTER BEVERAGE CORPORATION</v>
    <v>75.72</v>
    <v>39.587699999999998</v>
    <v>75.36</v>
    <v>76.63</v>
    <v>977906000</v>
    <v>MNST</v>
    <v>MONSTER BEVERAGE CORPORATION (XNAS:MNST)</v>
    <v>2535027</v>
    <v>4975871</v>
    <v>2014</v>
  </rv>
  <rv s="2">
    <v>4338</v>
  </rv>
  <rv s="0">
    <v>https://www.bing.com/financeapi/forcetrigger?t=axyhnm&amp;q=XNAS%3aPEP&amp;form=skydnc</v>
    <v>Learn more on Bing</v>
  </rv>
  <rv s="1">
    <v>en-US</v>
    <v>axyhnm</v>
    <v>268435456</v>
    <v>1</v>
    <v>Powered by Refinitiv</v>
    <v>0</v>
    <v>Pepsico, Inc. (XNAS:PEP)</v>
    <v>2</v>
    <v>3</v>
    <v>Finance</v>
    <v>4</v>
    <v>171.48</v>
    <v>127.6</v>
    <v>0.40379999999999999</v>
    <v>-1.58</v>
    <v>-9.9760000000000005E-3</v>
    <v>USD</v>
    <v>PepsiCo, Inc. is a global beverage and convenient food company. The Company’s segments include PepsiCo Foods North America (PFNA), PepsiCo Beverages North America (PBNA), International Beverages Franchise (IB Franchise), Europe, Middle East and Africa (EMEA), Latin America Foods (LatAm Foods), and Asia Pacific Foods. PFNA segment includes all of its convenient food businesses in the United States and Canada. PBNA segment includes all of its beverage businesses in the United States and Canada. IB Franchise segment includes its international franchise beverage businesses, as well as its SodaStream business. EMEA segment includes its convenient food businesses and beverage businesses with Company-owned bottlers in Europe, the Middle East and Africa. LatAm Foods segment includes all of its convenient food businesses in Latin America. Asia Pacific Foods segment consists of its convenient food businesses in Asia Pacific, including China, Australia and New Zealand, as well as India.</v>
    <v>306000</v>
    <v>Nasdaq Stock Market</v>
    <v>XNAS</v>
    <v>XNAS</v>
    <v>700 ANDERSON HILL RD, PURCHASE, NY, 10577 US</v>
    <v>160.02500000000001</v>
    <v>Beverages</v>
    <v>Stock</v>
    <v>46129.797425543751</v>
    <v>4340</v>
    <v>156.69999999999999</v>
    <v>214336348800</v>
    <v>Pepsico, Inc.</v>
    <v>Pepsico, Inc.</v>
    <v>158.32</v>
    <v>26.126799999999999</v>
    <v>158.38</v>
    <v>156.80000000000001</v>
    <v>1366941000</v>
    <v>PEP</v>
    <v>Pepsico, Inc. (XNAS:PEP)</v>
    <v>4160500</v>
    <v>6361924</v>
    <v>1986</v>
  </rv>
  <rv s="2">
    <v>4341</v>
  </rv>
  <rv s="0">
    <v>https://www.bing.com/financeapi/forcetrigger?t=a1yrxm&amp;q=XNAS%3aNTIC&amp;form=skydnc</v>
    <v>Learn more on Bing</v>
  </rv>
  <rv s="1">
    <v>en-US</v>
    <v>a1yrxm</v>
    <v>268435456</v>
    <v>1</v>
    <v>Powered by Refinitiv</v>
    <v>0</v>
    <v>NORTHERN TECHNOLOGIES INTERNATIONAL CORPORATION (XNAS:NTIC)</v>
    <v>2</v>
    <v>3</v>
    <v>Finance</v>
    <v>5</v>
    <v>10.029999999999999</v>
    <v>6.75</v>
    <v>0.22170000000000001</v>
    <v>0.13</v>
    <v>1.6088999999999999E-2</v>
    <v>USD</v>
    <v>Northern Technologies International Corporation develops and markets proprietary, environmentally beneficial products and services in over 65 countries. The Company’s primary business is corrosion prevention, marketed mainly under the ZERUST brand. It has been selling its proprietary ZERUST products and services to the automotive, electronics, electrical, mechanical, military, and retail consumer markets. It offers worldwide on-site technical consulting for rust and corrosion prevention issues. Its technical service consultants work directly with the end users of its products to analyze their specific needs and develop systems to meet their technical requirements. It also markets and sells a portfolio of bio-based and biodegradable polymer resin compounds and finished products marketed under the Natur-Tec brand. Its ZERUST rust and corrosion-inhibiting products include plastic and paper packaging, liquids, coatings, rust removers, cleaners, and diffusers.</v>
    <v>91</v>
    <v>Nasdaq Stock Market</v>
    <v>XNAS</v>
    <v>XNAS</v>
    <v>Po Box 69, 4201 Woodland Rd, CIRCLE PINES, MN, 55014 US</v>
    <v>8.4999000000000002</v>
    <v>Machinery, Equipment &amp; Components</v>
    <v>Stock</v>
    <v>46128.912904305471</v>
    <v>4343</v>
    <v>8.0500000000000007</v>
    <v>77929320</v>
    <v>NORTHERN TECHNOLOGIES INTERNATIONAL CORPORATION</v>
    <v>NORTHERN TECHNOLOGIES INTERNATIONAL CORPORATION</v>
    <v>8.2850000000000001</v>
    <v>0</v>
    <v>8.08</v>
    <v>8.2100000000000009</v>
    <v>9492000</v>
    <v>NTIC</v>
    <v>NORTHERN TECHNOLOGIES INTERNATIONAL CORPORATION (XNAS:NTIC)</v>
    <v>227</v>
    <v>9390</v>
    <v>1977</v>
  </rv>
  <rv s="2">
    <v>4344</v>
  </rv>
  <rv s="0">
    <v>https://www.bing.com/financeapi/forcetrigger?t=a22dyc&amp;q=XNYS%3aRYAM&amp;form=skydnc</v>
    <v>Learn more on Bing</v>
  </rv>
  <rv s="4">
    <v>en-US</v>
    <v>a22dyc</v>
    <v>268435456</v>
    <v>1</v>
    <v>Powered by Refinitiv</v>
    <v>8</v>
    <v>RAYONIER ADVANCED MATERIALS INC. (XNYS:RYAM)</v>
    <v>2</v>
    <v>9</v>
    <v>Finance</v>
    <v>4</v>
    <v>11.85</v>
    <v>3.3504999999999998</v>
    <v>1.9095</v>
    <v>0.3</v>
    <v>3.0426000000000002E-2</v>
    <v>USD</v>
    <v>Rayonier Advanced Materials Inc. specializes in cellulose-based technologies, including cellulose specialties, a natural polymer commonly used in the production of filters, food, pharmaceuticals and other industrial applications. The Company's segments include Cellulose Specialties, Cellulose Commodities, Biomaterials, Paperboard and High-Yield Pulp. The Company's specialized assets, capable of creating cellulose specialties products, are also used to produce commodity fluff pulp, biofuels, bioelectricity and other biomaterials such as bioethanol and tall oils. Its commodity fluff is typically used in consumer products such as baby diapers. Its tall oil soap is used as feedstock for producing crude tall oil. It manufactures products for the paper and packaging markets. It is a multi-ply paperboard producer in North America. It produces its high-yield pulp primarily from hardwood aspen, maple and birch species. It has manufacturing operations in the United States, Canada and France.</v>
    <v>2325</v>
    <v>New York Stock Exchange</v>
    <v>XNYS</v>
    <v>XNYS</v>
    <v>1301 RIVERPLACE BOULEVARD, SUITE 2300, JACKSONVILLE, FL, 32207 US</v>
    <v>10.27</v>
    <v>Chemicals</v>
    <v>Stock</v>
    <v>46129.795969756247</v>
    <v>4346</v>
    <v>9.8305000000000007</v>
    <v>684718671</v>
    <v>RAYONIER ADVANCED MATERIALS INC.</v>
    <v>RAYONIER ADVANCED MATERIALS INC.</v>
    <v>9.9450000000000003</v>
    <v>9.86</v>
    <v>10.16</v>
    <v>67393570</v>
    <v>RYAM</v>
    <v>RAYONIER ADVANCED MATERIALS INC. (XNYS:RYAM)</v>
    <v>304299</v>
    <v>884739</v>
    <v>2014</v>
  </rv>
  <rv s="2">
    <v>4347</v>
  </rv>
  <rv s="0">
    <v>https://www.bing.com/financeapi/forcetrigger?t=a1nvsm&amp;q=XNYS%3aATI&amp;form=skydnc</v>
    <v>Learn more on Bing</v>
  </rv>
  <rv s="1">
    <v>en-US</v>
    <v>a1nvsm</v>
    <v>268435456</v>
    <v>1</v>
    <v>Powered by Refinitiv</v>
    <v>0</v>
    <v>ATI INC (XNYS:ATI)</v>
    <v>2</v>
    <v>3</v>
    <v>Finance</v>
    <v>4</v>
    <v>168.14250000000001</v>
    <v>43.954999999999998</v>
    <v>0.97270000000000001</v>
    <v>7.8</v>
    <v>5.0054999999999995E-2</v>
    <v>USD</v>
    <v>ATI Inc. is a global manufacturer of technically advanced specialty materials and complex components. The Company produces specialty materials, highly differentiated by its materials science expertise and advanced process technologies. It produces high-performance materials and solutions for the global aerospace and defense markets, and has critical applications in electronics, medical and specialty energy. The Company’s segment includes High Performance Materials &amp; Components (HPMC) and Advanced Alloys &amp; Solutions (AA&amp;S). The HPMC segment produces a wide range of high-performance materials, components, and advanced metallic powder alloys. These products are made from nickel-based alloys and superalloys, titanium and titanium-based alloys, and a variety of other specialty materials. The AA&amp;S segment produces nickel-based alloys, titanium and titanium-based alloys, and specialty alloys in a variety of forms, including plate, sheet, and strip products.</v>
    <v>7600</v>
    <v>New York Stock Exchange</v>
    <v>XNYS</v>
    <v>XNYS</v>
    <v>2021 McKinney Avenue, Suite 1100, DALLAS, TX, 75201 US</v>
    <v>164.91</v>
    <v>Aerospace &amp; Defense</v>
    <v>Stock</v>
    <v>46129.797211503908</v>
    <v>4349</v>
    <v>160.94999999999999</v>
    <v>22329342512</v>
    <v>ATI INC</v>
    <v>ATI INC</v>
    <v>161.01</v>
    <v>57.389899999999997</v>
    <v>155.83000000000001</v>
    <v>163.63</v>
    <v>136462400</v>
    <v>ATI</v>
    <v>ATI INC (XNYS:ATI)</v>
    <v>928380</v>
    <v>1973070</v>
    <v>1996</v>
  </rv>
  <rv s="2">
    <v>4350</v>
  </rv>
  <rv s="0">
    <v>https://www.bing.com/financeapi/forcetrigger?t=a1pwf2&amp;q=XNYS%3aCMC&amp;form=skydnc</v>
    <v>Learn more on Bing</v>
  </rv>
  <rv s="1">
    <v>en-US</v>
    <v>a1pwf2</v>
    <v>268435456</v>
    <v>1</v>
    <v>Powered by Refinitiv</v>
    <v>0</v>
    <v>COMMERCIAL METALS COMPANY (XNYS:CMC)</v>
    <v>2</v>
    <v>3</v>
    <v>Finance</v>
    <v>4</v>
    <v>84.87</v>
    <v>41.26</v>
    <v>1.472</v>
    <v>2.125</v>
    <v>3.3182000000000003E-2</v>
    <v>USD</v>
    <v>Commercial Metals Company is engaged in offering products and technologies to meet the critical reinforcement needs of the global construction sector. The Company’s solutions support construction across a wide variety of applications, including infrastructure, non-residential, residential, industrial, and energy generation, and transmission. Its segments include North America Steel Group, Europe Steel Group, and Construction Solutions Group. The North America Steel Group segment provides a diverse range of products and solutions to support the construction sector. The Europe Steel Group segment is composed of a vertically integrated network of recycling facilities, an EAF mini mill and fabrication operations located in Poland. The Construction Solutions Group segment's portfolio consists of its construction services products, Tensar products and solutions and its impact metals, and performance reinforcing steel products. It is also a supplier of precast concrete and pipe products.</v>
    <v>12690</v>
    <v>New York Stock Exchange</v>
    <v>XNYS</v>
    <v>XNYS</v>
    <v>6565 N. MacArthur Blvd., IRVING, TX, 75039 US</v>
    <v>67.5</v>
    <v>Metals &amp; Mining</v>
    <v>Stock</v>
    <v>46129.796975810154</v>
    <v>4352</v>
    <v>64.75</v>
    <v>7336864821</v>
    <v>COMMERCIAL METALS COMPANY</v>
    <v>COMMERCIAL METALS COMPANY</v>
    <v>65.319999999999993</v>
    <v>17.221900000000002</v>
    <v>64.040000000000006</v>
    <v>66.165000000000006</v>
    <v>110887400</v>
    <v>CMC</v>
    <v>COMMERCIAL METALS COMPANY (XNYS:CMC)</v>
    <v>613526</v>
    <v>1342684</v>
    <v>1946</v>
  </rv>
  <rv s="2">
    <v>4353</v>
  </rv>
  <rv s="0">
    <v>https://www.bing.com/financeapi/forcetrigger?t=a1qcr7&amp;q=XNYS%3aCRS&amp;form=skydnc</v>
    <v>Learn more on Bing</v>
  </rv>
  <rv s="1">
    <v>en-US</v>
    <v>a1qcr7</v>
    <v>268435456</v>
    <v>1</v>
    <v>Powered by Refinitiv</v>
    <v>0</v>
    <v>CARPENTER TECHNOLOGY CORPORATION (XNYS:CRS)</v>
    <v>2</v>
    <v>3</v>
    <v>Finance</v>
    <v>4</v>
    <v>450</v>
    <v>165</v>
    <v>1.2745</v>
    <v>16.18</v>
    <v>3.7967000000000001E-2</v>
    <v>USD</v>
    <v>Carpenter Technology Corporation is engaged in the manufacturing, fabrication and distribution of specialty metals. The Company operates in two segments: Specialty Alloys Operations (SAO) and Performance Engineered Products (PEP). The SAO segment comprises its premium alloy and stainless-steel manufacturing operations. This includes operations performed at mills primarily in Reading and Latrobe, Pennsylvania and surrounding areas, as well as South Carolina and Alabama. The PEP segment comprises its differentiated operations. This segment includes the Dynamet titanium business, the Carpenter Additive business and the Latrobe and Mexico distribution businesses. It provides specialty alloy-based materials and process solutions for critical applications in the aerospace, defense, medical, transportation, energy, industrial and consumer markets. The Company operates its own network of service and distribution centers, located in the United States, Canada, Mexico, Europe and Asia.</v>
    <v>4500</v>
    <v>New York Stock Exchange</v>
    <v>XNYS</v>
    <v>XNYS</v>
    <v>Bny Mellon Building, 1735 Market Street, 15Th Fl, PHILADELPHIA, PA, 19103 US</v>
    <v>447.29500000000002</v>
    <v>Metals &amp; Mining</v>
    <v>Stock</v>
    <v>46129.797401284377</v>
    <v>4355</v>
    <v>433.84</v>
    <v>22032831544</v>
    <v>CARPENTER TECHNOLOGY CORPORATION</v>
    <v>CARPENTER TECHNOLOGY CORPORATION</v>
    <v>433.84</v>
    <v>51.4056</v>
    <v>426.16</v>
    <v>442.34</v>
    <v>49809720</v>
    <v>CRS</v>
    <v>CARPENTER TECHNOLOGY CORPORATION (XNYS:CRS)</v>
    <v>368617</v>
    <v>781225</v>
    <v>1968</v>
  </rv>
  <rv s="2">
    <v>4356</v>
  </rv>
  <rv s="0">
    <v>https://www.bing.com/financeapi/forcetrigger?t=a1tbu2&amp;q=XNYS%3aFRD&amp;form=skydnc</v>
    <v>Learn more on Bing</v>
  </rv>
  <rv s="1">
    <v>en-US</v>
    <v>a1tbu2</v>
    <v>268435456</v>
    <v>1</v>
    <v>Powered by Refinitiv</v>
    <v>0</v>
    <v>FRIEDMAN INDUSTRIES, INCORPORATED (XNAS:FRD)</v>
    <v>2</v>
    <v>3</v>
    <v>Finance</v>
    <v>4</v>
    <v>24.37</v>
    <v>14</v>
    <v>1.5602</v>
    <v>0.51</v>
    <v>2.6941000000000003E-2</v>
    <v>USD</v>
    <v>Friedman Industries, Incorporated is a manufacturer and processor of steel products. The Company has two segments: flat-roll products and tubular products. The flat-roll product segment consists of operations in Hickman, Decatur, East Chicago, Granite City and Sinton, where it processes hot-rolled steel coils. The Hickman, East Chicago and Granite City facilities operate temper mills and corrective leveling cut-to-length lines. The Sinton and Decatur facilities operate stretcher-leveler cut-to-length lines. The tubular product segment consists of operations in Lone Star, where it manufactures electric resistance welded pipe and distributes pipe through its Texas Tubular Products division. TTP operates two electric resistance welded pipe mills with a combined outside diameter (OD) size range of 2 3/8' OD to 8 5/8' OD. Both pipe mills are American Petroleum Institute (API) licensed to manufacture line pipe and oil country pipe and also manufacture pipe for structural purposes.</v>
    <v>271</v>
    <v>Nasdaq Stock Market</v>
    <v>XNAS</v>
    <v>XNAS</v>
    <v>1121 Judson Road, Suite 124, LONGVIEW, TX, 75601 US</v>
    <v>19.7699</v>
    <v>Metals &amp; Mining</v>
    <v>Stock</v>
    <v>46129.797120878909</v>
    <v>4358</v>
    <v>18.850000000000001</v>
    <v>138260779</v>
    <v>FRIEDMAN INDUSTRIES, INCORPORATED</v>
    <v>FRIEDMAN INDUSTRIES, INCORPORATED</v>
    <v>19.100000000000001</v>
    <v>8.7469000000000001</v>
    <v>18.93</v>
    <v>19.440000000000001</v>
    <v>7112180</v>
    <v>FRD</v>
    <v>FRIEDMAN INDUSTRIES, INCORPORATED (XNAS:FRD)</v>
    <v>22979</v>
    <v>29876</v>
    <v>1965</v>
  </rv>
  <rv s="2">
    <v>4359</v>
  </rv>
  <rv s="0">
    <v>https://www.bing.com/financeapi/forcetrigger?t=a1ythw&amp;q=XNYS%3aNUE&amp;form=skydnc</v>
    <v>Learn more on Bing</v>
  </rv>
  <rv s="1">
    <v>en-US</v>
    <v>a1ythw</v>
    <v>268435456</v>
    <v>1</v>
    <v>Powered by Refinitiv</v>
    <v>0</v>
    <v>NUCOR CORPORATION (XNYS:NUE)</v>
    <v>2</v>
    <v>3</v>
    <v>Finance</v>
    <v>4</v>
    <v>197.1</v>
    <v>105.92010000000001</v>
    <v>1.7669999999999999</v>
    <v>3.96</v>
    <v>2.0641E-2</v>
    <v>USD</v>
    <v>Nucor Corporation is a manufacturer of steel and steel products, with operating facilities in the United States, Canada and Mexico. The Company also produces and procures ferrous and non-ferrous materials primarily for use in its steel manufacturing business. Its segments include steel mills, steel products and raw materials. Its products include carbon and alloy steel in bars, beams, sheet and plate; hollow structural section tubing; electrical conduit; steel racking; steel piling; steel joists and joist girders; steel deck; fabricated concrete reinforcing steel; cold finished steel; precision castings; steel fasteners; metal building systems; insulated metal panels; overhead doors; steel grating; wire and wire mesh; and utility structures. The Company, through The David J. Joseph Company and its affiliates, also brokers ferrous and nonferrous metals, pig iron and hot briquetted iron / direct reduced iron; supplies ferro-alloys; and processes ferrous and nonferrous scrap.</v>
    <v>33000</v>
    <v>New York Stock Exchange</v>
    <v>XNYS</v>
    <v>XNYS</v>
    <v>1915 REXFORD RD, CHARLOTTE, NC, 28211 US</v>
    <v>197.1</v>
    <v>Metals &amp; Mining</v>
    <v>Stock</v>
    <v>46129.796025810159</v>
    <v>4361</v>
    <v>191.28</v>
    <v>44592907836</v>
    <v>NUCOR CORPORATION</v>
    <v>NUCOR CORPORATION</v>
    <v>192.63</v>
    <v>25.9909</v>
    <v>191.85</v>
    <v>195.81</v>
    <v>227735600</v>
    <v>NUE</v>
    <v>NUCOR CORPORATION (XNYS:NUE)</v>
    <v>894627</v>
    <v>1381868</v>
    <v>1958</v>
  </rv>
  <rv s="2">
    <v>4362</v>
  </rv>
  <rv s="0">
    <v>https://www.bing.com/financeapi/forcetrigger?t=a22yxm&amp;q=XNYS%3aSIM&amp;form=skydnc</v>
    <v>Learn more on Bing</v>
  </rv>
  <rv s="1">
    <v>en-US</v>
    <v>a22yxm</v>
    <v>268435456</v>
    <v>1</v>
    <v>Powered by Refinitiv</v>
    <v>0</v>
    <v>GROUP SIMEC SA DE CV (XNYS:SIM)</v>
    <v>2</v>
    <v>3</v>
    <v>Finance</v>
    <v>4</v>
    <v>34.590000000000003</v>
    <v>25</v>
    <v>0.21990000000000001</v>
    <v>0.3</v>
    <v>9.7560000000000008E-3</v>
    <v>USD</v>
    <v>Grupo Simec SAB de CV is a Mexico-based company primarily engaged in producing, processing and distributing special steels and structural steel sections. The Company identifies its operating segments by regions: Mexico and the United States of America. The Firm's Mexican segment includes the Mexicali, Guadalajara, Tlaxcala and San Luis Potosi plants. The United States segment includes seven plants, six of which are located in the states of Ohio, Indiana and New York. The segments manufacture and sell steel products destined mainly for the construction and automotive industries. The Company, through its subsidiaries, is also present in Brazil and the Netherlands.</v>
    <v>4702</v>
    <v>New York Stock Exchange</v>
    <v>XNYS</v>
    <v>XNYS</v>
    <v>Av. Lazaro Cardenas No. 601, La Nogalera, GUADALAJARA, JALISCO, 44470 MX</v>
    <v>31.05</v>
    <v>Metals &amp; Mining</v>
    <v>Stock</v>
    <v>46129.776040786717</v>
    <v>4364</v>
    <v>31.05</v>
    <v>5151291255</v>
    <v>GROUP SIMEC SA DE CV</v>
    <v>GROUP SIMEC SA DE CV</v>
    <v>31.05</v>
    <v>59.9176</v>
    <v>30.75</v>
    <v>31.05</v>
    <v>165903100</v>
    <v>SIM</v>
    <v>GROUP SIMEC SA DE CV (XNYS:SIM)</v>
    <v>129</v>
    <v>202</v>
    <v>1990</v>
  </rv>
  <rv s="2">
    <v>4365</v>
  </rv>
  <rv s="0">
    <v>https://www.bing.com/financeapi/forcetrigger?t=a23p6h&amp;q=XNAS%3aSTLD&amp;form=skydnc</v>
    <v>Learn more on Bing</v>
  </rv>
  <rv s="1">
    <v>en-US</v>
    <v>a23p6h</v>
    <v>268435456</v>
    <v>1</v>
    <v>Powered by Refinitiv</v>
    <v>0</v>
    <v>STEEL DYNAMICS, INC. (XNAS:STLD)</v>
    <v>2</v>
    <v>3</v>
    <v>Finance</v>
    <v>4</v>
    <v>208.47</v>
    <v>112.72</v>
    <v>1.3857999999999999</v>
    <v>4.62</v>
    <v>2.3601999999999998E-2</v>
    <v>USD</v>
    <v>Steel Dynamics, Inc. is an industrial metals solutions company. Its Steel Operations segment consists of electric arc furnace steel mills that produce steel from ferrous scrap and scrap substitutes, using continuous casting and automated rolling mills, along with numerous steel coating, processing, and warehouse operations. Its Metals Recycling operations include both ferrous and nonferrous scrap metal processing, transportation, marketing, brokerage, and scrap management services throughout the United States and in Central and Northern Mexico. Its Steel fabrication operations include its New Millennium Building Systems joist and deck plants located throughout the United States, and in Northern Mexico. Its Aluminum Operations segment includes the recycled aluminum flat rolled products mill being constructed in Columbus, Mississippi, and two satellite recycled aluminum slab centers in the southwest United States and Central Mexico, and an ancillary recycled aluminum deox-rod facility.</v>
    <v>14400</v>
    <v>Nasdaq Stock Market</v>
    <v>XNAS</v>
    <v>XNAS</v>
    <v>7575 W JEFFERSON BLVD, FORT WAYNE, IN, 46804 US</v>
    <v>202.58500000000001</v>
    <v>Metals &amp; Mining</v>
    <v>Stock</v>
    <v>46129.795954930472</v>
    <v>4367</v>
    <v>196.02</v>
    <v>28997987214</v>
    <v>STEEL DYNAMICS, INC.</v>
    <v>STEEL DYNAMICS, INC.</v>
    <v>196.05</v>
    <v>25.048100000000002</v>
    <v>195.75</v>
    <v>200.37</v>
    <v>144722200</v>
    <v>STLD</v>
    <v>STEEL DYNAMICS, INC. (XNAS:STLD)</v>
    <v>656004</v>
    <v>1153496</v>
    <v>1994</v>
  </rv>
  <rv s="2">
    <v>4368</v>
  </rv>
  <rv s="0">
    <v>https://www.bing.com/financeapi/forcetrigger?t=a23uk2&amp;q=XNYS%3aSXC&amp;form=skydnc</v>
    <v>Learn more on Bing</v>
  </rv>
  <rv s="1">
    <v>en-US</v>
    <v>a23uk2</v>
    <v>268435456</v>
    <v>1</v>
    <v>Powered by Refinitiv</v>
    <v>0</v>
    <v>SUNCOKE ENERGY, INC. (XNYS:SXC)</v>
    <v>2</v>
    <v>3</v>
    <v>Finance</v>
    <v>4</v>
    <v>9.82</v>
    <v>5.5149999999999997</v>
    <v>0.82630000000000003</v>
    <v>1.4999999999999999E-2</v>
    <v>2.392E-3</v>
    <v>USD</v>
    <v>SunCoke Energy, Inc. supplies coke to domestic and international customers. The Company's coke is used in the blast furnace production of steel as well as the foundry production of casted iron. Its process utilizes a heat-recovery technology that captures excess heat for steam or electrical power generation and operates its facilities in Illinois, Indiana, Ohio, Virginia and Brazil. The Company's industrial services business provides export and domestic material handling services to coke, coal, steel, power and other bulk customers, as well as mission-critical services to steel producers globally. Additional industrial services include the removal, handling, and processing of molten slag at customer sites, as well as preparation and transportation of metal scraps, raw materials, and finished products. Its industrial services consist of logistics terminals, including Convent Marine Terminal (CMT), Kanawha River Terminal (KRT) and SunCoke Lake Terminal (Lake Terminal).</v>
    <v>2477</v>
    <v>New York Stock Exchange</v>
    <v>XNYS</v>
    <v>XNYS</v>
    <v>1011 Warrenville Road, Suite 600, LISLE, IL, 60532 US</v>
    <v>6.3</v>
    <v>Metals &amp; Mining</v>
    <v>Stock</v>
    <v>46129.796805625003</v>
    <v>4370</v>
    <v>6.08</v>
    <v>533243094</v>
    <v>SUNCOKE ENERGY, INC.</v>
    <v>SUNCOKE ENERGY, INC.</v>
    <v>6.09</v>
    <v>0</v>
    <v>6.27</v>
    <v>6.2850000000000001</v>
    <v>84843770</v>
    <v>SXC</v>
    <v>SUNCOKE ENERGY, INC. (XNYS:SXC)</v>
    <v>647494</v>
    <v>2164790</v>
    <v>2010</v>
  </rv>
  <rv s="2">
    <v>4371</v>
  </rv>
  <rv s="3">
    <v>en-US</v>
    <v>cbkeww</v>
    <v>268435456</v>
    <v>1</v>
    <v>Powered by Refinitiv</v>
    <v>6</v>
    <v>WORTHINGTON STEEL, INC. (XNYS:WS)</v>
    <v>7</v>
    <v>3</v>
    <v>Finance</v>
    <v>4</v>
    <v>49.17</v>
    <v>23.29</v>
    <v>1.883</v>
    <v>1.9</v>
    <v>5.8932999999999999E-2</v>
    <v>USD</v>
    <v>Worthington Steel, Inc. is a metal processor that partners with customers to deliver technical and customized solutions. The Company specializes in carbon flat-roll steel processing, electrical steel laminations and tailored-welded solutions. Its value-added processing capabilities include galvanizing, pickling, configured blanking, specialty cold reduction, lightweighting and electrical lamination. The Company operates approximately 38 facilities in seven states and 10 countries. It serves its customers primarily by processing flat-rolled steel coils, which it sources primarily from various North American steel mills, into the precise type, thickness, length, width, shape, and surface quality required by customer specifications. Its steel products include Hot Rolled Steel, cold rolled steel, and galvanized steel. The Company also produces electric motor laminations. The Company serves various end markets, including automotive, heavy truck, agriculture, construction, and energy.</v>
    <v>4800</v>
    <v>New York Stock Exchange</v>
    <v>XNYS</v>
    <v>XNYS</v>
    <v>100 W. Old Wilson Bridge Road, COLUMBUS, OH, 43085 US</v>
    <v>34.409999999999997</v>
    <v>Metals &amp; Mining</v>
    <v>Stock</v>
    <v>46129.796311457816</v>
    <v>32.725000000000001</v>
    <v>1734528447</v>
    <v>WORTHINGTON STEEL, INC.</v>
    <v>WORTHINGTON STEEL, INC.</v>
    <v>32.950000000000003</v>
    <v>13.853300000000001</v>
    <v>32.24</v>
    <v>34.14</v>
    <v>50806340</v>
    <v>WS</v>
    <v>WORTHINGTON STEEL, INC. (XNYS:WS)</v>
    <v>91139</v>
    <v>387045</v>
    <v>2023</v>
  </rv>
  <rv s="2">
    <v>4373</v>
  </rv>
  <rv s="0">
    <v>https://www.bing.com/financeapi/forcetrigger?t=c3orhw&amp;q=XNAS%3aAIP&amp;form=skydnc</v>
    <v>Learn more on Bing</v>
  </rv>
  <rv s="1">
    <v>en-US</v>
    <v>c3orhw</v>
    <v>268435456</v>
    <v>1</v>
    <v>Powered by Refinitiv</v>
    <v>0</v>
    <v>ARTERIS, INC. (XNAS:AIP)</v>
    <v>2</v>
    <v>3</v>
    <v>Finance</v>
    <v>4</v>
    <v>22.47</v>
    <v>5.64</v>
    <v>1.5528</v>
    <v>0.54</v>
    <v>2.5093000000000001E-2</v>
    <v>USD</v>
    <v>Arteris, Inc. is a provider of semiconductor system IP, including interconnect and other intellectual property, (collectively, System IP) technology. Its System IP technology manages the on-chip communications and IP block deployments in System-on-Chip (SoC) semiconductors and systems of chiplets. It provides semiconductor interconnect IP and SoC Integration Automation software solutions to serve its target end-markets, including automotive, enterprise computing, consumer electronics, communications across wired and wireless, and industrial markets. Its two core product platforms are Network-on-Chip IP Products and SoC Integration Automation Software Solutions Products. Its Network-on-Chip IP products include Non-coherent NoC IP, with FlexGen, FlexNoC and FlexWay; Cache-coherent NoC IP, with Ncore, and NoC interface IP, with CodaCache. Its SoC Integration Automation Software Solutions products include IP and SoC software, with Magillem (Connectivity and Registers) and CSRCompiler.</v>
    <v>299</v>
    <v>Nasdaq Stock Market</v>
    <v>XNAS</v>
    <v>XNAS</v>
    <v>900 E. Hamilton Ave, Suite 300, CAMPBELL, CA, 95008 US</v>
    <v>22.47</v>
    <v>Software &amp; IT Services</v>
    <v>Stock</v>
    <v>46129.795968437502</v>
    <v>4375</v>
    <v>21.7102</v>
    <v>1003007755</v>
    <v>ARTERIS, INC.</v>
    <v>ARTERIS, INC.</v>
    <v>22</v>
    <v>0</v>
    <v>21.52</v>
    <v>22.06</v>
    <v>45467260</v>
    <v>AIP</v>
    <v>ARTERIS, INC. (XNAS:AIP)</v>
    <v>390866</v>
    <v>453929</v>
    <v>2004</v>
  </rv>
  <rv s="2">
    <v>4376</v>
  </rv>
  <rv s="0">
    <v>https://www.bing.com/financeapi/forcetrigger?t=a211ur&amp;q=XNAS%3aPMTS&amp;form=skydnc</v>
    <v>Learn more on Bing</v>
  </rv>
  <rv s="1">
    <v>en-US</v>
    <v>a211ur</v>
    <v>268435456</v>
    <v>1</v>
    <v>Powered by Refinitiv</v>
    <v>0</v>
    <v>CPI CARD GROUP INC. (XNAS:PMTS)</v>
    <v>2</v>
    <v>3</v>
    <v>Finance</v>
    <v>4</v>
    <v>27.71</v>
    <v>10.81</v>
    <v>1.091</v>
    <v>0.78749999999999998</v>
    <v>4.4019000000000003E-2</v>
    <v>USD</v>
    <v>CPI Card Group Inc. is a payments technology company providing a comprehensive range of payment cards and related digital solutions. The Company’s segments include Debit and Credit, Prepaid Debit and Other. The Debit and Credit segment primarily produces secure debit and credit cards and provides card services, including digital services, for United States card-issuing financial institutions. Products produced by this segment primarily include payment cards, including contact, contactless, eco-focused, and magnetic stripe cards. This segment also provides personalization services; instant issuance solutions, which provide customers with the ability to issue an instant personalized debit or credit card on-demand within a customer location; and other payment solutions such as digital push provisioning. The Prepaid Debit segment primarily provides secure packaging solutions, Prepaid Debit Cards, and other integrated prepaid card services to prepaid program managers in the United States.</v>
    <v>1700</v>
    <v>Nasdaq Stock Market</v>
    <v>XNAS</v>
    <v>XNAS</v>
    <v>10368 WEST CENTENNIAL RD, LITTLETON, CO, 80127 US</v>
    <v>19.125</v>
    <v>Banking Services</v>
    <v>Stock</v>
    <v>46129.796054710154</v>
    <v>4378</v>
    <v>18.09</v>
    <v>214025285</v>
    <v>CPI CARD GROUP INC.</v>
    <v>CPI CARD GROUP INC.</v>
    <v>18.23</v>
    <v>14.8872</v>
    <v>17.89</v>
    <v>18.677499999999998</v>
    <v>11458990</v>
    <v>PMTS</v>
    <v>CPI CARD GROUP INC. (XNAS:PMTS)</v>
    <v>32004</v>
    <v>49083</v>
    <v>2007</v>
  </rv>
  <rv s="2">
    <v>4379</v>
  </rv>
  <rv s="0">
    <v>https://www.bing.com/financeapi/forcetrigger?t=a1qjgh&amp;q=XNYS%3aCULP&amp;form=skydnc</v>
    <v>Learn more on Bing</v>
  </rv>
  <rv s="1">
    <v>en-US</v>
    <v>a1qjgh</v>
    <v>268435456</v>
    <v>1</v>
    <v>Powered by Refinitiv</v>
    <v>0</v>
    <v>CULP, INC. (XNAS:CULP)</v>
    <v>2</v>
    <v>3</v>
    <v>Finance</v>
    <v>4</v>
    <v>4.8</v>
    <v>2.7</v>
    <v>1.1735</v>
    <v>0.09</v>
    <v>2.9801000000000001E-2</v>
    <v>USD</v>
    <v>Culp, Inc. is a marketer of mattress fabric for bedding and upholstery fabrics for residential, commercial, and hospitality furniture in North America. It markets a variety of fabrics to its global customer base of bedding and furniture companies, including fabrics produced at the Company’s manufacturing facilities and fabrics sourced through other supplies. Its segments include bedding and upholstery. The bedding segment manufactures, sources, and sells fabrics and mattress covers primarily to bedding manufacturers. The upholstery segment develops, sources, manufactures, and sells fabrics primarily to residential, commercial, and hospitality furniture manufacturers. Through its subsidiary, Read Window Products LLC, this segment provides window treatment products and sourcing of upholstery fabrics, including soft goods such as decorative top sheets, duvet covers, and others. It has manufacturing and sourcing capabilities located in the United States, China, Haiti, Turkey, and Vietnam.</v>
    <v>829</v>
    <v>Nasdaq Stock Market</v>
    <v>XNAS</v>
    <v>XNAS</v>
    <v>410 W. ENGLISH ROAD 5TH FLOOR, HIGH POINT, NC, 27262 US</v>
    <v>3.1150000000000002</v>
    <v>Textiles &amp; Apparel</v>
    <v>Stock</v>
    <v>46129.795231666409</v>
    <v>4381</v>
    <v>2.98</v>
    <v>39381245</v>
    <v>CULP, INC.</v>
    <v>CULP, INC.</v>
    <v>3.02</v>
    <v>0</v>
    <v>3.02</v>
    <v>3.11</v>
    <v>12662780</v>
    <v>CULP</v>
    <v>CULP, INC. (XNAS:CULP)</v>
    <v>81262</v>
    <v>51986</v>
    <v>1972</v>
  </rv>
  <rv s="2">
    <v>4382</v>
  </rv>
  <rv s="0">
    <v>https://www.bing.com/financeapi/forcetrigger?t=a24u3m&amp;q=XNYS%3aUFI&amp;form=skydnc</v>
    <v>Learn more on Bing</v>
  </rv>
  <rv s="1">
    <v>en-US</v>
    <v>a24u3m</v>
    <v>268435456</v>
    <v>1</v>
    <v>Powered by Refinitiv</v>
    <v>0</v>
    <v>UNIFI, INC. (XNYS:UFI)</v>
    <v>2</v>
    <v>3</v>
    <v>Finance</v>
    <v>4</v>
    <v>5.68</v>
    <v>2.96</v>
    <v>0.75309999999999999</v>
    <v>1.4999999999999999E-2</v>
    <v>4.0210000000000003E-3</v>
    <v>USD</v>
    <v>UNIFI, Inc. specializes in fiber science and sustainable synthetic textiles. The Company, using recycling technology, is a pioneer in scaling the transformation of post-industrial and post-consumer waste into sustainable products. REPREVE, its brand of recycled performance fiber and resin. Its segments include Americas Segment, Brazil Segment and Asia Segment. It manufactures and sells recycled and synthetic products, made from polyester and nylon, primarily to other yarn manufacturers and knitters and weavers that produce yarn and/or fabric for the apparel, hosiery, home furnishings, automotive, industrial, medical, and other end-use markets. Its products include filament yarn, spun yarn, staple fiber, resin, and rPET Flake. Its performance technology includes anti-odor, color, comfort, moisture, protection, stretch, sustainable and temperature. The Company has direct manufacturing operations in four countries and participates in a joint venture operating in the United States.</v>
    <v>2700</v>
    <v>New York Stock Exchange</v>
    <v>XNYS</v>
    <v>XNYS</v>
    <v>PO Box 19109, 7201 W Friendly Rd, GREENSBORO, NC, 27419-9109 US</v>
    <v>3.83</v>
    <v>Textiles &amp; Apparel</v>
    <v>Stock</v>
    <v>46129.797154050779</v>
    <v>4384</v>
    <v>3.7197</v>
    <v>69586032</v>
    <v>UNIFI, INC.</v>
    <v>UNIFI, INC.</v>
    <v>3.83</v>
    <v>0</v>
    <v>3.73</v>
    <v>3.7450000000000001</v>
    <v>18581050</v>
    <v>UFI</v>
    <v>UNIFI, INC. (XNYS:UFI)</v>
    <v>12550</v>
    <v>22496</v>
    <v>1969</v>
  </rv>
  <rv s="2">
    <v>4385</v>
  </rv>
  <rv s="0">
    <v>https://www.bing.com/financeapi/forcetrigger?t=a1ub52&amp;q=XNAS%3aGT&amp;form=skydnc</v>
    <v>Learn more on Bing</v>
  </rv>
  <rv s="1">
    <v>en-US</v>
    <v>a1ub52</v>
    <v>268435456</v>
    <v>1</v>
    <v>Powered by Refinitiv</v>
    <v>0</v>
    <v>THE GOODYEAR TIRE &amp; RUBBER COMPANY (XNAS:GT)</v>
    <v>2</v>
    <v>3</v>
    <v>Finance</v>
    <v>4</v>
    <v>12.03</v>
    <v>6.14</v>
    <v>1.1593</v>
    <v>0.47499999999999998</v>
    <v>7.2079000000000004E-2</v>
    <v>USD</v>
    <v>The Goodyear Tire &amp; Rubber Company is a tire company. It develops, manufactures, distributes and sells tires for most applications. It also operates commercial truck service and tire retreading centers. The Company operates approximately 800 retail outlets where it offers its products for sale to consumer and commercial customers and provides repair and other services. It manufactures its products in 51 manufacturing facilities in 19 countries. Its segments represent its regional tire businesses: the Americas, Europe, Middle East and Africa (EMEA), and Asia Pacific. It manufactures and sells numerous lines of rubber tires for automobiles, trucks, buses, aircraft, motorcycles, earthmoving and mining equipment, farm implements, industrial equipment, and various other applications. Its brands include Goodyear, Cooper, Kelly Tires, Mastercraft Tires, Mickey Thompson, Roadmaster, Debica, Sava, Fulda, Avon Tyres, and Sava, among others.</v>
    <v>63000</v>
    <v>Nasdaq Stock Market</v>
    <v>XNAS</v>
    <v>XNAS</v>
    <v>200 Innovation Way, AKRON, OH, 44316 US</v>
    <v>7.24</v>
    <v>Automobiles &amp; Auto Parts</v>
    <v>Stock</v>
    <v>46129.797344803126</v>
    <v>4387</v>
    <v>6.73</v>
    <v>2024244018</v>
    <v>THE GOODYEAR TIRE &amp; RUBBER COMPANY</v>
    <v>THE GOODYEAR TIRE &amp; RUBBER COMPANY</v>
    <v>6.77</v>
    <v>0</v>
    <v>6.59</v>
    <v>7.0650000000000004</v>
    <v>286517200</v>
    <v>GT</v>
    <v>THE GOODYEAR TIRE &amp; RUBBER COMPANY (XNAS:GT)</v>
    <v>8003447</v>
    <v>8173906</v>
    <v>1898</v>
  </rv>
  <rv s="2">
    <v>4388</v>
  </rv>
  <rv s="0">
    <v>https://www.bing.com/financeapi/forcetrigger?t=a1oyfr&amp;q=XNYS%3aBTI&amp;form=skydnc</v>
    <v>Learn more on Bing</v>
  </rv>
  <rv s="1">
    <v>en-US</v>
    <v>a1oyfr</v>
    <v>268435456</v>
    <v>1</v>
    <v>Powered by Refinitiv</v>
    <v>0</v>
    <v>BRITISH AMERICAN TOBACCO P.L.C. (XNYS:BTI)</v>
    <v>2</v>
    <v>3</v>
    <v>Finance</v>
    <v>4</v>
    <v>63.22</v>
    <v>40.119999999999997</v>
    <v>0.29970000000000002</v>
    <v>0.36</v>
    <v>6.4129999999999994E-3</v>
    <v>USD</v>
    <v>British American Tobacco p.l.c. is a global multi-category consumer goods business company. The Company provides tobacco and nicotine products. Its segments include the United States, Asia Pacific Middle East and Africa, and Americas and Europe. Its product categories include Vapor, Heating Products (HPs), Modern Oral, Traditional Oral, and Combustible cigarettes. Vapor products are handheld, battery-powered devices that heat a liquid to produce an inhalable aerosol, known as vapor. HPs are devices that use heat to generate a nicotine-containing aerosol, which the user inhales. This category includes Tobacco Heated Products and Herbal Products for Heating (HPH). Modern Oral products are smoke-free oral nicotine products called nicotine pouches, designed for use in the mouth. Traditional oral products include snus and snuff. Its brands include Vuse, glo, Velo, Grizzly, Dunhill, Kent, Lucky Strike, Pall Mall, Rothmans, Newport, Natural American Spirit, Camel, and others.</v>
    <v>47797</v>
    <v>New York Stock Exchange</v>
    <v>XNYS</v>
    <v>XNYS</v>
    <v>Globe House, 4 Temple Place, LONDON, WC2R 2PG GB</v>
    <v>56.53</v>
    <v>Food &amp; Tobacco</v>
    <v>Stock</v>
    <v>46129.797274397657</v>
    <v>4390</v>
    <v>55.58</v>
    <v>122676698500</v>
    <v>BRITISH AMERICAN TOBACCO P.L.C.</v>
    <v>BRITISH AMERICAN TOBACCO P.L.C.</v>
    <v>55.93</v>
    <v>11.8827</v>
    <v>56.14</v>
    <v>56.5</v>
    <v>2171269000</v>
    <v>BTI</v>
    <v>BRITISH AMERICAN TOBACCO P.L.C. (XNYS:BTI)</v>
    <v>2485218</v>
    <v>4731471</v>
    <v>1997</v>
  </rv>
  <rv s="2">
    <v>4391</v>
  </rv>
  <rv s="3">
    <v>en-US</v>
    <v>c9cxz2</v>
    <v>268435456</v>
    <v>1</v>
    <v>Powered by Refinitiv</v>
    <v>6</v>
    <v>ISPIRE TECHNOLOGY INC. (XNAS:ISPR)</v>
    <v>7</v>
    <v>3</v>
    <v>Finance</v>
    <v>4</v>
    <v>3.87</v>
    <v>1.44</v>
    <v>0.85499999999999998</v>
    <v>-0.06</v>
    <v>-3.1745999999999996E-2</v>
    <v>USD</v>
    <v>Ispire Technology Inc. is engaged in the research and development, design, commercialization, sales, marketing and distribution of branded and non-branded e-cigarettes and vaping hardware products in both the nicotine and cannabis spaces. The Company’s nicotine products are marketed under the Aspire brand name, primarily through a global distribution network. It sells its cannabis vaping hardware in the United States, Canada, South Africa, and Germany. Its cannabis products are marketed under the Ispire brand name, primarily on an original design manufacturer (ODM) basis to other cannabis vapor companies, including multi- and single-state operators, brand owners, and co-packers. Its product portfolio includes E-Cigarette Products and Cannabis Products. The Company's open system devices are marketed under brands such as Nautilus and Zestquest and closed system products are marketed under licensed brands including BRKFST and Hidden Hills Club.</v>
    <v>81</v>
    <v>Nasdaq Stock Market</v>
    <v>XNAS</v>
    <v>XNAS</v>
    <v>19700 Magellan Drive, LOS ANGELES, CA, 90502 US</v>
    <v>1.95</v>
    <v>Food &amp; Tobacco</v>
    <v>Stock</v>
    <v>46129.796321515627</v>
    <v>1.83</v>
    <v>104840443</v>
    <v>ISPIRE TECHNOLOGY INC.</v>
    <v>ISPIRE TECHNOLOGY INC.</v>
    <v>1.95</v>
    <v>0</v>
    <v>1.89</v>
    <v>1.83</v>
    <v>57289860</v>
    <v>ISPR</v>
    <v>ISPIRE TECHNOLOGY INC. (XNAS:ISPR)</v>
    <v>18286</v>
    <v>125044</v>
    <v>2022</v>
  </rv>
  <rv s="2">
    <v>4393</v>
  </rv>
  <rv s="0">
    <v>https://www.bing.com/financeapi/forcetrigger?t=a1xtpr&amp;q=XNYS%3aMO&amp;form=skydnc</v>
    <v>Learn more on Bing</v>
  </rv>
  <rv s="1">
    <v>en-US</v>
    <v>a1xtpr</v>
    <v>268435456</v>
    <v>1</v>
    <v>Powered by Refinitiv</v>
    <v>0</v>
    <v>Altria Group, Inc. (XNYS:MO)</v>
    <v>2</v>
    <v>3</v>
    <v>Finance</v>
    <v>4</v>
    <v>70.510000000000005</v>
    <v>54.7</v>
    <v>0.44929999999999998</v>
    <v>-0.46500000000000002</v>
    <v>-7.1599999999999997E-3</v>
    <v>USD</v>
    <v>Altria Group, Inc. operates a portfolio of tobacco products for United States tobacco consumers aged 21+. Its segments include smokeable products and oral tobacco products. The smokeable products segment consists of combustible cigarettes and machine-made large cigars. The oral tobacco products segment includes moist smokeless tobacco (MST) products and oral nicotine pouches. Its wholly owned subsidiaries include manufacturers of both combustible and smoke-free products. In combustibles, it owns Philip Morris USA Inc. (PM USA), and John Middleton Co. (Middleton), which are cigarette manufacturers. Its smoke-free portfolio includes ownership of U.S. Smokeless Tobacco Company LLC (USSTC), a global MST manufacturer, Helix Innovations LLC (Helix), a manufacturer of oral nicotine pouches, and NJOY, LLC (NJOY), an e-vapor manufacturer with a commercialized product portfolio. The brand portfolios of its operating companies include Marlboro, Black &amp; Mild, Copenhagen, Skoal, on! and NJOY.</v>
    <v>5900</v>
    <v>New York Stock Exchange</v>
    <v>XNYS</v>
    <v>XNYS</v>
    <v>6601 W Broad St, RICHMOND, VA, 23230 US</v>
    <v>64.69</v>
    <v>Food &amp; Tobacco</v>
    <v>Stock</v>
    <v>46129.797250080468</v>
    <v>4395</v>
    <v>64.08</v>
    <v>107757970149</v>
    <v>Altria Group, Inc.</v>
    <v>Altria Group, Inc.</v>
    <v>64.16</v>
    <v>15.661799999999999</v>
    <v>64.94</v>
    <v>64.474999999999994</v>
    <v>1671314000</v>
    <v>MO</v>
    <v>Altria Group, Inc. (XNYS:MO)</v>
    <v>5204208</v>
    <v>9783801</v>
    <v>1985</v>
  </rv>
  <rv s="2">
    <v>4396</v>
  </rv>
  <rv s="0">
    <v>https://www.bing.com/financeapi/forcetrigger?t=a1zzmw&amp;q=XNYS%3aPM&amp;form=skydnc</v>
    <v>Learn more on Bing</v>
  </rv>
  <rv s="1">
    <v>en-US</v>
    <v>a1zzmw</v>
    <v>268435456</v>
    <v>1</v>
    <v>Powered by Refinitiv</v>
    <v>0</v>
    <v>Philip Morris International Inc. (XNYS:PM)</v>
    <v>2</v>
    <v>3</v>
    <v>Finance</v>
    <v>4</v>
    <v>191.3</v>
    <v>142.11000000000001</v>
    <v>0.37869999999999998</v>
    <v>1.54</v>
    <v>9.8569999999999994E-3</v>
    <v>USD</v>
    <v>Philip Morris International Inc. is an international tobacco company. The Company’s product portfolio primarily consists of cigarettes and smoke-free products. Its smoke-free business (SFB) also includes wellness and healthcare products, as well as consumer accessories, such as lighters and matches. The Company’s segments include Europe Region; South and Southeast Asia, Commonwealth of Independent States, Middle East and Africa Region (SSEA, CIS &amp; MEA); East Asia, Australia &amp; PMI Global Travel Retail (EA, AU &amp; PMI GTR), and Americas Region. The Company's brands include Marlboro, HEETS, IQOS, IQOS ILUMA, TEREA, VEEV and ZYN. Its IQOS smoke-free product brand portfolio includes heated tobacco and nicotine-containing vapor products. Its international cigarette brands are Chesterfield, L&amp;M, and Philip Morris. It also owns a number of local cigarette brands, such as Dji Sam Soe and Sampoerna A in Indonesia, and Fortune and Jackpot in the Philippines.</v>
    <v>84900</v>
    <v>New York Stock Exchange</v>
    <v>XNYS</v>
    <v>XNYS</v>
    <v>677 Washington Blvd, Ste. 1100, STAMFORD, CT, 06901 US</v>
    <v>158.02000000000001</v>
    <v>Food &amp; Tobacco</v>
    <v>Stock</v>
    <v>46129.797467221877</v>
    <v>4398</v>
    <v>154.9196</v>
    <v>245904863400</v>
    <v>Philip Morris International Inc.</v>
    <v>Philip Morris International Inc.</v>
    <v>155.12</v>
    <v>21.723199999999999</v>
    <v>156.24</v>
    <v>157.78</v>
    <v>1558530000</v>
    <v>PM</v>
    <v>Philip Morris International Inc. (XNYS:PM)</v>
    <v>2845274</v>
    <v>4705470</v>
    <v>2007</v>
  </rv>
  <rv s="2">
    <v>4399</v>
  </rv>
  <rv s="0">
    <v>https://www.bing.com/financeapi/forcetrigger?t=a1oqfr&amp;q=XNYS%3aBOC&amp;form=skydnc</v>
    <v>Learn more on Bing</v>
  </rv>
  <rv s="4">
    <v>en-US</v>
    <v>a1oqfr</v>
    <v>268435456</v>
    <v>1</v>
    <v>Powered by Refinitiv</v>
    <v>8</v>
    <v>BOSTON OMAHA CORPORATION (XNYS:BOC)</v>
    <v>2</v>
    <v>9</v>
    <v>Finance</v>
    <v>4</v>
    <v>15.75</v>
    <v>11.03</v>
    <v>0.69589999999999996</v>
    <v>6.2199999999999998E-2</v>
    <v>5.0980000000000001E-3</v>
    <v>USD</v>
    <v>Boston Omaha Corporation is engaged in outdoor billboard advertising, broadband services, surety insurance and related brokerage activities, and an asset management business. The Company’s segments include General Indemnity Group, LLC (GIG), Link Media Holdings, LLC (LMH), Boston Omaha Broadband, LLC (BOB) and Boston Omaha Asset Management, LLC (BOAM). GIG segment, through its subsidiaries, is engaged in the insurance business. The LMH segment conducts its billboard rental operations. LMH billboards are located in Alabama, Arkansas, Florida, Georgia, Illinois, Iowa, Kansas, Missouri, Nebraska, Nevada, Oklahoma, South Dakota, Tennessee, Virginia, West Virginia and Wisconsin. BOB segment conducts its broadband operations. BOB provides high-speed broadband services to its customers located in Arizona, Florida, Nevada, and Utah. BOAM segment conducts its asset management operations. It also holds minority investments in commercial real estate management and brokerage services.</v>
    <v>422</v>
    <v>New York Stock Exchange</v>
    <v>XNYS</v>
    <v>XNYS</v>
    <v>1601 DODGE STREET, SUITE 3300, OMAHA, NE, 68102 US</v>
    <v>12.48</v>
    <v>Media &amp; Publishing</v>
    <v>Stock</v>
    <v>46129.796239860938</v>
    <v>4401</v>
    <v>12.22</v>
    <v>376033606</v>
    <v>BOSTON OMAHA CORPORATION</v>
    <v>BOSTON OMAHA CORPORATION</v>
    <v>12.22</v>
    <v>12.2</v>
    <v>12.2622</v>
    <v>30666080</v>
    <v>BOC</v>
    <v>BOSTON OMAHA CORPORATION (XNYS:BOC)</v>
    <v>64038</v>
    <v>143635</v>
    <v>2015</v>
  </rv>
  <rv s="2">
    <v>4402</v>
  </rv>
  <rv s="0">
    <v>https://www.bing.com/financeapi/forcetrigger?t=a1qbdm&amp;q=XNAS%3aCRESY&amp;form=skydnc</v>
    <v>Learn more on Bing</v>
  </rv>
  <rv s="1">
    <v>en-US</v>
    <v>a1qbdm</v>
    <v>268435456</v>
    <v>1</v>
    <v>Powered by Refinitiv</v>
    <v>0</v>
    <v>CRESUD INC. (XNAS:CRESY)</v>
    <v>2</v>
    <v>58</v>
    <v>Finance</v>
    <v>4</v>
    <v>14.21</v>
    <v>7.6863999999999999</v>
    <v>0.76800000000000002</v>
    <v>-6.5000000000000002E-2</v>
    <v>-5.5989999999999998E-3</v>
    <v>USD</v>
    <v>Cresud SACIF y A is an Argentina-based company engaged mainly in the agricultural sector engaged in the production of basic agricultural commodities with a growing presence in the agricultural sector of Argentina and Brazil as well as in other Latin American countries. The Business segments focus on acquiring, developing and exploiting agricultural properties accommodating farming activities, cattle raising, including a meat packing plant as well as grains and sugarcane production. The Company's acquisition, development and exploitation of agricultural properties allow for selective sale and leasing land to third parties that perform agency and agro-industrial services. Also known as Cresud Inc. is also directly and indirectly engaged in the real estate business through IRSA and its subsidiaries and joint ventures, including development, acquisition and operation of shopping malls, offices, and luxury hotels in Argentina.</v>
    <v>2435</v>
    <v>Nasdaq Stock Market</v>
    <v>XNAS</v>
    <v>XNAS</v>
    <v>Moreno 877, piso 23, BUENOS AIRES, C1091AAQ AR</v>
    <v>11.7</v>
    <v>Food &amp; Tobacco</v>
    <v>Stock</v>
    <v>46129.797235659375</v>
    <v>4404</v>
    <v>11.43</v>
    <v>734834804</v>
    <v>CRESUD INC.</v>
    <v>CRESUD INC.</v>
    <v>11.61</v>
    <v>4.9108999999999998</v>
    <v>11.61</v>
    <v>11.545</v>
    <v>631844200</v>
    <v>CRESY</v>
    <v>CRESUD INC. (XNAS:CRESY)</v>
    <v>281798</v>
    <v>235988</v>
    <v>1937</v>
  </rv>
  <rv s="2">
    <v>4405</v>
  </rv>
  <rv s="0">
    <v>https://www.bing.com/financeapi/forcetrigger?t=bx1qbh&amp;q=XNYS%3aSKYH&amp;form=skydnc</v>
    <v>Learn more on Bing</v>
  </rv>
  <rv s="1">
    <v>en-US</v>
    <v>bx1qbh</v>
    <v>268435456</v>
    <v>1</v>
    <v>Powered by Refinitiv</v>
    <v>0</v>
    <v>SKY HARBOUR GROUP CORPORATION (XNYS:SKYH)</v>
    <v>2</v>
    <v>3</v>
    <v>Finance</v>
    <v>4</v>
    <v>12.67</v>
    <v>8.2200000000000006</v>
    <v>1.4220999999999999</v>
    <v>0.24</v>
    <v>2.2326000000000002E-2</v>
    <v>USD</v>
    <v>Sky Harbour Group Corporation is an aviation infrastructure company. The Company is engaged in developing a nationwide network of home basing hangar campuses for business aircraft. The Company develops, leases and manages general aviation hangars across the United States. The Company’s home basing offering provides private and corporate residents with physical infrastructure in business aviation with dedicated service, tailored to based aircraft. Its home basing hangar campuses provide features and services such as private hangar space for the exclusive use of the tenant; adjoining configurable lounge and office suites; line crews and services dedicated to tenants; climate control to mitigate condensation and associated corrosion; features to support in-hangar aircraft maintenance, and no-foam fire suppression. It also provides customized software to provide security, control access and monitor hangar space.</v>
    <v>112</v>
    <v>New York Stock Exchange</v>
    <v>XNYS</v>
    <v>XNYS</v>
    <v>136 Tower Road, Suite 205, Westchester County Airport, WHITE PLAINS, NY, 10604 US</v>
    <v>11.170999999999999</v>
    <v>Transport Infrastructure</v>
    <v>Stock</v>
    <v>46129.794058483596</v>
    <v>4407</v>
    <v>10.67</v>
    <v>837012467</v>
    <v>SKY HARBOUR GROUP CORPORATION</v>
    <v>SKY HARBOUR GROUP CORPORATION</v>
    <v>10.925000000000001</v>
    <v>0</v>
    <v>10.75</v>
    <v>10.99</v>
    <v>76161280</v>
    <v>SKYH</v>
    <v>SKY HARBOUR GROUP CORPORATION (XNYS:SKYH)</v>
    <v>106717</v>
    <v>159020</v>
    <v>2020</v>
  </rv>
  <rv s="2">
    <v>4408</v>
  </rv>
  <rv s="0">
    <v>https://www.bing.com/financeapi/forcetrigger?t=a1v9lh&amp;q=XNAS%3aIDCC&amp;form=skydnc</v>
    <v>Learn more on Bing</v>
  </rv>
  <rv s="1">
    <v>en-US</v>
    <v>a1v9lh</v>
    <v>268435456</v>
    <v>1</v>
    <v>Powered by Refinitiv</v>
    <v>0</v>
    <v>InterDigital, Inc. (XNAS:IDCC)</v>
    <v>2</v>
    <v>3</v>
    <v>Finance</v>
    <v>4</v>
    <v>412.6</v>
    <v>181.05</v>
    <v>1.7081</v>
    <v>-0.15</v>
    <v>-3.9980000000000001E-4</v>
    <v>USD</v>
    <v>InterDigital, Inc. is a global research and development company focused primarily on wireless, video, artificial intelligence (AI), and related technologies. It designs and develops foundational technologies that enable connected, immersive experiences in a range of communications and entertainment products and services. The Company licenses its innovations worldwide to companies providing such products and services, including makers of wireless communications devices, consumer electronics, Internet of Things (IoT) devices, cars and other motor vehicles and providers of cloud-based services such as video streaming. It focuses on wireless technology, which is used in wireless products and networks, from the earliest digital cellular systems to fifth generation (5G) and advanced Wi-Fi technologies. The Company also focuses on video processing and video encoding/decoding technology, with a significant AI research effort that intersects with both wireless and video technologies.</v>
    <v>460</v>
    <v>Nasdaq Stock Market</v>
    <v>XNAS</v>
    <v>XNAS</v>
    <v>200 Bellevue Parkway, Suite 300, WILMINGTON, DE, 19809-3727 US</v>
    <v>387</v>
    <v>Communications &amp; Networking</v>
    <v>Stock</v>
    <v>46129.796684687499</v>
    <v>4410</v>
    <v>374.16</v>
    <v>9632795617</v>
    <v>InterDigital, Inc.</v>
    <v>InterDigital, Inc.</v>
    <v>384.28</v>
    <v>31.41</v>
    <v>375.16</v>
    <v>375.01</v>
    <v>25686770</v>
    <v>IDCC</v>
    <v>InterDigital, Inc. (XNAS:IDCC)</v>
    <v>218007</v>
    <v>549912</v>
    <v>2018</v>
  </rv>
  <rv s="2">
    <v>4411</v>
  </rv>
  <rv s="0">
    <v>https://www.bing.com/financeapi/forcetrigger?t=a25bkr&amp;q=XNYS%3aVHC&amp;form=skydnc</v>
    <v>Learn more on Bing</v>
  </rv>
  <rv s="1">
    <v>en-US</v>
    <v>a25bkr</v>
    <v>268435456</v>
    <v>1</v>
    <v>Powered by Refinitiv</v>
    <v>0</v>
    <v>VIRNETX HOLDING CORPORATION (XNAS:VHC)</v>
    <v>2</v>
    <v>3</v>
    <v>Finance</v>
    <v>4</v>
    <v>29</v>
    <v>6.6020000000000003</v>
    <v>2.3151000000000002</v>
    <v>1.22</v>
    <v>8.4545999999999996E-2</v>
    <v>USD</v>
    <v>VirnetX Holding Corporation is an Internet security software and technology company with patented technology for Zero Trust Network Access (ZTNA)-based secure network communications. Its software and technology solutions, including its Secure Domain Name Registry and Technology, VirnetX One, War Room, and VirnetX Matrix, are designed to be device and location-independent, and enable a secure real-time communication environment for all types of enterprise applications, services, and critical infrastructures. VirnetX One is a security-as-a-service platform that protects enterprise applications, services, and infrastructure from cyber-attacks. Its War Room software product provides video conferencing meeting environment where sensitive communications and data are invisible to those not authorized to view them. Its VirnetX Matrix product provides security for Internet-enabled enterprise applications and their connected devices, and for control systems deployed by those enterprises.</v>
    <v>21</v>
    <v>Nasdaq Stock Market</v>
    <v>XNAS</v>
    <v>XNAS</v>
    <v>308 Dorla Court, Suite 206, ZEPHYR COVE, NV, 89448 US</v>
    <v>15.65</v>
    <v>Software &amp; IT Services</v>
    <v>Stock</v>
    <v>46129.794732719529</v>
    <v>4413</v>
    <v>13.5</v>
    <v>65509335</v>
    <v>VIRNETX HOLDING CORPORATION</v>
    <v>VIRNETX HOLDING CORPORATION</v>
    <v>14.5</v>
    <v>0</v>
    <v>14.43</v>
    <v>15.65</v>
    <v>4185900</v>
    <v>VHC</v>
    <v>VIRNETX HOLDING CORPORATION (XNAS:VHC)</v>
    <v>17257</v>
    <v>25468</v>
    <v>2007</v>
  </rv>
  <rv s="2">
    <v>4414</v>
  </rv>
  <rv s="0">
    <v>https://www.bing.com/financeapi/forcetrigger?t=bplfur&amp;q=XNYS%3aBALY&amp;form=skydnc</v>
    <v>Learn more on Bing</v>
  </rv>
  <rv s="9">
    <v>en-US</v>
    <v>bplfur</v>
    <v>268435456</v>
    <v>1</v>
    <v>1</v>
    <v>Powered by Refinitiv</v>
    <v>18</v>
    <v>BALLY'S CORPORATION (XNYS:BALY)</v>
    <v>2</v>
    <v>19</v>
    <v>Finance</v>
    <v>20</v>
    <v>17.995000000000001</v>
    <v>9.74</v>
    <v>2.0628000000000002</v>
    <v>0.05</v>
    <v>-2.807E-3</v>
    <v>2.8149999999999998E-3</v>
    <v>-0.05</v>
    <v>USD</v>
    <v>Bally's Corporation is a global casino-entertainment company with an omni-channel presence of Online Sports Betting and iGaming offerings. The Company owns and manages 15 casinos across 10 states, a golf course in New York, a horse racetrack in Colorado, and has access to OSB licenses in 18 states. The Company owns Aspers Casino in Newcastle, United Kingdom. It also owns Bally’s Interactive International, formerly Gamesys Group Ltd (Gamesys), a global, interactive gaming operator; Bally Bet, a sports betting platform, and Bally Casino, an iCasino platform. The Company's casino operations include approximately 15,300 slot machines, 580 table games and 3,800 hotel rooms. Its Casinos &amp; Resorts segment includes casino, and resort properties, a horse racetrack, and a golf course. Its International Interactive segment includes Gamesys' European and Asian operations. Its North America Interactive segment includes a portfolio of sports betting, iGaming, and free-to-play gaming brands.</v>
    <v>10500</v>
    <v>New York Stock Exchange</v>
    <v>XNYS</v>
    <v>XNYS</v>
    <v>100 Westminster Street, PROVIDENCE, RI, 02903 US</v>
    <v>17.82</v>
    <v>Hotels &amp; Entertainment Services</v>
    <v>Stock</v>
    <v>45638.000000034372</v>
    <v>4416</v>
    <v>17.670000000000002</v>
    <v>1438386000</v>
    <v>BALLY'S CORPORATION</v>
    <v>BALLY'S CORPORATION</v>
    <v>17.7</v>
    <v>17.760000000000002</v>
    <v>17.809999999999999</v>
    <v>17.760000000000002</v>
    <v>81333690</v>
    <v>BALY</v>
    <v>BALLY'S CORPORATION (XNYS:BALY)</v>
    <v>298460</v>
    <v>405460</v>
    <v>2004</v>
  </rv>
  <rv s="2">
    <v>4417</v>
  </rv>
  <rv s="0">
    <v>https://www.bing.com/financeapi/forcetrigger?t=a1p34c&amp;q=XNYS%3aBYD&amp;form=skydnc</v>
    <v>Learn more on Bing</v>
  </rv>
  <rv s="1">
    <v>en-US</v>
    <v>a1p34c</v>
    <v>268435456</v>
    <v>1</v>
    <v>Powered by Refinitiv</v>
    <v>0</v>
    <v>BOYD GAMING CORPORATION (XNYS:BYD)</v>
    <v>2</v>
    <v>3</v>
    <v>Finance</v>
    <v>4</v>
    <v>89.96</v>
    <v>63.33</v>
    <v>1.1376999999999999</v>
    <v>1.85</v>
    <v>2.1701000000000002E-2</v>
    <v>USD</v>
    <v>Boyd Gaming Corporation is a gaming company. The Company operates over 27 brick-and-mortar gaming entertainment properties. It owns and operates Boyd Interactive, a business-to-business (B2B) and business-to-consumer (B2C) online casino gaming business. Its segments include Las Vegas Locals, Downtown Las Vegas, Midwest &amp; South, and Online. The Las Vegas Locals segment consists of eight casinos in the Las Vegas metropolitan area. The Downtown Las Vegas segment consists of California Hotel and Casino, Fremont Hotel &amp; Casino, and Main Street Station Hotel and Casino. Its Midwest &amp; South properties consist of five land-based casinos, five dockside riverboat casinos, three racinos and four barge-based casinos that operate in ten states, predominantly in the Midwest and southern United States. The Online segment includes its online gaming technology company that provides proprietary solutions on both a B2B and B2C basis in regulated markets across the United States and Canada.</v>
    <v>16009</v>
    <v>New York Stock Exchange</v>
    <v>XNYS</v>
    <v>XNYS</v>
    <v>6465 South Rainbow Boulevard, LAS VEGAS, NV, 89118 US</v>
    <v>87.864999999999995</v>
    <v>Hotels &amp; Entertainment Services</v>
    <v>Stock</v>
    <v>46129.797247187496</v>
    <v>4419</v>
    <v>86.1</v>
    <v>6559014982</v>
    <v>BOYD GAMING CORPORATION</v>
    <v>BOYD GAMING CORPORATION</v>
    <v>86.1</v>
    <v>3.8302</v>
    <v>85.25</v>
    <v>87.1</v>
    <v>75304420</v>
    <v>BYD</v>
    <v>BOYD GAMING CORPORATION (XNYS:BYD)</v>
    <v>301476</v>
    <v>871266</v>
    <v>1988</v>
  </rv>
  <rv s="2">
    <v>4420</v>
  </rv>
  <rv s="0">
    <v>https://www.bing.com/financeapi/forcetrigger?t=a1s5xm&amp;q=XNAS%3aCZR&amp;form=skydnc</v>
    <v>Learn more on Bing</v>
  </rv>
  <rv s="1">
    <v>en-US</v>
    <v>a1s5xm</v>
    <v>268435456</v>
    <v>1</v>
    <v>Powered by Refinitiv</v>
    <v>0</v>
    <v>CAESARS ENTERTAINMENT, INC. (XNAS:CZR)</v>
    <v>2</v>
    <v>3</v>
    <v>Finance</v>
    <v>4</v>
    <v>31.58</v>
    <v>17.86</v>
    <v>1.8173999999999999</v>
    <v>-0.34</v>
    <v>-1.2282999999999999E-2</v>
    <v>USD</v>
    <v>Caesars Entertainment, Inc. is a casino-entertainment company and a diversified gaming and hospitality provider. It operates primarily under the Caesars, Harrah's, Horseshoe, and Eldorado brand names. Its segments include Las Vegas, Regional, Caesars Digital, and Managed and Branded, in addition to Corporate and Other. It offers diversified gaming, entertainment and hospitality amenities, destinations, and a full suite of mobile and online gaming and sports betting experiences. It owns, leases or manages an aggregate of 52 domestic properties in 18 states. It also operates and conducts sports wagering across 34 jurisdictions in North America, 27 of which offer online sports betting, and operates iGaming in five jurisdictions in North America. It operates the Caesars Sportsbook app, the Caesars Racebook app, the Caesars Palace Online Casino app and the new Horseshoe Online Casino app. It offers various online casino games, including slots, table games, live dealer and video poker.</v>
    <v>50000</v>
    <v>Nasdaq Stock Market</v>
    <v>XNAS</v>
    <v>XNAS</v>
    <v>100 West Liberty Street, 12Th Floor, RENO, NV, 89501 US</v>
    <v>28.04</v>
    <v>Hotels &amp; Entertainment Services</v>
    <v>Stock</v>
    <v>46129.79639805547</v>
    <v>4422</v>
    <v>27.21</v>
    <v>5564264140</v>
    <v>CAESARS ENTERTAINMENT, INC.</v>
    <v>CAESARS ENTERTAINMENT, INC.</v>
    <v>27.72</v>
    <v>0</v>
    <v>27.68</v>
    <v>27.34</v>
    <v>203521000</v>
    <v>CZR</v>
    <v>CAESARS ENTERTAINMENT, INC. (XNAS:CZR)</v>
    <v>2178743</v>
    <v>4458347</v>
    <v>2020</v>
  </rv>
  <rv s="2">
    <v>4423</v>
  </rv>
  <rv s="0">
    <v>https://www.bing.com/financeapi/forcetrigger?t=a1x7im&amp;q=XNYS%3aLVS&amp;form=skydnc</v>
    <v>Learn more on Bing</v>
  </rv>
  <rv s="1">
    <v>en-US</v>
    <v>a1x7im</v>
    <v>268435456</v>
    <v>1</v>
    <v>Powered by Refinitiv</v>
    <v>0</v>
    <v>LAS VEGAS SANDS CORP. (XNYS:LVS)</v>
    <v>2</v>
    <v>3</v>
    <v>Finance</v>
    <v>4</v>
    <v>70.454499999999996</v>
    <v>32.134999999999998</v>
    <v>0.89229999999999998</v>
    <v>1.06</v>
    <v>1.8692E-2</v>
    <v>USD</v>
    <v>Las Vegas Sands Corp. is a global developer and operator of destination properties (Integrated Resorts). The Integrated Resorts feature accommodations, gaming, entertainment and retail malls, convention and exhibition facilities, celebrity chef restaurants and other amenities. Its properties also cater to high-end players by providing them with luxury amenities and premium service levels. Its other amenities include luxury accommodations, restaurants, lounges, invitation-only clubs and private gaming salons. Its principal operating and developmental activities occur in two geographic areas: Macao and Singapore. In Macao, it owns The Venetian Macao Resort Hotel; The Londoner Macao; The Parisian Macao; The Plaza Macao and Four Seasons Macao, and Sands Macao. In Singapore, it owns Marina Bay Sands. It also has ferry operations. It owns and operates a collection of Integrated Resorts in the Macao Special Administrative Region of the People's Republic of China (PRC) through Sands China Ltd.</v>
    <v>41000</v>
    <v>New York Stock Exchange</v>
    <v>XNYS</v>
    <v>XNYS</v>
    <v>5420 S. Durango Drive, LAS VEGAS, NV, 89113 US</v>
    <v>58.46</v>
    <v>Hotels &amp; Entertainment Services</v>
    <v>Stock</v>
    <v>46129.797447013283</v>
    <v>4425</v>
    <v>57.13</v>
    <v>38337223414</v>
    <v>LAS VEGAS SANDS CORP.</v>
    <v>LAS VEGAS SANDS CORP.</v>
    <v>57.284999999999997</v>
    <v>24.606000000000002</v>
    <v>56.71</v>
    <v>57.77</v>
    <v>663618200</v>
    <v>LVS</v>
    <v>LAS VEGAS SANDS CORP. (XNYS:LVS)</v>
    <v>2396297</v>
    <v>3395603</v>
    <v>2004</v>
  </rv>
  <rv s="2">
    <v>4426</v>
  </rv>
  <rv s="0">
    <v>https://www.bing.com/financeapi/forcetrigger?t=a1xejc&amp;q=XNAS%3aMCRI&amp;form=skydnc</v>
    <v>Learn more on Bing</v>
  </rv>
  <rv s="1">
    <v>en-US</v>
    <v>a1xejc</v>
    <v>268435456</v>
    <v>1</v>
    <v>Powered by Refinitiv</v>
    <v>0</v>
    <v>MONARCH CASINO &amp; RESORT, INC. (XNAS:MCRI)</v>
    <v>2</v>
    <v>3</v>
    <v>Finance</v>
    <v>4</v>
    <v>113.88</v>
    <v>73.680000000000007</v>
    <v>1.21</v>
    <v>0.96</v>
    <v>9.8009999999999989E-3</v>
    <v>USD</v>
    <v>Monarch Casino &amp; Resort, Inc. owns and operates the Monarch Casino Resort Spa Black Hawk (Monarch Black Hawk) in Black Hawk, Colorado, and the Atlantis Casino Resort Spa (Atlantis), a hotel/casino facility in Reno, Nevada. The Monarch Black Hawk features approximately 60,000 square feet of casino space; approximately 1,000 slot machines; approximately 43 table games; a live poker room; a keno counter and a sports book. The resort also includes 10 bars and lounges. The Atlantis is located approximately three miles south of downtown, which features approximately 61,000 square feet of casino space; 817 guest rooms and suites; eight food outlets; two gourmet coffee and pastry bars and one snack bar; a 30,000 square-foot health spa and salon with an enclosed year-round pool. In addition, it owns separate parcels of land located next to the Atlantis and a parcel of land with an industrial warehouse located between Denver, Colorado, and Monarch Black Hawk.</v>
    <v>2740</v>
    <v>Nasdaq Stock Market</v>
    <v>XNAS</v>
    <v>XNAS</v>
    <v>Executive Offices, 3800 S Virginia Street, RENO, NV, 89502 US</v>
    <v>99.95</v>
    <v>Hotels &amp; Entertainment Services</v>
    <v>Stock</v>
    <v>46129.79739266172</v>
    <v>4428</v>
    <v>97.64</v>
    <v>1754671312</v>
    <v>MONARCH CASINO &amp; RESORT, INC.</v>
    <v>MONARCH CASINO &amp; RESORT, INC.</v>
    <v>98.63</v>
    <v>18.212800000000001</v>
    <v>97.95</v>
    <v>98.91</v>
    <v>17740080</v>
    <v>MCRI</v>
    <v>MONARCH CASINO &amp; RESORT, INC. (XNAS:MCRI)</v>
    <v>65544</v>
    <v>127216</v>
    <v>1993</v>
  </rv>
  <rv s="2">
    <v>4429</v>
  </rv>
  <rv s="0">
    <v>https://www.bing.com/financeapi/forcetrigger?t=a1xkhw&amp;q=XNYS%3aMGM&amp;form=skydnc</v>
    <v>Learn more on Bing</v>
  </rv>
  <rv s="1">
    <v>en-US</v>
    <v>a1xkhw</v>
    <v>268435456</v>
    <v>1</v>
    <v>Powered by Refinitiv</v>
    <v>0</v>
    <v>MGM RESORTS INTERNATIONAL (XNYS:MGM)</v>
    <v>2</v>
    <v>3</v>
    <v>Finance</v>
    <v>4</v>
    <v>40.200000000000003</v>
    <v>28.36</v>
    <v>1.3136000000000001</v>
    <v>0.15</v>
    <v>3.8969999999999999E-3</v>
    <v>USD</v>
    <v>MGM Resorts International is a global gaming and entertainment company with national and international destinations featuring hotels and casinos, meetings and conference spaces, incredible live and theatrical entertainment experiences, and a range of restaurants, nightlife and retail offerings. Its segment includes Las Vegas Strip Resorts, Regional Operations, MGM China, and MGM Digital. Las Vegas Strip Resorts consists of casino resorts: Aria, Bellagio, The Cosmopolitan of Las Vegas, MGM Grand Las Vegas, Mandalay Bay, Luxor, New York-New York, Excalibur, and Park MGM. Regional Operations consists of various casino properties: MGM Grand Detroit in Detroit, Michigan; Beau Rivage in Biloxi, Mississippi; Gold Strike Tunica in Tunica, Borgata in Atlantic City, New Jersey; MGM National Harbor in Prince George’s County, Maryland; MGM Springfield in Springfield, Massachusetts; Empire City in Yonkers, New York, and others. MGM Digital is its online gaming portfolio which consists of LeoVegas.</v>
    <v>44000</v>
    <v>New York Stock Exchange</v>
    <v>XNYS</v>
    <v>XNYS</v>
    <v>3600 LAS VEGAS BLVD S, LAS VEGAS, NV, 89109 US</v>
    <v>40.200000000000003</v>
    <v>Hotels &amp; Entertainment Services</v>
    <v>Stock</v>
    <v>46129.796598876565</v>
    <v>4431</v>
    <v>38.494999999999997</v>
    <v>9885912624</v>
    <v>MGM RESORTS INTERNATIONAL</v>
    <v>MGM RESORTS INTERNATIONAL</v>
    <v>38.97</v>
    <v>53.193800000000003</v>
    <v>38.49</v>
    <v>38.64</v>
    <v>255846600</v>
    <v>MGM</v>
    <v>MGM RESORTS INTERNATIONAL (XNYS:MGM)</v>
    <v>2947042</v>
    <v>4425839</v>
    <v>1986</v>
  </rv>
  <rv s="2">
    <v>4432</v>
  </rv>
  <rv s="0">
    <v>https://www.bing.com/financeapi/forcetrigger?t=a1xotc&amp;q=XNAS%3aMLCO&amp;form=skydnc</v>
    <v>Learn more on Bing</v>
  </rv>
  <rv s="1">
    <v>en-US</v>
    <v>a1xotc</v>
    <v>268435456</v>
    <v>1</v>
    <v>Powered by Refinitiv</v>
    <v>0</v>
    <v>MELCO RESORTS &amp; ENTERTAINMENT LIMITED (XNAS:MLCO)</v>
    <v>2</v>
    <v>3</v>
    <v>Finance</v>
    <v>4</v>
    <v>10.15</v>
    <v>4.7350000000000003</v>
    <v>0.625</v>
    <v>8.5000000000000006E-2</v>
    <v>1.4381999999999999E-2</v>
    <v>USD</v>
    <v>Melco Resorts &amp; Entertainment Ltd is a Company engaged in the development and operation of resort facilities. The Company is engaged in the operation of casinos in Macau and Philippines. The Company operates three casinos based in Macau, namely, City of Dreams, Altira Macau and Studio City. In addition, the Company is engaged in the operation of hotels in Macau and Manila.</v>
    <v>22961</v>
    <v>Nasdaq Stock Market</v>
    <v>XNAS</v>
    <v>XNAS</v>
    <v>37/F, the Centrium, 60 Wyndham Street, Central HK</v>
    <v>6.03</v>
    <v>Hotels &amp; Entertainment Services</v>
    <v>Stock</v>
    <v>46129.797352476562</v>
    <v>4434</v>
    <v>5.92</v>
    <v>2438718040</v>
    <v>MELCO RESORTS &amp; ENTERTAINMENT LIMITED</v>
    <v>MELCO RESORTS &amp; ENTERTAINMENT LIMITED</v>
    <v>5.98</v>
    <v>12.920299999999999</v>
    <v>5.91</v>
    <v>5.9950000000000001</v>
    <v>406792000</v>
    <v>MLCO</v>
    <v>MELCO RESORTS &amp; ENTERTAINMENT LIMITED (XNAS:MLCO)</v>
    <v>784199</v>
    <v>1421215</v>
    <v>2004</v>
  </rv>
  <rv s="2">
    <v>4435</v>
  </rv>
  <rv s="0">
    <v>https://www.bing.com/financeapi/forcetrigger?t=aw8x8m&amp;q=XNYS%3aMSC&amp;form=skydnc</v>
    <v>Learn more on Bing</v>
  </rv>
  <rv s="4">
    <v>en-US</v>
    <v>aw8x8m</v>
    <v>268435456</v>
    <v>1</v>
    <v>Powered by Refinitiv</v>
    <v>8</v>
    <v>Studio City International Holdings Limited (XNYS:MSC)</v>
    <v>2</v>
    <v>9</v>
    <v>Finance</v>
    <v>5</v>
    <v>6.63</v>
    <v>2.16</v>
    <v>0.1484</v>
    <v>8.4400000000000003E-2</v>
    <v>3.3026E-2</v>
    <v>USD</v>
    <v>Studio City International Holdings Ltd is an integrated resort located in Cotai, Macau and its principal operating activities are the provision of gaming related services and the hospitality business in Macau. The Company has 250 mass market gaming tables and 45 tables authorized for VIP rolling chip operations. It’s cinematically-themed integrated resort is designed to attract a wide range of customers by providing non-gaming attractions, including the world’s first figure-8 Ferris wheel, a deluxe night club and karaoke, a 5,000-seat live performance arena and an outdoor water park. Studio City features approximately 1,600 luxury hotel rooms, diverse food and beverage establishments and approximately 27,000 square meters of complementary retail space.</v>
    <v>5879</v>
    <v>New York Stock Exchange</v>
    <v>XNYS</v>
    <v>XNYS</v>
    <v>38/F, The Centrium, 60 Wyndham Street, Central HK</v>
    <v>2.64</v>
    <v>Hotels &amp; Entertainment Services</v>
    <v>Stock</v>
    <v>46129.785089166406</v>
    <v>4437</v>
    <v>2.5499999999999998</v>
    <v>508432848</v>
    <v>Studio City International Holdings Limited</v>
    <v>Studio City International Holdings Limited</v>
    <v>2.5499999999999998</v>
    <v>2.5556000000000001</v>
    <v>2.64</v>
    <v>192588200</v>
    <v>MSC</v>
    <v>Studio City International Holdings Limited (XNYS:MSC)</v>
    <v>841</v>
    <v>12989</v>
    <v>2018</v>
  </rv>
  <rv s="2">
    <v>4438</v>
  </rv>
  <rv s="0">
    <v>https://www.bing.com/financeapi/forcetrigger?t=a1zp1h&amp;q=XNAS%3aPENN&amp;form=skydnc</v>
    <v>Learn more on Bing</v>
  </rv>
  <rv s="1">
    <v>en-US</v>
    <v>a1zp1h</v>
    <v>268435456</v>
    <v>1</v>
    <v>Powered by Refinitiv</v>
    <v>0</v>
    <v>PENN Entertainment, Inc. (XNAS:PENN)</v>
    <v>2</v>
    <v>3</v>
    <v>Finance</v>
    <v>4</v>
    <v>20.605</v>
    <v>11.65</v>
    <v>1.3975</v>
    <v>-0.30499999999999999</v>
    <v>-1.8897000000000001E-2</v>
    <v>USD</v>
    <v>PENN Entertainment, Inc., together with its subsidiaries, operates in 28 jurisdictions throughout North America, with a portfolio of casinos, racetracks, and online sports betting (OSB) and iCasino offerings. Its focus is on organic cross-selling opportunities, reinforced by its retail casinos, sports media assets and technology, including a proprietary fully integrated digital sports betting and iCasino platform, and an in-house iCasino content studio. Its Northeast segment includes Ameristar East Chicago, Hollywood Casino at Greektown, and Hollywood Casino Bangor. Its South segment includes 1st Jackpot Casino, Ameristar Vicksburg, Boomtown New Orleans, and L’Auberge Baton Rouge. Its West Segment includes Ameristar Black Hawk, Cactus Petes and Horseshu, M Resort Spa Casino and Zia Park Casino. Its Midwest Segment includes Ameristar Council Bluffs, Hollywood Casino Aurora, and River City Casino. Its Interactive segment includes OSB, online casino/iCasino, and social gaming operations.</v>
    <v>23441</v>
    <v>Nasdaq Stock Market</v>
    <v>XNAS</v>
    <v>XNAS</v>
    <v>825 Berkshire Blvd Ste 200, Wyomissing Professional Center, WYOMISSING, PA, 19610 US</v>
    <v>16.425000000000001</v>
    <v>Hotels &amp; Entertainment Services</v>
    <v>Stock</v>
    <v>46129.797451700782</v>
    <v>4440</v>
    <v>15.79</v>
    <v>2113139579</v>
    <v>PENN Entertainment, Inc.</v>
    <v>PENN Entertainment, Inc.</v>
    <v>16.190000000000001</v>
    <v>0</v>
    <v>16.14</v>
    <v>15.835000000000001</v>
    <v>133447400</v>
    <v>PENN</v>
    <v>PENN Entertainment, Inc. (XNAS:PENN)</v>
    <v>2162918</v>
    <v>3430928</v>
    <v>1982</v>
  </rv>
  <rv s="2">
    <v>4441</v>
  </rv>
  <rv s="0">
    <v>https://www.bing.com/financeapi/forcetrigger?t=a2295r&amp;q=XNAS%3aRRR&amp;form=skydnc</v>
    <v>Learn more on Bing</v>
  </rv>
  <rv s="1">
    <v>en-US</v>
    <v>a2295r</v>
    <v>268435456</v>
    <v>1</v>
    <v>Powered by Refinitiv</v>
    <v>0</v>
    <v>RED ROCK RESORTS, INC. (XNAS:RRR)</v>
    <v>2</v>
    <v>3</v>
    <v>Finance</v>
    <v>4</v>
    <v>67.945999999999998</v>
    <v>38.044199999999996</v>
    <v>1.4421999999999999</v>
    <v>-0.22</v>
    <v>-3.8900000000000002E-3</v>
    <v>USD</v>
    <v>Red Rock Resorts, Inc. is a holding company that owns an indirect equity interest in and manages Station Casinos LLC (Station Casinos). Station Casinos is a provider of gaming, hospitality and entertainment to the residents of Las Vegas, Nevada. Station Casinos' properties, which are located throughout the Las Vegas valley, are regional entertainment destinations and include hotels as well as various amenities, including numerous restaurants, entertainment venues, movie theaters, bowling and convention/banquet spaces, as well as traditional casino gaming offerings such as video poker, slot machines, table games, bingo and race and sports wagering. Station Casinos owns and operates Red Rock Casino Resort Spa, Green Valley Ranch Resort Spa Casino, Durango Resort &amp; Casino, Boulder Station Hotel &amp; Casino, Santa Fe Station Hotel &amp; Casino, Wildfire Rancho, Wildfire Boulder, Wildfire Sunset, Wildfire Valley View, Wildfire Anthem, and Seventy Six by Station Casinos (Centennial &amp; Aliante).</v>
    <v>9500</v>
    <v>Nasdaq Stock Market</v>
    <v>XNAS</v>
    <v>XNAS</v>
    <v>1505 S Pavilion Center Dr, LAS VEGAS, NV, 89135-1403 US</v>
    <v>57.95</v>
    <v>Hotels &amp; Entertainment Services</v>
    <v>Stock</v>
    <v>46129.797417349218</v>
    <v>4443</v>
    <v>55.88</v>
    <v>5916159644</v>
    <v>RED ROCK RESORTS, INC.</v>
    <v>RED ROCK RESORTS, INC.</v>
    <v>57.42</v>
    <v>18.034800000000001</v>
    <v>56.55</v>
    <v>56.33</v>
    <v>105026800</v>
    <v>RRR</v>
    <v>RED ROCK RESORTS, INC. (XNAS:RRR)</v>
    <v>662169</v>
    <v>890499</v>
    <v>2015</v>
  </rv>
  <rv s="2">
    <v>4444</v>
  </rv>
  <rv s="0">
    <v>https://www.bing.com/financeapi/forcetrigger?t=a2655r&amp;q=XNAS%3aWYNN&amp;form=skydnc</v>
    <v>Learn more on Bing</v>
  </rv>
  <rv s="1">
    <v>en-US</v>
    <v>a2655r</v>
    <v>268435456</v>
    <v>1</v>
    <v>Powered by Refinitiv</v>
    <v>0</v>
    <v>WYNN RESORTS, LIMITED (XNAS:WYNN)</v>
    <v>2</v>
    <v>3</v>
    <v>Finance</v>
    <v>4</v>
    <v>134.72</v>
    <v>73.62</v>
    <v>1.0298</v>
    <v>2.61</v>
    <v>2.4434000000000001E-2</v>
    <v>USD</v>
    <v>Wynn Resorts, Limited is a designer, developer, and operator of integrated resorts featuring hotel rooms, retail space, an array of dining and entertainment options, meeting and convention facilities, and gaming. The Company owns and operates Wynn Las Vegas, Wynn Macau, Wynn Palace, Cotai, Wynn Mayfair, and operates Encore Boston Harbor. Wynn and Encore Las Vegas consist of two hotel towers with a total of 4,748 spacious hotel rooms, suites, and villas. Encore Boston Harbor features 671 hotel rooms and suites, a spa, 14 dining and lounge venues, a nightclub, and a ballroom and meeting spaces. Wynn Macau is in the Macau Special Administrative Region of the People's Republic of China with two luxury hotel towers. Wynn Palace offers 1,706 exquisite rooms, suites, and villas, 14 food and beverage outlets, meeting and convention space, an extensive boutique shopping esplanade, SkyCabs that traverse an eight-acre Performance Lake, an extensive collection of rare art, a spa and salon.</v>
    <v>28500</v>
    <v>Nasdaq Stock Market</v>
    <v>XNAS</v>
    <v>XNAS</v>
    <v>3131 Las Vegas Blvd S, LAS VEGAS, NV, 89109 US</v>
    <v>111.97</v>
    <v>Hotels &amp; Entertainment Services</v>
    <v>Stock</v>
    <v>46129.797409872655</v>
    <v>4446</v>
    <v>107.89</v>
    <v>11385469262</v>
    <v>WYNN RESORTS, LIMITED</v>
    <v>WYNN RESORTS, LIMITED</v>
    <v>108.33</v>
    <v>34.831499999999998</v>
    <v>106.82</v>
    <v>109.43</v>
    <v>104043400</v>
    <v>WYNN</v>
    <v>WYNN RESORTS, LIMITED (XNAS:WYNN)</v>
    <v>1072624</v>
    <v>1560021</v>
    <v>2002</v>
  </rv>
  <rv s="2">
    <v>4447</v>
  </rv>
  <rv s="0">
    <v>https://www.bing.com/financeapi/forcetrigger?t=a1vnvh&amp;q=XNYS%3aIOR&amp;form=skydnc</v>
    <v>Learn more on Bing</v>
  </rv>
  <rv s="22">
    <v>en-US</v>
    <v>a1vnvh</v>
    <v>268435456</v>
    <v>1</v>
    <v>Powered by Refinitiv</v>
    <v>59</v>
    <v>INCOME OPPORTUNITY REALTY INVESTORS, INC. (XNYS:IOR)</v>
    <v>2</v>
    <v>60</v>
    <v>Finance</v>
    <v>61</v>
    <v>19.690000000000001</v>
    <v>17.010000000000002</v>
    <v>1.2800000000000001E-2</v>
    <v>0.125</v>
    <v>6.8469999999999998E-3</v>
    <v>USD</v>
    <v>Income Opportunity Realty Investors, Inc. is an externally managed company that invests in mortgage notes receivables and real property. The Company is a real estate investment company, which holds a portfolio of notes receivable. The Company invests in real estate through direct equity ownership and partnerships. The Company also invests in notes receivables that are collateralized by investments in land and/or multifamily properties. Its business is managed by Pillar Income Asset Management, Inc.</v>
    <v>0</v>
    <v>New York Stock Exchange</v>
    <v>XNYS</v>
    <v>XNYS</v>
    <v>SUITE 800, 1603 LBJ FREEWAY, DALLAS, TX, 75234 US</v>
    <v>18.38</v>
    <v>Real Estate Operations</v>
    <v>Stock</v>
    <v>46128.836184976564</v>
    <v>4449</v>
    <v>18</v>
    <v>74736388</v>
    <v>INCOME OPPORTUNITY REALTY INVESTORS, INC.</v>
    <v>INCOME OPPORTUNITY REALTY INVESTORS, INC.</v>
    <v>18</v>
    <v>17.985600000000002</v>
    <v>18.254999999999999</v>
    <v>18.38</v>
    <v>18.68</v>
    <v>4066180</v>
    <v>IOR</v>
    <v>INCOME OPPORTUNITY REALTY INVESTORS, INC. (XNYS:IOR)</v>
    <v>6</v>
    <v>256</v>
    <v>1995</v>
  </rv>
  <rv s="2">
    <v>4450</v>
  </rv>
  <rv s="0">
    <v>https://www.bing.com/financeapi/forcetrigger?t=a1n4gh&amp;q=XNYS%3aAGX&amp;form=skydnc</v>
    <v>Learn more on Bing</v>
  </rv>
  <rv s="1">
    <v>en-US</v>
    <v>a1n4gh</v>
    <v>268435456</v>
    <v>1</v>
    <v>Powered by Refinitiv</v>
    <v>0</v>
    <v>ARGAN, INC. (XNYS:AGX)</v>
    <v>2</v>
    <v>3</v>
    <v>Finance</v>
    <v>4</v>
    <v>619.98</v>
    <v>126.07</v>
    <v>0.52110000000000001</v>
    <v>1.83</v>
    <v>3.0409999999999999E-3</v>
    <v>USD</v>
    <v>Argan, Inc. is a holding company. The Company is a construction firm that conducts operations through its subsidiaries, Gemma Power Systems, LLC and affiliates (GPS), Atlantic Projects Company Limited and affiliates (APC), The Roberts Company, Inc. (TRC), and Southern Maryland Cable, Inc. (SMC). Through GPS and APC, its power industry services, it offers a suite of engineering, procurement, construction, commissioning, maintenance, project development and technical consulting services to the power generation market, including the renewable energy sector. Through TRC, the industrial construction services provide field services and project management that support new plant construction and additions, maintenance turnarounds, shutdowns and emergency mobilizations for industrial plants. Through SMC, its telecommunications infrastructure services provide project management, construction, installation and maintenance services to commercial, local government and federal government customers.</v>
    <v>1595</v>
    <v>New York Stock Exchange</v>
    <v>XNYS</v>
    <v>XNYS</v>
    <v>4075 Wilson Boulevard Suite 440, ARLINGTON, VA, 22203 US</v>
    <v>619.98</v>
    <v>Construction &amp; Engineering</v>
    <v>Stock</v>
    <v>46129.797290450784</v>
    <v>4452</v>
    <v>590.45000000000005</v>
    <v>8418618213</v>
    <v>ARGAN, INC.</v>
    <v>ARGAN, INC.</v>
    <v>612.6</v>
    <v>71.146000000000001</v>
    <v>601.83000000000004</v>
    <v>603.66</v>
    <v>13945960</v>
    <v>AGX</v>
    <v>ARGAN, INC. (XNYS:AGX)</v>
    <v>296604</v>
    <v>554942</v>
    <v>1961</v>
  </rv>
  <rv s="2">
    <v>4453</v>
  </rv>
  <rv s="0">
    <v>https://www.bing.com/financeapi/forcetrigger?t=a1ng7w&amp;q=XNYS%3aAMRC&amp;form=skydnc</v>
    <v>Learn more on Bing</v>
  </rv>
  <rv s="1">
    <v>en-US</v>
    <v>a1ng7w</v>
    <v>268435456</v>
    <v>1</v>
    <v>Powered by Refinitiv</v>
    <v>0</v>
    <v>AMERESCO, INC. (XNYS:AMRC)</v>
    <v>2</v>
    <v>3</v>
    <v>Finance</v>
    <v>4</v>
    <v>44.93</v>
    <v>8.4944000000000006</v>
    <v>2.4994999999999998</v>
    <v>0.79</v>
    <v>3.1587000000000004E-2</v>
    <v>USD</v>
    <v>Ameresco, Inc. is a cleantech integrator and renewable energy asset developer, owner, and operator. The Company's comprehensive portfolio includes energy efficiency, infrastructure upgrades, asset sustainability and renewable energy supply solutions. Its North America Regions, U.S. Federal and Europe segments include the design, engineering and installation of equipment and other measures to improve the efficiency and control the operation of a facility's energy infrastructure, renewable energy solutions and services and the development and construction of small-scale plants. Its Alternative Fuels segment sells electricity and processed renewable natural gas (RNG) derived from biomethane from small-scale plants that it owns and operates and provides operations and maintenance services for customer owned small-scale plants. The Company's All Other segment offers consulting services and the sale of solar photovoltaic energy products and systems.</v>
    <v>1601</v>
    <v>New York Stock Exchange</v>
    <v>XNYS</v>
    <v>XNYS</v>
    <v>111 Speen St, FRAMINGHAM, MA, 01701-2000 US</v>
    <v>26.17</v>
    <v>Renewable Energy</v>
    <v>Stock</v>
    <v>46129.797312557814</v>
    <v>4455</v>
    <v>25.51</v>
    <v>1364305806</v>
    <v>AMERESCO, INC.</v>
    <v>AMERESCO, INC.</v>
    <v>25.94</v>
    <v>31.261399999999998</v>
    <v>25.01</v>
    <v>25.8</v>
    <v>52880070</v>
    <v>AMRC</v>
    <v>AMERESCO, INC. (XNYS:AMRC)</v>
    <v>230458</v>
    <v>584325</v>
    <v>2000</v>
  </rv>
  <rv s="2">
    <v>4456</v>
  </rv>
  <rv s="0">
    <v>https://www.bing.com/financeapi/forcetrigger?t=a1vjpr&amp;q=XNAS%3aBBCP&amp;form=skydnc</v>
    <v>Learn more on Bing</v>
  </rv>
  <rv s="1">
    <v>en-US</v>
    <v>a1vjpr</v>
    <v>268435456</v>
    <v>1</v>
    <v>Powered by Refinitiv</v>
    <v>0</v>
    <v>CONCRETE PUMPING HOLDINGS, INC. (XNAS:BBCP)</v>
    <v>2</v>
    <v>3</v>
    <v>Finance</v>
    <v>4</v>
    <v>7.8</v>
    <v>5.5549999999999997</v>
    <v>0.93420000000000003</v>
    <v>0.2</v>
    <v>2.7027000000000002E-2</v>
    <v>USD</v>
    <v>Concrete Pumping Holdings, Inc. is a provider of concrete pumping services and concrete waste management services in the United States (U.S.) and United Kingdom (U.K.) markets, primarily operating under national brands in both geographies – Brundage-Bone for concrete pumping in the U.S., Camfaud in the U.K., and Eco-Pan for waste management services in both the U.S. and U.K. Its segments include U.S. Concrete Pumping, U.S. Concrete Waste Management Services and U.K. Operations. The U.S. Concrete Pumping segment provides concrete pumping services to general contractors and concrete finishing companies in commercial, infrastructure and residential sectors. The U.S. Concrete Waste Management Services segment includes Eco-Pan, which provides a full-service, route-based, regulation-compliant solution to manage environmental issues caused by concrete washout. The U.K. Operations segment consists of its Camfaud, Premier and U.K. based Eco-Pan businesses. It provides temporary power solutions.</v>
    <v>1530</v>
    <v>Nasdaq Stock Market</v>
    <v>XNAS</v>
    <v>XNAS</v>
    <v>500 E. 84th Avenue, Suite A-5, THORNTON, CO, 80229 US</v>
    <v>7.77</v>
    <v>Construction &amp; Engineering</v>
    <v>Stock</v>
    <v>46129.797417638278</v>
    <v>4458</v>
    <v>7.51</v>
    <v>383879876</v>
    <v>CONCRETE PUMPING HOLDINGS, INC.</v>
    <v>CONCRETE PUMPING HOLDINGS, INC.</v>
    <v>7.56</v>
    <v>88.474999999999994</v>
    <v>7.4</v>
    <v>7.6</v>
    <v>50510510</v>
    <v>BBCP</v>
    <v>CONCRETE PUMPING HOLDINGS, INC. (XNAS:BBCP)</v>
    <v>138523</v>
    <v>149111</v>
    <v>2018</v>
  </rv>
  <rv s="2">
    <v>4459</v>
  </rv>
  <rv s="0">
    <v>https://www.bing.com/financeapi/forcetrigger?t=a1rif2&amp;q=XNYS%3aDY&amp;form=skydnc</v>
    <v>Learn more on Bing</v>
  </rv>
  <rv s="1">
    <v>en-US</v>
    <v>a1rif2</v>
    <v>268435456</v>
    <v>1</v>
    <v>Powered by Refinitiv</v>
    <v>0</v>
    <v>DYCOM INDUSTRIES, INC. (XNYS:DY)</v>
    <v>2</v>
    <v>3</v>
    <v>Finance</v>
    <v>4</v>
    <v>445.52499999999998</v>
    <v>149.38</v>
    <v>1.4449000000000001</v>
    <v>1.07</v>
    <v>2.6719999999999999E-3</v>
    <v>USD</v>
    <v>Dycom Industries, Inc. is a provider of specialty contracting services to the telecommunications infrastructure and utility industries throughout the United States. These services include program management, planning, engineering and design; aerial, underground, and wireless construction; maintenance; and fulfillment services for telecommunications providers. The Company also provides electrical contracting services for data centers and other vital industries, underground facility locating services for various utilities, including telecommunications providers, as well as other construction and maintenance services for electric and gas utilities. The Company provides engineering services to telecommunications providers, including the planning and design of aerial, underground, and buried fiber optic, copper, and coaxial cable systems that extend from the telephone company hub location, or cable operator headend, to a consumer’s home or business.</v>
    <v>19556</v>
    <v>New York Stock Exchange</v>
    <v>XNYS</v>
    <v>XNYS</v>
    <v>11780 US Highway 1 Suite 600, FL, 33408 US</v>
    <v>413.72</v>
    <v>Construction &amp; Engineering</v>
    <v>Stock</v>
    <v>46129.797474085157</v>
    <v>4461</v>
    <v>396.49</v>
    <v>12031484601</v>
    <v>DYCOM INDUSTRIES, INC.</v>
    <v>DYCOM INDUSTRIES, INC.</v>
    <v>408.05</v>
    <v>42.007199999999997</v>
    <v>400.38</v>
    <v>401.45</v>
    <v>29970070</v>
    <v>DY</v>
    <v>DYCOM INDUSTRIES, INC. (XNYS:DY)</v>
    <v>242181</v>
    <v>422237</v>
    <v>1969</v>
  </rv>
  <rv s="2">
    <v>4462</v>
  </rv>
  <rv s="0">
    <v>https://www.bing.com/financeapi/forcetrigger?t=a1rwjc&amp;q=XNYS%3aEME&amp;form=skydnc</v>
    <v>Learn more on Bing</v>
  </rv>
  <rv s="1">
    <v>en-US</v>
    <v>a1rwjc</v>
    <v>268435456</v>
    <v>1</v>
    <v>Powered by Refinitiv</v>
    <v>0</v>
    <v>EMCOR GROUP, INC. (XNYS:EME)</v>
    <v>2</v>
    <v>3</v>
    <v>Finance</v>
    <v>4</v>
    <v>835</v>
    <v>356.97</v>
    <v>1.0947</v>
    <v>13.79</v>
    <v>1.7405999999999998E-2</v>
    <v>USD</v>
    <v>EMCOR Group, Inc. is a specialty contractor in the United States and a provider of electrical and mechanical construction and facilities services, building services, and industrial services. The Company’s services are provided to a range of commercial, technology, manufacturing, industrial, healthcare, utility, and institutional customers through approximately 100 operating subsidiaries. Such operating subsidiaries are organized into the various reportable segments, including the United States electrical construction and facilities services, United States mechanical construction and facilities services, United States building services, and United States industrial services. Its electrical and mechanical construction services primarily involve the design, integration, installation, start-up, operation and maintenance, and provision of services relating to roadway and transit lighting and signaling and fiber optic lines, and fire protection and suppression systems.</v>
    <v>44000</v>
    <v>New York Stock Exchange</v>
    <v>XNYS</v>
    <v>XNYS</v>
    <v>301 Merritt Seven, NORWALK, CT, 06851-1092 US</v>
    <v>816.94500000000005</v>
    <v>Construction &amp; Engineering</v>
    <v>Stock</v>
    <v>46129.797417870315</v>
    <v>4464</v>
    <v>797.71320000000003</v>
    <v>35895032722</v>
    <v>EMCOR GROUP, INC.</v>
    <v>EMCOR GROUP, INC.</v>
    <v>804.84</v>
    <v>28.5547</v>
    <v>792.25</v>
    <v>806.04</v>
    <v>44532570</v>
    <v>EME</v>
    <v>EMCOR GROUP, INC. (XNYS:EME)</v>
    <v>142272</v>
    <v>342057</v>
    <v>1987</v>
  </rv>
  <rv s="2">
    <v>4465</v>
  </rv>
  <rv s="0">
    <v>https://www.bing.com/financeapi/forcetrigger?t=a1sxp2&amp;q=XNYS%3aFIX&amp;form=skydnc</v>
    <v>Learn more on Bing</v>
  </rv>
  <rv s="1">
    <v>en-US</v>
    <v>a1sxp2</v>
    <v>268435456</v>
    <v>1</v>
    <v>Powered by Refinitiv</v>
    <v>0</v>
    <v>COMFORT SYSTEMS USA, INC. (XNYS:FIX)</v>
    <v>2</v>
    <v>3</v>
    <v>Finance</v>
    <v>4</v>
    <v>1671.95</v>
    <v>321.94499999999999</v>
    <v>1.6059000000000001</v>
    <v>38.700000000000003</v>
    <v>2.4098000000000001E-2</v>
    <v>USD</v>
    <v>Comfort Systems USA, Inc. is a provider of commercial, industrial and institutional heating, ventilation, air conditioning (HVAC), mechanical and electrical contracting services. Its segments include Mechanical and Electrical. The Mechanical segment includes HVAC, plumbing, piping, and controls, as well as off-site construction, monitoring and fire protection. It also installs connecting and distribution elements, such as piping and ducting. The Electrical segment includes installation and servicing of electrical systems. It builds, installs, maintains, repairs and replaces mechanical, electrical and plumbing systems throughout its over 50 operating units with 190 locations in 142 cities throughout the United States. It is engaged in offering engineering, design-assist and turnkey, direct hire construction services of modular systems serving the advanced technology, power and industrial sectors. It also provides mechanical construction services to the commercial and industrial sectors.</v>
    <v>22700</v>
    <v>New York Stock Exchange</v>
    <v>XNYS</v>
    <v>XNYS</v>
    <v>9753 Katy Freeway, Suite 700, HOUSTON, TX, 77024 US</v>
    <v>1651.79</v>
    <v>Construction &amp; Engineering</v>
    <v>Stock</v>
    <v>46129.79749075156</v>
    <v>4467</v>
    <v>1605</v>
    <v>57866019939</v>
    <v>COMFORT SYSTEMS USA, INC.</v>
    <v>COMFORT SYSTEMS USA, INC.</v>
    <v>1631.02</v>
    <v>56.9206</v>
    <v>1605.97</v>
    <v>1644.67</v>
    <v>35183970</v>
    <v>FIX</v>
    <v>COMFORT SYSTEMS USA, INC. (XNYS:FIX)</v>
    <v>260764</v>
    <v>387060</v>
    <v>1996</v>
  </rv>
  <rv s="2">
    <v>4468</v>
  </rv>
  <rv s="0">
    <v>https://www.bing.com/financeapi/forcetrigger?t=a1t2ur&amp;q=XNYS%3aFLR&amp;form=skydnc</v>
    <v>Learn more on Bing</v>
  </rv>
  <rv s="4">
    <v>en-US</v>
    <v>a1t2ur</v>
    <v>268435456</v>
    <v>1</v>
    <v>Powered by Refinitiv</v>
    <v>8</v>
    <v>FLUOR CORPORATION. (XNYS:FLR)</v>
    <v>2</v>
    <v>9</v>
    <v>Finance</v>
    <v>4</v>
    <v>57.5</v>
    <v>32.445</v>
    <v>1.2846</v>
    <v>0.17</v>
    <v>3.5510000000000003E-3</v>
    <v>USD</v>
    <v>Fluor Corporation is a holding company that provides engineering, procurement, construction (EPC), fabrication and modularization, and project management services. The Company's segments include Energy Solutions, Urban Solutions and Mission Solutions. The Energy Solutions segment provides EPC services for traditional oil and gas markets, including the production and fuels, chemicals, LNG and power markets. The segment serves these industries with comprehensive project life-cycle services. The Urban Solutions segment provides EPC and project management services to the advanced technologies and manufacturing, life sciences, mining and metals, infrastructure industries and professional staffing services. The Mission Solutions segment provides high-end technical solutions to the United States and other governments. These include, among others, the DOE, the Department of Defense, FEMA and intelligence agencies. The segment also provides services to commercial nuclear clients.</v>
    <v>22995</v>
    <v>New York Stock Exchange</v>
    <v>XNYS</v>
    <v>XNYS</v>
    <v>6700 Las Colinas Blvd, IRVING, TX, 75039 US</v>
    <v>49.69</v>
    <v>Construction &amp; Engineering</v>
    <v>Stock</v>
    <v>46129.797008992966</v>
    <v>4470</v>
    <v>48</v>
    <v>6876257715</v>
    <v>FLUOR CORPORATION.</v>
    <v>FLUOR CORPORATION.</v>
    <v>48.84</v>
    <v>47.88</v>
    <v>48.05</v>
    <v>143106300</v>
    <v>FLR</v>
    <v>FLUOR CORPORATION. (XNYS:FLR)</v>
    <v>1132236</v>
    <v>2302325</v>
    <v>2000</v>
  </rv>
  <rv s="2">
    <v>4471</v>
  </rv>
  <rv s="0">
    <v>https://www.bing.com/financeapi/forcetrigger?t=a1twqh&amp;q=XNAS%3aGLDD&amp;form=skydnc</v>
    <v>Learn more on Bing</v>
  </rv>
  <rv s="1">
    <v>en-US</v>
    <v>a1twqh</v>
    <v>268435456</v>
    <v>1</v>
    <v>Powered by Refinitiv</v>
    <v>0</v>
    <v>GREAT LAKES DREDGE &amp; DOCK CORPORATION (XNAS:GLDD)</v>
    <v>2</v>
    <v>3</v>
    <v>Finance</v>
    <v>5</v>
    <v>17.02</v>
    <v>7.51</v>
    <v>1.3661000000000001</v>
    <v>0</v>
    <v>0</v>
    <v>USD</v>
    <v>Great Lakes Dredge &amp; Dock Corporation is a provider of dredging services. The Company is also engaged in developing offshore wind energy. It operates three types of dredging equipment: hopper dredges, hydraulic dredges, and mechanical dredges. Its dredging generally involves the enhancement or preservation of the navigability of waterways or the protection of shorelines through the removal or replenishment of soil, sand, or rock. Domestically, its work is generally performed in coastal waterways and deep-water ports. The United States dredging market consists of four primary types of work: capital, coastal protection, maintenance, and rivers and lakes. The Company's capital dredging consists primarily of port expansion projects. Its domestic dredging fleet is positioned on the East and Gulf Coasts, with a smaller number of vessels positioned on the West Coast, and with the rivers and lakes dredges on inland rivers and lakes. It comprises approximately 200 specialized vessels.</v>
    <v>380</v>
    <v>Nasdaq Stock Market</v>
    <v>XNAS</v>
    <v>XNAS</v>
    <v>9811 Katy Freeway, Suite 1200, HOUSTON, TX, 77024 US</v>
    <v>17.02</v>
    <v>Construction &amp; Engineering</v>
    <v>Stock</v>
    <v>46112.980967916403</v>
    <v>4473</v>
    <v>16.98</v>
    <v>1135273600</v>
    <v>GREAT LAKES DREDGE &amp; DOCK CORPORATION</v>
    <v>GREAT LAKES DREDGE &amp; DOCK CORPORATION</v>
    <v>16.98</v>
    <v>15.7067</v>
    <v>16.97</v>
    <v>17</v>
    <v>66780800</v>
    <v>GLDD</v>
    <v>GREAT LAKES DREDGE &amp; DOCK CORPORATION (XNAS:GLDD)</v>
    <v>2771518</v>
    <v>1865043</v>
    <v>2006</v>
  </rv>
  <rv s="2">
    <v>4474</v>
  </rv>
  <rv s="0">
    <v>https://www.bing.com/financeapi/forcetrigger?t=a1ud3m&amp;q=XNYS%3aGVA&amp;form=skydnc</v>
    <v>Learn more on Bing</v>
  </rv>
  <rv s="1">
    <v>en-US</v>
    <v>a1ud3m</v>
    <v>268435456</v>
    <v>1</v>
    <v>Powered by Refinitiv</v>
    <v>0</v>
    <v>GRANITE CONSTRUCTION INCORPORATED (XNYS:GVA)</v>
    <v>2</v>
    <v>3</v>
    <v>Finance</v>
    <v>4</v>
    <v>137.24</v>
    <v>74.36</v>
    <v>1.3085</v>
    <v>1.33</v>
    <v>1.0775999999999999E-2</v>
    <v>USD</v>
    <v>Granite Construction Incorporated is a diversified construction and construction materials company in the United States as well as a full-suite civil construction provider. The Company's segments include Construction and Materials. The Construction segment is focused on construction and rehabilitation of roads, pavement preservation, bridges, rail lines, airports, marine ports, dams, reservoirs, aqueducts, infrastructure and site development for use by the general public and water-related construction for municipal agencies, commercial water suppliers, industrial facilities and energy companies. It also provides construction of various complex projects including infrastructure/site development, mining, public safety, tunnel, solar, battery storage and other power-related projects. The Materials segment is focused on production of aggregates, asphalt concrete, liquid asphalt and recycled materials production for internal use in its construction projects and for sale to third parties.</v>
    <v>2500</v>
    <v>New York Stock Exchange</v>
    <v>XNYS</v>
    <v>XNYS</v>
    <v>585 W Beach St, WATSONVILLE, CA, 95076 US</v>
    <v>127.375</v>
    <v>Construction &amp; Engineering</v>
    <v>Stock</v>
    <v>46129.797145693752</v>
    <v>4476</v>
    <v>124.75</v>
    <v>5427082832</v>
    <v>GRANITE CONSTRUCTION INCORPORATED</v>
    <v>GRANITE CONSTRUCTION INCORPORATED</v>
    <v>125.28</v>
    <v>34.1706</v>
    <v>123.42</v>
    <v>124.75</v>
    <v>43503670</v>
    <v>GVA</v>
    <v>GRANITE CONSTRUCTION INCORPORATED (XNYS:GVA)</v>
    <v>294401</v>
    <v>558752</v>
    <v>1990</v>
  </rv>
  <rv s="2">
    <v>4477</v>
  </rv>
  <rv s="0">
    <v>https://www.bing.com/financeapi/forcetrigger?t=a1vbsm&amp;q=XNAS%3aIESC&amp;form=skydnc</v>
    <v>Learn more on Bing</v>
  </rv>
  <rv s="1">
    <v>en-US</v>
    <v>a1vbsm</v>
    <v>268435456</v>
    <v>1</v>
    <v>Powered by Refinitiv</v>
    <v>0</v>
    <v>IES HOLDINGS, INC. (XNAS:IESC)</v>
    <v>2</v>
    <v>3</v>
    <v>Finance</v>
    <v>4</v>
    <v>546.34500000000003</v>
    <v>164.12</v>
    <v>1.6106</v>
    <v>48.155000000000001</v>
    <v>9.9621000000000001E-2</v>
    <v>USD</v>
    <v>IES Holdings, Inc. designs and installs integrated electrical and technology systems and provides infrastructure products and services to a variety of end markets, including data centers, residential housing, and commercial and industrial facilities. Its Communications segment is a national provider of technology infrastructure services, including the design, build and maintenance of communications infrastructure. Its Residential segment is a regional provider of electrical installation services for single-family housing and multifamily apartment complexes. Its Infrastructure Solutions segment is a provider of electro-mechanical solutions for industrial operations, including apparatus repair and custom-engineered products. It is also a steel fabricator and service provider to the industrial, energy and government sectors. Its Commercial &amp; Industrial segment is a provider of electrical and mechanical design, construction and maintenance services to the commercial and industrial markets.</v>
    <v>10262</v>
    <v>Nasdaq Stock Market</v>
    <v>XNAS</v>
    <v>XNAS</v>
    <v>13131 DAIRY ASHFORD ROAD, SUITE 500, HOUSTON, TX, 77478 US</v>
    <v>537.04</v>
    <v>Construction &amp; Engineering</v>
    <v>Stock</v>
    <v>46129.797403495315</v>
    <v>4479</v>
    <v>494.94</v>
    <v>10592429480</v>
    <v>IES HOLDINGS, INC.</v>
    <v>IES HOLDINGS, INC.</v>
    <v>501.4</v>
    <v>31.412700000000001</v>
    <v>483.38</v>
    <v>531.53499999999997</v>
    <v>19928000</v>
    <v>IESC</v>
    <v>IES HOLDINGS, INC. (XNAS:IESC)</v>
    <v>131707</v>
    <v>189355</v>
    <v>1997</v>
  </rv>
  <rv s="2">
    <v>4480</v>
  </rv>
  <rv s="0">
    <v>https://www.bing.com/financeapi/forcetrigger?t=a1wz3m&amp;q=XNAS%3aLMB&amp;form=skydnc</v>
    <v>Learn more on Bing</v>
  </rv>
  <rv s="1">
    <v>en-US</v>
    <v>a1wz3m</v>
    <v>268435456</v>
    <v>1</v>
    <v>Powered by Refinitiv</v>
    <v>0</v>
    <v>LIMBACH HOLDINGS, INC. (XNAS:LMB)</v>
    <v>2</v>
    <v>3</v>
    <v>Finance</v>
    <v>4</v>
    <v>154.05000000000001</v>
    <v>65.08</v>
    <v>1.4565999999999999</v>
    <v>3.13</v>
    <v>3.4984000000000001E-2</v>
    <v>USD</v>
    <v>Limbach Holdings, Inc. is a building systems solutions company. The Company partners with the owners and facilities managers who have mission-critical mechanical, electrical, and plumbing infrastructure. The Company operates in two segments: Owner Direct Relationships (ODR) and General Contractor Relationships (GCR). Through the ODR segment, the Company performs owner direct projects and/or provides maintenance or service primarily on mechanical, plumbing or electrical systems, building controls and specialty contracting projects to existing buildings direct to, or assigned by, building owners or property managers. The GCR segment manages new construction or renovation projects that involve primarily mechanical, electrical, and/or plumbing (MEP) services awarded to the Company by general contractors or construction managers. The Company works with six vertical markets: healthcare, industrial and manufacturing, data centers, life science, higher education and cultural and entertainment.</v>
    <v>600</v>
    <v>Nasdaq Stock Market</v>
    <v>XNAS</v>
    <v>XNAS</v>
    <v>797 Commonwealth Drive, WARRENDALE, PA, 15086 US</v>
    <v>94.279899999999998</v>
    <v>Construction &amp; Engineering</v>
    <v>Stock</v>
    <v>46129.797457303124</v>
    <v>4482</v>
    <v>89.344999999999999</v>
    <v>1081511514</v>
    <v>LIMBACH HOLDINGS, INC.</v>
    <v>LIMBACH HOLDINGS, INC.</v>
    <v>91.61</v>
    <v>28.624400000000001</v>
    <v>89.47</v>
    <v>92.6</v>
    <v>11679390</v>
    <v>LMB</v>
    <v>LIMBACH HOLDINGS, INC. (XNAS:LMB)</v>
    <v>100178</v>
    <v>193270</v>
    <v>2014</v>
  </rv>
  <rv s="2">
    <v>4483</v>
  </rv>
  <rv s="0">
    <v>https://www.bing.com/financeapi/forcetrigger?t=a1y3ur&amp;q=XNAS%3aMTRX&amp;form=skydnc</v>
    <v>Learn more on Bing</v>
  </rv>
  <rv s="1">
    <v>en-US</v>
    <v>a1y3ur</v>
    <v>268435456</v>
    <v>1</v>
    <v>Powered by Refinitiv</v>
    <v>0</v>
    <v>MATRIX SERVICE COMPANY (XNAS:MTRX)</v>
    <v>2</v>
    <v>3</v>
    <v>Finance</v>
    <v>4</v>
    <v>16.105</v>
    <v>9.8800000000000008</v>
    <v>0.9446</v>
    <v>0.185</v>
    <v>1.5442000000000001E-2</v>
    <v>USD</v>
    <v>Matrix Service Company is a specialty engineering and construction company, which provide services to the energy and industrial markets. The Company segments include Storage and Terminal Solutions, Utility and Power Infrastructure, and Process and Industrial Facilities. The Storage and Terminal Solutions segment primarily consists of engineering, procurement, fabrication, and construction services related to cryogenic and other specialty tanks and terminals for liquefied natural gas (LNG), natural gas liquids (NGLs) such as butane, propane, ethane, ethylene, and other liquid petroleum products, as well as hydrogen and ammonia. The Utility and Power Infrastructure segment primarily consists of engineering, procurement, fabrication, and construction services to support demand for LNG utility peak shaving facilities. The Process and Industrial Facilities segment primarily consists of plant maintenance, repair, and turnarounds in the downstream and midstream markets for energy clients.</v>
    <v>2239</v>
    <v>Nasdaq Stock Market</v>
    <v>XNAS</v>
    <v>XNAS</v>
    <v>15 East 5Th Street, Suite 1100, TULSA, OK, 74103 US</v>
    <v>12.31</v>
    <v>Construction &amp; Engineering</v>
    <v>Stock</v>
    <v>46129.797226168746</v>
    <v>4485</v>
    <v>12.04</v>
    <v>342182107</v>
    <v>MATRIX SERVICE COMPANY</v>
    <v>MATRIX SERVICE COMPANY</v>
    <v>12.16</v>
    <v>0</v>
    <v>11.98</v>
    <v>12.164999999999999</v>
    <v>28128410</v>
    <v>MTRX</v>
    <v>MATRIX SERVICE COMPANY (XNAS:MTRX)</v>
    <v>135620</v>
    <v>335780</v>
    <v>1989</v>
  </rv>
  <rv s="2">
    <v>4486</v>
  </rv>
  <rv s="0">
    <v>https://www.bing.com/financeapi/forcetrigger?t=a1y4lh&amp;q=XNYS%3aMTZ&amp;form=skydnc</v>
    <v>Learn more on Bing</v>
  </rv>
  <rv s="1">
    <v>en-US</v>
    <v>a1y4lh</v>
    <v>268435456</v>
    <v>1</v>
    <v>Powered by Refinitiv</v>
    <v>0</v>
    <v>MASTEC, INC. (XNYS:MTZ)</v>
    <v>2</v>
    <v>3</v>
    <v>Finance</v>
    <v>4</v>
    <v>373.63499999999999</v>
    <v>109.68</v>
    <v>1.7741</v>
    <v>14.67</v>
    <v>4.0961999999999998E-2</v>
    <v>USD</v>
    <v>MasTec, Inc. is an infrastructure construction company operating mainly throughout North America across a range of industries. The Company's segments include Communications, Clean Energy and Infrastructure, Power Delivery, Pipeline Infrastructure, and Other. Communications segment performs engineering, construction, maintenance and customer fulfillment activities related to communications infrastructure, primarily for wireless and wireline/fiber communications, wireless integration and optimization and install-to-the-home services, and others. Clean Energy and Infrastructure segment primarily serves energy, utility, government and other end-markets through the installation and construction of power generation facilities, primarily from clean energy and renewable sources, such as wind, solar, and hydrogen; various types of heavy civil and industrial infrastructure services, and others. Power Delivery segment primarily serves the energy, utility and data center infrastructure industries.</v>
    <v>36000</v>
    <v>New York Stock Exchange</v>
    <v>XNYS</v>
    <v>XNYS</v>
    <v>800 S. Douglas Road, 10Th Floor, CORAL GABLES, FL, 33134 US</v>
    <v>373.63499999999999</v>
    <v>Construction &amp; Engineering</v>
    <v>Stock</v>
    <v>46129.79745056641</v>
    <v>4488</v>
    <v>359</v>
    <v>29387792118</v>
    <v>MASTEC, INC.</v>
    <v>MASTEC, INC.</v>
    <v>364.26</v>
    <v>73.499200000000002</v>
    <v>358.14</v>
    <v>372.81</v>
    <v>78827800</v>
    <v>MTZ</v>
    <v>MASTEC, INC. (XNYS:MTZ)</v>
    <v>362598</v>
    <v>917173</v>
    <v>1998</v>
  </rv>
  <rv s="2">
    <v>4489</v>
  </rv>
  <rv s="0">
    <v>https://www.bing.com/financeapi/forcetrigger?t=a1y8cw&amp;q=XNAS%3aMYRG&amp;form=skydnc</v>
    <v>Learn more on Bing</v>
  </rv>
  <rv s="1">
    <v>en-US</v>
    <v>a1y8cw</v>
    <v>268435456</v>
    <v>1</v>
    <v>Powered by Refinitiv</v>
    <v>0</v>
    <v>MYR GROUP INC. (XNAS:MYRG)</v>
    <v>2</v>
    <v>3</v>
    <v>Finance</v>
    <v>4</v>
    <v>331.28</v>
    <v>106.5198</v>
    <v>1.0689</v>
    <v>12.51</v>
    <v>3.9682000000000002E-2</v>
    <v>USD</v>
    <v>MYR Group Inc. is a holding company. The Company, through its subsidiaries, provides specialty electrical construction services, which serve the electric utility infrastructure, commercial and industrial construction markets. It operates through two electrical contracting service segments: Transmission and Distribution (T&amp;D) and Commercial and Industrial (C&amp;I). Its T&amp;D segment provides a range of services on electric transmission and distribution networks, substation facilities, which include design, engineering, procurement, construction, upgrade and maintenance and repair services, with a focus on construction, maintenance and repair. It also provides emergency restoration services in response to, ice storms or other damage. Its C&amp;I segment provides services, such as the design, installation, maintenance and repair of commercial and industrial wiring, the installation of intelligent transportation systems, roadway lighting and signalization in the United States and western Canada.</v>
    <v>9000</v>
    <v>Nasdaq Stock Market</v>
    <v>XNAS</v>
    <v>XNAS</v>
    <v>12121 Grant Street, Suite 610, THORNTON, CO, 80241 US</v>
    <v>331.28</v>
    <v>Construction &amp; Engineering</v>
    <v>Stock</v>
    <v>46129.797461562499</v>
    <v>4491</v>
    <v>321</v>
    <v>5093568743</v>
    <v>MYR GROUP INC.</v>
    <v>MYR GROUP INC.</v>
    <v>322.01</v>
    <v>43.482399999999998</v>
    <v>315.26</v>
    <v>327.77</v>
    <v>15540070</v>
    <v>MYRG</v>
    <v>MYR GROUP INC. (XNAS:MYRG)</v>
    <v>128963</v>
    <v>282940</v>
    <v>1982</v>
  </rv>
  <rv s="2">
    <v>4492</v>
  </rv>
  <rv s="0">
    <v>https://www.bing.com/financeapi/forcetrigger?t=a1zc52&amp;q=XNYS%3aORN&amp;form=skydnc</v>
    <v>Learn more on Bing</v>
  </rv>
  <rv s="1">
    <v>en-US</v>
    <v>a1zc52</v>
    <v>268435456</v>
    <v>1</v>
    <v>Powered by Refinitiv</v>
    <v>0</v>
    <v>ORION GROUP HOLDINGS, INC. (XNYS:ORN)</v>
    <v>2</v>
    <v>3</v>
    <v>Finance</v>
    <v>4</v>
    <v>15</v>
    <v>5.68</v>
    <v>1.2822</v>
    <v>0.4</v>
    <v>3.4751999999999998E-2</v>
    <v>USD</v>
    <v>Orion Group Holdings, Inc. is a specialty construction company that serves the infrastructure, industrial, and building sectors. The Company provides services both on and off the water in the continental United States, Alaska, Hawaii, Canada and the Caribbean Basin. Its segments include marine and concrete. Its marine segment provides construction and dredging services, including marine transportation facility construction, marine pipeline construction, marine environmental structures construction, dredging of waterways, channels and ports, environmental dredging, design, and specialty services related to marine construction, fabrication, and dredging. Its concrete segment provides turnkey concrete construction services, including concrete surface place and finish, site preparation, layout, forming, and rebar placement for large commercial, structural and other associated business areas. Its specialty services include design, salvage, demolition, surveying, towing, and others.</v>
    <v>532</v>
    <v>New York Stock Exchange</v>
    <v>XNYS</v>
    <v>XNYS</v>
    <v>2940 Riverby Road, Suite 400, HOUSTON, TX, 77020 US</v>
    <v>12.13</v>
    <v>Construction &amp; Engineering</v>
    <v>Stock</v>
    <v>46129.797249270312</v>
    <v>4494</v>
    <v>11.63</v>
    <v>478789265</v>
    <v>ORION GROUP HOLDINGS, INC.</v>
    <v>ORION GROUP HOLDINGS, INC.</v>
    <v>11.83</v>
    <v>192.40710000000001</v>
    <v>11.51</v>
    <v>11.91</v>
    <v>40200610</v>
    <v>ORN</v>
    <v>ORION GROUP HOLDINGS, INC. (XNYS:ORN)</v>
    <v>120882</v>
    <v>333619</v>
    <v>2004</v>
  </rv>
  <rv s="2">
    <v>4495</v>
  </rv>
  <rv s="0">
    <v>https://www.bing.com/financeapi/forcetrigger?t=c1equ2&amp;q=XTAE%3aPRIM&amp;form=skydnc</v>
    <v>Learn more on Bing</v>
  </rv>
  <rv s="4">
    <v>en-US</v>
    <v>c1equ2</v>
    <v>268435456</v>
    <v>1</v>
    <v>Powered by Refinitiv</v>
    <v>29</v>
    <v>PRIME ENERGY P.E. LTD (XTAE:PRIM)</v>
    <v>2</v>
    <v>30</v>
    <v>Finance</v>
    <v>31</v>
    <v>4240</v>
    <v>1100</v>
    <v>1.6480999999999999</v>
    <v>76</v>
    <v>1.9417E-2</v>
    <v>ILa</v>
    <v>Prime Energy PE Ltd, formerly known as Yaron Project Management Ltd, is an Israel-based. Prime Energy PE Ltd operates itself and through its subsidiaries in the field of renewable energy in Israel. In this framework, the group engages in initiation, planning, development, licensing, construction, financing, operation and maintenance of systems for generating electricity from solar energy sources in photovoltaic technology installed on roofs, parking lots, playgrounds, walking trails, water reservoirs, landfills, cemeteries and more. Company's portfolio includes projects such as, Mateh Yehuda Regional Council, Tlamim project, Zrahia-a project, Bnei-Reem project and other projects under construction Romania and Italy project.</v>
    <v>33</v>
    <v>Tel Aviv Stock Exchange</v>
    <v>XTAE</v>
    <v>XTAE</v>
    <v>Lekhi 2, RISHON LEZION, 7570686 IL</v>
    <v>4019</v>
    <v>Renewable Energy</v>
    <v>Stock</v>
    <v>46129.447916666664</v>
    <v>4497</v>
    <v>3886</v>
    <v>766008600</v>
    <v>PRIME ENERGY P.E. LTD</v>
    <v>PRIME ENERGY P.E. LTD</v>
    <v>4019</v>
    <v>3914</v>
    <v>3990</v>
    <v>38116880</v>
    <v>PRIM</v>
    <v>PRIME ENERGY P.E. LTD (XTAE:PRIM)</v>
    <v>32333</v>
    <v>50850</v>
    <v>2013</v>
  </rv>
  <rv s="2">
    <v>4498</v>
  </rv>
  <rv s="0">
    <v>https://www.bing.com/financeapi/forcetrigger?t=a21gh7&amp;q=XNYS%3aPWR&amp;form=skydnc</v>
    <v>Learn more on Bing</v>
  </rv>
  <rv s="1">
    <v>en-US</v>
    <v>a21gh7</v>
    <v>268435456</v>
    <v>1</v>
    <v>Powered by Refinitiv</v>
    <v>0</v>
    <v>QUANTA SERVICES, INC. (XNYS:PWR)</v>
    <v>2</v>
    <v>3</v>
    <v>Finance</v>
    <v>4</v>
    <v>603.39</v>
    <v>251.04</v>
    <v>1.0752999999999999</v>
    <v>13.09</v>
    <v>2.2284000000000002E-2</v>
    <v>USD</v>
    <v>Quanta Services, Inc. is a provider of infrastructure solutions for the electric and gas utility, power generation, large load center, manufacturing, communications, pipeline and energy industries. It provides design, engineering, procurement, construction, upgrade, repair and maintenance services for industries, including electric power transmission and distribution networks; substation facilities; wind, solar, gas power generation, transmission and battery storage facilities; low voltage electrical, mechanical, plumbing and process infrastructure for large load centers, such as data center, advanced manufacturing, healthcare, pharmaceutical and industrial facilities; communications and cable multi-system operator networks; gas utility systems; pipeline transmission systems and facilities; and downstream industrial facilities. Its segments include Electric Infrastructure Solutions (Electric) and Underground Utility and Infrastructure Solutions (Underground and Infrastructure).</v>
    <v>69500</v>
    <v>New York Stock Exchange</v>
    <v>XNYS</v>
    <v>XNYS</v>
    <v>2727 NORTH LOOP WEST, HOUSTON, TX, 77008 US</v>
    <v>603.39</v>
    <v>Construction &amp; Engineering</v>
    <v>Stock</v>
    <v>46129.796438610938</v>
    <v>4500</v>
    <v>587.64</v>
    <v>90110548917</v>
    <v>QUANTA SERVICES, INC.</v>
    <v>QUANTA SERVICES, INC.</v>
    <v>589.72</v>
    <v>88.396100000000004</v>
    <v>587.41999999999996</v>
    <v>600.51</v>
    <v>150056700</v>
    <v>PWR</v>
    <v>QUANTA SERVICES, INC. (XNYS:PWR)</v>
    <v>760023</v>
    <v>1073175</v>
    <v>1997</v>
  </rv>
  <rv s="2">
    <v>4501</v>
  </rv>
  <rv s="0">
    <v>https://www.bing.com/financeapi/forcetrigger?t=aztv8m&amp;q=XNAS%3aROAD&amp;form=skydnc</v>
    <v>Learn more on Bing</v>
  </rv>
  <rv s="1">
    <v>en-US</v>
    <v>aztv8m</v>
    <v>268435456</v>
    <v>1</v>
    <v>Powered by Refinitiv</v>
    <v>0</v>
    <v>CONSTRUCTION PARTNERS, INC. (XNAS:ROAD)</v>
    <v>2</v>
    <v>3</v>
    <v>Finance</v>
    <v>4</v>
    <v>141.9</v>
    <v>71.62</v>
    <v>0.87460000000000004</v>
    <v>12.84</v>
    <v>0.11448999999999999</v>
    <v>USD</v>
    <v>Construction Partners, Inc. is a vertically integrated civil infrastructure company operating in local markets throughout the Sunbelt in Alabama, Florida, Georgia, North Carolina, Oklahoma, South Carolina, Tennessee and Texas. Through its wholly owned subsidiaries, the Company provides a variety of products and services to both public and private infrastructure projects, with an emphasis on highways, roads, bridges, airports and commercial and residential developments. Its primary operations consist of manufacturing and distributing hot mix asphalt (HMA) for both internal use and sales to third parties in connection with construction projects; paving activities, including the construction of roadway base layers and application of asphalt pavement; site development, including the installation of utility and drainage systems, and mining aggregates, such as sand, gravel and construction stone, that are used as raw materials in the production of HMA and for sales to third parties.</v>
    <v>1639</v>
    <v>Nasdaq Stock Market</v>
    <v>XNAS</v>
    <v>XNAS</v>
    <v>290 Healthwest Dr Ste 2, DOTHAN, AL, 36303-2051 US</v>
    <v>126.88</v>
    <v>Construction &amp; Engineering</v>
    <v>Stock</v>
    <v>46129.797488344528</v>
    <v>4503</v>
    <v>115.02</v>
    <v>7063857346</v>
    <v>CONSTRUCTION PARTNERS, INC.</v>
    <v>CONSTRUCTION PARTNERS, INC.</v>
    <v>115.02</v>
    <v>57.021000000000001</v>
    <v>112.15</v>
    <v>124.99</v>
    <v>56515380</v>
    <v>ROAD</v>
    <v>CONSTRUCTION PARTNERS, INC. (XNAS:ROAD)</v>
    <v>630777</v>
    <v>517055</v>
    <v>2007</v>
  </rv>
  <rv s="2">
    <v>4504</v>
  </rv>
  <rv s="0">
    <v>https://www.bing.com/financeapi/forcetrigger?t=a23qmw&amp;q=XNAS%3aSTRL&amp;form=skydnc</v>
    <v>Learn more on Bing</v>
  </rv>
  <rv s="1">
    <v>en-US</v>
    <v>a23qmw</v>
    <v>268435456</v>
    <v>1</v>
    <v>Powered by Refinitiv</v>
    <v>0</v>
    <v>STERLING INFRASTRUCTURE, INC. (XNAS:STRL)</v>
    <v>2</v>
    <v>3</v>
    <v>Finance</v>
    <v>4</v>
    <v>477.02769999999998</v>
    <v>129.21</v>
    <v>1.5457000000000001</v>
    <v>17.0425</v>
    <v>3.8635999999999997E-2</v>
    <v>USD</v>
    <v>Sterling Infrastructure, Inc. operates through a variety of subsidiaries within three segments specializing in E-Infrastructure, Transportation and Building Solutions in the United States. It serves Southern, Northeastern, Mid-Atlantic and Rocky Mountain regions and the Pacific Islands. E-Infrastructure Solutions provides advanced, site development services and electrical services for data centers, semiconductor fabrication, manufacturing, distribution centers, warehousing, and power generation. Transportation Solutions includes infrastructure and rehabilitation projects for highways, roads, bridges, airports, ports, rail and storm drainage systems. Building Solutions include residential and commercial concrete foundations for single-family and multifamily homes, parking structures, elevated slabs, other concrete work, plumbing services, and surveys for new single-family residential builds. The principal geographic market for the Company’s residential business is Texas.</v>
    <v>4400</v>
    <v>Nasdaq Stock Market</v>
    <v>XNAS</v>
    <v>XNAS</v>
    <v>1800 Hughes Landing Blvd., Suite 250, THE WOODLANDS, TX, 77380 US</v>
    <v>466.125</v>
    <v>Construction &amp; Engineering</v>
    <v>Stock</v>
    <v>46129.797423529686</v>
    <v>4506</v>
    <v>445</v>
    <v>14056146344</v>
    <v>STERLING INFRASTRUCTURE, INC.</v>
    <v>STERLING INFRASTRUCTURE, INC.</v>
    <v>453.92</v>
    <v>48.886800000000001</v>
    <v>441.1</v>
    <v>458.14249999999998</v>
    <v>30680730</v>
    <v>STRL</v>
    <v>STERLING INFRASTRUCTURE, INC. (XNAS:STRL)</v>
    <v>262844</v>
    <v>463252</v>
    <v>1991</v>
  </rv>
  <rv s="2">
    <v>4507</v>
  </rv>
  <rv s="0">
    <v>https://www.bing.com/financeapi/forcetrigger?t=a1r5fr&amp;q=XNYS%3aDLR&amp;form=skydnc</v>
    <v>Learn more on Bing</v>
  </rv>
  <rv s="1">
    <v>en-US</v>
    <v>a1r5fr</v>
    <v>268435456</v>
    <v>1</v>
    <v>Powered by Refinitiv</v>
    <v>0</v>
    <v>DIGITAL REALTY TRUST, INC. (XNYS:DLR)</v>
    <v>2</v>
    <v>3</v>
    <v>Finance</v>
    <v>4</v>
    <v>203.74</v>
    <v>143.83000000000001</v>
    <v>1.0886</v>
    <v>4.1500000000000004</v>
    <v>2.0849000000000003E-2</v>
    <v>USD</v>
    <v>Digital Realty Trust, Inc. is a real estate investment trust. The Company owns, acquires, develops, and operates data centers through its operating partnership subsidiary, Digital Realty Trust, L.P. The Company is focused on providing data center, colocation, and interconnection solutions for domestic and international customers across a variety of industry verticals ranging from cloud and information technology services, communications and social networking to financial services, manufacturing, energy, healthcare, and consumer products. It provides its customers with access to the connected data communities with a global data center footprint of 300+ facilities in 55+ metros across 30+ countries on six continents. The Company's PlatformDIGITAL is a global data center platform for scaling digital business which enables customers to deploy critical infrastructure with a global data center provider.</v>
    <v>4282</v>
    <v>New York Stock Exchange</v>
    <v>XNYS</v>
    <v>XNYS</v>
    <v>2323 Bryan Street, Suite 1800, DALLAS, TX, 75201 US</v>
    <v>203.74</v>
    <v>Residential &amp; Commercial REIT</v>
    <v>Stock</v>
    <v>46129.797492048434</v>
    <v>4509</v>
    <v>199.22</v>
    <v>69822649280</v>
    <v>DIGITAL REALTY TRUST, INC.</v>
    <v>DIGITAL REALTY TRUST, INC.</v>
    <v>199.23</v>
    <v>56.759799999999998</v>
    <v>199.05</v>
    <v>203.2</v>
    <v>343615400</v>
    <v>DLR</v>
    <v>DIGITAL REALTY TRUST, INC. (XNYS:DLR)</v>
    <v>1191270</v>
    <v>1853485</v>
    <v>2004</v>
  </rv>
  <rv s="2">
    <v>4510</v>
  </rv>
  <rv s="0">
    <v>https://www.bing.com/financeapi/forcetrigger?t=a1s4mw&amp;q=XNAS%3aEQIX&amp;form=skydnc</v>
    <v>Learn more on Bing</v>
  </rv>
  <rv s="1">
    <v>en-US</v>
    <v>a1s4mw</v>
    <v>268435456</v>
    <v>1</v>
    <v>Powered by Refinitiv</v>
    <v>0</v>
    <v>EQUINIX, INC. (XNAS:EQIX)</v>
    <v>2</v>
    <v>3</v>
    <v>Finance</v>
    <v>4</v>
    <v>1093.03</v>
    <v>710.52</v>
    <v>1.0041</v>
    <v>15.531499999999999</v>
    <v>1.4502999999999999E-2</v>
    <v>USD</v>
    <v>Equinix, Inc. is a digital infrastructure company. The Company's platform, Equinix, combines a global footprint of International Business Exchange and xScale data centers in the Americas, Asia-Pacific, and Europe, the Middle East and Africa (EMEA) regions, interconnection offerings, and digital ecosystems required to serve a large and diverse set of customers. It offers a variety of enabling solutions that support a customer's need to implement, operate and maintain its colocated deployments. Its solutions include Equinix SmartView, Equinix Smart Hands, Equinix Smart Build, and Equinix Managed Solutions and Enablement Services. Equinix SmartView is fully integrated monitoring software that provides customers with visibility into the operating data relevant to their specific Equinix footprint. Its interconnection solutions connect businesses directly within and between its data centers across its platform. Its interconnection solutions are Equinix Fabric, Fiber Connect, among others.</v>
    <v>13716</v>
    <v>Nasdaq Stock Market</v>
    <v>XNAS</v>
    <v>XNAS</v>
    <v>One Lagoon Drive, REDWOOD CITY, CA, 94065 US</v>
    <v>1093.03</v>
    <v>Residential &amp; Commercial REIT</v>
    <v>Stock</v>
    <v>46129.79750236094</v>
    <v>4512</v>
    <v>1068.895</v>
    <v>107147666175</v>
    <v>EQUINIX, INC.</v>
    <v>EQUINIX, INC.</v>
    <v>1074.74</v>
    <v>78.953500000000005</v>
    <v>1070.9000000000001</v>
    <v>1086.4314999999999</v>
    <v>98623490</v>
    <v>EQIX</v>
    <v>EQUINIX, INC. (XNAS:EQIX)</v>
    <v>297222</v>
    <v>555682</v>
    <v>1998</v>
  </rv>
  <rv s="2">
    <v>4513</v>
  </rv>
  <rv s="0">
    <v>https://www.bing.com/financeapi/forcetrigger?t=a1pkz2&amp;q=XNAS%3aCHCI&amp;form=skydnc</v>
    <v>Learn more on Bing</v>
  </rv>
  <rv s="1">
    <v>en-US</v>
    <v>a1pkz2</v>
    <v>268435456</v>
    <v>1</v>
    <v>Powered by Refinitiv</v>
    <v>0</v>
    <v>COMSTOCK HOLDING COMPANIES, INC. (XNAS:CHCI)</v>
    <v>2</v>
    <v>3</v>
    <v>Finance</v>
    <v>4</v>
    <v>19.716799999999999</v>
    <v>9</v>
    <v>-0.3412</v>
    <v>0.24</v>
    <v>1.3186999999999999E-2</v>
    <v>USD</v>
    <v>Comstock Holding Companies, Inc. is an asset manager, developer, and operator of mixed-use and transit-oriented properties in the Washington, D.C. region. The Company has acquired, developed, operated, and sold millions of square feet of residential, commercial, and mixed-use properties. It specializes in supporting the integration of residential, commercial, and retail offerings into mixed-use communities, exemplified by Reston Station and Loudoun Station, two assets in its Anchor Portfolio that are among the region's mixed-use, transit-oriented developments. It has a managed portfolio that includes around 10 million square feet of stabilized, under construction, and planned assets that are located at key Metro stations. Its developments include mixed-use and transit-oriented projects in the mid-Atlantic region, as well as multiple large-scale public-private partnership developments. It provides a suite of asset management, property management, and other real estate-related services.</v>
    <v>308</v>
    <v>Nasdaq Stock Market</v>
    <v>XNAS</v>
    <v>XNAS</v>
    <v>1900 Reston Metro Plaza, 10Th Floor, RESTON, VA, 20190 US</v>
    <v>18.574999999999999</v>
    <v>Real Estate Operations</v>
    <v>Stock</v>
    <v>46129.795670601561</v>
    <v>4515</v>
    <v>18.23</v>
    <v>188285308</v>
    <v>COMSTOCK HOLDING COMPANIES, INC.</v>
    <v>COMSTOCK HOLDING COMPANIES, INC.</v>
    <v>18.420000000000002</v>
    <v>13.872</v>
    <v>18.2</v>
    <v>18.440000000000001</v>
    <v>10210700</v>
    <v>CHCI</v>
    <v>COMSTOCK HOLDING COMPANIES, INC. (XNAS:CHCI)</v>
    <v>11989</v>
    <v>32605</v>
    <v>2004</v>
  </rv>
  <rv s="2">
    <v>4516</v>
  </rv>
  <rv s="0">
    <v>https://www.bing.com/financeapi/forcetrigger?t=aw2cxm&amp;q=XNYS%3aJOE&amp;form=skydnc</v>
    <v>Learn more on Bing</v>
  </rv>
  <rv s="1">
    <v>en-US</v>
    <v>aw2cxm</v>
    <v>268435456</v>
    <v>1</v>
    <v>Powered by Refinitiv</v>
    <v>0</v>
    <v>THE ST. JOE COMPANY (XNYS:JOE)</v>
    <v>2</v>
    <v>3</v>
    <v>Finance</v>
    <v>4</v>
    <v>73.540000000000006</v>
    <v>40.460099999999997</v>
    <v>1.3684000000000001</v>
    <v>1.34</v>
    <v>2.0077999999999999E-2</v>
    <v>USD</v>
    <v>The St. Joe Company is a real estate development, asset management and operating company. It owns 167,000 acres of land in Northwest Florida. Its segments include residential, hospitality and commercial. The Residential Segment develops communities into homesites for sale to homebuilders and on a limited basis to retail customers. Its projects include Watersound Origins West, Watersound Camp Creek, Breakfast Point East, Titus Park, Ward Creek, and others. The Hospitality Segment owns the Watersound Beach Club; Camp Creek golf course and amenities; Shark’s Tooth golf course and tennis center; Origins golf course; and the Third golf course, as well as other club amenities that are situated in or near its residential communities. In its commercial segment, it owns the properties used in its operations and has properties under construction that shall be used in its operations, which include multifamily, senior living, self-storage, retail, office, industrial and commercial property.</v>
    <v>906</v>
    <v>New York Stock Exchange</v>
    <v>XNYS</v>
    <v>XNYS</v>
    <v>130 Richard Jackson Blvd, Suite 200, PANAMA CITY BEACH, FL, 32407 US</v>
    <v>69.1999</v>
    <v>Real Estate Operations</v>
    <v>Stock</v>
    <v>46129.796597731249</v>
    <v>4518</v>
    <v>67</v>
    <v>3917443020</v>
    <v>THE ST. JOE COMPANY</v>
    <v>THE ST. JOE COMPANY</v>
    <v>67.37</v>
    <v>34.103099999999998</v>
    <v>66.739999999999995</v>
    <v>68.08</v>
    <v>57541760</v>
    <v>JOE</v>
    <v>THE ST. JOE COMPANY (XNYS:JOE)</v>
    <v>373495</v>
    <v>259002</v>
    <v>1936</v>
  </rv>
  <rv s="2">
    <v>4519</v>
  </rv>
  <rv s="0">
    <v>https://www.bing.com/financeapi/forcetrigger?t=a24gar&amp;q=XNYS%3aTRC&amp;form=skydnc</v>
    <v>Learn more on Bing</v>
  </rv>
  <rv s="1">
    <v>en-US</v>
    <v>a24gar</v>
    <v>268435456</v>
    <v>1</v>
    <v>Powered by Refinitiv</v>
    <v>0</v>
    <v>TEJON RANCH CO. (XNYS:TRC)</v>
    <v>2</v>
    <v>3</v>
    <v>Finance</v>
    <v>4</v>
    <v>19.98</v>
    <v>15.31</v>
    <v>0.625</v>
    <v>0.28000000000000003</v>
    <v>1.4308000000000001E-2</v>
    <v>USD</v>
    <v>Tejon Ranch Co. is a diversified real estate development and agribusiness company. The Company’s segments include real estate commercial/industrial, which is engaged in planning and permitting of land held for development, construction of infrastructure, the construction of pre-leased buildings, the construction of buildings to be leased or sold, and the sale of land to third parties for their own development; resort/residential real estate development segment activities, including land entitlement, land planning and pre-construction engineering and conservation activities; mineral resources segment includes oil and gas royalties, rock and aggregate royalties, royalties from a cement operation leased, and the management of water assets and water infrastructure; farming operations segment include farming permanent crops, including the wine grapes, almonds and pistachios, and ranch operations segment consists of game management and ancillary land uses, such as grazing leases and filming.</v>
    <v>65</v>
    <v>New York Stock Exchange</v>
    <v>XNYS</v>
    <v>XNYS</v>
    <v>4436 Lebec Road, Po Box 1000, LEBEC, CA, 93243 US</v>
    <v>19.98</v>
    <v>Real Estate Operations</v>
    <v>Stock</v>
    <v>46129.795618101562</v>
    <v>4521</v>
    <v>19.59</v>
    <v>536033965</v>
    <v>TEJON RANCH CO.</v>
    <v>TEJON RANCH CO.</v>
    <v>19.62</v>
    <v>179.63800000000001</v>
    <v>19.57</v>
    <v>19.850000000000001</v>
    <v>27004230</v>
    <v>TRC</v>
    <v>TEJON RANCH CO. (XNYS:TRC)</v>
    <v>48821</v>
    <v>98904</v>
    <v>1987</v>
  </rv>
  <rv s="2">
    <v>4522</v>
  </rv>
  <rv s="0">
    <v>https://www.bing.com/financeapi/forcetrigger?t=a1moww&amp;q=XNYS%3aAAT&amp;form=skydnc</v>
    <v>Learn more on Bing</v>
  </rv>
  <rv s="1">
    <v>en-US</v>
    <v>a1moww</v>
    <v>268435456</v>
    <v>1</v>
    <v>Powered by Refinitiv</v>
    <v>0</v>
    <v>AMERICAN ASSETS TRUST, INC. (XNYS:AAT)</v>
    <v>2</v>
    <v>3</v>
    <v>Finance</v>
    <v>4</v>
    <v>21.395</v>
    <v>17.72</v>
    <v>0.96109999999999995</v>
    <v>0.33500000000000002</v>
    <v>1.6478E-2</v>
    <v>USD</v>
    <v>American Assets Trust, Inc. is a full service, vertically integrated and self-administered real estate investment trust (REIT). The Company is engaged in acquiring, improving, developing and managing office, retail, and residential properties throughout the United States in high-barrier-to-entry markets primarily in Southern California, Northern California, Washington, Oregon, Texas and Hawaii. The Company's office portfolio comprises approximately 4.1 million rentable square feet, and its retail portfolio comprises approximately 2.4 million rentable square feet. In addition, it owns one mixed-use property (including approximately 94,000 rentable square feet of retail space and a 369-room all-suite hotel) and 2,302 multifamily units. The Company's properties include Alamo Quarry Market, La Jolla Commons, Carmel Country Plaza, and Waikiki Beach Walk Retail, Embassy Suites Hotel, Carmel Mountain Plaza, Corporate Campus East III, Gateway Marketplace, Imperial Beach Gardens, and others.</v>
    <v>232</v>
    <v>New York Stock Exchange</v>
    <v>XNYS</v>
    <v>XNYS</v>
    <v>3420 Carmel Mountain Road, Suite 100, SAN DIEGO, CA, 92121 US</v>
    <v>20.78</v>
    <v>Residential &amp; Commercial REIT</v>
    <v>Stock</v>
    <v>46129.797383760939</v>
    <v>4524</v>
    <v>20.498999999999999</v>
    <v>1268643775</v>
    <v>AMERICAN ASSETS TRUST, INC.</v>
    <v>AMERICAN ASSETS TRUST, INC.</v>
    <v>20.53</v>
    <v>22.484000000000002</v>
    <v>20.329999999999998</v>
    <v>20.664999999999999</v>
    <v>61390940</v>
    <v>AAT</v>
    <v>AMERICAN ASSETS TRUST, INC. (XNYS:AAT)</v>
    <v>121702</v>
    <v>385460</v>
    <v>2010</v>
  </rv>
  <rv s="2">
    <v>4525</v>
  </rv>
  <rv s="0">
    <v>https://www.bing.com/financeapi/forcetrigger?t=bvffxm&amp;q=XNYS%3aBNL&amp;form=skydnc</v>
    <v>Learn more on Bing</v>
  </rv>
  <rv s="1">
    <v>en-US</v>
    <v>bvffxm</v>
    <v>268435456</v>
    <v>1</v>
    <v>Powered by Refinitiv</v>
    <v>0</v>
    <v>BROADSTONE NET LEASE, INC. (XNYS:BNL)</v>
    <v>2</v>
    <v>3</v>
    <v>Finance</v>
    <v>4</v>
    <v>20.265000000000001</v>
    <v>15.280799999999999</v>
    <v>1.0105</v>
    <v>0.245</v>
    <v>1.225E-2</v>
    <v>USD</v>
    <v>Broadstone Net Lease, Inc. is an industrial-focused, diversified net lease real estate investment trust (REIT). The Company invests primarily in single-tenant commercial real estate properties that are net leased on a long-term basis to a diversified group of tenants. It is primarily diversified across industrial and retail property types. Under industrial property type, it includes manufacturing, distribution and warehouse, food processing, flex and research and development, cold storage, and services. Under retail property type, it includes general merchandise, casual dining, quick service restaurants, automotive, animal services, home furnishings, healthcare services, and education. Under Other property type, it includes office and clinical/surgical. The Company's portfolio consists of approximately 766 properties, with 759 properties located in 44 U.S. states and seven properties located in four Canadian provinces.</v>
    <v>62</v>
    <v>New York Stock Exchange</v>
    <v>XNYS</v>
    <v>XNYS</v>
    <v>7 ST. PAUL STREET SUITE 820, MD, 21202 US</v>
    <v>20.265000000000001</v>
    <v>Residential &amp; Commercial REIT</v>
    <v>Stock</v>
    <v>46129.79740662031</v>
    <v>4527</v>
    <v>20.010000000000002</v>
    <v>3878707158</v>
    <v>BROADSTONE NET LEASE, INC.</v>
    <v>BROADSTONE NET LEASE, INC.</v>
    <v>20.05</v>
    <v>40.192599999999999</v>
    <v>20</v>
    <v>20.245000000000001</v>
    <v>191588400</v>
    <v>BNL</v>
    <v>BROADSTONE NET LEASE, INC. (XNYS:BNL)</v>
    <v>1622414</v>
    <v>3541234</v>
    <v>2007</v>
  </rv>
  <rv s="2">
    <v>4528</v>
  </rv>
  <rv s="0">
    <v>https://www.bing.com/financeapi/forcetrigger?t=a1qhc7&amp;q=XNYS%3aCTO&amp;form=skydnc</v>
    <v>Learn more on Bing</v>
  </rv>
  <rv s="1">
    <v>en-US</v>
    <v>a1qhc7</v>
    <v>268435456</v>
    <v>1</v>
    <v>Powered by Refinitiv</v>
    <v>0</v>
    <v>CTO REALTY GROWTH, INC. (XNYS:CTO)</v>
    <v>2</v>
    <v>3</v>
    <v>Finance</v>
    <v>4</v>
    <v>20.25</v>
    <v>15.065</v>
    <v>0.64590000000000003</v>
    <v>0.29499999999999998</v>
    <v>1.4922E-2</v>
    <v>USD</v>
    <v>CTO Realty Growth, Inc. is a real estate investment trust that owns and operates a portfolio of retail-based properties located primarily in the United States. The Company’s segments include income properties, management services, commercial loans and investments, and real estate operations. The management services segment is a fee-based management business that is engaged in managing Alpine Income Property Trust, Inc. (PINE). The commercial loans and investments segment includes a portfolio of five commercial loan investments and two preferred equity investments, which are classified as commercial loan investments. Its income property operations consist of income-producing properties. Its business also includes its investment in PINE. Its portfolio of properties includes Carolina Pavilion, Millenia Crossing, Lake Brandon Village, Crabby's Oceanside, Fidelity, LandShark Bar &amp; Grill, Granada Plaza, The Strand at St. Johns Town Center, Price Plaza, and others.</v>
    <v>42</v>
    <v>New York Stock Exchange</v>
    <v>XNYS</v>
    <v>XNYS</v>
    <v>369 N. New York Ave., Suite 201, WINTER PARK, FL, 32789 US</v>
    <v>20.085000000000001</v>
    <v>Residential &amp; Commercial REIT</v>
    <v>Stock</v>
    <v>46129.797437372654</v>
    <v>4530</v>
    <v>19.78</v>
    <v>653308173</v>
    <v>CTO REALTY GROWTH, INC.</v>
    <v>CTO REALTY GROWTH, INC.</v>
    <v>19.899999999999999</v>
    <v>223.6901</v>
    <v>19.77</v>
    <v>20.065000000000001</v>
    <v>32559590</v>
    <v>CTO</v>
    <v>CTO REALTY GROWTH, INC. (XNYS:CTO)</v>
    <v>123244</v>
    <v>209781</v>
    <v>2020</v>
  </rv>
  <rv s="2">
    <v>4531</v>
  </rv>
  <rv s="0">
    <v>https://www.bing.com/financeapi/forcetrigger?t=b1dwzr&amp;q=XNYS%3aEPRT&amp;form=skydnc</v>
    <v>Learn more on Bing</v>
  </rv>
  <rv s="1">
    <v>en-US</v>
    <v>b1dwzr</v>
    <v>268435456</v>
    <v>1</v>
    <v>Powered by Refinitiv</v>
    <v>0</v>
    <v>ESSENTIAL PROPERTIES REALTY TRUST, INC. (XNYS:EPRT)</v>
    <v>2</v>
    <v>3</v>
    <v>Finance</v>
    <v>4</v>
    <v>34.729999999999997</v>
    <v>28.95</v>
    <v>0.98519999999999996</v>
    <v>0.65500000000000003</v>
    <v>1.9927E-2</v>
    <v>USD</v>
    <v>Essential Properties Realty Trust, Inc. is an internally managed real estate investment trust (REIT). The Company owns and manages primarily single-tenant properties that are net leased on a long-term basis to companies operating service-oriented or experience-based businesses. The Company has a diversified portfolio that focuses on properties leased to tenants in businesses, including car washes, restaurants (primarily quick service restaurants and casual dining), early childhood education, medical and dental services, convenience stores, automotive services, equipment rental and sales, grocery, entertainment, industrial, and health and fitness. The Company’s portfolio consists of about 2,104 freestanding net lease properties with a weighted average lease term of 14 years and a weighted average rent coverage ratio of 3.5x. In addition, the Company’s portfolio is leased to about 413 tenants operating 592 different concepts in 16 industries across 49 states.</v>
    <v>56</v>
    <v>New York Stock Exchange</v>
    <v>XNYS</v>
    <v>XNYS</v>
    <v>1519 YORK ROAD, MD, 21093 US</v>
    <v>33.545000000000002</v>
    <v>Residential &amp; Commercial REIT</v>
    <v>Stock</v>
    <v>46129.797444247655</v>
    <v>4533</v>
    <v>32.81</v>
    <v>7051226085</v>
    <v>ESSENTIAL PROPERTIES REALTY TRUST, INC.</v>
    <v>ESSENTIAL PROPERTIES REALTY TRUST, INC.</v>
    <v>33.01</v>
    <v>26.261199999999999</v>
    <v>32.869999999999997</v>
    <v>33.524999999999999</v>
    <v>210327400</v>
    <v>EPRT</v>
    <v>ESSENTIAL PROPERTIES REALTY TRUST, INC. (XNYS:EPRT)</v>
    <v>1094545</v>
    <v>2313704</v>
    <v>2018</v>
  </rv>
  <rv s="2">
    <v>4534</v>
  </rv>
  <rv s="0">
    <v>https://www.bing.com/financeapi/forcetrigger?t=a1s97w&amp;q=XNYS%3aESRT&amp;form=skydnc</v>
    <v>Learn more on Bing</v>
  </rv>
  <rv s="1">
    <v>en-US</v>
    <v>a1s97w</v>
    <v>268435456</v>
    <v>1</v>
    <v>Powered by Refinitiv</v>
    <v>0</v>
    <v>EMPIRE STATE REALTY TRUST, INC. (XNYS:ESRT)</v>
    <v>2</v>
    <v>3</v>
    <v>Finance</v>
    <v>4</v>
    <v>8.76</v>
    <v>4.87</v>
    <v>1.3815999999999999</v>
    <v>3.5000000000000003E-2</v>
    <v>6.4099999999999999E-3</v>
    <v>USD</v>
    <v>Empire State Realty Trust, Inc. is a real estate investment trust (REIT), which owns and operates a portfolio of office, retail, and multifamily assets. The Company's portfolio comprises approximately 7.9 million rentable square feet of office space, 0.8 million rentable square feet of retail space and 743 residential units. The Real Estate segment includes all activities related to the ownership, management, operation, acquisition, redevelopment, repositioning and disposition of its traditional real estate assets. The Observatory segment operates the 86th and 102nd floor observatories at the Empire State Building. Its properties include Empire State Building, One Grand Central Place, 250 West 57th Street, 130 Mercer, 111 West 33rd Street, 501 Seventh Avenue, 1400 Broadway, 1359 Broadway, 561 10th Ave, One Grand Central Place, Metro Tower, 298 Mulberry Street, 10 Union Square East, 1010 Third Avenue, Hudson Landing, 85-87 North 6th Street, and 92-94 North 6th Street.</v>
    <v>642</v>
    <v>New York Stock Exchange</v>
    <v>XNYS</v>
    <v>XNYS</v>
    <v>111 West 33rd Street, 12th floor, NEW YORK, NY, 10120 US</v>
    <v>5.5750000000000002</v>
    <v>Residential &amp; Commercial REIT</v>
    <v>Stock</v>
    <v>46129.796017140623</v>
    <v>4536</v>
    <v>5.4797000000000002</v>
    <v>939950522</v>
    <v>EMPIRE STATE REALTY TRUST, INC.</v>
    <v>EMPIRE STATE REALTY TRUST, INC.</v>
    <v>5.51</v>
    <v>21.98</v>
    <v>5.46</v>
    <v>5.4950000000000001</v>
    <v>171055600</v>
    <v>ESRT</v>
    <v>EMPIRE STATE REALTY TRUST, INC. (XNYS:ESRT)</v>
    <v>604716</v>
    <v>1613924</v>
    <v>2011</v>
  </rv>
  <rv s="2">
    <v>4537</v>
  </rv>
  <rv s="0">
    <v>https://www.bing.com/financeapi/forcetrigger?t=a1u1hw&amp;q=XNYS%3aGNL&amp;form=skydnc</v>
    <v>Learn more on Bing</v>
  </rv>
  <rv s="1">
    <v>en-US</v>
    <v>a1u1hw</v>
    <v>268435456</v>
    <v>1</v>
    <v>Powered by Refinitiv</v>
    <v>0</v>
    <v>GLOBAL NET LEASE, INC. (XNYS:GNL)</v>
    <v>2</v>
    <v>3</v>
    <v>Finance</v>
    <v>4</v>
    <v>10.035299999999999</v>
    <v>6.77</v>
    <v>1.0304</v>
    <v>0.06</v>
    <v>6.2370000000000004E-3</v>
    <v>USD</v>
    <v>Global Net Lease, Inc. is an internally managed real estate investment trust that focuses on acquiring and managing a global portfolio of income-producing net lease assets across the United States, and Western and Northern Europe. The Company operates through three segments: Industrial &amp; Distribution, Retail and Office. In its Industrial &amp; Distribution, Retail and Office segments, the Company owns, manages and leases single-tenant properties where, in addition to base rent, its tenants are required to pay for their property operating expenses or reimburse the Company for property operating expenses that it incurs (primarily property insurance and real estate taxes). The Company owns approximately 1000 plus properties.</v>
    <v>56</v>
    <v>New York Stock Exchange</v>
    <v>XNYS</v>
    <v>XNYS</v>
    <v>c/o CSC-LAWYERS INCORPORATING SERVICE COMPANY 7 ST. PAUL STREET, SUITE 820, MD, 21202 US</v>
    <v>9.6850000000000005</v>
    <v>Residential &amp; Commercial REIT</v>
    <v>Stock</v>
    <v>46129.796445774999</v>
    <v>4539</v>
    <v>9.44</v>
    <v>2059627152</v>
    <v>GLOBAL NET LEASE, INC.</v>
    <v>GLOBAL NET LEASE, INC.</v>
    <v>9.44</v>
    <v>0</v>
    <v>9.6199999999999992</v>
    <v>9.68</v>
    <v>212771400</v>
    <v>GNL</v>
    <v>GLOBAL NET LEASE, INC. (XNYS:GNL)</v>
    <v>1062579</v>
    <v>2011286</v>
    <v>2011</v>
  </rv>
  <rv s="2">
    <v>4540</v>
  </rv>
  <rv s="0">
    <v>https://www.bing.com/financeapi/forcetrigger?t=a1u3dm&amp;q=XNAS%3aGOOD&amp;form=skydnc</v>
    <v>Learn more on Bing</v>
  </rv>
  <rv s="1">
    <v>en-US</v>
    <v>a1u3dm</v>
    <v>268435456</v>
    <v>1</v>
    <v>Powered by Refinitiv</v>
    <v>0</v>
    <v>GLADSTONE COMMERCIAL CORPORATION (XNAS:GOOD)</v>
    <v>2</v>
    <v>3</v>
    <v>Finance</v>
    <v>4</v>
    <v>15.03</v>
    <v>10.33</v>
    <v>1.0911</v>
    <v>0.26569999999999999</v>
    <v>2.1221999999999998E-2</v>
    <v>USD</v>
    <v>Gladstone Commercial Corporation is a real estate investment trust. It is focused on acquiring, owning and operating net leased industrial and office properties across the United States. It conducts substantially all its business activities through an Umbrella Partnership Real Estate Investment Trust structure, by which all its properties are held, directly or indirectly, by Gladstone Commercial Limited Partnership (the Operating Partnership). Its real estate portfolio consisted of 143 properties located in 27 states, totaling over 17.0 million square feet. Its properties are geographically diversified, and its tenants cover a cross-section of business sectors and range in size from small to large private and public companies. Its properties are in various states, such as Pennsylvania, Texas, Florida, Ohio, Georgia, North Carolina, Alabama, Colorado and others. Its properties have tenants from various industries, such as telecommunications, banking, healthcare, automotive, and others.</v>
    <v>75</v>
    <v>Nasdaq Stock Market</v>
    <v>XNAS</v>
    <v>XNAS</v>
    <v>Suite 100, 1521 Westbranch Drive, VA, 22102 US</v>
    <v>12.81</v>
    <v>Residential &amp; Commercial REIT</v>
    <v>Stock</v>
    <v>46129.796934895312</v>
    <v>4542</v>
    <v>12.585000000000001</v>
    <v>658060033</v>
    <v>GLADSTONE COMMERCIAL CORPORATION</v>
    <v>GLADSTONE COMMERCIAL CORPORATION</v>
    <v>12.68</v>
    <v>90.294499999999999</v>
    <v>12.52</v>
    <v>12.7857</v>
    <v>51468440</v>
    <v>GOOD</v>
    <v>GLADSTONE COMMERCIAL CORPORATION (XNAS:GOOD)</v>
    <v>232441</v>
    <v>408229</v>
    <v>2003</v>
  </rv>
  <rv s="2">
    <v>4543</v>
  </rv>
  <rv s="0">
    <v>https://www.bing.com/financeapi/forcetrigger?t=bny98m&amp;q=XNAS%3aMDRR&amp;form=skydnc</v>
    <v>Learn more on Bing</v>
  </rv>
  <rv s="1">
    <v>en-US</v>
    <v>bny98m</v>
    <v>268435456</v>
    <v>1</v>
    <v>Powered by Refinitiv</v>
    <v>0</v>
    <v>MEDALIST DIVERSIFIED, INC. (XNAS:MDRR)</v>
    <v>2</v>
    <v>3</v>
    <v>Finance</v>
    <v>5</v>
    <v>14.52</v>
    <v>9.5500000000000007</v>
    <v>0.6069</v>
    <v>0.53</v>
    <v>4.6654999999999995E-2</v>
    <v>USD</v>
    <v>Medalist Diversified, Inc., formerly Medalist Diversified REIT, Inc., is a real estate investment trust which is engaged in acquiring, repositioning, renovating, leasing and managing income-producing properties. Its segments include retail center properties, flex center properties and STNL properties. The retail center properties consist of the Franklin Square Property, the Ashley Plaza Property, and the Lancer Center Property. The flex center properties consist of the Brookfield Center Property, the Greenbrier Business Center Property and Parkway Property. The Single Tenant Net Lease (STNL) properties consist of Citibank Property, the East Coast Wings Property, the T-Mobile Property, and the Tesla Pensacola Property. The Shops at Franklin Square are over 134,239 square foot retail property located in Gastonia, North Carolina. The Lancer Center is over 181,590 square foot retail property located in Lancaster, South Carolina.</v>
    <v>0</v>
    <v>Nasdaq Stock Market</v>
    <v>XNAS</v>
    <v>XNAS</v>
    <v>11 South 12th Street Suite 401, MD, 23219 US</v>
    <v>11.89</v>
    <v>Residential &amp; Commercial REIT</v>
    <v>Stock</v>
    <v>46129.778796191407</v>
    <v>4545</v>
    <v>11.89</v>
    <v>16984865</v>
    <v>MEDALIST DIVERSIFIED, INC.</v>
    <v>MEDALIST DIVERSIFIED, INC.</v>
    <v>11.89</v>
    <v>0</v>
    <v>11.36</v>
    <v>11.89</v>
    <v>1428500</v>
    <v>MDRR</v>
    <v>MEDALIST DIVERSIFIED, INC. (XNAS:MDRR)</v>
    <v>132</v>
    <v>1428</v>
    <v>2015</v>
  </rv>
  <rv s="2">
    <v>4546</v>
  </rv>
  <rv s="0">
    <v>https://www.bing.com/financeapi/forcetrigger?t=c564vh&amp;q=XNYS%3aMDV&amp;form=skydnc</v>
    <v>Learn more on Bing</v>
  </rv>
  <rv s="4">
    <v>en-US</v>
    <v>c564vh</v>
    <v>268435456</v>
    <v>1</v>
    <v>Powered by Refinitiv</v>
    <v>8</v>
    <v>Modiv Industrial, Inc. (XNYS:MDV)</v>
    <v>2</v>
    <v>9</v>
    <v>Finance</v>
    <v>4</v>
    <v>17.145099999999999</v>
    <v>13.8</v>
    <v>-0.19120000000000001</v>
    <v>0.41</v>
    <v>2.6503000000000002E-2</v>
    <v>USD</v>
    <v>Modiv Industrial, Inc. is an internally managed real estate investment trust (REIT), which is focused on single-tenant net-lease industrial manufacturing real estate. The Company acquires, owns and manages a portfolio of single-tenant net-lease properties throughout the United States, with a focus on critical industrial manufacturing properties with long-term leases to tenants that fuel the national economy and strengthen the nation’s supply chains. The Company also owns non-core, legacy retail and office real estate properties. It seeks to provide investors with access to monthly dividends through a durable portfolio of real estate investments designed to generate both current income and long-term growth. Its real estate investment portfolio consisted of 43 operating properties, including one property held for sale. Its portfolio is distributed across 16 states and consists of 39 industrial properties.</v>
    <v>9</v>
    <v>New York Stock Exchange</v>
    <v>XNYS</v>
    <v>XNYS</v>
    <v>2195 SOUTH DOWNING STREET, DENVER, CO, 80210 US</v>
    <v>15.984999999999999</v>
    <v>Residential &amp; Commercial REIT</v>
    <v>Stock</v>
    <v>46129.795419154689</v>
    <v>4548</v>
    <v>15.51</v>
    <v>163873342</v>
    <v>Modiv Industrial, Inc.</v>
    <v>Modiv Industrial, Inc.</v>
    <v>15.6</v>
    <v>15.47</v>
    <v>15.88</v>
    <v>10319480</v>
    <v>MDV</v>
    <v>Modiv Industrial, Inc. (XNYS:MDV)</v>
    <v>37311</v>
    <v>66895</v>
    <v>2015</v>
  </rv>
  <rv s="2">
    <v>4549</v>
  </rv>
  <rv s="0">
    <v>https://www.bing.com/financeapi/forcetrigger?t=a1yiec&amp;q=XNYS%3aNXDT&amp;form=skydnc</v>
    <v>Learn more on Bing</v>
  </rv>
  <rv s="1">
    <v>en-US</v>
    <v>a1yiec</v>
    <v>268435456</v>
    <v>1</v>
    <v>Powered by Refinitiv</v>
    <v>0</v>
    <v>NEXPOINT DIVERSIFIED REAL ESTATE TRUST (XNYS:NXDT)</v>
    <v>2</v>
    <v>3</v>
    <v>Finance</v>
    <v>4</v>
    <v>5.26</v>
    <v>2.5548999999999999</v>
    <v>0.80910000000000004</v>
    <v>0.12</v>
    <v>2.5051999999999998E-2</v>
    <v>USD</v>
    <v>NexPoint Diversified Real Estate Trust is an externally advised real estate investment trust (REIT). The Company is focused on the acquisition, asset management, development, and disposition of opportunistic, value-added investments in real estate properties throughout the United States. The Company’s segments include NXDT and NHT. The Company focuses primarily on investing in various commercial real estate property types and across the capital structure, including but not limited to equity, mortgage debt, mezzanine debt and preferred equity. The Company focuses on opportunistic investments in real estate properties with a value-add component and real estate credit with an objective to increase the cash flow and value of its properties, acquire properties with cash flow growth potential and achieve capital appreciation for shareholders through a value-add program. The Company is externally managed by NexPoint Real Estate Advisors X, L.P. (the Advisor).</v>
    <v>0</v>
    <v>New York Stock Exchange</v>
    <v>XNYS</v>
    <v>XNYS</v>
    <v>300 CRESCENT COURT, SUITE 700, DALLAS, TX, 75201 US</v>
    <v>4.99</v>
    <v>Residential &amp; Commercial REIT</v>
    <v>Stock</v>
    <v>46129.796742128907</v>
    <v>4551</v>
    <v>4.8499999999999996</v>
    <v>246578186</v>
    <v>NEXPOINT DIVERSIFIED REAL ESTATE TRUST</v>
    <v>NEXPOINT DIVERSIFIED REAL ESTATE TRUST</v>
    <v>4.8899999999999997</v>
    <v>0</v>
    <v>4.79</v>
    <v>4.91</v>
    <v>50219590</v>
    <v>NXDT</v>
    <v>NEXPOINT DIVERSIFIED REAL ESTATE TRUST (XNYS:NXDT)</v>
    <v>67214</v>
    <v>138438</v>
    <v>2006</v>
  </rv>
  <rv s="2">
    <v>4552</v>
  </rv>
  <rv s="0">
    <v>https://www.bing.com/financeapi/forcetrigger?t=a1z7ec&amp;q=XNYS%3aOLP&amp;form=skydnc</v>
    <v>Learn more on Bing</v>
  </rv>
  <rv s="1">
    <v>en-US</v>
    <v>a1z7ec</v>
    <v>268435456</v>
    <v>1</v>
    <v>Powered by Refinitiv</v>
    <v>0</v>
    <v>ONE LIBERTY PROPERTIES, INC. (XNYS:OLP)</v>
    <v>2</v>
    <v>3</v>
    <v>Finance</v>
    <v>4</v>
    <v>25.9</v>
    <v>19.62</v>
    <v>0.96260000000000001</v>
    <v>0.39</v>
    <v>1.6905E-2</v>
    <v>USD</v>
    <v>One Liberty Properties, Inc. is a self-administered and self-managed real estate investment trust. The Company acquires, owns and manages a geographically diversified portfolio consisting primarily of industrial properties. The Company owns approximately 98 properties, including one property owned by a consolidated joint venture. The 98 properties are located in 30 states. The Company’s primary objective is to acquire single-tenant properties, and in particular, industrial properties, that are subject to long-term net leases that include periodic contractual rental increases or rent increases based on increases in the consumer price index. The Company’s properties are located in Alabama, Arkansas, Arizona, California, Colorado, Texas, Delaware, Florida, Georgia, Iowa, Illinois, Kansas, Kentucky, Massachusetts, Virginia and Ohio, among others.</v>
    <v>9</v>
    <v>New York Stock Exchange</v>
    <v>XNYS</v>
    <v>XNYS</v>
    <v>60 Cutter Mill Road Suite 303, NY, 11021 US</v>
    <v>23.54</v>
    <v>Residential &amp; Commercial REIT</v>
    <v>Stock</v>
    <v>46129.796096365622</v>
    <v>4554</v>
    <v>23.08</v>
    <v>511736029</v>
    <v>ONE LIBERTY PROPERTIES, INC.</v>
    <v>ONE LIBERTY PROPERTIES, INC.</v>
    <v>23.2</v>
    <v>20.378699999999998</v>
    <v>23.07</v>
    <v>23.46</v>
    <v>21813130</v>
    <v>OLP</v>
    <v>ONE LIBERTY PROPERTIES, INC. (XNYS:OLP)</v>
    <v>34112</v>
    <v>82107</v>
    <v>1982</v>
  </rv>
  <rv s="2">
    <v>4555</v>
  </rv>
  <rv s="0">
    <v>https://www.bing.com/financeapi/forcetrigger?t=bsseyc&amp;q=XNYS%3aPINE&amp;form=skydnc</v>
    <v>Learn more on Bing</v>
  </rv>
  <rv s="4">
    <v>en-US</v>
    <v>bsseyc</v>
    <v>268435456</v>
    <v>1</v>
    <v>Powered by Refinitiv</v>
    <v>8</v>
    <v>ALPINE INCOME PROPERTY TRUST, INC. (XNYS:PINE)</v>
    <v>2</v>
    <v>9</v>
    <v>Finance</v>
    <v>4</v>
    <v>20.8</v>
    <v>13.1</v>
    <v>0.63039999999999996</v>
    <v>0.28510000000000002</v>
    <v>1.4560999999999999E-2</v>
    <v>USD</v>
    <v>Alpine Income Property Trust, Inc. is a real estate investment trust. The Company is engaged in investing in, owning and operating a portfolio of single-tenant net-leased commercial income properties that are predominately leased to publicly traded and credit-rated tenants. The Company’s primary objective is to maximize cash flow and value per share by generating stable and growing cash flows and attractive risk-adjusted returns through ownership, operation and growth through the acquisition of a diversified portfolio of high-quality, net-leased commercial properties with attractive long-term real estate fundamentals and through the investment of commercial loans secured by commercial real estate. It owns and operates a portfolio of commercial net lease properties all located in the United States. Its primary business segments include income properties and commercial loans and investments. Its portfolio consists of approximately 132 net leased properties located in 34 states.</v>
    <v>0</v>
    <v>New York Stock Exchange</v>
    <v>XNYS</v>
    <v>XNYS</v>
    <v>1140 N. WILLIAMSON BLVD. SUITE 140, FL, 32114 US</v>
    <v>19.89</v>
    <v>Residential &amp; Commercial REIT</v>
    <v>Stock</v>
    <v>46129.797221620312</v>
    <v>4557</v>
    <v>19.61</v>
    <v>325433643</v>
    <v>ALPINE INCOME PROPERTY TRUST, INC.</v>
    <v>ALPINE INCOME PROPERTY TRUST, INC.</v>
    <v>19.71</v>
    <v>19.579999999999998</v>
    <v>19.865100000000002</v>
    <v>16382180</v>
    <v>PINE</v>
    <v>ALPINE INCOME PROPERTY TRUST, INC. (XNYS:PINE)</v>
    <v>75611</v>
    <v>135872</v>
    <v>2019</v>
  </rv>
  <rv s="2">
    <v>4558</v>
  </rv>
  <rv s="0">
    <v>https://www.bing.com/financeapi/forcetrigger?t=a25yww&amp;q=XNYS%3aWPC&amp;form=skydnc</v>
    <v>Learn more on Bing</v>
  </rv>
  <rv s="1">
    <v>en-US</v>
    <v>a25yww</v>
    <v>268435456</v>
    <v>1</v>
    <v>Powered by Refinitiv</v>
    <v>0</v>
    <v>W.P. CAREY INC. (XNYS:WPC)</v>
    <v>2</v>
    <v>3</v>
    <v>Finance</v>
    <v>4</v>
    <v>75.69</v>
    <v>59.34</v>
    <v>0.81210000000000004</v>
    <v>1.04</v>
    <v>1.4268000000000001E-2</v>
    <v>USD</v>
    <v>W. P. Carey Inc. is a net lease real estate investment trust. The Company owns a diversified portfolio of commercial real estate properties, which includes 1,662 net lease properties, covering approximately 183 million square feet. The Company is focused on investing primarily in single-tenant, industrial, warehouse and retail properties located in the United States and Europe, under long-term net leases with built-in rent escalations. In addition, the Company owns approximately 42 self-storage operating properties, four hotel operating properties and one student housing operating property, totaling approximately 3.4 million square feet. It also owns 2800 Skyline, a 756,000-square-foot industrial site in Mesquite, Texas.</v>
    <v>199</v>
    <v>New York Stock Exchange</v>
    <v>XNYS</v>
    <v>XNYS</v>
    <v>7 St. Paul Street Suite 820, MD, 21202 US</v>
    <v>73.930000000000007</v>
    <v>Residential &amp; Commercial REIT</v>
    <v>Stock</v>
    <v>46129.796908668752</v>
    <v>4560</v>
    <v>72.680000000000007</v>
    <v>16211991412</v>
    <v>W.P. CAREY INC.</v>
    <v>W.P. CAREY INC.</v>
    <v>73.03</v>
    <v>35.041200000000003</v>
    <v>72.89</v>
    <v>73.930000000000007</v>
    <v>219288400</v>
    <v>WPC</v>
    <v>W.P. CAREY INC. (XNYS:WPC)</v>
    <v>713947</v>
    <v>1310902</v>
    <v>2012</v>
  </rv>
  <rv s="2">
    <v>4561</v>
  </rv>
  <rv s="0">
    <v>https://www.bing.com/financeapi/forcetrigger?t=a1qklh&amp;q=XNYS%3aCVEO&amp;form=skydnc</v>
    <v>Learn more on Bing</v>
  </rv>
  <rv s="1">
    <v>en-US</v>
    <v>a1qklh</v>
    <v>268435456</v>
    <v>1</v>
    <v>Powered by Refinitiv</v>
    <v>0</v>
    <v>CIVEO CORPORATION (XNYS:CVEO)</v>
    <v>2</v>
    <v>3</v>
    <v>Finance</v>
    <v>4</v>
    <v>30</v>
    <v>18.010000000000002</v>
    <v>0.66920000000000002</v>
    <v>-0.105</v>
    <v>-3.4999999999999996E-3</v>
    <v>USD</v>
    <v>Civeo Corporation is engaged in providing hospitality services. The Company’s segments include Canada and Australia. The Company offers hospitality services for its guests in the natural resources industry, including lodging, catering and food service, housekeeping and maintenance at accommodation facilities. It provides services that support the day-to-day operations of these facilities, such as laundry, facility management and maintenance, water and wastewater treatment, power generation, communication systems, security and logistics. It also manages development activities for workforce accommodation facilities, including site selection, permitting, engineering and design, manufacturing management and site construction, along with providing hospitality services once the facility is constructed. It owns and operates 28 lodges and villages with over 27,500 rooms. In Canada, it also offers a fleet of mobile assets which serve shorter term projects, such as pipeline construction.</v>
    <v>2100</v>
    <v>New York Stock Exchange</v>
    <v>XNYS</v>
    <v>XNYS</v>
    <v>THREE ALLEN CENTER, 333 CLAY STREET, SUITE 4400, HOUSTON, TX, 77002 US</v>
    <v>30</v>
    <v>Real Estate Operations</v>
    <v>Stock</v>
    <v>46129.796252464846</v>
    <v>4563</v>
    <v>29.35</v>
    <v>327149953</v>
    <v>CIVEO CORPORATION</v>
    <v>CIVEO CORPORATION</v>
    <v>30</v>
    <v>0</v>
    <v>30</v>
    <v>29.895</v>
    <v>10943300</v>
    <v>CVEO</v>
    <v>CIVEO CORPORATION (XNYS:CVEO)</v>
    <v>64892</v>
    <v>62504</v>
    <v>2018</v>
  </rv>
  <rv s="2">
    <v>4564</v>
  </rv>
  <rv s="0">
    <v>https://www.bing.com/financeapi/forcetrigger?t=a1zykr&amp;q=XNAS%3aPLPC&amp;form=skydnc</v>
    <v>Learn more on Bing</v>
  </rv>
  <rv s="1">
    <v>en-US</v>
    <v>a1zykr</v>
    <v>268435456</v>
    <v>1</v>
    <v>Powered by Refinitiv</v>
    <v>0</v>
    <v>PREFORMED LINE PRODUCTS COMPANY (XNAS:PLPC)</v>
    <v>2</v>
    <v>3</v>
    <v>Finance</v>
    <v>4</v>
    <v>324.55</v>
    <v>130</v>
    <v>0.79710000000000003</v>
    <v>20.48</v>
    <v>6.8607000000000001E-2</v>
    <v>USD</v>
    <v>Preformed Line Products Company is a designer and manufacturer of products and systems employed in the construction and maintenance of overhead, ground-mounted and underground networks for energy, telecommunication, cable, data communication and other similar industries. The Company provides formed wire solutions, connectors, fiber optic and copper splice closures, solar hardware mounting applications, and electric vehicle charging station foundations. Its products include energy products, communications products, and special industry products. The energy products are used for supporting, protecting, terminating, and splicing transmission and distribution lines as well as bolted, welded, and compressed connectors for substations. The communications products include rugged outside plant (OSP) closures to protect and support wireline and wireless networks. The special industry products include hardware assemblies, plastic products, and interior/exterior connectors, among others.</v>
    <v>3734</v>
    <v>Nasdaq Stock Market</v>
    <v>XNAS</v>
    <v>XNAS</v>
    <v>660 Beta Drive, MAYFIELD VILLAGE, OH, 44143 US</v>
    <v>322.35000000000002</v>
    <v>Machinery, Equipment &amp; Components</v>
    <v>Stock</v>
    <v>46129.796933575781</v>
    <v>4566</v>
    <v>302.36</v>
    <v>1562049371</v>
    <v>PREFORMED LINE PRODUCTS COMPANY</v>
    <v>PREFORMED LINE PRODUCTS COMPANY</v>
    <v>304</v>
    <v>44.686500000000002</v>
    <v>298.51</v>
    <v>318.99</v>
    <v>4896860</v>
    <v>PLPC</v>
    <v>PREFORMED LINE PRODUCTS COMPANY (XNAS:PLPC)</v>
    <v>157586</v>
    <v>177269</v>
    <v>1947</v>
  </rv>
  <rv s="2">
    <v>4567</v>
  </rv>
  <rv s="0">
    <v>https://www.bing.com/financeapi/forcetrigger?t=a1wdm7&amp;q=XNAS%3aJYNT&amp;form=skydnc</v>
    <v>Learn more on Bing</v>
  </rv>
  <rv s="1">
    <v>en-US</v>
    <v>a1wdm7</v>
    <v>268435456</v>
    <v>1</v>
    <v>Powered by Refinitiv</v>
    <v>0</v>
    <v>THE JOINT CORP. (XNAS:JYNT)</v>
    <v>2</v>
    <v>3</v>
    <v>Finance</v>
    <v>4</v>
    <v>13.469200000000001</v>
    <v>7.5</v>
    <v>1.1662999999999999</v>
    <v>5.5E-2</v>
    <v>6.0179999999999999E-3</v>
    <v>USD</v>
    <v>The Joint Corp. is a franchisor and operator of chiropractic clinics that uses a private pay, non-insurance, cash-based model. The Company operates the Franchise Operations segment. The Company and its franchisees provide management services to affiliate professional chiropractic practices. The franchise system consists of approximately 811 clinics in operation. It offers a range of membership and wellness packages. It offers its patients the opportunity to visit its clinics without an appointment and receive prompt attention. Each patient's records are digitally updated for ready retrieval in its data storage system by its chiropractors in compliance with various applicable medical records security and privacy regulations.</v>
    <v>202</v>
    <v>Nasdaq Stock Market</v>
    <v>XNAS</v>
    <v>XNAS</v>
    <v>16767 N PERIMETER DRIVE, SUITE 240, SCOTTSDALE, AZ, 85260 US</v>
    <v>9.39</v>
    <v>Healthcare Providers &amp; Services</v>
    <v>Stock</v>
    <v>46129.794300138281</v>
    <v>4569</v>
    <v>9.18</v>
    <v>131697778</v>
    <v>THE JOINT CORP.</v>
    <v>THE JOINT CORP.</v>
    <v>9.2100000000000009</v>
    <v>44.463200000000001</v>
    <v>9.14</v>
    <v>9.1950000000000003</v>
    <v>14322760</v>
    <v>JYNT</v>
    <v>THE JOINT CORP. (XNAS:JYNT)</v>
    <v>16718</v>
    <v>71003</v>
    <v>2010</v>
  </rv>
  <rv s="2">
    <v>4570</v>
  </rv>
  <rv s="0">
    <v>https://www.bing.com/financeapi/forcetrigger?t=a1pl5r&amp;q=XNYS%3aCHCT&amp;form=skydnc</v>
    <v>Learn more on Bing</v>
  </rv>
  <rv s="1">
    <v>en-US</v>
    <v>a1pl5r</v>
    <v>268435456</v>
    <v>1</v>
    <v>Powered by Refinitiv</v>
    <v>0</v>
    <v>COMMUNITY HEALTHCARE TRUST INCORPORATED (XNYS:CHCT)</v>
    <v>2</v>
    <v>3</v>
    <v>Finance</v>
    <v>4</v>
    <v>18.22</v>
    <v>13.23</v>
    <v>0.72289999999999999</v>
    <v>-0.09</v>
    <v>-5.1310000000000001E-3</v>
    <v>USD</v>
    <v>Community Healthcare Trust Incorporated is a real estate investment trust. The Company focuses on owning income-producing real estate properties associated primarily with the delivery of outpatient healthcare services in its target submarkets throughout the United States. The Company owns and acquires real estate properties that are leased to hospitals, doctors, healthcare systems or other healthcare service providers. The Company’s investment portfolio is diversified among healthcare facility types, such as medical office buildings, physician clinics, surgical centers and hospitals, specialty centers, behavioral facilities, inpatient rehabilitation facilities and long-term acute care hospitals, as well as being diverse both geographically and with respect to its tenant base. The Company has investments in approximately 200 real estate properties. The properties are located in 36 states, totaling approximately 4.4 million square feet in aggregate.</v>
    <v>35</v>
    <v>New York Stock Exchange</v>
    <v>XNYS</v>
    <v>XNYS</v>
    <v>3326 ASPEN GROVE DRIVE, SUITE 150, FRANKLIN, TN, 37067 US</v>
    <v>17.77</v>
    <v>Residential &amp; Commercial REIT</v>
    <v>Stock</v>
    <v>46129.796493089845</v>
    <v>4572</v>
    <v>17.43</v>
    <v>498577735</v>
    <v>COMMUNITY HEALTHCARE TRUST INCORPORATED</v>
    <v>COMMUNITY HEALTHCARE TRUST INCORPORATED</v>
    <v>17.690000000000001</v>
    <v>233.91419999999999</v>
    <v>17.54</v>
    <v>17.45</v>
    <v>28571790</v>
    <v>CHCT</v>
    <v>COMMUNITY HEALTHCARE TRUST INCORPORATED (XNYS:CHCT)</v>
    <v>140141</v>
    <v>192810</v>
    <v>2014</v>
  </rv>
  <rv s="2">
    <v>4573</v>
  </rv>
  <rv s="0">
    <v>https://www.bing.com/financeapi/forcetrigger?t=a1qhhw&amp;q=XNYS%3aCTRE&amp;form=skydnc</v>
    <v>Learn more on Bing</v>
  </rv>
  <rv s="1">
    <v>en-US</v>
    <v>a1qhhw</v>
    <v>268435456</v>
    <v>1</v>
    <v>Powered by Refinitiv</v>
    <v>0</v>
    <v>CARETRUST REIT, INC. (XNYS:CTRE)</v>
    <v>2</v>
    <v>3</v>
    <v>Finance</v>
    <v>4</v>
    <v>41.72</v>
    <v>27.272099999999998</v>
    <v>0.8034</v>
    <v>7.0000000000000007E-2</v>
    <v>1.7719999999999999E-3</v>
    <v>USD</v>
    <v>CareTrust REIT, Inc. is a self-administered real estate investment trust (REIT). The Company is engaged in the ownership, acquisition, development and leasing of skilled nursing, senior housing and other healthcare-related properties. It has a portfolio of long-term net-leased properties across the United States and United Kingdom. The Company owns, directly or indirectly through joint ventures, and leases to independent operators skilled nursing facilities (SNFs), multiservice campuses, assisted living facilities (ALFs) and independent living facilities (ILFs), consisting of operational beds and units located in various states with the highest concentration of properties by rental income located in California, Texas and Tennessee. Its facilities include Camarillo, San Juan Capistrano, Barton Creek, Bayshire Carlsbad, El Centro Post-Acute Care, Bayshire Rancho Mirage, Weiser Care, Wellspring Health and Rehabilitation of Cascadia, Cornerstone Rehab &amp; Health Care Center, and others.</v>
    <v>43</v>
    <v>New York Stock Exchange</v>
    <v>XNYS</v>
    <v>XNYS</v>
    <v>24901 Dana Point Harbor Dr, Suite A200, DANA POINT, CA, 92629 US</v>
    <v>39.79</v>
    <v>Residential &amp; Commercial REIT</v>
    <v>Stock</v>
    <v>46129.796851816405</v>
    <v>4575</v>
    <v>39.35</v>
    <v>8833496004</v>
    <v>CARETRUST REIT, INC.</v>
    <v>CARETRUST REIT, INC.</v>
    <v>39.704999999999998</v>
    <v>25.469899999999999</v>
    <v>39.5</v>
    <v>39.57</v>
    <v>223237200</v>
    <v>CTRE</v>
    <v>CARETRUST REIT, INC. (XNYS:CTRE)</v>
    <v>746155</v>
    <v>3879208</v>
    <v>2013</v>
  </rv>
  <rv s="2">
    <v>4576</v>
  </rv>
  <rv s="0">
    <v>https://www.bing.com/financeapi/forcetrigger?t=a1r827&amp;q=XNYS%3aDOC&amp;form=skydnc</v>
    <v>Learn more on Bing</v>
  </rv>
  <rv s="15">
    <v>en-US</v>
    <v>a1r827</v>
    <v>268435456</v>
    <v>1</v>
    <v>1</v>
    <v>Powered by Refinitiv</v>
    <v>38</v>
    <v>PHYSICIANS REALTY TRUST (XNYS:DOC)</v>
    <v>2</v>
    <v>39</v>
    <v>Finance</v>
    <v>20</v>
    <v>24.46</v>
    <v>15.24</v>
    <v>0.81399999999999995</v>
    <v>0.53</v>
    <v>8.5369999999999994E-3</v>
    <v>3.1103000000000002E-2</v>
    <v>0.15</v>
    <v>USD</v>
    <v>Physicians Realty Trust (the Trust) is a self-managed health care real estate company. The Trust, through its operating partnership, Physicians Realty L.P., acquires, develops, owns, and manages health care properties that are leased to physicians, hospitals, and health care delivery systems. The Trust invests in real estate and provides health care services. The Trust's properties are located on a campus with a hospital or other health care facilities or affiliated with a hospital or other health care facilities. Its principal investments include medical office buildings, outpatient treatment facilities, as well as other real estate integral to health care providers. Its portfolio consists of approximately 277 health care properties located in 32 states with approximately 15,528,879 net leasable square feet. Its properties are located in Alabama, Arizona, Arkansas, California, Colorado, Connecticut, Delaware, Florida, Georgia, Illinois, Indiana, Kentucky, Louisiana, Maine and others.</v>
    <v>104</v>
    <v>New York Stock Exchange</v>
    <v>XNYS</v>
    <v>XNYS</v>
    <v>309 N Water St Ste 500, MILWAUKEE, WI, 53202 US</v>
    <v>17.8</v>
    <v>Residential &amp; Commercial REIT</v>
    <v>Stock</v>
    <v>45358.036605497655</v>
    <v>4578</v>
    <v>17.13</v>
    <v>2682974000</v>
    <v>PHYSICIANS REALTY TRUST</v>
    <v>PHYSICIANS REALTY TRUST</v>
    <v>17.18</v>
    <v>31.599</v>
    <v>17.04</v>
    <v>17.57</v>
    <v>17.72</v>
    <v>238911300</v>
    <v>DOC</v>
    <v>PHYSICIANS REALTY TRUST (XNYS:DOC)</v>
    <v>10036512</v>
    <v>10379048</v>
    <v>2013</v>
  </rv>
  <rv s="2">
    <v>4579</v>
  </rv>
  <rv s="0">
    <v>https://www.bing.com/financeapi/forcetrigger?t=a1uwzr&amp;q=XNYS%3aHR&amp;form=skydnc</v>
    <v>Learn more on Bing</v>
  </rv>
  <rv s="1">
    <v>en-US</v>
    <v>a1uwzr</v>
    <v>268435456</v>
    <v>1</v>
    <v>Powered by Refinitiv</v>
    <v>0</v>
    <v>HEALTHCARE REALTY TRUST INCORPORATED (XNYS:HR)</v>
    <v>2</v>
    <v>3</v>
    <v>Finance</v>
    <v>4</v>
    <v>18.97</v>
    <v>14.09</v>
    <v>0.94350000000000001</v>
    <v>0.20499999999999999</v>
    <v>1.1195999999999999E-2</v>
    <v>USD</v>
    <v>Healthcare Realty Trust Incorporated is a self-managed and self-administered real estate investment trust (REIT) that owns and operates medical outpatient buildings primarily located around hospital campuses. The Company selectively grows its portfolio through property acquisition and development. Its portfolio includes over 650 properties totaling more than 38 million square feet concentrated in 15 growth markets. The Company is engaged in a spectrum of integrated services including leasing, management, acquisition, financing, development and redevelopment of such properties. It focuses on facilities primarily located on or near the campuses of acute care hospitals associated with health systems. It owns properties in high-growth markets with a tenant mix that includes over 30 physician specialties, as well as surgery, imaging, cancer, and diagnostic centers. The Company’s real estate portfolio is leased to a diverse tenant base.</v>
    <v>539</v>
    <v>New York Stock Exchange</v>
    <v>XNYS</v>
    <v>XNYS</v>
    <v>3310 West End Avenue, Suite 700, NASHVILLE, TN, 37203 US</v>
    <v>18.635000000000002</v>
    <v>Residential &amp; Commercial REIT</v>
    <v>Stock</v>
    <v>46129.796295057815</v>
    <v>4581</v>
    <v>18.329999999999998</v>
    <v>6416077010</v>
    <v>HEALTHCARE REALTY TRUST INCORPORATED</v>
    <v>HEALTHCARE REALTY TRUST INCORPORATED</v>
    <v>18.38</v>
    <v>0</v>
    <v>18.309999999999999</v>
    <v>18.515000000000001</v>
    <v>346534000</v>
    <v>HR</v>
    <v>HEALTHCARE REALTY TRUST INCORPORATED (XNYS:HR)</v>
    <v>1587767</v>
    <v>3134039</v>
    <v>2006</v>
  </rv>
  <rv s="2">
    <v>4582</v>
  </rv>
  <rv s="0">
    <v>https://www.bing.com/financeapi/forcetrigger?t=a1x5mw&amp;q=XNYS%3aLTC&amp;form=skydnc</v>
    <v>Learn more on Bing</v>
  </rv>
  <rv s="1">
    <v>en-US</v>
    <v>a1x5mw</v>
    <v>268435456</v>
    <v>1</v>
    <v>Powered by Refinitiv</v>
    <v>0</v>
    <v>LTC PROPERTIES, INC. (XNYS:LTC)</v>
    <v>2</v>
    <v>3</v>
    <v>Finance</v>
    <v>4</v>
    <v>40.799999999999997</v>
    <v>33.639400000000002</v>
    <v>0.62739999999999996</v>
    <v>0.21</v>
    <v>5.2719999999999998E-3</v>
    <v>USD</v>
    <v>LTC Properties Inc. is a real estate investment trust (REIT) focused on seniors housing and health care properties, principally investing through seniors housing operating portfolio (SHOP), as well as triple-net leases, and joint ventures. The Company’s portfolio includes nearly 190 properties throughout the United States. The Company's primary seniors housing and health care property classifications include skilled nursing centers (SNF), independent living communities (ILF), assisted living communities (ALF), memory care communities (MC) and combinations thereof. It also invests in other (OTH) types of properties. The Company's segments include real estate investments and SHOP. Its real estate investments segment consists of owned properties that are leased pursuant to non-cancelable triple-net operating (NNN or Triple-Net) leases, financing receivables, mortgage loans, notes receivable and unconsolidated joint ventures. The Company's SHOP segment is comprised of ILF, ALF and MC.</v>
    <v>25</v>
    <v>New York Stock Exchange</v>
    <v>XNYS</v>
    <v>XNYS</v>
    <v>3011 Townsgate Road Suite 220, CA, 91361 US</v>
    <v>40.11</v>
    <v>Residential &amp; Commercial REIT</v>
    <v>Stock</v>
    <v>46129.797434640626</v>
    <v>4584</v>
    <v>39.600999999999999</v>
    <v>1982273893</v>
    <v>LTC PROPERTIES, INC.</v>
    <v>LTC PROPERTIES, INC.</v>
    <v>39.880000000000003</v>
    <v>16.244700000000002</v>
    <v>39.83</v>
    <v>40.04</v>
    <v>49507340</v>
    <v>LTC</v>
    <v>LTC PROPERTIES, INC. (XNYS:LTC)</v>
    <v>207699</v>
    <v>378895</v>
    <v>1992</v>
  </rv>
  <rv s="2">
    <v>4585</v>
  </rv>
  <rv s="0">
    <v>https://www.bing.com/financeapi/forcetrigger?t=a1yih7&amp;q=XNYS%3aNHI&amp;form=skydnc</v>
    <v>Learn more on Bing</v>
  </rv>
  <rv s="1">
    <v>en-US</v>
    <v>a1yih7</v>
    <v>268435456</v>
    <v>1</v>
    <v>Powered by Refinitiv</v>
    <v>0</v>
    <v>NATIONAL HEALTH INVESTORS, INC. (XNYS:NHI)</v>
    <v>2</v>
    <v>3</v>
    <v>Finance</v>
    <v>4</v>
    <v>91.38</v>
    <v>68.8</v>
    <v>0.6744</v>
    <v>-0.2</v>
    <v>-2.3259999999999999E-3</v>
    <v>USD</v>
    <v>National Health Investors, Inc. is a real estate investment trust. The Company specializes in sales, leasebacks, joint-ventures, senior housing operating partnerships, and mortgage and mezzanine financing of need-driven and discretionary senior housing and medical investments. It operates through two segments: Real Estate Investments and Senior Housing Operating Portfolio (SHOP). The Real Estate Investments segment consists of real estate investments, leases, and mortgage and other notes receivables in independent living facilities, assisted living facilities, entrance-fee communities, senior living campuses, skilled nursing facilities and a hospital. It has over 176 healthcare real estate properties located in 32 states and leased primarily pursuant to triple-net leases to 31 tenants. The SHOP segment consists of two ventures that own the operations of independent living facilities. This segment has over 26 senior housing communities located in 13 states with a combined 3,009 units.</v>
    <v>32</v>
    <v>New York Stock Exchange</v>
    <v>XNYS</v>
    <v>XNYS</v>
    <v>11 EAST CHASE STREET, MD, 21202 US</v>
    <v>86.48</v>
    <v>Residential &amp; Commercial REIT</v>
    <v>Stock</v>
    <v>46129.796321562499</v>
    <v>4587</v>
    <v>85.64</v>
    <v>4156360164</v>
    <v>NATIONAL HEALTH INVESTORS, INC.</v>
    <v>NATIONAL HEALTH INVESTORS, INC.</v>
    <v>85.784999999999997</v>
    <v>28.4251</v>
    <v>85.97</v>
    <v>85.77</v>
    <v>48459370</v>
    <v>NHI</v>
    <v>NATIONAL HEALTH INVESTORS, INC. (XNYS:NHI)</v>
    <v>113850</v>
    <v>303499</v>
    <v>1991</v>
  </rv>
  <rv s="2">
    <v>4588</v>
  </rv>
  <rv s="0">
    <v>https://www.bing.com/financeapi/forcetrigger?t=a1z5cw&amp;q=XNYS%3aOHI&amp;form=skydnc</v>
    <v>Learn more on Bing</v>
  </rv>
  <rv s="1">
    <v>en-US</v>
    <v>a1z5cw</v>
    <v>268435456</v>
    <v>1</v>
    <v>Powered by Refinitiv</v>
    <v>0</v>
    <v>OMEGA HEALTHCARE INVESTORS, INC. (XNYS:OHI)</v>
    <v>2</v>
    <v>3</v>
    <v>Finance</v>
    <v>4</v>
    <v>49.14</v>
    <v>35.085000000000001</v>
    <v>0.58809999999999996</v>
    <v>0.15</v>
    <v>3.2200000000000002E-3</v>
    <v>USD</v>
    <v>Omega Healthcare Investors, Inc. is a real estate investment trust (REIT). The Company operates through a single segment, which invests in healthcare-related real estate properties located in the United States and the United Kingdom. Its core business is to provide financing and capital to the long-term healthcare industry with a particular focus on skilled nursing facilities (SNFs), assisted living facilities (ALFs), and to a lesser extent, independent living facilities (ILFs), rehabilitation and acute care facilities (specialty facilities) and medical office buildings (MOBs). Its core portfolio consists of its long-term leases and real estate loans with healthcare operating companies and affiliates. In addition, the Company makes loans to operators and/or their principals. The Company's portfolio of real estate investments includes over 1,026 healthcare facilities, located in 42 states and the United Kingdom that are operated by 87 third-party operators.</v>
    <v>69</v>
    <v>New York Stock Exchange</v>
    <v>XNYS</v>
    <v>XNYS</v>
    <v>303 INTERNATIONAL CIRCLE SUITE 200, MD, 21030 US</v>
    <v>46.891599999999997</v>
    <v>Residential &amp; Commercial REIT</v>
    <v>Stock</v>
    <v>46129.797481816408</v>
    <v>4590</v>
    <v>46.43</v>
    <v>13811986100</v>
    <v>OMEGA HEALTHCARE INVESTORS, INC.</v>
    <v>OMEGA HEALTHCARE INVESTORS, INC.</v>
    <v>46.6</v>
    <v>24.192399999999999</v>
    <v>46.58</v>
    <v>46.73</v>
    <v>295570000</v>
    <v>OHI</v>
    <v>OMEGA HEALTHCARE INVESTORS, INC. (XNYS:OHI)</v>
    <v>1051088</v>
    <v>1923941</v>
    <v>1992</v>
  </rv>
  <rv s="2">
    <v>4591</v>
  </rv>
  <rv s="0">
    <v>https://www.bing.com/financeapi/forcetrigger?t=a22jww&amp;q=XNAS%3aSBRA&amp;form=skydnc</v>
    <v>Learn more on Bing</v>
  </rv>
  <rv s="1">
    <v>en-US</v>
    <v>a22jww</v>
    <v>268435456</v>
    <v>1</v>
    <v>Powered by Refinitiv</v>
    <v>0</v>
    <v>SABRA HEALTH CARE REIT, INC. (XNAS:SBRA)</v>
    <v>2</v>
    <v>3</v>
    <v>Finance</v>
    <v>4</v>
    <v>21.07</v>
    <v>17.04</v>
    <v>0.66169999999999995</v>
    <v>-0.03</v>
    <v>-1.4519999999999999E-3</v>
    <v>USD</v>
    <v>Sabra Health Care REIT, Inc. operates as a self-administered, self-managed real estate investment trust that, through its subsidiaries, owns and invests in real estate serving the healthcare industry throughout the United States and Canada. Its primary business consists of acquiring, financing and owning real estate property to be leased to third-party tenants in the healthcare sector. Its investment portfolio primarily comprises skilled nursing/transitional care facilities, senior housing communities (Senior Housing - Leased), behavioral health facilities, and specialty hospitals and other facilities, in each case leased to third-party operators; senior housing communities operated by third-party property managers pursuant to property management agreements (Senior Housing - Managed); investments in joint ventures; loans receivable, and preferred equity investments. Its real estate properties held for investment included 37,047 beds/units, spread across the United States and Canada.</v>
    <v>58</v>
    <v>Nasdaq Stock Market</v>
    <v>XNAS</v>
    <v>XNAS</v>
    <v>2405 YORK ROAD SUITE 201, MD, 21093-2264 US</v>
    <v>20.76</v>
    <v>Residential &amp; Commercial REIT</v>
    <v>Stock</v>
    <v>46129.797450647653</v>
    <v>4593</v>
    <v>20.5</v>
    <v>5201765791</v>
    <v>SABRA HEALTH CARE REIT, INC.</v>
    <v>SABRA HEALTH CARE REIT, INC.</v>
    <v>20.65</v>
    <v>32.244500000000002</v>
    <v>20.66</v>
    <v>20.63</v>
    <v>252145700</v>
    <v>SBRA</v>
    <v>SABRA HEALTH CARE REIT, INC. (XNAS:SBRA)</v>
    <v>1095461</v>
    <v>2156727</v>
    <v>2010</v>
  </rv>
  <rv s="2">
    <v>4594</v>
  </rv>
  <rv s="3">
    <v>en-US</v>
    <v>c7evp2</v>
    <v>268435456</v>
    <v>1</v>
    <v>Powered by Refinitiv</v>
    <v>6</v>
    <v>STRAWBERRY FIELDS REIT, INC. (XNYS:STRW)</v>
    <v>7</v>
    <v>3</v>
    <v>Finance</v>
    <v>4</v>
    <v>14</v>
    <v>9.4572000000000003</v>
    <v>0.2848</v>
    <v>5.0000000000000001E-3</v>
    <v>4.016E-4</v>
    <v>USD</v>
    <v>Strawberry Fields REIT, Inc. is a self-administered real estate investment trust. The Company is engaged in the ownership, acquisition, development and leasing of skilled nursing and certain other healthcare-related properties. The Company’s portfolio includes approximately 142 healthcare facilities with an aggregate of 15,500+ beds, located throughout the states of Arkansas, Illinois, Indiana, Kansas, Kentucky, Missouri, Ohio, Oklahoma, Tennessee and Texas. The 142 healthcare facilities comprise 130 skilled nursing facilities, 10 assisted living facilities, and two long-term acute care hospitals. Each property is operated as a healthcare facility by a licensed operator, which may be the tenant or a separate operator. Its portfolio includes Infinity Healthcare of Illinois, BRIA Health Services, Infinity Healthcare of Indiana, Infinity Healthcare of Tennessee, The Tide Group, Creative Solutions, Continent Health Care, Zahav of Des Plaines and others.</v>
    <v>9</v>
    <v>New York Stock Exchange</v>
    <v>XNYS</v>
    <v>XNYS</v>
    <v>6101 Nimtz Parkway, SOUTH BEND, IN, 46628 US</v>
    <v>12.557700000000001</v>
    <v>Residential &amp; Commercial REIT</v>
    <v>Stock</v>
    <v>46129.793017626565</v>
    <v>12.425000000000001</v>
    <v>166875951</v>
    <v>STRAWBERRY FIELDS REIT, INC.</v>
    <v>STRAWBERRY FIELDS REIT, INC.</v>
    <v>12.5</v>
    <v>20.904699999999998</v>
    <v>12.45</v>
    <v>12.455</v>
    <v>13398310</v>
    <v>STRW</v>
    <v>STRAWBERRY FIELDS REIT, INC. (XNYS:STRW)</v>
    <v>6278</v>
    <v>27948</v>
    <v>2019</v>
  </rv>
  <rv s="2">
    <v>4596</v>
  </rv>
  <rv s="0">
    <v>https://www.bing.com/financeapi/forcetrigger?t=a24vbh&amp;q=XNYS%3aUHT&amp;form=skydnc</v>
    <v>Learn more on Bing</v>
  </rv>
  <rv s="1">
    <v>en-US</v>
    <v>a24vbh</v>
    <v>268435456</v>
    <v>1</v>
    <v>Powered by Refinitiv</v>
    <v>0</v>
    <v>UNIVERSAL HEALTH REALTY INCOME TRUST (XNYS:UHT)</v>
    <v>2</v>
    <v>3</v>
    <v>Finance</v>
    <v>4</v>
    <v>44.7</v>
    <v>35.26</v>
    <v>0.90549999999999997</v>
    <v>0.59</v>
    <v>1.3932E-2</v>
    <v>USD</v>
    <v>Universal Health Realty Income Trust is a real estate investment trust. The Company invests in healthcare and human service related facilities, including acute care hospitals, behavioral healthcare hospitals, specialty facilities, free-standing emergency departments, childcare centers and medical/office buildings. The Company has approximately 76 real estate investments or commitments located in 21 states in the United States consisting of six hospital facilities including three acute care and three behavioral healthcare; 60 medical/office buildings; four free-standing emergency departments; four preschool and childcare centers; one specialty facility located in Evansville, Indiana, and one property comprised of vacant land located in Chicago, Illinois. Its facilities include McAllen Medical Center, Wellington Regional Medical Center, Aiken Regional Medical Center, Canyon Creek Behavioral Health, Clive Behavioral Health, Desert Valley Medical Center and Danbury Medical Plaza.</v>
    <v>0</v>
    <v>New York Stock Exchange</v>
    <v>XNYS</v>
    <v>XNYS</v>
    <v>C/O The Corporation Trust Incorporated 351 West Camden Street, MD, 21201 US</v>
    <v>43.06</v>
    <v>Residential &amp; Commercial REIT</v>
    <v>Stock</v>
    <v>46129.797020671096</v>
    <v>4598</v>
    <v>42.71</v>
    <v>595777041</v>
    <v>UNIVERSAL HEALTH REALTY INCOME TRUST</v>
    <v>UNIVERSAL HEALTH REALTY INCOME TRUST</v>
    <v>42.75</v>
    <v>33.805700000000002</v>
    <v>42.35</v>
    <v>42.94</v>
    <v>13874640</v>
    <v>UHT</v>
    <v>UNIVERSAL HEALTH REALTY INCOME TRUST (XNYS:UHT)</v>
    <v>22422</v>
    <v>69074</v>
    <v>1986</v>
  </rv>
  <rv s="2">
    <v>4599</v>
  </rv>
  <rv s="0">
    <v>https://www.bing.com/financeapi/forcetrigger?t=a25m77&amp;q=XNYS%3aVTR&amp;form=skydnc</v>
    <v>Learn more on Bing</v>
  </rv>
  <rv s="1">
    <v>en-US</v>
    <v>a25m77</v>
    <v>268435456</v>
    <v>1</v>
    <v>Powered by Refinitiv</v>
    <v>0</v>
    <v>VENTAS, INC. (XNYS:VTR)</v>
    <v>2</v>
    <v>3</v>
    <v>Finance</v>
    <v>4</v>
    <v>88.364999999999995</v>
    <v>61.76</v>
    <v>0.75880000000000003</v>
    <v>-0.17</v>
    <v>-1.9880000000000002E-3</v>
    <v>USD</v>
    <v>Ventas, Inc. is a real estate investment trust (REIT). The Company holds a portfolio that includes senior housing communities, outpatient medical buildings, research centers, hospitals and healthcare facilities located in North America and the United Kingdom. The Company owns approximately 1,400 properties in North America and the United Kingdom. It operates in three segments: senior housing operating portfolio (SHOP), outpatient medical and research portfolio (OM&amp;R), and triple-net leased properties (NNN). In its SHOP segment, it owns and invests in senior housing communities. It engages third-party managers to operate the communities on its behalf. In its OM&amp;R segment, it primarily acquires, owns, develops, leases and manages outpatient medical buildings and research centers. In its NNN segment, it invests in and owns senior housing communities, skilled nursing facilities (SNFs), long-term acute care facilities (LTACs), and freestanding inpatient rehabilitation facilities (IRFs).</v>
    <v>542</v>
    <v>New York Stock Exchange</v>
    <v>XNYS</v>
    <v>XNYS</v>
    <v>300 N Lasalle Street, Suite 1600, CHICAGO, IL, 60654 US</v>
    <v>85.715000000000003</v>
    <v>Residential &amp; Commercial REIT</v>
    <v>Stock</v>
    <v>46129.796583865624</v>
    <v>4601</v>
    <v>84.27</v>
    <v>40576029488</v>
    <v>VENTAS, INC.</v>
    <v>VENTAS, INC.</v>
    <v>85.32</v>
    <v>157.4248</v>
    <v>85.51</v>
    <v>85.34</v>
    <v>475463200</v>
    <v>VTR</v>
    <v>VENTAS, INC. (XNYS:VTR)</v>
    <v>4748461</v>
    <v>3356328</v>
    <v>1987</v>
  </rv>
  <rv s="2">
    <v>4602</v>
  </rv>
  <rv s="0">
    <v>https://www.bing.com/financeapi/forcetrigger?t=az6zf2&amp;q=XNYS%3aWELL&amp;form=skydnc</v>
    <v>Learn more on Bing</v>
  </rv>
  <rv s="1">
    <v>en-US</v>
    <v>az6zf2</v>
    <v>268435456</v>
    <v>1</v>
    <v>Powered by Refinitiv</v>
    <v>0</v>
    <v>WELLTOWER INC. (XNYS:WELL)</v>
    <v>2</v>
    <v>3</v>
    <v>Finance</v>
    <v>4</v>
    <v>216.43</v>
    <v>141.55000000000001</v>
    <v>0.82909999999999995</v>
    <v>-3.3849999999999998</v>
    <v>-1.5780000000000002E-2</v>
    <v>USD</v>
    <v>Welltower Inc. is focused on rental housing for aging seniors across the United States, United Kingdom, and Canada. The Company's portfolio of 2,000+ seniors and wellness housing communities are positioned at the intersection of housing and hospitality. Its segments include Seniors Housing Operating, Triple-net and Outpatient Medical. Its Seniors Housing Operating properties include seniors apartments, assisted living communities, independent living/continuing care retirement communities, independent supportive living communities (Canada), care homes with and without nursing (United Kingdom) and combinations thereof. Its Triple-net properties include the property types described above as well as long-term/post-acute care facilities. It invests in seniors housing and healthcare real estate through acquisition of single tenant properties. Its Outpatient Medical properties are typically leased to multiple tenants and generally require a certain level of property management by the Company.</v>
    <v>712</v>
    <v>New York Stock Exchange</v>
    <v>XNYS</v>
    <v>XNYS</v>
    <v>4500 Dorr Street, TOLEDO, OH, 43615 US</v>
    <v>214.99</v>
    <v>Residential &amp; Commercial REIT</v>
    <v>Stock</v>
    <v>46129.797303969528</v>
    <v>4604</v>
    <v>210.48</v>
    <v>148744001812</v>
    <v>WELLTOWER INC.</v>
    <v>WELLTOWER INC.</v>
    <v>214.15</v>
    <v>0</v>
    <v>214.51</v>
    <v>211.125</v>
    <v>704530500</v>
    <v>WELL</v>
    <v>WELLTOWER INC. (XNYS:WELL)</v>
    <v>1772225</v>
    <v>2908100</v>
    <v>2022</v>
  </rv>
  <rv s="2">
    <v>4605</v>
  </rv>
  <rv s="0">
    <v>https://www.bing.com/financeapi/forcetrigger?t=a1olar&amp;q=XNYS%3aBLD&amp;form=skydnc</v>
    <v>Learn more on Bing</v>
  </rv>
  <rv s="1">
    <v>en-US</v>
    <v>a1olar</v>
    <v>268435456</v>
    <v>1</v>
    <v>Powered by Refinitiv</v>
    <v>0</v>
    <v>TOPBUILD CORP. (XNYS:BLD)</v>
    <v>2</v>
    <v>3</v>
    <v>Finance</v>
    <v>4</v>
    <v>559.46839999999997</v>
    <v>273.87</v>
    <v>1.7808999999999999</v>
    <v>25</v>
    <v>6.4415E-2</v>
    <v>USD</v>
    <v>TopBuild Corp. is an installer and specialty distributor of insulation and related building material products to the construction industry in the United States and Canada. The Company’s segments include Installation and Specialty Distribution. The Installation segment primarily installs insulation and other building products. Installation sells primarily to the residential new construction market, commercial/industrial construction market, along with repair/remodel of residential housing. In addition to insulation, it installs other building products, including glass and windows, rain gutters, garage doors, closet shelving, and fireplaces, among other items. The Specialty Distribution segment distributes building and mechanical insulation, insulation accessories and other building product materials for the residential and commercial/industrial end markets. In addition to insulation and accessories, it distributes rain gutters, closet shelving, and roofing materials, among other items.</v>
    <v>14707</v>
    <v>New York Stock Exchange</v>
    <v>XNYS</v>
    <v>XNYS</v>
    <v>475 N. WILLIAMSON BLVD., DAYTONA BEACH, FL, 32114 US</v>
    <v>424.02499999999998</v>
    <v>Construction &amp; Engineering</v>
    <v>Stock</v>
    <v>46129.797487233591</v>
    <v>4607</v>
    <v>395.21</v>
    <v>11627038785</v>
    <v>TOPBUILD CORP.</v>
    <v>TOPBUILD CORP.</v>
    <v>399.33</v>
    <v>22.536300000000001</v>
    <v>388.11</v>
    <v>413.11</v>
    <v>28145140</v>
    <v>BLD</v>
    <v>TOPBUILD CORP. (XNYS:BLD)</v>
    <v>176833</v>
    <v>400021</v>
    <v>2015</v>
  </rv>
  <rv s="2">
    <v>4608</v>
  </rv>
  <rv s="0">
    <v>https://www.bing.com/financeapi/forcetrigger?t=a1p3lh&amp;q=XNYS%3aBZH&amp;form=skydnc</v>
    <v>Learn more on Bing</v>
  </rv>
  <rv s="1">
    <v>en-US</v>
    <v>a1p3lh</v>
    <v>268435456</v>
    <v>1</v>
    <v>Powered by Refinitiv</v>
    <v>0</v>
    <v>BEAZER HOMES USA, INC. (XNYS:BZH)</v>
    <v>2</v>
    <v>3</v>
    <v>Finance</v>
    <v>4</v>
    <v>28.33</v>
    <v>17.78</v>
    <v>2.1738</v>
    <v>1.53</v>
    <v>7.4489E-2</v>
    <v>USD</v>
    <v>Beazer Homes USA, Inc. is a geographically diversified homebuilder with active operations in approximately 13 states. It operates in three segments: West, East, and Southeast. The West segment includes Arizona, California, Nevada, and Texas. The East segment includes Delaware, Indiana, Maryland, New Jersey(a), Tennessee, and Virginia. The Southeast segment includes Florida, Georgia, North Carolina, and South Carolina. Its portfolio includes Montana Vista, Retreat at Rancho Mirage, Acacia Foothills at Estrella, Highpointe at Northpointe, Marbella at Windrose, Tirreno at IronWing, Cassia at Vistancia, Bethany Grove, Sanctuary, and Willows at Bella Vista Farms. It builds its homes in Arizona, California, Delaware, Florida, Georgia, Indiana, Maryland, Nevada, North Carolina, South Carolina, Tennessee, Texas, and Virginia. The Company with its Choice Plans, consumers can personalize primary living areas, giving you a choice of how you want to live in the home, at no additional cost.</v>
    <v>1018</v>
    <v>New York Stock Exchange</v>
    <v>XNYS</v>
    <v>XNYS</v>
    <v>2002 Summit Blvd Ne, 15Th Floor, ATLANTA, GA, 30319 US</v>
    <v>22.63</v>
    <v>Homebuilding &amp; Construction Supplies</v>
    <v>Stock</v>
    <v>46129.797000265622</v>
    <v>4610</v>
    <v>21.125</v>
    <v>651215296</v>
    <v>BEAZER HOMES USA, INC.</v>
    <v>BEAZER HOMES USA, INC.</v>
    <v>21.44</v>
    <v>71.819100000000006</v>
    <v>20.54</v>
    <v>22.07</v>
    <v>29506810</v>
    <v>BZH</v>
    <v>BEAZER HOMES USA, INC. (XNYS:BZH)</v>
    <v>340153</v>
    <v>422608</v>
    <v>1993</v>
  </rv>
  <rv s="2">
    <v>4611</v>
  </rv>
  <rv s="0">
    <v>https://www.bing.com/financeapi/forcetrigger?t=a1pdmw&amp;q=XNYS%3aCCS&amp;form=skydnc</v>
    <v>Learn more on Bing</v>
  </rv>
  <rv s="1">
    <v>en-US</v>
    <v>a1pdmw</v>
    <v>268435456</v>
    <v>1</v>
    <v>Powered by Refinitiv</v>
    <v>0</v>
    <v>CENTURY COMMUNITIES, INC. (XNYS:CCS)</v>
    <v>2</v>
    <v>3</v>
    <v>Finance</v>
    <v>4</v>
    <v>76</v>
    <v>50.42</v>
    <v>1.4487000000000001</v>
    <v>3.71</v>
    <v>6.3342999999999997E-2</v>
    <v>USD</v>
    <v>Century Communities, Inc., together with its subsidiaries, is engaged in the development, design, construction, marketing and sale of single-family attached and detached homes in over 16 states. It builds and sells homes under its Century Communities and Century Complete brands. Its homebuilding operations are organized into five segments: West, Mountain, Texas, Southeast and Century Complete. Its indirect wholly owned subsidiaries, Inspire Home Loans Inc., Parkway Title, LLC, IHL Home Insurance Agency, LLC, and IHL Escrow Inc., which provide mortgage, title, insurance brokerage and escrow services, respectively, primarily to its homebuyers, have been identified as its Financial Services segment. Additionally, its Century Living segment is engaged in the development, construction, management, and sales of multi-family rental properties, all located in Colorado.</v>
    <v>1660</v>
    <v>New York Stock Exchange</v>
    <v>XNYS</v>
    <v>XNYS</v>
    <v>8390 E Crescent Pkwy Ste 650, GREENWOOD VILLAGE, CO, 80111 US</v>
    <v>63.57</v>
    <v>Homebuilding &amp; Construction Supplies</v>
    <v>Stock</v>
    <v>46129.796511446097</v>
    <v>4613</v>
    <v>59.96</v>
    <v>1807705648</v>
    <v>CENTURY COMMUNITIES, INC.</v>
    <v>CENTURY COMMUNITIES, INC.</v>
    <v>60.5</v>
    <v>12.810600000000001</v>
    <v>58.57</v>
    <v>62.28</v>
    <v>29025460</v>
    <v>CCS</v>
    <v>CENTURY COMMUNITIES, INC. (XNYS:CCS)</v>
    <v>144630</v>
    <v>258455</v>
    <v>2013</v>
  </rv>
  <rv s="2">
    <v>4614</v>
  </rv>
  <rv s="0">
    <v>https://www.bing.com/financeapi/forcetrigger?t=bxaorw&amp;q=XNAS%3aDFH&amp;form=skydnc</v>
    <v>Learn more on Bing</v>
  </rv>
  <rv s="1">
    <v>en-US</v>
    <v>bxaorw</v>
    <v>268435456</v>
    <v>1</v>
    <v>Powered by Refinitiv</v>
    <v>0</v>
    <v>DREAM FINDERS HOMES, INC. (XNYS:DFH)</v>
    <v>2</v>
    <v>3</v>
    <v>Finance</v>
    <v>4</v>
    <v>31.495200000000001</v>
    <v>13.22</v>
    <v>1.8577999999999999</v>
    <v>1.155</v>
    <v>8.5052000000000003E-2</v>
    <v>USD</v>
    <v>Dream Finders Homes, Inc. is a homebuilder based in Jacksonville, Florida. The Company's primary focus is on constructing and selling single-family homes across entry-level, first-time move-up, second-time move-up, and active adult markets. It builds single-family homes throughout the Southeast, Mid-Atlantic and Midwest, including Florida, Texas, Tennessee, North Carolina, South Carolina, Georgia, Colorado, Arizona, and the Washington, D.C. metropolitan area, which comprises Northern Virginia and Maryland. It also has homebuilding operations and assets in the Atlanta. The Company also owns captive pre-engineered panel and truss and building component import businesses. The Company also provides title insurance and mortgage banking solutions through its wholly owned subsidiaries, Golden Dog Title &amp; Trust and Jet HomeLoans, LP. Its home offerings are marketed under various brands, including Dream Finders Homes, DF Luxury, Craft Homes, and Coventry Homes.</v>
    <v>1911</v>
    <v>New York Stock Exchange</v>
    <v>XNYS</v>
    <v>XNYS</v>
    <v>14701 Philips Highway, Suite 300, JACKSONVILLE, FL, 32256 US</v>
    <v>15.42</v>
    <v>Homebuilding &amp; Construction Supplies</v>
    <v>Stock</v>
    <v>46129.796816481248</v>
    <v>4616</v>
    <v>14.07</v>
    <v>1352811509</v>
    <v>DREAM FINDERS HOMES, INC.</v>
    <v>DREAM FINDERS HOMES, INC.</v>
    <v>14.07</v>
    <v>7.3297999999999996</v>
    <v>13.58</v>
    <v>14.734999999999999</v>
    <v>91809400</v>
    <v>DFH</v>
    <v>DREAM FINDERS HOMES, INC. (XNYS:DFH)</v>
    <v>457847</v>
    <v>739539</v>
    <v>2020</v>
  </rv>
  <rv s="2">
    <v>4617</v>
  </rv>
  <rv s="0">
    <v>https://www.bing.com/financeapi/forcetrigger?t=a1r1lh&amp;q=XNYS%3aDHI&amp;form=skydnc</v>
    <v>Learn more on Bing</v>
  </rv>
  <rv s="1">
    <v>en-US</v>
    <v>a1r1lh</v>
    <v>268435456</v>
    <v>1</v>
    <v>Powered by Refinitiv</v>
    <v>0</v>
    <v>D.R. HORTON, INC. (XNYS:DHI)</v>
    <v>2</v>
    <v>3</v>
    <v>Finance</v>
    <v>4</v>
    <v>184.54499999999999</v>
    <v>114.17</v>
    <v>1.3954</v>
    <v>6.77</v>
    <v>4.7226999999999998E-2</v>
    <v>USD</v>
    <v>D.R. Horton, Inc. is a homebuilding company. The Company is primarily engaged in the acquisition and development of land and the construction and sale of residential homes, with operations in over 126 markets across 36 states. The Company’s segments include Homebuilding, Rental, Forestar, Financial Services, and Other. The Homebuilding division is primarily engaged in the acquisition and development of land and the construction and sale of residential homes. The Company’s rental segment consists of single-family and multifamily rental operations. The single-family rental operations construct and lease single-family homes within a community and then generally market each community for a bulk sale of rental homes. The Forestar segment is a residential lot development company with operations in 64 markets across 23 states. The Financial services segment provides mortgage financing and title agency services to homebuyers in many of the Company’s homebuilding markets.</v>
    <v>14341</v>
    <v>New York Stock Exchange</v>
    <v>XNYS</v>
    <v>XNYS</v>
    <v>1341 Horton Circle, ARLINGTON, TX, 76011 US</v>
    <v>153.05000000000001</v>
    <v>Homebuilding &amp; Construction Supplies</v>
    <v>Stock</v>
    <v>46129.796456678123</v>
    <v>4619</v>
    <v>146.69</v>
    <v>43490274408</v>
    <v>D.R. HORTON, INC.</v>
    <v>D.R. HORTON, INC.</v>
    <v>147.11500000000001</v>
    <v>13.6678</v>
    <v>143.35</v>
    <v>150.12</v>
    <v>289703400</v>
    <v>DHI</v>
    <v>D.R. HORTON, INC. (XNYS:DHI)</v>
    <v>2044864</v>
    <v>2767556</v>
    <v>1991</v>
  </rv>
  <rv s="2">
    <v>4620</v>
  </rv>
  <rv s="0">
    <v>https://www.bing.com/financeapi/forcetrigger?t=a1u62w&amp;q=XNYS%3aGRBK&amp;form=skydnc</v>
    <v>Learn more on Bing</v>
  </rv>
  <rv s="1">
    <v>en-US</v>
    <v>a1u62w</v>
    <v>268435456</v>
    <v>1</v>
    <v>Powered by Refinitiv</v>
    <v>0</v>
    <v>GREEN BRICK PARTNERS, INC. (XNYS:GRBK)</v>
    <v>2</v>
    <v>3</v>
    <v>Finance</v>
    <v>4</v>
    <v>80.97</v>
    <v>53.84</v>
    <v>1.8972</v>
    <v>3.29</v>
    <v>5.0083999999999997E-2</v>
    <v>USD</v>
    <v>Green Brick Partners, Inc. is a diversified homebuilding and land development company. The Company is engaged in all aspects of the homebuilding process, including land acquisition and development, entitlements, design, construction, title and mortgage services, marketing and sales and the creation of brand images at its residential neighborhoods and master planned communities. The Company operates through three segments: Builder operations Central, Builder operations Southeast, and Land Development. The Builder operations Central segment represents operations by its builders in Texas. The Builder operations Southeast segment represents operations by its builders in Georgia and Florida. The Land Development segment acquires land for the development of residential lots that are transferred to its controlled builders or sold to third party homebuilders. Its homebuilding projects include single family homes, townhomes, condos, luxury homes, and patio homes.</v>
    <v>620</v>
    <v>New York Stock Exchange</v>
    <v>XNYS</v>
    <v>XNYS</v>
    <v>5501 HEADQUARTERS DR, SUITE 300W, PLANO, TX, 75024 US</v>
    <v>70.31</v>
    <v>Homebuilding &amp; Construction Supplies</v>
    <v>Stock</v>
    <v>46129.797081932811</v>
    <v>4622</v>
    <v>67.34</v>
    <v>2976989864</v>
    <v>GREEN BRICK PARTNERS, INC.</v>
    <v>GREEN BRICK PARTNERS, INC.</v>
    <v>67.734999999999999</v>
    <v>9.6861999999999995</v>
    <v>65.69</v>
    <v>68.98</v>
    <v>43157290</v>
    <v>GRBK</v>
    <v>GREEN BRICK PARTNERS, INC. (XNYS:GRBK)</v>
    <v>175026</v>
    <v>229527</v>
    <v>2006</v>
  </rv>
  <rv s="2">
    <v>4623</v>
  </rv>
  <rv s="0">
    <v>https://www.bing.com/financeapi/forcetrigger?t=a1uthw&amp;q=XNYS%3aHOV&amp;form=skydnc</v>
    <v>Learn more on Bing</v>
  </rv>
  <rv s="1">
    <v>en-US</v>
    <v>a1uthw</v>
    <v>268435456</v>
    <v>1</v>
    <v>Powered by Refinitiv</v>
    <v>0</v>
    <v>HOVNANIAN ENTERPRISES, INC. (XNYS:HOV)</v>
    <v>2</v>
    <v>3</v>
    <v>Finance</v>
    <v>4</v>
    <v>162.05500000000001</v>
    <v>85.69</v>
    <v>1.895</v>
    <v>10.69</v>
    <v>0.10209099999999999</v>
    <v>USD</v>
    <v>Hovnanian Enterprises, Inc., through its subsidiaries, conducts all its homebuilding and financial services operations. The Company has two distinct operations: homebuilding and financial services. The Homebuilding segment consists of three segments: Northeast (Delaware, Maryland, New Jersey, Ohio, Pennsylvania, Virginia and West Virginia); Southeast (Florida, Georgia and South Carolina), and West (Arizona, California and Texas). The Homebuilding segment is engaged in the sale and construction of single-family attached and detached homes, attached town homes and condominiums, urban infill and active lifestyle homes in planned residential developments. It also includes sales of land. The Financial services segment provides mortgage banking and title services to homebuilding operations customers. Its residential development activities include site planning and engineering, obtaining environmental and other regulatory approvals and constructing roads, drainage facilities and others.</v>
    <v>1891</v>
    <v>New York Stock Exchange</v>
    <v>XNYS</v>
    <v>XNYS</v>
    <v>90 Matawan Road, 5Th Floor, MATAWAN, NJ, 07747 US</v>
    <v>118.12</v>
    <v>Homebuilding &amp; Construction Supplies</v>
    <v>Stock</v>
    <v>46129.796219374999</v>
    <v>4625</v>
    <v>108.03</v>
    <v>685267126</v>
    <v>HOVNANIAN ENTERPRISES, INC.</v>
    <v>HOVNANIAN ENTERPRISES, INC.</v>
    <v>109.57</v>
    <v>17.893999999999998</v>
    <v>104.71</v>
    <v>115.4</v>
    <v>5938190</v>
    <v>HOV</v>
    <v>HOVNANIAN ENTERPRISES, INC. (XNYS:HOV)</v>
    <v>77662</v>
    <v>122197</v>
    <v>1983</v>
  </rv>
  <rv s="2">
    <v>4626</v>
  </rv>
  <rv s="0">
    <v>https://www.bing.com/financeapi/forcetrigger?t=a1v7h7&amp;q=XNYS%3aIBP&amp;form=skydnc</v>
    <v>Learn more on Bing</v>
  </rv>
  <rv s="1">
    <v>en-US</v>
    <v>a1v7h7</v>
    <v>268435456</v>
    <v>1</v>
    <v>Powered by Refinitiv</v>
    <v>0</v>
    <v>INSTALLED BUILDING PRODUCTS, INC. (XNYS:IBP)</v>
    <v>2</v>
    <v>3</v>
    <v>Finance</v>
    <v>4</v>
    <v>349</v>
    <v>150.83099999999999</v>
    <v>1.889</v>
    <v>17.14</v>
    <v>6.0749999999999998E-2</v>
    <v>USD</v>
    <v>Installed Building Products, Inc. is a new residential insulation installer and a diversified installer of complementary building products, including waterproofing, fire-stopping, fireproofing, garage doors, rain gutters, window blinds, shower doors, closet shelving and mirrors and other products for residential and commercial builders located in the continental United States. The Company operates through three segments: Installation, Distribution and Manufacturing. The Installation segment is engaged in the installation of various products in the residential new construction, repair and remodel and commercial construction end markets. The Distribution segment sells insulation, gutters and accessories primarily to installers of these products who operate in multiple end markets. The Manufacturing segment consists of its manufacturing operation which produces cellulose insulation and asphalt and industrial fibers to sell to distributors and installers of these products.</v>
    <v>10400</v>
    <v>New York Stock Exchange</v>
    <v>XNYS</v>
    <v>XNYS</v>
    <v>495 S High St Ste 50, COLUMBUS, OH, 43215 US</v>
    <v>305.61</v>
    <v>Construction &amp; Engineering</v>
    <v>Stock</v>
    <v>46129.796662140623</v>
    <v>4628</v>
    <v>289</v>
    <v>8062103402</v>
    <v>INSTALLED BUILDING PRODUCTS, INC.</v>
    <v>INSTALLED BUILDING PRODUCTS, INC.</v>
    <v>289</v>
    <v>30.7654</v>
    <v>282.14</v>
    <v>299.27999999999997</v>
    <v>26938330</v>
    <v>IBP</v>
    <v>INSTALLED BUILDING PRODUCTS, INC. (XNYS:IBP)</v>
    <v>226120</v>
    <v>326812</v>
    <v>2011</v>
  </rv>
  <rv s="2">
    <v>4629</v>
  </rv>
  <rv s="0">
    <v>https://www.bing.com/financeapi/forcetrigger?t=a1weu2&amp;q=XNYS%3aKBH&amp;form=skydnc</v>
    <v>Learn more on Bing</v>
  </rv>
  <rv s="1">
    <v>en-US</v>
    <v>a1weu2</v>
    <v>268435456</v>
    <v>1</v>
    <v>Powered by Refinitiv</v>
    <v>0</v>
    <v>KB HOME (XNYS:KBH)</v>
    <v>2</v>
    <v>3</v>
    <v>Finance</v>
    <v>4</v>
    <v>68.709999999999994</v>
    <v>48.17</v>
    <v>1.4518</v>
    <v>2.15</v>
    <v>4.1402000000000001E-2</v>
    <v>USD</v>
    <v>KB Home is a homebuilding company, which builds a variety of new homes, including attached and detached single-family residential homes, townhomes and condominiums, designed primarily for first-time and first move-up, as well as second move-up and active adult homebuyers. It offers homes in development communities, in urban in-fill locations and as part of mixed-use projects. The Company's segments include homebuilding and financial services. The homebuilding segment is engaged in the acquisition and development of land primarily for residential purposes. The financial services segment offers various insurance products to its homebuyers in the markets where the Company builds homes and provides title services in certain of those markets. Its financial services also provide mortgage banking services, including residential consumer mortgage loan originations, to its homebuyers indirectly through KBHS Home Loans, LLC, an unconsolidated joint venture between the Company and a third party.</v>
    <v>2118</v>
    <v>New York Stock Exchange</v>
    <v>XNYS</v>
    <v>XNYS</v>
    <v>10990 Wilshire Blvd, LOS ANGELES, CA, 90024 US</v>
    <v>55.45</v>
    <v>Homebuilding &amp; Construction Supplies</v>
    <v>Stock</v>
    <v>46129.797294421092</v>
    <v>4631</v>
    <v>53.09</v>
    <v>3385408000</v>
    <v>KB HOME</v>
    <v>KB HOME</v>
    <v>53.09</v>
    <v>8.7815999999999992</v>
    <v>51.93</v>
    <v>54.08</v>
    <v>62600000</v>
    <v>KBH</v>
    <v>KB HOME (XNYS:KBH)</v>
    <v>858885</v>
    <v>1429225</v>
    <v>1981</v>
  </rv>
  <rv s="2">
    <v>4632</v>
  </rv>
  <rv s="0">
    <v>http://de.wikipedia.org/wiki/Lennar</v>
    <v>Wikipedia</v>
  </rv>
  <rv s="6">
    <v>204</v>
    <v>4634</v>
  </rv>
  <rv s="7">
    <v>17</v>
    <v>https://www.bing.com/th?id=AMMS_53583359b2caf7766f03578d319fe529&amp;qlt=95</v>
    <v>4635</v>
    <v>0</v>
    <v>https://www.bing.com/images/search?form=xlimg&amp;q=lennar+corporation</v>
    <v>Image of LENNAR CORPORATION</v>
  </rv>
  <rv s="0">
    <v>https://www.bing.com/financeapi/forcetrigger?t=a1wucw&amp;q=XNYS%3aLEN&amp;form=skydnc</v>
    <v>Learn more on Bing</v>
  </rv>
  <rv s="8">
    <v>en-US</v>
    <v>a1wucw</v>
    <v>268435456</v>
    <v>1</v>
    <v>Powered by Refinitiv</v>
    <v>13</v>
    <v>LENNAR CORPORATION (XNYS:LEN)</v>
    <v>15</v>
    <v>16</v>
    <v>Finance</v>
    <v>4</v>
    <v>144.23500000000001</v>
    <v>83.03</v>
    <v>1.4604999999999999</v>
    <v>3.92</v>
    <v>4.4143999999999996E-2</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others. Its Homebuilding segments primarily include the construction and sale of single-family attached and detached homes, as well as the purchase, development and sale of residential land directly and through its unconsolidated entities. The Company's Financial Services segment primarily provides mortgage financing, title and closing services primarily for buyers of its homes, as well as property and casualty insurance. The Company's Multifamily segment is involved in the development, construction and property management of multifamily rental properties. Its Lennar Other segment includes fund investments.</v>
    <v>12532</v>
    <v>New York Stock Exchange</v>
    <v>XNYS</v>
    <v>XNYS</v>
    <v>5505 WATERFORD DISTRICT DRIVE, MIAMI, FL, 33126 US</v>
    <v>95.22</v>
    <v>4636</v>
    <v>Homebuilding &amp; Construction Supplies</v>
    <v>Stock</v>
    <v>46129.796428610935</v>
    <v>4637</v>
    <v>90.724999999999994</v>
    <v>22836778376</v>
    <v>LENNAR CORPORATION</v>
    <v>LENNAR CORPORATION</v>
    <v>91.13</v>
    <v>11.6065</v>
    <v>88.8</v>
    <v>92.72</v>
    <v>246298300</v>
    <v>LEN</v>
    <v>LENNAR CORPORATION (XNYS:LEN)</v>
    <v>2440028</v>
    <v>3648775</v>
    <v>1991</v>
  </rv>
  <rv s="2">
    <v>4638</v>
  </rv>
  <rv s="0">
    <v>https://www.bing.com/financeapi/forcetrigger?t=a1wvtc&amp;q=XNAS%3aLGIH&amp;form=skydnc</v>
    <v>Learn more on Bing</v>
  </rv>
  <rv s="1">
    <v>en-US</v>
    <v>a1wvtc</v>
    <v>268435456</v>
    <v>1</v>
    <v>Powered by Refinitiv</v>
    <v>0</v>
    <v>LGI HOMES, INC. (XNAS:LGIH)</v>
    <v>2</v>
    <v>3</v>
    <v>Finance</v>
    <v>4</v>
    <v>69.5</v>
    <v>33.549999999999997</v>
    <v>1.7684</v>
    <v>3.2549999999999999</v>
    <v>8.3035999999999999E-2</v>
    <v>USD</v>
    <v>LGI Homes, Inc. is focused on the homebuilding industry. The Company is engaged in the design, construction and sale of homes across approximately 36 markets in 21 states. It offers multiple product lines, including attached and detached entry-level homes and active adult offerings that are marketed and sold under its LGI Homes brand and luxury homes that are marketed and sold under its Terrata Homes brand. Its homebuilding operations are organized and managed by seven operating segments: West, Northwest, Central, Midwest, Florida, Southeast and Mid-Atlantic. The Company offers an attached townhome product in certain markets. Its CompleteHome and CompleteHome Plus packages offer buyers move-in ready homes. Each of these packages includes preselected, upgraded features, including stainless steel appliances, cabinets and others. Its wholesale business builds and sells homes primarily to institutions interested in acquiring single-family rental properties through bulk sales agreements.</v>
    <v>1056</v>
    <v>Nasdaq Stock Market</v>
    <v>XNAS</v>
    <v>XNAS</v>
    <v>1450 Lake Robbins Dr Ste 430, THE WOODLANDS, TX, 77380 US</v>
    <v>43.709899999999998</v>
    <v>Homebuilding &amp; Construction Supplies</v>
    <v>Stock</v>
    <v>46129.796308078126</v>
    <v>4640</v>
    <v>40.79</v>
    <v>982115335</v>
    <v>LGI HOMES, INC.</v>
    <v>LGI HOMES, INC.</v>
    <v>40.950000000000003</v>
    <v>13.586499999999999</v>
    <v>39.200000000000003</v>
    <v>42.454999999999998</v>
    <v>23133090</v>
    <v>LGIH</v>
    <v>LGI HOMES, INC. (XNAS:LGIH)</v>
    <v>405944</v>
    <v>568589</v>
    <v>2013</v>
  </rv>
  <rv s="2">
    <v>4641</v>
  </rv>
  <rv s="0">
    <v>https://www.bing.com/financeapi/forcetrigger?t=a1xlsm&amp;q=XNYS%3aMHO&amp;form=skydnc</v>
    <v>Learn more on Bing</v>
  </rv>
  <rv s="1">
    <v>en-US</v>
    <v>a1xlsm</v>
    <v>268435456</v>
    <v>1</v>
    <v>Powered by Refinitiv</v>
    <v>0</v>
    <v>M/I HOMES, INC. (XNYS:MHO)</v>
    <v>2</v>
    <v>3</v>
    <v>Finance</v>
    <v>4</v>
    <v>158.91999999999999</v>
    <v>102.44</v>
    <v>1.6375</v>
    <v>6.13</v>
    <v>5.1387000000000002E-2</v>
    <v>USD</v>
    <v>M/I Homes, Inc. is a homebuilder of single-family homes. The Company's operations include homebuilding and financial services. The Company's homebuilding operations include the Northern and Southern regions. It designs, markets, constructs and sells single-family homes and attached townhomes to first-time, move-up, empty-nester, and luxury buyers. Its homebuilding operations are also engaged in the sale of land and lots. The Company primarily constructs homes in planned development communities and mixed-use communities. It has homebuilding operations in Columbus and Cincinnati, Ohio; Indianapolis, Indiana; Chicago, Illinois; Minneapolis/St. Paul, Minnesota; Detroit, Michigan; Tampa, Sarasota, Fort Myers/Naples and Orlando, Florida; Austin, Dallas/Fort Worth, Houston and San Antonio, Texas; Charlotte and Raleigh, North Carolina, and Nashville, Tennessee. Its financial services operations provide mortgage loans and title services to the customers of its homebuilding operations.</v>
    <v>1801</v>
    <v>New York Stock Exchange</v>
    <v>XNYS</v>
    <v>XNYS</v>
    <v>4131 Worth Avenue Ste 500, COLUMBUS, OH, 43219 US</v>
    <v>127.56</v>
    <v>Homebuilding &amp; Construction Supplies</v>
    <v>Stock</v>
    <v>46129.795912974216</v>
    <v>4643</v>
    <v>121.72</v>
    <v>3209511596</v>
    <v>M/I HOMES, INC.</v>
    <v>M/I HOMES, INC.</v>
    <v>123.98</v>
    <v>8.5092999999999996</v>
    <v>119.29</v>
    <v>125.42</v>
    <v>25590110</v>
    <v>MHO</v>
    <v>M/I HOMES, INC. (XNYS:MHO)</v>
    <v>150677</v>
    <v>230643</v>
    <v>1991</v>
  </rv>
  <rv s="2">
    <v>4644</v>
  </rv>
  <rv s="0">
    <v>https://www.bing.com/financeapi/forcetrigger?t=a1y327&amp;q=XNYS%3aMTH&amp;form=skydnc</v>
    <v>Learn more on Bing</v>
  </rv>
  <rv s="1">
    <v>en-US</v>
    <v>a1y327</v>
    <v>268435456</v>
    <v>1</v>
    <v>Powered by Refinitiv</v>
    <v>0</v>
    <v>MERITAGE HOMES CORPORATION (XNYS:MTH)</v>
    <v>2</v>
    <v>3</v>
    <v>Finance</v>
    <v>4</v>
    <v>84.734999999999999</v>
    <v>58.03</v>
    <v>1.4336</v>
    <v>3.62</v>
    <v>5.6280999999999998E-2</v>
    <v>USD</v>
    <v>Meritage Homes Corporation is a designer and builder of single-family attached and detached homes. The Company’s segments include homebuilding and financial services. The homebuilding segment is engaged in the business of acquiring and developing land, constructing homes, marketing and selling those homes and providing warranty and customer services. It has operations in three regions: West, Central and East, which are comprised of 12 states: Arizona, California, Colorado, Utah, Texas, Alabama, Florida, Georgia, Mississippi, North Carolina, South Carolina, and Tennessee. These three regions are its principal homebuilding segments. The financial services segment offers title and escrow, mortgage, and insurance services. Its financial services operations also provide mortgage services to its homebuyers through an unconsolidated joint venture. The Company’s homebuilding activities are conducted under the name of Meritage Homes in each of its homebuilding markets.</v>
    <v>1860</v>
    <v>New York Stock Exchange</v>
    <v>XNYS</v>
    <v>XNYS</v>
    <v>18655 North Claret Drive, Suite 400, SCOTTSDALE, AZ, 85255 US</v>
    <v>69.17</v>
    <v>Homebuilding &amp; Construction Supplies</v>
    <v>Stock</v>
    <v>46129.797485092189</v>
    <v>4646</v>
    <v>65.819999999999993</v>
    <v>4531763094</v>
    <v>MERITAGE HOMES CORPORATION</v>
    <v>MERITAGE HOMES CORPORATION</v>
    <v>66.489999999999995</v>
    <v>10.7004</v>
    <v>64.319999999999993</v>
    <v>67.94</v>
    <v>66702430</v>
    <v>MTH</v>
    <v>MERITAGE HOMES CORPORATION (XNYS:MTH)</v>
    <v>550821</v>
    <v>1025689</v>
    <v>1988</v>
  </rv>
  <rv s="2">
    <v>4647</v>
  </rv>
  <rv s="0">
    <v>https://www.bing.com/financeapi/forcetrigger?t=a1yw1h&amp;q=XNYS%3aNVR&amp;form=skydnc</v>
    <v>Learn more on Bing</v>
  </rv>
  <rv s="1">
    <v>en-US</v>
    <v>a1yw1h</v>
    <v>268435456</v>
    <v>1</v>
    <v>Powered by Refinitiv</v>
    <v>0</v>
    <v>NVR, Inc. (XNYS:NVR)</v>
    <v>2</v>
    <v>3</v>
    <v>Finance</v>
    <v>4</v>
    <v>8618.2800000000007</v>
    <v>6301.0249999999996</v>
    <v>1.0306</v>
    <v>303.04000000000002</v>
    <v>4.5205999999999996E-2</v>
    <v>USD</v>
    <v>NVR, Inc. is engaged in the construction and sale of single-family detached homes, townhomes, and condominium buildings. The Company operates through two segments: homebuilding and mortgage banking. The homebuilding operations primarily construct and sell single-family detached homes, townhomes and condominium buildings under three trade names: Ryan Homes, NVHomes and Heartland Homes, and operate in 37 metropolitan areas in 16 states and Washington, District of Columbia (D.C.). Its mortgage banking operations primarily operate in the homebuilding operations market. Its mortgage banking business consists of origination fees, gains on sales of loans, and title fees. The homebuilding segments are comprised of operating divisions, such as Mid Atlantic, North East, Mid East and South East. Its Mid Atlantic divisions operate in Maryland, Virginia, West Virginia, Delaware and Washington, District of Columbia (D.C.). Its North East division operates in New Jersey and Eastern Pennsylvania.</v>
    <v>6300</v>
    <v>New York Stock Exchange</v>
    <v>XNYS</v>
    <v>XNYS</v>
    <v>11700 Plaza America Dr., Suite 500, RESTON, VA, 20190 US</v>
    <v>7057.88</v>
    <v>Homebuilding &amp; Construction Supplies</v>
    <v>Stock</v>
    <v>46129.797251955468</v>
    <v>4649</v>
    <v>6772.1</v>
    <v>19465258935</v>
    <v>NVR, Inc.</v>
    <v>NVR, Inc.</v>
    <v>6867.81</v>
    <v>16.049499999999998</v>
    <v>6703.59</v>
    <v>7006.63</v>
    <v>2778120</v>
    <v>NVR</v>
    <v>NVR, Inc. (XNYS:NVR)</v>
    <v>17339</v>
    <v>24280</v>
    <v>1993</v>
  </rv>
  <rv s="2">
    <v>4650</v>
  </rv>
  <rv s="0">
    <v>https://www.bing.com/financeapi/forcetrigger?t=a1zutc&amp;q=XNYS%3aPHM&amp;form=skydnc</v>
    <v>Learn more on Bing</v>
  </rv>
  <rv s="1">
    <v>en-US</v>
    <v>a1zutc</v>
    <v>268435456</v>
    <v>1</v>
    <v>Powered by Refinitiv</v>
    <v>0</v>
    <v>PULTEGROUP, INC. (XNYS:PHM)</v>
    <v>2</v>
    <v>3</v>
    <v>Finance</v>
    <v>4</v>
    <v>144.495</v>
    <v>91.76</v>
    <v>1.2721</v>
    <v>6.1950000000000003</v>
    <v>5.1424000000000004E-2</v>
    <v>USD</v>
    <v>PulteGroup, Inc. is a homebuilder in the United States. The Company's segments include Homebuilding and Financial Services. Its Homebuilding operations involve acquisition and development of land primarily for residential purposes within the United States and the construction of housing on such land. Its financial services business segment includes mortgage banking, title, and insurance agency operations, through Pulte Mortgage LLC (Pulte Mortgage) and other subsidiaries. Pulte Mortgage arranges financing through the origination of mortgage loans primarily for the benefit of its homebuyers. Its Homebuilding operations are aggregated into six segments: Northeast, Southeast, Florida, Midwest, Texas and West. The Company, through its brand portfolio that includes Centex, Pulte Homes, Del Webb, DiVosta Homes, American West and John Wieland Homes and Neighborhoods, offers a variety of home designs with varying levels of options and amenities to its customer groups.</v>
    <v>6506</v>
    <v>New York Stock Exchange</v>
    <v>XNYS</v>
    <v>XNYS</v>
    <v>3350 Peachtree Road Northeast, Suite 1500, ATLANTA, GA, 30326 US</v>
    <v>129.38999999999999</v>
    <v>Homebuilding &amp; Construction Supplies</v>
    <v>Stock</v>
    <v>46129.797516863284</v>
    <v>4652</v>
    <v>122.41</v>
    <v>24267646018</v>
    <v>PULTEGROUP, INC.</v>
    <v>PULTEGROUP, INC.</v>
    <v>122.41</v>
    <v>11.394399999999999</v>
    <v>120.47</v>
    <v>126.66500000000001</v>
    <v>191589200</v>
    <v>PHM</v>
    <v>PULTEGROUP, INC. (XNYS:PHM)</v>
    <v>1691513</v>
    <v>1901441</v>
    <v>1987</v>
  </rv>
  <rv s="2">
    <v>4653</v>
  </rv>
  <rv s="3">
    <v>en-US</v>
    <v>cau9ww</v>
    <v>268435456</v>
    <v>1</v>
    <v>Powered by Refinitiv</v>
    <v>6</v>
    <v>SMITH DOUGLAS HOMES CORP. (XNYS:SDHC)</v>
    <v>7</v>
    <v>3</v>
    <v>Finance</v>
    <v>4</v>
    <v>23.5</v>
    <v>11.13</v>
    <v>1.268</v>
    <v>0.66</v>
    <v>4.8564999999999997E-2</v>
    <v>USD</v>
    <v>Smith Douglas Homes Corp. is a holding company. The Company is a private home builder engaged in the design, construction, and sale of single-family homes in communities in certain markets in the southeastern United States. Its segments are Southeast segment consists of Atlanta, Central Georgia, Charlotte, Greenville, and Raleigh divisions and Central segment consists of Alabama, Houston, and Nashville divisions. It operates a land-light business model whereby the Company purchases finished lots via lot-option contracts from various third-party land developers or land bankers. It designs, sells, and builds a range of single-family homes in each of its markets, with a core focus on the entry-level and empty-nest homebuyer segments. It also offers a variety of floor plans ranging from 1,100 square feet to over 3,000 square feet. Its plan library includes open-concept homes with single-level living, modern villas, and townhomes, and functional two and three-story homes.</v>
    <v>510</v>
    <v>New York Stock Exchange</v>
    <v>XNYS</v>
    <v>XNYS</v>
    <v>110 Village Trail, Suite 215, WOODSTOCK, GA, 30188 US</v>
    <v>14.77</v>
    <v>Homebuilding &amp; Construction Supplies</v>
    <v>Stock</v>
    <v>46129.796974606252</v>
    <v>13.73</v>
    <v>733692600</v>
    <v>SMITH DOUGLAS HOMES CORP.</v>
    <v>SMITH DOUGLAS HOMES CORP.</v>
    <v>13.73</v>
    <v>11.295199999999999</v>
    <v>13.59</v>
    <v>14.25</v>
    <v>51487200</v>
    <v>SDHC</v>
    <v>SMITH DOUGLAS HOMES CORP. (XNYS:SDHC)</v>
    <v>89847</v>
    <v>212574</v>
    <v>2023</v>
  </rv>
  <rv s="2">
    <v>4655</v>
  </rv>
  <rv s="0">
    <v>https://www.bing.com/financeapi/forcetrigger?t=a24bmw&amp;q=XNYS%3aTMHC&amp;form=skydnc</v>
    <v>Learn more on Bing</v>
  </rv>
  <rv s="1">
    <v>en-US</v>
    <v>a24bmw</v>
    <v>268435456</v>
    <v>1</v>
    <v>Powered by Refinitiv</v>
    <v>0</v>
    <v>TAYLOR MORRISON HOME CORPORATION (XNYS:TMHC)</v>
    <v>2</v>
    <v>3</v>
    <v>Finance</v>
    <v>4</v>
    <v>72.5</v>
    <v>54.575000000000003</v>
    <v>1.5256000000000001</v>
    <v>2.94</v>
    <v>5.1227999999999996E-2</v>
    <v>USD</v>
    <v>Taylor Morrison Home Corporation is a homebuilder and developer. The Company's principal business is residential homebuilding and the development of lifestyle communities with operations across 12 states. The Company provides an assortment of homes across a range of price points to appeal to an array of consumer groups. It designs, builds and sells single and multi-family detached and attached homes in traditionally high growth markets for entry level, move-up, and resort lifestyle buyers. It operates under various brand names, including Taylor Morrison, Darling Homes Collection by Taylor Morrison, and Esplanade. It also has a Build-to-Rent homebuilding business which operates under the Yardly brand name. It owns and operates commercial space, retail, and multi-family properties under the Urban Form brand name. The Company, through its subsidiaries, provides financial services and title services. The Company, through its insurance agency, provides homeowner’s insurance policies.</v>
    <v>3000</v>
    <v>New York Stock Exchange</v>
    <v>XNYS</v>
    <v>XNYS</v>
    <v>4900 N Scottsdale Rd Ste 2000, SCOTTSDALE, AZ, 85251 US</v>
    <v>61.03</v>
    <v>Homebuilding &amp; Construction Supplies</v>
    <v>Stock</v>
    <v>46129.796962303124</v>
    <v>4657</v>
    <v>58.325000000000003</v>
    <v>5715965246</v>
    <v>TAYLOR MORRISON HOME CORPORATION</v>
    <v>TAYLOR MORRISON HOME CORPORATION</v>
    <v>58.56</v>
    <v>7.7644000000000002</v>
    <v>57.39</v>
    <v>60.33</v>
    <v>94744990</v>
    <v>TMHC</v>
    <v>TAYLOR MORRISON HOME CORPORATION (XNYS:TMHC)</v>
    <v>885637</v>
    <v>1382334</v>
    <v>2018</v>
  </rv>
  <rv s="2">
    <v>4658</v>
  </rv>
  <rv s="0">
    <v>https://www.bing.com/financeapi/forcetrigger?t=a24doc&amp;q=XNYS%3aTOL&amp;form=skydnc</v>
    <v>Learn more on Bing</v>
  </rv>
  <rv s="1">
    <v>en-US</v>
    <v>a24doc</v>
    <v>268435456</v>
    <v>1</v>
    <v>Powered by Refinitiv</v>
    <v>0</v>
    <v>TOLL BROTHERS, INC. (XNYS:TOL)</v>
    <v>2</v>
    <v>3</v>
    <v>Finance</v>
    <v>4</v>
    <v>168.36</v>
    <v>90.78</v>
    <v>1.4158999999999999</v>
    <v>7.835</v>
    <v>5.6406999999999999E-2</v>
    <v>USD</v>
    <v>Toll Brothers, Inc. is a builder of luxury homes. The Company builds new homes and communities in over 60 markets across the United States, serving first-time, move-up, active-adult, and second-home buyers. The Company also operates its own architectural, engineering, mortgage, title, land development, smart home technology, landscape, and building components manufacturing businesses. It designs, builds, markets, sells, and arranges financing for an array of luxury residential single-family detached, attached, master-planned, resort-style golf, and urban low-, mid-, and high-rise communities. It also develops and operates urban and suburban for-rent apartment and student housing communities (Apartment Living) primarily through joint ventures. These projects are located in various metropolitan areas throughout the country and have generally been operated or developed with partners under the brand names Toll Brothers Apartment Living and Toll Brothers Campus Living.</v>
    <v>4900</v>
    <v>New York Stock Exchange</v>
    <v>XNYS</v>
    <v>XNYS</v>
    <v>1140 Virginia Drive, FORT WASHINGTON, PA, 19034 US</v>
    <v>149.5</v>
    <v>Homebuilding &amp; Construction Supplies</v>
    <v>Stock</v>
    <v>46129.797126793746</v>
    <v>4660</v>
    <v>141.31</v>
    <v>13896831645</v>
    <v>TOLL BROTHERS, INC.</v>
    <v>TOLL BROTHERS, INC.</v>
    <v>142.05000000000001</v>
    <v>10.4832</v>
    <v>138.9</v>
    <v>146.73500000000001</v>
    <v>94707000</v>
    <v>TOL</v>
    <v>TOLL BROTHERS, INC. (XNYS:TOL)</v>
    <v>985627</v>
    <v>1321190</v>
    <v>1986</v>
  </rv>
  <rv s="2">
    <v>4661</v>
  </rv>
  <rv s="0">
    <v>https://www.bing.com/financeapi/forcetrigger?t=a24f5r&amp;q=XNYS%3aTPH&amp;form=skydnc</v>
    <v>Learn more on Bing</v>
  </rv>
  <rv s="1">
    <v>en-US</v>
    <v>a24f5r</v>
    <v>268435456</v>
    <v>1</v>
    <v>Powered by Refinitiv</v>
    <v>0</v>
    <v>TRI POINTE HOMES, INC. (XNYS:TPH)</v>
    <v>2</v>
    <v>3</v>
    <v>Finance</v>
    <v>4</v>
    <v>46.905000000000001</v>
    <v>28.72</v>
    <v>1.1994</v>
    <v>0.12</v>
    <v>2.5660000000000001E-3</v>
    <v>USD</v>
    <v>Tri Pointe Homes, Inc. operates as a homebuilder, which is engaged in the design, construction, and sale of single-family attached and detached homes. It operates in two businesses: homebuilding and financial services. Its homebuilding operations consists of three segments: West Region, which includes Arizona, California, Nevada, and Washington; Central Region, which includes Colorado, Texas and Utah, and East Region, which includes the District of Columbia, Florida, Maryland, North Carolina, South Carolina, and Virginia. Its financial services operation (Tri Pointe Solutions) comprises its Tri Pointe Connect mortgage financing operations, its Tri Pointe Assurance title and escrow services operations, and its Tri Pointe Advantage property and casualty insurance agency operations. Tri Pointe Solutions provides mortgage loans to homebuyers through Tri Pointe Connect, title and escrow services through Tri Pointe Assurance, and property and casualty insurance through Tri Pointe Advantage.</v>
    <v>1579</v>
    <v>New York Stock Exchange</v>
    <v>XNYS</v>
    <v>XNYS</v>
    <v>940 Southwood Blvd, Suite 200, INCLINE VILLAGE, NV, 89451 US</v>
    <v>46.905000000000001</v>
    <v>Homebuilding &amp; Construction Supplies</v>
    <v>Stock</v>
    <v>46129.797284397653</v>
    <v>4663</v>
    <v>46.86</v>
    <v>3991155052</v>
    <v>TRI POINTE HOMES, INC.</v>
    <v>TRI POINTE HOMES, INC.</v>
    <v>46.9</v>
    <v>17.252400000000002</v>
    <v>46.76</v>
    <v>46.88</v>
    <v>85135560</v>
    <v>TPH</v>
    <v>TRI POINTE HOMES, INC. (XNYS:TPH)</v>
    <v>1994653</v>
    <v>2738548</v>
    <v>2015</v>
  </rv>
  <rv s="2">
    <v>4664</v>
  </rv>
  <rv s="0">
    <v>https://www.bing.com/financeapi/forcetrigger?t=c12mlh&amp;q=XNAS%3aDHHC&amp;form=skydnc</v>
    <v>Learn more on Bing</v>
  </rv>
  <rv s="1">
    <v>en-US</v>
    <v>c12mlh</v>
    <v>268435456</v>
    <v>1</v>
    <v>Powered by Refinitiv</v>
    <v>0</v>
    <v>UNITED HOMES GROUP, INC. (XNAS:UHG)</v>
    <v>2</v>
    <v>3</v>
    <v>Finance</v>
    <v>4</v>
    <v>4.78</v>
    <v>0.98729999999999996</v>
    <v>1.1424000000000001</v>
    <v>-5.0000000000000001E-3</v>
    <v>-4.202E-3</v>
    <v>USD</v>
    <v>United Homes Group, Inc. is a residential builder. The Company designs, builds and sells homes in high-growth markets, including South Carolina, North Carolina, and Georgia. The Company principally builds detached single-family houses, and, to a lesser extent, attached single-family houses, including duplex houses and town houses. Its segments include GSH South Carolina, Rosewood, and Other. GSH South Carolina segment consists primarily of the Company’s homebuilding operations in South Carolina and a small number of operations in Georgia. Rosewood segment consists of the Company’s operations focused on delivering second and third move-up homes in the South Carolina. Other segment consists of homebuilding operations in Raleigh and mortgage operations conducted through a mortgage banking joint venture, Homeowners Mortgage, LLC. It leases local offices in Myrtle Beach, South Carolina, Mauldin, South Carolina and Raleigh, North Carolina. It has delivered approximately 15,000 homes.</v>
    <v>195</v>
    <v>Nasdaq Stock Market</v>
    <v>XNAS</v>
    <v>XNAS</v>
    <v>917 Chapin Road, CHAPIN, SC, 29036 US</v>
    <v>1.1950000000000001</v>
    <v>Homebuilding &amp; Construction Supplies</v>
    <v>Stock</v>
    <v>46129.789806250003</v>
    <v>4666</v>
    <v>1.18</v>
    <v>139976463</v>
    <v>UNITED HOMES GROUP, INC.</v>
    <v>UNITED HOMES GROUP, INC.</v>
    <v>1.19</v>
    <v>0</v>
    <v>1.19</v>
    <v>1.1850000000000001</v>
    <v>58827220</v>
    <v>UHG</v>
    <v>UNITED HOMES GROUP, INC. (XNAS:UHG)</v>
    <v>76831</v>
    <v>95355</v>
    <v>2020</v>
  </rv>
  <rv s="2">
    <v>4667</v>
  </rv>
  <rv s="0">
    <v>https://www.bing.com/financeapi/forcetrigger?t=a1nlr7&amp;q=XNYS%3aAPLE&amp;form=skydnc</v>
    <v>Learn more on Bing</v>
  </rv>
  <rv s="1">
    <v>en-US</v>
    <v>a1nlr7</v>
    <v>268435456</v>
    <v>1</v>
    <v>Powered by Refinitiv</v>
    <v>0</v>
    <v>Apple Hospitality REIT, Inc. (XNYS:APLE)</v>
    <v>2</v>
    <v>3</v>
    <v>Finance</v>
    <v>4</v>
    <v>13.27</v>
    <v>10.85</v>
    <v>0.82369999999999999</v>
    <v>0.36</v>
    <v>2.8549000000000001E-2</v>
    <v>USD</v>
    <v>Apple Hospitality REIT, Inc. is a real estate investment trust (REIT) that owns a diverse portfolio of upscale, rooms-focused hotels in the United States. The Company is self-advised and invests in income-producing real estate. The hotels are operated and managed under separate management agreements with one of 16 hotel management companies, none of which are affiliated with the Company. The Company's portfolio consists of approximately 217 hotels with approximately 29,600 guest rooms located in 84 markets throughout 37 states and the District of Columbia. The Company’s portfolio consists of 96 Marriott-branded hotels, 115 Hilton-branded hotels, five Hyatt-branded hotels and one independent hotel. The Company's brands include Hilton Garden Inn, Courtyard, Hampton, Residence Inn, Homewood Suites, Fairfield, Home2 Suites, SpringHill Suites, TownePlace Suites, Embassy Suites, AC Hotels, Hyatt Place, Hyatt House, Marriott, Motto, Independent, and Aloft Hotels.</v>
    <v>64</v>
    <v>New York Stock Exchange</v>
    <v>XNYS</v>
    <v>XNYS</v>
    <v>814 E Main St, RICHMOND, VA, 23219 US</v>
    <v>13.02</v>
    <v>Residential &amp; Commercial REIT</v>
    <v>Stock</v>
    <v>46129.79750314766</v>
    <v>4669</v>
    <v>12.75</v>
    <v>3061512729</v>
    <v>Apple Hospitality REIT, Inc.</v>
    <v>Apple Hospitality REIT, Inc.</v>
    <v>12.8</v>
    <v>17.5793</v>
    <v>12.61</v>
    <v>12.97</v>
    <v>236045700</v>
    <v>APLE</v>
    <v>Apple Hospitality REIT, Inc. (XNYS:APLE)</v>
    <v>4202532</v>
    <v>3621302</v>
    <v>2007</v>
  </rv>
  <rv s="2">
    <v>4670</v>
  </rv>
  <rv s="0">
    <v>https://www.bing.com/financeapi/forcetrigger?t=a1pt5r&amp;q=XNYS%3aCLDT&amp;form=skydnc</v>
    <v>Learn more on Bing</v>
  </rv>
  <rv s="1">
    <v>en-US</v>
    <v>a1pt5r</v>
    <v>268435456</v>
    <v>1</v>
    <v>Powered by Refinitiv</v>
    <v>0</v>
    <v>CHATHAM LODGING TRUST (XNYS:CLDT)</v>
    <v>2</v>
    <v>3</v>
    <v>Finance</v>
    <v>4</v>
    <v>8.8049999999999997</v>
    <v>6.08</v>
    <v>1.0627</v>
    <v>0.1701</v>
    <v>1.9918000000000002E-2</v>
    <v>USD</v>
    <v>Chatham Lodging Trust is a real estate investment trust (REIT), which is focused primarily on investing in upscale extended-stay hotels and premium-branded select-service hotels. Substantially all of the Company's assets are held by, and all of its operations are conducted through Chatham Lodging, L.P. (the Operating Partnership). The Company owns approximately 36 hotels totaling 5,475 rooms/suites in 15 states and the District of Columbia. Its hotels include upscale extended-stay hotels that operate under the Residence Inn by Marriott, the Homewood Suites by Hilton, the Home2 Suites by Hilton and the TownePlace Suites by Marriott, as well as premium-branded select-service hotels that operate under the Courtyard by Marriott brand, the Hampton Inn or Hampton Inn and Suites by Hilton, the Hilton Garden Inn by Hilton, the SpringHill Suites by Marriott, the Hyatt Place, and all-suite hotels that operate under the upper upscale Embassy Suites.</v>
    <v>16</v>
    <v>New York Stock Exchange</v>
    <v>XNYS</v>
    <v>XNYS</v>
    <v>222 Lakeview Avenue, Suite 200, PALM BEACH, FL, 33401 US</v>
    <v>8.8049999999999997</v>
    <v>Residential &amp; Commercial REIT</v>
    <v>Stock</v>
    <v>46129.796883750001</v>
    <v>4672</v>
    <v>8.6300000000000008</v>
    <v>409722842</v>
    <v>CHATHAM LODGING TRUST</v>
    <v>CHATHAM LODGING TRUST</v>
    <v>8.65</v>
    <v>61.468600000000002</v>
    <v>8.5399999999999991</v>
    <v>8.7101000000000006</v>
    <v>47039970</v>
    <v>CLDT</v>
    <v>CHATHAM LODGING TRUST (XNYS:CLDT)</v>
    <v>174110</v>
    <v>254546</v>
    <v>2009</v>
  </rv>
  <rv s="2">
    <v>4673</v>
  </rv>
  <rv s="0">
    <v>https://www.bing.com/financeapi/forcetrigger?t=a1r9zr&amp;q=XNYS%3aDRH&amp;form=skydnc</v>
    <v>Learn more on Bing</v>
  </rv>
  <rv s="1">
    <v>en-US</v>
    <v>a1r9zr</v>
    <v>268435456</v>
    <v>1</v>
    <v>Powered by Refinitiv</v>
    <v>0</v>
    <v>DIAMONDROCK HOSPITALITY COMPANY (XNAS:DRH)</v>
    <v>2</v>
    <v>3</v>
    <v>Finance</v>
    <v>4</v>
    <v>10.67</v>
    <v>6.7903000000000002</v>
    <v>1.0263</v>
    <v>0.26</v>
    <v>2.5266999999999998E-2</v>
    <v>USD</v>
    <v>DiamondRock Hospitality Company is a self-advised real estate investment trust (REIT). The Company owns a portfolio of geographically diversified hotels concentrated in leisure destinations and gateway markets. Its hotels are owned by subsidiaries of its operating partnership, DiamondRock Hospitality Limited Partnership. Its primary business is to acquire, own, renovate and asset manage hotel properties in the United States. The Company's hotel properties include Chico Hot Springs Resort, Lake Austin Spa Resort, Kimpton Shorebreak Fort Lauderdale Beach Resort, Tranquility Bay, Bourbon Orleans Hotel, Henderson Beach Resort, Henderson Park Inn, Cavallo Point, Kimpton Palomar Phoenix, L'auberge De Sedona, Orchards Inn, Westin San Diego, and Havana Cabana, among others. It owns over 36 hotels and resorts with approximately 9,600 rooms. The Company has positioned its portfolio to be operated both under global brand families as well as independent boutique hotels in the lifestyle segment.</v>
    <v>35</v>
    <v>Nasdaq Stock Market</v>
    <v>XNAS</v>
    <v>XNAS</v>
    <v>2 Bethesda Metro Ctr Ste 1400, BETHESDA, MD, 20814-5390 US</v>
    <v>10.63</v>
    <v>Residential &amp; Commercial REIT</v>
    <v>Stock</v>
    <v>46129.797284652341</v>
    <v>4675</v>
    <v>10.37</v>
    <v>2159054335</v>
    <v>DIAMONDROCK HOSPITALITY COMPANY</v>
    <v>DIAMONDROCK HOSPITALITY COMPANY</v>
    <v>10.45</v>
    <v>24.3368</v>
    <v>10.29</v>
    <v>10.55</v>
    <v>204649700</v>
    <v>DRH</v>
    <v>DIAMONDROCK HOSPITALITY COMPANY (XNAS:DRH)</v>
    <v>710300</v>
    <v>1835143</v>
    <v>2004</v>
  </rv>
  <rv s="2">
    <v>4676</v>
  </rv>
  <rv s="0">
    <v>https://www.bing.com/financeapi/forcetrigger?t=a1uwoc&amp;q=XNAS%3aHST&amp;form=skydnc</v>
    <v>Learn more on Bing</v>
  </rv>
  <rv s="1">
    <v>en-US</v>
    <v>a1uwoc</v>
    <v>268435456</v>
    <v>1</v>
    <v>Powered by Refinitiv</v>
    <v>0</v>
    <v>HOST HOTELS &amp; RESORTS, INC. (XNAS:HST)</v>
    <v>2</v>
    <v>3</v>
    <v>Finance</v>
    <v>4</v>
    <v>21.145</v>
    <v>13.2058</v>
    <v>1.1125</v>
    <v>0.52500000000000002</v>
    <v>2.5522999999999997E-2</v>
    <v>USD</v>
    <v>Host Hotels &amp; Resorts, Inc. is a lodging real estate investment trust. The Company owns luxury and upper-upscale hotels. The Company's operations are conducted solely through Host Hotels &amp; Resorts, L.P. and its subsidiaries. The Company owns over 71 properties in the United States and five properties internationally totaling approximately 41,700 rooms. It also holds non-controlling interests in seven domestic joint ventures. The Company's properties include AC Hotel Scottsdale North, The Ritz-Carlton O'ahu, Turtle Bay, Grand Hyatt San Francisco, The Westin Denver Downtown, 1 Hotel Central Park, JW Marriott Atlanta Buckhead, JW Marriott Houston by The Galleria, Manchester Grand Hyatt San Diego, Hyatt Regency Reston, JW Marriott Hotel Rio de Janeiro, and others.</v>
    <v>162</v>
    <v>Nasdaq Stock Market</v>
    <v>XNAS</v>
    <v>XNAS</v>
    <v>C/O CSC-Lawyers Incorporating Service Company 7 St. Paul Street, Suite 1660, MD, 21202 US</v>
    <v>21.145</v>
    <v>Residential &amp; Commercial REIT</v>
    <v>Stock</v>
    <v>46129.796644837501</v>
    <v>4678</v>
    <v>20.75</v>
    <v>14499295963</v>
    <v>HOST HOTELS &amp; RESORTS, INC.</v>
    <v>HOST HOTELS &amp; RESORTS, INC.</v>
    <v>20.75</v>
    <v>19.142499999999998</v>
    <v>20.57</v>
    <v>21.094999999999999</v>
    <v>687333300</v>
    <v>HST</v>
    <v>HOST HOTELS &amp; RESORTS, INC. (XNAS:HST)</v>
    <v>3243997</v>
    <v>9263462</v>
    <v>1998</v>
  </rv>
  <rv s="2">
    <v>4679</v>
  </rv>
  <rv s="0">
    <v>https://www.bing.com/financeapi/forcetrigger?t=a1vkur&amp;q=XNYS%3aINN&amp;form=skydnc</v>
    <v>Learn more on Bing</v>
  </rv>
  <rv s="1">
    <v>en-US</v>
    <v>a1vkur</v>
    <v>268435456</v>
    <v>1</v>
    <v>Powered by Refinitiv</v>
    <v>0</v>
    <v>SUMMIT HOTEL PROPERTIES, INC. (XNYS:INN)</v>
    <v>2</v>
    <v>3</v>
    <v>Finance</v>
    <v>4</v>
    <v>6</v>
    <v>3.72</v>
    <v>1.2188000000000001</v>
    <v>6.5000000000000002E-2</v>
    <v>1.3771E-2</v>
    <v>USD</v>
    <v>Summit Hotel Properties, Inc. is a real estate investment trust. The Company is focused on owning premium-branded lodging facilities with operating models primarily in the upscale segment of the lodging industry. Its portfolio consists of over 94 assets, 52 of which are wholly owned, with a total of 14,226 guestrooms located in 24 states. Its lodging properties are located in markets with multiple demand generators, such as corporate offices and headquarters, retail centers, airports, state capitols, convention centers, universities, and leisure attractions. Its guestrooms operate under franchise brands owned by Marriott International, Inc. (Marriott), Hilton Worldwide (Hilton), Hyatt Hotels Corporation (Hyatt), and InterContinental Hotels Group (IHG). It holds both general and limited partnership interests in Summit Hotel OP, LP (the Operating Partnership). Substantially, all of its assets are held by, and all of its operations are conducted through, the Operating Partnership.</v>
    <v>78</v>
    <v>New York Stock Exchange</v>
    <v>XNYS</v>
    <v>XNYS</v>
    <v>7 ST. PAUL STREET SUITE 820, MD, 21202 US</v>
    <v>4.875</v>
    <v>Residential &amp; Commercial REIT</v>
    <v>Stock</v>
    <v>46129.797484536721</v>
    <v>4681</v>
    <v>4.7649999999999997</v>
    <v>520601779</v>
    <v>SUMMIT HOTEL PROPERTIES, INC.</v>
    <v>SUMMIT HOTEL PROPERTIES, INC.</v>
    <v>4.8250000000000002</v>
    <v>0</v>
    <v>4.72</v>
    <v>4.7850000000000001</v>
    <v>108798700</v>
    <v>INN</v>
    <v>SUMMIT HOTEL PROPERTIES, INC. (XNYS:INN)</v>
    <v>463308</v>
    <v>1841245</v>
    <v>2010</v>
  </rv>
  <rv s="2">
    <v>4682</v>
  </rv>
  <rv s="0">
    <v>https://www.bing.com/financeapi/forcetrigger?t=a1znmw&amp;q=XNYS%3aPEB&amp;form=skydnc</v>
    <v>Learn more on Bing</v>
  </rv>
  <rv s="1">
    <v>en-US</v>
    <v>a1znmw</v>
    <v>268435456</v>
    <v>1</v>
    <v>Powered by Refinitiv</v>
    <v>0</v>
    <v>PEBBLEBROOK HOTEL TRUST (XNYS:PEB)</v>
    <v>2</v>
    <v>3</v>
    <v>Finance</v>
    <v>4</v>
    <v>14.23</v>
    <v>8.4600000000000009</v>
    <v>1.4607000000000001</v>
    <v>0.125</v>
    <v>9.025E-3</v>
    <v>USD</v>
    <v>Pebblebrook Hotel Trust is a real estate investment trust (REIT) and the owner of urban and resort lifestyle hotels in the United States. The Company owns 44 hotels and resorts, totaling approximately 11,000 guest rooms across 13 urban and resort markets. Its hotel properties include 1 Hotel San Francisco, Argonaut Hotel, Chamberlain West Hollywood Hotel, Chaminade Resort &amp; Spa, Embassy Suites San Diego Bay-Downtown, Estancia La Jolla Hotel &amp; Spa, George Hotel, Harbor Court Hotel San Francisco, Hilton San Diego Gaslamp Quarter, Hotel Monaco Washington DC, Hotel Zelos San Francisco, Hotel Palomar Los Angeles Beverly Hills, Hotel Zeppelin San Francisco, and others. It is focused on both branded and independent full-service upper-upscale hotels. The full-service hotels on which it focuses its investment activity generally have one or more restaurants, lounges, meeting facilities and other amenities, as well as high levels of customer service.</v>
    <v>52</v>
    <v>New York Stock Exchange</v>
    <v>XNYS</v>
    <v>XNYS</v>
    <v>2405 YORK ROAD SUITE 201, MD, 21093-2264 US</v>
    <v>14.23</v>
    <v>Residential &amp; Commercial REIT</v>
    <v>Stock</v>
    <v>46129.797033575778</v>
    <v>4684</v>
    <v>13.9</v>
    <v>1589911992</v>
    <v>PEBBLEBROOK HOTEL TRUST</v>
    <v>PEBBLEBROOK HOTEL TRUST</v>
    <v>14.11</v>
    <v>0</v>
    <v>13.85</v>
    <v>13.975</v>
    <v>113768300</v>
    <v>PEB</v>
    <v>PEBBLEBROOK HOTEL TRUST (XNYS:PEB)</v>
    <v>2390752</v>
    <v>2488192</v>
    <v>2009</v>
  </rv>
  <rv s="2">
    <v>4685</v>
  </rv>
  <rv s="0">
    <v>https://www.bing.com/financeapi/forcetrigger?t=a1zwur&amp;q=XNYS%3aPK&amp;form=skydnc</v>
    <v>Learn more on Bing</v>
  </rv>
  <rv s="1">
    <v>en-US</v>
    <v>a1zwur</v>
    <v>268435456</v>
    <v>1</v>
    <v>Powered by Refinitiv</v>
    <v>0</v>
    <v>PARK HOTELS &amp; RESORTS INC. (XNYS:PK)</v>
    <v>2</v>
    <v>3</v>
    <v>Finance</v>
    <v>4</v>
    <v>12.39</v>
    <v>9.5050000000000008</v>
    <v>1.3842000000000001</v>
    <v>0.19</v>
    <v>1.6995E-2</v>
    <v>USD</v>
    <v>Park Hotels &amp; Resorts Inc. is a lodging real estate investment trust (REIT) with a portfolio of hotels and resorts. Its portfolio consists of approximately 34 hotels and resorts with 23,000 rooms, located in the United States. It operates the business through three operating segments, which include Core hotels, consolidated Non-Core hotels and unconsolidated hotels. Its Core hotels are located in urban and convention areas, such as New York City, Washington, D.C., Chicago, Boston, New Orleans and Denver; and premier resorts in leisure destinations, including Hawaii, Orlando, Key West and Miami Beach; as well as hotels in select airport and suburban locations. Its Core Hotels include Hilton Hotels &amp; Resorts, Hyatt Regency, Signia by Hilton, DoubleTree by Hilton, DoubleTree by Hilton, Marriott Tribute Portfolio and JW Marriott. Its Non-Core Hotels include Marriott, Marriott Tribute Portfolio and Embassy Suites by Hilton.</v>
    <v>90</v>
    <v>New York Stock Exchange</v>
    <v>XNYS</v>
    <v>XNYS</v>
    <v>1775 Tysons Blvd, 7Th Floor, TYSONS CORNER, VA, 22102 US</v>
    <v>11.49</v>
    <v>Residential &amp; Commercial REIT</v>
    <v>Stock</v>
    <v>46129.797495740626</v>
    <v>4687</v>
    <v>11.26</v>
    <v>2288287542</v>
    <v>PARK HOTELS &amp; RESORTS INC.</v>
    <v>PARK HOTELS &amp; RESORTS INC.</v>
    <v>11.38</v>
    <v>0</v>
    <v>11.18</v>
    <v>11.37</v>
    <v>201256600</v>
    <v>PK</v>
    <v>PARK HOTELS &amp; RESORTS INC. (XNYS:PK)</v>
    <v>3756125</v>
    <v>3788202</v>
    <v>1946</v>
  </rv>
  <rv s="2">
    <v>4688</v>
  </rv>
  <rv s="0">
    <v>https://www.bing.com/financeapi/forcetrigger?t=a21zhw&amp;q=XNYS%3aRHP&amp;form=skydnc</v>
    <v>Learn more on Bing</v>
  </rv>
  <rv s="1">
    <v>en-US</v>
    <v>a21zhw</v>
    <v>268435456</v>
    <v>1</v>
    <v>Powered by Refinitiv</v>
    <v>0</v>
    <v>RYMAN HOSPITALITY PROPERTIES, INC. (XNYS:RHP)</v>
    <v>2</v>
    <v>3</v>
    <v>Finance</v>
    <v>4</v>
    <v>105.75</v>
    <v>83.37</v>
    <v>1.2073</v>
    <v>2.88</v>
    <v>2.8645E-2</v>
    <v>USD</v>
    <v>Ryman Hospitality Properties, Inc. is a lodging and hospitality real estate investment trust that specializes in upscale convention center resorts and entertainment experiences. Its holdings include Gaylord Opryland Resort &amp; Convention Center; Gaylord Palms Resort &amp; Convention Center; Gaylord Texan Resort &amp; Convention Center; Gaylord National Resort &amp; Convention Center, and Gaylord Rockies Resort &amp; Convention Center, which are non-gaming convention center hotels in the United States based on total indoor meeting space. Its segments include Hospitality, which includes its Gaylord Hotels properties, its JW Marriott properties, the Inn at Opryland and the AC Hotel; Entertainment, which includes the entertainment and media assets comprising OEG; and Corporate and Other. It owns the JW Marriott Phoenix Desert Ridge Resort &amp; Spa and JW Marriott San Antonio Hill Country Resort &amp; Spa. Its Inn at Opryland is located across the street from Gaylord Opryland, which has approximately 303 rooms.</v>
    <v>1012</v>
    <v>New York Stock Exchange</v>
    <v>XNYS</v>
    <v>XNYS</v>
    <v>One Gaylord Dr, NASHVILLE, TN, 37214 US</v>
    <v>104.08</v>
    <v>Residential &amp; Commercial REIT</v>
    <v>Stock</v>
    <v>46129.796787974221</v>
    <v>4690</v>
    <v>101.64</v>
    <v>6526760703</v>
    <v>RYMAN HOSPITALITY PROPERTIES, INC.</v>
    <v>RYMAN HOSPITALITY PROPERTIES, INC.</v>
    <v>102.05500000000001</v>
    <v>28.019500000000001</v>
    <v>100.54</v>
    <v>103.42</v>
    <v>63109270</v>
    <v>RHP</v>
    <v>RYMAN HOSPITALITY PROPERTIES, INC. (XNYS:RHP)</v>
    <v>206890</v>
    <v>480356</v>
    <v>2012</v>
  </rv>
  <rv s="2">
    <v>4691</v>
  </rv>
  <rv s="0">
    <v>https://www.bing.com/financeapi/forcetrigger?t=a222xm&amp;q=XNYS%3aRLJ&amp;form=skydnc</v>
    <v>Learn more on Bing</v>
  </rv>
  <rv s="1">
    <v>en-US</v>
    <v>a222xm</v>
    <v>268435456</v>
    <v>1</v>
    <v>Powered by Refinitiv</v>
    <v>0</v>
    <v>RLJ LODGING TRUST (XNYS:RLJ)</v>
    <v>2</v>
    <v>3</v>
    <v>Finance</v>
    <v>4</v>
    <v>8.625</v>
    <v>6.54</v>
    <v>1.0927</v>
    <v>1.4999999999999999E-2</v>
    <v>1.8749999999999999E-3</v>
    <v>USD</v>
    <v>RLJ Lodging Trust is a self-advised, publicly traded real estate investment trust that owns approximately 92 premium-branded, rooms-oriented, urban-centric hotels. The Company's brand affiliations include Marriott, which includes Courtyard, Residence Inn, Marriott, Fairfield Inn &amp; Suites, Renaissance, SpringHill Suites, AC Hotel, Moxy and Tribute Portfolio; Hilton, which includes Embassy Suites, Hilton Garden Inn, DoubleTree/DoubleTree Suites by Hilton, Hampton Inn/Hampton Inn &amp; Suites, Curio Collection, Homewood Suites, Hilton and Tapestry Collection; Hyatt, which includes Hyatt House, Hyatt Place and Hyatt Centric, and Wyndham. Its hotel properties are Embassy Suites Birmingham, Embassy Suites Phoenix - Biltmore, Courtyard San Francisco, Embassy Suites Milpitas Silicon Valley, Hilton Cabana Miami Beach, Hilton Garden Inn Los Angeles Hollywood, Hilton Garden Inn San Francisco Oakland Bay Bridge, Courtyard Midway Airport, Pierside Santa Monica, and Hyatt Centric Midtown Atlanta.</v>
    <v>75</v>
    <v>New York Stock Exchange</v>
    <v>XNYS</v>
    <v>XNYS</v>
    <v>7373 WISCONSIN AVE, SUITE 1500, BETHESDA, MD, 20814 US</v>
    <v>8.24</v>
    <v>Residential &amp; Commercial REIT</v>
    <v>Stock</v>
    <v>46129.796620103909</v>
    <v>4693</v>
    <v>7.98</v>
    <v>1217618762</v>
    <v>RLJ LODGING TRUST</v>
    <v>RLJ LODGING TRUST</v>
    <v>8.1199999999999992</v>
    <v>426.32979999999998</v>
    <v>8</v>
    <v>8.0150000000000006</v>
    <v>151917500</v>
    <v>RLJ</v>
    <v>RLJ LODGING TRUST (XNYS:RLJ)</v>
    <v>3991855</v>
    <v>2055028</v>
    <v>2011</v>
  </rv>
  <rv s="2">
    <v>4694</v>
  </rv>
  <rv s="0">
    <v>https://www.bing.com/financeapi/forcetrigger?t=a22wtc&amp;q=XNYS%3aSHO&amp;form=skydnc</v>
    <v>Learn more on Bing</v>
  </rv>
  <rv s="1">
    <v>en-US</v>
    <v>a22wtc</v>
    <v>268435456</v>
    <v>1</v>
    <v>Powered by Refinitiv</v>
    <v>0</v>
    <v>SUNSTONE HOTEL INVESTORS, INC. (XNYS:SHO)</v>
    <v>2</v>
    <v>3</v>
    <v>Finance</v>
    <v>4</v>
    <v>10.27</v>
    <v>7.9349999999999996</v>
    <v>0.96599999999999997</v>
    <v>0.16500000000000001</v>
    <v>1.7367999999999998E-2</v>
    <v>USD</v>
    <v>Sunstone Hotel Investors, Inc. is a lodging real estate investment trust (REIT). The Company owns approximately 15 hotels comprising of 7,253 rooms. The Company's portfolio consists of upper upscale and luxury hotels located in convention, resort destination, and urban markets. It operates all of its hotels under nationally recognized brands, except the Oceans Edge Resort &amp; Marina, which has established itself in a resort destination market. Its hotels are operated by third-party managers under long-term management agreements with the TRS Lessee or its subsidiaries. The Company operates most of its hotels under a brand owned by Marriott, Hyatt, Hilton, Four Seasons or Montage. Its properties include Hilton San Diego Bayfront; Hyatt Regency San Francisco; The Westin Washington, DC Downtown; Renaissance Orlando at SeaWorld; Hyatt Regency San Antonio Riverwalk; Wailea Beach Resort; JW Marriott New Orleans; Marriott Long Beach Downtown; Andaz Miami Beach, and The Bidwell Marriott Portland.</v>
    <v>37</v>
    <v>New York Stock Exchange</v>
    <v>XNYS</v>
    <v>XNYS</v>
    <v>200 Spectrum Center Drive, 21st Floor, CA, 92618 US</v>
    <v>9.76</v>
    <v>Residential &amp; Commercial REIT</v>
    <v>Stock</v>
    <v>46129.797039791403</v>
    <v>4696</v>
    <v>9.6199999999999992</v>
    <v>1828045831</v>
    <v>SUNSTONE HOTEL INVESTORS, INC.</v>
    <v>SUNSTONE HOTEL INVESTORS, INC.</v>
    <v>9.6300000000000008</v>
    <v>212.88550000000001</v>
    <v>9.5</v>
    <v>9.6649999999999991</v>
    <v>189140800</v>
    <v>SHO</v>
    <v>SUNSTONE HOTEL INVESTORS, INC. (XNYS:SHO)</v>
    <v>772985</v>
    <v>1880047</v>
    <v>2004</v>
  </rv>
  <rv s="2">
    <v>4697</v>
  </rv>
  <rv s="0">
    <v>https://www.bing.com/financeapi/forcetrigger?t=a266xm&amp;q=XNYS%3aXHR&amp;form=skydnc</v>
    <v>Learn more on Bing</v>
  </rv>
  <rv s="1">
    <v>en-US</v>
    <v>a266xm</v>
    <v>268435456</v>
    <v>1</v>
    <v>Powered by Refinitiv</v>
    <v>0</v>
    <v>XENIA HOTELS &amp; RESORTS, INC. (XNYS:XHR)</v>
    <v>2</v>
    <v>3</v>
    <v>Finance</v>
    <v>4</v>
    <v>16.48</v>
    <v>9.6300000000000008</v>
    <v>1.1846000000000001</v>
    <v>0.36499999999999999</v>
    <v>2.3071999999999999E-2</v>
    <v>USD</v>
    <v>Xenia Hotels &amp; Resorts, Inc. is a self-advised and self-administered real estate investment trust (REIT) that invests in luxury and upper upscale hotels and resorts with a focus on the top 25 lodging markets as well as leisure destinations in the United States. The Company owns approximately 30 hotels comprising 8,868 rooms across 14 states. The Company's hotels are in the luxury and upper upscale segments, and are operated and/or licensed by Marriott, Hyatt, Kimpton, Fairmont, Loews, Hilton, and The Kessler Collection. Its hotels include Andaz Napa; Andaz San Diego; Andaz Savannah; Bohemian Hotel Savannah Riverfront, Autograph Collection; Fairmont Pittsburgh; Grand Bohemian Hotel Charleston, Autograph Collection; Grand Bohemian Hotel Mountain Brook, Autograph Collection; Grand Bohemian Hotel Orlando, Autograph Collection; Hyatt Centric Key West Resort &amp; Spa; Hyatt Regency Grand Cypress, and Hyatt Regency Portland at the Oregon Convention Center, Hyatt Regency Santa Clara, and others.</v>
    <v>42</v>
    <v>New York Stock Exchange</v>
    <v>XNYS</v>
    <v>XNYS</v>
    <v>200 South Orange Avenue Suite 1200, FL, 32801 US</v>
    <v>16.39</v>
    <v>Residential &amp; Commercial REIT</v>
    <v>Stock</v>
    <v>46129.796964039066</v>
    <v>4699</v>
    <v>16.03</v>
    <v>1492998758</v>
    <v>XENIA HOTELS &amp; RESORTS, INC.</v>
    <v>XENIA HOTELS &amp; RESORTS, INC.</v>
    <v>16.07</v>
    <v>25.645700000000001</v>
    <v>15.82</v>
    <v>16.184999999999999</v>
    <v>92245830</v>
    <v>XHR</v>
    <v>XENIA HOTELS &amp; RESORTS, INC. (XNYS:XHR)</v>
    <v>426624</v>
    <v>646506</v>
    <v>2014</v>
  </rv>
  <rv s="2">
    <v>4700</v>
  </rv>
  <rv s="3">
    <v>en-US</v>
    <v>c7x8kr</v>
    <v>268435456</v>
    <v>1</v>
    <v>Powered by Refinitiv</v>
    <v>6</v>
    <v>Atour Lifestyle Holdings Limited (XNAS:ATAT)</v>
    <v>7</v>
    <v>3</v>
    <v>Finance</v>
    <v>4</v>
    <v>43.172499999999999</v>
    <v>22.425000000000001</v>
    <v>0.77200000000000002</v>
    <v>-0.56000000000000005</v>
    <v>-1.4598999999999999E-2</v>
    <v>USD</v>
    <v>Atour Lifestyle Holdings Ltd is a holding company principally engaged in hotel chain operations. The Company also leases the properties of the hotels. In addition, The Company digitally incorporates the marketing and sales of retail products and services into guests’ experience at hotel properties. The Company focuses on sleep-related products, aiming to enhance guests’ sleep quality. The Company mainly operates the brands Atour, Yaduo, Atour Light, Atour S, Atour Planet, and others.</v>
    <v>5488</v>
    <v>Nasdaq Stock Market</v>
    <v>XNAS</v>
    <v>XNAS</v>
    <v>1St Floor, Wuzhong Building, 618 Wuzhong Road, Minhang District, SHANGHAI, SHANGHAI, 201103 CN</v>
    <v>39.49</v>
    <v>Hotels &amp; Entertainment Services</v>
    <v>Stock</v>
    <v>46129.795939409378</v>
    <v>37.683</v>
    <v>5223427020</v>
    <v>Atour Lifestyle Holdings Limited</v>
    <v>Atour Lifestyle Holdings Limited</v>
    <v>39.299999999999997</v>
    <v>25.594100000000001</v>
    <v>38.36</v>
    <v>37.799999999999997</v>
    <v>138185900</v>
    <v>ATAT</v>
    <v>Atour Lifestyle Holdings Limited (XNAS:ATAT)</v>
    <v>896076</v>
    <v>1302741</v>
    <v>2012</v>
  </rv>
  <rv s="2">
    <v>4702</v>
  </rv>
  <rv s="0">
    <v>https://www.bing.com/financeapi/forcetrigger?t=a1pm52&amp;q=XNYS%3aCHH&amp;form=skydnc</v>
    <v>Learn more on Bing</v>
  </rv>
  <rv s="1">
    <v>en-US</v>
    <v>a1pm52</v>
    <v>268435456</v>
    <v>1</v>
    <v>Powered by Refinitiv</v>
    <v>0</v>
    <v>CHOICE HOTELS INTERNATIONAL, INC. (XNYS:CHH)</v>
    <v>2</v>
    <v>3</v>
    <v>Finance</v>
    <v>4</v>
    <v>136.44999999999999</v>
    <v>84.034999999999997</v>
    <v>0.79410000000000003</v>
    <v>3.1150000000000002</v>
    <v>2.6387000000000001E-2</v>
    <v>USD</v>
    <v>Choice Hotels International, Inc. is a lodging franchisor with over 7,500 hotels, representing over 650,000 rooms, in 50 countries and territories. The Company’s segments include Hotel Franchising &amp; Management and Corporate &amp; Other. The Hotel Franchising &amp; Management reportable segment includes the Company's hotel franchising operations, which consists of its 22 brands and brand extensions and the hotel management operations of 13 hotels (including four owned hotels). Its brand names include Clarion, Clarion Pointe, Comfort Inn, Comfort Suites, Country Inn &amp; Suites by Radisson, Sleep Inn, Quality, Park Inn by Radisson, Everhome Suites, WoodSpring Suites, MainStay Suites, Suburban Studios, Radisson Blu, Park Plaza, Cambria Hotels, Ascend Collection, Radisson RED, Radisson Individuals, Radisson, Radisson Collection, Radisson Inn &amp; Suites, Econo Lodge, and Rodeway Inn. Ascend Collection is a global collection brand offering resort, boutique, and historic properties.</v>
    <v>1700</v>
    <v>New York Stock Exchange</v>
    <v>XNYS</v>
    <v>XNYS</v>
    <v>915 MEETING STREET, SUITE 600, NORTH BETHESDA, MD, 20852 US</v>
    <v>121.97</v>
    <v>Hotels &amp; Entertainment Services</v>
    <v>Stock</v>
    <v>46129.796009003905</v>
    <v>4704</v>
    <v>118.64</v>
    <v>5570123469</v>
    <v>CHOICE HOTELS INTERNATIONAL, INC.</v>
    <v>CHOICE HOTELS INTERNATIONAL, INC.</v>
    <v>119.44</v>
    <v>15.307700000000001</v>
    <v>118.05</v>
    <v>121.16500000000001</v>
    <v>45971390</v>
    <v>CHH</v>
    <v>CHOICE HOTELS INTERNATIONAL, INC. (XNYS:CHH)</v>
    <v>426167</v>
    <v>563293</v>
    <v>1980</v>
  </rv>
  <rv s="2">
    <v>4705</v>
  </rv>
  <rv s="0">
    <v>https://www.bing.com/financeapi/forcetrigger?t=a1uepr&amp;q=XNYS%3aH&amp;form=skydnc</v>
    <v>Learn more on Bing</v>
  </rv>
  <rv s="1">
    <v>en-US</v>
    <v>a1uepr</v>
    <v>268435456</v>
    <v>1</v>
    <v>Powered by Refinitiv</v>
    <v>0</v>
    <v>HYATT HOTELS CORPORATION (XNYS:H)</v>
    <v>2</v>
    <v>3</v>
    <v>Finance</v>
    <v>4</v>
    <v>180.53</v>
    <v>102.93</v>
    <v>1.3308</v>
    <v>8.2899999999999991</v>
    <v>5.0523999999999993E-2</v>
    <v>USD</v>
    <v>Hyatt Hotels Corporation is a global hospitality company. The Company’s portfolio includes over 1,528 hotels and all-inclusive properties in 82 countries across six continents. The Company's offering includes brands in the Luxury Portfolio, including Park Hyatt, Alila, Miraval, Impression by Secrets, and The Unbound Collection by Hyatt; the Lifestyle Portfolio, including Andaz, Thompson Hotels, The Standard, Dream Hotels, The StandardX, Breathless Resorts &amp; Spas, JdV by Hyatt, Bunkhouse Hotels, and Me and All Hotels; the Inclusive Collection, including Zoetry Wellness &amp; Spa Resorts, Hyatt Ziva, Hyatt Zilara, Secrets Resorts &amp; Spas, Dreams Resorts &amp; Spas, Hyatt Vivid Hotels &amp; Resorts, Sunscape Resorts &amp; Spas, Alua Hotels &amp; Resorts, and Bahia Principe Hotels &amp; Resorts; the Classics Portfolio, including Grand Hyatt, Hyatt Regency, Destination by Hyatt, Hyatt Centric, Hyatt Vacation Club, and Hyatt, and the Essentials Portfolio, including Caption by Hyatt, Unscripted by Hyatt, and others.</v>
    <v>50000</v>
    <v>New York Stock Exchange</v>
    <v>XNYS</v>
    <v>XNYS</v>
    <v>8th Floor, 150 North Riverside Plaza, CHICAGO, IL, 60606 US</v>
    <v>175.54</v>
    <v>Hotels &amp; Entertainment Services</v>
    <v>Stock</v>
    <v>46129.797365289065</v>
    <v>4707</v>
    <v>168.12</v>
    <v>16226906628</v>
    <v>HYATT HOTELS CORPORATION</v>
    <v>HYATT HOTELS CORPORATION</v>
    <v>169.45</v>
    <v>0</v>
    <v>164.08</v>
    <v>172.37</v>
    <v>94139970</v>
    <v>H</v>
    <v>HYATT HOTELS CORPORATION (XNYS:H)</v>
    <v>803386</v>
    <v>704515</v>
    <v>2004</v>
  </rv>
  <rv s="2">
    <v>4708</v>
  </rv>
  <rv s="0">
    <v>https://www.bing.com/financeapi/forcetrigger?t=a1uo4c&amp;q=XNYS%3aHGV&amp;form=skydnc</v>
    <v>Learn more on Bing</v>
  </rv>
  <rv s="1">
    <v>en-US</v>
    <v>a1uo4c</v>
    <v>268435456</v>
    <v>1</v>
    <v>Powered by Refinitiv</v>
    <v>0</v>
    <v>HILTON GRAND VACATIONS INC. (XNYS:HGV)</v>
    <v>2</v>
    <v>3</v>
    <v>Finance</v>
    <v>4</v>
    <v>52.08</v>
    <v>32.284999999999997</v>
    <v>1.4898</v>
    <v>2.75</v>
    <v>5.9770000000000004E-2</v>
    <v>USD</v>
    <v>Hilton Grand Vacations Inc. is a global timeshare company. The Company is engaged in developing, marketing, selling, managing and operating timeshare resorts, timeshare plans and ancillary reservation services, primarily under the Hilton Grand Vacations brand. It operates through two segments: Real estate sales and financing and Resort operations and club management. The Real estate sales and financing segment markets and sells vacation ownership interests (VOIs). It also sources VOIs through fee-for-service agreements with third-party developers. It provides consumer financing, which includes interest income generated from the origination of consumer loans to customers to finance their purchase of VOIs and servicing the loans. Resort operations and club management segment manage the clubs and earn activation fees, annual dues and transaction fees from member exchanges for other vacation products. It offers vacation experiences for guests and approximately 724,000 club members.</v>
    <v>22300</v>
    <v>New York Stock Exchange</v>
    <v>XNYS</v>
    <v>XNYS</v>
    <v>6355 Metrowest Blvd Ste 180, ORLANDO, FL, 32835-7606 US</v>
    <v>49.26</v>
    <v>Hotels &amp; Entertainment Services</v>
    <v>Stock</v>
    <v>46129.797438760936</v>
    <v>4710</v>
    <v>46.83</v>
    <v>3962182501</v>
    <v>HILTON GRAND VACATIONS INC.</v>
    <v>HILTON GRAND VACATIONS INC.</v>
    <v>46.83</v>
    <v>52.645200000000003</v>
    <v>46.01</v>
    <v>48.76</v>
    <v>81258870</v>
    <v>HGV</v>
    <v>HILTON GRAND VACATIONS INC. (XNYS:HGV)</v>
    <v>642095</v>
    <v>750702</v>
    <v>2016</v>
  </rv>
  <rv s="2">
    <v>4711</v>
  </rv>
  <rv s="0">
    <v>https://www.bing.com/financeapi/forcetrigger?t=a1uqpr&amp;q=XNYS%3aHLT&amp;form=skydnc</v>
    <v>Learn more on Bing</v>
  </rv>
  <rv s="1">
    <v>en-US</v>
    <v>a1uqpr</v>
    <v>268435456</v>
    <v>1</v>
    <v>Powered by Refinitiv</v>
    <v>0</v>
    <v>HILTON WORLDWIDE HOLDINGS INC. (XNYS:HLT)</v>
    <v>2</v>
    <v>3</v>
    <v>Finance</v>
    <v>4</v>
    <v>344.75</v>
    <v>201.15</v>
    <v>1.1053999999999999</v>
    <v>10.75</v>
    <v>3.2537999999999997E-2</v>
    <v>USD</v>
    <v>Hilton Worldwide Holdings Inc is a global hospitality company, which is engaged in managing, franchising and leasing hotels and resorts, and licensing its intellectual property (IP), including brand names, trademarks and service marks. The Company operates through two segments, which include management and franchise and ownership. The management and franchise segment includes all the hotels it manages for third-party owners, as well as all properties that license its intellectual property (IP), and/or use its booking channels and related programs, and where it provides other contracted services. The ownership segment includes nightly hotel room sales, food and beverage sales and other services at its consolidated hotels. It also includes approximately 46 hotels consisting of 15,287 total rooms. Its brands include Waldorf Astoria Hotels &amp; Resorts, Conrad Hotels &amp; Resorts, LXR Hotels &amp; Resorts, NoMad, Signia by Hilton, Canopy by Hilton, Hilton Hotels &amp; Resorts and others.</v>
    <v>182000</v>
    <v>New York Stock Exchange</v>
    <v>XNYS</v>
    <v>XNYS</v>
    <v>7930 Jones Branch Dr Ste 1100, MCLEAN, VA, 22102 US</v>
    <v>344.75</v>
    <v>Hotels &amp; Entertainment Services</v>
    <v>Stock</v>
    <v>46129.797507950781</v>
    <v>4713</v>
    <v>334.64</v>
    <v>78049145367</v>
    <v>HILTON WORLDWIDE HOLDINGS INC.</v>
    <v>HILTON WORLDWIDE HOLDINGS INC.</v>
    <v>334.64</v>
    <v>55.722900000000003</v>
    <v>330.38</v>
    <v>341.13</v>
    <v>228795900</v>
    <v>HLT</v>
    <v>HILTON WORLDWIDE HOLDINGS INC. (XNYS:HLT)</v>
    <v>992211</v>
    <v>1598819</v>
    <v>2010</v>
  </rv>
  <rv s="2">
    <v>4714</v>
  </rv>
  <rv s="0">
    <v>https://www.bing.com/financeapi/forcetrigger?t=a1uxnm&amp;q=XNAS%3aHTHT&amp;form=skydnc</v>
    <v>Learn more on Bing</v>
  </rv>
  <rv s="1">
    <v>en-US</v>
    <v>a1uxnm</v>
    <v>268435456</v>
    <v>1</v>
    <v>Powered by Refinitiv</v>
    <v>0</v>
    <v>H World Group Limited (XNAS:HTHT)</v>
    <v>2</v>
    <v>3</v>
    <v>Finance</v>
    <v>4</v>
    <v>56.634999999999998</v>
    <v>30.41</v>
    <v>0.17879999999999999</v>
    <v>1.105</v>
    <v>2.0152999999999997E-2</v>
    <v>USD</v>
    <v>H World Group Ltd is a holding company primarily engaged in the operation of multi-brand hotels. The Company operates its business through two segments, including Legacy Huazhu segment and Legacy DH segment. The hotels primarily include economy hotels such as HanTing Hotel, Ni Hao Hotel and Hi Inn, midscale hotels such as JI Hotel, Orange Hotel and Starway Hotel, upper midscale hotels such as Crystal Orange Hotel, IntercityHotel and Manxin Hotel, upscale hotels such as Joya Hotel, Blossom House and Steigenberger Hotels &amp; Resorts, as well as luxury hotels such as Steigenberger Icons and Song Hotel. The Company operates its hotels through three models, including leased and owned model, franchised model and manachised model. The Company primarily operates its business in the domestic market, as well as overseas markets such as Tunisia, Egypt, the UAE, Oman, Saudi Arabia and Singapore.</v>
    <v>28502</v>
    <v>Nasdaq Stock Market</v>
    <v>XNAS</v>
    <v>XNAS</v>
    <v>No. 1299 Fenghua Road, Jiading District, SHANGHAI, SHANGHAI CN</v>
    <v>56.454999999999998</v>
    <v>Hotels &amp; Entertainment Services</v>
    <v>Stock</v>
    <v>46129.796807383595</v>
    <v>4716</v>
    <v>54.81</v>
    <v>17249889739</v>
    <v>H World Group Limited</v>
    <v>H World Group Limited</v>
    <v>55.28</v>
    <v>31.750599999999999</v>
    <v>54.83</v>
    <v>55.935000000000002</v>
    <v>308391700</v>
    <v>HTHT</v>
    <v>H World Group Limited (XNAS:HTHT)</v>
    <v>991312</v>
    <v>1959328</v>
    <v>2007</v>
  </rv>
  <rv s="2">
    <v>4717</v>
  </rv>
  <rv s="0">
    <v>https://www.bing.com/financeapi/forcetrigger?t=a1xaar&amp;q=XNAS%3aMAR&amp;form=skydnc</v>
    <v>Learn more on Bing</v>
  </rv>
  <rv s="1">
    <v>en-US</v>
    <v>a1xaar</v>
    <v>268435456</v>
    <v>1</v>
    <v>Powered by Refinitiv</v>
    <v>0</v>
    <v>MARRIOTT INTERNATIONAL, INC. (XNAS:MAR)</v>
    <v>2</v>
    <v>3</v>
    <v>Finance</v>
    <v>4</v>
    <v>379.56</v>
    <v>212.5335</v>
    <v>1.1288</v>
    <v>13.62</v>
    <v>3.7581000000000003E-2</v>
    <v>USD</v>
    <v>Marriott International, Inc. is an operator, franchisor, and licensor of hotel, residential, timeshare, and other lodging properties under various brand names. The Company's segments include U.S. and Canada, Europe, the Middle East, and Africa (EMEA), Greater China, and Asia Pacific, excluding China. Its brand portfolio offers a range of brands and lodging offerings in hospitality. Its brands are categorized by style of offering: Classic and Distinctive. The classic brands offer time-honored hospitality for the modern traveler. The distinctive brands offer memorable experiences with a perspective, each of which is grouped into four tiers: Luxury, Premium, Select, and Midscale. Its hotel brands include JW Marriott, The Ritz-Carlton, The Luxury Collection, W Hotels, Marriott Hotels, Sheraton, Delta Hotels by Marriott, Marriott Executive Apartments, Courtyard, SpringHill Suites, City Express, Four Points Flex by Sheraton, citizenM, and others.</v>
    <v>148000</v>
    <v>Nasdaq Stock Market</v>
    <v>XNAS</v>
    <v>XNAS</v>
    <v>7750 WISCONSIN AVENUE, BETHESDA, MD, 20814 US</v>
    <v>379.56</v>
    <v>Hotels &amp; Entertainment Services</v>
    <v>Stock</v>
    <v>46129.797041122656</v>
    <v>4719</v>
    <v>369.27</v>
    <v>99625029280</v>
    <v>MARRIOTT INTERNATIONAL, INC.</v>
    <v>MARRIOTT INTERNATIONAL, INC.</v>
    <v>370.49</v>
    <v>39.601500000000001</v>
    <v>362.42</v>
    <v>376.04</v>
    <v>264932000</v>
    <v>MAR</v>
    <v>MARRIOTT INTERNATIONAL, INC. (XNAS:MAR)</v>
    <v>986147</v>
    <v>1493651</v>
    <v>1997</v>
  </rv>
  <rv s="2">
    <v>4720</v>
  </rv>
  <rv s="0">
    <v>https://www.bing.com/financeapi/forcetrigger?t=a1rjpr&amp;q=XNAS%3aTH&amp;form=skydnc</v>
    <v>Learn more on Bing</v>
  </rv>
  <rv s="1">
    <v>en-US</v>
    <v>a1rjpr</v>
    <v>268435456</v>
    <v>1</v>
    <v>Powered by Refinitiv</v>
    <v>0</v>
    <v>TARGET HOSPITALITY CORP. (XNAS:TH)</v>
    <v>2</v>
    <v>3</v>
    <v>Finance</v>
    <v>4</v>
    <v>15.1</v>
    <v>5.97</v>
    <v>1.3814</v>
    <v>0.13</v>
    <v>8.8620000000000001E-3</v>
    <v>USD</v>
    <v>Target Hospitality Corp. is provider of vertically integrated specialty rental and value-added hospitality services including catering and food services, maintenance, housekeeping, grounds-keeping, security, health and recreation facilities, community design and construction, overall workforce community management, concierge services and laundry services. Its segments include HFS-South, Government, WHS, and All Other. Its HFS-South Segment operations consist primarily of specialty rental and vertically integrated hospitality services revenue from customers in the natural resources and development industry located primarily in Texas and New Mexico. Its Government Segment operations consist primarily of specialty rental and vertically integrated hospitality services revenue from customers with government contracts located in Texas. Its All-Other operations consist of specialty rental and vertically integrated hospitality services from customers.</v>
    <v>902</v>
    <v>Nasdaq Stock Market</v>
    <v>XNAS</v>
    <v>XNAS</v>
    <v>9320 LAKESIDE BLVD., SUITE 300, THE WOODLANDS, TX, 77381 US</v>
    <v>14.96</v>
    <v>Hotels &amp; Entertainment Services</v>
    <v>Stock</v>
    <v>46129.796957846876</v>
    <v>4722</v>
    <v>14.5501</v>
    <v>1473484744</v>
    <v>TARGET HOSPITALITY CORP.</v>
    <v>TARGET HOSPITALITY CORP.</v>
    <v>14.83</v>
    <v>0</v>
    <v>14.67</v>
    <v>14.8</v>
    <v>99559780</v>
    <v>TH</v>
    <v>TARGET HOSPITALITY CORP. (XNAS:TH)</v>
    <v>307501</v>
    <v>1118247</v>
    <v>2019</v>
  </rv>
  <rv s="2">
    <v>4723</v>
  </rv>
  <rv s="0">
    <v>https://www.bing.com/financeapi/forcetrigger?t=b16nh7&amp;q=XNYS%3aTNL&amp;form=skydnc</v>
    <v>Learn more on Bing</v>
  </rv>
  <rv s="1">
    <v>en-US</v>
    <v>b16nh7</v>
    <v>268435456</v>
    <v>1</v>
    <v>Powered by Refinitiv</v>
    <v>0</v>
    <v>TRAVEL + LEISURE CO. (XNYS:TNL)</v>
    <v>2</v>
    <v>3</v>
    <v>Finance</v>
    <v>4</v>
    <v>81</v>
    <v>40.29</v>
    <v>1.3481000000000001</v>
    <v>2.02</v>
    <v>2.6516000000000001E-2</v>
    <v>USD</v>
    <v>Travel + Leisure Co. is a vacation ownership and membership travel company. The Company’s segments include Vacation Ownership and Travel and Membership. The Vacation Ownership segment develops, markets, and sells vacation ownership interests (VOIs) to individual consumers, provides consumer financing in connection with the sale of VOIs, and provides property management services at resorts. This segment includes its Vacation Ownership business line. It provides day-to-day property management services, including oversight of housekeeping services, maintenance, and certain accounting and administrative services for property owners’ associations and clubs. These services may also include reservation and resort renovation activities. Travel and Membership segment operates a variety of travel businesses, including vacation exchange brands, travel technology platforms, travel memberships, and direct-to-consumer rentals. This segment is comprised of its Exchange and Travel Club business lines.</v>
    <v>19300</v>
    <v>New York Stock Exchange</v>
    <v>XNYS</v>
    <v>XNYS</v>
    <v>501 WEST CHURCH STREET, ORLANDO, FL, 32805 US</v>
    <v>79.290000000000006</v>
    <v>Hotels &amp; Entertainment Services</v>
    <v>Stock</v>
    <v>46129.796996678124</v>
    <v>4725</v>
    <v>77.489999999999995</v>
    <v>4881370684</v>
    <v>TRAVEL + LEISURE CO.</v>
    <v>TRAVEL + LEISURE CO.</v>
    <v>77.489999999999995</v>
    <v>22.745799999999999</v>
    <v>76.180000000000007</v>
    <v>78.2</v>
    <v>62421620</v>
    <v>TNL</v>
    <v>TRAVEL + LEISURE CO. (XNYS:TNL)</v>
    <v>540195</v>
    <v>660935</v>
    <v>2003</v>
  </rv>
  <rv s="2">
    <v>4726</v>
  </rv>
  <rv s="0">
    <v>https://www.bing.com/financeapi/forcetrigger?t=a256fr&amp;q=XNYS%3aVAC&amp;form=skydnc</v>
    <v>Learn more on Bing</v>
  </rv>
  <rv s="1">
    <v>en-US</v>
    <v>a256fr</v>
    <v>268435456</v>
    <v>1</v>
    <v>Powered by Refinitiv</v>
    <v>0</v>
    <v>MARRIOTT VACATIONS WORLDWIDE CORPORATION (XNYS:VAC)</v>
    <v>2</v>
    <v>3</v>
    <v>Finance</v>
    <v>4</v>
    <v>86.33</v>
    <v>44.58</v>
    <v>1.2188000000000001</v>
    <v>3.81</v>
    <v>5.3798000000000006E-2</v>
    <v>USD</v>
    <v>Marriott Vacations Worldwide Corporation is a global vacation company that offers vacation ownership, exchange, rental and resort and property management, along with related businesses, products, and services. Its segments include Vacation Ownership, and Exchange &amp; Third-Party Management. Vacation Ownership segment includes a portfolio of resorts. It is a worldwide developer, marketer, seller and manager of vacation ownership and related products under the Marriott Vacation Club, Grand Residences by Marriott, Sheraton Vacation Club, Westin Vacation Club, and Hyatt Vacation Club brands. It is a worldwide developer, marketer and seller of vacation ownership and related products under The Ritz-Carlton Club brand. Exchange &amp; Third-Party Management segment includes an exchange network and membership programs, as well as the provision of management services to other resorts and lodging properties. These services are provided through its Interval International and Aqua-Aston businesses.</v>
    <v>21100</v>
    <v>New York Stock Exchange</v>
    <v>XNYS</v>
    <v>XNYS</v>
    <v>7812 Palm Parkway, ORLANDO, FL, 32836 US</v>
    <v>76.155000000000001</v>
    <v>Hotels &amp; Entertainment Services</v>
    <v>Stock</v>
    <v>46129.797482812501</v>
    <v>4728</v>
    <v>72.11</v>
    <v>2560316484</v>
    <v>MARRIOTT VACATIONS WORLDWIDE CORPORATION</v>
    <v>MARRIOTT VACATIONS WORLDWIDE CORPORATION</v>
    <v>72.56</v>
    <v>0</v>
    <v>70.819999999999993</v>
    <v>74.63</v>
    <v>34306800</v>
    <v>VAC</v>
    <v>MARRIOTT VACATIONS WORLDWIDE CORPORATION (XNYS:VAC)</v>
    <v>311690</v>
    <v>514175</v>
    <v>2011</v>
  </rv>
  <rv s="2">
    <v>4729</v>
  </rv>
  <rv s="0">
    <v>https://www.bing.com/financeapi/forcetrigger?t=b16nk2&amp;q=XNYS%3aWH&amp;form=skydnc</v>
    <v>Learn more on Bing</v>
  </rv>
  <rv s="1">
    <v>en-US</v>
    <v>b16nk2</v>
    <v>268435456</v>
    <v>1</v>
    <v>Powered by Refinitiv</v>
    <v>0</v>
    <v>WYNDHAM HOTELS &amp; RESORTS, INC. (XNYS:WH)</v>
    <v>2</v>
    <v>3</v>
    <v>Finance</v>
    <v>4</v>
    <v>92.685000000000002</v>
    <v>69.209999999999994</v>
    <v>0.71399999999999997</v>
    <v>1.9750000000000001</v>
    <v>2.2621000000000002E-2</v>
    <v>USD</v>
    <v>Wyndham Hotels &amp; Resorts, Inc. is a hotel franchising company. The Company operates through one segment: Hotel Franchising. The Hotel Franchising segment consists of licensing its lodging brands and providing related services to third-party hotel owners and others. The Company operates approximately 9,300 hotels across over 95 countries on six continents. Through its network of approximately 903,000 rooms appealing to the everyday traveler. The Company operates a portfolio of 25 hotel brands, including Super 8, Days Inn, Ramada, Microtel, La Quinta, Baymont, Wingate, AmericInn, ECHO Suites, Registry Collection Hotels, Trademark Collection, and Wyndham.</v>
    <v>2000</v>
    <v>New York Stock Exchange</v>
    <v>XNYS</v>
    <v>XNYS</v>
    <v>22 Sylvan Way, PARSIPPANY, NJ, 07054-3801 US</v>
    <v>90.18</v>
    <v>Hotels &amp; Entertainment Services</v>
    <v>Stock</v>
    <v>46129.797435763285</v>
    <v>4731</v>
    <v>88.43</v>
    <v>6700996391</v>
    <v>WYNDHAM HOTELS &amp; RESORTS, INC.</v>
    <v>WYNDHAM HOTELS &amp; RESORTS, INC.</v>
    <v>88.62</v>
    <v>35.713999999999999</v>
    <v>87.31</v>
    <v>89.284999999999997</v>
    <v>75051760</v>
    <v>WH</v>
    <v>WYNDHAM HOTELS &amp; RESORTS, INC. (XNYS:WH)</v>
    <v>744717</v>
    <v>1162022</v>
    <v>2017</v>
  </rv>
  <rv s="2">
    <v>4732</v>
  </rv>
  <rv s="0">
    <v>https://www.bing.com/financeapi/forcetrigger?t=c5ew2w&amp;q=XNYS%3aBBUC&amp;form=skydnc</v>
    <v>Learn more on Bing</v>
  </rv>
  <rv s="1">
    <v>en-US</v>
    <v>c5ew2w</v>
    <v>268435456</v>
    <v>1</v>
    <v>Powered by Refinitiv</v>
    <v>0</v>
    <v>BROOKFIELD BUSINESS HOLDINGS CORPORATION (XNYS:BBUC)</v>
    <v>2</v>
    <v>12</v>
    <v>Finance</v>
    <v>4</v>
    <v>38.25</v>
    <v>23.37</v>
    <v>1.4494</v>
    <v>0.71</v>
    <v>2.0833000000000001E-2</v>
    <v>USD</v>
    <v>Brookfield Business Holdings Corporation, formerly Brookfield Business Corporation, operates as an investment vehicle to own and operate services and operations on a global basis and as an alternative vehicle for investors who prefer investing in the Company’s operations through a corporate structure. Its services focus on providing end-to-end solutions to customers in both the public and private sector in each of the sectors served. Its services include a cloud-based, software-as-a-service (SaaS) solution to dealerships and original equipment manufacturers (OEMs) across automotive and related industries in the United States; operation of approximately 38 private hospitals in Australia; private sanitation services, including collection, treatment and distribution of water and wastewater to a broad range of residential and governmental customers in Brazil; and global construction services with a focus on large scale and complex landmark buildings and social infrastructure.</v>
    <v>0</v>
    <v>New York Stock Exchange</v>
    <v>XNYS</v>
    <v>XNYS</v>
    <v>225 Liberty Street, 8th Floor, NEW YORK, NY, 10281 US</v>
    <v>35.090000000000003</v>
    <v>Consumer Goods Conglomerates</v>
    <v>Stock</v>
    <v>46129.79672476797</v>
    <v>4734</v>
    <v>34.64</v>
    <v>3397416000</v>
    <v>BROOKFIELD BUSINESS HOLDINGS CORPORATION</v>
    <v>BROOKFIELD BUSINESS HOLDINGS CORPORATION</v>
    <v>34.700000000000003</v>
    <v>0</v>
    <v>34.08</v>
    <v>34.79</v>
    <v>206276200</v>
    <v>BBUC</v>
    <v>BROOKFIELD BUSINESS HOLDINGS CORPORATION (XNYS:BBUC)</v>
    <v>168960</v>
    <v>285861</v>
    <v>2021</v>
  </rv>
  <rv s="2">
    <v>4735</v>
  </rv>
  <rv s="0">
    <v>https://www.bing.com/financeapi/forcetrigger?t=ayg69c&amp;q=XNYS%3aCOLD&amp;form=skydnc</v>
    <v>Learn more on Bing</v>
  </rv>
  <rv s="1">
    <v>en-US</v>
    <v>ayg69c</v>
    <v>268435456</v>
    <v>1</v>
    <v>Powered by Refinitiv</v>
    <v>0</v>
    <v>AMERICOLD REALTY TRUST, INC. (XNYS:COLD)</v>
    <v>2</v>
    <v>3</v>
    <v>Finance</v>
    <v>4</v>
    <v>20.75</v>
    <v>10.1</v>
    <v>0.92490000000000006</v>
    <v>0.31</v>
    <v>2.5000000000000001E-2</v>
    <v>USD</v>
    <v>Americold Realty Trust, Inc. is a self-administered and self-managed real estate investment trust (REIT). The Company is engaged in temperature-controlled logistics real estate and value-added services. Focused on the ownership, operation, acquisition and development of temperature-controlled warehouses, it owns and/or operates about 239 temperature-controlled warehouses, with approximately 1.4 billion refrigerated cubic feet of storage, in North America, Europe, Asia-Pacific, and South America. Its facilities are an integral component of the supply chain, connecting food producers, processors, distributors and retailers to consumers. In addition, it holds minority interests in two joint ventures, one with SuperFrio, which owns or operates 34 temperature-controlled warehouses in Brazil, and one with RSA joint venture, which operates two temperature-controlled warehouses in Dubai. It manages its business through three segments: warehouse, transportation, and third-party managed.</v>
    <v>12690</v>
    <v>New York Stock Exchange</v>
    <v>XNYS</v>
    <v>XNYS</v>
    <v>10 Glenlake Parkway, South Tower, Suite 600, ATLANTA, GA, 30328 US</v>
    <v>12.9801</v>
    <v>Residential &amp; Commercial REIT</v>
    <v>Stock</v>
    <v>46129.796131620315</v>
    <v>4737</v>
    <v>12.63</v>
    <v>3626098179</v>
    <v>AMERICOLD REALTY TRUST, INC.</v>
    <v>AMERICOLD REALTY TRUST, INC.</v>
    <v>12.65</v>
    <v>0</v>
    <v>12.4</v>
    <v>12.71</v>
    <v>285294900</v>
    <v>COLD</v>
    <v>AMERICOLD REALTY TRUST, INC. (XNYS:COLD)</v>
    <v>2720234</v>
    <v>4362217</v>
    <v>2022</v>
  </rv>
  <rv s="2">
    <v>4738</v>
  </rv>
  <rv s="0">
    <v>https://www.bing.com/financeapi/forcetrigger?t=a1rsm7&amp;q=XNYS%3aEGP&amp;form=skydnc</v>
    <v>Learn more on Bing</v>
  </rv>
  <rv s="1">
    <v>en-US</v>
    <v>a1rsm7</v>
    <v>268435456</v>
    <v>1</v>
    <v>Powered by Refinitiv</v>
    <v>0</v>
    <v>EASTGROUP PROPERTIES, INC. (XNYS:EGP)</v>
    <v>2</v>
    <v>3</v>
    <v>Finance</v>
    <v>4</v>
    <v>201.5925</v>
    <v>152.53</v>
    <v>1.0757000000000001</v>
    <v>3.8849999999999998</v>
    <v>1.9732E-2</v>
    <v>USD</v>
    <v>EastGroup Properties, Inc. is a self-administered equity real estate investment trust focused on the development, acquisition and operation of industrial properties in high-growth markets throughout the United States with an emphasis in the states of Texas, Florida, California, Arizona and North Carolina. The Company's strategy for growth is based on ownership of distribution facilities generally clustered near major transportation features in supply-constrained submarkets. The Company's portfolio, including development projects and value-add acquisitions in lease-up and under construction, includes approximately 63.9 million square feet. The Company's properties are primarily in the 20,000 to 100,000 square foot range. The majority of the Company’s leases are triple net leases, in which the tenant is responsible for their pro rata share of operating expenses during the lease term, including real estate taxes, insurance and common area maintenance.</v>
    <v>103</v>
    <v>New York Stock Exchange</v>
    <v>XNYS</v>
    <v>XNYS</v>
    <v>SUITE 201 2405 YORK ROAD, LUTHERVILLE TIMONIUM, MD, 21093 US</v>
    <v>201.5925</v>
    <v>Residential &amp; Commercial REIT</v>
    <v>Stock</v>
    <v>46129.797478310153</v>
    <v>4740</v>
    <v>197.14</v>
    <v>10792692249</v>
    <v>EASTGROUP PROPERTIES, INC.</v>
    <v>EASTGROUP PROPERTIES, INC.</v>
    <v>197.14</v>
    <v>41.212499999999999</v>
    <v>196.89</v>
    <v>200.77500000000001</v>
    <v>53755160</v>
    <v>EGP</v>
    <v>EASTGROUP PROPERTIES, INC. (XNYS:EGP)</v>
    <v>160100</v>
    <v>344776</v>
    <v>1997</v>
  </rv>
  <rv s="2">
    <v>4741</v>
  </rv>
  <rv s="0">
    <v>https://www.bing.com/financeapi/forcetrigger?t=a1tap2&amp;q=XNYS%3aFR&amp;form=skydnc</v>
    <v>Learn more on Bing</v>
  </rv>
  <rv s="1">
    <v>en-US</v>
    <v>a1tap2</v>
    <v>268435456</v>
    <v>1</v>
    <v>Powered by Refinitiv</v>
    <v>0</v>
    <v>FIRST INDUSTRIAL REALTY TRUST, INC. (XNYS:FR)</v>
    <v>2</v>
    <v>3</v>
    <v>Finance</v>
    <v>4</v>
    <v>64.010000000000005</v>
    <v>44.58</v>
    <v>1.1132</v>
    <v>1.385</v>
    <v>2.2195999999999997E-2</v>
    <v>USD</v>
    <v>First Industrial Realty Trust, Inc. is a provider of industrial real estate. The Company owns, operates, develops and acquires logistics properties. The Company, through its fully integrated operating and investing platform, provides facilities and customer service to multinational corporations and regional firms that are essential for their supply chains. Its portfolio and new investments are concentrated in 15 target MSAs with an emphasis on supply-constrained, coastally oriented markets. The Company owns and has under development approximately 69.5 million square feet of industrial space. Its tenants are engaged in a variety of businesses, including e-commerce, third-party logistics and transportation, consumer and other manufactured products, retail and consumer services, food and beverage, lumber and building materials, wholesale goods, health services, governmental and other. Through a wholly owned TRS of the Operating Partnership, it owns an equity interest in a joint venture.</v>
    <v>151</v>
    <v>New York Stock Exchange</v>
    <v>XNYS</v>
    <v>XNYS</v>
    <v>1 North Wacker Drive, Suite 4200, CHICAGO, IL, 60606 US</v>
    <v>64</v>
    <v>Residential &amp; Commercial REIT</v>
    <v>Stock</v>
    <v>46129.797444849217</v>
    <v>4743</v>
    <v>62.49</v>
    <v>8456002964</v>
    <v>FIRST INDUSTRIAL REALTY TRUST, INC.</v>
    <v>FIRST INDUSTRIAL REALTY TRUST, INC.</v>
    <v>62.49</v>
    <v>34.180900000000001</v>
    <v>62.4</v>
    <v>63.784999999999997</v>
    <v>132570400</v>
    <v>FR</v>
    <v>FIRST INDUSTRIAL REALTY TRUST, INC. (XNYS:FR)</v>
    <v>346511</v>
    <v>962940</v>
    <v>1993</v>
  </rv>
  <rv s="2">
    <v>4744</v>
  </rv>
  <rv s="0">
    <v>https://www.bing.com/financeapi/forcetrigger?t=a1vg52&amp;q=XNYS%3aIIPR&amp;form=skydnc</v>
    <v>Learn more on Bing</v>
  </rv>
  <rv s="1">
    <v>en-US</v>
    <v>a1vg52</v>
    <v>268435456</v>
    <v>1</v>
    <v>Powered by Refinitiv</v>
    <v>0</v>
    <v>INNOVATIVE INDUSTRIAL PROPERTIES, INC. (XNYS:IIPR)</v>
    <v>2</v>
    <v>3</v>
    <v>Finance</v>
    <v>4</v>
    <v>59.83</v>
    <v>44.58</v>
    <v>1.4531000000000001</v>
    <v>1.01</v>
    <v>1.9427E-2</v>
    <v>USD</v>
    <v>Innovative Industrial Properties, Inc. is an internally managed real estate investment trust (REIT). The Company is focused on the acquisition, ownership and management of specialized industrial properties leased to experienced, state-licensed operators for their regulated cannabis facilities. It acquires its properties through sale-leaseback transactions and third-party purchases. The Company owns approximately 109 properties comprising an aggregate of 9.0 million rentable square feet (including 666,000 rentable square feet under development/redevelopment) in 19 states, including Arizona, California, Colorado, Florida, Illinois, Maryland, Massachusetts, Michigan, Minnesota, Missouri, Nevada, New Jersey, New York, North Dakota, Ohio, Pennsylvania, Texas, Virginia, and Washington. Its subsidiary is IIP Operating Partnership, LP (Operating Partnership).</v>
    <v>23</v>
    <v>New York Stock Exchange</v>
    <v>XNYS</v>
    <v>XNYS</v>
    <v>17190 Bernardo Center Drive, CA, 92128 US</v>
    <v>53.5</v>
    <v>Residential &amp; Commercial REIT</v>
    <v>Stock</v>
    <v>46129.796006793753</v>
    <v>4746</v>
    <v>52.143599999999999</v>
    <v>1491200580</v>
    <v>INNOVATIVE INDUSTRIAL PROPERTIES, INC.</v>
    <v>INNOVATIVE INDUSTRIAL PROPERTIES, INC.</v>
    <v>52.35</v>
    <v>13.524900000000001</v>
    <v>51.99</v>
    <v>53</v>
    <v>28135860</v>
    <v>IIPR</v>
    <v>INNOVATIVE INDUSTRIAL PROPERTIES, INC. (XNYS:IIPR)</v>
    <v>179253</v>
    <v>285285</v>
    <v>2016</v>
  </rv>
  <rv s="2">
    <v>4747</v>
  </rv>
  <rv s="0">
    <v>https://www.bing.com/financeapi/forcetrigger?t=a1x7zr&amp;q=XNYS%3aLXP&amp;form=skydnc</v>
    <v>Learn more on Bing</v>
  </rv>
  <rv s="1">
    <v>en-US</v>
    <v>a1x7zr</v>
    <v>268435456</v>
    <v>1</v>
    <v>Powered by Refinitiv</v>
    <v>0</v>
    <v>LXP INDUSTRIAL TRUST (XNYS:LXP)</v>
    <v>2</v>
    <v>3</v>
    <v>Finance</v>
    <v>4</v>
    <v>52.52</v>
    <v>37.299999999999997</v>
    <v>1.1053999999999999</v>
    <v>0.27</v>
    <v>5.2839999999999996E-3</v>
    <v>USD</v>
    <v>LXP Industrial Trust is a real estate investment trust (REIT) focused on Class A warehouse and distribution investments in target markets across the Sunbelt and lower Midwest. The Company invests in single-tenant warehouse/distribution real estate. The Company conducts its operations indirectly through property owner subsidiaries, which are single purpose entities; a wholly owned taxable REIT subsidiaries (TRS), Lexington Realty Advisors, Inc., and joint ventures. The Company's warehouse/distribution portfolio includes various industries, such as electronic commerce, automotive, construction/materials, food, apparel, specialty, technology, retail department, aerospace/defense, healthcare, consumer products, transportation/logistics and others. The Company has ownership interests in approximately 119 consolidated real estate properties, located in 17 states and containing an aggregate of approximately 57.8 million square feet of space, approximately 93.6% of which is leased.</v>
    <v>58</v>
    <v>New York Stock Exchange</v>
    <v>XNYS</v>
    <v>XNYS</v>
    <v>515 N. Flagler Dr, Suite 408, WEST PALM BEACH, FL, 33401 US</v>
    <v>51.686</v>
    <v>Residential &amp; Commercial REIT</v>
    <v>Stock</v>
    <v>46129.797380983597</v>
    <v>4749</v>
    <v>50.91</v>
    <v>3028647802</v>
    <v>LXP INDUSTRIAL TRUST</v>
    <v>LXP INDUSTRIAL TRUST</v>
    <v>51.25</v>
    <v>28.359300000000001</v>
    <v>51.1</v>
    <v>51.37</v>
    <v>58957520</v>
    <v>LXP</v>
    <v>LXP INDUSTRIAL TRUST (XNYS:LXP)</v>
    <v>540878</v>
    <v>624886</v>
    <v>1997</v>
  </rv>
  <rv s="2">
    <v>4750</v>
  </rv>
  <rv s="0">
    <v>https://www.bing.com/financeapi/forcetrigger?t=a1zy3m&amp;q=XNYS%3aPLD&amp;form=skydnc</v>
    <v>Learn more on Bing</v>
  </rv>
  <rv s="1">
    <v>en-US</v>
    <v>a1zy3m</v>
    <v>268435456</v>
    <v>1</v>
    <v>Powered by Refinitiv</v>
    <v>0</v>
    <v>PROLOGIS, INC. (XNYS:PLD)</v>
    <v>2</v>
    <v>3</v>
    <v>Finance</v>
    <v>4</v>
    <v>145.44</v>
    <v>97.1</v>
    <v>1.3838999999999999</v>
    <v>3</v>
    <v>2.1101000000000002E-2</v>
    <v>USD</v>
    <v>Prologis, Inc. is a fully integrated real estate company. The Company operates through two segments: Real Estate (Rental Operations and Development) and Strategic Capital. Its Real Estate Segment represents the ownership and development of operating properties. The Real Estate Segment also includes development activities that lead to rental operations, including land held for development and properties under development, and other real estate investments, including renewable energy assets. Strategic Capital Segment represents the management of unconsolidated co-investment ventures. The Company is the general partner of Prologis, L.P. (the Operating Partnership or OP). Through the OP, it is engaged in the ownership, acquisition, development and management of logistics facilities with a focus on key markets in approximately 20 countries on four continents. It operates, manages and measures the operating performance of its properties on an owned and managed (O&amp;M) basis.</v>
    <v>2802</v>
    <v>New York Stock Exchange</v>
    <v>XNYS</v>
    <v>XNYS</v>
    <v>7 ST. PAUL STREET SUITE 820, MD, 21202 US</v>
    <v>145.44</v>
    <v>Residential &amp; Commercial REIT</v>
    <v>Stock</v>
    <v>46129.797057812502</v>
    <v>4752</v>
    <v>142.25</v>
    <v>135331930718</v>
    <v>PROLOGIS, INC.</v>
    <v>PROLOGIS, INC.</v>
    <v>142.44999999999999</v>
    <v>40.842300000000002</v>
    <v>142.16999999999999</v>
    <v>145.16999999999999</v>
    <v>932230700</v>
    <v>PLD</v>
    <v>PROLOGIS, INC. (XNYS:PLD)</v>
    <v>1870892</v>
    <v>3573560</v>
    <v>1997</v>
  </rv>
  <rv s="2">
    <v>4753</v>
  </rv>
  <rv s="0">
    <v>https://www.bing.com/financeapi/forcetrigger?t=a21wh7&amp;q=XNYS%3aREXR&amp;form=skydnc</v>
    <v>Learn more on Bing</v>
  </rv>
  <rv s="1">
    <v>en-US</v>
    <v>a21wh7</v>
    <v>268435456</v>
    <v>1</v>
    <v>Powered by Refinitiv</v>
    <v>0</v>
    <v>REXFORD INDUSTRIAL REALTY, INC. (XNYS:REXR)</v>
    <v>2</v>
    <v>3</v>
    <v>Finance</v>
    <v>4</v>
    <v>44.38</v>
    <v>31.08</v>
    <v>1.2655000000000001</v>
    <v>0.88500000000000001</v>
    <v>2.4631E-2</v>
    <v>USD</v>
    <v>Rexford Industrial Realty, Inc. is a self-administered and self-managed full-service real estate investment trust (REIT). The Company is focused on owning, operating and acquiring industrial properties in Southern California infill markets. It acquires, owns, improves, redevelops, leases, and manages industrial real estate principally located in Southern California infill markets, through Rexford Industrial Realty, L.P. (Operating Partnership) and its subsidiaries. The Company also acquires or provides mortgage debt secured by industrial zoned property or property suitable for industrial development. It provides property management services and leasing services to related party property owners. Its property management services include performing property inspections, monitoring repairs and maintenance, maintaining tenant relations and providing financial and accounting oversight. Its portfolio consists of 424 properties with approximately 51.0 million rentable square feet.</v>
    <v>256</v>
    <v>New York Stock Exchange</v>
    <v>XNYS</v>
    <v>XNYS</v>
    <v>2405 YORK ROAD SUITE 201, LUTHERVILLE TIMONIUM, MD, 21093 US</v>
    <v>37.22</v>
    <v>Residential &amp; Commercial REIT</v>
    <v>Stock</v>
    <v>46129.797473645311</v>
    <v>4755</v>
    <v>36.15</v>
    <v>8265751659</v>
    <v>REXFORD INDUSTRIAL REALTY, INC.</v>
    <v>REXFORD INDUSTRIAL REALTY, INC.</v>
    <v>36.204999999999998</v>
    <v>43.129100000000001</v>
    <v>35.93</v>
    <v>36.814999999999998</v>
    <v>224521300</v>
    <v>REXR</v>
    <v>REXFORD INDUSTRIAL REALTY, INC. (XNYS:REXR)</v>
    <v>1425587</v>
    <v>2680198</v>
    <v>2013</v>
  </rv>
  <rv s="2">
    <v>4756</v>
  </rv>
  <rv s="0">
    <v>https://www.bing.com/financeapi/forcetrigger?t=a23nar&amp;q=XNYS%3aSTAG&amp;form=skydnc</v>
    <v>Learn more on Bing</v>
  </rv>
  <rv s="1">
    <v>en-US</v>
    <v>a23nar</v>
    <v>268435456</v>
    <v>1</v>
    <v>Powered by Refinitiv</v>
    <v>0</v>
    <v>STAG INDUSTRIAL, INC. (XNYS:STAG)</v>
    <v>2</v>
    <v>3</v>
    <v>Finance</v>
    <v>4</v>
    <v>39.979999999999997</v>
    <v>31.64</v>
    <v>1.0318000000000001</v>
    <v>0.95499999999999996</v>
    <v>2.4601000000000001E-2</v>
    <v>USD</v>
    <v>STAG Industrial, Inc. is a real estate investment trust (REIT), which is focused on the acquisition, ownership and operation of industrial properties throughout the United States. Its platform is designed to identify properties for acquisition that offer relative value across CBRE-EA Tier 1 industrial property types and tenants through the principled application of its proprietary risk assessment model; provide growth through sophisticated industrial operation and an attractive opportunity set, and capitalize on its business appropriately given the characteristics of its assets. The Company's portfolio consists of approximately 603 buildings in 41 states. It owns all of its properties and conducts substantially all of its business through STAG Industrial Operating Partnership, L.P. (Operating Partnership).</v>
    <v>93</v>
    <v>New York Stock Exchange</v>
    <v>XNYS</v>
    <v>XNYS</v>
    <v>2405 YORK ROAD SUITE 201, MD, 21093-2264 US</v>
    <v>39.880000000000003</v>
    <v>Residential &amp; Commercial REIT</v>
    <v>Stock</v>
    <v>46129.797507557814</v>
    <v>4758</v>
    <v>38.92</v>
    <v>7603794705</v>
    <v>STAG INDUSTRIAL, INC.</v>
    <v>STAG INDUSTRIAL, INC.</v>
    <v>39.07</v>
    <v>27.245000000000001</v>
    <v>38.82</v>
    <v>39.774999999999999</v>
    <v>191170200</v>
    <v>STAG</v>
    <v>STAG INDUSTRIAL, INC. (XNYS:STAG)</v>
    <v>711721</v>
    <v>1358102</v>
    <v>2010</v>
  </rv>
  <rv s="2">
    <v>4759</v>
  </rv>
  <rv s="0">
    <v>https://www.bing.com/financeapi/forcetrigger?t=a24hu2&amp;q=XNYS%3aTRNO&amp;form=skydnc</v>
    <v>Learn more on Bing</v>
  </rv>
  <rv s="1">
    <v>en-US</v>
    <v>a24hu2</v>
    <v>268435456</v>
    <v>1</v>
    <v>Powered by Refinitiv</v>
    <v>0</v>
    <v>TERRENO REALTY CORPORATION (XNYS:TRNO)</v>
    <v>2</v>
    <v>3</v>
    <v>Finance</v>
    <v>4</v>
    <v>67.034999999999997</v>
    <v>53</v>
    <v>1.1077999999999999</v>
    <v>1.0649999999999999</v>
    <v>1.6195000000000001E-2</v>
    <v>USD</v>
    <v>Terreno Realty Corporation acquires, owns and operates industrial real estate in six coastal United States markets: New York City/Northern New Jersey; Los Angeles; Miami; San Francisco Bay Area; Seattle, and Washington, D.C. The Company invests in several types of industrial real estate, including warehouse/distribution, flex (including light industrial and research and development), transshipment, and improved land. It targets functional properties in infill locations that may be shared by multiple tenants and that cater to customer demand within the various submarkets in which it operates. Infill locations are geographic locations surrounded by high concentrations of already developed land and existing buildings. Its portfolio includes Terreno 3500 West MacArthur Boulevard, Terreno 11100 Hindry Avenue, Terreno 2411 Santa Fe Ave, Terreno 1720 E Garry Ave, Terreno 16009-16019 E Foothill, Terreno 16025-16037 E Foothill, Terreno 3528 Arden, Terreno 20269 - 20281 Mack, and others.</v>
    <v>47</v>
    <v>New York Stock Exchange</v>
    <v>XNYS</v>
    <v>XNYS</v>
    <v>10500 NE 8th Street, Suite 1910, BELLEVUE, WA, 98004 US</v>
    <v>67.034999999999997</v>
    <v>Residential &amp; Commercial REIT</v>
    <v>Stock</v>
    <v>46129.797291446092</v>
    <v>4761</v>
    <v>58.96</v>
    <v>7100583930</v>
    <v>TERRENO REALTY CORPORATION</v>
    <v>TERRENO REALTY CORPORATION</v>
    <v>65.86</v>
    <v>17.1645</v>
    <v>65.760000000000005</v>
    <v>66.825000000000003</v>
    <v>106256400</v>
    <v>TRNO</v>
    <v>TERRENO REALTY CORPORATION (XNYS:TRNO)</v>
    <v>513401</v>
    <v>588552</v>
    <v>2009</v>
  </rv>
  <rv s="2">
    <v>4762</v>
  </rv>
  <rv s="0">
    <v>https://www.bing.com/financeapi/forcetrigger?t=a1mqyc&amp;q=XNYS%3aABR&amp;form=skydnc</v>
    <v>Learn more on Bing</v>
  </rv>
  <rv s="1">
    <v>en-US</v>
    <v>a1mqyc</v>
    <v>268435456</v>
    <v>1</v>
    <v>Powered by Refinitiv</v>
    <v>0</v>
    <v>ARBOR REALTY TRUST, INC. (XNYS:ABR)</v>
    <v>2</v>
    <v>3</v>
    <v>Finance</v>
    <v>4</v>
    <v>12.574999999999999</v>
    <v>7.11</v>
    <v>1.2493000000000001</v>
    <v>6.5000000000000002E-2</v>
    <v>8.2380000000000005E-3</v>
    <v>USD</v>
    <v>Arbor Realty Trust, Inc. is a real estate investment trust and direct lender, providing loan origination and servicing for multifamily, single-family rental (SFR) portfolios, and other diverse commercial real estate assets. The Company’s segments include Structured Business and Agency Business. Through its Structured Business, it invests in a diversified portfolio of structured finance assets in the multifamily, SFR and commercial real estate markets, primarily consisting of bridge loans to mezzanine loans, junior participating interests in first mortgages and preferred equity. It also invests in real estate-related joint ventures and may directly acquire real property and invest in real estate-related notes and certain mortgage-related securities. Through its Agency Business, the Company originates, sells, and services a range of multifamily finance products through Housing and Urban Development (HUD), Federal National Mortgage Association (Fannie Mae), among others.</v>
    <v>653</v>
    <v>New York Stock Exchange</v>
    <v>XNYS</v>
    <v>XNYS</v>
    <v>333 EARLE OVINGTON BOULEVARD, SUITE 900, UNIONDALE, NY, 11553 US</v>
    <v>8.11</v>
    <v>Residential &amp; Commercial REIT</v>
    <v>Stock</v>
    <v>46129.796981955471</v>
    <v>4764</v>
    <v>7.94</v>
    <v>1536232211</v>
    <v>ARBOR REALTY TRUST, INC.</v>
    <v>ARBOR REALTY TRUST, INC.</v>
    <v>8.0050000000000008</v>
    <v>14.500500000000001</v>
    <v>7.89</v>
    <v>7.9550000000000001</v>
    <v>193115300</v>
    <v>ABR</v>
    <v>ARBOR REALTY TRUST, INC. (XNYS:ABR)</v>
    <v>1302447</v>
    <v>2692067</v>
    <v>2003</v>
  </rv>
  <rv s="2">
    <v>4765</v>
  </rv>
  <rv s="0">
    <v>https://www.bing.com/financeapi/forcetrigger?t=b14chw&amp;q=XNYS%3aACR&amp;form=skydnc</v>
    <v>Learn more on Bing</v>
  </rv>
  <rv s="1">
    <v>en-US</v>
    <v>b14chw</v>
    <v>268435456</v>
    <v>1</v>
    <v>Powered by Refinitiv</v>
    <v>0</v>
    <v>ACRES COMMERCIAL REALTY CORP. (XNYS:ACR)</v>
    <v>2</v>
    <v>3</v>
    <v>Finance</v>
    <v>4</v>
    <v>24.61</v>
    <v>16.510000000000002</v>
    <v>1.0844</v>
    <v>0.54</v>
    <v>2.7204000000000002E-2</v>
    <v>USD</v>
    <v>ACRES Commercial Realty Corp. is a real estate investment trust. The Company is primarily focused on originating, holding and managing commercial real estate mortgage loans and equity investments in commercial real estate properties through direct ownership and joint ventures. Its objective is to provide its stockholders with total returns over time, including the payment of quarterly distributions when approved by its board of directors, and capital appreciation, while seeking to manage the risks associated with its investment strategies. It invests in CRE whole loans and CRE equity investments. The Company is externally managed by ACRES Capital, LLC, a subsidiary of ACRES Capital Corp., a private commercial real estate lender dedicated to nationwide middle market commercial real estate lending with a focus on multifamily, student housing, hospitality, industrial and office property in the United States markets.</v>
    <v>0</v>
    <v>New York Stock Exchange</v>
    <v>XNYS</v>
    <v>XNYS</v>
    <v>390 RXR Plaza, UNIONDALE, NY, 11556 US</v>
    <v>20.39</v>
    <v>Residential &amp; Commercial REIT</v>
    <v>Stock</v>
    <v>46129.796943830472</v>
    <v>4767</v>
    <v>19.989999999999998</v>
    <v>145403129</v>
    <v>ACRES COMMERCIAL REALTY CORP.</v>
    <v>ACRES COMMERCIAL REALTY CORP.</v>
    <v>20.05</v>
    <v>7842.3077000000003</v>
    <v>19.850000000000001</v>
    <v>20.39</v>
    <v>7131100</v>
    <v>ACR</v>
    <v>ACRES COMMERCIAL REALTY CORP. (XNYS:ACR)</v>
    <v>5350</v>
    <v>19472</v>
    <v>2005</v>
  </rv>
  <rv s="2">
    <v>4768</v>
  </rv>
  <rv s="0">
    <v>https://www.bing.com/financeapi/forcetrigger?t=a1mttc&amp;q=XNYS%3aACRE&amp;form=skydnc</v>
    <v>Learn more on Bing</v>
  </rv>
  <rv s="4">
    <v>en-US</v>
    <v>a1mttc</v>
    <v>268435456</v>
    <v>1</v>
    <v>Powered by Refinitiv</v>
    <v>8</v>
    <v>ARES COMMERCIAL REAL ESTATE CORPORATION (XNYS:ACRE)</v>
    <v>2</v>
    <v>9</v>
    <v>Finance</v>
    <v>4</v>
    <v>5.89</v>
    <v>3.4449999999999998</v>
    <v>1.2374000000000001</v>
    <v>0.17499999999999999</v>
    <v>3.3980999999999997E-2</v>
    <v>USD</v>
    <v>Ares Commercial Real Estate Corporation is a specialty finance company primarily engaged in directly originating and investing in commercial real estate loans and related investments. The Company, through its national direct origination platform, provides a broad offering of flexible and reliable financing solutions for commercial real estate owners and operators. The Company originates senior mortgage loans, as well as subordinate financings, mezzanine debt and preferred equity, with an emphasis on providing value added financing on a variety of properties located in liquid markets across the United States. Senior mortgage loans are typically secured by first liens on commercial properties, including property types, such as office, multifamily, self storage, retail, hotel, healthcare, student housing, industrial, mixed-use, residential and residential condominium. The Company is externally managed by Ares Commercial Real Estate Management LLC.</v>
    <v>4250</v>
    <v>New York Stock Exchange</v>
    <v>XNYS</v>
    <v>XNYS</v>
    <v>245 Park Ave, 42Nd Floor, NEW YORK, NY, 10167 US</v>
    <v>5.36</v>
    <v>Residential &amp; Commercial REIT</v>
    <v>Stock</v>
    <v>46129.796040358597</v>
    <v>4770</v>
    <v>5.2</v>
    <v>294832842</v>
    <v>ARES COMMERCIAL REAL ESTATE CORPORATION</v>
    <v>ARES COMMERCIAL REAL ESTATE CORPORATION</v>
    <v>5.22</v>
    <v>5.15</v>
    <v>5.3250000000000002</v>
    <v>55367670</v>
    <v>ACRE</v>
    <v>ARES COMMERCIAL REAL ESTATE CORPORATION (XNYS:ACRE)</v>
    <v>278636</v>
    <v>432238</v>
    <v>2011</v>
  </rv>
  <rv s="2">
    <v>4771</v>
  </rv>
  <rv s="0">
    <v>https://www.bing.com/financeapi/forcetrigger?t=a1n3ec&amp;q=XNAS%3aAGNC&amp;form=skydnc</v>
    <v>Learn more on Bing</v>
  </rv>
  <rv s="1">
    <v>en-US</v>
    <v>a1n3ec</v>
    <v>268435456</v>
    <v>1</v>
    <v>Powered by Refinitiv</v>
    <v>0</v>
    <v>AGNC INVESTMENT CORP. (XNAS:AGNC)</v>
    <v>2</v>
    <v>3</v>
    <v>Finance</v>
    <v>4</v>
    <v>12.19</v>
    <v>8.07</v>
    <v>1.3335999999999999</v>
    <v>0.28499999999999998</v>
    <v>2.6988999999999999E-2</v>
    <v>USD</v>
    <v>AGNC Investment Corp. is an investor in Agency residential mortgage-backed securities (Agency MBS), which benefit from a guarantee against credit losses by Federal National Mortgage Association (Fannie Mae), Federal Home Loan Mortgage Corporation (Freddie Mac), or Government National Mortgage Association (Ginnie Mae). The Company's business is a source of private capital for the United States residential housing market. The Company invests on a leveraged basis, financing its Agency MBS assets primarily through repurchase agreements, and utilizes dynamic risk management strategies intended to protect the value of its portfolio from interest rate and other market risks. The Company may also invest in Agency multifamily MBS that are similarly guaranteed by a United States Government-sponsored enterprise (GSE) and in other assets related to the housing, mortgage or real estate markets that are not guaranteed by a GSE or United States Government agency.</v>
    <v>54</v>
    <v>Nasdaq Stock Market</v>
    <v>XNAS</v>
    <v>XNAS</v>
    <v>7373 Wisconsin Avenue, 22Nd Floor, BETHESDA, MD, 20814 US</v>
    <v>10.88</v>
    <v>Residential &amp; Commercial REIT</v>
    <v>Stock</v>
    <v>46129.797416909372</v>
    <v>4773</v>
    <v>10.63</v>
    <v>12181526955</v>
    <v>AGNC INVESTMENT CORP.</v>
    <v>AGNC INVESTMENT CORP.</v>
    <v>10.66</v>
    <v>7.7614000000000001</v>
    <v>10.56</v>
    <v>10.845000000000001</v>
    <v>1123239000</v>
    <v>AGNC</v>
    <v>AGNC INVESTMENT CORP. (XNAS:AGNC)</v>
    <v>10353940</v>
    <v>19197293</v>
    <v>2008</v>
  </rv>
  <rv s="2">
    <v>4774</v>
  </rv>
  <rv s="0">
    <v>https://www.bing.com/financeapi/forcetrigger?t=c27kbh&amp;q=XNYS%3aAOMR&amp;form=skydnc</v>
    <v>Learn more on Bing</v>
  </rv>
  <rv s="1">
    <v>en-US</v>
    <v>c27kbh</v>
    <v>268435456</v>
    <v>1</v>
    <v>Powered by Refinitiv</v>
    <v>0</v>
    <v>ANGEL OAK MORTGAGE REIT, INC. (XNYS:AOMR)</v>
    <v>2</v>
    <v>3</v>
    <v>Finance</v>
    <v>4</v>
    <v>10.34</v>
    <v>7.74</v>
    <v>1.2669999999999999</v>
    <v>0.26</v>
    <v>2.9212999999999999E-2</v>
    <v>USD</v>
    <v>Angel Oak Mortgage REIT, Inc. is a real estate investment trust (REIT) focused on acquiring and investing in first lien non-qualified residential mortgage (non-QM) loans and other mortgage-related assets in the United States mortgage market. Its objective is to generate attractive risk-adjusted returns for its stockholders through cash distributions and capital appreciation across interest rate and credit cycles. Its strategy is to make credit-sensitive investments in newly originated first lien non-QM loans that are primarily made to non-QM loan borrowers and primarily sourced from its mortgage lending platform, Angel Oak Mortgage Lending, which operates through a wholesale channel and has a national origination. It may also invest in other residential mortgage loans, residential mortgage-backed securities (RMBS), and other mortgage-related assets, which, collectively with non-QM loans, are referred to as target assets. It is managed and advised by Falcons I, LLC (the Manager).</v>
    <v>0</v>
    <v>New York Stock Exchange</v>
    <v>XNYS</v>
    <v>XNYS</v>
    <v>2405 YORK ROAD SUITE 201, LUTHERVILLE TIMONIUM, MD, 21093 US</v>
    <v>9.2200000000000006</v>
    <v>Banking Services</v>
    <v>Stock</v>
    <v>46129.796909178127</v>
    <v>4776</v>
    <v>9</v>
    <v>228218194</v>
    <v>ANGEL OAK MORTGAGE REIT, INC.</v>
    <v>ANGEL OAK MORTGAGE REIT, INC.</v>
    <v>9</v>
    <v>5.0731000000000002</v>
    <v>8.9</v>
    <v>9.16</v>
    <v>24914650</v>
    <v>AOMR</v>
    <v>ANGEL OAK MORTGAGE REIT, INC. (XNYS:AOMR)</v>
    <v>88990</v>
    <v>90580</v>
    <v>2018</v>
  </rv>
  <rv s="2">
    <v>4777</v>
  </rv>
  <rv s="0">
    <v>https://www.bing.com/financeapi/forcetrigger?t=a1npu2&amp;q=XNYS%3aARI&amp;form=skydnc</v>
    <v>Learn more on Bing</v>
  </rv>
  <rv s="1">
    <v>en-US</v>
    <v>a1npu2</v>
    <v>268435456</v>
    <v>1</v>
    <v>Powered by Refinitiv</v>
    <v>0</v>
    <v>APOLLO COMMERCIAL REAL ESTATE FINANCE, INC. (XNYS:ARI)</v>
    <v>2</v>
    <v>3</v>
    <v>Finance</v>
    <v>4</v>
    <v>11.24</v>
    <v>8.09</v>
    <v>1.4737</v>
    <v>0.06</v>
    <v>5.4200000000000003E-3</v>
    <v>USD</v>
    <v>Apollo Commercial Real Estate Finance, Inc. is a real estate investment trust. The Company primarily originates, acquires, invests in and manages performing commercial first mortgage loans, subordinate financings and other commercial real estate-related debt investments. Its principal business objective is to acquire its target assets in order to provide attractive risk- adjusted returns to its stockholders over the long term, primarily through dividends and secondarily through capital appreciation. Its investment strategy is to identify opportunities within its target assets through its manager and its affiliates as well as their platform, which integrates real estate experience with private equity and capital markets in transaction sourcing, underwriting, execution, asset operation, management and disposition. It targets assets that are secured by real estate throughout the United States and Europe. The Company is externally managed and advised by ACREFI Management, LLC.</v>
    <v>0</v>
    <v>New York Stock Exchange</v>
    <v>XNYS</v>
    <v>XNYS</v>
    <v>7 ST. PAUL STREET SUITE 820, MD, 21202 US</v>
    <v>11.17</v>
    <v>Residential &amp; Commercial REIT</v>
    <v>Stock</v>
    <v>46129.796123321095</v>
    <v>4779</v>
    <v>11.04</v>
    <v>1544441094</v>
    <v>APOLLO COMMERCIAL REAL ESTATE FINANCE, INC.</v>
    <v>APOLLO COMMERCIAL REAL ESTATE FINANCE, INC.</v>
    <v>11.11</v>
    <v>13.869199999999999</v>
    <v>11.07</v>
    <v>11.13</v>
    <v>138763800</v>
    <v>ARI</v>
    <v>APOLLO COMMERCIAL REAL ESTATE FINANCE, INC. (XNYS:ARI)</v>
    <v>981761</v>
    <v>1649325</v>
    <v>2009</v>
  </rv>
  <rv s="2">
    <v>4780</v>
  </rv>
  <rv s="0">
    <v>https://www.bing.com/financeapi/forcetrigger?t=a1nrbh&amp;q=XNYS%3aARR&amp;form=skydnc</v>
    <v>Learn more on Bing</v>
  </rv>
  <rv s="1">
    <v>en-US</v>
    <v>a1nrbh</v>
    <v>268435456</v>
    <v>1</v>
    <v>Powered by Refinitiv</v>
    <v>0</v>
    <v>ARMOUR RESIDENTIAL REIT, INC. (XNYS:ARR)</v>
    <v>2</v>
    <v>3</v>
    <v>Finance</v>
    <v>4</v>
    <v>19.309999999999999</v>
    <v>13.7</v>
    <v>1.3786</v>
    <v>0.51500000000000001</v>
    <v>3.0348E-2</v>
    <v>USD</v>
    <v>ARMOUR Residential REIT, Inc. is a real estate investment trust. The Company invests primarily in fixed-rate residential, adjustable rate and hybrid adjustable-rate residential mortgage-backed securities issued or guaranteed by United States Government-sponsored enterprises or guaranteed by the Government National Mortgage Association. It brings private capital into the mortgage markets to support home ownership for a broad and diverse spectrum of Americans. It seeks to create stockholder value through investment and risk management of a leveraged and diversified portfolio of mortgage-backed securities (MBS). It invests in MBS, issued or guaranteed by a United States Government-sponsored entity (GSE), such as the Federal National Mortgage Association, the Federal Home Loan Mortgage Corporation, or a government agency such as Government National Mortgage Administration (Agency Securities). The Company is externally managed and advised by ARMOUR Capital Management LP.</v>
    <v>0</v>
    <v>New York Stock Exchange</v>
    <v>XNYS</v>
    <v>XNYS</v>
    <v>7 ST. PAUL STREET SUITE 820, MD, 21202 US</v>
    <v>17.52</v>
    <v>Residential &amp; Commercial REIT</v>
    <v>Stock</v>
    <v>46129.797519166408</v>
    <v>4782</v>
    <v>17.12</v>
    <v>2146589737</v>
    <v>ARMOUR RESIDENTIAL REIT, INC.</v>
    <v>ARMOUR RESIDENTIAL REIT, INC.</v>
    <v>17.155000000000001</v>
    <v>5.2984999999999998</v>
    <v>16.97</v>
    <v>17.484999999999999</v>
    <v>122767500</v>
    <v>ARR</v>
    <v>ARMOUR RESIDENTIAL REIT, INC. (XNYS:ARR)</v>
    <v>3517081</v>
    <v>3167106</v>
    <v>2008</v>
  </rv>
  <rv s="2">
    <v>4783</v>
  </rv>
  <rv s="0">
    <v>https://www.bing.com/financeapi/forcetrigger?t=ayve8m&amp;q=XNYS%3aBRSP&amp;form=skydnc</v>
    <v>Learn more on Bing</v>
  </rv>
  <rv s="1">
    <v>en-US</v>
    <v>ayve8m</v>
    <v>268435456</v>
    <v>1</v>
    <v>Powered by Refinitiv</v>
    <v>0</v>
    <v>BRIGHTSPIRE CAPITAL, INC. (XNYS:BRSP)</v>
    <v>2</v>
    <v>3</v>
    <v>Finance</v>
    <v>4</v>
    <v>6.165</v>
    <v>4.37</v>
    <v>1.4231</v>
    <v>0.05</v>
    <v>8.4600000000000005E-3</v>
    <v>USD</v>
    <v>BrightSpire Capital, Inc. is a commercial real estate (CRE) credit real estate investment trust. The Company is focused on originating, acquiring, financing and managing a diversified portfolio, consisting primarily of CRE debt investments and net leased properties predominantly in the United States. The Company's segments include Senior and Mezzanine Loans and Preferred Equity, Net Leased and Other Real Estate, and Corporate and Other. The Senior and Mezzanine Loans and Preferred Equity segment has CRE debt investments, including senior loans, mezzanine loans, and preferred equity interests, as well as participation in such loans. The Net Leased and Other Real Estate segment includes direct investments in commercial real estate with long-term leases to tenants on a net lease basis. The Corporate and Other includes corporate-level asset management and other fees. The Company has offices in New York and Los Angeles, California.</v>
    <v>46</v>
    <v>New York Stock Exchange</v>
    <v>XNYS</v>
    <v>XNYS</v>
    <v>C/O Colony NorthStar, Inc. 515 South Flower Street, 44th Floor, CA, 90071 US</v>
    <v>6.0549999999999997</v>
    <v>Residential &amp; Commercial REIT</v>
    <v>Stock</v>
    <v>46129.796004710159</v>
    <v>4785</v>
    <v>5.95</v>
    <v>776457476</v>
    <v>BRIGHTSPIRE CAPITAL, INC.</v>
    <v>BRIGHTSPIRE CAPITAL, INC.</v>
    <v>5.96</v>
    <v>0</v>
    <v>5.91</v>
    <v>5.96</v>
    <v>130278100</v>
    <v>BRSP</v>
    <v>BRIGHTSPIRE CAPITAL, INC. (XNYS:BRSP)</v>
    <v>526090</v>
    <v>1035533</v>
    <v>2017</v>
  </rv>
  <rv s="2">
    <v>4786</v>
  </rv>
  <rv s="0">
    <v>https://www.bing.com/financeapi/forcetrigger?t=a1p2jc&amp;q=XNYS%3aBXMT&amp;form=skydnc</v>
    <v>Learn more on Bing</v>
  </rv>
  <rv s="1">
    <v>en-US</v>
    <v>a1p2jc</v>
    <v>268435456</v>
    <v>1</v>
    <v>Powered by Refinitiv</v>
    <v>0</v>
    <v>BLACKSTONE MORTGAGE TRUST, INC. (XNYS:BXMT)</v>
    <v>2</v>
    <v>3</v>
    <v>Finance</v>
    <v>4</v>
    <v>20.664999999999999</v>
    <v>17.664999999999999</v>
    <v>1.0134000000000001</v>
    <v>0.37</v>
    <v>1.8706E-2</v>
    <v>USD</v>
    <v>Blackstone Mortgage Trust, Inc. is a real estate finance company that primarily originates senior loans collateralized by commercial real estate in North America, Europe, and Australia, and invests in other real estate credit investments. The Company’s investment objective is to preserve and protect shareholder capital while producing attractive risk-adjusted returns primarily through dividends generated from current income. Its portfolio is composed primarily of loans secured by high-quality, institutional assets in major markets, sponsored by experienced, well-capitalized real estate investment owners and operators. These loans are financed in a variety of ways, depending on its view of the most prudent strategy available for each of its investments. It conducts its operations as a real estate investment trust for the United States federal income tax purposes. The Company is externally managed by BXMT Advisors L.L.C.</v>
    <v>0</v>
    <v>New York Stock Exchange</v>
    <v>XNYS</v>
    <v>XNYS</v>
    <v>2405 YORK ROAD SUITE 201, LUTHERVILLE TIMONIUM, MD, 21093-2264 US</v>
    <v>20.295000000000002</v>
    <v>Residential &amp; Commercial REIT</v>
    <v>Stock</v>
    <v>46129.796729027345</v>
    <v>4788</v>
    <v>19.835000000000001</v>
    <v>3400082789</v>
    <v>BLACKSTONE MORTGAGE TRUST, INC.</v>
    <v>BLACKSTONE MORTGAGE TRUST, INC.</v>
    <v>19.925000000000001</v>
    <v>31.3521</v>
    <v>19.78</v>
    <v>20.149999999999999</v>
    <v>168738600</v>
    <v>BXMT</v>
    <v>BLACKSTONE MORTGAGE TRUST, INC. (XNYS:BXMT)</v>
    <v>951667</v>
    <v>1669496</v>
    <v>1998</v>
  </rv>
  <rv s="2">
    <v>4789</v>
  </rv>
  <rv s="0">
    <v>https://www.bing.com/financeapi/forcetrigger?t=a1pqm7&amp;q=XNYS%3aCIM&amp;form=skydnc</v>
    <v>Learn more on Bing</v>
  </rv>
  <rv s="1">
    <v>en-US</v>
    <v>a1pqm7</v>
    <v>268435456</v>
    <v>1</v>
    <v>Powered by Refinitiv</v>
    <v>0</v>
    <v>CHIMERA INVESTMENT CORPORATION (XNYS:CIM)</v>
    <v>2</v>
    <v>3</v>
    <v>Finance</v>
    <v>4</v>
    <v>14.88</v>
    <v>10.99</v>
    <v>1.8105</v>
    <v>0.315</v>
    <v>2.3578000000000002E-2</v>
    <v>USD</v>
    <v>Chimera Investment Corporation is a real estate investment trust (REIT). The Company is engaged in the business of investing in a diversified portfolio of mortgage assets for itself and for unrelated third parties through its investment management and advisory services. The assets it may invest in and manage for others include residential mortgage loans, non-agency residential mortgage-backed securities (RMBS), agency RMBS, business purpose loans (BPLs) (including residential transition loans (RTLs)) and investor loans, mortgage servicing rights (MSRs) and other real estate-related assets such as Agency CMBS, junior liens and home equity lines of credit (HELOCs), equity appreciation rights, and reverse mortgages. The MBS and other real estate-related securities it purchases includes investment-grade, non-investment grade, and non-rated securities. The Company is focused on investing in commercial mortgage loans consisting of first or second lien loans secured by multifamily properties.</v>
    <v>423</v>
    <v>New York Stock Exchange</v>
    <v>XNYS</v>
    <v>XNYS</v>
    <v>630 Fifth Avenue, Ste 2400, NEW YORK, NY, 10111 US</v>
    <v>13.73</v>
    <v>Residential &amp; Commercial REIT</v>
    <v>Stock</v>
    <v>46129.797355404684</v>
    <v>4791</v>
    <v>13.45</v>
    <v>1140529597</v>
    <v>CHIMERA INVESTMENT CORPORATION</v>
    <v>CHIMERA INVESTMENT CORPORATION</v>
    <v>13.49</v>
    <v>7.8407</v>
    <v>13.36</v>
    <v>13.675000000000001</v>
    <v>83402530</v>
    <v>CIM</v>
    <v>CHIMERA INVESTMENT CORPORATION (XNYS:CIM)</v>
    <v>516840</v>
    <v>859664</v>
    <v>2007</v>
  </rv>
  <rv s="2">
    <v>4792</v>
  </rv>
  <rv s="0">
    <v>https://www.bing.com/financeapi/forcetrigger?t=c3rpcw&amp;q=XNYS%3aCMTG&amp;form=skydnc</v>
    <v>Learn more on Bing</v>
  </rv>
  <rv s="23">
    <v>en-US</v>
    <v>c3rpcw</v>
    <v>268435456</v>
    <v>1</v>
    <v>Powered by Refinitiv</v>
    <v>62</v>
    <v>CLAROS MORTGAGE TRUST, INC. (XNYS:CMTG)</v>
    <v>2</v>
    <v>63</v>
    <v>Finance</v>
    <v>4</v>
    <v>3.99</v>
    <v>2.0449999999999999</v>
    <v>1.1825000000000001</v>
    <v>0.115</v>
    <v>4.4573999999999996E-2</v>
    <v>USD</v>
    <v>Claros Mortgage Trust, Inc. is a real estate investment trust. The Company is focused primarily on originating senior and subordinate loans on transitional commercial real estate (CRE) assets located in markets across the United Sates. Its objective is to provide debt capital for transitional CRE assets and, in doing so, to generate risk-adjusted returns for its stockholders. It seeks primarily to originate, co-originate and acquire senior and subordinate loans on transitional CRE assets located in the United States markets and generally intend to hold its loans to maturity. In addition to its primary focus on the United States markets, it also seeks to originate senior and subordinate loans on transitional CRE assets located in other markets. It also focuses on mortgage loans secured by a first priority or subordinate mortgage on transitional CRE assets, and subordinate loans, including mezzanine loans. The Company is externally managed and advised by Claros REIT Management LP.</v>
    <v>New York Stock Exchange</v>
    <v>XNYS</v>
    <v>XNYS</v>
    <v>7 ST. PAUL STREET SUITE 820, MD, 21202 US</v>
    <v>2.78</v>
    <v>Residential &amp; Commercial REIT</v>
    <v>Stock</v>
    <v>46129.797499339846</v>
    <v>4794</v>
    <v>2.62</v>
    <v>377889666</v>
    <v>CLAROS MORTGAGE TRUST, INC.</v>
    <v>CLAROS MORTGAGE TRUST, INC.</v>
    <v>2.62</v>
    <v>0</v>
    <v>2.58</v>
    <v>2.6949999999999998</v>
    <v>140218800</v>
    <v>CMTG</v>
    <v>CLAROS MORTGAGE TRUST, INC. (XNYS:CMTG)</v>
    <v>331813</v>
    <v>456869</v>
    <v>2015</v>
  </rv>
  <rv s="2">
    <v>4795</v>
  </rv>
  <rv s="0">
    <v>https://www.bing.com/financeapi/forcetrigger?t=a1rgp2&amp;q=XNYS%3aDX&amp;form=skydnc</v>
    <v>Learn more on Bing</v>
  </rv>
  <rv s="1">
    <v>en-US</v>
    <v>a1rgp2</v>
    <v>268435456</v>
    <v>1</v>
    <v>Powered by Refinitiv</v>
    <v>0</v>
    <v>DYNEX CAPITAL, INC. (XNYS:DX)</v>
    <v>2</v>
    <v>3</v>
    <v>Finance</v>
    <v>4</v>
    <v>14.9305</v>
    <v>11.22</v>
    <v>0.95230000000000004</v>
    <v>0.30499999999999999</v>
    <v>2.3035999999999997E-2</v>
    <v>USD</v>
    <v>Dynex Capital, Inc. is a financial services company. The Company is an internally managed mortgage real estate investment trust (REIT), which invests in mortgage-backed securities (MBS). It finances its investments principally with repurchase agreements. Its objective is to provide attractive risk-adjusted returns to its shareholders over the long term that are reflective of a leveraged, high-quality fixed income portfolio with a focus on capital preservation. It seeks to provide returns to its shareholders primarily through the payment of regular dividends and through capital appreciation of its investments. It primarily invests in Agency MBS, of which over 97% are residential MBS (Agency RMBS), including to-be-announced (TBA) securities. The remainder of its investment portfolio consists of Agency commercial MBS (Agency CMBS) and Agency and non-Agency CMBS interest-only (CMBS IO) securities.</v>
    <v>28</v>
    <v>New York Stock Exchange</v>
    <v>XNYS</v>
    <v>XNYS</v>
    <v>140 Eastshore Drive, Ste 100, GLEN ALLEN, VA, 23059 US</v>
    <v>13.6</v>
    <v>Residential &amp; Commercial REIT</v>
    <v>Stock</v>
    <v>46129.796742071092</v>
    <v>4797</v>
    <v>13.35</v>
    <v>2803098469</v>
    <v>DYNEX CAPITAL, INC.</v>
    <v>DYNEX CAPITAL, INC.</v>
    <v>13.35</v>
    <v>6.6661999999999999</v>
    <v>13.24</v>
    <v>13.545</v>
    <v>206947100</v>
    <v>DX</v>
    <v>DYNEX CAPITAL, INC. (XNYS:DX)</v>
    <v>5367741</v>
    <v>6295870</v>
    <v>1987</v>
  </rv>
  <rv s="2">
    <v>4798</v>
  </rv>
  <rv s="0">
    <v>https://www.bing.com/financeapi/forcetrigger?t=a1rqc7&amp;q=XNYS%3aEFC&amp;form=skydnc</v>
    <v>Learn more on Bing</v>
  </rv>
  <rv s="1">
    <v>en-US</v>
    <v>a1rqc7</v>
    <v>268435456</v>
    <v>1</v>
    <v>Powered by Refinitiv</v>
    <v>0</v>
    <v>ELLINGTON FINANCIAL INC. (XNYS:EFC)</v>
    <v>2</v>
    <v>3</v>
    <v>Finance</v>
    <v>4</v>
    <v>14.12</v>
    <v>11.275</v>
    <v>0.91249999999999998</v>
    <v>0.23499999999999999</v>
    <v>1.8519000000000001E-2</v>
    <v>USD</v>
    <v>Ellington Financial Inc. operates as a real estate investment trust (REIT). The Company acquires and manages mortgage-related, consumer-related, corporate-related, and other financial assets. Its segments include Investment Portfolio Segment and Longbridge Segment. The Investment Portfolio Segment invests in financial assets, including residential and commercial mortgage loans; residential mortgage-backed securities (RMBS); commercial mortgage-backed securities (CMBS); consumer loans and asset-backed securities (ABS) including ABS backed by consumer loans; investments referencing mortgage servicing rights on traditional forward mortgage loans; collateralized loan obligations; non-mortgage- and mortgage-related derivatives; debt and equity investments in loan origination companies; and other strategic investments. The Longbridge Segment is engaged in the business of originating, purchasing, selling and servicing reverse mortgage loans, including home equity conversion mortgage loans.</v>
    <v>500</v>
    <v>New York Stock Exchange</v>
    <v>XNYS</v>
    <v>XNYS</v>
    <v>53 Forest Ave, GREENWICH, CT, 06870 US</v>
    <v>13.025</v>
    <v>Residential &amp; Commercial REIT</v>
    <v>Stock</v>
    <v>46129.797062221878</v>
    <v>4800</v>
    <v>12.765000000000001</v>
    <v>1611088325</v>
    <v>ELLINGTON FINANCIAL INC.</v>
    <v>ELLINGTON FINANCIAL INC.</v>
    <v>12.77</v>
    <v>10.5631</v>
    <v>12.69</v>
    <v>12.925000000000001</v>
    <v>124649000</v>
    <v>EFC</v>
    <v>ELLINGTON FINANCIAL INC. (XNYS:EFC)</v>
    <v>1168515</v>
    <v>1770152</v>
    <v>2007</v>
  </rv>
  <rv s="2">
    <v>4801</v>
  </rv>
  <rv s="0">
    <v>https://www.bing.com/financeapi/forcetrigger?t=c3wsyc&amp;q=XNYS%3aFBRT&amp;form=skydnc</v>
    <v>Learn more on Bing</v>
  </rv>
  <rv s="23">
    <v>en-US</v>
    <v>c3wsyc</v>
    <v>268435456</v>
    <v>1</v>
    <v>Powered by Refinitiv</v>
    <v>62</v>
    <v>FRANKLIN BSP REALTY TRUST, INC. (XNYS:FBRT)</v>
    <v>2</v>
    <v>63</v>
    <v>Finance</v>
    <v>4</v>
    <v>11.86</v>
    <v>8.24</v>
    <v>1.1237999999999999</v>
    <v>0.30499999999999999</v>
    <v>3.458E-2</v>
    <v>USD</v>
    <v>Franklin BSP Realty Trust, Inc. is a real estate finance company. The Company primarily originates, acquires, and manages a diversified portfolio of commercial real estate debt investments secured by properties located within and outside the United States. Its investment objective is to provide its common shareholders attractive, risk-adjusted returns through a stable dividend and capital growth. It operates through four segments: the real estate debt business, the real estate securities business, the commercial real estate conduit business and the real estate-owned business. The Company invests in commercial real estate debt investments, which include first mortgage loans, subordinated mortgage loans, mezzanine loans and participations in such loans. It also originates conduit loans that intend to sell through its taxable REIT subsidiary (TRS) into commercial mortgage-backed securities securitization transactions. The investment advisor of the Company is Benefit Street Partners L.L.C.</v>
    <v>New York Stock Exchange</v>
    <v>XNYS</v>
    <v>XNYS</v>
    <v>ONE MADISON AVENUE, SUITE 1600, NEW YORK, NY, 10010 US</v>
    <v>9.1349999999999998</v>
    <v>Residential &amp; Commercial REIT</v>
    <v>Stock</v>
    <v>46129.796393182813</v>
    <v>4803</v>
    <v>8.89</v>
    <v>738812833</v>
    <v>FRANKLIN BSP REALTY TRUST, INC.</v>
    <v>FRANKLIN BSP REALTY TRUST, INC.</v>
    <v>8.91</v>
    <v>14.571999999999999</v>
    <v>8.82</v>
    <v>9.125</v>
    <v>80965790</v>
    <v>FBRT</v>
    <v>FRANKLIN BSP REALTY TRUST, INC. (XNYS:FBRT)</v>
    <v>444063</v>
    <v>1022166</v>
    <v>2012</v>
  </rv>
  <rv s="2">
    <v>4804</v>
  </rv>
  <rv s="0">
    <v>https://www.bing.com/financeapi/forcetrigger?t=a1ug4c&amp;q=XNYS%3aHASI&amp;form=skydnc</v>
    <v>Learn more on Bing</v>
  </rv>
  <rv s="1">
    <v>en-US</v>
    <v>a1ug4c</v>
    <v>268435456</v>
    <v>1</v>
    <v>Powered by Refinitiv</v>
    <v>0</v>
    <v>HA SUSTAINABLE INFRASTRUCTURE CAPITAL, INC. (XNYS:HASI)</v>
    <v>2</v>
    <v>3</v>
    <v>Finance</v>
    <v>4</v>
    <v>40.765000000000001</v>
    <v>23.08</v>
    <v>1.4550000000000001</v>
    <v>0.55000000000000004</v>
    <v>1.3726E-2</v>
    <v>USD</v>
    <v>HA Sustainable Infrastructure Capital, Inc. is an investor in sustainable infrastructure assets advancing the energy transition. The Company’s investments are diversified across multiple asset classes, including utility-scale solar, onshore wind, and storage; distributed solar and storage; renewable natural gas (RNG), and energy efficiency. It partners with clients to deploy real assets that facilitate the energy transition. The Company invests in a variety of asset classes across its three primary climate solutions markets: Behind the Meter; Grid-Connected; and Fuels, Transport, and Nature. Behind the Meter includes residential solar and storage, community solar and commercial and industrial solar, and energy efficiency. Grid-Connected include utility-scale solar, onshore wind, and battery energy storage systems. Fuels, Transport, and Nature include renewable natural gas, fleet decarbonization, and ecological restoration.</v>
    <v>173</v>
    <v>New York Stock Exchange</v>
    <v>XNYS</v>
    <v>XNYS</v>
    <v>One Park Place, Suite 200, ANNAPOLIS, MD, 21401 US</v>
    <v>40.765000000000001</v>
    <v>Investment Banking &amp; Investment Services</v>
    <v>Stock</v>
    <v>46129.797359640623</v>
    <v>4806</v>
    <v>40.18</v>
    <v>5191280682</v>
    <v>HA SUSTAINABLE INFRASTRUCTURE CAPITAL, INC.</v>
    <v>HA SUSTAINABLE INFRASTRUCTURE CAPITAL, INC.</v>
    <v>40.6</v>
    <v>28.718900000000001</v>
    <v>40.07</v>
    <v>40.619999999999997</v>
    <v>127801100</v>
    <v>HASI</v>
    <v>HA SUSTAINABLE INFRASTRUCTURE CAPITAL, INC. (XNYS:HASI)</v>
    <v>522175</v>
    <v>870594</v>
    <v>2024</v>
  </rv>
  <rv s="2">
    <v>4807</v>
  </rv>
  <rv s="0">
    <v>https://www.bing.com/financeapi/forcetrigger?t=a1vwdm&amp;q=XNYS%3aIVR&amp;form=skydnc</v>
    <v>Learn more on Bing</v>
  </rv>
  <rv s="1">
    <v>en-US</v>
    <v>a1vwdm</v>
    <v>268435456</v>
    <v>1</v>
    <v>Powered by Refinitiv</v>
    <v>0</v>
    <v>INVESCO MORTGAGE CAPITAL INC. (XNYS:IVR)</v>
    <v>2</v>
    <v>3</v>
    <v>Finance</v>
    <v>4</v>
    <v>9.5</v>
    <v>6.41</v>
    <v>1.6561999999999999</v>
    <v>9.5000000000000001E-2</v>
    <v>1.1514999999999999E-2</v>
    <v>USD</v>
    <v>Invesco Mortgage Capital Inc. is a real estate investment trust that focuses on investing in, financing and managing mortgage-backed securities and other mortgage-related assets. Its objective is to provide attractive risk-adjusted returns to its stockholders, primarily through dividends and secondarily through capital appreciation. It invests in residential mortgage-backed securities (RMBS) that are guaranteed by a United States government agency, such as the Government National Mortgage Association (Ginnie Mae), or a federally chartered corporation, such as the Federal National Mortgage Association (Fannie Mae) or the Federal Home Loan Mortgage Corporation (Freddie Mac) (Agency RMBS). It also invests in commercial mortgage-backed securities and RMBS that are not guaranteed by a U.S. government agency or a federally chartered corporation. It conducts its business through its subsidiary, IAS Operating Partnership L.P., and is externally managed and advised by Invesco Advisers, Inc.</v>
    <v>0</v>
    <v>New York Stock Exchange</v>
    <v>XNYS</v>
    <v>XNYS</v>
    <v>1331 Spring Street NW Suite 2500, GA, 30309 US</v>
    <v>8.4024999999999999</v>
    <v>Residential &amp; Commercial REIT</v>
    <v>Stock</v>
    <v>46129.797494178129</v>
    <v>4809</v>
    <v>8.32</v>
    <v>742705000</v>
    <v>INVESCO MORTGAGE CAPITAL INC.</v>
    <v>INVESCO MORTGAGE CAPITAL INC.</v>
    <v>8.34</v>
    <v>6.5246000000000004</v>
    <v>8.25</v>
    <v>8.3450000000000006</v>
    <v>89000000</v>
    <v>IVR</v>
    <v>INVESCO MORTGAGE CAPITAL INC. (XNYS:IVR)</v>
    <v>1493225</v>
    <v>1893327</v>
    <v>2008</v>
  </rv>
  <rv s="2">
    <v>4810</v>
  </rv>
  <rv s="0">
    <v>https://www.bing.com/financeapi/forcetrigger?t=a1wn6h&amp;q=XNYS%3aKREF&amp;form=skydnc</v>
    <v>Learn more on Bing</v>
  </rv>
  <rv s="1">
    <v>en-US</v>
    <v>a1wn6h</v>
    <v>268435456</v>
    <v>1</v>
    <v>Powered by Refinitiv</v>
    <v>0</v>
    <v>KKR REAL ESTATE FINANCE TRUST INC. (XNYS:KREF)</v>
    <v>2</v>
    <v>3</v>
    <v>Finance</v>
    <v>4</v>
    <v>9.9830000000000005</v>
    <v>5.87</v>
    <v>0.93389999999999995</v>
    <v>0.11</v>
    <v>1.6615999999999999E-2</v>
    <v>USD</v>
    <v>KKR Real Estate Finance Trust Inc. is a real estate investment trust. The Company primarily originates or acquires transitional senior loans collateralized by institutional-quality commercial real estate (CRE) assets that are owned and operated by sponsors and located in liquid markets with underlying fundamentals. The Company's target assets also include mezzanine loans, preferred equity and other debt-oriented instruments with these characteristics. The Company's investment objective is capital preservation and the generation of attractive risk-adjusted returns for its stockholders over the long term, primarily through dividends. Its portfolio of diversified investments consists of performing senior and mezzanine loans. It focuses on originating and acquiring senior loans that are secured by CRE properties and evidenced by a first-priority mortgage. The Company is externally managed by KKR Real Estate Finance Manager LLC, an indirect wholly owned subsidiary of KKR &amp; Co. Inc.</v>
    <v>0</v>
    <v>New York Stock Exchange</v>
    <v>XNYS</v>
    <v>XNYS</v>
    <v>30 Hudson Yards, Suite 7500, NEW YORK, NY, 10001 US</v>
    <v>6.7698999999999998</v>
    <v>Residential &amp; Commercial REIT</v>
    <v>Stock</v>
    <v>46129.797407476559</v>
    <v>4812</v>
    <v>6.68</v>
    <v>432575057</v>
    <v>KKR REAL ESTATE FINANCE TRUST INC.</v>
    <v>KKR REAL ESTATE FINANCE TRUST INC.</v>
    <v>6.69</v>
    <v>0</v>
    <v>6.62</v>
    <v>6.73</v>
    <v>64275640</v>
    <v>KREF</v>
    <v>KKR REAL ESTATE FINANCE TRUST INC. (XNYS:KREF)</v>
    <v>295867</v>
    <v>1704311</v>
    <v>2014</v>
  </rv>
  <rv s="2">
    <v>4813</v>
  </rv>
  <rv s="0">
    <v>https://www.bing.com/financeapi/forcetrigger?t=a1wqa2&amp;q=XNYS%3aLADR&amp;form=skydnc</v>
    <v>Learn more on Bing</v>
  </rv>
  <rv s="1">
    <v>en-US</v>
    <v>a1wqa2</v>
    <v>268435456</v>
    <v>1</v>
    <v>Powered by Refinitiv</v>
    <v>0</v>
    <v>LADDER CAPITAL CORP (XNYS:LADR)</v>
    <v>2</v>
    <v>3</v>
    <v>Finance</v>
    <v>4</v>
    <v>11.92</v>
    <v>9.61</v>
    <v>1.0227999999999999</v>
    <v>0.22500000000000001</v>
    <v>2.2189E-2</v>
    <v>USD</v>
    <v>Ladder Capital Corp is an internally-managed commercial real estate investment trust. The Company's segments include loans, securities, and real estate. The loans segment includes mortgage loan receivables held for investment (balance sheet loans) and mortgage loan receivables held for sale (conduit loans). The securities segment is composed of all of the Company’s activities related to commercial real estate securities, which include investments in commercial mortgage-backed securities, United States Agency Securities, corporate bonds and equity securities. The real estate segment includes net leased properties, office buildings, student housing portfolios, hotels, industrial buildings, a shopping center and condominium units. Corporate/other includes cash and cash equivalents, senior unsecured notes, compensation and employee benefits. It invests primarily in senior first mortgage fixed, and floating rate loans collateralized by commercial real estate with flexible loan structures.</v>
    <v>60</v>
    <v>New York Stock Exchange</v>
    <v>XNYS</v>
    <v>XNYS</v>
    <v>320 PARK AVENUE, 15TH FLOOR, NEW YORK, NY, 10022 US</v>
    <v>10.41</v>
    <v>Residential &amp; Commercial REIT</v>
    <v>Stock</v>
    <v>46129.796014142972</v>
    <v>4815</v>
    <v>10.220000000000001</v>
    <v>1318776264</v>
    <v>LADDER CAPITAL CORP</v>
    <v>LADDER CAPITAL CORP</v>
    <v>10.27</v>
    <v>20.3795</v>
    <v>10.14</v>
    <v>10.365</v>
    <v>127233600</v>
    <v>LADR</v>
    <v>LADDER CAPITAL CORP (XNYS:LADR)</v>
    <v>506111</v>
    <v>1123192</v>
    <v>2013</v>
  </rv>
  <rv s="2">
    <v>4816</v>
  </rv>
  <rv s="0">
    <v>https://www.bing.com/financeapi/forcetrigger?t=a1x1sm&amp;q=XNAS%3aLOAN&amp;form=skydnc</v>
    <v>Learn more on Bing</v>
  </rv>
  <rv s="1">
    <v>en-US</v>
    <v>a1x1sm</v>
    <v>268435456</v>
    <v>1</v>
    <v>Powered by Refinitiv</v>
    <v>0</v>
    <v>MANHATTAN BRIDGE CAPITAL, INC. (XNAS:LOAN)</v>
    <v>2</v>
    <v>3</v>
    <v>Finance</v>
    <v>4</v>
    <v>5.85</v>
    <v>4.125</v>
    <v>0.20300000000000001</v>
    <v>0</v>
    <v>0</v>
    <v>USD</v>
    <v>Manhattan Bridge Capital, Inc. is a real estate finance company focused on originating, servicing, and managing a portfolio of first mortgage loans. It offers short-term, secured, and non-banking loans initial term expires, to real estate investors to fund their acquisition, renovation, rehabilitation, or improvement of properties located in the New York metropolitan area, including New Jersey, Connecticut, and in Florida. Its real estate lending activities involve originating, funding, servicing, and managing short-term loans, which is loans with an initial term of not more than one year; secured by first mortgage liens on real estate property located in the New York metropolitan area. Borrowers use the proceeds from its loans for one of three purposes: to acquire and renovate existing residential, including single, two or three-family, real estate properties; to acquire vacant land and construct residential real properties; and to purchase and hold income-producing properties.</v>
    <v>6</v>
    <v>Nasdaq Stock Market</v>
    <v>XNAS</v>
    <v>XNAS</v>
    <v>60 Cuttermill Rd Ste 205, GREAT NECK, NY, 11021-3104 US</v>
    <v>4.78</v>
    <v>Residential &amp; Commercial REIT</v>
    <v>Stock</v>
    <v>46129.792514039065</v>
    <v>4818</v>
    <v>4.5301</v>
    <v>52803597</v>
    <v>MANHATTAN BRIDGE CAPITAL, INC.</v>
    <v>MANHATTAN BRIDGE CAPITAL, INC.</v>
    <v>4.78</v>
    <v>9.9806000000000008</v>
    <v>4.62</v>
    <v>4.62</v>
    <v>11429350</v>
    <v>LOAN</v>
    <v>MANHATTAN BRIDGE CAPITAL, INC. (XNAS:LOAN)</v>
    <v>16062</v>
    <v>31826</v>
    <v>1999</v>
  </rv>
  <rv s="2">
    <v>4819</v>
  </rv>
  <rv s="0">
    <v>https://www.bing.com/financeapi/forcetrigger?t=a1xi7w&amp;q=XNYS%3aMFA&amp;form=skydnc</v>
    <v>Learn more on Bing</v>
  </rv>
  <rv s="1">
    <v>en-US</v>
    <v>a1xi7w</v>
    <v>268435456</v>
    <v>1</v>
    <v>Powered by Refinitiv</v>
    <v>0</v>
    <v>MFA FINANCIAL, INC. (XNYS:MFA)</v>
    <v>2</v>
    <v>3</v>
    <v>Finance</v>
    <v>4</v>
    <v>10.565</v>
    <v>8.64</v>
    <v>1.5691999999999999</v>
    <v>0.255</v>
    <v>2.5654E-2</v>
    <v>USD</v>
    <v>MFA Financial, Inc. is a specialty finance company that invests in residential mortgage loans, residential mortgage-backed securities and other real estate assets. Its targeted investments primarily include residential whole loans and residential mortgage securities. Its residential whole loans include non-QM loans, business purpose loans, and legacy re-performing loans (RPL)/ non-performing loans (NPL). Its residential mortgage securities include agency mortgage-backed securities (MBS), non-agency MBS, CRT securities and mortgage servicing rights (MSRs)-related assets, which include term notes backed directly or indirectly by MSRs. Its principal business objective is to deliver shareholder value through the generation of distributable income and through asset performance linked to residential mortgage credit fundamentals. The Company, through its wholly owned subsidiary, Lima One Capital (Lima One), also originates and services business purpose loans for real estate investors.</v>
    <v>307</v>
    <v>New York Stock Exchange</v>
    <v>XNYS</v>
    <v>XNYS</v>
    <v>One Vanderbilt Avenue 48th Floor, NY, 10017 US</v>
    <v>10.24</v>
    <v>Residential &amp; Commercial REIT</v>
    <v>Stock</v>
    <v>46129.797176411717</v>
    <v>4821</v>
    <v>10.01</v>
    <v>1040847310</v>
    <v>MFA FINANCIAL, INC.</v>
    <v>MFA FINANCIAL, INC.</v>
    <v>10.050000000000001</v>
    <v>7.8944999999999999</v>
    <v>9.94</v>
    <v>10.195</v>
    <v>102093900</v>
    <v>MFA</v>
    <v>MFA FINANCIAL, INC. (XNYS:MFA)</v>
    <v>1059390</v>
    <v>1444367</v>
    <v>1997</v>
  </rv>
  <rv s="2">
    <v>4822</v>
  </rv>
  <rv s="0">
    <v>https://www.bing.com/financeapi/forcetrigger?t=a1xnr7&amp;q=XNYS%3aMITT&amp;form=skydnc</v>
    <v>Learn more on Bing</v>
  </rv>
  <rv s="1">
    <v>en-US</v>
    <v>a1xnr7</v>
    <v>268435456</v>
    <v>1</v>
    <v>Powered by Refinitiv</v>
    <v>0</v>
    <v>TPG MORTGAGE INVESTMENT TRUST, INC. (XNYS:MITT)</v>
    <v>2</v>
    <v>3</v>
    <v>Finance</v>
    <v>4</v>
    <v>9.27</v>
    <v>6.03</v>
    <v>1.7482</v>
    <v>0.21</v>
    <v>2.6853999999999999E-2</v>
    <v>USD</v>
    <v>TPG Mortgage Investment Trust, Inc., formerly AG Mortgage Investment Trust, Inc., is a residential mortgage real estate investment trust (REIT) with a focus on investing in a diversified risk-adjusted portfolio of residential mortgage-related assets in the United States mortgage market. The Company focuses its investment activities primarily on acquiring and securitizing newly originated residential mortgage loans within the non-agency segment of the housing market. The Company obtains its assets through Arc Home, LLC, its residential mortgage loan originator, and through other third-party origination partners. Its investment portfolio (which excludes its ownership in Arc Home) includes residential investments and agency residential mortgage-backed securities (RMBS). Its residential investments primarily consist of newly originated non-agency loans, agency-eligible loans and home equity loans. The Company is externally managed and advised by AG REIT Management, LLC.</v>
    <v>0</v>
    <v>New York Stock Exchange</v>
    <v>XNYS</v>
    <v>XNYS</v>
    <v>2405 YORK ROAD SUITE 201, NY, 21093-2264 US</v>
    <v>8.0931999999999995</v>
    <v>Residential &amp; Commercial REIT</v>
    <v>Stock</v>
    <v>46129.796587719531</v>
    <v>4824</v>
    <v>7.82</v>
    <v>254835743</v>
    <v>TPG MORTGAGE INVESTMENT TRUST, INC.</v>
    <v>TPG MORTGAGE INVESTMENT TRUST, INC.</v>
    <v>7.82</v>
    <v>9.1021999999999998</v>
    <v>7.82</v>
    <v>8.0299999999999994</v>
    <v>31735460</v>
    <v>MITT</v>
    <v>TPG MORTGAGE INVESTMENT TRUST, INC. (XNYS:MITT)</v>
    <v>172712</v>
    <v>267211</v>
    <v>2011</v>
  </rv>
  <rv s="2">
    <v>4825</v>
  </rv>
  <rv s="0">
    <v>https://www.bing.com/financeapi/forcetrigger?t=a1yku2&amp;q=XNYS%3aNLY&amp;form=skydnc</v>
    <v>Learn more on Bing</v>
  </rv>
  <rv s="1">
    <v>en-US</v>
    <v>a1yku2</v>
    <v>268435456</v>
    <v>1</v>
    <v>Powered by Refinitiv</v>
    <v>0</v>
    <v>ANNALY CAPITAL MANAGEMENT, INC. (XNYS:NLY)</v>
    <v>2</v>
    <v>3</v>
    <v>Finance</v>
    <v>4</v>
    <v>24.52</v>
    <v>17.39</v>
    <v>1.2766</v>
    <v>0.56499999999999995</v>
    <v>2.5519E-2</v>
    <v>USD</v>
    <v>Annaly Capital Management, Inc. is a diversified capital manager with investment strategies across mortgage finance. It owns a portfolio of real estate related investments, including mortgage pass-through certificates, collateralized mortgage obligations, credit risk transfer (CRT) securities, and other securities representing interests in or obligations backed by pools of mortgage loans, residential mortgage loans and mortgage servicing rights. Its investment groups include Annaly Agency Group, Annaly Residential Credit Group, and Annaly Mortgage Servicing Rights Group. Annaly Agency Group invests in agency mortgage-backed securities collateralized by residential mortgages. Annaly Residential Credit Group invests in non-agency residential mortgage assets within residential and commercial markets. Annaly Mortgage Servicing Rights Group invests in MSR, which provides the right to service residential mortgage loans in exchange for a portion of the interest payments made on the loans.</v>
    <v>212</v>
    <v>New York Stock Exchange</v>
    <v>XNYS</v>
    <v>XNYS</v>
    <v>1211 AVENUE OF THE AMERICAS, NEW YORK, NY, 10036 US</v>
    <v>22.8</v>
    <v>Residential &amp; Commercial REIT</v>
    <v>Stock</v>
    <v>46129.796407823436</v>
    <v>4827</v>
    <v>22.29</v>
    <v>16310976834</v>
    <v>ANNALY CAPITAL MANAGEMENT, INC.</v>
    <v>ANNALY CAPITAL MANAGEMENT, INC.</v>
    <v>22.34</v>
    <v>7.7756999999999996</v>
    <v>22.14</v>
    <v>22.704999999999998</v>
    <v>718387000</v>
    <v>NLY</v>
    <v>ANNALY CAPITAL MANAGEMENT, INC. (XNYS:NLY)</v>
    <v>3382004</v>
    <v>8150857</v>
    <v>1996</v>
  </rv>
  <rv s="2">
    <v>4828</v>
  </rv>
  <rv s="0">
    <v>https://www.bing.com/financeapi/forcetrigger?t=bton77&amp;q=XNYS%3aNREF&amp;form=skydnc</v>
    <v>Learn more on Bing</v>
  </rv>
  <rv s="1">
    <v>en-US</v>
    <v>bton77</v>
    <v>268435456</v>
    <v>1</v>
    <v>Powered by Refinitiv</v>
    <v>0</v>
    <v>NEXPOINT REAL ESTATE FINANCE, INC. (XNYS:NREF)</v>
    <v>2</v>
    <v>3</v>
    <v>Finance</v>
    <v>4</v>
    <v>16.059999999999999</v>
    <v>12.36</v>
    <v>1.1638999999999999</v>
    <v>0.14000000000000001</v>
    <v>1.0049999999999998E-2</v>
    <v>USD</v>
    <v>NexPoint Real Estate Finance, Inc. is a commercial mortgage real estate investment trust (REIT). The Company is primarily focused on originating, structuring and investing in first-lien mortgage loans, mezzanine loans, preferred equity, convertible notes, multifamily properties and common equity investments, as well as multifamily and single-family commercial mortgage-backed securities securitizations, promissory notes, revolving credit facilities and stock warrants. The Company’s primary investment objective is to generate attractive, risk-adjusted returns for stockholders over the long term. It intends to achieve this objective primarily by originating, structuring and investing in its target assets. It primarily focuses on investments in the real estate sectors, including in the multifamily, SFR, self-storage and life science sectors, predominantly in the metropolitan statistical areas (MSAs). Its business is conducted through NexPoint Real Estate Finance Operating Partnership, L.P.</v>
    <v>1</v>
    <v>New York Stock Exchange</v>
    <v>XNYS</v>
    <v>XNYS</v>
    <v>300 Crescent Court, Suite 700, DALLAS, TX, 75201 US</v>
    <v>14.2</v>
    <v>Residential &amp; Commercial REIT</v>
    <v>Stock</v>
    <v>46129.79559265</v>
    <v>4830</v>
    <v>14.01</v>
    <v>262925808</v>
    <v>NEXPOINT REAL ESTATE FINANCE, INC.</v>
    <v>NEXPOINT REAL ESTATE FINANCE, INC.</v>
    <v>14.09</v>
    <v>4.9199000000000002</v>
    <v>13.93</v>
    <v>14.07</v>
    <v>18686980</v>
    <v>NREF</v>
    <v>NEXPOINT REAL ESTATE FINANCE, INC. (XNYS:NREF)</v>
    <v>19076</v>
    <v>66618</v>
    <v>2019</v>
  </rv>
  <rv s="2">
    <v>4831</v>
  </rv>
  <rv s="0">
    <v>https://www.bing.com/financeapi/forcetrigger?t=a1zbbh&amp;q=XNYS%3aORC&amp;form=skydnc</v>
    <v>Learn more on Bing</v>
  </rv>
  <rv s="1">
    <v>en-US</v>
    <v>a1zbbh</v>
    <v>268435456</v>
    <v>1</v>
    <v>Powered by Refinitiv</v>
    <v>0</v>
    <v>ORCHID ISLAND CAPITAL, INC. (XNYS:ORC)</v>
    <v>2</v>
    <v>3</v>
    <v>Finance</v>
    <v>4</v>
    <v>8.4</v>
    <v>6.2750000000000004</v>
    <v>1.6086</v>
    <v>0.22</v>
    <v>3.2353E-2</v>
    <v>USD</v>
    <v>Orchid Island Capital, Inc. is a specialty finance company that invests in residential mortgage-backed securities (RMBS). The Company's investment portfolio consists of two categories of Agency RMBS: traditional pass-through Agency RMBS, such as mortgage pass-through certificates and collateralized mortgage obligations issued by the government-sponsored enterprise, and structured Agency RMBS, such as interest only securities, inverse interest only securities and principal only securities, among other types of structured Agency RMBS. Its business objective is to provide attractive risk-adjusted total returns to its investors over the long term through a combination of capital appreciation and the payment of regular monthly distributions. The Company intends to achieve this objective by investing in and strategically allocating capital between pass-through Agency RMBS and structured Agency RMBS. The Company is externally managed by Bimini Advisors, LLC.</v>
    <v>0</v>
    <v>New York Stock Exchange</v>
    <v>XNYS</v>
    <v>XNYS</v>
    <v>7 ST. PAUL STREET SUITE 820, MD, 21202 US</v>
    <v>7.08</v>
    <v>Residential &amp; Commercial REIT</v>
    <v>Stock</v>
    <v>46129.79715975625</v>
    <v>4833</v>
    <v>6.83</v>
    <v>1372487922</v>
    <v>ORCHID ISLAND CAPITAL, INC.</v>
    <v>ORCHID ISLAND CAPITAL, INC.</v>
    <v>6.8449999999999998</v>
    <v>6.7747999999999999</v>
    <v>6.8</v>
    <v>7.02</v>
    <v>195511100</v>
    <v>ORC</v>
    <v>ORCHID ISLAND CAPITAL, INC. (XNYS:ORC)</v>
    <v>6904928</v>
    <v>7008184</v>
    <v>2010</v>
  </rv>
  <rv s="2">
    <v>4834</v>
  </rv>
  <rv s="0">
    <v>https://www.bing.com/financeapi/forcetrigger?t=a211m7&amp;q=XNYS%3aPMT&amp;form=skydnc</v>
    <v>Learn more on Bing</v>
  </rv>
  <rv s="1">
    <v>en-US</v>
    <v>a211m7</v>
    <v>268435456</v>
    <v>1</v>
    <v>Powered by Refinitiv</v>
    <v>0</v>
    <v>PENNYMAC MORTGAGE INVESTMENT TRUST (XNYS:PMT)</v>
    <v>2</v>
    <v>3</v>
    <v>Finance</v>
    <v>4</v>
    <v>13.81</v>
    <v>11.145</v>
    <v>1.1948000000000001</v>
    <v>0.185</v>
    <v>1.5585999999999999E-2</v>
    <v>USD</v>
    <v>PennyMac Mortgage Investment Trust is a mortgage real estate investment trust (REIT) that invests primarily in residential mortgage loans and mortgage-related assets. The Company's segments include credit sensitive strategies, interest rate sensitive strategies and correspondent production. The credit sensitive strategies segment represents its investments in CRT arrangements referencing loans from its own correspondent production and subordinate MBS. The interest rate sensitive strategies segment represents its investments in MSRs, Agency and senior non-Agency MBS and the related interest rate hedging activities. The correspondent production segment represents its operations aimed at serving as an intermediary between lenders and the capital markets by purchasing, pooling and reselling newly originated prime credit quality loans either directly or in the form of MBS, using the services of PCM and PLS. The Company is externally managed by PNMAC Capital Management, LLC.</v>
    <v>7</v>
    <v>New York Stock Exchange</v>
    <v>XNYS</v>
    <v>XNYS</v>
    <v>2405 YORK ROAD SUITE 201, LUTHERVILLE TIMONIUM, MD, 21093-2264 US</v>
    <v>12.125</v>
    <v>Residential &amp; Commercial REIT</v>
    <v>Stock</v>
    <v>46129.795834085155</v>
    <v>4836</v>
    <v>11.91</v>
    <v>1048985113</v>
    <v>PENNYMAC MORTGAGE INVESTMENT TRUST</v>
    <v>PENNYMAC MORTGAGE INVESTMENT TRUST</v>
    <v>11.95</v>
    <v>12.2249</v>
    <v>11.87</v>
    <v>12.055</v>
    <v>87016600</v>
    <v>PMT</v>
    <v>PENNYMAC MORTGAGE INVESTMENT TRUST (XNYS:PMT)</v>
    <v>651108</v>
    <v>1177910</v>
    <v>2009</v>
  </rv>
  <rv s="2">
    <v>4837</v>
  </rv>
  <rv s="0">
    <v>https://www.bing.com/financeapi/forcetrigger?t=a232vh&amp;q=XNYS%3aRC&amp;form=skydnc</v>
    <v>Learn more on Bing</v>
  </rv>
  <rv s="1">
    <v>en-US</v>
    <v>a232vh</v>
    <v>268435456</v>
    <v>1</v>
    <v>Powered by Refinitiv</v>
    <v>0</v>
    <v>READY CAPITAL CORPORATION (XNYS:RC)</v>
    <v>2</v>
    <v>3</v>
    <v>Finance</v>
    <v>4</v>
    <v>4.75</v>
    <v>1.5</v>
    <v>1.4857</v>
    <v>8.5000000000000006E-2</v>
    <v>4.8571000000000003E-2</v>
    <v>USD</v>
    <v>Ready Capital Corporation is a multi-strategy real estate finance company that originates, acquires, finances and services lower-to-middle-market investor and owner-occupied commercial real estate loans. The Company specializes in loans backed by commercial real estate, including agency multifamily, investor, construction, and bridge as well as U.S. Small Business Administration loans under its Section 7(a) program. Its segments include LMM Commercial Real Estate and Small Business Lending. The LMM Commercial Real Estate segment originates lower-to-middle-market commercial real estate (LMM) loans across the full life cycle of an LMM property, including construction, bridge, stabilized and agency loan origination channels through its subsidiary, ReadyCap Commercial, LLC. The Small Business Lending segment acquires, originates and services owner-occupied loans guaranteed by the SBA under the SBA Section 7(a) Program through its subsidiary, ReadyCap Lending, LLC.</v>
    <v>442</v>
    <v>New York Stock Exchange</v>
    <v>XNYS</v>
    <v>XNYS</v>
    <v>1251 AVENUE OF THE AMERICAS, 50TH FLOOR, NY, 10020 US</v>
    <v>1.84</v>
    <v>Residential &amp; Commercial REIT</v>
    <v>Stock</v>
    <v>46129.795831631251</v>
    <v>4839</v>
    <v>1.76</v>
    <v>298882598</v>
    <v>READY CAPITAL CORPORATION</v>
    <v>READY CAPITAL CORPORATION</v>
    <v>1.76</v>
    <v>0</v>
    <v>1.75</v>
    <v>1.835</v>
    <v>162878800</v>
    <v>RC</v>
    <v>READY CAPITAL CORPORATION (XNYS:RC)</v>
    <v>1085289</v>
    <v>1902866</v>
    <v>2011</v>
  </rv>
  <rv s="2">
    <v>4840</v>
  </rv>
  <rv s="0">
    <v>https://www.bing.com/financeapi/forcetrigger?t=c3zqw7&amp;q=XNAS%3aREFI&amp;form=skydnc</v>
    <v>Learn more on Bing</v>
  </rv>
  <rv s="1">
    <v>en-US</v>
    <v>c3zqw7</v>
    <v>268435456</v>
    <v>1</v>
    <v>Powered by Refinitiv</v>
    <v>0</v>
    <v>CHICAGO ATLANTIC REAL ESTATE FINANCE, INC. (XNAS:REFI)</v>
    <v>2</v>
    <v>3</v>
    <v>Finance</v>
    <v>4</v>
    <v>15.2</v>
    <v>10.74</v>
    <v>0.31090000000000001</v>
    <v>0.2</v>
    <v>1.6863E-2</v>
    <v>USD</v>
    <v>Chicago Atlantic Real Estate Finance, Inc. is a commercial mortgage real estate investment trust. The Company utilizes real estate, credit, and cannabis expertise to originate senior secured loans primarily to state-licensed cannabis operators in limited-license states in the United States. Its primary investment objective is to provide attractive, risk-adjusted returns for stockholders over time, primarily through consistent current income dividends and other distributions and, secondarily, through capital appreciation. It intends to achieve this objective by originating, structuring and investing in first mortgage loans and alternative structured financing secured by commercial real estate properties. Its loan portfolio is primarily comprised of senior loans to state-licensed operators in the cannabis industry. It also lends to and invests in companies or properties that are not related to the cannabis industry. The Company is externally managed by Chicago Atlantic REIT Manager, LLC.</v>
    <v>0</v>
    <v>Nasdaq Stock Market</v>
    <v>XNAS</v>
    <v>XNAS</v>
    <v>420 North Wabash Avenue, Suite 500, CHICAGO, IL, 60611 US</v>
    <v>12.095000000000001</v>
    <v>Residential &amp; Commercial REIT</v>
    <v>Stock</v>
    <v>46129.796146747656</v>
    <v>4842</v>
    <v>11.8338</v>
    <v>254228056</v>
    <v>CHICAGO ATLANTIC REAL ESTATE FINANCE, INC.</v>
    <v>CHICAGO ATLANTIC REAL ESTATE FINANCE, INC.</v>
    <v>11.95</v>
    <v>7.1272000000000002</v>
    <v>11.86</v>
    <v>12.06</v>
    <v>21080270</v>
    <v>REFI</v>
    <v>CHICAGO ATLANTIC REAL ESTATE FINANCE, INC. (XNAS:REFI)</v>
    <v>98848</v>
    <v>201803</v>
    <v>2021</v>
  </rv>
  <rv s="2">
    <v>4843</v>
  </rv>
  <rv s="0">
    <v>https://www.bing.com/financeapi/forcetrigger?t=a1yptc&amp;q=XNYS%3aNRZ&amp;form=skydnc</v>
    <v>Learn more on Bing</v>
  </rv>
  <rv s="1">
    <v>en-US</v>
    <v>a1yptc</v>
    <v>268435456</v>
    <v>1</v>
    <v>Powered by Refinitiv</v>
    <v>0</v>
    <v>RITHM CAPITAL CORP. (XNYS:RITM)</v>
    <v>2</v>
    <v>3</v>
    <v>Finance</v>
    <v>4</v>
    <v>12.74</v>
    <v>8.43</v>
    <v>1.2074</v>
    <v>0.1701</v>
    <v>1.7077999999999999E-2</v>
    <v>USD</v>
    <v>Rithm Capital Corp. is a global asset manager focused on real estate, credit and financial services. The Company makes direct investments and operates several wholly-owned operating businesses. Its segments include Origination and Servicing, Investment Portfolio, Residential Transitional Lending and Asset Management. The Company's businesses include Sculptor Capital Management, Inc., an alternative asset manager, as well as Newrez LLC and Genesis Capital LLC, mortgage origination and servicing platforms. Sculptor Capital Management, Inc. provides asset management services and investment products across credit, real estate and multi-strategy platforms through commingled funds, separate accounts and other alternative investment vehicles. Genesis Capital LLC specializes in originating and managing a portfolio of primarily short-term business purpose mortgage loans to fund single-family and multi-family real estate developers with construction, renovation and bridge loans.</v>
    <v>7240</v>
    <v>New York Stock Exchange</v>
    <v>XNYS</v>
    <v>XNYS</v>
    <v>799 BROADWAY, NEW YORK, NY, 10003 US</v>
    <v>10.2065</v>
    <v>Residential &amp; Commercial REIT</v>
    <v>Stock</v>
    <v>46129.797098981253</v>
    <v>4845</v>
    <v>10.039999999999999</v>
    <v>5655701688</v>
    <v>RITHM CAPITAL CORP.</v>
    <v>RITHM CAPITAL CORP.</v>
    <v>10.1</v>
    <v>9.7171000000000003</v>
    <v>9.9600000000000009</v>
    <v>10.130100000000001</v>
    <v>558306600</v>
    <v>RITM</v>
    <v>RITHM CAPITAL CORP. (XNYS:RITM)</v>
    <v>4607455</v>
    <v>13639744</v>
    <v>2011</v>
  </rv>
  <rv s="2">
    <v>4846</v>
  </rv>
  <rv s="0">
    <v>https://www.bing.com/financeapi/forcetrigger?t=a22cz2&amp;q=XNYS%3aRWT&amp;form=skydnc</v>
    <v>Learn more on Bing</v>
  </rv>
  <rv s="1">
    <v>en-US</v>
    <v>a22cz2</v>
    <v>268435456</v>
    <v>1</v>
    <v>Powered by Refinitiv</v>
    <v>0</v>
    <v>REDWOOD TRUST, INC. (XNYS:RWT)</v>
    <v>2</v>
    <v>3</v>
    <v>Finance</v>
    <v>4</v>
    <v>6.97</v>
    <v>5</v>
    <v>1.5412999999999999</v>
    <v>0.105</v>
    <v>1.7736000000000002E-2</v>
    <v>USD</v>
    <v>Redwood Trust, Inc. is a specialty finance company focused on several distinct areas of housing credit. Its segments include Sequoia Mortgage Banking, CoreVest Mortgage Banking, Redwood Investments and Legacy Investments. Sequoia Mortgage Banking segment consists of a mortgage loan conduit that acquires residential loans from third-party originators for subsequent sales to whole loan buyers, securitization through its SEMT (Sequoia) private-label securitization program, or transfer into its investment portfolio. CoreVest Mortgage Banking segment consists of a platform that originates business-purpose lending loans for subsequent securitization, sale, or transfer into its investment portfolio. Redwood Investments segment consists of retained operating investments sourced through its Sequoia securitizations and CoreVest term and bridge loan securitizations. Legacy Investments consists of certain unsecuritized residential investor bridge loans, including multifamily loans, and others.</v>
    <v>351</v>
    <v>New York Stock Exchange</v>
    <v>XNYS</v>
    <v>XNYS</v>
    <v>One Belvedere Place, Suite 300, MILL VALLEY, CA, 94941 US</v>
    <v>6.12</v>
    <v>Residential &amp; Commercial REIT</v>
    <v>Stock</v>
    <v>46129.797498726562</v>
    <v>4848</v>
    <v>5.98</v>
    <v>753094272</v>
    <v>REDWOOD TRUST, INC.</v>
    <v>REDWOOD TRUST, INC.</v>
    <v>5.98</v>
    <v>0</v>
    <v>5.92</v>
    <v>6.0250000000000004</v>
    <v>124994900</v>
    <v>RWT</v>
    <v>REDWOOD TRUST, INC. (XNYS:RWT)</v>
    <v>771462</v>
    <v>1617490</v>
    <v>1994</v>
  </rv>
  <rv s="2">
    <v>4849</v>
  </rv>
  <rv s="0">
    <v>https://www.bing.com/financeapi/forcetrigger?t=a2212w&amp;q=XNAS%3aSEVN&amp;form=skydnc</v>
    <v>Learn more on Bing</v>
  </rv>
  <rv s="23">
    <v>en-US</v>
    <v>a2212w</v>
    <v>268435456</v>
    <v>1</v>
    <v>Powered by Refinitiv</v>
    <v>62</v>
    <v>SEVEN HILLS REALTY TRUST (XNAS:SEVN)</v>
    <v>2</v>
    <v>63</v>
    <v>Finance</v>
    <v>4</v>
    <v>12.86</v>
    <v>8.0299999999999994</v>
    <v>0.48420000000000002</v>
    <v>0.14000000000000001</v>
    <v>1.6626999999999999E-2</v>
    <v>USD</v>
    <v>Seven Hills Realty Trust is a real estate investment trust (REIT) that originates and invests in first mortgage loans secured by middle market transitional commercial real estate (CRE). The Company's primary investment strategy is to balance capital preservation with generating attractive, risk-adjusted returns by creating customized loan structures tailored to borrowers’ specific business plans for the underlying collateral properties. It invests in first mortgage loans with principal balances ranging from $15 million to $75 million. It invests in floating-rate first mortgage loans that provide bridge financing on transitional CRE properties. These investments are typically secured by properties undergoing redevelopment or repositioning activities that are expected to increase the value of the properties. It has a portfolio of over 21 floating-rate first mortgage loans with a weighted average maximum maturity of 2.6 years. The Company is managed by Tremont Realty Capital LLC.</v>
    <v>Nasdaq Stock Market</v>
    <v>XNAS</v>
    <v>XNAS</v>
    <v>TWO NEWTON PLACE, 255 WASHINGTON STREET, SUITE 300, NEWTON, MA, 02458 US</v>
    <v>8.6349999999999998</v>
    <v>Residential &amp; Commercial REIT</v>
    <v>Stock</v>
    <v>46129.795839733597</v>
    <v>4851</v>
    <v>8.5</v>
    <v>193429378</v>
    <v>SEVEN HILLS REALTY TRUST</v>
    <v>SEVEN HILLS REALTY TRUST</v>
    <v>8.51</v>
    <v>8.5952000000000002</v>
    <v>8.42</v>
    <v>8.56</v>
    <v>22596890</v>
    <v>SEVN</v>
    <v>SEVEN HILLS REALTY TRUST (XNAS:SEVN)</v>
    <v>142393</v>
    <v>99825</v>
    <v>2021</v>
  </rv>
  <rv s="2">
    <v>4852</v>
  </rv>
  <rv s="0">
    <v>https://www.bing.com/financeapi/forcetrigger?t=a23rgh&amp;q=XNYS%3aSTWD&amp;form=skydnc</v>
    <v>Learn more on Bing</v>
  </rv>
  <rv s="1">
    <v>en-US</v>
    <v>a23rgh</v>
    <v>268435456</v>
    <v>1</v>
    <v>Powered by Refinitiv</v>
    <v>0</v>
    <v>STARWOOD PROPERTY TRUST, INC. (XNYS:STWD)</v>
    <v>2</v>
    <v>3</v>
    <v>Finance</v>
    <v>4</v>
    <v>21.05</v>
    <v>16.899999999999999</v>
    <v>1.0759000000000001</v>
    <v>0.215</v>
    <v>1.1977999999999999E-2</v>
    <v>USD</v>
    <v>Starwood Property Trust, Inc. is a real estate investment trust. The Company's segments include Commercial and Residential Lending, Infrastructure Lending, Property, and Investing and Servicing. The Commercial and Residential Lending segment is engaged in originating, acquiring, financing and managing commercial first mortgages, non-agency residential mortgages, subordinated mortgages, mezzanine loans, preferred equity, commercial mortgage-backed securities, residential mortgage-backed securities and other real estate and real estate-related debt investments in the United States, Europe and Australia. The Infrastructure Lending Segment is engaged in originating, acquiring, financing and managing infrastructure debt investments. The Property Segment is engaged in acquiring and managing equity interests in stabilized commercial real estate properties. Investing and Servicing segment includes a servicing business in the United States, an investment business, and a mortgage loan business.</v>
    <v>324</v>
    <v>New York Stock Exchange</v>
    <v>XNYS</v>
    <v>XNYS</v>
    <v>7 ST. PAUL STREET SUITE 820, MD, 21202 US</v>
    <v>18.254999999999999</v>
    <v>Residential &amp; Commercial REIT</v>
    <v>Stock</v>
    <v>46129.797523193753</v>
    <v>4854</v>
    <v>18.03</v>
    <v>6733396750</v>
    <v>STARWOOD PROPERTY TRUST, INC.</v>
    <v>STARWOOD PROPERTY TRUST, INC.</v>
    <v>18.03</v>
    <v>15.675700000000001</v>
    <v>17.95</v>
    <v>18.164999999999999</v>
    <v>370679700</v>
    <v>STWD</v>
    <v>STARWOOD PROPERTY TRUST, INC. (XNYS:STWD)</v>
    <v>1975930</v>
    <v>3209237</v>
    <v>2009</v>
  </rv>
  <rv s="2">
    <v>4855</v>
  </rv>
  <rv s="0">
    <v>https://www.bing.com/financeapi/forcetrigger?t=a24iw7&amp;q=XNYS%3aTRTX&amp;form=skydnc</v>
    <v>Learn more on Bing</v>
  </rv>
  <rv s="23">
    <v>en-US</v>
    <v>a24iw7</v>
    <v>268435456</v>
    <v>1</v>
    <v>Powered by Refinitiv</v>
    <v>62</v>
    <v>TPG RE FINANCE TRUST, INC. (XNYS:TRTX)</v>
    <v>2</v>
    <v>63</v>
    <v>Finance</v>
    <v>4</v>
    <v>9.85</v>
    <v>6.9649999999999999</v>
    <v>1.5101</v>
    <v>0.105</v>
    <v>1.2681E-2</v>
    <v>USD</v>
    <v>TPG RE Finance Trust, Inc. is a commercial real estate finance company that originates, acquires, and manages primarily first mortgage loans secured by institutional properties located in primary and select secondary markets in the United States. It is externally managed by TPG RE Finance Trust Management, L.P., a part of TPG Real Estate. The Company conducts its operations primarily through its wholly owned subsidiary, TPG RE Finance Trust Holdco, LLC. Its principal business activity is to directly originate and acquire a diversified portfolio of commercial real estate-related assets, consisting primarily of first mortgage loans and senior participation interests in first mortgage loans secured by institutional-quality properties in primary and select secondary markets in the United States. It invests primarily in commercial mortgage loans and other commercial real estate-related debt instruments. its portfolio consists of approximately 45 loans, which are held for investment.</v>
    <v>New York Stock Exchange</v>
    <v>XNYS</v>
    <v>XNYS</v>
    <v>888 Seventh Avenue, 35th Floor, NEW YORK, NY, 10106 US</v>
    <v>8.4450000000000003</v>
    <v>Residential &amp; Commercial REIT</v>
    <v>Stock</v>
    <v>46129.797091770313</v>
    <v>4857</v>
    <v>8.35</v>
    <v>650003019</v>
    <v>TPG RE FINANCE TRUST, INC.</v>
    <v>TPG RE FINANCE TRUST, INC.</v>
    <v>8.35</v>
    <v>14.9093</v>
    <v>8.2799999999999994</v>
    <v>8.3849999999999998</v>
    <v>77519740</v>
    <v>TRTX</v>
    <v>TPG RE FINANCE TRUST, INC. (XNYS:TRTX)</v>
    <v>287928</v>
    <v>747742</v>
    <v>2014</v>
  </rv>
  <rv s="2">
    <v>4858</v>
  </rv>
  <rv s="0">
    <v>https://www.bing.com/financeapi/forcetrigger?t=a1n7h7&amp;q=XNYS%3aAIV&amp;form=skydnc</v>
    <v>Learn more on Bing</v>
  </rv>
  <rv s="1">
    <v>en-US</v>
    <v>a1n7h7</v>
    <v>268435456</v>
    <v>1</v>
    <v>Powered by Refinitiv</v>
    <v>0</v>
    <v>APARTMENT INVESTMENT AND MANAGEMENT COMPANY (XNYS:AIV)</v>
    <v>2</v>
    <v>3</v>
    <v>Finance</v>
    <v>4</v>
    <v>6.3502000000000001</v>
    <v>3.9350000000000001</v>
    <v>1.2602</v>
    <v>7.0000000000000007E-2</v>
    <v>1.6746E-2</v>
    <v>USD</v>
    <v>Apartment Investment and Management Company is a diversified real estate company primarily focused on value-added and opportunistic investments, targeting the United States multifamily sector. The Company operates through three segments, namely, Development and Redevelopment, Operating, and Other. The Development and Redevelopment segment includes properties that are under construction or have not achieved and maintained stabilization, as well as land assemblages that are held for future development. Its Operating segment includes approximately 15 residential apartment communities that have achieved stabilized levels of operations. The Other segment consists of properties that are not included in its Development and Redevelopment or Operating segments. Its other segment includes The Benson Hotel. The Company's portfolio includes Strathmore Square Phase I, Oak Shore, The Hamilton, The Fremont, Parc Mosaic, and others.</v>
    <v>50</v>
    <v>New York Stock Exchange</v>
    <v>XNYS</v>
    <v>XNYS</v>
    <v>4582 South Ulster Street Suite 1100, CO, 80237 US</v>
    <v>4.2549999999999999</v>
    <v>Residential &amp; Commercial REIT</v>
    <v>Stock</v>
    <v>46129.797491596873</v>
    <v>4860</v>
    <v>4.2</v>
    <v>611448775</v>
    <v>APARTMENT INVESTMENT AND MANAGEMENT COMPANY</v>
    <v>APARTMENT INVESTMENT AND MANAGEMENT COMPANY</v>
    <v>4.21</v>
    <v>102.90560000000001</v>
    <v>4.18</v>
    <v>4.25</v>
    <v>143870300</v>
    <v>AIV</v>
    <v>APARTMENT INVESTMENT AND MANAGEMENT COMPANY (XNYS:AIV)</v>
    <v>1141342</v>
    <v>1932624</v>
    <v>1994</v>
  </rv>
  <rv s="2">
    <v>4861</v>
  </rv>
  <rv s="0">
    <v>https://www.bing.com/financeapi/forcetrigger?t=a1nyw7&amp;q=XNYS%3aAVB&amp;form=skydnc</v>
    <v>Learn more on Bing</v>
  </rv>
  <rv s="1">
    <v>en-US</v>
    <v>a1nyw7</v>
    <v>268435456</v>
    <v>1</v>
    <v>Powered by Refinitiv</v>
    <v>0</v>
    <v>AVALONBAY COMMUNITIES, INC. (XNYS:AVB)</v>
    <v>2</v>
    <v>3</v>
    <v>Finance</v>
    <v>4</v>
    <v>213.33500000000001</v>
    <v>160.095</v>
    <v>0.75180000000000002</v>
    <v>4.5199999999999996</v>
    <v>2.6646E-2</v>
    <v>USD</v>
    <v>AvalonBay Communities, Inc. is a real estate investment trust (REIT). The Company develops, redevelops, acquires and manages apartment communities in metropolitan areas in New England, the New York/New Jersey Metro area, the Mid-Atlantic, the Pacific Northwest, and Northern and Southern California, as well as in the Company's expansion regions of Raleigh-Durham and Charlotte, North Carolina, Southeast Florida, Dallas and Austin, Texas, and Denver, Colorado. The Company focuses on metropolitan areas in these regions. The Company's segments include Same Store, Other Stabilized and Development/Redevelopment. The Company owns or holds a direct or indirect ownership interest in operating apartment communities containing apartment homes in 11 states and the District of Columbia. The Company operates under four core brands, which include Avalon, AVA, eaves by Avalon, and Kanso. Its core Avalon brand focuses on upscale apartment living and high-end amenities and services.</v>
    <v>3011</v>
    <v>New York Stock Exchange</v>
    <v>XNYS</v>
    <v>XNYS</v>
    <v>2405 York Road Suite 201, Lutherville Timonium, MD, 21093-2264 US</v>
    <v>174.785</v>
    <v>Residential &amp; Commercial REIT</v>
    <v>Stock</v>
    <v>46129.79670431641</v>
    <v>4863</v>
    <v>169.69</v>
    <v>24226215480</v>
    <v>AVALONBAY COMMUNITIES, INC.</v>
    <v>AVALONBAY COMMUNITIES, INC.</v>
    <v>169.69</v>
    <v>23.567499999999999</v>
    <v>169.63</v>
    <v>174.15</v>
    <v>139111200</v>
    <v>AVB</v>
    <v>AVALONBAY COMMUNITIES, INC. (XNYS:AVB)</v>
    <v>552988</v>
    <v>1011950</v>
    <v>1995</v>
  </rv>
  <rv s="2">
    <v>4864</v>
  </rv>
  <rv s="0">
    <v>https://www.bing.com/financeapi/forcetrigger?t=a1ouim&amp;q=XNYS%3aBRT&amp;form=skydnc</v>
    <v>Learn more on Bing</v>
  </rv>
  <rv s="1">
    <v>en-US</v>
    <v>a1ouim</v>
    <v>268435456</v>
    <v>1</v>
    <v>Powered by Refinitiv</v>
    <v>0</v>
    <v>BRT APARTMENTS CORP. (XNYS:BRT)</v>
    <v>2</v>
    <v>3</v>
    <v>Finance</v>
    <v>4</v>
    <v>16.690000000000001</v>
    <v>13.178000000000001</v>
    <v>0.90059999999999996</v>
    <v>0.255</v>
    <v>1.7944999999999999E-2</v>
    <v>USD</v>
    <v>BRT Apartments Corp. is a real estate investment trust that owns, operates, and to a lesser extent, holds interest in joint ventures that own and operate multifamily properties. The Company owns or has interests in over 31 multifamily properties with 8,311units in 11 states and has preferred equity investments in two multi-family properties. Generally, its multifamily properties are garden apartments and, to a lesser extent, mid-rise or town home style properties that provide residents with amenities, such as a clubhouse, swimming pool, laundry facilities and Internet access. In addition to its multifamily properties and preferred loan investments, the Company owns assets, and in particular, real estate assets. Its properties include Silvana Oaks Apartments, Avondale Station, Brixworth at Bridge Street, Newbridge Commons, Crossings of Bellevue, Avalon Apartments, Parkway Grande, Woodland Trails, Grove at River Place, Kilburn Crossing, The Woodland Apartments, and others.</v>
    <v>12</v>
    <v>New York Stock Exchange</v>
    <v>XNYS</v>
    <v>XNYS</v>
    <v>60 Cuttermill Rd Ste 303, GREAT NECK, NY, 11021-3104 US</v>
    <v>14.61</v>
    <v>Residential &amp; Commercial REIT</v>
    <v>Stock</v>
    <v>46129.788915647659</v>
    <v>4866</v>
    <v>14.234999999999999</v>
    <v>274589239</v>
    <v>BRT APARTMENTS CORP.</v>
    <v>BRT APARTMENTS CORP.</v>
    <v>14.234999999999999</v>
    <v>0</v>
    <v>14.21</v>
    <v>14.465</v>
    <v>18983010</v>
    <v>BRT</v>
    <v>BRT APARTMENTS CORP. (XNYS:BRT)</v>
    <v>15106</v>
    <v>79505</v>
    <v>2017</v>
  </rv>
  <rv s="2">
    <v>4867</v>
  </rv>
  <rv s="0">
    <v>https://www.bing.com/financeapi/forcetrigger?t=a1q9c7&amp;q=XNYS%3aCPT&amp;form=skydnc</v>
    <v>Learn more on Bing</v>
  </rv>
  <rv s="10">
    <v>en-US</v>
    <v>a1q9c7</v>
    <v>268435456</v>
    <v>1</v>
    <v>Powered by Refinitiv</v>
    <v>21</v>
    <v>CAMDEN PROPERTY TRUST (XNYS:CPT)</v>
    <v>2</v>
    <v>22</v>
    <v>Finance</v>
    <v>4</v>
    <v>121.33</v>
    <v>96.53</v>
    <v>0.80649999999999999</v>
    <v>3.355</v>
    <v>3.3489999999999999E-2</v>
    <v>USD</v>
    <v>Camden Property Trust is a real estate investment trust (REIT). The Company and its subsidiaries are primarily engaged in the ownership, management, development, reposition, redevelopment, acquisition, and construction of multifamily apartment communities. It owns and operates approximately 175 properties containing over 59,210 apartment homes across the United States. It also has four properties under development. Its properties typically consist of mid-rise buildings or two-and three-story buildings in a landscaped setting, as well as high-rise buildings, and provide residents with a variety of amenities common to multifamily rental properties. The Company's properties include Camden Chandler, Camden Copper Square, Camden Foothills, Camden Legacy, Camden Glendale, Camden Landmark, Camden Flatirons, Camden Ashburn Farm and others. Its properties are located in Arizona, California, Colorado, Washington District of Columbia (DC) Metro, Florida and others.</v>
    <v>1640</v>
    <v>New York Stock Exchange</v>
    <v>XNYS</v>
    <v>XNYS</v>
    <v>2800 POST OAK BOULEVARD, SUITE 2700, HOUSTON, TX, 77056 US</v>
    <v>103.61</v>
    <v>Residential &amp; Commercial REIT</v>
    <v>Stock</v>
    <v>46129.79748670078</v>
    <v>4869</v>
    <v>100.52</v>
    <v>10842858177</v>
    <v>CAMDEN PROPERTY TRUST</v>
    <v>CAMDEN PROPERTY TRUST</v>
    <v>100.595</v>
    <v>29.273599999999998</v>
    <v>100.18</v>
    <v>103.535</v>
    <v>104726500</v>
    <v>CPT</v>
    <v>CAMDEN PROPERTY TRUST (XNYS:CPT)</v>
    <v>543281</v>
    <v>1218857</v>
  </rv>
  <rv s="2">
    <v>4870</v>
  </rv>
  <rv s="0">
    <v>https://www.bing.com/financeapi/forcetrigger?t=a1vr2w&amp;q=XNYS%3aCSR&amp;form=skydnc</v>
    <v>Learn more on Bing</v>
  </rv>
  <rv s="1">
    <v>en-US</v>
    <v>a1vr2w</v>
    <v>268435456</v>
    <v>1</v>
    <v>Powered by Refinitiv</v>
    <v>0</v>
    <v>CENTERSPACE (XNYS:CSR)</v>
    <v>2</v>
    <v>3</v>
    <v>Finance</v>
    <v>4</v>
    <v>69.150000000000006</v>
    <v>52.76</v>
    <v>0.86070000000000002</v>
    <v>1.425</v>
    <v>2.2385000000000002E-2</v>
    <v>USD</v>
    <v>Centerspace is a real estate investment trust. focused on the ownership, management, acquisition, development, and redevelopment of apartment communities. It owns approximately 61 apartment communities consisting of 12,262 homes located in Colorado, Minnesota, Montana, Nebraska, North Dakota, South Dakota, and Utah. It conducts its business activities through a consolidated operating partnership, Centerspace, LP (the Operating Partnership), as well as through a number of other consolidated subsidiary entities. The Company's portfolio of apartment communities includes 71 France, Alps Park Apartments, Arcata Apartments, Ashland Apartment Homes, Avalon Cove Townhomes, Burgundy &amp; Hillsboro, Canyon Lake Apartments, Castlerock Apartment Homes, Cottonwood Apartment Homes, Country Meadows Apartment Homes, Deer Ridge Apartment Homes, Grand Gateway Apartment Homes, Homestead Garden Apartments, Silver Springs Apartment Homes, Rimrock West Apartments, The Lydian, and others.</v>
    <v>334</v>
    <v>New York Stock Exchange</v>
    <v>XNYS</v>
    <v>XNYS</v>
    <v>1324 20Th Ave Sw, Po Box 1988, MINOT, ND, 58702-1988 US</v>
    <v>65.290000000000006</v>
    <v>Residential &amp; Commercial REIT</v>
    <v>Stock</v>
    <v>46129.797503992966</v>
    <v>4872</v>
    <v>63.71</v>
    <v>1092510301</v>
    <v>CENTERSPACE</v>
    <v>CENTERSPACE</v>
    <v>63.71</v>
    <v>122.6168</v>
    <v>63.66</v>
    <v>65.084999999999994</v>
    <v>16785900</v>
    <v>CSR</v>
    <v>CENTERSPACE (XNYS:CSR)</v>
    <v>45193</v>
    <v>143954</v>
    <v>1997</v>
  </rv>
  <rv s="2">
    <v>4873</v>
  </rv>
  <rv s="0">
    <v>https://www.bing.com/financeapi/forcetrigger?t=a2615r&amp;q=XNYS%3aWRE&amp;form=skydnc</v>
    <v>Learn more on Bing</v>
  </rv>
  <rv s="1">
    <v>en-US</v>
    <v>a2615r</v>
    <v>268435456</v>
    <v>1</v>
    <v>Powered by Refinitiv</v>
    <v>0</v>
    <v>ELME COMMUNITIES (XNYS:ELME)</v>
    <v>2</v>
    <v>3</v>
    <v>Finance</v>
    <v>4</v>
    <v>17.68</v>
    <v>1.98</v>
    <v>0.79159999999999997</v>
    <v>0.02</v>
    <v>9.3460000000000001E-3</v>
    <v>USD</v>
    <v>Elme Communities is a multifamily real estate investment trust that owns and operates apartment homes in the Washington, DC metro and the Atlanta metro. The Company operates in a single reportable segment which includes the ownership, development, redevelopment and acquisition of apartment communities (the Residential segment). The Company’s properties include Riverside Apartments, Elme Bethesda, Elme Germantown, Elme Watkins Mill, 3801 Connecticut Avenue, Kenmore Apartments, Elme Conyers, Elme Marietta and Elme Sandy Springs. It also owns and operates approximately 300,000 square feet of commercial space (Watergate 600) in the Washington, DC metro region.</v>
    <v>255</v>
    <v>New York Stock Exchange</v>
    <v>XNYS</v>
    <v>XNYS</v>
    <v>7550 Wisconsin Avenue, Suite 900, BETHESDA, MD, 20814 US</v>
    <v>2.1779000000000002</v>
    <v>Residential &amp; Commercial REIT</v>
    <v>Stock</v>
    <v>46129.796669964846</v>
    <v>4875</v>
    <v>2.1549999999999998</v>
    <v>191933020</v>
    <v>ELME COMMUNITIES</v>
    <v>ELME COMMUNITIES</v>
    <v>2.16</v>
    <v>0</v>
    <v>2.14</v>
    <v>2.16</v>
    <v>88857880</v>
    <v>ELME</v>
    <v>ELME COMMUNITIES (XNYS:ELME)</v>
    <v>261352</v>
    <v>1405238</v>
    <v>1996</v>
  </rv>
  <rv s="2">
    <v>4876</v>
  </rv>
  <rv s="0">
    <v>https://www.bing.com/financeapi/forcetrigger?t=a1s4yc&amp;q=XNYS%3aEQR&amp;form=skydnc</v>
    <v>Learn more on Bing</v>
  </rv>
  <rv s="1">
    <v>en-US</v>
    <v>a1s4yc</v>
    <v>268435456</v>
    <v>1</v>
    <v>Powered by Refinitiv</v>
    <v>0</v>
    <v>EQUITY RESIDENTIAL (XNYS:EQR)</v>
    <v>2</v>
    <v>3</v>
    <v>Finance</v>
    <v>4</v>
    <v>72.400000000000006</v>
    <v>57.57</v>
    <v>0.72599999999999998</v>
    <v>2.2850000000000001</v>
    <v>3.7774999999999996E-2</v>
    <v>USD</v>
    <v>Equity Residential is a real estate investment trust. The Company’s primary business is the acquisition, development and management of multifamily residential properties. The Company owns and manages approximately 318 properties consisting of 86,320 apartment units in dynamic metro areas across the United States. with a primary concentration in major coastal markets, diversified by a targeted presence in the metro areas of Atlanta, Austin, Dallas/Ft. Worth and Denver. The Company is the general partner of, owning an approximately 97.5% ownership interest in, ERP Operating Limited Partnership (ERPOP). All of the Company’s property ownership, development and related business operations are conducted through the Operating Partnership and the Company has no material assets or liabilities other than its investment in ERPOP. ERPOP is focused on conducting the multifamily property business of the Company.</v>
    <v>2400</v>
    <v>New York Stock Exchange</v>
    <v>XNYS</v>
    <v>XNYS</v>
    <v>711 MAYTON COURT, MD, 21014 US</v>
    <v>62.99</v>
    <v>Residential &amp; Commercial REIT</v>
    <v>Stock</v>
    <v>46129.797142650001</v>
    <v>4878</v>
    <v>60.78</v>
    <v>23520204292</v>
    <v>EQUITY RESIDENTIAL</v>
    <v>EQUITY RESIDENTIAL</v>
    <v>60.86</v>
    <v>21.395</v>
    <v>60.49</v>
    <v>62.774999999999999</v>
    <v>374674700</v>
    <v>EQR</v>
    <v>EQUITY RESIDENTIAL (XNYS:EQR)</v>
    <v>1633138</v>
    <v>2412640</v>
    <v>1992</v>
  </rv>
  <rv s="2">
    <v>4879</v>
  </rv>
  <rv s="0">
    <v>https://www.bing.com/financeapi/forcetrigger?t=a1s9dm&amp;q=XNYS%3aESS&amp;form=skydnc</v>
    <v>Learn more on Bing</v>
  </rv>
  <rv s="1">
    <v>en-US</v>
    <v>a1s9dm</v>
    <v>268435456</v>
    <v>1</v>
    <v>Powered by Refinitiv</v>
    <v>0</v>
    <v>ESSEX PROPERTY TRUST, INC. (XNYS:ESS)</v>
    <v>2</v>
    <v>3</v>
    <v>Finance</v>
    <v>4</v>
    <v>294.08999999999997</v>
    <v>238.46</v>
    <v>0.69699999999999995</v>
    <v>7.0650000000000004</v>
    <v>2.8488000000000003E-2</v>
    <v>USD</v>
    <v>Essex Property Trust, Inc. is a self-administered and self-managed real estate investment trust. The Company acquires, develops, redevelops, and manages apartment communities in selected residential areas located on the West Coast of the United States. The Company defines its operating segments as the three geographical regions in which its communities are located: Southern California, Northern California, and Seattle metro. It has ownership interests in approximately 257 apartment communities comprising over 62,000 apartment homes. The Company owns all of its interests in its real estate and other investments directly or indirectly through Essex Portfolio, L.P. It invests primarily in apartment communities that are located in predominantly coastal markets within Southern California, Northern California, and the Seattle metropolitan area. It focuses on acquiring and developing apartment communities in supply constrained markets and redeveloping its existing communities.</v>
    <v>1689</v>
    <v>New York Stock Exchange</v>
    <v>XNYS</v>
    <v>XNYS</v>
    <v>1100 Park Place Suite 200, CA, 94403 US</v>
    <v>255.31</v>
    <v>Residential &amp; Commercial REIT</v>
    <v>Stock</v>
    <v>46129.797511203127</v>
    <v>4881</v>
    <v>248.745</v>
    <v>16445859163</v>
    <v>ESSEX PROPERTY TRUST, INC.</v>
    <v>ESSEX PROPERTY TRUST, INC.</v>
    <v>248.745</v>
    <v>24.526700000000002</v>
    <v>248</v>
    <v>255.065</v>
    <v>64477130</v>
    <v>ESS</v>
    <v>ESSEX PROPERTY TRUST, INC. (XNYS:ESS)</v>
    <v>176530</v>
    <v>481133</v>
    <v>1994</v>
  </rv>
  <rv s="2">
    <v>4882</v>
  </rv>
  <rv s="0">
    <v>https://www.bing.com/financeapi/forcetrigger?t=a1vrsm&amp;q=XNYS%3aIRT&amp;form=skydnc</v>
    <v>Learn more on Bing</v>
  </rv>
  <rv s="1">
    <v>en-US</v>
    <v>a1vrsm</v>
    <v>268435456</v>
    <v>1</v>
    <v>Powered by Refinitiv</v>
    <v>0</v>
    <v>INDEPENDENCE REALTY TRUST, INC (XNYS:IRT)</v>
    <v>2</v>
    <v>3</v>
    <v>Finance</v>
    <v>4</v>
    <v>19.940000000000001</v>
    <v>14.6</v>
    <v>0.97950000000000004</v>
    <v>0.47</v>
    <v>3.0013000000000001E-2</v>
    <v>USD</v>
    <v>Independence Realty Trust, Inc. is a self-administered and self-managed real estate investment trust (REIT). The Company is primarily engaged in the ownership, operation, management, improvement, and acquisition of multifamily apartment communities in non-gateway markets. Its primary business objective is to provide attractive risk-adjusted returns to stockholders through diligent portfolio management, operational performance, and consistent returns on capital through distributions and capital appreciation. Its segments include same-store and non-same-store. It owns and operates around 115 multifamily apartment properties that contain an aggregate of over 33,818 units. Its properties are located in Alabama, Colorado, Florida, Georgia, Indiana, Kentucky, North Carolina, Ohio, Oklahoma, South Carolina, Tennessee and Texas. The Company owns all of its assets and conducts all its operations through Independence Realty Operating Partnership, LP.</v>
    <v>904</v>
    <v>New York Stock Exchange</v>
    <v>XNYS</v>
    <v>XNYS</v>
    <v>1835 Market Street 26th Floor, Suite 2601, PA, 19103 US</v>
    <v>16.155000000000001</v>
    <v>Residential &amp; Commercial REIT</v>
    <v>Stock</v>
    <v>46129.796185844534</v>
    <v>4884</v>
    <v>15.7</v>
    <v>3800990949</v>
    <v>INDEPENDENCE REALTY TRUST, INC</v>
    <v>INDEPENDENCE REALTY TRUST, INC</v>
    <v>15.7</v>
    <v>67.461299999999994</v>
    <v>15.66</v>
    <v>16.13</v>
    <v>235647300</v>
    <v>IRT</v>
    <v>INDEPENDENCE REALTY TRUST, INC (XNYS:IRT)</v>
    <v>924521</v>
    <v>2330602</v>
    <v>2009</v>
  </rv>
  <rv s="2">
    <v>4885</v>
  </rv>
  <rv s="0">
    <v>https://www.bing.com/financeapi/forcetrigger?t=a1x8z2&amp;q=XNYS%3aMAA&amp;form=skydnc</v>
    <v>Learn more on Bing</v>
  </rv>
  <rv s="1">
    <v>en-US</v>
    <v>a1x8z2</v>
    <v>268435456</v>
    <v>1</v>
    <v>Powered by Refinitiv</v>
    <v>0</v>
    <v>MID-AMERICA APARTMENT COMMUNITIES, INC. (XNYS:MAA)</v>
    <v>2</v>
    <v>3</v>
    <v>Finance</v>
    <v>4</v>
    <v>169</v>
    <v>120.3</v>
    <v>0.74219999999999997</v>
    <v>4.9649999999999999</v>
    <v>4.0332999999999994E-2</v>
    <v>USD</v>
    <v>Mid-America Apartment Communities, Inc. is a multifamily-focused, self-administered, and self-managed real estate investment trust. The Company owns, operates, acquires, and selectively develops apartment communities primarily located in the Southeast, Southwest, and Mid-Atlantic regions of the United States. Its segments include Same Store and Non-Same Store and Other. The Same Store segment represents those apartment communities that have been owned and stabilized for at least 12 months as of the first day of the calendar year. The Non-Same Store and Other segment include recently acquired communities, communities being developed or on lease-up, communities that have been disposed of or identified for disposition and others. The Non-Same Store and Other segment also include non-multifamily activities and expenses related to severe weather events. It has ownership interest in apartment units, including communities in development, across 16 states and the District of Columbia.</v>
    <v>2507</v>
    <v>New York Stock Exchange</v>
    <v>XNYS</v>
    <v>XNYS</v>
    <v>6815 Poplar Avenue, Suite 500, GERMANTOWN, TN, 38138 US</v>
    <v>128.19</v>
    <v>Residential &amp; Commercial REIT</v>
    <v>Stock</v>
    <v>46129.796472117967</v>
    <v>4887</v>
    <v>123.42</v>
    <v>14900055394</v>
    <v>MID-AMERICA APARTMENT COMMUNITIES, INC.</v>
    <v>MID-AMERICA APARTMENT COMMUNITIES, INC.</v>
    <v>123.96</v>
    <v>33.830399999999997</v>
    <v>123.1</v>
    <v>128.065</v>
    <v>116347600</v>
    <v>MAA</v>
    <v>MID-AMERICA APARTMENT COMMUNITIES, INC. (XNYS:MAA)</v>
    <v>817422</v>
    <v>976579</v>
    <v>1993</v>
  </rv>
  <rv s="2">
    <v>4888</v>
  </rv>
  <rv s="0">
    <v>https://www.bing.com/financeapi/forcetrigger?t=a1yybh&amp;q=XNYS%3aNXRT&amp;form=skydnc</v>
    <v>Learn more on Bing</v>
  </rv>
  <rv s="1">
    <v>en-US</v>
    <v>a1yybh</v>
    <v>268435456</v>
    <v>1</v>
    <v>Powered by Refinitiv</v>
    <v>0</v>
    <v>NEXPOINT RESIDENTIAL TRUST, INC. (XNYS:NXRT)</v>
    <v>2</v>
    <v>3</v>
    <v>Finance</v>
    <v>4</v>
    <v>38.93</v>
    <v>23.79</v>
    <v>1.1709000000000001</v>
    <v>1.05</v>
    <v>3.9489000000000003E-2</v>
    <v>USD</v>
    <v>NexPoint Residential Trust, Inc. is a real estate investment trust (REIT). The Company is primarily focused on acquiring, owning and operating well-located middle-income multifamily properties with value-add potential in large cities and suburban submarkets of large cities, primarily in the Southeastern and Southwestern United States. The Company's investment objectives are to maximize the cash flow and value of properties owned, acquire properties with cash flow growth potential, provide quarterly cash distributions and achieve long-term capital appreciation for its stockholders through targeted management and a value-add program. The Company may allocate up to 30% of the portfolio to investments in real estate-related debt and securities with the potential for high current income or total returns. These allocations may include first and second mortgages and subordinated, bridge, mezzanine, construction and other loans. It is externally managed by NexPoint Real Estate Advisors, L.P.</v>
    <v>1</v>
    <v>New York Stock Exchange</v>
    <v>XNYS</v>
    <v>XNYS</v>
    <v>300 Crescent Court Suite 201, MD, 21093-2264 US</v>
    <v>27.71</v>
    <v>Residential &amp; Commercial REIT</v>
    <v>Stock</v>
    <v>46129.79735922422</v>
    <v>4890</v>
    <v>26.97</v>
    <v>704583401</v>
    <v>NEXPOINT RESIDENTIAL TRUST, INC.</v>
    <v>NEXPOINT RESIDENTIAL TRUST, INC.</v>
    <v>27.14</v>
    <v>0</v>
    <v>26.59</v>
    <v>27.64</v>
    <v>25491440</v>
    <v>NXRT</v>
    <v>NEXPOINT RESIDENTIAL TRUST, INC. (XNYS:NXRT)</v>
    <v>86959</v>
    <v>248890</v>
    <v>2014</v>
  </rv>
  <rv s="2">
    <v>4891</v>
  </rv>
  <rv s="0">
    <v>https://www.bing.com/financeapi/forcetrigger?t=a24tfr&amp;q=XNYS%3aUDR&amp;form=skydnc</v>
    <v>Learn more on Bing</v>
  </rv>
  <rv s="1">
    <v>en-US</v>
    <v>a24tfr</v>
    <v>268435456</v>
    <v>1</v>
    <v>Powered by Refinitiv</v>
    <v>0</v>
    <v>UDR, INC. (XNYS:UDR)</v>
    <v>2</v>
    <v>3</v>
    <v>Finance</v>
    <v>4</v>
    <v>43.92</v>
    <v>32.94</v>
    <v>0.68930000000000002</v>
    <v>1.01</v>
    <v>2.9489000000000001E-2</v>
    <v>USD</v>
    <v>UDR, Inc. is a self-administered real estate investment trust. The Company owns, operates, acquires, renovates, develops, redevelops, and manages apartment communities in targeted markets located in the United States. The Company operates in two segments: Same-Store Communities and Non-Mature Communities/Other. The Same-Store Communities segment represent those communities acquired, developed, and stabilized. The Non-Mature Communities/Other segments represent those communities that do not meet the criteria to be included in Same-Store Communities, including, but not limited to acquired, developed and redeveloped communities, and the non-apartment components of mixed-use properties. The Company owns or has an ownership position in approximately 60,120 apartment homes. Its Baltimore apartments include Domain Brewers Hill, The Quarters at Towson Town Center, 20 Lambourne, Towson Promenade, 1274 at Towson, Rodgers Forge, and Calvert's Walk.</v>
    <v>1420</v>
    <v>New York Stock Exchange</v>
    <v>XNYS</v>
    <v>XNYS</v>
    <v>7 ST. PAUL STREET SUITE 820, MD, 21202 US</v>
    <v>35.274999999999999</v>
    <v>Residential &amp; Commercial REIT</v>
    <v>Stock</v>
    <v>46129.796732233597</v>
    <v>4893</v>
    <v>34.21</v>
    <v>11491022440</v>
    <v>UDR, INC.</v>
    <v>UDR, INC.</v>
    <v>34.299999999999997</v>
    <v>31.1953</v>
    <v>34.25</v>
    <v>35.26</v>
    <v>325894000</v>
    <v>UDR</v>
    <v>UDR, INC. (XNYS:UDR)</v>
    <v>1731719</v>
    <v>3485239</v>
    <v>2003</v>
  </rv>
  <rv s="2">
    <v>4894</v>
  </rv>
  <rv s="0">
    <v>https://www.bing.com/financeapi/forcetrigger?t=a1ptmw&amp;q=XNYS%3aVRE&amp;form=skydnc</v>
    <v>Learn more on Bing</v>
  </rv>
  <rv s="1">
    <v>en-US</v>
    <v>a1ptmw</v>
    <v>268435456</v>
    <v>1</v>
    <v>Powered by Refinitiv</v>
    <v>0</v>
    <v>VERIS RESIDENTIAL, INC. (XNYS:VRE)</v>
    <v>2</v>
    <v>3</v>
    <v>Finance</v>
    <v>4</v>
    <v>19.03</v>
    <v>13.69</v>
    <v>1.1081000000000001</v>
    <v>1.4999999999999999E-2</v>
    <v>7.9409999999999995E-4</v>
    <v>USD</v>
    <v>Veris Residential, Inc. is a fully integrated, self-administered, and self-managed real estate investment trust (REIT). The Company owns, operates, acquires and develops Class A multifamily properties in the Northeast as well as a portfolio of non-strategic land and commercial assets. Its technology-enabled, vertically integrated operating platform delivers a contemporary living experience aligned with residents' preferences. The Company operates as a single business segment, focusing on the ownership, operation and development of its multifamily real estate portfolio located in the United States. The Company owns and has interests in multifamily rental properties as well as non-strategic assets comprised of parking/retail properties, and developable land. It seeks to own a portfolio comprised primarily of Class A multifamily properties with premium amenities and offerings, including facilities such as clubrooms and lounges, among others.</v>
    <v>181</v>
    <v>New York Stock Exchange</v>
    <v>XNYS</v>
    <v>XNYS</v>
    <v>Harborside 3, 210 Hudson St., Ste. 400, JERSEY CITY, NJ, 07311 US</v>
    <v>18.91</v>
    <v>Residential &amp; Commercial REIT</v>
    <v>Stock</v>
    <v>46129.79731648125</v>
    <v>4896</v>
    <v>18.895</v>
    <v>1774007768</v>
    <v>VERIS RESIDENTIAL, INC.</v>
    <v>VERIS RESIDENTIAL, INC.</v>
    <v>18.899999999999999</v>
    <v>24.751200000000001</v>
    <v>18.89</v>
    <v>18.905000000000001</v>
    <v>93838020</v>
    <v>VRE</v>
    <v>VERIS RESIDENTIAL, INC. (XNYS:VRE)</v>
    <v>400844</v>
    <v>1348952</v>
    <v>1994</v>
  </rv>
  <rv s="2">
    <v>4897</v>
  </rv>
  <rv s="0">
    <v>https://www.bing.com/financeapi/forcetrigger?t=a1np4c&amp;q=XNYS%3aARE&amp;form=skydnc</v>
    <v>Learn more on Bing</v>
  </rv>
  <rv s="1">
    <v>en-US</v>
    <v>a1np4c</v>
    <v>268435456</v>
    <v>1</v>
    <v>Powered by Refinitiv</v>
    <v>0</v>
    <v>ALEXANDRIA REAL ESTATE EQUITIES, INC. (XNYS:ARE)</v>
    <v>2</v>
    <v>3</v>
    <v>Finance</v>
    <v>4</v>
    <v>88.236000000000004</v>
    <v>41.44</v>
    <v>1.2957000000000001</v>
    <v>0.39</v>
    <v>8.1329999999999996E-3</v>
    <v>USD</v>
    <v>Alexandria Real Estate Equities, Inc. is a life science real estate investment trust. The Company is an owner, operator and developer of collaborative life science, agricultural technology (agtech), and advanced technology mega campuses in AAA innovation cluster locations, including Greater Boston, the San Francisco Bay Area, New York City, San Diego, Seattle, Maryland, and Research Triangle. The Company, through its venture capital platform, provides strategic capital to life science, agrifoodtech, climate innovation, and technology companies. Its tenants include multinational pharmaceutical companies; public and private biotechnology companies; life science product, service and medical device companies; digital health, technology, and agtech companies; academic and medical research institutions; United States government research agencies; non-profit organizations, and venture capital firms. It has a Labspace asset base predominantly concentrated in markets with barriers to entry.</v>
    <v>514</v>
    <v>New York Stock Exchange</v>
    <v>XNYS</v>
    <v>XNYS</v>
    <v>7 ST. PAUL STREET SUITE 820, MD, 21202 US</v>
    <v>49.13</v>
    <v>Residential &amp; Commercial REIT</v>
    <v>Stock</v>
    <v>46129.797456585155</v>
    <v>4899</v>
    <v>48.11</v>
    <v>8368964014</v>
    <v>ALEXANDRIA REAL ESTATE EQUITIES, INC.</v>
    <v>ALEXANDRIA REAL ESTATE EQUITIES, INC.</v>
    <v>48.2</v>
    <v>0</v>
    <v>47.95</v>
    <v>48.34</v>
    <v>173127100</v>
    <v>ARE</v>
    <v>ALEXANDRIA REAL ESTATE EQUITIES, INC. (XNYS:ARE)</v>
    <v>925751</v>
    <v>2450891</v>
    <v>1994</v>
  </rv>
  <rv s="2">
    <v>4900</v>
  </rv>
  <rv s="0">
    <v>https://www.bing.com/financeapi/forcetrigger?t=a1ocbh&amp;q=XNYS%3aBDN&amp;form=skydnc</v>
    <v>Learn more on Bing</v>
  </rv>
  <rv s="1">
    <v>en-US</v>
    <v>a1ocbh</v>
    <v>268435456</v>
    <v>1</v>
    <v>Powered by Refinitiv</v>
    <v>0</v>
    <v>BRANDYWINE REALTY TRUST (XNYS:BDN)</v>
    <v>2</v>
    <v>3</v>
    <v>Finance</v>
    <v>4</v>
    <v>4.63</v>
    <v>2.4700000000000002</v>
    <v>1.2302</v>
    <v>0.105</v>
    <v>3.7101999999999996E-2</v>
    <v>USD</v>
    <v>Brandywine Realty Trust is a self-administered and self-managed real estate investment trust (REIT). It is engaged in the acquisition, development, redevelopment, ownership, management, and operation of a portfolio of office, life science/lab, residential and mixed-use properties. It owns its assets and conducts its operations through Brandywine Operating Partnership, L.P. The Company operates through four segments: Philadelphia Central Business District, Pennsylvania Suburbs, Austin, Texas, and Other. The Philadelphia CBD segment includes properties located in the City of Philadelphia, Pennsylvania. The Pennsylvania Suburbs segment includes properties in Chester, Delaware and Montgomery counties in the Philadelphia suburbs. The Austin, Texas segment includes properties in the City of Austin, Texas. The Other segment includes properties in Washington, D.C., Northern Virginia, Southern Maryland, Camden County, New Jersey and New Castle County, Delaware.</v>
    <v>268</v>
    <v>New York Stock Exchange</v>
    <v>XNYS</v>
    <v>XNYS</v>
    <v>2929 Walnut Street Suite 1700, PA, 19104 US</v>
    <v>2.96</v>
    <v>Residential &amp; Commercial REIT</v>
    <v>Stock</v>
    <v>46129.796610115627</v>
    <v>4902</v>
    <v>2.84</v>
    <v>509844426</v>
    <v>BRANDYWINE REALTY TRUST</v>
    <v>BRANDYWINE REALTY TRUST</v>
    <v>2.85</v>
    <v>0</v>
    <v>2.83</v>
    <v>2.9350000000000001</v>
    <v>173711900</v>
    <v>BDN</v>
    <v>BRANDYWINE REALTY TRUST (XNYS:BDN)</v>
    <v>1107988</v>
    <v>2776888</v>
    <v>1986</v>
  </rv>
  <rv s="2">
    <v>4903</v>
  </rv>
  <rv s="0">
    <v>https://www.bing.com/financeapi/forcetrigger?t=a1p2p2&amp;q=XNYS%3aBXP&amp;form=skydnc</v>
    <v>Learn more on Bing</v>
  </rv>
  <rv s="1">
    <v>en-US</v>
    <v>a1p2p2</v>
    <v>268435456</v>
    <v>1</v>
    <v>Powered by Refinitiv</v>
    <v>0</v>
    <v>BXP, INC. (XNYS:BXP)</v>
    <v>2</v>
    <v>3</v>
    <v>Finance</v>
    <v>4</v>
    <v>79.33</v>
    <v>49.72</v>
    <v>1.0416000000000001</v>
    <v>1.45</v>
    <v>2.5814E-2</v>
    <v>USD</v>
    <v>BXP, Inc. is a fully integrated, self-administered and self-managed real estate investment trust. The Company develops, owns and manages premier workplaces in the United States. The Company's segments by geographic area are Boston, Los Angeles, New York, San Francisco, Seattle, and Washington, DC. Its segment by property type includes Office (which includes office, life sciences and retail), Residential, and Hotel. Its portfolio totals over 52.6 million net rentable square feet and 179 properties, including eight properties under construction or redevelopment. Its properties consist of 157 office and life sciences properties (including four properties under construction/redevelopment); 14 retail properties (including one property under construction); seven residential properties (including three property under construction), and one hotel. Its properties include Prudential Center, Embarcadero Center, Salesforce Tower, Madison Centre, The Skylyne, Reston Next Retail, among others.</v>
    <v>714</v>
    <v>New York Stock Exchange</v>
    <v>XNYS</v>
    <v>XNYS</v>
    <v>800 Boylston St Ste 1900, BOSTON, MA, 02199 US</v>
    <v>58.395000000000003</v>
    <v>Residential &amp; Commercial REIT</v>
    <v>Stock</v>
    <v>46129.796212881251</v>
    <v>4905</v>
    <v>56.500100000000003</v>
    <v>9142911120</v>
    <v>BXP, INC.</v>
    <v>BXP, INC.</v>
    <v>56.81</v>
    <v>33.155000000000001</v>
    <v>56.17</v>
    <v>57.62</v>
    <v>158676000</v>
    <v>BXP</v>
    <v>BXP, INC. (XNYS:BXP)</v>
    <v>1364004</v>
    <v>2105655</v>
    <v>1997</v>
  </rv>
  <rv s="2">
    <v>4906</v>
  </rv>
  <rv s="0">
    <v>https://www.bing.com/financeapi/forcetrigger?t=a1z452&amp;q=XNYS%3aOFC&amp;form=skydnc</v>
    <v>Learn more on Bing</v>
  </rv>
  <rv s="1">
    <v>en-US</v>
    <v>a1z452</v>
    <v>268435456</v>
    <v>1</v>
    <v>Powered by Refinitiv</v>
    <v>0</v>
    <v>COPT DEFENSE PROPERTIES (XNYS:CDP)</v>
    <v>2</v>
    <v>3</v>
    <v>Finance</v>
    <v>4</v>
    <v>32.96</v>
    <v>25.21</v>
    <v>0.86839999999999995</v>
    <v>-7.4999999999999997E-2</v>
    <v>-2.2980000000000001E-3</v>
    <v>USD</v>
    <v>COPT Defense Properties is a self-managed real estate investment trust (REIT). The Company is focused on owning, operating and developing properties in locations proximate to, or sometimes containing, key United States Government (USG) defense installations and missions (its Defense/IT Portfolio). The Company’s tenants include the USG and their defense contractors, who are primarily engaged in priority national security activities, and who generally require mission-critical and high security property enhancements. Its Defense/IT Portfolio includes approximately 199 operating properties totaling 22.7 million square feet comprised of 16.8 million square feet in 168 office properties and 5.9 million square feet in 31 single-tenant data center shells. It owns approximately 24 of these data center shells totaling 4.3 million square feet through unconsolidated real estate joint ventures. It also owns around 50 acres of other developable land in the Greater Washington, DC/Baltimore region.</v>
    <v>430</v>
    <v>New York Stock Exchange</v>
    <v>XNYS</v>
    <v>XNYS</v>
    <v>6711 Columbia Gateway Drive, Suite 300, COLUMBIA, MD, 21046 US</v>
    <v>32.83</v>
    <v>Residential &amp; Commercial REIT</v>
    <v>Stock</v>
    <v>46129.796025948439</v>
    <v>4908</v>
    <v>32.515000000000001</v>
    <v>3691050089</v>
    <v>COPT DEFENSE PROPERTIES</v>
    <v>COPT DEFENSE PROPERTIES</v>
    <v>32.659999999999997</v>
    <v>24.285699999999999</v>
    <v>32.630000000000003</v>
    <v>32.555</v>
    <v>113378900</v>
    <v>CDP</v>
    <v>COPT DEFENSE PROPERTIES (XNYS:CDP)</v>
    <v>439439</v>
    <v>958237</v>
    <v>1998</v>
  </rv>
  <rv s="2">
    <v>4909</v>
  </rv>
  <rv s="0">
    <v>https://www.bing.com/financeapi/forcetrigger?t=a1qk4c&amp;q=XNYS%3aCUZ&amp;form=skydnc</v>
    <v>Learn more on Bing</v>
  </rv>
  <rv s="1">
    <v>en-US</v>
    <v>a1qk4c</v>
    <v>268435456</v>
    <v>1</v>
    <v>Powered by Refinitiv</v>
    <v>0</v>
    <v>COUSINS PROPERTIES INCORPORATED (XNYS:CUZ)</v>
    <v>2</v>
    <v>3</v>
    <v>Finance</v>
    <v>4</v>
    <v>30.81</v>
    <v>21.03</v>
    <v>1.1536</v>
    <v>0.51500000000000001</v>
    <v>2.1887E-2</v>
    <v>USD</v>
    <v>Cousins Properties Incorporated is a fully integrated, self-administered, and self-managed real estate investment trust (REIT). The Company conducts its business through Cousins Properties LP (CPLP), which primarily invests in Class A office buildings located in high-growth Sun Belt markets. It owns in excess of 99% of CPLP and consolidates CPLP. CPLP wholly owns Cousins TRS Services LLC (CTRS), which owns and manages its own real estate portfolio and performs certain real estate related services. The Company, CPLP, CTRS, and their subsidiaries develops, acquires, leases, manages, and owns primarily Class A office properties and mixed-use developments in the Sun Belt markets of the United States with a focus on Atlanta, Austin, Tampa, Charlotte, Phoenix, Dallas, and Nashville. Its operations are conducted in the office real estate segment. Its portfolio of real estate assets consists of interests in over 21.1 million square feet of office space and 467,000 square feet of other space.</v>
    <v>351</v>
    <v>New York Stock Exchange</v>
    <v>XNYS</v>
    <v>XNYS</v>
    <v>3344 Peachtree Road NE,, Suite 1800,, ATLANTA, GA, 30326-4802 US</v>
    <v>24.184999999999999</v>
    <v>Residential &amp; Commercial REIT</v>
    <v>Stock</v>
    <v>46129.797519860935</v>
    <v>4911</v>
    <v>23.58</v>
    <v>3995074345</v>
    <v>COUSINS PROPERTIES INCORPORATED</v>
    <v>COUSINS PROPERTIES INCORPORATED</v>
    <v>23.67</v>
    <v>100.14579999999999</v>
    <v>23.53</v>
    <v>24.045000000000002</v>
    <v>166149900</v>
    <v>CUZ</v>
    <v>COUSINS PROPERTIES INCORPORATED (XNYS:CUZ)</v>
    <v>608560</v>
    <v>1892758</v>
    <v>1972</v>
  </rv>
  <rv s="2">
    <v>4912</v>
  </rv>
  <rv s="0">
    <v>https://www.bing.com/financeapi/forcetrigger?t=a1qvm7&amp;q=XNYS%3aDEA&amp;form=skydnc</v>
    <v>Learn more on Bing</v>
  </rv>
  <rv s="1">
    <v>en-US</v>
    <v>a1qvm7</v>
    <v>268435456</v>
    <v>1</v>
    <v>Powered by Refinitiv</v>
    <v>0</v>
    <v>EASTERLY GOVERNMENT PROPERTIES, INC. (XNYS:DEA)</v>
    <v>2</v>
    <v>3</v>
    <v>Finance</v>
    <v>4</v>
    <v>24.941400000000002</v>
    <v>19.330500000000001</v>
    <v>0.96930000000000005</v>
    <v>0.34499999999999997</v>
    <v>1.4954E-2</v>
    <v>USD</v>
    <v>Easterly Government Properties, Inc. is an internally managed real estate investment trust (REIT). It is focused primarily on the acquisition, development and management of Class A commercial properties that are leased to United States government agencies that serve essential functions. It leases its properties to such agencies either directly or through the United States General Services Administration (GSA). The operations of the Company are carried out primarily through Easterly Government Properties, LP (the Operating Partnership) and the wholly owned subsidiaries of the Operating Partnership. The Company owns, directly or through the joint venture, 103 properties totaling 10.3 million square feet. Its properties include VA - Loma Linda, JSC - Suffolk, Various GSA - Chicago, IRS - Fresno, FBI - Salt Lake, VA - San Jose, EPA - Lenexa, FBI - Tampa, FBI - San Antonio, FDA - Alameda, PTO - Arlington, FBI - Omaha, TREAS - Parkersburg, FDA - Lenexa, VA - South Bend, and DHS - Burlington.</v>
    <v>55</v>
    <v>New York Stock Exchange</v>
    <v>XNYS</v>
    <v>XNYS</v>
    <v>2405 YORK ROAD SUITE 201, MD, 21093-2264 US</v>
    <v>23.52</v>
    <v>Residential &amp; Commercial REIT</v>
    <v>Stock</v>
    <v>46129.797367928128</v>
    <v>4914</v>
    <v>23.13</v>
    <v>1085289933</v>
    <v>EASTERLY GOVERNMENT PROPERTIES, INC.</v>
    <v>EASTERLY GOVERNMENT PROPERTIES, INC.</v>
    <v>23.23</v>
    <v>85.769199999999998</v>
    <v>23.07</v>
    <v>23.414999999999999</v>
    <v>46350200</v>
    <v>DEA</v>
    <v>EASTERLY GOVERNMENT PROPERTIES, INC. (XNYS:DEA)</v>
    <v>137243</v>
    <v>381465</v>
    <v>2014</v>
  </rv>
  <rv s="2">
    <v>4915</v>
  </rv>
  <rv s="0">
    <v>https://www.bing.com/financeapi/forcetrigger?t=a1qw1h&amp;q=XNYS%3aDEI&amp;form=skydnc</v>
    <v>Learn more on Bing</v>
  </rv>
  <rv s="1">
    <v>en-US</v>
    <v>a1qw1h</v>
    <v>268435456</v>
    <v>1</v>
    <v>Powered by Refinitiv</v>
    <v>0</v>
    <v>DOUGLAS EMMETT, INC. (XNYS:DEI)</v>
    <v>2</v>
    <v>3</v>
    <v>Finance</v>
    <v>4</v>
    <v>16.984999999999999</v>
    <v>9.0399999999999991</v>
    <v>1.1361000000000001</v>
    <v>0.17</v>
    <v>1.6667000000000001E-2</v>
    <v>USD</v>
    <v>Douglas Emmett, Inc. is a fully integrated, self-administered and self-managed real estate investment trust (REIT). The Company owns and operates office and multifamily properties located in the coastal submarkets of Los Angeles and Honolulu. It operates through two segments: office segment and multifamily segment. The Company's segments include the acquisition, development, ownership and management of office and multifamily real estate. The services for its office segment include primarily the rental of office space and other tenant services, including parking and storage space rental. The services for its multifamily segment include primarily the rental of apartments and other tenant services, including parking and storage space rental. Its properties are located in the Beverly Hills, Brentwood, Burbank, Century City, Olympic Corridor, Santa Monica, Sherman Oaks/Encino, Warner Center/Woodland Hills and Westwood submarkets of Los Angeles County, California, and in Honolulu, Hawaii.</v>
    <v>778</v>
    <v>New York Stock Exchange</v>
    <v>XNYS</v>
    <v>XNYS</v>
    <v>1299 Ocean Avenue, Suite 1000, SANTA MONICA, CA, 90401 US</v>
    <v>10.5</v>
    <v>Residential &amp; Commercial REIT</v>
    <v>Stock</v>
    <v>46129.797514988284</v>
    <v>4917</v>
    <v>10.29</v>
    <v>1736583013</v>
    <v>DOUGLAS EMMETT, INC.</v>
    <v>DOUGLAS EMMETT, INC.</v>
    <v>10.33</v>
    <v>117.97499999999999</v>
    <v>10.199999999999999</v>
    <v>10.37</v>
    <v>167462200</v>
    <v>DEI</v>
    <v>DOUGLAS EMMETT, INC. (XNYS:DEI)</v>
    <v>1229917</v>
    <v>2345529</v>
    <v>2005</v>
  </rv>
  <rv s="2">
    <v>4918</v>
  </rv>
  <rv s="0">
    <v>https://www.bing.com/financeapi/forcetrigger?t=a1upnm&amp;q=XNYS%3aHIW&amp;form=skydnc</v>
    <v>Learn more on Bing</v>
  </rv>
  <rv s="1">
    <v>en-US</v>
    <v>a1upnm</v>
    <v>268435456</v>
    <v>1</v>
    <v>Powered by Refinitiv</v>
    <v>0</v>
    <v>HIGHWOODS PROPERTIES, INC. (XNYS:HIW)</v>
    <v>2</v>
    <v>3</v>
    <v>Finance</v>
    <v>4</v>
    <v>32.76</v>
    <v>20.45</v>
    <v>1.0720000000000001</v>
    <v>0.45</v>
    <v>1.9488999999999999E-2</v>
    <v>USD</v>
    <v>Highwoods Properties, Inc. is a real estate investment trust (REIT). The Company is a fully integrated office REIT that owns, develops, acquires, leases and manages properties primarily in the best business districts (BBDs) of Atlanta, Charlotte, Dallas, Nashville, Orlando, Raleigh, Richmond and Tampa. The Company provides leasing, management, development, construction and other customer-related services for its properties and for third parties. The Company conducts its activities through Highwoods Realty Limited Partnership (the Operating Partnership).</v>
    <v>315</v>
    <v>New York Stock Exchange</v>
    <v>XNYS</v>
    <v>XNYS</v>
    <v>150 Fayetteville Street, Ste 1400, RALEIGH, NC, 27601 US</v>
    <v>23.71</v>
    <v>Residential &amp; Commercial REIT</v>
    <v>Stock</v>
    <v>46129.797500693749</v>
    <v>4920</v>
    <v>23.07</v>
    <v>2595499214</v>
    <v>HIGHWOODS PROPERTIES, INC.</v>
    <v>HIGHWOODS PROPERTIES, INC.</v>
    <v>23.2</v>
    <v>16.080300000000001</v>
    <v>23.09</v>
    <v>23.54</v>
    <v>110259100</v>
    <v>HIW</v>
    <v>HIGHWOODS PROPERTIES, INC. (XNYS:HIW)</v>
    <v>585694</v>
    <v>1249031</v>
    <v>1994</v>
  </rv>
  <rv s="2">
    <v>4921</v>
  </rv>
  <rv s="0">
    <v>https://www.bing.com/financeapi/forcetrigger?t=a1w1p2&amp;q=XNYS%3aJBGS&amp;form=skydnc</v>
    <v>Learn more on Bing</v>
  </rv>
  <rv s="1">
    <v>en-US</v>
    <v>a1w1p2</v>
    <v>268435456</v>
    <v>1</v>
    <v>Powered by Refinitiv</v>
    <v>0</v>
    <v>JBG SMITH PROPERTIES (XNYS:JBGS)</v>
    <v>2</v>
    <v>3</v>
    <v>Finance</v>
    <v>4</v>
    <v>24.3</v>
    <v>13.28</v>
    <v>1.121</v>
    <v>0.31</v>
    <v>1.9910000000000001E-2</v>
    <v>USD</v>
    <v>JBG SMITH Properties is a real estate investment trust. The Company owns, operates and develops mixed-use properties concentrated in Metro-served submarkets in and around Washington, D.C., primarily National Landing. The Company's segments include multifamily, commercial and third-party real estate services. Its portfolio includes office, residential and retail. Its retail tenants range from restaurants and grocers to local artisans and shops. Its operating portfolio consists of approximately 11.9 million square feet at share of multifamily, office and retail assets. It also maintains a development pipeline encompassing 8.9 million square feet of mixed-use, primarily multifamily, development opportunities. Its assets are located across Washington, District of Columbia (D.C.), Maryland and Northern Virginia. Its portfolio includes 1666 K STREET, NW; 1700 K STREET; 1717 K STREET; 1725 DESALES STREET; 1900 N STREET; 1919 M STREET; and 1000 THOMAS JEFFERSON STREET, NW; among others.</v>
    <v>596</v>
    <v>New York Stock Exchange</v>
    <v>XNYS</v>
    <v>XNYS</v>
    <v>4747 Bethesda Avenue, Suite 200, BETHESDA, MD, 20814 US</v>
    <v>15.97</v>
    <v>Residential &amp; Commercial REIT</v>
    <v>Stock</v>
    <v>46129.797520810156</v>
    <v>4923</v>
    <v>15.65</v>
    <v>937020202</v>
    <v>JBG SMITH PROPERTIES</v>
    <v>JBG SMITH PROPERTIES</v>
    <v>15.675000000000001</v>
    <v>0</v>
    <v>15.57</v>
    <v>15.88</v>
    <v>59006310</v>
    <v>JBGS</v>
    <v>JBG SMITH PROPERTIES (XNYS:JBGS)</v>
    <v>469465</v>
    <v>721733</v>
    <v>2016</v>
  </rv>
  <rv s="2">
    <v>4924</v>
  </rv>
  <rv s="0">
    <v>https://www.bing.com/financeapi/forcetrigger?t=a1wmzr&amp;q=XNYS%3aKRC&amp;form=skydnc</v>
    <v>Learn more on Bing</v>
  </rv>
  <rv s="1">
    <v>en-US</v>
    <v>a1wmzr</v>
    <v>268435456</v>
    <v>1</v>
    <v>Powered by Refinitiv</v>
    <v>0</v>
    <v>KILROY REALTY CORPORATION (XNYS:KRC)</v>
    <v>2</v>
    <v>3</v>
    <v>Finance</v>
    <v>4</v>
    <v>45.03</v>
    <v>27.36</v>
    <v>1.1151</v>
    <v>0.59499999999999997</v>
    <v>1.9273999999999999E-2</v>
    <v>USD</v>
    <v>Kilroy Realty Corporation is a self-administered real estate investment trust (REIT) active in office, life science and mixed-use property types in the United States. The Company owns, develops, acquires, and manages real estate assets, consisting primarily of premier properties in Los Angeles, San Diego, the San Francisco Bay Area, Seattle, and Austin. It owns its interests in all of its real estate assets through Kilroy Realty, L.P. (the Operating Partnership) and conducts substantially all of its operations through the Operating Partnership. Its properties include Kilroy Oyster Point, One Paseo, Stadium Tower, 2100 Kettner, Jardine, 100 First, 100 Hooper, 201 Third Street, Crossing 900, Del Mar Corporate Centre I-II, Del Mar Tech Center, Flower Mart, Fremont Lake Union Center, and Key Center. It also owns Maple Plaza, a 293,000-square-foot Class A office campus in the iconic Beverly Hills submarket of Los Angeles.</v>
    <v>241</v>
    <v>New York Stock Exchange</v>
    <v>XNYS</v>
    <v>XNYS</v>
    <v>12200 West Olympic Boulevard Suite 200, CA, 90064 US</v>
    <v>31.71</v>
    <v>Residential &amp; Commercial REIT</v>
    <v>Stock</v>
    <v>46129.797478193752</v>
    <v>4926</v>
    <v>31.040099999999999</v>
    <v>3667982031</v>
    <v>KILROY REALTY CORPORATION</v>
    <v>KILROY REALTY CORPORATION</v>
    <v>31.085000000000001</v>
    <v>13.5848</v>
    <v>30.87</v>
    <v>31.465</v>
    <v>116573400</v>
    <v>KRC</v>
    <v>KILROY REALTY CORPORATION (XNYS:KRC)</v>
    <v>1724278</v>
    <v>2466395</v>
    <v>1996</v>
  </rv>
  <rv s="2">
    <v>4927</v>
  </rv>
  <rv s="24">
    <v>en-US</v>
    <v>cbbour</v>
    <v>268435456</v>
    <v>1</v>
    <v>Powered by Refinitiv</v>
    <v>64</v>
    <v>NET LEASE OFFICE PROPERTIES (XNYS:NLOP)</v>
    <v>7</v>
    <v>65</v>
    <v>Finance</v>
    <v>4</v>
    <v>12.87</v>
    <v>8.8785000000000007</v>
    <v>0.04</v>
    <v>3.1350000000000002E-3</v>
    <v>USD</v>
    <v>Net Lease Office Properties is a real estate investment trust that owns a portfolio of office properties primarily leased to corporate tenants on a single-tenant net lease basis. The Company's tenants operate across a variety of industries and the majority of properties are located in the United States, with one property located in Europe (Oslo, Norway). The Company's portfolio is comprised of approximately 36 properties. In the United States, its properties are located in Texas, North Carolina, California, Illinois, Iowa, Florida, Minnesota, Pennsylvania, Massachusetts, Virginia, New Mexico and Georgia, among others.</v>
    <v>New York Stock Exchange</v>
    <v>XNYS</v>
    <v>XNYS</v>
    <v>C/O W. P. Carey Inc., One Manhattan West, 395 9Th Ave. 58 Fl, NEW YORK, NY, 10001 US</v>
    <v>12.87</v>
    <v>Residential &amp; Commercial REIT</v>
    <v>Stock</v>
    <v>46129.795474455466</v>
    <v>12.714399999999999</v>
    <v>189620224</v>
    <v>NET LEASE OFFICE PROPERTIES</v>
    <v>NET LEASE OFFICE PROPERTIES</v>
    <v>12.81</v>
    <v>0</v>
    <v>12.76</v>
    <v>12.8</v>
    <v>14814080</v>
    <v>NLOP</v>
    <v>NET LEASE OFFICE PROPERTIES (XNYS:NLOP)</v>
    <v>46595</v>
    <v>214889</v>
    <v>2022</v>
  </rv>
  <rv s="2">
    <v>4929</v>
  </rv>
  <rv s="0">
    <v>https://www.bing.com/financeapi/forcetrigger?t=a1zn2w&amp;q=XNYS%3aPDM&amp;form=skydnc</v>
    <v>Learn more on Bing</v>
  </rv>
  <rv s="1">
    <v>en-US</v>
    <v>a1zn2w</v>
    <v>268435456</v>
    <v>1</v>
    <v>Powered by Refinitiv</v>
    <v>0</v>
    <v>PIEDMONT REALTY TRUST, INC. (XNYS:PDM)</v>
    <v>2</v>
    <v>3</v>
    <v>Finance</v>
    <v>4</v>
    <v>9.19</v>
    <v>5.46</v>
    <v>1.3147</v>
    <v>0.05</v>
    <v>6.5269999999999998E-3</v>
    <v>USD</v>
    <v>Its Dallas portfolio includes 6565 MacArthur, Galleria Towers, Las Colinas Connection, Park Place on Turtle Creek, and The Interlink at Las Colinas. Its Orlando portfolio includes The Exchange on Orange, CNL Center I and II, 400 &amp; 500 TownPark and 501 West Church. Its Northern Virginia/Washington, D.C. portfolio includes 3100 Clarendon, 4250 North Fairfax, Arlington Gateway, 400 Virginia and 1201 &amp; 1225 Eye Street. Its Boston portfolio includes 5 Wall, 25 Mall and Wayside Office Park.</v>
    <v>140</v>
    <v>New York Stock Exchange</v>
    <v>XNYS</v>
    <v>XNYS</v>
    <v>5565 Glenridge Connector, Ste 450, ATLANTA, GA, 30342 US</v>
    <v>7.87</v>
    <v>Residential &amp; Commercial REIT</v>
    <v>Stock</v>
    <v>46129.797062152342</v>
    <v>4931</v>
    <v>7.71</v>
    <v>963896490</v>
    <v>PIEDMONT REALTY TRUST, INC.</v>
    <v>PIEDMONT REALTY TRUST, INC.</v>
    <v>7.73</v>
    <v>0</v>
    <v>7.66</v>
    <v>7.71</v>
    <v>125019000</v>
    <v>PDM</v>
    <v>PIEDMONT REALTY TRUST, INC. (XNYS:PDM)</v>
    <v>707045</v>
    <v>1124466</v>
    <v>1997</v>
  </rv>
  <rv s="2">
    <v>4932</v>
  </rv>
  <rv s="3">
    <v>en-US</v>
    <v>c9f71h</v>
    <v>268435456</v>
    <v>1</v>
    <v>Powered by Refinitiv</v>
    <v>6</v>
    <v>PEAKSTONE REALTY TRUST (XNYS:PKST)</v>
    <v>7</v>
    <v>3</v>
    <v>Finance</v>
    <v>4</v>
    <v>20.97</v>
    <v>10.8</v>
    <v>0.89800000000000002</v>
    <v>5.0000000000000001E-3</v>
    <v>2.3879999999999998E-4</v>
    <v>USD</v>
    <v>Peakstone Realty Trust is an internally managed real estate investment trust (REIT) focused on owning and operating industrial properties. The Company owns and operates a portfolio of predominantly single-tenant industrial and office properties. The Company operates through two segments: Industrial and Office. The Industrial segment consists of industrial outdoor storage (IOS) properties which have a low building-to-land ratio, or low coverage, maximizing yard space for the display, movement, and storage of materials and equipment and traditional industrial assets, which include distribution, warehouse and light manufacturing properties. The Office segment includes office, R&amp;D and data center properties. The Company’s portfolio consists of approximately 84 properties.</v>
    <v>40</v>
    <v>New York Stock Exchange</v>
    <v>XNYS</v>
    <v>XNYS</v>
    <v>7 ST. PAUL STREET SUITE 820, MD, 21202 US</v>
    <v>20.96</v>
    <v>Residential &amp; Commercial REIT</v>
    <v>Stock</v>
    <v>46129.796384305468</v>
    <v>20.94</v>
    <v>574673389</v>
    <v>PEAKSTONE REALTY TRUST</v>
    <v>PEAKSTONE REALTY TRUST</v>
    <v>20.945</v>
    <v>0</v>
    <v>20.94</v>
    <v>20.945</v>
    <v>37187360</v>
    <v>PKST</v>
    <v>PEAKSTONE REALTY TRUST (XNYS:PKST)</v>
    <v>252373</v>
    <v>343088</v>
    <v>2023</v>
  </rv>
  <rv s="2">
    <v>4934</v>
  </rv>
  <rv s="0">
    <v>https://www.bing.com/financeapi/forcetrigger?t=bpocz2&amp;q=XNYS%3aPSTL&amp;form=skydnc</v>
    <v>Learn more on Bing</v>
  </rv>
  <rv s="1">
    <v>en-US</v>
    <v>bpocz2</v>
    <v>268435456</v>
    <v>1</v>
    <v>Powered by Refinitiv</v>
    <v>0</v>
    <v>POSTAL REALTY TRUST, INC. (XNYS:PSTL)</v>
    <v>2</v>
    <v>3</v>
    <v>Finance</v>
    <v>4</v>
    <v>21.13</v>
    <v>12.26</v>
    <v>0.71050000000000002</v>
    <v>1.1499999999999999</v>
    <v>5.7847000000000003E-2</v>
    <v>USD</v>
    <v>Postal Realty Trust, Inc. is an internally managed real estate investment trust that owns and manages over 2,200 properties leased primarily to the United States Postal Service (USPS). The Company conducts its business through a traditional UPREIT structure in which its properties are owned by its Postal Realty LP (Operating Partnership) directly or through limited partnerships, limited liability companies or other subsidiaries. The Company is focused on acquiring and managing properties ranging from last-mile post offices to industrial facilities. Its portfolio includes Featured Properties and Dedicated Properties. The Company's Featured Properties are located in Bishopville, South Carolina; Gray, Louisiana; Pauline, Kansas; Reedville, Virginia; Warrendale, Pennsylvania, and others. Its Dedicated Properties are located in Pleasanton, Texas; Alpha, Illinois; Providence, Rhode Island; Roanoke Rapids, North Carolina; Baltimore, Maryland; Staten Island, New York, and others.</v>
    <v>42</v>
    <v>New York Stock Exchange</v>
    <v>XNYS</v>
    <v>XNYS</v>
    <v>7 ST. PAUL STREET, MD, 21202 US</v>
    <v>21.105</v>
    <v>Residential &amp; Commercial REIT</v>
    <v>Stock</v>
    <v>46129.796215346876</v>
    <v>4936</v>
    <v>20.32</v>
    <v>578319742</v>
    <v>POSTAL REALTY TRUST, INC.</v>
    <v>POSTAL REALTY TRUST, INC.</v>
    <v>20.38</v>
    <v>44.955100000000002</v>
    <v>19.88</v>
    <v>21.03</v>
    <v>27499750</v>
    <v>PSTL</v>
    <v>POSTAL REALTY TRUST, INC. (XNYS:PSTL)</v>
    <v>176010</v>
    <v>237001</v>
    <v>2018</v>
  </rv>
  <rv s="2">
    <v>4937</v>
  </rv>
  <rv s="0">
    <v>https://www.bing.com/financeapi/forcetrigger?t=a23327&amp;q=XNYS%3aSLG&amp;form=skydnc</v>
    <v>Learn more on Bing</v>
  </rv>
  <rv s="1">
    <v>en-US</v>
    <v>a23327</v>
    <v>268435456</v>
    <v>1</v>
    <v>Powered by Refinitiv</v>
    <v>0</v>
    <v>SL GREEN REALTY CORP. (XNYS:SLG)</v>
    <v>2</v>
    <v>3</v>
    <v>Finance</v>
    <v>4</v>
    <v>66.91</v>
    <v>34.770000000000003</v>
    <v>1.6048</v>
    <v>2.02</v>
    <v>4.9498E-2</v>
    <v>USD</v>
    <v>SL Green Realty Corp. is a fully integrated real estate investment trust. The Company is engaged in the ownership, management, operation, acquisition, development, redevelopment, and repositioning of commercial real estate properties, principally office properties, located in the New York metropolitan area, principally Manhattan. Its segments include real estate, debt and preferred equity investments, and SUMMIT. Its primary business objective is to maximize the total return to stockholders, through dividends, earnings, and asset value appreciation. The Company holds interests in 54 buildings totaling 30.6 million square feet. This included ownership interests in 27.0 million square feet of Manhattan buildings and 2.8 million square feet securing debt and preferred equity investments. Its properties include 1185 Avenue of the Americas, 810 Seventh Avenue, 711 Third Avenue, and 555 West 57th Street, 1350 Avenue of the Americas, and 10 East 53rd Street.</v>
    <v>1289</v>
    <v>New York Stock Exchange</v>
    <v>XNYS</v>
    <v>XNYS</v>
    <v>420 Lexington Avenue 19th Floor, NY, 10170 US</v>
    <v>43.42</v>
    <v>Residential &amp; Commercial REIT</v>
    <v>Stock</v>
    <v>46129.797430728904</v>
    <v>4939</v>
    <v>40.98</v>
    <v>3042265439</v>
    <v>SL GREEN REALTY CORP.</v>
    <v>SL GREEN REALTY CORP.</v>
    <v>41.314999999999998</v>
    <v>0</v>
    <v>40.81</v>
    <v>42.83</v>
    <v>71031180</v>
    <v>SLG</v>
    <v>SL GREEN REALTY CORP. (XNYS:SLG)</v>
    <v>1218335</v>
    <v>1271398</v>
    <v>1997</v>
  </rv>
  <rv s="2">
    <v>4940</v>
  </rv>
  <rv s="0">
    <v>https://www.bing.com/financeapi/forcetrigger?t=a25g5r&amp;q=XNYS%3aVNO&amp;form=skydnc</v>
    <v>Learn more on Bing</v>
  </rv>
  <rv s="1">
    <v>en-US</v>
    <v>a25g5r</v>
    <v>268435456</v>
    <v>1</v>
    <v>Powered by Refinitiv</v>
    <v>0</v>
    <v>VORNADO REALTY TRUST (XNYS:VNO)</v>
    <v>2</v>
    <v>3</v>
    <v>Finance</v>
    <v>4</v>
    <v>43.37</v>
    <v>24.57</v>
    <v>1.5261</v>
    <v>0.69499999999999995</v>
    <v>2.4479999999999998E-2</v>
    <v>USD</v>
    <v>Vornado Realty Trust is a fully integrated equity real estate investment trust. The Company conducts its business through, and substantially all of its interests in properties are held by Vornado Realty L.P. Its segments include New York and Other. Its portfolio is concentrated on premier office and high street retail properties in New York City. Its segments include New York and Other. Its New York segment consisted of approximately 26.2 million square feet in 63 properties. The 26.2 million square feet comprises 20.1 million square feet of Manhattan offices in 29 of the properties, 2.4 million square feet of Manhattan street retail in 48 of the properties, 1,330 units in two residential properties, and its 32.4% interest in Alexander’s, which owns five properties in the greater New York metropolitan area It also includes nine garages totaling over 1.6 million square feet (4,685 spaces). Its Real Estate and Investments consists of over 3.7 million square foot THE MART in Chicago.</v>
    <v>3145</v>
    <v>New York Stock Exchange</v>
    <v>XNYS</v>
    <v>XNYS</v>
    <v>888 Seventh Ave, NEW YORK, NY, 10019 US</v>
    <v>29.43</v>
    <v>Residential &amp; Commercial REIT</v>
    <v>Stock</v>
    <v>46129.796953553123</v>
    <v>4942</v>
    <v>28.54</v>
    <v>5483912763</v>
    <v>VORNADO REALTY TRUST</v>
    <v>VORNADO REALTY TRUST</v>
    <v>28.77</v>
    <v>6.9287999999999998</v>
    <v>28.39</v>
    <v>29.085000000000001</v>
    <v>188547800</v>
    <v>VNO</v>
    <v>VORNADO REALTY TRUST (XNYS:VNO)</v>
    <v>744832</v>
    <v>2373528</v>
    <v>1993</v>
  </rv>
  <rv s="2">
    <v>4943</v>
  </rv>
  <rv s="0">
    <v>https://www.bing.com/financeapi/forcetrigger?t=a2fyec&amp;q=XNAS%3aESOA&amp;form=skydnc</v>
    <v>Learn more on Bing</v>
  </rv>
  <rv s="1">
    <v>en-US</v>
    <v>a2fyec</v>
    <v>268435456</v>
    <v>1</v>
    <v>Powered by Refinitiv</v>
    <v>0</v>
    <v>ENERGY SERVICES OF AMERICA CORPORATION (XNAS:ESOA)</v>
    <v>2</v>
    <v>3</v>
    <v>Finance</v>
    <v>4</v>
    <v>15.8399</v>
    <v>7.83</v>
    <v>1.3707</v>
    <v>0.86</v>
    <v>5.8543000000000005E-2</v>
    <v>USD</v>
    <v>Energy Services of America Corporation is a contractor and service company. The Company operates primarily in the mid-Atlantic and central regions of the United States and provides services to customers in the natural gas, petroleum, water distribution, automotive, chemical, and power industries. For the gas industry, the Company is primarily engaged in the construction, replacement and repair of natural gas pipelines and storage facilities for utility companies and private natural gas companies. For the oil industry, the Company provides a variety of services relating to pipeline, storage facilities and plant work. For the power, chemical, and automotive industries, it provides a full range of electrical and mechanical installations and repairs. Its other pipeline services include corrosion protection services, horizontal drilling services, and others. It has also added the ability to install broadband and solar electric systems and perform civil and general contracting services.</v>
    <v>1418</v>
    <v>Nasdaq Stock Market</v>
    <v>XNAS</v>
    <v>XNAS</v>
    <v>75 West 3Rd Ave., HUNTINGTON, WV, 25701 US</v>
    <v>15.55</v>
    <v>Construction &amp; Engineering</v>
    <v>Stock</v>
    <v>46129.796662753906</v>
    <v>4945</v>
    <v>14.56</v>
    <v>290085250</v>
    <v>ENERGY SERVICES OF AMERICA CORPORATION</v>
    <v>ENERGY SERVICES OF AMERICA CORPORATION</v>
    <v>14.8</v>
    <v>117.62479999999999</v>
    <v>14.69</v>
    <v>15.55</v>
    <v>18655000</v>
    <v>ESOA</v>
    <v>ENERGY SERVICES OF AMERICA CORPORATION (XNAS:ESOA)</v>
    <v>92343</v>
    <v>122452</v>
    <v>2006</v>
  </rv>
  <rv s="2">
    <v>4946</v>
  </rv>
  <rv s="0">
    <v>https://www.bing.com/financeapi/forcetrigger?t=a1s3f2&amp;q=XNYS%3aEPR&amp;form=skydnc</v>
    <v>Learn more on Bing</v>
  </rv>
  <rv s="1">
    <v>en-US</v>
    <v>a1s3f2</v>
    <v>268435456</v>
    <v>1</v>
    <v>Powered by Refinitiv</v>
    <v>0</v>
    <v>EPR PROPERTIES (XNYS:EPR)</v>
    <v>2</v>
    <v>3</v>
    <v>Finance</v>
    <v>4</v>
    <v>62.08</v>
    <v>48.104999999999997</v>
    <v>1.0488</v>
    <v>0.65</v>
    <v>1.163E-2</v>
    <v>USD</v>
    <v>EPR Properties is a diversified experiential net lease real estate investment trust (REIT), specializing in select enduring experiential properties in the real estate industry. The Company operates through two segments: Experiential and Education. The Experiential segment consists of approximately 150 theatre properties, 64 eat and play properties, 26 attraction properties, 11 ski properties, four experiential lodging properties, 24 fitness and wellness properties, one cultural property, and one gaming property. The Company’s Education segment consists of property types, which include approximately 46 early childhood education center properties and nine private school properties. The Company's investment portfolio includes ownership of and long-term mortgages on Experiential and Education properties. All the Company's owned single-tenant properties are leased under long-term, triple-net leases. Its properties are located in over 43 states and Canada.</v>
    <v>54</v>
    <v>New York Stock Exchange</v>
    <v>XNYS</v>
    <v>XNYS</v>
    <v>SUITE 200 909 WALNUT, MO, 64106 US</v>
    <v>56.93</v>
    <v>Residential &amp; Commercial REIT</v>
    <v>Stock</v>
    <v>46129.797511006247</v>
    <v>4948</v>
    <v>55.98</v>
    <v>4325511282</v>
    <v>EPR PROPERTIES</v>
    <v>EPR PROPERTIES</v>
    <v>56.145000000000003</v>
    <v>17.260400000000001</v>
    <v>55.89</v>
    <v>56.54</v>
    <v>76503560</v>
    <v>EPR</v>
    <v>EPR PROPERTIES (XNYS:EPR)</v>
    <v>235702</v>
    <v>992197</v>
    <v>1997</v>
  </rv>
  <rv s="2">
    <v>4949</v>
  </rv>
  <rv s="0">
    <v>https://www.bing.com/financeapi/forcetrigger?t=a1sopr&amp;q=XNYS%3aFCPT&amp;form=skydnc</v>
    <v>Learn more on Bing</v>
  </rv>
  <rv s="1">
    <v>en-US</v>
    <v>a1sopr</v>
    <v>268435456</v>
    <v>1</v>
    <v>Powered by Refinitiv</v>
    <v>0</v>
    <v>FOUR CORNERS PROPERTY TRUST, INC. (XNYS:FCPT)</v>
    <v>2</v>
    <v>3</v>
    <v>Finance</v>
    <v>4</v>
    <v>28.98</v>
    <v>22.78</v>
    <v>0.84130000000000005</v>
    <v>0.45500000000000002</v>
    <v>1.8113000000000001E-2</v>
    <v>USD</v>
    <v>Four Corners Property Trust, Inc. is a real estate investment trust (REIT), which owns, acquires and leases properties for use in the restaurant and retail industries. The Company's segments are real estate operations and restaurant operations. Its real estate operations segment consists of rental revenues primarily generated by leasing restaurant properties to tenants through net lease arrangements under which the tenant is primarily responsible for ongoing costs relating to the properties. Its restaurant operations segment is conducted through a taxable REIT subsidiary and consists of its Kerrow Restaurant Operating Business. The Kerrow Restaurant Operating Business consists of seven LongHorn Steakhouse restaurants located in the San Antonio, Texas area. Its properties are located in Florida, Texas, Georgia, Ohio, Illinois, Indiana, Michigan, Pennsylvania, Wisconsin, Alabama, Minnesota, Arkansas, Louisiana, New York, Arizona, Nevada, Mississippi, and Colorado, among others.</v>
    <v>496</v>
    <v>New York Stock Exchange</v>
    <v>XNYS</v>
    <v>XNYS</v>
    <v>591 Redwood Highway, Suite 3215, 94941 US</v>
    <v>25.65</v>
    <v>Residential &amp; Commercial REIT</v>
    <v>Stock</v>
    <v>46129.797429571096</v>
    <v>4951</v>
    <v>25.14</v>
    <v>2806728375</v>
    <v>FOUR CORNERS PROPERTY TRUST, INC.</v>
    <v>FOUR CORNERS PROPERTY TRUST, INC.</v>
    <v>25.18</v>
    <v>23.446100000000001</v>
    <v>25.12</v>
    <v>25.574999999999999</v>
    <v>109745000</v>
    <v>FCPT</v>
    <v>FOUR CORNERS PROPERTY TRUST, INC. (XNYS:FCPT)</v>
    <v>394197</v>
    <v>764977</v>
    <v>2015</v>
  </rv>
  <rv s="2">
    <v>4952</v>
  </rv>
  <rv s="0">
    <v>https://www.bing.com/financeapi/forcetrigger?t=a1t9yc&amp;q=XNYS%3aFPI&amp;form=skydnc</v>
    <v>Learn more on Bing</v>
  </rv>
  <rv s="1">
    <v>en-US</v>
    <v>a1t9yc</v>
    <v>268435456</v>
    <v>1</v>
    <v>Powered by Refinitiv</v>
    <v>0</v>
    <v>FARMLAND PARTNERS INC. (XNYS:FPI)</v>
    <v>2</v>
    <v>3</v>
    <v>Finance</v>
    <v>4</v>
    <v>13.225</v>
    <v>9.1770999999999994</v>
    <v>0.75600000000000001</v>
    <v>0.215</v>
    <v>1.8630999999999998E-2</v>
    <v>USD</v>
    <v>Farmland Partners Inc. is an internally managed real estate company that owns and seeks to acquire North American farmland and makes loans to farmers secured by farm real estate. The Company owns and/or manages approximately 141,800 acres of farmland in 16 states, including Arkansas, California, Colorado, Illinois, Indiana, Iowa, Kansas, Louisiana, Mississippi, Missouri, Nebraska, North Carolina, Ohio, South Carolina, Texas, and West Virginia. In addition, the Company owns land and buildings for four agriculture equipment dealerships in Ohio leased to Ag Pro under the John Deere brand. Its farm crops includes primary crops and specialty crops. The primary crops includes corn, soybeans, wheat, rice, and cotton. The specialty crops consists of almonds, pistachios, citrus, strawberries, and edible beans. The Company also provides agricultural lending product focused on farmers as a complement to the Company's business of acquiring and owning farmland and leasing it to farmers.</v>
    <v>11</v>
    <v>New York Stock Exchange</v>
    <v>XNYS</v>
    <v>XNYS</v>
    <v>4600 South Syracuse Street; Suite 1450, CO, 80237 US</v>
    <v>11.8</v>
    <v>Residential &amp; Commercial REIT</v>
    <v>Stock</v>
    <v>46129.797365126564</v>
    <v>4954</v>
    <v>11.62</v>
    <v>512863009</v>
    <v>FARMLAND PARTNERS INC.</v>
    <v>FARMLAND PARTNERS INC.</v>
    <v>11.63</v>
    <v>25.637899999999998</v>
    <v>11.54</v>
    <v>11.755000000000001</v>
    <v>43629350</v>
    <v>FPI</v>
    <v>FARMLAND PARTNERS INC. (XNYS:FPI)</v>
    <v>169661</v>
    <v>415065</v>
    <v>2013</v>
  </rv>
  <rv s="2">
    <v>4955</v>
  </rv>
  <rv s="0">
    <v>https://www.bing.com/financeapi/forcetrigger?t=a1txyc&amp;q=XNAS%3aGLPI&amp;form=skydnc</v>
    <v>Learn more on Bing</v>
  </rv>
  <rv s="1">
    <v>en-US</v>
    <v>a1txyc</v>
    <v>268435456</v>
    <v>1</v>
    <v>Powered by Refinitiv</v>
    <v>0</v>
    <v>Gaming and Leisure Properties, Inc. (XNAS:GLPI)</v>
    <v>2</v>
    <v>3</v>
    <v>Finance</v>
    <v>4</v>
    <v>50.31</v>
    <v>41.17</v>
    <v>0.6966</v>
    <v>0.36</v>
    <v>7.6319999999999999E-3</v>
    <v>USD</v>
    <v>Gaming and Leisure Properties, Inc. is a self-administered and self-managed Pennsylvania real estate investment trust. The Company is engaged in the business of acquiring, financing, and owning real estate property to be leased to gaming operators in triple-net lease arrangements, pursuant to which the tenant is responsible for all facility maintenance, insurance required in connection with the leased properties and the business conducted on the leased properties, taxes levied on or with respect to the leased properties and all utilities and other services necessary or appropriate for the leased properties and the business conducted on the leased properties. The Company’s portfolio consists of approximately 69 gaming and related facilities and amenities geographically diversified across 20 states. The Company’s properties include Ameristar Black Hawk, Bally’s Dover Casino Resort, Argosy Casino Alton, Hard Rock Casino Rockford, Casino Queen Marquette and Sunland Park.</v>
    <v>20</v>
    <v>Nasdaq Stock Market</v>
    <v>XNAS</v>
    <v>XNAS</v>
    <v>845 Berkshire Blvd, Suite 200, WYOMISSING, PA, 19610 US</v>
    <v>47.655000000000001</v>
    <v>Residential &amp; Commercial REIT</v>
    <v>Stock</v>
    <v>46129.797527488285</v>
    <v>4957</v>
    <v>47.104999999999997</v>
    <v>13461532154</v>
    <v>Gaming and Leisure Properties, Inc.</v>
    <v>Gaming and Leisure Properties, Inc.</v>
    <v>47.18</v>
    <v>16.1981</v>
    <v>47.17</v>
    <v>47.53</v>
    <v>283221800</v>
    <v>GLPI</v>
    <v>Gaming and Leisure Properties, Inc. (XNAS:GLPI)</v>
    <v>1152680</v>
    <v>2197900</v>
    <v>2013</v>
  </rv>
  <rv s="2">
    <v>4958</v>
  </rv>
  <rv s="0">
    <v>https://www.bing.com/financeapi/forcetrigger?t=a1vrec&amp;q=XNYS%3aIRM&amp;form=skydnc</v>
    <v>Learn more on Bing</v>
  </rv>
  <rv s="1">
    <v>en-US</v>
    <v>a1vrec</v>
    <v>268435456</v>
    <v>1</v>
    <v>Powered by Refinitiv</v>
    <v>0</v>
    <v>IRON MOUNTAIN INCORPORATED (XNYS:IRM)</v>
    <v>2</v>
    <v>3</v>
    <v>Finance</v>
    <v>4</v>
    <v>119.15</v>
    <v>77.77</v>
    <v>1.1775</v>
    <v>0.17</v>
    <v>1.444E-3</v>
    <v>USD</v>
    <v>Iron Mountain Incorporated is a provider of information management services. The Company offers services across digital transformation, information security, data center and asset lifecycle management (ALM) needs. The Company helps businesses to unlock value and intelligence from their stored digital and physical assets. The Company operates through two segments: Global Records and Information Management (Global RIM) Business and Global Data Center Business. The Global RIM Business segment includes offerings, such as records management, data management, global digital solutions, secure shredding, media and archive services, and consumer storage. Its Global Data Center Business segment provides data center facilities and capacity to protect mission-critical assets and ensure the continued operation of its customers' information technology (IT) infrastructure with flexible data center options. Its records management service stores physical records and provides information services.</v>
    <v>29400</v>
    <v>New York Stock Exchange</v>
    <v>XNYS</v>
    <v>XNYS</v>
    <v>85 New Hampshire Avenue, Suite 150, Pease International Tradeport, PORTSMOUTH, NH, 03801 US</v>
    <v>119.15</v>
    <v>Residential &amp; Commercial REIT</v>
    <v>Stock</v>
    <v>46129.796430150003</v>
    <v>4960</v>
    <v>116.96</v>
    <v>35072750520</v>
    <v>IRON MOUNTAIN INCORPORATED</v>
    <v>IRON MOUNTAIN INCORPORATED</v>
    <v>118.55</v>
    <v>243.79650000000001</v>
    <v>117.73</v>
    <v>117.9</v>
    <v>297478800</v>
    <v>IRM</v>
    <v>IRON MOUNTAIN INCORPORATED (XNYS:IRM)</v>
    <v>953319</v>
    <v>1389743</v>
    <v>2014</v>
  </rv>
  <rv s="2">
    <v>4961</v>
  </rv>
  <rv s="0">
    <v>https://www.bing.com/financeapi/forcetrigger?t=a1wqim&amp;q=XNAS%3aLAMR&amp;form=skydnc</v>
    <v>Learn more on Bing</v>
  </rv>
  <rv s="1">
    <v>en-US</v>
    <v>a1wqim</v>
    <v>268435456</v>
    <v>1</v>
    <v>Powered by Refinitiv</v>
    <v>0</v>
    <v>LAMAR ADVERTISING COMPANY (XNAS:LAMR)</v>
    <v>2</v>
    <v>3</v>
    <v>Finance</v>
    <v>4</v>
    <v>139.76</v>
    <v>105.5745</v>
    <v>1.2182999999999999</v>
    <v>1.1000000000000001</v>
    <v>8.1390000000000004E-3</v>
    <v>USD</v>
    <v>Lamar Advertising Company is an outdoor advertising company, with over 363,000 displays across the United States and Canada. It offers advertisers a variety of billboards, interstate logo, transit and airport advertising formats. The Company offers its customers a network of digital billboards in the United States with approximately 5,100 displays. The Company operates three types of outdoor advertising displays: billboards, logo signs and transit advertising displays. Under Billboards, it rents most of its advertising space on two types of billboards: bulletins and posters. In addition to traditional billboards, it rents space on digital billboards, which are located on major traffic arteries and city streets. Under Logo signs, it rents advertising space on logo signs located near highway exits. Under Transit advertising displays, it rents advertising space on the exterior and interior of public transportation vehicles, in airport terminals, and on transit shelters and benches.</v>
    <v>3500</v>
    <v>Nasdaq Stock Market</v>
    <v>XNAS</v>
    <v>XNAS</v>
    <v>5321 Corporate Boulevard, BATON ROUGE, LA, 70808 US</v>
    <v>139.36250000000001</v>
    <v>Residential &amp; Commercial REIT</v>
    <v>Stock</v>
    <v>46129.797506446092</v>
    <v>4963</v>
    <v>135.38999999999999</v>
    <v>13821404375</v>
    <v>LAMAR ADVERTISING COMPANY</v>
    <v>LAMAR ADVERTISING COMPANY</v>
    <v>135.38999999999999</v>
    <v>23.6295</v>
    <v>135.15</v>
    <v>136.25</v>
    <v>101441500</v>
    <v>LAMR</v>
    <v>LAMAR ADVERTISING COMPANY (XNAS:LAMR)</v>
    <v>290919</v>
    <v>561496</v>
    <v>2014</v>
  </rv>
  <rv s="2">
    <v>4964</v>
  </rv>
  <rv s="0">
    <v>https://www.bing.com/financeapi/forcetrigger?t=a1wqoc&amp;q=XNAS%3aLAND&amp;form=skydnc</v>
    <v>Learn more on Bing</v>
  </rv>
  <rv s="1">
    <v>en-US</v>
    <v>a1wqoc</v>
    <v>268435456</v>
    <v>1</v>
    <v>Powered by Refinitiv</v>
    <v>0</v>
    <v>GLADSTONE LAND CORPORATION (XNAS:LAND)</v>
    <v>2</v>
    <v>3</v>
    <v>Finance</v>
    <v>4</v>
    <v>13</v>
    <v>8.4700000000000006</v>
    <v>1.1564000000000001</v>
    <v>-0.01</v>
    <v>-9.6900000000000003E-4</v>
    <v>USD</v>
    <v>Gladstone Land Corporation is a real estate investment trust that acquires and owns farmland and farm-related properties located in various agricultural markets in the United States. The Company owns around 144 farms, comprised of 98,688 acres in 14 different states and 55,532 acre-feet of water assets in California. Its farms are predominantly located in regions where its tenants are able to grow fresh produce annual row crops, such as berries and vegetables. It also owns farms growing permanent crops, such as almonds, blueberries, pistachios, and wine grapes. The Company also ownsseveral farm-related facilities, such as cooling facilities, packinghouses, processing facilities, and various storage facilities. Its adviser is Gladstone Management Corporation.</v>
    <v>75</v>
    <v>Nasdaq Stock Market</v>
    <v>XNAS</v>
    <v>XNAS</v>
    <v>1521 Westbranch Drive, Suite 100, MCLEAN, VA, 22102 US</v>
    <v>10.46</v>
    <v>Residential &amp; Commercial REIT</v>
    <v>Stock</v>
    <v>46129.796461041406</v>
    <v>4966</v>
    <v>10.2918</v>
    <v>432642344</v>
    <v>GLADSTONE LAND CORPORATION</v>
    <v>GLADSTONE LAND CORPORATION</v>
    <v>10.43</v>
    <v>0</v>
    <v>10.32</v>
    <v>10.31</v>
    <v>41963370</v>
    <v>LAND</v>
    <v>GLADSTONE LAND CORPORATION (XNAS:LAND)</v>
    <v>323841</v>
    <v>499292</v>
    <v>2011</v>
  </rv>
  <rv s="2">
    <v>4967</v>
  </rv>
  <rv s="0">
    <v>https://www.bing.com/financeapi/forcetrigger?t=a1zdzr&amp;q=XNYS%3aOUT&amp;form=skydnc</v>
    <v>Learn more on Bing</v>
  </rv>
  <rv s="1">
    <v>en-US</v>
    <v>a1zdzr</v>
    <v>268435456</v>
    <v>1</v>
    <v>Powered by Refinitiv</v>
    <v>0</v>
    <v>OUTFRONT MEDIA INC. (XNYS:OUT)</v>
    <v>2</v>
    <v>3</v>
    <v>Finance</v>
    <v>4</v>
    <v>30.405000000000001</v>
    <v>14.08</v>
    <v>1.4826999999999999</v>
    <v>0.5</v>
    <v>1.6937999999999998E-2</v>
    <v>USD</v>
    <v>OUTFRONT Media Inc. and its subsidiaries is a real estate investment trust (REIT), which provides advertising space (displays) on out-of-home advertising structures and sites in the United States. The Company’s segments include Billboard and Transit. The Company’s inventory consists of billboard displays, which are primarily located on the heavily traveled highways and roadways in top Nielsen Designated Market Areas (DMAs), and transit advertising displays operated under exclusive multi-year contracts with municipalities in large cities across the United States. The Company's portfolio provides its customers with a range of options, from national, brand-building campaigns to hyper-local campaigns. In addition to leasing displays, it provides other value-added services to its customers, such as pre-campaign category research, consumer insights, print production, creative services and post-campaign tracking and analytics.</v>
    <v>1981</v>
    <v>New York Stock Exchange</v>
    <v>XNYS</v>
    <v>XNYS</v>
    <v>17th Floor 405 Lexington Avenue, NY, 10174 US</v>
    <v>30.405000000000001</v>
    <v>Residential &amp; Commercial REIT</v>
    <v>Stock</v>
    <v>46129.796738460158</v>
    <v>4969</v>
    <v>29.63</v>
    <v>5285027004</v>
    <v>OUTFRONT MEDIA INC.</v>
    <v>OUTFRONT MEDIA INC.</v>
    <v>29.76</v>
    <v>37.6143</v>
    <v>29.52</v>
    <v>30.02</v>
    <v>176050200</v>
    <v>OUT</v>
    <v>OUTFRONT MEDIA INC. (XNYS:OUT)</v>
    <v>685616</v>
    <v>1382341</v>
    <v>2013</v>
  </rv>
  <rv s="2">
    <v>4970</v>
  </rv>
  <rv s="0">
    <v>https://www.bing.com/financeapi/forcetrigger?t=a23njc&amp;q=XNYS%3aSTAR&amp;form=skydnc</v>
    <v>Learn more on Bing</v>
  </rv>
  <rv s="1">
    <v>en-US</v>
    <v>a23njc</v>
    <v>268435456</v>
    <v>1</v>
    <v>Powered by Refinitiv</v>
    <v>0</v>
    <v>SAFEHOLD INC. (XNYS:SAFE)</v>
    <v>2</v>
    <v>3</v>
    <v>Finance</v>
    <v>4</v>
    <v>17.16</v>
    <v>12.76</v>
    <v>1.8461000000000001</v>
    <v>0.24</v>
    <v>1.5779000000000001E-2</v>
    <v>USD</v>
    <v>Safehold Inc. is a real estate investment trust (REIT). The Company helps owners of multifamily, office, industrial, hospitality, student housing, life science and mixed-use properties to generate higher returns. The Company operates its business through one reportable segment by acquiring, managing and capitalizing ground leases. Its primary investment objective is to construct a diversified portfolio of Ground Leases that is focused on generating attractive quality risk-adjusted returns and support stable and growing distributions to its shareholders. The Company’s portfolio consists of Ground Leases and one master lease (relating to five hotel assets that it refers to as its Park Hotels Portfolio). Its portfolio of properties is located across Manhattan; Washington, District of Columbia (DC); Boston; Los Angeles; San Francisco; Denver; Honolulu; Nashville; Miami and Atlanta.</v>
    <v>72</v>
    <v>New York Stock Exchange</v>
    <v>XNYS</v>
    <v>XNYS</v>
    <v>1114 Avenue Of The Americas, 39Th Floor, NEW YORK, NY, 10036 US</v>
    <v>15.8</v>
    <v>Residential &amp; Commercial REIT</v>
    <v>Stock</v>
    <v>46129.797532117969</v>
    <v>4972</v>
    <v>15.3819</v>
    <v>1109702739</v>
    <v>SAFEHOLD INC.</v>
    <v>SAFEHOLD INC.</v>
    <v>15.41</v>
    <v>9.6890000000000001</v>
    <v>15.21</v>
    <v>15.45</v>
    <v>71825420</v>
    <v>SAFE</v>
    <v>SAFEHOLD INC. (XNYS:SAFE)</v>
    <v>399907</v>
    <v>373096</v>
    <v>1999</v>
  </rv>
  <rv s="2">
    <v>4973</v>
  </rv>
  <rv s="0">
    <v>https://www.bing.com/financeapi/forcetrigger?t=aythxm&amp;q=XNYS%3aVICI&amp;form=skydnc</v>
    <v>Learn more on Bing</v>
  </rv>
  <rv s="1">
    <v>en-US</v>
    <v>aythxm</v>
    <v>268435456</v>
    <v>1</v>
    <v>Powered by Refinitiv</v>
    <v>0</v>
    <v>VICI PROPERTIES INC. (XNYS:VICI)</v>
    <v>2</v>
    <v>3</v>
    <v>Finance</v>
    <v>4</v>
    <v>34.01</v>
    <v>26.55</v>
    <v>0.68859999999999999</v>
    <v>0.56000000000000005</v>
    <v>1.9717999999999999E-2</v>
    <v>USD</v>
    <v>VICI Properties Inc. is a real estate investment trust (REIT). The Company is engaged in the business of owning and acquiring gaming, hospitality, wellness, entertainment and leisure destinations, subject to long-term triple net leases. The Company own 93 experiential assets across a geographically diverse portfolio consisting of 54 gaming properties and 39 other experiential properties across the United States and Canada, including Caesars Palace Las Vegas, MGM Grand and the Venetian Resort Las Vegas (the Venetian Resort). The portfolio comprises over 127 million square feet and features approximately 60,300 hotel rooms and over 500 restaurants, bars, nightclubs and sportsbooks. Its properties are occupied by gaming, leisure and hospitality operators under long-term, triple-net lease agreements. The Company also owns four championship golf courses and approximately 33 acres of undeveloped and underdeveloped land adjacent to the Las Vegas Strip.</v>
    <v>28</v>
    <v>New York Stock Exchange</v>
    <v>XNYS</v>
    <v>XNYS</v>
    <v>535 Madison Avenue, 28Th Floor, NEW YORK, NY, 10022 US</v>
    <v>29.03</v>
    <v>Residential &amp; Commercial REIT</v>
    <v>Stock</v>
    <v>46129.797446642966</v>
    <v>4975</v>
    <v>28.4</v>
    <v>30957921440</v>
    <v>VICI PROPERTIES INC.</v>
    <v>VICI PROPERTIES INC.</v>
    <v>28.47</v>
    <v>11.087300000000001</v>
    <v>28.4</v>
    <v>28.96</v>
    <v>1068989000</v>
    <v>VICI</v>
    <v>VICI PROPERTIES INC. (XNYS:VICI)</v>
    <v>5034141</v>
    <v>8514965</v>
    <v>2017</v>
  </rv>
  <rv s="2">
    <v>4976</v>
  </rv>
  <rv s="0">
    <v>https://www.bing.com/financeapi/forcetrigger?t=a1o2oc&amp;q=XNYS%3aAXR&amp;form=skydnc</v>
    <v>Learn more on Bing</v>
  </rv>
  <rv s="1">
    <v>en-US</v>
    <v>a1o2oc</v>
    <v>268435456</v>
    <v>1</v>
    <v>Powered by Refinitiv</v>
    <v>0</v>
    <v>AMREP CORPORATION (XNYS:AXR)</v>
    <v>2</v>
    <v>3</v>
    <v>Finance</v>
    <v>4</v>
    <v>29</v>
    <v>17.61</v>
    <v>1.1869000000000001</v>
    <v>0.35</v>
    <v>1.3001E-2</v>
    <v>USD</v>
    <v>AMREP Corporation, through its subsidiaries, is a holder of land, developer of real estate and homebuilder in New Mexico. The Company operates through two business segments: land development and homebuilding. The land development segment offers for sale both developed and undeveloped real property to national, regional and local homebuilders, commercial and industrial property developers and others. Activities conducted or arranged by the Company include land and site planning, obtaining governmental and environmental approvals (entitlements), installing utilities and storm drains, ensuring the availability of water service, building or improving roads necessary for land development and constructing community amenities. The homebuilding segment offers a variety of home floor plans and elevations at different prices and with varying levels of options and amenities to meet the needs of homebuyers. The Company focuses on selling single-family detached and attached homes.</v>
    <v>48</v>
    <v>New York Stock Exchange</v>
    <v>XNYS</v>
    <v>XNYS</v>
    <v>850 West Chester Pike, Suite 205, HAVERTOWN, PA, 19083 US</v>
    <v>27.85</v>
    <v>Construction &amp; Engineering</v>
    <v>Stock</v>
    <v>46129.79639842578</v>
    <v>4978</v>
    <v>26.51</v>
    <v>144672804</v>
    <v>AMREP CORPORATION</v>
    <v>AMREP CORPORATION</v>
    <v>27.2</v>
    <v>13.9367</v>
    <v>26.92</v>
    <v>27.27</v>
    <v>5305200</v>
    <v>AXR</v>
    <v>AMREP CORPORATION (XNYS:AXR)</v>
    <v>10024</v>
    <v>15982</v>
    <v>1987</v>
  </rv>
  <rv s="2">
    <v>4979</v>
  </rv>
  <rv s="0">
    <v>https://www.bing.com/financeapi/forcetrigger?t=a1t8nm&amp;q=XNYS%3aFOR&amp;form=skydnc</v>
    <v>Learn more on Bing</v>
  </rv>
  <rv s="1">
    <v>en-US</v>
    <v>a1t8nm</v>
    <v>268435456</v>
    <v>1</v>
    <v>Powered by Refinitiv</v>
    <v>0</v>
    <v>FORESTAR GROUP INC. (XNYS:FOR)</v>
    <v>2</v>
    <v>3</v>
    <v>Finance</v>
    <v>4</v>
    <v>30.74</v>
    <v>18</v>
    <v>1.4114</v>
    <v>0.72499999999999998</v>
    <v>2.7938000000000001E-2</v>
    <v>USD</v>
    <v>Forestar Group Inc. is a residential lot development company, which is focused on making investments in land acquisition and development to sell finished single-family residential lots to homebuilders. It manages its operations through its real estate segment. Its real estate segment conducts a wide range of project planning and management activities related to the entitlement, acquisition, community development and sale of residential lots. It primarily invests in entitled short-duration projects that can be developed in phases, enables to complete and sell lots at a pace that matches market demand. The Company has diversified its lot development operations across 62 markets in 24 states. Its customers are primarily local, regional and national homebuilders.</v>
    <v>433</v>
    <v>New York Stock Exchange</v>
    <v>XNYS</v>
    <v>XNYS</v>
    <v>2221 E. Lamar Blvd., Suite 790, ARLINGTON, TX, 76006 US</v>
    <v>27.0899</v>
    <v>Construction &amp; Engineering</v>
    <v>Stock</v>
    <v>46129.797471990627</v>
    <v>4981</v>
    <v>26.234999999999999</v>
    <v>1357546234</v>
    <v>FORESTAR GROUP INC.</v>
    <v>FORESTAR GROUP INC.</v>
    <v>26.335000000000001</v>
    <v>8.1735000000000007</v>
    <v>25.95</v>
    <v>26.675000000000001</v>
    <v>50892080</v>
    <v>FOR</v>
    <v>FORESTAR GROUP INC. (XNYS:FOR)</v>
    <v>63805</v>
    <v>141619</v>
    <v>2005</v>
  </rv>
  <rv s="2">
    <v>4982</v>
  </rv>
  <rv s="0">
    <v>https://www.bing.com/financeapi/forcetrigger?t=a1uo77&amp;q=XNYS%3aHHC&amp;form=skydnc</v>
    <v>Learn more on Bing</v>
  </rv>
  <rv s="1">
    <v>en-US</v>
    <v>a1uo77</v>
    <v>268435456</v>
    <v>1</v>
    <v>Powered by Refinitiv</v>
    <v>0</v>
    <v>HOWARD HUGHES HOLDINGS INC. (XNYS:HHH)</v>
    <v>2</v>
    <v>3</v>
    <v>Finance</v>
    <v>4</v>
    <v>91.07</v>
    <v>61.006799999999998</v>
    <v>1.2186999999999999</v>
    <v>1.1399999999999999</v>
    <v>1.7603000000000001E-2</v>
    <v>USD</v>
    <v>Howard Hughes Holdings Inc. owns, manages, and develops commercial, residential, and mixed-use real estate throughout the United States. The Company operates through three business segments: Operating Assets, master planned communities (MPCs), and Strategic Developments. In its Operating Assets segment, it owns a variety of asset types, including approximately 9.2 million square feet of retail and office properties, 5,587 wholly and partially owned multifamily units, and wholly and partially owned other properties and investments. Its assets in this segment are primarily located in and around Houston, Texas (The Woodlands and Bridgeland); Columbia, Maryland (Columbia); Las Vegas, Nevada (Summerlin), and Honolulu, Hawai‘i (Ward Village). In its MPC segment, it plans, develops, and manages small cities and large-scale, mixed-use communities in markets. The Strategic Developments segment consists of residential condominium and commercial property projects.</v>
    <v>500</v>
    <v>New York Stock Exchange</v>
    <v>XNYS</v>
    <v>XNYS</v>
    <v>9950 Woodloch Forest Drive, 11Th Floor, THE WOODLANDS, TX, 77380 US</v>
    <v>66.909899999999993</v>
    <v>Real Estate Operations</v>
    <v>Stock</v>
    <v>46129.797529409378</v>
    <v>4984</v>
    <v>65.254999999999995</v>
    <v>3930034806</v>
    <v>HOWARD HUGHES HOLDINGS INC.</v>
    <v>HOWARD HUGHES HOLDINGS INC.</v>
    <v>65.81</v>
    <v>31.180499999999999</v>
    <v>64.760000000000005</v>
    <v>65.900000000000006</v>
    <v>59636340</v>
    <v>HHH</v>
    <v>HOWARD HUGHES HOLDINGS INC. (XNYS:HHH)</v>
    <v>174329</v>
    <v>466346</v>
    <v>2023</v>
  </rv>
  <rv s="2">
    <v>4985</v>
  </rv>
  <rv s="0">
    <v>https://www.bing.com/financeapi/forcetrigger?t=a1xph7&amp;q=XNYS%3aMLP&amp;form=skydnc</v>
    <v>Learn more on Bing</v>
  </rv>
  <rv s="4">
    <v>en-US</v>
    <v>a1xph7</v>
    <v>268435456</v>
    <v>1</v>
    <v>Powered by Refinitiv</v>
    <v>8</v>
    <v>MAUI LAND &amp; PINEAPPLE COMPANY, INC. (XNYS:MLP)</v>
    <v>2</v>
    <v>9</v>
    <v>Finance</v>
    <v>4</v>
    <v>20.34</v>
    <v>13.8393</v>
    <v>0.70379999999999998</v>
    <v>0.43</v>
    <v>2.6858E-2</v>
    <v>USD</v>
    <v>Maui Land &amp; Pineapple Company, Inc. is engaged in planning, managing, developing, and selling residential resorts, commercial, agricultural, and industrial real estate. Its segments include Land Development and Sales, Leasing, and Resort Amenities. The Land Development and Sales segment includes all land planning, entitlement, development, and sales activities of its landholdings on Maui. Its principal real estate development is the Kapalua Resort, a master-planned, destination resort and residential community located in West Maui. The Leasing segment includes commercial, industrial, and agricultural leases of land and property, licensing of its registered trademarks and trade names, and grants related to watershed stewardship and conservation efforts. The Resort Amenities segment includes the operations of the Kapalua Club, a private, non-equity club providing its members with special programs, access and other privileges at certain amenities at the Kapalua Resort.</v>
    <v>20</v>
    <v>New York Stock Exchange</v>
    <v>XNYS</v>
    <v>XNYS</v>
    <v>500 Office Road, LAHAINA, HI, 96761 US</v>
    <v>16.478999999999999</v>
    <v>Real Estate Operations</v>
    <v>Stock</v>
    <v>46129.793430068748</v>
    <v>4987</v>
    <v>16.0946</v>
    <v>326642578</v>
    <v>MAUI LAND &amp; PINEAPPLE COMPANY, INC.</v>
    <v>MAUI LAND &amp; PINEAPPLE COMPANY, INC.</v>
    <v>16.34</v>
    <v>16.010000000000002</v>
    <v>16.440000000000001</v>
    <v>19868770</v>
    <v>MLP</v>
    <v>MAUI LAND &amp; PINEAPPLE COMPANY, INC. (XNYS:MLP)</v>
    <v>13683</v>
    <v>18934</v>
    <v>2022</v>
  </rv>
  <rv s="2">
    <v>4988</v>
  </rv>
  <rv s="5">
    <v>en-US</v>
    <v>c98d3m</v>
    <v>268435456</v>
    <v>1</v>
    <v>Powered by Refinitiv</v>
    <v>10</v>
    <v>STAR HOLDINGS (XNAS:STHO)</v>
    <v>7</v>
    <v>11</v>
    <v>Finance</v>
    <v>4</v>
    <v>9.25</v>
    <v>6.0549999999999997</v>
    <v>0.3</v>
    <v>3.6276000000000003E-2</v>
    <v>USD</v>
    <v>Star Holdings is a statutory trust. The Company focuses on realizing value for shareholders primarily by generating cash flow through active asset management and sales of its existing loans, operating properties and land and development properties. Its development portfolio includes Asbury Park Waterfront and Magnolia Green. The Asbury Park Waterfront investment includes Asbury Ocean Club Surfside Resort and Residences, The Asbury, and Asbury Lanes. Magnolia Green is an approximately 1,900-acre multi-generational master-planned residential community that is entitled for 3,550 single and multifamily dwelling units and approximately 193 acres of land for commercial development.</v>
    <v>72</v>
    <v>Nasdaq Stock Market</v>
    <v>XNAS</v>
    <v>XNAS</v>
    <v>1114 Avenue Of The Americas, 39Th Floor, NEW YORK, NY, 10036 US</v>
    <v>8.59</v>
    <v>Real Estate Operations</v>
    <v>Stock</v>
    <v>46129.79142715234</v>
    <v>8.3699999999999992</v>
    <v>103536998</v>
    <v>STAR HOLDINGS</v>
    <v>STAR HOLDINGS</v>
    <v>8.3699999999999992</v>
    <v>0</v>
    <v>8.27</v>
    <v>8.57</v>
    <v>12081330</v>
    <v>STHO</v>
    <v>STAR HOLDINGS (XNAS:STHO)</v>
    <v>7141</v>
    <v>29588</v>
    <v>2022</v>
  </rv>
  <rv s="2">
    <v>4990</v>
  </rv>
  <rv s="0">
    <v>https://www.bing.com/financeapi/forcetrigger?t=a23qvh&amp;q=XNAS%3aSTRS&amp;form=skydnc</v>
    <v>Learn more on Bing</v>
  </rv>
  <rv s="1">
    <v>en-US</v>
    <v>a23qvh</v>
    <v>268435456</v>
    <v>1</v>
    <v>Powered by Refinitiv</v>
    <v>0</v>
    <v>STRATUS PROPERTIES INC. (XNAS:STRS)</v>
    <v>2</v>
    <v>3</v>
    <v>Finance</v>
    <v>4</v>
    <v>32.93</v>
    <v>15.1</v>
    <v>1.1318999999999999</v>
    <v>-0.125</v>
    <v>-4.1649999999999994E-3</v>
    <v>USD</v>
    <v>Stratus Properties Inc. is a diversified real estate company, which is engaged primarily in the entitlement, development, management, leasing and sale of multi-family and single-family residential and commercial real estate properties in the Austin, Texas area and other select markets in Texas. It operates through two segments: Real Estate Operations and Leasing Operations. In addition to its developed properties, it has a development portfolio that consists of approximately 1,500 acres of commercial and residential projects under development or undeveloped land held. Its commercial real estate portfolio consists of stabilized retail properties or future retail and mixed-use development projects with no commercial office space. Its properties include Barton Creek, Block 21, Circle C, Jones Crossing, Lantana Place, Oaks at Lakeway, West Killeen Market, Magnolia Place, The Saint Mary, The Santal, Amarra Villas, The Saint June, Holden Hills, Escarpment Village, 5700 Slaughter, and others.</v>
    <v>34</v>
    <v>Nasdaq Stock Market</v>
    <v>XNAS</v>
    <v>XNAS</v>
    <v>212 Lavaca Street, Suite 300, AUSTIN, TX, 78701 US</v>
    <v>30.6</v>
    <v>Real Estate Operations</v>
    <v>Stock</v>
    <v>46129.796788448439</v>
    <v>4992</v>
    <v>29.885000000000002</v>
    <v>238557610</v>
    <v>STRATUS PROPERTIES INC.</v>
    <v>STRATUS PROPERTIES INC.</v>
    <v>30.6</v>
    <v>0</v>
    <v>30.01</v>
    <v>29.885000000000002</v>
    <v>7982520</v>
    <v>STRS</v>
    <v>STRATUS PROPERTIES INC. (XNAS:STRS)</v>
    <v>54244</v>
    <v>19401</v>
    <v>1992</v>
  </rv>
  <rv s="2">
    <v>4993</v>
  </rv>
  <rv s="0">
    <v>https://www.bing.com/financeapi/forcetrigger?t=a1nqhw&amp;q=XNYS%3aARL&amp;form=skydnc</v>
    <v>Learn more on Bing</v>
  </rv>
  <rv s="1">
    <v>en-US</v>
    <v>a1nqhw</v>
    <v>268435456</v>
    <v>1</v>
    <v>Powered by Refinitiv</v>
    <v>0</v>
    <v>AMERICAN REALTY INVESTORS, INC. (XNYS:ARL)</v>
    <v>2</v>
    <v>3</v>
    <v>Finance</v>
    <v>5</v>
    <v>20</v>
    <v>11.287100000000001</v>
    <v>0.72940000000000005</v>
    <v>0.08</v>
    <v>5.6899999999999997E-3</v>
    <v>USD</v>
    <v>American Realty Investors, Inc. is a real estate investment company, holds a diverse portfolio of equity real estate located across the United States, including office buildings, apartments, shopping centers, and developed and undeveloped land. Its segments include Residential Segment and Commercial Segment. Residential Segment is engaged in the acquisition, development, ownership and management of multifamily properties. Residential Segment provides services that include rental of apartments and other tenant services, including parking and storage space rental. Commercial Segment is engaged in the acquisition, development, ownership and management of commercial properties, which are primarily office properties. Commercial Segment provides services that include rental of office space and other tenant services, including parking and storage space rental. The Company invests in real estate through direct ownership, leases and partnerships and invests in mortgage loans on real estate.</v>
    <v>0</v>
    <v>New York Stock Exchange</v>
    <v>XNYS</v>
    <v>XNYS</v>
    <v>SUITE 800, 1603 LBJ FREEWAY, DALLAS, TX, 75234 US</v>
    <v>14.14</v>
    <v>Real Estate Operations</v>
    <v>Stock</v>
    <v>46129.765359825782</v>
    <v>4995</v>
    <v>14.14</v>
    <v>228389845</v>
    <v>AMERICAN REALTY INVESTORS, INC.</v>
    <v>AMERICAN REALTY INVESTORS, INC.</v>
    <v>14.14</v>
    <v>40.056699999999999</v>
    <v>14.06</v>
    <v>14.14</v>
    <v>16152040</v>
    <v>ARL</v>
    <v>AMERICAN REALTY INVESTORS, INC. (XNYS:ARL)</v>
    <v>414</v>
    <v>2781</v>
    <v>1999</v>
  </rv>
  <rv s="2">
    <v>4996</v>
  </rv>
  <rv s="0">
    <v>https://www.bing.com/financeapi/forcetrigger?t=a1tchw&amp;q=XNAS%3aFRPH&amp;form=skydnc</v>
    <v>Learn more on Bing</v>
  </rv>
  <rv s="1">
    <v>en-US</v>
    <v>a1tchw</v>
    <v>268435456</v>
    <v>1</v>
    <v>Powered by Refinitiv</v>
    <v>0</v>
    <v>FRP HOLDINGS, INC. (XNAS:FRPH)</v>
    <v>2</v>
    <v>3</v>
    <v>Finance</v>
    <v>4</v>
    <v>28.45</v>
    <v>20.53</v>
    <v>0.54249999999999998</v>
    <v>0.33</v>
    <v>1.4959E-2</v>
    <v>USD</v>
    <v>FRP Holdings, Inc. is a holding company engaged in the real estate business. The Company’s segments include Multifamily, Industrial and Commercial, Mining Royalty Lands, and Development. The Multifamily segment includes joint ventures which own and manage apartment buildings and any associated retail. The Company’s residential units typically lease for 12 - 15-month lease terms. It also leases retail spaces at apartment/mixed-use properties. The Industrial and Commercial segment owns, leases and manages commercial properties. Its industrial warehouses typically lease for terms ranging from 3 - 10 years often with one or two renewal options. The Mining Royalty Lands segment owns several properties comprising approximately 16,648 acres under lease for mining rents or royalties (excluding the 4,280 acres owned by its Brooksville joint venture with Vulcan Materials). The Development segment owns and monitors the use of parcels of land that are in various stages of development.</v>
    <v>19</v>
    <v>Nasdaq Stock Market</v>
    <v>XNAS</v>
    <v>XNAS</v>
    <v>200 W. FORSYTH ST., 7TH FLOOR, JACKSONVILLE, FL, 32202 US</v>
    <v>22.56</v>
    <v>Real Estate Operations</v>
    <v>Stock</v>
    <v>46129.797072626563</v>
    <v>4998</v>
    <v>22.2</v>
    <v>429212493</v>
    <v>FRP HOLDINGS, INC.</v>
    <v>FRP HOLDINGS, INC.</v>
    <v>22.23</v>
    <v>91.912999999999997</v>
    <v>22.06</v>
    <v>22.39</v>
    <v>19169830</v>
    <v>FRPH</v>
    <v>FRP HOLDINGS, INC. (XNAS:FRPH)</v>
    <v>22742</v>
    <v>75027</v>
    <v>2014</v>
  </rv>
  <rv s="2">
    <v>4999</v>
  </rv>
  <rv s="0">
    <v>https://www.bing.com/financeapi/forcetrigger?t=a1uek2&amp;q=XNAS%3aGYRO&amp;form=skydnc</v>
    <v>Learn more on Bing</v>
  </rv>
  <rv s="1">
    <v>en-US</v>
    <v>a1uek2</v>
    <v>268435456</v>
    <v>1</v>
    <v>Powered by Refinitiv</v>
    <v>0</v>
    <v>GYRODYNE, LLC (XNAS:GYRO)</v>
    <v>2</v>
    <v>3</v>
    <v>Finance</v>
    <v>4</v>
    <v>12</v>
    <v>7.3</v>
    <v>0.53439999999999999</v>
    <v>-0.55389999999999995</v>
    <v>-6.9237000000000007E-2</v>
    <v>USD</v>
    <v>Gyrodyne, LLC owns and manages diverse commercial properties. The Company’s primary business is the management of a portfolio of medical office and industrial properties and the pursuit of entitlements on such properties located in Suffolk (Flowerfield) and Westchester (Cortlandt Manor) Counties, New York. The Company owns about a 63-acre site approximately 50 miles east of New York City on the north shore of Long Island, which includes industrial and office buildings and undeveloped property, and a medical office park in Cortlandt Manor, New York. In Cortlandt Manor, New York, the Company owns about 13.8 acres inclusive of the 31,421-square-foot Cortlandt Medical Center.</v>
    <v>4</v>
    <v>Nasdaq Stock Market</v>
    <v>XNAS</v>
    <v>XNAS</v>
    <v>1 Flowerfield Ste 24, ST. JAMES, NY, 11780 US</v>
    <v>8</v>
    <v>Real Estate Operations</v>
    <v>Stock</v>
    <v>46129.794979525002</v>
    <v>5001</v>
    <v>7.3250000000000002</v>
    <v>16376282</v>
    <v>GYRODYNE, LLC</v>
    <v>GYRODYNE, LLC</v>
    <v>8</v>
    <v>0</v>
    <v>8</v>
    <v>7.4461000000000004</v>
    <v>2199310</v>
    <v>GYRO</v>
    <v>GYRODYNE, LLC (XNAS:GYRO)</v>
    <v>3284</v>
    <v>1167</v>
    <v>2013</v>
  </rv>
  <rv s="2">
    <v>5002</v>
  </rv>
  <rv s="0">
    <v>https://www.bing.com/financeapi/forcetrigger?t=a1vmkr&amp;q=XNAS%3aINTG&amp;form=skydnc</v>
    <v>Learn more on Bing</v>
  </rv>
  <rv s="1">
    <v>en-US</v>
    <v>a1vmkr</v>
    <v>268435456</v>
    <v>1</v>
    <v>Powered by Refinitiv</v>
    <v>0</v>
    <v>THE INTERGROUP CORPORATION (XNAS:INTG)</v>
    <v>2</v>
    <v>3</v>
    <v>Finance</v>
    <v>4</v>
    <v>42.5</v>
    <v>9.57</v>
    <v>3.2300000000000002E-2</v>
    <v>-4.3899999999999997</v>
    <v>-0.114353</v>
    <v>USD</v>
    <v>The InterGroup Corporation is a diversified operating company with operations in multi-family and commercial real estate and an interest in the hospitality industry through its investment in the Hilton San Francisco Financial District. Its segments include Hotel Operations, Real Estate Operations and Investment Transactions. The Company, through its subsidiary, Portsmouth Square, Inc., owns about 558-room hotel property known as the Hilton San Francisco Financial District and related facilities, including a five-level underground parking garage. It owns and manages its real estate business. Its properties include about 16 apartment complexes, one commercial real estate property, and three single-family houses as strategic investments. Its properties are located throughout the United States but are concentrated in Texas and Southern California. It also has an investment in unimproved real property in Hawaii. It invests in income-producing instruments, equity and debt securities.</v>
    <v>30</v>
    <v>Nasdaq Stock Market</v>
    <v>XNAS</v>
    <v>XNAS</v>
    <v>1516 S. Bundy Drive, Suite 200, LOS ANGELES, CA, 90025 US</v>
    <v>38.700000000000003</v>
    <v>Hotels &amp; Entertainment Services</v>
    <v>Stock</v>
    <v>46129.796328900004</v>
    <v>5004</v>
    <v>32.799999999999997</v>
    <v>73059540</v>
    <v>THE INTERGROUP CORPORATION</v>
    <v>THE INTERGROUP CORPORATION</v>
    <v>38.25</v>
    <v>0</v>
    <v>38.39</v>
    <v>34</v>
    <v>2148810</v>
    <v>INTG</v>
    <v>THE INTERGROUP CORPORATION (XNAS:INTG)</v>
    <v>34042</v>
    <v>21285</v>
    <v>1985</v>
  </rv>
  <rv s="2">
    <v>5005</v>
  </rv>
  <rv s="0">
    <v>https://www.bing.com/financeapi/forcetrigger?t=a1vrpr&amp;q=XNYS%3aIRS&amp;form=skydnc</v>
    <v>Learn more on Bing</v>
  </rv>
  <rv s="1">
    <v>en-US</v>
    <v>a1vrpr</v>
    <v>268435456</v>
    <v>1</v>
    <v>Powered by Refinitiv</v>
    <v>0</v>
    <v>IRSA INVESTMENTS AND REPRESENTATIONS INC. (XNYS:IRS)</v>
    <v>2</v>
    <v>3</v>
    <v>Finance</v>
    <v>4</v>
    <v>19.14</v>
    <v>9.9032</v>
    <v>1.4915</v>
    <v>-0.05</v>
    <v>-3.0959999999999998E-3</v>
    <v>USD</v>
    <v>IRSA Inversiones y Representaciones SA is an Argentina-based company primarily engaged in the real estate sector. The Company’s scope of activities is operated through five business segments: Shopping Malls, which primarily focuses on service and lease of controlled shopping malls; Offices, which is associated with office-leasing services; Hotels, through which the operation of Company-owned hotels, which encompass room, catering, as well as restaurant facilities, is conducted; Sales and Developments, which relies on various activities in regards to rental properties as well as development, maintenance, and sales of both undeveloped parcels as well as trading properties; Others, which is connected with providing a range of entertainment activities coordinated through the companies that are associated with the Company, which include La Arena SA, La Rural SA, among others.</v>
    <v>1392</v>
    <v>New York Stock Exchange</v>
    <v>XNYS</v>
    <v>XNYS</v>
    <v>Carlos M. Della Paolera 261 Piso 9, BUENOS AIRES, BUENOS AIRES, 1001 AR</v>
    <v>16.48</v>
    <v>Real Estate Operations</v>
    <v>Stock</v>
    <v>46129.797492870312</v>
    <v>5007</v>
    <v>16.010000000000002</v>
    <v>1148931903</v>
    <v>IRSA INVESTMENTS AND REPRESENTATIONS INC.</v>
    <v>IRSA INVESTMENTS AND REPRESENTATIONS INC.</v>
    <v>16.260000000000002</v>
    <v>4.1077000000000004</v>
    <v>16.149999999999999</v>
    <v>16.100000000000001</v>
    <v>71362230</v>
    <v>IRS</v>
    <v>IRSA INVESTMENTS AND REPRESENTATIONS INC. (XNYS:IRS)</v>
    <v>86451</v>
    <v>199021</v>
    <v>1943</v>
  </rv>
  <rv s="2">
    <v>5008</v>
  </rv>
  <rv s="0">
    <v>https://www.bing.com/financeapi/forcetrigger?t=a1wpar&amp;q=XNYS%3aKW&amp;form=skydnc</v>
    <v>Learn more on Bing</v>
  </rv>
  <rv s="1">
    <v>en-US</v>
    <v>a1wpar</v>
    <v>268435456</v>
    <v>1</v>
    <v>Powered by Refinitiv</v>
    <v>0</v>
    <v>KENNEDY-WILSON HOLDINGS, INC. (XNYS:KW)</v>
    <v>2</v>
    <v>3</v>
    <v>Finance</v>
    <v>4</v>
    <v>10.99</v>
    <v>5.98</v>
    <v>0.92620000000000002</v>
    <v>1.4999999999999999E-2</v>
    <v>1.379E-3</v>
    <v>USD</v>
    <v>Kennedy-Wilson Holdings, Inc. is a global real estate investment company. It owns, operates and builds real estate within its core real estate portfolio and through its investment management platform. It focuses on investing in the rental housing sector (both market rate and affordable units) and industrial properties; and originating, managing and servicing real estate loans (senior construction loans secured by multifamily and student housing properties that are being developed by institutional sponsors throughout the United States). Its segments include Consolidated Portfolio and Co-Investment Portfolio. Its Consolidated Portfolio consists of the investments in real estate and real estate-related assets that it has made and consolidated on its balance sheet, primarily multifamily communities. Under the Co-Investment Portfolio, it invests capital on behalf of its partners in real estate and real estate-related assets, primarily construction loans, through its Co-Investment Portfolio.</v>
    <v>321</v>
    <v>New York Stock Exchange</v>
    <v>XNYS</v>
    <v>XNYS</v>
    <v>151 S El Camino Dr, BEVERLY HILLS, CA, 90212 US</v>
    <v>10.9</v>
    <v>Real Estate Operations</v>
    <v>Stock</v>
    <v>46129.796917939064</v>
    <v>5010</v>
    <v>10.88</v>
    <v>1508570727</v>
    <v>KENNEDY-WILSON HOLDINGS, INC.</v>
    <v>KENNEDY-WILSON HOLDINGS, INC.</v>
    <v>10.89</v>
    <v>0</v>
    <v>10.88</v>
    <v>10.895</v>
    <v>138464500</v>
    <v>KW</v>
    <v>KENNEDY-WILSON HOLDINGS, INC. (XNYS:KW)</v>
    <v>359739</v>
    <v>1070592</v>
    <v>2007</v>
  </rv>
  <rv s="2">
    <v>5011</v>
  </rv>
  <rv s="0">
    <v>https://www.bing.com/financeapi/forcetrigger?t=a1xbfr&amp;q=XNAS%3aMAYS&amp;form=skydnc</v>
    <v>Learn more on Bing</v>
  </rv>
  <rv s="1">
    <v>en-US</v>
    <v>a1xbfr</v>
    <v>268435456</v>
    <v>1</v>
    <v>Powered by Refinitiv</v>
    <v>0</v>
    <v>J.W. MAYS, INC. (XNAS:MAYS)</v>
    <v>2</v>
    <v>3</v>
    <v>Finance</v>
    <v>4</v>
    <v>61.99</v>
    <v>32.32</v>
    <v>0.15790000000000001</v>
    <v>0.1</v>
    <v>2.4749999999999998E-3</v>
    <v>USD</v>
    <v>J.W. Mays, Inc. operates a number of commercial real estate properties. The Company's properties are located in New York and Ohio. Its properties include Fulton Street at Bond Street, Livingston Street (Truck bays, passage facilities and tunnel-Schermerhorn Street, and Building-Livingston Street), Jowein building at Elm Place, Jamaica Avenue at 169th Street, Route 9 at Interstate Highway 84, Hempstead Turnpike, Sunrise Highway and Tarlton Road. The 90% of the Fulton Street at Bond Street property (Brooklyn, New York) is owned by the Company and the remaining 10% of the property is leased by the Company under five separate leases. The Company has a long-term lease with the City of New York and another landlord for a garage at Livingston Street (Brooklyn, New York) opposite its Brooklyn Fulton Street at Bond Street Properties. The Jowein building at Elm Place property (Brooklyn, New York) is leased to various tenants for fast-food restaurant, warehouse space and office space.</v>
    <v>24</v>
    <v>Nasdaq Stock Market</v>
    <v>XNAS</v>
    <v>XNAS</v>
    <v>9 Bond St, BROOKLYN, NY, 11201-5805 US</v>
    <v>40.5</v>
    <v>Real Estate Operations</v>
    <v>Stock</v>
    <v>46129.785779536716</v>
    <v>5013</v>
    <v>40.5</v>
    <v>81639090</v>
    <v>J.W. MAYS, INC.</v>
    <v>J.W. MAYS, INC.</v>
    <v>40.5</v>
    <v>0</v>
    <v>40.4</v>
    <v>40.5</v>
    <v>2015780</v>
    <v>MAYS</v>
    <v>J.W. MAYS, INC. (XNAS:MAYS)</v>
    <v>442</v>
    <v>1417</v>
    <v>1927</v>
  </rv>
  <rv s="2">
    <v>5014</v>
  </rv>
  <rv s="0">
    <v>https://www.bing.com/financeapi/forcetrigger?t=a1yeh7&amp;q=XNYS%3aNEN&amp;form=skydnc</v>
    <v>Learn more on Bing</v>
  </rv>
  <rv s="1">
    <v>en-US</v>
    <v>a1yeh7</v>
    <v>268435456</v>
    <v>1</v>
    <v>Powered by Refinitiv</v>
    <v>0</v>
    <v>NEW ENGLAND REALTY ASSOCIATES LIMITED PARTNERSHIP (XNYS:NEN)</v>
    <v>2</v>
    <v>3</v>
    <v>Finance</v>
    <v>5</v>
    <v>80.010000000000005</v>
    <v>56.000100000000003</v>
    <v>9.7100000000000006E-2</v>
    <v>9.4999999999999998E-3</v>
    <v>1.6660000000000001E-4</v>
    <v>USD</v>
    <v>New England Realty Associates Limited Partnership (the Partnership) is engaged in the business of acquiring, developing, holding for investment, operating and selling real estate. The Partnership, directly or through 31 subsidiary limited partnerships or limited liability companies, owns and operates various residential apartments, condominium units and commercial properties located in Massachusetts and New Hampshire. The Partnership and its Subsidiary Partnerships owned approximately 2,943 residential apartment units in 27 residential and mixed-use complexes (Apartment Complexes). The Partnership also owns approximately 19 condominium units in a residential condominium complex, all of which are leased to residential tenants (collectively, the Condominium Units). The Partnership also owns a 40-50% interest in seven residential and mixed-use properties consisting of 688 apartment units, 12,500 square feet of commercial space and a 50-car parking lot.</v>
    <v>0</v>
    <v>New York Stock Exchange</v>
    <v>XNYS</v>
    <v>XNYS</v>
    <v>39 Brighton Ave, ALLSTON, MA, 02134 US</v>
    <v>57.02</v>
    <v>Real Estate Operations</v>
    <v>Stock</v>
    <v>46129.681017094532</v>
    <v>5016</v>
    <v>57.02</v>
    <v>159058430</v>
    <v>NEW ENGLAND REALTY ASSOCIATES LIMITED PARTNERSHIP</v>
    <v>NEW ENGLAND REALTY ASSOCIATES LIMITED PARTNERSHIP</v>
    <v>57.02</v>
    <v>17.1463</v>
    <v>57.0105</v>
    <v>57.02</v>
    <v>2789520</v>
    <v>NEN</v>
    <v>NEW ENGLAND REALTY ASSOCIATES LIMITED PARTNERSHIP (XNYS:NEN)</v>
    <v>168</v>
    <v>1505</v>
    <v>1977</v>
  </rv>
  <rv s="2">
    <v>5017</v>
  </rv>
  <rv s="0">
    <v>https://www.bing.com/financeapi/forcetrigger?t=buom77&amp;q=XNYS%3aNYC&amp;form=skydnc</v>
    <v>Learn more on Bing</v>
  </rv>
  <rv s="4">
    <v>en-US</v>
    <v>buom77</v>
    <v>268435456</v>
    <v>1</v>
    <v>Powered by Refinitiv</v>
    <v>8</v>
    <v>AMERICAN STRATEGIC INVESTMENT CO. (XNYS:NYC)</v>
    <v>2</v>
    <v>9</v>
    <v>Finance</v>
    <v>5</v>
    <v>16.302099999999999</v>
    <v>7.03</v>
    <v>0.22009999999999999</v>
    <v>0.2422</v>
    <v>3.0474999999999999E-2</v>
    <v>USD</v>
    <v>American Strategic Investment Co. owns a portfolio of commercial real estate located within the five boroughs of New York City, primarily Manhattan. The Company's real estate assets consist of office properties and certain real estate assets that accompany office properties, including retail spaces and amenities and parking garages. It owns six properties consisting of approximately 1.0 million rentable square feet. The Company has also invested in real estate assets that accompany office space, including retail spaces with amenities, and may also invest in hospitality assets, residential assets and other property types exclusively in New York City. Its portfolio of properties includes 400 E. 67th Street - Laurel Condominium; 200 Riverside Boulevard - ICON Garage; 123 William Street; 1140 Avenue of the Americas; 8713 Fifth Avenue, and 196 Orchard Street. The Company’s business is conducted through New York City Operating Partnership, L.P. (the OP).</v>
    <v>0</v>
    <v>New York Stock Exchange</v>
    <v>XNYS</v>
    <v>XNYS</v>
    <v>222 Bellevue Avenue, NEWPORT, RI, 02840 US</v>
    <v>8.1898</v>
    <v>Real Estate Operations</v>
    <v>Stock</v>
    <v>46129.753585404687</v>
    <v>5019</v>
    <v>8.1898</v>
    <v>22054640</v>
    <v>AMERICAN STRATEGIC INVESTMENT CO.</v>
    <v>AMERICAN STRATEGIC INVESTMENT CO.</v>
    <v>8.1898</v>
    <v>7.9476000000000004</v>
    <v>8.1898</v>
    <v>2692940</v>
    <v>NYC</v>
    <v>AMERICAN STRATEGIC INVESTMENT CO. (XNYS:NYC)</v>
    <v>360</v>
    <v>1640</v>
    <v>2013</v>
  </rv>
  <rv s="2">
    <v>5020</v>
  </rv>
  <rv s="0">
    <v>https://www.bing.com/financeapi/forcetrigger?t=a241fr&amp;q=XNYS%3aTCI&amp;form=skydnc</v>
    <v>Learn more on Bing</v>
  </rv>
  <rv s="1">
    <v>en-US</v>
    <v>a241fr</v>
    <v>268435456</v>
    <v>1</v>
    <v>Powered by Refinitiv</v>
    <v>0</v>
    <v>TRANSCONTINENTAL REALTY INVESTORS, INC. (XNYS:TCI)</v>
    <v>2</v>
    <v>3</v>
    <v>Finance</v>
    <v>4</v>
    <v>59.65</v>
    <v>26.96</v>
    <v>0.6008</v>
    <v>-0.17</v>
    <v>-4.2170000000000003E-3</v>
    <v>USD</v>
    <v>Transcontinental Realty Investors, Inc. is a fully integrated externally managed real estate company. The Company’s segments include the acquisition, development, ownership and management of multifamily properties, and the acquisition, development, ownership and management of commercial properties, which are primarily office properties. The services for its commercial segment primarily include rental of office space and other tenant services, including parking and storage space rental. The services for its multifamily segment primarily include rental of apartments and other tenant services, including parking and storage space rental. The Company’s property portfolio consists of commercial properties, consisting of four office buildings with approximately 1,060,236 rentable square feet; 14 multifamily properties in operation, comprising 2,328 units; four multifamily properties under development, comprising 906 units, and approximately 1,804 acres of developed and undeveloped land.</v>
    <v>0</v>
    <v>New York Stock Exchange</v>
    <v>XNYS</v>
    <v>XNYS</v>
    <v>SUITE 800, 1603 LBJ FREEWAY, DALLAS, TX, 75234 US</v>
    <v>40.4</v>
    <v>Real Estate Operations</v>
    <v>Stock</v>
    <v>46129.796461145314</v>
    <v>5022</v>
    <v>39.560600000000001</v>
    <v>346782304</v>
    <v>TRANSCONTINENTAL REALTY INVESTORS, INC.</v>
    <v>TRANSCONTINENTAL REALTY INVESTORS, INC.</v>
    <v>40.299999999999997</v>
    <v>61.715899999999998</v>
    <v>40.31</v>
    <v>40.14</v>
    <v>8639320</v>
    <v>TCI</v>
    <v>TRANSCONTINENTAL REALTY INVESTORS, INC. (XNYS:TCI)</v>
    <v>2650</v>
    <v>9925</v>
    <v>1991</v>
  </rv>
  <rv s="2">
    <v>5023</v>
  </rv>
  <rv s="0">
    <v>https://www.bing.com/financeapi/forcetrigger?t=bvffur&amp;q=XNYS%3aBEKE&amp;form=skydnc</v>
    <v>Learn more on Bing</v>
  </rv>
  <rv s="1">
    <v>en-US</v>
    <v>bvffur</v>
    <v>268435456</v>
    <v>1</v>
    <v>Powered by Refinitiv</v>
    <v>0</v>
    <v>Ke Holdings Inc (XNYS:BEKE)</v>
    <v>2</v>
    <v>66</v>
    <v>Finance</v>
    <v>4</v>
    <v>22.25</v>
    <v>14.4</v>
    <v>1.9809000000000001</v>
    <v>9.5000000000000001E-2</v>
    <v>5.8789999999999997E-3</v>
    <v>USD</v>
    <v>KE Holdings Inc is a holding company mainly engaged in housing transactions and related services. The Company operates in four segments. The Existing Home Transaction Services segment mainly provides agency services to sales or leases of existing homes, and platform and franchise services to brokerage firms on Beike platform, as well as other transaction services. The New Home Transaction Services segment mainly provides new home transaction and agency services to real estate developers. The Home Renovation and Furnishing segment provides a one-stop solution to give housing customers access to a comprehensive range of home renovation and furnishing, ranging from interior design, renovation, re-modeling, furnishing, supplies, to after-sales maintenance and repair. The Emerging and Other Services segment is engaged in rental property management service business, financial service business and others.</v>
    <v>135072</v>
    <v>New York Stock Exchange</v>
    <v>XNYS</v>
    <v>XNYS</v>
    <v>Oriental Electronic Technology Building, No. 2 Chuangye Road, Haidian District, BEIJING, BEIJING, 100086 CN</v>
    <v>16.440000000000001</v>
    <v>Real Estate Operations</v>
    <v>Stock</v>
    <v>46129.797509490621</v>
    <v>5025</v>
    <v>16</v>
    <v>18601081590</v>
    <v>Ke Holdings Inc</v>
    <v>Ke Holdings Inc</v>
    <v>16.190000000000001</v>
    <v>38.952800000000003</v>
    <v>16.16</v>
    <v>16.254999999999999</v>
    <v>3493776000</v>
    <v>BEKE</v>
    <v>Ke Holdings Inc (XNYS:BEKE)</v>
    <v>2745573</v>
    <v>4090201</v>
    <v>2018</v>
  </rv>
  <rv s="2">
    <v>5026</v>
  </rv>
  <rv s="0">
    <v>https://www.bing.com/financeapi/forcetrigger?t=azetdm&amp;q=XNYS%3aCBRE&amp;form=skydnc</v>
    <v>Learn more on Bing</v>
  </rv>
  <rv s="1">
    <v>en-US</v>
    <v>azetdm</v>
    <v>268435456</v>
    <v>1</v>
    <v>Powered by Refinitiv</v>
    <v>0</v>
    <v>CBRE GROUP, INC. (XNYS:CBRE)</v>
    <v>2</v>
    <v>3</v>
    <v>Finance</v>
    <v>4</v>
    <v>174.27</v>
    <v>113.74</v>
    <v>1.337</v>
    <v>3.9750000000000001</v>
    <v>2.6894000000000001E-2</v>
    <v>USD</v>
    <v>CBRE Group, Inc. is a commercial real estate services and investments firm. The Company’s segments include Advisory Services, Building Operations &amp; Experience, Project Management, and Real Estate Investments. The Advisory Services segment provides a comprehensive range of services globally, including property leasing, capital markets (property sales and loan origination), loan servicing, property management, and valuation. The Building Operations &amp; Experience segment provides a suite of integrated, contractually based outsourcing services to occupiers and owners of real estate, including facilities management and property management. The Project Management segment delivers program management, project management and cost consultancy services across the commercial real estate, infrastructure and natural resources sectors. The Real Estate Investments segment is a real asset developer, investor and operator. It provides advanced technical services for digital and power infrastructure.</v>
    <v>155000</v>
    <v>New York Stock Exchange</v>
    <v>XNYS</v>
    <v>XNYS</v>
    <v>2121 North Pearl Street, Suite 300, DALLAS, TX, 75201 US</v>
    <v>152.715</v>
    <v>Real Estate Operations</v>
    <v>Stock</v>
    <v>46129.796899108595</v>
    <v>5028</v>
    <v>149.08000000000001</v>
    <v>44491429742</v>
    <v>CBRE GROUP, INC.</v>
    <v>CBRE GROUP, INC.</v>
    <v>149.63999999999999</v>
    <v>39.410800000000002</v>
    <v>147.80000000000001</v>
    <v>151.77500000000001</v>
    <v>293140700</v>
    <v>CBRE</v>
    <v>CBRE GROUP, INC. (XNYS:CBRE)</v>
    <v>826460</v>
    <v>1974721</v>
    <v>2001</v>
  </rv>
  <rv s="2">
    <v>5029</v>
  </rv>
  <rv s="0">
    <v>https://www.bing.com/financeapi/forcetrigger?t=a1pqar&amp;q=XNAS%3aCIGI&amp;form=skydnc</v>
    <v>Learn more on Bing</v>
  </rv>
  <rv s="1">
    <v>en-US</v>
    <v>a1pqar</v>
    <v>268435456</v>
    <v>1</v>
    <v>Powered by Refinitiv</v>
    <v>0</v>
    <v>COLLIERS INTERNATIONAL GROUP INC. (XNAS:CIGI)</v>
    <v>2</v>
    <v>12</v>
    <v>Finance</v>
    <v>4</v>
    <v>171.51</v>
    <v>95.66</v>
    <v>1.2961</v>
    <v>1.86</v>
    <v>1.6163E-2</v>
    <v>USD</v>
    <v>Colliers International Group Inc. is a global diversified professional services and investment management company. The Company's platforms include commercial real estate services, engineering consultancy and investment management. Its service lines are outsourcing, engineering, investment management, leasing and capital markets. Its services for landlords and investors include landlord representation, project management, capital market, valuation and advisory, real estate management, engineering and design services, and others. Its services for occupiers and tenants include occupier services, tenant representation, project management, technology services and others. It offers services to various properties-including hospitality, industrial, land, multifamily, office, retail, healthcare and special purpose. Harrison Street Asset Management (Harrison Street) offers solutions across a variety of closed-end, open-end and specialized vehicles.</v>
    <v>24000</v>
    <v>Nasdaq Stock Market</v>
    <v>XNAS</v>
    <v>XNAS</v>
    <v>1140 Bay Street,, ON, M5S 2B4 CA</v>
    <v>119.33</v>
    <v>Real Estate Operations</v>
    <v>Stock</v>
    <v>46129.797030358597</v>
    <v>5031</v>
    <v>116.01</v>
    <v>10220150000</v>
    <v>COLLIERS INTERNATIONAL GROUP INC.</v>
    <v>COLLIERS INTERNATIONAL GROUP INC.</v>
    <v>116.31</v>
    <v>58.274799999999999</v>
    <v>115.08</v>
    <v>116.94</v>
    <v>51103820</v>
    <v>CIGI</v>
    <v>COLLIERS INTERNATIONAL GROUP INC. (XNAS:CIGI)</v>
    <v>108958</v>
    <v>312057</v>
    <v>2015</v>
  </rv>
  <rv s="2">
    <v>5032</v>
  </rv>
  <rv s="0">
    <v>https://www.bing.com/financeapi/forcetrigger?t=c1fnr7&amp;q=XNYS%3aCOMP&amp;form=skydnc</v>
    <v>Learn more on Bing</v>
  </rv>
  <rv s="4">
    <v>en-US</v>
    <v>c1fnr7</v>
    <v>268435456</v>
    <v>1</v>
    <v>Powered by Refinitiv</v>
    <v>8</v>
    <v>COMPASS, INC (XNYS:COMP)</v>
    <v>2</v>
    <v>9</v>
    <v>Finance</v>
    <v>4</v>
    <v>13.955</v>
    <v>5.6550000000000002</v>
    <v>2.5156000000000001</v>
    <v>0.71499999999999997</v>
    <v>9.794499999999999E-2</v>
    <v>USD</v>
    <v>Compass, Inc. provides an end-to-end platform that empowers its residential real estate agents to deliver service to seller and buyer clients. Its platform includes an integrated suite of cloud-based software for customer relationship management, marketing, client service, brokerage services and other critical functionalities, all custom-built for the real estate industry. Its platform also uses proprietary data, analytics, artificial intelligence, and machine learning to simplify the workflows of agents and deliver recommendations and outcomes for both agents and their clients. It also provides integrated services, such as title and escrow and mortgage, both of which are available on its platform. Its Glide tools, which include completion of various real estate forms and offer preparation and eSignature and collaboration capabilities, are offered to non-Compass agents and their clients. Business Tracker provides agents with a centralized view of their entire business.</v>
    <v>3200</v>
    <v>New York Stock Exchange</v>
    <v>XNYS</v>
    <v>XNYS</v>
    <v>110 Fifth Avenue, 4Th Floor, NEW YORK, NY, 10011 US</v>
    <v>8.0749999999999993</v>
    <v>Software &amp; IT Services</v>
    <v>Stock</v>
    <v>46129.797519791406</v>
    <v>5034</v>
    <v>7.6180000000000003</v>
    <v>5980355381</v>
    <v>COMPASS, INC</v>
    <v>COMPASS, INC</v>
    <v>7.64</v>
    <v>7.3</v>
    <v>8.0150000000000006</v>
    <v>746145400</v>
    <v>COMP</v>
    <v>COMPASS, INC (XNYS:COMP)</v>
    <v>18150969</v>
    <v>14398714</v>
    <v>2012</v>
  </rv>
  <rv s="2">
    <v>5035</v>
  </rv>
  <rv s="0">
    <v>https://www.bing.com/financeapi/forcetrigger?t=bh3yr7&amp;q=XNYS%3aCWK&amp;form=skydnc</v>
    <v>Learn more on Bing</v>
  </rv>
  <rv s="1">
    <v>en-US</v>
    <v>bh3yr7</v>
    <v>268435456</v>
    <v>1</v>
    <v>Powered by Refinitiv</v>
    <v>0</v>
    <v>Cushman &amp; Wakefield Ltd. (XNYS:CWK)</v>
    <v>2</v>
    <v>3</v>
    <v>Finance</v>
    <v>4</v>
    <v>17.399999999999999</v>
    <v>7.82</v>
    <v>1.5264</v>
    <v>0.59</v>
    <v>4.2053E-2</v>
    <v>USD</v>
    <v>Cushman &amp; Wakefield Limited is a global commercial real estate services firm for property owners and occupiers. The Company's segments include the Americas; Europe, Middle East and Africa (EMEA), and Asia Pacific (APAC). Its core service lines include Services, Leasing, Capital markets, and Valuation and other. For real estate occupiers, the Company offers integrated facilities management, project and development services, portfolio administration, transaction management and strategic consulting. Its leasing services consist of two primary sub-services: owner representation and tenant representation. It represents both buyers and sellers in real estate purchase and sale transactions, and it arranges financing supporting purchases. The Company provides valuations and advice on real estate debt and equity decisions to clients through various services, including appraisal management, investment management, and financial reporting.</v>
    <v>53000</v>
    <v>New York Stock Exchange</v>
    <v>XNYS</v>
    <v>XNYS</v>
    <v>22 Victoria St., 22 Victoria Street, HAMILTON, HM 12 BM</v>
    <v>14.85</v>
    <v>Real Estate Operations</v>
    <v>Stock</v>
    <v>46129.797344003906</v>
    <v>5037</v>
    <v>14.21</v>
    <v>3425281788</v>
    <v>Cushman &amp; Wakefield Ltd.</v>
    <v>Cushman &amp; Wakefield Ltd.</v>
    <v>14.345000000000001</v>
    <v>38.893300000000004</v>
    <v>14.03</v>
    <v>14.62</v>
    <v>234287400</v>
    <v>CWK</v>
    <v>Cushman &amp; Wakefield Ltd. (XNYS:CWK)</v>
    <v>807945</v>
    <v>1648918</v>
    <v>2025</v>
  </rv>
  <rv s="2">
    <v>5038</v>
  </rv>
  <rv s="0">
    <v>https://www.bing.com/financeapi/forcetrigger?t=b12xlh&amp;q=XNAS%3aEXPI&amp;form=skydnc</v>
    <v>Learn more on Bing</v>
  </rv>
  <rv s="1">
    <v>en-US</v>
    <v>b12xlh</v>
    <v>268435456</v>
    <v>1</v>
    <v>Powered by Refinitiv</v>
    <v>0</v>
    <v>EXP WORLD HOLDINGS, INC. (XNAS:EXPI)</v>
    <v>2</v>
    <v>3</v>
    <v>Finance</v>
    <v>4</v>
    <v>12.226100000000001</v>
    <v>5.66</v>
    <v>2.2797999999999998</v>
    <v>0.29499999999999998</v>
    <v>4.6750999999999994E-2</v>
    <v>USD</v>
    <v>eXp World Holdings, Inc. is the holding company for eXp Realty and SUCCESS Enterprises. eXp Realty is an independent real estate brokerage, with over 82,000 agents across 29 countries. As a cloud-based, agent-centric brokerage, eXp Realty provides real estate agents commission splits, revenue share, equity ownership opportunities, and a global network that empowers agents to build businesses. SUCCESS Enterprises, anchored by SUCCESS magazine, provides personal and professional development. Its segments include North American Realty, International Realty and Other Affiliated Services. North American Realty segment includes real estate brokerage operations in the United States and Canada, as well as lead-generation and other real estate support services provided in North America. International Realty segment includes real estate brokerage operations in all other international locations. Other Affiliated Services segment includes its SUCCESS Magazine, and other ancillary ventures.</v>
    <v>1834</v>
    <v>Nasdaq Stock Market</v>
    <v>XNAS</v>
    <v>XNAS</v>
    <v>2219 RIMLAND DR., SUITE 301, BELLINGHAM, WA, 98226 US</v>
    <v>6.7149999999999999</v>
    <v>Real Estate Operations</v>
    <v>Stock</v>
    <v>46129.79755913125</v>
    <v>5040</v>
    <v>6.4450000000000003</v>
    <v>1051967782</v>
    <v>EXP WORLD HOLDINGS, INC.</v>
    <v>EXP WORLD HOLDINGS, INC.</v>
    <v>6.5</v>
    <v>0</v>
    <v>6.31</v>
    <v>6.6050000000000004</v>
    <v>159268400</v>
    <v>EXPI</v>
    <v>EXP WORLD HOLDINGS, INC. (XNAS:EXPI)</v>
    <v>502387</v>
    <v>1074277</v>
    <v>2008</v>
  </rv>
  <rv s="2">
    <v>5041</v>
  </rv>
  <rv s="0">
    <v>https://www.bing.com/financeapi/forcetrigger?t=a1tegh&amp;q=XNAS%3aFSV&amp;form=skydnc</v>
    <v>Learn more on Bing</v>
  </rv>
  <rv s="1">
    <v>en-US</v>
    <v>a1tegh</v>
    <v>268435456</v>
    <v>1</v>
    <v>Powered by Refinitiv</v>
    <v>0</v>
    <v>FIRSTSERVICE CORPORATION (XNAS:FSV)</v>
    <v>2</v>
    <v>12</v>
    <v>Finance</v>
    <v>4</v>
    <v>209.66</v>
    <v>133.41999999999999</v>
    <v>0.95179999999999998</v>
    <v>2.87</v>
    <v>1.9248000000000001E-2</v>
    <v>USD</v>
    <v>FirstService Corporation is a provider of residential property management and other essential property services to residential and commercial customers. Its segments include FirstService Residential and FirstService Brands. FirstService Residential is a full-service property manager and, in many markets, provides a full range of ancillary services primarily in the areas: on-site staffing, including building engineering and maintenance, full-service amenity management, security, concierge and front desk personnel; proprietary banking and insurance products, and energy conservation and management solutions. FirstService Brands provides a range of essential property services to residential and commercial customers in North America through its own locations and franchise networks. Its principal brands include First Onsite Property Restoration, Paul Davis Restoration, Roofing Corp of America, Century Fire Protection, California Closets, CertaPro Painters, and Pillar to Post Home Inspectors.</v>
    <v>31000</v>
    <v>Nasdaq Stock Market</v>
    <v>XNAS</v>
    <v>XNAS</v>
    <v>1255 Bay Street, Suite 600, TORONTO, ON, M5R 2A9 CA</v>
    <v>153.255</v>
    <v>Real Estate Operations</v>
    <v>Stock</v>
    <v>46129.797338460157</v>
    <v>5043</v>
    <v>150.96</v>
    <v>9968343000</v>
    <v>FIRSTSERVICE CORPORATION</v>
    <v>FIRSTSERVICE CORPORATION</v>
    <v>150.96</v>
    <v>47.994700000000002</v>
    <v>149.11000000000001</v>
    <v>151.97999999999999</v>
    <v>45981760</v>
    <v>FSV</v>
    <v>FIRSTSERVICE CORPORATION (XNAS:FSV)</v>
    <v>81348</v>
    <v>149686</v>
    <v>2014</v>
  </rv>
  <rv s="2">
    <v>5044</v>
  </rv>
  <rv s="0">
    <v>https://www.bing.com/financeapi/forcetrigger?t=a1w7hw&amp;q=XNYS%3aJLL&amp;form=skydnc</v>
    <v>Learn more on Bing</v>
  </rv>
  <rv s="1">
    <v>en-US</v>
    <v>a1w7hw</v>
    <v>268435456</v>
    <v>1</v>
    <v>Powered by Refinitiv</v>
    <v>0</v>
    <v>JONES LANG LASALLE INCORPORATED (XNYS:JLL)</v>
    <v>2</v>
    <v>3</v>
    <v>Finance</v>
    <v>4</v>
    <v>363.06</v>
    <v>201.965</v>
    <v>1.4160999999999999</v>
    <v>12.605</v>
    <v>3.7708999999999999E-2</v>
    <v>USD</v>
    <v>Jones Lang LaSalle Incorporated is a global commercial real estate and investment management company. The Company operates through five segments: Markets Advisory, Capital Markets, Work Dynamics, JLL Technologies and LaSalle. The Markets Advisory segment offers local expertise across the globe, covering a comprehensive range of services across asset types. It aggregates such services into three categories: Leasing, Property Management, and Advisory, Consulting and Other. The Capital Markets segment provides full-service capital solutions, including debt advisory, loan sales, equity advisory, loan servicing, and investment sales and advisory. Work Dynamics segment offers a single, cohesive service delivery team. JLL Technologies segment offers professional services, including program and project management, implementation and support, managed services, and advisory/consulting services. The LaSalle segment invests institutional and individual capital in real estate assets and securities.</v>
    <v>113200</v>
    <v>New York Stock Exchange</v>
    <v>XNYS</v>
    <v>XNYS</v>
    <v>2 WISCONSIN CIRCLE #700, MD, 20815 US</v>
    <v>349.46499999999997</v>
    <v>Real Estate Operations</v>
    <v>Stock</v>
    <v>46129.797393367968</v>
    <v>5046</v>
    <v>337.16</v>
    <v>16251603656</v>
    <v>JONES LANG LASALLE INCORPORATED</v>
    <v>JONES LANG LASALLE INCORPORATED</v>
    <v>338.71499999999997</v>
    <v>21.1312</v>
    <v>334.27</v>
    <v>346.875</v>
    <v>46851470</v>
    <v>JLL</v>
    <v>JONES LANG LASALLE INCORPORATED (XNYS:JLL)</v>
    <v>226028</v>
    <v>436677</v>
    <v>1997</v>
  </rv>
  <rv s="2">
    <v>5047</v>
  </rv>
  <rv s="0">
    <v>https://www.bing.com/financeapi/forcetrigger?t=a1xrcw&amp;q=XNYS%3aMMI&amp;form=skydnc</v>
    <v>Learn more on Bing</v>
  </rv>
  <rv s="1">
    <v>en-US</v>
    <v>a1xrcw</v>
    <v>268435456</v>
    <v>1</v>
    <v>Powered by Refinitiv</v>
    <v>0</v>
    <v>MARCUS &amp; MILLICHAP, INC. (XNYS:MMI)</v>
    <v>2</v>
    <v>3</v>
    <v>Finance</v>
    <v>4</v>
    <v>33.615000000000002</v>
    <v>24.43</v>
    <v>1.2862</v>
    <v>0.57999999999999996</v>
    <v>2.1425999999999997E-2</v>
    <v>USD</v>
    <v>Marcus &amp; Millichap, Inc. is a real estate services company specializing in commercial real estate investment sales, financing services, research, and advisory services. Through its Commercial Real Estate Services, it provides equity advisory services and loan sales, loan guarantees, consulting, and advisory services. It serves clients with one property, multiple properties, and large investment portfolios. Through its Real Estate Brokerage, it represents commercial property owners as their investment broker in the sale of their properties. Its auction services division offers an accelerated way to buy and sell commercial property. Its financing division provides services, such as loan sales and due diligence, and receives recurring loan performance fees from certain lenders. It offers advisory and consulting services in forming investment strategy and making transaction decisions. It provides leasing services for tenants and landlords in connection with commercial real estate leases.</v>
    <v>854</v>
    <v>New York Stock Exchange</v>
    <v>XNYS</v>
    <v>XNYS</v>
    <v>Suite 400, 23975 Park Sorrento, CALABASAS, CA, 91302 US</v>
    <v>27.805</v>
    <v>Real Estate Operations</v>
    <v>Stock</v>
    <v>46129.79706098359</v>
    <v>5049</v>
    <v>27.274999999999999</v>
    <v>1052607020</v>
    <v>MARCUS &amp; MILLICHAP, INC.</v>
    <v>MARCUS &amp; MILLICHAP, INC.</v>
    <v>27.5</v>
    <v>0</v>
    <v>27.07</v>
    <v>27.65</v>
    <v>38068970</v>
    <v>MMI</v>
    <v>MARCUS &amp; MILLICHAP, INC. (XNYS:MMI)</v>
    <v>86225</v>
    <v>243425</v>
    <v>2013</v>
  </rv>
  <rv s="2">
    <v>5050</v>
  </rv>
  <rv s="0">
    <v>https://www.bing.com/financeapi/forcetrigger?t=axtlh7&amp;q=XNAS%3aNMRK&amp;form=skydnc</v>
    <v>Learn more on Bing</v>
  </rv>
  <rv s="1">
    <v>en-US</v>
    <v>axtlh7</v>
    <v>268435456</v>
    <v>1</v>
    <v>Powered by Refinitiv</v>
    <v>0</v>
    <v>NEWMARK GROUP, INC. (XNAS:NMRK)</v>
    <v>2</v>
    <v>3</v>
    <v>Finance</v>
    <v>4</v>
    <v>19.835000000000001</v>
    <v>9.83</v>
    <v>1.7828999999999999</v>
    <v>0.80500000000000005</v>
    <v>5.1372000000000001E-2</v>
    <v>USD</v>
    <v>Newmark Group, Inc. is a commercial real estate advisor and service provider to institutional investors, global corporations and other owners and occupiers. The Company offers a diverse array of integrated services and products designed to meet the full needs of its clients. Its investor/owner services and products include capital markets, which consist of investment sales and commercial mortgage origination including the placement of debt, equity raising, and loan sales on behalf of third parties, landlord representation, leasing, valuation and advisory, property management and flexible workspace solutions for owners, a commercial real estate technology platform and capabilities for owners, due diligence consulting and other advisory services, government-sponsored enterprises (GSE) and Federal Housing Administration (FHA) multifamily lending and loan servicing, limited and special loan servicing and asset management, and business rates for United Kingdom property owners.</v>
    <v>8800</v>
    <v>Nasdaq Stock Market</v>
    <v>XNAS</v>
    <v>XNAS</v>
    <v>125 Park Avenue, NEW YORK, NY, 10017 US</v>
    <v>16.66</v>
    <v>Real Estate Operations</v>
    <v>Stock</v>
    <v>46129.797271481249</v>
    <v>5052</v>
    <v>15.935</v>
    <v>3038609460</v>
    <v>NEWMARK GROUP, INC.</v>
    <v>NEWMARK GROUP, INC.</v>
    <v>16.09</v>
    <v>25.256799999999998</v>
    <v>15.67</v>
    <v>16.475000000000001</v>
    <v>184437600</v>
    <v>NMRK</v>
    <v>NEWMARK GROUP, INC. (XNAS:NMRK)</v>
    <v>671540</v>
    <v>1667922</v>
    <v>2016</v>
  </rv>
  <rv s="2">
    <v>5053</v>
  </rv>
  <rv s="0">
    <v>https://www.bing.com/financeapi/forcetrigger?t=buy2sm&amp;q=XNAS%3aREAX&amp;form=skydnc</v>
    <v>Learn more on Bing</v>
  </rv>
  <rv s="1">
    <v>en-US</v>
    <v>buy2sm</v>
    <v>268435456</v>
    <v>1</v>
    <v>Powered by Refinitiv</v>
    <v>0</v>
    <v>THE REAL BROKERAGE INC. (XNAS:REAX)</v>
    <v>2</v>
    <v>3</v>
    <v>Finance</v>
    <v>4</v>
    <v>5.4050000000000002</v>
    <v>2.31</v>
    <v>1.0246</v>
    <v>0.15989999999999999</v>
    <v>6.2461000000000003E-2</v>
    <v>USD</v>
    <v>The Real Brokerage Inc. is a real estate technology company that operates as a software-based brokerage across approximately 50 states in United Stated, the District of Columbia, and four Canadian provinces. Its platform leverages artificial intelligence (AI) and automation to enhance agent productivity while maintaining a lean operating model. The Company operates as a fully digital brokerage, offering agents a more flexible, efficient, and financially compelling model. Its technology platform is reZEN, is a proprietary transaction management and brokerage operations software. The Company’s services include end-to-end transaction management, automated compliance &amp; brokerage oversight, integrated payment &amp; financial services, Leo CoPilot: AI-powered agent support, and open application programming interface (API) for customization.</v>
    <v>474</v>
    <v>Nasdaq Stock Market</v>
    <v>XNAS</v>
    <v>XNAS</v>
    <v>701 Brickell Avenue, 17th Floor, MIAMI, FL, 33131 US</v>
    <v>2.7574000000000001</v>
    <v>Real Estate Operations</v>
    <v>Stock</v>
    <v>46129.797343240622</v>
    <v>5055</v>
    <v>2.63</v>
    <v>572479112</v>
    <v>THE REAL BROKERAGE INC.</v>
    <v>THE REAL BROKERAGE INC.</v>
    <v>2.63</v>
    <v>0</v>
    <v>2.56</v>
    <v>2.7199</v>
    <v>210478000</v>
    <v>REAX</v>
    <v>THE REAL BROKERAGE INC. (XNAS:REAX)</v>
    <v>565725</v>
    <v>1162022</v>
    <v>2018</v>
  </rv>
  <rv s="2">
    <v>5056</v>
  </rv>
  <rv s="0">
    <v>https://www.bing.com/financeapi/forcetrigger?t=a223fr&amp;q=XNYS%3aRMAX&amp;form=skydnc</v>
    <v>Learn more on Bing</v>
  </rv>
  <rv s="1">
    <v>en-US</v>
    <v>a223fr</v>
    <v>268435456</v>
    <v>1</v>
    <v>Powered by Refinitiv</v>
    <v>0</v>
    <v>RE/MAX HOLDINGS, INC. (XNYS:RMAX)</v>
    <v>2</v>
    <v>3</v>
    <v>Finance</v>
    <v>4</v>
    <v>10.32</v>
    <v>5.46</v>
    <v>1.2942</v>
    <v>0.39</v>
    <v>6.5000000000000002E-2</v>
    <v>USD</v>
    <v>RE/MAX Holdings, Inc. is a franchisor in the real estate industry, franchising real estate brokerages globally under the REMAX brand, and mortgage brokerages within the United States under the Motto Mortgage brand. Its segments include Real Estate, Mortgage, and Marketing Funds. Real Estate segment comprises the operations of the Company’s owned and independent global franchising operations under the RE/MAX brand along with corporate-wide shared services expenses. Mortgage segment comprises the operations of the Company’s mortgage brokerage franchising operations under the Motto brand and mortgage loan processing services under the wemlo brand. The Motto franchise model offers United States real estate brokers, mortgage professionals and other investors access to the mortgage brokerage industry. Marketing Funds segment comprises the operations of its marketing campaigns designed to build and maintain brand awareness and the development and operation of agent marketing technology.</v>
    <v>519</v>
    <v>New York Stock Exchange</v>
    <v>XNYS</v>
    <v>XNYS</v>
    <v>C/O Corporation Service Company 2711 Centerville Road, Suite 400, DE, 19808 US</v>
    <v>6.48</v>
    <v>Real Estate Operations</v>
    <v>Stock</v>
    <v>46129.795579548438</v>
    <v>5058</v>
    <v>6.09</v>
    <v>128710319</v>
    <v>RE/MAX HOLDINGS, INC.</v>
    <v>RE/MAX HOLDINGS, INC.</v>
    <v>6.13</v>
    <v>16.214200000000002</v>
    <v>6</v>
    <v>6.39</v>
    <v>20142460</v>
    <v>RMAX</v>
    <v>RE/MAX HOLDINGS, INC. (XNYS:RMAX)</v>
    <v>143953</v>
    <v>232323</v>
    <v>2013</v>
  </rv>
  <rv s="2">
    <v>5059</v>
  </rv>
  <rv s="0">
    <v>https://www.bing.com/financeapi/forcetrigger?t=a1w36h&amp;q=XNYS%3aJ&amp;form=skydnc</v>
    <v>Learn more on Bing</v>
  </rv>
  <rv s="1">
    <v>en-US</v>
    <v>a1w36h</v>
    <v>268435456</v>
    <v>1</v>
    <v>Powered by Refinitiv</v>
    <v>0</v>
    <v>JACOBS SOLUTIONS INC. (XNYS:J)</v>
    <v>2</v>
    <v>3</v>
    <v>Finance</v>
    <v>4</v>
    <v>168.44</v>
    <v>113.10420000000001</v>
    <v>0.73650000000000004</v>
    <v>2.35</v>
    <v>1.8613999999999999E-2</v>
    <v>USD</v>
    <v>Jacobs Solutions Inc. provides end-to-end services in advanced manufacturing, cities and places, energy, environmental, life sciences, transportation and water. The Company’s segments include Infrastructure and Advanced Facilities (I&amp;AF) and PA Consulting. The I&amp;AF segment provides end-to-end solutions for its client’s complex challenges related to climate change, energy transition, connected mobility, buildings and infrastructure, integrated water management and biopharmaceutical manufacturing. It uses data science and technology-enabled expertise to deliver outcomes for its clients and communities. Its clients include national, state and local governments in Europe, the Middle East, and others. The PA Consulting segment has a diverse mix of private and public sector clients. Private sector clients include global household names like Unilever, Microsoft, and Pret A Manger, and start-ups like PulPac, which converts plant fibers into sustainable packaging to reduce single-use plastic.</v>
    <v>43000</v>
    <v>New York Stock Exchange</v>
    <v>XNYS</v>
    <v>XNYS</v>
    <v>1999 Bryan Street, Suite 3500, DALLAS, TX, 75201 US</v>
    <v>129.5</v>
    <v>Professional &amp; Commercial Services</v>
    <v>Stock</v>
    <v>46129.797415937501</v>
    <v>5061</v>
    <v>127.7</v>
    <v>15103645620</v>
    <v>JACOBS SOLUTIONS INC.</v>
    <v>JACOBS SOLUTIONS INC.</v>
    <v>127.7</v>
    <v>33.583199999999998</v>
    <v>126.25</v>
    <v>128.6</v>
    <v>117446700</v>
    <v>J</v>
    <v>JACOBS SOLUTIONS INC. (XNYS:J)</v>
    <v>355711</v>
    <v>918499</v>
    <v>2022</v>
  </rv>
  <rv s="2">
    <v>5062</v>
  </rv>
  <rv s="0">
    <v>https://www.bing.com/financeapi/forcetrigger?t=a1wf3m&amp;q=XNYS%3aKBR&amp;form=skydnc</v>
    <v>Learn more on Bing</v>
  </rv>
  <rv s="1">
    <v>en-US</v>
    <v>a1wf3m</v>
    <v>268435456</v>
    <v>1</v>
    <v>Powered by Refinitiv</v>
    <v>0</v>
    <v>KBR, INC. (XNYS:KBR)</v>
    <v>2</v>
    <v>3</v>
    <v>Finance</v>
    <v>4</v>
    <v>56.78</v>
    <v>35.619999999999997</v>
    <v>0.47270000000000001</v>
    <v>-0.34</v>
    <v>-9.2669999999999992E-3</v>
    <v>USD</v>
    <v>KBR, Inc. is engaged in delivering science, technology, and engineering solutions to governments and companies around the world. The Company’s segments include Mission Technology Solutions and Sustainable Technology Solutions. The Mission Technology Solutions segment provides full life-cycle support solutions to defense, intelligence, space, aviation and other programs and missions for military and other government agencies, primarily in the United States, United Kingdom and Australia. The Sustainable Technology Solutions business segment is anchored by its portfolio of approximately 85 proprietary, sustainability-focused process technologies that reduce emissions, increase efficiency and/or accelerate and enable energy transition across the industrial base in four primary verticals: ammonia/syngas, chemical/petrochemicals, clean refining and circular process/circular economy solutions. It also offers services including advisory and consulting focused on energy security.</v>
    <v>36000</v>
    <v>New York Stock Exchange</v>
    <v>XNYS</v>
    <v>XNYS</v>
    <v>SUITE 3400, 601 JEFFERSON STREET, HOUSTON, TX, 77002 US</v>
    <v>37.56</v>
    <v>Software &amp; IT Services</v>
    <v>Stock</v>
    <v>46129.797432626561</v>
    <v>5064</v>
    <v>36.35</v>
    <v>4608794690</v>
    <v>KBR, INC.</v>
    <v>KBR, INC.</v>
    <v>36.82</v>
    <v>10.4695</v>
    <v>36.69</v>
    <v>36.35</v>
    <v>126789400</v>
    <v>KBR</v>
    <v>KBR, INC. (XNYS:KBR)</v>
    <v>780398</v>
    <v>1399557</v>
    <v>2006</v>
  </rv>
  <rv s="2">
    <v>5065</v>
  </rv>
  <rv s="0">
    <v>https://www.bing.com/financeapi/forcetrigger?t=a1mvar&amp;q=XNYS%3aADC&amp;form=skydnc</v>
    <v>Learn more on Bing</v>
  </rv>
  <rv s="1">
    <v>en-US</v>
    <v>a1mvar</v>
    <v>268435456</v>
    <v>1</v>
    <v>Powered by Refinitiv</v>
    <v>0</v>
    <v>AGREE REALTY CORPORATION (XNYS:ADC)</v>
    <v>2</v>
    <v>3</v>
    <v>Finance</v>
    <v>4</v>
    <v>82.08</v>
    <v>69.56</v>
    <v>0.52659999999999996</v>
    <v>0.47</v>
    <v>5.9550000000000002E-3</v>
    <v>USD</v>
    <v>Agree Realty Corporation is an integrated real estate investment trust (REIT) primarily focused on the ownership, acquisition, development and management of retail properties net-leased to tenants. The Company's assets are held by, and all of its operations are conducted through, directly or indirectly, the operating partnership, of which the Company is the sole general partner. Its portfolio consists of over 2,674 properties located in 50 states and totaling approximately 55.5 million square feet of gross leasable area (GLA). Its portfolio of properties is located in Texas, Ohio, Florida, Michigan, Illinois, North Carolina, New Jersey, Pennsylvania, California, New York, Georgia, Virginia, Connecticut, Wisconsin and others. Its tenants include Walmart, Dollar General, Tractor Supply, Best Buy, Dollar Tree, TJX Companies, O'Reilly Auto Parts, CVS, Kroger, Lowe's, Hobby Lobby, Burlington, Sherwin-Williams, Sunbelt Rentals, Wawa, Home Depot, Gerber Collision, and others.</v>
    <v>90</v>
    <v>New York Stock Exchange</v>
    <v>XNYS</v>
    <v>XNYS</v>
    <v>32301 Woodward Avenue, ROYAL OAK, MI, 48073 US</v>
    <v>79.45</v>
    <v>Residential &amp; Commercial REIT</v>
    <v>Stock</v>
    <v>46129.796362082816</v>
    <v>5067</v>
    <v>78.31</v>
    <v>9536233780</v>
    <v>AGREE REALTY CORPORATION</v>
    <v>AGREE REALTY CORPORATION</v>
    <v>78.7</v>
    <v>46.408299999999997</v>
    <v>78.930000000000007</v>
    <v>79.400000000000006</v>
    <v>120103700</v>
    <v>ADC</v>
    <v>AGREE REALTY CORPORATION (XNYS:ADC)</v>
    <v>806976</v>
    <v>1177634</v>
    <v>1992</v>
  </rv>
  <rv s="2">
    <v>5068</v>
  </rv>
  <rv s="0">
    <v>https://www.bing.com/financeapi/forcetrigger?t=a1n8p2&amp;q=XNYS%3aAKR&amp;form=skydnc</v>
    <v>Learn more on Bing</v>
  </rv>
  <rv s="1">
    <v>en-US</v>
    <v>a1n8p2</v>
    <v>268435456</v>
    <v>1</v>
    <v>Powered by Refinitiv</v>
    <v>0</v>
    <v>ACADIA REALTY TRUST (XNYS:AKR)</v>
    <v>2</v>
    <v>3</v>
    <v>Finance</v>
    <v>4</v>
    <v>22.36</v>
    <v>18.04</v>
    <v>1.1276999999999999</v>
    <v>0.39500000000000002</v>
    <v>1.8571000000000001E-2</v>
    <v>USD</v>
    <v>Acadia Realty Trust is an equity real estate investment trust (REIT). The Company is focused on the ownership, acquisition, development, and management of retail properties located primarily in high-barrier-to-entry, supply-constrained, densely populated metropolitan areas in the United States. The Company operates through three segments: Core Portfolio, Investment Management, and Structured Financing. The Company's Core Portfolio segment consists primarily of retail properties located primarily in high-barrier-to-entry, densely populated metropolitan areas with a long-term investment horizon. The Company's Investment Management segment holds primarily retail real estate in which the Company co-invests with high-institutional investors. The Company's Structured Financing segment consists of earnings and expenses related to notes and mortgages receivable. The Company has ownership interests in approximately 210 properties within its core portfolio and investment management.</v>
    <v>138</v>
    <v>New York Stock Exchange</v>
    <v>XNYS</v>
    <v>XNYS</v>
    <v>411 THEODORE FREMD AVENUE SUITE 300, NY, 10580 US</v>
    <v>21.75</v>
    <v>Residential &amp; Commercial REIT</v>
    <v>Stock</v>
    <v>46129.797419108596</v>
    <v>5070</v>
    <v>21.32</v>
    <v>2839586053</v>
    <v>ACADIA REALTY TRUST</v>
    <v>ACADIA REALTY TRUST</v>
    <v>21.445</v>
    <v>230.4787</v>
    <v>21.27</v>
    <v>21.664999999999999</v>
    <v>131067900</v>
    <v>AKR</v>
    <v>ACADIA REALTY TRUST (XNYS:AKR)</v>
    <v>401684</v>
    <v>1190642</v>
    <v>1993</v>
  </rv>
  <rv s="2">
    <v>5071</v>
  </rv>
  <rv s="0">
    <v>https://www.bing.com/financeapi/forcetrigger?t=a1ncxm&amp;q=XNYS%3aALX&amp;form=skydnc</v>
    <v>Learn more on Bing</v>
  </rv>
  <rv s="1">
    <v>en-US</v>
    <v>a1ncxm</v>
    <v>268435456</v>
    <v>1</v>
    <v>Powered by Refinitiv</v>
    <v>0</v>
    <v>ALEXANDER'S, INC. (XNYS:ALX)</v>
    <v>2</v>
    <v>3</v>
    <v>Finance</v>
    <v>4</v>
    <v>260.83999999999997</v>
    <v>197.04</v>
    <v>0.76329999999999998</v>
    <v>7.66</v>
    <v>3.1427000000000004E-2</v>
    <v>USD</v>
    <v>Alexander's, Inc. is a real estate investment trust (REIT). The Company is engaged in leasing, managing, developing and redeveloping its properties. It is managed by, and its properties are leased and developed by, Vornado Realty Trust (Vornado). It has around five properties in New York City, consisting of 731 Lexington Avenue, a 1,080,000 square foot multi-use building comprising the entire block bounded by Lexington Avenue, East 59th Street, Third Avenue and East 58th Street in Manhattan; Rego Park II, a 606,000 square foot shopping center, is located on Junction Boulevard in Queens; Rego Park I, a 338,000 square foot shopping center, is located adjacent to its Rego Park II shopping center. Flushing, a 167,000 square foot building, located on Roosevelt Avenue and Main Street in Queens, and The Alexander apartment tower, located above its Rego Park II shopping center, contains 312 units aggregating 255,000 square feet.</v>
    <v>103</v>
    <v>New York Stock Exchange</v>
    <v>XNYS</v>
    <v>XNYS</v>
    <v>210 Route 4 East, PARAMUS, NJ, 07652 US</v>
    <v>251.99</v>
    <v>Residential &amp; Commercial REIT</v>
    <v>Stock</v>
    <v>46129.797181700778</v>
    <v>5073</v>
    <v>244.02500000000001</v>
    <v>1283972706</v>
    <v>ALEXANDER'S, INC.</v>
    <v>ALEXANDER'S, INC.</v>
    <v>245</v>
    <v>45.735700000000001</v>
    <v>243.74</v>
    <v>251.4</v>
    <v>5107290</v>
    <v>ALX</v>
    <v>ALEXANDER'S, INC. (XNYS:ALX)</v>
    <v>20470</v>
    <v>50559</v>
    <v>1955</v>
  </rv>
  <rv s="2">
    <v>5074</v>
  </rv>
  <rv s="0">
    <v>https://www.bing.com/financeapi/forcetrigger?t=a1oelh&amp;q=XNYS%3aBFS&amp;form=skydnc</v>
    <v>Learn more on Bing</v>
  </rv>
  <rv s="1">
    <v>en-US</v>
    <v>a1oelh</v>
    <v>268435456</v>
    <v>1</v>
    <v>Powered by Refinitiv</v>
    <v>0</v>
    <v>SAUL CENTERS, INC. (XNYS:BFS)</v>
    <v>2</v>
    <v>3</v>
    <v>Finance</v>
    <v>4</v>
    <v>35.75</v>
    <v>29.16</v>
    <v>0.91110000000000002</v>
    <v>0.57999999999999996</v>
    <v>1.7184999999999999E-2</v>
    <v>USD</v>
    <v>Saul Centers, Inc. is a self-managed, self-administered equity real estate investment trust (REIT). The Company, which conducts all of its activities through its subsidiaries, the Operating Partnership and Subsidiary Partnerships, engages in the ownership, operation, management, leasing, acquisition, renovation, expansion, development and financing of community and neighborhood shopping centers and mixed-used properties, primarily in the Washington, DC/Baltimore metropolitan area. The Company operates through two business segments: Shopping Centers and Mixed-Use Properties. The Company operates and manages a real estate portfolio comprised of approximately 62 properties, which includes 58 community and neighborhood shopping centers and mixed-use properties with approximately 10.2 million square feet of leasable area, and four land and development properties.</v>
    <v>156</v>
    <v>New York Stock Exchange</v>
    <v>XNYS</v>
    <v>XNYS</v>
    <v>SUITE 1500, 7501 WISCONSIN AVENUE, BETHESDA, MD, 20814 US</v>
    <v>34.445</v>
    <v>Residential &amp; Commercial REIT</v>
    <v>Stock</v>
    <v>46129.797355323441</v>
    <v>5076</v>
    <v>33.99</v>
    <v>840939784</v>
    <v>SAUL CENTERS, INC.</v>
    <v>SAUL CENTERS, INC.</v>
    <v>34.005000000000003</v>
    <v>31.588100000000001</v>
    <v>33.75</v>
    <v>34.33</v>
    <v>24495770</v>
    <v>BFS</v>
    <v>SAUL CENTERS, INC. (XNYS:BFS)</v>
    <v>27587</v>
    <v>58591</v>
    <v>1993</v>
  </rv>
  <rv s="2">
    <v>5077</v>
  </rv>
  <rv s="0">
    <v>https://www.bing.com/financeapi/forcetrigger?t=a1oulh&amp;q=XNYS%3aBRX&amp;form=skydnc</v>
    <v>Learn more on Bing</v>
  </rv>
  <rv s="1">
    <v>en-US</v>
    <v>a1oulh</v>
    <v>268435456</v>
    <v>1</v>
    <v>Powered by Refinitiv</v>
    <v>0</v>
    <v>BRIXMOR PROPERTY GROUP INC. (XNYS:BRX)</v>
    <v>2</v>
    <v>3</v>
    <v>Finance</v>
    <v>4</v>
    <v>30.88</v>
    <v>24.364999999999998</v>
    <v>1.0117</v>
    <v>0.54500000000000004</v>
    <v>1.7999000000000001E-2</v>
    <v>USD</v>
    <v>Brixmor Property Group Inc. is an internally managed real estate investment trust (REIT). The Company conducts its operations primarily through, Brixmor Operating Partnership LP and subsidiaries (collectively, the Operating Partnership). The Company owns and operates open-air retail portfolios by gross leasable area (GLA) in the United States, comprised primarily of community and neighborhood shopping centers. The Company's portfolio consists of approximately 348 shopping centers (the Portfolio) totaling over 63 million square feet of GLA. The Company's projects include Dickson City Crossings, East Port Plaza, Fox Run, Gateway Plaza, Old Bridge Gateway, Pointe Orlando, Shops at Palm Lakes, Stewart Plaza, Tinley Park Plaza, Tyrone Gardens, Vail Ranch Center, Venice Village, Village at Mira Mesa and Westminster City Center. The Company's national portfolio is primarily located within established trade areas in the top 50 Core-Based Statistical Areas (CBSAs) in the United States.</v>
    <v>464</v>
    <v>New York Stock Exchange</v>
    <v>XNYS</v>
    <v>XNYS</v>
    <v>100 Park Avenue, NEW YORK, NY, 10017 US</v>
    <v>30.88</v>
    <v>Residential &amp; Commercial REIT</v>
    <v>Stock</v>
    <v>46129.797045821091</v>
    <v>5079</v>
    <v>30.3</v>
    <v>9458228947</v>
    <v>BRIXMOR PROPERTY GROUP INC.</v>
    <v>BRIXMOR PROPERTY GROUP INC.</v>
    <v>30.39</v>
    <v>24.599</v>
    <v>30.28</v>
    <v>30.824999999999999</v>
    <v>306836300</v>
    <v>BRX</v>
    <v>BRIXMOR PROPERTY GROUP INC. (XNYS:BRX)</v>
    <v>810573</v>
    <v>2376528</v>
    <v>2011</v>
  </rv>
  <rv s="2">
    <v>5080</v>
  </rv>
  <rv s="0">
    <v>https://www.bing.com/financeapi/forcetrigger?t=c3zikr&amp;q=XNYS%3aCBL&amp;form=skydnc</v>
    <v>Learn more on Bing</v>
  </rv>
  <rv s="1">
    <v>en-US</v>
    <v>c3zikr</v>
    <v>268435456</v>
    <v>1</v>
    <v>Powered by Refinitiv</v>
    <v>0</v>
    <v>CBL &amp; ASSOCIATES PROPERTIES, INC. (XNYS:CBL)</v>
    <v>2</v>
    <v>3</v>
    <v>Finance</v>
    <v>4</v>
    <v>44.2303</v>
    <v>22.636800000000001</v>
    <v>1.3942000000000001</v>
    <v>0.76500000000000001</v>
    <v>1.7790999999999998E-2</v>
    <v>USD</v>
    <v>CBL &amp; Associates Properties, Inc. is a self-managed, self-administered, fully integrated real estate investment trust (REIT). The Company is engaged in the ownership, development, acquisition, leasing, management and operation of regional shopping malls, outlet centers, lifestyle centers, open-air centers and other properties. The Company's segments include Malls, Lifestyle centers, Outlet centers, Open-air centers, and All Other. The Company owns and manages a portfolio comprised of over 88 properties totaling 55.6 million square feet across 23 states, including 56 high-quality enclosed malls, outlet centers and lifestyle retail centers as well as more than 25 open-air centers and other assets. The Company's portfolio includes The Courtyard at Hickory Hollow, Ashland Town Center, Mesa Mall, Paddock Mall, Southgate Mall, Parkdale Mall, Parkdale Crossing, Eastland Mall, Kirkwood Mall, Harford Mall Annex, Alamance Crossing West, Sunrise Mall, Sunrise Commons, Gateway Mall, among others.</v>
    <v>408</v>
    <v>New York Stock Exchange</v>
    <v>XNYS</v>
    <v>XNYS</v>
    <v>Cbl Center, 2030 Hamilton Place Bvld, Suite 500, CHATTANOOGA, TN, 37421 US</v>
    <v>44.2303</v>
    <v>Residential &amp; Commercial REIT</v>
    <v>Stock</v>
    <v>46129.796347858595</v>
    <v>5082</v>
    <v>43.02</v>
    <v>1355659825</v>
    <v>CBL &amp; ASSOCIATES PROPERTIES, INC.</v>
    <v>CBL &amp; ASSOCIATES PROPERTIES, INC.</v>
    <v>43.02</v>
    <v>10.2377</v>
    <v>43</v>
    <v>43.765000000000001</v>
    <v>30975890</v>
    <v>CBL</v>
    <v>CBL &amp; ASSOCIATES PROPERTIES, INC. (XNYS:CBL)</v>
    <v>61584</v>
    <v>193814</v>
    <v>1993</v>
  </rv>
  <rv s="2">
    <v>5083</v>
  </rv>
  <rv s="0">
    <v>https://www.bing.com/financeapi/forcetrigger?t=a1tctc&amp;q=XNYS%3aFRT&amp;form=skydnc</v>
    <v>Learn more on Bing</v>
  </rv>
  <rv s="1">
    <v>en-US</v>
    <v>a1tctc</v>
    <v>268435456</v>
    <v>1</v>
    <v>Powered by Refinitiv</v>
    <v>0</v>
    <v>FEDERAL REALTY INVESTMENT TRUST (XNYS:FRT)</v>
    <v>2</v>
    <v>3</v>
    <v>Finance</v>
    <v>4</v>
    <v>112.52</v>
    <v>89.99</v>
    <v>0.94689999999999996</v>
    <v>2.1549999999999998</v>
    <v>1.9584000000000001E-2</v>
    <v>USD</v>
    <v>Federal Realty Investment Trust (the Trust) is an equity real estate investment trust (REIT). The Trust specializes in the ownership, operation and redevelopment of retail-based properties located primarily in major coastal markets and select underserved regions with strong economic and demographic fundamentals. Federal Realty OP LP (the Operating Partnership) is the entity through which the Trust conducts substantially all of its operations and owns substantially all of its assets. The Trust’s portfolio includes open-air shopping centers and mixed-use destinations. The Trust has approximately 105 properties, including Santana Row, Pike &amp; Rose, Assembly Row, Assembly Square, Andorra Shopping Center, Bala Cynwyd On City Avenue, Town Center Plaza, Town Center Crossing, Del Monte Shopping Center, and Annapolis Town Center, among others.</v>
    <v>314</v>
    <v>New York Stock Exchange</v>
    <v>XNYS</v>
    <v>XNYS</v>
    <v>909 Rose Avenue, Suite 200, NORTH BETHESDA, MD, 20852 US</v>
    <v>112.52</v>
    <v>Residential &amp; Commercial REIT</v>
    <v>Stock</v>
    <v>46129.797519582811</v>
    <v>5085</v>
    <v>110.29</v>
    <v>9692325220</v>
    <v>FEDERAL REALTY INVESTMENT TRUST</v>
    <v>FEDERAL REALTY INVESTMENT TRUST</v>
    <v>110.39</v>
    <v>24.113399999999999</v>
    <v>110.04</v>
    <v>112.19499999999999</v>
    <v>86388210</v>
    <v>FRT</v>
    <v>FEDERAL REALTY INVESTMENT TRUST (XNYS:FRT)</v>
    <v>502637</v>
    <v>894789</v>
    <v>2021</v>
  </rv>
  <rv s="2">
    <v>5086</v>
  </rv>
  <rv s="0">
    <v>https://www.bing.com/financeapi/forcetrigger?t=a1uc1h&amp;q=XNYS%3aGTY&amp;form=skydnc</v>
    <v>Learn more on Bing</v>
  </rv>
  <rv s="1">
    <v>en-US</v>
    <v>a1uc1h</v>
    <v>268435456</v>
    <v>1</v>
    <v>Powered by Refinitiv</v>
    <v>0</v>
    <v>GETTY REALTY CORP. (XNYS:GTY)</v>
    <v>2</v>
    <v>3</v>
    <v>Finance</v>
    <v>4</v>
    <v>34.65</v>
    <v>25.39</v>
    <v>0.81720000000000004</v>
    <v>0.5</v>
    <v>1.4683999999999999E-2</v>
    <v>USD</v>
    <v>Getty Realty Corp. is a net lease real estate investment trust (REIT) specializing in the acquisition, financing and development of convenience, automotive and other single tenant retail real estate. The Company’s portfolio includes approximately 1,137 freestanding properties located in 44 states across the United States and Washington, D.C. The Company's portfolio is comprised of convenience stores, express tunnel car washes, automotive service centers (gasoline and repair, oil and maintenance, tire and battery, and collision) and certain other freestanding retail properties, including drive-thru quick service restaurants and automotive parts retailers. The Company's tenants operate under a variety of national and regional brands. The Company's tenants either operate their businesses at its properties directly or, in the case of certain convenience stores and gasoline and repair stations, sublet its properties and supply fuel to third parties who operate the businesses.</v>
    <v>31</v>
    <v>New York Stock Exchange</v>
    <v>XNYS</v>
    <v>XNYS</v>
    <v>2405 YORK ROAD SUITE 201, LUTHERVILLE TIMONIUM, NY, 21093-2264 US</v>
    <v>34.65</v>
    <v>Residential &amp; Commercial REIT</v>
    <v>Stock</v>
    <v>46129.796799617972</v>
    <v>5088</v>
    <v>33.950000000000003</v>
    <v>2066661111</v>
    <v>GETTY REALTY CORP.</v>
    <v>GETTY REALTY CORP.</v>
    <v>34</v>
    <v>25.7682</v>
    <v>34.049999999999997</v>
    <v>34.549999999999997</v>
    <v>59816530</v>
    <v>GTY</v>
    <v>GETTY REALTY CORP. (XNYS:GTY)</v>
    <v>177667</v>
    <v>451992</v>
    <v>1997</v>
  </rv>
  <rv s="2">
    <v>5089</v>
  </rv>
  <rv s="0">
    <v>https://www.bing.com/financeapi/forcetrigger?t=b13527&amp;q=XNYS%3aIVT&amp;form=skydnc</v>
    <v>Learn more on Bing</v>
  </rv>
  <rv s="1">
    <v>en-US</v>
    <v>b13527</v>
    <v>268435456</v>
    <v>1</v>
    <v>Powered by Refinitiv</v>
    <v>0</v>
    <v>INVENTRUST PROPERTIES CORP. (XNYS:IVT)</v>
    <v>2</v>
    <v>3</v>
    <v>Finance</v>
    <v>4</v>
    <v>32.67</v>
    <v>26.52</v>
    <v>-6.4015000000000004</v>
    <v>0.54100000000000004</v>
    <v>1.6854000000000001E-2</v>
    <v>USD</v>
    <v>InvenTrust Properties Corp. is a premier Sun Belt, multi-tenant essential retail real estate investment trust (REIT). The Company owns, leases, redevelops, acquires and manages grocery-anchored neighborhood and community centers as well as power centers that often have a grocery component. Its properties include Antoine Town Center, Bay Colony Town Center, Bay Landing, Bent Tree Plaza, Blackhawk Town Center, Buckhead Crossing, Cary Park Town Center, Commons At University Place, Coweta Crossing, Custer Creek Village, Cyfair Town Center, Eastfield Village, Eldorado Marketplace, Eldridge Town Center, Escarpment Village, Garden Village, Gateway Market Center, Kennesaw Marketplace, Kyle Marketplace, Lakeside and Lakeside Crossing, Market At Westlake, Travilah Square, and Moores Mill, among others.</v>
    <v>103</v>
    <v>New York Stock Exchange</v>
    <v>XNYS</v>
    <v>XNYS</v>
    <v>3025 HIGHLAND PARKWAY SUITE 350, DOWNERS GROVE, IL, 60515 US</v>
    <v>32.67</v>
    <v>Residential &amp; Commercial REIT</v>
    <v>Stock</v>
    <v>46129.796216700779</v>
    <v>5091</v>
    <v>31.93</v>
    <v>2536180892</v>
    <v>INVENTRUST PROPERTIES CORP.</v>
    <v>INVENTRUST PROPERTIES CORP.</v>
    <v>31.93</v>
    <v>22.938199999999998</v>
    <v>32.1</v>
    <v>32.640999999999998</v>
    <v>77699240</v>
    <v>IVT</v>
    <v>INVENTRUST PROPERTIES CORP. (XNYS:IVT)</v>
    <v>307644</v>
    <v>441894</v>
    <v>2004</v>
  </rv>
  <rv s="2">
    <v>5092</v>
  </rv>
  <rv s="0">
    <v>https://www.bing.com/financeapi/forcetrigger?t=a1wifr&amp;q=XNYS%3aKIM&amp;form=skydnc</v>
    <v>Learn more on Bing</v>
  </rv>
  <rv s="1">
    <v>en-US</v>
    <v>a1wifr</v>
    <v>268435456</v>
    <v>1</v>
    <v>Powered by Refinitiv</v>
    <v>0</v>
    <v>KIMCO REALTY CORPORATION. (XNYS:KIM)</v>
    <v>2</v>
    <v>3</v>
    <v>Finance</v>
    <v>4</v>
    <v>24.234999999999999</v>
    <v>19.59</v>
    <v>1.0148999999999999</v>
    <v>0.46500000000000002</v>
    <v>1.9578999999999999E-2</v>
    <v>USD</v>
    <v>Kimco Realty Corporation is a real estate investment trust (REIT) and owner and operator of open-air, grocery-anchored shopping centers and mixed-use properties in the United States. The Company's portfolio is primarily concentrated in the first-ring suburbs of the major metropolitan markets, including high-barrier-to-entry coastal markets and rapidly expanding Sun Belt cities. Its tenant mix is focused on essential, necessity-based goods and services that drive multiple shopping trips per week. It specializes in shopping center ownership, management, acquisitions, and value-enhancing redevelopment activities. Its properties &amp; leasing services include finding available space, signature series, re/development, specialty leasing, leasing programs, acquisitions &amp; dispositions, and preferred equity &amp; mezzanine financing. The Company has interests in approximately 568 United States shopping center properties, aggregating 101 million square feet of gross leasable area, located in 30 states.</v>
    <v>710</v>
    <v>New York Stock Exchange</v>
    <v>XNYS</v>
    <v>XNYS</v>
    <v>500 North Broadway, Suite 201, P.O. Box 9010, JERICHO, NY, 11753 US</v>
    <v>24.234999999999999</v>
    <v>Residential &amp; Commercial REIT</v>
    <v>Stock</v>
    <v>46129.795826897658</v>
    <v>5094</v>
    <v>23.71</v>
    <v>16330673488</v>
    <v>KIMCO REALTY CORPORATION.</v>
    <v>KIMCO REALTY CORPORATION.</v>
    <v>23.79</v>
    <v>29.5305</v>
    <v>23.75</v>
    <v>24.215</v>
    <v>674403200</v>
    <v>KIM</v>
    <v>KIMCO REALTY CORPORATION. (XNYS:KIM)</v>
    <v>2390565</v>
    <v>5182861</v>
    <v>2022</v>
  </rv>
  <rv s="2">
    <v>5095</v>
  </rv>
  <rv s="0">
    <v>https://www.bing.com/financeapi/forcetrigger?t=a1wn9c&amp;q=XNYS%3aKRG&amp;form=skydnc</v>
    <v>Learn more on Bing</v>
  </rv>
  <rv s="1">
    <v>en-US</v>
    <v>a1wn9c</v>
    <v>268435456</v>
    <v>1</v>
    <v>Powered by Refinitiv</v>
    <v>0</v>
    <v>KITE REALTY GROUP TRUST (XNYS:KRG)</v>
    <v>2</v>
    <v>3</v>
    <v>Finance</v>
    <v>4</v>
    <v>26.655000000000001</v>
    <v>20.735900000000001</v>
    <v>0.85940000000000005</v>
    <v>0.65</v>
    <v>2.5009999999999998E-2</v>
    <v>USD</v>
    <v>Kite Realty Group Trust is a real estate investment trust (REIT). The Company, through its subsidiary, Kite Realty Group, L.P., is engaged in the ownership, operation, acquisition, development and redevelopment of open-air, grocery-anchored shopping centers and mixed-use assets. The Company’s primarily grocery-anchored portfolio is located in Sun Belt and various markets in the United States. It collects contractual rents and reimbursement payments from tenants under existing lease agreements at each of its properties. It owns interests in approximately 180 operating retail properties totaling approximately 27.8 million square feet and two office properties with 0.4 million square feet. Of the 180 operating retail properties, 10 contain an office component. It also owns one development project under construction. Its subsidiaries also include 3503 RP Carillon 1A Apartment, L.L.C., Brentwood Land Partners, LLC, Carmel Corner Holdings, LLC and Kite Eagle Creek, LLC, among others.</v>
    <v>228</v>
    <v>New York Stock Exchange</v>
    <v>XNYS</v>
    <v>XNYS</v>
    <v>SUITE 1100, 30 S MERIDIAN STREET, INDIANAPOLIS, IN, 46204 US</v>
    <v>26.655000000000001</v>
    <v>Residential &amp; Commercial REIT</v>
    <v>Stock</v>
    <v>46129.797510046097</v>
    <v>5097</v>
    <v>26.004999999999999</v>
    <v>5409297288</v>
    <v>KITE REALTY GROUP TRUST</v>
    <v>KITE REALTY GROUP TRUST</v>
    <v>26.09</v>
    <v>19.318300000000001</v>
    <v>25.99</v>
    <v>26.64</v>
    <v>203051700</v>
    <v>KRG</v>
    <v>KITE REALTY GROUP TRUST (XNYS:KRG)</v>
    <v>896618</v>
    <v>1692300</v>
    <v>2004</v>
  </rv>
  <rv s="2">
    <v>5098</v>
  </rv>
  <rv s="0">
    <v>https://www.bing.com/financeapi/forcetrigger?t=a1x98m&amp;q=XNYS%3aMAC&amp;form=skydnc</v>
    <v>Learn more on Bing</v>
  </rv>
  <rv s="1">
    <v>en-US</v>
    <v>a1x98m</v>
    <v>268435456</v>
    <v>1</v>
    <v>Powered by Refinitiv</v>
    <v>0</v>
    <v>THE MACERICH COMPANY (XNYS:MAC)</v>
    <v>2</v>
    <v>3</v>
    <v>Finance</v>
    <v>4</v>
    <v>22.555</v>
    <v>13.86</v>
    <v>2.1634000000000002</v>
    <v>0.28999999999999998</v>
    <v>1.3224E-2</v>
    <v>USD</v>
    <v>The Macerich Company is a fully integrated, self-managed, self-administered real estate investment trust (REIT). The Company is the sole general partner of, and owns a majority of the ownership interests in, The Macerich Partnership, L.P. (the Operating Partnership). As an owner, operator, and developer of retail real estate in United States markets, the Company’s portfolio is concentrated in California, the Pacific Northwest, Phoenix/Scottsdale, and the Metro New York to Washington, D.C. corridor. The Company is developing and managing properties that serve as community cornerstones. It owns interests in approximately 38 retail centers. Its properties include Arrowhead Towne Center, Danbury Fair, Desert Sky Mall, Eastland Mall, Fashion District Philadelphia, Fashion Outlets of Chicago, The Village at Corte Madera, Washington Square, Vintage Faire Mall, Broadway Plaza, Superstition Springs Center, Crabtree, and others.</v>
    <v>596</v>
    <v>New York Stock Exchange</v>
    <v>XNYS</v>
    <v>XNYS</v>
    <v>401 Wilshire Blvd. Suite 700, CA, 90401 US</v>
    <v>22.555</v>
    <v>Residential &amp; Commercial REIT</v>
    <v>Stock</v>
    <v>46129.796377789062</v>
    <v>5100</v>
    <v>22.18</v>
    <v>5703222954</v>
    <v>THE MACERICH COMPANY</v>
    <v>THE MACERICH COMPANY</v>
    <v>22.18</v>
    <v>0</v>
    <v>21.93</v>
    <v>22.22</v>
    <v>256670700</v>
    <v>MAC</v>
    <v>THE MACERICH COMPANY (XNYS:MAC)</v>
    <v>2430597</v>
    <v>2047454</v>
    <v>1993</v>
  </rv>
  <rv s="2">
    <v>5101</v>
  </rv>
  <rv s="0">
    <v>https://www.bing.com/financeapi/forcetrigger?t=a1ymsm&amp;q=XNYS%3aNNN&amp;form=skydnc</v>
    <v>Learn more on Bing</v>
  </rv>
  <rv s="1">
    <v>en-US</v>
    <v>a1ymsm</v>
    <v>268435456</v>
    <v>1</v>
    <v>Powered by Refinitiv</v>
    <v>0</v>
    <v>NNN REIT, INC. (XNYS:NNN)</v>
    <v>2</v>
    <v>3</v>
    <v>Finance</v>
    <v>4</v>
    <v>46.03</v>
    <v>38.9</v>
    <v>0.83120000000000005</v>
    <v>0.33</v>
    <v>7.378E-3</v>
    <v>USD</v>
    <v>NNN REIT, Inc. is a fully integrated real estate investment trust (REIT). The Company acquires, owns, invests in and develops properties that are leased primarily to retail tenants under long-term net leases and are primarily held for investment. The Company invests primarily in retail real estate that is typically well located within each local market for its tenants' retail lines of trade. The Company's property portfolio includes convenience stores; automotive service; restaurants - limited service; restaurants - full service; family entertainment centers; recreational vehicle dealers, parts and accessories; theaters; health and fitness; equipment rental; wholesale clubs; automotive parts; drug stores; home improvement; medical service providers; general merchandise, and pet supplies and services. The Company owns approximately 3,568 properties in 49 states with a gross leasable area of approximately 36.6 million square feet and a weighted average remaining lease term of 9.9 years.</v>
    <v>85</v>
    <v>New York Stock Exchange</v>
    <v>XNYS</v>
    <v>XNYS</v>
    <v>450 S Orange Ave, Suite 900, ORLANDO, FL, 32801 US</v>
    <v>45.16</v>
    <v>Residential &amp; Commercial REIT</v>
    <v>Stock</v>
    <v>46129.797576353907</v>
    <v>5103</v>
    <v>44.69</v>
    <v>8572908324</v>
    <v>NNN REIT, INC.</v>
    <v>NNN REIT, INC.</v>
    <v>44.88</v>
    <v>21.755500000000001</v>
    <v>44.73</v>
    <v>45.06</v>
    <v>190255400</v>
    <v>NNN</v>
    <v>NNN REIT, INC. (XNYS:NNN)</v>
    <v>581447</v>
    <v>1496420</v>
    <v>1994</v>
  </rv>
  <rv s="2">
    <v>5104</v>
  </rv>
  <rv s="0">
    <v>https://www.bing.com/financeapi/forcetrigger?t=bv8ew7&amp;q=XNYS%3aNTST&amp;form=skydnc</v>
    <v>Learn more on Bing</v>
  </rv>
  <rv s="1">
    <v>en-US</v>
    <v>bv8ew7</v>
    <v>268435456</v>
    <v>1</v>
    <v>Powered by Refinitiv</v>
    <v>0</v>
    <v>NETSTREIT CORP. (XNYS:NTST)</v>
    <v>2</v>
    <v>3</v>
    <v>Finance</v>
    <v>4</v>
    <v>21.3</v>
    <v>15.234999999999999</v>
    <v>0.85599999999999998</v>
    <v>0.42499999999999999</v>
    <v>2.0823000000000001E-2</v>
    <v>USD</v>
    <v>NETSTREIT Corp. is an internally managed real estate investment trust that acquires, owns, invests in and manages a diversified portfolio of single-tenant, retail commercial real estate subject to long-term net leases with high credit quality tenants across the United States. The Company is structured as an umbrella partnership real estate investment trust (UPREIT). The Company’s diversified portfolio consists of approximately 687 single-tenant retail net leased properties spanning 45 states, with 98 different tenants represented across 26 retail sectors. The Company focuses on tenants in industries where a physical location is critical to the generation of sales and profits, with a focus on necessity goods and essential services in the retail sector, including home improvement, auto parts, drug stores and pharmacies, general retail, grocers, convenient stores, discount stores, and quick-service restaurants, which it refers to as defensive retail industries.</v>
    <v>29</v>
    <v>New York Stock Exchange</v>
    <v>XNYS</v>
    <v>XNYS</v>
    <v>2021 McKinney Avenue, Suite 1150, DALLAS, TX, 75201 US</v>
    <v>20.84</v>
    <v>Residential &amp; Commercial REIT</v>
    <v>Stock</v>
    <v>46129.797059282035</v>
    <v>5106</v>
    <v>20.414999999999999</v>
    <v>2026277922</v>
    <v>NETSTREIT CORP.</v>
    <v>NETSTREIT CORP.</v>
    <v>20.565000000000001</v>
    <v>250.42070000000001</v>
    <v>20.41</v>
    <v>20.835000000000001</v>
    <v>97253560</v>
    <v>NTST</v>
    <v>NETSTREIT CORP. (XNYS:NTST)</v>
    <v>1421138</v>
    <v>1233970</v>
    <v>2019</v>
  </rv>
  <rv s="2">
    <v>5107</v>
  </rv>
  <rv s="0">
    <v>https://www.bing.com/financeapi/forcetrigger?t=a1z11h&amp;q=XNYS%3aO&amp;form=skydnc</v>
    <v>Learn more on Bing</v>
  </rv>
  <rv s="1">
    <v>en-US</v>
    <v>a1z11h</v>
    <v>268435456</v>
    <v>1</v>
    <v>Powered by Refinitiv</v>
    <v>0</v>
    <v>REALTY INCOME CORPORATION (XNYS:O)</v>
    <v>2</v>
    <v>3</v>
    <v>Finance</v>
    <v>4</v>
    <v>67.935000000000002</v>
    <v>54.38</v>
    <v>0.77229999999999999</v>
    <v>0.58499999999999996</v>
    <v>9.0500000000000008E-3</v>
    <v>USD</v>
    <v>Realty Income Corporation is a real estate investment trust. The Company is engaged in the acquisition, ownership, and management of freestanding commercial properties leased under long‑term net lease agreements to a diversified base of operators, including a blend of investment grade, investment grade equivalent, and other clients. It owns a portfolio of over 15,500 properties in all 50 United States (U.S.) states, the United Kingdom, and eight other countries in Europe. It is engaged in a single business activity, which is the leasing of property to clients, generally on a net basis. That business activity spans various geographic boundaries and includes property types and clients engaged in various industries. Its property types include retail, industrial, gaming, and other. Its industry concentrations include grocery, convenience stores, home improvement, dollar stores, restaurants-quick service, health and fitness, drug stores, automotive service, among others.</v>
    <v>544</v>
    <v>New York Stock Exchange</v>
    <v>XNYS</v>
    <v>XNYS</v>
    <v>c/o CSC-LAWYERS INCORPORATING SERVICE COMPANY 7 ST. PAUL STREET, SUITE 820, MD, 21202 US</v>
    <v>65.224999999999994</v>
    <v>Residential &amp; Commercial REIT</v>
    <v>Stock</v>
    <v>46129.796276284374</v>
    <v>5109</v>
    <v>64.27</v>
    <v>60819090384</v>
    <v>REALTY INCOME CORPORATION</v>
    <v>REALTY INCOME CORPORATION</v>
    <v>64.584999999999994</v>
    <v>56.020800000000001</v>
    <v>64.64</v>
    <v>65.224999999999994</v>
    <v>932450600</v>
    <v>O</v>
    <v>REALTY INCOME CORPORATION (XNYS:O)</v>
    <v>2758247</v>
    <v>5787055</v>
    <v>1997</v>
  </rv>
  <rv s="2">
    <v>5110</v>
  </rv>
  <rv s="0">
    <v>https://www.bing.com/financeapi/forcetrigger?t=c2rizr&amp;q=XNAS%3aPECO&amp;form=skydnc</v>
    <v>Learn more on Bing</v>
  </rv>
  <rv s="1">
    <v>en-US</v>
    <v>c2rizr</v>
    <v>268435456</v>
    <v>1</v>
    <v>Powered by Refinitiv</v>
    <v>0</v>
    <v>PHILLIPS EDISON &amp; COMPANY, INC. (XNAS:PECO)</v>
    <v>2</v>
    <v>3</v>
    <v>Finance</v>
    <v>4</v>
    <v>40.06</v>
    <v>32.840000000000003</v>
    <v>0.52310000000000001</v>
    <v>0.68</v>
    <v>1.7493999999999999E-2</v>
    <v>USD</v>
    <v>Phillips Edison &amp; Company, Inc. is a real estate investment trust (REIT). The Company's business is conducted through Phillips Edison Grocery Center Operating Partnership I, L.P. It invests primarily in omnichannel grocery-anchored neighborhood and community shopping centers that have a mix of creditworthy national, regional, and local retailers that sell necessity-based goods and services in demographic markets throughout the United States. Its portfolio primarily consists of neighborhood centers anchored by the #1 or #2 grocer tenants by sales within their respective formats by trade area. The Company manages approximately 329 shopping centers, including 303 wholly owned shopping centers and 26 shopping centers owned through joint ventures, which comprise approximately 36.8 million square feet in 31 states.</v>
    <v>320</v>
    <v>Nasdaq Stock Market</v>
    <v>XNAS</v>
    <v>XNAS</v>
    <v>11501 NORTHLAKE DRIVE, CINCINNATI, OH, 45249 US</v>
    <v>39.659999999999997</v>
    <v>Residential &amp; Commercial REIT</v>
    <v>Stock</v>
    <v>46129.796411272655</v>
    <v>5112</v>
    <v>38.72</v>
    <v>4981971120</v>
    <v>PHILLIPS EDISON &amp; COMPANY, INC.</v>
    <v>PHILLIPS EDISON &amp; COMPANY, INC.</v>
    <v>38.96</v>
    <v>44.638800000000003</v>
    <v>38.869999999999997</v>
    <v>39.549999999999997</v>
    <v>125966400</v>
    <v>PECO</v>
    <v>PHILLIPS EDISON &amp; COMPANY, INC. (XNAS:PECO)</v>
    <v>290340</v>
    <v>865550</v>
    <v>2009</v>
  </rv>
  <rv s="2">
    <v>5113</v>
  </rv>
  <rv s="0">
    <v>https://www.bing.com/financeapi/forcetrigger?t=a21ua2&amp;q=XNAS%3aREG&amp;form=skydnc</v>
    <v>Learn more on Bing</v>
  </rv>
  <rv s="1">
    <v>en-US</v>
    <v>a21ua2</v>
    <v>268435456</v>
    <v>1</v>
    <v>Powered by Refinitiv</v>
    <v>0</v>
    <v>REGENCY CENTERS CORPORATION (XNAS:REG)</v>
    <v>2</v>
    <v>3</v>
    <v>Finance</v>
    <v>4</v>
    <v>80.88</v>
    <v>66.855000000000004</v>
    <v>0.88380000000000003</v>
    <v>1.1950000000000001</v>
    <v>1.5002999999999999E-2</v>
    <v>USD</v>
    <v>Regency Centers Corporation is a fully integrated real estate company and a self-administered and self-managed real estate investment trust. The Company conducts all its operations through Regency Centers, L.P. (the Operating Partnership). It is engaged in acquiring, developing, owning, and operating income-producing retail real estate principally located in suburban trade areas with compelling demographics within the United States. Its portfolio comprises approximately 488 properties. Its properties include Amerige Heights Town Center,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Corral Hollow, Serramonte Center, Bridgepark Plaza, Mercantile West, Mercantile East, Terrace Shops, Sendero Marketplace and others.</v>
    <v>507</v>
    <v>Nasdaq Stock Market</v>
    <v>XNAS</v>
    <v>XNAS</v>
    <v>SUITE 114, ONE INDEPENDENT DRIVE, JACKSONVILLE, FL, 32202 US</v>
    <v>80.88</v>
    <v>Residential &amp; Commercial REIT</v>
    <v>Stock</v>
    <v>46129.796265925783</v>
    <v>5115</v>
    <v>79.536000000000001</v>
    <v>14801377473</v>
    <v>REGENCY CENTERS CORPORATION</v>
    <v>REGENCY CENTERS CORPORATION</v>
    <v>79.650000000000006</v>
    <v>28.738800000000001</v>
    <v>79.650000000000006</v>
    <v>80.844999999999999</v>
    <v>183083400</v>
    <v>REG</v>
    <v>REGENCY CENTERS CORPORATION (XNAS:REG)</v>
    <v>754870</v>
    <v>1394325</v>
    <v>1993</v>
  </rv>
  <rv s="2">
    <v>5116</v>
  </rv>
  <rv s="0">
    <v>https://www.bing.com/financeapi/forcetrigger?t=a1quyc&amp;q=XNYS%3aSITC&amp;form=skydnc</v>
    <v>Learn more on Bing</v>
  </rv>
  <rv s="1">
    <v>en-US</v>
    <v>a1quyc</v>
    <v>268435456</v>
    <v>1</v>
    <v>Powered by Refinitiv</v>
    <v>0</v>
    <v>SITE CENTERS CORP. (XNYS:SITC)</v>
    <v>2</v>
    <v>3</v>
    <v>Finance</v>
    <v>4</v>
    <v>7.2614000000000001</v>
    <v>5.24</v>
    <v>1.0365</v>
    <v>8.5000000000000006E-2</v>
    <v>1.5596E-2</v>
    <v>USD</v>
    <v>SITE Centers Corp. is the owner and manager of open-air shopping centers located primarily in suburban, household income communities. The Company is a self-administered and self-managed real estate investment trust (REIT) operating as a fully integrated real estate company. It is in the business of owning, leasing, acquiring, redeveloping and managing shopping centers. The Company’s tenant base includes a mixture of national and regional retail chains and local tenants. The Company’s properties include 3030 North Broadway, Ahwatukee Foothills Towne Center, The Pike Outlets, Flatacres Marketcenter, Towne Center Prado, Deer Park Town Center, Brookside Marketplace, University Centre, Commonwealth Center, Ashley Crossing, Connecticut Commons, Shoppes at Paradise Pointe, Poyner Place, The Maxwell, Meadowmont Crossing, and others. Ahwatukee Foothills Towne Center is a 705,696-square-foot retail property located in Maricopa County at I-10 &amp; E Ray Road in Phoenix, Arizona.</v>
    <v>155</v>
    <v>New York Stock Exchange</v>
    <v>XNYS</v>
    <v>XNYS</v>
    <v>3300 Enterprise Pkwy, BEACHWOOD, OH, 44122 US</v>
    <v>5.5852000000000004</v>
    <v>Residential &amp; Commercial REIT</v>
    <v>Stock</v>
    <v>46129.797511064062</v>
    <v>5118</v>
    <v>5.49</v>
    <v>290448405</v>
    <v>SITE CENTERS CORP.</v>
    <v>SITE CENTERS CORP.</v>
    <v>5.51</v>
    <v>1.6483000000000001</v>
    <v>5.45</v>
    <v>5.5350000000000001</v>
    <v>52474870</v>
    <v>SITC</v>
    <v>SITE CENTERS CORP. (XNYS:SITC)</v>
    <v>197382</v>
    <v>955505</v>
    <v>1992</v>
  </rv>
  <rv s="2">
    <v>5119</v>
  </rv>
  <rv s="0">
    <v>https://www.bing.com/financeapi/forcetrigger?t=a2322w&amp;q=XNYS%3aSKT&amp;form=skydnc</v>
    <v>Learn more on Bing</v>
  </rv>
  <rv s="1">
    <v>en-US</v>
    <v>a2322w</v>
    <v>268435456</v>
    <v>1</v>
    <v>Powered by Refinitiv</v>
    <v>0</v>
    <v>Tanger Inc. (XNYS:SKT)</v>
    <v>2</v>
    <v>3</v>
    <v>Finance</v>
    <v>4</v>
    <v>37.950000000000003</v>
    <v>28.69</v>
    <v>1.1353</v>
    <v>0.66</v>
    <v>1.8157E-2</v>
    <v>USD</v>
    <v>Tanger Inc. is an owner and operator of outlet and open-air retail shopping destinations, with expertise in the retail and outlet shopping industries. The Company is a fully integrated, self-administered and self-managed real estate investment trust (REIT), which focuses on developing, acquiring, owning, operating and managing outlets and other open-air retail centers. Its shopping centers and other assets are held by, and all its operations are conducted by Tanger Properties Limited Partnership and subsidiaries (Operating Partnership). The Company operates about 38 outlet centers, three open-air lifestyle centers comprising over 16 million square feet positioned across tourist destinations and markets in 21 United States (U.S.) states and Canada. It offers over 2,600 stores operated by more than 750 different brand name companies. Its consolidated outlet centers include Tanger Outlets Deer Park, Tanger Outlets Riverhead, Tanger Outlets Foley, Tanger Outlets Rehoboth Beach, and others.</v>
    <v>407</v>
    <v>New York Stock Exchange</v>
    <v>XNYS</v>
    <v>XNYS</v>
    <v>3200 NORTHLINE AVENUE SUITE 360, GREENSBORO, NC, 27408 US</v>
    <v>37.125</v>
    <v>Residential &amp; Commercial REIT</v>
    <v>Stock</v>
    <v>46129.796287198435</v>
    <v>5121</v>
    <v>36.53</v>
    <v>4238903340</v>
    <v>Tanger Inc.</v>
    <v>Tanger Inc.</v>
    <v>36.53</v>
    <v>37.308500000000002</v>
    <v>36.35</v>
    <v>37.01</v>
    <v>114534000</v>
    <v>SKT</v>
    <v>Tanger Inc. (XNYS:SKT)</v>
    <v>231184</v>
    <v>749686</v>
    <v>1993</v>
  </rv>
  <rv s="2">
    <v>5122</v>
  </rv>
  <rv s="0">
    <v>https://www.bing.com/financeapi/forcetrigger?t=a23d6h&amp;q=XNYS%3aSPG&amp;form=skydnc</v>
    <v>Learn more on Bing</v>
  </rv>
  <rv s="1">
    <v>en-US</v>
    <v>a23d6h</v>
    <v>268435456</v>
    <v>1</v>
    <v>Powered by Refinitiv</v>
    <v>0</v>
    <v>SIMON PROPERTY GROUP, INC. (XNYS:SPG)</v>
    <v>2</v>
    <v>3</v>
    <v>Finance</v>
    <v>4</v>
    <v>206.46</v>
    <v>145.84</v>
    <v>1.3864000000000001</v>
    <v>5.05</v>
    <v>2.5081000000000003E-2</v>
    <v>USD</v>
    <v>Simon Property Group, Inc. is a self-administered and self-managed real estate investment trust. The Company owns, develops and manages premier shopping, dining, entertainment and mixed-use destinations, which consist primarily of malls, Premium Outlets, The Mills, and International Properties. It owns approximately 250 plus global properties. Its properties include Apple Blossom Mall, Auburn Mall, Barton Creek Square, Battlefield Mall, Bay Park Square, Brea Mall, Briarwood Mall, Brickell City Centre, Broadway Square, Burlington Mall, Cape Cod Mall, Castleton Square, Cielo Vista Mall, Coconut Point, College Mall, Columbia Center, Copley Place, Coral Square, Cordova Mall, Dadeland Mall, Del Amo Fashion Center, Empire Mall, Firewheel Town Center, Greenwood Park Mall, Haywood Mall, King of Prussia, La Plaza, Lakeline Mall, Lenox Square, Mall of Georgia, Meadowood Mall, Menlo Park Mall, Miami International Mall, North East Mall, Ocean County Mall, Pheasant Lane Mall, and Phillips Place.</v>
    <v>3100</v>
    <v>New York Stock Exchange</v>
    <v>XNYS</v>
    <v>XNYS</v>
    <v>225 West Washington Street, INDIANAPOLIS, IN, 46204-3438 US</v>
    <v>206.46</v>
    <v>Residential &amp; Commercial REIT</v>
    <v>Stock</v>
    <v>46129.79735756875</v>
    <v>5124</v>
    <v>201.37</v>
    <v>67048668480</v>
    <v>SIMON PROPERTY GROUP, INC.</v>
    <v>SIMON PROPERTY GROUP, INC.</v>
    <v>201.9</v>
    <v>14.5626</v>
    <v>201.35</v>
    <v>206.4</v>
    <v>324848200</v>
    <v>SPG</v>
    <v>SIMON PROPERTY GROUP, INC. (XNYS:SPG)</v>
    <v>649327</v>
    <v>1742835</v>
    <v>2025</v>
  </rv>
  <rv s="2">
    <v>5125</v>
  </rv>
  <rv s="0">
    <v>https://www.bing.com/financeapi/forcetrigger?t=a24tim&amp;q=XNYS%3aUE&amp;form=skydnc</v>
    <v>Learn more on Bing</v>
  </rv>
  <rv s="1">
    <v>en-US</v>
    <v>a24tim</v>
    <v>268435456</v>
    <v>1</v>
    <v>Powered by Refinitiv</v>
    <v>0</v>
    <v>URBAN EDGE PROPERTIES (XNYS:UE)</v>
    <v>2</v>
    <v>3</v>
    <v>Finance</v>
    <v>4</v>
    <v>22.015000000000001</v>
    <v>17.46</v>
    <v>1.0166999999999999</v>
    <v>0.23</v>
    <v>1.057E-2</v>
    <v>USD</v>
    <v>Urban Edge Properties is a real estate investment trust, which is focused on owning, managing, acquiring, developing, and redeveloping retail real estate in urban communities, in the Washington, District of Columbia to Boston corridor. Urban Edge Properties LP (UELP or the Operating Partnership) serves as its partnership subsidiary and owns, through affiliates, all of its real estate properties and other assets. Its portfolio consists of approximately 71 shopping centers, two outlet centers and two malls totaling approximately 17.4 million square feet of gross leasable area. Its shopping centers and malls are located in California, Connecticut, New Hampshire, New Jersey, New York, Pennsylvania, South Carolina, Virginia and Maryland, Massachusetts Puerto Rico. Its properties include Walnut Creek, Newington Commons, Goucher Commons, Rockville Town Center, Wheaton, Woodmore Towne Centre, Shoppers World, Manchester Plaza, Bergen Town Center, and Brunswick Commons, among others.</v>
    <v>104</v>
    <v>New York Stock Exchange</v>
    <v>XNYS</v>
    <v>XNYS</v>
    <v>210 Route 4 East, NJ, 07652 US</v>
    <v>22.015000000000001</v>
    <v>Residential &amp; Commercial REIT</v>
    <v>Stock</v>
    <v>46129.796936724219</v>
    <v>5127</v>
    <v>21.71</v>
    <v>2770141872</v>
    <v>URBAN EDGE PROPERTIES</v>
    <v>URBAN EDGE PROPERTIES</v>
    <v>21.73</v>
    <v>29.580300000000001</v>
    <v>21.76</v>
    <v>21.99</v>
    <v>125972800</v>
    <v>UE</v>
    <v>URBAN EDGE PROPERTIES (XNYS:UE)</v>
    <v>594907</v>
    <v>998140</v>
    <v>2014</v>
  </rv>
  <rv s="2">
    <v>5128</v>
  </rv>
  <rv s="0">
    <v>https://www.bing.com/financeapi/forcetrigger?t=a25vf2&amp;q=XNAS%3aWHLR&amp;form=skydnc</v>
    <v>Learn more on Bing</v>
  </rv>
  <rv s="1">
    <v>en-US</v>
    <v>a25vf2</v>
    <v>268435456</v>
    <v>1</v>
    <v>Powered by Refinitiv</v>
    <v>0</v>
    <v>WHEELER REAL ESTATE INVESTMENT TRUST, INC. (XNAS:WHLR)</v>
    <v>2</v>
    <v>3</v>
    <v>Finance</v>
    <v>4</v>
    <v>375.9</v>
    <v>0.67820000000000003</v>
    <v>1.2877000000000001</v>
    <v>-6.0299999999999999E-2</v>
    <v>-8.0389000000000002E-2</v>
    <v>USD</v>
    <v>Wheeler Real Estate Investment Trust, Inc. is a fully integrated, self-managed commercial real estate investment company. The Company owns, leases, and operates income-producing retail properties with a primary focus on grocery-anchored centers. It owns a portfolio consisting of sixty-five properties, including sixty-two retail shopping centers, totaling 7,018,837 leasable square feet and three undeveloped land parcels totaling approximately seven acres. The properties are geographically located in the Mid-Atlantic, Southeast, and Northeast. The Company generally leases its properties to national and regional supermarket chains and selects retailers that offer necessary and value-oriented services and items and generate regular consumer traffic. Among its properties, 18 of these properties are located in South Carolina, 11 in Georgia, 10 in Virginia, seven in Pennsylvania, five in North Carolina, two in New Jersey, two in Florida, two in Connecticut and two in Kentucky.</v>
    <v>49</v>
    <v>Nasdaq Stock Market</v>
    <v>XNAS</v>
    <v>XNAS</v>
    <v>2529 Virginia Beach Boulevard Suite 200, VA, 23452 US</v>
    <v>0.76929999999999998</v>
    <v>Residential &amp; Commercial REIT</v>
    <v>Stock</v>
    <v>46129.797424872653</v>
    <v>5130</v>
    <v>0.67820000000000003</v>
    <v>1250690</v>
    <v>WHEELER REAL ESTATE INVESTMENT TRUST, INC.</v>
    <v>WHEELER REAL ESTATE INVESTMENT TRUST, INC.</v>
    <v>0.751</v>
    <v>3.9149999999999998E-6</v>
    <v>0.75009999999999999</v>
    <v>0.68979999999999997</v>
    <v>1813120</v>
    <v>WHLR</v>
    <v>WHEELER REAL ESTATE INVESTMENT TRUST, INC. (XNAS:WHLR)</v>
    <v>547460</v>
    <v>130714</v>
    <v>2011</v>
  </rv>
  <rv s="2">
    <v>5131</v>
  </rv>
  <rv s="0">
    <v>https://www.bing.com/financeapi/forcetrigger?t=a262gh&amp;q=XNYS%3aWSR&amp;form=skydnc</v>
    <v>Learn more on Bing</v>
  </rv>
  <rv s="1">
    <v>en-US</v>
    <v>a262gh</v>
    <v>268435456</v>
    <v>1</v>
    <v>Powered by Refinitiv</v>
    <v>0</v>
    <v>WHITESTONE REIT (XNYS:WSR)</v>
    <v>2</v>
    <v>3</v>
    <v>Finance</v>
    <v>4</v>
    <v>18.95</v>
    <v>11.4307</v>
    <v>0.79500000000000004</v>
    <v>0.01</v>
    <v>5.2829999999999999E-4</v>
    <v>USD</v>
    <v>Whitestone REIT is a community-centered real estate investment trust (REIT) that acquires, owns, operates, and develops open-air, retail centers located in Phoenix, Austin, Dallas-Fort Worth, Houston and San Antonio. Its centers are convenience focused, which are merchandised with a mix of service-oriented tenants providing food (restaurants and grocers), self-care (health and fitness), services (financial and logistics), education and entertainment to the surrounding communities. The Company's properties include Ahwatukee Plaza, Kempwood Plaza, Davenport Village, Eldorado Plaza, Fountain Square, Fulton Ranch Towne Center, Anderson Arbor, Lakeside Market, Headquarters Village, Heritage Trace Plaza, La Mirada, Keller Place, Town Park, Lion Square, Las Colinas Village, Lake Woodlands Crossing, Dana Park Pad, Arcadia Towne Center, Garden Oaks Shopping Center, Ashford Village, and 5000 South Hulen, among others.</v>
    <v>72</v>
    <v>New York Stock Exchange</v>
    <v>XNYS</v>
    <v>XNYS</v>
    <v>2600 S Gessner Rd Ste 500, HOUSTON, TX, 77063-3223 US</v>
    <v>18.940000000000001</v>
    <v>Residential &amp; Commercial REIT</v>
    <v>Stock</v>
    <v>46129.797306793749</v>
    <v>5133</v>
    <v>18.920000000000002</v>
    <v>973401981</v>
    <v>WHITESTONE REIT</v>
    <v>WHITESTONE REIT</v>
    <v>18.93</v>
    <v>22.190999999999999</v>
    <v>18.93</v>
    <v>18.940000000000001</v>
    <v>51393980</v>
    <v>WSR</v>
    <v>WHITESTONE REIT (XNYS:WSR)</v>
    <v>220876</v>
    <v>613178</v>
    <v>2003</v>
  </rv>
  <rv s="2">
    <v>5134</v>
  </rv>
  <rv s="0">
    <v>https://www.bing.com/financeapi/forcetrigger?t=a1qnrw&amp;q=XNYS%3aCXW&amp;form=skydnc</v>
    <v>Learn more on Bing</v>
  </rv>
  <rv s="1">
    <v>en-US</v>
    <v>a1qnrw</v>
    <v>268435456</v>
    <v>1</v>
    <v>Powered by Refinitiv</v>
    <v>0</v>
    <v>CORECIVIC, INC. (XNYS:CXW)</v>
    <v>2</v>
    <v>3</v>
    <v>Finance</v>
    <v>4</v>
    <v>23.54</v>
    <v>15.734999999999999</v>
    <v>0.68110000000000004</v>
    <v>0.25</v>
    <v>1.2364E-2</v>
    <v>USD</v>
    <v>CoreCivic, Inc. is a diversified, government-solutions company. The Company provides a range of solutions to government partners that serve the public good through corrections and detention management, a network of residential and non-residential alternatives to incarceration to help address America’s recidivism crisis, and government real estate solutions. Its CoreCivic Safety segment consists of correctional and detention facilities that are owned or controlled via a long-term lease and managed by the Company, as well as those correctional and detention facilities owned by third parties but managed by the Company. The segment also provides transportation services. CoreCivic Community segment consists of residential reentry centers that are owned or controlled via a long-term lease and managed by the Company. The segment also includes electronic monitoring and case management services. CoreCivic Properties segment consists of correctional real estate properties owned by the Company.</v>
    <v>13651</v>
    <v>New York Stock Exchange</v>
    <v>XNYS</v>
    <v>XNYS</v>
    <v>5501 Virginia Way, BRENTWOOD, TN, 37027 US</v>
    <v>20.59</v>
    <v>Professional &amp; Commercial Services</v>
    <v>Stock</v>
    <v>46129.796696712503</v>
    <v>5136</v>
    <v>20.23</v>
    <v>2024212386</v>
    <v>CORECIVIC, INC.</v>
    <v>CORECIVIC, INC.</v>
    <v>20.309999999999999</v>
    <v>18.821300000000001</v>
    <v>20.22</v>
    <v>20.47</v>
    <v>98886780</v>
    <v>CXW</v>
    <v>CORECIVIC, INC. (XNYS:CXW)</v>
    <v>319677</v>
    <v>1291855</v>
    <v>1998</v>
  </rv>
  <rv s="2">
    <v>5137</v>
  </rv>
  <rv s="0">
    <v>https://www.bing.com/financeapi/forcetrigger?t=a1trzr&amp;q=XNYS%3aGEO&amp;form=skydnc</v>
    <v>Learn more on Bing</v>
  </rv>
  <rv s="1">
    <v>en-US</v>
    <v>a1trzr</v>
    <v>268435456</v>
    <v>1</v>
    <v>Powered by Refinitiv</v>
    <v>0</v>
    <v>THE GEO GROUP, INC. (XNYS:GEO)</v>
    <v>2</v>
    <v>3</v>
    <v>Finance</v>
    <v>4</v>
    <v>32.090000000000003</v>
    <v>12.51</v>
    <v>0.81640000000000001</v>
    <v>0.56999999999999995</v>
    <v>3.1387999999999999E-2</v>
    <v>USD</v>
    <v>The GEO Group, Inc. is a diversified government service provider. The Company specializes in design, financing, development, and support services for secure facilities, processing centers, and community reentry centers in the United States, Australia, South Africa, and the United Kingdom. The Company’s U.S. Secure Services segment primarily encompasses the United Sates-based secure services business. Its Electronic Monitoring and Supervision Services segment represents technology and services provided to adults for monitoring services for community-based parolees, probationers, and pretrial defendants. Its Reentry Services segment represents evidence-based supervision and treatment programs provided to adults for residential and non-residential treatment, educational and community-based programs, pre-release and half-way house programs. Its International Services segment primarily consists of secure services operations in South Africa and Australia.</v>
    <v>18000</v>
    <v>New York Stock Exchange</v>
    <v>XNYS</v>
    <v>XNYS</v>
    <v>4955 Technology Way, BOCA RATON, FL, 33431 US</v>
    <v>18.760000000000002</v>
    <v>Professional &amp; Commercial Services</v>
    <v>Stock</v>
    <v>46129.79735445547</v>
    <v>5139</v>
    <v>18.16</v>
    <v>2485607729</v>
    <v>THE GEO GROUP, INC.</v>
    <v>THE GEO GROUP, INC.</v>
    <v>18.25</v>
    <v>10.292299999999999</v>
    <v>18.16</v>
    <v>18.73</v>
    <v>132707300</v>
    <v>GEO</v>
    <v>THE GEO GROUP, INC. (XNYS:GEO)</v>
    <v>1739271</v>
    <v>2115060</v>
    <v>2013</v>
  </rv>
  <rv s="2">
    <v>5140</v>
  </rv>
  <rv s="0">
    <v>https://www.bing.com/financeapi/forcetrigger?t=a1qimw&amp;q=XNYS%3aCUBE&amp;form=skydnc</v>
    <v>Learn more on Bing</v>
  </rv>
  <rv s="1">
    <v>en-US</v>
    <v>a1qimw</v>
    <v>268435456</v>
    <v>1</v>
    <v>Powered by Refinitiv</v>
    <v>0</v>
    <v>CUBESMART (XNYS:CUBE)</v>
    <v>2</v>
    <v>3</v>
    <v>Finance</v>
    <v>4</v>
    <v>44.13</v>
    <v>35.090000000000003</v>
    <v>1.1019000000000001</v>
    <v>0.77500000000000002</v>
    <v>1.9820999999999998E-2</v>
    <v>USD</v>
    <v>CubeSmart is a self-administered and self-managed real estate investment trust. The Company's self-storage properties are designed to offer climate-controlled storage space for residential and commercial customers. It owns its assets and conducts its operations through the CubeSmart, L.P. (Operating Partnership), and subsidiaries of the Operating Partnership. Its customers rent storage cubes for their exclusive use, on a month-to-month basis. Additionally, some of its stores offer outside storage areas for vehicles and boats. Its stores are designed to accommodate both residential and commercial customers, with features, such as wide aisles and load-bearing capabilities for large truck access. Its customers can access their storage cubes during business hours, and some of its stores provide customers with 24-hour access. It owns about 631 self-storage properties located in 25 states and in the District of Columbia, containing an aggregate of about 45.8 million rentable square feet.</v>
    <v>3121</v>
    <v>New York Stock Exchange</v>
    <v>XNYS</v>
    <v>XNYS</v>
    <v>5 Old Lancaster Road, MALVERN, PA, 19355 US</v>
    <v>40.28</v>
    <v>Residential &amp; Commercial REIT</v>
    <v>Stock</v>
    <v>46129.797515508595</v>
    <v>5142</v>
    <v>39.119999999999997</v>
    <v>9090016650</v>
    <v>CUBESMART</v>
    <v>CUBESMART</v>
    <v>39.119999999999997</v>
    <v>27.379200000000001</v>
    <v>39.1</v>
    <v>39.875</v>
    <v>227962800</v>
    <v>CUBE</v>
    <v>CUBESMART (XNYS:CUBE)</v>
    <v>1381632</v>
    <v>2416487</v>
    <v>2004</v>
  </rv>
  <rv s="2">
    <v>5143</v>
  </rv>
  <rv s="0">
    <v>https://www.bing.com/financeapi/forcetrigger?t=a1sioc&amp;q=XNYS%3aEXR&amp;form=skydnc</v>
    <v>Learn more on Bing</v>
  </rv>
  <rv s="1">
    <v>en-US</v>
    <v>a1sioc</v>
    <v>268435456</v>
    <v>1</v>
    <v>Powered by Refinitiv</v>
    <v>0</v>
    <v>EXTRA SPACE STORAGE INC. (XNYS:EXR)</v>
    <v>2</v>
    <v>3</v>
    <v>Finance</v>
    <v>4</v>
    <v>155.19</v>
    <v>125.71</v>
    <v>1.2444</v>
    <v>3.93</v>
    <v>2.7746E-2</v>
    <v>USD</v>
    <v>Extra Space Storage, Inc. is a self-administered and self-managed real estate investment trust (REIT). The Company owns, operates, manages, provides lending to, acquires, develops and redevelops self-storage properties (stores). Its stores offer month-to-month rental of storage space for personal or business use. Its segments include self-storage operations and tenant reinsurance. Its self-storage operations segment includes rental operations of wholly owned stores. Its tenant reinsurance segment includes the reinsurance of risks relating to the loss of goods stored by tenants in its stores. The Company owns and operates 4,238 self-storage properties, which comprise approximately 2.9 million units and approximately 326.9 million square feet of rentable storage space operating under the Extra Space brand. It offers customers a selection of conveniently located and secure storage units across the country, including boat storage, RV storage and business storage.</v>
    <v>8393</v>
    <v>New York Stock Exchange</v>
    <v>XNYS</v>
    <v>XNYS</v>
    <v>2795 Cottonwood Parkway, Suite 400, SALT LAKE CITY, UT, 84121 US</v>
    <v>146.13999999999999</v>
    <v>Residential &amp; Commercial REIT</v>
    <v>Stock</v>
    <v>46129.796489883593</v>
    <v>5145</v>
    <v>141.55000000000001</v>
    <v>30743990961</v>
    <v>EXTRA SPACE STORAGE INC.</v>
    <v>EXTRA SPACE STORAGE INC.</v>
    <v>141.82</v>
    <v>31.725000000000001</v>
    <v>141.63999999999999</v>
    <v>145.57</v>
    <v>211197300</v>
    <v>EXR</v>
    <v>EXTRA SPACE STORAGE INC. (XNYS:EXR)</v>
    <v>485879</v>
    <v>1226014</v>
    <v>2004</v>
  </rv>
  <rv s="2">
    <v>5146</v>
  </rv>
  <rv s="0">
    <v>https://www.bing.com/financeapi/forcetrigger?t=a1ypz2&amp;q=XNYS%3aNSA&amp;form=skydnc</v>
    <v>Learn more on Bing</v>
  </rv>
  <rv s="1">
    <v>en-US</v>
    <v>a1ypz2</v>
    <v>268435456</v>
    <v>1</v>
    <v>Powered by Refinitiv</v>
    <v>0</v>
    <v>NATIONAL STORAGE AFFILIATES TRUST (XNYS:NSA)</v>
    <v>2</v>
    <v>3</v>
    <v>Finance</v>
    <v>4</v>
    <v>43.45</v>
    <v>27.43</v>
    <v>1.1003000000000001</v>
    <v>1.18</v>
    <v>2.7955000000000001E-2</v>
    <v>USD</v>
    <v>National Storage Affiliates Trust is an integrated, self-administered, and self-managed real estate investment trust. The Company is focused on the ownership, operation and acquisition of self-storage properties located within various metropolitan statistical areas across the United States. The Company owns approximately 1,074 self-storage properties, located in 42 states and Puerto Rico, comprising approximately 70.2 million rentable square feet in approximately 5,52,000 storage units. The properties are managed with a local operational focus of the Company and its participating regional operators (PROs). The Company also managed through its property management platform an additional portfolio of approximately 259 properties owned by the Company's unconsolidated real estate ventures. These properties contain approximately 18.0 million rentable square feet, in approximately 143,000 storage units and located across 24 states. The Company’s operating partnership subsidiary is NSA OP, LP.</v>
    <v>1458</v>
    <v>New York Stock Exchange</v>
    <v>XNYS</v>
    <v>XNYS</v>
    <v>8400 East Prentice Avenue, 9th Floor, CO, 80111 US</v>
    <v>43.45</v>
    <v>Residential &amp; Commercial REIT</v>
    <v>Stock</v>
    <v>46129.797543483597</v>
    <v>5148</v>
    <v>42.365000000000002</v>
    <v>3346991786</v>
    <v>NATIONAL STORAGE AFFILIATES TRUST</v>
    <v>NATIONAL STORAGE AFFILIATES TRUST</v>
    <v>42.49</v>
    <v>62.820300000000003</v>
    <v>42.21</v>
    <v>43.39</v>
    <v>77137400</v>
    <v>NSA</v>
    <v>NATIONAL STORAGE AFFILIATES TRUST (XNYS:NSA)</v>
    <v>389691</v>
    <v>2458716</v>
    <v>2013</v>
  </rv>
  <rv s="2">
    <v>5149</v>
  </rv>
  <rv s="0">
    <v>https://www.bing.com/financeapi/forcetrigger?t=a218mw&amp;q=XNYS%3aPSA&amp;form=skydnc</v>
    <v>Learn more on Bing</v>
  </rv>
  <rv s="1">
    <v>en-US</v>
    <v>a218mw</v>
    <v>268435456</v>
    <v>1</v>
    <v>Powered by Refinitiv</v>
    <v>0</v>
    <v>PUBLIC STORAGE. (XNYS:PSA)</v>
    <v>2</v>
    <v>3</v>
    <v>Finance</v>
    <v>4</v>
    <v>312.94990000000001</v>
    <v>256.54000000000002</v>
    <v>1.0188999999999999</v>
    <v>8.4499999999999993</v>
    <v>2.8003999999999998E-2</v>
    <v>USD</v>
    <v>Public Storage is a real estate investment trust. Its principal business activities include the ownership and operation of self-storage facilities that offer storage spaces for lease, generally on a month-to-month basis, for personal and business use, and other related operations, such as tenant reinsurance, merchandise sales, third party management, and bridge lending to third-party self-storage owners, as well as the acquisition and development of additional self-storage space. Its Self-Storage Operations segment includes the aggregated rental operations from the self-storage facilities it owns from same store facilities, acquired facilities, newly developed and expanded facilities, and other non-same store facilities. Its Ancillary Operations segment includes the combined operations of its tenant reinsurance, merchandise sales, and third-party property management operating segments. It owned interests in over 3,085 self-storage facilities located in 40 states in the United States.</v>
    <v>5770</v>
    <v>New York Stock Exchange</v>
    <v>XNYS</v>
    <v>XNYS</v>
    <v>701 Western Avenue, GLENDALE, CA, 91201-2349 US</v>
    <v>310.68</v>
    <v>Residential &amp; Commercial REIT</v>
    <v>Stock</v>
    <v>46129.797102522658</v>
    <v>5151</v>
    <v>302.36</v>
    <v>54451466037</v>
    <v>PUBLIC STORAGE.</v>
    <v>PUBLIC STORAGE.</v>
    <v>302.43</v>
    <v>34.396000000000001</v>
    <v>301.74</v>
    <v>310.19</v>
    <v>175542300</v>
    <v>PSA</v>
    <v>PUBLIC STORAGE. (XNYS:PSA)</v>
    <v>503626</v>
    <v>1302986</v>
    <v>2023</v>
  </rv>
  <rv s="2">
    <v>5152</v>
  </rv>
  <rv s="0">
    <v>https://www.bing.com/financeapi/forcetrigger?t=a22rr7&amp;q=XNAS%3aSELF&amp;form=skydnc</v>
    <v>Learn more on Bing</v>
  </rv>
  <rv s="1">
    <v>en-US</v>
    <v>a22rr7</v>
    <v>268435456</v>
    <v>1</v>
    <v>Powered by Refinitiv</v>
    <v>0</v>
    <v>GLOBAL SELF STORAGE, INC. (XNAS:SELF)</v>
    <v>2</v>
    <v>3</v>
    <v>Finance</v>
    <v>4</v>
    <v>5.89</v>
    <v>4.7300000000000004</v>
    <v>1.4E-3</v>
    <v>-7.2700000000000001E-2</v>
    <v>-1.3563E-2</v>
    <v>USD</v>
    <v>Global Self Storage, Inc. is a self-administered and self-managed real estate investment trust (REIT) which owns, operates, manages, acquires, and redevelops self-storage properties. The Company’s self-storage properties are designed to offer affordable and secure storage space for residential and commercial customers. It operates primarily in one segment: rental operations. In addition to traditional and climate-controlled units, many of the properties feature both covered and outside auto/RV/boat storage. The Company invests in stores by acquiring stores through its subsidiaries. The Company owns and operates, or manages, through its subsidiaries, approximately 13 self-storage properties in Connecticut, Illinois, Indiana, New York, Ohio, Pennsylvania, South Carolina, and Oklahoma. The Company’s properties totaled approximately 967,187 net leasable square feet and offered over 7,049 storage units.</v>
    <v>36</v>
    <v>Nasdaq Stock Market</v>
    <v>XNAS</v>
    <v>XNAS</v>
    <v>3814 ROUTE 44, MILLBROOK, NY, 12545 US</v>
    <v>5.38</v>
    <v>Residential &amp; Commercial REIT</v>
    <v>Stock</v>
    <v>46129.795822372653</v>
    <v>5154</v>
    <v>5.2564000000000002</v>
    <v>59960890</v>
    <v>GLOBAL SELF STORAGE, INC.</v>
    <v>GLOBAL SELF STORAGE, INC.</v>
    <v>5.38</v>
    <v>33.8063</v>
    <v>5.36</v>
    <v>5.2873000000000001</v>
    <v>11340550</v>
    <v>SELF</v>
    <v>GLOBAL SELF STORAGE, INC. (XNAS:SELF)</v>
    <v>27651</v>
    <v>29491</v>
    <v>1996</v>
  </rv>
  <rv s="2">
    <v>5155</v>
  </rv>
  <rv s="0">
    <v>https://www.bing.com/financeapi/forcetrigger?t=a1nehw&amp;q=XNYS%3aAMH&amp;form=skydnc</v>
    <v>Learn more on Bing</v>
  </rv>
  <rv s="1">
    <v>en-US</v>
    <v>a1nehw</v>
    <v>268435456</v>
    <v>1</v>
    <v>Powered by Refinitiv</v>
    <v>0</v>
    <v>AMERICAN HOMES 4 RENT (XNYS:AMH)</v>
    <v>2</v>
    <v>3</v>
    <v>Finance</v>
    <v>4</v>
    <v>39.49</v>
    <v>27.215</v>
    <v>0.78720000000000001</v>
    <v>0.73499999999999999</v>
    <v>2.4532999999999999E-2</v>
    <v>USD</v>
    <v>American Homes 4 Rent is an internally managed Maryland real estate investment trust (REIT). The Company’s primary objective is to generate risk-adjusted returns for its shareholders through dividends and capital appreciation by acquiring, developing, renovating, leasing and managing single-family homes as rental properties. The Company conducts all of its operations through, American Homes 4 Rent, L.P. (the Operating Partnership). It owns 61,000 single-family properties in the Southeast, Midwest, Southwest and Mountain West regions of the United States. The Company is focused on developing built-for-rental homes through its internal AMH Development Program. In addition, it also acquires newly constructed homes from third-party developers through its National Builder Program. The Company directly manages all of its properties, including those held in its unconsolidated joint ventures, generally without the engagement of a third-party manager.</v>
    <v>1598</v>
    <v>New York Stock Exchange</v>
    <v>XNYS</v>
    <v>XNYS</v>
    <v>1519 YORK ROAD, MD, 21093 US</v>
    <v>30.695</v>
    <v>Residential &amp; Commercial REIT</v>
    <v>Stock</v>
    <v>46129.797568356247</v>
    <v>5157</v>
    <v>29.95</v>
    <v>11166712081</v>
    <v>AMERICAN HOMES 4 RENT</v>
    <v>AMERICAN HOMES 4 RENT</v>
    <v>30.07</v>
    <v>26.0105</v>
    <v>29.96</v>
    <v>30.695</v>
    <v>363795800</v>
    <v>AMH</v>
    <v>AMERICAN HOMES 4 RENT (XNYS:AMH)</v>
    <v>744967</v>
    <v>3124726</v>
    <v>2012</v>
  </rv>
  <rv s="2">
    <v>5158</v>
  </rv>
  <rv s="25">
    <v>en-US</v>
    <v>c7g79c</v>
    <v>268435456</v>
    <v>1</v>
    <v>Powered by Refinitiv</v>
    <v>67</v>
    <v>BLUEROCK HOMES TRUST, INC. (XNYS:BHM)</v>
    <v>7</v>
    <v>68</v>
    <v>Finance</v>
    <v>4</v>
    <v>14.812099999999999</v>
    <v>8.0500000000000007</v>
    <v>0.61240000000000006</v>
    <v>-0.14599999999999999</v>
    <v>-1.2851999999999999E-2</v>
    <v>USD</v>
    <v>Bluerock Homes Trust, Inc. is an externally managed real estate investment trust (REIT). The Company owns and operates a portfolio of institutional residential properties, including single-family homes, build-to-rent communities, and other residential communities located in markets of the Sunbelt and Western United States. Its objective is to generate attractive risk-adjusted returns on investments where it can drive growth in funds from operations and net asset value by acquiring residential units, developing residential communities, and through value-added renovations. It has 22 real estate investments, consisting of 17 consolidated investments and five preferred equity and loan investments. The 22 investments represent an aggregate of 5,282 residential units, comprised of 4,170 consolidated units, of which 358 units are under development, and 1,112 units through preferred equity and loan investments. The Company's manager is Bluerock Homes Manager, LLC.</v>
    <v>New York Stock Exchange</v>
    <v>XNYS</v>
    <v>XNYS</v>
    <v>1345 Avenue Of The America, NEW YORK, NY, 10105 US</v>
    <v>11.38</v>
    <v>Residential &amp; Commercial REIT</v>
    <v>Stock</v>
    <v>46129.787582256249</v>
    <v>10.860099999999999</v>
    <v>46135068</v>
    <v>BLUEROCK HOMES TRUST, INC.</v>
    <v>BLUEROCK HOMES TRUST, INC.</v>
    <v>11.3606</v>
    <v>11.36</v>
    <v>11.214</v>
    <v>4114060</v>
    <v>BHM</v>
    <v>BLUEROCK HOMES TRUST, INC. (XNYS:BHM)</v>
    <v>2749</v>
    <v>10565</v>
    <v>2021</v>
  </rv>
  <rv s="2">
    <v>5160</v>
  </rv>
  <rv s="0">
    <v>https://www.bing.com/financeapi/forcetrigger?t=a1rv8m&amp;q=XNYS%3aELS&amp;form=skydnc</v>
    <v>Learn more on Bing</v>
  </rv>
  <rv s="1">
    <v>en-US</v>
    <v>a1rv8m</v>
    <v>268435456</v>
    <v>1</v>
    <v>Powered by Refinitiv</v>
    <v>0</v>
    <v>EQUITY LIFESTYLE PROPERTIES, INC. (XNYS:ELS)</v>
    <v>2</v>
    <v>3</v>
    <v>Finance</v>
    <v>4</v>
    <v>69</v>
    <v>58.15</v>
    <v>0.73540000000000005</v>
    <v>0.96</v>
    <v>1.4937000000000001E-2</v>
    <v>USD</v>
    <v>Equity LifeStyle Properties, Inc. is a self-administered and self-managed real estate investment trust (REIT). The Company is a fully integrated owner of lifestyle-oriented properties consisting of property operations and home sales and rental operations within manufactured home (MH) and recreational vehicle (RV) communities and marinas. It operates through two segments: Property Operations and Home Sales and Rentals Operations. The Property Operations segment owns and operates land-leased Properties. The Home Sales and Rentals Operations segment purchases, sells and leases homes at the Properties. Its portfolio is geographically diversified across desirable locations near retirement and vacation destinations and urban areas across the United States. It owns an interest in a portfolio of approximately 452 properties located throughout the United States and Canada containing 173,201 individually developed areas (Sites). These properties are located in 35 states and British Columbia.</v>
    <v>3700</v>
    <v>New York Stock Exchange</v>
    <v>XNYS</v>
    <v>XNYS</v>
    <v>Two North Riverside Plaza, IL, 60606 US</v>
    <v>65.23</v>
    <v>Residential &amp; Commercial REIT</v>
    <v>Stock</v>
    <v>46129.797475728905</v>
    <v>5162</v>
    <v>64.150000000000006</v>
    <v>12649897348</v>
    <v>EQUITY LIFESTYLE PROPERTIES, INC.</v>
    <v>EQUITY LIFESTYLE PROPERTIES, INC.</v>
    <v>64.3</v>
    <v>32.496400000000001</v>
    <v>64.27</v>
    <v>65.23</v>
    <v>193927600</v>
    <v>ELS</v>
    <v>EQUITY LIFESTYLE PROPERTIES, INC. (XNYS:ELS)</v>
    <v>470212</v>
    <v>1343633</v>
    <v>1992</v>
  </rv>
  <rv s="2">
    <v>5163</v>
  </rv>
  <rv s="0">
    <v>https://www.bing.com/financeapi/forcetrigger?t=a1vn8m&amp;q=XNYS%3aINVH&amp;form=skydnc</v>
    <v>Learn more on Bing</v>
  </rv>
  <rv s="1">
    <v>en-US</v>
    <v>a1vn8m</v>
    <v>268435456</v>
    <v>1</v>
    <v>Powered by Refinitiv</v>
    <v>0</v>
    <v>INVITATION HOMES INC. (XNYS:INVH)</v>
    <v>2</v>
    <v>3</v>
    <v>Finance</v>
    <v>4</v>
    <v>35.798999999999999</v>
    <v>24.25</v>
    <v>0.79530000000000001</v>
    <v>0.68500000000000005</v>
    <v>2.6075000000000001E-2</v>
    <v>USD</v>
    <v>Invitation Homes Inc. is a real estate investment trust that conducts its operations through Invitation Homes Operating Partnership LP (INVH LP). INVH LP is engaged in owning, renovating, leasing, and operating single-family residential properties. Through THR Property Management L.P., a subsidiary of INVH LP, and its wholly owned subsidiaries (collectively, the Manager), it provides all management and other administrative services. The Manager provides professional property and asset management services to portfolio owners of single-family homes for lease. It has a vertically integrated operating platform that enables the Company to acquire, renovate, lease, maintain, and manage both the homes it owns and those it manages on behalf of others. The Company’s business activity includes property operations, marketing and leasing, digital marketing initiatives and branding, resident relations and property maintenance, and investment and asset management.</v>
    <v>1725</v>
    <v>New York Stock Exchange</v>
    <v>XNYS</v>
    <v>XNYS</v>
    <v>7 ST. PAUL STREET SUITE 820, MD, 21202 US</v>
    <v>27</v>
    <v>Residential &amp; Commercial REIT</v>
    <v>Stock</v>
    <v>46129.797565555469</v>
    <v>5165</v>
    <v>26.31</v>
    <v>16158066929</v>
    <v>INVITATION HOMES INC.</v>
    <v>INVITATION HOMES INC.</v>
    <v>26.375</v>
    <v>28.160299999999999</v>
    <v>26.27</v>
    <v>26.954999999999998</v>
    <v>599446000</v>
    <v>INVH</v>
    <v>INVITATION HOMES INC. (XNYS:INVH)</v>
    <v>2191924</v>
    <v>6539519</v>
    <v>2017</v>
  </rv>
  <rv s="2">
    <v>5166</v>
  </rv>
  <rv s="0">
    <v>https://www.bing.com/financeapi/forcetrigger?t=a23rxm&amp;q=XNYS%3aSUI&amp;form=skydnc</v>
    <v>Learn more on Bing</v>
  </rv>
  <rv s="1">
    <v>en-US</v>
    <v>a23rxm</v>
    <v>268435456</v>
    <v>1</v>
    <v>Powered by Refinitiv</v>
    <v>0</v>
    <v>SUN COMMUNITIES, INC. (XNYS:SUI)</v>
    <v>2</v>
    <v>3</v>
    <v>Finance</v>
    <v>4</v>
    <v>137.85</v>
    <v>115.52500000000001</v>
    <v>0.85640000000000005</v>
    <v>1.82</v>
    <v>1.4193000000000001E-2</v>
    <v>USD</v>
    <v>Sun Communities, Inc. is a real estate investment trust (REIT) that owns and operates or has an interest in manufactured housing (MH) and recreational vehicle (RV) communities. The Company’s segments include MH communities, RV communities, and communities in the United Kingdom (UK). The MH communities segment owns, operates, develops, or has an interest in, a portfolio of MH communities in the United States, and is in the business of acquiring, operating and developing ground-up MH communities to provide affordable housing solutions to residents. The RV communities segment owns, operates, develops, or has an interest in, a portfolio of RV communities and is in the business of acquiring, operating and developing group-up RV communities in the United States and Canada. The UK segment owns, operates, develops, or has an interest in, a portfolio of communities, referred to as holiday parks, and is in the business of acquiring, operating and developing communities in the United Kingdom.</v>
    <v>3614</v>
    <v>New York Stock Exchange</v>
    <v>XNYS</v>
    <v>XNYS</v>
    <v>27777 Franklin Road Suite 200, MI, 48034 US</v>
    <v>130.05000000000001</v>
    <v>Residential &amp; Commercial REIT</v>
    <v>Stock</v>
    <v>46129.797321481252</v>
    <v>5168</v>
    <v>128.345</v>
    <v>16025918445</v>
    <v>SUN COMMUNITIES, INC.</v>
    <v>SUN COMMUNITIES, INC.</v>
    <v>129.06</v>
    <v>0</v>
    <v>128.22999999999999</v>
    <v>130.05000000000001</v>
    <v>123228900</v>
    <v>SUI</v>
    <v>SUN COMMUNITIES, INC. (XNYS:SUI)</v>
    <v>398536</v>
    <v>731139</v>
    <v>1993</v>
  </rv>
  <rv s="2">
    <v>5169</v>
  </rv>
  <rv s="0">
    <v>https://www.bing.com/financeapi/forcetrigger?t=a24wrw&amp;q=XNYS%3aUMH&amp;form=skydnc</v>
    <v>Learn more on Bing</v>
  </rv>
  <rv s="1">
    <v>en-US</v>
    <v>a24wrw</v>
    <v>268435456</v>
    <v>1</v>
    <v>Powered by Refinitiv</v>
    <v>0</v>
    <v>UMH PROPERTIES, INC. (XNYS:UMH)</v>
    <v>2</v>
    <v>3</v>
    <v>Finance</v>
    <v>4</v>
    <v>17.97</v>
    <v>13.930099999999999</v>
    <v>0.98040000000000005</v>
    <v>0.42</v>
    <v>2.7723000000000001E-2</v>
    <v>USD</v>
    <v>UMH Properties, Inc. is a real estate investment trust (REIT). The Company’s primary business is the ownership and operation of manufactured home communities. It also leases manufactured homes to residents and through its wholly owned taxable REIT subsidiary, UMH Sales and Finance, Inc., sells and finances the sale of manufactured homes to residents and prospective residents. The Company owns and operates 145 manufactured home communities, containing approximately 27,000 developed homesites, of which 10,800 contain rental homes, and over 1,000 self-storage units. These communities are located in New Jersey, New York, Ohio, Pennsylvania, Tennessee, Indiana, Maryland, Michigan, Alabama, South Carolina, Florida and Georgia. Included in the 145 communities are two communities in Florida, containing 363 sites, and one community in Pennsylvania, containing 113 sites, that the Company has an ownership interest in and operates through its joint venture with Nuveen Real Estate.</v>
    <v>540</v>
    <v>New York Stock Exchange</v>
    <v>XNYS</v>
    <v>XNYS</v>
    <v>3499 Route 9 North, NJ, 07728 US</v>
    <v>15.6</v>
    <v>Residential &amp; Commercial REIT</v>
    <v>Stock</v>
    <v>46129.797300497659</v>
    <v>5171</v>
    <v>15.185</v>
    <v>1323700988</v>
    <v>UMH PROPERTIES, INC.</v>
    <v>UMH PROPERTIES, INC.</v>
    <v>15.225</v>
    <v>212.70490000000001</v>
    <v>15.15</v>
    <v>15.57</v>
    <v>85016120</v>
    <v>UMH</v>
    <v>UMH PROPERTIES, INC. (XNYS:UMH)</v>
    <v>262389</v>
    <v>639660</v>
    <v>2003</v>
  </rv>
  <rv s="2">
    <v>5172</v>
  </rv>
  <rv s="0">
    <v>https://www.bing.com/financeapi/forcetrigger?t=a1r4p2&amp;q=XNYS%3aDLB&amp;form=skydnc</v>
    <v>Learn more on Bing</v>
  </rv>
  <rv s="1">
    <v>en-US</v>
    <v>a1r4p2</v>
    <v>268435456</v>
    <v>1</v>
    <v>Powered by Refinitiv</v>
    <v>0</v>
    <v>DOLBY LABORATORIES, INC. (XNYS:DLB)</v>
    <v>2</v>
    <v>3</v>
    <v>Finance</v>
    <v>4</v>
    <v>78.28</v>
    <v>57.62</v>
    <v>0.87129999999999996</v>
    <v>0.61</v>
    <v>9.5250000000000005E-3</v>
    <v>USD</v>
    <v>Dolby Laboratories, Inc. is engaged in designing and manufacturing of audio and imaging hardware and software products for the cinema, television, broadcast and entertainment industries. The two primary components of its licensing business are Branded Technologies, which include Branded Audio Codecs, Dolby Atmos &amp; Dolby Vision, and Patents, which include Audio Patents and Imaging Patents. The Company's cinema imaging products include digital cinema servers used to load, store, decrypt, decode, watermark, and playback digital film files for presentation on digital cinema projectors and software used to encrypt, encode and package digital media files for distribution. Its cinema audio products include cinema processors, amplifiers and loudspeakers used to decode, render, and optimally play back digital cinema soundtracks, including those using Dolby Atmos. It also offers various services to support theatrical and television production for cinema, broadcast, and home entertainment.</v>
    <v>2051</v>
    <v>New York Stock Exchange</v>
    <v>XNYS</v>
    <v>XNYS</v>
    <v>1275 Market Street, SAN FRANCISCO, CA, 94103-1410 US</v>
    <v>65.5</v>
    <v>Software &amp; IT Services</v>
    <v>Stock</v>
    <v>46129.795797221872</v>
    <v>5174</v>
    <v>64.625</v>
    <v>6176648716</v>
    <v>DOLBY LABORATORIES, INC.</v>
    <v>DOLBY LABORATORIES, INC.</v>
    <v>65</v>
    <v>26.103300000000001</v>
    <v>64.040000000000006</v>
    <v>64.650000000000006</v>
    <v>95539810</v>
    <v>DLB</v>
    <v>DOLBY LABORATORIES, INC. (XNYS:DLB)</v>
    <v>479588</v>
    <v>623651</v>
    <v>2004</v>
  </rv>
  <rv s="2">
    <v>5175</v>
  </rv>
  <rv s="0">
    <v>https://www.bing.com/financeapi/forcetrigger?t=a1ngur&amp;q=XNYS%3aAMT&amp;form=skydnc</v>
    <v>Learn more on Bing</v>
  </rv>
  <rv s="1">
    <v>en-US</v>
    <v>a1ngur</v>
    <v>268435456</v>
    <v>1</v>
    <v>Powered by Refinitiv</v>
    <v>0</v>
    <v>AMERICAN TOWER CORPORATION (XNYS:AMT)</v>
    <v>2</v>
    <v>3</v>
    <v>Finance</v>
    <v>4</v>
    <v>234.33</v>
    <v>165.08</v>
    <v>0.90410000000000001</v>
    <v>3.7349999999999999</v>
    <v>2.0913000000000001E-2</v>
    <v>USD</v>
    <v>American Tower Corporation is a global real estate investment trust (REIT) and an independent owner, operator and developer of multitenant communications real estate with a portfolio of nearly 150,000 communications sites and a highly interconnected footprint of United States data center facilities. The Company's segments include U.S. &amp; Canada property, Africa &amp; APAC property, Europe property, Latin America property, Data Centers and Services. The Company’s primary business is leasing space on multitenant communications sites to wireless service providers, radio and television broadcast companies, wireless data providers, government agencies and municipalities and tenants in a number of other industries. The Company’s Data Centers segment relates to data center facilities and related assets that it owns and operates in the United States. Its Services segment offers tower-related services in the United States, including AZP, structural and mount analyses, and construction management.</v>
    <v>4866</v>
    <v>New York Stock Exchange</v>
    <v>XNYS</v>
    <v>XNYS</v>
    <v>116 Huntington Ave, BOSTON, MA, 02116 US</v>
    <v>182.68</v>
    <v>Residential &amp; Commercial REIT</v>
    <v>Stock</v>
    <v>46129.797434582812</v>
    <v>5177</v>
    <v>178.01</v>
    <v>85035592183</v>
    <v>AMERICAN TOWER CORPORATION</v>
    <v>AMERICAN TOWER CORPORATION</v>
    <v>178.38</v>
    <v>33.7864</v>
    <v>178.6</v>
    <v>182.33500000000001</v>
    <v>466370100</v>
    <v>AMT</v>
    <v>AMERICAN TOWER CORPORATION (XNYS:AMT)</v>
    <v>2397852</v>
    <v>3333553</v>
    <v>1996</v>
  </rv>
  <rv s="2">
    <v>5178</v>
  </rv>
  <rv s="0">
    <v>https://www.bing.com/financeapi/forcetrigger?t=a1pcf2&amp;q=XNYS%3aCCI&amp;form=skydnc</v>
    <v>Learn more on Bing</v>
  </rv>
  <rv s="1">
    <v>en-US</v>
    <v>a1pcf2</v>
    <v>268435456</v>
    <v>1</v>
    <v>Powered by Refinitiv</v>
    <v>0</v>
    <v>CROWN CASTLE INC. (XNYS:CCI)</v>
    <v>2</v>
    <v>3</v>
    <v>Finance</v>
    <v>4</v>
    <v>115.76</v>
    <v>75.959999999999994</v>
    <v>0.94699999999999995</v>
    <v>1.675</v>
    <v>1.9282000000000001E-2</v>
    <v>USD</v>
    <v>Crown Castle Inc. owns, operates and leases more than 40,000 cell towers and approximately 90,000 route miles of fiber supporting small cells and fiber solutions across every United States market. Its core business is providing access, including space or capacity, to its shared communications infrastructure via long-term tenant contracts in various forms, including lease, license, sublease and service agreements in the United States. Its segments include Towers and Fiber, which includes both small cells and fiber solutions. The Towers segment provides access, including space or capacity, to the Company's more than 40,000 towers throughout the United States. The Towers segment also provides ancillary services relating to the Company's towers, consisting of site development services and installation services. The Fiber segment consists of communications infrastructure offerings of small cells and fiber solutions.</v>
    <v>4000</v>
    <v>New York Stock Exchange</v>
    <v>XNYS</v>
    <v>XNYS</v>
    <v>8020 Katy Freeway, HOUSTON, TX, 77024 US</v>
    <v>89</v>
    <v>Residential &amp; Commercial REIT</v>
    <v>Stock</v>
    <v>46129.796180902347</v>
    <v>5180</v>
    <v>86.454999999999998</v>
    <v>38638142578</v>
    <v>CROWN CASTLE INC.</v>
    <v>CROWN CASTLE INC.</v>
    <v>86.9</v>
    <v>35.081200000000003</v>
    <v>86.87</v>
    <v>88.545000000000002</v>
    <v>436367300</v>
    <v>CCI</v>
    <v>CROWN CASTLE INC. (XNYS:CCI)</v>
    <v>2042399</v>
    <v>3019876</v>
    <v>2014</v>
  </rv>
  <rv s="2">
    <v>5181</v>
  </rv>
  <rv s="0">
    <v>https://www.bing.com/financeapi/forcetrigger?t=a22i27&amp;q=XNAS%3aSBAC&amp;form=skydnc</v>
    <v>Learn more on Bing</v>
  </rv>
  <rv s="1">
    <v>en-US</v>
    <v>a22i27</v>
    <v>268435456</v>
    <v>1</v>
    <v>Powered by Refinitiv</v>
    <v>0</v>
    <v>SBA COMMUNICATIONS CORPORATION (XNAS:SBAC)</v>
    <v>2</v>
    <v>3</v>
    <v>Finance</v>
    <v>4</v>
    <v>245.16</v>
    <v>162.41</v>
    <v>1</v>
    <v>1.24</v>
    <v>5.5920000000000006E-3</v>
    <v>USD</v>
    <v>SBA Communications Corporation is an independent owner and operator of wireless communications infrastructure including towers, buildings, rooftops, distributed antenna systems (DAS) and small cells. Its primary focus is the leasing of antenna space on its multi-tenant towers to a variety of wireless service providers under long-term lease contracts in the United States, South America, Central America, Canada, and Africa. Its segments include Domestic Site Leasing, International Site Leasing and Site Development. The Domestic Site Leasing segment leases to T-Mobile, AT&amp;T Wireless, and Verizon Wireless. It owns over 17,464 sites in the United States and its territories. The International Site Leasing segment owns and operates over 22,285 towers in 13 international markets throughout South America, Central America, Canada, and Africa. Site development services include network pre-design; site audits; tower and related site construction; support in leasing of the location, and others.</v>
    <v>1844</v>
    <v>Nasdaq Stock Market</v>
    <v>XNAS</v>
    <v>XNAS</v>
    <v>8051 Congress Avenue, BOCA RATON, FL, 33487 US</v>
    <v>224.27</v>
    <v>Residential &amp; Commercial REIT</v>
    <v>Stock</v>
    <v>46129.797504409376</v>
    <v>5183</v>
    <v>220.24</v>
    <v>23651915200</v>
    <v>SBA COMMUNICATIONS CORPORATION</v>
    <v>SBA COMMUNICATIONS CORPORATION</v>
    <v>221.66</v>
    <v>22.732099999999999</v>
    <v>221.76</v>
    <v>223</v>
    <v>106062400</v>
    <v>SBAC</v>
    <v>SBA COMMUNICATIONS CORPORATION (XNAS:SBAC)</v>
    <v>453119</v>
    <v>1501403</v>
    <v>2016</v>
  </rv>
  <rv s="2">
    <v>5184</v>
  </rv>
  <rv s="0">
    <v>https://www.bing.com/financeapi/forcetrigger?t=a22em7&amp;q=XNYS%3aRYN&amp;form=skydnc</v>
    <v>Learn more on Bing</v>
  </rv>
  <rv s="1">
    <v>en-US</v>
    <v>a22em7</v>
    <v>268435456</v>
    <v>1</v>
    <v>Powered by Refinitiv</v>
    <v>0</v>
    <v>RAYONIER INC. (XNYS:RYN)</v>
    <v>2</v>
    <v>3</v>
    <v>Finance</v>
    <v>4</v>
    <v>26.947199999999999</v>
    <v>19.489999999999998</v>
    <v>0.94169999999999998</v>
    <v>0.28999999999999998</v>
    <v>1.379E-2</v>
    <v>USD</v>
    <v>Rayonier Inc. is a land resources real estate investment trust company. The Company operates six sawmills, an industrial-grade plywood mill, residential and commercial real estate developments, and a rural land sales program. It operates through three segments, which include Southern Timber, Pacific Northwest Timber, and Real Estate. The Southern Timber segment includes pulp and paper, lumber, and to a lesser extent wood pellets. The Pacific Northwest Timber segment relies primarily on domestic lumber customers, though log exports to Asia-Pacific countries. The Real Estate segment includes residential and commercial lease activity, primarily in Port Gamble, Washington. The Company's Wood Products include Southern Lumber (Southern Yellow Pine), Western Lumber (Douglas-Fir / Larch and Hem-Fir), Great Lakes Studs (Spruce Pine Fir), and Plywood (Premium Industrial Grades). Its land-based solutions include renewable energy, minerals, carbon offsets and nature.</v>
    <v>285</v>
    <v>New York Stock Exchange</v>
    <v>XNYS</v>
    <v>XNYS</v>
    <v>1 Rayonier Way, JACKSONVILLE, FL, 32097 US</v>
    <v>21.399799999999999</v>
    <v>Residential &amp; Commercial REIT</v>
    <v>Stock</v>
    <v>46129.797243066409</v>
    <v>5186</v>
    <v>21.01</v>
    <v>3640147280</v>
    <v>RAYONIER INC.</v>
    <v>RAYONIER INC.</v>
    <v>21.08</v>
    <v>49.7898</v>
    <v>21.03</v>
    <v>21.32</v>
    <v>302136600</v>
    <v>RYN</v>
    <v>RAYONIER INC. (XNYS:RYN)</v>
    <v>1278341</v>
    <v>2675330</v>
    <v>1993</v>
  </rv>
  <rv s="2">
    <v>5187</v>
  </rv>
  <rv s="0">
    <v>https://www.bing.com/financeapi/forcetrigger?t=a264qh&amp;q=XNYS%3aWY&amp;form=skydnc</v>
    <v>Learn more on Bing</v>
  </rv>
  <rv s="1">
    <v>en-US</v>
    <v>a264qh</v>
    <v>268435456</v>
    <v>1</v>
    <v>Powered by Refinitiv</v>
    <v>0</v>
    <v>WEYERHAEUSER COMPANY (XNYS:WY)</v>
    <v>2</v>
    <v>3</v>
    <v>Finance</v>
    <v>4</v>
    <v>27.86</v>
    <v>21.155000000000001</v>
    <v>0.92969999999999997</v>
    <v>0.75</v>
    <v>3.0788000000000003E-2</v>
    <v>USD</v>
    <v>Weyerhaeuser Company is a real estate investment trust. The Company is engaged in manufacturing and distributing wood products, including structural lumber, oriented strand board, engineered wood products and other specialty products. Its products are primarily supplied to residential, multi-family, repair and remodel, industrial and light commercial markets. Its segments include Timberlands, Real Estate, Energy and Natural Resources and Wood Products. The Timberlands segment includes logs, timber, recreational leases and other products. The Real Estate, Energy and Natural Resources segment includes the sales of timberlands and rights to explore for and extract hard minerals, construction materials, natural gas production, wind and solar. The Wood Products segment includes structural lumber, oriented strand board, engineered wood products and building materials distribution. The Company operates over 33 manufacturing facilities in the United States and Canada.</v>
    <v>9517</v>
    <v>New York Stock Exchange</v>
    <v>XNYS</v>
    <v>XNYS</v>
    <v>220 Occidental Avenue South, SEATTLE, WA, 98104 US</v>
    <v>25.13</v>
    <v>Residential &amp; Commercial REIT</v>
    <v>Stock</v>
    <v>46129.796949178126</v>
    <v>5189</v>
    <v>24.45</v>
    <v>18105379686</v>
    <v>WEYERHAEUSER COMPANY</v>
    <v>WEYERHAEUSER COMPANY</v>
    <v>24.45</v>
    <v>56.0867</v>
    <v>24.36</v>
    <v>25.11</v>
    <v>721042600</v>
    <v>WY</v>
    <v>WEYERHAEUSER COMPANY (XNYS:WY)</v>
    <v>3987130</v>
    <v>4772042</v>
    <v>1900</v>
  </rv>
  <rv s="2">
    <v>5190</v>
  </rv>
  <rv s="0">
    <v>https://www.bing.com/financeapi/forcetrigger?t=a22b4c&amp;q=XNAS%3aMGNI&amp;form=skydnc</v>
    <v>Learn more on Bing</v>
  </rv>
  <rv s="1">
    <v>en-US</v>
    <v>a22b4c</v>
    <v>268435456</v>
    <v>1</v>
    <v>Powered by Refinitiv</v>
    <v>0</v>
    <v>MAGNITE, INC. (XNAS:MGNI)</v>
    <v>2</v>
    <v>3</v>
    <v>Finance</v>
    <v>4</v>
    <v>26.65</v>
    <v>9.65</v>
    <v>2.4272999999999998</v>
    <v>0.105</v>
    <v>7.698E-3</v>
    <v>USD</v>
    <v>Magnite, Inc. is an independent sell-side advertising company. The Company provides technology solutions to automate the purchase and sale of digital advertising inventory. The Company's technology is used by publishers to monetize their content across all screens and formats including CTV, online video, display, and audio. Its platform features applications and services for sellers of digital advertising inventory, or publishers, that own and operate CTV channels, applications, websites and other digital media properties, to manage and monetize their inventory; applications and services for buyers, including advertisers, agencies, agency trading desks, and demand side platforms (DSPs), to buy digital advertising inventory; and a transparent, independent marketplace that brings buyers and sellers together and facilitates intelligent decision making and automated transaction execution at scale. Its SpringServe CTV platform offers CTV sellers a holistic solution.</v>
    <v>971</v>
    <v>Nasdaq Stock Market</v>
    <v>XNAS</v>
    <v>XNAS</v>
    <v>1250 Broadway, 9Th Floor, NEW YORK, NY, 10001 US</v>
    <v>14.04</v>
    <v>Media &amp; Publishing</v>
    <v>Stock</v>
    <v>46129.797575867968</v>
    <v>5192</v>
    <v>13.66</v>
    <v>1984288678</v>
    <v>MAGNITE, INC.</v>
    <v>MAGNITE, INC.</v>
    <v>13.75</v>
    <v>15.433400000000001</v>
    <v>13.64</v>
    <v>13.744999999999999</v>
    <v>144364400</v>
    <v>MGNI</v>
    <v>MAGNITE, INC. (XNAS:MGNI)</v>
    <v>1590533</v>
    <v>1884002</v>
    <v>2007</v>
  </rv>
  <rv s="2">
    <v>5193</v>
  </rv>
  <rv s="0">
    <v>https://www.bing.com/financeapi/forcetrigger?t=a1zpcw&amp;q=XNAS%3aPERI&amp;form=skydnc</v>
    <v>Learn more on Bing</v>
  </rv>
  <rv s="1">
    <v>en-US</v>
    <v>a1zpcw</v>
    <v>268435456</v>
    <v>1</v>
    <v>Powered by Refinitiv</v>
    <v>0</v>
    <v>PERION NETWORK LTD (XNAS:PERI)</v>
    <v>2</v>
    <v>3</v>
    <v>Finance</v>
    <v>4</v>
    <v>11.7859</v>
    <v>8.0649999999999995</v>
    <v>1.3492</v>
    <v>0.06</v>
    <v>5.7310000000000009E-3</v>
    <v>USD</v>
    <v>Perion Network Ltd is an Israel-based global technology. The Company delivers the digital advertising. ecosystem, providing brands, agencies and publishers with a holistic ability to identify and reach their customers across all channels with high-impact creative units that are orchestrated by its proprietary Intelligent Hub (iHUB), which offers cross-sell. Perion Network Ltd operates in three main pillars of digital advertising: ad search, social media, and display ,video or CTV. Another aspect of Perion’s technological solutions, is SORT technology. SORT alternative technology is a machine learning model that analyzes millions of data combinations to create cookieless targeting groups consisting of people who think and react to ads like one another.</v>
    <v>511</v>
    <v>Nasdaq Stock Market</v>
    <v>XNAS</v>
    <v>XNAS</v>
    <v>26 Harokmim, HOLON, 5885849 IL</v>
    <v>10.66</v>
    <v>Software &amp; IT Services</v>
    <v>Stock</v>
    <v>46129.795820914063</v>
    <v>5195</v>
    <v>10.47</v>
    <v>414148269</v>
    <v>PERION NETWORK LTD</v>
    <v>PERION NETWORK LTD</v>
    <v>10.5</v>
    <v>0</v>
    <v>10.47</v>
    <v>10.53</v>
    <v>39330320</v>
    <v>PERI</v>
    <v>PERION NETWORK LTD (XNAS:PERI)</v>
    <v>267238</v>
    <v>409901</v>
    <v>1999</v>
  </rv>
  <rv s="2">
    <v>5196</v>
  </rv>
  <rv s="0">
    <v>https://www.bing.com/financeapi/forcetrigger?t=bwvf1h&amp;q=XNAS%3aPUBM&amp;form=skydnc</v>
    <v>Learn more on Bing</v>
  </rv>
  <rv s="1">
    <v>en-US</v>
    <v>bwvf1h</v>
    <v>268435456</v>
    <v>1</v>
    <v>Powered by Refinitiv</v>
    <v>0</v>
    <v>PUBMATIC, INC. (XNAS:PUBM)</v>
    <v>2</v>
    <v>3</v>
    <v>Finance</v>
    <v>4</v>
    <v>13.88</v>
    <v>6.15</v>
    <v>1.5442</v>
    <v>5.0000000000000001E-3</v>
    <v>5.107E-4</v>
    <v>USD</v>
    <v>PubMatic, Inc. is an artificial intelligence-powered advertising technology company that delivers digital advertising performance. The Company's integrated technology platform connects buyers, publishers, data providers, and commerce media networks on a single, unified platform to deliver advertising (ad) performance, control and transparency. Its platform allows publishers to sell, in real time, ad impressions to buyers and provides automated inventory management and monetization tools to publishers across various device types and digital ad formats. Its cloud infrastructure is designed for the processing of real-time, programmatic ad transactions and the aggregation and analysis of the significant data accompanying each transaction. The Company's omni channel platform supports a range of ad formats and digital device types, including mobile apps, mobile Web, desktops, displays, video, over-the-top (OTT), connected television (CTV), and rich media.</v>
    <v>1030</v>
    <v>Nasdaq Stock Market</v>
    <v>XNAS</v>
    <v>XNAS</v>
    <v>601 Marshall Street, REDWOOD CITY, CA, 94063 US</v>
    <v>9.89</v>
    <v>Software &amp; IT Services</v>
    <v>Stock</v>
    <v>46129.797575798439</v>
    <v>5198</v>
    <v>9.67</v>
    <v>457175062</v>
    <v>PUBMATIC, INC.</v>
    <v>PUBMATIC, INC.</v>
    <v>9.82</v>
    <v>0</v>
    <v>9.7899999999999991</v>
    <v>9.7949999999999999</v>
    <v>46674330</v>
    <v>PUBM</v>
    <v>PUBMATIC, INC. (XNAS:PUBM)</v>
    <v>486489</v>
    <v>670431</v>
    <v>2006</v>
  </rv>
  <rv s="2">
    <v>5199</v>
  </rv>
  <rv s="0">
    <v>https://www.bing.com/financeapi/forcetrigger?t=a24lfr&amp;q=XNAS%3aTTD&amp;form=skydnc</v>
    <v>Learn more on Bing</v>
  </rv>
  <rv s="1">
    <v>en-US</v>
    <v>a24lfr</v>
    <v>268435456</v>
    <v>1</v>
    <v>Powered by Refinitiv</v>
    <v>0</v>
    <v>THE TRADE DESK, INC. (XNAS:TTD)</v>
    <v>2</v>
    <v>3</v>
    <v>Finance</v>
    <v>4</v>
    <v>91.45</v>
    <v>19.739999999999998</v>
    <v>1.1043000000000001</v>
    <v>-0.35499999999999998</v>
    <v>-1.5598000000000001E-2</v>
    <v>USD</v>
    <v>The Trade Desk, Inc. is a global advertising technology company. The Company offers a self-service, cloud-based ad-buying platform that empowers its clients to plan, manage, optimize and measure more expressive data-driven digital advertising campaigns. Its platform allows clients to execute integrated campaigns across ad formats and channels, including connected television (CTV) and other video, display, audio, and native, on a multitude of devices, such as televisions, streaming devices, mobile devices, computers and digital-out-of-home devices. Its platform’s integrations with inventory, publisher and data partners provide ad buyers reach and decisioning capabilities, and its enterprise application programming interfaces (APIs) enable its clients to customize and expand platform functionality. Its platform provides auto-optimization features that allow buyers to automate their campaigns and support them with computer-generated modeling and decision-making.</v>
    <v>3843</v>
    <v>Nasdaq Stock Market</v>
    <v>XNAS</v>
    <v>XNAS</v>
    <v>42 N. Chestnut Street, VENTURA, CA, 93001 US</v>
    <v>23.42</v>
    <v>Software &amp; IT Services</v>
    <v>Stock</v>
    <v>46129.796231457811</v>
    <v>5201</v>
    <v>22.37</v>
    <v>10532541209</v>
    <v>THE TRADE DESK, INC.</v>
    <v>THE TRADE DESK, INC.</v>
    <v>23.08</v>
    <v>24.7761</v>
    <v>22.76</v>
    <v>22.405000000000001</v>
    <v>470097800</v>
    <v>TTD</v>
    <v>THE TRADE DESK, INC. (XNAS:TTD)</v>
    <v>11098926</v>
    <v>19272103</v>
    <v>2024</v>
  </rv>
  <rv s="2">
    <v>5202</v>
  </rv>
  <rv s="0">
    <v>https://www.bing.com/financeapi/forcetrigger?t=a24lu2&amp;q=XNAS%3aTTGT&amp;form=skydnc</v>
    <v>Learn more on Bing</v>
  </rv>
  <rv s="9">
    <v>en-US</v>
    <v>a24lu2</v>
    <v>268435456</v>
    <v>1</v>
    <v>1</v>
    <v>Powered by Refinitiv</v>
    <v>18</v>
    <v>TECHTARGET, INC. (XNAS:TTGT)</v>
    <v>2</v>
    <v>19</v>
    <v>Finance</v>
    <v>20</v>
    <v>33.077500000000001</v>
    <v>22.01</v>
    <v>1.0417000000000001</v>
    <v>-1.22</v>
    <v>3.5239999999999998E-3</v>
    <v>-4.5589999999999999E-2</v>
    <v>0.09</v>
    <v>USD</v>
    <v>TechTarget, Inc. is a provider of business-to-business (B2B) technology purchase intent data and marketing services. The Company's solutions are designed to enable B2B technology companies to identify, reach, and influence key enterprise technology decision makers. It offers products and services intended to improve information technology (IT) vendors' abilities to impact targeted audiences for business growth using advanced targeting, first-party analytics and data services complemented with customized marketing programs that integrate content creation, demand generation, brand marketing, and other advertising techniques. Its IT Deal Alert solution includes a suite of data, software and services. Its BrightTALK platform allows its customers to create, host and promote webinars, virtual events and video content. It operates a network of over 150 websites and 1,100 webinars and virtual event channels, which each focus on a specific IT sector such as storage, security or networking.</v>
    <v>960</v>
    <v>Nasdaq Stock Market</v>
    <v>XNAS</v>
    <v>XNAS</v>
    <v>275 Grove Street, NEWTON, MA, 02466 US</v>
    <v>26.92</v>
    <v>Software &amp; IT Services</v>
    <v>Stock</v>
    <v>45632.916458333333</v>
    <v>5204</v>
    <v>25.25</v>
    <v>912133400</v>
    <v>TECHTARGET, INC.</v>
    <v>TECHTARGET, INC.</v>
    <v>26.41</v>
    <v>26.76</v>
    <v>25.54</v>
    <v>25.63</v>
    <v>29235040</v>
    <v>TTGT</v>
    <v>TECHTARGET, INC. (XNAS:TTGT)</v>
    <v>286594</v>
    <v>144480</v>
    <v>1999</v>
  </rv>
  <rv s="2">
    <v>5205</v>
  </rv>
  <rv s="0">
    <v>https://www.bing.com/financeapi/forcetrigger?t=a1p252&amp;q=XNYS%3aBWXT&amp;form=skydnc</v>
    <v>Learn more on Bing</v>
  </rv>
  <rv s="1">
    <v>en-US</v>
    <v>a1p252</v>
    <v>268435456</v>
    <v>1</v>
    <v>Powered by Refinitiv</v>
    <v>0</v>
    <v>BWX TECHNOLOGIES, INC. (XNYS:BWXT)</v>
    <v>2</v>
    <v>3</v>
    <v>Finance</v>
    <v>4</v>
    <v>241.82</v>
    <v>99.63</v>
    <v>0.8397</v>
    <v>3.8650000000000002</v>
    <v>1.6746E-2</v>
    <v>USD</v>
    <v>BWX Technologies, Inc. is a specialty manufacturer of nuclear components, a developer of nuclear technologies and a service provider. The Company also provides special nuclear materials processing, environmental site restoration services, products, and services. Its Government Operations segment manufactures naval nuclear reactors, including related nuclear fuel, for the United States Naval Nuclear Propulsion Program for use in submarines and aircraft carriers. It also fabricates fuel-bearing precision components that range in weight from a few grams to hundreds of tons, manufactures electromechanical equipment, and performs design, manufacturing, inspection, assembly, and testing activities. The Company is also a provider of advanced specialty materials, fabrication, and high-strength alloy manufacturing. Its Commercial Operations segment designs and manufactures commercial nuclear steam generators, heat exchangers, pressure vessels, reactor components, and other auxiliary equipment.</v>
    <v>10400</v>
    <v>New York Stock Exchange</v>
    <v>XNYS</v>
    <v>XNYS</v>
    <v>800 Main Street, 4Th Floor, LYNCHBURG, VA, 24504 US</v>
    <v>238.24</v>
    <v>Aerospace &amp; Defense</v>
    <v>Stock</v>
    <v>46129.797076110939</v>
    <v>5207</v>
    <v>232.38</v>
    <v>21498111206</v>
    <v>BWX TECHNOLOGIES, INC.</v>
    <v>BWX TECHNOLOGIES, INC.</v>
    <v>233.78</v>
    <v>65.534199999999998</v>
    <v>230.8</v>
    <v>234.66499999999999</v>
    <v>91611920</v>
    <v>BWXT</v>
    <v>BWX TECHNOLOGIES, INC. (XNYS:BWXT)</v>
    <v>495599</v>
    <v>1044234</v>
    <v>2010</v>
  </rv>
  <rv s="2">
    <v>5208</v>
  </rv>
  <rv s="0">
    <v>https://www.bing.com/financeapi/forcetrigger?t=a1qm5r&amp;q=XNYS%3aCW&amp;form=skydnc</v>
    <v>Learn more on Bing</v>
  </rv>
  <rv s="1">
    <v>en-US</v>
    <v>a1qm5r</v>
    <v>268435456</v>
    <v>1</v>
    <v>Powered by Refinitiv</v>
    <v>0</v>
    <v>CURTISS-WRIGHT CORPORATION (XNYS:CW)</v>
    <v>2</v>
    <v>3</v>
    <v>Finance</v>
    <v>4</v>
    <v>748.14</v>
    <v>311.12</v>
    <v>0.89080000000000004</v>
    <v>14.35</v>
    <v>1.9931000000000001E-2</v>
    <v>USD</v>
    <v>Curtiss-Wright Corporation is a global integrated business that provides engineered products, solutions, and services mainly to the Aerospace &amp; Defense markets, as well as critical technologies in demanding commercial power, process, and industrial markets. The Company's segments include Aerospace &amp; Industrial, Defense Electronics, and Naval &amp; Power. The Aerospace &amp; Industrial segment consists of businesses that provide a diversified offering of engineered products and services supporting applications primarily across the commercial aerospace and general industrial markets. The Defense Electronics segment comprises businesses that primarily provide products for the defense market and, to a lesser extent, the commercial aerospace market. The Naval &amp; Power segment comprises businesses that provide products for naval defense and, to a lesser extent, the power and process and aerospace defense markets. The products offered include main coolant pumps, seals, valves, and others.</v>
    <v>9100</v>
    <v>New York Stock Exchange</v>
    <v>XNYS</v>
    <v>XNYS</v>
    <v>130 Harbour Place Drive, Suite 300, DAVIDSON, NC, 28036 US</v>
    <v>745.23</v>
    <v>Aerospace &amp; Defense</v>
    <v>Stock</v>
    <v>46129.797519988279</v>
    <v>5210</v>
    <v>722.84</v>
    <v>27102411217</v>
    <v>CURTISS-WRIGHT CORPORATION</v>
    <v>CURTISS-WRIGHT CORPORATION</v>
    <v>729.37</v>
    <v>57.0503</v>
    <v>719.99</v>
    <v>734.34</v>
    <v>36907170</v>
    <v>CW</v>
    <v>CURTISS-WRIGHT CORPORATION (XNYS:CW)</v>
    <v>112386</v>
    <v>322401</v>
    <v>1929</v>
  </rv>
  <rv s="2">
    <v>5211</v>
  </rv>
  <rv s="0">
    <v>https://www.bing.com/financeapi/forcetrigger?t=a1vtcw&amp;q=XNAS%3aISSC&amp;form=skydnc</v>
    <v>Learn more on Bing</v>
  </rv>
  <rv s="1">
    <v>en-US</v>
    <v>a1vtcw</v>
    <v>268435456</v>
    <v>1</v>
    <v>Powered by Refinitiv</v>
    <v>0</v>
    <v>INNOVATIVE SOLUTIONS AND SUPPORT, INC. (XNAS:ISSC)</v>
    <v>2</v>
    <v>3</v>
    <v>Finance</v>
    <v>4</v>
    <v>30.94</v>
    <v>5.7801</v>
    <v>0.7087</v>
    <v>0.37919999999999998</v>
    <v>1.7753000000000001E-2</v>
    <v>USD</v>
    <v>Innovative Solutions and Support, Inc. specializes in engineering, manufacturing, and supply of advanced avionics solutions. The Company's global product reach and customer base span commercial, business and aviation and military markets, catering to both airframe manufacturers and aftermarket services for fixed-wing and rotorcraft applications. Its product portfolio consists of five categories: integrated flight deck systems, COCKPIT/IP, navigation systems, communication systems, sensors and control systems, and advanced flight actuators. Its integrated flight deck systems COCKPIT/IP category includes crew alerting and engine displays, integrated standby instruments and mission displays. Its navigation systems category includes flight management systems, navigation radios and transponders. Its communication systems category includes communication radios, audio panels and radio management units. Its sensors and control systems category includes air data computers and magnetometers.</v>
    <v>147</v>
    <v>Nasdaq Stock Market</v>
    <v>XNAS</v>
    <v>XNAS</v>
    <v>720 Pennsylvania Drive, EXTON, PA, 19341 US</v>
    <v>22.8979</v>
    <v>Aerospace &amp; Defense</v>
    <v>Stock</v>
    <v>46129.796610462501</v>
    <v>5213</v>
    <v>21.7392</v>
    <v>386486888</v>
    <v>INNOVATIVE SOLUTIONS AND SUPPORT, INC.</v>
    <v>INNOVATIVE SOLUTIONS AND SUPPORT, INC.</v>
    <v>22.25</v>
    <v>20.602</v>
    <v>21.36</v>
    <v>21.7392</v>
    <v>17778340</v>
    <v>ISSC</v>
    <v>INNOVATIVE SOLUTIONS AND SUPPORT, INC. (XNAS:ISSC)</v>
    <v>384736</v>
    <v>694924</v>
    <v>1988</v>
  </rv>
  <rv s="2">
    <v>5214</v>
  </rv>
  <rv s="0">
    <v>https://www.bing.com/financeapi/forcetrigger?t=a1n1r7&amp;q=XNYS%3aAGCO&amp;form=skydnc</v>
    <v>Learn more on Bing</v>
  </rv>
  <rv s="1">
    <v>en-US</v>
    <v>a1n1r7</v>
    <v>268435456</v>
    <v>1</v>
    <v>Powered by Refinitiv</v>
    <v>0</v>
    <v>AGCO CORPORATION (XNYS:AGCO)</v>
    <v>2</v>
    <v>3</v>
    <v>Finance</v>
    <v>4</v>
    <v>143.78</v>
    <v>78.37</v>
    <v>1.1192</v>
    <v>4.37</v>
    <v>3.7904E-2</v>
    <v>USD</v>
    <v>AGCO Corporation designs, manufactures and distributes agricultural machinery and precision agriculture technology. The Company’s brands include Fendt, Massey Ferguson, PTx and Valtra. Its segments include North America, South America, Europe/Middle East and Asia/Pacific/Africa regions. Its solutions include tractors, compact/utility tractors, harvesting, hay &amp; forage, crop care &amp; nutrient management, planting &amp; soil preparation, material handling, power generation, water management, and engines. Its tractors include high horsepower tractors, utility or mid-range tractors, and compact tractors. Its hay and forage solutions range from mowers and balers to forage blowers. It offers seeding and tillage equipment for a variety of crops and conditions - from minimum tillage to primary tillage. Its AGCO Power division produces diesel engines, gears and generating sets. It also provides retail and wholesale financing through its finance joint ventures with Cooperatieve Rabobank U.A.</v>
    <v>22000</v>
    <v>New York Stock Exchange</v>
    <v>XNYS</v>
    <v>XNYS</v>
    <v>4205 River Green Pkway, DULUTH, GA, 30096 US</v>
    <v>120.3485</v>
    <v>Machinery, Equipment &amp; Components</v>
    <v>Stock</v>
    <v>46129.795749582816</v>
    <v>5216</v>
    <v>115.82</v>
    <v>8663839904</v>
    <v>AGCO CORPORATION</v>
    <v>AGCO CORPORATION</v>
    <v>116.46</v>
    <v>12.279</v>
    <v>115.29</v>
    <v>119.66</v>
    <v>72403810</v>
    <v>AGCO</v>
    <v>AGCO CORPORATION (XNYS:AGCO)</v>
    <v>351188</v>
    <v>717461</v>
    <v>1991</v>
  </rv>
  <rv s="2">
    <v>5217</v>
  </rv>
  <rv s="0">
    <v>https://www.bing.com/financeapi/forcetrigger?t=a1na3m&amp;q=XNYS%3aALG&amp;form=skydnc</v>
    <v>Learn more on Bing</v>
  </rv>
  <rv s="1">
    <v>en-US</v>
    <v>a1na3m</v>
    <v>268435456</v>
    <v>1</v>
    <v>Powered by Refinitiv</v>
    <v>0</v>
    <v>ALAMO GROUP INC. (XNYS:ALG)</v>
    <v>2</v>
    <v>3</v>
    <v>Finance</v>
    <v>4</v>
    <v>233.29</v>
    <v>156.29499999999999</v>
    <v>1.1778</v>
    <v>4.4450000000000003</v>
    <v>2.6463E-2</v>
    <v>USD</v>
    <v>Alamo Group Inc. is engaged in designing, manufacturing, distributing and providing equipment for infrastructure maintenance, agriculture and other applications. Its segments include the Vegetation Management Division and Industrial Equipment Division. The Vegetation Management Division includes Forges Gorce, Alamo Industrial equipment, Tiger equipment, Morbark, mowing and forestry/tree care operations, among others. The Industrial Equipment Division includes the Company’s vocational truck business and other industrial operations such as excavators, vacuum trucks, street sweepers, snow removal equipment, and the Royal Truck business. Its products include truck and tractor-mounted mowing and other vegetation maintenance equipment, snow removal equipment, excavators, vacuum trucks, other industrial equipment, agricultural implements, forestry equipment and related after-market parts and services. It has business operations in North America, South America, Europe, and Australia.</v>
    <v>3800</v>
    <v>New York Stock Exchange</v>
    <v>XNYS</v>
    <v>XNYS</v>
    <v>1627 E Walnut, SEGUIN, TX, 78155 US</v>
    <v>175.16</v>
    <v>Machinery, Equipment &amp; Components</v>
    <v>Stock</v>
    <v>46129.797552325785</v>
    <v>5219</v>
    <v>168.23</v>
    <v>2098057789</v>
    <v>ALAMO GROUP INC.</v>
    <v>ALAMO GROUP INC.</v>
    <v>168.23</v>
    <v>20.056699999999999</v>
    <v>167.97</v>
    <v>172.41499999999999</v>
    <v>12168650</v>
    <v>ALG</v>
    <v>ALAMO GROUP INC. (XNYS:ALG)</v>
    <v>160737</v>
    <v>152437</v>
    <v>1987</v>
  </rv>
  <rv s="2">
    <v>5220</v>
  </rv>
  <rv s="0">
    <v>https://www.bing.com/financeapi/forcetrigger?t=a1qvjc&amp;q=XNYS%3aDE&amp;form=skydnc</v>
    <v>Learn more on Bing</v>
  </rv>
  <rv s="1">
    <v>en-US</v>
    <v>a1qvjc</v>
    <v>268435456</v>
    <v>1</v>
    <v>Powered by Refinitiv</v>
    <v>0</v>
    <v>DEERE &amp; COMPANY (XNYS:DE)</v>
    <v>2</v>
    <v>3</v>
    <v>Finance</v>
    <v>4</v>
    <v>674.18989999999997</v>
    <v>433</v>
    <v>0.98960000000000004</v>
    <v>6.46</v>
    <v>1.1057999999999998E-2</v>
    <v>USD</v>
    <v>Deere &amp; Company is engaged in the delivery of agricultural, construction and forestry equipment. Its segments include production and precision agriculture (PPA), small agriculture and turf (SAT), construction and forestry (CF), and financial services (FS). PPA segment defines, develops and delivers global equipment and technology solutions for production-scale growers of large grains, small grains, cotton and sugarcane. SAT segment defines, develops and delivers global equipment and technology solutions for dairy and livestock producers, high-value and small acreage crop producers, and turf and utility customers. CF segment defines, develops and delivers a range of machines and technology solutions organized along the earthmoving, forestry and roadbuilding production systems. FS segment finances sales and leases by John Deere dealers of new and used production and precision agriculture equipment and others. Its products include John Deere Autonomous 8R Tractor and E-Power Backhoe.</v>
    <v>73100</v>
    <v>New York Stock Exchange</v>
    <v>XNYS</v>
    <v>XNYS</v>
    <v>One John Deere Place, MOLINE, IL, 61265 US</v>
    <v>593.69989999999996</v>
    <v>Machinery, Equipment &amp; Components</v>
    <v>Stock</v>
    <v>46129.797521515626</v>
    <v>5222</v>
    <v>582.03</v>
    <v>159538876745</v>
    <v>DEERE &amp; COMPANY</v>
    <v>DEERE &amp; COMPANY</v>
    <v>587.57000000000005</v>
    <v>33.301000000000002</v>
    <v>584.19000000000005</v>
    <v>590.65</v>
    <v>270107300</v>
    <v>DE</v>
    <v>DEERE &amp; COMPANY (XNYS:DE)</v>
    <v>796574</v>
    <v>1349620</v>
    <v>1958</v>
  </rv>
  <rv s="2">
    <v>5223</v>
  </rv>
  <rv s="0">
    <v>https://www.bing.com/financeapi/forcetrigger?t=a1x1k2&amp;q=XNYS%3aLNN&amp;form=skydnc</v>
    <v>Learn more on Bing</v>
  </rv>
  <rv s="1">
    <v>en-US</v>
    <v>a1x1k2</v>
    <v>268435456</v>
    <v>1</v>
    <v>Powered by Refinitiv</v>
    <v>0</v>
    <v>LINDSAY CORPORATION (XNYS:LNN)</v>
    <v>2</v>
    <v>3</v>
    <v>Finance</v>
    <v>4</v>
    <v>150.96</v>
    <v>97.27</v>
    <v>0.73950000000000005</v>
    <v>3.12</v>
    <v>2.9321E-2</v>
    <v>USD</v>
    <v>Lindsay Corporation is a global manufacturer and distributor of irrigation and infrastructure equipment and technology. The Company operates through two segments: Irrigation and Infrastructure. Its Irrigation segment includes the manufacture and marketing of enter pivot, lateral move, and hose reel irrigation systems and large diameter steel tubing, as well as various innovative technology solutions such as GPS positioning and guidance, variable rate irrigation, remote irrigation management and scheduling technology, and industrial IoT solutions. Its Infrastructure segment includes the manufacture and marketing of moveable barriers, specialty barriers, crash cushions and end terminals, and road marking and road safety equipment. Its irrigation brands include Zimmatic, FieldNET, FieldWise, and FieldNET Advisor. It also manufactures equipment to improve road safety and keep traffic moving on the roads, bridges and tunnels, through the Barrier Systems, Road Zipper and Snoline brands.</v>
    <v>1275</v>
    <v>New York Stock Exchange</v>
    <v>XNYS</v>
    <v>XNYS</v>
    <v>18135 Burke Street, Suite 100, OMAHA, NE, 68022 US</v>
    <v>110.655</v>
    <v>Machinery, Equipment &amp; Components</v>
    <v>Stock</v>
    <v>46129.797349606248</v>
    <v>5225</v>
    <v>106.73</v>
    <v>1138635544</v>
    <v>LINDSAY CORPORATION</v>
    <v>LINDSAY CORPORATION</v>
    <v>106.74</v>
    <v>16.216799999999999</v>
    <v>106.41</v>
    <v>109.53</v>
    <v>10395650</v>
    <v>LNN</v>
    <v>LINDSAY CORPORATION (XNYS:LNN)</v>
    <v>96236</v>
    <v>194429</v>
    <v>1974</v>
  </rv>
  <rv s="2">
    <v>5226</v>
  </rv>
  <rv s="0">
    <v>https://www.bing.com/financeapi/forcetrigger?t=a24lcw&amp;q=XNYS%3aTTC&amp;form=skydnc</v>
    <v>Learn more on Bing</v>
  </rv>
  <rv s="1">
    <v>en-US</v>
    <v>a24lcw</v>
    <v>268435456</v>
    <v>1</v>
    <v>Powered by Refinitiv</v>
    <v>0</v>
    <v>THE TORO COMPANY (XNYS:TTC)</v>
    <v>2</v>
    <v>3</v>
    <v>Finance</v>
    <v>4</v>
    <v>105.185</v>
    <v>65.28</v>
    <v>0.74109999999999998</v>
    <v>1.07</v>
    <v>1.1535999999999999E-2</v>
    <v>USD</v>
    <v>The Toro Company is engaged in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Its segments include Professional and Residential. Its Professional segment designs professional turf maintenance; landscape and lighting; rental, specialty, and underground construction; snow and ice management; and agricultural products. Its Residential segment markets and sells products to homeowners through distribution channels, including outdoor power equipment distributors and dealers, mass retailers, hardware retailers, and home centers, as well as online and direct to end-users. Its brands include Toro, Ditch Witch, Exmark, Spartan, BOSS, Ventrac, Tornado, American Augers, Subsite, HammerHead, and others.</v>
    <v>9791</v>
    <v>New York Stock Exchange</v>
    <v>XNYS</v>
    <v>XNYS</v>
    <v>8111 Lyndale Ave South, BLOOMINGTON, MN, 55420-1196 US</v>
    <v>95.454999999999998</v>
    <v>Machinery, Equipment &amp; Components</v>
    <v>Stock</v>
    <v>46129.797512626559</v>
    <v>5228</v>
    <v>92.894999999999996</v>
    <v>9094248430</v>
    <v>THE TORO COMPANY</v>
    <v>THE TORO COMPANY</v>
    <v>92.94</v>
    <v>28.086500000000001</v>
    <v>92.75</v>
    <v>93.82</v>
    <v>96932940</v>
    <v>TTC</v>
    <v>THE TORO COMPANY (XNYS:TTC)</v>
    <v>403417</v>
    <v>793305</v>
    <v>1983</v>
  </rv>
  <rv s="2">
    <v>5229</v>
  </rv>
  <rv s="0">
    <v>https://www.bing.com/financeapi/forcetrigger?t=bsmyr7&amp;q=XNAS%3aASTS&amp;form=skydnc</v>
    <v>Learn more on Bing</v>
  </rv>
  <rv s="1">
    <v>en-US</v>
    <v>bsmyr7</v>
    <v>268435456</v>
    <v>1</v>
    <v>Powered by Refinitiv</v>
    <v>0</v>
    <v>AST SPACEMOBILE, INC. (XNAS:ASTS)</v>
    <v>2</v>
    <v>3</v>
    <v>Finance</v>
    <v>4</v>
    <v>129.88999999999999</v>
    <v>20.260000000000002</v>
    <v>2.8565999999999998</v>
    <v>-5.46</v>
    <v>-6.0039999999999996E-2</v>
    <v>USD</v>
    <v>AST SpaceMobile, Inc. is engaged in building a global cellular broadband network in space to operate directly with standard, unmodified mobile devices based on its intellectual property (IP) and patent portfolio and designed for both commercial and government applications. The Company is engaged in designing and developing the constellation of BlueBird (BB) satellites and has planned space-based Cellular Broadband network distributed through a constellation of low Earth orbit (LEO) satellites. Its SpaceMobile Service is being designed to provide high-speed cellular broadband services to end-users who are out of terrestrial cellular coverage using existing mobile devices. The Company intends to continue testing capabilities of the BW3 test satellite, including further testing with cellular service providers and the government. The Company has operations in India, Scotland, Spain, and Israel.</v>
    <v>1126</v>
    <v>Nasdaq Stock Market</v>
    <v>XNAS</v>
    <v>XNAS</v>
    <v>Midland Intl. Air &amp; Space Port, 2901 Enterprise Lane, MIDLAND, TX, 79706 US</v>
    <v>91.76</v>
    <v>Telecommunications Services</v>
    <v>Stock</v>
    <v>46129.797566365625</v>
    <v>5231</v>
    <v>84.91</v>
    <v>32654659296</v>
    <v>AST SPACEMOBILE, INC.</v>
    <v>AST SPACEMOBILE, INC.</v>
    <v>89.96</v>
    <v>0</v>
    <v>90.94</v>
    <v>85.48</v>
    <v>382015200</v>
    <v>ASTS</v>
    <v>AST SPACEMOBILE, INC. (XNAS:ASTS)</v>
    <v>15281452</v>
    <v>13637530</v>
    <v>2019</v>
  </rv>
  <rv s="2">
    <v>5232</v>
  </rv>
  <rv s="0">
    <v>https://www.bing.com/financeapi/forcetrigger?t=a1znh7&amp;q=XNAS%3aATEX&amp;form=skydnc</v>
    <v>Learn more on Bing</v>
  </rv>
  <rv s="1">
    <v>en-US</v>
    <v>a1znh7</v>
    <v>268435456</v>
    <v>1</v>
    <v>Powered by Refinitiv</v>
    <v>0</v>
    <v>ANTERIX INC. (XNAS:ATEX)</v>
    <v>2</v>
    <v>3</v>
    <v>Finance</v>
    <v>4</v>
    <v>43.445399999999999</v>
    <v>17.579999999999998</v>
    <v>0.7107</v>
    <v>2.41</v>
    <v>5.9713000000000002E-2</v>
    <v>USD</v>
    <v>Anterix Inc. is a wireless communications company, which is focused on commercializing its spectrum assets to enable its targeted utility and critical infrastructure customers to deploy private broadband networks and solutions. The Company holds licensed spectrum in the 900-megahertz (MHz) band (896-901/935-940 MHz) with nationwide coverage throughout the contiguous United States, Hawaii, Alaska, and Puerto Rico. The Company is focused on providing transformative broadband solutions for critical infrastructure industries and enterprises, including private wireless connectivity on 900 MHz spectrum and next-generation communications platforms. The Company owns licenses of the 399 channels in the 900 MHz band in approximately 20 metropolitan market areas in the United States. The Company is positioned to enable the private Long-Term Evolution (LTE) broadband solutions that support customer-controlled operations.</v>
    <v>83</v>
    <v>Nasdaq Stock Market</v>
    <v>XNAS</v>
    <v>XNAS</v>
    <v>3 Garret Mountain Plz Ste 401, WOODLAND PARK, NJ, 07424-3352 US</v>
    <v>43.169899999999998</v>
    <v>Telecommunications Services</v>
    <v>Stock</v>
    <v>46129.797482488284</v>
    <v>5234</v>
    <v>40.659999999999997</v>
    <v>801205705</v>
    <v>ANTERIX INC.</v>
    <v>ANTERIX INC.</v>
    <v>40.659999999999997</v>
    <v>9.8308</v>
    <v>40.36</v>
    <v>42.77</v>
    <v>18732890</v>
    <v>ATEX</v>
    <v>ANTERIX INC. (XNAS:ATEX)</v>
    <v>389935</v>
    <v>297645</v>
    <v>2014</v>
  </rv>
  <rv s="2">
    <v>5235</v>
  </rv>
  <rv s="0">
    <v>https://www.bing.com/financeapi/forcetrigger?t=aw1xtc&amp;q=XNAS%3aBAND&amp;form=skydnc</v>
    <v>Learn more on Bing</v>
  </rv>
  <rv s="1">
    <v>en-US</v>
    <v>aw1xtc</v>
    <v>268435456</v>
    <v>1</v>
    <v>Powered by Refinitiv</v>
    <v>0</v>
    <v>BANDWIDTH INC. (XNAS:BAND)</v>
    <v>2</v>
    <v>3</v>
    <v>Finance</v>
    <v>4</v>
    <v>22.78</v>
    <v>11.33</v>
    <v>2.0480999999999998</v>
    <v>2.2599999999999998</v>
    <v>0.11067600000000001</v>
    <v>USD</v>
    <v>Bandwidth Inc. is a global cloud communications software company that helps enterprises deliver experiences through voice calling, text messaging and emergency services. The Company’s solutions and its communications cloud cover over 65 countries and have users in unified communications and cloud contact centers. It is a global communications platform-as-a-service (CPaaS) to offer a combination of composable application programming interfaces (APIs), owner-operated network and broad regulatory experience. Its Global Voice Plans serves the power platforms at the forefront of the communications transformation in unified communications as a service (UCaaS) and contact center as a service (CCaaS). Its Programmable Services comprises its text messaging solutions, through which it supports software as a service (SaaS) platform. The Enterprise Voice helps enterprises to leverage its voice, global number management, emergency services and other services in digital transformation.</v>
    <v>1100</v>
    <v>Nasdaq Stock Market</v>
    <v>XNAS</v>
    <v>XNAS</v>
    <v>2230 BANDMATE WAY, RALEIGH, NC, 27607 US</v>
    <v>22.78</v>
    <v>Software &amp; IT Services</v>
    <v>Stock</v>
    <v>46129.797466562501</v>
    <v>5237</v>
    <v>20.6</v>
    <v>726092942</v>
    <v>BANDWIDTH INC.</v>
    <v>BANDWIDTH INC.</v>
    <v>20.9</v>
    <v>0</v>
    <v>20.420000000000002</v>
    <v>22.68</v>
    <v>32014680</v>
    <v>BAND</v>
    <v>BANDWIDTH INC. (XNAS:BAND)</v>
    <v>579449</v>
    <v>383826</v>
    <v>2001</v>
  </rv>
  <rv s="2">
    <v>5238</v>
  </rv>
  <rv s="0">
    <v>https://www.bing.com/financeapi/forcetrigger?t=a1pdbh&amp;q=XNAS%3aCCOI&amp;form=skydnc</v>
    <v>Learn more on Bing</v>
  </rv>
  <rv s="1">
    <v>en-US</v>
    <v>a1pdbh</v>
    <v>268435456</v>
    <v>1</v>
    <v>Powered by Refinitiv</v>
    <v>0</v>
    <v>COGENT COMMUNICATIONS HOLDINGS, INC. (XNAS:CCOI)</v>
    <v>2</v>
    <v>3</v>
    <v>Finance</v>
    <v>4</v>
    <v>56.884999999999998</v>
    <v>15.96</v>
    <v>0.82899999999999996</v>
    <v>0.14000000000000001</v>
    <v>6.0219999999999996E-3</v>
    <v>USD</v>
    <v>Cogent Communications Holdings, Inc. is a facilities-based provider of Internet access, private network services, optical wavelength, and optical transport services and data center colocation space and power. The Company, through its own facilities, offers on-net Internet access services to customers located in buildings that are physically connected to its network. Its network is specifically designed and optimized to transmit packet routed data. Its on-net service consists of high-speed Internet access and private network services offered at speeds ranging from 100 megabits per second (Mbps) to 400 gigabits per second (Gbps). The Company delivers its services on its network in 56 countries across North America, Europe, South America, Oceania and Africa. Its corporate customers are located in multi-tenant office buildings (MTOBs), which include law firms, advertising and marketing firms, as well as healthcare providers, and other professional services businesses, among others.</v>
    <v>1833</v>
    <v>Nasdaq Stock Market</v>
    <v>XNAS</v>
    <v>XNAS</v>
    <v>2450 N Street, Nw, WASHINGTON, DC, 20037 US</v>
    <v>23.8</v>
    <v>Telecommunications Services</v>
    <v>Stock</v>
    <v>46129.79679604141</v>
    <v>5240</v>
    <v>23.06</v>
    <v>1171894200</v>
    <v>COGENT COMMUNICATIONS HOLDINGS, INC.</v>
    <v>COGENT COMMUNICATIONS HOLDINGS, INC.</v>
    <v>23.56</v>
    <v>0</v>
    <v>23.25</v>
    <v>23.39</v>
    <v>50102360</v>
    <v>CCOI</v>
    <v>COGENT COMMUNICATIONS HOLDINGS, INC. (XNAS:CCOI)</v>
    <v>432370</v>
    <v>1057175</v>
    <v>2014</v>
  </rv>
  <rv s="2">
    <v>5241</v>
  </rv>
  <rv s="0">
    <v>https://www.bing.com/financeapi/forcetrigger?t=a1vqw7&amp;q=XNAS%3aIRDM&amp;form=skydnc</v>
    <v>Learn more on Bing</v>
  </rv>
  <rv s="1">
    <v>en-US</v>
    <v>a1vqw7</v>
    <v>268435456</v>
    <v>1</v>
    <v>Powered by Refinitiv</v>
    <v>0</v>
    <v>IRIDIUM COMMUNICATIONS INC. (XNAS:IRDM)</v>
    <v>2</v>
    <v>3</v>
    <v>Finance</v>
    <v>4</v>
    <v>44.3596</v>
    <v>15.645</v>
    <v>0.83069999999999999</v>
    <v>-1.78</v>
    <v>-4.1003999999999999E-2</v>
    <v>USD</v>
    <v>Iridium Communications Inc. operates the mobile voice and data satellite communications network that spans the entire globe. The Company enables connections between people, organizations and assets to and from anywhere, in real time. Together with its ecosystem of partner companies, it delivers a portfolio of solutions for markets that require global communications. Its principal vertical lines of business include land mobile, maritime, aviation, IoT, hosted payloads and other data services, which includes navigation and timing (PNT), and the United States government. Its products include Iridium 9555, Iridium Extreme satellite phones, Iridium Extreme PTT, Iridium GO! Iridium GO!, and others. It provides voice and data communications services to businesses, the United States and foreign governments, non-governmental organizations, and consumers via its satellite network, which has an architecture of 66 operational satellites with in-orbit spares and related ground infrastructure.</v>
    <v>975</v>
    <v>Nasdaq Stock Market</v>
    <v>XNAS</v>
    <v>XNAS</v>
    <v>SUITE 1400, 1750 TYSONS BOULEVARD, MCLEAN, VA, 22102 US</v>
    <v>44.3596</v>
    <v>Telecommunications Services</v>
    <v>Stock</v>
    <v>46129.797358981246</v>
    <v>5243</v>
    <v>41.55</v>
    <v>4401040340</v>
    <v>IRIDIUM COMMUNICATIONS INC.</v>
    <v>IRIDIUM COMMUNICATIONS INC.</v>
    <v>42.87</v>
    <v>39.133299999999998</v>
    <v>43.41</v>
    <v>41.63</v>
    <v>105718000</v>
    <v>IRDM</v>
    <v>IRIDIUM COMMUNICATIONS INC. (XNAS:IRDM)</v>
    <v>2816583</v>
    <v>2402392</v>
    <v>2007</v>
  </rv>
  <rv s="2">
    <v>5244</v>
  </rv>
  <rv s="0">
    <v>https://www.bing.com/financeapi/forcetrigger?t=a1wrz2&amp;q=XNAS%3aLBTYA&amp;form=skydnc</v>
    <v>Learn more on Bing</v>
  </rv>
  <rv s="1">
    <v>en-US</v>
    <v>a1wrz2</v>
    <v>268435456</v>
    <v>1</v>
    <v>Powered by Refinitiv</v>
    <v>0</v>
    <v>Liberty Global Ltd. (XNAS:LBTYA)</v>
    <v>2</v>
    <v>3</v>
    <v>Finance</v>
    <v>4</v>
    <v>13.52</v>
    <v>9.0250000000000004</v>
    <v>1.0617000000000001</v>
    <v>5.0000000000000001E-3</v>
    <v>3.9620000000000004E-4</v>
    <v>USD</v>
    <v>Liberty Global Ltd. is an international provider of broadband Internet, video, fixed-line telephony and mobile communications services to residential customers and businesses in Europe and are an active investor in the infrastructure, content and technology industries. It also provides technology solutions and finance services. The Company's segments include Liberty Telecom, Liberty Growth and Liberty Services. Liberty Telecom includes converged broadband, video and mobile communications businesses. Liberty Growth invests, grows and rotates capital into scalable businesses across the technology, media/content, sports and infrastructure industries with a portfolio of approximately 70 companies and various funds, including stakes in companies like ITV, Televisa Univision, Plume, EdgeConneX and AtlasEdge, as well as its controlling interest in the Formula E racing series. Liberty Services offers technology and finance service platforms offered by its centralized functions.</v>
    <v>6636</v>
    <v>Nasdaq Stock Market</v>
    <v>XNAS</v>
    <v>XNAS</v>
    <v>C/O CONYERS CORPORATE SERVICES (BERMUDA) LIMITED CLARENDON HOUSE, 2 CHURCH STREET, HM 11 BM</v>
    <v>12.73</v>
    <v>Telecommunications Services</v>
    <v>Stock</v>
    <v>46129.797550092189</v>
    <v>5246</v>
    <v>12.56</v>
    <v>4229737337</v>
    <v>Liberty Global Ltd.</v>
    <v>Liberty Global Ltd.</v>
    <v>12.65</v>
    <v>0</v>
    <v>12.62</v>
    <v>12.625</v>
    <v>335028700</v>
    <v>LBTYA</v>
    <v>Liberty Global Ltd. (XNAS:LBTYA)</v>
    <v>953116</v>
    <v>2147826</v>
    <v>2022</v>
  </rv>
  <rv s="2">
    <v>5247</v>
  </rv>
  <rv s="0">
    <v>https://www.bing.com/financeapi/forcetrigger?t=a1wwpr&amp;q=XNAS%3aLILA&amp;form=skydnc</v>
    <v>Learn more on Bing</v>
  </rv>
  <rv s="1">
    <v>en-US</v>
    <v>a1wwpr</v>
    <v>268435456</v>
    <v>1</v>
    <v>Powered by Refinitiv</v>
    <v>0</v>
    <v>LIBERTY LATIN AMERICA LTD. (XNAS:LILA)</v>
    <v>2</v>
    <v>3</v>
    <v>Finance</v>
    <v>4</v>
    <v>9.0399999999999991</v>
    <v>4.2545999999999999</v>
    <v>0.80920000000000003</v>
    <v>0.17499999999999999</v>
    <v>2.0735E-2</v>
    <v>USD</v>
    <v>Liberty Latin America Ltd. is a communications company operating in over 20 countries across Latin America and the Caribbean under the consumer brands BTC, Flow, Liberty and Mas Movil. Its segments include C&amp;W Caribbean, C&amp;W Panam, Liberty Puerto Rico, Liberty Costa Rica and Liberty Networks. The communications and entertainment services that it offers to its residential and business customers in the region include digital video, broadband Internet, telephony and mobile services. Its business products and services include enterprise-grade connectivity, data center, hosting and managed solutions, as well as information technology solutions with customers ranging from small and medium enterprises to international companies and governmental agencies. In addition, it operates a subsea and terrestrial fiber optic cable network that connects over 30 markets in the region. It is also focused on leveraging its full-service product suite to deliver fixed-mobile convergence offerings.</v>
    <v>9000</v>
    <v>Nasdaq Stock Market</v>
    <v>XNAS</v>
    <v>XNAS</v>
    <v>1550 Wewatta Street, Suite 810, DENVER, CO, 80202 US</v>
    <v>8.73</v>
    <v>Telecommunications Services</v>
    <v>Stock</v>
    <v>46129.797551260941</v>
    <v>5249</v>
    <v>8.4</v>
    <v>1723301525</v>
    <v>LIBERTY LATIN AMERICA LTD.</v>
    <v>LIBERTY LATIN AMERICA LTD.</v>
    <v>8.4499999999999993</v>
    <v>0</v>
    <v>8.44</v>
    <v>8.6150000000000002</v>
    <v>200035000</v>
    <v>LILA</v>
    <v>LIBERTY LATIN AMERICA LTD. (XNAS:LILA)</v>
    <v>170570</v>
    <v>291344</v>
    <v>2017</v>
  </rv>
  <rv s="2">
    <v>5250</v>
  </rv>
  <rv s="0">
    <v>https://www.bing.com/financeapi/forcetrigger?t=a1qgzr&amp;q=XNYS%3aLUMN&amp;form=skydnc</v>
    <v>Learn more on Bing</v>
  </rv>
  <rv s="4">
    <v>en-US</v>
    <v>a1qgzr</v>
    <v>268435456</v>
    <v>1</v>
    <v>Powered by Refinitiv</v>
    <v>8</v>
    <v>LUMEN TECHNOLOGIES, INC. (XNYS:LUMN)</v>
    <v>2</v>
    <v>9</v>
    <v>Finance</v>
    <v>4</v>
    <v>11.95</v>
    <v>3.01</v>
    <v>1.6422000000000001</v>
    <v>4.4999999999999998E-2</v>
    <v>5.2880000000000002E-3</v>
    <v>USD</v>
    <v>Lumen Technologies, Inc. is a digital networking services company. The Company is engaged in building fiber network designed to support artificial intelligence (AI), advanced cloud, and edge workloads. It is engaged in providing an array of integrated products and services to its domestic and global business customers and its domestic mass market customers.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8.84</v>
    <v>Telecommunications Services</v>
    <v>Stock</v>
    <v>46129.79755594844</v>
    <v>5252</v>
    <v>8.42</v>
    <v>8813010245</v>
    <v>LUMEN TECHNOLOGIES, INC.</v>
    <v>LUMEN TECHNOLOGIES, INC.</v>
    <v>8.6050000000000004</v>
    <v>8.51</v>
    <v>8.5549999999999997</v>
    <v>1030159000</v>
    <v>LUMN</v>
    <v>LUMEN TECHNOLOGIES, INC. (XNYS:LUMN)</v>
    <v>7546616</v>
    <v>13337777</v>
    <v>1968</v>
  </rv>
  <rv s="2">
    <v>5253</v>
  </rv>
  <rv s="0">
    <v>https://www.bing.com/financeapi/forcetrigger?t=a1x2p2&amp;q=XNAS%3aTSAT&amp;form=skydnc</v>
    <v>Learn more on Bing</v>
  </rv>
  <rv s="1">
    <v>en-US</v>
    <v>a1x2p2</v>
    <v>268435456</v>
    <v>1</v>
    <v>Powered by Refinitiv</v>
    <v>0</v>
    <v>Telesat Corporation (XNAS:TSAT)</v>
    <v>2</v>
    <v>3</v>
    <v>Finance</v>
    <v>4</v>
    <v>53.17</v>
    <v>14.77</v>
    <v>2.0409999999999999</v>
    <v>0.7</v>
    <v>1.3807E-2</v>
    <v>USD</v>
    <v>Telesat Corporation is a Canada-based global satellite operators. The Company provides mission-critical communications solutions support the requirements of sophisticated satellite users throughout the world. The Company operates through two segments: geostationary (GEO), and Low Earth Orbit (LEO). The Company has developed a global network composed of over 198 state-of-the-art LEO satellites, seamlessly integrated with on-ground data networks. The Company’s global GEO satellite fleet provides coverage and connectivity solutions in C-, Ku- and Ka-bands to meet the needs of broadcast, corporate, telecom and government customers around the world. It provides its services through three business categories: Broadcast, Enterprise, and Consulting and other. The Company’s connectivity solutions include data and telecom, mobility, government, video, and consulting. Its data and telecom solutions offer Internet backhaul, wireless backhaul, and corporate network.</v>
    <v>711</v>
    <v>Nasdaq Stock Market</v>
    <v>XNAS</v>
    <v>XNAS</v>
    <v>160 Elgin St, Suite 2100, OTTAWA, ON, K2P 2P7 CA</v>
    <v>53.17</v>
    <v>Telecommunications Services</v>
    <v>Stock</v>
    <v>46129.796577001565</v>
    <v>5255</v>
    <v>51.17</v>
    <v>2629158316</v>
    <v>Telesat Corporation</v>
    <v>Telesat Corporation</v>
    <v>51.88</v>
    <v>0</v>
    <v>50.7</v>
    <v>51.4</v>
    <v>51150940</v>
    <v>TSAT</v>
    <v>Telesat Corporation (XNAS:TSAT)</v>
    <v>180307</v>
    <v>204990</v>
    <v>2020</v>
  </rv>
  <rv s="2">
    <v>5256</v>
  </rv>
  <rv s="0">
    <v>https://www.bing.com/financeapi/forcetrigger?t=a1mt6h&amp;q=XNAS%3aACIW&amp;form=skydnc</v>
    <v>Learn more on Bing</v>
  </rv>
  <rv s="1">
    <v>en-US</v>
    <v>a1mt6h</v>
    <v>268435456</v>
    <v>1</v>
    <v>Powered by Refinitiv</v>
    <v>0</v>
    <v>ACI WORLDWIDE, INC. (XNAS:ACIW)</v>
    <v>2</v>
    <v>3</v>
    <v>Finance</v>
    <v>4</v>
    <v>55.45</v>
    <v>38.054499999999997</v>
    <v>1.0347</v>
    <v>1.99</v>
    <v>4.6494999999999995E-2</v>
    <v>USD</v>
    <v>ACI Worldwide, Inc. is a global payments technology company. The Company delivers software solutions that power intelligent payments orchestration in real time to banks, billers, and merchants. Its segments include Payment Software and Biller. Payment Software drives payments orchestration for banks and merchants. It provides payment solutions to large and mid-sized banks globally for retail banking, digital, and other payment services. In addition, it enables banks to meet the requirements of different real-time payments schemes and to create differentiated products to meet consumer, business, and merchant demands. The Biller segment provides electronic bill presentment and payment services to companies operating in the consumer finance, insurance, healthcare, higher education, utility, government, mortgage, subscription provider, and telecommunications categories. It also provides fraud abuse protection to its Biller customers leveraging its proven AI, human, and data capabilities.</v>
    <v>3103</v>
    <v>Nasdaq Stock Market</v>
    <v>XNAS</v>
    <v>XNAS</v>
    <v>6060 Coventry Drive, ELKHORN, NE, 68022 US</v>
    <v>44.98</v>
    <v>Financial Technology (Fintech) &amp; Infrastructure</v>
    <v>Stock</v>
    <v>46129.79759929375</v>
    <v>5258</v>
    <v>43.91</v>
    <v>4556038800</v>
    <v>ACI WORLDWIDE, INC.</v>
    <v>ACI WORLDWIDE, INC.</v>
    <v>44.05</v>
    <v>20.664400000000001</v>
    <v>42.8</v>
    <v>44.79</v>
    <v>101720000</v>
    <v>ACIW</v>
    <v>ACI WORLDWIDE, INC. (XNAS:ACIW)</v>
    <v>571339</v>
    <v>704789</v>
    <v>1993</v>
  </rv>
  <rv s="2">
    <v>5259</v>
  </rv>
  <rv s="0">
    <v>http://es.wikipedia.org/wiki/Adobe_(empresa)</v>
    <v>Wikipedia</v>
  </rv>
  <rv s="6">
    <v>204</v>
    <v>5261</v>
  </rv>
  <rv s="7">
    <v>17</v>
    <v>https://www.bing.com/th?id=AMMS_503c684ccc667ad525fe1d703881df2c&amp;qlt=95</v>
    <v>5262</v>
    <v>0</v>
    <v>https://www.bing.com/images/search?form=xlimg&amp;q=adobe+systems</v>
    <v>Image of ADOBE INC.</v>
  </rv>
  <rv s="0">
    <v>https://www.bing.com/financeapi/forcetrigger?t=a1mv7w&amp;q=XNAS%3aADBE&amp;form=skydnc</v>
    <v>Learn more on Bing</v>
  </rv>
  <rv s="8">
    <v>en-US</v>
    <v>a1mv7w</v>
    <v>268435456</v>
    <v>1</v>
    <v>Powered by Refinitiv</v>
    <v>13</v>
    <v>ADOBE INC. (XNAS:ADBE)</v>
    <v>15</v>
    <v>16</v>
    <v>Finance</v>
    <v>4</v>
    <v>422.95</v>
    <v>224.13</v>
    <v>1.4684999999999999</v>
    <v>-4.2149999999999999</v>
    <v>-1.6985E-2</v>
    <v>USD</v>
    <v>Adobe Inc. is a global technology company. The Company's products, services and solutions are used around the world to imagine, create, manage, deliver, measure, optimize and engage with content across surfaces and fuel digital experiences. Its segments include Digital Media, Digital Experience, and Publishing and Advertising. The Digital Media segment is centered around Adobe Creative Cloud and Adobe Document Cloud, which include Adobe Express, Adobe Firefly, Photoshop and other products, offering a variety of tools for creative professionals, communicators and other consumers. The Digital Experience segment provides an integrated platform and set of products, services and solutions through Adobe Experience Cloud. The Publishing and Advertising segment contains legacy products and services. In addition, its Adobe GenStudio solution allows businesses to simplify their content supply chain process with generative artificial intelligence (AI) capabilities and intelligent automation.</v>
    <v>31360</v>
    <v>Nasdaq Stock Market</v>
    <v>XNAS</v>
    <v>XNAS</v>
    <v>345 Park Avenue, SAN JOSE, CA, 95110-2704 US</v>
    <v>254.08</v>
    <v>5263</v>
    <v>Software &amp; IT Services</v>
    <v>Stock</v>
    <v>46129.795882013284</v>
    <v>5264</v>
    <v>243.5</v>
    <v>98600548000</v>
    <v>ADOBE INC.</v>
    <v>ADOBE INC.</v>
    <v>254.08</v>
    <v>14.610799999999999</v>
    <v>248.155</v>
    <v>243.94</v>
    <v>404200000</v>
    <v>ADBE</v>
    <v>ADOBE INC. (XNAS:ADBE)</v>
    <v>4072750</v>
    <v>6205961</v>
    <v>1997</v>
  </rv>
  <rv s="2">
    <v>5265</v>
  </rv>
  <rv s="0">
    <v>https://www.bing.com/financeapi/forcetrigger?t=a1mwoc&amp;q=XNAS%3aADSK&amp;form=skydnc</v>
    <v>Learn more on Bing</v>
  </rv>
  <rv s="1">
    <v>en-US</v>
    <v>a1mwoc</v>
    <v>268435456</v>
    <v>1</v>
    <v>Powered by Refinitiv</v>
    <v>0</v>
    <v>AUTODESK, INC. (XNAS:ADSK)</v>
    <v>2</v>
    <v>3</v>
    <v>Finance</v>
    <v>4</v>
    <v>329.09</v>
    <v>214.1</v>
    <v>1.3873</v>
    <v>-0.76</v>
    <v>-3.1259999999999999E-3</v>
    <v>USD</v>
    <v>Autodesk, Inc. is engaged in three-dimensional (3D) design, engineering and entertainment technology solutions, spanning architecture, engineering, construction, product design, manufacturing, media and entertainment. Its architecture, engineering, construction and operations products improve the way building, infrastructure, and industrial projects are designed, built, and operated. Its product development and manufacturing software provides manufacturers in the automotive, transportation, industrial machinery, consumer products, and building product industries with comprehensive digital design, engineering, manufacturing, and production solutions. Its product offerings include AutoCAD Civil 3D, Autodesk Build, BIM Collaborate Pro, Building Connected, Revit, Tandem, AutoCAD, AutoCAD LT, Inventor, Vault, Maya, 3ds Max, Flow Production Tracking, among others. AutoCAD Civil 3D solution offers surveying, design, analysis, and documentation solution.</v>
    <v>14300</v>
    <v>Nasdaq Stock Market</v>
    <v>XNAS</v>
    <v>XNAS</v>
    <v>One Market, Ste. 400., SAN FRANCISCO, CA, 94105 US</v>
    <v>250</v>
    <v>Software &amp; IT Services</v>
    <v>Stock</v>
    <v>46129.797528101561</v>
    <v>5267</v>
    <v>241.64</v>
    <v>51146400000</v>
    <v>AUTODESK, INC.</v>
    <v>AUTODESK, INC.</v>
    <v>249.4</v>
    <v>46.395899999999997</v>
    <v>243.16</v>
    <v>242.4</v>
    <v>211000000</v>
    <v>ADSK</v>
    <v>AUTODESK, INC. (XNAS:ADSK)</v>
    <v>871669</v>
    <v>2011240</v>
    <v>1994</v>
  </rv>
  <rv s="2">
    <v>5268</v>
  </rv>
  <rv s="0">
    <v>https://www.bing.com/financeapi/forcetrigger?t=a273rw&amp;q=XNAS%3aAEYE&amp;form=skydnc</v>
    <v>Learn more on Bing</v>
  </rv>
  <rv s="1">
    <v>en-US</v>
    <v>a273rw</v>
    <v>268435456</v>
    <v>1</v>
    <v>Powered by Refinitiv</v>
    <v>0</v>
    <v>AUDIOEYE, INC. (XNAS:AEYE)</v>
    <v>2</v>
    <v>3</v>
    <v>Finance</v>
    <v>4</v>
    <v>16.39</v>
    <v>5.31</v>
    <v>0.7621</v>
    <v>0.1072</v>
    <v>1.5226999999999999E-2</v>
    <v>USD</v>
    <v>AudioEye, Inc. is a digital accessibility platform company that delivers Website accessibility compliance at all price points to businesses of all sizes. It operates in one segment as a provider of patented, Internet content publication and distribution software and related services and enables the conversion of digital content into accessible formats and allows for real-time distribution to end users on any Internet-connected device. Its solutions are backed by machine-learning/artificial intelligence-driven technology that finds and fixes common accessibility errors. Its technology addresses a range of disabilities, including dyslexia, color blindness, epilepsy, and more. It offers additional solutions, such as periodic auditing, human assisted technological remediations, legal support services and other professional services. It also offers PDF remediation services and mobile application and audit reporting services to help its customers with their digital accessibility needs.</v>
    <v>116</v>
    <v>Nasdaq Stock Market</v>
    <v>XNAS</v>
    <v>XNAS</v>
    <v>5210 E. Williams Circle, Suite 750, TUCSON, AZ, 85711 US</v>
    <v>7.49</v>
    <v>Software &amp; IT Services</v>
    <v>Stock</v>
    <v>46129.796679015628</v>
    <v>5270</v>
    <v>7.03</v>
    <v>89311268</v>
    <v>AUDIOEYE, INC.</v>
    <v>AUDIOEYE, INC.</v>
    <v>7.24</v>
    <v>0</v>
    <v>7.04</v>
    <v>7.1471999999999998</v>
    <v>12495980</v>
    <v>AEYE</v>
    <v>AUDIOEYE, INC. (XNAS:AEYE)</v>
    <v>106959</v>
    <v>214175</v>
    <v>2005</v>
  </rv>
  <rv s="2">
    <v>5271</v>
  </rv>
  <rv s="0">
    <v>https://www.bing.com/financeapi/forcetrigger?t=a1n4jc&amp;q=XNAS%3aAGYS&amp;form=skydnc</v>
    <v>Learn more on Bing</v>
  </rv>
  <rv s="1">
    <v>en-US</v>
    <v>a1n4jc</v>
    <v>268435456</v>
    <v>1</v>
    <v>Powered by Refinitiv</v>
    <v>0</v>
    <v>AGILYSYS, INC. (XNAS:AGYS)</v>
    <v>2</v>
    <v>3</v>
    <v>Finance</v>
    <v>4</v>
    <v>145.25</v>
    <v>61.5</v>
    <v>0.36199999999999999</v>
    <v>0.28499999999999998</v>
    <v>4.215E-3</v>
    <v>USD</v>
    <v>Agilysys, Inc. is a hospitality software company, which is engaged in delivering cloud-native software-as-a-service (SaaS) and on-premises solutions for hotels, resorts, cruise lines, casinos, corporate foodservice management, restaurants, universities, stadiums, and healthcare facilities. The Company’s software solutions include point-of-sale (POS), property management (PMS), inventory and procurement, payments, and related applications that manage and enhance the entire guest journey. It operates across North America, Europe, the Middle East, Asia-Pacific, and India. Its food and beverage ecosystem solutions include InfoGenesis, IG Kiosk, IG KDS, IG OnDemand, IG Fly, IG Quick Pay, IG Smart Menu, IG Digital Menu Board, IG PanOptic, eCash, and Analyze. Its hospitality and leisure (H&amp;L) ecosystem solutions include LMS, Versa, and Stay. Its hospitality and leisure (H&amp;L) experience-enhancer solutions include Book, Express Kiosk, Express Mobile, Spa, Golf, and Sales &amp; Catering.</v>
    <v>2200</v>
    <v>Nasdaq Stock Market</v>
    <v>XNAS</v>
    <v>XNAS</v>
    <v>3655 Brookside Parkway, Suite 300, ALPHARETTA, GA, 30022 US</v>
    <v>69.5</v>
    <v>Software &amp; IT Services</v>
    <v>Stock</v>
    <v>46129.797377383591</v>
    <v>5273</v>
    <v>67.75</v>
    <v>1908409633</v>
    <v>AGILYSYS, INC.</v>
    <v>AGILYSYS, INC.</v>
    <v>69.08</v>
    <v>63.334899999999998</v>
    <v>67.61</v>
    <v>67.894999999999996</v>
    <v>28108250</v>
    <v>AGYS</v>
    <v>AGILYSYS, INC. (XNAS:AGYS)</v>
    <v>98053</v>
    <v>289238</v>
    <v>2022</v>
  </rv>
  <rv s="2">
    <v>5274</v>
  </rv>
  <rv s="0">
    <v>https://www.bing.com/financeapi/forcetrigger?t=bx8zr7&amp;q=XNYS%3aAI&amp;form=skydnc</v>
    <v>Learn more on Bing</v>
  </rv>
  <rv s="1">
    <v>en-US</v>
    <v>bx8zr7</v>
    <v>268435456</v>
    <v>1</v>
    <v>Powered by Refinitiv</v>
    <v>0</v>
    <v>C3.AI, INC. (XNYS:AI)</v>
    <v>2</v>
    <v>3</v>
    <v>Finance</v>
    <v>4</v>
    <v>30.24</v>
    <v>7.6749999999999998</v>
    <v>2.0804999999999998</v>
    <v>-7.6899999999999996E-2</v>
    <v>-8.2509999999999997E-3</v>
    <v>USD</v>
    <v>C3.ai, Inc. is an enterprise artificial intelligence (AI) application software company. The Company has built a solution that enables its customers to develop, deploy, and operate enterprise AI applications. It offers software solutions, which it collectively refers to as its C3 AI software, comprises The C3 Agentic AI Platform, C3 AI Applications, and C3 Generative AI. The C3 Agentic AI Platform, its core technology, is a comprehensive, end-to-end application development and runtime environment that is designed to allow its customers to design, develop, and deploy Enterprise AI applications of any type. Its C3 AI Applications, built using the C3 AI Platform, is a portfolio of pre-built, extensible, industry-specific, and application-specific software-as-a-service offerings (SaaS) Enterprise AI applications. Its C3 Generative AI combines the utility of large language models, generative AI, reinforcement learning, and natural language processing.</v>
    <v>1181</v>
    <v>New York Stock Exchange</v>
    <v>XNYS</v>
    <v>XNYS</v>
    <v>1400 Seaport Blvd, REDWOOD CITY, CA, 94063 US</v>
    <v>9.7249999999999996</v>
    <v>Software &amp; IT Services</v>
    <v>Stock</v>
    <v>46129.797186747659</v>
    <v>5276</v>
    <v>9.17</v>
    <v>1342941090</v>
    <v>C3.AI, INC.</v>
    <v>C3.AI, INC.</v>
    <v>9.59</v>
    <v>0</v>
    <v>9.32</v>
    <v>9.2431000000000001</v>
    <v>145291200</v>
    <v>AI</v>
    <v>C3.AI, INC. (XNYS:AI)</v>
    <v>3846739</v>
    <v>4891763</v>
    <v>2009</v>
  </rv>
  <rv s="2">
    <v>5277</v>
  </rv>
  <rv s="0">
    <v>https://www.bing.com/financeapi/forcetrigger?t=c11cm7&amp;q=XNAS%3aALKT&amp;form=skydnc</v>
    <v>Learn more on Bing</v>
  </rv>
  <rv s="1">
    <v>en-US</v>
    <v>c11cm7</v>
    <v>268435456</v>
    <v>1</v>
    <v>Powered by Refinitiv</v>
    <v>0</v>
    <v>ALKAMI TECHNOLOGY, INC. (XNAS:ALKT)</v>
    <v>2</v>
    <v>3</v>
    <v>Finance</v>
    <v>4</v>
    <v>31.66</v>
    <v>14.11</v>
    <v>0.61609999999999998</v>
    <v>0.19</v>
    <v>1.0920000000000001E-2</v>
    <v>USD</v>
    <v>Alkami Technology, Inc. is a cloud-based digital banking solutions provider. The Company's solution, the Alkami Digital Banking Platform, allows financial institutions (FIs) to onboard and engage new users, accelerate revenues and improve operational efficiency. The Alkami Digital Banking Platform offers an end-to-end set of digital banking software products. Its platform integrates with core system providers and other third-party fintech providers, and acts as the primary interaction point among consumers, businesses, and FIs. It offers FI with a set of core functional components, which includes a rounded suite of products across account opening, marketing, data insights, card experience, money movement, customer service, business banking, financial wellness, security and fraud protection and extensibility. The Company's clients include community, regional and super-regional credit unions and banks across both retail and business banking.</v>
    <v>1225</v>
    <v>Nasdaq Stock Market</v>
    <v>XNAS</v>
    <v>XNAS</v>
    <v>5601 Granite Parkway, Suite 120, PLANO, TX, 75024 US</v>
    <v>18.16</v>
    <v>Software &amp; IT Services</v>
    <v>Stock</v>
    <v>46129.796560878909</v>
    <v>5279</v>
    <v>17.54</v>
    <v>1882429030</v>
    <v>ALKAMI TECHNOLOGY, INC.</v>
    <v>ALKAMI TECHNOLOGY, INC.</v>
    <v>17.82</v>
    <v>0</v>
    <v>17.399999999999999</v>
    <v>17.59</v>
    <v>107017000</v>
    <v>ALKT</v>
    <v>ALKAMI TECHNOLOGY, INC. (XNAS:ALKT)</v>
    <v>1233264</v>
    <v>1407006</v>
    <v>2011</v>
  </rv>
  <rv s="2">
    <v>5280</v>
  </rv>
  <rv s="0">
    <v>https://www.bing.com/financeapi/forcetrigger?t=a1nc7w&amp;q=XNAS%3aALRM&amp;form=skydnc</v>
    <v>Learn more on Bing</v>
  </rv>
  <rv s="1">
    <v>en-US</v>
    <v>a1nc7w</v>
    <v>268435456</v>
    <v>1</v>
    <v>Powered by Refinitiv</v>
    <v>0</v>
    <v>ALARM.COM HOLDINGS, INC. (XNAS:ALRM)</v>
    <v>2</v>
    <v>3</v>
    <v>Finance</v>
    <v>4</v>
    <v>60.76</v>
    <v>41.5</v>
    <v>0.83</v>
    <v>0.74</v>
    <v>1.6227999999999999E-2</v>
    <v>USD</v>
    <v>Alarm.com Holdings, Inc. provides a platform for intelligently connected property. Its cloud-based platform offers a suite of Internet of Things (IoT) solutions addressing global opportunities in the residential, multi-family, small business and enterprise commercial markets. The Company's segments include Alarm.com and Other. Its Alarm.com segment represents its cloud-based and Software platforms for intelligently connected property and related solutions. Its Other segment is focused on researching, developing and offering residential and commercial automation solutions and energy management products and services in adjacent markets. This segment also includes advanced grid services and virtual power plant (VPP) solutions for utilities. Its solution suite includes security, video and video analytics, energy management, access control, electric utility grid management, indoor gunshot detection, water management, health and wellness, personal safety and data-rich emergency response.</v>
    <v>2058</v>
    <v>Nasdaq Stock Market</v>
    <v>XNAS</v>
    <v>XNAS</v>
    <v>8281 Greensboro Dr Ste 100, Tysons, FAIRFAX, VA, 22102-5211 US</v>
    <v>47.16</v>
    <v>Software &amp; IT Services</v>
    <v>Stock</v>
    <v>46129.796961874999</v>
    <v>5282</v>
    <v>46.284999999999997</v>
    <v>2301529854</v>
    <v>ALARM.COM HOLDINGS, INC.</v>
    <v>ALARM.COM HOLDINGS, INC.</v>
    <v>46.64</v>
    <v>18.829699999999999</v>
    <v>45.6</v>
    <v>46.34</v>
    <v>49666160</v>
    <v>ALRM</v>
    <v>ALARM.COM HOLDINGS, INC. (XNAS:ALRM)</v>
    <v>199253</v>
    <v>450162</v>
    <v>2009</v>
  </rv>
  <rv s="2">
    <v>5283</v>
  </rv>
  <rv s="0">
    <v>https://www.bing.com/financeapi/forcetrigger?t=c3jj2w&amp;q=XNAS%3aAMPL&amp;form=skydnc</v>
    <v>Learn more on Bing</v>
  </rv>
  <rv s="1">
    <v>en-US</v>
    <v>c3jj2w</v>
    <v>268435456</v>
    <v>1</v>
    <v>Powered by Refinitiv</v>
    <v>0</v>
    <v>AMPLITUDE, INC. (XNAS:AMPL)</v>
    <v>2</v>
    <v>3</v>
    <v>Finance</v>
    <v>4</v>
    <v>14.49</v>
    <v>5.51</v>
    <v>1.4384999999999999</v>
    <v>0.19</v>
    <v>2.7982E-2</v>
    <v>USD</v>
    <v>Amplitude, Inc. provides a digital analytics platform that helps companies unlock the power of their products. The Company’s Digital Analytics Platform helps businesses understand how people are using their products so they can build digital experiences. Its platform comprises several primary offerings: Amplitude Analytics, Amplitude Session Replay, Amplitude Feature Experimentation, Amplitude Web Experimentation, Amplitude Activation and Amplitude Guides and Surveys. Amplitude Analytics is the cornerstone of the platform and provides real-time insights into user behavior. Amplitude Activation unifies data across multiple sources, creating a single, enriched dataset that fuels analytics and personalization. Amplitude Guides and Surveys helps companies to deploy in-product guides, tours, and surveys, using the power of behavioral insights to fuel great results. The Company's portfolio includes InfiniGrow, which is an AI marketing analytics platform.</v>
    <v>780</v>
    <v>Nasdaq Stock Market</v>
    <v>XNAS</v>
    <v>XNAS</v>
    <v>201 Third Street, Suite 200, San Francisco, CA, 94103 US</v>
    <v>7.13</v>
    <v>Software &amp; IT Services</v>
    <v>Stock</v>
    <v>46129.797560578125</v>
    <v>5285</v>
    <v>6.93</v>
    <v>933412366</v>
    <v>AMPLITUDE, INC.</v>
    <v>AMPLITUDE, INC.</v>
    <v>6.96</v>
    <v>0</v>
    <v>6.79</v>
    <v>6.98</v>
    <v>133726700</v>
    <v>AMPL</v>
    <v>AMPLITUDE, INC. (XNAS:AMPL)</v>
    <v>1011788</v>
    <v>1716150</v>
    <v>2011</v>
  </rv>
  <rv s="2">
    <v>5286</v>
  </rv>
  <rv s="0">
    <v>https://www.bing.com/financeapi/forcetrigger?t=c1sd3m&amp;q=XNAS%3aAPP&amp;form=skydnc</v>
    <v>Learn more on Bing</v>
  </rv>
  <rv s="1">
    <v>en-US</v>
    <v>c1sd3m</v>
    <v>268435456</v>
    <v>1</v>
    <v>Powered by Refinitiv</v>
    <v>0</v>
    <v>APPLOVIN CORPORATION (XNAS:APP)</v>
    <v>2</v>
    <v>3</v>
    <v>Finance</v>
    <v>4</v>
    <v>745.61</v>
    <v>222.02010000000001</v>
    <v>2.4653</v>
    <v>11.2125</v>
    <v>2.4056999999999999E-2</v>
    <v>USD</v>
    <v>AppLovin Corporation is a marketing platform. The Company provides end-to-end software and artificial intelligence (AI) solutions for businesses to reach, monetize and grow their global audiences. Its advertising solutions include a comprehensive suite of tools including AppDiscovery, MAX, Adjust, Wurl and Axon Ads Manager. AppDiscovery is powered by AXON, its AI-powered advertising engine, and matches advertiser demand with publisher supply through auctions at vast scale and at microsecond-level speeds. MAX is its monetization solution, utilizing an advanced in-app bidding technology that optimizes the value of a publisher’s advertising inventory by running a real-time competitive auction, driving more competition, and higher returns for publishers. Adjust is its measurement and analytics marketing platform which provides marketers with the visibility, insights, and data needed to scale their apps marketing and drive more informed results. Wurl is its connected TV (CTV) platform.</v>
    <v>898</v>
    <v>Nasdaq Stock Market</v>
    <v>XNAS</v>
    <v>XNAS</v>
    <v>1100 Page Mill Rd, PALO ALTO, CA, 94304-1047 US</v>
    <v>486.46</v>
    <v>Software &amp; IT Services</v>
    <v>Stock</v>
    <v>46129.797578633596</v>
    <v>5288</v>
    <v>472.24</v>
    <v>160983632595</v>
    <v>APPLOVIN CORPORATION</v>
    <v>APPLOVIN CORPORATION</v>
    <v>478.92</v>
    <v>49.619300000000003</v>
    <v>466.09</v>
    <v>477.30250000000001</v>
    <v>337278000</v>
    <v>APP</v>
    <v>APPLOVIN CORPORATION (XNAS:APP)</v>
    <v>2900971</v>
    <v>4436930</v>
    <v>2011</v>
  </rv>
  <rv s="2">
    <v>5289</v>
  </rv>
  <rv s="0">
    <v>https://www.bing.com/financeapi/forcetrigger?t=a1nmc7&amp;q=XNAS%3aAPPF&amp;form=skydnc</v>
    <v>Learn more on Bing</v>
  </rv>
  <rv s="1">
    <v>en-US</v>
    <v>a1nmc7</v>
    <v>268435456</v>
    <v>1</v>
    <v>Powered by Refinitiv</v>
    <v>0</v>
    <v>APPFOLIO, INC. (XNAS:APPF)</v>
    <v>2</v>
    <v>3</v>
    <v>Finance</v>
    <v>4</v>
    <v>326.04000000000002</v>
    <v>142.72999999999999</v>
    <v>0.79790000000000005</v>
    <v>1.4</v>
    <v>9.0200000000000002E-3</v>
    <v>USD</v>
    <v>AppFolio, Inc. is a technology company focusing on the real estate industry. It provides a cloud-based platform on which its customers operate their businesses. It also provides key functionality related to critical transactions across the real estate lifecycle, including screening potential residents, sending and receiving payments, and providing insurance-related risk mitigation services. Its platform is AppFolio Realm, a suite of AI-powered tools that assist with leasing, maintenance, accounting, and other business-critical tasks. AppFolio Realm includes generative AI to answer questions, perform tasks and automate common workflows. The platform also includes Stack, its partner ecosystem that allows customers to connect its platform with specialized technology and services offered by third parties. Its platform is offered as a service and made available via three subscription plans: AppFolio Property Manager Core, AppFolio Property Manager Plus, and AppFolio Property Manager Max.</v>
    <v>1702</v>
    <v>Nasdaq Stock Market</v>
    <v>XNAS</v>
    <v>XNAS</v>
    <v>70 CASTILIAN DRIVE, SANTA BARBARA, CA, 93117 US</v>
    <v>159.88</v>
    <v>Software &amp; IT Services</v>
    <v>Stock</v>
    <v>46129.796862245312</v>
    <v>5291</v>
    <v>156.13999999999999</v>
    <v>5636382937</v>
    <v>APPFOLIO, INC.</v>
    <v>APPFOLIO, INC.</v>
    <v>158.01</v>
    <v>40.273099999999999</v>
    <v>155.21</v>
    <v>156.61000000000001</v>
    <v>35989930</v>
    <v>APPF</v>
    <v>APPFOLIO, INC. (XNAS:APPF)</v>
    <v>157836</v>
    <v>345739</v>
    <v>2006</v>
  </rv>
  <rv s="2">
    <v>5292</v>
  </rv>
  <rv s="0">
    <v>https://www.bing.com/financeapi/forcetrigger?t=bvt3nm&amp;q=XNYS%3aASAN&amp;form=skydnc</v>
    <v>Learn more on Bing</v>
  </rv>
  <rv s="1">
    <v>en-US</v>
    <v>bvt3nm</v>
    <v>268435456</v>
    <v>1</v>
    <v>Powered by Refinitiv</v>
    <v>0</v>
    <v>ASANA, INC. (XNYS:ASAN)</v>
    <v>2</v>
    <v>3</v>
    <v>Finance</v>
    <v>4</v>
    <v>19</v>
    <v>5.38</v>
    <v>0.94550000000000001</v>
    <v>-3.5000000000000003E-2</v>
    <v>-5.9830000000000005E-3</v>
    <v>USD</v>
    <v>Asana, Inc. is an enterprise work management software platform. It enables organizations to align work to goals, coordinate cross-functional work, gain visibility into progress, automate workflows across departments, and scale work securely. It offers two products within the Asana platform to meet the needs of diverse organizations. The Asana platform maintains an application programming interface that enables developers to build apps on Asana and integrate with hundreds of third-party applications like Microsoft Teams, Slack, Jira, Salesforce, Google Workspace, Adobe Creative Cloud and many more. Its flagship product, Asana Work Graph, provides a map of how all work gets done inside an organization. It is built for scale and captures the relationship between the work that teams undertake, the information about that work, the people doing the work, and the outcomes of that work. It provides interactive dynamic views list, calendar, board, timeline, goals, portfolio, reports and more.</v>
    <v>1767</v>
    <v>New York Stock Exchange</v>
    <v>XNYS</v>
    <v>XNYS</v>
    <v>633 FOLSOM STREET, SUITE 100, SAN FRANCISCO, CA, 94107 US</v>
    <v>6.1349999999999998</v>
    <v>Software &amp; IT Services</v>
    <v>Stock</v>
    <v>46129.797597106248</v>
    <v>5294</v>
    <v>5.7850000000000001</v>
    <v>1384482301</v>
    <v>ASANA, INC.</v>
    <v>ASANA, INC.</v>
    <v>6.02</v>
    <v>0</v>
    <v>5.85</v>
    <v>5.8150000000000004</v>
    <v>238088100</v>
    <v>ASAN</v>
    <v>ASANA, INC. (XNYS:ASAN)</v>
    <v>4090454</v>
    <v>6261498</v>
    <v>2008</v>
  </rv>
  <rv s="2">
    <v>5295</v>
  </rv>
  <rv s="0">
    <v>https://www.bing.com/financeapi/forcetrigger?t=bso2ec&amp;q=XNAS%3aAVPT&amp;form=skydnc</v>
    <v>Learn more on Bing</v>
  </rv>
  <rv s="1">
    <v>en-US</v>
    <v>bso2ec</v>
    <v>268435456</v>
    <v>1</v>
    <v>Powered by Refinitiv</v>
    <v>0</v>
    <v>AVEPOINT, INC. (XNAS:AVPT)</v>
    <v>2</v>
    <v>3</v>
    <v>Finance</v>
    <v>4</v>
    <v>20.245000000000001</v>
    <v>8.8350000000000009</v>
    <v>1.2101999999999999</v>
    <v>0.03</v>
    <v>3.0109999999999998E-3</v>
    <v>USD</v>
    <v>AvePoint, Inc. provides a cloud-native data management software platform, enabling them to prepare, secure, and optimize their critical data. The Company’s AvePoint Confidence Platform delivers a set of software-as-a-service (SaaS) solutions, empowering users in a variety of technology roles, including IT operations, development operations and cybersecurity, to monitor and secure the digital workplace. Built on top of Platform-as-a-Service (PaaS) architecture, it combines modularity with tailored, industry-specific functionality to address critical operational challenges and manage data effectively across third-party cloud vendors like Microsoft, Salesforce, Google, AWS, Box, and Dropbox. The AvePoint Confidence Platform, and the applications that it powers, is organized into three interconnected suites of functionality, which include the Control Suite, the Resilience Suite, and the Modernization Suite.</v>
    <v>3443</v>
    <v>Nasdaq Stock Market</v>
    <v>XNAS</v>
    <v>XNAS</v>
    <v>525 Washington Blvd, Suite 1400, JERSEY CITY, NJ, 07310 US</v>
    <v>10.28</v>
    <v>Software &amp; IT Services</v>
    <v>Stock</v>
    <v>46129.796684548441</v>
    <v>5297</v>
    <v>9.9849999999999994</v>
    <v>2158507206</v>
    <v>AVEPOINT, INC.</v>
    <v>AVEPOINT, INC.</v>
    <v>10.220000000000001</v>
    <v>66.235900000000001</v>
    <v>9.9649999999999999</v>
    <v>9.9949999999999992</v>
    <v>215958700</v>
    <v>AVPT</v>
    <v>AVEPOINT, INC. (XNAS:AVPT)</v>
    <v>619845</v>
    <v>1537693</v>
    <v>2019</v>
  </rv>
  <rv s="2">
    <v>5298</v>
  </rv>
  <rv s="0">
    <v>https://www.bing.com/financeapi/forcetrigger?t=bt6tzr&amp;q=XNYS%3aBILL&amp;form=skydnc</v>
    <v>Learn more on Bing</v>
  </rv>
  <rv s="4">
    <v>en-US</v>
    <v>bt6tzr</v>
    <v>268435456</v>
    <v>1</v>
    <v>Powered by Refinitiv</v>
    <v>8</v>
    <v>BILL HOLDINGS, INC. (XNYS:BILL)</v>
    <v>2</v>
    <v>9</v>
    <v>Finance</v>
    <v>4</v>
    <v>57.21</v>
    <v>34.44</v>
    <v>1.2697000000000001</v>
    <v>0.56999999999999995</v>
    <v>1.4918000000000001E-2</v>
    <v>USD</v>
    <v>BILL Holdings, Inc. provides a financial operations platform for small and midsize businesses (SMBs). The Company offers software-as-a-service, cloud-based payments, and spend and expense management products, which allow users to automate accounts payable and accounts receivable transactions, enable businesses to easily connect with their suppliers and/or customers to do business, eliminate expense reports, manage cash flows, and improve back-office efficiency. Its artificial intelligence (AI)-enabled financial software platform creates seamless connections between its customers, their suppliers, and their clients. Businesses on its platform generate and process invoices, streamline approvals, make and receive payments, manage employee expenses, sync with their accounting system, foster collaboration, and manage their cash flow. Its integrated platform also includes BILL Spend and Expense, its spend and expense management product, which provides a solution for businesses.</v>
    <v>2364</v>
    <v>New York Stock Exchange</v>
    <v>XNYS</v>
    <v>XNYS</v>
    <v>6220 America Center Dr., Suite 100, SAN JOSE, CA, 95002 US</v>
    <v>39.384999999999998</v>
    <v>Software &amp; IT Services</v>
    <v>Stock</v>
    <v>46129.797599316407</v>
    <v>5300</v>
    <v>38.1233</v>
    <v>3837685863</v>
    <v>BILL HOLDINGS, INC.</v>
    <v>BILL HOLDINGS, INC.</v>
    <v>38.92</v>
    <v>38.21</v>
    <v>38.78</v>
    <v>98960440</v>
    <v>BILL</v>
    <v>BILL HOLDINGS, INC. (XNYS:BILL)</v>
    <v>880887</v>
    <v>2035052</v>
    <v>2018</v>
  </rv>
  <rv s="2">
    <v>5301</v>
  </rv>
  <rv s="0">
    <v>https://www.bing.com/financeapi/forcetrigger?t=a1ol27&amp;q=XNAS%3aBL&amp;form=skydnc</v>
    <v>Learn more on Bing</v>
  </rv>
  <rv s="1">
    <v>en-US</v>
    <v>a1ol27</v>
    <v>268435456</v>
    <v>1</v>
    <v>Powered by Refinitiv</v>
    <v>0</v>
    <v>BLACKLINE, INC (XNAS:BL)</v>
    <v>2</v>
    <v>3</v>
    <v>Finance</v>
    <v>4</v>
    <v>59.57</v>
    <v>29.67</v>
    <v>0.76570000000000005</v>
    <v>-1.1100000000000001</v>
    <v>-3.3935E-2</v>
    <v>USD</v>
    <v>BlackLine, Inc. provides a unified, scalable, and flexible platform tailored to the needs of the Office of the Chief Financial Officer (CFO) and delivers purpose-built applications. The Company's comprehensive platform addresses mission-critical processes, including record-to-report and invoice-to-cash, enabling unified data, streamlined and optimized processes, and real-time insight through visibility, automation, and artificial intelligence (AI). Its cloud-based applications, powered by its BlackLine Studio360 Platform, include account reconciliations, transaction matching, task management, financial reporting analytics, journal entry, variance analysis, compliance, credit &amp; risk management, collections management, electronic invoicing &amp; payments, intercompany create, intercompany balance &amp; resolve, and intercompany net &amp; settle. Its BlackLine Studio360 Platform includes Studio360 Integrate, Studio360 Orchestrate, Studio360 Visualize, Studio360 Blueprint and Studio360 Control.</v>
    <v>1850</v>
    <v>Nasdaq Stock Market</v>
    <v>XNAS</v>
    <v>XNAS</v>
    <v>21300 Victory Boulevard, 12Th Floor, WOODLAND HILLS, CA, 91367 US</v>
    <v>34.06</v>
    <v>Software &amp; IT Services</v>
    <v>Stock</v>
    <v>46129.796163078128</v>
    <v>5303</v>
    <v>31.59</v>
    <v>1884042244</v>
    <v>BLACKLINE, INC</v>
    <v>BLACKLINE, INC</v>
    <v>33.65</v>
    <v>83.443399999999997</v>
    <v>32.71</v>
    <v>31.6</v>
    <v>59621590</v>
    <v>BL</v>
    <v>BLACKLINE, INC (XNAS:BL)</v>
    <v>539483</v>
    <v>1158003</v>
    <v>2013</v>
  </rv>
  <rv s="2">
    <v>5304</v>
  </rv>
  <rv s="0">
    <v>https://www.bing.com/financeapi/forcetrigger?t=a1om77&amp;q=XNAS%3aBLKB&amp;form=skydnc</v>
    <v>Learn more on Bing</v>
  </rv>
  <rv s="1">
    <v>en-US</v>
    <v>a1om77</v>
    <v>268435456</v>
    <v>1</v>
    <v>Powered by Refinitiv</v>
    <v>0</v>
    <v>BLACKBAUD, INC. (XNAS:BLKB)</v>
    <v>2</v>
    <v>3</v>
    <v>Finance</v>
    <v>4</v>
    <v>74.88</v>
    <v>33.950000000000003</v>
    <v>1.1534</v>
    <v>0.06</v>
    <v>1.5579999999999999E-3</v>
    <v>USD</v>
    <v>Blackbaud, Inc. provides artificial intelligence (AI)-powered solutions. It enhances its software with a range of payment processing, analytic and business intelligence services, consulting, training and professional services, and maintenance and technical support. Its portfolio is delivered primarily through cloud solutions tailored to the needs of nonprofits and foundations, educational institutions, individual change makers and corporate social impact programs. Its AI-powered solutions are built specifically for fundraising and relationship management, marketing and engagement, financial management, grant and award management, education management, ticketing, social responsibility, payment services and analytics. Raiser's Edge NXT is the cloud fundraising and relationship management solution that is all-inclusive, fully integrated with data health, AI-powered predictive analytics, email marketing, donation forms, event management, payment processing and process automation.</v>
    <v>2800</v>
    <v>Nasdaq Stock Market</v>
    <v>XNAS</v>
    <v>XNAS</v>
    <v>65 Fairchild Street, CHARLESTON, SC, 29492 US</v>
    <v>39.590000000000003</v>
    <v>Software &amp; IT Services</v>
    <v>Stock</v>
    <v>46129.797271122654</v>
    <v>5306</v>
    <v>38.51</v>
    <v>1771653166</v>
    <v>BLACKBAUD, INC.</v>
    <v>BLACKBAUD, INC.</v>
    <v>39.479999999999997</v>
    <v>16.1998</v>
    <v>38.51</v>
    <v>38.57</v>
    <v>45933450</v>
    <v>BLKB</v>
    <v>BLACKBAUD, INC. (XNAS:BLKB)</v>
    <v>175717</v>
    <v>580848</v>
    <v>2004</v>
  </rv>
  <rv s="2">
    <v>5307</v>
  </rv>
  <rv s="0">
    <v>https://www.bing.com/financeapi/forcetrigger?t=a1orc7&amp;q=XNYS%3aBOX&amp;form=skydnc</v>
    <v>Learn more on Bing</v>
  </rv>
  <rv s="1">
    <v>en-US</v>
    <v>a1orc7</v>
    <v>268435456</v>
    <v>1</v>
    <v>Powered by Refinitiv</v>
    <v>0</v>
    <v>BOX, INC. (XNYS:BOX)</v>
    <v>2</v>
    <v>3</v>
    <v>Finance</v>
    <v>4</v>
    <v>38.799999999999997</v>
    <v>21.34</v>
    <v>0.72989999999999999</v>
    <v>-0.34</v>
    <v>-1.4232E-2</v>
    <v>USD</v>
    <v>Box, Inc. is an intelligent content management provider. The Company's platform enables organizations to drive collaboration, manage the entire content lifecycle, secure critical content, and transform business workflows with enterprise artificial intelligence (AI). The Company offers Web, mobile and desktop applications of its solution on a single platform, as well as the ability to develop custom applications. Its capabilities include advanced data protection and compliance, modern workflow and collaboration experiences, a flexible and interoperable platform, and integration with advanced AI models. Its advanced data protection and compliance capabilities include global cloud architecture, enterprise-grade security, intelligent threat detection and smart access with Box Shield, and comprehensive data governance strategy. Its modern workflow and collaboration experiences include intelligent, no-code apps; connected forms; electronic signatures, and automated document generation.</v>
    <v>2912</v>
    <v>New York Stock Exchange</v>
    <v>XNYS</v>
    <v>XNYS</v>
    <v>900 Jefferson Ave, REDWOOD CITY, CA, 94063 US</v>
    <v>24.42</v>
    <v>Software &amp; IT Services</v>
    <v>Stock</v>
    <v>46129.79669760391</v>
    <v>5309</v>
    <v>23.504999999999999</v>
    <v>3260488080</v>
    <v>BOX, INC.</v>
    <v>BOX, INC.</v>
    <v>24.39</v>
    <v>40.085099999999997</v>
    <v>23.89</v>
    <v>23.55</v>
    <v>138449600</v>
    <v>BOX</v>
    <v>BOX, INC. (XNYS:BOX)</v>
    <v>1298137</v>
    <v>2470606</v>
    <v>2008</v>
  </rv>
  <rv s="2">
    <v>5310</v>
  </rv>
  <rv s="0">
    <v>https://www.bing.com/financeapi/forcetrigger?t=c3zqc7&amp;q=XNAS%3aBRZE&amp;form=skydnc</v>
    <v>Learn more on Bing</v>
  </rv>
  <rv s="1">
    <v>en-US</v>
    <v>c3zqc7</v>
    <v>268435456</v>
    <v>1</v>
    <v>Powered by Refinitiv</v>
    <v>0</v>
    <v>Braze, Inc. (XNAS:BRZE)</v>
    <v>2</v>
    <v>3</v>
    <v>Finance</v>
    <v>4</v>
    <v>37.67</v>
    <v>15.26</v>
    <v>0.83819999999999995</v>
    <v>-0.495</v>
    <v>-2.1644E-2</v>
    <v>USD</v>
    <v>Braze, Inc. provides a customer engagement platform that enables brands to be engaging. The Company’s platform allows any marketer to collect and take action on any amount of data from any source, so they can engage with customers in real time, across channels from one platform. From cross-channel messaging and journey orchestration to artificial intelligence (Al)-powered experimentation and optimization, its platform enables companies to build and maintain engaging relationships with their customers. The Company’s platform produces data that informs decisions and actions across customer engagement strategies. It supports interactions across both in-product and out-of-product messaging channels. Braze Cloud Data Ingestion allows its customers to set up a direct connection between their data warehouses or platforms and Braze to automatically sync relevant data. The Company’s portfolio also includes OfferFit, an AI decisioning company.</v>
    <v>1988</v>
    <v>Nasdaq Stock Market</v>
    <v>XNAS</v>
    <v>XNAS</v>
    <v>63 Madison Building, 28 E. 28Th St., Floor 12 Mailroom, NEW YORK, NY, 10016 US</v>
    <v>23.7</v>
    <v>Software &amp; IT Services</v>
    <v>Stock</v>
    <v>46129.797406400001</v>
    <v>5312</v>
    <v>22.36</v>
    <v>2538414662</v>
    <v>Braze, Inc.</v>
    <v>Braze, Inc.</v>
    <v>23.38</v>
    <v>0</v>
    <v>22.87</v>
    <v>22.375</v>
    <v>113448700</v>
    <v>BRZE</v>
    <v>Braze, Inc. (XNAS:BRZE)</v>
    <v>1620825</v>
    <v>3755194</v>
    <v>2011</v>
  </rv>
  <rv s="2">
    <v>5313</v>
  </rv>
  <rv s="0">
    <v>https://www.bing.com/financeapi/forcetrigger?t=bvm4c7&amp;q=XNAS%3aBSY&amp;form=skydnc</v>
    <v>Learn more on Bing</v>
  </rv>
  <rv s="1">
    <v>en-US</v>
    <v>bvm4c7</v>
    <v>268435456</v>
    <v>1</v>
    <v>Powered by Refinitiv</v>
    <v>0</v>
    <v>BENTLEY SYSTEMS, INCORPORATED (XNAS:BSY)</v>
    <v>2</v>
    <v>3</v>
    <v>Finance</v>
    <v>4</v>
    <v>59.25</v>
    <v>30.83</v>
    <v>1.0914999999999999</v>
    <v>0.43</v>
    <v>1.2410000000000001E-2</v>
    <v>USD</v>
    <v>Bentley Systems, Inc is an infrastructure engineering software company. It focuses on developing and supporting a portfolio of integrated software offerings across professional disciplines, infrastructure sectors, geographies, and the infrastructure lifecycle. Its portfolio of integrated software offerings includes Bentley Open Applications, Seequent, Bentley Infrastructure Cloud, Bentley Asset Analytics, and Cesium and iTwin Platform. Its Bentley Open Applications and Seequent applications are primarily cloud-connected desktop modeling and simulation applications that support the breadth of engineering and geoprofessional disciplines. Bentley Infrastructure Cloud, provided via cloud and hybrid environments, extends enterprise collaboration during project delivery and helps manage engineering information during operations and maintenance. Bentley Asset Analytics automatically detects and analyzes issues to trigger key operational workflows, improving overall asset performance.</v>
    <v>5800</v>
    <v>Nasdaq Stock Market</v>
    <v>XNAS</v>
    <v>XNAS</v>
    <v>685 Stockton Drive, EXTON, PA, 19341 US</v>
    <v>35.57</v>
    <v>Software &amp; IT Services</v>
    <v>Stock</v>
    <v>46129.797575763281</v>
    <v>5315</v>
    <v>34.659999999999997</v>
    <v>10637894236</v>
    <v>BENTLEY SYSTEMS, INCORPORATED</v>
    <v>BENTLEY SYSTEMS, INCORPORATED</v>
    <v>35.17</v>
    <v>41.067700000000002</v>
    <v>34.65</v>
    <v>35.08</v>
    <v>303246700</v>
    <v>BSY</v>
    <v>BENTLEY SYSTEMS, INCORPORATED (XNAS:BSY)</v>
    <v>1117049</v>
    <v>2573484</v>
    <v>1987</v>
  </rv>
  <rv s="2">
    <v>5316</v>
  </rv>
  <rv s="0">
    <v>https://www.bing.com/financeapi/forcetrigger?t=c3lra2&amp;q=XNAS%3aCCSI&amp;form=skydnc</v>
    <v>Learn more on Bing</v>
  </rv>
  <rv s="1">
    <v>en-US</v>
    <v>c3lra2</v>
    <v>268435456</v>
    <v>1</v>
    <v>Powered by Refinitiv</v>
    <v>0</v>
    <v>CONSENSUS CLOUD SOLUTIONS, INC. (XNAS:CCSI)</v>
    <v>2</v>
    <v>3</v>
    <v>Finance</v>
    <v>4</v>
    <v>31.664999999999999</v>
    <v>17.84</v>
    <v>1.9064000000000001</v>
    <v>1.075</v>
    <v>4.0765999999999997E-2</v>
    <v>USD</v>
    <v>Consensus Cloud Solutions, Inc. is a provider of secure information delivery services with a scalable software-as-a-service platform. It serves approximately 703 thousand customers of all sizes, from enterprises to individuals, across over 46 countries and multiple industry verticals, including healthcare, government, financial services, law and education. Its corporate solutions include eFax Corporate, ECFax, eFax Unite, jSign, eFax Conductor, and eFax Clarity. Its SoHo Fax Solutions include eFax. Conductor is a robust interface engine and complete interoperability platform. jSign provides electronic signature and digital signature solutions to businesses, offering document markup and end-user signing services via mobile-aware Web applications and enterprise application programming interface (API). eFax is a global online faxing service with customers worldwide, it offers various brands for subscription including but not limited to MyFax, Sfax, and SRfax.</v>
    <v>520</v>
    <v>Nasdaq Stock Market</v>
    <v>XNAS</v>
    <v>XNAS</v>
    <v>700 S. Flower Street, Legal Dept - 15Th Floor, LOS ANGELES, CA, 90017 US</v>
    <v>27.855</v>
    <v>Software &amp; IT Services</v>
    <v>Stock</v>
    <v>46129.797518251566</v>
    <v>5318</v>
    <v>26.92</v>
    <v>517858058</v>
    <v>CONSENSUS CLOUD SOLUTIONS, INC.</v>
    <v>CONSENSUS CLOUD SOLUTIONS, INC.</v>
    <v>26.92</v>
    <v>6.3144</v>
    <v>26.37</v>
    <v>27.445</v>
    <v>18868940</v>
    <v>CCSI</v>
    <v>CONSENSUS CLOUD SOLUTIONS, INC. (XNAS:CCSI)</v>
    <v>59798</v>
    <v>134228</v>
    <v>2021</v>
  </rv>
  <rv s="2">
    <v>5319</v>
  </rv>
  <rv s="0">
    <v>https://www.bing.com/financeapi/forcetrigger?t=a1pejc&amp;q=XNAS%3aCDNS&amp;form=skydnc</v>
    <v>Learn more on Bing</v>
  </rv>
  <rv s="1">
    <v>en-US</v>
    <v>a1pejc</v>
    <v>268435456</v>
    <v>1</v>
    <v>Powered by Refinitiv</v>
    <v>0</v>
    <v>CADENCE DESIGN SYSTEMS, INC. (XNAS:CDNS)</v>
    <v>2</v>
    <v>3</v>
    <v>Finance</v>
    <v>4</v>
    <v>376.44499999999999</v>
    <v>247.7</v>
    <v>1.0871999999999999</v>
    <v>3.27</v>
    <v>1.0652999999999999E-2</v>
    <v>USD</v>
    <v>Cadence Design Systems, Inc. is an electronic systems designing company. The Company applies its Intelligent System Design strategy to deliver software, hardware and intellectual property (IP) that turn design concepts into reality. Its product categories include Core Electronic Design Automation (EDA), Semiconductor IP, and System Design and Analysis (SD&amp;A). Core EDA includes software, hardware, and services used to design and verify a wide variety of semiconductors. The semiconductor IP portfolio includes silicon subsystems, software, and services that are used in semiconductor design. The SD&amp;A category includes the software and services used to design and verify a wide variety of physical electronic systems. Its semiconductors are used in various industries, including automotive, aerospace, biotech, hyperscale and cloud computing, data centers, telecommunications, medical technology, industrial Internet of things (IIoT), and artificial intelligence (AI).</v>
    <v>13800</v>
    <v>Nasdaq Stock Market</v>
    <v>XNAS</v>
    <v>XNAS</v>
    <v>2655 Seely Avenue Bldg 5, SAN JOSE, CA, 95134 US</v>
    <v>317.99990000000003</v>
    <v>Software &amp; IT Services</v>
    <v>Stock</v>
    <v>46129.797599316407</v>
    <v>5321</v>
    <v>308.42</v>
    <v>85584856365</v>
    <v>CADENCE DESIGN SYSTEMS, INC.</v>
    <v>CADENCE DESIGN SYSTEMS, INC.</v>
    <v>316.2</v>
    <v>76.465900000000005</v>
    <v>306.95999999999998</v>
    <v>310.23</v>
    <v>275875500</v>
    <v>CDNS</v>
    <v>CADENCE DESIGN SYSTEMS, INC. (XNAS:CDNS)</v>
    <v>1078950</v>
    <v>2153179</v>
    <v>1987</v>
  </rv>
  <rv s="2">
    <v>5322</v>
  </rv>
  <rv s="0">
    <v>https://www.bing.com/financeapi/forcetrigger?t=bxj97w&amp;q=XNAS%3aCGNT&amp;form=skydnc</v>
    <v>Learn more on Bing</v>
  </rv>
  <rv s="1">
    <v>en-US</v>
    <v>bxj97w</v>
    <v>268435456</v>
    <v>1</v>
    <v>Powered by Refinitiv</v>
    <v>0</v>
    <v>COGNYTE SOFTWARE LTD (XNAS:CGNT)</v>
    <v>2</v>
    <v>3</v>
    <v>Finance</v>
    <v>4</v>
    <v>11.654999999999999</v>
    <v>6.29</v>
    <v>1.6225000000000001</v>
    <v>0.26</v>
    <v>2.7027000000000002E-2</v>
    <v>USD</v>
    <v>Cognyte Software Ltd is an Israel-based company. The main activity is focused on providing security and analytics software. The Company designs software that empowers governments and enterprises with Actionable Intelligence for solutions accelerate security investigations to successfully identify, neutralize, and prevent threats.</v>
    <v>1700</v>
    <v>Nasdaq Stock Market</v>
    <v>XNAS</v>
    <v>XNAS</v>
    <v>33 MaskitSt., HERZLIYA, 4673333 IL</v>
    <v>10.119999999999999</v>
    <v>Software &amp; IT Services</v>
    <v>Stock</v>
    <v>46129.79735329844</v>
    <v>5324</v>
    <v>9.6999999999999993</v>
    <v>718038484</v>
    <v>COGNYTE SOFTWARE LTD</v>
    <v>COGNYTE SOFTWARE LTD</v>
    <v>9.81</v>
    <v>0</v>
    <v>9.6199999999999992</v>
    <v>9.8800000000000008</v>
    <v>72675960</v>
    <v>CGNT</v>
    <v>COGNYTE SOFTWARE LTD (XNAS:CGNT)</v>
    <v>540505</v>
    <v>545402</v>
    <v>2020</v>
  </rv>
  <rv s="2">
    <v>5325</v>
  </rv>
  <rv s="0">
    <v>https://www.bing.com/financeapi/forcetrigger?t=bwo4u2&amp;q=XNAS%3aCLBT&amp;form=skydnc</v>
    <v>Learn more on Bing</v>
  </rv>
  <rv s="1">
    <v>en-US</v>
    <v>bwo4u2</v>
    <v>268435456</v>
    <v>1</v>
    <v>Powered by Refinitiv</v>
    <v>0</v>
    <v>CELLEBRITE DI LTD (XNAS:CLBT)</v>
    <v>2</v>
    <v>3</v>
    <v>Finance</v>
    <v>4</v>
    <v>20.53</v>
    <v>11.02</v>
    <v>1.1906000000000001</v>
    <v>0.35</v>
    <v>2.7536999999999999E-2</v>
    <v>USD</v>
    <v>Cellebrite DI Ltd is an Israel-based company engaged primarily in the software sector. The Company is committed to providing a Digital Intelligence (DI) platform for managing DI in legally sanctioned investigations. The Company provides solutions for the public and private sectors, enabling organizations in mastering the complexities of legally sanctioned digital investigations by streamlining intelligence processes. The Company's platform and solutions transform how customers collect, review, analyze and manage data in legally sanctioned investigations. The Company aims to enable its customers to protect and save lives, accelerate justice, and preserve privacy in communities around the world.</v>
    <v>1285</v>
    <v>Nasdaq Stock Market</v>
    <v>XNAS</v>
    <v>XNAS</v>
    <v>94 Shlomo Shmelzer Rd., P.O.B 3925, PETAH TIKVA, 4970602 IL</v>
    <v>13.28</v>
    <v>Software &amp; IT Services</v>
    <v>Stock</v>
    <v>46129.797546284375</v>
    <v>5327</v>
    <v>12.85</v>
    <v>3257683788</v>
    <v>CELLEBRITE DI LTD</v>
    <v>CELLEBRITE DI LTD</v>
    <v>13.02</v>
    <v>41.939599999999999</v>
    <v>12.71</v>
    <v>13.06</v>
    <v>249439800</v>
    <v>CLBT</v>
    <v>CELLEBRITE DI LTD (XNAS:CLBT)</v>
    <v>1037778</v>
    <v>1778256</v>
    <v>1999</v>
  </rv>
  <rv s="2">
    <v>5328</v>
  </rv>
  <rv s="0">
    <v>https://www.bing.com/financeapi/forcetrigger?t=a1qc1h&amp;q=XNYS%3aCRM&amp;form=skydnc</v>
    <v>Learn more on Bing</v>
  </rv>
  <rv s="1">
    <v>en-US</v>
    <v>a1qc1h</v>
    <v>268435456</v>
    <v>1</v>
    <v>Powered by Refinitiv</v>
    <v>0</v>
    <v>SALESFORCE, INC. (XNYS:CRM)</v>
    <v>2</v>
    <v>3</v>
    <v>Finance</v>
    <v>4</v>
    <v>296.05</v>
    <v>163.52000000000001</v>
    <v>1.2067000000000001</v>
    <v>0.28000000000000003</v>
    <v>1.5449999999999999E-3</v>
    <v>USD</v>
    <v>Salesforce, Inc. is a customer relationship management (CRM) technology company. Its artificial intelligence (AI) powered Agentforce 360 Platform offers sales, service, marketing, commerce, collaboration, data management, integration, analytics, and information technology (IT) service solutions. It enables customers to build and deploy digital labor for employees and customers, leveraging autonomous AI agents across business functions. Its service offerings include Agentforce Sales, Agentforce Service, Agentforce 360 Platform, Slack and Others. The Agentforce Sales provides sales capabilities and tools built for organizations across prospecting, sales engagement, team collaboration, sales analytics and AI, sales programs, sales performance, partner management, and revenue and orders. The Agentforce Service provides field service solutions that enable companies to connect service agents, dispatchers and mobile employees through platform to schedule, dispatch and manage jobs.</v>
    <v>83334</v>
    <v>New York Stock Exchange</v>
    <v>XNYS</v>
    <v>XNYS</v>
    <v>SALESFORCE TOWER, 415 MISSION STREET 3RD FL, SAN FRANCISCO, CA, 94105 US</v>
    <v>187.98</v>
    <v>Software &amp; IT Services</v>
    <v>Stock</v>
    <v>46129.797175207816</v>
    <v>5330</v>
    <v>181.03</v>
    <v>167524500000</v>
    <v>SALESFORCE, INC.</v>
    <v>SALESFORCE, INC.</v>
    <v>185.625</v>
    <v>23.231100000000001</v>
    <v>181.22</v>
    <v>181.5</v>
    <v>923000000</v>
    <v>CRM</v>
    <v>SALESFORCE, INC. (XNYS:CRM)</v>
    <v>11705842</v>
    <v>13935011</v>
    <v>1999</v>
  </rv>
  <rv s="2">
    <v>5331</v>
  </rv>
  <rv s="0">
    <v>https://www.bing.com/financeapi/forcetrigger?t=c3ab27&amp;q=XNYS%3aCWAN&amp;form=skydnc</v>
    <v>Learn more on Bing</v>
  </rv>
  <rv s="1">
    <v>en-US</v>
    <v>c3ab27</v>
    <v>268435456</v>
    <v>1</v>
    <v>Powered by Refinitiv</v>
    <v>0</v>
    <v>CLEARWATER ANALYTICS HOLDINGS, INC. (XNYS:CWAN)</v>
    <v>2</v>
    <v>3</v>
    <v>Finance</v>
    <v>4</v>
    <v>25.068999999999999</v>
    <v>15.734999999999999</v>
    <v>0.61990000000000001</v>
    <v>-0.01</v>
    <v>-4.1480000000000005E-4</v>
    <v>USD</v>
    <v>Clearwater Analytics Holdings, Inc. is a provider of comprehensive cloud-native platforms for institutional investors across global public and private markets. The Company’s single-instance, multi-tenant architecture delivers real-time data and artificial intelligence (AI)-driven insights throughout the investment lifecycle. The platform eliminates information silos by integrating portfolio management, trading, investment accounting, reconciliation, regulatory reporting, performance, compliance, and risk analytics in one unified system. The Company serves insurers, asset managers, hedge funds, banks, corporations, and governments. The Company is also a provider of enterprise risk analytics and developer infrastructure. Its capabilities in complex portfolio management across both public and private markets include structured products, private credit, and derivatives.</v>
    <v>3000</v>
    <v>New York Stock Exchange</v>
    <v>XNYS</v>
    <v>XNYS</v>
    <v>777 W. Main Street, Suite 900, Suite 900, BOISE, ID, 83702 US</v>
    <v>24.15</v>
    <v>Software &amp; IT Services</v>
    <v>Stock</v>
    <v>46129.797561260937</v>
    <v>5333</v>
    <v>24.1</v>
    <v>7191172490</v>
    <v>CLEARWATER ANALYTICS HOLDINGS, INC.</v>
    <v>CLEARWATER ANALYTICS HOLDINGS, INC.</v>
    <v>24.14</v>
    <v>0</v>
    <v>24.11</v>
    <v>24.1</v>
    <v>298388900</v>
    <v>CWAN</v>
    <v>CLEARWATER ANALYTICS HOLDINGS, INC. (XNYS:CWAN)</v>
    <v>1297641</v>
    <v>4519846</v>
    <v>2021</v>
  </rv>
  <rv s="2">
    <v>5334</v>
  </rv>
  <rv s="0">
    <v>https://www.bing.com/financeapi/forcetrigger?t=c2clh7&amp;q=XNYS%3aCXM&amp;form=skydnc</v>
    <v>Learn more on Bing</v>
  </rv>
  <rv s="1">
    <v>en-US</v>
    <v>c2clh7</v>
    <v>268435456</v>
    <v>1</v>
    <v>Powered by Refinitiv</v>
    <v>0</v>
    <v>SPRINKLR, INC. (XNYS:CXM)</v>
    <v>2</v>
    <v>3</v>
    <v>Finance</v>
    <v>4</v>
    <v>9.4</v>
    <v>5.12</v>
    <v>0.66839999999999999</v>
    <v>-0.20499999999999999</v>
    <v>-3.6477000000000002E-2</v>
    <v>USD</v>
    <v>Sprinklr, Inc. is an enterprise software company for customer-facing functions. The Company's artificial intelligence (AI) platform, Unified Customer Experience Management (Unified-CXM), enables customer-facing teams, from customer service to marketing, to collaborate across internal silos, communicate across digital channels, and leverage AI to deliver better customer experience. Its platform enables organizations to connect to approximately 30 digital channels, including messaging, live chat, text, social media and hundreds of millions of forums, blogs, news and review sites, as well as traditional channels such as voice and email. Its single-codebase platform is designed to handle unstructured data. Its Unified-CXM platform enables listening, seamless collaboration across the entire customer journey, skills-based workflow, customer-led governance, and timely decision-making.</v>
    <v>3258</v>
    <v>New York Stock Exchange</v>
    <v>XNYS</v>
    <v>XNYS</v>
    <v>441 9Th Ave, 12Th Floor, NEW YORK, NY, 10001 US</v>
    <v>5.71</v>
    <v>Software &amp; IT Services</v>
    <v>Stock</v>
    <v>46129.796799721873</v>
    <v>5336</v>
    <v>5.3949999999999996</v>
    <v>1347600184</v>
    <v>SPRINKLR, INC.</v>
    <v>SPRINKLR, INC.</v>
    <v>5.66</v>
    <v>13.086</v>
    <v>5.62</v>
    <v>5.415</v>
    <v>248864300</v>
    <v>CXM</v>
    <v>SPRINKLR, INC. (XNYS:CXM)</v>
    <v>2768720</v>
    <v>3980100</v>
    <v>2011</v>
  </rv>
  <rv s="2">
    <v>5337</v>
  </rv>
  <rv s="0">
    <v>https://www.bing.com/financeapi/forcetrigger?t=azcrur&amp;q=XNAS%3aDBX&amp;form=skydnc</v>
    <v>Learn more on Bing</v>
  </rv>
  <rv s="1">
    <v>en-US</v>
    <v>azcrur</v>
    <v>268435456</v>
    <v>1</v>
    <v>Powered by Refinitiv</v>
    <v>0</v>
    <v>DROPBOX, INC. (XNAS:DBX)</v>
    <v>2</v>
    <v>3</v>
    <v>Finance</v>
    <v>4</v>
    <v>32.4</v>
    <v>21.695</v>
    <v>0.64929999999999999</v>
    <v>2.5000000000000001E-2</v>
    <v>1.0369999999999999E-3</v>
    <v>USD</v>
    <v>Dropbox, Inc. provides tools to help distributed teams prioritize, get organized, and keep work moving securely from anywhere. The Company’s products include Dropbox Passwords, Dropbox Backup, Dropbox Sign, DocSend, Dropbox Dash for Business (Dash), Dropbox Replay and FormSwift, among others. Dropbox Passwords allows users to sign in to Websites and apps by creating and storing usernames and passwords across devices. Dropbox Backup automatically syncs folders on a user's computer to the cloud. When turned on, files on the user's personal computer or Mac are continuously backed up on the cloud. Dropbox Sign is an e-signature and document workflow platform that enables customers to easily sign, send and receive documents through its intuitive Web and mobile-based interfaces. DocSend is a secure document sharing and analytics platform. Dropbox Dash is an AI-powered, universal search tool, which enables teams to search, organize, share, and protect content from across their connected apps.</v>
    <v>2113</v>
    <v>Nasdaq Stock Market</v>
    <v>XNAS</v>
    <v>XNAS</v>
    <v>1800 Owens Street, SAN FRANCISCO, CA, 94158 US</v>
    <v>24.594999999999999</v>
    <v>Software &amp; IT Services</v>
    <v>Stock</v>
    <v>46129.797588321097</v>
    <v>5339</v>
    <v>24.06</v>
    <v>5757153812</v>
    <v>DROPBOX, INC.</v>
    <v>DROPBOX, INC.</v>
    <v>24.46</v>
    <v>12.983700000000001</v>
    <v>24.1</v>
    <v>24.125</v>
    <v>238638500</v>
    <v>DBX</v>
    <v>DROPBOX, INC. (XNAS:DBX)</v>
    <v>1663320</v>
    <v>3383282</v>
    <v>2025</v>
  </rv>
  <rv s="2">
    <v>5340</v>
  </rv>
  <rv s="0">
    <v>https://www.bing.com/financeapi/forcetrigger?t=bsipgh&amp;q=XNAS%3aDCBO&amp;form=skydnc</v>
    <v>Learn more on Bing</v>
  </rv>
  <rv s="1">
    <v>en-US</v>
    <v>bsipgh</v>
    <v>268435456</v>
    <v>1</v>
    <v>Powered by Refinitiv</v>
    <v>0</v>
    <v>Docebo Inc. (XNAS:DCBO)</v>
    <v>2</v>
    <v>12</v>
    <v>Finance</v>
    <v>4</v>
    <v>33.700000000000003</v>
    <v>14.39</v>
    <v>0.70130000000000003</v>
    <v>0.37</v>
    <v>2.2768999999999998E-2</v>
    <v>USD</v>
    <v>Docebo Inc. is a provider of learning platforms with a foundation in artificial intelligence (AI) and innovation. The Company is redefining the way enterprises leverage technology to create and manage content, deliver training, and measure the business impact of their learning programs. Its learning platform includes capabilities, such as learning management and delivery, content marketplace, insights, learning evaluation, advanced analytics, communities, ecommerce, integrations, headless learning, and AI authoring. Its end-to-end learning platform, organizations worldwide are equipped to deliver scaled, personalized learning across all their audiences and use cases, driving growth and powering their business. Its learning platform leverages artificial intelligence and a high-performance workflow engine to save time, handle repetitive tasks, and automate processes. It serves small and medium-sized businesses to large globally distributed enterprises in a wide variety of industries.</v>
    <v>900</v>
    <v>Nasdaq Stock Market</v>
    <v>XNAS</v>
    <v>XNAS</v>
    <v>55 York Street, Suite 1200, ON, M5J 1R7 CA</v>
    <v>17.036799999999999</v>
    <v>Software &amp; IT Services</v>
    <v>Stock</v>
    <v>46129.796138378908</v>
    <v>5342</v>
    <v>16.18</v>
    <v>836117600</v>
    <v>Docebo Inc.</v>
    <v>Docebo Inc.</v>
    <v>16.18</v>
    <v>12.2621</v>
    <v>16.25</v>
    <v>16.62</v>
    <v>25819240</v>
    <v>DCBO</v>
    <v>Docebo Inc. (XNAS:DCBO)</v>
    <v>46502</v>
    <v>129866</v>
    <v>2016</v>
  </rv>
  <rv s="2">
    <v>5343</v>
  </rv>
  <rv s="0">
    <v>https://www.bing.com/financeapi/forcetrigger?t=brjvjc&amp;q=XNAS%3aDDOG&amp;form=skydnc</v>
    <v>Learn more on Bing</v>
  </rv>
  <rv s="1">
    <v>en-US</v>
    <v>brjvjc</v>
    <v>268435456</v>
    <v>1</v>
    <v>Powered by Refinitiv</v>
    <v>0</v>
    <v>DATADOG, INC. (XNAS:DDOG)</v>
    <v>2</v>
    <v>3</v>
    <v>Finance</v>
    <v>4</v>
    <v>201.69</v>
    <v>87.694999999999993</v>
    <v>1.2749999999999999</v>
    <v>2.56</v>
    <v>2.0733999999999999E-2</v>
    <v>USD</v>
    <v>Datadog, Inc. provides an observability and security platform for cloud applications. The Company’s SaaS platform integrates and automates infrastructure monitoring, application performance monitoring, log management, user experience monitoring, cloud security and many other capabilities to provide unified, real-time observability and security for its customers’ entire technology stack. Its platform consists of products that can be used individually or as a unified solution and includes a marketplace where customers can access products built by its partners on top of the Datadog platform. Its products include Infrastructure Monitoring, Application Performance Monitoring, Log Management, Digital Experience Monitoring, Continuous Profiler, Database Monitoring, Data Observability, Universal Service Monitoring, Network Monitoring and others. It owns Metaplane, an end-to-end data observability platform that provides advanced machine learning-powered monitoring and column-level lineage.</v>
    <v>8100</v>
    <v>Nasdaq Stock Market</v>
    <v>XNAS</v>
    <v>XNAS</v>
    <v>620 8th Avenue, 45th Floor, NEW YORK, NY, 10018 US</v>
    <v>128.43</v>
    <v>Software &amp; IT Services</v>
    <v>Stock</v>
    <v>46129.797602580467</v>
    <v>5345</v>
    <v>123.81</v>
    <v>44595879339</v>
    <v>DATADOG, INC.</v>
    <v>DATADOG, INC.</v>
    <v>126.71</v>
    <v>400.47660000000002</v>
    <v>123.47</v>
    <v>126.03</v>
    <v>353851300</v>
    <v>DDOG</v>
    <v>DATADOG, INC. (XNAS:DDOG)</v>
    <v>2346564</v>
    <v>4589342</v>
    <v>2010</v>
  </rv>
  <rv s="2">
    <v>5346</v>
  </rv>
  <rv s="0">
    <v>https://www.bing.com/financeapi/forcetrigger?t=a1r6qh&amp;q=XNAS%3aDMRC&amp;form=skydnc</v>
    <v>Learn more on Bing</v>
  </rv>
  <rv s="1">
    <v>en-US</v>
    <v>a1r6qh</v>
    <v>268435456</v>
    <v>1</v>
    <v>Powered by Refinitiv</v>
    <v>0</v>
    <v>DIGIMARC CORPORATION (XNAS:DMRC)</v>
    <v>2</v>
    <v>3</v>
    <v>Finance</v>
    <v>4</v>
    <v>14.64</v>
    <v>4.07</v>
    <v>1.7708999999999999</v>
    <v>0.27</v>
    <v>3.9764000000000001E-2</v>
    <v>USD</v>
    <v>Digimarc Corporation is engaged in providing digital watermarking technologies. The Company offers a Digimarc Illuminate Platform, which is a software-as-a-service (SaaS) cloud-based platform for digital connectivity that provides the tools for the application of advanced digital watermarks and quick response (QR) codes, software (digital twins) that enables various systems and devices to interact with those data carriers, and a centralized platform for capturing insights about digital interactions and automating activities based on that information. The Digimarc product suite is built on top of the Digimarc Illuminate platform and addresses specific business needs in areas, such as automation, authenticity, sustainability, and customer trust and connectivity. The Company operates under a single segment: product digitization solutions. Its products provide various benefits, including Digimarc Automate, Digimarc Engage, Digimarc Recycle, Digimarc Retail Experience and Digimarc Validate.</v>
    <v>110</v>
    <v>Nasdaq Stock Market</v>
    <v>XNAS</v>
    <v>XNAS</v>
    <v>8500 Sw Creekside Place, BEAVERTON, OR, 97008 US</v>
    <v>7.2499000000000002</v>
    <v>Software &amp; IT Services</v>
    <v>Stock</v>
    <v>46129.796879964844</v>
    <v>5348</v>
    <v>6.6355000000000004</v>
    <v>155978627</v>
    <v>DIGIMARC CORPORATION</v>
    <v>DIGIMARC CORPORATION</v>
    <v>6.89</v>
    <v>0</v>
    <v>6.79</v>
    <v>7.06</v>
    <v>22093290</v>
    <v>DMRC</v>
    <v>DIGIMARC CORPORATION (XNAS:DMRC)</v>
    <v>111477</v>
    <v>256872</v>
    <v>2010</v>
  </rv>
  <rv s="2">
    <v>5349</v>
  </rv>
  <rv s="0">
    <v>https://www.bing.com/financeapi/forcetrigger?t=azqpgh&amp;q=XNAS%3aDOCU&amp;form=skydnc</v>
    <v>Learn more on Bing</v>
  </rv>
  <rv s="1">
    <v>en-US</v>
    <v>azqpgh</v>
    <v>268435456</v>
    <v>1</v>
    <v>Powered by Refinitiv</v>
    <v>0</v>
    <v>DOCUSIGN, INC. (XNAS:DOCU)</v>
    <v>2</v>
    <v>3</v>
    <v>Finance</v>
    <v>4</v>
    <v>94.67</v>
    <v>40.159999999999997</v>
    <v>0.91820000000000002</v>
    <v>-0.45250000000000001</v>
    <v>-9.8240000000000011E-3</v>
    <v>USD</v>
    <v>DocuSign, Inc. provides intelligent agreement management (IAM) platform an eSignature solution, and contract lifecycle management (CLM) solution - allow organizations to increase productivity, accelerate contract review cycles, and transform agreement data into insights and actions. The Company’s IAM platform automates agreement workflows, uncovers actionable insights, and leverages artificial intelligence (AI) capabilities, enabling organizations to create, commit, and manage agreements virtually. Its products include eSignature, CLM, IAM Apps, and Add-on Products. Its Add-on Products include Payments to collect payments along with signed agreements; Identity and standards-based signature for enhanced signer-identification and signatures with digital certification; Notary for remote online notarization; Monitor for advanced analytics; Gen for Salesforce for automated agreement generation within Salesforce, among others.</v>
    <v>7044</v>
    <v>Nasdaq Stock Market</v>
    <v>XNAS</v>
    <v>XNAS</v>
    <v>221 Main St., Suite 1550, SAN FRANCISCO, CA, 94105 US</v>
    <v>47.53</v>
    <v>Software &amp; IT Services</v>
    <v>Stock</v>
    <v>46129.79659443281</v>
    <v>5351</v>
    <v>45.4</v>
    <v>8867370449</v>
    <v>DOCUSIGN, INC.</v>
    <v>DOCUSIGN, INC.</v>
    <v>47.5</v>
    <v>31.819900000000001</v>
    <v>46.06</v>
    <v>45.607500000000002</v>
    <v>194427900</v>
    <v>DOCU</v>
    <v>DOCUSIGN, INC. (XNAS:DOCU)</v>
    <v>1461939</v>
    <v>5074969</v>
    <v>2012</v>
  </rv>
  <rv s="2">
    <v>5352</v>
  </rv>
  <rv s="0">
    <v>https://www.bing.com/financeapi/forcetrigger?t=b1noh7&amp;q=XNAS%3aDOMO&amp;form=skydnc</v>
    <v>Learn more on Bing</v>
  </rv>
  <rv s="1">
    <v>en-US</v>
    <v>b1noh7</v>
    <v>268435456</v>
    <v>1</v>
    <v>Powered by Refinitiv</v>
    <v>0</v>
    <v>DOMO, INC. (XNAS:DOMO)</v>
    <v>2</v>
    <v>3</v>
    <v>Finance</v>
    <v>4</v>
    <v>18.4892</v>
    <v>2.39</v>
    <v>1.7377</v>
    <v>0.25</v>
    <v>7.3098999999999997E-2</v>
    <v>USD</v>
    <v>Domo, Inc. provides a cloud-based platform is an artificial intelligence (AI) and data products platform that enables processes that are dependent on business intelligence data from marketing to operations, human resources to finance, information technology to product development, and supply chain to sales. Its platform enables every type of employee to connect to, analyze, and leverage data from their smartphone. Its platform provides real-time access to quantitative and qualitative data. Through the Domo platform, data from across the business is collected, stored, prepared, organized, analyzed, visualized, automated and distributed. AI algorithms and machine learning can be applied to the data. Its platform provides real-time access to data through a flexible set of connection options, including an application programming interface and standards-based connectors that are available in the Domo Appstore, and a library of flexible universal connectors.</v>
    <v>888</v>
    <v>Nasdaq Stock Market</v>
    <v>XNAS</v>
    <v>XNAS</v>
    <v>802 EAST 1050 SOUTH, AMERICAN FORK, UT, 84003 US</v>
    <v>3.73</v>
    <v>Software &amp; IT Services</v>
    <v>Stock</v>
    <v>46129.797251724216</v>
    <v>5354</v>
    <v>3.43</v>
    <v>153400458</v>
    <v>DOMO, INC.</v>
    <v>DOMO, INC.</v>
    <v>3.43</v>
    <v>0</v>
    <v>3.42</v>
    <v>3.67</v>
    <v>41798490</v>
    <v>DOMO</v>
    <v>DOMO, INC. (XNAS:DOMO)</v>
    <v>910001</v>
    <v>1831115</v>
    <v>2010</v>
  </rv>
  <rv s="2">
    <v>5355</v>
  </rv>
  <rv s="0">
    <v>https://www.bing.com/financeapi/forcetrigger?t=a1rb5r&amp;q=XNAS%3aDSGX&amp;form=skydnc</v>
    <v>Learn more on Bing</v>
  </rv>
  <rv s="1">
    <v>en-US</v>
    <v>a1rb5r</v>
    <v>268435456</v>
    <v>1</v>
    <v>Powered by Refinitiv</v>
    <v>0</v>
    <v>The Descartes Systems Group Inc. (XNAS:DSGX)</v>
    <v>2</v>
    <v>12</v>
    <v>Finance</v>
    <v>4</v>
    <v>117.35</v>
    <v>62.555</v>
    <v>0.2001</v>
    <v>0.45</v>
    <v>5.9370000000000004E-3</v>
    <v>USD</v>
    <v>The Descartes Systems Group Inc. is focused on logistics and supply chain management business processes. It provides on-demand, software-as-a-service (SaaS) solutions focused on improving the productivity, security and sustainability of logistics-intensive businesses. It allows customers to use its modular, SaaS solutions to route, track and help improve the safety, compliance of delivery resources; plan, allocate and execute shipments; rate, audit and pay transportation invoices; access global trade data; file customs and security documents for imports and exports; and complete other logistics processes by participating in the multimodal logistics community. Its solutions include cloud-based and consist of B2B service connectivity and messaging, broker and forwarder enterprise systems, global trade intelligence, regulatory compliance, e-commerce shipping, transportation management and routing. It also provides customs declaration software for logistics services providers and shippers.</v>
    <v>2403</v>
    <v>Nasdaq Stock Market</v>
    <v>XNAS</v>
    <v>XNAS</v>
    <v>120 Randall Drive, WATERLOO, ON, N2V 1C6 CA</v>
    <v>77.3</v>
    <v>Software &amp; IT Services</v>
    <v>Stock</v>
    <v>46129.796787267966</v>
    <v>5357</v>
    <v>75.63</v>
    <v>10503770000</v>
    <v>The Descartes Systems Group Inc.</v>
    <v>The Descartes Systems Group Inc.</v>
    <v>77.3</v>
    <v>42.943199999999997</v>
    <v>75.8</v>
    <v>76.25</v>
    <v>86024290</v>
    <v>DSGX</v>
    <v>The Descartes Systems Group Inc. (XNAS:DSGX)</v>
    <v>514416</v>
    <v>603330</v>
    <v>2023</v>
  </rv>
  <rv s="2">
    <v>5358</v>
  </rv>
  <rv s="0">
    <v>https://www.bing.com/financeapi/forcetrigger?t=bxfgmw&amp;q=XNAS%3aDSP&amp;form=skydnc</v>
    <v>Learn more on Bing</v>
  </rv>
  <rv s="1">
    <v>en-US</v>
    <v>bxfgmw</v>
    <v>268435456</v>
    <v>1</v>
    <v>Powered by Refinitiv</v>
    <v>0</v>
    <v>VIANT TECHNOLOGY INC. (XNAS:DSP)</v>
    <v>2</v>
    <v>3</v>
    <v>Finance</v>
    <v>4</v>
    <v>16.25</v>
    <v>8.11</v>
    <v>1.1143000000000001</v>
    <v>-0.50009999999999999</v>
    <v>-4.0791000000000001E-2</v>
    <v>USD</v>
    <v>Viant Technology Inc. is an advertising technology company. The Company is engaged in artificial intelligence (AI)-powered programmatic advertising. The Company’s omnichannel platform, built for Connected TV (CTV), allows marketers to plan, execute, and measure their campaigns. Its cloud-based demand side platform (DSP) enables the programmatic purchase of advertising, which is the electronification of the digital advertising buying process. Its DSP is used by marketers and their advertising agencies to centralize the planning, buying and measurement of their digital advertising across various channels. Through its omnichannel platform, a marketer can buy ads on CTV, mobile, desktop, in-game, streaming audio and digital billboards. Its product suite, ViantAI, handles every stage of programmatic advertising, from building campaigns to optimizing execution. IRIS.TV, a Viant Technology company, is the only data platform built for video and CTV. IRIS_ID is its content identifier.</v>
    <v>380</v>
    <v>Nasdaq Stock Market</v>
    <v>XNAS</v>
    <v>XNAS</v>
    <v>2722 Michelson Drive, Suite 100, IRVINE, CA, 92612 US</v>
    <v>12.488300000000001</v>
    <v>Software &amp; IT Services</v>
    <v>Stock</v>
    <v>46129.795533043747</v>
    <v>5360</v>
    <v>11.66</v>
    <v>745024709</v>
    <v>VIANT TECHNOLOGY INC.</v>
    <v>VIANT TECHNOLOGY INC.</v>
    <v>12.42</v>
    <v>203.45849999999999</v>
    <v>12.26</v>
    <v>11.7599</v>
    <v>63352980</v>
    <v>DSP</v>
    <v>VIANT TECHNOLOGY INC. (XNAS:DSP)</v>
    <v>125145</v>
    <v>237099</v>
    <v>2020</v>
  </rv>
  <rv s="2">
    <v>5361</v>
  </rv>
  <rv s="0">
    <v>https://www.bing.com/financeapi/forcetrigger?t=br39hw&amp;q=XNYS%3aDT&amp;form=skydnc</v>
    <v>Learn more on Bing</v>
  </rv>
  <rv s="1">
    <v>en-US</v>
    <v>br39hw</v>
    <v>268435456</v>
    <v>1</v>
    <v>Powered by Refinitiv</v>
    <v>0</v>
    <v>DYNATRACE, INC. (XNYS:DT)</v>
    <v>2</v>
    <v>3</v>
    <v>Finance</v>
    <v>4</v>
    <v>57.55</v>
    <v>31.635000000000002</v>
    <v>0.72199999999999998</v>
    <v>-0.16</v>
    <v>-4.4919999999999995E-3</v>
    <v>USD</v>
    <v>Dynatrace, Inc. is an artificial intelligence (AI)-powered observability platform. It is advancing observability for digital businesses and transforming the complexity of modern digital ecosystems into business assets. It enables organizations to analyze and automate. Its platform combines broad and deep observability, continuous runtime application security, and advanced AI to support information technology (IT) operations, development, security, and business teams, enabling organizations to optimize cloud and IT operations, accelerate secure software delivery, and improve digital performance. Its platform's solutions include infrastructure observability, application observability, AI observability, digital experience, business analytics, software delivery, threat observability, application security, and log management. Its application security detects, analyses, and remediates runtime application vulnerabilities and attacks in real time.</v>
    <v>5200</v>
    <v>New York Stock Exchange</v>
    <v>XNYS</v>
    <v>XNYS</v>
    <v>280 CONGRESS STREET, 11TH FLOOR, BOSTON, MA, 02210 US</v>
    <v>36.380000000000003</v>
    <v>Software &amp; IT Services</v>
    <v>Stock</v>
    <v>46129.79759265</v>
    <v>5363</v>
    <v>35.29</v>
    <v>10575984006</v>
    <v>DYNATRACE, INC.</v>
    <v>DYNATRACE, INC.</v>
    <v>36.18</v>
    <v>58.485900000000001</v>
    <v>35.619999999999997</v>
    <v>35.46</v>
    <v>298251100</v>
    <v>DT</v>
    <v>DYNATRACE, INC. (XNYS:DT)</v>
    <v>2503735</v>
    <v>7297487</v>
    <v>2014</v>
  </rv>
  <rv s="2">
    <v>5364</v>
  </rv>
  <rv s="0">
    <v>https://www.bing.com/financeapi/forcetrigger?t=c1ufz2&amp;q=XNYS%3aDV&amp;form=skydnc</v>
    <v>Learn more on Bing</v>
  </rv>
  <rv s="1">
    <v>en-US</v>
    <v>c1ufz2</v>
    <v>268435456</v>
    <v>1</v>
    <v>Powered by Refinitiv</v>
    <v>0</v>
    <v>DoubleVerify Holdings Inc (XNYS:DV)</v>
    <v>2</v>
    <v>3</v>
    <v>Finance</v>
    <v>4</v>
    <v>16.82</v>
    <v>7.64</v>
    <v>1.0347</v>
    <v>-0.02</v>
    <v>-1.8659999999999998E-3</v>
    <v>USD</v>
    <v>DoubleVerify Holdings, Inc. offers a software platform for digital media measurement and analytics. The Company provides a range of solutions, such as DV Authentic Ad, DV Authentic Attention, Custom Contextual, Scibids AI, and Supply-Side Solutions. The DV Authentic Ad evaluates the existence of fraud, brand safety, viewability and geography for each digital ad. The Authentic Attention analyzes key user-initiated events that occur while the ad creative is exposed, including user touches, screen orientation, video playback, and audio control interactions. The Custom Contextual allows advertisers to match their ads to relevant content in order to maximize user engagement and drive campaign performance. The Supply-side advertising platform utilizes its data analytics to validate the quality of their ad inventory and provide metrics for their customers to facilitate the targeting and purchasing of digital ads.</v>
    <v>1231</v>
    <v>New York Stock Exchange</v>
    <v>XNYS</v>
    <v>XNYS</v>
    <v>462 Broadway, NEW YORK, NY, 10013 US</v>
    <v>10.935</v>
    <v>Software &amp; IT Services</v>
    <v>Stock</v>
    <v>46129.79758116875</v>
    <v>5366</v>
    <v>10.67</v>
    <v>1682497960</v>
    <v>DoubleVerify Holdings Inc</v>
    <v>DoubleVerify Holdings Inc</v>
    <v>10.87</v>
    <v>34.9788</v>
    <v>10.72</v>
    <v>10.7</v>
    <v>157242800</v>
    <v>DV</v>
    <v>DoubleVerify Holdings Inc (XNYS:DV)</v>
    <v>836989</v>
    <v>2796938</v>
    <v>2017</v>
  </rv>
  <rv s="2">
    <v>5367</v>
  </rv>
  <rv s="0">
    <v>https://www.bing.com/financeapi/forcetrigger?t=a1rrmw&amp;q=XNAS%3aEGAN&amp;form=skydnc</v>
    <v>Learn more on Bing</v>
  </rv>
  <rv s="1">
    <v>en-US</v>
    <v>a1rrmw</v>
    <v>268435456</v>
    <v>1</v>
    <v>Powered by Refinitiv</v>
    <v>0</v>
    <v>eGain Corporation (XNAS:EGAN)</v>
    <v>2</v>
    <v>3</v>
    <v>Finance</v>
    <v>4</v>
    <v>15.95</v>
    <v>4.45</v>
    <v>0.90180000000000005</v>
    <v>0.13</v>
    <v>1.6351999999999998E-2</v>
    <v>USD</v>
    <v>eGain Corporation provides a knowledge platform for customer engagement. The Company offers a unified solution organized into three hubs eGain Knowledge Hub, eGain Conversation Hub, and eGain Analytics Hub, to automate, augment and orchestrate digital-first customer engagement. The eGain Knowledge Hub helps businesses to centralize knowledge, policies, procedures, situational expertise, and best practices, while delivering guided, personalized, and trusted answers to customers, agents, and field staff. Its eGain Conversation Hub offers capabilities for digital-first, omnichannel interaction management within a modern, purpose-built desktop. Applications, powered by its Knowledge and AI capabilities (from its Knowledge Hub), guide agents to efficiently interact with customers using chatbots, messaging applications, SMS, chat, email, phone, video, fax, and letter. Its eGain Analytics Hub enables clients to measure, manage and optimize their omnichannel service operations and knowledge.</v>
    <v>444</v>
    <v>Nasdaq Stock Market</v>
    <v>XNAS</v>
    <v>XNAS</v>
    <v>1252 Borregas Ave, SUNNYVALE, CA, 94089 US</v>
    <v>8.25</v>
    <v>Software &amp; IT Services</v>
    <v>Stock</v>
    <v>46129.797537534374</v>
    <v>5369</v>
    <v>8.02</v>
    <v>221279768</v>
    <v>eGain Corporation</v>
    <v>eGain Corporation</v>
    <v>8.07</v>
    <v>6.2187000000000001</v>
    <v>7.95</v>
    <v>8.08</v>
    <v>27386110</v>
    <v>EGAN</v>
    <v>eGain Corporation (XNAS:EGAN)</v>
    <v>91781</v>
    <v>163479</v>
    <v>1997</v>
  </rv>
  <rv s="2">
    <v>5370</v>
  </rv>
  <rv s="0">
    <v>https://www.bing.com/financeapi/forcetrigger?t=bkg1hw&amp;q=XNYS%3aESTC&amp;form=skydnc</v>
    <v>Learn more on Bing</v>
  </rv>
  <rv s="1">
    <v>en-US</v>
    <v>bkg1hw</v>
    <v>268435456</v>
    <v>1</v>
    <v>Powered by Refinitiv</v>
    <v>0</v>
    <v>Elastic NV (XNYS:ESTC)</v>
    <v>2</v>
    <v>3</v>
    <v>Finance</v>
    <v>4</v>
    <v>96.064999999999998</v>
    <v>42.05</v>
    <v>0.94579999999999997</v>
    <v>-0.32500000000000001</v>
    <v>-6.8189999999999995E-3</v>
    <v>USD</v>
    <v>Elastic NV is a Netherlands-based data analytics company. The Company’s platform, which is available as both a hosted, managed service across public clouds as well as self-managed software, allows its customers to find insights from large amounts of data and take action. The Company offers three search-powered solutions - Enterprise Search, Observability, and Security - that are built into the platform, which is built on the Elastic Stack, a set of software products that ingest data from any source, in any format, and perform search, analysis, and visualization of that data. The Company helps organizations, their employees, and their customers find what they need, while keeping mission-critical applications running smoothly, and protecting against cyber threats. The Company generates revenue primarily from sales of subscriptions to its platform.</v>
    <v>3921</v>
    <v>New York Stock Exchange</v>
    <v>XNYS</v>
    <v>XNYS</v>
    <v>Keizersgracht 281, AMSTERDAM, NOORD-HOLLAND, 1016 ED NL</v>
    <v>49.104999999999997</v>
    <v>Software &amp; IT Services</v>
    <v>Stock</v>
    <v>46129.797599316407</v>
    <v>5372</v>
    <v>47.14</v>
    <v>4899219835</v>
    <v>Elastic NV</v>
    <v>Elastic NV</v>
    <v>48.965000000000003</v>
    <v>0</v>
    <v>47.66</v>
    <v>47.335000000000001</v>
    <v>103501000</v>
    <v>ESTC</v>
    <v>Elastic NV (XNYS:ESTC)</v>
    <v>1027181</v>
    <v>2013514</v>
    <v>2012</v>
  </rv>
  <rv s="2">
    <v>5373</v>
  </rv>
  <rv s="0">
    <v>https://www.bing.com/financeapi/forcetrigger?t=c2ckw7&amp;q=XNAS%3aEVCM&amp;form=skydnc</v>
    <v>Learn more on Bing</v>
  </rv>
  <rv s="1">
    <v>en-US</v>
    <v>c2ckw7</v>
    <v>268435456</v>
    <v>1</v>
    <v>Powered by Refinitiv</v>
    <v>0</v>
    <v>EVERCOMMERCE INC. (XNAS:EVCM)</v>
    <v>2</v>
    <v>3</v>
    <v>Finance</v>
    <v>4</v>
    <v>14.41</v>
    <v>7.66</v>
    <v>0.99719999999999998</v>
    <v>3.5000000000000003E-2</v>
    <v>2.9220000000000001E-3</v>
    <v>USD</v>
    <v>EverCommerce Inc. is a provider of integrated, vertically tailored Software-as-a-Service (SaaS) solutions for service-based small- and medium-sized businesses. Its platform spans across the full lifecycle of interactions between consumers and service professionals with vertical-specific applications. It serves customers in three verticals: EverPro, EverHealth and EverWell. Its EverPro solutions are built for home service professionals, with varying specialized functionality for micro-verticals. Its EverHealth solutions include practice management and electronic health record (EHR) / electronic medical record (EMR) software. Its EverWell solutions are built for wellness service professionals. It also offers select solutions including education, non-profit, pet care and automotive repair, among many others. It provides end-to-end business management software, embedded payment acceptance, and customer experience applications in other service verticals.</v>
    <v>1800</v>
    <v>Nasdaq Stock Market</v>
    <v>XNAS</v>
    <v>XNAS</v>
    <v>3601 Walnut Street, Suite 400, DENVER, CO, 80205 US</v>
    <v>12.25</v>
    <v>Software &amp; IT Services</v>
    <v>Stock</v>
    <v>46129.796457337499</v>
    <v>5375</v>
    <v>11.96</v>
    <v>2133466303</v>
    <v>EVERCOMMERCE INC.</v>
    <v>EVERCOMMERCE INC.</v>
    <v>12.2</v>
    <v>8582.1429000000007</v>
    <v>11.98</v>
    <v>12.015000000000001</v>
    <v>177566900</v>
    <v>EVCM</v>
    <v>EVERCOMMERCE INC. (XNAS:EVCM)</v>
    <v>35287</v>
    <v>157742</v>
    <v>2016</v>
  </rv>
  <rv s="2">
    <v>5376</v>
  </rv>
  <rv s="0">
    <v>https://www.bing.com/financeapi/forcetrigger?t=a1sxjc&amp;q=XNAS%3aFIVN&amp;form=skydnc</v>
    <v>Learn more on Bing</v>
  </rv>
  <rv s="1">
    <v>en-US</v>
    <v>a1sxjc</v>
    <v>268435456</v>
    <v>1</v>
    <v>Powered by Refinitiv</v>
    <v>0</v>
    <v>FIVE9, INC. (XNAS:FIVN)</v>
    <v>2</v>
    <v>3</v>
    <v>Finance</v>
    <v>4</v>
    <v>30.38</v>
    <v>13.29</v>
    <v>1.2767999999999999</v>
    <v>-0.02</v>
    <v>-1.276E-3</v>
    <v>USD</v>
    <v>Five9, Inc. helps organizations to create hyper-personalized and artificial intelligence (AI)-driven customer experiences. The Company's Intelligent CX Platform, powered by Five9 Genius AI, delivers a suite of applications that enable a range of customer service, sales, and marketing functions. It delivers an end-to-end cloud software solution for contact centers. The Company's solution allows simultaneous management and optimization of customer interactions across voice, chat, email, Web, social media and mobile channels, either directly or through its application programming interfaces. The Company's product categories include Core Cloud, AI &amp; Automation, Employee Engagement and Customer Engagement. Its Core Cloud products include Global Voice, Agent Desktop Plus, Supervisor Plus, CRM Integrations and UC Integrations. Its AI &amp; Automation products include Artificial Intelligence, AI Agents, AI Insights, AI Knowledge, GenAI Studio, Workflow Automation and Reporting &amp; Analytics.</v>
    <v>2910</v>
    <v>Nasdaq Stock Market</v>
    <v>XNAS</v>
    <v>XNAS</v>
    <v>3001 Bishop Drive, Suite 350, SAN RAMON, CA, 94583 US</v>
    <v>16.260000000000002</v>
    <v>Software &amp; IT Services</v>
    <v>Stock</v>
    <v>46129.796978414066</v>
    <v>5378</v>
    <v>15.635</v>
    <v>1198992083</v>
    <v>FIVE9, INC.</v>
    <v>FIVE9, INC.</v>
    <v>16.16</v>
    <v>34.600099999999998</v>
    <v>15.68</v>
    <v>15.66</v>
    <v>76563990</v>
    <v>FIVN</v>
    <v>FIVE9, INC. (XNAS:FIVN)</v>
    <v>1422030</v>
    <v>1990531</v>
    <v>2001</v>
  </rv>
  <rv s="2">
    <v>5379</v>
  </rv>
  <rv s="0">
    <v>https://www.bing.com/financeapi/forcetrigger?t=c3bvmw&amp;q=XNAS%3aFRSH&amp;form=skydnc</v>
    <v>Learn more on Bing</v>
  </rv>
  <rv s="1">
    <v>en-US</v>
    <v>c3bvmw</v>
    <v>268435456</v>
    <v>1</v>
    <v>Powered by Refinitiv</v>
    <v>0</v>
    <v>FRESHWORKS INC. (XNAS:FRSH)</v>
    <v>2</v>
    <v>3</v>
    <v>Finance</v>
    <v>4</v>
    <v>16.14</v>
    <v>6.79</v>
    <v>0.87570000000000003</v>
    <v>2.01E-2</v>
    <v>2.3869999999999998E-3</v>
    <v>USD</v>
    <v>Freshworks Inc. provides people-first AI service software that organizations use to deliver employee and customer experience. The Company's employee experience (EX) products include Freshservice, Freshservice for Business Teams, Device42 and FireHydrant. Its customer experience (CX) products include its Freshdesk suite of products. Its AI offerings include Freddy AI Agents, Freddy AI Copilot, and Freddy AI Insights. Freshservice is its unified IT and enterprise service management platform that brings together IT Service Management, IT Operations Management, and IT Infrastructure Management. Freshservice for Business Teams extends these capabilities to departments such as HR, Facilities, Finance, and Legal and can be used independently by individual business units. Device42 adds advanced discovery, inventory, and dependency mapping across complex IT environments. FireHydrant unifies alerting, on-call coordination, major-incident response, and post-incident analytics in a single system.</v>
    <v>4500</v>
    <v>Nasdaq Stock Market</v>
    <v>XNAS</v>
    <v>XNAS</v>
    <v>2950 S. Delaware St., Suite 201, SAN MATEO, CA, 94403 US</v>
    <v>8.66</v>
    <v>Software &amp; IT Services</v>
    <v>Stock</v>
    <v>46129.79592399297</v>
    <v>5381</v>
    <v>8.3901000000000003</v>
    <v>2354409783</v>
    <v>FRESHWORKS INC.</v>
    <v>FRESHWORKS INC.</v>
    <v>8.6</v>
    <v>13.4847</v>
    <v>8.42</v>
    <v>8.4400999999999993</v>
    <v>278955200</v>
    <v>FRSH</v>
    <v>FRESHWORKS INC. (XNAS:FRSH)</v>
    <v>14991229</v>
    <v>5858703</v>
    <v>2010</v>
  </rv>
  <rv s="2">
    <v>5382</v>
  </rv>
  <rv s="0">
    <v>https://www.bing.com/financeapi/forcetrigger?t=a1udtc&amp;q=XNYS%3aGWRE&amp;form=skydnc</v>
    <v>Learn more on Bing</v>
  </rv>
  <rv s="1">
    <v>en-US</v>
    <v>a1udtc</v>
    <v>268435456</v>
    <v>1</v>
    <v>Powered by Refinitiv</v>
    <v>0</v>
    <v>GUIDEWIRE SOFTWARE, INC. (XNYS:GWRE)</v>
    <v>2</v>
    <v>3</v>
    <v>Finance</v>
    <v>4</v>
    <v>272.60000000000002</v>
    <v>115.57</v>
    <v>0.96630000000000005</v>
    <v>-0.04</v>
    <v>-2.875E-4</v>
    <v>USD</v>
    <v>Guidewire Software, Inc. delivers a platform that property and casualty insurers trust to engage, innovate and grow efficiently. The Company's foundational core products, InsuranceSuite and InsuranceNow, are delivered primarily as cloud-based subscription services. These products serve as transactional systems of record, fully supporting insurance operations, including product definition, policy administration, claims management and billing. It provides digital engagement products that enable seamless sales, and omnichannel service. InsuranceSuite is a configurable and scalable product, delivered as a service, and primarily comprised of five core applications (PolicyCenter, ClaimCenter, BillingCenter, PricingCenter, and UnderwritingCenter) that can be subscribed to separately or together. InsuranceNow is a cloud-based application that offers policy administration, claims management, and billing functionality, plus pre-integrated document production, analytics, and other capabilities.</v>
    <v>3772</v>
    <v>New York Stock Exchange</v>
    <v>XNYS</v>
    <v>XNYS</v>
    <v>970 Park Pl, Suite 200, SAN MATEO, CA, 94403 US</v>
    <v>143.13</v>
    <v>Software &amp; IT Services</v>
    <v>Stock</v>
    <v>46129.796627685158</v>
    <v>5384</v>
    <v>137.66999999999999</v>
    <v>11773314352</v>
    <v>GUIDEWIRE SOFTWARE, INC.</v>
    <v>GUIDEWIRE SOFTWARE, INC.</v>
    <v>142.37</v>
    <v>63.357599999999998</v>
    <v>139.11000000000001</v>
    <v>139.07</v>
    <v>84657470</v>
    <v>GWRE</v>
    <v>GUIDEWIRE SOFTWARE, INC. (XNYS:GWRE)</v>
    <v>799839</v>
    <v>1393819</v>
    <v>2001</v>
  </rv>
  <rv s="2">
    <v>5385</v>
  </rv>
  <rv s="0">
    <v>https://www.bing.com/financeapi/forcetrigger?t=a1uypr&amp;q=XNYS%3aHUBS&amp;form=skydnc</v>
    <v>Learn more on Bing</v>
  </rv>
  <rv s="1">
    <v>en-US</v>
    <v>a1uypr</v>
    <v>268435456</v>
    <v>1</v>
    <v>Powered by Refinitiv</v>
    <v>0</v>
    <v>HUBSPOT, INC. (XNYS:HUBS)</v>
    <v>2</v>
    <v>3</v>
    <v>Finance</v>
    <v>4</v>
    <v>682.56500000000005</v>
    <v>187.45</v>
    <v>1.2948999999999999</v>
    <v>-1.57</v>
    <v>-7.0409999999999995E-3</v>
    <v>USD</v>
    <v>HubSpot, Inc. provides a customer platform that helps businesses connect and grow better. The Company delivers seamless connection for customer-facing teams with a unified platform that includes artificial intelligence (AI)-powered engagement hubs, a Smart CRM, and a connected ecosystem with over 1,700 app marketplace integrations, a community network, and educational content. Its AI-powered engagement hubs include Marketing, Sales, Service, Operations, Content, and Commerce, as well as other tools and integrations that enable companies to attract, engage, and delight customers throughout the customer lifecycle. Its customer platform features a central database of lead and customer interactions, and integrated applications designed to help businesses attract visitors to their websites, convert visitors into leads, close leads into customers, transact with those customers, and delight them so they become promoters of those businesses. Breeze is its AI that powers the customer platform.</v>
    <v>8882</v>
    <v>New York Stock Exchange</v>
    <v>XNYS</v>
    <v>XNYS</v>
    <v>2 Canal Park, CAMBRIDGE, MA, 02141 US</v>
    <v>230.32</v>
    <v>Software &amp; IT Services</v>
    <v>Stock</v>
    <v>46129.796242835153</v>
    <v>5387</v>
    <v>219.74</v>
    <v>11677282961</v>
    <v>HUBSPOT, INC.</v>
    <v>HUBSPOT, INC.</v>
    <v>229.5</v>
    <v>271.20280000000002</v>
    <v>222.98</v>
    <v>221.41</v>
    <v>52740540</v>
    <v>HUBS</v>
    <v>HUBSPOT, INC. (XNYS:HUBS)</v>
    <v>1049645</v>
    <v>1433852</v>
    <v>2005</v>
  </rv>
  <rv s="2">
    <v>5388</v>
  </rv>
  <rv s="0">
    <v>https://www.bing.com/financeapi/forcetrigger?t=c2f1dm&amp;q=XNAS%3aINTA&amp;form=skydnc</v>
    <v>Learn more on Bing</v>
  </rv>
  <rv s="1">
    <v>en-US</v>
    <v>c2f1dm</v>
    <v>268435456</v>
    <v>1</v>
    <v>Powered by Refinitiv</v>
    <v>0</v>
    <v>INTAPP, INC. (XNAS:INTA)</v>
    <v>2</v>
    <v>3</v>
    <v>Finance</v>
    <v>4</v>
    <v>59.1</v>
    <v>19.239999999999998</v>
    <v>0.54149999999999998</v>
    <v>-0.42</v>
    <v>-1.8198000000000002E-2</v>
    <v>USD</v>
    <v>Intapp, Inc. is a global provider of artificial intelligence (AI)-powered solutions for professionals at advisory, capital markets, and legal firms. The Company empowers the world’s accounting, consulting, investment banking, legal, private capital and real asset firms with the technology they need to operate more competitively and deliver timely insights to their professionals. Using the power of Applied AI, its purpose-built vertical software as service (SaaS) solutions accelerates the flow of information firmwide, activate expertise, empower teams, strengthen client relationships, manage risk, and help firms adapt more quickly in a highly complex ecosystem. Its Intapp Intelligent Cloud is purpose-built to modernize these firms. Its products and solutions include Intapp DealCloud, Intapp Compliance solutions, Intapp Time solutions, Intapp Collaboration solutions, Intapp Integration solutions, and Intapp Assist. Intapp DealCloud serves partners and professionals in all of its markets.</v>
    <v>1336</v>
    <v>Nasdaq Stock Market</v>
    <v>XNAS</v>
    <v>XNAS</v>
    <v>3101 Park Boulevard, PALO ALTO, CA, 94306 US</v>
    <v>23.94</v>
    <v>Software &amp; IT Services</v>
    <v>Stock</v>
    <v>46129.796208171094</v>
    <v>5390</v>
    <v>22.65</v>
    <v>1821768601</v>
    <v>INTAPP, INC.</v>
    <v>INTAPP, INC.</v>
    <v>23.57</v>
    <v>0</v>
    <v>23.08</v>
    <v>22.66</v>
    <v>80395790</v>
    <v>INTA</v>
    <v>INTAPP, INC. (XNAS:INTA)</v>
    <v>345878</v>
    <v>829367</v>
    <v>2012</v>
  </rv>
  <rv s="2">
    <v>5391</v>
  </rv>
  <rv s="0">
    <v>https://www.bing.com/financeapi/forcetrigger?t=a1vmtc&amp;q=XNAS%3aINTU&amp;form=skydnc</v>
    <v>Learn more on Bing</v>
  </rv>
  <rv s="1">
    <v>en-US</v>
    <v>a1vmtc</v>
    <v>268435456</v>
    <v>1</v>
    <v>Powered by Refinitiv</v>
    <v>0</v>
    <v>INTUIT INC. (XNAS:INTU)</v>
    <v>2</v>
    <v>3</v>
    <v>Finance</v>
    <v>4</v>
    <v>813.7</v>
    <v>342.10500000000002</v>
    <v>1.0923</v>
    <v>4.7699999999999996</v>
    <v>1.2322E-2</v>
    <v>USD</v>
    <v>Intuit Inc. offers a financial technology platform that helps consumers and small and mid-market businesses prosper by delivering financial management, compliance, and marketing products and services. It also provides specialized tax products to accounting professionals. It helps small and mid-market businesses grow and run their business all in one place, including bookkeeping, getting paid, accessing capital, paying employees, getting and retaining customers, and managing their customer relationships. The Company's offerings include TTurboTax, Credit Karma, QuickBooks, Mailchimp, and Intuit Enterprise Suite. Lacerte, ProSeries, and ProConnect Tax Online are its tax preparation offerings for professional accountants. Its financial management includes payments and capital, compliance, human capital management, and marketing products and services. For accounting professionals, the Company provides professional tax and financial management products and services.</v>
    <v>18200</v>
    <v>Nasdaq Stock Market</v>
    <v>XNAS</v>
    <v>XNAS</v>
    <v>2700 Coast Avenue, MOUNTAIN VIEW, CA, 94043 US</v>
    <v>399.2</v>
    <v>Financial Technology (Fintech) &amp; Infrastructure</v>
    <v>Stock</v>
    <v>46129.797506828123</v>
    <v>5393</v>
    <v>389.21</v>
    <v>108374414000</v>
    <v>INTUIT INC.</v>
    <v>INTUIT INC.</v>
    <v>395.8</v>
    <v>25.491099999999999</v>
    <v>387.11</v>
    <v>391.88</v>
    <v>276550000</v>
    <v>INTU</v>
    <v>INTUIT INC. (XNAS:INTU)</v>
    <v>1950718</v>
    <v>3258271</v>
    <v>1993</v>
  </rv>
  <rv s="2">
    <v>5394</v>
  </rv>
  <rv s="0">
    <v>https://www.bing.com/financeapi/forcetrigger?t=c4htgh&amp;q=XNYS%3aIOT&amp;form=skydnc</v>
    <v>Learn more on Bing</v>
  </rv>
  <rv s="4">
    <v>en-US</v>
    <v>c4htgh</v>
    <v>268435456</v>
    <v>1</v>
    <v>Powered by Refinitiv</v>
    <v>8</v>
    <v>SAMSARA INC. (XNYS:IOT)</v>
    <v>2</v>
    <v>9</v>
    <v>Finance</v>
    <v>4</v>
    <v>48.405000000000001</v>
    <v>23.38</v>
    <v>1.3772</v>
    <v>0.47499999999999998</v>
    <v>1.6031E-2</v>
    <v>USD</v>
    <v>Samsara Inc. operates a Connected Operations Platform, which enables organizations that depend on physical operations to harness Internet of Things (IoT) data to develop actionable insights and improve their operations. The Company’s Connected Operations Platform includes its Data Platform, which ingests, aggregates, and enriches data from its IoT devices and an ecosystem of connected assets and third-party systems, and which has embedded capabilities for artificial intelligence (AI), workflows and analytics, alerts, application programming interface (API) connections, and data security and privacy; and applications for video-based safety, vehicle telematics, workforce apps, equipment monitoring, and site visibility. Its video-based safety enables customers to build a safety program and protect their teams with AI-enabled video. It serves organizations across construction, transportation and warehousing, field services, manufacturing, retail, logistics, and the public sector.</v>
    <v>4100</v>
    <v>New York Stock Exchange</v>
    <v>XNYS</v>
    <v>XNYS</v>
    <v>1 De Haro Street, SAN FRANCISCO, CA, 94107 US</v>
    <v>30.78</v>
    <v>Software &amp; IT Services</v>
    <v>Stock</v>
    <v>46129.796125057816</v>
    <v>5396</v>
    <v>29.57</v>
    <v>17482464211</v>
    <v>SAMSARA INC.</v>
    <v>SAMSARA INC.</v>
    <v>30.355</v>
    <v>29.63</v>
    <v>30.105</v>
    <v>580716300</v>
    <v>IOT</v>
    <v>SAMSARA INC. (XNYS:IOT)</v>
    <v>5792635</v>
    <v>6382516</v>
    <v>2015</v>
  </rv>
  <rv s="2">
    <v>5397</v>
  </rv>
  <rv s="3">
    <v>en-US</v>
    <v>caq2z2</v>
    <v>268435456</v>
    <v>1</v>
    <v>Powered by Refinitiv</v>
    <v>6</v>
    <v>KLAVIYO, INC. (XNYS:KVYO)</v>
    <v>7</v>
    <v>3</v>
    <v>Finance</v>
    <v>4</v>
    <v>37.79</v>
    <v>15.53</v>
    <v>1.266</v>
    <v>0.05</v>
    <v>2.7169999999999998E-3</v>
    <v>USD</v>
    <v>Klaviyo, Inc. provides a customer relationship management (CRM) platform for business-to-consumer (B2C) brands. The Company, through its built-in data platform and artificial intelligence (AI) insights, combines marketing automation, analytics, and customer service into one unified solution, making it easy for businesses to know their customers. The Company’s marketing automation solution allows customers to orchestrate campaigns across multiple marketing channels including email, short message service and mobile push. Its platform solutions include Klaviyo B2C CRM, Klaviyo Marketing, Klaviyo Service, Klaviyo Analytics, Klaviyo Data Platform, and Klaviyo AI. The Klaviyo B2C CRM is a platform built for consumer brands. Its platform serves businesses of all sizes, across industries and geographies. Its platform solution also includes Gatsby, a social automation product that helps brands convert engagement over social channels into owned customer relationships.</v>
    <v>2368</v>
    <v>New York Stock Exchange</v>
    <v>XNYS</v>
    <v>XNYS</v>
    <v>125 Summer Street, Floor 6, BOSTON, MA, 02110 US</v>
    <v>18.97</v>
    <v>Software &amp; IT Services</v>
    <v>Stock</v>
    <v>46129.796128587499</v>
    <v>18.36</v>
    <v>5623082145</v>
    <v>KLAVIYO, INC.</v>
    <v>KLAVIYO, INC.</v>
    <v>18.760000000000002</v>
    <v>0</v>
    <v>18.399999999999999</v>
    <v>18.45</v>
    <v>304774100</v>
    <v>KVYO</v>
    <v>KLAVIYO, INC. (XNYS:KVYO)</v>
    <v>4534676</v>
    <v>3454356</v>
    <v>2012</v>
  </rv>
  <rv s="2">
    <v>5399</v>
  </rv>
  <rv s="0">
    <v>https://www.bing.com/financeapi/forcetrigger?t=c2rwvh&amp;q=XNYS%3aLAW&amp;form=skydnc</v>
    <v>Learn more on Bing</v>
  </rv>
  <rv s="1">
    <v>en-US</v>
    <v>c2rwvh</v>
    <v>268435456</v>
    <v>1</v>
    <v>Powered by Refinitiv</v>
    <v>0</v>
    <v>CS DISCO, INC. (XNYS:LAW)</v>
    <v>2</v>
    <v>3</v>
    <v>Finance</v>
    <v>4</v>
    <v>9.11</v>
    <v>2.4500999999999999</v>
    <v>1.9838</v>
    <v>3.5000000000000003E-2</v>
    <v>8.2740000000000001E-3</v>
    <v>USD</v>
    <v>CS Disco, Inc. provides cloud-native, artificial intelligence (AI)-powered legal product offerings that simplify legal hold, legal request, ediscovery, legal document review and case management for enterprises, law firms, legal service providers, and governments. The Company’s integrated product offerings enable legal departments to collect, process and review enterprise data that is relevant or potentially relevant to legal matters. Its comprehensive product offerings include DISCO Hold, DISCO Request, DISCO Ediscovery, DISCO Review, and DISCO Case Builder. DISCO Hold automates the manual work necessary to comply with preservation requirements, empowering legal teams to preserve data, notify custodians, track holds with a defensible audit trail, and collect data when ready. DISCO Request automates response compliance for legal requests like service of process requests, subpoenas, and law enforcement requests, giving legal teams control and visibility from intake to resolution.</v>
    <v>577</v>
    <v>New York Stock Exchange</v>
    <v>XNYS</v>
    <v>XNYS</v>
    <v>111 Congress Avenue, Suite 900, AUSTIN, TX, 78701 US</v>
    <v>4.3099999999999996</v>
    <v>Software &amp; IT Services</v>
    <v>Stock</v>
    <v>46129.797153529689</v>
    <v>5401</v>
    <v>4.2249999999999996</v>
    <v>270098227</v>
    <v>CS DISCO, INC.</v>
    <v>CS DISCO, INC.</v>
    <v>4.2549999999999999</v>
    <v>0</v>
    <v>4.2300000000000004</v>
    <v>4.2649999999999997</v>
    <v>63329010</v>
    <v>LAW</v>
    <v>CS DISCO, INC. (XNYS:LAW)</v>
    <v>88967</v>
    <v>227686</v>
    <v>2013</v>
  </rv>
  <rv s="2">
    <v>5402</v>
  </rv>
  <rv s="0">
    <v>https://www.bing.com/financeapi/forcetrigger?t=a1xa27&amp;q=XNAS%3aMANH&amp;form=skydnc</v>
    <v>Learn more on Bing</v>
  </rv>
  <rv s="1">
    <v>en-US</v>
    <v>a1xa27</v>
    <v>268435456</v>
    <v>1</v>
    <v>Powered by Refinitiv</v>
    <v>0</v>
    <v>MANHATTAN ASSOCIATES, INC. (XNAS:MANH)</v>
    <v>2</v>
    <v>3</v>
    <v>Finance</v>
    <v>4</v>
    <v>247.22</v>
    <v>119.06</v>
    <v>0.94369999999999998</v>
    <v>1.54</v>
    <v>1.1854999999999999E-2</v>
    <v>USD</v>
    <v>Manhattan Associates, Inc. develops, sells, deploys, services and maintains software solutions designed to manage supply chains, inventory and omnichannel operations for retailers, wholesalers, manufacturers, logistics providers and other organizations. It operates in North and Latin America; Europe, the Middle East and Africa (EMEA); and the Asia Pacific (APAC) regions. It provides companies with the tools needed to manage distribution and optimize transportation costs throughout their entire commercial network. Its solutions consist of software, services, and hardware, which coordinate people, workflows, assets, events, and tasks holistically across the functions linked in a supply chain from planning through execution. These solutions help to coordinate the actions, data exchange, and communication of participants in supply chain ecosystems, such as manufacturers, suppliers, distributors, trading partners, transportation providers, among others.</v>
    <v>4370</v>
    <v>Nasdaq Stock Market</v>
    <v>XNAS</v>
    <v>XNAS</v>
    <v>2300 Windy Ridge Parkway, Tenth Floor, ATLANTA, GA, 30339 US</v>
    <v>133.41999999999999</v>
    <v>Software &amp; IT Services</v>
    <v>Stock</v>
    <v>46129.797599316407</v>
    <v>5404</v>
    <v>130.82</v>
    <v>7786550289</v>
    <v>MANHATTAN ASSOCIATES, INC.</v>
    <v>MANHATTAN ASSOCIATES, INC.</v>
    <v>132.97999999999999</v>
    <v>36.485799999999998</v>
    <v>129.9</v>
    <v>131.44</v>
    <v>59240340</v>
    <v>MANH</v>
    <v>MANHATTAN ASSOCIATES, INC. (XNAS:MANH)</v>
    <v>508703</v>
    <v>617927</v>
    <v>1998</v>
  </rv>
  <rv s="2">
    <v>5405</v>
  </rv>
  <rv s="0">
    <v>https://www.bing.com/financeapi/forcetrigger?t=a1xnlh&amp;q=XNAS%3aMITK&amp;form=skydnc</v>
    <v>Learn more on Bing</v>
  </rv>
  <rv s="1">
    <v>en-US</v>
    <v>a1xnlh</v>
    <v>268435456</v>
    <v>1</v>
    <v>Powered by Refinitiv</v>
    <v>0</v>
    <v>MITEK SYSTEMS, INC. (XNAS:MITK)</v>
    <v>2</v>
    <v>3</v>
    <v>Finance</v>
    <v>4</v>
    <v>15.61</v>
    <v>7.54</v>
    <v>0.9859</v>
    <v>1.02</v>
    <v>7.2649999999999992E-2</v>
    <v>USD</v>
    <v>Mitek Systems, Inc. is a provider of mobile image capture and digital identity verification solutions. The Company is a software development company with expertise in artificial intelligence and machine learning. It is a global provider of solutions in the fraud prevention, digital identity verification, and cybersecurity markets. Its verification and fraud detection technology is embedded directly within mobile and Web applications, providing verification at every touchpoint in the customer lifecycle. The Company's products include Mobile Deposit, Check Fraud Defender, Mitek Verified Identity Platform (MiVIP), Mobile Verify, MiSnap, CheckReader, Check Intelligence, MiPass, IDLive Face, and IDLive Doc. Its products are used in various cases, including age verification, compliance (KYC), customer onboarding, passwordless authentication, and in-person identity verification. It serves various industries, including financial institutions, fintech, igaming, lending, marketplace, and travel.</v>
    <v>595</v>
    <v>Nasdaq Stock Market</v>
    <v>XNAS</v>
    <v>XNAS</v>
    <v>770 1st Ave Suite 425, SAN DIEGO, CA, 92101 US</v>
    <v>15.1</v>
    <v>Software &amp; IT Services</v>
    <v>Stock</v>
    <v>46129.796976839847</v>
    <v>5407</v>
    <v>14.46</v>
    <v>682463327</v>
    <v>MITEK SYSTEMS, INC.</v>
    <v>MITEK SYSTEMS, INC.</v>
    <v>14.57</v>
    <v>43.5764</v>
    <v>14.04</v>
    <v>15.06</v>
    <v>45316290</v>
    <v>MITK</v>
    <v>MITEK SYSTEMS, INC. (XNAS:MITK)</v>
    <v>639546</v>
    <v>801289</v>
    <v>1986</v>
  </rv>
  <rv s="2">
    <v>5408</v>
  </rv>
  <rv s="0">
    <v>https://www.bing.com/financeapi/forcetrigger?t=buy5tc&amp;q=XNAS%3aNCNO&amp;form=skydnc</v>
    <v>Learn more on Bing</v>
  </rv>
  <rv s="1">
    <v>en-US</v>
    <v>buy5tc</v>
    <v>268435456</v>
    <v>1</v>
    <v>Powered by Refinitiv</v>
    <v>0</v>
    <v>NCINO, INC. (XNAS:NCNO)</v>
    <v>2</v>
    <v>3</v>
    <v>Finance</v>
    <v>4</v>
    <v>33.92</v>
    <v>13.8</v>
    <v>0.7379</v>
    <v>7.0000000000000007E-2</v>
    <v>3.8290000000000004E-3</v>
    <v>USD</v>
    <v>nCino, Inc. is a global provider of cloud banking solutions for the global financial services industry. The Company is a software-as-a-service (SaaS) company that provides software solutions to financial institutions (FIs) to streamline employee and client interactions. It delivers solutions such as cloud computing application and platform services with a multi-tenant technology and shared service-oriented architecture. The nCino Platform is embedded with data and artificial intelligence (AI) that helps FIs digitize and reengineer business processes across multiple lines of business, from commercial, consumer and small business banking to mortgage lending, by offering solutions such as onboarding, account opening, lending, and portfolio management solutions. It offers solutions to community banks, credit unions, independent mortgage banks, and financial entities.</v>
    <v>1684</v>
    <v>Nasdaq Stock Market</v>
    <v>XNAS</v>
    <v>XNAS</v>
    <v>6770 Parker Farm Drive, WILMINGTON, NC, 28405 US</v>
    <v>18.89</v>
    <v>Software &amp; IT Services</v>
    <v>Stock</v>
    <v>46129.7966790625</v>
    <v>5410</v>
    <v>18.34</v>
    <v>2101711745</v>
    <v>NCINO, INC.</v>
    <v>NCINO, INC.</v>
    <v>18.760000000000002</v>
    <v>0</v>
    <v>18.28</v>
    <v>18.350000000000001</v>
    <v>114534700</v>
    <v>NCNO</v>
    <v>NCINO, INC. (XNAS:NCNO)</v>
    <v>976424</v>
    <v>3298818</v>
    <v>2021</v>
  </rv>
  <rv s="2">
    <v>5411</v>
  </rv>
  <rv s="0">
    <v>https://www.bing.com/financeapi/forcetrigger?t=a1yiyc&amp;q=XNAS%3aNICE&amp;form=skydnc</v>
    <v>Learn more on Bing</v>
  </rv>
  <rv s="1">
    <v>en-US</v>
    <v>a1yiyc</v>
    <v>268435456</v>
    <v>1</v>
    <v>Powered by Refinitiv</v>
    <v>0</v>
    <v>NICE LTD (XNAS:NICE)</v>
    <v>2</v>
    <v>3</v>
    <v>Finance</v>
    <v>4</v>
    <v>180.61</v>
    <v>94.65</v>
    <v>0.87760000000000005</v>
    <v>2.5000000000000001E-2</v>
    <v>2.3800000000000001E-4</v>
    <v>USD</v>
    <v>NICE Ltd., formerly NICE-Systems Ltd., is a global enterprise software provider. The Company's segments include Customer Interactions Solutions, and Financial Crime and Compliance Solutions. The Customer Interactions Solutions segment provides data driven insights that enable businesses to deliver personalized experience to customers. The Financial Crime and Compliance Solutions segment provides real time and cross-channel fraud prevention, anti-money laundering, brokerage compliance and enterprise-wide case management. The Company serves contact centers, back office operations and retail branches, covering various industries, including communications, banking, insurance, healthcare, business processes outsourcing (BPO), government, utilities, travel and entertainment. Its Multi-Channel Recording and Interaction Management enables organizations to capture structured and unstructured customer interaction and transaction data from multiple channels.</v>
    <v>9626</v>
    <v>Nasdaq Stock Market</v>
    <v>XNAS</v>
    <v>XNAS</v>
    <v>13 Zarhin Street, Nice 1, 2, 3, P.O. Box 690, RA'ANANA, 4310602 IL</v>
    <v>107.5275</v>
    <v>Software &amp; IT Services</v>
    <v>Stock</v>
    <v>46129.795902210157</v>
    <v>5413</v>
    <v>104.74</v>
    <v>6348821591</v>
    <v>NICE LTD</v>
    <v>NICE LTD</v>
    <v>107.47</v>
    <v>10.861700000000001</v>
    <v>105.04</v>
    <v>105.065</v>
    <v>60427560</v>
    <v>NICE</v>
    <v>NICE LTD (XNAS:NICE)</v>
    <v>448186</v>
    <v>503326</v>
    <v>1986</v>
  </rv>
  <rv s="2">
    <v>5414</v>
  </rv>
  <rv s="0">
    <v>https://www.bing.com/financeapi/forcetrigger?t=a1yscw&amp;q=XNAS%3aNTNX&amp;form=skydnc</v>
    <v>Learn more on Bing</v>
  </rv>
  <rv s="1">
    <v>en-US</v>
    <v>a1yscw</v>
    <v>268435456</v>
    <v>1</v>
    <v>Powered by Refinitiv</v>
    <v>0</v>
    <v>NUTANIX, INC. (XNAS:NTNX)</v>
    <v>2</v>
    <v>3</v>
    <v>Finance</v>
    <v>4</v>
    <v>83.36</v>
    <v>34.01</v>
    <v>0.52329999999999999</v>
    <v>0.43</v>
    <v>1.0874999999999999E-2</v>
    <v>USD</v>
    <v>Nutanix, Inc. is engaged in cloud software, offering organizations a single platform for running apps and data across clouds. The Company’s Nutanix Cloud Platform is designed to enable organizations to build a hybrid multicloud infrastructure, providing a consistent cloud operating model with a single platform for running applications and managing data in core data centers, at the edge, and on public clouds, all while supporting a variety of hypervisors and container platforms. Nutanix Cloud Platform supports a variety of workloads with varied compute, storage, and network requirements, including business-critical applications, data platforms, general-purpose workloads, end user computing and virtual desktop infrastructure services, enterprise artificial intelligence (AI) workloads, and cloud native applications. Its solutions are primarily sold through its channel partners or original equipment manufacturers (OEMs) and delivered directly to its end customers.</v>
    <v>7800</v>
    <v>Nasdaq Stock Market</v>
    <v>XNAS</v>
    <v>XNAS</v>
    <v>1740 Technology Dr Ste 150, SAN JOSE, CA, 95110-1348 US</v>
    <v>40.799999999999997</v>
    <v>Software &amp; IT Services</v>
    <v>Stock</v>
    <v>46129.797316249998</v>
    <v>5416</v>
    <v>39.854999999999997</v>
    <v>10600527637</v>
    <v>NUTANIX, INC.</v>
    <v>NUTANIX, INC.</v>
    <v>40.119999999999997</v>
    <v>43.417299999999997</v>
    <v>39.54</v>
    <v>39.97</v>
    <v>265212100</v>
    <v>NTNX</v>
    <v>NUTANIX, INC. (XNAS:NTNX)</v>
    <v>1527840</v>
    <v>3532177</v>
    <v>2009</v>
  </rv>
  <rv s="2">
    <v>5417</v>
  </rv>
  <rv s="0">
    <v>https://www.bing.com/financeapi/forcetrigger?t=bxfn3m&amp;q=XNYS%3aONTF&amp;form=skydnc</v>
    <v>Learn more on Bing</v>
  </rv>
  <rv s="9">
    <v>en-US</v>
    <v>bxfn3m</v>
    <v>268435456</v>
    <v>1</v>
    <v>1</v>
    <v>Powered by Refinitiv</v>
    <v>18</v>
    <v>ON24 Inc (XNYS:ONTF)</v>
    <v>2</v>
    <v>19</v>
    <v>Finance</v>
    <v>20</v>
    <v>8.3450000000000006</v>
    <v>5.37</v>
    <v>0.50919999999999999</v>
    <v>0.05</v>
    <v>-2.0057000000000002E-2</v>
    <v>7.2150000000000001E-3</v>
    <v>-0.14000000000000001</v>
    <v>USD</v>
    <v>ON24, Inc. provides a cloud-based intelligent engagement platform that combines experiences with personalization and content, to enable sales and marketing organizations to capture and act on connected insights at scale. The Company's platform’s portfolio of interactive and personalized digital experience products creates and captures actionable, real-time data from professionals every month to provide businesses with buying signals and behavioral insights to convert prospects into customers. Its portfolio of ON24 Experience products include ON24 Elite, a live, interactive webinar experience; ON24 Forum, a live, interactive experience that facilitates video-to-video interaction between presenters and audiences; ON24 Engagement Hub, an always-on, rich multimedia content experience, and ON24 Target, a personalized and curated, rich multimedia content experience. Its ON24 Experience products are backed by its solutions, including ON24 Intelligence, and ON24 Services &amp; Platform Support.</v>
    <v>462</v>
    <v>New York Stock Exchange</v>
    <v>XNYS</v>
    <v>XNYS</v>
    <v>50 Beale Street, 8Th Floor, Ste 612, SAN FRANCISCO, CA, 94105 US</v>
    <v>7</v>
    <v>Software &amp; IT Services</v>
    <v>Stock</v>
    <v>45638.000000034372</v>
    <v>5419</v>
    <v>6.88</v>
    <v>290722444</v>
    <v>ON24 Inc</v>
    <v>ON24 Inc</v>
    <v>6.91</v>
    <v>6.93</v>
    <v>6.98</v>
    <v>6.84</v>
    <v>41650780</v>
    <v>ONTF</v>
    <v>ON24 Inc (XNYS:ONTF)</v>
    <v>96327</v>
    <v>130327</v>
    <v>1998</v>
  </rv>
  <rv s="2">
    <v>5420</v>
  </rv>
  <rv s="0">
    <v>https://www.bing.com/financeapi/forcetrigger?t=a1zdcw&amp;q=XNAS%3aOTEX&amp;form=skydnc</v>
    <v>Learn more on Bing</v>
  </rv>
  <rv s="1">
    <v>en-US</v>
    <v>a1zdcw</v>
    <v>268435456</v>
    <v>1</v>
    <v>Powered by Refinitiv</v>
    <v>0</v>
    <v>Open Text Corporation (XNAS:OTEX)</v>
    <v>2</v>
    <v>12</v>
    <v>Finance</v>
    <v>4</v>
    <v>39.9</v>
    <v>19.995000000000001</v>
    <v>0.88900000000000001</v>
    <v>0.18</v>
    <v>7.7520000000000002E-3</v>
    <v>USD</v>
    <v>Open Text Corporation is a Canada-based information management company, which provides software and services. Its comprehensive Information Management platform and services provide secure and scalable solutions for global companies, small and medium-sized businesses (SMBs), governments and consumers around the world. It has a complete and integrated portfolio of information management solutions delivered at scale in the OpenText Cloud, enabling organizations master modern work, automate application delivery and modernization, and optimize their digital supply chains by bringing together content cloud, cybersecurity cloud, business network cloud, information technology (IT) operations management cloud, application modernization cloud and analytics cloud. It also accelerates information modernization with intelligent tools and services for moving off paper, automating classification and building clean data lakes for Artificial Intelligence (AI), analytics and automation.</v>
    <v>21400</v>
    <v>Nasdaq Stock Market</v>
    <v>XNAS</v>
    <v>XNAS</v>
    <v>275 Frank Tompa Drive, WATERLOO, ON, N2L 0A1 CA</v>
    <v>23.96</v>
    <v>Software &amp; IT Services</v>
    <v>Stock</v>
    <v>46129.797599328122</v>
    <v>5422</v>
    <v>23.285</v>
    <v>11567310000</v>
    <v>Open Text Corporation</v>
    <v>Open Text Corporation</v>
    <v>23.82</v>
    <v>13.6714</v>
    <v>23.22</v>
    <v>23.4</v>
    <v>250602800</v>
    <v>OTEX</v>
    <v>Open Text Corporation (XNAS:OTEX)</v>
    <v>851219</v>
    <v>1765141</v>
    <v>2018</v>
  </rv>
  <rv s="2">
    <v>5423</v>
  </rv>
  <rv s="0">
    <v>https://www.bing.com/financeapi/forcetrigger?t=btyvpr&amp;q=XNYS%3aPCOR&amp;form=skydnc</v>
    <v>Learn more on Bing</v>
  </rv>
  <rv s="1">
    <v>en-US</v>
    <v>btyvpr</v>
    <v>268435456</v>
    <v>1</v>
    <v>Powered by Refinitiv</v>
    <v>0</v>
    <v>PROCORE TECHNOLOGIES, INC. (XNYS:PCOR)</v>
    <v>2</v>
    <v>3</v>
    <v>Finance</v>
    <v>4</v>
    <v>82.314999999999998</v>
    <v>46.08</v>
    <v>0.78090000000000004</v>
    <v>1.03</v>
    <v>1.9199000000000001E-2</v>
    <v>USD</v>
    <v>Procore Technologies, Inc. is a technology company. The Company is a global provider of cloud-based construction management software. The Company's unified technology platform leverages artificial intelligence (AI) and data-driven insights and decision making. The Company's platform is modernizing and digitizing construction management by enabling access to project information, simplifying complex workflows, and facilitating communication among relevant stakeholders. Its core customers are owners, general contractors, and specialty contractors operating across the residential and non-residential segments of the construction industry. Its solutions include Preconstruction, Project Execution, Resource Management, Financial Management, and Procore Helix. Its Preconstruction solutions include Tender Management, BIM, and Estimating. Its Project Execution solutions include Project Management, and Quality and Safety. Its Procore Helix solutions include Analytics, Assist, and Insights.</v>
    <v>4421</v>
    <v>New York Stock Exchange</v>
    <v>XNYS</v>
    <v>XNYS</v>
    <v>6309 Carpinteria Ave., CARPINTERIA, CA, 93013 US</v>
    <v>55.6</v>
    <v>Software &amp; IT Services</v>
    <v>Stock</v>
    <v>46129.796655589846</v>
    <v>5425</v>
    <v>54.1</v>
    <v>8207495340</v>
    <v>PROCORE TECHNOLOGIES, INC.</v>
    <v>PROCORE TECHNOLOGIES, INC.</v>
    <v>54.97</v>
    <v>0</v>
    <v>53.65</v>
    <v>54.68</v>
    <v>150100500</v>
    <v>PCOR</v>
    <v>PROCORE TECHNOLOGIES, INC. (XNYS:PCOR)</v>
    <v>941217</v>
    <v>2125249</v>
    <v>2014</v>
  </rv>
  <rv s="2">
    <v>5426</v>
  </rv>
  <rv s="0">
    <v>https://www.bing.com/financeapi/forcetrigger?t=bpny1h&amp;q=XNYS%3aPD&amp;form=skydnc</v>
    <v>Learn more on Bing</v>
  </rv>
  <rv s="1">
    <v>en-US</v>
    <v>bpny1h</v>
    <v>268435456</v>
    <v>1</v>
    <v>Powered by Refinitiv</v>
    <v>0</v>
    <v>PAGERDUTY, INC. (XNYS:PD)</v>
    <v>2</v>
    <v>3</v>
    <v>Finance</v>
    <v>4</v>
    <v>18</v>
    <v>5.7</v>
    <v>0.76600000000000001</v>
    <v>-0.11</v>
    <v>-1.7160999999999999E-2</v>
    <v>USD</v>
    <v>PagerDuty, Inc. is engaged in digital operations management platform that manages urgent and mission-critical work for digital business. The Company collects data and digital signals from virtually any software-enabled system or device and leverages enables machine learning to correlate, process, and predict opportunities and issues. It uses incident response, event management, and automation, the Company brings together the right people with the right information so they can resolve issues and act on opportunities in minutes or seconds from wherever they are. The PagerDuty Operations Cloud consists of PagerDuty Incident Management, AIOps, Process Automation, and Customer Service Operations. PagerDuty Incident Management provides a real-time view across the status of a digital service while incorporating intelligent noise reduction to remove false positives. PagerDuty Process Automation provides a centralized design time and run time environment for orchestrating automated workflows.</v>
    <v>1155</v>
    <v>New York Stock Exchange</v>
    <v>XNYS</v>
    <v>XNYS</v>
    <v>600 Townsend St Ste 200E, SAN FRANCISCO, CA, 94103-5690 US</v>
    <v>6.5904999999999996</v>
    <v>Software &amp; IT Services</v>
    <v>Stock</v>
    <v>46129.79749376094</v>
    <v>5428</v>
    <v>6.2911000000000001</v>
    <v>535370724</v>
    <v>PAGERDUTY, INC.</v>
    <v>PAGERDUTY, INC.</v>
    <v>6.59</v>
    <v>3.9401999999999999</v>
    <v>6.41</v>
    <v>6.3</v>
    <v>84979480</v>
    <v>PD</v>
    <v>PAGERDUTY, INC. (XNYS:PD)</v>
    <v>1249286</v>
    <v>3112258</v>
    <v>2010</v>
  </rv>
  <rv s="2">
    <v>5429</v>
  </rv>
  <rv s="0">
    <v>https://www.bing.com/financeapi/forcetrigger?t=a1zo7w&amp;q=XNAS%3aPEGA&amp;form=skydnc</v>
    <v>Learn more on Bing</v>
  </rv>
  <rv s="1">
    <v>en-US</v>
    <v>a1zo7w</v>
    <v>268435456</v>
    <v>1</v>
    <v>Powered by Refinitiv</v>
    <v>0</v>
    <v>PEGASYSTEMS INC. (XNAS:PEGA)</v>
    <v>2</v>
    <v>3</v>
    <v>Finance</v>
    <v>4</v>
    <v>68.099999999999994</v>
    <v>32.943100000000001</v>
    <v>1.038</v>
    <v>0.17499999999999999</v>
    <v>4.0429999999999997E-3</v>
    <v>USD</v>
    <v>Pegasystems Inc. is an enterprise transformation company that helps organizations Build for Change with enterprise artificial intelligence (AI) decisioning and workflow automation. It develops, markets, licenses, hosts and supports enterprise software that helps organizations make decisions and processes in real-time. Its platform for enterprise AI decisioning and workflow automation enables clients to personalize customer experiences, automate customer service, and streamline operations, business processes, and workflows. Its Pega Infinity is a software portfolio. Its applications and platform intersect with and encompass several software markets, including Customer Relationship Management, Digital Process Automation, Low-code application development platforms, Robotic Process Automation, Business Rules Management Systems, and Decision Management. Pega Platform, software for AI-powered workflow automation, boosts the efficiency of its clients’ processes and operational workflow.</v>
    <v>5598</v>
    <v>Nasdaq Stock Market</v>
    <v>XNAS</v>
    <v>XNAS</v>
    <v>225 Wyman Street, WALTHAM, MA, 02451 US</v>
    <v>44.91</v>
    <v>Software &amp; IT Services</v>
    <v>Stock</v>
    <v>46129.797048321096</v>
    <v>5431</v>
    <v>43.38</v>
    <v>7345793983</v>
    <v>PEGASYSTEMS INC.</v>
    <v>PEGASYSTEMS INC.</v>
    <v>44.49</v>
    <v>20.41</v>
    <v>43.28</v>
    <v>43.454999999999998</v>
    <v>169043700</v>
    <v>PEGA</v>
    <v>PEGASYSTEMS INC. (XNAS:PEGA)</v>
    <v>965954</v>
    <v>2023008</v>
    <v>1983</v>
  </rv>
  <rv s="2">
    <v>5432</v>
  </rv>
  <rv s="0">
    <v>https://www.bing.com/financeapi/forcetrigger?t=bvsk7w&amp;q=XNYS%3aPLTR&amp;form=skydnc</v>
    <v>Learn more on Bing</v>
  </rv>
  <rv s="1">
    <v>en-US</v>
    <v>bvsk7w</v>
    <v>268435456</v>
    <v>1</v>
    <v>Powered by Refinitiv</v>
    <v>0</v>
    <v>PALANTIR TECHNOLOGIES INC. (XNAS:PLTR)</v>
    <v>2</v>
    <v>3</v>
    <v>Finance</v>
    <v>4</v>
    <v>207.52</v>
    <v>89.31</v>
    <v>1.6108</v>
    <v>3.7349999999999999</v>
    <v>2.6162999999999999E-2</v>
    <v>USD</v>
    <v>Palantir Technologies Inc. is engaged in building software to assist in counterterrorism investigations and operations. The Company has built four principal software platforms, including Palantir Gotham (Gotham), Palantir Foundry (Foundry), Palantir Apollo (Apollo), and Palantir Artificial Intelligence Platform (AIP). Apollo is a cloud-agnostic, single control layer that coordinates ongoing delivery of new features, security updates, and platform configurations, helping to ensure the continuous operation of critical systems. Gotham enables users to identify patterns hidden deep within datasets, ranging from signals intelligence sources to reports from confidential informants. Foundry transforms the ways organizations operate by creating a central operating system for their data. AIP enables responsible artificial intelligence (AI)-advantage across the enterprise by using primary, core components built to effectively activate large language models and other AI within any organization.</v>
    <v>4429</v>
    <v>Nasdaq Stock Market</v>
    <v>XNAS</v>
    <v>XNAS</v>
    <v>1200 17Th Street, Floor 15, DENVER, CO, 80202 US</v>
    <v>148.28</v>
    <v>Software &amp; IT Services</v>
    <v>Stock</v>
    <v>46129.795850566406</v>
    <v>5434</v>
    <v>143.30000000000001</v>
    <v>350221348145</v>
    <v>PALANTIR TECHNOLOGIES INC.</v>
    <v>PALANTIR TECHNOLOGIES INC.</v>
    <v>145.41999999999999</v>
    <v>231.50280000000001</v>
    <v>142.76</v>
    <v>146.495</v>
    <v>2390671000</v>
    <v>PLTR</v>
    <v>PALANTIR TECHNOLOGIES INC. (XNAS:PLTR)</v>
    <v>38728363</v>
    <v>48113060</v>
    <v>2003</v>
  </rv>
  <rv s="2">
    <v>5435</v>
  </rv>
  <rv s="0">
    <v>https://www.bing.com/financeapi/forcetrigger?t=a21d7w&amp;q=XNAS%3aPTC&amp;form=skydnc</v>
    <v>Learn more on Bing</v>
  </rv>
  <rv s="1">
    <v>en-US</v>
    <v>a21d7w</v>
    <v>268435456</v>
    <v>1</v>
    <v>Powered by Refinitiv</v>
    <v>0</v>
    <v>PTC INC. (XNAS:PTC)</v>
    <v>2</v>
    <v>3</v>
    <v>Finance</v>
    <v>4</v>
    <v>219.69</v>
    <v>130.88999999999999</v>
    <v>1.0308999999999999</v>
    <v>1.335</v>
    <v>9.6550000000000004E-3</v>
    <v>USD</v>
    <v>PTC Inc. is a global software company that enables industrial and manufacturing companies to digitally transform how they engineer, manufacture, and service physical products. The Company's computer-aided design (CAD) portfolio solutions enable companies to author product data. Its product lifecycle management (PLM) portfolio solutions enable companies to manage product data and orchestrate processes. Its software can be delivered on premises, in the cloud or in a hybrid model. Its PLM products and services include Windchill, ServiceMax, Arena, Codebeamer, Servigistics, and FlexPLM. Its CAD products and services include Creo 3D, Onshape, Vuforia and Arbortext. Its Windchill PLM application suite manages all aspects of the product development lifecycle from concept through service and retirement-by enabling a digital thread of product parts, materials and configuration information.</v>
    <v>7642</v>
    <v>Nasdaq Stock Market</v>
    <v>XNAS</v>
    <v>XNAS</v>
    <v>121 Seaport Blvd., BOSTON, MA, 02210 US</v>
    <v>141.88999999999999</v>
    <v>Software &amp; IT Services</v>
    <v>Stock</v>
    <v>46129.79649201328</v>
    <v>5437</v>
    <v>139.465</v>
    <v>16612450540</v>
    <v>PTC INC.</v>
    <v>PTC INC.</v>
    <v>140.59</v>
    <v>20.562799999999999</v>
    <v>138.27000000000001</v>
    <v>139.60499999999999</v>
    <v>118996100</v>
    <v>PTC</v>
    <v>PTC INC. (XNAS:PTC)</v>
    <v>461388</v>
    <v>1143996</v>
    <v>1985</v>
  </rv>
  <rv s="2">
    <v>5438</v>
  </rv>
  <rv s="0">
    <v>https://www.bing.com/financeapi/forcetrigger?t=a21nqh&amp;q=XNYS%3aQTWO&amp;form=skydnc</v>
    <v>Learn more on Bing</v>
  </rv>
  <rv s="1">
    <v>en-US</v>
    <v>a21nqh</v>
    <v>268435456</v>
    <v>1</v>
    <v>Powered by Refinitiv</v>
    <v>0</v>
    <v>Q2 HOLDINGS, INC. (XNYS:QTWO)</v>
    <v>2</v>
    <v>3</v>
    <v>Finance</v>
    <v>4</v>
    <v>96.676299999999998</v>
    <v>44.65</v>
    <v>1.4206000000000001</v>
    <v>0.68500000000000005</v>
    <v>1.3429E-2</v>
    <v>USD</v>
    <v>Q2 Holdings, Inc. is a provider of digital solutions to financial institutions, financial technology companies (FinTechs) and alternative finance companies (Alt-Fis) to incorporate banking into their customer engagement and servicing strategies. The Company delivers its solutions through a unified, cloud-based software platform purpose-built for the financial services industry, enabling highly configurable digital financial experiences. Its end-to-end digital banking platform supports its financial institution customers in their delivery of retail, SMB and commercial functionalities across digital channels through a single technology platform. Its solutions comprise a portfolio of digital banking offerings, digital lending and relationship pricing solutions, risk and fraud solutions, Q2 Innovation Studio and Helix. Q2 Innovation Studio is its application program interface (API) and software development kit (SDK) based open technology platform.</v>
    <v>2548</v>
    <v>New York Stock Exchange</v>
    <v>XNYS</v>
    <v>XNYS</v>
    <v>10355 Pecan Park Boulevard, AUSTIN, TX, 78729 US</v>
    <v>52.42</v>
    <v>Software &amp; IT Services</v>
    <v>Stock</v>
    <v>46129.79723789297</v>
    <v>5440</v>
    <v>51.37</v>
    <v>3225993907</v>
    <v>Q2 HOLDINGS, INC.</v>
    <v>Q2 HOLDINGS, INC.</v>
    <v>52.22</v>
    <v>67.049300000000002</v>
    <v>51.01</v>
    <v>51.695</v>
    <v>62404370</v>
    <v>QTWO</v>
    <v>Q2 HOLDINGS, INC. (XNYS:QTWO)</v>
    <v>272758</v>
    <v>634543</v>
    <v>2005</v>
  </rv>
  <rv s="2">
    <v>5441</v>
  </rv>
  <rv s="0">
    <v>https://www.bing.com/financeapi/forcetrigger?t=a1muyc&amp;q=XNYS%3aRAMP&amp;form=skydnc</v>
    <v>Learn more on Bing</v>
  </rv>
  <rv s="1">
    <v>en-US</v>
    <v>a1muyc</v>
    <v>268435456</v>
    <v>1</v>
    <v>Powered by Refinitiv</v>
    <v>0</v>
    <v>LIVERAMP HOLDINGS, INC. (XNYS:RAMP)</v>
    <v>2</v>
    <v>3</v>
    <v>Finance</v>
    <v>4</v>
    <v>35.200000000000003</v>
    <v>21.71</v>
    <v>1.1871</v>
    <v>0.51</v>
    <v>1.8071999999999998E-2</v>
    <v>USD</v>
    <v>LiveRamp Holdings, Inc. is a data collaboration technology company. The Company’s data collaboration network seamlessly unites data across advertisers, platforms, publishers, data providers, and commerce media networks. It offers flexibility to collaborate wherever data lives to support a range of data collaboration use cases. The LiveRamp Data Collaboration Platform enables an organization to unify customer and prospect data (first, second, or third-party) to build a single view of the customer in a way that protects consumer privacy. First-party data is data collected firsthand through a company’s-controlled channels. Second-party data is data that a company shares directly with a business partner. Third-party data is data collected and sold by a company through an online data marketplace to companies with which it does not have a direct relationship. It serves a global customer base from locations in the United States, Europe, and the Asia-Pacific (APAC) region.</v>
    <v>1300</v>
    <v>New York Stock Exchange</v>
    <v>XNYS</v>
    <v>XNYS</v>
    <v>225 Bush St Fl 17, SAN FRANCISCO, CA, 94104-4215 US</v>
    <v>29.31</v>
    <v>Software &amp; IT Services</v>
    <v>Stock</v>
    <v>46129.795947928127</v>
    <v>5443</v>
    <v>28.631399999999999</v>
    <v>1813578089</v>
    <v>LIVERAMP HOLDINGS, INC.</v>
    <v>LIVERAMP HOLDINGS, INC.</v>
    <v>28.795000000000002</v>
    <v>27.149899999999999</v>
    <v>28.22</v>
    <v>28.73</v>
    <v>63124890</v>
    <v>RAMP</v>
    <v>LIVERAMP HOLDINGS, INC. (XNYS:RAMP)</v>
    <v>271480</v>
    <v>684154</v>
    <v>2018</v>
  </rv>
  <rv s="2">
    <v>5444</v>
  </rv>
  <rv s="0">
    <v>https://www.bing.com/financeapi/forcetrigger?t=a21sh7&amp;q=XNAS%3aRDCM&amp;form=skydnc</v>
    <v>Learn more on Bing</v>
  </rv>
  <rv s="1">
    <v>en-US</v>
    <v>a21sh7</v>
    <v>268435456</v>
    <v>1</v>
    <v>Powered by Refinitiv</v>
    <v>0</v>
    <v>RADCOM LTD (XNAS:RDCM)</v>
    <v>2</v>
    <v>3</v>
    <v>Finance</v>
    <v>4</v>
    <v>15.15</v>
    <v>10.199999999999999</v>
    <v>0.56940000000000002</v>
    <v>5.5E-2</v>
    <v>4.2309999999999995E-3</v>
    <v>USD</v>
    <v>RADCOM Ltd. (RADCOM) provides service assurance and customer experience management solutions for communication service providers (CSPs). The Company provides solutions for networks, including long-term evolution (LTE), LTE Advanced (LTE-A), voice over LTE (VoLTE), Internet protocol multimedia subsystem (IMS), Voice over Internet protocol (VoIP), universal mobile telecommunications system (UMTS) or global system for mobile communications (GSM) and mobile broadband. Its software-based solutions enable CSPs to manage both existing networks and network functions virtualization (NFV) based architectures. Its products and solutions include The MaveriQ Solution for Service Assurance and customer experience management (CEM). The MaveriQ solution is a probe-based customer and service assurance solution designed to enable CSPs to carry out end-to-end voice and data quality monitoring and to manage their networks and services. The MaveriQ solution offers analysis and troubleshooting tools.</v>
    <v>325</v>
    <v>Nasdaq Stock Market</v>
    <v>XNAS</v>
    <v>XNAS</v>
    <v>24 Raoul Wallenberg st., TEL AVIV-YAFO, 6971920 IL</v>
    <v>13.78</v>
    <v>Communications &amp; Networking</v>
    <v>Stock</v>
    <v>46129.793285289059</v>
    <v>5446</v>
    <v>12.66</v>
    <v>218519550</v>
    <v>RADCOM LTD</v>
    <v>RADCOM LTD</v>
    <v>13.12</v>
    <v>18.356300000000001</v>
    <v>13</v>
    <v>13.055</v>
    <v>16738380</v>
    <v>RDCM</v>
    <v>RADCOM LTD (XNAS:RDCM)</v>
    <v>46286</v>
    <v>47444</v>
    <v>1985</v>
  </rv>
  <rv s="2">
    <v>5447</v>
  </rv>
  <rv s="0">
    <v>https://www.bing.com/financeapi/forcetrigger?t=azhjvh&amp;q=XNAS%3aRDVT&amp;form=skydnc</v>
    <v>Learn more on Bing</v>
  </rv>
  <rv s="1">
    <v>en-US</v>
    <v>azhjvh</v>
    <v>268435456</v>
    <v>1</v>
    <v>Powered by Refinitiv</v>
    <v>0</v>
    <v>Red Violet, Inc. (XNAS:RDVT)</v>
    <v>2</v>
    <v>3</v>
    <v>Finance</v>
    <v>4</v>
    <v>64.135000000000005</v>
    <v>33.4</v>
    <v>1.7730999999999999</v>
    <v>0.83499999999999996</v>
    <v>2.1819000000000002E-2</v>
    <v>USD</v>
    <v>Red Violet, Inc. is engaged in building proprietary technologies and applying analytical capabilities to deliver identity intelligence. Its solutions enable the real-time identification and location of people, businesses, assets, and their interrelationships. These solutions are used for purposes including risk mitigation, due diligence, fraud detection and prevention, regulatory compliance, and customer acquisition. Its AI/ML-driven identity intelligence platform, CORE, is purpose-built for the enterprise, flexible enough for organizations of all sizes, bringing clarity to massive datasets by transforming data into intelligence. The CORE platform provides essential solutions to public and private sector organizations through analytical interfaces. It markets its solutions primarily through two brands, IDI and FOREWARN. IDI is an analytics and information solutions provider. idiCORE is IDI's flagship product. FOREWARN is an app-based solution tailored for the real estate industry.</v>
    <v>250</v>
    <v>Nasdaq Stock Market</v>
    <v>XNAS</v>
    <v>XNAS</v>
    <v>2650 N Military Trl Ste 300, BOCA RATON, FL, 33431-6345 US</v>
    <v>39.5</v>
    <v>Software &amp; IT Services</v>
    <v>Stock</v>
    <v>46129.797027823435</v>
    <v>5449</v>
    <v>38.045000000000002</v>
    <v>551768030</v>
    <v>Red Violet, Inc.</v>
    <v>Red Violet, Inc.</v>
    <v>39.31</v>
    <v>42.986699999999999</v>
    <v>38.270000000000003</v>
    <v>39.104999999999997</v>
    <v>14109910</v>
    <v>RDVT</v>
    <v>Red Violet, Inc. (XNAS:RDVT)</v>
    <v>37171</v>
    <v>131752</v>
    <v>2017</v>
  </rv>
  <rv s="2">
    <v>5450</v>
  </rv>
  <rv s="0">
    <v>https://www.bing.com/financeapi/forcetrigger?t=a224w7&amp;q=XNYS%3aRNG&amp;form=skydnc</v>
    <v>Learn more on Bing</v>
  </rv>
  <rv s="1">
    <v>en-US</v>
    <v>a224w7</v>
    <v>268435456</v>
    <v>1</v>
    <v>Powered by Refinitiv</v>
    <v>0</v>
    <v>RINGCENTRAL, INC. (XNYS:RNG)</v>
    <v>2</v>
    <v>3</v>
    <v>Finance</v>
    <v>4</v>
    <v>42.42</v>
    <v>21.91</v>
    <v>1.1513</v>
    <v>-0.18</v>
    <v>-4.463E-3</v>
    <v>USD</v>
    <v>RingCentral, Inc. is a provider of artificial intelligence (AI)-powered cloud business communications, contact center, video and hybrid event solutions. It has an AI-powered multi-product portfolio including unified communications as a service (UCaaS), contact center as a service (CCaaS), video and events, and RingSense AI solutions. Its multi-product portfolio includes RingEX, RingCentral Contact Center, RingCX, RingCentral Artificial Intelligence Solutions, and RingCentral Events. RingCentral Contact Center is a collaborative contact center solution that delivers AI-powered omnichannel and workforce engagement solutions integrated with RingEX. RingCX is its next-generation CCaaS solution, delivering an AI-powered customer engagement solution with customer relationship management (CRM) integrations and a broad ecosystem of integrated partner solutions. RingCentral Events solutions enable businesses to host virtual, hybrid, and in-person events with AI-powered engagement tools.</v>
    <v>7378</v>
    <v>New York Stock Exchange</v>
    <v>XNYS</v>
    <v>XNYS</v>
    <v>20 Davis Dr, BELMONT, CA, 94002-3002 US</v>
    <v>41.744999999999997</v>
    <v>Software &amp; IT Services</v>
    <v>Stock</v>
    <v>46129.796574212502</v>
    <v>5452</v>
    <v>40.01</v>
    <v>3375513685</v>
    <v>RINGCENTRAL, INC.</v>
    <v>RINGCENTRAL, INC.</v>
    <v>41.39</v>
    <v>83.2988</v>
    <v>40.33</v>
    <v>40.15</v>
    <v>84072570</v>
    <v>RNG</v>
    <v>RINGCENTRAL, INC. (XNYS:RNG)</v>
    <v>791078</v>
    <v>1590951</v>
    <v>2013</v>
  </rv>
  <rv s="2">
    <v>5453</v>
  </rv>
  <rv s="0">
    <v>https://www.bing.com/financeapi/forcetrigger?t=bzwxa2&amp;q=XNYS%3aSEMR&amp;form=skydnc</v>
    <v>Learn more on Bing</v>
  </rv>
  <rv s="1">
    <v>en-US</v>
    <v>bzwxa2</v>
    <v>268435456</v>
    <v>1</v>
    <v>Powered by Refinitiv</v>
    <v>0</v>
    <v>SEMRUSH HOLDINGS, INC. (XNYS:SEMR)</v>
    <v>2</v>
    <v>3</v>
    <v>Finance</v>
    <v>4</v>
    <v>12</v>
    <v>6.5579999999999998</v>
    <v>1.3237000000000001</v>
    <v>0.04</v>
    <v>3.3470000000000001E-3</v>
    <v>USD</v>
    <v>Semrush Holdings, Inc. is a provider of online visibility management software-as-a-service (SaaS) platform. It enables businesses globally to run search engine optimization, advertising, content, social media and competitive research campaigns and get measurable results from online marketing. It offers insights and solutions for companies to build, manage, and measure campaigns across various marketing channels. Its online visibility management SaaS platform leverages its technology, differentiated data, and actionable insights to improve online visibility. Its ability to aggregate, crawl, and process massive data sets, including search engine, Website traffic, online advertising, panel, and social media data, combined with its ability to obtain data from its customers through APIs, enables its software to generate a comprehensive view of a company’s online visibility profile and identify the specific keywords, advertisements, third-party websites, and content that are driving traffic.</v>
    <v>1567</v>
    <v>New York Stock Exchange</v>
    <v>XNYS</v>
    <v>XNYS</v>
    <v>800 Boylston Street, Suite 2475, BOSTON, MA, 02199 US</v>
    <v>12</v>
    <v>Software &amp; IT Services</v>
    <v>Stock</v>
    <v>46129.797599316407</v>
    <v>5455</v>
    <v>11.95</v>
    <v>1810000808</v>
    <v>SEMRUSH HOLDINGS, INC.</v>
    <v>SEMRUSH HOLDINGS, INC.</v>
    <v>11.96</v>
    <v>0</v>
    <v>11.95</v>
    <v>11.99</v>
    <v>150959200</v>
    <v>SEMR</v>
    <v>SEMRUSH HOLDINGS, INC. (XNYS:SEMR)</v>
    <v>826244</v>
    <v>827264</v>
    <v>2019</v>
  </rv>
  <rv s="2">
    <v>5456</v>
  </rv>
  <rv s="0">
    <v>https://www.bing.com/financeapi/forcetrigger?t=c1tmkr&amp;q=XNYS%3aSMWB&amp;form=skydnc</v>
    <v>Learn more on Bing</v>
  </rv>
  <rv s="1">
    <v>en-US</v>
    <v>c1tmkr</v>
    <v>268435456</v>
    <v>1</v>
    <v>Powered by Refinitiv</v>
    <v>0</v>
    <v>SIMILARWEB LTD (XNYS:SMWB)</v>
    <v>2</v>
    <v>3</v>
    <v>Finance</v>
    <v>4</v>
    <v>10.75</v>
    <v>2.2200000000000002</v>
    <v>1.0797000000000001</v>
    <v>5.0000000000000001E-3</v>
    <v>1.916E-3</v>
    <v>USD</v>
    <v>Similarweb Ltd is an Israel-based company, engaged primarily in the software sector. The Company is a global software development and data aggregation company that specializes in Web analytics, Web traffic, and digital world. The Company provides an online platform for digital intelligence, delivering a trusted, comprehensive and detailed view of the digital traffic. The platform collect, analyze and share the information with their clients to enable customers to be competitive in their markets. It presents estimated statistics of websites and mobile applications. The Company analyzes over 100 million websites and 8 million apps, offering a comprehensive view of digital traffic and market trends.</v>
    <v>1000</v>
    <v>New York Stock Exchange</v>
    <v>XNYS</v>
    <v>XNYS</v>
    <v>33 Yitzhak Rabin Rd., GIVATAYIM, 5348303 IL</v>
    <v>2.7320000000000002</v>
    <v>Software &amp; IT Services</v>
    <v>Stock</v>
    <v>46129.796560219533</v>
    <v>5458</v>
    <v>2.59</v>
    <v>227417266</v>
    <v>SIMILARWEB LTD</v>
    <v>SIMILARWEB LTD</v>
    <v>2.68</v>
    <v>0</v>
    <v>2.61</v>
    <v>2.6150000000000002</v>
    <v>86966450</v>
    <v>SMWB</v>
    <v>SIMILARWEB LTD (XNYS:SMWB)</v>
    <v>452516</v>
    <v>434782</v>
    <v>2009</v>
  </rv>
  <rv s="2">
    <v>5459</v>
  </rv>
  <rv s="0">
    <v>https://www.bing.com/financeapi/forcetrigger?t=a239hw&amp;q=XNAS%3aSNPS&amp;form=skydnc</v>
    <v>Learn more on Bing</v>
  </rv>
  <rv s="1">
    <v>en-US</v>
    <v>a239hw</v>
    <v>268435456</v>
    <v>1</v>
    <v>Powered by Refinitiv</v>
    <v>0</v>
    <v>SYNOPSYS, INC. (XNAS:SNPS)</v>
    <v>2</v>
    <v>3</v>
    <v>Finance</v>
    <v>4</v>
    <v>651.73</v>
    <v>376.18</v>
    <v>1.1839</v>
    <v>7.06</v>
    <v>1.6004000000000001E-2</v>
    <v>USD</v>
    <v>Synopsys, Inc. is engaged in providing engineering solutions from silicon to systems, enabling customers to innovate artificial intelligence (AI)-powered products. It delivers silicon design, intellectual property (IP), simulation and analysis solutions, and design services. It supplies mission-critical electronic design automation (EDA) software that engineers use to design and test integrated circuits (ICs). Its Design Automation segment includes its advanced silicon design, verification products and services, and Ansys products, and system integration products and services. This segment also includes digital, custom and field programmable gate array integrated circuit design software, verification software and hardware products, and manufacturing software products. Its Design IP segment includes its logic libraries, embedded memories, wired interface IP, memory interface IP, security IP, and embedded processors that serve companies in the semiconductor and electronics industries.</v>
    <v>28000</v>
    <v>Nasdaq Stock Market</v>
    <v>XNAS</v>
    <v>XNAS</v>
    <v>675 Almanor Ave, SUNNYVALE, CA, 94085 US</v>
    <v>459.01499999999999</v>
    <v>Software &amp; IT Services</v>
    <v>Stock</v>
    <v>46129.797630046094</v>
    <v>5461</v>
    <v>447.18</v>
    <v>85860004020</v>
    <v>SYNOPSYS, INC.</v>
    <v>SYNOPSYS, INC.</v>
    <v>452.55</v>
    <v>69.346900000000005</v>
    <v>441.15</v>
    <v>448.21</v>
    <v>191562000</v>
    <v>SNPS</v>
    <v>SYNOPSYS, INC. (XNAS:SNPS)</v>
    <v>959547</v>
    <v>1739841</v>
    <v>1987</v>
  </rv>
  <rv s="2">
    <v>5462</v>
  </rv>
  <rv s="0">
    <v>https://www.bing.com/financeapi/forcetrigger?t=a23fxm&amp;q=XNAS%3aSPSC&amp;form=skydnc</v>
    <v>Learn more on Bing</v>
  </rv>
  <rv s="1">
    <v>en-US</v>
    <v>a23fxm</v>
    <v>268435456</v>
    <v>1</v>
    <v>Powered by Refinitiv</v>
    <v>0</v>
    <v>SPS COMMERCE, INC. (XNAS:SPSC)</v>
    <v>2</v>
    <v>3</v>
    <v>Finance</v>
    <v>4</v>
    <v>153.1567</v>
    <v>50.55</v>
    <v>0.59830000000000005</v>
    <v>0.89</v>
    <v>1.5738000000000002E-2</v>
    <v>USD</v>
    <v>SPS Commerce, Inc. is a provider of retail supply chain cloud services, connecting trading partners around the globe to optimize supply chain operations for all retail partners. The Company supports data-driven partnerships with innovative cloud technology and customer-obsessed service that focuses on retail, grocery, distribution, supply, manufacturing, and logistics firms. The Company's products include Fulfillment, Analytics, and Other products. Fulfillment products offer a comprehensive solution designed to streamline supply chain operations. The Analytics products simplifies managing sell-through data from our customers business partners by handling data acquisition, cleansing, normalization, and delivery. Its Other products offer complementary products, such as assortment and community. In addition to these offerings, it also provides one-time services such as professional services and testing and certification.</v>
    <v>2948</v>
    <v>Nasdaq Stock Market</v>
    <v>XNAS</v>
    <v>XNAS</v>
    <v>333 South Seventh Street, Suite 1000, MINNEAPOLIS, MN, 55402 US</v>
    <v>58.6</v>
    <v>Software &amp; IT Services</v>
    <v>Stock</v>
    <v>46129.797577685153</v>
    <v>5464</v>
    <v>57.25</v>
    <v>2123390798</v>
    <v>SPS COMMERCE, INC.</v>
    <v>SPS COMMERCE, INC.</v>
    <v>57.65</v>
    <v>23.379100000000001</v>
    <v>56.55</v>
    <v>57.44</v>
    <v>36967110</v>
    <v>SPSC</v>
    <v>SPS COMMERCE, INC. (XNAS:SPSC)</v>
    <v>324907</v>
    <v>691453</v>
    <v>2001</v>
  </rv>
  <rv s="2">
    <v>5465</v>
  </rv>
  <rv s="0">
    <v>https://www.bing.com/financeapi/forcetrigger?t=bt7k2w&amp;q=XNAS%3aSPT&amp;form=skydnc</v>
    <v>Learn more on Bing</v>
  </rv>
  <rv s="1">
    <v>en-US</v>
    <v>bt7k2w</v>
    <v>268435456</v>
    <v>1</v>
    <v>Powered by Refinitiv</v>
    <v>0</v>
    <v>SPROUT SOCIAL, INC. (XNAS:SPT)</v>
    <v>2</v>
    <v>3</v>
    <v>Finance</v>
    <v>4</v>
    <v>25.48</v>
    <v>4.92</v>
    <v>0.91810000000000003</v>
    <v>-0.155</v>
    <v>-2.7482000000000003E-2</v>
    <v>USD</v>
    <v>Sprout Social, Inc. is engaged in designing, developing, and operating a Web-based social media management tool enabling companies to manage and measure their online presence. It provides organizations with a centralized platform to manage their social media efforts across stakeholders and business functions. Its cloud software brings together social messaging, data, and workflow in a unified system of record, intelligence, and action. It operates across major networks, including X (formerly known as Twitter), Facebook, Instagram, TikTok, Pinterest, LinkedIn, Google, Reddit, Bluesky, Glassdoor and YouTube, and commerce platforms Facebook Shops, Shopify, and WooCommerce. The Company's platform components include artificial intelligence and automation, publishing, engagement, analytics, social listening, influencer marketing by sprout social, and employee advocacy. Its platform is licensed on a per-user, per-month basis, providing scalability to meet the needs of businesses of all sizes.</v>
    <v>1362</v>
    <v>Nasdaq Stock Market</v>
    <v>XNAS</v>
    <v>XNAS</v>
    <v>131 South Dearborn Street, Suite 700, CHICAGO, IL, 60603 US</v>
    <v>5.8650000000000002</v>
    <v>Software &amp; IT Services</v>
    <v>Stock</v>
    <v>46129.796029536716</v>
    <v>5467</v>
    <v>5.4850000000000003</v>
    <v>329555474</v>
    <v>SPROUT SOCIAL, INC.</v>
    <v>SPROUT SOCIAL, INC.</v>
    <v>5.79</v>
    <v>0</v>
    <v>5.64</v>
    <v>5.4850000000000003</v>
    <v>60083040</v>
    <v>SPT</v>
    <v>SPROUT SOCIAL, INC. (XNAS:SPT)</v>
    <v>528224</v>
    <v>1692048</v>
    <v>2010</v>
  </rv>
  <rv s="2">
    <v>5468</v>
  </rv>
  <rv s="0">
    <v>https://www.bing.com/financeapi/forcetrigger?t=a23mbh&amp;q=XNAS%3aSSTI&amp;form=skydnc</v>
    <v>Learn more on Bing</v>
  </rv>
  <rv s="1">
    <v>en-US</v>
    <v>a23mbh</v>
    <v>268435456</v>
    <v>1</v>
    <v>Powered by Refinitiv</v>
    <v>0</v>
    <v>SOUNDTHINKING, INC. (XNAS:SSTI)</v>
    <v>2</v>
    <v>3</v>
    <v>Finance</v>
    <v>4</v>
    <v>17.4285</v>
    <v>5.78</v>
    <v>1.1960999999999999</v>
    <v>0.18</v>
    <v>2.6667E-2</v>
    <v>USD</v>
    <v>SoundThinking, Inc. is a public safety technology company that delivers artificial intelligence (AI) and data-driven solutions for law enforcement, civic leadership, and security professionals. The Company’s SafetySmart platform includes ShotSpotter, an acoustic gunshot detection system; CrimeTracer, the law enforcement search engine; CaseBuilder, a one-stop investigation management system; ResourceRouter, software that directs patrol and community anti-violence resources to help maximize their impact; SafePointe, an AI-based weapons detection system, and PlateRanger powered by Rekor, an advanced license plate recognition (ALPR) solution. It also offers other security solutions within its flagship product offering, ShotSpotter, including, ShotSpotter for Campus and ShotSpotter for Corporate, which are typically smaller-scale deployments of ShotSpotter vertically marketed to universities, corporate campuses and key infrastructure centers.</v>
    <v>305</v>
    <v>Nasdaq Stock Market</v>
    <v>XNAS</v>
    <v>XNAS</v>
    <v>39300 Civic Center Drive, Suite 300, FREMONT, CA, 94538 US</v>
    <v>7.03</v>
    <v>Software &amp; IT Services</v>
    <v>Stock</v>
    <v>46129.797497441403</v>
    <v>5470</v>
    <v>6.7649999999999997</v>
    <v>89770804</v>
    <v>SOUNDTHINKING, INC.</v>
    <v>SOUNDTHINKING, INC.</v>
    <v>6.87</v>
    <v>0</v>
    <v>6.75</v>
    <v>6.93</v>
    <v>12953940</v>
    <v>SSTI</v>
    <v>SOUNDTHINKING, INC. (XNAS:SSTI)</v>
    <v>40021</v>
    <v>104049</v>
    <v>2004</v>
  </rv>
  <rv s="2">
    <v>5471</v>
  </rv>
  <rv s="0">
    <v>https://www.bing.com/financeapi/forcetrigger?t=a243h7&amp;q=XNAS%3aTEAM&amp;form=skydnc</v>
    <v>Learn more on Bing</v>
  </rv>
  <rv s="1">
    <v>en-US</v>
    <v>a243h7</v>
    <v>268435456</v>
    <v>1</v>
    <v>Powered by Refinitiv</v>
    <v>0</v>
    <v>ATLASSIAN CORPORATION (XNAS:TEAM)</v>
    <v>2</v>
    <v>3</v>
    <v>Finance</v>
    <v>4</v>
    <v>242</v>
    <v>56.010100000000001</v>
    <v>0.92889999999999995</v>
    <v>-2.12</v>
    <v>-3.0844999999999997E-2</v>
    <v>USD</v>
    <v>Atlassian Corporation is a provider of team collaboration and productivity software. The Company specializes in software development, work management, and enterprise service management software, which enables enterprises to connect their business and technology teams with an artificial intelligence (AI)-powered system of work. Its interconnected portfolio of apps, AI agents, and Collections, each with discrete value propositions, delivers solutions for software teams, IT operations and support teams, leadership, and business teams. Its apps, agents, and Collections are all built on the Atlassian Cloud Platform and data model: a common technology foundation that connects teams, information, and workflows throughout an organization. The Company's apps include Jira, Confluence, Loom, Jira Service Management, Rovo, Bitbucket, Compass, Jira Product Discovery, Jira Align, Focus and Talent. It operates the Dia and Arc browsers.</v>
    <v>13813</v>
    <v>Nasdaq Stock Market</v>
    <v>XNAS</v>
    <v>XNAS</v>
    <v>Level 6, 341 George Street,, SYDNEY, NEW SOUTH WALES, 2000 AU</v>
    <v>70.5</v>
    <v>Software &amp; IT Services</v>
    <v>Stock</v>
    <v>46129.796333899998</v>
    <v>5473</v>
    <v>66.290000000000006</v>
    <v>17567994501</v>
    <v>ATLASSIAN CORPORATION</v>
    <v>ATLASSIAN CORPORATION</v>
    <v>70</v>
    <v>0</v>
    <v>68.73</v>
    <v>66.61</v>
    <v>263744100</v>
    <v>TEAM</v>
    <v>ATLASSIAN CORPORATION (XNAS:TEAM)</v>
    <v>6725489</v>
    <v>6395570</v>
    <v>2022</v>
  </rv>
  <rv s="2">
    <v>5474</v>
  </rv>
  <rv s="0">
    <v>https://www.bing.com/financeapi/forcetrigger?t=a1zm9c&amp;q=XNAS%3aPCYG&amp;form=skydnc</v>
    <v>Learn more on Bing</v>
  </rv>
  <rv s="1">
    <v>en-US</v>
    <v>a1zm9c</v>
    <v>268435456</v>
    <v>1</v>
    <v>Powered by Refinitiv</v>
    <v>0</v>
    <v>REPOSITRAK, INC. (XNYS:TRAK)</v>
    <v>2</v>
    <v>3</v>
    <v>Finance</v>
    <v>4</v>
    <v>23.72</v>
    <v>6.94</v>
    <v>0.60229999999999995</v>
    <v>0.215</v>
    <v>2.7389E-2</v>
    <v>USD</v>
    <v>Repositrak, Inc., provides retailers, suppliers, and wholesalers with a solution suite to help reduce risk and remain in compliance with regulatory requirements. The Company is a software-as-a-service (SaaS) provider, which operates a business-to-business (B2B) e-commerce, compliance and traceability, and supply chain management platform that partners with retailers, wholesalers, distributors and their product suppliers. Its services include three application suites, such as ReposiTrak Compliance Management (compliance), ReposiTrak Traceability Network (traceability), and ReposiTrak Supply Chain Solutions (supply chain). Its compliance helps its customers vet suppliers and reduce a company’s potential regulatory, legal, and criminal risk from its supply chain partners. Its traceability helps the Company’s customers comply with federal regulatory requirements of traceability. Its supply chain helps its customers to more efficiently manage various interactions with their suppliers.</v>
    <v>69</v>
    <v>New York Stock Exchange</v>
    <v>XNYS</v>
    <v>XNYS</v>
    <v>5282 South Commerce Drive, Suite D292, MURRAY, UT, 84107 US</v>
    <v>8.16</v>
    <v>Software &amp; IT Services</v>
    <v>Stock</v>
    <v>46129.795712916406</v>
    <v>5476</v>
    <v>7.9100999999999999</v>
    <v>146810501</v>
    <v>REPOSITRAK, INC.</v>
    <v>REPOSITRAK, INC.</v>
    <v>8.0299999999999994</v>
    <v>22.150500000000001</v>
    <v>7.85</v>
    <v>8.0649999999999995</v>
    <v>18203410</v>
    <v>TRAK</v>
    <v>REPOSITRAK, INC. (XNYS:TRAK)</v>
    <v>62621</v>
    <v>129219</v>
    <v>2002</v>
  </rv>
  <rv s="2">
    <v>5477</v>
  </rv>
  <rv s="0">
    <v>https://www.bing.com/financeapi/forcetrigger?t=bvsyhw&amp;q=XNYS%3aU&amp;form=skydnc</v>
    <v>Learn more on Bing</v>
  </rv>
  <rv s="4">
    <v>en-US</v>
    <v>bvsyhw</v>
    <v>268435456</v>
    <v>1</v>
    <v>Powered by Refinitiv</v>
    <v>8</v>
    <v>Unity Software Inc (XNYS:U)</v>
    <v>2</v>
    <v>9</v>
    <v>Finance</v>
    <v>4</v>
    <v>52.15</v>
    <v>16.78</v>
    <v>2.0516999999999999</v>
    <v>-0.105</v>
    <v>-4.0489999999999996E-3</v>
    <v>USD</v>
    <v>Unity Software Inc. provides a platform for creating and growing games and interactive experiences. The Company offers a suite of tools across all platforms, from mobile, PC, and console, to extended reality (XR). Its set of software, including artificial intelligence (AI) solutions, supports creators through the entire development lifecycle. The Company’s platform consists of two complementary sets of solutions: Create Solutions and Grow Solutions. Create Solutions is a robust set of tools and services used to build, ship and run high-definition, real-time two-dimensional (2D) and three-dimensional (3D) content. Designed for developers, these tools and services are used across a range of industries, ranging from games to aerospace, construction to retail, medical to manufacturing, and others. Grow Solutions offers customers the ability to engage their user base and monetize their content from 2D puzzle games to multiplayer, multi-platform games, or other 3D interactive content.</v>
    <v>4412</v>
    <v>New York Stock Exchange</v>
    <v>XNYS</v>
    <v>XNYS</v>
    <v>116 New Montgomery Street, SAN FRANCISCO, CA, 94105-3607 US</v>
    <v>26.709900000000001</v>
    <v>Software &amp; IT Services</v>
    <v>Stock</v>
    <v>46129.797625080471</v>
    <v>5479</v>
    <v>25.67</v>
    <v>11268222250</v>
    <v>Unity Software Inc</v>
    <v>Unity Software Inc</v>
    <v>26.34</v>
    <v>25.93</v>
    <v>25.824999999999999</v>
    <v>436330000</v>
    <v>U</v>
    <v>Unity Software Inc (XNYS:U)</v>
    <v>8391578</v>
    <v>15407629</v>
    <v>2009</v>
  </rv>
  <rv s="2">
    <v>5480</v>
  </rv>
  <rv s="0">
    <v>https://www.bing.com/financeapi/forcetrigger?t=bvamp2&amp;q=XNAS%3aVERX&amp;form=skydnc</v>
    <v>Learn more on Bing</v>
  </rv>
  <rv s="1">
    <v>en-US</v>
    <v>bvamp2</v>
    <v>268435456</v>
    <v>1</v>
    <v>Powered by Refinitiv</v>
    <v>0</v>
    <v>VERTEX, INC. (XNAS:VERX)</v>
    <v>2</v>
    <v>3</v>
    <v>Finance</v>
    <v>4</v>
    <v>42.44</v>
    <v>10.59</v>
    <v>0.81479999999999997</v>
    <v>0.02</v>
    <v>1.6339999999999998E-3</v>
    <v>USD</v>
    <v>Vertex, Inc. is a global provider of indirect tax solutions. The Company and its subsidiaries operate as solutions providers of state, local and value-added tax calculation, compliance, and analytics, offering software products that are sold through software licenses and software-as-a-service (cloud) subscriptions. It also provides implementation and training services in connection with its software license and cloud subscriptions, transaction tax returns outsourcing, and other tax-related services. Its software includes tax determination, compliance and reporting, tax data management and document management tools, analytics and insights, as well as pre-built integrations with business applications. Its tax-determination solutions enable real-time calculation of indirect taxes and applicable fees for sale and purchase transactions. Its compliance and reporting solutions enable the automation of signature-ready returns and remittance of indirect tax to appropriate jurisdictions.</v>
    <v>2100</v>
    <v>Nasdaq Stock Market</v>
    <v>XNAS</v>
    <v>XNAS</v>
    <v>2301 RENAISSANCE BLVD, PA, 19406 US</v>
    <v>12.66</v>
    <v>Software &amp; IT Services</v>
    <v>Stock</v>
    <v>46129.797315161719</v>
    <v>5482</v>
    <v>12.24</v>
    <v>1961071594</v>
    <v>VERTEX, INC.</v>
    <v>VERTEX, INC.</v>
    <v>12.6</v>
    <v>320.94240000000002</v>
    <v>12.24</v>
    <v>12.26</v>
    <v>159956900</v>
    <v>VERX</v>
    <v>VERTEX, INC. (XNAS:VERX)</v>
    <v>456234</v>
    <v>1374018</v>
    <v>1964</v>
  </rv>
  <rv s="2">
    <v>5483</v>
  </rv>
  <rv s="0">
    <v>https://www.bing.com/financeapi/forcetrigger?t=a1ycu2&amp;q=XNYS%3aNCR&amp;form=skydnc</v>
    <v>Learn more on Bing</v>
  </rv>
  <rv s="1">
    <v>en-US</v>
    <v>a1ycu2</v>
    <v>268435456</v>
    <v>1</v>
    <v>Powered by Refinitiv</v>
    <v>0</v>
    <v>NCR VOYIX CORPORATION (XNYS:VYX)</v>
    <v>2</v>
    <v>3</v>
    <v>Finance</v>
    <v>4</v>
    <v>14.67</v>
    <v>6.02</v>
    <v>1.4339999999999999</v>
    <v>7.0000000000000007E-2</v>
    <v>1.0401000000000001E-2</v>
    <v>USD</v>
    <v>NCR Voyix Corporation is a global provider of digital commerce solutions for the retail and restaurant industries. The Company transforms retail stores and restaurant systems through experiences with comprehensive, platform-led software-as-services (SaaS) and services capabilities. The Company operates through two segments: Retail and Restaurants. The Retail segment offers software-led solutions to customers in the retail industry, including retail-oriented technologies such as comprehensive API-point of sale retail software platforms and applications, hardware terminals, self-service kiosks including self-checkout (SCO), payment processing and merchant acquiring solutions, and bar-code scanners. Its Restaurants segment offers technology solutions to customers in the restaurant industry, including POS hardware and software solutions, payment processing and merchant acquiring services, installation, maintenance, as well as managed and professional services.</v>
    <v>13500</v>
    <v>New York Stock Exchange</v>
    <v>XNYS</v>
    <v>XNYS</v>
    <v>20370 SENECA MEADOWS PARKWAY, MD, 20876 US</v>
    <v>7.0049999999999999</v>
    <v>Software &amp; IT Services</v>
    <v>Stock</v>
    <v>46129.797591029688</v>
    <v>5485</v>
    <v>6.78</v>
    <v>945277520</v>
    <v>NCR VOYIX CORPORATION</v>
    <v>NCR VOYIX CORPORATION</v>
    <v>6.94</v>
    <v>53.8401</v>
    <v>6.73</v>
    <v>6.8</v>
    <v>139011400</v>
    <v>VYX</v>
    <v>NCR VOYIX CORPORATION (XNYS:VYX)</v>
    <v>1153280</v>
    <v>2429219</v>
    <v>1926</v>
  </rv>
  <rv s="2">
    <v>5486</v>
  </rv>
  <rv s="0">
    <v>https://www.bing.com/financeapi/forcetrigger?t=a25rkr&amp;q=XNAS%3aWDAY&amp;form=skydnc</v>
    <v>Learn more on Bing</v>
  </rv>
  <rv s="1">
    <v>en-US</v>
    <v>a25rkr</v>
    <v>268435456</v>
    <v>1</v>
    <v>Powered by Refinitiv</v>
    <v>0</v>
    <v>WORKDAY, INC. (XNAS:WDAY)</v>
    <v>2</v>
    <v>3</v>
    <v>Finance</v>
    <v>4</v>
    <v>276</v>
    <v>110.36</v>
    <v>1.0936999999999999</v>
    <v>-1.5</v>
    <v>-1.2012E-2</v>
    <v>USD</v>
    <v>Workday, Inc. is a provider of an artificial intelligence (AI) platform to help organizations manage their people, money, and agents. The Company provides over 11,000 organizations with cloud solutions powered by AI to help solve business challenges, including supporting and empowering their workforce, managing their finances and spending in an ever-changing environment, and planning for the unexpected. It offers Financial Management, Spend Management, Human Capital Management (HCM), Planning, and Analytics applications. The Company sells its solutions worldwide primarily through direct sales. It also offers professional services, both directly and through its Workday Services Partners, to help customers deploy its solutions. It offers businesses flexible solutions to help them adapt to their industry-specific needs and respond to change. It serves various industries, including professional and business services, financial services, healthcare, education, government, and others.</v>
    <v>21000</v>
    <v>Nasdaq Stock Market</v>
    <v>XNAS</v>
    <v>XNAS</v>
    <v>6110 Stoneridge Mall Road, PLEASANTON, CA, 94588 US</v>
    <v>128.785</v>
    <v>Software &amp; IT Services</v>
    <v>Stock</v>
    <v>46129.797219872657</v>
    <v>5488</v>
    <v>122.23</v>
    <v>31706090000</v>
    <v>WORKDAY, INC.</v>
    <v>WORKDAY, INC.</v>
    <v>127.99</v>
    <v>47.806699999999999</v>
    <v>124.87</v>
    <v>123.37</v>
    <v>257000000</v>
    <v>WDAY</v>
    <v>WORKDAY, INC. (XNAS:WDAY)</v>
    <v>3433770</v>
    <v>4877696</v>
    <v>2012</v>
  </rv>
  <rv s="2">
    <v>5489</v>
  </rv>
  <rv s="0">
    <v>https://www.bing.com/financeapi/forcetrigger?t=c3u6sm&amp;q=XNYS%3aWEAV&amp;form=skydnc</v>
    <v>Learn more on Bing</v>
  </rv>
  <rv s="1">
    <v>en-US</v>
    <v>c3u6sm</v>
    <v>268435456</v>
    <v>1</v>
    <v>Powered by Refinitiv</v>
    <v>0</v>
    <v>WEAVE COMMUNICATIONS, INC. (XNYS:WEAV)</v>
    <v>2</v>
    <v>3</v>
    <v>Finance</v>
    <v>4</v>
    <v>11.32</v>
    <v>4.24</v>
    <v>1.7386999999999999</v>
    <v>5.0000000000000001E-3</v>
    <v>9.3630000000000004E-4</v>
    <v>USD</v>
    <v>Weave Communications, Inc. provides an all-in-one customer experience and payments software platform for small and medium-sized healthcare businesses. Its Weave platform segment provides communications and payments services to customers under software-as-a-service arrangements. Its products include Unified Phone Number, Customized Phone System, Softphones, Text Messaging, Missed Call Text, Missed Text Auto-Reply, Team Chat, Weave Mobile App, Weave Email Marketing and Email Assistant, Text Connect, Weave Digital Forms and others. Its verticalized software platform streamlines the day-to-day operations of running an SMB healthcare practice. It offers an AI-powered solution that spans all forms of communication and engagement, including physical and softphones, messaging, email marketing, insurance verification, online appointment scheduling, reviews, payments, and more. It has over 35,000 locations under subscription and more than 30,000 customers in the United States and Canada.</v>
    <v>904</v>
    <v>New York Stock Exchange</v>
    <v>XNYS</v>
    <v>XNYS</v>
    <v>1331 W Powell Way, LEHI, UT, 84043 US</v>
    <v>5.5</v>
    <v>Software &amp; IT Services</v>
    <v>Stock</v>
    <v>46129.795898171091</v>
    <v>5491</v>
    <v>5.3</v>
    <v>420376820</v>
    <v>WEAVE COMMUNICATIONS, INC.</v>
    <v>WEAVE COMMUNICATIONS, INC.</v>
    <v>5.39</v>
    <v>0</v>
    <v>5.34</v>
    <v>5.3449999999999998</v>
    <v>78648610</v>
    <v>WEAV</v>
    <v>WEAVE COMMUNICATIONS, INC. (XNYS:WEAV)</v>
    <v>605777</v>
    <v>1479444</v>
    <v>2015</v>
  </rv>
  <rv s="2">
    <v>5492</v>
  </rv>
  <rv s="0">
    <v>http://de.wikipedia.org/wiki/Workiva</v>
    <v>Wikipedia</v>
  </rv>
  <rv s="6">
    <v>204</v>
    <v>5494</v>
  </rv>
  <rv s="7">
    <v>17</v>
    <v>https://www.bing.com/th?id=AMMS_c80587afe33b03ff07a41f8e67af4ea9&amp;qlt=95</v>
    <v>5495</v>
    <v>0</v>
    <v>https://www.bing.com/images/search?form=xlimg&amp;q=workiva</v>
    <v>Image of WORKIVA INC.</v>
  </rv>
  <rv s="0">
    <v>https://www.bing.com/financeapi/forcetrigger?t=a25wpr&amp;q=XNYS%3aWK&amp;form=skydnc</v>
    <v>Learn more on Bing</v>
  </rv>
  <rv s="8">
    <v>en-US</v>
    <v>a25wpr</v>
    <v>268435456</v>
    <v>1</v>
    <v>Powered by Refinitiv</v>
    <v>13</v>
    <v>WORKIVA INC. (XNYS:WK)</v>
    <v>15</v>
    <v>16</v>
    <v>Finance</v>
    <v>4</v>
    <v>97.094999999999999</v>
    <v>51.99</v>
    <v>0.61819999999999997</v>
    <v>-0.62</v>
    <v>-1.0784E-2</v>
    <v>USD</v>
    <v>Workiva Inc. is a provider of cloud-based reporting solutions that are designed to solve financial and non-financial business challenges at the intersection of data, process, and people. The Company offers its unified software-as-a-service (SaaS) platform that brings customers’ financial reporting, Environmental, Social, and Governance (ESG), and Governance, Risk, and Compliance (GRC) together in a controlled, secure, audit-ready platform. The Company's Workiva platform is multi-tenant cloud software deployed in multiple regions worldwide for assured integrated reporting. The Company's platform is built primarily on Amazon Web Services (AWS) and is composed of both proprietary and open-source technologies. Its Workiva platform helps customers by connecting and transforming data from hundreds of enterprise resource planning (ERP), human capital management (HCM), and customer relationship management (CRM) systems, as well as other third-party cloud and on-premises applications.</v>
    <v>2860</v>
    <v>New York Stock Exchange</v>
    <v>XNYS</v>
    <v>XNYS</v>
    <v>2900 University Blvd, AMES, IA, 50010 US</v>
    <v>59.024999999999999</v>
    <v>5496</v>
    <v>Software &amp; IT Services</v>
    <v>Stock</v>
    <v>46129.797576573437</v>
    <v>5497</v>
    <v>56.59</v>
    <v>3232185976</v>
    <v>WORKIVA INC.</v>
    <v>WORKIVA INC.</v>
    <v>58.98</v>
    <v>0</v>
    <v>57.49</v>
    <v>56.87</v>
    <v>56834640</v>
    <v>WK</v>
    <v>WORKIVA INC. (XNYS:WK)</v>
    <v>299734</v>
    <v>706461</v>
    <v>2014</v>
  </rv>
  <rv s="2">
    <v>5498</v>
  </rv>
  <rv s="0">
    <v>https://www.bing.com/financeapi/forcetrigger?t=a26d5r&amp;q=XNYS%3aYEXT&amp;form=skydnc</v>
    <v>Learn more on Bing</v>
  </rv>
  <rv s="1">
    <v>en-US</v>
    <v>a26d5r</v>
    <v>268435456</v>
    <v>1</v>
    <v>Powered by Refinitiv</v>
    <v>0</v>
    <v>YEXT, INC. (XNYS:YEXT)</v>
    <v>2</v>
    <v>3</v>
    <v>Finance</v>
    <v>4</v>
    <v>9.1999999999999993</v>
    <v>3.29</v>
    <v>1.1424000000000001</v>
    <v>8.5000000000000006E-2</v>
    <v>2.3481000000000002E-2</v>
    <v>USD</v>
    <v>Yext, Inc. provides a digital presence platform for multi-location brands. The Company's artificial intelligence (AI) and machine learning technology powers the knowledge behind every customer engagement, automates workflows at scale, and delivers actionable cross-channel insights that enable data-driven decisions. Its digital presence platform (Answers Platform) lets businesses structure and organize information about their brands in its knowledge graph, Yext Content (Knowledge Graph), which is then delivered across first-and third-party websites and applications through its network of over 200 service and application providers (Publisher Network). These publishers include, among others, Amazon Alexa, Apple, Bing, Facebook, Google Business Profile, and Yelp. The Company's platform powers all of its key products, including listings, reviews, pages and search, each with robust analytics capabilities for businesses to easily track performance across customer experiences.</v>
    <v>1120</v>
    <v>New York Stock Exchange</v>
    <v>XNYS</v>
    <v>XNYS</v>
    <v>61 Ninth Avenue, NEW YORK, NY, 10011 US</v>
    <v>3.7549999999999999</v>
    <v>Software &amp; IT Services</v>
    <v>Stock</v>
    <v>46129.797630566405</v>
    <v>5500</v>
    <v>3.6850000000000001</v>
    <v>456993595</v>
    <v>YEXT, INC.</v>
    <v>YEXT, INC.</v>
    <v>3.72</v>
    <v>12.745100000000001</v>
    <v>3.62</v>
    <v>3.7050000000000001</v>
    <v>123345100</v>
    <v>YEXT</v>
    <v>YEXT, INC. (XNYS:YEXT)</v>
    <v>850760</v>
    <v>4601045</v>
    <v>2006</v>
  </rv>
  <rv s="2">
    <v>5501</v>
  </rv>
  <rv s="0">
    <v>https://www.bing.com/financeapi/forcetrigger?t=c2ee3m&amp;q=XNYS%3aYOU&amp;form=skydnc</v>
    <v>Learn more on Bing</v>
  </rv>
  <rv s="1">
    <v>en-US</v>
    <v>c2ee3m</v>
    <v>268435456</v>
    <v>1</v>
    <v>Powered by Refinitiv</v>
    <v>0</v>
    <v>CLEAR SECURE, INC. (XNYS:YOU)</v>
    <v>2</v>
    <v>3</v>
    <v>Finance</v>
    <v>4</v>
    <v>56.51</v>
    <v>23.6572</v>
    <v>1.0905</v>
    <v>0.99</v>
    <v>1.9019999999999999E-2</v>
    <v>USD</v>
    <v>Clear Secure, Inc. is a secure identity company. Its secure identity platform is a multi-layered infrastructure consisting of both its front-end, including enrollment, verification and linking and its robust, secure, and scalable backend. It confirms identity on an opt-in basis using document authentication, biometric capture technology, liveness detection for anti-spoofing technologies, biometric matching, and other proprietary technologies to link an individual’s identity with their biometrics. It offers CLEAR Plus, TSA PreCheck Enrollment Provided by CLEAR, CLEAR app, CLEAR Mobile, CLEAR Plus Members, and CLEAR1. CLEAR Plus is its consumer aviation subscription service, which enables access to predictable and fast experiences through dedicated entry lanes in airport security checkpoints across the nation as well as access to its broader network. CLEAR app offers consumer products, including Home to Gate, a feature to help travelers plan their trip to the airport.</v>
    <v>3301</v>
    <v>New York Stock Exchange</v>
    <v>XNYS</v>
    <v>XNYS</v>
    <v>85 10Th Ave., 9Th Floor, NEW YORK, NY, 10011 US</v>
    <v>53.32</v>
    <v>Software &amp; IT Services</v>
    <v>Stock</v>
    <v>46129.79759929375</v>
    <v>5503</v>
    <v>51.86</v>
    <v>7071377664</v>
    <v>CLEAR SECURE, INC.</v>
    <v>CLEAR SECURE, INC.</v>
    <v>52.74</v>
    <v>47.357100000000003</v>
    <v>52.05</v>
    <v>53.04</v>
    <v>133321600</v>
    <v>YOU</v>
    <v>CLEAR SECURE, INC. (XNYS:YOU)</v>
    <v>838738</v>
    <v>1769362</v>
    <v>2021</v>
  </rv>
  <rv s="2">
    <v>5504</v>
  </rv>
  <rv s="0">
    <v>https://www.bing.com/financeapi/forcetrigger?t=c1wr27&amp;q=XNYS%3aZETA&amp;form=skydnc</v>
    <v>Learn more on Bing</v>
  </rv>
  <rv s="1">
    <v>en-US</v>
    <v>c1wr27</v>
    <v>268435456</v>
    <v>1</v>
    <v>Powered by Refinitiv</v>
    <v>0</v>
    <v>Zeta Global Holdings Corp (XNYS:ZETA)</v>
    <v>2</v>
    <v>3</v>
    <v>Finance</v>
    <v>4</v>
    <v>24.9</v>
    <v>10.69</v>
    <v>1.2723</v>
    <v>0.495</v>
    <v>2.8416E-2</v>
    <v>USD</v>
    <v>Zeta Global Holdings Corp. operates an omnichannel data-driven cloud platform, which is engaged in providing enterprises with consumer intelligence and marketing automation software. It enables customers to target, connect and engage consumers through software that delivers personalized marketing across all addressable channels, including email, social media, Web, chat, connected TV (CTV) and video, among others. Its Zeta Marketing Platform (ZMP) is an AI-powered marketing platform with identity data at its core. ZMP analyzes billions of structured and unstructured data signals to predict consumer intent, optimize messaging and drive personalized messaging across all channels. The Company’s Consumer Data Platform (CDP+) integrates LiveIntent’s identity graph, improving identity resolution while maintaining compliance with evolving privacy standards. Its Agile Intelligence suite provides customers with real-time, intent-driven insights.</v>
    <v>3300</v>
    <v>New York Stock Exchange</v>
    <v>XNYS</v>
    <v>XNYS</v>
    <v>3 Park Avenue, 33Rd Floor, NEW YORK, NY, 10016 US</v>
    <v>18.45</v>
    <v>Software &amp; IT Services</v>
    <v>Stock</v>
    <v>46129.797625358595</v>
    <v>5506</v>
    <v>17.875</v>
    <v>4373474294</v>
    <v>Zeta Global Holdings Corp</v>
    <v>Zeta Global Holdings Corp</v>
    <v>17.93</v>
    <v>0</v>
    <v>17.420000000000002</v>
    <v>17.914999999999999</v>
    <v>244123600</v>
    <v>ZETA</v>
    <v>Zeta Global Holdings Corp (XNYS:ZETA)</v>
    <v>5515486</v>
    <v>6641530</v>
    <v>2012</v>
  </rv>
  <rv s="2">
    <v>5507</v>
  </rv>
  <rv s="0">
    <v>https://www.bing.com/financeapi/forcetrigger?t=bpoxyc&amp;q=XNAS%3aZM&amp;form=skydnc</v>
    <v>Learn more on Bing</v>
  </rv>
  <rv s="1">
    <v>en-US</v>
    <v>bpoxyc</v>
    <v>268435456</v>
    <v>1</v>
    <v>Powered by Refinitiv</v>
    <v>0</v>
    <v>ZOOM COMMUNICATIONS, INC. (XNAS:ZM)</v>
    <v>2</v>
    <v>3</v>
    <v>Finance</v>
    <v>4</v>
    <v>97.58</v>
    <v>69.150000000000006</v>
    <v>0.9133</v>
    <v>0.51</v>
    <v>5.8840000000000003E-3</v>
    <v>USD</v>
    <v>Zoom Communications, Inc. provides an artificial intelligence (AI) work platform for human connection. Zoom Workplace, the Company’s AI-powered, open collaboration platform built for modern work, enables us to streamline communications, increase employee engagement, optimize in-person time, improve productivity, and offer customer choice with third-party apps and integrations. Zoom Workplace, powered by Zoom AI Companion, includes collaboration solutions like meetings, team chat, phone, scheduler, whiteboard, spaces, Workvivo, and more. Its communication products include Zoom Meetings, Zoom Phone, Zoom Team Chat, Zoom scheduler, and Zoom mail and calendar. Its productivity products include Zoom Docs, Zoom Whiteboard, Zoom Clips, and Zoom Tasks. Its space products include Zoom Rooms, Zoom Workspace Reservation, and Zoom Visitor Management. It serves various industries, including education, financial services, government, retail, manufacturing and healthcare.</v>
    <v>7438</v>
    <v>Nasdaq Stock Market</v>
    <v>XNAS</v>
    <v>XNAS</v>
    <v>55 Almaden Boulevard, 6Th Floor, SAN JOSE, CA, 95113 US</v>
    <v>89.1</v>
    <v>Software &amp; IT Services</v>
    <v>Stock</v>
    <v>46129.795932001565</v>
    <v>5509</v>
    <v>87.11</v>
    <v>25692007011</v>
    <v>ZOOM COMMUNICATIONS, INC.</v>
    <v>ZOOM COMMUNICATIONS, INC.</v>
    <v>88.87</v>
    <v>14.091100000000001</v>
    <v>86.68</v>
    <v>87.19</v>
    <v>294666900</v>
    <v>ZM</v>
    <v>ZOOM COMMUNICATIONS, INC. (XNAS:ZM)</v>
    <v>2228774</v>
    <v>3802629</v>
    <v>2011</v>
  </rv>
  <rv s="2">
    <v>5510</v>
  </rv>
  <rv s="3">
    <v>en-US</v>
    <v>c7qfgh</v>
    <v>268435456</v>
    <v>1</v>
    <v>Powered by Refinitiv</v>
    <v>6</v>
    <v>MOBILEYE GLOBAL INC. (XNAS:MBLY)</v>
    <v>7</v>
    <v>3</v>
    <v>Finance</v>
    <v>4</v>
    <v>20.18</v>
    <v>6.47</v>
    <v>0.8619</v>
    <v>3.5000000000000003E-2</v>
    <v>4.4759999999999999E-3</v>
    <v>USD</v>
    <v>Mobileye Global Inc is an Israel-based company that is primarily actives in field of development and deployment of advanced driver-assistance systems (ADAS) and self-driving system (AV). Company's portfolio Mobileye’s of solutions is built upon a purpose-built software and hardware technologies designed to provide the capabilities to make advanced driver-assistance systems and autonomous driving a reality. These technologies are dedicated to deliver capabilities of advancing the safety of road users, and improving the driving experience and the movement of people and goods globally. The Company's offerings include Driver Assist, Cloud-Enhanced Driver Assist, Mobileye SuperVision Lite, Mobileye Chauffeur, and Mobileye Drive. Mobileye Global Inc operates globally.</v>
    <v>4130</v>
    <v>Nasdaq Stock Market</v>
    <v>XNAS</v>
    <v>XNAS</v>
    <v>Har Hotzvim, 13 Hartom Street, P.O. Box 45157, JERUSALEM, 97775 IL</v>
    <v>8.125</v>
    <v>Integrated Hardware &amp; Software</v>
    <v>Stock</v>
    <v>46129.797523390625</v>
    <v>7.8449999999999998</v>
    <v>6609051682</v>
    <v>MOBILEYE GLOBAL INC.</v>
    <v>MOBILEYE GLOBAL INC.</v>
    <v>8</v>
    <v>0</v>
    <v>7.82</v>
    <v>7.8550000000000004</v>
    <v>841381500</v>
    <v>MBLY</v>
    <v>MOBILEYE GLOBAL INC. (XNAS:MBLY)</v>
    <v>4329662</v>
    <v>6413334</v>
    <v>2022</v>
  </rv>
  <rv s="2">
    <v>5512</v>
  </rv>
  <rv s="0">
    <v>https://www.bing.com/financeapi/forcetrigger?t=a1ndu2&amp;q=XNAS%3aAMCX&amp;form=skydnc</v>
    <v>Learn more on Bing</v>
  </rv>
  <rv s="1">
    <v>en-US</v>
    <v>a1ndu2</v>
    <v>268435456</v>
    <v>1</v>
    <v>Powered by Refinitiv</v>
    <v>0</v>
    <v>AMC GLOBAL MEDIA INC. (XNAS:AMCX)</v>
    <v>2</v>
    <v>3</v>
    <v>Finance</v>
    <v>4</v>
    <v>10.275</v>
    <v>5.4050000000000002</v>
    <v>1.2802</v>
    <v>0.47</v>
    <v>5.7107999999999999E-2</v>
    <v>USD</v>
    <v>AMC Global Media Inc, formerly AMC Networks Inc., is a global entertainment company. The Company creates and curates series and films across distinct brands and makes them available to audiences everywhere. The Domestic Operations segment consists of five programming networks, streaming services, AMC Studios operation, and film distribution business. Its programming networks are AMC, We TV, BBC AMERICA, IFC, and SundanceTV. Its streaming services consist of AMC+ and its targeted subscription streaming services (Acorn TV, Shudder, Sundance Now, ALLBLK, and HIDIVE). Its AMC Studios operation produces original programming for its programming services and third parties and also licenses programming worldwide. Its film distribution business includes Independent Film Company, RLJ Entertainment Films and Shudder. The International segment consists of AMC Networks International (AMCNI), its international programming businesses consisting of a portfolio of channels distributed around the world.</v>
    <v>1675</v>
    <v>Nasdaq Stock Market</v>
    <v>XNAS</v>
    <v>XNAS</v>
    <v>11 Penn Plaza, NEW YORK, NY, 10001 US</v>
    <v>8.84</v>
    <v>Media &amp; Publishing</v>
    <v>Stock</v>
    <v>46129.796764270315</v>
    <v>5514</v>
    <v>8.2200000000000006</v>
    <v>371612495</v>
    <v>AMC GLOBAL MEDIA INC.</v>
    <v>AMC GLOBAL MEDIA INC.</v>
    <v>8.2899999999999991</v>
    <v>3.7965</v>
    <v>8.23</v>
    <v>8.6999999999999993</v>
    <v>42714080</v>
    <v>AMCX</v>
    <v>AMC GLOBAL MEDIA INC. (XNAS:AMCX)</v>
    <v>235492</v>
    <v>373041</v>
    <v>2025</v>
  </rv>
  <rv s="2">
    <v>5515</v>
  </rv>
  <rv s="0">
    <v>https://www.bing.com/financeapi/forcetrigger?t=bp8fww&amp;q=XNAS%3aFOXA&amp;form=skydnc</v>
    <v>Learn more on Bing</v>
  </rv>
  <rv s="1">
    <v>en-US</v>
    <v>bp8fww</v>
    <v>268435456</v>
    <v>1</v>
    <v>Powered by Refinitiv</v>
    <v>0</v>
    <v>FOX CORPORATION (XNAS:FOXA)</v>
    <v>2</v>
    <v>3</v>
    <v>Finance</v>
    <v>4</v>
    <v>76.39</v>
    <v>46.42</v>
    <v>0.53839999999999999</v>
    <v>0.5</v>
    <v>7.7499999999999999E-3</v>
    <v>USD</v>
    <v>Fox Corporation produces and distributes news, sports, and entertainment content through its primary domestic brands, including FOX News Media, FOX Sports, FOX Entertainment, FOX Television Stations and Tubi Media Group. Its operating segments include Cable Network Programming, Television, Credible and the FOX Studio Lot. Cable Network Programming produces and licenses news and sports content distributed through traditional cable television systems, direct broadcast satellite operators and telecommunication companies, virtual multi-channel video programming distributors and other digital platforms. Television produces, acquires, markets and distributes programming through the FOX broadcast network, advertising supported video-on-demand service Tubi, approximately 29 full power broadcast television stations, including 11 duopolies, and other digital platforms. The FOX Studio Lot provides television and film production services. Credible is a United States consumer finance marketplace.</v>
    <v>10400</v>
    <v>Nasdaq Stock Market</v>
    <v>XNAS</v>
    <v>XNAS</v>
    <v>1211 Avenue of the Americas, NEW YORK, NY, 10036-8701 US</v>
    <v>65.295000000000002</v>
    <v>Media &amp; Publishing</v>
    <v>Stock</v>
    <v>46129.796135416407</v>
    <v>5517</v>
    <v>64.16</v>
    <v>27659254422</v>
    <v>FOX CORPORATION</v>
    <v>FOX CORPORATION</v>
    <v>64.58</v>
    <v>15.6607</v>
    <v>64.52</v>
    <v>65.02</v>
    <v>425396100</v>
    <v>FOXA</v>
    <v>FOX CORPORATION (XNAS:FOXA)</v>
    <v>1172747</v>
    <v>3879747</v>
    <v>2018</v>
  </rv>
  <rv s="2">
    <v>5518</v>
  </rv>
  <rv s="0">
    <v>https://www.bing.com/financeapi/forcetrigger?t=a1yyec&amp;q=XNAS%3aNXST&amp;form=skydnc</v>
    <v>Learn more on Bing</v>
  </rv>
  <rv s="1">
    <v>en-US</v>
    <v>a1yyec</v>
    <v>268435456</v>
    <v>1</v>
    <v>Powered by Refinitiv</v>
    <v>0</v>
    <v>NEXSTAR MEDIA GROUP, INC. (XNAS:NXST)</v>
    <v>2</v>
    <v>3</v>
    <v>Finance</v>
    <v>4</v>
    <v>254.3</v>
    <v>141.66</v>
    <v>0.92679999999999996</v>
    <v>4.22</v>
    <v>2.1377999999999998E-2</v>
    <v>USD</v>
    <v>Nexstar Media Group, Inc. is a diversified media company, which produces and distributes engaging local and national news, sports and entertainment content across its television and digital platforms. The Company's reportable broadcast segment includes television stations and related local websites that it owns, operates, programs or provides sales and other services to in various markets across the United States, NewsNation, a national cable news network, two owned and operated multicast networks and other multicast network services, and WGN-AM, a Chicago radio station. The other operating segments, The CW and digital businesses, focused on the national marketplace. Its divisions include television (TV) stations, networks, digital technology and operations, and ATSC 3.0. Its portfolio of digital assets, including its local TV station websites, The Hill and NewsNationNow.com. Its national television properties include The CW, NewsNation, Antenna TV, Rewind TV, and TV Food Network.</v>
    <v>11693</v>
    <v>Nasdaq Stock Market</v>
    <v>XNAS</v>
    <v>XNAS</v>
    <v>545 E John Carpenter Fwy Ste 700, IRVING, TX, 75062-3932 US</v>
    <v>204.57</v>
    <v>Media &amp; Publishing</v>
    <v>Stock</v>
    <v>46129.797562025</v>
    <v>5520</v>
    <v>197.98</v>
    <v>6114731360</v>
    <v>NEXSTAR MEDIA GROUP, INC.</v>
    <v>NEXSTAR MEDIA GROUP, INC.</v>
    <v>197.98</v>
    <v>68.929900000000004</v>
    <v>197.4</v>
    <v>201.62</v>
    <v>30328000</v>
    <v>NXST</v>
    <v>NEXSTAR MEDIA GROUP, INC. (XNAS:NXST)</v>
    <v>200015</v>
    <v>517696</v>
    <v>2001</v>
  </rv>
  <rv s="2">
    <v>5521</v>
  </rv>
  <rv s="0">
    <v>https://www.bing.com/financeapi/forcetrigger?t=a22ip2&amp;q=XNAS%3aSBGI&amp;form=skydnc</v>
    <v>Learn more on Bing</v>
  </rv>
  <rv s="1">
    <v>en-US</v>
    <v>a22ip2</v>
    <v>268435456</v>
    <v>1</v>
    <v>Powered by Refinitiv</v>
    <v>0</v>
    <v>SINCLAIR, INC. (XNAS:SBGI)</v>
    <v>2</v>
    <v>3</v>
    <v>Finance</v>
    <v>4</v>
    <v>17.88</v>
    <v>11.8925</v>
    <v>1.119</v>
    <v>0.33</v>
    <v>2.0072999999999997E-2</v>
    <v>USD</v>
    <v>Sinclair, Inc. is a diversified media company and provider of local news and sports. The Company owns, operates and/or provides services to approximately 179 television stations in 81 markets affiliated with all major broadcast networks; owns Tennis Channel, the destination for tennis enthusiasts, and multicast networks CHARGE!, Comet, ROAR and The Nest. Its AMP Media produces a portfolio of digital content and original podcasts. Its segments include local media and tennis. The local media segment primarily consists of its broadcast television stations, original networks, and content. The programming that it provides on its primary channels consists of network provided programs, locally produced news, local sporting events, programming from program service arrangements, and others. The tennis segment primarily consists of Tennis Channel, a cable network which includes coverage of many of tennis’ top tournaments and original professional sports and tennis lifestyle shows.</v>
    <v>7100</v>
    <v>Nasdaq Stock Market</v>
    <v>XNAS</v>
    <v>XNAS</v>
    <v>10706 Beaver Dam Road, HUNT VALLEY, MD, 21030 US</v>
    <v>17.11</v>
    <v>Media &amp; Publishing</v>
    <v>Stock</v>
    <v>46129.795642164063</v>
    <v>5523</v>
    <v>16.57</v>
    <v>1201051133</v>
    <v>SINCLAIR, INC.</v>
    <v>SINCLAIR, INC.</v>
    <v>16.649999999999999</v>
    <v>0</v>
    <v>16.440000000000001</v>
    <v>16.77</v>
    <v>71619030</v>
    <v>SBGI</v>
    <v>SINCLAIR, INC. (XNAS:SBGI)</v>
    <v>427159</v>
    <v>472299</v>
    <v>2022</v>
  </rv>
  <rv s="2">
    <v>5524</v>
  </rv>
  <rv s="0">
    <v>https://www.bing.com/financeapi/forcetrigger?t=a22tmw&amp;q=XNAS%3aSGA&amp;form=skydnc</v>
    <v>Learn more on Bing</v>
  </rv>
  <rv s="1">
    <v>en-US</v>
    <v>a22tmw</v>
    <v>268435456</v>
    <v>1</v>
    <v>Powered by Refinitiv</v>
    <v>0</v>
    <v>Saga Communications, Inc. (XNAS:SGA)</v>
    <v>2</v>
    <v>3</v>
    <v>Finance</v>
    <v>5</v>
    <v>14.27</v>
    <v>10.68</v>
    <v>-4.3299999999999998E-2</v>
    <v>0.02</v>
    <v>1.676E-3</v>
    <v>USD</v>
    <v>Saga Communications, Inc. is a media company engaged in acquiring, developing, and operating broadcast properties with a focus on opportunities complimentary to its core radio business, including digital, e-commerce and non-traditional revenue initiatives. The Company owns or operates broadcast properties in about 28 markets, including 82 frequency modulation (FM) and 31 amplitude modulation (AM) radio stations, and 79 metro signals. The radio stations that it owns and/or operates employ a variety of programming formats, including Classic Hits, Country, Classic Country, Hot/Soft/Urban Adult Contemporary, Oldies, Classic Rock, Rock, and News/Talk. It operates in markets, including Asheville, Bellingham, Brattleboro, Bucyrus, Champaign, Charleston, Charlottesville, Clarksville, Columbus, Des Moines, Harrisonburg, Hilton Head Island, Jonesboro, Manchester, and Milwaukee, among others.</v>
    <v>601</v>
    <v>Nasdaq Stock Market</v>
    <v>XNAS</v>
    <v>XNAS</v>
    <v>73 Kercheval Ave, GROSSE POINTE FARMS, MI, 48236 US</v>
    <v>11.95</v>
    <v>Media &amp; Publishing</v>
    <v>Stock</v>
    <v>46129.785869560154</v>
    <v>5526</v>
    <v>11.78</v>
    <v>76049441</v>
    <v>Saga Communications, Inc.</v>
    <v>Saga Communications, Inc.</v>
    <v>11.89</v>
    <v>241.30260000000001</v>
    <v>11.93</v>
    <v>11.95</v>
    <v>6363970</v>
    <v>SGA</v>
    <v>Saga Communications, Inc. (XNAS:SGA)</v>
    <v>1230</v>
    <v>6892</v>
    <v>2020</v>
  </rv>
  <rv s="2">
    <v>5527</v>
  </rv>
  <rv s="0">
    <v>https://www.bing.com/financeapi/forcetrigger?t=a24kp2&amp;q=XNYS%3aTSQ&amp;form=skydnc</v>
    <v>Learn more on Bing</v>
  </rv>
  <rv s="1">
    <v>en-US</v>
    <v>a24kp2</v>
    <v>268435456</v>
    <v>1</v>
    <v>Powered by Refinitiv</v>
    <v>0</v>
    <v>TOWNSQUARE MEDIA, INC. (XNYS:TSQ)</v>
    <v>2</v>
    <v>3</v>
    <v>Finance</v>
    <v>4</v>
    <v>9.31</v>
    <v>4.3</v>
    <v>1.2083999999999999</v>
    <v>0.28000000000000003</v>
    <v>4.1420000000000005E-2</v>
    <v>USD</v>
    <v>Townsquare Media, Inc. is a community-focused digital and broadcast media and digital marketing solutions company. The Company’ segments include Subscription Digital Marketing Solutions, Digital Advertising and Broadcast Advertising. The Digital Advertising segment, which is marketed as Townsquare Ignite, includes digital advertising on its digital programmatic advertising platform and its owned and operated digital properties. The Subscription Digital Marketing Solutions segment includes its subscription digital marketing solutions business, Townsquare Interactive. The Broadcast Advertising segment includes its local, regional and national advertising products and solutions delivered via terrestrial radio broadcast. Townsquare Interactive partners with small and medium-sized businesses (SMBs) to help manage their digital presence by providing a SAAS business management platform, Website design, creation and hosting, search engine optimization and other digital services.</v>
    <v>1804</v>
    <v>New York Stock Exchange</v>
    <v>XNYS</v>
    <v>XNYS</v>
    <v>4 Manhattanville Road, Suite 107, PURCHASE, NY, 10577 US</v>
    <v>7.22</v>
    <v>Media &amp; Publishing</v>
    <v>Stock</v>
    <v>46129.79710486094</v>
    <v>5529</v>
    <v>6.82</v>
    <v>120419974</v>
    <v>TOWNSQUARE MEDIA, INC.</v>
    <v>TOWNSQUARE MEDIA, INC.</v>
    <v>7.0650000000000004</v>
    <v>5.8574000000000002</v>
    <v>6.76</v>
    <v>7.04</v>
    <v>17105110</v>
    <v>TSQ</v>
    <v>TOWNSQUARE MEDIA, INC. (XNYS:TSQ)</v>
    <v>120686</v>
    <v>207196</v>
    <v>2010</v>
  </rv>
  <rv s="2">
    <v>5530</v>
  </rv>
  <rv s="0">
    <v>https://www.bing.com/financeapi/forcetrigger?t=c11cur&amp;q=XNAS%3aGLBE&amp;form=skydnc</v>
    <v>Learn more on Bing</v>
  </rv>
  <rv s="1">
    <v>en-US</v>
    <v>c11cur</v>
    <v>268435456</v>
    <v>1</v>
    <v>Powered by Refinitiv</v>
    <v>0</v>
    <v>GLOBAL-E ONLINE LTD (XNAS:GLBE)</v>
    <v>2</v>
    <v>3</v>
    <v>Finance</v>
    <v>4</v>
    <v>43.21</v>
    <v>27.795000000000002</v>
    <v>1.2694000000000001</v>
    <v>0.53500000000000003</v>
    <v>1.5871E-2</v>
    <v>USD</v>
    <v>Global-E Online Ltd is an Israel-based company engaged primarily in the software development. The Company develops e-commerce platform known as Global-e, which enable direct-to-consumer cross-border e-commerce. Through its end-to-end solutions that combine localization capabilities, big-data business intelligence models, international logistics and cross-border experience, the Company's platform enables retailers and brands to improve international traffic conversion and sales as well as to achieve global online growth. The Company cooperates with software engineers as well as other specialists. The Company operates from seven offices worldwide and is the chosen partner of retailers and brands across the United States, Europe and Asia.</v>
    <v>1219</v>
    <v>Nasdaq Stock Market</v>
    <v>XNAS</v>
    <v>XNAS</v>
    <v>25 Basel Street, PETAH TIKVA, 4951038 IL</v>
    <v>35.454999999999998</v>
    <v>Software &amp; IT Services</v>
    <v>Stock</v>
    <v>46129.797442337498</v>
    <v>5532</v>
    <v>34.174999999999997</v>
    <v>5752043613</v>
    <v>GLOBAL-E ONLINE LTD</v>
    <v>GLOBAL-E ONLINE LTD</v>
    <v>34.5</v>
    <v>89.2029</v>
    <v>33.71</v>
    <v>34.244999999999997</v>
    <v>167967400</v>
    <v>GLBE</v>
    <v>GLOBAL-E ONLINE LTD (XNAS:GLBE)</v>
    <v>499964</v>
    <v>1071240</v>
    <v>2013</v>
  </rv>
  <rv s="2">
    <v>5533</v>
  </rv>
  <rv s="0">
    <v>https://www.bing.com/financeapi/forcetrigger?t=a1mooc&amp;q=XNAS%3aAAON&amp;form=skydnc</v>
    <v>Learn more on Bing</v>
  </rv>
  <rv s="1">
    <v>en-US</v>
    <v>a1mooc</v>
    <v>268435456</v>
    <v>1</v>
    <v>Powered by Refinitiv</v>
    <v>0</v>
    <v>AAON, INC. (XNAS:AAON)</v>
    <v>2</v>
    <v>3</v>
    <v>Finance</v>
    <v>4</v>
    <v>116.04</v>
    <v>62</v>
    <v>1.2547999999999999</v>
    <v>2.4125000000000001</v>
    <v>2.6372E-2</v>
    <v>USD</v>
    <v>AAON, Inc. provides HVAC solutions for commercial and industrial indoor environments. Its segments include AAON Oklahoma, AAON Coil Products, and BASX. The AAON Oklahoma segment engineers, manufactures, and sells configurable HVAC systems, designs and manufactures controls solutions, and sells aftermarket parts to customers through retail part stores and online. The AAON Coil Products segment engineers and manufactures and sells semi-custom and custom HVAC systems and heating and cooling coils for use in HVAC systems, primarily for AAON Oklahoma, AAON Coil Products, and BASX. BASX segment engineers, manufactures, and sells a range of custom, high-performance cooling solutions for the hyperscale data center market; ventilation solutions for cleanroom environments in the biopharmaceutical, semiconductor, medical, and agricultural sectors; and highly customized air handlers and modular solutions for a variety of markets. BASX operates from its manufacturing facilities in Redmond, Oregon.</v>
    <v>5897</v>
    <v>Nasdaq Stock Market</v>
    <v>XNAS</v>
    <v>XNAS</v>
    <v>2425 South Yukon Ave., TULSA, OK, 74107 US</v>
    <v>98.21</v>
    <v>Machinery, Equipment &amp; Components</v>
    <v>Stock</v>
    <v>46129.795788981253</v>
    <v>5535</v>
    <v>93.21</v>
    <v>7684510541</v>
    <v>AAON, INC.</v>
    <v>AAON, INC.</v>
    <v>93.65</v>
    <v>72.537499999999994</v>
    <v>91.48</v>
    <v>93.892499999999998</v>
    <v>81843710</v>
    <v>AAON</v>
    <v>AAON, INC. (XNAS:AAON)</v>
    <v>554048</v>
    <v>771628</v>
    <v>1987</v>
  </rv>
  <rv s="2">
    <v>5536</v>
  </rv>
  <rv s="0">
    <v>https://www.bing.com/financeapi/forcetrigger?t=bu3ew7&amp;q=XNYS%3aCARR&amp;form=skydnc</v>
    <v>Learn more on Bing</v>
  </rv>
  <rv s="1">
    <v>en-US</v>
    <v>bu3ew7</v>
    <v>268435456</v>
    <v>1</v>
    <v>Powered by Refinitiv</v>
    <v>0</v>
    <v>CARRIER GLOBAL CORPORATION (XNYS:CARR)</v>
    <v>2</v>
    <v>3</v>
    <v>Finance</v>
    <v>4</v>
    <v>81.09</v>
    <v>50.24</v>
    <v>1.3081</v>
    <v>1.38</v>
    <v>2.3112000000000001E-2</v>
    <v>USD</v>
    <v>Carrier Global Corporation is engaged in providing intelligent climate and energy solutions with a focus on providing digitally enabled lifecycle solutions to its customers. The Company’s segment include Climate Solutions Americas, which provides products, controls, services and solutions to meet the heating, ventilation and cooling (HVAC) needs of residential and commercial customers in North and South America; Climate Solutions Europe segment provides products, controls, services and solutions to meet the HVAC needs of residential and commercial customers in Europe; Climate Solutions Asia Pacific, Middle East &amp; Africa segment provides products, controls, services and solutions to meet the HVAC needs of residential and commercial customers in Asia Pacific, the Middle East and Africa; and Climate Solutions Transportation segment includes global transport refrigeration and monitoring products, services and digital solutions for trucks, trailers, shipping containers, intermodal and rail.</v>
    <v>47000</v>
    <v>New York Stock Exchange</v>
    <v>XNYS</v>
    <v>XNYS</v>
    <v>13995 Pasteur Boulevard, PALM BEACH GARDENS, FL, 33418 US</v>
    <v>62.965000000000003</v>
    <v>Machinery, Equipment &amp; Components</v>
    <v>Stock</v>
    <v>46129.797623310158</v>
    <v>5538</v>
    <v>60.284999999999997</v>
    <v>51036620297</v>
    <v>CARRIER GLOBAL CORPORATION</v>
    <v>CARRIER GLOBAL CORPORATION</v>
    <v>60.405000000000001</v>
    <v>36.406399999999998</v>
    <v>59.71</v>
    <v>61.09</v>
    <v>835433300</v>
    <v>CARR</v>
    <v>CARRIER GLOBAL CORPORATION (XNYS:CARR)</v>
    <v>3842819</v>
    <v>7266830</v>
    <v>2019</v>
  </rv>
  <rv s="2">
    <v>5539</v>
  </rv>
  <rv s="0">
    <v>https://www.bing.com/financeapi/forcetrigger?t=bzy3fr&amp;q=XNYS%3aHAYW&amp;form=skydnc</v>
    <v>Learn more on Bing</v>
  </rv>
  <rv s="1">
    <v>en-US</v>
    <v>bzy3fr</v>
    <v>268435456</v>
    <v>1</v>
    <v>Powered by Refinitiv</v>
    <v>0</v>
    <v>HAYWARD HOLDINGS, INC. (XNYS:HAYW)</v>
    <v>2</v>
    <v>3</v>
    <v>Finance</v>
    <v>4</v>
    <v>17.73</v>
    <v>11.39</v>
    <v>1.1476</v>
    <v>0.42499999999999999</v>
    <v>2.8639000000000001E-2</v>
    <v>USD</v>
    <v>Hayward Holdings, Inc. is a global designer, manufacturer, and marketer of a portfolio of pool and outdoor living technology. The Company operates through two segments: North America (NAM) and Europe &amp; Rest of World (E&amp;RW). The NAM segment manufactures and sells a complete line of residential and commercial swimming pool equipment and supplies in the United States and Canada and manufactures and sells flow control products. The E&amp;RW segment manufactures and sells residential and commercial swimming pool equipment and supplies in Europe, Central and South America, the Middle East, Australia, and other Asia Pacific countries. The Company offers a range of pool equipment, including variable-speed pumps, filters, robotic, suction and pressure cleaners, high efficiency gas heaters and heat pumps, light emitting diode (LED) illumination solutions, water features and landscape lighting, water sanitizers, salt chlorine generators, safety equipment and in-floor automated cleaning systems.</v>
    <v>1980</v>
    <v>New York Stock Exchange</v>
    <v>XNYS</v>
    <v>XNYS</v>
    <v>1415 Vantage Park Drive, Suite 400, CHARLOTTE, NC, 28203 US</v>
    <v>15.574999999999999</v>
    <v>Machinery, Equipment &amp; Components</v>
    <v>Stock</v>
    <v>46129.796421006249</v>
    <v>5541</v>
    <v>15.07</v>
    <v>3322611956</v>
    <v>HAYWARD HOLDINGS, INC.</v>
    <v>HAYWARD HOLDINGS, INC.</v>
    <v>15.07</v>
    <v>22.389299999999999</v>
    <v>14.84</v>
    <v>15.265000000000001</v>
    <v>217662100</v>
    <v>HAYW</v>
    <v>HAYWARD HOLDINGS, INC. (XNYS:HAYW)</v>
    <v>1508373</v>
    <v>1884544</v>
    <v>2017</v>
  </rv>
  <rv s="2">
    <v>5542</v>
  </rv>
  <rv s="0">
    <v>https://www.bing.com/financeapi/forcetrigger?t=a1w2cw&amp;q=XNYS%3aJCI&amp;form=skydnc</v>
    <v>Learn more on Bing</v>
  </rv>
  <rv s="1">
    <v>en-US</v>
    <v>a1w2cw</v>
    <v>268435456</v>
    <v>1</v>
    <v>Powered by Refinitiv</v>
    <v>0</v>
    <v>JOHNSON CONTROLS INTERNATIONAL PUBLIC LIMITED COMPANY (XNYS:JCI)</v>
    <v>2</v>
    <v>3</v>
    <v>Finance</v>
    <v>4</v>
    <v>146.49</v>
    <v>73.55</v>
    <v>1.3763000000000001</v>
    <v>3.86</v>
    <v>2.8062999999999998E-2</v>
    <v>USD</v>
    <v>Johnson Controls International plc specializes in smart buildings. The Company's segments include Americas, EMEA and APAC. The Company is engaged in engineering, manufacturing, commissioning and retrofitting building products and systems, including commercial heating, ventilating, air-conditioning (HVAC) equipment, industrial refrigeration systems, controls, security systems, fire-detection systems and fire-suppression solutions. The Company also serves customers by providing technical services, including maintenance, management, repair, retrofit and replacement of equipment (in the HVAC, industrial refrigeration, controls, security and fire-protection space) and energy-management consulting. The Company serves various industries, including healthcare, schools, data centers, airports, stadiums and manufacturing. The Company's OpenBlue digital software platform enables enterprises to better manage their physical spaces by combining its building products and services.</v>
    <v>87000</v>
    <v>New York Stock Exchange</v>
    <v>XNYS</v>
    <v>XNYS</v>
    <v>1 ALBERT QUAY, MUNSTER, T12 X8N6 IE</v>
    <v>142.459</v>
    <v>Machinery, Equipment &amp; Components</v>
    <v>Stock</v>
    <v>46129.797590856251</v>
    <v>5544</v>
    <v>138.11000000000001</v>
    <v>86552281342</v>
    <v>JOHNSON CONTROLS INTERNATIONAL PUBLIC LIMITED COMPANY</v>
    <v>JOHNSON CONTROLS INTERNATIONAL PUBLIC LIMITED COMPANY</v>
    <v>138.49</v>
    <v>47.432299999999998</v>
    <v>137.55000000000001</v>
    <v>141.41</v>
    <v>612066200</v>
    <v>JCI</v>
    <v>JOHNSON CONTROLS INTERNATIONAL PUBLIC LIMITED COMPANY (XNYS:JCI)</v>
    <v>1968733</v>
    <v>3655111</v>
    <v>2014</v>
  </rv>
  <rv s="2">
    <v>5545</v>
  </rv>
  <rv s="0">
    <v>https://www.bing.com/financeapi/forcetrigger?t=a1wwmw&amp;q=XNYS%3aLII&amp;form=skydnc</v>
    <v>Learn more on Bing</v>
  </rv>
  <rv s="1">
    <v>en-US</v>
    <v>a1wwmw</v>
    <v>268435456</v>
    <v>1</v>
    <v>Powered by Refinitiv</v>
    <v>0</v>
    <v>LENNOX INTERNATIONAL INC. (XNYS:LII)</v>
    <v>2</v>
    <v>3</v>
    <v>Finance</v>
    <v>4</v>
    <v>689.44</v>
    <v>434.06</v>
    <v>1.1688000000000001</v>
    <v>7.31</v>
    <v>1.5254E-2</v>
    <v>USD</v>
    <v>Lennox International Inc. focuses on climate-control solutions. The Company designs, manufactures and markets a range of products for the heating, ventilation, air conditioning and refrigeration markets. The Company's segments include Home Comfort Solutions and Building Climate Solutions. Its Home Comfort Solutions segment's products and services include furnaces, air conditioners, heat pumps, packaged heating and cooling systems, indoor air quality equipment, replacement parts and supplies. Its brands include Lennox, Ducane, AirEase, Concord, MagicPak, Supco, among others. Its Building Climate Solutions segment's products and services include unitary heating and air conditioning equipment, applied systems, controls, installation and service of commercial heating and cooling equipment. Its brands include Enlight, Xion, Energence, Prodigy, Duro Dyne, among others. It sells its products and services through a combination of direct sales, distributors and Company-owned stores.</v>
    <v>12900</v>
    <v>New York Stock Exchange</v>
    <v>XNYS</v>
    <v>XNYS</v>
    <v>2140 Lake Park Blvd, RICHARDSON, TX, 75080 US</v>
    <v>502.53500000000003</v>
    <v>Machinery, Equipment &amp; Components</v>
    <v>Stock</v>
    <v>46129.796131724215</v>
    <v>5547</v>
    <v>484.06</v>
    <v>16939943156</v>
    <v>LENNOX INTERNATIONAL INC.</v>
    <v>LENNOX INTERNATIONAL INC.</v>
    <v>485.76</v>
    <v>21.373999999999999</v>
    <v>479.22</v>
    <v>486.53</v>
    <v>34817880</v>
    <v>LII</v>
    <v>LENNOX INTERNATIONAL INC. (XNYS:LII)</v>
    <v>230397</v>
    <v>465740</v>
    <v>1991</v>
  </rv>
  <rv s="2">
    <v>5548</v>
  </rv>
  <rv s="0">
    <v>https://www.bing.com/financeapi/forcetrigger?t=a22dmw&amp;q=XNYS%3aZWS&amp;form=skydnc</v>
    <v>Learn more on Bing</v>
  </rv>
  <rv s="1">
    <v>en-US</v>
    <v>a22dmw</v>
    <v>268435456</v>
    <v>1</v>
    <v>Powered by Refinitiv</v>
    <v>0</v>
    <v>ZURN ELKAY WATER SOLUTIONS CORPORATION (XNYS:ZWS)</v>
    <v>2</v>
    <v>3</v>
    <v>Finance</v>
    <v>4</v>
    <v>53.17</v>
    <v>29.39</v>
    <v>1.0983000000000001</v>
    <v>1.45</v>
    <v>3.1175999999999999E-2</v>
    <v>USD</v>
    <v>Zurn Elkay Water Solutions Corporation specializes in water solutions for health, hydration, human safety and the environment. Its product portfolio includes professional grade water safety and control products, flow systems products, hygienic and environmental products and filtered drinking water products for public and private spaces. Its drinking water product line includes a collection of filtered drinking water delivery products. Its water safety and control products encompass a range of valve and water distribution control products. Its flow systems products are commonly installed within a building or on a site to manage storm water and wastewater. Its hygienic and environmental products include primarily sensor-operated flush valves, heavy-duty commercial faucets, and flush valves and faucets. Its products are marketed and sold under various brand names, including Zurn, Elkay, Wilkins, Green Turtle, World Dryer, StainlessDrains.com, JUST, Hadrian, Wade, and Halsey Taylor.</v>
    <v>2600</v>
    <v>New York Stock Exchange</v>
    <v>XNYS</v>
    <v>XNYS</v>
    <v>511 West Freshwater Way, MILWAUKEE, WI, 53204 US</v>
    <v>48.85</v>
    <v>Homebuilding &amp; Construction Supplies</v>
    <v>Stock</v>
    <v>46129.797066990628</v>
    <v>5550</v>
    <v>47.024999999999999</v>
    <v>8035328708</v>
    <v>ZURN ELKAY WATER SOLUTIONS CORPORATION</v>
    <v>ZURN ELKAY WATER SOLUTIONS CORPORATION</v>
    <v>47.024999999999999</v>
    <v>42.589500000000001</v>
    <v>46.51</v>
    <v>47.96</v>
    <v>167542300</v>
    <v>ZWS</v>
    <v>ZURN ELKAY WATER SOLUTIONS CORPORATION (XNYS:ZWS)</v>
    <v>842285</v>
    <v>982365</v>
    <v>2006</v>
  </rv>
  <rv s="2">
    <v>5551</v>
  </rv>
  <rv s="0">
    <v>https://www.bing.com/financeapi/forcetrigger?t=a1p49c&amp;q=XNYS%3aCABO&amp;form=skydnc</v>
    <v>Learn more on Bing</v>
  </rv>
  <rv s="1">
    <v>en-US</v>
    <v>a1p49c</v>
    <v>268435456</v>
    <v>1</v>
    <v>Powered by Refinitiv</v>
    <v>0</v>
    <v>CABLE ONE, INC. (XNYS:CABO)</v>
    <v>2</v>
    <v>3</v>
    <v>Finance</v>
    <v>4</v>
    <v>277.55500000000001</v>
    <v>70.37</v>
    <v>0.79869999999999997</v>
    <v>-0.61499999999999999</v>
    <v>-5.7260000000000002E-3</v>
    <v>USD</v>
    <v>Cable One, Inc. is a broadband communications provider. The Company is an integrated provider of data, video and voice services to residential and business customers across various geographic regions in the United States, with a primary focus on residential data and business data services. It provides services that are similar to those provided by cable companies, telephone companies, wireless companies and fiber providers, among others. Its broadband offers a download speed of up to 1 Gigabit per second (Gbps) for residential customers. It also offers a wireless fidelity (Wi-Fi) solution to residential customers, allowing them to rent one or more modems. It provides up to 1 Gbps download speeds over hybrid fiber-coaxial (HFC), up to 5 Gbps symmetrical speeds over shared fiber and up to 100 Gbps symmetrical speeds over dedicated enterprise fiber. Its products include Residential Data Services, Business Data and Other Services, Residential Video Services and Residential Voice Services.</v>
    <v>2592</v>
    <v>New York Stock Exchange</v>
    <v>XNYS</v>
    <v>XNYS</v>
    <v>210 E Earll Dr, PHOENIX, AZ, 85012-2626 US</v>
    <v>107.95</v>
    <v>Telecommunications Services</v>
    <v>Stock</v>
    <v>46129.79602299766</v>
    <v>5553</v>
    <v>104.68</v>
    <v>605703741</v>
    <v>CABLE ONE, INC.</v>
    <v>CABLE ONE, INC.</v>
    <v>107.23</v>
    <v>0</v>
    <v>107.4</v>
    <v>106.785</v>
    <v>5672180</v>
    <v>CABO</v>
    <v>CABLE ONE, INC. (XNYS:CABO)</v>
    <v>70809</v>
    <v>118107</v>
    <v>1994</v>
  </rv>
  <rv s="2">
    <v>5554</v>
  </rv>
  <rv s="0">
    <v>https://www.bing.com/financeapi/forcetrigger?t=a1pokr&amp;q=XNAS%3aCHTR&amp;form=skydnc</v>
    <v>Learn more on Bing</v>
  </rv>
  <rv s="1">
    <v>en-US</v>
    <v>a1pokr</v>
    <v>268435456</v>
    <v>1</v>
    <v>Powered by Refinitiv</v>
    <v>0</v>
    <v>CHARTER COMMUNICATIONS, INC. (XNAS:CHTR)</v>
    <v>2</v>
    <v>3</v>
    <v>Finance</v>
    <v>4</v>
    <v>437.06</v>
    <v>180.38</v>
    <v>1.0246999999999999</v>
    <v>1.18</v>
    <v>5.0010000000000002E-3</v>
    <v>USD</v>
    <v>Charter Communications, Inc. is a broadband connectivity company and cable operator serving more than 57 million homes and businesses in 41 states through its Spectrum brand. Over an advanced communications network, the Company offers a range of residential and business services, including Spectrum Internet, television (TV), Mobile and Voice. For small businesses, Spectrum Business delivers a range of broadband products and services coupled with special features and applications to enhance productivity. For mid-market and large businesses, Spectrum Business provides customized, fiber-based solutions. Spectrum Reach delivers advertising and production for the modern media landscape. The Company also distributes news coverage and sports programming to its customers through Spectrum Networks. The Company offers its customers subscription-based Internet, video, mobile and voice services, with prices and related charges based on the types of service selected.</v>
    <v>91900</v>
    <v>Nasdaq Stock Market</v>
    <v>XNAS</v>
    <v>XNAS</v>
    <v>400 Washington Blvd., STAMFORD, CT, 06902 US</v>
    <v>241.5</v>
    <v>Telecommunications Services</v>
    <v>Stock</v>
    <v>46129.795921260935</v>
    <v>5556</v>
    <v>234.22499999999999</v>
    <v>33480457560</v>
    <v>CHARTER COMMUNICATIONS, INC.</v>
    <v>CHARTER COMMUNICATIONS, INC.</v>
    <v>236</v>
    <v>6.5321999999999996</v>
    <v>235.97</v>
    <v>237.15</v>
    <v>141178400</v>
    <v>CHTR</v>
    <v>CHARTER COMMUNICATIONS, INC. (XNAS:CHTR)</v>
    <v>885496</v>
    <v>1685523</v>
    <v>2003</v>
  </rv>
  <rv s="2">
    <v>5557</v>
  </rv>
  <rv s="0">
    <v>https://www.bing.com/financeapi/forcetrigger?t=a1pwqh&amp;q=XNAS%3aCMCSA&amp;form=skydnc</v>
    <v>Learn more on Bing</v>
  </rv>
  <rv s="1">
    <v>en-US</v>
    <v>a1pwqh</v>
    <v>268435456</v>
    <v>1</v>
    <v>Powered by Refinitiv</v>
    <v>0</v>
    <v>COMCAST CORPORATION (XNAS:CMCSA)</v>
    <v>2</v>
    <v>3</v>
    <v>Finance</v>
    <v>4</v>
    <v>34.344200000000001</v>
    <v>24.1234</v>
    <v>0.77339999999999998</v>
    <v>0.255</v>
    <v>8.6879999999999995E-3</v>
    <v>USD</v>
    <v>Comcast Corporation is a global media and technology company. The Company delivers broadband, wireless, and video through Xfinity, Comcast Business, and Sky; produces, distributes, and streams entertainment, sports, and news through brands, including NBC, Telemundo, Universal, Peacock, and Sky; and brings theme parks and attractions to life through Universal Destinations &amp; Experiences. The Company operates through two primary businesses: Connectivity &amp; Platforms and Content &amp; Experiences. The Connectivity &amp; Platforms business includes two segments: Residential Connectivity &amp; Platforms, and Business Services. Its Connectivity and Content &amp; Experiences business include three segments: Media, Studios and Theme Parks. Sky provides connectivity services to customers across Europe through Sky Broadband, Sky Mobile, and Sky Business. Sky Business extends broadband services and purpose-built products to businesses in Europe.</v>
    <v>179000</v>
    <v>Nasdaq Stock Market</v>
    <v>XNAS</v>
    <v>XNAS</v>
    <v>One Comcast Center, PHILADELPHIA, PA, 19103-2838 US</v>
    <v>29.78</v>
    <v>Telecommunications Services</v>
    <v>Stock</v>
    <v>46129.797621191407</v>
    <v>5559</v>
    <v>29.155000000000001</v>
    <v>106514230830</v>
    <v>COMCAST CORPORATION</v>
    <v>COMCAST CORPORATION</v>
    <v>29.3</v>
    <v>5.5072000000000001</v>
    <v>29.35</v>
    <v>29.605</v>
    <v>3597846000</v>
    <v>CMCSA</v>
    <v>COMCAST CORPORATION (XNAS:CMCSA)</v>
    <v>16202610</v>
    <v>33974789</v>
    <v>2001</v>
  </rv>
  <rv s="2">
    <v>5560</v>
  </rv>
  <rv s="0">
    <v>https://www.bing.com/financeapi/forcetrigger?t=a1tj77&amp;q=XNAS%3aFWONA&amp;form=skydnc</v>
    <v>Learn more on Bing</v>
  </rv>
  <rv s="26">
    <v>en-US</v>
    <v>a1tj77</v>
    <v>268435456</v>
    <v>1</v>
    <v>Powered by Refinitiv</v>
    <v>69</v>
    <v>Formula One Group (XNAS:FWONA)</v>
    <v>2</v>
    <v>70</v>
    <v>Finance</v>
    <v>4</v>
    <v>99.52</v>
    <v>72.724999999999994</v>
    <v>0.76459999999999995</v>
    <v>0.9</v>
    <v>1.0917E-2</v>
    <v>USD</v>
    <v>Formula One Group (Formula One) is a tracking stock of Liberty Media Corporation (Liberty Media), which is based in the United States. Formula One consists of Liberty Media's interest in Formula 1 and Quint and other minority investments. The Series A and Series C Liberty Formula One common stock trade on the Nasdaq Global Select Market under the stock symbols FWONA and FWONK, respectively. The Series B Liberty Formula One common stock is quoted on the OTC Markets under the symbol FWONB.</v>
    <v>Nasdaq Stock Market</v>
    <v>XNAS</v>
    <v>XNAS</v>
    <v>US</v>
    <v>84.14</v>
    <v>Media &amp; Publishing</v>
    <v>Stock</v>
    <v>46129.796378275001</v>
    <v>5562</v>
    <v>82.54</v>
    <v>20874569832</v>
    <v>Formula One Group</v>
    <v>Formula One Group</v>
    <v>82.54</v>
    <v>34.965400000000002</v>
    <v>82.44</v>
    <v>83.34</v>
    <v>250474800</v>
    <v>FWONA</v>
    <v>Formula One Group (XNAS:FWONA)</v>
    <v>66440</v>
    <v>176973</v>
  </rv>
  <rv s="2">
    <v>5563</v>
  </rv>
  <rv s="0">
    <v>https://www.bing.com/financeapi/forcetrigger?t=a1wrtc&amp;q=XNAS%3aLBRDA&amp;form=skydnc</v>
    <v>Learn more on Bing</v>
  </rv>
  <rv s="1">
    <v>en-US</v>
    <v>a1wrtc</v>
    <v>268435456</v>
    <v>1</v>
    <v>Powered by Refinitiv</v>
    <v>0</v>
    <v>LIBERTY BROADBAND CORPORATION (XNAS:LBRDA)</v>
    <v>2</v>
    <v>3</v>
    <v>Finance</v>
    <v>4</v>
    <v>95.911500000000004</v>
    <v>42.05</v>
    <v>0.96679999999999999</v>
    <v>0.26</v>
    <v>4.7320000000000001E-3</v>
    <v>USD</v>
    <v>Liberty Broadband Corporation operates and owns interests in a range of communications businesses. Its principal assets consist of its interest in Charter Communications, Inc. (Charter). Charter is a broadband connectivity company and cable operator with services available to over 57 million homes and businesses in 41 states through its Spectrum brand. Charter offers a full range of residential and business services including Spectrum Internet, TV, Mobile and Voice. For small and medium-sized companies, Spectrum Business delivers the same suite of broadband products and services coupled with special features and applications to enhance productivity, while for larger businesses and government entities, Spectrum Enterprise provides highly customized, fiber-based solutions. Spectrum Reach delivers tailored advertising and production for the modern media landscape. Charter also distributes news coverage and sports programming to its customers through Spectrum Networks.</v>
    <v>1900</v>
    <v>Nasdaq Stock Market</v>
    <v>XNAS</v>
    <v>XNAS</v>
    <v>12300 Liberty Blvd, ENGLEWOOD, CO, 80112 US</v>
    <v>56.25</v>
    <v>Media &amp; Publishing</v>
    <v>Stock</v>
    <v>46129.795921330471</v>
    <v>5565</v>
    <v>54.82</v>
    <v>7921073040</v>
    <v>LIBERTY BROADBAND CORPORATION</v>
    <v>LIBERTY BROADBAND CORPORATION</v>
    <v>55.58</v>
    <v>0</v>
    <v>54.94</v>
    <v>55.2</v>
    <v>143497700</v>
    <v>LBRDA</v>
    <v>LIBERTY BROADBAND CORPORATION (XNAS:LBRDA)</v>
    <v>95339</v>
    <v>177468</v>
    <v>2014</v>
  </rv>
  <rv s="2">
    <v>5566</v>
  </rv>
  <rv s="0">
    <v>https://www.bing.com/financeapi/forcetrigger?t=a22hpr&amp;q=XNAS%3aSATS&amp;form=skydnc</v>
    <v>Learn more on Bing</v>
  </rv>
  <rv s="1">
    <v>en-US</v>
    <v>a22hpr</v>
    <v>268435456</v>
    <v>1</v>
    <v>Powered by Refinitiv</v>
    <v>0</v>
    <v>ECHOSTAR CORPORATION (XNAS:SATS)</v>
    <v>2</v>
    <v>3</v>
    <v>Finance</v>
    <v>4</v>
    <v>135.88</v>
    <v>14.9</v>
    <v>1.0394000000000001</v>
    <v>0.90500000000000003</v>
    <v>6.8300000000000001E-3</v>
    <v>USD</v>
    <v>EchoStar Corporation is a holding company. The Company is a provider of technology, networking services, television entertainment and connectivity, offering consumer, enterprise, operator and government solutions worldwide under its EchoStar, Boost Mobile, Sling TV, DISH TV, Hughes, HughesNet, HughesON, and JUPITER brands. Its business segments include Pay-TV, Wireless and Broadband and Satellite Services. Its Pay-TV segment provides video services in the United States through its DISH and the SLING brands. Its Wireless segment provides wireless communication services and products. This segment offers wireless services for 5G VoNR and 5G broadband service to Americans, as well as a competitive portfolio of wireless devices. It offers nationwide wireless services to subscribers primarily under the Boost Mobile and Gen Mobile brands. Its Broadband and Satellite Services segment offers broadband satellite technologies and broadband Internet products and services to consumer customers.</v>
    <v>12100</v>
    <v>Nasdaq Stock Market</v>
    <v>XNAS</v>
    <v>XNAS</v>
    <v>9601 SOUTH MERIDIAN BOULEVARD, ENGLEWOOD, CO, 80112 US</v>
    <v>135.68</v>
    <v>Telecommunications Services</v>
    <v>Stock</v>
    <v>46129.796606122654</v>
    <v>5568</v>
    <v>132.09</v>
    <v>38537489439</v>
    <v>ECHOSTAR CORPORATION</v>
    <v>ECHOSTAR CORPORATION</v>
    <v>134.79</v>
    <v>0</v>
    <v>132.5</v>
    <v>133.405</v>
    <v>288875900</v>
    <v>SATS</v>
    <v>ECHOSTAR CORPORATION (XNAS:SATS)</v>
    <v>4441081</v>
    <v>7965252</v>
    <v>2007</v>
  </rv>
  <rv s="2">
    <v>5569</v>
  </rv>
  <rv s="0">
    <v>https://www.bing.com/financeapi/forcetrigger?t=c2clmw&amp;q=XNYS%3aYMM&amp;form=skydnc</v>
    <v>Learn more on Bing</v>
  </rv>
  <rv s="1">
    <v>en-US</v>
    <v>c2clmw</v>
    <v>268435456</v>
    <v>1</v>
    <v>Powered by Refinitiv</v>
    <v>0</v>
    <v>Full Truck Alliance Co. Ltd. (XNYS:YMM)</v>
    <v>2</v>
    <v>3</v>
    <v>Finance</v>
    <v>4</v>
    <v>14.07</v>
    <v>8.0399999999999991</v>
    <v>0.30420000000000003</v>
    <v>5.5E-2</v>
    <v>6.2429999999999994E-3</v>
    <v>USD</v>
    <v>Full Truck Alliance Co Ltd is a holding company primarily engaged in the operation of the digital freight platform FTA. The Company is primarily engaged in the provision of freight matching services. The services primarily include freight listing service, freight brokerage service, as well as online transaction service, which digitalizes the shipping transaction process. The Company is also engaged in the provision of value-added services, including cash credit solutions and working capital loans, insurance brokerage, software solutions, electronic toll collection (ETC) services, as well as energy services. The Company primarily operates its businesses in the domestic market.</v>
    <v>8251</v>
    <v>New York Stock Exchange</v>
    <v>XNYS</v>
    <v>XNYS</v>
    <v>20 FENGXIN ROAD, BUILDING A, WANBO SCIENCE PARK, YUHUATAI DISTRICT, JIANGSU, 210000 CN</v>
    <v>9.02</v>
    <v>Software &amp; IT Services</v>
    <v>Stock</v>
    <v>46129.797446990626</v>
    <v>5571</v>
    <v>8.8550000000000004</v>
    <v>9211656960</v>
    <v>Full Truck Alliance Co. Ltd.</v>
    <v>Full Truck Alliance Co. Ltd.</v>
    <v>8.92</v>
    <v>16.601099999999999</v>
    <v>8.81</v>
    <v>8.8650000000000002</v>
    <v>1039104000</v>
    <v>YMM</v>
    <v>Full Truck Alliance Co. Ltd. (XNYS:YMM)</v>
    <v>3716309</v>
    <v>6640223</v>
    <v>2017</v>
  </rv>
  <rv s="2">
    <v>5572</v>
  </rv>
  <rv s="0">
    <v>https://www.bing.com/financeapi/forcetrigger?t=a1vlr7&amp;q=XNAS%3aINSE&amp;form=skydnc</v>
    <v>Learn more on Bing</v>
  </rv>
  <rv s="1">
    <v>en-US</v>
    <v>a1vlr7</v>
    <v>268435456</v>
    <v>1</v>
    <v>Powered by Refinitiv</v>
    <v>0</v>
    <v>INSPIRED ENTERTAINMENT, INC. (XNAS:INSE)</v>
    <v>2</v>
    <v>3</v>
    <v>Finance</v>
    <v>4</v>
    <v>9.9499999999999993</v>
    <v>6.1</v>
    <v>1.2535000000000001</v>
    <v>0.08</v>
    <v>1.1065E-2</v>
    <v>USD</v>
    <v>Inspired Entertainment, Inc. is a business-to-business provider of gaming content, technology, hardware, and services. The Company offers a portfolio of content, technology, hardware and services for regulated gaming, betting and lottery operators across land-based and mobile channels around the world. Its Gaming segment supplies gaming terminals as well as gaming software and games for the terminals provided to betting offices, casinos, gaming halls and high street adult gaming centers. Its Virtual Sports segment designs, develops, markets, and distributes games that create an always-on sports wagering experience in betting shops and other locations and online. Its Interactive segment uses interactive-only content as well as offerings from its Gaming and Virtual Sports segments to create games that are hosted on remote gaming servers. It operates in approximately 35 jurisdictions, supplying gaming systems with associated terminals and content for approximately 75,000 gaming machines.</v>
    <v>920</v>
    <v>Nasdaq Stock Market</v>
    <v>XNAS</v>
    <v>XNAS</v>
    <v>250 W 57th St Fl 22, NEW YORK, NY, 10107-0001 US</v>
    <v>7.64</v>
    <v>Software &amp; IT Services</v>
    <v>Stock</v>
    <v>46129.796493506248</v>
    <v>5574</v>
    <v>7.31</v>
    <v>197805456</v>
    <v>INSPIRED ENTERTAINMENT, INC.</v>
    <v>INSPIRED ENTERTAINMENT, INC.</v>
    <v>7.41</v>
    <v>4.1818999999999997</v>
    <v>7.23</v>
    <v>7.31</v>
    <v>27059570</v>
    <v>INSE</v>
    <v>INSPIRED ENTERTAINMENT, INC. (XNAS:INSE)</v>
    <v>72599</v>
    <v>157377</v>
    <v>2014</v>
  </rv>
  <rv s="2">
    <v>5575</v>
  </rv>
  <rv s="0">
    <v>https://www.bing.com/financeapi/forcetrigger?t=a1nihw&amp;q=XNYS%3aANET&amp;form=skydnc</v>
    <v>Learn more on Bing</v>
  </rv>
  <rv s="1">
    <v>en-US</v>
    <v>a1nihw</v>
    <v>268435456</v>
    <v>1</v>
    <v>Powered by Refinitiv</v>
    <v>0</v>
    <v>ARISTA NETWORKS, INC. (XNYS:ANET)</v>
    <v>2</v>
    <v>3</v>
    <v>Finance</v>
    <v>4</v>
    <v>165.28</v>
    <v>66.59</v>
    <v>1.5969</v>
    <v>3.63</v>
    <v>2.2545000000000003E-2</v>
    <v>USD</v>
    <v>Arista Networks, Inc. is a provider of data-driven, client-to-cloud networking for large artificial intelligence (AI), data center, campus and routing environments. Its platforms deliver availability, agility, automation, analytics, and security through an advanced network operating stack. Its platform is its Extensible Operating System (EOS), a modernized publish-subscribe state-sharing networking operating system. Its portfolio of products, services and technologies is grouped into various categories: Core (Data Center, Cloud and AI Networking), Cognitive Adjacencies (Campus and Routing), and Cognitive Network (Software and Services). It offers product portfolios of data-driven, high-speed, cloud and data center Ethernet switches. Its Cognitive Adjacencies include Cognitive Campus Switching, Cloud-Grade Routing and WAN Routing. Its software and services are based on subscription-based models and include various offerings: CloudVision, Arista A-Care Services, CloudEOS and others.</v>
    <v>5115</v>
    <v>New York Stock Exchange</v>
    <v>XNYS</v>
    <v>XNYS</v>
    <v>5453 Great America Pkwy, SANTA CLARA, CA, 95054 US</v>
    <v>165.28</v>
    <v>Communications &amp; Networking</v>
    <v>Stock</v>
    <v>46129.796941064065</v>
    <v>5577</v>
    <v>160.47</v>
    <v>206876416319</v>
    <v>ARISTA NETWORKS, INC.</v>
    <v>ARISTA NETWORKS, INC.</v>
    <v>162.28</v>
    <v>59.808199999999999</v>
    <v>161.01</v>
    <v>164.64</v>
    <v>1256538000</v>
    <v>ANET</v>
    <v>ARISTA NETWORKS, INC. (XNYS:ANET)</v>
    <v>5291309</v>
    <v>6680266</v>
    <v>2011</v>
  </rv>
  <rv s="2">
    <v>5578</v>
  </rv>
  <rv s="0">
    <v>https://www.bing.com/financeapi/forcetrigger?t=a1p652&amp;q=XNYS%3aCALX&amp;form=skydnc</v>
    <v>Learn more on Bing</v>
  </rv>
  <rv s="1">
    <v>en-US</v>
    <v>a1p652</v>
    <v>268435456</v>
    <v>1</v>
    <v>Powered by Refinitiv</v>
    <v>0</v>
    <v>CALIX, INC. (XNYS:CALX)</v>
    <v>2</v>
    <v>3</v>
    <v>Finance</v>
    <v>4</v>
    <v>71.22</v>
    <v>32.549999999999997</v>
    <v>1.4204000000000001</v>
    <v>0.93</v>
    <v>1.8682000000000001E-2</v>
    <v>USD</v>
    <v>Calix, Inc. is an appliance-based platform, cloud and managed services company. It develops, markets, and sells its appliance-based platform, cloud and managed services that enable service providers of all types and sizes to transform their businesses. Its Calix Platform consists of Calix Cloud, which comes in three role-based editions: Calix Engagement Cloud, Calix Operations Cloud and Calix Service Cloud; Calix Intelligent Access, its network solution for automated, intelligent next-generation networks, and Calix Unlimited Subscriber, its premises solution for subscriber managed services. Its SmartLife managed services consist of SmartHome managed services and applications to enhance, operate and secure the connected experience of subscribers in their home; SmartBiz managed services address the business networking and productivity needs of small business owners, and SmartMDU managed services, which provide purpose-built, flexible connectivity solutions for multifamily properties.</v>
    <v>1921</v>
    <v>New York Stock Exchange</v>
    <v>XNYS</v>
    <v>XNYS</v>
    <v>3155 Olsen Drive, Suite 450, SAN JOSE, CA, 95117 US</v>
    <v>51.88</v>
    <v>Communications &amp; Networking</v>
    <v>Stock</v>
    <v>46129.796476678122</v>
    <v>5580</v>
    <v>50.15</v>
    <v>3276347745</v>
    <v>CALIX, INC.</v>
    <v>CALIX, INC.</v>
    <v>50.39</v>
    <v>201.71039999999999</v>
    <v>49.78</v>
    <v>50.71</v>
    <v>64609500</v>
    <v>CALX</v>
    <v>CALIX, INC. (XNYS:CALX)</v>
    <v>486923</v>
    <v>855463</v>
    <v>1999</v>
  </rv>
  <rv s="2">
    <v>5581</v>
  </rv>
  <rv s="0">
    <v>https://www.bing.com/financeapi/forcetrigger?t=a1qe5r&amp;q=XNAS%3aCSCO&amp;form=skydnc</v>
    <v>Learn more on Bing</v>
  </rv>
  <rv s="1">
    <v>en-US</v>
    <v>a1qe5r</v>
    <v>268435456</v>
    <v>1</v>
    <v>Powered by Refinitiv</v>
    <v>0</v>
    <v>CISCO SYSTEMS, INC. (XNAS:CSCO)</v>
    <v>2</v>
    <v>3</v>
    <v>Finance</v>
    <v>4</v>
    <v>88.185000000000002</v>
    <v>53.83</v>
    <v>0.85509999999999997</v>
    <v>1.7259</v>
    <v>2.0424999999999999E-2</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86.375</v>
    <v>Communications &amp; Networking</v>
    <v>Stock</v>
    <v>46129.796914397659</v>
    <v>5583</v>
    <v>84.6</v>
    <v>340583078828</v>
    <v>CISCO SYSTEMS, INC.</v>
    <v>CISCO SYSTEMS, INC.</v>
    <v>85.13</v>
    <v>31.0578</v>
    <v>84.5</v>
    <v>86.225899999999996</v>
    <v>3949893000</v>
    <v>CSCO</v>
    <v>CISCO SYSTEMS, INC. (XNAS:CSCO)</v>
    <v>10412031</v>
    <v>21846551</v>
    <v>2021</v>
  </rv>
  <rv s="2">
    <v>5584</v>
  </rv>
  <rv s="0">
    <v>https://www.bing.com/financeapi/forcetrigger?t=a1qz7w&amp;q=XNAS%3aDGII&amp;form=skydnc</v>
    <v>Learn more on Bing</v>
  </rv>
  <rv s="1">
    <v>en-US</v>
    <v>a1qz7w</v>
    <v>268435456</v>
    <v>1</v>
    <v>Powered by Refinitiv</v>
    <v>0</v>
    <v>DIGI INTERNATIONAL INC. (XNAS:DGII)</v>
    <v>2</v>
    <v>3</v>
    <v>Finance</v>
    <v>4</v>
    <v>56.03</v>
    <v>23.930099999999999</v>
    <v>0.9133</v>
    <v>0.71</v>
    <v>1.3233999999999999E-2</v>
    <v>USD</v>
    <v>Digi International Inc. is a global provider of Internet of Things (IoT) connectivity products, services, and solutions. The Company helps its customers deploy, monitor and manage critical communications infrastructures. Its segments include IoT Products and Services, and IoT Solutions. The IoT Products and Services segment offer products and services that help original equipment manufacturers as well as enterprise and government customers create and deploy secure IoT connectivity solutions. These include embedded and wireless modules, console servers, enterprises, and industrial routers as well as other infrastructure management equipment. The Company also provides its customers with a device management platform as well as other professional services. The IoT Solutions segment consists of SmartSense by Digi business and managed network-as-a-service business. It offers wireless temperature and other condition-based monitoring services as well as employee task management services.</v>
    <v>913</v>
    <v>Nasdaq Stock Market</v>
    <v>XNAS</v>
    <v>XNAS</v>
    <v>9350 Excelsior Blvd., Suite 700, HOPKINS, MN, 55343 US</v>
    <v>55.395000000000003</v>
    <v>Communications &amp; Networking</v>
    <v>Stock</v>
    <v>46129.797450300779</v>
    <v>5586</v>
    <v>54.3</v>
    <v>2044542657</v>
    <v>DIGI INTERNATIONAL INC.</v>
    <v>DIGI INTERNATIONAL INC.</v>
    <v>54.63</v>
    <v>48.531399999999998</v>
    <v>53.65</v>
    <v>54.36</v>
    <v>37611160</v>
    <v>DGII</v>
    <v>DIGI INTERNATIONAL INC. (XNAS:DGII)</v>
    <v>202568</v>
    <v>309896</v>
    <v>1989</v>
  </rv>
  <rv s="2">
    <v>5587</v>
  </rv>
  <rv s="0">
    <v>https://www.bing.com/financeapi/forcetrigger?t=a1siww&amp;q=XNAS%3aEXTR&amp;form=skydnc</v>
    <v>Learn more on Bing</v>
  </rv>
  <rv s="1">
    <v>en-US</v>
    <v>a1siww</v>
    <v>268435456</v>
    <v>1</v>
    <v>Powered by Refinitiv</v>
    <v>0</v>
    <v>EXTREME NETWORKS, INC. (XNAS:EXTR)</v>
    <v>2</v>
    <v>3</v>
    <v>Finance</v>
    <v>4</v>
    <v>22.89</v>
    <v>11.035</v>
    <v>1.5582</v>
    <v>0.495</v>
    <v>2.8285999999999999E-2</v>
    <v>USD</v>
    <v>Extreme Networks, Inc. is a provider of cloud networking solutions and industry services and support. The Company designs, develops, and manufactures wired, wireless, and software-defined wide area-network (SD- WAN) infrastructure equipment, software and cloud-based network management solutions. Its cloud solution is a single platform that offers unified network management of wireless access points, switches, and SD-WAN. Its products and services categories include Cloud Networking Platform, Automation, Analytics, and Security Applications, Wireless LAN AP, Wired for Edge, Campus, and Data Center, SD-WAN, Cloud Native Platforms and Applications for Service Providers and Customer Service and Support. It provides service to various industries, including business, hospitality, retail, transportation and logistics, education, government, healthcare, and service providers. Its cloud networking technologies provide flexibility in deployment, management, and licensing of networks globally.</v>
    <v>2811</v>
    <v>Nasdaq Stock Market</v>
    <v>XNAS</v>
    <v>XNAS</v>
    <v>2121 Rdu Center Drive, Suite 300, MORRISVILLE, NC, 27560 US</v>
    <v>18.14</v>
    <v>Communications &amp; Networking</v>
    <v>Stock</v>
    <v>46129.796273726563</v>
    <v>5589</v>
    <v>17.68</v>
    <v>2416179652</v>
    <v>EXTREME NETWORKS, INC.</v>
    <v>EXTREME NETWORKS, INC.</v>
    <v>17.72</v>
    <v>269.7901</v>
    <v>17.5</v>
    <v>17.995000000000001</v>
    <v>134269500</v>
    <v>EXTR</v>
    <v>EXTREME NETWORKS, INC. (XNAS:EXTR)</v>
    <v>966330</v>
    <v>1636840</v>
    <v>1999</v>
  </rv>
  <rv s="2">
    <v>5590</v>
  </rv>
  <rv s="0">
    <v>https://www.bing.com/financeapi/forcetrigger?t=a1stjc&amp;q=XNAS%3aFFIV&amp;form=skydnc</v>
    <v>Learn more on Bing</v>
  </rv>
  <rv s="1">
    <v>en-US</v>
    <v>a1stjc</v>
    <v>268435456</v>
    <v>1</v>
    <v>Powered by Refinitiv</v>
    <v>0</v>
    <v>F5, INC. (XNAS:FFIV)</v>
    <v>2</v>
    <v>3</v>
    <v>Finance</v>
    <v>4</v>
    <v>346</v>
    <v>223.76</v>
    <v>0.98150000000000004</v>
    <v>3.29</v>
    <v>1.068E-2</v>
    <v>USD</v>
    <v>F5, Inc. is a provider of multi-cloud application security and delivery solutions. The Company enables its customers to deploy, operate, secure, optimize, and govern every application and application programming interface (API) across any architecture, on-premises, in the cloud, at the edge and across hybrid, multi-cloud environments. Its enterprise-grade application services are available as hardware, software, and software-as-a-service solutions optimized for hybrid, multicloud environments, with modules that can run independently, or as part of an integrated solution on its high-performance appliances. Through its BIG-IP, F5 NGINX and F5 Distributed Cloud Services products, it offers a range of integrated, artificial intelligence- and machine learning-driven solutions that support performance and protect applications and APIs across data center, cloud, and edge locations. Its products and solutions also include F5 Distributed Cloud CDN and F5 NGINX Ingress Controller, among others.</v>
    <v>6578</v>
    <v>Nasdaq Stock Market</v>
    <v>XNAS</v>
    <v>XNAS</v>
    <v>801 5Th Avenue, SEATTLE, WA, 98104 US</v>
    <v>313.75</v>
    <v>Software &amp; IT Services</v>
    <v>Stock</v>
    <v>46129.796891180471</v>
    <v>5592</v>
    <v>306.91000000000003</v>
    <v>17597274714</v>
    <v>F5, INC.</v>
    <v>F5, INC.</v>
    <v>310.54000000000002</v>
    <v>25.7742</v>
    <v>308.06</v>
    <v>311.35000000000002</v>
    <v>56519270</v>
    <v>FFIV</v>
    <v>F5, INC. (XNAS:FFIV)</v>
    <v>248063</v>
    <v>744045</v>
    <v>1996</v>
  </rv>
  <rv s="2">
    <v>5593</v>
  </rv>
  <rv s="0">
    <v>https://www.bing.com/financeapi/forcetrigger?t=a1yrjc&amp;q=XNAS%3aNTCT&amp;form=skydnc</v>
    <v>Learn more on Bing</v>
  </rv>
  <rv s="1">
    <v>en-US</v>
    <v>a1yrjc</v>
    <v>268435456</v>
    <v>1</v>
    <v>Powered by Refinitiv</v>
    <v>0</v>
    <v>NETSCOUT SYSTEMS, INC. (XNAS:NTCT)</v>
    <v>2</v>
    <v>3</v>
    <v>Finance</v>
    <v>4</v>
    <v>34.46</v>
    <v>19.57</v>
    <v>0.60909999999999997</v>
    <v>0.44500000000000001</v>
    <v>1.3455999999999999E-2</v>
    <v>USD</v>
    <v>Netscout Systems, Inc. is a provider of enterprise performance management, carrier service assurance, cybersecurity, and defends their networks from distributed denial of service (DDoS) protection solutions. The Company’s nGeniusONE management software is used to support its service provider, enterprise, and government customers, enabling them to predict, preempt, and resolve network and service delivery problems while facilitating the optimization and capacity planning of their network infrastructures. Its ISNG platform provides real-time collection and analysis of information-rich, high-volume packet-flow data from across the network that is displayed through the nGeniusONE Service Assurance Solution. Its portfolio of DDoS solutions offers complete deployment flexibility spanning on-premises offerings and cloud-based capabilities to meet a broad array of customer needs, as well as specialized analytics and comprehensive threat intelligence information.</v>
    <v>2123</v>
    <v>Nasdaq Stock Market</v>
    <v>XNAS</v>
    <v>XNAS</v>
    <v>310 Littleton Rd, WESTFORD, MA, 01886-4105 US</v>
    <v>33.81</v>
    <v>Software &amp; IT Services</v>
    <v>Stock</v>
    <v>46129.795856654688</v>
    <v>5595</v>
    <v>33.35</v>
    <v>2420465030</v>
    <v>NETSCOUT SYSTEMS, INC.</v>
    <v>NETSCOUT SYSTEMS, INC.</v>
    <v>33.409999999999997</v>
    <v>25.6035</v>
    <v>33.07</v>
    <v>33.515000000000001</v>
    <v>72220350</v>
    <v>NTCT</v>
    <v>NETSCOUT SYSTEMS, INC. (XNAS:NTCT)</v>
    <v>306173</v>
    <v>655312</v>
    <v>1993</v>
  </rv>
  <rv s="2">
    <v>5596</v>
  </rv>
  <rv s="0">
    <v>https://www.bing.com/financeapi/forcetrigger?t=a22yrw&amp;q=XNAS%3aSILC&amp;form=skydnc</v>
    <v>Learn more on Bing</v>
  </rv>
  <rv s="1">
    <v>en-US</v>
    <v>a22yrw</v>
    <v>268435456</v>
    <v>1</v>
    <v>Powered by Refinitiv</v>
    <v>0</v>
    <v>SILICOM LTD (XNAS:SILC)</v>
    <v>2</v>
    <v>3</v>
    <v>Finance</v>
    <v>4</v>
    <v>29.55</v>
    <v>12.659000000000001</v>
    <v>1.0941000000000001</v>
    <v>3.18</v>
    <v>0.12654199999999999</v>
    <v>USD</v>
    <v>Silicom Ltd. is an Israel‑based company that designs, manufactures and markets networking and data‑infrastructure hardware for servers and communications systems. The Company operates through business segments that include network interface cards, intelligent programmable cards and edge‑to‑cloud infrastructure solutions. Silicom’s products include a range of network interface adapters, intelligent offload and acceleration cards based on field programmable gate array (FPGA) technology, and other hardware solutions designed for networking, security and data‑center applications. The Company serves markets such as network appliances, servers, data‑storage systems, cloud and virtualized data centers with and without software‑defined networking (SDN), and the Internet of Things (IoT).</v>
    <v>229</v>
    <v>Nasdaq Stock Market</v>
    <v>XNAS</v>
    <v>XNAS</v>
    <v>14 Atir Yeda St., KFAR SABA, 4464323 IL</v>
    <v>29.55</v>
    <v>Communications &amp; Networking</v>
    <v>Stock</v>
    <v>46129.796742835155</v>
    <v>5598</v>
    <v>27</v>
    <v>161540823</v>
    <v>SILICOM LTD</v>
    <v>SILICOM LTD</v>
    <v>29.39</v>
    <v>0</v>
    <v>25.13</v>
    <v>28.31</v>
    <v>5706140</v>
    <v>SILC</v>
    <v>SILICOM LTD (XNAS:SILC)</v>
    <v>159216</v>
    <v>40968</v>
    <v>1987</v>
  </rv>
  <rv s="2">
    <v>5599</v>
  </rv>
  <rv s="0">
    <v>https://www.bing.com/financeapi/forcetrigger?t=a25kec&amp;q=XNAS%3aVSAT&amp;form=skydnc</v>
    <v>Learn more on Bing</v>
  </rv>
  <rv s="1">
    <v>en-US</v>
    <v>a25kec</v>
    <v>268435456</v>
    <v>1</v>
    <v>Powered by Refinitiv</v>
    <v>0</v>
    <v>VIASAT, INC. (XNAS:VSAT)</v>
    <v>2</v>
    <v>3</v>
    <v>Finance</v>
    <v>4</v>
    <v>64.459999999999994</v>
    <v>7.9534000000000002</v>
    <v>1.5798000000000001</v>
    <v>0.86</v>
    <v>1.4045E-2</v>
    <v>USD</v>
    <v>Viasat, Inc. is a global communications company. Its segments include communication services and defense and advanced technologies. The communication services segment provides a wide range of broadband and narrowband communications solutions across government and commercial mobility markets, as well as for residential and enterprise fixed broadband customers. In addition, this segment includes the development and sale of a wide array of advanced satellite and wireless products and terminals that support or enable the provision of fixed and mobile broadband and narrowband services. The defense and advanced technologies segment develops and offers a diverse array of vertically integrated solutions to government and commercial customers, leveraging its core technical competencies in encryption, cybersecurity, tactical gateways, modems and waveforms. Its services are designed to provide customers with the capacity density, market access, speed, bandwidth and responsiveness they need.</v>
    <v>7000</v>
    <v>Nasdaq Stock Market</v>
    <v>XNAS</v>
    <v>XNAS</v>
    <v>6155 El Camino Real, CARLSBAD, CA, 92009 US</v>
    <v>64.459999999999994</v>
    <v>Communications &amp; Networking</v>
    <v>Stock</v>
    <v>46129.796966250004</v>
    <v>5601</v>
    <v>61.36</v>
    <v>8433771626</v>
    <v>VIASAT, INC.</v>
    <v>VIASAT, INC.</v>
    <v>61.9</v>
    <v>0</v>
    <v>61.23</v>
    <v>62.09</v>
    <v>135831400</v>
    <v>VSAT</v>
    <v>VIASAT, INC. (XNAS:VSAT)</v>
    <v>1249854</v>
    <v>1806167</v>
    <v>1996</v>
  </rv>
  <rv s="2">
    <v>5602</v>
  </rv>
  <rv s="0">
    <v>https://www.bing.com/financeapi/forcetrigger?t=a1nuhw&amp;q=XNAS%3aASTE&amp;form=skydnc</v>
    <v>Learn more on Bing</v>
  </rv>
  <rv s="1">
    <v>en-US</v>
    <v>a1nuhw</v>
    <v>268435456</v>
    <v>1</v>
    <v>Powered by Refinitiv</v>
    <v>0</v>
    <v>ASTEC INDUSTRIES, INC. (XNAS:ASTE)</v>
    <v>2</v>
    <v>3</v>
    <v>Finance</v>
    <v>4</v>
    <v>64.37</v>
    <v>32.520000000000003</v>
    <v>1.405</v>
    <v>1.89</v>
    <v>3.2682000000000003E-2</v>
    <v>USD</v>
    <v>Astec Industries, Inc. is a manufacturer of specialized equipment for asphalt road building, aggregate processing and concrete production. The Company’s manufacturing operations are divided into two business segments: Infrastructure Solutions and Materials Solutions. The Infrastructure Solutions segment designs, engineers, manufactures and markets a complete line of asphalt plants, concrete plants and their related components and ancillary equipment, including industrial automation controls and telematics platforms, as well as asphalt road construction equipment, industrial thermal systems, land clearing, recycling and other heavy equipment. The Materials Solutions segment designs and manufactures heavy rock processing equipment, in addition to servicing and supplying parts for the aggregate, mining, recycling, ports and bulk handling markets. It also operates a line of controls and automation products designed to deliver enhanced productivity through improved equipment performance.</v>
    <v>4468</v>
    <v>Nasdaq Stock Market</v>
    <v>XNAS</v>
    <v>XNAS</v>
    <v>1725 Shepherd Rd, CHATTANOOGA, TN, 37421 US</v>
    <v>60.9</v>
    <v>Machinery, Equipment &amp; Components</v>
    <v>Stock</v>
    <v>46129.797610878908</v>
    <v>5604</v>
    <v>58.58</v>
    <v>1368764484</v>
    <v>ASTEC INDUSTRIES, INC.</v>
    <v>ASTEC INDUSTRIES, INC.</v>
    <v>59.3</v>
    <v>35.556100000000001</v>
    <v>57.83</v>
    <v>59.72</v>
    <v>22919700</v>
    <v>ASTE</v>
    <v>ASTEC INDUSTRIES, INC. (XNAS:ASTE)</v>
    <v>76444</v>
    <v>217758</v>
    <v>1972</v>
  </rv>
  <rv s="2">
    <v>5605</v>
  </rv>
  <rv s="0">
    <v>https://www.bing.com/financeapi/forcetrigger?t=a1p7zr&amp;q=XNYS%3aCAT&amp;form=skydnc</v>
    <v>Learn more on Bing</v>
  </rv>
  <rv s="1">
    <v>en-US</v>
    <v>a1p7zr</v>
    <v>268435456</v>
    <v>1</v>
    <v>Powered by Refinitiv</v>
    <v>0</v>
    <v>CATERPILLAR INC. (XNYS:CAT)</v>
    <v>2</v>
    <v>3</v>
    <v>Finance</v>
    <v>4</v>
    <v>801.77</v>
    <v>282.4563</v>
    <v>1.5349999999999999</v>
    <v>22.05</v>
    <v>2.8538000000000001E-2</v>
    <v>USD</v>
    <v>Caterpillar Inc. is a manufacturer of construction and mining equipment, off-highway diesel and natural gas engines, industrial gas turbines and diesel-electric locomotives. Its segments include Construction Industries, Resource Industries and Power &amp; Energy. It also provides financing and related services through its Financial Products segment. Construction Industries segment is responsible for supporting customers using machinery in infrastructure and building construction applications. Resource Industries segment develops and manufactures high productivity equipment for both surface and underground mining operations around the world, and provides select work tools, machinery components, wear and maintenance components and related parts. Power &amp; Energy segment supports customers in oil and gas, power generation, marine, rail and industrial applications, including Caterpillar machines. It is engaged in the provision and development of mining software solutions to the mining industry.</v>
    <v>118000</v>
    <v>New York Stock Exchange</v>
    <v>XNYS</v>
    <v>XNYS</v>
    <v>5205 N. O'connor Boulevard, Suite 100, IRVING, TX, 75039 US</v>
    <v>801.77</v>
    <v>Machinery, Equipment &amp; Components</v>
    <v>Stock</v>
    <v>46129.797618899996</v>
    <v>5607</v>
    <v>776</v>
    <v>369768470183</v>
    <v>CATERPILLAR INC.</v>
    <v>CATERPILLAR INC.</v>
    <v>780.74</v>
    <v>42.212299999999999</v>
    <v>772.66</v>
    <v>794.71</v>
    <v>465287300</v>
    <v>CAT</v>
    <v>CATERPILLAR INC. (XNYS:CAT)</v>
    <v>1890655</v>
    <v>2332929</v>
    <v>1986</v>
  </rv>
  <rv s="2">
    <v>5608</v>
  </rv>
  <rv s="0">
    <v>https://www.bing.com/financeapi/forcetrigger?t=a1pxec&amp;q=XNYS%3aCMI&amp;form=skydnc</v>
    <v>Learn more on Bing</v>
  </rv>
  <rv s="1">
    <v>en-US</v>
    <v>a1pxec</v>
    <v>268435456</v>
    <v>1</v>
    <v>Powered by Refinitiv</v>
    <v>0</v>
    <v>CUMMINS INC. (XNYS:CMI)</v>
    <v>2</v>
    <v>3</v>
    <v>Finance</v>
    <v>4</v>
    <v>627.54</v>
    <v>269.24</v>
    <v>1.1953</v>
    <v>15.135</v>
    <v>2.4857000000000001E-2</v>
    <v>USD</v>
    <v>Cummins Inc. is a global power solutions company. Engine segment manufactures and markets a range of diesel and natural gas-powered engines under the Cummins brand name. Components segment designs, manufactures, and supplies products for the Engine and Power Systems segments, including drivetrain and braking systems for commercial diesel, gasoline and natural gas applications, aftertreatment systems, turbochargers, fuel systems, valvetrain technologies, automated transmissions and electronics. Distribution segment includes sales and support of a range of products and services, including power generation systems, high-horsepower engines, heavy-duty and medium-duty engines designed for on- and off-highway use, application engineering services, retail and wholesale aftermarket parts and in-shop and others. Accelera segment designs, manufactures, sells and supports electrified power systems with innovative components and subsystems, including battery and electric powertrain technologies.</v>
    <v>67400</v>
    <v>New York Stock Exchange</v>
    <v>XNYS</v>
    <v>XNYS</v>
    <v>500 JACKSON ST, BOX 3005 MAIL CODE 93050, COLUMBUS, IN, 47202-3005 US</v>
    <v>627.54</v>
    <v>Automobiles &amp; Auto Parts</v>
    <v>Stock</v>
    <v>46129.796439652346</v>
    <v>5610</v>
    <v>614.43340000000001</v>
    <v>86276074035</v>
    <v>CUMMINS INC.</v>
    <v>CUMMINS INC.</v>
    <v>618.22</v>
    <v>30.422599999999999</v>
    <v>608.89</v>
    <v>624.02499999999998</v>
    <v>138257400</v>
    <v>CMI</v>
    <v>CUMMINS INC. (XNYS:CMI)</v>
    <v>700652</v>
    <v>780767</v>
    <v>1919</v>
  </rv>
  <rv s="2">
    <v>5611</v>
  </rv>
  <rv s="0">
    <v>https://www.bing.com/financeapi/forcetrigger?t=a1y4fr&amp;q=XNYS%3aMTW&amp;form=skydnc</v>
    <v>Learn more on Bing</v>
  </rv>
  <rv s="1">
    <v>en-US</v>
    <v>a1y4fr</v>
    <v>268435456</v>
    <v>1</v>
    <v>Powered by Refinitiv</v>
    <v>0</v>
    <v>THE MANITOWOC COMPANY, INC. (XNYS:MTW)</v>
    <v>2</v>
    <v>3</v>
    <v>Finance</v>
    <v>4</v>
    <v>15.56</v>
    <v>7.26</v>
    <v>1.7788999999999999</v>
    <v>0.69</v>
    <v>5.5645E-2</v>
    <v>USD</v>
    <v>The Manitowoc Company, Inc. is a provider of engineered lifting solutions. The Company, through its wholly owned subsidiaries, designs, manufactures, markets, distributes, and supports comprehensive product lines of mobile hydraulic cranes, lattice-boom crawler cranes, boom trucks, and tower cranes under the Aspen Equipment, Grove, Manitowoc, MGX Equipment Services, National Crane, Potain, and Shuttlelift brand names. Its segments include Americas segment, Europe and Africa (EURAF) segment and Middle East and Asia Pacific (MEAP) segment. The Americas segment includes the North America and South America continents. The EURAF segment includes the Europe and Africa continents, excluding the Middle East region. The MEAP segment includes the Asia and Australia continents and the Middle East region. The Company’s crane products are used in a variety of applications throughout the world, including energy production/distribution and utility, petrochemical and industrial, and infrastructure.</v>
    <v>4700</v>
    <v>New York Stock Exchange</v>
    <v>XNYS</v>
    <v>XNYS</v>
    <v>11270 West Park Place, Suite 10000, MILWAUKEE, WI, 53224 US</v>
    <v>13.28</v>
    <v>Machinery, Equipment &amp; Components</v>
    <v>Stock</v>
    <v>46129.797433020314</v>
    <v>5613</v>
    <v>12.6303</v>
    <v>470038992</v>
    <v>THE MANITOWOC COMPANY, INC.</v>
    <v>THE MANITOWOC COMPANY, INC.</v>
    <v>12.69</v>
    <v>67.894199999999998</v>
    <v>12.4</v>
    <v>13.09</v>
    <v>35908250</v>
    <v>MTW</v>
    <v>THE MANITOWOC COMPANY, INC. (XNYS:MTW)</v>
    <v>104542</v>
    <v>229102</v>
    <v>1920</v>
  </rv>
  <rv s="2">
    <v>5614</v>
  </rv>
  <rv s="0">
    <v>https://www.bing.com/financeapi/forcetrigger?t=a1zyhw&amp;q=XNYS%3aPLOW&amp;form=skydnc</v>
    <v>Learn more on Bing</v>
  </rv>
  <rv s="1">
    <v>en-US</v>
    <v>a1zyhw</v>
    <v>268435456</v>
    <v>1</v>
    <v>Powered by Refinitiv</v>
    <v>0</v>
    <v>DOUGLAS DYNAMICS, INC. (XNYS:PLOW)</v>
    <v>2</v>
    <v>3</v>
    <v>Finance</v>
    <v>4</v>
    <v>47.16</v>
    <v>23.254999999999999</v>
    <v>1.2659</v>
    <v>1.44</v>
    <v>3.1979E-2</v>
    <v>USD</v>
    <v>Douglas Dynamics, Inc. is a manufacturer and upfitter of commercial work truck attachments and equipment. The Company operates through two segments: Work Truck Attachments and Work Truck Solutions. The Work Truck Attachments segment is engaged in manufacturing and selling snow and ice control attachments and other products sold under the FISHER, SNOWEX and WESTERN brands, as well as its vertically integrated products. It offers a range of product lines of snowplows and sand and salt spreaders for light trucks. The Work Truck Solutions segment is engaged in manufacturing municipal snow and ice control products under the HENDERSON brand and the upfit of attachments and storage solutions under the HENDERSON brand, and the DEJANA brand and its related sub-brands. Work Truck Solutions products consist of truck and vehicle upfits where it attaches component pieces of equipment, truck bodies, racking, and storage solutions, and which are typically used by end-users for work related purposes.</v>
    <v>1764</v>
    <v>New York Stock Exchange</v>
    <v>XNYS</v>
    <v>XNYS</v>
    <v>11270 W. Park Place Suite 300, MILWAUKEE, WI, 53224 US</v>
    <v>47.1</v>
    <v>Machinery, Equipment &amp; Components</v>
    <v>Stock</v>
    <v>46129.797458807814</v>
    <v>5616</v>
    <v>45.72</v>
    <v>1072751120</v>
    <v>DOUGLAS DYNAMICS, INC.</v>
    <v>DOUGLAS DYNAMICS, INC.</v>
    <v>45.94</v>
    <v>23.6464</v>
    <v>45.03</v>
    <v>46.47</v>
    <v>23084810</v>
    <v>PLOW</v>
    <v>DOUGLAS DYNAMICS, INC. (XNYS:PLOW)</v>
    <v>80517</v>
    <v>205160</v>
    <v>2004</v>
  </rv>
  <rv s="2">
    <v>5617</v>
  </rv>
  <rv s="0">
    <v>http://en.wikipedia.org/wiki/Terex</v>
    <v>Wikipedia</v>
  </rv>
  <rv s="6">
    <v>204</v>
    <v>5619</v>
  </rv>
  <rv s="7">
    <v>17</v>
    <v>https://www.bing.com/th?id=AMMS_6dab9c8791bdb8a29cf3b52635119313&amp;qlt=95</v>
    <v>5620</v>
    <v>0</v>
    <v>https://www.bing.com/images/search?form=xlimg&amp;q=terex</v>
    <v>Image of TEREX CORPORATION</v>
  </rv>
  <rv s="0">
    <v>https://www.bing.com/financeapi/forcetrigger?t=a245im&amp;q=XNYS%3aTEX&amp;form=skydnc</v>
    <v>Learn more on Bing</v>
  </rv>
  <rv s="8">
    <v>en-US</v>
    <v>a245im</v>
    <v>268435456</v>
    <v>1</v>
    <v>Powered by Refinitiv</v>
    <v>13</v>
    <v>TEREX CORPORATION (XNYS:TEX)</v>
    <v>15</v>
    <v>16</v>
    <v>Finance</v>
    <v>4</v>
    <v>71.5</v>
    <v>33.130000000000003</v>
    <v>1.5755999999999999</v>
    <v>2.9</v>
    <v>5.0052000000000006E-2</v>
    <v>USD</v>
    <v>Terex Corporation is a global industrial equipment manufacturer of materials processing machinery, waste and recycling solutions, mobile elevating work platforms, and equipment for the electric utility industry. Its segments include Environmental Solutions (ES), Material Processing (MP) and Aerials. Its ES segment designs, manufactures, services and markets waste, recycling and utility equipment and solutions, including refuse collection bodies, hydraulic cart lifters, automated carry cans, compaction, balers, recycling equipment, digger derricks, insulated aerial devices, and cameras with integrated smart technology. Its MP segment designs, manufactures, services and markets materials processing and specialty equipment, including crushers, washing systems, screens, trommels, apron feeders, material handlers, and others. Its Aerials segment designs, manufactures, services and markets aerial work platform equipment and telehandlers and their related components and replacement parts.</v>
    <v>10700</v>
    <v>New York Stock Exchange</v>
    <v>XNYS</v>
    <v>XNYS</v>
    <v>301 Merritt 7, 4Th Floor, NORWALK, CT, 06850 US</v>
    <v>61.71</v>
    <v>5621</v>
    <v>Machinery, Equipment &amp; Components</v>
    <v>Stock</v>
    <v>46129.797585</v>
    <v>5622</v>
    <v>59.09</v>
    <v>4143289346</v>
    <v>TEREX CORPORATION</v>
    <v>TEREX CORPORATION</v>
    <v>59.234999999999999</v>
    <v>18.1998</v>
    <v>57.94</v>
    <v>60.84</v>
    <v>113700000</v>
    <v>TEX</v>
    <v>TEREX CORPORATION (XNYS:TEX)</v>
    <v>748048</v>
    <v>1264272</v>
    <v>1986</v>
  </rv>
  <rv s="2">
    <v>5623</v>
  </rv>
  <rv s="0">
    <v>https://www.bing.com/financeapi/forcetrigger?t=a25zhw&amp;q=XNAS%3aWPRT&amp;form=skydnc</v>
    <v>Learn more on Bing</v>
  </rv>
  <rv s="1">
    <v>en-US</v>
    <v>a25zhw</v>
    <v>268435456</v>
    <v>1</v>
    <v>Powered by Refinitiv</v>
    <v>0</v>
    <v>WESTPORT FUEL SYSTEMS INC. (XNAS:WPRT)</v>
    <v>2</v>
    <v>12</v>
    <v>Finance</v>
    <v>4</v>
    <v>4.1500000000000004</v>
    <v>1.54</v>
    <v>2.2010000000000001</v>
    <v>8.0100000000000005E-2</v>
    <v>3.9073000000000004E-2</v>
    <v>USD</v>
    <v>Westport Fuel Systems Inc. is a technology and innovation company connecting synergistic technologies to power a cleaner tomorrow. The Company designs, manufactures, and supplies advanced components and systems that enable the transition from traditional fuels to cleaner energy solutions. Its segments include High-Pressure Controls &amp; Systems, Cespira, and Heavy-Duty OEM. The High-Pressure Controls &amp; Systems business designs, develops, produces and sells components for transportation and industrial applications. The Cespira segment supplies systems, engineering services, and components, including Liquefied Natural Gas High Pressure Direct Injection (LNG HPDI) fuel system products, to engine manufacturers and commercial vehicle original equipment manufacturers (OEMs). The Heavy-Duty OEM segment provides transitional services. Its technologies support a range of clean fuels, including natural gas, renewable natural gas, and hydrogen.</v>
    <v>1509</v>
    <v>Nasdaq Stock Market</v>
    <v>XNAS</v>
    <v>XNAS</v>
    <v>1691 West 75Th Avenue, VANCOUVER, BC, V6P 6G2 CA</v>
    <v>2.1499000000000001</v>
    <v>Automobiles &amp; Auto Parts</v>
    <v>Stock</v>
    <v>46129.795979443748</v>
    <v>5625</v>
    <v>2.06</v>
    <v>51879500</v>
    <v>WESTPORT FUEL SYSTEMS INC.</v>
    <v>WESTPORT FUEL SYSTEMS INC.</v>
    <v>2.06</v>
    <v>0</v>
    <v>2.0499999999999998</v>
    <v>2.1301000000000001</v>
    <v>17351010</v>
    <v>WPRT</v>
    <v>WESTPORT FUEL SYSTEMS INC. (XNAS:WPRT)</v>
    <v>9069</v>
    <v>37864</v>
    <v>1995</v>
  </rv>
  <rv s="2">
    <v>5626</v>
  </rv>
  <rv s="0">
    <v>https://www.bing.com/financeapi/forcetrigger?t=c3rpfr&amp;q=XNAS%3aNRDS&amp;form=skydnc</v>
    <v>Learn more on Bing</v>
  </rv>
  <rv s="1">
    <v>en-US</v>
    <v>c3rpfr</v>
    <v>268435456</v>
    <v>1</v>
    <v>Powered by Refinitiv</v>
    <v>0</v>
    <v>NERDWALLET, INC. (XNAS:NRDS)</v>
    <v>2</v>
    <v>3</v>
    <v>Finance</v>
    <v>4</v>
    <v>16.239999999999998</v>
    <v>8.2100000000000009</v>
    <v>1.3831</v>
    <v>0.13500000000000001</v>
    <v>1.2500000000000001E-2</v>
    <v>USD</v>
    <v>NerdWallet, Inc. is a personal finance company. The Company provide consumer-driven advice about personal finance through its platform by connecting individuals and small and mid-sized businesses (SMBs) with providers of financial products. The Company offers NerdWallet, a consumer-first platform that empowers consumers and SMBs. The Company's platform delivers a range of financial products, including credit cards, mortgages, insurance, SMB products, personal loans, banking, investing and student loans. Its platform uses guidance and machine learning capabilities to help consumers with personalized insights. The Company enables its consumers to access its content and comparison-shopping marketplaces, plus a data-driven app, which helps them stay on top of their finances and save time and money. The Company's NerdWallet platform is available to consumers in the United States, United Kingdom, Canada, and Australia. The Company also offers mortgage brokerage services.</v>
    <v>650</v>
    <v>Nasdaq Stock Market</v>
    <v>XNAS</v>
    <v>XNAS</v>
    <v>19 S. B Street, Suite 9, SAN MATEO, CA, 94401 US</v>
    <v>11.049899999999999</v>
    <v>Banking Services</v>
    <v>Stock</v>
    <v>46129.797381365628</v>
    <v>5628</v>
    <v>10.9</v>
    <v>719429833</v>
    <v>NERDWALLET, INC.</v>
    <v>NERDWALLET, INC.</v>
    <v>10.93</v>
    <v>17.069900000000001</v>
    <v>10.8</v>
    <v>10.935</v>
    <v>65791480</v>
    <v>NRDS</v>
    <v>NERDWALLET, INC. (XNAS:NRDS)</v>
    <v>251629</v>
    <v>799752</v>
    <v>2010</v>
  </rv>
  <rv s="2">
    <v>5629</v>
  </rv>
  <rv s="0">
    <v>https://www.bing.com/financeapi/forcetrigger?t=a1qek2&amp;q=XNAS%3aCSGS&amp;form=skydnc</v>
    <v>Learn more on Bing</v>
  </rv>
  <rv s="1">
    <v>en-US</v>
    <v>a1qek2</v>
    <v>268435456</v>
    <v>1</v>
    <v>Powered by Refinitiv</v>
    <v>0</v>
    <v>CSG SYSTEMS INTERNATIONAL, INC. (XNAS:CSGS)</v>
    <v>2</v>
    <v>3</v>
    <v>Finance</v>
    <v>4</v>
    <v>80.67</v>
    <v>57.7318</v>
    <v>0.8458</v>
    <v>5.0000000000000001E-3</v>
    <v>6.2299999999999996E-5</v>
    <v>USD</v>
    <v>CSG Systems International, Inc. is a software-as-a-service (SaaS) platform company. The Company provides revenue management, digital monetization, customer experience, and payments solutions. It offers integrated real-time revenue management platforms leveraging public cloud, private cloud, or on-premises deployments to optimize and monetize transactions at every stage of the customer lifecycle. Its products are used in the areas of 5G/internet of things (IOT) monetization, financial services, technology, telecom, field service management, operations support systems/business support systems (OSS/BSS), journey orchestration, journey analytics, customer experience, and integrated payments. It offers operational services encompassing infrastructure management, including hardware, application, and environmental management, and application configuration management, including configuration development, release, and deployment. It also offers solutions in ACH and credit card processing.</v>
    <v>5500</v>
    <v>Nasdaq Stock Market</v>
    <v>XNAS</v>
    <v>XNAS</v>
    <v>169 Inverness Dr W, Suite 300, ENGLEWOOD, CO, 80112 US</v>
    <v>80.450100000000006</v>
    <v>Software &amp; IT Services</v>
    <v>Stock</v>
    <v>46129.797607279688</v>
    <v>5631</v>
    <v>80.22</v>
    <v>2287708214</v>
    <v>CSG SYSTEMS INTERNATIONAL, INC.</v>
    <v>CSG SYSTEMS INTERNATIONAL, INC.</v>
    <v>80.39</v>
    <v>40.443899999999999</v>
    <v>80.260000000000005</v>
    <v>80.265000000000001</v>
    <v>28501940</v>
    <v>CSGS</v>
    <v>CSG SYSTEMS INTERNATIONAL, INC. (XNAS:CSGS)</v>
    <v>227957</v>
    <v>422953</v>
    <v>1994</v>
  </rv>
  <rv s="2">
    <v>5632</v>
  </rv>
  <rv s="0">
    <v>https://www.bing.com/financeapi/forcetrigger?t=azgvgh&amp;q=XNAS%3aIBEX&amp;form=skydnc</v>
    <v>Learn more on Bing</v>
  </rv>
  <rv s="1">
    <v>en-US</v>
    <v>azgvgh</v>
    <v>268435456</v>
    <v>1</v>
    <v>Powered by Refinitiv</v>
    <v>0</v>
    <v>IBEX Limited (XNAS:IBEX)</v>
    <v>2</v>
    <v>3</v>
    <v>Finance</v>
    <v>4</v>
    <v>42.99</v>
    <v>22.628900000000002</v>
    <v>0.71</v>
    <v>0.25</v>
    <v>8.4770000000000002E-3</v>
    <v>USD</v>
    <v>IBEX Limited is a provider of global business process outsourcing and end-to-end customer engagement technology solutions. The Company helps brands effectively engage their customers with services ranging from customer support, technical support, inbound/outbound sales, business intelligence and analytics, digital demand generation, and customer experience (CX) surveys and feedback analytics. Through the Company’s integrated customer lifecycle experience (CLX) platform, a comprehensive portfolio of solutions is offered to help optimize customer acquisition, engagement, expansion and experience for clients. The Company leverages advanced technology and proprietary analytics, in combination with its global footprint and business process outsourcing expertise, to protect and enhance clients’ brands. Its services cover three areas: Digital &amp; Omni-Channel Customer Experience (ibex Connect), Digital Marketing and E-Commerce (ibex Digital) and Digital CX surveys and analytics (ibex CX).</v>
    <v>33000</v>
    <v>Nasdaq Stock Market</v>
    <v>XNAS</v>
    <v>XNAS</v>
    <v>1717 Pennsylvania Avenue Nw, Suite 825, WASHINGTON, DC, 20006 US</v>
    <v>30.425000000000001</v>
    <v>Software &amp; IT Services</v>
    <v>Stock</v>
    <v>46129.795623784375</v>
    <v>5634</v>
    <v>29.72</v>
    <v>398680164</v>
    <v>IBEX Limited</v>
    <v>IBEX Limited</v>
    <v>30</v>
    <v>9.7760999999999996</v>
    <v>29.49</v>
    <v>29.74</v>
    <v>13405520</v>
    <v>IBEX</v>
    <v>IBEX Limited (XNAS:IBEX)</v>
    <v>63702</v>
    <v>121022</v>
    <v>2017</v>
  </rv>
  <rv s="2">
    <v>5635</v>
  </rv>
  <rv s="0">
    <v>https://www.bing.com/financeapi/forcetrigger?t=a23ltc&amp;q=XNAS%3aSSNC&amp;form=skydnc</v>
    <v>Learn more on Bing</v>
  </rv>
  <rv s="1">
    <v>en-US</v>
    <v>a23ltc</v>
    <v>268435456</v>
    <v>1</v>
    <v>Powered by Refinitiv</v>
    <v>0</v>
    <v>SS&amp;C TECHNOLOGIES HOLDINGS, INC. (XNAS:SSNC)</v>
    <v>2</v>
    <v>3</v>
    <v>Finance</v>
    <v>4</v>
    <v>91.07</v>
    <v>65.05</v>
    <v>1.1708000000000001</v>
    <v>0.65</v>
    <v>9.1159999999999991E-3</v>
    <v>USD</v>
    <v>SS&amp;C Technologies Holdings, Inc. is a global provider of services and software for the financial services and healthcare industries. Its portfolio of products and software-enabled services allows its financial services clients to automate and integrate front-office functions such as trading and modeling, middle-office functions, such as portfolio management and reporting and back-office functions, such as accounting, performance measurement, reconciliation, reporting, processing and clearing. The Company provides its solutions within the institutional asset and wealth management, alternative investment management, brokerage, retirement, financial advisory and financial institutions vertical markets. It provides solutions to the healthcare industry, including pharmacy, healthcare administration and health outcomes optimization solutions. Its healthcare solutions include claims adjudication, benefit management, care management and business intelligence services.</v>
    <v>28800</v>
    <v>Nasdaq Stock Market</v>
    <v>XNAS</v>
    <v>XNAS</v>
    <v>80 LAMBERTON RD, WINDSOR, CT, 06095 US</v>
    <v>72.89</v>
    <v>Software &amp; IT Services</v>
    <v>Stock</v>
    <v>46129.797623089842</v>
    <v>5637</v>
    <v>71.81</v>
    <v>17321070320</v>
    <v>SS&amp;C TECHNOLOGIES HOLDINGS, INC.</v>
    <v>SS&amp;C TECHNOLOGIES HOLDINGS, INC.</v>
    <v>72.37</v>
    <v>22.851400000000002</v>
    <v>71.3</v>
    <v>71.95</v>
    <v>240737600</v>
    <v>SSNC</v>
    <v>SS&amp;C TECHNOLOGIES HOLDINGS, INC. (XNAS:SSNC)</v>
    <v>1048168</v>
    <v>2803715</v>
    <v>2005</v>
  </rv>
  <rv s="2">
    <v>5638</v>
  </rv>
  <rv s="0">
    <v>https://www.bing.com/financeapi/forcetrigger?t=c1tlr7&amp;q=XNAS%3aTASK&amp;form=skydnc</v>
    <v>Learn more on Bing</v>
  </rv>
  <rv s="1">
    <v>en-US</v>
    <v>c1tlr7</v>
    <v>268435456</v>
    <v>1</v>
    <v>Powered by Refinitiv</v>
    <v>0</v>
    <v>TASKUS, INC. (XNAS:TASK)</v>
    <v>2</v>
    <v>3</v>
    <v>Finance</v>
    <v>4</v>
    <v>11.985099999999999</v>
    <v>6.2</v>
    <v>2.0352000000000001</v>
    <v>4.4999999999999998E-2</v>
    <v>6.1219999999999998E-3</v>
    <v>USD</v>
    <v>TaskUs, Inc. is a provider of outsourced digital services and customer experience, helping its clients represent, protect and grow their brands. The Company's global, omnichannel delivery model is focused on providing its clients with three key services: Digital Customer Experience (Digital CX), Trust + Safety, and Artificial Intelligence (AI) Services. Its Digital CX solutions include omnichannel customer care, learning experience, new product or market launches, sales and customer acquisition, and TaskUs Digital CX Consulting. Its Trust + Safety service consists of two primary areas of service: content moderation and financial crimes + compliance. Its artificial intelligence services solutions include large language model support, data quality services, AI deployment management in the field, and data collection services. It serves clients in various sectors, including social media, e-commerce, gaming, food delivery and ridesharing, technology, financial services and healthcare.</v>
    <v>65500</v>
    <v>Nasdaq Stock Market</v>
    <v>XNAS</v>
    <v>XNAS</v>
    <v>1650 Independence Drive, New Braunfels,, NEW BRAUNFELS, TX, 78132 US</v>
    <v>7.54</v>
    <v>Professional &amp; Commercial Services</v>
    <v>Stock</v>
    <v>46129.7975754625</v>
    <v>5640</v>
    <v>7.32</v>
    <v>676989029</v>
    <v>TASKUS, INC.</v>
    <v>TASKUS, INC.</v>
    <v>7.49</v>
    <v>6.7252000000000001</v>
    <v>7.35</v>
    <v>7.3949999999999996</v>
    <v>91546860</v>
    <v>TASK</v>
    <v>TASKUS, INC. (XNAS:TASK)</v>
    <v>306241</v>
    <v>717329</v>
    <v>2018</v>
  </rv>
  <rv s="2">
    <v>5641</v>
  </rv>
  <rv s="0">
    <v>https://www.bing.com/financeapi/forcetrigger?t=c11cgh&amp;q=XNYS%3aCOUR&amp;form=skydnc</v>
    <v>Learn more on Bing</v>
  </rv>
  <rv s="1">
    <v>en-US</v>
    <v>c11cgh</v>
    <v>268435456</v>
    <v>1</v>
    <v>Powered by Refinitiv</v>
    <v>0</v>
    <v>COURSERA, INC. (XNYS:COUR)</v>
    <v>2</v>
    <v>3</v>
    <v>Finance</v>
    <v>4</v>
    <v>13.56</v>
    <v>5.22</v>
    <v>1.3857999999999999</v>
    <v>-4.4999999999999998E-2</v>
    <v>-6.9979999999999999E-3</v>
    <v>USD</v>
    <v>Coursera, Inc. provides an online learning platform that connects learners, educators, and institutions by providing affordable and relevant educational content. It offers a range of paid offerings, including standalone courses, multi-course specializations, industry certificate programs, and university degrees. Its segments include Consumer, Enterprise, and Degrees. The Consumer segment targets individual learners seeking to obtain hands-on learning, gain valuable job skills, receive professional-level certifications, and otherwise increase their knowledge to start or advance their careers. The Enterprise segment is focused on serving businesses, government organizations, and academic institutions by providing an online platform with access to job-relevant educational content enabling them to train, upskill, and reskill their employees, citizens, and students. The Degrees segment is engaged in partnering with universities to deliver fully online bachelor’s and master’s degrees.</v>
    <v>1307</v>
    <v>New York Stock Exchange</v>
    <v>XNYS</v>
    <v>XNYS</v>
    <v>2440 West El Camino Real, MOUNTAIN VIEW, CA, 94040 US</v>
    <v>6.5499000000000001</v>
    <v>Software &amp; IT Services</v>
    <v>Stock</v>
    <v>46129.797567372654</v>
    <v>5643</v>
    <v>6.3400999999999996</v>
    <v>1081067336</v>
    <v>COURSERA, INC.</v>
    <v>COURSERA, INC.</v>
    <v>6.5049999999999999</v>
    <v>0</v>
    <v>6.43</v>
    <v>6.3849999999999998</v>
    <v>169313600</v>
    <v>COUR</v>
    <v>COURSERA, INC. (XNYS:COUR)</v>
    <v>2940464</v>
    <v>4080639</v>
    <v>2011</v>
  </rv>
  <rv s="2">
    <v>5644</v>
  </rv>
  <rv s="0">
    <v>https://www.bing.com/financeapi/forcetrigger?t=c2mtim&amp;q=XNAS%3aDUOL&amp;form=skydnc</v>
    <v>Learn more on Bing</v>
  </rv>
  <rv s="1">
    <v>en-US</v>
    <v>c2mtim</v>
    <v>268435456</v>
    <v>1</v>
    <v>Powered by Refinitiv</v>
    <v>0</v>
    <v>DUOLINGO, INC. (XNAS:DUOL)</v>
    <v>2</v>
    <v>3</v>
    <v>Finance</v>
    <v>4</v>
    <v>544.92999999999995</v>
    <v>87.89</v>
    <v>0.86860000000000004</v>
    <v>-2.915</v>
    <v>-2.8178000000000002E-2</v>
    <v>USD</v>
    <v>Duolingo, Inc. is a technology company. The Company is engaged in offering a mobile learning platform, as well as a digital English language proficiency assessment exam. It operates a freemium business model, namely, the app and the Website are accessible free of charge, although Duolingo also offers premium services for a subscription fee. Its solutions consist of the Duolingo App, Super Duolingo, Duolingo Max, Duolingo English Test: AI-Driven Language Assessment, Duolingo for Schools, and Duolingo ABC. The Duolingo App offers courses in over 40 different languages, including Spanish, English, French, German, Italian, Portuguese, Japanese and Chinese. Duolingo can also be accessed on desktop computers via a Web browser. Its subscription offering, Super Duolingo, offers learners additional features to enhance their learning experience. The Duolingo English Test is an online, on-demand, high-stakes English proficiency assessment. It also operates an animation and motion design studio.</v>
    <v>900</v>
    <v>Nasdaq Stock Market</v>
    <v>XNAS</v>
    <v>XNAS</v>
    <v>5900 PENN AVE, SECOND FLOOR, PITTSBURGH, PA, 15206 US</v>
    <v>107.28</v>
    <v>Software &amp; IT Services</v>
    <v>Stock</v>
    <v>46129.797605358595</v>
    <v>5646</v>
    <v>99.81</v>
    <v>4720147405</v>
    <v>DUOLINGO, INC.</v>
    <v>DUOLINGO, INC.</v>
    <v>105.15</v>
    <v>11.8583</v>
    <v>103.45</v>
    <v>100.535</v>
    <v>46950290</v>
    <v>DUOL</v>
    <v>DUOLINGO, INC. (XNAS:DUOL)</v>
    <v>1550155</v>
    <v>1774398</v>
    <v>2011</v>
  </rv>
  <rv s="2">
    <v>5647</v>
  </rv>
  <rv s="0">
    <v>https://www.bing.com/financeapi/forcetrigger?t=a23e2w&amp;q=XNAS%3aVIA&amp;form=skydnc</v>
    <v>Learn more on Bing</v>
  </rv>
  <rv s="15">
    <v>en-US</v>
    <v>a23e2w</v>
    <v>268435456</v>
    <v>1</v>
    <v>1</v>
    <v>Powered by Refinitiv</v>
    <v>38</v>
    <v>VIA RENEWABLES, INC. (XNAS:VIA)</v>
    <v>2</v>
    <v>39</v>
    <v>Finance</v>
    <v>20</v>
    <v>11.61</v>
    <v>5.2149999999999999</v>
    <v>1.3069</v>
    <v>0</v>
    <v>4.548E-4</v>
    <v>0</v>
    <v>5.0000000000000001E-3</v>
    <v>USD</v>
    <v>Via Renewables, Inc. is an independent retail energy services company. The Company provides residential and commercial customers in markets across the United States with an alternative choice for natural gas and electricity. The Company operates through two segments: Retail Electricity and Retail Natural Gas. In the Retail Electricity segment, the Company purchases electricity supply through physical and financial transactions with market counterparties and independent system operators (ISOs) and supplies electricity to residential and commercial consumers pursuant to fixed-price and variable-price contracts. In the Retail Natural Gas segment, the Company purchases natural gas supplies through physical and financial transactions with market counterparties and supply natural gas to residential and commercial consumers pursuant to fixed-price and variable-price contracts. The Company operates in about 105 utility service territories across 20 states and the District of Columbia.</v>
    <v>160</v>
    <v>Nasdaq Stock Market</v>
    <v>XNAS</v>
    <v>XNAS</v>
    <v>12140 Wickchester Ln Ste 100, HOUSTON, TX, 77079 US</v>
    <v>11</v>
    <v>Electrical Utilities &amp; IPPs</v>
    <v>Stock</v>
    <v>45456.833336608594</v>
    <v>5649</v>
    <v>10.99</v>
    <v>79559700</v>
    <v>VIA RENEWABLES, INC.</v>
    <v>VIA RENEWABLES, INC.</v>
    <v>10.99</v>
    <v>2.7504</v>
    <v>10.99</v>
    <v>11</v>
    <v>11</v>
    <v>7232700</v>
    <v>VIA</v>
    <v>VIA RENEWABLES, INC. (XNAS:VIA)</v>
    <v>37569</v>
    <v>16400</v>
    <v>2014</v>
  </rv>
  <rv s="2">
    <v>5650</v>
  </rv>
  <rv s="0">
    <v>https://www.bing.com/financeapi/forcetrigger?t=a1safr&amp;q=XNYS%3aETN&amp;form=skydnc</v>
    <v>Learn more on Bing</v>
  </rv>
  <rv s="1">
    <v>en-US</v>
    <v>a1safr</v>
    <v>268435456</v>
    <v>1</v>
    <v>Powered by Refinitiv</v>
    <v>0</v>
    <v>EATON CORPORATION PUBLIC LIMITED COMPANY (XNYS:ETN)</v>
    <v>2</v>
    <v>3</v>
    <v>Finance</v>
    <v>4</v>
    <v>410.91</v>
    <v>255.1</v>
    <v>1.1765000000000001</v>
    <v>13.85</v>
    <v>3.5265999999999999E-2</v>
    <v>USD</v>
    <v>Eaton Corporation plc is an intelligent power management company. Its Electrical Americas segment consists of electrical components, industrial components, power distribution and assemblies, residential products, circuit protection, utility power distribution, wiring devices and others. The Electrical Global segment consists of electrical components, industrial components, power distribution and assemblies, single phase and three phase power quality, and services. The Aerospace segment is a global supplier of aerospace fuel, hydraulics, and pneumatic systems for commercial and military use and filtration systems for industrial applications. The Vehicle segment designs, manufactures, markets, and supplies drivetrain, powertrain systems and critical components. The eMobility segment designs, manufactures, markets, and supplies mechanical, electrical, and electronic components and systems. The Company is also engaged in providing thermal monitoring for critical electrical equipment.</v>
    <v>97000</v>
    <v>New York Stock Exchange</v>
    <v>XNYS</v>
    <v>XNYS</v>
    <v>EATON HOUSE 30 PEMBROKE ROAD DUBLIN 4, DUBLIN, D04 Y0C2 IE</v>
    <v>410.91</v>
    <v>Machinery, Equipment &amp; Components</v>
    <v>Stock</v>
    <v>46129.797288332811</v>
    <v>5652</v>
    <v>394.55</v>
    <v>157747103932</v>
    <v>EATON CORPORATION PUBLIC LIMITED COMPANY</v>
    <v>EATON CORPORATION PUBLIC LIMITED COMPANY</v>
    <v>394.62</v>
    <v>38.8964</v>
    <v>392.73</v>
    <v>406.58</v>
    <v>387985400</v>
    <v>ETN</v>
    <v>EATON CORPORATION PUBLIC LIMITED COMPANY (XNYS:ETN)</v>
    <v>1526971</v>
    <v>2350193</v>
    <v>2012</v>
  </rv>
  <rv s="2">
    <v>5653</v>
  </rv>
  <rv s="0">
    <v>https://www.bing.com/financeapi/forcetrigger?t=azuuoc&amp;q=XNYS%3aNVT&amp;form=skydnc</v>
    <v>Learn more on Bing</v>
  </rv>
  <rv s="1">
    <v>en-US</v>
    <v>azuuoc</v>
    <v>268435456</v>
    <v>1</v>
    <v>Powered by Refinitiv</v>
    <v>0</v>
    <v>NVENT ELECTRIC PUBLIC LIMITED COMPANY (XNYS:NVT)</v>
    <v>2</v>
    <v>3</v>
    <v>Finance</v>
    <v>4</v>
    <v>135.91579999999999</v>
    <v>47.86</v>
    <v>1.2618</v>
    <v>4.5949999999999998</v>
    <v>3.5428000000000001E-2</v>
    <v>USD</v>
    <v>nVent Electric plc is a global provider of systems protection and electrical connection solutions. The Company designs, manufactures, markets, installs and services high performance products and solutions that connect and protect some of the sensitive equipment, buildings and critical processes. The Company operates through two segments: Systems Protection and Electrical Connections. The Company’s Systems Protection segment provides solutions to help protect electronics, systems and data in mission-critical applications, including data centers, that improve reliability and energy efficiency. It also includes enclosures, switchgear and bus systems businesses. Its Electrical Connections segment provides solutions that connect power and data infrastructure. Its offerings enhance end user safety, reduce installation time and provide resiliency for critical systems. Its robust portfolio of electrical product brands includes nVent CADDY, ERICO, HOFFMAN, ILSCO, SCHROFF and TRACHTE.</v>
    <v>12000</v>
    <v>New York Stock Exchange</v>
    <v>XNYS</v>
    <v>XNYS</v>
    <v>The Mille, 1000 Great West Road, 8Th Floor (East), LONDON, TW8 9DW GB</v>
    <v>135.25</v>
    <v>Machinery, Equipment &amp; Components</v>
    <v>Stock</v>
    <v>46129.797586238281</v>
    <v>5655</v>
    <v>130.53</v>
    <v>21715273198</v>
    <v>NVENT ELECTRIC PUBLIC LIMITED COMPANY</v>
    <v>NVENT ELECTRIC PUBLIC LIMITED COMPANY</v>
    <v>131.44999999999999</v>
    <v>51.538899999999998</v>
    <v>129.69999999999999</v>
    <v>134.29499999999999</v>
    <v>161698300</v>
    <v>NVT</v>
    <v>NVENT ELECTRIC PUBLIC LIMITED COMPANY (XNYS:NVT)</v>
    <v>1603913</v>
    <v>2265925</v>
    <v>2017</v>
  </rv>
  <rv s="2">
    <v>5656</v>
  </rv>
  <rv s="0">
    <v>https://www.bing.com/financeapi/forcetrigger?t=a21qu2&amp;q=XNYS%3aRRX&amp;form=skydnc</v>
    <v>Learn more on Bing</v>
  </rv>
  <rv s="1">
    <v>en-US</v>
    <v>a21qu2</v>
    <v>268435456</v>
    <v>1</v>
    <v>Powered by Refinitiv</v>
    <v>0</v>
    <v>Regal Rexnord Corporation (XNYS:RRX)</v>
    <v>2</v>
    <v>3</v>
    <v>Finance</v>
    <v>4</v>
    <v>229.3</v>
    <v>95.05</v>
    <v>1.1069</v>
    <v>10.029999999999999</v>
    <v>5.1154999999999999E-2</v>
    <v>USD</v>
    <v>Regal Rexnord Corporation provides sustainable solutions that power, transmit and control motion. Its electric motors and air moving subsystems provide the power to create motion. Its segments include Automation &amp; Motion Control (AMC), Industrial Powertrain Solutions (IPS), and Power Efficiency Solutions (PES). The AMC segment designs, produces and services conveyor products, conveying automation subsystems, aerospace components, precision motion control solutions, among others. The IPS segment designs, produces, and services a portfolio of engineered transmission products, including mounted and unmounted bearings, couplings, mechanical power transmission drives and components, gearboxes and gear motors, clutches, brakes, and industrial powertrain components and solutions. The PES segment designs and produces fractional to approximately five horsepower AC and DC motors, electronic variable speed controls, electronic drives, fans and blowers, among others.</v>
    <v>29200</v>
    <v>New York Stock Exchange</v>
    <v>XNYS</v>
    <v>XNYS</v>
    <v>111 West Michigan Street, MILWAUKEE, WI, 53203 US</v>
    <v>208.27500000000001</v>
    <v>Machinery, Equipment &amp; Components</v>
    <v>Stock</v>
    <v>46129.797542013279</v>
    <v>5658</v>
    <v>201</v>
    <v>13719145428</v>
    <v>Regal Rexnord Corporation</v>
    <v>Regal Rexnord Corporation</v>
    <v>201</v>
    <v>49.088999999999999</v>
    <v>196.07</v>
    <v>206.1</v>
    <v>66565480</v>
    <v>RRX</v>
    <v>Regal Rexnord Corporation (XNYS:RRX)</v>
    <v>719632</v>
    <v>1093020</v>
    <v>1994</v>
  </rv>
  <rv s="2">
    <v>5659</v>
  </rv>
  <rv s="0">
    <v>https://www.bing.com/financeapi/forcetrigger?t=c1ncw7&amp;q=XTAE%3aZOOZ&amp;form=skydnc</v>
    <v>Learn more on Bing</v>
  </rv>
  <rv s="4">
    <v>en-US</v>
    <v>c1ncw7</v>
    <v>268435456</v>
    <v>1</v>
    <v>Powered by Refinitiv</v>
    <v>29</v>
    <v>ZOOZ STRATEGY LTD (XTAE:ZOOZ)</v>
    <v>2</v>
    <v>30</v>
    <v>Finance</v>
    <v>31</v>
    <v>1580</v>
    <v>90</v>
    <v>0.79990000000000006</v>
    <v>-2.1</v>
    <v>-2.2317E-2</v>
    <v>ILa</v>
    <v>Zooz Strategy Ltd, formerly known as Zooz Power Ltd, is an Israel-based company engaged primarily in the provision of flywheel energy storage technology dedicated to electric vehicle (EV) charging. The Company is focused on solutions to enable the mass adoption of electric vehicles by facilitating the deployment of fast and ultra-fast electric vehicle charging stations anywhere, including locations with a weak grid. The Company has developed a kinetic energy storage technology named Kinetic Power Booster, which enables unlimited high power charge and discharge cycles. The Company's EV charging solutions include battery-free power boosters as well as production materials that do not contain toxic chemicals or rare earth materials, with a minimal amount of carbon.</v>
    <v>50</v>
    <v>Tel Aviv Stock Exchange</v>
    <v>XTAE</v>
    <v>XTAE</v>
    <v>Hamelacha 4B, LOD, 7152008 IL</v>
    <v>96.2</v>
    <v>Electrical Utilities &amp; IPPs</v>
    <v>Stock</v>
    <v>46129.447592592594</v>
    <v>5661</v>
    <v>92</v>
    <v>260496800</v>
    <v>ZOOZ STRATEGY LTD</v>
    <v>ZOOZ STRATEGY LTD</v>
    <v>94.1</v>
    <v>94.1</v>
    <v>92</v>
    <v>161899800</v>
    <v>ZOOZ</v>
    <v>ZOOZ STRATEGY LTD (XTAE:ZOOZ)</v>
    <v>110085</v>
    <v>123450</v>
    <v>2013</v>
  </rv>
  <rv s="2">
    <v>5662</v>
  </rv>
  <rv s="0">
    <v>https://www.bing.com/financeapi/forcetrigger?t=bwg3gh&amp;q=XNYS%3aOUST&amp;form=skydnc</v>
    <v>Learn more on Bing</v>
  </rv>
  <rv s="1">
    <v>en-US</v>
    <v>bwg3gh</v>
    <v>268435456</v>
    <v>1</v>
    <v>Powered by Refinitiv</v>
    <v>0</v>
    <v>OUSTER, INC. (XNAS:OUST)</v>
    <v>2</v>
    <v>3</v>
    <v>Finance</v>
    <v>4</v>
    <v>41.65</v>
    <v>6.58</v>
    <v>2.9843000000000002</v>
    <v>0.17</v>
    <v>7.0340000000000003E-3</v>
    <v>USD</v>
    <v>Ouster, Inc. is a provider of high-resolution scanning and solid-state lidar sensors and software solutions for the automotive, industrial, robotics, and smart infrastructure industries. Its products include high-resolution scanning and solid-state digital lidar sensors, analog lidar sensors, and software solutions. It offers high-resolution digital lidar sensors that offer advanced three-dimensional (3D) vision to machinery, vehicles, robots, and fixed infrastructure assets, which allows each to understand and visualize the surrounding world and enable safe operation and autonomy. It also offers perception software platforms for smart infrastructure deployments. Its digital lidar sensors leverage a simplified architecture based on over two semiconductor chips. Its software enables real-time people and object detection, classification, and tracking for actionable, intuitive, and customizable insights while preserving personally identifiable information.</v>
    <v>320</v>
    <v>Nasdaq Stock Market</v>
    <v>XNAS</v>
    <v>XNAS</v>
    <v>350 Treat Avenue, SAN FRANCISCO, CA, 94110 US</v>
    <v>25.489899999999999</v>
    <v>Electronic Equipment &amp; Parts</v>
    <v>Stock</v>
    <v>46129.796565682809</v>
    <v>5664</v>
    <v>23.95</v>
    <v>1528649116</v>
    <v>OUSTER, INC.</v>
    <v>OUSTER, INC.</v>
    <v>24.73</v>
    <v>0</v>
    <v>24.17</v>
    <v>24.34</v>
    <v>62803990</v>
    <v>OUST</v>
    <v>OUSTER, INC. (XNAS:OUST)</v>
    <v>1270991</v>
    <v>1658269</v>
    <v>2021</v>
  </rv>
  <rv s="2">
    <v>5665</v>
  </rv>
  <rv s="0">
    <v>https://www.bing.com/financeapi/forcetrigger?t=a1zgp2&amp;q=XNYS%3aPAR&amp;form=skydnc</v>
    <v>Learn more on Bing</v>
  </rv>
  <rv s="1">
    <v>en-US</v>
    <v>a1zgp2</v>
    <v>268435456</v>
    <v>1</v>
    <v>Powered by Refinitiv</v>
    <v>0</v>
    <v>PAR TECHNOLOGY CORPORATION (XNYS:PAR)</v>
    <v>2</v>
    <v>3</v>
    <v>Finance</v>
    <v>4</v>
    <v>72.150000000000006</v>
    <v>11.59</v>
    <v>1.3627</v>
    <v>0.37</v>
    <v>2.7206000000000001E-2</v>
    <v>USD</v>
    <v>PAR Technology Corporation is a global foodservice technology company engaged in providing omnichannel cloud-based software and hardware solutions to the restaurant industry, including quick service, fast casual, table service, and the retail industry. The Company offers a suite of software and hardware solutions, including point-of-sale, customer engagement and loyalty, digital ordering and delivery, operational intelligence, payment processing, hardware, and related technologies, solutions, and services. Its subscription services are grouped into two product lines: Engagement Cloud, which includes Punchh and PAR Retail products and services for customer loyalty and engagement, Plexure for international customer loyalty and engagement, and PAR Ordering for omnichannel digital ordering and delivery; and Operator Cloud, which includes PAR POS and TASK for front-of-house, PAR Pay for payments, and PAR OPS (Delaget and Data Central) for back-of-house.</v>
    <v>1800</v>
    <v>New York Stock Exchange</v>
    <v>XNYS</v>
    <v>XNYS</v>
    <v>8383 Seneca Turnpike, Par Technology Park, NEW HARTFORD, NY, 13413 US</v>
    <v>14.15</v>
    <v>Office Equipment</v>
    <v>Stock</v>
    <v>46129.796647464842</v>
    <v>5667</v>
    <v>13.718</v>
    <v>574902241</v>
    <v>PAR TECHNOLOGY CORPORATION</v>
    <v>PAR TECHNOLOGY CORPORATION</v>
    <v>14.01</v>
    <v>0</v>
    <v>13.6</v>
    <v>13.97</v>
    <v>41152630</v>
    <v>PAR</v>
    <v>PAR TECHNOLOGY CORPORATION (XNYS:PAR)</v>
    <v>903746</v>
    <v>2554645</v>
    <v>1992</v>
  </rv>
  <rv s="2">
    <v>5668</v>
  </rv>
  <rv s="0">
    <v>https://www.bing.com/financeapi/forcetrigger?t=a26fww&amp;q=XNAS%3aZBRA&amp;form=skydnc</v>
    <v>Learn more on Bing</v>
  </rv>
  <rv s="1">
    <v>en-US</v>
    <v>a26fww</v>
    <v>268435456</v>
    <v>1</v>
    <v>Powered by Refinitiv</v>
    <v>0</v>
    <v>ZEBRA TECHNOLOGIES CORPORATION (XNAS:ZBRA)</v>
    <v>2</v>
    <v>3</v>
    <v>Finance</v>
    <v>4</v>
    <v>352.66</v>
    <v>199.05</v>
    <v>1.6811</v>
    <v>1.43</v>
    <v>6.136E-3</v>
    <v>USD</v>
    <v>Zebra Technologies Corporation is engaged in the Automatic Identification and Data Capture (AIDC) industry. The Company helps organizations monitor, anticipate, and accelerate workflows by empowering their frontline and ensuring that everyone and everything is visible, connected and fully optimized. Its portfolio includes hardware, software, and services. It operates through two segments: Asset Intelligence &amp; Tracking (AIT) and Enterprise Visibility &amp; Mobility (EVM). The AIT segment is engaged in barcode printing and asset tracking technologies. Its product lines include barcode and card printers, radio frequency identification devices (RFID) and real-time location systems (RTLS) offerings, and supplies, including temperature-monitoring labels, and services. The EVM segment is engaged in automatic information and data capture solutions. Its product lines include mobile computing, data capture, fixed industrial scanning and machine vision, services, and workflow optimization solutions.</v>
    <v>10700</v>
    <v>Nasdaq Stock Market</v>
    <v>XNAS</v>
    <v>XNAS</v>
    <v>3 Overlook Point, LINCOLNSHIRE, IL, 60069 US</v>
    <v>240.83</v>
    <v>Electronic Equipment &amp; Parts</v>
    <v>Stock</v>
    <v>46129.796866006247</v>
    <v>5670</v>
    <v>232.62</v>
    <v>11339581166</v>
    <v>ZEBRA TECHNOLOGIES CORPORATION</v>
    <v>ZEBRA TECHNOLOGIES CORPORATION</v>
    <v>237.46</v>
    <v>28.707999999999998</v>
    <v>233.04</v>
    <v>234.47</v>
    <v>48362610</v>
    <v>ZBRA</v>
    <v>ZEBRA TECHNOLOGIES CORPORATION (XNAS:ZBRA)</v>
    <v>528079</v>
    <v>715647</v>
    <v>1991</v>
  </rv>
  <rv s="2">
    <v>5671</v>
  </rv>
  <rv s="0">
    <v>https://www.bing.com/financeapi/forcetrigger?t=a1pflh&amp;q=XNAS%3aCECE&amp;form=skydnc</v>
    <v>Learn more on Bing</v>
  </rv>
  <rv s="1">
    <v>en-US</v>
    <v>a1pflh</v>
    <v>268435456</v>
    <v>1</v>
    <v>Powered by Refinitiv</v>
    <v>0</v>
    <v>CECO ENVIRONMENTAL CORP. (XNAS:CECO)</v>
    <v>2</v>
    <v>3</v>
    <v>Finance</v>
    <v>4</v>
    <v>81.716700000000003</v>
    <v>17.567900000000002</v>
    <v>1.4366000000000001</v>
    <v>1.47</v>
    <v>2.2972000000000003E-2</v>
    <v>USD</v>
    <v>CECO Environmental Corp. is an environmentally focused, diversified industrial company. The Company serves a broad landscape of industrial air, industrial water and energy transition markets globally, providing solutions and application expertise. Its Engineered System segment serves the power generation, hydrocarbon processing, water/wastewater treatment, oily water separation and treatment, marine and naval vessels, and midstream oil and gas sectors. The segment seeks to address the global demand for environmental and equipment protection solutions with its engineered platforms, including emissions management, fluid bed cyclones, thermal acoustics, separation and filtration, and dampers and expansion joints. Its Industrial Process Solutions segment serves the industrial sector with solutions for air pollution and contamination control, and process filtration in applications, such as aluminum beverage can production, automobile production, electronics production, and other markets.</v>
    <v>1540</v>
    <v>Nasdaq Stock Market</v>
    <v>XNAS</v>
    <v>XNAS</v>
    <v>5080 Spectrum Drive, Suite 800E, ADDISON, TX, 75001 US</v>
    <v>66.819999999999993</v>
    <v>Professional &amp; Commercial Services</v>
    <v>Stock</v>
    <v>46129.797586423439</v>
    <v>5673</v>
    <v>65.099999999999994</v>
    <v>2334683922</v>
    <v>CECO ENVIRONMENTAL CORP.</v>
    <v>CECO ENVIRONMENTAL CORP.</v>
    <v>65.28</v>
    <v>47.945500000000003</v>
    <v>63.99</v>
    <v>65.459999999999994</v>
    <v>35665810</v>
    <v>CECO</v>
    <v>CECO ENVIRONMENTAL CORP. (XNAS:CECO)</v>
    <v>123987</v>
    <v>541551</v>
    <v>2002</v>
  </rv>
  <rv s="2">
    <v>5674</v>
  </rv>
  <rv s="0">
    <v>https://www.bing.com/financeapi/forcetrigger?t=a1sqcw&amp;q=XNYS%3aFDS&amp;form=skydnc</v>
    <v>Learn more on Bing</v>
  </rv>
  <rv s="1">
    <v>en-US</v>
    <v>a1sqcw</v>
    <v>268435456</v>
    <v>1</v>
    <v>Powered by Refinitiv</v>
    <v>0</v>
    <v>FACTSET RESEARCH SYSTEMS INC. (XNYS:FDS)</v>
    <v>2</v>
    <v>3</v>
    <v>Finance</v>
    <v>4</v>
    <v>474.79</v>
    <v>185</v>
    <v>0.71440000000000003</v>
    <v>0.71</v>
    <v>3.0620000000000005E-3</v>
    <v>USD</v>
    <v>FactSet Research Systems Inc. is a global financial digital platform and enterprise solutions provider. The Company's solutions deliver financial data, analytics, and open technology to global clients, including individual users. Its segments include the Americas, EMEA and Asia Pacific. It provides financial data and market intelligence on securities, companies, industries and people to enable its clients to research investment ideas and analyze, monitor and manage their portfolios. It supports various workflows, including investment research, quantitative research, portfolio management and trading, portfolio analytics, wealth management, ESG investing solutions, industry analysis and data solutions. It provides open and flexible technology offerings, including a configurable desktop and mobile platform, and comprehensive data feeds. Its technology also includes LogoIntern, a workflow tool to streamline the task of adding, organizing, and formatting logos into pitch decks.</v>
    <v>12840</v>
    <v>New York Stock Exchange</v>
    <v>XNYS</v>
    <v>XNYS</v>
    <v>45 Glover Avenue, NORWALK, CT, 06850 US</v>
    <v>233.7578</v>
    <v>Professional &amp; Commercial Services</v>
    <v>Stock</v>
    <v>46129.797574247656</v>
    <v>5676</v>
    <v>230.42</v>
    <v>8472423592</v>
    <v>FACTSET RESEARCH SYSTEMS INC.</v>
    <v>FACTSET RESEARCH SYSTEMS INC.</v>
    <v>233.06</v>
    <v>14.7972</v>
    <v>231.85</v>
    <v>232.56</v>
    <v>36431130</v>
    <v>FDS</v>
    <v>FACTSET RESEARCH SYSTEMS INC. (XNYS:FDS)</v>
    <v>373806</v>
    <v>1074542</v>
    <v>1984</v>
  </rv>
  <rv s="2">
    <v>5677</v>
  </rv>
  <rv s="0">
    <v>https://www.bing.com/financeapi/forcetrigger?t=a1z7pr&amp;q=XNAS%3aOMCL&amp;form=skydnc</v>
    <v>Learn more on Bing</v>
  </rv>
  <rv s="1">
    <v>en-US</v>
    <v>a1z7pr</v>
    <v>268435456</v>
    <v>1</v>
    <v>Powered by Refinitiv</v>
    <v>0</v>
    <v>OMNICELL, INC. (XNAS:OMCL)</v>
    <v>2</v>
    <v>3</v>
    <v>Finance</v>
    <v>4</v>
    <v>55</v>
    <v>22.66</v>
    <v>0.871</v>
    <v>0.63500000000000001</v>
    <v>1.6888E-2</v>
    <v>USD</v>
    <v>Omnicell, Inc. is a healthcare technology provider focused on autonomous medication management, by unifying automation and AI-enabled intelligence, optimized by expert services, to drive clinical and business outcomes that are helping to improve efficiency and enhance patient safety for healthcare facilities. The Company is focused on helping its customers define and deliver a medication management strategy designed for pharmacists and nurses to focus on patient care rather than administrative tasks, and to drive improved clinical, operational, and financial outcomes across all care settings. It provides a range of points of care medication and supplies dispensing systems, including automated systems and offers advanced automation solutions, including robotics designed to automate work, streamline workflows, and reduce human error. It provides central pharmacy automation solutions for both medication dispensing and IV compounding and provides patient engagement solutions.</v>
    <v>3580</v>
    <v>Nasdaq Stock Market</v>
    <v>XNAS</v>
    <v>XNAS</v>
    <v>4220 NORTH FREEWAY, FORT WORTH, TX, 76137 US</v>
    <v>39</v>
    <v>Healthcare Equipment &amp; Supplies</v>
    <v>Stock</v>
    <v>46129.797134015622</v>
    <v>5679</v>
    <v>38.164999999999999</v>
    <v>1738824565</v>
    <v>OMNICELL, INC.</v>
    <v>OMNICELL, INC.</v>
    <v>38.450000000000003</v>
    <v>885.06939999999997</v>
    <v>37.6</v>
    <v>38.234999999999999</v>
    <v>45477300</v>
    <v>OMCL</v>
    <v>OMNICELL, INC. (XNAS:OMCL)</v>
    <v>218010</v>
    <v>503626</v>
    <v>2000</v>
  </rv>
  <rv s="2">
    <v>5680</v>
  </rv>
  <rv s="0">
    <v>https://www.bing.com/financeapi/forcetrigger?t=bwzzzr&amp;q=XNAS%3aCERT&amp;form=skydnc</v>
    <v>Learn more on Bing</v>
  </rv>
  <rv s="1">
    <v>en-US</v>
    <v>bwzzzr</v>
    <v>268435456</v>
    <v>1</v>
    <v>Powered by Refinitiv</v>
    <v>0</v>
    <v>CERTARA, INC. (XNAS:CERT)</v>
    <v>2</v>
    <v>3</v>
    <v>Finance</v>
    <v>4</v>
    <v>15.38</v>
    <v>5.19</v>
    <v>1.5731999999999999</v>
    <v>0.06</v>
    <v>9.7400000000000004E-3</v>
    <v>USD</v>
    <v>Certara, Inc. is a provider of biosimulation technology and solutions for using Model-Informed Drug Development (MIDD) in the global biopharmaceutical industry. It accelerates medicine using biosimulation software, technology and services to transform traditional drug discovery and development. It delivers software products and technology-driven services to customers to carry out and realize the full benefits of biosimulation in drug discovery, preclinical and clinical research, regulatory submissions and market access. Its regulatory science and market access software and services, such as regulatory submissions software, natural language processing and Bayesian analytics. It offers both mechanistic and empirical biosimulation solutions providing clients with a comprehensive offering based on their therapy goals, mechanism of action, and available data sources. Its clients include 2,400 biopharmaceutical companies, academic institutions and regulatory agencies across 70 countries.</v>
    <v>1515</v>
    <v>Nasdaq Stock Market</v>
    <v>XNAS</v>
    <v>XNAS</v>
    <v>4 Radnor Corporate Center, Suite 350, RADNOR, PA, 19087 US</v>
    <v>6.35</v>
    <v>Software &amp; IT Services</v>
    <v>Stock</v>
    <v>46129.797616967189</v>
    <v>5682</v>
    <v>6.11</v>
    <v>953682122</v>
    <v>CERTARA, INC.</v>
    <v>CERTARA, INC.</v>
    <v>6.22</v>
    <v>0</v>
    <v>6.16</v>
    <v>6.22</v>
    <v>153325100</v>
    <v>CERT</v>
    <v>CERTARA, INC. (XNAS:CERT)</v>
    <v>1688115</v>
    <v>4540447</v>
    <v>2017</v>
  </rv>
  <rv s="2">
    <v>5683</v>
  </rv>
  <rv s="0">
    <v>https://www.bing.com/financeapi/forcetrigger?t=c2i1lh&amp;q=XNYS%3aDOCS&amp;form=skydnc</v>
    <v>Learn more on Bing</v>
  </rv>
  <rv s="1">
    <v>en-US</v>
    <v>c2i1lh</v>
    <v>268435456</v>
    <v>1</v>
    <v>Powered by Refinitiv</v>
    <v>0</v>
    <v>DOXIMITY, INC. (XNYS:DOCS)</v>
    <v>2</v>
    <v>3</v>
    <v>Finance</v>
    <v>4</v>
    <v>76.510000000000005</v>
    <v>20.55</v>
    <v>1.3855999999999999</v>
    <v>0.48</v>
    <v>1.9793999999999999E-2</v>
    <v>USD</v>
    <v>Doximity, Inc. provides a digital platform for the United States medical professionals. It offers marketing, hiring, and workflow solutions to pharmaceutical manufacturers, health systems, medical recruiting firms, and other healthcare companies. Its marketing solutions enable its pharmaceutical and health system customers to get the right content, services, and peer connections to the right medical professionals through a variety of modules. Its hiring solutions provide digital recruiting capabilities to health systems and medical recruiting firms, enabling them to identify, connect with, and hire from its network of both active and passive medical professional candidates, who might otherwise be missed through traditional recruiting channels. Its workflow solutions include its telehealth, on-call scheduling, and AI-powered workflow tools, are designed to help clinicians streamline their clinical workflow, reduce their administrative burden, and connect with patients and colleagues.</v>
    <v>830</v>
    <v>New York Stock Exchange</v>
    <v>XNYS</v>
    <v>XNYS</v>
    <v>500 Third Street, Suite 510, SAN FRANCISCO, CA, 94107 US</v>
    <v>25.65</v>
    <v>Software &amp; IT Services</v>
    <v>Stock</v>
    <v>46129.796006481251</v>
    <v>5685</v>
    <v>24.55</v>
    <v>4567853570</v>
    <v>DOXIMITY, INC.</v>
    <v>DOXIMITY, INC.</v>
    <v>24.95</v>
    <v>20.765799999999999</v>
    <v>24.25</v>
    <v>24.73</v>
    <v>184709000</v>
    <v>DOCS</v>
    <v>DOXIMITY, INC. (XNYS:DOCS)</v>
    <v>2391772</v>
    <v>2848986</v>
    <v>2010</v>
  </rv>
  <rv s="2">
    <v>5686</v>
  </rv>
  <rv s="0">
    <v>https://www.bing.com/financeapi/forcetrigger?t=bvmrcw&amp;q=XNAS%3aGDRX&amp;form=skydnc</v>
    <v>Learn more on Bing</v>
  </rv>
  <rv s="1">
    <v>en-US</v>
    <v>bvmrcw</v>
    <v>268435456</v>
    <v>1</v>
    <v>Powered by Refinitiv</v>
    <v>0</v>
    <v>GOODRX HOLDINGS, INC. (XNAS:GDRX)</v>
    <v>2</v>
    <v>3</v>
    <v>Finance</v>
    <v>4</v>
    <v>5.8098999999999998</v>
    <v>1.77</v>
    <v>1.5482</v>
    <v>-6.5000000000000002E-2</v>
    <v>-2.7660000000000001E-2</v>
    <v>USD</v>
    <v>GoodRx Holdings, Inc. is a platform for medication savings in the United States, used by consumers and healthcare professionals. The Company connects consumers, healthcare professionals, payers, pharmacy benefit managers (PBMs), pharma manufacturers, and retail pharmacies to make saving on medications easier. The Company's offerings include prescription marketplace and pharma manufacturer solutions. Its prescription marketplace consists of its prescription transactions offering and its supplemental subscription and telehealth offerings. Through its GoodRx Care platform, the Company offers consumers access to telehealth visits on a cash-pay basis outside of insurance. The Company partners with pharma manufacturers to advertise and integrate their affordable solutions into its platform. These solutions, provided by pharma manufacturers, include co-pay cards, patient assistance programs, care portals, and other savings options to ensure consumers can access their medications.</v>
    <v>697</v>
    <v>Nasdaq Stock Market</v>
    <v>XNAS</v>
    <v>XNAS</v>
    <v>2701 Olympic Boulevard, SANTA MONICA, CA, 90404 US</v>
    <v>2.39</v>
    <v>Software &amp; IT Services</v>
    <v>Stock</v>
    <v>46129.79765678203</v>
    <v>5688</v>
    <v>2.25</v>
    <v>782782732</v>
    <v>GOODRX HOLDINGS, INC.</v>
    <v>GOODRX HOLDINGS, INC.</v>
    <v>2.35</v>
    <v>27.17</v>
    <v>2.35</v>
    <v>2.2850000000000001</v>
    <v>342574500</v>
    <v>GDRX</v>
    <v>GOODRX HOLDINGS, INC. (XNAS:GDRX)</v>
    <v>1738948</v>
    <v>1494981</v>
    <v>2015</v>
  </rv>
  <rv s="2">
    <v>5689</v>
  </rv>
  <rv s="0">
    <v>https://www.bing.com/financeapi/forcetrigger?t=bqz75r&amp;q=XNAS%3aHCAT&amp;form=skydnc</v>
    <v>Learn more on Bing</v>
  </rv>
  <rv s="1">
    <v>en-US</v>
    <v>bqz75r</v>
    <v>268435456</v>
    <v>1</v>
    <v>Powered by Refinitiv</v>
    <v>0</v>
    <v>HEALTH CATALYST, INC. (XNAS:HCAT)</v>
    <v>2</v>
    <v>3</v>
    <v>Finance</v>
    <v>4</v>
    <v>5.0620000000000003</v>
    <v>0.95509999999999995</v>
    <v>1.6937</v>
    <v>3.5000000000000003E-2</v>
    <v>2.7559E-2</v>
    <v>USD</v>
    <v>Health Catalyst, Inc. is a provider of data and analytics technology and services to healthcare organizations. The Company's solution comprises its cloud-based data platform, applications, and expertise. Its segments include Technology and Professional Services. The Technology segment includes its data platform, analytics applications and support services and earns primarily from contracts that are cloud-based subscription arrangements, time-based license arrangements, and maintenance and support fees. The Professional Services segment is generally a combination of analytics, implementation, strategic advisory, outsourcing, and improvement services to deliver capabilities to its clients to fully configure and utilize the benefits of its technology offerings. Its clients, which are primarily healthcare providers, use its Solution to manage their data, derive analytical insights to operate their organization, and produce measurable clinical, financial, and operational improvements.</v>
    <v>728</v>
    <v>Nasdaq Stock Market</v>
    <v>XNAS</v>
    <v>XNAS</v>
    <v>10897 SOUTH RIVER FRONT PARKWAY, #300, SOUTH JORDAN, UT, 84095 US</v>
    <v>1.31</v>
    <v>Software &amp; IT Services</v>
    <v>Stock</v>
    <v>46129.797456318753</v>
    <v>5691</v>
    <v>1.26</v>
    <v>96029964</v>
    <v>HEALTH CATALYST, INC.</v>
    <v>HEALTH CATALYST, INC.</v>
    <v>1.29</v>
    <v>0</v>
    <v>1.27</v>
    <v>1.3049999999999999</v>
    <v>73586180</v>
    <v>HCAT</v>
    <v>HEALTH CATALYST, INC. (XNAS:HCAT)</v>
    <v>440089</v>
    <v>813092</v>
    <v>2011</v>
  </rv>
  <rv s="2">
    <v>5692</v>
  </rv>
  <rv s="0">
    <v>https://www.bing.com/financeapi/forcetrigger?t=a1uwr7&amp;q=XNAS%3aHSTM&amp;form=skydnc</v>
    <v>Learn more on Bing</v>
  </rv>
  <rv s="1">
    <v>en-US</v>
    <v>a1uwr7</v>
    <v>268435456</v>
    <v>1</v>
    <v>Powered by Refinitiv</v>
    <v>0</v>
    <v>HEALTHSTREAM, INC. (XNAS:HSTM)</v>
    <v>2</v>
    <v>3</v>
    <v>Finance</v>
    <v>4</v>
    <v>34.130000000000003</v>
    <v>19.5</v>
    <v>0.43930000000000002</v>
    <v>0.31</v>
    <v>1.4513E-2</v>
    <v>USD</v>
    <v>HealthStream, Inc. provides platform-delivered workforce solutions. Its solutions include Software-as-a-Service (SaaS), subscription-based applications used by healthcare organizations to meet a range of their workforce development needs around learning, clinical development, credentialing, and scheduling. Its content libraries allow customers to subscribe to an array of courseware, which includes content from healthcare and nursing associations, medical and healthcare publishers, and other content providers. Its scheduling solutions provide customers with real-time visibility into clinical staff scheduling. Its credentialing, privileging, and enrollment solution, CredentialStream, provides customers a user experience with a continual stream of enhancements, evidence-based content, and curated data, which provides healthcare organizations with tools to support the provider lifecycle management from recruiting, application submission, verification of licensure, and other credentials.</v>
    <v>1139</v>
    <v>Nasdaq Stock Market</v>
    <v>XNAS</v>
    <v>XNAS</v>
    <v>500 11Th Avenue North, Suite 850, NASHVILLE, TN, 37203 US</v>
    <v>21.77</v>
    <v>Software &amp; IT Services</v>
    <v>Stock</v>
    <v>46129.796282696094</v>
    <v>5694</v>
    <v>21.45</v>
    <v>635046284</v>
    <v>HEALTHSTREAM, INC.</v>
    <v>HEALTHSTREAM, INC.</v>
    <v>21.52</v>
    <v>35.641399999999997</v>
    <v>21.36</v>
    <v>21.67</v>
    <v>29305320</v>
    <v>HSTM</v>
    <v>HEALTHSTREAM, INC. (XNAS:HSTM)</v>
    <v>73033</v>
    <v>265546</v>
    <v>1990</v>
  </rv>
  <rv s="2">
    <v>5695</v>
  </rv>
  <rv s="0">
    <v>https://www.bing.com/financeapi/forcetrigger?t=a233m7&amp;q=XNAS%3aSLP&amp;form=skydnc</v>
    <v>Learn more on Bing</v>
  </rv>
  <rv s="1">
    <v>en-US</v>
    <v>a233m7</v>
    <v>268435456</v>
    <v>1</v>
    <v>Powered by Refinitiv</v>
    <v>0</v>
    <v>SIMULATIONS PLUS, INC. (XNAS:SLP)</v>
    <v>2</v>
    <v>3</v>
    <v>Finance</v>
    <v>4</v>
    <v>36.450000000000003</v>
    <v>11.09</v>
    <v>1.2754000000000001</v>
    <v>0.25750000000000001</v>
    <v>1.8237E-2</v>
    <v>USD</v>
    <v>Simulations Plus, Inc. specializes in model-informed and artificial intelligence (AI)-accelerated drug development. The Company helps its clients by accelerating the discovery, development, and commercialization of pharmaceuticals and other products through science-based software and consulting solutions. The Company’s segments include Software and Services. The Company's Software segment supports pharmaceutical research, development, and commercialization through simulation, modeling, and AI-driven prediction. Its main products include GastroPlus, ADMET Predictor, MonolixSuite, and others for disease modeling and training, as well as Pro-ficiency for clinical operations. Its Services segment includes advanced consulting services across the entire drug development lifecycle. Its scientists and engineers specialize in drug discovery, pharmacokinetics, pharmacodynamics, drug modeling, clinical trial data analysis, regulatory strategy, and medical communications.</v>
    <v>212</v>
    <v>Nasdaq Stock Market</v>
    <v>XNAS</v>
    <v>XNAS</v>
    <v>800 Park Offices Drive, Suite 401, RESEARCH TRIANGLE PARK, NC, 27709 US</v>
    <v>14.72</v>
    <v>Healthcare Equipment &amp; Supplies</v>
    <v>Stock</v>
    <v>46129.79668405078</v>
    <v>5697</v>
    <v>14.19</v>
    <v>290504288</v>
    <v>SIMULATIONS PLUS, INC.</v>
    <v>SIMULATIONS PLUS, INC.</v>
    <v>14.19</v>
    <v>0</v>
    <v>14.12</v>
    <v>14.3775</v>
    <v>20205480</v>
    <v>SLP</v>
    <v>SIMULATIONS PLUS, INC. (XNAS:SLP)</v>
    <v>204239</v>
    <v>332572</v>
    <v>1996</v>
  </rv>
  <rv s="2">
    <v>5698</v>
  </rv>
  <rv s="0">
    <v>https://www.bing.com/financeapi/forcetrigger?t=a259jc&amp;q=XNYS%3aVEEV&amp;form=skydnc</v>
    <v>Learn more on Bing</v>
  </rv>
  <rv s="1">
    <v>en-US</v>
    <v>a259jc</v>
    <v>268435456</v>
    <v>1</v>
    <v>Powered by Refinitiv</v>
    <v>0</v>
    <v>VEEVA SYSTEMS INC. (XNYS:VEEV)</v>
    <v>2</v>
    <v>3</v>
    <v>Finance</v>
    <v>4</v>
    <v>310.5</v>
    <v>148.05000000000001</v>
    <v>1.0197000000000001</v>
    <v>0.01</v>
    <v>5.9630000000000003E-5</v>
    <v>USD</v>
    <v>Veeva Systems Inc. is a provider of cloud solutions for the global life sciences industry. It offers span cloud software, data, and business consulting and is designed to meet the needs of its customers and the strategic business functions from research and development (R&amp;D) through commercialization. Its four product categories include Veeva Development Cloud, Veeva Quality Cloud, Veeva Commercial Cloud, and Veeva Data Cloud. Veeva Development Cloud includes application suites for the clinical, regulatory, and safety functions of life sciences companies, all built on its Veeva Vault platform. Veeva Quality Cloud unifies applications, processes, and partners across content management, training, quality management, assurance, and control lab solutions on the Veeva Vault platform. Veeva Commercial Cloud is a product category comprised of software and analytics solutions. Veeva Data Cloud is a data platform comprised of connected reference data, deep data, and transaction data.</v>
    <v>7928</v>
    <v>New York Stock Exchange</v>
    <v>XNYS</v>
    <v>XNYS</v>
    <v>4280 Hacienda Drive, PLEASANTON, CA, 94588 US</v>
    <v>173.27</v>
    <v>Healthcare Equipment &amp; Supplies</v>
    <v>Stock</v>
    <v>46129.797628633591</v>
    <v>5700</v>
    <v>166.27</v>
    <v>27390591930</v>
    <v>VEEVA SYSTEMS INC.</v>
    <v>VEEVA SYSTEMS INC.</v>
    <v>171.06</v>
    <v>30.959199999999999</v>
    <v>167.69</v>
    <v>167.7</v>
    <v>163330900</v>
    <v>VEEV</v>
    <v>VEEVA SYSTEMS INC. (XNYS:VEEV)</v>
    <v>1422681</v>
    <v>2088104</v>
    <v>2007</v>
  </rv>
  <rv s="2">
    <v>5701</v>
  </rv>
  <rv s="0">
    <v>https://www.bing.com/financeapi/forcetrigger?t=byl58m&amp;q=XNAS%3aCRCT&amp;form=skydnc</v>
    <v>Learn more on Bing</v>
  </rv>
  <rv s="1">
    <v>en-US</v>
    <v>byl58m</v>
    <v>268435456</v>
    <v>1</v>
    <v>Powered by Refinitiv</v>
    <v>0</v>
    <v>CRICUT, INC. (XNAS:CRCT)</v>
    <v>2</v>
    <v>3</v>
    <v>Finance</v>
    <v>4</v>
    <v>6.93</v>
    <v>3.5301999999999998</v>
    <v>0.1978</v>
    <v>0.14000000000000001</v>
    <v>3.2183999999999997E-2</v>
    <v>USD</v>
    <v>Cricut, Inc. is a creative technology company. The Company has designed and built an ecosystem of connected cutting machines, accessories, and materials for scalability and seamless integration, allowing it to introduce new products as well as continuously update the existing physical and digital products. Its segments include Platform and Products. Its Circuit platform centers around its cloud-based application, Cricut Design Space, giving users access to create and work on their projects anywhere, at any time, across desktop and mobile devices. Cricut hardware and design software work together as a connected platform for consumers to perform do-it-yourself (DIY) projects quickly and easily. These products include a flagship line of smart cutting machines such as the Cricut Maker series, the Cricut Explore series, and Cricut Joy series, and Cricut Venture series, accompanied by other tools like Cricut EasyPress, the Infusible Ink system, and a diverse collection of materials.</v>
    <v>700</v>
    <v>Nasdaq Stock Market</v>
    <v>XNAS</v>
    <v>XNAS</v>
    <v>10855 South River Front Parkway, SOUTH JORDAN, UT, 84095 US</v>
    <v>4.5599999999999996</v>
    <v>Integrated Hardware &amp; Software</v>
    <v>Stock</v>
    <v>46129.797079467186</v>
    <v>5703</v>
    <v>4.38</v>
    <v>950898037</v>
    <v>CRICUT, INC.</v>
    <v>CRICUT, INC.</v>
    <v>4.38</v>
    <v>12.6265</v>
    <v>4.3499999999999996</v>
    <v>4.49</v>
    <v>211781300</v>
    <v>CRCT</v>
    <v>CRICUT, INC. (XNAS:CRCT)</v>
    <v>268650</v>
    <v>533971</v>
    <v>2020</v>
  </rv>
  <rv s="2">
    <v>5704</v>
  </rv>
  <rv s="0">
    <v>https://www.bing.com/financeapi/forcetrigger?t=a1mw4c&amp;q=XNAS%3aADP&amp;form=skydnc</v>
    <v>Learn more on Bing</v>
  </rv>
  <rv s="1">
    <v>en-US</v>
    <v>a1mw4c</v>
    <v>268435456</v>
    <v>1</v>
    <v>Powered by Refinitiv</v>
    <v>0</v>
    <v>AUTOMATIC DATA PROCESSING, INC. (XNAS:ADP)</v>
    <v>2</v>
    <v>3</v>
    <v>Finance</v>
    <v>4</v>
    <v>329.92950000000002</v>
    <v>188.16</v>
    <v>0.82879999999999998</v>
    <v>-1.86</v>
    <v>-9.2820000000000003E-3</v>
    <v>USD</v>
    <v>Automatic Data Processing, Inc. is a provider of cloud-based human capital management (HCM) solutions. Its segments include Employer Services and Professional Employer Organization (PEO). Its Employer Services segment serves clients ranging from single-employee small businesses to large enterprises with tens of thousands of employees around the world, offering a range of technology-based HCM solutions, including its cloud-based platforms, and human resource outsourcing (HRO) (other than PEO) solutions. Its offerings include Payroll Services, Benefits Administration, Talent Management, HR Management, Workforce Management, Compliance Services, Insurance Services and Retirement Services. Its PEO business, called ADP TotalSource, provides clients with guidance, technology, comprehensive employee benefits, risk management, safety, and workers’ compensation program. Its compensation management software supports the compensation planning needs.</v>
    <v>67000</v>
    <v>Nasdaq Stock Market</v>
    <v>XNAS</v>
    <v>XNAS</v>
    <v>One ADP Boulevard, ROSELAND, NJ, 07068 US</v>
    <v>202.14</v>
    <v>Software &amp; IT Services</v>
    <v>Stock</v>
    <v>46129.79594508047</v>
    <v>5706</v>
    <v>198.375</v>
    <v>79936972879</v>
    <v>AUTOMATIC DATA PROCESSING, INC.</v>
    <v>AUTOMATIC DATA PROCESSING, INC.</v>
    <v>201.54</v>
    <v>19.0715</v>
    <v>200.39</v>
    <v>198.53</v>
    <v>402644300</v>
    <v>ADP</v>
    <v>AUTOMATIC DATA PROCESSING, INC. (XNAS:ADP)</v>
    <v>1356265</v>
    <v>3742360</v>
    <v>1961</v>
  </rv>
  <rv s="2">
    <v>5707</v>
  </rv>
  <rv s="0">
    <v>https://www.bing.com/financeapi/forcetrigger?t=a1nukr&amp;q=XNAS%3aASUR&amp;form=skydnc</v>
    <v>Learn more on Bing</v>
  </rv>
  <rv s="1">
    <v>en-US</v>
    <v>a1nukr</v>
    <v>268435456</v>
    <v>1</v>
    <v>Powered by Refinitiv</v>
    <v>0</v>
    <v>ASURE SOFTWARE, INC. (XNAS:ASUR)</v>
    <v>2</v>
    <v>3</v>
    <v>Finance</v>
    <v>4</v>
    <v>11.48</v>
    <v>6.8</v>
    <v>0.47710000000000002</v>
    <v>0.28999999999999998</v>
    <v>3.2548000000000001E-2</v>
    <v>USD</v>
    <v>Asure Software, Inc. is a provider of cloud-based Human Capital Management (HCM) software solutions delivered as Software-as-a-Service (SaaS) to businesses of all sizes. Its HCM suite, AsureHCM, includes Payroll &amp; Tax solutions, Recruiting, HR compliance and services, Time &amp; Attendance software, Insurance and Benefits Administration. Its AsureMarketplace automates interactions between its HCM systems with third-party providers and extends the range of services offered to employers and their employees. It offers these services directly and indirectly through its network of reseller partners. It provides three levels of HR services: HR support, which provides an on-demand HR resource library, phone and email support for any HR issues and compliance and policy updates; Strategic HR, which provides more in-depth support for strategic HR decision making, and Total HR, which offers a complete HR outsourcing solution. Its AsureRecruiting is a robust talent acquisition solution.</v>
    <v>627</v>
    <v>Nasdaq Stock Market</v>
    <v>XNAS</v>
    <v>XNAS</v>
    <v>405 Colorado St, #1800, AUSTIN, TX, 78701 US</v>
    <v>9.68</v>
    <v>Software &amp; IT Services</v>
    <v>Stock</v>
    <v>46129.797185358591</v>
    <v>5709</v>
    <v>8.98</v>
    <v>263449175</v>
    <v>ASURE SOFTWARE, INC.</v>
    <v>ASURE SOFTWARE, INC.</v>
    <v>8.98</v>
    <v>0</v>
    <v>8.91</v>
    <v>9.1999999999999993</v>
    <v>28635780</v>
    <v>ASUR</v>
    <v>ASURE SOFTWARE, INC. (XNAS:ASUR)</v>
    <v>57374</v>
    <v>93000</v>
    <v>1989</v>
  </rv>
  <rv s="2">
    <v>5710</v>
  </rv>
  <rv s="0">
    <v>https://www.bing.com/financeapi/forcetrigger?t=c2juww&amp;q=XNAS%3aFA&amp;form=skydnc</v>
    <v>Learn more on Bing</v>
  </rv>
  <rv s="1">
    <v>en-US</v>
    <v>c2juww</v>
    <v>268435456</v>
    <v>1</v>
    <v>Powered by Refinitiv</v>
    <v>0</v>
    <v>FIRST ADVANTAGE CORPORATION (XNAS:FA)</v>
    <v>2</v>
    <v>3</v>
    <v>Finance</v>
    <v>4</v>
    <v>19.010000000000002</v>
    <v>8.82</v>
    <v>1.1124000000000001</v>
    <v>0.44</v>
    <v>3.6423999999999998E-2</v>
    <v>USD</v>
    <v>First Advantage Corporation is a global provider of software and data in the human resource technology industry. Enabled by its technology and artificial intelligence (AI), the Company’s platforms, data, and application programming interfaces (APIs) power employment background screening, digital identity solutions, and verification services. The Company’s product suite enables its customers across all industry sectors to perform pre-onboarding screening and post-onboarding monitoring of employees, contractors, contingent workers, tenants, and drivers. Its pre-onboarding products include criminal background checks, drug/health screening, extended workforce screening, FBI channeling, identity checks and biometric fraud mitigation tools, education/work history verification, healthcare credentials, executive screening and others. Its post-onboarding solutions include criminal records monitoring, healthcare sanctions, motor vehicle records, social media and global sanctions and licenses.</v>
    <v>9500</v>
    <v>Nasdaq Stock Market</v>
    <v>XNAS</v>
    <v>XNAS</v>
    <v>1 Concourse Parkway Ne, Suite 200, Attn: Bret T. Jardine, Esq., ATLANTA, GA, 30328 US</v>
    <v>12.87</v>
    <v>Professional &amp; Commercial Services</v>
    <v>Stock</v>
    <v>46129.796023506249</v>
    <v>5712</v>
    <v>12.27</v>
    <v>2182475132</v>
    <v>FIRST ADVANTAGE CORPORATION</v>
    <v>FIRST ADVANTAGE CORPORATION</v>
    <v>12.3</v>
    <v>0</v>
    <v>12.08</v>
    <v>12.52</v>
    <v>174319100</v>
    <v>FA</v>
    <v>FIRST ADVANTAGE CORPORATION (XNAS:FA)</v>
    <v>687272</v>
    <v>1060244</v>
    <v>1999</v>
  </rv>
  <rv s="2">
    <v>5713</v>
  </rv>
  <rv s="0">
    <v>https://www.bing.com/financeapi/forcetrigger?t=a1zha2&amp;q=XNYS%3aPAYC&amp;form=skydnc</v>
    <v>Learn more on Bing</v>
  </rv>
  <rv s="1">
    <v>en-US</v>
    <v>a1zha2</v>
    <v>268435456</v>
    <v>1</v>
    <v>Powered by Refinitiv</v>
    <v>0</v>
    <v>PAYCOM SOFTWARE, INC. (XNYS:PAYC)</v>
    <v>2</v>
    <v>3</v>
    <v>Finance</v>
    <v>4</v>
    <v>267.76</v>
    <v>104.9</v>
    <v>0.78459999999999996</v>
    <v>-0.31</v>
    <v>-2.47E-3</v>
    <v>USD</v>
    <v>Paycom Software, Inc. is a provider of a comprehensive, cloud-based human capital management (HCM) solution delivered as software-as-a-service (SaaS). The Company provides functionality and data analytics that businesses need to manage the complete employment lifecycle, from recruitment to retirement. Its solution requires virtually no customization and is based on a core system of record maintained in a single database for all HCM functions, including talent acquisition, time and labor management, payroll, talent management and human resources (HR) management applications.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v>
    <v>5770</v>
    <v>New York Stock Exchange</v>
    <v>XNYS</v>
    <v>XNYS</v>
    <v>7501 W Memorial Rd, OKLAHOMA CITY, OK, 73142 US</v>
    <v>127.70050000000001</v>
    <v>Software &amp; IT Services</v>
    <v>Stock</v>
    <v>46129.795869675778</v>
    <v>5715</v>
    <v>124.13</v>
    <v>5962183757</v>
    <v>PAYCOM SOFTWARE, INC.</v>
    <v>PAYCOM SOFTWARE, INC.</v>
    <v>126.8</v>
    <v>15.5023</v>
    <v>125.53</v>
    <v>125.22</v>
    <v>47613670</v>
    <v>PAYC</v>
    <v>PAYCOM SOFTWARE, INC. (XNYS:PAYC)</v>
    <v>422640</v>
    <v>1724132</v>
    <v>2013</v>
  </rv>
  <rv s="2">
    <v>5716</v>
  </rv>
  <rv s="0">
    <v>https://www.bing.com/financeapi/forcetrigger?t=a1zm3m&amp;q=XNAS%3aPCTY&amp;form=skydnc</v>
    <v>Learn more on Bing</v>
  </rv>
  <rv s="1">
    <v>en-US</v>
    <v>a1zm3m</v>
    <v>268435456</v>
    <v>1</v>
    <v>Powered by Refinitiv</v>
    <v>0</v>
    <v>PAYLOCITY HOLDING CORPORATION (XNAS:PCTY)</v>
    <v>2</v>
    <v>3</v>
    <v>Finance</v>
    <v>4</v>
    <v>201.971</v>
    <v>92.99</v>
    <v>0.49220000000000003</v>
    <v>-0.315</v>
    <v>-3.1290000000000003E-3</v>
    <v>USD</v>
    <v>Paylocity Holding Corporation is a provider of human capital management (HCM), finance, and information technology (IT) software solutions. The Company offers one unified platform that helps businesses across human resources (HR), finance, and IT streamline operations, manage spend and talent, and build culture and connection - with artificial intelligence (AI) embedded directly into everyday workflows to support better decisions. The Company's HR products include payroll, global payroll, human resources, time and labor, talent, benefits administration, employee experience, and expense management. Its finance products include expense management, AP automation, corporate cards, guided procurement, and headcount planning. Its IT products include asset management, and access management and identity. It serves various industries, including education, financial services, government services, healthcare, manufacturing, nonprofit, religious organizations, and restaurants and hospitality.</v>
    <v>6700</v>
    <v>Nasdaq Stock Market</v>
    <v>XNAS</v>
    <v>XNAS</v>
    <v>1400 American Ln, SCHAUMBURG, IL, 60173-5452 US</v>
    <v>102.1</v>
    <v>Software &amp; IT Services</v>
    <v>Stock</v>
    <v>46129.797659756252</v>
    <v>5718</v>
    <v>99.89</v>
    <v>5406256458</v>
    <v>PAYLOCITY HOLDING CORPORATION</v>
    <v>PAYLOCITY HOLDING CORPORATION</v>
    <v>101.21</v>
    <v>23.6084</v>
    <v>100.66</v>
    <v>100.345</v>
    <v>53876690</v>
    <v>PCTY</v>
    <v>PAYLOCITY HOLDING CORPORATION (XNAS:PCTY)</v>
    <v>296918</v>
    <v>776497</v>
    <v>2013</v>
  </rv>
  <rv s="2">
    <v>5719</v>
  </rv>
  <rv s="0">
    <v>https://www.bing.com/financeapi/forcetrigger?t=br1qr7&amp;q=XNYS%3aSKIL&amp;form=skydnc</v>
    <v>Learn more on Bing</v>
  </rv>
  <rv s="1">
    <v>en-US</v>
    <v>br1qr7</v>
    <v>268435456</v>
    <v>1</v>
    <v>Powered by Refinitiv</v>
    <v>0</v>
    <v>SKILLSOFT CORP. (XNYS:SKIL)</v>
    <v>2</v>
    <v>3</v>
    <v>Finance</v>
    <v>4</v>
    <v>24.01</v>
    <v>3.43</v>
    <v>2.0261</v>
    <v>-4.0599999999999997E-2</v>
    <v>-6.1140000000000005E-3</v>
    <v>USD</v>
    <v>Skillsoft Corp. provides personalized, interactive learning experiences and enterprise-ready solutions. The Company operates through two segments: Talent Development Solutions (TDS), and Global Knowledge (GK). Its TDS segment is comprised of both its organization platform and learner platform. GK segment includes its instructor-led training (ILT) platform. The Company provides more than 300,000 learning assets and more than 225,000 hours of learning experiences designed to help organizations and learners build critical technology, leadership, business, and compliance skills. Powered by artificial intelligence (AI) and strengthened by a broad ecosystem of partners, the Company’s platform helps customers solve some of business challenges including bridging skill gaps, improving talent retention, driving digital transformation, and future-proofing the workforce.</v>
    <v>2199</v>
    <v>New York Stock Exchange</v>
    <v>XNYS</v>
    <v>XNYS</v>
    <v>300 Innovative Way, Suite 2210, NASHUA, NH, 03062 US</v>
    <v>6.84</v>
    <v>Professional &amp; Business Education</v>
    <v>Stock</v>
    <v>46129.795955092188</v>
    <v>5721</v>
    <v>6.2401</v>
    <v>58155958</v>
    <v>SKILLSOFT CORP.</v>
    <v>SKILLSOFT CORP.</v>
    <v>6.72</v>
    <v>0</v>
    <v>6.64</v>
    <v>6.5994000000000002</v>
    <v>8812310</v>
    <v>SKIL</v>
    <v>SKILLSOFT CORP. (XNYS:SKIL)</v>
    <v>152418</v>
    <v>233023</v>
    <v>2019</v>
  </rv>
  <rv s="2">
    <v>5722</v>
  </rv>
  <rv s="0">
    <v>https://www.bing.com/financeapi/forcetrigger?t=bkixrw&amp;q=XNAS%3aUPWK&amp;form=skydnc</v>
    <v>Learn more on Bing</v>
  </rv>
  <rv s="1">
    <v>en-US</v>
    <v>bkixrw</v>
    <v>268435456</v>
    <v>1</v>
    <v>Powered by Refinitiv</v>
    <v>0</v>
    <v>UPWORK INC. (XNAS:UPWK)</v>
    <v>2</v>
    <v>3</v>
    <v>Finance</v>
    <v>4</v>
    <v>22.8399</v>
    <v>10.265000000000001</v>
    <v>1.1528</v>
    <v>0.12</v>
    <v>1.085E-2</v>
    <v>USD</v>
    <v>Upwork Inc. operates a working marketplace, which connects businesses with independent talent. The Company's independent talent refers to the talent that includes independent professionals and agencies of varying sizes. The Company’s marketplace offerings are designed for clients looking to identify hiring. Its marketplace offerings provide clients with access to independent talent with verified work history and client feedback from the marketplace platform. They also receive perks, such as a verified client badge and highlighted job posts. Upwork Payroll is available to clients when they choose to work with talent that they engage through Upwork as employees. With Upwork Payroll, clients have access to third-party staffing providers to employ talent and meet their talent needs through its work marketplace. It offers two lines of service: managed services and enterprise solutions. Its managed services offer a service-led program management and end-to-end project delivery solution.</v>
    <v>630</v>
    <v>Nasdaq Stock Market</v>
    <v>XNAS</v>
    <v>XNAS</v>
    <v>530 Lytton Avenue, Suite 301, PALO ALTO, CA, 94301 US</v>
    <v>11.6983</v>
    <v>Professional &amp; Commercial Services</v>
    <v>Stock</v>
    <v>46129.797320601559</v>
    <v>5724</v>
    <v>11.18</v>
    <v>1457650636</v>
    <v>UPWORK INC.</v>
    <v>UPWORK INC.</v>
    <v>11.39</v>
    <v>13.6425</v>
    <v>11.06</v>
    <v>11.18</v>
    <v>130380200</v>
    <v>UPWK</v>
    <v>UPWORK INC. (XNAS:UPWK)</v>
    <v>1560766</v>
    <v>3185226</v>
    <v>2013</v>
  </rv>
  <rv s="2">
    <v>5725</v>
  </rv>
  <rv s="0">
    <v>https://www.bing.com/financeapi/forcetrigger?t=a1pwnm&amp;q=XNAS%3aCMCO&amp;form=skydnc</v>
    <v>Learn more on Bing</v>
  </rv>
  <rv s="1">
    <v>en-US</v>
    <v>a1pwnm</v>
    <v>268435456</v>
    <v>1</v>
    <v>Powered by Refinitiv</v>
    <v>0</v>
    <v>COLUMBUS MCKINNON CORPORATION (XNAS:CMCO)</v>
    <v>2</v>
    <v>3</v>
    <v>Finance</v>
    <v>4</v>
    <v>24.4</v>
    <v>12.5</v>
    <v>1.3978999999999999</v>
    <v>0.8</v>
    <v>5.3333000000000005E-2</v>
    <v>USD</v>
    <v>Columbus McKinnon Corporation is a designer, manufacturer and marketer of intelligent motion solutions for material handling. Its key products include hoists, crane components, precision conveyor systems, rigging tools, light rail workstations and digital power and motion control systems. The Company focuses on commercial and industrial applications that require the safety and quality provided by its design and engineering know-how. Its products include a wide variety of electric, air-powered, lever, and hand hoists, hoist trolleys, explosion-protected hoists, winches, and aluminum work stations; alloy and carbon steel chain; forged attachments, such as hooks, shackles, textile slings, clamps, and load binders; mechanical and electromechanical actuators and rotary unions; below-the-hook special purpose lifters; and power and motion control systems, among others. Its target market verticals include manufacturing, transportation, energy and utilities, aerospace, and others.</v>
    <v>3478</v>
    <v>Nasdaq Stock Market</v>
    <v>XNAS</v>
    <v>XNAS</v>
    <v>13320 Ballantyne Corporate Place, Suite D, CHARLOTTE, NC, 28277 US</v>
    <v>16.13</v>
    <v>Machinery, Equipment &amp; Components</v>
    <v>Stock</v>
    <v>46129.797394664063</v>
    <v>5727</v>
    <v>15.324999999999999</v>
    <v>454082046</v>
    <v>COLUMBUS MCKINNON CORPORATION</v>
    <v>COLUMBUS MCKINNON CORPORATION</v>
    <v>15.4</v>
    <v>75.998099999999994</v>
    <v>15</v>
    <v>15.8</v>
    <v>28739370</v>
    <v>CMCO</v>
    <v>COLUMBUS MCKINNON CORPORATION (XNAS:CMCO)</v>
    <v>154093</v>
    <v>478335</v>
    <v>1929</v>
  </rv>
  <rv s="2">
    <v>5728</v>
  </rv>
  <rv s="0">
    <v>https://www.bing.com/financeapi/forcetrigger?t=a1qlf2&amp;q=XNYS%3aCVR&amp;form=skydnc</v>
    <v>Learn more on Bing</v>
  </rv>
  <rv s="4">
    <v>en-US</v>
    <v>a1qlf2</v>
    <v>268435456</v>
    <v>1</v>
    <v>Powered by Refinitiv</v>
    <v>8</v>
    <v>CHICAGO RIVET &amp; MACHINE CO. (XNYS:CVR)</v>
    <v>2</v>
    <v>9</v>
    <v>Finance</v>
    <v>5</v>
    <v>15</v>
    <v>8.15</v>
    <v>0.30409999999999998</v>
    <v>0.08</v>
    <v>7.4280000000000006E-3</v>
    <v>USD</v>
    <v>Chicago Rivet &amp; Machine Co. operates in the fastener industry. The Company operates through two segments: fastener and assembly equipment. The fastener segment, which comprises the Company’s wholly-owned subsidiary, H&amp;L Tool Company Inc., and the Company’s fastener operations, which consists of the manufacture and sale of rivets, cold-formed fasteners and parts, and screw machine products. The assembly equipment segment consists primarily of the manufacture of automatic rivet setting machines and parts and tools for such machines. The principal market for the Company’s products is the North American automotive industry. Its Madison Heights, Michigan facility is used entirely in the fastener segment. Its Albia, Iowa facility is used exclusively in the assembly equipment segment. Its Tyrone and Pennsylvania facilities are utilized in both segments.</v>
    <v>158</v>
    <v>New York Stock Exchange</v>
    <v>XNYS</v>
    <v>XNYS</v>
    <v>PO Box 3061, 901 Frontenac Rd, NAPERVILLE, IL, 60566 US</v>
    <v>11</v>
    <v>Automobiles &amp; Auto Parts</v>
    <v>Stock</v>
    <v>46129.781378796091</v>
    <v>5730</v>
    <v>10.85</v>
    <v>10482510</v>
    <v>CHICAGO RIVET &amp; MACHINE CO.</v>
    <v>CHICAGO RIVET &amp; MACHINE CO.</v>
    <v>11</v>
    <v>10.77</v>
    <v>10.85</v>
    <v>966130</v>
    <v>CVR</v>
    <v>CHICAGO RIVET &amp; MACHINE CO. (XNYS:CVR)</v>
    <v>1299</v>
    <v>3306</v>
    <v>1927</v>
  </rv>
  <rv s="2">
    <v>5731</v>
  </rv>
  <rv s="0">
    <v>https://www.bing.com/financeapi/forcetrigger?t=a1qt6h&amp;q=XNYS%3aDCI&amp;form=skydnc</v>
    <v>Learn more on Bing</v>
  </rv>
  <rv s="1">
    <v>en-US</v>
    <v>a1qt6h</v>
    <v>268435456</v>
    <v>1</v>
    <v>Powered by Refinitiv</v>
    <v>0</v>
    <v>DONALDSON COMPANY, INC. (XNYS:DCI)</v>
    <v>2</v>
    <v>3</v>
    <v>Finance</v>
    <v>4</v>
    <v>112.84</v>
    <v>61.170699999999997</v>
    <v>1.0202</v>
    <v>1.9850000000000001</v>
    <v>2.2719E-2</v>
    <v>USD</v>
    <v>Donaldson Company, Inc. specializes in technology-led filtration products and solutions, serving a range of industries and advanced markets. The Company's segments include Mobile Solutions, Industrial Solutions and Life Sciences. Mobile Solutions segment is organized based on a combination of customers and products and consists of the off-road, on-road and aftermarket business units. Its products consist of replacement filters for both air and liquid filtration applications and filtration housings for new equipment production and systems related to exhaust and emissions. Industrial Solutions segment is organized based on product type and consists of industrial air filtration, industrial gasses, industrial hydraulics, power generation and aerospace and defense products. Life Sciences segment is organized by end market and consists of the bioprocessing equipment and consumables, food and beverage, vehicle electrification and medical device, microelectronics and disk drive markets.</v>
    <v>15000</v>
    <v>New York Stock Exchange</v>
    <v>XNYS</v>
    <v>XNYS</v>
    <v>1400 W 94th St, MINNEAPOLIS, MN, 55431-2301 US</v>
    <v>90.29</v>
    <v>Professional &amp; Commercial Services</v>
    <v>Stock</v>
    <v>46129.797651562498</v>
    <v>5733</v>
    <v>87.51</v>
    <v>10348577841</v>
    <v>DONALDSON COMPANY, INC.</v>
    <v>DONALDSON COMPANY, INC.</v>
    <v>87.67</v>
    <v>27.918199999999999</v>
    <v>87.37</v>
    <v>89.355000000000004</v>
    <v>115814200</v>
    <v>DCI</v>
    <v>DONALDSON COMPANY, INC. (XNYS:DCI)</v>
    <v>299442</v>
    <v>638975</v>
    <v>1936</v>
  </rv>
  <rv s="2">
    <v>5734</v>
  </rv>
  <rv s="0">
    <v>https://www.bing.com/financeapi/forcetrigger?t=a1r8ur&amp;q=XNYS%3aDOV&amp;form=skydnc</v>
    <v>Learn more on Bing</v>
  </rv>
  <rv s="1">
    <v>en-US</v>
    <v>a1r8ur</v>
    <v>268435456</v>
    <v>1</v>
    <v>Powered by Refinitiv</v>
    <v>0</v>
    <v>DOVER CORPORATION (XNYS:DOV)</v>
    <v>2</v>
    <v>3</v>
    <v>Finance</v>
    <v>4</v>
    <v>237.54</v>
    <v>155.44999999999999</v>
    <v>1.2042999999999999</v>
    <v>6.21</v>
    <v>2.8996000000000001E-2</v>
    <v>USD</v>
    <v>Dover Corporation is a diversified global manufacturer and solutions provider. Its Engineered Products segment provides a range of equipment, components, software, solutions and services to the vehicle aftermarket, aerospace and defense, and others. Its Clean Energy &amp; Fueling segment provides components, equipment, and software solutions and services. It also designs, manufactures, and supplies vacuum-insulated piping systems for a variety of liquefied gases like nitrogen, oxygen, carbon dioxide, and other industrial gases. Its Imaging &amp; Identification segment supplies precision marking and coding, product traceability, brand protection and digital textile printing equipment. Its Pumps &amp; Process Solutions segment manufactures specialty pumps and flow meters, fluid transfer connectors, engineered precision components, instruments, and digital controls. Its Climate &amp; Sustainability Technologies segment is a provider of energy-efficient equipment, components, and parts.</v>
    <v>24000</v>
    <v>New York Stock Exchange</v>
    <v>XNYS</v>
    <v>XNYS</v>
    <v>3005 Highland Parkway, Suite 200, DOWNERS GROVE, IL, 60515 US</v>
    <v>222.12</v>
    <v>Machinery, Equipment &amp; Components</v>
    <v>Stock</v>
    <v>46129.796010416409</v>
    <v>5736</v>
    <v>215.88499999999999</v>
    <v>29706430632</v>
    <v>DOVER CORPORATION</v>
    <v>DOVER CORPORATION</v>
    <v>216.57</v>
    <v>27.663699999999999</v>
    <v>214.17</v>
    <v>220.38</v>
    <v>134796400</v>
    <v>DOV</v>
    <v>DOVER CORPORATION (XNYS:DOV)</v>
    <v>719851</v>
    <v>1001686</v>
    <v>1947</v>
  </rv>
  <rv s="2">
    <v>5737</v>
  </rv>
  <rv s="0">
    <v>https://www.bing.com/financeapi/forcetrigger?t=a1nxfr&amp;q=XNYS%3aEPAC&amp;form=skydnc</v>
    <v>Learn more on Bing</v>
  </rv>
  <rv s="1">
    <v>en-US</v>
    <v>a1nxfr</v>
    <v>268435456</v>
    <v>1</v>
    <v>Powered by Refinitiv</v>
    <v>0</v>
    <v>ENERPAC TOOL GROUP CORP. (XNYS:EPAC)</v>
    <v>2</v>
    <v>3</v>
    <v>Finance</v>
    <v>4</v>
    <v>46.39</v>
    <v>33.659999999999997</v>
    <v>0.92800000000000005</v>
    <v>0.85</v>
    <v>2.4424999999999999E-2</v>
    <v>USD</v>
    <v>Enerpac Tool Group Corp. is an industrial tool, services, technology and solutions provider. The Company operates through the Industrial Tools &amp; Service (IT&amp;S) segment. The IT&amp;S segment is engaged in the design, manufacturing and distribution of branded hydraulic and mechanical tools and in providing services and tool rental to the general industrial; refining and petrochemical; industrial maintenance, repair and operations (MRO); machining &amp; manufacturing; power generation; infrastructure; mining, and other markets. Its primary products include branded tools, cylinders, pumps, hydraulic torque wrenches, highly engineered heavy lifting technology solutions and other tools. Its products include pumps and power units, cylinders and jacks, machine moving tools, mirage portable machine tools, sweeney aerospace tools, enerpac rail tools, torque and tension tools, tension meter and load cells, biach nuclear tools, equalizer flange maintenance tools, and others.</v>
    <v>2100</v>
    <v>New York Stock Exchange</v>
    <v>XNYS</v>
    <v>XNYS</v>
    <v>648 N PLANKINTON AVE, 4TH FLOOR, MILWAUKEE, WI, 53203-2917 US</v>
    <v>36.289299999999997</v>
    <v>Machinery, Equipment &amp; Components</v>
    <v>Stock</v>
    <v>46129.795599189063</v>
    <v>5739</v>
    <v>35</v>
    <v>1837514010</v>
    <v>ENERPAC TOOL GROUP CORP.</v>
    <v>ENERPAC TOOL GROUP CORP.</v>
    <v>35</v>
    <v>21.380600000000001</v>
    <v>34.799999999999997</v>
    <v>35.65</v>
    <v>51543170</v>
    <v>EPAC</v>
    <v>ENERPAC TOOL GROUP CORP. (XNYS:EPAC)</v>
    <v>236045</v>
    <v>445411</v>
    <v>1910</v>
  </rv>
  <rv s="2">
    <v>5740</v>
  </rv>
  <rv s="0">
    <v>https://www.bing.com/financeapi/forcetrigger?t=a1s677&amp;q=XNAS%3aERII&amp;form=skydnc</v>
    <v>Learn more on Bing</v>
  </rv>
  <rv s="1">
    <v>en-US</v>
    <v>a1s677</v>
    <v>268435456</v>
    <v>1</v>
    <v>Powered by Refinitiv</v>
    <v>0</v>
    <v>ENERGY RECOVERY, INC. (XNAS:ERII)</v>
    <v>2</v>
    <v>3</v>
    <v>Finance</v>
    <v>4</v>
    <v>18.32</v>
    <v>9.35</v>
    <v>1.0205</v>
    <v>0.16</v>
    <v>1.5310999999999998E-2</v>
    <v>USD</v>
    <v>Energy Recovery, Inc. is engaged in offering energy efficiency technology. It designs and manufactures solutions that provide cost savings through improved energy efficiency in commercial and industrial processes, with applications across several industries. Its segments include Water and Emerging Technologies. The Water segment develops, sales and supports PX, hydraulic turbochargers and pumps used in seawater desalination and wastewater treatment activities. The Emerging Technologies segment develops, sales and supports activities related to emerging technologies, such as the PX G1300 used in industrial and commercial refrigeration applications. Its solutions are marketed, sold in, or developed for, the fluid-flow and gas markets, such as seawater and wastewater desalination, natural gas, chemical processing and CO2-based refrigeration systems, under the trademarks ERI, PX, Pressure Exchanger, PX Pressure Exchanger (PX), Ultra PX, PX G, PX G1300, PX PowerTrain, AT, and Aquabold.</v>
    <v>230</v>
    <v>Nasdaq Stock Market</v>
    <v>XNAS</v>
    <v>XNAS</v>
    <v>1717 Doolittle Dr, SAN LEANDRO, CA, 94577 US</v>
    <v>10.79</v>
    <v>Machinery, Equipment &amp; Components</v>
    <v>Stock</v>
    <v>46129.797526885937</v>
    <v>5742</v>
    <v>10.51</v>
    <v>560512188</v>
    <v>ENERGY RECOVERY, INC.</v>
    <v>ENERGY RECOVERY, INC.</v>
    <v>10.66</v>
    <v>24.929500000000001</v>
    <v>10.45</v>
    <v>10.61</v>
    <v>52828670</v>
    <v>ERII</v>
    <v>ENERGY RECOVERY, INC. (XNAS:ERII)</v>
    <v>537319</v>
    <v>808099</v>
    <v>2001</v>
  </rv>
  <rv s="2">
    <v>5743</v>
  </rv>
  <rv s="0">
    <v>https://www.bing.com/financeapi/forcetrigger?t=c5ldim&amp;q=XNYS%3aESAB&amp;form=skydnc</v>
    <v>Learn more on Bing</v>
  </rv>
  <rv s="1">
    <v>en-US</v>
    <v>c5ldim</v>
    <v>268435456</v>
    <v>1</v>
    <v>Powered by Refinitiv</v>
    <v>0</v>
    <v>ESAB CORPORATION (XNYS:ESAB)</v>
    <v>2</v>
    <v>3</v>
    <v>Finance</v>
    <v>4</v>
    <v>137.41999999999999</v>
    <v>89.41</v>
    <v>1.2515000000000001</v>
    <v>11.09</v>
    <v>0.11209899999999999</v>
    <v>USD</v>
    <v>ESAB Corporation is a focused premier industrial compounder. The Company provides its partners with fabrication technology advanced equipment, consumables, gas control equipment, robotics and digital solutions. Its segments include Americas and EMEA &amp; APAC. The Americas segment includes operations in North America and South America. The EMEA &amp; APAC segment which includes Europe, Middle East, India, Africa, and Asia Pacific. The Company’s products are utilized to solve challenges in a range of industries, including cutting, joining and automated welding. Its products are marketed under various brand names, such as ESAB, providing a range of products with technologies to solve challenges in virtually any industry. It serves a global customer base across multiple markets through a combination of direct sales and third-party distribution channels. Its customer base is diversified in the industrial end markets. It serves customers in approximately 150 countries.</v>
    <v>10300</v>
    <v>New York Stock Exchange</v>
    <v>XNYS</v>
    <v>XNYS</v>
    <v>909 Rose Avenue, 8Th Floor, NORTH BETHESDA, MD, 20852 US</v>
    <v>110.35</v>
    <v>Machinery, Equipment &amp; Components</v>
    <v>Stock</v>
    <v>46129.796187117972</v>
    <v>5745</v>
    <v>101</v>
    <v>6698184830</v>
    <v>ESAB CORPORATION</v>
    <v>ESAB CORPORATION</v>
    <v>101</v>
    <v>26.811299999999999</v>
    <v>98.93</v>
    <v>110.02</v>
    <v>60881520</v>
    <v>ESAB</v>
    <v>ESAB CORPORATION (XNYS:ESAB)</v>
    <v>579311</v>
    <v>754304</v>
    <v>2021</v>
  </rv>
  <rv s="2">
    <v>5746</v>
  </rv>
  <rv s="0">
    <v>https://www.bing.com/financeapi/forcetrigger?t=a1t34c&amp;q=XNYS%3aFLS&amp;form=skydnc</v>
    <v>Learn more on Bing</v>
  </rv>
  <rv s="1">
    <v>en-US</v>
    <v>a1t34c</v>
    <v>268435456</v>
    <v>1</v>
    <v>Powered by Refinitiv</v>
    <v>0</v>
    <v>FLOWSERVE CORPORATION (XNYS:FLS)</v>
    <v>2</v>
    <v>3</v>
    <v>Finance</v>
    <v>4</v>
    <v>92.41</v>
    <v>39.85</v>
    <v>1.3305</v>
    <v>6.0350000000000001</v>
    <v>7.7540999999999999E-2</v>
    <v>USD</v>
    <v>Flowserve Corporation is a provider of fluid motion and control products and services. The Company produces engineered and industrial pumps, seals and valves as well as a range of related flow management services. Its Flowserve Pumps Division segment designs, manufactures, pretests, distributes and services highly custom-engineered pumps, pre-configured industrial pumps, pump systems, mechanical seals and auxiliary systems (original equipment) and related services. Its products and services are used by companies that operate in the energy, power generation, chemical, and general industries. Its Flowserve Pumps Division segment designs, manufactures, and distributes a portfolio of engineered-to-order and configured-to-order isolation valves, control valves, valve automation products and related equipment. Its products are used to control, direct and manage the flow of liquids, gases and multiphase fluids. It also provides aftermarket products and services for industrial gas turbines.</v>
    <v>16000</v>
    <v>New York Stock Exchange</v>
    <v>XNYS</v>
    <v>XNYS</v>
    <v>5215 N. O'connor Blvd., Suite 700, IRVING, TX, 75039 US</v>
    <v>84.67</v>
    <v>Machinery, Equipment &amp; Components</v>
    <v>Stock</v>
    <v>46129.7976623375</v>
    <v>5748</v>
    <v>78.55</v>
    <v>10717561221</v>
    <v>FLOWSERVE CORPORATION</v>
    <v>FLOWSERVE CORPORATION</v>
    <v>78.650000000000006</v>
    <v>31.964400000000001</v>
    <v>77.83</v>
    <v>83.864999999999995</v>
    <v>127795400</v>
    <v>FLS</v>
    <v>FLOWSERVE CORPORATION (XNYS:FLS)</v>
    <v>2062608</v>
    <v>1824385</v>
    <v>1912</v>
  </rv>
  <rv s="2">
    <v>5749</v>
  </rv>
  <rv s="0">
    <v>https://www.bing.com/financeapi/forcetrigger?t=a1trr7&amp;q=XNAS%3aGENC&amp;form=skydnc</v>
    <v>Learn more on Bing</v>
  </rv>
  <rv s="1">
    <v>en-US</v>
    <v>a1trr7</v>
    <v>268435456</v>
    <v>1</v>
    <v>Powered by Refinitiv</v>
    <v>0</v>
    <v>GENCOR INDUSTRIES, INC. (XNYS:GENC)</v>
    <v>2</v>
    <v>3</v>
    <v>Finance</v>
    <v>4</v>
    <v>17.399999999999999</v>
    <v>10.97</v>
    <v>0.52949999999999997</v>
    <v>9.0899999999999995E-2</v>
    <v>6.1670000000000006E-3</v>
    <v>USD</v>
    <v>Gencor Industries, Inc. is a diversified heavy machinery manufacturer for the production of highway construction materials and equipment and environmental control machinery and equipment used in a variety of applications. The Company's products include asphalt pavers, hot mix asphalt plants, combustion systems and fluid heat transfer systems. The Company also manufactures related asphalt plant equipment, including hot-mix storage silos, fabric filtration systems, cold feed bins and other plant components. Its Hetherington and Berner (H&amp;B) product line is an asphalt plant line. It manufactures combustion systems, which are large burners that can transform solid, liquid or gaseous fuels into usable energy, or burn multiple fuels, alternately or simultaneously. The Company manufactures asphalt pavers under the Blaw-Knox brand. It manufactures the Hy-Way Heat and Beverley lines of thermal fluid heat transfer systems and specialty storage tanks for various industry uses.</v>
    <v>318</v>
    <v>New York Stock Exchange</v>
    <v>XNYS</v>
    <v>XNYS</v>
    <v>5201 N Orange Blossom Trail, ORLANDO, FL, 32810 US</v>
    <v>15.07</v>
    <v>Machinery, Equipment &amp; Components</v>
    <v>Stock</v>
    <v>46129.796279582813</v>
    <v>5751</v>
    <v>14.775</v>
    <v>217386882</v>
    <v>GENCOR INDUSTRIES, INC.</v>
    <v>GENCOR INDUSTRIES, INC.</v>
    <v>14.99</v>
    <v>14.222200000000001</v>
    <v>14.74</v>
    <v>14.8309</v>
    <v>14657700</v>
    <v>GENC</v>
    <v>GENCOR INDUSTRIES, INC. (XNYS:GENC)</v>
    <v>6143</v>
    <v>32071</v>
    <v>1969</v>
  </rv>
  <rv s="2">
    <v>5752</v>
  </rv>
  <rv s="0">
    <v>https://www.bing.com/financeapi/forcetrigger?t=a1tth7&amp;q=XNYS%3aGGG&amp;form=skydnc</v>
    <v>Learn more on Bing</v>
  </rv>
  <rv s="1">
    <v>en-US</v>
    <v>a1tth7</v>
    <v>268435456</v>
    <v>1</v>
    <v>Powered by Refinitiv</v>
    <v>0</v>
    <v>GRACO INC (XNYS:GGG)</v>
    <v>2</v>
    <v>3</v>
    <v>Finance</v>
    <v>4</v>
    <v>95.69</v>
    <v>75.91</v>
    <v>1.0359</v>
    <v>2.06</v>
    <v>2.4258000000000002E-2</v>
    <v>USD</v>
    <v>Graco Inc. is a multinational manufacturing company. The Company supplies technology and expertise for the management of fluids and coatings in both industrial and commercial applications. It designs, manufactures and markets systems and equipment to move, measure, control, dispense and spray fluid and powder materials. Its segments include Contractor, Industrial and Expansion Markets. The Contractor segment markets sprayers and equipment that apply paint to walls and other structures, texture to walls and ceilings, insulation to building walls and other items, highly viscous coatings to roofs, and markings on roads, parking lots, athletic fields and floors. The Industrial segment includes its industrial and powder divisions. The Industrial segment markets equipment and solutions for moving and applying paints, powder coatings, sealants, adhesives and other fluids. The Expansion Markets segment includes environmental, semiconductor, high-pressure valves and electric motors businesses.</v>
    <v>4400</v>
    <v>New York Stock Exchange</v>
    <v>XNYS</v>
    <v>XNYS</v>
    <v>88 11th Ave NE, MINNEAPOLIS, MN, 55413-1829 US</v>
    <v>88.34</v>
    <v>Machinery, Equipment &amp; Components</v>
    <v>Stock</v>
    <v>46129.797667881248</v>
    <v>5754</v>
    <v>84.99</v>
    <v>14420414200</v>
    <v>GRACO INC</v>
    <v>GRACO INC</v>
    <v>86.08</v>
    <v>28.205500000000001</v>
    <v>84.92</v>
    <v>86.98</v>
    <v>165790000</v>
    <v>GGG</v>
    <v>GRACO INC (XNYS:GGG)</v>
    <v>443715</v>
    <v>1058201</v>
    <v>1947</v>
  </rv>
  <rv s="2">
    <v>5755</v>
  </rv>
  <rv s="0">
    <v>https://www.bing.com/financeapi/forcetrigger?t=a1tup2&amp;q=XNYS%3aGHM&amp;form=skydnc</v>
    <v>Learn more on Bing</v>
  </rv>
  <rv s="1">
    <v>en-US</v>
    <v>a1tup2</v>
    <v>268435456</v>
    <v>1</v>
    <v>Powered by Refinitiv</v>
    <v>0</v>
    <v>GRAHAM CORPORATION (XNYS:GHM)</v>
    <v>2</v>
    <v>3</v>
    <v>Finance</v>
    <v>4</v>
    <v>97</v>
    <v>28.49</v>
    <v>1.0146999999999999</v>
    <v>4.58</v>
    <v>5.0346000000000002E-2</v>
    <v>USD</v>
    <v>Graham Corporation is engaged in the design and manufacture of mission-critical fluid, power, heat transfer and vacuum technologies for the defense, energy and process, and space industries. It designs and manufactures custom-engineered vacuum, heat transfer, cryogenic pump and turbomachinery technologies. For the defense industry, its equipment is used in nuclear and non-nuclear propulsion, power, fluid transfer, and thermal management systems. For the energy and process industries, the Company supplies equipment for vacuum, heat transfer, and fluid transfer applications used in oil refining, downstream chemical facilities, fertilizers, ethylene, methanol, edible oil, food and beverage, pulp and paper, and multiple alternative energy applications such as hydrogen, small modular nuclear, concentrated solar and geothermal processes. For the space industry, its equipment is used in propulsion, power and thermal management systems, and for life support systems.</v>
    <v>636</v>
    <v>New York Stock Exchange</v>
    <v>XNYS</v>
    <v>XNYS</v>
    <v>20 Florence Ave, BATAVIA, NY, 14020 US</v>
    <v>97</v>
    <v>Machinery, Equipment &amp; Components</v>
    <v>Stock</v>
    <v>46129.797614525</v>
    <v>5757</v>
    <v>91.424999999999997</v>
    <v>1107215245</v>
    <v>GRAHAM CORPORATION</v>
    <v>GRAHAM CORPORATION</v>
    <v>93.47</v>
    <v>71.263400000000004</v>
    <v>90.97</v>
    <v>95.55</v>
    <v>11587810</v>
    <v>GHM</v>
    <v>GRAHAM CORPORATION (XNYS:GHM)</v>
    <v>104897</v>
    <v>137773</v>
    <v>1983</v>
  </rv>
  <rv s="2">
    <v>5758</v>
  </rv>
  <rv s="0">
    <v>https://www.bing.com/financeapi/forcetrigger?t=a1u65r&amp;q=XNYS%3aGRC&amp;form=skydnc</v>
    <v>Learn more on Bing</v>
  </rv>
  <rv s="1">
    <v>en-US</v>
    <v>a1u65r</v>
    <v>268435456</v>
    <v>1</v>
    <v>Powered by Refinitiv</v>
    <v>0</v>
    <v>THE GORMAN- RUPP COMPANY (XNYS:GRC)</v>
    <v>2</v>
    <v>3</v>
    <v>Finance</v>
    <v>4</v>
    <v>73.239999999999995</v>
    <v>32.17</v>
    <v>1.2638</v>
    <v>1.1399999999999999</v>
    <v>1.6848999999999999E-2</v>
    <v>USD</v>
    <v>The Gorman-Rupp Company designs, manufactures, and sells pumps and pump systems for use in water, wastewater, construction, dewatering, industrial, petroleum, original equipment, agriculture, fire suppression, heating, ventilating and air conditioning (HVAC), military and other liquid-handling applications. The Company’s product line consists of pump models ranging in size from 1/4 to nearly 15 feet and ranging in rated capacity from less than one gallon per minute to nearly one million gallons per minute. The types of pumps which the Company produces include self-priming centrifugal, standard centrifugal, magnetic drive centrifugal, axial and mixed-flow, vertical turbine line shaft, submersible, high-pressure booster, rotary gear, rotary vein, diaphragm, bellows and oscillating. Its pumps have driven that range from fractional horsepower electric motors up to larger electric motors or internal combustion engines capable of producing several thousand horsepower.</v>
    <v>1415</v>
    <v>New York Stock Exchange</v>
    <v>XNYS</v>
    <v>XNYS</v>
    <v>PO Box 1217, 600 S Airport Rd, MANSFIELD, OH, 44901 US</v>
    <v>70.19</v>
    <v>Machinery, Equipment &amp; Components</v>
    <v>Stock</v>
    <v>46129.795732464845</v>
    <v>5760</v>
    <v>68.319999999999993</v>
    <v>1810323392</v>
    <v>THE GORMAN- RUPP COMPANY</v>
    <v>THE GORMAN- RUPP COMPANY</v>
    <v>68.97</v>
    <v>34.125300000000003</v>
    <v>67.66</v>
    <v>68.8</v>
    <v>26312840</v>
    <v>GRC</v>
    <v>THE GORMAN- RUPP COMPANY (XNYS:GRC)</v>
    <v>181615</v>
    <v>173321</v>
    <v>1934</v>
  </rv>
  <rv s="2">
    <v>5761</v>
  </rv>
  <rv s="0">
    <v>https://www.bing.com/financeapi/forcetrigger?t=aygt77&amp;q=XNYS%3aGTES&amp;form=skydnc</v>
    <v>Learn more on Bing</v>
  </rv>
  <rv s="1">
    <v>en-US</v>
    <v>aygt77</v>
    <v>268435456</v>
    <v>1</v>
    <v>Powered by Refinitiv</v>
    <v>0</v>
    <v>GATES INDUSTRIAL CORPORATION PLC (XNYS:GTES)</v>
    <v>2</v>
    <v>3</v>
    <v>Finance</v>
    <v>4</v>
    <v>28.47</v>
    <v>16.274999999999999</v>
    <v>1.2839</v>
    <v>0.82</v>
    <v>3.2985E-2</v>
    <v>USD</v>
    <v>Gates Industrial Corporation plc is a global manufacturer of engineered power transmission and fluid power solutions. The Company offers a portfolio of products to diverse replacement channel customers, and to original equipment (first-fit) manufacturers as specified components. Its segments include Power Transmission and Fluid Power. Its Power Transmission segment includes elastomer drive belts and related components used to transfer power in a range of applications. Its power transmission solutions transfer power, convey materials, and provide motion control. Its Fluid Power segment includes hoses, tubing and fittings designed to convey hydraulic fluid at high pressures in both mobile and stationary applications, and other high-pressure and fluid transfer hoses. Its products play various roles in a diverse range of applications across a wide variety of end markets ranging from harsh and hazardous industries, such as agriculture, construction, manufacturing and energy, and others.</v>
    <v>13000</v>
    <v>New York Stock Exchange</v>
    <v>XNYS</v>
    <v>XNYS</v>
    <v>1144 Fifteenth Street, DENVER, CO, 80202 US</v>
    <v>26.02</v>
    <v>Machinery, Equipment &amp; Components</v>
    <v>Stock</v>
    <v>46129.796415022654</v>
    <v>5763</v>
    <v>25.48</v>
    <v>6519014376</v>
    <v>GATES INDUSTRIAL CORPORATION PLC</v>
    <v>GATES INDUSTRIAL CORPORATION PLC</v>
    <v>25.6</v>
    <v>26.550899999999999</v>
    <v>24.86</v>
    <v>25.68</v>
    <v>253855700</v>
    <v>GTES</v>
    <v>GATES INDUSTRIAL CORPORATION PLC (XNYS:GTES)</v>
    <v>1828395</v>
    <v>2391695</v>
    <v>2017</v>
  </rv>
  <rv s="2">
    <v>5764</v>
  </rv>
  <rv s="0">
    <v>https://www.bing.com/financeapi/forcetrigger?t=a1v177&amp;q=XNYS%3aHY&amp;form=skydnc</v>
    <v>Learn more on Bing</v>
  </rv>
  <rv s="1">
    <v>en-US</v>
    <v>a1v177</v>
    <v>268435456</v>
    <v>1</v>
    <v>Powered by Refinitiv</v>
    <v>0</v>
    <v>HYSTER-YALE, INC. (XNYS:HY)</v>
    <v>2</v>
    <v>3</v>
    <v>Finance</v>
    <v>4</v>
    <v>44.55</v>
    <v>26.405000000000001</v>
    <v>1.6083000000000001</v>
    <v>2.0499999999999998</v>
    <v>5.6691999999999999E-2</v>
    <v>USD</v>
    <v>Hyster-Yale, Inc. is engaged in providing lift trucks and solutions. The Company provides attachments, parts, fleet management services, technology and energy solutions. It designs, engineers, manufactures, sells and services a line of lift trucks, attachments, parts, fleet management services, technology and energy solutions. Its segments include Americas, EMEA, JAPIC, and Bolzoni. The Americas segment includes lift truck operations in the United States, Canada, Mexico, Brazil, and Latin America. The EMEA segment includes operations in Europe, the Middle East and Africa. The JAPIC segment includes operations in the Asia and Pacific regions, including China. The Bolzoni segment manufactures precision-engineered lift truck attachments, forks, masts and lift tables designed for handling delicate and specialized loads. Its solutions are marketed under the Bolzoni, Auramo and Meyer brand names. It also produces components for lift truck manufacturers.</v>
    <v>7500</v>
    <v>New York Stock Exchange</v>
    <v>XNYS</v>
    <v>XNYS</v>
    <v>5875 LANDERBROOK DRIVE, SUITE 300, CLEVELAND, OH, 44124 US</v>
    <v>38.814999999999998</v>
    <v>Machinery, Equipment &amp; Components</v>
    <v>Stock</v>
    <v>46129.796292765626</v>
    <v>5766</v>
    <v>36.590000000000003</v>
    <v>683962438</v>
    <v>HYSTER-YALE, INC.</v>
    <v>HYSTER-YALE, INC.</v>
    <v>36.590000000000003</v>
    <v>0</v>
    <v>36.159999999999997</v>
    <v>38.21</v>
    <v>17900090</v>
    <v>HY</v>
    <v>HYSTER-YALE, INC. (XNYS:HY)</v>
    <v>37487</v>
    <v>78577</v>
    <v>1999</v>
  </rv>
  <rv s="2">
    <v>5767</v>
  </rv>
  <rv s="0">
    <v>https://www.bing.com/financeapi/forcetrigger?t=a1vc52&amp;q=XNYS%3aIEX&amp;form=skydnc</v>
    <v>Learn more on Bing</v>
  </rv>
  <rv s="1">
    <v>en-US</v>
    <v>a1vc52</v>
    <v>268435456</v>
    <v>1</v>
    <v>Powered by Refinitiv</v>
    <v>0</v>
    <v>IDEX CORPORATION (XNYS:IEX)</v>
    <v>2</v>
    <v>3</v>
    <v>Finance</v>
    <v>4</v>
    <v>217.155</v>
    <v>157.25</v>
    <v>0.96419999999999995</v>
    <v>5.2549999999999999</v>
    <v>2.6181999999999997E-2</v>
    <v>USD</v>
    <v>IDEX Corporation is a global applied solutions provider. The Company specializes in the manufacturing of health and science technologies, fluid and metering technologies, and fire, safety, and other diversified products. Its segments include Health &amp; Science Technologies (HST), Fluid &amp; Metering Technologies (FMT), and Fire &amp; Safety/Diversified Products (FSDP). The HST segment designs, produces, and distributes a range of precision fluidics, positive displacement pumps, powder and liquid processing technologies, drying systems, micro-precision components, pneumatic components and sealing solutions. The FMT segment designs, produces, and distributes displacement pumps, valves, small volume provers, flow meters, injectors, and other fluid-handling pump modules and systems and provides flow monitoring and other services. The FSDP segment designs, produces, and distributes firefighting pumps, valves and controls, rescue tools, lifting bags and other components.</v>
    <v>8700</v>
    <v>New York Stock Exchange</v>
    <v>XNYS</v>
    <v>XNYS</v>
    <v>3100 Sanders Road, Suite 301, NORTHBROOK, IL, 60062 US</v>
    <v>207.6875</v>
    <v>Machinery, Equipment &amp; Components</v>
    <v>Stock</v>
    <v>46129.795915659372</v>
    <v>5769</v>
    <v>202.07</v>
    <v>15283142628</v>
    <v>IDEX CORPORATION</v>
    <v>IDEX CORPORATION</v>
    <v>203.5</v>
    <v>32.116300000000003</v>
    <v>200.71</v>
    <v>205.965</v>
    <v>74202620</v>
    <v>IEX</v>
    <v>IDEX CORPORATION (XNYS:IEX)</v>
    <v>308448</v>
    <v>906352</v>
    <v>1987</v>
  </rv>
  <rv s="2">
    <v>5770</v>
  </rv>
  <rv s="0">
    <v>https://www.bing.com/financeapi/forcetrigger?t=a1tpyc&amp;q=XNYS%3aIR&amp;form=skydnc</v>
    <v>Learn more on Bing</v>
  </rv>
  <rv s="1">
    <v>en-US</v>
    <v>a1tpyc</v>
    <v>268435456</v>
    <v>1</v>
    <v>Powered by Refinitiv</v>
    <v>0</v>
    <v>INGERSOLL RAND INC. (XNYS:IR)</v>
    <v>2</v>
    <v>3</v>
    <v>Finance</v>
    <v>4</v>
    <v>100.96</v>
    <v>68.97</v>
    <v>1.3220000000000001</v>
    <v>2.0350000000000001</v>
    <v>2.4322E-2</v>
    <v>USD</v>
    <v>Ingersoll Rand Inc. is a provider of mission-critical flow creation and life sciences and industrial solutions. Its Industrial Technologies and Services segment designs, manufactures, markets and services a range of compression and vacuum equipment as well as fluid transfer equipment, and loading systems. Its compression and vacuum products are used worldwide in industrial manufacturing, transportation, chemical processing, food and beverage production, clean energy, environmental and other applications. The Precision and Science Technologies segment, designs, manufactures and markets a broad range of specialized positive displacement pumps, fluid management equipment, single-use powder handling systems, and contract design and production services for silicone, thermoplastic, and specialty components and assemblies for medical devices. It also designs and manufactures plastic product solutions for life science and healthcare technology industries.</v>
    <v>21000</v>
    <v>New York Stock Exchange</v>
    <v>XNYS</v>
    <v>XNYS</v>
    <v>525 HARBOUR PLACE DRIVE, SUITE 600, DAVIDSON, NC, 28036 US</v>
    <v>87.24</v>
    <v>Machinery, Equipment &amp; Components</v>
    <v>Stock</v>
    <v>46129.797633796094</v>
    <v>5772</v>
    <v>84.53</v>
    <v>33563620690</v>
    <v>INGERSOLL RAND INC.</v>
    <v>INGERSOLL RAND INC.</v>
    <v>84.885000000000005</v>
    <v>58.863300000000002</v>
    <v>83.67</v>
    <v>85.704999999999998</v>
    <v>391618000</v>
    <v>IR</v>
    <v>INGERSOLL RAND INC. (XNYS:IR)</v>
    <v>5157383</v>
    <v>3350432</v>
    <v>2013</v>
  </rv>
  <rv s="2">
    <v>5773</v>
  </rv>
  <rv s="0">
    <v>https://www.bing.com/financeapi/forcetrigger?t=a1vuz2&amp;q=XNYS%3aITT&amp;form=skydnc</v>
    <v>Learn more on Bing</v>
  </rv>
  <rv s="1">
    <v>en-US</v>
    <v>a1vuz2</v>
    <v>268435456</v>
    <v>1</v>
    <v>Powered by Refinitiv</v>
    <v>0</v>
    <v>ITT INC. (XNYS:ITT)</v>
    <v>2</v>
    <v>3</v>
    <v>Finance</v>
    <v>4</v>
    <v>224.12</v>
    <v>124.09</v>
    <v>1.3415999999999999</v>
    <v>6.58</v>
    <v>3.0971000000000002E-2</v>
    <v>USD</v>
    <v>ITT Inc. is a diversified manufacturer of highly engineered critical components and customized technology solutions for the transportation, industrial and energy markets. Its segments include Motion Technologies (MT), Industrial Process (IP), and Connect &amp; Control Technologies (CCT). MT is a global manufacturer of highly engineered brake pads, shock absorbers and damping technologies for the automotive and rail markets. IP is a global manufacturer of industrial pumps, valves, and monitoring and control systems, and provides aftermarket services for the energy, chemical and petrochemical, pharmaceutical, general industrial, marine, mining, pulp and paper, food and beverage, power generation and biopharmaceutical markets. CCT is a global designer and manufacturer of harsh-environment interconnect solutions and critical energy absorption and flow control components, primarily for the aerospace, defense and industrial markets. Its brands include Axtone, Novitek, Goulds Pumps and Cannon.</v>
    <v>11600</v>
    <v>New York Stock Exchange</v>
    <v>XNYS</v>
    <v>XNYS</v>
    <v>100 Washington Blvd, 6Th Floor, STAMFORD, CT, 06902 US</v>
    <v>221.45500000000001</v>
    <v>Machinery, Equipment &amp; Components</v>
    <v>Stock</v>
    <v>46129.797607025001</v>
    <v>5775</v>
    <v>214.375</v>
    <v>19582756456</v>
    <v>ITT INC.</v>
    <v>ITT INC.</v>
    <v>216.34</v>
    <v>35.832999999999998</v>
    <v>212.46</v>
    <v>219.04</v>
    <v>89402650</v>
    <v>ITT</v>
    <v>ITT INC. (XNYS:ITT)</v>
    <v>340130</v>
    <v>1060364</v>
    <v>2016</v>
  </rv>
  <rv s="2">
    <v>5776</v>
  </rv>
  <rv s="0">
    <v>https://www.bing.com/financeapi/forcetrigger?t=a1vv8m&amp;q=XNYS%3aITW&amp;form=skydnc</v>
    <v>Learn more on Bing</v>
  </rv>
  <rv s="1">
    <v>en-US</v>
    <v>a1vv8m</v>
    <v>268435456</v>
    <v>1</v>
    <v>Powered by Refinitiv</v>
    <v>0</v>
    <v>ILLINOIS TOOL WORKS INC. (XNYS:ITW)</v>
    <v>2</v>
    <v>3</v>
    <v>Finance</v>
    <v>4</v>
    <v>303.15499999999997</v>
    <v>224.9</v>
    <v>1.1123000000000001</v>
    <v>6.18</v>
    <v>2.3267000000000003E-2</v>
    <v>USD</v>
    <v>Illinois Tool Works Inc. is a global manufacturer of a diversified range of industrial products and equipment. The Company's segments include Automotive OEM; Food Equipment; Test &amp; Measurement and Electronics; Welding; Polymers &amp; Fluids; Construction Products, and Specialty Products. The Automotive OEM segment produces components and fasteners for automotive-related applications. The Food Equipment segment produces warewashing equipment, cooking equipment, refrigeration equipment, food processing equipment, ventilation and pollution control systems, and others. Its Welding segment produces arc welding equipment and metal arc welding consumables and related accessories. The Construction segment is a supplier of engineered fastening systems and solutions. The Specialty Products segment includes conveyor systems and line automation for the food and beverage industries; plastic consumables such as multipack cans and bottles and related equipment; components for medical devices, and others.</v>
    <v>43000</v>
    <v>New York Stock Exchange</v>
    <v>XNYS</v>
    <v>XNYS</v>
    <v>155 Harlem Avenue, GLENVIEW, IL, 60025 US</v>
    <v>274.09500000000003</v>
    <v>Consumer Goods Conglomerates</v>
    <v>Stock</v>
    <v>46129.795934733593</v>
    <v>5778</v>
    <v>267.27</v>
    <v>78296746799</v>
    <v>ILLINOIS TOOL WORKS INC.</v>
    <v>ILLINOIS TOOL WORKS INC.</v>
    <v>267.27</v>
    <v>25.905999999999999</v>
    <v>265.61</v>
    <v>271.79000000000002</v>
    <v>288078100</v>
    <v>ITW</v>
    <v>ILLINOIS TOOL WORKS INC. (XNYS:ITW)</v>
    <v>699023</v>
    <v>1244838</v>
    <v>1961</v>
  </rv>
  <rv s="2">
    <v>5779</v>
  </rv>
  <rv s="0">
    <v>https://www.bing.com/financeapi/forcetrigger?t=a1wdxm&amp;q=XNYS%3aKAI&amp;form=skydnc</v>
    <v>Learn more on Bing</v>
  </rv>
  <rv s="1">
    <v>en-US</v>
    <v>a1wdxm</v>
    <v>268435456</v>
    <v>1</v>
    <v>Powered by Refinitiv</v>
    <v>0</v>
    <v>KADANT INC. (XNYS:KAI)</v>
    <v>2</v>
    <v>3</v>
    <v>Finance</v>
    <v>4</v>
    <v>369.97</v>
    <v>244.87</v>
    <v>1.2942</v>
    <v>11.86</v>
    <v>3.6806999999999999E-2</v>
    <v>USD</v>
    <v>Kadant Inc. is a global supplier of technologies and engineered systems that drive sustainable industrial processing. The Company’s segments include Flow Control, Industrial Processing, and Material Handling. Its Flow Control segment provides custom-engineered products, systems, and technologies that control the flow of fluids used in industrial and commercial applications to keep critical processes running efficiently in the packaging, tissue, food, metals, energy, and other industrial sectors. Its Industrial Processing segment provides equipment, machinery, and technologies used to recycle paper and paperboard and process timber for use in the packaging, tissue, wood products and alternative fuel industries, among others. Its Material Handling segment provides products and engineered systems used to handle bulk and discrete materials for secondary processing or transport in the aggregates, mining, food, and waste management industries, among others.</v>
    <v>3900</v>
    <v>New York Stock Exchange</v>
    <v>XNYS</v>
    <v>XNYS</v>
    <v>1 Technology Park Dr, WESTFORD, MA, 01886 US</v>
    <v>340.19</v>
    <v>Machinery, Equipment &amp; Components</v>
    <v>Stock</v>
    <v>46129.797501527341</v>
    <v>5781</v>
    <v>326.36</v>
    <v>3944743142</v>
    <v>KADANT INC.</v>
    <v>KADANT INC.</v>
    <v>326.36</v>
    <v>38.642099999999999</v>
    <v>322.22000000000003</v>
    <v>334.08</v>
    <v>11807780</v>
    <v>KAI</v>
    <v>KADANT INC. (XNYS:KAI)</v>
    <v>94162</v>
    <v>155387</v>
    <v>1991</v>
  </rv>
  <rv s="2">
    <v>5782</v>
  </rv>
  <rv s="0">
    <v>https://www.bing.com/financeapi/forcetrigger?t=a1wkpr&amp;q=XNYS%3aKMT&amp;form=skydnc</v>
    <v>Learn more on Bing</v>
  </rv>
  <rv s="1">
    <v>en-US</v>
    <v>a1wkpr</v>
    <v>268435456</v>
    <v>1</v>
    <v>Powered by Refinitiv</v>
    <v>0</v>
    <v>KENNAMETAL INC. (XNYS:KMT)</v>
    <v>2</v>
    <v>3</v>
    <v>Finance</v>
    <v>4</v>
    <v>42.03</v>
    <v>17.62</v>
    <v>1.4664999999999999</v>
    <v>0.83499999999999996</v>
    <v>2.1796000000000003E-2</v>
    <v>USD</v>
    <v>Kennametal Inc. is an industrial technology company. The Company helps customers in the aerospace and defense, earthworks, energy, general engineering and transportation end markets. The Company's core expertise includes the development and application of tungsten carbides, ceramics, super-hard materials and solutions used in metal cutting and extreme wear applications to keep customers up and running longer against conditions such as corrosion and high temperatures. The Company operates through two segments: Metal Cutting and Infrastructure. The Metal Cutting segment develops and manufactures high-performance tooling and metal cutting products and services and offers an assortment of standard and custom metal cutting solutions. The Infrastructure segment produces engineered tungsten carbide and ceramic components, earth-cutting tools, and advanced metallurgical powders. Its wear-resistant products include compacts, nozzles, frac seats and others.</v>
    <v>8100</v>
    <v>New York Stock Exchange</v>
    <v>XNYS</v>
    <v>XNYS</v>
    <v>525 William Penn Place, Suite 3300, PITTSBURGH, PA, 15219 US</v>
    <v>39.909999999999997</v>
    <v>Machinery, Equipment &amp; Components</v>
    <v>Stock</v>
    <v>46129.796931909375</v>
    <v>5784</v>
    <v>38.72</v>
    <v>2982801634</v>
    <v>KENNAMETAL INC.</v>
    <v>KENNAMETAL INC.</v>
    <v>38.865000000000002</v>
    <v>27.395199999999999</v>
    <v>38.31</v>
    <v>39.145000000000003</v>
    <v>76198790</v>
    <v>KMT</v>
    <v>KENNAMETAL INC. (XNYS:KMT)</v>
    <v>515941</v>
    <v>1287854</v>
    <v>1943</v>
  </rv>
  <rv s="2">
    <v>5785</v>
  </rv>
  <rv s="0">
    <v>https://www.bing.com/financeapi/forcetrigger?t=a1wnf2&amp;q=XNAS%3aKRNT&amp;form=skydnc</v>
    <v>Learn more on Bing</v>
  </rv>
  <rv s="1">
    <v>en-US</v>
    <v>a1wnf2</v>
    <v>268435456</v>
    <v>1</v>
    <v>Powered by Refinitiv</v>
    <v>0</v>
    <v>KORNIT DIGITAL LTD (XNAS:KRNT)</v>
    <v>2</v>
    <v>3</v>
    <v>Finance</v>
    <v>4</v>
    <v>23.48</v>
    <v>11.93</v>
    <v>1.8116000000000001</v>
    <v>0.46</v>
    <v>2.8804E-2</v>
    <v>USD</v>
    <v>Kornit Digital Ltd is an Israel-based global company that develops, manufactures and markets industrial digital printing technologies for the garment, apparel and textile industries. The Company focuses on enabling the mass customization of printed textile products. It provides complete high-speed digital printing solutions, fully integrated and fully in-house made, which include printing systems, inks and consumables, software, pallets and accessories, technical and application support and services. In 2020 The company acquired Custom Gateway, an innovative technology provider of cloud-based software workflow solutions for on-demand production business models.</v>
    <v>633</v>
    <v>Nasdaq Stock Market</v>
    <v>XNAS</v>
    <v>XNAS</v>
    <v>12 Ha`Amal St., Afek Park, ROSH HA'AYIN, 4809246 IL</v>
    <v>16.61</v>
    <v>Machinery, Equipment &amp; Components</v>
    <v>Stock</v>
    <v>46129.797230601565</v>
    <v>5787</v>
    <v>16.16</v>
    <v>761374086</v>
    <v>KORNIT DIGITAL LTD</v>
    <v>KORNIT DIGITAL LTD</v>
    <v>16.18</v>
    <v>0</v>
    <v>15.97</v>
    <v>16.43</v>
    <v>46340480</v>
    <v>KRNT</v>
    <v>KORNIT DIGITAL LTD (XNAS:KRNT)</v>
    <v>177554</v>
    <v>417499</v>
    <v>2002</v>
  </rv>
  <rv s="2">
    <v>5788</v>
  </rv>
  <rv s="0">
    <v>https://www.bing.com/financeapi/forcetrigger?t=a1wtrw&amp;q=XNAS%3aLECO&amp;form=skydnc</v>
    <v>Learn more on Bing</v>
  </rv>
  <rv s="1">
    <v>en-US</v>
    <v>a1wtrw</v>
    <v>268435456</v>
    <v>1</v>
    <v>Powered by Refinitiv</v>
    <v>0</v>
    <v>LINCOLN ELECTRIC HOLDINGS, INC. (XNAS:LECO)</v>
    <v>2</v>
    <v>3</v>
    <v>Finance</v>
    <v>4</v>
    <v>310</v>
    <v>169.69</v>
    <v>1.2519</v>
    <v>9.7949999999999999</v>
    <v>3.8795000000000003E-2</v>
    <v>USD</v>
    <v>Lincoln Electric Holdings, Inc. is a manufacturer of welding, cutting and brazing products. The Company’s segments include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Company’s global oxyfuel cutting, soldering and brazing businesses and its retail business in the United States. Its products include arc welding, brazing and soldering filler metals (consumables), arc welding equipment, plasma and oxyfuel cutting systems, wire feeding systems, fume control equipment, welding accessories, specialty gas regulators, and education solutions; and a comprehensive portfolio of automated solutions for joining, cutting, material handling, module assembly, and end of line testing.</v>
    <v>12000</v>
    <v>Nasdaq Stock Market</v>
    <v>XNAS</v>
    <v>XNAS</v>
    <v>22801 St Clair Ave, CLEVELAND, OH, 44117 US</v>
    <v>265.98</v>
    <v>Machinery, Equipment &amp; Components</v>
    <v>Stock</v>
    <v>46129.797621492966</v>
    <v>5790</v>
    <v>254.72</v>
    <v>14378901653</v>
    <v>LINCOLN ELECTRIC HOLDINGS, INC.</v>
    <v>LINCOLN ELECTRIC HOLDINGS, INC.</v>
    <v>254.72</v>
    <v>28.153199999999998</v>
    <v>252.48</v>
    <v>262.27499999999998</v>
    <v>54823760</v>
    <v>LECO</v>
    <v>LINCOLN ELECTRIC HOLDINGS, INC. (XNAS:LECO)</v>
    <v>210101</v>
    <v>372659</v>
    <v>1998</v>
  </rv>
  <rv s="2">
    <v>5791</v>
  </rv>
  <rv s="0">
    <v>https://www.bing.com/financeapi/forcetrigger?t=a1xmdm&amp;q=XNAS%3aMIDD&amp;form=skydnc</v>
    <v>Learn more on Bing</v>
  </rv>
  <rv s="1">
    <v>en-US</v>
    <v>a1xmdm</v>
    <v>268435456</v>
    <v>1</v>
    <v>Powered by Refinitiv</v>
    <v>0</v>
    <v>THE MIDDLEBY CORPORATION (XNAS:MIDD)</v>
    <v>2</v>
    <v>3</v>
    <v>Finance</v>
    <v>4</v>
    <v>169.44</v>
    <v>110.82</v>
    <v>1.3779999999999999</v>
    <v>6.11</v>
    <v>4.3815E-2</v>
    <v>USD</v>
    <v>The Middleby Corporation is engaged in foodservice industry. The Company develops and manufactures a broad line of solutions used in commercial food service and food processing. Its segments include the Commercial Foodservice Equipment Group and the Food Processing Equipment Group. The Commercial Foodservice Equipment Group has a portfolio of foodservice equipment, which enables it to serve virtually any cooking, warming, holding, refrigeration, freezing and beverage applications within a commercial kitchen or foodservice operation. This equipment is used across all types of food service operations, including quick-service restaurants, full-service restaurants, ghost kitchens, supermarkets and others. The Food Processing Equipment Group offers a portfolio of processing solutions for customers producing protein products, such as bacon, salami and dry cure, sausage and hot dogs, egg bites, poultry, alternative protein, case ready, lunch meat and pet food and producers of bakery products.</v>
    <v>4309</v>
    <v>Nasdaq Stock Market</v>
    <v>XNAS</v>
    <v>XNAS</v>
    <v>1400 Toastmaster Dr, ELGIN, IL, 60120 US</v>
    <v>147.80000000000001</v>
    <v>Machinery, Equipment &amp; Components</v>
    <v>Stock</v>
    <v>46129.79719109922</v>
    <v>5793</v>
    <v>140.47999999999999</v>
    <v>6786275030</v>
    <v>THE MIDDLEBY CORPORATION</v>
    <v>THE MIDDLEBY CORPORATION</v>
    <v>141.18</v>
    <v>20.217199999999998</v>
    <v>139.44999999999999</v>
    <v>145.56</v>
    <v>46621840</v>
    <v>MIDD</v>
    <v>THE MIDDLEBY CORPORATION (XNAS:MIDD)</v>
    <v>387894</v>
    <v>523558</v>
    <v>1985</v>
  </rv>
  <rv s="2">
    <v>5794</v>
  </rv>
  <rv s="0">
    <v>https://www.bing.com/financeapi/forcetrigger?t=a1ydqh&amp;q=XNAS%3aNDSN&amp;form=skydnc</v>
    <v>Learn more on Bing</v>
  </rv>
  <rv s="1">
    <v>en-US</v>
    <v>a1ydqh</v>
    <v>268435456</v>
    <v>1</v>
    <v>Powered by Refinitiv</v>
    <v>0</v>
    <v>NORDSON CORPORATION (XNAS:NDSN)</v>
    <v>2</v>
    <v>3</v>
    <v>Finance</v>
    <v>4</v>
    <v>305.27999999999997</v>
    <v>174.59</v>
    <v>0.98529999999999995</v>
    <v>6.64</v>
    <v>2.3997000000000001E-2</v>
    <v>USD</v>
    <v>Nordson Corporation is a precision technology company. The Company engineers, manufactures and markets differentiated products and systems used for precision dispensing, applying and controlling adhesives, coatings, polymers, sealants, biomaterials, and other fluids, to test and inspect for quality, and to treat and cure surfaces and various medical products. Its segments include Industrial Precision Solutions, Medical and Fluid Solutions and Advanced Technology Solutions. The Industrial Precision Solutions segment delivers dispensing and material processing technology to diverse end markets. This segment serves the consumer durables, non-durables, agricultural and industrial markets. The Medical and Fluid Solutions segment includes fluid management solutions for medical, high-tech industrial and other diverse end markets. The Company's Advanced Technology Solutions segment integrates its product technologies into the progressive stages of a customer’s production processes.</v>
    <v>8200</v>
    <v>Nasdaq Stock Market</v>
    <v>XNAS</v>
    <v>XNAS</v>
    <v>28601 Clemens Road, WESTLAKE, OH, 44145-4551 US</v>
    <v>285.99</v>
    <v>Machinery, Equipment &amp; Components</v>
    <v>Stock</v>
    <v>46129.797610914065</v>
    <v>5796</v>
    <v>279.01</v>
    <v>15805725223</v>
    <v>NORDSON CORPORATION</v>
    <v>NORDSON CORPORATION</v>
    <v>279.01</v>
    <v>30.6234</v>
    <v>276.7</v>
    <v>283.33999999999997</v>
    <v>55783600</v>
    <v>NDSN</v>
    <v>NORDSON CORPORATION (XNAS:NDSN)</v>
    <v>169358</v>
    <v>343241</v>
    <v>1935</v>
  </rv>
  <rv s="2">
    <v>5797</v>
  </rv>
  <rv s="0">
    <v>https://www.bing.com/financeapi/forcetrigger?t=a214sm&amp;q=XNAS%3aPPIH&amp;form=skydnc</v>
    <v>Learn more on Bing</v>
  </rv>
  <rv s="1">
    <v>en-US</v>
    <v>a214sm</v>
    <v>268435456</v>
    <v>1</v>
    <v>Powered by Refinitiv</v>
    <v>0</v>
    <v>PERMA-PIPE INTERNATIONAL HOLDINGS, INC. (XNAS:PPIH)</v>
    <v>2</v>
    <v>3</v>
    <v>Finance</v>
    <v>4</v>
    <v>36.72</v>
    <v>11.22</v>
    <v>0.58109999999999995</v>
    <v>-1.99</v>
    <v>-6.1534000000000005E-2</v>
    <v>USD</v>
    <v>Perma-Pipe International Holdings, Inc. is a provider of pre-insulated piping and leak detection systems for oil and gas gathering, district heating and cooling, and other applications. The Company is engaged in the manufacture and sale of products in a single segment: Piping Systems. The Company engineers, designs, manufactures and sells specialty piping systems and leak detection systems. Its specialty piping systems include insulated and jacketed district heating and cooling piping systems for efficient energy distribution from central energy plants to multiple locations; primary and secondary containment piping systems for transporting chemicals, hazardous fluids and petroleum products, the coating and/or insulation of oil and gas gathering and transmission pipelines, and liquid and powder based anti-corrosion coatings applied both to the external and internal surfaces of steel pipe. In total, the Company has operations at approximately 14 locations in six countries.</v>
    <v>750</v>
    <v>Nasdaq Stock Market</v>
    <v>XNAS</v>
    <v>XNAS</v>
    <v>25025 I-45, SUITE 200, THE WOODLANDS, TX, 77380 US</v>
    <v>33.767400000000002</v>
    <v>Metals &amp; Mining</v>
    <v>Stock</v>
    <v>46129.796027846874</v>
    <v>5799</v>
    <v>30.08</v>
    <v>245654114</v>
    <v>PERMA-PIPE INTERNATIONAL HOLDINGS, INC.</v>
    <v>PERMA-PIPE INTERNATIONAL HOLDINGS, INC.</v>
    <v>32.619999999999997</v>
    <v>17.776599999999998</v>
    <v>32.340000000000003</v>
    <v>30.35</v>
    <v>8094040</v>
    <v>PPIH</v>
    <v>PERMA-PIPE INTERNATIONAL HOLDINGS, INC. (XNAS:PPIH)</v>
    <v>101917</v>
    <v>76828</v>
    <v>1993</v>
  </rv>
  <rv s="2">
    <v>5800</v>
  </rv>
  <rv s="0">
    <v>https://www.bing.com/financeapi/forcetrigger?t=a226xm&amp;q=XNAS%3aROLL&amp;form=skydnc</v>
    <v>Learn more on Bing</v>
  </rv>
  <rv s="1">
    <v>en-US</v>
    <v>a226xm</v>
    <v>268435456</v>
    <v>1</v>
    <v>Powered by Refinitiv</v>
    <v>0</v>
    <v>RBC BEARINGS INCORPORATED (XNYS:RBC)</v>
    <v>2</v>
    <v>3</v>
    <v>Finance</v>
    <v>4</v>
    <v>603.66999999999996</v>
    <v>310.95</v>
    <v>1.4749000000000001</v>
    <v>18.100000000000001</v>
    <v>3.1664999999999999E-2</v>
    <v>USD</v>
    <v>RBC Bearings Incorporated is an international manufacturer and marketer of engineered precision bearings, components and essential systems. It is focused on producing technical or regulated bearing products and components requiring design, testing, and manufacturing capabilities for the diversified industrial, aerospace and defense channels. Its segments include Aerospace/Defense and Industrial. The Aerospace/Defense segment represents the end markets for the Company’s engineered bearings and precision components used in commercial aerospace, defense aerospace, defense marine, defense ground vehicles, missiles and guided munitions, and space and satellite applications. The Industrial segment represents the end markets for the Company’s engineered bearings, gearing and precision components used in various industrial applications, including construction, mining, forestry, energy, agricultural and other machinery. The Company also offers engineered mission-critical components.</v>
    <v>5334</v>
    <v>New York Stock Exchange</v>
    <v>XNYS</v>
    <v>XNYS</v>
    <v>One Tribology Center, OXFORD, CT, 06478 US</v>
    <v>597.35500000000002</v>
    <v>Machinery, Equipment &amp; Components</v>
    <v>Stock</v>
    <v>46129.796750185153</v>
    <v>5802</v>
    <v>578.21</v>
    <v>18646016901</v>
    <v>RBC BEARINGS INCORPORATED</v>
    <v>RBC BEARINGS INCORPORATED</v>
    <v>579.73</v>
    <v>69.365399999999994</v>
    <v>571.61</v>
    <v>589.71</v>
    <v>31618960</v>
    <v>RBC</v>
    <v>RBC BEARINGS INCORPORATED (XNYS:RBC)</v>
    <v>106238</v>
    <v>180691</v>
    <v>1992</v>
  </rv>
  <rv s="2">
    <v>5803</v>
  </rv>
  <rv s="0">
    <v>https://www.bing.com/financeapi/forcetrigger?t=a23gww&amp;q=XNYS%3aSPXC&amp;form=skydnc</v>
    <v>Learn more on Bing</v>
  </rv>
  <rv s="1">
    <v>en-US</v>
    <v>a23gww</v>
    <v>268435456</v>
    <v>1</v>
    <v>Powered by Refinitiv</v>
    <v>0</v>
    <v>SPX TECHNOLOGIES, INC. (XNYS:SPXC)</v>
    <v>2</v>
    <v>3</v>
    <v>Finance</v>
    <v>4</v>
    <v>246.68</v>
    <v>122.61499999999999</v>
    <v>1.3328</v>
    <v>7.165</v>
    <v>3.3284000000000001E-2</v>
    <v>USD</v>
    <v>SPX Technologies, Inc. is a diversified, global supplier of engineered products and technologies in the heating, ventilation, and air conditioning (HVAC) and detection and measurement markets. Its segments include HVAC and Detection and Measurement. The HVAC segment engineers, designs, manufactures, installs and services cooling products and engineered air movement and handling solutions for the HVAC industrial, commercial, data center, and power generation markets, as well as heating and ventilation products for the residential, industrial, and commercial markets. The distribution channels for the segment’s products are direct to customers, independent manufacturing representatives, third-party distributors, and retailers. The Detection and Measurement segment engineers, designs, manufactures, services, and installs underground pipe and cable locators, inspection and rehabilitation equipment, robotic systems, transportation systems, communication technologies, and aids to navigation.</v>
    <v>4700</v>
    <v>New York Stock Exchange</v>
    <v>XNYS</v>
    <v>XNYS</v>
    <v>6325 Ardrey Kell Road, Suite 400, CHARLOTTE, NC, 28277 US</v>
    <v>229.25</v>
    <v>Machinery, Equipment &amp; Components</v>
    <v>Stock</v>
    <v>46129.797675289061</v>
    <v>5805</v>
    <v>217.39</v>
    <v>11161069834</v>
    <v>SPX TECHNOLOGIES, INC.</v>
    <v>SPX TECHNOLOGIES, INC.</v>
    <v>221.24</v>
    <v>44.148800000000001</v>
    <v>215.27</v>
    <v>222.435</v>
    <v>50176770</v>
    <v>SPXC</v>
    <v>SPX TECHNOLOGIES, INC. (XNYS:SPXC)</v>
    <v>380955</v>
    <v>499816</v>
    <v>2022</v>
  </rv>
  <rv s="2">
    <v>5806</v>
  </rv>
  <rv s="0">
    <v>https://www.bing.com/financeapi/forcetrigger?t=a23myc&amp;q=XNAS%3aSSYS&amp;form=skydnc</v>
    <v>Learn more on Bing</v>
  </rv>
  <rv s="1">
    <v>en-US</v>
    <v>a23myc</v>
    <v>268435456</v>
    <v>1</v>
    <v>Powered by Refinitiv</v>
    <v>0</v>
    <v>STRATASYS LTD (XNAS:SSYS)</v>
    <v>2</v>
    <v>3</v>
    <v>Finance</v>
    <v>4</v>
    <v>12.81</v>
    <v>7.34</v>
    <v>1.8785000000000001</v>
    <v>0.23499999999999999</v>
    <v>2.7231000000000002E-2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1757</v>
    <v>Nasdaq Stock Market</v>
    <v>XNAS</v>
    <v>XNAS</v>
    <v>5995 Opus Parkway, MINNETONKA, MN, 55343 US</v>
    <v>8.9700000000000006</v>
    <v>Electronic Equipment &amp; Parts</v>
    <v>Stock</v>
    <v>46129.796248553124</v>
    <v>5808</v>
    <v>8.7600999999999996</v>
    <v>763919567</v>
    <v>STRATASYS LTD</v>
    <v>STRATASYS LTD</v>
    <v>8.7799999999999994</v>
    <v>0</v>
    <v>8.6300000000000008</v>
    <v>8.8650000000000002</v>
    <v>86172540</v>
    <v>SSYS</v>
    <v>STRATASYS LTD (XNAS:SSYS)</v>
    <v>541624</v>
    <v>672685</v>
    <v>1998</v>
  </rv>
  <rv s="2">
    <v>5809</v>
  </rv>
  <rv s="0">
    <v>https://www.bing.com/financeapi/forcetrigger?t=a23usm&amp;q=XNYS%3aSXI&amp;form=skydnc</v>
    <v>Learn more on Bing</v>
  </rv>
  <rv s="1">
    <v>en-US</v>
    <v>a23usm</v>
    <v>268435456</v>
    <v>1</v>
    <v>Powered by Refinitiv</v>
    <v>0</v>
    <v>STANDEX INTERNATIONAL CORPORATION (XNYS:SXI)</v>
    <v>2</v>
    <v>3</v>
    <v>Finance</v>
    <v>4</v>
    <v>282.99990000000003</v>
    <v>128.845</v>
    <v>1.1153999999999999</v>
    <v>9.09</v>
    <v>3.3557000000000003E-2</v>
    <v>USD</v>
    <v>Standex International Corporation is a global multi-industry manufacturer. Its segments include Electronics, Engraving, Scientific, Engineering Technologies, and Specialty Solutions. Electronics segment manufactures and sells electronic components for applications throughout the end user market spectrum. Engraving segment offers mold texturizing, slush molding tools, and project management and design services. Scientific segment sells specialty temperature-controlled equipment for the medical, scientific, pharmaceutical, biotech and industrial markets. Engineering Technologies segment provides net and near net formed single-source customized solutions in the manufacture of engineered components for the aviation, aerospace, defense, energy, marine, oil and gas, and manned and unmanned space markets. Specialty Solutions segment manufactures and sells refrigerated, heated and dry merchandizing display cases and single and double acting telescopic and piston rod hydraulic cylinders.</v>
    <v>4100</v>
    <v>New York Stock Exchange</v>
    <v>XNYS</v>
    <v>XNYS</v>
    <v>23 Keewaydin Drive, Suite 300, SALEM, NH, 03079 US</v>
    <v>282.99990000000003</v>
    <v>Machinery, Equipment &amp; Components</v>
    <v>Stock</v>
    <v>46129.797610798436</v>
    <v>5811</v>
    <v>274.11</v>
    <v>3392880838</v>
    <v>STANDEX INTERNATIONAL CORPORATION</v>
    <v>STANDEX INTERNATIONAL CORPORATION</v>
    <v>274.11</v>
    <v>62.640099999999997</v>
    <v>270.88</v>
    <v>279.97000000000003</v>
    <v>12118730</v>
    <v>SXI</v>
    <v>STANDEX INTERNATIONAL CORPORATION (XNYS:SXI)</v>
    <v>193606</v>
    <v>191076</v>
    <v>1975</v>
  </rv>
  <rv s="2">
    <v>5812</v>
  </rv>
  <rv s="0">
    <v>https://www.bing.com/financeapi/forcetrigger?t=bzwqf2&amp;q=XNAS%3aSYM&amp;form=skydnc</v>
    <v>Learn more on Bing</v>
  </rv>
  <rv s="1">
    <v>en-US</v>
    <v>bzwqf2</v>
    <v>268435456</v>
    <v>1</v>
    <v>Powered by Refinitiv</v>
    <v>0</v>
    <v>SYMBOTIC INC. (XNAS:SYM)</v>
    <v>2</v>
    <v>3</v>
    <v>Finance</v>
    <v>4</v>
    <v>87.88</v>
    <v>19.14</v>
    <v>2.1147999999999998</v>
    <v>3.08</v>
    <v>5.0858999999999994E-2</v>
    <v>USD</v>
    <v>Symbotic Inc. is an automation technology company reimagining the supply chain with its end-to-end, artificial intelligence (AI) powered robotic and software platform. It develops, commercializes, and deploys end-to-end technology solutions that improve supply chain operations. It automates the processing of pallets and cases in large warehouses or distribution centers for some of the retail and wholesale companies in the world. The Symbotic platform is based on an approach to connecting producers of goods to end users in a way that resolves the mismatches of quantity, timing and location that arise between the two, while reducing costs. It utilizes fully autonomous robots, collectively controlled by its AI-enabled system software, to achieve at scale, real world supply chain improvements. It serves various industries: retail grocery, food wholesale, consumer packaged goods, retail general merchandise, footwear and apparel, and food and beverage.</v>
    <v>2000</v>
    <v>Nasdaq Stock Market</v>
    <v>XNAS</v>
    <v>XNAS</v>
    <v>200 Research Drive, WILMINGTON, MA, 01887 US</v>
    <v>65.45</v>
    <v>Machinery, Equipment &amp; Components</v>
    <v>Stock</v>
    <v>46129.797628703127</v>
    <v>5814</v>
    <v>61.12</v>
    <v>38322213352</v>
    <v>SYMBOTIC INC.</v>
    <v>SYMBOTIC INC.</v>
    <v>61.98</v>
    <v>0</v>
    <v>60.56</v>
    <v>63.64</v>
    <v>602171800</v>
    <v>SYM</v>
    <v>SYMBOTIC INC. (XNAS:SYM)</v>
    <v>1816326</v>
    <v>1288760</v>
    <v>2022</v>
  </rv>
  <rv s="2">
    <v>5815</v>
  </rv>
  <rv s="0">
    <v>https://www.bing.com/financeapi/forcetrigger?t=a23ypr&amp;q=XNAS%3aTAYD&amp;form=skydnc</v>
    <v>Learn more on Bing</v>
  </rv>
  <rv s="1">
    <v>en-US</v>
    <v>a23ypr</v>
    <v>268435456</v>
    <v>1</v>
    <v>Powered by Refinitiv</v>
    <v>0</v>
    <v>TAYLOR DEVICES, INC. (XNAS:TAYD)</v>
    <v>2</v>
    <v>3</v>
    <v>Finance</v>
    <v>4</v>
    <v>90.37</v>
    <v>29.887699999999999</v>
    <v>1.0318000000000001</v>
    <v>2.5198999999999998</v>
    <v>4.6536000000000001E-2</v>
    <v>USD</v>
    <v>Taylor Devices, Inc. is engaged in the design, development, manufacture &amp; marketing of shock absorption, rate control and energy storage devices for use in various types of vehicles, machinery, equipment &amp; structures. It targets domestic aerospace and defense market as well as global structural construction and industrial markets. Its product categories include Seismic Dampers, Fluidicshoks, Crane and Industrial Buffers, Self-Adjusting Shock Absorbers, Liquid Die Springs, Vibration Dampers, Machined Springs, Custom Shock and Vibration Isolators, and Custom Actuators. Seismic Dampers are designed to mitigate the effects of earthquakes on structures. Fluidicshoks are small, compact shock absorbers with up to 19,200 inch-pound capacities. Liquid Die Springs are used as component parts of machinery and equipment used in the manufacture of tools and dies. Vibration Dampers are used to control the response of electronics and optical systems subjected to air, ship, or spacecraft vibration.</v>
    <v>135</v>
    <v>Nasdaq Stock Market</v>
    <v>XNAS</v>
    <v>XNAS</v>
    <v>90 Taylor Dr, NORTH TONAWANDA, NY, 14120 US</v>
    <v>57.46</v>
    <v>Machinery, Equipment &amp; Components</v>
    <v>Stock</v>
    <v>46129.796234628906</v>
    <v>5817</v>
    <v>54.2</v>
    <v>182426641</v>
    <v>TAYLOR DEVICES, INC.</v>
    <v>TAYLOR DEVICES, INC.</v>
    <v>55.21</v>
    <v>19.099399999999999</v>
    <v>54.15</v>
    <v>56.669899999999998</v>
    <v>3219110</v>
    <v>TAYD</v>
    <v>TAYLOR DEVICES, INC. (XNAS:TAYD)</v>
    <v>35387</v>
    <v>60368</v>
    <v>1955</v>
  </rv>
  <rv s="2">
    <v>5818</v>
  </rv>
  <rv s="0">
    <v>https://www.bing.com/financeapi/forcetrigger?t=a24a6h&amp;q=XNYS%3aTKR&amp;form=skydnc</v>
    <v>Learn more on Bing</v>
  </rv>
  <rv s="1">
    <v>en-US</v>
    <v>a24a6h</v>
    <v>268435456</v>
    <v>1</v>
    <v>Powered by Refinitiv</v>
    <v>0</v>
    <v>THE TIMKEN COMPANY (XNYS:TKR)</v>
    <v>2</v>
    <v>3</v>
    <v>Finance</v>
    <v>4</v>
    <v>111.39</v>
    <v>59.22</v>
    <v>1.1613</v>
    <v>4.0949999999999998</v>
    <v>3.9405000000000003E-2</v>
    <v>USD</v>
    <v>The Timken Company designs and manages a portfolio of engineered bearings and industrial motion products, and provides related services. Its Engineered Bearings segment features a range of product designs serving original equipment manufacturers and end-users. Its portfolio features Timken, GGB, and Fafnir brands and serves customers across industries, including wind energy, agriculture, construction, food and beverage, metals and mining, automotive and truck, aerospace, rail and more. The Industrial Motion segment includes a portfolio of engineered products, including industrial drives, automatic lubrication systems, linear motion products and systems, chains, belts, couplings, filtration systems and industrial clutches and brakes. Its portfolio features brands such as Philadelphia Gear, Cone Drive, Spinea, Rollon, Nadella, Groeneveld, BEKA, Des-Case, Diamond, Drives, Timken Belts, Lovejoy, PT Tech, Lagersmit, and CGI. It also offers specialty filtration products, augers and others.</v>
    <v>19000</v>
    <v>New York Stock Exchange</v>
    <v>XNYS</v>
    <v>XNYS</v>
    <v>4500 Mt. Pleasant St. Nw, NORTH CANTON, OH, 44720-5450 US</v>
    <v>109.63</v>
    <v>Machinery, Equipment &amp; Components</v>
    <v>Stock</v>
    <v>46129.797515092185</v>
    <v>5820</v>
    <v>105.3</v>
    <v>7537076070</v>
    <v>THE TIMKEN COMPANY</v>
    <v>THE TIMKEN COMPANY</v>
    <v>105.3</v>
    <v>26.3047</v>
    <v>103.92</v>
    <v>108.015</v>
    <v>69778050</v>
    <v>TKR</v>
    <v>THE TIMKEN COMPANY (XNYS:TKR)</v>
    <v>435895</v>
    <v>653196</v>
    <v>1904</v>
  </rv>
  <rv s="2">
    <v>5821</v>
  </rv>
  <rv s="0">
    <v>https://www.bing.com/financeapi/forcetrigger?t=a24cjc&amp;q=XNYS%3aTNC&amp;form=skydnc</v>
    <v>Learn more on Bing</v>
  </rv>
  <rv s="1">
    <v>en-US</v>
    <v>a24cjc</v>
    <v>268435456</v>
    <v>1</v>
    <v>Powered by Refinitiv</v>
    <v>0</v>
    <v>Tennant Company (XNYS:TNC)</v>
    <v>2</v>
    <v>3</v>
    <v>Finance</v>
    <v>4</v>
    <v>85.905000000000001</v>
    <v>60.174999999999997</v>
    <v>1.0608</v>
    <v>0.96</v>
    <v>1.2266999999999998E-2</v>
    <v>USD</v>
    <v>Tennant Company is engaged in designing, manufacturing, and marketing solutions. It offers products and solutions consisting of manual and autonomous mechanized cleaning equipment for both industrial and commercial uses, detergent-free and other sustainable cleaning technologies, aftermarket parts and consumables, equipment maintenance and repair services, and business solutions, such as financing, rental and leasing programs, and machine-to-machine asset management solutions. Its products are used in various environments, including retail establishments, distribution centers, factories and warehouses, public venues, such as arenas and stadiums, office buildings, schools and universities, hospitals, and clinics, and more. It markets its offerings under the brands: Tennant, Nobles, Alfa Uma Empresa Tennant, IPC, Gaomei and Rongen brands, as well as private-label brands. It has a portfolio of differentiated technology solutions that includes IRIS, ec-H2O NanoClean, and ReadySpace.</v>
    <v>4484</v>
    <v>New York Stock Exchange</v>
    <v>XNYS</v>
    <v>XNYS</v>
    <v>104000 Clean Street, EDEN PRAIRIE, MN, 55344 US</v>
    <v>80.48</v>
    <v>Machinery, Equipment &amp; Components</v>
    <v>Stock</v>
    <v>46129.79593649297</v>
    <v>5823</v>
    <v>77.600099999999998</v>
    <v>1426548604</v>
    <v>Tennant Company</v>
    <v>Tennant Company</v>
    <v>79.23</v>
    <v>33.959200000000003</v>
    <v>78.260000000000005</v>
    <v>79.22</v>
    <v>18007430</v>
    <v>TNC</v>
    <v>Tennant Company (XNYS:TNC)</v>
    <v>78704</v>
    <v>309297</v>
    <v>1909</v>
  </rv>
  <rv s="2">
    <v>5824</v>
  </rv>
  <rv s="0">
    <v>https://www.bing.com/financeapi/forcetrigger?t=a26c9c&amp;q=XNYS%3aXYL&amp;form=skydnc</v>
    <v>Learn more on Bing</v>
  </rv>
  <rv s="1">
    <v>en-US</v>
    <v>a26c9c</v>
    <v>268435456</v>
    <v>1</v>
    <v>Powered by Refinitiv</v>
    <v>0</v>
    <v>XYLEM INC. (XNYS:XYL)</v>
    <v>2</v>
    <v>3</v>
    <v>Finance</v>
    <v>4</v>
    <v>154.27000000000001</v>
    <v>107.04</v>
    <v>1.1534</v>
    <v>-3.7850000000000001</v>
    <v>-3.0228999999999999E-2</v>
    <v>USD</v>
    <v>Xylem Inc. is a water technology company. The Company designs, manufactures and services engineered products and solutions across a range of critical applications, primarily in the water sector. The Company’s Water Infrastructure segment focuses on the transportation and treatment of water, offering a range of products including water, wastewater and storm water pumps, treatment equipment, and controls and systems. Its Applied Water segment's products include pumps, valves, heat exchangers, controls and dispensing equipment. Its Measurement &amp; Control Solutions segment develops advanced technology solutions that enable intelligent use and conservation of critical water and energy resources as well as analytical instrumentation used in the testing of water. The Company’s Integrated Solutions &amp; Services segment provides equipment systems for industrial needs, full-scale outsourcing of operations and maintenance and municipal services, including odor and corrosion control services.</v>
    <v>22000</v>
    <v>New York Stock Exchange</v>
    <v>XNYS</v>
    <v>XNYS</v>
    <v>301 Water Street Se, WASHINGTON, DC, 20003 US</v>
    <v>123.345</v>
    <v>Machinery, Equipment &amp; Components</v>
    <v>Stock</v>
    <v>46129.795866492968</v>
    <v>5826</v>
    <v>120.7</v>
    <v>29242345620</v>
    <v>XYLEM INC.</v>
    <v>XYLEM INC.</v>
    <v>121.28</v>
    <v>30.9679</v>
    <v>125.21</v>
    <v>121.425</v>
    <v>240826400</v>
    <v>XYL</v>
    <v>XYLEM INC. (XNYS:XYL)</v>
    <v>2799360</v>
    <v>2082983</v>
    <v>2011</v>
  </rv>
  <rv s="2">
    <v>5827</v>
  </rv>
  <rv s="0">
    <v>https://www.bing.com/financeapi/forcetrigger?t=a1nw7w&amp;q=XNAS%3aATNI&amp;form=skydnc</v>
    <v>Learn more on Bing</v>
  </rv>
  <rv s="1">
    <v>en-US</v>
    <v>a1nw7w</v>
    <v>268435456</v>
    <v>1</v>
    <v>Powered by Refinitiv</v>
    <v>0</v>
    <v>ATN INTERNATIONAL, INC. (XNAS:ATNI)</v>
    <v>2</v>
    <v>3</v>
    <v>Finance</v>
    <v>4</v>
    <v>30.45</v>
    <v>13.76</v>
    <v>0.57350000000000001</v>
    <v>0.58499999999999996</v>
    <v>2.0722999999999998E-2</v>
    <v>USD</v>
    <v>ATN International, Inc. is a provider of digital infrastructure and communications services. The Company operates in the United States and internationally, including the Caribbean region. Its segments include International Telecom and US Telecom. The International Telecom segment provides mobility services, fixed services, carrier services, and managed services in Bermuda, the Cayman Islands, Guyana, and the US Virgin Islands. The US Telecom segment also provides fixed services, carrier services, mobility services, and managed services in Alaska and the western United States. Through its subsidiaries, it provides fixed and mobile telecommunications connectivity to residential, business and government customers, including a range of high-speed Internet and data services, fixed and mobile wireless solutions, video and voice services, and carrier communications services, such as communications tower facilities to business, government, terrestrial, and submarine fiber optic transport.</v>
    <v>2100</v>
    <v>Nasdaq Stock Market</v>
    <v>XNAS</v>
    <v>XNAS</v>
    <v>500 Cummings Ctr, BEVERLY, MA, 01915-6142 US</v>
    <v>29.16</v>
    <v>Telecommunications Services</v>
    <v>Stock</v>
    <v>46129.796878760935</v>
    <v>5829</v>
    <v>28.38</v>
    <v>442817682</v>
    <v>ATN INTERNATIONAL, INC.</v>
    <v>ATN INTERNATIONAL, INC.</v>
    <v>28.38</v>
    <v>0</v>
    <v>28.23</v>
    <v>28.815000000000001</v>
    <v>15367610</v>
    <v>ATNI</v>
    <v>ATN INTERNATIONAL, INC. (XNAS:ATNI)</v>
    <v>37280</v>
    <v>81428</v>
    <v>1989</v>
  </rv>
  <rv s="2">
    <v>5830</v>
  </rv>
  <rv s="0">
    <v>https://www.bing.com/financeapi/forcetrigger?t=a1vanm&amp;q=XNYS%3aIDT&amp;form=skydnc</v>
    <v>Learn more on Bing</v>
  </rv>
  <rv s="1">
    <v>en-US</v>
    <v>a1vanm</v>
    <v>268435456</v>
    <v>1</v>
    <v>Powered by Refinitiv</v>
    <v>0</v>
    <v>IDT CORPORATION (XNYS:IDT)</v>
    <v>2</v>
    <v>3</v>
    <v>Finance</v>
    <v>4</v>
    <v>71.12</v>
    <v>45.72</v>
    <v>0.68720000000000003</v>
    <v>1.0449999999999999</v>
    <v>2.0381999999999997E-2</v>
    <v>USD</v>
    <v>IDT Corporation is a provider of fintech and communications solutions focused on consumer and business-to-business (B2B) markets. Its segments include National Retail Solutions (NRS), Fintech, net2phone, and Traditional Communications. The NRS segment operates a point-of-sale terminal-based platform for independent retailers including convenience stores, bodegas, liquor, small-format grocery, and tobacco stores. The fintech segment provides fintech-based services featuring cross-border money transfers to customers. net2phone provides businesses with artificial intelligence (AI) powered communications solutions that analyze, inform, and manage communications. The Traditional Communications segment provides prepaid digital offerings including mobile airtime top-up, mobile data bundles, digital gift cards, and eSIMs to consumers through BOSS’ retail and digital channels. It also provides international long-distance voice calling for immigrant communities in the United States and Canada.</v>
    <v>1915</v>
    <v>New York Stock Exchange</v>
    <v>XNYS</v>
    <v>XNYS</v>
    <v>520 BROAD ST, NEWARK, NJ, 07102-3121 US</v>
    <v>52.61</v>
    <v>Telecommunications Services</v>
    <v>Stock</v>
    <v>46129.797607476561</v>
    <v>5832</v>
    <v>51.42</v>
    <v>1311862972</v>
    <v>IDT CORPORATION</v>
    <v>IDT CORPORATION</v>
    <v>51.42</v>
    <v>16.267099999999999</v>
    <v>51.27</v>
    <v>52.314999999999998</v>
    <v>25076230</v>
    <v>IDT</v>
    <v>IDT CORPORATION (XNYS:IDT)</v>
    <v>59330</v>
    <v>151327</v>
    <v>1995</v>
  </rv>
  <rv s="2">
    <v>5833</v>
  </rv>
  <rv s="0">
    <v>https://www.bing.com/financeapi/forcetrigger?t=a1z9u2&amp;q=XNYS%3aOOMA&amp;form=skydnc</v>
    <v>Learn more on Bing</v>
  </rv>
  <rv s="1">
    <v>en-US</v>
    <v>a1z9u2</v>
    <v>268435456</v>
    <v>1</v>
    <v>Powered by Refinitiv</v>
    <v>0</v>
    <v>OOMA, INC. (XNYS:OOMA)</v>
    <v>2</v>
    <v>3</v>
    <v>Finance</v>
    <v>4</v>
    <v>15.5999</v>
    <v>9.7925000000000004</v>
    <v>1.1647000000000001</v>
    <v>0.46500000000000002</v>
    <v>3.1104E-2</v>
    <v>USD</v>
    <v>Ooma, Inc. delivers phone, messaging, video and advanced communications services. It offers a range of solutions to fit each business’ needs, along with personalized support to resolve any issues in deploying and maintaining its services. Its solutions include Ooma Business, which includes Ooma Office, Ooma Enterprise, Ooma AirDial, 2600Hz, and OnSIP; Ooma Residential, which includes Ooma Telo basic and premier services as well as its smart security solutions, and Talkatone mobile app. Ooma Office is a cloud-based multi-user communications system for small and medium-sized businesses designed to manage communications in and out of the office with a suite of business features. Ooma Enterprise is a customizable and scalable unified-communications-as-a-service (UCaaS) solution that complements Ooma Office. It also sells a variety of accessories, including handsets with smartphone-like features, remote phone jacks and battery backup, as well as a range of sensors for home security.</v>
    <v>1420</v>
    <v>New York Stock Exchange</v>
    <v>XNYS</v>
    <v>XNYS</v>
    <v>525 Almanor Avenue, Suite 200, SUNNYVALE, CA, 94085 US</v>
    <v>15.5999</v>
    <v>Telecommunications Services</v>
    <v>Stock</v>
    <v>46129.797214409373</v>
    <v>5835</v>
    <v>15</v>
    <v>423524350</v>
    <v>OOMA, INC.</v>
    <v>OOMA, INC.</v>
    <v>15.005000000000001</v>
    <v>66.702699999999993</v>
    <v>14.95</v>
    <v>15.414999999999999</v>
    <v>27474820</v>
    <v>OOMA</v>
    <v>OOMA, INC. (XNYS:OOMA)</v>
    <v>265384</v>
    <v>262621</v>
    <v>2003</v>
  </rv>
  <rv s="2">
    <v>5836</v>
  </rv>
  <rv s="0">
    <v>https://www.bing.com/financeapi/forcetrigger?t=a22vww&amp;q=XNAS%3aSHEN&amp;form=skydnc</v>
    <v>Learn more on Bing</v>
  </rv>
  <rv s="1">
    <v>en-US</v>
    <v>a22vww</v>
    <v>268435456</v>
    <v>1</v>
    <v>Powered by Refinitiv</v>
    <v>0</v>
    <v>Shenandoah Telecommunications Company (XNAS:SHEN)</v>
    <v>2</v>
    <v>3</v>
    <v>Finance</v>
    <v>4</v>
    <v>16.34</v>
    <v>9.6649999999999991</v>
    <v>0.67830000000000001</v>
    <v>0.28499999999999998</v>
    <v>1.7925E-2</v>
    <v>USD</v>
    <v>Shenandoah Telecommunications Company provides broadband services through its high speed, fiber optic and cable networks to residential and commercial customers in eight contiguous states in the eastern United States. Its services include broadband Internet, video, voice, high-speed Ethernet, dark fiber leasing, and managed network services. The Company owns an extensive regional network with over 16,800 route miles of fiber. It provides broadband Internet, video and voice services to residential and commercial customers via fiber optics under the brand name of Glo Fiber and hybrid fiber coaxial cable under the brand name of Shentel. It also leases dark fiber and wavelength fiber optic services to enterprise and wholesale customers throughout the entirety of its service area under the brand name of Glo Fiber Business. Its broadband business also provides voice and DSL telephone services as a Rural Local Exchange Carrier (RLEC) to customers in Shenandoah County and other counties.</v>
    <v>1041</v>
    <v>Nasdaq Stock Market</v>
    <v>XNAS</v>
    <v>XNAS</v>
    <v>Po Box 459, 500 Shentel Way, EDINBURG, VA, 22824 US</v>
    <v>16.34</v>
    <v>Telecommunications Services</v>
    <v>Stock</v>
    <v>46129.795996851564</v>
    <v>5838</v>
    <v>16.05</v>
    <v>895057205</v>
    <v>Shenandoah Telecommunications Company</v>
    <v>Shenandoah Telecommunications Company</v>
    <v>16.07</v>
    <v>0</v>
    <v>15.9</v>
    <v>16.184999999999999</v>
    <v>55301650</v>
    <v>SHEN</v>
    <v>Shenandoah Telecommunications Company (XNAS:SHEN)</v>
    <v>136702</v>
    <v>237111</v>
    <v>1981</v>
  </rv>
  <rv s="2">
    <v>5839</v>
  </rv>
  <rv s="0">
    <v>https://www.bing.com/financeapi/forcetrigger?t=a23www&amp;q=XNYS%3aT&amp;form=skydnc</v>
    <v>Learn more on Bing</v>
  </rv>
  <rv s="1">
    <v>en-US</v>
    <v>a23www</v>
    <v>268435456</v>
    <v>1</v>
    <v>Powered by Refinitiv</v>
    <v>0</v>
    <v>AT&amp;T INC. (XNYS:T)</v>
    <v>2</v>
    <v>3</v>
    <v>Finance</v>
    <v>4</v>
    <v>29.79</v>
    <v>22.95</v>
    <v>0.2437</v>
    <v>9.5000000000000001E-2</v>
    <v>3.5980000000000001E-3</v>
    <v>USD</v>
    <v>AT&amp;T Inc. is a holding company. The Company is a provider of telecommunications and technology services globally. The Company’s segments include Communications and Latin America. The Communications segment provides wireless and wireline telecom and broadband services to consumers located in the United States and businesses globally. The business units of the Communication segment include Mobility, Business Wireline, and Consumer Wireline. Mobility provides nationwide wireless service and equipment. Business Wireline provides advanced Ethernet-based fiber services, Internet Protocol (IP) Voice and managed professional services, as well as legacy voice and data services and related equipment, to business customers. Consumer Wireline provides broadband services, including fiber connections. Consumer Wireline provides legacy telephony voice communication services. The Latin America segment provides wireless services and equipment in Mexico.</v>
    <v>133030</v>
    <v>New York Stock Exchange</v>
    <v>XNYS</v>
    <v>XNYS</v>
    <v>208 S. Akard St, DALLAS, TX, 75202 US</v>
    <v>26.61</v>
    <v>Telecommunications Services</v>
    <v>Stock</v>
    <v>46129.797684050784</v>
    <v>5841</v>
    <v>26.0627</v>
    <v>184991958270</v>
    <v>AT&amp;T INC.</v>
    <v>AT&amp;T INC.</v>
    <v>26.14</v>
    <v>8.6822999999999997</v>
    <v>26.4</v>
    <v>26.495000000000001</v>
    <v>6982146000</v>
    <v>T</v>
    <v>AT&amp;T INC. (XNYS:T)</v>
    <v>21265728</v>
    <v>41561607</v>
    <v>1983</v>
  </rv>
  <rv s="2">
    <v>5842</v>
  </rv>
  <rv s="0">
    <v>https://www.bing.com/financeapi/forcetrigger?t=a244p2&amp;q=XNYS%3aTEO&amp;form=skydnc</v>
    <v>Learn more on Bing</v>
  </rv>
  <rv s="1">
    <v>en-US</v>
    <v>a244p2</v>
    <v>268435456</v>
    <v>1</v>
    <v>Powered by Refinitiv</v>
    <v>0</v>
    <v>Telecom Argentina SA (XNYS:TEO)</v>
    <v>2</v>
    <v>3</v>
    <v>Finance</v>
    <v>4</v>
    <v>13.81</v>
    <v>6.2637999999999998</v>
    <v>1.2630999999999999</v>
    <v>-0.03</v>
    <v>-2.5100000000000001E-3</v>
    <v>USD</v>
    <v>Telecom Argentina S.A. provides fixed-line telecommunications services in Argentina, and also provides other telephone-related services, such as international long-distance service, data transmission, information technology solutions outsourcing and Internet services. The Company's segments include Fixed Telecommunications Services (Fixed Services), Personal Mobile Telecommunications Services (Personal Mobile Services) and Nucleo Mobile Telecommunications Services (Nucleo Mobile Services). The Company, through its subsidiaries, also provides mobile telecommunications services and international wholesale services. The Fixed services segment consists of basic telephone services, interconnection services, data transmission and Internet services, information and communication technology services, and other telephone services. The Company, through its subsidiaries, such as Telecom Personal S.A. and Nucleo S.A., provides mobile services in Argentina and Paraguay, respectively.</v>
    <v>18085</v>
    <v>New York Stock Exchange</v>
    <v>XNYS</v>
    <v>XNYS</v>
    <v>General Hornos 690, BUENOS AIRES, BUENOS AIRES AR</v>
    <v>11.935</v>
    <v>Telecommunications Services</v>
    <v>Stock</v>
    <v>46129.797492870312</v>
    <v>5844</v>
    <v>11.430099999999999</v>
    <v>1439526000</v>
    <v>Telecom Argentina SA</v>
    <v>Telecom Argentina SA</v>
    <v>11.93</v>
    <v>5.8169000000000004</v>
    <v>11.95</v>
    <v>11.92</v>
    <v>21350</v>
    <v>TEO</v>
    <v>Telecom Argentina SA (XNYS:TEO)</v>
    <v>197016</v>
    <v>268672</v>
    <v>1990</v>
  </rv>
  <rv s="2">
    <v>5845</v>
  </rv>
  <rv s="0">
    <v>https://www.bing.com/financeapi/forcetrigger?t=a24aqh&amp;q=XNYS%3aTLK&amp;form=skydnc</v>
    <v>Learn more on Bing</v>
  </rv>
  <rv s="1">
    <v>en-US</v>
    <v>a24aqh</v>
    <v>268435456</v>
    <v>1</v>
    <v>Powered by Refinitiv</v>
    <v>0</v>
    <v>PT Telkom Indonesia (Persero) Tbk (XNYS:TLK)</v>
    <v>2</v>
    <v>3</v>
    <v>Finance</v>
    <v>4</v>
    <v>23.515000000000001</v>
    <v>14.88</v>
    <v>0.40799999999999997</v>
    <v>0.03</v>
    <v>1.6230000000000001E-3</v>
    <v>USD</v>
    <v>PT Telkom Indonesia (Persero) Tbk is an Indonesia-based telecommunication company. The Company is engaged in information and communication technology (ICT) services and telecommunications networks. Its segments include mobile, consumer, enterprise, wholesale and international business, and other. The mobile segment provides cellular services, including mobile voice, value-added services, mobile broadband, among others. The Consumer segment provides Indihome services and other telecommunication services to home customers. The wholesale and international business segment provides interconnection services, leased lines, satellite, small aperture terminal, broadband access, information technology services, data, and internet services to other licensed operator companies and institutions. The Other segment provides digital content products, big data, business-to-business commerce, and financial services to individual and corporate customers.</v>
    <v>21673</v>
    <v>New York Stock Exchange</v>
    <v>XNYS</v>
    <v>XNYS</v>
    <v>Kawasan The Telkom Hub, Gedung Telkom Landmark Tower II, lantai.39, Jl. Jenderal Gatot Subroto Kav. 52, Kuningan Barat,, Mampang Prapatan, JAKARTA SELATAN, DKI JAKARTA, 12710 ID</v>
    <v>18.61</v>
    <v>Telecommunications Services</v>
    <v>Stock</v>
    <v>46129.797663020312</v>
    <v>5847</v>
    <v>18.29</v>
    <v>18336416922</v>
    <v>PT Telkom Indonesia (Persero) Tbk</v>
    <v>PT Telkom Indonesia (Persero) Tbk</v>
    <v>18.29</v>
    <v>12.495799999999999</v>
    <v>18.48</v>
    <v>18.510000000000002</v>
    <v>990622200</v>
    <v>TLK</v>
    <v>PT Telkom Indonesia (Persero) Tbk (XNYS:TLK)</v>
    <v>466201</v>
    <v>672431</v>
    <v>1991</v>
  </rv>
  <rv s="2">
    <v>5848</v>
  </rv>
  <rv s="0">
    <v>https://www.bing.com/financeapi/forcetrigger?t=a24mqh&amp;q=XNYS%3aTU&amp;form=skydnc</v>
    <v>Learn more on Bing</v>
  </rv>
  <rv s="1">
    <v>en-US</v>
    <v>a24mqh</v>
    <v>268435456</v>
    <v>1</v>
    <v>Powered by Refinitiv</v>
    <v>0</v>
    <v>TELUS CORPORATION (XNYS:TU)</v>
    <v>2</v>
    <v>12</v>
    <v>Finance</v>
    <v>4</v>
    <v>16.734999999999999</v>
    <v>11.69</v>
    <v>0.73419999999999996</v>
    <v>4.4999999999999998E-2</v>
    <v>3.6349999999999998E-3</v>
    <v>USD</v>
    <v>TELUS Corporation is a communications technology company serving customers through its suite of broadband services for consumers, businesses and the public sector. Its segments include TELUS technology solutions, TELUS digital experience and TELUS health. The TELUS technology solutions segment includes mobile technologies; data (which include Internet protocol; television; hosting, cloud-based services; and home and business security and automation); agriculture and consumer goods services (software, data management and data analytics-driven smart-food chain and consumer goods technologies); voice and other telecommunications services, and equipment sales. The TELUS health segment includes healthcare services, software and technology solutions. The TELUS digital experience segment includes key service lines: digital solutions; artificial intelligence and data solutions; trust, safety and security, and customer experience management.</v>
    <v>111500</v>
    <v>New York Stock Exchange</v>
    <v>XNYS</v>
    <v>XNYS</v>
    <v>5TH FLOOR, 510 WEST GEORGIA STREET, BC, V6B 0M3 CA</v>
    <v>12.555</v>
    <v>Telecommunications Services</v>
    <v>Stock</v>
    <v>46129.797516874998</v>
    <v>5850</v>
    <v>12.37</v>
    <v>28723240000</v>
    <v>TELUS CORPORATION</v>
    <v>TELUS CORPORATION</v>
    <v>12.39</v>
    <v>23.518799999999999</v>
    <v>12.38</v>
    <v>12.425000000000001</v>
    <v>1561347000</v>
    <v>TU</v>
    <v>TELUS CORPORATION (XNYS:TU)</v>
    <v>6399434</v>
    <v>6062685</v>
    <v>2026</v>
  </rv>
  <rv s="2">
    <v>5851</v>
  </rv>
  <rv s="0">
    <v>https://www.bing.com/financeapi/forcetrigger?t=a25obh&amp;q=XNYS%3aVZ&amp;form=skydnc</v>
    <v>Learn more on Bing</v>
  </rv>
  <rv s="1">
    <v>en-US</v>
    <v>a25obh</v>
    <v>268435456</v>
    <v>1</v>
    <v>Powered by Refinitiv</v>
    <v>0</v>
    <v>VERIZON COMMUNICATIONS INC. (XNYS:VZ)</v>
    <v>2</v>
    <v>3</v>
    <v>Finance</v>
    <v>4</v>
    <v>51.68</v>
    <v>38.39</v>
    <v>0.2266</v>
    <v>-3.5000000000000003E-2</v>
    <v>-7.4819999999999997E-4</v>
    <v>USD</v>
    <v>Verizon Communications Inc. is a holding company. The Company, through its subsidiaries, provides communications, technology, information and streaming products and services to consumers, businesses and government entities. Its Consumer segment provides wireless and wireline communications services. It also provides fixed wireless access (FWA) broadband through its 5G or 4G Long-Term Evolution (LTE) networks portfolio. The Company's Business segment provides wireless and wireline communications services and products, including FWA broadband, data, video and advanced communication services, corporate networking solutions, security and managed network services, local and long-distance voice services and network access to deliver various Internet of Things (IoT) services and products. It provides these products and services to businesses, public sector customers and wireless and wireline carriers across the U.S. and a subset of these products and services to customers around the world.</v>
    <v>89900</v>
    <v>New York Stock Exchange</v>
    <v>XNYS</v>
    <v>XNYS</v>
    <v>1095 Avenue Of The Americas, NEW YORK, NY, 10036 US</v>
    <v>46.89</v>
    <v>Telecommunications Services</v>
    <v>Stock</v>
    <v>46129.797668760941</v>
    <v>5853</v>
    <v>46.15</v>
    <v>195394100000</v>
    <v>VERIZON COMMUNICATIONS INC.</v>
    <v>VERIZON COMMUNICATIONS INC.</v>
    <v>46.31</v>
    <v>11.513500000000001</v>
    <v>46.78</v>
    <v>46.744999999999997</v>
    <v>4180000000</v>
    <v>VZ</v>
    <v>VERIZON COMMUNICATIONS INC. (XNYS:VZ)</v>
    <v>11823489</v>
    <v>27708386</v>
    <v>1983</v>
  </rv>
  <rv s="2">
    <v>5854</v>
  </rv>
  <rv s="0">
    <v>https://www.bing.com/financeapi/forcetrigger?t=azgvp2&amp;q=XNAS%3aBILI&amp;form=skydnc</v>
    <v>Learn more on Bing</v>
  </rv>
  <rv s="1">
    <v>en-US</v>
    <v>azgvp2</v>
    <v>268435456</v>
    <v>1</v>
    <v>Powered by Refinitiv</v>
    <v>0</v>
    <v>BILIBILI INC. (XNAS:BILI)</v>
    <v>2</v>
    <v>3</v>
    <v>Finance</v>
    <v>4</v>
    <v>36.4</v>
    <v>15.84</v>
    <v>0.90639999999999998</v>
    <v>-8.5000000000000006E-2</v>
    <v>-3.3660000000000001E-3</v>
    <v>USD</v>
    <v>Bilibili Inc is an investment holding company primarily engaged in providing online entertainment services. Content business categories include anime content, pan entertainment and pan knowledge content. Community business provides a community interaction platform. Value-added services mainly include live streaming and paid membership services. Advertising business is mainly engaged in advertising business, covering household appliances, e-commerce, Internet services, automobiles and other industries. Mobile gaming business mainly engages in mobile game development, including San Guo: Mou Ding Tian Xia, Fate Grand Order, Azure Lane, and others. The Company also engages in commercial services.</v>
    <v>7897</v>
    <v>Nasdaq Stock Market</v>
    <v>XNAS</v>
    <v>XNAS</v>
    <v>17Th Floor, Building 3, Guozheng Center, No. 485 Zhengli Road, Yangpu District, SHANGHAI, SHANGHAI, 200433 CN</v>
    <v>25.5</v>
    <v>Software &amp; IT Services</v>
    <v>Stock</v>
    <v>46129.797509421092</v>
    <v>5856</v>
    <v>25.06</v>
    <v>8478682394</v>
    <v>BILIBILI INC.</v>
    <v>BILIBILI INC.</v>
    <v>25.35</v>
    <v>66.803799999999995</v>
    <v>25.25</v>
    <v>25.164999999999999</v>
    <v>336923600</v>
    <v>BILI</v>
    <v>BILIBILI INC. (XNAS:BILI)</v>
    <v>1541454</v>
    <v>2086424</v>
    <v>2013</v>
  </rv>
  <rv s="2">
    <v>5857</v>
  </rv>
  <rv s="0">
    <v>https://www.bing.com/financeapi/forcetrigger?t=c39q27&amp;q=XNAS%3aDDI&amp;form=skydnc</v>
    <v>Learn more on Bing</v>
  </rv>
  <rv s="1">
    <v>en-US</v>
    <v>c39q27</v>
    <v>268435456</v>
    <v>1</v>
    <v>Powered by Refinitiv</v>
    <v>0</v>
    <v>DoubleDown Interactive Co., Ltd. (XNAS:DDI)</v>
    <v>2</v>
    <v>3</v>
    <v>Finance</v>
    <v>4</v>
    <v>11.25</v>
    <v>8.09</v>
    <v>0.83540000000000003</v>
    <v>5.0000000000000001E-3</v>
    <v>5.6689999999999996E-4</v>
    <v>USD</v>
    <v>DoubleDown Interactive Co Ltd is a Korea-based company principally engaged in the development and supply of online games. The Company mainly develops and supplies online and mobile games. The Company’s main products include DoubleDown Casino, DoubleDown Fort Knox, DoubleDown Classic, and Ellen’s Road to Riches. The Company operates its business in domestic and foreign markets such as the United States.</v>
    <v>260</v>
    <v>Nasdaq Stock Market</v>
    <v>XNAS</v>
    <v>XNAS</v>
    <v>13F, Gangnam Finance Center, 152, Teheran-ro, Gangnam-gu, SEOUL, SEOUL, 06236 KR</v>
    <v>9</v>
    <v>Hotels &amp; Entertainment Services</v>
    <v>Stock</v>
    <v>46129.79736965234</v>
    <v>5859</v>
    <v>8.68</v>
    <v>437309107</v>
    <v>DoubleDown Interactive Co., Ltd.</v>
    <v>DoubleDown Interactive Co., Ltd.</v>
    <v>8.89</v>
    <v>4.2666000000000004</v>
    <v>8.82</v>
    <v>8.8249999999999993</v>
    <v>49553440</v>
    <v>DDI</v>
    <v>DoubleDown Interactive Co., Ltd. (XNAS:DDI)</v>
    <v>42001</v>
    <v>33816</v>
    <v>2008</v>
  </rv>
  <rv s="2">
    <v>5860</v>
  </rv>
  <rv s="0">
    <v>https://www.bing.com/financeapi/forcetrigger?t=bq5pk2&amp;q=XNAS%3aDOYU&amp;form=skydnc</v>
    <v>Learn more on Bing</v>
  </rv>
  <rv s="1">
    <v>en-US</v>
    <v>bq5pk2</v>
    <v>268435456</v>
    <v>1</v>
    <v>Powered by Refinitiv</v>
    <v>0</v>
    <v>DOUYU INTERNATIONAL HOLDINGS LIMITED (XNAS:DOYU)</v>
    <v>2</v>
    <v>3</v>
    <v>Finance</v>
    <v>4</v>
    <v>9.34</v>
    <v>4.28</v>
    <v>0.86639999999999995</v>
    <v>-0.04</v>
    <v>-8.2640000000000005E-3</v>
    <v>USD</v>
    <v>Douyu International Holdings Ltd is an investment holding company primarily engaged in the operation of a game-centric livestreaming platform. The Company’s main business is the provision of the game-centric integrated content ranging from livestreaming, video, voice, graphic contents to community features. The Company is also engaged in innovative business and advertisement and others. The Company's innovation business mainly include voice-based social networking services and game-related services. Advertisement and others mainly include integrated promotion activities during livestreaming, advertisement display, as well as online and offline events-related advertisements. The Company mainly conducts its business in the domestic market.</v>
    <v>819</v>
    <v>Nasdaq Stock Market</v>
    <v>XNAS</v>
    <v>XNAS</v>
    <v>20/F, Building A, New Development International Center, No. 473 Guanshan Avenue, Hongshan District, Wuhan, HUBEI, 430073 CN</v>
    <v>4.97</v>
    <v>Software &amp; IT Services</v>
    <v>Stock</v>
    <v>46129.796219907032</v>
    <v>5862</v>
    <v>4.78</v>
    <v>149047968</v>
    <v>DOUYU INTERNATIONAL HOLDINGS LIMITED</v>
    <v>DOUYU INTERNATIONAL HOLDINGS LIMITED</v>
    <v>4.83</v>
    <v>0</v>
    <v>4.84</v>
    <v>4.8</v>
    <v>31051660</v>
    <v>DOYU</v>
    <v>DOUYU INTERNATIONAL HOLDINGS LIMITED (XNAS:DOYU)</v>
    <v>20502</v>
    <v>21151</v>
    <v>2018</v>
  </rv>
  <rv s="2">
    <v>5863</v>
  </rv>
  <rv s="0">
    <v>https://www.bing.com/financeapi/forcetrigger?t=a1rjec&amp;q=XNAS%3aEA&amp;form=skydnc</v>
    <v>Learn more on Bing</v>
  </rv>
  <rv s="1">
    <v>en-US</v>
    <v>a1rjec</v>
    <v>268435456</v>
    <v>1</v>
    <v>Powered by Refinitiv</v>
    <v>0</v>
    <v>ELECTRONIC ARTS INC. (XNAS:EA)</v>
    <v>2</v>
    <v>3</v>
    <v>Finance</v>
    <v>4</v>
    <v>204.88499999999999</v>
    <v>141.04</v>
    <v>0.68610000000000004</v>
    <v>0.38500000000000001</v>
    <v>1.8929999999999999E-3</v>
    <v>USD</v>
    <v>Electronic Arts Inc. is a digital interactive entertainment company. The Company develops and delivers games, content and online services for Internet-connected consoles, mobile devices and personal computers. It develops and publishes games and experiences across diverse genres, such as sports, racing, first-person shooter, action, role-playing and simulation. Its portfolio of brands includes EA SPORTS FC, Battlefield, Apex Legends, The Sims, EA SPORTS Madden NFL, EA SPORTS College Football, Need for Speed, Dragon Age, Titanfall, Plants vs. Zombies and EA SPORTS F1. The Company also offers live services, including extra content, subscription offerings and other revenue generated outside of the sale of its full games. It primarily distributes its console products and services through partners, such as Sony and Microsoft. It distributes its mobile applications and additional content through distributors such as Apple and Google.</v>
    <v>14500</v>
    <v>Nasdaq Stock Market</v>
    <v>XNAS</v>
    <v>XNAS</v>
    <v>209 Redwood Shores Pkwy, REDWOOD CITY, CA, 94065 US</v>
    <v>203.92</v>
    <v>Software &amp; IT Services</v>
    <v>Stock</v>
    <v>46129.797025242966</v>
    <v>5865</v>
    <v>203.5</v>
    <v>50990442643</v>
    <v>ELECTRONIC ARTS INC.</v>
    <v>ELECTRONIC ARTS INC.</v>
    <v>203.83</v>
    <v>76.218500000000006</v>
    <v>203.37</v>
    <v>203.755</v>
    <v>250253700</v>
    <v>EA</v>
    <v>ELECTRONIC ARTS INC. (XNAS:EA)</v>
    <v>562593</v>
    <v>2003127</v>
    <v>1991</v>
  </rv>
  <rv s="2">
    <v>5866</v>
  </rv>
  <rv s="0">
    <v>https://www.bing.com/financeapi/forcetrigger?t=a1u7m7&amp;q=XNAS%3aGRVY&amp;form=skydnc</v>
    <v>Learn more on Bing</v>
  </rv>
  <rv s="1">
    <v>en-US</v>
    <v>a1u7m7</v>
    <v>268435456</v>
    <v>1</v>
    <v>Powered by Refinitiv</v>
    <v>0</v>
    <v>GRAVITY Co., Ltd. (XNAS:GRVY)</v>
    <v>2</v>
    <v>3</v>
    <v>Finance</v>
    <v>4</v>
    <v>74.75</v>
    <v>54.54</v>
    <v>1.0256000000000001</v>
    <v>1.42</v>
    <v>2.3026000000000001E-2</v>
    <v>USD</v>
    <v>Gravity Co Ltd is a Korea-based company principally engaged in the development and supply of game software. The Company operates its business through three segments. The Mobile Game segment is engaged in the development and operation of mobile games such as Ragnarok Origin, Ragnarok X and Ragnarok M. The Online Game segment is engaged in the development and supply of online games such as Ragnarok Online, Dragonica, Ragnarok Online II, R.O.S.E. Online and Ragnarok Landverse. The Others segment is engaged in the provision of system development and maintenance services as well as system integration services.</v>
    <v>464</v>
    <v>Nasdaq Stock Market</v>
    <v>XNAS</v>
    <v>XNAS</v>
    <v>15F, Nuritkum Square R&amp;D Tower, 396, World Cup buk-ro, Mapo-gu, SEOUL, SEOUL, 03925 KR</v>
    <v>64.58</v>
    <v>Software &amp; IT Services</v>
    <v>Stock</v>
    <v>46129.796850068749</v>
    <v>5868</v>
    <v>61.96</v>
    <v>438406101</v>
    <v>GRAVITY Co., Ltd.</v>
    <v>GRAVITY Co., Ltd.</v>
    <v>61.96</v>
    <v>7.8650000000000002</v>
    <v>61.67</v>
    <v>63.09</v>
    <v>6948900</v>
    <v>GRVY</v>
    <v>GRAVITY Co., Ltd. (XNAS:GRVY)</v>
    <v>179209</v>
    <v>20320</v>
    <v>2000</v>
  </rv>
  <rv s="2">
    <v>5869</v>
  </rv>
  <rv s="0">
    <v>https://www.bing.com/financeapi/forcetrigger?t=a1yrp2&amp;q=XNAS%3aNTES&amp;form=skydnc</v>
    <v>Learn more on Bing</v>
  </rv>
  <rv s="1">
    <v>en-US</v>
    <v>a1yrp2</v>
    <v>268435456</v>
    <v>1</v>
    <v>Powered by Refinitiv</v>
    <v>0</v>
    <v>NETEASE, INC. (XNAS:NTES)</v>
    <v>2</v>
    <v>3</v>
    <v>Finance</v>
    <v>4</v>
    <v>159.55000000000001</v>
    <v>98.36</v>
    <v>0.74590000000000001</v>
    <v>-0.28499999999999998</v>
    <v>-2.408E-3</v>
    <v>USD</v>
    <v>NetEase Inc is a company principally engaged in the gaming business. The Company operates through four segments. Games and Related Value-Added Services segment is engaged in the development and sale of mobile games, game operations, and other value-added services, including in-game virtual items and prepaid credits. Youdao segment provides learning services, smart devices, and online marketing services. The segment's products and services include online courses and digital content services. NetEase Cloud Music segment provides online music services, social entertainment services, and other services through the sale of membership subscriptions for various content and service packages, primarily through the sale of virtual items. Innovative Businesses and Others segment provides rigorous selection, advertising services, email, and other value-added services.</v>
    <v>25382</v>
    <v>Nasdaq Stock Market</v>
    <v>XNAS</v>
    <v>XNAS</v>
    <v>NetEase Building, No. 599 Wangshang Road, Binjiang District, ZHEJIANG, 310052 CN</v>
    <v>119.2</v>
    <v>Software &amp; IT Services</v>
    <v>Stock</v>
    <v>46129.797534560159</v>
    <v>5871</v>
    <v>117.71</v>
    <v>74777553238</v>
    <v>NETEASE, INC.</v>
    <v>NETEASE, INC.</v>
    <v>118</v>
    <v>15.738200000000001</v>
    <v>118.38</v>
    <v>118.095</v>
    <v>633198300</v>
    <v>NTES</v>
    <v>NETEASE, INC. (XNAS:NTES)</v>
    <v>476970</v>
    <v>655579</v>
    <v>1999</v>
  </rv>
  <rv s="2">
    <v>5872</v>
  </rv>
  <rv s="0">
    <v>https://www.bing.com/financeapi/forcetrigger?t=bxe2tc&amp;q=XNAS%3aPLTK&amp;form=skydnc</v>
    <v>Learn more on Bing</v>
  </rv>
  <rv s="1">
    <v>en-US</v>
    <v>bxe2tc</v>
    <v>268435456</v>
    <v>1</v>
    <v>Powered by Refinitiv</v>
    <v>0</v>
    <v>PLAYTIKA HOLDING CORP. (XNAS:PLTK)</v>
    <v>2</v>
    <v>3</v>
    <v>Finance</v>
    <v>4</v>
    <v>5.5899000000000001</v>
    <v>2.64</v>
    <v>1.0269999999999999</v>
    <v>0.04</v>
    <v>1.1204E-2</v>
    <v>USD</v>
    <v>Playtika Holding Corp is a developer of mobile games. The Company’s Playtika Boost Platform provides live game operations services and a proprietary technology to support portfolio of games. The Company owns and manages 15 games. It includes both casual and casino-themed games. The Company also provides free-to-play mobile games. The Company distributes its games through various web and mobile platforms such as Apple, Facebook, Google, and other web and mobile platforms. The Company’s games include Slotomania, Bingo Blitz, House of Fun, Caesars Slots, World Series of Poker, Best Fiends, June’s Journey, Solitaire Grand Harvest, and Board Kings. The Company’s games are available on iOS App Store and Google Play Store.</v>
    <v>3175</v>
    <v>Nasdaq Stock Market</v>
    <v>XNAS</v>
    <v>XNAS</v>
    <v>Hachoshlim St 8, HERZLIYA, 4672408 IL</v>
    <v>3.65</v>
    <v>Software &amp; IT Services</v>
    <v>Stock</v>
    <v>46129.797485092189</v>
    <v>5874</v>
    <v>3.5649999999999999</v>
    <v>1369396823</v>
    <v>PLAYTIKA HOLDING CORP.</v>
    <v>PLAYTIKA HOLDING CORP.</v>
    <v>3.6</v>
    <v>0</v>
    <v>3.57</v>
    <v>3.61</v>
    <v>379334300</v>
    <v>PLTK</v>
    <v>PLAYTIKA HOLDING CORP. (XNAS:PLTK)</v>
    <v>789350</v>
    <v>1472742</v>
    <v>2016</v>
  </rv>
  <rv s="2">
    <v>5875</v>
  </rv>
  <rv s="0">
    <v>https://www.bing.com/financeapi/forcetrigger?t=bwve27&amp;q=XNYS%3aRBLX&amp;form=skydnc</v>
    <v>Learn more on Bing</v>
  </rv>
  <rv s="1">
    <v>en-US</v>
    <v>bwve27</v>
    <v>268435456</v>
    <v>1</v>
    <v>Powered by Refinitiv</v>
    <v>0</v>
    <v>ROBLOX CORPORATION (XNYS:RBLX)</v>
    <v>2</v>
    <v>3</v>
    <v>Finance</v>
    <v>4</v>
    <v>150.59</v>
    <v>51.23</v>
    <v>1.6147</v>
    <v>-0.123</v>
    <v>-2.0349999999999999E-3</v>
    <v>USD</v>
    <v>Roblox Corporation operates a platform for connection and communication (Roblox Platform), where every day, people come to create, play, work, learn, and connect with each other in experiences built by its global community of creators. The Company’s platform consists of the Roblox Client, the Roblox Studio, and the Roblox Cloud. Roblox Client is an application that allows users to seamlessly explore 3D immersive experiences. Roblox Studio is the free toolset that allows developers and creators to build, publish, and operate three-dimensional (3D) immersive experiences and other content accessed with the Roblox Client. Roblox Cloud includes the services and infrastructure that power its Platform. The Company operates the Roblox Platform as a live service that allows users to play and socialize with others for free. The Company offers developers and creators the ability to build engaging, immersive experiences and marketplace items that they can easily share with the Roblox community.</v>
    <v>3065</v>
    <v>New York Stock Exchange</v>
    <v>XNYS</v>
    <v>XNYS</v>
    <v>3150 South Delaware Street, SAN MATEO, CA, 94403 US</v>
    <v>62.9</v>
    <v>Software &amp; IT Services</v>
    <v>Stock</v>
    <v>46129.797676735936</v>
    <v>5877</v>
    <v>59.66</v>
    <v>42747025833</v>
    <v>ROBLOX CORPORATION</v>
    <v>ROBLOX CORPORATION</v>
    <v>61.65</v>
    <v>0</v>
    <v>60.44</v>
    <v>60.317</v>
    <v>708706100</v>
    <v>RBLX</v>
    <v>ROBLOX CORPORATION (XNYS:RBLX)</v>
    <v>5768676</v>
    <v>8518531</v>
    <v>2025</v>
  </rv>
  <rv s="2">
    <v>5878</v>
  </rv>
  <rv s="0">
    <v>https://www.bing.com/financeapi/forcetrigger?t=buendm&amp;q=XNYS%3aSKLZ&amp;form=skydnc</v>
    <v>Learn more on Bing</v>
  </rv>
  <rv s="1">
    <v>en-US</v>
    <v>buendm</v>
    <v>268435456</v>
    <v>1</v>
    <v>Powered by Refinitiv</v>
    <v>0</v>
    <v>SKILLZ INC. (XNYS:SKLZ)</v>
    <v>2</v>
    <v>3</v>
    <v>Finance</v>
    <v>4</v>
    <v>9.11</v>
    <v>2.23</v>
    <v>3.3466999999999998</v>
    <v>-2.5000000000000001E-2</v>
    <v>-6.4429999999999999E-3</v>
    <v>USD</v>
    <v>Skillz Inc. (Skillz) offers mobile games platform. The Skillz platform helps developers create franchises by enabling social competition in their games. The Company hosts various casual eSports tournaments for various mobile players worldwide. Skillz technology platform aligns the interests of developers and gamers with respect to user monetization. It monetizes user engagement primarily through prizes. The Company offers a range of gaming experiences for users. It enables game genres that can be played asynchronously, synchronously or turn-based synchronously. Its end-to-end technology platform enables mobile game developers to improve gameplay experiences and drive improved engagement, retention and revenue from their content. It offers an integrated software development kit (SDK), which contains over 200 features, including various social features, such as in-game chat, friends, tournaments and leagues, which allow players to interact and build relationships in the player community.</v>
    <v>370</v>
    <v>New York Stock Exchange</v>
    <v>XNYS</v>
    <v>XNYS</v>
    <v>6625 Badura Avenue, LAS VEGAS, NV, 89118 US</v>
    <v>4.1498999999999997</v>
    <v>Software &amp; IT Services</v>
    <v>Stock</v>
    <v>46129.795864339845</v>
    <v>5880</v>
    <v>3.84</v>
    <v>60140120</v>
    <v>SKILLZ INC.</v>
    <v>SKILLZ INC.</v>
    <v>4.01</v>
    <v>0</v>
    <v>3.88</v>
    <v>3.855</v>
    <v>15600550</v>
    <v>SKLZ</v>
    <v>SKILLZ INC. (XNYS:SKLZ)</v>
    <v>190803</v>
    <v>143630</v>
    <v>2020</v>
  </rv>
  <rv s="2">
    <v>5881</v>
  </rv>
  <rv s="0">
    <v>https://www.bing.com/financeapi/forcetrigger?t=a23asm&amp;q=XNAS%3aSOHU&amp;form=skydnc</v>
    <v>Learn more on Bing</v>
  </rv>
  <rv s="1">
    <v>en-US</v>
    <v>a23asm</v>
    <v>268435456</v>
    <v>1</v>
    <v>Powered by Refinitiv</v>
    <v>0</v>
    <v>SOHU.COM LIMITED (XNAS:SOHU)</v>
    <v>2</v>
    <v>3</v>
    <v>Finance</v>
    <v>4</v>
    <v>17.3</v>
    <v>7.82</v>
    <v>0.44950000000000001</v>
    <v>-0.05</v>
    <v>-3.1809999999999998E-3</v>
    <v>USD</v>
    <v>Sohu.com Ltd is a China-based company mainly engaged in brand advertising business and online game business. The Company primarily operates through two segments. The Sohu segment is mainly engaged in the brand advertising business. The Changyou segment is mainly engaged in the operation of Changyou online game business and the 17173.com Website. The Company primarily operates in the domestic market.</v>
    <v>4000</v>
    <v>Nasdaq Stock Market</v>
    <v>XNAS</v>
    <v>XNAS</v>
    <v>Level 18, Sohu.com Media Plaza, Block 3, No. 2 Kexueyuan South Road, Haidian District, BEIJING, BEIJING, 100190 CN</v>
    <v>16.010000000000002</v>
    <v>Software &amp; IT Services</v>
    <v>Stock</v>
    <v>46129.796411342184</v>
    <v>5883</v>
    <v>15.56</v>
    <v>408501543</v>
    <v>SOHU.COM LIMITED</v>
    <v>SOHU.COM LIMITED</v>
    <v>15.75</v>
    <v>1.1138999999999999</v>
    <v>15.72</v>
    <v>15.67</v>
    <v>26069020</v>
    <v>SOHU</v>
    <v>SOHU.COM LIMITED (XNAS:SOHU)</v>
    <v>22439</v>
    <v>59714</v>
    <v>2003</v>
  </rv>
  <rv s="2">
    <v>5884</v>
  </rv>
  <rv s="0">
    <v>https://www.bing.com/financeapi/forcetrigger?t=a24mnm&amp;q=XNAS%3aTTWO&amp;form=skydnc</v>
    <v>Learn more on Bing</v>
  </rv>
  <rv s="1">
    <v>en-US</v>
    <v>a24mnm</v>
    <v>268435456</v>
    <v>1</v>
    <v>Powered by Refinitiv</v>
    <v>0</v>
    <v>TAKE-TWO INTERACTIVE SOFTWARE, INC. (XNAS:TTWO)</v>
    <v>2</v>
    <v>3</v>
    <v>Finance</v>
    <v>4</v>
    <v>264.78500000000003</v>
    <v>187.63</v>
    <v>0.9919</v>
    <v>-0.91</v>
    <v>-4.254E-3</v>
    <v>USD</v>
    <v>Take-Two Interactive Software, Inc. is a developer, publisher, and marketer of interactive entertainment for consumers around the globe. The Company develops and publishes products principally through Rockstar Games, 2K, and Zynga. Its products are designed for console gaming systems, including, but not limited to, the Sony Computer Entertainment, Inc. (Sony) PlayStation4 (PS4) and PlayStation5 (PS5), the Microsoft Corporation (Microsoft) Xbox One (Xbox One) and Xbox Series XS (Xbox Series XS), and the Nintendo Switch (Switch), as well as mobile, including smartphones and tablets, and personal computers (PC). It delivers its products through physical retail, digital download, online platforms, and cloud streaming services. It sells software titles both digitally and physically through direct relationships with digital storefronts and platform partners, large retail customers, and third-party distributors. It also sells advertising within a number of its games, primarily in mobile.</v>
    <v>12928</v>
    <v>Nasdaq Stock Market</v>
    <v>XNAS</v>
    <v>XNAS</v>
    <v>110 West 44Th Street, NEW YORK, NY, 10036 US</v>
    <v>218.7</v>
    <v>Software &amp; IT Services</v>
    <v>Stock</v>
    <v>46129.796389270312</v>
    <v>5886</v>
    <v>212.64</v>
    <v>39446085010</v>
    <v>TAKE-TWO INTERACTIVE SOFTWARE, INC.</v>
    <v>TAKE-TWO INTERACTIVE SOFTWARE, INC.</v>
    <v>218.7</v>
    <v>0</v>
    <v>213.93</v>
    <v>213.02</v>
    <v>185175500</v>
    <v>TTWO</v>
    <v>TAKE-TWO INTERACTIVE SOFTWARE, INC. (XNAS:TTWO)</v>
    <v>791797</v>
    <v>1792447</v>
    <v>1993</v>
  </rv>
  <rv s="2">
    <v>5887</v>
  </rv>
  <rv s="0">
    <v>https://www.bing.com/financeapi/forcetrigger?t=a1nvk2&amp;q=XNYS%3aATHM&amp;form=skydnc</v>
    <v>Learn more on Bing</v>
  </rv>
  <rv s="1">
    <v>en-US</v>
    <v>a1nvk2</v>
    <v>268435456</v>
    <v>1</v>
    <v>Powered by Refinitiv</v>
    <v>0</v>
    <v>Autohome Inc. (XNYS:ATHM)</v>
    <v>2</v>
    <v>3</v>
    <v>Finance</v>
    <v>4</v>
    <v>29.92</v>
    <v>16.739999999999998</v>
    <v>0.2394</v>
    <v>-0.02</v>
    <v>-1.07E-3</v>
    <v>USD</v>
    <v>Autohome Inc is a holding company principally engaged in the operation of online service platform for automobile consumers. Through its websites, autohome.com.cn, che168.com and ttpai.cn, the Company is primarily engaged in the provision of content and tools to automobile consumers as well as a full suite of services to automakers and dealers across the auto value chain. The Company mainly provides media services, leads generation services and online marketplace and others. Media services mainly provide automakers and automobile brands’ regional offices with a broad range of advertising solutions and tools. Leads generation services mainly include subscription services, advertising services, used automobile listing and other platform-based services. Online marketplace and other businesses include data products, new and used car transaction services and auto financing business.</v>
    <v>4259</v>
    <v>New York Stock Exchange</v>
    <v>XNYS</v>
    <v>XNYS</v>
    <v>18th Floor Tower B, CEC Plaza, 3 Dan Ling Street, Haidian District, BEIJING, BEIJING, 100080 CN</v>
    <v>18.98</v>
    <v>Software &amp; IT Services</v>
    <v>Stock</v>
    <v>46129.796476539064</v>
    <v>5889</v>
    <v>18.59</v>
    <v>2378840092</v>
    <v>Autohome Inc.</v>
    <v>Autohome Inc.</v>
    <v>18.875</v>
    <v>11.143599999999999</v>
    <v>18.7</v>
    <v>18.68</v>
    <v>127346900</v>
    <v>ATHM</v>
    <v>Autohome Inc. (XNYS:ATHM)</v>
    <v>419843</v>
    <v>687678</v>
    <v>2008</v>
  </rv>
  <rv s="2">
    <v>5890</v>
  </rv>
  <rv s="0">
    <v>https://www.bing.com/financeapi/forcetrigger?t=a1ohm7&amp;q=XNAS%3aBIDU&amp;form=skydnc</v>
    <v>Learn more on Bing</v>
  </rv>
  <rv s="1">
    <v>en-US</v>
    <v>a1ohm7</v>
    <v>268435456</v>
    <v>1</v>
    <v>Powered by Refinitiv</v>
    <v>0</v>
    <v>BAIDU, INC. (XNAS:BIDU)</v>
    <v>2</v>
    <v>3</v>
    <v>Finance</v>
    <v>4</v>
    <v>165.3</v>
    <v>81.17</v>
    <v>0.50460000000000005</v>
    <v>1.4624999999999999</v>
    <v>1.1696999999999999E-2</v>
    <v>USD</v>
    <v>Baidu Inc is a Chinese language Internet search provider. The Company operates its businesses through two segments, Baidu Core segment and iQIYI segment. Baidu Core segment mainly provides search-based, feed-based, and other online marketing services, as well as products and services from the Company’s new artificial intelligence (AI) initiatives, such as display advertisement and based on performance criteria other than cost-per-click, cloud services, smart devices and services, non-marketing consumer-facing services such as membership, and intelligent driving. iQIYI segment produces, aggregates and distributes a wide variety of professionally produced content, as well as a broad spectrum of other video content, in a variety of formats, including a variety of products and services encompassing online video, online games, online literature, comics and others.</v>
    <v>33500</v>
    <v>Nasdaq Stock Market</v>
    <v>XNAS</v>
    <v>XNAS</v>
    <v>Baidu Campus, No. 10 Shangdi 10th Street, Haidian District, BEIJING, BEIJING, 100085 CN</v>
    <v>127.99</v>
    <v>Software &amp; IT Services</v>
    <v>Stock</v>
    <v>46129.797639085155</v>
    <v>5892</v>
    <v>125.57</v>
    <v>43484440568</v>
    <v>BAIDU, INC.</v>
    <v>BAIDU, INC.</v>
    <v>127.92</v>
    <v>55.784999999999997</v>
    <v>125.03</v>
    <v>126.49250000000001</v>
    <v>343770900</v>
    <v>BIDU</v>
    <v>BAIDU, INC. (XNAS:BIDU)</v>
    <v>1958932</v>
    <v>1899933</v>
    <v>2000</v>
  </rv>
  <rv s="2">
    <v>5893</v>
  </rv>
  <rv s="0">
    <v>https://www.bing.com/financeapi/forcetrigger?t=bxf8mw&amp;q=XNAS%3aBMBL&amp;form=skydnc</v>
    <v>Learn more on Bing</v>
  </rv>
  <rv s="1">
    <v>en-US</v>
    <v>bxf8mw</v>
    <v>268435456</v>
    <v>1</v>
    <v>Powered by Refinitiv</v>
    <v>0</v>
    <v>BUMBLE INC. (XNAS:BMBL)</v>
    <v>2</v>
    <v>3</v>
    <v>Finance</v>
    <v>4</v>
    <v>8.64</v>
    <v>2.61</v>
    <v>2.0333999999999999</v>
    <v>-9.5000000000000001E-2</v>
    <v>-2.2042000000000003E-2</v>
    <v>USD</v>
    <v>Bumble Inc. is providing online dating and social networking applications through subscription and in-app purchases of products servicing North America, Europe and various other countries around the world. The Company provides these services through Websites and applications that it owns and operates. It operates a family of apps, including Bumble app, Bumble For Friends app, Badoo app, and Geneva. On Bumble app, users can input information about themselves and set up a profile, which can be customized in many ways, such as by adding a Badge to prominently display certain values or characteristics. In addition to dating, in Bumble app it also provides products that enable social connection, offering users the opportunity to develop platonic connections through the BFF mode for friendships and through the Bizz mode for professional networking and mentorship. Geneva is a group and community app for people to connect based on shared interests.</v>
    <v>580</v>
    <v>Nasdaq Stock Market</v>
    <v>XNAS</v>
    <v>XNAS</v>
    <v>1105 West 41st Street, AUSTIN, TX, 78756 US</v>
    <v>4.4800000000000004</v>
    <v>Software &amp; IT Services</v>
    <v>Stock</v>
    <v>46129.797657395313</v>
    <v>5895</v>
    <v>4.2100999999999997</v>
    <v>1183056084</v>
    <v>BUMBLE INC.</v>
    <v>BUMBLE INC.</v>
    <v>4.4000000000000004</v>
    <v>0</v>
    <v>4.3099999999999996</v>
    <v>4.2149999999999999</v>
    <v>280677600</v>
    <v>BMBL</v>
    <v>BUMBLE INC. (XNAS:BMBL)</v>
    <v>2534277</v>
    <v>5527228</v>
    <v>2020</v>
  </rv>
  <rv s="2">
    <v>5896</v>
  </rv>
  <rv s="0">
    <v>https://www.bing.com/financeapi/forcetrigger?t=c2epzr&amp;q=XNAS%3aBZ&amp;form=skydnc</v>
    <v>Learn more on Bing</v>
  </rv>
  <rv s="1">
    <v>en-US</v>
    <v>c2epzr</v>
    <v>268435456</v>
    <v>1</v>
    <v>Powered by Refinitiv</v>
    <v>0</v>
    <v>KANZHUN LIMITED (XNAS:BZ)</v>
    <v>2</v>
    <v>3</v>
    <v>Finance</v>
    <v>4</v>
    <v>25.26</v>
    <v>12.85</v>
    <v>0.53959999999999997</v>
    <v>-0.17</v>
    <v>-1.1847000000000002E-2</v>
    <v>USD</v>
    <v>Kanzhun Ltd is a holding company principally engaged in the provision of recruitment and job hunting services. The Company connects job seekers and enterprise users mainly through its interactive BOSS Zhipin mobile app. The Company provides enterprise users with direct recruitment services that allow enterprise users to post jobs, receive personalized candidate recommendations, engage in direct communication and receive resume upon mutual consent. The Company provides job seekers with job seeking services that allow job seekers to receive job recommendations, initiate direct chats and deliver resumes upon mutual consent.</v>
    <v>4884</v>
    <v>Nasdaq Stock Market</v>
    <v>XNAS</v>
    <v>XNAS</v>
    <v>21/F, GrandyVic Building, Taiyanggong Middle Road, Chaoyang District, BEIJING, 100020 CN</v>
    <v>14.595000000000001</v>
    <v>Professional &amp; Commercial Services</v>
    <v>Stock</v>
    <v>46129.79757936328</v>
    <v>5898</v>
    <v>14.164999999999999</v>
    <v>6855607436</v>
    <v>KANZHUN LIMITED</v>
    <v>KANZHUN LIMITED</v>
    <v>14.5</v>
    <v>18.567499999999999</v>
    <v>14.35</v>
    <v>14.18</v>
    <v>483470200</v>
    <v>BZ</v>
    <v>KANZHUN LIMITED (XNAS:BZ)</v>
    <v>1619974</v>
    <v>4696247</v>
    <v>2014</v>
  </rv>
  <rv s="2">
    <v>5899</v>
  </rv>
  <rv s="0">
    <v>https://www.bing.com/financeapi/forcetrigger?t=a1p71h&amp;q=XNAS%3aCARG&amp;form=skydnc</v>
    <v>Learn more on Bing</v>
  </rv>
  <rv s="1">
    <v>en-US</v>
    <v>a1p71h</v>
    <v>268435456</v>
    <v>1</v>
    <v>Powered by Refinitiv</v>
    <v>0</v>
    <v>CARGURUS, INC. (XNAS:CARG)</v>
    <v>2</v>
    <v>3</v>
    <v>Finance</v>
    <v>4</v>
    <v>39.42</v>
    <v>25.41</v>
    <v>1.3049999999999999</v>
    <v>0.71</v>
    <v>1.9608E-2</v>
    <v>USD</v>
    <v>CarGurus, Inc. (CarGurus) offers a multinational, online automotive platform for buying and selling vehicles that offer both digital retail solutions and the CarOffer digital wholesale platform. The CarGurus platform enables consumers to purchase and/or sell a vehicle either online or in-person, and it gives dealerships the power to accurately price, instantly acquire, effectively market, and quickly sell vehicles, all with a nationwide reach. It operates through two segments: U.S. Marketplace and Digital Wholesale. The U.S. Marketplace segment provides marketplace services for customers within the United States. Digital Wholesale segment provides Dealer-to-Dealer and Instant Max Cash Offer (IMCO) services and products which are sold on the CarOffer platform. The Company operates online marketplaces under the CarGurus brand in Canada and the United Kingdom. It also operates independent brands, the Autolist and PistonHeads online marketplaces in the United States and the United Kingdom.</v>
    <v>1218</v>
    <v>Nasdaq Stock Market</v>
    <v>XNAS</v>
    <v>XNAS</v>
    <v>1001 Boylston Street, 16Th Floor, BOSTON, MA, 02115 US</v>
    <v>37.520000000000003</v>
    <v>Software &amp; IT Services</v>
    <v>Stock</v>
    <v>46129.796532892971</v>
    <v>5901</v>
    <v>36.5</v>
    <v>3514383418</v>
    <v>CARGURUS, INC.</v>
    <v>CARGURUS, INC.</v>
    <v>36.61</v>
    <v>18.660599999999999</v>
    <v>36.21</v>
    <v>36.92</v>
    <v>95189150</v>
    <v>CARG</v>
    <v>CARGURUS, INC. (XNAS:CARG)</v>
    <v>461407</v>
    <v>1161023</v>
    <v>2015</v>
  </rv>
  <rv s="2">
    <v>5902</v>
  </rv>
  <rv s="0">
    <v>https://www.bing.com/financeapi/forcetrigger?t=a1p777&amp;q=XNYS%3aCARS&amp;form=skydnc</v>
    <v>Learn more on Bing</v>
  </rv>
  <rv s="1">
    <v>en-US</v>
    <v>a1p777</v>
    <v>268435456</v>
    <v>1</v>
    <v>Powered by Refinitiv</v>
    <v>0</v>
    <v>CARS.COM INC. (XNYS:CARS)</v>
    <v>2</v>
    <v>3</v>
    <v>Finance</v>
    <v>4</v>
    <v>13.97</v>
    <v>7.4</v>
    <v>1.5706</v>
    <v>0.37</v>
    <v>3.6132999999999998E-2</v>
    <v>USD</v>
    <v>Cars.com Inc. is an audience-powered and data-driven technology platform for buying and selling cars. Its Cars.com marketplace connects consumers to dealerships across the United States, powering the car buying experience with artificial intelligence (AI) shopping tools and vehicle reviews and content. Its interconnected ecosystem of products enables dealers and original equipment manufacturers (OEMs) to sell more cars by leveraging its marketplace, dealer websites, trade and appraisal tools and in-market media solutions. Its platform provides local dealers, OEMs, dealer groups and auto-adjacent companies with a variety of digital and media solutions to improve marketing and operations. It enables dealers and OEMs to professionally merchandise inventory to shoppers. It offers dealers with packages that include reputation management technology and digital financing tools, with additional functionality like media solutions for upper-tier packages.</v>
    <v>1700</v>
    <v>New York Stock Exchange</v>
    <v>XNYS</v>
    <v>XNYS</v>
    <v>300 S Riverside Plz Ste 1000, CHICAGO, IL, 60606-6614 US</v>
    <v>10.795</v>
    <v>Software &amp; IT Services</v>
    <v>Stock</v>
    <v>46129.797542048436</v>
    <v>5904</v>
    <v>10.36</v>
    <v>622136023</v>
    <v>CARS.COM INC.</v>
    <v>CARS.COM INC.</v>
    <v>10.36</v>
    <v>33.1355</v>
    <v>10.24</v>
    <v>10.61</v>
    <v>58636760</v>
    <v>CARS</v>
    <v>CARS.COM INC. (XNYS:CARS)</v>
    <v>412324</v>
    <v>1835402</v>
    <v>2016</v>
  </rv>
  <rv s="2">
    <v>5905</v>
  </rv>
  <rv s="0">
    <v>https://www.bing.com/financeapi/forcetrigger?t=b1j42w&amp;q=XNAS%3aEVER&amp;form=skydnc</v>
    <v>Learn more on Bing</v>
  </rv>
  <rv s="1">
    <v>en-US</v>
    <v>b1j42w</v>
    <v>268435456</v>
    <v>1</v>
    <v>Powered by Refinitiv</v>
    <v>0</v>
    <v>EVERQUOTE, INC. (XNAS:EVER)</v>
    <v>2</v>
    <v>3</v>
    <v>Finance</v>
    <v>4</v>
    <v>28.729900000000001</v>
    <v>13.93</v>
    <v>0.65029999999999999</v>
    <v>-0.21</v>
    <v>-1.2979000000000001E-2</v>
    <v>USD</v>
    <v>EverQuote, Inc. operates an online marketplace for consumers shopping for auto and home and renters insurance quotes. The Company operates a marketplace connecting insurance providers to a large volume of high-intent, pre-validated consumer referrals that match the insurers' specific underwriting and profitability requirements. Its marketplace enables consumers to choose to visit an insurance provider's Website to purchase a policy or engage with a carrier or agent by phone or submit their data to insurance providers to receive quotes. Its technology platform combines internally developed, third-party and open-source software. Its Websites and supporting services, as well as its development and test environments, are hosted across industry-standard cloud providers, such as Amazon Web Services and Google Cloud Platform. The Company's insurance provider customers include insurance carriers and third-party insurance agents.</v>
    <v>356</v>
    <v>Nasdaq Stock Market</v>
    <v>XNAS</v>
    <v>XNAS</v>
    <v>141 Portland Street, CAMBRIDGE, MA, 02139 US</v>
    <v>16.440000000000001</v>
    <v>Software &amp; IT Services</v>
    <v>Stock</v>
    <v>46129.796077939063</v>
    <v>5907</v>
    <v>15.71</v>
    <v>575393989</v>
    <v>EVERQUOTE, INC.</v>
    <v>EVERQUOTE, INC.</v>
    <v>16.43</v>
    <v>6.0609999999999999</v>
    <v>16.18</v>
    <v>15.97</v>
    <v>36029680</v>
    <v>EVER</v>
    <v>EVERQUOTE, INC. (XNAS:EVER)</v>
    <v>336184</v>
    <v>705678</v>
    <v>2008</v>
  </rv>
  <rv s="2">
    <v>5908</v>
  </rv>
  <rv s="0">
    <v>https://www.bing.com/financeapi/forcetrigger?t=a1u3rw&amp;q=XNAS%3aGOOGL&amp;form=skydnc</v>
    <v>Learn more on Bing</v>
  </rv>
  <rv s="1">
    <v>en-US</v>
    <v>a1u3rw</v>
    <v>268435456</v>
    <v>1</v>
    <v>Powered by Refinitiv</v>
    <v>0</v>
    <v>ALPHABET INC. (XNAS:GOOGL)</v>
    <v>2</v>
    <v>3</v>
    <v>Finance</v>
    <v>4</v>
    <v>349</v>
    <v>146.1</v>
    <v>1.1433</v>
    <v>5.2949999999999999</v>
    <v>1.5758000000000001E-2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190820</v>
    <v>Nasdaq Stock Market</v>
    <v>XNAS</v>
    <v>XNAS</v>
    <v>1600 Amphitheatre Parkway, MOUNTAIN VIEW, CA, 94043 US</v>
    <v>342.14</v>
    <v>Software &amp; IT Services</v>
    <v>Stock</v>
    <v>46129.797686435159</v>
    <v>5910</v>
    <v>336.24</v>
    <v>4128887555000</v>
    <v>ALPHABET INC.</v>
    <v>ALPHABET INC.</v>
    <v>337.7</v>
    <v>31.574000000000002</v>
    <v>336.02</v>
    <v>341.315</v>
    <v>12097000000</v>
    <v>GOOGL</v>
    <v>ALPHABET INC. (XNAS:GOOGL)</v>
    <v>16094713</v>
    <v>28046984</v>
    <v>2015</v>
  </rv>
  <rv s="2">
    <v>5911</v>
  </rv>
  <rv s="0">
    <v>https://www.bing.com/financeapi/forcetrigger?t=bxe3bh&amp;q=XNYS%3aTINV&amp;form=skydnc</v>
    <v>Learn more on Bing</v>
  </rv>
  <rv s="1">
    <v>en-US</v>
    <v>bxe3bh</v>
    <v>268435456</v>
    <v>1</v>
    <v>Powered by Refinitiv</v>
    <v>0</v>
    <v>GRINDR INC. (XNYS:GRND)</v>
    <v>2</v>
    <v>3</v>
    <v>Finance</v>
    <v>4</v>
    <v>25.13</v>
    <v>9.7316000000000003</v>
    <v>0.2432</v>
    <v>0.28499999999999998</v>
    <v>2.2025000000000003E-2</v>
    <v>USD</v>
    <v>Grindr Inc. manages and operates the Grindr platform, which a global social networking platform primarily serving and addressing the needs of gay, bisexual, and sexually explorative adults. The Company is developing new products for users to engage with the Grindr platform, which include new partnership-based digital versions of services typically found in physical gayborhoods. Its platform enables GBTQ adults to connect with one another. Its platform helps its users find what they are looking for: casual dating, long-term relationships, community and friendships, professional networking, travel information and local discovery. The Grindr platform offers a variety of location-based social features and functions, including identity expression (profile, photos, presence); connection (search, filters, the Cascade, Viewed Me); and interaction (chat, media sharing); with trust and safety tools across the experience, and subscriptions for premium features offering further access and control.</v>
    <v>160</v>
    <v>New York Stock Exchange</v>
    <v>XNYS</v>
    <v>XNYS</v>
    <v>750 N. San Vicente Blvd., Suite Re 1400, WEST HOLLYWOOD, CA, 90069 US</v>
    <v>13.24</v>
    <v>Software &amp; IT Services</v>
    <v>Stock</v>
    <v>46129.797462603907</v>
    <v>5913</v>
    <v>12.86</v>
    <v>2448578332</v>
    <v>GRINDR INC.</v>
    <v>GRINDR INC.</v>
    <v>13.08</v>
    <v>27.2119</v>
    <v>12.94</v>
    <v>13.225</v>
    <v>185147700</v>
    <v>GRND</v>
    <v>GRINDR INC. (XNYS:GRND)</v>
    <v>683482</v>
    <v>1247060</v>
    <v>2022</v>
  </rv>
  <rv s="2">
    <v>5914</v>
  </rv>
  <rv s="0">
    <v>https://www.bing.com/financeapi/forcetrigger?t=a1v3k2&amp;q=XNAS%3aIAC&amp;form=skydnc</v>
    <v>Learn more on Bing</v>
  </rv>
  <rv s="1">
    <v>en-US</v>
    <v>a1v3k2</v>
    <v>268435456</v>
    <v>1</v>
    <v>Powered by Refinitiv</v>
    <v>0</v>
    <v>IAC INC. (XNAS:IAC)</v>
    <v>2</v>
    <v>3</v>
    <v>Finance</v>
    <v>4</v>
    <v>44.48</v>
    <v>29.56</v>
    <v>1.0287999999999999</v>
    <v>0.64</v>
    <v>1.4716E-2</v>
    <v>USD</v>
    <v>IAC Inc. is engaged in building companies. The Company's segments include Dotdash Meredith, Care.com, Search, and Emerging &amp; Other. Its Dotdash Meredith segment consists of its digital and print businesses. Through its digital businesses, it provides original and engaging digital content in a variety of formats, including articles, illustrations, videos, and images. Its print business is a magazine publisher, which has published over 18 magazines, as well as 370 special interest publications. Its Search segment consists of Ask Media Group, a collection of Websites providing general search services and information, and a Desktop business, which includes business-to-business partnership operations and direct-to-consumer downloadable desktop applications. Its Care.com primarily provides online consumer matching and consumer payment solutions for families searching for care, among others. Its Emerging &amp; Other segment includes Vivian Health, The Daily Beast and IAC Films.</v>
    <v>5156</v>
    <v>Nasdaq Stock Market</v>
    <v>XNAS</v>
    <v>XNAS</v>
    <v>555 West 18Th Street, NEW YORK, NY, 10011 US</v>
    <v>44.48</v>
    <v>Software &amp; IT Services</v>
    <v>Stock</v>
    <v>46129.796101747655</v>
    <v>5916</v>
    <v>43.31</v>
    <v>3393948274</v>
    <v>IAC INC.</v>
    <v>IAC INC.</v>
    <v>43.8</v>
    <v>0</v>
    <v>43.49</v>
    <v>44.13</v>
    <v>76907960</v>
    <v>IAC</v>
    <v>IAC INC. (XNAS:IAC)</v>
    <v>811725</v>
    <v>1004071</v>
    <v>2019</v>
  </rv>
  <rv s="2">
    <v>5917</v>
  </rv>
  <rv s="0">
    <v>https://www.bing.com/financeapi/forcetrigger?t=a1slm7&amp;q=XNAS%3aMETA&amp;form=skydnc</v>
    <v>Learn more on Bing</v>
  </rv>
  <rv s="1">
    <v>en-US</v>
    <v>a1slm7</v>
    <v>268435456</v>
    <v>1</v>
    <v>Powered by Refinitiv</v>
    <v>0</v>
    <v>META PLATFORMS, INC. (XNAS:META)</v>
    <v>2</v>
    <v>3</v>
    <v>Finance</v>
    <v>4</v>
    <v>796.25</v>
    <v>479.8</v>
    <v>1.3424</v>
    <v>7.1650999999999998</v>
    <v>1.0586E-2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78865</v>
    <v>Nasdaq Stock Market</v>
    <v>XNAS</v>
    <v>XNAS</v>
    <v>1 Meta Way, MENLO PARK, CA, 94025 US</v>
    <v>687.79</v>
    <v>Software &amp; IT Services</v>
    <v>Stock</v>
    <v>46129.795907603904</v>
    <v>5919</v>
    <v>675.13</v>
    <v>1730304407380</v>
    <v>META PLATFORMS, INC.</v>
    <v>META PLATFORMS, INC.</v>
    <v>678.39</v>
    <v>23.401299999999999</v>
    <v>676.87</v>
    <v>684.03510000000006</v>
    <v>2529555000</v>
    <v>META</v>
    <v>META PLATFORMS, INC. (XNAS:META)</v>
    <v>9830859</v>
    <v>17329553</v>
    <v>2004</v>
  </rv>
  <rv s="2">
    <v>5920</v>
  </rv>
  <rv s="0">
    <v>https://www.bing.com/financeapi/forcetrigger?t=a1xum7&amp;q=XNAS%3aMOMO&amp;form=skydnc</v>
    <v>Learn more on Bing</v>
  </rv>
  <rv s="10">
    <v>en-US</v>
    <v>a1xum7</v>
    <v>268435456</v>
    <v>1</v>
    <v>Powered by Refinitiv</v>
    <v>21</v>
    <v>Hello Group Inc. (XNAS:MOMO)</v>
    <v>2</v>
    <v>22</v>
    <v>Finance</v>
    <v>4</v>
    <v>8.8016000000000005</v>
    <v>5.069</v>
    <v>0.45989999999999998</v>
    <v>0.19500000000000001</v>
    <v>3.1200000000000002E-2</v>
    <v>USD</v>
    <v>Hello Group Inc, formerly Momo Inc, is a company engaged in the online social networking space. The Company operates through two platforms, which include The Momo Platform and The Tantan Platform. Its Momo platform includes Momo mobile application and related properties, features, functionalities, tools and services. It connects people and facilitates interactions over a collection of social experiences based on location, interests, content sharing and recreational activities, including live talent shows, short videos, social games as well as other video- and audio-based interactive experiences, such as online parties, mobile karaoke and user-participated reality shows. Its Tantan platform is a social and dating application, which is designed to help its users find and establish romantic connections, as well as meet interesting people. Its brands include Momo, TanTan, inSpaze, TieTie, SoulChill, tantan, MiraiMind, amar, Hertz, Yaahlan, DuiDui, Outbase, Momo Pictures and happn.</v>
    <v>1390</v>
    <v>Nasdaq Stock Market</v>
    <v>XNAS</v>
    <v>XNAS</v>
    <v>20th Floor, Block B, Tower 2, Wangjing SOHO, No.1 Futongdong Street, Chaoyang District, BEIJING, BEIJING, 100102 CN</v>
    <v>6.53</v>
    <v>Software &amp; IT Services</v>
    <v>Stock</v>
    <v>46129.79613575156</v>
    <v>5922</v>
    <v>6.25</v>
    <v>978244657</v>
    <v>Hello Group Inc.</v>
    <v>Hello Group Inc.</v>
    <v>6.26</v>
    <v>10.826499999999999</v>
    <v>6.25</v>
    <v>6.4450000000000003</v>
    <v>151783500</v>
    <v>MOMO</v>
    <v>Hello Group Inc. (XNAS:MOMO)</v>
    <v>727708</v>
    <v>822844</v>
  </rv>
  <rv s="2">
    <v>5923</v>
  </rv>
  <rv s="0">
    <v>https://www.bing.com/financeapi/forcetrigger?t=a1y2bh&amp;q=XNAS%3aMTCH&amp;form=skydnc</v>
    <v>Learn more on Bing</v>
  </rv>
  <rv s="1">
    <v>en-US</v>
    <v>a1y2bh</v>
    <v>268435456</v>
    <v>1</v>
    <v>Powered by Refinitiv</v>
    <v>0</v>
    <v>MATCH GROUP, INC. (XNAS:MTCH)</v>
    <v>2</v>
    <v>3</v>
    <v>Finance</v>
    <v>4</v>
    <v>39.200000000000003</v>
    <v>26.8</v>
    <v>1.3029999999999999</v>
    <v>0.72499999999999998</v>
    <v>2.0863E-2</v>
    <v>USD</v>
    <v>Match Group, Inc., through its portfolio companies, is a provider of digital technologies designed to help people make connections. The Company’s global portfolio of brands includes Tinder, Hinge, Match, Meetic, OkCupid, Pairs, Plenty Of Fish, Azar, BLK, and more, each built to increase its users' likelihood of connecting with others. Its segments include Tinder, Hinge, Evergreen &amp; Emerging, and MG Asia. Tinder is an online dating platform with swipe technology. It offers Tinder Plus, Tinder Gold, or Tinder Platinum subscriptions. Hinge is an application focused on millennial and younger generations in English-speaking countries and several other European markets. It offers two premium subscriptions: Hinge+ and HingeX. MG Asia brands primarily focus on serving various Asian and Middle Eastern markets. MG Asia's brands are Azar and The Pairs. Match is an online dating application, and Meetic, a European online dating brand, are included in the Evergreen &amp; Emerging segment.</v>
    <v>2200</v>
    <v>Nasdaq Stock Market</v>
    <v>XNAS</v>
    <v>XNAS</v>
    <v>8750 NORTH CENTRAL EXPRESSWAY, SUITE 1400, DALLAS, TX, 75231 US</v>
    <v>35.94</v>
    <v>Software &amp; IT Services</v>
    <v>Stock</v>
    <v>46129.797694941408</v>
    <v>5925</v>
    <v>34.935000000000002</v>
    <v>8253063637</v>
    <v>MATCH GROUP, INC.</v>
    <v>MATCH GROUP, INC.</v>
    <v>35.090000000000003</v>
    <v>14.8462</v>
    <v>34.75</v>
    <v>35.475000000000001</v>
    <v>232644500</v>
    <v>MTCH</v>
    <v>MATCH GROUP, INC. (XNAS:MTCH)</v>
    <v>2304866</v>
    <v>6696497</v>
    <v>1986</v>
  </rv>
  <rv s="2">
    <v>5926</v>
  </rv>
  <rv s="0">
    <v>https://www.bing.com/financeapi/forcetrigger?t=bplhqh&amp;q=XNYS%3aPINS&amp;form=skydnc</v>
    <v>Learn more on Bing</v>
  </rv>
  <rv s="1">
    <v>en-US</v>
    <v>bplhqh</v>
    <v>268435456</v>
    <v>1</v>
    <v>Powered by Refinitiv</v>
    <v>0</v>
    <v>PINTEREST, INC. (XNYS:PINS)</v>
    <v>2</v>
    <v>3</v>
    <v>Finance</v>
    <v>4</v>
    <v>39.93</v>
    <v>13.84</v>
    <v>0.95189999999999997</v>
    <v>-8.5000000000000006E-2</v>
    <v>-4.2249999999999996E-3</v>
    <v>USD</v>
    <v>Pinterest, Inc. (Pinterest) offers visual search and discovery platform. The Company’s primary service, Pinterest, can be accessed through its mobile application or the Web. People use Pinterest to find ideas. As they browse Pinterest content, Pins, they fine-tune their tastes and find the idea. Users interact with the platform in multi-session journeys to find inspiration, curate their latest look, plan their next project and shop from brands. It has approximately 553 million monthly active users across the world. Content on Pinterest comes from a variety of sources, including retailers, brands, creators, publishers and users. It acquires that content via a range of methods, including product catalog uploads, direct publishing, and user curation. Content formats include images that allow the user to click into an idea to learn more, videos that provide the steps of an idea, and products that brands and merchants upload from catalogs.</v>
    <v>5265</v>
    <v>New York Stock Exchange</v>
    <v>XNYS</v>
    <v>XNYS</v>
    <v>651 Brannan Street, SAN FRANCISCO, CA, 94107 US</v>
    <v>20.465</v>
    <v>Software &amp; IT Services</v>
    <v>Stock</v>
    <v>46129.79770234922</v>
    <v>5928</v>
    <v>19.97</v>
    <v>11536183052</v>
    <v>PINTEREST, INC.</v>
    <v>PINTEREST, INC.</v>
    <v>19.989999999999998</v>
    <v>32.892800000000001</v>
    <v>20.12</v>
    <v>20.035</v>
    <v>575801500</v>
    <v>PINS</v>
    <v>PINTEREST, INC. (XNYS:PINS)</v>
    <v>7643805</v>
    <v>17377924</v>
    <v>2008</v>
  </rv>
  <rv s="2">
    <v>5929</v>
  </rv>
  <rv s="0">
    <v>https://www.bing.com/financeapi/forcetrigger?t=c1qtur&amp;q=XNAS%3aCFVI&amp;form=skydnc</v>
    <v>Learn more on Bing</v>
  </rv>
  <rv s="1">
    <v>en-US</v>
    <v>c1qtur</v>
    <v>268435456</v>
    <v>1</v>
    <v>Powered by Refinitiv</v>
    <v>0</v>
    <v>RUMBLE INC. (XNAS:RUM)</v>
    <v>2</v>
    <v>3</v>
    <v>Finance</v>
    <v>4</v>
    <v>10.99</v>
    <v>4.6196999999999999</v>
    <v>0.83040000000000003</v>
    <v>-0.05</v>
    <v>-7.8250000000000004E-3</v>
    <v>USD</v>
    <v>Rumble Inc. is a video sharing platform and cloud services provider. The Company comprises two businesses: Rumble Services and Rumble Cloud. Rumble Services consists of Rumble Video, Rumble Studio, Rumble Advertising Center (RAC) and Rumble Wallet. Rumble Video is primarily enabled through its flagship product, Rumble.com, a free-to-use video sharing and livestreaming platform on which users can watch, share, like, comment and upload videos. Using Rumble Studio, creators can establish a variety of custom settings for their livestream, set up, go-live and control their livestream across multiple social platforms. Rumble Advertising Center is its proprietary advertising marketplace and network designed to facilitate transactions for advertisers seeking to access Rumble.com traffic and traffic from other publishers on the RAC network. Rumble Cloud is an infrastructure as a service (IaaS) offering consisting of a portfolio of compute, storage, security and networking offerings.</v>
    <v>156</v>
    <v>Nasdaq Stock Market</v>
    <v>XNAS</v>
    <v>XNAS</v>
    <v>444 Gulf of Mexico Dr, LONGBOAT KEY, FL, 34228 US</v>
    <v>6.6950000000000003</v>
    <v>Software &amp; IT Services</v>
    <v>Stock</v>
    <v>46129.79713454844</v>
    <v>5931</v>
    <v>6.32</v>
    <v>2152046430</v>
    <v>RUMBLE INC.</v>
    <v>RUMBLE INC.</v>
    <v>6.4</v>
    <v>0</v>
    <v>6.39</v>
    <v>6.34</v>
    <v>339439500</v>
    <v>RUM</v>
    <v>RUMBLE INC. (XNAS:RUM)</v>
    <v>3221428</v>
    <v>2007147</v>
    <v>2020</v>
  </rv>
  <rv s="2">
    <v>5932</v>
  </rv>
  <rv s="0">
    <v>https://www.bing.com/financeapi/forcetrigger?t=a237m7&amp;q=XNYS%3aSNAP&amp;form=skydnc</v>
    <v>Learn more on Bing</v>
  </rv>
  <rv s="4">
    <v>en-US</v>
    <v>a237m7</v>
    <v>268435456</v>
    <v>1</v>
    <v>Powered by Refinitiv</v>
    <v>8</v>
    <v>SNAP INC. (XNYS:SNAP)</v>
    <v>2</v>
    <v>9</v>
    <v>Finance</v>
    <v>4</v>
    <v>10.41</v>
    <v>3.81</v>
    <v>1.0113000000000001</v>
    <v>5.0000000000000001E-3</v>
    <v>8.3059999999999991E-4</v>
    <v>USD</v>
    <v>Snap Inc. is a technology company. Its flagship product, Snapchat, is a visual messaging application that enhances relationships with friends, family, and the world. Snapchat is the Company's core mobile device application and contains five tabs, complemented by additional tools that function outside the application. Snapchatters can interact with any or all the five tabs. Additionally, it offers Snapchat+, its subscription product that provides subscribers access to exclusive, experimental, and pre-release features. Snapchat+ offers a range of features, from allowing Snapchatters to customize the look and feel of their application, to giving special insights into their friendships. The Company also offers Snapchat for Web, a browser-based product that brings Snapchats calling and messaging capabilities to the Web. Its advertising products include AR Ads and Snap Ads. Snap Ads include Single Image or Video Ads, Story Ads, Collection Ads, Dynamic Ads, Commercials, and Sponsored Snaps.</v>
    <v>5261</v>
    <v>New York Stock Exchange</v>
    <v>XNYS</v>
    <v>XNYS</v>
    <v>3000 31st Street, SANTA MONICA, CA, 90405 US</v>
    <v>6.21</v>
    <v>Software &amp; IT Services</v>
    <v>Stock</v>
    <v>46129.797675253903</v>
    <v>5934</v>
    <v>5.95</v>
    <v>10175935800</v>
    <v>SNAP INC.</v>
    <v>SNAP INC.</v>
    <v>6.16</v>
    <v>6.02</v>
    <v>6.0250000000000004</v>
    <v>1688952000</v>
    <v>SNAP</v>
    <v>SNAP INC. (XNYS:SNAP)</v>
    <v>50484647</v>
    <v>59866813</v>
    <v>2012</v>
  </rv>
  <rv s="2">
    <v>5935</v>
  </rv>
  <rv s="0">
    <v>https://www.bing.com/financeapi/forcetrigger?t=a23mec&amp;q=XNYS%3aSSTK&amp;form=skydnc</v>
    <v>Learn more on Bing</v>
  </rv>
  <rv s="1">
    <v>en-US</v>
    <v>a23mec</v>
    <v>268435456</v>
    <v>1</v>
    <v>Powered by Refinitiv</v>
    <v>0</v>
    <v>SHUTTERSTOCK, INC. (XNYS:SSTK)</v>
    <v>2</v>
    <v>3</v>
    <v>Finance</v>
    <v>4</v>
    <v>29.5</v>
    <v>14.36</v>
    <v>1.2131000000000001</v>
    <v>-0.25</v>
    <v>-1.3951E-2</v>
    <v>USD</v>
    <v>Shutterstock, Inc. provides a global creative platform for connecting brands and businesses to quality content. Its content is distributed to customers under various brands: Shutterstock; Pond5; TurboSquid; PicMonkey; PremiumBeat; Splash News; Bigstock; Envato and Offset. The Shutterstock brand includes various content types, such as image, footage, music and editorial. Pond5 is a video-first content marketplace which expands the Company’s content offerings across footage, image and music. TurboSquid operates a marketplace that offers more than one million 3D models, and a 2-dimensional marketplace derived from 3D objects. PicMonkey is an online graphic design and image editing platform. PremiumBeat offers music tracks and provides producers, filmmakers, and marketers the ability to search handpicked production music from the composers. Splash News provides editorial image and video content across celebrity and red carpet events. Envato offers digital creative assets and templates.</v>
    <v>1565</v>
    <v>New York Stock Exchange</v>
    <v>XNYS</v>
    <v>XNYS</v>
    <v>350 Fifth Avenue, 20Th Floor, NEW YORK, NY, 10118 US</v>
    <v>18.16</v>
    <v>Software &amp; IT Services</v>
    <v>Stock</v>
    <v>46129.797307152345</v>
    <v>5937</v>
    <v>17.670000000000002</v>
    <v>628111072</v>
    <v>SHUTTERSTOCK, INC.</v>
    <v>SHUTTERSTOCK, INC.</v>
    <v>18.079999999999998</v>
    <v>13.9994</v>
    <v>17.920000000000002</v>
    <v>17.670000000000002</v>
    <v>35546750</v>
    <v>SSTK</v>
    <v>SHUTTERSTOCK, INC. (XNYS:SSTK)</v>
    <v>100343</v>
    <v>236621</v>
    <v>2012</v>
  </rv>
  <rv s="2">
    <v>5938</v>
  </rv>
  <rv s="0">
    <v>https://www.bing.com/financeapi/forcetrigger?t=c2t5f2&amp;q=XNYS%3aVTEX&amp;form=skydnc</v>
    <v>Learn more on Bing</v>
  </rv>
  <rv s="1">
    <v>en-US</v>
    <v>c2t5f2</v>
    <v>268435456</v>
    <v>1</v>
    <v>Powered by Refinitiv</v>
    <v>0</v>
    <v>VTEX (XNYS:VTEX)</v>
    <v>2</v>
    <v>3</v>
    <v>Finance</v>
    <v>4</v>
    <v>6.82</v>
    <v>2.8414000000000001</v>
    <v>1.1478999999999999</v>
    <v>0.08</v>
    <v>1.9465E-2</v>
    <v>USD</v>
    <v>VTEX provides a software-as-a-service (SaaS) digital commerce platform for enterprise brands and retailers. The Company’s platform enables its customers to execute their commerce strategy, including building online stores, integrating and managing orders across channels, and creating marketplaces to sell products from third-party vendors. The platform is also designed to be the operating system for the commerce ecosystem, enabling enterprise brands and retailers to orchestrate their network of consumers, business partners, suppliers, and fulfillment providers in one place with a complete Commerce, Marketplace, and OMS solution. The Company offers solutions, which are focused on the omnichannel experience for retailers, such as the VTEX Sales App, VTEX Pick and Pack, VTEX Personal Shopper, and the Extensions Hub, among others. It has over 3,400 active online stores across 43 countries. The Company's subsidiaries include VTEX Argentina S.A., VTEX Day Eventos LTDA and others.</v>
    <v>1139</v>
    <v>New York Stock Exchange</v>
    <v>XNYS</v>
    <v>XNYS</v>
    <v>Harbour Place,103 South Church Street, GRAND CAYMAN, KY1-1002 KY</v>
    <v>4.2549999999999999</v>
    <v>Software &amp; IT Services</v>
    <v>Stock</v>
    <v>46129.797680103904</v>
    <v>5940</v>
    <v>4.12</v>
    <v>724983549</v>
    <v>VTEX</v>
    <v>VTEX</v>
    <v>4.1399999999999997</v>
    <v>38.299799999999998</v>
    <v>4.1100000000000003</v>
    <v>4.1900000000000004</v>
    <v>173027100</v>
    <v>VTEX</v>
    <v>VTEX (XNYS:VTEX)</v>
    <v>623398</v>
    <v>1189101</v>
    <v>2018</v>
  </rv>
  <rv s="2">
    <v>5941</v>
  </rv>
  <rv s="0">
    <v>https://www.bing.com/financeapi/forcetrigger?t=a25pjc&amp;q=XNAS%3aWB&amp;form=skydnc</v>
    <v>Learn more on Bing</v>
  </rv>
  <rv s="1">
    <v>en-US</v>
    <v>a25pjc</v>
    <v>268435456</v>
    <v>1</v>
    <v>Powered by Refinitiv</v>
    <v>0</v>
    <v>WEIBO CORPORATION (XNAS:WB)</v>
    <v>2</v>
    <v>3</v>
    <v>Finance</v>
    <v>4</v>
    <v>12.96</v>
    <v>7.44</v>
    <v>0.24490000000000001</v>
    <v>0.155</v>
    <v>1.7898000000000001E-2</v>
    <v>USD</v>
    <v>Weibo Corp is a China-based company mainly engaged in social media advertising business. The Company operates two segments. Advertising and Marketing segment mainly provides a full range of advertising customization and marketing solutions. Value-added Services segment mainly provides services such as membership services on social platforms, online games, live broadcasts, social e-commerce and others. The Company also engages in internet and other related businesses, including the provision of internet content and online game operations. The Company's users can create, discover, consume and share various formats of content, including text, photo, video, live streaming and audio on the Weibo platform. The Company's main product is the social platform Weibo.</v>
    <v>4982</v>
    <v>Nasdaq Stock Market</v>
    <v>XNAS</v>
    <v>XNAS</v>
    <v>Floor 7 Shuohuang Development Plaza, No. 6 Caihefang Road, Haidian District, 100080 CN</v>
    <v>8.93</v>
    <v>Software &amp; IT Services</v>
    <v>Stock</v>
    <v>46129.797611620314</v>
    <v>5943</v>
    <v>8.75</v>
    <v>2144621624</v>
    <v>WEIBO CORPORATION</v>
    <v>WEIBO CORPORATION</v>
    <v>8.75</v>
    <v>5.0762999999999998</v>
    <v>8.66</v>
    <v>8.8149999999999995</v>
    <v>243292300</v>
    <v>WB</v>
    <v>WEIBO CORPORATION (XNAS:WB)</v>
    <v>988865</v>
    <v>1322205</v>
    <v>2010</v>
  </rv>
  <rv s="2">
    <v>5944</v>
  </rv>
  <rv s="0">
    <v>https://www.bing.com/financeapi/forcetrigger?t=a1w2im&amp;q=XNAS%3aZD&amp;form=skydnc</v>
    <v>Learn more on Bing</v>
  </rv>
  <rv s="1">
    <v>en-US</v>
    <v>a1w2im</v>
    <v>268435456</v>
    <v>1</v>
    <v>Powered by Refinitiv</v>
    <v>0</v>
    <v>ZIFF DAVIS, INC. (XNAS:ZD)</v>
    <v>2</v>
    <v>3</v>
    <v>Finance</v>
    <v>4</v>
    <v>50.55</v>
    <v>22.45</v>
    <v>1.1761999999999999</v>
    <v>0.69</v>
    <v>1.4796999999999999E-2</v>
    <v>USD</v>
    <v>Ziff Davis, Inc. is a vertically focused digital media and Internet company. Its Technology &amp; Shopping segment includes advertising on publishing platforms and commerce sites and publishing of specialized technology-based content and provision of authoritative content relating to products, services, shopping and savings. Its Gaming &amp; Entertainment segment provides authoritative content relating to video games and entertainment Website. Health &amp; Wellness segment includes a collection of interactive tools and mobile applications that are designed to enable consumers to manage a broad array of health and wellness needs on a daily basis. Connectivity segment includes several data and services businesses that sit at the center of the broadband economy and are sources of information on Internet connectivity and network performance. Cybersecurity &amp; Martech segment offers cloud-based Software-as-a-Service offerings for various communication, customer marketing, and other needs of end-users.</v>
    <v>3900</v>
    <v>Nasdaq Stock Market</v>
    <v>XNAS</v>
    <v>XNAS</v>
    <v>360 Park Ave South, 17Th Floor, NEW YORK, NY, 10010 US</v>
    <v>48.24</v>
    <v>Software &amp; IT Services</v>
    <v>Stock</v>
    <v>46129.795959988282</v>
    <v>5946</v>
    <v>46.994999999999997</v>
    <v>1054700864</v>
    <v>ZIFF DAVIS, INC.</v>
    <v>ZIFF DAVIS, INC.</v>
    <v>47.23</v>
    <v>41.069299999999998</v>
    <v>46.63</v>
    <v>47.32</v>
    <v>37837060</v>
    <v>ZD</v>
    <v>ZIFF DAVIS, INC. (XNAS:ZD)</v>
    <v>248120</v>
    <v>820880</v>
    <v>2014</v>
  </rv>
  <rv s="2">
    <v>5947</v>
  </rv>
  <rv s="0">
    <v>https://www.bing.com/financeapi/forcetrigger?t=c27k8m&amp;q=XNYS%3aZIP&amp;form=skydnc</v>
    <v>Learn more on Bing</v>
  </rv>
  <rv s="1">
    <v>en-US</v>
    <v>c27k8m</v>
    <v>268435456</v>
    <v>1</v>
    <v>Powered by Refinitiv</v>
    <v>0</v>
    <v>ZIPRECRUITER, INC. (XNYS:ZIP)</v>
    <v>2</v>
    <v>3</v>
    <v>Finance</v>
    <v>4</v>
    <v>6.55</v>
    <v>1.65</v>
    <v>1.3243</v>
    <v>-1.4999999999999999E-2</v>
    <v>-5.5149999999999999E-3</v>
    <v>USD</v>
    <v>ZipRecruiter, Inc. provides a two-sided marketplace for work that simplifies the job market for both jobseekers and employers. It enables work by connecting jobseekers and employers in its marketplace. The Company’s technology delivers matches to its employers immediately after a job goes live and provides tools to streamline the candidate selection process. It provides jobseekers with access to various jobs from all over the Internet. Job seekers can filter this array of opportunities by using numerous criteria to find the handful of potential matches on the Company's Website or in its mobile app. On ZipRecruiter, jobseekers create a profile and can then apply for certain opportunities with a single click. Its one-click application technology works across both its marketplace and certain Job Distribution Partners to remove barriers between a jobseeker and their next opportunity. Jobs posted on ZipRecruiter are distributed to over 1,000 sites managed by its job distribution partners.</v>
    <v>800</v>
    <v>New York Stock Exchange</v>
    <v>XNYS</v>
    <v>XNYS</v>
    <v>3000 Ocean Park Blvd., Suite 3000, SANTA MONICA, CA, 90405 US</v>
    <v>2.85</v>
    <v>Professional &amp; Commercial Services</v>
    <v>Stock</v>
    <v>46129.796409501563</v>
    <v>5949</v>
    <v>2.69</v>
    <v>228338165</v>
    <v>ZIPRECRUITER, INC.</v>
    <v>ZIPRECRUITER, INC.</v>
    <v>2.75</v>
    <v>0</v>
    <v>2.72</v>
    <v>2.7050000000000001</v>
    <v>84413370</v>
    <v>ZIP</v>
    <v>ZIPRECRUITER, INC. (XNYS:ZIP)</v>
    <v>575956</v>
    <v>1209533</v>
    <v>2010</v>
  </rv>
  <rv s="2">
    <v>5950</v>
  </rv>
  <rv s="0">
    <v>https://www.bing.com/financeapi/forcetrigger?t=c3u5kr&amp;q=XNAS%3aBLZE&amp;form=skydnc</v>
    <v>Learn more on Bing</v>
  </rv>
  <rv s="1">
    <v>en-US</v>
    <v>c3u5kr</v>
    <v>268435456</v>
    <v>1</v>
    <v>Powered by Refinitiv</v>
    <v>0</v>
    <v>BACKBLAZE, INC. (XNAS:BLZE)</v>
    <v>2</v>
    <v>3</v>
    <v>Finance</v>
    <v>4</v>
    <v>10.857900000000001</v>
    <v>3.2606999999999999</v>
    <v>1.3514999999999999</v>
    <v>0.06</v>
    <v>1.4999999999999999E-2</v>
    <v>USD</v>
    <v>Backblaze, Inc. is a cloud storage company. The Company's two cloud services that it offers on its Storage Cloud are: Backblaze B2 Cloud Storage and Backblaze Computer Backup. Backblaze B2 Cloud Storage enables customers to store data, developers to build applications, and partners to expand their use cases. The amount of data stored in this cloud service can scale up and down as needed on a pay-as-you-go basis, or can be paid for on a capacity basis or committed contract for greater predictability. This Infrastructure-as-a-Service enables use cases including backups, multi-cloud, application storage, ransomware protection, and storage for artificial intelligence/machine learning workflows. Backblaze Computer Backup automatically backs up data from laptops and desktops for businesses and individuals. This service is offered as a subscription-based Software-as-a-Service and serves use cases including computer backup, ransomware protection, theft and loss protection, and remote access.</v>
    <v>320</v>
    <v>Nasdaq Stock Market</v>
    <v>XNAS</v>
    <v>XNAS</v>
    <v>201 Baldwin Avenue, SAN MATEO, CA, 94401 US</v>
    <v>4.16</v>
    <v>Software &amp; IT Services</v>
    <v>Stock</v>
    <v>46129.797602279687</v>
    <v>5952</v>
    <v>4.03</v>
    <v>243659803</v>
    <v>BACKBLAZE, INC.</v>
    <v>BACKBLAZE, INC.</v>
    <v>4.05</v>
    <v>0</v>
    <v>4</v>
    <v>4.0599999999999996</v>
    <v>60014730</v>
    <v>BLZE</v>
    <v>BACKBLAZE, INC. (XNAS:BLZE)</v>
    <v>389664</v>
    <v>553494</v>
    <v>2007</v>
  </rv>
  <rv s="2">
    <v>5953</v>
  </rv>
  <rv s="0">
    <v>https://www.bing.com/financeapi/forcetrigger?t=bztea2&amp;q=XNYS%3aDOCN&amp;form=skydnc</v>
    <v>Learn more on Bing</v>
  </rv>
  <rv s="1">
    <v>en-US</v>
    <v>bztea2</v>
    <v>268435456</v>
    <v>1</v>
    <v>Powered by Refinitiv</v>
    <v>0</v>
    <v>DigitalOcean Holdings, Inc. (XNYS:DOCN)</v>
    <v>2</v>
    <v>3</v>
    <v>Finance</v>
    <v>4</v>
    <v>94.656099999999995</v>
    <v>25.56</v>
    <v>1.3979999999999999</v>
    <v>-3.105</v>
    <v>-3.5112999999999998E-2</v>
    <v>USD</v>
    <v>DigitalOcean Holdings, Inc. is the agentic inference cloud built for artificial intelligence (AI) native and digital-native enterprises scaling production workloads. The platform combines production-ready GPU infrastructure, a full-stack cloud, model-first inference workflows, and an agentic experience layer to reduce operational complexity and accelerate time to production. The Company offers a comprehensive set of cloud platform capabilities which span across Infrastructure-as-a-Service (IaaS), including Droplet virtual machines, storage and networking offerings; Platform-as-a-Service (PaaS) and Software-as-a-Service (SaaS), including Managed Hosting, Managed Database, Managed Kubernetes and Marketplace offerings. It also offers a comprehensive artificial intelligence and machine learning (AI/ML) platform - DigitalOcean Gradient AI Agentic Cloud, which includes Gradient AI Infrastructure; the Gradient AI Platform which offers various building block services, and Gradient AI Agents.</v>
    <v>1462</v>
    <v>New York Stock Exchange</v>
    <v>XNYS</v>
    <v>XNYS</v>
    <v>105 Edgeview Drive, Suite 425, BROOMFIELD, CO, 80021 US</v>
    <v>93.49</v>
    <v>Software &amp; IT Services</v>
    <v>Stock</v>
    <v>46129.796842245312</v>
    <v>5955</v>
    <v>82.24</v>
    <v>8864900602</v>
    <v>DigitalOcean Holdings, Inc.</v>
    <v>DigitalOcean Holdings, Inc.</v>
    <v>90.33</v>
    <v>34.533299999999997</v>
    <v>88.43</v>
    <v>85.325000000000003</v>
    <v>103895700</v>
    <v>DOCN</v>
    <v>DigitalOcean Holdings, Inc. (XNYS:DOCN)</v>
    <v>3345997</v>
    <v>5644963</v>
    <v>2016</v>
  </rv>
  <rv s="2">
    <v>5956</v>
  </rv>
  <rv s="0">
    <v>https://www.bing.com/financeapi/forcetrigger?t=bpwnzr&amp;q=XNYS%3aFSLY&amp;form=skydnc</v>
    <v>Learn more on Bing</v>
  </rv>
  <rv s="1">
    <v>en-US</v>
    <v>bpwnzr</v>
    <v>268435456</v>
    <v>1</v>
    <v>Powered by Refinitiv</v>
    <v>0</v>
    <v>FASTLY, INC. (XNAS:FSLY)</v>
    <v>2</v>
    <v>3</v>
    <v>Finance</v>
    <v>4</v>
    <v>34.82</v>
    <v>5.125</v>
    <v>0.53249999999999997</v>
    <v>-0.45</v>
    <v>-1.8086999999999999E-2</v>
    <v>USD</v>
    <v>Fastly, Inc. provides a programmable edge cloud platform that helps the world’s brands deliver online experiences through edge compute, delivery, security, and observability offerings, improving site performance, and enhancing security at a global scale. The Company enables developers to deliver secure Websites and apps. The edge cloud is a category of Infrastructure as a Service (IaaS) that enables developers to build, secure, and deliver digital experiences at the edge of the Internet. The Company’s products and services includes Programmable Edge Platform, Network Services, Security, Compute, Observability, and Services. Its Network services include content delivery network, video / streaming, load balancing, image optimization, and origin connect. Its Security service includes Next-Gen WAF, bot management, DDoS protection, and others. The Company’s professional services include network services, managed security service, and response security service.</v>
    <v>1140</v>
    <v>Nasdaq Stock Market</v>
    <v>XNAS</v>
    <v>XNAS</v>
    <v>346 1St Street, #301, SAN FRANCISCO, CA, 94105 US</v>
    <v>26.29</v>
    <v>Software &amp; IT Services</v>
    <v>Stock</v>
    <v>46129.79743615703</v>
    <v>5958</v>
    <v>23.97</v>
    <v>1390914000</v>
    <v>FASTLY, INC.</v>
    <v>FASTLY, INC.</v>
    <v>25.16</v>
    <v>0</v>
    <v>24.88</v>
    <v>24.43</v>
    <v>151800000</v>
    <v>FSLY</v>
    <v>FASTLY, INC. (XNAS:FSLY)</v>
    <v>6586812</v>
    <v>14359951</v>
    <v>2011</v>
  </rv>
  <rv s="2">
    <v>5959</v>
  </rv>
  <rv s="0">
    <v>https://www.bing.com/financeapi/forcetrigger?t=a1tpsm&amp;q=XNYS%3aGDDY&amp;form=skydnc</v>
    <v>Learn more on Bing</v>
  </rv>
  <rv s="1">
    <v>en-US</v>
    <v>a1tpsm</v>
    <v>268435456</v>
    <v>1</v>
    <v>Powered by Refinitiv</v>
    <v>0</v>
    <v>GODADDY INC. (XNYS:GDDY)</v>
    <v>2</v>
    <v>3</v>
    <v>Finance</v>
    <v>4</v>
    <v>193.55</v>
    <v>73.06</v>
    <v>0.91949999999999998</v>
    <v>1.19</v>
    <v>1.4123000000000002E-2</v>
    <v>USD</v>
    <v>GoDaddy Inc. is engaged in serving a market of entrepreneurs, developing and delivering easy-to-use products in a one-stop shop solution alongside personalized guidance. The Company serves small businesses, individuals, organizations, developers, designers and domain investors. The Company's segments include Applications and Commerce (A&amp;C) and Core Platform (Core). The A&amp;C segment primarily consists of sales of products containing proprietary software, notably its Website building products, as well as its commerce products and third-party email and productivity solutions and sales of certain products when they are included in bundled offerings of its proprietary software products. The Core segment primarily consists of sales of domain registrations and renewals, aftermarket domain sales, Website hosting products and Website security products when not included in bundled offerings of its proprietary software products, as well as sales of products not containing a software component.</v>
    <v>5845</v>
    <v>New York Stock Exchange</v>
    <v>XNYS</v>
    <v>XNYS</v>
    <v>100 S. Mill Ave, Suite 1600, TEMPE, AZ, 85281 US</v>
    <v>86.2</v>
    <v>Software &amp; IT Services</v>
    <v>Stock</v>
    <v>46129.796692476564</v>
    <v>5961</v>
    <v>84</v>
    <v>11395107845</v>
    <v>GODADDY INC.</v>
    <v>GODADDY INC.</v>
    <v>84.46</v>
    <v>13.708600000000001</v>
    <v>84.26</v>
    <v>85.45</v>
    <v>133354100</v>
    <v>GDDY</v>
    <v>GODADDY INC. (XNYS:GDDY)</v>
    <v>1303935</v>
    <v>2055861</v>
    <v>2014</v>
  </rv>
  <rv s="2">
    <v>5962</v>
  </rv>
  <rv s="0">
    <v>https://www.bing.com/financeapi/forcetrigger?t=a1tqdm&amp;q=XNAS%3aGDS&amp;form=skydnc</v>
    <v>Learn more on Bing</v>
  </rv>
  <rv s="1">
    <v>en-US</v>
    <v>a1tqdm</v>
    <v>268435456</v>
    <v>1</v>
    <v>Powered by Refinitiv</v>
    <v>0</v>
    <v>GDS HOLDINGS LIMITED (XNAS:GDS)</v>
    <v>2</v>
    <v>3</v>
    <v>Finance</v>
    <v>4</v>
    <v>48.61</v>
    <v>20.5</v>
    <v>0.47260000000000002</v>
    <v>1.73</v>
    <v>4.0260999999999998E-2</v>
    <v>USD</v>
    <v>GDS Holdings Ltd is a holding company mainly engaged in the development and operation of high-performance data centers. The Company’s main businesses include the planning and sourcing of new data centers, developing facilities, as well as providing customers with colocation and managed services, which include managed hosting services and managed cloud services. The Company also provides certain other services, including consulting services. The colocation services primarily comprise the provision of critical facilities space, customer-available power, racks and cooling. The suite of managed hosting services includes business continuity and disaster recovery solutions, network management services, data storage services, system security services, operating system services, database services and server middleware services.</v>
    <v>2276</v>
    <v>Nasdaq Stock Market</v>
    <v>XNAS</v>
    <v>XNAS</v>
    <v>F4/F5, Building C, Sunland International, No. 999 Zhouhai Road, Pudong, SHANGHAI, SHANGHAI, 200137 CN</v>
    <v>45.244999999999997</v>
    <v>Software &amp; IT Services</v>
    <v>Stock</v>
    <v>46129.797682094533</v>
    <v>5964</v>
    <v>43.13</v>
    <v>8689572720</v>
    <v>GDS HOLDINGS LIMITED</v>
    <v>GDS HOLDINGS LIMITED</v>
    <v>43.42</v>
    <v>56.776299999999999</v>
    <v>42.97</v>
    <v>44.7</v>
    <v>194397600</v>
    <v>GDS</v>
    <v>GDS HOLDINGS LIMITED (XNAS:GDS)</v>
    <v>1190484</v>
    <v>1436787</v>
    <v>2006</v>
  </rv>
  <rv s="2">
    <v>5965</v>
  </rv>
  <rv s="0">
    <v>http://commons.wikimedia.org/wiki/File:MongoDB_Logo.svg</v>
    <v>&lt;a rel="nofollow" class="external text" href="https://www.mongodb.com/legal/trademark-usage-guidelines"&gt;MongoDB, Inc.&lt;/a&gt;</v>
  </rv>
  <rv s="0">
    <v>http://en.wikipedia.org/wiki/MongoDB_Inc.</v>
    <v>Wikipedia</v>
  </rv>
  <rv s="6">
    <v>5967</v>
    <v>5968</v>
  </rv>
  <rv s="7">
    <v>17</v>
    <v>https://www.bing.com/th?id=AMMS_e1db2e3234bc1bb199e8aee07d2a0340&amp;qlt=95</v>
    <v>5969</v>
    <v>0</v>
    <v>https://www.bing.com/images/search?form=xlimg&amp;q=10gen</v>
    <v>Image of MONGODB, INC.</v>
  </rv>
  <rv s="0">
    <v>https://www.bing.com/financeapi/forcetrigger?t=a1xf1h&amp;q=XNAS%3aMDB&amp;form=skydnc</v>
    <v>Learn more on Bing</v>
  </rv>
  <rv s="8">
    <v>en-US</v>
    <v>a1xf1h</v>
    <v>268435456</v>
    <v>1</v>
    <v>Powered by Refinitiv</v>
    <v>13</v>
    <v>MONGODB, INC. (XNAS:MDB)</v>
    <v>15</v>
    <v>16</v>
    <v>Finance</v>
    <v>4</v>
    <v>444.72</v>
    <v>148.88</v>
    <v>1.5365</v>
    <v>11.16</v>
    <v>4.4436999999999997E-2</v>
    <v>USD</v>
    <v>MongoDB, Inc. is a developer data platform company. Its developer data platform is a globally distributed operational database integrated with a set of data services that allow development teams to address the growing variety of application requirements. Its customers can implement its developer data platform as a managed service offering, or they can choose a self-managed option. Its MongoDB Atlas is its managed multi-cloud database-as-a-service (DBaaS) offering that includes an integrated set of databases and related services. Atlas Vector Search allows the integration of an operational database and vector search in a unified, fully managed platform. MongoDB Enterprise Advanced is its proprietary self-managed commercial offering for enterprise customers that can run in the cloud, on-premises or in a hybrid environment. It also provides professional services for its customers.</v>
    <v>5636</v>
    <v>Nasdaq Stock Market</v>
    <v>XNAS</v>
    <v>XNAS</v>
    <v>1633 Broadway, 38th Floor, NEW YORK, NY, 10019 US</v>
    <v>269.42160000000001</v>
    <v>5970</v>
    <v>Software &amp; IT Services</v>
    <v>Stock</v>
    <v>46129.797664606253</v>
    <v>5971</v>
    <v>250.21</v>
    <v>21080927719</v>
    <v>MONGODB, INC.</v>
    <v>MONGODB, INC.</v>
    <v>254.39</v>
    <v>0</v>
    <v>251.14</v>
    <v>262.3</v>
    <v>80369530</v>
    <v>MDB</v>
    <v>MONGODB, INC. (XNAS:MDB)</v>
    <v>1805751</v>
    <v>1539130</v>
    <v>2007</v>
  </rv>
  <rv s="2">
    <v>5972</v>
  </rv>
  <rv s="0">
    <v>https://www.bing.com/financeapi/forcetrigger?t=a1z6qh&amp;q=XNAS%3aOKTA&amp;form=skydnc</v>
    <v>Learn more on Bing</v>
  </rv>
  <rv s="1">
    <v>en-US</v>
    <v>a1z6qh</v>
    <v>268435456</v>
    <v>1</v>
    <v>Powered by Refinitiv</v>
    <v>0</v>
    <v>OKTA, INC. (XNAS:OKTA)</v>
    <v>2</v>
    <v>3</v>
    <v>Finance</v>
    <v>4</v>
    <v>127.56699999999999</v>
    <v>62.66</v>
    <v>0.61229999999999996</v>
    <v>0.42</v>
    <v>5.8330000000000005E-3</v>
    <v>USD</v>
    <v>Okta, Inc. is an independent identity partner. The Company’s Okta Platform and Auth () Platform enable its customers to securely connect the right people to the right technologies and services at the right time. It offers independent and neutral cloud-based identity solutions that allow customers to integrate with nearly any application, service or cloud that they choose through its platforms. Organizations use the Company’s Identity Platform to collaborate with their partners, and to provide their customers with secure experiences in the cloud and via mobile devices. Developers leverage the Workforce Identity Cloud and Customer Identity Cloud, powered by Auth (), to securely and efficiently embed identity into the software they build, allowing them to innovate and focus on their core missions. Its Okta Platform enables its customers to automate and secure access across their ecosystem of employees, contractors and partners, increasing collaboration across their workforces.</v>
    <v>6366</v>
    <v>Nasdaq Stock Market</v>
    <v>XNAS</v>
    <v>XNAS</v>
    <v>100 First Street, SAN FRANCISCO, CA, 94105 US</v>
    <v>73.48</v>
    <v>Software &amp; IT Services</v>
    <v>Stock</v>
    <v>46129.797654316404</v>
    <v>5974</v>
    <v>71.13</v>
    <v>12811990597</v>
    <v>OKTA, INC.</v>
    <v>OKTA, INC.</v>
    <v>73.13</v>
    <v>55.290100000000002</v>
    <v>72.010000000000005</v>
    <v>72.430000000000007</v>
    <v>176887900</v>
    <v>OKTA</v>
    <v>OKTA, INC. (XNAS:OKTA)</v>
    <v>4726340</v>
    <v>3931529</v>
    <v>2010</v>
  </rv>
  <rv s="2">
    <v>5975</v>
  </rv>
  <rv s="0">
    <v>https://www.bing.com/financeapi/forcetrigger?t=a22wz2&amp;q=XNYS%3aSHOP&amp;form=skydnc</v>
    <v>Learn more on Bing</v>
  </rv>
  <rv s="1">
    <v>en-US</v>
    <v>a22wz2</v>
    <v>268435456</v>
    <v>1</v>
    <v>Powered by Refinitiv</v>
    <v>0</v>
    <v>SHOPIFY INC. (XNAS:SHOP)</v>
    <v>2</v>
    <v>3</v>
    <v>Finance</v>
    <v>4</v>
    <v>182.19</v>
    <v>80.349999999999994</v>
    <v>2.7652000000000001</v>
    <v>4.3949999999999996</v>
    <v>3.4623000000000001E-2</v>
    <v>USD</v>
    <v>Shopify Inc. (Shopify) is a Canada-based global commerce company. The Company provides essential Internet infrastructure for commerce, offering tools to start, grow, market and manage a retail business of any size. It provides platforms and services that are engineered and delivers a shopping experience for consumers online, in store and everywhere in between. Its software enables merchants to run their business across all of their sales channels, including Web and mobile storefronts, physical retail locations, social media storefronts, and marketplaces. The Company's Shopify platform provides merchants with a single view of their business across all of their sales channels and enables them to manage products and inventory, process orders and payments, fulfill and ship orders, build customer relationships, source products, leverage analytics and reporting, and access financing, all from one integrated back office. The Shopify's platform operates across 175 countries.</v>
    <v>7600</v>
    <v>Nasdaq Stock Market</v>
    <v>XNAS</v>
    <v>XNAS</v>
    <v>151 O'connor Street, Ground Floor, OTTAWA, ON, K2P 2L8 CA</v>
    <v>133.31</v>
    <v>Software &amp; IT Services</v>
    <v>Stock</v>
    <v>46129.796172372655</v>
    <v>5977</v>
    <v>129.97499999999999</v>
    <v>171275418185</v>
    <v>SHOPIFY INC.</v>
    <v>SHOPIFY INC.</v>
    <v>130.01</v>
    <v>140.66079999999999</v>
    <v>126.94</v>
    <v>131.33500000000001</v>
    <v>1304111000</v>
    <v>SHOP</v>
    <v>SHOPIFY INC. (XNAS:SHOP)</v>
    <v>5677341</v>
    <v>7995485</v>
    <v>2004</v>
  </rv>
  <rv s="2">
    <v>5978</v>
  </rv>
  <rv s="0">
    <v>https://www.bing.com/financeapi/forcetrigger?t=bvlqa2&amp;q=XNYS%3aSNOW&amp;form=skydnc</v>
    <v>Learn more on Bing</v>
  </rv>
  <rv s="1">
    <v>en-US</v>
    <v>bvlqa2</v>
    <v>268435456</v>
    <v>1</v>
    <v>Powered by Refinitiv</v>
    <v>0</v>
    <v>SNOWFLAKE INC. (XNYS:SNOW)</v>
    <v>2</v>
    <v>3</v>
    <v>Finance</v>
    <v>4</v>
    <v>280.67</v>
    <v>118.3</v>
    <v>1.1658999999999999</v>
    <v>0.68</v>
    <v>4.7369999999999999E-3</v>
    <v>USD</v>
    <v>Snowflake Inc. is a data cloud and artificial intelligence company. Its platform is the technology that powers the AI Data Cloud, enabling customers to consolidate data into a single source of truth to drive meaningful insights, apply artificial intelligence (AI) to solve business problems, build data applications, and share data and data products. It provides its platform through a customer-centric, and consumption-based business model. Its cloud-native architecture consists of three independently scalable but logically integrated layers across compute, storage, and cloud services. The compute layer provides dedicated resources to enable users to simultaneously access common data sets for many use cases with minimal latency. The storage layer ingests massive amounts and varieties of structured, semi-structured, and unstructured data to create a unified data record. Its ClearQuery platform allows users to rapidly search, explore, and analyze their data using natural language queries.</v>
    <v>9060</v>
    <v>New York Stock Exchange</v>
    <v>XNYS</v>
    <v>XNYS</v>
    <v>106 East Babcock Street, Suite 3A, BOZEMAN, MT, 59715 US</v>
    <v>147.19999999999999</v>
    <v>Software &amp; IT Services</v>
    <v>Stock</v>
    <v>46129.795896539064</v>
    <v>5980</v>
    <v>143.26499999999999</v>
    <v>49860311000</v>
    <v>SNOWFLAKE INC.</v>
    <v>SNOWFLAKE INC.</v>
    <v>145.25</v>
    <v>0</v>
    <v>143.55000000000001</v>
    <v>144.22999999999999</v>
    <v>345700000</v>
    <v>SNOW</v>
    <v>SNOWFLAKE INC. (XNYS:SNOW)</v>
    <v>4343334</v>
    <v>6740783</v>
    <v>2012</v>
  </rv>
  <rv s="2">
    <v>5981</v>
  </rv>
  <rv s="0">
    <v>https://www.bing.com/financeapi/forcetrigger?t=a25jqh&amp;q=XNAS%3aVRSN&amp;form=skydnc</v>
    <v>Learn more on Bing</v>
  </rv>
  <rv s="1">
    <v>en-US</v>
    <v>a25jqh</v>
    <v>268435456</v>
    <v>1</v>
    <v>Powered by Refinitiv</v>
    <v>0</v>
    <v>VERISIGN, INC. (XNAS:VRSN)</v>
    <v>2</v>
    <v>3</v>
    <v>Finance</v>
    <v>4</v>
    <v>310.60000000000002</v>
    <v>208.86009999999999</v>
    <v>0.70069999999999999</v>
    <v>0.16</v>
    <v>5.8430000000000005E-4</v>
    <v>USD</v>
    <v>VeriSign, Inc. is a provider of critical internet infrastructure and domain name registry services, enabling internet navigation for various domain names. The Company helps to enable the security, stability, and resiliency of the domain name system (DNS) and the Internet by providing root zone maintainer services, operating two of the 13 global Internet root servers, and providing registration services and authoritative resolution. It operates the authoritative directory for all .com, .net, and .name domain names (generic top-level domains or gTLDs), as well as for certain transliterations of .com and .net in a number of different native languages and scripts (internationalized). It also operates the authoritative directory for all .cc domain names (country code top-level domain or ccTLD). The Company operates the technical or back-end systems for the .edu top-level domain. Its operations infrastructure includes distributed servers, networking, and disaster recovery plans.</v>
    <v>926</v>
    <v>Nasdaq Stock Market</v>
    <v>XNAS</v>
    <v>XNAS</v>
    <v>ATTN: GENERAL COUNSEL, 12061 BLUEMONT WAY, RESTON, VA, 20190 US</v>
    <v>276.13</v>
    <v>Software &amp; IT Services</v>
    <v>Stock</v>
    <v>46129.796477615622</v>
    <v>5983</v>
    <v>272.47000000000003</v>
    <v>24966615697</v>
    <v>VERISIGN, INC.</v>
    <v>VERISIGN, INC.</v>
    <v>274.79000000000002</v>
    <v>31.135000000000002</v>
    <v>273.85000000000002</v>
    <v>274.01</v>
    <v>91115710</v>
    <v>VRSN</v>
    <v>VERISIGN, INC. (XNAS:VRSN)</v>
    <v>413811</v>
    <v>870269</v>
    <v>1995</v>
  </rv>
  <rv s="2">
    <v>5984</v>
  </rv>
  <rv s="0">
    <v>http://ja.wikipedia.org/wiki/Wix.com</v>
    <v>Wikipedia</v>
  </rv>
  <rv s="6">
    <v>204</v>
    <v>5986</v>
  </rv>
  <rv s="7">
    <v>17</v>
    <v>https://www.bing.com/th?id=AMMS_c3c3132ac527db7c7f078adf1920aabd&amp;qlt=95</v>
    <v>5987</v>
    <v>0</v>
    <v>https://www.bing.com/images/search?form=xlimg&amp;q=wix.com</v>
    <v>Image of WIX.COM LTD</v>
  </rv>
  <rv s="0">
    <v>https://www.bing.com/financeapi/forcetrigger?t=a25wmw&amp;q=XNAS%3aWIX&amp;form=skydnc</v>
    <v>Learn more on Bing</v>
  </rv>
  <rv s="8">
    <v>en-US</v>
    <v>a25wmw</v>
    <v>268435456</v>
    <v>1</v>
    <v>Powered by Refinitiv</v>
    <v>13</v>
    <v>WIX.COM LTD (XNAS:WIX)</v>
    <v>15</v>
    <v>16</v>
    <v>Finance</v>
    <v>4</v>
    <v>191.24</v>
    <v>60.22</v>
    <v>1.0397000000000001</v>
    <v>-1.37</v>
    <v>-1.9942000000000001E-2</v>
    <v>USD</v>
    <v>Wix.com Ltd. (Wix) is an Israel-based company engaged in the provision of a web development platform enabling businesses and organizations to take businesses, brands, and workflow online. The Company provides solutions that business owners can use to operate various aspects of their business online, such as selling goods, taking reservations, and scheduling and confirming appointments. These applications provide Wix registered users a bespoke front-end for customers visiting their Website, as well as a back-end management dashboard. The Company has developed these software applications for businesses in specific verticals, including retail and online stores, service providers, hotel and property management, music, and restaurants. These vertical applications are integrated into the Company's Website templates or can be installed on any existing Website and set up by the user and without the need to write code.</v>
    <v>4397</v>
    <v>Nasdaq Stock Market</v>
    <v>XNAS</v>
    <v>XNAS</v>
    <v>5 Yunitsman St., TEL AVIV-YAFO IL</v>
    <v>69.84</v>
    <v>5988</v>
    <v>Software &amp; IT Services</v>
    <v>Stock</v>
    <v>46129.797695196095</v>
    <v>5989</v>
    <v>66.64</v>
    <v>3706344808</v>
    <v>WIX.COM LTD</v>
    <v>WIX.COM LTD</v>
    <v>69.150000000000006</v>
    <v>85.923900000000003</v>
    <v>68.7</v>
    <v>67.33</v>
    <v>55047450</v>
    <v>WIX</v>
    <v>WIX.COM LTD (XNAS:WIX)</v>
    <v>1418408</v>
    <v>3230372</v>
    <v>2006</v>
  </rv>
  <rv s="2">
    <v>5990</v>
  </rv>
  <rv s="0">
    <v>https://www.bing.com/financeapi/forcetrigger?t=a1qfar&amp;q=XNAS%3aCSPI&amp;form=skydnc</v>
    <v>Learn more on Bing</v>
  </rv>
  <rv s="1">
    <v>en-US</v>
    <v>a1qfar</v>
    <v>268435456</v>
    <v>1</v>
    <v>Powered by Refinitiv</v>
    <v>0</v>
    <v>CSP, INC. (XNAS:CSPI)</v>
    <v>2</v>
    <v>3</v>
    <v>Finance</v>
    <v>4</v>
    <v>17.760000000000002</v>
    <v>7.55</v>
    <v>0.79879999999999995</v>
    <v>0.31</v>
    <v>3.4140999999999998E-2</v>
    <v>USD</v>
    <v>CSP Inc. develops and markets information technology (IT) integration solutions, advanced security products, managed information technology services, cloud services, network adapters, and cluster computer systems. It operates in two segments: Technology Solutions (TS) and High Performance Products (HPP). The TS segment provides professional services for complex IT solutions, including advanced security; unified communications and collaboration; wireless and mobility; data center solutions, and network solutions, as well as managed IT services that primarily serve the small and mid-sized business market. The HPP segment includes the ARIA Software-Defined Security (SDS), which is offered to commercial, original equipment manufacturers (OEM) and government customers; the Myricom network adapters and related software for commercial, government and OEM customers, and the legacy Multicomputer product portfolio for digital signal processing (DSP) applications within the defense markets.</v>
    <v>123</v>
    <v>Nasdaq Stock Market</v>
    <v>XNAS</v>
    <v>XNAS</v>
    <v>175 Cabot Street, Suite 210, LOWELL, MA, 01854 US</v>
    <v>9.41</v>
    <v>Software &amp; IT Services</v>
    <v>Stock</v>
    <v>46129.795999664064</v>
    <v>5992</v>
    <v>9.17</v>
    <v>93083351</v>
    <v>CSP, INC.</v>
    <v>CSP, INC.</v>
    <v>9.17</v>
    <v>0</v>
    <v>9.08</v>
    <v>9.39</v>
    <v>9913030</v>
    <v>CSPI</v>
    <v>CSP, INC. (XNAS:CSPI)</v>
    <v>9141</v>
    <v>17232</v>
    <v>1968</v>
  </rv>
  <rv s="2">
    <v>5993</v>
  </rv>
  <rv s="0">
    <v>https://www.bing.com/financeapi/forcetrigger?t=a1qhz2&amp;q=XNAS%3aCTSH&amp;form=skydnc</v>
    <v>Learn more on Bing</v>
  </rv>
  <rv s="1">
    <v>en-US</v>
    <v>a1qhz2</v>
    <v>268435456</v>
    <v>1</v>
    <v>Powered by Refinitiv</v>
    <v>0</v>
    <v>COGNIZANT TECHNOLOGY SOLUTIONS CORPORATION (XNAS:CTSH)</v>
    <v>2</v>
    <v>3</v>
    <v>Finance</v>
    <v>4</v>
    <v>87.03</v>
    <v>57.39</v>
    <v>0.93369999999999997</v>
    <v>0.64</v>
    <v>1.0572999999999999E-2</v>
    <v>USD</v>
    <v>Cognizant Technology Solutions Corporation engineers modern businesses. Its services include artificial intelligence (AI) and other technology services and solutions, consulting, application development, systems integration, quality engineering and assurance, application maintenance, infrastructure and security as well as business process services and automation. Its segments include Health Sciences (HS), Financial Services (FS), Products and Resources (P&amp;R), and Communications, Media and Technology (CMT). HS segment consists of healthcare providers and payers, and life sciences companies. FS segment includes banking, capital markets, payments and insurance companies. P&amp;R segment includes manufacturers, automakers, retailers, consumer goods companies, and travel and hospitality companies, as well as businesses providing logistics, energy and utility services. CMT segment includes global communications, media and entertainment, education, information services and technology companies.</v>
    <v>351600</v>
    <v>Nasdaq Stock Market</v>
    <v>XNAS</v>
    <v>XNAS</v>
    <v>300 Frank W. Burr Blvd., Ste. 36, 6 Fl., TEANECK, NJ, 07666 US</v>
    <v>61.88</v>
    <v>Software &amp; IT Services</v>
    <v>Stock</v>
    <v>46129.797073043752</v>
    <v>5995</v>
    <v>60.73</v>
    <v>29254362873</v>
    <v>COGNIZANT TECHNOLOGY SOLUTIONS CORPORATION</v>
    <v>COGNIZANT TECHNOLOGY SOLUTIONS CORPORATION</v>
    <v>61.17</v>
    <v>11.4221</v>
    <v>60.53</v>
    <v>61.17</v>
    <v>478246900</v>
    <v>CTSH</v>
    <v>COGNIZANT TECHNOLOGY SOLUTIONS CORPORATION (XNAS:CTSH)</v>
    <v>2784272</v>
    <v>5531112</v>
    <v>1988</v>
  </rv>
  <rv s="2">
    <v>5996</v>
  </rv>
  <rv s="0">
    <v>https://www.bing.com/financeapi/forcetrigger?t=a1r91h&amp;q=XNAS%3aDOX&amp;form=skydnc</v>
    <v>Learn more on Bing</v>
  </rv>
  <rv s="1">
    <v>en-US</v>
    <v>a1r91h</v>
    <v>268435456</v>
    <v>1</v>
    <v>Powered by Refinitiv</v>
    <v>0</v>
    <v>Amdocs Limited (XNAS:DOX)</v>
    <v>2</v>
    <v>3</v>
    <v>Finance</v>
    <v>4</v>
    <v>95.409899999999993</v>
    <v>62.75</v>
    <v>0.43930000000000002</v>
    <v>0.80500000000000005</v>
    <v>1.2096000000000001E-2</v>
    <v>USD</v>
    <v>Amdocs Limited is a provider of software and services to communications and media companies in both developed countries and emerging markets. The Company's offerings are based on a product and service mix, using technologies and methodologies, such as the cloud and cloud native, microservices, development and operations (DevOps), low-code/no-code, edge computing, open source, bimodal operations, Site Reliability Engineering (SRE) and increasing amounts of automation through standard information technology (IT) tools, open Application programming interface (APIs) and artificial intelligence (AI), generative artificial intelligence (GenAI), and machine learning (ML). Its comprehensive line of services is designed to address every stage of a service provider's lifecycle and includes consulting, delivery, quality engineering (testing), systems integration, operations, network services, experience-driven services, data, cloud, and content services.</v>
    <v>26969</v>
    <v>Nasdaq Stock Market</v>
    <v>XNAS</v>
    <v>XNAS</v>
    <v>625 Maryville Centre Drive, Suite 200, SAINT LOUIS, MI, 63141 US</v>
    <v>67.67</v>
    <v>Software &amp; IT Services</v>
    <v>Stock</v>
    <v>46129.795801503904</v>
    <v>5998</v>
    <v>66.88</v>
    <v>7245444705</v>
    <v>Amdocs Limited</v>
    <v>Amdocs Limited</v>
    <v>67.099999999999994</v>
    <v>13.041399999999999</v>
    <v>66.55</v>
    <v>67.355000000000004</v>
    <v>107571000</v>
    <v>DOX</v>
    <v>Amdocs Limited (XNAS:DOX)</v>
    <v>348152</v>
    <v>1076185</v>
    <v>1988</v>
  </rv>
  <rv s="2">
    <v>5999</v>
  </rv>
  <rv s="0">
    <v>https://www.bing.com/financeapi/forcetrigger?t=a1rgur&amp;q=XNYS%3aDXC&amp;form=skydnc</v>
    <v>Learn more on Bing</v>
  </rv>
  <rv s="1">
    <v>en-US</v>
    <v>a1rgur</v>
    <v>268435456</v>
    <v>1</v>
    <v>Powered by Refinitiv</v>
    <v>0</v>
    <v>DXC TECHNOLOGY COMPANY (XNYS:DXC)</v>
    <v>2</v>
    <v>3</v>
    <v>Finance</v>
    <v>4</v>
    <v>17.260000000000002</v>
    <v>11.23</v>
    <v>0.96589999999999998</v>
    <v>0.115</v>
    <v>9.0620000000000006E-3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13.24</v>
    <v>Software &amp; IT Services</v>
    <v>Stock</v>
    <v>46129.796477303127</v>
    <v>6001</v>
    <v>12.74</v>
    <v>2173776800</v>
    <v>DXC TECHNOLOGY COMPANY</v>
    <v>DXC TECHNOLOGY COMPANY</v>
    <v>12.88</v>
    <v>5.5248999999999997</v>
    <v>12.69</v>
    <v>12.805</v>
    <v>169760000</v>
    <v>DXC</v>
    <v>DXC TECHNOLOGY COMPANY (XNYS:DXC)</v>
    <v>1496420</v>
    <v>2726288</v>
    <v>2017</v>
  </rv>
  <rv s="2">
    <v>6002</v>
  </rv>
  <rv s="0">
    <v>https://www.bing.com/financeapi/forcetrigger?t=a1s2fr&amp;q=XNYS%3aEPAM&amp;form=skydnc</v>
    <v>Learn more on Bing</v>
  </rv>
  <rv s="1">
    <v>en-US</v>
    <v>a1s2fr</v>
    <v>268435456</v>
    <v>1</v>
    <v>Powered by Refinitiv</v>
    <v>0</v>
    <v>EPAM SYSTEMS, INC. (XNYS:EPAM)</v>
    <v>2</v>
    <v>3</v>
    <v>Finance</v>
    <v>4</v>
    <v>222.53</v>
    <v>121.63</v>
    <v>1.5939000000000001</v>
    <v>3.18</v>
    <v>2.5076999999999999E-2</v>
    <v>USD</v>
    <v>EPAM Systems, Inc. is a global provider of digital engineering, cloud and AI-enabled transformation services, and is a business and experience consulting partner for global enterprises and startups. The Company addresses its clients’ transformation challenges by fusing EPAM Continuum’s integrated strategy, experience and technology consulting. Through platforms like EPAM AI/RUN and initiatives like DIALX Lab, the Company integrates advanced AI technologies into tailored business strategies, driving industry impact and fostering continuous innovation. Its strategy services include optimizing for growth, talent enablement, mergers &amp; acquisitions, project to product, generative AI advisory, and transformative research &amp; insights. Its engineering services include platform &amp; product development, agile ways of working, quality engineering, open source, and metaverse. It serves various industries, including financial services; telecom, media &amp; entertainment, and life sciences &amp; healthcare.</v>
    <v>62850</v>
    <v>New York Stock Exchange</v>
    <v>XNYS</v>
    <v>XNYS</v>
    <v>SUITE 202, 41 UNIVERSITY DRIVE, NEWTOWN, PA, 18940 US</v>
    <v>133.61750000000001</v>
    <v>Software &amp; IT Services</v>
    <v>Stock</v>
    <v>46129.796454803123</v>
    <v>6004</v>
    <v>128.35</v>
    <v>6857862931</v>
    <v>EPAM SYSTEMS, INC.</v>
    <v>EPAM SYSTEMS, INC.</v>
    <v>130.27000000000001</v>
    <v>19.3141</v>
    <v>126.81</v>
    <v>129.99</v>
    <v>52756850</v>
    <v>EPAM</v>
    <v>EPAM SYSTEMS, INC. (XNYS:EPAM)</v>
    <v>931504</v>
    <v>1274679</v>
    <v>2002</v>
  </rv>
  <rv s="2">
    <v>6005</v>
  </rv>
  <rv s="0">
    <v>https://www.bing.com/financeapi/forcetrigger?t=a1t92w&amp;q=XNAS%3aFORTY&amp;form=skydnc</v>
    <v>Learn more on Bing</v>
  </rv>
  <rv s="1">
    <v>en-US</v>
    <v>a1t92w</v>
    <v>268435456</v>
    <v>1</v>
    <v>Powered by Refinitiv</v>
    <v>0</v>
    <v>FORMULA SYSTEMS (1985) LTD (XNAS:FORTY)</v>
    <v>2</v>
    <v>3</v>
    <v>Finance</v>
    <v>5</v>
    <v>190.5599</v>
    <v>85.3</v>
    <v>1.1760999999999999</v>
    <v>2.7</v>
    <v>2.0301E-2</v>
    <v>USD</v>
    <v>Formula Systems (1985) Ltd. (Formula) is a global information technology (IT) solutions and services holding company. The Company, through its directly held subsidiary and affiliated companies, is engaged in providing software solutions and services, software product marketing and support, computer infrastructure and integration solutions, and learning and integration. The Company operates through two segments: software services and IT professional services. The software services segment develops markets, sells and supports an application platform, software applications, business and process integration solutions, and related services. The IT professional services segment offers IT services in the areas of infrastructure design and delivery, application development, technology planning and implementation services, communications services and solutions, as well as supplemental outsourcing services.</v>
    <v>22720</v>
    <v>Nasdaq Stock Market</v>
    <v>XNAS</v>
    <v>XNAS</v>
    <v>Yahadut Canada 1 St., OR YEHUDA, 6037501 IL</v>
    <v>135.69999999999999</v>
    <v>Software &amp; IT Services</v>
    <v>Stock</v>
    <v>46129.732939351561</v>
    <v>6007</v>
    <v>135.69999999999999</v>
    <v>2080643318</v>
    <v>FORMULA SYSTEMS (1985) LTD</v>
    <v>FORMULA SYSTEMS (1985) LTD</v>
    <v>135.69999999999999</v>
    <v>27.301100000000002</v>
    <v>133</v>
    <v>135.69999999999999</v>
    <v>15332670</v>
    <v>FORTY</v>
    <v>FORMULA SYSTEMS (1985) LTD (XNAS:FORTY)</v>
    <v>311</v>
    <v>495</v>
    <v>1985</v>
  </rv>
  <rv s="2">
    <v>6008</v>
  </rv>
  <rv s="0">
    <v>https://www.bing.com/financeapi/forcetrigger?t=bnmncw&amp;q=XNAS%3aGDYN&amp;form=skydnc</v>
    <v>Learn more on Bing</v>
  </rv>
  <rv s="1">
    <v>en-US</v>
    <v>bnmncw</v>
    <v>268435456</v>
    <v>1</v>
    <v>Powered by Refinitiv</v>
    <v>0</v>
    <v>GRID DYNAMICS HOLDINGS, INC. (XNAS:GDYN)</v>
    <v>2</v>
    <v>3</v>
    <v>Finance</v>
    <v>4</v>
    <v>15.32</v>
    <v>5.125</v>
    <v>0.92169999999999996</v>
    <v>-6.5000000000000002E-2</v>
    <v>-1.0832999999999999E-2</v>
    <v>USD</v>
    <v>Grid Dynamics Holdings, Inc. is a provider of technology consulting, platform and product engineering, and digital engagement services. The Company's core business includes cloud platform and product engineering, supply chain and advanced manufacturing, and data and machine learning platform engineering. It also helps organizations become more agile and create digital products and experiences through its expertise in emerging technology, such as artificial intelligence (AI), data science, cloud computing, big data and DevOps, lean software development practices and a high-performance product culture. The Company delivers tailored solutions in several key industry verticals: Retail; Technology, Media and Telecom; Finance; Consumer Packaged Goods and Manufacturing, and Healthcare and Pharma. It also provides software engineering services specializing in data-intensive information systems for banking and other financial institutions.</v>
    <v>4961</v>
    <v>Nasdaq Stock Market</v>
    <v>XNAS</v>
    <v>XNAS</v>
    <v>6101 Bollinger Canyon Road, Suite 465, SAN RAMON, CA, 94583 US</v>
    <v>6.15</v>
    <v>Software &amp; IT Services</v>
    <v>Stock</v>
    <v>46129.797371238281</v>
    <v>6010</v>
    <v>5.915</v>
    <v>506574624</v>
    <v>GRID DYNAMICS HOLDINGS, INC.</v>
    <v>GRID DYNAMICS HOLDINGS, INC.</v>
    <v>6.11</v>
    <v>53.276499999999999</v>
    <v>6</v>
    <v>5.9349999999999996</v>
    <v>85353770</v>
    <v>GDYN</v>
    <v>GRID DYNAMICS HOLDINGS, INC. (XNAS:GDYN)</v>
    <v>662599</v>
    <v>1509525</v>
    <v>2018</v>
  </rv>
  <rv s="2">
    <v>6011</v>
  </rv>
  <rv s="0">
    <v>http://en.wikipedia.org/wiki/IBM</v>
    <v>Wikipedia</v>
  </rv>
  <rv s="6">
    <v>204</v>
    <v>6013</v>
  </rv>
  <rv s="7">
    <v>17</v>
    <v>https://www.bing.com/th?id=AMMS_41da901be1b295dc42c72dadb9c0f67d&amp;qlt=95</v>
    <v>6014</v>
    <v>0</v>
    <v>https://www.bing.com/images/search?form=xlimg&amp;q=ibm</v>
    <v>Image of INTERNATIONAL BUSINESS MACHINES CORPORATION</v>
  </rv>
  <rv s="0">
    <v>https://www.bing.com/financeapi/forcetrigger?t=a1v6nm&amp;q=XNYS%3aIBM&amp;form=skydnc</v>
    <v>Learn more on Bing</v>
  </rv>
  <rv s="8">
    <v>en-US</v>
    <v>a1v6nm</v>
    <v>268435456</v>
    <v>1</v>
    <v>Powered by Refinitiv</v>
    <v>13</v>
    <v>INTERNATIONAL BUSINESS MACHINES CORPORATION (XNYS:IBM)</v>
    <v>15</v>
    <v>16</v>
    <v>Finance</v>
    <v>4</v>
    <v>324.89999999999998</v>
    <v>220.72</v>
    <v>0.65600000000000003</v>
    <v>1.2150000000000001</v>
    <v>4.8409999999999998E-3</v>
    <v>USD</v>
    <v>International Business Machines Corporation is a provider of global hybrid cloud and artificial intelligence (AI) and consulting expertise. The Company’s segments include Software, Consulting, Infrastructure and Financing. The Software segment includes hybrid cloud and AI platforms, which allow clients to realize their digital and AI transformations across the applications, data, and environments in which they operate. The Consulting segment focuses on integrating skills on strategy, experience, technology and operations by domain and industry. The Infrastructure segment is focused on the hybrid cloud infrastructure market, providing on-premises and cloud-based server and storage solutions. In addition, it offers a portfolio of life-cycle services for hybrid cloud infrastructure deployment. The Financing segment provides client and commercial financing, facilitating its clients’ acquisition of hardware, software and services. It helps clients in more than 175 countries.</v>
    <v>286800</v>
    <v>New York Stock Exchange</v>
    <v>XNYS</v>
    <v>XNYS</v>
    <v>One New Orchard Road, ARMONK, NY, 10504 US</v>
    <v>255.6</v>
    <v>6015</v>
    <v>Software &amp; IT Services</v>
    <v>Stock</v>
    <v>46129.797191758596</v>
    <v>6016</v>
    <v>251.09</v>
    <v>236586346196</v>
    <v>INTERNATIONAL BUSINESS MACHINES CORPORATION</v>
    <v>INTERNATIONAL BUSINESS MACHINES CORPORATION</v>
    <v>254.13</v>
    <v>20.438700000000001</v>
    <v>251</v>
    <v>252.215</v>
    <v>938034400</v>
    <v>IBM</v>
    <v>INTERNATIONAL BUSINESS MACHINES CORPORATION (XNYS:IBM)</v>
    <v>3277399</v>
    <v>4776838</v>
    <v>1911</v>
  </rv>
  <rv s="2">
    <v>6017</v>
  </rv>
  <rv s="0">
    <v>https://www.bing.com/financeapi/forcetrigger?t=c3twf2&amp;q=XNYS%3aKD&amp;form=skydnc</v>
    <v>Learn more on Bing</v>
  </rv>
  <rv s="1">
    <v>en-US</v>
    <v>c3twf2</v>
    <v>268435456</v>
    <v>1</v>
    <v>Powered by Refinitiv</v>
    <v>0</v>
    <v>KYNDRYL HOLDINGS, INC. (XNYS:KD)</v>
    <v>2</v>
    <v>3</v>
    <v>Finance</v>
    <v>4</v>
    <v>44.2</v>
    <v>10.1</v>
    <v>1.8512999999999999</v>
    <v>0.40500000000000003</v>
    <v>2.9052999999999999E-2</v>
    <v>USD</v>
    <v>Kyndryl Holdings, Inc. is a provider of mission-critical enterprise technology services offering advisory, implementation and managed service capabilities to customers in more than 60 countries. The Company designs, builds, manages and modernizes complex information systems around the world. Its segments include United States, Japan, Principal Markets and Strategic Markets. It offers services across domains, such as cloud services, core enterprise and zCloud services, applications, data and artificial intelligence (AI) services, digital workplace services, security and resiliency services and network and edge services. Its advisory and implementation services are branded as Kyndryl Consult. It provides end-to-end enterprise data services, including data transformation, data architecture and management, data governance and compliance and data migration. It provides comprehensive enterprise cybersecurity services for chief information security officers (CISOs) and chief risk officers.</v>
    <v>73000</v>
    <v>New York Stock Exchange</v>
    <v>XNYS</v>
    <v>XNYS</v>
    <v>One Vanderbilt Avenue, 15Th Floor, NEW YORK, NY, 10017 US</v>
    <v>14.49</v>
    <v>Software &amp; IT Services</v>
    <v>Stock</v>
    <v>46129.796398217186</v>
    <v>6019</v>
    <v>14.029</v>
    <v>5368975407</v>
    <v>KYNDRYL HOLDINGS, INC.</v>
    <v>KYNDRYL HOLDINGS, INC.</v>
    <v>14.205</v>
    <v>13.6191</v>
    <v>13.94</v>
    <v>14.345000000000001</v>
    <v>225447200</v>
    <v>KD</v>
    <v>KYNDRYL HOLDINGS, INC. (XNYS:KD)</v>
    <v>1931870</v>
    <v>3505839</v>
    <v>2020</v>
  </rv>
  <rv s="2">
    <v>6020</v>
  </rv>
  <rv s="0">
    <v>https://www.bing.com/financeapi/forcetrigger?t=a24vh7&amp;q=XNYS%3aUIS&amp;form=skydnc</v>
    <v>Learn more on Bing</v>
  </rv>
  <rv s="1">
    <v>en-US</v>
    <v>a24vh7</v>
    <v>268435456</v>
    <v>1</v>
    <v>Powered by Refinitiv</v>
    <v>0</v>
    <v>UNISYS CORPORATION (XNYS:UIS)</v>
    <v>2</v>
    <v>3</v>
    <v>Finance</v>
    <v>4</v>
    <v>6.06</v>
    <v>1.97</v>
    <v>1.5610999999999999</v>
    <v>8.5000000000000006E-2</v>
    <v>3.4553E-2</v>
    <v>USD</v>
    <v>Unisys Corporation is a global information technology (IT) solutions company. The Company provides its clients with advice and capabilities to architect, develop, modernize, implement and integrate the technologies that help their organizations. It operates in three segments: Digital Workplace Solutions (DWS), Cloud, Applications &amp; Infrastructure Solutions (CA&amp;I) and Enterprise Computing Solutions (ECS). The DWS segment provides workplace solutions featuring intelligent workplace services, experience management and collaboration tools to support business growth. The CA&amp;I segment provides digital transformation in the areas of cloud migration and management, applications and infrastructure transformation and modernization solutions. The ECS segment provides solutions that harness secure, high-intensity enterprise computing and enable digital services through software-defined operating environments. Its license and support solutions include ClearPath Forward and other services.</v>
    <v>15000</v>
    <v>New York Stock Exchange</v>
    <v>XNYS</v>
    <v>XNYS</v>
    <v>801 Lakeview Dr Ste 100, BLUE BELL, PA, 19422 US</v>
    <v>2.625</v>
    <v>Software &amp; IT Services</v>
    <v>Stock</v>
    <v>46129.797466006246</v>
    <v>6022</v>
    <v>2.5</v>
    <v>184070586</v>
    <v>UNISYS CORPORATION</v>
    <v>UNISYS CORPORATION</v>
    <v>2.5</v>
    <v>0</v>
    <v>2.46</v>
    <v>2.5449999999999999</v>
    <v>72326360</v>
    <v>UIS</v>
    <v>UNISYS CORPORATION (XNYS:UIS)</v>
    <v>558686</v>
    <v>649130</v>
    <v>1984</v>
  </rv>
  <rv s="2">
    <v>6023</v>
  </rv>
  <rv s="0">
    <v>https://www.bing.com/financeapi/forcetrigger?t=a1o9jc&amp;q=XNYS%3aBC&amp;form=skydnc</v>
    <v>Learn more on Bing</v>
  </rv>
  <rv s="1">
    <v>en-US</v>
    <v>a1o9jc</v>
    <v>268435456</v>
    <v>1</v>
    <v>Powered by Refinitiv</v>
    <v>0</v>
    <v>BRUNSWICK CORPORATION (XNYS:BC)</v>
    <v>2</v>
    <v>3</v>
    <v>Finance</v>
    <v>4</v>
    <v>90.25</v>
    <v>42.05</v>
    <v>1.3349</v>
    <v>4.47</v>
    <v>5.7804000000000001E-2</v>
    <v>USD</v>
    <v>Brunswick Corporation designs, manufactures and markets recreational marine products, including marine propulsion products and boats, as well as parts and accessories for the marine and RV markets. Its segments include Propulsion, Engine Parts and Accessories (Engine P&amp;A), Navico Group, and Boat. The Propulsion segment designs, manufactures, and sells engines, controls, rigging, and propellers globally. The Engine P&amp;A segment sells products such as engine parts and consumables, including oils and lubricants, electrical products, boat parts and systems, and also includes its marine parts and accessories distribution businesses. The Navico Group segment designs, develops, manufactures, and markets products and systems for the marine, RV, specialty vehicle, mobile and industrial markets, as well as aftermarket channels. The boat segment consists of the Brunswick Boat Group (Boat Group), which manufactures and distributes recreational boats, and business acceleration.</v>
    <v>13300</v>
    <v>New York Stock Exchange</v>
    <v>XNYS</v>
    <v>XNYS</v>
    <v>26125 N. Riverwoods Blvd. Suite 500, METTAWA, IL, 60045-3420 US</v>
    <v>83.712500000000006</v>
    <v>Leisure Products</v>
    <v>Stock</v>
    <v>46129.796164872656</v>
    <v>6025</v>
    <v>78.5</v>
    <v>5326237674</v>
    <v>BRUNSWICK CORPORATION</v>
    <v>BRUNSWICK CORPORATION</v>
    <v>78.5</v>
    <v>0</v>
    <v>77.33</v>
    <v>81.8</v>
    <v>65112930</v>
    <v>BC</v>
    <v>BRUNSWICK CORPORATION (XNYS:BC)</v>
    <v>525304</v>
    <v>853751</v>
    <v>1907</v>
  </rv>
  <rv s="2">
    <v>6026</v>
  </rv>
  <rv s="0">
    <v>https://www.bing.com/financeapi/forcetrigger?t=a1ou1h&amp;q=XNAS%3aAZTA&amp;form=skydnc</v>
    <v>Learn more on Bing</v>
  </rv>
  <rv s="1">
    <v>en-US</v>
    <v>a1ou1h</v>
    <v>268435456</v>
    <v>1</v>
    <v>Powered by Refinitiv</v>
    <v>0</v>
    <v>AZENTA, INC. (XNAS:AZTA)</v>
    <v>2</v>
    <v>3</v>
    <v>Finance</v>
    <v>4</v>
    <v>41.73</v>
    <v>19.87</v>
    <v>1.4320999999999999</v>
    <v>0.70499999999999996</v>
    <v>2.8988E-2</v>
    <v>USD</v>
    <v>Azenta, Inc. is a provider of life sciences solutions worldwide. The Company provides a full suite of cold-chain sample management solutions and multiomics services across areas such as drug development, clinical research and advanced cell therapies for pharmaceutical, biotech, academic and healthcare institutions globally. The Company's segments include Sample Management Solutions and Multiomics. Its Sample Management Solutions segment offers end-to-end sample management products and services, including sample repository services and core products (automated stores, cryogenic systems, automated sample tube, consumables and instruments and controlled rate thawing devices). The Company's Multiomics segment includes its genomic services business, which advances research and development activities by providing gene sequencing, synthesis, editing and related services. The Company's brands include GENEWIZ, FluidX, Ziath, 4titude, Limfinity, Freezer Pro, and Barkey.</v>
    <v>3000</v>
    <v>Nasdaq Stock Market</v>
    <v>XNAS</v>
    <v>XNAS</v>
    <v>200 Summit Drive, 6Th Floor, BURLINGTON, MA, 01803 US</v>
    <v>25.52</v>
    <v>Biotechnology &amp; Medical Research</v>
    <v>Stock</v>
    <v>46129.797411885935</v>
    <v>6028</v>
    <v>24.66</v>
    <v>1152689788</v>
    <v>AZENTA, INC.</v>
    <v>AZENTA, INC.</v>
    <v>25.04</v>
    <v>40.027200000000001</v>
    <v>24.32</v>
    <v>25.024999999999999</v>
    <v>46061530</v>
    <v>AZTA</v>
    <v>AZENTA, INC. (XNAS:AZTA)</v>
    <v>313032</v>
    <v>1004046</v>
    <v>1994</v>
  </rv>
  <rv s="2">
    <v>6029</v>
  </rv>
  <rv s="0">
    <v>http://en.wikipedia.org/wiki/Roku,_Inc.</v>
    <v>Wikipedia</v>
  </rv>
  <rv s="6">
    <v>204</v>
    <v>6031</v>
  </rv>
  <rv s="7">
    <v>17</v>
    <v>https://www.bing.com/th?id=AMMS_13240dc8e8eb91fe0ba2ee2ae9b85354&amp;qlt=95</v>
    <v>6032</v>
    <v>0</v>
    <v>https://www.bing.com/images/search?form=xlimg&amp;q=roku+cnnmoney</v>
    <v>Image of ROKU, INC.</v>
  </rv>
  <rv s="0">
    <v>https://www.bing.com/financeapi/forcetrigger?t=a226p2&amp;q=XNAS%3aROKU&amp;form=skydnc</v>
    <v>Learn more on Bing</v>
  </rv>
  <rv s="8">
    <v>en-US</v>
    <v>a226p2</v>
    <v>268435456</v>
    <v>1</v>
    <v>Powered by Refinitiv</v>
    <v>13</v>
    <v>ROKU, INC. (XNAS:ROKU)</v>
    <v>15</v>
    <v>16</v>
    <v>Finance</v>
    <v>4</v>
    <v>116.8</v>
    <v>57.01</v>
    <v>2.0352000000000001</v>
    <v>3.92</v>
    <v>3.5041000000000003E-2</v>
    <v>USD</v>
    <v>Roku, Inc. operates a television (TV) streaming platform. The Company connects viewers to the streaming content they love, enables content publishers to build and monetize large audiences, and provides advertisers with capabilities to engage consumers. The Company’s segments include platform and devices. The platform segment is engaged in the sale of digital advertising (including direct and programmatic video advertising, media and entertainment promotional spending, and related services) and streaming services distribution (including subscription and transaction revenue shares, the sale of premium subscriptions, and the sale of branded app buttons on remote controls). The devices segment is engaged in the sale of streaming players, Roku-branded TVs, smart home products and services, audio products, and related accessories. The Company sells the majority of its devices in the United States through retailers and distributors as well as through the Company’s website.</v>
    <v>3600</v>
    <v>Nasdaq Stock Market</v>
    <v>XNAS</v>
    <v>XNAS</v>
    <v>1173 Coleman Avenue, SAN JOSE, CA, 95110 US</v>
    <v>116.8</v>
    <v>6033</v>
    <v>Media &amp; Publishing</v>
    <v>Stock</v>
    <v>46129.797698437498</v>
    <v>6034</v>
    <v>112.33</v>
    <v>17070664962</v>
    <v>ROKU, INC.</v>
    <v>ROKU, INC.</v>
    <v>113</v>
    <v>201.51410000000001</v>
    <v>111.87</v>
    <v>115.79</v>
    <v>147427800</v>
    <v>ROKU</v>
    <v>ROKU, INC. (XNAS:ROKU)</v>
    <v>2130275</v>
    <v>2445360</v>
    <v>2002</v>
  </rv>
  <rv s="2">
    <v>6035</v>
  </rv>
  <rv s="0">
    <v>https://www.bing.com/financeapi/forcetrigger?t=a1r32w&amp;q=XNAS%3aWBD&amp;form=skydnc</v>
    <v>Learn more on Bing</v>
  </rv>
  <rv s="1">
    <v>en-US</v>
    <v>a1r32w</v>
    <v>268435456</v>
    <v>1</v>
    <v>Powered by Refinitiv</v>
    <v>0</v>
    <v>WARNER BROS. DISCOVERY, INC. (XNAS:WBD)</v>
    <v>2</v>
    <v>3</v>
    <v>Finance</v>
    <v>4</v>
    <v>30</v>
    <v>7.75</v>
    <v>1.6424000000000001</v>
    <v>6.5000000000000002E-2</v>
    <v>2.3730000000000001E-3</v>
    <v>USD</v>
    <v>Warner Bros. Discovery, Inc. is a global media and entertainment company that creates and distributes a portfolio of branded content across television, film, streaming and gaming. The Company's segments include Streaming, Studios and Global Linear Networks. The streaming segment primarily consists of its premium pay-television and streaming services. The studios segment primarily consists of the production and release of feature films for initial exhibition in theaters, production and initial licensing of television programs to third parties and its networks/streaming services, distribution of its films and television programs to various third party and internal television and streaming services, distribution through the home entertainment market (physical and digital), related consumer products and themed experience licensing, and interactive gaming. The Global Linear Networks segment primarily consists of its domestic and international television networks.</v>
    <v>35500</v>
    <v>Nasdaq Stock Market</v>
    <v>XNAS</v>
    <v>XNAS</v>
    <v>230 PARK AVENUE SOUTH, NEW YORK, NY, 10003 US</v>
    <v>27.57</v>
    <v>Media &amp; Publishing</v>
    <v>Stock</v>
    <v>46129.797645381252</v>
    <v>6037</v>
    <v>27.34</v>
    <v>68823315440</v>
    <v>WARNER BROS. DISCOVERY, INC.</v>
    <v>WARNER BROS. DISCOVERY, INC.</v>
    <v>27.39</v>
    <v>95.662000000000006</v>
    <v>27.39</v>
    <v>27.454999999999998</v>
    <v>2506768000</v>
    <v>WBD</v>
    <v>WARNER BROS. DISCOVERY, INC. (XNAS:WBD)</v>
    <v>15906570</v>
    <v>25606663</v>
    <v>2008</v>
  </rv>
  <rv s="2">
    <v>6038</v>
  </rv>
  <rv s="0">
    <v>http://en.wikipedia.org/wiki/Pitney_Bowes</v>
    <v>Wikipedia</v>
  </rv>
  <rv s="6">
    <v>204</v>
    <v>6040</v>
  </rv>
  <rv s="7">
    <v>17</v>
    <v>https://www.bing.com/th?id=AMMS_3e015b73065cd8e5a1e4868b2b9de21b&amp;qlt=95</v>
    <v>6041</v>
    <v>0</v>
    <v>https://www.bing.com/images/search?form=xlimg&amp;q=pitney+bowes</v>
    <v>Image of PITNEY BOWES INC.</v>
  </rv>
  <rv s="0">
    <v>https://www.bing.com/financeapi/forcetrigger?t=a1zihw&amp;q=XNYS%3aPBI&amp;form=skydnc</v>
    <v>Learn more on Bing</v>
  </rv>
  <rv s="8">
    <v>en-US</v>
    <v>a1zihw</v>
    <v>268435456</v>
    <v>1</v>
    <v>Powered by Refinitiv</v>
    <v>13</v>
    <v>PITNEY BOWES INC. (XNYS:PBI)</v>
    <v>15</v>
    <v>16</v>
    <v>Finance</v>
    <v>4</v>
    <v>13.11</v>
    <v>7.75</v>
    <v>1.4359</v>
    <v>0.67</v>
    <v>5.5052999999999998E-2</v>
    <v>USD</v>
    <v>Pitney Bowes Inc. is a technology-driven company that provides SaaS shipping solutions, mailing innovation, and financial services to clients around the world. The Company’s SendTech Solutions segment provides clients with physical and digital shipping and mailing technology solutions and other applications to help simplify and save on the sending, tracking and receiving of letters, parcels and flats, as well as supplies and maintenance services for these offerings. Through its wholly owned subsidiary, The Pitney Bowes Bank (the Bank), it offers clients located in the United States a revolving credit solution for the purchase of postage, services and supplies and an interest-bearing deposit solution to clients who prepay postage. Its Presort Services segment is a national outsource provider of mail sortation services that allow clients to qualify large volumes of first-class mail, marketing mail, and marketing mail flats/bound printed matter for postal work sharing discounts.</v>
    <v>6600</v>
    <v>New York Stock Exchange</v>
    <v>XNYS</v>
    <v>XNYS</v>
    <v>3001 Summer Street, STAMFORD, CT, 06926-0700 US</v>
    <v>13.08</v>
    <v>6042</v>
    <v>Office Equipment</v>
    <v>Stock</v>
    <v>46129.797236805469</v>
    <v>6043</v>
    <v>12.340199999999999</v>
    <v>1843030488</v>
    <v>PITNEY BOWES INC.</v>
    <v>PITNEY BOWES INC.</v>
    <v>12.4</v>
    <v>15.3515</v>
    <v>12.17</v>
    <v>12.84</v>
    <v>143538200</v>
    <v>PBI</v>
    <v>PITNEY BOWES INC. (XNYS:PBI)</v>
    <v>3283373</v>
    <v>2914726</v>
    <v>1920</v>
  </rv>
  <rv s="2">
    <v>6044</v>
  </rv>
  <rv s="0">
    <v>https://www.bing.com/financeapi/forcetrigger?t=a24xoc&amp;q=XNAS%3aUNIT&amp;form=skydnc</v>
    <v>Learn more on Bing</v>
  </rv>
  <rv s="1">
    <v>en-US</v>
    <v>a24xoc</v>
    <v>268435456</v>
    <v>1</v>
    <v>Powered by Refinitiv</v>
    <v>0</v>
    <v>UNITI GROUP INC. (XNAS:UNIT)</v>
    <v>2</v>
    <v>3</v>
    <v>Finance</v>
    <v>4</v>
    <v>11.654999999999999</v>
    <v>5.3</v>
    <v>1.3982000000000001</v>
    <v>0.58499999999999996</v>
    <v>5.2892999999999996E-2</v>
    <v>USD</v>
    <v>Uniti Group Inc. is a premier insurgent fiber provider dedicated to enabling mission-critical connectivity across the United States. It offers advanced communications services, including fiber-based broadband to residential and business customers, managed cloud communications and security services for enterprises and government entities and tailored wave and transport solutions for carriers, content providers and large cloud computing and storage service providers. Its segments include Kinetic, Uniti Solutions, and Fiber Infrastructure. Kinetic segment offers local and long-distance voice services and Web conferencing products. Uniti Solutions segment includes software solutions and network connectivity. Fiber Infrastructure segment offers network bandwidth to other telecommunications carriers, network operators, content providers and storage service providers. Its portfolio of services is offered through a suite of brands: Uniti Wholesale, Kinetic, Uniti Fiber, and Uniti Solutions.</v>
    <v>8632</v>
    <v>Nasdaq Stock Market</v>
    <v>XNAS</v>
    <v>XNAS</v>
    <v>2101 Riverfront Drive, Suite A, LITTLE ROCK, AR, 72202 US</v>
    <v>11.654999999999999</v>
    <v>Telecommunications Services</v>
    <v>Stock</v>
    <v>46129.797681539065</v>
    <v>6046</v>
    <v>11.185</v>
    <v>2784007414</v>
    <v>UNITI GROUP INC.</v>
    <v>UNITI GROUP INC.</v>
    <v>11.25</v>
    <v>3.1457999999999999</v>
    <v>11.06</v>
    <v>11.645</v>
    <v>239073200</v>
    <v>UNIT</v>
    <v>UNITI GROUP INC. (XNAS:UNIT)</v>
    <v>1455863</v>
    <v>2602316</v>
    <v>2024</v>
  </rv>
  <rv s="2">
    <v>6047</v>
  </rv>
  <rv s="0">
    <v>https://www.bing.com/financeapi/forcetrigger?t=a1p4kr&amp;q=XNYS%3aCACI&amp;form=skydnc</v>
    <v>Learn more on Bing</v>
  </rv>
  <rv s="1">
    <v>en-US</v>
    <v>a1p4kr</v>
    <v>268435456</v>
    <v>1</v>
    <v>Powered by Refinitiv</v>
    <v>0</v>
    <v>CACI INTERNATIONAL INC. (XNYS:CACI)</v>
    <v>2</v>
    <v>3</v>
    <v>Finance</v>
    <v>4</v>
    <v>683.5</v>
    <v>409.62</v>
    <v>0.58209999999999995</v>
    <v>-6.84</v>
    <v>-1.2903E-2</v>
    <v>USD</v>
    <v>CACI International Inc is a national security company. The Company is a provider of expertise and differentiated technology to customers in support of national security in the intelligence, defense, and federal civilian sectors. Its Domestic Operations segment provides expertise and technology primarily to the United States federal agencies. Its International Operations segment provides expertise and technology primarily to international government and commercial customers. Its expertise delivers talent with technical and functional knowledge to support agency operations. It includes individuals with talents such as software development, data and business analysis, operations support, naval architecture, engineering, life cycle support, intelligence and special operations support, and network exploitation analysis. It provides technology that addresses its customers' challenging needs, which includes agile software development using open modern architecture, DevSecOps and others.</v>
    <v>26000</v>
    <v>New York Stock Exchange</v>
    <v>XNYS</v>
    <v>XNYS</v>
    <v>Two Reston Overlook, 12021 Sunset Hills Road, RESTON, VA, 20190 US</v>
    <v>536.03</v>
    <v>Software &amp; IT Services</v>
    <v>Stock</v>
    <v>46129.796136110941</v>
    <v>6049</v>
    <v>521.02</v>
    <v>11556600010</v>
    <v>CACI INTERNATIONAL INC.</v>
    <v>CACI INTERNATIONAL INC.</v>
    <v>529</v>
    <v>22.401399999999999</v>
    <v>530.1</v>
    <v>523.26</v>
    <v>22085770</v>
    <v>CACI</v>
    <v>CACI INTERNATIONAL INC. (XNYS:CACI)</v>
    <v>141849</v>
    <v>241031</v>
    <v>1985</v>
  </rv>
  <rv s="2">
    <v>6050</v>
  </rv>
  <rv s="0">
    <v>https://www.bing.com/financeapi/forcetrigger?t=a1pbww&amp;q=XNYS%3aCLVT&amp;form=skydnc</v>
    <v>Learn more on Bing</v>
  </rv>
  <rv s="4">
    <v>en-US</v>
    <v>a1pbww</v>
    <v>268435456</v>
    <v>1</v>
    <v>Powered by Refinitiv</v>
    <v>8</v>
    <v>CLARIVATE Plc (XNYS:CLVT)</v>
    <v>2</v>
    <v>9</v>
    <v>Finance</v>
    <v>4</v>
    <v>4.7699999999999996</v>
    <v>1.66</v>
    <v>1.3929</v>
    <v>-4.4999999999999998E-2</v>
    <v>-1.6484000000000002E-2</v>
    <v>USD</v>
    <v>Clarivate Plc is a global provider of transformative intelligence. The Company offers enriched data, insights and analytics, workflow solutions and expert services in the areas of Academia &amp; Government (A&amp;G), Intellectual Property (IP) and Life Sciences &amp; Healthcare (LS&amp;H). Within the A&amp;G segment, the Company offers solutions across various areas, which include scientific and academic research, information solutions and library software. Its ProQuest One solutions provide access to multidisciplinary curated content across a variety of formats, including data bases, dissertations, news, primary sources, books, and video. Within the IP segment, the Company provides IP data, software, and expertise to other companies to manage and protect critical IP assets. This segment's service offerings include IP management software, Patent services and Brand IP solutions, among others. Within the LS&amp;H segment, the Company offers solutions across research and development, commercial and Medtech.</v>
    <v>12000</v>
    <v>New York Stock Exchange</v>
    <v>XNYS</v>
    <v>XNYS</v>
    <v>70 St. Mary Axe, LONDON, EC3A 8BE GB</v>
    <v>2.81</v>
    <v>Professional &amp; Commercial Services</v>
    <v>Stock</v>
    <v>46129.795786839844</v>
    <v>6052</v>
    <v>2.68</v>
    <v>1724252226</v>
    <v>CLARIVATE Plc</v>
    <v>CLARIVATE Plc</v>
    <v>2.81</v>
    <v>2.73</v>
    <v>2.6850000000000001</v>
    <v>642179600</v>
    <v>CLVT</v>
    <v>CLARIVATE Plc (XNYS:CLVT)</v>
    <v>2047429</v>
    <v>5531550</v>
    <v>2019</v>
  </rv>
  <rv s="2">
    <v>6053</v>
  </rv>
  <rv s="0">
    <v>https://www.bing.com/financeapi/forcetrigger?t=a1vla2&amp;q=XNAS%3aINOD&amp;form=skydnc</v>
    <v>Learn more on Bing</v>
  </rv>
  <rv s="1">
    <v>en-US</v>
    <v>a1vla2</v>
    <v>268435456</v>
    <v>1</v>
    <v>Powered by Refinitiv</v>
    <v>0</v>
    <v>INNODATA INC. (XNAS:INOD)</v>
    <v>2</v>
    <v>3</v>
    <v>Finance</v>
    <v>4</v>
    <v>93.85</v>
    <v>29.13</v>
    <v>2.5017999999999998</v>
    <v>3.11</v>
    <v>7.1626000000000009E-2</v>
    <v>USD</v>
    <v>Innodata Inc. is a global data engineering company. It provides a range of transferable solutions, platforms, and services for generative artificial intelligence (AI)/AI builders and adopters. Its Digital Data Solutions segment provides AI data preparation services, collecting or creating training data, annotating training data, and training AI algorithms for its customers, and AI model deployment and integration. It also provides a range of data engineering support services. Its Synodex segment provides an industry platform that transforms medical records into useable digital data organized in accordance with its proprietary data models or customer data models. Its Agility segment provides an industry platform that provides marketing communications and public relations professionals with the ability to target and distribute content to journalists and social media influencers worldwide and to monitor and analyze global news channels (print, Web, radio and TV) and social media channels.</v>
    <v>10020</v>
    <v>Nasdaq Stock Market</v>
    <v>XNAS</v>
    <v>XNAS</v>
    <v>55 Challenger Road, Suite 202, RIDGEFIELD PARK, NJ, 07660 US</v>
    <v>48.38</v>
    <v>Software &amp; IT Services</v>
    <v>Stock</v>
    <v>46129.795926180472</v>
    <v>6055</v>
    <v>44.905000000000001</v>
    <v>1516989672</v>
    <v>INNODATA INC.</v>
    <v>INNODATA INC.</v>
    <v>44.94</v>
    <v>50.830199999999998</v>
    <v>43.42</v>
    <v>46.53</v>
    <v>32602400</v>
    <v>INOD</v>
    <v>INNODATA INC. (XNAS:INOD)</v>
    <v>931474</v>
    <v>939528</v>
    <v>1988</v>
  </rv>
  <rv s="2">
    <v>6056</v>
  </rv>
  <rv s="0">
    <v>https://www.bing.com/financeapi/forcetrigger?t=a1wt7w&amp;q=XNYS%3aLDOS&amp;form=skydnc</v>
    <v>Learn more on Bing</v>
  </rv>
  <rv s="1">
    <v>en-US</v>
    <v>a1wt7w</v>
    <v>268435456</v>
    <v>1</v>
    <v>Powered by Refinitiv</v>
    <v>0</v>
    <v>LEIDOS HOLDINGS, INC. (XNYS:LDOS)</v>
    <v>2</v>
    <v>3</v>
    <v>Finance</v>
    <v>4</v>
    <v>205.77</v>
    <v>136.91</v>
    <v>0.62849999999999995</v>
    <v>-1.93</v>
    <v>-1.2335E-2</v>
    <v>USD</v>
    <v>Leidos Holdings, Inc. is a holding company, which operates through its wholly owned subsidiary, Leidos, Inc. (Leidos). The Company's segments include National Security &amp; Digital, Health &amp; Civil, Commercial &amp; International and Defense Systems. Its National Security &amp; Digital business provides technologically advanced services, solutions and products, as well as mission software capabilities for defense and intelligence customers in the areas of cyber, logistics, security operations and decision analytics. Its Health &amp; Civil business provides services and solutions to federal and commercial customers in the areas of public health, care coordination, life and environmental sciences and transportation. Its Commercial &amp; International business delivers a portfolio of products, services, and solutions aimed at securing national assets, modernizing energy and critical infrastructure, and enhancing mission outcomes. The Company serves government and commercial customers.</v>
    <v>47000</v>
    <v>New York Stock Exchange</v>
    <v>XNYS</v>
    <v>XNYS</v>
    <v>1750 Presidents Street, RESTON, VA, 20190 US</v>
    <v>157.72499999999999</v>
    <v>Software &amp; IT Services</v>
    <v>Stock</v>
    <v>46129.796499756252</v>
    <v>6058</v>
    <v>154.53</v>
    <v>19461005844</v>
    <v>LEIDOS HOLDINGS, INC.</v>
    <v>LEIDOS HOLDINGS, INC.</v>
    <v>156.91</v>
    <v>13.9011</v>
    <v>156.47</v>
    <v>154.54</v>
    <v>125928600</v>
    <v>LDOS</v>
    <v>LEIDOS HOLDINGS, INC. (XNYS:LDOS)</v>
    <v>434123</v>
    <v>1037909</v>
    <v>2005</v>
  </rv>
  <rv s="2">
    <v>6059</v>
  </rv>
  <rv s="0">
    <v>https://www.bing.com/financeapi/forcetrigger?t=c2kb4c&amp;q=XNAS%3aLZ&amp;form=skydnc</v>
    <v>Learn more on Bing</v>
  </rv>
  <rv s="1">
    <v>en-US</v>
    <v>c2kb4c</v>
    <v>268435456</v>
    <v>1</v>
    <v>Powered by Refinitiv</v>
    <v>0</v>
    <v>LEGALZOOM.COM, INC. (XNAS:LZ)</v>
    <v>2</v>
    <v>3</v>
    <v>Finance</v>
    <v>4</v>
    <v>12.4</v>
    <v>5.28</v>
    <v>1.3326</v>
    <v>0.105</v>
    <v>1.6562E-2</v>
    <v>USD</v>
    <v>LegalZoom.com, Inc. provides an online platform for legal services, transforming how individuals and small businesses navigate the legal system. The Company offers the tools and guidance people need to confidently manage everything from business formation and compliance to estate planning and ongoing legal support. Its platform includes professional expertise and other products, both legal and non-legal, to meet the needs of small businesses. Its offerings include ongoing compliance, business licenses, accounting, virtual mailbox and e-signature solutions, trademark filings, and estate plans. Its transaction products for small businesses include business formation and intellectual property. Its transaction products for consumers include consumer, estate planning and other. Its compliance subscriptions provide assistance with state-mandated regulatory filings, such as corporate annual reports. The Company operates across 50 states and in over 3,000 counties in the United States.</v>
    <v>1196</v>
    <v>Nasdaq Stock Market</v>
    <v>XNAS</v>
    <v>XNAS</v>
    <v>954 Villa Street, MOUNTAIN VIEW, CA, 94041 US</v>
    <v>6.53</v>
    <v>Software &amp; IT Services</v>
    <v>Stock</v>
    <v>46129.797330659378</v>
    <v>6061</v>
    <v>6.4</v>
    <v>1114484868</v>
    <v>LEGALZOOM.COM, INC.</v>
    <v>LEGALZOOM.COM, INC.</v>
    <v>6.47</v>
    <v>76.543899999999994</v>
    <v>6.34</v>
    <v>6.4450000000000003</v>
    <v>172922400</v>
    <v>LZ</v>
    <v>LEGALZOOM.COM, INC. (XNAS:LZ)</v>
    <v>846476</v>
    <v>2831866</v>
    <v>2007</v>
  </rv>
  <rv s="2">
    <v>6062</v>
  </rv>
  <rv s="0">
    <v>https://www.bing.com/financeapi/forcetrigger?t=bpwo9c&amp;q=XNYS%3aPSN&amp;form=skydnc</v>
    <v>Learn more on Bing</v>
  </rv>
  <rv s="1">
    <v>en-US</v>
    <v>bpwo9c</v>
    <v>268435456</v>
    <v>1</v>
    <v>Powered by Refinitiv</v>
    <v>0</v>
    <v>PARSONS CORPORATION (XNYS:PSN)</v>
    <v>2</v>
    <v>3</v>
    <v>Finance</v>
    <v>4</v>
    <v>89.5</v>
    <v>49.38</v>
    <v>0.69359999999999999</v>
    <v>-0.88</v>
    <v>-1.5709000000000001E-2</v>
    <v>USD</v>
    <v>Parsons Corporation is a disruptive technology provider in the national security and global infrastructure markets, with capabilities across cyber and electronic warfare, space and missile defense, transportation, water and environment, urban development, and critical infrastructure protection. Its Federal Solutions segment provides advanced technical solutions to the United States government. This segment provides advanced technologies, supporting national security missions in cyber operations, missile defense, and military facility modernization, logistics support, hazardous material remediation and engineering services. Its Critical Infrastructure segment offers integrated engineering and management services for complex physical and digital infrastructure around the globe. This segment is a technology innovator focused on next-generation digital systems and complex structures. It also develops advanced, warfighter-focused solutions for military and security applications.</v>
    <v>21000</v>
    <v>New York Stock Exchange</v>
    <v>XNYS</v>
    <v>XNYS</v>
    <v>5875 Trinity Pkwy #300, CENTREVILLE, VA, 20120 US</v>
    <v>57.349899999999998</v>
    <v>Aerospace &amp; Defense</v>
    <v>Stock</v>
    <v>46129.796707117966</v>
    <v>6064</v>
    <v>54.9</v>
    <v>5900614110</v>
    <v>PARSONS CORPORATION</v>
    <v>PARSONS CORPORATION</v>
    <v>56.53</v>
    <v>25.077300000000001</v>
    <v>56.02</v>
    <v>55.14</v>
    <v>107011500</v>
    <v>PSN</v>
    <v>PARSONS CORPORATION (XNYS:PSN)</v>
    <v>559158</v>
    <v>1254604</v>
    <v>1978</v>
  </rv>
  <rv s="2">
    <v>6065</v>
  </rv>
  <rv s="0">
    <v>https://www.bing.com/financeapi/forcetrigger?t=a22gc7&amp;q=XNYS%3aSAIC&amp;form=skydnc</v>
    <v>Learn more on Bing</v>
  </rv>
  <rv s="1">
    <v>en-US</v>
    <v>a22gc7</v>
    <v>268435456</v>
    <v>1</v>
    <v>Powered by Refinitiv</v>
    <v>0</v>
    <v>SCIENCE APPLICATIONS INTERNATIONAL CORPORATION (XNAS:SAIC)</v>
    <v>2</v>
    <v>3</v>
    <v>Finance</v>
    <v>4</v>
    <v>124.105</v>
    <v>81.08</v>
    <v>0.26619999999999999</v>
    <v>-0.2</v>
    <v>-2.0999999999999999E-3</v>
    <v>USD</v>
    <v>Science Applications International Corporation is a technology integrator providing full life cycle services and solutions in the technical, engineering and enterprise information technology (IT) markets. The Company's portfolio of offerings across the defense, space, civilian and intelligence markets includes secure solutions in mission IT, enterprise IT, engineering services and professional services. It integrates emerging technology securely into mission critical operations that modernize and enable critical national imperatives, including IT modernization, digital engineering, artificial intelligence and ground vehicles support. Its segments include Defense and Intelligence, and Civilian. Defense and Intelligence segment provides a diverse portfolio of national security solutions to the defense and intelligence departments and agencies of the United States Government. Civilian segment provides solutions to the civilian markets, encompassing federal, state, and local governments.</v>
    <v>23000</v>
    <v>Nasdaq Stock Market</v>
    <v>XNAS</v>
    <v>XNAS</v>
    <v>12010 Sunset Hills Road, RESTON, VA, 20190 US</v>
    <v>96.424999999999997</v>
    <v>Software &amp; IT Services</v>
    <v>Stock</v>
    <v>46129.795772522659</v>
    <v>6067</v>
    <v>94.59</v>
    <v>4126137029</v>
    <v>SCIENCE APPLICATIONS INTERNATIONAL CORPORATION</v>
    <v>SCIENCE APPLICATIONS INTERNATIONAL CORPORATION</v>
    <v>95.3</v>
    <v>12.120200000000001</v>
    <v>95.23</v>
    <v>95.03</v>
    <v>43419310</v>
    <v>SAIC</v>
    <v>SCIENCE APPLICATIONS INTERNATIONAL CORPORATION (XNAS:SAIC)</v>
    <v>267413</v>
    <v>673467</v>
    <v>2013</v>
  </rv>
  <rv s="2">
    <v>6068</v>
  </rv>
  <rv s="0">
    <v>https://www.bing.com/financeapi/forcetrigger?t=bq3e6h&amp;q=XNYS%3aSR+PR+A&amp;form=skydnc</v>
    <v>Learn more on Bing</v>
  </rv>
  <rv s="9">
    <v>en-US</v>
    <v>bq3e6h</v>
    <v>268435456</v>
    <v>1</v>
    <v>1</v>
    <v>Powered by Refinitiv</v>
    <v>18</v>
    <v>Spire Inc. (XNYS:SR PR A)</v>
    <v>2</v>
    <v>19</v>
    <v>Finance</v>
    <v>20</v>
    <v>25.389900000000001</v>
    <v>23.14</v>
    <v>0.58230000000000004</v>
    <v>0.02</v>
    <v>3.6459999999999999E-3</v>
    <v>8.1170000000000005E-4</v>
    <v>8.9899999999999994E-2</v>
    <v>USD</v>
    <v>Spire Inc. is the holding company for Spire Missouri Inc. (Spire Missouri), Spire Alabama Inc. (Spire Alabama), other gas utilities, and gas-related businesses. Its Gas Utility segment includes the regulated operations of Spire Missouri, Spire Alabama, Spire Gulf Inc. (Spire Gulf) and Spire Mississippi Inc. (Spire Mississippi). Spire Missouri is engaged in the purchase, retail distribution and sale of natural gas. Spire Alabama is engaged in the purchase, retail distribution and sale of natural gas principally in central and northern Alabama. Spire Gulf and Spire Mississippi are utilities engaged in the purchase, retail distribution and sale of natural gas in the Mobile, Alabama area and south-central Mississippi. Its Gas Marketing segment includes Spire Marketing Inc. (Spire Marketing), a wholly owned subsidiary providing natural gas marketing services. Its Midstream segment consists of three facilities Spire STL Pipeline, Spire Storage West, and Spire Storage Salt Plains.</v>
    <v>3475</v>
    <v>New York Stock Exchange</v>
    <v>XNYS</v>
    <v>XNYS</v>
    <v>700 Market St Fl 6, ST. LOUIS, MO, 63101-1829 US</v>
    <v>24.78</v>
    <v>Natural Gas Utilities</v>
    <v>Stock</v>
    <v>45638.000000046093</v>
    <v>6070</v>
    <v>24.6</v>
    <v>4050041000</v>
    <v>Spire Inc.</v>
    <v>Spire Inc.</v>
    <v>24.7</v>
    <v>24.64</v>
    <v>24.66</v>
    <v>24.7499</v>
    <v>57750470</v>
    <v>SR PR A</v>
    <v>Spire Inc. (XNYS:SR PR A)</v>
    <v>13091</v>
    <v>21522</v>
    <v>2000</v>
  </rv>
  <rv s="2">
    <v>6071</v>
  </rv>
  <rv s="0">
    <v>https://www.bing.com/financeapi/forcetrigger?t=a25jnm&amp;q=XNAS%3aVRSK&amp;form=skydnc</v>
    <v>Learn more on Bing</v>
  </rv>
  <rv s="1">
    <v>en-US</v>
    <v>a25jnm</v>
    <v>268435456</v>
    <v>1</v>
    <v>Powered by Refinitiv</v>
    <v>0</v>
    <v>VERISK ANALYTICS, INC. (XNAS:VRSK)</v>
    <v>2</v>
    <v>3</v>
    <v>Finance</v>
    <v>4</v>
    <v>322.92</v>
    <v>161.69999999999999</v>
    <v>0.7389</v>
    <v>-0.33</v>
    <v>-1.8509999999999998E-3</v>
    <v>USD</v>
    <v>Verisk Analytics, Inc. is a data analytics and technology provider serving clients in the insurance ecosystem. The Company offers predictive analytics and decision support solutions to clients in rating, underwriting, claims, catastrophe, weather risk, and many other fields. Its insurance segment serves its property and casualty insurance customers across personal and commercial lines of business, focusing on insurance programs, the prediction of loss, the selection and pricing of risk, and compliance with their reporting requirements in each United States state in which they operate. It also develops and utilizes machine-learned and artificially intelligent models to forecast scenarios and produce both standard and customized analytics that help its customers better manage their businesses, including detecting fraud before and after a loss event. It owns a SaaS platform that supports an open ecosystem where specialized model partners make their models, hazard data and analytics.</v>
    <v>8000</v>
    <v>Nasdaq Stock Market</v>
    <v>XNAS</v>
    <v>XNAS</v>
    <v>545 Washington Boulevard, JERSEY CITY, NJ, 07310-1686 US</v>
    <v>179.44499999999999</v>
    <v>Software &amp; IT Services</v>
    <v>Stock</v>
    <v>46129.796195948438</v>
    <v>6073</v>
    <v>176.34</v>
    <v>23315468990</v>
    <v>VERISK ANALYTICS, INC.</v>
    <v>VERISK ANALYTICS, INC.</v>
    <v>178.7</v>
    <v>27.4572</v>
    <v>178.31</v>
    <v>177.98</v>
    <v>131000500</v>
    <v>VRSK</v>
    <v>VERISK ANALYTICS, INC. (XNAS:VRSK)</v>
    <v>920110</v>
    <v>1818844</v>
    <v>2008</v>
  </rv>
  <rv s="2">
    <v>6074</v>
  </rv>
  <rv s="0">
    <v>https://www.bing.com/financeapi/forcetrigger?t=a31toc&amp;q=XNAS%3aWFCF&amp;form=skydnc</v>
    <v>Learn more on Bing</v>
  </rv>
  <rv s="1">
    <v>en-US</v>
    <v>a31toc</v>
    <v>268435456</v>
    <v>1</v>
    <v>Powered by Refinitiv</v>
    <v>0</v>
    <v>Where Food Comes From, Inc. (XNAS:WFCF)</v>
    <v>2</v>
    <v>3</v>
    <v>Finance</v>
    <v>5</v>
    <v>13.78</v>
    <v>9.26</v>
    <v>0.13109999999999999</v>
    <v>-0.15</v>
    <v>-1.2315E-2</v>
    <v>USD</v>
    <v>Where Food Comes From, Inc. provides a trusted resource for third-party verification of food production practices in North America. The Company supports approximately 17,500 farmers, ranchers, vineyards, wineries, processors, retailers, distributors, trade associations, consumer brands, chefs and restaurants with a variety of value-added services. The Company’s segments include Verification and Certification and Professional Services. The Verification and Certification Segment offer a range of products and services to maintain identification, traceability, and verification systems. It conducts both on-site and desk audits to verify that claims being made about livestock, food, other high-value specialty crops and agricultural products are accurate. The Professional services include a range of professional consulting, data analysis, reporting and technology solutions that support its verification business and generate incremental revenue specific to the food and agricultural industry.</v>
    <v>100</v>
    <v>Nasdaq Stock Market</v>
    <v>XNAS</v>
    <v>XNAS</v>
    <v>202 6Th Street, Suite 400, CASTLE ROCK, CO, 80104 US</v>
    <v>12.03</v>
    <v>Software &amp; IT Services</v>
    <v>Stock</v>
    <v>46129.78665092578</v>
    <v>6076</v>
    <v>12.03</v>
    <v>60730447</v>
    <v>Where Food Comes From, Inc.</v>
    <v>Where Food Comes From, Inc.</v>
    <v>12.03</v>
    <v>41.439900000000002</v>
    <v>12.18</v>
    <v>12.03</v>
    <v>5048250</v>
    <v>WFCF</v>
    <v>Where Food Comes From, Inc. (XNAS:WFCF)</v>
    <v>314</v>
    <v>3567</v>
    <v>2006</v>
  </rv>
  <rv s="2">
    <v>6077</v>
  </rv>
  <rv s="0">
    <v>https://www.bing.com/financeapi/forcetrigger?t=a1mt9c&amp;q=XNAS%3aACLS&amp;form=skydnc</v>
    <v>Learn more on Bing</v>
  </rv>
  <rv s="1">
    <v>en-US</v>
    <v>a1mt9c</v>
    <v>268435456</v>
    <v>1</v>
    <v>Powered by Refinitiv</v>
    <v>0</v>
    <v>AXCELIS TECHNOLOGIES, INC. (XNAS:ACLS)</v>
    <v>2</v>
    <v>3</v>
    <v>Finance</v>
    <v>4</v>
    <v>121.8399</v>
    <v>43</v>
    <v>1.7609999999999999</v>
    <v>0.435</v>
    <v>3.663E-3</v>
    <v>USD</v>
    <v>Axcelis Technologies, Inc. provides high-productivity solutions for the semiconductor industry. The Company is focused on developing enabling process applications through the design, manufacture and complete life cycle support of ion implantation systems, one of the critical and enabling steps in the IC manufacturing process. Its ion implantation products include high current ion implant, high energy ion implant and medium current ion implant. The Company's Purion H, Purion Dragon, Purion H200, and GSD/E2 Ovation spot beam, high current systems cover all traditional high current requirements as well as those associated with emerging and future devices. Its Purion XE, EXE, and other Purion high energy systems combine its production-proven RF Linac high energy, spot beam technology with the Purion platform wafer handling system. Its medium current ion implant products include its Purion M Si and SiC medium current systems. It also offers its customers aftermarket service and support.</v>
    <v>1465</v>
    <v>Nasdaq Stock Market</v>
    <v>XNAS</v>
    <v>XNAS</v>
    <v>108 Cherry Hill Dr, BEVERLY, MA, 01915 US</v>
    <v>121.8399</v>
    <v>Semiconductors &amp; Semiconductor Equipment</v>
    <v>Stock</v>
    <v>46129.796937291409</v>
    <v>6079</v>
    <v>117.8</v>
    <v>3662858774</v>
    <v>AXCELIS TECHNOLOGIES, INC.</v>
    <v>AXCELIS TECHNOLOGIES, INC.</v>
    <v>121.13</v>
    <v>31.386900000000001</v>
    <v>118.76</v>
    <v>119.19499999999999</v>
    <v>30729970</v>
    <v>ACLS</v>
    <v>AXCELIS TECHNOLOGIES, INC. (XNAS:ACLS)</v>
    <v>272787</v>
    <v>690186</v>
    <v>1995</v>
  </rv>
  <rv s="2">
    <v>6080</v>
  </rv>
  <rv s="0">
    <v>https://www.bing.com/financeapi/forcetrigger?t=a1mtf2&amp;q=XNAS%3aACMR&amp;form=skydnc</v>
    <v>Learn more on Bing</v>
  </rv>
  <rv s="1">
    <v>en-US</v>
    <v>a1mtf2</v>
    <v>268435456</v>
    <v>1</v>
    <v>Powered by Refinitiv</v>
    <v>0</v>
    <v>ACM RESEARCH, INC. (XNAS:ACMR)</v>
    <v>2</v>
    <v>3</v>
    <v>Finance</v>
    <v>4</v>
    <v>71.650000000000006</v>
    <v>17.315000000000001</v>
    <v>1.7683</v>
    <v>3.13</v>
    <v>6.5357999999999999E-2</v>
    <v>USD</v>
    <v>ACM Research, Inc. develops, manufactures and sells semiconductor process equipment spanning cleaning, electroplating, stress-free polishing, vertical furnace processes, track, plasma-enhanced chemical vapor deposition (PECVD), and wafer- and panel-level packaging tools, enabling advanced and semi-critical semiconductor device manufacturing. It has also developed Timely Energized Bubble Oscillation (TEBO) technology for application in wet wafer cleaning during the fabrication of two-dimensional (2D) and three-dimensional wafers with fine feature sizes. It has designed these tools for use in fabricating foundry, logic, and memory chips, including dynamic random-access memory (DRAM), 3D NAND-flash memory chips, and compound semiconductor chips. It also develops, manufactures, and sells a range of advanced packaging tools to wafer assembly and packaging customers. Its other advanced packaging tools include Ultra ECP ap, Ultra C Developer, and Ultra C PR Megasonic-Assisted Stripper.</v>
    <v>2513</v>
    <v>Nasdaq Stock Market</v>
    <v>XNAS</v>
    <v>XNAS</v>
    <v>42307 Osgood Rd, Unit I, FREMONT, CA, 94539 US</v>
    <v>52.912799999999997</v>
    <v>Semiconductors &amp; Semiconductor Equipment</v>
    <v>Stock</v>
    <v>46129.797482557813</v>
    <v>6082</v>
    <v>49.65</v>
    <v>3353421641</v>
    <v>ACM RESEARCH, INC.</v>
    <v>ACM RESEARCH, INC.</v>
    <v>49.79</v>
    <v>36.678600000000003</v>
    <v>47.89</v>
    <v>51.02</v>
    <v>65727590</v>
    <v>ACMR</v>
    <v>ACM RESEARCH, INC. (XNAS:ACMR)</v>
    <v>1532751</v>
    <v>967175</v>
    <v>2016</v>
  </rv>
  <rv s="2">
    <v>6083</v>
  </rv>
  <rv s="0">
    <v>https://www.bing.com/financeapi/forcetrigger?t=a1ntlh&amp;q=XNAS%3aASML&amp;form=skydnc</v>
    <v>Learn more on Bing</v>
  </rv>
  <rv s="1">
    <v>en-US</v>
    <v>a1ntlh</v>
    <v>268435456</v>
    <v>1</v>
    <v>Powered by Refinitiv</v>
    <v>0</v>
    <v>ASML Holding NV (XNAS:ASML)</v>
    <v>2</v>
    <v>3</v>
    <v>Finance</v>
    <v>4</v>
    <v>1547.22</v>
    <v>614.06200000000001</v>
    <v>1.8496999999999999</v>
    <v>46.11</v>
    <v>3.2682999999999997E-2</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43882</v>
    <v>Nasdaq Stock Market</v>
    <v>XNAS</v>
    <v>XNAS</v>
    <v>De Run 6501, VELDHOVEN, NOORD-BRABANT, 5504 DR NL</v>
    <v>1472.4549999999999</v>
    <v>Semiconductors &amp; Semiconductor Equipment</v>
    <v>Stock</v>
    <v>46129.79635429375</v>
    <v>6085</v>
    <v>1445.69</v>
    <v>565507910038</v>
    <v>ASML Holding NV</v>
    <v>ASML Holding NV</v>
    <v>1463.76</v>
    <v>50.194299999999998</v>
    <v>1410.83</v>
    <v>1456.94</v>
    <v>388147700</v>
    <v>ASML</v>
    <v>ASML Holding NV (XNAS:ASML)</v>
    <v>1461159</v>
    <v>1839691</v>
    <v>1994</v>
  </rv>
  <rv s="2">
    <v>6086</v>
  </rv>
  <rv s="0">
    <v>https://www.bing.com/financeapi/forcetrigger?t=aw1wlh&amp;q=XNAS%3aASYS&amp;form=skydnc</v>
    <v>Learn more on Bing</v>
  </rv>
  <rv s="1">
    <v>en-US</v>
    <v>aw1wlh</v>
    <v>268435456</v>
    <v>1</v>
    <v>Powered by Refinitiv</v>
    <v>0</v>
    <v>AMTECH SYSTEMS, INC. (XNAS:ASYS)</v>
    <v>2</v>
    <v>3</v>
    <v>Finance</v>
    <v>4</v>
    <v>18.59</v>
    <v>3.2</v>
    <v>1.8716999999999999</v>
    <v>-0.15</v>
    <v>-9.1459999999999996E-3</v>
    <v>USD</v>
    <v>Amtech Systems, Inc. is a global manufacturer of thermal processing, wafer cleaning and chemical mechanical polishing (CMP) capital equipment and related consumables used in semiconductor, advanced mobility and renewable energy manufacturing applications. The Company’s segment includes Thermal Processing Solutions and Semiconductor Fabrication Solutions. The Thermal Processing Solutions include reflow equipment for chip packaging and electronic assembly, diffusion furnaces and furnaces used to produce ceramic-based power semiconductor packages and passive electronic components. The Semiconductor Fabrication Solutions include consumables, equipment and services for wafer polishing, cleaning, slicing and dicing. It sells process equipment and services used in the fabrication of semiconductor devices, such as silicon carbide (SiC), silicon power, electronic assemblies and modules to semiconductor device and module manufacturers globally, particularly in Asia, North America and Europe.</v>
    <v>264</v>
    <v>Nasdaq Stock Market</v>
    <v>XNAS</v>
    <v>XNAS</v>
    <v>58 S River Drive Suite 370, TEMPE, AZ, 85288 US</v>
    <v>16.88</v>
    <v>Semiconductors &amp; Semiconductor Equipment</v>
    <v>Stock</v>
    <v>46129.79705771953</v>
    <v>6088</v>
    <v>15.715</v>
    <v>234105462</v>
    <v>AMTECH SYSTEMS, INC.</v>
    <v>AMTECH SYSTEMS, INC.</v>
    <v>16.670000000000002</v>
    <v>0</v>
    <v>16.399999999999999</v>
    <v>16.25</v>
    <v>14406490</v>
    <v>ASYS</v>
    <v>AMTECH SYSTEMS, INC. (XNAS:ASYS)</v>
    <v>110047</v>
    <v>186507</v>
    <v>1981</v>
  </rv>
  <rv s="2">
    <v>6089</v>
  </rv>
  <rv s="0">
    <v>https://www.bing.com/financeapi/forcetrigger?t=a1x4f2&amp;q=XNAS%3aLRCX&amp;form=skydnc</v>
    <v>Learn more on Bing</v>
  </rv>
  <rv s="1">
    <v>en-US</v>
    <v>a1x4f2</v>
    <v>268435456</v>
    <v>1</v>
    <v>Powered by Refinitiv</v>
    <v>0</v>
    <v>LAM RESEARCH CORPORATION (XNAS:LRCX)</v>
    <v>2</v>
    <v>3</v>
    <v>Finance</v>
    <v>4</v>
    <v>273.5</v>
    <v>61.14</v>
    <v>1.8541000000000001</v>
    <v>6.14</v>
    <v>2.3529000000000001E-2</v>
    <v>USD</v>
    <v>Lam Research Corporation is a global supplier of wafer fabrication equipment and services to the semiconductor industry. The Company designs, manufactures, markets, refurbishes, and services semiconductor processing equipment used in the fabrication of integrated circuits. Its products and services are designed to help its customers build devices that are used in a variety of electronic products, including mobile phones, personal computers, cloud and enterprise servers, wearables, automotive vehicles and data storage devices. Its product families include ALTUS, SABRE, SPEED, Striker, VECTOR, Flex, Vantex, Kiyo, Versys Metal, Syndion, Coronus, and DV-Prime, Da Vinci, EOS, and SP Series. Its customer base includes semiconductor memory, foundries, and integrated device manufacturers that make products such as non-volatile memory, dynamic random-access memory, and logic devices. It offers services in areas like nanoscale manufacturing enablement, chemistry, plasma and fluidics, and others.</v>
    <v>19000</v>
    <v>Nasdaq Stock Market</v>
    <v>XNAS</v>
    <v>XNAS</v>
    <v>4650 Cushing Blvd, FREMONT, CA, 94538 US</v>
    <v>268.76</v>
    <v>Semiconductors &amp; Semiconductor Equipment</v>
    <v>Stock</v>
    <v>46129.796712673437</v>
    <v>6091</v>
    <v>262.42009999999999</v>
    <v>333546734100</v>
    <v>LAM RESEARCH CORPORATION</v>
    <v>LAM RESEARCH CORPORATION</v>
    <v>267.97000000000003</v>
    <v>54.741500000000002</v>
    <v>260.95999999999998</v>
    <v>267.10000000000002</v>
    <v>1248771000</v>
    <v>LRCX</v>
    <v>LAM RESEARCH CORPORATION (XNAS:LRCX)</v>
    <v>4715530</v>
    <v>10107760</v>
    <v>1989</v>
  </rv>
  <rv s="2">
    <v>6092</v>
  </rv>
  <rv s="0">
    <v>https://www.bing.com/financeapi/forcetrigger?t=a1zmqh&amp;q=XNAS%3aPDFS&amp;form=skydnc</v>
    <v>Learn more on Bing</v>
  </rv>
  <rv s="1">
    <v>en-US</v>
    <v>a1zmqh</v>
    <v>268435456</v>
    <v>1</v>
    <v>Powered by Refinitiv</v>
    <v>0</v>
    <v>PDF SOLUTIONS, INC. (XNAS:PDFS)</v>
    <v>2</v>
    <v>3</v>
    <v>Finance</v>
    <v>4</v>
    <v>44.145000000000003</v>
    <v>16.62</v>
    <v>1.6760999999999999</v>
    <v>2.19</v>
    <v>5.2366999999999997E-2</v>
    <v>USD</v>
    <v>PDF Solutions, Inc. is a provider of comprehensive data solutions for the semiconductor ecosystem. The Company offers products and services designed to help organizations across the semiconductor and electronics ecosystems to connect, collect, manage, and analyze data about design, equipment, manufacturing, and test to improve the yield and quality of their products. Its offerings combine proprietary software, professional services and third-party cloud-hosting platforms for software-as-a-service, electrical measurement hardware tools and physical intellectual property for integrated circuit designs. The Company's products, services and solutions have been sold to integrated device manufacturers, fabless semiconductor companies, foundries, capital equipment manufacturers and system houses. The primary software products and software and hardware systems of its platform include Exensio Software, Design-for-Inspection System, Characterization Vehicle System and Cimetrix Software Products.</v>
    <v>600</v>
    <v>Nasdaq Stock Market</v>
    <v>XNAS</v>
    <v>XNAS</v>
    <v>2858 De La Cruz Boulevard, SANTA CLARA, CA, 95050 US</v>
    <v>44.145000000000003</v>
    <v>Semiconductors &amp; Semiconductor Equipment</v>
    <v>Stock</v>
    <v>46129.795847696092</v>
    <v>6094</v>
    <v>42.505000000000003</v>
    <v>1755590147</v>
    <v>PDF SOLUTIONS, INC.</v>
    <v>PDF SOLUTIONS, INC.</v>
    <v>43.05</v>
    <v>0</v>
    <v>41.82</v>
    <v>44.01</v>
    <v>39890710</v>
    <v>PDFS</v>
    <v>PDF SOLUTIONS, INC. (XNAS:PDFS)</v>
    <v>322500</v>
    <v>374087</v>
    <v>2000</v>
  </rv>
  <rv s="2">
    <v>6095</v>
  </rv>
  <rv s="0">
    <v>https://www.bing.com/financeapi/forcetrigger?t=a259dm&amp;q=XNAS%3aVECO&amp;form=skydnc</v>
    <v>Learn more on Bing</v>
  </rv>
  <rv s="1">
    <v>en-US</v>
    <v>a259dm</v>
    <v>268435456</v>
    <v>1</v>
    <v>Powered by Refinitiv</v>
    <v>0</v>
    <v>VEECO INSTRUMENTS INC. (XNAS:VECO)</v>
    <v>2</v>
    <v>3</v>
    <v>Finance</v>
    <v>4</v>
    <v>44.17</v>
    <v>17.350000000000001</v>
    <v>1.1883999999999999</v>
    <v>0.30499999999999999</v>
    <v>7.1109999999999993E-3</v>
    <v>USD</v>
    <v>Veeco Instruments Inc. is a manufacturer of semiconductor process equipment. The Company's laser annealing, ion beam, chemical vapor deposition (CVD), metal organic chemical vapor deposition (MOCVD), single wafer etch &amp; clean and lithography technologies are used in the fabrication and packaging of advanced semiconductor devices. Such devices include advanced node application processors for artificial intelligence (AI) chips, high-performance computing, mobile devices, high-speed data communications, and radio frequency (RF) filters and power amplifiers for fifth generation (5G) networks and mobile electronics, photonics devices for 3D sensing, advanced displays, and thin film magnetic heads for hard disk drives in data storage. The Company has comprehensive sales and service operations across the Asia-Pacific, Europe, and North America regions. Its products are purchased by customers in four end-markets: semiconductor, compound semiconductor, data storage, and scientific &amp; other.</v>
    <v>1265</v>
    <v>Nasdaq Stock Market</v>
    <v>XNAS</v>
    <v>XNAS</v>
    <v>TERMINAL DRIVE, PLAINVIEW, NY, 11803 US</v>
    <v>44</v>
    <v>Semiconductors &amp; Semiconductor Equipment</v>
    <v>Stock</v>
    <v>46129.797501828129</v>
    <v>6097</v>
    <v>42.53</v>
    <v>2608632008</v>
    <v>VEECO INSTRUMENTS INC.</v>
    <v>VEECO INSTRUMENTS INC.</v>
    <v>43.87</v>
    <v>73.812399999999997</v>
    <v>42.89</v>
    <v>43.195</v>
    <v>60391990</v>
    <v>VECO</v>
    <v>VEECO INSTRUMENTS INC. (XNAS:VECO)</v>
    <v>570920</v>
    <v>1125125</v>
    <v>1989</v>
  </rv>
  <rv s="2">
    <v>6098</v>
  </rv>
  <rv s="0">
    <v>https://www.bing.com/financeapi/forcetrigger?t=a1pi27&amp;q=XNAS%3aCEVA&amp;form=skydnc</v>
    <v>Learn more on Bing</v>
  </rv>
  <rv s="1">
    <v>en-US</v>
    <v>a1pi27</v>
    <v>268435456</v>
    <v>1</v>
    <v>Powered by Refinitiv</v>
    <v>0</v>
    <v>CEVA, INC (XNAS:CEVA)</v>
    <v>2</v>
    <v>3</v>
    <v>Finance</v>
    <v>4</v>
    <v>30.88</v>
    <v>17.02</v>
    <v>1.6125</v>
    <v>0.98</v>
    <v>4.3848000000000005E-2</v>
    <v>USD</v>
    <v>Ceva, Inc. is a licensor of silicon and software intellectual property (IP). The Company addresses the requirements of the consumer, industrial, infrastructure, automotive, mobile and PC markets by designing and licensing a range of processors, platforms, software and solutions which streamline the design of products for developing a variety of application specific solutions that address the connect, sense and infer use cases of smart edge devices. The Company's connect products include 5G/5G-A Baseband Platform (PentaG2), OpenRAN Platform, Cellular Internet of Things (IoT) (Ceva-Waves DragonFly) and Ultra-Wideband Platform (Ceva-Waves UWB). Its sense products include Vision/AI DSP, Audio and Control DSP, Neural-network-based noise cancellation, and Spatial Audio &amp; Head Tracking. Its infer products include NPU IP for Generative AI, NPU IP for Embedded AI and AI SDK. It delivers its platforms, AI and sensor fusion DSPs and NPUs in the form of a hardware description language definition.</v>
    <v>424</v>
    <v>Nasdaq Stock Market</v>
    <v>XNAS</v>
    <v>XNAS</v>
    <v>15245 Shady Grove Road, Suite 400, ROCKVILLE, MD, 20850 US</v>
    <v>23.44</v>
    <v>Semiconductors &amp; Semiconductor Equipment</v>
    <v>Stock</v>
    <v>46129.797581122657</v>
    <v>6100</v>
    <v>22.94</v>
    <v>647504086</v>
    <v>CEVA, INC</v>
    <v>CEVA, INC</v>
    <v>23.05</v>
    <v>0</v>
    <v>22.35</v>
    <v>23.33</v>
    <v>27754140</v>
    <v>CEVA</v>
    <v>CEVA, INC (XNAS:CEVA)</v>
    <v>189854</v>
    <v>346805</v>
    <v>2003</v>
  </rv>
  <rv s="2">
    <v>6101</v>
  </rv>
  <rv s="0">
    <v>https://www.bing.com/financeapi/forcetrigger?t=a269vh&amp;q=XNAS%3aXPER&amp;form=skydnc</v>
    <v>Learn more on Bing</v>
  </rv>
  <rv s="1">
    <v>en-US</v>
    <v>a269vh</v>
    <v>268435456</v>
    <v>1</v>
    <v>Powered by Refinitiv</v>
    <v>0</v>
    <v>ADEIA INC. (XNAS:ADEA)</v>
    <v>2</v>
    <v>3</v>
    <v>Finance</v>
    <v>4</v>
    <v>29.12</v>
    <v>11.52</v>
    <v>2.2444000000000002</v>
    <v>0.95</v>
    <v>3.4062000000000002E-2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29.12</v>
    <v>Software &amp; IT Services</v>
    <v>Stock</v>
    <v>46129.796896388281</v>
    <v>6103</v>
    <v>28.25</v>
    <v>3192694708</v>
    <v>ADEIA INC.</v>
    <v>ADEIA INC.</v>
    <v>28.72</v>
    <v>29.297000000000001</v>
    <v>27.89</v>
    <v>28.84</v>
    <v>110703700</v>
    <v>ADEA</v>
    <v>ADEIA INC. (XNAS:ADEA)</v>
    <v>692649</v>
    <v>1147319</v>
    <v>2019</v>
  </rv>
  <rv s="2">
    <v>6104</v>
  </rv>
  <rv s="0">
    <v>https://www.bing.com/financeapi/forcetrigger?t=b1duh7&amp;q=XNAS%3aSFET&amp;form=skydnc</v>
    <v>Learn more on Bing</v>
  </rv>
  <rv s="1">
    <v>en-US</v>
    <v>b1duh7</v>
    <v>268435456</v>
    <v>1</v>
    <v>Powered by Refinitiv</v>
    <v>0</v>
    <v>ALARUM TECHNOLOGIES LTD (XNAS:ALAR)</v>
    <v>2</v>
    <v>3</v>
    <v>Finance</v>
    <v>4</v>
    <v>18</v>
    <v>5.5</v>
    <v>1.5508999999999999</v>
    <v>0.02</v>
    <v>2.8990000000000001E-3</v>
    <v>USD</v>
    <v>Alarum Technologies Ltd, formerly known as Safe-T Group Ltd, is an Israel-based company engaged primarily in the provision of data collection software for enterprises. The Company operates two business segments: the Enterprise Internet Access and Web Data Collection segment and the Consumer Internet Access Solutions and Services segment. In the Enterprise Internet Access and Web Data Collection segment, the Company offers a Web Data Collection Service for enterprises that is based on the Company's proxy traffic optimization and routing technology, as well as partnership agreements with Internet providers. In the Consumer Internet Access Solutions and Services segment, the Company offers secured and encrypted connections for individual customers. The Company operates on a Software as a Service (SaaS) business model, offering its software on a fee basis.</v>
    <v>100</v>
    <v>Nasdaq Stock Market</v>
    <v>XNAS</v>
    <v>XNAS</v>
    <v>8 YITZHAK SADE, 6777508 IL</v>
    <v>7.3061999999999996</v>
    <v>Software &amp; IT Services</v>
    <v>Stock</v>
    <v>46129.797375821094</v>
    <v>6106</v>
    <v>6.91</v>
    <v>50295252</v>
    <v>ALARUM TECHNOLOGIES LTD</v>
    <v>ALARUM TECHNOLOGIES LTD</v>
    <v>7.04</v>
    <v>44.1327</v>
    <v>6.9</v>
    <v>6.92</v>
    <v>7268100</v>
    <v>ALAR</v>
    <v>ALARUM TECHNOLOGIES LTD (XNAS:ALAR)</v>
    <v>15432</v>
    <v>44058</v>
    <v>1989</v>
  </rv>
  <rv s="2">
    <v>6107</v>
  </rv>
  <rv s="0">
    <v>https://www.bing.com/financeapi/forcetrigger?t=a1nmf2&amp;q=XNAS%3aAPPN&amp;form=skydnc</v>
    <v>Learn more on Bing</v>
  </rv>
  <rv s="1">
    <v>en-US</v>
    <v>a1nmf2</v>
    <v>268435456</v>
    <v>1</v>
    <v>Powered by Refinitiv</v>
    <v>0</v>
    <v>APPIAN CORPORATION (XNAS:APPN)</v>
    <v>2</v>
    <v>3</v>
    <v>Finance</v>
    <v>4</v>
    <v>46.058999999999997</v>
    <v>19.89</v>
    <v>0.94450000000000001</v>
    <v>0.13</v>
    <v>6.1580000000000003E-3</v>
    <v>USD</v>
    <v>Appian Corporation is a software company that offers platform, which help organizations run better processes that reduce costs, and improve customer experiences. The Company’s Appian platform is an integrated automation platform for process orchestration, automation, and intelligence. The platform provides everything an organization needs to design, automate, and optimize critical processes. Its capabilities include data fabric, robotic process automation (RPA); intelligent document processing (IDP); generative artificial intelligence (AI); AI agents; low-code design; application programming interfaces (APIs); and process intelligence capabilities in a single platform. Its data fabric is an integrated data layer that unifies data across systems without requiring companies to migrate their data. Its patented data fabric technology supports both analytical and transactional workloads, which allows users to build applications that create and update enterprise data.</v>
    <v>2149</v>
    <v>Nasdaq Stock Market</v>
    <v>XNAS</v>
    <v>XNAS</v>
    <v>7950 Jones Branch Drive, MCLEAN, VA, 22102 US</v>
    <v>22.2</v>
    <v>Software &amp; IT Services</v>
    <v>Stock</v>
    <v>46129.79763310156</v>
    <v>6109</v>
    <v>21.12</v>
    <v>1570904877</v>
    <v>APPIAN CORPORATION</v>
    <v>APPIAN CORPORATION</v>
    <v>21.87</v>
    <v>1344.3037999999999</v>
    <v>21.11</v>
    <v>21.24</v>
    <v>73959740</v>
    <v>APPN</v>
    <v>APPIAN CORPORATION (XNAS:APPN)</v>
    <v>403993</v>
    <v>696665</v>
    <v>1999</v>
  </rv>
  <rv s="2">
    <v>6110</v>
  </rv>
  <rv s="0">
    <v>https://www.bing.com/financeapi/forcetrigger?t=a1nvbh&amp;q=XNYS%3aATEN&amp;form=skydnc</v>
    <v>Learn more on Bing</v>
  </rv>
  <rv s="1">
    <v>en-US</v>
    <v>a1nvbh</v>
    <v>268435456</v>
    <v>1</v>
    <v>Powered by Refinitiv</v>
    <v>0</v>
    <v>A10 NETWORKS, INC. (XNYS:ATEN)</v>
    <v>2</v>
    <v>3</v>
    <v>Finance</v>
    <v>4</v>
    <v>28.59</v>
    <v>15.12</v>
    <v>1.1783999999999999</v>
    <v>1.2350000000000001</v>
    <v>4.6568999999999999E-2</v>
    <v>USD</v>
    <v>A10 Networks, Inc. provides security and infrastructure solutions for on-premises, hybrid cloud, and edge-cloud environments. Its product portfolio seeks to address many of the cyber protection challenges and solution requirements. Its security solutions include App &amp; API Security, DNS Security and Secure Web Gateway. Its infrastructure solutions include public cloud, private cloud and broadband growth. Its solutions are available in a variety of form factors, such as optimized hardware appliances, bare metal software, containerized software, virtual appliances and cloud-native software. Its solutions serve various industries including healthcare, higher education, financial services and telecommunications &amp; service providers. Its products include A10 Defend, A10 Infrastructure and centralized management &amp; analytics (A10 Control). It offers TX Protect Web application and API protection solution. Its intelligent management and automation tools include Harmony Controller and aGalaxy TPS.</v>
    <v>494</v>
    <v>New York Stock Exchange</v>
    <v>XNYS</v>
    <v>XNYS</v>
    <v>2300 ORCHARD PKWY, SAN JOSE, CA, 95131 US</v>
    <v>28.59</v>
    <v>Software &amp; IT Services</v>
    <v>Stock</v>
    <v>46129.796440057813</v>
    <v>6112</v>
    <v>27.08</v>
    <v>1990698509</v>
    <v>A10 NETWORKS, INC.</v>
    <v>A10 NETWORKS, INC.</v>
    <v>27.74</v>
    <v>48.404299999999999</v>
    <v>26.52</v>
    <v>27.754999999999999</v>
    <v>71723960</v>
    <v>ATEN</v>
    <v>A10 NETWORKS, INC. (XNYS:ATEN)</v>
    <v>1620617</v>
    <v>1220012</v>
    <v>2013</v>
  </rv>
  <rv s="2">
    <v>6113</v>
  </rv>
  <rv s="0">
    <v>https://www.bing.com/financeapi/forcetrigger?t=aw5goc&amp;q=XNAS%3aAUID&amp;form=skydnc</v>
    <v>Learn more on Bing</v>
  </rv>
  <rv s="1">
    <v>en-US</v>
    <v>aw5goc</v>
    <v>268435456</v>
    <v>1</v>
    <v>Powered by Refinitiv</v>
    <v>0</v>
    <v>AUTHID INC. (XNAS:AUID)</v>
    <v>2</v>
    <v>3</v>
    <v>Finance</v>
    <v>4</v>
    <v>9.5836000000000006</v>
    <v>0.84</v>
    <v>1.6232</v>
    <v>0.04</v>
    <v>3.5088000000000001E-2</v>
    <v>USD</v>
    <v>authID Inc. is a provider of biometric identity verification and authentication solutions. The Company enables enterprises Know Who’s Behind the Device for every customer or employee login and transaction. Through its integrated, patented, biometric identity platform, the Company verifies a user’s identity, eliminating any assumption of who is behind a device and preventing cybercriminals from taking over accounts. The Company combines digital onboarding, biometric passwordless authentication and account recovery, with a fast, accurate, user-friendly experience delivering identity verification in 700ms. Its cloud-based platform offers services such as Biometric Identity Verification-Proof, Biometric Identity Authentication-Verified, PrivacyKey Privacy Preserving Biometrics, and Account/Access Recovery. Biometric identity verification establishes the trusted identity of users based on a variety of ground truth sources, including government-issued identity documents.</v>
    <v>46</v>
    <v>Nasdaq Stock Market</v>
    <v>XNAS</v>
    <v>XNAS</v>
    <v>1580 N. Logan St., Ste 660, Unit 51767, DENVER, CO, 80203 US</v>
    <v>1.19</v>
    <v>Software &amp; IT Services</v>
    <v>Stock</v>
    <v>46129.795537500002</v>
    <v>6115</v>
    <v>1.1299999999999999</v>
    <v>19036338</v>
    <v>AUTHID INC.</v>
    <v>AUTHID INC.</v>
    <v>1.17</v>
    <v>0</v>
    <v>1.1399999999999999</v>
    <v>1.18</v>
    <v>16132490</v>
    <v>AUID</v>
    <v>AUTHID INC. (XNAS:AUID)</v>
    <v>103204</v>
    <v>226414</v>
    <v>2011</v>
  </rv>
  <rv s="2">
    <v>6116</v>
  </rv>
  <rv s="0">
    <v>https://www.bing.com/financeapi/forcetrigger?t=a1pmur&amp;q=XNAS%3aCHKP&amp;form=skydnc</v>
    <v>Learn more on Bing</v>
  </rv>
  <rv s="1">
    <v>en-US</v>
    <v>a1pmur</v>
    <v>268435456</v>
    <v>1</v>
    <v>Powered by Refinitiv</v>
    <v>0</v>
    <v>CHECK POINT SOFTWARE TECHNOLOGIES LTD. (XNAS:CHKP)</v>
    <v>2</v>
    <v>3</v>
    <v>Finance</v>
    <v>4</v>
    <v>233.78</v>
    <v>132.43</v>
    <v>0.59350000000000003</v>
    <v>-1.1299999999999999</v>
    <v>-8.2120000000000005E-3</v>
    <v>USD</v>
    <v>Check Point Software Technologies Ltd is an Israel‑based company operating in the cybersecurity sector. The Company focuses on supporting the secure artificial intelligence (AI) transformation of enterprise environments. It applies a prevention‑first approach and offers solutions built on an open ecosystem architecture. Check Point helps organizations address advanced threats, prioritize security exposures, and automate security operations across complex digital environments. Its unified architecture is designed to provide protection across hybrid networks, multi‑cloud environments, digital workspaces, and AI systems. The Company organizes its offerings around four core areas: Hybrid Mesh Network Security, Workspace Security, Exposure Management, and AI Security. Its solutions are used by over 100,000 organizations worldwide.</v>
    <v>6825</v>
    <v>Nasdaq Stock Market</v>
    <v>XNAS</v>
    <v>XNAS</v>
    <v>5 Shlomo Kaplan Street, TEL AVIV-YAFO, 6789159 IL</v>
    <v>139.44</v>
    <v>Software &amp; IT Services</v>
    <v>Stock</v>
    <v>46129.79769344844</v>
    <v>6118</v>
    <v>135.96</v>
    <v>14225692543</v>
    <v>CHECK POINT SOFTWARE TECHNOLOGIES LTD.</v>
    <v>CHECK POINT SOFTWARE TECHNOLOGIES LTD.</v>
    <v>139.44</v>
    <v>14.164400000000001</v>
    <v>137.61000000000001</v>
    <v>136.47999999999999</v>
    <v>104232800</v>
    <v>CHKP</v>
    <v>CHECK POINT SOFTWARE TECHNOLOGIES LTD. (XNAS:CHKP)</v>
    <v>450082</v>
    <v>1011422</v>
    <v>1993</v>
  </rv>
  <rv s="2">
    <v>6119</v>
  </rv>
  <rv s="0">
    <v>https://www.bing.com/financeapi/forcetrigger?t=bq8rqh&amp;q=XNAS%3aCRWD&amp;form=skydnc</v>
    <v>Learn more on Bing</v>
  </rv>
  <rv s="1">
    <v>en-US</v>
    <v>bq8rqh</v>
    <v>268435456</v>
    <v>1</v>
    <v>Powered by Refinitiv</v>
    <v>0</v>
    <v>CROWDSTRIKE HOLDINGS, INC. (XNAS:CRWD)</v>
    <v>2</v>
    <v>3</v>
    <v>Finance</v>
    <v>4</v>
    <v>566.9</v>
    <v>342.72</v>
    <v>1.0306999999999999</v>
    <v>4.17</v>
    <v>9.9710000000000007E-3</v>
    <v>USD</v>
    <v>CrowdStrike Holdings, Inc. is a global cybersecurity company that provides cloud-delivered protection of endpoints, cloud workloads, identity and data. Its Falcon platform is designed for cybersecurity consolidation, purpose-built to stop breaches. The platforms collect and integrate data from across the enterprise, including endpoints, cloud workloads, identities, and third-party sources. It offers 29 cloud modules on its Falcon platform via a software as a service (SaaS) subscription-based model that spans multiple large markets, including corporate endpoint and cloud workload security, managed security services, security and vulnerability management, information technology (IT) operations management, identity protection, next-generation security information and event management (SIEM) and log management, threat intelligence services, data protection, SaaS security posture management, automation and response (SOAR) and artificial intelligence powered workflow automation, and others.</v>
    <v>10698</v>
    <v>Nasdaq Stock Market</v>
    <v>XNAS</v>
    <v>XNAS</v>
    <v>206 E. 9TH STREET, SUITE 1400, AUSTIN, TX, 78701 US</v>
    <v>431.8399</v>
    <v>Software &amp; IT Services</v>
    <v>Stock</v>
    <v>46129.796053332815</v>
    <v>6121</v>
    <v>420.36</v>
    <v>106944506370</v>
    <v>CROWDSTRIKE HOLDINGS, INC.</v>
    <v>CROWDSTRIKE HOLDINGS, INC.</v>
    <v>428.78</v>
    <v>0</v>
    <v>418.2</v>
    <v>422.37</v>
    <v>253201000</v>
    <v>CRWD</v>
    <v>CROWDSTRIKE HOLDINGS, INC. (XNAS:CRWD)</v>
    <v>2177267</v>
    <v>3781743</v>
    <v>2011</v>
  </rv>
  <rv s="2">
    <v>6122</v>
  </rv>
  <rv s="0">
    <v>https://www.bing.com/financeapi/forcetrigger?t=a1qkzr&amp;q=XNAS%3aCVLT&amp;form=skydnc</v>
    <v>Learn more on Bing</v>
  </rv>
  <rv s="1">
    <v>en-US</v>
    <v>a1qkzr</v>
    <v>268435456</v>
    <v>1</v>
    <v>Powered by Refinitiv</v>
    <v>0</v>
    <v>COMMVAULT SYSTEMS, INC. (XNAS:CVLT)</v>
    <v>2</v>
    <v>3</v>
    <v>Finance</v>
    <v>4</v>
    <v>200.68459999999999</v>
    <v>71.75</v>
    <v>0.70579999999999998</v>
    <v>-0.46</v>
    <v>-4.849E-3</v>
    <v>USD</v>
    <v>Commvault Systems, Inc. is a provider of cyber resilience and data protection solutions. The Company’s cyber resilience platform combines data security and rapid recovery at enterprise scale across any workload. The Company provides these products and services for their data across many types of environments, including on-premises, hybrid and multi-cloud. Its offerings are delivered via self-managed software, software-as-a-service (SaaS), integrated appliances, or managed by partners. Its Commvault Cloud offerings are organized into three packages, such as Operational Recovery, Autonomous Recovery and Cyber Recovery. Its Operational Recovery provides backup, verifiable recovery, and cost-optimized cloud workload mobility, helping to ensure data availability and granular recovery, even across multiple clouds. In addition, it also provides customers with a range of offerings, including Cleanroom Recovery, HyperScale X, Air Gap Protect, Cloud Rewind, Clumio Backtrack and Compliance.</v>
    <v>3300</v>
    <v>Nasdaq Stock Market</v>
    <v>XNAS</v>
    <v>XNAS</v>
    <v>1 Commvault Way, TINTON FALLS, NJ, 07724 US</v>
    <v>97.49</v>
    <v>Software &amp; IT Services</v>
    <v>Stock</v>
    <v>46129.797693043751</v>
    <v>6124</v>
    <v>94.250100000000003</v>
    <v>4151182416</v>
    <v>COMMVAULT SYSTEMS, INC.</v>
    <v>COMMVAULT SYSTEMS, INC.</v>
    <v>97.17</v>
    <v>48.942300000000003</v>
    <v>94.86</v>
    <v>94.4</v>
    <v>43974390</v>
    <v>CVLT</v>
    <v>COMMVAULT SYSTEMS, INC. (XNAS:CVLT)</v>
    <v>492271</v>
    <v>1243942</v>
    <v>1996</v>
  </rv>
  <rv s="2">
    <v>6125</v>
  </rv>
  <rv s="0">
    <v>https://www.bing.com/financeapi/forcetrigger?t=bvko7w&amp;q=XNAS%3aFROG&amp;form=skydnc</v>
    <v>Learn more on Bing</v>
  </rv>
  <rv s="1">
    <v>en-US</v>
    <v>bvko7w</v>
    <v>268435456</v>
    <v>1</v>
    <v>Powered by Refinitiv</v>
    <v>0</v>
    <v>JFROG LTD (XNAS:FROG)</v>
    <v>2</v>
    <v>3</v>
    <v>Finance</v>
    <v>4</v>
    <v>70.429900000000004</v>
    <v>29.5</v>
    <v>1.0261</v>
    <v>-0.14499999999999999</v>
    <v>-3.3239999999999997E-3</v>
    <v>USD</v>
    <v>JFrog Ltd. provides an end-to-end, hybrid, universal Software Supply Chain Platform. The Company’s solutions include The JFrog Artifactory, JFrog Curation, JFrog Xray (Security Essentials), JFrog Advanced Security, JFrog Runtime Security, JFrog Distribution, JFrog Connect, and JFrog ML. JFrog Artifactory supports all software package technologies and can be seamlessly deployed across public clouds, multi-cloud, on-premises, private cloud, and hybrid environments. JFrog Curation understands package metadata, allowing companies to build policies around the entry or blocking of software packages into a company’s repositories based on multiple factors such as age, version number, security risk, release timelines, target environments, and more. JFrog Distribution provides reliable, scalable, and secure software package distribution with enterprise-grade performance. JFrog Xray continuously scans JFrog Artifactory to secure all software packages stored in it.</v>
    <v>1800</v>
    <v>Nasdaq Stock Market</v>
    <v>XNAS</v>
    <v>XNAS</v>
    <v>270 E. Caribbean Drive, SUNNYVALE, CA, 94089 US</v>
    <v>44.97</v>
    <v>Software &amp; IT Services</v>
    <v>Stock</v>
    <v>46129.796325115625</v>
    <v>6127</v>
    <v>43.41</v>
    <v>5267313617</v>
    <v>JFROG LTD</v>
    <v>JFROG LTD</v>
    <v>44.34</v>
    <v>0</v>
    <v>43.62</v>
    <v>43.475000000000001</v>
    <v>121157300</v>
    <v>FROG</v>
    <v>JFROG LTD (XNAS:FROG)</v>
    <v>1693214</v>
    <v>3010584</v>
    <v>2008</v>
  </rv>
  <rv s="2">
    <v>6128</v>
  </rv>
  <rv s="0">
    <v>https://www.bing.com/financeapi/forcetrigger?t=a1tg3m&amp;q=XNAS%3aFTNT&amp;form=skydnc</v>
    <v>Learn more on Bing</v>
  </rv>
  <rv s="1">
    <v>en-US</v>
    <v>a1tg3m</v>
    <v>268435456</v>
    <v>1</v>
    <v>Powered by Refinitiv</v>
    <v>0</v>
    <v>FORTINET, INC. (XNAS:FTNT)</v>
    <v>2</v>
    <v>3</v>
    <v>Finance</v>
    <v>4</v>
    <v>109.33</v>
    <v>70.12</v>
    <v>0.93489999999999995</v>
    <v>-1.08</v>
    <v>-1.3107000000000001E-2</v>
    <v>USD</v>
    <v>Fortinet, Inc. is engaged in cybersecurity, driving the convergence of networking and security. The Company’s integrated platform, Fortinet Security Fabric, spans secure networking, unified Secure Access Service Edge (SASE) and artificial intelligence (AI)-driven security operations (SecOps). Its products and services include FortiOS, FortiASIC, FortiCloud, FortiAI, FortiEndpoint, and OT Security. The FortiGuard Labs is a cybersecurity threat intelligence and research organization comprised of experienced threat hunters, researchers, analysts, engineers and data scientists who develop and utilize machine learning and AI technologies. FortiGuard and Other Security Services are a suite of AI-powered security capabilities that are integrated as part of the Fortinet Security Fabric to deliver coordinated detection and enforcement across the entire attack surface. FortiCare Technical Support Service is a per-device technical support service. It also operates Fortinet Training Institute.</v>
    <v>15109</v>
    <v>Nasdaq Stock Market</v>
    <v>XNAS</v>
    <v>XNAS</v>
    <v>909 Kifer Road, SUNNYVALE, CA, 94086 US</v>
    <v>84.25</v>
    <v>Software &amp; IT Services</v>
    <v>Stock</v>
    <v>46129.795901608595</v>
    <v>6130</v>
    <v>81.02</v>
    <v>60170587151</v>
    <v>FORTINET, INC.</v>
    <v>FORTINET, INC.</v>
    <v>83.95</v>
    <v>33.5105</v>
    <v>82.4</v>
    <v>81.319999999999993</v>
    <v>739923600</v>
    <v>FTNT</v>
    <v>FORTINET, INC. (XNAS:FTNT)</v>
    <v>2742421</v>
    <v>6208826</v>
    <v>2000</v>
  </rv>
  <rv s="2">
    <v>6131</v>
  </rv>
  <rv s="0">
    <v>https://www.bing.com/financeapi/forcetrigger?t=a23vm7&amp;q=XNAS%3aNLOK&amp;form=skydnc</v>
    <v>Learn more on Bing</v>
  </rv>
  <rv s="1">
    <v>en-US</v>
    <v>a23vm7</v>
    <v>268435456</v>
    <v>1</v>
    <v>Powered by Refinitiv</v>
    <v>0</v>
    <v>GEN DIGITAL INC. (XNAS:GEN)</v>
    <v>2</v>
    <v>3</v>
    <v>Finance</v>
    <v>4</v>
    <v>32.215000000000003</v>
    <v>17.78</v>
    <v>1.1433</v>
    <v>0.255</v>
    <v>1.2891999999999999E-2</v>
    <v>USD</v>
    <v>Gen Digital Inc. is a global company. The Company offers consumer brands including Norton, Avast, LifeLock and MoneyLion, among others. It operates through two segments: Cyber Safety Platform and Trust-Based Solutions. Cyber Safety Platform includes its security, comprehensive suites, and privacy products, which deliver technology solutions and threat protection to help people navigate the digital world, securely and privately. Trust-Based Solutions includes its identity, reputation, and financial wellness products, which provide solutions and insights that allow consumers to manage their identity, reputation and finances. Its cyber safety portfolio provides protection across three categories, which includes security and performance, identity protection, and online privacy. Its security and performance provides real-time threat protection for PCs, Macs and mobile devices against malware, viruses, adware, ransomware and other emerging online threats.</v>
    <v>3500</v>
    <v>Nasdaq Stock Market</v>
    <v>XNAS</v>
    <v>XNAS</v>
    <v>60 E Rio Salado Parkway, Suite 1000, TEMPE, AZ, 85281 US</v>
    <v>20.260000000000002</v>
    <v>Software &amp; IT Services</v>
    <v>Stock</v>
    <v>46129.797720647657</v>
    <v>6133</v>
    <v>19.954999999999998</v>
    <v>12134474233</v>
    <v>GEN DIGITAL INC.</v>
    <v>GEN DIGITAL INC.</v>
    <v>20.18</v>
    <v>20.665299999999998</v>
    <v>19.78</v>
    <v>20.035</v>
    <v>605663800</v>
    <v>GEN</v>
    <v>GEN DIGITAL INC. (XNAS:GEN)</v>
    <v>2359276</v>
    <v>7907844</v>
    <v>1988</v>
  </rv>
  <rv s="2">
    <v>6134</v>
  </rv>
  <rv s="0">
    <v>https://www.bing.com/financeapi/forcetrigger?t=c3jojc&amp;q=XNAS%3aGTLB&amp;form=skydnc</v>
    <v>Learn more on Bing</v>
  </rv>
  <rv s="1">
    <v>en-US</v>
    <v>c3jojc</v>
    <v>268435456</v>
    <v>1</v>
    <v>Powered by Refinitiv</v>
    <v>0</v>
    <v>GITLAB INC. (XNAS:GTLB)</v>
    <v>2</v>
    <v>3</v>
    <v>Finance</v>
    <v>4</v>
    <v>54.08</v>
    <v>18.73</v>
    <v>0.83589999999999998</v>
    <v>-0.47499999999999998</v>
    <v>-2.1759000000000001E-2</v>
    <v>USD</v>
    <v>GitLab Inc. provides DevSecOps Platform, is built on a single codebase, unified data model, and user interface. The Company offers customers flexible deployment options, including a self-managed offering, as well as multi-tenant and single-tenant (GitLab Dedicated) software-as-a-service (SaaS) solutions. It offers the DevSecOps Platform in three different subscription tiers, namely Free, Premium and Ultimate. The DevSecOps Platform enables its customers to move their DevOps workflow across any hybrid or multi-cloud environment. Its subscription plans are available as a self-managed offering that customers download to run in their own on-premises environment or hybrid cloud environments, and also a SaaS offering, which is offered as either multi-tenant or single-tenant (called GitLab Dedicated). The Company also provides related training and professional services. Its SaaS products provide access to hosted software as well as support.</v>
    <v>2580</v>
    <v>Nasdaq Stock Market</v>
    <v>XNAS</v>
    <v>XNAS</v>
    <v>268 BUSH STREET, #350, SAN FRANCISCO, CA, 94104 US</v>
    <v>22.504999999999999</v>
    <v>Software &amp; IT Services</v>
    <v>Stock</v>
    <v>46129.797474536717</v>
    <v>6136</v>
    <v>21.33</v>
    <v>3632485500</v>
    <v>GITLAB INC.</v>
    <v>GITLAB INC.</v>
    <v>22.09</v>
    <v>0</v>
    <v>21.83</v>
    <v>21.355</v>
    <v>170100000</v>
    <v>GTLB</v>
    <v>GITLAB INC. (XNAS:GTLB)</v>
    <v>3775860</v>
    <v>6045278</v>
    <v>2014</v>
  </rv>
  <rv s="2">
    <v>6137</v>
  </rv>
  <rv s="0">
    <v>https://www.bing.com/financeapi/forcetrigger?t=a2kzpr&amp;q=OTCM%3aINLX&amp;form=skydnc</v>
    <v>Learn more on Bing</v>
  </rv>
  <rv s="27">
    <v>en-US</v>
    <v>a2kzpr</v>
    <v>268435456</v>
    <v>1</v>
    <v>Powered by Refinitiv</v>
    <v>71</v>
    <v>INTELLINETICS, INC. (XNYS:INLX)</v>
    <v>2</v>
    <v>72</v>
    <v>Finance</v>
    <v>61</v>
    <v>15.7172</v>
    <v>6.9</v>
    <v>0.3448</v>
    <v>0.28139999999999998</v>
    <v>4.0527000000000001E-2</v>
    <v>USD</v>
    <v>Intellinetics, Inc. is a holding company. The Company is a document services and software solutions company serving both the small-to-medium business and governmental sectors with their digital transformation and process automation initiatives. It operates through two segments: Document Management and Document Conversion. The Document Management segment consists of solutions involving its software platform, allowing customers to capture and manage their documents across operations, such as scanned hard-copy documents and digital documents, including those from Microsoft Office 365, digital images, audio, video, and emails. The Document Conversion segment provides assistance to customers as a part of their overall document strategy to convert documents from one medium to another, predominantly paper to digital, including migration to its software solutions, as well as long-term storage and retrieval services. Its flagship software platforms include IntelliCloud and YellowFolder.</v>
    <v>167</v>
    <v>New York Stock Exchange</v>
    <v>XNYS</v>
    <v>XNYS</v>
    <v>2190 Dividend Dr, COLUMBUS, OH, 43228 US</v>
    <v>7.2249999999999996</v>
    <v>Software &amp; IT Services</v>
    <v>Stock</v>
    <v>46129.000000161715</v>
    <v>6139</v>
    <v>7.2249999999999996</v>
    <v>32326600</v>
    <v>INTELLINETICS, INC.</v>
    <v>INTELLINETICS, INC.</v>
    <v>7.2249999999999996</v>
    <v>6.9436</v>
    <v>7.2249999999999996</v>
    <v>7.5865</v>
    <v>4474270</v>
    <v>INLX</v>
    <v>INTELLINETICS, INC. (XNYS:INLX)</v>
    <v>27</v>
    <v>1583</v>
    <v>2000</v>
  </rv>
  <rv s="2">
    <v>6140</v>
  </rv>
  <rv s="0">
    <v>https://www.bing.com/financeapi/forcetrigger?t=c27jhw&amp;q=XNAS%3aMNDY&amp;form=skydnc</v>
    <v>Learn more on Bing</v>
  </rv>
  <rv s="1">
    <v>en-US</v>
    <v>c27jhw</v>
    <v>268435456</v>
    <v>1</v>
    <v>Powered by Refinitiv</v>
    <v>0</v>
    <v>MONDAY.COM LTD (XNAS:MNDY)</v>
    <v>2</v>
    <v>3</v>
    <v>Finance</v>
    <v>4</v>
    <v>316.98</v>
    <v>57.5</v>
    <v>1.2126999999999999</v>
    <v>-1.5611999999999999</v>
    <v>-2.3523000000000002E-2</v>
    <v>USD</v>
    <v>Monday.Com Ltd is an Israel-based company engaged primarily in the software sector. The Company provides cloud-based platform that enables its users to create custom applications and project management software. The platform offers a Work Operating System (Work OS) that provides modular building blocks to create software applications and work management tools. This system is designed to enhance team collaboration and streamline workflows across various business functions, including project management, CRM, marketing, and more. The Company has teams in Tel Aviv, New York, San Francisco, Miami, Chicago, London, Kiev, and Sydney. The Company customize its platform to suit any business vertical and serves customers worldwide.</v>
    <v>3155</v>
    <v>Nasdaq Stock Market</v>
    <v>XNAS</v>
    <v>XNAS</v>
    <v>6 Yitzhak Sadeh Street, TEL AVIV-YAFO, 677750 IL</v>
    <v>68.95</v>
    <v>Software &amp; IT Services</v>
    <v>Stock</v>
    <v>46129.797640207813</v>
    <v>6142</v>
    <v>64.540000000000006</v>
    <v>3315671351</v>
    <v>MONDAY.COM LTD</v>
    <v>MONDAY.COM LTD</v>
    <v>68.89</v>
    <v>28.924800000000001</v>
    <v>66.37</v>
    <v>64.808800000000005</v>
    <v>51160820</v>
    <v>MNDY</v>
    <v>MONDAY.COM LTD (XNAS:MNDY)</v>
    <v>935816</v>
    <v>1470267</v>
    <v>2012</v>
  </rv>
  <rv s="2">
    <v>6143</v>
  </rv>
  <rv s="0">
    <v>https://en.wikipedia.org/wiki/Microsoft</v>
    <v>Wikipedia</v>
  </rv>
  <rv s="6">
    <v>204</v>
    <v>6145</v>
  </rv>
  <rv s="7">
    <v>17</v>
    <v>https://www.bing.com/th?id=AMMS_e6e837c7bf3a77408619758b7447855a&amp;qlt=95</v>
    <v>6146</v>
    <v>0</v>
    <v>https://www.bing.com/images/search?form=xlimg&amp;q=microsoft</v>
    <v>Image of MICROSOFT CORPORATION</v>
  </rv>
  <rv s="0">
    <v>https://www.bing.com/financeapi/forcetrigger?t=a1xzim&amp;q=XNAS%3aMSFT&amp;form=skydnc</v>
    <v>Learn more on Bing</v>
  </rv>
  <rv s="8">
    <v>en-US</v>
    <v>a1xzim</v>
    <v>268435456</v>
    <v>1</v>
    <v>Powered by Refinitiv</v>
    <v>13</v>
    <v>MICROSOFT CORPORATION (XNAS:MSFT)</v>
    <v>15</v>
    <v>16</v>
    <v>Finance</v>
    <v>4</v>
    <v>555.45000000000005</v>
    <v>355.67</v>
    <v>1.1318999999999999</v>
    <v>1.1399999999999999</v>
    <v>2.7129999999999997E-3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431.58</v>
    <v>6147</v>
    <v>Software &amp; IT Services</v>
    <v>Stock</v>
    <v>46129.795939964846</v>
    <v>6148</v>
    <v>420.69</v>
    <v>3129160060600</v>
    <v>MICROSOFT CORPORATION</v>
    <v>MICROSOFT CORPORATION</v>
    <v>424.71</v>
    <v>26.366499999999998</v>
    <v>420.26</v>
    <v>421.4</v>
    <v>7425629000</v>
    <v>MSFT</v>
    <v>MICROSOFT CORPORATION (XNAS:MSFT)</v>
    <v>35469343</v>
    <v>32840158</v>
    <v>1993</v>
  </rv>
  <rv s="2">
    <v>6149</v>
  </rv>
  <rv s="0">
    <v>https://www.bing.com/financeapi/forcetrigger?t=c2pclh&amp;q=XNYS%3aNABL&amp;form=skydnc</v>
    <v>Learn more on Bing</v>
  </rv>
  <rv s="1">
    <v>en-US</v>
    <v>c2pclh</v>
    <v>268435456</v>
    <v>1</v>
    <v>Powered by Refinitiv</v>
    <v>0</v>
    <v>N-ABLE, INC. (XNYS:NABL)</v>
    <v>2</v>
    <v>3</v>
    <v>Finance</v>
    <v>4</v>
    <v>9.0399999999999991</v>
    <v>4.1449999999999996</v>
    <v>0.62370000000000003</v>
    <v>1.4999999999999999E-2</v>
    <v>2.9349999999999997E-3</v>
    <v>USD</v>
    <v>N-able, Inc. is a global software company helping information technology (IT) services providers deliver security, data protection as-a-service and unified endpoint management (UEM). Built on a scalable platform, it offers secure infrastructure and tools to simplify complex ecosystems, as well as resources to navigate evolving IT needs. It delivers a platform of integrated solutions that enables its IT services provider customers, including managed service providers (MSPs), to manage and secure the IT environments and assets for their medium-sized businesses (SMB) and mid-market end customers. Its platform consists of three core solution categories: UEM, security solutions, and data protection as-a-service. Its UEM solutions provide its customers with visibility and insights into the availability and performance of their customers’ networks, infrastructure, devices and applications, all through a centralized dashboard. Its security solutions secure IT environments and data.</v>
    <v>1852</v>
    <v>New York Stock Exchange</v>
    <v>XNYS</v>
    <v>XNYS</v>
    <v>1209 Orange Street, WILMINGTON, DE, 19801 US</v>
    <v>5.2350000000000003</v>
    <v>Software &amp; IT Services</v>
    <v>Stock</v>
    <v>46129.797070497654</v>
    <v>6151</v>
    <v>5.1150000000000002</v>
    <v>965438787</v>
    <v>N-ABLE, INC.</v>
    <v>N-ABLE, INC.</v>
    <v>5.1449999999999996</v>
    <v>0</v>
    <v>5.1100000000000003</v>
    <v>5.125</v>
    <v>188378300</v>
    <v>NABL</v>
    <v>N-ABLE, INC. (XNYS:NABL)</v>
    <v>419774</v>
    <v>1273864</v>
    <v>2020</v>
  </rv>
  <rv s="2">
    <v>6152</v>
  </rv>
  <rv s="0">
    <v>http://pt.wikipedia.org/wiki/Oracle_Corporation</v>
    <v>Wikipedia</v>
  </rv>
  <rv s="6">
    <v>204</v>
    <v>6154</v>
  </rv>
  <rv s="7">
    <v>17</v>
    <v>https://www.bing.com/th?id=AMMS_672116c618c664d13b2515d6587ba357&amp;qlt=95</v>
    <v>6155</v>
    <v>0</v>
    <v>https://www.bing.com/images/search?form=xlimg&amp;q=oracle+corporation</v>
    <v>Image of ORACLE CORPORATION</v>
  </rv>
  <rv s="0">
    <v>https://www.bing.com/financeapi/forcetrigger?t=a1zbec&amp;q=XNYS%3aORCL&amp;form=skydnc</v>
    <v>Learn more on Bing</v>
  </rv>
  <rv s="8">
    <v>en-US</v>
    <v>a1zbec</v>
    <v>268435456</v>
    <v>1</v>
    <v>Powered by Refinitiv</v>
    <v>13</v>
    <v>ORACLE CORPORATION (XNYS:ORCL)</v>
    <v>15</v>
    <v>16</v>
    <v>Finance</v>
    <v>4</v>
    <v>345.72</v>
    <v>121.235</v>
    <v>1.6491</v>
    <v>-4.45</v>
    <v>-2.4952000000000002E-2</v>
    <v>USD</v>
    <v>Oracle Corporation offers integrated suites of applications plus secure, autonomous infrastructure in the Oracle Cloud. The Company operates through three businesses: cloud and license, hardware and service. Its cloud and license business is engaged in the sale, marketing and delivery of its enterprise applications and infrastructure technologies through cloud and on-premise deployment models including its cloud services and license support offerings, and its cloud license and on-premise license offerings. Its hardware business provides infrastructure technologies including Oracle Engineered Systems, servers, storage, industry-specific hardware, operating systems, virtualization, management and other hardware-related software to support diverse IT environments. Its services business provides services to customers and partners to help maximize the performance of their investments in Oracle applications and infrastructure technologies.</v>
    <v>162000</v>
    <v>New York Stock Exchange</v>
    <v>XNYS</v>
    <v>XNYS</v>
    <v>2300 Oracle Way, AUSTIN, TX, 78741 US</v>
    <v>184.5</v>
    <v>6156</v>
    <v>Software &amp; IT Services</v>
    <v>Stock</v>
    <v>46129.796613275001</v>
    <v>6157</v>
    <v>173.36</v>
    <v>500115638939</v>
    <v>ORACLE CORPORATION</v>
    <v>ORACLE CORPORATION</v>
    <v>182.9</v>
    <v>30.770499999999998</v>
    <v>178.34</v>
    <v>173.89</v>
    <v>2876046000</v>
    <v>ORCL</v>
    <v>ORACLE CORPORATION (XNYS:ORCL)</v>
    <v>36634111</v>
    <v>27099603</v>
    <v>2005</v>
  </rv>
  <rv s="2">
    <v>6158</v>
  </rv>
  <rv s="0">
    <v>https://www.bing.com/financeapi/forcetrigger?t=b17gh7&amp;q=XNAS%3aOSPN&amp;form=skydnc</v>
    <v>Learn more on Bing</v>
  </rv>
  <rv s="1">
    <v>en-US</v>
    <v>b17gh7</v>
    <v>268435456</v>
    <v>1</v>
    <v>Powered by Refinitiv</v>
    <v>0</v>
    <v>ONESPAN INC. (XNAS:OSPN)</v>
    <v>2</v>
    <v>3</v>
    <v>Finance</v>
    <v>4</v>
    <v>18.125</v>
    <v>10.07</v>
    <v>1.4801</v>
    <v>9.5000000000000001E-2</v>
    <v>8.3850000000000001E-3</v>
    <v>USD</v>
    <v>OneSpan Inc. offer a portfolio of security, authentication, identity, electronic signature, and digital workflow products and solutions. It offers its products through a subscription licensing model and provides multiple deployment options, including cloud-based and on-premises solutions. Its segments are Cybersecurity and Digital Agreements. Cybersecurity segment consists of broad portfolio of software products, software development kits and Digipass authenticator devices that are used to build applications designed to defend against attacks on digital transactions across online environments, devices, and applications. Digital Agreements segment consists of solutions that enable our clients to secure and automate business processes associated with their digital agreement and customer transaction lifecycles that require consent, non-repudiation and compliance. These solutions, which are cloud-based, include OneSpan Sign e-signature, OneSpan Notary, and OneSpan Identity Verification.</v>
    <v>602</v>
    <v>Nasdaq Stock Market</v>
    <v>XNAS</v>
    <v>XNAS</v>
    <v>1 Marina Park Drive, Unit 1410, BOSTON, MA, 02210 US</v>
    <v>11.61</v>
    <v>Software &amp; IT Services</v>
    <v>Stock</v>
    <v>46129.797577510937</v>
    <v>6160</v>
    <v>11.41</v>
    <v>428059903</v>
    <v>ONESPAN INC.</v>
    <v>ONESPAN INC.</v>
    <v>11.54</v>
    <v>6.1073000000000004</v>
    <v>11.33</v>
    <v>11.425000000000001</v>
    <v>37466950</v>
    <v>OSPN</v>
    <v>ONESPAN INC. (XNAS:OSPN)</v>
    <v>210676</v>
    <v>660967</v>
    <v>1997</v>
  </rv>
  <rv s="2">
    <v>6161</v>
  </rv>
  <rv s="0">
    <v>https://www.bing.com/financeapi/forcetrigger?t=a1zgm7&amp;q=XNAS%3aPANW&amp;form=skydnc</v>
    <v>Learn more on Bing</v>
  </rv>
  <rv s="1">
    <v>en-US</v>
    <v>a1zgm7</v>
    <v>268435456</v>
    <v>1</v>
    <v>Powered by Refinitiv</v>
    <v>0</v>
    <v>PALO ALTO NETWORKS, INC. (XNAS:PANW)</v>
    <v>2</v>
    <v>3</v>
    <v>Finance</v>
    <v>4</v>
    <v>223.61</v>
    <v>139.57060000000001</v>
    <v>0.73099999999999998</v>
    <v>0.28999999999999998</v>
    <v>1.7369999999999998E-3</v>
    <v>USD</v>
    <v>Palo Alto Networks, Inc. is a global artificial intelligence (AI) cybersecurity company, with a comprehensive portfolio of cybersecurity solutions and platforms across network, cloud, security operations, AI and Identity. Its network security platform includes Secure Access Service Edge (SASE), Next-Generation Firewalls, Cloud Delivered Security Services (CDSS), Prisma AIRS, and Strata Cloud Manager (SCM). It delivers security operations capabilities that unifies standalone Security Information and Event Management (SIEM) tools, endpoint security, security automation, cloud detection and response (CDR), as well as attack surface management (ASM) capabilities on its Cortex platform. It delivers comprehensive security across the cloud application development lifecycle through Cortex Cloud. Its Unit 42 brings together expertise across threat research, incident response, and security consulting to deliver intelligence-driven, response-ready outcomes that help customers reduce cyber risk.</v>
    <v>17027</v>
    <v>Nasdaq Stock Market</v>
    <v>XNAS</v>
    <v>XNAS</v>
    <v>3000 Tannery Way, SANTA CLARA, CA, 95054 US</v>
    <v>170.62</v>
    <v>Software &amp; IT Services</v>
    <v>Stock</v>
    <v>46129.797732568753</v>
    <v>6163</v>
    <v>166.7</v>
    <v>135647860000</v>
    <v>PALO ALTO NETWORKS, INC.</v>
    <v>PALO ALTO NETWORKS, INC.</v>
    <v>170.48</v>
    <v>92.613500000000002</v>
    <v>166.97</v>
    <v>167.26</v>
    <v>811000000</v>
    <v>PANW</v>
    <v>PALO ALTO NETWORKS, INC. (XNAS:PANW)</v>
    <v>4437418</v>
    <v>8288860</v>
    <v>2005</v>
  </rv>
  <rv s="2">
    <v>6164</v>
  </rv>
  <rv s="0">
    <v>https://www.bing.com/financeapi/forcetrigger?t=c1dbvh&amp;q=XNYS%3aPATH&amp;form=skydnc</v>
    <v>Learn more on Bing</v>
  </rv>
  <rv s="1">
    <v>en-US</v>
    <v>c1dbvh</v>
    <v>268435456</v>
    <v>1</v>
    <v>Powered by Refinitiv</v>
    <v>0</v>
    <v>UIPATH, INC. (XNYS:PATH)</v>
    <v>2</v>
    <v>3</v>
    <v>Finance</v>
    <v>4</v>
    <v>19.84</v>
    <v>9.2799999999999994</v>
    <v>0.96940000000000004</v>
    <v>-0.33</v>
    <v>-3.1103000000000002E-2</v>
    <v>USD</v>
    <v>UiPath, Inc. is focused on agentic automation and orchestration, empowering enterprises to harness the full potential of AI agents to autonomously execute and optimize complex business processes. It is focused on building and managing automations, starting with computer vision technology and user interface automation in its initial robotic process automation offering. Its AI-powered UiPath Platform offers a robust set of capabilities that allows its customers to discover opportunities for automation, automate using a digital workforce that seamlessly collaborates with humans, and operate a mission-critical automation program at scale. It enables employees to quickly build automations for both existing and new processes and to automate a range of actions including logging into applications, moving folders, filling in forms, reading emails and others. Its platform allows users to design and combine UI automations, API integrations and AI-based document understanding in a single workflow.</v>
    <v>3981</v>
    <v>New York Stock Exchange</v>
    <v>XNYS</v>
    <v>XNYS</v>
    <v>One Vanderbilt Avenue, 60th Floor, NEW YORK, NY, 10017 US</v>
    <v>10.9399</v>
    <v>Software &amp; IT Services</v>
    <v>Stock</v>
    <v>46129.797525728907</v>
    <v>6166</v>
    <v>10.215</v>
    <v>5385917132</v>
    <v>UIPATH, INC.</v>
    <v>UIPATH, INC.</v>
    <v>10.88</v>
    <v>24.476199999999999</v>
    <v>10.61</v>
    <v>10.28</v>
    <v>523921900</v>
    <v>PATH</v>
    <v>UIPATH, INC. (XNYS:PATH)</v>
    <v>18065095</v>
    <v>27580916</v>
    <v>2015</v>
  </rv>
  <rv s="2">
    <v>6167</v>
  </rv>
  <rv s="0">
    <v>https://www.bing.com/financeapi/forcetrigger?t=a216oc&amp;q=XNAS%3aPRGS&amp;form=skydnc</v>
    <v>Learn more on Bing</v>
  </rv>
  <rv s="1">
    <v>en-US</v>
    <v>a216oc</v>
    <v>268435456</v>
    <v>1</v>
    <v>Powered by Refinitiv</v>
    <v>0</v>
    <v>PROGRESS SOFTWARE CORPORATION (XNAS:PRGS)</v>
    <v>2</v>
    <v>3</v>
    <v>Finance</v>
    <v>4</v>
    <v>65.5</v>
    <v>23.82</v>
    <v>0.8357</v>
    <v>0.96</v>
    <v>3.2192999999999999E-2</v>
    <v>USD</v>
    <v>Progress Software Corporation is a provider of artificial intelligence (AI)-powered digital experience and infrastructure software. The Company provides software products that enable its customers to develop, deploy and manage responsible AI-powered applications and digital experiences. It also offers retrieval-augmented generation (RAG) -as-a-service products, enabling organizations to automatically leverage their own proprietary business information to retrieve verifiable, accurate answers using GenAI. Its products include Sitefinity, Corticon, MOVEit, ShareFile, Podio, Kendo UI, Telerik, Kemp LoadMaster, Flowmon, WhatsUp Gold, Chef Infrastructure Management, Chef Desktop, Chef App Delivery, MarkLogic, Semaphore, OpenEdge, DataDirect Connectors, Hybrid Data Pipeline, OpenAccess, and MOVEit Cloud. Corticon is a decision automation platform that transforms user experiences by streamlining and automating complex business rules without having to code.</v>
    <v>2801</v>
    <v>Nasdaq Stock Market</v>
    <v>XNAS</v>
    <v>XNAS</v>
    <v>15 Wayside Road, Suite 400, BURLINGTON, MA, 01803 US</v>
    <v>31.29</v>
    <v>Software &amp; IT Services</v>
    <v>Stock</v>
    <v>46129.797667846877</v>
    <v>6169</v>
    <v>30.22</v>
    <v>1295055880</v>
    <v>PROGRESS SOFTWARE CORPORATION</v>
    <v>PROGRESS SOFTWARE CORPORATION</v>
    <v>30.97</v>
    <v>18.4543</v>
    <v>29.82</v>
    <v>30.78</v>
    <v>42074590</v>
    <v>PRGS</v>
    <v>PROGRESS SOFTWARE CORPORATION (XNAS:PRGS)</v>
    <v>1062544</v>
    <v>1222751</v>
    <v>2015</v>
  </rv>
  <rv s="2">
    <v>6170</v>
  </rv>
  <rv s="0">
    <v>https://www.bing.com/financeapi/forcetrigger?t=a2286h&amp;q=XNAS%3aRPD&amp;form=skydnc</v>
    <v>Learn more on Bing</v>
  </rv>
  <rv s="1">
    <v>en-US</v>
    <v>a2286h</v>
    <v>268435456</v>
    <v>1</v>
    <v>Powered by Refinitiv</v>
    <v>0</v>
    <v>RAPID7, INC. (XNAS:RPD)</v>
    <v>2</v>
    <v>3</v>
    <v>Finance</v>
    <v>4</v>
    <v>27.1</v>
    <v>4.97</v>
    <v>0.88560000000000005</v>
    <v>-0.115</v>
    <v>-1.9931000000000001E-2</v>
    <v>USD</v>
    <v>Rapid7, Inc. is a global cybersecurity software and services provider. The Company has the expertise of the security operations center across information security, cloud operations, development, and information technology teams, enabling them to understand the attacker and leverage that information to take control of their fragmented attack surface. Its Command Platform is a threat exposure, detection and response platform that allows SecOps teams to integrate their critical security data by providing a unified view of vulnerabilities, exposures, and threats from endpoint to cloud to close security gaps and prevent attacks. Its offerings are consumed via its platform and delivered as either software-as-a-service solutions, managed services or professional services, which include Managed Threat Complete, Threat Complete, InsightIDR, Exposure Command, Surface Command, Vector Command, InsightCloudSec, InsightVM, InsightAppSec, Managed VM, Managed AppSec and Penetration Testing, others.</v>
    <v>2613</v>
    <v>Nasdaq Stock Market</v>
    <v>XNAS</v>
    <v>XNAS</v>
    <v>120 Causeway Street, BOSTON, MA, 02114 US</v>
    <v>5.91</v>
    <v>Software &amp; IT Services</v>
    <v>Stock</v>
    <v>46129.797656353905</v>
    <v>6172</v>
    <v>5.63</v>
    <v>372625537</v>
    <v>RAPID7, INC.</v>
    <v>RAPID7, INC.</v>
    <v>5.89</v>
    <v>15.7258</v>
    <v>5.77</v>
    <v>5.6550000000000002</v>
    <v>65893110</v>
    <v>RPD</v>
    <v>RAPID7, INC. (XNAS:RPD)</v>
    <v>1104510</v>
    <v>2484724</v>
    <v>2011</v>
  </rv>
  <rv s="2">
    <v>6173</v>
  </rv>
  <rv s="0">
    <v>https://www.bing.com/financeapi/forcetrigger?t=c2kadm&amp;q=XNYS%3aS&amp;form=skydnc</v>
    <v>Learn more on Bing</v>
  </rv>
  <rv s="4">
    <v>en-US</v>
    <v>c2kadm</v>
    <v>268435456</v>
    <v>1</v>
    <v>Powered by Refinitiv</v>
    <v>8</v>
    <v>SENTINELONE, INC. (XNYS:S)</v>
    <v>2</v>
    <v>9</v>
    <v>Finance</v>
    <v>4</v>
    <v>21.4</v>
    <v>11.81</v>
    <v>0.77900000000000003</v>
    <v>-2.5000000000000001E-2</v>
    <v>-1.7949999999999999E-3</v>
    <v>USD</v>
    <v>SentinelOne, Inc. is an artificial intelligence (AI)-powered cybersecurity provider. The Company’s Singularity Platform delivers AI-powered autonomous threat prevention, detection, response, and exposure management capabilities across an organization’s endpoints, cloud workloads, and identity credentials. The Company’s Singularity platform ingests, correlates, and queries petabytes of structured and unstructured data from a myriad of ever-expanding disparate external and internal sources in real time. Its distributed AI models run both locally on every endpoint and every cloud workload, as well as on its cloud platform. The Company through PingSafe Pte. Ltd. (PingSafe), which is a cloud native application protection platform (CNAPP) to bolster its cloud security product suite. By adding PingSafe’s CNAPP to its Cloud Workload Security (CWS), it provides enterprises with a comprehensive cloud security coverage that drives security, improved posture, and autonomous protection.</v>
    <v>2900</v>
    <v>New York Stock Exchange</v>
    <v>XNYS</v>
    <v>XNYS</v>
    <v>444 Castro Street, Suite 400, MOUNTAIN VIEW, CA, 94041 US</v>
    <v>14.39</v>
    <v>Software &amp; IT Services</v>
    <v>Stock</v>
    <v>46129.797688448438</v>
    <v>6175</v>
    <v>13.88</v>
    <v>4731544732</v>
    <v>SENTINELONE, INC.</v>
    <v>SENTINELONE, INC.</v>
    <v>14.21</v>
    <v>13.93</v>
    <v>13.904999999999999</v>
    <v>340276500</v>
    <v>S</v>
    <v>SENTINELONE, INC. (XNYS:S)</v>
    <v>3286616</v>
    <v>8899630</v>
    <v>2013</v>
  </rv>
  <rv s="2">
    <v>6176</v>
  </rv>
  <rv s="0">
    <v>https://www.bing.com/financeapi/forcetrigger?t=a242hw&amp;q=XNYS%3aTDC&amp;form=skydnc</v>
    <v>Learn more on Bing</v>
  </rv>
  <rv s="1">
    <v>en-US</v>
    <v>a242hw</v>
    <v>268435456</v>
    <v>1</v>
    <v>Powered by Refinitiv</v>
    <v>0</v>
    <v>TERADATA CORPORATION (XNYS:TDC)</v>
    <v>2</v>
    <v>3</v>
    <v>Finance</v>
    <v>4</v>
    <v>41.779899999999998</v>
    <v>19.71</v>
    <v>0.53069999999999995</v>
    <v>0.29499999999999998</v>
    <v>1.102E-2</v>
    <v>USD</v>
    <v>Teradata Corporation offers a complete cloud analytics and data platform for artificial intelligence (AI). Teradata Vantage is the Company's open and connected platform that is designed to allow organizations to leverage all their data across an enterprise, in a hybrid environment. Teradata Vantage platform includes Teradata VantageCloud and Teradata VantageCore. Teradata VantageCloud is its flexible, connected, and modern cloud platform that includes Teradata VantageCloud Lake (built on its cloud-native lake architecture) and Teradata VantageCloud Enterprise. Teradata VantageCore (its on-premises platform) integrates with its cloud offerings to enable hybrid environments. Teradata Vantage's key capabilities across all deployments include ClearScape Analytics and Query Grid. ClearScape Analytics provides in-database engine analytics functionality, open and connected integrations, and operationalization at scale for effective data preparation, advanced analytics, and AI/ML performance.</v>
    <v>5100</v>
    <v>New York Stock Exchange</v>
    <v>XNYS</v>
    <v>XNYS</v>
    <v>17095 Via Del Campo, SAN DIEGO, CA, 92127 US</v>
    <v>27.555</v>
    <v>Software &amp; IT Services</v>
    <v>Stock</v>
    <v>46129.797197800784</v>
    <v>6178</v>
    <v>26.895</v>
    <v>2558465546</v>
    <v>TERADATA CORPORATION</v>
    <v>TERADATA CORPORATION</v>
    <v>27.324999999999999</v>
    <v>20.104700000000001</v>
    <v>26.77</v>
    <v>27.065000000000001</v>
    <v>94530410</v>
    <v>TDC</v>
    <v>TERADATA CORPORATION (XNYS:TDC)</v>
    <v>636014</v>
    <v>1742396</v>
    <v>2007</v>
  </rv>
  <rv s="2">
    <v>6179</v>
  </rv>
  <rv s="0">
    <v>https://www.bing.com/financeapi/forcetrigger?t=bgugvh&amp;q=XNAS%3aTENB&amp;form=skydnc</v>
    <v>Learn more on Bing</v>
  </rv>
  <rv s="1">
    <v>en-US</v>
    <v>bgugvh</v>
    <v>268435456</v>
    <v>1</v>
    <v>Powered by Refinitiv</v>
    <v>0</v>
    <v>TENABLE HOLDINGS, INC. (XNAS:TENB)</v>
    <v>2</v>
    <v>3</v>
    <v>Finance</v>
    <v>4</v>
    <v>35.69</v>
    <v>15.725</v>
    <v>0.78990000000000005</v>
    <v>0.04</v>
    <v>2.1020000000000001E-3</v>
    <v>USD</v>
    <v>Tenable Holdings, Inc. is an exposure management company. It unifies security visibility, insight and action across this attack surface, equipping modern organizations to expose and close the cybersecurity gaps that erode business value, reputation and trust. The Company’s Tenable One is an AI-powered exposure management platform that gives enterprises a single, unified view of risk across all types of assets and attack pathways. The platform combines broad, vulnerability coverage, spanning information technology (IT) assets, cloud resources, containers, Web apps and identity systems. Tenable One integrates Tenable Vulnerability Management, Tenable Cloud Security, Tenable Identity Exposure, Tenable Web App Scanning, Tenable Lumin Exposure View, Tenable Attack Surface Management, Tenable Security Center and Tenable OT Security. Its Nessus product line deploys vulnerability assessment solutions in the cybersecurity industry and underpins its enterprise platform.</v>
    <v>1995</v>
    <v>Nasdaq Stock Market</v>
    <v>XNAS</v>
    <v>XNAS</v>
    <v>6100 MERRIWEATHER DRIVE, COLUMBIA, MD, 21044 US</v>
    <v>19.87</v>
    <v>Software &amp; IT Services</v>
    <v>Stock</v>
    <v>46129.795874027346</v>
    <v>6181</v>
    <v>18.945</v>
    <v>2184092821</v>
    <v>TENABLE HOLDINGS, INC.</v>
    <v>TENABLE HOLDINGS, INC.</v>
    <v>19.64</v>
    <v>0</v>
    <v>19.03</v>
    <v>19.07</v>
    <v>114530300</v>
    <v>TENB</v>
    <v>TENABLE HOLDINGS, INC. (XNAS:TENB)</v>
    <v>2134673</v>
    <v>3253654</v>
    <v>2015</v>
  </rv>
  <rv s="2">
    <v>6182</v>
  </rv>
  <rv s="0">
    <v>https://www.bing.com/financeapi/forcetrigger?t=a25j6h&amp;q=XNAS%3aVRNS&amp;form=skydnc</v>
    <v>Learn more on Bing</v>
  </rv>
  <rv s="1">
    <v>en-US</v>
    <v>a25j6h</v>
    <v>268435456</v>
    <v>1</v>
    <v>Powered by Refinitiv</v>
    <v>0</v>
    <v>VARONIS SYSTEMS, INC. (XNAS:VRNS)</v>
    <v>2</v>
    <v>3</v>
    <v>Finance</v>
    <v>4</v>
    <v>63.9</v>
    <v>19.7</v>
    <v>0.71440000000000003</v>
    <v>0.03</v>
    <v>1.255E-3</v>
    <v>USD</v>
    <v>Varonis Systems, Inc. is a data security company. The Company’s cloud-native data security platform discovers and classifies critical data, removes exposures, and detects advanced threats with artificial intelligence (AI)-powered automation. Varonis software enables enterprises of all sizes and industries to protect data stored in the cloud and on-premises, including sensitive files, emails and databases; confidential personal data belonging to customers, patients and employees; financial records; source code, strategic and product plans; and other intellectual property. Its SaaS product portfolio includes two product lines: its flagship Varonis Data Security Platform, which protects Microsoft 365, Windows file shares, Active Directory, Edge devices (VPN, DNS, proxy), UNIX/Linux and hybrid NAS storage, and DatAdvantage Cloud, which protects IaaS environments and SaaS applications, such as Salesforce, AWS, Azure, Google Cloud, Google Workspace, Databricks, ServiceNow, and others.</v>
    <v>2658</v>
    <v>Nasdaq Stock Market</v>
    <v>XNAS</v>
    <v>XNAS</v>
    <v>801 Brickell Avenue, MIAMI, FL, 33131 US</v>
    <v>24.67</v>
    <v>Software &amp; IT Services</v>
    <v>Stock</v>
    <v>46129.797702082811</v>
    <v>6184</v>
    <v>23.86</v>
    <v>2810523461</v>
    <v>VARONIS SYSTEMS, INC.</v>
    <v>VARONIS SYSTEMS, INC.</v>
    <v>24.42</v>
    <v>0</v>
    <v>23.9</v>
    <v>23.93</v>
    <v>117447700</v>
    <v>VRNS</v>
    <v>VARONIS SYSTEMS, INC. (XNAS:VRNS)</v>
    <v>957184</v>
    <v>2294551</v>
    <v>2004</v>
  </rv>
  <rv s="2">
    <v>6185</v>
  </rv>
  <rv s="3">
    <v>en-US</v>
    <v>c7dbfr</v>
    <v>268435456</v>
    <v>1</v>
    <v>Powered by Refinitiv</v>
    <v>6</v>
    <v>XPERI INC. (XNYS:XPER)</v>
    <v>7</v>
    <v>3</v>
    <v>Finance</v>
    <v>4</v>
    <v>8.5</v>
    <v>5.0650000000000004</v>
    <v>0.76639999999999997</v>
    <v>-4.4999999999999998E-2</v>
    <v>-7.0309999999999991E-3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1460</v>
    <v>New York Stock Exchange</v>
    <v>XNYS</v>
    <v>XNYS</v>
    <v>2190 Gold Street, SAN JOSE, CA, 95002 US</v>
    <v>6.57</v>
    <v>Software &amp; IT Services</v>
    <v>Stock</v>
    <v>46129.797517198436</v>
    <v>6.35</v>
    <v>298493079</v>
    <v>XPERI INC.</v>
    <v>XPERI INC.</v>
    <v>6.52</v>
    <v>0</v>
    <v>6.4</v>
    <v>6.3550000000000004</v>
    <v>46969800</v>
    <v>XPER</v>
    <v>XPERI INC. (XNYS:XPER)</v>
    <v>201423</v>
    <v>277591</v>
    <v>2019</v>
  </rv>
  <rv s="2">
    <v>6187</v>
  </rv>
  <rv s="0">
    <v>https://www.bing.com/financeapi/forcetrigger?t=azbtyc&amp;q=XNAS%3aZS&amp;form=skydnc</v>
    <v>Learn more on Bing</v>
  </rv>
  <rv s="1">
    <v>en-US</v>
    <v>azbtyc</v>
    <v>268435456</v>
    <v>1</v>
    <v>Powered by Refinitiv</v>
    <v>0</v>
    <v>ZSCALER, INC. (XNAS:ZS)</v>
    <v>2</v>
    <v>3</v>
    <v>Finance</v>
    <v>4</v>
    <v>336.99</v>
    <v>114.625</v>
    <v>1.0270999999999999</v>
    <v>-0.51</v>
    <v>-3.797E-3</v>
    <v>USD</v>
    <v>Zscaler, Inc. is a cloud security company. The Company has developed a platform incorporating core security functionalities needed to enable fast and secure access to cloud resources based on identity, context and an organization’s policies. Its Zscaler Zero Trust Exchange platform protects thousands of customers from cyberattacks and data loss by securely connecting users, devices, and applications in any location. Its solution is a purpose-built, multi-tenant, distributed cloud platform that incorporates the security functionality needed to enable users, applications, and devices to safely and efficiently utilize authorized applications and services based on an organization’s business policies. It delivers its solutions using a software-as-a-service (SaaS) business model and sells subscriptions to customers to access its cloud platform, together with related support services. It offers a security platform that combines its platform with automated security operations.</v>
    <v>7923</v>
    <v>Nasdaq Stock Market</v>
    <v>XNAS</v>
    <v>XNAS</v>
    <v>120 Holger Way, SAN JOSE, CA, 95134 US</v>
    <v>139</v>
    <v>Software &amp; IT Services</v>
    <v>Stock</v>
    <v>46129.796664918751</v>
    <v>6189</v>
    <v>133.5</v>
    <v>21517011474</v>
    <v>ZSCALER, INC.</v>
    <v>ZSCALER, INC.</v>
    <v>138.13999999999999</v>
    <v>0</v>
    <v>134.33000000000001</v>
    <v>133.82</v>
    <v>160790700</v>
    <v>ZS</v>
    <v>ZSCALER, INC. (XNAS:ZS)</v>
    <v>1682097</v>
    <v>2915928</v>
    <v>2007</v>
  </rv>
  <rv s="2">
    <v>6190</v>
  </rv>
  <rv s="0">
    <v>https://www.bing.com/financeapi/forcetrigger?t=a1mou2&amp;q=XNAS%3aAAPL&amp;form=skydnc</v>
    <v>Learn more on Bing</v>
  </rv>
  <rv s="1">
    <v>en-US</v>
    <v>a1mou2</v>
    <v>268435456</v>
    <v>1</v>
    <v>Powered by Refinitiv</v>
    <v>0</v>
    <v>APPLE INC. (XNAS:AAPL)</v>
    <v>2</v>
    <v>3</v>
    <v>Finance</v>
    <v>4</v>
    <v>288.62</v>
    <v>189.81120000000001</v>
    <v>1.0723</v>
    <v>6.4999000000000002</v>
    <v>2.4676999999999998E-2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272.3</v>
    <v>Computers, Phones &amp; Household Electronics</v>
    <v>Stock</v>
    <v>46129.797726654688</v>
    <v>6192</v>
    <v>266.72000000000003</v>
    <v>3962438217886</v>
    <v>APPLE INC.</v>
    <v>APPLE INC.</v>
    <v>267</v>
    <v>34.29</v>
    <v>263.39999999999998</v>
    <v>269.8999</v>
    <v>14681140000</v>
    <v>AAPL</v>
    <v>APPLE INC. (XNAS:AAPL)</v>
    <v>39653377</v>
    <v>41405738</v>
    <v>1977</v>
  </rv>
  <rv s="2">
    <v>6193</v>
  </rv>
  <rv s="0">
    <v>https://www.bing.com/financeapi/forcetrigger?t=a1nbvh&amp;q=XNAS%3aALOT&amp;form=skydnc</v>
    <v>Learn more on Bing</v>
  </rv>
  <rv s="1">
    <v>en-US</v>
    <v>a1nbvh</v>
    <v>268435456</v>
    <v>1</v>
    <v>Powered by Refinitiv</v>
    <v>0</v>
    <v>AstroNova, Inc. (XNAS:ALOT)</v>
    <v>2</v>
    <v>3</v>
    <v>Finance</v>
    <v>4</v>
    <v>13.35</v>
    <v>6.96</v>
    <v>0.83240000000000003</v>
    <v>0.4</v>
    <v>3.1056E-2</v>
    <v>USD</v>
    <v>AstroNova, Inc. designs, manufactures, distributes, and services a range of products that acquire, store, analyze, and present data in multiple formats. The Company operates through two segments: Product Identification (PI) and Aerospace. The PI segment includes QuickLabel, TrojanLabel, GetLabels, Astro Machine and MTEX and offers digital product marking and identification solutions for brand owners, small print shops and original equipment manufacturers (OEMs), with products sold through channel partners or directly to end users. The T&amp;M segment is designed and manufactured for airborne printing and networking solutions and data acquisition. Its aerospace products include flight deck printing solutions, networking hardware and specialized aerospace-grade thermal paper. Its data acquisition systems are used in research and development, flight testing, missile and rocket telemetry production monitoring, power, and maintenance applications.</v>
    <v>441</v>
    <v>Nasdaq Stock Market</v>
    <v>XNAS</v>
    <v>XNAS</v>
    <v>600 E GREENWICH AVE, WEST WARWICK, RI, 02893-7526 US</v>
    <v>13.35</v>
    <v>Computers, Phones &amp; Household Electronics</v>
    <v>Stock</v>
    <v>46129.792668911716</v>
    <v>6195</v>
    <v>12.870900000000001</v>
    <v>102160915</v>
    <v>AstroNova, Inc.</v>
    <v>AstroNova, Inc.</v>
    <v>12.9</v>
    <v>0</v>
    <v>12.88</v>
    <v>13.28</v>
    <v>7692840</v>
    <v>ALOT</v>
    <v>AstroNova, Inc. (XNAS:ALOT)</v>
    <v>65172</v>
    <v>44415</v>
    <v>1969</v>
  </rv>
  <rv s="2">
    <v>6196</v>
  </rv>
  <rv s="0">
    <v>https://www.bing.com/financeapi/forcetrigger?t=bvkn2w&amp;q=XNAS%3aCRSR&amp;form=skydnc</v>
    <v>Learn more on Bing</v>
  </rv>
  <rv s="1">
    <v>en-US</v>
    <v>bvkn2w</v>
    <v>268435456</v>
    <v>1</v>
    <v>Powered by Refinitiv</v>
    <v>0</v>
    <v>CORSAIR GAMING, INC. (XNAS:CRSR)</v>
    <v>2</v>
    <v>3</v>
    <v>Finance</v>
    <v>4</v>
    <v>10.29</v>
    <v>4.4800000000000004</v>
    <v>1.5465</v>
    <v>8.5000000000000006E-2</v>
    <v>1.3302000000000001E-2</v>
    <v>USD</v>
    <v>Corsair Gaming Inc. is a global developer and manufacturer of high-performance products and technology for gamers, content creators, and personal computer (PC) enthusiasts. The Company’s segments include Gamer and Creator Peripherals and Gaming Components and Systems. The Gamer and Creator Peripherals segment includes its high-performance gaming keyboards, mice, headsets, controllers, and streaming products, which include capture cards, Stream Decks, microphones and audio interfaces, its Facecam streaming cameras, studio accessories, sim racing products, and gaming furniture, among others. The Gaming Components and Systems segment includes high-performance power supply units (PSUs), cooling solutions, computer cases, and dynamic random-access memory (DRAM) modules, as well as high-end prebuilt and custom-built gaming PCs and laptops, and gaming monitors, among others. Its two proprietary software platforms include iCUE for gamers and Elgato streaming suite for content creators.</v>
    <v>2355</v>
    <v>Nasdaq Stock Market</v>
    <v>XNAS</v>
    <v>XNAS</v>
    <v>115 N. Mccarthy Boulevard, MILPITAS, CA, 95035 US</v>
    <v>6.5549999999999997</v>
    <v>Computers, Phones &amp; Household Electronics</v>
    <v>Stock</v>
    <v>46129.797686932812</v>
    <v>6198</v>
    <v>6.4272999999999998</v>
    <v>690638392</v>
    <v>CORSAIR GAMING, INC.</v>
    <v>CORSAIR GAMING, INC.</v>
    <v>6.53</v>
    <v>0</v>
    <v>6.39</v>
    <v>6.4749999999999996</v>
    <v>106662300</v>
    <v>CRSR</v>
    <v>CORSAIR GAMING, INC. (XNAS:CRSR)</v>
    <v>560386</v>
    <v>1127718</v>
    <v>2017</v>
  </rv>
  <rv s="2">
    <v>6199</v>
  </rv>
  <rv s="3">
    <v>en-US</v>
    <v>calbjc</v>
    <v>268435456</v>
    <v>1</v>
    <v>Powered by Refinitiv</v>
    <v>6</v>
    <v>DIEBOLD NIXDORF, INCORPORATED (XNYS:DBD)</v>
    <v>7</v>
    <v>3</v>
    <v>Finance</v>
    <v>4</v>
    <v>88.76</v>
    <v>39.96</v>
    <v>-205.15899999999999</v>
    <v>1.96</v>
    <v>2.2711000000000002E-2</v>
    <v>USD</v>
    <v>Diebold Nixdorf, Incorporated automates, digitizes and transforms the way people bank and shop. The Company is engaged in providing hardware, software, and services to global blue-chip banking and retail clients. The Company’s segments include Banking and Retail. Its Banking segment offers services, such as the operation of integrated core components to maximize security and drive efficient operations for monitoring and cash management; implementation services; maintenance and availability services; managed services; cash and branch automation services; its AllConnect Data Engine, which provides data-driven intelligence; and its Transaction Middleware, which is an adaptable cloud-native transaction processing platform. Its retail product portfolio includes both modular and integrated, all-in-one POS as well as self-service solutions, such as SCO and self-service kiosks that address changing consumer shopping journeys, as well as retailers’ and store staff’s automation requirements.</v>
    <v>20000</v>
    <v>New York Stock Exchange</v>
    <v>XNYS</v>
    <v>XNYS</v>
    <v>350 Orchard Ave Ne, NORTH CANTON, OH, 44720 US</v>
    <v>88.76</v>
    <v>Integrated Hardware &amp; Software</v>
    <v>Stock</v>
    <v>46129.797637928124</v>
    <v>87</v>
    <v>3072255579</v>
    <v>DIEBOLD NIXDORF, INCORPORATED</v>
    <v>DIEBOLD NIXDORF, INCORPORATED</v>
    <v>87.54</v>
    <v>34.185499999999998</v>
    <v>86.3</v>
    <v>88.26</v>
    <v>34809150</v>
    <v>DBD</v>
    <v>DIEBOLD NIXDORF, INCORPORATED (XNYS:DBD)</v>
    <v>158654</v>
    <v>606267</v>
    <v>2023</v>
  </rv>
  <rv s="2">
    <v>6201</v>
  </rv>
  <rv s="0">
    <v>https://www.bing.com/financeapi/forcetrigger?t=a1retc&amp;q=XNYS%3aDELL&amp;form=skydnc</v>
    <v>Learn more on Bing</v>
  </rv>
  <rv s="1">
    <v>en-US</v>
    <v>a1retc</v>
    <v>268435456</v>
    <v>1</v>
    <v>Powered by Refinitiv</v>
    <v>0</v>
    <v>DELL TECHNOLOGIES INC. (XNYS:DELL)</v>
    <v>2</v>
    <v>3</v>
    <v>Finance</v>
    <v>4</v>
    <v>197.25</v>
    <v>80.739999999999995</v>
    <v>0.91080000000000005</v>
    <v>3.73</v>
    <v>1.9317000000000001E-2</v>
    <v>USD</v>
    <v>Dell Technologies Inc. is engaged in designing, developing, manufacturing, marketing, selling, and supporting a wide range of comprehensive and integrated solutions, products, and services. The Company operates through two segments: Infrastructure Solutions Group (ISG) and Client Solutions Group (CSG). Its ISG segment enables the Company’s customer’s digital transformation with solutions that address artificial intelligence (AI), machine learning, data analytics, and multi cloud environments. Its comprehensive storage portfolio includes modern and traditional storage solutions, including all-flash arrays, scale-out file, object platforms, hyper-converged infrastructure, and software-defined storage. Its CSG segment offers branded personal computers (PCs) including notebooks, desktops, and workstations and branded peripherals that include displays, docking stations, keyboards, mice, and webcam and audio devices, as well as third-party software and peripherals.</v>
    <v>97000</v>
    <v>New York Stock Exchange</v>
    <v>XNYS</v>
    <v>XNYS</v>
    <v>ONE DELL WAY, ROUND ROCK, TX, 78682 US</v>
    <v>197.25</v>
    <v>Computers, Phones &amp; Household Electronics</v>
    <v>Stock</v>
    <v>46129.797729178128</v>
    <v>6203</v>
    <v>191.75</v>
    <v>127096219770</v>
    <v>DELL TECHNOLOGIES INC.</v>
    <v>DELL TECHNOLOGIES INC.</v>
    <v>192.44</v>
    <v>22.572399999999998</v>
    <v>193.09</v>
    <v>196.82</v>
    <v>645748500</v>
    <v>DELL</v>
    <v>DELL TECHNOLOGIES INC. (XNYS:DELL)</v>
    <v>4531960</v>
    <v>8791349</v>
    <v>2013</v>
  </rv>
  <rv s="2">
    <v>6204</v>
  </rv>
  <rv s="0">
    <v>https://www.bing.com/financeapi/forcetrigger?t=a1utqh&amp;q=XNYS%3aHPE&amp;form=skydnc</v>
    <v>Learn more on Bing</v>
  </rv>
  <rv s="1">
    <v>en-US</v>
    <v>a1utqh</v>
    <v>268435456</v>
    <v>1</v>
    <v>Powered by Refinitiv</v>
    <v>0</v>
    <v>HEWLETT PACKARD ENTERPRISE COMPANY (XNYS:HPE)</v>
    <v>2</v>
    <v>3</v>
    <v>Finance</v>
    <v>4</v>
    <v>26.56</v>
    <v>14.55</v>
    <v>1.2277</v>
    <v>0.52500000000000002</v>
    <v>2.0278000000000001E-2</v>
    <v>USD</v>
    <v>Hewlett Packard Enterprise Company is a global technology company focused on developing intelligent solutions that allow customers to capture, analyze and act upon data seamlessly from edge to cloud. Its customers range from small-and-medium-sized businesses to large global enterprises and governmental entities. Its segments include Server, Hybrid Cloud, Networking,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The Networking segment develops and sells high-performance networking and security products and services. Its Financial Services segment provides flexible investment solutions, such as leasing, financing, IT consumption, utility programs, and asset management services.</v>
    <v>67000</v>
    <v>New York Stock Exchange</v>
    <v>XNYS</v>
    <v>XNYS</v>
    <v>1701 E MOSSY OAKS ROAD, SPRING, TX, 77389 US</v>
    <v>26.56</v>
    <v>Computers, Phones &amp; Household Electronics</v>
    <v>Stock</v>
    <v>46129.79662981406</v>
    <v>6206</v>
    <v>25.895</v>
    <v>35048848410</v>
    <v>HEWLETT PACKARD ENTERPRISE COMPANY</v>
    <v>HEWLETT PACKARD ENTERPRISE COMPANY</v>
    <v>26.17</v>
    <v>0</v>
    <v>25.89</v>
    <v>26.414999999999999</v>
    <v>1326854000</v>
    <v>HPE</v>
    <v>HEWLETT PACKARD ENTERPRISE COMPANY (XNYS:HPE)</v>
    <v>11358694</v>
    <v>18074398</v>
    <v>2015</v>
  </rv>
  <rv s="2">
    <v>6207</v>
  </rv>
  <rv s="0">
    <v>http://en.wikipedia.org/wiki/Hewlett-Packard</v>
    <v>Wikipedia</v>
  </rv>
  <rv s="6">
    <v>204</v>
    <v>6209</v>
  </rv>
  <rv s="7">
    <v>17</v>
    <v>https://www.bing.com/th?id=AMMS_98757b1e7b158827481b7c629463c21b&amp;qlt=95</v>
    <v>6210</v>
    <v>0</v>
    <v>https://www.bing.com/images/search?form=xlimg&amp;q=hp+company</v>
    <v>Image of HP INC.</v>
  </rv>
  <rv s="0">
    <v>https://www.bing.com/financeapi/forcetrigger?t=a1uu5r&amp;q=XNYS%3aHPQ&amp;form=skydnc</v>
    <v>Learn more on Bing</v>
  </rv>
  <rv s="8">
    <v>en-US</v>
    <v>a1uu5r</v>
    <v>268435456</v>
    <v>1</v>
    <v>Powered by Refinitiv</v>
    <v>13</v>
    <v>HP INC. (XNYS:HPQ)</v>
    <v>15</v>
    <v>16</v>
    <v>Finance</v>
    <v>4</v>
    <v>29.55</v>
    <v>17.559999999999999</v>
    <v>1.0923</v>
    <v>1.4999999999999999E-2</v>
    <v>7.6060000000000006E-4</v>
    <v>USD</v>
    <v>HP Inc. is a global provider of sustainable devices, services and subscriptions for personal computing (PC), printing, three-dimensional (3D) printing, hybrid work, gaming and other related technologies. The Company’s segments include Personal Systems, Printing and Corporate Investments. Its Personal Systems segment offers desktops, notebooks, and workstations, thin clients, retail point-of-sale (POS) systems, displays, hybrid systems, software, solutions including endpoint security and services. Its Printing segment provides consumer and commercial printer hardware, supplies, services and solutions. Printing is also focused on graphics and 3D printing and personalization in the commercial and industrial markets. Its Corporate Investments segment includes certain business incubation and investment projects. Its security solutions provide layered resiliency using features such as containment and isolation technology as well as artificial intelligence (AI) deep learning.</v>
    <v>55000</v>
    <v>New York Stock Exchange</v>
    <v>XNYS</v>
    <v>XNYS</v>
    <v>1501 Page Mill Road, PALO ALTO, CA, 94304 US</v>
    <v>20.035</v>
    <v>6211</v>
    <v>Computers, Phones &amp; Household Electronics</v>
    <v>Stock</v>
    <v>46129.79771491875</v>
    <v>6212</v>
    <v>19.66</v>
    <v>18048648197</v>
    <v>HP INC.</v>
    <v>HP INC.</v>
    <v>19.824999999999999</v>
    <v>7.4508000000000001</v>
    <v>19.72</v>
    <v>19.734999999999999</v>
    <v>914550200</v>
    <v>HPQ</v>
    <v>HP INC. (XNYS:HPQ)</v>
    <v>8903251</v>
    <v>19307612</v>
    <v>1998</v>
  </rv>
  <rv s="2">
    <v>6213</v>
  </rv>
  <rv s="0">
    <v>https://www.bing.com/financeapi/forcetrigger?t=a1vhu2&amp;q=XNAS%3aIMMR&amp;form=skydnc</v>
    <v>Learn more on Bing</v>
  </rv>
  <rv s="1">
    <v>en-US</v>
    <v>a1vhu2</v>
    <v>268435456</v>
    <v>1</v>
    <v>Powered by Refinitiv</v>
    <v>0</v>
    <v>IMMERSION CORPORATION (XNAS:IMMR)</v>
    <v>2</v>
    <v>3</v>
    <v>Finance</v>
    <v>4</v>
    <v>8.15</v>
    <v>5.25</v>
    <v>1.0246</v>
    <v>0.17499999999999999</v>
    <v>2.8454999999999998E-2</v>
    <v>USD</v>
    <v>Immersion Corporation is a developer and provider of technologies for haptics. The Company develops, licenses, and supports a range of software and intellectual property (IP) that fully engage users senses of touch when operating digital devices. Its segments include Immersion and Barnes &amp; Noble Education. The Company offers licenses to its patented technology to its customers and offers its customers enabling software, related tools and technical assistance designed to integrate the Company's patented technology into its customers products or enhance the functionality of its patented technology. The Company's licenses enable its customers to deploy haptically enabled devices, content and other offerings, which they typically sell under their own brand names. It is focused on various target application areas, such as mobile devices, wearables, consumer, mobile entertainment and other content; virtual and augmented reality; console gaming; automotive, and medical, and residential.</v>
    <v>2360</v>
    <v>Nasdaq Stock Market</v>
    <v>XNAS</v>
    <v>XNAS</v>
    <v>2999 N. E. 191St Street, Suite 610, AVENTURA, FL, 33180 US</v>
    <v>6.4249999999999998</v>
    <v>Software &amp; IT Services</v>
    <v>Stock</v>
    <v>46129.797183425784</v>
    <v>6215</v>
    <v>6.19</v>
    <v>209360346</v>
    <v>IMMERSION CORPORATION</v>
    <v>IMMERSION CORPORATION</v>
    <v>6.24</v>
    <v>0</v>
    <v>6.15</v>
    <v>6.3250000000000002</v>
    <v>33100450</v>
    <v>IMMR</v>
    <v>IMMERSION CORPORATION (XNAS:IMMR)</v>
    <v>468071</v>
    <v>593144</v>
    <v>1999</v>
  </rv>
  <rv s="2">
    <v>6216</v>
  </rv>
  <rv s="0">
    <v>https://www.bing.com/financeapi/forcetrigger?t=bxb5m7&amp;q=XNYS%3aIONQ&amp;form=skydnc</v>
    <v>Learn more on Bing</v>
  </rv>
  <rv s="1">
    <v>en-US</v>
    <v>bxb5m7</v>
    <v>268435456</v>
    <v>1</v>
    <v>Powered by Refinitiv</v>
    <v>0</v>
    <v>IONQ, INC. (XNYS:IONQ)</v>
    <v>2</v>
    <v>3</v>
    <v>Finance</v>
    <v>4</v>
    <v>84.64</v>
    <v>23.484999999999999</v>
    <v>3.0427</v>
    <v>1.2</v>
    <v>2.6858E-2</v>
    <v>USD</v>
    <v>IonQ, Inc. is engaged in the quantum computing and networking industry, delivering high-performance systems capable of solving complex commercial and research use cases. Its generation quantum computers, IonQ Forte and IonQ Forte Enterprise, are cutting-edge systems, boasting 36 algorithmic qubits. It sells specialized quantum computing and networking hardware together with related maintenance and support. It also sells access to several quantum computers of various qubit capacities and is in the process of researching and developing technologies for quantum computers with increasing computational capabilities. It makes access to its quantum computers available via three cloud platforms, Amazon Web Services' (AWS) Amazon Braket, Microsoft's Azure Quantum and Google's Cloud Marketplace, and also to select customers via its own cloud service. Its product portfolio also includes quantum key distribution (QKD) systems, quantum random number generators (QRNGs), and single-photon detectors.</v>
    <v>1132</v>
    <v>New York Stock Exchange</v>
    <v>XNYS</v>
    <v>XNYS</v>
    <v>4505 Campus Drive, Suite 100, COLLEGE PARK, MD, 20740 US</v>
    <v>46.69</v>
    <v>Computers, Phones &amp; Household Electronics</v>
    <v>Stock</v>
    <v>46129.797733321095</v>
    <v>6218</v>
    <v>43.85</v>
    <v>16821475316</v>
    <v>IONQ, INC.</v>
    <v>IONQ, INC.</v>
    <v>44.26</v>
    <v>0</v>
    <v>44.68</v>
    <v>45.88</v>
    <v>366640700</v>
    <v>IONQ</v>
    <v>IONQ, INC. (XNYS:IONQ)</v>
    <v>38349417</v>
    <v>25167207</v>
    <v>2020</v>
  </rv>
  <rv s="2">
    <v>6219</v>
  </rv>
  <rv s="0">
    <v>https://www.bing.com/financeapi/forcetrigger?t=a1x252&amp;q=XNAS%3aLOGI&amp;form=skydnc</v>
    <v>Learn more on Bing</v>
  </rv>
  <rv s="1">
    <v>en-US</v>
    <v>a1x252</v>
    <v>268435456</v>
    <v>1</v>
    <v>Powered by Refinitiv</v>
    <v>0</v>
    <v>Logitech international SA (XNAS:LOGI)</v>
    <v>2</v>
    <v>73</v>
    <v>Finance</v>
    <v>4</v>
    <v>123.01</v>
    <v>70.14</v>
    <v>0.99329999999999996</v>
    <v>1.85</v>
    <v>1.8678999999999998E-2</v>
    <v>USD</v>
    <v>Logitech International SA is a Switzerland-based holding company. The Company’s purpose is to coordinate the activities of the various Swiss and foreign subsidiaries of the Logitech group. The Company focuses on designing and manufacturing products that enable people to connect and interact with digital content. Its portfolio includes Gaming, Keyboards &amp; Combos, Pointing Devices, Video Collaboration, Webcams, Tablet Accessories, and Headsets. The Company sells its products to a broad range of international customers, in the Americas, Europe, the Middle East, Africa and Asia Pacific. This includes direct sales to retailers, e-tailers, businesses large and small and end consumers through our e-commerce platform, and indirect sales to end customers through distributors.</v>
    <v>7300</v>
    <v>Nasdaq Stock Market</v>
    <v>XNAS</v>
    <v>XNAS</v>
    <v>Route de Pampigny 20, APPLES, VAUD, 1143 CH</v>
    <v>102.23</v>
    <v>Computers, Phones &amp; Household Electronics</v>
    <v>Stock</v>
    <v>46129.797057464843</v>
    <v>6221</v>
    <v>100.71</v>
    <v>12450900000</v>
    <v>Logitech international SA</v>
    <v>Logitech international SA</v>
    <v>102.13</v>
    <v>21.119499999999999</v>
    <v>99.04</v>
    <v>100.89</v>
    <v>160784500</v>
    <v>LOGI</v>
    <v>Logitech international SA (XNAS:LOGI)</v>
    <v>582835</v>
    <v>950122</v>
    <v>1988</v>
  </rv>
  <rv s="2">
    <v>6222</v>
  </rv>
  <rv s="0">
    <v>https://www.bing.com/financeapi/forcetrigger?t=a1yrar&amp;q=XNAS%3aNTAP&amp;form=skydnc</v>
    <v>Learn more on Bing</v>
  </rv>
  <rv s="1">
    <v>en-US</v>
    <v>a1yrar</v>
    <v>268435456</v>
    <v>1</v>
    <v>Powered by Refinitiv</v>
    <v>0</v>
    <v>NETAPP, INC. (XNAS:NTAP)</v>
    <v>2</v>
    <v>3</v>
    <v>Finance</v>
    <v>4</v>
    <v>126.66</v>
    <v>80.64</v>
    <v>1.2551000000000001</v>
    <v>1.4</v>
    <v>1.3503000000000001E-2</v>
    <v>USD</v>
    <v>NetApp, Inc. is an intelligent data infrastructure company combining unified data storage, integrated data, operational and workload services. It creates silo-free infrastructure, harnessing observability and AI to enable data management. Its operational and workload services provide continuous optimization of performance and efficiency for infrastructure and workloads through observability and AI. Its Hybrid Cloud segment provides a unified data storage portfolio of storage management and infrastructure solutions that helps customers modernize their data centers. Hybrid Cloud includes software, hardware, and related support, along with professional and other services. Its Public Cloud segment offers a portfolio of products delivered primarily as-a-service, including related support. This portfolio includes cloud storage, data services and operational services. These solutions and services are available in the public clouds, including Amazon AWS, Microsoft Azure, and Google Cloud.</v>
    <v>11700</v>
    <v>Nasdaq Stock Market</v>
    <v>XNAS</v>
    <v>XNAS</v>
    <v>3060 Olsen Drive, SAN JOSE, CA, 95128 US</v>
    <v>105.1</v>
    <v>Computers, Phones &amp; Household Electronics</v>
    <v>Stock</v>
    <v>46129.797731087499</v>
    <v>6224</v>
    <v>103</v>
    <v>20735478432</v>
    <v>NETAPP, INC.</v>
    <v>NETAPP, INC.</v>
    <v>103.8</v>
    <v>19.3048</v>
    <v>103.68</v>
    <v>105.08</v>
    <v>197330400</v>
    <v>NTAP</v>
    <v>NETAPP, INC. (XNAS:NTAP)</v>
    <v>917707</v>
    <v>2243905</v>
    <v>2001</v>
  </rv>
  <rv s="2">
    <v>6225</v>
  </rv>
  <rv s="0">
    <v>https://www.bing.com/financeapi/forcetrigger?t=a21cvh&amp;q=XNYS%3aPSTG&amp;form=skydnc</v>
    <v>Learn more on Bing</v>
  </rv>
  <rv s="1">
    <v>en-US</v>
    <v>a21cvh</v>
    <v>268435456</v>
    <v>1</v>
    <v>Powered by Refinitiv</v>
    <v>0</v>
    <v>Everpure, Inc (XNYS:P)</v>
    <v>2</v>
    <v>3</v>
    <v>Finance</v>
    <v>4</v>
    <v>100.5899</v>
    <v>39.72</v>
    <v>1.3876999999999999</v>
    <v>-0.5</v>
    <v>-7.3750000000000005E-3</v>
    <v>USD</v>
    <v>Everpure Inc, formerly Pure Storage, Inc., is a data management and storage company. The Company is focused on delivering a disruptive data storage platform, which supports a range of structured and unstructured data at scale and across any data workloads in on-premises, cloud and hosted environments and includes mission-critical production, test and development, analytics, disaster recovery, backup and restore, artificial intelligence (AI) and machine learning. Its integrated hardware systems include Evergreen Architecture, FlashArray, and FlashBlade. Its cloud-native storage includes Portworx, Portworx Data Services, Cloud Block Store, Evergreen//One, and Evergreen//Flex. Its Pure Software includes Purity, Pure1, and Pure Fusion. Its Pure1 is a cloud-based data storage management plane, bringing the convenience of cloud storage to on-premises storage. The Company sells its products and subscription services using a direct sales force and its channel partners.</v>
    <v>6400</v>
    <v>New York Stock Exchange</v>
    <v>XNYS</v>
    <v>XNYS</v>
    <v>2555 Augustine Drive, SANTA CLARA, CA, 95054 US</v>
    <v>69.099999999999994</v>
    <v>Computers, Phones &amp; Household Electronics</v>
    <v>Stock</v>
    <v>46129.79769137656</v>
    <v>6227</v>
    <v>67.28</v>
    <v>22240018570</v>
    <v>Everpure, Inc</v>
    <v>Everpure, Inc</v>
    <v>68.2</v>
    <v>123.5316</v>
    <v>67.8</v>
    <v>67.3</v>
    <v>330460900</v>
    <v>P</v>
    <v>Everpure, Inc (XNYS:P)</v>
    <v>1031961</v>
    <v>2484179</v>
    <v>2009</v>
  </rv>
  <rv s="2">
    <v>6228</v>
  </rv>
  <rv s="0">
    <v>https://www.bing.com/financeapi/forcetrigger?t=a234r7&amp;q=XNAS%3aSMCI&amp;form=skydnc</v>
    <v>Learn more on Bing</v>
  </rv>
  <rv s="1">
    <v>en-US</v>
    <v>a234r7</v>
    <v>268435456</v>
    <v>1</v>
    <v>Powered by Refinitiv</v>
    <v>0</v>
    <v>SUPER MICRO COMPUTER, INC. (XNAS:SMCI)</v>
    <v>2</v>
    <v>3</v>
    <v>Finance</v>
    <v>4</v>
    <v>62.357999999999997</v>
    <v>19.48</v>
    <v>1.7393000000000001</v>
    <v>-5.0000000000000001E-3</v>
    <v>-1.761E-4</v>
    <v>USD</v>
    <v>Super Micro Computer, Inc. is an application-optimized Total IT solutions provider including server, artificial intelligence (AI) systems, storage, information of technology (IoT) devices, switches, software, and support services. Total IT Solutions include complete servers, storage systems, modular blade servers, workstations, full-rack scale solutions, networking devices, server sub-systems, server management and security software. Its products are designed and manufactured in-house (in the United States, Taiwan, and the Netherlands). Its portfolio of Server Building Block Solutions allows customers to optimize for their exact workload and application by selecting from a broad family of systems built from the Company’s flexible and reusable building blocks that support a comprehensive set of form factors, processors, memory, GPUs, storage, networking, power, and cooling solutions (air-conditioned, free air cooling or liquid cooling).</v>
    <v>6238</v>
    <v>Nasdaq Stock Market</v>
    <v>XNAS</v>
    <v>XNAS</v>
    <v>980 Rock Avenue, SAN JOSE, CA, 95131 US</v>
    <v>29.12</v>
    <v>Computers, Phones &amp; Household Electronics</v>
    <v>Stock</v>
    <v>46129.797711990628</v>
    <v>6230</v>
    <v>28.18</v>
    <v>17050683550</v>
    <v>SUPER MICRO COMPUTER, INC.</v>
    <v>SUPER MICRO COMPUTER, INC.</v>
    <v>29</v>
    <v>21.645800000000001</v>
    <v>28.4</v>
    <v>28.395</v>
    <v>600481900</v>
    <v>SMCI</v>
    <v>SUPER MICRO COMPUTER, INC. (XNAS:SMCI)</v>
    <v>16810469</v>
    <v>45306316</v>
    <v>2006</v>
  </rv>
  <rv s="2">
    <v>6231</v>
  </rv>
  <rv s="0">
    <v>http://en.wikipedia.org/wiki/Western_Digital</v>
    <v>Wikipedia</v>
  </rv>
  <rv s="6">
    <v>204</v>
    <v>6233</v>
  </rv>
  <rv s="7">
    <v>17</v>
    <v>https://www.bing.com/th?id=AMMS_b9efb984265253a027f300c3dcbbcbc0&amp;qlt=95</v>
    <v>6234</v>
    <v>0</v>
    <v>https://www.bing.com/images/search?form=xlimg&amp;q=western+digital</v>
    <v>Image of WESTERN DIGITAL CORPORATION</v>
  </rv>
  <rv s="0">
    <v>https://www.bing.com/financeapi/forcetrigger?t=a25rnm&amp;q=XNAS%3aWDC&amp;form=skydnc</v>
    <v>Learn more on Bing</v>
  </rv>
  <rv s="8">
    <v>en-US</v>
    <v>a25rnm</v>
    <v>268435456</v>
    <v>1</v>
    <v>Powered by Refinitiv</v>
    <v>13</v>
    <v>WESTERN DIGITAL CORPORATION (XNAS:WDC)</v>
    <v>15</v>
    <v>16</v>
    <v>Finance</v>
    <v>4</v>
    <v>378.98</v>
    <v>35.51</v>
    <v>1.9029</v>
    <v>10.535</v>
    <v>2.9127E-2</v>
    <v>USD</v>
    <v>Western Digital Corporation is a developer, manufacturer and provider of data storage devices and solutions on hard disk drives (HDD) technologies. The Company manufactures, markets, and sells data storage devices and solutions through its sales personnel, dealers, distributors, retailers, and subsidiaries. Its portfolio of technology and products addresses end markets: Cloud, Client, and Consumer. Cloud is comprised primarily of products for public or private cloud environments and enterprise customers. Through the Client end market, the Company provides its original equipment manufacturer (OEM) and channel customers with a broad array of high-performance HDD solutions across desktops and notebooks. The Consumer end market offers a range of retail and other end-user products. Its product portfolio includes Internal HDD, Data Center Drives, Data Center Platforms, External Drives, Portable Drives, network-attached storage (NAS) for Home and Office, and Accessories.</v>
    <v>40000</v>
    <v>Nasdaq Stock Market</v>
    <v>XNAS</v>
    <v>XNAS</v>
    <v>5601 Great Oaks Parkway, SAN JOSE, CA, 95119 US</v>
    <v>378.98</v>
    <v>6235</v>
    <v>Computers, Phones &amp; Household Electronics</v>
    <v>Stock</v>
    <v>46129.797686423437</v>
    <v>6236</v>
    <v>366.2</v>
    <v>126198382327</v>
    <v>WESTERN DIGITAL CORPORATION</v>
    <v>WESTERN DIGITAL CORPORATION</v>
    <v>370.57</v>
    <v>35.183300000000003</v>
    <v>361.69</v>
    <v>372.22500000000002</v>
    <v>339037900</v>
    <v>WDC</v>
    <v>WESTERN DIGITAL CORPORATION (XNAS:WDC)</v>
    <v>4358069</v>
    <v>8446310</v>
    <v>2000</v>
  </rv>
  <rv s="2">
    <v>6237</v>
  </rv>
  <rv s="0">
    <v>https://www.bing.com/financeapi/forcetrigger?t=a26arw&amp;q=XNAS%3aXRX&amp;form=skydnc</v>
    <v>Learn more on Bing</v>
  </rv>
  <rv s="1">
    <v>en-US</v>
    <v>a26arw</v>
    <v>268435456</v>
    <v>1</v>
    <v>Powered by Refinitiv</v>
    <v>0</v>
    <v>Xerox Holdings Corp (XNAS:XRX)</v>
    <v>2</v>
    <v>3</v>
    <v>Finance</v>
    <v>4</v>
    <v>6.8</v>
    <v>1.19</v>
    <v>1.9421999999999999</v>
    <v>8.5000000000000006E-2</v>
    <v>5.2794999999999995E-2</v>
    <v>USD</v>
    <v>Xerox Holdings Corporation is a workplace technology company building and integrating software and hardware for enterprises. Its segments include Print and Other and Xerox Financial Services (XFS). Its Print and Other segment includes the sale of document systems, supplies and technical services and managed services. It includes the delivery of managed services that involve a continuum of solutions and services that help its customers optimize their print and communications infrastructure, apply automation and simplification to maximize productivity, and ensure the highest levels of security. It also includes digital and information technology services and software. Its product groupings range from Entry, Mid-Range and High-End. The XFS segment provides global leasing solutions and offers leasing for direct channel customer purchases of Xerox solutions through bundled lease agreements and lease financing to end-user customers who purchase Xerox solutions through its indirect channels.</v>
    <v>22900</v>
    <v>Nasdaq Stock Market</v>
    <v>XNAS</v>
    <v>XNAS</v>
    <v>401 MERRITT 7, TAX DEPARTMENT, CT, 06851 US</v>
    <v>1.77</v>
    <v>Office Equipment</v>
    <v>Stock</v>
    <v>46129.797625370309</v>
    <v>6239</v>
    <v>1.66</v>
    <v>221665659</v>
    <v>Xerox Holdings Corp</v>
    <v>Xerox Holdings Corp</v>
    <v>1.67</v>
    <v>0</v>
    <v>1.61</v>
    <v>1.6950000000000001</v>
    <v>130776200</v>
    <v>XRX</v>
    <v>Xerox Holdings Corp (XNAS:XRX)</v>
    <v>4507277</v>
    <v>3009455</v>
    <v>2019</v>
  </rv>
  <rv s="2">
    <v>6240</v>
  </rv>
  <rv s="0">
    <v>https://www.bing.com/financeapi/forcetrigger?t=a2517w&amp;q=XNAS%3aCTLP&amp;form=skydnc</v>
    <v>Learn more on Bing</v>
  </rv>
  <rv s="1">
    <v>en-US</v>
    <v>a2517w</v>
    <v>268435456</v>
    <v>1</v>
    <v>Powered by Refinitiv</v>
    <v>0</v>
    <v>Cantaloupe, Inc. (XNAS:CTLP)</v>
    <v>2</v>
    <v>3</v>
    <v>Finance</v>
    <v>4</v>
    <v>11.16</v>
    <v>7.24</v>
    <v>1.034</v>
    <v>-0.01</v>
    <v>-9.234E-4</v>
    <v>USD</v>
    <v>Cantaloupe, Inc. is a global provider of technology solutions for self-service commerce. The Company offers a comprehensive suite of solutions including micro-payment processing, self-checkout kiosks, mobile ordering, connected point-of-sale (POS) systems and enterprise cloud software. It offers a variety of solutions for self-service commerce, which enable the acceptance of digital payments and allow its customers to simplify inventory, analytics, warehouse, logistics, and back-office management. Its hardware includes Cantaloupe card readers, the Company's integrated payment device, Cantaloupe Go POS kiosks, wide range of POS terminals, as well as the Cheq POS attended and self-service kiosks, its solution for the stadium, entertainment venue and festival verticals. Its Cantaloupe Go product line provides a variety of self-checkout kiosks. Its solutions are used by a variety of consumer services in the United States, the United Kingdom, European Union countries, Australia, and Mexico.</v>
    <v>345</v>
    <v>Nasdaq Stock Market</v>
    <v>XNAS</v>
    <v>XNAS</v>
    <v>101 Lindenwood Drive, Suite 405, MALVERN, PA, 19355 US</v>
    <v>10.895</v>
    <v>Financial Technology (Fintech) &amp; Infrastructure</v>
    <v>Stock</v>
    <v>46129.79642143516</v>
    <v>6242</v>
    <v>10.795</v>
    <v>797652455</v>
    <v>Cantaloupe, Inc.</v>
    <v>Cantaloupe, Inc.</v>
    <v>10.85</v>
    <v>14.952999999999999</v>
    <v>10.83</v>
    <v>10.82</v>
    <v>73720190</v>
    <v>CTLP</v>
    <v>Cantaloupe, Inc. (XNAS:CTLP)</v>
    <v>1993583</v>
    <v>1053761</v>
    <v>1992</v>
  </rv>
  <rv s="2">
    <v>6243</v>
  </rv>
  <rv s="0">
    <v>https://www.bing.com/financeapi/forcetrigger?t=a1sefr&amp;q=XNYS%3aEVTC&amp;form=skydnc</v>
    <v>Learn more on Bing</v>
  </rv>
  <rv s="1">
    <v>en-US</v>
    <v>a1sefr</v>
    <v>268435456</v>
    <v>1</v>
    <v>Powered by Refinitiv</v>
    <v>0</v>
    <v>Evertec Inc (XNYS:EVTC)</v>
    <v>2</v>
    <v>3</v>
    <v>Finance</v>
    <v>4</v>
    <v>38.56</v>
    <v>24.95</v>
    <v>0.84289999999999998</v>
    <v>0.36</v>
    <v>1.1834000000000001E-2</v>
    <v>USD</v>
    <v>EVERTEC, Inc. is a transaction processing company. The Company provides a range of merchant acquiring, payment processing and business process management services. The Company operates through three segments: Merchant Acquiring, Payment Processing and Business Solutions. As of December 31, 2016, it managed a system of electronic payment networks that processed over two billion transactions annually. It offers a range of services for core bank processing, cash processing and technology outsourcing. It owns and operates the ATH network, which is a personal identification number (PIN) debit network in Latin America. It serves a range of financial institutions, merchants, corporations and government agencies with solutions that enable them to issue, process and accept transactions securely. The Company's range of services spans the entire transaction processing value chain and includes a range of front-end customer-facing solutions.</v>
    <v>5327</v>
    <v>New York Stock Exchange</v>
    <v>XNYS</v>
    <v>XNYS</v>
    <v>Hwy 176 Km 1.3 Cupey, SAN JUAN, 00926 PR</v>
    <v>31.09</v>
    <v>Professional &amp; Commercial Services</v>
    <v>Stock</v>
    <v>46129.795700775001</v>
    <v>6245</v>
    <v>30.3</v>
    <v>1896674065</v>
    <v>Evertec Inc</v>
    <v>Evertec Inc</v>
    <v>30.655000000000001</v>
    <v>14.0253</v>
    <v>30.42</v>
    <v>30.78</v>
    <v>61620340</v>
    <v>EVTC</v>
    <v>Evertec Inc (XNYS:EVTC)</v>
    <v>129506</v>
    <v>418871</v>
    <v>2012</v>
  </rv>
  <rv s="2">
    <v>6246</v>
  </rv>
  <rv s="0">
    <v>https://www.bing.com/financeapi/forcetrigger?t=b1dwoc&amp;q=XNAS%3aIIIV&amp;form=skydnc</v>
    <v>Learn more on Bing</v>
  </rv>
  <rv s="1">
    <v>en-US</v>
    <v>b1dwoc</v>
    <v>268435456</v>
    <v>1</v>
    <v>Powered by Refinitiv</v>
    <v>0</v>
    <v>I3 VERTICALS, INC. (XNAS:IIIV)</v>
    <v>2</v>
    <v>3</v>
    <v>Finance</v>
    <v>4</v>
    <v>33.97</v>
    <v>19.89</v>
    <v>0.88139999999999996</v>
    <v>0.15</v>
    <v>7.1289999999999999E-3</v>
    <v>USD</v>
    <v>i3 Verticals, Inc. delivers seamless enterprise software to customers in strategic vertical markets. Building on its sophisticated and diverse platform of software and services solutions, the Company creates and acquires software products to serve the specific needs of public and private organizations in the Public Sector. Its Public Sector segment has products and solutions that create an efficient flow of information throughout a variety of public sector entities. There are five sub-verticals within the Public Sector vertical, including JusticeTech and Public Safety, Transportation, Utilities, Enterprise Resource Planning (ERP), and Education. Transportation products include comprehensive solutions for driver license, vehicle title and registration and motor carrier compliance for departments of transportation in the United States and Canada. Its education products include comprehensive solutions for school lunch programs and school event solutions.</v>
    <v>1202</v>
    <v>Nasdaq Stock Market</v>
    <v>XNAS</v>
    <v>XNAS</v>
    <v>40 Burton Hills Blvd., Suite 415, NASHVILLE, TN, 37215 US</v>
    <v>21.84</v>
    <v>Financial Technology (Fintech) &amp; Infrastructure</v>
    <v>Stock</v>
    <v>46129.797599316407</v>
    <v>6248</v>
    <v>20.855</v>
    <v>645783261</v>
    <v>I3 VERTICALS, INC.</v>
    <v>I3 VERTICALS, INC.</v>
    <v>21.5</v>
    <v>390.95940000000002</v>
    <v>21.04</v>
    <v>21.19</v>
    <v>30475850</v>
    <v>IIIV</v>
    <v>I3 VERTICALS, INC. (XNAS:IIIV)</v>
    <v>309812</v>
    <v>311992</v>
    <v>2018</v>
  </rv>
  <rv s="2">
    <v>6249</v>
  </rv>
  <rv s="0">
    <v>https://www.bing.com/financeapi/forcetrigger?t=a1w6zr&amp;q=XNAS%3aJKHY&amp;form=skydnc</v>
    <v>Learn more on Bing</v>
  </rv>
  <rv s="1">
    <v>en-US</v>
    <v>a1w6zr</v>
    <v>268435456</v>
    <v>1</v>
    <v>Powered by Refinitiv</v>
    <v>0</v>
    <v>JACK HENRY &amp; ASSOCIATES, INC. (XNAS:JKHY)</v>
    <v>2</v>
    <v>3</v>
    <v>Finance</v>
    <v>4</v>
    <v>193.39</v>
    <v>144.12</v>
    <v>0.65890000000000004</v>
    <v>-0.45</v>
    <v>-2.9189999999999997E-3</v>
    <v>USD</v>
    <v>Jack Henry &amp; Associates, Inc. is a financial technology company. The Company’s segments include Core, Payments, Complementary, and Corporate and Other. The Core segment provides core information processing platforms to banks and credit unions, which consist of integrated applications required to process deposit, loan, and general ledger transactions, and maintain centralized customer/member information. The Payments segment provides secure payment processing tools and services, including automated teller machine, debit, and credit card processing services; online and mobile bill pay solutions; automated clearinghouse origination and remote deposit capture processing; and risk management products and services. The Complementary segment provides additional software, hosted processing platforms, and services, including digital/mobile banking, treasury services, online account opening, fraud/anti-money laundering and lending/deposit solutions that can be integrated with its core solutions.</v>
    <v>7240</v>
    <v>Nasdaq Stock Market</v>
    <v>XNAS</v>
    <v>XNAS</v>
    <v>PO BOX 807, 663 HWY 60, MONETT, MO, 65708-0807 US</v>
    <v>154.79</v>
    <v>Software &amp; IT Services</v>
    <v>Stock</v>
    <v>46129.797694282031</v>
    <v>6251</v>
    <v>152.74</v>
    <v>11092124769</v>
    <v>JACK HENRY &amp; ASSOCIATES, INC.</v>
    <v>JACK HENRY &amp; ASSOCIATES, INC.</v>
    <v>154.34</v>
    <v>22.064</v>
    <v>154.15</v>
    <v>153.69999999999999</v>
    <v>72167370</v>
    <v>JKHY</v>
    <v>JACK HENRY &amp; ASSOCIATES, INC. (XNAS:JKHY)</v>
    <v>423586</v>
    <v>916387</v>
    <v>1985</v>
  </rv>
  <rv s="2">
    <v>6252</v>
  </rv>
  <rv s="3">
    <v>en-US</v>
    <v>cb2jgh</v>
    <v>268435456</v>
    <v>1</v>
    <v>Powered by Refinitiv</v>
    <v>6</v>
    <v>NCR ATLEOS CORPORATION (XNYS:NATL)</v>
    <v>7</v>
    <v>3</v>
    <v>Finance</v>
    <v>4</v>
    <v>48.5</v>
    <v>23.24</v>
    <v>0.86299999999999999</v>
    <v>0.15</v>
    <v>3.2919999999999998E-3</v>
    <v>USD</v>
    <v>NCR Atleos Corporation is a financial technology company providing self-directed banking solutions to a global customer base, including financial institutions, merchants, manufacturers, retailers and consumers. The Company's comprehensive solutions enable the acceleration of self-directed banking through ATM and interactive teller machine (ITM) technology, including software, services, hardware and its Allpoint network. Its Self-Service Banking segment offers solutions that include a comprehensive line of ATM hardware and software, and related installation, maintenance, and managed and professional services. Its Network segment offers access to its ATM network, including its proprietary Allpoint network, providing cash withdrawal and deposit access to their customers and cardholders. Its T&amp;T segment offers managed network and infrastructure services to enterprise clients across all industries via direct relationships with communications service providers and technology manufacturers.</v>
    <v>20000</v>
    <v>New York Stock Exchange</v>
    <v>XNYS</v>
    <v>XNYS</v>
    <v>20370 SENECA MEADOWS PARKWAY, MD, 20876 US</v>
    <v>46.29</v>
    <v>Financial Technology (Fintech) &amp; Infrastructure</v>
    <v>Stock</v>
    <v>46129.797699803123</v>
    <v>45.6</v>
    <v>3371188835</v>
    <v>NCR ATLEOS CORPORATION</v>
    <v>NCR ATLEOS CORPORATION</v>
    <v>45.76</v>
    <v>20.203299999999999</v>
    <v>45.56</v>
    <v>45.71</v>
    <v>73751670</v>
    <v>NATL</v>
    <v>NCR ATLEOS CORPORATION (XNYS:NATL)</v>
    <v>1514221</v>
    <v>1101758</v>
    <v>2023</v>
  </rv>
  <rv s="2">
    <v>6254</v>
  </rv>
  <rv s="0">
    <v>https://www.bing.com/financeapi/forcetrigger?t=bnfphw&amp;q=XNAS%3aSTNE&amp;form=skydnc</v>
    <v>Learn more on Bing</v>
  </rv>
  <rv s="1">
    <v>en-US</v>
    <v>bnfphw</v>
    <v>268435456</v>
    <v>1</v>
    <v>Powered by Refinitiv</v>
    <v>0</v>
    <v>STONECO LTD. (XNAS:STNE)</v>
    <v>2</v>
    <v>3</v>
    <v>Finance</v>
    <v>4</v>
    <v>19.95</v>
    <v>11.83</v>
    <v>1.8795999999999999</v>
    <v>-0.20499999999999999</v>
    <v>-1.3407000000000001E-2</v>
    <v>USD</v>
    <v>StoneCo Ltd. is a provider of financial technology and software solutions. The Company designed its cloud-based technology platform, namely the Stone Business Model, for its clients to connect, get paid, and grow their businesses. Its segments include financial services and software. In financial services, it offers payments, digital banking, and credit solutions, focused mainly on Micro, Small, and Medium Businesses (MSMBs). In software, it offers Point of Sale (POS) and Enterprise Resource Planning (ERP) solutions for different retail and service verticals, Customer Relationship Management (CRM), engagement tools, electronic commerce, and order management system solutions. It also provides digital product enhancements to help its merchants improve their consumers' experience, such as its split-payment processing, multi-payment processing, recurring payments for subscriptions, and one-click buy functionality. It provides its clients with store, life, and health insurance solutions.</v>
    <v>16793</v>
    <v>Nasdaq Stock Market</v>
    <v>XNAS</v>
    <v>XNAS</v>
    <v>4th Floor, Harbour Place, 103 South Church Street, P.O. Box 10240, GRAND CAYMAN, KY1-1002 KY</v>
    <v>15.81</v>
    <v>Financial Technology (Fintech) &amp; Infrastructure</v>
    <v>Stock</v>
    <v>46129.795904710154</v>
    <v>6256</v>
    <v>14.87</v>
    <v>3698811830</v>
    <v>STONECO LTD.</v>
    <v>STONECO LTD.</v>
    <v>15.59</v>
    <v>9.6555999999999997</v>
    <v>15.29</v>
    <v>15.085000000000001</v>
    <v>245198000</v>
    <v>STNE</v>
    <v>STONECO LTD. (XNAS:STNE)</v>
    <v>4264897</v>
    <v>4594042</v>
    <v>2014</v>
  </rv>
  <rv s="2">
    <v>6257</v>
  </rv>
  <rv s="0">
    <v>https://www.bing.com/financeapi/forcetrigger?t=c3bw27&amp;q=XNYS%3aTOST&amp;form=skydnc</v>
    <v>Learn more on Bing</v>
  </rv>
  <rv s="1">
    <v>en-US</v>
    <v>c3bw27</v>
    <v>268435456</v>
    <v>1</v>
    <v>Powered by Refinitiv</v>
    <v>0</v>
    <v>TOAST, INC. (XNYS:TOST)</v>
    <v>2</v>
    <v>3</v>
    <v>Finance</v>
    <v>4</v>
    <v>49.66</v>
    <v>24.35</v>
    <v>1.8666</v>
    <v>0.40450000000000003</v>
    <v>1.4193000000000001E-2</v>
    <v>USD</v>
    <v>Toast, Inc. is a cloud-based, all-in-one digital technology platform purpose-built for the entire restaurant community. It provides a platform of software-as-a-service (SaaS) products and financial technology solutions, including integrated payment processing, restaurant-grade hardware, and a broad ecosystem of third-party partners. It serves as the restaurant operating system, connecting front of house and back of house operations across service models including dine-in, takeout, delivery, catering, and retail. Its products include point-of-sale (POS) &amp; restaurant operations, marketing, online ordering &amp; delivery, team management, vendor management, retail, and financial technology solutions. Its in-store POS and restaurant operations offerings are built to help reduce time to take an order, optimize operations, and handle payments. Its marketing products provide integrated solutions to deliver targeted email and SMS campaigns, build loyalty programs, offer gift cards, and others.</v>
    <v>6500</v>
    <v>New York Stock Exchange</v>
    <v>XNYS</v>
    <v>XNYS</v>
    <v>333 Summer Street, BOSTON, MA, 02210 US</v>
    <v>29.2</v>
    <v>Software &amp; IT Services</v>
    <v>Stock</v>
    <v>46129.797689675783</v>
    <v>6259</v>
    <v>28.68</v>
    <v>17024750500</v>
    <v>TOAST, INC.</v>
    <v>TOAST, INC.</v>
    <v>29</v>
    <v>51.331000000000003</v>
    <v>28.5</v>
    <v>28.904499999999999</v>
    <v>589000000</v>
    <v>TOST</v>
    <v>TOAST, INC. (XNYS:TOST)</v>
    <v>4852360</v>
    <v>9861257</v>
    <v>2011</v>
  </rv>
  <rv s="2">
    <v>6260</v>
  </rv>
  <rv s="0">
    <v>https://www.bing.com/financeapi/forcetrigger?t=a1u327&amp;q=XNAS%3aGOGO&amp;form=skydnc</v>
    <v>Learn more on Bing</v>
  </rv>
  <rv s="1">
    <v>en-US</v>
    <v>a1u327</v>
    <v>268435456</v>
    <v>1</v>
    <v>Powered by Refinitiv</v>
    <v>0</v>
    <v>GOGO INC. (XNAS:GOGO)</v>
    <v>2</v>
    <v>3</v>
    <v>Finance</v>
    <v>4</v>
    <v>16.82</v>
    <v>3.8450000000000002</v>
    <v>1.1821999999999999</v>
    <v>9.9199999999999997E-2</v>
    <v>2.0537999999999997E-2</v>
    <v>USD</v>
    <v>Gogo Inc. is an in-flight connectivity provider offering connectivity technology for business and military/government aviation. The Company’s product portfolio offers solutions for all aircraft types, from small to large, heavy jets, and beyond. The Company has two reportable segments: the legacy pre-acquisition operations of the Company, (Gogo BA) and the acquired entities, Satcom Direct. The Gogo BA segment provides in-flight connectivity for business aviation via air-to-ground (ATG) and satellite networks. The Satcom Direct segment provides global satellite-based communication solutions primarily for business and military/government aircraft. It offers a comprehensive portfolio of products and services consisting of its in-flight systems, in-flight services, aviation partner support, engineering, design and development services, and production operations functions. Its product platform includes three components: networks, antennas, and airborne equipment and software.</v>
    <v>680</v>
    <v>Nasdaq Stock Market</v>
    <v>XNAS</v>
    <v>XNAS</v>
    <v>105 Edgeview Dr., Suite 300, BROOMFIELD, CO, 80021 US</v>
    <v>5.12</v>
    <v>Telecommunications Services</v>
    <v>Stock</v>
    <v>46129.797606596876</v>
    <v>6262</v>
    <v>4.8499999999999996</v>
    <v>663874021</v>
    <v>GOGO INC.</v>
    <v>GOGO INC.</v>
    <v>4.92</v>
    <v>52.438299999999998</v>
    <v>4.83</v>
    <v>4.9291999999999998</v>
    <v>134681900</v>
    <v>GOGO</v>
    <v>GOGO INC. (XNAS:GOGO)</v>
    <v>825072</v>
    <v>1972449</v>
    <v>2009</v>
  </rv>
  <rv s="2">
    <v>6263</v>
  </rv>
  <rv s="0">
    <v>https://www.bing.com/financeapi/forcetrigger?t=a1zuhw&amp;q=XNYS%3aPHI&amp;form=skydnc</v>
    <v>Learn more on Bing</v>
  </rv>
  <rv s="1">
    <v>en-US</v>
    <v>a1zuhw</v>
    <v>268435456</v>
    <v>1</v>
    <v>Powered by Refinitiv</v>
    <v>0</v>
    <v>PLDT Inc. (XNYS:PHI)</v>
    <v>2</v>
    <v>3</v>
    <v>Finance</v>
    <v>4</v>
    <v>24.51</v>
    <v>18.61</v>
    <v>0.71099999999999997</v>
    <v>0.315</v>
    <v>1.5122E-2</v>
    <v>USD</v>
    <v>PLDT Inc. is a Philippines-based diversified telecommunication company. The Company operates through three business segments: Wireless, Fixed Line, and Others. The Company, through its business segments, offers a range of telecommunications services across the Philippines' fiber optic backbone and wireless and fixed line networks. Its Wireless segment provides mobile telecommunications services provided by Smart and DMPI; SBI and PDSI are its wireless broadband service provider; and mobile virtual network operations. Its fixed line segment provides telecommunications services. It also provides fixed line services through its subsidiaries, namely, ClarkTel, BCC and PLDT Global and certain subsidiaries, data center, cloud, cyber security services, managed information technology services and reseller ship, and distribution of Filipino channels. Its others segment includes PCEV, PGIH, PLDT Digital and its subsidiaries, and PGIC, an investment company.</v>
    <v>14304</v>
    <v>New York Stock Exchange</v>
    <v>XNYS</v>
    <v>XNYS</v>
    <v>12/F Ramon Cojuangco Bldg. Makati Avenue, 1200 PH</v>
    <v>21.27</v>
    <v>Telecommunications Services</v>
    <v>Stock</v>
    <v>46129.796145265624</v>
    <v>6265</v>
    <v>20.93</v>
    <v>4568499891</v>
    <v>PLDT Inc.</v>
    <v>PLDT Inc.</v>
    <v>20.93</v>
    <v>8.9685000000000006</v>
    <v>20.83</v>
    <v>21.145</v>
    <v>216055800</v>
    <v>PHI</v>
    <v>PLDT Inc. (XNYS:PHI)</v>
    <v>62359</v>
    <v>201975</v>
    <v>1928</v>
  </rv>
  <rv s="2">
    <v>6266</v>
  </rv>
  <rv s="0">
    <v>https://www.bing.com/financeapi/forcetrigger?t=a23fdm&amp;q=XNAS%3aSPOK&amp;form=skydnc</v>
    <v>Learn more on Bing</v>
  </rv>
  <rv s="1">
    <v>en-US</v>
    <v>a23fdm</v>
    <v>268435456</v>
    <v>1</v>
    <v>Powered by Refinitiv</v>
    <v>0</v>
    <v>SPOK HOLDINGS, INC. (XNAS:SPOK)</v>
    <v>2</v>
    <v>3</v>
    <v>Finance</v>
    <v>4</v>
    <v>19.309100000000001</v>
    <v>10.81</v>
    <v>0.48349999999999999</v>
    <v>0.2</v>
    <v>1.7668E-2</v>
    <v>USD</v>
    <v>Spok Holdings, Inc., through its wholly owned subsidiary Spok, Inc., is engaged in healthcare communications. The Company offers a focused suite of unified clinical communication and collaboration solutions that include call center applications, clinical alerting and notifications, one-way and advanced two-way wireless messaging services, mobile communications, and public safety solutions. Its one-way and advanced two-way wireless messaging services, including information services, throughout the United States. It also offers voice mail, personalized greetings, message storage and retrieval, equipment, maintenance plans and/or equipment loss protection to both one-way and two-way messaging subscribers. It also develops, sells and supports enterprise-wide systems for hospitals and other organizations needing to automate, centralize and standardize clinical communications. It offers its services and products to three major market segments: healthcare, government, and large enterprise.</v>
    <v>421</v>
    <v>Nasdaq Stock Market</v>
    <v>XNAS</v>
    <v>XNAS</v>
    <v>3000 Technology Drive, Suite 400, PLANO, TX, 75074 US</v>
    <v>11.67</v>
    <v>Telecommunications Services</v>
    <v>Stock</v>
    <v>46129.796508171094</v>
    <v>6268</v>
    <v>11.350099999999999</v>
    <v>238813632</v>
    <v>SPOK HOLDINGS, INC.</v>
    <v>SPOK HOLDINGS, INC.</v>
    <v>11.39</v>
    <v>15.1241</v>
    <v>11.32</v>
    <v>11.52</v>
    <v>20730350</v>
    <v>SPOK</v>
    <v>SPOK HOLDINGS, INC. (XNAS:SPOK)</v>
    <v>110196</v>
    <v>171191</v>
    <v>2004</v>
  </rv>
  <rv s="2">
    <v>6269</v>
  </rv>
  <rv s="0">
    <v>https://www.bing.com/financeapi/forcetrigger?t=a2432w&amp;q=XNYS%3aTDS&amp;form=skydnc</v>
    <v>Learn more on Bing</v>
  </rv>
  <rv s="1">
    <v>en-US</v>
    <v>a2432w</v>
    <v>268435456</v>
    <v>1</v>
    <v>Powered by Refinitiv</v>
    <v>0</v>
    <v>TELEPHONE AND DATA SYSTEMS, INC. (XNYS:TDS)</v>
    <v>2</v>
    <v>3</v>
    <v>Finance</v>
    <v>4</v>
    <v>47.795000000000002</v>
    <v>31.07</v>
    <v>0.35049999999999998</v>
    <v>0.20499999999999999</v>
    <v>4.4990000000000004E-3</v>
    <v>USD</v>
    <v>Telephone and Data Systems, Inc. is a diversified telecommunications company. The Company provides broadband, video and voice through its TDS Telecom. The Company’s segment includes Array, TDS Telecom, and Other. Its Array business connects America through digital infrastructure by leasing tower space to tenants and providing ancillary services. It also holds non-controlling interests in primarily wireless operating companies and holds certain wireless spectrum licenses. Its TDS Telecom business provides residential Internet, video, mobile, and voice services primarily through monthly subscription arrangements. Its Other business segment includes its wholly owned subsidiary Suttle-Straus, Inc. The Company, through its subsidiary TDS Telecommunications LLC, delivers high-speed Internet, television entertainment, and phone services to a mix of small to mid-sized urban, suburban and rural communities throughout the United States.</v>
    <v>4000</v>
    <v>New York Stock Exchange</v>
    <v>XNYS</v>
    <v>XNYS</v>
    <v>30 North Lasalle Street, Ste 4000, CHICAGO, IL, 60602 US</v>
    <v>46.34</v>
    <v>Telecommunications Services</v>
    <v>Stock</v>
    <v>46129.797417071095</v>
    <v>6271</v>
    <v>45.45</v>
    <v>5211204522</v>
    <v>TELEPHONE AND DATA SYSTEMS, INC.</v>
    <v>TELEPHONE AND DATA SYSTEMS, INC.</v>
    <v>45.72</v>
    <v>84.705799999999996</v>
    <v>45.57</v>
    <v>45.774999999999999</v>
    <v>113843900</v>
    <v>TDS</v>
    <v>TELEPHONE AND DATA SYSTEMS, INC. (XNYS:TDS)</v>
    <v>269896</v>
    <v>926243</v>
    <v>1997</v>
  </rv>
  <rv s="2">
    <v>6272</v>
  </rv>
  <rv s="0">
    <v>https://www.bing.com/financeapi/forcetrigger?t=a24c52&amp;q=XNAS%3aTMUS&amp;form=skydnc</v>
    <v>Learn more on Bing</v>
  </rv>
  <rv s="1">
    <v>en-US</v>
    <v>a24c52</v>
    <v>268435456</v>
    <v>1</v>
    <v>Powered by Refinitiv</v>
    <v>0</v>
    <v>T-MOBILE US, INC. (XNAS:TMUS)</v>
    <v>2</v>
    <v>3</v>
    <v>Finance</v>
    <v>4</v>
    <v>265.39800000000002</v>
    <v>181.36</v>
    <v>0.35310000000000002</v>
    <v>0.06</v>
    <v>3.0439999999999997E-4</v>
    <v>USD</v>
    <v>T-Mobile US, Inc. is a provider of wireless communications services, including voice, messaging and data, under its flagship brands, T-Mobile and Metro by T-Mobile, and Mint Mobile, in the United States, Puerto Rico and the United States Virgin Islands. It provides wireless communications services primarily using its 4G Long Term Evolution network and its 5G technology network. It also offers a selection of wireless devices, including handsets, tablets and other mobile communication devices, and accessories for sale, as well as financing through equipment installment plans. Its primary service plan offering is Go5G Plus, which includes unlimited talk, text and data on its network, 5G access at no extra cost, scam protection features and more. In addition to its wireless communications services, the Company also offers high speed Internet, which includes a fixed wireless product that utilizes the excess capacity of its nationwide 5G network. It also provides advertising solutions.</v>
    <v>75000</v>
    <v>Nasdaq Stock Market</v>
    <v>XNAS</v>
    <v>XNAS</v>
    <v>12920 Se 38Th Street, BELLEVUE, WA, 98006 US</v>
    <v>198.56</v>
    <v>Telecommunications Services</v>
    <v>Stock</v>
    <v>46129.797708008591</v>
    <v>6274</v>
    <v>194</v>
    <v>217265346340</v>
    <v>T-MOBILE US, INC.</v>
    <v>T-MOBILE US, INC.</v>
    <v>194.77</v>
    <v>20.293299999999999</v>
    <v>197.12</v>
    <v>197.18</v>
    <v>1101863000</v>
    <v>TMUS</v>
    <v>T-MOBILE US, INC. (XNAS:TMUS)</v>
    <v>2483027</v>
    <v>5672856</v>
    <v>2004</v>
  </rv>
  <rv s="2">
    <v>6275</v>
  </rv>
  <rv s="0">
    <v>https://www.bing.com/financeapi/forcetrigger?t=a25h7w&amp;q=XNAS%3aVOD&amp;form=skydnc</v>
    <v>Learn more on Bing</v>
  </rv>
  <rv s="1">
    <v>en-US</v>
    <v>a25h7w</v>
    <v>268435456</v>
    <v>1</v>
    <v>Powered by Refinitiv</v>
    <v>0</v>
    <v>VODAFONE GROUP PUBLIC LIMITED COMPANY (XNAS:VOD)</v>
    <v>2</v>
    <v>3</v>
    <v>Finance</v>
    <v>4</v>
    <v>15.935</v>
    <v>8.98</v>
    <v>0.39319999999999999</v>
    <v>-0.22500000000000001</v>
    <v>-1.4331E-2</v>
    <v>USD</v>
    <v>Vodafone Group Plc is a telecoms company. The Company provides mobile and fixed services to over 355 million customers in 15 countries, partners with mobile networks in over 40 more and has IoT platforms. In Africa, its financial technology businesses serve almost 92 million customers across seven countries. Its products include Unified Communications, Mobile Connectivity, Fixed Connectivity, Digital Applications, IoT Connectivity, Cloud &amp; Edge, E2E Solutions, and Security. Its unified communications solutions include Microsoft Teams Voice, voice services, and recording services. Its digital applications include Gemini for Google Workspace, Google Workspace, Microsoft 365 Business, and Copilot for Microsoft 365. Its Cloud &amp; Edge services include cloud services, mobile private networks, and multi-access edge computing (MEC). It provides solutions for large and multinational business, small and medium business, international public sector, and carriers and digital service providers.</v>
    <v>87205</v>
    <v>Nasdaq Stock Market</v>
    <v>XNAS</v>
    <v>XNAS</v>
    <v>Vodafone House, The Connection, NEWBURY, BERKSHIRE, RG14 2FN GB</v>
    <v>15.51</v>
    <v>Telecommunications Services</v>
    <v>Stock</v>
    <v>46129.796320508591</v>
    <v>6277</v>
    <v>15.195</v>
    <v>35704925875</v>
    <v>VODAFONE GROUP PUBLIC LIMITED COMPANY</v>
    <v>VODAFONE GROUP PUBLIC LIMITED COMPANY</v>
    <v>15.29</v>
    <v>0</v>
    <v>15.7</v>
    <v>15.475</v>
    <v>2307265000</v>
    <v>VOD</v>
    <v>VODAFONE GROUP PUBLIC LIMITED COMPANY (XNAS:VOD)</v>
    <v>4917525</v>
    <v>3941929</v>
    <v>1984</v>
  </rv>
  <rv s="2">
    <v>6278</v>
  </rv>
  <rv s="0">
    <v>https://www.bing.com/financeapi/forcetrigger?t=a1qd3m&amp;q=XNAS%3aCRTO&amp;form=skydnc</v>
    <v>Learn more on Bing</v>
  </rv>
  <rv s="1">
    <v>en-US</v>
    <v>a1qd3m</v>
    <v>268435456</v>
    <v>1</v>
    <v>Powered by Refinitiv</v>
    <v>0</v>
    <v>Criteo SA (XNAS:CRTO)</v>
    <v>2</v>
    <v>3</v>
    <v>Finance</v>
    <v>4</v>
    <v>35.102800000000002</v>
    <v>16.149999999999999</v>
    <v>0.35120000000000001</v>
    <v>0.14000000000000001</v>
    <v>7.2199999999999999E-3</v>
    <v>USD</v>
    <v>Criteo SA is a France-based company specializing in digital performance marketing. Its solution consists of the Criteo Engine, the Company's data assets, access to inventory, and its advertiser and publisher platforms. The Criteo Engine consists of various machine learning algorithms, such as prediction, recommendation, bidding and creative algorithms and the global hardware and software infrastructure. The Criteo Engine delivers advertisements through multiple marketing channels and formats, including display advertising banners, native advertising banners and marketing messages delivered to opt-in e-mail addresses. Advertisements are delivered on all devices and screens, including Web browsers on desktops and laptops, mobile Web browsers on smart phones and tablets, as well as mobile applications. It operates in approximately 90 countries through a network of over 30 international offices located in Europe, the Americas and the Asia-Pacific region.</v>
    <v>3649</v>
    <v>Nasdaq Stock Market</v>
    <v>XNAS</v>
    <v>XNAS</v>
    <v>32 Rue Blanche, PARIS, ILE-DE-FRANCE, 75009 FR</v>
    <v>19.905000000000001</v>
    <v>Media &amp; Publishing</v>
    <v>Stock</v>
    <v>46129.797171666403</v>
    <v>6280</v>
    <v>19.18</v>
    <v>973748027</v>
    <v>Criteo SA</v>
    <v>Criteo SA</v>
    <v>19.45</v>
    <v>6.5456000000000003</v>
    <v>19.39</v>
    <v>19.53</v>
    <v>49859090</v>
    <v>CRTO</v>
    <v>Criteo SA (XNAS:CRTO)</v>
    <v>127654</v>
    <v>266420</v>
    <v>2005</v>
  </rv>
  <rv s="2">
    <v>6281</v>
  </rv>
  <rv s="0">
    <v>https://www.bing.com/financeapi/forcetrigger?t=a1rpr7&amp;q=XNYS%3aEEX&amp;form=skydnc</v>
    <v>Learn more on Bing</v>
  </rv>
  <rv s="1">
    <v>en-US</v>
    <v>a1rpr7</v>
    <v>268435456</v>
    <v>1</v>
    <v>Powered by Refinitiv</v>
    <v>0</v>
    <v>EMERALD HOLDING, INC. (XNYS:EEX)</v>
    <v>2</v>
    <v>3</v>
    <v>Finance</v>
    <v>4</v>
    <v>5.45</v>
    <v>3.32</v>
    <v>0.55249999999999999</v>
    <v>0.02</v>
    <v>4.3569999999999998E-3</v>
    <v>USD</v>
    <v>Emerald Holding, Inc. is a business-to-business (B2B) event organizer principally in the United States. The Company integrates live events, media content, industry insights, digital tools, data-focused solutions, and e-commerce platforms into three complementary business lines: Connections, Content and Commerce. The Connections division consists of a collection of B2B events spanning trade shows, conferences, B2C showcases and a scaled hosted buyer platform. The Content division consists of B2B print publications and digital media products that complement its existing trade show properties. The Commerce division offers B2B e-commerce and digital merchandising solutions, serving the needs of manufacturers and retailers through its Elastic Suite and Bulletin platforms, which create a digital year-round transactional platform for use by its customers, regardless of location. It also operates content and content-marketing websites, related digital products, and produces publications.</v>
    <v>821</v>
    <v>New York Stock Exchange</v>
    <v>XNYS</v>
    <v>XNYS</v>
    <v>100 Broadway,, 14th Floor, NEW YORK, NY, 10005 US</v>
    <v>4.66</v>
    <v>Professional &amp; Commercial Services</v>
    <v>Stock</v>
    <v>46129.7946590625</v>
    <v>6283</v>
    <v>4.5301</v>
    <v>912361412</v>
    <v>EMERALD HOLDING, INC.</v>
    <v>EMERALD HOLDING, INC.</v>
    <v>4.63</v>
    <v>214.4186</v>
    <v>4.59</v>
    <v>4.6100000000000003</v>
    <v>197909200</v>
    <v>EEX</v>
    <v>EMERALD HOLDING, INC. (XNYS:EEX)</v>
    <v>9768</v>
    <v>28199</v>
    <v>2013</v>
  </rv>
  <rv s="2">
    <v>6284</v>
  </rv>
  <rv s="0">
    <v>https://www.bing.com/financeapi/forcetrigger?t=a1uoa2&amp;q=XNAS%3aHHS&amp;form=skydnc</v>
    <v>Learn more on Bing</v>
  </rv>
  <rv s="1">
    <v>en-US</v>
    <v>a1uoa2</v>
    <v>268435456</v>
    <v>1</v>
    <v>Powered by Refinitiv</v>
    <v>0</v>
    <v>HARTE HANKS, INC. (XNAS:HHS)</v>
    <v>2</v>
    <v>3</v>
    <v>Finance</v>
    <v>4</v>
    <v>5.39</v>
    <v>2.2200000000000002</v>
    <v>-5.2699999999999997E-2</v>
    <v>-0.05</v>
    <v>-1.7422E-2</v>
    <v>USD</v>
    <v>Harte Hanks, Inc., together with its subsidiaries, is a global customer experience company. The Company operates through four segments: Marketing Services; Customer Care, Sales Service, and Fulfillment &amp; Logistics Services. Marketing Services segment leverages data, insight, and experience to support clients as they engage customers through digital, traditional, and emerging channels. Customer Care segment offers responsive contact center solutions, which use real-time data to interact with each customer. Customer contacts are handled through phone, e-mail, social media, text messaging, chat, and digital self-service support. Fulfillment &amp; Logistics segment comprises mail, product fulfillment, and logistics services. It offers a variety of product fulfillment solutions, including printing on demand, managing product recalls, and distributing literature and promotional products. It is also a third-party logistics and freight optimization provider in the United States.</v>
    <v>1719</v>
    <v>Nasdaq Stock Market</v>
    <v>XNAS</v>
    <v>XNAS</v>
    <v>1 Executive Drive, Suite 303, CHELMSFORD, MA, 01824 US</v>
    <v>2.83</v>
    <v>Media &amp; Publishing</v>
    <v>Stock</v>
    <v>46129.797615335156</v>
    <v>6286</v>
    <v>2.7</v>
    <v>20909707</v>
    <v>HARTE HANKS, INC.</v>
    <v>HARTE HANKS, INC.</v>
    <v>2.83</v>
    <v>0</v>
    <v>2.87</v>
    <v>2.82</v>
    <v>7414790</v>
    <v>HHS</v>
    <v>HARTE HANKS, INC. (XNAS:HHS)</v>
    <v>14754</v>
    <v>16297</v>
    <v>1970</v>
  </rv>
  <rv s="2">
    <v>6287</v>
  </rv>
  <rv s="0">
    <v>https://www.bing.com/financeapi/forcetrigger?t=a1yclh&amp;q=XNAS%3aNCMI&amp;form=skydnc</v>
    <v>Learn more on Bing</v>
  </rv>
  <rv s="1">
    <v>en-US</v>
    <v>a1yclh</v>
    <v>268435456</v>
    <v>1</v>
    <v>Powered by Refinitiv</v>
    <v>0</v>
    <v>NATIONAL CINEMEDIA, INC. (XNAS:NCMI)</v>
    <v>2</v>
    <v>3</v>
    <v>Finance</v>
    <v>4</v>
    <v>6.18</v>
    <v>2.92</v>
    <v>1.4955000000000001</v>
    <v>0.14000000000000001</v>
    <v>4.0229999999999995E-2</v>
    <v>USD</v>
    <v>National CineMedia, Inc. is a media company that operates the cinema advertising platform in the United States. Its platform consists of more than 18,400 screens in over 1,400 theaters in 196 Designated Market Areas. It presents multiple formats of The Noovie Show depending on the theater circuit in which it runs, including Post-Showtime advertising inventory after the advertised showtime. It also sells advertising on its LEN, a series of screens located in movie theater lobbies, and other forms of advertising and promotions in theater lobbies. Its consumer-facing Noovie Trivia application allows brands to continue to reach movie audiences across multiple platforms, including sponsorships, digital advertising inventory such as leaderboards, banner advertisements, and others. The Noovie Show with Post-Showtime Inventory format is comprised of the same segments included within the Classic Noovie Show consisting of silver pod; gold pod; pre-trailer pod, and platinum spot.</v>
    <v>248</v>
    <v>Nasdaq Stock Market</v>
    <v>XNAS</v>
    <v>XNAS</v>
    <v>6300 S Syracuse Way Ste 300, CENTENNIAL, CO, 80111-6723 US</v>
    <v>3.6749999999999998</v>
    <v>Media &amp; Publishing</v>
    <v>Stock</v>
    <v>46129.797699027346</v>
    <v>6289</v>
    <v>3.48</v>
    <v>337675120</v>
    <v>NATIONAL CINEMEDIA, INC.</v>
    <v>NATIONAL CINEMEDIA, INC.</v>
    <v>3.55</v>
    <v>0</v>
    <v>3.48</v>
    <v>3.62</v>
    <v>93280420</v>
    <v>NCMI</v>
    <v>NATIONAL CINEMEDIA, INC. (XNAS:NCMI)</v>
    <v>245180</v>
    <v>485422</v>
    <v>2006</v>
  </rv>
  <rv s="2">
    <v>6290</v>
  </rv>
  <rv s="0">
    <v>https://www.bing.com/financeapi/forcetrigger?t=a1z7mw&amp;q=XNYS%3aOMC&amp;form=skydnc</v>
    <v>Learn more on Bing</v>
  </rv>
  <rv s="1">
    <v>en-US</v>
    <v>a1z7mw</v>
    <v>268435456</v>
    <v>1</v>
    <v>Powered by Refinitiv</v>
    <v>0</v>
    <v>OMNICOM GROUP INC. (XNYS:OMC)</v>
    <v>2</v>
    <v>3</v>
    <v>Finance</v>
    <v>4</v>
    <v>87.165000000000006</v>
    <v>66.334599999999995</v>
    <v>0.71870000000000001</v>
    <v>-0.31</v>
    <v>-3.9360000000000003E-3</v>
    <v>USD</v>
    <v>Omnicom Group Inc. is a marketing and sales company. It operates through global networks, connected capabilities and specialized agencies, which connect its comprehensive portfolio of companies to deliver marketing, sales, communications and commerce services to global companies. Its products and service offerings support client objectives across its focus areas: media, content, commerce, generative AI, and branding communications. It offers a range of services in advertising, branding, crisis communications, customer data analytics and data-driven decision making, marketing research, and healthcare marketing and communications. Its services include media planning and buying, merchandising and point of sale, mobile marketing, package design, performance marketing, product placement, promotional marketing, public affairs, public relations and others. Its global networks include Omnicom Advertising, Omnicom Media, the DAS Group of Companies, and the Communications Consultancy Network.</v>
    <v>120000</v>
    <v>New York Stock Exchange</v>
    <v>XNYS</v>
    <v>XNYS</v>
    <v>280 Park Avenue, NEW YORK, NY, 10017 US</v>
    <v>80.05</v>
    <v>Media &amp; Publishing</v>
    <v>Stock</v>
    <v>46129.797751006248</v>
    <v>6292</v>
    <v>78.33</v>
    <v>22357387050</v>
    <v>OMNICOM GROUP INC.</v>
    <v>OMNICOM GROUP INC.</v>
    <v>78.98</v>
    <v>158.64510000000001</v>
    <v>78.760000000000005</v>
    <v>78.45</v>
    <v>284989000</v>
    <v>OMC</v>
    <v>OMNICOM GROUP INC. (XNYS:OMC)</v>
    <v>1989423</v>
    <v>4884182</v>
    <v>1944</v>
  </rv>
  <rv s="2">
    <v>6293</v>
  </rv>
  <rv s="0">
    <v>https://www.bing.com/financeapi/forcetrigger?t=b16jh7&amp;q=XNAS%3aSCOR&amp;form=skydnc</v>
    <v>Learn more on Bing</v>
  </rv>
  <rv s="1">
    <v>en-US</v>
    <v>b16jh7</v>
    <v>268435456</v>
    <v>1</v>
    <v>Powered by Refinitiv</v>
    <v>0</v>
    <v>COMSCORE, INC. (XNAS:SCOR)</v>
    <v>2</v>
    <v>3</v>
    <v>Finance</v>
    <v>5</v>
    <v>10.1784</v>
    <v>4.3901000000000003</v>
    <v>1.1432</v>
    <v>0.15</v>
    <v>1.8867999999999999E-2</v>
    <v>USD</v>
    <v>Comscore, Inc. is an information and analytics company that measures advertising, content, and the consumer audiences of each, across media platforms. The Company creates its products using a global data platform that combines information on digital platforms (connected televisions (CTV), mobile devices, tablets and computers), televisions, direct to consumer applications, and movie screens with demographics and other descriptive information. The Company's products and services are organized under two groups: Content &amp; Ad Measurement, which is engaged in measuring audiences across content and advertisements for linear television (TV), CTV, desktops, laptops, tablets and mobile devices, and Research &amp; Insight Solutions, which represents the custom solutions it provides that are tailored to its clients' specific needs. These offerings include custom TV, digital and cross-platform data feeds, as well as other data integrations.</v>
    <v>1116</v>
    <v>Nasdaq Stock Market</v>
    <v>XNAS</v>
    <v>XNAS</v>
    <v>Suite 600, 11950 Democracy Drive, RESTON, VA, 20190 US</v>
    <v>8.2100000000000009</v>
    <v>Media &amp; Publishing</v>
    <v>Stock</v>
    <v>46129.779897256252</v>
    <v>6295</v>
    <v>7.95</v>
    <v>121690431</v>
    <v>COMSCORE, INC.</v>
    <v>COMSCORE, INC.</v>
    <v>7.95</v>
    <v>0</v>
    <v>7.95</v>
    <v>8.1</v>
    <v>15023510</v>
    <v>SCOR</v>
    <v>COMSCORE, INC. (XNAS:SCOR)</v>
    <v>8009</v>
    <v>21037</v>
    <v>1999</v>
  </rv>
  <rv s="2">
    <v>6296</v>
  </rv>
  <rv s="0">
    <v>https://www.bing.com/financeapi/forcetrigger?t=a1xf77&amp;q=XNAS%3aSTGW&amp;form=skydnc</v>
    <v>Learn more on Bing</v>
  </rv>
  <rv s="1">
    <v>en-US</v>
    <v>a1xf77</v>
    <v>268435456</v>
    <v>1</v>
    <v>Powered by Refinitiv</v>
    <v>0</v>
    <v>STAGWELL INC. (XNAS:STGW)</v>
    <v>2</v>
    <v>3</v>
    <v>Finance</v>
    <v>4</v>
    <v>7.5149999999999997</v>
    <v>4.03</v>
    <v>1.4131</v>
    <v>9.5000000000000001E-2</v>
    <v>1.3158000000000001E-2</v>
    <v>USD</v>
    <v>Stagwell Inc. is a digital-first marketing company. Its segments include Marketing Services, Digital Transformation, Media &amp; Commerce, Communications, and The Marketing Cloud. The Company has a platform called NewVoices.ai, an Artificial Intelligence (AI) platform designed to redefine how organizations manage sales, customer engagement, and retention at scale. Marketing Services segment delivers a broad range of services across solutions designed to build and elevate brands. Digital Transformation segment designs, implements and activates modern digital ecosystems. Media &amp; Commerce segment delivers integrated AI-based data solutions that drive audience engagement and business growth through media buying, commerce enablement, and Customer Relationship Management (CRM) strategies. Communications segment provides solutions designed to help organizations build, protect, and enhance its reputation. The Marketing Cloud segment delivers a comprehensive suite of technology solutions.</v>
    <v>10951</v>
    <v>Nasdaq Stock Market</v>
    <v>XNAS</v>
    <v>XNAS</v>
    <v>One World Trade Center, Floor 65, NEW YORK, NY, 10007 US</v>
    <v>7.5149999999999997</v>
    <v>Media &amp; Publishing</v>
    <v>Stock</v>
    <v>46129.797616875003</v>
    <v>6298</v>
    <v>7.2450000000000001</v>
    <v>1854005037</v>
    <v>STAGWELL INC.</v>
    <v>STAGWELL INC.</v>
    <v>7.25</v>
    <v>99.119200000000006</v>
    <v>7.22</v>
    <v>7.3150000000000004</v>
    <v>253452500</v>
    <v>STGW</v>
    <v>STAGWELL INC. (XNAS:STGW)</v>
    <v>1220278</v>
    <v>1523363</v>
    <v>2020</v>
  </rv>
  <rv s="2">
    <v>6299</v>
  </rv>
  <rv s="0">
    <v>https://www.bing.com/financeapi/forcetrigger?t=a2efww&amp;q=XNAS%3aTHRY&amp;form=skydnc</v>
    <v>Learn more on Bing</v>
  </rv>
  <rv s="1">
    <v>en-US</v>
    <v>a2efww</v>
    <v>268435456</v>
    <v>1</v>
    <v>Powered by Refinitiv</v>
    <v>0</v>
    <v>THRYV HOLDINGS, INC. (XNAS:THRY)</v>
    <v>2</v>
    <v>3</v>
    <v>Finance</v>
    <v>4</v>
    <v>15.49</v>
    <v>1.91</v>
    <v>0.80489999999999995</v>
    <v>-0.03</v>
    <v>-9.1190000000000004E-3</v>
    <v>USD</v>
    <v>Thryv Holdings, Inc. is a provider of software-as-a-service (SaaS) solutions to small and medium-sized businesses (SMBs). Its segments include Thryv Marketing Services and Thryv SaaS. Thryv Marketing Services segment, which includes the Company’s Print and Digital solutions business. Thryv SaaS segment, which includes the Company's SaaS flagship all-in-one small business management modular software platform, which includes Command Center, Business Center, Marketing Center, ThryvPay, Thryv Add-Ons, and Keap Automations. Its solutions enable its SMB clients to attract and generate new business leads, manage their customer relationships efficiently with artificial intelligence (AI) tools and automations, and run their day-to-day operations. Its Business Center is designed to allow an SMB to streamline day-to-day business operations, including customer relationship management, appointment scheduling, estimate and invoice creation, and online review management.</v>
    <v>2702</v>
    <v>Nasdaq Stock Market</v>
    <v>XNAS</v>
    <v>XNAS</v>
    <v>1301 Municipal Way, Suite 220, GRAPEVINE, TX, 76051 US</v>
    <v>3.4350000000000001</v>
    <v>Media &amp; Publishing</v>
    <v>Stock</v>
    <v>46129.795832128904</v>
    <v>6301</v>
    <v>3.25</v>
    <v>143977965</v>
    <v>THRYV HOLDINGS, INC.</v>
    <v>THRYV HOLDINGS, INC.</v>
    <v>3.32</v>
    <v>0</v>
    <v>3.29</v>
    <v>3.26</v>
    <v>44165020</v>
    <v>THRY</v>
    <v>THRYV HOLDINGS, INC. (XNAS:THRY)</v>
    <v>331993</v>
    <v>745807</v>
    <v>2012</v>
  </rv>
  <rv s="2">
    <v>6302</v>
  </rv>
  <rv s="0">
    <v>https://www.bing.com/financeapi/forcetrigger?t=a259ar&amp;q=XNYS%3aVVX&amp;form=skydnc</v>
    <v>Learn more on Bing</v>
  </rv>
  <rv s="1">
    <v>en-US</v>
    <v>a259ar</v>
    <v>268435456</v>
    <v>1</v>
    <v>Powered by Refinitiv</v>
    <v>0</v>
    <v>V2X, INC. (XNYS:VVX)</v>
    <v>2</v>
    <v>3</v>
    <v>Finance</v>
    <v>4</v>
    <v>75</v>
    <v>43.42</v>
    <v>0.14269999999999999</v>
    <v>-1.49</v>
    <v>-2.1767999999999999E-2</v>
    <v>USD</v>
    <v>V2X, Inc. builds innovative solutions that integrate physical and digital environments. The Company is a provider of critical mission solutions primarily to defense customers in 329 locations and 47 countries and territories worldwide. The Company provides a comprehensive suite of integrated solutions and critical service offerings across the operations and logistics, aerospace, training and technology markets to national security, defense, civilian and international clients. Its key service offerings include high impact readiness, integrated supply chain management, assured communications, mission solutions and platform renewal and modernization. Its assured communications capabilities include full lifecycle network management, network systems installation and activation, and information assurance. Its mission solutions capabilities provide customers with full-spectrum support for logistics, infrastructure sustainment, and contingency operations around the globe.</v>
    <v>16200</v>
    <v>New York Stock Exchange</v>
    <v>XNYS</v>
    <v>XNYS</v>
    <v>2100 Reston Parkway, Suite 300, RESTON, VA, 20191 US</v>
    <v>69.02</v>
    <v>Aerospace &amp; Defense</v>
    <v>Stock</v>
    <v>46129.797623390623</v>
    <v>6304</v>
    <v>66.599999999999994</v>
    <v>2093847904</v>
    <v>V2X, INC.</v>
    <v>V2X, INC.</v>
    <v>68.734999999999999</v>
    <v>27.354099999999999</v>
    <v>68.45</v>
    <v>66.959999999999994</v>
    <v>31270130</v>
    <v>VVX</v>
    <v>V2X, INC. (XNYS:VVX)</v>
    <v>271553</v>
    <v>548284</v>
    <v>2014</v>
  </rv>
  <rv s="2">
    <v>6305</v>
  </rv>
  <rv s="0">
    <v>https://www.bing.com/financeapi/forcetrigger?t=a1my8m&amp;q=XNYS%3aAEO&amp;form=skydnc</v>
    <v>Learn more on Bing</v>
  </rv>
  <rv s="1">
    <v>en-US</v>
    <v>a1my8m</v>
    <v>268435456</v>
    <v>1</v>
    <v>Powered by Refinitiv</v>
    <v>0</v>
    <v>AMERICAN EAGLE OUTFITTERS, INC. (XNYS:AEO)</v>
    <v>2</v>
    <v>3</v>
    <v>Finance</v>
    <v>4</v>
    <v>28.46</v>
    <v>9.27</v>
    <v>1.4594</v>
    <v>0.34499999999999997</v>
    <v>1.7996999999999999E-2</v>
    <v>USD</v>
    <v>American Eagle Outfitters, Inc. is a global specialty retailer. The Company offers clothing, accessories and personal care products under its American Eagle and Aerie brands. The Company operates through two segments: American Eagle and Aerie. American Eagle is an American jeans and apparel brand. Aerie is a lifestyle brand offering intimates, apparel, activewear, and swim collections. OFFLINE by Aerie offers a complete collection of activewear and accessories. The Company sells its products directly to consumers through its retail channel, which includes its stores and concession-based shops-within-shops. It operates stores in the United States, Canada, Mexico, and Hong Kong. The Company has license agreements with third parties to operate American Eagle and Aerie stores and online marketplace businesses throughout Asia, including India, Europe, Latin America, and the Middle East. The Company also operates Todd Snyder New York (Todd Snyder), a premium menswear brand.</v>
    <v>10000</v>
    <v>New York Stock Exchange</v>
    <v>XNYS</v>
    <v>XNYS</v>
    <v>77 Hot Metal St, PITTSBURGH, PA, 15203 US</v>
    <v>19.899999999999999</v>
    <v>Specialty Retailers</v>
    <v>Stock</v>
    <v>46129.797702221877</v>
    <v>6307</v>
    <v>19.36</v>
    <v>3252656770</v>
    <v>AMERICAN EAGLE OUTFITTERS, INC.</v>
    <v>AMERICAN EAGLE OUTFITTERS, INC.</v>
    <v>19.690000000000001</v>
    <v>17.9053</v>
    <v>19.170000000000002</v>
    <v>19.515000000000001</v>
    <v>166674700</v>
    <v>AEO</v>
    <v>AMERICAN EAGLE OUTFITTERS, INC. (XNYS:AEO)</v>
    <v>2543481</v>
    <v>5445273</v>
    <v>1972</v>
  </rv>
  <rv s="2">
    <v>6308</v>
  </rv>
  <rv s="0">
    <v>https://www.bing.com/financeapi/forcetrigger?t=c387tc&amp;q=XNYS%3aAKA&amp;form=skydnc</v>
    <v>Learn more on Bing</v>
  </rv>
  <rv s="1">
    <v>en-US</v>
    <v>c387tc</v>
    <v>268435456</v>
    <v>1</v>
    <v>Powered by Refinitiv</v>
    <v>0</v>
    <v>A.K.A. BRANDS HOLDING CORP. (XNYS:AKA)</v>
    <v>2</v>
    <v>3</v>
    <v>Finance</v>
    <v>4</v>
    <v>16.38</v>
    <v>7</v>
    <v>1.5183</v>
    <v>0.35</v>
    <v>3.3848999999999997E-2</v>
    <v>USD</v>
    <v>a.k.a. Brands Holding Corp. maintains a portfolio of global fashion brands, which includes two women’s brands, Princess Polly and Petal &amp; Pup, and two streetwear brands, Culture Kings and mnml. The Company reaches an audience of consumers who seek fashion inspiration on social media and primarily shop online. Princess Polly is a fashion brand focused on fun, trendy dresses, tops, shoes and accessories with slim-fit, body-confident and trendy fashion designs. The brand targets a female customer between the ages of 15 and 25. Petal &amp; Pup is a fashion brand offering an assortment of trendy, flattering and feminine styles and dresses for special occasions. Culture Kings brand is an online retailer of streetwear apparel, footwear, headwear and accessories. The brand targets male consumers between the ages of 18 and 35 who are fashion conscious, highly social and digitally focused. mnml is a streetwear brand that offers competitively priced, on-trend wardrobe staples.</v>
    <v>1650</v>
    <v>New York Stock Exchange</v>
    <v>XNYS</v>
    <v>XNYS</v>
    <v>100 Montgomery Street, Suite 2270, SAN FRANCISCO, CA, 94104 US</v>
    <v>11.3499</v>
    <v>Specialty Retailers</v>
    <v>Stock</v>
    <v>46129.794818957809</v>
    <v>6310</v>
    <v>10.3299</v>
    <v>115652009</v>
    <v>A.K.A. BRANDS HOLDING CORP.</v>
    <v>A.K.A. BRANDS HOLDING CORP.</v>
    <v>10.95</v>
    <v>0</v>
    <v>10.34</v>
    <v>10.69</v>
    <v>10818710</v>
    <v>AKA</v>
    <v>A.K.A. BRANDS HOLDING CORP. (XNYS:AKA)</v>
    <v>7858</v>
    <v>4109</v>
    <v>2021</v>
  </rv>
  <rv s="2">
    <v>6311</v>
  </rv>
  <rv s="0">
    <v>https://www.bing.com/financeapi/forcetrigger?t=a1nikr&amp;q=XNYS%3aANF&amp;form=skydnc</v>
    <v>Learn more on Bing</v>
  </rv>
  <rv s="1">
    <v>en-US</v>
    <v>a1nikr</v>
    <v>268435456</v>
    <v>1</v>
    <v>Powered by Refinitiv</v>
    <v>0</v>
    <v>ABERCROMBIE &amp; FITCH CO. (XNYS:ANF)</v>
    <v>2</v>
    <v>3</v>
    <v>Finance</v>
    <v>4</v>
    <v>133.11000000000001</v>
    <v>65.45</v>
    <v>1.0686</v>
    <v>1.875</v>
    <v>2.0184999999999998E-2</v>
    <v>USD</v>
    <v>Abercrombie &amp; Fitch Co. is a global, digitally led omnichannel specialty retailer of apparel and accessories. The Company offers an assortment of apparel, personal care products and accessories for men, women and kids, which are sold primarily through its Company-owned stores and digital channels, as well as through various third-party arrangements. The Company’s brands include Abercrombie brands, which includes Abercrombie &amp; Fitch, abercrombie kids, and Your Personal Best (YPB), and Hollister brands, which include Hollister and Gilly Hicks. Its geographic segments include the Americas, EMEA, and APAC. The Company also offers its loyalty programs, which include Abercrombie’s myAbercrombie and Hollister’s Hollister House Rewards. The Company operates approximately 790 stores under these brands across North America, Europe, Asia and the Middle East, as well as the e-commerce sites abercrombie.com, abercrombiekids.com, and hollisterco.com.</v>
    <v>6600</v>
    <v>New York Stock Exchange</v>
    <v>XNYS</v>
    <v>XNYS</v>
    <v>6301 Fitch Path, NEW ALBANY, OH, 43054 US</v>
    <v>97.77</v>
    <v>Specialty Retailers</v>
    <v>Stock</v>
    <v>46129.796522673438</v>
    <v>6313</v>
    <v>93.71</v>
    <v>4257267399</v>
    <v>ABERCROMBIE &amp; FITCH CO.</v>
    <v>ABERCROMBIE &amp; FITCH CO.</v>
    <v>95.81</v>
    <v>9.0622000000000007</v>
    <v>92.89</v>
    <v>94.765000000000001</v>
    <v>44924470</v>
    <v>ANF</v>
    <v>ABERCROMBIE &amp; FITCH CO. (XNYS:ANF)</v>
    <v>838184</v>
    <v>1198793</v>
    <v>1996</v>
  </rv>
  <rv s="2">
    <v>6314</v>
  </rv>
  <rv s="0">
    <v>https://www.bing.com/financeapi/forcetrigger?t=a1ojkr&amp;q=XNYS%3aBKE&amp;form=skydnc</v>
    <v>Learn more on Bing</v>
  </rv>
  <rv s="1">
    <v>en-US</v>
    <v>a1ojkr</v>
    <v>268435456</v>
    <v>1</v>
    <v>Powered by Refinitiv</v>
    <v>0</v>
    <v>THE BUCKLE, INC. (XNYS:BKE)</v>
    <v>2</v>
    <v>3</v>
    <v>Finance</v>
    <v>4</v>
    <v>58.348199999999999</v>
    <v>31.543399999999998</v>
    <v>1.1369</v>
    <v>1.9750000000000001</v>
    <v>3.7284999999999999E-2</v>
    <v>USD</v>
    <v>The Buckle, Inc. is a retailer of casual apparel, footwear, and accessories. The Company operates approximately 441 retail stores in 42 states. The Company markets a wide selection of casual apparel including denim, other casual bottoms, tops, sportswear, outerwear, accessories, and footwear. It also provides customer services, such as free hemming, free gift-packaging, easy layaways, the Buckle private label credit card, and a guest loyalty program. The Company offers denims from brands such as Flying Monkey, Hidden, KanCan, Levi’s, Miss Me, Rock Revival, Wrangler, and 7 For All Mankind. Its other key brands include Affliction, American Fighter, Ariat, Billabong, Birkenstock, Free People, Goorin Bros., Hey Dude, Hooey, Howitzer, Hurley, K. Swiss, Kimes Ranch, Lost Calf, Mia, Oakley, Old Row, Pendleton, Ray-Ban, Reebok, Ridge, RVCA, SOREL, Steve Madden, Sullen, Very G, White Crow, and Z Supply.</v>
    <v>2900</v>
    <v>New York Stock Exchange</v>
    <v>XNYS</v>
    <v>XNYS</v>
    <v>2407 W 24TH ST, KEARNEY, NE, 68845-4915 US</v>
    <v>55.49</v>
    <v>Specialty Retailers</v>
    <v>Stock</v>
    <v>46129.797708101563</v>
    <v>6316</v>
    <v>53.75</v>
    <v>2830661455</v>
    <v>THE BUCKLE, INC.</v>
    <v>THE BUCKLE, INC.</v>
    <v>53.75</v>
    <v>13.4907</v>
    <v>52.97</v>
    <v>54.945</v>
    <v>51518090</v>
    <v>BKE</v>
    <v>THE BUCKLE, INC. (XNYS:BKE)</v>
    <v>260121</v>
    <v>507851</v>
    <v>1948</v>
  </rv>
  <rv s="2">
    <v>6317</v>
  </rv>
  <rv s="0">
    <v>https://www.bing.com/financeapi/forcetrigger?t=a1oqr7&amp;q=XNYS%3aBOOT&amp;form=skydnc</v>
    <v>Learn more on Bing</v>
  </rv>
  <rv s="1">
    <v>en-US</v>
    <v>a1oqr7</v>
    <v>268435456</v>
    <v>1</v>
    <v>Powered by Refinitiv</v>
    <v>0</v>
    <v>Boot Barn Holdings, Inc. (XNYS:BOOT)</v>
    <v>2</v>
    <v>3</v>
    <v>Finance</v>
    <v>4</v>
    <v>210.25</v>
    <v>86.169799999999995</v>
    <v>1.6924999999999999</v>
    <v>8.6300000000000008</v>
    <v>5.5698999999999999E-2</v>
    <v>USD</v>
    <v>Boot Barn Holdings, Inc. is a lifestyle retailer of western and work-related footwear, apparel, and accessories for men, women and children. The Company carries an assortment of denim, western shirts, cowboy hats, belts and belt buckles, western-style jewelry, and accessories. Its western assortment includes various brands such as Ariat, Cinch, Cody James, Corral, Dan Post, Durango, El Dorado, Idyllwind, Justin, Laredo, Levi’s, Miss Me, Montana Silversmiths, Moonshine Spirit, Resistol, Shyanne, Stetson, Tony Lama, Twisted X, and Wrangler. Its work assortment includes rugged footwear, outerwear, overalls, denim and shirts, including safety-toe boots and flame-resistant and high-visibility clothing. Its e-commerce Websites consist primarily of bootbarn.com, sheplers.com, countryoutfitter.com, and third-party marketplaces, as well as the Boot Barn app. The Company operates approximately 475 stores in 49 states.</v>
    <v>3300</v>
    <v>New York Stock Exchange</v>
    <v>XNYS</v>
    <v>XNYS</v>
    <v>17100 Laguna Canyon Road, IRVINE, CA, 92618 US</v>
    <v>168.11</v>
    <v>Specialty Retailers</v>
    <v>Stock</v>
    <v>46129.797709282029</v>
    <v>6319</v>
    <v>159.02000000000001</v>
    <v>4975869735</v>
    <v>Boot Barn Holdings, Inc.</v>
    <v>Boot Barn Holdings, Inc.</v>
    <v>161.62</v>
    <v>22.9421</v>
    <v>154.94</v>
    <v>163.57</v>
    <v>30420430</v>
    <v>BOOT</v>
    <v>Boot Barn Holdings, Inc. (XNYS:BOOT)</v>
    <v>560028</v>
    <v>762714</v>
    <v>2011</v>
  </rv>
  <rv s="2">
    <v>6320</v>
  </rv>
  <rv s="0">
    <v>https://www.bing.com/financeapi/forcetrigger?t=a1ozf2&amp;q=XNYS%3aBURL&amp;form=skydnc</v>
    <v>Learn more on Bing</v>
  </rv>
  <rv s="1">
    <v>en-US</v>
    <v>a1ozf2</v>
    <v>268435456</v>
    <v>1</v>
    <v>Powered by Refinitiv</v>
    <v>0</v>
    <v>BURLINGTON STORES, INC. (XNYS:BURL)</v>
    <v>2</v>
    <v>3</v>
    <v>Finance</v>
    <v>4</v>
    <v>347.44</v>
    <v>212.92</v>
    <v>1.5667</v>
    <v>9.1549999999999994</v>
    <v>2.7143E-2</v>
    <v>USD</v>
    <v>Burlington Stores, Inc. is an off-price retailer of branded merchandise at everyday low prices. The Company’s stores offer an extensive selection of in-season, fashion-focused merchandise, including women’s ready-to-wear apparel, menswear, youth apparel, baby, beauty, footwear, accessories, home, toys, gifts and coats. Its broad selection provides a wide range of apparel, accessories and furnishings for all ages. It sells a broad selection of merchandise acquired directly from manufacturers and other suppliers. It has six distribution centers. Its three east coast distribution centers are located in Edgewater Park, New Jersey; Burlington, New Jersey; and Logan, New Jersey. Its three west coast distribution centers are located in San Bernardino, California, Redlands, California, and Riverside, California. These six distribution centers occupy an aggregate of 5,135,000 square feet, and each includes processing, shipping and storage capabilities. It operates in about 1,108 stores.</v>
    <v>17494</v>
    <v>New York Stock Exchange</v>
    <v>XNYS</v>
    <v>XNYS</v>
    <v>1830 Route 130 North, BURLINGTON, NJ, 08016 US</v>
    <v>347.44</v>
    <v>Specialty Retailers</v>
    <v>Stock</v>
    <v>46129.797709675782</v>
    <v>6322</v>
    <v>340.24</v>
    <v>21767232890</v>
    <v>BURLINGTON STORES, INC.</v>
    <v>BURLINGTON STORES, INC.</v>
    <v>341.14</v>
    <v>36.377099999999999</v>
    <v>337.29</v>
    <v>346.44499999999999</v>
    <v>62830270</v>
    <v>BURL</v>
    <v>BURLINGTON STORES, INC. (XNYS:BURL)</v>
    <v>339693</v>
    <v>753157</v>
    <v>2013</v>
  </rv>
  <rv s="2">
    <v>6323</v>
  </rv>
  <rv s="0">
    <v>https://www.bing.com/financeapi/forcetrigger?t=a1qhnm&amp;q=XNAS%3aCTRN&amp;form=skydnc</v>
    <v>Learn more on Bing</v>
  </rv>
  <rv s="1">
    <v>en-US</v>
    <v>a1qhnm</v>
    <v>268435456</v>
    <v>1</v>
    <v>Powered by Refinitiv</v>
    <v>0</v>
    <v>CITI TRENDS, INC. (XNAS:CTRN)</v>
    <v>2</v>
    <v>3</v>
    <v>Finance</v>
    <v>4</v>
    <v>56.78</v>
    <v>19.12</v>
    <v>1.994</v>
    <v>2.5274999999999999</v>
    <v>5.058E-2</v>
    <v>USD</v>
    <v>Citi Trends, Inc. is a retailer of apparel, accessories and home trends primarily for African American families in the United States. The Company operates 590 stores located in 33 states. It offers a range of merchandise, including a range of apparel for juniors, missy and plus size, including trend right sportswear, outerwear, sleepwear, lingerie and scrubs; a selection of apparel for men and big men, including trend right sportswear and outerwear; an assortment of basics, fashion and trends for boys up to size 20 and girls up to size 16 and also, sizes for newborns, infants and toddlers, and kids uniforms, accessories and sleepwear, and fashionable handbags, luggage, hats, belts, sunglasses, jewelry and watches for men and women, underwear and socks for the entire family, as well as beauty and fragrance offerings for women and men. It also offers home goods for the bedroom, bathroom, kitchen and decorative accessories and casual and dress footwear in sizes for men, women and kids.</v>
    <v>2600</v>
    <v>Nasdaq Stock Market</v>
    <v>XNAS</v>
    <v>XNAS</v>
    <v>17 Park Of Commerce Blvd, Suite 200, SAVANNAH, GA, 31405 US</v>
    <v>53.17</v>
    <v>Specialty Retailers</v>
    <v>Stock</v>
    <v>46129.79639834453</v>
    <v>6325</v>
    <v>50.8</v>
    <v>438004491</v>
    <v>CITI TRENDS, INC.</v>
    <v>CITI TRENDS, INC.</v>
    <v>50.8</v>
    <v>0</v>
    <v>49.97</v>
    <v>52.497500000000002</v>
    <v>8343340</v>
    <v>CTRN</v>
    <v>CITI TRENDS, INC. (XNAS:CTRN)</v>
    <v>62399</v>
    <v>104741</v>
    <v>1999</v>
  </rv>
  <rv s="2">
    <v>6326</v>
  </rv>
  <rv s="0">
    <v>https://www.bing.com/financeapi/forcetrigger?t=c2lzp2&amp;q=XNYS%3aCURV&amp;form=skydnc</v>
    <v>Learn more on Bing</v>
  </rv>
  <rv s="1">
    <v>en-US</v>
    <v>c2lzp2</v>
    <v>268435456</v>
    <v>1</v>
    <v>Powered by Refinitiv</v>
    <v>0</v>
    <v>Torrid Holdings Inc (XNYS:CURV)</v>
    <v>2</v>
    <v>3</v>
    <v>Finance</v>
    <v>4</v>
    <v>6.69</v>
    <v>0.93940000000000001</v>
    <v>1.1413</v>
    <v>8.5000000000000006E-2</v>
    <v>3.9351999999999998E-2</v>
    <v>USD</v>
    <v>Torrid Holdings Inc. is a direct-to-consumer brand of apparel, intimates, and accessories in North America. The Company is focused on fit and offers products across a broad assortment, which includes tops, bottoms, denim, dresses, intimates, activewear, footwear and accessories. It designs, develops and merchandises almost all of its products in-house, under the Torrid, Torrid Curve, CURV and Lovesick brand names. The Company operates in one segment, being the operation of its e-commerce platform and stores. Through its unified commerce platform, which includes its e-commerce and retail stores, it delivers a brand experience to its customers. Its e-commerce channel is central to its unified commerce platform. Its Website and mobile app feature updates on new collections and guidance on how to wear and put together outfits. It operates approximately 634 stores in the United States, Puerto Rico and Canada. Its stores are located in malls, shopping plazas, and lifestyle centers.</v>
    <v>1530</v>
    <v>New York Stock Exchange</v>
    <v>XNYS</v>
    <v>XNYS</v>
    <v>18501 E. San Jose Avenue, CITY OF INDUSTRY, CA, 91748 US</v>
    <v>2.31</v>
    <v>Specialty Retailers</v>
    <v>Stock</v>
    <v>46129.795491214842</v>
    <v>6328</v>
    <v>2.1800000000000002</v>
    <v>222965744</v>
    <v>Torrid Holdings Inc</v>
    <v>Torrid Holdings Inc</v>
    <v>2.21</v>
    <v>0</v>
    <v>2.16</v>
    <v>2.2450000000000001</v>
    <v>99316590</v>
    <v>CURV</v>
    <v>Torrid Holdings Inc (XNYS:CURV)</v>
    <v>232225</v>
    <v>1601969</v>
    <v>2019</v>
  </rv>
  <rv s="2">
    <v>6329</v>
  </rv>
  <rv s="0">
    <v>https://www.bing.com/financeapi/forcetrigger?t=a1rcar&amp;q=XNYS%3aDBI&amp;form=skydnc</v>
    <v>Learn more on Bing</v>
  </rv>
  <rv s="1">
    <v>en-US</v>
    <v>a1rcar</v>
    <v>268435456</v>
    <v>1</v>
    <v>Powered by Refinitiv</v>
    <v>0</v>
    <v>Designer Brands Inc. (XNYS:DBI)</v>
    <v>2</v>
    <v>3</v>
    <v>Finance</v>
    <v>4</v>
    <v>8.7507999999999999</v>
    <v>2.1749999999999998</v>
    <v>1.1549</v>
    <v>0.4</v>
    <v>5.5709999999999996E-2</v>
    <v>USD</v>
    <v>Designer Brands Inc. is a designer, producer and retailer of footwear brands and accessories. The Company operates through three segments: the U.S. Retail segment, the Canada Retail segment, and the Brand Portfolio segment. The U.S. Retail segment operates the DSW Designer Shoe Warehouse (DSW) banner through its direct-to-consumer United States stores and e-commerce site. The Canada Retail segment operates The Shoe Company, DSW, and Rubino banners through its direct-to-consumer stores and e-commerce sites in Canada. The Brand Portfolio segment is engaged in the wholesale of its branded products to retailers and international distributors; commissions for serving retailers as the design and buying agent for products under private labels; and the sale of its Vince Camuto, Keds, and Topo brands through direct-to-consumer e-commerce sites. The Company operates approximately 494 stores in the United States and 175 stores in Canada.</v>
    <v>13000</v>
    <v>New York Stock Exchange</v>
    <v>XNYS</v>
    <v>XNYS</v>
    <v>810 DSW DRIVE, COLUMBUS, OH, 43219 US</v>
    <v>7.9470000000000001</v>
    <v>Specialty Retailers</v>
    <v>Stock</v>
    <v>46129.796794895316</v>
    <v>6331</v>
    <v>7.45</v>
    <v>384353147</v>
    <v>Designer Brands Inc.</v>
    <v>Designer Brands Inc.</v>
    <v>7.51</v>
    <v>0</v>
    <v>7.18</v>
    <v>7.58</v>
    <v>50706220</v>
    <v>DBI</v>
    <v>Designer Brands Inc. (XNYS:DBI)</v>
    <v>606596</v>
    <v>821489</v>
    <v>1969</v>
  </rv>
  <rv s="2">
    <v>6332</v>
  </rv>
  <rv s="0">
    <v>https://www.bing.com/financeapi/forcetrigger?t=a1tpbh&amp;q=XNYS%3aGCO&amp;form=skydnc</v>
    <v>Learn more on Bing</v>
  </rv>
  <rv s="1">
    <v>en-US</v>
    <v>a1tpbh</v>
    <v>268435456</v>
    <v>1</v>
    <v>Powered by Refinitiv</v>
    <v>0</v>
    <v>GENESCO INC. (XNYS:GCO)</v>
    <v>2</v>
    <v>3</v>
    <v>Finance</v>
    <v>4</v>
    <v>38.950000000000003</v>
    <v>17.812000000000001</v>
    <v>1.8237000000000001</v>
    <v>1.1499999999999999</v>
    <v>3.3333000000000002E-2</v>
    <v>USD</v>
    <v>Genesco Inc. is a footwear-focused company with distinctively positioned retail and lifestyle brands and proven omnichannel capabilities offering customers the footwear they desire in engaging shopping environments, including more than 1,250 retail stores and branded e-commerce websites. It operates four reportable business segments: Journeys Group, Schuh Group, Johnston &amp; Murphy Group, and Genesco Brands Group. Its Journeys, Little Burgundy and Schuh brands serve teens, kids and young adults with on-trend fashion footwear in the United States, Canada and the United Kingdom. Johnston &amp; Murphy serves the men and women with premium footwear, apparel and accessories in the United States and Canada, and Genesco Brands Group sells branded lifestyle footwear to retailers under licensed brands including Levi's, Dockers, Starter, and PONY.</v>
    <v>4800</v>
    <v>New York Stock Exchange</v>
    <v>XNYS</v>
    <v>XNYS</v>
    <v>535 Marriott Drive, 12Th Floor, NASHVILLE, TN, 37214 US</v>
    <v>36.72</v>
    <v>Specialty Retailers</v>
    <v>Stock</v>
    <v>46129.797124548437</v>
    <v>6334</v>
    <v>35.005000000000003</v>
    <v>387095543</v>
    <v>GENESCO INC.</v>
    <v>GENESCO INC.</v>
    <v>36.14</v>
    <v>0</v>
    <v>34.5</v>
    <v>35.65</v>
    <v>10858220</v>
    <v>GCO</v>
    <v>GENESCO INC. (XNYS:GCO)</v>
    <v>226462</v>
    <v>275705</v>
    <v>1934</v>
  </rv>
  <rv s="2">
    <v>6335</v>
  </rv>
  <rv s="0">
    <v>https://www.bing.com/financeapi/forcetrigger?t=a1wtjc&amp;q=XNAS%3aLE&amp;form=skydnc</v>
    <v>Learn more on Bing</v>
  </rv>
  <rv s="1">
    <v>en-US</v>
    <v>a1wtjc</v>
    <v>268435456</v>
    <v>1</v>
    <v>Powered by Refinitiv</v>
    <v>0</v>
    <v>LANDS' END, INC. (XNAS:LE)</v>
    <v>2</v>
    <v>3</v>
    <v>Finance</v>
    <v>4</v>
    <v>20.04</v>
    <v>7.65</v>
    <v>2.5030000000000001</v>
    <v>0.63</v>
    <v>5.2499999999999998E-2</v>
    <v>USD</v>
    <v>Lands' End, Inc. is a digital retailer of solution-based apparel, swimwear, outerwear, accessories, footwear, home products and uniforms. The Company’s segments include U.S. eCommerce, Europe eCommerce, Outfitters, Third Party, Licensing and Retail. U.S. eCommerce segment offers products through the Company’s e-commerce Website. Europe eCommerce segment offers products primarily to consumers located in Europe and through e-commerce international websites and third-party affiliates. Outfitters segment sells uniform and logo apparel to businesses and their employees, as well as to student households through school relationships, located primarily in the United States. Third Party segment sells products direct to consumers through third-party marketplace Websites. Licensing segment earns royalties on the use of its trademark and any fulfillment fees for fulfillment services provided by the Company. Retail segment sells products through Company-operated stores located in the United States.</v>
    <v>2067</v>
    <v>Nasdaq Stock Market</v>
    <v>XNAS</v>
    <v>XNAS</v>
    <v>Five Lands' End Lane, DODGEVILLE, WI, 53533 US</v>
    <v>12.99</v>
    <v>Specialty Retailers</v>
    <v>Stock</v>
    <v>46129.797662765624</v>
    <v>6337</v>
    <v>12.25</v>
    <v>388939208</v>
    <v>LANDS' END, INC.</v>
    <v>LANDS' END, INC.</v>
    <v>12.25</v>
    <v>36.4818</v>
    <v>12</v>
    <v>12.63</v>
    <v>30794870</v>
    <v>LE</v>
    <v>LANDS' END, INC. (XNAS:LE)</v>
    <v>441913</v>
    <v>634941</v>
    <v>1986</v>
  </rv>
  <rv s="2">
    <v>6338</v>
  </rv>
  <rv s="0">
    <v>http://en.wikipedia.org/wiki/The_Children's_Place</v>
    <v>Wikipedia</v>
  </rv>
  <rv s="6">
    <v>204</v>
    <v>6340</v>
  </rv>
  <rv s="7">
    <v>17</v>
    <v>https://www.bing.com/th?id=AMMS_5c904362e777aa79f79bb93b36dcfe24&amp;qlt=95</v>
    <v>6341</v>
    <v>0</v>
    <v>https://www.bing.com/images/search?form=xlimg&amp;q=children+s+place</v>
    <v>Image of THE CHILDREN'S PLACE, INC.</v>
  </rv>
  <rv s="0">
    <v>https://www.bing.com/financeapi/forcetrigger?t=a1zxzr&amp;q=XNAS%3aPLCE&amp;form=skydnc</v>
    <v>Learn more on Bing</v>
  </rv>
  <rv s="8">
    <v>en-US</v>
    <v>a1zxzr</v>
    <v>268435456</v>
    <v>1</v>
    <v>Powered by Refinitiv</v>
    <v>13</v>
    <v>THE CHILDREN'S PLACE, INC. (XNAS:PLCE)</v>
    <v>15</v>
    <v>16</v>
    <v>Finance</v>
    <v>4</v>
    <v>9.56</v>
    <v>2.76</v>
    <v>1.9403999999999999</v>
    <v>3.5000000000000003E-2</v>
    <v>1.0057E-2</v>
    <v>USD</v>
    <v>The Children's Place, Inc. is a children’s specialty retailer in North America with an omni-channel portfolio of brands with an industry-leading digital-first model. The Company designs, contracts to manufacture, and sells fashionable apparel, accessories, and footwear primarily under its proprietary brands: The Children’s Place, Gymboree, Sugar &amp; Jade, and PJ Place. Its segments include The Children’s Place U.S. and The Children’s Place International. The Children’s Place U.S. segment includes the United States and Puerto Rico-based stores and U.S.-based wholesale business. The Children’s Place International segment includes Canadian stores, as well as international franchisees. Its global retail and wholesale network includes two digital storefronts, more than 495 stores in North America, wholesale marketplaces and distribution in 13 countries through six international franchise partners. Its merchandise is also available online at www.childrensplace.com and www.gymboree.com.</v>
    <v>1070</v>
    <v>Nasdaq Stock Market</v>
    <v>XNAS</v>
    <v>XNAS</v>
    <v>500 Plaza Drive, SECAUCUS, NJ, 07094 US</v>
    <v>3.76</v>
    <v>6342</v>
    <v>Specialty Retailers</v>
    <v>Stock</v>
    <v>46129.797670810156</v>
    <v>6343</v>
    <v>3.51</v>
    <v>78074758</v>
    <v>THE CHILDREN'S PLACE, INC.</v>
    <v>THE CHILDREN'S PLACE, INC.</v>
    <v>3.66</v>
    <v>0</v>
    <v>3.48</v>
    <v>3.5150000000000001</v>
    <v>22211880</v>
    <v>PLCE</v>
    <v>THE CHILDREN'S PLACE, INC. (XNAS:PLCE)</v>
    <v>659407</v>
    <v>451670</v>
    <v>1988</v>
  </rv>
  <rv s="2">
    <v>6344</v>
  </rv>
  <rv s="0">
    <v>https://www.bing.com/financeapi/forcetrigger?t=a227lh&amp;q=XNAS%3aROST&amp;form=skydnc</v>
    <v>Learn more on Bing</v>
  </rv>
  <rv s="1">
    <v>en-US</v>
    <v>a227lh</v>
    <v>268435456</v>
    <v>1</v>
    <v>Powered by Refinitiv</v>
    <v>0</v>
    <v>ROSS STORES, INC. (XNAS:ROST)</v>
    <v>2</v>
    <v>3</v>
    <v>Finance</v>
    <v>4</v>
    <v>228.2</v>
    <v>124.49</v>
    <v>0.88180000000000003</v>
    <v>5.9950000000000001</v>
    <v>2.7008000000000001E-2</v>
    <v>USD</v>
    <v>Ross Stores, Inc. is engaged in operating two brands of off-price retail apparel and home fashion stores-Ross Dress for Less (Ross) and dds DISCOUNTS. Ross is the off-price apparel and home fashion chain in the United States, with approximately 1,831 locations in 43 states, the District of Columbia, and Guam. Ross offers in-season, name brand and designer apparel, accessories, footwear, and home fashions for the entire family at savings of 20% to 60% off department and specialty store regular prices every day. Ross target customers are primarily from middle-income households. It also operates approximately 355 dds DISCOUNTS stores in 22 states. dds DISCOUNTS features more moderately-priced in- season, name brand apparel, accessories, footwear, and home fashions for the entire family at savings of 20% to 70% off moderate department and discount store regular prices every day. It operates a total of approximately 2,186 stores.</v>
    <v>111000</v>
    <v>Nasdaq Stock Market</v>
    <v>XNAS</v>
    <v>XNAS</v>
    <v>5130 Hacienda Drive, DUBLIN, CA, 94568 US</v>
    <v>228.2</v>
    <v>Specialty Retailers</v>
    <v>Stock</v>
    <v>46129.797099050782</v>
    <v>6346</v>
    <v>223.03</v>
    <v>73438514413</v>
    <v>ROSS STORES, INC.</v>
    <v>ROSS STORES, INC.</v>
    <v>224.12</v>
    <v>34.448799999999999</v>
    <v>221.97</v>
    <v>227.965</v>
    <v>322148200</v>
    <v>ROST</v>
    <v>ROSS STORES, INC. (XNAS:ROST)</v>
    <v>1271466</v>
    <v>2465794</v>
    <v>1989</v>
  </rv>
  <rv s="2">
    <v>6347</v>
  </rv>
  <rv s="0">
    <v>https://www.bing.com/financeapi/forcetrigger?t=bq5ppr&amp;q=XNYS%3aRVLV&amp;form=skydnc</v>
    <v>Learn more on Bing</v>
  </rv>
  <rv s="1">
    <v>en-US</v>
    <v>bq5ppr</v>
    <v>268435456</v>
    <v>1</v>
    <v>Powered by Refinitiv</v>
    <v>0</v>
    <v>REVOLVE GROUP, INC. (XNYS:RVLV)</v>
    <v>2</v>
    <v>3</v>
    <v>Finance</v>
    <v>4</v>
    <v>31.68</v>
    <v>16.8</v>
    <v>1.8295999999999999</v>
    <v>0.72</v>
    <v>2.7179999999999999E-2</v>
    <v>USD</v>
    <v>Revolve Group, Inc. is a fashion retailer for millennial and generation Z consumers. The Company is an online retailer and fashion brand. Through its Websites and mobile applications, it delivers a customer experience with a curated merchandise offering. The Company sells merchandise through two segments: REVOLVE and FWRD. REVOLVE segment offers an assortment of premium apparel, footwear, beauty, accessories and home products from emerging, established and owned brands. FWRD segment offers an assortment of curated and elevated iconic and emerging luxury brands. Its platform connects a community of consumers, global fashion influencers, and emerging, established, and owned brands. The Company offers products under various brands, such as Lovers and Friends, GRLFRND, NBD, Camila Coelho, Alexandre Vauthier, and House of Harlow 1960. Its customers can engage with the Company in approximately 12 languages and pay in over 50 currencies.</v>
    <v>1664</v>
    <v>New York Stock Exchange</v>
    <v>XNYS</v>
    <v>XNYS</v>
    <v>12889 Moore St, CERRITOS, CA, 90703 US</v>
    <v>28.42</v>
    <v>Diversified Retail</v>
    <v>Stock</v>
    <v>46129.797218842185</v>
    <v>6349</v>
    <v>26.99</v>
    <v>1943606490</v>
    <v>REVOLVE GROUP, INC.</v>
    <v>REVOLVE GROUP, INC.</v>
    <v>27.37</v>
    <v>31.7837</v>
    <v>26.49</v>
    <v>27.21</v>
    <v>71429860</v>
    <v>RVLV</v>
    <v>REVOLVE GROUP, INC. (XNYS:RVLV)</v>
    <v>1053609</v>
    <v>753482</v>
    <v>2012</v>
  </rv>
  <rv s="2">
    <v>6350</v>
  </rv>
  <rv s="0">
    <v>https://www.bing.com/financeapi/forcetrigger?t=a22oz2&amp;q=XNAS%3aSCVL&amp;form=skydnc</v>
    <v>Learn more on Bing</v>
  </rv>
  <rv s="1">
    <v>en-US</v>
    <v>a22oz2</v>
    <v>268435456</v>
    <v>1</v>
    <v>Powered by Refinitiv</v>
    <v>0</v>
    <v>SHOE CARNIVAL, INC. (XNAS:SCVL)</v>
    <v>2</v>
    <v>3</v>
    <v>Finance</v>
    <v>4</v>
    <v>26.57</v>
    <v>15.04</v>
    <v>1.4151</v>
    <v>1.155</v>
    <v>6.4814999999999998E-2</v>
    <v>USD</v>
    <v>Shoe Carnival, Inc. is a family footwear retailer. It offers an assortment of dress, casual and athletic footwear for men, women and children with emphasis on national name brands. Its omnichannel bricks provide customers easy access to its range assortment of branded footwear for athletics, daily activities and special events via their choice of delivery channel. Its typical physical store carries shoes in two general categories: athletics and non-athletics with subcategories for men's, women's and children's, and a range of accessories. Its trademarks and service marks: Shoe Carnival and associated trade dress and related logos, Y-NOT?, UNR8ED, Solanz, Shoe Perks, SC Work Wear, Shoes 2U, Laces for Learning, Rogan’s Shoes, Shoe Station, Shoe Station Super Store, and Shoe Station Select. It operates approximately 431 stores in 36 states and Puerto Rico under its Shoe Carnival, Shoe Station, and Rogan’s store and offers shopping at www.shoecarnival.com and www.shoestation.com.</v>
    <v>2300</v>
    <v>Nasdaq Stock Market</v>
    <v>XNAS</v>
    <v>XNAS</v>
    <v>1800 INNOVATION POINT, 5TH FLOOR, FORT MILL, SC, 29715 US</v>
    <v>19.21</v>
    <v>Specialty Retailers</v>
    <v>Stock</v>
    <v>46129.797654803122</v>
    <v>6352</v>
    <v>18.100000000000001</v>
    <v>521235090</v>
    <v>SHOE CARNIVAL, INC.</v>
    <v>SHOE CARNIVAL, INC.</v>
    <v>18.239999999999998</v>
    <v>9.0283999999999995</v>
    <v>17.82</v>
    <v>18.975000000000001</v>
    <v>27469570</v>
    <v>SCVL</v>
    <v>SHOE CARNIVAL, INC. (XNAS:SCVL)</v>
    <v>294624</v>
    <v>514528</v>
    <v>1996</v>
  </rv>
  <rv s="2">
    <v>6353</v>
  </rv>
  <rv s="0">
    <v>https://www.bing.com/financeapi/forcetrigger?t=a249r7&amp;q=XNYS%3aTJX&amp;form=skydnc</v>
    <v>Learn more on Bing</v>
  </rv>
  <rv s="1">
    <v>en-US</v>
    <v>a249r7</v>
    <v>268435456</v>
    <v>1</v>
    <v>Powered by Refinitiv</v>
    <v>0</v>
    <v>THE TJX COMPANIES, INC. (XNYS:TJX)</v>
    <v>2</v>
    <v>3</v>
    <v>Finance</v>
    <v>4</v>
    <v>165.82</v>
    <v>119.84050000000001</v>
    <v>0.67030000000000001</v>
    <v>2.9249999999999998</v>
    <v>1.8574E-2</v>
    <v>USD</v>
    <v>The TJX Companies, Inc. is an off-price apparel and home fashions retailer in the United States (U.S.) and worldwide. The Company's segments include Marmaxx and HomeGoods, both in the U.S., TJX Canada and TJX International, including Europe and Australia. The TJ Maxx and Marshalls chains sell family apparel, including footwear and accessories, home fashions, including home basics, decorative accessories, and giftware and other merchandise. The HomeGoods segment operates HomeGoods and Homesense chains. HomeGoods offers an eclectic assortment of home fashions, including furniture, rugs, lighting, soft home, decorative accessories, tabletop, and cookware, as well as expanded pet and gourmet food departments. The TJX Canada segment operates the Winners, HomeSense and Marshalls chains in Canada, offering a range of home decor, furniture, and seasonal home merchandise. The TJX International segment operates the TK Maxx and Homesense chains in Europe and the TK Maxx chain in Australia.</v>
    <v>377000</v>
    <v>New York Stock Exchange</v>
    <v>XNYS</v>
    <v>XNYS</v>
    <v>770 Cochituate Rd, FRAMINGHAM, MA, 01701 US</v>
    <v>161.4</v>
    <v>Diversified Retail</v>
    <v>Stock</v>
    <v>46129.797684652345</v>
    <v>6355</v>
    <v>158.505</v>
    <v>177538018455</v>
    <v>THE TJX COMPANIES, INC.</v>
    <v>THE TJX COMPANIES, INC.</v>
    <v>158.52000000000001</v>
    <v>35.421999999999997</v>
    <v>157.47999999999999</v>
    <v>160.405</v>
    <v>1106811000</v>
    <v>TJX</v>
    <v>THE TJX COMPANIES, INC. (XNYS:TJX)</v>
    <v>3186268</v>
    <v>4219427</v>
    <v>1962</v>
  </rv>
  <rv s="2">
    <v>6356</v>
  </rv>
  <rv s="0">
    <v>https://www.bing.com/financeapi/forcetrigger?t=a24z2w&amp;q=XNAS%3aURBN&amp;form=skydnc</v>
    <v>Learn more on Bing</v>
  </rv>
  <rv s="1">
    <v>en-US</v>
    <v>a24z2w</v>
    <v>268435456</v>
    <v>1</v>
    <v>Powered by Refinitiv</v>
    <v>0</v>
    <v>URBAN OUTFITTERS, INC. (XNAS:URBN)</v>
    <v>2</v>
    <v>3</v>
    <v>Finance</v>
    <v>4</v>
    <v>84.35</v>
    <v>46.8245</v>
    <v>1.2408999999999999</v>
    <v>4.1500000000000004</v>
    <v>5.9729000000000004E-2</v>
    <v>USD</v>
    <v>Urban Outfitters, Inc. is a lifestyle products and services company. The Company operates through three segments: Retail, Wholesale and Nuuly. The Retail segment includes its store and digital channels and primarily includes its Anthropologie, Free People, FP Movement and Urban Outfitters brands. In addition to retail stores, it offers products and services directly to its customers through its Websites, mobile applications, social media and third-party digital platforms, catalogs and customer contact centers. The Subscription segment includes the Nuuly brand, which primarily offers customers a more sustainable way to explore fashion through a monthly women’s apparel subscription rental service. The Wholesale segment primarily designs, develops and markets young women's contemporary casual apparel, intimates, FP Movement activewear and shoes under the Free People and FP Movement brands and the BDG and iets frans apparel collections under the Urban Outfitters brand.</v>
    <v>11780</v>
    <v>Nasdaq Stock Market</v>
    <v>XNAS</v>
    <v>XNAS</v>
    <v>5000 S Broad St, PHILADELPHIA, PA, 19112 US</v>
    <v>74.17</v>
    <v>Specialty Retailers</v>
    <v>Stock</v>
    <v>46129.79699864531</v>
    <v>6358</v>
    <v>70.84</v>
    <v>6302822246</v>
    <v>URBAN OUTFITTERS, INC.</v>
    <v>URBAN OUTFITTERS, INC.</v>
    <v>70.84</v>
    <v>14.532999999999999</v>
    <v>69.48</v>
    <v>73.63</v>
    <v>85601280</v>
    <v>URBN</v>
    <v>URBAN OUTFITTERS, INC. (XNAS:URBN)</v>
    <v>1143712</v>
    <v>1634981</v>
    <v>1976</v>
  </rv>
  <rv s="2">
    <v>6359</v>
  </rv>
  <rv s="0">
    <v>https://www.bing.com/financeapi/forcetrigger?t=c2twlh&amp;q=XNYS%3aVSCO&amp;form=skydnc</v>
    <v>Learn more on Bing</v>
  </rv>
  <rv s="23">
    <v>en-US</v>
    <v>c2twlh</v>
    <v>268435456</v>
    <v>1</v>
    <v>Powered by Refinitiv</v>
    <v>62</v>
    <v>VICTORIA'S SECRET &amp; CO. (XNYS:VSCO)</v>
    <v>2</v>
    <v>63</v>
    <v>Finance</v>
    <v>4</v>
    <v>66.888999999999996</v>
    <v>15.34</v>
    <v>2.3025000000000002</v>
    <v>2.6974999999999998</v>
    <v>5.2267000000000001E-2</v>
    <v>USD</v>
    <v>Victoria's Secret &amp; Co. is a specialty retailer of women's intimate and other apparel and beauty products marketed under the Victoria's Secret, PINK, and Adore Me brand names. The Company offers a range of products including bras, panties, lingerie, casual sleepwear, apparel, sport and swim, as well as prestige fragrances and body care. Victoria’s Secret brand offers bras, panties, lingerie, casual sleepwear, swim, lounge and sport, as well as fragrances and body care. PINK is a lifestyle brand for young women providing variety of collections and heritage pieces, including apparel, loungewear, activewear, bras, panties, accessories, beauty, and others. Adore Me is a direct-to-consumer lingerie and apparel brand that is focused on serving women of all sizes and budgets.</v>
    <v>New York Stock Exchange</v>
    <v>XNYS</v>
    <v>XNYS</v>
    <v>4 Limited Parkway East, REYNOLDSBURG, OH, 43068 US</v>
    <v>55.11</v>
    <v>Specialty Retailers</v>
    <v>Stock</v>
    <v>46129.79772291641</v>
    <v>6361</v>
    <v>52.94</v>
    <v>4369962145</v>
    <v>VICTORIA'S SECRET &amp; CO.</v>
    <v>VICTORIA'S SECRET &amp; CO.</v>
    <v>52.94</v>
    <v>25.735700000000001</v>
    <v>51.61</v>
    <v>54.307499999999997</v>
    <v>80467010</v>
    <v>VSCO</v>
    <v>VICTORIA'S SECRET &amp; CO. (XNYS:VSCO)</v>
    <v>1268031</v>
    <v>2354310</v>
    <v>2021</v>
  </rv>
  <rv s="2">
    <v>6362</v>
  </rv>
  <rv s="0">
    <v>https://www.bing.com/financeapi/forcetrigger?t=a26i27&amp;q=XNAS%3aZUMZ&amp;form=skydnc</v>
    <v>Learn more on Bing</v>
  </rv>
  <rv s="1">
    <v>en-US</v>
    <v>a26i27</v>
    <v>268435456</v>
    <v>1</v>
    <v>Powered by Refinitiv</v>
    <v>0</v>
    <v>ZUMIEZ INC. (XNAS:ZUMZ)</v>
    <v>2</v>
    <v>3</v>
    <v>Finance</v>
    <v>4</v>
    <v>31.7</v>
    <v>11.31</v>
    <v>0.98340000000000005</v>
    <v>0.75</v>
    <v>3.0825999999999999E-2</v>
    <v>USD</v>
    <v>Zumiez Inc., including its wholly owned subsidiaries, is a specialty retailer of apparel, footwear, accessories and hardgoods for young men and women through the fashion, music, art and culture of action sports, streetwear and other lifestyles. It operates under the names Zumiez, Blue Tomato and Fast Times. It operates ecommerce websites at zumiez.com, zumiez.ca, blue-tomato.com and fasttimes.com.au. It operates approximately 729 stores, including 569 in the United States, 46 in Canada, 87 in Europe and 27 in Australia. Its women's clothing includes t-shirts, jeans, pants, sweatshirts, shorts, and swimmers. Its accessories include backpacks, hats, bags, watches and jewelry, socks, underwear, beanies, and belts. It also offers skateboards and skate parts, including decks, completes, longboards, cruisers, trucks, wheels, and helmets and pads. It provides snowboarding gear and snowboard equipment, such as bindings, snowboards, boots, jackets, pants, goggles, and gloves and mittens.</v>
    <v>2400</v>
    <v>Nasdaq Stock Market</v>
    <v>XNAS</v>
    <v>XNAS</v>
    <v>4001 204th St SW, LYNNWOOD, WA, 98036 US</v>
    <v>25.5</v>
    <v>Specialty Retailers</v>
    <v>Stock</v>
    <v>46129.797699721872</v>
    <v>6364</v>
    <v>24.89</v>
    <v>425598822</v>
    <v>ZUMIEZ INC.</v>
    <v>ZUMIEZ INC.</v>
    <v>24.89</v>
    <v>50.341200000000001</v>
    <v>24.33</v>
    <v>25.08</v>
    <v>16969650</v>
    <v>ZUMZ</v>
    <v>ZUMIEZ INC. (XNAS:ZUMZ)</v>
    <v>69742</v>
    <v>183692</v>
    <v>2005</v>
  </rv>
  <rv s="2">
    <v>6365</v>
  </rv>
  <rv s="0">
    <v>https://www.bing.com/financeapi/forcetrigger?t=a1svnm&amp;q=XNYS%3aFICO&amp;form=skydnc</v>
    <v>Learn more on Bing</v>
  </rv>
  <rv s="1">
    <v>en-US</v>
    <v>a1svnm</v>
    <v>268435456</v>
    <v>1</v>
    <v>Powered by Refinitiv</v>
    <v>0</v>
    <v>FAIR ISAAC CORPORATION (XNYS:FICO)</v>
    <v>2</v>
    <v>3</v>
    <v>Finance</v>
    <v>4</v>
    <v>2217.6</v>
    <v>909</v>
    <v>1.3119000000000001</v>
    <v>-3.87</v>
    <v>-3.6170000000000004E-3</v>
    <v>USD</v>
    <v>Fair Isaac Corporation is an analytics software company. The Scores segment includes business-to-business (B2B) scoring solutions and services which give its clients access to predictive credit and other scores that can be easily integrated into their transaction streams and decision-making processes. This segment also includes its business-to-consumer (B2C) scoring solutions, including its myFICO.com subscription offerings. Its Software segment includes pre-configured analytic and decision management solutions designed for a specific type of business need or process-such as account origination, customer management, customer engagement, fraud detection and marketing-as well as associated professional services. This segment also includes FICO Platform, a modular software offering designed to support advanced analytic and decision use cases, as well as stand-alone analytic and decisioning software that can be configured by its customers to address a wide variety of business use cases.</v>
    <v>3762</v>
    <v>New York Stock Exchange</v>
    <v>XNYS</v>
    <v>XNYS</v>
    <v>5 West Mendenhall, Suites 105, BOZEMAN, MT, 59715 US</v>
    <v>1110.3900000000001</v>
    <v>Software &amp; IT Services</v>
    <v>Stock</v>
    <v>46129.797663517966</v>
    <v>6367</v>
    <v>1062.7101</v>
    <v>25289213907</v>
    <v>FAIR ISAAC CORPORATION</v>
    <v>FAIR ISAAC CORPORATION</v>
    <v>1087</v>
    <v>39.465299999999999</v>
    <v>1069.93</v>
    <v>1066.06</v>
    <v>23722130</v>
    <v>FICO</v>
    <v>FAIR ISAAC CORPORATION (XNYS:FICO)</v>
    <v>138052</v>
    <v>395382</v>
    <v>1987</v>
  </rv>
  <rv s="2">
    <v>6368</v>
  </rv>
  <rv s="0">
    <v>https://www.bing.com/financeapi/forcetrigger?t=a1mor7&amp;q=XNYS%3aAAP&amp;form=skydnc</v>
    <v>Learn more on Bing</v>
  </rv>
  <rv s="1">
    <v>en-US</v>
    <v>a1mor7</v>
    <v>268435456</v>
    <v>1</v>
    <v>Powered by Refinitiv</v>
    <v>0</v>
    <v>ADVANCE AUTO PARTS, INC. (XNYS:AAP)</v>
    <v>2</v>
    <v>3</v>
    <v>Finance</v>
    <v>4</v>
    <v>70</v>
    <v>30.48</v>
    <v>1.0568</v>
    <v>0.83</v>
    <v>1.4649000000000001E-2</v>
    <v>USD</v>
    <v>Advance Auto Parts, Inc. is an automotive aftermarket parts provider in North America, serving both professional installers (professional) and do-it-yourself (DIY) customers, as well as independently owned operators. The Company's stores and branches offer a range selection of brand names, original equipment manufacturer (OEM) and owned brand automotive replacement parts, accessories, batteries and maintenance items for domestic and imported cars, vans, sport utility vehicles and light and heavy-duty trucks. The Company operates approximately 4,788 stores primarily within the United States (U.S.), with additional locations in Canada, Puerto Rico and the U.S. Virgin Islands. The Company also serves approximately 934 independently owned Carquest branded stores across these locations in addition to Mexico and various Caribbean islands. Its stores operate primarily under the Advance Auto Parts and Carquest trade names.</v>
    <v>28274</v>
    <v>New York Stock Exchange</v>
    <v>XNYS</v>
    <v>XNYS</v>
    <v>4200 Six Forks Road, RALEIGH, NC, 27609 US</v>
    <v>58.54</v>
    <v>Specialty Retailers</v>
    <v>Stock</v>
    <v>46129.795948888284</v>
    <v>6370</v>
    <v>56.75</v>
    <v>3468326282</v>
    <v>ADVANCE AUTO PARTS, INC.</v>
    <v>ADVANCE AUTO PARTS, INC.</v>
    <v>58</v>
    <v>51.234299999999998</v>
    <v>56.66</v>
    <v>57.49</v>
    <v>60329210</v>
    <v>AAP</v>
    <v>ADVANCE AUTO PARTS, INC. (XNYS:AAP)</v>
    <v>745156</v>
    <v>1475445</v>
    <v>2001</v>
  </rv>
  <rv s="2">
    <v>6371</v>
  </rv>
  <rv s="0">
    <v>https://www.bing.com/financeapi/forcetrigger?t=a1mqh7&amp;q=XNYS%3aABG&amp;form=skydnc</v>
    <v>Learn more on Bing</v>
  </rv>
  <rv s="1">
    <v>en-US</v>
    <v>a1mqh7</v>
    <v>268435456</v>
    <v>1</v>
    <v>Powered by Refinitiv</v>
    <v>0</v>
    <v>ASBURY AUTOMOTIVE GROUP, INC. (XNYS:ABG)</v>
    <v>2</v>
    <v>3</v>
    <v>Finance</v>
    <v>4</v>
    <v>274.5</v>
    <v>184.61</v>
    <v>0.79849999999999999</v>
    <v>6.34</v>
    <v>3.1064999999999999E-2</v>
    <v>USD</v>
    <v>Asbury Automotive Group, Inc. is an automotive retailer. The Company operates through two segments: Dealerships and Total Care Auto (TCA). The Company offers a range of automotive products and services fulfilling the entire vehicle ownership lifecycle, including new and used vehicles, parts and services, which include vehicle repair and maintenance services, replacement parts and collision repair services, and finance and insurance (F&amp;I) products, including arranging vehicle financing through third parties and aftermarket products, such as extended service contracts, guaranteed asset protection debt cancellation and prepaid maintenance plans. The Company operates approximately 161 new-vehicle dealerships, consisting of over 209 franchises and representing 36 domestic and foreign brands of vehicles. It also operates Total Care Auto, Powered by Landcar, a provider of service contracts and other vehicle protection products, and 38 collision repair centers.</v>
    <v>15000</v>
    <v>New York Stock Exchange</v>
    <v>XNYS</v>
    <v>XNYS</v>
    <v>6655 PEACHTREE DUNWOODY ROAD, ATLANTA, GA, 30328 US</v>
    <v>215.61</v>
    <v>Specialty Retailers</v>
    <v>Stock</v>
    <v>46129.796456353906</v>
    <v>6373</v>
    <v>205.44</v>
    <v>4060398359</v>
    <v>ASBURY AUTOMOTIVE GROUP, INC.</v>
    <v>ASBURY AUTOMOTIVE GROUP, INC.</v>
    <v>205.44</v>
    <v>8.4077000000000002</v>
    <v>204.09</v>
    <v>210.43</v>
    <v>19295720</v>
    <v>ABG</v>
    <v>ASBURY AUTOMOTIVE GROUP, INC. (XNYS:ABG)</v>
    <v>169809</v>
    <v>210957</v>
    <v>2002</v>
  </rv>
  <rv s="2">
    <v>6374</v>
  </rv>
  <rv s="0">
    <v>https://www.bing.com/financeapi/forcetrigger?t=a1nhoc&amp;q=XNYS%3aAN&amp;form=skydnc</v>
    <v>Learn more on Bing</v>
  </rv>
  <rv s="1">
    <v>en-US</v>
    <v>a1nhoc</v>
    <v>268435456</v>
    <v>1</v>
    <v>Powered by Refinitiv</v>
    <v>0</v>
    <v>AUTONATION, INC. (XNYS:AN)</v>
    <v>2</v>
    <v>3</v>
    <v>Finance</v>
    <v>4</v>
    <v>228.91659999999999</v>
    <v>155.29</v>
    <v>0.76080000000000003</v>
    <v>8.6850000000000005</v>
    <v>4.3799000000000005E-2</v>
    <v>USD</v>
    <v>AutoNation, Inc., through its subsidiaries, is an automotive retailer in the United States. Its segments include Domestic, Import, Premium Luxury, and AutoNation Finance. The Domestic segment is comprised of retail automotive franchises that sell new vehicles manufactured by Ford, General Motors, and Stellantis. The Import segment is primarily comprised of retail automotive franchises that sell new vehicles manufactured by Toyota, Honda, Hyundai, and Subaru. The Premium Luxury segment is primarily comprised of retail automotive franchises that sell new vehicles manufactured by Mercedes-Benz, BMW, Lexus, Audi, and Jaguar Land Rover. The franchises in each of its Domestic, Import, and Premium Luxury segments also sell used vehicles, parts and automotive services, and automotive finance and insurance products. The AutoNation Finance segment is comprised of its captive auto finance company, which provides indirect financing to qualified retail customers on vehicles it sells.</v>
    <v>24800</v>
    <v>New York Stock Exchange</v>
    <v>XNYS</v>
    <v>XNYS</v>
    <v>200 SW 1st Ave, FORT LAUDERDALE, FL, 33301 US</v>
    <v>210.75</v>
    <v>Specialty Retailers</v>
    <v>Stock</v>
    <v>46129.797717198438</v>
    <v>6376</v>
    <v>200.48</v>
    <v>7104518292</v>
    <v>AUTONATION, INC.</v>
    <v>AUTONATION, INC.</v>
    <v>200.48</v>
    <v>12.133599999999999</v>
    <v>198.29</v>
    <v>206.97499999999999</v>
    <v>34325490</v>
    <v>AN</v>
    <v>AUTONATION, INC. (XNYS:AN)</v>
    <v>195781</v>
    <v>403481</v>
    <v>1991</v>
  </rv>
  <rv s="2">
    <v>6377</v>
  </rv>
  <rv s="0">
    <v>https://www.bing.com/financeapi/forcetrigger?t=bsn9mw&amp;q=XNAS%3aARKO&amp;form=skydnc</v>
    <v>Learn more on Bing</v>
  </rv>
  <rv s="1">
    <v>en-US</v>
    <v>bsn9mw</v>
    <v>268435456</v>
    <v>1</v>
    <v>Powered by Refinitiv</v>
    <v>0</v>
    <v>ARKO CORP. (XNAS:ARKO)</v>
    <v>2</v>
    <v>3</v>
    <v>Finance</v>
    <v>4</v>
    <v>6.7050000000000001</v>
    <v>3.71</v>
    <v>0.89570000000000005</v>
    <v>0.315</v>
    <v>0.05</v>
    <v>USD</v>
    <v>Arko Corp. is operators of convenience stores and wholesalers of fuel in the United States. The Company operates through four segments: Retail Segment, Wholesale Segment, Fleet Fueling Segment, and GPMP Segment. The Retail segment includes the operation of a chain of retail stores, which includes convenience stores selling fuel products and other merchandise to retail customers. The Wholesale segment supplies fuel to dealers, on either a consignment or cost-plus basis. The Fleet Fueling segment includes the operation of proprietary and third-party cardlock locations, and issuance of proprietary fuel cards that provide customers access to a nationwide network of fueling sites. The GPMP segment includes the operations of GPM Petroleum LP (GPMP), which primarily sells and supplies fuel to GPM Investments, LLC (GPM). It operates its stores under more than 25 regional store brands, including 1-Stop, Admiral, Apple Market, BreadBox, Corner Mart, Handy Mart, Jetz, Jiffi Stop, and others.</v>
    <v>9748</v>
    <v>Nasdaq Stock Market</v>
    <v>XNAS</v>
    <v>XNAS</v>
    <v>8565 Magellan Pkwy, Suite 400, RICHMOND, VA, 23227 US</v>
    <v>6.6349999999999998</v>
    <v>Oil &amp; Gas</v>
    <v>Stock</v>
    <v>46129.797720717186</v>
    <v>6379</v>
    <v>6.39</v>
    <v>733545949</v>
    <v>ARKO CORP.</v>
    <v>ARKO CORP.</v>
    <v>6.4</v>
    <v>44.695900000000002</v>
    <v>6.3</v>
    <v>6.6150000000000002</v>
    <v>110891300</v>
    <v>ARKO</v>
    <v>ARKO CORP. (XNAS:ARKO)</v>
    <v>540182</v>
    <v>1101355</v>
    <v>2020</v>
  </rv>
  <rv s="2">
    <v>6380</v>
  </rv>
  <rv s="0">
    <v>https://www.bing.com/financeapi/forcetrigger?t=a1o3tc&amp;q=XNYS%3aAZO&amp;form=skydnc</v>
    <v>Learn more on Bing</v>
  </rv>
  <rv s="1">
    <v>en-US</v>
    <v>a1o3tc</v>
    <v>268435456</v>
    <v>1</v>
    <v>Powered by Refinitiv</v>
    <v>0</v>
    <v>AUTOZONE, INC. (XNYS:AZO)</v>
    <v>2</v>
    <v>3</v>
    <v>Finance</v>
    <v>4</v>
    <v>4388.1099999999997</v>
    <v>3210.72</v>
    <v>0.39660000000000001</v>
    <v>68.787000000000006</v>
    <v>1.9713999999999999E-2</v>
    <v>USD</v>
    <v>AutoZone, Inc. is a retailer and distributor of automotive replacement parts and accessories in the Americas. Its Auto Parts Stores segment is a retailer and distributor of automotive parts and accessories through its approximately 7,353 stores in the United States, Mexico and Brazil. Each store carries an extensive product line for cars, sport utility vehicles, vans and light duty trucks, including new and remanufactured automotive hard parts, maintenance items, accessories and non-automotive products. The Company also sells automotive hard parts, maintenance items, accessories and non-automotive products through www.autozone.com, and its commercial customers can make purchases through www.autozonepro.com. In addition, the Company sells the ALLDATA brand of automotive diagnostic, repair, collision and shop management software through www.alldata.com. It also provides product information on its Duralast branded products through www.duralastparts.com.</v>
    <v>78000</v>
    <v>New York Stock Exchange</v>
    <v>XNYS</v>
    <v>XNYS</v>
    <v>123 South Front St, Dept 8074, MEMPHIS, TN, 38103 US</v>
    <v>3603.3499000000002</v>
    <v>Specialty Retailers</v>
    <v>Stock</v>
    <v>46129.797721642972</v>
    <v>6382</v>
    <v>3505.7049999999999</v>
    <v>58625794275</v>
    <v>AUTOZONE, INC.</v>
    <v>AUTOZONE, INC.</v>
    <v>3505.7049999999999</v>
    <v>24.930499999999999</v>
    <v>3489.29</v>
    <v>3558.0770000000002</v>
    <v>16476820</v>
    <v>AZO</v>
    <v>AUTOZONE, INC. (XNYS:AZO)</v>
    <v>138512</v>
    <v>145803</v>
    <v>1991</v>
  </rv>
  <rv s="2">
    <v>6383</v>
  </rv>
  <rv s="0">
    <v>https://www.bing.com/financeapi/forcetrigger?t=a1qca2&amp;q=XNAS%3aCRMT&amp;form=skydnc</v>
    <v>Learn more on Bing</v>
  </rv>
  <rv s="1">
    <v>en-US</v>
    <v>a1qca2</v>
    <v>268435456</v>
    <v>1</v>
    <v>Powered by Refinitiv</v>
    <v>0</v>
    <v>AMERICA'S CAR-MART, INC. (XNAS:CRMT)</v>
    <v>2</v>
    <v>3</v>
    <v>Finance</v>
    <v>4</v>
    <v>62.72</v>
    <v>10.58</v>
    <v>1.1996</v>
    <v>1.44</v>
    <v>0.122137</v>
    <v>USD</v>
    <v>America’s Car-Mart, Inc. is an automotive retailer in the United States focused on the Integrated Auto Sales and Finance segment of the used car market. The Company's operations are principally conducted through its two operating subsidiaries, America’s Car Mart, Inc., an Arkansas corporation (Car-Mart of Arkansas), and Colonial Auto Finance, Inc., an Arkansas corporation (Colonial). The Company primarily sells older model used vehicles and provides financing for substantially all of its customers. The Company’s dealerships operate on a decentralized basis. It operates approximately 154 dealerships in 12 states, located primarily in small cities throughout the South-Central United States. It is an option for those who may not qualify for traditional used car financing because of bad credit, no credit, repossession or past bankruptcy. Its products include peace of mind, service contract plus, pay your way, financing options, flexible trade-in, hand selected vehicles and sell-a-friend.</v>
    <v>2300</v>
    <v>Nasdaq Stock Market</v>
    <v>XNAS</v>
    <v>XNAS</v>
    <v>1805 North 2Nd Street, Suite 401, ROGERS, AR, 72756 US</v>
    <v>13.515000000000001</v>
    <v>Specialty Retailers</v>
    <v>Stock</v>
    <v>46129.796971260941</v>
    <v>6385</v>
    <v>12</v>
    <v>109841413</v>
    <v>AMERICA'S CAR-MART, INC.</v>
    <v>AMERICA'S CAR-MART, INC.</v>
    <v>12</v>
    <v>0</v>
    <v>11.79</v>
    <v>13.23</v>
    <v>8302450</v>
    <v>CRMT</v>
    <v>AMERICA'S CAR-MART, INC. (XNAS:CRMT)</v>
    <v>76898</v>
    <v>206079</v>
    <v>1989</v>
  </rv>
  <rv s="2">
    <v>6386</v>
  </rv>
  <rv s="0">
    <v>https://www.bing.com/financeapi/forcetrigger?t=a1ql9c&amp;q=XNYS%3aCVNA&amp;form=skydnc</v>
    <v>Learn more on Bing</v>
  </rv>
  <rv s="1">
    <v>en-US</v>
    <v>a1ql9c</v>
    <v>268435456</v>
    <v>1</v>
    <v>Powered by Refinitiv</v>
    <v>0</v>
    <v>CARVANA CO. (XNYS:CVNA)</v>
    <v>2</v>
    <v>3</v>
    <v>Finance</v>
    <v>4</v>
    <v>486.89</v>
    <v>194.02</v>
    <v>3.569</v>
    <v>23.305</v>
    <v>6.4336000000000004E-2</v>
    <v>USD</v>
    <v>Carvana Co. is a holding company. The Company operates an e-commerce platform for buying and selling used cars. The Company primarily acquires used vehicle inventory directly from customers, used car auctions, and wholesale used vehicle suppliers, including retail marketplace partners. Once it acquires a vehicle, the Company leverages its in-house logistics network or a vendor to transport the vehicle to one of its inspection and reconditioning centers (IRC) or auction locations with reconditioning capabilities, at which point the vehicle enters its inventory management system. The Company offers a mobile-optimized Website, where prospective retail car buyers can immediately begin browsing, researching, filtering, and identifying their vehicle of choice, where it offers an annotated virtual vehicle tour, which includes a 360-degree view of the interior and exterior of the actual vehicle. The Company also offers integrated financing using its loan origination platform.</v>
    <v>23100</v>
    <v>New York Stock Exchange</v>
    <v>XNYS</v>
    <v>XNYS</v>
    <v>300 E. Rio Salado Parkway, TEMPE, AZ, 85281 US</v>
    <v>398.12</v>
    <v>Specialty Retailers</v>
    <v>Stock</v>
    <v>46129.797749560159</v>
    <v>6388</v>
    <v>371.83</v>
    <v>84474143244</v>
    <v>CARVANA CO.</v>
    <v>CARVANA CO.</v>
    <v>371.86</v>
    <v>50.456099999999999</v>
    <v>362.24</v>
    <v>385.54500000000002</v>
    <v>219103200</v>
    <v>CVNA</v>
    <v>CARVANA CO. (XNYS:CVNA)</v>
    <v>3272627</v>
    <v>2929314</v>
    <v>2016</v>
  </rv>
  <rv s="2">
    <v>6389</v>
  </rv>
  <rv s="0">
    <v>https://www.bing.com/financeapi/forcetrigger?t=a1qmpr&amp;q=XNYS%3aCWH&amp;form=skydnc</v>
    <v>Learn more on Bing</v>
  </rv>
  <rv s="1">
    <v>en-US</v>
    <v>a1qmpr</v>
    <v>268435456</v>
    <v>1</v>
    <v>Powered by Refinitiv</v>
    <v>0</v>
    <v>CAMPING WORLD HOLDINGS, INC. (XNYS:CWH)</v>
    <v>2</v>
    <v>3</v>
    <v>Finance</v>
    <v>4</v>
    <v>19.64</v>
    <v>5.7</v>
    <v>2.0884999999999998</v>
    <v>0.42</v>
    <v>5.7771999999999997E-2</v>
    <v>USD</v>
    <v>Camping World Holdings, Inc. is a retailer of recreational vehicles (RVs) and related products and services. The Company operates through two segments: Good Sam Services and Plans and RV and Outdoor Retail. Its Good Sam Services and Plans segment consists of programs, plans and services that are geared towards protecting, insuring and promoting the RV &amp; travel lifestyles, and includes services such as extended vehicle service contracts, vehicle roadside assistance, property and casualty insurance, travel protection, travel planning and directories, and publications. Its RV and Outdoor Retail segment consists of all aspects of its RV dealership operations, which includes selling new and used RVs, assisting with the financing of new and used RVs, selling protection and insurance-related services and plans for RVs, servicing and repairing new and used RVs, installing RV parts and accessories, and selling RV and outdoor related products, parts and accessories.</v>
    <v>11144</v>
    <v>New York Stock Exchange</v>
    <v>XNYS</v>
    <v>XNYS</v>
    <v>2 MARRIOTT DRIVE, LINCOLNSHIRE, IL, 60069 US</v>
    <v>8.41</v>
    <v>Specialty Retailers</v>
    <v>Stock</v>
    <v>46129.796579582813</v>
    <v>6391</v>
    <v>7.5</v>
    <v>791967723</v>
    <v>CAMPING WORLD HOLDINGS, INC.</v>
    <v>CAMPING WORLD HOLDINGS, INC.</v>
    <v>7.63</v>
    <v>0</v>
    <v>7.27</v>
    <v>7.69</v>
    <v>102986700</v>
    <v>CWH</v>
    <v>CAMPING WORLD HOLDINGS, INC. (XNYS:CWH)</v>
    <v>2865138</v>
    <v>2967803</v>
    <v>2016</v>
  </rv>
  <rv s="2">
    <v>6392</v>
  </rv>
  <rv s="0">
    <v>https://www.bing.com/financeapi/forcetrigger?t=a1u4im&amp;q=XNYS%3aGPI&amp;form=skydnc</v>
    <v>Learn more on Bing</v>
  </rv>
  <rv s="1">
    <v>en-US</v>
    <v>a1u4im</v>
    <v>268435456</v>
    <v>1</v>
    <v>Powered by Refinitiv</v>
    <v>0</v>
    <v>GROUP 1 AUTOMOTIVE, INC. (XNYS:GPI)</v>
    <v>2</v>
    <v>3</v>
    <v>Finance</v>
    <v>4</v>
    <v>488.39</v>
    <v>292.44</v>
    <v>0.84830000000000005</v>
    <v>12.92</v>
    <v>3.8511999999999998E-2</v>
    <v>USD</v>
    <v>Group 1 Automotive, Inc. is an automotive retailer. It operates through two segments: the U.S. and the U.K. Through its dealerships and omni-channel platform, the Company sells new and used cars and light trucks; arranges related vehicle financing; sells service and insurance contracts; provides automotive maintenance and repair services; and sells vehicle parts. It owns and operates over 259 automotive dealerships, 324 franchises, and 39 collision centers in the United States and the United Kingdom that offer 36 brands of automobiles. It sells retail used vehicles directly to its customers at its dealerships and via AcceleRide and wholesale its used vehicles at third-party auctions. Its operations are in areas including Texas, Massachusetts, Oklahoma, California, Georgia, New Mexico, Maine, New Jersey, New Hampshire, Florida, South Carolina, Louisiana, Kansas, New York, Maryland, among others. It also offers third-party finance, vehicle service, and insurance products.</v>
    <v>20452</v>
    <v>New York Stock Exchange</v>
    <v>XNYS</v>
    <v>XNYS</v>
    <v>730 Town and Country Blvd, Suite 500, HOUSTON, TX, 77024 US</v>
    <v>353.12830000000002</v>
    <v>Specialty Retailers</v>
    <v>Stock</v>
    <v>46129.797724767966</v>
    <v>6394</v>
    <v>338.82</v>
    <v>4136406871</v>
    <v>GROUP 1 AUTOMOTIVE, INC.</v>
    <v>GROUP 1 AUTOMOTIVE, INC.</v>
    <v>345.31</v>
    <v>13.9978</v>
    <v>335.48</v>
    <v>348.4</v>
    <v>11872580</v>
    <v>GPI</v>
    <v>GROUP 1 AUTOMOTIVE, INC. (XNYS:GPI)</v>
    <v>72947</v>
    <v>174410</v>
    <v>1995</v>
  </rv>
  <rv s="2">
    <v>6395</v>
  </rv>
  <rv s="0">
    <v>https://www.bing.com/financeapi/forcetrigger?t=a1wksm&amp;q=XNYS%3aKMX&amp;form=skydnc</v>
    <v>Learn more on Bing</v>
  </rv>
  <rv s="1">
    <v>en-US</v>
    <v>a1wksm</v>
    <v>268435456</v>
    <v>1</v>
    <v>Powered by Refinitiv</v>
    <v>0</v>
    <v>CarMax, Inc. (XNYS:KMX)</v>
    <v>2</v>
    <v>3</v>
    <v>Finance</v>
    <v>4</v>
    <v>71.989999999999995</v>
    <v>30.26</v>
    <v>1.2522</v>
    <v>0.25</v>
    <v>6.1739999999999998E-3</v>
    <v>USD</v>
    <v>CarMax, Inc. is a retailer of used autos. The Company operates through two segments: CarMax Sales Operations and CarMax Auto Finance (CAF). The CarMax Sales Operations segment consists of all aspects of its auto merchandising and service operations. The CarMax Sales Operations segment sells used vehicles, purchases used vehicles from customers and other sources, sells related products and services, and arranges financing options for customers. The CAF segment consists solely of its own finance operation that provides financing for customers buying retail vehicles from the Company. The CAF segment also services all auto loans, it originates and is responsible for providing billing statements, collecting payments, maintaining contact with delinquent customers, and arranging for the repossession of vehicles securing defaulted loans. It provides customers with a range of other related products and services, including extended protection plan (EPP) products and vehicle repair services.</v>
    <v>27796</v>
    <v>New York Stock Exchange</v>
    <v>XNYS</v>
    <v>XNYS</v>
    <v>12800 Tuckahoe Creek Pkwy, RICHMOND, VA, 23238 US</v>
    <v>43</v>
    <v>Specialty Retailers</v>
    <v>Stock</v>
    <v>46129.797728750003</v>
    <v>6397</v>
    <v>40.72</v>
    <v>5777775318</v>
    <v>CarMax, Inc.</v>
    <v>CarMax, Inc.</v>
    <v>40.9</v>
    <v>13.475300000000001</v>
    <v>40.49</v>
    <v>40.74</v>
    <v>141820700</v>
    <v>KMX</v>
    <v>CarMax, Inc. (XNYS:KMX)</v>
    <v>2618317</v>
    <v>3667830</v>
    <v>1996</v>
  </rv>
  <rv s="2">
    <v>6398</v>
  </rv>
  <rv s="0">
    <v>https://www.bing.com/financeapi/forcetrigger?t=a1wq77&amp;q=XNYS%3aLAD&amp;form=skydnc</v>
    <v>Learn more on Bing</v>
  </rv>
  <rv s="1">
    <v>en-US</v>
    <v>a1wq77</v>
    <v>268435456</v>
    <v>1</v>
    <v>Powered by Refinitiv</v>
    <v>0</v>
    <v>LITHIA MOTORS, INC. (XNYS:LAD)</v>
    <v>2</v>
    <v>3</v>
    <v>Finance</v>
    <v>4</v>
    <v>360.55500000000001</v>
    <v>239.78</v>
    <v>1.2505999999999999</v>
    <v>7.17</v>
    <v>2.6084999999999997E-2</v>
    <v>USD</v>
    <v>Lithia Motors, Inc. is a global automotive retailer. The Company is engaged in providing an array of products and services throughout the vehicle ownership lifecycle. The Company offers convenient experiences through its comprehensive network of physical locations, e-commerce platforms, captive finance solutions and other synergistic adjacencies. The Company operates through two segments: Vehicle Operations and Financing Operations. Its Vehicle Operations consist of all aspects of its auto merchandising and service operations, including its retail automotive, recreational vehicles, and motorcycle franchises that sell new vehicles, used vehicles, parts, repair and maintenance services, and vehicle finance and insurance products. Its Financing Operations segment provides financing to customers buying and leasing retail vehicles from its Vehicle Operations. It operates approximately 464 locations representing 52 brands across the United States, the United Kingdom, and Canada.</v>
    <v>30000</v>
    <v>New York Stock Exchange</v>
    <v>XNYS</v>
    <v>XNYS</v>
    <v>150 N Bartlett St, MEDFORD, OR, 97501 US</v>
    <v>289.82990000000001</v>
    <v>Specialty Retailers</v>
    <v>Stock</v>
    <v>46129.796741180471</v>
    <v>6400</v>
    <v>276.27999999999997</v>
    <v>6571407902</v>
    <v>LITHIA MOTORS, INC.</v>
    <v>LITHIA MOTORS, INC.</v>
    <v>280.10000000000002</v>
    <v>8.7874999999999996</v>
    <v>274.87</v>
    <v>282.04000000000002</v>
    <v>23299560</v>
    <v>LAD</v>
    <v>LITHIA MOTORS, INC. (XNYS:LAD)</v>
    <v>247444</v>
    <v>348069</v>
    <v>1968</v>
  </rv>
  <rv s="2">
    <v>6401</v>
  </rv>
  <rv s="0">
    <v>https://www.bing.com/financeapi/forcetrigger?t=a1xtbh&amp;q=XNAS%3aMNRO&amp;form=skydnc</v>
    <v>Learn more on Bing</v>
  </rv>
  <rv s="1">
    <v>en-US</v>
    <v>a1xtbh</v>
    <v>268435456</v>
    <v>1</v>
    <v>Powered by Refinitiv</v>
    <v>0</v>
    <v>MONRO, INC. (XNAS:MNRO)</v>
    <v>2</v>
    <v>3</v>
    <v>Finance</v>
    <v>4</v>
    <v>23.91</v>
    <v>12.195</v>
    <v>1.0543</v>
    <v>1.02</v>
    <v>6.0533999999999998E-2</v>
    <v>USD</v>
    <v>Monro, Inc. is an operator of retail tire and automotive repair stores in the United States. The Company offers replacement tires and tire-related services, automotive undercar repair services, and a range of routine maintenance services, primarily on passenger cars, light trucks, and vans. It also provides other products and services for brakes, mufflers and exhaust systems, and steering, drive train, suspension, and wheel alignment. Its retail tire and automotive repair stores operate primarily under the brands Monro Auto Service and Tire Centers, Tire Choice Auto Service Centers, Mr. Tire Auto Service Centers, Car-X Tire &amp; Auto, Tire Warehouse Tires for Less, Ken Towery’s Tire &amp; Auto Care, Mountain View Tire &amp; Auto Service, and Tire Barn Warehouse. It services bus companies, construction equipment, dry vans, farmers, forestry, home builders trucks, intermodal, landscapers, logistics, long-haul truckers, mining companies, municipal and DPW vehicles, racetracks, and quarries.</v>
    <v>7360</v>
    <v>Nasdaq Stock Market</v>
    <v>XNAS</v>
    <v>XNAS</v>
    <v>295 WOODCLIFF DRIVE, SUITE 202, FAIRPORT, NY, 14450 US</v>
    <v>18.12</v>
    <v>Specialty Retailers</v>
    <v>Stock</v>
    <v>46129.796848275</v>
    <v>6403</v>
    <v>17.34</v>
    <v>536451324</v>
    <v>MONRO, INC.</v>
    <v>MONRO, INC.</v>
    <v>17.34</v>
    <v>0</v>
    <v>16.850000000000001</v>
    <v>17.87</v>
    <v>30019660</v>
    <v>MNRO</v>
    <v>MONRO, INC. (XNAS:MNRO)</v>
    <v>606685</v>
    <v>852203</v>
    <v>1959</v>
  </rv>
  <rv s="2">
    <v>6404</v>
  </rv>
  <rv s="0">
    <v>https://www.bing.com/financeapi/forcetrigger?t=a1y5nm&amp;q=XNYS%3aMUSA&amp;form=skydnc</v>
    <v>Learn more on Bing</v>
  </rv>
  <rv s="1">
    <v>en-US</v>
    <v>a1y5nm</v>
    <v>268435456</v>
    <v>1</v>
    <v>Powered by Refinitiv</v>
    <v>0</v>
    <v>MURPHY USA INC. (XNYS:MUSA)</v>
    <v>2</v>
    <v>3</v>
    <v>Finance</v>
    <v>4</v>
    <v>530.88</v>
    <v>345.23009999999999</v>
    <v>0.25569999999999998</v>
    <v>-27.66</v>
    <v>-5.3453999999999995E-2</v>
    <v>USD</v>
    <v>Murphy USA Inc. is a retailer of gasoline and convenience merchandise with more than 1,760 stores located primarily in the Southwest, Southeast, Midwest and Northeast United States. The Company has one operating segment, which is Marketing. The Marketing segment includes its retail marketing stores and product supply and wholesale assets. The majority of its existing and new-to-industry (NTI) retail gasoline stores operate under the brand names of Murphy USA and Murphy Express. The majority of Murphy USA's stores are located in proximity to Walmart Supercenters. The Company also markets gasoline and other products at standalone stores under the Murphy Express and QuickChek brands. The Company has a network of retail gasoline and convenience stores in approximately 27 states. In addition, it markets fuel to unbranded wholesale customers through a mixture of Company-owned and third-party product distribution terminals and pipeline positions.</v>
    <v>5900</v>
    <v>New York Stock Exchange</v>
    <v>XNYS</v>
    <v>XNYS</v>
    <v>200 Peach Street, EL DORADO, AR, 71730-5836 US</v>
    <v>519.99</v>
    <v>Oil &amp; Gas</v>
    <v>Stock</v>
    <v>46129.797659247655</v>
    <v>6406</v>
    <v>475.03</v>
    <v>9061193366</v>
    <v>MURPHY USA INC.</v>
    <v>MURPHY USA INC.</v>
    <v>519.99</v>
    <v>20.164300000000001</v>
    <v>517.45000000000005</v>
    <v>489.79</v>
    <v>18500160</v>
    <v>MUSA</v>
    <v>MURPHY USA INC. (XNYS:MUSA)</v>
    <v>326927</v>
    <v>347381</v>
    <v>2013</v>
  </rv>
  <rv s="2">
    <v>6407</v>
  </rv>
  <rv s="0">
    <v>https://www.bing.com/financeapi/forcetrigger?t=btowhw&amp;q=XNAS%3aONEW&amp;form=skydnc</v>
    <v>Learn more on Bing</v>
  </rv>
  <rv s="1">
    <v>en-US</v>
    <v>btowhw</v>
    <v>268435456</v>
    <v>1</v>
    <v>Powered by Refinitiv</v>
    <v>0</v>
    <v>OneWater Marine Inc (XNAS:ONEW)</v>
    <v>2</v>
    <v>3</v>
    <v>Finance</v>
    <v>4</v>
    <v>17.920000000000002</v>
    <v>8.1199999999999992</v>
    <v>1.5667</v>
    <v>1.135</v>
    <v>0.11653000000000001</v>
    <v>USD</v>
    <v>OneWater Marine Inc. is a premium marine retailer in the United States. The Company operates a total of approximately 95 retail locations, six distribution centers/warehouses and multiple online marketplaces in 18 different states. The Company's segments include Dealerships and Distribution. The Dealership segment is engaged in the sale of new and pre-owned boats, arranges financing and insurance products, performs repairs and maintenance services, offers marine related parts and accessories and offers slip and storage accommodations in certain locations. The Distribution segment is engaged in the manufacturing, assembly and distribution primarily of marine-related products to distributors, big box retailers and online retailers through a network of warehouses and distribution centers. It offers a range of branded parts and accessories including jack plates, bilge pumps, rigging parts, plumbing components, LED lighting, storage systems and others.</v>
    <v>2231</v>
    <v>Nasdaq Stock Market</v>
    <v>XNAS</v>
    <v>XNAS</v>
    <v>6275 Lanier Islands Pkwy, Buford, GA, 30518-1480 US</v>
    <v>11.47</v>
    <v>Leisure Products</v>
    <v>Stock</v>
    <v>46129.796974941404</v>
    <v>6409</v>
    <v>9.9499999999999993</v>
    <v>180671160</v>
    <v>OneWater Marine Inc</v>
    <v>OneWater Marine Inc</v>
    <v>9.9499999999999993</v>
    <v>0</v>
    <v>9.74</v>
    <v>10.875</v>
    <v>16613440</v>
    <v>ONEW</v>
    <v>OneWater Marine Inc (XNAS:ONEW)</v>
    <v>166638</v>
    <v>139774</v>
    <v>2019</v>
  </rv>
  <rv s="2">
    <v>6410</v>
  </rv>
  <rv s="0">
    <v>https://www.bing.com/financeapi/forcetrigger?t=a1zbvh&amp;q=XNAS%3aORLY&amp;form=skydnc</v>
    <v>Learn more on Bing</v>
  </rv>
  <rv s="1">
    <v>en-US</v>
    <v>a1zbvh</v>
    <v>268435456</v>
    <v>1</v>
    <v>Powered by Refinitiv</v>
    <v>0</v>
    <v>O'Reilly Automotive, Inc. (XNAS:ORLY)</v>
    <v>2</v>
    <v>3</v>
    <v>Finance</v>
    <v>4</v>
    <v>108.715</v>
    <v>86.77</v>
    <v>0.54949999999999999</v>
    <v>0.61</v>
    <v>6.5799999999999999E-3</v>
    <v>USD</v>
    <v>O’Reilly Automotive, Inc. is a specialty retailer of automotive aftermarket parts, tools, supplies, equipment, and accessories in the United States (U.S.), selling its products to both do-it-yourself (DIY) and professional service provider customers. Its stores carry various product lines, including new and remanufactured automotive hard parts and maintenance items, such as alternators, batteries, brake system components, belts, chassis parts, driveline parts, engine parts, fuel pumps, hoses, starters, temperature control, water pumps, antifreeze, appearance products, engine additives, filters, fluids, lighting, oil, and wiper blades and accessories, such as floor mats, seat covers, and truck accessories. Its stores offer services and programs, including battery diagnostic testing; battery, wiper, and bulb replacement; a loaner tool program; custom hydraulic hoses, drum and rotor resurfacing, electrical and module testing, used oil, oil filter, and battery recycling; and others.</v>
    <v>78258</v>
    <v>Nasdaq Stock Market</v>
    <v>XNAS</v>
    <v>XNAS</v>
    <v>233 S Patterson Ave, SPRINGFIELD, MO, 65802 US</v>
    <v>94.34</v>
    <v>Specialty Retailers</v>
    <v>Stock</v>
    <v>46129.796602638278</v>
    <v>6412</v>
    <v>92.66</v>
    <v>78080797340</v>
    <v>O'Reilly Automotive, Inc.</v>
    <v>O'Reilly Automotive, Inc.</v>
    <v>93.25</v>
    <v>31.456900000000001</v>
    <v>92.71</v>
    <v>93.32</v>
    <v>836699500</v>
    <v>ORLY</v>
    <v>O'Reilly Automotive, Inc. (XNAS:ORLY)</v>
    <v>2887062</v>
    <v>5387733</v>
    <v>2010</v>
  </rv>
  <rv s="2">
    <v>6413</v>
  </rv>
  <rv s="0">
    <v>https://www.bing.com/financeapi/forcetrigger?t=a1zfsm&amp;q=XNYS%3aPAG&amp;form=skydnc</v>
    <v>Learn more on Bing</v>
  </rv>
  <rv s="1">
    <v>en-US</v>
    <v>a1zfsm</v>
    <v>268435456</v>
    <v>1</v>
    <v>Powered by Refinitiv</v>
    <v>0</v>
    <v>PENSKE AUTOMOTIVE GROUP, INC. (XNYS:PAG)</v>
    <v>2</v>
    <v>3</v>
    <v>Finance</v>
    <v>4</v>
    <v>189.51</v>
    <v>140.12</v>
    <v>0.83169999999999999</v>
    <v>4.72</v>
    <v>3.0253000000000002E-2</v>
    <v>USD</v>
    <v>Penske Automotive Group, Inc. is a diversified international transportation services company. The Company operates dealerships in the United States, the United Kingdom, Canada, Germany, Italy, Japan and Australia. It also distributes and retails commercial vehicles, diesel and gas engines, power systems, and related parts and services principally in Australia and New Zealand. Additionally, it owns 28.9% of Penske Transportation Solutions (PTS). Its segments include Retail Automotive, Retail Commercial Truck, Other and Non-Automotive Investments. Retail Automotive segment consists of its retail automotive dealership operations. Retail Commercial Truck consists of its retail commercial truck dealership operations in the United States and Canada. Other segment consists of its commercial vehicle and power systems distribution operations. Non-Automotive Investments segment consists of its equity method investments in non-automotive operations which includes its investment in PTS and others.</v>
    <v>27700</v>
    <v>New York Stock Exchange</v>
    <v>XNYS</v>
    <v>XNYS</v>
    <v>2555 Telegraph Rd, BLOOMFIELD HILLS, MI, 48302-0954 US</v>
    <v>163.69999999999999</v>
    <v>Specialty Retailers</v>
    <v>Stock</v>
    <v>46129.797279976563</v>
    <v>6415</v>
    <v>156.76</v>
    <v>10568536052</v>
    <v>PENSKE AUTOMOTIVE GROUP, INC.</v>
    <v>PENSKE AUTOMOTIVE GROUP, INC.</v>
    <v>158.88</v>
    <v>11.3797</v>
    <v>156.02000000000001</v>
    <v>160.74</v>
    <v>65749260</v>
    <v>PAG</v>
    <v>PENSKE AUTOMOTIVE GROUP, INC. (XNYS:PAG)</v>
    <v>160842</v>
    <v>285990</v>
    <v>1990</v>
  </rv>
  <rv s="2">
    <v>6416</v>
  </rv>
  <rv s="0">
    <v>https://www.bing.com/financeapi/forcetrigger?t=a22g6h&amp;q=XNYS%3aSAH&amp;form=skydnc</v>
    <v>Learn more on Bing</v>
  </rv>
  <rv s="1">
    <v>en-US</v>
    <v>a22g6h</v>
    <v>268435456</v>
    <v>1</v>
    <v>Powered by Refinitiv</v>
    <v>0</v>
    <v>SONIC AUTOMOTIVE, INC. (XNYS:SAH)</v>
    <v>2</v>
    <v>3</v>
    <v>Finance</v>
    <v>4</v>
    <v>89.62</v>
    <v>54.11</v>
    <v>0.80049999999999999</v>
    <v>2.9049999999999998</v>
    <v>4.3120000000000006E-2</v>
    <v>USD</v>
    <v>Sonic Automotive, Inc. is an automotive and powersports retailer in America. The Company's segments include Franchised Dealerships Segment, EchoPark Segment and Powersports Segment. The Franchised Dealerships Segment provides comprehensive sales and services, including sales of both new and used cars and light trucks; sales of replacement parts and performance of vehicle maintenance, manufacturer warranty repairs and paint and collision repair services, and arrangement of third-party financing, extended warranties, service contracts, insurance and other aftermarket products (collectively, F&amp;I) for its guests. The EchoPark Segment sells used cars and light trucks and arranges third-party F&amp;I product sales for its guests in pre-owned vehicle specialty retail locations, and does not offer customer-facing Fixed Operations services. The Powersports Segment offers guests sales of both new and used powersports vehicles; Fixed Operations activities, and third-party F&amp;I services.</v>
    <v>11000</v>
    <v>New York Stock Exchange</v>
    <v>XNYS</v>
    <v>XNYS</v>
    <v>4401 Colwick Rd, CHARLOTTE, NC, 28211 US</v>
    <v>71.48</v>
    <v>Specialty Retailers</v>
    <v>Stock</v>
    <v>46129.797546087502</v>
    <v>6418</v>
    <v>67.430000000000007</v>
    <v>2357511911</v>
    <v>SONIC AUTOMOTIVE, INC.</v>
    <v>SONIC AUTOMOTIVE, INC.</v>
    <v>68.02</v>
    <v>20.669699999999999</v>
    <v>67.37</v>
    <v>70.275000000000006</v>
    <v>33546950</v>
    <v>SAH</v>
    <v>SONIC AUTOMOTIVE, INC. (XNYS:SAH)</v>
    <v>87114</v>
    <v>332014</v>
    <v>1997</v>
  </rv>
  <rv s="2">
    <v>6419</v>
  </rv>
  <rv s="0">
    <v>https://www.bing.com/financeapi/forcetrigger?t=bumq2w&amp;q=XNAS%3aVRM&amp;form=skydnc</v>
    <v>Learn more on Bing</v>
  </rv>
  <rv s="9">
    <v>en-US</v>
    <v>bumq2w</v>
    <v>268435456</v>
    <v>1</v>
    <v>1</v>
    <v>Powered by Refinitiv</v>
    <v>18</v>
    <v>Vroom, Inc. (OTCM:VRMMQ)</v>
    <v>2</v>
    <v>19</v>
    <v>Finance</v>
    <v>74</v>
    <v>76.927999999999997</v>
    <v>4.25</v>
    <v>1.7173</v>
    <v>0.1198</v>
    <v>3.091E-3</v>
    <v>1.8866000000000001E-2</v>
    <v>0.02</v>
    <v>USD</v>
    <v>Vroom, Inc. owns and operates United Auto Credit Corporation (UACC), an automotive finance company that offers vehicle financing to its customers through third party dealers under the UACC brand. The Company also operates CarStory, an artificial intelligence (AI)-powered analytics and digital services for automotive retail.</v>
    <v>1675</v>
    <v>OTC Markets</v>
    <v>OTCM</v>
    <v>OTCM</v>
    <v>3600 W Sam Houston Pkwy S, Floor 4, 11th Floor, HOUSTON, TX, 77042 US</v>
    <v>6.58</v>
    <v>Software &amp; IT Services</v>
    <v>Stock</v>
    <v>45638.048611111109</v>
    <v>6421</v>
    <v>6.22</v>
    <v>12135630</v>
    <v>Vroom, Inc.</v>
    <v>Vroom, Inc.</v>
    <v>6.28</v>
    <v>6.3502000000000001</v>
    <v>6.47</v>
    <v>6.49</v>
    <v>1822170</v>
    <v>VRMMQ</v>
    <v>Vroom, Inc. (OTCM:VRMMQ)</v>
    <v>10540</v>
    <v>109753</v>
    <v>2012</v>
  </rv>
  <rv s="2">
    <v>6422</v>
  </rv>
  <rv s="0">
    <v>https://www.bing.com/financeapi/forcetrigger?t=a1nhlh&amp;q=XNAS%3aAMZN&amp;form=skydnc</v>
    <v>Learn more on Bing</v>
  </rv>
  <rv s="1">
    <v>en-US</v>
    <v>a1nhlh</v>
    <v>268435456</v>
    <v>1</v>
    <v>Powered by Refinitiv</v>
    <v>0</v>
    <v>AMAZON.COM, INC. (XNAS:AMZN)</v>
    <v>2</v>
    <v>3</v>
    <v>Finance</v>
    <v>4</v>
    <v>258.60000000000002</v>
    <v>165.285</v>
    <v>1.4197</v>
    <v>1.105</v>
    <v>4.4250000000000001E-3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1576000</v>
    <v>Nasdaq Stock Market</v>
    <v>XNAS</v>
    <v>XNAS</v>
    <v>410 Terry Avenue North, SEATTLE, WA, 98109 US</v>
    <v>256.18</v>
    <v>Diversified Retail</v>
    <v>Stock</v>
    <v>46129.79713015</v>
    <v>6424</v>
    <v>250.80500000000001</v>
    <v>2697254783950</v>
    <v>AMAZON.COM, INC.</v>
    <v>AMAZON.COM, INC.</v>
    <v>255</v>
    <v>34.969000000000001</v>
    <v>249.7</v>
    <v>250.80500000000001</v>
    <v>10754390000</v>
    <v>AMZN</v>
    <v>AMAZON.COM, INC. (XNAS:AMZN)</v>
    <v>36024436</v>
    <v>45340008</v>
    <v>1996</v>
  </rv>
  <rv s="2">
    <v>6425</v>
  </rv>
  <rv s="0">
    <v>https://www.bing.com/financeapi/forcetrigger?t=a1o4mw&amp;q=XNYS%3aBABA&amp;form=skydnc</v>
    <v>Learn more on Bing</v>
  </rv>
  <rv s="1">
    <v>en-US</v>
    <v>a1o4mw</v>
    <v>268435456</v>
    <v>1</v>
    <v>Powered by Refinitiv</v>
    <v>0</v>
    <v>Alibaba Group Holding Limited (XNYS:BABA)</v>
    <v>2</v>
    <v>3</v>
    <v>Finance</v>
    <v>4</v>
    <v>192.67</v>
    <v>103.71</v>
    <v>0.5363</v>
    <v>2.625</v>
    <v>1.8941E-2</v>
    <v>USD</v>
    <v>Alibaba Group Holding Ltd is an investment holding company mainly engaged in the provision of technology infrastructure and marketing platforms. The Company operates its business through four segments. The Alibaba China E-commerce Group segment is mainly engaged in E-commerce business, including operating Tmall Supermarket and Tmall Global, providing customer management services, product sales, as well as logistics services. It also operates quick commerce business such as Taobao Instant Commerce and Ele.me, as well as the China commerce wholesale business through 1688.com. The Alibaba International Digital Commerce Group segment is mainly engaged in international commerce retail and wholesale business, operating platforms such as AliExpress, Trendyol, Lazada and Alibaba.com. The Cloud Intelligence Group segment mainly provides public and non-public cloud services. The Other segments primarily include the operations of Freshippo, Cainiao, Alibaba Health and other business.</v>
    <v>128197</v>
    <v>New York Stock Exchange</v>
    <v>XNYS</v>
    <v>XNYS</v>
    <v>26/F Tower One, Times Square 1 Matheson Street Causeway Bay, Shedden Road HK</v>
    <v>143.78</v>
    <v>Software &amp; IT Services</v>
    <v>Stock</v>
    <v>46129.797768298435</v>
    <v>6427</v>
    <v>139.91</v>
    <v>337751823540</v>
    <v>Alibaba Group Holding Limited</v>
    <v>Alibaba Group Holding Limited</v>
    <v>141.15</v>
    <v>19.2056</v>
    <v>138.59</v>
    <v>141.215</v>
    <v>2391756000</v>
    <v>BABA</v>
    <v>Alibaba Group Holding Limited (XNYS:BABA)</v>
    <v>10293493</v>
    <v>11409250</v>
    <v>1999</v>
  </rv>
  <rv s="2">
    <v>6428</v>
  </rv>
  <rv s="0">
    <v>https://www.bing.com/financeapi/forcetrigger?t=byhk6h&amp;q=XNYS%3aCPNG&amp;form=skydnc</v>
    <v>Learn more on Bing</v>
  </rv>
  <rv s="1">
    <v>en-US</v>
    <v>byhk6h</v>
    <v>268435456</v>
    <v>1</v>
    <v>Powered by Refinitiv</v>
    <v>0</v>
    <v>COUPANG, INC. (XNYS:CPNG)</v>
    <v>2</v>
    <v>3</v>
    <v>Finance</v>
    <v>4</v>
    <v>34.075000000000003</v>
    <v>16.739999999999998</v>
    <v>1.2717000000000001</v>
    <v>0.245</v>
    <v>1.1401E-2</v>
    <v>USD</v>
    <v>Coupang, Inc. is a technology company that provides retail, restaurant delivery, video streaming, and fintech services to customers around the world under brands, such as Coupang, Coupang Eats, Coupang Play, Farfetch, and Rocket Now. Through its AI cloud computing service as Coupang Intelligent Cloud (CIC), it enhances its services and operations and provides GPU-as-a-Service (GPUaaS), including to external parties. Its Product Commerce segment includes its core Korean retail (owned inventory) and marketplace offerings (third-party merchants) and Rocket Fresh, its fresh grocery offering, as well as advertising products associated with these offerings. Its Developing Offerings include Coupang Eats, its restaurant ordering and delivery service in Korea, Coupang Play, an online content streaming service in Korea, fintech, its retail operations in Taiwan, as well as advertising products associated with these offerings, and also include Farfetch, its global luxury fashion marketplace.</v>
    <v>108000</v>
    <v>New York Stock Exchange</v>
    <v>XNYS</v>
    <v>XNYS</v>
    <v>720 Olive Way, Suite 600, SEATTLE, WA, 98101 US</v>
    <v>22.234999999999999</v>
    <v>Diversified Retail</v>
    <v>Stock</v>
    <v>46129.795949767969</v>
    <v>6430</v>
    <v>21.51</v>
    <v>39735753120</v>
    <v>COUPANG, INC.</v>
    <v>COUPANG, INC.</v>
    <v>21.65</v>
    <v>193.88939999999999</v>
    <v>21.49</v>
    <v>21.734999999999999</v>
    <v>1828192000</v>
    <v>CPNG</v>
    <v>COUPANG, INC. (XNYS:CPNG)</v>
    <v>16164394</v>
    <v>18551152</v>
    <v>2010</v>
  </rv>
  <rv s="2">
    <v>6431</v>
  </rv>
  <rv s="0">
    <v>https://www.bing.com/financeapi/forcetrigger?t=a1qvar&amp;q=XNYS%3aDDS&amp;form=skydnc</v>
    <v>Learn more on Bing</v>
  </rv>
  <rv s="1">
    <v>en-US</v>
    <v>a1qvar</v>
    <v>268435456</v>
    <v>1</v>
    <v>Powered by Refinitiv</v>
    <v>0</v>
    <v>DILLARD'S, INC. (XNYS:DDS)</v>
    <v>2</v>
    <v>3</v>
    <v>Finance</v>
    <v>4</v>
    <v>711.40859999999998</v>
    <v>298.11130000000003</v>
    <v>1.25</v>
    <v>10.445</v>
    <v>1.7621999999999999E-2</v>
    <v>USD</v>
    <v>Dillard's, Inc. is a retailer of fashion apparel, cosmetics and home furnishings. The Company’s segments include the operation of retail department stores and a general contracting construction company. It operates 272 Dillard’s stores, including 28 clearance centers, and an Internet store at dillards.com offering a wide selection of merchandise including fashion apparel for women, men and children, accessories, cosmetics, home furnishings and other consumer goods. The Company also operates a general contracting construction company, CDI Contractors, LLC (CDI), a portion of whose business includes constructing and remodeling stores for the Company. Its merchandise selections include its lines of exclusive branded merchandise, such as Antonio Melani, Gianni Bini, GB, Roundtree &amp; Yorke and Daniel Cremieux. Its retail stores are located primarily in shopping malls and open-air centers throughout the southwest, southeast and Midwest regions of the United States.</v>
    <v>20400</v>
    <v>New York Stock Exchange</v>
    <v>XNYS</v>
    <v>XNYS</v>
    <v>1600 Cantrell Road, LITTLE ROCK, AR, 72201 US</v>
    <v>612.98</v>
    <v>Diversified Retail</v>
    <v>Stock</v>
    <v>46129.797737001565</v>
    <v>6433</v>
    <v>598.01</v>
    <v>9419826197</v>
    <v>DILLARD'S, INC.</v>
    <v>DILLARD'S, INC.</v>
    <v>602</v>
    <v>16.607900000000001</v>
    <v>592.73</v>
    <v>603.17499999999995</v>
    <v>15617070</v>
    <v>DDS</v>
    <v>DILLARD'S, INC. (XNYS:DDS)</v>
    <v>41064</v>
    <v>100824</v>
    <v>2025</v>
  </rv>
  <rv s="2">
    <v>6434</v>
  </rv>
  <rv s="0">
    <v>https://www.bing.com/financeapi/forcetrigger?t=a1rk52&amp;q=XNAS%3aEBAY&amp;form=skydnc</v>
    <v>Learn more on Bing</v>
  </rv>
  <rv s="1">
    <v>en-US</v>
    <v>a1rk52</v>
    <v>268435456</v>
    <v>1</v>
    <v>Powered by Refinitiv</v>
    <v>0</v>
    <v>EBAY INC. (XNAS:EBAY)</v>
    <v>2</v>
    <v>3</v>
    <v>Finance</v>
    <v>4</v>
    <v>105.39</v>
    <v>64.680000000000007</v>
    <v>1.3978999999999999</v>
    <v>2.97</v>
    <v>2.9129000000000002E-2</v>
    <v>USD</v>
    <v>eBay Inc. is a global commerce company. The Company's technology empowers buyers and sellers in more than 190 markets globally. Its online marketplace is located at www.ebay.com and its localized counterparts, its off-platform marketplaces and its mobile apps. Its Marketplace platforms enable buyers and sellers to its global scale and continue investments in technology, marketing and customer service. Its eBay Money-Back Guarantee program allows buyers to obtain a refund if an item does not arrive, is damaged or faulty, or differs materially from its description, and applies to most purchases completed through payment methods. It develops intuitive user interfaces; buyer, seller and developer tools; and transaction processing, databases and network applications that enable its users to complete transactions on its Marketplace platforms. Its technology infrastructure simplifies the storage and processing of data, eases the deployment and operation of global products and services.</v>
    <v>12300</v>
    <v>Nasdaq Stock Market</v>
    <v>XNAS</v>
    <v>XNAS</v>
    <v>2025 Hamilton Avenue, SAN JOSE, CA, 95125 US</v>
    <v>105.39</v>
    <v>Software &amp; IT Services</v>
    <v>Stock</v>
    <v>46129.797760751564</v>
    <v>6436</v>
    <v>102.27</v>
    <v>47008640000</v>
    <v>EBAY INC.</v>
    <v>EBAY INC.</v>
    <v>102.7</v>
    <v>24.5715</v>
    <v>101.96</v>
    <v>104.93</v>
    <v>448000000</v>
    <v>EBAY</v>
    <v>EBAY INC. (XNAS:EBAY)</v>
    <v>2147413</v>
    <v>4780655</v>
    <v>1998</v>
  </rv>
  <rv s="2">
    <v>6437</v>
  </rv>
  <rv s="0">
    <v>https://www.bing.com/financeapi/forcetrigger?t=a1sar7&amp;q=XNAS%3aETSY&amp;form=skydnc</v>
    <v>Learn more on Bing</v>
  </rv>
  <rv s="1">
    <v>en-US</v>
    <v>a1sar7</v>
    <v>268435456</v>
    <v>1</v>
    <v>Powered by Refinitiv</v>
    <v>0</v>
    <v>ETSY, INC. (XNYS:ETSY)</v>
    <v>2</v>
    <v>3</v>
    <v>Finance</v>
    <v>4</v>
    <v>76.515000000000001</v>
    <v>41.505000000000003</v>
    <v>1.8449</v>
    <v>1.85</v>
    <v>3.1035E-2</v>
    <v>USD</v>
    <v>Etsy, Inc. operates two-sided online marketplaces that connect buyers and sellers around the world. The Company's primary marketplace, Etsy.com, is the global destination for goods made by independent sellers. In addition to its core Etsy marketplace, its House of Brand consists of Depop Limited (Depop), which is its fashion resale marketplace. Each marketplace primarily operates independently, while benefiting from shared expertise in product development, marketing, technology, and customer support. The Company's top six retail categories on the Etsy marketplace include homewares and home furnishings, jewelry and personal accessories, apparel, craft supplies, paper and party supplies, and toys and games.</v>
    <v>2375</v>
    <v>New York Stock Exchange</v>
    <v>XNYS</v>
    <v>XNYS</v>
    <v>117 Adams Street, BROOKLYN, NY, 11201 US</v>
    <v>62.435000000000002</v>
    <v>Diversified Retail</v>
    <v>Stock</v>
    <v>46129.797611724221</v>
    <v>6439</v>
    <v>60.75</v>
    <v>5915351682</v>
    <v>ETSY, INC.</v>
    <v>ETSY, INC.</v>
    <v>60.77</v>
    <v>50.847999999999999</v>
    <v>59.61</v>
    <v>61.46</v>
    <v>96247180</v>
    <v>ETSY</v>
    <v>ETSY, INC. (XNYS:ETSY)</v>
    <v>1980857</v>
    <v>2579807</v>
    <v>2006</v>
  </rv>
  <rv s="2">
    <v>6440</v>
  </rv>
  <rv s="0">
    <v>https://www.bing.com/financeapi/forcetrigger?t=a1u7ar&amp;q=XNAS%3aGRPN&amp;form=skydnc</v>
    <v>Learn more on Bing</v>
  </rv>
  <rv s="1">
    <v>en-US</v>
    <v>a1u7ar</v>
    <v>268435456</v>
    <v>1</v>
    <v>Powered by Refinitiv</v>
    <v>0</v>
    <v>GROUPON, INC. (XNAS:GRPN)</v>
    <v>2</v>
    <v>3</v>
    <v>Finance</v>
    <v>4</v>
    <v>43.08</v>
    <v>9.17</v>
    <v>0.1346</v>
    <v>-1.405</v>
    <v>-9.0527999999999997E-2</v>
    <v>USD</v>
    <v>Groupon, Inc. is a scaled two-sided marketplace that connects consumers to merchants. The Company’s marketplace is accessible through its mobile applications and its websites, which are primarily localized groupon.com sites in 13 countries. It has two segments, North America and International, and in three categories: Local, Goods and Travel. The Local category includes services from local and national merchants, and other local and national merchants, including things to do, beauty and wellness and dining, as well as other services. The Goods category includes merchandise across multiple product lines, such as electronics, sporting goods, jewelry, toys, household items and apparel. The Travel category features travel experiences at both discounted and market rates, including hotels, airfare and package deals covering both domestic and international travel. The customer can contact the merchant directly to make a travel reservation after purchasing a travel voucher from the Company.</v>
    <v>1734</v>
    <v>Nasdaq Stock Market</v>
    <v>XNAS</v>
    <v>XNAS</v>
    <v>35 W. Wacker, Floor 25, CHICAGO, IL, 60601 US</v>
    <v>15.82</v>
    <v>Diversified Retail</v>
    <v>Stock</v>
    <v>46129.797708553124</v>
    <v>6442</v>
    <v>14.115</v>
    <v>575094361</v>
    <v>GROUPON, INC.</v>
    <v>GROUPON, INC.</v>
    <v>15.57</v>
    <v>0</v>
    <v>15.52</v>
    <v>14.115</v>
    <v>40743490</v>
    <v>GRPN</v>
    <v>GROUPON, INC. (XNAS:GRPN)</v>
    <v>2763495</v>
    <v>1660330</v>
    <v>2008</v>
  </rv>
  <rv s="2">
    <v>6443</v>
  </rv>
  <rv s="0">
    <v>https://www.bing.com/financeapi/forcetrigger?t=a1w2u2&amp;q=XNAS%3aJD&amp;form=skydnc</v>
    <v>Learn more on Bing</v>
  </rv>
  <rv s="10">
    <v>en-US</v>
    <v>a1w2u2</v>
    <v>268435456</v>
    <v>1</v>
    <v>Powered by Refinitiv</v>
    <v>21</v>
    <v>JD.COM, INC. (XNAS:JD)</v>
    <v>2</v>
    <v>22</v>
    <v>Finance</v>
    <v>4</v>
    <v>38.08</v>
    <v>24.507999999999999</v>
    <v>0.42920000000000003</v>
    <v>0.32</v>
    <v>1.0214000000000001E-2</v>
    <v>USD</v>
    <v>JD.Com Inc is a company principally engaged in the e-commerce business, including online retail and online marketplace mainly through its retail mobile apps and www.jd.com website (collectively, JD Platform). The Company operates its businesses through four segments. JD Retail segment, including JD Health, JD Industrials, and other components, mainly engage in online retail, online marketplace and marketing services in China. JD Logistics segment includes both internal and external logistics businesses. Dada segment is a local on-demand delivery and retail platform in China. New Businesses segment mainly include JD Property, Jingxi and overseas businesses. The Company mainly conducts its businesses in the domestic market and overseas markets.</v>
    <v>570895</v>
    <v>Nasdaq Stock Market</v>
    <v>XNAS</v>
    <v>XNAS</v>
    <v>Kechuang 11 Street, Yizhuang Economic and Technological Development Zone, BEIJING, 101111 CN</v>
    <v>32.049999999999997</v>
    <v>Diversified Retail</v>
    <v>Stock</v>
    <v>46129.797707812497</v>
    <v>6445</v>
    <v>31.56</v>
    <v>50443042050</v>
    <v>JD.COM, INC.</v>
    <v>JD.COM, INC.</v>
    <v>31.77</v>
    <v>17.075800000000001</v>
    <v>31.33</v>
    <v>31.65</v>
    <v>1593777000</v>
    <v>JD</v>
    <v>JD.COM, INC. (XNAS:JD)</v>
    <v>8046321</v>
    <v>10985138</v>
  </rv>
  <rv s="2">
    <v>6446</v>
  </rv>
  <rv s="0">
    <v>https://www.bing.com/financeapi/forcetrigger?t=a1wo5r&amp;q=XNYS%3aKSS&amp;form=skydnc</v>
    <v>Learn more on Bing</v>
  </rv>
  <rv s="1">
    <v>en-US</v>
    <v>a1wo5r</v>
    <v>268435456</v>
    <v>1</v>
    <v>Powered by Refinitiv</v>
    <v>0</v>
    <v>KOHL'S CORPORATION (XNYS:KSS)</v>
    <v>2</v>
    <v>3</v>
    <v>Finance</v>
    <v>4</v>
    <v>25.22</v>
    <v>6.08</v>
    <v>1.5285</v>
    <v>0.19</v>
    <v>1.3259E-2</v>
    <v>USD</v>
    <v>Kohl's Corporation is an omnichannel retailer. The Company operates approximately 1,100 stores and a Website www.Kohls.com. The Company’s Kohl's stores and Website sell private and national brand apparel, footwear, accessories, beauty, and home products. The Company’s Kohl's stores generally carry a consistent merchandise assortment with some differences attributable to local preferences, store size, and Sephora at Kohl's shop-in-shops (Sephora shops). Its Website includes merchandise, which is available in the Company’s stores, as well as merchandise that is available only online. Its merchandise mix includes both national brands and private brands that are available only at Kohl's. Its private portfolio includes established brands such as Apt. 9, Croft &amp; Barrow, Jumping Beans, SO, Sonoma Goods for Life, and Tek Gear, and nationally recognized brands such as LC Lauren Conrad, Nine West, and Simply Vera Vera Wang.</v>
    <v>29000</v>
    <v>New York Stock Exchange</v>
    <v>XNYS</v>
    <v>XNYS</v>
    <v>N56W17000 Ridgewood Dr, MENOMONEE FALLS, WI, 53051-5660 US</v>
    <v>15.13</v>
    <v>Diversified Retail</v>
    <v>Stock</v>
    <v>46129.797544745314</v>
    <v>6448</v>
    <v>14.375</v>
    <v>1629916464</v>
    <v>KOHL'S CORPORATION</v>
    <v>KOHL'S CORPORATION</v>
    <v>14.86</v>
    <v>8.5046999999999997</v>
    <v>14.33</v>
    <v>14.52</v>
    <v>112253200</v>
    <v>KSS</v>
    <v>KOHL'S CORPORATION (XNYS:KSS)</v>
    <v>2997320</v>
    <v>4886595</v>
    <v>1993</v>
  </rv>
  <rv s="2">
    <v>6449</v>
  </rv>
  <rv s="0">
    <v>https://www.bing.com/financeapi/forcetrigger?t=a1x8tc&amp;q=XNYS%3aM&amp;form=skydnc</v>
    <v>Learn more on Bing</v>
  </rv>
  <rv s="1">
    <v>en-US</v>
    <v>a1x8tc</v>
    <v>268435456</v>
    <v>1</v>
    <v>Powered by Refinitiv</v>
    <v>0</v>
    <v>MACY'S, INC. (XNYS:M)</v>
    <v>2</v>
    <v>3</v>
    <v>Finance</v>
    <v>4</v>
    <v>24.41</v>
    <v>10.54</v>
    <v>1.5083</v>
    <v>0.4128</v>
    <v>2.1635000000000001E-2</v>
    <v>USD</v>
    <v>Macy's, Inc. is an omni-channel retail company. The Company operates stores, websites and mobile applications under three brands, Macy's, Bloomingdale's and Bluemercury, which sell a range of merchandise, including apparel and accessories (men's, women's and kids'), cosmetics, home furnishings and other consumer goods. The Company has stores in 43 states, the District of Columbia, Puerto Rico and Guam. Its operations are conducted through Macy's, Macy's Backstage, Macy's small format, Bloomingdale's, Bloomingdale's The Outlet, Bloomie's, and Bluemercury. In addition, Bloomingdale's in Dubai, United Arab Emirates and Al Zahra, Kuwait are operated under a license agreement with Al Tayer Insignia. The principal private label brands offered by the Company include Alfani, And Now This, Aqua, Bar III, Cerulean 6, Charter Club, Club Room, Epic Threads, first impressions, Giani Bernini, Holiday Lane, Home Design, Hotel Collection, Hudson Park, Ideology, I-N-C, jenni, JM Collection, and others.</v>
    <v>90134</v>
    <v>New York Stock Exchange</v>
    <v>XNYS</v>
    <v>XNYS</v>
    <v>151 West 34Th Street, NEW YORK, NY, 10001 US</v>
    <v>19.72</v>
    <v>Diversified Retail</v>
    <v>Stock</v>
    <v>46129.797739027345</v>
    <v>6451</v>
    <v>19.335000000000001</v>
    <v>5141021325</v>
    <v>MACY'S, INC.</v>
    <v>MACY'S, INC.</v>
    <v>19.440000000000001</v>
    <v>11.456899999999999</v>
    <v>19.079999999999998</v>
    <v>19.492799999999999</v>
    <v>263739500</v>
    <v>M</v>
    <v>MACY'S, INC. (XNYS:M)</v>
    <v>2623938</v>
    <v>7624945</v>
    <v>1985</v>
  </rv>
  <rv s="2">
    <v>6452</v>
  </rv>
  <rv s="0">
    <v>https://www.bing.com/financeapi/forcetrigger?t=a1xh8m&amp;q=XNAS%3aMELI&amp;form=skydnc</v>
    <v>Learn more on Bing</v>
  </rv>
  <rv s="1">
    <v>en-US</v>
    <v>a1xh8m</v>
    <v>268435456</v>
    <v>1</v>
    <v>Powered by Refinitiv</v>
    <v>0</v>
    <v>MercadoLibre, Inc. (XNAS:MELI)</v>
    <v>2</v>
    <v>3</v>
    <v>Finance</v>
    <v>4</v>
    <v>2645.22</v>
    <v>1593.21</v>
    <v>1.4599</v>
    <v>29.35</v>
    <v>1.6108000000000001E-2</v>
    <v>USD</v>
    <v>MercadoLibre Inc is a Uruguay-based e-commerce business facilitator of Argentinian origins. The e-commerce products enable retail and wholesale via Internet platforms designed to provide users with a portfolio of services to facilitate commercial transactions. The Company's geographic coverage includes 18 countries of Latin America. The primary offer is an ecosystem of six integrated e-commerce services: the Mercado Libre Marketplace, the Mercado Libre Classifieds service, the Mercado Pago payments solution, the Mercado Credito financial solutions, the Mercado Envios logistic solutions including shipping, the Mercado Ads advertising platform and the Mercado Shops digital storefront solution.</v>
    <v>123670</v>
    <v>Nasdaq Stock Market</v>
    <v>XNAS</v>
    <v>XNAS</v>
    <v>WTC FREE ZONE DR. LUIS BONAVITA 1294, 11300 UY</v>
    <v>1875</v>
    <v>Software &amp; IT Services</v>
    <v>Stock</v>
    <v>46129.797723680465</v>
    <v>6454</v>
    <v>1832.5</v>
    <v>93864814826</v>
    <v>MercadoLibre, Inc.</v>
    <v>MercadoLibre, Inc.</v>
    <v>1856.55</v>
    <v>46.998600000000003</v>
    <v>1822.13</v>
    <v>1851.48</v>
    <v>50697180</v>
    <v>MELI</v>
    <v>MercadoLibre, Inc. (XNAS:MELI)</v>
    <v>251759</v>
    <v>474221</v>
    <v>1999</v>
  </rv>
  <rv s="2">
    <v>6455</v>
  </rv>
  <rv s="0">
    <v>https://www.bing.com/financeapi/forcetrigger?t=bwa8sm&amp;q=XNYS%3aMNSO&amp;form=skydnc</v>
    <v>Learn more on Bing</v>
  </rv>
  <rv s="1">
    <v>en-US</v>
    <v>bwa8sm</v>
    <v>268435456</v>
    <v>1</v>
    <v>Powered by Refinitiv</v>
    <v>0</v>
    <v>MINISO GROUP HOLDING LIMITED (XNYS:MNSO)</v>
    <v>2</v>
    <v>3</v>
    <v>Finance</v>
    <v>4</v>
    <v>26.74</v>
    <v>15.31</v>
    <v>0.18129999999999999</v>
    <v>-0.02</v>
    <v>-1.2489999999999999E-3</v>
    <v>USD</v>
    <v>MINISO Group Holding Ltd is an investment holding company primarily engaged in the design, retail and wholesale of lifestyle products and toys. The brands include MINISO and TOP TOY. The MINISO brand primarily provides various lifestyle products, covering home decor, small electronics, textiles, accessories, beauty tools, toys, cosmetics, personal care, snacks, fragrance and perfumes, as well as stationery and gifts. The TOP TOY brand primarily provides toys, including blind boxes, toy bricks, model figures, three dimensional (3D) building blocks and collectible dolls. The Company primarily operates its businesses in the domestic market and overseas markets, including other parts of Asia, America and Europe.</v>
    <v>8329</v>
    <v>New York Stock Exchange</v>
    <v>XNYS</v>
    <v>XNYS</v>
    <v>8F, M Plaza, No. 109, Pazhou Avenue, Haizhu District, Guangzhou 510000, GUANGZHOU, GUANGDONG, 510000 CN</v>
    <v>16.170000000000002</v>
    <v>Diversified Retail</v>
    <v>Stock</v>
    <v>46129.797246238282</v>
    <v>6457</v>
    <v>15.945</v>
    <v>4952744199</v>
    <v>MINISO GROUP HOLDING LIMITED</v>
    <v>MINISO GROUP HOLDING LIMITED</v>
    <v>16.03</v>
    <v>16.256599999999999</v>
    <v>16.010000000000002</v>
    <v>15.99</v>
    <v>309740100</v>
    <v>MNSO</v>
    <v>MINISO GROUP HOLDING LIMITED (XNYS:MNSO)</v>
    <v>415280</v>
    <v>431014</v>
    <v>2020</v>
  </rv>
  <rv s="2">
    <v>6458</v>
  </rv>
  <rv s="0">
    <v>https://www.bing.com/financeapi/forcetrigger?t=a1z75r&amp;q=XNAS%3aOLLI&amp;form=skydnc</v>
    <v>Learn more on Bing</v>
  </rv>
  <rv s="1">
    <v>en-US</v>
    <v>a1z75r</v>
    <v>268435456</v>
    <v>1</v>
    <v>Powered by Refinitiv</v>
    <v>0</v>
    <v>OLLIE'S BARGAIN OUTLET HOLDINGS, INC. (XNAS:OLLI)</v>
    <v>2</v>
    <v>3</v>
    <v>Finance</v>
    <v>4</v>
    <v>141.74</v>
    <v>88.44</v>
    <v>0.56869999999999998</v>
    <v>0.51</v>
    <v>5.3949999999999996E-3</v>
    <v>USD</v>
    <v>Ollie's Bargain Outlet Holdings, Inc. operates as a retailer of closeout merchandise and excess inventory. The Company and its subsidiaries principally buys overproduced, overstocked, and closeout merchandise from manufacturers, wholesalers, distributors, brokers, and other retailers. In addition, it augments its name-brand closeout deals with private label products. It offers customers a selection of brand name products, including housewares, bed and bath, food, floor coverings, health and beauty aids, books and stationery, toys, and electronics. The Company operates over 575 stores in 31 states. The Company's retail locations are located in Alabama, Arkansas, Connecticut, Delaware, Florida, Georgia, Illinois, Indiana, Iowa, Kansas, Kentucky, Louisiana, Maryland, Massachusetts, Michigan, Mississippi, Missouri, New Jersey, New York, North Carolina, Ohio, Oklahoma, Pennsylvania, Rhode Island, South Carolina, Tennessee, Texas, Vermont, Virginia, and West Virginia.</v>
    <v>13000</v>
    <v>Nasdaq Stock Market</v>
    <v>XNAS</v>
    <v>XNAS</v>
    <v>6295 Allentown Blvd Ste 1, HARRISBURG, PA, 17112-2693 US</v>
    <v>95.91</v>
    <v>Diversified Retail</v>
    <v>Stock</v>
    <v>46129.797731909377</v>
    <v>6460</v>
    <v>93.34</v>
    <v>5793887760</v>
    <v>OLLIE'S BARGAIN OUTLET HOLDINGS, INC.</v>
    <v>OLLIE'S BARGAIN OUTLET HOLDINGS, INC.</v>
    <v>95.25</v>
    <v>26.278700000000001</v>
    <v>94.54</v>
    <v>95.05</v>
    <v>60956210</v>
    <v>OLLI</v>
    <v>OLLIE'S BARGAIN OUTLET HOLDINGS, INC. (XNAS:OLLI)</v>
    <v>741665</v>
    <v>1615761</v>
    <v>2012</v>
  </rv>
  <rv s="2">
    <v>6461</v>
  </rv>
  <rv s="0">
    <v>https://www.bing.com/financeapi/forcetrigger?t=bjojk2&amp;q=XNAS%3aPDD&amp;form=skydnc</v>
    <v>Learn more on Bing</v>
  </rv>
  <rv s="1">
    <v>en-US</v>
    <v>bjojk2</v>
    <v>268435456</v>
    <v>1</v>
    <v>Powered by Refinitiv</v>
    <v>0</v>
    <v>PDD Holdings Inc. (XNAS:PDD)</v>
    <v>2</v>
    <v>3</v>
    <v>Finance</v>
    <v>4</v>
    <v>139.41</v>
    <v>92.270799999999994</v>
    <v>6.3399999999999998E-2</v>
    <v>0.91500000000000004</v>
    <v>8.8229999999999992E-3</v>
    <v>USD</v>
    <v>PDD Holdings Inc. is a multinational commerce company that owns and operates a portfolio of businesses. The Company is focused on bringing businesses and people into the digital economy, which benefits local communities and small businesses from improved productivity and new opportunities. The Company has built a network of sourcing, logistics, and fulfillment capabilities that support its underlying businesses. Its Pinduoduo platform provides buyers with a comprehensive selection of value-for-money merchandise and fun and interactive shopping experiences. The Temu, a global e-commerce platform which brings together buyers, merchants, manufacturers, and brands from around the world, offers a selection of merchandise in product categories such as apparel, electronic appliances, household goods, sports and fitness, tools and home improvement, and pet supplies.</v>
    <v>23465</v>
    <v>Nasdaq Stock Market</v>
    <v>XNAS</v>
    <v>XNAS</v>
    <v>First Floor, 25 St Stephen's Green, DUBLIN, DUBLIN, D02 XF99 IE</v>
    <v>108.23</v>
    <v>Software &amp; IT Services</v>
    <v>Stock</v>
    <v>46129.79777450156</v>
    <v>6463</v>
    <v>104.05</v>
    <v>148530462750</v>
    <v>PDD Holdings Inc.</v>
    <v>PDD Holdings Inc.</v>
    <v>107.83</v>
    <v>10.8048</v>
    <v>103.71</v>
    <v>104.625</v>
    <v>1419646000</v>
    <v>PDD</v>
    <v>PDD Holdings Inc. (XNAS:PDD)</v>
    <v>8047377</v>
    <v>7788040</v>
    <v>2015</v>
  </rv>
  <rv s="2">
    <v>6464</v>
  </rv>
  <rv s="0">
    <v>https://www.bing.com/financeapi/forcetrigger?t=c4o827&amp;q=XNYS%3aSVV&amp;form=skydnc</v>
    <v>Learn more on Bing</v>
  </rv>
  <rv s="1">
    <v>en-US</v>
    <v>c4o827</v>
    <v>268435456</v>
    <v>1</v>
    <v>Powered by Refinitiv</v>
    <v>0</v>
    <v>SAVERS VALUE VILLAGE, INC. (XNYS:SVV)</v>
    <v>2</v>
    <v>3</v>
    <v>Finance</v>
    <v>4</v>
    <v>13.89</v>
    <v>6.9050000000000002</v>
    <v>0.77200000000000002</v>
    <v>0.35499999999999998</v>
    <v>4.2412999999999999E-2</v>
    <v>USD</v>
    <v>Savers Value Village, Inc., together with its subsidiaries, sells second-hand merchandise in retail stores located in the United States (U.S.), Canada and Australia. Its segments include U.S. Retail and Canada Retail. It provides low-priced merchandise ranging from clothing to home goods in a treasure-hunt shopping environment. It purchases secondhand textiles, shoes, accessories, housewares, books and other goods from its non-profit partners. The Company then processes, selects, put price, merchandise, and sells these items in its stores. The items that are not sold to its retail customers are marketed to wholesale customers, who reuse or repurpose the items they purchase from the Company. It operates approximately 351 stores under the Savers, Value Village, Value Village Boutique, Village des Valeurs, Unique, and 2nd Ave. banners, among which it operates approximately 172 stores in the United States, 165 stores in Canada and 14 stores in Australia.</v>
    <v>24000</v>
    <v>New York Stock Exchange</v>
    <v>XNYS</v>
    <v>XNYS</v>
    <v>11400 S.E. 6th Street, Suite 125, BELLEVUE, WA, 98004 US</v>
    <v>8.99</v>
    <v>Specialty Retailers</v>
    <v>Stock</v>
    <v>46129.797618228906</v>
    <v>6466</v>
    <v>8.5358999999999998</v>
    <v>1352869707</v>
    <v>SAVERS VALUE VILLAGE, INC.</v>
    <v>SAVERS VALUE VILLAGE, INC.</v>
    <v>8.83</v>
    <v>62.724699999999999</v>
    <v>8.3699999999999992</v>
    <v>8.7249999999999996</v>
    <v>155056700</v>
    <v>SVV</v>
    <v>SAVERS VALUE VILLAGE, INC. (XNYS:SVV)</v>
    <v>542481</v>
    <v>1204084</v>
    <v>2019</v>
  </rv>
  <rv s="2">
    <v>6467</v>
  </rv>
  <rv s="0">
    <v>https://www.bing.com/financeapi/forcetrigger?t=a25cyc&amp;q=XNYS%3aVIPS&amp;form=skydnc</v>
    <v>Learn more on Bing</v>
  </rv>
  <rv s="1">
    <v>en-US</v>
    <v>a25cyc</v>
    <v>268435456</v>
    <v>1</v>
    <v>Powered by Refinitiv</v>
    <v>0</v>
    <v>VIPSHOP HOLDINGS LIMITED (XNYS:VIPS)</v>
    <v>2</v>
    <v>3</v>
    <v>Finance</v>
    <v>4</v>
    <v>21.08</v>
    <v>12.21</v>
    <v>0.70650000000000002</v>
    <v>0.33500000000000002</v>
    <v>2.1894999999999998E-2</v>
    <v>USD</v>
    <v>Vipshop Holdings Ltd is an online discount retailer for brands in China. The Company offers branded products to consumers in China through flash sales mainly on its vip.com Website. The Company's segment is sales, product distribution and offering of goods on its online platforms. The Company conducts its business through its subsidiaries and consolidated affiliated entities in China. Through its flash sales model, the Company sells limited quantities of discounted branded products online for limited periods of time. The Company offers diversified product offerings from over 17,000 domestic and international brands, including apparel for women, men and children, fashion goods, cosmetics, home goods and other lifestyle products. The Company offers a range of products and services for consumers through lefeng.com, specializing in branded cosmetics, apparel, healthcare products, food and other consumer products.</v>
    <v>14966</v>
    <v>New York Stock Exchange</v>
    <v>XNYS</v>
    <v>XNYS</v>
    <v>Vipshop Headquarters, 128 Dingxin Road, Haizhu District,, GUANGZHOU, GUANGDONG, 510220 CN</v>
    <v>15.87</v>
    <v>Software &amp; IT Services</v>
    <v>Stock</v>
    <v>46129.797686423437</v>
    <v>6469</v>
    <v>15.301</v>
    <v>7489165000</v>
    <v>VIPSHOP HOLDINGS LIMITED</v>
    <v>VIPSHOP HOLDINGS LIMITED</v>
    <v>15.47</v>
    <v>7.7115</v>
    <v>15.3</v>
    <v>15.635</v>
    <v>479000000</v>
    <v>VIPS</v>
    <v>VIPSHOP HOLDINGS LIMITED (XNYS:VIPS)</v>
    <v>882384</v>
    <v>2283016</v>
    <v>2010</v>
  </rv>
  <rv s="2">
    <v>6470</v>
  </rv>
  <rv s="0">
    <v>https://www.bing.com/financeapi/forcetrigger?t=a1naqh&amp;q=XNYS%3aALLE&amp;form=skydnc</v>
    <v>Learn more on Bing</v>
  </rv>
  <rv s="1">
    <v>en-US</v>
    <v>a1naqh</v>
    <v>268435456</v>
    <v>1</v>
    <v>Powered by Refinitiv</v>
    <v>0</v>
    <v>ALLEGION PUBLIC LIMITED COMPANY (XNYS:ALLE)</v>
    <v>2</v>
    <v>3</v>
    <v>Finance</v>
    <v>4</v>
    <v>183.11</v>
    <v>122.14</v>
    <v>0.96340000000000003</v>
    <v>3.4950000000000001</v>
    <v>2.4695999999999999E-2</v>
    <v>USD</v>
    <v>Allegion plc is a global security products and solutions provider. The Company secures people and assets with a range of solutions for homes, businesses, schools and institutions. Its Allegion Americas segment is a provider of security products, services and solutions throughout North America. It sells a range of products and solutions, including locks, locksets, key systems, door controls and systems, exit devices, doors, accessories, electronic security products, access control systems and software and service solutions to customers in commercial, institutional, and residential facilities. Its Allegion International segment provides security products, services and solutions primarily throughout Europe, Asia and Oceania. The segment offers end-users a range of products, services and solutions, including locks, locksets, portable locks, key systems, door closers and systems, and others. Its brands include CISA, Interflex, LCN, Schlage, SimonsVoss, Von Duprin, Trimco and others.</v>
    <v>13300</v>
    <v>New York Stock Exchange</v>
    <v>XNYS</v>
    <v>XNYS</v>
    <v>BLOCK DBLOCK D, IVEAGH COURT, HARCOURT ROAD, DUBLIN, D02 VH94 IE</v>
    <v>147.11000000000001</v>
    <v>Communications &amp; Networking</v>
    <v>Stock</v>
    <v>46129.797711330466</v>
    <v>6472</v>
    <v>142.51</v>
    <v>12492386782</v>
    <v>ALLEGION PUBLIC LIMITED COMPANY</v>
    <v>ALLEGION PUBLIC LIMITED COMPANY</v>
    <v>142.69499999999999</v>
    <v>19.4939</v>
    <v>141.52000000000001</v>
    <v>145.01499999999999</v>
    <v>86145480</v>
    <v>ALLE</v>
    <v>ALLEGION PUBLIC LIMITED COMPANY (XNYS:ALLE)</v>
    <v>470322</v>
    <v>860065</v>
    <v>2013</v>
  </rv>
  <rv s="2">
    <v>6473</v>
  </rv>
  <rv s="0">
    <v>https://www.bing.com/financeapi/forcetrigger?t=a1olgh&amp;q=XNYS%3aBLDR&amp;form=skydnc</v>
    <v>Learn more on Bing</v>
  </rv>
  <rv s="1">
    <v>en-US</v>
    <v>a1olgh</v>
    <v>268435456</v>
    <v>1</v>
    <v>Powered by Refinitiv</v>
    <v>0</v>
    <v>BUILDERS FIRSTSOURCE, INC. (XNYS:BLDR)</v>
    <v>2</v>
    <v>3</v>
    <v>Finance</v>
    <v>4</v>
    <v>151.03</v>
    <v>76.5</v>
    <v>1.5839000000000001</v>
    <v>4.6900000000000004</v>
    <v>5.5899999999999998E-2</v>
    <v>USD</v>
    <v>Builders FirstSource, Inc. is a supplier of building products, prefabricated components, and value-added services to the professional market segment for new residential construction and repair and remodeling. It provides customers with an integrated homebuilding solution, offering manufacturing, supply, delivery and installation of a full range of structural and related building products. Its product categories include Manufactured Products; Windows, Doors and Millwork; Specialty Building Products and Services, and Lumber and Lumber Sheet Goods. It serves customers from distribution and manufacturing facilities (some of which are co-located) that produce value-added products such as roof and floor trusses, wall panels, stairs, vinyl windows, custom millwork and pre-hung doors. It also distributes dimensional lumber and lumber sheet goods, millwork, windows, interior and exterior doors, and other specialty building products. It operates in 43 states with approximately 585 locations.</v>
    <v>28000</v>
    <v>New York Stock Exchange</v>
    <v>XNYS</v>
    <v>XNYS</v>
    <v>6031 CONNECTION DR., STE. 400, IRVING, TX, 75039 US</v>
    <v>92.22</v>
    <v>Homebuilding &amp; Construction Supplies</v>
    <v>Stock</v>
    <v>46129.797725566408</v>
    <v>6475</v>
    <v>87.655000000000001</v>
    <v>9798869028</v>
    <v>BUILDERS FIRSTSOURCE, INC.</v>
    <v>BUILDERS FIRSTSOURCE, INC.</v>
    <v>88.98</v>
    <v>22.753299999999999</v>
    <v>83.9</v>
    <v>88.59</v>
    <v>110609200</v>
    <v>BLDR</v>
    <v>BUILDERS FIRSTSOURCE, INC. (XNYS:BLDR)</v>
    <v>1835316</v>
    <v>2147293</v>
    <v>1998</v>
  </rv>
  <rv s="2">
    <v>6476</v>
  </rv>
  <rv s="0">
    <v>https://www.bing.com/financeapi/forcetrigger?t=bn8ekr&amp;q=XNYS%3aREZI&amp;form=skydnc</v>
    <v>Learn more on Bing</v>
  </rv>
  <rv s="4">
    <v>en-US</v>
    <v>bn8ekr</v>
    <v>268435456</v>
    <v>1</v>
    <v>Powered by Refinitiv</v>
    <v>8</v>
    <v>RESIDEO TECHNOLOGIES, INC. (XNYS:REZI)</v>
    <v>2</v>
    <v>9</v>
    <v>Finance</v>
    <v>4</v>
    <v>45.29</v>
    <v>14.821300000000001</v>
    <v>1.7306999999999999</v>
    <v>0.65</v>
    <v>1.6569E-2</v>
    <v>USD</v>
    <v>Resideo Technologies, Inc. is a manufacturer and distributor of technology-driven sensing and controls products and solutions for residential and commercial end-markets. The Company’s segments include Products and Solutions and ADI Global Distribution. The Products and Solutions segment offers temperature and humidity control, water and air solutions, smoke and carbon monoxide detection, home safety products, residential and small business security products, video cameras, other home-related lifestyle convenience solutions, cloud infrastructure, installation and maintenance tools, and related software. The ADI Global Distribution segment distributes low-voltage products including security, fire, and access control, and participates significantly in the broader related markets of smart home, residential audiovisual, professional audiovisual, power management, networking, data communications, wire and cable, enterprise connectivity, and structured wiring products.</v>
    <v>14800</v>
    <v>New York Stock Exchange</v>
    <v>XNYS</v>
    <v>XNYS</v>
    <v>16100 N. 71st Street, Suite 550, SCOTTSDALE, AZ, 85254 US</v>
    <v>40.83</v>
    <v>Communications &amp; Networking</v>
    <v>Stock</v>
    <v>46129.795963796096</v>
    <v>6478</v>
    <v>39.729999999999997</v>
    <v>6031734348</v>
    <v>RESIDEO TECHNOLOGIES, INC.</v>
    <v>RESIDEO TECHNOLOGIES, INC.</v>
    <v>40.24</v>
    <v>39.229999999999997</v>
    <v>39.880000000000003</v>
    <v>151247100</v>
    <v>REZI</v>
    <v>RESIDEO TECHNOLOGIES, INC. (XNYS:REZI)</v>
    <v>830165</v>
    <v>1107942</v>
    <v>2018</v>
  </rv>
  <rv s="2">
    <v>6479</v>
  </rv>
  <rv s="0">
    <v>https://www.bing.com/financeapi/forcetrigger?t=a1o6zr&amp;q=XNAS%3aBATRA&amp;form=skydnc</v>
    <v>Learn more on Bing</v>
  </rv>
  <rv s="1">
    <v>en-US</v>
    <v>a1o6zr</v>
    <v>268435456</v>
    <v>1</v>
    <v>Powered by Refinitiv</v>
    <v>0</v>
    <v>ATLANTA BRAVES HOLDINGS, INC. (XNAS:BATRA)</v>
    <v>2</v>
    <v>3</v>
    <v>Finance</v>
    <v>4</v>
    <v>52.74</v>
    <v>41.5</v>
    <v>0.7802</v>
    <v>2.44</v>
    <v>4.8509000000000004E-2</v>
    <v>USD</v>
    <v>Atlanta Braves Holdings, Inc. is a holding company of Braves Holdings, LLC (Braves Holdings). Braves Holdings is the owner and operator of the Atlanta Braves Major League Baseball Club and the Braves ballpark. The Braves ballpark includes Truist Park. The Company’s segments include Baseball and Mixed-Use Development. The Baseball segment includes operations relating to Braves baseball and Truist Park and includes ticket sales, concessions, advertising sponsorships, suites and premium seat fees, broadcasting rights, retail and licensing. The Mixed-Use Development segment includes retail, office, hotel and entertainment operations primarily within The Battery Atlanta. The Battery Atlanta is an approximately 2.25 million square-foot mixed-use development, located around Truist Park at the intersection of I-75 and I-285, and offers an expansive mix of market-exclusive entertainment experiences, chef-driven restaurants, boutique shopping, the Omni and Aloft Hotels and others.</v>
    <v>1610</v>
    <v>Nasdaq Stock Market</v>
    <v>XNAS</v>
    <v>XNAS</v>
    <v>755 Battery Avenue Se, ATLANTA, GA, 30339 US</v>
    <v>52.74</v>
    <v>Hotels &amp; Entertainment Services</v>
    <v>Stock</v>
    <v>46129.797578888283</v>
    <v>6481</v>
    <v>50.31</v>
    <v>3370871298</v>
    <v>ATLANTA BRAVES HOLDINGS, INC.</v>
    <v>ATLANTA BRAVES HOLDINGS, INC.</v>
    <v>50.33</v>
    <v>0</v>
    <v>50.3</v>
    <v>52.74</v>
    <v>63914890</v>
    <v>BATRA</v>
    <v>ATLANTA BRAVES HOLDINGS, INC. (XNAS:BATRA)</v>
    <v>112920</v>
    <v>60430</v>
    <v>2022</v>
  </rv>
  <rv s="2">
    <v>6482</v>
  </rv>
  <rv s="28">
    <v>en-US</v>
    <v>cajgh7</v>
    <v>268435456</v>
    <v>1</v>
    <v>1</v>
    <v>Powered by Refinitiv</v>
    <v>75</v>
    <v>LIBERTY MEDIA CORPORATION (XNAS:LLYVA)</v>
    <v>7</v>
    <v>76</v>
    <v>Finance</v>
    <v>20</v>
    <v>72.88</v>
    <v>32.545000000000002</v>
    <v>1.3089999999999999</v>
    <v>7.0000000000000007E-2</v>
    <v>-1.6954E-2</v>
    <v>1.0070000000000001E-3</v>
    <v>-1.18</v>
    <v>USD</v>
    <v>Liberty Media Corporation (Liberty Media) operates and owns interests in a range of media, communications, sports and entertainment businesses. Its businesses are attributed to two tracking stock groups: the Formula One Group and the Liberty Live Group. The businesses and assets attributed to the Formula One Group include Liberty Media's subsidiaries Formula 1 and Quint, and other minority investments. Formula 1 is a global motorsports business that holds commercial rights with respect to the World Championship, an annual, approximately nine-month long, motor race-based competition. Quint is a provider of official ticket and hospitality packages to various sports and entertainment events. The businesses and assets attributed to the Liberty Live Group include Liberty Media's interest in Live Nation Entertainment Inc. (Live Nation) and other minority investments. It is a live entertainment company comprised of Ticketmaster, Live Nation Concerts, and Live Nation Media &amp; Sponsorship.</v>
    <v>Nasdaq Stock Market</v>
    <v>XNAS</v>
    <v>XNAS</v>
    <v>12300 Liberty Boulevard, ENGLEWOOD, CO, 80112 US</v>
    <v>70.63</v>
    <v>Media &amp; Publishing</v>
    <v>Stock</v>
    <v>45638.025605821094</v>
    <v>69.19</v>
    <v>28762420000</v>
    <v>LIBERTY MEDIA CORPORATION</v>
    <v>LIBERTY MEDIA CORPORATION</v>
    <v>69.98</v>
    <v>0</v>
    <v>69.53</v>
    <v>69.599999999999994</v>
    <v>68.42</v>
    <v>340444400</v>
    <v>LLYVA</v>
    <v>LIBERTY MEDIA CORPORATION (XNAS:LLYVA)</v>
    <v>126753</v>
    <v>186398</v>
    <v>2012</v>
  </rv>
  <rv s="2">
    <v>6484</v>
  </rv>
  <rv s="0">
    <v>https://www.bing.com/financeapi/forcetrigger?t=a21p7w&amp;q=XNYS%3aR&amp;form=skydnc</v>
    <v>Learn more on Bing</v>
  </rv>
  <rv s="1">
    <v>en-US</v>
    <v>a21p7w</v>
    <v>268435456</v>
    <v>1</v>
    <v>Powered by Refinitiv</v>
    <v>0</v>
    <v>RYDER SYSTEM, INC. (XNYS:R)</v>
    <v>2</v>
    <v>3</v>
    <v>Finance</v>
    <v>4</v>
    <v>230.38499999999999</v>
    <v>130.16</v>
    <v>0.92769999999999997</v>
    <v>6.41</v>
    <v>2.8955000000000002E-2</v>
    <v>USD</v>
    <v>Ryder System, Inc. is a provider of outsourced logistics and transportation services. The Company offers port-to-door solutions that integrate the supply chain, including international inbound flows and cross-border logistics, fleet and transportation management, warehousing, manufacturing support and multichannel final delivery. Its segments include Fleet Management Solutions (FMS), Supply Chain Solutions (SCS) and Dedicated Transportation Solutions (DTS). FMS provides full-service leasing, commercial rental and vehicle maintenance services. SCS provides fully integrated logistics solutions. DTS provides turnkey transportation solutions, including dedicated vehicles, professional drivers, management and administrative support. FMS product offerings include contract terms with full-service leasing, as well as leasing with flexible maintenance options, commercial vehicle rental and maintenance services, digital and technology support services, among others.</v>
    <v>51600</v>
    <v>New York Stock Exchange</v>
    <v>XNYS</v>
    <v>XNYS</v>
    <v>2333 Ponce de Leon Boulevard Suite 700, FL, 33134 US</v>
    <v>230.06</v>
    <v>Freight &amp; Logistics Services</v>
    <v>Stock</v>
    <v>46129.797704003904</v>
    <v>6486</v>
    <v>223.13</v>
    <v>8930668680</v>
    <v>RYDER SYSTEM, INC.</v>
    <v>RYDER SYSTEM, INC.</v>
    <v>223.98</v>
    <v>19.078199999999999</v>
    <v>221.38</v>
    <v>227.79</v>
    <v>39205710</v>
    <v>R</v>
    <v>RYDER SYSTEM, INC. (XNYS:R)</v>
    <v>212154</v>
    <v>337347</v>
    <v>1955</v>
  </rv>
  <rv s="2">
    <v>6487</v>
  </rv>
  <rv s="0">
    <v>https://www.bing.com/financeapi/forcetrigger?t=a24ez2&amp;q=XNYS%3aACEL&amp;form=skydnc</v>
    <v>Learn more on Bing</v>
  </rv>
  <rv s="1">
    <v>en-US</v>
    <v>a24ez2</v>
    <v>268435456</v>
    <v>1</v>
    <v>Powered by Refinitiv</v>
    <v>0</v>
    <v>ACCEL ENTERTAINMENT, INC. (XNYS:ACEL)</v>
    <v>2</v>
    <v>3</v>
    <v>Finance</v>
    <v>4</v>
    <v>13.31</v>
    <v>9.5500000000000007</v>
    <v>1.0082</v>
    <v>0.29499999999999998</v>
    <v>2.5127999999999998E-2</v>
    <v>USD</v>
    <v>Accel Entertainment, Inc. is a distributed gaming operator in the United States and a partner for local business owners in the markets it serves. The Company offers turnkey full-service gaming solutions to authorized non-casino locations such as bars, restaurants, convenience stores, truck stops, and fraternal and veteran establishments across the country. It installs, maintains, operates and services gaming terminals and related equipment for its location partners as well as redemption devices, stand-alone automated teller machines (ATMs) and amusement devices, including jukeboxes, dartboards, pool tables, and other entertainment-related equipment. It also designs and manufactures gaming terminals and related equipment. Its segments include distributed gaming and casinos and racing. The Company offers amusement devices, including jukeboxes, dartboards, pool tables, and other entertainment-related equipment that enhance customer experience and engagement.</v>
    <v>1600</v>
    <v>New York Stock Exchange</v>
    <v>XNYS</v>
    <v>XNYS</v>
    <v>140 Tower Dr, BURR RIDGE, IL, 60527 US</v>
    <v>12.12</v>
    <v>Hotels &amp; Entertainment Services</v>
    <v>Stock</v>
    <v>46129.797723888281</v>
    <v>6489</v>
    <v>11.9</v>
    <v>981734063</v>
    <v>ACCEL ENTERTAINMENT, INC.</v>
    <v>ACCEL ENTERTAINMENT, INC.</v>
    <v>11.95</v>
    <v>20.209900000000001</v>
    <v>11.74</v>
    <v>12.035</v>
    <v>81573250</v>
    <v>ACEL</v>
    <v>ACCEL ENTERTAINMENT, INC. (XNYS:ACEL)</v>
    <v>89109</v>
    <v>345054</v>
    <v>2019</v>
  </rv>
  <rv s="2">
    <v>6490</v>
  </rv>
  <rv s="0">
    <v>https://www.bing.com/financeapi/forcetrigger?t=a1plbh&amp;q=XNAS%3aCHDN&amp;form=skydnc</v>
    <v>Learn more on Bing</v>
  </rv>
  <rv s="1">
    <v>en-US</v>
    <v>a1plbh</v>
    <v>268435456</v>
    <v>1</v>
    <v>Powered by Refinitiv</v>
    <v>0</v>
    <v>CHURCHILL DOWNS INCORPORATED (XNAS:CHDN)</v>
    <v>2</v>
    <v>3</v>
    <v>Finance</v>
    <v>4</v>
    <v>118.455</v>
    <v>80.239999999999995</v>
    <v>0.68240000000000001</v>
    <v>-1.665</v>
    <v>-1.7850999999999999E-2</v>
    <v>USD</v>
    <v>Churchill Downs Incorporated is a racing, online wagering and gaming entertainment company, which is anchored by its flagship event, the Kentucky Derby. The Company operates through three reportable segments: Live and Historical Racing, Wagering Services and Solutions, and Gaming. The Live and Historical Racing segment includes live and historical pari-mutuel racing at Churchill Downs Racetrack and its historical racing properties in Kentucky, Virginia and New Hampshire. The Wagering Services and Solutions segment includes TwinSpires, which is a retail and online sports betting business; United Tote Company, which manufactures and operates pari-mutuel wagering systems for racetracks, off-track betting facilities (OTBs), and other pari-mutuel wagering businesses; and Exacta Systems, LLC that provides central determinant system technology in historical racing machine (HRMs) across the country. The Gaming segment is engaged in the casino properties and associated racetrack facilities.</v>
    <v>6600</v>
    <v>Nasdaq Stock Market</v>
    <v>XNAS</v>
    <v>XNAS</v>
    <v>600 N. Hurstbourne Parkway, Suite 400, LOUISVILLE, KY, 40222 US</v>
    <v>94.59</v>
    <v>Hotels &amp; Entertainment Services</v>
    <v>Stock</v>
    <v>46129.797639455472</v>
    <v>6492</v>
    <v>91.51</v>
    <v>6384536889</v>
    <v>CHURCHILL DOWNS INCORPORATED</v>
    <v>CHURCHILL DOWNS INCORPORATED</v>
    <v>93.57</v>
    <v>17.430299999999999</v>
    <v>93.27</v>
    <v>91.605000000000004</v>
    <v>69696380</v>
    <v>CHDN</v>
    <v>CHURCHILL DOWNS INCORPORATED (XNAS:CHDN)</v>
    <v>355100</v>
    <v>869940</v>
    <v>1937</v>
  </rv>
  <rv s="2">
    <v>6493</v>
  </rv>
  <rv s="0">
    <v>https://www.bing.com/financeapi/forcetrigger?t=a1q81h&amp;q=XNAS%3aCPHC&amp;form=skydnc</v>
    <v>Learn more on Bing</v>
  </rv>
  <rv s="1">
    <v>en-US</v>
    <v>a1q81h</v>
    <v>268435456</v>
    <v>1</v>
    <v>Powered by Refinitiv</v>
    <v>0</v>
    <v>CANTERBURY PARK HOLDING CORPORATION (XNAS:CPHC)</v>
    <v>2</v>
    <v>3</v>
    <v>Finance</v>
    <v>5</v>
    <v>21.61</v>
    <v>14.39</v>
    <v>-0.40479999999999999</v>
    <v>0.01</v>
    <v>6.3729999999999993E-4</v>
    <v>USD</v>
    <v>Canterbury Park Holding Corporation is the holding company for and parent company of two subsidiaries, Canterbury Park Entertainment LLC (Canterbury Entertainment) and Canterbury Development (Canterbury Development) and Canterbury Park Concessions, Inc. The Company’s segments include horse racing, Casino, food and beverage, and real estate development. The horse racing segment represents its pari-mutuel wagering operations on simulcast and live horse races. The Casino segment represents its unbanked card operations. The food and beverage segment includes concessions, catering and events and services provided at the Racetrack. The real estate development segment represents its real estate development operations. The Company conducts its horse racing, Casino, and food and beverage segments through Canterbury Entertainment. The Company conducts its real estate development segment through Canterbury Development.</v>
    <v>214</v>
    <v>Nasdaq Stock Market</v>
    <v>XNAS</v>
    <v>XNAS</v>
    <v>1100 Canterbury Rd S, SHAKOPEE, MN, 55379-1867 US</v>
    <v>15.7</v>
    <v>Hotels &amp; Entertainment Services</v>
    <v>Stock</v>
    <v>46129.77591384219</v>
    <v>6495</v>
    <v>15.65</v>
    <v>80443346</v>
    <v>CANTERBURY PARK HOLDING CORPORATION</v>
    <v>CANTERBURY PARK HOLDING CORPORATION</v>
    <v>15.65</v>
    <v>0</v>
    <v>15.69</v>
    <v>15.7</v>
    <v>5123780</v>
    <v>CPHC</v>
    <v>CANTERBURY PARK HOLDING CORPORATION (XNAS:CPHC)</v>
    <v>3262</v>
    <v>1160</v>
    <v>2015</v>
  </rv>
  <rv s="2">
    <v>6496</v>
  </rv>
  <rv s="0">
    <v>https://www.bing.com/financeapi/forcetrigger?t=bqrtfr&amp;q=XNAS%3aDKNG&amp;form=skydnc</v>
    <v>Learn more on Bing</v>
  </rv>
  <rv s="1">
    <v>en-US</v>
    <v>bqrtfr</v>
    <v>268435456</v>
    <v>1</v>
    <v>Powered by Refinitiv</v>
    <v>0</v>
    <v>DRAFTKINGS INC. (XNAS:DKNG)</v>
    <v>2</v>
    <v>3</v>
    <v>Finance</v>
    <v>4</v>
    <v>48.78</v>
    <v>20.46</v>
    <v>1.7192000000000001</v>
    <v>-0.99</v>
    <v>-4.1702000000000003E-2</v>
    <v>USD</v>
    <v>DraftKings Inc. is a digital sports entertainment and gaming company. It provides users with online and retail sports betting (together, Sportsbook), online casino (iGaming) and daily fantasy sports product offerings, as well as digital lottery courier, media, and other product offerings. Sportsbook is live with mobile and/or retail sports betting operations pursuant to regulations in 28 states, Washington, D.C., and in Ontario, Canada. It operates iGaming pursuant to regulations in five states and in Ontario, Canada under its DraftKings brand and pursuant to regulations in four states under its Golden Nugget Online Gaming brand. It owns Jackpocket, a digital lottery courier app in the United States. It is both an official daily fantasy and sports betting partner of the NFL, NHL, PGA TOUR, WNBA and UFC, as well as an official daily fantasy partner of NASCAR, an official sports betting partner of the NBA. It also owns and operates DraftKings Network, a multi-platform content ecosystem.</v>
    <v>5500</v>
    <v>Nasdaq Stock Market</v>
    <v>XNAS</v>
    <v>XNAS</v>
    <v>222 Berkeley Street, 5th Floor, BOSTON, MA, 02116 US</v>
    <v>24.27</v>
    <v>Hotels &amp; Entertainment Services</v>
    <v>Stock</v>
    <v>46129.797772904691</v>
    <v>6498</v>
    <v>22.66</v>
    <v>11278148700</v>
    <v>DRAFTKINGS INC.</v>
    <v>DRAFTKINGS INC.</v>
    <v>24.14</v>
    <v>0</v>
    <v>23.74</v>
    <v>22.75</v>
    <v>495742800</v>
    <v>DKNG</v>
    <v>DRAFTKINGS INC. (XNAS:DKNG)</v>
    <v>9955570</v>
    <v>13093296</v>
    <v>2021</v>
  </rv>
  <rv s="2">
    <v>6499</v>
  </rv>
  <rv s="0">
    <v>https://www.bing.com/financeapi/forcetrigger?t=a1tpvh&amp;q=XNAS%3aGDEN&amp;form=skydnc</v>
    <v>Learn more on Bing</v>
  </rv>
  <rv s="1">
    <v>en-US</v>
    <v>a1tpvh</v>
    <v>268435456</v>
    <v>1</v>
    <v>Powered by Refinitiv</v>
    <v>0</v>
    <v>Golden Entertainment, Inc. (XNAS:GDEN)</v>
    <v>2</v>
    <v>3</v>
    <v>Finance</v>
    <v>4</v>
    <v>32.74</v>
    <v>19.57</v>
    <v>1.2634000000000001</v>
    <v>0.5</v>
    <v>1.7742999999999998E-2</v>
    <v>USD</v>
    <v>Golden Entertainment, Inc. owns and operates a diversified entertainment platform, consisting of a portfolio of gaming and hospitality assets that focuses on casino and branded tavern operations. The Company operates approximately 5,500 slots, 100 table games, and 6,000 hotel rooms. The Company owns over eight casinos and 72 gaming taverns in Nevada. The Company’s segments include Nevada Casino Resorts, Nevada Locals Casinos, and Nevada Taverns. The Nevada Casino Resorts segment consists of destination casino resort properties offering a variety of food and beverage outlets, entertainment venues and other amenities. The Nevada Locals Casinos segment consists of casino properties that cater to local customers who generally live within over five-mile radius. The Nevada Taverns segment consists of branded tavern locations, which offers a casual, environment catering to local patrons offering food, craft beer and other alcoholic beverages and are limited to over 15 slot machines.</v>
    <v>4900</v>
    <v>Nasdaq Stock Market</v>
    <v>XNAS</v>
    <v>XNAS</v>
    <v>6595 S Jones Blvd, LAS VEGAS, NV, 89118-3337 US</v>
    <v>28.74</v>
    <v>Hotels &amp; Entertainment Services</v>
    <v>Stock</v>
    <v>46129.797085647653</v>
    <v>6501</v>
    <v>28.17</v>
    <v>757117870</v>
    <v>Golden Entertainment, Inc.</v>
    <v>Golden Entertainment, Inc.</v>
    <v>28.38</v>
    <v>0</v>
    <v>28.18</v>
    <v>28.68</v>
    <v>26398810</v>
    <v>GDEN</v>
    <v>Golden Entertainment, Inc. (XNAS:GDEN)</v>
    <v>344494</v>
    <v>172537</v>
    <v>1998</v>
  </rv>
  <rv s="2">
    <v>6502</v>
  </rv>
  <rv s="0">
    <v>https://www.bing.com/financeapi/forcetrigger?t=bwdinm&amp;q=XNYS%3aGENI&amp;form=skydnc</v>
    <v>Learn more on Bing</v>
  </rv>
  <rv s="1">
    <v>en-US</v>
    <v>bwdinm</v>
    <v>268435456</v>
    <v>1</v>
    <v>Powered by Refinitiv</v>
    <v>0</v>
    <v>Genius Sports Limited (XNYS:GENI)</v>
    <v>2</v>
    <v>3</v>
    <v>Finance</v>
    <v>4</v>
    <v>13.7296</v>
    <v>3.8250000000000002</v>
    <v>1.9174</v>
    <v>0.185</v>
    <v>3.8783999999999999E-2</v>
    <v>USD</v>
    <v>Genius Sports Limited is the official data, technology and broadcast partner that powers the ecosystem connecting sports, betting and media. It operates through one segment, which consists of providing access to Betting Content Technology, Content and Services; Media Technology Content and Services; and Sports Technology and Services. It builds and supplies technology and services that allow sports leagues to collect, analyze and monetize their data with added tools to deepen fan engagement. It provides sports leagues with bespoke monitoring technology and education services to help protect their competitions and athletes from the threats of match fixing and betting-related corruption. It offers official data, outsourced bookmaking, trading/risk management services and live audio-visual game content that is derived from its streaming partnerships with sports leagues. Its offerings include Live sports data, Pre-game and in-game odds feeds, and BetVision, among others.</v>
    <v>2700</v>
    <v>New York Stock Exchange</v>
    <v>XNYS</v>
    <v>XNYS</v>
    <v>27 Soho Square, 1St Floor, Genius Sports Group, LONDON, W1D 3QR GB</v>
    <v>5.05</v>
    <v>Software &amp; IT Services</v>
    <v>Stock</v>
    <v>46129.797543043751</v>
    <v>6504</v>
    <v>4.83</v>
    <v>1274674741</v>
    <v>Genius Sports Limited</v>
    <v>Genius Sports Limited</v>
    <v>4.88</v>
    <v>0</v>
    <v>4.7699999999999996</v>
    <v>4.9550000000000001</v>
    <v>257250200</v>
    <v>GENI</v>
    <v>Genius Sports Limited (XNYS:GENI)</v>
    <v>5146926</v>
    <v>5696187</v>
    <v>2020</v>
  </rv>
  <rv s="2">
    <v>6505</v>
  </rv>
  <rv s="0">
    <v>https://www.bing.com/financeapi/forcetrigger?t=bubcrw&amp;q=XNYS%3aRSI&amp;form=skydnc</v>
    <v>Learn more on Bing</v>
  </rv>
  <rv s="1">
    <v>en-US</v>
    <v>bubcrw</v>
    <v>268435456</v>
    <v>1</v>
    <v>Powered by Refinitiv</v>
    <v>0</v>
    <v>RUSH STREET INTERACTIVE, INC. (XNYS:RSI)</v>
    <v>2</v>
    <v>3</v>
    <v>Finance</v>
    <v>4</v>
    <v>23.41</v>
    <v>11.12</v>
    <v>1.5075000000000001</v>
    <v>0.55000000000000004</v>
    <v>2.4260999999999998E-2</v>
    <v>USD</v>
    <v>Rush Street Interactive, Inc. is an online gaming and sports entertainment company focused on markets in the United States, Canada and Latin America. Through its brands, BetRivers, PlaySugarHouse and RushBet, offers real-money mobile and online operations in fifteen U.S. states: New Jersey, Pennsylvania, Indiana, Colorado, Illinois, Iowa, Michigan, Virginia, West Virginia, Arizona, New York, Louisiana, Maryland, Ohio and Delaware, as well as in the regulated international markets of Colombia, Ontario (Canada), Mexico and Peru. It operates and/or supports retail sports betting for its bricks-and-mortar partners under its brands or its partners’ respective brands depending on the terms of its arrangement. It also provides social gaming where users can earn or purchase virtual credits to enjoy free-to-play games. Users who exhaust their credits can either purchase additional virtual credits from the virtual cashier or wait until their virtual credits are replenished for free.</v>
    <v>912</v>
    <v>New York Stock Exchange</v>
    <v>XNYS</v>
    <v>XNYS</v>
    <v>900 N. Michigan Avenue, Suite 950, CHICAGO, IL, 60611 US</v>
    <v>23.41</v>
    <v>Hotels &amp; Entertainment Services</v>
    <v>Stock</v>
    <v>46129.795882418752</v>
    <v>6507</v>
    <v>22.81</v>
    <v>5395194864</v>
    <v>RUSH STREET INTERACTIVE, INC.</v>
    <v>RUSH STREET INTERACTIVE, INC.</v>
    <v>22.81</v>
    <v>73.574100000000001</v>
    <v>22.67</v>
    <v>23.22</v>
    <v>232351200</v>
    <v>RSI</v>
    <v>RUSH STREET INTERACTIVE, INC. (XNYS:RSI)</v>
    <v>1009318</v>
    <v>1554805</v>
    <v>2019</v>
  </rv>
  <rv s="2">
    <v>6508</v>
  </rv>
  <rv s="0">
    <v>https://www.bing.com/financeapi/forcetrigger?t=a1uzxm&amp;q=XNAS%3aHWKN&amp;form=skydnc</v>
    <v>Learn more on Bing</v>
  </rv>
  <rv s="1">
    <v>en-US</v>
    <v>a1uzxm</v>
    <v>268435456</v>
    <v>1</v>
    <v>Powered by Refinitiv</v>
    <v>0</v>
    <v>Hawkins, Inc. (XNAS:HWKN)</v>
    <v>2</v>
    <v>3</v>
    <v>Finance</v>
    <v>4</v>
    <v>186.15</v>
    <v>115.345</v>
    <v>0.74299999999999999</v>
    <v>4.46</v>
    <v>3.0238999999999999E-2</v>
    <v>USD</v>
    <v>Hawkins, Inc. is a water treatment and specialty ingredients company that formulates, manufactures, distributes and blends products for its water treatment, food and health sciences and industrial solutions customers. Its Water Treatment segment specializes in providing chemicals, products, equipment, services and solutions for potable water, municipal and industrial wastewater, industrial process water, non-residential swimming pool water and agricultural water. Its Industrial segment specializes in providing industrial chemicals, products and services to industries such as agriculture, chemical processing, electronics, energy, food, pharmaceutical and plating. Its Health and Nutrition segment specializes in providing ingredient distribution, processing and formulation solutions to manufacturers of nutraceutical, functional food and beverage, personal care, dietary supplements and other nutritional food, health and wellness products.</v>
    <v>1035</v>
    <v>Nasdaq Stock Market</v>
    <v>XNAS</v>
    <v>XNAS</v>
    <v>2381 Rosegate, ROSEVILLE, MN, 55113 US</v>
    <v>153.12</v>
    <v>Chemicals</v>
    <v>Stock</v>
    <v>46129.797072082809</v>
    <v>6510</v>
    <v>147.28</v>
    <v>3176072575</v>
    <v>Hawkins, Inc.</v>
    <v>Hawkins, Inc.</v>
    <v>148.12</v>
    <v>38.481000000000002</v>
    <v>147.49</v>
    <v>151.94999999999999</v>
    <v>20902090</v>
    <v>HWKN</v>
    <v>Hawkins, Inc. (XNAS:HWKN)</v>
    <v>127940</v>
    <v>185012</v>
    <v>1955</v>
  </rv>
  <rv s="2">
    <v>6511</v>
  </rv>
  <rv s="0">
    <v>https://www.bing.com/financeapi/forcetrigger?t=a1vuw7&amp;q=XNAS%3aITRN&amp;form=skydnc</v>
    <v>Learn more on Bing</v>
  </rv>
  <rv s="1">
    <v>en-US</v>
    <v>a1vuw7</v>
    <v>268435456</v>
    <v>1</v>
    <v>Powered by Refinitiv</v>
    <v>0</v>
    <v>ITURAN LOCATION AND CONTROL LTD. (XNAS:ITRN)</v>
    <v>2</v>
    <v>3</v>
    <v>Finance</v>
    <v>4</v>
    <v>56.56</v>
    <v>32.380000000000003</v>
    <v>0.71350000000000002</v>
    <v>1.135</v>
    <v>2.0666000000000004E-2</v>
    <v>USD</v>
    <v>Ituran Location and Control Ltd. is a provider of location-based services, consisting of stolen vehicle recovery (SVR), fleet management services and other tracking services. The Company also provides wireless communication products used in connection with its location-based services and various other applications. Its operations consist of two segments: location-based services and wireless communications products. Its location-based services segment consists of its SVR and tracking services, fleet management and value-added services consisted of personal locater services and concierge services. Its wireless communications products segment consists of short and medium range two-way machine-to-machine wireless communications products that are used for various applications, including automatic vehicle location (AVL) and automatic vehicle identification. It primarily provides its services, as well as sells and leases its products in Israel, Brazil, Argentina and the United States.</v>
    <v>2800</v>
    <v>Nasdaq Stock Market</v>
    <v>XNAS</v>
    <v>XNAS</v>
    <v>3 HASHIKMA, A.T AZUR, T.D 163, AZOR, 5800182 IL</v>
    <v>56.56</v>
    <v>Communications &amp; Networking</v>
    <v>Stock</v>
    <v>46129.797524282032</v>
    <v>6513</v>
    <v>55.704999999999998</v>
    <v>1115134626</v>
    <v>ITURAN LOCATION AND CONTROL LTD.</v>
    <v>ITURAN LOCATION AND CONTROL LTD.</v>
    <v>55.85</v>
    <v>19.2226</v>
    <v>54.92</v>
    <v>56.055</v>
    <v>19893580</v>
    <v>ITRN</v>
    <v>ITURAN LOCATION AND CONTROL LTD. (XNAS:ITRN)</v>
    <v>112923</v>
    <v>130396</v>
    <v>1994</v>
  </rv>
  <rv s="2">
    <v>6514</v>
  </rv>
  <rv s="0">
    <v>https://www.bing.com/financeapi/forcetrigger?t=a1o9gh&amp;q=XNYS%3aBBY&amp;form=skydnc</v>
    <v>Learn more on Bing</v>
  </rv>
  <rv s="1">
    <v>en-US</v>
    <v>a1o9gh</v>
    <v>268435456</v>
    <v>1</v>
    <v>Powered by Refinitiv</v>
    <v>0</v>
    <v>Best Buy Co., Inc. (XNYS:BBY)</v>
    <v>2</v>
    <v>3</v>
    <v>Finance</v>
    <v>4</v>
    <v>84.99</v>
    <v>59.77</v>
    <v>1.3409</v>
    <v>0.72499999999999998</v>
    <v>1.1211E-2</v>
    <v>USD</v>
    <v>Best Buy Co., Inc. is engaged in personalizing and humanizing technology solutions. The Company has two segments: Domestic and International. The Domestic segment comprises its operations in all states, districts and territories of the United States and its Best Buy Health business and includes the brand names Best Buy, Best Buy Ads, Best Buy Business, Best Buy Essentials, Best Buy Health, Geek Squad, Imagine That, Insignia, Lively, My Best Buy, My Best Buy Memberships, Pacific Kitchen and Home, TechLiquidators and Yardbird; and the domain names bestbuy.com, lively.com, techliquidators.com and yardbird.com. The International segment comprises all its operations in Canada under the brand names Best Buy, Best Buy Express, Best Buy Mobile, Geek Squad and TechLiquidators and the domain names bestbuy.ca and techliquidators.ca. The Company’s product categories include computing and mobile phones, consumer electronics, appliances, entertainment, services and others.</v>
    <v>82000</v>
    <v>New York Stock Exchange</v>
    <v>XNYS</v>
    <v>XNYS</v>
    <v>7601 Penn Ave S, RICHFIELD, MN, 55423 US</v>
    <v>66.05</v>
    <v>Specialty Retailers</v>
    <v>Stock</v>
    <v>46129.797801041408</v>
    <v>6516</v>
    <v>64.73</v>
    <v>13674918477</v>
    <v>Best Buy Co., Inc.</v>
    <v>Best Buy Co., Inc.</v>
    <v>65.25</v>
    <v>12.9749</v>
    <v>64.67</v>
    <v>65.394999999999996</v>
    <v>209112600</v>
    <v>BBY</v>
    <v>Best Buy Co., Inc. (XNYS:BBY)</v>
    <v>3231280</v>
    <v>4212222</v>
    <v>1966</v>
  </rv>
  <rv s="2">
    <v>6517</v>
  </rv>
  <rv s="0">
    <v>http://en.wikipedia.org/wiki/GameStop</v>
    <v>Wikipedia</v>
  </rv>
  <rv s="6">
    <v>204</v>
    <v>6519</v>
  </rv>
  <rv s="7">
    <v>17</v>
    <v>https://www.bing.com/th?id=AMMS_1af0820cdcad1e835487a08cdf869215&amp;qlt=95</v>
    <v>6520</v>
    <v>0</v>
    <v>https://www.bing.com/images/search?form=xlimg&amp;q=gamestop</v>
    <v>Image of GAMESTOP CORP.</v>
  </rv>
  <rv s="0">
    <v>https://www.bing.com/financeapi/forcetrigger?t=a1tyxm&amp;q=XNYS%3aGME&amp;form=skydnc</v>
    <v>Learn more on Bing</v>
  </rv>
  <rv s="8">
    <v>en-US</v>
    <v>a1tyxm</v>
    <v>268435456</v>
    <v>1</v>
    <v>Powered by Refinitiv</v>
    <v>13</v>
    <v>GAMESTOP CORP. (XNYS:GME)</v>
    <v>15</v>
    <v>16</v>
    <v>Finance</v>
    <v>4</v>
    <v>35.81</v>
    <v>19.93</v>
    <v>1.8882000000000001</v>
    <v>-0.69010000000000005</v>
    <v>-2.7407000000000001E-2</v>
    <v>USD</v>
    <v>GameStop Corp. offers games and entertainment products through its stores and ecommerce platforms. The Company operates in four geographic segments: United States, Canada, Australia and Europe. Each segment consists primarily of retail operations, with the significant majority focused on games, entertainment products and technology. The Company has a total of approximately 3,203 stores across all of its segments: 2,325 in the United States, 193 in Canada, 374 in Australia, and 311 in Europe. Its stores and ecommerce sites operate primarily under the names GameStop, EB Games and Micromania. Its Australia and Europe segments also include 38 pop culture-themed stores selling collectibles, apparel, gadgets, electronics, toys and other retail products for technology enthusiasts and general consumers in international markets operating under the Zing Pop Culture brand. Its retail stores are generally located in strip centers, shopping malls and pedestrian areas.</v>
    <v>4000</v>
    <v>New York Stock Exchange</v>
    <v>XNYS</v>
    <v>XNYS</v>
    <v>625 Westport Pkwy, GRAPEVINE, TX, 76051 US</v>
    <v>25.33</v>
    <v>6521</v>
    <v>Specialty Retailers</v>
    <v>Stock</v>
    <v>46129.797778853906</v>
    <v>6522</v>
    <v>24.371300000000002</v>
    <v>10980663810</v>
    <v>GAMESTOP CORP.</v>
    <v>GAMESTOP CORP.</v>
    <v>25.23</v>
    <v>29.785799999999998</v>
    <v>25.18</v>
    <v>24.489899999999999</v>
    <v>448375200</v>
    <v>GME</v>
    <v>GAMESTOP CORP. (XNYS:GME)</v>
    <v>6297392</v>
    <v>6447961</v>
    <v>2005</v>
  </rv>
  <rv s="2">
    <v>6523</v>
  </rv>
  <rv s="0">
    <v>https://www.bing.com/financeapi/forcetrigger?t=a21rqh&amp;q=XNAS%3aRCII&amp;form=skydnc</v>
    <v>Learn more on Bing</v>
  </rv>
  <rv s="1">
    <v>en-US</v>
    <v>a21rqh</v>
    <v>268435456</v>
    <v>1</v>
    <v>Powered by Refinitiv</v>
    <v>0</v>
    <v>UPBOUND GROUP, INC. (XNAS:UPBD)</v>
    <v>2</v>
    <v>3</v>
    <v>Finance</v>
    <v>4</v>
    <v>28.024999999999999</v>
    <v>15.82</v>
    <v>1.8449</v>
    <v>0.86499999999999999</v>
    <v>4.5815999999999996E-2</v>
    <v>USD</v>
    <v>Upbound Group, Inc. is a technology and data-driven company in financial products that addresses the needs of consumers. Its customer-facing operating units include brands, such as Rent-A-Center, Brigit, and Acima that facilitate consumer transactions across a range of store-based and digital channels, including over 2,300 company branded retail units across the United States, Mexico and Puerto Rico. Its Acima segment offers the lease-to-own transaction to consumers who do not qualify for traditional financing through staffed or unstaffed kiosks located within third-party retailer locations or other virtual options. Its Mexico segment consists of its Company-owned stores in Mexico that lease household durable goods to customers on a lease-to-own basis. Brigit segment operates in the United States, and includes the operations of Bridge IT Inc. It also offers earned wage access and credit building products for consumers who are underserved by traditional financial institutions.</v>
    <v>12050</v>
    <v>Nasdaq Stock Market</v>
    <v>XNAS</v>
    <v>XNAS</v>
    <v>5501 Headquarters Dr, PLANO, TX, 75024-5837 US</v>
    <v>20.29</v>
    <v>Specialty Retailers</v>
    <v>Stock</v>
    <v>46129.79771145781</v>
    <v>6525</v>
    <v>19.465</v>
    <v>1147532012</v>
    <v>UPBOUND GROUP, INC.</v>
    <v>UPBOUND GROUP, INC.</v>
    <v>19.47</v>
    <v>15.788399999999999</v>
    <v>18.88</v>
    <v>19.745000000000001</v>
    <v>58117600</v>
    <v>UPBD</v>
    <v>UPBOUND GROUP, INC. (XNAS:UPBD)</v>
    <v>810005</v>
    <v>879033</v>
    <v>2002</v>
  </rv>
  <rv s="2">
    <v>6526</v>
  </rv>
  <rv s="0">
    <v>https://www.bing.com/financeapi/forcetrigger?t=a1mtc7&amp;q=XNYS%3aACM&amp;form=skydnc</v>
    <v>Learn more on Bing</v>
  </rv>
  <rv s="1">
    <v>en-US</v>
    <v>a1mtc7</v>
    <v>268435456</v>
    <v>1</v>
    <v>Powered by Refinitiv</v>
    <v>0</v>
    <v>AECOM (XNYS:ACM)</v>
    <v>2</v>
    <v>3</v>
    <v>Finance</v>
    <v>4</v>
    <v>135.52000000000001</v>
    <v>82.41</v>
    <v>1.0491999999999999</v>
    <v>0.41</v>
    <v>4.7879999999999997E-3</v>
    <v>USD</v>
    <v>AECOM is a global provider of professional infrastructure consulting and advisory services for governments, businesses and organizations throughout the world. It provides advisory, planning, consulting, architectural and engineering design, construction and program management services, and investment and development services to public and private clients worldwide in major end markets, such as transportation, facilities, water, environmental, and energy. Its Americas segment provides planning, consulting, architectural and engineering design, construction management and program management services to public and private clients in the United States, Canada, and Latin America. Its International segment provides planning, consulting, architectural and engineering design services and program management to public and private clients in Europe, the Middle East, India, Africa, and the Asia-Australia-Pacific regions. Its ACAP segment primarily invests in and develops real estate projects.</v>
    <v>51000</v>
    <v>New York Stock Exchange</v>
    <v>XNYS</v>
    <v>XNYS</v>
    <v>13355 Noel Road, Suite 400, DALLAS, TX, 75240 US</v>
    <v>87.655000000000001</v>
    <v>Construction &amp; Engineering</v>
    <v>Stock</v>
    <v>46129.797673043751</v>
    <v>6528</v>
    <v>85.78</v>
    <v>11123991144</v>
    <v>AECOM</v>
    <v>AECOM</v>
    <v>86.41</v>
    <v>19.016500000000001</v>
    <v>85.63</v>
    <v>86.04</v>
    <v>129288600</v>
    <v>ACM</v>
    <v>AECOM (XNYS:ACM)</v>
    <v>493559</v>
    <v>1185314</v>
    <v>1980</v>
  </rv>
  <rv s="2">
    <v>6529</v>
  </rv>
  <rv s="0">
    <v>https://www.bing.com/financeapi/forcetrigger?t=a2lqr7&amp;q=XNYS%3aAPG&amp;form=skydnc</v>
    <v>Learn more on Bing</v>
  </rv>
  <rv s="1">
    <v>en-US</v>
    <v>a2lqr7</v>
    <v>268435456</v>
    <v>1</v>
    <v>Powered by Refinitiv</v>
    <v>0</v>
    <v>API GROUP CORPORATION (XNYS:APG)</v>
    <v>2</v>
    <v>3</v>
    <v>Finance</v>
    <v>4</v>
    <v>46.89</v>
    <v>22.16</v>
    <v>1.6857</v>
    <v>2</v>
    <v>4.5054999999999998E-2</v>
    <v>USD</v>
    <v>APi Group Corporation is a global business services provider of fire and life safety, security, elevator and escalator and specialty services in over 500 locations worldwide. Its segments include Safety Services and Specialty Services. Safety Services segment focuses on end-to-end integrated occupancy systems (fire protection solutions, entry systems, elevators and escalators), including design, installation, inspection, and service of these integrated systems. The work performed within this segment spans across industries and facilities and includes commercial, education, healthcare, high-tech, industrial and special-hazard settings. Specialty Services provides a variety of infrastructure services and specialized industrial plant services, including maintenance and repair of critical infrastructure, such as underground electric, gas, water, sewer, telecommunications infrastructure, and design, installation, inspection, and service of heating, ventilation, and air conditioning systems.</v>
    <v>29000</v>
    <v>New York Stock Exchange</v>
    <v>XNYS</v>
    <v>XNYS</v>
    <v>c/o APi Group, Inc., 1100 Old Highway 8 NW, NEW BRIGHTON, MN, 55112 US</v>
    <v>46.89</v>
    <v>Construction &amp; Engineering</v>
    <v>Stock</v>
    <v>46129.79778989531</v>
    <v>6531</v>
    <v>44.95</v>
    <v>20065757911</v>
    <v>API GROUP CORPORATION</v>
    <v>API GROUP CORPORATION</v>
    <v>45.19</v>
    <v>107.4838</v>
    <v>44.39</v>
    <v>46.39</v>
    <v>432544900</v>
    <v>APG</v>
    <v>API GROUP CORPORATION (XNYS:APG)</v>
    <v>6974524</v>
    <v>3063265</v>
    <v>2020</v>
  </rv>
  <rv s="2">
    <v>6532</v>
  </rv>
  <rv s="0">
    <v>https://www.bing.com/financeapi/forcetrigger?t=aw2wdm&amp;q=XNAS%3aWSC&amp;form=skydnc</v>
    <v>Learn more on Bing</v>
  </rv>
  <rv s="1">
    <v>en-US</v>
    <v>aw2wdm</v>
    <v>268435456</v>
    <v>1</v>
    <v>Powered by Refinitiv</v>
    <v>0</v>
    <v>WILLSCOT HOLDINGS CORPORATION (XNAS:WSC)</v>
    <v>2</v>
    <v>3</v>
    <v>Finance</v>
    <v>4</v>
    <v>31.88</v>
    <v>14.91</v>
    <v>1.1712</v>
    <v>1.03</v>
    <v>5.4324999999999998E-2</v>
    <v>USD</v>
    <v>WillScot Holdings Corporation is a provider of turnkey space solutions in North America. The Company’s comprehensive range of products includes modular office complexes, mobile offices, classrooms, temporary restrooms, portable storage containers, protective buildings and climate-controlled units, and clearspan structures, as well as a curated selection of furnishings, appliances, and other supplementary services, ensuring turnkey solutions for its customers. It operates a hybrid in-house and outsourced logistics and service infrastructure that provides delivery, site work, installation, disassembly, removal and other services to its customers for an additional fee as part of its leasing and sales operations. Its customers operate in a diversified set of end markets, including construction and infrastructure, commercial and industrial, energy and natural resources, and government and institutions. Its branch network includes approximately 260 branch locations and additional drop lots.</v>
    <v>4700</v>
    <v>Nasdaq Stock Market</v>
    <v>XNAS</v>
    <v>XNAS</v>
    <v>6400 EAST MCDOWELL ROAD, SUITE 300, SCOTTSDALE, AZ, 85257 US</v>
    <v>20.64</v>
    <v>Banking Services</v>
    <v>Stock</v>
    <v>46129.797753784376</v>
    <v>6534</v>
    <v>19.3</v>
    <v>3615279455</v>
    <v>WILLSCOT HOLDINGS CORPORATION</v>
    <v>WILLSCOT HOLDINGS CORPORATION</v>
    <v>19.3</v>
    <v>0</v>
    <v>18.96</v>
    <v>19.989999999999998</v>
    <v>180854400</v>
    <v>WSC</v>
    <v>WILLSCOT HOLDINGS CORPORATION (XNAS:WSC)</v>
    <v>1600963</v>
    <v>1991410</v>
    <v>2017</v>
  </rv>
  <rv s="2">
    <v>6535</v>
  </rv>
  <rv s="0">
    <v>https://www.bing.com/financeapi/forcetrigger?t=a1sjnm&amp;q=XNAS%3aEZPW&amp;form=skydnc</v>
    <v>Learn more on Bing</v>
  </rv>
  <rv s="1">
    <v>en-US</v>
    <v>a1sjnm</v>
    <v>268435456</v>
    <v>1</v>
    <v>Powered by Refinitiv</v>
    <v>0</v>
    <v>EZCORP, INC. (XNAS:EZPW)</v>
    <v>2</v>
    <v>3</v>
    <v>Finance</v>
    <v>4</v>
    <v>30.87</v>
    <v>12.85</v>
    <v>0.55940000000000001</v>
    <v>0.62</v>
    <v>2.0674000000000001E-2</v>
    <v>USD</v>
    <v>EZCORP, Inc. is a provider of pawn transactions in the United States and Latin America. The Company also sells pre-owned and recycled merchandise, primarily collateral forfeited from pawn lending operations and merchandise purchased from customers. The Company’s U.S. Pawn segment includes its EZPAWN, Value Pawn &amp; Jewelry and other branded pawn operations in the United States. Its Latin America Pawn segment includes its Empeno Facil, Cash Apoyo Efectivo and other branded pawn operations in Mexico, as well as its GuatePrenda and MaxiEfectivo pawn operations in Guatemala, El Salvador, and Honduras (GPMX). The Company’s Other Investments segment primarily includes its equity interest in Cash Converters International Limited (Cash Converters) and its investment in and notes receivable from Founders One, LLC (Founders). At its pawn stores, it advances cash against the value of collateralized tangible personal property and sells merchandise to customers looking for good value.</v>
    <v>8500</v>
    <v>Nasdaq Stock Market</v>
    <v>XNAS</v>
    <v>XNAS</v>
    <v>2500 Bee Cave Road, Building 1, Suite 200, ROLLINGWOOD, TX, 78746 US</v>
    <v>30.87</v>
    <v>Banking Services</v>
    <v>Stock</v>
    <v>46129.796246330472</v>
    <v>6537</v>
    <v>30.05</v>
    <v>1888551904</v>
    <v>EZCORP, INC.</v>
    <v>EZCORP, INC.</v>
    <v>30.08</v>
    <v>19.4559</v>
    <v>29.99</v>
    <v>30.61</v>
    <v>61697220</v>
    <v>EZPW</v>
    <v>EZCORP, INC. (XNAS:EZPW)</v>
    <v>292377</v>
    <v>776340</v>
    <v>1989</v>
  </rv>
  <rv s="2">
    <v>6538</v>
  </rv>
  <rv s="0">
    <v>https://www.bing.com/financeapi/forcetrigger?t=a1so5r&amp;q=XNAS%3aFCFS&amp;form=skydnc</v>
    <v>Learn more on Bing</v>
  </rv>
  <rv s="1">
    <v>en-US</v>
    <v>a1so5r</v>
    <v>268435456</v>
    <v>1</v>
    <v>Powered by Refinitiv</v>
    <v>0</v>
    <v>FIRSTCASH HOLDINGS, INC. (XNAS:FCFS)</v>
    <v>2</v>
    <v>3</v>
    <v>Finance</v>
    <v>4</v>
    <v>210.18</v>
    <v>119</v>
    <v>0.48060000000000003</v>
    <v>-2.42</v>
    <v>-1.1689E-2</v>
    <v>USD</v>
    <v>FirstCash Holdings, Inc. is an international operator of pawn stores with more than 3,000 retail locations which buy and sell a wide variety of jewelry, electronics, tools, appliances, sporting goods, musical instruments and other merchandise and make small non-recourse pawn loans secured by pledged personal property. Through its wholly owned subsidiary, American First Finance (AFF), it also provides lease-to-own and retail finance payment solutions for consumer goods and services. The Company operates in four segments: United States pawn (U.S. pawn); Latin America pawn (LatAm pawn); United Kingdom pawn (U.K. pawn), and Retail POS payment solutions (American First Finance or AFF). The Company is also a provider of customer payment solutions at the point-of-sale for retailers of consumer goods and services. Its retail POS payment solutions business line consists solely of the operations of AFF, which focuses on LTO products and facilitating other retail financing payment options.</v>
    <v>22000</v>
    <v>Nasdaq Stock Market</v>
    <v>XNAS</v>
    <v>XNAS</v>
    <v>1600 West 7Th Street, FORT WORTH, TX, 76102 US</v>
    <v>210.18</v>
    <v>Banking Services</v>
    <v>Stock</v>
    <v>46129.797562464846</v>
    <v>6540</v>
    <v>204.61</v>
    <v>8999709467</v>
    <v>FIRSTCASH HOLDINGS, INC.</v>
    <v>FIRSTCASH HOLDINGS, INC.</v>
    <v>207</v>
    <v>27.566199999999998</v>
    <v>207.03</v>
    <v>204.61</v>
    <v>43984700</v>
    <v>FCFS</v>
    <v>FIRSTCASH HOLDINGS, INC. (XNAS:FCFS)</v>
    <v>288691</v>
    <v>359505</v>
    <v>2021</v>
  </rv>
  <rv s="2">
    <v>6541</v>
  </rv>
  <rv s="0">
    <v>https://www.bing.com/financeapi/forcetrigger?t=btb3c7&amp;q=XNAS%3aKPLT&amp;form=skydnc</v>
    <v>Learn more on Bing</v>
  </rv>
  <rv s="1">
    <v>en-US</v>
    <v>btb3c7</v>
    <v>268435456</v>
    <v>1</v>
    <v>Powered by Refinitiv</v>
    <v>0</v>
    <v>KATAPULT HOLDINGS, INC. (XNAS:KPLT)</v>
    <v>2</v>
    <v>3</v>
    <v>Finance</v>
    <v>4</v>
    <v>24.34</v>
    <v>5.5002000000000004</v>
    <v>1.6019000000000001</v>
    <v>-3.5000000000000003E-2</v>
    <v>-4.9370000000000004E-3</v>
    <v>USD</v>
    <v>Katapult Holdings, Inc. is an e-commerce-focused financial technology company. The Company offers e-commerce point-of-sale (POS) lease-purchase options for non-prime United States consumers. Its fully digital technology platform provides non-prime consumers with a flexible lease-purchase option to enable them to obtain durable goods from the Company’s network of e-commerce retailers. It operates within the virtual lease-to-own (LTO) market. Its LTO platform offers customers an alternative to traditional financing of automotive goods, computers, electronics, home furnishings and other durable goods. It has launched the Katapult mobile app, which includes a feature called Katapult PayTR that allows consumers to leverage its virtual credit card technology to shop with a variety of durable goods merchants featured in the Company’s app marketplace. It also offers an in-store POS integration option called text-to-checkout, which simplifies the in-store leasing experience for consumers.</v>
    <v>87</v>
    <v>Nasdaq Stock Market</v>
    <v>XNAS</v>
    <v>XNAS</v>
    <v>1345 AVENUE OF THE AMERICAS 11TH FL, NEW YORK, NY, 10105 US</v>
    <v>7.19</v>
    <v>Software &amp; IT Services</v>
    <v>Stock</v>
    <v>46129.797682835153</v>
    <v>6543</v>
    <v>6.87</v>
    <v>33617498</v>
    <v>KATAPULT HOLDINGS, INC.</v>
    <v>KATAPULT HOLDINGS, INC.</v>
    <v>7.19</v>
    <v>0</v>
    <v>7.09</v>
    <v>7.0549999999999997</v>
    <v>4765060</v>
    <v>KPLT</v>
    <v>KATAPULT HOLDINGS, INC. (XNAS:KPLT)</v>
    <v>6267</v>
    <v>17950</v>
    <v>2019</v>
  </rv>
  <rv s="2">
    <v>6544</v>
  </rv>
  <rv s="0">
    <v>https://www.bing.com/financeapi/forcetrigger?t=bwhsjc&amp;q=XLON%3aKSPI&amp;form=skydnc</v>
    <v>Learn more on Bing</v>
  </rv>
  <rv s="29">
    <v>en-US</v>
    <v>bwhsjc</v>
    <v>268435456</v>
    <v>1</v>
    <v>1</v>
    <v>Powered by Refinitiv</v>
    <v>77</v>
    <v>Joint Stock Company Kaspi.kz (XLON:KSPI)</v>
    <v>2</v>
    <v>78</v>
    <v>Finance</v>
    <v>27</v>
    <v>122.953</v>
    <v>70</v>
    <v>0</v>
    <v>0</v>
    <v>USD</v>
    <v>Kaspi.kz AO is a Kazakhstan-based company, which provides payments, marketplace and fintech services primarily through the online mobile app. The Company operates through three segments: Payments Platform, Marketplace Platform, and Fintech Platform. The Payments Platform segment connects its customers comprising consumer and merchants to facilitate cashless and digital payment transactions. The Marketplace Platform segment connects merchants and consumers enabling merchants to enhance its sales and enable consumers to buy products and services from various merchants. The Fintech Platform segment enables its consumers to manage their personal finances online and access consumer finance and deposit products primarily through the Kaspi.kz Super App. It is also involved in the e-commerce, banking, insurance, and asset management services. The Company is active domestically.</v>
    <v>7700</v>
    <v>London Stock Exchange</v>
    <v>XLON</v>
    <v>XLON</v>
    <v>ul. Nauryzbay batyra, 154a, ALMATY, ALMATINSKAYA OBLAST, 050013 KZ</v>
    <v>120.6</v>
    <v>Financial Technology (Fintech) &amp; Infrastructure</v>
    <v>Stock</v>
    <v>45373.785527626562</v>
    <v>6546</v>
    <v>117.2</v>
    <v>9809506000000</v>
    <v>Joint Stock Company Kaspi.kz</v>
    <v>Joint Stock Company Kaspi.kz</v>
    <v>119</v>
    <v>119.6</v>
    <v>120.6</v>
    <v>189333500</v>
    <v>KSPI</v>
    <v>Joint Stock Company Kaspi.kz (XLON:KSPI)</v>
    <v>46123</v>
    <v>880</v>
    <v>2008</v>
  </rv>
  <rv s="2">
    <v>6547</v>
  </rv>
  <rv s="0">
    <v>https://www.bing.com/financeapi/forcetrigger?t=a1moim&amp;q=XNYS%3aPRG&amp;form=skydnc</v>
    <v>Learn more on Bing</v>
  </rv>
  <rv s="1">
    <v>en-US</v>
    <v>a1moim</v>
    <v>268435456</v>
    <v>1</v>
    <v>Powered by Refinitiv</v>
    <v>0</v>
    <v>PROG Holdings, Inc (XNYS:PRG)</v>
    <v>2</v>
    <v>3</v>
    <v>Finance</v>
    <v>4</v>
    <v>41.14</v>
    <v>24.51</v>
    <v>1.7343999999999999</v>
    <v>1.845</v>
    <v>6.0731E-2</v>
    <v>USD</v>
    <v>PROG Holdings, Inc. is a fintech holding company that provides payment options and inclusive consumer financial products. Its Progressive Leasing segment is provider of e-commerce, app-based, in-store point-of-sale lease-to-own solutions provider. The segment provides consumers with lease-purchase solutions through its point-of-sale partner locations and e-commerce Website partners. Its Vive segment primarily serves customers that may not qualify for traditional prime lending offers who desire to purchase goods and services from participating merchants. Vive offers customized programs with services that include revolving loans through private label and Vive-branded credit cards. The Company also owns Four Technologies, provider of Buy Now, Pay Later payment options through its platform Four; Build, provider of personal credit building products, and Purchasing Power, a voluntary employee benefit program that enables workers to purchase brand-name products and services.</v>
    <v>1235</v>
    <v>New York Stock Exchange</v>
    <v>XNYS</v>
    <v>XNYS</v>
    <v>256 W. Data Drive, DRAPER, UT, 84020 US</v>
    <v>32.76</v>
    <v>Financial Technology (Fintech) &amp; Infrastructure</v>
    <v>Stock</v>
    <v>46129.796370474221</v>
    <v>6549</v>
    <v>30.97</v>
    <v>1290880973</v>
    <v>PROG Holdings, Inc</v>
    <v>PROG Holdings, Inc</v>
    <v>31.28</v>
    <v>10.5968</v>
    <v>30.38</v>
    <v>32.225000000000001</v>
    <v>40058370</v>
    <v>PRG</v>
    <v>PROG Holdings, Inc (XNYS:PRG)</v>
    <v>187142</v>
    <v>515645</v>
    <v>2020</v>
  </rv>
  <rv s="2">
    <v>6550</v>
  </rv>
  <rv s="0">
    <v>https://www.bing.com/financeapi/forcetrigger?t=b1nprw&amp;q=XNYS%3aBJ&amp;form=skydnc</v>
    <v>Learn more on Bing</v>
  </rv>
  <rv s="1">
    <v>en-US</v>
    <v>b1nprw</v>
    <v>268435456</v>
    <v>1</v>
    <v>Powered by Refinitiv</v>
    <v>0</v>
    <v>BJ'S WHOLESALE CLUB HOLDINGS, INC. (XNYS:BJ)</v>
    <v>2</v>
    <v>3</v>
    <v>Finance</v>
    <v>4</v>
    <v>120.33</v>
    <v>86.68</v>
    <v>0.2848</v>
    <v>-0.48499999999999999</v>
    <v>-5.2580000000000005E-3</v>
    <v>USD</v>
    <v>BJ’s Wholesale Club Holdings, Inc. is an operator of membership warehouse clubs concentrated primarily on the eastern half of the United States. The Company provides a wide assortment of fresh foods, produce, a full-service deli, fresh bakery, household essentials and gas. It also offers technology, home decor, apparel, seasonal items, among others. It groups its merchandise offerings into two divisions: perishables, grocery and sundries, and general merchandise and services. Perishables, grocery, and sundries consist of meat, produce, dairy, deli and frozen products, packaged foods, beverages, detergents, disinfectants, paper products, beauty care, adult and baby care, and pet foods. General merchandise and services consist of electronics, apparel, seasonal goods, small appliances, televisions, furniture, optical, tires and third-party gift cards. It offers specialty services, such as full-service optical centers, tire installation services, a propane tank filling service, and others.</v>
    <v>35000</v>
    <v>New York Stock Exchange</v>
    <v>XNYS</v>
    <v>XNYS</v>
    <v>350 CAMPUS DRIVE, MARLBOROUGH, MA, 01752 US</v>
    <v>92</v>
    <v>Diversified Retail</v>
    <v>Stock</v>
    <v>46129.797734096872</v>
    <v>6552</v>
    <v>90.7</v>
    <v>11898476433</v>
    <v>BJ'S WHOLESALE CLUB HOLDINGS, INC.</v>
    <v>BJ'S WHOLESALE CLUB HOLDINGS, INC.</v>
    <v>91.13</v>
    <v>20.9572</v>
    <v>92.24</v>
    <v>91.754999999999995</v>
    <v>129676600</v>
    <v>BJ</v>
    <v>BJ'S WHOLESALE CLUB HOLDINGS, INC. (XNYS:BJ)</v>
    <v>1061937</v>
    <v>2073209</v>
    <v>2011</v>
  </rv>
  <rv s="2">
    <v>6553</v>
  </rv>
  <rv s="0">
    <v>https://www.bing.com/financeapi/forcetrigger?t=a1q6k2&amp;q=XNAS%3aCOST&amp;form=skydnc</v>
    <v>Learn more on Bing</v>
  </rv>
  <rv s="1">
    <v>en-US</v>
    <v>a1q6k2</v>
    <v>268435456</v>
    <v>1</v>
    <v>Powered by Refinitiv</v>
    <v>0</v>
    <v>COSTCO WHOLESALE CORPORATION (XNAS:COST)</v>
    <v>2</v>
    <v>3</v>
    <v>Finance</v>
    <v>4</v>
    <v>1067.08</v>
    <v>844.06</v>
    <v>0.93140000000000001</v>
    <v>9.7420000000000009</v>
    <v>9.868E-3</v>
    <v>USD</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341000</v>
    <v>Nasdaq Stock Market</v>
    <v>XNAS</v>
    <v>XNAS</v>
    <v>999 Lake Dr, ISSAQUAH, WA, 98027- US</v>
    <v>998.08</v>
    <v>Diversified Retail</v>
    <v>Stock</v>
    <v>46129.797760810157</v>
    <v>6555</v>
    <v>977</v>
    <v>442300247180</v>
    <v>COSTCO WHOLESALE CORPORATION</v>
    <v>COSTCO WHOLESALE CORPORATION</v>
    <v>987.84</v>
    <v>51.848399999999998</v>
    <v>987.21</v>
    <v>996.952</v>
    <v>443652500</v>
    <v>COST</v>
    <v>COSTCO WHOLESALE CORPORATION (XNAS:COST)</v>
    <v>1274515</v>
    <v>1737669</v>
    <v>1987</v>
  </rv>
  <rv s="2">
    <v>6556</v>
  </rv>
  <rv s="0">
    <v>https://www.bing.com/financeapi/forcetrigger?t=a1qyvh&amp;q=XNYS%3aDG&amp;form=skydnc</v>
    <v>Learn more on Bing</v>
  </rv>
  <rv s="1">
    <v>en-US</v>
    <v>a1qyvh</v>
    <v>268435456</v>
    <v>1</v>
    <v>Powered by Refinitiv</v>
    <v>0</v>
    <v>DOLLAR GENERAL CORPORATION (XNYS:DG)</v>
    <v>2</v>
    <v>3</v>
    <v>Finance</v>
    <v>4</v>
    <v>158.22999999999999</v>
    <v>86.25</v>
    <v>0.33360000000000001</v>
    <v>3.375</v>
    <v>2.7334999999999998E-2</v>
    <v>USD</v>
    <v>Dollar General Corporation is a discount retailer. The Company offers merchandise, including consumable items, seasonal items, home products and apparel. Its merchandise includes brands from manufacturers, as well as its own private brand selections with prices at discounts to brands. Its consumables category includes paper and cleaning products, packaged food, perishables, snacks, health and beauty, pet, and tobacco products. Its seasonal products include holiday items, toys, batteries, small electronics, greeting cards, stationery, prepaid phones and accessories, gardening supplies, hardware, automotive and home office supplies. Its home products include kitchen supplies, cookware, small appliances, light bulbs, storage containers, frames, candles, craft supplies and kitchen, bed and bath soft goods. The Company’s apparel products include basic items for infants, toddlers, girls, boys, women and men, as well as socks, underwear, disposable diapers, shoes and accessories.</v>
    <v>194000</v>
    <v>New York Stock Exchange</v>
    <v>XNYS</v>
    <v>XNYS</v>
    <v>100 Mission Ridge, GOODLETTSVILLE, TN, 37072-2171 US</v>
    <v>126.98</v>
    <v>Diversified Retail</v>
    <v>Stock</v>
    <v>46129.795875010939</v>
    <v>6558</v>
    <v>123.31</v>
    <v>27934605023</v>
    <v>DOLLAR GENERAL CORPORATION</v>
    <v>DOLLAR GENERAL CORPORATION</v>
    <v>123.46</v>
    <v>21.901199999999999</v>
    <v>123.47</v>
    <v>126.845</v>
    <v>220226300</v>
    <v>DG</v>
    <v>DOLLAR GENERAL CORPORATION (XNYS:DG)</v>
    <v>1479188</v>
    <v>3647392</v>
    <v>1998</v>
  </rv>
  <rv s="2">
    <v>6559</v>
  </rv>
  <rv s="0">
    <v>https://www.bing.com/financeapi/forcetrigger?t=a1r63m&amp;q=XNAS%3aDLTR&amp;form=skydnc</v>
    <v>Learn more on Bing</v>
  </rv>
  <rv s="1">
    <v>en-US</v>
    <v>a1r63m</v>
    <v>268435456</v>
    <v>1</v>
    <v>Powered by Refinitiv</v>
    <v>0</v>
    <v>DOLLAR TREE, INC. (XNAS:DLTR)</v>
    <v>2</v>
    <v>3</v>
    <v>Finance</v>
    <v>4</v>
    <v>142.4</v>
    <v>73.569999999999993</v>
    <v>0.67130000000000001</v>
    <v>5.63</v>
    <v>5.6339E-2</v>
    <v>USD</v>
    <v>Dollar Tree, Inc. is an operator of retail discount stores operating under the brand names of Dollar Tree and Dollar Tree Canada. The Company operates approximately 9,000 stores and 18 distribution centers across 48 contiguous states and five Canadian provinces. The Dollar Tree segment operates a discount variety of stores offering merchandise at the opening price point. The Dollar Tree segment includes its operations under the Dollar Tree and Dollar Tree Canada brands in the United States and Canada. Its Dollar Tree Canada stores carry a range of products such as kitchen and dining, cleaning supplies, food and beverages, health and beauty, toys, party supplies, stationery, craft supplies, seasonal decor, and others. It also offers customers same-day local delivery. The Company also offers Dollar Tree Gift Cards and can be purchased in stores and online and redeemed in any one of its store locations.</v>
    <v>35181</v>
    <v>Nasdaq Stock Market</v>
    <v>XNAS</v>
    <v>XNAS</v>
    <v>500 Volvo Parkway, CHESAPEAKE, VA, 23320 US</v>
    <v>105.88</v>
    <v>Diversified Retail</v>
    <v>Stock</v>
    <v>46129.797401411721</v>
    <v>6561</v>
    <v>100.5</v>
    <v>20826797992</v>
    <v>DOLLAR TREE, INC.</v>
    <v>DOLLAR TREE, INC.</v>
    <v>100.56</v>
    <v>20.436</v>
    <v>99.93</v>
    <v>105.56</v>
    <v>197298200</v>
    <v>DLTR</v>
    <v>DOLLAR TREE, INC. (XNAS:DLTR)</v>
    <v>2462057</v>
    <v>3310758</v>
    <v>2008</v>
  </rv>
  <rv s="2">
    <v>6562</v>
  </rv>
  <rv s="0">
    <v>https://www.bing.com/financeapi/forcetrigger?t=a21cbh&amp;q=XNAS%3aPSMT&amp;form=skydnc</v>
    <v>Learn more on Bing</v>
  </rv>
  <rv s="1">
    <v>en-US</v>
    <v>a21cbh</v>
    <v>268435456</v>
    <v>1</v>
    <v>Powered by Refinitiv</v>
    <v>0</v>
    <v>PRICESMART, INC. (XNAS:PSMT)</v>
    <v>2</v>
    <v>3</v>
    <v>Finance</v>
    <v>4</v>
    <v>165.45500000000001</v>
    <v>91.68</v>
    <v>0.79490000000000005</v>
    <v>5.5366</v>
    <v>3.5339000000000002E-2</v>
    <v>USD</v>
    <v>PriceSmart, Inc. owns and operates United States-style membership shopping warehouse clubs in Latin America and the Caribbean, selling merchandise and services. The Company operates 55 warehouse clubs in 12 countries and one United States territory (10 in Colombia; nine in Costa Rica; seven in Panama; six in Guatemala; five in the Dominican Republic; four each in Trinidad and El Salvador; three in Honduras; two each in Nicaragua and Jamaica; and one each in Aruba, Barbados and the United States Virgin Islands). Its products include groceries, home, liquor, beer and wine, health and beauty, babies, pets, electronics, hardware and home improvement, the outdoors, small appliances, jewelry and watches and furniture. Its groceries include dairy and eggs, oils, baking and condiments, and beverages. Its home includes cleaning supplies, household paper products, laundry supplies, and home decor. Its health and beauty include skin care, oral care, hair care, and personal grooming.</v>
    <v>12000</v>
    <v>Nasdaq Stock Market</v>
    <v>XNAS</v>
    <v>XNAS</v>
    <v>9797 Aero Drive, SAN DIEGO, CA, 92123 US</v>
    <v>162.72999999999999</v>
    <v>Diversified Retail</v>
    <v>Stock</v>
    <v>46129.797726307814</v>
    <v>6564</v>
    <v>158.49</v>
    <v>5011515648</v>
    <v>PRICESMART, INC.</v>
    <v>PRICESMART, INC.</v>
    <v>158.49</v>
    <v>33.116900000000001</v>
    <v>156.66999999999999</v>
    <v>162.20660000000001</v>
    <v>30895880</v>
    <v>PSMT</v>
    <v>PRICESMART, INC. (XNAS:PSMT)</v>
    <v>74450</v>
    <v>264726</v>
    <v>1994</v>
  </rv>
  <rv s="2">
    <v>6565</v>
  </rv>
  <rv s="0">
    <v>https://www.bing.com/financeapi/forcetrigger?t=a246z2&amp;q=XNYS%3aTGT&amp;form=skydnc</v>
    <v>Learn more on Bing</v>
  </rv>
  <rv s="1">
    <v>en-US</v>
    <v>a246z2</v>
    <v>268435456</v>
    <v>1</v>
    <v>Powered by Refinitiv</v>
    <v>0</v>
    <v>TARGET CORPORATION (XNYS:TGT)</v>
    <v>2</v>
    <v>3</v>
    <v>Finance</v>
    <v>4</v>
    <v>127.76</v>
    <v>83.44</v>
    <v>1.0028999999999999</v>
    <v>3.22</v>
    <v>2.5987E-2</v>
    <v>USD</v>
    <v>Target Corporation is a general merchandise retailer selling products to its guests through its stores and digital channels. The Company offers customers, referred to as guests, everyday essentials and fashionable, differentiated merchandise at discounted prices. The majority of its stores offer a wide assortment of general merchandise and food. Its merchandise categories include apparel and accessories, beauty and household essentials, food and beverage, hardlines, and home furnishings and decor. Most of its stores are larger than 170,000 square feet, offer a variety of general merchandise and a full line of food items comparable to traditional supermarkets. Its digital channels include a wide merchandise and food assortment, including many items found in its stores, along with a complementary assortment sold by the Company and third parties. Its brands include A New Day, Ava &amp; Viv, Cloud Island, Favorite Day, and others. It serves guests at nearly 2,000 stores and at Target.com.</v>
    <v>415000</v>
    <v>New York Stock Exchange</v>
    <v>XNYS</v>
    <v>XNYS</v>
    <v>1000 Nicollet Mall, MINNEAPOLIS, MN, 55403 US</v>
    <v>127.76</v>
    <v>Diversified Retail</v>
    <v>Stock</v>
    <v>46129.797032835158</v>
    <v>6567</v>
    <v>123.27500000000001</v>
    <v>57571532428</v>
    <v>TARGET CORPORATION</v>
    <v>TARGET CORPORATION</v>
    <v>124.49</v>
    <v>15.6295</v>
    <v>123.91</v>
    <v>127.13</v>
    <v>452855600</v>
    <v>TGT</v>
    <v>TARGET CORPORATION (XNYS:TGT)</v>
    <v>3658024</v>
    <v>5520956</v>
    <v>1902</v>
  </rv>
  <rv s="2">
    <v>6568</v>
  </rv>
  <rv s="0">
    <v>https://www.bing.com/financeapi/forcetrigger?t=a25ya2&amp;q=XNYS%3aWMT&amp;form=skydnc</v>
    <v>Learn more on Bing</v>
  </rv>
  <rv s="1">
    <v>en-US</v>
    <v>a25ya2</v>
    <v>268435456</v>
    <v>1</v>
    <v>Powered by Refinitiv</v>
    <v>0</v>
    <v>WALMART INC. (XNAS:WMT)</v>
    <v>2</v>
    <v>3</v>
    <v>Finance</v>
    <v>4</v>
    <v>134.69</v>
    <v>91.34</v>
    <v>0.63249999999999995</v>
    <v>2.4</v>
    <v>1.9228000000000002E-2</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through its subsidiaries, as well as eCommerce and omni-channel initiatives. The Sam's Club U.S. segment includes the warehouse membership clubs in the U.S., as well as samsclub.com and omni-channel initiatives.</v>
    <v>2100000</v>
    <v>Nasdaq Stock Market</v>
    <v>XNAS</v>
    <v>XNAS</v>
    <v>1 Customer Drive, BENTONVILLE, AR, 72716 US</v>
    <v>127.37</v>
    <v>Food &amp; Drug Retailing</v>
    <v>Stock</v>
    <v>46129.797800173437</v>
    <v>6570</v>
    <v>123.37</v>
    <v>1014248982440</v>
    <v>WALMART INC.</v>
    <v>WALMART INC.</v>
    <v>124.64</v>
    <v>46.605899999999998</v>
    <v>124.82</v>
    <v>127.22</v>
    <v>7972402000</v>
    <v>WMT</v>
    <v>WALMART INC. (XNAS:WMT)</v>
    <v>16014706</v>
    <v>18890742</v>
    <v>1969</v>
  </rv>
  <rv s="2">
    <v>6571</v>
  </rv>
  <rv s="0">
    <v>https://www.bing.com/financeapi/forcetrigger?t=a1ossm&amp;q=XNYS%3aBR&amp;form=skydnc</v>
    <v>Learn more on Bing</v>
  </rv>
  <rv s="1">
    <v>en-US</v>
    <v>a1ossm</v>
    <v>268435456</v>
    <v>1</v>
    <v>Powered by Refinitiv</v>
    <v>0</v>
    <v>BROADRIDGE FINANCIAL SOLUTIONS, INC. (XNYS:BR)</v>
    <v>2</v>
    <v>3</v>
    <v>Finance</v>
    <v>4</v>
    <v>271.91000000000003</v>
    <v>150.1</v>
    <v>0.97529999999999994</v>
    <v>-0.16</v>
    <v>-9.8510000000000004E-4</v>
    <v>USD</v>
    <v>Broadridge Financial Solutions, Inc. is a global technology company with specialization and transformative technology, helping clients and the financial services industry operate, innovate, and grow. Its segments include Investor Communication Solutions (ICS) and Global Technology and Operations (GTO). Its ICS segment provides Regulatory Solutions, Data-Driven Fund Solutions, Corporate Issuer Solutions, and Customer Communications Solutions. The ICS business involves the processing and distribution of proxy materials to investors in equity securities and mutual funds, and the facilitation of related vote processing. The Global Technology and Operations business offers mission-critical, scale infrastructure to the global financial markets. Its component-based platform automates the front-to-back transaction lifecycle of equity, mutual funds, fixed income, and foreign exchange and exchange-traded derivatives. It also offers cross-border fund distribution and regulatory services.</v>
    <v>15000</v>
    <v>New York Stock Exchange</v>
    <v>XNYS</v>
    <v>XNYS</v>
    <v>5 Dakota Drive, LAKE SUCCESS, NY, 11042 US</v>
    <v>165.1765</v>
    <v>Professional &amp; Commercial Services</v>
    <v>Stock</v>
    <v>46129.797670404689</v>
    <v>6573</v>
    <v>160.37</v>
    <v>18943644062</v>
    <v>BROADRIDGE FINANCIAL SOLUTIONS, INC.</v>
    <v>BROADRIDGE FINANCIAL SOLUTIONS, INC.</v>
    <v>162.83000000000001</v>
    <v>17.9604</v>
    <v>162.41999999999999</v>
    <v>162.26</v>
    <v>116748700</v>
    <v>BR</v>
    <v>BROADRIDGE FINANCIAL SOLUTIONS, INC. (XNYS:BR)</v>
    <v>642269</v>
    <v>1768036</v>
    <v>2006</v>
  </rv>
  <rv s="2">
    <v>6574</v>
  </rv>
  <rv s="0">
    <v>https://www.bing.com/financeapi/forcetrigger?t=bwtkar&amp;q=XNAS%3aCNXC&amp;form=skydnc</v>
    <v>Learn more on Bing</v>
  </rv>
  <rv s="1">
    <v>en-US</v>
    <v>bwtkar</v>
    <v>268435456</v>
    <v>1</v>
    <v>Powered by Refinitiv</v>
    <v>0</v>
    <v>CONCENTRIX CORPORATION (XNAS:CNXC)</v>
    <v>2</v>
    <v>3</v>
    <v>Finance</v>
    <v>4</v>
    <v>62.14</v>
    <v>24.27</v>
    <v>0.52380000000000004</v>
    <v>0.28999999999999998</v>
    <v>9.7970000000000002E-3</v>
    <v>USD</v>
    <v>Concentrix Corporation is a global technology and services company. The Company provides end-to-end capabilities, including customer experience (CX) process optimization, technology innovation, front- and back-office automation, analytics and business transformation. Its customer lifecycle management solutions include services such as customer care, sales support and digital marketing. It also provides complementary services, including CX/user experience (UX) strategy and design, digital transformation, and voice of the customer (VOC) and analytics. Its CX/UX strategy and design solutions, including CX strategy, data-driven user design, journey mapping, and multi-platform engineering. Its digital transformation solutions include services such as robotic process automation and cognitive automation and mobile app development. ConcentrixCX, its VOC solutions platform, helps turn customer feedback into actionable insights. It operates under the trade name Concentrix + Webhelp.</v>
    <v>455000</v>
    <v>Nasdaq Stock Market</v>
    <v>XNAS</v>
    <v>XNAS</v>
    <v>39899 Balentine Drive, NEWARK, CA, 94560 US</v>
    <v>30.82</v>
    <v>Professional &amp; Commercial Services</v>
    <v>Stock</v>
    <v>46129.797638981247</v>
    <v>6576</v>
    <v>29.37</v>
    <v>1823434368</v>
    <v>CONCENTRIX CORPORATION</v>
    <v>CONCENTRIX CORPORATION</v>
    <v>29.96</v>
    <v>0</v>
    <v>29.6</v>
    <v>29.89</v>
    <v>61004830</v>
    <v>CNXC</v>
    <v>CONCENTRIX CORPORATION (XNAS:CNXC)</v>
    <v>571002</v>
    <v>1907374</v>
    <v>2009</v>
  </rv>
  <rv s="2">
    <v>6577</v>
  </rv>
  <rv s="0">
    <v>https://www.bing.com/financeapi/forcetrigger?t=a1si77&amp;q=XNAS%3aEXLS&amp;form=skydnc</v>
    <v>Learn more on Bing</v>
  </rv>
  <rv s="1">
    <v>en-US</v>
    <v>a1si77</v>
    <v>268435456</v>
    <v>1</v>
    <v>Powered by Refinitiv</v>
    <v>0</v>
    <v>EXLSERVICE HOLDINGS, INC. (XNAS:EXLS)</v>
    <v>2</v>
    <v>3</v>
    <v>Finance</v>
    <v>4</v>
    <v>48.79</v>
    <v>26.94</v>
    <v>0.88170000000000004</v>
    <v>0.23</v>
    <v>7.306E-3</v>
    <v>USD</v>
    <v>ExlService Holdings, Inc. is a global data and artificial intelligence (AI) company. The Company provides data and AI-led and digital operations services to its clients. Its segments include Insurance; Healthcare and Life Sciences; Banking, Capital Markets and Diversified Industries; and International Growth Markets (IGM). The Company provides services to insurers in the areas of property and casualty, life, disability, annuity, and retirement services. It offers pre-and post-pay auditing services, payment analytics, payment integrity, a care management platform and services and patient navigation for healthcare payers. Its Banking and Capital Markets and Diversified Industries deliver solutions across retail and commercial banking, credit card services, payment services, fintech, banking infrastructure services, capital markets, mortgage services, utilities, and other business services industries. Its IGM is focused on global reach in growth markets outside North America.</v>
    <v>65000</v>
    <v>Nasdaq Stock Market</v>
    <v>XNAS</v>
    <v>XNAS</v>
    <v>320 PARK AVENUE, 29TH FLOOR, NEW YORK, NY, 10022 US</v>
    <v>32.049999999999997</v>
    <v>Professional &amp; Commercial Services</v>
    <v>Stock</v>
    <v>46129.796134003904</v>
    <v>6579</v>
    <v>31.59</v>
    <v>4958927127</v>
    <v>EXLSERVICE HOLDINGS, INC.</v>
    <v>EXLSERVICE HOLDINGS, INC.</v>
    <v>31.76</v>
    <v>20.5349</v>
    <v>31.48</v>
    <v>31.71</v>
    <v>156383700</v>
    <v>EXLS</v>
    <v>EXLSERVICE HOLDINGS, INC. (XNAS:EXLS)</v>
    <v>608662</v>
    <v>2219568</v>
    <v>2002</v>
  </rv>
  <rv s="2">
    <v>6580</v>
  </rv>
  <rv s="0">
    <v>https://www.bing.com/financeapi/forcetrigger?t=a1tlpr&amp;q=XNYS%3aG&amp;form=skydnc</v>
    <v>Learn more on Bing</v>
  </rv>
  <rv s="1">
    <v>en-US</v>
    <v>a1tlpr</v>
    <v>268435456</v>
    <v>1</v>
    <v>Powered by Refinitiv</v>
    <v>0</v>
    <v>GENPACT LIMITED (XNYS:G)</v>
    <v>2</v>
    <v>3</v>
    <v>Finance</v>
    <v>4</v>
    <v>50.41</v>
    <v>33.92</v>
    <v>0.68300000000000005</v>
    <v>0.05</v>
    <v>1.3650000000000001E-3</v>
    <v>USD</v>
    <v>Genpact Limited is an agentic and advanced technology solutions company. The Company leverages process intelligence and artificial intelligence to deliver measurable outcomes. The Company's segments include Financial Services, Consumer and Healthcare, and High Tech and Manufacturing. Its Financial Services segment covers services the Company provides to clients in the banking, capital markets and insurance sectors. Its core operations services for these clients include customer onboarding, customer service, collections, and others. Its Consumer and Healthcare segment covers services it provides to clients in the consumer goods, retail, life sciences and healthcare sectors. The core operations services it provides to these clients include demand generation, sensing and planning, supply chain planning and management, and others. The Company's High Tech and Manufacturing segment covers services it provides to clients in the high-tech hardware, high-tech software and manufacturing sectors.</v>
    <v>146500</v>
    <v>New York Stock Exchange</v>
    <v>XNYS</v>
    <v>XNYS</v>
    <v>Canon's Court, 22 Victoria Street, HAMILTON, HM 12 BM</v>
    <v>37.200000000000003</v>
    <v>Professional &amp; Commercial Services</v>
    <v>Stock</v>
    <v>46129.797026805471</v>
    <v>6582</v>
    <v>36.61</v>
    <v>6226895836</v>
    <v>GENPACT LIMITED</v>
    <v>GENPACT LIMITED</v>
    <v>37.200000000000003</v>
    <v>11.723699999999999</v>
    <v>36.630000000000003</v>
    <v>36.68</v>
    <v>169762700</v>
    <v>G</v>
    <v>GENPACT LIMITED (XNYS:G)</v>
    <v>1001063</v>
    <v>2357496</v>
    <v>2007</v>
  </rv>
  <rv s="2">
    <v>6583</v>
  </rv>
  <rv s="0">
    <v>https://www.bing.com/financeapi/forcetrigger?t=a1xru2&amp;q=XNYS%3aMMS&amp;form=skydnc</v>
    <v>Learn more on Bing</v>
  </rv>
  <rv s="1">
    <v>en-US</v>
    <v>a1xru2</v>
    <v>268435456</v>
    <v>1</v>
    <v>Powered by Refinitiv</v>
    <v>0</v>
    <v>MAXIMUS, INC. (XNYS:MMS)</v>
    <v>2</v>
    <v>3</v>
    <v>Finance</v>
    <v>4</v>
    <v>100</v>
    <v>60.75</v>
    <v>0.64680000000000004</v>
    <v>0.09</v>
    <v>1.2999999999999999E-3</v>
    <v>USD</v>
    <v>Maximus, Inc. is a provider of tech-enabled services to government agencies. Its segments include U.S. Services, U.S. Federal Services, and Outside the U.S. The U.S. Services segment provides a variety of services, such as program operations, clinical services, employment services and advanced technology solutions and related professional services work for U.S. state and local government programs. The U.S. Federal Services segment delivers solutions that help various U.S. federal government agencies better execute on their mission, including program operations and management, clinical services, and advanced technology solutions. Outside the U.S. segment provides business process services and other solutions for international governments. These services include health and disability assessments, program administration for employment services, wellbeing solutions and other job seeker-related services, digitally enabled customer services, and advanced technologies for modernization.</v>
    <v>37200</v>
    <v>New York Stock Exchange</v>
    <v>XNYS</v>
    <v>XNYS</v>
    <v>1600 Tysons Blvd, #1400, MCLEAN, VA, 22102 US</v>
    <v>70.814999999999998</v>
    <v>Professional &amp; Commercial Services</v>
    <v>Stock</v>
    <v>46129.795736133594</v>
    <v>6585</v>
    <v>68.61</v>
    <v>3780762079</v>
    <v>MAXIMUS, INC.</v>
    <v>MAXIMUS, INC.</v>
    <v>69.44</v>
    <v>10.5604</v>
    <v>69.22</v>
    <v>69.31</v>
    <v>54548580</v>
    <v>MMS</v>
    <v>MAXIMUS, INC. (XNYS:MMS)</v>
    <v>215616</v>
    <v>692880</v>
    <v>1975</v>
  </rv>
  <rv s="2">
    <v>6586</v>
  </rv>
  <rv s="0">
    <v>https://www.bing.com/financeapi/forcetrigger?t=a1xkqh&amp;q=XNAS%3aMGPI&amp;form=skydnc</v>
    <v>Learn more on Bing</v>
  </rv>
  <rv s="1">
    <v>en-US</v>
    <v>a1xkqh</v>
    <v>268435456</v>
    <v>1</v>
    <v>Powered by Refinitiv</v>
    <v>0</v>
    <v>MGP INGREDIENTS, INC. (XNAS:MGPI)</v>
    <v>2</v>
    <v>3</v>
    <v>Finance</v>
    <v>4</v>
    <v>34.984999999999999</v>
    <v>16.45</v>
    <v>0.4899</v>
    <v>0</v>
    <v>0</v>
    <v>USD</v>
    <v>MGP Ingredients, Inc. is a producer of branded and distilled spirits, as well as food ingredient solutions. Its offerings include bourbon and rye whiskeys, gins, and vodkas. It operates through three segments: Distilling Solutions, Branded Spirits, and Ingredient Solutions. Its Distilling Solutions Segment processes corn and other grains (including rye, barley, wheat, barley malt, and milo) into food-grade alcohol and distillery co-products, such as distillers feed, which are produced at its distilleries in Lawrenceburg, Indiana, and Bardstown, Kentucky. Branded Spirits segment consists of a portfolio of brands, which it produces through its distilleries and bottling facilities and sells to distributors or to state governments that directly control the sale of alcohol. Its Ingredient Solutions segment consists of specialty wheat starches, specialty wheat proteins, commodity wheat starches, and commodity wheat protein products which are sold to customers pursuant to purchase orders.</v>
    <v>617</v>
    <v>Nasdaq Stock Market</v>
    <v>XNAS</v>
    <v>XNAS</v>
    <v>100 Commercial Street, ATCHISON, KS, 66002-0130 US</v>
    <v>20.78</v>
    <v>Beverages</v>
    <v>Stock</v>
    <v>46129.797735046093</v>
    <v>6588</v>
    <v>19.97</v>
    <v>428451056</v>
    <v>MGP INGREDIENTS, INC.</v>
    <v>MGP INGREDIENTS, INC.</v>
    <v>20.23</v>
    <v>0</v>
    <v>20.05</v>
    <v>20.05</v>
    <v>21369130</v>
    <v>MGPI</v>
    <v>MGP INGREDIENTS, INC. (XNAS:MGPI)</v>
    <v>161444</v>
    <v>271804</v>
    <v>2011</v>
  </rv>
  <rv s="2">
    <v>6589</v>
  </rv>
  <rv s="0">
    <v>https://www.bing.com/financeapi/forcetrigger?t=a1r3ec&amp;q=XNYS%3aDIT&amp;form=skydnc</v>
    <v>Learn more on Bing</v>
  </rv>
  <rv s="22">
    <v>en-US</v>
    <v>a1r3ec</v>
    <v>268435456</v>
    <v>1</v>
    <v>Powered by Refinitiv</v>
    <v>59</v>
    <v>AMCON DISTRIBUTING COMPANY (XNYS:DIT)</v>
    <v>2</v>
    <v>60</v>
    <v>Finance</v>
    <v>61</v>
    <v>94.02</v>
    <v>63.1113</v>
    <v>-0.1799</v>
    <v>-0.03</v>
    <v>-3.2969999999999999E-4</v>
    <v>USD</v>
    <v>AMCON Distributing Company is a convenience and foodservice distributor of consumer products, including beverages, candy, tobacco, groceries, foodservice, frozen and refrigerated foods, automotive supplies and health and beauty care products. Its Wholesale Segment includes its Team Sledd, LLC and Henry’s Foods, Inc. subsidiaries, which distributes consumer products and provides a full range of programs and services to its customers. It operates over 14 distribution centers in Colorado, Illinois, Idaho, Indiana, Minnesota, Missouri, Nebraska, North Dakota, South Dakota, Tennessee and West Virginia. It serves customers primarily in the Central, Rocky Mountain, Great Lakes, Mid-South and Mid-Atlantic regions of the United States. Its Retail Segment, through its Healthy Edge Retail Group subsidiary, is a specialty retailer of natural/organic groceries and operates 15 retail health food stores under the Chamberlin’s Natural Foods, Akin’s Natural Foods, and Earth Origins Market banners.</v>
    <v>1341</v>
    <v>New York Stock Exchange</v>
    <v>XNYS</v>
    <v>XNYS</v>
    <v>7405 Irvington Road, OMAHA, NE, 68122 US</v>
    <v>90.97</v>
    <v>Food &amp; Drug Retailing</v>
    <v>Stock</v>
    <v>46129.000000693748</v>
    <v>6591</v>
    <v>90.55</v>
    <v>55180208</v>
    <v>AMCON DISTRIBUTING COMPANY</v>
    <v>AMCON DISTRIBUTING COMPANY</v>
    <v>90.55</v>
    <v>83.711100000000002</v>
    <v>91</v>
    <v>90.97</v>
    <v>91.01</v>
    <v>976060</v>
    <v>DIT</v>
    <v>AMCON DISTRIBUTING COMPANY (XNYS:DIT)</v>
    <v>214</v>
    <v>1151</v>
    <v>1986</v>
  </rv>
  <rv s="2">
    <v>6592</v>
  </rv>
  <rv s="0">
    <v>https://www.bing.com/financeapi/forcetrigger?t=c6rdp2&amp;q=XNAS%3aGCT&amp;form=skydnc</v>
    <v>Learn more on Bing</v>
  </rv>
  <rv s="1">
    <v>en-US</v>
    <v>c6rdp2</v>
    <v>268435456</v>
    <v>1</v>
    <v>Powered by Refinitiv</v>
    <v>0</v>
    <v>GIGACLOUD TECHNOLOGY INC (XNAS:GCT)</v>
    <v>2</v>
    <v>3</v>
    <v>Finance</v>
    <v>4</v>
    <v>51.739899999999999</v>
    <v>11.97</v>
    <v>2.0146999999999999</v>
    <v>3.0190999999999999</v>
    <v>6.2611E-2</v>
    <v>USD</v>
    <v>GigaCloud Technology Inc specializes in global end-to-end business to business (B2B) technology solutions for large parcel merchandise. The Company’s B2B e-commerce platform, the GigaCloud Marketplace, integrates everything from discovery, payments and logistics tools into one easy-to-use platform. Its global marketplace connects manufacturers, primarily in Asia, with resellers, primarily in the United States, Asia and Europe, to execute cross-border transactions. The Company offers a comprehensive solution that transports products from the manufacturer’s warehouse to the end customer’s doorstep, all at one fixed price. The GigaCloud Marketplace offers SKUs across furniture, home appliances, fitness equipment and other large parcel categories from its active 3P sellers. Its operations include GigaCloud 3P, GigaCloud 1P and Off-platform Ecommerce. Its GigaCloud 3P operation includes platform commission, ocean transportation service, warehousing service, packaging service and others.</v>
    <v>1644</v>
    <v>Nasdaq Stock Market</v>
    <v>XNAS</v>
    <v>XNAS</v>
    <v>4388 Shirley Avenue, EL MONTE, CA, 91731 US</v>
    <v>51.739899999999999</v>
    <v>Software &amp; IT Services</v>
    <v>Stock</v>
    <v>46129.796077939063</v>
    <v>6594</v>
    <v>49.03</v>
    <v>1876277975</v>
    <v>GIGACLOUD TECHNOLOGY INC</v>
    <v>GIGACLOUD TECHNOLOGY INC</v>
    <v>49.79</v>
    <v>14.1972</v>
    <v>48.22</v>
    <v>51.239100000000001</v>
    <v>36618090</v>
    <v>GCT</v>
    <v>GIGACLOUD TECHNOLOGY INC (XNAS:GCT)</v>
    <v>650227</v>
    <v>673518</v>
    <v>2006</v>
  </rv>
  <rv s="2">
    <v>6595</v>
  </rv>
  <rv s="0">
    <v>https://www.bing.com/financeapi/forcetrigger?t=bprz9c&amp;q=XNAS%3aGNLN&amp;form=skydnc</v>
    <v>Learn more on Bing</v>
  </rv>
  <rv s="1">
    <v>en-US</v>
    <v>bprz9c</v>
    <v>268435456</v>
    <v>1</v>
    <v>Powered by Refinitiv</v>
    <v>0</v>
    <v>GREENLANE HOLDINGS, INC. (XNAS:GNLN)</v>
    <v>2</v>
    <v>3</v>
    <v>Finance</v>
    <v>4</v>
    <v>1710</v>
    <v>2.0943999999999998</v>
    <v>1.5609</v>
    <v>0.61990000000000001</v>
    <v>0.163995</v>
    <v>USD</v>
    <v>Greenlane Holdings, Inc. provides a global platform for the development and distribution of smoking accessories, vape devices, and lifestyle products to producers, processors, specialty retailers, smoke shops, convenience stores, and retail consumers. The Company operates as a family of brands, third-party brand accelerator, and an omnichannel distribution platform. The Company offers its own diverse brand portfolio and its licensed Marley Natural and K.Haring branded products. It also offers a set of third-party products through its direct sales channels and its proprietary, owned and operated e-commerce platforms. Its Greenlane Brands include Groove, its smoke shop and ancillary product brand - Higher Standards, and its child-resistant packaging brand - Pollen Gear. It merchandises vaporizers, packaging, and other ancillary products in the United States, Canada, Europe, and Latin America. Its third-party brands include Storz and Bickel, Grenco Science, PAX, and Cookies.</v>
    <v>11</v>
    <v>Nasdaq Stock Market</v>
    <v>XNAS</v>
    <v>XNAS</v>
    <v>4800 N Federal Hwy, Suite B200, BOCA RATON, FL, 33431 US</v>
    <v>4.3998999999999997</v>
    <v>Food &amp; Drug Retailing</v>
    <v>Stock</v>
    <v>46129.79756888828</v>
    <v>6597</v>
    <v>3.4550000000000001</v>
    <v>2771717</v>
    <v>GREENLANE HOLDINGS, INC.</v>
    <v>GREENLANE HOLDINGS, INC.</v>
    <v>3.8</v>
    <v>0</v>
    <v>3.78</v>
    <v>4.3998999999999997</v>
    <v>629950</v>
    <v>GNLN</v>
    <v>GREENLANE HOLDINGS, INC. (XNAS:GNLN)</v>
    <v>51772</v>
    <v>169391</v>
    <v>2018</v>
  </rv>
  <rv s="2">
    <v>6598</v>
  </rv>
  <rv s="0">
    <v>https://www.bing.com/financeapi/forcetrigger?t=a1u4fr&amp;q=XNYS%3aGPC&amp;form=skydnc</v>
    <v>Learn more on Bing</v>
  </rv>
  <rv s="1">
    <v>en-US</v>
    <v>a1u4fr</v>
    <v>268435456</v>
    <v>1</v>
    <v>Powered by Refinitiv</v>
    <v>0</v>
    <v>GENUINE PARTS COMPANY (XNYS:GPC)</v>
    <v>2</v>
    <v>3</v>
    <v>Finance</v>
    <v>4</v>
    <v>151.57</v>
    <v>96.08</v>
    <v>0.75270000000000004</v>
    <v>2.1800000000000002</v>
    <v>1.9608E-2</v>
    <v>USD</v>
    <v>Genuine Parts Company is a global service provider of automotive and industrial replacement parts and value-added solutions. The Company’s segments include Automotive Parts Group (Automotive) and Industrial Parts Group (Industrial). The Automotive segment distributes replacement parts (other than collision parts) for all makes and models of automobiles, trucks, and other vehicles in North America, Europe and Australasia. Its main automotive customers are repair and maintenance shops, and its main industrial customers are businesses operating distribution, manufacturing and production equipment. The Industrial segment distributes a wide variety of industrial bearings, mechanical and fluid power transmission equipment, including hydraulic and pneumatic products, material handling components and related parts and supplies. Its industrial business offers replacement parts and solutions to maintenance, repair and operation (MRO) customers and original equipment manufacturer (OEM) customers.</v>
    <v>65000</v>
    <v>New York Stock Exchange</v>
    <v>XNYS</v>
    <v>XNYS</v>
    <v>2999 Wildwood Parkway, ATLANTA, GA, 30339 US</v>
    <v>115.83</v>
    <v>Automobiles &amp; Auto Parts</v>
    <v>Stock</v>
    <v>46129.796238830466</v>
    <v>6600</v>
    <v>111.93</v>
    <v>15770881256</v>
    <v>GENUINE PARTS COMPANY</v>
    <v>GENUINE PARTS COMPANY</v>
    <v>111.95</v>
    <v>239.35810000000001</v>
    <v>111.18</v>
    <v>113.36</v>
    <v>139122100</v>
    <v>GPC</v>
    <v>GENUINE PARTS COMPANY (XNYS:GPC)</v>
    <v>987503</v>
    <v>2275288</v>
    <v>1928</v>
  </rv>
  <rv s="2">
    <v>6601</v>
  </rv>
  <rv s="0">
    <v>https://www.bing.com/financeapi/forcetrigger?t=a1wy1h&amp;q=XNAS%3aLKQ&amp;form=skydnc</v>
    <v>Learn more on Bing</v>
  </rv>
  <rv s="1">
    <v>en-US</v>
    <v>a1wy1h</v>
    <v>268435456</v>
    <v>1</v>
    <v>Powered by Refinitiv</v>
    <v>0</v>
    <v>LKQ CORPORATION (XNAS:LKQ)</v>
    <v>2</v>
    <v>3</v>
    <v>Finance</v>
    <v>4</v>
    <v>43.1</v>
    <v>27.64</v>
    <v>0.86539999999999995</v>
    <v>0.50219999999999998</v>
    <v>1.6444E-2</v>
    <v>USD</v>
    <v>LKQ Corporation is a provider of alternative and specialty parts to repair and accessorize automobiles and other vehicles. The Company offers its customers a range of original equipment manufacturer (OEM) recycled and aftermarket parts, replacement systems, components, equipment, and services. Its Wholesale - North America segment provides alternative vehicle collision replacement products, paint and body repair related products, and alternative vehicle mechanical replacement products, with its sales, processing, and distribution facilities reaching major markets in the United States and Canada. Its Europe segment provides alternative vehicle replacement and maintenance products in Germany, the United Kingdom, the Benelux region (Belgium, Netherlands, and Luxembourg), Italy, Czech Republic, Austria, Slovakia, France and other European countries. Its Specialty segment is a distributor of specialty vehicle aftermarket equipment and accessories across the United States and Canada.</v>
    <v>44000</v>
    <v>Nasdaq Stock Market</v>
    <v>XNAS</v>
    <v>XNAS</v>
    <v>5846 CROSSINGS BLVD., ANTIOCH, TN, 37013 US</v>
    <v>31.81</v>
    <v>Automobiles &amp; Auto Parts</v>
    <v>Stock</v>
    <v>46129.796169953122</v>
    <v>6603</v>
    <v>30.425000000000001</v>
    <v>7922251924</v>
    <v>LKQ CORPORATION</v>
    <v>LKQ CORPORATION</v>
    <v>30.49</v>
    <v>13.0479</v>
    <v>30.54</v>
    <v>31.042200000000001</v>
    <v>255209100</v>
    <v>LKQ</v>
    <v>LKQ CORPORATION (XNAS:LKQ)</v>
    <v>1002729</v>
    <v>2777897</v>
    <v>1998</v>
  </rv>
  <rv s="2">
    <v>6604</v>
  </rv>
  <rv s="0">
    <v>https://www.bing.com/financeapi/forcetrigger?t=a213kr&amp;q=XNAS%3aPOOL&amp;form=skydnc</v>
    <v>Learn more on Bing</v>
  </rv>
  <rv s="1">
    <v>en-US</v>
    <v>a213kr</v>
    <v>268435456</v>
    <v>1</v>
    <v>Powered by Refinitiv</v>
    <v>0</v>
    <v>POOL CORPORATION (XNAS:POOL)</v>
    <v>2</v>
    <v>3</v>
    <v>Finance</v>
    <v>4</v>
    <v>345</v>
    <v>195.49</v>
    <v>1.218</v>
    <v>2.9350000000000001</v>
    <v>1.3006999999999999E-2</v>
    <v>USD</v>
    <v>Pool Corporation is a wholesale distributor of swimming pool supplies, equipment, and related leisure products. The Company also distributes irrigation and landscape products in the United States. The Company operates approximately 448 sales centers in North America, Europe, and Australia through its five distribution networks: SCP Distributors (SCP), Superior Pool Products (Superior), Horizon Distributors (Horizon), National Pool Tile (NPT), and Sun Wholesale Supply (Sun Wholesale). The Company distributes swimming pool supplies, equipment, and related leisure products domestically through its SCP and Superior sales center networks through SCP network. Its Horizon sales centers offer organic fertilizers, organic pesticides, and irrigation and drainage products that reduce water usage and soil erosion. Sun Wholesale distributes swimming pool supplies, equipment, and related leisure products, primarily servicing independently owned and operated Pinch A Penny, Inc. franchise locations.</v>
    <v>6000</v>
    <v>Nasdaq Stock Market</v>
    <v>XNAS</v>
    <v>XNAS</v>
    <v>109 Northpark Boulevard, COVINGTON, LA, 70433-5001 US</v>
    <v>235.12</v>
    <v>Leisure Products</v>
    <v>Stock</v>
    <v>46129.797751678125</v>
    <v>6606</v>
    <v>228.23500000000001</v>
    <v>8388835073</v>
    <v>POOL CORPORATION</v>
    <v>POOL CORPORATION</v>
    <v>228.44</v>
    <v>21.103200000000001</v>
    <v>225.64</v>
    <v>228.57499999999999</v>
    <v>36700580</v>
    <v>POOL</v>
    <v>POOL CORPORATION (XNAS:POOL)</v>
    <v>547827</v>
    <v>684110</v>
    <v>1993</v>
  </rv>
  <rv s="2">
    <v>6607</v>
  </rv>
  <rv s="0">
    <v>https://www.bing.com/financeapi/forcetrigger?t=a25t7w&amp;q=XNAS%3aWEYS&amp;form=skydnc</v>
    <v>Learn more on Bing</v>
  </rv>
  <rv s="1">
    <v>en-US</v>
    <v>a25t7w</v>
    <v>268435456</v>
    <v>1</v>
    <v>Powered by Refinitiv</v>
    <v>0</v>
    <v>WEYCO GROUP, INC. (XNAS:WEYS)</v>
    <v>2</v>
    <v>3</v>
    <v>Finance</v>
    <v>4</v>
    <v>35.18</v>
    <v>26.134599999999999</v>
    <v>0.93289999999999995</v>
    <v>0.52</v>
    <v>1.5186999999999999E-2</v>
    <v>USD</v>
    <v>Weyco Group, Inc. designs, markets, and distributes footwear principally for men, but also for women and children, under a portfolio of brand names including: Florsheim, Nunn Bush, Stacy Adams, BOGS, and Forsake. Its segments include the North American wholesale segment (Wholesale) and the North American retail segment (Retail). The Wholesale segment includes wholesale sales, and its products are sold to footwear, department, and specialty stores, as well as e-commerce retailers, primarily in the United States and Canada. It also has licensing agreements with third parties who sell its branded apparel, accessories, and specialty footwear in the United States, as well as its footwear in Mexico and certain markets overseas. The Retail segment consists of e-commerce businesses and four brick-and-mortar retail stores in the United States. Retail sales are made directly to consumers on its Websites, or by its employees in its stores.</v>
    <v>408</v>
    <v>Nasdaq Stock Market</v>
    <v>XNAS</v>
    <v>XNAS</v>
    <v>333 W. Estabrook Boulevard, GLENDALE, WI, 53312 US</v>
    <v>35.18</v>
    <v>Textiles &amp; Apparel</v>
    <v>Stock</v>
    <v>46129.79747751094</v>
    <v>6609</v>
    <v>34.405000000000001</v>
    <v>331304859</v>
    <v>WEYCO GROUP, INC.</v>
    <v>WEYCO GROUP, INC.</v>
    <v>34.54</v>
    <v>14.1768</v>
    <v>34.24</v>
    <v>34.76</v>
    <v>9531210</v>
    <v>WEYS</v>
    <v>WEYCO GROUP, INC. (XNAS:WEYS)</v>
    <v>9101</v>
    <v>18368</v>
    <v>1906</v>
  </rv>
  <rv s="2">
    <v>6610</v>
  </rv>
  <rv s="0">
    <v>https://www.bing.com/financeapi/forcetrigger?t=a2249c&amp;q=XNAS%3aRMR&amp;form=skydnc</v>
    <v>Learn more on Bing</v>
  </rv>
  <rv s="1">
    <v>en-US</v>
    <v>a2249c</v>
    <v>268435456</v>
    <v>1</v>
    <v>Powered by Refinitiv</v>
    <v>0</v>
    <v>THE RMR GROUP INC. (XNAS:RMR)</v>
    <v>2</v>
    <v>3</v>
    <v>Finance</v>
    <v>4</v>
    <v>18.09</v>
    <v>13.483700000000001</v>
    <v>0.96120000000000005</v>
    <v>0.28999999999999998</v>
    <v>1.7491E-2</v>
    <v>USD</v>
    <v>The RMR Group Inc. is an alternative asset management company, which is focused on commercial real estate (CRE) and related businesses. The Company is a holding company and operates through its subsidiary, The RMR Group LLC (RMR LLC). RMR LLC provides management services to four publicly traded equity real estate investment trusts (REITs): Diversified Healthcare Trust (DHC), which owns medical office and life science properties, senior living communities and other healthcare-related properties; Industrial Logistics Properties Trust (ILPT), which owns and leases industrial and logistics properties; Office Properties Income Trust (OPI), which owns and leases office properties primarily to single tenants and those with high credit quality characteristics; and Service Properties Trust (SVC), which owns a diverse portfolio of hotels and service-focused retail net lease properties. In addition, RMR LLC provides management services to private capital vehicles.</v>
    <v>20000</v>
    <v>Nasdaq Stock Market</v>
    <v>XNAS</v>
    <v>XNAS</v>
    <v>Two Newton Place; 255 Washington Street; Suite 300, MA, 02458 US</v>
    <v>17.02</v>
    <v>Real Estate Operations</v>
    <v>Stock</v>
    <v>46129.797729872655</v>
    <v>6612</v>
    <v>16.71</v>
    <v>540821496</v>
    <v>THE RMR GROUP INC.</v>
    <v>THE RMR GROUP INC.</v>
    <v>16.760000000000002</v>
    <v>12.312099999999999</v>
    <v>16.579999999999998</v>
    <v>16.87</v>
    <v>32058180</v>
    <v>RMR</v>
    <v>THE RMR GROUP INC. (XNAS:RMR)</v>
    <v>112962</v>
    <v>105412</v>
    <v>2015</v>
  </rv>
  <rv s="2">
    <v>6613</v>
  </rv>
  <rv s="0">
    <v>https://www.bing.com/financeapi/forcetrigger?t=bzwwjc&amp;q=XNAS%3aACVA&amp;form=skydnc</v>
    <v>Learn more on Bing</v>
  </rv>
  <rv s="1">
    <v>en-US</v>
    <v>bzwwjc</v>
    <v>268435456</v>
    <v>1</v>
    <v>Powered by Refinitiv</v>
    <v>0</v>
    <v>ACV AUCTIONS INC. (XNYS:ACVA)</v>
    <v>2</v>
    <v>3</v>
    <v>Finance</v>
    <v>4</v>
    <v>17.54</v>
    <v>4.0650000000000004</v>
    <v>1.7422</v>
    <v>0.1822</v>
    <v>3.7490000000000002E-2</v>
    <v>USD</v>
    <v>ACV Auctions Inc. provides a marketplace for wholesale vehicle transactions and data services that offer vehicle information to its customers. Its marketplace platform leverages data insights and technology to power its digital marketplace and data services, enabling its dealers and commercial partners to buy, sell and value vehicles. Its marketplace platform includes Digital Marketplace, Remarketing Centers, Data Services, and Data and Technology. Digital Marketplace connects buyers and sellers of wholesale vehicles. Remarketing Centers provide an additional channel to provide dealers and commercial partners with auction services. Data Services offers insights into the condition and value of used vehicles for transactions both on and off its marketplace. The Data and Technology helps in vehicle inspections, vehicle intelligence reports, digital marketplace, and operations automation. Its offerings include ACV Auctions, ACV Transportation, ACV Capital, ACV MAX, True360, and ClearCar.</v>
    <v>3200</v>
    <v>New York Stock Exchange</v>
    <v>XNYS</v>
    <v>XNYS</v>
    <v>640 Ellicott St, BUFFALO, NY, 14203 US</v>
    <v>5.1550000000000002</v>
    <v>Software &amp; IT Services</v>
    <v>Stock</v>
    <v>46129.797783251561</v>
    <v>6615</v>
    <v>4.9515000000000002</v>
    <v>877703821</v>
    <v>ACV AUCTIONS INC.</v>
    <v>ACV AUCTIONS INC.</v>
    <v>4.97</v>
    <v>0</v>
    <v>4.8600000000000003</v>
    <v>5.0422000000000002</v>
    <v>174071600</v>
    <v>ACVA</v>
    <v>ACV AUCTIONS INC. (XNYS:ACVA)</v>
    <v>985534</v>
    <v>2520553</v>
    <v>2014</v>
  </rv>
  <rv s="2">
    <v>6616</v>
  </rv>
  <rv s="0">
    <v>https://www.bing.com/financeapi/forcetrigger?t=a1q8r7&amp;q=XNAS%3aCPRT&amp;form=skydnc</v>
    <v>Learn more on Bing</v>
  </rv>
  <rv s="1">
    <v>en-US</v>
    <v>a1q8r7</v>
    <v>268435456</v>
    <v>1</v>
    <v>Powered by Refinitiv</v>
    <v>0</v>
    <v>COPART, INC. (XNAS:CPRT)</v>
    <v>2</v>
    <v>3</v>
    <v>Finance</v>
    <v>4</v>
    <v>63.85</v>
    <v>32.200000000000003</v>
    <v>1.0604</v>
    <v>-5.0000000000000001E-3</v>
    <v>-1.5029999999999999E-4</v>
    <v>USD</v>
    <v>Copart, Inc. is a provider of online auctions and vehicle remarketing services. The Company provides vehicle sellers with a full range of services to process and sell vehicles over the internet through the Company’s Virtual Bidding Third Generation (VB3) internet auction-style sales technology. The Company sells principally to licensed vehicle dismantlers, rebuilders, repair licensees, used vehicle dealers, exporters, and directly to the general public. Vehicle sellers consist primarily of insurance companies, but also include dealers, individuals, charities, rental, banks, finance companies, and fleet operators. It operates more than 200 locations in 11 countries and has more than 175,000 vehicles up for auction every day. The Company operates in United States, the United Kingdom, Germany, Brazil, Canada, the United Arab Emirates, Spain, Finland, Oman, the Republic of Ireland, and Bahrain. It operates both as an agent and on a principal basis.</v>
    <v>11600</v>
    <v>Nasdaq Stock Market</v>
    <v>XNAS</v>
    <v>XNAS</v>
    <v>14185 DALLAS PARKWAY, SUITE 300, DALLAS, TX, 75254 US</v>
    <v>33.827500000000001</v>
    <v>Software &amp; IT Services</v>
    <v>Stock</v>
    <v>46129.797783830472</v>
    <v>6618</v>
    <v>33.19</v>
    <v>32044453926</v>
    <v>COPART, INC.</v>
    <v>COPART, INC.</v>
    <v>33.81</v>
    <v>20.870200000000001</v>
    <v>33.270000000000003</v>
    <v>33.265000000000001</v>
    <v>963308400</v>
    <v>CPRT</v>
    <v>COPART, INC. (XNAS:CPRT)</v>
    <v>9394541</v>
    <v>8006897</v>
    <v>2012</v>
  </rv>
  <rv s="2">
    <v>6619</v>
  </rv>
  <rv s="0">
    <v>https://www.bing.com/financeapi/forcetrigger?t=bx8zcw&amp;q=XNAS%3aDRVN&amp;form=skydnc</v>
    <v>Learn more on Bing</v>
  </rv>
  <rv s="1">
    <v>en-US</v>
    <v>bx8zcw</v>
    <v>268435456</v>
    <v>1</v>
    <v>Powered by Refinitiv</v>
    <v>0</v>
    <v>DRIVEN BRANDS HOLDINGS INC. (XNAS:DRVN)</v>
    <v>2</v>
    <v>3</v>
    <v>Finance</v>
    <v>4</v>
    <v>19.739999999999998</v>
    <v>9.8000000000000007</v>
    <v>0.94810000000000005</v>
    <v>0.375</v>
    <v>2.9527999999999999E-2</v>
    <v>USD</v>
    <v>Driven Brands Holdings Inc. is an automotive services company in North America, providing a range of consumer and commercial automotive services, including paint, collision, glass, vehicle repair, oil change and maintenance. The Company's segments include Take 5 and Franchise Brands. The Take 5 segment is primarily composed of the Company and franchise-operated Take 5 Oil Change business. The Franchise Brands segment is primarily composed of its portfolio of franchise brands, which include CARSTAR, Meineke Car Care Centers, Maaco and 1-800-Radiator &amp; A/C, along with other smaller brands and services for both retail and commercial customers such as commercial fleet operators and insurance carriers. Its AutoGlassNow businesses provide glass replacement and calibration services to commercial, retail and insurance customers. Its subsidiaries include All Star Glass, LLC, AGN Glass, LLC, Carstar Canada GP Corp, Boing US Holdco, Inc, and others.</v>
    <v>10700</v>
    <v>Nasdaq Stock Market</v>
    <v>XNAS</v>
    <v>XNAS</v>
    <v>440 S. Church Street, Suite 700, CHARLOTTE, NC, 28202 US</v>
    <v>13.35</v>
    <v>Personal &amp; Household Products &amp; Services</v>
    <v>Stock</v>
    <v>46129.797661446093</v>
    <v>6621</v>
    <v>12.74</v>
    <v>2150238665</v>
    <v>DRIVEN BRANDS HOLDINGS INC.</v>
    <v>DRIVEN BRANDS HOLDINGS INC.</v>
    <v>12.87</v>
    <v>0</v>
    <v>12.7</v>
    <v>13.074999999999999</v>
    <v>164454200</v>
    <v>DRVN</v>
    <v>DRIVEN BRANDS HOLDINGS INC. (XNAS:DRVN)</v>
    <v>546312</v>
    <v>1884041</v>
    <v>2015</v>
  </rv>
  <rv s="2">
    <v>6622</v>
  </rv>
  <rv s="0">
    <v>https://www.bing.com/financeapi/forcetrigger?t=a1x49c&amp;q=XNAS%3aLQDT&amp;form=skydnc</v>
    <v>Learn more on Bing</v>
  </rv>
  <rv s="1">
    <v>en-US</v>
    <v>a1x49c</v>
    <v>268435456</v>
    <v>1</v>
    <v>Powered by Refinitiv</v>
    <v>0</v>
    <v>LIQUIDITY SERVICES, INC. (XNAS:LQDT)</v>
    <v>2</v>
    <v>3</v>
    <v>Finance</v>
    <v>4</v>
    <v>34.61</v>
    <v>21.67</v>
    <v>1.0627</v>
    <v>0.63</v>
    <v>1.8794999999999999E-2</v>
    <v>USD</v>
    <v>Liquidity Services, Inc. operates a business-to-business e-commerce marketplace platform for surplus assets with buyers and corporate and government sellers. Its segments include GovDeals, Retail Supply Chain Group (RSCG), Capital Assets Group (CAG), and Machinio. GovDeals segment offers solutions that enable government entities including city, county, state and federal agencies and related commercial businesses to sell surplus property and real estate assets through its GovDeals, Bid4Assets and Sierra marketplaces. RSCG segment includes marketplaces that enable corporations located in the United States and Canada to sell excess, returned, and overstocked consumer goods. CAG segment enables commercial businesses to sell surplus assets on its AllSurplus marketplace. Machinio segment operates a search engine platform for listing equipment for sale in the construction, agriculture and other sectors. Its Auction software specializes in the development of auction and marketplace solutions.</v>
    <v>818</v>
    <v>Nasdaq Stock Market</v>
    <v>XNAS</v>
    <v>XNAS</v>
    <v>6931 Arlington Road, Suite 460, BETHESDA, MD, 20814 US</v>
    <v>34.61</v>
    <v>Software &amp; IT Services</v>
    <v>Stock</v>
    <v>46129.796120092185</v>
    <v>6624</v>
    <v>33.92</v>
    <v>1059124002</v>
    <v>LIQUIDITY SERVICES, INC.</v>
    <v>LIQUIDITY SERVICES, INC.</v>
    <v>34.14</v>
    <v>37.204500000000003</v>
    <v>33.520000000000003</v>
    <v>34.15</v>
    <v>31013880</v>
    <v>LQDT</v>
    <v>LIQUIDITY SERVICES, INC. (XNAS:LQDT)</v>
    <v>122103</v>
    <v>171514</v>
    <v>1999</v>
  </rv>
  <rv s="2">
    <v>6625</v>
  </rv>
  <rv s="0">
    <v>https://www.bing.com/financeapi/forcetrigger?t=a21qoc&amp;q=XNYS%3aRBA&amp;form=skydnc</v>
    <v>Learn more on Bing</v>
  </rv>
  <rv s="1">
    <v>en-US</v>
    <v>a21qoc</v>
    <v>268435456</v>
    <v>1</v>
    <v>Powered by Refinitiv</v>
    <v>0</v>
    <v>RB Global, Inc. (XNYS:RBA)</v>
    <v>2</v>
    <v>12</v>
    <v>Finance</v>
    <v>4</v>
    <v>119.581</v>
    <v>93.58</v>
    <v>0.1071</v>
    <v>0.76</v>
    <v>7.358E-3</v>
    <v>USD</v>
    <v>RB Global, Inc. is an omnichannel marketplace that provides value-added insights, services and transaction solutions for buyers and sellers of commercial assets and vehicles worldwide. Through its global network of auction sites and digital platform, the Company serves customers worldwide across a variety of asset classes, including automotive, construction, commercial transportation, government surplus, lifting and material handling, energy, mining and agriculture. The Company’s end-to-end marketplace solutions include Ritchie Bros., IAA, Rouse Services, SmartEquip and VeriTread. Rouse Services provides a complete end-to-end asset management, data-driven intelligence and performance benchmarking system. SmartEquip is a technology platform that supports customers' management of the equipment lifecycle and integrates parts procurement with both original equipment manufacturers and dealers. VeriTread is an online marketplace for heavy haul transport.</v>
    <v>8000</v>
    <v>New York Stock Exchange</v>
    <v>XNYS</v>
    <v>XNYS</v>
    <v>Two Westbrook Corporate Center, Suite 500, WESTCHESTER, IL, 60154 US</v>
    <v>105.12</v>
    <v>Professional &amp; Commercial Services</v>
    <v>Stock</v>
    <v>46129.797570647657</v>
    <v>6627</v>
    <v>102.88</v>
    <v>28579860000</v>
    <v>RB Global, Inc.</v>
    <v>RB Global, Inc.</v>
    <v>103.4</v>
    <v>50.932499999999997</v>
    <v>103.29</v>
    <v>104.05</v>
    <v>185924900</v>
    <v>RBA</v>
    <v>RB Global, Inc. (XNYS:RBA)</v>
    <v>513798</v>
    <v>1122009</v>
    <v>1997</v>
  </rv>
  <rv s="2">
    <v>6628</v>
  </rv>
  <rv s="0">
    <v>https://www.bing.com/financeapi/forcetrigger?t=a24xcw&amp;q=XNYS%3aUNF&amp;form=skydnc</v>
    <v>Learn more on Bing</v>
  </rv>
  <rv s="1">
    <v>en-US</v>
    <v>a24xcw</v>
    <v>268435456</v>
    <v>1</v>
    <v>Powered by Refinitiv</v>
    <v>0</v>
    <v>UNIFIRST CORPORATION (XNYS:UNF)</v>
    <v>2</v>
    <v>3</v>
    <v>Finance</v>
    <v>4</v>
    <v>283.77</v>
    <v>147.66</v>
    <v>0.67020000000000002</v>
    <v>0.95499999999999996</v>
    <v>3.643E-3</v>
    <v>USD</v>
    <v>UniFirst Corporation is a uniform rental and facility service company. The Company provides uniforms, protective clothing and custom corporate image apparel and facility service programs to businesses in diverse industries. Its segments include Uniform and Facility Service Solutions, First Aid and Safety Solutions, and Other. Its Uniform and Facility Service Solutions segment designs, manufactures, purchases, rents, cleans, delivers and sells uniforms and protective clothing and non-garment items in the United States and Canada. Its First Aid and Safety Solutions segment sells first aid cabinet services, non-prescription medicines and safety supplies, and provides certain safety training. Its other segment purchases, rents, cleans, delivers and sells specialty garments and non-garment items primarily for nuclear applications. It also rents and sells industrial wiping products, floor mats, facility service products and other non-garment items.</v>
    <v>16000</v>
    <v>New York Stock Exchange</v>
    <v>XNYS</v>
    <v>XNYS</v>
    <v>68 Jonspin Rd, WILMINGTON, MA, 01887-1090 US</v>
    <v>264.88</v>
    <v>Professional &amp; Commercial Services</v>
    <v>Stock</v>
    <v>46129.795505601563</v>
    <v>6630</v>
    <v>262.64</v>
    <v>4757536361</v>
    <v>UNIFIRST CORPORATION</v>
    <v>UNIFIRST CORPORATION</v>
    <v>264.14999999999998</v>
    <v>34.8005</v>
    <v>262.14</v>
    <v>263.09500000000003</v>
    <v>18082960</v>
    <v>UNF</v>
    <v>UNIFIRST CORPORATION (XNYS:UNF)</v>
    <v>139526</v>
    <v>370650</v>
    <v>1950</v>
  </rv>
  <rv s="2">
    <v>6631</v>
  </rv>
  <rv s="0">
    <v>https://www.bing.com/financeapi/forcetrigger?t=a25kk2&amp;q=XNAS%3aVSEC&amp;form=skydnc</v>
    <v>Learn more on Bing</v>
  </rv>
  <rv s="1">
    <v>en-US</v>
    <v>a25kk2</v>
    <v>268435456</v>
    <v>1</v>
    <v>Powered by Refinitiv</v>
    <v>0</v>
    <v>VSE CORPORATION (XNAS:VSEC)</v>
    <v>2</v>
    <v>3</v>
    <v>Finance</v>
    <v>4</v>
    <v>232.61</v>
    <v>101.57</v>
    <v>1.4544999999999999</v>
    <v>9.99</v>
    <v>4.6113000000000001E-2</v>
    <v>USD</v>
    <v>VSE Corporation is a provider of aviation distribution and repair services for the commercial and business and general aviation (BG&amp;A) aftermarkets. The Company's aftermarket parts distribution and maintenance, repair, and overhaul (MRO) services support engine component and engine and airframe accessory part distribution and repair services for commercial and BG&amp;A operators. The Company is an authorized distributor of OEM turbine engine parts, avionics, actuation, airframe components and tires. It specializes in repairing high-flow/high-temp pneumatics, fuel accessories, electrical accessories, avionics, engine components, engine and airframe accessories, interiors, cargo systems, and wheels and brakes.</v>
    <v>1600</v>
    <v>Nasdaq Stock Market</v>
    <v>XNAS</v>
    <v>XNAS</v>
    <v>3361 ENTERPRISE WAY, MIRAMAR, FL, 33025 US</v>
    <v>232.61</v>
    <v>Aerospace &amp; Defense</v>
    <v>Stock</v>
    <v>46129.797753818748</v>
    <v>6633</v>
    <v>222.44</v>
    <v>6358193035</v>
    <v>VSE CORPORATION</v>
    <v>VSE CORPORATION</v>
    <v>222.98</v>
    <v>91.442099999999996</v>
    <v>216.64</v>
    <v>226.63</v>
    <v>28055390</v>
    <v>VSEC</v>
    <v>VSE CORPORATION (XNAS:VSEC)</v>
    <v>508990</v>
    <v>836265</v>
    <v>1959</v>
  </rv>
  <rv s="2">
    <v>6634</v>
  </rv>
  <rv s="3">
    <v>en-US</v>
    <v>caydfr</v>
    <v>268435456</v>
    <v>1</v>
    <v>Powered by Refinitiv</v>
    <v>6</v>
    <v>VESTIS CORPORATION (XNYS:VSTS)</v>
    <v>7</v>
    <v>3</v>
    <v>Finance</v>
    <v>4</v>
    <v>9.9450000000000003</v>
    <v>3.98</v>
    <v>1.091</v>
    <v>0.4</v>
    <v>4.2194000000000002E-2</v>
    <v>USD</v>
    <v>Vestis Corporation is a provider of uniforms and workplace supplies across the United States and Canada. It provides a full range of uniform programs, managed restroom supply services, first aid supplies and safety products, as well as ancillary items such as floor mats, towels, and linens across the United States and Canada. Its full-service uniform offering (Uniforms) includes the design, sourcing, manufacturing, customization, personalization, delivery, laundering, sanitization, repair, and replacement of uniforms. Its uniform options include shirts, pants, outerwear, gowns, scrubs, high visibility garments, particulate-free garments, and flame-resistant garments, along with shoes and accessories. In addition to Uniforms, it also provides workplace supplies (Workplace Supplies), including managed restroom supply services, first aid supplies and safety products, floor mats, towels, and linens. It also restocks restroom supplies, first aid supplies and safety products as needed.</v>
    <v>18150</v>
    <v>New York Stock Exchange</v>
    <v>XNYS</v>
    <v>XNYS</v>
    <v>1035 Alpharetta Street, Suite 2100, ROSWELL, GA, 30075 US</v>
    <v>9.9450000000000003</v>
    <v>Personal &amp; Household Products &amp; Services</v>
    <v>Stock</v>
    <v>46129.797728240628</v>
    <v>9.5399999999999991</v>
    <v>1303655132</v>
    <v>VESTIS CORPORATION</v>
    <v>VESTIS CORPORATION</v>
    <v>9.59</v>
    <v>0</v>
    <v>9.48</v>
    <v>9.8800000000000008</v>
    <v>131948900</v>
    <v>VSTS</v>
    <v>VESTIS CORPORATION (XNYS:VSTS)</v>
    <v>933644</v>
    <v>1291699</v>
    <v>2023</v>
  </rv>
  <rv s="2">
    <v>6636</v>
  </rv>
  <rv s="0">
    <v>https://www.bing.com/financeapi/forcetrigger?t=a1nlcw&amp;q=XNAS%3aAPEI&amp;form=skydnc</v>
    <v>Learn more on Bing</v>
  </rv>
  <rv s="1">
    <v>en-US</v>
    <v>a1nlcw</v>
    <v>268435456</v>
    <v>1</v>
    <v>Powered by Refinitiv</v>
    <v>0</v>
    <v>AMERICAN PUBLIC EDUCATION, INC. (XNAS:APEI)</v>
    <v>2</v>
    <v>3</v>
    <v>Finance</v>
    <v>4</v>
    <v>60.9</v>
    <v>21.85</v>
    <v>1.5316000000000001</v>
    <v>0.69</v>
    <v>1.1589E-2</v>
    <v>USD</v>
    <v>American Public Education, Inc., through its institutions, American Public University System (APUS), Rasmussen University (RU), Hondros College of Nursing (HCN), and Graduate School USA (GSUSA), provides online and campus-based postsecondary education and career learning. Its segments include APUS, RU and HCN. The APUS segment provides online postsecondary education directed primarily at the needs of the military, military-affiliated, public service and service-minded communities through American Military University (AMU), and American Public University (APU). APUS provides online postsecondary education to approximately 88,400 adult learners. The RU segment provides nursing and health sciences-focused postsecondary education to over 14,600 students at its 20 campuses in six states and online. The HCN segment offers pre-licensure nursing programs that are designed to prepare individuals for productive careers through both a PN degree and an ADN degree, and two Direct Entry ADN degrees.</v>
    <v>2360</v>
    <v>Nasdaq Stock Market</v>
    <v>XNAS</v>
    <v>XNAS</v>
    <v>111 W Congress St, CHARLES TOWN, WV, 25414 US</v>
    <v>60.9</v>
    <v>Miscellaneous Educational Service Providers</v>
    <v>Stock</v>
    <v>46129.797674178124</v>
    <v>6638</v>
    <v>58.99</v>
    <v>1108903564</v>
    <v>AMERICAN PUBLIC EDUCATION, INC.</v>
    <v>AMERICAN PUBLIC EDUCATION, INC.</v>
    <v>59.93</v>
    <v>47.608899999999998</v>
    <v>59.54</v>
    <v>60.23</v>
    <v>18411150</v>
    <v>APEI</v>
    <v>AMERICAN PUBLIC EDUCATION, INC. (XNAS:APEI)</v>
    <v>113197</v>
    <v>488427</v>
    <v>2002</v>
  </rv>
  <rv s="2">
    <v>6639</v>
  </rv>
  <rv s="0">
    <v>https://www.bing.com/financeapi/forcetrigger?t=a1oe1h&amp;q=XNYS%3aBFAM&amp;form=skydnc</v>
    <v>Learn more on Bing</v>
  </rv>
  <rv s="1">
    <v>en-US</v>
    <v>a1oe1h</v>
    <v>268435456</v>
    <v>1</v>
    <v>Powered by Refinitiv</v>
    <v>0</v>
    <v>BRIGHT HORIZONS FAMILY SOLUTIONS INC. (XNYS:BFAM)</v>
    <v>2</v>
    <v>3</v>
    <v>Finance</v>
    <v>4</v>
    <v>132.99</v>
    <v>63.68</v>
    <v>1.3517999999999999</v>
    <v>0.28499999999999998</v>
    <v>3.3639999999999998E-3</v>
    <v>USD</v>
    <v>Bright Horizons Family Solutions Inc. is a provider of early education and childcare, back-up care, and workforce education services. It partners with employers to support workforces by providing services that help working families and employees thrive personally and professionally. Its segments include full service center-based child care, back-up care, and educational advisory services. The full service center-based child care segment includes the traditional center-based early education and child care, preschool, and elementary education. Its back-up care segment consists of center-based back-up child care, in-home care for children and seniors, school-age programs, pet care, self-sourced reimbursed care, and Sittercity, an online marketplace for families and caregivers. Its educational advisory services segment consists of tuition assistance and student loan repayment program management, workforce education, related educational advising, and college admissions counseling services.</v>
    <v>32200</v>
    <v>New York Stock Exchange</v>
    <v>XNYS</v>
    <v>XNYS</v>
    <v>2 Wells Avenue, NEWTON, MA, 02459 US</v>
    <v>86.09</v>
    <v>Personal &amp; Household Products &amp; Services</v>
    <v>Stock</v>
    <v>46129.79778719844</v>
    <v>6641</v>
    <v>84.3</v>
    <v>4684934968</v>
    <v>BRIGHT HORIZONS FAMILY SOLUTIONS INC.</v>
    <v>BRIGHT HORIZONS FAMILY SOLUTIONS INC.</v>
    <v>85</v>
    <v>25.310400000000001</v>
    <v>84.72</v>
    <v>85.004999999999995</v>
    <v>55113640</v>
    <v>BFAM</v>
    <v>BRIGHT HORIZONS FAMILY SOLUTIONS INC. (XNYS:BFAM)</v>
    <v>377424</v>
    <v>711127</v>
    <v>2008</v>
  </rv>
  <rv s="2">
    <v>6642</v>
  </rv>
  <rv s="0">
    <v>https://www.bing.com/financeapi/forcetrigger?t=a1q3gh&amp;q=XNYS%3aCOE&amp;form=skydnc</v>
    <v>Learn more on Bing</v>
  </rv>
  <rv s="1">
    <v>en-US</v>
    <v>a1q3gh</v>
    <v>268435456</v>
    <v>1</v>
    <v>Powered by Refinitiv</v>
    <v>0</v>
    <v>51Talk Online Education Group (XNYS:COE)</v>
    <v>2</v>
    <v>3</v>
    <v>Finance</v>
    <v>4</v>
    <v>56.13</v>
    <v>13.75</v>
    <v>0.54959999999999998</v>
    <v>0</v>
    <v>0</v>
    <v>USD</v>
    <v>51Talk Online Education Group operates an online education platform with core expertise in English education. The Company's online and mobile education platforms enable students to take live interactive English lessons, on demand. The Company connects its students with a large pool of teachers that it assembled using a shared economy approach and employs student and teacher feedback and data analytics to deliver a personalized learning experience to its students. It provides English course offerings in Hong Kong, Malaysia, and certain other countries and regions. It mainly conducts one-on-one online live English courses taught by teachers from the countries and regions outside mainland China, targeting children aged five to 12.</v>
    <v>539</v>
    <v>New York Stock Exchange</v>
    <v>XNYS</v>
    <v>XNYS</v>
    <v>24 Raffles Place #17-04 Clifford Centre, 048621 SG</v>
    <v>26</v>
    <v>Miscellaneous Educational Service Providers</v>
    <v>Stock</v>
    <v>46129.793239305465</v>
    <v>6644</v>
    <v>25</v>
    <v>146486750</v>
    <v>51Talk Online Education Group</v>
    <v>51Talk Online Education Group</v>
    <v>25.2</v>
    <v>0</v>
    <v>25</v>
    <v>25</v>
    <v>5859470</v>
    <v>COE</v>
    <v>51Talk Online Education Group (XNYS:COE)</v>
    <v>4391</v>
    <v>10746</v>
    <v>2012</v>
  </rv>
  <rv s="2">
    <v>6645</v>
  </rv>
  <rv s="0">
    <v>https://www.bing.com/financeapi/forcetrigger?t=a1rnyc&amp;q=XNYS%3aEDU&amp;form=skydnc</v>
    <v>Learn more on Bing</v>
  </rv>
  <rv s="1">
    <v>en-US</v>
    <v>a1rnyc</v>
    <v>268435456</v>
    <v>1</v>
    <v>Powered by Refinitiv</v>
    <v>0</v>
    <v>NEW ORIENTAL EDUCATION &amp; TECHNOLOGY GROUP INC. (XNYS:EDU)</v>
    <v>2</v>
    <v>3</v>
    <v>Finance</v>
    <v>4</v>
    <v>64.97</v>
    <v>41.62</v>
    <v>0.29260000000000003</v>
    <v>1.175</v>
    <v>2.0144000000000002E-2</v>
    <v>USD</v>
    <v>New Oriental Education &amp; Technology Group Inc is a holding company principally engaged in the provision of a variety of educational programs, services and products. The Company primarily operates four segments. Educational Services and Test Preparation Courses segment is mainly engaged in the provision of educational services and test preparation courses and online education services. Private Label Products and Livestreaming E-Commerce segment is mainly engaged in the sale of private label products and livestreaming e-commerce business through East Buy. Overseas Study Consulting Services segment mainly helps students through the application and admission process for overseas educational institutions, provides college, graduate and career counseling advice, and counsels and assists students with the immigration process for overseas studies, such as obtaining visas and arranging housing. Other segment is mainly engaged in educational materials and distribution and other businesses.</v>
    <v>76646</v>
    <v>New York Stock Exchange</v>
    <v>XNYS</v>
    <v>XNYS</v>
    <v>C/O NEW ORIENTAL EDUCATION &amp; TECHNOLOGY GROUP INC NO. 6 HAI DIAN ZHONG STREET, HAIDIAN DISTRICT, BEIJING, 100080 CN</v>
    <v>59.83</v>
    <v>Miscellaneous Educational Service Providers</v>
    <v>Stock</v>
    <v>46129.795952303124</v>
    <v>6647</v>
    <v>58.45</v>
    <v>10200460159</v>
    <v>NEW ORIENTAL EDUCATION &amp; TECHNOLOGY GROUP INC.</v>
    <v>NEW ORIENTAL EDUCATION &amp; TECHNOLOGY GROUP INC.</v>
    <v>58.85</v>
    <v>25.367699999999999</v>
    <v>58.33</v>
    <v>59.505000000000003</v>
    <v>171421900</v>
    <v>EDU</v>
    <v>NEW ORIENTAL EDUCATION &amp; TECHNOLOGY GROUP INC. (XNYS:EDU)</v>
    <v>273918</v>
    <v>803488</v>
    <v>2006</v>
  </rv>
  <rv s="2">
    <v>6648</v>
  </rv>
  <rv s="0">
    <v>https://www.bing.com/financeapi/forcetrigger?t=a1sqww&amp;q=XNYS%3aFEDU&amp;form=skydnc</v>
    <v>Learn more on Bing</v>
  </rv>
  <rv s="10">
    <v>en-US</v>
    <v>a1sqww</v>
    <v>268435456</v>
    <v>1</v>
    <v>Powered by Refinitiv</v>
    <v>21</v>
    <v>FOUR SEASONS EDUCATION (CAYMAN) INC. (XNYS:FEDU)</v>
    <v>2</v>
    <v>22</v>
    <v>Finance</v>
    <v>5</v>
    <v>17.3</v>
    <v>6.58</v>
    <v>1.5E-3</v>
    <v>0.5</v>
    <v>4.9260999999999999E-2</v>
    <v>USD</v>
    <v>Four Seasons Education (Cayman) Inc is a holding company principally engaged in provision of after-school education services for kindergarten, elementary and middle school students in China. The Company mainly conducts its businesses through three segments, including Learning Service, Tourism Service and Others. The Company offers a broad range of expertly designed enrichment learning programs, including science and creativity, humanities and aesthetics, and coding and programming. Its tourism services encompass two key components: trip-related services and study camp operations. Learning technology and content solutions mainly include course design and development services, digital learning system, student management platform and promotional assistance for educational institutions and K-12 schools, staff outsourcing services and others.</v>
    <v>167</v>
    <v>New York Stock Exchange</v>
    <v>XNYS</v>
    <v>XNYS</v>
    <v>Yu Yuan Lu 309Hao Zi An Da Xia#Sha 1301, SHANGHAI, 200040 CN</v>
    <v>10.65</v>
    <v>School, College &amp; University</v>
    <v>Stock</v>
    <v>46129.786014918747</v>
    <v>6650</v>
    <v>10.65</v>
    <v>24069639</v>
    <v>FOUR SEASONS EDUCATION (CAYMAN) INC.</v>
    <v>FOUR SEASONS EDUCATION (CAYMAN) INC.</v>
    <v>10.65</v>
    <v>18.496600000000001</v>
    <v>10.15</v>
    <v>10.65</v>
    <v>2260060</v>
    <v>FEDU</v>
    <v>FOUR SEASONS EDUCATION (CAYMAN) INC. (XNYS:FEDU)</v>
    <v>431</v>
    <v>1089</v>
  </rv>
  <rv s="2">
    <v>6651</v>
  </rv>
  <rv s="0">
    <v>https://www.bing.com/financeapi/forcetrigger?t=a1tudm&amp;q=XNYS%3aGHC&amp;form=skydnc</v>
    <v>Learn more on Bing</v>
  </rv>
  <rv s="1">
    <v>en-US</v>
    <v>a1tudm</v>
    <v>268435456</v>
    <v>1</v>
    <v>Powered by Refinitiv</v>
    <v>0</v>
    <v>GRAHAM HOLDINGS COMPANY (XNYS:GHC)</v>
    <v>2</v>
    <v>3</v>
    <v>Finance</v>
    <v>4</v>
    <v>1224.76</v>
    <v>876.26499999999999</v>
    <v>0.75290000000000001</v>
    <v>31.6</v>
    <v>2.8146000000000001E-2</v>
    <v>USD</v>
    <v>Graham Holdings Company is a diversified holding company. The Company's segments include Education, Television broadcasting, Healthcare, Manufacturing, Automotive, and Other businesses. Its Education segment includes products and services are provided by Kaplan, Inc. Kaplan International includes professional training and postsecondary education businesses outside the United States, as well as English-language programs. Kaplan Higher Education includes the results as a service provider to higher education institutions. Supplemental Education includes Kaplan's standardized test preparation, domestic professional and other continuing education businesses. Its Television broadcasting operations are conducted through over seven television stations serving the Detroit, Houston, San Antonio, Orlando, Jacksonville and Roanoke television markets. Its Healthcare provides nursing care and prescription services for patients receiving in-home infusion treatments.</v>
    <v>19920</v>
    <v>New York Stock Exchange</v>
    <v>XNYS</v>
    <v>XNYS</v>
    <v>1812 North Moore Street, Suite 2100, ARLINGTON, VA, 22209 US</v>
    <v>1165.29</v>
    <v>School, College &amp; University</v>
    <v>Stock</v>
    <v>46129.797792164063</v>
    <v>6653</v>
    <v>1134.7149999999999</v>
    <v>5035002767</v>
    <v>GRAHAM HOLDINGS COMPANY</v>
    <v>GRAHAM HOLDINGS COMPANY</v>
    <v>1134.7149999999999</v>
    <v>17.382899999999999</v>
    <v>1122.73</v>
    <v>1154.33</v>
    <v>4361840</v>
    <v>GHC</v>
    <v>GRAHAM HOLDINGS COMPANY (XNYS:GHC)</v>
    <v>5665</v>
    <v>21736</v>
    <v>2003</v>
  </rv>
  <rv s="2">
    <v>6654</v>
  </rv>
  <rv s="0">
    <v>https://www.bing.com/financeapi/forcetrigger?t=c23xar&amp;q=XNAS%3aGSUN&amp;form=skydnc</v>
    <v>Learn more on Bing</v>
  </rv>
  <rv s="1">
    <v>en-US</v>
    <v>c23xar</v>
    <v>268435456</v>
    <v>1</v>
    <v>Powered by Refinitiv</v>
    <v>0</v>
    <v>Golden Sun Technology Group Limited (XNAS:GSUN)</v>
    <v>2</v>
    <v>3</v>
    <v>Finance</v>
    <v>4</v>
    <v>3.9</v>
    <v>0.31</v>
    <v>1.7954000000000001</v>
    <v>5.9700000000000003E-2</v>
    <v>0.14180500000000001</v>
    <v>USD</v>
    <v>Golden Sun Technology Group Ltd, formerly Golden Sun Education Group Ltd, is a China-based company principally engaged in providing education service. The Company operates four tutorial centers for children and adults, one educational company that partners with high schools to offer their students language classes, and one logistics company that provides logistic services to schools and tutorial centers. The Company mainly operates its businesses through two segments: Education segment and Wellness segment. Education segment offers foreign language tutorial services and other education training management services in China market. Wellness segment provides wellness service and related products.</v>
    <v>95</v>
    <v>Nasdaq Stock Market</v>
    <v>XNAS</v>
    <v>XNAS</v>
    <v>Room 503, Building C2, No. 1599, Xinjinqiao Road, Pudong New Area, SHANGHAI, SHANGHAI, 200030 CN</v>
    <v>0.49</v>
    <v>Miscellaneous Educational Service Providers</v>
    <v>Stock</v>
    <v>46129.794784803125</v>
    <v>6656</v>
    <v>0.42220000000000002</v>
    <v>4820877</v>
    <v>Golden Sun Technology Group Limited</v>
    <v>Golden Sun Technology Group Limited</v>
    <v>0.43</v>
    <v>0</v>
    <v>0.42099999999999999</v>
    <v>0.48070000000000002</v>
    <v>10028870</v>
    <v>GSUN</v>
    <v>Golden Sun Technology Group Limited (XNAS:GSUN)</v>
    <v>287223</v>
    <v>519005</v>
    <v>2018</v>
  </rv>
  <rv s="2">
    <v>6657</v>
  </rv>
  <rv s="0">
    <v>https://www.bing.com/financeapi/forcetrigger?t=a1wr3m&amp;q=XNAS%3aLAUR&amp;form=skydnc</v>
    <v>Learn more on Bing</v>
  </rv>
  <rv s="1">
    <v>en-US</v>
    <v>a1wr3m</v>
    <v>268435456</v>
    <v>1</v>
    <v>Powered by Refinitiv</v>
    <v>0</v>
    <v>LAUREATE EDUCATION, INC. (XNAS:LAUR)</v>
    <v>2</v>
    <v>3</v>
    <v>Finance</v>
    <v>4</v>
    <v>37.909999999999997</v>
    <v>18.559999999999999</v>
    <v>0.51019999999999999</v>
    <v>0.52</v>
    <v>1.5671999999999998E-2</v>
    <v>USD</v>
    <v>Laureate Education, Inc. operates a portfolio of degree-granting higher education institutions (Laureate International Universities network) in Mexico and Peru. The Laureate International Universities network offers a range of undergraduate and graduate degrees through campus-based, online and hybrid programs. The Company offers its educational services through two reportable segments: Mexico and Peru. It owns Universidad del Valle de Mexico (UVM) and Universidad Tecnologica de Mexico (UNITEC) in Mexico. It also owns the Universidad Peruana de Ciencias Aplicadas (UPC), Universidad Privada del Norte (UPN) and CIBERTEC institution in Peru. Its institutions in Mexico and Peru offer traditional higher education students a private education alternative, with multiple brands and price points in each market and program. The Company offers various programs, including medicine and health sciences, engineering and information technology, and business and management.</v>
    <v>33900</v>
    <v>Nasdaq Stock Market</v>
    <v>XNAS</v>
    <v>XNAS</v>
    <v>Pmb 1158, 1000 Brickell Ave., Suite 715, MIAMI, FL, 33131 US</v>
    <v>34.07</v>
    <v>Miscellaneous Educational Service Providers</v>
    <v>Stock</v>
    <v>46129.79718179375</v>
    <v>6659</v>
    <v>33.01</v>
    <v>4720112990</v>
    <v>LAUREATE EDUCATION, INC.</v>
    <v>LAUREATE EDUCATION, INC.</v>
    <v>33.5</v>
    <v>17.5915</v>
    <v>33.18</v>
    <v>33.700000000000003</v>
    <v>140062700</v>
    <v>LAUR</v>
    <v>LAUREATE EDUCATION, INC. (XNAS:LAUR)</v>
    <v>1208264</v>
    <v>2395514</v>
    <v>2015</v>
  </rv>
  <rv s="2">
    <v>6660</v>
  </rv>
  <rv s="0">
    <v>https://www.bing.com/financeapi/forcetrigger?t=a1wwvh&amp;q=XNAS%3aLINC&amp;form=skydnc</v>
    <v>Learn more on Bing</v>
  </rv>
  <rv s="1">
    <v>en-US</v>
    <v>a1wwvh</v>
    <v>268435456</v>
    <v>1</v>
    <v>Powered by Refinitiv</v>
    <v>0</v>
    <v>LINCOLN EDUCATIONAL SERVICES CORPORATION (XNAS:LINC)</v>
    <v>2</v>
    <v>3</v>
    <v>Finance</v>
    <v>4</v>
    <v>42.844999999999999</v>
    <v>16.105</v>
    <v>0.80900000000000005</v>
    <v>1.1499999999999999</v>
    <v>2.7831999999999999E-2</v>
    <v>USD</v>
    <v>Lincoln Educational Services Corporation is a provider of diversified career-oriented post-secondary education solutions. The Company offers recent high school graduates and working adults career-oriented programs in skilled trades, automotive technology, health sciences and information technology. Its information technology includes culinary and aesthetics and information technology programs. It operates approximately 22 campuses in 12 states. The schools operate under the brands Lincoln Technical Institute, Lincoln College of Technology and Nashville Auto Diesel College. The Company operates through two segments: Campus Operations and Transitional. The Campus Operations segment includes campuses that are continuing in operation and contribute to the Company’s core operations and performance. The Transitional segment refers to campuses that are marked for closure and are currently being taught out. It has approximately 17,046 students enrolled on 22 campuses.</v>
    <v>2240</v>
    <v>Nasdaq Stock Market</v>
    <v>XNAS</v>
    <v>XNAS</v>
    <v>14 Sylvan Way, Suite A, PARSIPPANY, NJ, 07054 US</v>
    <v>42.82</v>
    <v>Professional &amp; Business Education</v>
    <v>Stock</v>
    <v>46129.797782314061</v>
    <v>6662</v>
    <v>41.11</v>
    <v>1346153752</v>
    <v>LINCOLN EDUCATIONAL SERVICES CORPORATION</v>
    <v>LINCOLN EDUCATIONAL SERVICES CORPORATION</v>
    <v>41.36</v>
    <v>66.536100000000005</v>
    <v>41.32</v>
    <v>42.47</v>
    <v>31696580</v>
    <v>LINC</v>
    <v>LINCOLN EDUCATIONAL SERVICES CORPORATION (XNAS:LINC)</v>
    <v>504699</v>
    <v>481155</v>
    <v>2003</v>
  </rv>
  <rv s="2">
    <v>6663</v>
  </rv>
  <rv s="0">
    <v>https://www.bing.com/financeapi/forcetrigger?t=a1x2jc&amp;q=XNAS%3aLOPE&amp;form=skydnc</v>
    <v>Learn more on Bing</v>
  </rv>
  <rv s="1">
    <v>en-US</v>
    <v>a1x2jc</v>
    <v>268435456</v>
    <v>1</v>
    <v>Powered by Refinitiv</v>
    <v>0</v>
    <v>GRAND CANYON EDUCATION, INC. (XNAS:LOPE)</v>
    <v>2</v>
    <v>3</v>
    <v>Finance</v>
    <v>4</v>
    <v>223.04</v>
    <v>149.36500000000001</v>
    <v>0.65439999999999998</v>
    <v>2.75</v>
    <v>1.5996E-2</v>
    <v>USD</v>
    <v>Grand Canyon Education, Inc. is an education services company, which primarily serves colleges and universities. The Company has developed technological solutions, infrastructure and operational processes to provide services to its institutions on a large scale. It provides technology and academic services, which include learning management systems, internal administration, infrastructure, support, program and curriculum, faculty and related training and development, class scheduling and skills and simulation lab sites. It provides counseling services and support, including admissions services, financial aid, counseling services, and field experience counseling. It also provides marketing and communication services that include lead acquisition, digital communication strategies, brand identity, media planning and strategy, video, business intelligence and data science, and market research. Its back-office services include finance and accounting, human resources, audit and procurement.</v>
    <v>5830</v>
    <v>Nasdaq Stock Market</v>
    <v>XNAS</v>
    <v>XNAS</v>
    <v>2600 W. Camelback Road, PHOENIX, AZ, 85017 US</v>
    <v>175.36500000000001</v>
    <v>Miscellaneous Educational Service Providers</v>
    <v>Stock</v>
    <v>46129.796383414061</v>
    <v>6665</v>
    <v>171</v>
    <v>4741146411</v>
    <v>GRAND CANYON EDUCATION, INC.</v>
    <v>GRAND CANYON EDUCATION, INC.</v>
    <v>172.12</v>
    <v>22.6312</v>
    <v>171.92</v>
    <v>174.67</v>
    <v>27143450</v>
    <v>LOPE</v>
    <v>GRAND CANYON EDUCATION, INC. (XNAS:LOPE)</v>
    <v>123711</v>
    <v>242337</v>
    <v>2003</v>
  </rv>
  <rv s="2">
    <v>6666</v>
  </rv>
  <rv s="0">
    <v>https://www.bing.com/financeapi/forcetrigger?t=a1x4qh&amp;q=XNYS%3aLRN&amp;form=skydnc</v>
    <v>Learn more on Bing</v>
  </rv>
  <rv s="1">
    <v>en-US</v>
    <v>a1x4qh</v>
    <v>268435456</v>
    <v>1</v>
    <v>Powered by Refinitiv</v>
    <v>0</v>
    <v>STRIDE, INC. (XNYS:LRN)</v>
    <v>2</v>
    <v>3</v>
    <v>Finance</v>
    <v>4</v>
    <v>171.17</v>
    <v>60.614699999999999</v>
    <v>0.11799999999999999</v>
    <v>1.43</v>
    <v>1.4754E-2</v>
    <v>USD</v>
    <v>Stride, Inc. is a technology company providing an educational platform to deliver online learning to students throughout the U.S. It provides a range of services including K-12 education, career learning, professional skills training, and talent development. Its platform hosts products and services to attract, enroll, educate, track progress, and support students. These products and services, spanning curriculum, systems, instruction, and support services, are designed to help learners of all ages reach their full potential through inspired teaching and personalized learning. Its platform addresses two markets in the K-12 space: General Education and Career Learning. Products and services for the General Education market are focused on core subjects for kindergarten through twelfth grade students to help build a common foundation of knowledge. Career Learning products and services are focused on developing skills to enter and succeed in careers in high-growth and in-demand industries.</v>
    <v>8600</v>
    <v>New York Stock Exchange</v>
    <v>XNYS</v>
    <v>XNYS</v>
    <v>11720 PLAZA AMERICA DRIVE, 9TH FLOOR, RESTON, VA, 20190 US</v>
    <v>99.12</v>
    <v>Miscellaneous Educational Service Providers</v>
    <v>Stock</v>
    <v>46129.795997823436</v>
    <v>6668</v>
    <v>97.6143</v>
    <v>4187771521</v>
    <v>STRIDE, INC.</v>
    <v>STRIDE, INC.</v>
    <v>98.03</v>
    <v>14.989000000000001</v>
    <v>96.92</v>
    <v>98.35</v>
    <v>42580290</v>
    <v>LRN</v>
    <v>STRIDE, INC. (XNYS:LRN)</v>
    <v>695411</v>
    <v>696677</v>
    <v>1999</v>
  </rv>
  <rv s="2">
    <v>6669</v>
  </rv>
  <rv s="0">
    <v>https://www.bing.com/financeapi/forcetrigger?t=a1pfoc&amp;q=XNAS%3aPRDO&amp;form=skydnc</v>
    <v>Learn more on Bing</v>
  </rv>
  <rv s="1">
    <v>en-US</v>
    <v>a1pfoc</v>
    <v>268435456</v>
    <v>1</v>
    <v>Powered by Refinitiv</v>
    <v>0</v>
    <v>PERDOCEO EDUCATION CORPORATION (XNAS:PRDO)</v>
    <v>2</v>
    <v>3</v>
    <v>Finance</v>
    <v>4</v>
    <v>38.5</v>
    <v>24.23</v>
    <v>0.79490000000000005</v>
    <v>0.96</v>
    <v>2.7065000000000002E-2</v>
    <v>USD</v>
    <v>Perdoceo Education Corporation, through its academic institutions, offers quality postsecondary education primarily online to a diverse student population, along with campus-based and blended learning programs. Its academic institutions include Colorado Technical University (CTU), the American InterContinental University System (AIUS), and University of St. Augustine for Health Sciences (USAHS), which provides degree programs from the associate through doctoral level as well as non-degree seeking and professional development programs. Its academic institutions offer students industry-relevant and career-focused academic programs. CTU offers academic programs in the career-oriented disciplines of business and management, nursing, healthcare management, computer science, engineering, information systems and technology, cybersecurity and criminal justice, and others. AIUS offers academic programs in the career-oriented disciplines of business studies, information technologies, and others.</v>
    <v>6000</v>
    <v>Nasdaq Stock Market</v>
    <v>XNAS</v>
    <v>XNAS</v>
    <v>1750 E. GOLF ROAD, SCHAUMBURG, IL, 60173 US</v>
    <v>36.634999999999998</v>
    <v>Miscellaneous Educational Service Providers</v>
    <v>Stock</v>
    <v>46129.797720253904</v>
    <v>6671</v>
    <v>35.465000000000003</v>
    <v>2284212366</v>
    <v>PERDOCEO EDUCATION CORPORATION</v>
    <v>PERDOCEO EDUCATION CORPORATION</v>
    <v>35.69</v>
    <v>15.0768</v>
    <v>35.47</v>
    <v>36.43</v>
    <v>62701410</v>
    <v>PRDO</v>
    <v>PERDOCEO EDUCATION CORPORATION (XNAS:PRDO)</v>
    <v>293547</v>
    <v>728136</v>
    <v>1994</v>
  </rv>
  <rv s="2">
    <v>6672</v>
  </rv>
  <rv s="0">
    <v>https://www.bing.com/financeapi/forcetrigger?t=azdx4c&amp;q=XNYS%3aSTG&amp;form=skydnc</v>
    <v>Learn more on Bing</v>
  </rv>
  <rv s="1">
    <v>en-US</v>
    <v>azdx4c</v>
    <v>268435456</v>
    <v>1</v>
    <v>Powered by Refinitiv</v>
    <v>0</v>
    <v>Sunlands Technology Group (XNYS:STG)</v>
    <v>2</v>
    <v>3</v>
    <v>Finance</v>
    <v>5</v>
    <v>15</v>
    <v>3.21</v>
    <v>1.0995999999999999</v>
    <v>0.18779999999999999</v>
    <v>5.5038999999999998E-2</v>
    <v>USD</v>
    <v>Sunlands Technology Group, formerly Sunlands Online Education Group, is a China-based company that providing online education services. Through its subsidiary, Beijing Sunlands Online Education Technology Co., Ltd., The Company mainly provides the students with comprehensive online education services, including online live streaming audio-video interactive course content, recorded previous live audio-video course content, quiz banks, online chat rooms, and educational contents. The company mainly operates its business in the domestic market.</v>
    <v>2071</v>
    <v>New York Stock Exchange</v>
    <v>XNYS</v>
    <v>XNYS</v>
    <v>Building 6, Chaolai Science Park, No. 36, Chuangyuan Road, Chaoyang District, BEIJING, BEIJING, 100012 CN</v>
    <v>3.5998999999999999</v>
    <v>Miscellaneous Educational Service Providers</v>
    <v>Stock</v>
    <v>46129.689563286716</v>
    <v>6674</v>
    <v>3.5998999999999999</v>
    <v>48213460</v>
    <v>Sunlands Technology Group</v>
    <v>Sunlands Technology Group</v>
    <v>3.5998999999999999</v>
    <v>0.8982</v>
    <v>3.4121000000000001</v>
    <v>3.5998999999999999</v>
    <v>13393000</v>
    <v>STG</v>
    <v>Sunlands Technology Group (XNYS:STG)</v>
    <v>375</v>
    <v>3886</v>
    <v>2015</v>
  </rv>
  <rv s="2">
    <v>6675</v>
  </rv>
  <rv s="0">
    <v>https://www.bing.com/financeapi/forcetrigger?t=a23qk2&amp;q=XNAS%3aSTRA&amp;form=skydnc</v>
    <v>Learn more on Bing</v>
  </rv>
  <rv s="1">
    <v>en-US</v>
    <v>a23qk2</v>
    <v>268435456</v>
    <v>1</v>
    <v>Powered by Refinitiv</v>
    <v>0</v>
    <v>STRATEGIC EDUCATION, INC. (XNAS:STRA)</v>
    <v>2</v>
    <v>3</v>
    <v>Finance</v>
    <v>4</v>
    <v>93.450500000000005</v>
    <v>72.17</v>
    <v>0.58550000000000002</v>
    <v>1.1950000000000001</v>
    <v>1.4591E-2</v>
    <v>USD</v>
    <v>Strategic Education, Inc. is an education services company. It provides access to education through campus-based and online post-secondary education offerings, as well as through programs to develop job-ready skills. It operates through its subsidiaries, Capella University and Strayer University, both accredited post-secondary institutions of higher education located in the United States, and Torrens University, an accredited post-secondary institution of higher education located in Australia. Its segments include U.S. Higher Education (USHE), Australia/New Zealand, and Education Technology Services. The USHE segment provides certificate and degree programs to working adults, primarily through Capella University and Strayer University. The Education Technology Services segment develops and maintains relationships with employers to build employee education benefits programs. The Australia/New Zealand segment includes Torrens University, Think Education, and Media Design School.</v>
    <v>3683</v>
    <v>Nasdaq Stock Market</v>
    <v>XNAS</v>
    <v>XNAS</v>
    <v>2303 Dulles Station Blvd, HERNDON, VA, 20171-6353 US</v>
    <v>83.314999999999998</v>
    <v>Miscellaneous Educational Service Providers</v>
    <v>Stock</v>
    <v>46129.797605115622</v>
    <v>6677</v>
    <v>82.29</v>
    <v>1879019756</v>
    <v>STRATEGIC EDUCATION, INC.</v>
    <v>STRATEGIC EDUCATION, INC.</v>
    <v>82.55</v>
    <v>15.332000000000001</v>
    <v>81.900000000000006</v>
    <v>83.094999999999999</v>
    <v>22612910</v>
    <v>STRA</v>
    <v>STRATEGIC EDUCATION, INC. (XNAS:STRA)</v>
    <v>76157</v>
    <v>297798</v>
    <v>1996</v>
  </rv>
  <rv s="2">
    <v>6678</v>
  </rv>
  <rv s="0">
    <v>https://www.bing.com/financeapi/forcetrigger?t=a23xnm&amp;q=XNYS%3aTAL&amp;form=skydnc</v>
    <v>Learn more on Bing</v>
  </rv>
  <rv s="1">
    <v>en-US</v>
    <v>a23xnm</v>
    <v>268435456</v>
    <v>1</v>
    <v>Powered by Refinitiv</v>
    <v>0</v>
    <v>TAL EDUCATION GROUP (XNYS:TAL)</v>
    <v>2</v>
    <v>3</v>
    <v>Finance</v>
    <v>4</v>
    <v>13.37</v>
    <v>8.5</v>
    <v>0.16880000000000001</v>
    <v>0.19500000000000001</v>
    <v>1.5650000000000001E-2</v>
    <v>USD</v>
    <v>TAL Education Group is a holding company principally engaged in the provision of enrichment learning services and learning content solutions. The Company mainly operates two businesses. The learning services and others business is primarily engaged in the provision of learning services such as small classes, personalized premium services and online course. The learning content solutions business is primarily engaged in the sale of physical products and the digital resources. The Company is also engaged in the provision of Software-as-a-Service (SaaS) services.</v>
    <v>23000</v>
    <v>New York Stock Exchange</v>
    <v>XNYS</v>
    <v>XNYS</v>
    <v>TAL Building No. 1, Courtyard No. 9, Qixin Middle Street, Changping District, BEIJING, BEIJING, 102200 CN</v>
    <v>12.84</v>
    <v>Miscellaneous Educational Service Providers</v>
    <v>Stock</v>
    <v>46129.797788298434</v>
    <v>6680</v>
    <v>12.48</v>
    <v>7698337689</v>
    <v>TAL EDUCATION GROUP</v>
    <v>TAL EDUCATION GROUP</v>
    <v>12.525</v>
    <v>26.007000000000001</v>
    <v>12.46</v>
    <v>12.654999999999999</v>
    <v>608323800</v>
    <v>TAL</v>
    <v>TAL EDUCATION GROUP (XNYS:TAL)</v>
    <v>3423015</v>
    <v>2720063</v>
    <v>2008</v>
  </rv>
  <rv s="2">
    <v>6681</v>
  </rv>
  <rv s="0">
    <v>https://www.bing.com/financeapi/forcetrigger?t=c3or6h&amp;q=XNAS%3aUDMY&amp;form=skydnc</v>
    <v>Learn more on Bing</v>
  </rv>
  <rv s="1">
    <v>en-US</v>
    <v>c3or6h</v>
    <v>268435456</v>
    <v>1</v>
    <v>Powered by Refinitiv</v>
    <v>0</v>
    <v>UDEMY, INC. (XNAS:UDMY)</v>
    <v>2</v>
    <v>3</v>
    <v>Finance</v>
    <v>4</v>
    <v>8.09</v>
    <v>4.18</v>
    <v>1.6878</v>
    <v>-0.05</v>
    <v>-9.7280000000000005E-3</v>
    <v>USD</v>
    <v>Udemy, Inc. is a global learning company. The Company’s online platform empowers organizations and individuals with professional skill acquisition, development and validation. Its learning marketplace enables instructors to develop, distribute and enhance content. It leverages technology, including artificial intelligence (AI), and data and insights, to deliver personalized learning experiences. Its segments include Enterprise and Consumer. The Enterprise segment is engaged in selling subscription licenses to a variety of enterprise and government customers. The Consumer segment is focused on selling access to course content directly to individual learners. Through its Intelligent Skills Platform and a global community of diverse and knowledgeable instructors, millions of learners gain expertise in a wide range of technical and professional skills from generative AI to leadership. Its product offerings are Per Course, Subscriptions and Professional Services.</v>
    <v>1380</v>
    <v>Nasdaq Stock Market</v>
    <v>XNAS</v>
    <v>XNAS</v>
    <v>600 Harrison Street, 3rd Floor, SAN FRANCISCO, CA, 94107 US</v>
    <v>5.23</v>
    <v>Software &amp; IT Services</v>
    <v>Stock</v>
    <v>46129.797711921092</v>
    <v>6683</v>
    <v>5.085</v>
    <v>742811695</v>
    <v>UDEMY, INC.</v>
    <v>UDEMY, INC.</v>
    <v>5.23</v>
    <v>207.7551</v>
    <v>5.14</v>
    <v>5.09</v>
    <v>145935500</v>
    <v>UDMY</v>
    <v>UDEMY, INC. (XNAS:UDMY)</v>
    <v>936306</v>
    <v>1515898</v>
    <v>2010</v>
  </rv>
  <rv s="2">
    <v>6684</v>
  </rv>
  <rv s="0">
    <v>https://www.bing.com/financeapi/forcetrigger?t=a254mw&amp;q=XNYS%3aUTI&amp;form=skydnc</v>
    <v>Learn more on Bing</v>
  </rv>
  <rv s="1">
    <v>en-US</v>
    <v>a254mw</v>
    <v>268435456</v>
    <v>1</v>
    <v>Powered by Refinitiv</v>
    <v>0</v>
    <v>UNIVERSAL TECHNICAL INSTITUTE, INC. (XNYS:UTI)</v>
    <v>2</v>
    <v>3</v>
    <v>Finance</v>
    <v>4</v>
    <v>40.409999999999997</v>
    <v>21.29</v>
    <v>1.3277000000000001</v>
    <v>0.56000000000000005</v>
    <v>1.4902E-2</v>
    <v>USD</v>
    <v>Universal Technical Institute, Inc. is a workforce solutions provider of transportation, skilled trades and healthcare education programs. Its segments include Universal Technical Institute (UTI) and Concorde Career Colleges (Concorde). UTI segment operates 16 campuses located in nine states and offers a range of degree and non-degree transportation and skilled trades technical training programs under brands, such as Universal Technical Institute, Motorcycle Mechanics Institute and Marine Mechanics Institute, NASCAR Technical Institute, and MIAT College of Technology. UTI also offers manufacturer specific advanced training programs, including student-paid electives, at its campuses and manufacturer or dealer-sponsored training at certain campuses and dedicated training centers. Concorde segment operates 17 campuses located in eight states and online, offering degree, non-degree, and continuing education programs in the allied health, dental, nursing, patient care and diagnostic fields.</v>
    <v>4100</v>
    <v>New York Stock Exchange</v>
    <v>XNYS</v>
    <v>XNYS</v>
    <v>4225 East Windrose Drive, Suite 200, PHOENIX, AZ, 85032 US</v>
    <v>38.965000000000003</v>
    <v>Professional &amp; Business Education</v>
    <v>Stock</v>
    <v>46129.797326527347</v>
    <v>6686</v>
    <v>37.19</v>
    <v>2098482251</v>
    <v>UNIVERSAL TECHNICAL INSTITUTE, INC.</v>
    <v>UNIVERSAL TECHNICAL INSTITUTE, INC.</v>
    <v>37.44</v>
    <v>39.588999999999999</v>
    <v>37.58</v>
    <v>38.14</v>
    <v>55020510</v>
    <v>UTI</v>
    <v>UNIVERSAL TECHNICAL INSTITUTE, INC. (XNYS:UTI)</v>
    <v>290373</v>
    <v>622471</v>
    <v>1997</v>
  </rv>
  <rv s="2">
    <v>6687</v>
  </rv>
  <rv s="0">
    <v>https://www.bing.com/financeapi/forcetrigger?t=bgwdz2&amp;q=XNYS%3aARLO&amp;form=skydnc</v>
    <v>Learn more on Bing</v>
  </rv>
  <rv s="1">
    <v>en-US</v>
    <v>bgwdz2</v>
    <v>268435456</v>
    <v>1</v>
    <v>Powered by Refinitiv</v>
    <v>0</v>
    <v>ARLO TECHNOLOGIES, INC. (XNYS:ARLO)</v>
    <v>2</v>
    <v>3</v>
    <v>Finance</v>
    <v>4</v>
    <v>19.940000000000001</v>
    <v>8.7799999999999994</v>
    <v>1.6924999999999999</v>
    <v>0.55000000000000004</v>
    <v>3.7111999999999999E-2</v>
    <v>USD</v>
    <v>Arlo Technologies, Inc. is a smart home security platform company. The Company offers advanced home, business, and personal security services that combine a globally scaled cloud platform, advanced monitoring and analytics capabilities, and app-controlled devices to create a personalized security ecosystem. Its expertise in cloud services, artificial intelligence (AI) and computer vision analytics, wireless connectivity and intuitive user experience design deliver seamless, smart home security for its users. Its cloud-based platform provides users with visibility, insight and a powerful means to help protect and connect in real-time with the people and things that matter, from any location with a Wi-Fi or a cellular connection. Its products include Arlo Essential Cameras and Doorbells; Arlo Home Security System; Arlo Pro 5S; Arlo Go 2; Arlo Ultra 2; Arlo Floodlight Camera, and others. Its services include Arlo Secure, Arlo Total Security, Arlo Safe, and other services.</v>
    <v>376</v>
    <v>New York Stock Exchange</v>
    <v>XNYS</v>
    <v>XNYS</v>
    <v>5770 Fleet Street, CARLSBAD, CA, 92008 US</v>
    <v>15.414999999999999</v>
    <v>Specialty Retailers</v>
    <v>Stock</v>
    <v>46129.797689270315</v>
    <v>6689</v>
    <v>14.92</v>
    <v>1642367498</v>
    <v>ARLO TECHNOLOGIES, INC.</v>
    <v>ARLO TECHNOLOGIES, INC.</v>
    <v>14.98</v>
    <v>114.9589</v>
    <v>14.82</v>
    <v>15.37</v>
    <v>106855400</v>
    <v>ARLO</v>
    <v>ARLO TECHNOLOGIES, INC. (XNYS:ARLO)</v>
    <v>800069</v>
    <v>1213349</v>
    <v>2018</v>
  </rv>
  <rv s="2">
    <v>6690</v>
  </rv>
  <rv s="0">
    <v>http://fr.wikipedia.org/wiki/TE_Connectivity</v>
    <v>Wikipedia</v>
  </rv>
  <rv s="6">
    <v>204</v>
    <v>6692</v>
  </rv>
  <rv s="7">
    <v>17</v>
    <v>https://www.bing.com/th?id=AMMS_e83e68f97f5001b753ff93f8a5154da3&amp;qlt=95</v>
    <v>6693</v>
    <v>0</v>
    <v>https://www.bing.com/images/search?form=xlimg&amp;q=te+connectivity</v>
    <v>Image of TE CONNECTIVITY PUBLIC LIMITED COMPANY</v>
  </rv>
  <rv s="0">
    <v>https://www.bing.com/financeapi/forcetrigger?t=a244dm&amp;q=XNYS%3aTEL&amp;form=skydnc</v>
    <v>Learn more on Bing</v>
  </rv>
  <rv s="8">
    <v>en-US</v>
    <v>a244dm</v>
    <v>268435456</v>
    <v>1</v>
    <v>Powered by Refinitiv</v>
    <v>13</v>
    <v>TE CONNECTIVITY PUBLIC LIMITED COMPANY (XNYS:TEL)</v>
    <v>15</v>
    <v>16</v>
    <v>Finance</v>
    <v>4</v>
    <v>250.67</v>
    <v>126.5301</v>
    <v>1.2877000000000001</v>
    <v>9.35</v>
    <v>3.9538000000000004E-2</v>
    <v>USD</v>
    <v>TE Connectivity plc is a global industrial technology company. The Company’s range of connectivity and sensor solutions enable the distribution of power, signal, and data to advance next generation transportation, renewable energy, automated factories, data centers, medical technology, and more. The Company operates through two segments: Transportation Solutions and Industrial Solutions. Transportation Solutions segment includes its automotive, commercial transportation, and sensor businesses. The Industrial Solutions segment includes its aerospace, defense, and marine; medical; energy; digital data networks, and automation and connected living businesses. Its services and training include 3D Printing For Production (3D4P), Backshells Prototyping - BIT Workx, Electrical Installation Trainings, HarnWare Software, Machine Tooling Service &amp; Repair, Medical Device Design Services, Microfluidic Devices and THE ACADEMY - Automotive Webinars.</v>
    <v>90000</v>
    <v>New York Stock Exchange</v>
    <v>XNYS</v>
    <v>XNYS</v>
    <v>Parkmore Business Park West, Parkmore, Ballybrit, Galway, H91VN2T IE</v>
    <v>246.46</v>
    <v>6694</v>
    <v>Electronic Equipment &amp; Parts</v>
    <v>Stock</v>
    <v>46129.797810625001</v>
    <v>6695</v>
    <v>238.71</v>
    <v>72134953969</v>
    <v>TE CONNECTIVITY PUBLIC LIMITED COMPANY</v>
    <v>TE CONNECTIVITY PUBLIC LIMITED COMPANY</v>
    <v>238.71</v>
    <v>35.430399999999999</v>
    <v>236.48</v>
    <v>245.83</v>
    <v>293434300</v>
    <v>TEL</v>
    <v>TE CONNECTIVITY PUBLIC LIMITED COMPANY (XNYS:TEL)</v>
    <v>1425976</v>
    <v>1881349</v>
    <v>2015</v>
  </rv>
  <rv s="2">
    <v>6696</v>
  </rv>
  <rv s="0">
    <v>https://www.bing.com/financeapi/forcetrigger?t=a1mqsm&amp;q=XNYS%3aABM&amp;form=skydnc</v>
    <v>Learn more on Bing</v>
  </rv>
  <rv s="1">
    <v>en-US</v>
    <v>a1mqsm</v>
    <v>268435456</v>
    <v>1</v>
    <v>Powered by Refinitiv</v>
    <v>0</v>
    <v>ABM INDUSTRIES INCORPORATED (XNYS:ABM)</v>
    <v>2</v>
    <v>3</v>
    <v>Finance</v>
    <v>4</v>
    <v>52.94</v>
    <v>36.962000000000003</v>
    <v>0.72670000000000001</v>
    <v>0.70199999999999996</v>
    <v>1.7777000000000001E-2</v>
    <v>USD</v>
    <v>ABM Industries Inc is a provider of integrated facility, engineering, and infrastructure solutions. The Company’s segments include Business &amp; Industry (B&amp;I), Manufacturing &amp; Distribution (M&amp;D), Education, Aviation, and Technical Solutions. The B&amp;I segment encompasses janitorial, facilities engineering, and parking services for commercial real estate properties, sports and entertainment venues, and other facilities. The M&amp;D segment provides integrated facility services, engineering, janitorial, and other specialized services. The Education segment delivers janitorial, custodial, landscaping and grounds, facilities engineering, and parking services. The Aviation segment supports airlines and airports with services ranging from parking and janitorial to passenger assistance, catering logistics, air cabin maintenance, and transportation. The Technical Solutions segment specializes in facility infrastructure, mechanical and electrical services.</v>
    <v>113000</v>
    <v>New York Stock Exchange</v>
    <v>XNYS</v>
    <v>XNYS</v>
    <v>One Liberty Plaza, 7Th Floor, NEW YORK, NY, 10006 US</v>
    <v>40.905000000000001</v>
    <v>Professional &amp; Commercial Services</v>
    <v>Stock</v>
    <v>46129.797746585158</v>
    <v>6698</v>
    <v>39.734999999999999</v>
    <v>2352551101</v>
    <v>ABM INDUSTRIES INCORPORATED</v>
    <v>ABM INDUSTRIES INCORPORATED</v>
    <v>40</v>
    <v>15.521100000000001</v>
    <v>39.49</v>
    <v>40.192</v>
    <v>58532820</v>
    <v>ABM</v>
    <v>ABM INDUSTRIES INCORPORATED (XNYS:ABM)</v>
    <v>283069</v>
    <v>655693</v>
    <v>1985</v>
  </rv>
  <rv s="2">
    <v>6699</v>
  </rv>
  <rv s="0">
    <v>https://www.bing.com/financeapi/forcetrigger?t=bv2xh7&amp;q=XNYS%3aMEG&amp;form=skydnc</v>
    <v>Learn more on Bing</v>
  </rv>
  <rv s="1">
    <v>en-US</v>
    <v>bv2xh7</v>
    <v>268435456</v>
    <v>1</v>
    <v>Powered by Refinitiv</v>
    <v>0</v>
    <v>MONTROSE ENVIRONMENTAL GROUP, INC. (XNYS:MEG)</v>
    <v>2</v>
    <v>3</v>
    <v>Finance</v>
    <v>4</v>
    <v>32</v>
    <v>13.75</v>
    <v>1.8948</v>
    <v>0.48499999999999999</v>
    <v>2.3227999999999999E-2</v>
    <v>USD</v>
    <v>Montrose Environmental Group, Inc. is an environmental solutions company focused on supporting commercial and government organizations. Its Assessment, Permitting and Response segment provides scientific advisory and consulting services to support environmental assessments, environmental emergency response and recovery, toxicology consulting and environmental audits and permits for current operations, facility upgrades, new projects, decommissioning and development projects. Its Measurement and Analysis segment provides environmental testing and laboratory services in North America, including source and ambient air testing and monitoring, leak detection, and advanced multimedia laboratory services. Its Remediation and Reuse segment provides clients with engineering, design, and implementation services, primarily treatment technologies that treat contaminated water, remove contaminants from soil or create renewable energy from waste.</v>
    <v>3500</v>
    <v>New York Stock Exchange</v>
    <v>XNYS</v>
    <v>XNYS</v>
    <v>5120 Northshore Drive, NORTH LITTLE ROCK, AR, 72118 US</v>
    <v>22.22</v>
    <v>Professional &amp; Commercial Services</v>
    <v>Stock</v>
    <v>46129.79630032344</v>
    <v>6701</v>
    <v>21.13</v>
    <v>772767349</v>
    <v>MONTROSE ENVIRONMENTAL GROUP, INC.</v>
    <v>MONTROSE ENVIRONMENTAL GROUP, INC.</v>
    <v>21.315000000000001</v>
    <v>0</v>
    <v>20.88</v>
    <v>21.364999999999998</v>
    <v>36169780</v>
    <v>MEG</v>
    <v>MONTROSE ENVIRONMENTAL GROUP, INC. (XNYS:MEG)</v>
    <v>204206</v>
    <v>289754</v>
    <v>2013</v>
  </rv>
  <rv s="2">
    <v>6702</v>
  </rv>
  <rv s="0">
    <v>https://www.bing.com/financeapi/forcetrigger?t=a1uvrw&amp;q=XNYS%3aHSC&amp;form=skydnc</v>
    <v>Learn more on Bing</v>
  </rv>
  <rv s="1">
    <v>en-US</v>
    <v>a1uvrw</v>
    <v>268435456</v>
    <v>1</v>
    <v>Powered by Refinitiv</v>
    <v>0</v>
    <v>ENVIRI CORPORATION (XNYS:NVRI)</v>
    <v>2</v>
    <v>3</v>
    <v>Finance</v>
    <v>4</v>
    <v>19.984999999999999</v>
    <v>5.69</v>
    <v>1.6451</v>
    <v>0.02</v>
    <v>1.034E-3</v>
    <v>USD</v>
    <v>Enviri Corporation is a global provider of environmental solutions for industrial and specialty waste streams, and equipment and technology for the rail sector. The Company’s segments include Harsco Environmental (HE), Clean Earth (CE) and Harsco Rail (Rail). HE operates primarily under long-term contracts, providing critical environmental services and material processing to the global steel and metals industries, including zero-waste solutions for manufacturing byproducts within the metals industry. CE provides specialty waste processing, treatment, recycling, and beneficial reuse solutions for customers in the industrial, retail, healthcare and construction industries across a variety of waste needs, including hazardous, non-hazardous, and contaminated soils and dredged materials. Rail is a provider of highly engineered maintenance equipment, aftermarket parts and safety and diagnostic systems and contracting solutions, which support railroad and transit customers worldwide.</v>
    <v>12000</v>
    <v>New York Stock Exchange</v>
    <v>XNYS</v>
    <v>XNYS</v>
    <v>TWO LOGAN SQUARE, 100-120 NORTH 18TH STREET, 17TH FLOOR, PHILADELPHIA, PA, 19103 US</v>
    <v>19.59</v>
    <v>Professional &amp; Commercial Services</v>
    <v>Stock</v>
    <v>46129.797771747653</v>
    <v>6704</v>
    <v>19.254999999999999</v>
    <v>1601986552</v>
    <v>ENVIRI CORPORATION</v>
    <v>ENVIRI CORPORATION</v>
    <v>19.285</v>
    <v>0</v>
    <v>19.350000000000001</v>
    <v>19.37</v>
    <v>82704520</v>
    <v>NVRI</v>
    <v>ENVIRI CORPORATION (XNYS:NVRI)</v>
    <v>267384</v>
    <v>1478475</v>
    <v>1956</v>
  </rv>
  <rv s="2">
    <v>6705</v>
  </rv>
  <rv s="0">
    <v>https://www.bing.com/financeapi/forcetrigger?t=a226rw&amp;q=XNYS%3aROL&amp;form=skydnc</v>
    <v>Learn more on Bing</v>
  </rv>
  <rv s="1">
    <v>en-US</v>
    <v>a226rw</v>
    <v>268435456</v>
    <v>1</v>
    <v>Powered by Refinitiv</v>
    <v>0</v>
    <v>ROLLINS, INC. (XNYS:ROL)</v>
    <v>2</v>
    <v>3</v>
    <v>Finance</v>
    <v>4</v>
    <v>66.14</v>
    <v>51.77</v>
    <v>0.79879999999999995</v>
    <v>0.68</v>
    <v>1.2479000000000001E-2</v>
    <v>USD</v>
    <v>Rollins, Inc. is a global consumer and commercial services company. The Company provides essential pest and wildlife control services and protection against termite damage, rodents, and insects to both residential and commercial customers through its subsidiaries and independent franchises located in over 70 countries, including in the United States, Canada, Australia, Europe, and Asia with international franchises in Canada, Central and South America, and others. It operates under one segment, including its three service offerings: Residential service includes pest control services protecting residential properties from common pests, including rodents, insects, and wildlife; Commercial services consist of workplace pest control solutions for customers across diverse end markets, such as healthcare, food service, and logistics, and Termite and Ancillary services offer termite protection services and ancillary services for both residential and commercial customers.</v>
    <v>21946</v>
    <v>New York Stock Exchange</v>
    <v>XNYS</v>
    <v>XNYS</v>
    <v>2170 PIEDMONT RD NE, ATLANTA, GA, 30324 US</v>
    <v>55.66</v>
    <v>Professional &amp; Commercial Services</v>
    <v>Stock</v>
    <v>46129.797746747659</v>
    <v>6707</v>
    <v>54.58</v>
    <v>26591322096</v>
    <v>ROLLINS, INC.</v>
    <v>ROLLINS, INC.</v>
    <v>54.99</v>
    <v>50.712400000000002</v>
    <v>54.49</v>
    <v>55.17</v>
    <v>481988800</v>
    <v>ROL</v>
    <v>ROLLINS, INC. (XNYS:ROL)</v>
    <v>963332</v>
    <v>2828557</v>
    <v>1948</v>
  </rv>
  <rv s="2">
    <v>6708</v>
  </rv>
  <rv s="0">
    <v>https://www.bing.com/financeapi/forcetrigger?t=a249im&amp;q=XNYS%3aTISI&amp;form=skydnc</v>
    <v>Learn more on Bing</v>
  </rv>
  <rv s="1">
    <v>en-US</v>
    <v>a249im</v>
    <v>268435456</v>
    <v>1</v>
    <v>Powered by Refinitiv</v>
    <v>0</v>
    <v>TEAM, INC. (XNYS:TISI)</v>
    <v>2</v>
    <v>3</v>
    <v>Finance</v>
    <v>4</v>
    <v>24.25</v>
    <v>12.34</v>
    <v>1.0996999999999999</v>
    <v>-0.20499999999999999</v>
    <v>-1.1883999999999999E-2</v>
    <v>USD</v>
    <v>Team, Inc. is a provider of specialty industrial services offering customers access to a full suite of conventional, specialized, and proprietary mechanical, heat-treating, and inspection services. The Company’s segments include Inspection and Heat Treating (IHT) and Mechanical Services (MS). The IHT segment provides conventional and advanced non-destructive testing services primarily for the process, pipeline and power sectors, pipeline integrity management services, and field heat treating services, as well as associated engineering and condition assessment services. The segment also provides comprehensive non-destructive testing services and metallurgical and chemical processing services to the aerospace and other industries. The MS segment provides onstream services engineered to keep customer assets on-line and producing, and specialty maintenance, turnaround and outage services, which are performed while assets are off-line, and are designed to reduce customer downtime.</v>
    <v>5300</v>
    <v>New York Stock Exchange</v>
    <v>XNYS</v>
    <v>XNYS</v>
    <v>13131 Dairy Ashford, Suite 600, SUGAR LAND, TX, 77478 US</v>
    <v>17.045000000000002</v>
    <v>Professional &amp; Commercial Services</v>
    <v>Stock</v>
    <v>46129.794143749998</v>
    <v>6710</v>
    <v>16.62</v>
    <v>77919172</v>
    <v>TEAM, INC.</v>
    <v>TEAM, INC.</v>
    <v>16.62</v>
    <v>0</v>
    <v>17.25</v>
    <v>17.045000000000002</v>
    <v>4571380</v>
    <v>TISI</v>
    <v>TEAM, INC. (XNYS:TISI)</v>
    <v>1488</v>
    <v>9101</v>
    <v>2006</v>
  </rv>
  <rv s="2">
    <v>6711</v>
  </rv>
  <rv s="0">
    <v>https://www.bing.com/financeapi/forcetrigger?t=a24llh&amp;q=XNAS%3aTTEK&amp;form=skydnc</v>
    <v>Learn more on Bing</v>
  </rv>
  <rv s="1">
    <v>en-US</v>
    <v>a24llh</v>
    <v>268435456</v>
    <v>1</v>
    <v>Powered by Refinitiv</v>
    <v>0</v>
    <v>TETRA TECH, INC. (XNAS:TTEK)</v>
    <v>2</v>
    <v>3</v>
    <v>Finance</v>
    <v>4</v>
    <v>43.14</v>
    <v>29.57</v>
    <v>1.0044999999999999</v>
    <v>-0.19</v>
    <v>-6.0070000000000002E-3</v>
    <v>USD</v>
    <v>Tetra Tech, Inc. is a provider of consulting and engineering services, which is focused on water, environment, and sustainable infrastructure. The Company provides solutions to public and private clients by Leading with Science. Its segments include Government Services Group (GSG) and Commercial/International Services Group (CIG). Its GSG segment provides high-end consulting and engineering services primarily to the United States government clients (federal, state, and local). Its CIG segment provides consulting and engineering services to the United States commercial clients, and international clients inclusive of the commercial and government sectors. CIG also provides sustainable infrastructure and related environmental, engineering and project management services to commercial and local government clients across Canada, in Asia Pacific (primarily Australia and New Zealand), Europe, the United Kingdom, and Brazil.</v>
    <v>25000</v>
    <v>Nasdaq Stock Market</v>
    <v>XNAS</v>
    <v>XNAS</v>
    <v>3475 E Foothill Blvd, PASADENA, CA, 91107 US</v>
    <v>32.085000000000001</v>
    <v>Professional &amp; Commercial Services</v>
    <v>Stock</v>
    <v>46129.797787858595</v>
    <v>6713</v>
    <v>31.36</v>
    <v>8199790944</v>
    <v>TETRA TECH, INC.</v>
    <v>TETRA TECH, INC.</v>
    <v>31.69</v>
    <v>23.5806</v>
    <v>31.63</v>
    <v>31.44</v>
    <v>260807600</v>
    <v>TTEK</v>
    <v>TETRA TECH, INC. (XNAS:TTEK)</v>
    <v>1066759</v>
    <v>2763921</v>
    <v>1988</v>
  </rv>
  <rv s="2">
    <v>6714</v>
  </rv>
  <rv s="0">
    <v>https://www.bing.com/financeapi/forcetrigger?t=a1qy2w&amp;q=XNYS%3aDFIN&amp;form=skydnc</v>
    <v>Learn more on Bing</v>
  </rv>
  <rv s="1">
    <v>en-US</v>
    <v>a1qy2w</v>
    <v>268435456</v>
    <v>1</v>
    <v>Powered by Refinitiv</v>
    <v>0</v>
    <v>DONNELLEY FINANCIAL SOLUTIONS, INC. (XNYS:DFIN)</v>
    <v>2</v>
    <v>3</v>
    <v>Finance</v>
    <v>4</v>
    <v>66.25</v>
    <v>37.07</v>
    <v>0.85140000000000005</v>
    <v>1.53</v>
    <v>3.0148000000000001E-2</v>
    <v>USD</v>
    <v>Donnelley Financial Solutions, Inc. is a provider of software and technology-enabled financial regulatory and compliance solutions. The Company provides regulatory filing and deal solutions through its software, technology-enabled services and print and distribution solutions. Its segments include Capital Markets-Software Solutions (CM-SS), Capital Markets-Compliance and Communications Management (CM-CCM), Investment Companies-Software Solutions (IC-SS), and Investment Companies-Compliance and Communications Management (IC-CCM). CM-SS segment provides software solutions to public and private companies. CM-CCM segment provides technology-enabled services and print and distribution solutions to public and private companies. IC-SS segment provides software solutions that enable clients to store and manage compliance and regulatory information. IC-CCM segment provides clients with tech-enabled solutions for creating, filing and distributing regulatory communications.</v>
    <v>1750</v>
    <v>New York Stock Exchange</v>
    <v>XNYS</v>
    <v>XNYS</v>
    <v>391 STEEL WAY, LANCASTER, PA, 17601 US</v>
    <v>52.47</v>
    <v>Professional &amp; Commercial Services</v>
    <v>Stock</v>
    <v>46129.797760856251</v>
    <v>6716</v>
    <v>51.19</v>
    <v>1339234802</v>
    <v>DONNELLEY FINANCIAL SOLUTIONS, INC.</v>
    <v>DONNELLEY FINANCIAL SOLUTIONS, INC.</v>
    <v>51.19</v>
    <v>49.070799999999998</v>
    <v>50.75</v>
    <v>52.28</v>
    <v>25616580</v>
    <v>DFIN</v>
    <v>DONNELLEY FINANCIAL SOLUTIONS, INC. (XNYS:DFIN)</v>
    <v>80536</v>
    <v>240562</v>
    <v>2016</v>
  </rv>
  <rv s="2">
    <v>6717</v>
  </rv>
  <rv s="0">
    <v>https://www.bing.com/financeapi/forcetrigger?t=a1xear&amp;q=XNYS%3aMCO&amp;form=skydnc</v>
    <v>Learn more on Bing</v>
  </rv>
  <rv s="1">
    <v>en-US</v>
    <v>a1xear</v>
    <v>268435456</v>
    <v>1</v>
    <v>Powered by Refinitiv</v>
    <v>0</v>
    <v>MOODY'S CORPORATION (XNYS:MCO)</v>
    <v>2</v>
    <v>3</v>
    <v>Finance</v>
    <v>4</v>
    <v>546.88</v>
    <v>402.28</v>
    <v>1.3902000000000001</v>
    <v>7.67</v>
    <v>1.7104999999999999E-2</v>
    <v>USD</v>
    <v>Moody's Corporation is a global integrated risk assessment company. It is a global provider of research and insights; data and information, and decision solutions, which help companies make decisions. Its MA segment provides data, intelligence and analytical tools to help business and financial leaders make decisions. MA consists of a premier fixed income and economic research business (Research &amp; Insights); a data business powered by databases on companies and credit (Data &amp; Information), and three cloud-based subscription businesses serving banking, insurance and KYC workflows (Decision Solutions). Its MIS segment is a global provider of credit ratings, research, and risk analysis. It publishes credit ratings and provides assessment services on a wide range of debt obligations, programs and facilities, and the entities that issue such obligations in markets worldwide, including various corporate, financial institution and governmental obligations, and structured finance securities.</v>
    <v>16076</v>
    <v>New York Stock Exchange</v>
    <v>XNYS</v>
    <v>XNYS</v>
    <v>7 World Trade Center, At 250 Greenwich Street, NEW YORK, NY, 10007 US</v>
    <v>459.27</v>
    <v>Professional &amp; Commercial Services</v>
    <v>Stock</v>
    <v>46129.79712740703</v>
    <v>6719</v>
    <v>450.19</v>
    <v>81185798751</v>
    <v>MOODY'S CORPORATION</v>
    <v>MOODY'S CORPORATION</v>
    <v>453.35</v>
    <v>33.3675</v>
    <v>448.42</v>
    <v>456.09</v>
    <v>178003900</v>
    <v>MCO</v>
    <v>MOODY'S CORPORATION (XNYS:MCO)</v>
    <v>542094</v>
    <v>1111391</v>
    <v>2000</v>
  </rv>
  <rv s="2">
    <v>6720</v>
  </rv>
  <rv s="0">
    <v>https://www.bing.com/financeapi/forcetrigger?t=a1xz1h&amp;q=XNYS%3aMSCI&amp;form=skydnc</v>
    <v>Learn more on Bing</v>
  </rv>
  <rv s="1">
    <v>en-US</v>
    <v>a1xz1h</v>
    <v>268435456</v>
    <v>1</v>
    <v>Powered by Refinitiv</v>
    <v>0</v>
    <v>MSCI INC. (XNYS:MSCI)</v>
    <v>2</v>
    <v>3</v>
    <v>Finance</v>
    <v>4</v>
    <v>626.28</v>
    <v>501.08</v>
    <v>1.2301</v>
    <v>3.14</v>
    <v>5.5589999999999997E-3</v>
    <v>USD</v>
    <v>MSCI Inc. (MSCI) is a provider of critical decision support tools and solutions for the global investment community. The Company operates through four segments: Index, Analytics, ESG and Climate, and All Other-Private Assets. The Index segment offers products, such as MSCI Global Equity Indexes, ESG and Climate Indexes, Factor Indexes, Thematic Indexes, Client-Designed Indexes, Fixed Income Indexes and Real Assets Indexes. The Analytics segment offers risk management, performance attribution and portfolio management content, applications and services. Its ESG and Climate segment offerings include MSCI ESG Ratings, MSCI ESG Business Involvement Screening Research, and MSCI Climate Solutions. The Company's All Other-Private Assets segment comprises the Real Assets segment and Private Capital Solutions segment. The Real Assets segment offers data, benchmarks, return-analytics, climate assessments and market insights for tangible assets such as real estate and infrastructure.</v>
    <v>6268</v>
    <v>New York Stock Exchange</v>
    <v>XNYS</v>
    <v>XNYS</v>
    <v>7 World Trade Center, 250 Greenwich Street, 49th Floor, NEW YORK, NY, 10007 US</v>
    <v>572.87</v>
    <v>Professional &amp; Commercial Services</v>
    <v>Stock</v>
    <v>46129.797452210158</v>
    <v>6722</v>
    <v>562.89</v>
    <v>41535204088</v>
    <v>MSCI INC.</v>
    <v>MSCI INC.</v>
    <v>569.58000000000004</v>
    <v>36.2074</v>
    <v>564.9</v>
    <v>568.04</v>
    <v>73120210</v>
    <v>MSCI</v>
    <v>MSCI INC. (XNYS:MSCI)</v>
    <v>460458</v>
    <v>493769</v>
    <v>1998</v>
  </rv>
  <rv s="2">
    <v>6723</v>
  </rv>
  <rv s="0">
    <v>https://www.bing.com/financeapi/forcetrigger?t=a23d9c&amp;q=XNYS%3aSPGI&amp;form=skydnc</v>
    <v>Learn more on Bing</v>
  </rv>
  <rv s="1">
    <v>en-US</v>
    <v>a23d9c</v>
    <v>268435456</v>
    <v>1</v>
    <v>Powered by Refinitiv</v>
    <v>0</v>
    <v>S&amp;P GLOBAL INC. (XNYS:SPGI)</v>
    <v>2</v>
    <v>3</v>
    <v>Finance</v>
    <v>4</v>
    <v>579.04999999999995</v>
    <v>381.60500000000002</v>
    <v>1.1496999999999999</v>
    <v>6.04</v>
    <v>1.3828E-2</v>
    <v>USD</v>
    <v>S&amp;P Global Inc. provides essential intelligence. Its operations consist of five businesses: S&amp;P Global Market Intelligence (Market Intelligence), S&amp;P Global Ratings (Ratings), S&amp;P Global Commodity Insights (Commodity Insights), S&amp;P Global Mobility (Mobility) and S&amp;P Dow Jones Indices (Indices). Market Intelligence is a global provider of multi-asset-class data and analytics integrated with purpose-built workflow solutions. Ratings is an independent provider of credit ratings, research, and analytics, offering investors and other market participants information, ratings and benchmarks. Commodity Insights is an independent provider of information and benchmark prices for the commodity and energy markets. Mobility is a provider of solutions serving the full automotive value chain, including vehicle manufacturers and retailers. Indices is a global index provider that maintains a variety of valuation and index benchmarks for investment advisors, wealth managers and institutional investors.</v>
    <v>44500</v>
    <v>New York Stock Exchange</v>
    <v>XNYS</v>
    <v>XNYS</v>
    <v>55 Water Street, NEW YORK, NY, 10041 US</v>
    <v>445.25</v>
    <v>Professional &amp; Commercial Services</v>
    <v>Stock</v>
    <v>46129.79621723359</v>
    <v>6725</v>
    <v>437.5</v>
    <v>134238113427</v>
    <v>S&amp;P GLOBAL INC.</v>
    <v>S&amp;P GLOBAL INC.</v>
    <v>441.28</v>
    <v>30.206099999999999</v>
    <v>436.79</v>
    <v>442.83</v>
    <v>303136900</v>
    <v>SPGI</v>
    <v>S&amp;P GLOBAL INC. (XNYS:SPGI)</v>
    <v>1012297</v>
    <v>1975343</v>
    <v>1925</v>
  </rv>
  <rv s="2">
    <v>6726</v>
  </rv>
  <rv s="0">
    <v>https://www.bing.com/financeapi/forcetrigger?t=a1ni9c&amp;q=XNAS%3aANDE&amp;form=skydnc</v>
    <v>Learn more on Bing</v>
  </rv>
  <rv s="1">
    <v>en-US</v>
    <v>a1ni9c</v>
    <v>268435456</v>
    <v>1</v>
    <v>Powered by Refinitiv</v>
    <v>0</v>
    <v>THE ANDERSONS, INC (XNAS:ANDE)</v>
    <v>2</v>
    <v>3</v>
    <v>Finance</v>
    <v>4</v>
    <v>75.685000000000002</v>
    <v>31.03</v>
    <v>0.64080000000000004</v>
    <v>0.89</v>
    <v>1.2533000000000001E-2</v>
    <v>USD</v>
    <v>The Andersons, Inc., is a diversified company. The Company's segments include Agribusiness and Renewables. The Agribusiness segment includes commodity merchandising, the operation of terminal grain elevator facilities, and the manufacturing and distribution plant nutrient products. The Company's fertilizer categories include PureGrade, MicroSolutions, soil amendments, organic nutrients, and nitrogen, phosphorus and potash (NPK). Its farmer services include farm centers, originations &amp; farmer risk management - United States, and originations &amp; farmer risk management - Canada. Its merchandising include carbon; corn, beans, wheat, meal; ethanol; export; high-protein feed ingredient; propane and fuel products; fats, oils, and greases; wheat middlings, cottonseed, DDGS, and pet food ingredients. The Renewables segment produces, purchases and sells ethanol and co-products. The segment also operates a merchandising portfolio of ethanol, ethanol co-products and renewable diesel feedstocks.</v>
    <v>2137</v>
    <v>Nasdaq Stock Market</v>
    <v>XNAS</v>
    <v>XNAS</v>
    <v>1947 Briarfield Boulevard, MAUMEE, OH, 43537 US</v>
    <v>71.95</v>
    <v>Food &amp; Tobacco</v>
    <v>Stock</v>
    <v>46129.797783321097</v>
    <v>6728</v>
    <v>69.14</v>
    <v>2448443055</v>
    <v>THE ANDERSONS, INC</v>
    <v>THE ANDERSONS, INC</v>
    <v>70.92</v>
    <v>25.857700000000001</v>
    <v>71.010000000000005</v>
    <v>71.900000000000006</v>
    <v>34053450</v>
    <v>ANDE</v>
    <v>THE ANDERSONS, INC (XNAS:ANDE)</v>
    <v>150655</v>
    <v>367072</v>
    <v>1987</v>
  </rv>
  <rv s="2">
    <v>6729</v>
  </rv>
  <rv s="0">
    <v>https://www.bing.com/financeapi/forcetrigger?t=a1plh7&amp;q=XNAS%3aCHEF&amp;form=skydnc</v>
    <v>Learn more on Bing</v>
  </rv>
  <rv s="1">
    <v>en-US</v>
    <v>a1plh7</v>
    <v>268435456</v>
    <v>1</v>
    <v>Powered by Refinitiv</v>
    <v>0</v>
    <v>THE CHEFS' WAREHOUSE, INC. (XNAS:CHEF)</v>
    <v>2</v>
    <v>3</v>
    <v>Finance</v>
    <v>4</v>
    <v>73.94</v>
    <v>51.53</v>
    <v>1.3169</v>
    <v>2.09</v>
    <v>3.3184999999999999E-2</v>
    <v>USD</v>
    <v>The Chefs' Warehouse, Inc. is a distributor of specialty food products in the United States, the Middle East, and Canada. The Company offers stock-keeping units (SKUs), ranging from specialty foods and ingredients to basic ingredients and staples, produce and center-of-the-plate proteins. Its product categories include center-of-the-plate, dry goods, pastry, cheeses and charcuterie, produce, dairy and eggs, oils and vinegars and kitchen supplies. It operates through the foodservice distribution segment, which is concentrated primarily in the United States. The Company’s customer base consists primarily of menu-driven independent restaurants, fine dining establishments, country clubs, hotels, caterers, culinary schools, bakeries, patisseries, chocolateries, cruise lines, casinos and specialty food stores. Its center-of-the-plate products include custom cut beef, seafood and hormone-free poultry, as well as produce and food products, such as cooking oils, butter, eggs, milk, and flour.</v>
    <v>5156</v>
    <v>Nasdaq Stock Market</v>
    <v>XNAS</v>
    <v>XNAS</v>
    <v>100 E Ridge Rd, RIDGEFIELD, CT, 06877-4623 US</v>
    <v>65.875</v>
    <v>Food &amp; Drug Retailing</v>
    <v>Stock</v>
    <v>46129.795575867967</v>
    <v>6731</v>
    <v>63.43</v>
    <v>2653400384</v>
    <v>THE CHEFS' WAREHOUSE, INC.</v>
    <v>THE CHEFS' WAREHOUSE, INC.</v>
    <v>63.97</v>
    <v>38.822299999999998</v>
    <v>62.98</v>
    <v>65.069999999999993</v>
    <v>40777630</v>
    <v>CHEF</v>
    <v>THE CHEFS' WAREHOUSE, INC. (XNAS:CHEF)</v>
    <v>357786</v>
    <v>449562</v>
    <v>2005</v>
  </rv>
  <rv s="2">
    <v>6732</v>
  </rv>
  <rv s="0">
    <v>https://www.bing.com/financeapi/forcetrigger?t=a1zr2w&amp;q=XNYS%3aPFGC&amp;form=skydnc</v>
    <v>Learn more on Bing</v>
  </rv>
  <rv s="1">
    <v>en-US</v>
    <v>a1zr2w</v>
    <v>268435456</v>
    <v>1</v>
    <v>Powered by Refinitiv</v>
    <v>0</v>
    <v>PERFORMANCE FOOD GROUP COMPANY (XNYS:PFGC)</v>
    <v>2</v>
    <v>3</v>
    <v>Finance</v>
    <v>4</v>
    <v>109.05</v>
    <v>74.334999999999994</v>
    <v>0.93340000000000001</v>
    <v>4.17</v>
    <v>4.6849000000000002E-2</v>
    <v>USD</v>
    <v>Performance Food Group Company, through its subsidiaries, markets and distributes primarily national and Company-branded food and food-related products to customer locations across North America. The Company operates through three segments: Foodservice, Convenience, and Specialty. Its Foodservice segment distributes a line of national brands, customer brands, and its proprietary-branded food and food-related products to independent and multi-unit chain restaurants and other institutions. The Specialty segment specializes in distributing candy, snacks, beverages, and other items nationally to vending, office coffee service, theater, retail, hospitality, and other channels. The Convenience segment distributes candy, snacks, beverages, cigarettes, other tobacco products, food and foodservice related products, and other items to convenience stores across North America. It markets and distributes over 300,000 food and food-related products to customers across the United States.</v>
    <v>42570</v>
    <v>New York Stock Exchange</v>
    <v>XNYS</v>
    <v>XNYS</v>
    <v>12500 W Creek Pkwy, RICHMOND, VA, 23238 US</v>
    <v>93.564999999999998</v>
    <v>Food &amp; Drug Retailing</v>
    <v>Stock</v>
    <v>46129.797786747658</v>
    <v>6734</v>
    <v>89.24</v>
    <v>14638484820</v>
    <v>PERFORMANCE FOOD GROUP COMPANY</v>
    <v>PERFORMANCE FOOD GROUP COMPANY</v>
    <v>89.24</v>
    <v>42.319899999999997</v>
    <v>89.01</v>
    <v>93.18</v>
    <v>157099000</v>
    <v>PFGC</v>
    <v>PERFORMANCE FOOD GROUP COMPANY (XNYS:PFGC)</v>
    <v>850790</v>
    <v>1412805</v>
    <v>2002</v>
  </rv>
  <rv s="2">
    <v>6735</v>
  </rv>
  <rv s="0">
    <v>https://www.bing.com/financeapi/forcetrigger?t=a23wlh&amp;q=XNYS%3aSYY&amp;form=skydnc</v>
    <v>Learn more on Bing</v>
  </rv>
  <rv s="1">
    <v>en-US</v>
    <v>a23wlh</v>
    <v>268435456</v>
    <v>1</v>
    <v>Powered by Refinitiv</v>
    <v>0</v>
    <v>SYSCO CORPORATION (XNYS:SYY)</v>
    <v>2</v>
    <v>3</v>
    <v>Finance</v>
    <v>4</v>
    <v>91.844999999999999</v>
    <v>68</v>
    <v>0.67</v>
    <v>2.33</v>
    <v>3.1465E-2</v>
    <v>USD</v>
    <v>Sysco Corporation is the global distributor of food and related products primarily to the foodservice or food-away-from-home industry. The Company's segment includes U.S. Foodservice Operations, International Foodservice Operations, SYGMA and Other. The U.S. Foodservice Operations segment primarily includes its U.S. broad line operations, which distribute a line of food products, including custom-cut meat, seafood, produce, specialty Italian, specialty imports, and a variety of non-food products. The International Foodservice Operations segment includes operations outside the United States which distribute a line of food products and a variety of non-food products. The SYGMA segment is engaged in customized distribution operations serving quick-service chain restaurant customer locations. The Other segment primarily includes its hotel supply operations, Guest Worldwide. It distributes various products, such as frozen foods, canned and dry foods, fresh meats and seafood and others.</v>
    <v>75000</v>
    <v>New York Stock Exchange</v>
    <v>XNYS</v>
    <v>XNYS</v>
    <v>1390 Enclave Pkwy, HOUSTON, TX, 77077 US</v>
    <v>76.63</v>
    <v>Food &amp; Drug Retailing</v>
    <v>Stock</v>
    <v>46129.795823842185</v>
    <v>6737</v>
    <v>74.12</v>
    <v>36523258554</v>
    <v>SYSCO CORPORATION</v>
    <v>SYSCO CORPORATION</v>
    <v>74.180000000000007</v>
    <v>20.542200000000001</v>
    <v>74.05</v>
    <v>76.38</v>
    <v>478178300</v>
    <v>SYY</v>
    <v>SYSCO CORPORATION (XNYS:SYY)</v>
    <v>3628282</v>
    <v>5955269</v>
    <v>1969</v>
  </rv>
  <rv s="2">
    <v>6738</v>
  </rv>
  <rv s="0">
    <v>https://www.bing.com/financeapi/forcetrigger?t=a24xfr&amp;q=XNYS%3aUNFI&amp;form=skydnc</v>
    <v>Learn more on Bing</v>
  </rv>
  <rv s="1">
    <v>en-US</v>
    <v>a24xfr</v>
    <v>268435456</v>
    <v>1</v>
    <v>Powered by Refinitiv</v>
    <v>0</v>
    <v>UNITED NATURAL FOODS, INC. (XNYS:UNFI)</v>
    <v>2</v>
    <v>3</v>
    <v>Finance</v>
    <v>4</v>
    <v>48.75</v>
    <v>20.78</v>
    <v>0.7903</v>
    <v>1.6726000000000001</v>
    <v>3.5587000000000001E-2</v>
    <v>USD</v>
    <v>United Natural Foods, Inc. is a distributor of grocery and non-food products and support service provider to retailers in the United States and Canada. It operates through three segments: Natural, Conventional and Retail. The natural segment reflects the wholesale distribution of natural, organic and specialty grocery and non-food products and services and includes the Company’s portfolio of natural owned brands and natural and organic snack food manufacturing business. The conventional segment reflects the wholesale distribution of conventional grocery and non-food products and services and includes the Company’s portfolio of conventional owned brands. Retail segment includes about 75 Cub Foods and Shoppers retail grocery stores. It offers approximately 230,000 products consisting of national, regional and private label brands grouped into various main product categories: grocery and general merchandise, perishables, frozen foods, wellness and personal care items and others.</v>
    <v>25600</v>
    <v>New York Stock Exchange</v>
    <v>XNYS</v>
    <v>XNYS</v>
    <v>15 Park Row W, Ste 302, PROVIDENCE, RI, 02903 US</v>
    <v>48.75</v>
    <v>Food &amp; Drug Retailing</v>
    <v>Stock</v>
    <v>46129.797836006248</v>
    <v>6740</v>
    <v>47.2</v>
    <v>2956955848</v>
    <v>UNITED NATURAL FOODS, INC.</v>
    <v>UNITED NATURAL FOODS, INC.</v>
    <v>47.2</v>
    <v>0</v>
    <v>47</v>
    <v>48.672600000000003</v>
    <v>60751960</v>
    <v>UNFI</v>
    <v>UNITED NATURAL FOODS, INC. (XNYS:UNFI)</v>
    <v>210691</v>
    <v>794616</v>
    <v>1994</v>
  </rv>
  <rv s="2">
    <v>6741</v>
  </rv>
  <rv s="0">
    <v>https://www.bing.com/financeapi/forcetrigger?t=a252fr&amp;q=XNYS%3aUSFD&amp;form=skydnc</v>
    <v>Learn more on Bing</v>
  </rv>
  <rv s="1">
    <v>en-US</v>
    <v>a252fr</v>
    <v>268435456</v>
    <v>1</v>
    <v>Powered by Refinitiv</v>
    <v>0</v>
    <v>US FOODS HOLDING CORP. (XNYS:USFD)</v>
    <v>2</v>
    <v>3</v>
    <v>Finance</v>
    <v>4</v>
    <v>102.13</v>
    <v>60.46</v>
    <v>0.90449999999999997</v>
    <v>3.11</v>
    <v>3.4632999999999997E-2</v>
    <v>USD</v>
    <v>US Foods Holding Corp. is a foodservice distributor. The Company provides its customers with a range of food offering and a comprehensive suite of e-commerce, technology and business solutions. The Company is primarily engaged in marketing, selling and distributing fresh, frozen and dry food and non-food products to foodservice customers throughout the United States. Its products include meat and seafood, dry grocery products, refrigerated and frozen grocery products, dairy, equipment disposables and supplies and beverage products. It serves customers including independently owned single and multi-unit restaurants, regional concepts, national restaurant chains, hospitals, nursing homes, hotels and motels, country clubs, government and military organizations, colleges and universities and retail locations. The Company operates a network of over 70 distribution facilities and a fleet of over 6,500 trucks, along with approximately 90 cash and carry locations.</v>
    <v>30000</v>
    <v>New York Stock Exchange</v>
    <v>XNYS</v>
    <v>XNYS</v>
    <v>9399 West Higgins Road Suite 500, IL, 60018 US</v>
    <v>93.02</v>
    <v>Food &amp; Drug Retailing</v>
    <v>Stock</v>
    <v>46129.795944351565</v>
    <v>6743</v>
    <v>89.9</v>
    <v>20462712093</v>
    <v>US FOODS HOLDING CORP.</v>
    <v>US FOODS HOLDING CORP.</v>
    <v>91.05</v>
    <v>31.581600000000002</v>
    <v>89.8</v>
    <v>92.91</v>
    <v>220242300</v>
    <v>USFD</v>
    <v>US FOODS HOLDING CORP. (XNYS:USFD)</v>
    <v>1996710</v>
    <v>2498037</v>
    <v>2007</v>
  </rv>
  <rv s="2">
    <v>6744</v>
  </rv>
  <rv s="0">
    <v>https://www.bing.com/financeapi/forcetrigger?t=buy7ur&amp;q=XNYS%3aACI&amp;form=skydnc</v>
    <v>Learn more on Bing</v>
  </rv>
  <rv s="1">
    <v>en-US</v>
    <v>buy7ur</v>
    <v>268435456</v>
    <v>1</v>
    <v>Powered by Refinitiv</v>
    <v>0</v>
    <v>ALBERTSONS COMPANIES, INC. (XNYS:ACI)</v>
    <v>2</v>
    <v>3</v>
    <v>Finance</v>
    <v>4</v>
    <v>22.78</v>
    <v>15.8</v>
    <v>0.41610000000000003</v>
    <v>0.22500000000000001</v>
    <v>1.3745E-2</v>
    <v>USD</v>
    <v>Albertsons Companies, Inc. is a food and drug retailer in the United States. The Company is engaged in the operation of food and drug retail stores that offer grocery products, general merchandise, health and beauty care products, pharmacy, fuel and other items and services in its stores or through digital channels. It operates approximately 2,257 retail stores with 1,720 in-store pharmacies, 405 associated fuel centers, 22 dedicated distribution centers and 19 manufacturing facilities. The Company operates stores across 35 states and the District of Columbia under 22 banners, including Albertsons, Safeway, Vons, Jewel-Osco, Shaw's, ACME, Tom Thumb, Randalls, United Supermarkets, Pavilions, Star Market, Haggen, Carrs, Kings Food Markets and Balducci's Food Lovers Market. Its own brands include Signature SELECT, Open Nature, Lucerne, Waterfront BISTRO, Signature Reserve and Value Corner, among others.</v>
    <v>108300</v>
    <v>New York Stock Exchange</v>
    <v>XNYS</v>
    <v>XNYS</v>
    <v>250 E Parkcenter Blvd, BOISE, ID, 83706 US</v>
    <v>16.61</v>
    <v>Food &amp; Drug Retailing</v>
    <v>Stock</v>
    <v>46129.797805138282</v>
    <v>6746</v>
    <v>16.2</v>
    <v>8528387894</v>
    <v>ALBERTSONS COMPANIES, INC.</v>
    <v>ALBERTSONS COMPANIES, INC.</v>
    <v>16.239999999999998</v>
    <v>11.762</v>
    <v>16.37</v>
    <v>16.594999999999999</v>
    <v>513913100</v>
    <v>ACI</v>
    <v>ALBERTSONS COMPANIES, INC. (XNYS:ACI)</v>
    <v>9812456</v>
    <v>7232984</v>
    <v>2015</v>
  </rv>
  <rv s="2">
    <v>6747</v>
  </rv>
  <rv s="3">
    <v>en-US</v>
    <v>cavfkr</v>
    <v>268435456</v>
    <v>1</v>
    <v>Powered by Refinitiv</v>
    <v>6</v>
    <v>MAPLEBEAR INC. (XNAS:CART)</v>
    <v>7</v>
    <v>3</v>
    <v>Finance</v>
    <v>4</v>
    <v>53.5</v>
    <v>32.729999999999997</v>
    <v>0.998</v>
    <v>-0.16</v>
    <v>-3.8329999999999996E-3</v>
    <v>USD</v>
    <v>Maplebear Inc., doing business as Instacart, is a grocery technology company in North America, which works with grocers and retailers to transform how people shop. The Company enables more than 2,200 retail banners to grow by providing technology that can accelerate the digital transformation of their entire business both online and in-store. The key pillars of the Company’s technology are Instacart Marketplace, Instacart Enterprise platform, and Instacart Ads. Through Instacart Marketplace, it helps retailers serve their customers’ needs as to how and where they want to shop by supporting a wide array of fulfillment options, shopping occasions, and categories. Instacart Enterprise platform is an end-to-end technology solution that powers retailers across all aspects of their business. The Company also owns Instaleap, a global enablement and fulfillment solutions services platform that empowers retailers to streamline and scale their online operations.</v>
    <v>3600</v>
    <v>Nasdaq Stock Market</v>
    <v>XNAS</v>
    <v>XNAS</v>
    <v>US</v>
    <v>42.23</v>
    <v>Software &amp; IT Services</v>
    <v>Stock</v>
    <v>46129.797409675783</v>
    <v>41.26</v>
    <v>9842410116</v>
    <v>MAPLEBEAR INC.</v>
    <v>MAPLEBEAR INC.</v>
    <v>42</v>
    <v>26.155899999999999</v>
    <v>41.74</v>
    <v>41.58</v>
    <v>236710200</v>
    <v>CART</v>
    <v>MAPLEBEAR INC. (XNAS:CART)</v>
    <v>1643117</v>
    <v>3605059</v>
    <v>2012</v>
  </rv>
  <rv s="2">
    <v>6749</v>
  </rv>
  <rv s="0">
    <v>https://www.bing.com/financeapi/forcetrigger?t=a1p7ww&amp;q=XNAS%3aCASY&amp;form=skydnc</v>
    <v>Learn more on Bing</v>
  </rv>
  <rv s="1">
    <v>en-US</v>
    <v>a1p7ww</v>
    <v>268435456</v>
    <v>1</v>
    <v>Powered by Refinitiv</v>
    <v>0</v>
    <v>CASEY'S GENERAL STORES, INC. (XNAS:CASY)</v>
    <v>2</v>
    <v>3</v>
    <v>Finance</v>
    <v>4</v>
    <v>774.23</v>
    <v>430</v>
    <v>0.58169999999999999</v>
    <v>17.440000000000001</v>
    <v>2.3656E-2</v>
    <v>USD</v>
    <v>Casey’s General Stores, Inc. and its subsidiaries operate approximately 2,900 convenience stores in 19 states. It offers self-service fuel, a wide selection of grocery items and an array of freshly prepared food items. All convenience stores carry a selection of food items (which at most stores include freshly prepared foods, such as regular and breakfast pizza, donuts, hot breakfast items, and hot and cold sandwiches), beverages, tobacco and nicotine products, groceries, health and beauty aids, automotive products, and other non-food items. It offers a range of fuels, including E-10 gasoline, High Octane gasoline, Biodiesel, Winterized diesel, and Ethanol-free gasoline. It sells a range of tobacco products in-store, including e-cigarettes and vapor, chewing tobacco, nicotine pouches, and rolling papers and accessories. Its card services include Casey's Gift Cards, Casey's Visa Signature Card, and Casey's Business Mastercard &amp; Casey's Business Advantage Card.</v>
    <v>23338</v>
    <v>Nasdaq Stock Market</v>
    <v>XNAS</v>
    <v>XNAS</v>
    <v>PO Box 3001, ANKENY, IA, 50021 US</v>
    <v>754.69989999999996</v>
    <v>Food &amp; Drug Retailing</v>
    <v>Stock</v>
    <v>46129.79571491875</v>
    <v>6751</v>
    <v>735.08799999999997</v>
    <v>27891501579</v>
    <v>CASEY'S GENERAL STORES, INC.</v>
    <v>CASEY'S GENERAL STORES, INC.</v>
    <v>738.99</v>
    <v>46.413200000000003</v>
    <v>737.22</v>
    <v>754.66</v>
    <v>36959030</v>
    <v>CASY</v>
    <v>CASEY'S GENERAL STORES, INC. (XNAS:CASY)</v>
    <v>188883</v>
    <v>787050</v>
    <v>1967</v>
  </rv>
  <rv s="2">
    <v>6752</v>
  </rv>
  <rv s="0">
    <v>https://www.bing.com/financeapi/forcetrigger?t=bq8rtc&amp;q=XNAS%3aGO&amp;form=skydnc</v>
    <v>Learn more on Bing</v>
  </rv>
  <rv s="1">
    <v>en-US</v>
    <v>bq8rtc</v>
    <v>268435456</v>
    <v>1</v>
    <v>Powered by Refinitiv</v>
    <v>0</v>
    <v>GROCERY OUTLET HOLDING CORP. (XNAS:GO)</v>
    <v>2</v>
    <v>3</v>
    <v>Finance</v>
    <v>4</v>
    <v>19.41</v>
    <v>5.6550000000000002</v>
    <v>0.58840000000000003</v>
    <v>0.42499999999999999</v>
    <v>5.9440999999999994E-2</v>
    <v>USD</v>
    <v>Grocery Outlet Holding Corp. is a retailer of name-brand consumables and fresh products sold through a network of independently operated stores. It has stores in California, Washington, Oregon, Pennsylvania, Tennessee, Idaho, Maryland, Nevada, North Carolina, New Jersey, Georgia, Ohio, Alabama, Delaware, Kentucky, and Virginia. Its product offering includes staples, across grocery, produce, refrigerated and frozen foods, beer and wine, fresh meat and seafood, general merchandise and health and beauty care. It distributes inventory through nine primary distribution centers, four of which it operates and five of which are operated by third parties. It has an in-house transportation fleet, as well as transportation partner relationships. It also owns United Grocery Outlet, a closeout grocery retailer with over 40 stores. It is focused on centralized marketing efforts primarily on digital ads, emailed WOW! Alerts, social media and radio commercials, and in-store and outdoor signage.</v>
    <v>1642</v>
    <v>Nasdaq Stock Market</v>
    <v>XNAS</v>
    <v>XNAS</v>
    <v>5650 Hollis St, EMERYVILLE, CA, 94608-2597 US</v>
    <v>7.61</v>
    <v>Food &amp; Drug Retailing</v>
    <v>Stock</v>
    <v>46129.796551642969</v>
    <v>6754</v>
    <v>7.17</v>
    <v>743509656</v>
    <v>GROCERY OUTLET HOLDING CORP.</v>
    <v>GROCERY OUTLET HOLDING CORP.</v>
    <v>7.18</v>
    <v>0</v>
    <v>7.15</v>
    <v>7.5750000000000002</v>
    <v>98153090</v>
    <v>GO</v>
    <v>GROCERY OUTLET HOLDING CORP. (XNAS:GO)</v>
    <v>2519106</v>
    <v>4099851</v>
    <v>2014</v>
  </rv>
  <rv s="2">
    <v>6755</v>
  </rv>
  <rv s="0">
    <v>https://www.bing.com/financeapi/forcetrigger?t=a1vhoc&amp;q=XNAS%3aIMKTA&amp;form=skydnc</v>
    <v>Learn more on Bing</v>
  </rv>
  <rv s="1">
    <v>en-US</v>
    <v>a1vhoc</v>
    <v>268435456</v>
    <v>1</v>
    <v>Powered by Refinitiv</v>
    <v>0</v>
    <v>Ingles Markets, Incorporated (XNAS:IMKTA)</v>
    <v>2</v>
    <v>3</v>
    <v>Finance</v>
    <v>4</v>
    <v>95.62</v>
    <v>59.09</v>
    <v>0.629</v>
    <v>1.675</v>
    <v>1.8752999999999999E-2</v>
    <v>USD</v>
    <v>Ingles Markets, Incorporated is a grocer with operations in six southeastern states. The Company, in conjunction with its supermarket operations, operates neighborhood shopping centers, most of which contain an Ingles supermarket. It owns a fluid dairy facility that supplies its supermarkets and unaffiliated customers. Its supermarkets offer customers a variety of nationally advertised food products, including grocery, meat and dairy products, produce, frozen foods and other perishables and non-food products. Its non-food products include fuel centers, pharmacies, health/beauty/cosmetic products and general merchandise, and quality private label items. It focuses on selling products to its customers through the development of certified organic products, bakery departments and prepared foods, including delicatessen sections. It operates a total of approximately 194 supermarkets in North Carolina (72), Georgia (64), South Carolina (35), Tennessee (21), Virginia (one) and Alabama (one).</v>
    <v>25551</v>
    <v>Nasdaq Stock Market</v>
    <v>XNAS</v>
    <v>XNAS</v>
    <v>C/O Eubank, Arlene 2913 US Highway 70, NC, 28711 US</v>
    <v>92.12</v>
    <v>Food &amp; Drug Retailing</v>
    <v>Stock</v>
    <v>46129.797270717187</v>
    <v>6757</v>
    <v>88.81</v>
    <v>1728393608</v>
    <v>Ingles Markets, Incorporated</v>
    <v>Ingles Markets, Incorporated</v>
    <v>89.12</v>
    <v>19.2835</v>
    <v>89.32</v>
    <v>90.995000000000005</v>
    <v>18994380</v>
    <v>IMKTA</v>
    <v>Ingles Markets, Incorporated (XNAS:IMKTA)</v>
    <v>87250</v>
    <v>138682</v>
    <v>1965</v>
  </rv>
  <rv s="2">
    <v>6758</v>
  </rv>
  <rv s="0">
    <v>https://www.bing.com/financeapi/forcetrigger?t=a1wmu2&amp;q=XNYS%3aKR&amp;form=skydnc</v>
    <v>Learn more on Bing</v>
  </rv>
  <rv s="1">
    <v>en-US</v>
    <v>a1wmu2</v>
    <v>268435456</v>
    <v>1</v>
    <v>Powered by Refinitiv</v>
    <v>0</v>
    <v>THE KROGER CO. (XNYS:KR)</v>
    <v>2</v>
    <v>3</v>
    <v>Finance</v>
    <v>4</v>
    <v>76.58</v>
    <v>58.6</v>
    <v>0.4869</v>
    <v>-5.5E-2</v>
    <v>-8.116E-4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403000</v>
    <v>New York Stock Exchange</v>
    <v>XNYS</v>
    <v>XNYS</v>
    <v>1014 Vine St, CINCINNATI, OH, 45201 US</v>
    <v>67.765000000000001</v>
    <v>Food &amp; Drug Retailing</v>
    <v>Stock</v>
    <v>46129.797813124998</v>
    <v>6760</v>
    <v>65.650000000000006</v>
    <v>41480556754</v>
    <v>THE KROGER CO.</v>
    <v>THE KROGER CO.</v>
    <v>66.66</v>
    <v>43.653300000000002</v>
    <v>67.77</v>
    <v>67.715000000000003</v>
    <v>612575600</v>
    <v>KR</v>
    <v>THE KROGER CO. (XNYS:KR)</v>
    <v>3886883</v>
    <v>6103165</v>
    <v>1902</v>
  </rv>
  <rv s="2">
    <v>6761</v>
  </rv>
  <rv s="0">
    <v>https://www.bing.com/financeapi/forcetrigger?t=a1yhz2&amp;q=XNYS%3aNGVC&amp;form=skydnc</v>
    <v>Learn more on Bing</v>
  </rv>
  <rv s="1">
    <v>en-US</v>
    <v>a1yhz2</v>
    <v>268435456</v>
    <v>1</v>
    <v>Powered by Refinitiv</v>
    <v>0</v>
    <v>NATURAL GROCERS BY VITAMIN COTTAGE, INC. (XNYS:NGVC)</v>
    <v>2</v>
    <v>3</v>
    <v>Finance</v>
    <v>4</v>
    <v>61.22</v>
    <v>23.47</v>
    <v>1.3494999999999999</v>
    <v>0.77769999999999995</v>
    <v>2.8372999999999999E-2</v>
    <v>USD</v>
    <v>Natural Grocers by Vitamin Cottage, Inc. is a specialty retailer of natural and organic groceries, body care products and dietary supplements. Its stores offer a comprehensive selection of natural and organic groceries and dietary supplements in a smaller-store format that aims to provide a convenient, clean and easily shopped environment for its customers. It offers a variety of products associated with special diets, such as gluten-free, vegetarian and non-dairy. Its grocery products include organic produce; Natural Grocers brand products; dry, frozen and canned groceries; meats and seafood; dairy products, dairy substitutes and eggs; prepared food; bread and baked goods; beverages, and beer, wine and hard cider. Its dietary supplement department primarily sells name-brand supplements, as well as a line of Natural Grocers brand private-label dietary supplements. It also offers body care, pet care, household and general merchandise and books. It has over 169 stores in 21 states.</v>
    <v>3455</v>
    <v>New York Stock Exchange</v>
    <v>XNYS</v>
    <v>XNYS</v>
    <v>12612 W Alameda Pkwy, LAKEWOOD, CO, 80228 US</v>
    <v>28.4</v>
    <v>Specialty Retailers</v>
    <v>Stock</v>
    <v>46129.797692568747</v>
    <v>6763</v>
    <v>27.06</v>
    <v>649249830</v>
    <v>NATURAL GROCERS BY VITAMIN COTTAGE, INC.</v>
    <v>NATURAL GROCERS BY VITAMIN COTTAGE, INC.</v>
    <v>27.66</v>
    <v>13.715999999999999</v>
    <v>27.41</v>
    <v>28.1877</v>
    <v>23033090</v>
    <v>NGVC</v>
    <v>NATURAL GROCERS BY VITAMIN COTTAGE, INC. (XNYS:NGVC)</v>
    <v>64203</v>
    <v>130662</v>
    <v>2012</v>
  </rv>
  <rv s="2">
    <v>6764</v>
  </rv>
  <rv s="0">
    <v>https://www.bing.com/financeapi/forcetrigger?t=a22t2w&amp;q=XNAS%3aSFM&amp;form=skydnc</v>
    <v>Learn more on Bing</v>
  </rv>
  <rv s="1">
    <v>en-US</v>
    <v>a22t2w</v>
    <v>268435456</v>
    <v>1</v>
    <v>Powered by Refinitiv</v>
    <v>0</v>
    <v>SPROUTS FARMERS MARKET, INC. (XNAS:SFM)</v>
    <v>2</v>
    <v>3</v>
    <v>Finance</v>
    <v>4</v>
    <v>182</v>
    <v>64.75</v>
    <v>0.62849999999999995</v>
    <v>0.92</v>
    <v>1.257E-2</v>
    <v>USD</v>
    <v>Sprouts Farmers Market, Inc. is a specialty natural and organic food retailer. The Company brings products made with lifestyle-friendly ingredients such as organic, plant-based and gluten-free. The Company categorizes the varieties of products it sells as perishable and non-perishable. Its perishable product categories include produce, meat and meat alternatives, seafood, deli, bakery, floral and dairy and dairy alternatives. Its produce products include fruits; vegetables; toppings, refrigerated dressings &amp; dips; miscellaneous produce, and floral. Its non-perishable product categories include grocery, vitamins and supplements, bulk items, frozen foods, beer and wine, and natural health and body care. Its beer &amp; wine products include red wine, white wine, rose &amp; blush, champagne &amp; sparkling, beer, non-alcoholic, and sweet wines. Its target customer is comprised of two specific groups: health enthusiasts and selective shoppers. It operates more than 440 stores in 24 states nationwide.</v>
    <v>36000</v>
    <v>Nasdaq Stock Market</v>
    <v>XNAS</v>
    <v>XNAS</v>
    <v>5455 E High St Ste 111, PHOENIX, AZ, 85054-5464 US</v>
    <v>74.229900000000001</v>
    <v>Food &amp; Drug Retailing</v>
    <v>Stock</v>
    <v>46129.797798055472</v>
    <v>6766</v>
    <v>71.52</v>
    <v>7007583697</v>
    <v>SPROUTS FARMERS MARKET, INC.</v>
    <v>SPROUTS FARMERS MARKET, INC.</v>
    <v>72.8</v>
    <v>13.9923</v>
    <v>73.19</v>
    <v>74.11</v>
    <v>94556520</v>
    <v>SFM</v>
    <v>SPROUTS FARMERS MARKET, INC. (XNAS:SFM)</v>
    <v>1164834</v>
    <v>2171398</v>
    <v>2011</v>
  </rv>
  <rv s="2">
    <v>6767</v>
  </rv>
  <rv s="0">
    <v>https://www.bing.com/financeapi/forcetrigger?t=a25e4c&amp;q=XNAS%3aVLGEA&amp;form=skydnc</v>
    <v>Learn more on Bing</v>
  </rv>
  <rv s="1">
    <v>en-US</v>
    <v>a25e4c</v>
    <v>268435456</v>
    <v>1</v>
    <v>Powered by Refinitiv</v>
    <v>0</v>
    <v>Village Super Market, Inc. (XNAS:VLGEA)</v>
    <v>2</v>
    <v>3</v>
    <v>Finance</v>
    <v>4</v>
    <v>45.12</v>
    <v>30.08</v>
    <v>0.39240000000000003</v>
    <v>1.17</v>
    <v>2.8254000000000001E-2</v>
    <v>USD</v>
    <v>Village Super Market, Inc. operates a chain of around 34 supermarkets under the ShopRite and Fairway names in New Jersey, Maryland, New York and eastern Pennsylvania and three specialty markets under the Gourmet Garage name in New York City. It offers a range of national branded and locally sourced food products, including grocery, meat, produce, dairy, deli, seafood, prepared foods, bakery and frozen foods as well as non-food product offerings, including health and beauty care, general merchandise, liquor and 21 in-store pharmacies. Its Fairway Markets offerings are paired with a variety of natural, organic, specialty and gourmet products. Its Gourmet Garage specialty markets offer organic produce, signature soups and prepared foods, meat and seafood, charcuterie and gourmet cheeses, artisan baked bread and pastries, chef-prepared meals to go and pantry staples. Its ShopRite Order Express app enables customers to pre-order deli, catering, specialty occasion cakes and other items.</v>
    <v>2160</v>
    <v>Nasdaq Stock Market</v>
    <v>XNAS</v>
    <v>XNAS</v>
    <v>733 Mountain Ave, SPRINGFIELD, NJ, 07081 US</v>
    <v>42.63</v>
    <v>Food &amp; Drug Retailing</v>
    <v>Stock</v>
    <v>46129.797806596878</v>
    <v>6769</v>
    <v>41.414999999999999</v>
    <v>628138882</v>
    <v>Village Super Market, Inc.</v>
    <v>Village Super Market, Inc.</v>
    <v>41.43</v>
    <v>11.1448</v>
    <v>41.41</v>
    <v>42.58</v>
    <v>14751970</v>
    <v>VLGEA</v>
    <v>Village Super Market, Inc. (XNAS:VLGEA)</v>
    <v>28525</v>
    <v>60077</v>
    <v>1955</v>
  </rv>
  <rv s="2">
    <v>6770</v>
  </rv>
  <rv s="0">
    <v>https://www.bing.com/financeapi/forcetrigger?t=a25y1h&amp;q=XNYS%3aWMK&amp;form=skydnc</v>
    <v>Learn more on Bing</v>
  </rv>
  <rv s="1">
    <v>en-US</v>
    <v>a25y1h</v>
    <v>268435456</v>
    <v>1</v>
    <v>Powered by Refinitiv</v>
    <v>0</v>
    <v>WEIS MARKETS, INC. (XNYS:WMK)</v>
    <v>2</v>
    <v>3</v>
    <v>Finance</v>
    <v>4</v>
    <v>90.229900000000001</v>
    <v>59.99</v>
    <v>0.45490000000000003</v>
    <v>1.895</v>
    <v>2.75E-2</v>
    <v>USD</v>
    <v>Weis Markets, Inc. is a food retailer in Pennsylvania and surrounding states. The Company’s retail food stores sell groceries, dairy products, frozen foods, meats, seafood, fresh produce, floral, pharmacy services, deli products, prepared foods, bakery products, beer and wine, fuel and general merchandise items, such as health and beauty care and household products. The store's product selection includes national, local and private brands, including natural, gluten-free and organic varieties. It advertises its products and promotes its brand through digital and printed circulars; television ads; radio ads; e-mail blasts; and online via its Website, social media and mobile applications. It offers a Loyalty program that includes reward points that is redeemed for discounts on items in store, at the Company’s fuel stations or at one of its third-party fuel station partners. It owns and operates approximately 198 retail food stores, many of which have online ordered customer service.</v>
    <v>22000</v>
    <v>New York Stock Exchange</v>
    <v>XNYS</v>
    <v>XNYS</v>
    <v>Po Box 471, 1000 S Second St, SUNBURY, PA, 17801 US</v>
    <v>71.25</v>
    <v>Food &amp; Drug Retailing</v>
    <v>Stock</v>
    <v>46129.797226503906</v>
    <v>6772</v>
    <v>68.61</v>
    <v>1752041403</v>
    <v>WEIS MARKETS, INC.</v>
    <v>WEIS MARKETS, INC.</v>
    <v>68.61</v>
    <v>18.6629</v>
    <v>68.91</v>
    <v>70.805000000000007</v>
    <v>24744600</v>
    <v>WMK</v>
    <v>WEIS MARKETS, INC. (XNYS:WMK)</v>
    <v>78444</v>
    <v>148201</v>
    <v>1924</v>
  </rv>
  <rv s="2">
    <v>6773</v>
  </rv>
  <rv s="0">
    <v>https://www.bing.com/financeapi/forcetrigger?t=a1p58m&amp;q=XNYS%3aCAH&amp;form=skydnc</v>
    <v>Learn more on Bing</v>
  </rv>
  <rv s="1">
    <v>en-US</v>
    <v>a1p58m</v>
    <v>268435456</v>
    <v>1</v>
    <v>Powered by Refinitiv</v>
    <v>0</v>
    <v>CARDINAL HEALTH, INC. (XNYS:CAH)</v>
    <v>2</v>
    <v>3</v>
    <v>Finance</v>
    <v>4</v>
    <v>233.6</v>
    <v>129.52000000000001</v>
    <v>0.63660000000000005</v>
    <v>0.78500000000000003</v>
    <v>3.6840000000000002E-3</v>
    <v>USD</v>
    <v>Cardinal Health, Inc. is a global healthcare services and products company. The Company is engaged in providing customized solutions for hospitals, healthcare systems, pharmacies, ambulatory surgery centers, clinical laboratories, physician offices and patients in the home. The Company also provides pharmaceuticals and medical products. Its segments include Pharmaceutical and Specialty Solutions and Global Medical Products and Distribution (GMPD). The Pharmaceutical and Specialty Solutions segment distributes branded and generic pharmaceuticals, specialty pharmaceuticals and over-the-counter healthcare and consumer products in the United States, as well as it owns urology MSO. Its GMPD segment manufactures, sources and distributes Cardinal Health branded medical, surgical and laboratory products, which are sold in the United States, Canada, Europe, Asia and other markets. The Company connects patients, providers, payers, pharmacists and manufacturers for integrated care coordination.</v>
    <v>57700</v>
    <v>New York Stock Exchange</v>
    <v>XNYS</v>
    <v>XNYS</v>
    <v>7000 Cardinal Pl, DUBLIN, OH, 43017 US</v>
    <v>214.59299999999999</v>
    <v>Pharmaceuticals</v>
    <v>Stock</v>
    <v>46129.797841388281</v>
    <v>6775</v>
    <v>210.09</v>
    <v>50330562660</v>
    <v>CARDINAL HEALTH, INC.</v>
    <v>CARDINAL HEALTH, INC.</v>
    <v>212.5</v>
    <v>30.762</v>
    <v>213.1</v>
    <v>213.88499999999999</v>
    <v>235316000</v>
    <v>CAH</v>
    <v>CARDINAL HEALTH, INC. (XNYS:CAH)</v>
    <v>1093983</v>
    <v>1652860</v>
    <v>1979</v>
  </rv>
  <rv s="2">
    <v>6776</v>
  </rv>
  <rv s="0">
    <v>https://www.bing.com/financeapi/forcetrigger?t=a1mptc&amp;q=XNYS%3aABC&amp;form=skydnc</v>
    <v>Learn more on Bing</v>
  </rv>
  <rv s="1">
    <v>en-US</v>
    <v>a1mptc</v>
    <v>268435456</v>
    <v>1</v>
    <v>Powered by Refinitiv</v>
    <v>0</v>
    <v>CENCORA, INC. (XNYS:COR)</v>
    <v>2</v>
    <v>3</v>
    <v>Finance</v>
    <v>4</v>
    <v>377.54</v>
    <v>271</v>
    <v>0.70309999999999995</v>
    <v>2.77</v>
    <v>8.5929999999999999E-3</v>
    <v>USD</v>
    <v>Cencora, Inc. is a global pharmaceutical sourcing and distribution services company. The Company helps both healthcare providers and pharmaceutical and biotech manufacturers improve patient access to products and enhance patient care. The Company operates through two segments: U.S. Healthcare Solutions and International Healthcare Solutions. The U.S. Healthcare Solutions segment distributes a comprehensive offering of brand-name, specialty brand-name and generic pharmaceuticals, over-the-counter healthcare products, home healthcare supplies and equipment, and related services to a variety of healthcare providers, including acute care hospitals and health systems, independent and chain retail pharmacies, long-term care and alternate site pharmacies, and other customers. The International Healthcare Solutions segment consists of businesses that focus on international pharmaceutical wholesale and related service operations and global commercialization services.</v>
    <v>51000</v>
    <v>New York Stock Exchange</v>
    <v>XNYS</v>
    <v>XNYS</v>
    <v>1 West First Avenue, CONSHOHOCKEN, PA, 19428 US</v>
    <v>325.58</v>
    <v>Healthcare Equipment &amp; Supplies</v>
    <v>Stock</v>
    <v>46129.796722858591</v>
    <v>6778</v>
    <v>318.06</v>
    <v>63249711798</v>
    <v>CENCORA, INC.</v>
    <v>CENCORA, INC.</v>
    <v>321.32</v>
    <v>39.107999999999997</v>
    <v>322.37</v>
    <v>325.14</v>
    <v>194530700</v>
    <v>COR</v>
    <v>CENCORA, INC. (XNYS:COR)</v>
    <v>945956</v>
    <v>1514198</v>
    <v>2001</v>
  </rv>
  <rv s="2">
    <v>6779</v>
  </rv>
  <rv s="0">
    <v>https://www.bing.com/financeapi/forcetrigger?t=a1uw77&amp;q=XNAS%3aHSIC&amp;form=skydnc</v>
    <v>Learn more on Bing</v>
  </rv>
  <rv s="1">
    <v>en-US</v>
    <v>a1uw77</v>
    <v>268435456</v>
    <v>1</v>
    <v>Powered by Refinitiv</v>
    <v>0</v>
    <v>HENRY SCHEIN, INC. (XNAS:HSIC)</v>
    <v>2</v>
    <v>3</v>
    <v>Finance</v>
    <v>4</v>
    <v>89.29</v>
    <v>61.945</v>
    <v>0.87019999999999997</v>
    <v>1.2649999999999999</v>
    <v>1.6383999999999999E-2</v>
    <v>USD</v>
    <v>Henry Schein, Inc. is a solutions company for healthcare professionals. Its segments consist of Global Distribution and Value-Added services, Global Specialty Services, and Global Technology. Global Distribution and Value-Added Services include the distribution to the global dental and medical markets of national brand and corporate brand merchandise, as well as equipment and related technical services. This segment also includes value-added services such as financial services, continuing education services, consulting and other services. This segment also markets and sells under its own brand, a portfolio of consumable merchandise. The Global Specialty Products includes the manufacturing, marketing and sales of dental implant and biomaterial products; and endodontic, orthodontic and orthopedic products and other healthcare-related products and services. Global Technology includes the development and distribution of practice management software, e-services, and other products.</v>
    <v>25000</v>
    <v>Nasdaq Stock Market</v>
    <v>XNAS</v>
    <v>XNAS</v>
    <v>135 Duryea Rd, MELVILLE, NY, 11747 US</v>
    <v>79.959999999999994</v>
    <v>Healthcare Equipment &amp; Supplies</v>
    <v>Stock</v>
    <v>46129.797149282029</v>
    <v>6781</v>
    <v>78.034999999999997</v>
    <v>9004849300</v>
    <v>HENRY SCHEIN, INC.</v>
    <v>HENRY SCHEIN, INC.</v>
    <v>78.040000000000006</v>
    <v>23.997</v>
    <v>77.209999999999994</v>
    <v>78.474999999999994</v>
    <v>114748000</v>
    <v>HSIC</v>
    <v>HENRY SCHEIN, INC. (XNAS:HSIC)</v>
    <v>626085</v>
    <v>1071976</v>
    <v>1992</v>
  </rv>
  <rv s="2">
    <v>6782</v>
  </rv>
  <rv s="0">
    <v>https://www.bing.com/financeapi/forcetrigger?t=a1xe52&amp;q=XNYS%3aMCK&amp;form=skydnc</v>
    <v>Learn more on Bing</v>
  </rv>
  <rv s="1">
    <v>en-US</v>
    <v>a1xe52</v>
    <v>268435456</v>
    <v>1</v>
    <v>Powered by Refinitiv</v>
    <v>0</v>
    <v>MCKESSON CORPORATION (XNYS:MCK)</v>
    <v>2</v>
    <v>3</v>
    <v>Finance</v>
    <v>4</v>
    <v>999</v>
    <v>637</v>
    <v>0.42209999999999998</v>
    <v>-3.7</v>
    <v>-4.2659999999999998E-3</v>
    <v>USD</v>
    <v>McKesson Corporation is a diversified healthcare services company, which focuses on advancing health outcomes for patients everywhere. Its U.S. Pharmaceutical segment distributes branded, generic, specialty, biosimilar and over-the-counter pharmaceutical drugs, and other healthcare-related products in the United States (U.S.). The Prescription Technology Solutions (RxTS) segment helps solve medication access, affordability and adherence challenges for patients by working across healthcare to connect patients, pharmacies, pharmacy benefit managers, health plans, and biopharma companies. The Medical-Surgical Solutions provides medical-surgical supply distribution, logistics, and other services to healthcare providers, including physician offices, hospital reference labs, and home healthcare agencies. The International segment provides distribution and services to wholesale, institutional, and retail customers in Canada and Norway. It also offers oncology and specialty solutions.</v>
    <v>43000</v>
    <v>New York Stock Exchange</v>
    <v>XNYS</v>
    <v>XNYS</v>
    <v>6555 State Highway 161, IRVING, TX, 75039 US</v>
    <v>867.82989999999995</v>
    <v>Pharmaceuticals</v>
    <v>Stock</v>
    <v>46129.797807476563</v>
    <v>6784</v>
    <v>855.61</v>
    <v>105785104500</v>
    <v>MCKESSON CORPORATION</v>
    <v>MCKESSON CORPORATION</v>
    <v>863.95</v>
    <v>24.8475</v>
    <v>867.34</v>
    <v>863.64</v>
    <v>122487500</v>
    <v>MCK</v>
    <v>MCKESSON CORPORATION (XNYS:MCK)</v>
    <v>459276</v>
    <v>742625</v>
    <v>1994</v>
  </rv>
  <rv s="2">
    <v>6785</v>
  </rv>
  <rv s="0">
    <v>https://www.bing.com/financeapi/forcetrigger?t=a1nfk2&amp;q=XNYS%3aAMN&amp;form=skydnc</v>
    <v>Learn more on Bing</v>
  </rv>
  <rv s="4">
    <v>en-US</v>
    <v>a1nfk2</v>
    <v>268435456</v>
    <v>1</v>
    <v>Powered by Refinitiv</v>
    <v>8</v>
    <v>AMN HEALTHCARE SERVICES, INC. (XNYS:AMN)</v>
    <v>2</v>
    <v>9</v>
    <v>Finance</v>
    <v>4</v>
    <v>23.74</v>
    <v>14.865</v>
    <v>0.28589999999999999</v>
    <v>-0.26500000000000001</v>
    <v>-1.2958000000000001E-2</v>
    <v>USD</v>
    <v>AMN Healthcare Services, Inc. is a provider of total talent solutions for healthcare organizations across the United States. The Company provides access to a comprehensive network of quality healthcare professionals through its recruitment strategies and breadth of career opportunities. Its segments include nurse and allied solutions, physician and leadership solutions, and technology and workforce solutions. The nurse and allied solutions segment include its travel nurse staffing, labor disruption staffing, local staffing, international nurse permanent placement, and allied staffing businesses. The physician and leadership solutions segment includes its locum tenens staffing, healthcare interim leadership staffing, executive search, and physician permanent placement businesses. The technology and workforce solutions segment includes the Company’s language services, vendor management systems (VMS), workforce optimization, and outsourced solutions businesses.</v>
    <v>2664</v>
    <v>New York Stock Exchange</v>
    <v>XNYS</v>
    <v>XNYS</v>
    <v>2999 Olympus Boulevard, Suite 500, DALLAS, TX, 75019 US</v>
    <v>21.29</v>
    <v>Healthcare Providers &amp; Services</v>
    <v>Stock</v>
    <v>46129.795851180468</v>
    <v>6787</v>
    <v>20.170000000000002</v>
    <v>780276204</v>
    <v>AMN HEALTHCARE SERVICES, INC.</v>
    <v>AMN HEALTHCARE SERVICES, INC.</v>
    <v>20.98</v>
    <v>20.45</v>
    <v>20.184999999999999</v>
    <v>38656240</v>
    <v>AMN</v>
    <v>AMN HEALTHCARE SERVICES, INC. (XNYS:AMN)</v>
    <v>452222</v>
    <v>848383</v>
    <v>1997</v>
  </rv>
  <rv s="2">
    <v>6788</v>
  </rv>
  <rv s="0">
    <v>https://www.bing.com/financeapi/forcetrigger?t=a1pdk2&amp;q=XNAS%3aCCRN&amp;form=skydnc</v>
    <v>Learn more on Bing</v>
  </rv>
  <rv s="1">
    <v>en-US</v>
    <v>a1pdk2</v>
    <v>268435456</v>
    <v>1</v>
    <v>Powered by Refinitiv</v>
    <v>0</v>
    <v>CROSS COUNTRY HEALTHCARE, INC. (XNAS:CCRN)</v>
    <v>2</v>
    <v>3</v>
    <v>Finance</v>
    <v>4</v>
    <v>14.99</v>
    <v>7.43</v>
    <v>0.33879999999999999</v>
    <v>-6.5000000000000002E-2</v>
    <v>-6.5719999999999997E-3</v>
    <v>USD</v>
    <v>Cross Country Healthcare, Inc. is a technology-enabled workforce solution and advisory company. The Company’s segments include Nurse and Allied Staffing and Physician Staffing. The Nurse and Allied Staffing segment provides traditional staffing, recruiting, and value-added total talent solutions, including temporary and permanent placement of travel and local nurse and allied professionals, and healthcare leaders within nursing, allied, physician, and human resources; vendor neutral programs and managed service programs; education healthcare services; in-home care services, and outsourcing services. The Physician Staffing segment provides physicians in many specialties, as well as certified registered nurse anesthetists, nurse practitioners, and physician assistants as independent contractors on temporary assignments throughout the United States at various healthcare facilities, such as acute and non-acute care facilities, government facilities and managed care organizations.</v>
    <v>6784</v>
    <v>Nasdaq Stock Market</v>
    <v>XNAS</v>
    <v>XNAS</v>
    <v>5201 Congress Avenue, Suite 160, BOCA RATON, FL, 33487 US</v>
    <v>10.130000000000001</v>
    <v>Professional &amp; Commercial Services</v>
    <v>Stock</v>
    <v>46129.797727500001</v>
    <v>6790</v>
    <v>9.82</v>
    <v>316357238</v>
    <v>CROSS COUNTRY HEALTHCARE, INC.</v>
    <v>CROSS COUNTRY HEALTHCARE, INC.</v>
    <v>10.02</v>
    <v>0</v>
    <v>9.89</v>
    <v>9.8249999999999993</v>
    <v>32199210</v>
    <v>CCRN</v>
    <v>CROSS COUNTRY HEALTHCARE, INC. (XNAS:CCRN)</v>
    <v>177195</v>
    <v>407482</v>
    <v>1999</v>
  </rv>
  <rv s="2">
    <v>6791</v>
  </rv>
  <rv s="0">
    <v>https://www.bing.com/financeapi/forcetrigger?t=a1qlnm&amp;q=XNYS%3aCVS&amp;form=skydnc</v>
    <v>Learn more on Bing</v>
  </rv>
  <rv s="1">
    <v>en-US</v>
    <v>a1qlnm</v>
    <v>268435456</v>
    <v>1</v>
    <v>Powered by Refinitiv</v>
    <v>0</v>
    <v>CVS HEALTH CORPORATION (XNYS:CVS)</v>
    <v>2</v>
    <v>3</v>
    <v>Finance</v>
    <v>4</v>
    <v>85.15</v>
    <v>58.35</v>
    <v>0.52659999999999996</v>
    <v>0.8</v>
    <v>1.0418E-2</v>
    <v>USD</v>
    <v>CVS Health Corporation is a health solutions company. The Company's segments include Health Care Benefits, Health Services, Pharmacy &amp; Consumer Wellness and Corporate/Other. The Health Care Benefits segment offers a broad range of traditional, voluntary and consumer-directed health insurance products and related services, including medical, pharmacy, dental and behavioral health plans, PDPs and Medicaid health care management services. The Health Services segment provides a full range of pharmacy benefit management (PBM) solutions through its CVS Caremark operations and delivers health care services in its medical clinics, virtually, and in the home. The Pharmacy &amp; Consumer Wellness segment dispenses prescriptions in its CVS Pharmacy retail locations and, through its infusion operations, provides ancillary pharmacy services including pharmacy patient care programs, and vaccination administration, and sells a wide assortment of health and wellness products and general merchandise.</v>
    <v>300000</v>
    <v>New York Stock Exchange</v>
    <v>XNYS</v>
    <v>XNYS</v>
    <v>One Cvs Dr., WOONSOCKET, RI, 02895 US</v>
    <v>77.789000000000001</v>
    <v>Healthcare Providers &amp; Services</v>
    <v>Stock</v>
    <v>46129.79785027734</v>
    <v>6793</v>
    <v>76.239999999999995</v>
    <v>99439654360</v>
    <v>CVS HEALTH CORPORATION</v>
    <v>CVS HEALTH CORPORATION</v>
    <v>76.72</v>
    <v>56.738599999999998</v>
    <v>76.790000000000006</v>
    <v>77.59</v>
    <v>1281604000</v>
    <v>CVS</v>
    <v>CVS HEALTH CORPORATION (XNYS:CVS)</v>
    <v>4451718</v>
    <v>7667804</v>
    <v>1996</v>
  </rv>
  <rv s="2">
    <v>6794</v>
  </rv>
  <rv s="0">
    <v>https://www.bing.com/financeapi/forcetrigger?t=a2ko52&amp;q=XNAS%3aNUTX&amp;form=skydnc</v>
    <v>Learn more on Bing</v>
  </rv>
  <rv s="1">
    <v>en-US</v>
    <v>a2ko52</v>
    <v>268435456</v>
    <v>1</v>
    <v>Powered by Refinitiv</v>
    <v>0</v>
    <v>NUTEX HEALTH INC. (XNAS:NUTX)</v>
    <v>2</v>
    <v>3</v>
    <v>Finance</v>
    <v>4</v>
    <v>193.07</v>
    <v>77.209999999999994</v>
    <v>0.1106</v>
    <v>2.4300000000000002</v>
    <v>2.3879999999999998E-2</v>
    <v>USD</v>
    <v>Nutex Health Inc. is a healthcare management and operations company. The Company operates in three segments: the Hospital division, the Population Health Management (PHM) division, and the Real Estate division. The Hospital division owns, develops and operates healthcare models, including micro-hospitals, specialty hospitals, and hospital outpatient departments (HOPDs). This division owns and operates over 27 facilities in 12 states. In addition, it has financial and operating relationships with multiple professional entities and real estate entities. The Population Health Management division owns and operates provider networks, such as Independent Physician Associations (IPAs). Through its Management Services Organization, it provides management, administrative and other support services to its affiliated hospitals and physician groups. The Real Estate division comprises the Real Estate Entities, which owns the land and hospital buildings which are leased to its hospital entities.</v>
    <v>944</v>
    <v>Nasdaq Stock Market</v>
    <v>XNAS</v>
    <v>XNAS</v>
    <v>6030 S. Rice Ave., Suite C, HOUSTON, TX, 77081 US</v>
    <v>108.875</v>
    <v>Healthcare Providers &amp; Services</v>
    <v>Stock</v>
    <v>46129.797672221874</v>
    <v>6796</v>
    <v>100.98</v>
    <v>726032386</v>
    <v>NUTEX HEALTH INC.</v>
    <v>NUTEX HEALTH INC.</v>
    <v>105.75</v>
    <v>6.1138000000000003</v>
    <v>101.76</v>
    <v>104.19</v>
    <v>6968350</v>
    <v>NUTX</v>
    <v>NUTEX HEALTH INC. (XNAS:NUTX)</v>
    <v>224777</v>
    <v>192051</v>
    <v>2000</v>
  </rv>
  <rv s="2">
    <v>6797</v>
  </rv>
  <rv s="0">
    <v>https://www.bing.com/financeapi/forcetrigger?t=bvm4z2&amp;q=XNYS%3aAMWL&amp;form=skydnc</v>
    <v>Learn more on Bing</v>
  </rv>
  <rv s="1">
    <v>en-US</v>
    <v>bvm4z2</v>
    <v>268435456</v>
    <v>1</v>
    <v>Powered by Refinitiv</v>
    <v>0</v>
    <v>AMERICAN WELL CORPORATION (XNYS:AMWL)</v>
    <v>2</v>
    <v>3</v>
    <v>Finance</v>
    <v>4</v>
    <v>9.15</v>
    <v>3.71</v>
    <v>1.5146999999999999</v>
    <v>-0.2</v>
    <v>-3.2309999999999998E-2</v>
    <v>USD</v>
    <v>American Well Corporation operates a hybrid care, delivery enablement platform in the United States and globally, connecting and enabling providers, payers, patients, and innovators to deliver access to more affordable quality care. It offers a single, comprehensive platform to support all digital health needs from urgent to acute and post-acute care, as well as chronic care management and healthy living. The Amwell Converge platform offers data architecture and video capabilities, flexibility and scalability, as well as a user experience focused on the needs of patients, members and providers. For health systems, its enterprise platform enables provider-to-provider virtual care for use cases ranging from stroke to virtual nursing and e-sitting. Its Amwell Carepoint devices enable healthcare providers to leverage proprietary carts and transform existing tablets and TVs into digital access points in clinical settings, helping to address personnel shortages and access limitations.</v>
    <v>562</v>
    <v>New York Stock Exchange</v>
    <v>XNYS</v>
    <v>XNYS</v>
    <v>75 STATE STREET, 26TH FLOOR, BOSTON, MA, 02109 US</v>
    <v>6.24</v>
    <v>Healthcare Providers &amp; Services</v>
    <v>Stock</v>
    <v>46129.791494918747</v>
    <v>6799</v>
    <v>5.96</v>
    <v>99145341</v>
    <v>AMERICAN WELL CORPORATION</v>
    <v>AMERICAN WELL CORPORATION</v>
    <v>6.23</v>
    <v>0</v>
    <v>6.19</v>
    <v>5.99</v>
    <v>16551810</v>
    <v>AMWL</v>
    <v>AMERICAN WELL CORPORATION (XNYS:AMWL)</v>
    <v>43365</v>
    <v>54311</v>
    <v>2006</v>
  </rv>
  <rv s="2">
    <v>6800</v>
  </rv>
  <rv s="0">
    <v>https://www.bing.com/financeapi/forcetrigger?t=a1sd52&amp;q=XNYS%3aEVH&amp;form=skydnc</v>
    <v>Learn more on Bing</v>
  </rv>
  <rv s="1">
    <v>en-US</v>
    <v>a1sd52</v>
    <v>268435456</v>
    <v>1</v>
    <v>Powered by Refinitiv</v>
    <v>0</v>
    <v>EVOLENT HEALTH, INC. (XNYS:EVH)</v>
    <v>2</v>
    <v>3</v>
    <v>Finance</v>
    <v>4</v>
    <v>12.065</v>
    <v>2.0950000000000002</v>
    <v>0.52510000000000001</v>
    <v>-0.105</v>
    <v>-3.5116999999999995E-2</v>
    <v>USD</v>
    <v>Evolent Health, Inc. is a health care company connecting care for people with complex conditions like cancer, cardiovascular disease, and musculoskeletal diagnoses. The Company offers primary solutions, including specialty care management services and administrative services. It provides comprehensive quality management for oncology and cardiology patients from diagnosis through advanced care planning services, as well as identifying quality, lowest cost of care for outpatient orthopedic surgeries. Its administrative services solution includes an integrated value-based care platform designed to help customers manage and administer patient health in a cost-effective manner.</v>
    <v>4200</v>
    <v>New York Stock Exchange</v>
    <v>XNYS</v>
    <v>XNYS</v>
    <v>1812 NORTH MOORE ST, SUITE 1705, ARLINGTON, VA, 22209 US</v>
    <v>3.12</v>
    <v>Healthcare Equipment &amp; Supplies</v>
    <v>Stock</v>
    <v>46129.797791006247</v>
    <v>6802</v>
    <v>2.83</v>
    <v>322076495</v>
    <v>EVOLENT HEALTH, INC.</v>
    <v>EVOLENT HEALTH, INC.</v>
    <v>3.0449999999999999</v>
    <v>0</v>
    <v>2.99</v>
    <v>2.8849999999999998</v>
    <v>111638300</v>
    <v>EVH</v>
    <v>EVOLENT HEALTH, INC. (XNYS:EVH)</v>
    <v>1423208</v>
    <v>3050960</v>
    <v>2014</v>
  </rv>
  <rv s="2">
    <v>6803</v>
  </rv>
  <rv s="0">
    <v>https://www.bing.com/financeapi/forcetrigger?t=b1ik7w&amp;q=XNAS%3aOPRX&amp;form=skydnc</v>
    <v>Learn more on Bing</v>
  </rv>
  <rv s="1">
    <v>en-US</v>
    <v>b1ik7w</v>
    <v>268435456</v>
    <v>1</v>
    <v>Powered by Refinitiv</v>
    <v>0</v>
    <v>OPTIMIZERX CORPORATION (XNAS:OPRX)</v>
    <v>2</v>
    <v>3</v>
    <v>Finance</v>
    <v>4</v>
    <v>22.25</v>
    <v>5.54</v>
    <v>1.2728999999999999</v>
    <v>0.48</v>
    <v>7.2289000000000006E-2</v>
    <v>USD</v>
    <v>OptimizeRx Corporation is a healthcare technology company. The Company’s platform combines artificial intelligence (AI)-driven tools like the Dynamic Audience Activation Platform (DAAP) and Micro-Neighborhood Targeting (MNT) to deliver timely, relevant, and hyper-local engagement. Its DAAP generates dynamic audiences with predictive analytics via machine learning methods. MNT creates consumer audiences using a privacy-first process. Its principal solutions include Audience Development: DAAP and MNT, Audience Profiling: Profiler, Audience Activation and Media Execution, Pharmacy Alerts, and Financial Messaging. Its Financial Messaging provides prescribers visibility to branded copay offers for patients directly within their electronic health record (EHR) systems and electronic prescribing (ERx) platforms. Its platform consists of a unified data intelligence technology stack, multiple cloud-based data warehouses, and in-house applications and application programming interface layers.</v>
    <v>104</v>
    <v>Nasdaq Stock Market</v>
    <v>XNAS</v>
    <v>XNAS</v>
    <v>260 CHARLES STREET, SUITE 302, WALTHAM, MA, 02453 US</v>
    <v>7.29</v>
    <v>Software &amp; IT Services</v>
    <v>Stock</v>
    <v>46129.797751596874</v>
    <v>6805</v>
    <v>6.78</v>
    <v>133586864</v>
    <v>OPTIMIZERX CORPORATION</v>
    <v>OPTIMIZERX CORPORATION</v>
    <v>6.78</v>
    <v>27.3216</v>
    <v>6.64</v>
    <v>7.12</v>
    <v>18762200</v>
    <v>OPRX</v>
    <v>OPTIMIZERX CORPORATION (XNAS:OPRX)</v>
    <v>340097</v>
    <v>510114</v>
    <v>2008</v>
  </rv>
  <rv s="2">
    <v>6806</v>
  </rv>
  <rv s="0">
    <v>https://www.bing.com/financeapi/forcetrigger?t=bqw82w&amp;q=XNYS%3aPHR&amp;form=skydnc</v>
    <v>Learn more on Bing</v>
  </rv>
  <rv s="4">
    <v>en-US</v>
    <v>bqw82w</v>
    <v>268435456</v>
    <v>1</v>
    <v>Powered by Refinitiv</v>
    <v>8</v>
    <v>PHREESIA, INC. (XNYS:PHR)</v>
    <v>2</v>
    <v>9</v>
    <v>Finance</v>
    <v>4</v>
    <v>32.76</v>
    <v>7.77</v>
    <v>0.89529999999999998</v>
    <v>-5.0000000000000001E-3</v>
    <v>-5.4529999999999997E-4</v>
    <v>USD</v>
    <v>Phreesia, Inc. is a provider of comprehensive software solutions that improve the operational and financial performance of healthcare organizations. The Company's solutions include software-as-a-service (SaaS)-based integrated tools that manage patient access, registration, and payments. In addition, its solutions include clinical assessments to screen patients for a variety of physical, behavioral and mental health conditions, helping providers to understand their patients and connect them to needed services, resulting in improved health outcomes. Its Technology solutions segment provides life sciences companies, health plans and other payer organizations (payers), patient advocacy, public interest and other not-for-profit organizations with a channel for direct communication with patients. The Company's solutions also include additional products and services, such as the MediFind provider directory, which helps patients find care based on providers' specific clinical expertise.</v>
    <v>1789</v>
    <v>New York Stock Exchange</v>
    <v>XNYS</v>
    <v>XNYS</v>
    <v>1521 Concord Pike, Suite 301 Pmb 221, WILMINGTON, DE, 19803 US</v>
    <v>9.4987999999999992</v>
    <v>Software &amp; IT Services</v>
    <v>Stock</v>
    <v>46129.796292985935</v>
    <v>6808</v>
    <v>9.15</v>
    <v>556893444</v>
    <v>PHREESIA, INC.</v>
    <v>PHREESIA, INC.</v>
    <v>9.33</v>
    <v>9.17</v>
    <v>9.1649999999999991</v>
    <v>60763060</v>
    <v>PHR</v>
    <v>PHREESIA, INC. (XNYS:PHR)</v>
    <v>832314</v>
    <v>2701413</v>
    <v>2005</v>
  </rv>
  <rv s="2">
    <v>6809</v>
  </rv>
  <rv s="0">
    <v>https://www.bing.com/financeapi/forcetrigger?t=a1wxm7&amp;q=XNAS%3aLIVE&amp;form=skydnc</v>
    <v>Learn more on Bing</v>
  </rv>
  <rv s="1">
    <v>en-US</v>
    <v>a1wxm7</v>
    <v>268435456</v>
    <v>1</v>
    <v>Powered by Refinitiv</v>
    <v>0</v>
    <v>LIVE VENTURES INCORPORATED (XNAS:LIVE)</v>
    <v>2</v>
    <v>3</v>
    <v>Finance</v>
    <v>4</v>
    <v>25.88</v>
    <v>7.01</v>
    <v>1.0790999999999999</v>
    <v>-0.54</v>
    <v>-3.9882000000000001E-2</v>
    <v>USD</v>
    <v>Live Ventures Incorporated is a diversified holding company with a strategic focus on value-oriented acquisitions of domestic middle-market companies. The Company's segments include Retail-Entertainment, Retail-Flooring, Flooring Manufacturing, Steel Manufacturing, and Corporate and Other. Retail-Entertainment segment includes Vintage Stock, Inc., which is engaged in the retail sale of new and used movies, music, collectibles, comics, books, games, game systems, and components. Retail-Flooring segment includes Flooring Liquidators, Inc., which is engaged in the retail sale and installation of floors, carpets, and countertops. Flooring Manufacturing segment includes Marquis Industries, Inc., which is engaged in the manufacture and sale of carpet and the sale of vinyl and wood floor coverings. Steel Manufacturing Segment includes Precision Industries, Inc., The Kinetic Co., Inc., Precision Metal Works, Inc and CSF Holdings, LLC. It specializes in fabrication of metal products.</v>
    <v>1744</v>
    <v>Nasdaq Stock Market</v>
    <v>XNAS</v>
    <v>XNAS</v>
    <v>325 East Warm Springs Road, Suite 102, LAS VEGAS, NV, 89119 US</v>
    <v>13.28</v>
    <v>Holding Companies</v>
    <v>Stock</v>
    <v>46129.786037892969</v>
    <v>6811</v>
    <v>12.61</v>
    <v>39931580</v>
    <v>LIVE VENTURES INCORPORATED</v>
    <v>LIVE VENTURES INCORPORATED</v>
    <v>13.28</v>
    <v>2.0127999999999999</v>
    <v>13.54</v>
    <v>13</v>
    <v>3071660</v>
    <v>LIVE</v>
    <v>LIVE VENTURES INCORPORATED (XNAS:LIVE)</v>
    <v>2162</v>
    <v>3912</v>
    <v>1994</v>
  </rv>
  <rv s="2">
    <v>6812</v>
  </rv>
  <rv s="0">
    <v>https://www.bing.com/financeapi/forcetrigger?t=b1j3nm&amp;q=XNAS%3aLOVE&amp;form=skydnc</v>
    <v>Learn more on Bing</v>
  </rv>
  <rv s="1">
    <v>en-US</v>
    <v>b1j3nm</v>
    <v>268435456</v>
    <v>1</v>
    <v>Powered by Refinitiv</v>
    <v>0</v>
    <v>THE LOVESAC COMPANY (XNAS:LOVE)</v>
    <v>2</v>
    <v>3</v>
    <v>Finance</v>
    <v>4</v>
    <v>21.9</v>
    <v>10.33</v>
    <v>2.1425000000000001</v>
    <v>0.54</v>
    <v>3.1953000000000002E-2</v>
    <v>USD</v>
    <v>The Lovesac Company is a technology-driven company that designs, manufactures, and sells furniture. Its product offering consists of modular couches called Sactionals, premium foam beanbag chairs called Sacs, the PillowSac Accent Chair, an immersive surround sound home theater system called StealthTech, and Sactionals Reclining Seat. Its Sactional products include several patented features relating to their geometry and modularity, coupling mechanisms and other features. The Sac product line offers about five different sizes, ranging from over 35 pounds to 95 pounds with the capacity to seat more than three people on the larger model Sacs. Its Other product line offers Sactional-specific drink holders, Footsac blankets, decorative pillows, fitted seat tables and ottomans in varying styles and finishes, and its Sactionals Power Hub. It markets and sells its products primarily online directly at www.lovesac.com, supported by direct-to-consumer touch-feel points.</v>
    <v>917</v>
    <v>Nasdaq Stock Market</v>
    <v>XNAS</v>
    <v>XNAS</v>
    <v>421 Atlantic Street, Suite 200, STAMFORD, CT, 06901-2410 US</v>
    <v>17.89</v>
    <v>Household Goods</v>
    <v>Stock</v>
    <v>46129.797655370312</v>
    <v>6814</v>
    <v>17.120100000000001</v>
    <v>254922398</v>
    <v>THE LOVESAC COMPANY</v>
    <v>THE LOVESAC COMPANY</v>
    <v>17.13</v>
    <v>0</v>
    <v>16.899999999999999</v>
    <v>17.440000000000001</v>
    <v>14617110</v>
    <v>LOVE</v>
    <v>THE LOVESAC COMPANY (XNAS:LOVE)</v>
    <v>166054</v>
    <v>399844</v>
    <v>2017</v>
  </rv>
  <rv s="2">
    <v>6815</v>
  </rv>
  <rv s="0">
    <v>https://www.bing.com/financeapi/forcetrigger?t=bndyoc&amp;q=XNAS%3aBWMX&amp;form=skydnc</v>
    <v>Learn more on Bing</v>
  </rv>
  <rv s="1">
    <v>en-US</v>
    <v>bndyoc</v>
    <v>268435456</v>
    <v>1</v>
    <v>Powered by Refinitiv</v>
    <v>0</v>
    <v>Betterware de Mexico SAPI de CV (XNYS:BWMX)</v>
    <v>2</v>
    <v>3</v>
    <v>Finance</v>
    <v>4</v>
    <v>19.79</v>
    <v>7</v>
    <v>1.1503000000000001</v>
    <v>0.4118</v>
    <v>2.2343999999999999E-2</v>
    <v>USD</v>
    <v>Betterware de Mexico SAPI de CV is a Mexico-based company that sells household appliances through an online portal. The Company operates through a Catalogue that shows the different retail household products that it comprises, including kitchen appliances, garden tools, and everyday accessories among others. The Company operates across all of the Mexican states as Betterware's products reach every city in Mexico due to the strategic position of their production plant.</v>
    <v>2334</v>
    <v>New York Stock Exchange</v>
    <v>XNYS</v>
    <v>XNYS</v>
    <v>Cruce Gdl-Ameca-Huaxtla KM 5 Huaxtla, El Arenal, JALISCO, 45350 MX</v>
    <v>19.25</v>
    <v>Diversified Retail</v>
    <v>Stock</v>
    <v>46129.796667580471</v>
    <v>6817</v>
    <v>18.3401</v>
    <v>703110971</v>
    <v>Betterware de Mexico SAPI de CV</v>
    <v>Betterware de Mexico SAPI de CV</v>
    <v>18.829999999999998</v>
    <v>12.532</v>
    <v>18.43</v>
    <v>18.841799999999999</v>
    <v>37316550</v>
    <v>BWMX</v>
    <v>Betterware de Mexico SAPI de CV (XNYS:BWMX)</v>
    <v>108872</v>
    <v>80873</v>
    <v>1995</v>
  </rv>
  <rv s="2">
    <v>6818</v>
  </rv>
  <rv s="0">
    <v>https://www.bing.com/financeapi/forcetrigger?t=a1t627&amp;q=XNYS%3aFND&amp;form=skydnc</v>
    <v>Learn more on Bing</v>
  </rv>
  <rv s="1">
    <v>en-US</v>
    <v>a1t627</v>
    <v>268435456</v>
    <v>1</v>
    <v>Powered by Refinitiv</v>
    <v>0</v>
    <v>FLOOR &amp; DECOR HOLDINGS, INC. (XNYS:FND)</v>
    <v>2</v>
    <v>3</v>
    <v>Finance</v>
    <v>4</v>
    <v>92.405000000000001</v>
    <v>46.47</v>
    <v>1.7428999999999999</v>
    <v>1.27</v>
    <v>2.4108000000000001E-2</v>
    <v>USD</v>
    <v>Floor &amp; Decor Holdings, Inc. is a multichannel specialty retailer of hard surface flooring and related accessories and seller of commercial surfaces. The Company operates about 270 warehouse-format stores and five design studios across 39 states. The Company offers a broad in-stock assortment of laminate and vinyl, tile, wood, and natural stone flooring and installation materials and decorative accessories, as well as adjacent categories. Its stores appeal to a variety of customers, including professional installers and commercial businesses (Pro) and homeowners, which are comprised of do-it-yourself customers (DIY) and buy-it-yourself customers, who buy its products for professional installation (BIY). The Company’s warehouse-format stores, which average approximately 76,000 square feet. In addition to its stores, its Website, FloorandDecor.com, showcases its products, offers informational training and design ideas, and provides product availability for in-store pickup or delivery.</v>
    <v>10469</v>
    <v>New York Stock Exchange</v>
    <v>XNYS</v>
    <v>XNYS</v>
    <v>2500 Windy Ridge Pkwy SE, ATLANTA, GA, 30339-5677 US</v>
    <v>56.55</v>
    <v>Specialty Retailers</v>
    <v>Stock</v>
    <v>46129.79780569375</v>
    <v>6820</v>
    <v>52.93</v>
    <v>5831676695</v>
    <v>FLOOR &amp; DECOR HOLDINGS, INC.</v>
    <v>FLOOR &amp; DECOR HOLDINGS, INC.</v>
    <v>53.28</v>
    <v>28.0318</v>
    <v>52.68</v>
    <v>53.95</v>
    <v>108094100</v>
    <v>FND</v>
    <v>FLOOR &amp; DECOR HOLDINGS, INC. (XNYS:FND)</v>
    <v>1983129</v>
    <v>2965145</v>
    <v>2010</v>
  </rv>
  <rv s="2">
    <v>6821</v>
  </rv>
  <rv s="0">
    <v>https://www.bing.com/financeapi/forcetrigger?t=a1uj52&amp;q=XNYS%3aHD&amp;form=skydnc</v>
    <v>Learn more on Bing</v>
  </rv>
  <rv s="1">
    <v>en-US</v>
    <v>a1uj52</v>
    <v>268435456</v>
    <v>1</v>
    <v>Powered by Refinitiv</v>
    <v>0</v>
    <v>THE HOME DEPOT, INC. (XNYS:HD)</v>
    <v>2</v>
    <v>3</v>
    <v>Finance</v>
    <v>4</v>
    <v>426.75</v>
    <v>315.31</v>
    <v>1.0503</v>
    <v>11.635</v>
    <v>3.4509999999999999E-2</v>
    <v>USD</v>
    <v>The Home Depot, Inc. is a home improvement retailer. It offers its customers an assortment of home improvement products, building materials, lawn and garden products, decor products, and facilities maintenance, repair, and operations (MRO) products, in stores and online. It also provides a number of services, including home improvement installation services, and tool and equipment rental. It operates over 2,359 stores located throughout the U.S. (including the Commonwealth of Puerto Rico and the territories of the U.S. Virgin Islands and Guam), Canada, and Mexico. Its stores average over 104,000 square feet of enclosed space, with over 24,000 additional square feet of outside garden area. It also maintains a network of distribution and fulfillment centers, as well as mobile applications and e-commerce websites in the U.S., Canada, and Mexico. It serves two primary customer groups, including both do-it-yourself (DIY) and do-it-for-me (DIFM) customers and professional customers (Pros).</v>
    <v>472400</v>
    <v>New York Stock Exchange</v>
    <v>XNYS</v>
    <v>XNYS</v>
    <v>2455 Paces Ferry Road, ATLANTA, GA, 30339 US</v>
    <v>352.02</v>
    <v>Specialty Retailers</v>
    <v>Stock</v>
    <v>46129.797520902343</v>
    <v>6823</v>
    <v>342.75</v>
    <v>347399486466</v>
    <v>THE HOME DEPOT, INC.</v>
    <v>THE HOME DEPOT, INC.</v>
    <v>342.75</v>
    <v>24.5016</v>
    <v>337.15</v>
    <v>348.78500000000003</v>
    <v>996027600</v>
    <v>HD</v>
    <v>THE HOME DEPOT, INC. (XNYS:HD)</v>
    <v>3284041</v>
    <v>3988540</v>
    <v>1978</v>
  </rv>
  <rv s="2">
    <v>6824</v>
  </rv>
  <rv s="0">
    <v>https://www.bing.com/financeapi/forcetrigger?t=a1x2ur&amp;q=XNYS%3aLOW&amp;form=skydnc</v>
    <v>Learn more on Bing</v>
  </rv>
  <rv s="1">
    <v>en-US</v>
    <v>a1x2ur</v>
    <v>268435456</v>
    <v>1</v>
    <v>Powered by Refinitiv</v>
    <v>0</v>
    <v>LOWE'S COMPANIES, INC. (XNYS:LOW)</v>
    <v>2</v>
    <v>3</v>
    <v>Finance</v>
    <v>4</v>
    <v>293.06</v>
    <v>210.33</v>
    <v>0.94379999999999997</v>
    <v>9.2799999999999994</v>
    <v>3.8281000000000003E-2</v>
    <v>USD</v>
    <v>Lowe's Companies, Inc. is a home improvement company. The Company offers a complete line of products for construction, maintenance, repair, remodeling, and decorating. It offers home improvement products in various categories, including appliances, seasonal and outdoor living, lumber, lawn and garden, kitchens and bath, hardware, building materials, millwork, paint, rough plumbing, tools, electrical, flooring, and decor. It is focused on offering a wide selection of national brand-name merchandise complemented by its selection of private brands. Its services include installed sales and Lowe's Protection Plans and Repair Services. The Company offers installation services through independent contractors in many of its product categories. It offers extended protection plans for certain products within the appliances, kitchens and bath, decor, millwork, rough plumbing, electrical, seasonal and outdoor living, tools, and hardware categories. It operates over 1,700 home improvement stores.</v>
    <v>167000</v>
    <v>New York Stock Exchange</v>
    <v>XNYS</v>
    <v>XNYS</v>
    <v>1000 Lowes Blvd, MOORESVILLE, NC, 28117-8520 US</v>
    <v>255.52</v>
    <v>Specialty Retailers</v>
    <v>Stock</v>
    <v>46129.797853066404</v>
    <v>6826</v>
    <v>246.29</v>
    <v>140967957780</v>
    <v>LOWE'S COMPANIES, INC.</v>
    <v>LOWE'S COMPANIES, INC.</v>
    <v>247.29</v>
    <v>21.246200000000002</v>
    <v>242.42</v>
    <v>251.7</v>
    <v>560063400</v>
    <v>LOW</v>
    <v>LOWE'S COMPANIES, INC. (XNYS:LOW)</v>
    <v>2439162</v>
    <v>2574304</v>
    <v>1952</v>
  </rv>
  <rv s="2">
    <v>6827</v>
  </rv>
  <rv s="0">
    <v>https://www.bing.com/financeapi/forcetrigger?t=c3o6u2&amp;q=XNAS%3aARHS&amp;form=skydnc</v>
    <v>Learn more on Bing</v>
  </rv>
  <rv s="1">
    <v>en-US</v>
    <v>c3o6u2</v>
    <v>268435456</v>
    <v>1</v>
    <v>Powered by Refinitiv</v>
    <v>0</v>
    <v>ARHAUS, INC. (XNAS:ARHS)</v>
    <v>2</v>
    <v>3</v>
    <v>Finance</v>
    <v>4</v>
    <v>12.370200000000001</v>
    <v>6.17</v>
    <v>2.4729999999999999</v>
    <v>0.3901</v>
    <v>5.3003000000000002E-2</v>
    <v>USD</v>
    <v>Arhaus, Inc. is a lifestyle brand and omni-channel retailer of premium home furnishings. The Company through its proprietary model, designs and sources products from manufacturers and artisans around the world. It has approximately 100 showrooms and design center locations across the United States. It offers merchandise in various categories, including furniture, outdoor, lighting, textiles, and decor. Its furniture product offerings consist of bedroom, dining room, living room and home office furnishings and include sofas, dining tables, and chairs, among others. Its outdoor product offerings include outdoor dining tables, chairs, chaises and other furniture, lighting, and others. Its lighting product offerings consist of a variety of distinct and artistic lighting fixtures. Its textile product offerings include handcrafted indoor and outdoor rugs, bed linens, and pillows and throws. Decor ranges from wall art to mirrors, vases to candles, and many other decorative accessories.</v>
    <v>2700</v>
    <v>Nasdaq Stock Market</v>
    <v>XNAS</v>
    <v>XNAS</v>
    <v>51 East Hines Hill Road, Boston Heights, OH, 44236 US</v>
    <v>7.86</v>
    <v>Specialty Retailers</v>
    <v>Stock</v>
    <v>46129.797675474219</v>
    <v>6829</v>
    <v>7.56</v>
    <v>1094926377</v>
    <v>ARHAUS, INC.</v>
    <v>ARHAUS, INC.</v>
    <v>7.61</v>
    <v>16.292000000000002</v>
    <v>7.36</v>
    <v>7.7500999999999998</v>
    <v>141279000</v>
    <v>ARHS</v>
    <v>ARHAUS, INC. (XNAS:ARHS)</v>
    <v>1038012</v>
    <v>1322358</v>
    <v>2021</v>
  </rv>
  <rv s="2">
    <v>6830</v>
  </rv>
  <rv s="0">
    <v>https://www.bing.com/financeapi/forcetrigger?t=a1uzm7&amp;q=XNYS%3aHVT&amp;form=skydnc</v>
    <v>Learn more on Bing</v>
  </rv>
  <rv s="1">
    <v>en-US</v>
    <v>a1uzm7</v>
    <v>268435456</v>
    <v>1</v>
    <v>Powered by Refinitiv</v>
    <v>0</v>
    <v>HAVERTY FURNITURE COMPANIES, INC. (XNYS:HVT)</v>
    <v>2</v>
    <v>3</v>
    <v>Finance</v>
    <v>4</v>
    <v>27.672599999999999</v>
    <v>17.09</v>
    <v>1.2372000000000001</v>
    <v>0.68500000000000005</v>
    <v>3.0296E-2</v>
    <v>USD</v>
    <v>Haverty Furniture Companies, Inc. is a specialty retailer of residential furniture and accessories. The Company operates approximately 129 stores in 17 states in the Southern and Midwest regions of the United States. The Company buys its merchandise from numerous foreign and domestic manufacturers and importers. It carries various mattress product lines, such as Tempur-Pedic, Serta, Stearns and Foster, Beautyrest, and Sealy. Its distribution and delivery system uses a combination of three distribution centers (DCs) and four home delivery centers (HDCs). It uses third parties to handle over-the-road delivery of product from the DCs to the HDCs and market areas.</v>
    <v>2392</v>
    <v>New York Stock Exchange</v>
    <v>XNYS</v>
    <v>XNYS</v>
    <v>780 Johnson Ferry Road, Suite 800, GA, 30342 US</v>
    <v>23.62</v>
    <v>Specialty Retailers</v>
    <v>Stock</v>
    <v>46129.797575671095</v>
    <v>6832</v>
    <v>23</v>
    <v>377051472</v>
    <v>HAVERTY FURNITURE COMPANIES, INC.</v>
    <v>HAVERTY FURNITURE COMPANIES, INC.</v>
    <v>23</v>
    <v>21.117799999999999</v>
    <v>22.61</v>
    <v>23.295000000000002</v>
    <v>16185940</v>
    <v>HVT</v>
    <v>HAVERTY FURNITURE COMPANIES, INC. (XNYS:HVT)</v>
    <v>49005</v>
    <v>157999</v>
    <v>1929</v>
  </rv>
  <rv s="2">
    <v>6833</v>
  </rv>
  <rv s="0">
    <v>https://www.bing.com/financeapi/forcetrigger?t=a21z6h&amp;q=XNYS%3aRH&amp;form=skydnc</v>
    <v>Learn more on Bing</v>
  </rv>
  <rv s="1">
    <v>en-US</v>
    <v>a21z6h</v>
    <v>268435456</v>
    <v>1</v>
    <v>Powered by Refinitiv</v>
    <v>0</v>
    <v>RH (XNYS:RH)</v>
    <v>2</v>
    <v>3</v>
    <v>Finance</v>
    <v>4</v>
    <v>257</v>
    <v>106.30370000000001</v>
    <v>1.9556</v>
    <v>10.33</v>
    <v>7.9773999999999998E-2</v>
    <v>USD</v>
    <v>RH is a retailer and luxury lifestyle brand operating primarily in the home furnishings market. The Company offers collections through its retail galleries, sourcebooks, and online at RH.com, RHModern.RH.com, RHBabyandChild.RH.com, RHTEEN.RH.com and Waterworks.com. The Company offers merchandise assortments across a number of categories, including furniture, lighting, textiles, bathware, decor, outdoor and garden, and baby, child and teen furnishings. Its segments include RH Segment, Waterworks and Real Estate. The RH Segment and Waterworks segments include all sales channels accessed by its customers, including sales through retail locations and outlets, including hospitality, websites, sourcebooks, and the trade and contract channels. The Real Estate segment represents operations associated with certain of its equity method investments and consolidated variable interest entities that are non-wholly owned subsidiaries and have operations that are not directly related to its segments.</v>
    <v>6510</v>
    <v>New York Stock Exchange</v>
    <v>XNYS</v>
    <v>XNYS</v>
    <v>15 Koch Road, Suite K, CORTE MADERA, CA, 94925 US</v>
    <v>147</v>
    <v>Specialty Retailers</v>
    <v>Stock</v>
    <v>46129.796536875001</v>
    <v>6835</v>
    <v>134.21</v>
    <v>2633450975</v>
    <v>RH</v>
    <v>RH</v>
    <v>134.4</v>
    <v>25.205100000000002</v>
    <v>129.49</v>
    <v>139.82</v>
    <v>18834580</v>
    <v>RH</v>
    <v>RH (XNYS:RH)</v>
    <v>1437261</v>
    <v>1671331</v>
    <v>2011</v>
  </rv>
  <rv s="2">
    <v>6836</v>
  </rv>
  <rv s="0">
    <v>https://www.bing.com/financeapi/forcetrigger?t=a25oh7&amp;q=XNYS%3aW&amp;form=skydnc</v>
    <v>Learn more on Bing</v>
  </rv>
  <rv s="4">
    <v>en-US</v>
    <v>a25oh7</v>
    <v>268435456</v>
    <v>1</v>
    <v>Powered by Refinitiv</v>
    <v>8</v>
    <v>WAYFAIR INC. (XNYS:W)</v>
    <v>2</v>
    <v>9</v>
    <v>Finance</v>
    <v>4</v>
    <v>119.98</v>
    <v>24.65</v>
    <v>3.2625000000000002</v>
    <v>4.79</v>
    <v>6.1957999999999999E-2</v>
    <v>USD</v>
    <v>Wayfair Inc., through its e-commerce platform, offers a selection of furniture, decor, housewares and home improvement products. The Company’s customers span a range of demographics, with annual household incomes ranging from $25,000 to over $250,000, and also include business professionals, from small startups to global enterprises. Its family of brands includes Wayfair, AllModern, Birch Lane, Joss &amp; Main, Perigold and Wayfair Professional. It also features certain products under its house brands, such as Three Posts and Mercury Row. The Company operates through two segments: U.S. and International. The U.S. segment primarily consists of amounts earned through product sales through Wayfair's family of sites in the U.S. The International segment primarily consists of amounts earned through product sales through the Company’s international sites. It operates as Wayfair.ca in Canada, Wayfair.co.uk in the United Kingdom and Wayfair.ie in Ireland.</v>
    <v>11800</v>
    <v>New York Stock Exchange</v>
    <v>XNYS</v>
    <v>XNYS</v>
    <v>4 Copley Place, BOSTON, MA, 02116 US</v>
    <v>86.49</v>
    <v>Diversified Retail</v>
    <v>Stock</v>
    <v>46129.796092742967</v>
    <v>6838</v>
    <v>79.3</v>
    <v>10735026550</v>
    <v>WAYFAIR INC.</v>
    <v>WAYFAIR INC.</v>
    <v>79.36</v>
    <v>77.31</v>
    <v>82.1</v>
    <v>130755500</v>
    <v>W</v>
    <v>WAYFAIR INC. (XNYS:W)</v>
    <v>4630950</v>
    <v>3339532</v>
    <v>2014</v>
  </rv>
  <rv s="2">
    <v>6839</v>
  </rv>
  <rv s="0">
    <v>https://www.bing.com/financeapi/forcetrigger?t=a2627w&amp;q=XNYS%3aWSM&amp;form=skydnc</v>
    <v>Learn more on Bing</v>
  </rv>
  <rv s="1">
    <v>en-US</v>
    <v>a2627w</v>
    <v>268435456</v>
    <v>1</v>
    <v>Powered by Refinitiv</v>
    <v>0</v>
    <v>WILLIAMS-SONOMA, INC. (XNYS:WSM)</v>
    <v>2</v>
    <v>3</v>
    <v>Finance</v>
    <v>4</v>
    <v>222</v>
    <v>134.44</v>
    <v>1.5811999999999999</v>
    <v>8.8849999999999998</v>
    <v>4.6581999999999998E-2</v>
    <v>USD</v>
    <v>Williams-Sonoma, Inc. is an omnichannel specialty retailer of products for the home. Its products, representing distinct merchandise strategies, such as Williams Sonoma, Pottery Barn, Pottery Barn Kids, Pottery Barn Teen, West Elm, Williams Sonoma Home, Rejuvenation, Mark and Graham, and GreenRow are marketed through e-commerce Websites, retail stores and direct-mail catalogs. These brands are also part of The Key Rewards, its loyalty and credit card program that offers members benefits across the Williams-Sonoma family of brands. Williams Sonoma products offer everything for cooking, dining and entertaining, including cookware, tools, electrics, cutlery, tabletop and bar, outdoor, furniture and a vast library of cookbooks. It operates in the United States, Puerto Rico, Canada, Australia and the United Kingdom, offers international shipping to customers worldwide, and has unaffiliated franchisees that operate stores in the Middle East, the Philippines, Mexico, South Korea and India.</v>
    <v>19800</v>
    <v>New York Stock Exchange</v>
    <v>XNYS</v>
    <v>XNYS</v>
    <v>3250 Van Ness Avenue, SAN FRANCISCO, CA, 94109 US</v>
    <v>204.74</v>
    <v>Specialty Retailers</v>
    <v>Stock</v>
    <v>46129.795967696096</v>
    <v>6841</v>
    <v>194.4</v>
    <v>23758588962</v>
    <v>WILLIAMS-SONOMA, INC.</v>
    <v>WILLIAMS-SONOMA, INC.</v>
    <v>194.91</v>
    <v>22.008400000000002</v>
    <v>190.74</v>
    <v>199.625</v>
    <v>119016100</v>
    <v>WSM</v>
    <v>WILLIAMS-SONOMA, INC. (XNYS:WSM)</v>
    <v>971209</v>
    <v>1408175</v>
    <v>2011</v>
  </rv>
  <rv s="2">
    <v>6842</v>
  </rv>
  <rv s="0">
    <v>https://www.bing.com/financeapi/forcetrigger?t=bwvem7&amp;q=XNAS%3aABNB&amp;form=skydnc</v>
    <v>Learn more on Bing</v>
  </rv>
  <rv s="1">
    <v>en-US</v>
    <v>bwvem7</v>
    <v>268435456</v>
    <v>1</v>
    <v>Powered by Refinitiv</v>
    <v>0</v>
    <v>AIRBNB, INC. (XNAS:ABNB)</v>
    <v>2</v>
    <v>3</v>
    <v>Finance</v>
    <v>4</v>
    <v>143.87989999999999</v>
    <v>109.79</v>
    <v>1.2146999999999999</v>
    <v>4.13</v>
    <v>2.9969000000000003E-2</v>
    <v>USD</v>
    <v>Airbnb, Inc. operates a global platform for stays and experiences. The Company’s marketplace model connects hosts and guests online or through mobile devices to book spaces and experiences around the world. The Company has built its platform to onboard new hosts, especially those who previously had not considered hosting. It partners with hosts throughout the process of setting up their listing and provides them with a suite of tools to manage their listings, including scheduling, merchandising, integrated payments, community support, host protection, pricing guidance, and feedback from reviews. Its Website and mobile applications provide its guests with a way to explore a variety of homes and experiences and an easy way to book them. Its technology platform powers its two-sided marketplace and enables its global network of hosts and guests. It owns a trademark portfolio with protection in 220 countries in which it operates for its primary brands, AIRBNB, and its Belo logo.</v>
    <v>8200</v>
    <v>Nasdaq Stock Market</v>
    <v>XNAS</v>
    <v>XNAS</v>
    <v>888 Brannan St., SAN FRANCISCO, CA, 94103 US</v>
    <v>143.30000000000001</v>
    <v>Software &amp; IT Services</v>
    <v>Stock</v>
    <v>46129.797801978908</v>
    <v>6844</v>
    <v>139.19999999999999</v>
    <v>86400865160</v>
    <v>AIRBNB, INC.</v>
    <v>AIRBNB, INC.</v>
    <v>140.4</v>
    <v>35.131100000000004</v>
    <v>137.81</v>
    <v>141.94</v>
    <v>608714000</v>
    <v>ABNB</v>
    <v>AIRBNB, INC. (XNAS:ABNB)</v>
    <v>2517617</v>
    <v>3425079</v>
    <v>2008</v>
  </rv>
  <rv s="2">
    <v>6845</v>
  </rv>
  <rv s="0">
    <v>https://www.bing.com/financeapi/forcetrigger?t=a1pgz2&amp;q=XNAS%3aCENT&amp;form=skydnc</v>
    <v>Learn more on Bing</v>
  </rv>
  <rv s="1">
    <v>en-US</v>
    <v>a1pgz2</v>
    <v>268435456</v>
    <v>1</v>
    <v>Powered by Refinitiv</v>
    <v>0</v>
    <v>CENTRAL GARDEN &amp; PET COMPANY (XNAS:CENT)</v>
    <v>2</v>
    <v>3</v>
    <v>Finance</v>
    <v>4</v>
    <v>41.252099999999999</v>
    <v>28.77</v>
    <v>0.66469999999999996</v>
    <v>1.345</v>
    <v>3.5515999999999999E-2</v>
    <v>USD</v>
    <v>Central Garden &amp; Pet Company is engaged in the garden and pet industries. The Company offers a portfolio of over 60 brands, including Amdro, Aqueon, Best Bully Sticks, Cadet, C&amp;S, Farnam, Ferry-Morse, Kaytee, Nylabone, Pennington, Sevin, Zoecon, and JustiFLY. Its segments include Pet and Garden. The Pet segment includes dog and cat supplies such as treats and chews, toys, beds and containment, grooming products, waste management and training pads; supplies for aquatics, small animals, reptiles and pet birds including toys, enclosures and habitats, bedding, food and supplements; products for equine and livestock, animal and household health and insect control products; live fish and small animals as well as outdoor cushions. The Garden segment includes lawn and garden consumables such as grass seed; vegetable, flower and herb packet seed; wild bird feed, bird houses and other birding accessories; weed, grass, and other herbicides, insecticide and pesticide products, and live plants.</v>
    <v>5700</v>
    <v>Nasdaq Stock Market</v>
    <v>XNAS</v>
    <v>XNAS</v>
    <v>SUITE 600, 1340 TREAT BOULEVARD, WALNUT CREEK, CA, 94597 US</v>
    <v>39.65</v>
    <v>Food &amp; Tobacco</v>
    <v>Stock</v>
    <v>46129.795561712497</v>
    <v>6847</v>
    <v>38.18</v>
    <v>2441817659</v>
    <v>CENTRAL GARDEN &amp; PET COMPANY</v>
    <v>CENTRAL GARDEN &amp; PET COMPANY</v>
    <v>38.25</v>
    <v>16.009399999999999</v>
    <v>37.869999999999997</v>
    <v>39.215000000000003</v>
    <v>62267440</v>
    <v>CENT</v>
    <v>CENTRAL GARDEN &amp; PET COMPANY (XNAS:CENT)</v>
    <v>21890</v>
    <v>102778</v>
    <v>1992</v>
  </rv>
  <rv s="2">
    <v>6848</v>
  </rv>
  <rv s="0">
    <v>https://www.bing.com/financeapi/forcetrigger?t=bv88ar&amp;q=XNYS%3aALIT&amp;form=skydnc</v>
    <v>Learn more on Bing</v>
  </rv>
  <rv s="1">
    <v>en-US</v>
    <v>bv88ar</v>
    <v>268435456</v>
    <v>1</v>
    <v>Powered by Refinitiv</v>
    <v>0</v>
    <v>ALIGHT, INC. (XNYS:ALIT)</v>
    <v>2</v>
    <v>3</v>
    <v>Finance</v>
    <v>4</v>
    <v>6.11</v>
    <v>0.4788</v>
    <v>1.3372999999999999</v>
    <v>-1.6299999999999999E-2</v>
    <v>-2.5248E-2</v>
    <v>USD</v>
    <v>Alight, Inc. is a cloud-based human capital technology and services provider. It is engaged in delivering human capital management solutions to various organizations. This includes the implementation and administration of employee benefits (health, wealth, and leaves benefits) solutions. It allows participants to access their solutions digitally, including through a mobile application on Alight Worklife, its intuitive, cloud-based employee engagement platform. Through Alight Worklife, the Company provides an enterprise level, integrated offering designed to drive better outcomes for organizations and individuals. Its primary business, Employer Solutions, is driven by its Alight Worklife platform, and includes integrated benefits administration, healthcare navigation, financial wellbeing, leave of absence management and retiree healthcare. The Company also has Sword Health, which is an AI care platform that delivers clinical-grade care across various health conditions.</v>
    <v>9500</v>
    <v>New York Stock Exchange</v>
    <v>XNYS</v>
    <v>XNYS</v>
    <v>320 South Canal Street,, 50th Floor, Suite 5000, CHICAGO, IL, 60606 US</v>
    <v>0.66279999999999994</v>
    <v>Software &amp; IT Services</v>
    <v>Stock</v>
    <v>46129.797680138283</v>
    <v>6850</v>
    <v>0.62180000000000002</v>
    <v>336362612</v>
    <v>ALIGHT, INC.</v>
    <v>ALIGHT, INC.</v>
    <v>0.64790000000000003</v>
    <v>0</v>
    <v>0.64559999999999995</v>
    <v>0.62929999999999997</v>
    <v>534502800</v>
    <v>ALIT</v>
    <v>ALIGHT, INC. (XNYS:ALIT)</v>
    <v>11679462</v>
    <v>37654930</v>
    <v>2021</v>
  </rv>
  <rv s="2">
    <v>6851</v>
  </rv>
  <rv s="0">
    <v>https://www.bing.com/financeapi/forcetrigger?t=a1nsxm&amp;q=XNYS%3aASGN&amp;form=skydnc</v>
    <v>Learn more on Bing</v>
  </rv>
  <rv s="1">
    <v>en-US</v>
    <v>a1nsxm</v>
    <v>268435456</v>
    <v>1</v>
    <v>Powered by Refinitiv</v>
    <v>0</v>
    <v>ASGN Incorporated (XNYS:ASGN)</v>
    <v>2</v>
    <v>3</v>
    <v>Finance</v>
    <v>4</v>
    <v>60.75</v>
    <v>34.590000000000003</v>
    <v>0.84450000000000003</v>
    <v>-0.02</v>
    <v>-5.0989999999999998E-4</v>
    <v>USD</v>
    <v>ASGN Incorporated is a provider of information technology (IT) services and solutions to the commercial and government sectors. The Company operates through two segments: Commercial and Federal Government. The Commercial segment provides a spectrum of IT services and solutions to Fortune 1000 and large mid-market clients. Growth in this segment is being driven by digital transformation and innovation requirements, including that of AI, workforce mobilization, and modern enterprise needs across five industry verticals: Financial Services, Consumer and Industrial, Technology, Media, and Telecom, Healthcare, and Business and Government Services. The Federal Government segment delivers advanced solutions in cloud and enterprise IT, cybersecurity, AI/ML, application, and digital transformation to agencies in both the public and private sectors. The segment provides services under time-and-materials, cost-reimbursable, and firm-fixed-price contracts.</v>
    <v>2800</v>
    <v>New York Stock Exchange</v>
    <v>XNYS</v>
    <v>XNYS</v>
    <v>4400 Cox Road, Suite 110, GLEN ALLEN, VA, 23060 US</v>
    <v>40</v>
    <v>Software &amp; IT Services</v>
    <v>Stock</v>
    <v>46129.796592800783</v>
    <v>6853</v>
    <v>38.93</v>
    <v>1618960000</v>
    <v>ASGN Incorporated</v>
    <v>ASGN Incorporated</v>
    <v>39.6</v>
    <v>15.0601</v>
    <v>39.22</v>
    <v>39.200000000000003</v>
    <v>41300000</v>
    <v>ASGN</v>
    <v>ASGN Incorporated (XNYS:ASGN)</v>
    <v>314658</v>
    <v>967987</v>
    <v>1992</v>
  </rv>
  <rv s="2">
    <v>6854</v>
  </rv>
  <rv s="0">
    <v>https://www.bing.com/financeapi/forcetrigger?t=a1o8k2&amp;q=XNAS%3aBBSI&amp;form=skydnc</v>
    <v>Learn more on Bing</v>
  </rv>
  <rv s="1">
    <v>en-US</v>
    <v>a1o8k2</v>
    <v>268435456</v>
    <v>1</v>
    <v>Powered by Refinitiv</v>
    <v>0</v>
    <v>BARRETT BUSINESS SERVICES, INC. (XNAS:BBSI)</v>
    <v>2</v>
    <v>3</v>
    <v>Finance</v>
    <v>4</v>
    <v>49.65</v>
    <v>25.334099999999999</v>
    <v>0.94189999999999996</v>
    <v>0.28000000000000003</v>
    <v>9.4720000000000013E-3</v>
    <v>USD</v>
    <v>Barrett Business Services, Inc. provides business management solutions for small and mid-sized companies. It has developed a management platform that integrates a knowledge-based approach from the management consulting industry with tools from the human resource outsourcing industry. Its services include professional employer services (PEO) and staffing. Its PEO services include entering into a client services agreement to establish a co-employment relationship with each client company, assuming responsibility for payroll, workers’ compensation (if elected) and benefits coverage (if elected) and certain other administrative functions for the client’s existing workforce. It provides its PEO clients access to human resource advisors, retirement plans, a learning management system and its Web-based technology platform, myBBSI. Its staffing services include on-demand or short-term staffing assignments, contract staffing, direct placement and long-term or indefinite-term on-site management.</v>
    <v>141802</v>
    <v>Nasdaq Stock Market</v>
    <v>XNAS</v>
    <v>XNAS</v>
    <v>SUITE 200, 8100 NE PARKWAY DRIVE, VANCOUVER, WA, 98662 US</v>
    <v>30.21</v>
    <v>Professional &amp; Commercial Services</v>
    <v>Stock</v>
    <v>46129.795897846874</v>
    <v>6856</v>
    <v>29.84</v>
    <v>752060205</v>
    <v>BARRETT BUSINESS SERVICES, INC.</v>
    <v>BARRETT BUSINESS SERVICES, INC.</v>
    <v>29.85</v>
    <v>14.288500000000001</v>
    <v>29.56</v>
    <v>29.84</v>
    <v>25203090</v>
    <v>BBSI</v>
    <v>BARRETT BUSINESS SERVICES, INC. (XNAS:BBSI)</v>
    <v>69240</v>
    <v>271648</v>
    <v>1965</v>
  </rv>
  <rv s="2">
    <v>6857</v>
  </rv>
  <rv s="0">
    <v>https://www.bing.com/financeapi/forcetrigger?t=a1ofw7&amp;q=XNYS%3aBGSF&amp;form=skydnc</v>
    <v>Learn more on Bing</v>
  </rv>
  <rv s="1">
    <v>en-US</v>
    <v>a1ofw7</v>
    <v>268435456</v>
    <v>1</v>
    <v>Powered by Refinitiv</v>
    <v>0</v>
    <v>BGSF, INC. (XNYS:BGSF)</v>
    <v>2</v>
    <v>3</v>
    <v>Finance</v>
    <v>4</v>
    <v>6.75</v>
    <v>2.0908000000000002</v>
    <v>0.58730000000000004</v>
    <v>7.0099999999999996E-2</v>
    <v>1.1645000000000001E-2</v>
    <v>USD</v>
    <v>BGSF, Inc. provides property management resources and solutions to apartment and luxury communities, as well as commercial properties. Through its exclusive and semi-exclusive agreements with some of the property management companies in North America, the Company offers advantages to clients, including trained talent and technological platforms that maximize efficiencies in the residential and commercial leased property industries. The Company operates primarily within the United States in its Property Management segment. Its Property Management segment provides office and maintenance field talent in approximately 38 states and D.C., to property management companies responsible for the apartment communities' and commercial buildings' day-to-day operations.</v>
    <v>189</v>
    <v>New York Stock Exchange</v>
    <v>XNYS</v>
    <v>XNYS</v>
    <v>5850 Granite Pkwy Ste 730, PLANO, TX, 75024 US</v>
    <v>6.0900999999999996</v>
    <v>Professional &amp; Commercial Services</v>
    <v>Stock</v>
    <v>46129.794225277343</v>
    <v>6859</v>
    <v>6.02</v>
    <v>68476901</v>
    <v>BGSF, INC.</v>
    <v>BGSF, INC.</v>
    <v>6.0549999999999997</v>
    <v>0</v>
    <v>6.02</v>
    <v>6.0900999999999996</v>
    <v>11243970</v>
    <v>BGSF</v>
    <v>BGSF, INC. (XNYS:BGSF)</v>
    <v>6298</v>
    <v>21810</v>
    <v>2007</v>
  </rv>
  <rv s="2">
    <v>6860</v>
  </rv>
  <rv s="0">
    <v>https://www.bing.com/financeapi/forcetrigger?t=a1r51h&amp;q=XNAS%3aDLHC&amp;form=skydnc</v>
    <v>Learn more on Bing</v>
  </rv>
  <rv s="1">
    <v>en-US</v>
    <v>a1r51h</v>
    <v>268435456</v>
    <v>1</v>
    <v>Powered by Refinitiv</v>
    <v>0</v>
    <v>DLH HOLDINGS CORP. (XNAS:DLHC)</v>
    <v>2</v>
    <v>3</v>
    <v>Finance</v>
    <v>5</v>
    <v>8.1</v>
    <v>3.3313000000000001</v>
    <v>1.5548999999999999</v>
    <v>0.09</v>
    <v>1.4851000000000001E-2</v>
    <v>USD</v>
    <v>DLH Holdings Corp. is a provider of science research and development, systems engineering and integration, and digital transformation and cyber security solutions to federal agencies. The Company is focused on improved deployment of health and defense initiatives for multiple agencies within the federal government, including the Department of Health and Human Services and Department of Defense. Its digital transformation and cyber security solutions include tools, such as artificial intelligence and machine learning, cloud enablement, cybersecurity ecosystem, big data analytics, and modeling and simulation. The Company's science research and development solutions include data analytics, testing and evaluation, clinical trials research services, and epidemiology studies. Its systems engineering and integration solutions include system modernization, modeling, simulation &amp; training, technology-enabled health solutions, software development, and robotics and unmanned systems.</v>
    <v>2300</v>
    <v>Nasdaq Stock Market</v>
    <v>XNAS</v>
    <v>XNAS</v>
    <v>3565 Piedmont Road, Ne, Building 3, Suite 700, ATLANTA, GA, 30305 US</v>
    <v>6.15</v>
    <v>Software &amp; IT Services</v>
    <v>Stock</v>
    <v>46129.757743935159</v>
    <v>6862</v>
    <v>5.93</v>
    <v>89132196</v>
    <v>DLH HOLDINGS CORP.</v>
    <v>DLH HOLDINGS CORP.</v>
    <v>5.93</v>
    <v>0</v>
    <v>6.06</v>
    <v>6.15</v>
    <v>14493040</v>
    <v>DLHC</v>
    <v>DLH HOLDINGS CORP. (XNAS:DLHC)</v>
    <v>2258</v>
    <v>8072</v>
    <v>1969</v>
  </rv>
  <rv s="2">
    <v>6863</v>
  </rv>
  <rv s="0">
    <v>https://www.bing.com/financeapi/forcetrigger?t=bqef7w&amp;q=XNYS%3aFVRR&amp;form=skydnc</v>
    <v>Learn more on Bing</v>
  </rv>
  <rv s="1">
    <v>en-US</v>
    <v>bqef7w</v>
    <v>268435456</v>
    <v>1</v>
    <v>Powered by Refinitiv</v>
    <v>0</v>
    <v>FIVERR INTERNATIONAL LTD (XNYS:FVRR)</v>
    <v>2</v>
    <v>3</v>
    <v>Finance</v>
    <v>4</v>
    <v>34.130000000000003</v>
    <v>9.67</v>
    <v>1.3960999999999999</v>
    <v>-0.13</v>
    <v>-1.1927E-2</v>
    <v>USD</v>
    <v>Fiverr International Ltd is an Israel-based global marketplace that connects freelancers and businesses for digital services. At the foundation of the Company's platform lies a catalog with several categories of productized service listings, called Gigs. Each Gig has a clearly defined scope, duration, and price, along with buyer-generated reviews. Using the Company's search or navigation tools, buyers can find and purchase Gigs, such as logo design, video creation and editing, Web development, and blog writing, with varying prices. Promoted Gigs and Seller Plus provide advertising capabilities and tools for freelancers. Fiverr Workspace provides freelancers with software skills to manage business with their clients. Learning and development offerings are made through Fiverr Learn and CreativeLive. ClearVoice offers a subscription-based content marketing solution, WorkingNotWorking provides paid access to creative talent, and Stoke Talent provides a freelancer management system.</v>
    <v>528</v>
    <v>New York Stock Exchange</v>
    <v>XNYS</v>
    <v>XNYS</v>
    <v>8 Eliezer Kaplan St, TEL AVIV-YAFO, 6473409 IL</v>
    <v>11.39</v>
    <v>Software &amp; IT Services</v>
    <v>Stock</v>
    <v>46129.797746990625</v>
    <v>6865</v>
    <v>10.75</v>
    <v>387189362</v>
    <v>FIVERR INTERNATIONAL LTD</v>
    <v>FIVERR INTERNATIONAL LTD</v>
    <v>11</v>
    <v>18.974599999999999</v>
    <v>10.9</v>
    <v>10.77</v>
    <v>35950730</v>
    <v>FVRR</v>
    <v>FIVERR INTERNATIONAL LTD (XNYS:FVRR)</v>
    <v>608690</v>
    <v>763748</v>
    <v>2010</v>
  </rv>
  <rv s="2">
    <v>6866</v>
  </rv>
  <rv s="0">
    <v>https://www.bing.com/financeapi/forcetrigger?t=b184c7&amp;q=XNAS%3aHQI&amp;form=skydnc</v>
    <v>Learn more on Bing</v>
  </rv>
  <rv s="1">
    <v>en-US</v>
    <v>b184c7</v>
    <v>268435456</v>
    <v>1</v>
    <v>Powered by Refinitiv</v>
    <v>0</v>
    <v>HIREQUEST, INC. (XNAS:HQI)</v>
    <v>2</v>
    <v>3</v>
    <v>Finance</v>
    <v>4</v>
    <v>12.48</v>
    <v>7.38</v>
    <v>1.0065</v>
    <v>0.31069999999999998</v>
    <v>3.0521E-2</v>
    <v>USD</v>
    <v>HireQuest, Inc. is a franchisor of direct dispatch, executive search, and commercial staffing solutions for HireQuest Direct, HireQuest Health, MRINetwork, Snelling, and TradeCorp across the United States and international markets. The Company provides staffing solutions across industries, including construction, light industrial, healthcare, finance, manufacturing, cybersecurity, and engineering. HireQuest Direct focuses on daily work/daily pay jobs primarily for construction and light industrial customers. TradeCorp focuses on short-term skilled construction jobs. HireQuest Health specializes in skilled personnel in the healthcare and dental industries. Snelling and HireQuest focus on longer-term staffing positions in the light industrial and administrative arenas. Northbound, MRI, SearchPath, and Sales Consultants focus on executive, managerial, and professional recruitment services, although they also offer short-term consultant services.</v>
    <v>88</v>
    <v>Nasdaq Stock Market</v>
    <v>XNAS</v>
    <v>XNAS</v>
    <v>111 SPRINGHALL DRIVE, GOOSE CREEK, SC, 29445 US</v>
    <v>10.67</v>
    <v>Professional &amp; Commercial Services</v>
    <v>Stock</v>
    <v>46129.793603448437</v>
    <v>6868</v>
    <v>10.210000000000001</v>
    <v>146869800</v>
    <v>HIREQUEST, INC.</v>
    <v>HIREQUEST, INC.</v>
    <v>10.25</v>
    <v>20.244499999999999</v>
    <v>10.18</v>
    <v>10.4907</v>
    <v>14000000</v>
    <v>HQI</v>
    <v>HIREQUEST, INC. (XNAS:HQI)</v>
    <v>14899</v>
    <v>19724</v>
    <v>2019</v>
  </rv>
  <rv s="2">
    <v>6869</v>
  </rv>
  <rv s="0">
    <v>https://www.bing.com/financeapi/forcetrigger?t=a1wg8m&amp;q=XNAS%3aKELYA&amp;form=skydnc</v>
    <v>Learn more on Bing</v>
  </rv>
  <rv s="1">
    <v>en-US</v>
    <v>a1wg8m</v>
    <v>268435456</v>
    <v>1</v>
    <v>Powered by Refinitiv</v>
    <v>0</v>
    <v>KELLY SERVICES, INC. (XNAS:KELYA)</v>
    <v>2</v>
    <v>3</v>
    <v>Finance</v>
    <v>4</v>
    <v>14.94</v>
    <v>7.98</v>
    <v>0.76029999999999998</v>
    <v>0.15</v>
    <v>1.6094000000000001E-2</v>
    <v>USD</v>
    <v>Kelly Services, Inc. is a specialty talent solutions company. The Company’s segments include Enterprise Talent Management, Science, Engineering &amp; Technology, and Education. The Enterprise Talent Management segment delivers temporary staffing, outcome-based and permanent placement services focused on light industrial, contact center and office and clerical specialties in North America across industries and includes products such as Business Process Outsourcing, KellyConnect and Skilled Professional Solutions offerings. The Science, Engineering &amp; Technology segment provides specialized skills to a variety of industries through temporary staffing, outcome-based and permanent placement services. The Education segment delivers education and therapy services talent through temporary staffing, permanent placement and executive search services to Pre-K-12 school districts and education organizations across the United States.</v>
    <v>4900</v>
    <v>Nasdaq Stock Market</v>
    <v>XNAS</v>
    <v>XNAS</v>
    <v>999 W Big Beaver Rd, TROY, MI, 48084 US</v>
    <v>9.61</v>
    <v>Professional &amp; Commercial Services</v>
    <v>Stock</v>
    <v>46129.796262383592</v>
    <v>6871</v>
    <v>9.3550000000000004</v>
    <v>323984136</v>
    <v>KELLY SERVICES, INC.</v>
    <v>KELLY SERVICES, INC.</v>
    <v>9.4700000000000006</v>
    <v>0</v>
    <v>9.32</v>
    <v>9.4700000000000006</v>
    <v>34211630</v>
    <v>KELYA</v>
    <v>KELLY SERVICES, INC. (XNAS:KELYA)</v>
    <v>275263</v>
    <v>378327</v>
    <v>1952</v>
  </rv>
  <rv s="2">
    <v>6872</v>
  </rv>
  <rv s="0">
    <v>https://www.bing.com/financeapi/forcetrigger?t=a1whm7&amp;q=XNAS%3aKFRC&amp;form=skydnc</v>
    <v>Learn more on Bing</v>
  </rv>
  <rv s="1">
    <v>en-US</v>
    <v>a1whm7</v>
    <v>268435456</v>
    <v>1</v>
    <v>Powered by Refinitiv</v>
    <v>0</v>
    <v>KFORCE INC. (XNYS:KFRC)</v>
    <v>2</v>
    <v>3</v>
    <v>Finance</v>
    <v>4</v>
    <v>47.48</v>
    <v>24.49</v>
    <v>0.50880000000000003</v>
    <v>-0.27</v>
    <v>-8.7119999999999993E-3</v>
    <v>USD</v>
    <v>Kforce Inc. is a solutions firm specializing in technology, finance and accounting, and other professional staffing services. The Company operates through two segments: Technology and Finance and Accounting (FA). The Technology segment provides talent solutions to its clients in areas, including systems/applications architecture and development (mobility and/or Web); data management and analytics; cloud architecture and engineering; business and artificial intelligence (AI); machine learning; project and program management, and network architecture and security. The FA segment provides talent solutions to its clients in areas, including traditional finance and accounting roles, such as: financial planning and analysis; business intelligence analysis; general accounting; transactional accounting; business and cost analysis, and taxation and treasury. The FA segment primarily provides services to the financial services, business services, healthcare and manufacturing sectors.</v>
    <v>1600</v>
    <v>New York Stock Exchange</v>
    <v>XNYS</v>
    <v>XNYS</v>
    <v>1150 ASSEMBLY DRIVE, SUITE 500, TAMPA, FL, 33607 US</v>
    <v>31.684999999999999</v>
    <v>Professional &amp; Commercial Services</v>
    <v>Stock</v>
    <v>46129.797820647655</v>
    <v>6874</v>
    <v>30.72</v>
    <v>559953100</v>
    <v>KFORCE INC.</v>
    <v>KFORCE INC.</v>
    <v>31.56</v>
    <v>15.689500000000001</v>
    <v>30.99</v>
    <v>30.72</v>
    <v>18227640</v>
    <v>KFRC</v>
    <v>KFORCE INC. (XNYS:KFRC)</v>
    <v>66117</v>
    <v>260198</v>
    <v>1994</v>
  </rv>
  <rv s="2">
    <v>6875</v>
  </rv>
  <rv s="0">
    <v>https://www.bing.com/financeapi/forcetrigger?t=a1whrw&amp;q=XNYS%3aKFY&amp;form=skydnc</v>
    <v>Learn more on Bing</v>
  </rv>
  <rv s="1">
    <v>en-US</v>
    <v>a1whrw</v>
    <v>268435456</v>
    <v>1</v>
    <v>Powered by Refinitiv</v>
    <v>0</v>
    <v>KORN FERRY (XNYS:KFY)</v>
    <v>2</v>
    <v>3</v>
    <v>Finance</v>
    <v>4</v>
    <v>78.498999999999995</v>
    <v>58.95</v>
    <v>1.2462</v>
    <v>0.15</v>
    <v>2.2929999999999999E-3</v>
    <v>USD</v>
    <v>Korn Ferry is a global organizational consulting firm. The Company works with organizations to design their structures, roles, and responsibilities. Its businesses include consulting, digital, executive search, professional search &amp; interim, and recruitment process outsourcing (RPO). Its consulting business aligns organizational structure, culture, performance, development, and people to drive growth by addressing four fundamental organizational and talent needs: organization strategy, assessment and succession, leadership and professional development, and total rewards. The Company's digital business builds, sells and delivers its technology products. Its executive search business helps organizations recruit board-level, chief executive, and other c-suite/senior executive and general management talent. Its professional search &amp; interim business delivers enterprise talent acquisition solutions. The Company's RPO business offers scalable recruitment outsourcing and projects solutions.</v>
    <v>9253</v>
    <v>New York Stock Exchange</v>
    <v>XNYS</v>
    <v>XNYS</v>
    <v>1900 Avenue Of The Stars, Ste. 1225, LOS ANGELES, CA, 90067 US</v>
    <v>66.58</v>
    <v>Professional &amp; Commercial Services</v>
    <v>Stock</v>
    <v>46129.797817592189</v>
    <v>6877</v>
    <v>64.855000000000004</v>
    <v>3402236491</v>
    <v>KORN FERRY</v>
    <v>KORN FERRY</v>
    <v>64.855000000000004</v>
    <v>13.3224</v>
    <v>65.42</v>
    <v>65.569999999999993</v>
    <v>51887090</v>
    <v>KFY</v>
    <v>KORN FERRY (XNYS:KFY)</v>
    <v>346646</v>
    <v>629579</v>
    <v>1999</v>
  </rv>
  <rv s="2">
    <v>6878</v>
  </rv>
  <rv s="0">
    <v>https://www.bing.com/financeapi/forcetrigger?t=a1x9yc&amp;q=XNYS%3aMAN&amp;form=skydnc</v>
    <v>Learn more on Bing</v>
  </rv>
  <rv s="1">
    <v>en-US</v>
    <v>a1x9yc</v>
    <v>268435456</v>
    <v>1</v>
    <v>Powered by Refinitiv</v>
    <v>0</v>
    <v>MANPOWERGROUP INC. (XNYS:MAN)</v>
    <v>2</v>
    <v>3</v>
    <v>Finance</v>
    <v>4</v>
    <v>47.335000000000001</v>
    <v>25.15</v>
    <v>0.75180000000000002</v>
    <v>-0.01</v>
    <v>-3.2259999999999998E-4</v>
    <v>USD</v>
    <v>ManpowerGroup Inc. is a global workforce solutions company. The Company offers a comprehensive range of workforce solutions and services, which include recruitment and assessment; upskilling, reskilling, training and development; career management; outsourcing, and workforce consulting. Its portfolio of recruitment services includes permanent, temporary and contract recruitment of professionals, as well as administrative, industrial and information technology (IT) professional positions. These services are provided under its Manpower and Experis brands. Its Talent Solutions brand specializes in the delivery of customized workforce strategies and new solutions and creating added value that addresses its clients' complex global workforce needs. Its Talent Solutions combine global offerings of recruitment process outsourcing (RPO), TAPFIN - Managed Service Provider (MSP), and right management to provide data-driven capabilities that help organizations with their workforce transformation.</v>
    <v>25400</v>
    <v>New York Stock Exchange</v>
    <v>XNYS</v>
    <v>XNYS</v>
    <v>100 Manpower Place, MILWAUKEE, WI, 53212 US</v>
    <v>31.87</v>
    <v>Professional &amp; Commercial Services</v>
    <v>Stock</v>
    <v>46129.79684631875</v>
    <v>6880</v>
    <v>30.5</v>
    <v>1440714253</v>
    <v>MANPOWERGROUP INC.</v>
    <v>MANPOWERGROUP INC.</v>
    <v>31</v>
    <v>0</v>
    <v>31</v>
    <v>30.99</v>
    <v>46489650</v>
    <v>MAN</v>
    <v>MANPOWERGROUP INC. (XNYS:MAN)</v>
    <v>712597</v>
    <v>1164296</v>
    <v>1990</v>
  </rv>
  <rv s="2">
    <v>6881</v>
  </rv>
  <rv s="0">
    <v>https://www.bing.com/financeapi/forcetrigger?t=a1xlec&amp;q=XNYS%3aMHH&amp;form=skydnc</v>
    <v>Learn more on Bing</v>
  </rv>
  <rv s="1">
    <v>en-US</v>
    <v>a1xlec</v>
    <v>268435456</v>
    <v>1</v>
    <v>Powered by Refinitiv</v>
    <v>0</v>
    <v>Mastech Digital, Inc. (XNYS:MHH)</v>
    <v>2</v>
    <v>3</v>
    <v>Finance</v>
    <v>4</v>
    <v>9.48</v>
    <v>5.5</v>
    <v>0.9476</v>
    <v>0.155</v>
    <v>2.3099999999999999E-2</v>
    <v>USD</v>
    <v>Mastech Digital, Inc. is a provider of digital transformation information technology (IT) services. The Company offers data management and analytics solutions, digital learning, and IT staffing services with a digital first approach. The Company’s segments include Data and Analytics Services and IT Staffing Services. Its Data and Analytics Services segment delivers specialized data management, data engineering, customer experience consulting, data analytics and cloud services to customers globally. Each of these services can be delivered using on-site and offshore resources. Its IT Staffing Services segment combines technical expertise with business process experience to deliver of range of services in digital and mainstream technologies. Its digital technology services include data management and analytics, cloud, mobility, social and automation. Its digital transformation services also include staffing and project-based services around digital learning.</v>
    <v>1288</v>
    <v>New York Stock Exchange</v>
    <v>XNYS</v>
    <v>XNYS</v>
    <v>Building 210, 1305 Cherrington Pkwy Ste 400, MOON TOWNSHIP, PA, 15108-4355 US</v>
    <v>7.1</v>
    <v>Professional &amp; Commercial Services</v>
    <v>Stock</v>
    <v>46129.787205068751</v>
    <v>6883</v>
    <v>6.6702000000000004</v>
    <v>81526749</v>
    <v>Mastech Digital, Inc.</v>
    <v>Mastech Digital, Inc.</v>
    <v>6.87</v>
    <v>137.85140000000001</v>
    <v>6.71</v>
    <v>6.8650000000000002</v>
    <v>11875710</v>
    <v>MHH</v>
    <v>Mastech Digital, Inc. (XNYS:MHH)</v>
    <v>6956</v>
    <v>11890</v>
    <v>2008</v>
  </rv>
  <rv s="2">
    <v>6884</v>
  </rv>
  <rv s="0">
    <v>https://www.bing.com/financeapi/forcetrigger?t=a1yqmw&amp;q=XNYS%3aNSP&amp;form=skydnc</v>
    <v>Learn more on Bing</v>
  </rv>
  <rv s="1">
    <v>en-US</v>
    <v>a1yqmw</v>
    <v>268435456</v>
    <v>1</v>
    <v>Powered by Refinitiv</v>
    <v>0</v>
    <v>INSPERITY, INC. (XNYS:NSP)</v>
    <v>2</v>
    <v>3</v>
    <v>Finance</v>
    <v>4</v>
    <v>82.79</v>
    <v>18.57</v>
    <v>0.42880000000000001</v>
    <v>-0.17</v>
    <v>-5.927E-3</v>
    <v>USD</v>
    <v>Insperity, Inc. provides an array of human resources (HR) and business solutions designed to help improve business performance. Its HR services offerings are provided through its Workforce Optimization and Workforce Synchronization solutions, which encompass a range of human resources functions, including payroll and employment administration, employee benefits, workers' compensation, government compliance, performance management, and training and development services, along with its cloud-based human capital management platform, its Insperity Premier platform. Workforce Optimization is its comprehensive HR outsourcing solution and includes the same compliance and administrative services as Workforce Optimization and allows clients to select, for an additional fee, from the strategic HR products and services that are included with Workforce Optimization. It offers a comprehensive traditional payroll and human capital management solution, known as its Workforce Acceleration solution.</v>
    <v>4200</v>
    <v>New York Stock Exchange</v>
    <v>XNYS</v>
    <v>XNYS</v>
    <v>19001 Crescent Springs Dr, KINGWOOD, TX, 77339 US</v>
    <v>29.189499999999999</v>
    <v>Professional &amp; Commercial Services</v>
    <v>Stock</v>
    <v>46129.797830971875</v>
    <v>6886</v>
    <v>28.11</v>
    <v>1088203321</v>
    <v>INSPERITY, INC.</v>
    <v>INSPERITY, INC.</v>
    <v>28.5</v>
    <v>0</v>
    <v>28.68</v>
    <v>28.51</v>
    <v>38169180</v>
    <v>NSP</v>
    <v>INSPERITY, INC. (XNYS:NSP)</v>
    <v>372061</v>
    <v>1184181</v>
    <v>1995</v>
  </rv>
  <rv s="2">
    <v>6887</v>
  </rv>
  <rv s="0">
    <v>https://www.bing.com/financeapi/forcetrigger?t=a1zhcw&amp;q=XNAS%3aPAYX&amp;form=skydnc</v>
    <v>Learn more on Bing</v>
  </rv>
  <rv s="1">
    <v>en-US</v>
    <v>a1zhcw</v>
    <v>268435456</v>
    <v>1</v>
    <v>Powered by Refinitiv</v>
    <v>0</v>
    <v>PAYCHEX, INC. (XNAS:PAYX)</v>
    <v>2</v>
    <v>3</v>
    <v>Finance</v>
    <v>4</v>
    <v>161.24</v>
    <v>85.45</v>
    <v>0.84930000000000005</v>
    <v>-0.93500000000000005</v>
    <v>-1.0148999999999998E-2</v>
    <v>USD</v>
    <v>Paychex, Inc. is a human capital management (HCM) company. The Company is engaged in delivering a full suite of technology and advisory services in human resources, employee benefit solutions, insurance, and payroll. It is a provider of integrated HCM solutions for human resources (HR), payroll, benefits, and insurance for small- to medium-sized businesses in the United States (U.S.) and parts of Europe. It supports its small-business clients by utilizing its proprietary, software as a service (SaaS) Paychex Flex platform and the Company’s SurePayroll SaaS-based solutions. Its HR solutions include HR packages, HR consulting, employee onboarding, hiring services, and artificial intelligence -assisted recruiting. Its payroll services include payroll packages, small business payroll, midsize to enterprise payroll, switch payroll companies, and payroll tax services. Its employee benefits services include Group health insurance, retirement services, and benefits administration services.</v>
    <v>19000</v>
    <v>Nasdaq Stock Market</v>
    <v>XNAS</v>
    <v>XNAS</v>
    <v>911 Panorama Trail S, ROCHESTER, NY, 14625-0397 US</v>
    <v>93.3</v>
    <v>Professional &amp; Commercial Services</v>
    <v>Stock</v>
    <v>46129.796424397653</v>
    <v>6889</v>
    <v>91.18</v>
    <v>32674338625</v>
    <v>PAYCHEX, INC.</v>
    <v>PAYCHEX, INC.</v>
    <v>93.25</v>
    <v>20.667400000000001</v>
    <v>92.13</v>
    <v>91.194999999999993</v>
    <v>358290900</v>
    <v>PAYX</v>
    <v>PAYCHEX, INC. (XNAS:PAYX)</v>
    <v>1534905</v>
    <v>4319983</v>
    <v>1979</v>
  </rv>
  <rv s="2">
    <v>6890</v>
  </rv>
  <rv s="0">
    <v>https://www.bing.com/financeapi/forcetrigger?t=a21zf2&amp;q=XNYS%3aRHI&amp;form=skydnc</v>
    <v>Learn more on Bing</v>
  </rv>
  <rv s="1">
    <v>en-US</v>
    <v>a21zf2</v>
    <v>268435456</v>
    <v>1</v>
    <v>Powered by Refinitiv</v>
    <v>0</v>
    <v>ROBERT HALF INC. (XNYS:RHI)</v>
    <v>2</v>
    <v>3</v>
    <v>Finance</v>
    <v>4</v>
    <v>48.54</v>
    <v>21.83</v>
    <v>0.8014</v>
    <v>0.93</v>
    <v>3.5227000000000001E-2</v>
    <v>USD</v>
    <v>Robert Half Inc. provides specialized talent solutions and business consulting services through the Robert Half and Protiviti company names. The Company operates through three segments: contract talent solutions, permanent placement talent solutions, and Protiviti. The contract talent solutions and permanent placement talent solutions segments provide engagement professionals and full-time personnel, respectively, for finance and accounting, technology, marketing and creative, legal, and administrative, and customer support roles. The Protiviti segment provides internal audit, risk, business, and technology consulting solutions. The Company and its subsidiaries own various trademarks and service marks, including Robert Half Finance &amp; Accounting, Accountemps, OfficeTeam, Robert Half Technology, Robert Half Management Resources, Robert Half Legal, and The Creative Group. The Company operates in North America, South America, Europe, Asia, and Australia.</v>
    <v>14500</v>
    <v>New York Stock Exchange</v>
    <v>XNYS</v>
    <v>XNYS</v>
    <v>2884 Sand Hill Rd, Ste 200, MENLO PARK, CA, 94025 US</v>
    <v>27.83</v>
    <v>Professional &amp; Commercial Services</v>
    <v>Stock</v>
    <v>46129.797794513281</v>
    <v>6892</v>
    <v>26.74</v>
    <v>2795889063</v>
    <v>ROBERT HALF INC.</v>
    <v>ROBERT HALF INC.</v>
    <v>26.94</v>
    <v>20.614000000000001</v>
    <v>26.4</v>
    <v>27.33</v>
    <v>102301100</v>
    <v>RHI</v>
    <v>ROBERT HALF INC. (XNYS:RHI)</v>
    <v>1329079</v>
    <v>3090212</v>
    <v>1979</v>
  </rv>
  <rv s="2">
    <v>6893</v>
  </rv>
  <rv s="0">
    <v>https://www.bing.com/financeapi/forcetrigger?t=a1tedm&amp;q=XNAS%3aFSTR&amp;form=skydnc</v>
    <v>Learn more on Bing</v>
  </rv>
  <rv s="1">
    <v>en-US</v>
    <v>a1tedm</v>
    <v>268435456</v>
    <v>1</v>
    <v>Powered by Refinitiv</v>
    <v>0</v>
    <v>L. B. FOSTER COMPANY (XNAS:FSTR)</v>
    <v>2</v>
    <v>3</v>
    <v>Finance</v>
    <v>4</v>
    <v>32.629899999999999</v>
    <v>17.16</v>
    <v>1.0599000000000001</v>
    <v>0.19</v>
    <v>6.3949999999999996E-3</v>
    <v>USD</v>
    <v>L.B. Foster Company is a global technology solutions provider of engineered, manufactured products and services that builds and supports infrastructure. The Company operates in two segments: Rail, Technologies, and Services (Rail), and Infrastructure Solutions. The Company’s Rail segment consists of several manufacturing, distribution, and service businesses that provide various products, solutions, and services for freight and passenger railroads and other industrial companies throughout the world. The Rail segment also offers contract project management and aftermarket services. The Rail segment comprises the Rail Products, Global Friction Management, and Technology Services and Solutions business units. The Infrastructure Solutions segment designs, manufactures, and deploys advanced technologies that impact the built environment, including precast concrete buildings and products, bridge products, and pipe protective coatings and threading.</v>
    <v>1191</v>
    <v>Nasdaq Stock Market</v>
    <v>XNAS</v>
    <v>XNAS</v>
    <v>415 Holiday Dr, PITTSBURGH, PA, 15220-2729 US</v>
    <v>30.2562</v>
    <v>Machinery, Equipment &amp; Components</v>
    <v>Stock</v>
    <v>46129.797363378908</v>
    <v>6895</v>
    <v>29.61</v>
    <v>312711841</v>
    <v>L. B. FOSTER COMPANY</v>
    <v>L. B. FOSTER COMPANY</v>
    <v>30.1</v>
    <v>43.308199999999999</v>
    <v>29.71</v>
    <v>29.9</v>
    <v>10458590</v>
    <v>FSTR</v>
    <v>L. B. FOSTER COMPANY (XNAS:FSTR)</v>
    <v>105166</v>
    <v>68503</v>
    <v>1998</v>
  </rv>
  <rv s="2">
    <v>6896</v>
  </rv>
  <rv s="0">
    <v>https://www.bing.com/financeapi/forcetrigger?t=a22qp2&amp;q=XNYS%3aSE&amp;form=skydnc</v>
    <v>Learn more on Bing</v>
  </rv>
  <rv s="1">
    <v>en-US</v>
    <v>a22qp2</v>
    <v>268435456</v>
    <v>1</v>
    <v>Powered by Refinitiv</v>
    <v>0</v>
    <v>SEA LIMITED (XNYS:SE)</v>
    <v>2</v>
    <v>3</v>
    <v>Finance</v>
    <v>4</v>
    <v>199.3</v>
    <v>77.05</v>
    <v>1.6617999999999999</v>
    <v>1.69</v>
    <v>1.8695E-2</v>
    <v>USD</v>
    <v>Sea Limited is a consumer Internet company. The Company, through its subsidiaries, operates three core businesses of e-commerce, digital financial services, and digital entertainment, known as Shopee, SeaMoney and Garena. Its segments are e-commerce, digital financial services, and digital entertainment. The platform of Garena offers mobile and personal computer online games and develops mobile games for the global market. It offers e-sports and provides access to other entertainment content and social features, such as live-streaming of gameplay, user chat, and online forums. The platform of Shopee is a mobile-centric, social-focused marketplace. It provides users a shopping environment with integrated payment, logistics infrastructure, and seller services. SeaMoney provides digital financial services and products, including mobile wallet services, payment processing, credit, banking, and Insurtech. It operates in Indonesia, Taiwan, Thailand, Singapore, Malaysia, and the Philippines.</v>
    <v>80700</v>
    <v>New York Stock Exchange</v>
    <v>XNYS</v>
    <v>XNYS</v>
    <v>1 Fusionopolis Place, #17-10 Galaxis, 138522 SG</v>
    <v>93.44</v>
    <v>Software &amp; IT Services</v>
    <v>Stock</v>
    <v>46129.797768610937</v>
    <v>6898</v>
    <v>89.47</v>
    <v>50326457489</v>
    <v>SEA LIMITED</v>
    <v>SEA LIMITED</v>
    <v>92.01</v>
    <v>37.027099999999997</v>
    <v>90.4</v>
    <v>92.09</v>
    <v>546492100</v>
    <v>SE</v>
    <v>SEA LIMITED (XNYS:SE)</v>
    <v>2798642</v>
    <v>3659543</v>
    <v>2009</v>
  </rv>
  <rv s="2">
    <v>6899</v>
  </rv>
  <rv s="0">
    <v>https://www.bing.com/financeapi/forcetrigger?t=bwlodm&amp;q=XNYS%3aMAX&amp;form=skydnc</v>
    <v>Learn more on Bing</v>
  </rv>
  <rv s="1">
    <v>en-US</v>
    <v>bwlodm</v>
    <v>268435456</v>
    <v>1</v>
    <v>Powered by Refinitiv</v>
    <v>0</v>
    <v>MEDIAALPHA, INC. (XNYS:MAX)</v>
    <v>2</v>
    <v>3</v>
    <v>Finance</v>
    <v>4</v>
    <v>13.92</v>
    <v>7.09</v>
    <v>1.3124</v>
    <v>0.01</v>
    <v>9.9700000000000006E-4</v>
    <v>USD</v>
    <v>MediaAlpha, Inc. is an online customer acquisition platform for insurance in property and casualty, health, and life. The Company's technology platform brings together insurance carriers, agents, and high-intent consumers through a real-time, programmatic, transparent, and results-driven ecosystem. Its platform is a set of predictive analytics algorithms that incorporate hundreds of variables to generate conversion probabilities for each consumer, enabling its partners to align customer acquisition costs with expected customer LTV across the platform. Its platform allows buyers to fully integrate first-party consumer data to enhance targeting parameters, bidding granularity and conversion tracking, resulting in accurate customer acquisition and LTV predictions. Its search and conversion datasets enable automated, algorithmic customer acquisition optimizations. It offers a self-service model, which enables its partners to directly manage the buying and selling process independently.</v>
    <v>147</v>
    <v>New York Stock Exchange</v>
    <v>XNYS</v>
    <v>XNYS</v>
    <v>700 South Flower Street, Suite 640, LOS ANGELES, CA, 90017 US</v>
    <v>10.305</v>
    <v>Software &amp; IT Services</v>
    <v>Stock</v>
    <v>46129.797806596878</v>
    <v>6901</v>
    <v>10.01</v>
    <v>637116914</v>
    <v>MEDIAALPHA, INC.</v>
    <v>MEDIAALPHA, INC.</v>
    <v>10.01</v>
    <v>48.3855</v>
    <v>10.029999999999999</v>
    <v>10.039999999999999</v>
    <v>63457860</v>
    <v>MAX</v>
    <v>MEDIAALPHA, INC. (XNYS:MAX)</v>
    <v>296359</v>
    <v>526051</v>
    <v>2020</v>
  </rv>
  <rv s="2">
    <v>6902</v>
  </rv>
  <rv s="0">
    <v>https://www.bing.com/financeapi/forcetrigger?t=a21mcw&amp;q=XNAS%3aQNST&amp;form=skydnc</v>
    <v>Learn more on Bing</v>
  </rv>
  <rv s="1">
    <v>en-US</v>
    <v>a21mcw</v>
    <v>268435456</v>
    <v>1</v>
    <v>Powered by Refinitiv</v>
    <v>0</v>
    <v>QUINSTREET, INC. (XNAS:QNST)</v>
    <v>2</v>
    <v>3</v>
    <v>Finance</v>
    <v>4</v>
    <v>19.285</v>
    <v>10.285</v>
    <v>0.72189999999999999</v>
    <v>0.115</v>
    <v>9.1269999999999997E-3</v>
    <v>USD</v>
    <v>QuinStreet, Inc. is a provider of performance marketplaces and technologies for the financial services and home services industries. The Company allows clients to engage digital media or traffic from devices which include mobile, desktop, and tablet in multiple formats or types of media which include search engines, media properties or websites, email, and in a range of cost-per-action and forms. It delivers marketing results to clients in the form of inquiries such as clicks, leads, calls, applications, or customers. Its Internet visitor sources include websites owned and operated with content and offerings that are relevant to clients’ customers. It also includes visitors acquired from pay-per-click advertisements purchased on search engines. It uses specialized software for client management, building and managing websites, acquiring and managing media, managing third-party media sources, and using data and optimization tools to match Internet visitors to marketing clients.</v>
    <v>938</v>
    <v>Nasdaq Stock Market</v>
    <v>XNAS</v>
    <v>XNAS</v>
    <v>950 Tower Lane, 12Th Floor, FOSTER CITY, CA, 94404 US</v>
    <v>12.91</v>
    <v>Software &amp; IT Services</v>
    <v>Stock</v>
    <v>46129.797170034377</v>
    <v>6904</v>
    <v>12.654999999999999</v>
    <v>724677947</v>
    <v>QUINSTREET, INC.</v>
    <v>QUINSTREET, INC.</v>
    <v>12.77</v>
    <v>11.831200000000001</v>
    <v>12.6</v>
    <v>12.715</v>
    <v>56993940</v>
    <v>QNST</v>
    <v>QUINSTREET, INC. (XNAS:QNST)</v>
    <v>531028</v>
    <v>735593</v>
    <v>2009</v>
  </rv>
  <rv s="2">
    <v>6905</v>
  </rv>
  <rv s="0">
    <v>https://www.bing.com/financeapi/forcetrigger?t=a24q9c&amp;q=XNAS%3aTZOO&amp;form=skydnc</v>
    <v>Learn more on Bing</v>
  </rv>
  <rv s="1">
    <v>en-US</v>
    <v>a24q9c</v>
    <v>268435456</v>
    <v>1</v>
    <v>Powered by Refinitiv</v>
    <v>0</v>
    <v>TRAVELZOO (XNAS:TZOO)</v>
    <v>2</v>
    <v>3</v>
    <v>Finance</v>
    <v>4</v>
    <v>16.555</v>
    <v>4.7149999999999999</v>
    <v>0.87590000000000001</v>
    <v>0.46500000000000002</v>
    <v>6.8787000000000001E-2</v>
    <v>USD</v>
    <v>Travelzoo is a global Internet media company, which is engaged in offering travel, entertainment, and lifestyle experiences. The Company operates through four segments: Travelzoo North America, Travelzoo Europe, Jack’s Flight Club, and New Initiatives. Its Travelzoo North America segment consists of operations in Canada and the United States. Its Travelzoo Europe segment consists of operations in France, Germany, Spain, and the United Kingdom. Its Jack’s Flight Club segment consists of subscription revenue from members to access and receive flight deals via email or mobile applications. Its New Initiatives segment consists of its licensing activities in certain Asia Pacific territories, the Travelzoo META subscription service and Metaverse Travel Experiences, LLC (MTE). Its products and services include the Travelzoo Website (travelzoo.com), the Travelzoo iPhone and Android apps, the Top 20 email newsletter, the Travelzoo Network, and Jack's Flight Club.</v>
    <v>249</v>
    <v>Nasdaq Stock Market</v>
    <v>XNAS</v>
    <v>XNAS</v>
    <v>590 MADISON AVENUE, 35TH FLOOR, NEW YORK, NY, 10022 US</v>
    <v>7.3250000000000002</v>
    <v>Hotels &amp; Entertainment Services</v>
    <v>Stock</v>
    <v>46129.796750856251</v>
    <v>6907</v>
    <v>6.78</v>
    <v>78986156</v>
    <v>TRAVELZOO</v>
    <v>TRAVELZOO</v>
    <v>6.78</v>
    <v>17.6435</v>
    <v>6.76</v>
    <v>7.2249999999999996</v>
    <v>10932340</v>
    <v>TZOO</v>
    <v>TRAVELZOO (XNAS:TZOO)</v>
    <v>92203</v>
    <v>110967</v>
    <v>2001</v>
  </rv>
  <rv s="2">
    <v>6908</v>
  </rv>
  <rv s="0">
    <v>https://www.bing.com/financeapi/forcetrigger?t=a26cw7&amp;q=XNYS%3aYELP&amp;form=skydnc</v>
    <v>Learn more on Bing</v>
  </rv>
  <rv s="1">
    <v>en-US</v>
    <v>a26cw7</v>
    <v>268435456</v>
    <v>1</v>
    <v>Powered by Refinitiv</v>
    <v>0</v>
    <v>YELP INC. (XNYS:YELP)</v>
    <v>2</v>
    <v>3</v>
    <v>Finance</v>
    <v>4</v>
    <v>41.22</v>
    <v>19.600000000000001</v>
    <v>0.52669999999999995</v>
    <v>0.35</v>
    <v>1.2763999999999999E-2</v>
    <v>USD</v>
    <v>Yelp Inc. connects consumers with local businesses. The Company's advertising products enable businesses of all sizes to reach a large audience, advertise their products and drive conversion of their services. It offers a range of free and paid advertising products to businesses of all sizes, which include CPC Advertising (Yelp Ads), RepairPal Network and Multi-location Ad Products. Its business page products include Free Business Account, Upgrade Package, Branded Profile, Enhanced Profile, Verified License, Business Highlights, Yelp Connect, Logo and Nearby Jobs. In addition to its advertising products, it also offers features and consumer-interactive tools to facilitate transactions between consumers and the local businesses they find on Yelp. It offers subscription services, licensing payments for access to Yelp data and other non-advertising arrangements. It sells its advertising products online through its Website and Yelp for Business app, and indirectly through partners.</v>
    <v>5168</v>
    <v>New York Stock Exchange</v>
    <v>XNYS</v>
    <v>XNYS</v>
    <v>350 Mission Street, 10th Floor, SAN FRANCISCO, CA, 94105 US</v>
    <v>28.03</v>
    <v>Software &amp; IT Services</v>
    <v>Stock</v>
    <v>46129.797644594531</v>
    <v>6910</v>
    <v>27.66</v>
    <v>1652787367</v>
    <v>YELP INC.</v>
    <v>YELP INC.</v>
    <v>27.75</v>
    <v>12.317600000000001</v>
    <v>27.42</v>
    <v>27.77</v>
    <v>59517010</v>
    <v>YELP</v>
    <v>YELP INC. (XNYS:YELP)</v>
    <v>341422</v>
    <v>1133121</v>
    <v>2004</v>
  </rv>
  <rv s="2">
    <v>6911</v>
  </rv>
  <rv s="0">
    <v>https://www.bing.com/financeapi/forcetrigger?t=a1n7yc&amp;q=XNAS%3aAKAM&amp;form=skydnc</v>
    <v>Learn more on Bing</v>
  </rv>
  <rv s="1">
    <v>en-US</v>
    <v>a1n7yc</v>
    <v>268435456</v>
    <v>1</v>
    <v>Powered by Refinitiv</v>
    <v>0</v>
    <v>AKAMAI TECHNOLOGIES, INC. (XNAS:AKAM)</v>
    <v>2</v>
    <v>3</v>
    <v>Finance</v>
    <v>4</v>
    <v>121.12</v>
    <v>69.78</v>
    <v>0.46189999999999998</v>
    <v>-1.21</v>
    <v>-1.2499E-2</v>
    <v>USD</v>
    <v>Akamai Technologies, Inc. is a cybersecurity and cloud computing company. The Company develops and provides solutions for global enterprises to build, secure and accelerate their applications and digital experiences. Akamai Connected Cloud, the Company's platform, is comprised of an edge and cloud architecture and underlying network for cloud computing, security and content delivery services. Its cloud computing services include compute, storage, networking, database and container management services that are required to build, deploy and secure applications and workloads. Its security solutions are designed to keep infrastructure, websites, applications, application programming interfaces and users safe from a multitude of cyberattacks and online threats while improving performance. Its content delivery solutions consist of Web and mobile performance focused solutions and media delivery solutions. It also specializes in serverless WebAssembly function-as-a-service (FaaS) technology.</v>
    <v>11000</v>
    <v>Nasdaq Stock Market</v>
    <v>XNAS</v>
    <v>XNAS</v>
    <v>145 Broadway, CAMBRIDGE, MA, 02142 US</v>
    <v>98.635000000000005</v>
    <v>Software &amp; IT Services</v>
    <v>Stock</v>
    <v>46129.797338310156</v>
    <v>6913</v>
    <v>94.974999999999994</v>
    <v>14074528360</v>
    <v>AKAMAI TECHNOLOGIES, INC.</v>
    <v>AKAMAI TECHNOLOGIES, INC.</v>
    <v>97.3</v>
    <v>31.084399999999999</v>
    <v>96.81</v>
    <v>95.6</v>
    <v>147223100</v>
    <v>AKAM</v>
    <v>AKAMAI TECHNOLOGIES, INC. (XNAS:AKAM)</v>
    <v>3316364</v>
    <v>5586222</v>
    <v>1998</v>
  </rv>
  <rv s="2">
    <v>6914</v>
  </rv>
  <rv s="0">
    <v>https://www.bing.com/financeapi/forcetrigger?t=a1mthw&amp;q=XNYS%3aACN&amp;form=skydnc</v>
    <v>Learn more on Bing</v>
  </rv>
  <rv s="1">
    <v>en-US</v>
    <v>a1mthw</v>
    <v>268435456</v>
    <v>1</v>
    <v>Powered by Refinitiv</v>
    <v>0</v>
    <v>ACCENTURE PUBLIC LIMITED COMPANY (XNYS:ACN)</v>
    <v>2</v>
    <v>3</v>
    <v>Finance</v>
    <v>4</v>
    <v>325.70999999999998</v>
    <v>177.5</v>
    <v>1.1752</v>
    <v>2.875</v>
    <v>1.482E-2</v>
    <v>USD</v>
    <v>Accenture plc is a global professional services company. It is engaged in providing a range of services and solutions across strategy and consulting, technology, operations, Industry X and Song. It serves clients and manages its business through three geographic markets: Americas, EMEA (Europe, Middle East and Africa) and Asia Pacific. It operates business processes on behalf of clients for specific enterprise functions, including finance and accounting, sourcing and procurement, supply chain, marketing and sales, and human resources, as well as industry-specific services, such as platform trust and safety, banking, insurance, network and health services. Its services include Cloud consulting services, customer services, cybersecurity consulting, data and artificial intelligence, digital engineering and manufacturing, managed services, metaverse solutions, Infrastructure and Capital Projects, Finance consulting, Supply chain consulting, and others.</v>
    <v>779000</v>
    <v>New York Stock Exchange</v>
    <v>XNYS</v>
    <v>XNYS</v>
    <v>1 GRAND CANAL SQUARE GRAND CANAL HARBOUR, DUBLIN, D02P820 IE</v>
    <v>199.65</v>
    <v>Software &amp; IT Services</v>
    <v>Stock</v>
    <v>46129.797817245315</v>
    <v>6916</v>
    <v>195.81</v>
    <v>120869299687</v>
    <v>ACCENTURE PUBLIC LIMITED COMPANY</v>
    <v>ACCENTURE PUBLIC LIMITED COMPANY</v>
    <v>197.05</v>
    <v>16.276299999999999</v>
    <v>194</v>
    <v>196.875</v>
    <v>613939300</v>
    <v>ACN</v>
    <v>ACCENTURE PUBLIC LIMITED COMPANY (XNYS:ACN)</v>
    <v>2302548</v>
    <v>7281027</v>
    <v>2009</v>
  </rv>
  <rv s="2">
    <v>6917</v>
  </rv>
  <rv s="0">
    <v>https://www.bing.com/financeapi/forcetrigger?t=a1uibh&amp;q=XNAS%3aHCKT&amp;form=skydnc</v>
    <v>Learn more on Bing</v>
  </rv>
  <rv s="1">
    <v>en-US</v>
    <v>a1uibh</v>
    <v>268435456</v>
    <v>1</v>
    <v>Powered by Refinitiv</v>
    <v>0</v>
    <v>THE HACKETT GROUP, INC. (XNAS:HCKT)</v>
    <v>2</v>
    <v>3</v>
    <v>Finance</v>
    <v>4</v>
    <v>26.76</v>
    <v>12.19</v>
    <v>1.0396000000000001</v>
    <v>0.40500000000000003</v>
    <v>0.03</v>
    <v>USD</v>
    <v>The Hackett Group, Inc. is an IP and platform-based, Gen artificial intelligence (A.I.) strategic consulting and executive advisory company. The Company’s segments include Global Strategy &amp; Business Transformation (Global S&amp;BT), Oracle Solutions, and SAP Solutions. The Global S&amp;BT segment includes the Company’s Gen A.I. and strategic business consulting practices. The Oracle Solutions Segment includes the Company’s Oracle Enterprise Performance Management (EPM)/ Enterprise Resource Planning (ERP) and Digital Application Maintenance and Support (AMS) practices. SAP Solutions segment includes the Company’s SAP applications and related SAP service offerings. Its software platform includes AI XPLR and ZBrain.ai. Its AI assessment platform allows measuring and assessing the impact of Gen A.I. technologies. It provides expertise in Gen A.I. strategy, operations, finance, strategic sourcing, and information technology, including its Oracle, SAP, OneStream, and Coupa implementation offerings.</v>
    <v>1503</v>
    <v>Nasdaq Stock Market</v>
    <v>XNAS</v>
    <v>XNAS</v>
    <v>1001 Brickell Bay Drive Suite 3000, FL, 33131 US</v>
    <v>14.02</v>
    <v>Professional &amp; Commercial Services</v>
    <v>Stock</v>
    <v>46129.797706758596</v>
    <v>6919</v>
    <v>13.71</v>
    <v>350687298</v>
    <v>THE HACKETT GROUP, INC.</v>
    <v>THE HACKETT GROUP, INC.</v>
    <v>13.71</v>
    <v>29.756</v>
    <v>13.5</v>
    <v>13.904999999999999</v>
    <v>25220230</v>
    <v>HCKT</v>
    <v>THE HACKETT GROUP, INC. (XNAS:HCKT)</v>
    <v>167158</v>
    <v>297469</v>
    <v>1997</v>
  </rv>
  <rv s="2">
    <v>6920</v>
  </rv>
  <rv s="0">
    <v>https://www.bing.com/financeapi/forcetrigger?t=a1vtoc&amp;q=XNYS%3aIT&amp;form=skydnc</v>
    <v>Learn more on Bing</v>
  </rv>
  <rv s="1">
    <v>en-US</v>
    <v>a1vtoc</v>
    <v>268435456</v>
    <v>1</v>
    <v>Powered by Refinitiv</v>
    <v>0</v>
    <v>GARTNER, INC. (XNYS:IT)</v>
    <v>2</v>
    <v>3</v>
    <v>Finance</v>
    <v>4</v>
    <v>451.73</v>
    <v>139.18</v>
    <v>0.98150000000000004</v>
    <v>-2.19</v>
    <v>-1.4081E-2</v>
    <v>USD</v>
    <v>Gartner, Inc. delivers actionable, objective business and technology insights. Its segments include Business and Technology Insights (Insights), Conferences, and Consulting. The Insights segment delivers independent, objective insight to leaders across an enterprise through subscription services that include on-demand access to published research content, data and benchmarks, and direct access to a network of research experts located around the globe. The Conferences segment is designed for information technology (IT) and business executives as well as decision-makers looking to adapt and evolve their organizations through disruption and uncertainty, navigate risks and prioritize investments. The Consulting segment serves chief information officers and other senior executives to optimize technology investments and drive business impact. It also provides solutions for a range of IT-related priorities, including IT cost optimization, digital transformation, and IT sourcing optimization.</v>
    <v>20244</v>
    <v>New York Stock Exchange</v>
    <v>XNYS</v>
    <v>XNYS</v>
    <v>56 Top Gallant Rd, P O Box 10212, STAMFORD, CT, 06904-2212 US</v>
    <v>157.94499999999999</v>
    <v>Software &amp; IT Services</v>
    <v>Stock</v>
    <v>46129.797790022654</v>
    <v>6922</v>
    <v>152.79</v>
    <v>10352012534</v>
    <v>GARTNER, INC.</v>
    <v>GARTNER, INC.</v>
    <v>157.245</v>
    <v>15.886699999999999</v>
    <v>155.53</v>
    <v>153.34</v>
    <v>67510190</v>
    <v>IT</v>
    <v>GARTNER, INC. (XNYS:IT)</v>
    <v>725287</v>
    <v>1492530</v>
    <v>1990</v>
  </rv>
  <rv s="2">
    <v>6923</v>
  </rv>
  <rv s="0">
    <v>https://www.bing.com/financeapi/forcetrigger?t=c3hfa2&amp;q=XNYS%3aLTH&amp;form=skydnc</v>
    <v>Learn more on Bing</v>
  </rv>
  <rv s="1">
    <v>en-US</v>
    <v>c3hfa2</v>
    <v>268435456</v>
    <v>1</v>
    <v>Powered by Refinitiv</v>
    <v>0</v>
    <v>LIFE TIME GROUP HOLDINGS, INC. (XNYS:LTH)</v>
    <v>2</v>
    <v>3</v>
    <v>Finance</v>
    <v>4</v>
    <v>34.99</v>
    <v>24.14</v>
    <v>1.5790999999999999</v>
    <v>0.81</v>
    <v>2.9242000000000001E-2</v>
    <v>USD</v>
    <v>Life Time Group Holdings, Inc. is a holding company. It is a lifestyle and leisure brand offering health, fitness and wellness experiences to a community of more than 1.5 million individual members. It designs, builds and operates its athletic country club destinations that are distinctive and large, multi-use sports and athletic, professional fitness, family recreation and spa centers in a resort-like environment. It offers fitness floors with equipment, spacious locker rooms, group fitness studios and spaces, indoor and outdoor pools and bistros, indoor and outdoor tennis courts, indoor and outdoor pickleball courts, basketball courts, LifeSpa, LifeCafe and its childcare and Kids Academy learning spaces. Its Life Time Digital features include live streaming fitness classes, remote goal-based personal training, nutrition and weight loss support, and curated health, fitness and wellness content. It has a portfolio of over 175 athletic country clubs across the United States and Canada.</v>
    <v>11100</v>
    <v>New York Stock Exchange</v>
    <v>XNYS</v>
    <v>XNYS</v>
    <v>2092 Corporate Place, CHANHASSEN, MN US</v>
    <v>28.91</v>
    <v>Hotels &amp; Entertainment Services</v>
    <v>Stock</v>
    <v>46129.796018622656</v>
    <v>6925</v>
    <v>27.98</v>
    <v>6323663401</v>
    <v>LIFE TIME GROUP HOLDINGS, INC.</v>
    <v>LIFE TIME GROUP HOLDINGS, INC.</v>
    <v>27.98</v>
    <v>17.217199999999998</v>
    <v>27.7</v>
    <v>28.51</v>
    <v>221805100</v>
    <v>LTH</v>
    <v>LIFE TIME GROUP HOLDINGS, INC. (XNYS:LTH)</v>
    <v>911517</v>
    <v>3402670</v>
    <v>2015</v>
  </rv>
  <rv s="2">
    <v>6926</v>
  </rv>
  <rv s="0">
    <v>https://www.bing.com/financeapi/forcetrigger?t=a1y3dm&amp;q=XNYS%3aMTN&amp;form=skydnc</v>
    <v>Learn more on Bing</v>
  </rv>
  <rv s="1">
    <v>en-US</v>
    <v>a1y3dm</v>
    <v>268435456</v>
    <v>1</v>
    <v>Powered by Refinitiv</v>
    <v>0</v>
    <v>VAIL RESORTS, INC. (XNYS:MTN)</v>
    <v>2</v>
    <v>3</v>
    <v>Finance</v>
    <v>4</v>
    <v>175.51</v>
    <v>123.82</v>
    <v>0.74519999999999997</v>
    <v>2.6</v>
    <v>2.0107E-2</v>
    <v>USD</v>
    <v>Vail Resorts, Inc. is a network of destination and close-to-home ski resorts in the world including Vail Mountain, Breckenridge, Park City Mountain, Whistler Blackcomb, Stowe, and 32 additional resorts across North America; Andermatt-Sedrun and Crans-Montana Mountain Resort in Switzerland; and Perisher, Hotham, and Falls Creek in Australia - all available on the Company's Epic Pass. The Company's segments include Mountain, Lodging and Real Estate. It also provides ancillary services, primarily including ski school, dining and retail/rental operations. The Company owns and/or manages a collection of elegant hotels under the RockResorts brand, a portfolio of vacation rentals, condominiums and branded hotels located in close proximity to its mountain destinations, as well as the Grand Teton Lodge Company in Jackson Hole, Wyo. The Company operates more than 250 retail and rental locations across North America. It owns, develops and sells real estate in and around its resort communities.</v>
    <v>6800</v>
    <v>New York Stock Exchange</v>
    <v>XNYS</v>
    <v>XNYS</v>
    <v>390 Interlocken Crescent, Suite 1000, BROOMFIELD, CO, 80021 US</v>
    <v>134.05000000000001</v>
    <v>Hotels &amp; Entertainment Services</v>
    <v>Stock</v>
    <v>46129.797811376564</v>
    <v>6928</v>
    <v>128.04</v>
    <v>4700355625</v>
    <v>VAIL RESORTS, INC.</v>
    <v>VAIL RESORTS, INC.</v>
    <v>128.26</v>
    <v>19.344799999999999</v>
    <v>129.31</v>
    <v>131.91</v>
    <v>35633050</v>
    <v>MTN</v>
    <v>VAIL RESORTS, INC. (XNYS:MTN)</v>
    <v>310321</v>
    <v>835301</v>
    <v>1985</v>
  </rv>
  <rv s="2">
    <v>6929</v>
  </rv>
  <rv s="0">
    <v>https://www.bing.com/financeapi/forcetrigger?t=a1zxu2&amp;q=XNAS%3aPLAY&amp;form=skydnc</v>
    <v>Learn more on Bing</v>
  </rv>
  <rv s="1">
    <v>en-US</v>
    <v>a1zxu2</v>
    <v>268435456</v>
    <v>1</v>
    <v>Powered by Refinitiv</v>
    <v>0</v>
    <v>DAVE &amp; BUSTER'S ENTERTAINMENT, INC. (XNAS:PLAY)</v>
    <v>2</v>
    <v>3</v>
    <v>Finance</v>
    <v>4</v>
    <v>35.53</v>
    <v>9.61</v>
    <v>1.9910000000000001</v>
    <v>0.17</v>
    <v>1.1937999999999999E-2</v>
    <v>USD</v>
    <v>Dave &amp; Buster's Entertainment, Inc. is an owner and operator of entertainment and dining venues. The Company owns and operates about 232 venues in North America that offer entertainment and dining experiences to guests through two distinct brands: Dave &amp; Buster’s and Main Event. The Company has over 171 Dave &amp; Buster's branded stores in 42 states, Puerto Rico, and Canada and offers guests the opportunity to Eat Drink Play and Watch, all in one location. Each store offers a full menu of entrees and appetizers, a complete selection of alcoholic and non-alcoholic beverages, and an assortment of entertainment attractions centered around playing games and watching live sports and other televised events. It also operates over 61 Main Event branded stores in 22 states across the country, and offers bowling, laser tag, hundreds of arcade games, and virtual reality. Each of its locations also offers full bar service, including a variety of beers, hand-crafted cocktails, and spirits.</v>
    <v>23610</v>
    <v>Nasdaq Stock Market</v>
    <v>XNAS</v>
    <v>XNAS</v>
    <v>2481 Manana Dr, DALLAS, TX, 75220 US</v>
    <v>15.02</v>
    <v>Hotels &amp; Entertainment Services</v>
    <v>Stock</v>
    <v>46129.796297568748</v>
    <v>6931</v>
    <v>14</v>
    <v>500594754</v>
    <v>DAVE &amp; BUSTER'S ENTERTAINMENT, INC.</v>
    <v>DAVE &amp; BUSTER'S ENTERTAINMENT, INC.</v>
    <v>14.55</v>
    <v>0</v>
    <v>14.24</v>
    <v>14.41</v>
    <v>34739400</v>
    <v>PLAY</v>
    <v>DAVE &amp; BUSTER'S ENTERTAINMENT, INC. (XNAS:PLAY)</v>
    <v>2096158</v>
    <v>2012905</v>
    <v>2010</v>
  </rv>
  <rv s="2">
    <v>6932</v>
  </rv>
  <rv s="0">
    <v>https://www.bing.com/financeapi/forcetrigger?t=a1zyf2&amp;q=XNYS%3aPLNT&amp;form=skydnc</v>
    <v>Learn more on Bing</v>
  </rv>
  <rv s="1">
    <v>en-US</v>
    <v>a1zyf2</v>
    <v>268435456</v>
    <v>1</v>
    <v>Powered by Refinitiv</v>
    <v>0</v>
    <v>PLANET FITNESS, INC. (XNYS:PLNT)</v>
    <v>2</v>
    <v>3</v>
    <v>Finance</v>
    <v>4</v>
    <v>114.47</v>
    <v>69.099999999999994</v>
    <v>1.2190000000000001</v>
    <v>1.115</v>
    <v>1.5603000000000001E-2</v>
    <v>USD</v>
    <v>Planet Fitness, Inc. is a franchisor and operator of fitness centers in the world. The Company operates in three segments: Franchise, Corporate-owned club, and Equipment. The Franchise segment includes operations related to the Company’s franchising business in the United States, Puerto Rico, Canada, Panama, Mexico and Australia. The Corporate-owned clubs segment includes operations with respect to all Corporate-owned clubs throughout the United States, Canada, and Spain. The Equipment segment includes the sale of equipment to franchisee-owned clubs. The Company's subsidiaries operate three lines of business, which include licensing and selling franchises under the Planet Fitness trade name, owning, and operating fitness centers, and selling fitness-related equipment to franchisee-owned stores. It operates 2,735 clubs in all 50 states: the District of Columbia, Puerto Rico, Canada, Panama, Mexico, Australia and Spain.</v>
    <v>4020</v>
    <v>New York Stock Exchange</v>
    <v>XNYS</v>
    <v>XNYS</v>
    <v>4 Liberty Lane West, HAMPTON, NH, 03842 US</v>
    <v>73.290000000000006</v>
    <v>Hotels &amp; Entertainment Services</v>
    <v>Stock</v>
    <v>46129.796678113278</v>
    <v>6934</v>
    <v>71.5</v>
    <v>5762476046</v>
    <v>PLANET FITNESS, INC.</v>
    <v>PLANET FITNESS, INC.</v>
    <v>71.650000000000006</v>
    <v>27.6708</v>
    <v>71.459999999999994</v>
    <v>72.575000000000003</v>
    <v>79400290</v>
    <v>PLNT</v>
    <v>PLANET FITNESS, INC. (XNYS:PLNT)</v>
    <v>932875</v>
    <v>1329298</v>
    <v>2015</v>
  </rv>
  <rv s="2">
    <v>6935</v>
  </rv>
  <rv s="0">
    <v>https://www.bing.com/financeapi/forcetrigger?t=c2muc7&amp;q=XNYS%3aXPOF&amp;form=skydnc</v>
    <v>Learn more on Bing</v>
  </rv>
  <rv s="1">
    <v>en-US</v>
    <v>c2muc7</v>
    <v>268435456</v>
    <v>1</v>
    <v>Powered by Refinitiv</v>
    <v>0</v>
    <v>XPONENTIAL FITNESS, INC. (XNYS:XPOF)</v>
    <v>2</v>
    <v>3</v>
    <v>Finance</v>
    <v>4</v>
    <v>11.14</v>
    <v>3.83</v>
    <v>1.2434000000000001</v>
    <v>0.37</v>
    <v>5.4412000000000002E-2</v>
    <v>USD</v>
    <v>Xponential Fitness, Inc. is a global franchisor of boutique health and wellness brands. The Company operates a diversified platform of six brands spanning modalities including Pilates, barre, stretching, strength training and yoga. In partnership with its franchisees, it offers a personalized workout experience in studio locations throughout the United States and internationally, with franchise, master franchise and international expansion agreements. The Company’s portfolio of brands includes Club Pilates, the Pilates brand in the United States; StretchLab, a concept offering one-on-one and group stretching services; YogaSix, the franchised yoga brand in the United States; Pure Barre, a total body workout that uses the ballet barre to perform small isometric movements, and the Barre brand in the United States; BFT, a functional training and strength-based program.</v>
    <v>224</v>
    <v>New York Stock Exchange</v>
    <v>XNYS</v>
    <v>XNYS</v>
    <v>17877 Von Karman Ave, Suite 100, IRVINE, CA, 92614 US</v>
    <v>7.21</v>
    <v>Hotels &amp; Entertainment Services</v>
    <v>Stock</v>
    <v>46129.797766435157</v>
    <v>6937</v>
    <v>6.8</v>
    <v>351688500</v>
    <v>XPONENTIAL FITNESS, INC.</v>
    <v>XPONENTIAL FITNESS, INC.</v>
    <v>6.9550000000000001</v>
    <v>0</v>
    <v>6.8</v>
    <v>7.17</v>
    <v>49050000</v>
    <v>XPOF</v>
    <v>XPONENTIAL FITNESS, INC. (XNYS:XPOF)</v>
    <v>258386</v>
    <v>471542</v>
    <v>2020</v>
  </rv>
  <rv s="2">
    <v>6938</v>
  </rv>
  <rv s="0">
    <v>https://www.bing.com/financeapi/forcetrigger?t=a1uupr&amp;q=XNAS%3aHQY&amp;form=skydnc</v>
    <v>Learn more on Bing</v>
  </rv>
  <rv s="1">
    <v>en-US</v>
    <v>a1uupr</v>
    <v>268435456</v>
    <v>1</v>
    <v>Powered by Refinitiv</v>
    <v>0</v>
    <v>HEALTHEQUITY, INC. (XNAS:HQY)</v>
    <v>2</v>
    <v>3</v>
    <v>Finance</v>
    <v>4</v>
    <v>116.65</v>
    <v>72.760000000000005</v>
    <v>0.2175</v>
    <v>1.32</v>
    <v>1.5616000000000001E-2</v>
    <v>USD</v>
    <v>HealthEquity, Inc. is engaged in providing technology-enabled services that enables consumers to make healthcare saving and spending decisions. The Company uses its technology to manage consumer tax-advantaged health savings accounts (HSAs) and other consumer-directed benefits (CDBs) offered by employers, including flexible spending accounts and health reimbursement arrangements (FSAs and HRAs), and to administer Consolidated Omnibus Budget Reconciliation Act (COBRA), commuter and other benefits. It provides consumers with payment processing services, personalized benefit information, the ability to earn wellness incentives, and investment advice. It offers an investment platform and access to an online-only automated investment advisory service to all of its members whose account balances exceed a stated threshold. It administers pre-tax commuter benefit programs through which employers are permitted to provide employees with commuter benefits including qualified transit and parking.</v>
    <v>2814</v>
    <v>Nasdaq Stock Market</v>
    <v>XNAS</v>
    <v>XNAS</v>
    <v>15 W Scenic Pointe Dr Ste 100, DRAPER, UT, 84020-6120 US</v>
    <v>86.55</v>
    <v>Software &amp; IT Services</v>
    <v>Stock</v>
    <v>46129.797128344529</v>
    <v>6940</v>
    <v>84.83</v>
    <v>7252471498</v>
    <v>HEALTHEQUITY, INC.</v>
    <v>HEALTHEQUITY, INC.</v>
    <v>85.3</v>
    <v>39.348199999999999</v>
    <v>84.53</v>
    <v>85.85</v>
    <v>84478410</v>
    <v>HQY</v>
    <v>HEALTHEQUITY, INC. (XNAS:HQY)</v>
    <v>569402</v>
    <v>1034841</v>
    <v>2002</v>
  </rv>
  <rv s="2">
    <v>6941</v>
  </rv>
  <rv s="0">
    <v>https://www.bing.com/financeapi/forcetrigger?t=a1q1f2&amp;q=XNYS%3aCNK&amp;form=skydnc</v>
    <v>Learn more on Bing</v>
  </rv>
  <rv s="1">
    <v>en-US</v>
    <v>a1q1f2</v>
    <v>268435456</v>
    <v>1</v>
    <v>Powered by Refinitiv</v>
    <v>0</v>
    <v>CINEMARK HOLDINGS, INC. (XNYS:CNK)</v>
    <v>2</v>
    <v>3</v>
    <v>Finance</v>
    <v>4</v>
    <v>34.01</v>
    <v>21.6</v>
    <v>1.0778000000000001</v>
    <v>0.17</v>
    <v>5.6670000000000002E-3</v>
    <v>USD</v>
    <v>Cinemark Holdings, Inc. is a movie theatre company. The Company is engaged in the motion picture exhibition industry, with theaters in the United States, Brazil, Argentina, Chile, Colombia, Peru, Honduras, El Salvador, Nicaragua, Costa Rica, Panama, Guatemala, Bolivia, and Paraguay. Its segments include U.S. markets and international markets. Its circuit, comprised of various brands that also include Century, Tinseltown and Rave, operates approximately 497 theaters with 5,653 screens in 42 states domestically and 13 countries throughout South and Central America. It plays mainstream films from many different genres, such as animated films, family films, dramas, comedies, horror and action films. It offers content in both 2-D and 3-D formats in all of its theaters, and in many locations, it offers either its own premium large format, XD, IMAX or ScreenX. It offers a variety of alternative entertainment content for its guests, such as concert, sporting and gaming events, and others.</v>
    <v>8451</v>
    <v>New York Stock Exchange</v>
    <v>XNYS</v>
    <v>XNYS</v>
    <v>3900 Dallas Parkway, PLANO, TX, 75093 US</v>
    <v>30.67</v>
    <v>Hotels &amp; Entertainment Services</v>
    <v>Stock</v>
    <v>46129.797859721875</v>
    <v>6943</v>
    <v>29.39</v>
    <v>3523931425</v>
    <v>CINEMARK HOLDINGS, INC.</v>
    <v>CINEMARK HOLDINGS, INC.</v>
    <v>29.96</v>
    <v>30.5457</v>
    <v>30</v>
    <v>30.17</v>
    <v>116802500</v>
    <v>CNK</v>
    <v>CINEMARK HOLDINGS, INC. (XNYS:CNK)</v>
    <v>1498385</v>
    <v>1860403</v>
    <v>2006</v>
  </rv>
  <rv s="2">
    <v>6944</v>
  </rv>
  <rv s="0">
    <v>http://en.wikipedia.org/wiki/The_Walt_Disney_Company</v>
    <v>Wikipedia</v>
  </rv>
  <rv s="6">
    <v>204</v>
    <v>6946</v>
  </rv>
  <rv s="7">
    <v>17</v>
    <v>https://www.bing.com/th?id=AMMS_0aa288ba528f6f45e3de87d97e250136&amp;qlt=95</v>
    <v>6947</v>
    <v>0</v>
    <v>https://www.bing.com/images/search?form=xlimg&amp;q=the+walt+disney+company</v>
    <v>Image of THE WALT DISNEY COMPANY</v>
  </rv>
  <rv s="0">
    <v>https://www.bing.com/financeapi/forcetrigger?t=a1r2z2&amp;q=XNYS%3aDIS&amp;form=skydnc</v>
    <v>Learn more on Bing</v>
  </rv>
  <rv s="8">
    <v>en-US</v>
    <v>a1r2z2</v>
    <v>268435456</v>
    <v>1</v>
    <v>Powered by Refinitiv</v>
    <v>13</v>
    <v>THE WALT DISNEY COMPANY (XNYS:DIS)</v>
    <v>15</v>
    <v>16</v>
    <v>Finance</v>
    <v>4</v>
    <v>124.69</v>
    <v>82.98</v>
    <v>1.4497</v>
    <v>1.7849999999999999</v>
    <v>1.7180000000000001E-2</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231000</v>
    <v>New York Stock Exchange</v>
    <v>XNYS</v>
    <v>XNYS</v>
    <v>500 South Buena Vista Street, BURBANK, CA, 91521-0001 US</v>
    <v>106.27500000000001</v>
    <v>6948</v>
    <v>Media &amp; Publishing</v>
    <v>Stock</v>
    <v>46129.797443286719</v>
    <v>6949</v>
    <v>104.685</v>
    <v>187223091200</v>
    <v>THE WALT DISNEY COMPANY</v>
    <v>THE WALT DISNEY COMPANY</v>
    <v>104.95</v>
    <v>15.572800000000001</v>
    <v>103.9</v>
    <v>105.685</v>
    <v>1771520000</v>
    <v>DIS</v>
    <v>THE WALT DISNEY COMPANY (XNYS:DIS)</v>
    <v>6318554</v>
    <v>10269298</v>
    <v>2018</v>
  </rv>
  <rv s="2">
    <v>6950</v>
  </rv>
  <rv s="0">
    <v>https://www.bing.com/financeapi/forcetrigger?t=a1x8nm&amp;q=XNYS%3aLYV&amp;form=skydnc</v>
    <v>Learn more on Bing</v>
  </rv>
  <rv s="1">
    <v>en-US</v>
    <v>a1x8nm</v>
    <v>268435456</v>
    <v>1</v>
    <v>Powered by Refinitiv</v>
    <v>0</v>
    <v>LIVE NATION ENTERTAINMENT, INC. (XNYS:LYV)</v>
    <v>2</v>
    <v>3</v>
    <v>Finance</v>
    <v>4</v>
    <v>175.25</v>
    <v>122.08</v>
    <v>1.1583000000000001</v>
    <v>-4.07</v>
    <v>-2.5344000000000002E-2</v>
    <v>USD</v>
    <v>Live Nation Entertainment, Inc. is a live entertainment company. The Company is a producer of live music concerts. Its segments include Concerts, Ticketing and Sponsorship &amp; Advertising. The Concerts segment principally involves the global promotion of live music events in its owned or operated venues and in rented third-party venues, the operation and management of music venues, the production of music festivals across the world, the creation of associated content and the provision of management and other services to artists. The Ticketing segment is an agency business that sells tickets for events on behalf of its clients. The Sponsorship &amp; Advertising segment employs a sales force that creates and maintains relationships with sponsors through a combination of strategic, international, national, and local opportunities that allow businesses to reach customers through its concert, festival, venue and ticketing assets, including advertising on its Websites.</v>
    <v>17700</v>
    <v>New York Stock Exchange</v>
    <v>XNYS</v>
    <v>XNYS</v>
    <v>9348 Civic Center Dr, BEVERLY HILLS, CA, 90210 US</v>
    <v>161.19999999999999</v>
    <v>Media &amp; Publishing</v>
    <v>Stock</v>
    <v>46129.797817175779</v>
    <v>6952</v>
    <v>155.44999999999999</v>
    <v>36370270664</v>
    <v>LIVE NATION ENTERTAINMENT, INC.</v>
    <v>LIVE NATION ENTERTAINMENT, INC.</v>
    <v>161.05000000000001</v>
    <v>0</v>
    <v>160.59</v>
    <v>156.52000000000001</v>
    <v>232368200</v>
    <v>LYV</v>
    <v>LIVE NATION ENTERTAINMENT, INC. (XNYS:LYV)</v>
    <v>2450867</v>
    <v>3000282</v>
    <v>2005</v>
  </rv>
  <rv s="2">
    <v>6953</v>
  </rv>
  <rv s="0">
    <v>https://www.bing.com/financeapi/forcetrigger?t=a1xerw&amp;q=XNYS%3aMCS&amp;form=skydnc</v>
    <v>Learn more on Bing</v>
  </rv>
  <rv s="1">
    <v>en-US</v>
    <v>a1xerw</v>
    <v>268435456</v>
    <v>1</v>
    <v>Powered by Refinitiv</v>
    <v>0</v>
    <v>THE MARCUS CORPORATION (XNYS:MCS)</v>
    <v>2</v>
    <v>3</v>
    <v>Finance</v>
    <v>4</v>
    <v>20.02</v>
    <v>12.85</v>
    <v>0.5776</v>
    <v>1.29</v>
    <v>6.898399999999999E-2</v>
    <v>USD</v>
    <v>The Marcus Corporation is engaged in the lodging and entertainment industries, with significant Company-owned real estate assets. The Company's segments include Theatres, and Hotels and Resorts. The Theatres segment owns or operates approximately 985 screens at 78 locations in 17 states under the Marcus Theatres, Movie Tavern by Marcus and Bistro Plex brands. The Company operates multiscreen motion picture theatres in Wisconsin, Illinois, Iowa, Minnesota, Missouri, Nebraska, North Dakota, Ohio, Arkansas, Colorado, Georgia, Kentucky, Louisiana, New York, Pennsylvania, Texas and Virginia and a family entertainment center in Wisconsin. The Hotels and Resorts segment owns and/or manages around 16 hotels, resorts and other properties in eight states. It owns and operates full-service hotels and resorts in Wisconsin, Illinois and Nebraska and manages full service hotels, resorts and other properties in Wisconsin, Illinois, Minnesota, Iowa, Nevada, Pennsylvania, California and Nebraska.</v>
    <v>8390</v>
    <v>New York Stock Exchange</v>
    <v>XNYS</v>
    <v>XNYS</v>
    <v>111 East Kilbourn Avenue, Suite 1200, MILWAUKEE, WI, 53202-6633 US</v>
    <v>20.02</v>
    <v>Hotels &amp; Entertainment Services</v>
    <v>Stock</v>
    <v>46129.79770263828</v>
    <v>6955</v>
    <v>18.720099999999999</v>
    <v>614456817</v>
    <v>THE MARCUS CORPORATION</v>
    <v>THE MARCUS CORPORATION</v>
    <v>19.015000000000001</v>
    <v>0</v>
    <v>18.7</v>
    <v>19.989999999999998</v>
    <v>30738210</v>
    <v>MCS</v>
    <v>THE MARCUS CORPORATION (XNYS:MCS)</v>
    <v>121931</v>
    <v>136338</v>
    <v>1992</v>
  </rv>
  <rv s="2">
    <v>6956</v>
  </rv>
  <rv s="3">
    <v>en-US</v>
    <v>c9fdpr</v>
    <v>268435456</v>
    <v>1</v>
    <v>Powered by Refinitiv</v>
    <v>6</v>
    <v>MADISON SQUARE GARDEN ENTERTAINMENT CORP. (XNYS:MSGE)</v>
    <v>7</v>
    <v>3</v>
    <v>Finance</v>
    <v>4</v>
    <v>65.260000000000005</v>
    <v>29.808700000000002</v>
    <v>1.0740000000000001</v>
    <v>1.2749999999999999</v>
    <v>2.0857000000000001E-2</v>
    <v>USD</v>
    <v>Madison Square Garden Entertainment Corp. is a live entertainment company. The Company's portfolio includes a collection of venues - New York's Madison Square Garden, The Theater at Madison Square Garden, Radio City Music Hall, and Beacon Theatre; and The Chicago Theatre - that showcase a range of sporting events, concerts, family shows, and special events. In addition, the Company features the original production, the Christmas Spectacular Starring the Radio City Rockettes. In addition, the Company hosts two of the franchises in professional sports - the National Basketball Association’s Knicks and the National Hockey League’s Rangers. The Company also promotes, produces and/or presents a range of live sporting events, including professional boxing, college basketball, college hockey, professional bull riding, mixed martial arts, esports and wrestling. It conducts a significant portion of its operations at venues that it either owns or operates under long-term leases.</v>
    <v>1200</v>
    <v>New York Stock Exchange</v>
    <v>XNYS</v>
    <v>XNYS</v>
    <v>Two Pennsylvania Plaza, NEW YORK, NY, 10121 US</v>
    <v>63.139899999999997</v>
    <v>Media &amp; Publishing</v>
    <v>Stock</v>
    <v>46129.797663425779</v>
    <v>61.13</v>
    <v>2950077805</v>
    <v>MADISON SQUARE GARDEN ENTERTAINMENT CORP.</v>
    <v>MADISON SQUARE GARDEN ENTERTAINMENT CORP.</v>
    <v>61.825000000000003</v>
    <v>57.911099999999998</v>
    <v>61.13</v>
    <v>62.405000000000001</v>
    <v>47273100</v>
    <v>MSGE</v>
    <v>MADISON SQUARE GARDEN ENTERTAINMENT CORP. (XNYS:MSGE)</v>
    <v>119951</v>
    <v>306638</v>
    <v>2025</v>
  </rv>
  <rv s="2">
    <v>6958</v>
  </rv>
  <rv s="0">
    <v>https://www.bing.com/financeapi/forcetrigger?t=a1xzlh&amp;q=XNYS%3aMSGS&amp;form=skydnc</v>
    <v>Learn more on Bing</v>
  </rv>
  <rv s="1">
    <v>en-US</v>
    <v>a1xzlh</v>
    <v>268435456</v>
    <v>1</v>
    <v>Powered by Refinitiv</v>
    <v>0</v>
    <v>MADISON SQUARE GARDEN SPORTS CORP. (XNYS:MSGS)</v>
    <v>2</v>
    <v>3</v>
    <v>Finance</v>
    <v>4</v>
    <v>345.48</v>
    <v>183.58</v>
    <v>0.58509999999999995</v>
    <v>5.2750000000000004</v>
    <v>1.5942000000000001E-2</v>
    <v>USD</v>
    <v>Madison Square Garden Sports Corp. is a professional sports company, with a collection of assets that includes the New York Knicks (National Basketball Association) and the New York Rangers (National Hockey League), as well as two development league teams-the Westchester Knicks (NBA G League) and the Hartford Wolf Pack (American Hockey League). The Westchester Knicks serve as the exclusive NBA G League affiliate of the Knicks. The Hartford Wolf Pack, a minor-league hockey team in the American Hockey League, is the affiliate team for the Rangers. It also operates a professional sports team performance center-the Madison Square Garden Training Center in Greenburgh, New York. The Company also has an established presence in the world of esports through Knicks Gaming, an NBA 2K League franchise. In addition to its teams, the Company operates a state-of-the-art performance center. The Rangers hockey club is one of the Original Six franchises of the NHL.</v>
    <v>514</v>
    <v>New York Stock Exchange</v>
    <v>XNYS</v>
    <v>XNYS</v>
    <v>Two Penn Plaz, NEW YORK, NY, 10121 US</v>
    <v>338.51260000000002</v>
    <v>Media &amp; Publishing</v>
    <v>Stock</v>
    <v>46129.797857314064</v>
    <v>6960</v>
    <v>331.15</v>
    <v>8091025626</v>
    <v>MADISON SQUARE GARDEN SPORTS CORP.</v>
    <v>MADISON SQUARE GARDEN SPORTS CORP.</v>
    <v>335.06</v>
    <v>0</v>
    <v>330.88</v>
    <v>336.15499999999997</v>
    <v>24069330</v>
    <v>MSGS</v>
    <v>MADISON SQUARE GARDEN SPORTS CORP. (XNYS:MSGS)</v>
    <v>80347</v>
    <v>237519</v>
    <v>2025</v>
  </rv>
  <rv s="2">
    <v>6961</v>
  </rv>
  <rv s="0">
    <v>https://www.bing.com/financeapi/forcetrigger?t=a1ygoc&amp;q=XNAS%3aNFLX&amp;form=skydnc</v>
    <v>Learn more on Bing</v>
  </rv>
  <rv s="1">
    <v>en-US</v>
    <v>a1ygoc</v>
    <v>268435456</v>
    <v>1</v>
    <v>Powered by Refinitiv</v>
    <v>0</v>
    <v>NETFLIX, INC. (XNAS:NFLX)</v>
    <v>2</v>
    <v>3</v>
    <v>Finance</v>
    <v>4</v>
    <v>134.11500000000001</v>
    <v>75.010000000000005</v>
    <v>1.6999</v>
    <v>-11.24</v>
    <v>-0.10427699999999999</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16000</v>
    <v>Nasdaq Stock Market</v>
    <v>XNAS</v>
    <v>XNAS</v>
    <v>121 Albright Way, LOS GATOS, CA, 95032 US</v>
    <v>98.74</v>
    <v>Software &amp; IT Services</v>
    <v>Stock</v>
    <v>46129.797162753908</v>
    <v>6963</v>
    <v>95.1</v>
    <v>407649741100</v>
    <v>NETFLIX, INC.</v>
    <v>NETFLIX, INC.</v>
    <v>96.24</v>
    <v>38.204300000000003</v>
    <v>107.79</v>
    <v>96.55</v>
    <v>4222162000</v>
    <v>NFLX</v>
    <v>NETFLIX, INC. (XNAS:NFLX)</v>
    <v>101781146</v>
    <v>37185240</v>
    <v>1997</v>
  </rv>
  <rv s="2">
    <v>6964</v>
  </rv>
  <rv s="0">
    <v>https://www.bing.com/financeapi/forcetrigger?t=bxbq1h&amp;q=XNAS%3aRSVR&amp;form=skydnc</v>
    <v>Learn more on Bing</v>
  </rv>
  <rv s="1">
    <v>en-US</v>
    <v>bxbq1h</v>
    <v>268435456</v>
    <v>1</v>
    <v>Powered by Refinitiv</v>
    <v>0</v>
    <v>Reservoir Media, Inc. (XNAS:RSVR)</v>
    <v>2</v>
    <v>3</v>
    <v>Finance</v>
    <v>4</v>
    <v>10.32</v>
    <v>6.77</v>
    <v>0.75260000000000005</v>
    <v>0.12</v>
    <v>1.2109000000000002E-2</v>
    <v>USD</v>
    <v>Reservoir Media, Inc. is an independent music company. The Company operates a music publishing business, a recorded music business, a management business and a rights management entity in the Middle East. Operations of the Music Publishing segment involve the acquisition of interests in music catalogs from which royalties are earned as well as signing songwriters to exclusive agreements which give the Company an interest in the future delivery of songs. Operations of the Recorded Music segment involve the acquisition of sound recording catalogs as well as the discovery and development of recording artists and the marketing, distribution, sale and licensing of the music catalog. The publishing catalog includes historic compositions written and performed by greats like Joni Mitchell, The Isley Brothers, Sonny Rollins, Louis Prima, and John Denver. The Recorded Music business includes Chrysalis Records LTD (Chrysalis Records), Tommy Boy Music (Tommy Boy) and Reservoir Recordings.</v>
    <v>100</v>
    <v>Nasdaq Stock Market</v>
    <v>XNAS</v>
    <v>XNAS</v>
    <v>200 Varick Street, Suite 801, NEW YORK, NY, 10014 US</v>
    <v>10.199999999999999</v>
    <v>Media &amp; Publishing</v>
    <v>Stock</v>
    <v>46129.797573668751</v>
    <v>6966</v>
    <v>9.7799999999999994</v>
    <v>657970206</v>
    <v>Reservoir Media, Inc.</v>
    <v>Reservoir Media, Inc.</v>
    <v>9.9499999999999993</v>
    <v>84.57</v>
    <v>9.91</v>
    <v>10.029999999999999</v>
    <v>65600220</v>
    <v>RSVR</v>
    <v>Reservoir Media, Inc. (XNAS:RSVR)</v>
    <v>75541</v>
    <v>91481</v>
    <v>2019</v>
  </rv>
  <rv s="2">
    <v>6967</v>
  </rv>
  <rv s="0">
    <v>https://www.bing.com/financeapi/forcetrigger?t=bual9c&amp;q=XNYS%3aMSGE&amp;form=skydnc</v>
    <v>Learn more on Bing</v>
  </rv>
  <rv s="1">
    <v>en-US</v>
    <v>bual9c</v>
    <v>268435456</v>
    <v>1</v>
    <v>Powered by Refinitiv</v>
    <v>0</v>
    <v>SPHERE ENTERTAINMENT CO. (XNYS:SPHR)</v>
    <v>2</v>
    <v>3</v>
    <v>Finance</v>
    <v>4</v>
    <v>137.29499999999999</v>
    <v>23.89</v>
    <v>1.6701999999999999</v>
    <v>2.5</v>
    <v>1.8784000000000002E-2</v>
    <v>USD</v>
    <v>Sphere Entertainment Co. is a live entertainment and media company. The Company's segments include Sphere and MSG Networks. Its Sphere segment is an entertainment medium powered by technologies to create multi-sensory experiences. Its venue can host a variety of events year-round, including The Sphere Experience, which features original immersive productions, as well as concerts and residencies from artists, and marquee sports and corporate events. Production efforts are supported by Sphere Studios. Its MSG Networks segment operates two regional sports and entertainment networks, MSG Network and MSG Sportsnet, as well as a direct-to-consumer and authenticated streaming product, MSG+, delivering a range of live sports content and other programming. The MSG Networks segment features a range of sports content, including exclusive live local games and other programming of the New York Knicks of the NBA and the New York Rangers, New York Islanders, New Jersey Devils and others.</v>
    <v>1100</v>
    <v>New York Stock Exchange</v>
    <v>XNYS</v>
    <v>XNYS</v>
    <v>Two Pennsylvania Plaza, NEW YORK, NY, 10121 US</v>
    <v>137.29499999999999</v>
    <v>Media &amp; Publishing</v>
    <v>Stock</v>
    <v>46129.797858066406</v>
    <v>6969</v>
    <v>134</v>
    <v>4813732450</v>
    <v>SPHERE ENTERTAINMENT CO.</v>
    <v>SPHERE ENTERTAINMENT CO.</v>
    <v>135</v>
    <v>0</v>
    <v>133.09</v>
    <v>135.59</v>
    <v>35502120</v>
    <v>SPHR</v>
    <v>SPHERE ENTERTAINMENT CO. (XNYS:SPHR)</v>
    <v>261840</v>
    <v>920006</v>
    <v>2025</v>
  </rv>
  <rv s="2">
    <v>6970</v>
  </rv>
  <rv s="0">
    <v>https://www.bing.com/financeapi/forcetrigger?t=a264hw&amp;q=XNYS%3aWWE&amp;form=skydnc</v>
    <v>Learn more on Bing</v>
  </rv>
  <rv s="1">
    <v>en-US</v>
    <v>a264hw</v>
    <v>268435456</v>
    <v>1</v>
    <v>Powered by Refinitiv</v>
    <v>0</v>
    <v>TKO GROUP HOLDINGS, INC. (XNYS:TKO)</v>
    <v>2</v>
    <v>3</v>
    <v>Finance</v>
    <v>4</v>
    <v>226.94</v>
    <v>141.44</v>
    <v>0.62160000000000004</v>
    <v>1.85</v>
    <v>1.0029999999999999E-2</v>
    <v>USD</v>
    <v>TKO Group Holdings, Inc. is a sports and entertainment company. The Company owns properties including Ultimate Fighting Championship (UFC), a mixed martial arts organization; World Wrestling Entertainment, LLC (WWE), a sports entertainment; and Professional Bull Riders (PBR), a bull riding organization. It also services and partners with sports rights holders through IMG, a global sports marketing agency, and On Location, an experiential hospitality. Its segments include UFC, WWE and IMG. UFC segment reflects the business operations of UFC, which consists of media rights fees associated with the distribution of its programming content; ticket sales and site fees associated with the business’s global live events; partnerships and marketing, and consumer product licensing agreements of UFC-branded products. WWE segment reflects the business operations of WWE. IMG segment includes IMG business and On Location. IMG business is an independent global distributor of sports programming.</v>
    <v>4000</v>
    <v>New York Stock Exchange</v>
    <v>XNYS</v>
    <v>XNYS</v>
    <v>200 Fifth Ave, NEW YORK, NY, 10010 US</v>
    <v>188.80500000000001</v>
    <v>Media &amp; Publishing</v>
    <v>Stock</v>
    <v>46129.797852777345</v>
    <v>6972</v>
    <v>184.62</v>
    <v>36163546250</v>
    <v>TKO GROUP HOLDINGS, INC.</v>
    <v>TKO GROUP HOLDINGS, INC.</v>
    <v>186.77500000000001</v>
    <v>82.429199999999994</v>
    <v>184.44</v>
    <v>186.29</v>
    <v>194125000</v>
    <v>TKO</v>
    <v>TKO GROUP HOLDINGS, INC. (XNYS:TKO)</v>
    <v>714608</v>
    <v>1578207</v>
    <v>2023</v>
  </rv>
  <rv s="2">
    <v>6973</v>
  </rv>
  <rv s="0">
    <v>https://www.bing.com/financeapi/forcetrigger?t=buqn7w&amp;q=XNAS%3aWMG&amp;form=skydnc</v>
    <v>Learn more on Bing</v>
  </rv>
  <rv s="1">
    <v>en-US</v>
    <v>buqn7w</v>
    <v>268435456</v>
    <v>1</v>
    <v>Powered by Refinitiv</v>
    <v>0</v>
    <v>WARNER MUSIC GROUP CORP. (XNAS:WMG)</v>
    <v>2</v>
    <v>3</v>
    <v>Finance</v>
    <v>4</v>
    <v>34.630000000000003</v>
    <v>23.34</v>
    <v>1.3039000000000001</v>
    <v>0.56000000000000005</v>
    <v>1.8887000000000001E-2</v>
    <v>USD</v>
    <v>Warner Music Group Corp. is a global music entertainment company. The Company brings together artists, songwriters, entrepreneurs, and technology that are moving entertainment culture across the globe. Its record labels include Atlantic Records, Warner Records, Elektra Records, Parlophone Records, and Cloud 9 Recordings. Its recorded music segment includes labels, such as 10K Projects, 300 Entertainment, Asylum, Atlantic, Big Beat, Elektra, Erato, First Night, Fueled By Ramen, Nonesuch, Parlophone, Reprise, Rhino, Roadrunner, Sire, Spinnin', Warner Records, Warner Classics, and Warner Music Nashville. Its music publishing arm, Warner Chappell Music, has a catalog of over one million copyrights spanning every musical genre. It is also home to the Alternative Distribution Alliance (ADA), which supports the independent community, as well as artist services division WMX. In addition, it counts film and television storytelling powerhouse, Warner Music Entertainment, among its brands.</v>
    <v>5500</v>
    <v>Nasdaq Stock Market</v>
    <v>XNAS</v>
    <v>XNAS</v>
    <v>1633 Broadway, NEW YORK, NY, 10019 US</v>
    <v>30.62</v>
    <v>Media &amp; Publishing</v>
    <v>Stock</v>
    <v>46129.797751851562</v>
    <v>6975</v>
    <v>29.9</v>
    <v>15818656872</v>
    <v>WARNER MUSIC GROUP CORP.</v>
    <v>WARNER MUSIC GROUP CORP.</v>
    <v>30.06</v>
    <v>51.960799999999999</v>
    <v>29.65</v>
    <v>30.21</v>
    <v>523623200</v>
    <v>WMG</v>
    <v>WARNER MUSIC GROUP CORP. (XNAS:WMG)</v>
    <v>687764</v>
    <v>2235017</v>
    <v>2003</v>
  </rv>
  <rv s="2">
    <v>6976</v>
  </rv>
  <rv s="0">
    <v>https://www.bing.com/financeapi/forcetrigger?t=aw235r&amp;q=XNYS%3aCNNE&amp;form=skydnc</v>
    <v>Learn more on Bing</v>
  </rv>
  <rv s="1">
    <v>en-US</v>
    <v>aw235r</v>
    <v>268435456</v>
    <v>1</v>
    <v>Powered by Refinitiv</v>
    <v>0</v>
    <v>CANNAE HOLDINGS, INC. (XNYS:CNNE)</v>
    <v>2</v>
    <v>3</v>
    <v>Finance</v>
    <v>4</v>
    <v>21.96</v>
    <v>10.46</v>
    <v>1.1572</v>
    <v>0.16009999999999999</v>
    <v>1.2315E-2</v>
    <v>USD</v>
    <v>Cannae Holdings, Inc. primarily acquires interests in operating companies and is actively engaged in managing and operating a core group of those companies. The Company's segments include Restaurant Group, Alight, Black Knight Football and JANA. Restaurant Group segment consists primarily of the operations of O'Charley's and 99 Restaurants. Alight segment is a technology-enabled services company delivering human capital management solutions to various organizations. Black Knight Football segment includes multi-club ownership strategy, which consists of AFC Bournemouth (England), FC Lorient (France) and Moreirense FC (Portugal). AFC Bournemouth is an English professional association football club based in Kings Park, Boscombe, a suburb of Bournemouth, Dorset, England. FC Lorient is a French professional football club based in Lorient, Brittany, France. JANA segment invests in undervalued public companies and engages with management teams and boards to enhance value for shareholders.</v>
    <v>6602</v>
    <v>New York Stock Exchange</v>
    <v>XNYS</v>
    <v>XNYS</v>
    <v>1701 Village Center Circle, LAS VEGAS, NV, 89134 US</v>
    <v>13.5</v>
    <v>Hotels &amp; Entertainment Services</v>
    <v>Stock</v>
    <v>46129.79656459453</v>
    <v>6978</v>
    <v>13.14</v>
    <v>609637947</v>
    <v>CANNAE HOLDINGS, INC.</v>
    <v>CANNAE HOLDINGS, INC.</v>
    <v>13.14</v>
    <v>0</v>
    <v>13</v>
    <v>13.1601</v>
    <v>46324720</v>
    <v>CNNE</v>
    <v>CANNAE HOLDINGS, INC. (XNYS:CNNE)</v>
    <v>331799</v>
    <v>753472</v>
    <v>2024</v>
  </rv>
  <rv s="2">
    <v>6979</v>
  </rv>
  <rv s="0">
    <v>https://www.bing.com/financeapi/forcetrigger?t=a1vmc7&amp;q=XNYS%3aINT&amp;form=skydnc</v>
    <v>Learn more on Bing</v>
  </rv>
  <rv s="1">
    <v>en-US</v>
    <v>a1vmc7</v>
    <v>268435456</v>
    <v>1</v>
    <v>Powered by Refinitiv</v>
    <v>0</v>
    <v>WORLD KINECT CORPORATION (XNYS:WKC)</v>
    <v>2</v>
    <v>3</v>
    <v>Finance</v>
    <v>4</v>
    <v>29.85</v>
    <v>22.21</v>
    <v>1.1494</v>
    <v>-0.04</v>
    <v>-1.709E-3</v>
    <v>USD</v>
    <v>World Kinect Corporation is a global energy management company. The Company is engaged in offering fulfillment and related services to customers across the aviation, marine, and land-based transportation sectors. It also supplies natural gas and power in the United States and Europe along with a growing suite of other sustainability-related products and services. Its segments include Aviation, Land and Marine. Its Aviation segment provides aviation-related service offerings, including fuel management, ground handling, 24/7 global dispatch services, and trip planning services, including flight planning and scheduling. Its Land segment offers fuel, lubricants, heating oil, and related products and services to commercial, industrial, residential and government customers, as well as retail petroleum operators. Marine segment markets fuel, lubricants, and related products and services to a base of marine customers, including international container, dry bulk and tanker fleets, and others.</v>
    <v>4003</v>
    <v>New York Stock Exchange</v>
    <v>XNYS</v>
    <v>XNYS</v>
    <v>9800 N.W. 41St Street, FL, 33178 US</v>
    <v>23.645</v>
    <v>Oil &amp; Gas</v>
    <v>Stock</v>
    <v>46129.797815010941</v>
    <v>6981</v>
    <v>23.16</v>
    <v>1197877206</v>
    <v>WORLD KINECT CORPORATION</v>
    <v>WORLD KINECT CORPORATION</v>
    <v>23.42</v>
    <v>0</v>
    <v>23.4</v>
    <v>23.36</v>
    <v>51278990</v>
    <v>WKC</v>
    <v>WORLD KINECT CORPORATION (XNYS:WKC)</v>
    <v>272570</v>
    <v>764440</v>
    <v>1984</v>
  </rv>
  <rv s="2">
    <v>6982</v>
  </rv>
  <rv s="0">
    <v>https://www.bing.com/financeapi/forcetrigger?t=bvs1oc&amp;q=XNAS%3aASO&amp;form=skydnc</v>
    <v>Learn more on Bing</v>
  </rv>
  <rv s="1">
    <v>en-US</v>
    <v>bvs1oc</v>
    <v>268435456</v>
    <v>1</v>
    <v>Powered by Refinitiv</v>
    <v>0</v>
    <v>ACADEMY SPORTS AND OUTDOORS, INC. (XNAS:ASO)</v>
    <v>2</v>
    <v>3</v>
    <v>Finance</v>
    <v>4</v>
    <v>62.445</v>
    <v>35.950000000000003</v>
    <v>1.1467000000000001</v>
    <v>0.995</v>
    <v>1.7158E-2</v>
    <v>USD</v>
    <v>Academy Sports and Outdoors, Inc. is a full-line sporting goods and outdoor recreation retailer in the United States. The Company's product assortment is focused on key categories of outdoor, apparel, sports and recreation, and footwear through both national brands and a portfolio of over 19 private label brands. It has preferred access to national brands, such as Nike, Under Armour, adidas, Winchester, Columbia Sportswear, Brooks, Skechers, Yeti and Carhartt. Its private label brand portfolio consists of Academy Sports + Outdoors, Magellan Outdoors, BCG, O'rageous, Game Winner, Outdoor Gourmet, Freely and R.O.W. Its primary product types include coolers and drinkware, camping accessories and camping equipment; fitness equipment, fitness accessories and nutrition supplies; outdoor apparel, seasonal apparel, denim, work apparel, graphic t-shirts and accessories; casual shoes, slippers, seasonal footwear, socks; boys and girls footwear, among others.</v>
    <v>10350</v>
    <v>Nasdaq Stock Market</v>
    <v>XNAS</v>
    <v>XNAS</v>
    <v>1800 North Mason Road, KATY, TX, 77449 US</v>
    <v>60.767099999999999</v>
    <v>Specialty Retailers</v>
    <v>Stock</v>
    <v>46129.797818390623</v>
    <v>6984</v>
    <v>57.99</v>
    <v>3797658388</v>
    <v>ACADEMY SPORTS AND OUTDOORS, INC.</v>
    <v>ACADEMY SPORTS AND OUTDOORS, INC.</v>
    <v>57.99</v>
    <v>10.7926</v>
    <v>57.99</v>
    <v>58.984999999999999</v>
    <v>64383460</v>
    <v>ASO</v>
    <v>ACADEMY SPORTS AND OUTDOORS, INC. (XNAS:ASO)</v>
    <v>805999</v>
    <v>1755430</v>
    <v>2020</v>
  </rv>
  <rv s="2">
    <v>6985</v>
  </rv>
  <rv s="0">
    <v>https://www.bing.com/financeapi/forcetrigger?t=a1o9ar&amp;q=XNYS%3aBBW&amp;form=skydnc</v>
    <v>Learn more on Bing</v>
  </rv>
  <rv s="1">
    <v>en-US</v>
    <v>a1o9ar</v>
    <v>268435456</v>
    <v>1</v>
    <v>Powered by Refinitiv</v>
    <v>0</v>
    <v>BUILD-A-BEAR WORKSHOP, INC. (XNYS:BBW)</v>
    <v>2</v>
    <v>3</v>
    <v>Finance</v>
    <v>4</v>
    <v>75.849999999999994</v>
    <v>32.549999999999997</v>
    <v>1.1120000000000001</v>
    <v>1.76</v>
    <v>4.7021E-2</v>
    <v>USD</v>
    <v>Build-A-Bear Workshop, Inc. is an experiential specialty retailer. It creates its own stuffed animals by participating in the stuffing, dressing, accessorizing, and naming of its own teddy bears and other plush toys based on the Company’s own intellectual property and in conjunction with a variety of licenses. Its segments include direct-to-consumer (DTC), commercial, and international franchising. Its DTC segment includes the operating activities of corporately managed stores, other retail-delivered operations and online sales. Its commercial segment includes transactions with other businesses and comprises wholesale sales of merchandise, supplies and fixtures, licensing the Company’s intellectual properties for third-party use, and entertainment activities. Its international franchising segment includes the activities of franchisees who operate store locations in certain countries and includes development fees, sales-based royalties, merchandise, supplies and fixture sales.</v>
    <v>1000</v>
    <v>New York Stock Exchange</v>
    <v>XNYS</v>
    <v>XNYS</v>
    <v>415 S. 18Th Street, Suite 200, ST. LOUIS, MO, 63114-5719 US</v>
    <v>40.090000000000003</v>
    <v>Specialty Retailers</v>
    <v>Stock</v>
    <v>46129.79778813594</v>
    <v>6987</v>
    <v>38.43</v>
    <v>507346685</v>
    <v>BUILD-A-BEAR WORKSHOP, INC.</v>
    <v>BUILD-A-BEAR WORKSHOP, INC.</v>
    <v>38.43</v>
    <v>9.0338999999999992</v>
    <v>37.43</v>
    <v>39.19</v>
    <v>12945820</v>
    <v>BBW</v>
    <v>BUILD-A-BEAR WORKSHOP, INC. (XNYS:BBW)</v>
    <v>176318</v>
    <v>485573</v>
    <v>2000</v>
  </rv>
  <rv s="2">
    <v>6988</v>
  </rv>
  <rv s="0">
    <v>https://www.bing.com/financeapi/forcetrigger?t=a1wrf2&amp;q=XNYS%3aBBWI&amp;form=skydnc</v>
    <v>Learn more on Bing</v>
  </rv>
  <rv s="1">
    <v>en-US</v>
    <v>a1wrf2</v>
    <v>268435456</v>
    <v>1</v>
    <v>Powered by Refinitiv</v>
    <v>0</v>
    <v>BATH &amp; BODY WORKS, INC. (XNYS:BBWI)</v>
    <v>2</v>
    <v>3</v>
    <v>Finance</v>
    <v>4</v>
    <v>34.659999999999997</v>
    <v>14.275</v>
    <v>1.4179999999999999</v>
    <v>1.5049999999999999</v>
    <v>8.3425999999999986E-2</v>
    <v>USD</v>
    <v>Bath &amp; Body Works, Inc. is a global omnichannel retailer focused on personal care and home fragrance. The Company offers a range of fragrances for the body and home, including selling collections for 3-wick candles, home fragrance diffusers, fine fragrance mists, liquid hand soaps, body lotions and body creams. It delivers customers their fragrances in multiple forms and categories. The Company sells merchandise through its retail stores in the United States and Canada, and through its Websites and other channels, under the Bath &amp; Body Works, White Barn and other brand names. The Company’s international business is conducted through franchise, license and wholesale partners. It provides in-store experiences at more than 1,890 Company-operated Bath &amp; Body Works locations in the United States and Canada, more than 525 international franchised locations and an online storefront at bathandbodyworks.com. Additionally, it offers a buy online pick-up in-store (BOPIS) option.</v>
    <v>9071</v>
    <v>New York Stock Exchange</v>
    <v>XNYS</v>
    <v>XNYS</v>
    <v>THREE LIMITED PKWY, P O BOX 16000, COLUMBUS, OH, 43230 US</v>
    <v>19.850000000000001</v>
    <v>Specialty Retailers</v>
    <v>Stock</v>
    <v>46129.797863275002</v>
    <v>6990</v>
    <v>18.59</v>
    <v>3931169893</v>
    <v>BATH &amp; BODY WORKS, INC.</v>
    <v>BATH &amp; BODY WORKS, INC.</v>
    <v>18.68</v>
    <v>6.2941000000000003</v>
    <v>18.04</v>
    <v>19.545000000000002</v>
    <v>201134300</v>
    <v>BBWI</v>
    <v>BATH &amp; BODY WORKS, INC. (XNYS:BBWI)</v>
    <v>7126128</v>
    <v>6041119</v>
    <v>1982</v>
  </rv>
  <rv s="2">
    <v>6991</v>
  </rv>
  <rv s="0">
    <v>https://www.bing.com/financeapi/forcetrigger?t=a1ooyc&amp;q=XNYS%3aBNED&amp;form=skydnc</v>
    <v>Learn more on Bing</v>
  </rv>
  <rv s="1">
    <v>en-US</v>
    <v>a1ooyc</v>
    <v>268435456</v>
    <v>1</v>
    <v>Powered by Refinitiv</v>
    <v>0</v>
    <v>BARNES &amp; NOBLE EDUCATION, INC. (XNYS:BNED)</v>
    <v>2</v>
    <v>3</v>
    <v>Finance</v>
    <v>4</v>
    <v>12.21</v>
    <v>5.9</v>
    <v>1.3972</v>
    <v>0.54</v>
    <v>5.2123999999999997E-2</v>
    <v>USD</v>
    <v>Barnes &amp; Noble Education, Inc. is a contract operator of physical and virtual bookstores for college and university campuses and K-12 institutions across the United States. The Company is a provider of textbook wholesalers, and inventory management hardware and software. It operates approximately 1,120 physical and virtual bookstores, delivering educational content and general merchandise within an omnichannel retail environment. It offers its First Day affordable access course material programs, consisting of First Day Complete and First Day, which provide faculty-required course materials to students on or before the first day of class. The First Day Complete program is an institution and includes all the undergraduate classes and, on occasion, graduate classes, providing students with both physical and digital materials. Its solutions include academic solutions, college retail solutions, college insights and wholesale &amp; store technology services.</v>
    <v>2200</v>
    <v>New York Stock Exchange</v>
    <v>XNYS</v>
    <v>XNYS</v>
    <v>120 Mountainview Blvd, BASKING RIDGE, NJ, 07920-3454 US</v>
    <v>11.265000000000001</v>
    <v>Specialty Retailers</v>
    <v>Stock</v>
    <v>46129.795305289059</v>
    <v>6993</v>
    <v>10.56</v>
    <v>373827708</v>
    <v>BARNES &amp; NOBLE EDUCATION, INC.</v>
    <v>BARNES &amp; NOBLE EDUCATION, INC.</v>
    <v>10.56</v>
    <v>2.9077000000000002</v>
    <v>10.36</v>
    <v>10.9</v>
    <v>34296120</v>
    <v>BNED</v>
    <v>BARNES &amp; NOBLE EDUCATION, INC. (XNYS:BNED)</v>
    <v>201528</v>
    <v>217198</v>
    <v>2012</v>
  </rv>
  <rv s="2">
    <v>6994</v>
  </rv>
  <rv s="0">
    <v>https://www.bing.com/financeapi/forcetrigger?t=bqef52&amp;q=XNYS%3aCHWY&amp;form=skydnc</v>
    <v>Learn more on Bing</v>
  </rv>
  <rv s="1">
    <v>en-US</v>
    <v>bqef52</v>
    <v>268435456</v>
    <v>1</v>
    <v>Powered by Refinitiv</v>
    <v>0</v>
    <v>CHEWY, INC. (XNYS:CHWY)</v>
    <v>2</v>
    <v>3</v>
    <v>Finance</v>
    <v>4</v>
    <v>48.62</v>
    <v>22.74</v>
    <v>1.5939000000000001</v>
    <v>0.51500000000000001</v>
    <v>1.9095000000000001E-2</v>
    <v>USD</v>
    <v>Chewy, Inc. is an e-commerce business geared toward pet products and services. The Company’s products consist of pet food and treats, pet supplies and pet medications, other pet-health products, and pet services. It serves its customers through its retail websites, and its mobile applications and focuses on delivering customer service, competitive prices, convenience, including Chewy’s Autoship subscription program, and a range of pet food, treats and supplies, and pet healthcare products and services. It partners with approximately 3,200 of the brands in the pet industry, and it creates and offers its own private brands. It owns a number of trademark registrations and applications in the United States and in foreign jurisdictions. These trademarks include American Journey, Blue Box Event, Careplus, Chewy, Chewy.com, Chewy Vet Care, Dr. Lyon’s, Frisco, Goody Box, Onguard, PetMD, PracticeHub, Tiny Tiger, True Acre Farms, Tylee’s, Vibeful, and The Zoo.</v>
    <v>18000</v>
    <v>New York Stock Exchange</v>
    <v>XNYS</v>
    <v>XNYS</v>
    <v>7700 WEST SUNRISE BOULEVARD, PLANTATION, FL, 33322 US</v>
    <v>27.75</v>
    <v>Specialty Retailers</v>
    <v>Stock</v>
    <v>46129.797465312498</v>
    <v>6996</v>
    <v>27.22</v>
    <v>11452367345</v>
    <v>CHEWY, INC.</v>
    <v>CHEWY, INC.</v>
    <v>27.56</v>
    <v>55.390999999999998</v>
    <v>26.97</v>
    <v>27.484999999999999</v>
    <v>416677000</v>
    <v>CHWY</v>
    <v>CHEWY, INC. (XNYS:CHWY)</v>
    <v>3575175</v>
    <v>8345816</v>
    <v>2013</v>
  </rv>
  <rv s="2">
    <v>6997</v>
  </rv>
  <rv s="0">
    <v>https://www.bing.com/financeapi/forcetrigger?t=a1r4dm&amp;q=XNYS%3aDKS&amp;form=skydnc</v>
    <v>Learn more on Bing</v>
  </rv>
  <rv s="1">
    <v>en-US</v>
    <v>a1r4dm</v>
    <v>268435456</v>
    <v>1</v>
    <v>Powered by Refinitiv</v>
    <v>0</v>
    <v>DICK'S SPORTING GOODS, INC. (XNYS:DKS)</v>
    <v>2</v>
    <v>3</v>
    <v>Finance</v>
    <v>4</v>
    <v>237.3134</v>
    <v>167.03</v>
    <v>1.2121999999999999</v>
    <v>5.6909999999999998</v>
    <v>2.6121999999999999E-2</v>
    <v>USD</v>
    <v>DICK'S Sporting Goods, Inc. is an omni-channel sporting goods retailer. The Company owns and operates Golf Galaxy, Public Lands, and Going Going Gone! specialty concept stores, and also offers its products online and through its mobile applications. It also owns and operates DICK’S House of Sport and Golf Galaxy Performance Center, as well as GameChanger, a youth sports mobile platform for livestreaming, scheduling, communications and scorekeeping. The Company operates over 3,200 stores e-commerce and digital businesses across 20 countries in North America, Europe, Asia, and Australia, plus a licensed store presence in Europe, the Middle East and Asia. It carries a wide variety of national brands, including but not limited to adidas, Asics, Brooks, Callaway Golf, Carhartt, Columbia, Hoka, Jordan, New Balance, Nike, Peloton, The North Face, Under Armour, Wilson, Yeti, and others. It also owns and operates brands such as Foot Locker, Kids Foot Locker, Champs Sports, WSS, and atmos.</v>
    <v>31600</v>
    <v>New York Stock Exchange</v>
    <v>XNYS</v>
    <v>XNYS</v>
    <v>345 Court Street, CORAOPOLIS, PA, 15108 US</v>
    <v>229.30500000000001</v>
    <v>Specialty Retailers</v>
    <v>Stock</v>
    <v>46129.797845277346</v>
    <v>6999</v>
    <v>221.43</v>
    <v>19906071968</v>
    <v>DICK'S SPORTING GOODS, INC.</v>
    <v>DICK'S SPORTING GOODS, INC.</v>
    <v>221.43</v>
    <v>17.979900000000001</v>
    <v>217.86</v>
    <v>223.55099999999999</v>
    <v>89044880</v>
    <v>DKS</v>
    <v>DICK'S SPORTING GOODS, INC. (XNYS:DKS)</v>
    <v>932584</v>
    <v>1284251</v>
    <v>1996</v>
  </rv>
  <rv s="2">
    <v>7000</v>
  </rv>
  <rv s="0">
    <v>https://www.bing.com/financeapi/forcetrigger?t=a1r11h&amp;q=XNYS%3aELA&amp;form=skydnc</v>
    <v>Learn more on Bing</v>
  </rv>
  <rv s="1">
    <v>en-US</v>
    <v>a1r11h</v>
    <v>268435456</v>
    <v>1</v>
    <v>Powered by Refinitiv</v>
    <v>0</v>
    <v>ENVELA CORPORATION (XNYS:ELA)</v>
    <v>2</v>
    <v>3</v>
    <v>Finance</v>
    <v>4</v>
    <v>18.290600000000001</v>
    <v>5.33</v>
    <v>0.247</v>
    <v>0.6</v>
    <v>3.517E-2</v>
    <v>USD</v>
    <v>Envela Corporation is a provider of re-commerce services. The Company reuses, recycles, and reimagines to offer consumers alternatives. As a sustainability-focused company, it extends product lifecycles to minimize resource consumption and carbon emissions. The Company’s core business lines focus on extending the lifespan of products through buying and selling goods in the secondary market. The Company's segments include Commercial and Consumer. The Commercial segment provides solutions for de-manufacturing end-of-life electronic assets, reclaiming base and precious metals, and other saleable materials, while also expanding its presence in the information technology (IT) asset disposition (ITAD) industry. The Consumer segment focuses on selling authenticated high-end luxury goods, including pre-owned and repurposed fine jewelry, diamonds, gemstones, luxury watches, and secondary market bullion. The Consumer segment includes retail stores and online platforms.</v>
    <v>276</v>
    <v>New York Stock Exchange</v>
    <v>XNYS</v>
    <v>XNYS</v>
    <v>1901 GATEWAY DRIVE, SUITE 100, IRVING, TX, 75038 US</v>
    <v>17.759899999999998</v>
    <v>Specialty Retailers</v>
    <v>Stock</v>
    <v>46129.796753437498</v>
    <v>7002</v>
    <v>17.329999999999998</v>
    <v>458515056</v>
    <v>ENVELA CORPORATION</v>
    <v>ENVELA CORPORATION</v>
    <v>17.38</v>
    <v>44.982199999999999</v>
    <v>17.059999999999999</v>
    <v>17.66</v>
    <v>25963480</v>
    <v>ELA</v>
    <v>ENVELA CORPORATION (XNYS:ELA)</v>
    <v>35082</v>
    <v>158885</v>
    <v>1965</v>
  </rv>
  <rv s="2">
    <v>7003</v>
  </rv>
  <rv s="0">
    <v>https://www.bing.com/financeapi/forcetrigger?t=a1sxgh&amp;q=XNAS%3aFIVE&amp;form=skydnc</v>
    <v>Learn more on Bing</v>
  </rv>
  <rv s="1">
    <v>en-US</v>
    <v>a1sxgh</v>
    <v>268435456</v>
    <v>1</v>
    <v>Powered by Refinitiv</v>
    <v>0</v>
    <v>FIVE BELOW, INC. (XNAS:FIVE)</v>
    <v>2</v>
    <v>3</v>
    <v>Finance</v>
    <v>4</v>
    <v>238.3999</v>
    <v>62.9056</v>
    <v>1.008</v>
    <v>7.76</v>
    <v>3.4479999999999997E-2</v>
    <v>USD</v>
    <v>Five Below, Inc. is a specialty value retailer offering merchandise targeted at the tween and teen demographics. Its assortment of products, including select brands and licensed merchandise. It is engaged in offering a group of products, including leisure, fashion and home, and snacks and seasonal. Leisure includes items such as sporting goods, games, toys, tech, books, electronic accessories, arts and crafts, and party. Fashion and home include items, such as personal accessories, attitude t-shirts, beauty offerings, home goods and storage options. Snack and seasonal include items, such as seasonal goods, greeting cards, candy and other snacks, and beverages. It also offers its merchandise on the Internet, through its fivebelow.com e-commerce Website, offering home delivery and the option to buy online and pick up in store. It also sells its merchandise through on-demand third-party delivery services to enable its customers to shop online and receive convenient delivery.</v>
    <v>7800</v>
    <v>Nasdaq Stock Market</v>
    <v>XNAS</v>
    <v>XNAS</v>
    <v>701 Market Street, Suite 300, PHILADELPHIA, PA, 19106 US</v>
    <v>233.53</v>
    <v>Diversified Retail</v>
    <v>Stock</v>
    <v>46129.797831388278</v>
    <v>7005</v>
    <v>226.5</v>
    <v>12860611272</v>
    <v>FIVE BELOW, INC.</v>
    <v>FIVE BELOW, INC.</v>
    <v>226.5</v>
    <v>41.780200000000001</v>
    <v>225.06</v>
    <v>232.82</v>
    <v>55238430</v>
    <v>FIVE</v>
    <v>FIVE BELOW, INC. (XNAS:FIVE)</v>
    <v>916768</v>
    <v>1315448</v>
    <v>2002</v>
  </rv>
  <rv s="2">
    <v>7006</v>
  </rv>
  <rv s="0">
    <v>https://www.bing.com/financeapi/forcetrigger?t=a1t3im&amp;q=XNAS%3aFLWS&amp;form=skydnc</v>
    <v>Learn more on Bing</v>
  </rv>
  <rv s="1">
    <v>en-US</v>
    <v>a1t3im</v>
    <v>268435456</v>
    <v>1</v>
    <v>Powered by Refinitiv</v>
    <v>0</v>
    <v>1-800-FLOWERS.COM, INC. (XNAS:FLWS)</v>
    <v>2</v>
    <v>3</v>
    <v>Finance</v>
    <v>4</v>
    <v>8.44</v>
    <v>2.8849999999999998</v>
    <v>1.2712000000000001</v>
    <v>0.21</v>
    <v>5.7691999999999993E-2</v>
    <v>USD</v>
    <v>1-800-Flowers.Com, Inc. is a provider of gifts designed to help customers to give, connect, and build relationships. Its segments include Consumer Floral &amp; Gifts, Gourmet Foods &amp; Gift Baskets and BloomNet. Its e-commerce business platform features a family of brands, including 1-800-Flowers.com, 1-800-Baskets.com, Cheryl’s Cookies, Harry &amp; David, PersonalizationMall.com, Shari’s Berries, FruitBouquets.com, Things Remembered, Moose Munch, The Popcorn Factory, Wolferman’s Bakery, Vital Choice, Scharffen Berger and Simply Chocolate. The Celebrations Passport loyalty program provides members with free standard shipping and no service charge on eligible products across its portfolio of brands. It operates BloomNet, an international floral and gift industry service provider; Napco, a resource for floral gifts and seasonal decor; DesignPac Gifts, LLC, a manufacturer of gift baskets and towers; Alice’s Table, a lifestyle business, offering floral, culinary and other experiences.</v>
    <v>3900</v>
    <v>Nasdaq Stock Market</v>
    <v>XNAS</v>
    <v>XNAS</v>
    <v>Two Jericho Plaza, Suite 200, JERICHO, NY, 11753 US</v>
    <v>3.9350000000000001</v>
    <v>Specialty Retailers</v>
    <v>Stock</v>
    <v>46129.796784027341</v>
    <v>7008</v>
    <v>3.69</v>
    <v>246653330</v>
    <v>1-800-FLOWERS.COM, INC.</v>
    <v>1-800-FLOWERS.COM, INC.</v>
    <v>3.72</v>
    <v>0</v>
    <v>3.64</v>
    <v>3.85</v>
    <v>64065800</v>
    <v>FLWS</v>
    <v>1-800-FLOWERS.COM, INC. (XNAS:FLWS)</v>
    <v>336059</v>
    <v>335877</v>
    <v>1992</v>
  </rv>
  <rv s="2">
    <v>7009</v>
  </rv>
  <rv s="0">
    <v>https://www.bing.com/financeapi/forcetrigger?t=a1v3ec&amp;q=XNYS%3aHZO&amp;form=skydnc</v>
    <v>Learn more on Bing</v>
  </rv>
  <rv s="1">
    <v>en-US</v>
    <v>a1v3ec</v>
    <v>268435456</v>
    <v>1</v>
    <v>Powered by Refinitiv</v>
    <v>0</v>
    <v>MARINEMAX, INC. (XNYS:HZO)</v>
    <v>2</v>
    <v>3</v>
    <v>Finance</v>
    <v>4</v>
    <v>32</v>
    <v>17.739999999999998</v>
    <v>1.5956999999999999</v>
    <v>1.5149999999999999</v>
    <v>5.2676999999999995E-2</v>
    <v>USD</v>
    <v>MarineMax, Inc. is a lifestyle retailer of recreational boats and yachts, as well as yacht concierge and superyacht services. It has over120 locations worldwide, including over 70 dealerships and 65 marina and storage facilities. Its segments include Retail Operations and Product Manufacturing. Its integrated business includes IGY Marinas, which operates luxury marinas in yachting and sport fishing destinations around the world; Fraser Yachts Group and Northrop &amp; Johnson, superyacht brokerage and luxury yacht services companies; Cruisers Yachts, manufacturers of sport yachts, motor yachts and Aviara luxury dayboats, and Intrepid Powerboats, a manufacturer of powerboats. It provides financing and insurance services as well as digital technology products that connect boaters to a network of preferred marinas, dealers, and marine professionals through Boatyard and Boatzon. It also operates MarineMax Vacations in Tortola, British Virgin Islands, which offers luxury boating adventures.</v>
    <v>3385</v>
    <v>New York Stock Exchange</v>
    <v>XNYS</v>
    <v>XNYS</v>
    <v>2600 McCormick Dr Ste 200, CLEARWATER, FL, 33759-1001 US</v>
    <v>31.71</v>
    <v>Leisure Products</v>
    <v>Stock</v>
    <v>46129.797695358597</v>
    <v>7011</v>
    <v>29.864999999999998</v>
    <v>666879837</v>
    <v>MARINEMAX, INC.</v>
    <v>MARINEMAX, INC.</v>
    <v>29.98</v>
    <v>0</v>
    <v>28.76</v>
    <v>30.274999999999999</v>
    <v>22027410</v>
    <v>HZO</v>
    <v>MARINEMAX, INC. (XNYS:HZO)</v>
    <v>357295</v>
    <v>320559</v>
    <v>1998</v>
  </rv>
  <rv s="2">
    <v>7012</v>
  </rv>
  <rv s="0">
    <v>https://www.bing.com/financeapi/forcetrigger?t=c3orc7&amp;q=XNAS%3aRENT&amp;form=skydnc</v>
    <v>Learn more on Bing</v>
  </rv>
  <rv s="1">
    <v>en-US</v>
    <v>c3orc7</v>
    <v>268435456</v>
    <v>1</v>
    <v>Powered by Refinitiv</v>
    <v>0</v>
    <v>RENT THE RUNWAY, INC. (XNAS:RENT)</v>
    <v>2</v>
    <v>3</v>
    <v>Finance</v>
    <v>4</v>
    <v>10.130000000000001</v>
    <v>3.69</v>
    <v>1.4041999999999999</v>
    <v>-2.3E-2</v>
    <v>-4.1289999999999999E-3</v>
    <v>USD</v>
    <v>Rent the Runway, Inc. operates in the fashion industry and focuses on changing the way women get dressed through the Closet in the Cloud. Through the Company, customers can subscribe, rent items a-la-carte and shop resale from hundreds of designer brands. The Closet in the Cloud offers a wide assortment of items for every occasion, from evening wear and accessories to ready-to-wear, workwear, denim, casual, maternity, outerwear, blouses, knitwear, loungewear, jewelry, handbags, activewear and ski wear. The Company gives customers access to its unlimited closet through its subscription offering (Subscription) or the ability to rent a-la-carte through its reserve offering (Reserve). It also gives its subscribers and customers the ability to buy its products through its Resale offering. The Company has built a two-sided discovery engine, which connects engaged customers and differentiated brand partners on a platform built around its brand, data, logistics and technology.</v>
    <v>912</v>
    <v>Nasdaq Stock Market</v>
    <v>XNAS</v>
    <v>XNAS</v>
    <v>10 Jay St, BROOKLYN, NY, 11201 US</v>
    <v>5.87</v>
    <v>Software &amp; IT Services</v>
    <v>Stock</v>
    <v>46129.797162753908</v>
    <v>7014</v>
    <v>5.4749999999999996</v>
    <v>185377467</v>
    <v>RENT THE RUNWAY, INC.</v>
    <v>RENT THE RUNWAY, INC.</v>
    <v>5.6</v>
    <v>0</v>
    <v>5.57</v>
    <v>5.5469999999999997</v>
    <v>33419410</v>
    <v>RENT</v>
    <v>RENT THE RUNWAY, INC. (XNAS:RENT)</v>
    <v>96792</v>
    <v>90331</v>
    <v>2009</v>
  </rv>
  <rv s="2">
    <v>7015</v>
  </rv>
  <rv s="0">
    <v>https://www.bing.com/financeapi/forcetrigger?t=a22iur&amp;q=XNYS%3aSBH&amp;form=skydnc</v>
    <v>Learn more on Bing</v>
  </rv>
  <rv s="1">
    <v>en-US</v>
    <v>a22iur</v>
    <v>268435456</v>
    <v>1</v>
    <v>Powered by Refinitiv</v>
    <v>0</v>
    <v>SALLY BEAUTY HOLDINGS, INC. (XNYS:SBH)</v>
    <v>2</v>
    <v>3</v>
    <v>Finance</v>
    <v>4</v>
    <v>17.920000000000002</v>
    <v>7.6449999999999996</v>
    <v>1.0914999999999999</v>
    <v>0.63500000000000001</v>
    <v>4.5848000000000007E-2</v>
    <v>USD</v>
    <v>Sally Beauty Holdings, Inc. is an international specialty retailer and distributor of professional beauty supplies. The Company operates in two business segments: Sally Beauty Supply and Beauty Systems Group, which offers beauty products in key categories, including hair care, hair color, styling tools and nails. Sally Beauty Supply is an omni-channel retailer that offers professional beauty supplies and provides education to retail consumers and salon professionals throughout North America, South America and Europe. Sally Beauty Supply stores offer up to 7,000 products for hair color, hair care, nails, and skin care through proprietary brands, such as Ion, Bondbar, Strawberry Leopard, and Generic Value Products. Beauty Systems Group stores, branded as Cosmo Prof or Armstrong McCall stores, along with its outside sales consultants, sell up to 8,000 professionally branded products, including Paul Mitchell, Wella, Matrix, Schwarzkopf, Kenra, Goldwell, Joico, Amika and Moroccanoil.</v>
    <v>27000</v>
    <v>New York Stock Exchange</v>
    <v>XNYS</v>
    <v>XNYS</v>
    <v>3001 Colorado Blvd, DENTON, TX, 76210 US</v>
    <v>14.81</v>
    <v>Specialty Retailers</v>
    <v>Stock</v>
    <v>46129.79628084453</v>
    <v>7017</v>
    <v>14.08</v>
    <v>1405172612</v>
    <v>SALLY BEAUTY HOLDINGS, INC.</v>
    <v>SALLY BEAUTY HOLDINGS, INC.</v>
    <v>14.08</v>
    <v>8.2464999999999993</v>
    <v>13.85</v>
    <v>14.484999999999999</v>
    <v>97008810</v>
    <v>SBH</v>
    <v>SALLY BEAUTY HOLDINGS, INC. (XNYS:SBH)</v>
    <v>657396</v>
    <v>1470399</v>
    <v>2006</v>
  </rv>
  <rv s="2">
    <v>7018</v>
  </rv>
  <rv s="0">
    <v>https://www.bing.com/financeapi/forcetrigger?t=a22ydm&amp;q=XNYS%3aSIG&amp;form=skydnc</v>
    <v>Learn more on Bing</v>
  </rv>
  <rv s="1">
    <v>en-US</v>
    <v>a22ydm</v>
    <v>268435456</v>
    <v>1</v>
    <v>Powered by Refinitiv</v>
    <v>0</v>
    <v>Signet Jewelers Limited (XNYS:SIG)</v>
    <v>2</v>
    <v>3</v>
    <v>Finance</v>
    <v>4</v>
    <v>110.2</v>
    <v>52.142200000000003</v>
    <v>1.2491000000000001</v>
    <v>3.2050000000000001</v>
    <v>3.5203999999999999E-2</v>
    <v>USD</v>
    <v>Signet Jewelers Ltd is a Bermuda-based holding company. It is a retailer of diamond jewelry. It operates through its 100% owned subsidiaries with sales primarily in the United States (US), United Kingdom (UK) and Canada. It manages its business through three reportable segments: North America, International, and Other. The North America segment operates across the United States and Canada. Its United States stores operate nationally in malls and off-mall locations, as well as online, principally as Kay (Kay Jewelers and Kay Outlet), Zales (Zales Jewelers and Zales Outlet), Jared (Jared Jewelers and Jared Vault), Diamonds Direct, Banter by Piercing Pagoda, Rocksbox, and Digital brands, James Allen and Blue Nile. Its Canadian stores operate as Peoples Jewelers. The International segment operates stores in the United Kingdom and Republic of Ireland as well as online. The Other segment consists of subsidiaries involved in the purchasing and conversion of rough diamonds to polished stones.</v>
    <v>27097</v>
    <v>New York Stock Exchange</v>
    <v>XNYS</v>
    <v>XNYS</v>
    <v>Clarendon House, 2 Church Street, HAMILTON, HM 11 BM</v>
    <v>96</v>
    <v>Specialty Retailers</v>
    <v>Stock</v>
    <v>46129.796529305466</v>
    <v>7020</v>
    <v>93</v>
    <v>3776186983</v>
    <v>Signet Jewelers Limited</v>
    <v>Signet Jewelers Limited</v>
    <v>93.05</v>
    <v>28.039100000000001</v>
    <v>91.04</v>
    <v>94.245000000000005</v>
    <v>40067770</v>
    <v>SIG</v>
    <v>Signet Jewelers Limited (XNYS:SIG)</v>
    <v>419464</v>
    <v>1108883</v>
    <v>2008</v>
  </rv>
  <rv s="2">
    <v>7021</v>
  </rv>
  <rv s="0">
    <v>https://www.bing.com/financeapi/forcetrigger?t=a24jvh&amp;q=XNAS%3aTSCO&amp;form=skydnc</v>
    <v>Learn more on Bing</v>
  </rv>
  <rv s="1">
    <v>en-US</v>
    <v>a24jvh</v>
    <v>268435456</v>
    <v>1</v>
    <v>Powered by Refinitiv</v>
    <v>0</v>
    <v>TRACTOR SUPPLY COMPANY (XNAS:TSCO)</v>
    <v>2</v>
    <v>3</v>
    <v>Finance</v>
    <v>4</v>
    <v>63.989899999999999</v>
    <v>43.23</v>
    <v>0.69420000000000004</v>
    <v>0.13500000000000001</v>
    <v>3.0249999999999999E-3</v>
    <v>USD</v>
    <v>Tractor Supply Company is a rural lifestyle retailer in the United States. The Company is focused on supplying the needs of recreational farmers and ranchers. It operates retail stores under the names Tractor Supply Company and Petsense by Tractor Supply. Its stores are located in towns outlying various metropolitan markets and in rural communities. It also offers an expanded assortment of products through the Tractor Supply mobile application and online at TractorSupply.com and Petsense.com. The Company's selection of merchandise consists of various product categories, including livestock, equine and agriculture; companion animal; seasonal and recreation; truck, tool, and hardware, and clothing, gift, and decor. Its brands consist of 4health, American Farmworks, Bit &amp; Bridle, Blue Mountain, C.E. Schmidt, Country Lane, Countyline, Country Tuff, Dumor, Farm Table, Groundwork, Huskee, and JobSmart.</v>
    <v>26000</v>
    <v>Nasdaq Stock Market</v>
    <v>XNAS</v>
    <v>XNAS</v>
    <v>5401 Virginia Way, BRENTWOOD, TN, 37027 US</v>
    <v>45.42</v>
    <v>Specialty Retailers</v>
    <v>Stock</v>
    <v>46129.797014363285</v>
    <v>7023</v>
    <v>44.68</v>
    <v>23546672019</v>
    <v>TRACTOR SUPPLY COMPANY</v>
    <v>TRACTOR SUPPLY COMPANY</v>
    <v>44.7</v>
    <v>21.7316</v>
    <v>44.63</v>
    <v>44.765000000000001</v>
    <v>526006300</v>
    <v>TSCO</v>
    <v>TRACTOR SUPPLY COMPANY (XNAS:TSCO)</v>
    <v>5304176</v>
    <v>5820727</v>
    <v>1982</v>
  </rv>
  <rv s="2">
    <v>7024</v>
  </rv>
  <rv s="0">
    <v>https://www.bing.com/financeapi/forcetrigger?t=a24war&amp;q=XNAS%3aULTA&amp;form=skydnc</v>
    <v>Learn more on Bing</v>
  </rv>
  <rv s="1">
    <v>en-US</v>
    <v>a24war</v>
    <v>268435456</v>
    <v>1</v>
    <v>Powered by Refinitiv</v>
    <v>0</v>
    <v>ULTA BEAUTY, INC. (XNAS:ULTA)</v>
    <v>2</v>
    <v>3</v>
    <v>Finance</v>
    <v>4</v>
    <v>714.96990000000005</v>
    <v>349.6</v>
    <v>0.92130000000000001</v>
    <v>8.2149999999999999</v>
    <v>1.5228999999999999E-2</v>
    <v>USD</v>
    <v>Ulta Beauty, Inc. is a specialty United States beauty retailer and the premier beauty destination for cosmetics, fragrance, skincare products, haircare products and salon services. The Company operates approximately 1,451 retail stores across 50 states and distributes products through its Website, which includes a collection of tips, tutorials, and social content. The Company’s business includes a differentiated assortment of approximately 29,000 beauty products across a variety of categories and price points, as well as a variety of beauty services, including salon services, in more than 1,400 stores predominantly located in convenient, high-traffic locations. It also offers digital experiences delivered through its Website, Ulta.com, and its mobile applications. The Company’s brands include Ulta Beauty Collection, about-face, Ariana Grande, CHANEL, FENTY BEAUTY by Rihanna, It Cosmetics, LolaVie, OUAI, PAT McGRATH LABS, Tula, and NYX Professional Makeup.</v>
    <v>21382</v>
    <v>Nasdaq Stock Market</v>
    <v>XNAS</v>
    <v>XNAS</v>
    <v>1000 Remington Blvd, Suite 120, BOLINGBROOK, IL, 60440 US</v>
    <v>560.94500000000005</v>
    <v>Specialty Retailers</v>
    <v>Stock</v>
    <v>46129.797858043748</v>
    <v>7026</v>
    <v>543.38</v>
    <v>23952584102</v>
    <v>ULTA BEAUTY, INC.</v>
    <v>ULTA BEAUTY, INC.</v>
    <v>543.91</v>
    <v>21.020199999999999</v>
    <v>539.44000000000005</v>
    <v>547.65499999999997</v>
    <v>43736630</v>
    <v>ULTA</v>
    <v>ULTA BEAUTY, INC. (XNAS:ULTA)</v>
    <v>604078</v>
    <v>912081</v>
    <v>2016</v>
  </rv>
  <rv s="2">
    <v>7027</v>
  </rv>
  <rv s="0">
    <v>https://www.bing.com/financeapi/forcetrigger?t=a25w5r&amp;q=XNAS%3aWINA&amp;form=skydnc</v>
    <v>Learn more on Bing</v>
  </rv>
  <rv s="1">
    <v>en-US</v>
    <v>a25w5r</v>
    <v>268435456</v>
    <v>1</v>
    <v>Powered by Refinitiv</v>
    <v>0</v>
    <v>Winmark Corporation (XNAS:WINA)</v>
    <v>2</v>
    <v>3</v>
    <v>Finance</v>
    <v>4</v>
    <v>515.2405</v>
    <v>326.12259999999998</v>
    <v>0.59630000000000005</v>
    <v>11.16</v>
    <v>2.9239000000000001E-2</v>
    <v>USD</v>
    <v>Winmark Corporation is a franchising company. The Company offers licenses to operate franchises using the service marks Plato’s Closet, Once Upon A Child, Play It Again Sports, Style Encore, and Music Go Round. In addition, the Company sells point-of-sale system hardware to its franchisees and certain merchandise to its Play It Again Sports franchisees. It has developed an e-commerce platform that allows franchisees of its Music Go Round, Play It Again Sports and Style Encore brands to market and sell in-store product inventory online. It operates through the franchising segment, which franchises value-oriented retail store concepts that buy, sell and trade merchandise. It has over 1,378 franchises in operation in the United States and Canada and 2,800 available territories. The Company also operates as a middle-market equipment leasing business under the Winmark Capital mark. Its subsidiaries also include Grow Biz Games, Inc., and Wirth Business Credit, Inc.</v>
    <v>87</v>
    <v>Nasdaq Stock Market</v>
    <v>XNAS</v>
    <v>XNAS</v>
    <v>605 Highway 169 N Ste 400, MINNEAPOLIS, MN, 55441 US</v>
    <v>401.51990000000001</v>
    <v>Specialty Retailers</v>
    <v>Stock</v>
    <v>46129.797266816408</v>
    <v>7029</v>
    <v>380.51</v>
    <v>1405451882</v>
    <v>Winmark Corporation</v>
    <v>Winmark Corporation</v>
    <v>385.67</v>
    <v>34.7575</v>
    <v>381.68</v>
    <v>392.84</v>
    <v>3577670</v>
    <v>WINA</v>
    <v>Winmark Corporation (XNAS:WINA)</v>
    <v>32946</v>
    <v>76747</v>
    <v>1988</v>
  </rv>
  <rv s="2">
    <v>7030</v>
  </rv>
  <rv s="0">
    <v>https://www.bing.com/financeapi/forcetrigger?t=a22r1h&amp;q=XNYS%3aSEB&amp;form=skydnc</v>
    <v>Learn more on Bing</v>
  </rv>
  <rv s="1">
    <v>en-US</v>
    <v>a22r1h</v>
    <v>268435456</v>
    <v>1</v>
    <v>Powered by Refinitiv</v>
    <v>0</v>
    <v>SEABOARD CORPORATION (XNYS:SEB)</v>
    <v>2</v>
    <v>3</v>
    <v>Finance</v>
    <v>4</v>
    <v>5989.37</v>
    <v>2437</v>
    <v>0.26779999999999998</v>
    <v>-15.87</v>
    <v>-2.8549999999999999E-3</v>
    <v>USD</v>
    <v>Seaboard Corporation is primarily engaged in hog production and pork processing; commodity trading and grain processing; cargo shipping services; sugar and alcohol production, and electric power generation. Its segments include Pork, Liquid Fuels, Commodity Trading and Milling (CT&amp;M), Marine, Power, and Turkey. Pork segment primarily produces hogs to process and sells pork products to further processors, food service operators, distributors and grocery stores. Liquid Fuels segment produces renewable diesel and biodiesel from pork fat and other animal fats and vegetable oils. CT&amp;M segment is an integrated agricultural commodity trading, processing and logistics operation. Marine segment provides cargo shipping services in the United States, the Caribbean and Central and South America. Power segment is an independent power producer in the Dominican Republic that owns two power-generating barges. Turkey segment holds an equity method investment that produces and processes turkey products.</v>
    <v>14000</v>
    <v>New York Stock Exchange</v>
    <v>XNYS</v>
    <v>XNYS</v>
    <v>9000 W 67th St, SHAWNEE MISSION, KS, 66202 US</v>
    <v>5600</v>
    <v>Food &amp; Tobacco</v>
    <v>Stock</v>
    <v>46129.797857210157</v>
    <v>7032</v>
    <v>5398.22</v>
    <v>5307947667</v>
    <v>SEABOARD CORPORATION</v>
    <v>SEABOARD CORPORATION</v>
    <v>5590.13</v>
    <v>10.7379</v>
    <v>5557.74</v>
    <v>5541.87</v>
    <v>957790</v>
    <v>SEB</v>
    <v>SEABOARD CORPORATION (XNYS:SEB)</v>
    <v>8586</v>
    <v>13915</v>
    <v>1946</v>
  </rv>
  <rv s="2">
    <v>7033</v>
  </rv>
  <rv s="0">
    <v>https://www.bing.com/financeapi/forcetrigger?t=aa5bw7&amp;q=XASX%3aCAR&amp;form=skydnc</v>
    <v>Learn more on Bing</v>
  </rv>
  <rv s="1">
    <v>en-US</v>
    <v>aa5bw7</v>
    <v>268435456</v>
    <v>1</v>
    <v>Powered by Refinitiv</v>
    <v>0</v>
    <v>CAR GROUP LIMITED (XASX:CAR)</v>
    <v>2</v>
    <v>79</v>
    <v>Finance</v>
    <v>37</v>
    <v>42.06</v>
    <v>21.47</v>
    <v>1.4544999999999999</v>
    <v>0.56999999999999995</v>
    <v>2.2214000000000001E-2</v>
    <v>AUD</v>
    <v>CAR Group Limited is an Australia-based global digital marketplace business in the world. The Company delivers technology and advertising solutions designed to make buying and selling an experience, with digital marketplace businesses in Australia (carsales), South Korea (Encar), North America (Trader Interactive), Brazil (webmotors) and Chile (chileautos). The Company’s segments include Australia-Online Advertising Services; Australia-Data, Research and Services; Investments, North America, Latin America, and Asia. The Australia-Online Advertising segment includes online automotive classifieds, display advertising services and finance commission. The Australia-Data, Research and Services segment includes automotive data services, including software, analysis, research and reporting, valuation services, Website development, hosting and photography services. The Investments segment consists of online retail and wholesale tire sales and inspection services.</v>
    <v>2500</v>
    <v>Australian Securities Exchange</v>
    <v>XASX</v>
    <v>XASX</v>
    <v>Level 4, 449 Punt Road, RICHMOND, VICTORIA, 3121 AU</v>
    <v>26.35</v>
    <v>Software &amp; IT Services</v>
    <v>Stock</v>
    <v>46129.375</v>
    <v>7035</v>
    <v>25.42</v>
    <v>11583860000</v>
    <v>CAR GROUP LIMITED</v>
    <v>CAR GROUP LIMITED</v>
    <v>25.45</v>
    <v>33.54</v>
    <v>25.66</v>
    <v>26.23</v>
    <v>378481500</v>
    <v>CAR</v>
    <v>CAR GROUP LIMITED (XASX:CAR)</v>
    <v>2207360</v>
    <v>1965240</v>
    <v>1996</v>
  </rv>
  <rv s="2">
    <v>7036</v>
  </rv>
  <rv s="0">
    <v>https://www.bing.com/financeapi/forcetrigger?t=a1uq2w&amp;q=XNYS%3aHLF&amp;form=skydnc</v>
    <v>Learn more on Bing</v>
  </rv>
  <rv s="1">
    <v>en-US</v>
    <v>a1uq2w</v>
    <v>268435456</v>
    <v>1</v>
    <v>Powered by Refinitiv</v>
    <v>0</v>
    <v>HERBALIFE LTD. (XNYS:HLF)</v>
    <v>2</v>
    <v>3</v>
    <v>Finance</v>
    <v>4</v>
    <v>20.399999999999999</v>
    <v>6.1950000000000003</v>
    <v>0.9788</v>
    <v>0.70499999999999996</v>
    <v>4.3598999999999999E-2</v>
    <v>USD</v>
    <v>Herbalife Ltd. is a global nutrition company. The Company sells weight management; targeted nutrition; energy, sports and fitness; and other nutrition products to and through a network of independent members. The Company has two geographical segments: Primary Reporting Segment (North America, Latin America, EMEA (Europe, Middle East, and Africa), and Asia Pacific regions) and China. Its products are classified into five categories. The Weight Management category includes meal replacements, protein shakes, drink mixes, weight loss supplements, healthy snacks, and metabolism-boosting teas. The Targeted Nutrition category features functional beverages and dietary supplements. The Energy, Sports, and Fitness category consists of products that support a healthy and active lifestyle. The Outer Nutrition segment offers facial skincare, body care, and hair care products. The Literature and Promotional Items include start-up kits, sales tools, and educational materials.</v>
    <v>8500</v>
    <v>New York Stock Exchange</v>
    <v>XNYS</v>
    <v>XNYS</v>
    <v>P.O. Box 309Gt, Ugland House, South Church Street, GRAND CAYMAN, 00000 KY</v>
    <v>17.45</v>
    <v>Food &amp; Tobacco</v>
    <v>Stock</v>
    <v>46129.797692187502</v>
    <v>7038</v>
    <v>16.542300000000001</v>
    <v>1745042062</v>
    <v>HERBALIFE LTD.</v>
    <v>HERBALIFE LTD.</v>
    <v>16.600000000000001</v>
    <v>7.6680000000000001</v>
    <v>16.170000000000002</v>
    <v>16.875</v>
    <v>103409900</v>
    <v>HLF</v>
    <v>HERBALIFE LTD. (XNYS:HLF)</v>
    <v>745043</v>
    <v>1262684</v>
    <v>2002</v>
  </rv>
  <rv s="2">
    <v>7039</v>
  </rv>
  <rv s="0">
    <v>https://www.bing.com/financeapi/forcetrigger?t=a1yuec&amp;q=XNYS%3aNUS&amp;form=skydnc</v>
    <v>Learn more on Bing</v>
  </rv>
  <rv s="1">
    <v>en-US</v>
    <v>a1yuec</v>
    <v>268435456</v>
    <v>1</v>
    <v>Powered by Refinitiv</v>
    <v>0</v>
    <v>NU SKIN ENTERPRISES, INC. (XNYS:NUS)</v>
    <v>2</v>
    <v>3</v>
    <v>Finance</v>
    <v>4</v>
    <v>14.62</v>
    <v>5.32</v>
    <v>1.0759000000000001</v>
    <v>0.23</v>
    <v>3.0064999999999998E-2</v>
    <v>USD</v>
    <v>Nu Skin Enterprises Inc. develops and distributes a comprehensive line of beauty and wellness solutions in approximately 50 markets worldwide. It has nine segments, consisting of its seven geographic Nu Skin segments - Americas, Southeast Asia/Pacific, Mainland China, Japan, Europe &amp; Africa, South Korea, and Hong Kong/Taiwan - and two Rhyz segments - Manufacturing and Rhyz Other. Its brands include Nu Skin personal care, Pharmanex nutrition and ageLOC anti-aging. Its skin and beauty solutions include acne and blemishes, anti-aging, dark circles and puffiness, discoloration, dry skin, lifting and firming, lines and wrinkles, and oily skin and pores. Its nutrition solutions include bone and joint health, brain and memory, energy and stamina, heart health, immunity support, nail skin and hair health, and women's health. It offers various beauty devices, including ageLOC Rose Gold LumiSpa iO, ageLOC LumiSpa Silicone Head, ageLOC LumiSpa iO Stand and LumiSpa Rose Gold Accent Twin Pack.</v>
    <v>2800</v>
    <v>New York Stock Exchange</v>
    <v>XNYS</v>
    <v>XNYS</v>
    <v>ATTN: D. MATTHEW DORNY, 75 WEST CENTER ST, PROVO, UT, 84601 US</v>
    <v>8.0749999999999993</v>
    <v>Personal &amp; Household Products &amp; Services</v>
    <v>Stock</v>
    <v>46129.796131168747</v>
    <v>7041</v>
    <v>7.76</v>
    <v>387512632</v>
    <v>NU SKIN ENTERPRISES, INC.</v>
    <v>NU SKIN ENTERPRISES, INC.</v>
    <v>7.77</v>
    <v>2.4716999999999998</v>
    <v>7.65</v>
    <v>7.88</v>
    <v>49176730</v>
    <v>NUS</v>
    <v>NU SKIN ENTERPRISES, INC. (XNYS:NUS)</v>
    <v>223707</v>
    <v>478615</v>
    <v>1996</v>
  </rv>
  <rv s="2">
    <v>7042</v>
  </rv>
  <rv s="0">
    <v>https://www.bing.com/financeapi/forcetrigger?t=a1qeh7&amp;q=XNAS%3aCSGP&amp;form=skydnc</v>
    <v>Learn more on Bing</v>
  </rv>
  <rv s="1">
    <v>en-US</v>
    <v>a1qeh7</v>
    <v>268435456</v>
    <v>1</v>
    <v>Powered by Refinitiv</v>
    <v>0</v>
    <v>COSTAR GROUP, INC. (XNAS:CSGP)</v>
    <v>2</v>
    <v>3</v>
    <v>Finance</v>
    <v>4</v>
    <v>97.43</v>
    <v>34.75</v>
    <v>0.88039999999999996</v>
    <v>-0.435</v>
    <v>-1.0864E-2</v>
    <v>USD</v>
    <v>CoStar Group, Inc. is a provider of online real estate marketplaces, information, analytics, and three-dimensional (3D) digital twin technology in the property markets. The Company operates through two segments, which include Commercial Real Estate and Residential Real Estate. Its Commercial Real Estate segment offers commercial real estate information and analytics, online marketplaces, and 3D digital twin technology. Its brands include CoStar and LoopNet. Its CoStar offers subscription-based access to its platform of commercial real estate intelligence. Its LoopNet is a commercial real estate marketing site which enables property owners, landlords, and brokers to advertise properties for sale or lease on a site. Its Residential Real Estate segment hosts marketplaces which aggregate consumer demand for homes to rent or buy and sell marketing and leads to the agents, owners, landlords, and property management companies to reach consumers with offerings.</v>
    <v>8000</v>
    <v>Nasdaq Stock Market</v>
    <v>XNAS</v>
    <v>XNAS</v>
    <v>1201 Wilson Blvd., ARLINGTON, VA, 22209 US</v>
    <v>40.94</v>
    <v>Software &amp; IT Services</v>
    <v>Stock</v>
    <v>46129.797843217188</v>
    <v>7044</v>
    <v>39.520000000000003</v>
    <v>16625913646</v>
    <v>COSTAR GROUP, INC.</v>
    <v>COSTAR GROUP, INC.</v>
    <v>40.58</v>
    <v>2385.8434000000002</v>
    <v>40.04</v>
    <v>39.604999999999997</v>
    <v>419793300</v>
    <v>CSGP</v>
    <v>COSTAR GROUP, INC. (XNAS:CSGP)</v>
    <v>2262346</v>
    <v>6505360</v>
    <v>1998</v>
  </rv>
  <rv s="2">
    <v>7045</v>
  </rv>
  <rv s="0">
    <v>https://www.bing.com/financeapi/forcetrigger?t=a26ghw&amp;q=XNAS%3aZG&amp;form=skydnc</v>
    <v>Learn more on Bing</v>
  </rv>
  <rv s="1">
    <v>en-US</v>
    <v>a26ghw</v>
    <v>268435456</v>
    <v>1</v>
    <v>Powered by Refinitiv</v>
    <v>0</v>
    <v>ZILLOW GROUP, INC. (XNAS:ZG)</v>
    <v>2</v>
    <v>3</v>
    <v>Finance</v>
    <v>4</v>
    <v>90.22</v>
    <v>39.14</v>
    <v>2.1221999999999999</v>
    <v>2.75</v>
    <v>6.2358000000000004E-2</v>
    <v>USD</v>
    <v>Zillow Group, Inc. helps people find and get the home they want by connecting them with digital solutions, dedicated partners and agents, and buying, selling, financing, and renting experiences. The Company’s affiliates, subsidiaries, and brands include Zillow, Zillow Premier Agent, Zillow Home Loans, Zillow Rentals, Trulia, Out East, StreetEasy, HotPads, ShowingTime+, Spruce, and Follow Up Boss. It helps renters, buyers, sellers, and real estate professionals across all their residential real estate needs through its housing super app, which serves as an ecosystem of connected solutions for the tasks and services related to moving. It provides integrated transaction experience for movers through Zillow, its network of partners, its affiliated brands, and through a comprehensive suite of marketing software and technology solutions for the real estate industry, including ShowingTime+, Follow Up Boss and Spruce. It offers multifamily property managers a variety of advertising products.</v>
    <v>7068</v>
    <v>Nasdaq Stock Market</v>
    <v>XNAS</v>
    <v>XNAS</v>
    <v>1301 SECOND AVENUE, FLOOR 36, SEATTLE, WA, 98101 US</v>
    <v>47.71</v>
    <v>Real Estate Operations</v>
    <v>Stock</v>
    <v>46129.796166168751</v>
    <v>7047</v>
    <v>45.055</v>
    <v>10732543235</v>
    <v>ZILLOW GROUP, INC.</v>
    <v>ZILLOW GROUP, INC.</v>
    <v>45.35</v>
    <v>0</v>
    <v>44.1</v>
    <v>46.85</v>
    <v>229083100</v>
    <v>ZG</v>
    <v>ZILLOW GROUP, INC. (XNAS:ZG)</v>
    <v>740739</v>
    <v>1026940</v>
    <v>2014</v>
  </rv>
  <rv s="2">
    <v>7048</v>
  </rv>
  <rv s="0">
    <v>http://en.wikipedia.org/wiki/Booz_Allen_Hamilton</v>
    <v>Wikipedia</v>
  </rv>
  <rv s="6">
    <v>204</v>
    <v>7050</v>
  </rv>
  <rv s="7">
    <v>17</v>
    <v>https://www.bing.com/th?id=AMMS_3f45a22699ebd8afef986bcc913c46ba&amp;qlt=95</v>
    <v>7051</v>
    <v>0</v>
    <v>https://www.bing.com/images/search?form=xlimg&amp;q=booz+allen+hamilton</v>
    <v>Image of BOOZ ALLEN HAMILTON HOLDING CORPORATION</v>
  </rv>
  <rv s="0">
    <v>https://www.bing.com/financeapi/forcetrigger?t=a1o5m7&amp;q=XNYS%3aBAH&amp;form=skydnc</v>
    <v>Learn more on Bing</v>
  </rv>
  <rv s="8">
    <v>en-US</v>
    <v>a1o5m7</v>
    <v>268435456</v>
    <v>1</v>
    <v>Powered by Refinitiv</v>
    <v>13</v>
    <v>BOOZ ALLEN HAMILTON HOLDING CORPORATION (XNYS:BAH)</v>
    <v>15</v>
    <v>16</v>
    <v>Finance</v>
    <v>4</v>
    <v>130.91</v>
    <v>73.9285</v>
    <v>0.36940000000000001</v>
    <v>-1.2450000000000001</v>
    <v>-1.5056E-2</v>
    <v>USD</v>
    <v>Booz Allen Hamilton Holding Corporation is the parent company of management and technology consulting and engineering services firm, Booz Allen Hamilton Inc. It provides management and technology consulting, analytics, engineering, digital solutions, mission operations, and cyber services to U.S. and international governments. Its solutions include artificial intelligence, cloud, digital customer experience, elite training, enterprise DevSecOps, JADC2, mission readiness, security and workforce of the future. It supports critical missions for a range of federal government clients, including nearly all the U.S. government's cabinet-level departments, as well as for commercial clients, both domestically and internationally. It supports its federal government clients by helping them tackle challenges such as protecting soldiers in combat and supporting their families. It also provides technologies to evolve defense missions and delivers solutions to warfighters in the digital battlespace.</v>
    <v>31600</v>
    <v>New York Stock Exchange</v>
    <v>XNYS</v>
    <v>XNYS</v>
    <v>8283 Greensboro Dr, MCLEAN, VA, 22102 US</v>
    <v>83.58</v>
    <v>7052</v>
    <v>Software &amp; IT Services</v>
    <v>Stock</v>
    <v>46129.797838587503</v>
    <v>7053</v>
    <v>81.080100000000002</v>
    <v>9821810908</v>
    <v>BOOZ ALLEN HAMILTON HOLDING CORPORATION</v>
    <v>BOOZ ALLEN HAMILTON HOLDING CORPORATION</v>
    <v>82.65</v>
    <v>12.109299999999999</v>
    <v>82.69</v>
    <v>81.444999999999993</v>
    <v>120594400</v>
    <v>BAH</v>
    <v>BOOZ ALLEN HAMILTON HOLDING CORPORATION (XNYS:BAH)</v>
    <v>450692</v>
    <v>1814004</v>
    <v>2008</v>
  </rv>
  <rv s="2">
    <v>7054</v>
  </rv>
  <rv s="0">
    <v>https://www.bing.com/financeapi/forcetrigger?t=a1pblh&amp;q=XNYS%3aCBZ&amp;form=skydnc</v>
    <v>Learn more on Bing</v>
  </rv>
  <rv s="1">
    <v>en-US</v>
    <v>a1pblh</v>
    <v>268435456</v>
    <v>1</v>
    <v>Powered by Refinitiv</v>
    <v>0</v>
    <v>CBIZ, INC. (XNYS:CBZ)</v>
    <v>2</v>
    <v>3</v>
    <v>Finance</v>
    <v>4</v>
    <v>79.349999999999994</v>
    <v>24.29</v>
    <v>0.97489999999999999</v>
    <v>-0.53</v>
    <v>-1.7474E-2</v>
    <v>USD</v>
    <v>CBIZ, Inc. is a professional services advisor to middle-market businesses and organizations nationwide. It provides a range of accounting, tax, advisory, benefits, insurance, and technology services. It delivers its services through three groups: Financial Services, Benefits and Insurance Services, and National Practices. Financial Services is comprised of traditional accounting services, tax return preparation, administrative services, financial and risk advisory, consulting, valuation, and IT services. Benefits and Insurance Services provides brokerage and consulting along lines of service which include group health benefits consulting and brokerage, property and casualty brokerage, retirement plan advisory, payroll, human capital management, actuarial, life insurance, and other services. National Practices provides managed networking and hardware services consisting of installation, maintenance and repair of computer hardware. It also maintains a cyber risk management program.</v>
    <v>9500</v>
    <v>New York Stock Exchange</v>
    <v>XNYS</v>
    <v>XNYS</v>
    <v>5959 ROCKSIDE WOODS BLVD N., SUITE 600, INDEPENDENCE, OH, 44131 US</v>
    <v>31.04</v>
    <v>Professional &amp; Commercial Services</v>
    <v>Stock</v>
    <v>46129.79786701328</v>
    <v>7056</v>
    <v>29.52</v>
    <v>1633455412</v>
    <v>CBIZ, INC.</v>
    <v>CBIZ, INC.</v>
    <v>30.65</v>
    <v>16.84</v>
    <v>30.33</v>
    <v>29.8</v>
    <v>54813940</v>
    <v>CBZ</v>
    <v>CBIZ, INC. (XNYS:CBZ)</v>
    <v>302263</v>
    <v>1123786</v>
    <v>1987</v>
  </rv>
  <rv s="2">
    <v>7057</v>
  </rv>
  <rv s="0">
    <v>https://www.bing.com/financeapi/forcetrigger?t=a1qaec&amp;q=XNAS%3aCRAI&amp;form=skydnc</v>
    <v>Learn more on Bing</v>
  </rv>
  <rv s="1">
    <v>en-US</v>
    <v>a1qaec</v>
    <v>268435456</v>
    <v>1</v>
    <v>Powered by Refinitiv</v>
    <v>0</v>
    <v>CRA INTERNATIONAL, INC. (XNAS:CRAI)</v>
    <v>2</v>
    <v>3</v>
    <v>Finance</v>
    <v>4</v>
    <v>227.29</v>
    <v>149.96</v>
    <v>0.79159999999999997</v>
    <v>-2.3650000000000002</v>
    <v>-1.4598999999999999E-2</v>
    <v>USD</v>
    <v>CRA International, Inc. is a global consulting firm specializing in providing economic, financial and management consulting services. It offers consulting services in two areas: litigation, regulatory, and financial consulting and management consulting. It provides consulting services to corporate clients and attorneys in a range of litigation and regulatory proceedings, providing research and analysis, expert testimony, and support in litigation and regulatory proceedings in all areas of finance, accounting, economics, insurance, and forensic accounting and investigations. It also uses its expertise in economics, finance, and business to offer law firms, businesses, and government agencies services. Its management consulting services include strategy development, performance improvement, corporate strategy and portfolio analysis, estimation of market demand, new product pricing strategies, survey and market research, valuation of intellectual property and other assets and others.</v>
    <v>959</v>
    <v>Nasdaq Stock Market</v>
    <v>XNAS</v>
    <v>XNAS</v>
    <v>200 Clarendon Street, T-9, BOSTON, MA, 02116 US</v>
    <v>167.38</v>
    <v>Professional &amp; Commercial Services</v>
    <v>Stock</v>
    <v>46129.797860798441</v>
    <v>7059</v>
    <v>156.47999999999999</v>
    <v>1048192144</v>
    <v>CRA INTERNATIONAL, INC.</v>
    <v>CRA INTERNATIONAL, INC.</v>
    <v>164.6</v>
    <v>19.564599999999999</v>
    <v>162</v>
    <v>159.63499999999999</v>
    <v>6566180</v>
    <v>CRAI</v>
    <v>CRA INTERNATIONAL, INC. (XNAS:CRAI)</v>
    <v>177324</v>
    <v>197859</v>
    <v>1965</v>
  </rv>
  <rv s="2">
    <v>7060</v>
  </rv>
  <rv s="0">
    <v>https://www.bing.com/financeapi/forcetrigger?t=a1rrh7&amp;q=XNYS%3aEFX&amp;form=skydnc</v>
    <v>Learn more on Bing</v>
  </rv>
  <rv s="1">
    <v>en-US</v>
    <v>a1rrh7</v>
    <v>268435456</v>
    <v>1</v>
    <v>Powered by Refinitiv</v>
    <v>0</v>
    <v>EQUIFAX INC. (XNYS:EFX)</v>
    <v>2</v>
    <v>3</v>
    <v>Finance</v>
    <v>4</v>
    <v>281.02999999999997</v>
    <v>166.02</v>
    <v>1.4559</v>
    <v>5.0350000000000001</v>
    <v>2.6446999999999998E-2</v>
    <v>USD</v>
    <v>Equifax Inc. is a global data, analytics, and technology company. The Company is engaged in helping financial institutions, companies, employers, and government agencies make critical decisions. The Company’s Workforce Solutions segment provides services enabling customers to verify income, employment, educational history, criminal justice data, healthcare professional licensure and sanctions of people in the United States. The Company’s U.S. Information Solutions (USIS) segment provides consumer and commercial information solutions to businesses in the United States, including online information, decisioning technology solutions, identity management services, analytical services, e-commerce fraud and charge back protection services, portfolio management services, mortgage information and marketing services. The Company’s International segment provides products and services similar to those available in the USIS segment but with variations by geographic region.</v>
    <v>15000</v>
    <v>New York Stock Exchange</v>
    <v>XNYS</v>
    <v>XNYS</v>
    <v>1550 Peachtree St NW, ATLANTA, GA, 30309-2402 US</v>
    <v>197.28</v>
    <v>Professional &amp; Commercial Services</v>
    <v>Stock</v>
    <v>46129.797859385937</v>
    <v>7062</v>
    <v>192.11</v>
    <v>23573810359</v>
    <v>EQUIFAX INC.</v>
    <v>EQUIFAX INC.</v>
    <v>193.48</v>
    <v>36.7273</v>
    <v>190.38</v>
    <v>195.41499999999999</v>
    <v>120634600</v>
    <v>EFX</v>
    <v>EQUIFAX INC. (XNYS:EFX)</v>
    <v>739665</v>
    <v>1673117</v>
    <v>1913</v>
  </rv>
  <rv s="2">
    <v>7063</v>
  </rv>
  <rv s="0">
    <v>https://www.bing.com/financeapi/forcetrigger?t=a1siim&amp;q=XNAS%3aEXPO&amp;form=skydnc</v>
    <v>Learn more on Bing</v>
  </rv>
  <rv s="1">
    <v>en-US</v>
    <v>a1siim</v>
    <v>268435456</v>
    <v>1</v>
    <v>Powered by Refinitiv</v>
    <v>0</v>
    <v>EXPONENT, INC. (XNAS:EXPO)</v>
    <v>2</v>
    <v>3</v>
    <v>Finance</v>
    <v>4</v>
    <v>83.92</v>
    <v>63.25</v>
    <v>0.81379999999999997</v>
    <v>-0.35</v>
    <v>-5.1380000000000002E-3</v>
    <v>USD</v>
    <v>Exponent, Inc., together with its subsidiaries, is a science and engineering consulting firm that provides solutions to complex problems. The Company’s segments include Engineering and Other Scientific and Environmental and Health. The Engineering and Other Scientific segment is a broad service group providing technical consulting in different practices, primarily in engineering. The Environmental and Health segment provides services in the area of environmental, epidemiology and health risk analysis. This segment provides a wide range of consulting services relating to environmental hazards and risks and their impact on both human health and the environment. It serves clients in chemicals, construction, consumer products, energy, food, beverage and nutrition, government, life sciences, insurance, manufacturing, technology, industrial equipment, transportation and other sectors of the economy. The Company’s service offerings are provided on a project-by-project basis.</v>
    <v>1212</v>
    <v>Nasdaq Stock Market</v>
    <v>XNAS</v>
    <v>XNAS</v>
    <v>149 Commonwealth Drive, MENLO PARK, CA, 94025 US</v>
    <v>69.61</v>
    <v>Professional &amp; Commercial Services</v>
    <v>Stock</v>
    <v>46129.795942928125</v>
    <v>7065</v>
    <v>67.055000000000007</v>
    <v>3337966621</v>
    <v>EXPONENT, INC.</v>
    <v>EXPONENT, INC.</v>
    <v>68.95</v>
    <v>32.759700000000002</v>
    <v>68.12</v>
    <v>67.77</v>
    <v>49254340</v>
    <v>EXPO</v>
    <v>EXPONENT, INC. (XNAS:EXPO)</v>
    <v>699735</v>
    <v>501611</v>
    <v>1989</v>
  </rv>
  <rv s="2">
    <v>7066</v>
  </rv>
  <rv s="0">
    <v>https://www.bing.com/financeapi/forcetrigger?t=c21ymw&amp;q=XNYS%3aFZT&amp;form=skydnc</v>
    <v>Learn more on Bing</v>
  </rv>
  <rv s="1">
    <v>en-US</v>
    <v>c21ymw</v>
    <v>268435456</v>
    <v>1</v>
    <v>Powered by Refinitiv</v>
    <v>0</v>
    <v>FALCON'S BEYOND GLOBAL, INC. (XNAS:FBYD)</v>
    <v>2</v>
    <v>3</v>
    <v>Finance</v>
    <v>4</v>
    <v>29.02</v>
    <v>3.71</v>
    <v>-1.2091000000000001</v>
    <v>2.13</v>
    <v>0.176763</v>
    <v>USD</v>
    <v>Falcon’s Beyond Global, Inc. is engaged in innovative and immersive storytelling. The Company propels intellectual property (IP) activations across physical and digital experiences through three core business units: Falcon’s Creative Group (FCG), Falcon’s Beyond Destinations (FBD), and Falcon’s Beyond Brands (FBB). FCG creates master plans, designs attractions and experiential entertainment, and produces content, interactives and software. FBD develops a diverse range of entertainment experiences using both owned and third-party licensed intellectual property, consisting of Producciones de Parques, S.L. (PDP), and Destinations Operations, which develops a diverse range of entertainment experiences using both Company owned, and third-party licensed intellectual property, spanning location-based entertainment, dining, and retail. FBB brings brands and intellectual property to life through animation, movies, licensing and merchandising, gaming, as well as ride and technology sales.</v>
    <v>243</v>
    <v>Nasdaq Stock Market</v>
    <v>XNAS</v>
    <v>XNAS</v>
    <v>1768 Park Center Drive, ORLANDO, FL, 32835 US</v>
    <v>14.86</v>
    <v>Media &amp; Publishing</v>
    <v>Stock</v>
    <v>46129.797497094529</v>
    <v>7068</v>
    <v>11.705399999999999</v>
    <v>1719214396</v>
    <v>FALCON'S BEYOND GLOBAL, INC.</v>
    <v>FALCON'S BEYOND GLOBAL, INC.</v>
    <v>12.15</v>
    <v>0</v>
    <v>12.05</v>
    <v>14.18</v>
    <v>121242200</v>
    <v>FBYD</v>
    <v>FALCON'S BEYOND GLOBAL, INC. (XNAS:FBYD)</v>
    <v>55386</v>
    <v>120537</v>
    <v>2022</v>
  </rv>
  <rv s="2">
    <v>7069</v>
  </rv>
  <rv s="0">
    <v>https://www.bing.com/financeapi/forcetrigger?t=a1smzr&amp;q=XNYS%3aFC&amp;form=skydnc</v>
    <v>Learn more on Bing</v>
  </rv>
  <rv s="1">
    <v>en-US</v>
    <v>a1smzr</v>
    <v>268435456</v>
    <v>1</v>
    <v>Powered by Refinitiv</v>
    <v>0</v>
    <v>FRANKLIN COVEY CO. (XNYS:FC)</v>
    <v>2</v>
    <v>3</v>
    <v>Finance</v>
    <v>4</v>
    <v>24.7</v>
    <v>11.16</v>
    <v>0.80649999999999999</v>
    <v>0.4</v>
    <v>1.7339E-2</v>
    <v>USD</v>
    <v>Franklin Covey Co. is a global content and solutions company focused on individual and organizational performance improvement. The Company provides professional services in 150 countries and territories around the world. Its segments include North America, International Direct Offices, International Licenses, Education Practice, and Corporate and Other. The North America segment offers organizations to solve the problems that require changes in human behavior, including leadership, productivity, execution, trust, and sales performance. This segment includes sales personnel and operations that serve the United States and Canada. The International Licensees segment is primarily comprised of its international licensee’s royalty revenues. The Education Practice segment includes its domestic and international education practice operations. The Corporate and other information includes leasing operations, shipping and handling revenues, royalty revenues from Franklin Planner Corp.</v>
    <v>1120</v>
    <v>New York Stock Exchange</v>
    <v>XNYS</v>
    <v>XNYS</v>
    <v>2200 W Parkway Blvd, SALT LAKE CITY, UT, 84119-2331 US</v>
    <v>23.684999999999999</v>
    <v>Professional &amp; Business Education</v>
    <v>Stock</v>
    <v>46129.796349930468</v>
    <v>7071</v>
    <v>22.83</v>
    <v>264564166</v>
    <v>FRANKLIN COVEY CO.</v>
    <v>FRANKLIN COVEY CO.</v>
    <v>23.67</v>
    <v>0</v>
    <v>23.07</v>
    <v>23.47</v>
    <v>11272440</v>
    <v>FC</v>
    <v>FRANKLIN COVEY CO. (XNYS:FC)</v>
    <v>64841</v>
    <v>281780</v>
    <v>1983</v>
  </rv>
  <rv s="2">
    <v>7072</v>
  </rv>
  <rv s="0">
    <v>https://www.bing.com/financeapi/forcetrigger?t=a1sobh&amp;q=XNYS%3aFCN&amp;form=skydnc</v>
    <v>Learn more on Bing</v>
  </rv>
  <rv s="1">
    <v>en-US</v>
    <v>a1sobh</v>
    <v>268435456</v>
    <v>1</v>
    <v>Powered by Refinitiv</v>
    <v>0</v>
    <v>FTI CONSULTING, INC. (XNYS:FCN)</v>
    <v>2</v>
    <v>3</v>
    <v>Finance</v>
    <v>4</v>
    <v>186.69499999999999</v>
    <v>149.31</v>
    <v>9.1000000000000004E-3</v>
    <v>-2.6</v>
    <v>-1.4266000000000001E-2</v>
    <v>USD</v>
    <v>FTI Consulting, Inc. is a global business advisory company. The Company’s segment includes Corporate Finance &amp; Restructuring segment focuses on the strategic, operational, financial, transactional and capital needs of its clients; Forensic and Litigation Consulting segment provides law firms, companies, government entities and other interested parties with a multidisciplinary and independent range of services in risk and investigations and disputes; Economic Consulting segment provides law firms, companies, and government entities with analyzes of economic issues for use in international arbitration and legal and regulatory proceedings and strategic decision-making and public policy debates; Technology segment provides companies, law firms, private equity firms and government entities with a portfolio of digital insights and risk management consulting and data services, and Strategic Communications segment provides corporate reputation, financial communications and public affairs.</v>
    <v>8118</v>
    <v>New York Stock Exchange</v>
    <v>XNYS</v>
    <v>XNYS</v>
    <v>555 12Th Street Nw, WASHINGTON, DC, 20004 US</v>
    <v>182.82</v>
    <v>Professional &amp; Commercial Services</v>
    <v>Stock</v>
    <v>46129.797585601562</v>
    <v>7074</v>
    <v>177.566</v>
    <v>5494038335</v>
    <v>FTI CONSULTING, INC.</v>
    <v>FTI CONSULTING, INC.</v>
    <v>182.37</v>
    <v>21.755700000000001</v>
    <v>182.25</v>
    <v>179.65</v>
    <v>30581900</v>
    <v>FCN</v>
    <v>FTI CONSULTING, INC. (XNYS:FCN)</v>
    <v>138082</v>
    <v>384228</v>
    <v>1982</v>
  </rv>
  <rv s="2">
    <v>7075</v>
  </rv>
  <rv s="0">
    <v>http://en.wikipedia.org/wiki/Forrester_Research</v>
    <v>Wikipedia</v>
  </rv>
  <rv s="6">
    <v>204</v>
    <v>7077</v>
  </rv>
  <rv s="7">
    <v>17</v>
    <v>https://www.bing.com/th?id=AMMS_b2a3ad97c4f62d877c6fff49070e6ba1&amp;qlt=95</v>
    <v>7078</v>
    <v>0</v>
    <v>https://www.bing.com/images/search?form=xlimg&amp;q=forrester+research</v>
    <v>Image of FORRESTER RESEARCH, INC.</v>
  </rv>
  <rv s="0">
    <v>https://www.bing.com/financeapi/forcetrigger?t=a1t8z2&amp;q=XNAS%3aFORR&amp;form=skydnc</v>
    <v>Learn more on Bing</v>
  </rv>
  <rv s="8">
    <v>en-US</v>
    <v>a1t8z2</v>
    <v>268435456</v>
    <v>1</v>
    <v>Powered by Refinitiv</v>
    <v>13</v>
    <v>FORRESTER RESEARCH, INC. (XNAS:FORR)</v>
    <v>15</v>
    <v>16</v>
    <v>Finance</v>
    <v>4</v>
    <v>11.57</v>
    <v>4.88</v>
    <v>0.96819999999999995</v>
    <v>0.2</v>
    <v>3.3113000000000004E-2</v>
    <v>USD</v>
    <v>Forrester Research, Inc. is an independent research and advisory firm. The Company operates through three segments: Research, Consulting, and Events. The Research segment provides objective, independent and data-driven research insights utilizing both qualitative and quantitative data. Its primary subscription research services include Forrester Decisions. The Consulting segment includes consulting projects and advisory services. It delivers focused insights and recommendations to assist clients in developing and executing technology and business strategies. The Events segment hosts multiple events across North America, Europe, and the Asia-Pacific region. Its Events focused on business imperatives of significant interest to clients, including business-to-business marketing, sales and product leadership, customer experience, security and risk, technology and innovation, and data strategies and insights.</v>
    <v>1474</v>
    <v>Nasdaq Stock Market</v>
    <v>XNAS</v>
    <v>XNAS</v>
    <v>60 Acorn Park Drive, CAMBRIDGE, MA, 02140 US</v>
    <v>6.3550000000000004</v>
    <v>7079</v>
    <v>Media &amp; Publishing</v>
    <v>Stock</v>
    <v>46129.795822372653</v>
    <v>7080</v>
    <v>6.05</v>
    <v>119657553</v>
    <v>FORRESTER RESEARCH, INC.</v>
    <v>FORRESTER RESEARCH, INC.</v>
    <v>6.05</v>
    <v>0</v>
    <v>6.04</v>
    <v>6.24</v>
    <v>19175890</v>
    <v>FORR</v>
    <v>FORRESTER RESEARCH, INC. (XNAS:FORR)</v>
    <v>59261</v>
    <v>120484</v>
    <v>1996</v>
  </rv>
  <rv s="2">
    <v>7081</v>
  </rv>
  <rv s="0">
    <v>https://www.bing.com/financeapi/forcetrigger?t=a1uz7w&amp;q=XNAS%3aHURN&amp;form=skydnc</v>
    <v>Learn more on Bing</v>
  </rv>
  <rv s="1">
    <v>en-US</v>
    <v>a1uz7w</v>
    <v>268435456</v>
    <v>1</v>
    <v>Powered by Refinitiv</v>
    <v>0</v>
    <v>HURON CONSULTING GROUP INC. (XNAS:HURN)</v>
    <v>2</v>
    <v>3</v>
    <v>Finance</v>
    <v>4</v>
    <v>186.77500000000001</v>
    <v>116.12</v>
    <v>0.15870000000000001</v>
    <v>-3.13</v>
    <v>-2.3807999999999999E-2</v>
    <v>USD</v>
    <v>Huron Consulting Group Inc. is a global professional service. The Company operates in three segments: Healthcare, Education, and Commercial. The Healthcare segment serves acute care providers, including national and regional health systems; academic health systems; community health systems; the federal health system; and public, children’s and critical access hospitals, and non-acute care providers, including physician practices and medical groups, payors, and long-term care or post-acute providers. The Education segment serves public and private colleges and universities, research institutes, not-for-profit organizations and other education-related organizations. The Commercial segment is focused on serving industries and organizations facing significant disruption and regulatory change by helping them adapt to rapidly changing environments and accelerate business transformation. Its products include TriZetto’s Facets, QNXT, and HealthEdge solutions.</v>
    <v>8610</v>
    <v>Nasdaq Stock Market</v>
    <v>XNAS</v>
    <v>XNAS</v>
    <v>550 W van Buren St, CHICAGO, IL, 60607 US</v>
    <v>134.54</v>
    <v>Professional &amp; Commercial Services</v>
    <v>Stock</v>
    <v>46129.79786431641</v>
    <v>7083</v>
    <v>126.92</v>
    <v>2127454961</v>
    <v>HURON CONSULTING GROUP INC.</v>
    <v>HURON CONSULTING GROUP INC.</v>
    <v>132.65</v>
    <v>21.9602</v>
    <v>131.47</v>
    <v>128.34</v>
    <v>16576710</v>
    <v>HURN</v>
    <v>HURON CONSULTING GROUP INC. (XNAS:HURN)</v>
    <v>154162</v>
    <v>243004</v>
    <v>2002</v>
  </rv>
  <rv s="2">
    <v>7084</v>
  </rv>
  <rv s="0">
    <v>https://www.bing.com/financeapi/forcetrigger?t=a1v8gh&amp;q=XNAS%3aICFI&amp;form=skydnc</v>
    <v>Learn more on Bing</v>
  </rv>
  <rv s="1">
    <v>en-US</v>
    <v>a1v8gh</v>
    <v>268435456</v>
    <v>1</v>
    <v>Powered by Refinitiv</v>
    <v>0</v>
    <v>ICF INTERNATIONAL, INC. (XNAS:ICFI)</v>
    <v>2</v>
    <v>3</v>
    <v>Finance</v>
    <v>4</v>
    <v>101.705</v>
    <v>64.34</v>
    <v>0.57479999999999998</v>
    <v>-1.82</v>
    <v>-2.4961999999999998E-2</v>
    <v>USD</v>
    <v>ICF International, Inc. is a global consulting and technology services company. The Company provides professional services and technology-based solutions to government and commercial clients, including management, technology, and policy consulting and implementation services. Its services include advisory services, program implementation services, analytics services, digital services, and engagement services. Its advisory services include research critical policy, industry, and stakeholder issues, trends, and behavior. The program implementation services identify, defines, and implements policies, plans, programs, and business tools. The analytics services conduct survey research and collect and analyze varieties and large volumes of data to understand critical issues and options for its clients and provide actionable business intelligence. Its digital services design, develop, and implement technology systems and business tools and cybersecurity solutions.</v>
    <v>8400</v>
    <v>Nasdaq Stock Market</v>
    <v>XNAS</v>
    <v>XNAS</v>
    <v>1902 RESTON METRO PLAZA, RESTON, VA, 20190 US</v>
    <v>74.37</v>
    <v>Professional &amp; Commercial Services</v>
    <v>Stock</v>
    <v>46129.797709305472</v>
    <v>7086</v>
    <v>70.594999999999999</v>
    <v>1299047475</v>
    <v>ICF INTERNATIONAL, INC.</v>
    <v>ICF INTERNATIONAL, INC.</v>
    <v>73.73</v>
    <v>14.3729</v>
    <v>72.91</v>
    <v>71.09</v>
    <v>18273280</v>
    <v>ICFI</v>
    <v>ICF INTERNATIONAL, INC. (XNAS:ICFI)</v>
    <v>188305</v>
    <v>321641</v>
    <v>2006</v>
  </rv>
  <rv s="2">
    <v>7087</v>
  </rv>
  <rv s="0">
    <v>https://www.bing.com/financeapi/forcetrigger?t=a1xjlh&amp;q=XNYS%3aMG&amp;form=skydnc</v>
    <v>Learn more on Bing</v>
  </rv>
  <rv s="1">
    <v>en-US</v>
    <v>a1xjlh</v>
    <v>268435456</v>
    <v>1</v>
    <v>Powered by Refinitiv</v>
    <v>0</v>
    <v>MISTRAS GROUP, INC. (XNYS:MG)</v>
    <v>2</v>
    <v>3</v>
    <v>Finance</v>
    <v>4</v>
    <v>18.169899999999998</v>
    <v>7.06</v>
    <v>0.82969999999999999</v>
    <v>0.81</v>
    <v>4.7119999999999995E-2</v>
    <v>USD</v>
    <v>Mistras Group, Inc. is a provider of integrated technology-enabled asset protection solutions. Its segments include North America, International and Products and Systems. Its North America segment provides asset protection solutions in the United States and Canada, which consist primarily of non-destructive testing, inspection, in-laboratory testing, mechanical and engineering services that are used to evaluate the structural integrity and reliability of critical energy, industrial and public infrastructure and commercial aerospace components. Software, digital and data analytical solutions and services are included in this segment. Its International segment offers services, products and systems similar to those of the other segments to select markets within Europe, the Middle East, Africa, Asia and South America. The Products and Systems segment designs, manufactures, sells, installs and services its asset protection products and systems, including equipment and instrumentation.</v>
    <v>4800</v>
    <v>New York Stock Exchange</v>
    <v>XNYS</v>
    <v>XNYS</v>
    <v>195 Clarksville Rd, PRINCETON JUNCTION, NJ, 08550-5392 US</v>
    <v>18.169899999999998</v>
    <v>Oil &amp; Gas</v>
    <v>Stock</v>
    <v>46129.797519235937</v>
    <v>7089</v>
    <v>17.295000000000002</v>
    <v>572700240</v>
    <v>MISTRAS GROUP, INC.</v>
    <v>MISTRAS GROUP, INC.</v>
    <v>17.579999999999998</v>
    <v>34.318399999999997</v>
    <v>17.190000000000001</v>
    <v>18</v>
    <v>31816680</v>
    <v>MG</v>
    <v>MISTRAS GROUP, INC. (XNYS:MG)</v>
    <v>118102</v>
    <v>141270</v>
    <v>1994</v>
  </rv>
  <rv s="2">
    <v>7090</v>
  </rv>
  <rv s="0">
    <v>https://www.bing.com/financeapi/forcetrigger?t=a21s2w&amp;q=XNAS%3aRCMT&amp;form=skydnc</v>
    <v>Learn more on Bing</v>
  </rv>
  <rv s="1">
    <v>en-US</v>
    <v>a21s2w</v>
    <v>268435456</v>
    <v>1</v>
    <v>Powered by Refinitiv</v>
    <v>0</v>
    <v>R C M TECHNOLOGIES, INC. (XNAS:RCMT)</v>
    <v>2</v>
    <v>3</v>
    <v>Finance</v>
    <v>4</v>
    <v>31.99</v>
    <v>15.289099999999999</v>
    <v>0.31859999999999999</v>
    <v>1.28</v>
    <v>4.2160999999999997E-2</v>
    <v>USD</v>
    <v>RCM Technologies, Inc. is a business and technology solutions provider through the deployment of engineering, specialty healthcare and information technology services. The Company operates through three segments: Specialty Health Care, Engineering, and Life Sciences, Data and Solutions (LS&amp;D). The Specialty Health Care segment provides staffing solutions including medical healthcare professionals, health information management professionals, nurses, paraprofessionals, physicians, and therapists. The Engineering segment provides a comprehensive portfolio of engineering and design services across three verticals: energy services, process and industrial, and aerospace. The LS&amp;D segment provides enterprise business solutions, application services, information technology infrastructure deployment and management, business solutions, and other vertical-specific offerings. This segment also includes data solutions, digitization, human capital management solutions, and others.</v>
    <v>4930</v>
    <v>Nasdaq Stock Market</v>
    <v>XNAS</v>
    <v>XNAS</v>
    <v>STE 350, 2500 MCCLELLAN AVENUE, PENNSAUKEN, NJ, 08109-4613 US</v>
    <v>31.99</v>
    <v>Professional &amp; Commercial Services</v>
    <v>Stock</v>
    <v>46129.796668437499</v>
    <v>7092</v>
    <v>30.5</v>
    <v>222251383</v>
    <v>R C M TECHNOLOGIES, INC.</v>
    <v>R C M TECHNOLOGIES, INC.</v>
    <v>30.5</v>
    <v>18.527799999999999</v>
    <v>30.36</v>
    <v>31.64</v>
    <v>7024380</v>
    <v>RCMT</v>
    <v>R C M TECHNOLOGIES, INC. (XNAS:RCMT)</v>
    <v>80897</v>
    <v>75278</v>
    <v>1971</v>
  </rv>
  <rv s="2">
    <v>7093</v>
  </rv>
  <rv s="0">
    <v>https://www.bing.com/financeapi/forcetrigger?t=a21tp2&amp;q=XNAS%3aRGP&amp;form=skydnc</v>
    <v>Learn more on Bing</v>
  </rv>
  <rv s="1">
    <v>en-US</v>
    <v>a21tp2</v>
    <v>268435456</v>
    <v>1</v>
    <v>Powered by Refinitiv</v>
    <v>0</v>
    <v>RESOURCES CONNECTION, INC. (XNAS:RGP)</v>
    <v>2</v>
    <v>3</v>
    <v>Finance</v>
    <v>4</v>
    <v>6.2976000000000001</v>
    <v>3.0550000000000002</v>
    <v>0.43230000000000002</v>
    <v>6.5000000000000002E-2</v>
    <v>1.6795999999999998E-2</v>
    <v>USD</v>
    <v>Resources Connection, Inc. is a professional services firm. The Company's segments include On-Demand Talent, Consulting, Europe &amp; Asia Pacific, Outsourced Services, and All Other. Its On-Demand Talent segment provides businesses with a go-to source for bringing in experts when they need them, serving predominately the office of the CFO. Its Consulting segment drives transformation across people, processes and technology across domain areas including finance, technology and digital, risk and compliance and operational performance. Its Europe &amp; Asia Pacific is a geographically defined segment that offers both on-demand and consulting services to clients throughout Europe &amp; Asia Pacific. Its Outsourced Services segment operates under the Countsy by RGP brand, this segment offers finance, accounting and human resource services provided to startups, spinouts and scale-up enterprises, utilizing a technology platform and fractional team.</v>
    <v>3055</v>
    <v>Nasdaq Stock Market</v>
    <v>XNAS</v>
    <v>XNAS</v>
    <v>15950 NORTH DALLAS PARKWAY, SUITE 330, DALLAS, TX, 75248 US</v>
    <v>4.03</v>
    <v>Professional &amp; Commercial Services</v>
    <v>Stock</v>
    <v>46129.797433437503</v>
    <v>7095</v>
    <v>3.91</v>
    <v>135085952</v>
    <v>RESOURCES CONNECTION, INC.</v>
    <v>RESOURCES CONNECTION, INC.</v>
    <v>3.91</v>
    <v>0</v>
    <v>3.87</v>
    <v>3.9350000000000001</v>
    <v>34329340</v>
    <v>RGP</v>
    <v>RESOURCES CONNECTION, INC. (XNAS:RGP)</v>
    <v>126206</v>
    <v>369638</v>
    <v>1998</v>
  </rv>
  <rv s="2">
    <v>7096</v>
  </rv>
  <rv s="0">
    <v>https://www.bing.com/financeapi/forcetrigger?t=a24iz2&amp;q=XNYS%3aTRU&amp;form=skydnc</v>
    <v>Learn more on Bing</v>
  </rv>
  <rv s="1">
    <v>en-US</v>
    <v>a24iz2</v>
    <v>268435456</v>
    <v>1</v>
    <v>Powered by Refinitiv</v>
    <v>0</v>
    <v>TRANSUNION (XNYS:TRU)</v>
    <v>2</v>
    <v>3</v>
    <v>Finance</v>
    <v>4</v>
    <v>99.39</v>
    <v>65.234999999999999</v>
    <v>1.6598999999999999</v>
    <v>2.6225000000000001</v>
    <v>3.4671E-2</v>
    <v>USD</v>
    <v>TransUnion is a global information and insights company. The Company operates through two segments: U.S. Markets and International. The U.S. Markets segment provides consumer reports, actionable insights and analytics to businesses. These businesses use the Company’s services to engage and acquire customers, assess consumer ability to pay for services, identify cross-selling opportunities, measure and manage debt portfolio risk, collect debt, verify consumer identities and mitigate fraud risk. The International segment provides services similar to its U.S. Markets segment to businesses in select regions outside the United States. Depending on the maturity of the credit economy in each country, services may include credit reports, analytics and technology solutions services and other value-added risk management services. It also has insurance, business and automotive databases in select geographies. It also owns Monevo, a credit prequalification and distribution platform.</v>
    <v>13500</v>
    <v>New York Stock Exchange</v>
    <v>XNYS</v>
    <v>XNYS</v>
    <v>555 W Adams St, CHICAGO, IL, 60661-3719 US</v>
    <v>78.849999999999994</v>
    <v>Professional &amp; Commercial Services</v>
    <v>Stock</v>
    <v>46129.797827696093</v>
    <v>7098</v>
    <v>76.650000000000006</v>
    <v>15100005881</v>
    <v>TRANSUNION</v>
    <v>TRANSUNION</v>
    <v>76.75</v>
    <v>33.795000000000002</v>
    <v>75.64</v>
    <v>78.262500000000003</v>
    <v>192940500</v>
    <v>TRU</v>
    <v>TRANSUNION (XNYS:TRU)</v>
    <v>813422</v>
    <v>2340719</v>
    <v>2012</v>
  </rv>
  <rv s="2">
    <v>7099</v>
  </rv>
  <rv s="0">
    <v>https://www.bing.com/financeapi/forcetrigger?t=a25wyc&amp;q=XNAS%3aWLDN&amp;form=skydnc</v>
    <v>Learn more on Bing</v>
  </rv>
  <rv s="1">
    <v>en-US</v>
    <v>a25wyc</v>
    <v>268435456</v>
    <v>1</v>
    <v>Powered by Refinitiv</v>
    <v>0</v>
    <v>WILLDAN GROUP, INC. (XNAS:WLDN)</v>
    <v>2</v>
    <v>3</v>
    <v>Finance</v>
    <v>4</v>
    <v>137</v>
    <v>36.6</v>
    <v>1.1245000000000001</v>
    <v>0.32</v>
    <v>4.1159999999999999E-3</v>
    <v>USD</v>
    <v>Willdan Group, Inc. is a provider of professional, technical and consulting services to utilities, government agencies, and private industry. The Company’s segments include Energy, and Engineering and Consulting. Its Energy segment provides specialized, and comprehensive energy solutions to businesses, utilities, state agencies, municipalities, and non-profit organizations. Its Energy segment services include comprehensive audit and surveys, program design, master planning, demand reduction, grid optimization, benchmarking analyses, design engineering, and others. Its Engineering and Consulting segment provides civil engineering-related construction management, building and safety, city engineering office management, city planning, civil design, geotechnical, material testing and other engineering consulting services to its clients. Its Engineering and Consulting segment services include traffic, bridges, rail, port, water, mining and other civil engineering projects.</v>
    <v>1814</v>
    <v>Nasdaq Stock Market</v>
    <v>XNAS</v>
    <v>XNAS</v>
    <v>2401 E Katella Ave Ste 300, ANAHEIM, CA, 92806 US</v>
    <v>80.5</v>
    <v>Professional &amp; Commercial Services</v>
    <v>Stock</v>
    <v>46129.797806481249</v>
    <v>7101</v>
    <v>77.52</v>
    <v>1155132307</v>
    <v>WILLDAN GROUP, INC.</v>
    <v>WILLDAN GROUP, INC.</v>
    <v>79.69</v>
    <v>22.386900000000001</v>
    <v>77.75</v>
    <v>78.069999999999993</v>
    <v>14796110</v>
    <v>WLDN</v>
    <v>WILLDAN GROUP, INC. (XNAS:WLDN)</v>
    <v>400055</v>
    <v>292797</v>
    <v>2006</v>
  </rv>
  <rv s="2">
    <v>7102</v>
  </rv>
  <rv s="0">
    <v>https://www.bing.com/financeapi/forcetrigger?t=a1nojc&amp;q=XNYS%3aARCO&amp;form=skydnc</v>
    <v>Learn more on Bing</v>
  </rv>
  <rv s="1">
    <v>en-US</v>
    <v>a1nojc</v>
    <v>268435456</v>
    <v>1</v>
    <v>Powered by Refinitiv</v>
    <v>0</v>
    <v>Arcos Dorados Holdings Inc. (XNYS:ARCO)</v>
    <v>2</v>
    <v>3</v>
    <v>Finance</v>
    <v>4</v>
    <v>9.0250000000000004</v>
    <v>6.5049999999999999</v>
    <v>0.46079999999999999</v>
    <v>0.29499999999999998</v>
    <v>3.4025E-2</v>
    <v>USD</v>
    <v>Arcos Dorados Holdings Inc. is a McDonald's franchisee. The Company operates or franchises over 2,140 McDonald's-branded restaurants. It divides its operations into four geographical divisions: Brazil; the Caribbean division, consisting of Aruba, Colombia, Curacao, French Guiana, Guadeloupe, Martinique, Puerto Rico, Trinidad and Tobago, the United States Virgin Islands of Saint Croix and Saint Thomas, and Venezuela; the North Latin America division (NOLAD), consisting of Costa Rica, Mexico and Panama, and the South Latin America division (SLAD), consisting of Argentina, Chile, Ecuador, Peru and Uruguay. Its menus feature over three tiers of products: entry-level options, such as its Big Pleasures, Small Prices offerings and Almuerzos Colombianos (Colombian Lunches) in Colombia; core menu options, such as the Big Mac, Happy Meal and Quarter Pounder, and premium options, such as Big Tasty or Angus premium hamburgers and chicken sandwiches and low-calorie or low-sodium products.</v>
    <v>98615</v>
    <v>New York Stock Exchange</v>
    <v>XNYS</v>
    <v>XNYS</v>
    <v>Rio Negro 1338, First Floor, MONTEVIDEO, 11300 UY</v>
    <v>9.0250000000000004</v>
    <v>Hotels &amp; Entertainment Services</v>
    <v>Stock</v>
    <v>46129.797835867968</v>
    <v>7104</v>
    <v>8.75</v>
    <v>1888594691</v>
    <v>Arcos Dorados Holdings Inc.</v>
    <v>Arcos Dorados Holdings Inc.</v>
    <v>8.75</v>
    <v>7.6722000000000001</v>
    <v>8.67</v>
    <v>8.9649999999999999</v>
    <v>210663100</v>
    <v>ARCO</v>
    <v>Arcos Dorados Holdings Inc. (XNYS:ARCO)</v>
    <v>660667</v>
    <v>928259</v>
    <v>2010</v>
  </rv>
  <rv s="2">
    <v>7105</v>
  </rv>
  <rv s="0">
    <v>https://www.bing.com/financeapi/forcetrigger?t=a1nqc7&amp;q=XNAS%3aARKR&amp;form=skydnc</v>
    <v>Learn more on Bing</v>
  </rv>
  <rv s="1">
    <v>en-US</v>
    <v>a1nqc7</v>
    <v>268435456</v>
    <v>1</v>
    <v>Powered by Refinitiv</v>
    <v>0</v>
    <v>ARK RESTAURANTS CORP. (XNAS:ARKR)</v>
    <v>2</v>
    <v>3</v>
    <v>Finance</v>
    <v>4</v>
    <v>12.595000000000001</v>
    <v>5.7464000000000004</v>
    <v>0.38019999999999998</v>
    <v>-0.11</v>
    <v>-1.5406E-2</v>
    <v>USD</v>
    <v>Ark Restaurants Corp. owns and operates approximately 17 restaurants and bars, 16 fast food concepts and catering operations. It operates four restaurant and bar facilities are located in New York City, one is located in Washington, D.C., five are located in Las Vegas, Nevada, one is located in Atlantic City, New Jersey, four are located on the east coast of Florida and two are located on the Gulf Coast of Alabama. The Las Vegas operations include four restaurants within the New York-New York Hotel and Casino Resort and one restaurant within the Planet Hollywood Resort and Casino. In Atlantic City, New Jersey, the Company operates a restaurant in the Tropicana Hotel and Casino. The Florida operations include The Rustic Inn in Dania Beach, Shuckers in Jensen Beach, JB's on the Beach in Deerfield Beach, The Blue Moon Fish Company in Fort Lauderdale and the operation of four fast food facilities in Tampa and six fast food facilities in Hollywood, each at a Hard Rock Hotel and Casino.</v>
    <v>1047</v>
    <v>Nasdaq Stock Market</v>
    <v>XNAS</v>
    <v>XNAS</v>
    <v>85 Fifth Avenue, NEW YORK, NY, 10003-3019 US</v>
    <v>7.17</v>
    <v>Hotels &amp; Entertainment Services</v>
    <v>Stock</v>
    <v>46129.791568575783</v>
    <v>7107</v>
    <v>7</v>
    <v>25351304</v>
    <v>ARK RESTAURANTS CORP.</v>
    <v>ARK RESTAURANTS CORP.</v>
    <v>7.17</v>
    <v>0</v>
    <v>7.14</v>
    <v>7.03</v>
    <v>3606160</v>
    <v>ARKR</v>
    <v>ARK RESTAURANTS CORP. (XNAS:ARKR)</v>
    <v>3310</v>
    <v>1922</v>
    <v>1983</v>
  </rv>
  <rv s="2">
    <v>7108</v>
  </rv>
  <rv s="0">
    <v>https://www.bing.com/financeapi/forcetrigger?t=a1nqqh&amp;q=XNYS%3aARMK&amp;form=skydnc</v>
    <v>Learn more on Bing</v>
  </rv>
  <rv s="1">
    <v>en-US</v>
    <v>a1nqqh</v>
    <v>268435456</v>
    <v>1</v>
    <v>Powered by Refinitiv</v>
    <v>0</v>
    <v>ARAMARK (XNYS:ARMK)</v>
    <v>2</v>
    <v>3</v>
    <v>Finance</v>
    <v>4</v>
    <v>45.41</v>
    <v>31.18</v>
    <v>1.0697000000000001</v>
    <v>0.91500000000000004</v>
    <v>2.0649999999999998E-2</v>
    <v>USD</v>
    <v>Aramark serves educational institutions, Fortune 500 companies, world champion sports teams, healthcare providers, destinations and cultural attractions, and numerous municipalities in approximately 16 countries around the world with food and facilities management. The Company’s segments include Food and Support Services United States (FSS United States) and Food and Support Services International (FSS International). Its FSS United States segment operations focus on serving clients in five principal sectors: Business &amp; Industry, Education, Healthcare, Sports, Leisure &amp; Corrections and Facilities &amp; Other. Its FSS International segment provides a similar range of services as those provided to its FSS United States clients and operates in the same sectors. Its services include food services, facilities management, refreshments, hospitality management, and supply chain services. Its food services brands include Student Nutrition, Collegiate Hospitality, and Harvest Table Culinary Group.</v>
    <v>278390</v>
    <v>New York Stock Exchange</v>
    <v>XNYS</v>
    <v>XNYS</v>
    <v>2400 Market Street, PHILADELPHIA, PA, 19103 US</v>
    <v>45.41</v>
    <v>Hotels &amp; Entertainment Services</v>
    <v>Stock</v>
    <v>46129.79788731406</v>
    <v>7110</v>
    <v>44.6</v>
    <v>11886758100</v>
    <v>ARAMARK</v>
    <v>ARAMARK</v>
    <v>44.66</v>
    <v>38.061799999999998</v>
    <v>44.31</v>
    <v>45.225000000000001</v>
    <v>262836000</v>
    <v>ARMK</v>
    <v>ARAMARK (XNYS:ARMK)</v>
    <v>1279024</v>
    <v>2443429</v>
    <v>2006</v>
  </rv>
  <rv s="2">
    <v>7111</v>
  </rv>
  <rv s="0">
    <v>https://www.bing.com/financeapi/forcetrigger?t=a1oc8m&amp;q=XNYS%3aBDL&amp;form=skydnc</v>
    <v>Learn more on Bing</v>
  </rv>
  <rv s="1">
    <v>en-US</v>
    <v>a1oc8m</v>
    <v>268435456</v>
    <v>1</v>
    <v>Powered by Refinitiv</v>
    <v>0</v>
    <v>FLANIGAN'S ENTERPRISES, INC. (XNYS:BDL)</v>
    <v>2</v>
    <v>3</v>
    <v>Finance</v>
    <v>5</v>
    <v>35.979999999999997</v>
    <v>22.61</v>
    <v>0.2964</v>
    <v>0.36</v>
    <v>1.1613E-2</v>
    <v>USD</v>
    <v>Flanigan's Enterprises, Inc. owns and operates a chain of full-service restaurants and package liquor stores. The Company operates in two segments: package stores and restaurants. The operation of package stores consists of retail liquor sales and related items. The operation of restaurants consists of restaurant food and bar sales. The Company operates over 32 units, consisting of restaurants, package liquor stores, a combination restaurant/package liquor stores, and a sports bar, which the Company either owns or has operational control over and has partial ownership; and franchises an additional five units, consisting of two restaurants, one of which it operates and three combination restaurant/package liquor stores. The Company operates its package liquor stores &amp; restaurants under the service marks: Big Daddy's Liquors, Big Daddy’s Wine &amp; Liquors, Flanigan’s Seafood Bar and Grill, and Flanigan’s. The Company also operates its sports bar under the service mark, Brendan’s Sports Pub.</v>
    <v>773</v>
    <v>New York Stock Exchange</v>
    <v>XNYS</v>
    <v>XNYS</v>
    <v>5059 N.E. 18Th Avenue, FORT LAUDERDALE, FL, 33334 US</v>
    <v>31.36</v>
    <v>Hotels &amp; Entertainment Services</v>
    <v>Stock</v>
    <v>46129.000000589847</v>
    <v>7113</v>
    <v>31.36</v>
    <v>58287264</v>
    <v>FLANIGAN'S ENTERPRISES, INC.</v>
    <v>FLANIGAN'S ENTERPRISES, INC.</v>
    <v>31.36</v>
    <v>10.0791</v>
    <v>31</v>
    <v>31.36</v>
    <v>1858650</v>
    <v>BDL</v>
    <v>FLANIGAN'S ENTERPRISES, INC. (XNYS:BDL)</v>
    <v>136</v>
    <v>1069</v>
    <v>1959</v>
  </rv>
  <rv s="2">
    <v>7114</v>
  </rv>
  <rv s="0">
    <v>https://www.bing.com/financeapi/forcetrigger?t=a1oj6h&amp;q=XNAS%3aBJRI&amp;form=skydnc</v>
    <v>Learn more on Bing</v>
  </rv>
  <rv s="1">
    <v>en-US</v>
    <v>a1oj6h</v>
    <v>268435456</v>
    <v>1</v>
    <v>Powered by Refinitiv</v>
    <v>0</v>
    <v>BJ'S RESTAURANTS, INC. (XNAS:BJRI)</v>
    <v>2</v>
    <v>3</v>
    <v>Finance</v>
    <v>4</v>
    <v>47.02</v>
    <v>28.46</v>
    <v>1.3046</v>
    <v>1.78</v>
    <v>4.7721E-2</v>
    <v>USD</v>
    <v>BJ's Restaurants, Inc. is a full-service restaurant brand. The Company’s restaurants feature a menu with approximately 100 menu items designed to offer various items, including slow roasted entrees, such as prime rib, EnLIGHTened Entrees, such as its Cherry Chipotle Glazed Salmon, its original signature deep-dish pizza, and the Pizookie dessert. It also offers its craft beers, which are produced at four in-house brewing facilities, two standalone brewpubs and by independent third-party brewers using its proprietary recipes. It is a national restaurant chain, which owns and operates approximately 218 restaurants located in 31 states, including Alabama, Arizona, Arkansas, California, Colorado, Connecticut, Florida, Illinois, Indiana, Kansas, Kentucky, Louisiana, Maryland, Massachusetts, Michigan, Nevada, New Jersey, New Mexico, New York, North Carolina, Ohio, Oklahoma, Oregon, Pennsylvania, Rhode Island, South Carolina, Tennessee, Texas, Virginia, Washington and Wisconsin.</v>
    <v>22000</v>
    <v>Nasdaq Stock Market</v>
    <v>XNAS</v>
    <v>XNAS</v>
    <v>SUITE 300, 7755 CENTER AVENUE, HUNTINGTON BEACH, CA, 92647 US</v>
    <v>39.65</v>
    <v>Hotels &amp; Entertainment Services</v>
    <v>Stock</v>
    <v>46129.797829142968</v>
    <v>7116</v>
    <v>38.03</v>
    <v>828386185</v>
    <v>BJ'S RESTAURANTS, INC.</v>
    <v>BJ'S RESTAURANTS, INC.</v>
    <v>38.04</v>
    <v>18.190300000000001</v>
    <v>37.299999999999997</v>
    <v>39.08</v>
    <v>21197190</v>
    <v>BJRI</v>
    <v>BJ'S RESTAURANTS, INC. (XNAS:BJRI)</v>
    <v>203885</v>
    <v>376598</v>
    <v>1991</v>
  </rv>
  <rv s="2">
    <v>7117</v>
  </rv>
  <rv s="0">
    <v>https://www.bing.com/financeapi/forcetrigger?t=a1omcw&amp;q=XNAS%3aBLMN&amp;form=skydnc</v>
    <v>Learn more on Bing</v>
  </rv>
  <rv s="1">
    <v>en-US</v>
    <v>a1omcw</v>
    <v>268435456</v>
    <v>1</v>
    <v>Powered by Refinitiv</v>
    <v>0</v>
    <v>BLOOMIN' BRANDS, INC. (XNAS:BLMN)</v>
    <v>2</v>
    <v>3</v>
    <v>Finance</v>
    <v>4</v>
    <v>10.7</v>
    <v>5.19</v>
    <v>1.1329</v>
    <v>0.23499999999999999</v>
    <v>3.6719000000000002E-2</v>
    <v>USD</v>
    <v>Bloomin Brands, Inc. is a casual dining restaurant company. It has four founder-inspired brands: Outback Steakhouse, Carrabbas Italian Grill, BonefishGrill, and Flemings Prime Steakhouse &amp; Wine Bar. The Company’s segment includes U.S. and International Franchise. Outback Steakhouse is a casual steakhouse restaurant concept focused on steaks, bold flavors and Australian decor. Carrabbas Italian Grill offers authentic Italian cuisine passed down from its founder's family recipes. Bonefish Grill specializes in fish from around the world, hand-cut in-house every day, savory wood-grilled specialties, and locally created seasonal partner selection dishes. Flemings Prime Steakhouse &amp; Wine Bar is a contemporary interpretation of the classic American steakhouse, boasting culinary mastery, signature style and unrivaled attentive service to create memorable dining experiences for guests. The Company owns, operates, and franchises over 1,450 restaurants in 46 states, Guam and 12 countries.</v>
    <v>64000</v>
    <v>Nasdaq Stock Market</v>
    <v>XNAS</v>
    <v>XNAS</v>
    <v>2202 North West Shore Boulevard, Suite 500, TAMPA, FL, 33607 US</v>
    <v>6.7</v>
    <v>Hotels &amp; Entertainment Services</v>
    <v>Stock</v>
    <v>46129.797515428123</v>
    <v>7119</v>
    <v>6.5149999999999997</v>
    <v>565572309</v>
    <v>BLOOMIN' BRANDS, INC.</v>
    <v>BLOOMIN' BRANDS, INC.</v>
    <v>6.54</v>
    <v>64.480099999999993</v>
    <v>6.4</v>
    <v>6.6349999999999998</v>
    <v>85240740</v>
    <v>BLMN</v>
    <v>BLOOMIN' BRANDS, INC. (XNAS:BLMN)</v>
    <v>1265660</v>
    <v>2959076</v>
    <v>2006</v>
  </rv>
  <rv s="2">
    <v>7120</v>
  </rv>
  <rv s="0">
    <v>https://www.bing.com/financeapi/forcetrigger?t=c38ljc&amp;q=XNYS%3aBROS&amp;form=skydnc</v>
    <v>Learn more on Bing</v>
  </rv>
  <rv s="1">
    <v>en-US</v>
    <v>c38ljc</v>
    <v>268435456</v>
    <v>1</v>
    <v>Powered by Refinitiv</v>
    <v>0</v>
    <v>Dutch Bros Inc (XNYS:BROS)</v>
    <v>2</v>
    <v>3</v>
    <v>Finance</v>
    <v>4</v>
    <v>77.88</v>
    <v>44.58</v>
    <v>2.3866999999999998</v>
    <v>3.26</v>
    <v>6.4426999999999998E-2</v>
    <v>USD</v>
    <v>Dutch Bros Inc. is an operator and franchiser of drive-thru shops, which is focused on serving hand-crafted beverages. The Company sells a range of customizable hot, iced and blended beverages. Coffee-based beverages include handcraft espresso shots for both hot and cold custom classic and signature coffee beverages. It also sells proprietary coffee-based Freeze blended beverages and cold brew. Its Private Reserve coffee is a 100% Arabica three-bean blend, roasted by the Company in Grants Pass, Oregon or Melissa, Texas facilities. The Company has two segments: Company-operated shops, and Franchising and other. The Company-operated shops segment includes retail coffee shop sales to end consumers. The Franchising and other segment includes bean and product sales to franchise partners and includes the initial franchise fees, royalties, and marketing fees. It has approximately 1,101 shops, of which over 779 are operated by the Company and 322 are franchised, across 26 states.</v>
    <v>32000</v>
    <v>New York Stock Exchange</v>
    <v>XNYS</v>
    <v>XNYS</v>
    <v>1930 W Rio Salado Pkwy, TEMPE, AZ, 85281 US</v>
    <v>54.32</v>
    <v>Hotels &amp; Entertainment Services</v>
    <v>Stock</v>
    <v>46129.79789959453</v>
    <v>7122</v>
    <v>52</v>
    <v>8875233924</v>
    <v>Dutch Bros Inc</v>
    <v>Dutch Bros Inc</v>
    <v>52.075000000000003</v>
    <v>84.353999999999999</v>
    <v>50.6</v>
    <v>53.86</v>
    <v>164783400</v>
    <v>BROS</v>
    <v>Dutch Bros Inc (XNYS:BROS)</v>
    <v>4196800</v>
    <v>3876243</v>
    <v>2021</v>
  </rv>
  <rv s="2">
    <v>7123</v>
  </rv>
  <rv s="0">
    <v>https://www.bing.com/financeapi/forcetrigger?t=a1p5h7&amp;q=XNAS%3aCAKE&amp;form=skydnc</v>
    <v>Learn more on Bing</v>
  </rv>
  <rv s="1">
    <v>en-US</v>
    <v>a1p5h7</v>
    <v>268435456</v>
    <v>1</v>
    <v>Powered by Refinitiv</v>
    <v>0</v>
    <v>THE CHEESECAKE FACTORY INCORPORATED (XNAS:CAKE)</v>
    <v>2</v>
    <v>3</v>
    <v>Finance</v>
    <v>4</v>
    <v>69.7</v>
    <v>43.07</v>
    <v>1.0147999999999999</v>
    <v>2.1524999999999999</v>
    <v>3.5732E-2</v>
    <v>USD</v>
    <v>The Cheesecake Factory Incorporated is an experiential dining company focused on hospitality. The Company owns and operates about 352 restaurants throughout the United States and Canada under brands, including The Cheesecake Factory (215 locations), North Italia (43 locations), Flower Child (38 locations), and a collection within its Fox Restaurant Concepts (FRC) portfolio (49 locations). Internationally, 34 The Cheesecake Factory restaurants operate under licensing agreements. Its bakery division operates two facilities that produce cheesecakes and other baked products for its restaurants, international licensees, and third-party bakery customers. The Cheesecake Factory menu features about 225 items, exclusive of beverage and dessert items and including items presented on supplemental menus, such as its SkinnyLicious menu that offers items at 590 calories or less. Its menu offerings include appetizers, pizza, seafood, steaks, chicken, burgers, small plates, pastas, salads, and others.</v>
    <v>48400</v>
    <v>Nasdaq Stock Market</v>
    <v>XNAS</v>
    <v>XNAS</v>
    <v>26901 MALIBU HILLS RD, CALABASAS HILLS, CA, 91301 US</v>
    <v>63.88</v>
    <v>Hotels &amp; Entertainment Services</v>
    <v>Stock</v>
    <v>46129.795833888282</v>
    <v>7125</v>
    <v>60.63</v>
    <v>3106896930</v>
    <v>THE CHEESECAKE FACTORY INCORPORATED</v>
    <v>THE CHEESECAKE FACTORY INCORPORATED</v>
    <v>60.63</v>
    <v>20.389700000000001</v>
    <v>60.24</v>
    <v>62.392499999999998</v>
    <v>49796000</v>
    <v>CAKE</v>
    <v>THE CHEESECAKE FACTORY INCORPORATED (XNAS:CAKE)</v>
    <v>721118</v>
    <v>1168609</v>
    <v>1992</v>
  </rv>
  <rv s="2">
    <v>7126</v>
  </rv>
  <rv s="3">
    <v>en-US</v>
    <v>ca26qh</v>
    <v>268435456</v>
    <v>1</v>
    <v>Powered by Refinitiv</v>
    <v>6</v>
    <v>CAVA GROUP, INC. (XNYS:CAVA)</v>
    <v>7</v>
    <v>3</v>
    <v>Finance</v>
    <v>4</v>
    <v>101.5</v>
    <v>43.41</v>
    <v>1.992</v>
    <v>2.9</v>
    <v>3.1784E-2</v>
    <v>USD</v>
    <v>CAVA Group, Inc. is a category-defining Mediterranean fast-casual restaurant brand. The Company’s Mediterranean cuisine unites taste and health, with a menu that features chef-curated and customizable bowls and pitas. Its dips, spreads, and dressings are centrally produced and sold in grocery stores. Its menu offers a range of dietary preferences, from hearty and indulgent to vegan, vegetarian, gluten-free, dairy-free, paleo, keto, and nut-free diets. Its guests can choose a chef-curated meal or a build-your-own-bowl or pita using its 38 ingredients with over 17.4 billion combinations. It has developed a multi-channel experience that consists of in-restaurant dining, digital pick-up, drive-thru pick-up in select restaurants, delivery, catering, and consumer packaged goods offerings, fully supported by its digital infrastructure. It operates two production facilities: one in Maryland and one in Virginia. It operates in approximately 26 states and the District of Columbia.</v>
    <v>12900</v>
    <v>New York Stock Exchange</v>
    <v>XNYS</v>
    <v>XNYS</v>
    <v>14 RIDGE SQUARE NW, SUITE 500, WASHINGTON, DC, 20016 US</v>
    <v>96.7</v>
    <v>Hotels &amp; Entertainment Services</v>
    <v>Stock</v>
    <v>46129.797690925778</v>
    <v>92.5</v>
    <v>10955806092</v>
    <v>CAVA GROUP, INC.</v>
    <v>CAVA GROUP, INC.</v>
    <v>92.77</v>
    <v>174.6892</v>
    <v>91.24</v>
    <v>94.14</v>
    <v>116377800</v>
    <v>CAVA</v>
    <v>CAVA GROUP, INC. (XNYS:CAVA)</v>
    <v>2180108</v>
    <v>2792775</v>
    <v>2015</v>
  </rv>
  <rv s="2">
    <v>7128</v>
  </rv>
  <rv s="0">
    <v>https://www.bing.com/financeapi/forcetrigger?t=a1pb1h&amp;q=XNAS%3aCBRL&amp;form=skydnc</v>
    <v>Learn more on Bing</v>
  </rv>
  <rv s="1">
    <v>en-US</v>
    <v>a1pb1h</v>
    <v>268435456</v>
    <v>1</v>
    <v>Powered by Refinitiv</v>
    <v>0</v>
    <v>Cracker Barrel Old Country Store, Inc. (XNAS:CBRL)</v>
    <v>2</v>
    <v>3</v>
    <v>Finance</v>
    <v>4</v>
    <v>71.930000000000007</v>
    <v>24.85</v>
    <v>1.2457</v>
    <v>0.77</v>
    <v>2.6497000000000003E-2</v>
    <v>USD</v>
    <v>Cracker Barrel Old Country Store, Inc. is engaged in the operation and development of the Cracker Barrel Old Country Store concept (Cracker Barrel). It operates approximately 660 company-owned Cracker Barrel Old Country Store locations in 43 states and 68 Maple Street Biscuit Company stores in 10 states. The Company’s format of its stores consists of a trademarked rustic old country-store design offering a full-service restaurant menu that features home-style country food and a wide variety of decorative and functional items such as rocking chairs, holiday and seasonal gifts, toys, apparel, cookware and foods. Its breakfast items include juices, eggs, pancakes, meats, grits, and a variety of biscuit specialties, such as gravy and biscuits and country ham and biscuits. Its Lunch and dinner items include fried and grilled chicken, chicken and dumplings, meatloaf, country fried steak, pork chops, fish, country fried shrimp, steak, vegetable plates, sandwiches and salads.</v>
    <v>76730</v>
    <v>Nasdaq Stock Market</v>
    <v>XNAS</v>
    <v>XNAS</v>
    <v>Po Box 787, LEBANON, TN, 370880787 US</v>
    <v>30.45</v>
    <v>Hotels &amp; Entertainment Services</v>
    <v>Stock</v>
    <v>46129.796467985936</v>
    <v>7130</v>
    <v>29.31</v>
    <v>666730926</v>
    <v>Cracker Barrel Old Country Store, Inc.</v>
    <v>Cracker Barrel Old Country Store, Inc.</v>
    <v>29.32</v>
    <v>0</v>
    <v>29.06</v>
    <v>29.83</v>
    <v>22351020</v>
    <v>CBRL</v>
    <v>Cracker Barrel Old Country Store, Inc. (XNAS:CBRL)</v>
    <v>876224</v>
    <v>1080032</v>
    <v>1969</v>
  </rv>
  <rv s="2">
    <v>7131</v>
  </rv>
  <rv s="0">
    <v>https://www.bing.com/financeapi/forcetrigger?t=a1pxbh&amp;q=XNYS%3aCMG&amp;form=skydnc</v>
    <v>Learn more on Bing</v>
  </rv>
  <rv s="1">
    <v>en-US</v>
    <v>a1pxbh</v>
    <v>268435456</v>
    <v>1</v>
    <v>Powered by Refinitiv</v>
    <v>0</v>
    <v>CHIPOTLE MEXICAN GRILL, INC. (XNYS:CMG)</v>
    <v>2</v>
    <v>3</v>
    <v>Finance</v>
    <v>4</v>
    <v>58.42</v>
    <v>29.75</v>
    <v>1.0742</v>
    <v>0.81499999999999995</v>
    <v>2.3233E-2</v>
    <v>USD</v>
    <v>Chipotle Mexican Grill, Inc. is a restaurant company. The Company develops and operates restaurants that serve a menu of burritos, burrito bowls, quesadillas, tacos, and salads, made using fresh ingredients. The Company operates approximately 3839 restaurants in the United States, Canada, the United Kingdom, France, Germany, Kuwait, and United Arab Emirates. It owns and operates all its restaurants in North America and Europe. The Company is focused in serving sourced, classically cooked, real food with wholesome ingredients without artificial colors, flavors or preservatives. Its menu includes Burrito, Burrito Bowl, Lifestyle Bowl, Quesadilla, Salad, Tacos, Kid’s Meal, Chips and Sides, and Build your Own (digital only). It also includes Raymonte’s Chicken Bowl, The Mr. Fantasy Burrito, Carne Asada, Build-Your-Own Chipotle, catering and group order. Its subsidiaries include Chipotle Mexican Grill Canada Corp., Chipotle Mexican Grill France SAS, among others.</v>
    <v>130301</v>
    <v>New York Stock Exchange</v>
    <v>XNYS</v>
    <v>XNYS</v>
    <v>610 Newport Center Dr., NEWPORT BEACH, CA, 92660 US</v>
    <v>36.645000000000003</v>
    <v>Hotels &amp; Entertainment Services</v>
    <v>Stock</v>
    <v>46129.797877279685</v>
    <v>7133</v>
    <v>35.69</v>
    <v>46750473585</v>
    <v>CHIPOTLE MEXICAN GRILL, INC.</v>
    <v>CHIPOTLE MEXICAN GRILL, INC.</v>
    <v>35.69</v>
    <v>31.3795</v>
    <v>35.08</v>
    <v>35.895000000000003</v>
    <v>1302423000</v>
    <v>CMG</v>
    <v>CHIPOTLE MEXICAN GRILL, INC. (XNYS:CMG)</v>
    <v>10376990</v>
    <v>14758771</v>
    <v>1998</v>
  </rv>
  <rv s="2">
    <v>7134</v>
  </rv>
  <rv s="0">
    <v>https://www.bing.com/financeapi/forcetrigger?t=bx11nm&amp;q=XNYS%3aDASH&amp;form=skydnc</v>
    <v>Learn more on Bing</v>
  </rv>
  <rv s="1">
    <v>en-US</v>
    <v>bx11nm</v>
    <v>268435456</v>
    <v>1</v>
    <v>Powered by Refinitiv</v>
    <v>0</v>
    <v>DOORDASH, INC. (XNAS:DASH)</v>
    <v>2</v>
    <v>3</v>
    <v>Finance</v>
    <v>4</v>
    <v>285.5</v>
    <v>143.30000000000001</v>
    <v>1.9555</v>
    <v>4.93</v>
    <v>2.7490999999999998E-2</v>
    <v>USD</v>
    <v>DoorDash, Inc. is engaged in providing services that reduce friction in local commerce and help merchants connect with consumers in their communities. The Company's primary offerings include the DoorDash Marketplace and the Wolt Marketplace (together, the Marketplaces), and its Commerce Platform. The Company's Marketplaces operate in over 30 countries across the globe and provide an integrated suite of services that help merchants establish an online presence, connect with consumers in their communities, and solve mission-critical challenges, such as customer acquisition, demand generation, order fulfillment, merchandising, payment processing, and customer support. It also offers advertising as a value-added service through its Marketplaces to help merchants and consumer packaged goods companies increase consumer engagement. The Company also has offsite advertising capabilities. Its white-label delivery fulfillment services include DoorDash Drive On-Demand and Wolt Drive.</v>
    <v>31400</v>
    <v>Nasdaq Stock Market</v>
    <v>XNAS</v>
    <v>XNAS</v>
    <v>303 2nd Street, South Tower, 8th Floor, San Francisco, CA, 94107 US</v>
    <v>188.44</v>
    <v>Software &amp; IT Services</v>
    <v>Stock</v>
    <v>46129.797445983597</v>
    <v>7136</v>
    <v>183.47649999999999</v>
    <v>80047408464</v>
    <v>DOORDASH, INC.</v>
    <v>DOORDASH, INC.</v>
    <v>185.15</v>
    <v>86.894599999999997</v>
    <v>179.33</v>
    <v>184.26</v>
    <v>434426400</v>
    <v>DASH</v>
    <v>DOORDASH, INC. (XNAS:DASH)</v>
    <v>2762839</v>
    <v>4176715</v>
    <v>2013</v>
  </rv>
  <rv s="2">
    <v>7137</v>
  </rv>
  <rv s="0">
    <v>https://www.bing.com/financeapi/forcetrigger?t=a1r2qh&amp;q=XNYS%3aDIN&amp;form=skydnc</v>
    <v>Learn more on Bing</v>
  </rv>
  <rv s="1">
    <v>en-US</v>
    <v>a1r2qh</v>
    <v>268435456</v>
    <v>1</v>
    <v>Powered by Refinitiv</v>
    <v>0</v>
    <v>Dine Brands Global, Inc. (XNYS:DIN)</v>
    <v>2</v>
    <v>3</v>
    <v>Finance</v>
    <v>4</v>
    <v>39.68</v>
    <v>19</v>
    <v>0.97399999999999998</v>
    <v>1.1200000000000001</v>
    <v>4.0042999999999995E-2</v>
    <v>USD</v>
    <v>Dine Brands Global, Inc., together with its subsidiaries, owns and franchises the Applebee’s Neighborhood Grill + Bar (Applebee’s) concept in the American full-serve restaurant segment within the casual dining category of the restaurant industry. The Company also owns and franchises the International House of Pancakes (IHOP) concept in the midscale full-service restaurant segment within the family dining category of the restaurant industry and Fuzzy’s Taco Shop (Fuzzy’s) concept in the Mexican limited-service restaurant segment. Its segments include franchise operations, Rental operations, Financing operations and Company restaurant operations. The franchise operations segment consists of approximately 1,567 Applebee’s franchised restaurants; 1,824 IHOP franchised and area licensed restaurants, and 116 Fuzzy's franchised restaurants. The Rental operations segment consists of lease or sublease agreements covering 554 IHOP franchised restaurants and two Applebee’s franchised restaurants.</v>
    <v>992</v>
    <v>New York Stock Exchange</v>
    <v>XNYS</v>
    <v>XNYS</v>
    <v>10 West Walnut Street, 5Th Floor, PASADENA, CA, 91103 US</v>
    <v>29.54</v>
    <v>Hotels &amp; Entertainment Services</v>
    <v>Stock</v>
    <v>46129.797808772659</v>
    <v>7139</v>
    <v>28.424399999999999</v>
    <v>377597508</v>
    <v>Dine Brands Global, Inc.</v>
    <v>Dine Brands Global, Inc.</v>
    <v>28.67</v>
    <v>30.1357</v>
    <v>27.97</v>
    <v>29.09</v>
    <v>12980320</v>
    <v>DIN</v>
    <v>Dine Brands Global, Inc. (XNYS:DIN)</v>
    <v>243985</v>
    <v>358571</v>
    <v>1976</v>
  </rv>
  <rv s="2">
    <v>7140</v>
  </rv>
  <rv s="0">
    <v>https://www.bing.com/financeapi/forcetrigger?t=c2cktc&amp;q=XNAS%3aDNUT&amp;form=skydnc</v>
    <v>Learn more on Bing</v>
  </rv>
  <rv s="1">
    <v>en-US</v>
    <v>c2cktc</v>
    <v>268435456</v>
    <v>1</v>
    <v>Powered by Refinitiv</v>
    <v>0</v>
    <v>KRISPY KREME, INC. (XNAS:DNUT)</v>
    <v>2</v>
    <v>3</v>
    <v>Finance</v>
    <v>4</v>
    <v>5.73</v>
    <v>2.5</v>
    <v>1.2576000000000001</v>
    <v>4.4999999999999998E-2</v>
    <v>1.2676E-2</v>
    <v>USD</v>
    <v>Krispy Kreme, Inc. and its subsidiaries operate through its omni-channel business model to produce doughnuts and deliver fresh doughnut experiences for Doughnut Shops, Delivered Fresh Daily (DFD) Doors, and digital channels, expanding consumer access to the Krispy Kreme brand. The Company operates through three segments: U.S., International and Market Development. The U.S. segment includes all Krispy Kreme Company-owned operations in the U.S. The International segment includes all Krispy Kreme Company-owned operations in the U.K., Ireland, Australia, New Zealand, Mexico, Canada, and Japan. The Market Development segment includes franchise operations across the globe. It operates in more than 40 countries through its network of fresh doughnut shops, partnerships with retailers, and a rapidly growing digital business with more than 17,500 fresh points of access.</v>
    <v>17000</v>
    <v>Nasdaq Stock Market</v>
    <v>XNAS</v>
    <v>XNAS</v>
    <v>2116 Hawkins Street, CHARLOTTE, NC, 28203 US</v>
    <v>3.64</v>
    <v>Hotels &amp; Entertainment Services</v>
    <v>Stock</v>
    <v>46129.795727615623</v>
    <v>7142</v>
    <v>3.5550000000000002</v>
    <v>619059000</v>
    <v>KRISPY KREME, INC.</v>
    <v>KRISPY KREME, INC.</v>
    <v>3.61</v>
    <v>0</v>
    <v>3.55</v>
    <v>3.5950000000000002</v>
    <v>172200000</v>
    <v>DNUT</v>
    <v>KRISPY KREME, INC. (XNAS:DNUT)</v>
    <v>1523763</v>
    <v>1854371</v>
    <v>2012</v>
  </rv>
  <rv s="2">
    <v>7143</v>
  </rv>
  <rv s="0">
    <v>https://www.bing.com/financeapi/forcetrigger?t=a1r9lh&amp;q=XNYS%3aDPZ&amp;form=skydnc</v>
    <v>Learn more on Bing</v>
  </rv>
  <rv s="1">
    <v>en-US</v>
    <v>a1r9lh</v>
    <v>268435456</v>
    <v>1</v>
    <v>Powered by Refinitiv</v>
    <v>0</v>
    <v>DOMINO'S PIZZA, INC. (XNAS:DPZ)</v>
    <v>2</v>
    <v>3</v>
    <v>Finance</v>
    <v>4</v>
    <v>499.08</v>
    <v>346.31</v>
    <v>1.1172</v>
    <v>2.42</v>
    <v>6.5580000000000005E-3</v>
    <v>USD</v>
    <v>Domino’s Pizza, Inc. is a pizza company with a significant business in both delivery and carryout. The Company operates through three segments: U.S. stores, international franchise, and supply chain. The U.S. stores segment is comprised primarily of its franchise operations, which consists of franchised stores located in the United States. The segment also operates a network of United States Company-owned stores. The international franchise segment primarily includes operations related to the Company’s franchising business in foreign markets. The supply chain segment primarily includes the distribution of food, equipment and supplies to stores from the Company’s supply chain center operations in the United States and Canada. It is primarily a franchisor, with approximately 99% of its global stores owned and operated by its independent franchisees. In its international markets, the Company generally grants geographical rights to the Domino’s Pizza brand to master franchisees.</v>
    <v>10200</v>
    <v>Nasdaq Stock Market</v>
    <v>XNAS</v>
    <v>XNAS</v>
    <v>30 Frank Lloyd Wright Drive, ANN ARBOR, MI, 48105 US</v>
    <v>376.99</v>
    <v>Hotels &amp; Entertainment Services</v>
    <v>Stock</v>
    <v>46129.79612086797</v>
    <v>7145</v>
    <v>369</v>
    <v>12489257494</v>
    <v>DOMINO'S PIZZA, INC.</v>
    <v>DOMINO'S PIZZA, INC.</v>
    <v>370.53</v>
    <v>21.1343</v>
    <v>369</v>
    <v>371.42</v>
    <v>33625700</v>
    <v>DPZ</v>
    <v>DOMINO'S PIZZA, INC. (XNAS:DPZ)</v>
    <v>421993</v>
    <v>954018</v>
    <v>2002</v>
  </rv>
  <rv s="2">
    <v>7146</v>
  </rv>
  <rv s="0">
    <v>https://www.bing.com/financeapi/forcetrigger?t=a1ra3m&amp;q=XNYS%3aDRI&amp;form=skydnc</v>
    <v>Learn more on Bing</v>
  </rv>
  <rv s="1">
    <v>en-US</v>
    <v>a1ra3m</v>
    <v>268435456</v>
    <v>1</v>
    <v>Powered by Refinitiv</v>
    <v>0</v>
    <v>DARDEN RESTAURANTS, INC. (XNYS:DRI)</v>
    <v>2</v>
    <v>3</v>
    <v>Finance</v>
    <v>4</v>
    <v>228.27</v>
    <v>169</v>
    <v>0.60029999999999994</v>
    <v>4.8</v>
    <v>2.4407999999999999E-2</v>
    <v>USD</v>
    <v>Darden Restaurants, Inc. is a restaurant company. The Company owns and operates full-service dining restaurants in the United States and Canada under the trade names Olive Garden, LongHorn Steakhouse, Yard House, Ruth's Chris Steak House, Cheddar's Scratch Kitchen, The Capital Grille, Chuy's, Seasons 52, Eddie V's and Bahama Breeze. It owns and operates approximately 2,156 restaurants in the United States and Canada. Its segments include Olive Garden, LongHorn Steakhouse, Fine Dining, and Other Businesses. Olive Garden is a full-service Italian dining restaurant operator in the United States. LongHorn Steakhouse is a full-service steakhouse restaurant, which features a variety of menu items including signature steaks and chicken, as well as salmon, shrimp, ribs, pork chops and burgers. Fine Dining includes Ruth’s Chris, The Capital Grille and Eddie V’s. Other businesses include Cheddar’s Scratch Kitchen, Yard House, Bahama Breeze, Seasons 52, and The Capital Burger.</v>
    <v>197924</v>
    <v>New York Stock Exchange</v>
    <v>XNYS</v>
    <v>XNYS</v>
    <v>1000 DARDEN CENTER DRIVE, FL, 32837 US</v>
    <v>203.9</v>
    <v>Hotels &amp; Entertainment Services</v>
    <v>Stock</v>
    <v>46129.795800034371</v>
    <v>7148</v>
    <v>198.22499999999999</v>
    <v>23074221100</v>
    <v>DARDEN RESTAURANTS, INC.</v>
    <v>DARDEN RESTAURANTS, INC.</v>
    <v>198.67</v>
    <v>21.107199999999999</v>
    <v>196.66</v>
    <v>201.46</v>
    <v>114535000</v>
    <v>DRI</v>
    <v>DARDEN RESTAURANTS, INC. (XNYS:DRI)</v>
    <v>597642</v>
    <v>1660926</v>
    <v>1995</v>
  </rv>
  <rv s="2">
    <v>7149</v>
  </rv>
  <rv s="0">
    <v>https://www.bing.com/financeapi/forcetrigger?t=a1rk27&amp;q=XNYS%3aEAT&amp;form=skydnc</v>
    <v>Learn more on Bing</v>
  </rv>
  <rv s="1">
    <v>en-US</v>
    <v>a1rk27</v>
    <v>268435456</v>
    <v>1</v>
    <v>Powered by Refinitiv</v>
    <v>0</v>
    <v>BRINKER INTERNATIONAL, INC. (XNYS:EAT)</v>
    <v>2</v>
    <v>3</v>
    <v>Finance</v>
    <v>4</v>
    <v>187.12299999999999</v>
    <v>100.3</v>
    <v>1.3624000000000001</v>
    <v>7.6974999999999998</v>
    <v>5.0945999999999998E-2</v>
    <v>USD</v>
    <v>Brinker International, Inc. is a casual dining restaurant company. The Company owns, operates or franchises the Chili’s Grill &amp; Bar (Chili’s) and Maggiano’s Little Italy (Maggiano’s) restaurant brands. It includes approximately 1,600 restaurants across 31 countries and two United States territories, serving flavors, handcrafted drinks, and hospitality. Its segments include Chili’s and Maggiano’s. The Chili’s segment is principally located in the United States and operates within the full-service casual dining segment of the industry. The Maggiano’s segment offers carry-out and delivery options with delivery service which makes restaurants more accessible to guests. It also offers banquet rooms to host large special events, particularly during the holiday season. Its 3 for Me platform, offers non-alcoholic drink, appetizer and entrees for guests. Its To-Go menu is available through Chili’s mobile application, chilis.com, and delivery partners.</v>
    <v>83840</v>
    <v>New York Stock Exchange</v>
    <v>XNYS</v>
    <v>XNYS</v>
    <v>3000 Olympus Blvd., DALLAS, TX, 75019 US</v>
    <v>161.67500000000001</v>
    <v>Hotels &amp; Entertainment Services</v>
    <v>Stock</v>
    <v>46129.797885867971</v>
    <v>7151</v>
    <v>154.4</v>
    <v>6915248024</v>
    <v>BRINKER INTERNATIONAL, INC.</v>
    <v>BRINKER INTERNATIONAL, INC.</v>
    <v>154.4</v>
    <v>15.928900000000001</v>
    <v>151.09</v>
    <v>158.78749999999999</v>
    <v>43550330</v>
    <v>EAT</v>
    <v>BRINKER INTERNATIONAL, INC. (XNYS:EAT)</v>
    <v>841074</v>
    <v>1008967</v>
    <v>1983</v>
  </rv>
  <rv s="2">
    <v>7152</v>
  </rv>
  <rv s="0">
    <v>https://www.bing.com/financeapi/forcetrigger?t=c3ec77&amp;q=XNAS%3aFWRG&amp;form=skydnc</v>
    <v>Learn more on Bing</v>
  </rv>
  <rv s="1">
    <v>en-US</v>
    <v>c3ec77</v>
    <v>268435456</v>
    <v>1</v>
    <v>Powered by Refinitiv</v>
    <v>0</v>
    <v>FIRST WATCH RESTAURANT GROUP, INC. (XNAS:FWRG)</v>
    <v>2</v>
    <v>3</v>
    <v>Finance</v>
    <v>4</v>
    <v>20.55</v>
    <v>10.09</v>
    <v>1.0371999999999999</v>
    <v>0.61</v>
    <v>5.0455E-2</v>
    <v>USD</v>
    <v>First Watch Restaurant Group, Inc. is a daytime dining concept company. The Company is engaged in serving made-to-order breakfast, brunch and lunch using fresh ingredients. Its menu includes elevated executions of classic favorites alongside specialties, such as its Quinoa Power Bowl, Lemon Ricotta Pancakes, Chickichanga, Morning Meditation fresh juice and signature Million Dollar Bacon. It operates and franchises restaurants in 29 states operating under the First Watch trade name, which are focused on made-to-order breakfast, brunch and lunch. It uses a variety of marketing channels, including affiliate partnerships, social media interactions, digital marketing, direct mailers, public relations initiatives and local community sponsorships, e-mail communications, promotions and partnerships. The Company operates restaurants through its wholly owned subsidiary, First Watch Restaurants, Inc., and is a franchisor through its wholly owned subsidiary, First Watch Franchise Development Co.</v>
    <v>17500</v>
    <v>Nasdaq Stock Market</v>
    <v>XNAS</v>
    <v>XNAS</v>
    <v>8725 Pendery Place, Suite 201, BRADENTON, FL, 34201 US</v>
    <v>13</v>
    <v>Hotels &amp; Entertainment Services</v>
    <v>Stock</v>
    <v>46129.796739895311</v>
    <v>7154</v>
    <v>12.4</v>
    <v>782639405</v>
    <v>FIRST WATCH RESTAURANT GROUP, INC.</v>
    <v>FIRST WATCH RESTAURANT GROUP, INC.</v>
    <v>12.4</v>
    <v>41.180300000000003</v>
    <v>12.09</v>
    <v>12.7</v>
    <v>61625150</v>
    <v>FWRG</v>
    <v>FIRST WATCH RESTAURANT GROUP, INC. (XNAS:FWRG)</v>
    <v>864035</v>
    <v>1609262</v>
    <v>2017</v>
  </rv>
  <rv s="2">
    <v>7155</v>
  </rv>
  <rv s="3">
    <v>en-US</v>
    <v>ca6zvh</v>
    <v>268435456</v>
    <v>1</v>
    <v>Powered by Refinitiv</v>
    <v>6</v>
    <v>GEN RESTAURANT GROUP, INC. (XNAS:GENK)</v>
    <v>7</v>
    <v>3</v>
    <v>Finance</v>
    <v>4</v>
    <v>5.2228000000000003</v>
    <v>1.43</v>
    <v>1.0189999999999999</v>
    <v>-3.5000000000000003E-2</v>
    <v>-2.2012999999999998E-2</v>
    <v>USD</v>
    <v>GEN Restaurant Group, Inc. operates Asian casual dining restaurant concepts in the United States. The Company has grown over 40 Company-owned locations where guests serve as their own chefs, preparing meals on embedded grills in the center of each table. The menu consists of traditional Korean and Korean-American food, including meats, poultry, seafood, and mixed vegetables. The Company operates restaurants which are located in California, Arizona, Hawaii, Nevada, Washington, New York, Texas, New Jersey, Florida, Oregon, and North Carolina, specializing in a variety of special flavored meats for Korean barbeque. Its restaurants have modern decor, lively Korean pop music playing in the background and embedded grills in the center of each table. The Company's subsidiaries include GEN Restaurant Group, LLC; JC Group International Inc.; GEN Restaurant Investment, LLC; GEN California, LLC; GEN Torrance, LLC; GEN San Jose, LP; GEN Chino Hills, LP, and GEN Fremont, LP, among others.</v>
    <v>2700</v>
    <v>Nasdaq Stock Market</v>
    <v>XNAS</v>
    <v>XNAS</v>
    <v>11480 South Street, Suite 205, CERRITOS, CA, 90703 US</v>
    <v>1.69</v>
    <v>Hotels &amp; Entertainment Services</v>
    <v>Stock</v>
    <v>46129.797687117971</v>
    <v>1.5349999999999999</v>
    <v>51196742</v>
    <v>GEN RESTAURANT GROUP, INC.</v>
    <v>GEN RESTAURANT GROUP, INC.</v>
    <v>1.59</v>
    <v>0</v>
    <v>1.59</v>
    <v>1.5549999999999999</v>
    <v>32923950</v>
    <v>GENK</v>
    <v>GEN RESTAURANT GROUP, INC. (XNAS:GENK)</v>
    <v>18548</v>
    <v>54929</v>
    <v>2021</v>
  </rv>
  <rv s="2">
    <v>7157</v>
  </rv>
  <rv s="0">
    <v>https://www.bing.com/financeapi/forcetrigger?t=a1w127&amp;q=XNAS%3aJACK&amp;form=skydnc</v>
    <v>Learn more on Bing</v>
  </rv>
  <rv s="1">
    <v>en-US</v>
    <v>a1w127</v>
    <v>268435456</v>
    <v>1</v>
    <v>Powered by Refinitiv</v>
    <v>0</v>
    <v>JACK IN THE BOX INC. (XNAS:JACK)</v>
    <v>2</v>
    <v>3</v>
    <v>Finance</v>
    <v>4</v>
    <v>29.4</v>
    <v>8.9149999999999991</v>
    <v>1.4403999999999999</v>
    <v>0.56000000000000005</v>
    <v>4.5307000000000007E-2</v>
    <v>USD</v>
    <v>Jack in the Box Inc. is a restaurant company. The Company operates and franchises Jack in the Box, a hamburger chain with approximately 2,135 restaurants across 21 states. Jack in the Box restaurants offer products, including classic burgers like its Jumbo Jack and product lines, such as the Buttery Jack and Smash Jack burgers. Jack offers products, such as breakfast sandwiches with cracked eggs, as well as tacos, curly fries, egg rolls, specialty sandwiches and real ice cream shakes, among many other items. Its menu offers breakfast, lunch, dinner, snacks, and late-night. Jack in the Box allows its guests to customize meals to their tastes and order any product on the menu when they want it, including breakfast at night, or burgers and chicken in the morning.</v>
    <v>807</v>
    <v>Nasdaq Stock Market</v>
    <v>XNAS</v>
    <v>XNAS</v>
    <v>9357 Spectrum Center Blvd, SAN DIEGO, CA, 92123-1516 US</v>
    <v>13.16</v>
    <v>Hotels &amp; Entertainment Services</v>
    <v>Stock</v>
    <v>46129.797778275002</v>
    <v>7159</v>
    <v>12.58</v>
    <v>245945378</v>
    <v>JACK IN THE BOX INC.</v>
    <v>JACK IN THE BOX INC.</v>
    <v>12.73</v>
    <v>0</v>
    <v>12.36</v>
    <v>12.92</v>
    <v>19036020</v>
    <v>JACK</v>
    <v>JACK IN THE BOX INC. (XNAS:JACK)</v>
    <v>537521</v>
    <v>961426</v>
    <v>1999</v>
  </rv>
  <rv s="2">
    <v>7160</v>
  </rv>
  <rv s="0">
    <v>https://www.bing.com/financeapi/forcetrigger?t=br4gar&amp;q=XNAS%3aKRUS&amp;form=skydnc</v>
    <v>Learn more on Bing</v>
  </rv>
  <rv s="1">
    <v>en-US</v>
    <v>br4gar</v>
    <v>268435456</v>
    <v>1</v>
    <v>Powered by Refinitiv</v>
    <v>0</v>
    <v>KURA SUSHI USA, INC. (XNAS:KRUS)</v>
    <v>2</v>
    <v>3</v>
    <v>Finance</v>
    <v>4</v>
    <v>95.98</v>
    <v>42.62</v>
    <v>1.4503999999999999</v>
    <v>2.08</v>
    <v>3.6632999999999999E-2</v>
    <v>USD</v>
    <v>Kura Sushi USA, Inc. is a technology-enabled Japanese restaurant concept with approximately 70 locations across 20 states and Washington DC. The Company offers guests a dining experience built on authentic Japanese cuisine and an engaging revolving sushi service model. Its various sushi items are made fresh using fish and rice. Its vinegar, made using old-world methods, is sourced from Japan. Its broths are made in-house daily using ingredients that impart complex umami flavors. It also offers a variety of side dishes and desserts including gyoza, tempura, soups, ramen, mochi, and cheesecake. The Company prepares its food without artificial sweeteners, seasonings, colorings or preservatives. Its restaurant layout blends a traditional Japanese dining experience characterized by wood designs throughout the dining room mixed with the brand's technology utilizing the revolving conveyor belt, the express belt, the robot server, the tablet ordering and the Bikkura-Pon rewards machines.</v>
    <v>3900</v>
    <v>Nasdaq Stock Market</v>
    <v>XNAS</v>
    <v>XNAS</v>
    <v>17461 Derian Ave, #200, Irvine, CA, 92614 US</v>
    <v>61.08</v>
    <v>Hotels &amp; Entertainment Services</v>
    <v>Stock</v>
    <v>46129.79785234922</v>
    <v>7162</v>
    <v>57.99</v>
    <v>715024216</v>
    <v>KURA SUSHI USA, INC.</v>
    <v>KURA SUSHI USA, INC.</v>
    <v>57.99</v>
    <v>0</v>
    <v>56.78</v>
    <v>58.86</v>
    <v>12147880</v>
    <v>KRUS</v>
    <v>KURA SUSHI USA, INC. (XNAS:KRUS)</v>
    <v>337429</v>
    <v>404227</v>
    <v>2017</v>
  </rv>
  <rv s="2">
    <v>7163</v>
  </rv>
  <rv s="0">
    <v>https://www.bing.com/financeapi/forcetrigger?t=a1x1yc&amp;q=XNAS%3aLOCO&amp;form=skydnc</v>
    <v>Learn more on Bing</v>
  </rv>
  <rv s="1">
    <v>en-US</v>
    <v>a1x1yc</v>
    <v>268435456</v>
    <v>1</v>
    <v>Powered by Refinitiv</v>
    <v>0</v>
    <v>EL POLLO LOCO HOLDINGS, INC (XNAS:LOCO)</v>
    <v>2</v>
    <v>3</v>
    <v>Finance</v>
    <v>4</v>
    <v>14.5</v>
    <v>8.2899999999999991</v>
    <v>0.83850000000000002</v>
    <v>0.16</v>
    <v>1.1645000000000001E-2</v>
    <v>USD</v>
    <v>El Pollo Loco Holdings, Inc. specializes in fire-grilling citrus-marinated chicken and operates in the limited-service restaurant (LSR) segment. The Company offers food that integrates the culinary traditions of Mexico with the lifestyle of Los Angeles. Its menu features its signature product, citrus-marinated fire-grilled chicken, as well as a variety of Mexican and Los Angeles (LA)-inspired entrees creates from its chicken. It serves individual and family-sized chicken meals, a variety of Mexican and Los Angeles (LA)-inspired entrees and sides, on a limited-time basis, and additional proteins like beef and shrimp. Its entrees include Chicken Avocado Burrito, Pollo Fit entrees, chicken tostada salads and Pollo Bowls. Its Creamy Cilantro dressings and salsas are prepared fresh daily, allowing its customers to create their favorite flavor profiles to enhance their culinary experience. It operates over 498 restaurants, which consist of 173 Company-operated and 325 franchised restaurants.</v>
    <v>4034</v>
    <v>Nasdaq Stock Market</v>
    <v>XNAS</v>
    <v>XNAS</v>
    <v>SUITE 100, 3535 HARBOR BOULEVARD, COSTA MESA, CA, 92626 US</v>
    <v>13.99</v>
    <v>Hotels &amp; Entertainment Services</v>
    <v>Stock</v>
    <v>46129.79597724531</v>
    <v>7165</v>
    <v>13.885</v>
    <v>416392014</v>
    <v>EL POLLO LOCO HOLDINGS, INC</v>
    <v>EL POLLO LOCO HOLDINGS, INC</v>
    <v>13.95</v>
    <v>15.757899999999999</v>
    <v>13.74</v>
    <v>13.9</v>
    <v>29956260</v>
    <v>LOCO</v>
    <v>EL POLLO LOCO HOLDINGS, INC (XNAS:LOCO)</v>
    <v>108665</v>
    <v>445104</v>
    <v>2005</v>
  </rv>
  <rv s="2">
    <v>7166</v>
  </rv>
  <rv s="0">
    <v>http://en.wikipedia.org/wiki/McDonald's</v>
    <v>Wikipedia</v>
  </rv>
  <rv s="6">
    <v>204</v>
    <v>7168</v>
  </rv>
  <rv s="7">
    <v>17</v>
    <v>https://www.bing.com/th?id=AMMS_7d8255243964a8970376f8dd41121106&amp;qlt=95</v>
    <v>7169</v>
    <v>0</v>
    <v>https://www.bing.com/images/search?form=xlimg&amp;q=mcdonald%27s</v>
    <v>Image of MCDONALD'S CORPORATION</v>
  </rv>
  <rv s="0">
    <v>https://www.bing.com/financeapi/forcetrigger?t=a1xdec&amp;q=XNYS%3aMCD&amp;form=skydnc</v>
    <v>Learn more on Bing</v>
  </rv>
  <rv s="8">
    <v>en-US</v>
    <v>a1xdec</v>
    <v>268435456</v>
    <v>1</v>
    <v>Powered by Refinitiv</v>
    <v>13</v>
    <v>MCDONALD'S CORPORATION (XNYS:MCD)</v>
    <v>15</v>
    <v>16</v>
    <v>Finance</v>
    <v>4</v>
    <v>341.75</v>
    <v>283.47000000000003</v>
    <v>0.4899</v>
    <v>5.085</v>
    <v>1.6566000000000001E-2</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comprises markets or countries in which it operates and franchises restaurants, including Australia, Canada, France, Germany, Italy, Poland, Spain, and the United Kingdom. This segment is 89% franchised. The International Developmental Licensed Markets &amp; Corporate segment comprises development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312.5</v>
    <v>7170</v>
    <v>Hotels &amp; Entertainment Services</v>
    <v>Stock</v>
    <v>46129.797828113282</v>
    <v>7171</v>
    <v>307.2</v>
    <v>221810198442</v>
    <v>MCDONALD'S CORPORATION</v>
    <v>MCDONALD'S CORPORATION</v>
    <v>307.51</v>
    <v>26.1051</v>
    <v>306.95999999999998</v>
    <v>312.04500000000002</v>
    <v>710827600</v>
    <v>MCD</v>
    <v>MCDONALD'S CORPORATION (XNYS:MCD)</v>
    <v>1742904</v>
    <v>3057763</v>
    <v>1964</v>
  </rv>
  <rv s="2">
    <v>7172</v>
  </rv>
  <rv s="0">
    <v>https://www.bing.com/financeapi/forcetrigger?t=a1ya2w&amp;q=XNAS%3aNATH&amp;form=skydnc</v>
    <v>Learn more on Bing</v>
  </rv>
  <rv s="1">
    <v>en-US</v>
    <v>a1ya2w</v>
    <v>268435456</v>
    <v>1</v>
    <v>Powered by Refinitiv</v>
    <v>0</v>
    <v>NATHAN'S FAMOUS, INC. (XNAS:NATH)</v>
    <v>2</v>
    <v>3</v>
    <v>Finance</v>
    <v>4</v>
    <v>115.4513</v>
    <v>88.665000000000006</v>
    <v>0.30280000000000001</v>
    <v>0.62</v>
    <v>6.136E-3</v>
    <v>USD</v>
    <v>Nathan’s Famous, Inc. is a licensor, wholesaler and retailer of products marketed under its Nathan’s Famous brand, including its Nathan’s World Famous Beef Hot Dogs. The Company distributes its products in 50 states, the District of Columbia, Puerto Rico, the U.S. Virgin Islands, Guam, and 20 foreign countries. The Branded Product Program segment is engaged in the sale of hot dog products either directly to foodservice operators or to various foodservice distributors who resell the products to foodservice operators. The Product licensing segment includes royalties, from licensing a range of its branded products, including its hot dogs, sausage and corned beef products, frozen French fries and additional products, through retail grocery channels and club stores throughout the United States. The Restaurant operations segment is engaged in the sale of its products at Company-owned restaurants and earns fees and royalties from its franchised restaurants, including its virtual kitchens.</v>
    <v>131</v>
    <v>Nasdaq Stock Market</v>
    <v>XNAS</v>
    <v>XNAS</v>
    <v>One Jericho Plaza, JERICHO, NY, 11753 US</v>
    <v>101.795</v>
    <v>Hotels &amp; Entertainment Services</v>
    <v>Stock</v>
    <v>46129.79596748828</v>
    <v>7174</v>
    <v>101.29</v>
    <v>416278664</v>
    <v>NATHAN'S FAMOUS, INC.</v>
    <v>NATHAN'S FAMOUS, INC.</v>
    <v>101.29</v>
    <v>19.535399999999999</v>
    <v>101.05</v>
    <v>101.67</v>
    <v>4094410</v>
    <v>NATH</v>
    <v>NATHAN'S FAMOUS, INC. (XNAS:NATH)</v>
    <v>9398</v>
    <v>20745</v>
    <v>1992</v>
  </rv>
  <rv s="2">
    <v>7175</v>
  </rv>
  <rv s="0">
    <v>https://www.bing.com/financeapi/forcetrigger?t=c3m9kr&amp;q=XNAS%3aPTLO&amp;form=skydnc</v>
    <v>Learn more on Bing</v>
  </rv>
  <rv s="1">
    <v>en-US</v>
    <v>c3m9kr</v>
    <v>268435456</v>
    <v>1</v>
    <v>Powered by Refinitiv</v>
    <v>0</v>
    <v>Portillos Inc (XNAS:PTLO)</v>
    <v>2</v>
    <v>3</v>
    <v>Finance</v>
    <v>4</v>
    <v>13.55</v>
    <v>4.41</v>
    <v>1.6653</v>
    <v>0.22500000000000001</v>
    <v>4.0250000000000001E-2</v>
    <v>USD</v>
    <v>Portillo's Inc. owns and operates fast-casual restaurants in the United States, along with two food production commissaries in Illinois. The Company serves Chicago Street food in multichannel restaurants. The Company's diverse menu features all-American favorites such as Chicago-style hot dogs and sausages, Italian beef sandwiches, char-grilled burgers, chopped salads, crinkle-cut fries, homemade chocolate cake and signature chocolate cake shake. The Company accommodates a variety of access modes including dine-in, carryout, delivery and catering to quickly and efficiently serve its guests. It owns and operates 94 restaurants across 10 states, including a restaurant owned by C&amp;O Chicago, L.L.C. The Company also operates in non-traditional locations, which includes a food truck and a ghost kitchen in Chicago (small kitchen with no store-front presence, used to fill online orders).</v>
    <v>7890</v>
    <v>Nasdaq Stock Market</v>
    <v>XNAS</v>
    <v>XNAS</v>
    <v>C/O The Portillo Restaurant Group, 2001 Spring Road, Suite 400, OAK BROOK, IL, 60523-1903 US</v>
    <v>5.9450000000000003</v>
    <v>Hotels &amp; Entertainment Services</v>
    <v>Stock</v>
    <v>46129.797847916409</v>
    <v>7177</v>
    <v>5.66</v>
    <v>439078961</v>
    <v>Portillos Inc</v>
    <v>Portillos Inc</v>
    <v>5.68</v>
    <v>21.245899999999999</v>
    <v>5.59</v>
    <v>5.8150000000000004</v>
    <v>75507990</v>
    <v>PTLO</v>
    <v>Portillos Inc (XNAS:PTLO)</v>
    <v>1210864</v>
    <v>1266001</v>
    <v>2021</v>
  </rv>
  <rv s="2">
    <v>7178</v>
  </rv>
  <rv s="0">
    <v>https://www.bing.com/financeapi/forcetrigger?t=a21j9c&amp;q=XNAS%3aPZZA&amp;form=skydnc</v>
    <v>Learn more on Bing</v>
  </rv>
  <rv s="1">
    <v>en-US</v>
    <v>a21j9c</v>
    <v>268435456</v>
    <v>1</v>
    <v>Powered by Refinitiv</v>
    <v>0</v>
    <v>PAPA JOHN'S INTERNATIONAL, INC. (XNAS:PZZA)</v>
    <v>2</v>
    <v>3</v>
    <v>Finance</v>
    <v>4</v>
    <v>55.74</v>
    <v>29.5501</v>
    <v>1.1926000000000001</v>
    <v>0.46500000000000002</v>
    <v>1.2602E-2</v>
    <v>USD</v>
    <v>Papa John’s International, Inc. operates and franchises pizza delivery and carryout restaurants and, in certain international markets, dine-in and delivery restaurants under the trademark Papa Johns. The Company operates through four segments. Its Domestic Company-owned restaurant segment consists of the operations of all domestic Company-owned restaurants; the North America commissaries segment comprises approximately 11 full-service regional dough production and distribution quality control centers in the United States; the North America franchising segment consists of franchise sales and support activities, and International operations segment principally consists of distribution sales to franchised Papa John’s restaurants located in the United Kingdom and its franchise sales and support activities. The Company operates approximately 6,030 Papa John’s restaurants in operation, consisting of 552 Company-owned and 5,478 franchised restaurants operating in 51 countries and territories.</v>
    <v>9400</v>
    <v>Nasdaq Stock Market</v>
    <v>XNAS</v>
    <v>XNAS</v>
    <v>2002 Papa Johns Blvd, LOUISVILLE, KY, 40299-3393 US</v>
    <v>38.17</v>
    <v>Hotels &amp; Entertainment Services</v>
    <v>Stock</v>
    <v>46129.79678861094</v>
    <v>7180</v>
    <v>37.03</v>
    <v>1228975577</v>
    <v>PAPA JOHN'S INTERNATIONAL, INC.</v>
    <v>PAPA JOHN'S INTERNATIONAL, INC.</v>
    <v>37.15</v>
    <v>41.637</v>
    <v>36.9</v>
    <v>37.365000000000002</v>
    <v>32891090</v>
    <v>PZZA</v>
    <v>PAPA JOHN'S INTERNATIONAL, INC. (XNAS:PZZA)</v>
    <v>759180</v>
    <v>1106241</v>
    <v>1991</v>
  </rv>
  <rv s="2">
    <v>7181</v>
  </rv>
  <rv s="0">
    <v>https://www.bing.com/financeapi/forcetrigger?t=a21n6h&amp;q=XNYS%3aQSR&amp;form=skydnc</v>
    <v>Learn more on Bing</v>
  </rv>
  <rv s="1">
    <v>en-US</v>
    <v>a21n6h</v>
    <v>268435456</v>
    <v>1</v>
    <v>Powered by Refinitiv</v>
    <v>0</v>
    <v>Restaurant Brands International Inc. (XNYS:QSR)</v>
    <v>2</v>
    <v>3</v>
    <v>Finance</v>
    <v>4</v>
    <v>79.53</v>
    <v>61.33</v>
    <v>0.52239999999999998</v>
    <v>0.89</v>
    <v>1.1468000000000001E-2</v>
    <v>USD</v>
    <v>Restaurant Brands International Inc. is a quick-service restaurant company. It franchises and operates quick-service restaurants serving coffee and other beverage and food products. Its segments include Tim Hortons (TH), Burger King (BK), Popeyes Louisiana Kitchen (PLK), Firehouse Subs (FHS), International (INTL) and Restaurant Holdings. Tim Hortons is a coffee and baked goods restaurant chain in North America. Tim Hortons restaurants also serve a variety of hot and cold specialty beverages alongside breakfast, lunch and dinner offerings, including sandwiches, wraps, flatbread pizzas, and more. Burger King is a quick-service hamburger restaurant chain and is Home of the Whopper. Burger King restaurants feature flame-grilled hamburgers, chicken and other specialty sandwiches. Popeyes is a quick-service chicken concept, and delivers guests a Louisiana-style menu featuring fried bone-in chicken, chicken sandwiches, chicken tenders, wings, fried shrimp and regional items.</v>
    <v>53500</v>
    <v>New York Stock Exchange</v>
    <v>XNYS</v>
    <v>XNYS</v>
    <v>5707 Blue Lagoon Drive, MIAMI, FL, 33126 US</v>
    <v>78.635000000000005</v>
    <v>Hotels &amp; Entertainment Services</v>
    <v>Stock</v>
    <v>46129.796875659376</v>
    <v>7183</v>
    <v>77.44</v>
    <v>27200579700</v>
    <v>Restaurant Brands International Inc.</v>
    <v>Restaurant Brands International Inc.</v>
    <v>77.790000000000006</v>
    <v>29.941299999999998</v>
    <v>77.61</v>
    <v>78.5</v>
    <v>346504200</v>
    <v>QSR</v>
    <v>Restaurant Brands International Inc. (XNYS:QSR)</v>
    <v>1742098</v>
    <v>3786535</v>
    <v>2014</v>
  </rv>
  <rv s="2">
    <v>7184</v>
  </rv>
  <rv s="0">
    <v>https://www.bing.com/financeapi/forcetrigger?t=a21zz2&amp;q=XNAS%3aRICK&amp;form=skydnc</v>
    <v>Learn more on Bing</v>
  </rv>
  <rv s="1">
    <v>en-US</v>
    <v>a21zz2</v>
    <v>268435456</v>
    <v>1</v>
    <v>Powered by Refinitiv</v>
    <v>0</v>
    <v>RCI HOSPITALITY HOLDINGS, INC. (XNAS:RICK)</v>
    <v>2</v>
    <v>3</v>
    <v>Finance</v>
    <v>4</v>
    <v>47</v>
    <v>20.76</v>
    <v>0.75339999999999996</v>
    <v>1.45</v>
    <v>5.8823999999999994E-2</v>
    <v>USD</v>
    <v>RCI Hospitality Holdings, Inc. is a holding company that, through its subsidiaries, is engaged in businesses that offer live adult entertainment and/or dining experiences to its guests. The Company’s segments include Nightclubs and Bombshells. Its portfolio includes a variety of adult nightclub brands, formats and footprints that target different customers by providing quality entertainment environments. Its nightclub brands include Rick’s Cabaret, Tootsie’s Cabaret, Jaguars Club, Club Onyx, Diamond Cabaret, XTC Cabaret, Hoops Cabaret, STUDIO80, Cheetah HALLANDALE BEACH, HEARTBREAKERS, KAPPA MEN’S CLUB, TEMPTATIONS, DALLAS showclub, SILVER CITY CABARET, and Flight Club. Its Bombshells Restaurant &amp; Bar is a military-themed, next generation, sports bar-casual dining restaurant brand with a focus on entertainment and fun. Bombshells attracts singles, couples, and families and features four major dayparts, such as lunch, happy hour, dinner, and late night.</v>
    <v>3444</v>
    <v>Nasdaq Stock Market</v>
    <v>XNAS</v>
    <v>XNAS</v>
    <v>10737 Cutten Road, HOUSTON, TX, 77066 US</v>
    <v>26.21</v>
    <v>Hotels &amp; Entertainment Services</v>
    <v>Stock</v>
    <v>46129.797095810158</v>
    <v>7186</v>
    <v>24.86</v>
    <v>201231000</v>
    <v>RCI HOSPITALITY HOLDINGS, INC.</v>
    <v>RCI HOSPITALITY HOLDINGS, INC.</v>
    <v>24.86</v>
    <v>13.9969</v>
    <v>24.65</v>
    <v>26.1</v>
    <v>7710000</v>
    <v>RICK</v>
    <v>RCI HOSPITALITY HOLDINGS, INC. (XNAS:RICK)</v>
    <v>68987</v>
    <v>84866</v>
    <v>1994</v>
  </rv>
  <rv s="2">
    <v>7187</v>
  </rv>
  <rv s="0">
    <v>https://www.bing.com/financeapi/forcetrigger?t=a22k9c&amp;q=XNAS%3aSBUX&amp;form=skydnc</v>
    <v>Learn more on Bing</v>
  </rv>
  <rv s="1">
    <v>en-US</v>
    <v>a22k9c</v>
    <v>268435456</v>
    <v>1</v>
    <v>Powered by Refinitiv</v>
    <v>0</v>
    <v>STARBUCKS CORPORATION (XNAS:SBUX)</v>
    <v>2</v>
    <v>3</v>
    <v>Finance</v>
    <v>4</v>
    <v>104.82</v>
    <v>75.5</v>
    <v>0.96099999999999997</v>
    <v>1.76</v>
    <v>1.7892999999999999E-2</v>
    <v>USD</v>
    <v>Starbucks Corporations is a roaster, marketer, and retailer of specialty coffee globally. Its North America segment includes the United States and Canada. Its International segment includes China, Japan, Asia Pacific, Europe, Middle East and Africa, Latin America, and the Caribbean. Its North America and International segments include both Company-operated and licensed stores. The Channel Development segment includes roasted whole bean and ground coffees, Starbucks-branded single-serve products, a variety of ready-to-drink beverages, such as Frappuccino and Starbucks Doubleshot, foodservice products, and other branded products sold outside the Company-operated and licensed stores. A large portion of its Channel Development business operates under a licensed model of the Global Coffee Alliance with Nestle, while its global ready-to-drink businesses operate under collaborative relationships with PepsiCo, Inc., Tingyi-Ashi Beverages Holding Co., Ltd., Arla Foods amba, Nestle, and others.</v>
    <v>381000</v>
    <v>Nasdaq Stock Market</v>
    <v>XNAS</v>
    <v>XNAS</v>
    <v>2401 Utah Ave S, Ms: S-La1, SEATTLE, WA, 98134 US</v>
    <v>101.43</v>
    <v>Hotels &amp; Entertainment Services</v>
    <v>Stock</v>
    <v>46129.796028390629</v>
    <v>7189</v>
    <v>98.91</v>
    <v>114066716000</v>
    <v>STARBUCKS CORPORATION</v>
    <v>STARBUCKS CORPORATION</v>
    <v>99.07</v>
    <v>83.405500000000004</v>
    <v>98.36</v>
    <v>100.12</v>
    <v>1139300000</v>
    <v>SBUX</v>
    <v>STARBUCKS CORPORATION (XNAS:SBUX)</v>
    <v>4245089</v>
    <v>7643507</v>
    <v>1985</v>
  </rv>
  <rv s="2">
    <v>7190</v>
  </rv>
  <rv s="0">
    <v>https://www.bing.com/financeapi/forcetrigger?t=c458mw&amp;q=XNYS%3aSG&amp;form=skydnc</v>
    <v>Learn more on Bing</v>
  </rv>
  <rv s="1">
    <v>en-US</v>
    <v>c458mw</v>
    <v>268435456</v>
    <v>1</v>
    <v>Powered by Refinitiv</v>
    <v>0</v>
    <v>SWEETGREEN, INC. (XNYS:SG)</v>
    <v>2</v>
    <v>3</v>
    <v>Finance</v>
    <v>4</v>
    <v>21.04</v>
    <v>4.49</v>
    <v>1.988</v>
    <v>0.31</v>
    <v>4.7473000000000001E-2</v>
    <v>USD</v>
    <v>Sweetgreen, Inc. is a restaurant and lifestyle brand that serves healthy food at scale. The Company has designed its menu to be customizable and convenient to empower its customers to make healthier choices for both lunch and dinner. The Company's core menu features approximately 13 signature items which are offered year-round in all of its locations, including its new steak plate. In addition to its core menu items, its single most popular item is the custom salad or bowl, which can include combinations from 40-plus ingredients as well as its made-from-scratch dressings. On its Owned Digital Channels, it offers exclusive menu items, including seasonal digital exclusives and collections relevant to each customer. It has a five-channel model that is designed to help its customers to order. The Company's five-channel model includes Pick-Up, Native Delivery, Outpost and Catering, In-Store, and Marketplace. It has approximately 250 restaurants across the country.</v>
    <v>6486</v>
    <v>New York Stock Exchange</v>
    <v>XNYS</v>
    <v>XNYS</v>
    <v>850 New Burton Road, Suite 201, Kent County, DOVER, DE, 19904 US</v>
    <v>7.0149999999999997</v>
    <v>Hotels &amp; Entertainment Services</v>
    <v>Stock</v>
    <v>46129.797794918748</v>
    <v>7192</v>
    <v>6.65</v>
    <v>812564640</v>
    <v>SWEETGREEN, INC.</v>
    <v>SWEETGREEN, INC.</v>
    <v>6.71</v>
    <v>0</v>
    <v>6.53</v>
    <v>6.84</v>
    <v>118796000</v>
    <v>SG</v>
    <v>SWEETGREEN, INC. (XNYS:SG)</v>
    <v>3912681</v>
    <v>4016820</v>
    <v>2007</v>
  </rv>
  <rv s="2">
    <v>7193</v>
  </rv>
  <rv s="0">
    <v>http://en.wikipedia.org/wiki/Shake_Shack</v>
    <v>Wikipedia</v>
  </rv>
  <rv s="6">
    <v>204</v>
    <v>7195</v>
  </rv>
  <rv s="7">
    <v>17</v>
    <v>https://www.bing.com/th?id=AMMS_e7926709713a70d0ca1ce8199dbe50b0&amp;qlt=95</v>
    <v>7196</v>
    <v>0</v>
    <v>https://www.bing.com/images/search?form=xlimg&amp;q=shake+shack</v>
    <v>Image of SHAKE SHACK INC.</v>
  </rv>
  <rv s="0">
    <v>https://www.bing.com/financeapi/forcetrigger?t=a22voc&amp;q=XNYS%3aSHAK&amp;form=skydnc</v>
    <v>Learn more on Bing</v>
  </rv>
  <rv s="8">
    <v>en-US</v>
    <v>a22voc</v>
    <v>268435456</v>
    <v>1</v>
    <v>Powered by Refinitiv</v>
    <v>13</v>
    <v>SHAKE SHACK INC. (XNYS:SHAK)</v>
    <v>15</v>
    <v>16</v>
    <v>Finance</v>
    <v>4</v>
    <v>144.65</v>
    <v>76.510000000000005</v>
    <v>1.7963</v>
    <v>3.8250000000000002</v>
    <v>3.8345999999999998E-2</v>
    <v>USD</v>
    <v>Shake Shack Inc. is engaged in serving an American menu of Angus beef burgers, crispy chicken, hand-spun milkshakes, house-made lemonades, beer, wine, and more. The Company’s menu focuses on food and beverages, carefully crafted from a range of classic American foods. Its burger categories include ShackBurger, SmokeShack, Shroom Burger (a vegetarian burger), Shack Stack, Avocado Bacon Burger and Hamburger. Its chicken products include Chicken Shack and Chicken Bites. It also offers wines, including Shack Red, Shack White, and Shack Rose. In addition, it serves Abita Root Beer, Shack-made lemonade, organic fresh brewed iced tea, Fifty/Fifty, Honest Kids organic apple juice and Shack2O bottled still and sparkling waters. The Company operates in approximately 570 locations system-wide, including over 370 in 34 U.S. States and the District of Columbia, and over 200 international locations across London, Hong Kong, Shanghai, Singapore, Mexico City, Istanbul, Dubai, Tokyo, Seoul and more.</v>
    <v>13427</v>
    <v>New York Stock Exchange</v>
    <v>XNYS</v>
    <v>XNYS</v>
    <v>225 Varick St Rm 301, NEW YORK, NY, 10014-5816 US</v>
    <v>106.15</v>
    <v>7197</v>
    <v>Hotels &amp; Entertainment Services</v>
    <v>Stock</v>
    <v>46129.797896296091</v>
    <v>7198</v>
    <v>102.87</v>
    <v>4421876723</v>
    <v>SHAKE SHACK INC.</v>
    <v>SHAKE SHACK INC.</v>
    <v>103.48</v>
    <v>94.900999999999996</v>
    <v>99.75</v>
    <v>103.575</v>
    <v>42692510</v>
    <v>SHAK</v>
    <v>SHAKE SHACK INC. (XNYS:SHAK)</v>
    <v>1006014</v>
    <v>1196061</v>
    <v>2014</v>
  </rv>
  <rv s="2">
    <v>7199</v>
  </rv>
  <rv s="0">
    <v>https://www.bing.com/financeapi/forcetrigger?t=a24p4c&amp;q=XNAS%3aTXRH&amp;form=skydnc</v>
    <v>Learn more on Bing</v>
  </rv>
  <rv s="1">
    <v>en-US</v>
    <v>a24p4c</v>
    <v>268435456</v>
    <v>1</v>
    <v>Powered by Refinitiv</v>
    <v>0</v>
    <v>TEXAS ROADHOUSE, INC. (XNAS:TXRH)</v>
    <v>2</v>
    <v>3</v>
    <v>Finance</v>
    <v>4</v>
    <v>199.99</v>
    <v>156</v>
    <v>0.81040000000000001</v>
    <v>5.1950000000000003</v>
    <v>3.2479000000000001E-2</v>
    <v>USD</v>
    <v>Texas Roadhouse, Inc. is a restaurant company operating predominantly in the casual dining segment. The Company maintains three restaurant concepts operating as Texas Roadhouse, Bubba’s 33, and Jaggers. Texas Roadhouse is a full-service, casual dining restaurant concept offering an assortment of specially seasoned and aged steaks hand-cut daily on the premises and cooked to order over open grills. Bubba’s 33 is a full-service, casual dining restaurant concept featuring scratch-made food for all with a little rock 'n' roll, ice-cold beer, and signature cocktails. Its menu features burgers, pizza, wings, sandwiches and others. Its Jaggers is a fast-casual restaurant concept offering burgers, hand-breaded chicken sandwiches and chicken tenders, made-to-order fresh salads, and hand-spun milkshakes. Jaggers offer drive-thru, carry-out, and dine-in service options. It operates approximately 780 restaurants system-wide in 49 states, one United States territory, and 10 foreign countries.</v>
    <v>101000</v>
    <v>Nasdaq Stock Market</v>
    <v>XNAS</v>
    <v>XNAS</v>
    <v>6040 Dutchmans Ln, LOUISVILLE, KY, 40205 US</v>
    <v>167.54</v>
    <v>Hotels &amp; Entertainment Services</v>
    <v>Stock</v>
    <v>46129.797829490628</v>
    <v>7201</v>
    <v>162</v>
    <v>10875386166</v>
    <v>TEXAS ROADHOUSE, INC.</v>
    <v>TEXAS ROADHOUSE, INC.</v>
    <v>162</v>
    <v>27.101400000000002</v>
    <v>159.94999999999999</v>
    <v>165.14500000000001</v>
    <v>65853560</v>
    <v>TXRH</v>
    <v>TEXAS ROADHOUSE, INC. (XNAS:TXRH)</v>
    <v>821581</v>
    <v>1020104</v>
    <v>2004</v>
  </rv>
  <rv s="2">
    <v>7202</v>
  </rv>
  <rv s="0">
    <v>https://www.bing.com/financeapi/forcetrigger?t=a25spr&amp;q=XNAS%3aWEN&amp;form=skydnc</v>
    <v>Learn more on Bing</v>
  </rv>
  <rv s="1">
    <v>en-US</v>
    <v>a25spr</v>
    <v>268435456</v>
    <v>1</v>
    <v>Powered by Refinitiv</v>
    <v>0</v>
    <v>THE WENDY'S COMPANY (XNAS:WEN)</v>
    <v>2</v>
    <v>3</v>
    <v>Finance</v>
    <v>4</v>
    <v>13.06</v>
    <v>6.63</v>
    <v>0.35099999999999998</v>
    <v>8.5000000000000006E-2</v>
    <v>1.2408999999999998E-2</v>
    <v>USD</v>
    <v>The Wendy’s Company is primarily engaged in the business of operating, developing and franchising a system of distinctive quick-service restaurants. The Company’s menu includes made-to-order square hamburgers using beef, and fan favorites like the Spicy Chicken Sandwich and nuggets, Baconator, and the Frosty dessert. Its segments include Wendy’s U.S., Wendy’s International and Global Real Estate &amp; Development. Wendy’s U.S. includes the operation and franchising of its restaurants in the United States. Wendy’s International includes the operation and franchising of its restaurants in countries and territories other than the United States. Global Real Estate &amp; Development includes real estate activity for owned sites and sites leased from third parties, which are leased and/or subleased to franchisees, and also includes its share of the income of its Canadian restaurant real estate joint venture (TimWen). The Company and its franchisees have over 7,000 restaurants worldwide.</v>
    <v>4967</v>
    <v>Nasdaq Stock Market</v>
    <v>XNAS</v>
    <v>XNAS</v>
    <v>One Dave Thomas Blvd, DUBLIN, OH, 43017 US</v>
    <v>7.05</v>
    <v>Hotels &amp; Entertainment Services</v>
    <v>Stock</v>
    <v>46129.797875798438</v>
    <v>7204</v>
    <v>6.8949999999999996</v>
    <v>1320883097</v>
    <v>THE WENDY'S COMPANY</v>
    <v>THE WENDY'S COMPANY</v>
    <v>6.9</v>
    <v>8.1501999999999999</v>
    <v>6.85</v>
    <v>6.9349999999999996</v>
    <v>190466200</v>
    <v>WEN</v>
    <v>THE WENDY'S COMPANY (XNAS:WEN)</v>
    <v>4203612</v>
    <v>7985164</v>
    <v>1994</v>
  </rv>
  <rv s="2">
    <v>7205</v>
  </rv>
  <rv s="0">
    <v>https://www.bing.com/financeapi/forcetrigger?t=a25w8m&amp;q=XNAS%3aWING&amp;form=skydnc</v>
    <v>Learn more on Bing</v>
  </rv>
  <rv s="1">
    <v>en-US</v>
    <v>a25w8m</v>
    <v>268435456</v>
    <v>1</v>
    <v>Powered by Refinitiv</v>
    <v>0</v>
    <v>WINGSTOP INC. (XNAS:WING)</v>
    <v>2</v>
    <v>3</v>
    <v>Finance</v>
    <v>4</v>
    <v>388.14</v>
    <v>142.24</v>
    <v>2.0055000000000001</v>
    <v>9.7200000000000006</v>
    <v>5.2243999999999999E-2</v>
    <v>USD</v>
    <v>Wingstop Inc. is a fast casual chicken wings-focused restaurant chain in the world, with more than 2,550 locations worldwide. The Company is in the business of franchising and operating Wingstop restaurants. The Company is primarily a franchisor, with approximately 98% of its restaurants owned and operated by independent franchisees. The Company offers classic wings, boneless wings, tenders, and chicken sandwiches, always cooked to order, and hand-sauced-and-tossed in 12 bold, distinctive flavors. It also complements its wings, tenders, and chicken sandwiches with fresh-cut, seasoned fries and fresh, hand-cut carrots and celery. It offers various order options, including dine-in / carryout / delivery; individual / combo meals / family packs. Its menu also features signature sides, including fresh-cut, seasoned fries and freshly made ranch and bleu cheese dips. The Company operates approximately a total of 2,513 restaurants in 45 states and 12 countries and United States territories.</v>
    <v>1367</v>
    <v>Nasdaq Stock Market</v>
    <v>XNAS</v>
    <v>XNAS</v>
    <v>2801 N CENTRAL EXPRESSWAY, SUITE 1600, DALLAS, TX, 75204 US</v>
    <v>200.065</v>
    <v>Hotels &amp; Entertainment Services</v>
    <v>Stock</v>
    <v>46129.797860914063</v>
    <v>7207</v>
    <v>189.70500000000001</v>
    <v>5349041329</v>
    <v>WINGSTOP INC.</v>
    <v>WINGSTOP INC.</v>
    <v>192.54</v>
    <v>31.715499999999999</v>
    <v>186.05</v>
    <v>195.77</v>
    <v>27323090</v>
    <v>WING</v>
    <v>WINGSTOP INC. (XNAS:WING)</v>
    <v>701977</v>
    <v>1268542</v>
    <v>2015</v>
  </rv>
  <rv s="2">
    <v>7208</v>
  </rv>
  <rv s="0">
    <v>https://www.bing.com/financeapi/forcetrigger?t=a26em7&amp;q=XNYS%3aYUM&amp;form=skydnc</v>
    <v>Learn more on Bing</v>
  </rv>
  <rv s="1">
    <v>en-US</v>
    <v>a26em7</v>
    <v>268435456</v>
    <v>1</v>
    <v>Powered by Refinitiv</v>
    <v>0</v>
    <v>YUM! Brands, Inc. (XNYS:YUM)</v>
    <v>2</v>
    <v>3</v>
    <v>Finance</v>
    <v>4</v>
    <v>169.39</v>
    <v>137.33000000000001</v>
    <v>0.621</v>
    <v>3.35</v>
    <v>2.1000999999999999E-2</v>
    <v>USD</v>
    <v>YUM! Brands, Inc. and its subsidiaries franchise or operate a system of approximately 61,000 restaurants in 155 countries and territories under the concepts of KFC, Taco Bell, Pizza Hut and The Habit Burger Grill. It consists of four operating segments: The KFC Division, which includes its worldwide operations of the KFC concept; The Taco Bell Division, which includes its worldwide operations of the Taco Bell concept; The Pizza Hut Division, which includes its worldwide operations of the Pizza Hut concept; and The Habit Burger Grill Division, which includes its worldwide operations of the Habit Burger Grill concept. It develops, operates, or franchises a system of both traditional and non-traditional restaurants. KFC restaurants offer fried and non-fried chicken products. Taco Bell offers Mexican-style food products. Pizza Hut specializes in the sale of ready-to-eat pizza products. The Habit Burger Grill offers chargrilled burgers and sandwiches made-to-order over an open flame.</v>
    <v>49000</v>
    <v>New York Stock Exchange</v>
    <v>XNYS</v>
    <v>XNYS</v>
    <v>1441 Gardiner Lane, LOUISVILLE, KY, 40213 US</v>
    <v>162.97</v>
    <v>Hotels &amp; Entertainment Services</v>
    <v>Stock</v>
    <v>46129.797925983592</v>
    <v>7210</v>
    <v>159.69</v>
    <v>44980345371</v>
    <v>YUM! Brands, Inc.</v>
    <v>YUM! Brands, Inc.</v>
    <v>159.85</v>
    <v>28.007200000000001</v>
    <v>159.52000000000001</v>
    <v>162.87</v>
    <v>276173300</v>
    <v>YUM</v>
    <v>YUM! Brands, Inc. (XNYS:YUM)</v>
    <v>608360</v>
    <v>1598430</v>
    <v>1997</v>
  </rv>
  <rv s="2">
    <v>7211</v>
  </rv>
  <rv s="0">
    <v>https://www.bing.com/financeapi/forcetrigger?t=a26erw&amp;q=XNYS%3aYUMC&amp;form=skydnc</v>
    <v>Learn more on Bing</v>
  </rv>
  <rv s="1">
    <v>en-US</v>
    <v>a26erw</v>
    <v>268435456</v>
    <v>1</v>
    <v>Powered by Refinitiv</v>
    <v>0</v>
    <v>YUM CHINA HOLDINGS, INC. (XNYS:YUMC)</v>
    <v>2</v>
    <v>3</v>
    <v>Finance</v>
    <v>4</v>
    <v>58.39</v>
    <v>41</v>
    <v>0.13159999999999999</v>
    <v>-0.13500000000000001</v>
    <v>-2.7810000000000001E-3</v>
    <v>USD</v>
    <v>Yum China Holdings Inc is a holding company principally engaged in the restaurant operation business. The Company operates three segments, including KFC, Pizza Hut, and All Other segment. KFC segment operates quick-service restaurant, providing original recipe chicken, whole chicken and other chicken products as well as beef burgers, pork, seafood, rice dishes, congees, fresh vegetables, desserts, coffee, tea and many other products. Pizza Hut segment operates casual dining restaurant, offering multiple dayparts, including breakfast, lunch, afternoon tea and dinner. All Other segment includes the operations of Lavazza, Huang Ji Huang, Little Sheep and Taco Bell, delivery operation and e-commerce business.</v>
    <v>130000</v>
    <v>New York Stock Exchange</v>
    <v>XNYS</v>
    <v>XNYS</v>
    <v>Yum China Building, No. 20, Tianyaoqiao Road, SHANGHAI, SHANGHAI, 200030 CN</v>
    <v>48.74</v>
    <v>Hotels &amp; Entertainment Services</v>
    <v>Stock</v>
    <v>46129.797880392965</v>
    <v>7213</v>
    <v>47.69</v>
    <v>17091631242</v>
    <v>YUM CHINA HOLDINGS, INC.</v>
    <v>YUM CHINA HOLDINGS, INC.</v>
    <v>48.42</v>
    <v>19.3752</v>
    <v>48.54</v>
    <v>48.405000000000001</v>
    <v>353096400</v>
    <v>YUMC</v>
    <v>YUM CHINA HOLDINGS, INC. (XNYS:YUMC)</v>
    <v>804302</v>
    <v>1531608</v>
    <v>2016</v>
  </rv>
  <rv s="2">
    <v>7214</v>
  </rv>
  <rv s="0">
    <v>https://www.bing.com/financeapi/forcetrigger?t=aydgec&amp;q=XNYS%3aADT&amp;form=skydnc</v>
    <v>Learn more on Bing</v>
  </rv>
  <rv s="1">
    <v>en-US</v>
    <v>aydgec</v>
    <v>268435456</v>
    <v>1</v>
    <v>Powered by Refinitiv</v>
    <v>0</v>
    <v>ADT INC. (XNYS:ADT)</v>
    <v>2</v>
    <v>3</v>
    <v>Finance</v>
    <v>4</v>
    <v>8.9350000000000005</v>
    <v>6.25</v>
    <v>1.0378000000000001</v>
    <v>0.19500000000000001</v>
    <v>2.7504000000000001E-2</v>
    <v>USD</v>
    <v>ADT Inc. is a provider of security, interactive, and smart home solutions serving residential and small business customers. The Company's core security offerings include burglar and life safety alarms, smart security cameras, smart home automation systems, and video surveillance systems. Its security offerings are designed to detect intrusion; control access; sense movement, smoke, fire, carbon monoxide, leaks, temperature, and other environmental conditions and hazards; and address personal medical emergencies such as injuries or unanticipated falls. It offers customers routine maintenance and the installation of upgraded or additional equipment. Additionally, its personal emergency response system products and services utilize its security monitoring infrastructure to provide customers with solutions that help to sustain independent living, detect when a fall occurs, and provide protection while on the go with geolocation capability.</v>
    <v>12200</v>
    <v>New York Stock Exchange</v>
    <v>XNYS</v>
    <v>XNYS</v>
    <v>1501 Yamato Road, BOCA RATON, FL, 33431 US</v>
    <v>7.34</v>
    <v>Communications &amp; Networking</v>
    <v>Stock</v>
    <v>46129.797894478907</v>
    <v>7216</v>
    <v>7.1801000000000004</v>
    <v>5835508649</v>
    <v>ADT INC.</v>
    <v>ADT INC.</v>
    <v>7.19</v>
    <v>10.5641</v>
    <v>7.09</v>
    <v>7.2850000000000001</v>
    <v>801030700</v>
    <v>ADT</v>
    <v>ADT INC. (XNYS:ADT)</v>
    <v>3837309</v>
    <v>9319059</v>
    <v>2015</v>
  </rv>
  <rv s="2">
    <v>7217</v>
  </rv>
  <rv s="0">
    <v>https://www.bing.com/financeapi/forcetrigger?t=a1qg1h&amp;q=XNYS%3aCSV&amp;form=skydnc</v>
    <v>Learn more on Bing</v>
  </rv>
  <rv s="1">
    <v>en-US</v>
    <v>a1qg1h</v>
    <v>268435456</v>
    <v>1</v>
    <v>Powered by Refinitiv</v>
    <v>0</v>
    <v>CARRIAGE SERVICES, INC. (XNYS:CSV)</v>
    <v>2</v>
    <v>3</v>
    <v>Finance</v>
    <v>4</v>
    <v>49.41</v>
    <v>38.100099999999998</v>
    <v>0.89270000000000005</v>
    <v>0.77500000000000002</v>
    <v>1.6203000000000002E-2</v>
    <v>USD</v>
    <v>Carriage Services, Inc. is a provider of funeral and cemetery services and merchandise in the United States. Its Funeral home and cemetery businesses provide products and services to families in three areas: ceremony and tribute, generally in the form of a funeral or memorial service; disposition of remains, either through burial or cremation; and memorialization, generally through monuments, markers or inscriptions. Its funeral homes offer a complete range of services to meet a family's funeral needs, consultation, the removal and preparation of remains, the sale of caskets and related funeral merchandise, the use of funeral home facilities for visitation and memorial services and transportation services. Its Cemeteries provide interment rights (primarily grave sites, lawn crypts, mausoleum spaces and niches), related cemetery merchandise (such as memorial markers, outer burial containers and monuments) and services (interments, inurnments and installation of cemetery merchandise).</v>
    <v>1248</v>
    <v>New York Stock Exchange</v>
    <v>XNYS</v>
    <v>XNYS</v>
    <v>3040 Post Oak Boulevard, Suite 300, HOUSTON, TX, 77056 US</v>
    <v>48.9</v>
    <v>Personal &amp; Household Products &amp; Services</v>
    <v>Stock</v>
    <v>46129.797213946091</v>
    <v>7219</v>
    <v>48.03</v>
    <v>770922932</v>
    <v>CARRIAGE SERVICES, INC.</v>
    <v>CARRIAGE SERVICES, INC.</v>
    <v>48.3</v>
    <v>14.902699999999999</v>
    <v>47.83</v>
    <v>48.604999999999997</v>
    <v>15860980</v>
    <v>CSV</v>
    <v>CARRIAGE SERVICES, INC. (XNYS:CSV)</v>
    <v>26204</v>
    <v>98699</v>
    <v>1993</v>
  </rv>
  <rv s="2">
    <v>7220</v>
  </rv>
  <rv s="0">
    <v>https://www.bing.com/financeapi/forcetrigger?t=c2weur&amp;q=XNAS%3aEWCZ&amp;form=skydnc</v>
    <v>Learn more on Bing</v>
  </rv>
  <rv s="1">
    <v>en-US</v>
    <v>c2weur</v>
    <v>268435456</v>
    <v>1</v>
    <v>Powered by Refinitiv</v>
    <v>0</v>
    <v>EUROPEAN WAX CENTER, INC. (XNAS:EWCZ)</v>
    <v>2</v>
    <v>3</v>
    <v>Finance</v>
    <v>4</v>
    <v>6.5149999999999997</v>
    <v>2.95</v>
    <v>1.2823</v>
    <v>5.0000000000000001E-3</v>
    <v>8.5910000000000001E-4</v>
    <v>USD</v>
    <v>European Wax Center, Inc. is a franchisor and operator of out-of-home (OOH) waxing services in the United States. The Company offers guests hygienic waxing services administered by its licensed, EWC-trained estheticians (its wax specialists). Its technology-enabled guest interface simplifies and streamlines the guest experience with automated appointment scheduling and remote check-in capabilities across its network of centers. It provides a comprehensive assortment of body and facial waxing services using its Comfort Wax formulation, which features a blend of natural beeswax combined with other skin-soothing ingredients for the most comfortable waxing experience. It also provides a line of proprietary pre- and post-service products, including ingrown hair serums, exfoliating gels, brow shapers and skin treatments, which ensure the full benefits of the waxing experience are realized by its guests. The Company’s network includes more than 1,000 centers in 44 states.</v>
    <v>121</v>
    <v>Nasdaq Stock Market</v>
    <v>XNAS</v>
    <v>XNAS</v>
    <v>5830 Granite Parkway, 3rd Floor, PLANO, TX, 75024 US</v>
    <v>5.85</v>
    <v>Personal &amp; Household Products &amp; Services</v>
    <v>Stock</v>
    <v>46129.797367198436</v>
    <v>7222</v>
    <v>5.82</v>
    <v>217441280</v>
    <v>EUROPEAN WAX CENTER, INC.</v>
    <v>EUROPEAN WAX CENTER, INC.</v>
    <v>5.85</v>
    <v>28.553899999999999</v>
    <v>5.82</v>
    <v>5.8250000000000002</v>
    <v>54796850</v>
    <v>EWCZ</v>
    <v>EUROPEAN WAX CENTER, INC. (XNAS:EWCZ)</v>
    <v>282976</v>
    <v>501156</v>
    <v>2021</v>
  </rv>
  <rv s="2">
    <v>7223</v>
  </rv>
  <rv s="0">
    <v>https://www.bing.com/financeapi/forcetrigger?t=bgowlh&amp;q=XNAS%3aFTDR&amp;form=skydnc</v>
    <v>Learn more on Bing</v>
  </rv>
  <rv s="1">
    <v>en-US</v>
    <v>bgowlh</v>
    <v>268435456</v>
    <v>1</v>
    <v>Powered by Refinitiv</v>
    <v>0</v>
    <v>FRONTDOOR, INC. (XNAS:FTDR)</v>
    <v>2</v>
    <v>3</v>
    <v>Finance</v>
    <v>4</v>
    <v>70.77</v>
    <v>38.42</v>
    <v>1.4573</v>
    <v>2.0699999999999998</v>
    <v>3.4237999999999998E-2</v>
    <v>USD</v>
    <v>Frontdoor, Inc. is a provider of home warranties and new home structural warranties in the United States. Its customizable home warranties help customers protect and maintain their homes, typically their assets, from costly and unplanned breakdowns of essential home systems and appliances. It operates primarily under the American Home Shield and 2-10 HBW brands. Its annual service plan agreement covers the repair or replacement of components of up to 29 home systems and appliances, including electrical, plumbing, HVAC systems, water heaters, refrigerators, dishwashers and ranges/ovens/cooktops, as well as optional coverage for electronics, pools, spas and pumps. Its operations also include its Streem, a technology platform that uses augmented reality, computer vision and machine learning to provide services. It has approximately 2.1 million active home warranties across all brands in the United States, including its American Home Shield, HSA, OneGuard, Landmark and 2-10 HBW brands.</v>
    <v>2034</v>
    <v>Nasdaq Stock Market</v>
    <v>XNAS</v>
    <v>XNAS</v>
    <v>3400 PLAYERS CLUB PARKWAY, STE. 300, MEMPHIS, TN, 38125 US</v>
    <v>63.17</v>
    <v>Personal &amp; Household Products &amp; Services</v>
    <v>Stock</v>
    <v>46129.797810543751</v>
    <v>7225</v>
    <v>60.9</v>
    <v>4385016298</v>
    <v>FRONTDOOR, INC.</v>
    <v>FRONTDOOR, INC.</v>
    <v>61.99</v>
    <v>18.267600000000002</v>
    <v>60.46</v>
    <v>62.53</v>
    <v>70126600</v>
    <v>FTDR</v>
    <v>FRONTDOOR, INC. (XNAS:FTDR)</v>
    <v>286461</v>
    <v>762568</v>
    <v>2018</v>
  </rv>
  <rv s="2">
    <v>7226</v>
  </rv>
  <rv s="0">
    <v>https://www.bing.com/financeapi/forcetrigger?t=a1uuvh&amp;q=XNYS%3aHRB&amp;form=skydnc</v>
    <v>Learn more on Bing</v>
  </rv>
  <rv s="1">
    <v>en-US</v>
    <v>a1uuvh</v>
    <v>268435456</v>
    <v>1</v>
    <v>Powered by Refinitiv</v>
    <v>0</v>
    <v>H &amp; R BLOCK, INC. (XNYS:HRB)</v>
    <v>2</v>
    <v>3</v>
    <v>Finance</v>
    <v>4</v>
    <v>64.619699999999995</v>
    <v>28.16</v>
    <v>0.3155</v>
    <v>0.09</v>
    <v>2.8170000000000001E-3</v>
    <v>USD</v>
    <v>H&amp;R Block, Inc. is engaged in providing global tax preparation services, financial products, and small-business solutions. The Company provides assisted and do-it-yourself (DIY) tax preparation solutions through multiple channels (including in-person, online and mobile applications, virtual, and desktop software) and distributes H&amp;R Block-branded services and products. It also offers small business solutions through its Company-owned and franchise offices (including in-person, online and virtual) and online through Wave. The Company provides additional services, including Refund Transfers (RT), Peace of Mind Extended Service Plan (POM), H&amp;R Block Emerald Prepaid Mastercard (Emerald Card), Spruce, H&amp;R Block Emerald Advance (EA) term loans, Tax Identity Shield (TIS), Refund Advances (RA), and small business financial solutions. For its Canadian clients, it also offers POM, H&amp;R Block's Instant Refund, H&amp;R Block Pay With Refund, and small business financial solutions.</v>
    <v>4300</v>
    <v>New York Stock Exchange</v>
    <v>XNYS</v>
    <v>XNYS</v>
    <v>One H&amp;R Block Way, KANSAS CITY, MO, 64105-1905 US</v>
    <v>32.484999999999999</v>
    <v>Personal &amp; Household Products &amp; Services</v>
    <v>Stock</v>
    <v>46129.797754687497</v>
    <v>7228</v>
    <v>31.84</v>
    <v>4061380788</v>
    <v>H &amp; R BLOCK, INC.</v>
    <v>H &amp; R BLOCK, INC.</v>
    <v>31.84</v>
    <v>7.3170999999999999</v>
    <v>31.95</v>
    <v>32.04</v>
    <v>126759700</v>
    <v>HRB</v>
    <v>H &amp; R BLOCK, INC. (XNYS:HRB)</v>
    <v>630178</v>
    <v>2102337</v>
    <v>1955</v>
  </rv>
  <rv s="2">
    <v>7229</v>
  </rv>
  <rv s="0">
    <v>https://www.bing.com/financeapi/forcetrigger?t=c2clk2&amp;q=XNYS%3aMCW&amp;form=skydnc</v>
    <v>Learn more on Bing</v>
  </rv>
  <rv s="1">
    <v>en-US</v>
    <v>c2clk2</v>
    <v>268435456</v>
    <v>1</v>
    <v>Powered by Refinitiv</v>
    <v>0</v>
    <v>MISTER CAR WASH, INC. (XNAS:MCW)</v>
    <v>2</v>
    <v>3</v>
    <v>Finance</v>
    <v>4</v>
    <v>7.98</v>
    <v>4.6100000000000003</v>
    <v>1.3249</v>
    <v>1.4999999999999999E-2</v>
    <v>2.1429999999999999E-3</v>
    <v>USD</v>
    <v>Mister Car Wash, Inc. is a car wash company. The Company is engaged in offering express exterior cleaning services. Its car wash locations consist of two formats: Express Exterior Locations and Interior Cleaning Locations. All locations offer express exterior wash packages and have exterior-only lanes. Express Exterior Locations offer self-drive exterior cleaning services and include free vacuums available for customer use. Interior Cleaning Locations offer exterior and interior cleaning services, including vacuuming by its team members. In addition, with over 2.1 million members, it offers a monthly car wash subscription program, Unlimited Wash Club (UWC), as a flexible, quick and convenient option for customers to keep their cars clean. It serves a diverse mix of customers, including individual retail customers and UWC members, which are comprised of both retail and corporate customers. It operates in approximately 525 locations in 21 states.</v>
    <v>6836</v>
    <v>Nasdaq Stock Market</v>
    <v>XNAS</v>
    <v>XNAS</v>
    <v>222 E. 5Th Street, TUCSON, AZ, 85705 US</v>
    <v>7.02</v>
    <v>Personal &amp; Household Products &amp; Services</v>
    <v>Stock</v>
    <v>46129.797875625001</v>
    <v>7231</v>
    <v>7.01</v>
    <v>2304280886</v>
    <v>MISTER CAR WASH, INC.</v>
    <v>MISTER CAR WASH, INC.</v>
    <v>7.02</v>
    <v>22.599900000000002</v>
    <v>7</v>
    <v>7.0149999999999997</v>
    <v>328479100</v>
    <v>MCW</v>
    <v>MISTER CAR WASH, INC. (XNAS:MCW)</v>
    <v>588230</v>
    <v>2503210</v>
    <v>2014</v>
  </rv>
  <rv s="2">
    <v>7232</v>
  </rv>
  <rv s="0">
    <v>https://www.bing.com/financeapi/forcetrigger?t=bpixcw&amp;q=XNAS%3aOSW&amp;form=skydnc</v>
    <v>Learn more on Bing</v>
  </rv>
  <rv s="1">
    <v>en-US</v>
    <v>bpixcw</v>
    <v>268435456</v>
    <v>1</v>
    <v>Powered by Refinitiv</v>
    <v>0</v>
    <v>OneSpaWorld Holdings Limited (XNAS:OSW)</v>
    <v>2</v>
    <v>3</v>
    <v>Finance</v>
    <v>4</v>
    <v>25.25</v>
    <v>16.155000000000001</v>
    <v>0.95479999999999998</v>
    <v>0.56000000000000005</v>
    <v>2.3256000000000002E-2</v>
    <v>USD</v>
    <v>OneSpaWorld Holdings Limited is a health and wellness services company. The Company provides health, fitness, beauty and wellness services and sells related products, and operates on approximately 195 cruise ships and at 50 destination resorts around the world. Its services include traditional body, salon, and skin care services and products; self-service fitness facilities, specialized fitness classes and personal fitness training; pain management, detoxifying programs and comprehensive body composition analyses; weight management programs and products, and advanced medi-spa services, among others. The Company offers its guests access to beauty and wellness brands including ELEMIS, Kerastase, BOTOX Cosmetic, Dysport, Restylane, Perlane, Thermage, CoolSculpting, truSculpt 3D and truSculpt iD, among others. It operates spas, salons and fitness centers on various cruise lines, such as Costa Cruises, Norwegian Cruise Line, Regent Seven Seas Cruises and Seabourn Cruise Line, among others.</v>
    <v>5395</v>
    <v>Nasdaq Stock Market</v>
    <v>XNAS</v>
    <v>XNAS</v>
    <v>Lobosky Management Co. Ltd., Office #2, Airport Industrial Park, Box N-624, NASSAU, 0000 BS</v>
    <v>24.95</v>
    <v>Hotels &amp; Entertainment Services</v>
    <v>Stock</v>
    <v>46129.797743842188</v>
    <v>7234</v>
    <v>24.515000000000001</v>
    <v>2499760032</v>
    <v>OneSpaWorld Holdings Limited</v>
    <v>OneSpaWorld Holdings Limited</v>
    <v>24.56</v>
    <v>35.6843</v>
    <v>24.08</v>
    <v>24.64</v>
    <v>101451300</v>
    <v>OSW</v>
    <v>OneSpaWorld Holdings Limited (XNAS:OSW)</v>
    <v>742574</v>
    <v>828464</v>
    <v>2018</v>
  </rv>
  <rv s="2">
    <v>7235</v>
  </rv>
  <rv s="0">
    <v>https://www.bing.com/financeapi/forcetrigger?t=a21yww&amp;q=XNYS%3aRGS&amp;form=skydnc</v>
    <v>Learn more on Bing</v>
  </rv>
  <rv s="1">
    <v>en-US</v>
    <v>a21yww</v>
    <v>268435456</v>
    <v>1</v>
    <v>Powered by Refinitiv</v>
    <v>0</v>
    <v>Regis Corporation (XNAS:RGS)</v>
    <v>2</v>
    <v>3</v>
    <v>Finance</v>
    <v>4</v>
    <v>31.5</v>
    <v>16.59</v>
    <v>1.3774999999999999</v>
    <v>0.48</v>
    <v>1.8440000000000002E-2</v>
    <v>USD</v>
    <v>Regis Corporation is a franchised haircare company. The Company franchises and owns beauty salons and cosmetology education. The Company provides its franchisees with a comprehensive system of business training, stylist education, site approval, lease negotiation, professional marketing, promotion and advertising programs. The Company operates through two segments, which include Franchise salons and Company-owned salons. The franchise salons segment offers quality, convenient and value-priced hair care and beauty services and retail products, which include Supercuts, SmartStyle, Cost Cutters, First Choice Haircutters, Roosters, and Magicuts concepts. The Company-owned salons segment offers quality, convenient and value-priced hair care and beauty services and retail products. Supercuts, Cost Cutters and Holiday Hair operating in the United States are generally within the company-owned salons segment.</v>
    <v>1732</v>
    <v>Nasdaq Stock Market</v>
    <v>XNAS</v>
    <v>XNAS</v>
    <v>3701 Wayzata Blvd, Suite 500, MINNEAPOLIS, MN, 55416 US</v>
    <v>26.7</v>
    <v>Personal &amp; Household Products &amp; Services</v>
    <v>Stock</v>
    <v>46129.794510740627</v>
    <v>7237</v>
    <v>26</v>
    <v>66242657</v>
    <v>Regis Corporation</v>
    <v>Regis Corporation</v>
    <v>26.13</v>
    <v>0.78910000000000002</v>
    <v>26.03</v>
    <v>26.51</v>
    <v>2498780</v>
    <v>RGS</v>
    <v>Regis Corporation (XNAS:RGS)</v>
    <v>4748</v>
    <v>9134</v>
    <v>1954</v>
  </rv>
  <rv s="2">
    <v>7238</v>
  </rv>
  <rv s="0">
    <v>https://www.bing.com/financeapi/forcetrigger?t=a22nlh&amp;q=XNYS%3aSCI&amp;form=skydnc</v>
    <v>Learn more on Bing</v>
  </rv>
  <rv s="1">
    <v>en-US</v>
    <v>a22nlh</v>
    <v>268435456</v>
    <v>1</v>
    <v>Powered by Refinitiv</v>
    <v>0</v>
    <v>SERVICE CORPORATION INTERNATIONAL (XNYS:SCI)</v>
    <v>2</v>
    <v>3</v>
    <v>Finance</v>
    <v>4</v>
    <v>86.67</v>
    <v>74.14</v>
    <v>0.93959999999999999</v>
    <v>-2.5000000000000001E-2</v>
    <v>-3.011E-4</v>
    <v>USD</v>
    <v>Service Corporation International is a provider of funeral, cemetery and cremation services, as well as final arrangement planning in advance. Its diversified portfolio of brands provides families and individuals a range of choices to meet their needs, from simple cremations to full life celebrations and personalized remembrances. Its Dignity Memorial brand is a transcontinental brand of deathcare products and services. It owns and operates over 1,493 funeral service locations and 496 cemeteries (of which 308 are combination locations) in 44 states, eight Canadian provinces, the District of Columbia, and Puerto Rico. Its funeral service and cemetery operations consist of funeral service locations, cemeteries, funeral service/cemetery combination locations, crematoria, and other related businesses. Its cemeteries provide cemetery property interment rights, including developed lots, lawn crypts, mausoleum spaces, niches, and other cremation memorialization and interment options.</v>
    <v>17869</v>
    <v>New York Stock Exchange</v>
    <v>XNYS</v>
    <v>XNYS</v>
    <v>1929 Allen Pkwy, P O Box 130548, HOUSTON, TX, 77019 US</v>
    <v>83.254999999999995</v>
    <v>Personal &amp; Household Products &amp; Services</v>
    <v>Stock</v>
    <v>46129.797875323435</v>
    <v>7240</v>
    <v>82.27</v>
    <v>11514553206</v>
    <v>SERVICE CORPORATION INTERNATIONAL</v>
    <v>SERVICE CORPORATION INTERNATIONAL</v>
    <v>83.254999999999995</v>
    <v>21.827300000000001</v>
    <v>83.03</v>
    <v>83.004999999999995</v>
    <v>138721200</v>
    <v>SCI</v>
    <v>SERVICE CORPORATION INTERNATIONAL (XNYS:SCI)</v>
    <v>621090</v>
    <v>1150079</v>
    <v>1962</v>
  </rv>
  <rv s="2">
    <v>7241</v>
  </rv>
  <rv s="0">
    <v>https://www.bing.com/financeapi/forcetrigger?t=c1tbyc&amp;q=XNAS%3aGBRG&amp;form=skydnc</v>
    <v>Learn more on Bing</v>
  </rv>
  <rv s="1">
    <v>en-US</v>
    <v>c1tbyc</v>
    <v>268435456</v>
    <v>1</v>
    <v>Powered by Refinitiv</v>
    <v>0</v>
    <v>SunCar Technology Group Inc. (XNAS:SDA)</v>
    <v>2</v>
    <v>3</v>
    <v>Finance</v>
    <v>4</v>
    <v>3.6533000000000002</v>
    <v>1.54</v>
    <v>0.1651</v>
    <v>-5.0000000000000001E-3</v>
    <v>-2.9759999999999999E-3</v>
    <v>USD</v>
    <v>SunCar Technology Group Inc is a holding company primarily engaged in the provision of cloud and mobile app-based auto eInsurance services, technology services, and auto services. The auto eInsurance business include the provision of auto eInsurance distributing automobile insurance on behalf of the insurance companies. The auto services business is engaged in the provision of customized service solutions for enterprise customers, including regular, high frequency, drop-in services as well as one-time, reserved services. The technology business is engaged in the development of online tools and digital systems, including customer relationship management (CRM), order management, finance management and visual analysis systems.</v>
    <v>560</v>
    <v>Nasdaq Stock Market</v>
    <v>XNAS</v>
    <v>XNAS</v>
    <v>Suite 209, No. 656 Lingshi Road, Jing'an District, SHANGHAI, SHANGHAI, 200072 CN</v>
    <v>1.69</v>
    <v>Software &amp; IT Services</v>
    <v>Stock</v>
    <v>46129.797359698438</v>
    <v>7243</v>
    <v>1.63</v>
    <v>170865745</v>
    <v>SunCar Technology Group Inc.</v>
    <v>SunCar Technology Group Inc.</v>
    <v>1.68</v>
    <v>0</v>
    <v>1.68</v>
    <v>1.675</v>
    <v>102009400</v>
    <v>SDA</v>
    <v>SunCar Technology Group Inc. (XNAS:SDA)</v>
    <v>178898</v>
    <v>258006</v>
    <v>2021</v>
  </rv>
  <rv s="2">
    <v>7244</v>
  </rv>
  <rv s="0">
    <v>https://www.bing.com/financeapi/forcetrigger?t=a1nt1h&amp;q=XNYS%3aASH&amp;form=skydnc</v>
    <v>Learn more on Bing</v>
  </rv>
  <rv s="1">
    <v>en-US</v>
    <v>a1nt1h</v>
    <v>268435456</v>
    <v>1</v>
    <v>Powered by Refinitiv</v>
    <v>0</v>
    <v>ASHLAND INC. (XNYS:ASH)</v>
    <v>2</v>
    <v>3</v>
    <v>Finance</v>
    <v>4</v>
    <v>65.644999999999996</v>
    <v>46.295000000000002</v>
    <v>0.46239999999999998</v>
    <v>1.46</v>
    <v>2.5405E-2</v>
    <v>USD</v>
    <v>Ashland Inc. is a global additives and specialty ingredients company. The Company serves customers in a wide range of consumer and industrial markets, including architectural coatings, construction, energy, food and beverage, personal care and pharmaceuticals. The Company’s segments include Life Sciences, Personal Care, Specialty Additives, and Intermediates. The Life Sciences segment consists of pharmaceuticals, nutrition, agricultural chemicals, diagnostic films and fine chemicals. The Personal Care segment includes functionals, microbial protectants (preservatives), skin care, sun care, oral care, hair care and household solutions. The Specialty Additives segment consists of rheology and performance-enhancing additives serving the architectural coatings, construction, energy, automotive and various industrial markets. The Intermediates segment consists of the production of 1,4 butanediol (BDO) and related derivatives, including n-methyl pyrrolidone.</v>
    <v>2900</v>
    <v>New York Stock Exchange</v>
    <v>XNYS</v>
    <v>XNYS</v>
    <v>8145 BLAZER DRIVE, WILMINGTON, DE, 19808 US</v>
    <v>59.914999999999999</v>
    <v>Chemicals</v>
    <v>Stock</v>
    <v>46129.797858541409</v>
    <v>7246</v>
    <v>57.98</v>
    <v>2696777642</v>
    <v>ASHLAND INC.</v>
    <v>ASHLAND INC.</v>
    <v>57.98</v>
    <v>0</v>
    <v>57.47</v>
    <v>58.93</v>
    <v>45762390</v>
    <v>ASH</v>
    <v>ASHLAND INC. (XNYS:ASH)</v>
    <v>339134</v>
    <v>693101</v>
    <v>2016</v>
  </rv>
  <rv s="2">
    <v>7247</v>
  </rv>
  <rv s="0">
    <v>https://www.bing.com/financeapi/forcetrigger?t=a1ntu2&amp;q=XNYS%3aASPN&amp;form=skydnc</v>
    <v>Learn more on Bing</v>
  </rv>
  <rv s="1">
    <v>en-US</v>
    <v>a1ntu2</v>
    <v>268435456</v>
    <v>1</v>
    <v>Powered by Refinitiv</v>
    <v>0</v>
    <v>ASPEN AEROGELS, INC. (XNYS:ASPN)</v>
    <v>2</v>
    <v>3</v>
    <v>Finance</v>
    <v>4</v>
    <v>9.7799999999999994</v>
    <v>2.2999999999999998</v>
    <v>2.8786</v>
    <v>-4.4999999999999998E-2</v>
    <v>-1.2784E-2</v>
    <v>USD</v>
    <v>Aspen Aerogels, Inc. is an aerogel technology company, which provides sustainability and electrification solutions. Its aerogel technology enables its customers and partners to achieve their own objectives around the global megatrends of resource efficiency, e-mobility and clean energy. Its segments include Energy Industrial and Thermal Barrier. Under the Energy Industrial, it designs, develops and manufactures aerogel insulation used in the energy industrial and sustainable insulation markets. It offers two aerogel insulation product lines for the energy industrial market, Pyrogel and Cryogel. Under the Thermal Barrier, it offers PyroThin product, is an ultra-thin, lightweight and flexible thermal barrier designed with other functional layers to impede the propagation of thermal runaway across multiple lithium-ion battery system architectures. Its thermal barrier technology is designed to offer a combination of thermal management, mechanical performance and fire protection properties.</v>
    <v>854</v>
    <v>New York Stock Exchange</v>
    <v>XNYS</v>
    <v>XNYS</v>
    <v>BUILDING B, 30 FORBES ROAD, NORTHBOROUGH, MA, 01532 US</v>
    <v>3.7250000000000001</v>
    <v>Chemicals</v>
    <v>Stock</v>
    <v>46129.796398668746</v>
    <v>7249</v>
    <v>3.4649999999999999</v>
    <v>287818960</v>
    <v>ASPEN AEROGELS, INC.</v>
    <v>ASPEN AEROGELS, INC.</v>
    <v>3.55</v>
    <v>0</v>
    <v>3.52</v>
    <v>3.4750000000000001</v>
    <v>82825600</v>
    <v>ASPN</v>
    <v>ASPEN AEROGELS, INC. (XNYS:ASPN)</v>
    <v>1259229</v>
    <v>1284298</v>
    <v>2008</v>
  </rv>
  <rv s="2">
    <v>7250</v>
  </rv>
  <rv s="0">
    <v>https://www.bing.com/financeapi/forcetrigger?t=a22xk2&amp;q=XNYS%3aSHW&amp;form=skydnc</v>
    <v>Learn more on Bing</v>
  </rv>
  <rv s="1">
    <v>en-US</v>
    <v>a22xk2</v>
    <v>268435456</v>
    <v>1</v>
    <v>Powered by Refinitiv</v>
    <v>0</v>
    <v>THE SHERWIN-WILLIAMS COMPANY (XNYS:SHW)</v>
    <v>2</v>
    <v>3</v>
    <v>Finance</v>
    <v>4</v>
    <v>379.65</v>
    <v>301.58</v>
    <v>1.2183999999999999</v>
    <v>13.015000000000001</v>
    <v>3.9043999999999995E-2</v>
    <v>USD</v>
    <v>The Sherwin-Williams Company is engaged in the manufacture, development, distribution, and sale of paint, coatings and related products to professional, industrial, commercial, and retail customers primarily in North and South America with additional operations in the Caribbean region, Europe, Asia and Australia. Its Paint Stores Group segment is engaged in servicing the needs of architectural and industrial paint contractors and do-it-yourself homeowners. The Consumer Brands Group segment manufactures and distributes a broad portfolio of branded and private-label architectural paint, stains, varnishes, industrial products, wood finishes products, wood preservatives, applicators, corrosion inhibitors, aerosols, caulks and adhesives to retailers, including home centers and hardware stores, dedicated dealers and distributors. The Performance Coatings Group segment develops and sells industrial coatings for wood finishing and general industrial (metal and plastic) applications and others.</v>
    <v>64249</v>
    <v>New York Stock Exchange</v>
    <v>XNYS</v>
    <v>XNYS</v>
    <v>101 Prospect Ave Nw, CLEVELAND, OH, 44115 US</v>
    <v>350.48</v>
    <v>Chemicals</v>
    <v>Stock</v>
    <v>46129.797135844528</v>
    <v>7252</v>
    <v>337.07</v>
    <v>85675204052</v>
    <v>THE SHERWIN-WILLIAMS COMPANY</v>
    <v>THE SHERWIN-WILLIAMS COMPANY</v>
    <v>338.69</v>
    <v>33.765700000000002</v>
    <v>333.34</v>
    <v>346.35500000000002</v>
    <v>247362400</v>
    <v>SHW</v>
    <v>THE SHERWIN-WILLIAMS COMPANY (XNYS:SHW)</v>
    <v>1503047</v>
    <v>1695074</v>
    <v>1884</v>
  </rv>
  <rv s="2">
    <v>7253</v>
  </rv>
  <rv s="0">
    <v>https://creativecommons.org/licenses/by-sa/4.0</v>
    <v>CC BY-SA 4.0</v>
  </rv>
  <rv s="0">
    <v>http://en.wikipedia.org/wiki/Reliance_Steel_&amp;_Aluminum_Co.</v>
    <v>Wikipedia</v>
  </rv>
  <rv s="6">
    <v>7255</v>
    <v>7256</v>
  </rv>
  <rv s="7">
    <v>17</v>
    <v>https://www.bing.com/th?id=AMMS_da470d9732fecdc275cd01bd356564f9&amp;qlt=95</v>
    <v>7257</v>
    <v>0</v>
    <v>https://www.bing.com/images/search?form=xlimg&amp;q=reliance+steel+%26+aluminum+co.</v>
    <v>Image of RELIANCE, INC.</v>
  </rv>
  <rv s="0">
    <v>https://www.bing.com/financeapi/forcetrigger?t=a229bh&amp;q=XNYS%3aRS&amp;form=skydnc</v>
    <v>Learn more on Bing</v>
  </rv>
  <rv s="8">
    <v>en-US</v>
    <v>a229bh</v>
    <v>268435456</v>
    <v>1</v>
    <v>Powered by Refinitiv</v>
    <v>13</v>
    <v>RELIANCE, INC. (XNYS:RS)</v>
    <v>15</v>
    <v>16</v>
    <v>Finance</v>
    <v>4</v>
    <v>365.59</v>
    <v>260.31</v>
    <v>0.85940000000000005</v>
    <v>6.52</v>
    <v>2.0417000000000001E-2</v>
    <v>USD</v>
    <v>Reliance, Inc. is a global-diversified metal solutions provider and the metals service center company in North America. The Company provides value-added metals processing services and distributes a full line of over 100,000 metal products, including alloy, aluminum, brass, copper, carbon steel, stainless steel, titanium and other specialty steel products. It focuses on small orders with quick turnaround and value-added processing services. The Company services more than 125,000 customers in a variety of industries, including consumer products, general manufacturing, non-residential construction (including infrastructure and renewable energy), transportation (rail, truck trailer and shipbuilding), aerospace (commercial, military, defense and space), energy (oil and natural gas), electronics and semiconductor fabrication, industrial machinery and heavy industry (agricultural, construction and mining equipment). It also services the auto industry, through its toll processing operations.</v>
    <v>15700</v>
    <v>New York Stock Exchange</v>
    <v>XNYS</v>
    <v>XNYS</v>
    <v>735 N. 19TH AVENUE, PHOENIX, AZ, 85009 US</v>
    <v>328.39</v>
    <v>7258</v>
    <v>Metals &amp; Mining</v>
    <v>Stock</v>
    <v>46129.797806157032</v>
    <v>7259</v>
    <v>320.22000000000003</v>
    <v>16654339636</v>
    <v>RELIANCE, INC.</v>
    <v>RELIANCE, INC.</v>
    <v>320.7</v>
    <v>23.302499999999998</v>
    <v>319.33999999999997</v>
    <v>325.86</v>
    <v>51108880</v>
    <v>RS</v>
    <v>RELIANCE, INC. (XNYS:RS)</v>
    <v>118021</v>
    <v>304413</v>
    <v>2015</v>
  </rv>
  <rv s="2">
    <v>7260</v>
  </rv>
  <rv s="0">
    <v>https://www.bing.com/financeapi/forcetrigger?t=a21tgh&amp;q=XNAS%3aRDWR&amp;form=skydnc</v>
    <v>Learn more on Bing</v>
  </rv>
  <rv s="1">
    <v>en-US</v>
    <v>a21tgh</v>
    <v>268435456</v>
    <v>1</v>
    <v>Powered by Refinitiv</v>
    <v>0</v>
    <v>RADWARE LTD. (XNAS:RDWR)</v>
    <v>2</v>
    <v>3</v>
    <v>Finance</v>
    <v>4</v>
    <v>31.571899999999999</v>
    <v>19.64</v>
    <v>0.81379999999999997</v>
    <v>0.34</v>
    <v>1.3339E-2</v>
    <v>USD</v>
    <v>Radware Ltd. is a provider of cyber security and application delivery solutions. The Company's solutions incorporate Distributed Denial of Service protection, Web application firewall (WAF) and Application Delivery Controllers (ADC) technologies to enable its customers to provide cyber-attack mitigation solutions for a range of applications. The Company's products and activities are focused on protecting against cyber-attacks and ensuring optimal application service level for enterprises' and carriers' data centers. Its solutions include application and network security, and application delivery. Its application and network Security products include DefensePro Attack Mitigation Device, AppWall Web Application Firewall, DefenseFlow Cyber Command and Control application, and DefensePipe Cloud Scrubbing Service. Its application delivery products include Alteon NG, LinkProof NG and FastView. Its management solutions include APSolute Vision, application performance monitoring and vDirect.</v>
    <v>1228</v>
    <v>Nasdaq Stock Market</v>
    <v>XNAS</v>
    <v>XNAS</v>
    <v>22 Raoul Wallenberg Street, TEL AVIV-YAFO, 69710 IL</v>
    <v>26.04</v>
    <v>Software &amp; IT Services</v>
    <v>Stock</v>
    <v>46129.797833957811</v>
    <v>7262</v>
    <v>25.62</v>
    <v>1092789035</v>
    <v>RADWARE LTD.</v>
    <v>RADWARE LTD.</v>
    <v>25.85</v>
    <v>57.057699999999997</v>
    <v>25.49</v>
    <v>25.83</v>
    <v>42306970</v>
    <v>RDWR</v>
    <v>RADWARE LTD. (XNAS:RDWR)</v>
    <v>90521</v>
    <v>316438</v>
    <v>1996</v>
  </rv>
  <rv s="2">
    <v>7263</v>
  </rv>
  <rv s="0">
    <v>https://www.bing.com/financeapi/forcetrigger?t=a1nryc&amp;q=XNYS%3aARW&amp;form=skydnc</v>
    <v>Learn more on Bing</v>
  </rv>
  <rv s="1">
    <v>en-US</v>
    <v>a1nryc</v>
    <v>268435456</v>
    <v>1</v>
    <v>Powered by Refinitiv</v>
    <v>0</v>
    <v>ARROW ELECTRONICS, INC. (XNYS:ARW)</v>
    <v>2</v>
    <v>3</v>
    <v>Finance</v>
    <v>4</v>
    <v>179.28</v>
    <v>100.26</v>
    <v>1.0763</v>
    <v>2.1150000000000002</v>
    <v>1.2307999999999999E-2</v>
    <v>USD</v>
    <v>Arrow Electronics, Inc. sources and engineers’ technology for thousands of manufacturers, service providers, and users of enterprise computing solutions. Its segments include global components and global ECS. It distributes electronic components to original equipment manufacturers and equipment manufacturers providers through its global components segment and provides enterprise computing solutions to value-added resellers and managed service providers through its global ECS reportable segment. The global ECS portfolio includes datacenter, cloud, security, and analytics solutions. Global ECS further supports customers by enabling their software and cloud solutions businesses through ArrowSphere, a software and cloud marketplace and management platform. It maintains over 140 sales facilities and 36 distribution and value-added centers, serving over 85 countries. It has operations in each of the three electronics markets, including the Americas, the EMEA and the Asia/Pacific regions.</v>
    <v>22230</v>
    <v>New York Stock Exchange</v>
    <v>XNYS</v>
    <v>XNYS</v>
    <v>9151 East Panorama Circle, CENTENNIAL, CO, 80112 US</v>
    <v>176.45</v>
    <v>Semiconductors &amp; Semiconductor Equipment</v>
    <v>Stock</v>
    <v>46129.797734872656</v>
    <v>7265</v>
    <v>173.01</v>
    <v>8886329396</v>
    <v>ARROW ELECTRONICS, INC.</v>
    <v>ARROW ELECTRONICS, INC.</v>
    <v>173.42500000000001</v>
    <v>16.118099999999998</v>
    <v>171.84</v>
    <v>173.95500000000001</v>
    <v>51084070</v>
    <v>ARW</v>
    <v>ARROW ELECTRONICS, INC. (XNYS:ARW)</v>
    <v>228976</v>
    <v>519090</v>
    <v>1946</v>
  </rv>
  <rv s="2">
    <v>7266</v>
  </rv>
  <rv s="0">
    <v>https://www.bing.com/financeapi/forcetrigger?t=azxlww&amp;q=XNAS%3aAVT&amp;form=skydnc</v>
    <v>Learn more on Bing</v>
  </rv>
  <rv s="1">
    <v>en-US</v>
    <v>azxlww</v>
    <v>268435456</v>
    <v>1</v>
    <v>Powered by Refinitiv</v>
    <v>0</v>
    <v>AVNET, INC. (XNAS:AVT)</v>
    <v>2</v>
    <v>3</v>
    <v>Finance</v>
    <v>4</v>
    <v>74.435000000000002</v>
    <v>44.25</v>
    <v>0.9768</v>
    <v>1.07</v>
    <v>1.4799E-2</v>
    <v>USD</v>
    <v>Avnet, Inc. is a global electronic component technology distributor and solutions provider. It markets, sells, and distributes electronic components from electronic component manufacturers, including semiconductors, interconnect, passive and electromechanical components, and other integrated and embedded components. Its primary operating groups include Electronic Components (EC) and Farnell. EC serves a variety of markets ranging from industrial to automotive to defense and aerospace. EC offers an array of customer support options throughout the entire product lifecycle, including turnkey and customized design, supply chain, programming, logistics and post-sales services. The Farnell operating group primarily supports lower-volume customers and distributes a portfolio of kits, tools, electronic components, industrial automation components, and test and measurement products to both engineers and entrepreneurs, through an e-commerce channel. It also distributes new product introductions.</v>
    <v>14869</v>
    <v>Nasdaq Stock Market</v>
    <v>XNAS</v>
    <v>XNAS</v>
    <v>2211 South 47Th Street, PHOENIX, AZ, 85034 US</v>
    <v>74.435000000000002</v>
    <v>Electronic Equipment &amp; Parts</v>
    <v>Stock</v>
    <v>46129.79761865703</v>
    <v>7268</v>
    <v>72.820099999999996</v>
    <v>6006286108</v>
    <v>AVNET, INC.</v>
    <v>AVNET, INC.</v>
    <v>73.150000000000006</v>
    <v>30.046299999999999</v>
    <v>72.3</v>
    <v>73.37</v>
    <v>81862970</v>
    <v>AVT</v>
    <v>AVNET, INC. (XNAS:AVT)</v>
    <v>496831</v>
    <v>940751</v>
    <v>1955</v>
  </rv>
  <rv s="2">
    <v>7269</v>
  </rv>
  <rv s="0">
    <v>https://www.bing.com/financeapi/forcetrigger?t=a1pf4c&amp;q=XNAS%3aCDW&amp;form=skydnc</v>
    <v>Learn more on Bing</v>
  </rv>
  <rv s="1">
    <v>en-US</v>
    <v>a1pf4c</v>
    <v>268435456</v>
    <v>1</v>
    <v>Powered by Refinitiv</v>
    <v>0</v>
    <v>CDW CORPORATION (XNAS:CDW)</v>
    <v>2</v>
    <v>3</v>
    <v>Finance</v>
    <v>4</v>
    <v>192.3</v>
    <v>112.98</v>
    <v>1.0250999999999999</v>
    <v>0.55000000000000004</v>
    <v>4.1260000000000003E-3</v>
    <v>USD</v>
    <v>CDW Corporation is a multi-brand provider of information technology (IT) solutions to business, government, education and healthcare customers in the United States, the United Kingdom and Canada. The Company’s array of offerings ranges from discrete hardware and software products to integrated IT solutions and services that include on-premises and cloud capabilities across hybrid infrastructure, digital experience and security. The Company operates through three segments: Corporate, Small Business and Public. The Corporate segment primarily serves United States private sector business customers. The Small Business segment primarily serves United States private sector business customers. The Public segment comprises government agencies and education and healthcare institutions in the United States. The Company’s solutions are delivered in physical, virtual and cloud-based environments. The Company provides integrated IT solutions in more than 150 countries.</v>
    <v>14800</v>
    <v>Nasdaq Stock Market</v>
    <v>XNAS</v>
    <v>XNAS</v>
    <v>200 N Milwaukee Ave, VERNON HILLS, IL, 60061 US</v>
    <v>135.16</v>
    <v>Integrated Hardware &amp; Software</v>
    <v>Stock</v>
    <v>46129.797818414059</v>
    <v>7271</v>
    <v>133.20249999999999</v>
    <v>17130666570</v>
    <v>CDW CORPORATION</v>
    <v>CDW CORPORATION</v>
    <v>133.99</v>
    <v>16.564800000000002</v>
    <v>133.31</v>
    <v>133.86000000000001</v>
    <v>127974500</v>
    <v>CDW</v>
    <v>CDW CORPORATION (XNAS:CDW)</v>
    <v>559338</v>
    <v>1597484</v>
    <v>2007</v>
  </rv>
  <rv s="2">
    <v>7272</v>
  </rv>
  <rv s="0">
    <v>https://www.bing.com/financeapi/forcetrigger?t=a262m7&amp;q=XNAS%3aWSTG&amp;form=skydnc</v>
    <v>Learn more on Bing</v>
  </rv>
  <rv s="1">
    <v>en-US</v>
    <v>a262m7</v>
    <v>268435456</v>
    <v>1</v>
    <v>Powered by Refinitiv</v>
    <v>0</v>
    <v>CLIMB GLOBAL SOLUTIONS, INC. (XNAS:CLMB)</v>
    <v>2</v>
    <v>3</v>
    <v>Finance</v>
    <v>4</v>
    <v>36.255000000000003</v>
    <v>18.905000000000001</v>
    <v>1.2554000000000001</v>
    <v>-0.05</v>
    <v>-2.1849999999999999E-3</v>
    <v>USD</v>
    <v>Climb Global Solutions, Inc. is a value-added information technology (IT) distribution and solutions company. The Company primarily operates through its Distribution segment, which distributes emerging technologies to corporate resellers, value-added resellers (VARs), consultants and systems integrators worldwide under the name Climb Channel Solutions. This segment distributes technology products from software developers, software vendors or original equipment manufacturers (OEMs) to resellers and system integrators worldwide. The Company's Solutions segment is a cloud solutions provider and value-added reseller of software, hardware, and services to customers worldwide under the name Grey Matter. Across both segments, the Company offers an extensive line of products from software vendors and tools for virtualization/cloud computing, security, networking, storage and infrastructure management, application lifecycle management and other technically sophisticated domains.</v>
    <v>392</v>
    <v>Nasdaq Stock Market</v>
    <v>XNAS</v>
    <v>XNAS</v>
    <v>4 Industrial Way West, Suite 300, EATONTOWN, NJ, 07724 US</v>
    <v>23.6</v>
    <v>Software &amp; IT Services</v>
    <v>Stock</v>
    <v>46129.797141435156</v>
    <v>7274</v>
    <v>22.79</v>
    <v>421299797</v>
    <v>CLIMB GLOBAL SOLUTIONS, INC.</v>
    <v>CLIMB GLOBAL SOLUTIONS, INC.</v>
    <v>23.08</v>
    <v>19.691199999999998</v>
    <v>22.88</v>
    <v>22.83</v>
    <v>18453780</v>
    <v>CLMB</v>
    <v>CLIMB GLOBAL SOLUTIONS, INC. (XNAS:CLMB)</v>
    <v>54063</v>
    <v>231695</v>
    <v>1982</v>
  </rv>
  <rv s="2">
    <v>7275</v>
  </rv>
  <rv s="0">
    <v>https://www.bing.com/financeapi/forcetrigger?t=a1q2mw&amp;q=XNAS%3aCNXN&amp;form=skydnc</v>
    <v>Learn more on Bing</v>
  </rv>
  <rv s="1">
    <v>en-US</v>
    <v>a1q2mw</v>
    <v>268435456</v>
    <v>1</v>
    <v>Powered by Refinitiv</v>
    <v>0</v>
    <v>PC CONNECTION, INC. (XNAS:CNXN)</v>
    <v>2</v>
    <v>3</v>
    <v>Finance</v>
    <v>4</v>
    <v>71.17</v>
    <v>54.965000000000003</v>
    <v>0.87280000000000002</v>
    <v>0.34499999999999997</v>
    <v>5.3949999999999996E-3</v>
    <v>USD</v>
    <v>PC Connection, Inc. provides a range of information technology (IT) solutions, from desktops to the cloud, including computer systems, data center solutions, security, artificial intelligence, software and peripheral equipment, networking communications, and other products and accessories. The Company operates through three segments, which include Enterprise Solutions, Business Solutions and Public Sector Solutions. The Enterprise Solutions segment offers its corporate customers a method of sourcing, evaluating, purchasing, and tracking a variety of IT products and services. The Business Solutions segment uses a combination of outbound inside sales, including some on-site sales solicitation by business development managers, and Internet sales through customized Internet Business Accounts, to reach these customers. The Public Sector Solutions segment uses a combination of outbound inside sales, including some on-site sales solicitation by business development managers.</v>
    <v>2525</v>
    <v>Nasdaq Stock Market</v>
    <v>XNAS</v>
    <v>XNAS</v>
    <v>Route 101A, 730 Milford Rd, MERRIMACK, NH, 03054 US</v>
    <v>65.23</v>
    <v>Integrated Hardware &amp; Software</v>
    <v>Stock</v>
    <v>46129.797892707815</v>
    <v>7277</v>
    <v>64.1601</v>
    <v>1621273007</v>
    <v>PC CONNECTION, INC.</v>
    <v>PC CONNECTION, INC.</v>
    <v>64.72</v>
    <v>19.6387</v>
    <v>63.95</v>
    <v>64.295000000000002</v>
    <v>25216160</v>
    <v>CNXN</v>
    <v>PC CONNECTION, INC. (XNAS:CNXN)</v>
    <v>26578</v>
    <v>73471</v>
    <v>1999</v>
  </rv>
  <rv s="2">
    <v>7278</v>
  </rv>
  <rv s="0">
    <v>https://www.bing.com/financeapi/forcetrigger?t=a1yqec&amp;q=XNAS%3aNSIT&amp;form=skydnc</v>
    <v>Learn more on Bing</v>
  </rv>
  <rv s="1">
    <v>en-US</v>
    <v>a1yqec</v>
    <v>268435456</v>
    <v>1</v>
    <v>Powered by Refinitiv</v>
    <v>0</v>
    <v>INSIGHT ENTERPRISES, INC. (XNAS:NSIT)</v>
    <v>2</v>
    <v>3</v>
    <v>Finance</v>
    <v>4</v>
    <v>148.58000000000001</v>
    <v>63.62</v>
    <v>0.99409999999999998</v>
    <v>0.45</v>
    <v>5.9570000000000005E-3</v>
    <v>USD</v>
    <v>Insight Enterprises, Inc. is a global solutions integrator. The Company designs, builds, and manages digital solutions to make running a business easier. The Company serves its clients in North America; Europe, the Middle East and Africa (EMEA); and Asia-Pacific (APAC). Its offerings in North America and certain countries in EMEA and APAC include IT hardware, software and services, including cloud solutions. Its offerings in the remainder of its EMEA and APAC segments consist primarily of software and certain software-related services and cloud solutions. Its solutions include hybrid multi cloud, cybersecurity, data &amp; artificial intelligence (AI), digital workplace and intelligent applications. Its hybrid multi cloud solutions are about adopting and building modern platforms from edge to data center to cloud (multi cloud and hybrid). Its cybersecurity solutions focus on automating and securely connecting modern platforms, including networks, security systems, and automation tools.</v>
    <v>14505</v>
    <v>Nasdaq Stock Market</v>
    <v>XNAS</v>
    <v>XNAS</v>
    <v>2701 E Insight Way, CHANDLER, AZ, 85286 US</v>
    <v>78.63</v>
    <v>Software &amp; IT Services</v>
    <v>Stock</v>
    <v>46129.797903321094</v>
    <v>7280</v>
    <v>75.5</v>
    <v>2285647737</v>
    <v>INSIGHT ENTERPRISES, INC.</v>
    <v>INSIGHT ENTERPRISES, INC.</v>
    <v>77.709999999999994</v>
    <v>15.3002</v>
    <v>75.540000000000006</v>
    <v>75.989999999999995</v>
    <v>30078270</v>
    <v>NSIT</v>
    <v>INSIGHT ENTERPRISES, INC. (XNAS:NSIT)</v>
    <v>181082</v>
    <v>430111</v>
    <v>1991</v>
  </rv>
  <rv s="2">
    <v>7281</v>
  </rv>
  <rv s="0">
    <v>https://www.bing.com/financeapi/forcetrigger?t=a1zyz2&amp;q=XNAS%3aPLUS&amp;form=skydnc</v>
    <v>Learn more on Bing</v>
  </rv>
  <rv s="1">
    <v>en-US</v>
    <v>a1zyz2</v>
    <v>268435456</v>
    <v>1</v>
    <v>Powered by Refinitiv</v>
    <v>0</v>
    <v>EPLUS INC. (XNAS:PLUS)</v>
    <v>2</v>
    <v>3</v>
    <v>Finance</v>
    <v>4</v>
    <v>93.98</v>
    <v>57.44</v>
    <v>1.0367</v>
    <v>2.7949999999999999</v>
    <v>3.3957000000000001E-2</v>
    <v>USD</v>
    <v>ePlus inc. is engaged in offering transformative technology solutions and services. It offers a portfolio of solutions, including artificial intelligence, security, cloud and data center, networking and collaboration, as well as managed, consultative and professional services, working with organizations across various industries to navigate business challenges. Its technology business segment consists of product, professional services, and managed services. Its product segment includes sales of information technology (IT) products, third-party software, and third-party maintenance, software assurance, and other third-party services. Its professional services segment includes its advanced professional services, staff augmentation, project management services, cloud consulting services and security services. Its managed services segment includes its advanced managed services, service desk, storage-as-a-service, cloud hosted services, cloud managed services and managed security services.</v>
    <v>2199</v>
    <v>Nasdaq Stock Market</v>
    <v>XNAS</v>
    <v>XNAS</v>
    <v>13595 Dulles Technology Drive, HERNDON, VA, 20171-3413 US</v>
    <v>85.62</v>
    <v>Software &amp; IT Services</v>
    <v>Stock</v>
    <v>46129.796590242971</v>
    <v>7283</v>
    <v>83.045000000000002</v>
    <v>2246138818</v>
    <v>EPLUS INC.</v>
    <v>EPLUS INC.</v>
    <v>83.46</v>
    <v>18.1252</v>
    <v>82.31</v>
    <v>85.105000000000004</v>
    <v>26392560</v>
    <v>PLUS</v>
    <v>EPLUS INC. (XNAS:PLUS)</v>
    <v>118329</v>
    <v>202299</v>
    <v>1996</v>
  </rv>
  <rv s="2">
    <v>7284</v>
  </rv>
  <rv s="0">
    <v>https://www.bing.com/financeapi/forcetrigger?t=a21uu2&amp;q=XNAS%3aRELL&amp;form=skydnc</v>
    <v>Learn more on Bing</v>
  </rv>
  <rv s="1">
    <v>en-US</v>
    <v>a21uu2</v>
    <v>268435456</v>
    <v>1</v>
    <v>Powered by Refinitiv</v>
    <v>0</v>
    <v>RICHARDSON ELECTRONICS, LTD. (XNAS:RELL)</v>
    <v>2</v>
    <v>3</v>
    <v>Finance</v>
    <v>4</v>
    <v>15.3383</v>
    <v>8.06</v>
    <v>1.1414</v>
    <v>0.375</v>
    <v>2.8538999999999998E-2</v>
    <v>USD</v>
    <v>Richardson Electronics, Ltd. is a manufacturer of engineered solutions, green energy products, power grid and microwave tubes and related consumables; power conversion and radio frequency and microwave components; replacement parts, tubes and service training for diagnostic imaging equipment, and customized display solutions. Its segments include Power and Microwave Technologies (PMT), Green Energy Solutions (GES), and Canvys. The PMT segment combines engineered solutions capabilities, power grid and microwave tube business with disruptive RF, wireless and power technologies. The GES segment combines technology partners and engineered solutions capabilities that designs and manufactures products for the energy storage market and power management applications. The Canvys segment provides customized display solutions, such as touch screens, protective panels, custom enclosures, specialized cabinet finishes and application specific software packages and certification services.</v>
    <v>396</v>
    <v>Nasdaq Stock Market</v>
    <v>XNAS</v>
    <v>XNAS</v>
    <v>40W267 Keslinger Rd, Po Box 393, LAFOX, IL, 60147 US</v>
    <v>13.75</v>
    <v>Electronic Equipment &amp; Parts</v>
    <v>Stock</v>
    <v>46129.796603564064</v>
    <v>7286</v>
    <v>13.201000000000001</v>
    <v>196736773</v>
    <v>RICHARDSON ELECTRONICS, LTD.</v>
    <v>RICHARDSON ELECTRONICS, LTD.</v>
    <v>13.39</v>
    <v>302.34899999999999</v>
    <v>13.14</v>
    <v>13.515000000000001</v>
    <v>14556920</v>
    <v>RELL</v>
    <v>RICHARDSON ELECTRONICS, LTD. (XNAS:RELL)</v>
    <v>73667</v>
    <v>129718</v>
    <v>1986</v>
  </rv>
  <rv s="2">
    <v>7287</v>
  </rv>
  <rv s="0">
    <v>https://www.bing.com/financeapi/forcetrigger?t=a22otc&amp;q=XNAS%3aSCSC&amp;form=skydnc</v>
    <v>Learn more on Bing</v>
  </rv>
  <rv s="1">
    <v>en-US</v>
    <v>a22otc</v>
    <v>268435456</v>
    <v>1</v>
    <v>Powered by Refinitiv</v>
    <v>0</v>
    <v>SCANSOURCE, INC. (XNAS:SCSC)</v>
    <v>2</v>
    <v>3</v>
    <v>Finance</v>
    <v>4</v>
    <v>46.25</v>
    <v>30.76</v>
    <v>1.2541</v>
    <v>0.88</v>
    <v>2.281E-2</v>
    <v>USD</v>
    <v>ScanSource, Inc. is a technology distributor converging technologies and to accelerate growth for channel sales partners across hardware, software as a service (SaaS), connectivity and cloud services. It uses multiple sales models to offer technology solutions from suppliers of specialty technologies, connectivity and cloud services. Its segments include Specialty Technology Solutions and Intelisys &amp; Advisory. The Specialty Technology Solutions segment operates primarily in the United States and Brazil and includes specialty technology solutions distributed through a wholesale/resale sales model. This segment includes hardware, SaaS and subscription services. The Intelisys &amp; Advisory segment operates in the United States and consists of sales and services to both channel sales partners and end users. This segment also includes Connectivity and Software-Defined Networking, Unified Communications as a Service and Contact Center as a Service, Security, Cloud/Data Center, among others.</v>
    <v>2100</v>
    <v>Nasdaq Stock Market</v>
    <v>XNAS</v>
    <v>XNAS</v>
    <v>6 Logue Court, GREENVILLE, SC, 29615 US</v>
    <v>39.984999999999999</v>
    <v>Computers, Phones &amp; Household Electronics</v>
    <v>Stock</v>
    <v>46129.79790905078</v>
    <v>7289</v>
    <v>39.29</v>
    <v>847615794</v>
    <v>SCANSOURCE, INC.</v>
    <v>SCANSOURCE, INC.</v>
    <v>39.29</v>
    <v>12.14</v>
    <v>38.58</v>
    <v>39.46</v>
    <v>21480380</v>
    <v>SCSC</v>
    <v>SCANSOURCE, INC. (XNAS:SCSC)</v>
    <v>77094</v>
    <v>212121</v>
    <v>1992</v>
  </rv>
  <rv s="2">
    <v>7290</v>
  </rv>
  <rv s="0">
    <v>https://www.bing.com/financeapi/forcetrigger?t=a239z2&amp;q=XNYS%3aSNX&amp;form=skydnc</v>
    <v>Learn more on Bing</v>
  </rv>
  <rv s="1">
    <v>en-US</v>
    <v>a239z2</v>
    <v>268435456</v>
    <v>1</v>
    <v>Powered by Refinitiv</v>
    <v>0</v>
    <v>TD SYNNEX CORPORATION (XNYS:SNX)</v>
    <v>2</v>
    <v>3</v>
    <v>Finance</v>
    <v>4</v>
    <v>214.17</v>
    <v>102.16</v>
    <v>1.3118000000000001</v>
    <v>3.44</v>
    <v>1.6475E-2</v>
    <v>USD</v>
    <v>TD Synnex Corporation is a global distributor and solutions aggregator and original design and contract manufacturer for the information technology (IT) ecosystem. The Company's two primary solution portfolios include Endpoint Solutions and Advanced Solutions. The Endpoint Solutions portfolio primarily includes personal computing devices and peripherals, mobile phones and accessories, printers and supplies. The Advanced Solutions portfolio includes data center technologies, such as hybrid cloud, security, storage, networking, servers, software, converged and hyper-converged infrastructure. The Company's Hyve Solutions business partners with technology companies to design, manufacture, and deliver traditional and accelerated compute, cloud, and connected infrastructure. It serves customers such as value-added resellers, independent software vendors, corporate resellers, government resellers, system integrators, direct marketers, retailers and managed service providers.</v>
    <v>24000</v>
    <v>New York Stock Exchange</v>
    <v>XNYS</v>
    <v>XNYS</v>
    <v>44201 NOBEL DRIVE, FREMONT, CA, 94538 US</v>
    <v>214.17</v>
    <v>Computers, Phones &amp; Household Electronics</v>
    <v>Stock</v>
    <v>46129.797908784378</v>
    <v>7292</v>
    <v>208.85</v>
    <v>17062204941</v>
    <v>TD SYNNEX CORPORATION</v>
    <v>TD SYNNEX CORPORATION</v>
    <v>210.29</v>
    <v>21.281700000000001</v>
    <v>208.8</v>
    <v>212.24</v>
    <v>80391090</v>
    <v>SNX</v>
    <v>TD SYNNEX CORPORATION (XNYS:SNX)</v>
    <v>243196</v>
    <v>946961</v>
    <v>2003</v>
  </rv>
  <rv s="2">
    <v>7293</v>
  </rv>
  <rv s="0">
    <v>https://www.bing.com/financeapi/forcetrigger?t=a255m7&amp;q=XNYS%3aUVV&amp;form=skydnc</v>
    <v>Learn more on Bing</v>
  </rv>
  <rv s="1">
    <v>en-US</v>
    <v>a255m7</v>
    <v>268435456</v>
    <v>1</v>
    <v>Powered by Refinitiv</v>
    <v>0</v>
    <v>UNIVERSAL CORPORATION (XNYS:UVV)</v>
    <v>2</v>
    <v>3</v>
    <v>Finance</v>
    <v>4</v>
    <v>67.33</v>
    <v>49.96</v>
    <v>0.58960000000000001</v>
    <v>0.73</v>
    <v>1.4093E-2</v>
    <v>USD</v>
    <v>Universal Corporation is a global agricultural company engaged in supplying products and solutions to meet its customers’ evolving needs and precise specifications. The Company is engaged in the leaf tobacco business and investing in the growth of its plant-based ingredients platform. It operates through two segments: Tobacco Operations and Ingredients Operations. The Tobacco Operations segment involves procuring and processing flue-cured, burley, dark air-cured, and oriental leaf tobacco for manufacturers of consumer tobacco products and performing related services. Through its Ingredients Operations segment, it procures raw materials globally and processes the raw materials through a variety of value-added manufacturing processes to produce specialty plant-based ingredients, including fruits, vegetables, botanical extracts, and flavorings for consumer-packaged goods manufacturers, retailers, and food and beverage companies. It operates in over 30 countries on five continents.</v>
    <v>28500</v>
    <v>New York Stock Exchange</v>
    <v>XNYS</v>
    <v>XNYS</v>
    <v>Stony Point Ii Building, 9201 Forest Hill Avenue, RICHMOND, VA, 23235 US</v>
    <v>52.749899999999997</v>
    <v>Food &amp; Tobacco</v>
    <v>Stock</v>
    <v>46129.796119328123</v>
    <v>7295</v>
    <v>51.58</v>
    <v>1309231455</v>
    <v>UNIVERSAL CORPORATION</v>
    <v>UNIVERSAL CORPORATION</v>
    <v>51.58</v>
    <v>15.512499999999999</v>
    <v>51.8</v>
    <v>52.53</v>
    <v>24923500</v>
    <v>UVV</v>
    <v>UNIVERSAL CORPORATION (XNYS:UVV)</v>
    <v>133257</v>
    <v>201698</v>
    <v>1918</v>
  </rv>
  <rv s="2">
    <v>7296</v>
  </rv>
  <rv s="0">
    <v>https://www.bing.com/financeapi/forcetrigger?t=a1myec&amp;q=XNYS%3aAER&amp;form=skydnc</v>
    <v>Learn more on Bing</v>
  </rv>
  <rv s="1">
    <v>en-US</v>
    <v>a1myec</v>
    <v>268435456</v>
    <v>1</v>
    <v>Powered by Refinitiv</v>
    <v>0</v>
    <v>AerCap Holdings NV (XNYS:AER)</v>
    <v>2</v>
    <v>3</v>
    <v>Finance</v>
    <v>4</v>
    <v>154.94</v>
    <v>93.28</v>
    <v>0.98280000000000001</v>
    <v>4.37</v>
    <v>3.0674999999999997E-2</v>
    <v>USD</v>
    <v>AerCap Holdings N.V. is an Ireland-based company, which is primarily engaged in aviation leasing. The Company provides a range of assets for lease, including narrowbody and widebody aircraft, regional jets, freighters, engines and helicopters. Its portfolio consists of 3,536 aircraft, engines, including engines owned and managed by its Shannon Engine Support Ltd (SES) joint venture, and helicopters that were owned, on order or managed. In addition, it offers aftermarket components, equipment and services through its materials business and the lease, purchase and financing of spare engines. Its passenger aircraft portfolio includes Airbus A220 Family, Airbus A320neo Family, Airbus A320 Family, Airbus A330neo Family, Airbus A330neo Family, Airbus A350, Boeing 737 MAX, Boeing 737NG, Boeing 777-200ER/ 300-ER, Boeing 787 and Embraer E190/E195/E2. Its freight aircraft portfolio includes Airbus A321, Boeing 737 and Boeing 767/777.</v>
    <v>668</v>
    <v>New York Stock Exchange</v>
    <v>XNYS</v>
    <v>XNYS</v>
    <v>Aercap House, 65 St. Stephen's Green, DUBLIN, D02 YX20 IE</v>
    <v>149.66999999999999</v>
    <v>Banking Services</v>
    <v>Stock</v>
    <v>46129.796385532034</v>
    <v>7298</v>
    <v>144.6</v>
    <v>24502491178</v>
    <v>AerCap Holdings NV</v>
    <v>AerCap Holdings NV</v>
    <v>144.75</v>
    <v>6.8842999999999996</v>
    <v>142.46</v>
    <v>146.83000000000001</v>
    <v>166876600</v>
    <v>AER</v>
    <v>AerCap Holdings NV (XNYS:AER)</v>
    <v>1286021</v>
    <v>1228110</v>
    <v>2006</v>
  </rv>
  <rv s="2">
    <v>7299</v>
  </rv>
  <rv s="0">
    <v>https://www.bing.com/financeapi/forcetrigger?t=a1n7ec&amp;q=XNYS%3aAIT&amp;form=skydnc</v>
    <v>Learn more on Bing</v>
  </rv>
  <rv s="1">
    <v>en-US</v>
    <v>a1n7ec</v>
    <v>268435456</v>
    <v>1</v>
    <v>Powered by Refinitiv</v>
    <v>0</v>
    <v>APPLIED INDUSTRIAL TECHNOLOGIES, INC. (XNYS:AIT)</v>
    <v>2</v>
    <v>3</v>
    <v>Finance</v>
    <v>4</v>
    <v>296.69499999999999</v>
    <v>212.14</v>
    <v>0.81950000000000001</v>
    <v>7.99</v>
    <v>2.8094999999999998E-2</v>
    <v>USD</v>
    <v>Applied Industrial Technologies, Inc. is a value-added distributor and technical solutions provider of industrial motion, fluid power, flow control, automation technologies, and related maintenance supplies. The Company’s segments include Service Center Based Distribution and Engineered Solutions. The Service Center Based Distribution segment operates through local service centers and distribution centers with a focus on providing products and services addressing the maintenance and repair of motion control infrastructure and production equipment. Its products include industrial bearings, motors, belting, drives, couplings, pumps, linear motion products, hydraulic and pneumatic components, filtration supplies, and hoses. The Engineered Solutions segment includes its operations that specialize in distributing, engineering, designing, integrating, and repairing hydraulic and pneumatic fluid power technologies, and engineered flow control products and services.</v>
    <v>6794</v>
    <v>New York Stock Exchange</v>
    <v>XNYS</v>
    <v>XNYS</v>
    <v>One Applied Plaza, CLEVELAND, OH, 44115-5056 US</v>
    <v>294.76499999999999</v>
    <v>Machinery, Equipment &amp; Components</v>
    <v>Stock</v>
    <v>46129.79792954844</v>
    <v>7301</v>
    <v>287.13499999999999</v>
    <v>10906487407</v>
    <v>APPLIED INDUSTRIAL TECHNOLOGIES, INC.</v>
    <v>APPLIED INDUSTRIAL TECHNOLOGIES, INC.</v>
    <v>288.3</v>
    <v>27.821100000000001</v>
    <v>284.39</v>
    <v>292.38</v>
    <v>37302440</v>
    <v>AIT</v>
    <v>APPLIED INDUSTRIAL TECHNOLOGIES, INC. (XNYS:AIT)</v>
    <v>119999</v>
    <v>335821</v>
    <v>1988</v>
  </rv>
  <rv s="2">
    <v>7302</v>
  </rv>
  <rv s="0">
    <v>http://en.wikipedia.org/wiki/Air_Lease_Corporation</v>
    <v>Wikipedia</v>
  </rv>
  <rv s="6">
    <v>204</v>
    <v>7304</v>
  </rv>
  <rv s="7">
    <v>17</v>
    <v>https://www.bing.com/th?id=AMMS_a5d3219985e8d344f2162c3f380ff955&amp;qlt=95</v>
    <v>7305</v>
    <v>0</v>
    <v>https://www.bing.com/images/search?form=xlimg&amp;q=air+lease+corporation</v>
    <v>Image of AIR LEASE CORPORATION</v>
  </rv>
  <rv s="0">
    <v>https://www.bing.com/financeapi/forcetrigger?t=a1n94c&amp;q=XNYS%3aAL&amp;form=skydnc</v>
    <v>Learn more on Bing</v>
  </rv>
  <rv s="8">
    <v>en-US</v>
    <v>a1n94c</v>
    <v>268435456</v>
    <v>1</v>
    <v>Powered by Refinitiv</v>
    <v>13</v>
    <v>AIR LEASE CORPORATION (XNYS:AL)</v>
    <v>15</v>
    <v>16</v>
    <v>Finance</v>
    <v>5</v>
    <v>65</v>
    <v>38.25</v>
    <v>1.1227</v>
    <v>0</v>
    <v>0</v>
    <v>USD</v>
    <v>Air Lease Corporation is a global aircraft leasing company. The Company is principally engaged in purchasing new commercial aircraft and leasing them to its airline customers worldwide through customized aircraft leasing and financing solutions. It purchases commercial aircraft directly from aircraft manufacturers, such as Airbus S.A.S. (Airbus) and The Boeing Company (Boeing). In addition to its leasing activities, it sells aircraft from its fleet to third parties, including other leasing companies, financial service companies, airlines and other investors. It also provides fleet management services to investors and owners of aircraft portfolios for a management fee. It has relationships with over 200 airlines across 70 countries. The Company operates its business on a global basis, providing aircraft to airline customers in every major geographical region, including markets, such as Asia Pacific, Europe, the Middle East and Africa, Central America, South America, and others.</v>
    <v>160</v>
    <v>New York Stock Exchange</v>
    <v>XNYS</v>
    <v>XNYS</v>
    <v>2000 AVENUE OF THE STARS, SUITE 1000N, LOS ANGELES, CA, 90067 US</v>
    <v>65</v>
    <v>7306</v>
    <v>Banking Services</v>
    <v>Stock</v>
    <v>46119.987500022653</v>
    <v>7307</v>
    <v>64.97</v>
    <v>7282301000</v>
    <v>AIR LEASE CORPORATION</v>
    <v>AIR LEASE CORPORATION</v>
    <v>64.98</v>
    <v>6.9832999999999998</v>
    <v>64.98</v>
    <v>65</v>
    <v>112035400</v>
    <v>AL</v>
    <v>AIR LEASE CORPORATION (XNYS:AL)</v>
    <v>11</v>
    <v>2837771</v>
    <v>2010</v>
  </rv>
  <rv s="2">
    <v>7308</v>
  </rv>
  <rv s="0">
    <v>https://www.bing.com/financeapi/forcetrigger?t=bpvgyc&amp;q=XNYS%3aALTG&amp;form=skydnc</v>
    <v>Learn more on Bing</v>
  </rv>
  <rv s="1">
    <v>en-US</v>
    <v>bpvgyc</v>
    <v>268435456</v>
    <v>1</v>
    <v>Powered by Refinitiv</v>
    <v>0</v>
    <v>ALTA EQUIPMENT GROUP INC. (XNYS:ALTG)</v>
    <v>2</v>
    <v>3</v>
    <v>Finance</v>
    <v>4</v>
    <v>8.9899000000000004</v>
    <v>3.97</v>
    <v>1.63</v>
    <v>0.54</v>
    <v>8.4772E-2</v>
    <v>USD</v>
    <v>Alta Equipment Group Inc. owns and operates integrated equipment dealership platforms in North America. Through its branch network, the Company sells, rents, and provides parts and service support for several categories of specialized equipment, including lift trucks and other material handling equipment, heavy and compact earthmoving equipment, crushing and screening equipment, environmental processing equipment, cranes and aerial work platforms, paving and asphalt equipment, other construction equipment and allied products. The Material Handling segment is engaged in operations related to the sale, service, and rental of lift trucks and other material handling equipment. The Construction Equipment segment is engaged in operations related to the sale, service and rental of construction equipment. The Master Distribution segment is engaged in large-scale equipment distribution rights with sub-dealers throughout the United States and Canada related to environmental processing equipment.</v>
    <v>2750</v>
    <v>New York Stock Exchange</v>
    <v>XNYS</v>
    <v>XNYS</v>
    <v>13211 Merriman Road, LIVONIA, MI, 48150 US</v>
    <v>6.91</v>
    <v>Machinery, Equipment &amp; Components</v>
    <v>Stock</v>
    <v>46129.797926909378</v>
    <v>7310</v>
    <v>6.5449999999999999</v>
    <v>224797294</v>
    <v>ALTA EQUIPMENT GROUP INC.</v>
    <v>ALTA EQUIPMENT GROUP INC.</v>
    <v>6.6</v>
    <v>0</v>
    <v>6.37</v>
    <v>6.91</v>
    <v>32532170</v>
    <v>ALTG</v>
    <v>ALTA EQUIPMENT GROUP INC. (XNYS:ALTG)</v>
    <v>125441</v>
    <v>173296</v>
    <v>2018</v>
  </rv>
  <rv s="2">
    <v>7311</v>
  </rv>
  <rv s="0">
    <v>https://www.bing.com/financeapi/forcetrigger?t=a1o9ur&amp;q=XNYS%3aBCC&amp;form=skydnc</v>
    <v>Learn more on Bing</v>
  </rv>
  <rv s="1">
    <v>en-US</v>
    <v>a1o9ur</v>
    <v>268435456</v>
    <v>1</v>
    <v>Powered by Refinitiv</v>
    <v>0</v>
    <v>BOISE CASCADE COMPANY (XNYS:BCC)</v>
    <v>2</v>
    <v>3</v>
    <v>Finance</v>
    <v>4</v>
    <v>98.2</v>
    <v>65.14</v>
    <v>1.1820999999999999</v>
    <v>3.94</v>
    <v>0.05</v>
    <v>USD</v>
    <v>Boise Cascade Company is a producer of engineered wood products (EWP) and plywood in North America and a wholesale distributor of building products in the United States. Its segments include Wood Products and Building Materials Distribution. The Wood Products segment manufactures laminated veneer lumber (LVL), I-joists, and laminated beams. In addition, it manufactures structural, appearance, and industrial plywood panels, and ponderosa pine lumber. The Building Materials Distribution segment operates a network of distribution facilities that sell a broad line of building materials, including oriented strand board (OSB), plywood, and lumber, and general line items, such as siding, composite decking, doors and millwork, metal products, roofing, and insulation. Its products are used in the construction of new residential housing, including single-family, multi-family, and manufactured homes, the construction of light industrial and commercial buildings, and industrial applications.</v>
    <v>7660</v>
    <v>New York Stock Exchange</v>
    <v>XNYS</v>
    <v>XNYS</v>
    <v>P. O. BOX 50, 1111 WEST JEFFERSON STREET, SUITE 300, BOISE, ID, 83702 US</v>
    <v>84.17</v>
    <v>Homebuilding &amp; Construction Supplies</v>
    <v>Stock</v>
    <v>46129.797877719531</v>
    <v>7313</v>
    <v>80.28</v>
    <v>2966750262</v>
    <v>BOISE CASCADE COMPANY</v>
    <v>BOISE CASCADE COMPANY</v>
    <v>80.28</v>
    <v>23.557200000000002</v>
    <v>78.8</v>
    <v>82.74</v>
    <v>35856300</v>
    <v>BCC</v>
    <v>BOISE CASCADE COMPANY (XNYS:BCC)</v>
    <v>224075</v>
    <v>411761</v>
    <v>2004</v>
  </rv>
  <rv s="2">
    <v>7314</v>
  </rv>
  <rv s="0">
    <v>https://www.bing.com/financeapi/forcetrigger?t=a1p2dm&amp;q=XNYS%3aBXC&amp;form=skydnc</v>
    <v>Learn more on Bing</v>
  </rv>
  <rv s="1">
    <v>en-US</v>
    <v>a1p2dm</v>
    <v>268435456</v>
    <v>1</v>
    <v>Powered by Refinitiv</v>
    <v>0</v>
    <v>BLUELINX HOLDINGS INC. (XNYS:BXC)</v>
    <v>2</v>
    <v>3</v>
    <v>Finance</v>
    <v>4</v>
    <v>88.3</v>
    <v>44.78</v>
    <v>1.5608</v>
    <v>3.57</v>
    <v>6.4696999999999991E-2</v>
    <v>USD</v>
    <v>BlueLinx Holdings Inc. is a wholesale distributor of residential and commercial building products in the United States. The Company carries a portfolio of both branded and private-label stock keeping units (SKUs) across two principal product categories: specialty products and structural products. Its specialty products include items such as engineered wood, siding, millwork, outdoor living products, specialty lumber and panels, and industrial products. The Company's structural products include items such as lumber, plywood, oriented strand board, rebar, and remesh. The Company also provides a range of value-added services and solutions focused on relieving distribution and logistics challenges for its customers and suppliers. It supplies products to various customers, including national home centers, pro dealers, cooperatives, specialty distributors, regional and local dealers and industrial manufacturers. The Company's geographic coverage includes all 50 states.</v>
    <v>2160</v>
    <v>New York Stock Exchange</v>
    <v>XNYS</v>
    <v>XNYS</v>
    <v>1950 Spectrum Circle, Suite 300, MARIETTA, GA, 30067 US</v>
    <v>59.67</v>
    <v>Homebuilding &amp; Construction Supplies</v>
    <v>Stock</v>
    <v>46129.797816307815</v>
    <v>7316</v>
    <v>57.31</v>
    <v>462198000</v>
    <v>BLUELINX HOLDINGS INC.</v>
    <v>BLUELINX HOLDINGS INC.</v>
    <v>57.31</v>
    <v>2159.9265</v>
    <v>55.18</v>
    <v>58.75</v>
    <v>7867200</v>
    <v>BXC</v>
    <v>BLUELINX HOLDINGS INC. (XNYS:BXC)</v>
    <v>76912</v>
    <v>121239</v>
    <v>2004</v>
  </rv>
  <rv s="2">
    <v>7317</v>
  </rv>
  <rv s="0">
    <v>https://www.bing.com/financeapi/forcetrigger?t=c29evh&amp;q=XNYS%3aCNM&amp;form=skydnc</v>
    <v>Learn more on Bing</v>
  </rv>
  <rv s="1">
    <v>en-US</v>
    <v>c29evh</v>
    <v>268435456</v>
    <v>1</v>
    <v>Powered by Refinitiv</v>
    <v>0</v>
    <v>CORE &amp; MAIN, INC. (XNYS:CNM)</v>
    <v>2</v>
    <v>3</v>
    <v>Finance</v>
    <v>4</v>
    <v>67.180000000000007</v>
    <v>43.96</v>
    <v>0.98240000000000005</v>
    <v>-0.49</v>
    <v>-9.4289999999999999E-3</v>
    <v>USD</v>
    <v>Core &amp; Main, Inc. specializes in advancing reliable infrastructure with local service, nationwide. The Company, as a specialty distributor with a focus on water, wastewater, storm drainage and fire protection products and related services, provides solutions to municipalities, private water companies and professional contractors across municipal, non-residential and residential end markets. With more than 370 locations across the United States, the Company provides its customers local expertise backed by a national supply chain. The Company also has operations in Canada. The Company’s products include pipes, valves, fittings, storm drainage products, fire protection products, meter products and other products. The Company complements its core products through additional offerings, including fusible high-density polyethylene (fusible HDPE) piping solutions, specifically engineered treatment plant products, geosynthetics and erosion control products.</v>
    <v>5600</v>
    <v>New York Stock Exchange</v>
    <v>XNYS</v>
    <v>XNYS</v>
    <v>1830 Craig Park Court, ST. LOUIS, MO, 63146 US</v>
    <v>53.435000000000002</v>
    <v>Machinery, Equipment &amp; Components</v>
    <v>Stock</v>
    <v>46129.796894305466</v>
    <v>7319</v>
    <v>51.37</v>
    <v>10020582000</v>
    <v>CORE &amp; MAIN, INC.</v>
    <v>CORE &amp; MAIN, INC.</v>
    <v>52.71</v>
    <v>22.574000000000002</v>
    <v>51.97</v>
    <v>51.48</v>
    <v>194650000</v>
    <v>CNM</v>
    <v>CORE &amp; MAIN, INC. (XNYS:CNM)</v>
    <v>2711238</v>
    <v>2803387</v>
    <v>2021</v>
  </rv>
  <rv s="2">
    <v>7320</v>
  </rv>
  <rv s="0">
    <v>https://www.bing.com/financeapi/forcetrigger?t=a1wr6h&amp;q=XNAS%3aDSGR&amp;form=skydnc</v>
    <v>Learn more on Bing</v>
  </rv>
  <rv s="1">
    <v>en-US</v>
    <v>a1wr6h</v>
    <v>268435456</v>
    <v>1</v>
    <v>Powered by Refinitiv</v>
    <v>0</v>
    <v>DISTRIBUTION SOLUTIONS GROUP, INC. (XNAS:DSGR)</v>
    <v>2</v>
    <v>3</v>
    <v>Finance</v>
    <v>4</v>
    <v>33.799999999999997</v>
    <v>19.02</v>
    <v>0.56889999999999996</v>
    <v>0.505</v>
    <v>1.8793999999999998E-2</v>
    <v>USD</v>
    <v>Distribution Solutions Group, Inc. is a specialty distribution company providing distribution solutions to the maintenance, repair and operations (MRO), original equipment manufacturer (OEM) and industrial technology markets. Its segments include Lawson, TestEquity, Gexpro Services and Canada Branch Division. Lawson is a distributor of specialty products and services to the industrial, commercial, institutional and governmental MRO marketplace. The TestEquity segment distributes test and measurement equipment and solutions, industrial and electronic production supplies, vendor managed inventory programs, and converting, fabrication and adhesive solutions from its manufacturing partners. The Gexpro Services segment provides supply chain solutions, specializing in the development of mission critical production line management, aftermarket and field installation programs. Canada Branch Division is a wholesale distributor that serves the Canadian MRO market.</v>
    <v>4300</v>
    <v>Nasdaq Stock Market</v>
    <v>XNAS</v>
    <v>XNAS</v>
    <v>301 COMMERCE STREET, SUITE 1700, FORT WORTH, TX, 76102 US</v>
    <v>27.802900000000001</v>
    <v>Machinery, Equipment &amp; Components</v>
    <v>Stock</v>
    <v>46129.796278113281</v>
    <v>7322</v>
    <v>27.18</v>
    <v>1264518592</v>
    <v>DISTRIBUTION SOLUTIONS GROUP, INC.</v>
    <v>DISTRIBUTION SOLUTIONS GROUP, INC.</v>
    <v>27.29</v>
    <v>156.0718</v>
    <v>26.87</v>
    <v>27.375</v>
    <v>46192460</v>
    <v>DSGR</v>
    <v>DISTRIBUTION SOLUTIONS GROUP, INC. (XNAS:DSGR)</v>
    <v>113263</v>
    <v>201949</v>
    <v>1982</v>
  </rv>
  <rv s="2">
    <v>7323</v>
  </rv>
  <rv s="0">
    <v>https://www.bing.com/financeapi/forcetrigger?t=a1rhr7&amp;q=XNAS%3aDXPE&amp;form=skydnc</v>
    <v>Learn more on Bing</v>
  </rv>
  <rv s="1">
    <v>en-US</v>
    <v>a1rhr7</v>
    <v>268435456</v>
    <v>1</v>
    <v>Powered by Refinitiv</v>
    <v>0</v>
    <v>DXP ENTERPRISES, INC. (XNAS:DXPE)</v>
    <v>2</v>
    <v>3</v>
    <v>Finance</v>
    <v>4</v>
    <v>171.7</v>
    <v>75.581100000000006</v>
    <v>0.99260000000000004</v>
    <v>8.2200000000000006</v>
    <v>5.4383000000000001E-2</v>
    <v>USD</v>
    <v>DXP Enterprises, Inc. is a products and service distributor. The Company serves industrial customers throughout the United States, Canada, and Dubai. The Company's segments include Service Centers, Innovative Pumping Solutions and Supply Chain Services. The Company's Service Centers segment provides a range of maintenance, repair and operating (MRO) products and services in the rotating equipment, bearing, power transmission, hose, fluid power, metal working, industrial supply and safety product and service categories. The Company's Innovative Pumping Solutions segment provides products and services to the water and wastewater market and fabricates and assembles integrated pump system packages custom made to customer specifications, remanufactures pumps, and manufactures branded private label pumps. The Company's Supply Chain Services segment provides a range of MRO products and manages all or part of its customers' supply chain function, and inventory management.</v>
    <v>3286</v>
    <v>Nasdaq Stock Market</v>
    <v>XNAS</v>
    <v>XNAS</v>
    <v>5301 Hollister Street, HOUSTON, TX, 77040 US</v>
    <v>161.15299999999999</v>
    <v>Machinery, Equipment &amp; Components</v>
    <v>Stock</v>
    <v>46129.795998726564</v>
    <v>7325</v>
    <v>154.72</v>
    <v>2473774607</v>
    <v>DXP ENTERPRISES, INC.</v>
    <v>DXP ENTERPRISES, INC.</v>
    <v>155.38999999999999</v>
    <v>29.6585</v>
    <v>151.15</v>
    <v>159.37</v>
    <v>15522210</v>
    <v>DXPE</v>
    <v>DXP ENTERPRISES, INC. (XNAS:DXPE)</v>
    <v>125563</v>
    <v>177537</v>
    <v>1996</v>
  </rv>
  <rv s="2">
    <v>7326</v>
  </rv>
  <rv s="0">
    <v>https://www.bing.com/financeapi/forcetrigger?t=a1sdar&amp;q=XNYS%3aEVI&amp;form=skydnc</v>
    <v>Learn more on Bing</v>
  </rv>
  <rv s="1">
    <v>en-US</v>
    <v>a1sdar</v>
    <v>268435456</v>
    <v>1</v>
    <v>Powered by Refinitiv</v>
    <v>0</v>
    <v>EVI INDUSTRIES, INC. (XNYS:EVI)</v>
    <v>2</v>
    <v>3</v>
    <v>Finance</v>
    <v>4</v>
    <v>34.484400000000001</v>
    <v>14.8485</v>
    <v>0.13189999999999999</v>
    <v>0.59499999999999997</v>
    <v>2.8675000000000003E-2</v>
    <v>USD</v>
    <v>EVI Industries, Inc., through its wholly owned subsidiaries, is a value-added distributor and a provider of advisory and technical services. It provides its customers with planning, designing, and consulting services related to their commercial laundry operations. It sells and/or leases its customers commercial laundry equipment, specializing in washing, drying, finishing, material handling, water heating, power generation, and water reuse applications. In support of the suite of products it offers, the Company sells related parts and accessories. Additionally, through the Company’s network of commercial laundry technicians, the Company provides its customers with installation, maintenance, and repair services. It also sells replacement parts and accessories for the products it distributes. Its customers include retail, commercial, industrial, institutional, and government customers. Material handling equipment distributed by the Company includes conveyor and rail systems.</v>
    <v>850</v>
    <v>New York Stock Exchange</v>
    <v>XNYS</v>
    <v>XNYS</v>
    <v>4500 BISCAYNE BOULEVARD, SUITE 340, MIAMI, FL, 33137 US</v>
    <v>21.68</v>
    <v>Machinery, Equipment &amp; Components</v>
    <v>Stock</v>
    <v>46129.796123251559</v>
    <v>7328</v>
    <v>20.815000000000001</v>
    <v>274542591</v>
    <v>EVI INDUSTRIES, INC.</v>
    <v>EVI INDUSTRIES, INC.</v>
    <v>21.24</v>
    <v>45.824399999999997</v>
    <v>20.75</v>
    <v>21.344999999999999</v>
    <v>12862150</v>
    <v>EVI</v>
    <v>EVI INDUSTRIES, INC. (XNYS:EVI)</v>
    <v>21676</v>
    <v>34748</v>
    <v>1963</v>
  </rv>
  <rv s="2">
    <v>7329</v>
  </rv>
  <rv s="0">
    <v>https://www.bing.com/financeapi/forcetrigger?t=a1sl52&amp;q=XNAS%3aFAST&amp;form=skydnc</v>
    <v>Learn more on Bing</v>
  </rv>
  <rv s="1">
    <v>en-US</v>
    <v>a1sl52</v>
    <v>268435456</v>
    <v>1</v>
    <v>Powered by Refinitiv</v>
    <v>0</v>
    <v>FASTENAL COMPANY (XNAS:FAST)</v>
    <v>2</v>
    <v>3</v>
    <v>Finance</v>
    <v>4</v>
    <v>50.63</v>
    <v>38.970300000000002</v>
    <v>0.77929999999999999</v>
    <v>1.075</v>
    <v>2.4038E-2</v>
    <v>USD</v>
    <v>Fastenal Company is engaged in the wholesale distribution of industrial and construction supplies. The Company is a distributor of threaded fasteners, bolts, nuts, screws, studs, and related washers, as well as miscellaneous supplies and hardware, such as pins, machinery keys, concrete anchors, metal framing systems, wire rope, struts, rivets, and related accessories. Its business tools include Fastenal Managed Inventory (FMI), Bin stock (FASTStock and FASTBin), and Industrial vending (FASTVend). It serves general and commercial contractors in non-residential end markets as well as farmers, truckers, railroads, oil exploration companies, oil production and refinement companies, mining companies, federal, state, and local governmental entities, schools, warehouse and storage, data centers, and certain retail trades. The Company also invests in digital solutions and leverages local inventory for same-day solutions and provides services.</v>
    <v>21602</v>
    <v>Nasdaq Stock Market</v>
    <v>XNAS</v>
    <v>XNAS</v>
    <v>2001 Theurer Blvd, WINONA, MN, 55987 US</v>
    <v>45.945</v>
    <v>Machinery, Equipment &amp; Components</v>
    <v>Stock</v>
    <v>46129.79792571719</v>
    <v>7331</v>
    <v>45.13</v>
    <v>52572705795</v>
    <v>FASTENAL COMPANY</v>
    <v>FASTENAL COMPANY</v>
    <v>45.23</v>
    <v>41.856299999999997</v>
    <v>44.72</v>
    <v>45.795000000000002</v>
    <v>1148001000</v>
    <v>FAST</v>
    <v>FASTENAL COMPANY (XNAS:FAST)</v>
    <v>4821468</v>
    <v>8312290</v>
    <v>1968</v>
  </rv>
  <rv s="2">
    <v>7332</v>
  </rv>
  <rv s="0">
    <v>https://www.bing.com/financeapi/forcetrigger?t=a325ur&amp;q=XNYS%3aFERG&amp;form=skydnc</v>
    <v>Learn more on Bing</v>
  </rv>
  <rv s="1">
    <v>en-US</v>
    <v>a325ur</v>
    <v>268435456</v>
    <v>1</v>
    <v>Powered by Refinitiv</v>
    <v>0</v>
    <v>FERGUSON ENTERPRISES INC. (XNYS:FERG)</v>
    <v>2</v>
    <v>3</v>
    <v>Finance</v>
    <v>4</v>
    <v>271.64</v>
    <v>158.68</v>
    <v>1.1857</v>
    <v>5.6849999999999996</v>
    <v>2.2115999999999997E-2</v>
    <v>USD</v>
    <v>Ferguson Enterprises Inc. is a value-added distributor serving specialized professionals in the residential and non-residential North American construction market. The Company’s geographical segments include the United States and Canada. The Company provides a wide range of products and services, such as plumbing, heating, ventilation and air conditioning (HVAC), appliances, and lighting to pipes, valves, and fittings (PVF), water and wastewater solutions, and more. It sells through a common network of distribution centers, branches, counter service and specialist sales associates, showroom consultants and e-commerce channels. The Company serves various industries, such as plumbing, HVAC, commercial / mechanical, facilities supply, fire &amp; fabrication, industrial, builder, waterworks. The Company’s brands include Armateck, Durastar, FNW, National Fire Products, Pollardwater, PROFLO, PROSELECT, Raptor, Signature Hardware, and Westcraft.</v>
    <v>35000</v>
    <v>New York Stock Exchange</v>
    <v>XNYS</v>
    <v>XNYS</v>
    <v>751 Lakefront Commons, NEWPORT NEWS, VA, 23606 US</v>
    <v>265.10000000000002</v>
    <v>Homebuilding &amp; Construction Supplies</v>
    <v>Stock</v>
    <v>46129.796848147656</v>
    <v>7334</v>
    <v>259.89499999999998</v>
    <v>51073818581</v>
    <v>FERGUSON ENTERPRISES INC.</v>
    <v>FERGUSON ENTERPRISES INC.</v>
    <v>262.26</v>
    <v>25.854399999999998</v>
    <v>257.05</v>
    <v>262.73500000000001</v>
    <v>194392900</v>
    <v>FERG</v>
    <v>FERGUSON ENTERPRISES INC. (XNYS:FERG)</v>
    <v>969504</v>
    <v>1291605</v>
    <v>2024</v>
  </rv>
  <rv s="2">
    <v>7335</v>
  </rv>
  <rv s="0">
    <v>https://www.bing.com/financeapi/forcetrigger?t=a1teur&amp;q=XNAS%3aFTAI&amp;form=skydnc</v>
    <v>Learn more on Bing</v>
  </rv>
  <rv s="1">
    <v>en-US</v>
    <v>a1teur</v>
    <v>268435456</v>
    <v>1</v>
    <v>Powered by Refinitiv</v>
    <v>0</v>
    <v>FTAI Aviation Ltd, (XNAS:FTAI)</v>
    <v>2</v>
    <v>3</v>
    <v>Finance</v>
    <v>4</v>
    <v>323.51</v>
    <v>85.23</v>
    <v>1.5629999999999999</v>
    <v>7.67</v>
    <v>3.0206E-2</v>
    <v>USD</v>
    <v>FTAI Aviation Ltd. owns and maintains commercial jet engines with a focus on CFM56 and V2500 engines. Its segments include Aviation Leasing and Aerospace Products. The Aviation Leasing segment owns and manages aviation assets, including aircraft and aircraft engines, which it leases and sells to lessees and customers. The Aerospace Products segment, through its maintenance facilities, equity method investment and exclusivity arrangements, develops and manufactures, repairs/refurbishes and sells aircraft engines and aftermarket components for the CFM56-7B, CFM56-5B and V2500 commercial aircraft engines. Its propriety portfolio of products, including the Module Factory and a joint venture to manufacture engine PMA, enables it to provide cost savings and flexibility to its airline, lessor, and maintenance, repair, and operations customer base. It also owns and leases jet aircraft, which often facilitates the acquisition of engines. It owns and manages over 330 aviation assets.</v>
    <v>985</v>
    <v>Nasdaq Stock Market</v>
    <v>XNAS</v>
    <v>XNAS</v>
    <v>405 West 13Th Street, 3Rd Floor, NEW YORK, NY, 10014 US</v>
    <v>278</v>
    <v>Aerospace &amp; Defense</v>
    <v>Stock</v>
    <v>46129.796373865625</v>
    <v>7337</v>
    <v>261.51499999999999</v>
    <v>26834085312</v>
    <v>FTAI Aviation Ltd,</v>
    <v>FTAI Aviation Ltd,</v>
    <v>263.33</v>
    <v>56.688699999999997</v>
    <v>253.92</v>
    <v>261.58999999999997</v>
    <v>102580700</v>
    <v>FTAI</v>
    <v>FTAI Aviation Ltd, (XNAS:FTAI)</v>
    <v>765509</v>
    <v>1387644</v>
    <v>2011</v>
  </rv>
  <rv s="2">
    <v>7338</v>
  </rv>
  <rv s="0">
    <v>https://www.bing.com/financeapi/forcetrigger?t=a23wim&amp;q=XNYS%3aGIC&amp;form=skydnc</v>
    <v>Learn more on Bing</v>
  </rv>
  <rv s="1">
    <v>en-US</v>
    <v>a23wim</v>
    <v>268435456</v>
    <v>1</v>
    <v>Powered by Refinitiv</v>
    <v>0</v>
    <v>GLOBAL INDUSTRIAL COMPANY (XNYS:GIC)</v>
    <v>2</v>
    <v>3</v>
    <v>Finance</v>
    <v>4</v>
    <v>38.79</v>
    <v>20.98</v>
    <v>0.8377</v>
    <v>1.1399999999999999</v>
    <v>3.5173999999999997E-2</v>
    <v>USD</v>
    <v>Global Industrial Company is a value-added national distributor of industrial equipment and supplies. It specializes in providing industrial equipment and supplies to small to medium-sized businesses, and the public sector. It sells an array of industrial and maintenance, repair, and operation (MRO) products, including its own Global Industrial Exclusive Brands. The industrial and MRO products are manufactured by other companies. Some of its products are manufactured for the Company and sold as a white label product, and some are manufactured to its own design and marketed as private brand products under the trademarks: Global, GlobalIndustrial.com, Nexel, Paramount, Interion, and Absocold. Its products are categorized under storage and shelving, safety and security, carts and trucks, HVAC and fans, furniture and decor, material handling, janitorial and facility maintenance, workbenches and shop desks, tools, and instruments, plumbing and pumps, office and school supplies, and others.</v>
    <v>1980</v>
    <v>New York Stock Exchange</v>
    <v>XNYS</v>
    <v>XNYS</v>
    <v>11 HARBOR PARK DR, PORT WASHINGTON, NY, 11050 US</v>
    <v>33.950000000000003</v>
    <v>Diversified Industrial Goods Wholesale</v>
    <v>Stock</v>
    <v>46129.797603680468</v>
    <v>7340</v>
    <v>32.79</v>
    <v>1281500627</v>
    <v>GLOBAL INDUSTRIAL COMPANY</v>
    <v>GLOBAL INDUSTRIAL COMPANY</v>
    <v>33.164999999999999</v>
    <v>18.005700000000001</v>
    <v>32.409999999999997</v>
    <v>33.549999999999997</v>
    <v>38196740</v>
    <v>GIC</v>
    <v>GLOBAL INDUSTRIAL COMPANY (XNYS:GIC)</v>
    <v>34806</v>
    <v>93626</v>
    <v>1995</v>
  </rv>
  <rv s="2">
    <v>7341</v>
  </rv>
  <rv s="0">
    <v>https://www.bing.com/financeapi/forcetrigger?t=a1udz2&amp;q=XNYS%3aGWW&amp;form=skydnc</v>
    <v>Learn more on Bing</v>
  </rv>
  <rv s="1">
    <v>en-US</v>
    <v>a1udz2</v>
    <v>268435456</v>
    <v>1</v>
    <v>Powered by Refinitiv</v>
    <v>0</v>
    <v>W.W. GRAINGER, INC. (XNYS:GWW)</v>
    <v>2</v>
    <v>3</v>
    <v>Finance</v>
    <v>4</v>
    <v>1218.6300000000001</v>
    <v>906.52</v>
    <v>1.0541</v>
    <v>27.81</v>
    <v>2.4533999999999997E-2</v>
    <v>USD</v>
    <v>W.W. Grainger, Inc. is a broadline distributor of maintenance, repair and operating (MRO) products serving businesses and institutions. The Company's segments include High-Touch Solutions North America (High-Touch Solutions N.A.) and Endless Assortment. The Company's High-Touch Solutions N.A. segment provides value-added MRO solutions. This segment primarily includes the Grainger-branded businesses in the United States, Canada, Mexico and Puerto Rico. The Company's Endless Assortment segment provides an online platform with one-stop shopping for various products. The Endless Assortment segment includes the Company's Zoro Tools, Inc. (Zoro) and MonotaRO Co., Ltd. (MonotaRO) online channels which operate predominately in the United States and Japan. The Company's product offering is grouped under several broad categories, including safety and security, material handling and storage, pumps and plumbing equipment, cleaning and maintenance, metalworking and hand tools.</v>
    <v>22100</v>
    <v>New York Stock Exchange</v>
    <v>XNYS</v>
    <v>XNYS</v>
    <v>100 Grainger Parkway, LAKE FOREST, IL, 60045-5201 US</v>
    <v>1168.06</v>
    <v>Machinery, Equipment &amp; Components</v>
    <v>Stock</v>
    <v>46129.79703693281</v>
    <v>7343</v>
    <v>1129.81</v>
    <v>54965737286</v>
    <v>W.W. GRAINGER, INC.</v>
    <v>W.W. GRAINGER, INC.</v>
    <v>1129.81</v>
    <v>32.685299999999998</v>
    <v>1133.52</v>
    <v>1161.33</v>
    <v>47329990</v>
    <v>GWW</v>
    <v>W.W. GRAINGER, INC. (XNYS:GWW)</v>
    <v>125100</v>
    <v>237208</v>
    <v>1928</v>
  </rv>
  <rv s="2">
    <v>7344</v>
  </rv>
  <rv s="0">
    <v>https://www.bing.com/financeapi/forcetrigger?t=a1uka2&amp;q=XNAS%3aHDSN&amp;form=skydnc</v>
    <v>Learn more on Bing</v>
  </rv>
  <rv s="1">
    <v>en-US</v>
    <v>a1uka2</v>
    <v>268435456</v>
    <v>1</v>
    <v>Powered by Refinitiv</v>
    <v>0</v>
    <v>HUDSON TECHNOLOGIES, INC. (XNAS:HDSN)</v>
    <v>2</v>
    <v>3</v>
    <v>Finance</v>
    <v>4</v>
    <v>10.52</v>
    <v>5.1349999999999998</v>
    <v>0.87960000000000005</v>
    <v>0.115</v>
    <v>1.8577999999999997E-2</v>
    <v>USD</v>
    <v>Hudson Technologies, Inc. is a refrigerant services company. The Company provides solutions to recurring problems within the refrigeration industry. The Company provides environmentally sustainable solutions from the initial sale of refrigerant gas through recovery, reclamation and reuse, peak operating performance of equipment through air conditioning and refrigeration system repair, to final refrigerant disposal and carbon credit trading. The Company’s products and services are primarily used in commercial air conditioning, industrial processing and refrigeration systems, and include refrigerant and industrial gas sales, refrigerant management services consisting primarily of reclamation of refrigerants and RefrigerantSide Services performed at a customer’s site. The Company’s SmartEnergy OPS service is a Web-based real-time continuous monitoring service applicable to a facility’s refrigeration systems and other energy systems.</v>
    <v>281</v>
    <v>Nasdaq Stock Market</v>
    <v>XNAS</v>
    <v>XNAS</v>
    <v>300 Tice Boulevard, Suite 290, WOODCLIFF LAKE, NJ, 07677 US</v>
    <v>6.43</v>
    <v>Machinery, Equipment &amp; Components</v>
    <v>Stock</v>
    <v>46129.797376006252</v>
    <v>7346</v>
    <v>6.3</v>
    <v>267765910</v>
    <v>HUDSON TECHNOLOGIES, INC.</v>
    <v>HUDSON TECHNOLOGIES, INC.</v>
    <v>6.3</v>
    <v>17.592099999999999</v>
    <v>6.19</v>
    <v>6.3049999999999997</v>
    <v>42468820</v>
    <v>HDSN</v>
    <v>HUDSON TECHNOLOGIES, INC. (XNAS:HDSN)</v>
    <v>139139</v>
    <v>354907</v>
    <v>1991</v>
  </rv>
  <rv s="2">
    <v>7347</v>
  </rv>
  <rv s="0">
    <v>https://www.bing.com/financeapi/forcetrigger?t=a1uv52&amp;q=XNYS%3aHRI&amp;form=skydnc</v>
    <v>Learn more on Bing</v>
  </rv>
  <rv s="1">
    <v>en-US</v>
    <v>a1uv52</v>
    <v>268435456</v>
    <v>1</v>
    <v>Powered by Refinitiv</v>
    <v>0</v>
    <v>HERC HOLDINGS INC. (XNYS:HRI)</v>
    <v>2</v>
    <v>3</v>
    <v>Finance</v>
    <v>4</v>
    <v>188.35</v>
    <v>88.45</v>
    <v>1.7818000000000001</v>
    <v>5.37</v>
    <v>5.1584999999999999E-2</v>
    <v>USD</v>
    <v>Herc Holdings Inc. is an equipment rental supplier. It operates through subsidiaries, including Herc Rentals Inc. In addition to its principal business of equipment rental, it sells used equipment and contractor supplies, such as construction consumables, tools, small equipment and safety supplies; provides repair, maintenance, equipment management services and safety training to certain of its customers; offer equipment re-rental services and provides on-site support to its customers; and provide ancillary services, such as equipment transport, rental protection, cleaning, refueling and labor. Its classic fleet includes aerial, earthmoving, material handling, trucks and trailers, air compressors, compaction, and lighting equipment. Its ProSolutions offering includes industry-specific, solutions-based services in tandem with power generation, climate control, remediation and restoration, pumps, and trench shorting equipment as well as its ProContractor professional grade tools.</v>
    <v>9600</v>
    <v>New York Stock Exchange</v>
    <v>XNYS</v>
    <v>XNYS</v>
    <v>27500 Riverview Center Blvd, BONITA SPRINGS, FL, 34134-4325 US</v>
    <v>111.51</v>
    <v>Professional &amp; Commercial Services</v>
    <v>Stock</v>
    <v>46129.797884872656</v>
    <v>7349</v>
    <v>107.05</v>
    <v>3653042362</v>
    <v>HERC HOLDINGS INC.</v>
    <v>HERC HOLDINGS INC.</v>
    <v>107.36499999999999</v>
    <v>0</v>
    <v>104.1</v>
    <v>109.47</v>
    <v>33370260</v>
    <v>HRI</v>
    <v>HERC HOLDINGS INC. (XNYS:HRI)</v>
    <v>305308</v>
    <v>547813</v>
    <v>2005</v>
  </rv>
  <rv s="2">
    <v>7350</v>
  </rv>
  <rv s="0">
    <v>https://www.bing.com/financeapi/forcetrigger?t=a1xktc&amp;q=XNAS%3aMGRC&amp;form=skydnc</v>
    <v>Learn more on Bing</v>
  </rv>
  <rv s="1">
    <v>en-US</v>
    <v>a1xktc</v>
    <v>268435456</v>
    <v>1</v>
    <v>Powered by Refinitiv</v>
    <v>0</v>
    <v>MCGRATH RENTCORP (XNAS:MGRC)</v>
    <v>2</v>
    <v>3</v>
    <v>Finance</v>
    <v>4</v>
    <v>128.41</v>
    <v>94.99</v>
    <v>0.49020000000000002</v>
    <v>1.81</v>
    <v>1.5685999999999999E-2</v>
    <v>USD</v>
    <v>McGrath RentCorp is a business-to-business rental company in North America. The Company operates through four segments: Mobile Modular, Portable Storage, TRS-RenTelco and Enviroplex. Mobile Modular segment provides modular buildings in the United States. It provides prefabricated customizable modular buildings, mobile office trailers, portable classrooms, portable sales office buildings, prefab restrooms and more for rent, lease and sale. Portable Storage segment’s rental inventory is comprised of steel containers, which are used to provide a temporary storage solution that is delivered to the customer’s location. TRS-RenTelco segment rents and sells general purpose and communications test equipment. TRS-RenTelco segment’s general purpose test equipment rental inventory includes oscilloscopes, amplifiers, analyzers (spectrum, network and logic), signal source and power source test equipment. Enviroplex segment manufactures modular buildings used primarily as classrooms in California.</v>
    <v>1306</v>
    <v>Nasdaq Stock Market</v>
    <v>XNAS</v>
    <v>XNAS</v>
    <v>5700 Las Positas Rd, LIVERMORE, CA, 94551-7806 US</v>
    <v>117.84</v>
    <v>Professional &amp; Commercial Services</v>
    <v>Stock</v>
    <v>46129.796787279687</v>
    <v>7352</v>
    <v>115.855</v>
    <v>2884486552</v>
    <v>MCGRATH RENTCORP</v>
    <v>MCGRATH RENTCORP</v>
    <v>116.66</v>
    <v>18.471499999999999</v>
    <v>115.39</v>
    <v>117.2</v>
    <v>24611660</v>
    <v>MGRC</v>
    <v>MCGRATH RENTCORP (XNAS:MGRC)</v>
    <v>46806</v>
    <v>182264</v>
    <v>1979</v>
  </rv>
  <rv s="2">
    <v>7353</v>
  </rv>
  <rv s="0">
    <v>https://www.bing.com/financeapi/forcetrigger?t=a1xzww&amp;q=XNYS%3aMSM&amp;form=skydnc</v>
    <v>Learn more on Bing</v>
  </rv>
  <rv s="1">
    <v>en-US</v>
    <v>a1xzww</v>
    <v>268435456</v>
    <v>1</v>
    <v>Powered by Refinitiv</v>
    <v>0</v>
    <v>MSC INDUSTRIAL DIRECT CO., INC. (XNYS:MSM)</v>
    <v>2</v>
    <v>3</v>
    <v>Finance</v>
    <v>4</v>
    <v>98.128699999999995</v>
    <v>74.3</v>
    <v>0.76719999999999999</v>
    <v>3.7</v>
    <v>3.9291E-2</v>
    <v>USD</v>
    <v>MSC Industrial Direct Co, Inc. is a distributor of a range of metalworking and maintenance, repair and operations (MRO) products and services. Its range of metalworking and MRO products includes cutting tools, measuring instruments, tooling components, metalworking products, fasteners, flat stock, raw materials, abrasives, machinery hand and power tools, safety and janitorial supplies, plumbing supplies, materials handling products, power transmission components and electrical supplies. It offers saleable stock-keeping units through its e-commerce channels, including its Website https://www.mscdirect.com; its inventory management solutions; its brochures, and its customer care centers, customer fulfillment centers, regional inventory centers and warehouses. It offers advanced tools that integrate its solutions with customer purchasing platforms and workflows. This includes straightforward integrations, such as embedding customer inventory levels into searches on the Company’s Website.</v>
    <v>7077</v>
    <v>New York Stock Exchange</v>
    <v>XNYS</v>
    <v>XNYS</v>
    <v>515 Broadhollow Road, MELVILLE, NY, 11747 US</v>
    <v>98.128699999999995</v>
    <v>Machinery, Equipment &amp; Components</v>
    <v>Stock</v>
    <v>46129.797896446093</v>
    <v>7355</v>
    <v>95.19</v>
    <v>5464503919</v>
    <v>MSC INDUSTRIAL DIRECT CO., INC.</v>
    <v>MSC INDUSTRIAL DIRECT CO., INC.</v>
    <v>95.25</v>
    <v>26.736799999999999</v>
    <v>94.17</v>
    <v>97.87</v>
    <v>55834310</v>
    <v>MSM</v>
    <v>MSC INDUSTRIAL DIRECT CO., INC. (XNYS:MSM)</v>
    <v>252199</v>
    <v>655890</v>
    <v>1995</v>
  </rv>
  <rv s="2">
    <v>7356</v>
  </rv>
  <rv s="0">
    <v>https://www.bing.com/financeapi/forcetrigger?t=a22ba2&amp;q=XNAS%3aRUSHA&amp;form=skydnc</v>
    <v>Learn more on Bing</v>
  </rv>
  <rv s="1">
    <v>en-US</v>
    <v>a22ba2</v>
    <v>268435456</v>
    <v>1</v>
    <v>Powered by Refinitiv</v>
    <v>0</v>
    <v>RUSH ENTERPRISES, INC. (XNAS:RUSHA)</v>
    <v>2</v>
    <v>3</v>
    <v>Finance</v>
    <v>4</v>
    <v>75.989999999999995</v>
    <v>45.67</v>
    <v>0.90080000000000005</v>
    <v>4.37</v>
    <v>6.2545000000000003E-2</v>
    <v>USD</v>
    <v>Rush Enterprises, Inc. operates a network of commercial vehicle dealerships in North America, with over 150 locations across 23 states in the United States and 15 dealerships plus six associate locations in Ontario, Canada. The Company operates through one reportable business segment, which is Truck Segment. Truck Segment includes its operation of a network of commercial vehicle dealerships under the name Rush Truck Centers. Rush Truck Centers primarily sell commercial vehicles manufactured by Peterbilt, International, Hino, Ford, Isuzu, IC Bus, Blue Bird, Dennis Eagle, Blue Arc and Battle Motors. Through its network of Rush Truck Centers, it provides one-stop service for the needs of its commercial vehicle customers, including retail sales of new and used commercial vehicles, aftermarket parts sales, service and repair facilities, financing, leasing and rental, and insurance products. It offers third party financing to assist customers in purchasing new and used commercial vehicles.</v>
    <v>7937</v>
    <v>Nasdaq Stock Market</v>
    <v>XNAS</v>
    <v>XNAS</v>
    <v>555 IH-35 South, Suite 500, NEW BRAUNFELS, TX, 78130 US</v>
    <v>74.849999999999994</v>
    <v>Specialty Retailers</v>
    <v>Stock</v>
    <v>46129.797887557812</v>
    <v>7358</v>
    <v>70.790000000000006</v>
    <v>5812444851</v>
    <v>RUSH ENTERPRISES, INC.</v>
    <v>RUSH ENTERPRISES, INC.</v>
    <v>70.92</v>
    <v>22.7041</v>
    <v>69.87</v>
    <v>74.239999999999995</v>
    <v>78292630</v>
    <v>RUSHA</v>
    <v>RUSH ENTERPRISES, INC. (XNAS:RUSHA)</v>
    <v>304796</v>
    <v>433457</v>
    <v>1965</v>
  </rv>
  <rv s="2">
    <v>7359</v>
  </rv>
  <rv s="0">
    <v>https://www.bing.com/financeapi/forcetrigger?t=a22zfr&amp;q=XNYS%3aSITE&amp;form=skydnc</v>
    <v>Learn more on Bing</v>
  </rv>
  <rv s="1">
    <v>en-US</v>
    <v>a22zfr</v>
    <v>268435456</v>
    <v>1</v>
    <v>Powered by Refinitiv</v>
    <v>0</v>
    <v>SITEONE LANDSCAPE SUPPLY, INC. (XNYS:SITE)</v>
    <v>2</v>
    <v>3</v>
    <v>Finance</v>
    <v>4</v>
    <v>168.56</v>
    <v>106.74</v>
    <v>1.5209999999999999</v>
    <v>9.9350000000000005</v>
    <v>7.3894000000000001E-2</v>
    <v>USD</v>
    <v>SiteOne Landscape Supply, Inc. is a full product line wholesale distributor of landscape supplies in the United States and has a presence in Canada. Its customers are primarily residential and commercial landscape professionals who specialize in the design, installation and maintenance of lawns, gardens, golf courses and other outdoor spaces. It has over 670 branch locations in 45 United States and five Canadian provinces. Through its North American network, it offers a comprehensive selection of approximately 180,000 stock keeping units (SKUs) including hardscapes (such as pavers, natural stone, and blocks), irrigation supplies, fertilizer and control products (herbicides), landscape accessories, nursery goods, outdoor lighting, and ice melt products. The Company also owns Reinders, distributor of irrigation, agronomics, holiday and landscape lighting, and landscape supplies with 12 locations across Wisconsin, Michigan, Illinois, Indiana, Kansas and Minnesota.</v>
    <v>8200</v>
    <v>New York Stock Exchange</v>
    <v>XNYS</v>
    <v>XNYS</v>
    <v>MANSELL OVERLOOK, 300 COLONIAL CENTER PARKWAY, SUITE 600, ROSWELL, GA, 30076 US</v>
    <v>145.30500000000001</v>
    <v>Diversified Industrial Goods Wholesale</v>
    <v>Stock</v>
    <v>46129.797814594531</v>
    <v>7361</v>
    <v>136.6071</v>
    <v>6398133948</v>
    <v>SITEONE LANDSCAPE SUPPLY, INC.</v>
    <v>SITEONE LANDSCAPE SUPPLY, INC.</v>
    <v>137.76</v>
    <v>42.893900000000002</v>
    <v>134.44999999999999</v>
    <v>144.38499999999999</v>
    <v>44313010</v>
    <v>SITE</v>
    <v>SITEONE LANDSCAPE SUPPLY, INC. (XNYS:SITE)</v>
    <v>391731</v>
    <v>612109</v>
    <v>2013</v>
  </rv>
  <rv s="2">
    <v>7362</v>
  </rv>
  <rv s="0">
    <v>https://www.bing.com/financeapi/forcetrigger?t=a249lh&amp;q=XNAS%3aTITN&amp;form=skydnc</v>
    <v>Learn more on Bing</v>
  </rv>
  <rv s="1">
    <v>en-US</v>
    <v>a249lh</v>
    <v>268435456</v>
    <v>1</v>
    <v>Powered by Refinitiv</v>
    <v>0</v>
    <v>TITAN MACHINERY INC. (XNAS:TITN)</v>
    <v>2</v>
    <v>3</v>
    <v>Finance</v>
    <v>4</v>
    <v>23.407499999999999</v>
    <v>13.21</v>
    <v>1.3222</v>
    <v>1.07</v>
    <v>5.5126000000000001E-2</v>
    <v>USD</v>
    <v>Titan Machinery Inc. owns and operates a network of full service agricultural and construction equipment dealer locations in North America, Europe, and Australia servicing farmers, ranchers, and commercial applicators. The Company operates through segments: Agriculture, Construction, Europe, and Australia. It offers equipment and parts sales, equipment repair and maintenance services, and rental functions in each store. It sells new agricultural and construction equipment manufactured under the CNH Industrial family of brands as well as equipment from a variety of other manufacturers. The agricultural equipment it sells and services includes machinery and attachments for uses ranging from large-scale commercial farming to home and garden purposes. The construction equipment it sells and services includes heavy construction machinery, light industrial machinery for commercial and residential construction, and road and highway construction machinery.</v>
    <v>3114</v>
    <v>Nasdaq Stock Market</v>
    <v>XNAS</v>
    <v>XNAS</v>
    <v>644 E Beaton Dr, WEST FARGO, ND, 58078 US</v>
    <v>20.68</v>
    <v>Machinery, Equipment &amp; Components</v>
    <v>Stock</v>
    <v>46129.796275832814</v>
    <v>7364</v>
    <v>19.704999999999998</v>
    <v>478300160</v>
    <v>TITAN MACHINERY INC.</v>
    <v>TITAN MACHINERY INC.</v>
    <v>19.79</v>
    <v>0</v>
    <v>19.41</v>
    <v>20.48</v>
    <v>23354500</v>
    <v>TITN</v>
    <v>TITAN MACHINERY INC. (XNAS:TITN)</v>
    <v>66783</v>
    <v>186143</v>
    <v>2007</v>
  </rv>
  <rv s="2">
    <v>7365</v>
  </rv>
  <rv s="0">
    <v>https://www.bing.com/financeapi/forcetrigger?t=a24zec&amp;q=XNYS%3aURI&amp;form=skydnc</v>
    <v>Learn more on Bing</v>
  </rv>
  <rv s="1">
    <v>en-US</v>
    <v>a24zec</v>
    <v>268435456</v>
    <v>1</v>
    <v>Powered by Refinitiv</v>
    <v>0</v>
    <v>UNITED RENTALS, INC. (XNYS:URI)</v>
    <v>2</v>
    <v>3</v>
    <v>Finance</v>
    <v>4</v>
    <v>1021.47</v>
    <v>557.04999999999995</v>
    <v>1.6849000000000001</v>
    <v>17.405000000000001</v>
    <v>2.2386E-2</v>
    <v>USD</v>
    <v>United Rentals, Inc. is an equipment rental company. The Company's segments include General Rentals and Specialty. General Rentals segment includes the rental of construction, aerial and industrial equipment, general tools and light equipment, and related services and activities. General Rentals segment has four geographic divisions - Central, Northeast, Southeast and West - and operates throughout the United States and Canada. Specialty segment rents products (and provides setup and other services on such rented equipment), including trench safety equipment, such as trench shields, aluminum hydraulic shoring systems, slide rails, crossing plates, construction lasers and line testing equipment for underground work; fluid solutions equipment primarily used for fluid containment, transfer and treatment, and mobile storage equipment and modular office space. It has an integrated network of around 1,591 rental locations in North America, 39 in Europe, 37 in Australia and 19 in New Zealand.</v>
    <v>28500</v>
    <v>New York Stock Exchange</v>
    <v>XNYS</v>
    <v>XNYS</v>
    <v>100 First Stamford Place, Suite 700, STAMFORD, CT, 06902 US</v>
    <v>808.22</v>
    <v>Professional &amp; Commercial Services</v>
    <v>Stock</v>
    <v>46129.796943390626</v>
    <v>7367</v>
    <v>774.81</v>
    <v>49988021336</v>
    <v>UNITED RENTALS, INC.</v>
    <v>UNITED RENTALS, INC.</v>
    <v>788.47</v>
    <v>20.570399999999999</v>
    <v>777.49</v>
    <v>794.89499999999998</v>
    <v>62886320</v>
    <v>URI</v>
    <v>UNITED RENTALS, INC. (XNYS:URI)</v>
    <v>359692</v>
    <v>534343</v>
    <v>1998</v>
  </rv>
  <rv s="2">
    <v>7368</v>
  </rv>
  <rv s="0">
    <v>https://www.bing.com/financeapi/forcetrigger?t=a25r6h&amp;q=XNYS%3aWCC&amp;form=skydnc</v>
    <v>Learn more on Bing</v>
  </rv>
  <rv s="1">
    <v>en-US</v>
    <v>a25r6h</v>
    <v>268435456</v>
    <v>1</v>
    <v>Powered by Refinitiv</v>
    <v>0</v>
    <v>WESCO INTERNATIONAL, INC. (XNYS:WCC)</v>
    <v>2</v>
    <v>3</v>
    <v>Finance</v>
    <v>4</v>
    <v>324.33999999999997</v>
    <v>142.13999999999999</v>
    <v>1.4565999999999999</v>
    <v>10.404999999999999</v>
    <v>3.3797000000000001E-2</v>
    <v>USD</v>
    <v>WESCO International, Inc. is a provider of business-to-business distribution, logistics services and supply chain solutions. The Company's segments include Electrical &amp; Electronic Solutions (EES), Communications &amp; Security Solutions (CSS) and Utility &amp; Broadband Solutions (UBS). EES segment supplies a range of products and solutions primarily to construction, industrial and original equipment manufacturer customers. EES product portfolio includes a range of electrical equipment and supplies, automation and connected devices, and others. CSS segment specializes in data center, network infrastructure and security solutions. In the security business, CSS offers on premise, cloud or hybrid comprehensive solutions for video surveillance, fire and intrusion detection, and others. UBS segment provides products and services to investor-owned utilities, public power companies, including municipalities, as well as global service providers, wireless providers, broadband operators and others.</v>
    <v>21000</v>
    <v>New York Stock Exchange</v>
    <v>XNYS</v>
    <v>XNYS</v>
    <v>STE 700, 225 WEST STATION SQUARE DRIVE, PITTSBURGH, PA, 15219 US</v>
    <v>324.33999999999997</v>
    <v>Machinery, Equipment &amp; Components</v>
    <v>Stock</v>
    <v>46129.797692430468</v>
    <v>7370</v>
    <v>311</v>
    <v>15487872587</v>
    <v>WESCO INTERNATIONAL, INC.</v>
    <v>WESCO INTERNATIONAL, INC.</v>
    <v>314.48</v>
    <v>24.379200000000001</v>
    <v>307.87</v>
    <v>318.27499999999998</v>
    <v>48661920</v>
    <v>WCC</v>
    <v>WESCO INTERNATIONAL, INC. (XNYS:WCC)</v>
    <v>339695</v>
    <v>561550</v>
    <v>1993</v>
  </rv>
  <rv s="2">
    <v>7371</v>
  </rv>
  <rv s="0">
    <v>https://www.bing.com/financeapi/forcetrigger?t=a25x27&amp;q=XNAS%3aWLFC&amp;form=skydnc</v>
    <v>Learn more on Bing</v>
  </rv>
  <rv s="1">
    <v>en-US</v>
    <v>a25x27</v>
    <v>268435456</v>
    <v>1</v>
    <v>Powered by Refinitiv</v>
    <v>0</v>
    <v>WILLIS LEASE FINANCE CORPORATION (XNAS:WLFC)</v>
    <v>2</v>
    <v>3</v>
    <v>Finance</v>
    <v>4</v>
    <v>217.54</v>
    <v>114.01</v>
    <v>0.85109999999999997</v>
    <v>7.76</v>
    <v>3.8117999999999999E-2</v>
    <v>USD</v>
    <v>Willis Lease Finance Corporation, along with its subsidiaries, is a lessor and servicer of commercial aircraft and aircraft engines. The Company operates through two segments: Leasing and Related Operations, and Spare Parts Sales. The Leasing and Related Operations segment involves acquiring and leasing, primarily pursuant to operating leases, commercial aircraft, aircraft engines and other aircraft equipment and the selective purchase and resale of commercial aircraft engines and other aircraft equipment and other related businesses. The Spare Parts Sales segment involves the purchase and resale of after-market engine parts, whole engines, engine modules and portable aircraft components. The Spare Parts Sales segment also enables the Company to provide end-of-life solutions for surplus aircraft and engines, as well as manage the full lifecycle of its lease assets. Its subsidiaries include WEST Engine Funding LLC, Willis Aeronautical Services, Inc., and Willis Asset Management Limited.</v>
    <v>475</v>
    <v>Nasdaq Stock Market</v>
    <v>XNAS</v>
    <v>XNAS</v>
    <v>4700 Lyons Technology Parkway, COCONUT CREEK, FL, 33073 US</v>
    <v>217.54</v>
    <v>Professional &amp; Commercial Services</v>
    <v>Stock</v>
    <v>46129.79776857578</v>
    <v>7373</v>
    <v>208.88</v>
    <v>1434235662</v>
    <v>WILLIS LEASE FINANCE CORPORATION</v>
    <v>WILLIS LEASE FINANCE CORPORATION</v>
    <v>209.61</v>
    <v>12.647399999999999</v>
    <v>203.58</v>
    <v>211.34</v>
    <v>6786390</v>
    <v>WLFC</v>
    <v>WILLIS LEASE FINANCE CORPORATION (XNAS:WLFC)</v>
    <v>115654</v>
    <v>67612</v>
    <v>1998</v>
  </rv>
  <rv s="2">
    <v>7374</v>
  </rv>
  <rv s="0">
    <v>https://www.bing.com/financeapi/forcetrigger?t=a262ar&amp;q=XNYS%3aWSO&amp;form=skydnc</v>
    <v>Learn more on Bing</v>
  </rv>
  <rv s="1">
    <v>en-US</v>
    <v>a262ar</v>
    <v>268435456</v>
    <v>1</v>
    <v>Powered by Refinitiv</v>
    <v>0</v>
    <v>WATSCO, INC. (XNYS:WSO)</v>
    <v>2</v>
    <v>3</v>
    <v>Finance</v>
    <v>4</v>
    <v>513.54</v>
    <v>323.05</v>
    <v>1.0737000000000001</v>
    <v>4.13</v>
    <v>9.7889999999999991E-3</v>
    <v>USD</v>
    <v>Watsco, Inc. is a distributor of air conditioning, heating and refrigeration equipment and related parts and supplies. It sells air conditioning and heating equipment to the replacement and new construction markets for both residential and commercial applications. It also sells a variety of non-equipment products including parts, supplies, ductwork, air movement products, insulation, tools, installation supplies, thermostats, and air quality products. It provides condensing units, compressors, evaporators, valves, refrigerants, walk-in coolers, and ice machines for industrial and commercial applications. Its business units include Carrier Enterprise, Baker Distributing Company, Gemaire Distributors, East Coast Metal Distributors, Heating and Cooling Supply, Homans Associates, Pierce Phelps, N&amp;S Supply, Acme Refrigeration, Alert Labs Inc., Tradewinds, Boreal International, Watsco Ventures, and Gateway Supply Co.</v>
    <v>6950</v>
    <v>New York Stock Exchange</v>
    <v>XNYS</v>
    <v>XNYS</v>
    <v>STE 901, 2665 S BAYSHORE DR, COCONUT GROVE, FL, 33133 US</v>
    <v>439.48500000000001</v>
    <v>Machinery, Equipment &amp; Components</v>
    <v>Stock</v>
    <v>46129.797913240625</v>
    <v>7376</v>
    <v>423.83499999999998</v>
    <v>17287896931</v>
    <v>WATSCO, INC.</v>
    <v>WATSCO, INC.</v>
    <v>425.73</v>
    <v>34.931100000000001</v>
    <v>421.9</v>
    <v>426.03</v>
    <v>40579060</v>
    <v>WSO</v>
    <v>WATSCO, INC. (XNYS:WSO)</v>
    <v>249492</v>
    <v>538943</v>
    <v>1956</v>
  </rv>
  <rv s="2">
    <v>7377</v>
  </rv>
  <rv s="0">
    <v>https://www.bing.com/financeapi/forcetrigger?t=c2kagh&amp;q=XNAS%3aXMTR&amp;form=skydnc</v>
    <v>Learn more on Bing</v>
  </rv>
  <rv s="1">
    <v>en-US</v>
    <v>c2kagh</v>
    <v>268435456</v>
    <v>1</v>
    <v>Powered by Refinitiv</v>
    <v>0</v>
    <v>XOMETRY, INC. (XNAS:XMTR)</v>
    <v>2</v>
    <v>3</v>
    <v>Finance</v>
    <v>4</v>
    <v>73.866500000000002</v>
    <v>21.34</v>
    <v>0.92510000000000003</v>
    <v>2.62</v>
    <v>5.5827999999999996E-2</v>
    <v>USD</v>
    <v>Xometry, Inc. provides an artificial intelligence (AI)-powered marketplace, the Thomasnet.com industrial sourcing platform and a suite of cloud-based services. The Company provides manufacturers with the critical resources they need to grow their business and makes it easy for buyers to create locally resilient supply chains. It connects buyers with suppliers of manufacturing services. Xometry Instant Quoting Engine leverages millions of pieces of data to analyze complex parts in real-time, matches buyers with the right suppliers globally, and provides pricing and lead times. Its AI-enabled technology platform is powered by machine learning algorithms and datasets, resulting in a two-sided marketplace. It uses technology to enable product designers, engineers, buyers, and supply chain professionals to access the capacity of a global network of manufacturing facilities. Its suppliers’ capabilities include computer numerical control manufacturing, and sheet cutting, among others.</v>
    <v>1174</v>
    <v>Nasdaq Stock Market</v>
    <v>XNAS</v>
    <v>XNAS</v>
    <v>6116 Executive Boulevard, Suite 800, NORTH BETHESDA, MD, 20852 US</v>
    <v>51.3</v>
    <v>Software &amp; IT Services</v>
    <v>Stock</v>
    <v>46129.797892742972</v>
    <v>7379</v>
    <v>48.5</v>
    <v>2567900011</v>
    <v>XOMETRY, INC.</v>
    <v>XOMETRY, INC.</v>
    <v>48.5</v>
    <v>0</v>
    <v>46.93</v>
    <v>49.55</v>
    <v>51824420</v>
    <v>XMTR</v>
    <v>XOMETRY, INC. (XNAS:XMTR)</v>
    <v>540391</v>
    <v>822386</v>
    <v>2013</v>
  </rv>
  <rv s="2">
    <v>7380</v>
  </rv>
  <rv s="0">
    <v>https://www.bing.com/financeapi/forcetrigger?t=a1p7u2&amp;q=XNAS%3aCASS&amp;form=skydnc</v>
    <v>Learn more on Bing</v>
  </rv>
  <rv s="1">
    <v>en-US</v>
    <v>a1p7u2</v>
    <v>268435456</v>
    <v>1</v>
    <v>Powered by Refinitiv</v>
    <v>0</v>
    <v>CASS INFORMATION SYSTEMS, INC. (XNAS:CASS)</v>
    <v>2</v>
    <v>3</v>
    <v>Finance</v>
    <v>4</v>
    <v>48.28</v>
    <v>36.0745</v>
    <v>0.45639999999999997</v>
    <v>1.52</v>
    <v>3.2625000000000001E-2</v>
    <v>USD</v>
    <v>Cass Information Systems, Inc. is a provider of integrated information and payment management solutions. The Company enables enterprises to control their supply chains, communications networks, facilities and other operations. Its segments include Information Services and Banking Services. The Information Services segment provides transportation, energy, telecommunication, and environmental invoice processing and payment services to large corporations. In addition, this segment provides church management software and on-line generosity services primarily for faith-based ministries. The Company's AcuAudit is a premier freight audit platform for ocean and international air freight. The Banking Services segment provides banking services primarily to privately held businesses, franchise restaurants and faith-based ministries, as well as supporting the banking needs of the Information Services segment. The Company's bank subsidiary, Cass Commercial Bank, supports its payment operations.</v>
    <v>860</v>
    <v>Nasdaq Stock Market</v>
    <v>XNAS</v>
    <v>XNAS</v>
    <v>12444 Powerscourt Dr, ST. LOUIS, MO, 63131 US</v>
    <v>48.28</v>
    <v>Professional &amp; Commercial Services</v>
    <v>Stock</v>
    <v>46129.797005786721</v>
    <v>7382</v>
    <v>47.01</v>
    <v>621018313</v>
    <v>CASS INFORMATION SYSTEMS, INC.</v>
    <v>CASS INFORMATION SYSTEMS, INC.</v>
    <v>47.01</v>
    <v>20.7774</v>
    <v>46.59</v>
    <v>48.11</v>
    <v>12908300</v>
    <v>CASS</v>
    <v>CASS INFORMATION SYSTEMS, INC. (XNAS:CASS)</v>
    <v>46267</v>
    <v>80424</v>
    <v>1982</v>
  </rv>
  <rv s="2">
    <v>7383</v>
  </rv>
  <rv s="0">
    <v>https://www.bing.com/financeapi/forcetrigger?t=a1swsm&amp;q=XNYS%3aFIS&amp;form=skydnc</v>
    <v>Learn more on Bing</v>
  </rv>
  <rv s="1">
    <v>en-US</v>
    <v>a1swsm</v>
    <v>268435456</v>
    <v>1</v>
    <v>Powered by Refinitiv</v>
    <v>0</v>
    <v>FIDELITY NATIONAL INFORMATION SERVICES, INC. (XNYS:FIS)</v>
    <v>2</v>
    <v>3</v>
    <v>Finance</v>
    <v>4</v>
    <v>82.74</v>
    <v>43.295000000000002</v>
    <v>0.88380000000000003</v>
    <v>-0.30990000000000001</v>
    <v>-6.3739999999999995E-3</v>
    <v>USD</v>
    <v>Fidelity National Information Services, Inc. is a financial technology company providing solutions to financial institutions, businesses and developers. The Company's segments include Banking Solutions (Banking), Capital Market Solutions (Capital Markets) and Corporate and Other. The Banking segment is focused on serving financial institutions with core processing software, transaction processing software and complementary applications and services, many of which interact directly with core processing software. The Capital Markets segment is focused on serving global financial services clients and corporations with an array of buy- and sell-side, treasury, risk management and lending solutions. Its solutions include a variety of mission-critical buy- and sell-side applications for recordkeeping, data and analytics, trading and financing, as well as corporate treasury and risk management applications. It owns brand FIS Total Issuing Solutions, which is engaged in credit processing.</v>
    <v>44000</v>
    <v>New York Stock Exchange</v>
    <v>XNYS</v>
    <v>XNYS</v>
    <v>347 Riverside Avenue, JACKSONVILLE, FL, 32202 US</v>
    <v>49.278700000000001</v>
    <v>Financial Technology (Fintech) &amp; Infrastructure</v>
    <v>Stock</v>
    <v>46129.795814675781</v>
    <v>7385</v>
    <v>48.24</v>
    <v>24850894187</v>
    <v>FIDELITY NATIONAL INFORMATION SERVICES, INC.</v>
    <v>FIDELITY NATIONAL INFORMATION SERVICES, INC.</v>
    <v>48.984999999999999</v>
    <v>66.5428</v>
    <v>48.62</v>
    <v>48.310099999999998</v>
    <v>514403700</v>
    <v>FIS</v>
    <v>FIDELITY NATIONAL INFORMATION SERVICES, INC. (XNYS:FIS)</v>
    <v>2709967</v>
    <v>6663316</v>
    <v>2001</v>
  </rv>
  <rv s="2">
    <v>7386</v>
  </rv>
  <rv s="0">
    <v>https://www.bing.com/financeapi/forcetrigger?t=c22p1h&amp;q=XNAS%3aFLYW&amp;form=skydnc</v>
    <v>Learn more on Bing</v>
  </rv>
  <rv s="1">
    <v>en-US</v>
    <v>c22p1h</v>
    <v>268435456</v>
    <v>1</v>
    <v>Powered by Refinitiv</v>
    <v>0</v>
    <v>FLYWIRE CORPORATION (XNAS:FLYW)</v>
    <v>2</v>
    <v>3</v>
    <v>Finance</v>
    <v>4</v>
    <v>15.25</v>
    <v>8.5050000000000008</v>
    <v>1.3063</v>
    <v>0.14499999999999999</v>
    <v>1.0797000000000001E-2</v>
    <v>USD</v>
    <v>Flywire Corporation is a global payments enablement and software company. The Company combines its global payments network, payments platform and vertical-specific software to deliver important and complex payments for its clients and their customers. It leverages its vertical-specific software and payments technology to embed within the existing accounts receivable (A/R) workflows for its clients across the education, healthcare and travel vertical markets, as well as in key business-to-business (B2B) industries. It also integrates with enterprise resource planning (ERP) systems, such as NetSuite, to optimize the payment experience for their customers while eliminating operational challenges. The Company’s payments-as-a-services include payment services, enabling services, and transaction processing services. The Company supports approximately 4,500 clients with diverse payment methods in more than 140 currencies across 240 countries and territories around the world.</v>
    <v>1400</v>
    <v>Nasdaq Stock Market</v>
    <v>XNAS</v>
    <v>XNAS</v>
    <v>141 Tremont Street, Suite 10, BOSTON, MA, 02111 US</v>
    <v>13.99</v>
    <v>Professional &amp; Commercial Services</v>
    <v>Stock</v>
    <v>46129.796012303123</v>
    <v>7388</v>
    <v>13.574999999999999</v>
    <v>1645348372</v>
    <v>FLYWIRE CORPORATION</v>
    <v>FLYWIRE CORPORATION</v>
    <v>13.65</v>
    <v>130.78030000000001</v>
    <v>13.43</v>
    <v>13.574999999999999</v>
    <v>121204300</v>
    <v>FLYW</v>
    <v>FLYWIRE CORPORATION (XNAS:FLYW)</v>
    <v>1062506</v>
    <v>1510285</v>
    <v>2009</v>
  </rv>
  <rv s="2">
    <v>7389</v>
  </rv>
  <rv s="0">
    <v>https://www.bing.com/financeapi/forcetrigger?t=bumqbh&amp;q=XNYS%3aFOUR&amp;form=skydnc</v>
    <v>Learn more on Bing</v>
  </rv>
  <rv s="1">
    <v>en-US</v>
    <v>bumqbh</v>
    <v>268435456</v>
    <v>1</v>
    <v>Powered by Refinitiv</v>
    <v>0</v>
    <v>SHIFT4 PAYMENTS, INC (XNYS:FOUR)</v>
    <v>2</v>
    <v>3</v>
    <v>Finance</v>
    <v>4</v>
    <v>108.5</v>
    <v>39.905000000000001</v>
    <v>1.5429999999999999</v>
    <v>1.2350000000000001</v>
    <v>2.5489999999999999E-2</v>
    <v>USD</v>
    <v>Shift4 Payments, Inc. is engaged in commerce-enabling technology. The Company is an independent provider of software and payment processing solutions in the United States based on the total volume of payments processed. Its payments platform provides omni-channel card acceptance and processing solutions across multiple payment types, including credit, debit, contactless card, Europay, MasterCard and Visa (EMV), QR Pay, and mobile wallets, as well as alternative payment methods, such as Apple Pay, Google Pay, Alipay and WeChat Pay. Through its proprietary gateway, its payments platform is integrated with over 550 software suites. It enables connectivity with the payment processors, alternative payment rails and many different payment devices. Its suite of technology solutions includes SkyTab POS, SkyTab Mobile, SkyTab Venue, Lighthouse, The Giving Block, Shift4Shop and Marketplace. Its SkyTab POS offering helps its merchants scale their business and improve operational efficiency.</v>
    <v>6300</v>
    <v>New York Stock Exchange</v>
    <v>XNYS</v>
    <v>XNYS</v>
    <v>3501 Corporate Parkway, CENTER VALLEY, PA, 18034 US</v>
    <v>50.725000000000001</v>
    <v>Professional &amp; Commercial Services</v>
    <v>Stock</v>
    <v>46129.797873796095</v>
    <v>7391</v>
    <v>48.875</v>
    <v>4036375614</v>
    <v>SHIFT4 PAYMENTS, INC</v>
    <v>SHIFT4 PAYMENTS, INC</v>
    <v>49.01</v>
    <v>45.2958</v>
    <v>48.45</v>
    <v>49.685000000000002</v>
    <v>81239320</v>
    <v>FOUR</v>
    <v>SHIFT4 PAYMENTS, INC (XNYS:FOUR)</v>
    <v>774230</v>
    <v>2138544</v>
    <v>2019</v>
  </rv>
  <rv s="2">
    <v>7392</v>
  </rv>
  <rv s="0">
    <v>https://www.bing.com/financeapi/forcetrigger?t=a1u4zr&amp;q=XNYS%3aGPN&amp;form=skydnc</v>
    <v>Learn more on Bing</v>
  </rv>
  <rv s="1">
    <v>en-US</v>
    <v>a1u4zr</v>
    <v>268435456</v>
    <v>1</v>
    <v>Powered by Refinitiv</v>
    <v>0</v>
    <v>GLOBAL PAYMENTS INC. (XNYS:GPN)</v>
    <v>2</v>
    <v>3</v>
    <v>Finance</v>
    <v>4</v>
    <v>90.635000000000005</v>
    <v>62.45</v>
    <v>0.75609999999999999</v>
    <v>1.1299999999999999</v>
    <v>1.5951E-2</v>
    <v>USD</v>
    <v>Global Payments Inc. is a payment technology and software company that powers commerce for businesses of all sizes worldwide. The Company helps businesses grow by delivering solutions that enable payment acceptance, smarter operations and client experiences - online, in store and everywhere in between. Through its Merchant Solutions business, it provides payments technology and software solutions globally to primarily small- and-medium sized businesses and select mid-market and enterprise customers. Its comprehensive offerings include authorization, settlement and funding services, customer support, chargeback resolution, reconciliation and dispute management services, terminal rental, sales and deployment, payment security services, consolidated billing and reporting. Its Worldpay is a payments technology and solutions company. It serves various industries, including restaurants, retail, services, sports and entertainment, K-12 education, higher education, and property management.</v>
    <v>26000</v>
    <v>New York Stock Exchange</v>
    <v>XNYS</v>
    <v>XNYS</v>
    <v>3550 Lenox Road, ATLANTA, GA, 30326 US</v>
    <v>73</v>
    <v>Professional &amp; Commercial Services</v>
    <v>Stock</v>
    <v>46129.797348517968</v>
    <v>7394</v>
    <v>70.81</v>
    <v>19809238710</v>
    <v>GLOBAL PAYMENTS INC.</v>
    <v>GLOBAL PAYMENTS INC.</v>
    <v>71.62</v>
    <v>15.286099999999999</v>
    <v>70.84</v>
    <v>71.97</v>
    <v>275243000</v>
    <v>GPN</v>
    <v>GLOBAL PAYMENTS INC. (XNYS:GPN)</v>
    <v>2912097</v>
    <v>3183032</v>
    <v>2000</v>
  </rv>
  <rv s="2">
    <v>7395</v>
  </rv>
  <rv s="0">
    <v>https://www.bing.com/financeapi/forcetrigger?t=a1t7im&amp;q=XNAS%3aIMXI&amp;form=skydnc</v>
    <v>Learn more on Bing</v>
  </rv>
  <rv s="1">
    <v>en-US</v>
    <v>a1t7im</v>
    <v>268435456</v>
    <v>1</v>
    <v>Powered by Refinitiv</v>
    <v>0</v>
    <v>INTERNATIONAL MONEY EXPRESS, INC. (XNAS:IMXI)</v>
    <v>2</v>
    <v>3</v>
    <v>Finance</v>
    <v>4</v>
    <v>15.94</v>
    <v>8.58</v>
    <v>0.80710000000000004</v>
    <v>-5.0000000000000001E-3</v>
    <v>-3.1530000000000002E-4</v>
    <v>USD</v>
    <v>International Money Express, Inc. is an omnichannel money remittance services company. The Company applies proprietary technology enabling consumers to send money from the United States, Canada, Spain, Italy, the United Kingdom and Germany to more than 60 countries. It offers the digital movement of money through a network of agent retailers in the United States, Canada, Spain, Italy, the United Kingdom and Germany; Company-operated stores; its mobile apps, and the Company’s Websites. Its remittance services include a suite of ancillary financial processing solutions and payment services, which are available in all 50 states in the United States, Washington D.C., Puerto Rico and 13 provinces in Canada. Its product and service portfolio includes online payment options, pre-paid debit cards and direct deposit payroll cards. Its money remittance services are also available on the Internet via its Websites (intermexonline.com and online.i-transfer.es) and on mobile device applications.</v>
    <v>1096</v>
    <v>Nasdaq Stock Market</v>
    <v>XNAS</v>
    <v>XNAS</v>
    <v>9100 South Dadeland Blvd, Suite 1100, MIAMI, FL, 33156 US</v>
    <v>15.89</v>
    <v>Professional &amp; Commercial Services</v>
    <v>Stock</v>
    <v>46129.797582418752</v>
    <v>7397</v>
    <v>15.845000000000001</v>
    <v>477817854</v>
    <v>INTERNATIONAL MONEY EXPRESS, INC.</v>
    <v>INTERNATIONAL MONEY EXPRESS, INC.</v>
    <v>15.89</v>
    <v>14.648</v>
    <v>15.86</v>
    <v>15.855</v>
    <v>30136730</v>
    <v>IMXI</v>
    <v>INTERNATIONAL MONEY EXPRESS, INC. (XNAS:IMXI)</v>
    <v>102928</v>
    <v>379127</v>
    <v>2015</v>
  </rv>
  <rv s="2">
    <v>7398</v>
  </rv>
  <rv s="0">
    <v>https://www.bing.com/financeapi/forcetrigger?t=a1x8w7&amp;q=XNYS%3aMA&amp;form=skydnc</v>
    <v>Learn more on Bing</v>
  </rv>
  <rv s="1">
    <v>en-US</v>
    <v>a1x8w7</v>
    <v>268435456</v>
    <v>1</v>
    <v>Powered by Refinitiv</v>
    <v>0</v>
    <v>MASTERCARD INCORPORATED (XNYS:MA)</v>
    <v>2</v>
    <v>3</v>
    <v>Finance</v>
    <v>4</v>
    <v>601.77</v>
    <v>480.5</v>
    <v>0.80400000000000005</v>
    <v>3.6</v>
    <v>6.9430000000000004E-3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39800</v>
    <v>New York Stock Exchange</v>
    <v>XNYS</v>
    <v>XNYS</v>
    <v>2000 Purchase St, PURCHASE, NY, 10577 US</v>
    <v>527.46500000000003</v>
    <v>Software &amp; IT Services</v>
    <v>Stock</v>
    <v>46129.79789395781</v>
    <v>7400</v>
    <v>518.74</v>
    <v>465650874322</v>
    <v>MASTERCARD INCORPORATED</v>
    <v>MASTERCARD INCORPORATED</v>
    <v>521</v>
    <v>31.595800000000001</v>
    <v>518.54</v>
    <v>522.14</v>
    <v>891812300</v>
    <v>MA</v>
    <v>MASTERCARD INCORPORATED (XNYS:MA)</v>
    <v>2512153</v>
    <v>3342025</v>
    <v>2001</v>
  </rv>
  <rv s="2">
    <v>7401</v>
  </rv>
  <rv s="0">
    <v>https://www.bing.com/financeapi/forcetrigger?t=c27y1h&amp;q=XNYS%3aPAY&amp;form=skydnc</v>
    <v>Learn more on Bing</v>
  </rv>
  <rv s="1">
    <v>en-US</v>
    <v>c27y1h</v>
    <v>268435456</v>
    <v>1</v>
    <v>Powered by Refinitiv</v>
    <v>0</v>
    <v>PAYMENTUS HOLDINGS, INC. (XNYS:PAY)</v>
    <v>2</v>
    <v>3</v>
    <v>Finance</v>
    <v>4</v>
    <v>40.432600000000001</v>
    <v>22.02</v>
    <v>1.4303999999999999</v>
    <v>0.56000000000000005</v>
    <v>2.0013999999999997E-2</v>
    <v>USD</v>
    <v>Paymentus Holdings, Inc. is a provider of cloud-based bill payment technology and solutions for more than 2,500 billers and financial institutions across North America. The Company’s artificial intelligence (AI)-driven software-as-a-service (SaaS) platform provides a single-vendor solution. Its proprietary Instant Payment Network (IPN) connects its IPN partners’ platforms and billers to its integrated billing, payment, and reconciliation capabilities. Its platform for financial institutions reconnects financial institutions with their customers by providing a real-time financial hub where consumers can consolidate their financial obligations, pay bills, move money in real time and improve their understanding of their own financial position. Its solution offers electronic bill presentment across numerous channels, including Web, mobile, text, portable document format (PDF), email, interactive voice response (IVR), chatbot, social media and through its IPN partners.</v>
    <v>1340</v>
    <v>New York Stock Exchange</v>
    <v>XNYS</v>
    <v>XNYS</v>
    <v>11605 N. Community House Road, Suite 300, CHARLOTTE, NC, 28277 US</v>
    <v>28.72</v>
    <v>Financial Technology (Fintech) &amp; Infrastructure</v>
    <v>Stock</v>
    <v>46129.797062024998</v>
    <v>7403</v>
    <v>28.11</v>
    <v>3587923224</v>
    <v>PAYMENTUS HOLDINGS, INC.</v>
    <v>PAYMENTUS HOLDINGS, INC.</v>
    <v>28.27</v>
    <v>55.054000000000002</v>
    <v>27.98</v>
    <v>28.54</v>
    <v>125715600</v>
    <v>PAY</v>
    <v>PAYMENTUS HOLDINGS, INC. (XNYS:PAY)</v>
    <v>249485</v>
    <v>450106</v>
    <v>2011</v>
  </rv>
  <rv s="2">
    <v>7404</v>
  </rv>
  <rv s="0">
    <v>https://www.bing.com/financeapi/forcetrigger?t=bwigmw&amp;q=XNAS%3aPAYO&amp;form=skydnc</v>
    <v>Learn more on Bing</v>
  </rv>
  <rv s="1">
    <v>en-US</v>
    <v>bwigmw</v>
    <v>268435456</v>
    <v>1</v>
    <v>Powered by Refinitiv</v>
    <v>0</v>
    <v>Payoneer Global Inc. (XNAS:PAYO)</v>
    <v>2</v>
    <v>3</v>
    <v>Finance</v>
    <v>4</v>
    <v>7.665</v>
    <v>4.0800999999999998</v>
    <v>1.0672999999999999</v>
    <v>0.105</v>
    <v>2.0309000000000001E-2</v>
    <v>USD</v>
    <v>Payoneer Global Inc. is a financial technology company that helps small and medium-sized businesses (SMBs) to transact, do business, and grow globally. The Company's financial stack provides a suite of cross-border accounts receivable (AR) and accounts payable (AP) capabilities, including multicurrency account capabilities, and includes services such as working capital and funds management. Its customers include goods exporters selling cross-border to consumers and other businesses, services companies exporting their capabilities to international clients, independent professionals, creators, contractors, and business owners capitalizing on the digitization of the workplace and remote work, vacation rental hosts, and others. Its customers sell their goods or services either via a marketplace or directly to other businesses (B2B), and/or to customers via webstores. The Company serves SMBs located in more than 190 countries and territories and operating in a variety of industries.</v>
    <v>2540</v>
    <v>Nasdaq Stock Market</v>
    <v>XNAS</v>
    <v>XNAS</v>
    <v>195 Broadway, 27Th Floor, NEW YORK, NY, 10007 US</v>
    <v>5.32</v>
    <v>Professional &amp; Commercial Services</v>
    <v>Stock</v>
    <v>46129.796966921094</v>
    <v>7406</v>
    <v>5.2</v>
    <v>1818677575</v>
    <v>Payoneer Global Inc.</v>
    <v>Payoneer Global Inc.</v>
    <v>5.26</v>
    <v>26.6145</v>
    <v>5.17</v>
    <v>5.2750000000000004</v>
    <v>344773000</v>
    <v>PAYO</v>
    <v>Payoneer Global Inc. (XNAS:PAYO)</v>
    <v>1321557</v>
    <v>3879827</v>
    <v>2021</v>
  </rv>
  <rv s="2">
    <v>7407</v>
  </rv>
  <rv s="0">
    <v>https://www.bing.com/financeapi/forcetrigger?t=bwg3dm&amp;q=XNYS%3aPSFE&amp;form=skydnc</v>
    <v>Learn more on Bing</v>
  </rv>
  <rv s="1">
    <v>en-US</v>
    <v>bwg3dm</v>
    <v>268435456</v>
    <v>1</v>
    <v>Powered by Refinitiv</v>
    <v>0</v>
    <v>Paysafe Limited (XNYS:PSFE)</v>
    <v>2</v>
    <v>3</v>
    <v>Finance</v>
    <v>4</v>
    <v>16.484999999999999</v>
    <v>5.95</v>
    <v>1.7827</v>
    <v>0.17</v>
    <v>1.9722E-2</v>
    <v>USD</v>
    <v>Paysafe Limited is a United Kingdom-based payments platform provider. The Company's integrated payments platform offers the full spectrum of payment solutions ranging from credit and debit card processing to digital wallet, eCash and real-time banking solutions. Its segments include Merchant Solutions and Digital Wallets. Merchant Solutions segment offers a range of solutions, including a full range of PCI-compliant payment acceptance and transaction processing solutions for merchants and integrated service providers including merchant acquiring, transaction processing, and fraud and risk management tools. This segment includes Paysafe and Petroleum Card Services brands. Digital Wallets segment is the combination of its legacy Digital Wallet and eCash solutions and services markets in Europe, United Kingdom, North America and Latin America. It also provides digital commerce solutions for specialized industry verticals, including iGaming, gaming, digital goods and cryptocurrencies.</v>
    <v>2900</v>
    <v>New York Stock Exchange</v>
    <v>XNYS</v>
    <v>XNYS</v>
    <v>1st floor, 2 Gresham Street, LONDON, EC2V 7AD GB</v>
    <v>9.0250000000000004</v>
    <v>Financial Technology (Fintech) &amp; Infrastructure</v>
    <v>Stock</v>
    <v>46129.797631214846</v>
    <v>7409</v>
    <v>8.7850000000000001</v>
    <v>450512639</v>
    <v>Paysafe Limited</v>
    <v>Paysafe Limited</v>
    <v>8.9499999999999993</v>
    <v>0</v>
    <v>8.6199999999999992</v>
    <v>8.7899999999999991</v>
    <v>51252860</v>
    <v>PSFE</v>
    <v>Paysafe Limited (XNYS:PSFE)</v>
    <v>246476</v>
    <v>374934</v>
    <v>2020</v>
  </rv>
  <rv s="2">
    <v>7410</v>
  </rv>
  <rv s="0">
    <v>https://www.bing.com/financeapi/forcetrigger?t=a21icw&amp;q=XNAS%3aPYPL&amp;form=skydnc</v>
    <v>Learn more on Bing</v>
  </rv>
  <rv s="1">
    <v>en-US</v>
    <v>a21icw</v>
    <v>268435456</v>
    <v>1</v>
    <v>Powered by Refinitiv</v>
    <v>0</v>
    <v>PAYPAL HOLDINGS, INC. (XNAS:PYPL)</v>
    <v>2</v>
    <v>3</v>
    <v>Finance</v>
    <v>4</v>
    <v>79.5</v>
    <v>38.46</v>
    <v>1.4114</v>
    <v>0.79500000000000004</v>
    <v>1.5960999999999999E-2</v>
    <v>USD</v>
    <v>PayPal Holdings, Inc. offers a technology platform. The Company’s products are designed to enable digital payments and simplify commerce experiences for consumers and merchants to make selling, shopping, and sending and receiving money simple, personalized, and secure, online or offline, including mobile. It provides consumers with a digital wallet that enables them to send payments to merchants securely using a variety of funding sources, which include a bank account, a PayPal or Venmo account balance, its consumer credit products, a credit card, a debit card, certain cryptocurrencies, or other stored value products. It operates a global, two-sided network at scale that connects consumers and merchants with 434 million active accounts across approximately 200 markets. Its brands include PayPal, Braintree, Venmo, Xoom, Hyperwallet, PayPal Zettle, PayPal Honey, and Paidy. It offers financing products through the PayPal Working Capital (PPWC) and PayPal Business Loan (PPBL).</v>
    <v>23800</v>
    <v>Nasdaq Stock Market</v>
    <v>XNAS</v>
    <v>XNAS</v>
    <v>2211 N 1st St, SAN JOSE, CA, 95131 US</v>
    <v>51.2</v>
    <v>Professional &amp; Commercial Services</v>
    <v>Stock</v>
    <v>46129.797949467189</v>
    <v>7412</v>
    <v>49.773000000000003</v>
    <v>45528002770</v>
    <v>PAYPAL HOLDINGS, INC.</v>
    <v>PAYPAL HOLDINGS, INC.</v>
    <v>50.42</v>
    <v>9.3353000000000002</v>
    <v>49.81</v>
    <v>50.604999999999997</v>
    <v>899674000</v>
    <v>PYPL</v>
    <v>PAYPAL HOLDINGS, INC. (XNAS:PYPL)</v>
    <v>12359904</v>
    <v>16062999</v>
    <v>2015</v>
  </rv>
  <rv s="2">
    <v>7413</v>
  </rv>
  <rv s="0">
    <v>https://www.bing.com/financeapi/forcetrigger?t=a21v3m&amp;q=XNAS%3aRELY&amp;form=skydnc</v>
    <v>Learn more on Bing</v>
  </rv>
  <rv s="1">
    <v>en-US</v>
    <v>a21v3m</v>
    <v>268435456</v>
    <v>1</v>
    <v>Powered by Refinitiv</v>
    <v>0</v>
    <v>REMITLY GLOBAL, INC. (XNAS:RELY)</v>
    <v>2</v>
    <v>3</v>
    <v>Finance</v>
    <v>4</v>
    <v>24.704999999999998</v>
    <v>12.08</v>
    <v>0.2412</v>
    <v>0.24</v>
    <v>1.2225999999999999E-2</v>
    <v>USD</v>
    <v>Remitly Global, Inc. is a provider of digital financial services that transcend borders, in over 170 countries around the world. Its cross-border payments app helps customers with a fast, reliable, and transparent money movement experience. The Company’s technology platform is purpose-built to localize consumer experiences, enables a robust network of partner integrations, and uses data to optimize business performance. The Company provides a digital cross-border remittance product that is accessible via its mobile app or the Web. It offers a mobile-centric suite of products, global network, localization expertise at scale and a data-driven approach. Its mobile app for cross-border remittances provides an easy-to-use, end-to-end process. The Company's global network of funding and disbursement partnerships enables it to complete money transfers in over 5,100 corridors without the need to deploy local operations in each country.</v>
    <v>3200</v>
    <v>Nasdaq Stock Market</v>
    <v>XNAS</v>
    <v>XNAS</v>
    <v>Remitly Global, Inc., 401 Union Street, Suite 1000, SEATTLE, WA, 98101 US</v>
    <v>20.2</v>
    <v>Professional &amp; Commercial Services</v>
    <v>Stock</v>
    <v>46129.797889582813</v>
    <v>7415</v>
    <v>19.784500000000001</v>
    <v>4185702928</v>
    <v>REMITLY GLOBAL, INC.</v>
    <v>REMITLY GLOBAL, INC.</v>
    <v>19.98</v>
    <v>63.360999999999997</v>
    <v>19.63</v>
    <v>19.87</v>
    <v>210654400</v>
    <v>RELY</v>
    <v>REMITLY GLOBAL, INC. (XNAS:RELY)</v>
    <v>5385615</v>
    <v>3179805</v>
    <v>2018</v>
  </rv>
  <rv s="2">
    <v>7416</v>
  </rv>
  <rv s="0">
    <v>https://www.bing.com/financeapi/forcetrigger?t=b1h84c&amp;q=XNAS%3aRPAY&amp;form=skydnc</v>
    <v>Learn more on Bing</v>
  </rv>
  <rv s="1">
    <v>en-US</v>
    <v>b1h84c</v>
    <v>268435456</v>
    <v>1</v>
    <v>Powered by Refinitiv</v>
    <v>0</v>
    <v>REPAY HOLDINGS CORPORATION (XNAS:RPAY)</v>
    <v>2</v>
    <v>3</v>
    <v>Finance</v>
    <v>4</v>
    <v>6.0549999999999997</v>
    <v>2.2999999999999998</v>
    <v>1.6989000000000001</v>
    <v>0.84499999999999997</v>
    <v>0.26572299999999999</v>
    <v>USD</v>
    <v>Repay Holdings Corporation is a payments technology company. The Company provides integrated payment processing solutions to industry-oriented vertical markets in which businesses have specific transaction processing needs. Its segments include Consumer Payments and Business Payments. The Consumer Payments segment provides payment processing solutions, including debit and credit card processing, Automated Clearing House (ACH) processing and other electronic payment acceptance solutions, as well as its loan disbursement product that enables its clients to collect payments and disburse funds to consumers, and includes its clearing and settlement solutions (RCS) offering. Its Business Payments segment provides payment processing solutions, including accounts payable automation, debit and credit card processing, virtual credit card processing, ACH processing and other electronic payment acceptance solutions that enable its clients to collect or send payments to other businesses.</v>
    <v>486</v>
    <v>Nasdaq Stock Market</v>
    <v>XNAS</v>
    <v>XNAS</v>
    <v>3060 Peachtree Road Nw, Suite 1100, ATLANTA, GA, 30305 US</v>
    <v>4.2899000000000003</v>
    <v>Professional &amp; Commercial Services</v>
    <v>Stock</v>
    <v>46129.79763981406</v>
    <v>7418</v>
    <v>3.73</v>
    <v>352009635</v>
    <v>REPAY HOLDINGS CORPORATION</v>
    <v>REPAY HOLDINGS CORPORATION</v>
    <v>3.97</v>
    <v>0</v>
    <v>3.18</v>
    <v>4.0250000000000004</v>
    <v>87455810</v>
    <v>RPAY</v>
    <v>REPAY HOLDINGS CORPORATION (XNAS:RPAY)</v>
    <v>23513313</v>
    <v>1467075</v>
    <v>2019</v>
  </rv>
  <rv s="2">
    <v>7419</v>
  </rv>
  <rv s="3">
    <v>en-US</v>
    <v>can36h</v>
    <v>268435456</v>
    <v>1</v>
    <v>Powered by Refinitiv</v>
    <v>6</v>
    <v>SEZZLE INC. (XNAS:SEZL)</v>
    <v>7</v>
    <v>3</v>
    <v>Finance</v>
    <v>4</v>
    <v>186.74</v>
    <v>37.6</v>
    <v>3.3730000000000002</v>
    <v>6.9863999999999997</v>
    <v>9.4187999999999994E-2</v>
    <v>USD</v>
    <v>Sezzle Inc. is a fintech company. The Company’s payment platform increases the purchasing power of consumers by offering access to point-of-sale financing options and digital payment services connecting millions of customers with its global network of merchants. Its payment options allow consumers to take control over their spending. Its digital payments platform provides consumers a flexible alternative to traditional credit. Its Sezzle Platform offers a payments solution for consumers that instantly extends credit at the point-of-sale, allowing consumers to purchase and receive the ordered merchandise at the time of sale while paying in installments over time. The Sezzle Platform flagship product, pay-in-four, allows consumers to pay a fourth of the purchase price up front, and then another fourth of the purchase price every two weeks thereafter over a total of six weeks. Its Sezzle Virtual Card provides rapid-installation and point-of-sale option for brick-and-mortar retailers.</v>
    <v>201</v>
    <v>Nasdaq Stock Market</v>
    <v>XNAS</v>
    <v>XNAS</v>
    <v>700 NICOLET MALL, SUITE 640, MINNEAPOLIS, MN, 55402 US</v>
    <v>81.594999999999999</v>
    <v>Professional &amp; Commercial Services</v>
    <v>Stock</v>
    <v>46129.79769427031</v>
    <v>75.17</v>
    <v>2743391671</v>
    <v>SEZZLE INC.</v>
    <v>SEZZLE INC.</v>
    <v>75.41</v>
    <v>21.9938</v>
    <v>74.174999999999997</v>
    <v>81.1614</v>
    <v>33801680</v>
    <v>SEZL</v>
    <v>SEZZLE INC. (XNAS:SEZL)</v>
    <v>735164</v>
    <v>694116</v>
    <v>2016</v>
  </rv>
  <rv s="2">
    <v>7421</v>
  </rv>
  <rv s="0">
    <v>https://www.bing.com/financeapi/forcetrigger?t=a256cw&amp;q=XNYS%3aV&amp;form=skydnc</v>
    <v>Learn more on Bing</v>
  </rv>
  <rv s="1">
    <v>en-US</v>
    <v>a256cw</v>
    <v>268435456</v>
    <v>1</v>
    <v>Powered by Refinitiv</v>
    <v>0</v>
    <v>VISA INC. (XNYS:V)</v>
    <v>2</v>
    <v>3</v>
    <v>Finance</v>
    <v>4</v>
    <v>375.51</v>
    <v>293.89</v>
    <v>0.76480000000000004</v>
    <v>1.55</v>
    <v>4.9189999999999998E-3</v>
    <v>USD</v>
    <v>Visa Inc. is a global payments technology company. It facilitates global commerce and money movement across more than 200 countries and territories among a global set of consumers, merchants, financial institutions and government entities through technologies. It operates through the Payment Services segment. It provides transaction processing services (primarily authorization, clearing and settlement) to its financial institution and merchant clients through VisaNet, its proprietary advanced transaction processing network. It offers a range of Visa-branded payment products that its clients, including nearly 14,500 financial institutions, use to develop and offer payment solutions or services, including credit, debit, prepaid and cash access programs for individual, business and government account holders. It also provides value-added services to its clients, including issuing solutions, acceptance solutions, risk and identity solutions, open banking solutions and advisory services.</v>
    <v>34100</v>
    <v>New York Stock Exchange</v>
    <v>XNYS</v>
    <v>XNYS</v>
    <v>P.O. Box 8999, SAN FRANCISCO, CA, 94128-8999 US</v>
    <v>319.44</v>
    <v>Professional &amp; Commercial Services</v>
    <v>Stock</v>
    <v>46129.797367696097</v>
    <v>7423</v>
    <v>315.18</v>
    <v>603537749850</v>
    <v>VISA INC.</v>
    <v>VISA INC.</v>
    <v>316.88</v>
    <v>29.703700000000001</v>
    <v>315.10000000000002</v>
    <v>316.64999999999998</v>
    <v>1906009000</v>
    <v>V</v>
    <v>VISA INC. (XNYS:V)</v>
    <v>5190148</v>
    <v>6898765</v>
    <v>2007</v>
  </rv>
  <rv s="2">
    <v>7424</v>
  </rv>
  <rv s="0">
    <v>https://www.bing.com/financeapi/forcetrigger?t=a25t27&amp;q=XNYS%3aWEX&amp;form=skydnc</v>
    <v>Learn more on Bing</v>
  </rv>
  <rv s="1">
    <v>en-US</v>
    <v>a25t27</v>
    <v>268435456</v>
    <v>1</v>
    <v>Powered by Refinitiv</v>
    <v>0</v>
    <v>WEX INC. (XNYS:WEX)</v>
    <v>2</v>
    <v>3</v>
    <v>Finance</v>
    <v>4</v>
    <v>180.70670000000001</v>
    <v>118.67</v>
    <v>1.0026999999999999</v>
    <v>-3.48</v>
    <v>-1.9828999999999999E-2</v>
    <v>USD</v>
    <v>WEX Inc. provides a global commerce platform, which simplifies the business of running a business. The Company has three segments: Mobility, Benefits and Corporate Payments. Its Mobility segment provides payment solutions, transaction processing, and information management services to a diverse customer base globally. Its Benefits segment simplifies employee benefit plan administration through Software as a service (SaaS) software integrated with payment solutions, delivering diverse product offerings including Benefit Administration, HSAs, FSAs, HRAs, COBRA and Direct Billing and compliance administration. Its Corporate Payments segment delivers global B2B payment solutions, including its Direct to Corporate solution that integrates with ERPs and accounting workflows to maximize virtual payment usage, and its Embedded Payments solution that integrates virtual payment capabilities into existing workflows for a range of industries, including online travel.</v>
    <v>6600</v>
    <v>New York Stock Exchange</v>
    <v>XNYS</v>
    <v>XNYS</v>
    <v>1 Hancock Street, PORTLAND, ME, 04101 US</v>
    <v>177.89</v>
    <v>Professional &amp; Commercial Services</v>
    <v>Stock</v>
    <v>46129.797949178123</v>
    <v>7426</v>
    <v>168.01</v>
    <v>5902112852</v>
    <v>WEX INC.</v>
    <v>WEX INC.</v>
    <v>173.73</v>
    <v>20.307400000000001</v>
    <v>175.5</v>
    <v>172.02</v>
    <v>34310620</v>
    <v>WEX</v>
    <v>WEX INC. (XNYS:WEX)</v>
    <v>332131</v>
    <v>437669</v>
    <v>1999</v>
  </rv>
  <rv s="2">
    <v>7427</v>
  </rv>
  <rv s="0">
    <v>https://www.bing.com/financeapi/forcetrigger?t=a263u2&amp;q=XNYS%3aWU&amp;form=skydnc</v>
    <v>Learn more on Bing</v>
  </rv>
  <rv s="1">
    <v>en-US</v>
    <v>a263u2</v>
    <v>268435456</v>
    <v>1</v>
    <v>Powered by Refinitiv</v>
    <v>0</v>
    <v>THE WESTERN UNION COMPANY (XNYS:WU)</v>
    <v>2</v>
    <v>3</v>
    <v>Finance</v>
    <v>4</v>
    <v>10.365</v>
    <v>7.85</v>
    <v>0.5484</v>
    <v>0.17499999999999999</v>
    <v>1.8817E-2</v>
    <v>USD</v>
    <v>The Western Union Company is a provider of cross-border, cross-currency money movement, payments, and digital financial services, empowering consumers, businesses, financial institutions, and governments. Its segments include Consumer Money Transfer and Consumer Services. The Consumer Money Transfer segment facilitates money transfers, which are primarily sent from its retail agent and owned locations worldwide or through Websites and mobile devices. Its money transfer service is provided through one interconnected global network. This service is available for international cross-border transfers and, in certain countries, intra-country transfers. The Consumer Services segment includes the Company’s bill payment services, money order services, retail foreign exchange services, media network, prepaid cards, lending partnerships, and digital wallets. The Company provides its services primarily through a network of agent locations in more than 200 countries and territories.</v>
    <v>9600</v>
    <v>New York Stock Exchange</v>
    <v>XNYS</v>
    <v>XNYS</v>
    <v>7001 East Belleview Avenue, DENVER, CO, 80237 US</v>
    <v>9.52</v>
    <v>Professional &amp; Commercial Services</v>
    <v>Stock</v>
    <v>46129.797930555469</v>
    <v>7429</v>
    <v>9.3149999999999995</v>
    <v>2969628917</v>
    <v>THE WESTERN UNION COMPANY</v>
    <v>THE WESTERN UNION COMPANY</v>
    <v>9.33</v>
    <v>6.2103000000000002</v>
    <v>9.3000000000000007</v>
    <v>9.4749999999999996</v>
    <v>313417300</v>
    <v>WU</v>
    <v>THE WESTERN UNION COMPANY (XNYS:WU)</v>
    <v>3098071</v>
    <v>7735629</v>
    <v>2006</v>
  </rv>
  <rv s="2">
    <v>7430</v>
  </rv>
  <rv s="0">
    <v>https://www.bing.com/financeapi/forcetrigger?t=c3yrjc&amp;q=XNYS%3aCDRE&amp;form=skydnc</v>
    <v>Learn more on Bing</v>
  </rv>
  <rv s="1">
    <v>en-US</v>
    <v>c3yrjc</v>
    <v>268435456</v>
    <v>1</v>
    <v>Powered by Refinitiv</v>
    <v>0</v>
    <v>CADRE HOLDINGS, INC. (XNYS:CDRE)</v>
    <v>2</v>
    <v>3</v>
    <v>Finance</v>
    <v>4</v>
    <v>48.759900000000002</v>
    <v>28.22</v>
    <v>1.3971</v>
    <v>1.02</v>
    <v>3.3520000000000001E-2</v>
    <v>USD</v>
    <v>Cadre Holdings, Inc. is engaged in the manufacturing and distribution of safety products. The Company's equipment provides protection to allow users to safely perform their duties and protect those around them in hazardous or life-threatening situations. Its core products include body armor, explosive ordnance disposal equipment, duty gear and nuclear safety products. Its principal body armor product offerings include concealable, corrections and tactical armor, which provide varying levels of protection against ballistic or sharp instrument threats. It offers an engineered portfolio of critical operator survival suits, blast sensors, accessories and vehicle blast attenuation seats for bomb safety technicians, among others. Its engineered products are utilized in over 100 countries by federal, state and local law enforcement, fire and rescue professionals, explosive ordnance disposal teams, and emergency medical technicians. Its key brands include Safariland and Med-Eng, among others.</v>
    <v>2533</v>
    <v>New York Stock Exchange</v>
    <v>XNYS</v>
    <v>XNYS</v>
    <v>13386 International Pkwy, JACKSONVILLE, FL, 32218 US</v>
    <v>32.14</v>
    <v>Aerospace &amp; Defense</v>
    <v>Stock</v>
    <v>46129.795741435155</v>
    <v>7432</v>
    <v>31.04</v>
    <v>1343750312</v>
    <v>CADRE HOLDINGS, INC.</v>
    <v>CADRE HOLDINGS, INC.</v>
    <v>31.04</v>
    <v>28.389600000000002</v>
    <v>30.43</v>
    <v>31.45</v>
    <v>42726560</v>
    <v>CDRE</v>
    <v>CADRE HOLDINGS, INC. (XNYS:CDRE)</v>
    <v>340069</v>
    <v>440694</v>
    <v>2012</v>
  </rv>
  <rv s="2">
    <v>7433</v>
  </rv>
  <rv s="0">
    <v>https://www.bing.com/financeapi/forcetrigger?t=a1v14c&amp;q=XNYS%3aHXL&amp;form=skydnc</v>
    <v>Learn more on Bing</v>
  </rv>
  <rv s="1">
    <v>en-US</v>
    <v>a1v14c</v>
    <v>268435456</v>
    <v>1</v>
    <v>Powered by Refinitiv</v>
    <v>0</v>
    <v>HEXCEL CORPORATION (XNYS:HXL)</v>
    <v>2</v>
    <v>3</v>
    <v>Finance</v>
    <v>4</v>
    <v>95.22</v>
    <v>45.37</v>
    <v>1.0324</v>
    <v>5.45</v>
    <v>6.5670999999999993E-2</v>
    <v>USD</v>
    <v>Hexcel Corporation is engaged in providing advanced lightweight composites technology. The Company’s product range includes carbon fiber, specialty reinforcements, prepregs and other fiber-reinforced matrix materials, honeycomb, resins, engineered core and composite structures for use in commercial aerospace, space and defense, and industrial applications. The Company operates through two segments: Composite Materials and Engineered Products. The Composite Materials segment comprises its carbon fiber, specialty reinforcements, resin systems, prepregs and other fiber-reinforced matrix materials, and honeycomb core product lines and pultruded profiles. The Engineered Products segment comprises lightweight high strength composite structures, radio frequency/electromagnetic interference (RF/EMI) and microwave absorbing materials, engineered core and specialty machined honeycomb products with added functionality and thermoplastic additive manufacturing.</v>
    <v>5563</v>
    <v>New York Stock Exchange</v>
    <v>XNYS</v>
    <v>XNYS</v>
    <v>281 Tresser Blvd Fl 16, STAMFORD, CT, 06901-3238 US</v>
    <v>88.564999999999998</v>
    <v>Aerospace &amp; Defense</v>
    <v>Stock</v>
    <v>46129.797470613281</v>
    <v>7435</v>
    <v>83.905000000000001</v>
    <v>6667932915</v>
    <v>HEXCEL CORPORATION</v>
    <v>HEXCEL CORPORATION</v>
    <v>83.924999999999997</v>
    <v>64.180000000000007</v>
    <v>82.99</v>
    <v>88.44</v>
    <v>75394990</v>
    <v>HXL</v>
    <v>HEXCEL CORPORATION (XNYS:HXL)</v>
    <v>747772</v>
    <v>1155050</v>
    <v>1983</v>
  </rv>
  <rv s="2">
    <v>7436</v>
  </rv>
  <rv s="0">
    <v>https://www.bing.com/financeapi/forcetrigger?t=a2r8fr&amp;q=OTCM%3aOPXS&amp;form=skydnc</v>
    <v>Learn more on Bing</v>
  </rv>
  <rv s="1">
    <v>en-US</v>
    <v>a2r8fr</v>
    <v>268435456</v>
    <v>1</v>
    <v>Powered by Refinitiv</v>
    <v>0</v>
    <v>OPTEX SYSTEMS HOLDINGS, INC. (XNAS:OPXS)</v>
    <v>2</v>
    <v>3</v>
    <v>Finance</v>
    <v>4</v>
    <v>17.760000000000002</v>
    <v>5.42</v>
    <v>0.61860000000000004</v>
    <v>-0.03</v>
    <v>-2.6090000000000002E-3</v>
    <v>USD</v>
    <v>Optex Systems Holdings, Inc. is a manufacturer of optical sighting systems and assemblies for the United States Department of Defense, foreign military applications, commercial markets, and consumer markets. Its products are installed on various types of United States military land vehicles, such as the Abrams and Bradley fighting vehicles, light armored and armored security vehicles and the Stryker family of vehicles, as well as light armored and armored security vehicles. Its segments are Optex Systems and Applied Optics Center. It also manufactures and delivers various periscope configurations, rifle and surveillance sights and night vision optical assemblies. Its product line includes sighting systems, howitzers, other applied optics centers. It delivers its products both directly to the federal government and to prime contractors. In addition, it offers military specification anti-reflective coatings for infrared applications in both the military and commercial markets.</v>
    <v>136</v>
    <v>Nasdaq Stock Market</v>
    <v>XNAS</v>
    <v>XNAS</v>
    <v>1420 Presidential Drive, RICHARDSON, TX, 75081 US</v>
    <v>11.68</v>
    <v>Aerospace &amp; Defense</v>
    <v>Stock</v>
    <v>46129.795223738278</v>
    <v>7438</v>
    <v>11.37</v>
    <v>79571519</v>
    <v>OPTEX SYSTEMS HOLDINGS, INC.</v>
    <v>OPTEX SYSTEMS HOLDINGS, INC.</v>
    <v>11.53</v>
    <v>17.471399999999999</v>
    <v>11.5</v>
    <v>11.47</v>
    <v>6937360</v>
    <v>OPXS</v>
    <v>OPTEX SYSTEMS HOLDINGS, INC. (XNAS:OPXS)</v>
    <v>13052</v>
    <v>33029</v>
    <v>2006</v>
  </rv>
  <rv s="2">
    <v>7439</v>
  </rv>
  <rv s="0">
    <v>https://www.bing.com/financeapi/forcetrigger?t=a1n9cw&amp;q=XNAS%3aALCO&amp;form=skydnc</v>
    <v>Learn more on Bing</v>
  </rv>
  <rv s="1">
    <v>en-US</v>
    <v>a1n9cw</v>
    <v>268435456</v>
    <v>1</v>
    <v>Powered by Refinitiv</v>
    <v>0</v>
    <v>ALICO, INC. (XNAS:ALCO)</v>
    <v>2</v>
    <v>3</v>
    <v>Finance</v>
    <v>4</v>
    <v>45.01</v>
    <v>27.85</v>
    <v>1.0202</v>
    <v>0.14000000000000001</v>
    <v>3.2600000000000003E-3</v>
    <v>USD</v>
    <v>Alico Inc. is an agribusiness and land management company. The Company's segments include Alico Citrus, and Land Management and Other Operations. The Company's Alico Citrus segment includes activities related to planting, owning, cultivating and/or managing citrus groves to produce fruit for sale to fresh and processed citrus markets, including activities related to the purchase and resale of fruit and value-added services, which include contracting for the harvesting, marketing and hauling of citrus. The Company's Land Management and Other Operations segment includes activities related to the leasing of citrus groves, farming, grazing and hunting leasing, management and/or conservation of unimproved native pastureland and activities related to rock mining royalties and other insignificant lines of business. The Company owns approximately 46,587 acres of land in eight Florida counties and 44,700 acres of oil, gas and mineral rights throughout Florida.</v>
    <v>20</v>
    <v>Nasdaq Stock Market</v>
    <v>XNAS</v>
    <v>XNAS</v>
    <v>10070 Daniels Interstate Ct Ste 100, FORT MYERS, FL, 33913-7876 US</v>
    <v>43.46</v>
    <v>Food &amp; Tobacco</v>
    <v>Stock</v>
    <v>46129.796117580467</v>
    <v>7441</v>
    <v>43</v>
    <v>329848482</v>
    <v>ALICO, INC.</v>
    <v>ALICO, INC.</v>
    <v>43</v>
    <v>0</v>
    <v>42.94</v>
    <v>43.08</v>
    <v>7656650</v>
    <v>ALCO</v>
    <v>ALICO, INC. (XNAS:ALCO)</v>
    <v>8130</v>
    <v>34423</v>
    <v>1960</v>
  </rv>
  <rv s="2">
    <v>7442</v>
  </rv>
  <rv s="0">
    <v>https://www.bing.com/financeapi/forcetrigger?t=a1wzf2&amp;q=XNAS%3aLMNR&amp;form=skydnc</v>
    <v>Learn more on Bing</v>
  </rv>
  <rv s="1">
    <v>en-US</v>
    <v>a1wzf2</v>
    <v>268435456</v>
    <v>1</v>
    <v>Powered by Refinitiv</v>
    <v>0</v>
    <v>LIMONEIRA COMPANY (XNAS:LMNR)</v>
    <v>2</v>
    <v>3</v>
    <v>Finance</v>
    <v>4</v>
    <v>17.190000000000001</v>
    <v>12.2</v>
    <v>0.32969999999999999</v>
    <v>0.16</v>
    <v>1.2317E-2</v>
    <v>USD</v>
    <v>Limoneira Company is primarily an agribusiness company. Its operations consist of fruit production, sales and marketing, rental operations, real estate and capital investment activities. It operates in three business divisions: agribusiness, rental operations, and real estate development. The agribusiness division includes four segments, such as fresh lemons, lemon packing, avocados and other agribusiness, which primarily includes oranges, specialty citrus, other crops and farm management services. The agribusiness division includes farming, harvesting, lemon packing and lemon sales operations. The rental operations division includes its residential and commercial rentals, leased land operations and organic recycling. The real estate development division includes its investments in real estate development projects. It markets and sells lemons directly to its food service, wholesale and retail customers throughout the United States, Canada, Asia, and other international markets.</v>
    <v>191</v>
    <v>Nasdaq Stock Market</v>
    <v>XNAS</v>
    <v>XNAS</v>
    <v>1141 Cummings Rd, SANTA PAULA, CA, 93060 US</v>
    <v>13.404999999999999</v>
    <v>Food &amp; Tobacco</v>
    <v>Stock</v>
    <v>46129.793955416404</v>
    <v>7444</v>
    <v>13.07</v>
    <v>238105472</v>
    <v>LIMONEIRA COMPANY</v>
    <v>LIMONEIRA COMPANY</v>
    <v>13.18</v>
    <v>0</v>
    <v>12.99</v>
    <v>13.15</v>
    <v>18106880</v>
    <v>LMNR</v>
    <v>LIMONEIRA COMPANY (XNAS:LMNR)</v>
    <v>29039</v>
    <v>97946</v>
    <v>1990</v>
  </rv>
  <rv s="2">
    <v>7445</v>
  </rv>
  <rv s="0">
    <v>https://www.bing.com/financeapi/forcetrigger?t=a1wqcw&amp;q=XNAS%3aLAKE&amp;form=skydnc</v>
    <v>Learn more on Bing</v>
  </rv>
  <rv s="1">
    <v>en-US</v>
    <v>a1wqcw</v>
    <v>268435456</v>
    <v>1</v>
    <v>Powered by Refinitiv</v>
    <v>0</v>
    <v>LAKELAND INDUSTRIES, INC. (XNAS:LAKE)</v>
    <v>2</v>
    <v>3</v>
    <v>Finance</v>
    <v>4</v>
    <v>20.5</v>
    <v>7.15</v>
    <v>1.3531</v>
    <v>2.2400000000000002</v>
    <v>0.25112100000000004</v>
    <v>USD</v>
    <v>Lakeland Industries, Inc. manufactures and sells a comprehensive line of fire services and industrial protective clothing and accessories for the industrial and first responder markets. The Company also provides decontamination, repair and rental services that complement its fire services portfolio. The Company's authorized distributors supply end users across various industries, including integrated oil, chemical/petrochemical, automobile, transportation, steel, glass, construction, smelting, cleanroom, janitorial, pharmaceutical, and high-tech electronics manufacturers, as well as scientific, medical laboratories, and the utilities industry. It also supplies federal, state and local governmental agencies and departments, including fire and law enforcement, airport crash rescue units, the Department of Defense, the Department of Homeland Security and the Centers for Disease Control. In addition to the United States, the Company sells its products in more than 50 foreign countries.</v>
    <v>2050</v>
    <v>Nasdaq Stock Market</v>
    <v>XNAS</v>
    <v>XNAS</v>
    <v>1525 Perimeter Parkway, Suite 325, HUNTSVILLE, AL, 35806 US</v>
    <v>11.39</v>
    <v>Textiles &amp; Apparel</v>
    <v>Stock</v>
    <v>46129.797716446097</v>
    <v>7447</v>
    <v>9.1850000000000005</v>
    <v>109436410</v>
    <v>LAKELAND INDUSTRIES, INC.</v>
    <v>LAKELAND INDUSTRIES, INC.</v>
    <v>9.3000000000000007</v>
    <v>0</v>
    <v>8.92</v>
    <v>11.16</v>
    <v>9806130</v>
    <v>LAKE</v>
    <v>LAKELAND INDUSTRIES, INC. (XNAS:LAKE)</v>
    <v>301583</v>
    <v>93708</v>
    <v>1986</v>
  </rv>
  <rv s="2">
    <v>7448</v>
  </rv>
  <rv s="0">
    <v>https://www.bing.com/financeapi/forcetrigger?t=a22777&amp;q=XNYS%3aROP&amp;form=skydnc</v>
    <v>Learn more on Bing</v>
  </rv>
  <rv s="1">
    <v>en-US</v>
    <v>a22777</v>
    <v>268435456</v>
    <v>1</v>
    <v>Powered by Refinitiv</v>
    <v>0</v>
    <v>ROPER TECHNOLOGIES, INC. (XNAS:ROP)</v>
    <v>2</v>
    <v>3</v>
    <v>Finance</v>
    <v>4</v>
    <v>584.03</v>
    <v>313.07</v>
    <v>0.84250000000000003</v>
    <v>-1.32</v>
    <v>-3.6480000000000002E-3</v>
    <v>USD</v>
    <v>Roper Technologies, Inc. is a diversified technology company. It operates businesses that design and develop vertical software and technology-enabled products for a variety of defensible niche markets. The Company operates through three segments: Application Software, Network Software and Technology Enabled Products. The Application Software segment includes Aderant, Clinisys, Data Innovations, Deltek, Frontline, IntelliTrans, PowerPlan, Procare, Strata, Transact/CBORD, and Vertafore. The Network Software segment includes ConstructConnect, DAT, Foundry, iPipeline, iTradeNetwork, Loadlink, MHA, SHP, and SoftWriters. The Technology Enabled Products segment includes CIVCO Medical Solutions, FMI, Inovonics, IPA, Neptune, Northern Digital, rf IDEAS, and Verathon. Aderant is a comprehensive management software solution for law and other professional services firms. Data Innovations is a software solution that enables the enterprise management of hospitals and independent laboratories.</v>
    <v>19400</v>
    <v>Nasdaq Stock Market</v>
    <v>XNAS</v>
    <v>XNAS</v>
    <v>6496 University Parkway, SARASOTA, FL, 34240 US</v>
    <v>367.69</v>
    <v>Software &amp; IT Services</v>
    <v>Stock</v>
    <v>46129.797576296092</v>
    <v>7450</v>
    <v>358.52</v>
    <v>36911536768</v>
    <v>ROPER TECHNOLOGIES, INC.</v>
    <v>ROPER TECHNOLOGIES, INC.</v>
    <v>367.69</v>
    <v>25.3978</v>
    <v>361.88</v>
    <v>360.56</v>
    <v>102372800</v>
    <v>ROP</v>
    <v>ROPER TECHNOLOGIES, INC. (XNAS:ROP)</v>
    <v>595173</v>
    <v>1291936</v>
    <v>1981</v>
  </rv>
  <rv s="2">
    <v>7451</v>
  </rv>
  <rv s="0">
    <v>https://www.bing.com/financeapi/forcetrigger?t=a1njbh&amp;q=XNAS%3aANIK&amp;form=skydnc</v>
    <v>Learn more on Bing</v>
  </rv>
  <rv s="1">
    <v>en-US</v>
    <v>a1njbh</v>
    <v>268435456</v>
    <v>1</v>
    <v>Powered by Refinitiv</v>
    <v>0</v>
    <v>ANIKA THERAPEUTICS, INC. (XNAS:ANIK)</v>
    <v>2</v>
    <v>3</v>
    <v>Finance</v>
    <v>4</v>
    <v>15.91</v>
    <v>7.8700999999999999</v>
    <v>0.31369999999999998</v>
    <v>0.52</v>
    <v>3.3787999999999999E-2</v>
    <v>USD</v>
    <v>Anika Therapeutics, Inc. is engaged in the osteoarthritis pain management and regenerative solutions space focused on early intervention orthopedics. The Company is leveraging its core expertise in hyaluronic acid and implant solutions. It partners with clinicians to provide minimally invasive products that restore active living for people around the world. It is developing, manufacturing and commercializing products on its hyaluronic acid (HA) technology platform. It is focused on spaces within orthopedics, including osteoarthritis pain management and regenerative solutions, and its products are delivered in key sites of care, including ambulatory surgery centers. Its products include OA Pain Management, Regenerative Solutions, and others. The OA Pain Management product family consists of Cingal, Monovisc, Orthovisc, Orthovisc mini and Orthovisc-T. Its Regenerative Solutions include Integrity, Hyalofast, Tactoset and NanoFx.</v>
    <v>235</v>
    <v>Nasdaq Stock Market</v>
    <v>XNAS</v>
    <v>XNAS</v>
    <v>32 Wiggins Ave, BEDFORD, MA, 01730-2315 US</v>
    <v>15.91</v>
    <v>Healthcare Equipment &amp; Supplies</v>
    <v>Stock</v>
    <v>46129.797780647656</v>
    <v>7453</v>
    <v>15.57</v>
    <v>213205932</v>
    <v>ANIKA THERAPEUTICS, INC.</v>
    <v>ANIKA THERAPEUTICS, INC.</v>
    <v>15.64</v>
    <v>0</v>
    <v>15.39</v>
    <v>15.91</v>
    <v>13400750</v>
    <v>ANIK</v>
    <v>ANIKA THERAPEUTICS, INC. (XNAS:ANIK)</v>
    <v>50075</v>
    <v>126312</v>
    <v>2018</v>
  </rv>
  <rv s="2">
    <v>7454</v>
  </rv>
  <rv s="0">
    <v>https://www.bing.com/financeapi/forcetrigger?t=a1pegh&amp;q=XNAS%3aCDNA&amp;form=skydnc</v>
    <v>Learn more on Bing</v>
  </rv>
  <rv s="1">
    <v>en-US</v>
    <v>a1pegh</v>
    <v>268435456</v>
    <v>1</v>
    <v>Powered by Refinitiv</v>
    <v>0</v>
    <v>CAREDX, INC. (XNAS:CDNA)</v>
    <v>2</v>
    <v>3</v>
    <v>Finance</v>
    <v>4</v>
    <v>23.239899999999999</v>
    <v>10.96</v>
    <v>2.5901999999999998</v>
    <v>-0.625</v>
    <v>-2.7876999999999999E-2</v>
    <v>USD</v>
    <v>CareDx, Inc. is a precision medicine solutions company. The Company is focused on the discovery, development, and commercialization of clinically differentiated healthcare solutions for transplant patients and caregivers. It offers testing services, products, and digital healthcare solutions along the pre- and post-transplant patient journey and is the provider of genomics-based information for transplant patients. Its commercially available post-transplant testing services consist of AlloSure Kidney, a donor-derived cell-free DNA, or dd-cfDNA, solution for kidney transplant patients, AlloMap Heart, a gene expression profiling solution for heart transplant patients, AlloSure Heart, a dd-cfDNA solution for heart transplant patients, and AlloSure Lung, a dd-cfDNA solution for lung transplant patients. Its lab product portfolio includes QTYPE, Olerup SSP and SBT, AlloSeq Tx, AlloSeq HCT, and AlloSeq cfDNA. It also offers a diverse portfolio of digital solutions to transplant centers.</v>
    <v>761</v>
    <v>Nasdaq Stock Market</v>
    <v>XNAS</v>
    <v>XNAS</v>
    <v>8000 Marina Blvd, 4Th Floor, BRISBANE, CA, 94005 US</v>
    <v>23.239899999999999</v>
    <v>Biotechnology &amp; Medical Research</v>
    <v>Stock</v>
    <v>46129.797934305469</v>
    <v>7456</v>
    <v>20.9</v>
    <v>1116260130</v>
    <v>CAREDX, INC.</v>
    <v>CAREDX, INC.</v>
    <v>22.95</v>
    <v>0</v>
    <v>22.42</v>
    <v>21.795000000000002</v>
    <v>51216340</v>
    <v>CDNA</v>
    <v>CAREDX, INC. (XNAS:CDNA)</v>
    <v>910973</v>
    <v>704857</v>
    <v>1998</v>
  </rv>
  <rv s="2">
    <v>7457</v>
  </rv>
  <rv s="0">
    <v>https://www.bing.com/financeapi/forcetrigger?t=a1pg9c&amp;q=XNAS%3aCELC&amp;form=skydnc</v>
    <v>Learn more on Bing</v>
  </rv>
  <rv s="1">
    <v>en-US</v>
    <v>a1pg9c</v>
    <v>268435456</v>
    <v>1</v>
    <v>Powered by Refinitiv</v>
    <v>0</v>
    <v>CELCUITY INC. (XNAS:CELC)</v>
    <v>2</v>
    <v>3</v>
    <v>Finance</v>
    <v>4</v>
    <v>127.34</v>
    <v>9.5</v>
    <v>0.1145</v>
    <v>-2.5375000000000001</v>
    <v>-2.0258999999999999E-2</v>
    <v>USD</v>
    <v>Celcuity Inc. is a clinical-stage biotechnology company, which develops targeted therapies for the treatment of multiple solid tumor indications. Its lead therapeutic candidate is gedatolisib, a potent, small-molecule reversible inhibitor that selectively targets all Class I isoforms of phosphatidylinositol-3-kinase (PI3K) and the two mechanistic targets of rapamycin (mTOR) sub-complexes, mTORC1 and mTORC2. Its development programs for gedatolisib focus on the treatment of patients with hormone receptor positive (HR+), human epidermal growth factor receptor 2 negative (HER2-), or HR+/HER2-, advanced or metastatic breast cancer and patients with metastatic castration resistant prostate cancer. A Phase III clinical trial of VIKTORIA-1, evaluating gedatolisib in combination with fulvestrant with or without palbociclib in patients with HR+/HER2- advanced breast has commenced. Its CELsignia companion diagnostic platform is able to analyze live patient tumor cells.</v>
    <v>155</v>
    <v>Nasdaq Stock Market</v>
    <v>XNAS</v>
    <v>XNAS</v>
    <v>16305 36th Ave N Ste 100, MINNEAPOLIS, MN, 55446-4285 US</v>
    <v>125.66</v>
    <v>Biotechnology &amp; Medical Research</v>
    <v>Stock</v>
    <v>46129.79587032344</v>
    <v>7459</v>
    <v>121.61</v>
    <v>5931513617</v>
    <v>CELCUITY INC.</v>
    <v>CELCUITY INC.</v>
    <v>125.66</v>
    <v>0</v>
    <v>125.25</v>
    <v>122.71250000000001</v>
    <v>48336670</v>
    <v>CELC</v>
    <v>CELCUITY INC. (XNAS:CELC)</v>
    <v>261327</v>
    <v>769157</v>
    <v>2017</v>
  </rv>
  <rv s="2">
    <v>7460</v>
  </rv>
  <rv s="0">
    <v>https://www.bing.com/financeapi/forcetrigger?t=ayssdm&amp;q=XNAS%3aCLGN&amp;form=skydnc</v>
    <v>Learn more on Bing</v>
  </rv>
  <rv s="1">
    <v>en-US</v>
    <v>ayssdm</v>
    <v>268435456</v>
    <v>1</v>
    <v>Powered by Refinitiv</v>
    <v>0</v>
    <v>COLLPLANT BIOTECHNOLOGIES LTD (XNAS:CLGN)</v>
    <v>2</v>
    <v>3</v>
    <v>Finance</v>
    <v>4</v>
    <v>4.9800000000000004</v>
    <v>0.27110000000000001</v>
    <v>0.6845</v>
    <v>1.67E-2</v>
    <v>4.7403000000000001E-2</v>
    <v>USD</v>
    <v>CollPlant Biotechnologies Ltd, formerly known as Collplant Holdings Ltd, is a company dealing in aesthetic medicine and regenerative medicine based in Israel. The company provides products and technologies for broadly understood regenerative medicine, including tissue regeneration and organ production. The technology is based on plants and is based on the production of collagen type I (rhCollagen).</v>
    <v>39</v>
    <v>Nasdaq Stock Market</v>
    <v>XNAS</v>
    <v>XNAS</v>
    <v>4 Oppenheimer Street, P.O. Box 4132, REHOVOT, 7670104 IL</v>
    <v>0.4138</v>
    <v>Biotechnology &amp; Medical Research</v>
    <v>Stock</v>
    <v>46129.795214941405</v>
    <v>7462</v>
    <v>0.3301</v>
    <v>20569971</v>
    <v>COLLPLANT BIOTECHNOLOGIES LTD</v>
    <v>COLLPLANT BIOTECHNOLOGIES LTD</v>
    <v>0.3453</v>
    <v>0</v>
    <v>0.3523</v>
    <v>0.36899999999999999</v>
    <v>14415130</v>
    <v>CLGN</v>
    <v>COLLPLANT BIOTECHNOLOGIES LTD (XNAS:CLGN)</v>
    <v>391894</v>
    <v>92767</v>
    <v>1981</v>
  </rv>
  <rv s="2">
    <v>7463</v>
  </rv>
  <rv s="0">
    <v>https://www.bing.com/financeapi/forcetrigger?t=a1vjbh&amp;q=XNAS%3aINCY&amp;form=skydnc</v>
    <v>Learn more on Bing</v>
  </rv>
  <rv s="1">
    <v>en-US</v>
    <v>a1vjbh</v>
    <v>268435456</v>
    <v>1</v>
    <v>Powered by Refinitiv</v>
    <v>0</v>
    <v>INCYTE CORPORATION (XNAS:INCY)</v>
    <v>2</v>
    <v>3</v>
    <v>Finance</v>
    <v>4</v>
    <v>112.29</v>
    <v>56.13</v>
    <v>0.82389999999999997</v>
    <v>2.12</v>
    <v>2.2241E-2</v>
    <v>USD</v>
    <v>Incyte Corporation is a biopharmaceutical company, which is focused on the discovery, development, and commercialization of therapeutics. The Company operates in two therapeutic areas. One therapeutic area is Hematology/Oncology, which is comprised of Myeloproliferative Neoplasms and Graft-Versus-Host Disease, as well as solid tumors and hematologic malignancies. Its other therapeutic area is Inflammation and Autoimmunity, which includes its Dermatology commercial franchise. Its hematology and oncology franchise are comprised of six products, which are JAKAFI (ruxolitinib), MONJUVI (tafasitamab-cxix)/MINJUVI (tafasitamab), PEMAZYRE (pemigatinib), ICLUSIG (ponatinib), NIKTIMVO (axatilimab-csfr), and ZYNYZ (retifanlimab-dlwr), as well as numerous clinical development programs. The Company's pipeline also includes two first-in-class small molecule antagonist of Mas-related G protein-coupled receptor (MRGPRX2) and INCB000547, an oral MRGPRX4 antagonist.</v>
    <v>2844</v>
    <v>Nasdaq Stock Market</v>
    <v>XNAS</v>
    <v>XNAS</v>
    <v>1801 Augustine Cut-Off, WILMINGTON, DE, 19803 US</v>
    <v>97.83</v>
    <v>Pharmaceuticals</v>
    <v>Stock</v>
    <v>46129.796582245312</v>
    <v>7465</v>
    <v>95.633200000000002</v>
    <v>19391972880</v>
    <v>INCYTE CORPORATION</v>
    <v>INCYTE CORPORATION</v>
    <v>96.6</v>
    <v>15.213800000000001</v>
    <v>95.32</v>
    <v>97.44</v>
    <v>199014500</v>
    <v>INCY</v>
    <v>INCYTE CORPORATION (XNAS:INCY)</v>
    <v>756089</v>
    <v>1540454</v>
    <v>1991</v>
  </rv>
  <rv s="2">
    <v>7466</v>
  </rv>
  <rv s="0">
    <v>https://www.bing.com/financeapi/forcetrigger?t=a1xgf2&amp;q=XNAS%3aMDXG&amp;form=skydnc</v>
    <v>Learn more on Bing</v>
  </rv>
  <rv s="1">
    <v>en-US</v>
    <v>a1xgf2</v>
    <v>268435456</v>
    <v>1</v>
    <v>Powered by Refinitiv</v>
    <v>0</v>
    <v>MIMEDX GROUP, INC. (XNAS:MDXG)</v>
    <v>2</v>
    <v>3</v>
    <v>Finance</v>
    <v>4</v>
    <v>7.99</v>
    <v>3.31</v>
    <v>1.5528999999999999</v>
    <v>5.0000000000000001E-3</v>
    <v>1.4580000000000001E-3</v>
    <v>USD</v>
    <v>MiMedx Group, Inc. is a placental biologics company focused on providing a portfolio of products for applications in the wound care, burn, and surgical sectors of healthcare. Its product portfolio categories include Wound Care and Surgical. The Wound Care products include EPIFIX and EPIEFFECT, which are marketed for external use, such as in advanced wound care applications. Its EPICORD, EPICORD Expandable and EPIEFFECT product lines also offer an alternative treatment option to address larger, deeper wounds. Its Surgical and Other product offering includes AMNIOFIX and AMNIOEFFECT, which are used in a variety of applications and surgical settings, including lower extremity repair, plastic surgery, vascular surgery and multiple orthopedic repairs and reconstructions. It also offers HELIOGEN, an advanced bovine collagen matrix containing type I and type III collagen that is intended for the management of moderately to heavily exudating wounds and to control minor bleeding.</v>
    <v>808</v>
    <v>Nasdaq Stock Market</v>
    <v>XNAS</v>
    <v>XNAS</v>
    <v>1775 W Oak Commons Court, Ne, MARIETTA, GA, 30062 US</v>
    <v>3.6</v>
    <v>Biotechnology &amp; Medical Research</v>
    <v>Stock</v>
    <v>46129.797884513282</v>
    <v>7468</v>
    <v>3.4049999999999998</v>
    <v>510326271</v>
    <v>MIMEDX GROUP, INC.</v>
    <v>MIMEDX GROUP, INC.</v>
    <v>3.49</v>
    <v>10.588800000000001</v>
    <v>3.43</v>
    <v>3.4350000000000001</v>
    <v>148566600</v>
    <v>MDXG</v>
    <v>MIMEDX GROUP, INC. (XNAS:MDXG)</v>
    <v>1370728</v>
    <v>1270577</v>
    <v>2008</v>
  </rv>
  <rv s="2">
    <v>7469</v>
  </rv>
  <rv s="0">
    <v>https://www.bing.com/financeapi/forcetrigger?t=a1ysim&amp;q=XNAS%3aNTRA&amp;form=skydnc</v>
    <v>Learn more on Bing</v>
  </rv>
  <rv s="1">
    <v>en-US</v>
    <v>a1ysim</v>
    <v>268435456</v>
    <v>1</v>
    <v>Powered by Refinitiv</v>
    <v>0</v>
    <v>NATERA, INC. (XNAS:NTRA)</v>
    <v>2</v>
    <v>3</v>
    <v>Finance</v>
    <v>4</v>
    <v>256.36</v>
    <v>131.81059999999999</v>
    <v>1.5911</v>
    <v>10.675000000000001</v>
    <v>5.4433999999999996E-2</v>
    <v>USD</v>
    <v>Natera, Inc. provides cell-free DNA (cfDNA) and genetic testing, dedicated to oncology, women’s health, and organ health. The Company's cfDNA technology platform combines novel molecular biology techniques with bioinformatics software and artificial intelligence. It has leveraged its platform to develop non-invasive prenatal test on the market (Panorama), the first tumor-specific assay for truly individualized cancer care (Signatera), best-in-class rejection assessment for kidney transplantation (Prospera) and others. In the women’s health space, it develops and commercializes non- or minimally- invasive tests to evaluate risk for, and thereby enable early detection of, a range of genetic conditions, such as Down syndrome. In oncology, it is focused on detecting molecular residual disease and recurrence monitoring in solid tumors, among others. In organ health, it offers tests to assess kidney, heart, and lung transplant rejection as well as genetic testing for chronic kidney disease.</v>
    <v>6135</v>
    <v>Nasdaq Stock Market</v>
    <v>XNAS</v>
    <v>XNAS</v>
    <v>13011 MCCALLEN PASS, BUILDING A SUITE 100, AUSTIN, TX, 78753 US</v>
    <v>208.215</v>
    <v>Healthcare Providers &amp; Services</v>
    <v>Stock</v>
    <v>46129.797924756247</v>
    <v>7471</v>
    <v>198.28</v>
    <v>29307886192</v>
    <v>NATERA, INC.</v>
    <v>NATERA, INC.</v>
    <v>200.14</v>
    <v>0</v>
    <v>196.11</v>
    <v>206.785</v>
    <v>141731200</v>
    <v>NTRA</v>
    <v>NATERA, INC. (XNAS:NTRA)</v>
    <v>855959</v>
    <v>1324738</v>
    <v>2007</v>
  </rv>
  <rv s="2">
    <v>7472</v>
  </rv>
  <rv s="0">
    <v>https://www.bing.com/financeapi/forcetrigger?t=a28ynm&amp;q=XNAS%3aRCEL&amp;form=skydnc</v>
    <v>Learn more on Bing</v>
  </rv>
  <rv s="1">
    <v>en-US</v>
    <v>a28ynm</v>
    <v>268435456</v>
    <v>1</v>
    <v>Powered by Refinitiv</v>
    <v>0</v>
    <v>AVITA MEDICAL, INC. (XNAS:RCEL)</v>
    <v>2</v>
    <v>3</v>
    <v>Finance</v>
    <v>4</v>
    <v>10.29</v>
    <v>3.22</v>
    <v>2.0341999999999998</v>
    <v>0.12</v>
    <v>2.4048E-2</v>
    <v>USD</v>
    <v>AVITA Medical, Inc. is a therapeutic acute wound care company. The Company’s technologies optimize wound healing, effectively accelerating the time to patient recovery. At the forefront of its platform is the RECELL System for the treatment of thermal burn wounds and full-thickness skin defects. RECELL harnesses the healing properties of a patient’s own skin to create Spray-On Skin Cells, offering a solution for improved clinical outcomes at the point-of-care. In the United States, it also holds the exclusive rights to market, sell, and distribute Cohealyx, an AVITA Medical-branded collagen-based dermal matrix, and PermeaDerm, a biosynthetic wound matrix. Its technologies are designed to optimize skin restoration procedures, effectively accelerating patient healing and recovery. Its solutions improve the healing outcomes for patients with traumatic injuries and surgical repairs, addressing critical healing needs that arise from unpredictable and life-changing events.</v>
    <v>226</v>
    <v>Nasdaq Stock Market</v>
    <v>XNAS</v>
    <v>XNAS</v>
    <v>28159 Avenue Stanford, Suite 220, VALENCIA, CA, 91355 US</v>
    <v>5.2549999999999999</v>
    <v>Biotechnology &amp; Medical Research</v>
    <v>Stock</v>
    <v>46129.796618286717</v>
    <v>7474</v>
    <v>5.01</v>
    <v>156528446</v>
    <v>AVITA MEDICAL, INC.</v>
    <v>AVITA MEDICAL, INC.</v>
    <v>5.15</v>
    <v>0</v>
    <v>4.99</v>
    <v>5.1100000000000003</v>
    <v>30631790</v>
    <v>RCEL</v>
    <v>AVITA MEDICAL, INC. (XNAS:RCEL)</v>
    <v>133910</v>
    <v>234304</v>
    <v>2020</v>
  </rv>
  <rv s="2">
    <v>7475</v>
  </rv>
  <rv s="0">
    <v>https://www.bing.com/financeapi/forcetrigger?t=c2i1a2&amp;q=XNAS%3aSERA&amp;form=skydnc</v>
    <v>Learn more on Bing</v>
  </rv>
  <rv s="1">
    <v>en-US</v>
    <v>c2i1a2</v>
    <v>268435456</v>
    <v>1</v>
    <v>Powered by Refinitiv</v>
    <v>0</v>
    <v>SERA PROGNOSTICS, INC. (XNAS:SERA)</v>
    <v>2</v>
    <v>3</v>
    <v>Finance</v>
    <v>4</v>
    <v>4.09</v>
    <v>1.37</v>
    <v>1.0925</v>
    <v>-5.0000000000000001E-3</v>
    <v>-2.1279999999999997E-3</v>
    <v>USD</v>
    <v>Sera Prognostics, Inc. is a women's health diagnostic company utilizing its proprietary proteomics and bioinformatics platform, and significant data resources to enhance maternal and neonatal health by discovering, developing, and commercializing blood-based biomarker tests, and predictive analytic products and services. It has built a proteomics and bioinformatics platform to characterize the biology of pregnancy and to discover and validate key protein biomarkers found in blood that are accurate predictors of dynamic changes that occur during pregnancy. Its commercial product, the PreTRM test, is a validated, commercially available blood-based biomarker test to predict the risk of a premature delivery, also known as preterm birth. The PreTRM test is a non-invasive blood test given to a pregnant woman, carrying a single fetus, during weeks 18 through 20 of gestation that provides a prediction of the expectant mother’s risk of delivering spontaneously before 37 weeks’ gestation.</v>
    <v>71</v>
    <v>Nasdaq Stock Market</v>
    <v>XNAS</v>
    <v>XNAS</v>
    <v>2749 E. Parleys Way, Suite 200, SALT LAKE CITY, UT, 84109 US</v>
    <v>2.35</v>
    <v>Professional &amp; Commercial Services</v>
    <v>Stock</v>
    <v>46129.795098760937</v>
    <v>7477</v>
    <v>2.33</v>
    <v>91792328</v>
    <v>SERA PROGNOSTICS, INC.</v>
    <v>SERA PROGNOSTICS, INC.</v>
    <v>2.33</v>
    <v>0</v>
    <v>2.35</v>
    <v>2.3450000000000002</v>
    <v>39143850</v>
    <v>SERA</v>
    <v>SERA PROGNOSTICS, INC. (XNAS:SERA)</v>
    <v>23253</v>
    <v>60553</v>
    <v>2008</v>
  </rv>
  <rv s="2">
    <v>7478</v>
  </rv>
  <rv s="0">
    <v>https://www.bing.com/financeapi/forcetrigger?t=a258mw&amp;q=XNAS%3aVCYT&amp;form=skydnc</v>
    <v>Learn more on Bing</v>
  </rv>
  <rv s="1">
    <v>en-US</v>
    <v>a258mw</v>
    <v>268435456</v>
    <v>1</v>
    <v>Powered by Refinitiv</v>
    <v>0</v>
    <v>VERACYTE, INC. (XNAS:VCYT)</v>
    <v>2</v>
    <v>3</v>
    <v>Finance</v>
    <v>4</v>
    <v>50.71</v>
    <v>22.61</v>
    <v>1.9501999999999999</v>
    <v>1.07</v>
    <v>3.2395E-2</v>
    <v>USD</v>
    <v>Veracyte, Inc. is a global diagnostics company. The Company enables clinicians with insights they need to guide and help patients to diagnose and treat cancer. The Veracyte Diagnostics Platform delivers cancer tests that are fueled by broad genomic and clinical data, deep bioinformatic and AI capabilities, and an evidence-generation engine, which drives durable reimbursement and guideline inclusion for its tests, along with new insights to support continued innovation and pipeline development. The Company offers tests for prostate cancer (Decipher Prostate), thyroid cancer (Afirma), breast cancer (Prosigna) and bladder cancer (Decipher Bladder). It has developed the noninvasive Percepta Nasal Swab test to help physicians accurately and quickly determine lung cancer risk. All of its tests are serviced through its own Clinical Laboratory Improvement Amendments (CLIA) certified laboratories in South San Francisco, California, San Diego, California and Austin, Texas.</v>
    <v>755</v>
    <v>Nasdaq Stock Market</v>
    <v>XNAS</v>
    <v>XNAS</v>
    <v>6000 Shoreline Court, Suite 300, SOUTH SAN FRANCISCO, CA, 94080 US</v>
    <v>34.564999999999998</v>
    <v>Biotechnology &amp; Medical Research</v>
    <v>Stock</v>
    <v>46129.796270022656</v>
    <v>7480</v>
    <v>33.299999999999997</v>
    <v>2709532463</v>
    <v>VERACYTE, INC.</v>
    <v>VERACYTE, INC.</v>
    <v>34.11</v>
    <v>41.855899999999998</v>
    <v>33.03</v>
    <v>34.1</v>
    <v>79458430</v>
    <v>VCYT</v>
    <v>VERACYTE, INC. (XNAS:VCYT)</v>
    <v>293104</v>
    <v>907119</v>
    <v>2006</v>
  </rv>
  <rv s="2">
    <v>7481</v>
  </rv>
  <rv s="0">
    <v>https://www.bing.com/financeapi/forcetrigger?t=a1nmqh&amp;q=XNYS%3aAPT&amp;form=skydnc</v>
    <v>Learn more on Bing</v>
  </rv>
  <rv s="1">
    <v>en-US</v>
    <v>a1nmqh</v>
    <v>268435456</v>
    <v>1</v>
    <v>Powered by Refinitiv</v>
    <v>0</v>
    <v>ALPHA PRO TECH, LTD. (XNYS:APT)</v>
    <v>2</v>
    <v>3</v>
    <v>Finance</v>
    <v>4</v>
    <v>5.6352000000000002</v>
    <v>4.25</v>
    <v>0.82179999999999997</v>
    <v>0.04</v>
    <v>8.6580000000000008E-3</v>
    <v>USD</v>
    <v>Alpha Pro Tech, Ltd. is engaged in developing, manufacturing and marketing a line of disposable protective apparel and infection-control products for the cleanroom, industrial, pharmaceutical, medical and dental markets through its wholly owned subsidiary, Alpha Pro Tech, Inc. It also manufactures a line of building supply construction weatherization products through its wholly owned subsidiary, Alpha ProTech Engineered Products, Inc. Its products are sold under the Alpha Pro Tech brand and private labels. Its products are grouped into two business segments: the Building Supply segment, consisting of construction weatherization products, such as housewrap, housewrap accessories, synthetic roof underlayment and synthetic roof underlayment accessories, as well as other woven materials; and the Disposable Protective Apparel segment, consisting of disposable protective garments (including shoecovers, bouffant caps, coveralls, gowns, frocks and lab coats), face masks and face shields.</v>
    <v>122</v>
    <v>New York Stock Exchange</v>
    <v>XNYS</v>
    <v>XNYS</v>
    <v>53 WELLINGTON STREET EAST, AURORA, ON, L4G 1H6 CA</v>
    <v>4.8</v>
    <v>Healthcare Equipment &amp; Supplies</v>
    <v>Stock</v>
    <v>46129.790959363279</v>
    <v>7483</v>
    <v>4.5999999999999996</v>
    <v>47464103</v>
    <v>ALPHA PRO TECH, LTD.</v>
    <v>ALPHA PRO TECH, LTD.</v>
    <v>4.6399999999999997</v>
    <v>13.6457</v>
    <v>4.62</v>
    <v>4.66</v>
    <v>10185430</v>
    <v>APT</v>
    <v>ALPHA PRO TECH, LTD. (XNYS:APT)</v>
    <v>9959</v>
    <v>40691</v>
    <v>1994</v>
  </rv>
  <rv s="2">
    <v>7484</v>
  </rv>
  <rv s="0">
    <v>https://www.bing.com/financeapi/forcetrigger?t=a1o1gh&amp;q=XNYS%3aAWI&amp;form=skydnc</v>
    <v>Learn more on Bing</v>
  </rv>
  <rv s="1">
    <v>en-US</v>
    <v>a1o1gh</v>
    <v>268435456</v>
    <v>1</v>
    <v>Powered by Refinitiv</v>
    <v>0</v>
    <v>ARMSTRONG WORLD INDUSTRIES, INC. (XNYS:AWI)</v>
    <v>2</v>
    <v>3</v>
    <v>Finance</v>
    <v>4</v>
    <v>206.07990000000001</v>
    <v>128.65049999999999</v>
    <v>1.2624</v>
    <v>6.09</v>
    <v>3.5087E-2</v>
    <v>USD</v>
    <v>Armstrong World Industries, Inc. designs, innovates, and manufactures interior and exterior architectural applications, including ceilings, specialty walls and exterior metal solutions. It also manufactures ceiling suspension system (grid) products. Its segments include Mineral Fiber and Architectural Specialties. The Mineral Fiber segment produces suspended mineral fiber and soft fiber ceiling systems. Its mineral fiber products offer various performance attributes, such as acoustical control, rated fire protection, and energy efficiency. The Architectural Specialties segment produces, designs and sources ceilings, walls and other interior and exterior architectural applications for use in commercial settings. Its products are available in metal, felt, wood, resin, wood fiber and glass-reinforced-gypsum in various colors, shapes and designs. It sells standard, premium and customized products. This segment of products is sold primarily to resale distributors and direct customers.</v>
    <v>3600</v>
    <v>New York Stock Exchange</v>
    <v>XNYS</v>
    <v>XNYS</v>
    <v>2500 COLUMBIA AVE, LANCASTER, PA, 17603 US</v>
    <v>181.52</v>
    <v>Homebuilding &amp; Construction Supplies</v>
    <v>Stock</v>
    <v>46129.797941365629</v>
    <v>7486</v>
    <v>174.42</v>
    <v>7695565423</v>
    <v>ARMSTRONG WORLD INDUSTRIES, INC.</v>
    <v>ARMSTRONG WORLD INDUSTRIES, INC.</v>
    <v>174.42</v>
    <v>25.38</v>
    <v>173.57</v>
    <v>179.66</v>
    <v>42834050</v>
    <v>AWI</v>
    <v>ARMSTRONG WORLD INDUSTRIES, INC. (XNYS:AWI)</v>
    <v>144750</v>
    <v>466979</v>
    <v>1891</v>
  </rv>
  <rv s="2">
    <v>7487</v>
  </rv>
  <rv s="0">
    <v>https://www.bing.com/financeapi/forcetrigger?t=a1vqnm&amp;q=XNYS%3aTT&amp;form=skydnc</v>
    <v>Learn more on Bing</v>
  </rv>
  <rv s="1">
    <v>en-US</v>
    <v>a1vqnm</v>
    <v>268435456</v>
    <v>1</v>
    <v>Powered by Refinitiv</v>
    <v>0</v>
    <v>TRANE TECHNOLOGIES PLC (XNYS:TT)</v>
    <v>2</v>
    <v>3</v>
    <v>Finance</v>
    <v>4</v>
    <v>480.51</v>
    <v>318.08</v>
    <v>1.2206999999999999</v>
    <v>16.87</v>
    <v>3.6651999999999997E-2</v>
    <v>USD</v>
    <v>Trane Technologies PLC is a global climate innovator. Through its brands Trane and Thermo King, and its portfolio of products and services, the Company brings climate solutions to buildings, homes, and transportation. Its Americas segment serves customers in North America and Latin America and includes commercial heating, cooling, and ventilation systems, building controls and solutions, and energy services and solutions; residential heating and cooling; and transport refrigeration systems and solutions. Its EMEA segment serves customers in the Europe, Middle East and Africa regions and includes heating, cooling and ventilation systems, services and solutions. Its Asia Pacific segment serves customers throughout the Asia Pacific region and includes heating, cooling and ventilation systems and others. The Company also provides turnkey data center cooling solutions and liquid cooling technology for data centers.</v>
    <v>44000</v>
    <v>New York Stock Exchange</v>
    <v>XNYS</v>
    <v>XNYS</v>
    <v>170/175 Lakeview Drive, Airside Business Park, Swords,, SWORDS, DUBLIN IE</v>
    <v>480.51</v>
    <v>Machinery, Equipment &amp; Components</v>
    <v>Stock</v>
    <v>46129.79756923594</v>
    <v>7489</v>
    <v>461.57</v>
    <v>105606302766</v>
    <v>TRANE TECHNOLOGIES PLC</v>
    <v>TRANE TECHNOLOGIES PLC</v>
    <v>463.77</v>
    <v>36.302599999999998</v>
    <v>460.27</v>
    <v>477.14</v>
    <v>221331900</v>
    <v>TT</v>
    <v>TRANE TECHNOLOGIES PLC (XNYS:TT)</v>
    <v>774734</v>
    <v>1322696</v>
    <v>2009</v>
  </rv>
  <rv s="2">
    <v>7490</v>
  </rv>
  <rv s="0">
    <v>https://www.bing.com/financeapi/forcetrigger?t=a25y77&amp;q=XNYS%3aWMS&amp;form=skydnc</v>
    <v>Learn more on Bing</v>
  </rv>
  <rv s="1">
    <v>en-US</v>
    <v>a25y77</v>
    <v>268435456</v>
    <v>1</v>
    <v>Powered by Refinitiv</v>
    <v>0</v>
    <v>ADVANCED DRAINAGE SYSTEMS, INC. (XNYS:WMS)</v>
    <v>2</v>
    <v>3</v>
    <v>Finance</v>
    <v>4</v>
    <v>179.315</v>
    <v>100.6</v>
    <v>1.3401000000000001</v>
    <v>10.09</v>
    <v>6.991399999999999E-2</v>
    <v>USD</v>
    <v>Advanced Drainage Systems, Inc. is a manufacturer of stormwater and onsite wastewater solutions. The Company and its subsidiary, Infiltrator Water Technologies, LLC, provide stormwater drainage and onsite wastewater products used in a wide variety of markets and applications, including commercial, residential, infrastructure and agriculture, while delivering customer service. Its pipe segment manufactures and markets thermoplastic corrugated pipe throughout the United States. Its infiltrator segment is a provider of plastic leachfield chambers and systems, septic tanks and accessories, primarily for use in residential applications. Its international segment manufactures and markets products in regions outside the United States, with a strategy focused on its owned facilities in Canada and those markets serviced through its joint ventures in Mexico and South America. Its other segments manufacture a range of allied products and other that are complementary to their pipe products.</v>
    <v>6000</v>
    <v>New York Stock Exchange</v>
    <v>XNYS</v>
    <v>XNYS</v>
    <v>4024 Green Stripe Lane, HILLIARD, OH, 43026 US</v>
    <v>156.875</v>
    <v>Homebuilding &amp; Construction Supplies</v>
    <v>Stock</v>
    <v>46129.796281550778</v>
    <v>7492</v>
    <v>147.19999999999999</v>
    <v>12027856507</v>
    <v>ADVANCED DRAINAGE SYSTEMS, INC.</v>
    <v>ADVANCED DRAINAGE SYSTEMS, INC.</v>
    <v>148.38</v>
    <v>25.6798</v>
    <v>144.32</v>
    <v>154.41</v>
    <v>77895580</v>
    <v>WMS</v>
    <v>ADVANCED DRAINAGE SYSTEMS, INC. (XNYS:WMS)</v>
    <v>806238</v>
    <v>929259</v>
    <v>1966</v>
  </rv>
  <rv s="2">
    <v>7493</v>
  </rv>
  <rv s="0">
    <v>https://www.bing.com/financeapi/forcetrigger?t=a1ntcw&amp;q=XNYS%3aASIX&amp;form=skydnc</v>
    <v>Learn more on Bing</v>
  </rv>
  <rv s="1">
    <v>en-US</v>
    <v>a1ntcw</v>
    <v>268435456</v>
    <v>1</v>
    <v>Powered by Refinitiv</v>
    <v>0</v>
    <v>ADVANSIX INC. (XNYS:ASIX)</v>
    <v>2</v>
    <v>3</v>
    <v>Finance</v>
    <v>4</v>
    <v>25.94</v>
    <v>14.1</v>
    <v>1.3482000000000001</v>
    <v>-1.9</v>
    <v>-8.016899999999999E-2</v>
    <v>USD</v>
    <v>AdvanSix Inc. is a diversified chemistry company that produces essential materials for its customers in a variety of end markets and applications, including building and construction, fertilizers, agrochemicals, plastics, solvents, packaging, paints, coatings, adhesives and electronics. Its product lines include nylon solutions, plant nutrients, and chemical intermediates. It sells its Nylon 6 resin globally, under the Aegis brand name. It markets and sells ammonium sulfate to North American and South American distributors, farm cooperatives and retailers to fertilize crops. It also manufactures sulfuric acid, ammonia and carbon dioxide. It manufactures, markets and sells a number of chemical intermediate products. Its other intermediate chemicals include phenol, alpha-methyl styrene (AMS), cyclohexanone, oximes, cyclohexanol, and alkyl and specialty amines. Additional end-products for intermediates include automotive components, and water treatment and pharmaceutical intermediates.</v>
    <v>1410</v>
    <v>New York Stock Exchange</v>
    <v>XNYS</v>
    <v>XNYS</v>
    <v>300 Kimball Drive, Suite 101, PARSIPPANY, NJ, 07054 US</v>
    <v>22.88</v>
    <v>Chemicals</v>
    <v>Stock</v>
    <v>46129.795657626564</v>
    <v>7495</v>
    <v>21.45</v>
    <v>585829438</v>
    <v>ADVANSIX INC.</v>
    <v>ADVANSIX INC.</v>
    <v>22.82</v>
    <v>12.0695</v>
    <v>23.7</v>
    <v>21.8</v>
    <v>26872910</v>
    <v>ASIX</v>
    <v>ADVANSIX INC. (XNYS:ASIX)</v>
    <v>252535</v>
    <v>547347</v>
    <v>2016</v>
  </rv>
  <rv s="2">
    <v>7496</v>
  </rv>
  <rv s="0">
    <v>https://www.bing.com/financeapi/forcetrigger?t=a1pbfr&amp;q=XNYS%3aCBT&amp;form=skydnc</v>
    <v>Learn more on Bing</v>
  </rv>
  <rv s="1">
    <v>en-US</v>
    <v>a1pbfr</v>
    <v>268435456</v>
    <v>1</v>
    <v>Powered by Refinitiv</v>
    <v>0</v>
    <v>CABOT CORPORATION (XNYS:CBT)</v>
    <v>2</v>
    <v>3</v>
    <v>Finance</v>
    <v>4</v>
    <v>83.71</v>
    <v>58.33</v>
    <v>0.77629999999999999</v>
    <v>1.19</v>
    <v>1.6208E-2</v>
    <v>USD</v>
    <v>Cabot Corporation is a global specialty chemicals and performance materials company. The Company's principal products are reinforcing and specialty carbons, specialty compounds, conductive additives, carbon nanotubes, fumed metal oxides, inkjet colorants and aerogel. It operates through two segments: Reinforcement Materials and Performance Chemicals. Its reinforcing carbon products are used in tires and industrial products. In addition to its reinforcing carbons, it manufactures engineered elastomer composites (E2C) solutions that are composites of reinforcing carbons and rubber made using its patented elastomer composites manufacturing process. Under Performance Chemicals segment, it designs, manufactures and sells materials that deliver performance in a range of customer applications across the automotive, construction, infrastructure, inkjet printing, electronics, and consumer products sectors and in applications related to the generation, transmission and storage of energy.</v>
    <v>4064</v>
    <v>New York Stock Exchange</v>
    <v>XNYS</v>
    <v>XNYS</v>
    <v>Two Seaport Lane Suite 1400, BOSTON, MA, 02210 US</v>
    <v>75.400000000000006</v>
    <v>Chemicals</v>
    <v>Stock</v>
    <v>46129.795731238279</v>
    <v>7498</v>
    <v>72.58</v>
    <v>3896253576</v>
    <v>CABOT CORPORATION</v>
    <v>CABOT CORPORATION</v>
    <v>72.915000000000006</v>
    <v>13.0814</v>
    <v>73.42</v>
    <v>74.61</v>
    <v>52221600</v>
    <v>CBT</v>
    <v>CABOT CORPORATION (XNYS:CBT)</v>
    <v>190044</v>
    <v>402914</v>
    <v>1960</v>
  </rv>
  <rv s="2">
    <v>7499</v>
  </rv>
  <rv s="0">
    <v>https://www.bing.com/financeapi/forcetrigger?t=a1pym7&amp;q=XNYS%3aCMT&amp;form=skydnc</v>
    <v>Learn more on Bing</v>
  </rv>
  <rv s="1">
    <v>en-US</v>
    <v>a1pym7</v>
    <v>268435456</v>
    <v>1</v>
    <v>Powered by Refinitiv</v>
    <v>0</v>
    <v>CORE MOLDING TECHNOLOGIES, INC. (XNYS:CMT)</v>
    <v>2</v>
    <v>3</v>
    <v>Finance</v>
    <v>4</v>
    <v>27.93</v>
    <v>14.48</v>
    <v>0.44400000000000001</v>
    <v>1.17</v>
    <v>4.4486999999999999E-2</v>
    <v>USD</v>
    <v>Core Molding Technologies, Inc. is an engineered materials company, which is specialized in the molding of thermoplastic and thermoset structural products. The Company produces and sells molded products for varied markets, including medium and heavy-duty trucks, power sports, building products, industrial and utilities and other commercial markets. The Company offers customers a wide range of manufacturing processes to fit various program volumes and investment requirements. These processes include compression molding of sheet molding compound (SMC), resin transfer molding (RTM), liquid molding of dicyclopentadiene (DCPD), spray-up and hand-lay-up, direct long-fiber thermoplastics (D-LFT) and structural foam and structural web injection molding (SIM). Its products include shielding, vehicle roofs, hoods, marine, structural reinforcements, class-a body panels, telecommunication equipment, aftermarket styling, industrial fan blades, consumer goods, and sheet molding compound.</v>
    <v>1239</v>
    <v>New York Stock Exchange</v>
    <v>XNYS</v>
    <v>XNYS</v>
    <v>800 Manor Park Drive, P O Box 28183, COLUMBUS, OH, 43228 US</v>
    <v>27.93</v>
    <v>Containers &amp; Packaging</v>
    <v>Stock</v>
    <v>46129.79644918906</v>
    <v>7501</v>
    <v>26.3</v>
    <v>252807508</v>
    <v>CORE MOLDING TECHNOLOGIES, INC.</v>
    <v>CORE MOLDING TECHNOLOGIES, INC.</v>
    <v>26.41</v>
    <v>29.563099999999999</v>
    <v>26.3</v>
    <v>27.47</v>
    <v>9203040</v>
    <v>CMT</v>
    <v>CORE MOLDING TECHNOLOGIES, INC. (XNYS:CMT)</v>
    <v>38380</v>
    <v>35853</v>
    <v>1996</v>
  </rv>
  <rv s="2">
    <v>7502</v>
  </rv>
  <rv s="0">
    <v>https://www.bing.com/financeapi/forcetrigger?t=bpifbh&amp;q=XNYS%3aDOW&amp;form=skydnc</v>
    <v>Learn more on Bing</v>
  </rv>
  <rv s="1">
    <v>en-US</v>
    <v>bpifbh</v>
    <v>268435456</v>
    <v>1</v>
    <v>Powered by Refinitiv</v>
    <v>0</v>
    <v>DOW INC. (XNYS:DOW)</v>
    <v>2</v>
    <v>3</v>
    <v>Finance</v>
    <v>4</v>
    <v>42.74</v>
    <v>20.401900000000001</v>
    <v>0.46729999999999999</v>
    <v>-4.0049999999999999</v>
    <v>-0.100326</v>
    <v>USD</v>
    <v>Dow Inc. serves as a holding company for The Dow Chemical Company and its subsidiaries. The Company conducts its operations through six global businesses, which are organized into segments, such as Packaging &amp; Specialty Plastics, Industrial Intermediates &amp; Infrastructure and Performance Materials &amp; Coatings. Packaging &amp; Specialty Plastics segment consists of two integrated global businesses: Hydrocarbons &amp; Energy and Packaging and Specialty Plastics. This segment employs a polyolefin product portfolio. Industrial Intermediates &amp; Infrastructure segment consists of two customer-centric global businesses: Industrial Solutions and Polyurethanes &amp; Construction Chemicals that develop intermediate chemicals that are essential to manufacturing processes, as well as downstream, customized materials and formulations that use advanced development technologies. Performance Materials &amp; Coatings segment consists of two global businesses: Coatings &amp; Performance Monomers and Consumer Solutions.</v>
    <v>34600</v>
    <v>New York Stock Exchange</v>
    <v>XNYS</v>
    <v>XNYS</v>
    <v>2211 H.H. Dow Way, MIDLAND, MI, 48674 US</v>
    <v>36.549999999999997</v>
    <v>Chemicals</v>
    <v>Stock</v>
    <v>46129.797023899999</v>
    <v>7504</v>
    <v>34.802</v>
    <v>25845130751</v>
    <v>DOW INC.</v>
    <v>DOW INC.</v>
    <v>36.36</v>
    <v>0</v>
    <v>39.92</v>
    <v>35.914999999999999</v>
    <v>719619400</v>
    <v>DOW</v>
    <v>DOW INC. (XNYS:DOW)</v>
    <v>19576235</v>
    <v>14976273</v>
    <v>2018</v>
  </rv>
  <rv s="2">
    <v>7505</v>
  </rv>
  <rv s="0">
    <v>https://www.bing.com/financeapi/forcetrigger?t=a1wnkr&amp;q=XNYS%3aKRO&amp;form=skydnc</v>
    <v>Learn more on Bing</v>
  </rv>
  <rv s="4">
    <v>en-US</v>
    <v>a1wnkr</v>
    <v>268435456</v>
    <v>1</v>
    <v>Powered by Refinitiv</v>
    <v>8</v>
    <v>KRONOS WORLDWIDE, INC. (XNYS:KRO)</v>
    <v>2</v>
    <v>9</v>
    <v>Finance</v>
    <v>4</v>
    <v>7.9</v>
    <v>4.08</v>
    <v>0.88229999999999997</v>
    <v>5.0000000000000001E-3</v>
    <v>7.8990000000000006E-4</v>
    <v>USD</v>
    <v>Kronos Worldwide, Inc. is a producer and marketer of titanium dioxide (TiO2) pigments, which is a base industrial product. The Company provides a variety of performance properties. It serves domestic and international paint, plastics, decorative laminate and paper manufacturers. It produces TiO2 in a rutile crystalline form. Rutile TiO2 is manufactured using both a chloride production process and a sulfate production process. It produces TiO2 pigments that improve the optical and physical properties of plastics, including whiteness and opacity. It is used to provide opacity to items such as containers and packaging materials, and vinyl products such as windows, door profiles and siding. It provides hiding power, neutral undertone, brightness and surface durability for housewares, appliances, toys, computer cases and food packages. It is also used in the production of paper, including laminate paper, filled paper and coated paper to provide whiteness, brightness, and color stability.</v>
    <v>2263</v>
    <v>New York Stock Exchange</v>
    <v>XNYS</v>
    <v>XNYS</v>
    <v>5430 LBJ Freeway, Suite 1700, DALLAS, TX, 75240 US</v>
    <v>6.35</v>
    <v>Chemicals</v>
    <v>Stock</v>
    <v>46129.797723645315</v>
    <v>7507</v>
    <v>6.1449999999999996</v>
    <v>728861388</v>
    <v>KRONOS WORLDWIDE, INC.</v>
    <v>KRONOS WORLDWIDE, INC.</v>
    <v>6.33</v>
    <v>6.33</v>
    <v>6.335</v>
    <v>115053100</v>
    <v>KRO</v>
    <v>KRONOS WORLDWIDE, INC. (XNYS:KRO)</v>
    <v>279466</v>
    <v>357952</v>
    <v>1989</v>
  </rv>
  <rv s="2">
    <v>7508</v>
  </rv>
  <rv s="0">
    <v>https://www.bing.com/financeapi/forcetrigger?t=a1x8c7&amp;q=XNYS%3aLYB&amp;form=skydnc</v>
    <v>Learn more on Bing</v>
  </rv>
  <rv s="1">
    <v>en-US</v>
    <v>a1x8c7</v>
    <v>268435456</v>
    <v>1</v>
    <v>Powered by Refinitiv</v>
    <v>0</v>
    <v>LyondellBasell Industries NV (XNYS:LYB)</v>
    <v>2</v>
    <v>3</v>
    <v>Finance</v>
    <v>4</v>
    <v>83.94</v>
    <v>41.58</v>
    <v>0.36030000000000001</v>
    <v>-8.24</v>
    <v>-0.109443</v>
    <v>USD</v>
    <v>LyondellBasell Industries N.V. is a global, independent chemical company creating solutions for everyday sustainable living. The Company's segments include Olefins and Polyolefins-Americas (O&amp;P-Americas), Olefins and Polyolefins-Europe, Asia, International (O&amp;P-EAI), Intermediates and Derivatives (I&amp;D), Advanced Polymer Solutions (APS), and Technology. The O&amp;P-Americas and O&amp;P-EAI segments produces and markets olefins and co-products, polyethylene, and polypropylene. The I&amp;D segment produces and markets propylene oxide (PO) and its derivatives, oxyfuels and related products, and intermediate chemicals, such as styrene monomer (SM), and acetyls. The APS segment produces and markets compounding and solutions, such as polypropylene compounds, engineered plastics, masterbatches, engineered composites, colors, and powders. The Technology segment develops and licenses chemical and polyolefin process technologies and manufactures and sells polyolefin catalysts.</v>
    <v>18970</v>
    <v>New York Stock Exchange</v>
    <v>XNYS</v>
    <v>XNYS</v>
    <v>4th Floor, One Vine Street, LONDON, W1J 0AH GB</v>
    <v>70.34</v>
    <v>Chemicals</v>
    <v>Stock</v>
    <v>46129.797435474218</v>
    <v>7510</v>
    <v>65.760000000000005</v>
    <v>21641681565</v>
    <v>LyondellBasell Industries NV</v>
    <v>LyondellBasell Industries NV</v>
    <v>70.12</v>
    <v>0</v>
    <v>75.290000000000006</v>
    <v>67.05</v>
    <v>322769300</v>
    <v>LYB</v>
    <v>LyondellBasell Industries NV (XNYS:LYB)</v>
    <v>9811939</v>
    <v>8654257</v>
    <v>2009</v>
  </rv>
  <rv s="2">
    <v>7511</v>
  </rv>
  <rv s="0">
    <v>https://www.bing.com/financeapi/forcetrigger?t=a1z3mw&amp;q=XNYS%3aOEC&amp;form=skydnc</v>
    <v>Learn more on Bing</v>
  </rv>
  <rv s="4">
    <v>en-US</v>
    <v>a1z3mw</v>
    <v>268435456</v>
    <v>1</v>
    <v>Powered by Refinitiv</v>
    <v>8</v>
    <v>Orion SA (XNYS:OEC)</v>
    <v>2</v>
    <v>9</v>
    <v>Finance</v>
    <v>4</v>
    <v>12.84</v>
    <v>4.3449999999999998</v>
    <v>0.92</v>
    <v>0.06</v>
    <v>8.7080000000000005E-3</v>
    <v>USD</v>
    <v>Orion Engineered Carbons S.A. is a producer of carbon black. The Company operates through two segments: Specialty Carbon Black and Rubber Carbon Black. The Specialty Carbon Black segment is engaged in the production of specialty carbon black. The Rubber Carbon Black segment is involved in the production of rubber carbon black. As of December 31, 2016, it operated a diversified carbon black business with over 280 specialty carbon black grades and approximately 80 rubber carbon black grades. Carbon black is used as a pigment and as a performance additive in coatings, polymers, printing and special applications (specialty carbon black), and in the reinforcement of rubber in tires and mechanical rubber goods (rubber carbon black). As of December 31, 2016, it operated a global platform of 13 production facilities in Europe, North and South America, Asia and South Africa and three sales companies, as well as one jointly-owned production plant in Germany.</v>
    <v>1639</v>
    <v>New York Stock Exchange</v>
    <v>XNYS</v>
    <v>XNYS</v>
    <v>6, Route de Treves, SENNINGERBERG, 2633 LU</v>
    <v>7</v>
    <v>Chemicals</v>
    <v>Stock</v>
    <v>46129.797805034374</v>
    <v>7513</v>
    <v>6.82</v>
    <v>391102215</v>
    <v>Orion SA</v>
    <v>Orion SA</v>
    <v>6.89</v>
    <v>6.89</v>
    <v>6.95</v>
    <v>56273700</v>
    <v>OEC</v>
    <v>Orion SA (XNYS:OEC)</v>
    <v>256218</v>
    <v>699481</v>
    <v>2011</v>
  </rv>
  <rv s="2">
    <v>7514</v>
  </rv>
  <rv s="0">
    <v>https://www.bing.com/financeapi/forcetrigger?t=a1z78m&amp;q=XNYS%3aOLN&amp;form=skydnc</v>
    <v>Learn more on Bing</v>
  </rv>
  <rv s="1">
    <v>en-US</v>
    <v>a1z78m</v>
    <v>268435456</v>
    <v>1</v>
    <v>Powered by Refinitiv</v>
    <v>0</v>
    <v>Olin Corporation (XNYS:OLN)</v>
    <v>2</v>
    <v>3</v>
    <v>Finance</v>
    <v>4</v>
    <v>30.463999999999999</v>
    <v>18.074999999999999</v>
    <v>1.2481</v>
    <v>-1.4</v>
    <v>-5.0035999999999997E-2</v>
    <v>USD</v>
    <v>Olin Corporation is a vertically integrated global manufacturer and distributor of chemical products and a United States manufacturer of ammunition. It operates through three segments: Chlor Alkali Products and Vinyls, Epoxy and Winchester. The Chlor Alkali Products and Vinyls segment manufactures and sells chlorine and caustic soda, ethylene dichloride and vinyl chloride monomer, methyl chloride, methylene chloride, chloroform, carbon tetrachloride, perchloroethylene, hydrochloric acid, hydrogen, bleach products and potassium hydroxide. The Epoxy segment produces and sells a full range of epoxy materials and precursors, including aromatics (acetone and phenol), allyl chloride, epichlorohydrin, liquid epoxy resins, solid epoxy resins and formulated solutions products such as converted epoxy resins and additives. The Winchester segment produces and sells sporting ammunition, reloading components, small caliber military ammunition and components, industrial cartridges and clay targets.</v>
    <v>7849</v>
    <v>New York Stock Exchange</v>
    <v>XNYS</v>
    <v>XNYS</v>
    <v>190 CARONDELET PLAZA SUITE 1530, OLIN CORP, CLAYTON, MO, 63105 US</v>
    <v>27.08</v>
    <v>Chemicals</v>
    <v>Stock</v>
    <v>46129.797902001563</v>
    <v>7516</v>
    <v>25.93</v>
    <v>3026319060</v>
    <v>Olin Corporation</v>
    <v>Olin Corporation</v>
    <v>26.9</v>
    <v>0</v>
    <v>27.98</v>
    <v>26.58</v>
    <v>113857000</v>
    <v>OLN</v>
    <v>Olin Corporation (XNYS:OLN)</v>
    <v>1724158</v>
    <v>2877462</v>
    <v>1892</v>
  </rv>
  <rv s="2">
    <v>7517</v>
  </rv>
  <rv s="0">
    <v>https://www.bing.com/financeapi/forcetrigger?t=a25x7w&amp;q=XNYS%3aWLK&amp;form=skydnc</v>
    <v>Learn more on Bing</v>
  </rv>
  <rv s="1">
    <v>en-US</v>
    <v>a25x7w</v>
    <v>268435456</v>
    <v>1</v>
    <v>Powered by Refinitiv</v>
    <v>0</v>
    <v>WESTLAKE CORPORATION (XNYS:WLK)</v>
    <v>2</v>
    <v>3</v>
    <v>Finance</v>
    <v>4</v>
    <v>124.23</v>
    <v>56.33</v>
    <v>0.71730000000000005</v>
    <v>-4.87</v>
    <v>-4.0923999999999995E-2</v>
    <v>USD</v>
    <v>Westlake Corporation is a global manufacturer and supplier of materials and products that enhance life every day. With operations in Asia, Europe, and North America, it provides building blocks for solutions from housing and construction to packaging and healthcare to automotive and the consumer. Its segments include Performance and Essential Materials and Housing and Infrastructure Products. The Performance and Essential Materials include Westlake North American Vinyls, Westlake North American Chlor-alkali &amp; Derivatives, Westlake European &amp; Asian Chlorovinyls, Westlake Olefins, Westlake Polyethylene and Westlake Epoxy. The Housing and Infrastructure Products include Westlake Royal Building Products, Westlake Pipe and Fittings, Westlake Global Compounds and Westlake Dimex. Its products are used in diverse consumer and industrial markets, including residential construction, automotive products, water treatment, wind turbines, coatings as well as other durable and non-durable goods.</v>
    <v>14600</v>
    <v>New York Stock Exchange</v>
    <v>XNYS</v>
    <v>XNYS</v>
    <v>2801 Post Oak Blvd, Suite 600, HOUSTON, TX, 77056 US</v>
    <v>114.51</v>
    <v>Chemicals</v>
    <v>Stock</v>
    <v>46129.796133414064</v>
    <v>7519</v>
    <v>110.786</v>
    <v>14618169855</v>
    <v>WESTLAKE CORPORATION</v>
    <v>WESTLAKE CORPORATION</v>
    <v>114</v>
    <v>0</v>
    <v>119</v>
    <v>114.13</v>
    <v>128083500</v>
    <v>WLK</v>
    <v>WESTLAKE CORPORATION (XNYS:WLK)</v>
    <v>892828</v>
    <v>1214696</v>
    <v>1991</v>
  </rv>
  <rv s="2">
    <v>7520</v>
  </rv>
  <rv s="0">
    <v>https://www.bing.com/financeapi/forcetrigger?t=a1pboc&amp;q=XNYS%3aCC&amp;form=skydnc</v>
    <v>Learn more on Bing</v>
  </rv>
  <rv s="1">
    <v>en-US</v>
    <v>a1pboc</v>
    <v>268435456</v>
    <v>1</v>
    <v>Powered by Refinitiv</v>
    <v>0</v>
    <v>THE CHEMOURS COMPANY (XNYS:CC)</v>
    <v>2</v>
    <v>3</v>
    <v>Finance</v>
    <v>4</v>
    <v>24.13</v>
    <v>9.1300000000000008</v>
    <v>1.3853</v>
    <v>-0.51</v>
    <v>-2.1366E-2</v>
    <v>USD</v>
    <v>The Chemours Company provides industrial and specialty chemical products for markets, including coatings, plastics, refrigeration and air conditioning, transportation, semiconductor and advanced electronics, general industrial, and oil and gas. The Company’s segments include Titanium Technologies, Thermal &amp; Specialized Solutions and Advanced Performance Materials. The Titanium Technologies segment is a provider of titanium dioxide pigment, a premium white pigment used to deliver whiteness, brightness, opacity and protection in various applications. The Thermal &amp; Specialized Solutions segment is a provider of refrigerants, thermal management solutions, propellants, blowing agents, and specialty solvents. The Advanced Performance Materials segment is a provider of high-end polymers and advanced materials. Its flagship products include brands such as Opteon, Freon, Ti-Pure, Nafion, Teflon, Viton, and Krytox. The Company serves over 2,700 customers in approximately 110 countries.</v>
    <v>5700</v>
    <v>New York Stock Exchange</v>
    <v>XNYS</v>
    <v>XNYS</v>
    <v>1007 Market Street P.O. Box 2047, WILMINGTON, DE, 19899 US</v>
    <v>23.565000000000001</v>
    <v>Chemicals</v>
    <v>Stock</v>
    <v>46129.797921585159</v>
    <v>7522</v>
    <v>22.7</v>
    <v>3506599968</v>
    <v>THE CHEMOURS COMPANY</v>
    <v>THE CHEMOURS COMPANY</v>
    <v>23.07</v>
    <v>0</v>
    <v>23.87</v>
    <v>23.36</v>
    <v>150111300</v>
    <v>CC</v>
    <v>THE CHEMOURS COMPANY (XNYS:CC)</v>
    <v>1218985</v>
    <v>3186464</v>
    <v>2014</v>
  </rv>
  <rv s="2">
    <v>7523</v>
  </rv>
  <rv s="0">
    <v>https://www.bing.com/financeapi/forcetrigger?t=a1uyvh&amp;q=XNYS%3aHUN&amp;form=skydnc</v>
    <v>Learn more on Bing</v>
  </rv>
  <rv s="1">
    <v>en-US</v>
    <v>a1uyvh</v>
    <v>268435456</v>
    <v>1</v>
    <v>Powered by Refinitiv</v>
    <v>0</v>
    <v>HUNTSMAN CORPORATION (XNYS:HUN)</v>
    <v>2</v>
    <v>3</v>
    <v>Finance</v>
    <v>4</v>
    <v>14.38</v>
    <v>7.2949999999999999</v>
    <v>0.61129999999999995</v>
    <v>-0.155</v>
    <v>-1.1281000000000001E-2</v>
    <v>USD</v>
    <v>Huntsman Corporation is a manufacturer of diversified organic chemical products. It operates through three segments: Polyurethanes, Performance Products and Advanced Materials. The Polyurethanes product segment includes methylene diphenyl diisocyanate, polyols, and thermoplastic polyurethane products. The Performance Products segment is engaged in the manufacturing and sale of amines and maleic anhydride and serves a variety of consumer and industrial end markets. Its Advanced Materials segment includes technologically advanced epoxy, phenoxy, acrylic, polyurethane, mercaptan and acrylonitrile butadiene-based polymer products as well as carbon nanomaterials. Its products comprise different chemicals and chemical formulations, which it markets globally to a wide range of consumers that consist primarily of industrial and building product manufacturers. Its products are used in a range of applications, including adhesives, aerospace, automotive, coatings and construction, and others.</v>
    <v>6000</v>
    <v>New York Stock Exchange</v>
    <v>XNYS</v>
    <v>XNYS</v>
    <v>10003 Woodloch Forest Drive, THE WOODLANDS, TX, 77380 US</v>
    <v>13.654999999999999</v>
    <v>Chemicals</v>
    <v>Stock</v>
    <v>46129.797509178126</v>
    <v>7525</v>
    <v>13.09</v>
    <v>2363465318</v>
    <v>HUNTSMAN CORPORATION</v>
    <v>HUNTSMAN CORPORATION</v>
    <v>13.52</v>
    <v>0</v>
    <v>13.74</v>
    <v>13.585000000000001</v>
    <v>173976100</v>
    <v>HUN</v>
    <v>HUNTSMAN CORPORATION (XNYS:HUN)</v>
    <v>4563241</v>
    <v>6363959</v>
    <v>2004</v>
  </rv>
  <rv s="2">
    <v>7526</v>
  </rv>
  <rv s="0">
    <v>https://www.bing.com/financeapi/forcetrigger?t=a1x89c&amp;q=XNYS%3aLXU&amp;form=skydnc</v>
    <v>Learn more on Bing</v>
  </rv>
  <rv s="1">
    <v>en-US</v>
    <v>a1x89c</v>
    <v>268435456</v>
    <v>1</v>
    <v>Powered by Refinitiv</v>
    <v>0</v>
    <v>LSB INDUSTRIES, INC. (XNYS:LXU)</v>
    <v>2</v>
    <v>3</v>
    <v>Finance</v>
    <v>4</v>
    <v>17.215</v>
    <v>4.92</v>
    <v>0.40460000000000002</v>
    <v>-1.21</v>
    <v>-8.0719999999999986E-2</v>
    <v>USD</v>
    <v>LSB Industries, Inc. is engaged in the manufacture and sale of chemical products. The chemical products it primarily manufactures, markets and sells are ammonia, fertilizer grade ammonium nitrate (HDAN) and urea ammonia nitrate (UAN) for agricultural applications, high purity and commercial grade ammonia, high purity ammonium nitrate, sulfuric acids, concentrated, blended and regular nitric acid, mixed nitrating acids, carbon dioxide, and industrial grade ammonium nitrate and ammonium nitrate solutions for industrial applications. It manufactures ammonia and ammonia-related products at facilities in Cherokee, Alabama, El Dorado, Arkansas and Pryor, Oklahoma and operates a facility for a global chemical company in Baytown, Texas. Its products are sold through distributors and directly to end customers, such as farmers, ranchers, and fertilizer dealers, throughout the United States and parts of Canada, and to explosives manufacturers in the United States and other parts of North America.</v>
    <v>513</v>
    <v>New York Stock Exchange</v>
    <v>XNYS</v>
    <v>XNYS</v>
    <v>3503 Nw 63Rd Street, Suite 500, OKLAHOMA CITY, OK, 73116-2238 US</v>
    <v>14.09</v>
    <v>Chemicals</v>
    <v>Stock</v>
    <v>46129.79795520781</v>
    <v>7528</v>
    <v>13.09</v>
    <v>990049455</v>
    <v>LSB INDUSTRIES, INC.</v>
    <v>LSB INDUSTRIES, INC.</v>
    <v>14.05</v>
    <v>40.661000000000001</v>
    <v>14.99</v>
    <v>13.78</v>
    <v>71846840</v>
    <v>LXU</v>
    <v>LSB INDUSTRIES, INC. (XNYS:LXU)</v>
    <v>1605503</v>
    <v>2217537</v>
    <v>1977</v>
  </rv>
  <rv s="2">
    <v>7529</v>
  </rv>
  <rv s="0">
    <v>https://www.bing.com/financeapi/forcetrigger?t=a1uj27&amp;q=XNAS%3aHCSG&amp;form=skydnc</v>
    <v>Learn more on Bing</v>
  </rv>
  <rv s="1">
    <v>en-US</v>
    <v>a1uj27</v>
    <v>268435456</v>
    <v>1</v>
    <v>Powered by Refinitiv</v>
    <v>0</v>
    <v>HEALTHCARE SERVICES GROUP, INC. (XNAS:HCSG)</v>
    <v>2</v>
    <v>3</v>
    <v>Finance</v>
    <v>4</v>
    <v>22.98</v>
    <v>9.125</v>
    <v>0.76700000000000002</v>
    <v>0.37</v>
    <v>1.9764999999999998E-2</v>
    <v>USD</v>
    <v>Healthcare Services Group, Inc. is engaged in managing housekeeping, laundry, dining, and nutritional services within the healthcare industry. Its segments include housekeeping, laundry, linen and other services (Housekeeping), and dietary department services (Dietary). Housekeeping segment consists of managing its customers’ housekeeping departments, which are principally responsible for the cleaning, disinfecting and sanitizing of resident rooms and common areas of the customers’ facilities, as well as the laundering and processing of the bed linens, uniforms, resident personal clothing and other assorted linen items utilized at the customers’ facilities. Dietary segment consists of managing its customers’ dietary departments, which are principally responsible for food purchasing, meal preparation and professional dietitian services, which include the development of menus that meet the dietary needs of residents. It also offers clinical consulting services to its dietary customers.</v>
    <v>36000</v>
    <v>Nasdaq Stock Market</v>
    <v>XNAS</v>
    <v>XNAS</v>
    <v>3220 Tillman Drive, Suite 300, BENSALEM, PA, 19020 US</v>
    <v>19.43</v>
    <v>Professional &amp; Commercial Services</v>
    <v>Stock</v>
    <v>46129.797924258593</v>
    <v>7531</v>
    <v>18.760100000000001</v>
    <v>1316331860</v>
    <v>HEALTHCARE SERVICES GROUP, INC.</v>
    <v>HEALTHCARE SERVICES GROUP, INC.</v>
    <v>18.97</v>
    <v>23.605799999999999</v>
    <v>18.72</v>
    <v>19.09</v>
    <v>68954000</v>
    <v>HCSG</v>
    <v>HEALTHCARE SERVICES GROUP, INC. (XNAS:HCSG)</v>
    <v>202467</v>
    <v>700690</v>
    <v>1976</v>
  </rv>
  <rv s="2">
    <v>7532</v>
  </rv>
  <rv s="0">
    <v>https://www.bing.com/financeapi/forcetrigger?t=a1nfpr&amp;q=XNAS%3aAMOT&amp;form=skydnc</v>
    <v>Learn more on Bing</v>
  </rv>
  <rv s="1">
    <v>en-US</v>
    <v>a1nfpr</v>
    <v>268435456</v>
    <v>1</v>
    <v>Powered by Refinitiv</v>
    <v>0</v>
    <v>Allient Inc. (XNAS:ALNT)</v>
    <v>2</v>
    <v>3</v>
    <v>Finance</v>
    <v>4</v>
    <v>75.42</v>
    <v>20.100000000000001</v>
    <v>1.5967</v>
    <v>3.13</v>
    <v>4.4467E-2</v>
    <v>USD</v>
    <v>Allient Inc. is a global company that designs, manufactures and sells precision and specialty-controlled motion components and systems used in a broad range of industries. The Company’s products and solutions include nano-precision positioning systems, servo control systems, motion controllers, digital servo amplifiers and drives, brushless servo, torque, and coreless motors, brush motors, integrated motor-drives, gear motors, gearing, incremental and absolute optical encoders, active (electronic) and passive (magnetic) filters for power quality and harmonic issues, industrial safety rated input/output modules, universal industrial communications gateways, light-weighting technologies, and other controlled motion-related products. The Company sells component and integrated controlled motion solutions to end customers and original equipment manufacturers (OEMs) through its own direct sales force and authorized manufacturers’ representatives and distributors.</v>
    <v>2478</v>
    <v>Nasdaq Stock Market</v>
    <v>XNAS</v>
    <v>XNAS</v>
    <v>495 Commerce Drive, Suite 3, AMHERST, NY, 14228 US</v>
    <v>75.42</v>
    <v>Machinery, Equipment &amp; Components</v>
    <v>Stock</v>
    <v>46129.797905774998</v>
    <v>7534</v>
    <v>71.435000000000002</v>
    <v>1251170712</v>
    <v>Allient Inc.</v>
    <v>Allient Inc.</v>
    <v>72.19</v>
    <v>55.878999999999998</v>
    <v>70.39</v>
    <v>73.52</v>
    <v>17018100</v>
    <v>ALNT</v>
    <v>Allient Inc. (XNAS:ALNT)</v>
    <v>117989</v>
    <v>183046</v>
    <v>1962</v>
  </rv>
  <rv s="2">
    <v>7535</v>
  </rv>
  <rv s="0">
    <v>https://www.bing.com/financeapi/forcetrigger?t=a1ne3m&amp;q=XNYS%3aAME&amp;form=skydnc</v>
    <v>Learn more on Bing</v>
  </rv>
  <rv s="1">
    <v>en-US</v>
    <v>a1ne3m</v>
    <v>268435456</v>
    <v>1</v>
    <v>Powered by Refinitiv</v>
    <v>0</v>
    <v>AMETEK, INC. (XNYS:AME)</v>
    <v>2</v>
    <v>3</v>
    <v>Finance</v>
    <v>4</v>
    <v>242.05</v>
    <v>153.72999999999999</v>
    <v>1.0357000000000001</v>
    <v>6.29</v>
    <v>2.7319E-2</v>
    <v>USD</v>
    <v>AMETEK, Inc. is a global provider of industrial technology solutions serving a diverse set of niche markets. The Company's segments include Electronic Instruments Group (EIG) and Electromechanical Group (EMG). EIG segment designs and manufactures advanced analytical, test and measurement instruments for the process, aerospace, medical, research, power and industrial markets. It provides a range of instruments to the research and laboratory equipment, ultra-precision manufacturing, optics, medical, and test and measurement markets. It also provides three-dimensional measurement and imaging solutions, including portable measurement arms, laser scanners and trackers, software solutions, and comprehensive service offerings. EMG designs and manufactures engineered medical components and devices, automation solutions, thermal management systems, specialty metals and electrical interconnects. It supplies powdered metals, strip and foil, specialty clad metals and metal matrix composites.</v>
    <v>22500</v>
    <v>New York Stock Exchange</v>
    <v>XNYS</v>
    <v>XNYS</v>
    <v>1100 Cassatt Road, BERWYN, PA, 19312 US</v>
    <v>238.39</v>
    <v>Machinery, Equipment &amp; Components</v>
    <v>Stock</v>
    <v>46129.797929293753</v>
    <v>7537</v>
    <v>231.2</v>
    <v>54180839062</v>
    <v>AMETEK, INC.</v>
    <v>AMETEK, INC.</v>
    <v>233.09</v>
    <v>36.951999999999998</v>
    <v>230.24</v>
    <v>236.53</v>
    <v>229065400</v>
    <v>AME</v>
    <v>AMETEK, INC. (XNYS:AME)</v>
    <v>589931</v>
    <v>1203759</v>
    <v>1986</v>
  </rv>
  <rv s="2">
    <v>7538</v>
  </rv>
  <rv s="0">
    <v>https://www.bing.com/financeapi/forcetrigger?t=a226jc&amp;q=XNYS%3aROK&amp;form=skydnc</v>
    <v>Learn more on Bing</v>
  </rv>
  <rv s="1">
    <v>en-US</v>
    <v>a226jc</v>
    <v>268435456</v>
    <v>1</v>
    <v>Powered by Refinitiv</v>
    <v>0</v>
    <v>ROCKWELL AUTOMATION, INC. (XNYS:ROK)</v>
    <v>2</v>
    <v>3</v>
    <v>Finance</v>
    <v>4</v>
    <v>438.72</v>
    <v>222.06</v>
    <v>1.5743</v>
    <v>13.43</v>
    <v>3.3340999999999996E-2</v>
    <v>USD</v>
    <v>Rockwell Automation, Inc. is engaged in industrial automation and digital transformation. The Company operates in three segments: Intelligent Devices, Software &amp; Control, and Lifecycle Services. The Intelligent Devices segment portfolio includes power control, motion control, safety, sensing, and industrial components, and micro control and distributed input/output. The Software &amp; Control operating segment contains a comprehensive portfolio of production automation and production operations platforms, including hardware and software. This integrated portfolio is merging information technology (IT) and operational technology (OT), bringing the benefits of the Connected Enterprise to the production system. The Lifecycle Services segment includes consulting services, including cybersecurity and digital transformation strategy and design and professional services, including global automation and information program and project management and delivery capabilities, and connected services.</v>
    <v>26000</v>
    <v>New York Stock Exchange</v>
    <v>XNYS</v>
    <v>XNYS</v>
    <v>1201 South 2Nd Street, MILWAUKEE, WI, 53204 US</v>
    <v>418.9</v>
    <v>Machinery, Equipment &amp; Components</v>
    <v>Stock</v>
    <v>46129.796013541403</v>
    <v>7540</v>
    <v>406.73</v>
    <v>46767852296</v>
    <v>ROCKWELL AUTOMATION, INC.</v>
    <v>ROCKWELL AUTOMATION, INC.</v>
    <v>410.69</v>
    <v>47.613300000000002</v>
    <v>402.81</v>
    <v>416.24</v>
    <v>112357900</v>
    <v>ROK</v>
    <v>ROCKWELL AUTOMATION, INC. (XNYS:ROK)</v>
    <v>506082</v>
    <v>830627</v>
    <v>1996</v>
  </rv>
  <rv s="2">
    <v>7541</v>
  </rv>
  <rv s="0">
    <v>https://www.bing.com/financeapi/forcetrigger?t=a23n27&amp;q=XNYS%3aST&amp;form=skydnc</v>
    <v>Learn more on Bing</v>
  </rv>
  <rv s="1">
    <v>en-US</v>
    <v>a23n27</v>
    <v>268435456</v>
    <v>1</v>
    <v>Powered by Refinitiv</v>
    <v>0</v>
    <v>SENSATA TECHNOLOGIES HOLDING PLC (XNYS:ST)</v>
    <v>2</v>
    <v>3</v>
    <v>Finance</v>
    <v>4</v>
    <v>41.07</v>
    <v>18.57</v>
    <v>1.1623000000000001</v>
    <v>1.88</v>
    <v>4.8628999999999999E-2</v>
    <v>USD</v>
    <v>Sensata Technologies Holding plc is a global industrial technology company that develops, manufactures, and sells sensors and sensor-rich solutions, electrical protection components and systems, and other products. Its Performance Sensing segment serves the automotive and heavy vehicle and off-road industries through its development and manufacture of sensors, high-voltage solutions (electrical protection components), and other solutions. Its Sensing Solutions segment serves the industrial and aerospace industries through development and manufacture of a portfolio of application specific sensor and electrical protection products used in a range of industrial markets, including the appliance, heating, ventilation, and air conditioning, water management, operator controls, charging infrastructure, renewable energy generation, green hydrogen production, and microgrid applications and markets, as well as the aerospace market, including commercial aircraft, defense, and aftermarket markets.</v>
    <v>16700</v>
    <v>New York Stock Exchange</v>
    <v>XNYS</v>
    <v>XNYS</v>
    <v>529 Pleasant Street, ATTLEBORO, MA, 02703 US</v>
    <v>41.07</v>
    <v>Electronic Equipment &amp; Parts</v>
    <v>Stock</v>
    <v>46129.797950810156</v>
    <v>7543</v>
    <v>38.975000000000001</v>
    <v>5910711730</v>
    <v>SENSATA TECHNOLOGIES HOLDING PLC</v>
    <v>SENSATA TECHNOLOGIES HOLDING PLC</v>
    <v>38.975000000000001</v>
    <v>207.47190000000001</v>
    <v>38.659999999999997</v>
    <v>40.54</v>
    <v>145799500</v>
    <v>ST</v>
    <v>SENSATA TECHNOLOGIES HOLDING PLC (XNYS:ST)</v>
    <v>1127052</v>
    <v>1632150</v>
    <v>2017</v>
  </rv>
  <rv s="2">
    <v>7544</v>
  </rv>
  <rv s="0">
    <v>https://www.bing.com/financeapi/forcetrigger?t=a1vgar&amp;q=XNAS%3aIIVI&amp;form=skydnc</v>
    <v>Learn more on Bing</v>
  </rv>
  <rv s="1">
    <v>en-US</v>
    <v>a1vgar</v>
    <v>268435456</v>
    <v>1</v>
    <v>Powered by Refinitiv</v>
    <v>0</v>
    <v>Coherent Corp. (XNYS:COHR)</v>
    <v>2</v>
    <v>3</v>
    <v>Finance</v>
    <v>4</v>
    <v>345</v>
    <v>50.81</v>
    <v>2.0794000000000001</v>
    <v>15.79</v>
    <v>4.8140000000000002E-2</v>
    <v>USD</v>
    <v>Coherent Corp. is a vertically integrated manufacturing company that develops, manufactures, and markets lasers, transceivers, and other optical and optoelectronic devices, modules, and systems, as well as engineered materials, for use in the communications, industrial, instrumentation and electronics markets. Its segments include datacenter &amp; communications, and industrial. Its datacenter &amp; communications segment offers optical transceivers, optical circuit switches, interconnect cables, optical instruments, optoelectronic devices, communication components, and wavelength management products. Its industrial segment offers lasers, machines &amp; systems, components &amp; accessories, optics, laser measurement instruments, ceramics &amp; metal matrix, ion implantation, engineered materials, and wide-bandgap electronics. Its subsidiaries include Finisar Australia Pty Limited, Nufibre PTY LTD, Finisar Brasil Suporte De Vendas LTDA, Coherent Aerospace &amp; Defense, Inc., and Coherent Asia, Inc.</v>
    <v>30216</v>
    <v>New York Stock Exchange</v>
    <v>XNYS</v>
    <v>XNYS</v>
    <v>375 Saxonburg Blvd, SAXONBURG, PA, 16056 US</v>
    <v>345</v>
    <v>Electronic Equipment &amp; Parts</v>
    <v>Stock</v>
    <v>46129.797974803128</v>
    <v>7546</v>
    <v>332.25</v>
    <v>67131873300</v>
    <v>Coherent Corp.</v>
    <v>Coherent Corp.</v>
    <v>336.07499999999999</v>
    <v>562.39160000000004</v>
    <v>328</v>
    <v>343.79</v>
    <v>195270000</v>
    <v>COHR</v>
    <v>Coherent Corp. (XNYS:COHR)</v>
    <v>3829106</v>
    <v>8262859</v>
    <v>1971</v>
  </rv>
  <rv s="2">
    <v>7547</v>
  </rv>
  <rv s="0">
    <v>https://www.bing.com/financeapi/forcetrigger?t=a226ar&amp;q=XNYS%3aROG&amp;form=skydnc</v>
    <v>Learn more on Bing</v>
  </rv>
  <rv s="1">
    <v>en-US</v>
    <v>a226ar</v>
    <v>268435456</v>
    <v>1</v>
    <v>Powered by Refinitiv</v>
    <v>0</v>
    <v>ROGERS CORPORATION (XNYS:ROG)</v>
    <v>2</v>
    <v>3</v>
    <v>Finance</v>
    <v>4</v>
    <v>122.58</v>
    <v>52.19</v>
    <v>0.38829999999999998</v>
    <v>2.6675</v>
    <v>2.2419999999999999E-2</v>
    <v>USD</v>
    <v>Rogers Corporation designs, develops, manufactures, and sells engineered materials and components. Its segments include Advanced Electronics Solutions (AES) and Elastomeric Material Solutions (EMS) and Other. The AES segment designs, develops, manufactures, and sells circuit materials, ceramic substrate materials, busbars, and cooling solutions for applications in the EV/HEV, automotive, aerospace and defense, renewable energy, wireless infrastructure, mass transit, industrial, connected devices and wired infrastructure markets. The EMS segment designs, develops, manufactures, and sells engineered material solutions for a variety of applications and markets. These include polyurethane and silicone materials used in cushioning, gasketing and sealing, and vibration management applications for EV/HEV, general industrial, portable electronics, automotive, mass transit, and other markets. The Other segment consists of elastomer components for applications in the general industrial market.</v>
    <v>3000</v>
    <v>New York Stock Exchange</v>
    <v>XNYS</v>
    <v>XNYS</v>
    <v>2225 W Chandler Blvd, CHANDLER, AZ, 85224 US</v>
    <v>122.58</v>
    <v>Semiconductors &amp; Semiconductor Equipment</v>
    <v>Stock</v>
    <v>46129.797037997654</v>
    <v>7549</v>
    <v>120</v>
    <v>2169647635</v>
    <v>ROGERS CORPORATION</v>
    <v>ROGERS CORPORATION</v>
    <v>120</v>
    <v>0</v>
    <v>118.98</v>
    <v>121.64749999999999</v>
    <v>17835530</v>
    <v>ROG</v>
    <v>ROGERS CORPORATION (XNYS:ROG)</v>
    <v>133890</v>
    <v>172389</v>
    <v>1927</v>
  </rv>
  <rv s="2">
    <v>7550</v>
  </rv>
  <rv s="0">
    <v>https://www.bing.com/financeapi/forcetrigger?t=a1nuf2&amp;q=XNAS%3aASTC&amp;form=skydnc</v>
    <v>Learn more on Bing</v>
  </rv>
  <rv s="1">
    <v>en-US</v>
    <v>a1nuf2</v>
    <v>268435456</v>
    <v>1</v>
    <v>Powered by Refinitiv</v>
    <v>0</v>
    <v>ASTROTECH CORPORATION (XNAS:ASTC)</v>
    <v>2</v>
    <v>3</v>
    <v>Finance</v>
    <v>4</v>
    <v>8.01</v>
    <v>1.915</v>
    <v>-0.19389999999999999</v>
    <v>-0.1883</v>
    <v>-6.1738000000000001E-2</v>
    <v>USD</v>
    <v>Astrotech Corporation is a spectrometry company, which launches, manages, and commercializes scalable companies based on its core technology. Its business units include Astrotech Technologies, Inc., 1st Detect Corporation, AgLAB, Inc., BreathTech Corporation, and Pro-Control, Inc. Astrotech Technologies, Inc. owns and licenses the intellectual property related to the Astrotech Mass Spectrometer Technology (AMS Technology). 1st Detect Corporation is a manufacturer of explosives trace detectors and narcotics trace detectors developed for use in security and detection at airports, cargo hubs, military bases, and others. AgLAB, Inc. develops a series of mass spectrometers for use in the hemp and cannabis market with initial focus on optimizing yields in the distillation processes. BreathTech Corporation is developing a breath analysis tool to screen for volatile organic compound metabolites. Pro-Control, Inc. is focused on applying AMS Technology in industrial process control applications.</v>
    <v>32</v>
    <v>Nasdaq Stock Market</v>
    <v>XNAS</v>
    <v>XNAS</v>
    <v>2105 DONLEY DR. SUITE 100, Suite 240-9530, AUSTIN, TX, 78758 US</v>
    <v>3.37</v>
    <v>Electronic Equipment &amp; Parts</v>
    <v>Stock</v>
    <v>46129.794456168747</v>
    <v>7552</v>
    <v>2.8105000000000002</v>
    <v>5033587</v>
    <v>ASTROTECH CORPORATION</v>
    <v>ASTROTECH CORPORATION</v>
    <v>2.99</v>
    <v>0</v>
    <v>3.05</v>
    <v>2.8616999999999999</v>
    <v>1758950</v>
    <v>ASTC</v>
    <v>ASTROTECH CORPORATION (XNAS:ASTC)</v>
    <v>162796</v>
    <v>4998812</v>
    <v>2017</v>
  </rv>
  <rv s="2">
    <v>7553</v>
  </rv>
  <rv s="0">
    <v>https://www.bing.com/financeapi/forcetrigger?t=a1onhw&amp;q=XNYS%3aBMI&amp;form=skydnc</v>
    <v>Learn more on Bing</v>
  </rv>
  <rv s="1">
    <v>en-US</v>
    <v>a1onhw</v>
    <v>268435456</v>
    <v>1</v>
    <v>Powered by Refinitiv</v>
    <v>0</v>
    <v>BADGER METER, INC. (XNYS:BMI)</v>
    <v>2</v>
    <v>3</v>
    <v>Finance</v>
    <v>4</v>
    <v>256.08</v>
    <v>115.64</v>
    <v>0.87080000000000002</v>
    <v>-35.99</v>
    <v>-0.23632500000000001</v>
    <v>USD</v>
    <v>Badger Meter, Inc. is a manufacturer and marketer of products incorporating flow measurement, quality, control and other system solutions serving markets worldwide. Its offerings, marketed as BlueEdge, include a suite of tailorable solutions that connect water management technology, software and support services to deliver insights enabling the proactive management of water across the water cycle. Its solutions include measurement and control hardware, connectivity and communication, data visualization and software-delivered actionable insights, and ongoing support to optimize customers' operations. Its measurement and control hardware, instruments and sensors include product families, such as meters that measure the flow of water and other fluids, water quality monitoring solutions and high frequency pressure and acoustic leak detection hardware that provides real-time monitoring data. It offers a range of communication solutions including the ORION branded family of radio endpoints.</v>
    <v>2477</v>
    <v>New York Stock Exchange</v>
    <v>XNYS</v>
    <v>XNYS</v>
    <v>4545 W Brown Deer Rd, MILWAUKEE, WI, 53223 US</v>
    <v>128.47</v>
    <v>Machinery, Equipment &amp; Components</v>
    <v>Stock</v>
    <v>46129.796582742965</v>
    <v>7555</v>
    <v>115.64</v>
    <v>3393820080</v>
    <v>BADGER METER, INC.</v>
    <v>BADGER METER, INC.</v>
    <v>120.71</v>
    <v>24.279699999999998</v>
    <v>152.29</v>
    <v>116.3</v>
    <v>29181600</v>
    <v>BMI</v>
    <v>BADGER METER, INC. (XNYS:BMI)</v>
    <v>2840076</v>
    <v>362461</v>
    <v>1905</v>
  </rv>
  <rv s="2">
    <v>7556</v>
  </rv>
  <rv s="0">
    <v>https://www.bing.com/financeapi/forcetrigger?t=a1pkf2&amp;q=XNAS%3aCGNX&amp;form=skydnc</v>
    <v>Learn more on Bing</v>
  </rv>
  <rv s="1">
    <v>en-US</v>
    <v>a1pkf2</v>
    <v>268435456</v>
    <v>1</v>
    <v>Powered by Refinitiv</v>
    <v>0</v>
    <v>COGNEX CORPORATION (XNAS:CGNX)</v>
    <v>2</v>
    <v>3</v>
    <v>Finance</v>
    <v>4</v>
    <v>59.88</v>
    <v>22.85</v>
    <v>1.4963</v>
    <v>0.49</v>
    <v>8.914E-3</v>
    <v>USD</v>
    <v>Cognex Corporation is a global technology company in industrial machine vision systems that seeks to improve efficiency and help solve critical manufacturing and distribution challenges, providing support across a diverse set of industrial end markets. The Company operates through the machine vision technology segment. Its solutions blend hardware and software to capture and analyze visual information, aiding the automation of manufacturing and distribution tasks for customers worldwide. Machine vision products are used to automate the manufacturing and distribution of discrete items, such as mobile phones, automotive components, and consumer goods, by locating, identifying, inspecting, and measuring them. Machine vision is important for applications in which human vision is inadequate to meet requirements for size, accuracy, or speed, or in instances where substantial cost savings or quality improvements are maintained.</v>
    <v>2745</v>
    <v>Nasdaq Stock Market</v>
    <v>XNAS</v>
    <v>XNAS</v>
    <v>One Vision Drive, NATICK, MA, 01760 US</v>
    <v>55.98</v>
    <v>Machinery, Equipment &amp; Components</v>
    <v>Stock</v>
    <v>46129.79791539297</v>
    <v>7558</v>
    <v>55.07</v>
    <v>9262590894</v>
    <v>COGNEX CORPORATION</v>
    <v>COGNEX CORPORATION</v>
    <v>55.25</v>
    <v>81.980800000000002</v>
    <v>54.97</v>
    <v>55.46</v>
    <v>167013900</v>
    <v>CGNX</v>
    <v>COGNEX CORPORATION (XNAS:CGNX)</v>
    <v>1195231</v>
    <v>1781802</v>
    <v>1981</v>
  </rv>
  <rv s="2">
    <v>7559</v>
  </rv>
  <rv s="0">
    <v>https://www.bing.com/financeapi/forcetrigger?t=a1sr6h&amp;q=XNAS%3aFEIM&amp;form=skydnc</v>
    <v>Learn more on Bing</v>
  </rv>
  <rv s="1">
    <v>en-US</v>
    <v>a1sr6h</v>
    <v>268435456</v>
    <v>1</v>
    <v>Powered by Refinitiv</v>
    <v>0</v>
    <v>FREQUENCY ELECTRONICS, INC. (XNAS:FEIM)</v>
    <v>2</v>
    <v>3</v>
    <v>Finance</v>
    <v>4</v>
    <v>61.47</v>
    <v>16.5</v>
    <v>0.64219999999999999</v>
    <v>-1.17</v>
    <v>-1.9932000000000002E-2</v>
    <v>USD</v>
    <v>Frequency Electronics, Inc. is engaged in the design, development and manufacture of precision timing, frequency generation and radio frequency control products for space and terrestrial applications. The Company operates through two segments: FEI-NY and FEI-Zyfer. FEI-NY segment provides precision time, frequency generation and synchronization products and subsystems that are found on-board satellites, in ground-based communication systems and imbedded in mobile platforms operated by the United States military. FEI-Zyfer designs, develops, and manufactures products which provide Precision Navigation and Timing (PNT), primarily incorporating Global Navigation Satellite System(s) technology. FEI-Zyfers products make use of both in-the-clear civil and crypto-secured military signals for global positioning systems (GPS). FEI-Zyfers products are integrated into radar systems, information networks, test equipment, military command and control terminals, and satellite ground stations.</v>
    <v>216</v>
    <v>Nasdaq Stock Market</v>
    <v>XNAS</v>
    <v>XNAS</v>
    <v>55 Charles Lindbergh Blvd, UNIONDALE, NY, 11553-3664 US</v>
    <v>60</v>
    <v>Machinery, Equipment &amp; Components</v>
    <v>Stock</v>
    <v>46129.796641191409</v>
    <v>7561</v>
    <v>57.42</v>
    <v>566206232</v>
    <v>FREQUENCY ELECTRONICS, INC.</v>
    <v>FREQUENCY ELECTRONICS, INC.</v>
    <v>59.99</v>
    <v>26.403199999999998</v>
    <v>58.7</v>
    <v>57.53</v>
    <v>9841930</v>
    <v>FEIM</v>
    <v>FREQUENCY ELECTRONICS, INC. (XNAS:FEIM)</v>
    <v>83209</v>
    <v>225535</v>
    <v>1968</v>
  </rv>
  <rv s="2">
    <v>7562</v>
  </rv>
  <rv s="0">
    <v>https://www.bing.com/financeapi/forcetrigger?t=a1vutc&amp;q=XNAS%3aITRI&amp;form=skydnc</v>
    <v>Learn more on Bing</v>
  </rv>
  <rv s="1">
    <v>en-US</v>
    <v>a1vutc</v>
    <v>268435456</v>
    <v>1</v>
    <v>Powered by Refinitiv</v>
    <v>0</v>
    <v>ITRON, INC. (XNAS:ITRI)</v>
    <v>2</v>
    <v>3</v>
    <v>Finance</v>
    <v>4</v>
    <v>142</v>
    <v>83.51</v>
    <v>1.5032000000000001</v>
    <v>1.75</v>
    <v>1.8041000000000001E-2</v>
    <v>USD</v>
    <v>Itron, Inc. provides energy, water, smart city, Industrial Internet of Things (IIoT) and intelligent infrastructure services. The Company's Device Solutions segment primarily includes hardware products used for measurement, control, or sensing that can have communications capability embedded for use with its broader Itron systems, which is hardware-based products. Its Networked Solutions segment primarily includes a combination of communicating devices (smart meters, modules, endpoints, and sensors), network infrastructure, network design services, and associated head-end management and application software designed and sold as a complete solution for acquiring and transporting application-specific data. Its Outcomes segment includes its value-added, enhanced software and services, in which it enables grid edge intelligence and manage, organize, analyze, and interpret raw, anonymized data using artificial intelligence, machine learning, statistical modeling, and other analytics.</v>
    <v>4987</v>
    <v>Nasdaq Stock Market</v>
    <v>XNAS</v>
    <v>XNAS</v>
    <v>2111 N Molter Rd, LIBERTY LAKE, WA, 99019 US</v>
    <v>100.49</v>
    <v>Electronic Equipment &amp; Parts</v>
    <v>Stock</v>
    <v>46129.79793907344</v>
    <v>7564</v>
    <v>98.21</v>
    <v>4376580250</v>
    <v>ITRON, INC.</v>
    <v>ITRON, INC.</v>
    <v>98.6</v>
    <v>15.1846</v>
    <v>97</v>
    <v>98.75</v>
    <v>44319800</v>
    <v>ITRI</v>
    <v>ITRON, INC. (XNAS:ITRI)</v>
    <v>561847</v>
    <v>819518</v>
    <v>1977</v>
  </rv>
  <rv s="2">
    <v>7565</v>
  </rv>
  <rv s="0">
    <v>https://www.bing.com/financeapi/forcetrigger?t=a1wh7w&amp;q=XNYS%3aKEYS&amp;form=skydnc</v>
    <v>Learn more on Bing</v>
  </rv>
  <rv s="1">
    <v>en-US</v>
    <v>a1wh7w</v>
    <v>268435456</v>
    <v>1</v>
    <v>Powered by Refinitiv</v>
    <v>0</v>
    <v>KEYSIGHT TECHNOLOGIES, INC. (XNYS:KEYS)</v>
    <v>2</v>
    <v>3</v>
    <v>Finance</v>
    <v>4</v>
    <v>338</v>
    <v>129.87799999999999</v>
    <v>1.2166999999999999</v>
    <v>5.45</v>
    <v>1.6517E-2</v>
    <v>USD</v>
    <v>Keysight Technologies, Inc. specializes in the computing, communications and electronics market. Its portfolio of hardware, software, and services enables its customers’ engineering workflows as they design, manufacture, deploy, and optimize their products and solutions. Its segments include Communications Solutions Group (CSG) and Electronic Industrial Solutions Group (EISG). CSG solutions consist of electronic design and test software, instrumentation, systems, and related services, serving customers across the global commercial communications and aerospace, defense, and government end markets. EISG solutions consist of electronic design, test and simulation software, optical design and photonics simulation tools, instrumentation, systems, and related services, serving customers across a diverse set of end markets focused on automotive and energy, semiconductor solutions, and general electronics. Its product categories include oscilloscopes, and digital multimeters, among others.</v>
    <v>16600</v>
    <v>New York Stock Exchange</v>
    <v>XNYS</v>
    <v>XNYS</v>
    <v>1400 Fountaingrove Pkwy, SANTA ROSA, CA, 95403 US</v>
    <v>338</v>
    <v>Electronic Equipment &amp; Parts</v>
    <v>Stock</v>
    <v>46129.797975462498</v>
    <v>7567</v>
    <v>331.03</v>
    <v>57523653525</v>
    <v>KEYSIGHT TECHNOLOGIES, INC.</v>
    <v>KEYSIGHT TECHNOLOGIES, INC.</v>
    <v>332.35</v>
    <v>59.15</v>
    <v>329.96</v>
    <v>335.41</v>
    <v>171502500</v>
    <v>KEYS</v>
    <v>KEYSIGHT TECHNOLOGIES, INC. (XNYS:KEYS)</v>
    <v>744937</v>
    <v>1283712</v>
    <v>2013</v>
  </rv>
  <rv s="2">
    <v>7568</v>
  </rv>
  <rv s="0">
    <v>https://www.bing.com/financeapi/forcetrigger?t=bvj5qh&amp;q=XNYS%3aMIR&amp;form=skydnc</v>
    <v>Learn more on Bing</v>
  </rv>
  <rv s="1">
    <v>en-US</v>
    <v>bvj5qh</v>
    <v>268435456</v>
    <v>1</v>
    <v>Powered by Refinitiv</v>
    <v>0</v>
    <v>MIRION TECHNOLOGIES, INC. (XNYS:MIR)</v>
    <v>2</v>
    <v>3</v>
    <v>Finance</v>
    <v>4</v>
    <v>30.277000000000001</v>
    <v>13.14</v>
    <v>1.0869</v>
    <v>0.42</v>
    <v>2.1796000000000003E-2</v>
    <v>USD</v>
    <v>Mirion Technologies, Inc. is a global provider of radiation detection, measurement, analysis, and monitoring solutions to the nuclear, medical, defense, and research end markets. The Company's segments include Medical, and Nuclear &amp; Safety. The Medical segment includes products and services for radiation therapy, nuclear medicine and personal dosimetry. This segment’s principal product offering is in Radiation Therapy Quality Assurance, which includes solutions for calibrating and/or verifying imaging, treatment machine, patient treatment plan, and patient treatment accuracy. The Nuclear &amp; Safety segment includes products and services focused on addressing critical radiation safety, measurement and analysis applications across nuclear energy, laboratories and research and other industrial markets such as defense. For nuclear power plants (NPPs), it sells products and services for use at any stage of their life (construction, operation, decommissioning and dismantling).</v>
    <v>3281</v>
    <v>New York Stock Exchange</v>
    <v>XNYS</v>
    <v>XNYS</v>
    <v>1218 Menlo Drive, ATLANTA, GA, 30318 US</v>
    <v>20.21</v>
    <v>Machinery, Equipment &amp; Components</v>
    <v>Stock</v>
    <v>46129.7979585875</v>
    <v>7570</v>
    <v>19.645</v>
    <v>4927601679</v>
    <v>MIRION TECHNOLOGIES, INC.</v>
    <v>MIRION TECHNOLOGIES, INC.</v>
    <v>19.809999999999999</v>
    <v>181.9778</v>
    <v>19.27</v>
    <v>19.690000000000001</v>
    <v>250259100</v>
    <v>MIR</v>
    <v>MIRION TECHNOLOGIES, INC. (XNYS:MIR)</v>
    <v>2117648</v>
    <v>3630893</v>
    <v>2018</v>
  </rv>
  <rv s="2">
    <v>7571</v>
  </rv>
  <rv s="0">
    <v>https://www.bing.com/financeapi/forcetrigger?t=btttw7&amp;q=XNYS%3aVNT&amp;form=skydnc</v>
    <v>Learn more on Bing</v>
  </rv>
  <rv s="1">
    <v>en-US</v>
    <v>btttw7</v>
    <v>268435456</v>
    <v>1</v>
    <v>Powered by Refinitiv</v>
    <v>0</v>
    <v>VONTIER CORPORATION (XNYS:VNT)</v>
    <v>2</v>
    <v>3</v>
    <v>Finance</v>
    <v>4</v>
    <v>48.2</v>
    <v>28.94</v>
    <v>1.2936000000000001</v>
    <v>0.88500000000000001</v>
    <v>2.4266999999999997E-2</v>
    <v>USD</v>
    <v>Vontier Corporation is a global industrial technology company uniting productivity, automation, and multi-energy technologies to meet the needs of a connected mobility ecosystem. Its segments include Mobility Technologies, Repair Solutions, and Environmental &amp; Fueling Solutions. The Mobility Technologies segment provides digitally enabled equipment and solutions to support efficient operations across the mobility ecosystem, including point-of-sale and payment systems, workflow automation solutions, telematics, data analytics, software platform for electric vehicle charging networks, and integrated solutions for alternative fuel dispensing. Repair Solutions segment manufactures and distributes aftermarket vehicle repair tools, toolboxes, automotive diagnostic equipment and software through a network of mobile franchisees. The Environmental &amp; Fueling Solutions segment provides environmental and fueling hardware and software, and aftermarket solutions for global fueling infrastructure.</v>
    <v>7800</v>
    <v>New York Stock Exchange</v>
    <v>XNYS</v>
    <v>XNYS</v>
    <v>5438 Wade Park Blvd., Suite 600, RALEIGH, NC, 27607 US</v>
    <v>37.94</v>
    <v>Electronic Equipment &amp; Parts</v>
    <v>Stock</v>
    <v>46129.797973957815</v>
    <v>7573</v>
    <v>36.58</v>
    <v>5263274674</v>
    <v>VONTIER CORPORATION</v>
    <v>VONTIER CORPORATION</v>
    <v>37.085000000000001</v>
    <v>13.5305</v>
    <v>36.47</v>
    <v>37.354999999999997</v>
    <v>140898800</v>
    <v>VNT</v>
    <v>VONTIER CORPORATION (XNYS:VNT)</v>
    <v>352399</v>
    <v>933126</v>
    <v>2019</v>
  </rv>
  <rv s="2">
    <v>7574</v>
  </rv>
  <rv s="0">
    <v>https://www.bing.com/financeapi/forcetrigger?t=b1j4h7&amp;q=XNYS%3aBV&amp;form=skydnc</v>
    <v>Learn more on Bing</v>
  </rv>
  <rv s="1">
    <v>en-US</v>
    <v>b1j4h7</v>
    <v>268435456</v>
    <v>1</v>
    <v>Powered by Refinitiv</v>
    <v>0</v>
    <v>BRIGHTVIEW HOLDINGS, INC. (XNYS:BV)</v>
    <v>2</v>
    <v>3</v>
    <v>Finance</v>
    <v>4</v>
    <v>17.105</v>
    <v>11.06</v>
    <v>1.2538</v>
    <v>0.35</v>
    <v>2.8854000000000001E-2</v>
    <v>USD</v>
    <v>BrightView Holdings, Inc. is a commercial landscaper that designs, creates, and maintains the landscapes on Earth and provides snow and ice removal services. Its segments include Maintenance Services and Development Services. Maintenance Services segment delivers a full suite of recurring commercial landscaping services ranging from mowing, gardening, mulching and snow removal, to more horticulturally advanced services, such as water management, irrigation maintenance, tree care, golf course maintenance and specialty turf maintenance. Development Services segment provides landscape architecture and development services for new facilities and significant redesign projects. Specific services in the segment include project design and management services, landscape architecture, landscape installation, irrigation installation, tree moving and installation, pool and water features and sports field services, among others. It performs its services across the full spectrum of project sizes.</v>
    <v>18200</v>
    <v>New York Stock Exchange</v>
    <v>XNYS</v>
    <v>XNYS</v>
    <v>980 Jolly Rd Ste 300, BLUE BELL, PA, 19422-1904 US</v>
    <v>12.63</v>
    <v>Professional &amp; Commercial Services</v>
    <v>Stock</v>
    <v>46129.796087557814</v>
    <v>7576</v>
    <v>12.27</v>
    <v>1175616000</v>
    <v>BRIGHTVIEW HOLDINGS, INC.</v>
    <v>BRIGHTVIEW HOLDINGS, INC.</v>
    <v>12.28</v>
    <v>189.0909</v>
    <v>12.13</v>
    <v>12.48</v>
    <v>94200000</v>
    <v>BV</v>
    <v>BRIGHTVIEW HOLDINGS, INC. (XNYS:BV)</v>
    <v>154464</v>
    <v>522678</v>
    <v>2013</v>
  </rv>
  <rv s="2">
    <v>7577</v>
  </rv>
  <rv s="3">
    <v>en-US</v>
    <v>caydcw</v>
    <v>268435456</v>
    <v>1</v>
    <v>Powered by Refinitiv</v>
    <v>6</v>
    <v>VERALTO CORPORATION (XNYS:VLTO)</v>
    <v>7</v>
    <v>3</v>
    <v>Finance</v>
    <v>4</v>
    <v>110.11</v>
    <v>84.99</v>
    <v>0.753</v>
    <v>1.05</v>
    <v>1.1597E-2</v>
    <v>USD</v>
    <v>Veralto Corporation provides essential technology solutions that monitor, enhance and protect key resources around the globe. Its segments include Water Quality (WQ) and Product Quality &amp; Innovation (PQI). WQ segment provides portfolios of water analytics and differentiated water treatment solutions that enable the delivery of safe drinking water by public and private utilities. Under its Hach, Trojan Technologies, ChemTreat and other globally recognized WQ brands, it provides precision instrumentation and advanced water treatment technologies that its customers rely on to measure, analyze and treat water in residential, commercial, municipal, industrial, research and natural resource applications. PQI segment provides a set of essential solutions for brand owners and consumer packaged goods companies. Under its Videojet, Linx, Esko, X-Rite, Pantone and other globally recognized PQI brands, it provides marking and coding, and packaging and color instrumentation and related consumables.</v>
    <v>17000</v>
    <v>New York Stock Exchange</v>
    <v>XNYS</v>
    <v>XNYS</v>
    <v>225 Wyman Street, Suite 250, WALTHAM, MA, 02451 US</v>
    <v>92.754000000000005</v>
    <v>Professional &amp; Commercial Services</v>
    <v>Stock</v>
    <v>46129.797478159373</v>
    <v>90.89</v>
    <v>22491307509</v>
    <v>VERALTO CORPORATION</v>
    <v>VERALTO CORPORATION</v>
    <v>91.14</v>
    <v>24.389500000000002</v>
    <v>90.54</v>
    <v>91.59</v>
    <v>245565100</v>
    <v>VLTO</v>
    <v>VERALTO CORPORATION (XNYS:VLTO)</v>
    <v>796957</v>
    <v>1963981</v>
    <v>2022</v>
  </rv>
  <rv s="2">
    <v>7579</v>
  </rv>
  <rv s="0">
    <v>https://www.bing.com/financeapi/forcetrigger?t=a1nyz2&amp;q=XNYS%3aAVD&amp;form=skydnc</v>
    <v>Learn more on Bing</v>
  </rv>
  <rv s="1">
    <v>en-US</v>
    <v>a1nyz2</v>
    <v>268435456</v>
    <v>1</v>
    <v>Powered by Refinitiv</v>
    <v>0</v>
    <v>AMERICAN VANGUARD CORPORATION (XNYS:AVD)</v>
    <v>2</v>
    <v>3</v>
    <v>Finance</v>
    <v>4</v>
    <v>5.92</v>
    <v>2.0499999999999998</v>
    <v>1.4395</v>
    <v>7.0000000000000007E-2</v>
    <v>2.682E-2</v>
    <v>USD</v>
    <v>American Vanguard Corporation is a diversified specialty and agriculture products company, which develops and markets products for crop protection and management, turf and ornamentals management, and public and animal health. It conducts its business through its operating subsidiaries, including AMVAC Chemical Corporation (AMVAC) for its domestic business and AMVAC Netherlands BV (AMVAC BV) for its international business. AMVAC is a manufacturer of chemical, biological and biorational products that develops and markets solutions for agricultural, commercial and consumer uses. It synthesizes and formulates chemicals and ferments and extracts microbial products for crops, turf, ornamental plants, and human and animal health protection. These products, which include insecticides, fungicides, and biorationals, are marketed in liquid, powder, and granular forms. AMVAC BV sells products both directly and through its network of subsidiaries in various international territories.</v>
    <v>739</v>
    <v>New York Stock Exchange</v>
    <v>XNYS</v>
    <v>XNYS</v>
    <v>4695 Macarthur Court, NEWPORT BEACH, CA, 92660 US</v>
    <v>2.76</v>
    <v>Chemicals</v>
    <v>Stock</v>
    <v>46129.797410046092</v>
    <v>7581</v>
    <v>2.56</v>
    <v>76486020</v>
    <v>AMERICAN VANGUARD CORPORATION</v>
    <v>AMERICAN VANGUARD CORPORATION</v>
    <v>2.62</v>
    <v>0</v>
    <v>2.61</v>
    <v>2.68</v>
    <v>28539560</v>
    <v>AVD</v>
    <v>AMERICAN VANGUARD CORPORATION (XNYS:AVD)</v>
    <v>193506</v>
    <v>528808</v>
    <v>1969</v>
  </rv>
  <rv s="2">
    <v>7582</v>
  </rv>
  <rv s="0">
    <v>https://www.bing.com/financeapi/forcetrigger?t=a1pidm&amp;q=XNYS%3aCF&amp;form=skydnc</v>
    <v>Learn more on Bing</v>
  </rv>
  <rv s="1">
    <v>en-US</v>
    <v>a1pidm</v>
    <v>268435456</v>
    <v>1</v>
    <v>Powered by Refinitiv</v>
    <v>0</v>
    <v>CF INDUSTRIES HOLDINGS, INC. (XNYS:CF)</v>
    <v>2</v>
    <v>3</v>
    <v>Finance</v>
    <v>4</v>
    <v>141.96</v>
    <v>73.56</v>
    <v>0.44869999999999999</v>
    <v>-11.35</v>
    <v>-9.1011000000000009E-2</v>
    <v>USD</v>
    <v>CF Industries Holdings, Inc. is a global manufacturer of hydrogen and nitrogen products. The Company is focused on decarbonizing its ammonia production network to enable low-carbon hydrogen and nitrogen products for energy, fertilizer, emissions abatement and other industrial activities. The Company's segments include Ammonia, Granular Urea, UAN, AN and Other. Ammonia segment produces anhydrous ammonia (ammonia), which is the base product that it manufactures (containing 82% nitrogen and 18% hydrogen). Granular Urea segment produces granular urea, which contains 46% nitrogen. UAN segment produces urea ammonium nitrate solution (UAN). AN segment produces ammonium nitrate (AN). Other segment primarily includes products, such as diesel exhaust fluid (DEF), urea liquor and nitric acid. Its manufacturing complexes in the United States, Canada, and the United Kingdom, a storage, transportation and distribution network in North America, and logistics capabilities enable a global reach.</v>
    <v>2900</v>
    <v>New York Stock Exchange</v>
    <v>XNYS</v>
    <v>XNYS</v>
    <v>2375 Waterview Drive, NORTHBROOK, IL, 60062 US</v>
    <v>114.8</v>
    <v>Chemicals</v>
    <v>Stock</v>
    <v>46129.79683622656</v>
    <v>7584</v>
    <v>109.71</v>
    <v>17413955104</v>
    <v>CF INDUSTRIES HOLDINGS, INC.</v>
    <v>CF INDUSTRIES HOLDINGS, INC.</v>
    <v>114.31</v>
    <v>12.600899999999999</v>
    <v>124.71</v>
    <v>113.36</v>
    <v>153616400</v>
    <v>CF</v>
    <v>CF INDUSTRIES HOLDINGS, INC. (XNYS:CF)</v>
    <v>5164308</v>
    <v>6016943</v>
    <v>2005</v>
  </rv>
  <rv s="2">
    <v>7585</v>
  </rv>
  <rv s="0">
    <v>https://www.bing.com/financeapi/forcetrigger?t=bq89dm&amp;q=XNYS%3aCTVA&amp;form=skydnc</v>
    <v>Learn more on Bing</v>
  </rv>
  <rv s="1">
    <v>en-US</v>
    <v>bq89dm</v>
    <v>268435456</v>
    <v>1</v>
    <v>Powered by Refinitiv</v>
    <v>0</v>
    <v>CORTEVA, INC. (XNYS:CTVA)</v>
    <v>2</v>
    <v>3</v>
    <v>Finance</v>
    <v>4</v>
    <v>85.63</v>
    <v>58.58</v>
    <v>0.62539999999999996</v>
    <v>-0.78500000000000003</v>
    <v>-9.672E-3</v>
    <v>USD</v>
    <v>Corteva, Inc. is a global pure-play agriculture company. It is a global provider of seed and crop protection solutions focused on the agriculture industry and contributing to a healthier, secure and sustainable food supply. The Seed segment is engaged in developing and supplying commercial seed combining advanced germplasm and traits that produce optimum yield for farms around the world. It operates in various key seed markets, including North American corn and soybeans, European corn and sunflower, as well as Brazil, India, South Africa and Argentina corn. The Crop Protection segment serves the global agricultural input industry with products that protect against weeds, insects and other pests, and disease, and that support overall crop health both above and below ground via nitrogen management and seed-applied technologies. Its crop protection solutions and digital solutions provide farmers with tools to improve productivity and help keep fields free of weeds, insects and diseases.</v>
    <v>21500</v>
    <v>New York Stock Exchange</v>
    <v>XNYS</v>
    <v>XNYS</v>
    <v>9330 ZIONSVILLE ROAD, INDIANAPOLIS, IN, 46268 US</v>
    <v>80.754999999999995</v>
    <v>Chemicals</v>
    <v>Stock</v>
    <v>46129.797968182815</v>
    <v>7587</v>
    <v>78.91</v>
    <v>53960278687</v>
    <v>CORTEVA, INC.</v>
    <v>CORTEVA, INC.</v>
    <v>79.959999999999994</v>
    <v>46.486400000000003</v>
    <v>81.16</v>
    <v>80.375</v>
    <v>671356500</v>
    <v>CTVA</v>
    <v>CORTEVA, INC. (XNYS:CTVA)</v>
    <v>2579944</v>
    <v>4219549</v>
    <v>2018</v>
  </rv>
  <rv s="2">
    <v>7588</v>
  </rv>
  <rv s="0">
    <v>https://www.bing.com/financeapi/forcetrigger?t=a1t4c7&amp;q=XNYS%3aFMC&amp;form=skydnc</v>
    <v>Learn more on Bing</v>
  </rv>
  <rv s="1">
    <v>en-US</v>
    <v>a1t4c7</v>
    <v>268435456</v>
    <v>1</v>
    <v>Powered by Refinitiv</v>
    <v>0</v>
    <v>FMC CORPORATION (XNYS:FMC)</v>
    <v>2</v>
    <v>3</v>
    <v>Finance</v>
    <v>4</v>
    <v>44.78</v>
    <v>12.17</v>
    <v>0.50149999999999995</v>
    <v>-0.375</v>
    <v>-2.1331000000000003E-2</v>
    <v>USD</v>
    <v>FMC Corporation is a global agricultural sciences company engaged in providing farmers solutions that increase the productivity and resilience of their land. The Company’s crop protection solutions, including biologicals, crop nutrition, digital and precision agriculture, enable growers and crop advisers to address their challenges economically while protecting the environment. Its portfolio consists of three major pesticide categories: insecticides, herbicides and fungicides. The majority of its product lines consist of insecticides and herbicides, and it has a portfolio of fungicides mainly used in high-value crop segments. Its insecticides are used to control a wide spectrum of pests, while its herbicide portfolio primarily targets a large variety of difficult-to-control weeds. In addition, it is also investing in its Plant Health program, which includes biologicals, crop nutrition, and seed treatment products. Biological technologies serve as complements to its synthetic products.</v>
    <v>5500</v>
    <v>New York Stock Exchange</v>
    <v>XNYS</v>
    <v>XNYS</v>
    <v>2929 Walnut Street, PHILADELPHIA, PA, 19104 US</v>
    <v>17.36</v>
    <v>Chemicals</v>
    <v>Stock</v>
    <v>46129.796247777347</v>
    <v>7590</v>
    <v>17.03</v>
    <v>2151399225</v>
    <v>FMC CORPORATION</v>
    <v>FMC CORPORATION</v>
    <v>17.3</v>
    <v>0</v>
    <v>17.579999999999998</v>
    <v>17.204999999999998</v>
    <v>125045000</v>
    <v>FMC</v>
    <v>FMC CORPORATION (XNYS:FMC)</v>
    <v>983187</v>
    <v>3641076</v>
    <v>1928</v>
  </rv>
  <rv s="2">
    <v>7591</v>
  </rv>
  <rv s="0">
    <v>https://www.bing.com/financeapi/forcetrigger?t=a1xv4c&amp;q=XNYS%3aMOS&amp;form=skydnc</v>
    <v>Learn more on Bing</v>
  </rv>
  <rv s="1">
    <v>en-US</v>
    <v>a1xv4c</v>
    <v>268435456</v>
    <v>1</v>
    <v>Powered by Refinitiv</v>
    <v>0</v>
    <v>THE MOSAIC COMPANY (XNYS:MOS)</v>
    <v>2</v>
    <v>3</v>
    <v>Finance</v>
    <v>4</v>
    <v>38.229999999999997</v>
    <v>23.06</v>
    <v>0.87939999999999996</v>
    <v>-0.19</v>
    <v>-7.6829999999999997E-3</v>
    <v>USD</v>
    <v>The Mosaic Company is a producer and marketer of concentrated phosphate and potash crop nutrients. The Company’s segments include Phosphates, Potash and Mosaic Fertilizantes. The Phosphates segment sells phosphate-based crop nutrients and animal feed ingredients throughout North America and internationally. The Potash business segment owns and operates potash mines and production facilities in Canada and the United States, which produces potash-based crop nutrients, animal feed ingredients and industrial products, and is sold both in domestic and international. The Mosaic Fertilizantes Segment produces and sells phosphate- and potash-based crop nutrients, and animal feed ingredients, in Brazil. In addition to phosphate rock mines and chemical plants, this segment consists of sales offices, crop nutrient blending and bagging facilities, port terminals and warehouses in Brazil and Paraguay. This segment also serves as a distribution outlet for its Phosphates and Potash segments.</v>
    <v>13249</v>
    <v>New York Stock Exchange</v>
    <v>XNYS</v>
    <v>XNYS</v>
    <v>101 East Kennedy Blvd., Suite 2500, TAMPA, FL, 33602 US</v>
    <v>24.655000000000001</v>
    <v>Chemicals</v>
    <v>Stock</v>
    <v>46129.797811689059</v>
    <v>7593</v>
    <v>24.07</v>
    <v>7791577608</v>
    <v>THE MOSAIC COMPANY</v>
    <v>THE MOSAIC COMPANY</v>
    <v>24.24</v>
    <v>14.473599999999999</v>
    <v>24.73</v>
    <v>24.54</v>
    <v>317505200</v>
    <v>MOS</v>
    <v>THE MOSAIC COMPANY (XNYS:MOS)</v>
    <v>7555332</v>
    <v>11796711</v>
    <v>2004</v>
  </rv>
  <rv s="2">
    <v>7594</v>
  </rv>
  <rv s="0">
    <v>https://www.bing.com/financeapi/forcetrigger?t=a235c7&amp;q=XNYS%3aSMG&amp;form=skydnc</v>
    <v>Learn more on Bing</v>
  </rv>
  <rv s="1">
    <v>en-US</v>
    <v>a235c7</v>
    <v>268435456</v>
    <v>1</v>
    <v>Powered by Refinitiv</v>
    <v>0</v>
    <v>THE SCOTTS MIRACLE-GRO COMPANY (XNYS:SMG)</v>
    <v>2</v>
    <v>3</v>
    <v>Finance</v>
    <v>4</v>
    <v>72.349999999999994</v>
    <v>45.61</v>
    <v>1.9157</v>
    <v>3.61</v>
    <v>5.7815999999999999E-2</v>
    <v>USD</v>
    <v>The Scotts Miracle-Gro Company is engaged in the manufacturing, marketing, and sale of products for lawn and garden care and indoor and hydroponic gardening. The Company’s products are primarily sold in North America. The U.S. Consumer segment consists of its consumer lawn and garden business in the United States. Its consumer lawn and garden brands include Scotts, Turf Builder, lawn fertilizer and Scotts, grass seed products; Miracle-Gro soil, plant food, and gardening products; Ortho herbicide and pesticide products, and Tomcat rodent control and animal repellent products. The Other segment consists of its consumer lawn and garden business in Canada. Its products include Turf Builder Halts Crabgrass Preventer with Lawn Food, Turf Builder Weed &amp; Feed5, Turf Builder SummerGuard Lawn Food with Insect Control, Turf Builder Southern Lawn Food, Turf Builder EdgeGuard Mini Broadcast Spreader, Turf Builder Bonus S Southern Weed &amp; Feed₂ Turf Builder Lawn Food and others.</v>
    <v>2100</v>
    <v>New York Stock Exchange</v>
    <v>XNYS</v>
    <v>XNYS</v>
    <v>14111 Scottslawn Rd, MARYSVILLE, OH, 43040-7800 US</v>
    <v>67.465000000000003</v>
    <v>Chemicals</v>
    <v>Stock</v>
    <v>46129.797942464844</v>
    <v>7596</v>
    <v>63.14</v>
    <v>3833525487</v>
    <v>THE SCOTTS MIRACLE-GRO COMPANY</v>
    <v>THE SCOTTS MIRACLE-GRO COMPANY</v>
    <v>63.35</v>
    <v>23.647600000000001</v>
    <v>62.44</v>
    <v>66.05</v>
    <v>58039750</v>
    <v>SMG</v>
    <v>THE SCOTTS MIRACLE-GRO COMPANY (XNYS:SMG)</v>
    <v>644031</v>
    <v>986779</v>
    <v>2004</v>
  </rv>
  <rv s="2">
    <v>7597</v>
  </rv>
  <rv s="0">
    <v>https://www.bing.com/financeapi/forcetrigger?t=azofp2&amp;q=XNAS%3aAHCO&amp;form=skydnc</v>
    <v>Learn more on Bing</v>
  </rv>
  <rv s="1">
    <v>en-US</v>
    <v>azofp2</v>
    <v>268435456</v>
    <v>1</v>
    <v>Powered by Refinitiv</v>
    <v>0</v>
    <v>ADAPTHEALTH CORP. (XNAS:AHCO)</v>
    <v>2</v>
    <v>3</v>
    <v>Finance</v>
    <v>4</v>
    <v>12.87</v>
    <v>7.1050000000000004</v>
    <v>1.5737000000000001</v>
    <v>0.06</v>
    <v>4.7689999999999998E-3</v>
    <v>USD</v>
    <v>AdaptHealth Corp. is a provider of patient-centered, healthcare-at-home solutions including home medical equipment (HME), medical supplies, and related services. The Company provides a full suite of medical products and solutions designed to help patients manage chronic conditions in the home. Its product and service offerings include sleep therapy equipment, supplies, and related services (including CPAP and bi PAP services) to individuals suffering from obstructive sleep apnea; medical devices and supplies to patients for the treatment of diabetes, including continuous glucose monitors and insulin pumps; HME to patients discharged from acute care and other facilities; oxygen and related chronic therapy services in the home, and other HME devices and supplies on behalf of chronically ill patients with wound care, urological, incontinence, ostomy and nutritional supply needs. It operates in 50 states through its network of over 670 locations in 47 states.</v>
    <v>10900</v>
    <v>Nasdaq Stock Market</v>
    <v>XNAS</v>
    <v>XNAS</v>
    <v>555 East North Lane, Suite 5075, CONSHOHOCKEN, PA, 19428 US</v>
    <v>12.845000000000001</v>
    <v>Healthcare Equipment &amp; Supplies</v>
    <v>Stock</v>
    <v>46129.797970555468</v>
    <v>7599</v>
    <v>12.56</v>
    <v>1717963072</v>
    <v>ADAPTHEALTH CORP.</v>
    <v>ADAPTHEALTH CORP.</v>
    <v>12.6</v>
    <v>0</v>
    <v>12.58</v>
    <v>12.64</v>
    <v>135914800</v>
    <v>AHCO</v>
    <v>ADAPTHEALTH CORP. (XNAS:AHCO)</v>
    <v>743783</v>
    <v>1435085</v>
    <v>2017</v>
  </rv>
  <rv s="2">
    <v>7600</v>
  </rv>
  <rv s="0">
    <v>https://www.bing.com/financeapi/forcetrigger?t=a1niw7&amp;q=XNAS%3aANGO&amp;form=skydnc</v>
    <v>Learn more on Bing</v>
  </rv>
  <rv s="1">
    <v>en-US</v>
    <v>a1niw7</v>
    <v>268435456</v>
    <v>1</v>
    <v>Powered by Refinitiv</v>
    <v>0</v>
    <v>ANGIODYNAMICS, INC. (XNAS:ANGO)</v>
    <v>2</v>
    <v>3</v>
    <v>Finance</v>
    <v>4</v>
    <v>13.99</v>
    <v>8.36</v>
    <v>0.36430000000000001</v>
    <v>0.2</v>
    <v>1.9119999999999998E-2</v>
    <v>USD</v>
    <v>AngioDynamics, Inc. is a transformative medical technology company. The Company is focused on restoring healthy blood flow in the body's vascular system, expanding cancer treatment options and improving quality of life for patients. It designs, manufactures, and sells a range of medical, surgical and diagnostic devices used by professional healthcare providers for vascular access, for the treatment of peripheral vascular disease and for use in oncology and surgical settings. Its devices are generally used in minimally invasive, image-guided procedures. Its segments include Med Tech and Med Device. The Med Tech segment is comprised of its technology portfolio including Auryon, the thrombus management platform and NanoKnife. The Med Device segment includes its Core, Venous, Ports and other Oncology products. Its product types are Ablation, Catheters, Medical Balloons, and Ports. The Catheter products include Angiographic Catheters, Uni-Fuse Infusion Catheter and Drainage Catheters.</v>
    <v>675</v>
    <v>Nasdaq Stock Market</v>
    <v>XNAS</v>
    <v>XNAS</v>
    <v>14 Plaza Drive, LATHAM, NY, 12110 US</v>
    <v>10.87</v>
    <v>Healthcare Equipment &amp; Supplies</v>
    <v>Stock</v>
    <v>46129.795746527343</v>
    <v>7602</v>
    <v>10.54</v>
    <v>440459580</v>
    <v>ANGIODYNAMICS, INC.</v>
    <v>ANGIODYNAMICS, INC.</v>
    <v>10.68</v>
    <v>0</v>
    <v>10.46</v>
    <v>10.66</v>
    <v>41318910</v>
    <v>ANGO</v>
    <v>ANGIODYNAMICS, INC. (XNAS:ANGO)</v>
    <v>652783</v>
    <v>517965</v>
    <v>1992</v>
  </rv>
  <rv s="2">
    <v>7603</v>
  </rv>
  <rv s="0">
    <v>https://www.bing.com/financeapi/forcetrigger?t=a1qdkr&amp;q=XNYS%3aAORT&amp;form=skydnc</v>
    <v>Learn more on Bing</v>
  </rv>
  <rv s="1">
    <v>en-US</v>
    <v>a1qdkr</v>
    <v>268435456</v>
    <v>1</v>
    <v>Powered by Refinitiv</v>
    <v>0</v>
    <v>ARTIVION, INC. (XNYS:AORT)</v>
    <v>2</v>
    <v>3</v>
    <v>Finance</v>
    <v>4</v>
    <v>48.25</v>
    <v>22.22</v>
    <v>1.476</v>
    <v>1.0900000000000001</v>
    <v>2.9668E-2</v>
    <v>USD</v>
    <v>Artivion, Inc. is engaged in manufacturing, processing, and distribution of medical devices and implantable human tissues used in cardiac and vascular surgical procedures for patients with aortic disease. The Company operates through two segments, which include Medical Devices and Preservation Services. The medical devices and preservation services are primarily used by cardiac and vascular surgeons to treat patients with aortic disease, including heart valve disease, aortic aneurysms, and dissections, and, to a lesser extent, other conditions in cardiac and vascular surgery. It has four product families: aortic stent grafts, On-X mechanical heart valves and related surgical products, surgical sealants, and implantable cardiac and vascular human tissues. Its aortic stent grafts include aortic arch stent grafts, abdominal stent grafts, and synthetic vascular grafts. Its surgical sealants include BioGlue Surgical Adhesive products.</v>
    <v>1800</v>
    <v>New York Stock Exchange</v>
    <v>XNYS</v>
    <v>XNYS</v>
    <v>1655 Roberts Boulevard N W, KENNESAW, GA, 30144 US</v>
    <v>38.524999999999999</v>
    <v>Healthcare Equipment &amp; Supplies</v>
    <v>Stock</v>
    <v>46129.797918622658</v>
    <v>7605</v>
    <v>36.99</v>
    <v>1834603301</v>
    <v>ARTIVION, INC.</v>
    <v>ARTIVION, INC.</v>
    <v>36.99</v>
    <v>190.38749999999999</v>
    <v>36.74</v>
    <v>37.83</v>
    <v>48495990</v>
    <v>AORT</v>
    <v>ARTIVION, INC. (XNYS:AORT)</v>
    <v>112839</v>
    <v>431098</v>
    <v>2022</v>
  </rv>
  <rv s="2">
    <v>7606</v>
  </rv>
  <rv s="0">
    <v>https://www.bing.com/financeapi/forcetrigger?t=a1nv8m&amp;q=XNAS%3aATEC&amp;form=skydnc</v>
    <v>Learn more on Bing</v>
  </rv>
  <rv s="1">
    <v>en-US</v>
    <v>a1nv8m</v>
    <v>268435456</v>
    <v>1</v>
    <v>Powered by Refinitiv</v>
    <v>0</v>
    <v>ALPHATEC HOLDINGS, INC. (XNAS:ATEC)</v>
    <v>2</v>
    <v>3</v>
    <v>Finance</v>
    <v>4</v>
    <v>23.29</v>
    <v>10.06</v>
    <v>1.0814999999999999</v>
    <v>0.215</v>
    <v>1.9871E-2</v>
    <v>USD</v>
    <v>Alphatec Holdings, Inc., through its wholly owned subsidiaries, Alphatec Spine, Inc., EOS imaging S.A.S. and SafeOp Surgical, Inc., is a medical device company. It is focused on the design, development, and advancement of technology for better surgical treatment of spine disorders. Its Organic Innovation Machine is focused on developing new approaches that integrate with its expanding InformatiX Platform to better inform surgery and safely and reproducibly achieve the goals of spine surgery. Its technologies include InformatiX, positioners, access systems, implants and fixation systems, and biologics. Its InformatiX product platform comprises EOS imaging system, EOS Insight alignment assessment and surgical planning web/mobile platform, SafeOp Neural InformatiX System and navigation-enabled robotics platform. It has developed approach-specific patient positioning systems that integrate with its other access systems, providing for a more rigid construct and enhanced reproducibility.</v>
    <v>913</v>
    <v>Nasdaq Stock Market</v>
    <v>XNAS</v>
    <v>XNAS</v>
    <v>1950 Camino Via Roble, CARLSBAD, CA, 92008 US</v>
    <v>11.425000000000001</v>
    <v>Healthcare Equipment &amp; Supplies</v>
    <v>Stock</v>
    <v>46129.797223691407</v>
    <v>7608</v>
    <v>11.035</v>
    <v>1670220081</v>
    <v>ALPHATEC HOLDINGS, INC.</v>
    <v>ALPHATEC HOLDINGS, INC.</v>
    <v>11.17</v>
    <v>0</v>
    <v>10.82</v>
    <v>11.035</v>
    <v>151356600</v>
    <v>ATEC</v>
    <v>ALPHATEC HOLDINGS, INC. (XNAS:ATEC)</v>
    <v>1431994</v>
    <v>2213881</v>
    <v>2005</v>
  </rv>
  <rv s="2">
    <v>7609</v>
  </rv>
  <rv s="0">
    <v>https://www.bing.com/financeapi/forcetrigger?t=a1nwur&amp;q=XNAS%3aATRC&amp;form=skydnc</v>
    <v>Learn more on Bing</v>
  </rv>
  <rv s="1">
    <v>en-US</v>
    <v>a1nwur</v>
    <v>268435456</v>
    <v>1</v>
    <v>Powered by Refinitiv</v>
    <v>0</v>
    <v>ATRICURE, INC. (XNAS:ATRC)</v>
    <v>2</v>
    <v>3</v>
    <v>Finance</v>
    <v>4</v>
    <v>43.18</v>
    <v>27.26</v>
    <v>1.3433999999999999</v>
    <v>0.72</v>
    <v>2.4931000000000002E-2</v>
    <v>USD</v>
    <v>AtriCure, Inc. provides technologies for the treatment for atrial fibrillation (Afib), left atrial appendage (LAA) management and post-operative pain management. The Company's cardiac ablation and left atrial appendage management (LAAM) products are used by physicians during open-heart and minimally invasive surgical procedures. Its pain management solutions are used by physicians to freeze nerves during cardiothoracic or thoracic surgical procedures. The Company's products for open and minimally invasive ablation include Isolator Synergy Clamps and Multifunctional Pens and Linear Ablation Devices. Its products for open ablation include cryoICE Cryoablation System. Its products for minimally invasive ablation include EPi-Sense Guided Coagulation System with VisiTrax Technology. Its appendage management products include AtriClip System. The Isolator Synergy Ablation System clamps are single-use disposable radio frequency (RF) products with jaws that close in a parallel fashion.</v>
    <v>1350</v>
    <v>Nasdaq Stock Market</v>
    <v>XNAS</v>
    <v>XNAS</v>
    <v>7555 Innovation Way, MASON, OH, 45040 US</v>
    <v>30.74</v>
    <v>Healthcare Equipment &amp; Supplies</v>
    <v>Stock</v>
    <v>46129.797916099218</v>
    <v>7611</v>
    <v>29.17</v>
    <v>1498790376</v>
    <v>ATRICURE, INC.</v>
    <v>ATRICURE, INC.</v>
    <v>29.4</v>
    <v>0</v>
    <v>28.88</v>
    <v>29.6</v>
    <v>50634810</v>
    <v>ATRC</v>
    <v>ATRICURE, INC. (XNAS:ATRC)</v>
    <v>417840</v>
    <v>617069</v>
    <v>2000</v>
  </rv>
  <rv s="2">
    <v>7612</v>
  </rv>
  <rv s="0">
    <v>https://www.bing.com/financeapi/forcetrigger?t=a1o277&amp;q=XNAS%3aAXGN&amp;form=skydnc</v>
    <v>Learn more on Bing</v>
  </rv>
  <rv s="1">
    <v>en-US</v>
    <v>a1o277</v>
    <v>268435456</v>
    <v>1</v>
    <v>Powered by Refinitiv</v>
    <v>0</v>
    <v>AxoGen, Inc. (XNAS:AXGN)</v>
    <v>2</v>
    <v>3</v>
    <v>Finance</v>
    <v>4</v>
    <v>39.99</v>
    <v>9.2149999999999999</v>
    <v>1.0506</v>
    <v>1.27</v>
    <v>3.3984E-2</v>
    <v>USD</v>
    <v>Axogen, Inc. is focused on the science, development, and commercialization of technologies for peripheral nerve regeneration and repair. It offers repair solutions for surgeons and healthcare providers. Its portfolio of products includes Avance Nerve Graft, Axoguard Nerve Connector, Axoguard Nerve Protector, Axoguard HA+ Nerve Protector, Axoguard Nerve Cap, and Avive+ Soft Tissue Matrix. Avance Nerve Graft is a biologically active off-the-shelf processed human nerve allograft for bridging severed peripheral nerves. The Axoguard Nerve Connector is a porcine (pig) submucosa extracellular matrix (ECM) coaptation aid for tensionless repair of severed peripheral nerves. Axoguard Nerve Protector is a porcine submucosa ECM product used to wrap and protect damaged peripheral nerves and reinforce the nerve reconstruction while preventing soft tissue attachments. Axoguard HA+ Nerve Protector consists of a processed porcine submucosa ECM base layer with a hyaluronate-alginate gel.</v>
    <v>622</v>
    <v>Nasdaq Stock Market</v>
    <v>XNAS</v>
    <v>XNAS</v>
    <v>13631 Progress Blvd., Suite 400, ALACHUA, FL, 32615 US</v>
    <v>39.99</v>
    <v>Healthcare Equipment &amp; Supplies</v>
    <v>Stock</v>
    <v>46129.79583141172</v>
    <v>7614</v>
    <v>38.14</v>
    <v>2005326355</v>
    <v>AxoGen, Inc.</v>
    <v>AxoGen, Inc.</v>
    <v>38.409999999999997</v>
    <v>0</v>
    <v>37.369999999999997</v>
    <v>38.64</v>
    <v>51897680</v>
    <v>AXGN</v>
    <v>AxoGen, Inc. (XNAS:AXGN)</v>
    <v>2003411</v>
    <v>1027150</v>
    <v>1977</v>
  </rv>
  <rv s="2">
    <v>7615</v>
  </rv>
  <rv s="0">
    <v>https://www.bing.com/financeapi/forcetrigger?t=a1o76h&amp;q=XNYS%3aBAX&amp;form=skydnc</v>
    <v>Learn more on Bing</v>
  </rv>
  <rv s="1">
    <v>en-US</v>
    <v>a1o76h</v>
    <v>268435456</v>
    <v>1</v>
    <v>Powered by Refinitiv</v>
    <v>0</v>
    <v>BAXTER INTERNATIONAL INC. (XNYS:BAX)</v>
    <v>2</v>
    <v>3</v>
    <v>Finance</v>
    <v>4</v>
    <v>32.68</v>
    <v>15.73</v>
    <v>0.64729999999999999</v>
    <v>0.81499999999999995</v>
    <v>4.4927999999999996E-2</v>
    <v>USD</v>
    <v>Baxter International Inc. is a global medtech company. Its segments include Medical Products and Therapies, Healthcare Systems and Technologies, and Pharmaceuticals. The Medical Products and Therapies segment includes sales of sterile IV solutions, infusion systems, administration sets, parenteral nutrition therapies and surgical hemostat, sealant, and adhesion prevention products. The Healthcare Systems and Technologies segment includes sales of its connected care solutions and collaboration tools, including smart bed systems, patient monitoring systems and diagnostic technologies, respiratory health devices, and advanced equipment for the surgical space, including operating room integration technologies, precision positioning devices, and other accessories. The Pharmaceuticals segment includes sales of specialty injectable pharmaceuticals, inhaled anesthesia, and drug compounding. Its products are used in hospitals, rehabilitation centers, ambulatory surgery centers, and others.</v>
    <v>37500</v>
    <v>New York Stock Exchange</v>
    <v>XNYS</v>
    <v>XNYS</v>
    <v>One Baxter Parkway, DEERFIELD, IL, 60015 US</v>
    <v>19.190000000000001</v>
    <v>Healthcare Equipment &amp; Supplies</v>
    <v>Stock</v>
    <v>46129.797859872655</v>
    <v>7617</v>
    <v>18.260000000000002</v>
    <v>9785566137</v>
    <v>BAXTER INTERNATIONAL INC.</v>
    <v>BAXTER INTERNATIONAL INC.</v>
    <v>18.285</v>
    <v>0</v>
    <v>18.14</v>
    <v>18.954999999999998</v>
    <v>516252500</v>
    <v>BAX</v>
    <v>BAXTER INTERNATIONAL INC. (XNYS:BAX)</v>
    <v>5608534</v>
    <v>8221996</v>
    <v>1931</v>
  </rv>
  <rv s="2">
    <v>7618</v>
  </rv>
  <rv s="0">
    <v>https://www.bing.com/financeapi/forcetrigger?t=a1ock2&amp;q=XNYS%3aBDX&amp;form=skydnc</v>
    <v>Learn more on Bing</v>
  </rv>
  <rv s="1">
    <v>en-US</v>
    <v>a1ock2</v>
    <v>268435456</v>
    <v>1</v>
    <v>Powered by Refinitiv</v>
    <v>0</v>
    <v>BECTON, DICKINSON AND COMPANY (XNYS:BDX)</v>
    <v>2</v>
    <v>3</v>
    <v>Finance</v>
    <v>4</v>
    <v>187.35</v>
    <v>127.5364</v>
    <v>0.26989999999999997</v>
    <v>3.28</v>
    <v>2.1185999999999997E-2</v>
    <v>USD</v>
    <v>Becton, Dickinson and Company is a global medical technology company. The Company is engaged in the development, manufacture and sale of a broad range of medical supplies, devices, laboratory equipment and diagnostic products used by healthcare institutions, physicians, life science researchers, clinical laboratories, and more. It operates through four segments: BD Medical Essentials, BD Connected Care, BD BioPharma Systems and BD Interventional. BD Medical Essentials segment includes medication delivery solutions and specimen management. BD Connected Care segment includes medication management solutions and advanced patient monitoring. BD Interventional segment includes urology and critical care, peripheral intervention and surgery.</v>
    <v>72000</v>
    <v>New York Stock Exchange</v>
    <v>XNYS</v>
    <v>XNYS</v>
    <v>One Becton Drive, FRANKLIN LAKES, NJ, 07417-1880 US</v>
    <v>159.94999999999999</v>
    <v>Healthcare Equipment &amp; Supplies</v>
    <v>Stock</v>
    <v>46129.797994698434</v>
    <v>7620</v>
    <v>155.19</v>
    <v>45017678580</v>
    <v>BECTON, DICKINSON AND COMPANY</v>
    <v>BECTON, DICKINSON AND COMPANY</v>
    <v>155.26</v>
    <v>25.8447</v>
    <v>154.82</v>
    <v>158.1</v>
    <v>284741800</v>
    <v>BDX</v>
    <v>BECTON, DICKINSON AND COMPANY (XNYS:BDX)</v>
    <v>2115992</v>
    <v>2455527</v>
    <v>1906</v>
  </rv>
  <rv s="2">
    <v>7621</v>
  </rv>
  <rv s="0">
    <v>https://www.bing.com/financeapi/forcetrigger?t=a1oxur&amp;q=XNYS%3aBSX&amp;form=skydnc</v>
    <v>Learn more on Bing</v>
  </rv>
  <rv s="1">
    <v>en-US</v>
    <v>a1oxur</v>
    <v>268435456</v>
    <v>1</v>
    <v>Powered by Refinitiv</v>
    <v>0</v>
    <v>BOSTON SCIENTIFIC CORPORATION (XNYS:BSX)</v>
    <v>2</v>
    <v>3</v>
    <v>Finance</v>
    <v>4</v>
    <v>109.5</v>
    <v>60.59</v>
    <v>0.71950000000000003</v>
    <v>0.91</v>
    <v>1.4349000000000001E-2</v>
    <v>USD</v>
    <v>Boston Scientific Corporation is a global developer, manufacturer and marketer of medical devices that are used in a range of interventional medical specialties. The Company's MedSurg segment includes Endoscopy, Urology, and Neuromodulation. Its Endoscopy business develops and manufactures devices to diagnose and treat a range of gastrointestinal conditions with less-invasive technologies. Its Urology business develops and manufactures devices to treat various urological conditions for both male and female anatomies, including kidney stones, benign prostatic hyperplasia, prostate cancer, erectile dysfunction, and incontinence. Its Neuromodulation business develops and manufactures devices to treat various neurological movement disorders and manage chronic pain. Its Cardiovascular segment includes Cardiology and Peripheral Interventions. The Cardiology includes interventional cardiology therapies, watchman, cardiac rhythm management, and electrophysiology.</v>
    <v>59000</v>
    <v>New York Stock Exchange</v>
    <v>XNYS</v>
    <v>XNYS</v>
    <v>300 Boston Scientific Way, MARLBOROUGH, MA, 01752-1234 US</v>
    <v>64.89</v>
    <v>Healthcare Equipment &amp; Supplies</v>
    <v>Stock</v>
    <v>46129.797970647654</v>
    <v>7623</v>
    <v>63.9</v>
    <v>95605637750</v>
    <v>BOSTON SCIENTIFIC CORPORATION</v>
    <v>BOSTON SCIENTIFIC CORPORATION</v>
    <v>64.034999999999997</v>
    <v>33.175199999999997</v>
    <v>63.42</v>
    <v>64.33</v>
    <v>1486175000</v>
    <v>BSX</v>
    <v>BOSTON SCIENTIFIC CORPORATION (XNYS:BSX)</v>
    <v>6816516</v>
    <v>14992258</v>
    <v>1979</v>
  </rv>
  <rv s="2">
    <v>7624</v>
  </rv>
  <rv s="0">
    <v>https://www.bing.com/financeapi/forcetrigger?t=bprz6h&amp;q=XNAS%3aBWAY&amp;form=skydnc</v>
    <v>Learn more on Bing</v>
  </rv>
  <rv s="1">
    <v>en-US</v>
    <v>bprz6h</v>
    <v>268435456</v>
    <v>1</v>
    <v>Powered by Refinitiv</v>
    <v>0</v>
    <v>BRAINSWAY LTD (XNAS:BWAY)</v>
    <v>2</v>
    <v>3</v>
    <v>Finance</v>
    <v>4</v>
    <v>16.239999999999998</v>
    <v>3.92</v>
    <v>1.1751</v>
    <v>0.45500000000000002</v>
    <v>2.9679999999999998E-2</v>
    <v>USD</v>
    <v>Brainsway Ltd is an Israel-based company engaged in the development and marketing of medical devices for the treatment of various neurological and psychopathological disorders. The Company primarily offers Transcranial Magnetic Stimulation (TMS) system, a medical device that enables direct non-invasive activation of deep brain structures. Its TMS system uses magnetic pulses to stimulate neurons and consequently modulates the physiological activity of the brain. TMS system is used in various clinical applications including: major depressive disorders, obsessive-compulsive disorder, smoking addiction and others various psychiatric, neurological, and addiction disorders.</v>
    <v>120</v>
    <v>Nasdaq Stock Market</v>
    <v>XNAS</v>
    <v>XNAS</v>
    <v>16 Hartum Street Rad Tower, 14Th Floor, Har HaHotzvim, JERUSALEM, 9777516 IL</v>
    <v>16.035</v>
    <v>Healthcare Equipment &amp; Supplies</v>
    <v>Stock</v>
    <v>46129.794991666407</v>
    <v>7626</v>
    <v>15.210100000000001</v>
    <v>631921378</v>
    <v>BRAINSWAY LTD</v>
    <v>BRAINSWAY LTD</v>
    <v>15.5</v>
    <v>17.523299999999999</v>
    <v>15.33</v>
    <v>15.785</v>
    <v>40033030</v>
    <v>BWAY</v>
    <v>BRAINSWAY LTD (XNAS:BWAY)</v>
    <v>63399</v>
    <v>186540</v>
    <v>2006</v>
  </rv>
  <rv s="2">
    <v>7627</v>
  </rv>
  <rv s="0">
    <v>https://www.bing.com/financeapi/forcetrigger?t=a2oy6h&amp;q=XNAS%3aCLPT&amp;form=skydnc</v>
    <v>Learn more on Bing</v>
  </rv>
  <rv s="1">
    <v>en-US</v>
    <v>a2oy6h</v>
    <v>268435456</v>
    <v>1</v>
    <v>Powered by Refinitiv</v>
    <v>0</v>
    <v>CLEARPOINT NEURO, INC. (XNAS:CLPT)</v>
    <v>2</v>
    <v>3</v>
    <v>Finance</v>
    <v>4</v>
    <v>30.099900000000002</v>
    <v>8.27</v>
    <v>1.2484999999999999</v>
    <v>1.075</v>
    <v>0.102381</v>
    <v>USD</v>
    <v>ClearPoint Neuro, Inc. is a device, cell, and gene therapy-enabling company offering precise navigation to the brain and spine. It provides both clinical products as well as pre-clinical development services for controlled drug and device delivery. Its flagship product is the ClearPoint Neuro Navigation System. It is engaged with healthcare and research centers in North America, Europe, Asia, and South America. Its primary medical device product, the ClearPoint system, is an integrated system comprised of hardware components, disposable components, and intuitive, menu-driven software. Its ClearPoint Prism Neuro Laser Therapy System is indicated for use to necrotize or coagulate soft tissue through interstitial irradiation or thermal therapy for neuro applications under 3.0T magnetic resonance imaging (MRI) guidance. It provides solutions for direct CNS delivery of therapeutics in preclinical studies and clinical trials worldwide. It also offers IRRAflow active fluid-exchange system.</v>
    <v>172</v>
    <v>Nasdaq Stock Market</v>
    <v>XNAS</v>
    <v>XNAS</v>
    <v>120 S. SIERRA AVENUE, SUITE 100, SOLANA BEACH, CA, 92075 US</v>
    <v>11.69</v>
    <v>Healthcare Equipment &amp; Supplies</v>
    <v>Stock</v>
    <v>46129.796841469528</v>
    <v>7629</v>
    <v>10.6</v>
    <v>347088181</v>
    <v>CLEARPOINT NEURO, INC.</v>
    <v>CLEARPOINT NEURO, INC.</v>
    <v>10.75</v>
    <v>0</v>
    <v>10.5</v>
    <v>11.574999999999999</v>
    <v>29986020</v>
    <v>CLPT</v>
    <v>CLEARPOINT NEURO, INC. (XNAS:CLPT)</v>
    <v>419694</v>
    <v>632792</v>
    <v>1998</v>
  </rv>
  <rv s="2">
    <v>7630</v>
  </rv>
  <rv s="0">
    <v>https://www.bing.com/financeapi/forcetrigger?t=a1q1hw&amp;q=XNYS%3aCNMD&amp;form=skydnc</v>
    <v>Learn more on Bing</v>
  </rv>
  <rv s="1">
    <v>en-US</v>
    <v>a1q1hw</v>
    <v>268435456</v>
    <v>1</v>
    <v>Powered by Refinitiv</v>
    <v>0</v>
    <v>CONMED CORPORATION (XNYS:CNMD)</v>
    <v>2</v>
    <v>3</v>
    <v>Finance</v>
    <v>4</v>
    <v>61.08</v>
    <v>33.21</v>
    <v>0.9819</v>
    <v>0.99</v>
    <v>2.6114000000000002E-2</v>
    <v>USD</v>
    <v>CONMED Corporation is a medical technology company, which provides devices and equipment for surgical procedures. Its products are used by surgeons and other healthcare professionals in a variety of specialties, including orthopedics, general surgery, gynecology, thoracic surgery and gastroenterology. Its product lines consist of orthopedic surgery and general surgery. Orthopedic surgery consists of sports medicine instrumentation and lower extremities instrumentation and implants, small bone, large bone and specialty-powered surgical instruments as well as imaging systems for use in minimally invasive surgical procedures and service fees related to the promotion and marketing of sports medicine allograft tissue. General surgery consists of a complete line of endo-mechanical instrumentation for minimally invasive laparoscopic and gastrointestinal procedures, smoke evacuation devices, a line of cardiac monitoring products as well as electrosurgical generators and related instruments.</v>
    <v>3900</v>
    <v>New York Stock Exchange</v>
    <v>XNYS</v>
    <v>XNYS</v>
    <v>11311 Concept Boulevard, LARGO, FL, 33773 US</v>
    <v>39.770000000000003</v>
    <v>Healthcare Equipment &amp; Supplies</v>
    <v>Stock</v>
    <v>46129.797180705471</v>
    <v>7632</v>
    <v>38.75</v>
    <v>1172590319</v>
    <v>CONMED CORPORATION</v>
    <v>CONMED CORPORATION</v>
    <v>38.945</v>
    <v>25.713899999999999</v>
    <v>37.909999999999997</v>
    <v>38.9</v>
    <v>30143710</v>
    <v>CNMD</v>
    <v>CONMED CORPORATION (XNYS:CNMD)</v>
    <v>123841</v>
    <v>418309</v>
    <v>2020</v>
  </rv>
  <rv s="2">
    <v>7633</v>
  </rv>
  <rv s="0">
    <v>https://www.bing.com/financeapi/forcetrigger?t=c2k31h&amp;q=XNAS%3aCVRX&amp;form=skydnc</v>
    <v>Learn more on Bing</v>
  </rv>
  <rv s="1">
    <v>en-US</v>
    <v>c2k31h</v>
    <v>268435456</v>
    <v>1</v>
    <v>Powered by Refinitiv</v>
    <v>0</v>
    <v>CVRX, INC. (XNAS:CVRX)</v>
    <v>2</v>
    <v>3</v>
    <v>Finance</v>
    <v>4</v>
    <v>11.3</v>
    <v>4.2992999999999997</v>
    <v>0.93840000000000001</v>
    <v>0</v>
    <v>0</v>
    <v>USD</v>
    <v>CVRx, Inc. is a commercial-stage medical device company. The Company is focused on developing, manufacturing and commercializing advanced neuromodulation solutions for patients with cardiovascular diseases. The Company's integrated platform technology, Barostim, is designed to leverage the power of the brain and nervous system to address the imbalance of the autonomic nervous system (ANS), which causes heart failure with reduced ejection fraction (HFrEF) and other cardiovascular diseases. Barostim provides Baroreflex Activation Therapy (BAT) by sending imperceptible and persistent electrical pulses to baroreceptors located in the wall of the carotid artery to signal the brain to modulate cardiovascular function. Barostim is a minimally invasive neuromodulation device that consists of two implantable components, an implantable pulse generator (IPG) and a stimulation lead, and is programmed by a wireless clinician-controlled programmer that communicates with the IPG.</v>
    <v>223</v>
    <v>Nasdaq Stock Market</v>
    <v>XNAS</v>
    <v>XNAS</v>
    <v>9201 West Broadway Avenue, Suite 650, MINNEAPOLIS, MN, 55445 US</v>
    <v>7.73</v>
    <v>Healthcare Equipment &amp; Supplies</v>
    <v>Stock</v>
    <v>46129.797936353905</v>
    <v>7635</v>
    <v>7.24</v>
    <v>193653449</v>
    <v>CVRX, INC.</v>
    <v>CVRX, INC.</v>
    <v>7.42</v>
    <v>0</v>
    <v>7.36</v>
    <v>7.36</v>
    <v>26311610</v>
    <v>CVRX</v>
    <v>CVRX, INC. (XNAS:CVRX)</v>
    <v>349000</v>
    <v>239083</v>
    <v>2000</v>
  </rv>
  <rv s="2">
    <v>7636</v>
  </rv>
  <rv s="0">
    <v>https://www.bing.com/financeapi/forcetrigger?t=aw4bim&amp;q=XNAS%3aDCTH&amp;form=skydnc</v>
    <v>Learn more on Bing</v>
  </rv>
  <rv s="1">
    <v>en-US</v>
    <v>aw4bim</v>
    <v>268435456</v>
    <v>1</v>
    <v>Powered by Refinitiv</v>
    <v>0</v>
    <v>DELCATH SYSTEMS, INC. (XNAS:DCTH)</v>
    <v>2</v>
    <v>3</v>
    <v>Finance</v>
    <v>4</v>
    <v>18.23</v>
    <v>8.1199999999999992</v>
    <v>0.55959999999999999</v>
    <v>0.04</v>
    <v>3.6930000000000001E-3</v>
    <v>USD</v>
    <v>Delcath Systems, Inc. is an interventional oncology company focused on the treatment of primary and metastatic liver cancers. The Company's proprietary products, HEPZATO KIT (HEPZATO (melphalan) for Injection/Hepatic Delivery System) and CHEMOSAT Hepatic Delivery System for Melphalan percutaneous hepatic perfusion (PHP), are designed to administer high-dose chemotherapy to the liver while controlling systemic exposure and associated side effects during a PHP procedure. HEPZATOTM KIT is a drug/device combination product. HEPZATO KIT is comprised of the chemotherapeutic drug melphalan and the Company’s proprietary Hepatic Delivery System (HDS). In Europe, the device-only configuration of the HDS is regulated as a Class III medical device and is approved for sale under the trade name CHEMOSAT Hepatic Delivery System for Melphalan. In the United States, HEPZATO is regulated as a drug by the United States Food and Drug Administration (FDA).</v>
    <v>156</v>
    <v>Nasdaq Stock Market</v>
    <v>XNAS</v>
    <v>XNAS</v>
    <v>566 Queensbury Avenue, QUEENSBURY, NY, 12804 US</v>
    <v>11.05</v>
    <v>Healthcare Equipment &amp; Supplies</v>
    <v>Stock</v>
    <v>46129.797097303126</v>
    <v>7638</v>
    <v>10.795</v>
    <v>374521067</v>
    <v>DELCATH SYSTEMS, INC.</v>
    <v>DELCATH SYSTEMS, INC.</v>
    <v>11.05</v>
    <v>165.44900000000001</v>
    <v>10.83</v>
    <v>10.87</v>
    <v>34454560</v>
    <v>DCTH</v>
    <v>DELCATH SYSTEMS, INC. (XNAS:DCTH)</v>
    <v>222714</v>
    <v>301618</v>
    <v>1988</v>
  </rv>
  <rv s="2">
    <v>7639</v>
  </rv>
  <rv s="0">
    <v>https://www.bing.com/financeapi/forcetrigger?t=a1rgxm&amp;q=XNAS%3aDXCM&amp;form=skydnc</v>
    <v>Learn more on Bing</v>
  </rv>
  <rv s="1">
    <v>en-US</v>
    <v>a1rgxm</v>
    <v>268435456</v>
    <v>1</v>
    <v>Powered by Refinitiv</v>
    <v>0</v>
    <v>DEXCOM, INC. (XNAS:DXCM)</v>
    <v>2</v>
    <v>3</v>
    <v>Finance</v>
    <v>4</v>
    <v>89.98</v>
    <v>54.11</v>
    <v>1.4750000000000001</v>
    <v>1.875</v>
    <v>3.0621999999999996E-2</v>
    <v>USD</v>
    <v>DexCom, Inc. is a medical device company. The Company is primarily focused on the design, development, and commercialization of continuous glucose monitoring (CGM), systems for the management of diabetes and metabolic health by patients, caregivers, and clinicians. It enables people to take control of health through innovative biosensing technology. The G7 is an integrated continuous glucose monitoring system. Stelo is designed specifically for people with type II diabetes who do not use insulin as the first over-the-counter glucose biosensor in the United States. The Dexcom Share remote monitoring system, offered for use with any Dexcom system, uses an app on the patient’s compatible mobile device. Its Dexcom G7 is for adults and children (2+ years) living with type I or type II diabetes who are on any insulin or medications, at risk of hypoglycemia, and those with gestational diabetes. The G7 and G7 15 Day includes finger stick elimination, continuous glucose readings and others.</v>
    <v>11000</v>
    <v>Nasdaq Stock Market</v>
    <v>XNAS</v>
    <v>XNAS</v>
    <v>6340 Sequence Drive, SAN DIEGO, CA, 92121 US</v>
    <v>63.34</v>
    <v>Healthcare Equipment &amp; Supplies</v>
    <v>Stock</v>
    <v>46129.797979988281</v>
    <v>7641</v>
    <v>61.9</v>
    <v>24350515665</v>
    <v>DEXCOM, INC.</v>
    <v>DEXCOM, INC.</v>
    <v>62.43</v>
    <v>30.547499999999999</v>
    <v>61.23</v>
    <v>63.104999999999997</v>
    <v>385873000</v>
    <v>DXCM</v>
    <v>DEXCOM, INC. (XNAS:DXCM)</v>
    <v>2885567</v>
    <v>4146076</v>
    <v>1999</v>
  </rv>
  <rv s="2">
    <v>7642</v>
  </rv>
  <rv s="0">
    <v>https://www.bing.com/financeapi/forcetrigger?t=b1dx6h&amp;q=XNAS%3aECOR&amp;form=skydnc</v>
    <v>Learn more on Bing</v>
  </rv>
  <rv s="1">
    <v>en-US</v>
    <v>b1dx6h</v>
    <v>268435456</v>
    <v>1</v>
    <v>Powered by Refinitiv</v>
    <v>0</v>
    <v>ELECTROCORE, INC. (XNAS:ECOR)</v>
    <v>2</v>
    <v>3</v>
    <v>Finance</v>
    <v>4</v>
    <v>8.64</v>
    <v>4.16</v>
    <v>0.70820000000000005</v>
    <v>-0.13500000000000001</v>
    <v>-2.0209999999999999E-2</v>
    <v>USD</v>
    <v>electroCore, Inc. is a commercial stage bioelectronic medicine and wellness company focused on improving health through its non-invasive vagus nerve stimulation (nVNS) technology platform and related product offerings. The Company’s portfolio also includes Quell, a wearable, app and cloud-enabled neuromodulation platform that is indicated for the treatment of fibromyalgia symptoms and lower-extremity chronic pain. Its product categories include handheld, personal use medical devices for the management and treatment of certain medical conditions such as primary headaches, and handheld, personal use consumer products. Its products include gammaCore, Quell Fibromyalgia, Truvaga and TAC-STIM. Its gammaCore Sapphire is a prescription medical device that is used for a variety of primary headache conditions. Truvaga is a personal-use consumer electronics general wellness product that does not require a prescription and is available direct-to-consumer from electroCore at www.truvaga.com.</v>
    <v>83</v>
    <v>Nasdaq Stock Market</v>
    <v>XNAS</v>
    <v>XNAS</v>
    <v>200 FORGE WAY, SUITE 205, ROCKAWAY, NJ, 07866 US</v>
    <v>7.04</v>
    <v>Healthcare Equipment &amp; Supplies</v>
    <v>Stock</v>
    <v>46129.793591284375</v>
    <v>7644</v>
    <v>6.52</v>
    <v>52906900</v>
    <v>ELECTROCORE, INC.</v>
    <v>ELECTROCORE, INC.</v>
    <v>6.73</v>
    <v>0</v>
    <v>6.68</v>
    <v>6.5449999999999999</v>
    <v>8083560</v>
    <v>ECOR</v>
    <v>ELECTROCORE, INC. (XNAS:ECOR)</v>
    <v>19833</v>
    <v>76582</v>
    <v>2005</v>
  </rv>
  <rv s="2">
    <v>7645</v>
  </rv>
  <rv s="0">
    <v>https://www.bing.com/financeapi/forcetrigger?t=a1ruz2&amp;q=XNYS%3aELMD&amp;form=skydnc</v>
    <v>Learn more on Bing</v>
  </rv>
  <rv s="1">
    <v>en-US</v>
    <v>a1ruz2</v>
    <v>268435456</v>
    <v>1</v>
    <v>Powered by Refinitiv</v>
    <v>0</v>
    <v>Electromed, Inc. (XNYS:ELMD)</v>
    <v>2</v>
    <v>3</v>
    <v>Finance</v>
    <v>4</v>
    <v>30.73</v>
    <v>17.73</v>
    <v>0.38059999999999999</v>
    <v>0.41499999999999998</v>
    <v>1.6345000000000002E-2</v>
    <v>USD</v>
    <v>Electromed, Inc. develops, manufactures, markets and sells products that provide airway clearance therapy, including the SmartVest Airway Clearance System, to patients with compromised pulmonary function. It applies High Frequency Chest Wall Oscillation (HFCWO) technologies in pulmonary care for patients of all ages. The SmartVest Clearway System consists of an inflatable therapy garment, a programmable air pulse generator and a patented single-hose that delivers air pulses from the generator to the garment to create oscillatory pressure on the chest wall. The SmartVest Clearway is designed for comfort and convenience, so patients can readily fit therapy into their daily routines. The SmartVest System is primarily prescribed for patients with bronchiectasis, cystic fibrosis, and neuromuscular conditions such as cerebral palsy and amyotrophic lateral sclerosis. It also markets the Single Patient Use (SPU) SmartVest and SmartVest Wrap to health care providers in the acute care setting.</v>
    <v>177</v>
    <v>New York Stock Exchange</v>
    <v>XNYS</v>
    <v>XNYS</v>
    <v>500 Sixth Avenue Nw, NEW PRAGUE, MN, 56071 US</v>
    <v>26.4</v>
    <v>Healthcare Equipment &amp; Supplies</v>
    <v>Stock</v>
    <v>46129.79611516172</v>
    <v>7647</v>
    <v>25.635000000000002</v>
    <v>213544374</v>
    <v>Electromed, Inc.</v>
    <v>Electromed, Inc.</v>
    <v>25.86</v>
    <v>25.1144</v>
    <v>25.39</v>
    <v>25.805</v>
    <v>8275310</v>
    <v>ELMD</v>
    <v>Electromed, Inc. (XNYS:ELMD)</v>
    <v>30930</v>
    <v>44844</v>
    <v>1992</v>
  </rv>
  <rv s="2">
    <v>7648</v>
  </rv>
  <rv s="0">
    <v>https://www.bing.com/financeapi/forcetrigger?t=a1pjoc&amp;q=XNYS%3aENOV&amp;form=skydnc</v>
    <v>Learn more on Bing</v>
  </rv>
  <rv s="1">
    <v>en-US</v>
    <v>a1pjoc</v>
    <v>268435456</v>
    <v>1</v>
    <v>Powered by Refinitiv</v>
    <v>0</v>
    <v>ENOVIS CORPORATION (XNYS:ENOV)</v>
    <v>2</v>
    <v>3</v>
    <v>Finance</v>
    <v>4</v>
    <v>37.85</v>
    <v>21</v>
    <v>1.2715000000000001</v>
    <v>0.72</v>
    <v>2.8570999999999999E-2</v>
    <v>USD</v>
    <v>Enovis Corporation is a medical technology company. It is focused on developing clinically differentiated solutions by manufacturing and distributing high-quality medical devices with a range of products used for reconstructive surgery, rehabilitation, pain management and physical therapy. It operates through two segments: Prevention &amp; Recovery and Reconstructive. The Prevention &amp; Recovery segment provides orthopedic and recovery science solutions, including devices, software, and services across the patient care continuum from injury prevention to rehabilitation after surgery, injury, or from degenerative diseases. The Prevention &amp; Recovery products are marketed under several brand names, such as DJO. The Reconstructive segment provides surgical implant solutions, offering a comprehensive suite of reconstructive joint products for the hip, knee, shoulder, elbow, foot, ankle, and finger and surgical productivity tools. It also operates a Enovis Growth eXcellence business system (EGX).</v>
    <v>7802</v>
    <v>New York Stock Exchange</v>
    <v>XNYS</v>
    <v>XNYS</v>
    <v>2711 CENTERVILLE ROAD, SUITE 400, WILMINGTON, DE, 19808 US</v>
    <v>27.015000000000001</v>
    <v>Healthcare Equipment &amp; Supplies</v>
    <v>Stock</v>
    <v>46129.79729373828</v>
    <v>7650</v>
    <v>25.45</v>
    <v>1491411916</v>
    <v>ENOVIS CORPORATION</v>
    <v>ENOVIS CORPORATION</v>
    <v>25.48</v>
    <v>0</v>
    <v>25.2</v>
    <v>25.92</v>
    <v>57539040</v>
    <v>ENOV</v>
    <v>ENOVIS CORPORATION (XNYS:ENOV)</v>
    <v>793076</v>
    <v>762005</v>
    <v>1998</v>
  </rv>
  <rv s="2">
    <v>7651</v>
  </rv>
  <rv s="0">
    <v>https://www.bing.com/financeapi/forcetrigger?t=a1ser7&amp;q=XNYS%3aEW&amp;form=skydnc</v>
    <v>Learn more on Bing</v>
  </rv>
  <rv s="1">
    <v>en-US</v>
    <v>a1ser7</v>
    <v>268435456</v>
    <v>1</v>
    <v>Powered by Refinitiv</v>
    <v>0</v>
    <v>EDWARDS LIFESCIENCES CORPORATION (XNYS:EW)</v>
    <v>2</v>
    <v>3</v>
    <v>Finance</v>
    <v>4</v>
    <v>87.89</v>
    <v>68.63</v>
    <v>0.86170000000000002</v>
    <v>2.02</v>
    <v>2.5552999999999999E-2</v>
    <v>USD</v>
    <v>Edwards Lifesciences Corporation is the global structural heart company. The Company partners with clinicians and researchers and invests in research and development to improve care for those impacted by structural heart disease. Its product categories include Transcatheter Aortic Valve Replacement (TAVR), Transcatheter Mitral and Tricuspid Therapies (TMTT), and Surgical Structural Heart. It provides transcatheter heart valve replacement technologies designed for the minimally-invasive replacement of aortic heart valves. TAVR category includes the Edwards SAPIEN 3, the Edwards SAPIEN 3 Ultra and the Edwards SAPIEN 3 Ultra RESILIA systems. TMTT category includes the PASCAL Precision transcatheter repair system, EVOQUE tricuspid valve replacement system and Cardioband tricuspid valve reconstruction system. Its INSPIRIS RESILIA aortic valve, offers RESILIA tissue and VFit technology. It is managed in various geographical regions, such as United States, Europe, Japan and Rest of World.</v>
    <v>16000</v>
    <v>New York Stock Exchange</v>
    <v>XNYS</v>
    <v>XNYS</v>
    <v>One Edwards Way, IRVINE, CA, 92614 US</v>
    <v>81.69</v>
    <v>Healthcare Equipment &amp; Supplies</v>
    <v>Stock</v>
    <v>46129.797996492969</v>
    <v>7653</v>
    <v>79.040000000000006</v>
    <v>46740235618</v>
    <v>EDWARDS LIFESCIENCES CORPORATION</v>
    <v>EDWARDS LIFESCIENCES CORPORATION</v>
    <v>79.040000000000006</v>
    <v>44.874299999999998</v>
    <v>79.05</v>
    <v>81.069999999999993</v>
    <v>576541700</v>
    <v>EW</v>
    <v>EDWARDS LIFESCIENCES CORPORATION (XNYS:EW)</v>
    <v>3410133</v>
    <v>4650005</v>
    <v>1999</v>
  </rv>
  <rv s="2">
    <v>7654</v>
  </rv>
  <rv s="0">
    <v>https://www.bing.com/financeapi/forcetrigger?t=a1t8kr&amp;q=XNAS%3aFONR&amp;form=skydnc</v>
    <v>Learn more on Bing</v>
  </rv>
  <rv s="1">
    <v>en-US</v>
    <v>a1t8kr</v>
    <v>268435456</v>
    <v>1</v>
    <v>Powered by Refinitiv</v>
    <v>0</v>
    <v>FONAR CORPORATION (XNAS:FONR)</v>
    <v>2</v>
    <v>3</v>
    <v>Finance</v>
    <v>4</v>
    <v>18.86</v>
    <v>12</v>
    <v>0.9869</v>
    <v>2.5000000000000001E-2</v>
    <v>1.333E-3</v>
    <v>USD</v>
    <v>FONAR Corporation is engaged in the research, development, production and marketing of medical scanning equipment, which uses principles of Magnetic Resonance Imaging (MRI) for the detection and diagnosis of human diseases. The Company conducts its business in two segments: medical equipment and physician management and diagnostic services. Its medical equipment segment is conducted directly through the Company. Its physician management and diagnostic services segment is conducted through its subsidiary, Health Management Corporation of America (HMCA). Its signature product is the FONAR UPRIGHT Multi-Position MRI (STAND-UP MRI). HMCA provides management services, administrative services, billing and collection services, credentialing services, contract negotiations, compliance consulting, hiring, maintenance service, and clerical and other non-medical personnel to medical providers engaged in diagnostic imaging. HMCA owns and operates six diagnostic imaging facilities in Florida.</v>
    <v>535</v>
    <v>Nasdaq Stock Market</v>
    <v>XNAS</v>
    <v>XNAS</v>
    <v>110 Marcus Dr, MELVILLE, NY, 11747 US</v>
    <v>18.8</v>
    <v>Healthcare Equipment &amp; Supplies</v>
    <v>Stock</v>
    <v>46129.797478043751</v>
    <v>7656</v>
    <v>18.78</v>
    <v>137519161</v>
    <v>FONAR CORPORATION</v>
    <v>FONAR CORPORATION</v>
    <v>18.79</v>
    <v>16.623899999999999</v>
    <v>18.760000000000002</v>
    <v>18.785</v>
    <v>7320690</v>
    <v>FONR</v>
    <v>FONAR CORPORATION (XNAS:FONR)</v>
    <v>40928</v>
    <v>48733</v>
    <v>1978</v>
  </rv>
  <rv s="2">
    <v>7657</v>
  </rv>
  <rv s="3">
    <v>en-US</v>
    <v>c8bc4c</v>
    <v>268435456</v>
    <v>1</v>
    <v>Powered by Refinitiv</v>
    <v>6</v>
    <v>GE HealthCare Technologies Inc. (XNAS:GEHC)</v>
    <v>7</v>
    <v>3</v>
    <v>Finance</v>
    <v>4</v>
    <v>89.77</v>
    <v>59.95</v>
    <v>1.2264999999999999</v>
    <v>1.41</v>
    <v>1.9261999999999998E-2</v>
    <v>USD</v>
    <v>GE HealthCare Technologies Inc. is a healthcare solutions provider, innovating medical technology, pharmaceutical diagnostics, and integrated, cloud-first artificial intelligence (AI)-enabled solutions, services and data analytics. Its business segments include Imaging, Advanced Visualization Solutions (AVS), Patient Care Solutions (PCS), and Pharmaceutical Diagnostics (PDx). Its Imaging segment offers a portfolio of scanning devices, clinical applications, service capabilities, and digital solutions. Its AVS segment offers ultrasound, image guided therapies, and interventional solutions with a portfolio that spans the continuum of care, including screening, diagnosis, treatment, and monitoring of certain diseases. Its PCS segment consists of patient monitoring, anesthesia delivery and respiratory care, diagnostic cardiology, maternal infant care, and consumables and services. Its PDx segment develops and produces two types of imaging agents: contrast media and radiopharmaceuticals.</v>
    <v>54000</v>
    <v>Nasdaq Stock Market</v>
    <v>XNAS</v>
    <v>XNAS</v>
    <v>500 West Monroe Street, CHICAGO, IL, 60661 US</v>
    <v>75.95</v>
    <v>Healthcare Equipment &amp; Supplies</v>
    <v>Stock</v>
    <v>46129.797142626565</v>
    <v>74.364999999999995</v>
    <v>34043804361</v>
    <v>GE HealthCare Technologies Inc.</v>
    <v>GE HealthCare Technologies Inc.</v>
    <v>75.040000000000006</v>
    <v>16.390999999999998</v>
    <v>73.2</v>
    <v>74.61</v>
    <v>456290100</v>
    <v>GEHC</v>
    <v>GE HealthCare Technologies Inc. (XNAS:GEHC)</v>
    <v>1676010</v>
    <v>3650549</v>
    <v>2022</v>
  </rv>
  <rv s="2">
    <v>7659</v>
  </rv>
  <rv s="0">
    <v>https://www.bing.com/financeapi/forcetrigger?t=a1tw3m&amp;q=XNYS%3aGKOS&amp;form=skydnc</v>
    <v>Learn more on Bing</v>
  </rv>
  <rv s="1">
    <v>en-US</v>
    <v>a1tw3m</v>
    <v>268435456</v>
    <v>1</v>
    <v>Powered by Refinitiv</v>
    <v>0</v>
    <v>GLAUKOS CORPORATION (XNYS:GKOS)</v>
    <v>2</v>
    <v>3</v>
    <v>Finance</v>
    <v>4</v>
    <v>130.22999999999999</v>
    <v>73.16</v>
    <v>0.79200000000000004</v>
    <v>4.51</v>
    <v>3.7082999999999998E-2</v>
    <v>USD</v>
    <v>Glaukos Corporation is an ophthalmic pharmaceutical and medical technology company. The Company is focused on developing and commercializing therapies for the treatment of glaucoma, corneal disorders and retinal diseases. Its commercial solutions and development-stage product candidates include Micro-Invasive Glaucoma Surgery (MIGS) products that primarily involve the insertion of a micro-scale device designed to reduce intraocular pressure (IOP) by restoring the natural aqueous humor outflow pathways for patients suffering from glaucoma; procedural pharmaceuticals based on an intracameral drug delivery technology designed to reduce IOP by delivering therapeutic levels of glaucoma medication from inside the eye over an extended period of time; and bio-activated pharmaceuticals that are intended to strengthen, stabilize, and reshape the cornea for patients impacted by corneal ectatic disorders, such as keratoconus or refractive disorders, among others.</v>
    <v>1094</v>
    <v>New York Stock Exchange</v>
    <v>XNYS</v>
    <v>XNYS</v>
    <v>1 GLAUKOS WAY, ALISO VIEJO, CA, 92656 US</v>
    <v>127</v>
    <v>Healthcare Equipment &amp; Supplies</v>
    <v>Stock</v>
    <v>46129.797998240625</v>
    <v>7661</v>
    <v>123.41070000000001</v>
    <v>7325480305</v>
    <v>GLAUKOS CORPORATION</v>
    <v>GLAUKOS CORPORATION</v>
    <v>124.8</v>
    <v>0</v>
    <v>121.62</v>
    <v>126.13</v>
    <v>58078810</v>
    <v>GKOS</v>
    <v>GLAUKOS CORPORATION (XNYS:GKOS)</v>
    <v>326114</v>
    <v>713817</v>
    <v>1998</v>
  </rv>
  <rv s="2">
    <v>7662</v>
  </rv>
  <rv s="0">
    <v>https://www.bing.com/financeapi/forcetrigger?t=a1tz1h&amp;q=XNYS%3aGMED&amp;form=skydnc</v>
    <v>Learn more on Bing</v>
  </rv>
  <rv s="1">
    <v>en-US</v>
    <v>a1tz1h</v>
    <v>268435456</v>
    <v>1</v>
    <v>Powered by Refinitiv</v>
    <v>0</v>
    <v>GLOBUS MEDICAL, INC. (XNYS:GMED)</v>
    <v>2</v>
    <v>3</v>
    <v>Finance</v>
    <v>4</v>
    <v>101.39749999999999</v>
    <v>51.79</v>
    <v>1.0481</v>
    <v>2.99</v>
    <v>3.2233999999999999E-2</v>
    <v>USD</v>
    <v>Globus Medical, Inc. is a global musculoskeletal company. The Company provides education and clinical support, and advanced care throughout spine, orthopedic trauma, joint reconstruction, biomaterials and enabling technologies. The Company offers a comprehensive portfolio of technologies that address a variety of musculoskeletal pathologies, anatomies, and surgical approaches. It separates its products and services into two major categories: Musculoskeletal Solutions and Enabling Technologies. Its Musculoskeletal Solutions consist primarily of implantable devices, biologics, accessories, surgical instruments, spinal cord stimulation treatment therapy, and neuromonitoring services, used in an expansive range of spinal, orthopedic and neurosurgical procedures. Its Enabling Technologies are comprised of imaging, navigation and robotics (INR) solutions for assisted surgery which are advanced computer-assisted intelligent systems designed to enhance a surgeon’s capabilities.</v>
    <v>6000</v>
    <v>New York Stock Exchange</v>
    <v>XNYS</v>
    <v>XNYS</v>
    <v>2560 General Armistead Ave, AUDUBON, PA, 19403 US</v>
    <v>96.54</v>
    <v>Healthcare Equipment &amp; Supplies</v>
    <v>Stock</v>
    <v>46129.797933483591</v>
    <v>7664</v>
    <v>93.6</v>
    <v>12950484325</v>
    <v>GLOBUS MEDICAL, INC.</v>
    <v>GLOBUS MEDICAL, INC.</v>
    <v>93.71</v>
    <v>24.3385</v>
    <v>92.76</v>
    <v>95.75</v>
    <v>135253100</v>
    <v>GMED</v>
    <v>GLOBUS MEDICAL, INC. (XNYS:GMED)</v>
    <v>640045</v>
    <v>1061762</v>
    <v>2003</v>
  </rv>
  <rv s="2">
    <v>7665</v>
  </rv>
  <rv s="0">
    <v>https://www.bing.com/financeapi/forcetrigger?t=a1usr7&amp;q=XNAS%3aHOLX&amp;form=skydnc</v>
    <v>Learn more on Bing</v>
  </rv>
  <rv s="1">
    <v>en-US</v>
    <v>a1usr7</v>
    <v>268435456</v>
    <v>1</v>
    <v>Powered by Refinitiv</v>
    <v>0</v>
    <v>HOLOGIC, INC. (XNAS:HOLX)</v>
    <v>2</v>
    <v>3</v>
    <v>Finance</v>
    <v>5</v>
    <v>76.069999999999993</v>
    <v>51.9</v>
    <v>0.76249999999999996</v>
    <v>0</v>
    <v>0</v>
    <v>USD</v>
    <v>Hologic, Inc. is a medical technology company primarily focused on improving women's health and well-being through early detection and treatment. The Company is a developer, manufacturer and supplier of diagnostics products, medical imaging systems, and surgical products. Its segments include Diagnostics, Breast Health, GYN Surgical, and Skeletal Health. The Diagnostics segment offers a range of diagnostic products, which are used primarily to aid in the screening and diagnosis of human diseases. The Breast Health segment offers a broad portfolio of solutions for breast imaging, biopsy, breast surgery and pathology. The GYN Surgical segment's products include MyoSure hysteroscopic tissue removal system, NovaSure endometrial ablation system, Acessa ProVu laparoscopic radiofrequency ablation system, as well as CoolSeal vessel sealing portfolio and JustRight surgical stapler. The Skeletal Health segment's products include the Horizon DXA and the Fluoroscan Insight FD mini C-arm.</v>
    <v>7070</v>
    <v>Nasdaq Stock Market</v>
    <v>XNAS</v>
    <v>XNAS</v>
    <v>250 Campus Drive, MARLBOROUGH, MA, 01752 US</v>
    <v>76.069999999999993</v>
    <v>Healthcare Equipment &amp; Supplies</v>
    <v>Stock</v>
    <v>46118.992232441407</v>
    <v>7667</v>
    <v>76</v>
    <v>16968844849</v>
    <v>HOLOGIC, INC.</v>
    <v>HOLOGIC, INC.</v>
    <v>76.010000000000005</v>
    <v>31.545000000000002</v>
    <v>75.650000000000006</v>
    <v>76.010000000000005</v>
    <v>223244900</v>
    <v>HOLX</v>
    <v>HOLOGIC, INC. (XNAS:HOLX)</v>
    <v>102025619</v>
    <v>7242235</v>
    <v>1990</v>
  </rv>
  <rv s="2">
    <v>7668</v>
  </rv>
  <rv s="0">
    <v>https://www.bing.com/financeapi/forcetrigger?t=a1v47w&amp;q=XNAS%3aIART&amp;form=skydnc</v>
    <v>Learn more on Bing</v>
  </rv>
  <rv s="1">
    <v>en-US</v>
    <v>a1v47w</v>
    <v>268435456</v>
    <v>1</v>
    <v>Powered by Refinitiv</v>
    <v>0</v>
    <v>INTEGRA LIFESCIENCES HOLDINGS CORPORATION (XNAS:IART)</v>
    <v>2</v>
    <v>3</v>
    <v>Finance</v>
    <v>4</v>
    <v>17.54</v>
    <v>8.6999999999999993</v>
    <v>1.1067</v>
    <v>0.315</v>
    <v>2.9058999999999998E-2</v>
    <v>USD</v>
    <v>Integra LifeSciences Holdings Corporation is a global medical technology company. The Company manufactures and sells medical technologies and products in two segments: Codman Specialty Surgical (CSS) and Tissue Technologies (TT). The CSS segment consists of technologies and instrumentation used for a range of specialties, such as neurosurgery, neurocritical care and otolaryngology. The CSS business consists of a portfolio of brands, such as Codman, DuraGen, DuraSeal, CUSA, Mayfield, Bactiseal, and Certas Plus, which are used for the management of multiple disease states, including brain tumors, traumatic brain injury, hydrocephalus and other neurological conditions. It provides instruments that are used in precision, specialty and general surgical procedures. The TT segment is focused on three main areas: complex wound surgery, surgical reconstruction and peripheral nerve repair. The TT segment offers skin and wound repair, plastics and surgical reconstruction products, and others.</v>
    <v>4427</v>
    <v>Nasdaq Stock Market</v>
    <v>XNAS</v>
    <v>XNAS</v>
    <v>1100 Campus Road, PRINCETON, NJ, 08540 US</v>
    <v>11.4999</v>
    <v>Healthcare Equipment &amp; Supplies</v>
    <v>Stock</v>
    <v>46129.797228298441</v>
    <v>7670</v>
    <v>10.9381</v>
    <v>868149587</v>
    <v>INTEGRA LIFESCIENCES HOLDINGS CORPORATION</v>
    <v>INTEGRA LIFESCIENCES HOLDINGS CORPORATION</v>
    <v>11.17</v>
    <v>0</v>
    <v>10.84</v>
    <v>11.154999999999999</v>
    <v>77826050</v>
    <v>IART</v>
    <v>INTEGRA LIFESCIENCES HOLDINGS CORPORATION (XNAS:IART)</v>
    <v>306582</v>
    <v>825467</v>
    <v>1989</v>
  </rv>
  <rv s="2">
    <v>7671</v>
  </rv>
  <rv s="0">
    <v>https://www.bing.com/financeapi/forcetrigger?t=a1vkm7&amp;q=XNAS%3aINGN&amp;form=skydnc</v>
    <v>Learn more on Bing</v>
  </rv>
  <rv s="1">
    <v>en-US</v>
    <v>a1vkm7</v>
    <v>268435456</v>
    <v>1</v>
    <v>Powered by Refinitiv</v>
    <v>0</v>
    <v>INOGEN, INC. (XNAS:INGN)</v>
    <v>2</v>
    <v>3</v>
    <v>Finance</v>
    <v>4</v>
    <v>9.1300000000000008</v>
    <v>5.3400999999999996</v>
    <v>1.6169</v>
    <v>0.22</v>
    <v>3.3383999999999997E-2</v>
    <v>USD</v>
    <v>Inogen, Inc. is a medical technology company offering respiratory products for use in the homecare setting. It supports patient respiratory care by developing, manufacturing, and marketing portable oxygen concentrators used to deliver supplemental long-term oxygen therapy to patients suffering from chronic respiratory conditions. Its Inogen One and Inogen Rove systems concentrate the air around the patient to offer a source of supplemental oxygen with a battery and can be plugged into an outlet when at home, in a car, or in a public place with outlets available. Its Inogen One and Inogen Rove systems reduce the patient’s reliance on stationary concentrators and scheduled deliveries of tanks with a finite supply of oxygen. Inogen Connect is a wireless connectivity platform for the Inogen One G4, Inogen One G5, Inogen Rove 4, and Inogen Rove 6, consisting of a front-end mobile application for use by long-term oxygen therapy users. It offers Simeox, which is an airway clearance device.</v>
    <v>753</v>
    <v>Nasdaq Stock Market</v>
    <v>XNAS</v>
    <v>XNAS</v>
    <v>859 WARD DRIVE, GOLETA, CA, 93111 US</v>
    <v>6.92</v>
    <v>Healthcare Equipment &amp; Supplies</v>
    <v>Stock</v>
    <v>46129.79631101797</v>
    <v>7673</v>
    <v>6.6193</v>
    <v>185452303</v>
    <v>INOGEN, INC.</v>
    <v>INOGEN, INC.</v>
    <v>6.64</v>
    <v>0</v>
    <v>6.59</v>
    <v>6.81</v>
    <v>27232350</v>
    <v>INGN</v>
    <v>INOGEN, INC. (XNAS:INGN)</v>
    <v>203312</v>
    <v>256403</v>
    <v>2001</v>
  </rv>
  <rv s="2">
    <v>7674</v>
  </rv>
  <rv s="0">
    <v>https://www.bing.com/financeapi/forcetrigger?t=br5x27&amp;q=XNAS%3aINMD&amp;form=skydnc</v>
    <v>Learn more on Bing</v>
  </rv>
  <rv s="1">
    <v>en-US</v>
    <v>br5x27</v>
    <v>268435456</v>
    <v>1</v>
    <v>Powered by Refinitiv</v>
    <v>0</v>
    <v>INMODE LTD (XNAS:INMD)</v>
    <v>2</v>
    <v>3</v>
    <v>Finance</v>
    <v>4</v>
    <v>16.739999999999998</v>
    <v>12.72</v>
    <v>2.0249999999999999</v>
    <v>0.33</v>
    <v>2.3029000000000001E-2</v>
    <v>USD</v>
    <v>Inmode Ltd is an Israel-based global provider of energy-based, minimally-invasive surgical medical treatment solutions. Company's products and solutions are primarily designed to address three energy-based treatment categories comprised of: face and body contouring; medical aesthetics; and women’s health. The Company have developed and commercialized products utilizing medically-accepted RF energy technology, which can penetrate deep into the subdermal fat, allowing adipose tissue remodeling. It's RF energy-based proprietary technologies - Radio Frequency Assisted Lipolysis (RFAL), Deep Subdermal Fractional RF, Simultaneous Fat Destruction and Skin Tightening and Deep Heating Collagen Remodeling for skin and human natural openings- represent a paradigm shift in the minimally-invasive aesthetic solutions market. These technologies are used by physicians to remodel subdermal adipose, or fatty tissue in a variety of procedures.</v>
    <v>660</v>
    <v>Nasdaq Stock Market</v>
    <v>XNAS</v>
    <v>XNAS</v>
    <v>Tavor Building, Sha'ar Yokneam, Pob 533, YOKNEAM, 2069200 IL</v>
    <v>14.84</v>
    <v>Healthcare Equipment &amp; Supplies</v>
    <v>Stock</v>
    <v>46129.795931735935</v>
    <v>7676</v>
    <v>14.45</v>
    <v>928839275</v>
    <v>INMODE LTD</v>
    <v>INMODE LTD</v>
    <v>14.49</v>
    <v>10.1594</v>
    <v>14.33</v>
    <v>14.66</v>
    <v>63358750</v>
    <v>INMD</v>
    <v>INMODE LTD (XNAS:INMD)</v>
    <v>570684</v>
    <v>1039497</v>
    <v>2008</v>
  </rv>
  <rv s="2">
    <v>7677</v>
  </rv>
  <rv s="0">
    <v>https://www.bing.com/financeapi/forcetrigger?t=aztvk2&amp;q=XNYS%3aINSP&amp;form=skydnc</v>
    <v>Learn more on Bing</v>
  </rv>
  <rv s="1">
    <v>en-US</v>
    <v>aztvk2</v>
    <v>268435456</v>
    <v>1</v>
    <v>Powered by Refinitiv</v>
    <v>0</v>
    <v>INSPIRE MEDICAL SYSTEMS, INC. (XNYS:INSP)</v>
    <v>2</v>
    <v>3</v>
    <v>Finance</v>
    <v>4</v>
    <v>163.35</v>
    <v>48.3</v>
    <v>0.84309999999999996</v>
    <v>0.82</v>
    <v>1.4525999999999999E-2</v>
    <v>USD</v>
    <v>Inspire Medical Systems, Inc. is a medical technology company. The Company focuses on the development and commercialization of advanced, minimally invasive solutions for patients with obstructive sleep apnea (OSA). Its proprietary Inspire therapy is neurostimulation technology that provides safe and effective treatment for moderate to severe obstructive sleep apnea. The Company's closed-loop solution continuously monitors a patient’s breathing and delivers mild hypoglossal nerve stimulation to maintain an open airway. The Company sells its Inspire system to hospitals and ambulatory surgery centers (ASCs) in the United States (U.S.) and in select countries in Europe and Japan through a direct sales organization and sells its Inspire system in Singapore and Hong Kong through distributors. Its direct sales force engages in sales efforts and promotional activities focused on ear, nose and throat (ENT) physicians and sleep centers.</v>
    <v>1333</v>
    <v>New York Stock Exchange</v>
    <v>XNYS</v>
    <v>XNYS</v>
    <v>5500 Wayzata Blvd Ste 1600, GOLDEN VALLEY, MN, 55416-1237 US</v>
    <v>57.91</v>
    <v>Healthcare Equipment &amp; Supplies</v>
    <v>Stock</v>
    <v>46129.797971885935</v>
    <v>7679</v>
    <v>56.41</v>
    <v>1649221943</v>
    <v>INSPIRE MEDICAL SYSTEMS, INC.</v>
    <v>INSPIRE MEDICAL SYSTEMS, INC.</v>
    <v>57.49</v>
    <v>11.520799999999999</v>
    <v>56.45</v>
    <v>57.27</v>
    <v>28797310</v>
    <v>INSP</v>
    <v>INSPIRE MEDICAL SYSTEMS, INC. (XNYS:INSP)</v>
    <v>294885</v>
    <v>1014109</v>
    <v>2007</v>
  </rv>
  <rv s="2">
    <v>7680</v>
  </rv>
  <rv s="0">
    <v>https://www.bing.com/financeapi/forcetrigger?t=a1vrh7&amp;q=XNAS%3aIRMD&amp;form=skydnc</v>
    <v>Learn more on Bing</v>
  </rv>
  <rv s="1">
    <v>en-US</v>
    <v>a1vrh7</v>
    <v>268435456</v>
    <v>1</v>
    <v>Powered by Refinitiv</v>
    <v>0</v>
    <v>IRADIMED CORPORATION (XNAS:IRMD)</v>
    <v>2</v>
    <v>3</v>
    <v>Finance</v>
    <v>4</v>
    <v>107.9</v>
    <v>49.741900000000001</v>
    <v>1.0162</v>
    <v>1.59</v>
    <v>1.7305000000000001E-2</v>
    <v>USD</v>
    <v>IRadimed Corporation develops, manufactures, markets and distributes magnetic resonance imaging (MRI) compatible medical devices and accessories and services. Its MRidium 3860+ MRI Compatible IV infusion pump system provides a non-magnetic Intravenous (IV) infusion pump system that is specifically designed for safe use during MRI procedures. Its MRidium MRI compatible IV infusion pump system has been designed with a non-magnetic ultrasonic motor with non-ferrous parts and other special features to deliver anesthesia safely and predictably and other IV medications or fluids during various MRI procedures. Its IRadimed 3880 MRI Compatible patient vital signs monitoring system has been designed with non-magnetic components and other features to monitor a patient’s vital signs safely and accurately during various MRI procedures. The Company sells its products primarily to hospitals and acute care facilities. The IRADIMED 3880 system operates dependably in magnetic fields up to 30,000 gauss.</v>
    <v>166</v>
    <v>Nasdaq Stock Market</v>
    <v>XNAS</v>
    <v>XNAS</v>
    <v>12705 Ingenuity Drive, ORLANDO, FL, 32826 US</v>
    <v>94.51</v>
    <v>Healthcare Equipment &amp; Supplies</v>
    <v>Stock</v>
    <v>46129.797569594528</v>
    <v>7682</v>
    <v>93.06</v>
    <v>1194786817</v>
    <v>IRADIMED CORPORATION</v>
    <v>IRADIMED CORPORATION</v>
    <v>93.84</v>
    <v>53.4328</v>
    <v>91.88</v>
    <v>93.47</v>
    <v>12782570</v>
    <v>IRMD</v>
    <v>IRADIMED CORPORATION (XNAS:IRMD)</v>
    <v>50188</v>
    <v>93597</v>
    <v>2014</v>
  </rv>
  <rv s="2">
    <v>7683</v>
  </rv>
  <rv s="0">
    <v>https://www.bing.com/financeapi/forcetrigger?t=a1vrvh&amp;q=XNAS%3aIRTC&amp;form=skydnc</v>
    <v>Learn more on Bing</v>
  </rv>
  <rv s="1">
    <v>en-US</v>
    <v>a1vrvh</v>
    <v>268435456</v>
    <v>1</v>
    <v>Powered by Refinitiv</v>
    <v>0</v>
    <v>IRHYTHM HOLDINGS, INC. (XNAS:IRTC)</v>
    <v>2</v>
    <v>3</v>
    <v>Finance</v>
    <v>4</v>
    <v>212</v>
    <v>97.16</v>
    <v>1.3315999999999999</v>
    <v>2.3199999999999998</v>
    <v>1.8922000000000001E-2</v>
    <v>USD</v>
    <v>iRhythm Holdings, Inc. is a digital healthcare company that creates trusted solutions that detect, predict, and prevent disease. The Company's principal business is the design, development, and commercialization of device-based technology to provide ambulatory cardiac monitoring services that allow clinicians to diagnose certain arrhythmias quicker and with greater efficiency than other services that rely on traditional technology. The Company provides Zio ambulatory cardiac monitoring services, including long-term continuous monitoring (LTCM), short-term continuous monitoring, and mobile cardiac telemetry (MCT) monitoring services, using a proprietary system that combines an FDA-cleared and CE-marked wire-free, patch-based, 14-day wearable biosensor that continuously records ECG data, with a proprietary FDA-cleared, CE-marked, Japan PDMA approved cloud-based data analytic software to help physicians monitor patients and diagnose arrhythmias.</v>
    <v>2400</v>
    <v>Nasdaq Stock Market</v>
    <v>XNAS</v>
    <v>XNAS</v>
    <v>699 8th Street, Suite 600, SAN FRANCISCO, CA, 94103 US</v>
    <v>128.12</v>
    <v>Healthcare Equipment &amp; Supplies</v>
    <v>Stock</v>
    <v>46129.796639560154</v>
    <v>7685</v>
    <v>124.85</v>
    <v>4037332826</v>
    <v>IRHYTHM HOLDINGS, INC.</v>
    <v>IRHYTHM HOLDINGS, INC.</v>
    <v>124.99</v>
    <v>0</v>
    <v>122.61</v>
    <v>124.93</v>
    <v>32316760</v>
    <v>IRTC</v>
    <v>IRHYTHM HOLDINGS, INC. (XNAS:IRTC)</v>
    <v>273587</v>
    <v>497076</v>
    <v>2025</v>
  </rv>
  <rv s="2">
    <v>7686</v>
  </rv>
  <rv s="0">
    <v>https://www.bing.com/financeapi/forcetrigger?t=a1vt77&amp;q=XNAS%3aISRG&amp;form=skydnc</v>
    <v>Learn more on Bing</v>
  </rv>
  <rv s="1">
    <v>en-US</v>
    <v>a1vt77</v>
    <v>268435456</v>
    <v>1</v>
    <v>Powered by Refinitiv</v>
    <v>0</v>
    <v>INTUITIVE SURGICAL, INC. (XNAS:ISRG)</v>
    <v>2</v>
    <v>3</v>
    <v>Finance</v>
    <v>4</v>
    <v>603.88</v>
    <v>427.83600000000001</v>
    <v>1.5678000000000001</v>
    <v>10.88</v>
    <v>2.3751000000000001E-2</v>
    <v>USD</v>
    <v>Intuitive Surgical, Inc. develops, manufactures, and markets da Vinci surgical systems and the Ion endoluminal system. The Company specializes in invasive care and robotic-assisted surgery. Its technologies include the da Vinci surgical systems and the Ion endoluminal system. The da Vinci surgical system is designed to enable surgeons to perform a range of surgical procedures within its targeted general surgery, urologic, gynecologic, cardiothoracic, and head and neck specialties and consists of a surgeon's console or consoles, a patient-side cart, and a high-performance vision system. The Ion endoluminal system is a flexible, robotic-assisted, catheter-based platform for which the cleared indication is minimally invasive biopsies in the lung and consists of a system cart, a controller, a catheter, and a vision probe. Its Ion system extends its commercial offering beyond surgery into diagnostic and endoluminal procedures.</v>
    <v>17021</v>
    <v>Nasdaq Stock Market</v>
    <v>XNAS</v>
    <v>XNAS</v>
    <v>1020 Kifer Road, SUNNYVALE, CA, 94086 US</v>
    <v>474.28</v>
    <v>Healthcare Equipment &amp; Supplies</v>
    <v>Stock</v>
    <v>46129.797973633591</v>
    <v>7688</v>
    <v>463.02</v>
    <v>166560382512</v>
    <v>INTUITIVE SURGICAL, INC.</v>
    <v>INTUITIVE SURGICAL, INC.</v>
    <v>463.6</v>
    <v>59.555799999999998</v>
    <v>458.08</v>
    <v>468.96</v>
    <v>355169700</v>
    <v>ISRG</v>
    <v>INTUITIVE SURGICAL, INC. (XNAS:ISRG)</v>
    <v>1253071</v>
    <v>1714314</v>
    <v>1995</v>
  </rv>
  <rv s="2">
    <v>7689</v>
  </rv>
  <rv s="0">
    <v>https://www.bing.com/financeapi/forcetrigger?t=a1vuf2&amp;q=XNYS%3aITGR&amp;form=skydnc</v>
    <v>Learn more on Bing</v>
  </rv>
  <rv s="1">
    <v>en-US</v>
    <v>a1vuf2</v>
    <v>268435456</v>
    <v>1</v>
    <v>Powered by Refinitiv</v>
    <v>0</v>
    <v>INTEGER HOLDINGS CORPORATION (XNYS:ITGR)</v>
    <v>2</v>
    <v>3</v>
    <v>Finance</v>
    <v>4</v>
    <v>127.56</v>
    <v>62</v>
    <v>0.68459999999999999</v>
    <v>2.13</v>
    <v>2.4102999999999999E-2</v>
    <v>USD</v>
    <v>Integer Holdings Corporation is a medical device contract development and manufacturing company. The Company serves the cardiac rhythm management, neuromodulation, and cardio and vascular markets. Its brands include Greatbatch Medical and Lake Region Medical. The Company’s Cardio &amp; Vascular product line offers a range of components, subassemblies, and finished devices used in interventional cardiology, structural heart, heart failure, peripheral vascular, neurovascular, interventional oncology, electrophysiology, vascular access, infusion therapy, hemodialysis, urology, and gastroenterology procedures. Its interventional cardiology portfolio is focused primarily on the design, development and manufacture of catheter and wire-based technologies intended to diagnose and treat cardiac disease. Its electrophysiology products include devices used by electrophysiologists and interventional cardiologists for the treatment of cardiac arrythmias, such as atrial fibrillation.</v>
    <v>11000</v>
    <v>New York Stock Exchange</v>
    <v>XNYS</v>
    <v>XNYS</v>
    <v>5830 Granite Parkway., Suite 1150, PLANO, TX, 75024 US</v>
    <v>91.07</v>
    <v>Healthcare Equipment &amp; Supplies</v>
    <v>Stock</v>
    <v>46129.797989814062</v>
    <v>7691</v>
    <v>89.314999999999998</v>
    <v>3083343145</v>
    <v>INTEGER HOLDINGS CORPORATION</v>
    <v>INTEGER HOLDINGS CORPORATION</v>
    <v>89.39</v>
    <v>31.325700000000001</v>
    <v>88.37</v>
    <v>90.5</v>
    <v>34070090</v>
    <v>ITGR</v>
    <v>INTEGER HOLDINGS CORPORATION (XNYS:ITGR)</v>
    <v>124910</v>
    <v>642290</v>
    <v>1997</v>
  </rv>
  <rv s="2">
    <v>7692</v>
  </rv>
  <rv s="0">
    <v>https://www.bing.com/financeapi/forcetrigger?t=a1wgsm&amp;q=XNAS%3aKEQU&amp;form=skydnc</v>
    <v>Learn more on Bing</v>
  </rv>
  <rv s="1">
    <v>en-US</v>
    <v>a1wgsm</v>
    <v>268435456</v>
    <v>1</v>
    <v>Powered by Refinitiv</v>
    <v>0</v>
    <v>KEWAUNEE SCIENTIFIC CORPORATION (XNAS:KEQU)</v>
    <v>2</v>
    <v>3</v>
    <v>Finance</v>
    <v>4</v>
    <v>60.890999999999998</v>
    <v>30.33</v>
    <v>0.6744</v>
    <v>0.245</v>
    <v>7.0020000000000004E-3</v>
    <v>USD</v>
    <v>Kewaunee Scientific Corporation is engaged in designing, manufacturing, and installation of laboratory, healthcare and technical furniture products. The Company’s products include steel and wood casework, fume hoods, adaptable modular systems, moveable workstations, stand-alone benches, biological safety cabinets, ultralow freezers, and epoxy resin work surfaces and sinks. Its segments include Domestic and International. The Domestic segment designs, manufactures, and installs scientific and technical furniture. The International segment consists of foreign subsidiaries. The Company's products are sold primarily through purchase orders and contracts submitted by customers through its dealers and its subsidiaries, and a national distributor. It has three manufacturing facilities that are located in Statesville serving the domestic and international markets, and one manufacturing facility is located in Bangalore, India serving the local, Asian, and African markets.</v>
    <v>1239</v>
    <v>Nasdaq Stock Market</v>
    <v>XNAS</v>
    <v>XNAS</v>
    <v>2700 W Front St, STATESVILLE, NC, 28677 US</v>
    <v>35.6768</v>
    <v>Professional &amp; Commercial Services</v>
    <v>Stock</v>
    <v>46129.792875022657</v>
    <v>7694</v>
    <v>34.704999999999998</v>
    <v>100996899</v>
    <v>KEWAUNEE SCIENTIFIC CORPORATION</v>
    <v>KEWAUNEE SCIENTIFIC CORPORATION</v>
    <v>35</v>
    <v>0</v>
    <v>34.99</v>
    <v>35.234999999999999</v>
    <v>2866380</v>
    <v>KEQU</v>
    <v>KEWAUNEE SCIENTIFIC CORPORATION (XNAS:KEQU)</v>
    <v>4602</v>
    <v>7695</v>
    <v>1970</v>
  </rv>
  <rv s="2">
    <v>7695</v>
  </rv>
  <rv s="0">
    <v>https://www.bing.com/financeapi/forcetrigger?t=a1wxp2&amp;q=XNAS%3aLIVN&amp;form=skydnc</v>
    <v>Learn more on Bing</v>
  </rv>
  <rv s="1">
    <v>en-US</v>
    <v>a1wxp2</v>
    <v>268435456</v>
    <v>1</v>
    <v>Powered by Refinitiv</v>
    <v>0</v>
    <v>LIVANOVA PLC (XNAS:LIVN)</v>
    <v>2</v>
    <v>3</v>
    <v>Finance</v>
    <v>4</v>
    <v>71.92</v>
    <v>34</v>
    <v>0.90600000000000003</v>
    <v>1.97</v>
    <v>3.0303E-2</v>
    <v>USD</v>
    <v>LivaNova PLC is a medical technology company. The Company designs, develops, manufactures, markets and sells products and therapies. Its segments include Cardiopulmonary, and Neuromodulation. Its Cardiopulmonary segment is engaged in the design, development, manufacture, marketing, and sale of cardiopulmonary products, including heart-lung machines (HLM), oxygenators, autotransfusion systems, perfusion tubing systems, cannula, and other related accessories. Its Neuromodulation segment is engaged in the design, development, manufacture, marketing, and sale of devices that deliver neuromodulation therapy for treating drug-resistant epilepsy (DRE) and difficult-to-treat depression (DTD). Its principal Neuromodulation product, the VNS Therapy System, consists of an implantable pulse generator and connective lead that stimulates the vagus nerve, surgical equipment to assist with the implant procedure, and equipment and instruction manuals.</v>
    <v>3300</v>
    <v>Nasdaq Stock Market</v>
    <v>XNAS</v>
    <v>XNAS</v>
    <v>20 Eastbourne Terrace, LONDON, W2 6LG GB</v>
    <v>68.040000000000006</v>
    <v>Healthcare Equipment &amp; Supplies</v>
    <v>Stock</v>
    <v>46129.796054375001</v>
    <v>7697</v>
    <v>65.98</v>
    <v>3663128162</v>
    <v>LIVANOVA PLC</v>
    <v>LIVANOVA PLC</v>
    <v>65.98</v>
    <v>0</v>
    <v>65.010000000000005</v>
    <v>66.98</v>
    <v>54689880</v>
    <v>LIVN</v>
    <v>LIVANOVA PLC (XNAS:LIVN)</v>
    <v>257837</v>
    <v>779944</v>
    <v>2015</v>
  </rv>
  <rv s="2">
    <v>7698</v>
  </rv>
  <rv s="0">
    <v>https://www.bing.com/financeapi/forcetrigger?t=a1wyzr&amp;q=XNAS%3aLMAT&amp;form=skydnc</v>
    <v>Learn more on Bing</v>
  </rv>
  <rv s="1">
    <v>en-US</v>
    <v>a1wyzr</v>
    <v>268435456</v>
    <v>1</v>
    <v>Powered by Refinitiv</v>
    <v>0</v>
    <v>LEMAITRE VASCULAR, INC. (XNAS:LMAT)</v>
    <v>2</v>
    <v>3</v>
    <v>Finance</v>
    <v>4</v>
    <v>118.01</v>
    <v>78.010099999999994</v>
    <v>0.63060000000000005</v>
    <v>2.59</v>
    <v>2.3197000000000002E-2</v>
    <v>USD</v>
    <v>LeMaitre Vascular, Inc. is a provider of devices, implants, and services for the treatment of peripheral vascular disease. The Company develops, manufactures, and markets vascular devices to address the needs of vascular surgeons and other specialties, such as cardiac surgeons, general surgeons, and neurosurgeons. Its portfolio of product lines is used to treat vascular disease, which used in open vascular surgery and dialysis access. It also offers human vascular and cardiac tissue cryopreservation services. Its principal product lines include anastomotic clips, biologic vascular and dialysis grafts, biologic vascular and cardiac patches, carotid shunts, embolectomy and occlusion catheters, radiopaque marking tape, synthetic vascular and dialysis grafts, and valvulotomes. Its principal biologic offerings include vascular and cardiac patches as well as vascular and dialysis grafts. Its product offerings are sold primarily in the United States, Europe, Canada, and Asia Pacific.</v>
    <v>646</v>
    <v>Nasdaq Stock Market</v>
    <v>XNAS</v>
    <v>XNAS</v>
    <v>63 2nd Ave, BURLINGTON, MA, 01803 US</v>
    <v>115.43</v>
    <v>Healthcare Equipment &amp; Supplies</v>
    <v>Stock</v>
    <v>46129.797892626564</v>
    <v>7700</v>
    <v>112.96</v>
    <v>2610132672</v>
    <v>LEMAITRE VASCULAR, INC.</v>
    <v>LEMAITRE VASCULAR, INC.</v>
    <v>112.97</v>
    <v>46.196800000000003</v>
    <v>111.65</v>
    <v>114.24</v>
    <v>22847800</v>
    <v>LMAT</v>
    <v>LEMAITRE VASCULAR, INC. (XNAS:LMAT)</v>
    <v>65987</v>
    <v>246227</v>
    <v>1998</v>
  </rv>
  <rv s="2">
    <v>7701</v>
  </rv>
  <rv s="0">
    <v>https://www.bing.com/financeapi/forcetrigger?t=aygt4c&amp;q=XNAS%3aLUNG&amp;form=skydnc</v>
    <v>Learn more on Bing</v>
  </rv>
  <rv s="1">
    <v>en-US</v>
    <v>aygt4c</v>
    <v>268435456</v>
    <v>1</v>
    <v>Powered by Refinitiv</v>
    <v>0</v>
    <v>PULMONX CORPORATION (XNAS:LUNG)</v>
    <v>2</v>
    <v>3</v>
    <v>Finance</v>
    <v>4</v>
    <v>5.4589999999999996</v>
    <v>1.1299999999999999</v>
    <v>0.2596</v>
    <v>0.01</v>
    <v>6.8489999999999992E-3</v>
    <v>USD</v>
    <v>Pulmonx Corporation is a commercial-stage medical technology company. The Company provides minimally invasive treatments for chronic obstructive pulmonary disease (COPD). The Company’s Zephyr Endobronchial Valve, Chartis Pulmonary Assessment System, LungTraX Platform, and StratX Lung Analysis Report are designed to assess and treat patients with severe emphysema/COPD. The LungTraX Platform is a cloud-based quantitative CT (QCT) analysis service that provides physicians with multiple products, LungTraX Connect, to improve workup efficiency, LungTraX Detect, to enable patient identification and an easy-to-read StratX Lung report that it designed for its solution that includes information on emphysema destruction, fissure completeness and lobar volume to help identify target lobes for treatment with Zephyr Valves. The Chartis System is a proprietary balloon catheter and console system with flow and pressure sensors designed to assess the presence of collateral ventilation.</v>
    <v>296</v>
    <v>Nasdaq Stock Market</v>
    <v>XNAS</v>
    <v>XNAS</v>
    <v>700 Chesapeake Dr, REDWOOD CITY, CA, 94063 US</v>
    <v>1.53</v>
    <v>Healthcare Equipment &amp; Supplies</v>
    <v>Stock</v>
    <v>46129.794729536719</v>
    <v>7703</v>
    <v>1.46</v>
    <v>62088684</v>
    <v>PULMONX CORPORATION</v>
    <v>PULMONX CORPORATION</v>
    <v>1.5</v>
    <v>0</v>
    <v>1.46</v>
    <v>1.47</v>
    <v>42237200</v>
    <v>LUNG</v>
    <v>PULMONX CORPORATION (XNAS:LUNG)</v>
    <v>187673</v>
    <v>397789</v>
    <v>2013</v>
  </rv>
  <rv s="2">
    <v>7704</v>
  </rv>
  <rv s="0">
    <v>https://www.bing.com/financeapi/forcetrigger?t=a1xap2&amp;q=XNAS%3aMASI&amp;form=skydnc</v>
    <v>Learn more on Bing</v>
  </rv>
  <rv s="1">
    <v>en-US</v>
    <v>a1xap2</v>
    <v>268435456</v>
    <v>1</v>
    <v>Powered by Refinitiv</v>
    <v>0</v>
    <v>MASIMO CORPORATION (XNAS:MASI)</v>
    <v>2</v>
    <v>3</v>
    <v>Finance</v>
    <v>4</v>
    <v>179</v>
    <v>125.94</v>
    <v>1.1677</v>
    <v>0.105</v>
    <v>5.8889999999999995E-4</v>
    <v>USD</v>
    <v>Masimo Corporation is a global medical technology company that develops and produces a wide range of monitoring technologies, including measurements, sensors, patient monitors, automation and connectivity solutions. The Company’s healthcare products and patient monitoring solutions generally incorporate a monitor or circuit board, proprietary single-patient use or reusable sensors, software and/or cables. It primarily sells its healthcare products to hospitals, emergency medical service providers, home care providers, physician offices, veterinarians, long-term care facilities. Its measurement technologies include Measure-through Motion and Low Perfusion pulse oximetry, known as Masimo Signal Extraction Technology (SET) pulse oximetry, and advanced rainbow Pulse CO-Oximetry parameters such as noninvasive hemoglobin (SpHb), alongside many other modalities, including brain function monitoring, hemodynamic monitoring, regional oximetry, capnography and gas monitoring, and others.</v>
    <v>2200</v>
    <v>Nasdaq Stock Market</v>
    <v>XNAS</v>
    <v>XNAS</v>
    <v>52 Discovery, IRVINE, CA, 92618 US</v>
    <v>178.53</v>
    <v>Healthcare Equipment &amp; Supplies</v>
    <v>Stock</v>
    <v>46129.797920149998</v>
    <v>7706</v>
    <v>178.31</v>
    <v>6990870592</v>
    <v>MASIMO CORPORATION</v>
    <v>MASIMO CORPORATION</v>
    <v>178.33</v>
    <v>46.037399999999998</v>
    <v>178.29</v>
    <v>178.39500000000001</v>
    <v>52362810</v>
    <v>MASI</v>
    <v>MASIMO CORPORATION (XNAS:MASI)</v>
    <v>295964</v>
    <v>1419879</v>
    <v>1996</v>
  </rv>
  <rv s="2">
    <v>7707</v>
  </rv>
  <rv s="0">
    <v>https://www.bing.com/financeapi/forcetrigger?t=a1xg3m&amp;q=XNYS%3aMDT&amp;form=skydnc</v>
    <v>Learn more on Bing</v>
  </rv>
  <rv s="1">
    <v>en-US</v>
    <v>a1xg3m</v>
    <v>268435456</v>
    <v>1</v>
    <v>Powered by Refinitiv</v>
    <v>0</v>
    <v>MEDTRONIC PUBLIC LIMITED COMPANY (XNYS:MDT)</v>
    <v>2</v>
    <v>3</v>
    <v>Finance</v>
    <v>4</v>
    <v>106.33</v>
    <v>79.930000000000007</v>
    <v>0.69940000000000002</v>
    <v>0.48</v>
    <v>5.6040000000000005E-3</v>
    <v>USD</v>
    <v>Medtronic Public Limited Company is an Ireland-based company, which provides healthcare technology solutions. The Company’s products category includes Advanced Surgical Technology; Cardiac Rhythm; Cardiovascular; Digestive &amp; Gastrointestinal; Ear, Nose &amp; Throat; General Surgery; Gynecological; Neurological; Oral &amp; Maxillofacial; Patient Monitoring; Renal Care; Respiratory; Spinal &amp; Orthopedic; Surgical Navigation &amp; Imaging; Urological; Product Manuals; Product Ordering &amp; Inquiries; and Product Performance &amp; Advisories. Its products include Cardiac Implantable Electronic Device (CIED) Stabilization, Aortic Stent Graft Products, CareLink Personal Therapy Management Software, CareLink Pro Therapy Management Software. Its services and solutions include Ambulatory Surgery Center Resources, Care Management Services, Digital Connectivity Information Technology (IT) Support, Equipment Services and Support, Innovation Lab, Medtronic Healthcare Consulting, and Office-Based Sinus Surgery.</v>
    <v>95000</v>
    <v>New York Stock Exchange</v>
    <v>XNYS</v>
    <v>XNYS</v>
    <v>20 LOWER HATCH STREET DUBLIN 2, DUBLIN, D02 XH02 IE</v>
    <v>87.05</v>
    <v>Healthcare Equipment &amp; Supplies</v>
    <v>Stock</v>
    <v>46129.797968506253</v>
    <v>7709</v>
    <v>85.56</v>
    <v>110581015050</v>
    <v>MEDTRONIC PUBLIC LIMITED COMPANY</v>
    <v>MEDTRONIC PUBLIC LIMITED COMPANY</v>
    <v>85.68</v>
    <v>24.050599999999999</v>
    <v>85.65</v>
    <v>86.13</v>
    <v>1283885000</v>
    <v>MDT</v>
    <v>MEDTRONIC PUBLIC LIMITED COMPANY (XNYS:MDT)</v>
    <v>5166328</v>
    <v>8048867</v>
    <v>2014</v>
  </rv>
  <rv s="2">
    <v>7710</v>
  </rv>
  <rv s="0">
    <v>https://www.bing.com/financeapi/forcetrigger?t=c1daw7&amp;q=XNAS%3aNPCE&amp;form=skydnc</v>
    <v>Learn more on Bing</v>
  </rv>
  <rv s="1">
    <v>en-US</v>
    <v>c1daw7</v>
    <v>268435456</v>
    <v>1</v>
    <v>Powered by Refinitiv</v>
    <v>0</v>
    <v>NEUROPACE, INC. (XNAS:NPCE)</v>
    <v>2</v>
    <v>3</v>
    <v>Finance</v>
    <v>4</v>
    <v>18.975000000000001</v>
    <v>7.5625</v>
    <v>1.8833</v>
    <v>0.67</v>
    <v>4.3282000000000001E-2</v>
    <v>USD</v>
    <v>NeuroPace, Inc. is a medical device company. The Company is focused on transforming the lives of people living with epilepsy by reducing or eliminating the occurrence of debilitating seizures. Its novel and differentiated RNS System is a brain-responsive platform that delivers personalized, real-time treatment at the seizure source. The Company has developed its RNS System to address the individualized nature of drug-resistant epilepsy and deliver a safe therapy for focal onset seizures anywhere in the brain. The RNS System is a device that records brain activity data and allows clinicians to monitor patients not only in person, but also remotely. The RNS System monitors and analyzes the brain’s electrical activity, recognizes patient-specific abnormal patterns, and delivers treatment at the seizure source. The Company’s RNS System is also engaged in treating other brain disorders, including depression, impulse control disorders, memory disorders, and post-traumatic stress disorders.</v>
    <v>209</v>
    <v>Nasdaq Stock Market</v>
    <v>XNAS</v>
    <v>XNAS</v>
    <v>455 N. Bernardo Avenue, MOUNTAIN VIEW, CA, 94043 US</v>
    <v>16.588899999999999</v>
    <v>Healthcare Equipment &amp; Supplies</v>
    <v>Stock</v>
    <v>46129.797489421093</v>
    <v>7712</v>
    <v>15.73</v>
    <v>543721242</v>
    <v>NEUROPACE, INC.</v>
    <v>NEUROPACE, INC.</v>
    <v>15.86</v>
    <v>0</v>
    <v>15.48</v>
    <v>16.149999999999999</v>
    <v>33666950</v>
    <v>NPCE</v>
    <v>NEUROPACE, INC. (XNAS:NPCE)</v>
    <v>44235</v>
    <v>189041</v>
    <v>1997</v>
  </rv>
  <rv s="2">
    <v>7713</v>
  </rv>
  <rv s="0">
    <v>https://www.bing.com/financeapi/forcetrigger?t=a1yv27&amp;q=XNAS%3aNVCR&amp;form=skydnc</v>
    <v>Learn more on Bing</v>
  </rv>
  <rv s="1">
    <v>en-US</v>
    <v>a1yv27</v>
    <v>268435456</v>
    <v>1</v>
    <v>Powered by Refinitiv</v>
    <v>0</v>
    <v>NOVOCURE LIMITED (XNAS:NVCR)</v>
    <v>2</v>
    <v>3</v>
    <v>Finance</v>
    <v>4</v>
    <v>20.059999999999999</v>
    <v>9.82</v>
    <v>0.69720000000000004</v>
    <v>0.23</v>
    <v>1.8225000000000002E-2</v>
    <v>USD</v>
    <v>NovoCure Limited is a global oncology company with a proprietary platform technology called Tumor Treating Fields (TTFields), which are electric fields that exert physical forces to kill cancer cells via a variety of mechanisms. The Company's commercialized products are approved in certain countries for the treatment of adult patients with glioblastoma, non-small cell lung cancer, malignant pleural mesothelioma and pleural mesothelioma. Its Optune Gio is approved by the FDA under the Premarket Approval pathway for the treatment of adult patients with newly diagnosed glioblastoma together with temozolomide, a chemotherapy drug, and for adult patients with GBM following confirmed recurrence after chemotherapy as monotherapy treatment. Its Optune Lua is approved by the FDA under the PMA pathway for the treatment of adult patients with metastatic non-small cell lung cancer concurrent with PD-1/PD-L1 inhibitors or docetaxel following progression on or after a platinum-based regimen.</v>
    <v>1605</v>
    <v>Nasdaq Stock Market</v>
    <v>XNAS</v>
    <v>XNAS</v>
    <v>No. 4 The Forum, Grenville Street, SAINT HELIER, JE2 4UF JE</v>
    <v>13.15</v>
    <v>Healthcare Equipment &amp; Supplies</v>
    <v>Stock</v>
    <v>46129.797933193753</v>
    <v>7715</v>
    <v>12.81</v>
    <v>1462258040</v>
    <v>NOVOCURE LIMITED</v>
    <v>NOVOCURE LIMITED</v>
    <v>12.99</v>
    <v>0</v>
    <v>12.62</v>
    <v>12.85</v>
    <v>113794400</v>
    <v>NVCR</v>
    <v>NOVOCURE LIMITED (XNAS:NVCR)</v>
    <v>584509</v>
    <v>1174323</v>
    <v>2000</v>
  </rv>
  <rv s="2">
    <v>7716</v>
  </rv>
  <rv s="0">
    <v>https://www.bing.com/financeapi/forcetrigger?t=axwf6h&amp;q=XNAS%3aNVNO&amp;form=skydnc</v>
    <v>Learn more on Bing</v>
  </rv>
  <rv s="1">
    <v>en-US</v>
    <v>axwf6h</v>
    <v>268435456</v>
    <v>1</v>
    <v>Powered by Refinitiv</v>
    <v>0</v>
    <v>ENVVENO MEDICAL CORPORATION (XNAS:NVNO)</v>
    <v>2</v>
    <v>3</v>
    <v>Finance</v>
    <v>4</v>
    <v>196.7</v>
    <v>8.67</v>
    <v>1.1729000000000001</v>
    <v>0.41</v>
    <v>3.6315E-2</v>
    <v>USD</v>
    <v>enVVeno Medical Corporation is a late clinical-stage medical device company. The Company is focused on the advancement of bioprosthetic (tissue-based) solutions to improve the standard of care for the treatment of venous disease. The Company is developing surgical and non-surgical replacement venous valves for patients suffering from severe chronic venous insufficiency (CVI) of the deep venous system of the leg. The Company’s lead product is the VenoValve, which is a surgical replacement venous valve that is being evaluated in a U.S. pivotal study. The VenoValve is implanted into the femoral vein of the patient in an open surgical procedure via a 5-to-6-inch incision in the upper thigh. The Company is also developing a second product called enVVe, which is a non-surgical, transcatheter-based replacement venous valve. Both the VenoValve and enVVe are designed to act as one-way valves, to help assist in propelling blood up the veins of the leg, and back to the heart and lungs.</v>
    <v>33</v>
    <v>Nasdaq Stock Market</v>
    <v>XNAS</v>
    <v>XNAS</v>
    <v>70 Doppler, IRVINE, CA, 92618 US</v>
    <v>12</v>
    <v>Biotechnology &amp; Medical Research</v>
    <v>Stock</v>
    <v>46129.797538506253</v>
    <v>7718</v>
    <v>11.4</v>
    <v>7669583</v>
    <v>ENVVENO MEDICAL CORPORATION</v>
    <v>ENVVENO MEDICAL CORPORATION</v>
    <v>11.4</v>
    <v>0</v>
    <v>11.29</v>
    <v>11.7</v>
    <v>655520</v>
    <v>NVNO</v>
    <v>ENVVENO MEDICAL CORPORATION (XNAS:NVNO)</v>
    <v>5063</v>
    <v>14937</v>
    <v>1999</v>
  </rv>
  <rv s="2">
    <v>7719</v>
  </rv>
  <rv s="0">
    <v>https://www.bing.com/financeapi/forcetrigger?t=briigh&amp;q=XNYS%3aNVST&amp;form=skydnc</v>
    <v>Learn more on Bing</v>
  </rv>
  <rv s="1">
    <v>en-US</v>
    <v>briigh</v>
    <v>268435456</v>
    <v>1</v>
    <v>Powered by Refinitiv</v>
    <v>0</v>
    <v>ENVISTA HOLDINGS CORPORATION (XNYS:NVST)</v>
    <v>2</v>
    <v>3</v>
    <v>Finance</v>
    <v>4</v>
    <v>30.419899999999998</v>
    <v>14.72</v>
    <v>0.97560000000000002</v>
    <v>0.93</v>
    <v>3.4521000000000003E-2</v>
    <v>USD</v>
    <v>Envista Holdings Corporation is a global dental products company. The Company's diversified portfolio of solutions covers a range of dentists' clinical needs for preventing, diagnosing, and treating dental conditions as well as improving the aesthetics of the human smile. It has more than 30 dental brands, including Nobel Biocare, Ormco, DEXIS and Kerr. Its segments include Specialty Products &amp; Technologies, and Equipment &amp; Consumables. The Specialty Products &amp; Technologies segment primarily develops, manufactures and markets dental implant systems, including regenerative solutions, dental prosthetics and associated treatment software and technologies, as well as orthodontic bracket systems, aligners and lab products. The Equipment &amp; Consumables segment primarily develops, manufactures, and markets dental equipment and supplies used in dental offices, including digital imaging systems, software, and other visualization/magnification systems; and endodontic systems and related products.</v>
    <v>12000</v>
    <v>New York Stock Exchange</v>
    <v>XNYS</v>
    <v>XNYS</v>
    <v>200 S. Kraemer Blvd., Bldg. E, BREA, CA, 92821 US</v>
    <v>28.28</v>
    <v>Healthcare Equipment &amp; Supplies</v>
    <v>Stock</v>
    <v>46129.797922742968</v>
    <v>7721</v>
    <v>27.343</v>
    <v>4542277683</v>
    <v>ENVISTA HOLDINGS CORPORATION</v>
    <v>ENVISTA HOLDINGS CORPORATION</v>
    <v>27.465</v>
    <v>101.3455</v>
    <v>26.94</v>
    <v>27.87</v>
    <v>162980900</v>
    <v>NVST</v>
    <v>ENVISTA HOLDINGS CORPORATION (XNYS:NVST)</v>
    <v>1058603</v>
    <v>2221704</v>
    <v>2018</v>
  </rv>
  <rv s="2">
    <v>7722</v>
  </rv>
  <rv s="0">
    <v>https://www.bing.com/financeapi/forcetrigger?t=bv94h7&amp;q=XNAS%3aHSAQ&amp;form=skydnc</v>
    <v>Learn more on Bing</v>
  </rv>
  <rv s="1">
    <v>en-US</v>
    <v>bv94h7</v>
    <v>268435456</v>
    <v>1</v>
    <v>Powered by Refinitiv</v>
    <v>0</v>
    <v>ORCHESTRA BIOMED HOLDINGS, INC. (XNAS:OBIO)</v>
    <v>2</v>
    <v>3</v>
    <v>Finance</v>
    <v>4</v>
    <v>5.4240000000000004</v>
    <v>2.2000000000000002</v>
    <v>0.62019999999999997</v>
    <v>7.4999999999999997E-2</v>
    <v>1.6778999999999999E-2</v>
    <v>USD</v>
    <v>Orchestra BioMed Holdings, Inc. is a biomedical innovation company. The Company’s lead product candidates include Atrioventricular Interval Modulation (AVIM) therapy for the treatment of hypertension (HTN), the leading risk factor for death worldwide and the Virtue Sirolimus AngioInfusion Balloon (Virtue SAB) for the treatment of atherosclerotic artery disease, the leading cause of mortality worldwide. The Company develops bioelectronic therapies based on patented Cardiac Neuromodulation Therapy (CNT) technology. The AVIM is a bioelectronic therapy candidate designed to substantially and persistently lower blood pressure. Its Virtue SAB is a proprietary drug/device combination product candidate for the treatment of artery disease that is designed to deliver a proprietary, investigational, extended-release formulation of sirolimus (SirolimusEFR) to the vessel wall during balloon angioplasty without the need for balloon coating or a permanent implant.</v>
    <v>86</v>
    <v>Nasdaq Stock Market</v>
    <v>XNAS</v>
    <v>XNAS</v>
    <v>150 Union Square Drive, NEW HOPE, PA, 18938 US</v>
    <v>4.72</v>
    <v>Healthcare Equipment &amp; Supplies</v>
    <v>Stock</v>
    <v>46129.796304432813</v>
    <v>7724</v>
    <v>4.37</v>
    <v>265977490</v>
    <v>ORCHESTRA BIOMED HOLDINGS, INC.</v>
    <v>ORCHESTRA BIOMED HOLDINGS, INC.</v>
    <v>4.53</v>
    <v>0</v>
    <v>4.47</v>
    <v>4.5449999999999999</v>
    <v>58520900</v>
    <v>OBIO</v>
    <v>ORCHESTRA BIOMED HOLDINGS, INC. (XNAS:OBIO)</v>
    <v>100888</v>
    <v>189471</v>
    <v>2023</v>
  </rv>
  <rv s="2">
    <v>7725</v>
  </rv>
  <rv s="0">
    <v>https://www.bing.com/financeapi/forcetrigger?t=a1z4m7&amp;q=XNAS%3aOFIX&amp;form=skydnc</v>
    <v>Learn more on Bing</v>
  </rv>
  <rv s="1">
    <v>en-US</v>
    <v>a1z4m7</v>
    <v>268435456</v>
    <v>1</v>
    <v>Powered by Refinitiv</v>
    <v>0</v>
    <v>ORTHOFIX MEDICAL INC. (XNAS:OFIX)</v>
    <v>2</v>
    <v>3</v>
    <v>Finance</v>
    <v>4</v>
    <v>16.989999999999998</v>
    <v>10.24</v>
    <v>0.84499999999999997</v>
    <v>0.28999999999999998</v>
    <v>2.3405999999999996E-2</v>
    <v>USD</v>
    <v>Orthofix Medical Inc. is a global medical technology company. It offers a comprehensive portfolio of spinal hardware, bone growth therapies, limb reconstruction solutions, biologics and enabling technologies, including the 7D FLASH Navigation System. Its Global Spine segment offers two primary product categories: bone growth therapies and spinal implants, biologics, and enabling technologies. It provides implantable medical devices, biologics, enabling technologies, and other regenerative solutions which aim to restore the quality of life of patients suffering from diseases and traumas of the spine. It offers a variety of treatment solutions that incorporate multiple treatment modalities, such as mechanical, biological, and electromagnetic modes. Its Global Limb Reconstruction segment offers products and solutions for the underserved limb reconstruction market that encompasses four pillars: deformity correction, limb lengthening, complex fracture management, and limb preservation.</v>
    <v>1605</v>
    <v>Nasdaq Stock Market</v>
    <v>XNAS</v>
    <v>XNAS</v>
    <v>3451 Plano Pkwy, LEWISVILLE, TX, 75056-9453 US</v>
    <v>12.85</v>
    <v>Healthcare Equipment &amp; Supplies</v>
    <v>Stock</v>
    <v>46129.797838610939</v>
    <v>7727</v>
    <v>12.41</v>
    <v>509030992</v>
    <v>ORTHOFIX MEDICAL INC.</v>
    <v>ORTHOFIX MEDICAL INC.</v>
    <v>12.6</v>
    <v>0</v>
    <v>12.39</v>
    <v>12.68</v>
    <v>40144400</v>
    <v>OFIX</v>
    <v>ORTHOFIX MEDICAL INC. (XNAS:OFIX)</v>
    <v>131677</v>
    <v>271135</v>
    <v>2018</v>
  </rv>
  <rv s="2">
    <v>7728</v>
  </rv>
  <rv s="0">
    <v>https://www.bing.com/financeapi/forcetrigger?t=a1zmnm&amp;q=XNAS%3aPDEX&amp;form=skydnc</v>
    <v>Learn more on Bing</v>
  </rv>
  <rv s="1">
    <v>en-US</v>
    <v>a1zmnm</v>
    <v>268435456</v>
    <v>1</v>
    <v>Powered by Refinitiv</v>
    <v>0</v>
    <v>PRO-DEX, INC. (XNAS:PDEX)</v>
    <v>2</v>
    <v>3</v>
    <v>Finance</v>
    <v>4</v>
    <v>70.259900000000002</v>
    <v>23.47</v>
    <v>-8.8200000000000001E-2</v>
    <v>0.84</v>
    <v>1.5969999999999998E-2</v>
    <v>USD</v>
    <v>Pro-Dex, Inc. specializes in the design, development, and manufacture of autoclavable, battery-powered and electric, multi-function surgical drivers and shavers used primarily in the orthopedic, thoracic, and maxocranial facial markets. The Company has patented adoptive torque-limiting software and sealing solutions, which appeal to its customers, primarily medical device distributors. It also manufactures and sells rotary air motors to a range of industries. The Company’s medical device products utilize designs developed by it primarily under development and supply agreements and are machined in its Irvine, California facility, and assembled in its Tustin, California facility, as are its rotary air motors. Its medical device products are sold primarily to original equipment manufacturers and its air motors are sold primarily to a range of distributors and end users. It manufactures machined sub-assemblies and also produces parts and assemblies for aerospace and defense systems.</v>
    <v>181</v>
    <v>Nasdaq Stock Market</v>
    <v>XNAS</v>
    <v>XNAS</v>
    <v>2361 McGaw Ave, IRVINE, CA, 92614 US</v>
    <v>53.99</v>
    <v>Healthcare Equipment &amp; Supplies</v>
    <v>Stock</v>
    <v>46129.796183981249</v>
    <v>7730</v>
    <v>52.548999999999999</v>
    <v>171328105</v>
    <v>PRO-DEX, INC.</v>
    <v>PRO-DEX, INC.</v>
    <v>53.03</v>
    <v>15.9427</v>
    <v>52.6</v>
    <v>53.44</v>
    <v>3205990</v>
    <v>PDEX</v>
    <v>PRO-DEX, INC. (XNAS:PDEX)</v>
    <v>27586</v>
    <v>25617</v>
    <v>1994</v>
  </rv>
  <rv s="2">
    <v>7731</v>
  </rv>
  <rv s="0">
    <v>https://www.bing.com/financeapi/forcetrigger?t=aqcvh7&amp;q=XWAR%3aPEN&amp;form=skydnc</v>
    <v>Learn more on Bing</v>
  </rv>
  <rv s="4">
    <v>en-US</v>
    <v>aqcvh7</v>
    <v>268435456</v>
    <v>1</v>
    <v>Powered by Refinitiv</v>
    <v>8</v>
    <v>Photon Energy NV (XWAR:PEN)</v>
    <v>2</v>
    <v>80</v>
    <v>Finance</v>
    <v>48</v>
    <v>3.59</v>
    <v>1.06</v>
    <v>0.1779</v>
    <v>5.0000000000000001E-3</v>
    <v>4.3669999999999994E-3</v>
    <v>PLN</v>
    <v>Photon Energy NV is a solar energy and water treatment solutions company based in the Netherlands that covers the entire lifecycle of its technologies. The Company divides its activity into five segments: Energy Solutions, which includes the wholesale and import of photovoltaic (PV) power plants components, engineering, and construction services; Production of Electricity, which includes special purpose entities (SPE) that finished building photovoltaic power plants; FVE Investment, which includes revaluation of the photovoltaic (PV) power plants producing the electricity; Operations, Maintenance and PVPP Supervision, and Other. The Company develops projects in Australia, Hungary, Poland and Romania, and provides operations and maintenance services for over 300 MWp worldwide.The Company has offices in Europe, Australia, and South America.</v>
    <v>280</v>
    <v>Warsaw Stock Exchange</v>
    <v>XWAR</v>
    <v>XWAR</v>
    <v>Barbara Strozzilaan 201, AMSTERDAM, NOORD-HOLLAND, 1083 HN NL</v>
    <v>1.19</v>
    <v>Electrical Utilities &amp; IPPs</v>
    <v>Stock</v>
    <v>46129.617361111108</v>
    <v>7733</v>
    <v>1.1200000000000001</v>
    <v>113959100</v>
    <v>Photon Energy NV</v>
    <v>Photon Energy NV</v>
    <v>1.1200000000000001</v>
    <v>1.145</v>
    <v>1.1499999999999999</v>
    <v>61238520</v>
    <v>PEN</v>
    <v>Photon Energy NV (XWAR:PEN)</v>
    <v>10668</v>
    <v>17100</v>
    <v>2010</v>
  </rv>
  <rv s="2">
    <v>7734</v>
  </rv>
  <rv s="0">
    <v>https://www.bing.com/financeapi/forcetrigger?t=a1zyqh&amp;q=XNAS%3aPLSE&amp;form=skydnc</v>
    <v>Learn more on Bing</v>
  </rv>
  <rv s="1">
    <v>en-US</v>
    <v>a1zyqh</v>
    <v>268435456</v>
    <v>1</v>
    <v>Powered by Refinitiv</v>
    <v>0</v>
    <v>PULSE BIOSCIENCES, INC. (XNAS:PLSE)</v>
    <v>2</v>
    <v>3</v>
    <v>Finance</v>
    <v>4</v>
    <v>26.3</v>
    <v>12.56</v>
    <v>1.6825000000000001</v>
    <v>2.5350000000000001</v>
    <v>0.123598</v>
    <v>USD</v>
    <v>Pulse Biosciences, Inc. is a bioelectric medicine company. The Company’s CellFX Nanosecond Pulsed-Field Ablation (nsPFA) technology delivers nanosecond pulses of electrical energy to non-thermally clear cells while sparing adjacent noncellular tissue. It is pursuing the development of its CellFX nsPFA technology for use in the treatment of atrial fibrillation (AF) and in a select few other markets where it could have a profound positive impact on healthcare for both patients and providers, such as surgical soft tissue ablation. Its nsPFA Percutaneous Electrode System consists of a disposable, percutaneous, needle electrode for use with its CellFX Console. Its surgical cardiac ablation clamp is designed for use by cardiac surgeons during the surgical treatment of AF. The CellFX Console is a tunable, software-enabled, console-based platform, designed to accommodate the clinical workflow preferred by physicians. It is also developing a Nanosecond PFA 360-degree Cardiac Catheter System.</v>
    <v>116</v>
    <v>Nasdaq Stock Market</v>
    <v>XNAS</v>
    <v>XNAS</v>
    <v>3957 Point Eden Way, HAYWARD, CA, 94545 US</v>
    <v>23.045000000000002</v>
    <v>Healthcare Equipment &amp; Supplies</v>
    <v>Stock</v>
    <v>46129.796405520312</v>
    <v>7736</v>
    <v>21.3</v>
    <v>1566808348</v>
    <v>PULSE BIOSCIENCES, INC.</v>
    <v>PULSE BIOSCIENCES, INC.</v>
    <v>21.3</v>
    <v>0</v>
    <v>20.51</v>
    <v>23.045000000000002</v>
    <v>67989080</v>
    <v>PLSE</v>
    <v>PULSE BIOSCIENCES, INC. (XNAS:PLSE)</v>
    <v>161218</v>
    <v>267885</v>
    <v>2018</v>
  </rv>
  <rv s="2">
    <v>7737</v>
  </rv>
  <rv s="0">
    <v>https://www.bing.com/financeapi/forcetrigger?t=a2rv27&amp;q=OTCM%3aPEYE&amp;form=skydnc</v>
    <v>Learn more on Bing</v>
  </rv>
  <rv s="1">
    <v>en-US</v>
    <v>a2rv27</v>
    <v>268435456</v>
    <v>1</v>
    <v>Powered by Refinitiv</v>
    <v>0</v>
    <v>PRECISION OPTICS CORPORATION, INC. (XNAS:POCI)</v>
    <v>2</v>
    <v>3</v>
    <v>Finance</v>
    <v>4</v>
    <v>6.04</v>
    <v>3.55</v>
    <v>0.3115</v>
    <v>-0.36</v>
    <v>-7.6595999999999997E-2</v>
    <v>USD</v>
    <v>Precision Optics Corporation, Inc. is a developer and manufacturer of optical instruments. The Company’s segments include medical devices and advanced defense/aerospace products. Its optical and imaging technology, custom designs, manufacturing capabilities, and engineering and development capabilities have generated traditional endoscopes and endocouplers, digital imaging endoscopes using complementary metal-oxide-semiconductor (CMOS) sensor technology, some designed and manufactured for single-use, as well as other custom imaging and illumination products for our customers’ use in minimally invasive surgical procedures. It designs and manufactures precision endoscopes and microprecision lenses, assemblies and complete medical devices to meet the surgical community’s demand for imaging systems for minimally invasive surgery. Its technologies serve defense / aerospace markets, including applications supporting satellite network communications.</v>
    <v>90</v>
    <v>Nasdaq Stock Market</v>
    <v>XNAS</v>
    <v>XNAS</v>
    <v>22 East Broadway, GARDNER, MA, 01440 US</v>
    <v>4.7</v>
    <v>Healthcare Equipment &amp; Supplies</v>
    <v>Stock</v>
    <v>46129.795528575778</v>
    <v>7739</v>
    <v>4.34</v>
    <v>45620474</v>
    <v>PRECISION OPTICS CORPORATION, INC.</v>
    <v>PRECISION OPTICS CORPORATION, INC.</v>
    <v>4.7</v>
    <v>0</v>
    <v>4.7</v>
    <v>4.34</v>
    <v>10511630</v>
    <v>POCI</v>
    <v>PRECISION OPTICS CORPORATION, INC. (XNAS:POCI)</v>
    <v>30254</v>
    <v>33829</v>
    <v>1982</v>
  </rv>
  <rv s="2">
    <v>7740</v>
  </rv>
  <rv s="0">
    <v>https://www.bing.com/financeapi/forcetrigger?t=a213c7&amp;q=XNAS%3aPODD&amp;form=skydnc</v>
    <v>Learn more on Bing</v>
  </rv>
  <rv s="1">
    <v>en-US</v>
    <v>a213c7</v>
    <v>268435456</v>
    <v>1</v>
    <v>Powered by Refinitiv</v>
    <v>0</v>
    <v>INSULET CORPORATION (XNAS:PODD)</v>
    <v>2</v>
    <v>3</v>
    <v>Finance</v>
    <v>4</v>
    <v>354.88</v>
    <v>194.61</v>
    <v>1.3607</v>
    <v>1.7224999999999999</v>
    <v>8.5500000000000003E-3</v>
    <v>USD</v>
    <v>Insulet Corporation is a medical device company. It is primarily engaged in the development, manufacture and sale of its continuous insulin delivery systems for people with insulin-dependent diabetes. The Omnipod System includes the Omnipod 5 Automated Insulin Delivery System (Omnipod 5), the Omnipod DASH Insulin Management System, and the Omnipod Insulin Management System. The Omnipod platform offers continuous insulin delivery that provides various benefits of insulin pump therapy in a way without the need for external tubing required with conventional pumps. The small, lightweight, self-adhesive disposable tubeless Omnipod device (Pod), can be worn in multiple locations, including the abdomen, hip, back of upper arm, upper thigh, or lower back, and delivers insulin into the body through a small flexible tube. It also produces pods for Amgen for use in the Neulasta Onpro kit, a delivery system for Amgen’s Neulasta to help reduce the risk of infection after intense chemotherapy.</v>
    <v>5400</v>
    <v>Nasdaq Stock Market</v>
    <v>XNAS</v>
    <v>XNAS</v>
    <v>100 Nagog Park, ACTON, MA, 01720-3440 US</v>
    <v>205.95</v>
    <v>Healthcare Equipment &amp; Supplies</v>
    <v>Stock</v>
    <v>46129.79800189766</v>
    <v>7742</v>
    <v>201.89</v>
    <v>14073866394</v>
    <v>INSULET CORPORATION</v>
    <v>INSULET CORPORATION</v>
    <v>204.14</v>
    <v>58.043399999999998</v>
    <v>201.47</v>
    <v>203.1925</v>
    <v>69263710</v>
    <v>PODD</v>
    <v>INSULET CORPORATION (XNAS:PODD)</v>
    <v>406363</v>
    <v>915713</v>
    <v>2000</v>
  </rv>
  <rv s="2">
    <v>7743</v>
  </rv>
  <rv s="0">
    <v>https://www.bing.com/financeapi/forcetrigger?t=c38l27&amp;q=XNAS%3aPRCT&amp;form=skydnc</v>
    <v>Learn more on Bing</v>
  </rv>
  <rv s="1">
    <v>en-US</v>
    <v>c38l27</v>
    <v>268435456</v>
    <v>1</v>
    <v>Powered by Refinitiv</v>
    <v>0</v>
    <v>PROCEPT BIOROBOTICS CORPORATION (XNAS:PRCT)</v>
    <v>2</v>
    <v>3</v>
    <v>Finance</v>
    <v>4</v>
    <v>66.849999999999994</v>
    <v>19.350000000000001</v>
    <v>0.87780000000000002</v>
    <v>0.71499999999999997</v>
    <v>2.9159999999999998E-2</v>
    <v>USD</v>
    <v>PROCEPT BioRobotics Corporation is a commercial-stage surgical robotics company. The Company is focused on advancing patient care by developing transformative solutions in urology. It develops, manufactures, and sells the AQUABEAM Robotic System, an advanced, image-guided, surgical robotic system for use in minimally invasive urologic surgery with an initial focus on treating benign prostatic hyperplasia (BPH). The Company's proprietary AQUABEAM Robotic System delivers Aquablation therapy, which combines real-time, multidimensional imaging, personalized treatment planning, automated robotics and heat-free waterjet ablation for targeted and rapid removal of prostate tissue. Aquablation therapy delivers effective, safe and durable outcomes for males suffering from lower urinary tract symptoms (LUTS), due to BPH, which are independent of prostate size and shape or surgeon experience.</v>
    <v>888</v>
    <v>Nasdaq Stock Market</v>
    <v>XNAS</v>
    <v>XNAS</v>
    <v>150 Baytech Drive, SAN JOSE, CA, 95134 US</v>
    <v>25.496099999999998</v>
    <v>Healthcare Equipment &amp; Supplies</v>
    <v>Stock</v>
    <v>46129.797354293747</v>
    <v>7745</v>
    <v>24.69</v>
    <v>1423006697</v>
    <v>PROCEPT BIOROBOTICS CORPORATION</v>
    <v>PROCEPT BIOROBOTICS CORPORATION</v>
    <v>24.69</v>
    <v>0</v>
    <v>24.52</v>
    <v>25.234999999999999</v>
    <v>56390200</v>
    <v>PRCT</v>
    <v>PROCEPT BIOROBOTICS CORPORATION (XNAS:PRCT)</v>
    <v>436206</v>
    <v>1311311</v>
    <v>2021</v>
  </rv>
  <rv s="2">
    <v>7746</v>
  </rv>
  <rv s="0">
    <v>https://www.bing.com/financeapi/forcetrigger?t=a2sqhw&amp;q=XNAS%3aPROF&amp;form=skydnc</v>
    <v>Learn more on Bing</v>
  </rv>
  <rv s="1">
    <v>en-US</v>
    <v>a2sqhw</v>
    <v>268435456</v>
    <v>1</v>
    <v>Powered by Refinitiv</v>
    <v>0</v>
    <v>Profound Medical Corp. (XNAS:PROF)</v>
    <v>2</v>
    <v>12</v>
    <v>Finance</v>
    <v>4</v>
    <v>8.9499999999999993</v>
    <v>3.76</v>
    <v>0.49559999999999998</v>
    <v>5.0000000000000001E-3</v>
    <v>7.5529999999999998E-4</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6.8</v>
    <v>Healthcare Equipment &amp; Supplies</v>
    <v>Stock</v>
    <v>46129.797862603904</v>
    <v>7748</v>
    <v>6.49</v>
    <v>421370300</v>
    <v>Profound Medical Corp.</v>
    <v>Profound Medical Corp.</v>
    <v>6.68</v>
    <v>0</v>
    <v>6.62</v>
    <v>6.625</v>
    <v>36337640</v>
    <v>PROF</v>
    <v>Profound Medical Corp. (XNAS:PROF)</v>
    <v>83435</v>
    <v>214562</v>
    <v>2014</v>
  </rv>
  <rv s="2">
    <v>7749</v>
  </rv>
  <rv s="0">
    <v>https://www.bing.com/financeapi/forcetrigger?t=a223r7&amp;q=XNYS%3aRMD&amp;form=skydnc</v>
    <v>Learn more on Bing</v>
  </rv>
  <rv s="1">
    <v>en-US</v>
    <v>a223r7</v>
    <v>268435456</v>
    <v>1</v>
    <v>Powered by Refinitiv</v>
    <v>0</v>
    <v>RESMED INC. (XNYS:RMD)</v>
    <v>2</v>
    <v>3</v>
    <v>Finance</v>
    <v>4</v>
    <v>293.81</v>
    <v>202</v>
    <v>0.9153</v>
    <v>2.4500000000000002</v>
    <v>1.0902E-2</v>
    <v>USD</v>
    <v>ResMed Inc. is a holding company. The Company, through its subsidiaries, in the development, manufacturing, distribution and marketing of medical devices and cloud-based software applications that diagnose, treat and manage respiratory disorders, including sleep disordered breathing (SDB), chronic obstructive pulmonary disease, neuromuscular disease and other chronic diseases. Its segments include Sleep and Breathing Health segment and the Residential Care Software segment. It also operates a Software as a Service (SaaS) business in the United States and Germany that includes out-of-hospital software platforms designed to support the professionals and caregivers who help people stay healthy in the home or care setting of their choice. Its products and solutions are designed to improve patients' quality of life and reduce the impact of chronic disease. Its cloud-based digital health software applications, along with its devices, are designed to provide connected care.</v>
    <v>10600</v>
    <v>New York Stock Exchange</v>
    <v>XNYS</v>
    <v>XNYS</v>
    <v>9001 Spectrum Center Blvd, SAN DIEGO, CA, 92123 US</v>
    <v>230</v>
    <v>Healthcare Equipment &amp; Supplies</v>
    <v>Stock</v>
    <v>46129.797159918751</v>
    <v>7751</v>
    <v>225.47</v>
    <v>33093762128</v>
    <v>RESMED INC.</v>
    <v>RESMED INC.</v>
    <v>227.74</v>
    <v>22.456099999999999</v>
    <v>224.72</v>
    <v>227.17</v>
    <v>145678400</v>
    <v>RMD</v>
    <v>RESMED INC. (XNYS:RMD)</v>
    <v>531826</v>
    <v>1025440</v>
    <v>1994</v>
  </rv>
  <rv s="2">
    <v>7752</v>
  </rv>
  <rv s="0">
    <v>https://www.bing.com/financeapi/forcetrigger?t=c2kam7&amp;q=XNAS%3aSGHT&amp;form=skydnc</v>
    <v>Learn more on Bing</v>
  </rv>
  <rv s="1">
    <v>en-US</v>
    <v>c2kam7</v>
    <v>268435456</v>
    <v>1</v>
    <v>Powered by Refinitiv</v>
    <v>0</v>
    <v>SIGHT SCIENCES, INC. (XNAS:SGHT)</v>
    <v>2</v>
    <v>3</v>
    <v>Finance</v>
    <v>4</v>
    <v>9.2362000000000002</v>
    <v>2.3997999999999999</v>
    <v>2.4001000000000001</v>
    <v>0.25</v>
    <v>6.5273999999999999E-2</v>
    <v>USD</v>
    <v>Sight Sciences, Inc. is an eyecare technology company. The Company is focused on the development and commercialization of surgical and nonsurgical technologies for the treatment of prevalent eye diseases. The Company operates through two segments: Surgical Glaucoma and Dry Eye. The product portfolio for the Surgical Glaucoma segment features the OMNI Surgical System, which is an implant-free glaucoma surgery technology indicated to reduce intraocular pressure in adult patients with primary open-angle glaucoma, and the SION Surgical Instrument is a bladeless, a manually operated device used in ophthalmic surgical procedures to excise trabecular meshwork. The product portfolio for the Dry Eye segment consists of the TearCare System (TearCare) for ophthalmologists and optometrists. TearCare is used by adult patients with evaporative dry eye disease due to meibomian gland disease (MGD), enabling clearance of gland obstructions by physicians to address the cause of dry eye disease.</v>
    <v>186</v>
    <v>Nasdaq Stock Market</v>
    <v>XNAS</v>
    <v>XNAS</v>
    <v>4040 Campbell Ave,, Suite 100, MENLO PARK, CA, 94025 US</v>
    <v>4.1150000000000002</v>
    <v>Healthcare Equipment &amp; Supplies</v>
    <v>Stock</v>
    <v>46129.797929027343</v>
    <v>7754</v>
    <v>3.87</v>
    <v>220344398</v>
    <v>SIGHT SCIENCES, INC.</v>
    <v>SIGHT SCIENCES, INC.</v>
    <v>3.9</v>
    <v>0</v>
    <v>3.83</v>
    <v>4.08</v>
    <v>54005980</v>
    <v>SGHT</v>
    <v>SIGHT SCIENCES, INC. (XNAS:SGHT)</v>
    <v>134965</v>
    <v>266043</v>
    <v>2010</v>
  </rv>
  <rv s="2">
    <v>7755</v>
  </rv>
  <rv s="0">
    <v>https://www.bing.com/financeapi/forcetrigger?t=bn8gur&amp;q=XNAS%3aSIBN&amp;form=skydnc</v>
    <v>Learn more on Bing</v>
  </rv>
  <rv s="1">
    <v>en-US</v>
    <v>bn8gur</v>
    <v>268435456</v>
    <v>1</v>
    <v>Powered by Refinitiv</v>
    <v>0</v>
    <v>SI-BONE, INC. (XNAS:SIBN)</v>
    <v>2</v>
    <v>3</v>
    <v>Finance</v>
    <v>4</v>
    <v>21.89</v>
    <v>12.15</v>
    <v>0.75660000000000005</v>
    <v>0.43</v>
    <v>3.1455999999999998E-2</v>
    <v>USD</v>
    <v>SI-BONE, Inc. is a medical device company dedicated to solving musculoskeletal disorders of sacropelvic anatomy. The Company specializes in minimally invasive surgical implant systems to address sacroiliac joint dysfunction as well as address unmet clinical needs in pelvic fixation and management of pelvic fractures. The Company's products include a series of patented titanium implants, and the instruments used to implant them, as well as implantable bone products. Its products include iFuse, iFuse-3D, iFuse-TORQ and iFuse Bedrock Granite. Within the United States, iFuse, iFuse-3D and iFuse-TORQ have clearances for applications across sacroiliac joint dysfunction and fusion, adult spinal deformity and degeneration, and pelvic trauma. Its first-generation iFuse, a machined triangular titanium implant, has a triangular cross section that resists twisting or rotation of the implant. The Company's second generation iFuse product, the iFuse-3D implant, is a patented titanium implant.</v>
    <v>376</v>
    <v>Nasdaq Stock Market</v>
    <v>XNAS</v>
    <v>XNAS</v>
    <v>471 El Camino Real, Suite 101, SANTA CLARA, CA, 95050 US</v>
    <v>14.42</v>
    <v>Healthcare Equipment &amp; Supplies</v>
    <v>Stock</v>
    <v>46129.797966793747</v>
    <v>7757</v>
    <v>13.965</v>
    <v>622730589</v>
    <v>SI-BONE, INC.</v>
    <v>SI-BONE, INC.</v>
    <v>14.04</v>
    <v>0</v>
    <v>13.67</v>
    <v>14.1</v>
    <v>44165290</v>
    <v>SIBN</v>
    <v>SI-BONE, INC. (XNAS:SIBN)</v>
    <v>174108</v>
    <v>700158</v>
    <v>2008</v>
  </rv>
  <rv s="2">
    <v>7758</v>
  </rv>
  <rv s="0">
    <v>https://www.bing.com/financeapi/forcetrigger?t=a23klh&amp;q=XNAS%3aSRTS&amp;form=skydnc</v>
    <v>Learn more on Bing</v>
  </rv>
  <rv s="1">
    <v>en-US</v>
    <v>a23klh</v>
    <v>268435456</v>
    <v>1</v>
    <v>Powered by Refinitiv</v>
    <v>0</v>
    <v>SENSUS HEALTHCARE, INC. (XNAS:SRTS)</v>
    <v>2</v>
    <v>3</v>
    <v>Finance</v>
    <v>4</v>
    <v>5.92</v>
    <v>3.03</v>
    <v>1.3139000000000001</v>
    <v>-0.14000000000000001</v>
    <v>-3.1531999999999998E-2</v>
    <v>USD</v>
    <v>Sensus Healthcare, Inc. is a medical device company. The Company is engaged in the development and delivery of non-invasive treatments for non-melanoma skin cancer (NMSC) and post-surgical keloid scar prevention. The Company uses a proprietary low-energy X-ray technology known as superficial radiation therapy (SRT), which is incorporated into a portfolio of treatment devices: the SRT-100, SRT-100+ and SRT-100 Vision. SRT technology is used to effectively and safely treat oncological and non-oncological skin conditions. The SRT-100 is a photon x-ray low-energy SRT system that provides patients with an alternative to surgery for treating NMSC, including basal cell and squamous cell skin cancers and other skin conditions such as keloids. The SRT-100 Vision provides the user with an SRT-tailored treatment planning application that integrates an embedded high frequency ultrasound imaging module, volumetric tumor analysis, beam margins planning, and comprehensive dosimetry parameters.</v>
    <v>60</v>
    <v>Nasdaq Stock Market</v>
    <v>XNAS</v>
    <v>XNAS</v>
    <v>851 Broken Sound Pkwy NW Ste 215, BOCA RATON, FL, 33487-3635 US</v>
    <v>4.4599000000000002</v>
    <v>Healthcare Equipment &amp; Supplies</v>
    <v>Stock</v>
    <v>46129.797782592184</v>
    <v>7760</v>
    <v>4.21</v>
    <v>70786858</v>
    <v>SENSUS HEALTHCARE, INC.</v>
    <v>SENSUS HEALTHCARE, INC.</v>
    <v>4.45</v>
    <v>0</v>
    <v>4.4400000000000004</v>
    <v>4.3</v>
    <v>16462060</v>
    <v>SRTS</v>
    <v>SENSUS HEALTHCARE, INC. (XNAS:SRTS)</v>
    <v>43762</v>
    <v>37727</v>
    <v>2010</v>
  </rv>
  <rv s="2">
    <v>7761</v>
  </rv>
  <rv s="0">
    <v>https://www.bing.com/financeapi/forcetrigger?t=a23ocw&amp;q=XNYS%3aSTE&amp;form=skydnc</v>
    <v>Learn more on Bing</v>
  </rv>
  <rv s="1">
    <v>en-US</v>
    <v>a23ocw</v>
    <v>268435456</v>
    <v>1</v>
    <v>Powered by Refinitiv</v>
    <v>0</v>
    <v>STERIS PUBLIC LIMITED COMPANY (XNYS:STE)</v>
    <v>2</v>
    <v>3</v>
    <v>Finance</v>
    <v>4</v>
    <v>269.44</v>
    <v>209.97499999999999</v>
    <v>1.0005999999999999</v>
    <v>5.86</v>
    <v>2.664E-2</v>
    <v>USD</v>
    <v>STERIS Plc is a provider of products and services that support patient care with an emphasis on infection prevention. Its segments include Healthcare, Applied Sterilization Technologies (AST), and Life Sciences. Its Healthcare segment provides a comprehensive offering for healthcare providers worldwide, focused on sterile processing departments and procedural centers, such as operating rooms and endoscopy suites. AST segment supports medical device and pharmaceutical manufacturers through a global network of contract sterilization and laboratory testing facilities, and integrated sterilization equipment and control systems. Its Life Sciences segment provides a comprehensive offering of products and services designed to support biopharmaceutical and medical device research and manufacturing facilities, in particular those focused on aseptic manufacturing. Its portfolio includes a full suite of consumable products, equipment maintenance, specialty services, and capital equipment.</v>
    <v>17787</v>
    <v>New York Stock Exchange</v>
    <v>XNYS</v>
    <v>XNYS</v>
    <v>70 Sir John Rogerson's Quay, DUBLIN IE</v>
    <v>227.83</v>
    <v>Healthcare Equipment &amp; Supplies</v>
    <v>Stock</v>
    <v>46129.796490728906</v>
    <v>7763</v>
    <v>219.38</v>
    <v>22148281766</v>
    <v>STERIS PUBLIC LIMITED COMPANY</v>
    <v>STERIS PUBLIC LIMITED COMPANY</v>
    <v>219.38</v>
    <v>31.4299</v>
    <v>219.97</v>
    <v>225.83</v>
    <v>98075020</v>
    <v>STE</v>
    <v>STERIS PUBLIC LIMITED COMPANY (XNYS:STE)</v>
    <v>328035</v>
    <v>751174</v>
    <v>2016</v>
  </rv>
  <rv s="2">
    <v>7764</v>
  </rv>
  <rv s="0">
    <v>https://www.bing.com/financeapi/forcetrigger?t=a23vdm&amp;q=XNYS%3aSYK&amp;form=skydnc</v>
    <v>Learn more on Bing</v>
  </rv>
  <rv s="1">
    <v>en-US</v>
    <v>a23vdm</v>
    <v>268435456</v>
    <v>1</v>
    <v>Powered by Refinitiv</v>
    <v>0</v>
    <v>STRYKER CORPORATION (XNYS:SYK)</v>
    <v>2</v>
    <v>3</v>
    <v>Finance</v>
    <v>4</v>
    <v>404.87</v>
    <v>319.32</v>
    <v>0.89049999999999996</v>
    <v>4.3849999999999998</v>
    <v>1.2959E-2</v>
    <v>USD</v>
    <v>Stryker Corporation is a medical technology company. The Company offers products and services in MedSurg, Neurotechnology and Orthopaedics that help improve patient and healthcare outcomes. Its segments include MedSurg and Neurotechnology and Orthopaedics. Its MedSurg products include surgical equipment, patient and caregiver safety technologies, and navigation systems (Instruments), endoscopic and communications systems (Endoscopy), and patient handling, emergency medical equipment, intensive care disposable products and clinical communication and artificial intelligence-assisted virtual care platform technology (Medical). Neurotechnology includes neurosurgical, neurovascular and craniomaxillofacial implant products. Its Orthopaedics products primarily include implants used in total joint replacements, such as hip, knee and shoulder, and trauma and extremities surgeries. The Company also offers solutions for venous thromboembolism clot removal without the use of thrombolytic drugs.</v>
    <v>56000</v>
    <v>New York Stock Exchange</v>
    <v>XNYS</v>
    <v>XNYS</v>
    <v>1941 STRYKER WAY, PORTAGE, MI, 49002 US</v>
    <v>347.51499999999999</v>
    <v>Healthcare Equipment &amp; Supplies</v>
    <v>Stock</v>
    <v>46129.797979478906</v>
    <v>7766</v>
    <v>341.06</v>
    <v>131273613589</v>
    <v>STRYKER CORPORATION</v>
    <v>STRYKER CORPORATION</v>
    <v>341.96</v>
    <v>40.813600000000001</v>
    <v>338.38</v>
    <v>342.76499999999999</v>
    <v>382984300</v>
    <v>SYK</v>
    <v>STRYKER CORPORATION (XNYS:SYK)</v>
    <v>884633</v>
    <v>2145730</v>
    <v>1946</v>
  </rv>
  <rv s="2">
    <v>7767</v>
  </rv>
  <rv s="0">
    <v>https://www.bing.com/financeapi/forcetrigger?t=a241im&amp;q=XNAS%3aTCMD&amp;form=skydnc</v>
    <v>Learn more on Bing</v>
  </rv>
  <rv s="1">
    <v>en-US</v>
    <v>a241im</v>
    <v>268435456</v>
    <v>1</v>
    <v>Powered by Refinitiv</v>
    <v>0</v>
    <v>TACTILE SYSTEMS TECHNOLOGY, INC. (XNAS:TCMD)</v>
    <v>2</v>
    <v>3</v>
    <v>Finance</v>
    <v>4</v>
    <v>37.770000000000003</v>
    <v>8.6097999999999999</v>
    <v>0.91969999999999996</v>
    <v>0.53</v>
    <v>2.1090000000000001E-2</v>
    <v>USD</v>
    <v>Tactile Systems Technology, Inc., doing business as Tactile Medical, is a medical technology company that manufactures and distributes medical devices for the treatment of patients with chronic diseases at home. The Company's areas of therapeutic focus are vascular disease, oncology and providing airway clearance therapy for those suffering from chronic respiratory conditions. It is developing and marketing at-home therapies for people suffering from underserved, chronic conditions including lymphedema, lipedema, chronic venous insufficiency and chronic pulmonary disease. It markets Flexitouch Plus and Entre Plus systems as at-home therapies for the treatment of lymphedema and chronic venous insufficiency. It markets AffloVest as an at-home therapy intended to promote airway clearance. Its Flexitouch Plus system is a fully automated, programmable, advanced pneumatic compression device. It also offers Kylee, a free mobile application that helps patients learn about lymphedema.</v>
    <v>1086</v>
    <v>Nasdaq Stock Market</v>
    <v>XNAS</v>
    <v>XNAS</v>
    <v>3701 Wayzata Blvd, Suite 300, MINNEAPOLIS, MN, 55416 US</v>
    <v>25.94</v>
    <v>Healthcare Equipment &amp; Supplies</v>
    <v>Stock</v>
    <v>46129.797916585158</v>
    <v>7769</v>
    <v>25.27</v>
    <v>583775520</v>
    <v>TACTILE SYSTEMS TECHNOLOGY, INC.</v>
    <v>TACTILE SYSTEMS TECHNOLOGY, INC.</v>
    <v>25.3</v>
    <v>30.741599999999998</v>
    <v>25.13</v>
    <v>25.66</v>
    <v>22750410</v>
    <v>TCMD</v>
    <v>TACTILE SYSTEMS TECHNOLOGY, INC. (XNAS:TCMD)</v>
    <v>104293</v>
    <v>255493</v>
    <v>2006</v>
  </rv>
  <rv s="2">
    <v>7770</v>
  </rv>
  <rv s="0">
    <v>https://www.bing.com/financeapi/forcetrigger?t=a245u2&amp;q=XNYS%3aTFX&amp;form=skydnc</v>
    <v>Learn more on Bing</v>
  </rv>
  <rv s="1">
    <v>en-US</v>
    <v>a245u2</v>
    <v>268435456</v>
    <v>1</v>
    <v>Powered by Refinitiv</v>
    <v>0</v>
    <v>TELEFLEX INCORPORATED (XNYS:TFX)</v>
    <v>2</v>
    <v>3</v>
    <v>Finance</v>
    <v>4</v>
    <v>138.93</v>
    <v>100.18</v>
    <v>0.86360000000000003</v>
    <v>1.63</v>
    <v>1.2517E-2</v>
    <v>USD</v>
    <v>Teleflex Incorporated is a global provider of medical technologies. The Company offers a diverse portfolio with solutions in the therapy areas of anesthesia, emergency medicine, interventional cardiology and radiology, surgical, vascular access, and urology. It primarily designs, develops, manufactures and supplies single-use medical devices used by hospitals and healthcare providers for common diagnostic and therapeutic procedures in critical care and surgical applications. It operates in three segments: the Americas, EMEA (Europe, the Middle East and Africa) and Asia (Asia Pacific). Its vascular access product portfolio includes Arrow branded catheters, catheter navigation and tip positioning systems, and intraosseous (bone access) systems. Its interventional product offerings consist of a portfolio of Arrow branded intra-aortic balloon pumps and catheters, GuideLiner, Turnpike and TrapLiner catheters, Pulsar-18 T3 Self-Expanding 4F Stent and Orsiro Mission Drug Eluting Stent.</v>
    <v>15500</v>
    <v>New York Stock Exchange</v>
    <v>XNYS</v>
    <v>XNYS</v>
    <v>550 E Swedesford Rd, Suite 400, WAYNE, PA, 19087 US</v>
    <v>134.81</v>
    <v>Healthcare Equipment &amp; Supplies</v>
    <v>Stock</v>
    <v>46129.797395497655</v>
    <v>7772</v>
    <v>128.6</v>
    <v>5836390353</v>
    <v>TELEFLEX INCORPORATED</v>
    <v>TELEFLEX INCORPORATED</v>
    <v>132.52000000000001</v>
    <v>106.33920000000001</v>
    <v>130.22</v>
    <v>131.85</v>
    <v>44265380</v>
    <v>TFX</v>
    <v>TELEFLEX INCORPORATED (XNYS:TFX)</v>
    <v>767512</v>
    <v>773071</v>
    <v>1943</v>
  </rv>
  <rv s="2">
    <v>7773</v>
  </rv>
  <rv s="0">
    <v>https://www.bing.com/financeapi/forcetrigger?t=c1oh9c&amp;q=XNAS%3aTMCI&amp;form=skydnc</v>
    <v>Learn more on Bing</v>
  </rv>
  <rv s="1">
    <v>en-US</v>
    <v>c1oh9c</v>
    <v>268435456</v>
    <v>1</v>
    <v>Powered by Refinitiv</v>
    <v>0</v>
    <v>Treace Medical Concepts, Inc. (XNAS:TMCI)</v>
    <v>2</v>
    <v>3</v>
    <v>Finance</v>
    <v>4</v>
    <v>7.78</v>
    <v>1.17</v>
    <v>1.0929</v>
    <v>1.4999999999999999E-2</v>
    <v>8.0210000000000004E-3</v>
    <v>USD</v>
    <v>Treace Medical Concepts, Inc. is a medical technology company. It is advancing the standard of care for the surgical management of bunion and related midfoot deformities. It has patented the Lapiplasty 3D Bunion Correction System a combination of instruments, implants, and surgical methods designed to surgically correct all three planes of the bunion deformity and secure the unstable joint, addressing the root cause of the bunion and helping patients get back to their active lifestyles. It has Adductoplasty Midfoot Correction System, designed for reproducible surgical correction of midfoot deformities, the SpeedMTP Rapid Compression Implant for addressing bunions through big toe joint fusions, and two systems for minimally invasive osteotomy surgeries: the Nanoplasty 3D Minimally Invasive Bunion Correction System and the Percuplasty Percutaneous 3D Bunion Correction System. It sells its products to physicians, surgeons, ambulatory surgery centers, hospitals, and stocking distributors.</v>
    <v>450</v>
    <v>Nasdaq Stock Market</v>
    <v>XNAS</v>
    <v>XNAS</v>
    <v>100 Palmetto Park Place, PONTE VEDRA, FL, 32081 US</v>
    <v>1.98</v>
    <v>Healthcare Equipment &amp; Supplies</v>
    <v>Stock</v>
    <v>46129.796882025003</v>
    <v>7775</v>
    <v>1.8774</v>
    <v>122118669</v>
    <v>Treace Medical Concepts, Inc.</v>
    <v>Treace Medical Concepts, Inc.</v>
    <v>1.89</v>
    <v>0</v>
    <v>1.87</v>
    <v>1.885</v>
    <v>64784440</v>
    <v>TMCI</v>
    <v>Treace Medical Concepts, Inc. (XNAS:TMCI)</v>
    <v>309816</v>
    <v>949684</v>
    <v>2014</v>
  </rv>
  <rv s="2">
    <v>7776</v>
  </rv>
  <rv s="0">
    <v>https://www.bing.com/financeapi/forcetrigger?t=bpoxsm&amp;q=XNAS%3aTMDX&amp;form=skydnc</v>
    <v>Learn more on Bing</v>
  </rv>
  <rv s="1">
    <v>en-US</v>
    <v>bpoxsm</v>
    <v>268435456</v>
    <v>1</v>
    <v>Powered by Refinitiv</v>
    <v>0</v>
    <v>TRANSMEDICS GROUP, INC. (XNAS:TMDX)</v>
    <v>2</v>
    <v>3</v>
    <v>Finance</v>
    <v>4</v>
    <v>156</v>
    <v>84.53</v>
    <v>2.1909000000000001</v>
    <v>6.61</v>
    <v>6.0575999999999998E-2</v>
    <v>USD</v>
    <v>TransMedics Group, Inc. is a medical technology company that is transforming organ transplant therapy for patients with end-stage lung, heart and liver failure. The Company specializes in portable extracorporeal warm perfusion and assessment of donor organs for transplantation. Its Organ Care System (OCS) is a portable organ perfusion, optimization and monitoring system that utilizes its customized technology to replicate near-physiologic conditions for donor organs outside the human body. It also developed its National OCS Program (NOP), which is a turnkey solution to provide outsourced organ procurement, OCS perfusion management and transplant logistics services, to provide transplant programs in the United States. Its logistics services include aviation transportation and other coordination activities. Its NOP provides trained organ procurement surgeons, clinical specialists and transplant coordinators that provide an end-to-end clinical solution using its OCS technology.</v>
    <v>898</v>
    <v>Nasdaq Stock Market</v>
    <v>XNAS</v>
    <v>XNAS</v>
    <v>200 Minuteman Road, ANDOVER, MA, 01810 US</v>
    <v>120.91</v>
    <v>Healthcare Equipment &amp; Supplies</v>
    <v>Stock</v>
    <v>46129.797960798438</v>
    <v>7778</v>
    <v>113.34</v>
    <v>3997795636</v>
    <v>TRANSMEDICS GROUP, INC.</v>
    <v>TRANSMEDICS GROUP, INC.</v>
    <v>113.53</v>
    <v>24.311</v>
    <v>109.12</v>
    <v>115.73</v>
    <v>34544160</v>
    <v>TMDX</v>
    <v>TRANSMEDICS GROUP, INC. (XNAS:TMDX)</v>
    <v>730316</v>
    <v>960229</v>
    <v>2018</v>
  </rv>
  <rv s="2">
    <v>7779</v>
  </rv>
  <rv s="0">
    <v>https://www.bing.com/financeapi/forcetrigger?t=a24cm7&amp;q=XNAS%3aTNDM&amp;form=skydnc</v>
    <v>Learn more on Bing</v>
  </rv>
  <rv s="1">
    <v>en-US</v>
    <v>a24cm7</v>
    <v>268435456</v>
    <v>1</v>
    <v>Powered by Refinitiv</v>
    <v>0</v>
    <v>Tandem Diabetes Care, Inc. (XNAS:TNDM)</v>
    <v>2</v>
    <v>3</v>
    <v>Finance</v>
    <v>4</v>
    <v>29.65</v>
    <v>9.98</v>
    <v>1.7142999999999999</v>
    <v>0.57889999999999997</v>
    <v>2.8815E-2</v>
    <v>USD</v>
    <v>Tandem Diabetes Care, Inc. is a global insulin delivery and diabetes technology company that manufactures and sells advanced automated insulin delivery systems. Its pump portfolio features the Tandem Mobi system and the t:slim X2 insulin pump, both of which feature Control-IQ advanced hybrid closed-loop technology. Its t:slim X2 and Tandem Mobi pumps can be used with a variety of infusion sets to offer patients choice in how and where their pump is worn. In addition, they are software updatable from a personal computer and compatible with its Web-based data management application. Both pumps feature its Control-IQ advanced hybrid closed loop technology, with an automated insulin delivery (AID) feature designed to help increase a user's time in the targeted glycemic range. There are two primary therapies used by people with insulin-dependent diabetes, Multiple Daily Injection (MDI) and insulin pumps. As part of its AID systems, it offers pump integration with multiple CGM sensors.</v>
    <v>2500</v>
    <v>Nasdaq Stock Market</v>
    <v>XNAS</v>
    <v>XNAS</v>
    <v>12400 High Bluff Drive, SAN DIEGO, CA, 92130 US</v>
    <v>21.322500000000002</v>
    <v>Healthcare Equipment &amp; Supplies</v>
    <v>Stock</v>
    <v>46129.79752013828</v>
    <v>7781</v>
    <v>20.355</v>
    <v>1415907079</v>
    <v>Tandem Diabetes Care, Inc.</v>
    <v>Tandem Diabetes Care, Inc.</v>
    <v>20.68</v>
    <v>0</v>
    <v>20.09</v>
    <v>20.668900000000001</v>
    <v>68504230</v>
    <v>TNDM</v>
    <v>Tandem Diabetes Care, Inc. (XNAS:TNDM)</v>
    <v>1379980</v>
    <v>1803997</v>
    <v>2008</v>
  </rv>
  <rv s="2">
    <v>7782</v>
  </rv>
  <rv s="0">
    <v>https://www.bing.com/financeapi/forcetrigger?t=a26fim&amp;q=XNYS%3aZBH&amp;form=skydnc</v>
    <v>Learn more on Bing</v>
  </rv>
  <rv s="1">
    <v>en-US</v>
    <v>a26fim</v>
    <v>268435456</v>
    <v>1</v>
    <v>Powered by Refinitiv</v>
    <v>0</v>
    <v>ZIMMER BIOMET HOLDINGS, INC. (XNYS:ZBH)</v>
    <v>2</v>
    <v>3</v>
    <v>Finance</v>
    <v>4</v>
    <v>108.29</v>
    <v>84.59</v>
    <v>0.59460000000000002</v>
    <v>0.62</v>
    <v>6.5409999999999999E-3</v>
    <v>USD</v>
    <v>Zimmer Biomet Holdings, Inc. is a global medical technology company. It designs, manufactures and markets orthopedic reconstructive products; sports medicine, biologics, extremities and trauma products; CMFT; surgical products; and a suite of integrated digital and robotic technologies that leverage data, data analytics and artificial intelligence. Its segments include Americas, EMEA, and Asia Pacific. Its products and solutions help treat patients suffering from disorders of, or injuries to, bones, joints or supporting soft tissues. Its knee brands include the Persona Knee, NexGen Knee Implants, Vanguard Knee and Oxford Partial Knee. Its hip brands include the Taperloc Hip System, Avenir Complete Hip System, Arcos Modular Hip System and G7 Acetabular System. It also focused on a suite of orthopedic robotics, enabling solutions and analytics to address the needs of surgeons pre-, intra- and post-operatively. Its portfolio features imageless robotics through its ROSA Robotics platform.</v>
    <v>17000</v>
    <v>New York Stock Exchange</v>
    <v>XNYS</v>
    <v>XNYS</v>
    <v>345 E Main St, WARSAW, IN, 46580-2746 US</v>
    <v>96.56</v>
    <v>Healthcare Equipment &amp; Supplies</v>
    <v>Stock</v>
    <v>46129.796943506248</v>
    <v>7784</v>
    <v>94.66</v>
    <v>18466492140</v>
    <v>ZIMMER BIOMET HOLDINGS, INC.</v>
    <v>ZIMMER BIOMET HOLDINGS, INC.</v>
    <v>95.08</v>
    <v>26.906600000000001</v>
    <v>94.78</v>
    <v>95.4</v>
    <v>193569100</v>
    <v>ZBH</v>
    <v>ZIMMER BIOMET HOLDINGS, INC. (XNYS:ZBH)</v>
    <v>702188</v>
    <v>1993281</v>
    <v>2001</v>
  </rv>
  <rv s="2">
    <v>7785</v>
  </rv>
  <rv s="0">
    <v>https://www.bing.com/financeapi/forcetrigger?t=a1msoc&amp;q=XNAS%3aACHC&amp;form=skydnc</v>
    <v>Learn more on Bing</v>
  </rv>
  <rv s="1">
    <v>en-US</v>
    <v>a1msoc</v>
    <v>268435456</v>
    <v>1</v>
    <v>Powered by Refinitiv</v>
    <v>0</v>
    <v>ACADIA HEALTHCARE COMPANY, INC. (XNAS:ACHC)</v>
    <v>2</v>
    <v>3</v>
    <v>Finance</v>
    <v>4</v>
    <v>28.48</v>
    <v>11.43</v>
    <v>0.75729999999999997</v>
    <v>0.22500000000000001</v>
    <v>8.3669999999999994E-3</v>
    <v>USD</v>
    <v>Acadia Healthcare Company, Inc. is a provider of behavioral healthcare services. The Company owns and operates acute inpatient psychiatric facilities, specialty treatment facilities, comprehensive treatment centers (CTCs), residential treatment centers and facilities providing outpatient behavioral healthcare services to serve the behavioral healthcare and recovery needs of communities throughout the United States and Puerto Rico. Its acute inpatient psychiatric facilities provide a high level of care in order to stabilize patients that are either a threat to themselves or to others. Its CTCs specialize in providing medication-assisted treatment in an outpatient setting. Its specialty treatment facilities primarily consist of residential recovery facilities. It provides a comprehensive continuum of care for adults with addictive disorders and co-occurring mental disorders. Its residential treatment centers treat patients with behavioral disorders in a non-hospital setting.</v>
    <v>19000</v>
    <v>Nasdaq Stock Market</v>
    <v>XNAS</v>
    <v>XNAS</v>
    <v>6100 Tower Circle, Suite 1000, FRANKLIN, TN, 37067 US</v>
    <v>27.86</v>
    <v>Healthcare Providers &amp; Services</v>
    <v>Stock</v>
    <v>46129.797953657035</v>
    <v>7787</v>
    <v>26.76</v>
    <v>2495507875</v>
    <v>ACADIA HEALTHCARE COMPANY, INC.</v>
    <v>ACADIA HEALTHCARE COMPANY, INC.</v>
    <v>27</v>
    <v>0</v>
    <v>26.89</v>
    <v>27.114999999999998</v>
    <v>92034220</v>
    <v>ACHC</v>
    <v>ACADIA HEALTHCARE COMPANY, INC. (XNAS:ACHC)</v>
    <v>2025459</v>
    <v>2920246</v>
    <v>2005</v>
  </rv>
  <rv s="2">
    <v>7788</v>
  </rv>
  <rv s="0">
    <v>https://www.bing.com/financeapi/forcetrigger?t=a1ojhw&amp;q=XNYS%3aBKD&amp;form=skydnc</v>
    <v>Learn more on Bing</v>
  </rv>
  <rv s="4">
    <v>en-US</v>
    <v>a1ojhw</v>
    <v>268435456</v>
    <v>1</v>
    <v>Powered by Refinitiv</v>
    <v>8</v>
    <v>BROOKDALE SENIOR LIVING INC. (XNYS:BKD)</v>
    <v>2</v>
    <v>9</v>
    <v>Finance</v>
    <v>4</v>
    <v>17.09</v>
    <v>5.79</v>
    <v>0.69620000000000004</v>
    <v>-0.1401</v>
    <v>-9.9150000000000002E-3</v>
    <v>USD</v>
    <v>Brookdale Senior Living Inc. is a premier operator of senior living communities, operating and managing 665 communities in 41 states. The Company operates independent living, assisted living, memory care, and continuing care retirement communities. It operates through three segments: Independent Living; Assisted Living and Memory Care, Continuing Care Retirement Communities (CCRCs). Its Independent Living segment includes owned or leased communities that are primarily designed for middle to upper-income seniors who desire to live in a residential setting that feels like home, without the efforts of ownership. Its Assisted Living and Memory Care segment includes owned or leased communities that offer housing and 24-hour assistance with activities of daily living for the Company's residents. The CCRCs segment includes large owned or leased communities that offer a variety of living arrangements and services to accommodate a broad spectrum of physical ability and healthcare needs.</v>
    <v>22440</v>
    <v>New York Stock Exchange</v>
    <v>XNYS</v>
    <v>XNYS</v>
    <v>105 WESTWOOD PLACE, SUITE 400, BRENTWOOD, TN, 37027 US</v>
    <v>14.275</v>
    <v>Healthcare Providers &amp; Services</v>
    <v>Stock</v>
    <v>46129.797917650001</v>
    <v>7790</v>
    <v>13.9</v>
    <v>3326691896</v>
    <v>BROOKDALE SENIOR LIVING INC.</v>
    <v>BROOKDALE SENIOR LIVING INC.</v>
    <v>14.21</v>
    <v>14.13</v>
    <v>13.9899</v>
    <v>237792400</v>
    <v>BKD</v>
    <v>BROOKDALE SENIOR LIVING INC. (XNYS:BKD)</v>
    <v>1879073</v>
    <v>3353512</v>
    <v>2005</v>
  </rv>
  <rv s="2">
    <v>7791</v>
  </rv>
  <rv s="0">
    <v>https://www.bing.com/financeapi/forcetrigger?t=a1qolh&amp;q=XNYS%3aCYH&amp;form=skydnc</v>
    <v>Learn more on Bing</v>
  </rv>
  <rv s="1">
    <v>en-US</v>
    <v>a1qolh</v>
    <v>268435456</v>
    <v>1</v>
    <v>Powered by Refinitiv</v>
    <v>0</v>
    <v>COMMUNITY HEALTH SYSTEMS, INC. (XNYS:CYH)</v>
    <v>2</v>
    <v>3</v>
    <v>Finance</v>
    <v>4</v>
    <v>4.4649999999999999</v>
    <v>2.2599999999999998</v>
    <v>2.0263</v>
    <v>5.5E-2</v>
    <v>1.7572000000000001E-2</v>
    <v>USD</v>
    <v>Community Health Systems, Inc. is a healthcare company. The Company’s affiliates are providers of healthcare services, developing and operating healthcare delivery systems in approximately 33 distinct markets across 13 states. Its subsidiaries own or lease 64 affiliated hospitals with more than 9,000 beds and operate more than 900 sites of care, including physician practices, urgent care centers, freestanding emergency departments, occupational medicine clinics, imaging centers, cancer centers and ambulatory surgery centers. It provides a range of general and specialized hospital healthcare services and outpatient services. Services provided through its hospitals and outpatient facilities include general acute care, emergency room, general and specialty surgery, critical care, internal medicine, obstetrics, diagnostic, psychiatric and rehabilitation services. An integral part of providing these services is its network of affiliated physicians at its hospitals and affiliated businesses.</v>
    <v>57000</v>
    <v>New York Stock Exchange</v>
    <v>XNYS</v>
    <v>XNYS</v>
    <v>4000 Meridian Blvd, FRANKLIN, TN, 37067-6325 US</v>
    <v>3.23</v>
    <v>Healthcare Providers &amp; Services</v>
    <v>Stock</v>
    <v>46129.796435439064</v>
    <v>7793</v>
    <v>3.16</v>
    <v>448864279</v>
    <v>COMMUNITY HEALTH SYSTEMS, INC.</v>
    <v>COMMUNITY HEALTH SYSTEMS, INC.</v>
    <v>3.16</v>
    <v>0.84699999999999998</v>
    <v>3.13</v>
    <v>3.1850000000000001</v>
    <v>140930700</v>
    <v>CYH</v>
    <v>COMMUNITY HEALTH SYSTEMS, INC. (XNYS:CYH)</v>
    <v>579942</v>
    <v>1303614</v>
    <v>1996</v>
  </rv>
  <rv s="2">
    <v>7794</v>
  </rv>
  <rv s="0">
    <v>https://www.bing.com/financeapi/forcetrigger?t=ay5jz2&amp;q=XNYS%3aEHC&amp;form=skydnc</v>
    <v>Learn more on Bing</v>
  </rv>
  <rv s="1">
    <v>en-US</v>
    <v>ay5jz2</v>
    <v>268435456</v>
    <v>1</v>
    <v>Powered by Refinitiv</v>
    <v>0</v>
    <v>ENCOMPASS HEALTH CORPORATION (XNYS:EHC)</v>
    <v>2</v>
    <v>3</v>
    <v>Finance</v>
    <v>4</v>
    <v>127.99</v>
    <v>92.77</v>
    <v>0.78549999999999998</v>
    <v>0.94499999999999995</v>
    <v>8.9580000000000007E-3</v>
    <v>USD</v>
    <v>Encompass Health Corporation is an owner and operator of inpatient rehabilitation hospitals in the United States. The Company provides compassionate rehabilitative care for patients recovering from a major injury or illness, using advanced technology and treatments to maximize recovery. It operates hospitals in 38 states and Puerto Rico, with concentrations in Florida and Texas. It operates approximately 166 inpatient rehabilitation hospitals. Its inpatient rehabilitation hospitals offer specialized rehabilitative care across an array of diagnoses and deliver comprehensive patient care services. It provides care to patients who suffer from cognitive disabilities or injuries due to medical conditions, such as strokes, hip fractures and a variety of debilitating neurological conditions. Its hospitals have settings for treating the debilitating effects of the COVID-19 virus, such as significant muscle weakness, cognitive impairments, shortness of breath with activity and malnutrition.</v>
    <v>24611</v>
    <v>New York Stock Exchange</v>
    <v>XNYS</v>
    <v>XNYS</v>
    <v>9001 Liberty Pkwy, BIRMINGHAM, AL, 35242-7509 US</v>
    <v>107.485</v>
    <v>Healthcare Providers &amp; Services</v>
    <v>Stock</v>
    <v>46129.797932187503</v>
    <v>7796</v>
    <v>105.68680000000001</v>
    <v>10581358989</v>
    <v>ENCOMPASS HEALTH CORPORATION</v>
    <v>ENCOMPASS HEALTH CORPORATION</v>
    <v>106.05500000000001</v>
    <v>19.218</v>
    <v>105.49</v>
    <v>106.435</v>
    <v>99416160</v>
    <v>EHC</v>
    <v>ENCOMPASS HEALTH CORPORATION (XNYS:EHC)</v>
    <v>347747</v>
    <v>957484</v>
    <v>1984</v>
  </rv>
  <rv s="2">
    <v>7797</v>
  </rv>
  <rv s="0">
    <v>https://www.bing.com/financeapi/forcetrigger?t=a1rzsm&amp;q=XNAS%3aENSG&amp;form=skydnc</v>
    <v>Learn more on Bing</v>
  </rv>
  <rv s="1">
    <v>en-US</v>
    <v>a1rzsm</v>
    <v>268435456</v>
    <v>1</v>
    <v>Powered by Refinitiv</v>
    <v>0</v>
    <v>THE ENSIGN GROUP, INC. (XNAS:ENSG)</v>
    <v>2</v>
    <v>3</v>
    <v>Finance</v>
    <v>4</v>
    <v>218</v>
    <v>118.73</v>
    <v>0.81179999999999997</v>
    <v>3.25</v>
    <v>1.6437E-2</v>
    <v>USD</v>
    <v>The Ensign Group, Inc.'s independent operating subsidiaries provide a broad spectrum of skilled nursing and senior living services, physical, occupational and speech therapies and other rehabilitative and healthcare services at 378 healthcare facilities in Alabama, Alaska, Arizona, California, Colorado, Idaho, Iowa, Kansas, Nebraska, Nevada, Oregon, South Carolina, Tennessee, Texas, Utah, Washington and Wisconsin. The Company's healthcare facilities include approximately 47 senior living operations across 17 states. The Company's segments include skilled services and Standard Bearer. The skilled services segment includes the operation of skilled nursing facilities and rehabilitation therapy services. The Standard Bearer segment is comprised of selected real estate properties owned by Standard Bearer and leased to skilled nursing and senior living operators. The Company's subsidiaries, including Standard Bearer, own approximately 160 real estate assets.</v>
    <v>46000</v>
    <v>Nasdaq Stock Market</v>
    <v>XNAS</v>
    <v>XNAS</v>
    <v>Suite 127, 29222 Rancho Viejo Rd., SAN JUAN CAPISTRANO, CA, 92675 US</v>
    <v>202.29</v>
    <v>Healthcare Providers &amp; Services</v>
    <v>Stock</v>
    <v>46129.795783471876</v>
    <v>7799</v>
    <v>198.38</v>
    <v>11739455550</v>
    <v>THE ENSIGN GROUP, INC.</v>
    <v>THE ENSIGN GROUP, INC.</v>
    <v>198.71</v>
    <v>34.3962</v>
    <v>197.72</v>
    <v>200.97</v>
    <v>58413970</v>
    <v>ENSG</v>
    <v>THE ENSIGN GROUP, INC. (XNAS:ENSG)</v>
    <v>122561</v>
    <v>345824</v>
    <v>1999</v>
  </rv>
  <rv s="2">
    <v>7800</v>
  </rv>
  <rv s="0">
    <v>https://www.bing.com/financeapi/forcetrigger?t=a1uhnm&amp;q=XNYS%3aHCA&amp;form=skydnc</v>
    <v>Learn more on Bing</v>
  </rv>
  <rv s="1">
    <v>en-US</v>
    <v>a1uhnm</v>
    <v>268435456</v>
    <v>1</v>
    <v>Powered by Refinitiv</v>
    <v>0</v>
    <v>HCA HEALTHCARE, INC. (XNYS:HCA)</v>
    <v>2</v>
    <v>3</v>
    <v>Finance</v>
    <v>4</v>
    <v>556.52</v>
    <v>314.43</v>
    <v>1.3148</v>
    <v>6.85</v>
    <v>1.4182999999999999E-2</v>
    <v>USD</v>
    <v>HCA Healthcare, Inc. is a health care services company. The Company provides acute care hospitals, ambulatory surgery centers (ASCs), freestanding emergency care facilities, urgent care facilities, walk-in clinics, diagnostic and imaging centers, radiation and oncology therapy centers, comprehensive rehabilitation and physical therapy centers, hospices, and various other facilities. Its general, acute care hospitals provide a full range of services to accommodate such medical specialties as internal medicine, general surgery, cardiology, oncology, neurosurgery, orthopedics and obstetrics, as well as diagnostic and emergency services. Its behavioral hospitals provide a full range of mental health care services through inpatient, partial hospitalization and outpatient settings. It operates approximately 190 hospitals comprised of 179 general acute care hospitals, seven behavioral hospitals, and four rehabilitation hospitals and its facilities are in 19 states and the United Kingdom.</v>
    <v>230000</v>
    <v>New York Stock Exchange</v>
    <v>XNYS</v>
    <v>XNYS</v>
    <v>One Park Plaza, NASHVILLE, TN, 37203 US</v>
    <v>493.14499999999998</v>
    <v>Healthcare Providers &amp; Services</v>
    <v>Stock</v>
    <v>46129.797911492969</v>
    <v>7802</v>
    <v>480.54</v>
    <v>109508567580</v>
    <v>HCA HEALTHCARE, INC.</v>
    <v>HCA HEALTHCARE, INC.</v>
    <v>482.25</v>
    <v>17.2545</v>
    <v>482.97</v>
    <v>489.82</v>
    <v>223569000</v>
    <v>HCA</v>
    <v>HCA HEALTHCARE, INC. (XNYS:HCA)</v>
    <v>460839</v>
    <v>1000838</v>
    <v>2010</v>
  </rv>
  <rv s="2">
    <v>7803</v>
  </rv>
  <rv s="0">
    <v>https://www.bing.com/financeapi/forcetrigger?t=a1yibh&amp;q=XNYS%3aNHC&amp;form=skydnc</v>
    <v>Learn more on Bing</v>
  </rv>
  <rv s="1">
    <v>en-US</v>
    <v>a1yibh</v>
    <v>268435456</v>
    <v>1</v>
    <v>Powered by Refinitiv</v>
    <v>0</v>
    <v>NATIONAL HEALTHCARE CORPORATION (XNYS:NHC)</v>
    <v>2</v>
    <v>3</v>
    <v>Finance</v>
    <v>4</v>
    <v>177.47</v>
    <v>89.4</v>
    <v>0.6159</v>
    <v>6.47</v>
    <v>4.0109000000000006E-2</v>
    <v>USD</v>
    <v>National HealthCare Corporation is a senior healthcare company. The Company's principal business is the operation of skilled nursing facilities, assisted living facilities, independent living facilities, homecare and hospice agencies, and behavioral health hospitals. Its business activities include providing sub-acute and post-acute skilled nursing care, intermediate nursing care, rehabilitative care, memory and Alzheimer's care, senior living services, home health care services, hospice services, and behavioral health services. In addition, it provides management services, accounting and financial services, as well as insurance services to third-party operators of healthcare facilities. The Company operates or manages over 80 skilled nursing facilities with 10,341 licensed beds, 26 assisted living facilities with 1,413 units, nine independent living facilities, three behavioral health hospitals, 34 homecare agencies, and 33 hospice agencies located in nine states.</v>
    <v>15278</v>
    <v>New York Stock Exchange</v>
    <v>XNYS</v>
    <v>XNYS</v>
    <v>100 E. Vine St, MURFREESBORO, TN, 37130 US</v>
    <v>168.44499999999999</v>
    <v>Healthcare Providers &amp; Services</v>
    <v>Stock</v>
    <v>46129.797944721875</v>
    <v>7805</v>
    <v>162.94</v>
    <v>2617208609</v>
    <v>NATIONAL HEALTHCARE CORPORATION</v>
    <v>NATIONAL HEALTHCARE CORPORATION</v>
    <v>162.94</v>
    <v>21.8706</v>
    <v>161.31</v>
    <v>167.78</v>
    <v>15599050</v>
    <v>NHC</v>
    <v>NATIONAL HEALTHCARE CORPORATION (XNYS:NHC)</v>
    <v>44305</v>
    <v>131099</v>
    <v>1997</v>
  </rv>
  <rv s="2">
    <v>7806</v>
  </rv>
  <rv s="0">
    <v>https://www.bing.com/financeapi/forcetrigger?t=a22ru2&amp;q=XNYS%3aSEM&amp;form=skydnc</v>
    <v>Learn more on Bing</v>
  </rv>
  <rv s="1">
    <v>en-US</v>
    <v>a22ru2</v>
    <v>268435456</v>
    <v>1</v>
    <v>Powered by Refinitiv</v>
    <v>0</v>
    <v>SELECT MEDICAL HOLDINGS CORPORATION (XNYS:SEM)</v>
    <v>2</v>
    <v>3</v>
    <v>Finance</v>
    <v>4</v>
    <v>18.605</v>
    <v>11.65</v>
    <v>1.0568</v>
    <v>0</v>
    <v>0</v>
    <v>USD</v>
    <v>Select Medical Holdings Corporation operates critical illness recovery hospitals, rehabilitation hospitals, and outpatient rehabilitation clinics in the United States. Its segments include Critical Illness Recovery Hospital, Rehabilitation Hospital, and Outpatient Rehabilitation. Critical Illness Recovery Hospital segment consists of hospitals designed to serve the needs of patients recovering from critical illnesses, often with complex medical needs. It operates the majority of its critical illness recovery hospitals as a hospital within a hospital (an HIH). Rehabilitation Hospital segment serves patients that require intensive physical rehabilitation care. Outpatient Rehabilitation segment consists of clinics that provide physical, occupational, and speech rehabilitation services. It operates around 105 critical illness recovery hospitals in 29 states, 36 rehabilitation hospitals in 14 states, and 1,922 outpatient rehabilitation clinics in 39 states and the District of Columbia.</v>
    <v>30800</v>
    <v>New York Stock Exchange</v>
    <v>XNYS</v>
    <v>XNYS</v>
    <v>C/O Select Medical Corp, 4714 Gettysburg Rd, MECHANICSBURG, PA, 17055 US</v>
    <v>16.405000000000001</v>
    <v>Healthcare Providers &amp; Services</v>
    <v>Stock</v>
    <v>46129.796713541407</v>
    <v>7808</v>
    <v>16.375</v>
    <v>2032659937</v>
    <v>SELECT MEDICAL HOLDINGS CORPORATION</v>
    <v>SELECT MEDICAL HOLDINGS CORPORATION</v>
    <v>16.39</v>
    <v>14.159800000000001</v>
    <v>16.39</v>
    <v>16.39</v>
    <v>124018300</v>
    <v>SEM</v>
    <v>SELECT MEDICAL HOLDINGS CORPORATION (XNYS:SEM)</v>
    <v>1379278</v>
    <v>2156794</v>
    <v>2004</v>
  </rv>
  <rv s="2">
    <v>7809</v>
  </rv>
  <rv s="0">
    <v>https://www.bing.com/financeapi/forcetrigger?t=a22v77&amp;q=XNAS%3aSGRY&amp;form=skydnc</v>
    <v>Learn more on Bing</v>
  </rv>
  <rv s="1">
    <v>en-US</v>
    <v>a22v77</v>
    <v>268435456</v>
    <v>1</v>
    <v>Powered by Refinitiv</v>
    <v>0</v>
    <v>SURGERY PARTNERS, INC. (XNAS:SGRY)</v>
    <v>2</v>
    <v>3</v>
    <v>Finance</v>
    <v>4</v>
    <v>24.18</v>
    <v>11.41</v>
    <v>1.9883</v>
    <v>0.53</v>
    <v>3.9463999999999999E-2</v>
    <v>USD</v>
    <v>Surgery Partners, Inc. is a healthcare services company. The Company, through its subsidiaries, owns and operates a national network of surgical facilities and ancillary services. The Company operates through the Surgical Facility segment, which includes the operation of ambulatory surgery centers (ASCs), surgical hospitals, anesthesia services, urgent care facilities and multi-specialty physician practices. Its surgical facilities primarily provide non-emergency surgical procedures across many specialties, including, among others, orthopedics and pain management, ophthalmology, gastroenterology (GI) and general surgery. The Company operates a portfolio of approximately 162 surgical facilities comprised of 175 ASCs and 19 surgical hospitals. The Company is focused on surgical services businesses in the United States, with over 200 locations in 30 states, including short-stay surgical hospitals.</v>
    <v>16000</v>
    <v>Nasdaq Stock Market</v>
    <v>XNAS</v>
    <v>XNAS</v>
    <v>310 Seven Springs Way, Suite 500, BRENTWOOD, TN, 37027 US</v>
    <v>14.18</v>
    <v>Healthcare Providers &amp; Services</v>
    <v>Stock</v>
    <v>46129.79794579844</v>
    <v>7811</v>
    <v>13.6</v>
    <v>1806700408</v>
    <v>SURGERY PARTNERS, INC.</v>
    <v>SURGERY PARTNERS, INC.</v>
    <v>13.71</v>
    <v>0</v>
    <v>13.43</v>
    <v>13.96</v>
    <v>129419800</v>
    <v>SGRY</v>
    <v>SURGERY PARTNERS, INC. (XNAS:SGRY)</v>
    <v>694887</v>
    <v>1179614</v>
    <v>2015</v>
  </rv>
  <rv s="2">
    <v>7812</v>
  </rv>
  <rv s="0">
    <v>https://www.bing.com/financeapi/forcetrigger?t=a1qfxm&amp;q=XNYS%3aSNDA&amp;form=skydnc</v>
    <v>Learn more on Bing</v>
  </rv>
  <rv s="1">
    <v>en-US</v>
    <v>a1qfxm</v>
    <v>268435456</v>
    <v>1</v>
    <v>Powered by Refinitiv</v>
    <v>0</v>
    <v>SONIDA SENIOR LIVING, INC. (XNYS:SNDA)</v>
    <v>2</v>
    <v>3</v>
    <v>Finance</v>
    <v>4</v>
    <v>37.57</v>
    <v>20.3</v>
    <v>0.76800000000000002</v>
    <v>-0.89</v>
    <v>-2.5127E-2</v>
    <v>USD</v>
    <v>Sonida Senior Living, Inc. is an owner, operator and investor in independent living, assisted living and memory care communities and services for senior adults. It provides compassionate, resident-centric services and care as well as engaging programming at its senior housing communities. It owns, manages or invests in 97 senior housing communities in 20 states with an aggregate capacity of approximately 10,260 residents, including 84 owned senior housing communities (including four owned through joint venture investments in consolidated entities, and four owned through a joint venture investment in an unconsolidated entity, and one unoccupied) and 13 communities that the Company managed on behalf of a third party. It offers independent living services to seniors, including daily meals, transportation, social and recreational activities, laundry, and housekeeping. It offers a range of assisted living care and services, including personal care services and other supplemental services.</v>
    <v>5140</v>
    <v>New York Stock Exchange</v>
    <v>XNYS</v>
    <v>XNYS</v>
    <v>14755 Preston Road, Suite 810, DALLAS, TX, 75254 US</v>
    <v>36.200000000000003</v>
    <v>Healthcare Providers &amp; Services</v>
    <v>Stock</v>
    <v>46129.79780989531</v>
    <v>7814</v>
    <v>34.53</v>
    <v>629156992</v>
    <v>SONIDA SENIOR LIVING, INC.</v>
    <v>SONIDA SENIOR LIVING, INC.</v>
    <v>35.409999999999997</v>
    <v>0</v>
    <v>35.42</v>
    <v>34.53</v>
    <v>47388040</v>
    <v>SNDA</v>
    <v>SONIDA SENIOR LIVING, INC. (XNYS:SNDA)</v>
    <v>418435</v>
    <v>804273</v>
    <v>1996</v>
  </rv>
  <rv s="2">
    <v>7815</v>
  </rv>
  <rv s="0">
    <v>https://www.bing.com/financeapi/forcetrigger?t=a2475r&amp;q=XNYS%3aTHC&amp;form=skydnc</v>
    <v>Learn more on Bing</v>
  </rv>
  <rv s="1">
    <v>en-US</v>
    <v>a2475r</v>
    <v>268435456</v>
    <v>1</v>
    <v>Powered by Refinitiv</v>
    <v>0</v>
    <v>TENET HEALTHCARE CORPORATION (XNYS:THC)</v>
    <v>2</v>
    <v>3</v>
    <v>Finance</v>
    <v>4</v>
    <v>247.21</v>
    <v>109.82389999999999</v>
    <v>1.4107000000000001</v>
    <v>5.97</v>
    <v>3.1094E-2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77000</v>
    <v>New York Stock Exchange</v>
    <v>XNYS</v>
    <v>XNYS</v>
    <v>14201 Dallas Parkway, DALLAS, TX, 75254 US</v>
    <v>200.43</v>
    <v>Healthcare Providers &amp; Services</v>
    <v>Stock</v>
    <v>46129.79794976797</v>
    <v>7817</v>
    <v>193.17500000000001</v>
    <v>17216065110</v>
    <v>TENET HEALTHCARE CORPORATION</v>
    <v>TENET HEALTHCARE CORPORATION</v>
    <v>193.18</v>
    <v>12.7805</v>
    <v>192</v>
    <v>197.97</v>
    <v>86963000</v>
    <v>THC</v>
    <v>TENET HEALTHCARE CORPORATION (XNYS:THC)</v>
    <v>498656</v>
    <v>1079371</v>
    <v>1975</v>
  </rv>
  <rv s="2">
    <v>7818</v>
  </rv>
  <rv s="0">
    <v>https://www.bing.com/financeapi/forcetrigger?t=a24v8m&amp;q=XNYS%3aUHS&amp;form=skydnc</v>
    <v>Learn more on Bing</v>
  </rv>
  <rv s="1">
    <v>en-US</v>
    <v>a24v8m</v>
    <v>268435456</v>
    <v>1</v>
    <v>Powered by Refinitiv</v>
    <v>0</v>
    <v>UNIVERSAL HEALTH SERVICES, INC. (XNYS:UHS)</v>
    <v>2</v>
    <v>3</v>
    <v>Finance</v>
    <v>4</v>
    <v>246.32499999999999</v>
    <v>152.3278</v>
    <v>1.2190000000000001</v>
    <v>3.97</v>
    <v>2.2211999999999999E-2</v>
    <v>USD</v>
    <v>Universal Health Services, Inc. is a holding company. The Company operates, through its subsidiaries, including its management company. It is engaged in owning and operating acute care hospitals and outpatient facilities, and behavioral healthcare facilities. Its segments include acute care hospital services, behavioral health care services, and Other. It owns and operates approximately 359 inpatient facilities, and 60 outpatient and other facilities located in 39 states, Washington, D.C., the United Kingdom, and Puerto Rico. It provides services, which include general and specialty surgery, internal medicine, obstetrics, emergency room care, radiology, oncology, diagnostic care, coronary care, pediatric services, pharmacy services and/or behavioral health services. It also provides capital resources, as well as a variety of management services to its facilities, including information services, finance and control systems, physician recruitment services, and public relations.</v>
    <v>88100</v>
    <v>New York Stock Exchange</v>
    <v>XNYS</v>
    <v>XNYS</v>
    <v>367 S GULPH RD, KING OF PRUSSIA, PA, 19406 US</v>
    <v>183.49</v>
    <v>Healthcare Providers &amp; Services</v>
    <v>Stock</v>
    <v>46129.797967765626</v>
    <v>7820</v>
    <v>178.23</v>
    <v>11150131671</v>
    <v>UNIVERSAL HEALTH SERVICES, INC.</v>
    <v>UNIVERSAL HEALTH SERVICES, INC.</v>
    <v>178.4</v>
    <v>7.8906000000000001</v>
    <v>178.73</v>
    <v>182.7</v>
    <v>61029730</v>
    <v>UHS</v>
    <v>UNIVERSAL HEALTH SERVICES, INC. (XNYS:UHS)</v>
    <v>273849</v>
    <v>680573</v>
    <v>1979</v>
  </rv>
  <rv s="2">
    <v>7821</v>
  </rv>
  <rv s="0">
    <v>https://www.bing.com/financeapi/forcetrigger?t=a253tc&amp;q=XNYS%3aUSPH&amp;form=skydnc</v>
    <v>Learn more on Bing</v>
  </rv>
  <rv s="1">
    <v>en-US</v>
    <v>a253tc</v>
    <v>268435456</v>
    <v>1</v>
    <v>Powered by Refinitiv</v>
    <v>0</v>
    <v>U. S. PHYSICAL THERAPY, INC. (XNYS:USPH)</v>
    <v>2</v>
    <v>3</v>
    <v>Finance</v>
    <v>4</v>
    <v>93.5</v>
    <v>64.994799999999998</v>
    <v>1.3112999999999999</v>
    <v>-1.45</v>
    <v>-1.8547000000000001E-2</v>
    <v>USD</v>
    <v>U.S. Physical Therapy, Inc. is an operator of outpatient physical therapy clinics and provider of industrial injury prevention services. It owns and/or manages 780 outpatient physical therapy clinics in 44 states. Its reportable segments include the Physical Therapy Operations segment and the Industrial Injury Prevention Services (IIP) segment. The Physical Therapy Operations segment consists of physical therapy, speech therapy and occupational therapy clinics and home-care physical and speech therapy practices that provide pre- and post-operative care and treatment for a variety of orthopedic-related disorders, sports-related injuries, and rehabilitation of injured workers. The IIP segment includes onsite services for clients’ employees, including injury prevention and rehabilitation, performance optimization, post-offer employment testing, functional capacity evaluations and ergonomic assessments. The majority of these services are contracted with and paid for directly by employers.</v>
    <v>4200</v>
    <v>New York Stock Exchange</v>
    <v>XNYS</v>
    <v>XNYS</v>
    <v>1300 West Sam Houston Parkway South, Suite 300, HOUSTON, TX, 77043 US</v>
    <v>78.98</v>
    <v>Healthcare Providers &amp; Services</v>
    <v>Stock</v>
    <v>46129.797796596875</v>
    <v>7823</v>
    <v>75.98</v>
    <v>1160354028</v>
    <v>U. S. PHYSICAL THERAPY, INC.</v>
    <v>U. S. PHYSICAL THERAPY, INC.</v>
    <v>78.430000000000007</v>
    <v>53.966799999999999</v>
    <v>78.180000000000007</v>
    <v>76.73</v>
    <v>15122560</v>
    <v>USPH</v>
    <v>U. S. PHYSICAL THERAPY, INC. (XNYS:USPH)</v>
    <v>149952</v>
    <v>160443</v>
    <v>1992</v>
  </rv>
  <rv s="2">
    <v>7824</v>
  </rv>
  <rv s="0">
    <v>https://www.bing.com/financeapi/forcetrigger?t=a1mwww&amp;q=XNAS%3aADUS&amp;form=skydnc</v>
    <v>Learn more on Bing</v>
  </rv>
  <rv s="1">
    <v>en-US</v>
    <v>a1mwww</v>
    <v>268435456</v>
    <v>1</v>
    <v>Powered by Refinitiv</v>
    <v>0</v>
    <v>ADDUS HOMECARE CORPORATION (XNAS:ADUS)</v>
    <v>2</v>
    <v>3</v>
    <v>Finance</v>
    <v>4</v>
    <v>124.435</v>
    <v>90.89</v>
    <v>0.92579999999999996</v>
    <v>1.17</v>
    <v>1.2536E-2</v>
    <v>USD</v>
    <v>Addus HomeCare Corporation is engaged in providing home care services. Its segments include Personal Care, Hospice, and Home Health. The Personal Care segment provides non-medical assistance with activities of daily living, to persons who are at increased risk of hospitalization or institutionalization, such as the elderly, chronically ill or disabled. The services it provides include assistance with bathing, grooming, feeding and dressing, medication reminders and others. The Hospice segment provides physical, emotional and spiritual care for people who are terminally ill and related services for their families. The Hospice services it provides include palliative nursing care, social work, spiritual counseling, homemaker services and bereavement counseling. Its Home Health segment provides services that are medical in nature to individuals who may require assistance during an illness or after hospitalization and includes skilled nursing and physical, occupational and speech therapy.</v>
    <v>5290</v>
    <v>Nasdaq Stock Market</v>
    <v>XNAS</v>
    <v>XNAS</v>
    <v>6303 Cowboys Way, Suite 600, FRISCO, TX, 75034 US</v>
    <v>95.44</v>
    <v>Healthcare Providers &amp; Services</v>
    <v>Stock</v>
    <v>46129.795758193752</v>
    <v>7826</v>
    <v>93.76</v>
    <v>1761822090</v>
    <v>ADDUS HOMECARE CORPORATION</v>
    <v>ADDUS HOMECARE CORPORATION</v>
    <v>94.05</v>
    <v>18.113199999999999</v>
    <v>93.33</v>
    <v>94.5</v>
    <v>18643620</v>
    <v>ADUS</v>
    <v>ADDUS HOMECARE CORPORATION (XNAS:ADUS)</v>
    <v>152743</v>
    <v>235313</v>
    <v>2006</v>
  </rv>
  <rv s="2">
    <v>7827</v>
  </rv>
  <rv s="0">
    <v>https://www.bing.com/financeapi/forcetrigger?t=c1qqlh&amp;q=XNAS%3aAVAH&amp;form=skydnc</v>
    <v>Learn more on Bing</v>
  </rv>
  <rv s="1">
    <v>en-US</v>
    <v>c1qqlh</v>
    <v>268435456</v>
    <v>1</v>
    <v>Powered by Refinitiv</v>
    <v>0</v>
    <v>AVEANNA HEALTHCARE HOLDINGS INC. (XNAS:AVAH)</v>
    <v>2</v>
    <v>3</v>
    <v>Finance</v>
    <v>4</v>
    <v>10.32</v>
    <v>3.73</v>
    <v>2.0135999999999998</v>
    <v>0.06</v>
    <v>8.9420000000000003E-3</v>
    <v>USD</v>
    <v>Aveanna Healthcare Holdings Inc. is a provider of diversified home care platforms. Its segments include Private Duty Services (PDS), Home Health &amp; Hospice (HHH), and Medical Solutions (MS). PDS segment includes private duty nursing (PDN) services, as well as pediatric therapy services. HHH segment includes home health services, as well as hospice and specialty program services. Its home health services involve the provision of in-home services to its patients by its clinicians, which include nurses, therapists, social workers and home health aides. Its hospice services involve a supportive philosophy and concept of care for those nearing the end of life. Medical Solutions segment offers a line of enteral nutrition supplies and other products to adults and children, delivered on a periodic or as-needed basis. It also provides case management services to assist families and patients by coordinating the provision of services between insurers and other healthcare providers.</v>
    <v>3500</v>
    <v>Nasdaq Stock Market</v>
    <v>XNAS</v>
    <v>XNAS</v>
    <v>400 Interstate North Parkway, Ste 1700, ATLANTA, GA, 30339 US</v>
    <v>6.93</v>
    <v>Healthcare Providers &amp; Services</v>
    <v>Stock</v>
    <v>46129.797961955468</v>
    <v>7829</v>
    <v>6.7249999999999996</v>
    <v>1472543377</v>
    <v>AVEANNA HEALTHCARE HOLDINGS INC.</v>
    <v>AVEANNA HEALTHCARE HOLDINGS INC.</v>
    <v>6.82</v>
    <v>18.406700000000001</v>
    <v>6.71</v>
    <v>6.77</v>
    <v>217510100</v>
    <v>AVAH</v>
    <v>AVEANNA HEALTHCARE HOLDINGS INC. (XNAS:AVAH)</v>
    <v>687299</v>
    <v>1272180</v>
    <v>2016</v>
  </rv>
  <rv s="2">
    <v>7830</v>
  </rv>
  <rv s="0">
    <v>https://www.bing.com/financeapi/forcetrigger?t=a2bbur&amp;q=XNAS%3aCCEL&amp;form=skydnc</v>
    <v>Learn more on Bing</v>
  </rv>
  <rv s="1">
    <v>en-US</v>
    <v>a2bbur</v>
    <v>268435456</v>
    <v>1</v>
    <v>Powered by Refinitiv</v>
    <v>0</v>
    <v>CRYO-CELL INTERNATIONAL, INC. (XNYS:CCEL)</v>
    <v>2</v>
    <v>3</v>
    <v>Finance</v>
    <v>4</v>
    <v>6.35</v>
    <v>2.72</v>
    <v>0.54169999999999996</v>
    <v>-0.21</v>
    <v>-5.8011E-2</v>
    <v>USD</v>
    <v>Cryo-Cell International, Inc. is a cord blood banking company. The Company operates through three segments: cellular processing and cryogenic storage for family use, with a focus on the collection and preservation of umbilical cord blood and tissue stem cells; manufacture of PrepaCyte CB Processing System (PrepaCyte CB) units, the processing technology used to process umbilical cord blood stem cells, and cellular processing and cryogenic storage of umbilical cord blood stem cells for public use. The Company stores approximately 240,000 cord blood and cord tissue specimens. The specimens are stored in commercially available cryogenic storage units at its technologically and operationally advanced facility. The Company markets its cord blood stem cell preservation services directly to expectant parents and by distributing information through obstetricians, pediatricians, childbirth educators, certified nurse-midwives, and other related healthcare professionals.</v>
    <v>72</v>
    <v>New York Stock Exchange</v>
    <v>XNYS</v>
    <v>XNYS</v>
    <v>700 BROOKER CREEK BLVD, SUITE 1800, OLDSMAR, FL, 34677 US</v>
    <v>3.665</v>
    <v>Healthcare Providers &amp; Services</v>
    <v>Stock</v>
    <v>46129.797673402347</v>
    <v>7832</v>
    <v>3.41</v>
    <v>27468061</v>
    <v>CRYO-CELL INTERNATIONAL, INC.</v>
    <v>CRYO-CELL INTERNATIONAL, INC.</v>
    <v>3.64</v>
    <v>0</v>
    <v>3.62</v>
    <v>3.41</v>
    <v>8055150</v>
    <v>CCEL</v>
    <v>CRYO-CELL INTERNATIONAL, INC. (XNYS:CCEL)</v>
    <v>6121</v>
    <v>16818</v>
    <v>1989</v>
  </rv>
  <rv s="2">
    <v>7833</v>
  </rv>
  <rv s="0">
    <v>https://www.bing.com/financeapi/forcetrigger?t=a1pcz2&amp;q=XNYS%3aCCM&amp;form=skydnc</v>
    <v>Learn more on Bing</v>
  </rv>
  <rv s="1">
    <v>en-US</v>
    <v>a1pcz2</v>
    <v>268435456</v>
    <v>1</v>
    <v>Powered by Refinitiv</v>
    <v>0</v>
    <v>Concord Medical Services Holdings Ltd (XNYS:CCM)</v>
    <v>2</v>
    <v>3</v>
    <v>Finance</v>
    <v>4</v>
    <v>10.77</v>
    <v>3.1802000000000001</v>
    <v>-1.1386000000000001</v>
    <v>0.02</v>
    <v>5.1149999999999998E-3</v>
    <v>USD</v>
    <v>Concord Medical Services Holdings Ltd is an investment holding company primarily engaged in the provision of comprehensive solutions for cancer medical treatment. The Company operates its business through two segments. The Network segment is engaged in providing enterprise customers with integrated oncology-related solutions, including primarily the supply, management and technical support for medical equipment and software solutions, and providing equipment leasing and comprehensive support services. The Hospital segment is engaged in providing a full spectrum of oncology healthcare services to cancer patients across the entire care continuum through its self-owned cancer hospitals and clinics. The Company mainly conducts its business in the domestic market.</v>
    <v>595</v>
    <v>New York Stock Exchange</v>
    <v>XNYS</v>
    <v>XNYS</v>
    <v>Room A1-A5 26/F, East Zone, Hanwei Building, No. 7 Guanghua Road, Chaoyang District, BEIJING, BEIJING, 100020 CN</v>
    <v>3.93</v>
    <v>Healthcare Providers &amp; Services</v>
    <v>Stock</v>
    <v>46129.795313750001</v>
    <v>7835</v>
    <v>3.93</v>
    <v>17062959</v>
    <v>Concord Medical Services Holdings Ltd</v>
    <v>Concord Medical Services Holdings Ltd</v>
    <v>3.93</v>
    <v>0</v>
    <v>3.91</v>
    <v>3.93</v>
    <v>4341720</v>
    <v>CCM</v>
    <v>Concord Medical Services Holdings Ltd (XNYS:CCM)</v>
    <v>1014</v>
    <v>1256</v>
    <v>2007</v>
  </rv>
  <rv s="2">
    <v>7836</v>
  </rv>
  <rv s="0">
    <v>https://www.bing.com/financeapi/forcetrigger?t=a1plec&amp;q=XNYS%3aCHE&amp;form=skydnc</v>
    <v>Learn more on Bing</v>
  </rv>
  <rv s="1">
    <v>en-US</v>
    <v>a1plec</v>
    <v>268435456</v>
    <v>1</v>
    <v>Powered by Refinitiv</v>
    <v>0</v>
    <v>CHEMED CORPORATION (XNYS:CHE)</v>
    <v>2</v>
    <v>3</v>
    <v>Finance</v>
    <v>4</v>
    <v>593.80499999999995</v>
    <v>365.20499999999998</v>
    <v>0.46739999999999998</v>
    <v>-0.875</v>
    <v>-2.2850000000000001E-3</v>
    <v>USD</v>
    <v>Chemed Corporation is engaged in purchasing, operating, and divesting subsidiaries in diverse business activities. The Company's segment includes VITAS and the Roto-Rooter. The VITAS segment provides hospice and palliative care services to its patients through a network of physicians, registered nurses, home health aides, social workers, clergy and volunteers. It provides direct medical services to patients, as well as spiritual and emotional counseling to both patients and their families. The Roto-Rooter segment provides plumbing, drain cleaning, excavation, water restoration and other related services to residential and commercial customers. The Roto-Rooter services are provided through a network of Company-owned branches, independent contractors and franchisees. The Company's water restoration services involve the remediation of water and humidity after a flood and are provided to both commercial and residential customers.</v>
    <v>15811</v>
    <v>New York Stock Exchange</v>
    <v>XNYS</v>
    <v>XNYS</v>
    <v>255 E. Fifth Street,, Suite 2600,, CINCINNATI, OH, 45202 US</v>
    <v>388.12</v>
    <v>Healthcare Providers &amp; Services</v>
    <v>Stock</v>
    <v>46129.796550543753</v>
    <v>7838</v>
    <v>380.50020000000001</v>
    <v>5582880833</v>
    <v>CHEMED CORPORATION</v>
    <v>CHEMED CORPORATION</v>
    <v>383.16500000000002</v>
    <v>20.7986</v>
    <v>382.88</v>
    <v>382.005</v>
    <v>14614680</v>
    <v>CHE</v>
    <v>CHEMED CORPORATION (XNYS:CHE)</v>
    <v>131515</v>
    <v>265559</v>
    <v>1970</v>
  </rv>
  <rv s="2">
    <v>7839</v>
  </rv>
  <rv s="0">
    <v>https://www.bing.com/financeapi/forcetrigger?t=bqz6w7&amp;q=XNAS%3aCSTL&amp;form=skydnc</v>
    <v>Learn more on Bing</v>
  </rv>
  <rv s="1">
    <v>en-US</v>
    <v>bqz6w7</v>
    <v>268435456</v>
    <v>1</v>
    <v>Powered by Refinitiv</v>
    <v>0</v>
    <v>CASTLE BIOSCIENCES, INC. (XNAS:CSTL)</v>
    <v>2</v>
    <v>3</v>
    <v>Finance</v>
    <v>4</v>
    <v>44.28</v>
    <v>14.59</v>
    <v>1.1523000000000001</v>
    <v>0.54</v>
    <v>2.1987E-2</v>
    <v>USD</v>
    <v>Castle Biosciences, Inc. is a molecular diagnostics company offering test solutions to aid clinicians in the diagnosis and treatment of dermatologic cancers, Barrett’s esophagus (BE), uveal melanoma (UM), and in the treatment of mental health conditions. The Company offers around six commercially available proprietary multi-analyte assays with algorithmic analysis (MAAA) tests for use in the fields of dermatology, gastroenterology ophthalmology and includes a test to guide systemic treatment decisions in patients with moderate-to-severe AD. It also offers a proprietary pharmacogenomic (PGx) test to guide optimal drug treatment for patients diagnosed with depression, anxiety and other mental health conditions. Its products include DecisionDx-Melanoma, DecisionDx-SCC, MyPath Melanoma, TissueCypher, IDgenetix, and DecisionDx-UM. DecisionDx-SCC is its proprietary gene expression profile (GEP) test for patients with cutaneous squamous cell carcinoma (SCC).</v>
    <v>883</v>
    <v>Nasdaq Stock Market</v>
    <v>XNAS</v>
    <v>XNAS</v>
    <v>1500 W. Parkwood Ave., Suite 401, FRIENDSWOOD, TX, 77546 US</v>
    <v>25.364999999999998</v>
    <v>Healthcare Equipment &amp; Supplies</v>
    <v>Stock</v>
    <v>46129.798006260935</v>
    <v>7841</v>
    <v>24.835000000000001</v>
    <v>760428596</v>
    <v>CASTLE BIOSCIENCES, INC.</v>
    <v>CASTLE BIOSCIENCES, INC.</v>
    <v>25.14</v>
    <v>0</v>
    <v>24.56</v>
    <v>25.1</v>
    <v>30295960</v>
    <v>CSTL</v>
    <v>CASTLE BIOSCIENCES, INC. (XNAS:CSTL)</v>
    <v>101615</v>
    <v>300038</v>
    <v>2007</v>
  </rv>
  <rv s="2">
    <v>7842</v>
  </rv>
  <rv s="0">
    <v>https://www.bing.com/financeapi/forcetrigger?t=a1r177&amp;q=XNYS%3aDGX&amp;form=skydnc</v>
    <v>Learn more on Bing</v>
  </rv>
  <rv s="1">
    <v>en-US</v>
    <v>a1r177</v>
    <v>268435456</v>
    <v>1</v>
    <v>Powered by Refinitiv</v>
    <v>0</v>
    <v>QUEST DIAGNOSTICS INCORPORATED (XNYS:DGX)</v>
    <v>2</v>
    <v>3</v>
    <v>Finance</v>
    <v>4</v>
    <v>213.5</v>
    <v>160.02000000000001</v>
    <v>0.61260000000000003</v>
    <v>4.5199999999999996</v>
    <v>2.3607999999999997E-2</v>
    <v>USD</v>
    <v>Quest Diagnostics Incorporated is a provider of diagnostic information services. The Company provides diagnostic insights from the results of its laboratory testing to enable people, physicians, and organizations to take action to improve health outcomes. It operates through the DIS segment, which provides diagnostic information services to a range of customers within its primary customer channels: physicians, hospitals, and patients and consumers. It offers broad access to clinical testing through a nationwide network of laboratories, patient service centers, phlebotomists in physician offices, and connectivity resources, including call centers and mobile phlebotomists, nurses and other health and wellness professionals. It also focuses on artificial intelligence (AI) and digital pathology solutions. The Company’s services primarily are provided under the Quest Diagnostics brand and under other brands, including AmeriPath, Dermpath Diagnostics, ExamOne, and Quanum.</v>
    <v>46000</v>
    <v>New York Stock Exchange</v>
    <v>XNYS</v>
    <v>XNYS</v>
    <v>500 Plaza Drive, SECAUCUS, NJ, 07094 US</v>
    <v>196.45</v>
    <v>Healthcare Providers &amp; Services</v>
    <v>Stock</v>
    <v>46129.796913772654</v>
    <v>7844</v>
    <v>190.23</v>
    <v>21691967908</v>
    <v>QUEST DIAGNOSTICS INCORPORATED</v>
    <v>QUEST DIAGNOSTICS INCORPORATED</v>
    <v>192.49</v>
    <v>22.4146</v>
    <v>191.46</v>
    <v>195.98</v>
    <v>110684600</v>
    <v>DGX</v>
    <v>QUEST DIAGNOSTICS INCORPORATED (XNYS:DGX)</v>
    <v>460424</v>
    <v>855291</v>
    <v>1996</v>
  </rv>
  <rv s="2">
    <v>7845</v>
  </rv>
  <rv s="0">
    <v>https://www.bing.com/financeapi/forcetrigger?t=a1rec7&amp;q=XNYS%3aDVA&amp;form=skydnc</v>
    <v>Learn more on Bing</v>
  </rv>
  <rv s="1">
    <v>en-US</v>
    <v>a1rec7</v>
    <v>268435456</v>
    <v>1</v>
    <v>Powered by Refinitiv</v>
    <v>0</v>
    <v>DAVITA INC. (XNYS:DVA)</v>
    <v>2</v>
    <v>3</v>
    <v>Finance</v>
    <v>4</v>
    <v>159.41999999999999</v>
    <v>101</v>
    <v>0.83919999999999995</v>
    <v>-1.36</v>
    <v>-9.1809999999999999E-3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78000</v>
    <v>New York Stock Exchange</v>
    <v>XNYS</v>
    <v>XNYS</v>
    <v>2000 16th St, DENVER, CO, 80202-5117 US</v>
    <v>149.48500000000001</v>
    <v>Healthcare Providers &amp; Services</v>
    <v>Stock</v>
    <v>46129.798003402342</v>
    <v>7847</v>
    <v>146.6</v>
    <v>9804236000</v>
    <v>DAVITA INC.</v>
    <v>DAVITA INC.</v>
    <v>148.02500000000001</v>
    <v>15.3575</v>
    <v>148.13</v>
    <v>146.77000000000001</v>
    <v>66800000</v>
    <v>DVA</v>
    <v>DAVITA INC. (XNYS:DVA)</v>
    <v>343058</v>
    <v>817545</v>
    <v>1994</v>
  </rv>
  <rv s="2">
    <v>7848</v>
  </rv>
  <rv s="0">
    <v>https://www.bing.com/financeapi/forcetrigger?t=c6j9ur&amp;q=XNYS%3aEHAB&amp;form=skydnc</v>
    <v>Learn more on Bing</v>
  </rv>
  <rv s="1">
    <v>en-US</v>
    <v>c6j9ur</v>
    <v>268435456</v>
    <v>1</v>
    <v>Powered by Refinitiv</v>
    <v>0</v>
    <v>ENHABIT, INC. (XNYS:EHAB)</v>
    <v>2</v>
    <v>3</v>
    <v>Finance</v>
    <v>4</v>
    <v>14.22</v>
    <v>6.47</v>
    <v>1.0087999999999999</v>
    <v>-0.01</v>
    <v>-7.2830000000000008E-4</v>
    <v>USD</v>
    <v>Enhabit, Inc. is a provider of home health and hospice services in the United States. Its segments include Home Health and Hospice. The Home Health segment provides a comprehensive range of Medicare-certified skilled home health services, including skilled nursing, physical, occupational and speech therapy, medical social work, and home health aide services. It works closely with patients, families, caregivers, and physicians to deliver data-driven, evidence-based care plans focused on patient needs and goals. Its home health services are provided by nurses, physical, occupational and speech therapists, medical social workers, and home health aides. The Hospice segment provides hospice services to terminally ill patients and their families. Hospice care focuses on the quality of life for patients experiencing an advanced, life- limiting illness by treating the symptoms of the disease, rather than the disease itself. It operates about 115 hospice agencies and 255 home health agencies.</v>
    <v>10800</v>
    <v>New York Stock Exchange</v>
    <v>XNYS</v>
    <v>XNYS</v>
    <v>6688 N. Central Expressway, Suite 1300, DALLAS, TX, 75206 US</v>
    <v>13.725</v>
    <v>Healthcare Providers &amp; Services</v>
    <v>Stock</v>
    <v>46129.797945635939</v>
    <v>7850</v>
    <v>13.7</v>
    <v>702815369</v>
    <v>ENHABIT, INC.</v>
    <v>ENHABIT, INC.</v>
    <v>13.72</v>
    <v>0</v>
    <v>13.73</v>
    <v>13.72</v>
    <v>51225610</v>
    <v>EHAB</v>
    <v>ENHABIT, INC. (XNYS:EHAB)</v>
    <v>530038</v>
    <v>1187440</v>
    <v>2014</v>
  </rv>
  <rv s="2">
    <v>7851</v>
  </rv>
  <rv s="0">
    <v>https://www.bing.com/financeapi/forcetrigger?t=a1sznm&amp;q=XNAS%3aFLGT&amp;form=skydnc</v>
    <v>Learn more on Bing</v>
  </rv>
  <rv s="1">
    <v>en-US</v>
    <v>a1sznm</v>
    <v>268435456</v>
    <v>1</v>
    <v>Powered by Refinitiv</v>
    <v>0</v>
    <v>FULGENT GENETICS, INC. (XNAS:FLGT)</v>
    <v>2</v>
    <v>3</v>
    <v>Finance</v>
    <v>4</v>
    <v>31.04</v>
    <v>13.46</v>
    <v>0.95550000000000002</v>
    <v>3.5000000000000003E-2</v>
    <v>2.1700000000000001E-3</v>
    <v>USD</v>
    <v>Fulgent Genetics, Inc. is a technology-based company with a laboratory services business and a therapeutic development business. Its laboratory services business includes technical laboratory and testing services and professional interpretation of laboratory results by licensed physicians. Its therapeutic development business is focused on developing drug candidates for treating a range of cancers using a novel nanoencapsulation and targeted therapy platform designed to improve the therapeutic window and pharmacokinetic profile of new and existing cancer drugs. Its testing services include comprehensive anatomic pathology testing services, including gastrointestinal pathology, dermatopathology, urologic pathology, breast pathology, neuropathology, and hematopathology, and precision diagnostics testing services, including next-generation sequencing (NGS), tests for biopharma research and clinical tests for rare disease, hereditary cancer, reproductive health, and many other diseases.</v>
    <v>1315</v>
    <v>Nasdaq Stock Market</v>
    <v>XNAS</v>
    <v>XNAS</v>
    <v>4399 SANTA ANITA AVE, EL MONTE, CA, 91731 US</v>
    <v>16.46</v>
    <v>Healthcare Providers &amp; Services</v>
    <v>Stock</v>
    <v>46129.796759490622</v>
    <v>7853</v>
    <v>16.164999999999999</v>
    <v>480867044</v>
    <v>FULGENT GENETICS, INC.</v>
    <v>FULGENT GENETICS, INC.</v>
    <v>16.399999999999999</v>
    <v>0</v>
    <v>16.13</v>
    <v>16.164999999999999</v>
    <v>29747420</v>
    <v>FLGT</v>
    <v>FULGENT GENETICS, INC. (XNAS:FLGT)</v>
    <v>214281</v>
    <v>645246</v>
    <v>2016</v>
  </rv>
  <rv s="2">
    <v>7854</v>
  </rv>
  <rv s="0">
    <v>https://www.bing.com/financeapi/forcetrigger?t=a1t58m&amp;q=XNYS%3aFMS&amp;form=skydnc</v>
    <v>Learn more on Bing</v>
  </rv>
  <rv s="1">
    <v>en-US</v>
    <v>a1t58m</v>
    <v>268435456</v>
    <v>1</v>
    <v>Powered by Refinitiv</v>
    <v>0</v>
    <v>Fresenius Medical Care AG (XNYS:FMS)</v>
    <v>2</v>
    <v>3</v>
    <v>Finance</v>
    <v>4</v>
    <v>30.46</v>
    <v>20.945</v>
    <v>0.83120000000000005</v>
    <v>0.69499999999999995</v>
    <v>3.0522999999999998E-2</v>
    <v>USD</v>
    <v>Fresenius Medical Care AG, formerly Fresenius Medical Care AG &amp; Co. KGaA is a Germany-based kidney dialysis institute. The Company provides dialysis care and related services to persons suffering from end-stage renal disease (ESRD) and offers other extracorporeal therapies, as well as other healthcare services. It has two operating segments such as care delivery segment which consolidates the global health care services business and care enablement segment includes research and development (R&amp;D), manufacturing, supply chain, and commercial operations. It develops and manufactures health care products, which includes dialysis and non-dialysis products. Such as hemodialysis machines, peritoneal cyclers, dialyzers, peritoneal solutions and granulates, bloodlines, renal pharmaceuticals, and systems for water treatment. Its non-dialysis products include acute cardiopulmonary and apheresis products. It owns, operates, or manages dialysis clinics sells products to other dialysis providers.</v>
    <v>109698</v>
    <v>New York Stock Exchange</v>
    <v>XNYS</v>
    <v>XNYS</v>
    <v>Else-Kroener-Strasse 1, BAD HOMBURG VOR DER HOHE, HESSEN, 61352 DE</v>
    <v>23.515000000000001</v>
    <v>Healthcare Providers &amp; Services</v>
    <v>Stock</v>
    <v>46129.797966191407</v>
    <v>7856</v>
    <v>23</v>
    <v>13769893208</v>
    <v>Fresenius Medical Care AG</v>
    <v>Fresenius Medical Care AG</v>
    <v>23.05</v>
    <v>11.842000000000001</v>
    <v>22.77</v>
    <v>23.465</v>
    <v>586826900</v>
    <v>FMS</v>
    <v>Fresenius Medical Care AG (XNYS:FMS)</v>
    <v>580361</v>
    <v>505692</v>
    <v>2006</v>
  </rv>
  <rv s="2">
    <v>7857</v>
  </rv>
  <rv s="0">
    <v>https://www.bing.com/financeapi/forcetrigger?t=bn9sec&amp;q=XNAS%3aGH&amp;form=skydnc</v>
    <v>Learn more on Bing</v>
  </rv>
  <rv s="1">
    <v>en-US</v>
    <v>bn9sec</v>
    <v>268435456</v>
    <v>1</v>
    <v>Powered by Refinitiv</v>
    <v>0</v>
    <v>GUARDANT HEALTH, INC. (XNAS:GH)</v>
    <v>2</v>
    <v>3</v>
    <v>Finance</v>
    <v>4</v>
    <v>120.74</v>
    <v>36.36</v>
    <v>1.5481</v>
    <v>4.67</v>
    <v>5.4492000000000006E-2</v>
    <v>USD</v>
    <v>Guardant Health, Inc. is a precision oncology company focused on guarding wellness and giving every person more time free from cancer. It provides critical insights into what drives disease through its advanced blood and tissue tests, real-world data, and artificial intelligence (AI) analytics. Guardant tests help improve outcomes across all stages of care, including screening to find cancer early, monitoring for recurrence in early-stage cancer, and helping doctors select the treatment for patients with advanced cancer. For patients with advanced-stage cancer, it has developed Guardant360 laboratory developed test (LDT), and Guardant360 CDx test, a comprehensive liquid biopsy test to provide tumor mutation profiling with solid tumors and to be used as a companion diagnostic in connection with non-small cell lung cancer (NSCLC), and breast cancer. It offers other tests, including Guardant360 Tissue test, Guardant Reveal blood test, Guardant360 Response blood test and others.</v>
    <v>2490</v>
    <v>Nasdaq Stock Market</v>
    <v>XNAS</v>
    <v>XNAS</v>
    <v>3100 Hanover Street, PALO ALTO, CA, 94304 US</v>
    <v>91.828999999999994</v>
    <v>Healthcare Equipment &amp; Supplies</v>
    <v>Stock</v>
    <v>46129.795945046091</v>
    <v>7859</v>
    <v>85.325000000000003</v>
    <v>11853869048</v>
    <v>GUARDANT HEALTH, INC.</v>
    <v>GUARDANT HEALTH, INC.</v>
    <v>87.15</v>
    <v>0</v>
    <v>85.7</v>
    <v>90.37</v>
    <v>131170400</v>
    <v>GH</v>
    <v>GUARDANT HEALTH, INC. (XNAS:GH)</v>
    <v>1738067</v>
    <v>2106168</v>
    <v>2011</v>
  </rv>
  <rv s="2">
    <v>7860</v>
  </rv>
  <rv s="0">
    <v>https://www.bing.com/financeapi/forcetrigger?t=brg5u2&amp;q=XNYS%3aHIMS&amp;form=skydnc</v>
    <v>Learn more on Bing</v>
  </rv>
  <rv s="1">
    <v>en-US</v>
    <v>brg5u2</v>
    <v>268435456</v>
    <v>1</v>
    <v>Powered by Refinitiv</v>
    <v>0</v>
    <v>HIMS &amp; HERS HEALTH, INC. (XNYS:HIMS)</v>
    <v>2</v>
    <v>3</v>
    <v>Finance</v>
    <v>4</v>
    <v>70.430000000000007</v>
    <v>13.74</v>
    <v>2.4472</v>
    <v>1.37</v>
    <v>5.076E-2</v>
    <v>USD</v>
    <v>Hims &amp; Hers Health, Inc. provides a consumer-first platform, which helps customers to fulfill their health and wellness needs. Its platform includes access to a provider network, a clinically focused electronic medical record system, digital prescriptions, cloud pharmacy fulfillment, and personalization capabilities. Its digital platform enables access to treatments for a range of chronic conditions, including those related to sexual health, hair loss, dermatology, mental health, and weight loss. It connects patients to licensed healthcare professionals who can prescribe medications when appropriate and prescriptions are fulfilled online through licensed pharmacies on a subscription basis. It also offers access to a range of health and wellness products designed to meet individual needs, which can include curated prescription and non-prescription products. Through its mobile applications, consumers can access a range of educational programs, wellness content, and other services.</v>
    <v>2442</v>
    <v>New York Stock Exchange</v>
    <v>XNYS</v>
    <v>XNYS</v>
    <v>2269 Chestnut St, #523, SAN FRANCISCO, CA, 94123 US</v>
    <v>29.78</v>
    <v>Healthcare Providers &amp; Services</v>
    <v>Stock</v>
    <v>46129.796236296097</v>
    <v>7862</v>
    <v>27.54</v>
    <v>6464344368</v>
    <v>HIMS &amp; HERS HEALTH, INC.</v>
    <v>HIMS &amp; HERS HEALTH, INC.</v>
    <v>27.87</v>
    <v>55.250300000000003</v>
    <v>26.99</v>
    <v>28.36</v>
    <v>227938800</v>
    <v>HIMS</v>
    <v>HIMS &amp; HERS HEALTH, INC. (XNYS:HIMS)</v>
    <v>48668303</v>
    <v>30639559</v>
    <v>2021</v>
  </rv>
  <rv s="2">
    <v>7863</v>
  </rv>
  <rv s="0">
    <v>https://www.bing.com/financeapi/forcetrigger?t=a1vkdm&amp;q=XNYS%3aINFU&amp;form=skydnc</v>
    <v>Learn more on Bing</v>
  </rv>
  <rv s="1">
    <v>en-US</v>
    <v>a1vkdm</v>
    <v>268435456</v>
    <v>1</v>
    <v>Powered by Refinitiv</v>
    <v>0</v>
    <v>INFUSYSTEM HOLDINGS, INC. (XNYS:INFU)</v>
    <v>2</v>
    <v>3</v>
    <v>Finance</v>
    <v>4</v>
    <v>11.04</v>
    <v>4.66</v>
    <v>1.5308999999999999</v>
    <v>0.12</v>
    <v>1.1730000000000001E-2</v>
    <v>USD</v>
    <v>InfuSystem Holdings, Inc. is a national health care service provider, facilitating outpatient care for durable medical equipment manufacturers and health care providers. Its segments include Patient Services and Device Solutions. Its core service within its Patient Services segment is its Oncology Business. Patient Services supplies electronic ambulatory infusion pumps and associated disposable supply kits to private oncology clinics, infusion clinics and hospital outpatient oncology clinics to be utilized in the treatment of a variety of cancers, including colorectal cancer and other disease states. Its Device Solutions segment’s core service is to sell or rent new and pre-owned pole-mounted and ambulatory infusion pumps and other Durable Medical Equipment, sell treatment-related consumables, and provide biomedical recertification, maintenance and repair services for oncology practices and other healthcare site settings, including, home care and home infusion providers and others.</v>
    <v>461</v>
    <v>New York Stock Exchange</v>
    <v>XNYS</v>
    <v>XNYS</v>
    <v>3851 West Hamlin Road, ROCHESTER HILLS, MI, 48309 US</v>
    <v>10.598000000000001</v>
    <v>Healthcare Equipment &amp; Supplies</v>
    <v>Stock</v>
    <v>46129.797527267969</v>
    <v>7865</v>
    <v>10.18</v>
    <v>209007900</v>
    <v>INFUSYSTEM HOLDINGS, INC.</v>
    <v>INFUSYSTEM HOLDINGS, INC.</v>
    <v>10.28</v>
    <v>32.742800000000003</v>
    <v>10.23</v>
    <v>10.35</v>
    <v>20194000</v>
    <v>INFU</v>
    <v>INFUSYSTEM HOLDINGS, INC. (XNYS:INFU)</v>
    <v>87976</v>
    <v>94691</v>
    <v>2005</v>
  </rv>
  <rv s="2">
    <v>7866</v>
  </rv>
  <rv s="0">
    <v>https://www.bing.com/financeapi/forcetrigger?t=bzw7sm&amp;q=XNAS%3aINNV&amp;form=skydnc</v>
    <v>Learn more on Bing</v>
  </rv>
  <rv s="1">
    <v>en-US</v>
    <v>bzw7sm</v>
    <v>268435456</v>
    <v>1</v>
    <v>Powered by Refinitiv</v>
    <v>0</v>
    <v>INNOVAGE HOLDING CORP. (XNAS:INNV)</v>
    <v>2</v>
    <v>3</v>
    <v>Finance</v>
    <v>4</v>
    <v>10.69</v>
    <v>2.6</v>
    <v>0.51729999999999998</v>
    <v>-0.2</v>
    <v>-2.3895E-2</v>
    <v>USD</v>
    <v>InnovAge Holding Corp. is a healthcare delivery platform. The Company is engaged in managing the care of high-cost, frail, and dual-eligible seniors through the Program of All-inclusive Care for the Elderly (PACE). Its programs are designed to allow frail seniors to live life on their terms by aging in place, in their own homes and communities, for as long as safely possible. Through its PACE program, it offers a range of medical and ancillary services for seniors, including in-home care services (skilled, unskilled and personal care), center services such as primary care, physical therapy, occupational therapy, speech therapy, dental services, mental health and psychiatric services, meals, and activities; transportation to and from the PACE center, and third-party medical appointments and care management. Its participant-centered approach is led by the Company's Interdisciplinary Care Teams (IDTs), who oversee all aspects of each participant’s care plan.</v>
    <v>2440</v>
    <v>Nasdaq Stock Market</v>
    <v>XNAS</v>
    <v>XNAS</v>
    <v>8950 E. Lowry Boulevard, DENVER, CO, 80230 US</v>
    <v>8.6199999999999992</v>
    <v>Healthcare Providers &amp; Services</v>
    <v>Stock</v>
    <v>46129.797092303124</v>
    <v>7868</v>
    <v>8.17</v>
    <v>1108664915</v>
    <v>INNOVAGE HOLDING CORP.</v>
    <v>INNOVAGE HOLDING CORP.</v>
    <v>8.49</v>
    <v>175.69890000000001</v>
    <v>8.3699999999999992</v>
    <v>8.17</v>
    <v>135699500</v>
    <v>INNV</v>
    <v>INNOVAGE HOLDING CORP. (XNAS:INNV)</v>
    <v>188720</v>
    <v>296949</v>
    <v>2015</v>
  </rv>
  <rv s="2">
    <v>7869</v>
  </rv>
  <rv s="0">
    <v>https://www.bing.com/financeapi/forcetrigger?t=c27jf2&amp;q=XNAS%3aLFST&amp;form=skydnc</v>
    <v>Learn more on Bing</v>
  </rv>
  <rv s="1">
    <v>en-US</v>
    <v>c27jf2</v>
    <v>268435456</v>
    <v>1</v>
    <v>Powered by Refinitiv</v>
    <v>0</v>
    <v>LIFESTANCE HEALTH GROUP, INC. (XNAS:LFST)</v>
    <v>2</v>
    <v>3</v>
    <v>Finance</v>
    <v>4</v>
    <v>8.09</v>
    <v>3.74</v>
    <v>1.117</v>
    <v>0.22500000000000001</v>
    <v>3.3732999999999999E-2</v>
    <v>USD</v>
    <v>LifeStance Health Group, Inc. is a reimagining mental health company. The Company is focused on providing virtual and in-person outpatient mental healthcare for children, adolescents and adults experiencing a variety of mental health conditions. Its patient-focused platform combines differentiated clinical capabilities with a personalized, digitally powered patient experience designed to transform patient access and treatment. Its clinicians offer patients a comprehensive, multidisciplinary suite of mental health services, spanning psychiatric evaluations and treatment, psychological and neuropsychological testing, and individual, family and group therapy. It treats a range of mental health conditions, including anxiety, depression, bipolar disorder, eating disorders, psychotic disorders and post-traumatic stress disorder. It employs approximately 7,400 psychiatrists, advanced practice nurses, psychologists and therapists and operates across 33 states and more than 550 centers.</v>
    <v>10961</v>
    <v>Nasdaq Stock Market</v>
    <v>XNAS</v>
    <v>XNAS</v>
    <v>4800 N. Scottsdale Road, Suite 2500, SCOTTSDALE, AZ, 85251 US</v>
    <v>6.98</v>
    <v>Healthcare Providers &amp; Services</v>
    <v>Stock</v>
    <v>46129.79796545078</v>
    <v>7871</v>
    <v>6.74</v>
    <v>2687555164</v>
    <v>LIFESTANCE HEALTH GROUP, INC.</v>
    <v>LIFESTANCE HEALTH GROUP, INC.</v>
    <v>6.76</v>
    <v>294.65809999999999</v>
    <v>6.67</v>
    <v>6.8949999999999996</v>
    <v>389783200</v>
    <v>LFST</v>
    <v>LIFESTANCE HEALTH GROUP, INC. (XNAS:LFST)</v>
    <v>880106</v>
    <v>1815956</v>
    <v>2021</v>
  </rv>
  <rv s="2">
    <v>7872</v>
  </rv>
  <rv s="0">
    <v>https://www.bing.com/financeapi/forcetrigger?t=a1ww5r&amp;q=XNYS%3aLH&amp;form=skydnc</v>
    <v>Learn more on Bing</v>
  </rv>
  <rv s="1">
    <v>en-US</v>
    <v>a1ww5r</v>
    <v>268435456</v>
    <v>1</v>
    <v>Powered by Refinitiv</v>
    <v>0</v>
    <v>LABCORP HOLDINGS INC. (XNYS:LH)</v>
    <v>2</v>
    <v>3</v>
    <v>Finance</v>
    <v>4</v>
    <v>293.72000000000003</v>
    <v>209.375</v>
    <v>0.97060000000000002</v>
    <v>5.41</v>
    <v>2.0310999999999999E-2</v>
    <v>USD</v>
    <v>Labcorp Holdings Inc. provides comprehensive laboratory services that help doctors, hospitals, pharmaceutical companies, researchers and patients. The Company operates through two segments: Diagnostics Laboratories (Dx) and Biopharma Laboratory Services (BLS). The Diagnostics Laboratories segment includes routine testing and specialty/esoteric testing. Dx operates through a network of patient service centers, branches, rapid response laboratories, primary laboratories, and specialty laboratories. The BLS segment provides drug development and CDx development solutions from early-stage research to clinical development, along with support for crop protection and chemical testing, through its ED and Central Laboratory Services businesses. Its service also includes ambulatory outpatient laboratory services. The Company is focused on four primary specialty testing areas, such as oncology, women's health, autoimmune disease, and neurology.</v>
    <v>71000</v>
    <v>New York Stock Exchange</v>
    <v>XNYS</v>
    <v>XNYS</v>
    <v>358 S Main St, BURLINGTON, NC, 27215 US</v>
    <v>273.625</v>
    <v>Healthcare Providers &amp; Services</v>
    <v>Stock</v>
    <v>46129.796020890622</v>
    <v>7874</v>
    <v>266.68</v>
    <v>22335974578</v>
    <v>LABCORP HOLDINGS INC.</v>
    <v>LABCORP HOLDINGS INC.</v>
    <v>267.64999999999998</v>
    <v>25.9846</v>
    <v>266.36</v>
    <v>271.77</v>
    <v>82187050</v>
    <v>LH</v>
    <v>LABCORP HOLDINGS INC. (XNYS:LH)</v>
    <v>276625</v>
    <v>569048</v>
    <v>2024</v>
  </rv>
  <rv s="2">
    <v>7875</v>
  </rv>
  <rv s="0">
    <v>https://www.bing.com/financeapi/forcetrigger?t=a1xexm&amp;q=XNYS%3aMD&amp;form=skydnc</v>
    <v>Learn more on Bing</v>
  </rv>
  <rv s="1">
    <v>en-US</v>
    <v>a1xexm</v>
    <v>268435456</v>
    <v>1</v>
    <v>Powered by Refinitiv</v>
    <v>0</v>
    <v>PEDIATRIX MEDICAL GROUP, INC. (XNYS:MD)</v>
    <v>2</v>
    <v>3</v>
    <v>Finance</v>
    <v>4</v>
    <v>24.99</v>
    <v>11.84</v>
    <v>0.71330000000000005</v>
    <v>0.6</v>
    <v>2.7014999999999997E-2</v>
    <v>USD</v>
    <v>Pediatrix Medical Group, Inc. is a provider of physician services, including newborn, maternal-fetal, and other pediatric subspecialty care. The Company’s affiliated clinicians provide services to women, babies and children across the continuum of care, both in hospital settings and office-based practices. Its specialties include obstetrics, maternal-fetal medicine and neonatology, complemented by pediatric subspecialties. It offers specialized and critical care services through approximately 4,400 affiliated physicians and other clinicians. It provides neonatal clinical care, primarily within hospital-based neonatal intensive care units (NICUs), to babies born prematurely or with medical complications. The Company provides maternal-fetal and obstetrical medical care to expectant mothers experiencing complicated pregnancies primarily in areas where its affiliated neonatal physicians practice.</v>
    <v>2295</v>
    <v>New York Stock Exchange</v>
    <v>XNYS</v>
    <v>XNYS</v>
    <v>1301 CONCORD TERRACE, SUNRISE, FL, 33323 US</v>
    <v>22.97</v>
    <v>Healthcare Providers &amp; Services</v>
    <v>Stock</v>
    <v>46129.796762001562</v>
    <v>7877</v>
    <v>22.09</v>
    <v>1894874601</v>
    <v>PEDIATRIX MEDICAL GROUP, INC.</v>
    <v>PEDIATRIX MEDICAL GROUP, INC.</v>
    <v>22.31</v>
    <v>11.7668</v>
    <v>22.21</v>
    <v>22.81</v>
    <v>83072100</v>
    <v>MD</v>
    <v>PEDIATRIX MEDICAL GROUP, INC. (XNYS:MD)</v>
    <v>236720</v>
    <v>844300</v>
    <v>2007</v>
  </rv>
  <rv s="2">
    <v>7878</v>
  </rv>
  <rv s="0">
    <v>https://www.bing.com/financeapi/forcetrigger?t=a1yek2&amp;q=XNAS%3aNEO&amp;form=skydnc</v>
    <v>Learn more on Bing</v>
  </rv>
  <rv s="1">
    <v>en-US</v>
    <v>a1yek2</v>
    <v>268435456</v>
    <v>1</v>
    <v>Powered by Refinitiv</v>
    <v>0</v>
    <v>NEOGENOMICS, INC. (XNAS:NEO)</v>
    <v>2</v>
    <v>3</v>
    <v>Finance</v>
    <v>4</v>
    <v>13.74</v>
    <v>4.72</v>
    <v>1.7243999999999999</v>
    <v>0.23499999999999999</v>
    <v>2.8799000000000002E-2</v>
    <v>USD</v>
    <v>NeoGenomics, Inc. is a cancer diagnostics company specializing in cancer genetics testing and information services. The Company offers comprehensive oncology-focused testing menus across the cancer continuum, serving oncologists, pathologists, hospital systems, academic centers, and pharmaceutical firms with diagnostic and predictive testing to help them diagnose and treat cancer. Its services include clinical cancer testing; interpretation and consultative services; molecular and NGS testing; comprehensive technical and professional services offering; clinical trials and research; validation laboratory services, and oncology data solutions. It operates a network of laboratories for full-service sample processing and analysis services throughout the United States and a full-service sample-processing laboratory in Cambridge, United Kingdom. Its testing services include Cytogenetics (karyotype analysis), Fluorescence In-Situ Hybridization (FISH), Flow cytometry, and others.</v>
    <v>2500</v>
    <v>Nasdaq Stock Market</v>
    <v>XNAS</v>
    <v>XNAS</v>
    <v>9490 Neogenomics Way, FORT MYERS, FL, 33912 US</v>
    <v>8.4949999999999992</v>
    <v>Healthcare Providers &amp; Services</v>
    <v>Stock</v>
    <v>46129.797931666406</v>
    <v>7880</v>
    <v>8.23</v>
    <v>1092557201</v>
    <v>NEOGENOMICS, INC.</v>
    <v>NEOGENOMICS, INC.</v>
    <v>8.42</v>
    <v>0</v>
    <v>8.16</v>
    <v>8.3949999999999996</v>
    <v>130143800</v>
    <v>NEO</v>
    <v>NEOGENOMICS, INC. (XNAS:NEO)</v>
    <v>971144</v>
    <v>1597477</v>
    <v>1998</v>
  </rv>
  <rv s="2">
    <v>7881</v>
  </rv>
  <rv s="0">
    <v>https://www.bing.com/financeapi/forcetrigger?t=bvfga2&amp;q=XNAS%3aNNOX&amp;form=skydnc</v>
    <v>Learn more on Bing</v>
  </rv>
  <rv s="1">
    <v>en-US</v>
    <v>bvfga2</v>
    <v>268435456</v>
    <v>1</v>
    <v>Powered by Refinitiv</v>
    <v>0</v>
    <v>NANO-X IMAGING LTD (XNAS:NNOX)</v>
    <v>2</v>
    <v>3</v>
    <v>Finance</v>
    <v>4</v>
    <v>5.86</v>
    <v>2.11</v>
    <v>1.5270999999999999</v>
    <v>6.5000000000000002E-2</v>
    <v>2.3984999999999999E-2</v>
    <v>USD</v>
    <v>Nano-X Imaging Ltd is an Israel-based company that develops a digital X-ray source enabling a cost reduction of imaging systems.</v>
    <v>165</v>
    <v>Nasdaq Stock Market</v>
    <v>XNAS</v>
    <v>XNAS</v>
    <v>Ofer Tech Park, 94 Shlomo Shmeltzer Road, PETAH TIKVA, 4970602 IL</v>
    <v>3.0598999999999998</v>
    <v>Healthcare Equipment &amp; Supplies</v>
    <v>Stock</v>
    <v>46129.797897210155</v>
    <v>7883</v>
    <v>2.77</v>
    <v>192056140</v>
    <v>NANO-X IMAGING LTD</v>
    <v>NANO-X IMAGING LTD</v>
    <v>2.81</v>
    <v>0</v>
    <v>2.71</v>
    <v>2.7749999999999999</v>
    <v>69209420</v>
    <v>NNOX</v>
    <v>NANO-X IMAGING LTD (XNAS:NNOX)</v>
    <v>2616625</v>
    <v>821284</v>
    <v>2018</v>
  </rv>
  <rv s="2">
    <v>7884</v>
  </rv>
  <rv s="0">
    <v>https://www.bing.com/financeapi/forcetrigger?t=azp4xm&amp;q=XNAS%3aNRC&amp;form=skydnc</v>
    <v>Learn more on Bing</v>
  </rv>
  <rv s="1">
    <v>en-US</v>
    <v>azp4xm</v>
    <v>268435456</v>
    <v>1</v>
    <v>Powered by Refinitiv</v>
    <v>0</v>
    <v>NATIONAL RESEARCH CORPORATION (XNAS:NRC)</v>
    <v>2</v>
    <v>3</v>
    <v>Finance</v>
    <v>4</v>
    <v>22.79</v>
    <v>9.7550000000000008</v>
    <v>0.38179999999999997</v>
    <v>0.41</v>
    <v>2.3269000000000001E-2</v>
    <v>USD</v>
    <v>National Research Corporation, doing business as NRC Health, is a provider of analytics and insights that facilitate measurement and improvement of the patient and employee experience while also increasing patient engagement and customer loyalty for healthcare organizations in the United States. Its digital solutions consist of four solution categories: Patient Experience, Consumer Experience, Employee Experience, and Market Experience, which can be implemented both collectively as an enterprise solution or individually to meet specific needs within the organization. Its Marketing solutions are subscription-based services that allow for improved tracking of awareness, perception, and consistency of healthcare brands; real-time assessment of competitive differentiators, and enhanced segmentation tools. Its Reputation solutions allow healthcare organizations to share a picture of their organization and ensure that timely and relevant content informs better consumer decision-making.</v>
    <v>357</v>
    <v>Nasdaq Stock Market</v>
    <v>XNAS</v>
    <v>XNAS</v>
    <v>1245 Q Street, LINCOLN, NE, 68508 US</v>
    <v>18.399999999999999</v>
    <v>Professional &amp; Commercial Services</v>
    <v>Stock</v>
    <v>46129.795861978906</v>
    <v>7886</v>
    <v>17.95</v>
    <v>410117592</v>
    <v>NATIONAL RESEARCH CORPORATION</v>
    <v>NATIONAL RESEARCH CORPORATION</v>
    <v>17.95</v>
    <v>35.930599999999998</v>
    <v>17.62</v>
    <v>18.03</v>
    <v>22746400</v>
    <v>NRC</v>
    <v>NATIONAL RESEARCH CORPORATION (XNAS:NRC)</v>
    <v>51694</v>
    <v>80875</v>
    <v>2021</v>
  </rv>
  <rv s="2">
    <v>7887</v>
  </rv>
  <rv s="0">
    <v>https://www.bing.com/financeapi/forcetrigger?t=a1oifr&amp;q=XNAS%3aOPCH&amp;form=skydnc</v>
    <v>Learn more on Bing</v>
  </rv>
  <rv s="1">
    <v>en-US</v>
    <v>a1oifr</v>
    <v>268435456</v>
    <v>1</v>
    <v>Powered by Refinitiv</v>
    <v>0</v>
    <v>OPTION CARE HEALTH, INC. (XNAS:OPCH)</v>
    <v>2</v>
    <v>3</v>
    <v>Finance</v>
    <v>4</v>
    <v>36.799999999999997</v>
    <v>24.234999999999999</v>
    <v>0.92910000000000004</v>
    <v>0.43</v>
    <v>1.5178000000000001E-2</v>
    <v>USD</v>
    <v>Option Care Health, Inc. is an independent provider of home and alternate site infusion services. The Company’s infusion services include the clinical management of infusion therapy, nursing support and care coordination. It provides a therapy portfolio through its network of 92 full-service pharmacies and 93 stand-alone ambulatory infusion suites. It administers a wide variety of therapies and services, including anti-infectives infusion, nutrition support, immunoglobulin infusion, chronic inflammatory disorders, neurological disorders, bleeding disorders infusion, Naven health, women’s health, heart failure, and others. Its home infusion services include medication and supplies for administration and use at home or within one of its ambulatory infusion suites, consultation and education regarding the patient’s condition and the prescribed medication nursing support, clinical monitoring and assistance in monitoring potential side effects, and assistance in obtaining reimbursement.</v>
    <v>6528</v>
    <v>Nasdaq Stock Market</v>
    <v>XNAS</v>
    <v>XNAS</v>
    <v>3000 Lakeside Dr, Suite 300N, BANNOCKBURN, IL, 60015 US</v>
    <v>28.98</v>
    <v>Healthcare Providers &amp; Services</v>
    <v>Stock</v>
    <v>46129.797948367966</v>
    <v>7889</v>
    <v>28.43</v>
    <v>4514986384</v>
    <v>OPTION CARE HEALTH, INC.</v>
    <v>OPTION CARE HEALTH, INC.</v>
    <v>28.73</v>
    <v>22.6065</v>
    <v>28.33</v>
    <v>28.76</v>
    <v>156988400</v>
    <v>OPCH</v>
    <v>OPTION CARE HEALTH, INC. (XNAS:OPCH)</v>
    <v>651842</v>
    <v>1688251</v>
    <v>1996</v>
  </rv>
  <rv s="2">
    <v>7890</v>
  </rv>
  <rv s="0">
    <v>https://www.bing.com/financeapi/forcetrigger?t=brkuw7&amp;q=XNAS%3aPNTG&amp;form=skydnc</v>
    <v>Learn more on Bing</v>
  </rv>
  <rv s="1">
    <v>en-US</v>
    <v>brkuw7</v>
    <v>268435456</v>
    <v>1</v>
    <v>Powered by Refinitiv</v>
    <v>0</v>
    <v>THE PENNANT GROUP, INC. (XNAS:PNTG)</v>
    <v>2</v>
    <v>3</v>
    <v>Finance</v>
    <v>4</v>
    <v>35</v>
    <v>21.73</v>
    <v>1.3043</v>
    <v>0.45</v>
    <v>1.4793000000000001E-2</v>
    <v>USD</v>
    <v>The Pennant Group, Inc. is a holding company of independent operating subsidiaries that provide healthcare services through home health and hospice agencies and senior living communities located throughout Arizona, California, Colorado, Connecticut, Idaho, Montana, Nevada, Oklahoma, Oregon, Texas, Utah, Washington, Wisconsin, Wyoming, Tennessee, Georgia and Alabama. Each of these businesses is operated by a separate, independent operating subsidiary. Its segments include home health and hospice services, and senior living services. Its home health and hospice services segment includes its home health, hospice and home care businesses. Its home health services provide care after surgery or when illness or health conditions require additional assistance. Its senior living services segment includes the operation of assisted living, independent living and memory care communities. Its independent living communities are designed for active individuals or couples.</v>
    <v>9700</v>
    <v>Nasdaq Stock Market</v>
    <v>XNAS</v>
    <v>XNAS</v>
    <v>1675 E. RIVERSIDE DRIVE, EAGLE, ID, 83616 US</v>
    <v>31.18</v>
    <v>Healthcare Providers &amp; Services</v>
    <v>Stock</v>
    <v>46129.79797135391</v>
    <v>7892</v>
    <v>30.677199999999999</v>
    <v>1079008371</v>
    <v>THE PENNANT GROUP, INC.</v>
    <v>THE PENNANT GROUP, INC.</v>
    <v>30.76</v>
    <v>36.868499999999997</v>
    <v>30.42</v>
    <v>30.87</v>
    <v>34953300</v>
    <v>PNTG</v>
    <v>THE PENNANT GROUP, INC. (XNAS:PNTG)</v>
    <v>71159</v>
    <v>239999</v>
    <v>2019</v>
  </rv>
  <rv s="2">
    <v>7893</v>
  </rv>
  <rv s="0">
    <v>https://www.bing.com/financeapi/forcetrigger?t=a217tc&amp;q=XNAS%3aPRPO&amp;form=skydnc</v>
    <v>Learn more on Bing</v>
  </rv>
  <rv s="1">
    <v>en-US</v>
    <v>a217tc</v>
    <v>268435456</v>
    <v>1</v>
    <v>Powered by Refinitiv</v>
    <v>0</v>
    <v>PRECIPIO, INC (XNAS:PRPO)</v>
    <v>2</v>
    <v>3</v>
    <v>Finance</v>
    <v>4</v>
    <v>29.8</v>
    <v>5.21</v>
    <v>1.3371999999999999</v>
    <v>-0.19</v>
    <v>-6.5519999999999997E-3</v>
    <v>USD</v>
    <v>Precipio, Inc. is a healthcare biotechnology company that is focused on cancer diagnostics. The Company’s technologies include HemeScreen and IV-Cell. The HemeScreen panels test for the presence of various mutations. In developing HemeScreen, it focused on improving the economics of providing blood cancer diagnostic tests and reducing laboratory technician time consumed in the testing process. Its technology enables testing to be completed in one rapid scanning process. IV-Cell is a cell culture media that addresses the problem of diagnostic mistakes through the process of selective culturing. IV-Cell is a universal media that enables simultaneous culturing of all four hematopoietic cell lineages. Its product category includes Molecular Kits and IV-Cell Cytogenetics Media. The Molecular Kits include Quantitative MPN Panel, ABL1 Resistance Panel, and others. The Company’s laboratory and research and development (R&amp;D) facilities are located in New Haven, Connecticut and Omaha, Nebraska.</v>
    <v>61</v>
    <v>Nasdaq Stock Market</v>
    <v>XNAS</v>
    <v>XNAS</v>
    <v>4 Science Park, NEW HAVEN, CT, 06511 US</v>
    <v>29.23</v>
    <v>Healthcare Equipment &amp; Supplies</v>
    <v>Stock</v>
    <v>46129.796122731248</v>
    <v>7895</v>
    <v>28.225000000000001</v>
    <v>51387820</v>
    <v>PRECIPIO, INC</v>
    <v>PRECIPIO, INC</v>
    <v>29.16</v>
    <v>0</v>
    <v>29</v>
    <v>28.81</v>
    <v>1783680</v>
    <v>PRPO</v>
    <v>PRECIPIO, INC (XNAS:PRPO)</v>
    <v>12813</v>
    <v>27702</v>
    <v>1997</v>
  </rv>
  <rv s="2">
    <v>7896</v>
  </rv>
  <rv s="0">
    <v>https://www.bing.com/financeapi/forcetrigger?t=c1qqa2&amp;q=XNAS%3aPRVA&amp;form=skydnc</v>
    <v>Learn more on Bing</v>
  </rv>
  <rv s="1">
    <v>en-US</v>
    <v>c1qqa2</v>
    <v>268435456</v>
    <v>1</v>
    <v>Powered by Refinitiv</v>
    <v>0</v>
    <v>PRIVIA HEALTH GROUP, INC. (XNAS:PRVA)</v>
    <v>2</v>
    <v>3</v>
    <v>Finance</v>
    <v>4</v>
    <v>26.51</v>
    <v>18.77</v>
    <v>0.91900000000000004</v>
    <v>0.54500000000000004</v>
    <v>2.3191000000000003E-2</v>
    <v>USD</v>
    <v>Privia Health Group, Inc. is a technology-driven, national physician-enablement company. The Company collaborates with medical groups, health plans and health systems. It enhances physician practices, improves patient experiences and doctors for delivering care in both in-person and virtual care settings. Its Privia Platform is powered by the Privia Technology Solution, an end-to-end, cloud-based technology solution that integrates both Privia-developed and third-party applications into an interface and workflow that manages all aspects of its Privia Providers provision of healthcare services. Privia Platform optimizes provider workflow across the full continuum of reimbursement arrangements. The Company provides management services to each Medical Group though a local management services organization, which provides Medical Groups with access to value-based care (VBC) opportunities either directly or through Privia-owned accountable care organizations.</v>
    <v>1226</v>
    <v>Nasdaq Stock Market</v>
    <v>XNAS</v>
    <v>XNAS</v>
    <v>950 N. Glebe Rd., Suite 700, ARLINGTON, VA, 22203 US</v>
    <v>24.34</v>
    <v>Healthcare Providers &amp; Services</v>
    <v>Stock</v>
    <v>46129.797998657028</v>
    <v>7898</v>
    <v>22.520299999999999</v>
    <v>3020653125</v>
    <v>PRIVIA HEALTH GROUP, INC.</v>
    <v>PRIVIA HEALTH GROUP, INC.</v>
    <v>23.89</v>
    <v>135.5411</v>
    <v>23.5</v>
    <v>24.045000000000002</v>
    <v>125625000</v>
    <v>PRVA</v>
    <v>PRIVIA HEALTH GROUP, INC. (XNAS:PRVA)</v>
    <v>450994</v>
    <v>845341</v>
    <v>2016</v>
  </rv>
  <rv s="2">
    <v>7899</v>
  </rv>
  <rv s="0">
    <v>https://www.bing.com/financeapi/forcetrigger?t=a21t27&amp;q=XNAS%3aRDNT&amp;form=skydnc</v>
    <v>Learn more on Bing</v>
  </rv>
  <rv s="1">
    <v>en-US</v>
    <v>a21t27</v>
    <v>268435456</v>
    <v>1</v>
    <v>Powered by Refinitiv</v>
    <v>0</v>
    <v>RADNET, INC. (XNAS:RDNT)</v>
    <v>2</v>
    <v>3</v>
    <v>Finance</v>
    <v>4</v>
    <v>85.84</v>
    <v>46.76</v>
    <v>1.5235000000000001</v>
    <v>0.4</v>
    <v>6.6569999999999997E-3</v>
    <v>USD</v>
    <v>RadNet, Inc. is a national provider of fixed-site diagnostic imaging services in the United States. The Company has a network of 407 owned and/or operated outpatient imaging centers. Its Imaging Center segment provides physicians with imaging capabilities to facilitate the diagnosis and treatment of diseases and disorders. Its services include magnetic resonance imaging (MRI), computed tomography (CT), positron emission tomography (PET), nuclear medicine, mammography, ultrasound, diagnostic radiology (X-ray), fluoroscopy and other related procedures. Its Digital Health segment develops and deploys clinical applications to enhance interpretation of medical images and improve patient outcomes with an emphasis on brain, breast, prostate, and pulmonary diagnostics. It provides radiology information technology and artificial intelligence (AI) solutions marketed under the DeepHealth brand and teleradiology professional services. It is also a provider of AI-powered breast health solutions.</v>
    <v>8844</v>
    <v>Nasdaq Stock Market</v>
    <v>XNAS</v>
    <v>XNAS</v>
    <v>1510 Cotner Ave, LOS ANGELES, CA, 90025 US</v>
    <v>63.17</v>
    <v>Healthcare Providers &amp; Services</v>
    <v>Stock</v>
    <v>46129.797931875</v>
    <v>7901</v>
    <v>59.85</v>
    <v>4694757743</v>
    <v>RADNET, INC.</v>
    <v>RADNET, INC.</v>
    <v>61.19</v>
    <v>0</v>
    <v>60.09</v>
    <v>60.49</v>
    <v>77612130</v>
    <v>RDNT</v>
    <v>RADNET, INC. (XNAS:RDNT)</v>
    <v>355308</v>
    <v>857712</v>
    <v>2008</v>
  </rv>
  <rv s="2">
    <v>7902</v>
  </rv>
  <rv s="0">
    <v>https://www.bing.com/financeapi/forcetrigger?t=ay67zr&amp;q=XNAS%3aVMD&amp;form=skydnc</v>
    <v>Learn more on Bing</v>
  </rv>
  <rv s="1">
    <v>en-US</v>
    <v>ay67zr</v>
    <v>268435456</v>
    <v>1</v>
    <v>Powered by Refinitiv</v>
    <v>0</v>
    <v>VIEMED HEALTHCARE, INC. (XNAS:VMD)</v>
    <v>2</v>
    <v>3</v>
    <v>Finance</v>
    <v>4</v>
    <v>10.06</v>
    <v>5.93</v>
    <v>1.1528</v>
    <v>0.19500000000000001</v>
    <v>2.0375999999999998E-2</v>
    <v>USD</v>
    <v>Viemed Healthcare, Inc. is an in-home clinical care provider of post-acute respiratory healthcare equipment and services in the United States, including non-invasive ventilators (NIV), sleep therapy, staffing, and other complementary products and services. The Company focuses on in-home treatment with clinical practitioners providing therapy, education and counseling to patients in their homes using high-touch and high-tech services. The Company’s products and services include Home Medical Equipment, In-home sleep testing, and Healthcare staffing. Home Medical Equipment provides respiratory and other home medical equipment solutions, including home ventilation, bi-level positive airway pressure (BiPAP) and continuous positive airway pressure (CPAP) devices, percussion vests, oxygen concentrators, breast pumps for women, respiratory devices and other medical equipment. It offers in-home sleep apnea testing services. The Company also provides healthcare staffing and recruitment services.</v>
    <v>1382</v>
    <v>Nasdaq Stock Market</v>
    <v>XNAS</v>
    <v>XNAS</v>
    <v>625 E. KALISTE SALOOM RD., LAFAYETTE, LA, 70508 US</v>
    <v>9.9</v>
    <v>Healthcare Providers &amp; Services</v>
    <v>Stock</v>
    <v>46129.795920589844</v>
    <v>7904</v>
    <v>9.66</v>
    <v>376954681</v>
    <v>VIEMED HEALTHCARE, INC.</v>
    <v>VIEMED HEALTHCARE, INC.</v>
    <v>9.66</v>
    <v>26.571400000000001</v>
    <v>9.57</v>
    <v>9.7650000000000006</v>
    <v>38602630</v>
    <v>VMD</v>
    <v>VIEMED HEALTHCARE, INC. (XNAS:VMD)</v>
    <v>172827</v>
    <v>333314</v>
    <v>2016</v>
  </rv>
  <rv s="2">
    <v>7905</v>
  </rv>
  <rv s="0">
    <v>https://www.bing.com/financeapi/forcetrigger?t=bwkvm7&amp;q=XNAS%3aSMFR&amp;form=skydnc</v>
    <v>Learn more on Bing</v>
  </rv>
  <rv s="1">
    <v>en-US</v>
    <v>bwkvm7</v>
    <v>268435456</v>
    <v>1</v>
    <v>Powered by Refinitiv</v>
    <v>0</v>
    <v>GENEDX HOLDINGS CORP. (XNAS:WGS)</v>
    <v>2</v>
    <v>3</v>
    <v>Finance</v>
    <v>4</v>
    <v>170.87</v>
    <v>55.17</v>
    <v>2.1766999999999999</v>
    <v>0.37</v>
    <v>5.6559999999999996E-3</v>
    <v>USD</v>
    <v>GeneDx Holdings Corp. is a genomics company. The Company operates, through its subsidiary, GeneDx, LLC, which is focused on exome and genome tests that translate complex genomic data into clinical answers that unlock personalized health plans, accelerate drug discovery, and improve health system efficiencies. It operates through GeneDx segment, which primarily provides pediatric and rare disease diagnostics with a focus on whole exome and genome sequencing and, to a lesser extent, data and information services. Exome sequencing test options include XomeDx, XomeDx Plus, and XomeDxXpress. GeneDx genome sequencing evaluates the protein-coding and non-coding regions of an individual’s nuclear genome. GeneDx genome sequencing test options include GenomeSeqDx and GenomeXpress. It offers a menu of targeted variant testing options to meet the needs of families and healthcare providers. Its subsidiary, Fabric Genomics, Inc., specializes in artificial intelligence-powered genomic interpretation.</v>
    <v>1300</v>
    <v>Nasdaq Stock Market</v>
    <v>XNAS</v>
    <v>XNAS</v>
    <v>333 Ludlow Street, North Tower, 6Th Floor, STAMFORD, CT, 06902 US</v>
    <v>70.295000000000002</v>
    <v>Healthcare Providers &amp; Services</v>
    <v>Stock</v>
    <v>46129.797256654689</v>
    <v>7907</v>
    <v>65.704999999999998</v>
    <v>1926906204</v>
    <v>GENEDX HOLDINGS CORP.</v>
    <v>GENEDX HOLDINGS CORP.</v>
    <v>67.45</v>
    <v>0</v>
    <v>65.42</v>
    <v>65.790000000000006</v>
    <v>29288740</v>
    <v>WGS</v>
    <v>GENEDX HOLDINGS CORP. (XNAS:WGS)</v>
    <v>373363</v>
    <v>693507</v>
    <v>2020</v>
  </rv>
  <rv s="2">
    <v>7908</v>
  </rv>
  <rv s="0">
    <v>http://en.wikipedia.org/wiki/Alcon</v>
    <v>Wikipedia</v>
  </rv>
  <rv s="6">
    <v>204</v>
    <v>7910</v>
  </rv>
  <rv s="7">
    <v>17</v>
    <v>https://www.bing.com/th?id=AMMS_2871957dd1dea5cd93eb0f98586becca&amp;qlt=95</v>
    <v>7911</v>
    <v>0</v>
    <v>https://www.bing.com/images/search?form=xlimg&amp;q=alcon</v>
    <v>Image of Alcon Inc.</v>
  </rv>
  <rv s="0">
    <v>https://www.bing.com/financeapi/forcetrigger?t=bpofww&amp;q=XNYS%3aALC&amp;form=skydnc</v>
    <v>Learn more on Bing</v>
  </rv>
  <rv s="8">
    <v>en-US</v>
    <v>bpofww</v>
    <v>268435456</v>
    <v>1</v>
    <v>Powered by Refinitiv</v>
    <v>13</v>
    <v>Alcon Inc. (XNYS:ALC)</v>
    <v>15</v>
    <v>81</v>
    <v>Finance</v>
    <v>4</v>
    <v>99.2</v>
    <v>71.55</v>
    <v>1.0576000000000001</v>
    <v>1.7949999999999999</v>
    <v>2.2564000000000001E-2</v>
    <v>USD</v>
    <v>Alcon AG is a Switzerland-based eye care company. The Company research, develop, manufacture, distribute and sell a full suite of eye care products within two key businesses: Surgical and Vision Care. The Company’s Surgical business is focused on ophthalmic products for cataract surgery, vitreoretinal surgery, refractive laser surgery and glaucoma surgery. The surgical portfolio includes implantables, consumables and surgical equipment required for these procedures and supports the end-to-end needs of the ophthalmic surgeon. The Company’s Vision Care business comprises of daily disposable, reusable and color-enhancing contact lenses and a portfolio of ocular health products, including products for dry eye, ocular allergies, glaucoma, and contact lens care, as well as ocular vitamins and redness relievers. The Company operates in 60 countries and serves consumers and patients in over 140 countries.</v>
    <v>25942</v>
    <v>New York Stock Exchange</v>
    <v>XNYS</v>
    <v>XNYS</v>
    <v>Rue Louis d'Affry 6, FRIBOURG, FRIBOURG, 1700 CH</v>
    <v>82.364999999999995</v>
    <v>7912</v>
    <v>Healthcare Equipment &amp; Supplies</v>
    <v>Stock</v>
    <v>46129.797979640622</v>
    <v>7913</v>
    <v>81.155000000000001</v>
    <v>32352060000</v>
    <v>Alcon Inc.</v>
    <v>Alcon Inc.</v>
    <v>81.42</v>
    <v>41.158200000000001</v>
    <v>79.55</v>
    <v>81.344999999999999</v>
    <v>499700000</v>
    <v>ALC</v>
    <v>Alcon Inc. (XNYS:ALC)</v>
    <v>909169</v>
    <v>1460106</v>
    <v>2018</v>
  </rv>
  <rv s="2">
    <v>7914</v>
  </rv>
  <rv s="0">
    <v>https://www.bing.com/financeapi/forcetrigger?t=a1na6h&amp;q=XNAS%3aALGN&amp;form=skydnc</v>
    <v>Learn more on Bing</v>
  </rv>
  <rv s="1">
    <v>en-US</v>
    <v>a1na6h</v>
    <v>268435456</v>
    <v>1</v>
    <v>Powered by Refinitiv</v>
    <v>0</v>
    <v>ALIGN TECHNOLOGY, INC. (XNAS:ALGN)</v>
    <v>2</v>
    <v>3</v>
    <v>Finance</v>
    <v>4</v>
    <v>208.30500000000001</v>
    <v>122</v>
    <v>1.7785</v>
    <v>5.44</v>
    <v>2.9401999999999998E-2</v>
    <v>USD</v>
    <v>Align Technology, Inc. is a global medical device company that designs, manufactures, and sells the Invisalign system of clear aligners, iTero intraoral scanners, and exocad computer-aided design and computer-aided manufacturing (CAD/CAM) software for digital orthodontics and restorative dentistry. The Company provides Align Digital Platform. Its segments include Clear Aligner, and Imaging Systems and CAD/CAM Services (Systems and Services). The Clear Aligner segment consists of comprehensive products, non-comprehensive products and non-case products. Its comprehensive products include Invisalign Comprehensive and Invisalign First. The Company's non-case products include retention products, Invisalign training and adjusting tools. It offers up to four sets of custom clear aligners called Vivera retainers. The Systems and Services segment consists of its iTero intraoral scanning systems. Its services include subscription software, disposables, rentals, leases and pay per scan services.</v>
    <v>20290</v>
    <v>Nasdaq Stock Market</v>
    <v>XNAS</v>
    <v>XNAS</v>
    <v>410 North Scottsdale Road, Suite 1300, TEMPE, AZ, 85288 US</v>
    <v>194.67</v>
    <v>Healthcare Equipment &amp; Supplies</v>
    <v>Stock</v>
    <v>46129.797938610936</v>
    <v>7916</v>
    <v>188.73</v>
    <v>13640227148</v>
    <v>ALIGN TECHNOLOGY, INC.</v>
    <v>ALIGN TECHNOLOGY, INC.</v>
    <v>188.87</v>
    <v>33.651400000000002</v>
    <v>185.02</v>
    <v>190.46</v>
    <v>71617280</v>
    <v>ALGN</v>
    <v>ALIGN TECHNOLOGY, INC. (XNAS:ALGN)</v>
    <v>506555</v>
    <v>1163857</v>
    <v>1997</v>
  </rv>
  <rv s="2">
    <v>7917</v>
  </rv>
  <rv s="0">
    <v>https://www.bing.com/financeapi/forcetrigger?t=a1v1zr&amp;q=XNYS%3aAVNS&amp;form=skydnc</v>
    <v>Learn more on Bing</v>
  </rv>
  <rv s="4">
    <v>en-US</v>
    <v>a1v1zr</v>
    <v>268435456</v>
    <v>1</v>
    <v>Powered by Refinitiv</v>
    <v>8</v>
    <v>AVANOS MEDICAL, INC. (XNYS:AVNS)</v>
    <v>2</v>
    <v>9</v>
    <v>Finance</v>
    <v>4</v>
    <v>24.72</v>
    <v>9.3030000000000008</v>
    <v>1.4782999999999999</v>
    <v>-0.02</v>
    <v>-8.1100000000000009E-4</v>
    <v>USD</v>
    <v>Avanos Medical, Inc. is a medical technology company focused on delivering medical device solutions. It offers healthcare needs, such as providing nutrition to patients from hospital to home and reducing the use of opioids while helping patients move from surgery to recovery. Specialty Nutrition Systems portfolio of products includes enteral feeding, which consist of MIC-KEY enteral feeding tubes and Corpak patient feeding solutions, and Neonate solutions feeding products consist of NeoMed neonatal and pediatric feeding solutions. It also includes TKO, an anti-reflux needleless connector technology, which is used in Neonatal and Pediatric Intensive Care Units. The Pain Management and Recovery portfolio of products includes surgical pain and recovery products such as ON-Q and ambIT surgical pain pumps and Game Ready cold and compression therapy systems and Radiofrequency Ablation solutions, which provide invasive pain relief therapies, such as COOLIEF, Trident and ESSENTEC RFA products.</v>
    <v>2287</v>
    <v>New York Stock Exchange</v>
    <v>XNYS</v>
    <v>XNYS</v>
    <v>5405 Windward Parkway, Suite 100 South, ALPHARETTA, GA, 30004 US</v>
    <v>24.65</v>
    <v>Healthcare Equipment &amp; Supplies</v>
    <v>Stock</v>
    <v>46129.79800459453</v>
    <v>7919</v>
    <v>24.61</v>
    <v>675757752</v>
    <v>AVANOS MEDICAL, INC.</v>
    <v>AVANOS MEDICAL, INC.</v>
    <v>24.65</v>
    <v>24.66</v>
    <v>24.64</v>
    <v>46674170</v>
    <v>AVNS</v>
    <v>AVANOS MEDICAL, INC. (XNYS:AVNS)</v>
    <v>1118745</v>
    <v>1740907</v>
    <v>2014</v>
  </rv>
  <rv s="2">
    <v>7920</v>
  </rv>
  <rv s="0">
    <v>https://www.bing.com/financeapi/forcetrigger?t=c64kz2&amp;q=XNYS%3aBLCO&amp;form=skydnc</v>
    <v>Learn more on Bing</v>
  </rv>
  <rv s="1">
    <v>en-US</v>
    <v>c64kz2</v>
    <v>268435456</v>
    <v>1</v>
    <v>Powered by Refinitiv</v>
    <v>0</v>
    <v>Bausch + Lomb Corporation (XNYS:BLCO)</v>
    <v>2</v>
    <v>3</v>
    <v>Finance</v>
    <v>4</v>
    <v>18.914999999999999</v>
    <v>10.45</v>
    <v>0.64880000000000004</v>
    <v>0.21</v>
    <v>1.2658000000000001E-2</v>
    <v>USD</v>
    <v>Bausch + Lomb Corporation is an eye health company. It operates through three segments: Vision Care, Pharmaceuticals, and Surgical. Vision Care segment includes both a contact lens and a consumer eye care business that consists of contact lens care products, over-the-counter eye drops and eye vitamins. Pharmaceuticals segment consists of generic pharmaceutical products for post-operative treatments and treatments for a number of eye conditions, such as glaucoma, eye inflammation, ocular hypertension, dry eyes and retinal diseases. Surgical segment consists of medical device equipment, consumables, instruments and technologies for the treatment of cataracts, corneal and vitreous and retinal eye conditions, which includes delivery systems, phacoemulsification equipment and other surgical instruments and devices for cataract surgery. Its brands consist of PreserVision, Biotrue, Artelac, Alaway, Mioclear, Ocuvite, ScoutPro, XIIDRA, Vyzulta, Lotemax, Prolensa, Minims, INFUSE, and many more.</v>
    <v>13000</v>
    <v>New York Stock Exchange</v>
    <v>XNYS</v>
    <v>XNYS</v>
    <v>520 Applewood Crescent, VAUGHAN, ON, L4K 4B4 CA</v>
    <v>17.12</v>
    <v>Healthcare Equipment &amp; Supplies</v>
    <v>Stock</v>
    <v>46129.796933680467</v>
    <v>7922</v>
    <v>16.745000000000001</v>
    <v>5987462880</v>
    <v>Bausch + Lomb Corporation</v>
    <v>Bausch + Lomb Corporation</v>
    <v>16.989999999999998</v>
    <v>0</v>
    <v>16.59</v>
    <v>16.8</v>
    <v>356396600</v>
    <v>BLCO</v>
    <v>Bausch + Lomb Corporation (XNYS:BLCO)</v>
    <v>319274</v>
    <v>410760</v>
    <v>2020</v>
  </rv>
  <rv s="2">
    <v>7923</v>
  </rv>
  <rv s="0">
    <v>https://www.bing.com/financeapi/forcetrigger?t=bxpjm7&amp;q=XNAS%3aBVS&amp;form=skydnc</v>
    <v>Learn more on Bing</v>
  </rv>
  <rv s="1">
    <v>en-US</v>
    <v>bxpjm7</v>
    <v>268435456</v>
    <v>1</v>
    <v>Powered by Refinitiv</v>
    <v>0</v>
    <v>BIOVENTUS INC. (XNAS:BVS)</v>
    <v>2</v>
    <v>3</v>
    <v>Finance</v>
    <v>4</v>
    <v>10.76</v>
    <v>5.81</v>
    <v>0.7722</v>
    <v>0.13</v>
    <v>1.2487999999999999E-2</v>
    <v>USD</v>
    <v>Bioventus Inc. is a medical device company. The Company’s portfolio of products is grouped into three areas. Its Pain Treatments include the Knee Osteoarthritis (KOA) area, and Peripheral Nerve Stimulation (PNS) area. Its Surgical Solutions include Ultrasonics, which offers precision bone resection for patients with degenerative spine conditions and spinal deformities, and Bone Graft Substitutes (BGS), which includes a range of products that facilitate optimal bone fusion following a surgical procedure. Its Restorative Therapies comprise Fracture Care that provide low-intensity pulse ultrasound to help patients who suffer from bone fractures that do not heal through traditional methods. It offers a diverse portfolio of products to support physicians in relieving pain and addressing musculoskeletal challenges across indications and clinical areas, including knee, hand and upper extremities, foot and ankle, podiatry, trauma, general surgery, spine and neurosurgery.</v>
    <v>930</v>
    <v>Nasdaq Stock Market</v>
    <v>XNAS</v>
    <v>XNAS</v>
    <v>4721 EMPEROR BOULEVARD, SUITE 100, DURHAM, NC, 27703 US</v>
    <v>10.76</v>
    <v>Healthcare Equipment &amp; Supplies</v>
    <v>Stock</v>
    <v>46129.797884964843</v>
    <v>7925</v>
    <v>10.46</v>
    <v>876451486</v>
    <v>BIOVENTUS INC.</v>
    <v>BIOVENTUS INC.</v>
    <v>10.59</v>
    <v>32.173400000000001</v>
    <v>10.41</v>
    <v>10.54</v>
    <v>83154790</v>
    <v>BVS</v>
    <v>BIOVENTUS INC. (XNAS:BVS)</v>
    <v>344262</v>
    <v>480906</v>
    <v>2015</v>
  </rv>
  <rv s="2">
    <v>7926</v>
  </rv>
  <rv s="0">
    <v>https://www.bing.com/financeapi/forcetrigger?t=a1q5hw&amp;q=XNYS%3aCOO&amp;form=skydnc</v>
    <v>Learn more on Bing</v>
  </rv>
  <rv s="1">
    <v>en-US</v>
    <v>a1q5hw</v>
    <v>268435456</v>
    <v>1</v>
    <v>Powered by Refinitiv</v>
    <v>0</v>
    <v>THE COOPER COMPANIES, INC. (XNAS:COO)</v>
    <v>2</v>
    <v>3</v>
    <v>Finance</v>
    <v>4</v>
    <v>89.83</v>
    <v>61.774999999999999</v>
    <v>1.0044999999999999</v>
    <v>0.84</v>
    <v>1.2107000000000001E-2</v>
    <v>USD</v>
    <v>The Cooper Companies, Inc. is a global medical device company. The Company operates in two business units: CooperVision and CooperSurgical. CooperVision segment is involved in the contact lens industry. CooperSurgical segment is involved in the fertility and women's health care market through its diversified portfolio of products and services, including fertility products and services, medical devices, cryostorage (such as cord blood and cord tissue storage) and contraception. CooperVision’s products include MyDay daily disposable, MyDay daily disposable toric, MyDay Energys, MyDay multifocal, Biofinity &amp; Biofinity XR, Biofinity Energys. CooperSurgical’s portfolio includes INSORB, Lone Star, and the Doppler Blood Flow Monitor. It also offers a suite of single-use cordless surgical retractors with an integrated multi-light-emitting diode (LED) light source and dual smoke evacuation channels, and single-use surgical suction devices with an integrated, cordless radial LED light source.</v>
    <v>15000</v>
    <v>Nasdaq Stock Market</v>
    <v>XNAS</v>
    <v>XNAS</v>
    <v>6101 Bollinger Canyon Road, Suite 500, SAN RAMON, CA, 94583 US</v>
    <v>71.3</v>
    <v>Healthcare Equipment &amp; Supplies</v>
    <v>Stock</v>
    <v>46129.797498796092</v>
    <v>7928</v>
    <v>70.069999999999993</v>
    <v>13700933168</v>
    <v>THE COOPER COMPANIES, INC.</v>
    <v>THE COOPER COMPANIES, INC.</v>
    <v>70.319999999999993</v>
    <v>34.743499999999997</v>
    <v>69.38</v>
    <v>70.22</v>
    <v>195114400</v>
    <v>COO</v>
    <v>THE COOPER COMPANIES, INC. (XNAS:COO)</v>
    <v>1544382</v>
    <v>1906087</v>
    <v>1980</v>
  </rv>
  <rv s="2">
    <v>7929</v>
  </rv>
  <rv s="0">
    <v>https://www.bing.com/financeapi/forcetrigger?t=c5ldcw&amp;q=XNAS%3aEMBC&amp;form=skydnc</v>
    <v>Learn more on Bing</v>
  </rv>
  <rv s="1">
    <v>en-US</v>
    <v>c5ldcw</v>
    <v>268435456</v>
    <v>1</v>
    <v>Powered by Refinitiv</v>
    <v>0</v>
    <v>Embecta Corp. (XNAS:EMBC)</v>
    <v>2</v>
    <v>3</v>
    <v>Finance</v>
    <v>4</v>
    <v>15.55</v>
    <v>8.4700000000000006</v>
    <v>1.1117999999999999</v>
    <v>0.21</v>
    <v>2.2082000000000001E-2</v>
    <v>USD</v>
    <v>Embecta Corp. is a global medical device company focused on providing solutions to improve the health and well-being of people living with diabetes. The Company has a portfolio of marketed products, including a variety of pen needles, syringes and safety injection devices. Its pen needles are sterile, single-use, medical devices, designed to be used in conjunction with pen injectors that inject insulin or other diabetes medications. It also sells safety pen needles, which have shields on both ends of the cannula that automatically deploy after the injection to help prevent needlestick exposure and injury during injection and disposal. Its traditional and safety pen needles are compatible and frequently used with pen injectors in the market. It sells sterile, single-use insulin syringes, which are used to inject insulin drawn from insulin vials. It also sells safety insulin syringes. It distributes its products through a variety of channels, including retail, hospitals and pharmacies.</v>
    <v>1850</v>
    <v>Nasdaq Stock Market</v>
    <v>XNAS</v>
    <v>XNAS</v>
    <v>300 Kimball Drive, Suite 300, PARSIPPANY, NJ, 07054 US</v>
    <v>9.89</v>
    <v>Healthcare Equipment &amp; Supplies</v>
    <v>Stock</v>
    <v>46129.797999374998</v>
    <v>7931</v>
    <v>9.6199999999999992</v>
    <v>575616942</v>
    <v>Embecta Corp.</v>
    <v>Embecta Corp.</v>
    <v>9.6999999999999993</v>
    <v>4.1067999999999998</v>
    <v>9.51</v>
    <v>9.7200000000000006</v>
    <v>59219850</v>
    <v>EMBC</v>
    <v>Embecta Corp. (XNAS:EMBC)</v>
    <v>289821</v>
    <v>830413</v>
    <v>2021</v>
  </rv>
  <rv s="2">
    <v>7932</v>
  </rv>
  <rv s="0">
    <v>https://www.bing.com/financeapi/forcetrigger?t=bh5hqh&amp;q=XNAS%3aESTA&amp;form=skydnc</v>
    <v>Learn more on Bing</v>
  </rv>
  <rv s="1">
    <v>en-US</v>
    <v>bh5hqh</v>
    <v>268435456</v>
    <v>1</v>
    <v>Powered by Refinitiv</v>
    <v>0</v>
    <v>ESTABLISHMENT LABS HOLDINGS INC. (XNAS:ESTA)</v>
    <v>2</v>
    <v>3</v>
    <v>Finance</v>
    <v>4</v>
    <v>83.31</v>
    <v>28.67</v>
    <v>1.0724</v>
    <v>1.83</v>
    <v>2.8368000000000001E-2</v>
    <v>USD</v>
    <v>Establishment Labs Holdings Inc. is Costa Rica-based medical technology and aesthetics company that is focused on women's health reconstruction market. The Company is engaged in the designing, developing, manufacturing and marketing of product portfolio consisting of silicone-filled breast and body shaping implants. The main activities are conducted at two manufacturing facilities in Costa Rica including Motiva Implants brand sold in over 80 countries globally through a combination of distributors and direct sales to customers.</v>
    <v>1004</v>
    <v>Nasdaq Stock Market</v>
    <v>XNAS</v>
    <v>XNAS</v>
    <v>Building B15 And 25 Coyol Free Zone, ALAJUELA, ALAJUELA, 20101 CR</v>
    <v>66.989999999999995</v>
    <v>Healthcare Equipment &amp; Supplies</v>
    <v>Stock</v>
    <v>46129.796550613282</v>
    <v>7934</v>
    <v>64.709999999999994</v>
    <v>1949401563</v>
    <v>ESTABLISHMENT LABS HOLDINGS INC.</v>
    <v>ESTABLISHMENT LABS HOLDINGS INC.</v>
    <v>64.709999999999994</v>
    <v>0</v>
    <v>64.510000000000005</v>
    <v>66.34</v>
    <v>29385010</v>
    <v>ESTA</v>
    <v>ESTABLISHMENT LABS HOLDINGS INC. (XNAS:ESTA)</v>
    <v>169653</v>
    <v>479786</v>
    <v>2013</v>
  </rv>
  <rv s="2">
    <v>7935</v>
  </rv>
  <rv s="0">
    <v>https://www.bing.com/financeapi/forcetrigger?t=a1uf7w&amp;q=XNYS%3aHAE&amp;form=skydnc</v>
    <v>Learn more on Bing</v>
  </rv>
  <rv s="1">
    <v>en-US</v>
    <v>a1uf7w</v>
    <v>268435456</v>
    <v>1</v>
    <v>Powered by Refinitiv</v>
    <v>0</v>
    <v>HAEMONETICS CORPORATION (XNYS:HAE)</v>
    <v>2</v>
    <v>3</v>
    <v>Finance</v>
    <v>4</v>
    <v>87.32</v>
    <v>47.314999999999998</v>
    <v>0.5353</v>
    <v>1.155</v>
    <v>1.9214999999999999E-2</v>
    <v>USD</v>
    <v>Haemonetics Corporation is a medical technology company. Its solutions address critical medical needs, which includes a suite of hospital technologies designed to advance standards of care and help enhance outcomes for patients; end-to-end plasma collection technologies to optimize operations for plasma centers, and products to enable blood centers to collect in-demand blood components. Its Plasma segment includes plasma collection devices and disposables, donor management software and supporting software solutions. Its Blood Center segment manufactures and provides customers with its full line of apheresis solutions for automated blood collection. Its Hospital segment consists of Interventional Technologies, which includes Vascular Closure, Sensor Guided Technologies and Esophageal Protection products, and Blood Management Technologies (Hemostasis Management, Cell Salvage and Transfusion Management products). It also offers solutions for structural heart and endovascular procedures.</v>
    <v>3023</v>
    <v>New York Stock Exchange</v>
    <v>XNYS</v>
    <v>XNYS</v>
    <v>125 Summer Street, BOSTON, MA, 02110 US</v>
    <v>61.96</v>
    <v>Healthcare Equipment &amp; Supplies</v>
    <v>Stock</v>
    <v>46129.797150242972</v>
    <v>7937</v>
    <v>60.6</v>
    <v>2847067257</v>
    <v>HAEMONETICS CORPORATION</v>
    <v>HAEMONETICS CORPORATION</v>
    <v>60.6</v>
    <v>16.886199999999999</v>
    <v>60.11</v>
    <v>61.265000000000001</v>
    <v>46471350</v>
    <v>HAE</v>
    <v>HAEMONETICS CORPORATION (XNYS:HAE)</v>
    <v>481879</v>
    <v>713159</v>
    <v>1985</v>
  </rv>
  <rv s="2">
    <v>7938</v>
  </rv>
  <rv s="0">
    <v>https://www.bing.com/financeapi/forcetrigger?t=a1v9cw&amp;q=XNAS%3aICUI&amp;form=skydnc</v>
    <v>Learn more on Bing</v>
  </rv>
  <rv s="1">
    <v>en-US</v>
    <v>a1v9cw</v>
    <v>268435456</v>
    <v>1</v>
    <v>Powered by Refinitiv</v>
    <v>0</v>
    <v>ICU MEDICAL, INC. (XNAS:ICUI)</v>
    <v>2</v>
    <v>3</v>
    <v>Finance</v>
    <v>4</v>
    <v>160.29</v>
    <v>107</v>
    <v>0.81310000000000004</v>
    <v>3.86</v>
    <v>3.0624999999999999E-2</v>
    <v>USD</v>
    <v>ICU Medical, Inc. develops, manufactures, and sells medical products used in infusion therapy, vascular access, and vital care applications. Its product portfolio includes ambulatory, syringe, and large volume intravenous (IV) pumps and safety software, dedicated and non-dedicated IV sets, needlefree IV connectors, peripheral IV catheters, sharps safety products, and sterile IV solutions. Its product offerings also include Consumables, Infusion Systems and Vital Care. Its consumables business unit includes infusion therapy, oncology, vascular access, and tracheostomy products. Its infusion systems offer a portfolio of infusion pumps, software, and professional services. Its vital care business unit includes hemodynamic monitoring, general anesthesia and respiratory, temperature management solutions and regional anesthesia/pain management products. Its infusion therapy products include infusion sets, extension sets, needle-free connectors, and disinfection caps.</v>
    <v>13000</v>
    <v>Nasdaq Stock Market</v>
    <v>XNAS</v>
    <v>XNAS</v>
    <v>951 Calle Amanecer, SAN CLEMENTE, CA, 92673-6212 US</v>
    <v>131.22999999999999</v>
    <v>Healthcare Equipment &amp; Supplies</v>
    <v>Stock</v>
    <v>46129.796726214845</v>
    <v>7940</v>
    <v>126.405</v>
    <v>3246511461</v>
    <v>ICU MEDICAL, INC.</v>
    <v>ICU MEDICAL, INC.</v>
    <v>128.33000000000001</v>
    <v>5259.1093000000001</v>
    <v>126.04</v>
    <v>129.9</v>
    <v>24992390</v>
    <v>ICUI</v>
    <v>ICU MEDICAL, INC. (XNAS:ICUI)</v>
    <v>193144</v>
    <v>287135</v>
    <v>1992</v>
  </rv>
  <rv s="2">
    <v>7941</v>
  </rv>
  <rv s="0">
    <v>https://www.bing.com/financeapi/forcetrigger?t=a1wia2&amp;q=XNAS%3aKIDS&amp;form=skydnc</v>
    <v>Learn more on Bing</v>
  </rv>
  <rv s="1">
    <v>en-US</v>
    <v>a1wia2</v>
    <v>268435456</v>
    <v>1</v>
    <v>Powered by Refinitiv</v>
    <v>0</v>
    <v>ORTHOPEDIATRICS CORP. (XNAS:KIDS)</v>
    <v>2</v>
    <v>3</v>
    <v>Finance</v>
    <v>4</v>
    <v>23.7</v>
    <v>14.91</v>
    <v>1.0861000000000001</v>
    <v>0.16</v>
    <v>9.6790000000000001E-3</v>
    <v>USD</v>
    <v>OrthoPediatrics Corp. is an orthopedic company, which is focused on advancing the field of pediatric orthopedics. The Company is engaged in designing, developing, and marketing anatomically appropriate implants and devices for children with orthopedic conditions, giving pediatric orthopedic surgeons and caregivers. The Company sells its specialized products, including PediLoc, PediPlates, Cannulated Screws, PediFlex nail, PediNail, PediLoc Tibia, ACL Reconstruction System, Locking Cannulated Blade, Locking Proximal Femur, Spica Tables, RESPONSE Spine, BandLoc, Devise Rail, Orthex, The Fassier-Duval Telescopic Intramedullary System, SLIM Nail, The GAP Nail, The Free Gliding SCFE Screw System, GIRO Growth Modulation System, PNP Tibia System, ApiFix Mid-C System and Mitchell Ponset specialized bracing products to various hospitals and medical facilities throughout the United States and various international markets. It markets 80 surgical and specialized bracing systems.</v>
    <v>602</v>
    <v>Nasdaq Stock Market</v>
    <v>XNAS</v>
    <v>XNAS</v>
    <v>2850 Frontier Drive, WARSAW, IN, 46582 US</v>
    <v>17.184999999999999</v>
    <v>Healthcare Equipment &amp; Supplies</v>
    <v>Stock</v>
    <v>46129.797780231253</v>
    <v>7943</v>
    <v>16.45</v>
    <v>421903005</v>
    <v>ORTHOPEDIATRICS CORP.</v>
    <v>ORTHOPEDIATRICS CORP.</v>
    <v>16.82</v>
    <v>0</v>
    <v>16.53</v>
    <v>16.690000000000001</v>
    <v>25278790</v>
    <v>KIDS</v>
    <v>ORTHOPEDIATRICS CORP. (XNAS:KIDS)</v>
    <v>147936</v>
    <v>167702</v>
    <v>2007</v>
  </rv>
  <rv s="2">
    <v>7944</v>
  </rv>
  <rv s="0">
    <v>https://www.bing.com/financeapi/forcetrigger?t=a1xrww&amp;q=XNAS%3aMMSI&amp;form=skydnc</v>
    <v>Learn more on Bing</v>
  </rv>
  <rv s="1">
    <v>en-US</v>
    <v>a1xrww</v>
    <v>268435456</v>
    <v>1</v>
    <v>Powered by Refinitiv</v>
    <v>0</v>
    <v>MERIT MEDICAL SYSTEMS, INC. (XNAS:MMSI)</v>
    <v>2</v>
    <v>3</v>
    <v>Finance</v>
    <v>4</v>
    <v>100.19</v>
    <v>66.34</v>
    <v>0.61509999999999998</v>
    <v>0.34</v>
    <v>4.8500000000000001E-3</v>
    <v>USD</v>
    <v>Merit Medical Systems, Inc. is engaged in the development, manufacture, and distribution of medical devices used in interventional, diagnostic, and therapeutic procedures in cardiology, radiology, oncology, critical care, and endoscopy. Its cardiovascular segment consists of four product categories: peripheral intervention, cardiac intervention, custom procedural solutions, and original equipment manufacturer. Its endoscopy segment consists of gastroenterology and pulmonology devices which assist in the palliative treatment of expanding esophageal, tracheobronchial and biliary strictures caused by malignant tumors. Its product portfolio of medical devices and accessories is used in lead management procedures for patients who need a pacemaker, or an implantable cardioverter-defibrillator lead removed or replaced. Its products are used in clinical areas, such as radiology, electrophysiology and more. It also manufactures hemostatic devices under the brand names StatSeal and WoundSeal.</v>
    <v>7500</v>
    <v>Nasdaq Stock Market</v>
    <v>XNAS</v>
    <v>XNAS</v>
    <v>1600 West Merit Park Way, SOUTH JORDAN, UT, 84095 US</v>
    <v>71.905000000000001</v>
    <v>Healthcare Equipment &amp; Supplies</v>
    <v>Stock</v>
    <v>46129.797741272654</v>
    <v>7946</v>
    <v>70.33</v>
    <v>4201625547</v>
    <v>MERIT MEDICAL SYSTEMS, INC.</v>
    <v>MERIT MEDICAL SYSTEMS, INC.</v>
    <v>70.83</v>
    <v>33.1342</v>
    <v>70.099999999999994</v>
    <v>70.44</v>
    <v>59648290</v>
    <v>MMSI</v>
    <v>MERIT MEDICAL SYSTEMS, INC. (XNAS:MMSI)</v>
    <v>303732</v>
    <v>768283</v>
    <v>1987</v>
  </rv>
  <rv s="2">
    <v>7947</v>
  </rv>
  <rv s="0">
    <v>https://www.bing.com/financeapi/forcetrigger?t=c2rztc&amp;q=XNAS%3aRXST&amp;form=skydnc</v>
    <v>Learn more on Bing</v>
  </rv>
  <rv s="1">
    <v>en-US</v>
    <v>c2rztc</v>
    <v>268435456</v>
    <v>1</v>
    <v>Powered by Refinitiv</v>
    <v>0</v>
    <v>RXSIGHT, INC. (XNAS:RXST)</v>
    <v>2</v>
    <v>3</v>
    <v>Finance</v>
    <v>4</v>
    <v>16.739999999999998</v>
    <v>5.9</v>
    <v>1.2761</v>
    <v>9.5000000000000001E-2</v>
    <v>1.2873000000000001E-2</v>
    <v>USD</v>
    <v>RxSight, Inc. is a commercial-stage medical technology company engaged in providing customized vision to patients following cataract surgery. Its RxSight Light Adjustable Lens system (RxSight system) is a cataract technology that enables doctors to customize and optimize visual acuity for patients after surgery. The RxSight system is composed of RxSight Light Adjustable Lens (LAL), RxSight Light Delivery Device (LDD) and related accessories. The LAL is an intraocular lens (IOL) made from the silicone-based photosensitive material that undergoes controlled changes in refractive power when exposed to specific ultraviolet (UV) light patterns generated by the LDD. Its LAL uses a silicone formulation that enables changing the mechanical and optical properties of the lens following implantation. The LDD uses software and algorithms to deliver a short UV light exposure treatment that polymerizes specific portions of the lens and allows doctors to adjust spherical and cylindrical refraction.</v>
    <v>461</v>
    <v>Nasdaq Stock Market</v>
    <v>XNAS</v>
    <v>XNAS</v>
    <v>100 COLUMBIA STREET, SUITE 120, ALISO VIEJO, CA, 92656 US</v>
    <v>7.69</v>
    <v>Healthcare Equipment &amp; Supplies</v>
    <v>Stock</v>
    <v>46129.796278135938</v>
    <v>7949</v>
    <v>7.31</v>
    <v>308465816</v>
    <v>RXSIGHT, INC.</v>
    <v>RXSIGHT, INC.</v>
    <v>7.6</v>
    <v>0</v>
    <v>7.38</v>
    <v>7.4749999999999996</v>
    <v>41266330</v>
    <v>RXST</v>
    <v>RXSIGHT, INC. (XNAS:RXST)</v>
    <v>307112</v>
    <v>775553</v>
    <v>2016</v>
  </rv>
  <rv s="2">
    <v>7950</v>
  </rv>
  <rv s="0">
    <v>https://www.bing.com/financeapi/forcetrigger?t=a323tc&amp;q=XNAS%3aSMTI&amp;form=skydnc</v>
    <v>Learn more on Bing</v>
  </rv>
  <rv s="1">
    <v>en-US</v>
    <v>a323tc</v>
    <v>268435456</v>
    <v>1</v>
    <v>Powered by Refinitiv</v>
    <v>0</v>
    <v>SANARA MEDTECH INC. (XNAS:SMTI)</v>
    <v>2</v>
    <v>3</v>
    <v>Finance</v>
    <v>4</v>
    <v>35.950000000000003</v>
    <v>16.046500000000002</v>
    <v>1.2038</v>
    <v>1.3049999999999999</v>
    <v>6.5975999999999993E-2</v>
    <v>USD</v>
    <v>Sanara Medtech Inc. is a medical technology company focused on developing and commercializing transformative technologies to improve clinical outcomes and reduce healthcare expenditures in the surgical, chronic wound and skincare markets. Its Sanara Surgical segment primarily markets and sells soft tissue repair and bone fusion products for use in the operating room or other sterile environments. Its Tissue Health Plus segment is focused on value-based wound care services. It markets and distributes CellerateRX Surgical Activated Collagen, FORTIFY TRG Tissue Repair Graft and FORTIFY FLOWABLE Extracellular Matrix as well as a portfolio of advanced biologic products focusing on ACTIGEN Verified Inductive Bone Matrix, ALLOCYTE Plus Advanced Viable Bone Matrix, BiFORM Bioactive Moldable Matrix, TEXAGEN Amniotic Membrane Allograft, and BIASURGE Advanced Surgical Solution to the surgical market. BIAKOS Antimicrobial Wound Gel and others are the products sold in the wound care market.</v>
    <v>108</v>
    <v>Nasdaq Stock Market</v>
    <v>XNAS</v>
    <v>XNAS</v>
    <v>1200 Summit Avenue, Suite 414, FORT WORTH, TX, 76102 US</v>
    <v>21.49</v>
    <v>Pharmaceuticals</v>
    <v>Stock</v>
    <v>46129.796518703122</v>
    <v>7952</v>
    <v>20.09</v>
    <v>193287038</v>
    <v>SANARA MEDTECH INC.</v>
    <v>SANARA MEDTECH INC.</v>
    <v>20.170000000000002</v>
    <v>0</v>
    <v>19.78</v>
    <v>21.085000000000001</v>
    <v>9167040</v>
    <v>SMTI</v>
    <v>SANARA MEDTECH INC. (XNAS:SMTI)</v>
    <v>87156</v>
    <v>67434</v>
    <v>2001</v>
  </rv>
  <rv s="2">
    <v>7953</v>
  </rv>
  <rv s="0">
    <v>https://www.bing.com/financeapi/forcetrigger?t=aaq9sm&amp;q=XBRU%3aSOLV&amp;form=skydnc</v>
    <v>Learn more on Bing</v>
  </rv>
  <rv s="1">
    <v>en-US</v>
    <v>aaq9sm</v>
    <v>268435456</v>
    <v>1</v>
    <v>Powered by Refinitiv</v>
    <v>0</v>
    <v>Solvac SA (XBRU:SOLV)</v>
    <v>2</v>
    <v>82</v>
    <v>Finance</v>
    <v>54</v>
    <v>96.6</v>
    <v>62.4</v>
    <v>0.58399999999999996</v>
    <v>-0.5</v>
    <v>-6.757E-3</v>
    <v>EUR</v>
    <v>Solvac SA is a Belgium-based holding company. The Company's sole investment is an equity stake in Solvay SA, an international industrial group active in the chemistry sector. Solvay is engaged in the manufacturing and sale of plastics and chemical products. The Company also operates through European Carbon Fiber GmbH (ECF).</v>
    <v>0</v>
    <v>Euronext Brussels</v>
    <v>XBRU</v>
    <v>XBRU</v>
    <v>rue des Champs Elysees 43, BRUXELLES, BRUXELLES-CAPITALE, 1050 BE</v>
    <v>73.5</v>
    <v>Chemicals</v>
    <v>Stock</v>
    <v>46129.666666666664</v>
    <v>7955</v>
    <v>70.5</v>
    <v>1782678000</v>
    <v>Solvac SA</v>
    <v>Solvac SA</v>
    <v>73.5</v>
    <v>12.471399999999999</v>
    <v>74</v>
    <v>73.5</v>
    <v>21375030</v>
    <v>SOLV</v>
    <v>Solvac SA (XBRU:SOLV)</v>
    <v>1367</v>
    <v>350</v>
    <v>1983</v>
  </rv>
  <rv s="2">
    <v>7956</v>
  </rv>
  <rv s="0">
    <v>https://www.bing.com/financeapi/forcetrigger?t=a23n52&amp;q=XNAS%3aSTAA&amp;form=skydnc</v>
    <v>Learn more on Bing</v>
  </rv>
  <rv s="1">
    <v>en-US</v>
    <v>a23n52</v>
    <v>268435456</v>
    <v>1</v>
    <v>Powered by Refinitiv</v>
    <v>0</v>
    <v>STAAR SURGICAL COMPANY (XNAS:STAA)</v>
    <v>2</v>
    <v>3</v>
    <v>Finance</v>
    <v>4</v>
    <v>30.81</v>
    <v>15.585000000000001</v>
    <v>1.0974999999999999</v>
    <v>0.28000000000000003</v>
    <v>1.1372999999999999E-2</v>
    <v>USD</v>
    <v>STAAR Surgical Company designs, develops, manufactures, and sells implantable lenses for the eye and accessory delivery systems used to deliver the lenses into the eye. The Company markets and sells its ICLs for refractive surgery to treat myopia (nearsightedness) as its EVO family of lenses. Its EVO family of lenses includes its EVO ICL, EVO+ ICL, and EVO Visian ICL. The Company's newest offering, EVO Viva, has an extended depth of focus (EDoF) optic, which is designed to treat myopia with presbyopia (age-related loss of ability to focus). It also market and sell an ICL lens to treat hyperopia (farsightedness), called Visian ICL. It makes its ICL product offerings available in multiple models, powers and lengths, including some with toric ICL (TICL) versions to correct for astigmatism (blurred vision). The Company’s principal products are ICLs used in refractive surgery, including its EVO family of lenses.</v>
    <v>957</v>
    <v>Nasdaq Stock Market</v>
    <v>XNAS</v>
    <v>XNAS</v>
    <v>1911 Walker Ave, MONROVIA, CA, 91016 US</v>
    <v>25.28</v>
    <v>Healthcare Equipment &amp; Supplies</v>
    <v>Stock</v>
    <v>46129.79765678203</v>
    <v>7958</v>
    <v>24.155000000000001</v>
    <v>1232867475</v>
    <v>STAAR SURGICAL COMPANY</v>
    <v>STAAR SURGICAL COMPANY</v>
    <v>24.77</v>
    <v>0</v>
    <v>24.62</v>
    <v>24.9</v>
    <v>49512750</v>
    <v>STAA</v>
    <v>STAAR SURGICAL COMPANY (XNAS:STAA)</v>
    <v>601568</v>
    <v>1465366</v>
    <v>1986</v>
  </rv>
  <rv s="2">
    <v>7959</v>
  </rv>
  <rv s="0">
    <v>https://www.bing.com/financeapi/forcetrigger?t=a24u9c&amp;q=XNAS%3aUFPT&amp;form=skydnc</v>
    <v>Learn more on Bing</v>
  </rv>
  <rv s="1">
    <v>en-US</v>
    <v>a24u9c</v>
    <v>268435456</v>
    <v>1</v>
    <v>Powered by Refinitiv</v>
    <v>0</v>
    <v>UFP TECHNOLOGIES, INC. (XNAS:UFPT)</v>
    <v>2</v>
    <v>3</v>
    <v>Finance</v>
    <v>4</v>
    <v>274.93</v>
    <v>182.86500000000001</v>
    <v>1.1315</v>
    <v>7.12</v>
    <v>3.6692999999999996E-2</v>
    <v>USD</v>
    <v>UFP Technologies, Inc. is a designer and custom manufacturer of solutions for medical devices, sterile packaging, and other engineered custom products. The Company’s single-use and single-patient devices and components are used in a range of medical devices and packaging for minimally invasive surgery, infection prevention, wound care, wearables, orthopedic soft goods, and orthopedic implants. Its manufacturing operations consist primarily of cutting, routing, compression and injection molding, vacuum-forming, micro-molding, thermoforming, laminating, radio frequency and impulse welding, and assembling. It also engineers components for automotive use in interior trim and structural applications. These components are produced using a compression molding process to create functional composites consisting of various materials such as polypropylene/fiberglass panels, nonwovens, and fabrics. It also develops and manufactures precision thermo-formed and heat-sealed polymer components.</v>
    <v>4846</v>
    <v>Nasdaq Stock Market</v>
    <v>XNAS</v>
    <v>XNAS</v>
    <v>100 Hale Street, NEWBURYPORT, MA, 01950 US</v>
    <v>203.93</v>
    <v>Healthcare Equipment &amp; Supplies</v>
    <v>Stock</v>
    <v>46129.797328356253</v>
    <v>7961</v>
    <v>193.0675</v>
    <v>1551607428</v>
    <v>UFP TECHNOLOGIES, INC.</v>
    <v>UFP TECHNOLOGIES, INC.</v>
    <v>197.5</v>
    <v>22.966899999999999</v>
    <v>194.04</v>
    <v>201.16</v>
    <v>7713300</v>
    <v>UFPT</v>
    <v>UFP TECHNOLOGIES, INC. (XNAS:UFPT)</v>
    <v>197044</v>
    <v>190311</v>
    <v>1993</v>
  </rv>
  <rv s="2">
    <v>7962</v>
  </rv>
  <rv s="0">
    <v>https://www.bing.com/financeapi/forcetrigger?t=a254vh&amp;q=XNAS%3aUTMD&amp;form=skydnc</v>
    <v>Learn more on Bing</v>
  </rv>
  <rv s="1">
    <v>en-US</v>
    <v>a254vh</v>
    <v>268435456</v>
    <v>1</v>
    <v>Powered by Refinitiv</v>
    <v>0</v>
    <v>UTAH MEDICAL PRODUCTS, INC. (XNAS:UTMD)</v>
    <v>2</v>
    <v>3</v>
    <v>Finance</v>
    <v>4</v>
    <v>71.805000000000007</v>
    <v>51.26</v>
    <v>0.4138</v>
    <v>1.5649999999999999</v>
    <v>2.2502000000000001E-2</v>
    <v>USD</v>
    <v>Utah Medical Products, Inc. develops, manufactures and markets a broad range of disposable and reusable specialty medical devices. The Company has a particular interest in healthcare for women and their babies. The Company’s broad range of products includes those used in critical care areas and the labor and delivery departments of hospitals, as well as outpatient clinics and physicians’ offices. Its products include BT-CATH, CVX-RIPE, AROM-COT, MUC-X, CORDGUARD, DISPOSA-HOOD, DELTRAN PLUS, GESCO, PICC-NATE, LETZ System, Filshie Clip System, PATHFINDER PLUS, SUPRAPUBIC CATHETERIZATION, LIBERTY System, ENDOCURETTE, LUMIN, and BioPharm HP-PRT, among others. BT-CATH is a patented uterine balloon tamponade catheter for controlling severe postpartum hemorrhage. MUC-X is an aspiration device. The Company produces medical devices for blood pressure monitoring and blood management, electrosurgery, labor and delivery, neonatal intensive care, urological care and women’s pelvic health.</v>
    <v>140</v>
    <v>Nasdaq Stock Market</v>
    <v>XNAS</v>
    <v>XNAS</v>
    <v>7043 S 300 West, MIDVALE, UT, 84070 US</v>
    <v>71.805000000000007</v>
    <v>Healthcare Equipment &amp; Supplies</v>
    <v>Stock</v>
    <v>46129.797709756247</v>
    <v>7964</v>
    <v>69.959999999999994</v>
    <v>226503408</v>
    <v>UTAH MEDICAL PRODUCTS, INC.</v>
    <v>UTAH MEDICAL PRODUCTS, INC.</v>
    <v>70.239999999999995</v>
    <v>20.116299999999999</v>
    <v>69.55</v>
    <v>71.114999999999995</v>
    <v>3185030</v>
    <v>UTMD</v>
    <v>UTAH MEDICAL PRODUCTS, INC. (XNAS:UTMD)</v>
    <v>12117</v>
    <v>14244</v>
    <v>1978</v>
  </rv>
  <rv s="2">
    <v>7965</v>
  </rv>
  <rv s="0">
    <v>https://www.bing.com/financeapi/forcetrigger?t=a26adm&amp;q=XNAS%3aXRAY&amp;form=skydnc</v>
    <v>Learn more on Bing</v>
  </rv>
  <rv s="1">
    <v>en-US</v>
    <v>a26adm</v>
    <v>268435456</v>
    <v>1</v>
    <v>Powered by Refinitiv</v>
    <v>0</v>
    <v>DENTSPLY SIRONA INC. (XNAS:XRAY)</v>
    <v>2</v>
    <v>3</v>
    <v>Finance</v>
    <v>4</v>
    <v>17.18</v>
    <v>9.85</v>
    <v>0.98350000000000004</v>
    <v>0.495</v>
    <v>4.0942999999999993E-2</v>
    <v>USD</v>
    <v>DENTSPLY SIRONA Inc. is a diversified manufacturer of professional dental products and technologies. It develops, manufactures, and markets comprehensive solutions offering dental and oral health products, as well as other consumable medical devices. Its Connected Technology Solutions segment includes the design, manufacture and sales of its dental technology and equipment products. Its Essential Dental Solutions segment includes the development, manufacture and sales of the Company's value-added endodontic, restorative, and preventive consumable products and small equipment used by dental professionals for the treatment of patients. Its Orthodontic and Implant Solutions segment includes the design, manufacture, and sales of its various digital implant systems and dental implant products, digital dentures and digital orthodontic solutions. Its Wellspect Healthcare segment includes the design, manufacture, and sales of its continence care solutions for both urinary and bowel management.</v>
    <v>14000</v>
    <v>Nasdaq Stock Market</v>
    <v>XNAS</v>
    <v>XNAS</v>
    <v>13320 Ballantyne Corporate Place, CHARLOTTE, NC, 28277-3607 US</v>
    <v>12.75</v>
    <v>Healthcare Equipment &amp; Supplies</v>
    <v>Stock</v>
    <v>46129.797253992969</v>
    <v>7967</v>
    <v>12.244999999999999</v>
    <v>2513844940</v>
    <v>DENTSPLY SIRONA INC.</v>
    <v>DENTSPLY SIRONA INC.</v>
    <v>12.37</v>
    <v>0</v>
    <v>12.09</v>
    <v>12.585000000000001</v>
    <v>199749300</v>
    <v>XRAY</v>
    <v>DENTSPLY SIRONA INC. (XNAS:XRAY)</v>
    <v>2075726</v>
    <v>3778388</v>
    <v>1983</v>
  </rv>
  <rv s="2">
    <v>7968</v>
  </rv>
  <rv s="0">
    <v>https://www.bing.com/financeapi/forcetrigger?t=a242z2&amp;q=XNYS%3aTDOC&amp;form=skydnc</v>
    <v>Learn more on Bing</v>
  </rv>
  <rv s="1">
    <v>en-US</v>
    <v>a242z2</v>
    <v>268435456</v>
    <v>1</v>
    <v>Powered by Refinitiv</v>
    <v>0</v>
    <v>TELADOC HEALTH, INC. (XNYS:TDOC)</v>
    <v>2</v>
    <v>3</v>
    <v>Finance</v>
    <v>4</v>
    <v>9.77</v>
    <v>4.4000000000000004</v>
    <v>2.0958000000000001</v>
    <v>-0.105</v>
    <v>-1.8041000000000001E-2</v>
    <v>USD</v>
    <v>Teladoc Health, Inc. provides virtual healthcare services. Its segments include Teladoc Health Integrated Care (Integrated Care) and BetterHelp. Integrated Care segment includes a suite of global virtual medical services including general medical, expert medical services, specialty medical, chronic condition management, mental health, and enabling technologies and enterprise telehealth solutions for hospitals and health systems. Services in this segment are distributed on a B2B basis. BetterHelp segment includes direct-to-consumer mental health platform. The online counseling and therapy services are provided via its network of over 35,000 licensed clinicians leveraging its platform for Web, mobile app, phone, and text-based interactions. Its Teladoc Health family of brands, including Teladoc and BetterHelp, deliver access to advice and resolution for an array of healthcare needs. Its Telecare brand is a tech-enabled provider of specialist and allied health care via virtual delivery.</v>
    <v>5600</v>
    <v>New York Stock Exchange</v>
    <v>XNYS</v>
    <v>XNYS</v>
    <v>155 E 44TH STREET, SUITE 1700, NEW YORK, NY, 10017 US</v>
    <v>5.93</v>
    <v>Healthcare Providers &amp; Services</v>
    <v>Stock</v>
    <v>46129.798004872653</v>
    <v>7970</v>
    <v>5.6950000000000003</v>
    <v>1031163736</v>
    <v>TELADOC HEALTH, INC.</v>
    <v>TELADOC HEALTH, INC.</v>
    <v>5.88</v>
    <v>0</v>
    <v>5.82</v>
    <v>5.7149999999999999</v>
    <v>180431100</v>
    <v>TDOC</v>
    <v>TELADOC HEALTH, INC. (XNYS:TDOC)</v>
    <v>2886323</v>
    <v>4307169</v>
    <v>2008</v>
  </rv>
  <rv s="2">
    <v>7971</v>
  </rv>
  <rv s="0">
    <v>https://www.bing.com/financeapi/forcetrigger?t=a1pl8m&amp;q=XNYS%3aCHD&amp;form=skydnc</v>
    <v>Learn more on Bing</v>
  </rv>
  <rv s="1">
    <v>en-US</v>
    <v>a1pl8m</v>
    <v>268435456</v>
    <v>1</v>
    <v>Powered by Refinitiv</v>
    <v>0</v>
    <v>CHURCH &amp; DWIGHT CO., INC. (XNYS:CHD)</v>
    <v>2</v>
    <v>3</v>
    <v>Finance</v>
    <v>4</v>
    <v>106.04</v>
    <v>81.33</v>
    <v>0.47510000000000002</v>
    <v>2.42</v>
    <v>2.5597999999999999E-2</v>
    <v>USD</v>
    <v>Church &amp; Dwight Co., Inc. develops, manufactures and markets a range of consumer household and personal care products and specialty products focused on animal and food production, chemicals and cleaners. The Company’s segments include Consumer Domestic, Consumer International, and Specialty Products Division (SPD). The Consumer Domestic segment includes each of its seven power brands, as well as other brands and household and personal care products. The Consumer International segment markets a variety of personal care, household and over-the-counter products in international subsidiary markets, including Australia, Canada, France, Germany, Japan, Mexico, China and the United Kingdom. Its SPD segment focuses on sales to businesses and participates in three product areas: animal nutrition, specialty chemicals and commercial and professional. Its brands include ARM &amp; HAMMER, TROJAN, OXICLEAN, FIRST RESPONSE, NAIR, ORAJEL, XTRA, BATISTE, WATERPIK, ZICAM, THERABREATH, HERO, among others.</v>
    <v>5550</v>
    <v>New York Stock Exchange</v>
    <v>XNYS</v>
    <v>XNYS</v>
    <v>Princeton South Corporate Center, 500 Charles Ewing Boulevard, EWING, NJ, 08628 US</v>
    <v>97.07</v>
    <v>Personal &amp; Household Products &amp; Services</v>
    <v>Stock</v>
    <v>46129.798032546096</v>
    <v>7973</v>
    <v>94.41</v>
    <v>22967409696</v>
    <v>CHURCH &amp; DWIGHT CO., INC.</v>
    <v>CHURCH &amp; DWIGHT CO., INC.</v>
    <v>94.62</v>
    <v>32.201900000000002</v>
    <v>94.54</v>
    <v>96.96</v>
    <v>236875100</v>
    <v>CHD</v>
    <v>CHURCH &amp; DWIGHT CO., INC. (XNYS:CHD)</v>
    <v>754944</v>
    <v>2089729</v>
    <v>1925</v>
  </rv>
  <rv s="2">
    <v>7974</v>
  </rv>
  <rv s="0">
    <v>https://www.bing.com/financeapi/forcetrigger?t=a1pshw&amp;q=XNYS%3aCL&amp;form=skydnc</v>
    <v>Learn more on Bing</v>
  </rv>
  <rv s="1">
    <v>en-US</v>
    <v>a1pshw</v>
    <v>268435456</v>
    <v>1</v>
    <v>Powered by Refinitiv</v>
    <v>0</v>
    <v>COLGATE-PALMOLIVE COMPANY (XNYS:CL)</v>
    <v>2</v>
    <v>3</v>
    <v>Finance</v>
    <v>4</v>
    <v>99.33</v>
    <v>74.545000000000002</v>
    <v>0.30299999999999999</v>
    <v>2.1999</v>
    <v>2.6307999999999998E-2</v>
    <v>USD</v>
    <v>Colgate-Palmolive Company is a growth company. It is focused on Oral Care, Personal Care, Home Care and Pet Nutrition, it sells its products under brands, such as Colgate, Palmolive, elmex, hello, meridol, Sorriso, Tom's of Maine, EltaMD, Filorga, Irish Spring, Lady Speed Stick, PCA SKIN, Protex, Sanex, Softsoap, Speed Stick, Ajax, Axion, Fabuloso, Murphy, Soupline and Suavitel, as well as Hill's Science Diet and Hill's Prescription Diet. Its Oral, Personal and Home Care product segment is managed geographically in five segments, such as North America, Latin America, Europe, Asia Pacific and Africa/Eurasia, all of which sell primarily to a variety of traditional and e-commerce retailers, wholesalers, distributors, dentists and skin health professionals. Its Pet Nutrition products include specialty pet nutrition products manufactured and marketed by Hill's Pet Nutrition. The customers for Pet Nutrition products are authorized pet supply retailers, veterinarians and e-commerce retailers.</v>
    <v>33600</v>
    <v>New York Stock Exchange</v>
    <v>XNYS</v>
    <v>XNYS</v>
    <v>300 PARK AVE, NEW YORK, NY, 10022 US</v>
    <v>86.3</v>
    <v>Personal &amp; Household Products &amp; Services</v>
    <v>Stock</v>
    <v>46129.798017962501</v>
    <v>7976</v>
    <v>83.67</v>
    <v>68853468827</v>
    <v>COLGATE-PALMOLIVE COMPANY</v>
    <v>COLGATE-PALMOLIVE COMPANY</v>
    <v>83.84</v>
    <v>32.738199999999999</v>
    <v>83.62</v>
    <v>85.819900000000004</v>
    <v>802301900</v>
    <v>CL</v>
    <v>COLGATE-PALMOLIVE COMPANY (XNYS:CL)</v>
    <v>3830621</v>
    <v>6178483</v>
    <v>1923</v>
  </rv>
  <rv s="2">
    <v>7977</v>
  </rv>
  <rv s="0">
    <v>https://www.bing.com/financeapi/forcetrigger?t=a1pvu2&amp;q=XNYS%3aCLX&amp;form=skydnc</v>
    <v>Learn more on Bing</v>
  </rv>
  <rv s="1">
    <v>en-US</v>
    <v>a1pvu2</v>
    <v>268435456</v>
    <v>1</v>
    <v>Powered by Refinitiv</v>
    <v>0</v>
    <v>THE CLOROX COMPANY (XNYS:CLX)</v>
    <v>2</v>
    <v>3</v>
    <v>Finance</v>
    <v>4</v>
    <v>143.96</v>
    <v>96.6601</v>
    <v>0.64300000000000002</v>
    <v>2.2999999999999998</v>
    <v>2.2465000000000002E-2</v>
    <v>USD</v>
    <v>The Clorox Company is a multinational manufacturer and marketer of consumer and professional products. Its brands include Brita, Burt's Bees, Clorox, Fresh Step, Glad, Hidden Valley, Kingsford, Liquid-Plumr, Pine-Sol and Purell as well as international brands such as Chux, Clorinda and Poett. Its segments include Health and Wellness, Household, Lifestyle and International. Health and Wellness segment consists of cleaning, disinfecting and professional products marketed and sold in the United States. Products within this segment include home care, cleaning and disinfecting products and laundry additives; professional cleaning and disinfecting products, and others. Household segment consists of bags and wraps, cat litter and grilling products marketed and sold in the United States. Lifestyle segment consists of food, water filtration and natural personal care products marketed and sold in the United States. International segment consists of products sold outside the United States.</v>
    <v>7600</v>
    <v>New York Stock Exchange</v>
    <v>XNYS</v>
    <v>XNYS</v>
    <v>1221 Broadway, OAKLAND, CA, 94612-1888 US</v>
    <v>106.86</v>
    <v>Personal &amp; Household Products &amp; Services</v>
    <v>Stock</v>
    <v>46129.798001758594</v>
    <v>7979</v>
    <v>102.4</v>
    <v>12657057692</v>
    <v>THE CLOROX COMPANY</v>
    <v>THE CLOROX COMPANY</v>
    <v>102.64</v>
    <v>17.1037</v>
    <v>102.38</v>
    <v>104.68</v>
    <v>120911900</v>
    <v>CLX</v>
    <v>THE CLOROX COMPANY (XNYS:CLX)</v>
    <v>2031927</v>
    <v>2135730</v>
    <v>1986</v>
  </rv>
  <rv s="2">
    <v>7980</v>
  </rv>
  <rv s="0">
    <v>https://www.bing.com/financeapi/forcetrigger?t=a1zsjc&amp;q=XNYS%3aPG&amp;form=skydnc</v>
    <v>Learn more on Bing</v>
  </rv>
  <rv s="1">
    <v>en-US</v>
    <v>a1zsjc</v>
    <v>268435456</v>
    <v>1</v>
    <v>Powered by Refinitiv</v>
    <v>0</v>
    <v>THE PROCTER &amp; GAMBLE COMPANY (XNYS:PG)</v>
    <v>2</v>
    <v>3</v>
    <v>Finance</v>
    <v>4</v>
    <v>171.65</v>
    <v>137.62</v>
    <v>0.3926</v>
    <v>4.125</v>
    <v>2.8824000000000002E-2</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147.58500000000001</v>
    <v>Personal &amp; Household Products &amp; Services</v>
    <v>Stock</v>
    <v>46129.797194178122</v>
    <v>7982</v>
    <v>143.16</v>
    <v>342174287235</v>
    <v>THE PROCTER &amp; GAMBLE COMPANY</v>
    <v>THE PROCTER &amp; GAMBLE COMPANY</v>
    <v>143.32</v>
    <v>21.816099999999999</v>
    <v>143.11000000000001</v>
    <v>147.23500000000001</v>
    <v>2324001000</v>
    <v>PG</v>
    <v>THE PROCTER &amp; GAMBLE COMPANY (XNYS:PG)</v>
    <v>5781873</v>
    <v>10443364</v>
    <v>1905</v>
  </rv>
  <rv s="2">
    <v>7983</v>
  </rv>
  <rv s="0">
    <v>https://www.bing.com/financeapi/forcetrigger?t=a25rqh&amp;q=XNAS%3aWDFC&amp;form=skydnc</v>
    <v>Learn more on Bing</v>
  </rv>
  <rv s="1">
    <v>en-US</v>
    <v>a25rqh</v>
    <v>268435456</v>
    <v>1</v>
    <v>Powered by Refinitiv</v>
    <v>0</v>
    <v>WD-40 COMPANY (XNAS:WDFC)</v>
    <v>2</v>
    <v>3</v>
    <v>Finance</v>
    <v>4</v>
    <v>253.24</v>
    <v>175.38</v>
    <v>0.30509999999999998</v>
    <v>9.25</v>
    <v>4.5651999999999998E-2</v>
    <v>USD</v>
    <v>WD-40 Company is a global marketing company. The Company develops and sells products that solve problems in workshops, factories, and homes around the world. The Company owns a range of brands that include maintenance products and homecare and cleaning products: WD-40 Multi-Use Product, WD-40 Specialist, 3-IN-ONE, GT85, 2000 Flushes, no vac, Spot Shot, Lava, Solvol, X-14, and Carpet Fresh. The WD-40 Multi-Use Product is a maintenance product which acts as a lubricant, rust preventative, penetrant and moisture displacer. The Company markets and sells its products primarily through hardware stores, automotive parts outlets, industrial distributors and suppliers, mass retail and home center stores, farm supply and others. Its maintenance products are sold worldwide in markets throughout North, Central and South America, Asia, Australia, Europe, India, the Middle East and Africa. Its homecare and cleaning products are sold primarily in North America, the United Kingdom and Australia.</v>
    <v>714</v>
    <v>Nasdaq Stock Market</v>
    <v>XNAS</v>
    <v>XNAS</v>
    <v>9715 Businesspark Avenue, SAN DIEGO, CA, 92131 US</v>
    <v>212.53</v>
    <v>Personal &amp; Household Products &amp; Services</v>
    <v>Stock</v>
    <v>46129.797425358593</v>
    <v>7985</v>
    <v>203.18</v>
    <v>2850795598</v>
    <v>WD-40 COMPANY</v>
    <v>WD-40 COMPANY</v>
    <v>203.18</v>
    <v>32.1873</v>
    <v>202.62</v>
    <v>211.87</v>
    <v>13455400</v>
    <v>WDFC</v>
    <v>WD-40 COMPANY (XNAS:WDFC)</v>
    <v>117448</v>
    <v>196621</v>
    <v>1999</v>
  </rv>
  <rv s="2">
    <v>7986</v>
  </rv>
  <rv s="0">
    <v>https://www.bing.com/financeapi/forcetrigger?t=a1ywu2&amp;q=XNAS%3aNWL&amp;form=skydnc</v>
    <v>Learn more on Bing</v>
  </rv>
  <rv s="1">
    <v>en-US</v>
    <v>a1ywu2</v>
    <v>268435456</v>
    <v>1</v>
    <v>Powered by Refinitiv</v>
    <v>0</v>
    <v>NEWELL BRANDS INC. (XNAS:NWL)</v>
    <v>2</v>
    <v>3</v>
    <v>Finance</v>
    <v>4</v>
    <v>6.6349999999999998</v>
    <v>3.07</v>
    <v>1.0801000000000001</v>
    <v>0.04</v>
    <v>9.4120000000000002E-3</v>
    <v>USD</v>
    <v>Newell Brands Inc. is a global consumer goods company. The Company operates in three segments: Home and Commercial Solutions, Learning and Development, and Outdoor and Recreation. The products offered under the Home and Commercial Solutions segment include commercial cleaning and maintenance solutions; closet and garage organization; hygiene systems and material handling solutions; household products, including kitchen appliances; food and home storage products; vacuum sealing products; gourmet cookware, bakeware and cutlery and home fragrance products. The Learning and Development segment offers products in baby gear and infant care products; writing instruments, including markers and highlighters, pens and pencils; art products; activity-based products and labeling solutions. The Outdoor and Recreation segment offers products for outdoor and outdoor-related activities. Its brands include Rubbermaid, Sharpie, Graco, Coleman, Yankee Candle, Yankee Candle, and Paper Mate, among others.</v>
    <v>21900</v>
    <v>Nasdaq Stock Market</v>
    <v>XNAS</v>
    <v>XNAS</v>
    <v>5 Concourse Parkway Ne, 8Th Floor, ATLANTA, GA, 30328 US</v>
    <v>4.4800000000000004</v>
    <v>Household Goods</v>
    <v>Stock</v>
    <v>46129.798018575784</v>
    <v>7988</v>
    <v>4.2830000000000004</v>
    <v>1822940262</v>
    <v>NEWELL BRANDS INC.</v>
    <v>NEWELL BRANDS INC.</v>
    <v>4.3499999999999996</v>
    <v>0</v>
    <v>4.25</v>
    <v>4.29</v>
    <v>424927800</v>
    <v>NWL</v>
    <v>NEWELL BRANDS INC. (XNAS:NWL)</v>
    <v>5616634</v>
    <v>5840793</v>
    <v>1987</v>
  </rv>
  <rv s="2">
    <v>7989</v>
  </rv>
  <rv s="0">
    <v>https://www.bing.com/financeapi/forcetrigger?t=a1xroc&amp;q=XNYS%3aMMM&amp;form=skydnc</v>
    <v>Learn more on Bing</v>
  </rv>
  <rv s="1">
    <v>en-US</v>
    <v>a1xroc</v>
    <v>268435456</v>
    <v>1</v>
    <v>Powered by Refinitiv</v>
    <v>0</v>
    <v>3M COMPANY (XNYS:MMM)</v>
    <v>2</v>
    <v>3</v>
    <v>Finance</v>
    <v>4</v>
    <v>177.41</v>
    <v>124.65</v>
    <v>1.0648</v>
    <v>4.7149999999999999</v>
    <v>3.1317999999999999E-2</v>
    <v>USD</v>
    <v>3M Company is a diversified technology company. The Company is a manufacturer and marketer of a variety of products and services. The Company’s segments include Safety and Industrial; Transportation and Electronics, and Consumer. Its Safety and Industrial segment includes industrial abrasives and finishing for metalworking applications; autobody repair solutions; industrial specialty products, such as personal hygiene products, masking, and packaging materials, and others. Its Transportation and Electronics segment includes advanced ceramic solutions; attachment/bonding, films, sound and temperature management for transportation vehicles; premium large format graphic films for advertising and fleet signage. Its Consumer segment includes cleaning products for the home; consumer air quality products, and picture hanging accessories. Its brands include 3M Cubitron II abrasives, Scotch-Brite, Filtrete, Command, Scotchgard, Meguiar’s, Nexcare, Post-it and others.</v>
    <v>60500</v>
    <v>New York Stock Exchange</v>
    <v>XNYS</v>
    <v>XNYS</v>
    <v>3M Center, Bldg. 220-9E-02, SAINT PAUL, MN, 55144-1000 US</v>
    <v>156.38</v>
    <v>Consumer Goods Conglomerates</v>
    <v>Stock</v>
    <v>46129.798018541405</v>
    <v>7991</v>
    <v>151.91</v>
    <v>81109845993</v>
    <v>3M COMPANY</v>
    <v>3M COMPANY</v>
    <v>152.57</v>
    <v>25.8965</v>
    <v>150.55000000000001</v>
    <v>155.26499999999999</v>
    <v>522396200</v>
    <v>MMM</v>
    <v>3M COMPANY (XNYS:MMM)</v>
    <v>1995150</v>
    <v>3390286</v>
    <v>1929</v>
  </rv>
  <rv s="2">
    <v>7992</v>
  </rv>
  <rv s="0">
    <v>https://www.bing.com/financeapi/forcetrigger?t=a1nl77&amp;q=XNYS%3aAPD&amp;form=skydnc</v>
    <v>Learn more on Bing</v>
  </rv>
  <rv s="1">
    <v>en-US</v>
    <v>a1nl77</v>
    <v>268435456</v>
    <v>1</v>
    <v>Powered by Refinitiv</v>
    <v>0</v>
    <v>AIR PRODUCTS AND CHEMICALS, INC. (XNYS:APD)</v>
    <v>2</v>
    <v>3</v>
    <v>Finance</v>
    <v>4</v>
    <v>301.25</v>
    <v>229.11</v>
    <v>0.79210000000000003</v>
    <v>-4.8600000000000003</v>
    <v>-1.635E-2</v>
    <v>USD</v>
    <v>Air Products and Chemicals, Inc. is an industrial gases company. The Company is focused on serving energy, environmental, and emerging markets. Its base business provides essential industrial gases, related equipment and applications expertise to customers in dozens of industries, including refining, chemicals, metals, electronics, manufacturing, and food. The Company also develops, engineers, builds, owns and operates clean hydrogen projects supporting the transition to low- and zero-carbon energy in the heavy-duty transportation and industrial sectors. In addition, the Company provides turbomachinery, membrane systems and cryogenic containers globally. The Company has operations in approximately 50 countries. Its industries include aerospace, analytical labs &amp; research/science, automotive, beverages, bioenergy, biotechnology, cement and lime, chemicals, electronics, food, glass and frit, hydrogen energy, medical, metals and materials processing, metals production, medical and others.</v>
    <v>21087</v>
    <v>New York Stock Exchange</v>
    <v>XNYS</v>
    <v>XNYS</v>
    <v>1940 Air Products Blvd., ALLENTOWN, PA, 18106-5500 US</v>
    <v>294.89999999999998</v>
    <v>Chemicals</v>
    <v>Stock</v>
    <v>46129.798022719529</v>
    <v>7994</v>
    <v>288.64999999999998</v>
    <v>65100161280</v>
    <v>AIR PRODUCTS AND CHEMICALS, INC.</v>
    <v>AIR PRODUCTS AND CHEMICALS, INC.</v>
    <v>289.94</v>
    <v>0</v>
    <v>297.24</v>
    <v>292.38</v>
    <v>222656000</v>
    <v>APD</v>
    <v>AIR PRODUCTS AND CHEMICALS, INC. (XNYS:APD)</v>
    <v>567225</v>
    <v>1333001</v>
    <v>1961</v>
  </rv>
  <rv s="2">
    <v>7995</v>
  </rv>
  <rv s="0">
    <v>https://www.bing.com/financeapi/forcetrigger?t=bnmq52&amp;q=XNYS%3aLIN&amp;form=skydnc</v>
    <v>Learn more on Bing</v>
  </rv>
  <rv s="1">
    <v>en-US</v>
    <v>bnmq52</v>
    <v>268435456</v>
    <v>1</v>
    <v>Powered by Refinitiv</v>
    <v>0</v>
    <v>LINDE PUBLIC LIMITED COMPANY (XNAS:LIN)</v>
    <v>2</v>
    <v>3</v>
    <v>Finance</v>
    <v>4</v>
    <v>510.65230000000003</v>
    <v>387.78</v>
    <v>0.76439999999999997</v>
    <v>-6.61</v>
    <v>-1.3241000000000001E-2</v>
    <v>USD</v>
    <v>Linde plc is a United Kingdom-based global industrial gases and engineering company. The Company's segments include Americas, EMEA, APAC and Engineering. Its primary products in its industrial gases business consists of atmospheric gases, such as oxygen, nitrogen, argon, and rare gases and process gases, including hydrogen, helium, carbon dioxide, carbon monoxide, electronic gases, and acetylene, among others. The Company also designs and builds equipment that produces industrial gases and offers customers a range of gas production and processing services, such as olefin plants, natural gas plants, air separation plants, hydrogen and synthesis gas plants and other types of plants. It serves a diverse group of industries including healthcare, chemicals and energy, manufacturing, metals and mining, food and beverage, and electronics. Its Engineering business designs and manufactures equipment for air separation and other industrial gas applications specifically for end customers.</v>
    <v>65177</v>
    <v>Nasdaq Stock Market</v>
    <v>XNAS</v>
    <v>XNAS</v>
    <v>Forge, 43 Church Street West, WOKING, SURREY, GU21 6HT GB</v>
    <v>497.93</v>
    <v>Chemicals</v>
    <v>Stock</v>
    <v>46129.798006481251</v>
    <v>7997</v>
    <v>488</v>
    <v>228272616862</v>
    <v>LINDE PUBLIC LIMITED COMPANY</v>
    <v>LINDE PUBLIC LIMITED COMPANY</v>
    <v>496.87</v>
    <v>33.739699999999999</v>
    <v>499.22</v>
    <v>492.61</v>
    <v>463394200</v>
    <v>LIN</v>
    <v>LINDE PUBLIC LIMITED COMPANY (XNAS:LIN)</v>
    <v>1792599</v>
    <v>2432470</v>
    <v>2017</v>
  </rv>
  <rv s="2">
    <v>7998</v>
  </rv>
  <rv s="0">
    <v>https://www.bing.com/financeapi/forcetrigger?t=a1tgqh&amp;q=XNYS%3aFTV&amp;form=skydnc</v>
    <v>Learn more on Bing</v>
  </rv>
  <rv s="1">
    <v>en-US</v>
    <v>a1tgqh</v>
    <v>268435456</v>
    <v>1</v>
    <v>Powered by Refinitiv</v>
    <v>0</v>
    <v>FORTIVE CORPORATION (XNYS:FTV)</v>
    <v>2</v>
    <v>3</v>
    <v>Finance</v>
    <v>4</v>
    <v>62.42</v>
    <v>46.34</v>
    <v>1.1041000000000001</v>
    <v>1.0049999999999999</v>
    <v>1.6848000000000002E-2</v>
    <v>USD</v>
    <v>Fortive Corporation is a technology solutions company. The Company's businesses design, develop, manufacture, and market products, software, and services, building on brand names, technologies, and market positions. The Company's segments include Intelligent Operating Solutions (IOS) and Advanced Healthcare Solutions (AHS). The Company's IOS segment provides advanced instrumentation, software and services to various customers enabling their mission-critical workflows. These offerings include electrical test and measurement, facility and asset lifecycle software applications, connected worker safety and compliance solutions across a range of vertical end markets. Its AHS segment supplies critical workflow solutions enabling healthcare providers to deliver patient care more efficiently. Its offerings include instrument sterilization solutions, instrument tracking, biomedical test tools, radiation detection and safety monitoring and end-to-end clinical productivity software and solutions.</v>
    <v>10000</v>
    <v>New York Stock Exchange</v>
    <v>XNYS</v>
    <v>XNYS</v>
    <v>6920 Seaway Blvd, EVERETT, WA, 98203-5829 US</v>
    <v>61.15</v>
    <v>Machinery, Equipment &amp; Components</v>
    <v>Stock</v>
    <v>46129.79801060156</v>
    <v>8000</v>
    <v>59.9</v>
    <v>18673199776</v>
    <v>FORTIVE CORPORATION</v>
    <v>FORTIVE CORPORATION</v>
    <v>59.94</v>
    <v>31.223600000000001</v>
    <v>59.65</v>
    <v>60.655000000000001</v>
    <v>307859200</v>
    <v>FTV</v>
    <v>FORTIVE CORPORATION (XNYS:FTV)</v>
    <v>2406201</v>
    <v>2975232</v>
    <v>2015</v>
  </rv>
  <rv s="2">
    <v>8001</v>
  </rv>
  <rv s="0">
    <v>https://www.bing.com/financeapi/forcetrigger?t=a1uz52&amp;q=XNAS%3aHURC&amp;form=skydnc</v>
    <v>Learn more on Bing</v>
  </rv>
  <rv s="1">
    <v>en-US</v>
    <v>a1uz52</v>
    <v>268435456</v>
    <v>1</v>
    <v>Powered by Refinitiv</v>
    <v>0</v>
    <v>HURCO COMPANIES, INC. (XNAS:HURC)</v>
    <v>2</v>
    <v>3</v>
    <v>Finance</v>
    <v>4</v>
    <v>21.46</v>
    <v>13.19</v>
    <v>0.73919999999999997</v>
    <v>-1.4999999999999999E-2</v>
    <v>-9.1520000000000002E-4</v>
    <v>USD</v>
    <v>Hurco Companies, Inc. is an international, industrial technology company that sells its three brands of computer numeric control (CNC) machine tools to the worldwide metal cutting and metal forming industry. The Company's brands of machine tools, Hurco and Milltronics, are equipped with interactive controls that include software that is proprietary to each respective brand. The Company designs these controls and develops the software. Its Takumi brand of CNC machine tools is equipped with industrial controls that are produced by third parties, which allows the customer to decide the type of control added to the Takumi CNC machine tool. The Company also produces high-value machine tool components and accessories and provides automation solutions that can be integrated with any machine tool. Its customers manufacture precision parts, tools, dies, and/or molds for industries such as aerospace, defense, medical equipment, energy, transportation and computer equipment.</v>
    <v>651</v>
    <v>Nasdaq Stock Market</v>
    <v>XNAS</v>
    <v>XNAS</v>
    <v>One Technology Way, INDIANAPOLIS, IN, 46268 US</v>
    <v>16.594999999999999</v>
    <v>Machinery, Equipment &amp; Components</v>
    <v>Stock</v>
    <v>46129.794822071097</v>
    <v>8003</v>
    <v>16.37</v>
    <v>105560618</v>
    <v>HURCO COMPANIES, INC.</v>
    <v>HURCO COMPANIES, INC.</v>
    <v>16.41</v>
    <v>0</v>
    <v>16.39</v>
    <v>16.375</v>
    <v>6446450</v>
    <v>HURC</v>
    <v>HURCO COMPANIES, INC. (XNAS:HURC)</v>
    <v>8960</v>
    <v>23806</v>
    <v>1968</v>
  </rv>
  <rv s="2">
    <v>8004</v>
  </rv>
  <rv s="0">
    <v>https://www.bing.com/financeapi/forcetrigger?t=a1x7u2&amp;q=XNYS%3aLXFR&amp;form=skydnc</v>
    <v>Learn more on Bing</v>
  </rv>
  <rv s="1">
    <v>en-US</v>
    <v>a1x7u2</v>
    <v>268435456</v>
    <v>1</v>
    <v>Powered by Refinitiv</v>
    <v>0</v>
    <v>LUXFER HOLDINGS PLC (XNYS:LXFR)</v>
    <v>2</v>
    <v>3</v>
    <v>Finance</v>
    <v>4</v>
    <v>16.024999999999999</v>
    <v>9.4600000000000009</v>
    <v>0.96150000000000002</v>
    <v>0.39</v>
    <v>3.0977000000000001E-2</v>
    <v>USD</v>
    <v>Luxfer Holdings PLC is a global industrial company, which is focused on niche applications in materials engineering. The Company focuses primarily on product lines related to magnesium alloys, zirconium chemicals, aluminum cylinders and carbon composites. Its Elektron segment focuses on specialty materials based primarily on magnesium and zirconium, with product lines including advanced lightweight magnesium alloys with a variety of uses across a variety of industries; magnesium powders for use in countermeasure flares, as well as heater meals; and high-performance zirconium-based materials, and many other performance products. Its Gas Cylinders segment manufactures and markets specialized engineered cylinders, using composites and aluminum alloys, including pressurized cylinders for use in various applications, including self-contained breathing apparatus (SCBA) for firefighters, containment of oxygen and other medical gases for healthcare, and specialty industrial applications.</v>
    <v>1400</v>
    <v>New York Stock Exchange</v>
    <v>XNYS</v>
    <v>XNYS</v>
    <v>3016 Kansas Avenue, RIVERSIDE, CA, 92507 US</v>
    <v>13.135</v>
    <v>Machinery, Equipment &amp; Components</v>
    <v>Stock</v>
    <v>46129.797257603903</v>
    <v>8006</v>
    <v>12.710800000000001</v>
    <v>345792781</v>
    <v>LUXFER HOLDINGS PLC</v>
    <v>LUXFER HOLDINGS PLC</v>
    <v>12.94</v>
    <v>26.873699999999999</v>
    <v>12.59</v>
    <v>12.98</v>
    <v>26640430</v>
    <v>LXFR</v>
    <v>LUXFER HOLDINGS PLC (XNYS:LXFR)</v>
    <v>66175</v>
    <v>279487</v>
    <v>1998</v>
  </rv>
  <rv s="2">
    <v>8007</v>
  </rv>
  <rv s="0">
    <v>https://www.bing.com/financeapi/forcetrigger?t=c1ttr7&amp;q=XNAS%3aSWIM&amp;form=skydnc</v>
    <v>Learn more on Bing</v>
  </rv>
  <rv s="1">
    <v>en-US</v>
    <v>c1ttr7</v>
    <v>268435456</v>
    <v>1</v>
    <v>Powered by Refinitiv</v>
    <v>0</v>
    <v>Latham Group Inc (XNAS:SWIM)</v>
    <v>2</v>
    <v>3</v>
    <v>Finance</v>
    <v>4</v>
    <v>8.9662000000000006</v>
    <v>4.5599999999999996</v>
    <v>1.7503</v>
    <v>0.36</v>
    <v>5.9701000000000004E-2</v>
    <v>USD</v>
    <v>Latham Group, Inc. is a designer, manufacturer, and marketer of in-ground residential swimming pools in North America, Australia, and New Zealand. The Company offers a range of pools and related products, including in-ground swimming pools, pool liners, and pool covers. Its in-ground swimming pools products include fiberglass pools and packaged pools. The Company offers a portfolio of fiberglass pools with customizable features that include different colors, elaborate finishes, floor mosaics, lighting options, water features, in-floor cleaning, tanning ledges, and spillover spas. Its pools are available in a variety of different shapes and sizes. The Company manufactures replacement liners and custom vinyl pools. The Company offers automatic safety covers and all-season pool covers. In North America, it operates under one banner, Latham, the Pool Company. Its sub-brands, which sit under the Latham master brand, include Narellan, CoverStar, Radiant, and GLI, among others.</v>
    <v>1804</v>
    <v>Nasdaq Stock Market</v>
    <v>XNAS</v>
    <v>XNAS</v>
    <v>787 Watervliet Shaker Road, Shaker Rd, Latham, LATHAM, NY, 12110 US</v>
    <v>6.57</v>
    <v>Leisure Products</v>
    <v>Stock</v>
    <v>46129.798014258595</v>
    <v>8009</v>
    <v>6.19</v>
    <v>747371205</v>
    <v>Latham Group Inc</v>
    <v>Latham Group Inc</v>
    <v>6.24</v>
    <v>71</v>
    <v>6.03</v>
    <v>6.39</v>
    <v>116959500</v>
    <v>SWIM</v>
    <v>Latham Group Inc (XNAS:SWIM)</v>
    <v>262390</v>
    <v>761024</v>
    <v>2018</v>
  </rv>
  <rv s="2">
    <v>8010</v>
  </rv>
  <rv s="0">
    <v>https://www.bing.com/financeapi/forcetrigger?t=a1mnrw&amp;q=XNYS%3aA&amp;form=skydnc</v>
    <v>Learn more on Bing</v>
  </rv>
  <rv s="1">
    <v>en-US</v>
    <v>a1mnrw</v>
    <v>268435456</v>
    <v>1</v>
    <v>Powered by Refinitiv</v>
    <v>0</v>
    <v>AGILENT TECHNOLOGIES, INC. (XNYS:A)</v>
    <v>2</v>
    <v>3</v>
    <v>Finance</v>
    <v>4</v>
    <v>160.27000000000001</v>
    <v>99.12</v>
    <v>1.2736000000000001</v>
    <v>3.26</v>
    <v>2.7569E-2</v>
    <v>USD</v>
    <v>Agilent Technologies, Inc. specializes in life sciences, diagnostics and applied markets, providing application-focused solutions that include instruments, software, services and consumables for the entire laboratory workflow. Its segments include Life Sciences and Diagnostics Markets, Agilent CrossLab and Applied Markets. The Life Sciences and Diagnostics Markets segment provides contract development and manufacturing services for pharmaceutical customers as well as solutions that include reagents, instruments, software and consumables which enable customers in the clinical and life sciences research areas to interrogate samples at the cellular and molecular level. The Agilent CrossLab segment spans the entire lab with its services and consumables portfolio in addition to software and laboratory automation solutions, which are designed to improve customer outcomes and represent a range of offerings designed to serve customer needs across end-markets and applications.</v>
    <v>18000</v>
    <v>New York Stock Exchange</v>
    <v>XNYS</v>
    <v>XNYS</v>
    <v>5301 Stevens Creek Blvd, SANTA CLARA, CA, 95051 US</v>
    <v>121.71</v>
    <v>Healthcare Equipment &amp; Supplies</v>
    <v>Stock</v>
    <v>46129.798019791408</v>
    <v>8012</v>
    <v>118.8827</v>
    <v>34339005473</v>
    <v>AGILENT TECHNOLOGIES, INC.</v>
    <v>AGILENT TECHNOLOGIES, INC.</v>
    <v>119.57</v>
    <v>26.822800000000001</v>
    <v>118.25</v>
    <v>121.51</v>
    <v>282602300</v>
    <v>A</v>
    <v>AGILENT TECHNOLOGIES, INC. (XNYS:A)</v>
    <v>972565</v>
    <v>1918287</v>
    <v>1999</v>
  </rv>
  <rv s="2">
    <v>8013</v>
  </rv>
  <rv s="0">
    <v>https://www.bing.com/financeapi/forcetrigger?t=bq372w&amp;q=XNYS%3aAVTR&amp;form=skydnc</v>
    <v>Learn more on Bing</v>
  </rv>
  <rv s="1">
    <v>en-US</v>
    <v>bq372w</v>
    <v>268435456</v>
    <v>1</v>
    <v>Powered by Refinitiv</v>
    <v>0</v>
    <v>AVANTOR, INC. (XNYS:AVTR)</v>
    <v>2</v>
    <v>3</v>
    <v>Finance</v>
    <v>4</v>
    <v>16.170000000000002</v>
    <v>7.2649999999999997</v>
    <v>0.96889999999999998</v>
    <v>0.21</v>
    <v>2.5424000000000002E-2</v>
    <v>USD</v>
    <v>Avantor, Inc. is a life science tools company and global provider of mission-critical products and services to the life sciences and advanced technology industries. The Company’s segments include Laboratory Solutions and Bioscience Production. Within its segments, it sells materials and consumables, equipment and instrumentation and services and specialty procurement to customers in the biopharma and healthcare, education and government and advanced technologies and applied materials industries. Materials and consumables include ultra-high purity chemicals and reagents, lab products and supplies, highly specialized formulated silicone materials, customized excipients, and others. Equipment and instrumentation include filtration systems, virus inactivation systems, incubators, analytical instruments, and others. Services and specialty procurement include onsite lab and production, equipment, procurement and sourcing and biopharmaceutical material scale-up and development services.</v>
    <v>13500</v>
    <v>New York Stock Exchange</v>
    <v>XNYS</v>
    <v>XNYS</v>
    <v>Radnor Corporate Center, Building One, Suite 200, 100 Matsonford Road, RADNOR, PA, 19087 US</v>
    <v>8.57</v>
    <v>Healthcare Equipment &amp; Supplies</v>
    <v>Stock</v>
    <v>46129.798045705465</v>
    <v>8015</v>
    <v>8.3149999999999995</v>
    <v>5726657629</v>
    <v>AVANTOR, INC.</v>
    <v>AVANTOR, INC.</v>
    <v>8.35</v>
    <v>0</v>
    <v>8.26</v>
    <v>8.4700000000000006</v>
    <v>676110700</v>
    <v>AVTR</v>
    <v>AVANTOR, INC. (XNYS:AVTR)</v>
    <v>7442013</v>
    <v>8463133</v>
    <v>2017</v>
  </rv>
  <rv s="2">
    <v>8016</v>
  </rv>
  <rv s="0">
    <v>https://www.bing.com/financeapi/forcetrigger?t=a1oi1h&amp;q=XNYS%3aBIO&amp;form=skydnc</v>
    <v>Learn more on Bing</v>
  </rv>
  <rv s="1">
    <v>en-US</v>
    <v>a1oi1h</v>
    <v>268435456</v>
    <v>1</v>
    <v>Powered by Refinitiv</v>
    <v>0</v>
    <v>BIO-RAD LABORATORIES, INC. (XNYS:BIO)</v>
    <v>2</v>
    <v>3</v>
    <v>Finance</v>
    <v>4</v>
    <v>343.12</v>
    <v>211.43</v>
    <v>1.1191</v>
    <v>7.59</v>
    <v>2.6074E-2</v>
    <v>USD</v>
    <v>Bio-Rad Laboratories, Inc. is engaged in developing, manufacturing, and marketing a range of products for the life science research and clinical diagnostics markets. The Company offers a range of products and systems used to separate complex chemical and biological materials and to identify, analyze and purify their components. It operates through two segments: Life Science and Clinical Diagnostics. The Life Science segment develops, manufactures, and markets instruments, systems, reagents, and consumables used for biological research, biopharmaceutical production processes, food testing regimes, and science education. Its Clinical Diagnostics segment designs, manufactures, markets and supports test systems, informatics systems, test kits and specialized quality controls that serve clinical laboratories in the global diagnostics market. These products are sold to hospital laboratories, diagnostic reference laboratories, transfusion laboratories, and physician office laboratories.</v>
    <v>7450</v>
    <v>New York Stock Exchange</v>
    <v>XNYS</v>
    <v>XNYS</v>
    <v>1000 ALFRED NOBEL DR, HERCULES, CA, 94547 US</v>
    <v>302.32</v>
    <v>Healthcare Equipment &amp; Supplies</v>
    <v>Stock</v>
    <v>46129.796297198438</v>
    <v>8018</v>
    <v>292.61</v>
    <v>8061489685</v>
    <v>BIO-RAD LABORATORIES, INC.</v>
    <v>BIO-RAD LABORATORIES, INC.</v>
    <v>294.22000000000003</v>
    <v>10.700799999999999</v>
    <v>291.08999999999997</v>
    <v>298.68</v>
    <v>26990390</v>
    <v>BIO</v>
    <v>BIO-RAD LABORATORIES, INC. (XNYS:BIO)</v>
    <v>89606</v>
    <v>304432</v>
    <v>1975</v>
  </rv>
  <rv s="2">
    <v>8019</v>
  </rv>
  <rv s="0">
    <v>https://www.bing.com/financeapi/forcetrigger?t=a1olp2&amp;q=XNAS%3aBLFS&amp;form=skydnc</v>
    <v>Learn more on Bing</v>
  </rv>
  <rv s="1">
    <v>en-US</v>
    <v>a1olp2</v>
    <v>268435456</v>
    <v>1</v>
    <v>Powered by Refinitiv</v>
    <v>0</v>
    <v>BIOLIFE SOLUTIONS, INC. (XNAS:BLFS)</v>
    <v>2</v>
    <v>3</v>
    <v>Finance</v>
    <v>4</v>
    <v>29.62</v>
    <v>17.86</v>
    <v>2.0112999999999999</v>
    <v>0.63</v>
    <v>3.0216E-2</v>
    <v>USD</v>
    <v>BioLife Solutions, Inc. is a developer and supplier of cell processing tools and services for the cell and gene therapy (CGT) market. The Company facilitates the commercialization of new therapies by supplying solutions that maintain the health and function of biologic materials during the collection, development, manufacturing and distribution. Its CryoStor freeze media and HypoThermosol hypothermic storage media are optimized to preserve cells in the cell and gene therapy market. Its Sexton cell processing product line includes human platelet lysates (hPL) for cell expansion. Its CellSeal closed systems are purpose-built rigid containers used in cell and gene therapy (CGT). Its CryoCase cryo-compatible transparent rigid containers are designed for closed-system fill and retrieval, and automated cell processing machines. The Company's ThawSTAR product line comprises a family of automated thawing devices for frozen cell and gene therapies packaged in cryovials and cryobags.</v>
    <v>155</v>
    <v>Nasdaq Stock Market</v>
    <v>XNAS</v>
    <v>XNAS</v>
    <v>SUITE 310, 3303 MONTE VILLA PARKWAY, BOTHELL, WA, 98021 US</v>
    <v>21.77</v>
    <v>Healthcare Equipment &amp; Supplies</v>
    <v>Stock</v>
    <v>46129.796947638279</v>
    <v>8021</v>
    <v>21.21</v>
    <v>1037484000</v>
    <v>BIOLIFE SOLUTIONS, INC.</v>
    <v>BIOLIFE SOLUTIONS, INC.</v>
    <v>21.42</v>
    <v>0</v>
    <v>20.85</v>
    <v>21.48</v>
    <v>48300000</v>
    <v>BLFS</v>
    <v>BIOLIFE SOLUTIONS, INC. (XNAS:BLFS)</v>
    <v>151300</v>
    <v>376063</v>
    <v>1998</v>
  </rv>
  <rv s="2">
    <v>8022</v>
  </rv>
  <rv s="0">
    <v>https://www.bing.com/financeapi/forcetrigger?t=a1otxm&amp;q=XNAS%3aBRKR&amp;form=skydnc</v>
    <v>Learn more on Bing</v>
  </rv>
  <rv s="1">
    <v>en-US</v>
    <v>a1otxm</v>
    <v>268435456</v>
    <v>1</v>
    <v>Powered by Refinitiv</v>
    <v>0</v>
    <v>BRUKER CORPORATION (XNAS:BRKR)</v>
    <v>2</v>
    <v>3</v>
    <v>Finance</v>
    <v>4</v>
    <v>56.22</v>
    <v>28.53</v>
    <v>1.1935</v>
    <v>1.5</v>
    <v>3.8521E-2</v>
    <v>USD</v>
    <v>Bruker Corporation is a developer, manufacturer and distributor of high-performance scientific instruments and analytical and diagnostic solutions. The Company's segments include Bruker Scientific Instruments (BSI) BioSpin, BSI CALID, BSI NANO, and Bruker Energy &amp; Supercon Technologies (BEST). Its BSI segment designs, manufactures and distributes life science tools based on magnetic resonance technology and offers automated laboratory research and development solutions in chemical research fields. Its BSI CALID segment designs, manufactures and distributes life science mass spectrometry, applied spectrometry and ion mobility spectrometry solutions, analytical and process analysis instruments and solutions based on infrared and Raman molecular spectroscopy technologies. BSI NANO designs, manufactures and distributes advanced x-ray instruments, atomic force microscopy instrumentation, fluorescence optical microscopy instruments, analytical tools for electron microscopes and others.</v>
    <v>11085</v>
    <v>Nasdaq Stock Market</v>
    <v>XNAS</v>
    <v>XNAS</v>
    <v>40 MANNING RD, BILLERICA, MA, 01821-3915 US</v>
    <v>40.68</v>
    <v>Healthcare Equipment &amp; Supplies</v>
    <v>Stock</v>
    <v>46129.798019397655</v>
    <v>8024</v>
    <v>39.655000000000001</v>
    <v>6155902164</v>
    <v>BRUKER CORPORATION</v>
    <v>BRUKER CORPORATION</v>
    <v>40.07</v>
    <v>0</v>
    <v>38.94</v>
    <v>40.44</v>
    <v>152223100</v>
    <v>BRKR</v>
    <v>BRUKER CORPORATION (XNAS:BRKR)</v>
    <v>1102427</v>
    <v>2015128</v>
    <v>2000</v>
  </rv>
  <rv s="2">
    <v>8025</v>
  </rv>
  <rv s="0">
    <v>https://www.bing.com/financeapi/forcetrigger?t=a1qbxm&amp;q=XNYS%3aCRL&amp;form=skydnc</v>
    <v>Learn more on Bing</v>
  </rv>
  <rv s="1">
    <v>en-US</v>
    <v>a1qbxm</v>
    <v>268435456</v>
    <v>1</v>
    <v>Powered by Refinitiv</v>
    <v>0</v>
    <v>CHARLES RIVER LABORATORIES INTERNATIONAL, INC. (XNYS:CRL)</v>
    <v>2</v>
    <v>3</v>
    <v>Finance</v>
    <v>4</v>
    <v>228.88</v>
    <v>99.8</v>
    <v>1.5371999999999999</v>
    <v>6.21</v>
    <v>3.5097000000000003E-2</v>
    <v>USD</v>
    <v>Charles River Laboratories International, Inc. is a drug development company. It provides essential products and services to help pharmaceutical and biotechnology companies, government agencies and academic institutions around the globe accelerate their research and drug development efforts. Its Research Models and Services segment includes three businesses that provide foundational tools that enable its clients to discover new molecules: Research Models, Research Model Services, and Cell Solutions. Its Discovery and Safety Assessment segment provides regulated and non-regulated DSA services to support the research, development, and regulatory-required safety testing of potential new drugs, including therapeutic discovery and optimization plus in vitro and in vivo studies, laboratory support services, and strategic non-clinical consulting and program management to support product development. Its Manufacturing Solutions segment includes Microbial Solutions and Biologics Solutions.</v>
    <v>18300</v>
    <v>New York Stock Exchange</v>
    <v>XNYS</v>
    <v>XNYS</v>
    <v>251 Ballardvale St, WILMINGTON, MA, 01887 US</v>
    <v>185.61</v>
    <v>Biotechnology &amp; Medical Research</v>
    <v>Stock</v>
    <v>46129.796111539064</v>
    <v>8027</v>
    <v>180.27</v>
    <v>9036979974</v>
    <v>CHARLES RIVER LABORATORIES INTERNATIONAL, INC.</v>
    <v>CHARLES RIVER LABORATORIES INTERNATIONAL, INC.</v>
    <v>181.18</v>
    <v>0</v>
    <v>176.94</v>
    <v>183.15</v>
    <v>49341960</v>
    <v>CRL</v>
    <v>CHARLES RIVER LABORATORIES INTERNATIONAL, INC. (XNYS:CRL)</v>
    <v>346616</v>
    <v>889641</v>
    <v>1994</v>
  </rv>
  <rv s="2">
    <v>8028</v>
  </rv>
  <rv s="0">
    <v>https://www.bing.com/financeapi/forcetrigger?t=c2pp9c&amp;q=XNAS%3aCTKB&amp;form=skydnc</v>
    <v>Learn more on Bing</v>
  </rv>
  <rv s="1">
    <v>en-US</v>
    <v>c2pp9c</v>
    <v>268435456</v>
    <v>1</v>
    <v>Powered by Refinitiv</v>
    <v>0</v>
    <v>CYTEK BIOSCIENCES, INC. (XNAS:CTKB)</v>
    <v>2</v>
    <v>3</v>
    <v>Finance</v>
    <v>4</v>
    <v>6.18</v>
    <v>2.37</v>
    <v>1.2655000000000001</v>
    <v>2.0000000000000001E-4</v>
    <v>4.3380000000000001E-5</v>
    <v>USD</v>
    <v>Cytek Biosciences, Inc. is a cell analysis solutions company. The Company is advancing the cell analysis tools by delivering high-resolution, high-content, and high-sensitivity cell analysis utilizing its patented Full Spectrum Profiling (FSP) technology. Its platform includes its core FSP instruments, the Cytek Aurora and Northern Lights systems and the Cytek Aurora CS cell sorter; the Cytek Orion reagent cocktail preparation system; the Enhanced Small Particle (ESP) detection technology; the flow cytometer and imaging products under the Amnis and Guava brands, and reagents, software and service to provide a comprehensive and integrated suite of solutions for its customers. Its Cytek Aurora and Northern Lights systems are used in the study of infectious diseases, immunology, immunotherapy, immuno-oncology, oncology, and drug discovery. The Cytek Orion reagent cocktail preparation system enables researchers to fully automate the preparation of antibody cocktails for flow cytometry.</v>
    <v>702</v>
    <v>Nasdaq Stock Market</v>
    <v>XNAS</v>
    <v>XNAS</v>
    <v>47215 LAKEVIEW BOULEVARD, FREMONT, CA, 94538 US</v>
    <v>4.7300000000000004</v>
    <v>Healthcare Equipment &amp; Supplies</v>
    <v>Stock</v>
    <v>46129.797217152343</v>
    <v>8030</v>
    <v>4.5620000000000003</v>
    <v>592641671</v>
    <v>CYTEK BIOSCIENCES, INC.</v>
    <v>CYTEK BIOSCIENCES, INC.</v>
    <v>4.71</v>
    <v>0</v>
    <v>4.6100000000000003</v>
    <v>4.6101999999999999</v>
    <v>128550100</v>
    <v>CTKB</v>
    <v>CYTEK BIOSCIENCES, INC. (XNAS:CTKB)</v>
    <v>287695</v>
    <v>643529</v>
    <v>2014</v>
  </rv>
  <rv s="2">
    <v>8031</v>
  </rv>
  <rv s="0">
    <v>https://www.bing.com/financeapi/forcetrigger?t=a1r1r7&amp;q=XNYS%3aDHR&amp;form=skydnc</v>
    <v>Learn more on Bing</v>
  </rv>
  <rv s="1">
    <v>en-US</v>
    <v>a1r1r7</v>
    <v>268435456</v>
    <v>1</v>
    <v>Powered by Refinitiv</v>
    <v>0</v>
    <v>DANAHER CORPORATION (XNYS:DHR)</v>
    <v>2</v>
    <v>3</v>
    <v>Finance</v>
    <v>4</v>
    <v>242.8</v>
    <v>180.03</v>
    <v>0.90129999999999999</v>
    <v>1.31</v>
    <v>6.7600000000000004E-3</v>
    <v>USD</v>
    <v>Danaher Corporation is a global life sciences and diagnostics innovator. The Company operates through three segments: Biotechnology, Life Sciences and Diagnostics. The Biotechnology segment includes the bioprocessing and discovery and medical businesses and offers a range of equipment, consumables and services that are primarily used by customers to advance and accelerate the research, development, manufacture and delivery of biological medicines. The Life Sciences segment offers a broad range of instruments, consumables, services and software that are primarily used by customers to study the basic building blocks of life, including deoxyribonucleic acid (DNA) and ribonucleic acid (RNA), nucleic acid, proteins, metabolites and cells. The Diagnostics segment offers clinical instruments, consumables, software and services that hospitals, physicians' offices, reference laboratories and other critical care settings use to diagnose disease and make treatment decisions.</v>
    <v>58000</v>
    <v>New York Stock Exchange</v>
    <v>XNYS</v>
    <v>XNYS</v>
    <v>2200 Pennsylvania Ave NW Ste 800W, WASHINGTON, DC, 20037-1701 US</v>
    <v>197.02</v>
    <v>Healthcare Equipment &amp; Supplies</v>
    <v>Stock</v>
    <v>46129.797609432811</v>
    <v>8033</v>
    <v>194.26</v>
    <v>138065075946</v>
    <v>DANAHER CORPORATION</v>
    <v>DANAHER CORPORATION</v>
    <v>194.77</v>
    <v>38.806899999999999</v>
    <v>193.78</v>
    <v>195.09</v>
    <v>707699400</v>
    <v>DHR</v>
    <v>DANAHER CORPORATION (XNYS:DHR)</v>
    <v>2688635</v>
    <v>3890991</v>
    <v>1986</v>
  </rv>
  <rv s="2">
    <v>8034</v>
  </rv>
  <rv s="3">
    <v>en-US</v>
    <v>ca29zr</v>
    <v>268435456</v>
    <v>1</v>
    <v>Powered by Refinitiv</v>
    <v>6</v>
    <v>FORTREA HOLDINGS INC. (XNAS:FTRE)</v>
    <v>7</v>
    <v>3</v>
    <v>Finance</v>
    <v>4</v>
    <v>18.670000000000002</v>
    <v>3.97</v>
    <v>1.6539999999999999</v>
    <v>0.25</v>
    <v>2.4777E-2</v>
    <v>USD</v>
    <v>Fortrea Holdings Inc. is a global contract research organization (CRO), which provides clinical development solutions to the life sciences industry. The Company is engaged in providing biopharmaceutical product and medical device development services to pharmaceutical, biotechnology and medical device customers. The Company offers customers flexible delivery models that include full service, functional service provider, and hybrid service structures. It provides phase I-IV clinical trial management, clinical pharmacology and consulting services. The Company manages its business through a single segment, Clinical Services, that provides services across the clinical pharmacology and clinical development spectrum. The Company has access to all key markets worldwide through a footprint of primary office locations in five countries (the United States, the United Kingdom, China, India and Singapore) with field operations in other jurisdictions worldwide.</v>
    <v>14300</v>
    <v>Nasdaq Stock Market</v>
    <v>XNAS</v>
    <v>XNAS</v>
    <v>8 Moore Drive, DURHAM, NC, 27709 US</v>
    <v>10.54</v>
    <v>Biotechnology &amp; Medical Research</v>
    <v>Stock</v>
    <v>46129.79788138828</v>
    <v>10.14</v>
    <v>966790000</v>
    <v>FORTREA HOLDINGS INC.</v>
    <v>FORTREA HOLDINGS INC.</v>
    <v>10.4</v>
    <v>0</v>
    <v>10.09</v>
    <v>10.34</v>
    <v>93500000</v>
    <v>FTRE</v>
    <v>FORTREA HOLDINGS INC. (XNAS:FTRE)</v>
    <v>435636</v>
    <v>1179404</v>
    <v>2023</v>
  </rv>
  <rv s="2">
    <v>8036</v>
  </rv>
  <rv s="0">
    <v>https://www.bing.com/financeapi/forcetrigger?t=a1v8ur&amp;q=XNAS%3aICLR&amp;form=skydnc</v>
    <v>Learn more on Bing</v>
  </rv>
  <rv s="1">
    <v>en-US</v>
    <v>a1v8ur</v>
    <v>268435456</v>
    <v>1</v>
    <v>Powered by Refinitiv</v>
    <v>0</v>
    <v>ICON PUBLIC LIMITED COMPANY (XNAS:ICLR)</v>
    <v>2</v>
    <v>3</v>
    <v>Finance</v>
    <v>4</v>
    <v>210.9999</v>
    <v>66.569999999999993</v>
    <v>1.2397</v>
    <v>3.82</v>
    <v>3.3050999999999997E-2</v>
    <v>USD</v>
    <v>ICON Public Limited Company is a healthcare intelligence and clinical research organization. The Company is engaged in providing outsourced services to pharmaceutical, biotechnology, medical device and government and public health organizations. It offers a range of specialized services to assist pharmaceutical, biotechnology and medical device companies to bring new drugs and devices to market faster. The Company's services include clinical research services, commercial positioning, consulting, early phase, strategic solutions, laboratories, language services, medical imaging, real world intelligence, site and patient solutions, COVID-19 clinical operation and decentralized and hybrid clinical solutions. It also provides its full range of clinical, consulting and commercial services across several sectors, which include biosimilars, biotechnology, government and public health solutions, medical devices and pharmaceuticals.</v>
    <v>39800</v>
    <v>Nasdaq Stock Market</v>
    <v>XNAS</v>
    <v>XNAS</v>
    <v>South County Business park Leopardstown, DUBLIN, D18X5R3 IE</v>
    <v>120.95</v>
    <v>Biotechnology &amp; Medical Research</v>
    <v>Stock</v>
    <v>46129.79688707109</v>
    <v>8038</v>
    <v>116.41</v>
    <v>9117375642</v>
    <v>ICON PUBLIC LIMITED COMPANY</v>
    <v>ICON PUBLIC LIMITED COMPANY</v>
    <v>116.98</v>
    <v>16.154599999999999</v>
    <v>115.58</v>
    <v>119.4</v>
    <v>76359930</v>
    <v>ICLR</v>
    <v>ICON PUBLIC LIMITED COMPANY (XNAS:ICLR)</v>
    <v>643109</v>
    <v>908562</v>
    <v>1989</v>
  </rv>
  <rv s="2">
    <v>8039</v>
  </rv>
  <rv s="0">
    <v>https://www.bing.com/financeapi/forcetrigger?t=a1vh4c&amp;q=XNAS%3aILMN&amp;form=skydnc</v>
    <v>Learn more on Bing</v>
  </rv>
  <rv s="1">
    <v>en-US</v>
    <v>a1vh4c</v>
    <v>268435456</v>
    <v>1</v>
    <v>Powered by Refinitiv</v>
    <v>0</v>
    <v>ILLUMINA, INC. (XNAS:ILMN)</v>
    <v>2</v>
    <v>3</v>
    <v>Finance</v>
    <v>4</v>
    <v>155.529</v>
    <v>69.83</v>
    <v>1.5007999999999999</v>
    <v>1.625</v>
    <v>1.2244E-2</v>
    <v>USD</v>
    <v>Illumina, Inc. specializes in DNA sequencing and array-based technologies, serving customers in research, clinical and applied markets. The Company's products are used for applications in the life sciences, oncology, reproductive health, agriculture, and other emerging segments. Its customers include genomic research centers, academic institutions, government laboratories, and hospitals, as well as pharmaceutical, biotechnology, commercial molecular diagnostic laboratories, and consumer genomics companies. Its comprehensive line of products addresses the scale of experimentation and breadth of functional analysis to advance disease research, drug development, and the development of molecular tests. It also specializes in data-driven proteomics technology. Its products include instruments, kits and reagents, selection tools, and software and analysis. Its services include sequencing services, microarray services, proactive instrument monitoring, and instrument services and training.</v>
    <v>8600</v>
    <v>Nasdaq Stock Market</v>
    <v>XNAS</v>
    <v>XNAS</v>
    <v>5200 Illumina Way, SAN DIEGO, CA, 92122 US</v>
    <v>134.69999999999999</v>
    <v>Healthcare Equipment &amp; Supplies</v>
    <v>Stock</v>
    <v>46129.798006642966</v>
    <v>8041</v>
    <v>130.57</v>
    <v>20407932480</v>
    <v>ILLUMINA, INC.</v>
    <v>ILLUMINA, INC.</v>
    <v>133.47</v>
    <v>24.525400000000001</v>
    <v>132.72</v>
    <v>134.345</v>
    <v>151906900</v>
    <v>ILMN</v>
    <v>ILLUMINA, INC. (XNAS:ILMN)</v>
    <v>947654</v>
    <v>1444401</v>
    <v>2000</v>
  </rv>
  <rv s="2">
    <v>8042</v>
  </rv>
  <rv s="0">
    <v>https://www.bing.com/financeapi/forcetrigger?t=aw2c52&amp;q=XNYS%3aIQV&amp;form=skydnc</v>
    <v>Learn more on Bing</v>
  </rv>
  <rv s="1">
    <v>en-US</v>
    <v>aw2c52</v>
    <v>268435456</v>
    <v>1</v>
    <v>Powered by Refinitiv</v>
    <v>0</v>
    <v>IQVIA HOLDINGS INC (XNYS:IQV)</v>
    <v>2</v>
    <v>3</v>
    <v>Finance</v>
    <v>4</v>
    <v>247.04499999999999</v>
    <v>134.64500000000001</v>
    <v>1.2825</v>
    <v>5.13</v>
    <v>2.9833999999999999E-2</v>
    <v>USD</v>
    <v>IQVIA Holdings Inc. is a global provider of clinical research services, commercial insights and healthcare intelligence to the life sciences and healthcare industries. Its segments include Technology &amp; Analytics Solutions, Research &amp; Development Solutions and Contract Sales &amp; Medical Solutions. The Technology &amp; Analytics Solutions segment provides mission-critical information, technology solutions and real-world insights and services to the Company’s life science clients. The Research &amp; Development Solutions segment primarily serves biopharmaceutical customers, and provides outsourced clinical research and clinical trial-related services. The Contract Sales &amp; Medical Solutions segment provides healthcare provider (including contract sales) and patient engagement services to both biopharmaceutical customers and the broader healthcare market. It offers a set of strategic and implementation consulting services, including advanced analytics and commercial processes outsourcing services.</v>
    <v>93000</v>
    <v>New York Stock Exchange</v>
    <v>XNYS</v>
    <v>XNYS</v>
    <v>2400 ELLIS ROAD, DURHAM, NC, 27703 US</v>
    <v>179.375</v>
    <v>Biotechnology &amp; Medical Research</v>
    <v>Stock</v>
    <v>46129.797280960156</v>
    <v>8044</v>
    <v>173.94</v>
    <v>29725764404</v>
    <v>IQVIA HOLDINGS INC</v>
    <v>IQVIA HOLDINGS INC</v>
    <v>174.49</v>
    <v>22.590800000000002</v>
    <v>171.95</v>
    <v>177.08</v>
    <v>167866300</v>
    <v>IQV</v>
    <v>IQVIA HOLDINGS INC (XNYS:IQV)</v>
    <v>906950</v>
    <v>1464255</v>
    <v>2016</v>
  </rv>
  <rv s="2">
    <v>8045</v>
  </rv>
  <rv s="0">
    <v>https://www.bing.com/financeapi/forcetrigger?t=a1xgw7&amp;q=XNAS%3aMEDP&amp;form=skydnc</v>
    <v>Learn more on Bing</v>
  </rv>
  <rv s="1">
    <v>en-US</v>
    <v>a1xgw7</v>
    <v>268435456</v>
    <v>1</v>
    <v>Powered by Refinitiv</v>
    <v>0</v>
    <v>MEDPACE HOLDINGS, INC. (XNAS:MEDP)</v>
    <v>2</v>
    <v>3</v>
    <v>Finance</v>
    <v>4</v>
    <v>628.91549999999995</v>
    <v>250.05</v>
    <v>1.3815999999999999</v>
    <v>7.9</v>
    <v>1.532E-2</v>
    <v>USD</v>
    <v>Medpace Holdings, Inc. is a scientifically driven, global, full-service clinical contract research organization (CRO) providing phase I-IV clinical development services to the biotechnology, pharmaceutical and medical device industries. The Company partners with pharmaceutical, biotechnology, and medical device companies in the development and execution of clinical trials. The Company’s drug development services focus on full-service Phase I-IV clinical development services and include development plan design, coordinated central laboratory, project management, regulatory affairs, clinical monitoring, data management and analysis, pharmacovigilance new drug application submissions, and post-marketing clinical support. The Company also provides bio-analytical laboratory services, clinical human pharmacology, imaging services, and electrocardiography reading support for clinical trials. The Company’s operations are principally based in North America, Europe, and Asia.</v>
    <v>5900</v>
    <v>Nasdaq Stock Market</v>
    <v>XNAS</v>
    <v>XNAS</v>
    <v>5375 Medpace Way, CINCINNATI, OH, 45227-1543 US</v>
    <v>525.15419999999995</v>
    <v>Biotechnology &amp; Medical Research</v>
    <v>Stock</v>
    <v>46129.796759571094</v>
    <v>8047</v>
    <v>512.76499999999999</v>
    <v>14951561841</v>
    <v>MEDPACE HOLDINGS, INC.</v>
    <v>MEDPACE HOLDINGS, INC.</v>
    <v>517.73</v>
    <v>34.233899999999998</v>
    <v>515.65</v>
    <v>523.54999999999995</v>
    <v>28558040</v>
    <v>MEDP</v>
    <v>MEDPACE HOLDINGS, INC. (XNAS:MEDP)</v>
    <v>390351</v>
    <v>317555</v>
    <v>2014</v>
  </rv>
  <rv s="2">
    <v>8048</v>
  </rv>
  <rv s="0">
    <v>https://www.bing.com/financeapi/forcetrigger?t=a1xoqh&amp;q=XNAS%3aMLAB&amp;form=skydnc</v>
    <v>Learn more on Bing</v>
  </rv>
  <rv s="1">
    <v>en-US</v>
    <v>a1xoqh</v>
    <v>268435456</v>
    <v>1</v>
    <v>Powered by Refinitiv</v>
    <v>0</v>
    <v>MESA LABORATORIES, INC. (XNAS:MLAB)</v>
    <v>2</v>
    <v>3</v>
    <v>Finance</v>
    <v>4</v>
    <v>131.19999999999999</v>
    <v>55.45</v>
    <v>0.93479999999999996</v>
    <v>3.15</v>
    <v>3.1899000000000004E-2</v>
    <v>USD</v>
    <v>Mesa Laboratories, Inc. designs and manufactures life sciences tools and critical control solutions for regulated applications in the pharmaceutical, healthcare and medical device industries. The Company's segments include Sterilization and Disinfection Control, Clinical Genomics, Biopharmaceutical Development, and Calibration Solutions. Sterilization and Disinfection Control segment manufactures and sells biological, chemical and cleaning indicators. Clinical Genomics segment develops, manufactures and sells genetic analysis tools and related consumables and services. Biopharmaceutical Development segment develops, manufactures, sells and services automated systems for protein analysis and peptide synthesis solutions. Calibration Solutions segment develops, manufactures, sells and services control products using principles of advanced metrology to enable customers to measure and calibrate critical parameters in applications, such as renal care, environmental and process monitoring.</v>
    <v>730</v>
    <v>Nasdaq Stock Market</v>
    <v>XNAS</v>
    <v>XNAS</v>
    <v>12100 W 6th Ave, LAKEWOOD, CO, 80228 US</v>
    <v>103.80500000000001</v>
    <v>Healthcare Equipment &amp; Supplies</v>
    <v>Stock</v>
    <v>46129.795145798438</v>
    <v>8050</v>
    <v>100.6</v>
    <v>562978139</v>
    <v>MESA LABORATORIES, INC.</v>
    <v>MESA LABORATORIES, INC.</v>
    <v>100.6</v>
    <v>0</v>
    <v>98.75</v>
    <v>101.9</v>
    <v>5524810</v>
    <v>MLAB</v>
    <v>MESA LABORATORIES, INC. (XNAS:MLAB)</v>
    <v>80955</v>
    <v>112927</v>
    <v>1982</v>
  </rv>
  <rv s="2">
    <v>8051</v>
  </rv>
  <rv s="0">
    <v>https://www.bing.com/financeapi/forcetrigger?t=a1y2ec&amp;q=XNYS%3aMTD&amp;form=skydnc</v>
    <v>Learn more on Bing</v>
  </rv>
  <rv s="1">
    <v>en-US</v>
    <v>a1y2ec</v>
    <v>268435456</v>
    <v>1</v>
    <v>Powered by Refinitiv</v>
    <v>0</v>
    <v>METTLER-TOLEDO INTERNATIONAL INC. (XNYS:MTD)</v>
    <v>2</v>
    <v>3</v>
    <v>Finance</v>
    <v>4</v>
    <v>1525.17</v>
    <v>962.54</v>
    <v>1.3627</v>
    <v>45.44</v>
    <v>3.5201999999999997E-2</v>
    <v>USD</v>
    <v>Mettler-Toledo International Inc. is a supplier of precision instruments and services. The Company manufactures a variety of precision instruments and provides value-added services to its customers. Its principal products and services include laboratory instruments, industrial instruments, and retail weighing solutions. The Company makes a variety of precision laboratory instruments for sample preparation, synthesis, analytical bench top, material characterization, and in-line measurement. Its portfolio includes laboratory balances, liquid pipetting solutions, automated laboratory reactors including real-time analytics, titrators, pH meters, and other analytical instruments. It manufactures numerous industrial weighing instruments and related terminals, and offers software solutions for the pharmaceutical, chemical, food, discrete manufacturing, and other industries. It offers weighing and software solutions, which can integrate counter, self-service, backroom and checkout functions.</v>
    <v>16600</v>
    <v>New York Stock Exchange</v>
    <v>XNYS</v>
    <v>XNYS</v>
    <v>1900 Polaris Pkwy, COLUMBUS, OH, 43240 US</v>
    <v>1337.9</v>
    <v>Office Equipment</v>
    <v>Stock</v>
    <v>46129.795912418747</v>
    <v>8053</v>
    <v>1292.18</v>
    <v>27057678942</v>
    <v>METTLER-TOLEDO INTERNATIONAL INC.</v>
    <v>METTLER-TOLEDO INTERNATIONAL INC.</v>
    <v>1292.18</v>
    <v>31.728100000000001</v>
    <v>1290.8399999999999</v>
    <v>1336.28</v>
    <v>20248510</v>
    <v>MTD</v>
    <v>METTLER-TOLEDO INTERNATIONAL INC. (XNYS:MTD)</v>
    <v>58485</v>
    <v>160269</v>
    <v>1991</v>
  </rv>
  <rv s="2">
    <v>8054</v>
  </rv>
  <rv s="0">
    <v>https://www.bing.com/financeapi/forcetrigger?t=bqbtfr&amp;q=XNAS%3aPSNL&amp;form=skydnc</v>
    <v>Learn more on Bing</v>
  </rv>
  <rv s="1">
    <v>en-US</v>
    <v>bqbtfr</v>
    <v>268435456</v>
    <v>1</v>
    <v>Powered by Refinitiv</v>
    <v>0</v>
    <v>PERSONALIS, INC. (XNAS:PSNL)</v>
    <v>2</v>
    <v>3</v>
    <v>Finance</v>
    <v>4</v>
    <v>11.5</v>
    <v>3.09</v>
    <v>2.1741000000000001</v>
    <v>0.14499999999999999</v>
    <v>2.1772E-2</v>
    <v>USD</v>
    <v>Personalis, Inc. is engaged in developing, marketing and selling advanced cancer genomic tests and analytics. The Company’s advanced genomic sequencing and analytics support the development of personalized cancer vaccines and other cancer immunotherapies. Its products include NeXT Personal, ImmunoI DNeXT, NeXT Personal Dx, NeXT Dx, whole exome sequencing (WES), and whole genome sequencing (WGS). NeXT Personal is a tumor-informed liquid biopsy test for the detection of minimal residual disease (MRD) and recurrence in cancer. NeXT Dx is a comprehensive tumor profiling test that is used to help select therapy for a cancer patient and identify potential clinical trials for a patient. The Company performed WGS on human samples for research projects, such as population sequencing initiatives. The Company’s tests and analytics are used by pharmaceutical companies for translational research, biomarker discovery, and the development of personalized cancer therapies.</v>
    <v>260</v>
    <v>Nasdaq Stock Market</v>
    <v>XNAS</v>
    <v>XNAS</v>
    <v>6600 Dumbarton Circle, FREMONT, CA, 94555 US</v>
    <v>7.04</v>
    <v>Biotechnology &amp; Medical Research</v>
    <v>Stock</v>
    <v>46129.797999062503</v>
    <v>8056</v>
    <v>6.77</v>
    <v>712333109</v>
    <v>PERSONALIS, INC.</v>
    <v>PERSONALIS, INC.</v>
    <v>6.96</v>
    <v>0</v>
    <v>6.66</v>
    <v>6.8049999999999997</v>
    <v>104677900</v>
    <v>PSNL</v>
    <v>PERSONALIS, INC. (XNAS:PSNL)</v>
    <v>867978</v>
    <v>1556918</v>
    <v>2011</v>
  </rv>
  <rv s="2">
    <v>8057</v>
  </rv>
  <rv s="0">
    <v>https://www.bing.com/financeapi/forcetrigger?t=awa5ww&amp;q=XNAS%3aQTRX&amp;form=skydnc</v>
    <v>Learn more on Bing</v>
  </rv>
  <rv s="1">
    <v>en-US</v>
    <v>awa5ww</v>
    <v>268435456</v>
    <v>1</v>
    <v>Powered by Refinitiv</v>
    <v>0</v>
    <v>QUANTERIX CORPORATION (XNAS:QTRX)</v>
    <v>2</v>
    <v>3</v>
    <v>Finance</v>
    <v>4</v>
    <v>8.77</v>
    <v>3.2349999999999999</v>
    <v>1.2538</v>
    <v>0.11899999999999999</v>
    <v>3.5000000000000003E-2</v>
    <v>USD</v>
    <v>Quanterix Corporation is a life sciences company. The Company is focused on ultra-sensitive biomarker detection, enabling breakthroughs in disease research, diagnostics, and drug development proprietary digital Simoa detection technology enables customers to reliably detect protein biomarkers at ultra-low concentrations in blood, serum and other fluids that, in many cases, are undetectable using conventional, analog immunoassay technologies. Its Simoa bead-based digital immunoassays utilize the basic principles of conventional bead-based sandwich ELISA. The HD-X is the Company's flagship instrument that empowers biomarker research and accelerates drug development. Its SR-X instrument is a compact benchtop instrument with a lower price point, more flexible assay preparation, and a wider range of applications. The Company's Spatial Biology solutions measure protein expression and cellular phenotypes within intact tissue while preserving spatial context and tissue architecture.</v>
    <v>450</v>
    <v>Nasdaq Stock Market</v>
    <v>XNAS</v>
    <v>XNAS</v>
    <v>900 Middlesex Turnpike, BILLERICA, MA, 01821 US</v>
    <v>3.7149999999999999</v>
    <v>Healthcare Equipment &amp; Supplies</v>
    <v>Stock</v>
    <v>46129.798011191408</v>
    <v>8059</v>
    <v>3.48</v>
    <v>165181754</v>
    <v>QUANTERIX CORPORATION</v>
    <v>QUANTERIX CORPORATION</v>
    <v>3.48</v>
    <v>0</v>
    <v>3.4</v>
    <v>3.5190000000000001</v>
    <v>46939970</v>
    <v>QTRX</v>
    <v>QUANTERIX CORPORATION (XNAS:QTRX)</v>
    <v>675453</v>
    <v>891312</v>
    <v>2007</v>
  </rv>
  <rv s="2">
    <v>8060</v>
  </rv>
  <rv s="0">
    <v>https://www.bing.com/financeapi/forcetrigger?t=a1zxcw&amp;q=XNYS%3aPKI&amp;form=skydnc</v>
    <v>Learn more on Bing</v>
  </rv>
  <rv s="1">
    <v>en-US</v>
    <v>a1zxcw</v>
    <v>268435456</v>
    <v>1</v>
    <v>Powered by Refinitiv</v>
    <v>0</v>
    <v>REVVITY, INC. (XNYS:RVTY)</v>
    <v>2</v>
    <v>3</v>
    <v>Finance</v>
    <v>4</v>
    <v>118.29989999999999</v>
    <v>81.36</v>
    <v>1.1103000000000001</v>
    <v>3.9350000000000001</v>
    <v>4.3985999999999997E-2</v>
    <v>USD</v>
    <v>Revvity, Inc. is a provider of health science solutions, technologies, expertise and services that deliver complete workflows from discovery to development, and diagnosis to cure. The Company has specialized focus areas in translational multi-omics technologies, biomarker identification, imaging, prediction, screening, detection and diagnosis, informatics and more. Its segments include Life Sciences and Diagnostics. The Life Sciences segment provides products and services targeted towards the life sciences market. The segment offers instruments, reagents, software, detection and imaging technologies, and others. The Diagnostics segment develops diagnostics, tools, and applications focused on clinically oriented customers, within the reproductive health, immunodiagnostics, and applied genomics markets. The segment offers instruments, reagents, assay platforms and software to hospitals, medical labs, clinicians and medical research professionals to help improve the health of families.</v>
    <v>11000</v>
    <v>New York Stock Exchange</v>
    <v>XNYS</v>
    <v>XNYS</v>
    <v>77 4Th Avenue, WALTHAM, MA, 02451 US</v>
    <v>93.63</v>
    <v>Healthcare Equipment &amp; Supplies</v>
    <v>Stock</v>
    <v>46129.797238506253</v>
    <v>8062</v>
    <v>90.644999999999996</v>
    <v>10441869203</v>
    <v>REVVITY, INC.</v>
    <v>REVVITY, INC.</v>
    <v>91.65</v>
    <v>45.083500000000001</v>
    <v>89.46</v>
    <v>93.394999999999996</v>
    <v>111803300</v>
    <v>RVTY</v>
    <v>REVVITY, INC. (XNYS:RVTY)</v>
    <v>456164</v>
    <v>957003</v>
    <v>1947</v>
  </rv>
  <rv s="2">
    <v>8063</v>
  </rv>
  <rv s="0">
    <v>https://www.bing.com/financeapi/forcetrigger?t=bwva7w&amp;q=XNAS%3aSHC&amp;form=skydnc</v>
    <v>Learn more on Bing</v>
  </rv>
  <rv s="1">
    <v>en-US</v>
    <v>bwva7w</v>
    <v>268435456</v>
    <v>1</v>
    <v>Powered by Refinitiv</v>
    <v>0</v>
    <v>SOTERA HEALTH COMPANY (XNAS:SHC)</v>
    <v>2</v>
    <v>3</v>
    <v>Finance</v>
    <v>4</v>
    <v>19.850000000000001</v>
    <v>10.17</v>
    <v>1.8821000000000001</v>
    <v>0.48499999999999999</v>
    <v>3.0638000000000002E-2</v>
    <v>USD</v>
    <v>Sotera Health Company is a global provider of mission-critical end-to-end sterilization solutions and lab testing and advisory services for the healthcare industry. The Company's segments include Sterigenics, Nordion and Nelson Labs. The Sterigenics business provides outsourced terminal sterilization and irradiation services for the medical device, pharmaceutical, food safety and advanced applications markets using three technologies: gamma irradiation, ethylene oxide (EO) processing and E-beam irradiation. Nordion business is a global provider of Co-60 used in the sterilization and irradiation processes for the medical device, pharmaceutical, food safety, and high-performance materials industries, as well as in the treatment of cancer. In addition, Nordion is a global provider of gamma irradiation systems. Its Nelson Labs business provides outsourced microbiological and analytical chemistry testing and advisory services for the medical device and pharmaceutical industries.</v>
    <v>3000</v>
    <v>Nasdaq Stock Market</v>
    <v>XNAS</v>
    <v>XNAS</v>
    <v>9100 South Hills Blvd, Suite 300, Suite 300, BROADVIEW HEIGHTS, OH, 44147 US</v>
    <v>16.5</v>
    <v>Healthcare Providers &amp; Services</v>
    <v>Stock</v>
    <v>46129.79796009219</v>
    <v>8065</v>
    <v>15.98</v>
    <v>4652326666</v>
    <v>SOTERA HEALTH COMPANY</v>
    <v>SOTERA HEALTH COMPANY</v>
    <v>16</v>
    <v>60.203000000000003</v>
    <v>15.83</v>
    <v>16.315000000000001</v>
    <v>285156400</v>
    <v>SHC</v>
    <v>SOTERA HEALTH COMPANY (XNAS:SHC)</v>
    <v>1761691</v>
    <v>2964677</v>
    <v>2015</v>
  </rv>
  <rv s="2">
    <v>8066</v>
  </rv>
  <rv s="0">
    <v>https://www.bing.com/financeapi/forcetrigger?t=brbzar&amp;q=XNAS%3aTXG&amp;form=skydnc</v>
    <v>Learn more on Bing</v>
  </rv>
  <rv s="1">
    <v>en-US</v>
    <v>brbzar</v>
    <v>268435456</v>
    <v>1</v>
    <v>Powered by Refinitiv</v>
    <v>0</v>
    <v>10X GENOMICS, INC. (XNAS:TXG)</v>
    <v>2</v>
    <v>3</v>
    <v>Finance</v>
    <v>4</v>
    <v>26.445</v>
    <v>7.25</v>
    <v>2.2000000000000002</v>
    <v>0.69</v>
    <v>2.7338000000000001E-2</v>
    <v>USD</v>
    <v>10x Genomics, Inc. is a life science technology company. The Company's integrated solutions include instruments, consumables and software for single cell and spatial biology systems. Its single cell portfolio, powered by Chromium platform, includes its Chromium X Series, Chromium Connect and legacy Chromium Controller instruments, microfluidic chips and related consumables, which enables throughput analysis of individual biological components. Its Visium platform enables researchers to understand the spatial positions of biological analytes within tissues at high resolution. Its Xenium platform for in situ analysis is designed to give scientists the ability to not only locate and type cells in their tissue context. Its products include Chromium Single Cell Gene Expression, Chromium Single Cell Gene Expression Flex, Chromium Single Cell Immune Profiling, Chromium Single Cell assay for transposase accessible chromatin (ATAC), Visium Spatial Gene Expression, and others.</v>
    <v>1178</v>
    <v>Nasdaq Stock Market</v>
    <v>XNAS</v>
    <v>XNAS</v>
    <v>6230 Stoneridge Mall Road, PLEASANTON, CA, 94588 US</v>
    <v>26.445</v>
    <v>Healthcare Equipment &amp; Supplies</v>
    <v>Stock</v>
    <v>46129.797997187503</v>
    <v>8068</v>
    <v>25.64</v>
    <v>3312617139</v>
    <v>10X GENOMICS, INC.</v>
    <v>10X GENOMICS, INC.</v>
    <v>26.07</v>
    <v>0</v>
    <v>25.24</v>
    <v>25.93</v>
    <v>127752300</v>
    <v>TXG</v>
    <v>10X GENOMICS, INC. (XNAS:TXG)</v>
    <v>1145991</v>
    <v>2348603</v>
    <v>2012</v>
  </rv>
  <rv s="2">
    <v>8069</v>
  </rv>
  <rv s="0">
    <v>https://www.bing.com/financeapi/forcetrigger?t=a25par&amp;q=XNYS%3aWAT&amp;form=skydnc</v>
    <v>Learn more on Bing</v>
  </rv>
  <rv s="1">
    <v>en-US</v>
    <v>a25par</v>
    <v>268435456</v>
    <v>1</v>
    <v>Powered by Refinitiv</v>
    <v>0</v>
    <v>WATERS CORPORATION (XNYS:WAT)</v>
    <v>2</v>
    <v>3</v>
    <v>Finance</v>
    <v>4</v>
    <v>414.15</v>
    <v>275.05</v>
    <v>1.1937</v>
    <v>8.23</v>
    <v>2.5795999999999999E-2</v>
    <v>USD</v>
    <v>Waters Corporation is a global life sciences and diagnostics company. The Company offers analytical instruments, separations technologies, and software, serving life, materials, food, and environmental sciences. Its segments include Waters and TA. The Company primarily designs, manufactures, sells and services high-performance liquid chromatography (HPLC), ultra-performance liquid chromatography (UPLC and together with HPLC, referred to as LC) and mass spectrometry (MS) technology systems and support products, including chromatography columns, other consumable products and comprehensive post-warranty service plans. The Company designs, manufactures, sells and services thermal analysis, rheometry and calorimetry instruments through its TA Instruments (TA) product line. The Company is also a developer and supplier of advanced software-based products that interface with the Company’s instruments, as well as other manufacturers’ instruments.</v>
    <v>7900</v>
    <v>New York Stock Exchange</v>
    <v>XNYS</v>
    <v>XNYS</v>
    <v>34 MAPLE ST, MILFORD, MA, 01757-3604 US</v>
    <v>329.55500000000001</v>
    <v>Healthcare Equipment &amp; Supplies</v>
    <v>Stock</v>
    <v>46129.797624235936</v>
    <v>8071</v>
    <v>318.95999999999998</v>
    <v>19469050674</v>
    <v>WATERS CORPORATION</v>
    <v>WATERS CORPORATION</v>
    <v>319.61</v>
    <v>30.4177</v>
    <v>319.04000000000002</v>
    <v>327.27</v>
    <v>98165490</v>
    <v>WAT</v>
    <v>WATERS CORPORATION (XNYS:WAT)</v>
    <v>250566</v>
    <v>965933</v>
    <v>1991</v>
  </rv>
  <rv s="2">
    <v>8072</v>
  </rv>
  <rv s="0">
    <v>https://www.bing.com/financeapi/forcetrigger?t=a262jc&amp;q=XNYS%3aWST&amp;form=skydnc</v>
    <v>Learn more on Bing</v>
  </rv>
  <rv s="1">
    <v>en-US</v>
    <v>a262jc</v>
    <v>268435456</v>
    <v>1</v>
    <v>Powered by Refinitiv</v>
    <v>0</v>
    <v>WEST PHARMACEUTICAL SERVICES, INC. (XNYS:WST)</v>
    <v>2</v>
    <v>3</v>
    <v>Finance</v>
    <v>4</v>
    <v>322.33999999999997</v>
    <v>193.05</v>
    <v>1.1057999999999999</v>
    <v>2.395</v>
    <v>8.8770000000000012E-3</v>
    <v>USD</v>
    <v>West Pharmaceutical Services, Inc. is a global manufacturer that is engaged in the design and production of technologically advanced, integrated containment and delivery systems for injectable drugs and healthcare products. The Company operates in two segments: Proprietary Products and Contract-Manufactured Products. The Proprietary Products segment offers elastomers &amp; primary containment, drug delivery devices, integrated solutions, and analytical lab services, primarily to biologic, generic, and pharmaceutical drug customers. The Contract-Manufactured Products reportable segment serves as a fully integrated business, focused on the design, manufacture, and automated assembly of complex devices, primarily for pharmaceutical, diagnostic, and medical device customers. This segment manufactures customer-owned components and devices used in surgical, diagnostic, ophthalmic, injectable, and other drug delivery systems, as well as consumer products.</v>
    <v>10800</v>
    <v>New York Stock Exchange</v>
    <v>XNYS</v>
    <v>XNYS</v>
    <v>530 Herman O. West Drive, EXTON, PA, 19341 US</v>
    <v>275.43</v>
    <v>Healthcare Equipment &amp; Supplies</v>
    <v>Stock</v>
    <v>46129.798014421096</v>
    <v>8074</v>
    <v>269.98</v>
    <v>19620974650</v>
    <v>WEST PHARMACEUTICAL SERVICES, INC.</v>
    <v>WEST PHARMACEUTICAL SERVICES, INC.</v>
    <v>271.52</v>
    <v>40.068399999999997</v>
    <v>269.81</v>
    <v>272.20499999999998</v>
    <v>72081610</v>
    <v>WST</v>
    <v>WEST PHARMACEUTICAL SERVICES, INC. (XNYS:WST)</v>
    <v>483115</v>
    <v>840347</v>
    <v>1923</v>
  </rv>
  <rv s="2">
    <v>8075</v>
  </rv>
  <rv s="0">
    <v>https://www.bing.com/financeapi/forcetrigger?t=bsgk77&amp;q=XNAS%3aPGNY&amp;form=skydnc</v>
    <v>Learn more on Bing</v>
  </rv>
  <rv s="1">
    <v>en-US</v>
    <v>bsgk77</v>
    <v>268435456</v>
    <v>1</v>
    <v>Powered by Refinitiv</v>
    <v>0</v>
    <v>PROGYNY, INC. (XNAS:PGNY)</v>
    <v>2</v>
    <v>3</v>
    <v>Finance</v>
    <v>4</v>
    <v>28.75</v>
    <v>16.100000000000001</v>
    <v>0.90100000000000002</v>
    <v>0.37</v>
    <v>2.0636000000000002E-2</v>
    <v>USD</v>
    <v>Progyny, Inc. is a benefit management company. The Company specializes in fertility and family building benefits solutions in the United States. The Company’s clients include various employers across an array of industries. It has contracts to provide coverage to approximately 6.7 million employees and their partners (known as members). The Company provides its benefits through its proprietary Smart Cycle approach. Smart Cycles include the medical services required for a member’s full course of treatment, including all necessary diagnostic testing and access to the technology. In addition to its fertility benefits solution, the Company offers an integrated pharmacy benefits solution, Progyny Rx, which can be added by its clients. Progyny Rx provides its members with access to the medications needed during their fertility treatment. It provides care management services, as well as medication administration training, pharmacy support services and continuing patient care advocate support.</v>
    <v>856</v>
    <v>Nasdaq Stock Market</v>
    <v>XNAS</v>
    <v>XNAS</v>
    <v>1359 Broadway, 2Nd Floor, NEW YORK, NY, 10018 US</v>
    <v>18.510000000000002</v>
    <v>Healthcare Providers &amp; Services</v>
    <v>Stock</v>
    <v>46129.798033760941</v>
    <v>8077</v>
    <v>17.93</v>
    <v>1433420700</v>
    <v>PROGYNY, INC.</v>
    <v>PROGYNY, INC.</v>
    <v>17.93</v>
    <v>28.058900000000001</v>
    <v>17.93</v>
    <v>18.3</v>
    <v>78329000</v>
    <v>PGNY</v>
    <v>PROGYNY, INC. (XNAS:PGNY)</v>
    <v>629650</v>
    <v>1346396</v>
    <v>2008</v>
  </rv>
  <rv s="2">
    <v>8078</v>
  </rv>
  <rv s="0">
    <v>https://www.bing.com/financeapi/forcetrigger?t=a1nwp2&amp;q=XNYS%3aATR&amp;form=skydnc</v>
    <v>Learn more on Bing</v>
  </rv>
  <rv s="1">
    <v>en-US</v>
    <v>a1nwp2</v>
    <v>268435456</v>
    <v>1</v>
    <v>Powered by Refinitiv</v>
    <v>0</v>
    <v>APTARGROUP, INC. (XNYS:ATR)</v>
    <v>2</v>
    <v>3</v>
    <v>Finance</v>
    <v>4</v>
    <v>164.28</v>
    <v>103.227</v>
    <v>0.46329999999999999</v>
    <v>2.06</v>
    <v>1.6056999999999998E-2</v>
    <v>USD</v>
    <v>AptarGroup, Inc. is engaged in the design and manufacturing of drug and consumer product dosing, dispensing, and protection technologies. The Company serves diversified end markets including pharmaceutical, fragrance, facial skincare, color cosmetics, food, beverage, personal care, and home care. It also manufactures and sells elastomeric primary packaging components. It operates through three segments, which include Pharma segment, Beauty segment, and Closures segment. The Pharma segment is a supplier of nasal drug delivery spray pumps and metered dose inhaler valves (MDIs) to the pharmaceutical and health care markets worldwide. The Beauty segment sells pumps, airless systems and valves to the fragrance, color cosmetics, facial skincare, personal care, and home care markets. The Closures segment includes dispensing and non-dispensing solutions that enable product delivery without removal of the cap and are used across multiple consumer end markets.</v>
    <v>14000</v>
    <v>New York Stock Exchange</v>
    <v>XNYS</v>
    <v>XNYS</v>
    <v>265 EXCHANGE DRIVE, SUITE 301, CRYSTAL LAKE, IL, 60014 US</v>
    <v>132.29499999999999</v>
    <v>Containers &amp; Packaging</v>
    <v>Stock</v>
    <v>46129.797580532031</v>
    <v>8080</v>
    <v>129.61500000000001</v>
    <v>8312767534</v>
    <v>APTARGROUP, INC.</v>
    <v>APTARGROUP, INC.</v>
    <v>129.61500000000001</v>
    <v>22.152899999999999</v>
    <v>128.29</v>
    <v>130.35</v>
    <v>63772670</v>
    <v>ATR</v>
    <v>APTARGROUP, INC. (XNYS:ATR)</v>
    <v>186467</v>
    <v>499404</v>
    <v>1992</v>
  </rv>
  <rv s="2">
    <v>8081</v>
  </rv>
  <rv s="0">
    <v>https://www.bing.com/financeapi/forcetrigger?t=a1y7dm&amp;q=XNYS%3aMYE&amp;form=skydnc</v>
    <v>Learn more on Bing</v>
  </rv>
  <rv s="1">
    <v>en-US</v>
    <v>a1y7dm</v>
    <v>268435456</v>
    <v>1</v>
    <v>Powered by Refinitiv</v>
    <v>0</v>
    <v>MYERS INDUSTRIES, INC. (XNYS:MYE)</v>
    <v>2</v>
    <v>3</v>
    <v>Finance</v>
    <v>4</v>
    <v>24.03</v>
    <v>9.07</v>
    <v>1.0254000000000001</v>
    <v>0.59</v>
    <v>2.8069E-2</v>
    <v>USD</v>
    <v>Myers Industries, Inc. is a manufacturer of sustainable plastic and metal products for industrial, agricultural, automotive, commercial, and consumer markets. The Company is also a distributor of tools, equipment and supplies for the tire, wheel, and under-vehicle service industry in the United States. Its Material Handling segment manufactures a selection of durable plastic reusable containers that are used repeatedly. Its products include pallets, small parts bins, bulk shipping containers, storage and organization products, custom plastic products, consumer fuel containers, and tanks for water, fuel and waste handling. Its Distribution Segment is engaged in the distribution of tools, equipment and supplies used for tire servicing, wheel, and automotive under-vehicle service on passenger, heavy truck, and off-road vehicles and the manufacturing of tire repair materials and custom rubber. It also manufactures composite matting ground protection for industrial applications.</v>
    <v>2200</v>
    <v>New York Stock Exchange</v>
    <v>XNYS</v>
    <v>XNYS</v>
    <v>1293 S MAIN ST, AKRON, OH, 44301 US</v>
    <v>21.88</v>
    <v>Containers &amp; Packaging</v>
    <v>Stock</v>
    <v>46129.796300937502</v>
    <v>8083</v>
    <v>21.29</v>
    <v>808283800</v>
    <v>MYERS INDUSTRIES, INC.</v>
    <v>MYERS INDUSTRIES, INC.</v>
    <v>21.48</v>
    <v>23.234100000000002</v>
    <v>21.02</v>
    <v>21.61</v>
    <v>37403230</v>
    <v>MYE</v>
    <v>MYERS INDUSTRIES, INC. (XNYS:MYE)</v>
    <v>84190</v>
    <v>227448</v>
    <v>1955</v>
  </rv>
  <rv s="2">
    <v>8084</v>
  </rv>
  <rv s="0">
    <v>https://www.bing.com/financeapi/forcetrigger?t=a1vha2&amp;q=XNYS%3aIMAX&amp;form=skydnc</v>
    <v>Learn more on Bing</v>
  </rv>
  <rv s="1">
    <v>en-US</v>
    <v>a1vha2</v>
    <v>268435456</v>
    <v>1</v>
    <v>Powered by Refinitiv</v>
    <v>0</v>
    <v>IMAX CORPORATION (XNYS:IMAX)</v>
    <v>2</v>
    <v>3</v>
    <v>Finance</v>
    <v>4</v>
    <v>43.16</v>
    <v>21.76</v>
    <v>0.36659999999999998</v>
    <v>-1.39</v>
    <v>-3.7465999999999999E-2</v>
    <v>USD</v>
    <v>Imax Corporation is a premier global technology platform for entertainment and events. Through its proprietary software, auditorium, architecture, patented intellectual property, and specialized equipment, the Company offers an end-to-end solution to create content experiences. The Company operates through two segments: Content Solutions and Technology Products and Services. The Content Solutions segment principally includes content enhancement and distribution services. This segment is also engaged in the distribution of large-format documentary films and exclusive experiences ranging from live performances to interactive events with artists and creators, as well as film post-production services. The Technology Products and Services principally include the sale, lease, and maintenance of IMAX Systems. This segment is also involved in ancillary theater business activities, including after-market sales of IMAX System parts and three-dimensional (3D) glasses.</v>
    <v>679</v>
    <v>New York Stock Exchange</v>
    <v>XNYS</v>
    <v>XNYS</v>
    <v>2525 Speakman Drive, MISSISSAUGA, ON, L5K 1B1 CA</v>
    <v>37.311999999999998</v>
    <v>Media &amp; Publishing</v>
    <v>Stock</v>
    <v>46129.797936793751</v>
    <v>8086</v>
    <v>35.200000000000003</v>
    <v>1928090744</v>
    <v>IMAX CORPORATION</v>
    <v>IMAX CORPORATION</v>
    <v>36.97</v>
    <v>56.736600000000003</v>
    <v>37.1</v>
    <v>35.71</v>
    <v>53993020</v>
    <v>IMAX</v>
    <v>IMAX CORPORATION (XNYS:IMAX)</v>
    <v>1634131</v>
    <v>977211</v>
    <v>2024</v>
  </rv>
  <rv s="2">
    <v>8087</v>
  </rv>
  <rv s="0">
    <v>https://www.bing.com/financeapi/forcetrigger?t=a1xym7&amp;q=XNYS%3aMSA&amp;form=skydnc</v>
    <v>Learn more on Bing</v>
  </rv>
  <rv s="1">
    <v>en-US</v>
    <v>a1xym7</v>
    <v>268435456</v>
    <v>1</v>
    <v>Powered by Refinitiv</v>
    <v>0</v>
    <v>MSA Safety Incorporated (XNYS:MSA)</v>
    <v>2</v>
    <v>3</v>
    <v>Finance</v>
    <v>4</v>
    <v>208.92</v>
    <v>141.15600000000001</v>
    <v>0.99299999999999999</v>
    <v>8.74</v>
    <v>5.2915000000000004E-2</v>
    <v>USD</v>
    <v>MSA Safety Incorporated provides advanced safety products, technologies and solutions. The Company's product line is used to protect workers and facility infrastructures. Its product categories are fire service, detection and industrial personal protective equipment (PPE). Its products for fire service include self-contained breathing apparatus (SCBA), protective apparel and helmets; products for detection include fixed gas and flame detection systems and portable gas detection instruments; and products for industrial PPE include industrial head protection and fall protection devices. Its segments include Americas, International and Corporate. The Company serves its markets across the Americas with manufacturing facilities in the United States, Mexico and Brazil. The International segment includes companies in Europe, the Middle East and Africa, and the Asia Pacific region. It offers a complete line of industrial head protection and accessories that includes the V-Gard helmet brand.</v>
    <v>5300</v>
    <v>New York Stock Exchange</v>
    <v>XNYS</v>
    <v>XNYS</v>
    <v>1000 Cranberry Woods Dr, CRANBERRY TOWNSHIP, PA, 16066 US</v>
    <v>174.56</v>
    <v>Professional &amp; Commercial Services</v>
    <v>Stock</v>
    <v>46129.797968008592</v>
    <v>8089</v>
    <v>166.82</v>
    <v>6746499325</v>
    <v>MSA Safety Incorporated</v>
    <v>MSA Safety Incorporated</v>
    <v>167</v>
    <v>24.5473</v>
    <v>165.17</v>
    <v>173.91</v>
    <v>38793050</v>
    <v>MSA</v>
    <v>MSA Safety Incorporated (XNYS:MSA)</v>
    <v>214244</v>
    <v>231839</v>
    <v>2013</v>
  </rv>
  <rv s="2">
    <v>8090</v>
  </rv>
  <rv s="0">
    <v>https://www.bing.com/financeapi/forcetrigger?t=a1ykcw&amp;q=XNYS%3aNL&amp;form=skydnc</v>
    <v>Learn more on Bing</v>
  </rv>
  <rv s="1">
    <v>en-US</v>
    <v>a1ykcw</v>
    <v>268435456</v>
    <v>1</v>
    <v>Powered by Refinitiv</v>
    <v>0</v>
    <v>N L INDUSTRIES, INC. (XNYS:NL)</v>
    <v>2</v>
    <v>3</v>
    <v>Finance</v>
    <v>4</v>
    <v>8.9614999999999991</v>
    <v>5.0400999999999998</v>
    <v>0.17230000000000001</v>
    <v>-0.01</v>
    <v>-1.7180000000000001E-3</v>
    <v>USD</v>
    <v>NL Industries, Inc. is a holding company. The Company operates in the component products industry through its subsidiary, CompX International Inc. (CompX). CompX manufactures engineered components that are sold to a variety of industries. Through its Security Products operations, CompX manufactures mechanical and electronic cabinet locks and other locking mechanisms used in postal, recreational transportation, office and institutional furniture, cabinetry, tool storage and healthcare applications. CompX also manufactures wake enhancement systems, stainless steel exhaust systems, gauges, throttle controls, trim tabs and related hardware and accessories for the recreational marine and other industries through its Marine Components operations. It also operates in the chemicals industry through its noncontrolling interest in Kronos Worldwide, Inc. (Kronos). Kronos is a global producer and marketer of value-added titanium dioxide pigments (TiO2), a base industrial product.</v>
    <v>2263</v>
    <v>New York Stock Exchange</v>
    <v>XNYS</v>
    <v>XNYS</v>
    <v>5430 Lbj Freeway, Suite 1700, DALLAS, TX, 75240-2620 US</v>
    <v>5.8990999999999998</v>
    <v>Machinery, Equipment &amp; Components</v>
    <v>Stock</v>
    <v>46129.797737846879</v>
    <v>8092</v>
    <v>5.81</v>
    <v>283892461</v>
    <v>N L INDUSTRIES, INC.</v>
    <v>N L INDUSTRIES, INC.</v>
    <v>5.81</v>
    <v>29.269500000000001</v>
    <v>5.82</v>
    <v>5.81</v>
    <v>48862730</v>
    <v>NL</v>
    <v>N L INDUSTRIES, INC. (XNYS:NL)</v>
    <v>13515</v>
    <v>37434</v>
    <v>1891</v>
  </rv>
  <rv s="2">
    <v>8093</v>
  </rv>
  <rv s="0">
    <v>https://www.bing.com/financeapi/forcetrigger?t=a1ts3m&amp;q=XNAS%3aGEOS&amp;form=skydnc</v>
    <v>Learn more on Bing</v>
  </rv>
  <rv s="1">
    <v>en-US</v>
    <v>a1ts3m</v>
    <v>268435456</v>
    <v>1</v>
    <v>Powered by Refinitiv</v>
    <v>0</v>
    <v>GEOSPACE TECHNOLOGIES CORPORATION (XNAS:GEOS)</v>
    <v>2</v>
    <v>3</v>
    <v>Finance</v>
    <v>4</v>
    <v>29.892700000000001</v>
    <v>5.51</v>
    <v>0.28079999999999999</v>
    <v>0.17499999999999999</v>
    <v>1.8537999999999999E-2</v>
    <v>USD</v>
    <v>Geospace Technologies Corporation is a global technology and instrumentation manufacturer specializing in advanced sensing, Internet of Things (IoT) and highly ruggedized products, which serve smart water, energy exploration, industrial, government and commercial customers worldwide. The Company's segments include Smart Water, Energy Solutions and Intelligent Industrial. The Smart Water segment comprises its water meter connector cable series known as Hydroconn, and its Aquana branded remote shut-off water valves and cloud-based IoT Platform. The Energy Solutions segment's products include wireless seismic data acquisition systems, reservoir characterization products and services, and traditional seismic exploration products such as geophones, hydrophones and various other seismic products. The Intelligent Industrial segment comprises diverse software and hardware solutions leveraging sensor technologies. It offers heartbeat detection security technology, namely, Heartbeat Detector.</v>
    <v>519</v>
    <v>Nasdaq Stock Market</v>
    <v>XNAS</v>
    <v>XNAS</v>
    <v>7007 Pinemont Dr., HOUSTON, TX, 77040 US</v>
    <v>9.7399000000000004</v>
    <v>Oil &amp; Gas Related Equipment and Services</v>
    <v>Stock</v>
    <v>46129.797650647655</v>
    <v>8095</v>
    <v>9.1999999999999993</v>
    <v>123917350</v>
    <v>GEOSPACE TECHNOLOGIES CORPORATION</v>
    <v>GEOSPACE TECHNOLOGIES CORPORATION</v>
    <v>9.27</v>
    <v>0</v>
    <v>9.44</v>
    <v>9.6150000000000002</v>
    <v>12887920</v>
    <v>GEOS</v>
    <v>GEOSPACE TECHNOLOGIES CORPORATION (XNAS:GEOS)</v>
    <v>124762</v>
    <v>210192</v>
    <v>2015</v>
  </rv>
  <rv s="2">
    <v>8096</v>
  </rv>
  <rv s="0">
    <v>https://www.bing.com/financeapi/forcetrigger?t=a1ssmw&amp;q=XNYS%3aFF&amp;form=skydnc</v>
    <v>Learn more on Bing</v>
  </rv>
  <rv s="1">
    <v>en-US</v>
    <v>a1ssmw</v>
    <v>268435456</v>
    <v>1</v>
    <v>Powered by Refinitiv</v>
    <v>0</v>
    <v>FUTUREFUEL CORP. (XNYS:FF)</v>
    <v>2</v>
    <v>3</v>
    <v>Finance</v>
    <v>4</v>
    <v>4.9400000000000004</v>
    <v>3.09</v>
    <v>0.74470000000000003</v>
    <v>0.125</v>
    <v>3.0713000000000001E-2</v>
    <v>USD</v>
    <v>FutureFuel Corp. is a manufacturer of diversified chemical products and biofuels. The Company operates in two segments: chemicals and biofuels. The chemicals segment manufactures specialty chemicals for specific customers (custom chemicals) as well as multi-customer specialty chemicals (performance chemicals). Its custom manufacturing product portfolio includes agrochemicals, adhesion promoters, a biocide intermediate, and an antioxidant precursor. Its performance chemicals products include a portfolio of nylon and polyester polymer modifiers and several small-volume specialty chemicals and solvents for diverse applications. Its biofuels segment primarily produces and sells biodiesel to its customers. In addition, it sells petrodiesel in blends with its biodiesel and with no biodiesel added. It offers B100 and biodiesel blended with petrodiesel (B2, B5, B10, B20, B50, and B99 blends) at its Batesville facility and at a short-term leased storage facility in Little Rock, Arkansas.</v>
    <v>493</v>
    <v>New York Stock Exchange</v>
    <v>XNYS</v>
    <v>XNYS</v>
    <v>2800 Gap Road, BATESVILLE, AR, 72501 US</v>
    <v>4.2249999999999996</v>
    <v>Renewable Energy</v>
    <v>Stock</v>
    <v>46129.7969275</v>
    <v>8098</v>
    <v>4.03</v>
    <v>184007424</v>
    <v>FUTUREFUEL CORP.</v>
    <v>FUTUREFUEL CORP.</v>
    <v>4.03</v>
    <v>0</v>
    <v>4.07</v>
    <v>4.1950000000000003</v>
    <v>43863510</v>
    <v>FF</v>
    <v>FUTUREFUEL CORP. (XNYS:FF)</v>
    <v>238091</v>
    <v>642758</v>
    <v>2005</v>
  </rv>
  <rv s="2">
    <v>8099</v>
  </rv>
  <rv s="0">
    <v>https://www.bing.com/financeapi/forcetrigger?t=a1u59c&amp;q=XNAS%3aGPRE&amp;form=skydnc</v>
    <v>Learn more on Bing</v>
  </rv>
  <rv s="1">
    <v>en-US</v>
    <v>a1u59c</v>
    <v>268435456</v>
    <v>1</v>
    <v>Powered by Refinitiv</v>
    <v>0</v>
    <v>GREEN PLAINS INC. (XNAS:GPRE)</v>
    <v>2</v>
    <v>3</v>
    <v>Finance</v>
    <v>4</v>
    <v>17.940000000000001</v>
    <v>3.14</v>
    <v>1.2262999999999999</v>
    <v>-1.0549999999999999</v>
    <v>-6.6102999999999995E-2</v>
    <v>USD</v>
    <v>Green Plains Inc. is a renewable fuel and agricultural technology company focused on producing low-cost, low-Carbon Intensity (CI) ethanol and related co-products, including high protein feeds and corn oil from locally sourced corn. The Company operates through two segments: ethanol production and agribusiness and energy services. Its ethanol production segment includes the production, storage and transportation of ethanol, distiller's grains, Ultra-High Protein and renewable corn oil at nine bio refineries in Illinois, Indiana, Iowa, Minnesota and Nebraska. The agribusiness and energy services segment includes grain procurement, storage and commodity marketing. It markets its ethanol through a third party and sells and distributes its ethanol plant co-products, including distiller's grains and corn oil. The Company also buys and sells natural gas and other commodities in various markets. It processes approximately 287 million bushels of corn annually.</v>
    <v>642</v>
    <v>Nasdaq Stock Market</v>
    <v>XNAS</v>
    <v>XNAS</v>
    <v>1811 Aksarben Drive, OMAHA, NE, 68106 US</v>
    <v>15.63</v>
    <v>Renewable Energy</v>
    <v>Stock</v>
    <v>46129.797365902341</v>
    <v>8101</v>
    <v>14.08</v>
    <v>1040947910</v>
    <v>GREEN PLAINS INC.</v>
    <v>GREEN PLAINS INC.</v>
    <v>15.63</v>
    <v>0</v>
    <v>15.96</v>
    <v>14.904999999999999</v>
    <v>69838840</v>
    <v>GPRE</v>
    <v>GREEN PLAINS INC. (XNAS:GPRE)</v>
    <v>1493155</v>
    <v>1540504</v>
    <v>2004</v>
  </rv>
  <rv s="2">
    <v>8102</v>
  </rv>
  <rv s="0">
    <v>https://www.bing.com/financeapi/forcetrigger?t=a21wec&amp;q=XNYS%3aREX&amp;form=skydnc</v>
    <v>Learn more on Bing</v>
  </rv>
  <rv s="1">
    <v>en-US</v>
    <v>a21wec</v>
    <v>268435456</v>
    <v>1</v>
    <v>Powered by Refinitiv</v>
    <v>0</v>
    <v>REX AMERICAN RESOURCES CORPORATION (XNYS:REX)</v>
    <v>2</v>
    <v>3</v>
    <v>Finance</v>
    <v>4</v>
    <v>48.66</v>
    <v>19.440000000000001</v>
    <v>0.57640000000000002</v>
    <v>-0.78</v>
    <v>-1.7902000000000001E-2</v>
    <v>USD</v>
    <v>Rex American Resources Corporation is an ethanol production company. The Company operates through the ethanol and by-products segment. Its ethanol operations are focused on corn, ethanol, distillers’ grains, distillers corn oil and natural gas. The Company has interests in over six ethanol production facilities, which in aggregate shipped approximately 730 million gallons of ethanol. The Company has ownership of the gallons shipped by the ethanol production facilities, which has ownership interests in approximately 300 million gallons. The Company operates through its subsidiaries, including One Earth Energy, LLC (One Earth), NuGen Energy, LLC (NuGen), and Big River Resources, LLC (Big River). The Company’s ethanol production facilities are located across Illinois, Indiana, Iowa, Minnesota, Nebraska, Ohio, and South Dakota.</v>
    <v>132</v>
    <v>New York Stock Exchange</v>
    <v>XNYS</v>
    <v>XNYS</v>
    <v>7720 Paragon Road, DAYTON, OH, 45459 US</v>
    <v>42.93</v>
    <v>Renewable Energy</v>
    <v>Stock</v>
    <v>46129.797926318752</v>
    <v>8104</v>
    <v>41.38</v>
    <v>1409405038</v>
    <v>REX AMERICAN RESOURCES CORPORATION</v>
    <v>REX AMERICAN RESOURCES CORPORATION</v>
    <v>42.295000000000002</v>
    <v>28.696899999999999</v>
    <v>43.57</v>
    <v>42.79</v>
    <v>32937720</v>
    <v>REX</v>
    <v>REX AMERICAN RESOURCES CORPORATION (XNYS:REX)</v>
    <v>110182</v>
    <v>261174</v>
    <v>1984</v>
  </rv>
  <rv s="2">
    <v>8105</v>
  </rv>
  <rv s="0">
    <v>https://www.bing.com/financeapi/forcetrigger?t=a1sj3m&amp;q=XNAS%3aEYE&amp;form=skydnc</v>
    <v>Learn more on Bing</v>
  </rv>
  <rv s="1">
    <v>en-US</v>
    <v>a1sj3m</v>
    <v>268435456</v>
    <v>1</v>
    <v>Powered by Refinitiv</v>
    <v>0</v>
    <v>NATIONAL VISION HOLDINGS, INC. (XNAS:EYE)</v>
    <v>2</v>
    <v>3</v>
    <v>Finance</v>
    <v>4</v>
    <v>30.02</v>
    <v>10.75</v>
    <v>1.2843</v>
    <v>0.98</v>
    <v>3.9405000000000003E-2</v>
    <v>USD</v>
    <v>National Vision Holdings, Inc. is an optical retail company in the United States with over 1,200 stores in 38 states and Puerto Rico. The Company operates four retail brands: America's Best Contacts &amp; Eyeglasses, Eyeglass World, and Vista Opticals, inside select Fred Meyer stores and on select military bases. The Company's segment includes Owned &amp; Host. The Company, through its subsidiary, FirstSight Vision Services, Inc., is licensed as a single-service health plan under California law and issues individual vision plans in connection with its America's Best operations in California. It offers two products and one service, such as eyeglasses, contact lenses and eye exams. The Company’s e-commerce consumer Website, DiscountContacts.com, offers a range of services to customers, including eyeglass purchasing, online scheduling and appointment reminders, contact lens purchasing, buy-in-store and ship-to-home capabilities and online frame browsing, among others.</v>
    <v>13138</v>
    <v>Nasdaq Stock Market</v>
    <v>XNAS</v>
    <v>XNAS</v>
    <v>2435 Commerce Ave Bldg 2200, Duluth, GA, 30096-4980 US</v>
    <v>26.574999999999999</v>
    <v>Specialty Retailers</v>
    <v>Stock</v>
    <v>46129.797942777346</v>
    <v>8107</v>
    <v>25.282499999999999</v>
    <v>2053451103</v>
    <v>NATIONAL VISION HOLDINGS, INC.</v>
    <v>NATIONAL VISION HOLDINGS, INC.</v>
    <v>25.64</v>
    <v>70.359300000000005</v>
    <v>24.87</v>
    <v>25.85</v>
    <v>79437180</v>
    <v>EYE</v>
    <v>NATIONAL VISION HOLDINGS, INC. (XNAS:EYE)</v>
    <v>959462</v>
    <v>1383576</v>
    <v>2014</v>
  </rv>
  <rv s="2">
    <v>8108</v>
  </rv>
  <rv s="0">
    <v>https://www.bing.com/financeapi/forcetrigger?t=c3jpzr&amp;q=XNYS%3aWRBY&amp;form=skydnc</v>
    <v>Learn more on Bing</v>
  </rv>
  <rv s="1">
    <v>en-US</v>
    <v>c3jpzr</v>
    <v>268435456</v>
    <v>1</v>
    <v>Powered by Refinitiv</v>
    <v>0</v>
    <v>WARBY PARKER INC. (XNYS:WRBY)</v>
    <v>2</v>
    <v>3</v>
    <v>Finance</v>
    <v>4</v>
    <v>31</v>
    <v>13.63</v>
    <v>2.0499000000000001</v>
    <v>1.57</v>
    <v>6.7760000000000001E-2</v>
    <v>USD</v>
    <v>Warby Parker Inc. is a lifestyle brand that operates at the intersection of design, technology, healthcare, and social enterprise. The Company offers holistic vision care by selling eyewear products and providing optical services directly to consumers through its retail stores and e-commerce platform. It sells a range of prescription and non-prescription eyewear, including glasses, sunglasses, and contact lenses. Its customers can customize their prescription lenses with a variety of options, including single-vision, progressive, light-responsive, blue-light-filtering, and non-prescription lenses. It also offers in-house technologies like Virtual Vision Test and Virtual Try-On to enhance the overall customer experience. It sells its own brand of contacts, Scout by Warby Parker, and third-party contact lenses; this allows it to provide customers with a vision care offering. Its Website and mobile app make it easy for its customers to browse, virtually try on, and purchase glasses.</v>
    <v>2275</v>
    <v>New York Stock Exchange</v>
    <v>XNYS</v>
    <v>XNYS</v>
    <v>233 Spring Street, 6Th Floor East, NEW YORK, NY, 10013 US</v>
    <v>25.22</v>
    <v>Specialty Retailers</v>
    <v>Stock</v>
    <v>46129.797160057809</v>
    <v>8110</v>
    <v>23.73</v>
    <v>3029358572</v>
    <v>WARBY PARKER INC.</v>
    <v>WARBY PARKER INC.</v>
    <v>23.99</v>
    <v>2044.6280999999999</v>
    <v>23.17</v>
    <v>24.74</v>
    <v>122447800</v>
    <v>WRBY</v>
    <v>WARBY PARKER INC. (XNYS:WRBY)</v>
    <v>1277630</v>
    <v>2453665</v>
    <v>2009</v>
  </rv>
  <rv s="2">
    <v>8111</v>
  </rv>
  <rv s="0">
    <v>https://www.bing.com/financeapi/forcetrigger?t=bwd8ur&amp;q=XNAS%3aAVO&amp;form=skydnc</v>
    <v>Learn more on Bing</v>
  </rv>
  <rv s="1">
    <v>en-US</v>
    <v>bwd8ur</v>
    <v>268435456</v>
    <v>1</v>
    <v>Powered by Refinitiv</v>
    <v>0</v>
    <v>MISSION PRODUCE, INC. (XNAS:AVO)</v>
    <v>2</v>
    <v>3</v>
    <v>Finance</v>
    <v>4</v>
    <v>15.53</v>
    <v>9.9600000000000009</v>
    <v>0.59179999999999999</v>
    <v>0.68</v>
    <v>4.9347000000000002E-2</v>
    <v>USD</v>
    <v>Mission Produce, Inc. is engaged in the farming, packaging, marketing, and distribution of avocados to food retailers, distributors and produce wholesalers. It operates through three segments: Marketing and Distribution, International Farming, and Blueberries. Its Marketing and Distribution segment sources fruit from growers and then distributes the fruit through its global distribution network. Its International Farming segment owns and operates orchards from which all fruit produced is sold to its Marketing and Distribution segment. Its farming activities range from cultivating early-stage plantings to harvesting from mature trees. Its Blueberries segment is a farming operation that cultivates blueberry plants in Peru. It provides value-added services including ripening, bagging, custom packaging, logistical management, and quality assurance. The Company also provides its customers with merchandising and promotional support, insights on market trends and hands-on training.</v>
    <v>3800</v>
    <v>Nasdaq Stock Market</v>
    <v>XNAS</v>
    <v>XNAS</v>
    <v>2710 Camino Del Sol, OXNARD, CA, 93030 US</v>
    <v>14.505000000000001</v>
    <v>Food &amp; Tobacco</v>
    <v>Stock</v>
    <v>46129.79612585625</v>
    <v>8113</v>
    <v>13.9</v>
    <v>1024438365</v>
    <v>MISSION PRODUCE, INC.</v>
    <v>MISSION PRODUCE, INC.</v>
    <v>13.9</v>
    <v>27.365600000000001</v>
    <v>13.78</v>
    <v>14.46</v>
    <v>70846360</v>
    <v>AVO</v>
    <v>MISSION PRODUCE, INC. (XNAS:AVO)</v>
    <v>695992</v>
    <v>994608</v>
    <v>2020</v>
  </rv>
  <rv s="2">
    <v>8114</v>
  </rv>
  <rv s="0">
    <v>https://www.bing.com/financeapi/forcetrigger?t=a1p627&amp;q=XNAS%3aCALM&amp;form=skydnc</v>
    <v>Learn more on Bing</v>
  </rv>
  <rv s="1">
    <v>en-US</v>
    <v>a1p627</v>
    <v>268435456</v>
    <v>1</v>
    <v>Powered by Refinitiv</v>
    <v>0</v>
    <v>CAL-MAINE FOODS, INC. (XNAS:CALM)</v>
    <v>2</v>
    <v>3</v>
    <v>Finance</v>
    <v>4</v>
    <v>126.4</v>
    <v>71.92</v>
    <v>0.27589999999999998</v>
    <v>-0.24</v>
    <v>-3.1450000000000002E-3</v>
    <v>USD</v>
    <v>Cal-Maine Foods, Inc. is primarily engaged in the production, packaging, marketing and distribution of fresh shell eggs, including conventional, cage-free, organic, brown, free-range, pasture-raised and nutritionally enhanced eggs, as well as a variety of ready-to-eat egg products. The Company’s integrated operations consist of hatching chicks, growing and maintaining flocks of pullets, layers and breeders, manufacturing feed, and producing, processing, packaging, and distributing shell eggs. The Company provides specialty and conventional eggs. Specialty eggs encompass a broad range of products, such as cage-free, organic, brown, free-range, pasture-raised and nutritionally enhanced eggs. Its Farmhouse Eggs brand eggs are produced at its facilities by hens that are provided with a vegetarian diet. It markets organic, vegetarian and omega-3 eggs under its 4-Grain brand, which consists of conventional and cage-free eggs. Its Sunups and Sunny Meadow brands are sold as conventional eggs.</v>
    <v>3828</v>
    <v>Nasdaq Stock Market</v>
    <v>XNAS</v>
    <v>XNAS</v>
    <v>1052 Highland Colony Pkwy, Suite 200, RIDGELAND, MS, 39157 US</v>
    <v>77.040000000000006</v>
    <v>Food &amp; Tobacco</v>
    <v>Stock</v>
    <v>46129.797971758591</v>
    <v>8116</v>
    <v>76.05</v>
    <v>3603937201</v>
    <v>CAL-MAINE FOODS, INC.</v>
    <v>CAL-MAINE FOODS, INC.</v>
    <v>76.61</v>
    <v>3.2088000000000001</v>
    <v>76.31</v>
    <v>76.069999999999993</v>
    <v>47376590</v>
    <v>CALM</v>
    <v>CAL-MAINE FOODS, INC. (XNAS:CALM)</v>
    <v>295022</v>
    <v>1056587</v>
    <v>1969</v>
  </rv>
  <rv s="2">
    <v>8117</v>
  </rv>
  <rv s="0">
    <v>https://www.bing.com/financeapi/forcetrigger?t=a1qku2&amp;q=XNAS%3aCVGW&amp;form=skydnc</v>
    <v>Learn more on Bing</v>
  </rv>
  <rv s="1">
    <v>en-US</v>
    <v>a1qku2</v>
    <v>268435456</v>
    <v>1</v>
    <v>Powered by Refinitiv</v>
    <v>0</v>
    <v>CALAVO GROWERS, INC. (XNAS:CVGW)</v>
    <v>2</v>
    <v>3</v>
    <v>Finance</v>
    <v>4</v>
    <v>28.72</v>
    <v>18.399999999999999</v>
    <v>0.39029999999999998</v>
    <v>0.71</v>
    <v>2.6622E-2</v>
    <v>USD</v>
    <v>Calavo Growers, Inc. is a provider of value-added fresh food in the avocado industry. The Company is engaged in marketing and distributing avocados and prepared avocados to retail grocery, foodservice, club stores, mass merchandisers, food distributors and wholesalers on a worldwide basis. It procures avocados from California, Mexico and other growing regions around the world. Through its various operating facilities, it sorts, packs, and/or ripens avocados, tomatoes and/or Hawaiian grown papayas, and processes and packages guacamole. It operates in two business segments: Grown and Prepared. Its Grown segment consists of fresh avocados, tomatoes and papayas. Its Prepared segment comprises all its guacamole products sold at retail and food service as well as avocado pulp sold to foodservice. Its products are sold under the Calavo family of branded labels, as well as private labels. It distributes its products both domestically and internationally.</v>
    <v>1969</v>
    <v>Nasdaq Stock Market</v>
    <v>XNAS</v>
    <v>XNAS</v>
    <v>1141A Cummings Road, SANTA PAULA, CA, 93060 US</v>
    <v>27.4</v>
    <v>Food &amp; Tobacco</v>
    <v>Stock</v>
    <v>46129.797718842186</v>
    <v>8119</v>
    <v>26.63</v>
    <v>489392310</v>
    <v>CALAVO GROWERS, INC.</v>
    <v>CALAVO GROWERS, INC.</v>
    <v>26.83</v>
    <v>24.724599999999999</v>
    <v>26.67</v>
    <v>27.38</v>
    <v>17874080</v>
    <v>CVGW</v>
    <v>CALAVO GROWERS, INC. (XNAS:CVGW)</v>
    <v>297538</v>
    <v>292699</v>
    <v>2001</v>
  </rv>
  <rv s="2">
    <v>8120</v>
  </rv>
  <rv s="0">
    <v>https://www.bing.com/financeapi/forcetrigger?t=c2vn6h&amp;q=XNYS%3aDOLE&amp;form=skydnc</v>
    <v>Learn more on Bing</v>
  </rv>
  <rv s="1">
    <v>en-US</v>
    <v>c2vn6h</v>
    <v>268435456</v>
    <v>1</v>
    <v>Powered by Refinitiv</v>
    <v>0</v>
    <v>DOLE PUBLIC LIMITED COMPANY (XNYS:DOLE)</v>
    <v>2</v>
    <v>3</v>
    <v>Finance</v>
    <v>4</v>
    <v>16.57</v>
    <v>12.52</v>
    <v>0.68689999999999996</v>
    <v>0.20499999999999999</v>
    <v>1.3685000000000001E-2</v>
    <v>USD</v>
    <v>Dole plc is an Ireland-based company, which produces, markets, and distributes a variety of fresh produce sourced locally and from around the world. Its segments include Fresh Fruit, Diversified Fresh Produce - EMEA and Diversified Fresh Produce - Americas &amp; ROW. The Fresh Fruit segment is a vertically integrated producer and distributor of multiple varieties of bananas, pineapples and plantains which are sourced from local growers or Company-owned and leased farms, predominately located in Latin America, and sold throughout North America, Europe, Latin America and Asia. This segment also operates a commercial cargo business. The Diversified Fresh Produce - EMEA segment includes Irish, Dutch, Spanish, Portuguese, French, Italian, United Kingdom, Swedish, Danish, South African, Czech, Slovakian, Polish, German and Brazilian businesses. The Diversified Fresh Produce - Americas &amp; ROW segment includes United States, Canadian, Mexican, Chilean, Peruvian, and Argentinian businesses.</v>
    <v>32027</v>
    <v>New York Stock Exchange</v>
    <v>XNYS</v>
    <v>XNYS</v>
    <v>29 NORTH ANNE STREET DUBLIN 7, D07 PH36 IE</v>
    <v>15.26</v>
    <v>Food &amp; Tobacco</v>
    <v>Stock</v>
    <v>46129.797981642965</v>
    <v>8122</v>
    <v>15</v>
    <v>1445075058</v>
    <v>DOLE PUBLIC LIMITED COMPANY</v>
    <v>DOLE PUBLIC LIMITED COMPANY</v>
    <v>15</v>
    <v>14.956200000000001</v>
    <v>14.98</v>
    <v>15.185</v>
    <v>95164640</v>
    <v>DOLE</v>
    <v>DOLE PUBLIC LIMITED COMPANY (XNYS:DOLE)</v>
    <v>254134</v>
    <v>743039</v>
    <v>2017</v>
  </rv>
  <rv s="2">
    <v>8123</v>
  </rv>
  <rv s="0">
    <v>https://www.bing.com/financeapi/forcetrigger?t=aoddtc&amp;q=XLON%3aSEE&amp;form=skydnc</v>
    <v>Learn more on Bing</v>
  </rv>
  <rv s="1">
    <v>en-US</v>
    <v>aoddtc</v>
    <v>268435456</v>
    <v>1</v>
    <v>Powered by Refinitiv</v>
    <v>0</v>
    <v>SEEING MACHINES LIMITED (XLON:SEE)</v>
    <v>2</v>
    <v>41</v>
    <v>Finance</v>
    <v>27</v>
    <v>6.48</v>
    <v>1.605</v>
    <v>0.80459999999999998</v>
    <v>0</v>
    <v>0</v>
    <v>GBp</v>
    <v>Seeing Machines Limited is engaged in providing operator monitoring and intervention sensing technologies and services for the automotive, mining, transport and aviation industries. The Company’s principal activities include developing, selling and licensing products, services and technology to detect and manage driver fatigue and distraction, entering commercial agreements with partners for the design, development and sale of products into key target markets, and research and development of its core vision processing technologies to support the development and refinement of its products. Its OEM segment includes both the automotive and aviation business units. Its Aftermarket segment includes Fleet and Off-Road business units. It also develops machine learning (ML) and artificial intelligence (AI) capability. Its technology portfolio of AI algorithms, embedded processing and optics, power products that need to deliver reliable real-time understanding of vehicle operators.</v>
    <v>365</v>
    <v>London Stock Exchange</v>
    <v>XLON</v>
    <v>XLON</v>
    <v>80 Mildura Street, Fyshwick, CANBERRA, AUSTRALIAN CAPITAL TERRITORY, 2609 AU</v>
    <v>3.44</v>
    <v>Software &amp; IT Services</v>
    <v>Stock</v>
    <v>46129.649377349218</v>
    <v>8125</v>
    <v>3.1150000000000002</v>
    <v>276919900</v>
    <v>SEEING MACHINES LIMITED</v>
    <v>SEEING MACHINES LIMITED</v>
    <v>3.14</v>
    <v>0</v>
    <v>3.35</v>
    <v>3.35</v>
    <v>4912392000</v>
    <v>SEE</v>
    <v>SEEING MACHINES LIMITED (XLON:SEE)</v>
    <v>17656884</v>
    <v>7751150</v>
    <v>2000</v>
  </rv>
  <rv s="2">
    <v>8126</v>
  </rv>
  <rv s="0">
    <v>https://www.bing.com/financeapi/forcetrigger?t=a1q6sm&amp;q=XNYS%3aCOTY&amp;form=skydnc</v>
    <v>Learn more on Bing</v>
  </rv>
  <rv s="1">
    <v>en-US</v>
    <v>a1q6sm</v>
    <v>268435456</v>
    <v>1</v>
    <v>Powered by Refinitiv</v>
    <v>0</v>
    <v>COTY INC. (XNYS:COTY)</v>
    <v>2</v>
    <v>3</v>
    <v>Finance</v>
    <v>4</v>
    <v>5.34</v>
    <v>1.954</v>
    <v>0.99950000000000006</v>
    <v>7.4999999999999997E-2</v>
    <v>3.2467999999999997E-2</v>
    <v>USD</v>
    <v>Coty Inc. is a beauty company with a portfolio of brands across fragrance, color cosmetics, and skin and body care. The Company has a diverse portfolio of brands, which includes both owned and licensed. Its brand portfolio is classified into two segments: Consumer beauty and Prestige. The consumer beauty brands include Adidas, Beckham, Bozzano, Bourjois, Bruno Banani, CoverGirl, Jovan, Mexx, LeGer by Lena Gercke, Monange, Nautica, Paixao, Rimmel, Risque, Sally Hansen, and Vera Wang. Its prestige brands include Burberry, Calvin Klein, Chloe, Davidoff, Escada, Gucci, Hugo Boss, Jil Sander, Kylie Cosmetics by Kylie Jenner, Lancaster, Marc Jacobs, Miu Miu, Orveda, and Tiffany &amp; Co. Its mass beauty brands are primarily sold through hypermarkets, supermarkets, drug stores and pharmacies, mid-tier department stores, traditional food and drug retailers, and dedicated e-commerce retailers. It markets, sells and distributes its products in over 120 countries and territories.</v>
    <v>11636</v>
    <v>New York Stock Exchange</v>
    <v>XNYS</v>
    <v>XNYS</v>
    <v>350 Fifth Avenue, NEW YORK, NY, 10118 US</v>
    <v>2.4249999999999998</v>
    <v>Personal &amp; Household Products &amp; Services</v>
    <v>Stock</v>
    <v>46129.798027974219</v>
    <v>8128</v>
    <v>2.31</v>
    <v>2098815025</v>
    <v>COTY INC.</v>
    <v>COTY INC.</v>
    <v>2.3199999999999998</v>
    <v>0</v>
    <v>2.31</v>
    <v>2.3849999999999998</v>
    <v>880006300</v>
    <v>COTY</v>
    <v>COTY INC. (XNYS:COTY)</v>
    <v>4640617</v>
    <v>8041854</v>
    <v>1995</v>
  </rv>
  <rv s="2">
    <v>8129</v>
  </rv>
  <rv s="0">
    <v>https://www.bing.com/financeapi/forcetrigger?t=a1ruc7&amp;q=XNYS%3aEL&amp;form=skydnc</v>
    <v>Learn more on Bing</v>
  </rv>
  <rv s="1">
    <v>en-US</v>
    <v>a1ruc7</v>
    <v>268435456</v>
    <v>1</v>
    <v>Powered by Refinitiv</v>
    <v>0</v>
    <v>THE ESTEE LAUDER COMPANIES INC. (XNYS:EL)</v>
    <v>2</v>
    <v>3</v>
    <v>Finance</v>
    <v>4</v>
    <v>121.63500000000001</v>
    <v>52.51</v>
    <v>1.2242999999999999</v>
    <v>1.0149999999999999</v>
    <v>1.3472E-2</v>
    <v>USD</v>
    <v>The Estee Lauder Companies Inc. is a manufacturer, marketer and seller of skin care, makeup, fragrance and hair care products. Its products are sold in over 150 countries and territories under a number of brand names, including Estee Lauder, Aramis, Clinique, Lab Series, Origins, M.A.C, Bobbi Brown Cosmetics, La Mer, Aveda, Jo Malone London, Bumble and bumble, Darphin Paris, TOM FORD, Smashbox, AERIN Beauty, Le Labo, Editions de Parfums Frederic Malle, GLAMGLOW, Kilian Paris, Too Faced, Dr.Jart+, and the DECIEM family of brands, including The Ordinary and NIOD, and BALMAIN Beauty. It is a licensee for fragrances, cosmetics and/or related products for AERIN, BALMAIN, and Dr. Andrew Weil. Its skin care products include moisturizers, serums, cleansers, toners, exfoliators, facial masks, body care, sun care products and others. Its makeup products include foundations, powders, concealers and setting sprays, lipsticks, lip liners and lip glosses, and mascaras, eyeshadows and eyeliners.</v>
    <v>57000</v>
    <v>New York Stock Exchange</v>
    <v>XNYS</v>
    <v>XNYS</v>
    <v>767 Fifth Avenue, NEW YORK, NY, 10153 US</v>
    <v>78.88</v>
    <v>Personal &amp; Household Products &amp; Services</v>
    <v>Stock</v>
    <v>46129.798037337503</v>
    <v>8131</v>
    <v>76.3</v>
    <v>27619672720</v>
    <v>THE ESTEE LAUDER COMPANIES INC.</v>
    <v>THE ESTEE LAUDER COMPANIES INC.</v>
    <v>76.935000000000002</v>
    <v>0</v>
    <v>75.34</v>
    <v>76.355000000000004</v>
    <v>361727100</v>
    <v>EL</v>
    <v>THE ESTEE LAUDER COMPANIES INC. (XNYS:EL)</v>
    <v>2544545</v>
    <v>5506248</v>
    <v>1976</v>
  </rv>
  <rv s="2">
    <v>8132</v>
  </rv>
  <rv s="0">
    <v>https://www.bing.com/financeapi/forcetrigger?t=a1runm&amp;q=XNYS%3aELF&amp;form=skydnc</v>
    <v>Learn more on Bing</v>
  </rv>
  <rv s="1">
    <v>en-US</v>
    <v>a1runm</v>
    <v>268435456</v>
    <v>1</v>
    <v>Powered by Refinitiv</v>
    <v>0</v>
    <v>E.L.F. BEAUTY, INC. (XNYS:ELF)</v>
    <v>2</v>
    <v>3</v>
    <v>Finance</v>
    <v>4</v>
    <v>150.99</v>
    <v>49.54</v>
    <v>1.8085</v>
    <v>-2.09</v>
    <v>-3.0180999999999999E-2</v>
    <v>USD</v>
    <v>e.l.f. Beauty, Inc. is a multi-brand beauty company. The Company offers inclusive, accessible, clean, vegan, and cruelty-free cosmetics and skincare products. The Company's family of brands includes e.l.f. Cosmetics, e.l.f. SKIN, Naturium, Well People, Keys Soulcare, and rhode. Its e.l.f. SKIN is an ingredient-focused, dermatologist-developed formulas for every eye, lip and face. The Company operates across beauty categories including eye, lip, and face makeup, beauty tools and accessories, and skincare products. Its color cosmetics and skin care products are broadly sold through food, drug, and mass channels, as well as through department stores and direct and specialty channels. The Company sells its products with retailers in the United States, as well as internationally. It also sells its products online through its own direct e-commerce channels, as well as through other e-commerce Websites.</v>
    <v>633</v>
    <v>New York Stock Exchange</v>
    <v>XNYS</v>
    <v>XNYS</v>
    <v>601 12TH STREET, SUITE 1400, OAKLAND, CA, 94607-4038 US</v>
    <v>71.23</v>
    <v>Personal &amp; Household Products &amp; Services</v>
    <v>Stock</v>
    <v>46129.798039524998</v>
    <v>8134</v>
    <v>66.900000000000006</v>
    <v>3965948438</v>
    <v>E.L.F. BEAUTY, INC.</v>
    <v>E.L.F. BEAUTY, INC.</v>
    <v>70.59</v>
    <v>39.9405</v>
    <v>69.25</v>
    <v>67.16</v>
    <v>59052240</v>
    <v>ELF</v>
    <v>E.L.F. BEAUTY, INC. (XNYS:ELF)</v>
    <v>1874639</v>
    <v>2429086</v>
    <v>2013</v>
  </rv>
  <rv s="2">
    <v>8135</v>
  </rv>
  <rv s="0">
    <v>https://www.bing.com/financeapi/forcetrigger?t=a1s2lh&amp;q=XNYS%3aEPC&amp;form=skydnc</v>
    <v>Learn more on Bing</v>
  </rv>
  <rv s="4">
    <v>en-US</v>
    <v>a1s2lh</v>
    <v>268435456</v>
    <v>1</v>
    <v>Powered by Refinitiv</v>
    <v>8</v>
    <v>Edgewell Personal Care Company (XNYS:EPC)</v>
    <v>2</v>
    <v>9</v>
    <v>Finance</v>
    <v>4</v>
    <v>31.04</v>
    <v>15.88</v>
    <v>0.55830000000000002</v>
    <v>0.99</v>
    <v>4.4236000000000004E-2</v>
    <v>USD</v>
    <v>Edgewell Personal Care Company is a manufacturer and marketer of personal care products. With operations in approximately 20 countries, its products are widely available in more than 50 countries. The Company has three segments: Wet Shave, Sun and Skin Care, and Feminine Care. The Wet Shave segment consists of products sold under the Schick, Wilkinson Sword, Edge, Skintimate, Billie, Shave Guard and its custom brands group, as well as non-branded products. The Company’s Wet Shave products include razor handles and refillable blades, disposable shave products, and shaving gels and creams. The Sun and Skin Care segment products are sold under the Banana Boat, Hawaiian Tropic, Bulldog, Jack Black, Cremo and Wet Ones brand names. Feminine Care markets products under the Playtex, Stayfree, Carefree and o.b. brands. It offers tampons under the Playtex Gentle Glide 360, Playtex Sport, Playtex and o.b. brands. It also markets pads and liners under the Stayfree and Carefree brands.</v>
    <v>6700</v>
    <v>New York Stock Exchange</v>
    <v>XNYS</v>
    <v>XNYS</v>
    <v>6 Research Dr, SHELTON, CT, 06484-6228 US</v>
    <v>23.66</v>
    <v>Personal &amp; Household Products &amp; Services</v>
    <v>Stock</v>
    <v>46129.797999212497</v>
    <v>8137</v>
    <v>22.6</v>
    <v>1091767175</v>
    <v>Edgewell Personal Care Company</v>
    <v>Edgewell Personal Care Company</v>
    <v>22.74</v>
    <v>22.38</v>
    <v>23.37</v>
    <v>46716610</v>
    <v>EPC</v>
    <v>Edgewell Personal Care Company (XNYS:EPC)</v>
    <v>266366</v>
    <v>728372</v>
    <v>1999</v>
  </rv>
  <rv s="2">
    <v>8138</v>
  </rv>
  <rv s="0">
    <v>https://www.bing.com/financeapi/forcetrigger?t=a1vodm&amp;q=XNAS%3aIPAR&amp;form=skydnc</v>
    <v>Learn more on Bing</v>
  </rv>
  <rv s="1">
    <v>en-US</v>
    <v>a1vodm</v>
    <v>268435456</v>
    <v>1</v>
    <v>Powered by Refinitiv</v>
    <v>0</v>
    <v>INTERPARFUMS INC (XNAS:IPAR)</v>
    <v>2</v>
    <v>3</v>
    <v>Finance</v>
    <v>4</v>
    <v>142.61000000000001</v>
    <v>77.209999999999994</v>
    <v>1.2405999999999999</v>
    <v>4.5599999999999996</v>
    <v>4.8494999999999996E-2</v>
    <v>USD</v>
    <v>Interparfums, Inc. produces and distributes a range of fragrance and fragrance related products. It operates through two segments: European based operations and United States based operations. It produces and distributes its fragrance products under license agreements with brand owners, and fragrance product sales through its European based operations segment. It has a portfolio of brands including Boucheron, Coach, Jimmy Choo, Karl Lagerfeld, Kate Spade, Lacoste, Lanvin, Moncler, Montblanc, Rochas, Goutal, and Van Cleef &amp; Arpels, whose products are distributed in over 120 countries around the world. Its brand fragrance products are also produced and marketed through its United States based operations. These fragrance products are sold under trademarks owned by the Company or pursuant to license or other agreements with the owners of brands, which include Abercrombie &amp; Fitch, Anna Sui, DKNY, Emanuel Ungaro, Ferragamo, Graff, GUESS, Hollister, MCM, Oscar de la Renta and Roberto Cavalli.</v>
    <v>662</v>
    <v>Nasdaq Stock Market</v>
    <v>XNAS</v>
    <v>XNAS</v>
    <v>551 FIFTH AVE, STE 1500, NEW YORK, NY, 10176 US</v>
    <v>98.7</v>
    <v>Personal &amp; Household Products &amp; Services</v>
    <v>Stock</v>
    <v>46129.796547024998</v>
    <v>8140</v>
    <v>95.11</v>
    <v>3161956790</v>
    <v>INTERPARFUMS INC</v>
    <v>INTERPARFUMS INC</v>
    <v>95.11</v>
    <v>18.819900000000001</v>
    <v>94.03</v>
    <v>98.59</v>
    <v>32071780</v>
    <v>IPAR</v>
    <v>INTERPARFUMS INC (XNAS:IPAR)</v>
    <v>143831</v>
    <v>290226</v>
    <v>1985</v>
  </rv>
  <rv s="2">
    <v>8141</v>
  </rv>
  <rv s="5">
    <v>en-US</v>
    <v>caejh7</v>
    <v>268435456</v>
    <v>1</v>
    <v>Powered by Refinitiv</v>
    <v>10</v>
    <v>ODDITY TECH LTD (XNAS:ODD)</v>
    <v>7</v>
    <v>11</v>
    <v>Finance</v>
    <v>4</v>
    <v>79.180400000000006</v>
    <v>10.8</v>
    <v>0.44</v>
    <v>2.9352999999999997E-2</v>
    <v>USD</v>
    <v>Oddity Tech Ltd is an Israel-based company engaged in the beauty and wellness sector. The Company is operating a tech platform under its own brand on the Internet, whose purpose is to support a portfolio of brands and services connected to the beauty and wellness market and to develop products customized to the wishes of the Company's clients. The Company is using algorithms and machine learning models to match a corresponding physical product. Advanced biological models and machine learning-based tools are used to find new molecules for beauty and wellness purposes. The Company is active in research and development in areas such as data science, machine learning, and computer vision to enhance its products.</v>
    <v>658</v>
    <v>Nasdaq Stock Market</v>
    <v>XNAS</v>
    <v>XNAS</v>
    <v>8 Haharash, TEL AVIV-YAFO, 6761304 IL</v>
    <v>15.6859</v>
    <v>Personal &amp; Household Products &amp; Services</v>
    <v>Stock</v>
    <v>46129.798043321091</v>
    <v>14.92</v>
    <v>1666876007</v>
    <v>ODDITY TECH LTD</v>
    <v>ODDITY TECH LTD</v>
    <v>15.1</v>
    <v>8.5861000000000001</v>
    <v>14.99</v>
    <v>15.43</v>
    <v>56656690</v>
    <v>ODD</v>
    <v>ODDITY TECH LTD (XNAS:ODD)</v>
    <v>590348</v>
    <v>1457150</v>
    <v>2013</v>
  </rv>
  <rv s="2">
    <v>8143</v>
  </rv>
  <rv s="0">
    <v>https://www.bing.com/financeapi/forcetrigger?t=a24uf2&amp;q=XNAS%3aUG&amp;form=skydnc</v>
    <v>Learn more on Bing</v>
  </rv>
  <rv s="1">
    <v>en-US</v>
    <v>a24uf2</v>
    <v>268435456</v>
    <v>1</v>
    <v>Powered by Refinitiv</v>
    <v>0</v>
    <v>UNITED-GUARDIAN, INC. (XNAS:UG)</v>
    <v>2</v>
    <v>3</v>
    <v>Finance</v>
    <v>5</v>
    <v>9.8800000000000008</v>
    <v>5.5753000000000004</v>
    <v>0.95379999999999998</v>
    <v>0.24</v>
    <v>3.6089999999999997E-2</v>
    <v>USD</v>
    <v>United-Guardian, Inc. is a manufacturer of cosmetic ingredients, sexual wellness ingredients, pharmaceuticals, and medical lubricants. The Company’s product lines include the Lubrajel line of multifunctional hydrogel formulations, which are designed to provide sensory enhancement, lubrication, hydration, and texture to both personal care and medical products. Its four distinct product categories include cosmetic ingredients, pharmaceuticals, medical lubricants and sexual wellness. Its COSMOS line of products includes Lubrajel Natural, Lubrajel Marine, Lubrajel Oil Natural, and Lubrajel Terra. Its medical lubricants include a line of hydrogel formulations designed to offer sensory enhancement and lubrication to medical products. The Company’s pharmaceutical products include an FDA-approved prescription drug that is used primarily to prevent and to dissolve calcifications in urethral catheters, as well as a chlorine-based topical antimicrobial.</v>
    <v>23</v>
    <v>Nasdaq Stock Market</v>
    <v>XNAS</v>
    <v>XNAS</v>
    <v>230 Marcus Blvd, HAUPPAUGE, NY, 11788 US</v>
    <v>6.89</v>
    <v>Pharmaceuticals</v>
    <v>Stock</v>
    <v>46129.782880404688</v>
    <v>8145</v>
    <v>6.7</v>
    <v>31654864</v>
    <v>UNITED-GUARDIAN, INC.</v>
    <v>UNITED-GUARDIAN, INC.</v>
    <v>6.7</v>
    <v>16.151</v>
    <v>6.65</v>
    <v>6.89</v>
    <v>4594320</v>
    <v>UG</v>
    <v>UNITED-GUARDIAN, INC. (XNAS:UG)</v>
    <v>5910</v>
    <v>3609</v>
    <v>1987</v>
  </rv>
  <rv s="2">
    <v>8146</v>
  </rv>
  <rv s="0">
    <v>https://www.bing.com/financeapi/forcetrigger?t=azjsnm&amp;q=XNAS%3aEYPT&amp;form=skydnc</v>
    <v>Learn more on Bing</v>
  </rv>
  <rv s="1">
    <v>en-US</v>
    <v>azjsnm</v>
    <v>268435456</v>
    <v>1</v>
    <v>Powered by Refinitiv</v>
    <v>0</v>
    <v>EYEPOINT, INC. (XNAS:EYPT)</v>
    <v>2</v>
    <v>3</v>
    <v>Finance</v>
    <v>4</v>
    <v>19.11</v>
    <v>5.3</v>
    <v>1.9149</v>
    <v>7.0000000000000007E-2</v>
    <v>4.7270000000000003E-3</v>
    <v>USD</v>
    <v>EyePoint, Inc., formerly EyePoint Pharmaceuticals, Inc., is a clinical-stage biopharmaceutical company. The Company is focused on developing and commercializing therapeutics to improve the lives of patients with serious retinal diseases. The Company’s lead product candidate, DURAVYU, is an investigational-sustained delivery treatment for serious retinal diseases combining vorolanib, a selective and patent-protected tyrosine kinase inhibitor, with bioerodible Durasert E technology. Vorolanib features a novel multi-mechanism of action as it targets both vascular endothelial growth factor (VEGF)-mediated vascular permeability and IL-6 mediated inflammation through inhibition of all VEGF receptors and pro-inflammatory IL-6/JAK1 signaling. DURAVYU is in Phase III pivotal trials for wet age-related macular degeneration. DURAVYU is also being advanced for the treatment of diabetic macular edema (DME) with the first patient dosing in Phase III trials.</v>
    <v>214</v>
    <v>Nasdaq Stock Market</v>
    <v>XNAS</v>
    <v>XNAS</v>
    <v>480 Pleasant Street, Suite C400, WATERTOWN, MA, 02472 US</v>
    <v>15.25</v>
    <v>Pharmaceuticals</v>
    <v>Stock</v>
    <v>46129.795732395316</v>
    <v>8148</v>
    <v>14.755000000000001</v>
    <v>1241467416</v>
    <v>EYEPOINT, INC.</v>
    <v>EYEPOINT, INC.</v>
    <v>15</v>
    <v>0</v>
    <v>14.81</v>
    <v>14.88</v>
    <v>83431950</v>
    <v>EYPT</v>
    <v>EYEPOINT, INC. (XNAS:EYPT)</v>
    <v>785229</v>
    <v>963158</v>
    <v>2008</v>
  </rv>
  <rv s="2">
    <v>8149</v>
  </rv>
  <rv s="0">
    <v>https://www.bing.com/financeapi/forcetrigger?t=a1mxtc&amp;q=XNAS%3aAEHR&amp;form=skydnc</v>
    <v>Learn more on Bing</v>
  </rv>
  <rv s="1">
    <v>en-US</v>
    <v>a1mxtc</v>
    <v>268435456</v>
    <v>1</v>
    <v>Powered by Refinitiv</v>
    <v>0</v>
    <v>AEHR TEST SYSTEMS (XNAS:AEHR)</v>
    <v>2</v>
    <v>3</v>
    <v>Finance</v>
    <v>4</v>
    <v>91.429900000000004</v>
    <v>7.71</v>
    <v>2.9424999999999999</v>
    <v>0.55000000000000004</v>
    <v>6.803E-3</v>
    <v>USD</v>
    <v>Aehr Test Systems, Inc. offers test solutions for testing, burning-in, and stabilizing semiconductor devices in wafer level, singulated die, and package part form. Its products include the FOX-P family of test and burn-in systems and FOX WaferPak Aligner, FOX WaferPak Contactor, FOX DiePak Carrier and FOX DiePak Loader. The FOX-XP and FOX-NP systems are full wafer contact and singulated die/module test and burn-in systems that can test, burn-in and stabilize a range of devices such as silicon carbide-based and other power semiconductors, 2D and 3D sensors used in phones, tablets and other computing devices. FOX-CP system is a single-wafer compact test solution for logic, memory and photonic devices. FOX WaferPak Contactor contains a full wafer contactor capable of testing wafers up to 300 millimeters that enables integrated circuit manufacturers to perform testing, burn-in and stabilization of full wafers on the FOX-P systems. It offers packaged part reliability/burn-in test solutions.</v>
    <v>136</v>
    <v>Nasdaq Stock Market</v>
    <v>XNAS</v>
    <v>XNAS</v>
    <v>400 Kato Ter, FREMONT, CA, 94539 US</v>
    <v>85.01</v>
    <v>Semiconductors &amp; Semiconductor Equipment</v>
    <v>Stock</v>
    <v>46129.796604397656</v>
    <v>8151</v>
    <v>79.12</v>
    <v>2560294550</v>
    <v>AEHR TEST SYSTEMS</v>
    <v>AEHR TEST SYSTEMS</v>
    <v>84.01</v>
    <v>0</v>
    <v>80.849999999999994</v>
    <v>81.400000000000006</v>
    <v>31453250</v>
    <v>AEHR</v>
    <v>AEHR TEST SYSTEMS (XNAS:AEHR)</v>
    <v>3113161</v>
    <v>3301705</v>
    <v>1977</v>
  </rv>
  <rv s="2">
    <v>8152</v>
  </rv>
  <rv s="0">
    <v>https://www.bing.com/financeapi/forcetrigger?t=a1p6ar&amp;q=XNAS%3aCAMT&amp;form=skydnc</v>
    <v>Learn more on Bing</v>
  </rv>
  <rv s="1">
    <v>en-US</v>
    <v>a1p6ar</v>
    <v>268435456</v>
    <v>1</v>
    <v>Powered by Refinitiv</v>
    <v>0</v>
    <v>CAMTEK LTD (XNAS:CAMT)</v>
    <v>2</v>
    <v>3</v>
    <v>Finance</v>
    <v>4</v>
    <v>185.41</v>
    <v>57.5</v>
    <v>1.5889</v>
    <v>-0.78249999999999997</v>
    <v>-4.3319999999999999E-3</v>
    <v>USD</v>
    <v>Camtek Ltd is an Israel-based manufacturer of metrology and inspection equipment and a provider of software solutions. The Company mainly serves Advanced Packaging, Memory, Complementary Metal Oxide Semiconductor (CMOS) Image Sensors, Micro Electro Mechanical Sensor (MEMS), Radio Frequency (RF), and other segments in the mid-end of the semiconductors industry. The Company has more than seven offices around the world and provides tailor-made solutions in line with customers' requirements. Camtek Ltd's subsidiaries are Camtek Europe SA, Camtek Korea Ltd, Camtek South East Asia Pte Ltd, Camtek USA Inc, Sela - Semiconductor Engineering Laboratories USA Inc, Camtek Japan Ltd and Sela Semiconductor Engineering Laboratories Ltd, among others.</v>
    <v>709</v>
    <v>Nasdaq Stock Market</v>
    <v>XNAS</v>
    <v>XNAS</v>
    <v>Ramat Gavriel Ind. Zone, P.O.Box 544, MIGDAL HAEMEQ, 23150 IL</v>
    <v>185.41</v>
    <v>Semiconductors &amp; Semiconductor Equipment</v>
    <v>Stock</v>
    <v>46129.797228251562</v>
    <v>8154</v>
    <v>175.57499999999999</v>
    <v>8371651136</v>
    <v>CAMTEK LTD</v>
    <v>CAMTEK LTD</v>
    <v>180.57</v>
    <v>196.2972</v>
    <v>180.63</v>
    <v>179.8475</v>
    <v>46548610</v>
    <v>CAMT</v>
    <v>CAMTEK LTD (XNAS:CAMT)</v>
    <v>376235</v>
    <v>410911</v>
    <v>1987</v>
  </rv>
  <rv s="2">
    <v>8155</v>
  </rv>
  <rv s="0">
    <v>https://www.bing.com/financeapi/forcetrigger?t=a1q4fr&amp;q=XNAS%3aCOHU&amp;form=skydnc</v>
    <v>Learn more on Bing</v>
  </rv>
  <rv s="1">
    <v>en-US</v>
    <v>a1q4fr</v>
    <v>268435456</v>
    <v>1</v>
    <v>Powered by Refinitiv</v>
    <v>0</v>
    <v>COHU, INC. (XNAS:COHU)</v>
    <v>2</v>
    <v>3</v>
    <v>Finance</v>
    <v>4</v>
    <v>42.17</v>
    <v>13.66</v>
    <v>1.3963000000000001</v>
    <v>1.8049999999999999</v>
    <v>4.5846999999999999E-2</v>
    <v>USD</v>
    <v>Cohu, Inc. is engaged in supplying test, interface, automation, inspection and metrology, and software products and related services to the semiconductor industry. The Company sells its products, such as semiconductor automated test equipment (ATE), semiconductor handlers, interface products, inspection metrology, DI-Core data analytics, spares and kits and services. Its semiconductor ATE is used both for wafer level and device package testing. Its solutions consist primarily of two platforms for the system on a chip (SoC) device market: Diamondx tester and PAx tester. Interface Products are comprised of test contactors, probe heads and probe pins. Inspection Metrology are products that provide advanced vision capabilities. DI-Core data analytics is a comprehensive software suite used to optimize Cohu equipment performance. Spares and Kits are consumable, non-consumable and spare items. It provides various parts and labor warranties on its test and handling systems and instruments.</v>
    <v>2857</v>
    <v>Nasdaq Stock Market</v>
    <v>XNAS</v>
    <v>XNAS</v>
    <v>12367 Crosthwaite Cir, POWAY, CA, 92064-6817 US</v>
    <v>42.17</v>
    <v>Semiconductors &amp; Semiconductor Equipment</v>
    <v>Stock</v>
    <v>46129.797772638281</v>
    <v>8157</v>
    <v>39.700099999999999</v>
    <v>1931251200</v>
    <v>COHU, INC.</v>
    <v>COHU, INC.</v>
    <v>40</v>
    <v>0</v>
    <v>39.369999999999997</v>
    <v>41.174999999999997</v>
    <v>46903490</v>
    <v>COHU</v>
    <v>COHU, INC. (XNAS:COHU)</v>
    <v>653009</v>
    <v>680816</v>
    <v>1957</v>
  </rv>
  <rv s="2">
    <v>8158</v>
  </rv>
  <rv s="0">
    <v>https://www.bing.com/financeapi/forcetrigger?t=a1s152&amp;q=XNAS%3aENTG&amp;form=skydnc</v>
    <v>Learn more on Bing</v>
  </rv>
  <rv s="1">
    <v>en-US</v>
    <v>a1s152</v>
    <v>268435456</v>
    <v>1</v>
    <v>Powered by Refinitiv</v>
    <v>0</v>
    <v>ENTEGRIS, INC. (XNAS:ENTG)</v>
    <v>2</v>
    <v>3</v>
    <v>Finance</v>
    <v>4</v>
    <v>145.61500000000001</v>
    <v>65.72</v>
    <v>1.3746</v>
    <v>9.1050000000000004</v>
    <v>6.6988000000000006E-2</v>
    <v>USD</v>
    <v>Entegris, Inc. is a supplier of critical advanced materials and process solutions for semiconductors and other high-technology industries. Its segments include Materials Solutions (MS) and Advanced Purity Solutions (APS). The MS segment provides materials-based solutions, such as chemical vapor and atomic layer deposition materials, chemical mechanical planarization (CMP) slurries and pads, ion implantation specialty gases, formulated etch and clean materials, and other specialty materials. The APS segment offers filtration, purification and contamination-control solutions that improve customers’ yield and device reliability by ensuring the purity of critical liquid chemistries and gases and the cleanliness of wafers and other substrates used throughout semiconductor manufacturing processes, the semiconductor ecosystem and other high-technology industries. It has manufacturing, customer service and/or research facilities in the United States, Canada, China, Germany and others.</v>
    <v>7700</v>
    <v>Nasdaq Stock Market</v>
    <v>XNAS</v>
    <v>XNAS</v>
    <v>129 Concord Road, BILLERICA, MA, 01821 US</v>
    <v>145.61500000000001</v>
    <v>Semiconductors &amp; Semiconductor Equipment</v>
    <v>Stock</v>
    <v>46129.798011041406</v>
    <v>8160</v>
    <v>139.40010000000001</v>
    <v>22079896722</v>
    <v>ENTEGRIS, INC.</v>
    <v>ENTEGRIS, INC.</v>
    <v>139.52000000000001</v>
    <v>93.667199999999994</v>
    <v>135.91999999999999</v>
    <v>145.02500000000001</v>
    <v>152248900</v>
    <v>ENTG</v>
    <v>ENTEGRIS, INC. (XNAS:ENTG)</v>
    <v>1383419</v>
    <v>2198202</v>
    <v>2005</v>
  </rv>
  <rv s="2">
    <v>8161</v>
  </rv>
  <rv s="0">
    <v>https://www.bing.com/financeapi/forcetrigger?t=a1vmqh&amp;q=XNYS%3aINTT&amp;form=skydnc</v>
    <v>Learn more on Bing</v>
  </rv>
  <rv s="1">
    <v>en-US</v>
    <v>a1vmqh</v>
    <v>268435456</v>
    <v>1</v>
    <v>Powered by Refinitiv</v>
    <v>0</v>
    <v>INTEST CORPORATION (XNYS:INTT)</v>
    <v>2</v>
    <v>3</v>
    <v>Finance</v>
    <v>4</v>
    <v>18</v>
    <v>5.56</v>
    <v>1.4467000000000001</v>
    <v>-0.43990000000000001</v>
    <v>-2.6185E-2</v>
    <v>USD</v>
    <v>inTEST Corporation is a global supplier of test and process technology solutions for use in manufacturing and testing in key target markets. Its segments include Electronic Test, Environmental Technologies and Process Technologies. The Electronic Test segment consists of inTEST EMS, which has operations in New Jersey and California, and Acculogic, which has operations in Canada, California and Germany, and Alfamation S.p.A., which has operations in Italy and China. The Environmental Technologies segment consists of inTEST Thermal Solutions (iTS), which manufactures and sells products under the Temptronic, Sigma, Thermonics and North Sciences brand names and has operations in Massachusetts, Germany and Singapore. The Process Technologies segment consists of Ambrell and Videology. Ambrell provides customers with induction heating solutions for a wide variety of manufacturing processes. Videology is a designer, developer and manufacturer of digital streaming and image-capturing solutions.</v>
    <v>407</v>
    <v>New York Stock Exchange</v>
    <v>XNYS</v>
    <v>XNYS</v>
    <v>804 E Gate Dr Ste 200, MOUNT LAUREL, NJ, 08054-1209 US</v>
    <v>18</v>
    <v>Machinery, Equipment &amp; Components</v>
    <v>Stock</v>
    <v>46129.797480775</v>
    <v>8163</v>
    <v>15.102</v>
    <v>204428283</v>
    <v>INTEST CORPORATION</v>
    <v>INTEST CORPORATION</v>
    <v>16.95</v>
    <v>0</v>
    <v>16.8</v>
    <v>16.360099999999999</v>
    <v>12495540</v>
    <v>INTT</v>
    <v>INTEST CORPORATION (XNYS:INTT)</v>
    <v>745359</v>
    <v>137995</v>
    <v>1997</v>
  </rv>
  <rv s="2">
    <v>8164</v>
  </rv>
  <rv s="0">
    <v>https://www.bing.com/financeapi/forcetrigger?t=a1wjkr&amp;q=XNAS%3aKLAC&amp;form=skydnc</v>
    <v>Learn more on Bing</v>
  </rv>
  <rv s="1">
    <v>en-US</v>
    <v>a1wjkr</v>
    <v>268435456</v>
    <v>1</v>
    <v>Powered by Refinitiv</v>
    <v>0</v>
    <v>KLA CORPORATION (XNAS:KLAC)</v>
    <v>2</v>
    <v>3</v>
    <v>Finance</v>
    <v>4</v>
    <v>1798</v>
    <v>607.70000000000005</v>
    <v>1.5145</v>
    <v>47.09</v>
    <v>2.7143999999999998E-2</v>
    <v>USD</v>
    <v>KLA Corporation (KLA) develops industry equipment and services. The Company provides advanced process control and process-enabling solutions for manufacturing wafers and reticles, integrated circuits, packaging, and printed circuit boards. It operates through three segments, which include Semiconductor Process Control, Specialty Semiconductor Process, and PCB and Component Inspection. The Semiconductor Process Control segment offers a portfolio of inspection, metrology and data analytics products, and related services. The Specialty Semiconductor Process segment develops and sells advanced vacuum deposition and etching process tools. The PCB and Component Inspection segment enables electronic device manufacturers to inspect, test and measure PCBs, flat panel displays, and integrated circuits (ICs) to verify their quality, pattern the desired electronic circuitry on the relevant substrate and perform three-dimensional shaping of metalized circuits on multiple surfaces.</v>
    <v>15000</v>
    <v>Nasdaq Stock Market</v>
    <v>XNAS</v>
    <v>XNAS</v>
    <v>One Technology Drive, MILPITAS, CA, 95035 US</v>
    <v>1786.8199</v>
    <v>Semiconductors &amp; Semiconductor Equipment</v>
    <v>Stock</v>
    <v>46129.798065613279</v>
    <v>8166</v>
    <v>1744.29</v>
    <v>233570636604</v>
    <v>KLA CORPORATION</v>
    <v>KLA CORPORATION</v>
    <v>1771.26</v>
    <v>51.846499999999999</v>
    <v>1734.85</v>
    <v>1781.94</v>
    <v>131076600</v>
    <v>KLAC</v>
    <v>KLA CORPORATION (XNAS:KLAC)</v>
    <v>333932</v>
    <v>959112</v>
    <v>1975</v>
  </rv>
  <rv s="2">
    <v>8167</v>
  </rv>
  <rv s="0">
    <v>https://www.bing.com/financeapi/forcetrigger?t=a1xokr&amp;q=XNAS%3aMKSI&amp;form=skydnc</v>
    <v>Learn more on Bing</v>
  </rv>
  <rv s="1">
    <v>en-US</v>
    <v>a1xokr</v>
    <v>268435456</v>
    <v>1</v>
    <v>Powered by Refinitiv</v>
    <v>0</v>
    <v>MKS, INCORPORATED. (XNAS:MKSI)</v>
    <v>2</v>
    <v>3</v>
    <v>Finance</v>
    <v>4</v>
    <v>281.77</v>
    <v>58.85</v>
    <v>1.9608000000000001</v>
    <v>7.6749999999999998</v>
    <v>2.8437999999999998E-2</v>
    <v>USD</v>
    <v>MKS Inc. is engaged in delivering technology solutions. Its segments include Vacuum Solutions Division (VSD), Photonics Solutions Division (PSD), and Materials Solutions Division (MSD). The VSD segment delivers foundational technology solutions to edge semiconductor manufacturing, electronics and packaging and specialty industrial applications. VSD products are derived from its competencies in vacuum technologies, including pressure measurement and control, flow measurement and control, gas and vapor delivery, gas composition analysis, electronic control technology, reactive gas generation and delivery, and power generation and delivery. PSD segment offers a range of instruments, components, and subsystems for semiconductor manufacturing, electronics and packaging and specialty industrial applications. The MSD segment develops process and manufacturing technologies for advanced surface modification, electroless and electrolytic plating, and surface finishing.</v>
    <v>10300</v>
    <v>Nasdaq Stock Market</v>
    <v>XNAS</v>
    <v>XNAS</v>
    <v>2 Tech Drive, ANDOVER, MA, 01810 US</v>
    <v>281.77</v>
    <v>Machinery, Equipment &amp; Components</v>
    <v>Stock</v>
    <v>46129.798036318753</v>
    <v>8169</v>
    <v>275</v>
    <v>18686147660</v>
    <v>MKS, INCORPORATED.</v>
    <v>MKS, INCORPORATED.</v>
    <v>277.54000000000002</v>
    <v>63.717199999999998</v>
    <v>269.89</v>
    <v>277.565</v>
    <v>67321700</v>
    <v>MKSI</v>
    <v>MKS, INCORPORATED. (XNAS:MKSI)</v>
    <v>580328</v>
    <v>1066842</v>
    <v>1961</v>
  </rv>
  <rv s="2">
    <v>8170</v>
  </rv>
  <rv s="0">
    <v>https://www.bing.com/financeapi/forcetrigger?t=a1yvur&amp;q=XNAS%3aNVMI&amp;form=skydnc</v>
    <v>Learn more on Bing</v>
  </rv>
  <rv s="1">
    <v>en-US</v>
    <v>a1yvur</v>
    <v>268435456</v>
    <v>1</v>
    <v>Powered by Refinitiv</v>
    <v>0</v>
    <v>NOVA LTD (XNAS:NVMI)</v>
    <v>2</v>
    <v>3</v>
    <v>Finance</v>
    <v>4</v>
    <v>528.79999999999995</v>
    <v>168.18</v>
    <v>1.8366</v>
    <v>10.78</v>
    <v>2.0964E-2</v>
    <v>USD</v>
    <v>Nova Ltd, former Nova Measuring Instruments Ltd,is an Israel based company which provides metrology solutions for the semiconductor manufacturing industry. The Company offers in-line Optical and x-ray stand-alone metrology systems, as well as integrated optical metrology systems, which are attached directly to wafer fabrication process equipment. Its metrology systems measure various film thickness and composition properties, as well as critical-dimension (CD) variables during various front-end and back-end of line steps in the semiconductor wafer fabrication process. Its product portfolio includes a set of in-situ, integrated and stand-alone metrology platforms suited for dimensional, films and material metrology measurements for process control across multiple semiconductor manufacturing process steps. Its products include NovaScan 2040, NovaScan 3090Next, Nova i500, Nova T500, Nova T600, Nova V2600 TSV metrology system among others.</v>
    <v>1612</v>
    <v>Nasdaq Stock Market</v>
    <v>XNAS</v>
    <v>XNAS</v>
    <v>5 David Fikes Street, REHOVOT, 7610201 IL</v>
    <v>528.79999999999995</v>
    <v>Semiconductors &amp; Semiconductor Equipment</v>
    <v>Stock</v>
    <v>46129.795835647659</v>
    <v>8172</v>
    <v>518.22</v>
    <v>16686059250</v>
    <v>NOVA LTD</v>
    <v>NOVA LTD</v>
    <v>524.87</v>
    <v>66.572800000000001</v>
    <v>514.22</v>
    <v>525</v>
    <v>31782970</v>
    <v>NVMI</v>
    <v>NOVA LTD (XNAS:NVMI)</v>
    <v>101099</v>
    <v>342658</v>
    <v>1993</v>
  </rv>
  <rv s="2">
    <v>8173</v>
  </rv>
  <rv s="0">
    <v>https://www.bing.com/financeapi/forcetrigger?t=a1y9hw&amp;q=XNYS%3aONTO&amp;form=skydnc</v>
    <v>Learn more on Bing</v>
  </rv>
  <rv s="1">
    <v>en-US</v>
    <v>a1y9hw</v>
    <v>268435456</v>
    <v>1</v>
    <v>Powered by Refinitiv</v>
    <v>0</v>
    <v>ONTO INNOVATION INC. (XNYS:ONTO)</v>
    <v>2</v>
    <v>3</v>
    <v>Finance</v>
    <v>4</v>
    <v>294.04000000000002</v>
    <v>85.88</v>
    <v>1.5882000000000001</v>
    <v>20.984999999999999</v>
    <v>7.8550999999999996E-2</v>
    <v>USD</v>
    <v>Onto Innovation Inc. is engaged in the design, development, manufacture and support of metrology and inspection tools for the semiconductor industry. The Company’s products include Automated Metrology Systems; Integrated Metrology Systems; Silicon Wafer All-surface Inspection/Characterization; Macro Defect Inspection; Automated Defect Classification and Pattern Analysis; Yield Analysis; Opaque Film Metrology, and others. Its products are used by silicon wafer manufacturers, semiconductor integrated circuit fabricators, and advanced packaging manufacturers operating in the semiconductor market. Its products are also used for process control in several other specialty device manufacturing markets, including light-emitting diodes, vertical-cavity surface-emitting lasers, micro-electromechanical systems, CMOS image sensors, silicon and compound semiconductor power devices, analog devices, RF filters, and others. It also offers three advanced product lines, including FAaST, CnCV and MBIR.</v>
    <v>1615</v>
    <v>New York Stock Exchange</v>
    <v>XNYS</v>
    <v>XNYS</v>
    <v>16 Jonspin Road, WILMINGTON, MA, 01887 US</v>
    <v>294.04000000000002</v>
    <v>Semiconductors &amp; Semiconductor Equipment</v>
    <v>Stock</v>
    <v>46129.798002835159</v>
    <v>8175</v>
    <v>278.72000000000003</v>
    <v>14332863541</v>
    <v>ONTO INNOVATION INC.</v>
    <v>ONTO INNOVATION INC.</v>
    <v>283.56</v>
    <v>103.7801</v>
    <v>267.14999999999998</v>
    <v>288.13499999999999</v>
    <v>49743570</v>
    <v>ONTO</v>
    <v>ONTO INNOVATION INC. (XNYS:ONTO)</v>
    <v>772443</v>
    <v>751950</v>
    <v>2005</v>
  </rv>
  <rv s="2">
    <v>8176</v>
  </rv>
  <rv s="0">
    <v>https://www.bing.com/financeapi/forcetrigger?t=a244ur&amp;q=XNAS%3aTER&amp;form=skydnc</v>
    <v>Learn more on Bing</v>
  </rv>
  <rv s="1">
    <v>en-US</v>
    <v>a244ur</v>
    <v>268435456</v>
    <v>1</v>
    <v>Powered by Refinitiv</v>
    <v>0</v>
    <v>TERADYNE, INC. (XNAS:TER)</v>
    <v>2</v>
    <v>3</v>
    <v>Finance</v>
    <v>4</v>
    <v>381.47</v>
    <v>68.239999999999995</v>
    <v>1.8718999999999999</v>
    <v>10.64</v>
    <v>2.9077000000000002E-2</v>
    <v>USD</v>
    <v>Teradyne, Inc. is a global supplier of automated test equipment and robotics solutions. It designs, develops, manufactures and sells automated test systems and robotics products. Its segment includes Semiconductor Test, Robotics, and Product Test. The Semiconductor Test segment includes operations related to the design, manufacturing and marketing of semiconductor test products and services, inclusive of storage and system level test products. The Robotics segment includes operations related to the design, manufacturing and marketing of collaborative robotic arms and autonomous mobile robots. The Product Test segment includes operations related to the design, manufacturing and marketing of products and services for defense/aerospace test, circuit-board test, wireless test systems, and silicon photonics testing. Its offerings also include defense/aerospace test instrumentation and systems, circuit-board test and inspection (production board test) systems, and wireless test systems.</v>
    <v>6600</v>
    <v>Nasdaq Stock Market</v>
    <v>XNAS</v>
    <v>XNAS</v>
    <v>600 Riverpark Dr, NORTH READING, MA, 01864-2634 US</v>
    <v>381.47</v>
    <v>Semiconductors &amp; Semiconductor Equipment</v>
    <v>Stock</v>
    <v>46129.797525010938</v>
    <v>8178</v>
    <v>371.1</v>
    <v>58954007664</v>
    <v>TERADYNE, INC.</v>
    <v>TERADYNE, INC.</v>
    <v>375.74</v>
    <v>108.11369999999999</v>
    <v>365.92</v>
    <v>376.56</v>
    <v>156559400</v>
    <v>TER</v>
    <v>TERADYNE, INC. (XNAS:TER)</v>
    <v>1448985</v>
    <v>2989621</v>
    <v>1960</v>
  </rv>
  <rv s="2">
    <v>8179</v>
  </rv>
  <rv s="0">
    <v>https://www.bing.com/financeapi/forcetrigger?t=a1n977&amp;q=XNYS%3aALB&amp;form=skydnc</v>
    <v>Learn more on Bing</v>
  </rv>
  <rv s="1">
    <v>en-US</v>
    <v>a1n977</v>
    <v>268435456</v>
    <v>1</v>
    <v>Powered by Refinitiv</v>
    <v>0</v>
    <v>ALBEMARLE CORPORATION (XNYS:ALB)</v>
    <v>2</v>
    <v>3</v>
    <v>Finance</v>
    <v>4</v>
    <v>215.71</v>
    <v>50.85</v>
    <v>1.4571000000000001</v>
    <v>-13.34</v>
    <v>-6.1867999999999999E-2</v>
    <v>USD</v>
    <v>Albemarle Corporation is engaged in transforming essential resources into critical ingredients for mobility, energy, connectivity, and health. The Company’s segments include Energy Storage, Specialties, and Ketjen. The Energy Storage segment develops and manufactures a range of basic lithium compounds, including lithium carbonate, lithium hydroxide, and lithium chloride. Its Specialties business optimizes its portfolio of bromine and highly specialized lithium solutions. Its Specialties business serves a variety of industries, including energy, mobility, connectivity, and health. Specialty products are essential in both internal combustion and electric vehicles, from high-voltage cables and powertrains to airbags and tires. Its Ketjen segment includes clean fuels technologies (CFT), fluidized catalytic cracking (FCC) catalysts and additives, and performance catalyst solutions (PCS). It serves various markets such as grid storage, automotive, aerospace, conventional energy, and others.</v>
    <v>7800</v>
    <v>New York Stock Exchange</v>
    <v>XNYS</v>
    <v>XNYS</v>
    <v>4250 Congress Street, Suite 900, CHARLOTTE, NC, 28209 US</v>
    <v>208</v>
    <v>Chemicals</v>
    <v>Stock</v>
    <v>46129.796336562496</v>
    <v>8181</v>
    <v>195.33</v>
    <v>23846162132</v>
    <v>ALBEMARLE CORPORATION</v>
    <v>ALBEMARLE CORPORATION</v>
    <v>207.56</v>
    <v>0</v>
    <v>215.62</v>
    <v>202.28</v>
    <v>117886900</v>
    <v>ALB</v>
    <v>ALBEMARLE CORPORATION (XNYS:ALB)</v>
    <v>2764858</v>
    <v>1960713</v>
    <v>1993</v>
  </rv>
  <rv s="2">
    <v>8182</v>
  </rv>
  <rv s="0">
    <v>https://www.bing.com/financeapi/forcetrigger?t=a213f2&amp;q=XNYS%3aAVNT&amp;form=skydnc</v>
    <v>Learn more on Bing</v>
  </rv>
  <rv s="1">
    <v>en-US</v>
    <v>a213f2</v>
    <v>268435456</v>
    <v>1</v>
    <v>Powered by Refinitiv</v>
    <v>0</v>
    <v>AVIENT CORPORATION (XNYS:AVNT)</v>
    <v>2</v>
    <v>3</v>
    <v>Finance</v>
    <v>4</v>
    <v>44.85</v>
    <v>27.48</v>
    <v>1.3727</v>
    <v>1.0900000000000001</v>
    <v>2.8965999999999999E-2</v>
    <v>USD</v>
    <v>Avient Corporation provides materials solutions. Its portfolio of offerings includes colorants, advanced composites, functional additives, engineered materials, and Dyneema (its ultra-high-molecular-weight polyethylene). Its end markets include consumer, packaging, defense, healthcare, industrial, transportation, building and construction, telecommunications and energy. Its segments include Color, Additives and Inks, and Specialty Engineered Materials. Color, Additives and Inks segment provides specialized custom color and additive concentrates in solid and liquid form for thermoplastics, dispersions for thermosets, as well as specialty inks. Color and additive solutions include an array of colors, special effects and performance-enhancing and sustainable solutions. Specialty Engineered Materials segment provides specialty polymer materials, services and solutions for designers, assemblers and processors of thermoplastic materials across a variety of markets and end-use applications.</v>
    <v>9000</v>
    <v>New York Stock Exchange</v>
    <v>XNYS</v>
    <v>XNYS</v>
    <v>33587 Walker Rd, AVON LAKE, OH, 44012 US</v>
    <v>39.29</v>
    <v>Chemicals</v>
    <v>Stock</v>
    <v>46129.797973853907</v>
    <v>8184</v>
    <v>37.945</v>
    <v>3551017782</v>
    <v>AVIENT CORPORATION</v>
    <v>AVIENT CORPORATION</v>
    <v>38.200000000000003</v>
    <v>43.4373</v>
    <v>37.630000000000003</v>
    <v>38.72</v>
    <v>91710170</v>
    <v>AVNT</v>
    <v>AVIENT CORPORATION (XNYS:AVNT)</v>
    <v>333826</v>
    <v>783589</v>
    <v>2000</v>
  </rv>
  <rv s="2">
    <v>8185</v>
  </rv>
  <rv s="0">
    <v>https://www.bing.com/financeapi/forcetrigger?t=a1o33m&amp;q=XNYS%3aAXTA&amp;form=skydnc</v>
    <v>Learn more on Bing</v>
  </rv>
  <rv s="1">
    <v>en-US</v>
    <v>a1o33m</v>
    <v>268435456</v>
    <v>1</v>
    <v>Powered by Refinitiv</v>
    <v>0</v>
    <v>AXALTA COATING SYSTEMS LTD. (XNYS:AXTA)</v>
    <v>2</v>
    <v>3</v>
    <v>Finance</v>
    <v>4</v>
    <v>35.72</v>
    <v>24.936499999999999</v>
    <v>1.2901</v>
    <v>1.39</v>
    <v>4.8364999999999998E-2</v>
    <v>USD</v>
    <v>Axalta Coating Systems Ltd. is a global coatings company. The Company is a manufacturer, marketer and distributor of coatings systems and products. Its segments include Performance Coatings and Mobility Coatings. Through its Performance Coatings segment, it provides sustainable liquid and powder coating solutions to both large regional and global customers and to a fragmented and local customer base. These customers comprise, among others, independent or multi-shop operator body shops as well as a wide variety of industrial manufacturers. Through its Mobility Coatings segment, it provides coatings technologies for light vehicle and commercial vehicle original equipment manufacturers (OEMs). Its key products consist of the four main coatings layers: electrocoat (AquaEC), primer (HyperDur), basecoat (ChromaDyne) and clearcoat (Lumeera). Its major industrial brands include Imron Industrial, Tufcote Industrial, Corlar Industrial, Strenex Industrial, PercoTop, Voltatex, and others.</v>
    <v>12300</v>
    <v>New York Stock Exchange</v>
    <v>XNYS</v>
    <v>XNYS</v>
    <v>1050 Constitution Avenue, PHILADELPHIA, PA, 19112 US</v>
    <v>31.23</v>
    <v>Chemicals</v>
    <v>Stock</v>
    <v>46129.797950416403</v>
    <v>8187</v>
    <v>29.37</v>
    <v>6428955607</v>
    <v>AXALTA COATING SYSTEMS LTD.</v>
    <v>AXALTA COATING SYSTEMS LTD.</v>
    <v>29.64</v>
    <v>17.316099999999999</v>
    <v>28.74</v>
    <v>30.13</v>
    <v>213373900</v>
    <v>AXTA</v>
    <v>AXALTA COATING SYSTEMS LTD. (XNYS:AXTA)</v>
    <v>2794243</v>
    <v>2621320</v>
    <v>2012</v>
  </rv>
  <rv s="2">
    <v>8188</v>
  </rv>
  <rv s="0">
    <v>https://www.bing.com/financeapi/forcetrigger?t=a1oau2&amp;q=XNAS%3aBCPC&amp;form=skydnc</v>
    <v>Learn more on Bing</v>
  </rv>
  <rv s="1">
    <v>en-US</v>
    <v>a1oau2</v>
    <v>268435456</v>
    <v>1</v>
    <v>Powered by Refinitiv</v>
    <v>0</v>
    <v>BALCHEM CORPORATION (XNAS:BCPC)</v>
    <v>2</v>
    <v>3</v>
    <v>Finance</v>
    <v>4</v>
    <v>183.9</v>
    <v>139.16999999999999</v>
    <v>0.93330000000000002</v>
    <v>3.14</v>
    <v>1.7999000000000001E-2</v>
    <v>USD</v>
    <v>Balchem Corporation develops, manufactures, distributes and markets specialty performance ingredients and products for the nutritional, food, pharmaceutical, animal health, medical device sterilization, plant nutrition and industrial markets. Its segments include Human Nutrition and Health (HNH), Animal Nutrition and Health (ANH), and Specialty Products. The HNH segment provides human grade choline nutrients and mineral amino acid chelated products for nutrition and health applications. This segment also manufactures specialty vitamin K2, which plays a role in the human body for bone health, heart health and immunity, and methylsulfonylmethane (MSM). The ANH segment provides nutritional products derived from its microencapsulation and chelation technologies in addition to the nutrient choline chloride. The Specialty Products segment re-packages and distributes a number of gases and chemicals for various uses by its customers, notably ethylene oxide, propylene oxide, and ammonia.</v>
    <v>1352</v>
    <v>Nasdaq Stock Market</v>
    <v>XNAS</v>
    <v>XNAS</v>
    <v>5 Paragon Drive, MONTVALE, NJ, 07645 US</v>
    <v>178.6</v>
    <v>Chemicals</v>
    <v>Stock</v>
    <v>46129.798022013281</v>
    <v>8190</v>
    <v>173.16</v>
    <v>5687389010</v>
    <v>BALCHEM CORPORATION</v>
    <v>BALCHEM CORPORATION</v>
    <v>175.38</v>
    <v>37.381900000000002</v>
    <v>174.45</v>
    <v>177.59</v>
    <v>32025390</v>
    <v>BCPC</v>
    <v>BALCHEM CORPORATION (XNAS:BCPC)</v>
    <v>161567</v>
    <v>204398</v>
    <v>1967</v>
  </rv>
  <rv s="2">
    <v>8191</v>
  </rv>
  <rv s="0">
    <v>https://www.bing.com/financeapi/forcetrigger?t=a1pffr&amp;q=XNYS%3aCE&amp;form=skydnc</v>
    <v>Learn more on Bing</v>
  </rv>
  <rv s="1">
    <v>en-US</v>
    <v>a1pffr</v>
    <v>268435456</v>
    <v>1</v>
    <v>Powered by Refinitiv</v>
    <v>0</v>
    <v>CELANESE CORPORATION (XNYS:CE)</v>
    <v>2</v>
    <v>3</v>
    <v>Finance</v>
    <v>4</v>
    <v>68.77</v>
    <v>35.130000000000003</v>
    <v>0.83430000000000004</v>
    <v>-4.87</v>
    <v>-7.1261000000000005E-2</v>
    <v>USD</v>
    <v>Celanese Corporation is a global chemical and specialty materials company. The Company is a global producer of engineered polymers that are used in a variety of applications. Its segments include Engineered Materials and the Acetyl Chain. The Company's Engineered Materials segment includes the engineered materials business and certain strategic affiliates. The Engineered Materials business develops, produces and supplies a broad portfolio of high-performance specialty polymers for automotive and medical applications, as well as industrial products and consumer electronics. The Company's Acetyl Chain segment includes the integrated chain of acetic acid, vinyl acetate monomer (VAM), acetic anhydride, acetate esters, emulsion polymers, ethylene vinyl acetate (EVA) polymers, redispersible powders (RDP), and acetate tow businesses. The Acetyl Chain business produces and supplies acetyl products, including acetic acid, VAM, acetic anhydride and acetate esters.</v>
    <v>11434</v>
    <v>New York Stock Exchange</v>
    <v>XNYS</v>
    <v>XNYS</v>
    <v>222 W. Las Colinas Blvd., Suite 900N, IRVING, TX, 75039-5421 US</v>
    <v>65.59</v>
    <v>Chemicals</v>
    <v>Stock</v>
    <v>46129.798056700783</v>
    <v>8193</v>
    <v>61.48</v>
    <v>7103740116</v>
    <v>CELANESE CORPORATION</v>
    <v>CELANESE CORPORATION</v>
    <v>65.59</v>
    <v>0</v>
    <v>68.34</v>
    <v>63.47</v>
    <v>111922800</v>
    <v>CE</v>
    <v>CELANESE CORPORATION (XNYS:CE)</v>
    <v>2341629</v>
    <v>2632961</v>
    <v>2004</v>
  </rv>
  <rv s="2">
    <v>8194</v>
  </rv>
  <rv s="0">
    <v>https://www.bing.com/financeapi/forcetrigger?t=a1rfsm&amp;q=XNYS%3aDD&amp;form=skydnc</v>
    <v>Learn more on Bing</v>
  </rv>
  <rv s="1">
    <v>en-US</v>
    <v>a1rfsm</v>
    <v>268435456</v>
    <v>1</v>
    <v>Powered by Refinitiv</v>
    <v>0</v>
    <v>DUPONT DE NEMOURS, INC. (XNYS:DD)</v>
    <v>2</v>
    <v>3</v>
    <v>Finance</v>
    <v>4</v>
    <v>52.66</v>
    <v>24.467600000000001</v>
    <v>1.0592999999999999</v>
    <v>0.94499999999999995</v>
    <v>2.0213999999999999E-2</v>
    <v>USD</v>
    <v>DuPont de Nemours, Inc. is engaged in providing advanced solutions that help transform industries. The Company serves various markets, including healthcare, water, construction, and industrial. It operates through two segments, which include Healthcare &amp; Water Technologies and Diversified Industrials. The Healthcare &amp; Water Technologies segment includes packaging, parts and components for medical device and biopharma markets as well as water filtration and purification technologies primarily for industrial wastewater &amp; energy, municipal drinking water &amp; desalination, and life sciences &amp; specialty markets. The Diversified Industrials segment includes building technologies, with a portfolio serving new-build and repair/remodel applications across non-residential and residential construction markets, and industrial technologies, which includes a portfolio of adhesive, wear and friction, and packaging solutions serving aerospace, automotive and printing and packaging markets.</v>
    <v>15000</v>
    <v>New York Stock Exchange</v>
    <v>XNYS</v>
    <v>XNYS</v>
    <v>974 Centre Rd Bldg 730, WILMINGTON, DE, 19805 US</v>
    <v>48.08</v>
    <v>Electronic Equipment &amp; Parts</v>
    <v>Stock</v>
    <v>46129.798032360937</v>
    <v>8196</v>
    <v>46.76</v>
    <v>19549093054</v>
    <v>DUPONT DE NEMOURS, INC.</v>
    <v>DUPONT DE NEMOURS, INC.</v>
    <v>47.08</v>
    <v>0</v>
    <v>46.75</v>
    <v>47.695</v>
    <v>409877200</v>
    <v>DD</v>
    <v>DUPONT DE NEMOURS, INC. (XNYS:DD)</v>
    <v>1947999</v>
    <v>3700229</v>
    <v>2015</v>
  </rv>
  <rv s="2">
    <v>8197</v>
  </rv>
  <rv s="0">
    <v>https://www.bing.com/financeapi/forcetrigger?t=a1rlu2&amp;q=XNYS%3aECL&amp;form=skydnc</v>
    <v>Learn more on Bing</v>
  </rv>
  <rv s="1">
    <v>en-US</v>
    <v>a1rlu2</v>
    <v>268435456</v>
    <v>1</v>
    <v>Powered by Refinitiv</v>
    <v>0</v>
    <v>ECOLAB INC. (XNYS:ECL)</v>
    <v>2</v>
    <v>3</v>
    <v>Finance</v>
    <v>4</v>
    <v>309.27</v>
    <v>229.39</v>
    <v>0.9869</v>
    <v>7.09</v>
    <v>2.6334E-2</v>
    <v>USD</v>
    <v>Ecolab Inc. is engaged in offering water, hygiene and infection prevention solutions and services that protect people and the resources vital to life. The Company’s Global Industrial segment provides water treatment and process applications, and cleaning and sanitizing solutions primarily to large industrial customers within the manufacturing, food and beverage processing, transportation, chemical, primary metals and mining, power generation, global refining, petrochemical, pulp and paper industries. Its Global Institutional &amp; Specialty segment provides specialized cleaning and sanitizing products to the foodservice, hospitality, lodging, government and education and retail industries. Its Global Healthcare &amp; Life Sciences segment provides specialized cleaning and sanitizing products to the healthcare, personal care, and pharmaceutical industries. Its Global Pest Elimination segment provides services designed to detect, prevent, and eliminate pests, such as rodents and insects.</v>
    <v>48000</v>
    <v>New York Stock Exchange</v>
    <v>XNYS</v>
    <v>XNYS</v>
    <v>1 Ecolab Place, SAINT PAUL, MN, 55102 US</v>
    <v>279</v>
    <v>Chemicals</v>
    <v>Stock</v>
    <v>46129.797579721875</v>
    <v>8199</v>
    <v>269.05500000000001</v>
    <v>78039344416</v>
    <v>ECOLAB INC.</v>
    <v>ECOLAB INC.</v>
    <v>270.22000000000003</v>
    <v>37.973799999999997</v>
    <v>269.23</v>
    <v>276.32</v>
    <v>282423800</v>
    <v>ECL</v>
    <v>ECOLAB INC. (XNYS:ECL)</v>
    <v>977424</v>
    <v>1523363</v>
    <v>1924</v>
  </rv>
  <rv s="2">
    <v>8200</v>
  </rv>
  <rv s="0">
    <v>https://www.bing.com/financeapi/forcetrigger?t=a215dm&amp;q=XNYS%3aECVT&amp;form=skydnc</v>
    <v>Learn more on Bing</v>
  </rv>
  <rv s="1">
    <v>en-US</v>
    <v>a215dm</v>
    <v>268435456</v>
    <v>1</v>
    <v>Powered by Refinitiv</v>
    <v>0</v>
    <v>ECOVYST INC. (XNYS:ECVT)</v>
    <v>2</v>
    <v>3</v>
    <v>Finance</v>
    <v>4</v>
    <v>14.434200000000001</v>
    <v>5.6749999999999998</v>
    <v>1.1484000000000001</v>
    <v>-0.51500000000000001</v>
    <v>-3.5739E-2</v>
    <v>USD</v>
    <v>Ecovyst Inc. is an integrated provider of virgin and regenerated sulfuric acid products and services. The Company is a provider of sulfuric acid recycling (regeneration services) and end-to-end logistics to North American refineries. It produces on-purpose sulfuric acid for water treatment, mining, and industrial applications (virgin sulfuric acid). It provides treatment services for hazardous/non-hazardous industrial wastes (treatment services) and ex-situ sulfiding and pre-activation for hydro-processing catalysts, which are used in the production of fuels. The Company Ecoservices segment provides chemical waste handling and treatment services, as well as ex-situ catalyst activation services for the refining and petrochemical industry. Its products include Regenerated sulfuric acid, Hazardous waste treatment services, Virgin sulfuric acid, Catalyst activation, Aluminum sulfate solution and Ammonium bisulfite solution.</v>
    <v>617</v>
    <v>New York Stock Exchange</v>
    <v>XNYS</v>
    <v>XNYS</v>
    <v>600 Lee Road, Suite 200, WAYNE, PA, 19087 US</v>
    <v>14.29</v>
    <v>Chemicals</v>
    <v>Stock</v>
    <v>46129.797028125002</v>
    <v>8202</v>
    <v>13.51</v>
    <v>1520811918</v>
    <v>ECOVYST INC.</v>
    <v>ECOVYST INC.</v>
    <v>14.25</v>
    <v>138.53440000000001</v>
    <v>14.41</v>
    <v>13.895</v>
    <v>109450300</v>
    <v>ECVT</v>
    <v>ECOVYST INC. (XNYS:ECVT)</v>
    <v>1852446</v>
    <v>2783992</v>
    <v>2015</v>
  </rv>
  <rv s="2">
    <v>8203</v>
  </rv>
  <rv s="0">
    <v>https://www.bing.com/financeapi/forcetrigger?t=a1rxu2&amp;q=XNYS%3aEMN&amp;form=skydnc</v>
    <v>Learn more on Bing</v>
  </rv>
  <rv s="1">
    <v>en-US</v>
    <v>a1rxu2</v>
    <v>268435456</v>
    <v>1</v>
    <v>Powered by Refinitiv</v>
    <v>0</v>
    <v>EASTMAN CHEMICAL COMPANY (XNYS:EMN)</v>
    <v>2</v>
    <v>3</v>
    <v>Finance</v>
    <v>4</v>
    <v>84.18</v>
    <v>56.11</v>
    <v>1.1049</v>
    <v>0.6</v>
    <v>8.1799999999999998E-3</v>
    <v>USD</v>
    <v>Eastman Chemical Company is a global specialty materials company that produces a range of products found in items people use every day. Its segments include Advanced Materials (AM), Additives &amp; Functional Products (AFP), Chemical Intermediates (CI), and Fibers. The AM segment produces and markets polymers, films, and plastics with differentiated performance properties for value-added end-uses in transportation; durables and electronics; building and construction; medical and pharma, and consumables end-markets. AFP segment manufactures materials for products in food, feed, and agriculture; transportation; water treatment and energy; personal care and wellness; building and construction; consumables, and durables and electronics end-markets. The CI segment sells intermediates for end-markets, such as industrial chemicals and processing, building and construction, health and wellness, and food and feed. Its Fibers segment manufactures and sells acetate tow and triacetin plasticizers.</v>
    <v>13000</v>
    <v>New York Stock Exchange</v>
    <v>XNYS</v>
    <v>XNYS</v>
    <v>Po Box 511, 200 South Wilcox Drive, KINGSPORT, TN, 37660 US</v>
    <v>74.430000000000007</v>
    <v>Chemicals</v>
    <v>Stock</v>
    <v>46129.798070196091</v>
    <v>8205</v>
    <v>72.14</v>
    <v>8456175105</v>
    <v>EASTMAN CHEMICAL COMPANY</v>
    <v>EASTMAN CHEMICAL COMPANY</v>
    <v>72.59</v>
    <v>19.441600000000001</v>
    <v>73.349999999999994</v>
    <v>73.95</v>
    <v>114349900</v>
    <v>EMN</v>
    <v>EASTMAN CHEMICAL COMPANY (XNYS:EMN)</v>
    <v>923991</v>
    <v>1696496</v>
    <v>1993</v>
  </rv>
  <rv s="2">
    <v>8206</v>
  </rv>
  <rv s="0">
    <v>https://www.bing.com/financeapi/forcetrigger?t=a1zg27&amp;q=XNYS%3aESI&amp;form=skydnc</v>
    <v>Learn more on Bing</v>
  </rv>
  <rv s="1">
    <v>en-US</v>
    <v>a1zg27</v>
    <v>268435456</v>
    <v>1</v>
    <v>Powered by Refinitiv</v>
    <v>0</v>
    <v>ELEMENT SOLUTIONS INC (XNYS:ESI)</v>
    <v>2</v>
    <v>3</v>
    <v>Finance</v>
    <v>4</v>
    <v>39.6</v>
    <v>17.77</v>
    <v>1.1801999999999999</v>
    <v>1.8225</v>
    <v>4.8861000000000002E-2</v>
    <v>USD</v>
    <v>Element Solutions Inc is a global specialty chemicals company, whose businesses supply a range of solutions. Its segments include Electronics and Specialty. The Electronics segment researches, formulates and sells specialty chemicals and material process technologies for all types of electronics hardware, from complex printed circuit board designs to advanced semiconductor packaging. The Specialties segment comprises businesses focused on niche, high-value markets with demanding customer qualification requirements and an emphasis on value-added technical service in semiconductor manufacturing, electrical transmission infrastructure, and space applications. Its solutions enable customers to manufacture processes in several key industries, including consumer electronics, power electronics, semiconductor fabrication, communications and data storage infrastructure, automotive systems, industrial surface finishing, consumer packaging and offshore energy.</v>
    <v>5200</v>
    <v>New York Stock Exchange</v>
    <v>XNYS</v>
    <v>XNYS</v>
    <v>500 S Pointe Drive, Suite 200, MIAMI BEACH, FL, 33139 US</v>
    <v>39.6</v>
    <v>Chemicals</v>
    <v>Stock</v>
    <v>46129.796671249998</v>
    <v>8208</v>
    <v>38.04</v>
    <v>9530061036</v>
    <v>ELEMENT SOLUTIONS INC</v>
    <v>ELEMENT SOLUTIONS INC</v>
    <v>38.06</v>
    <v>49.736199999999997</v>
    <v>37.299999999999997</v>
    <v>39.122500000000002</v>
    <v>243595400</v>
    <v>ESI</v>
    <v>ELEMENT SOLUTIONS INC (XNYS:ESI)</v>
    <v>2167255</v>
    <v>2779709</v>
    <v>2014</v>
  </rv>
  <rv s="2">
    <v>8209</v>
  </rv>
  <rv s="0">
    <v>https://www.bing.com/financeapi/forcetrigger?t=a1thpr&amp;q=XNYS%3aFUL&amp;form=skydnc</v>
    <v>Learn more on Bing</v>
  </rv>
  <rv s="1">
    <v>en-US</v>
    <v>a1thpr</v>
    <v>268435456</v>
    <v>1</v>
    <v>Powered by Refinitiv</v>
    <v>0</v>
    <v>H.B. FULLER COMPANY (XNYS:FUL)</v>
    <v>2</v>
    <v>3</v>
    <v>Finance</v>
    <v>4</v>
    <v>68.63</v>
    <v>48.71</v>
    <v>1.0017</v>
    <v>2.14</v>
    <v>3.4284000000000002E-2</v>
    <v>USD</v>
    <v>H.B. Fuller Company is a pureplay adhesives company. It operates as a formulator, manufacturer and marketer of adhesives, sealants and other specialty chemical products. Its Hygiene, Health and Consumable Adhesives segment manufactures and supplies adhesive products in the assembly, packaging, converting, nonwoven and hygiene, health and beauty, graphic arts and envelope markets. Its Engineering Adhesives segment produces and supplies industrial adhesives, such as reactive, light cure, two-part liquids, polyurethane, silicone, film and fast cure products. The Company's Construction Adhesives segment manufactures and provides specialty adhesives, sealants, mortars, grouts, and application devices for commercial building roofing systems, heavy infrastructure projects, road/highway/airport transportation applications, building envelope applications, heating, ventilation, and air conditioning (HVAC) insulation systems for both residential and commercial flooring underlayment solutions.</v>
    <v>7100</v>
    <v>New York Stock Exchange</v>
    <v>XNYS</v>
    <v>XNYS</v>
    <v>1200 Willow Lake Boulevard, P.O. Box 64683, SAINT PAUL, MN, 55164-0683 US</v>
    <v>65.599999999999994</v>
    <v>Chemicals</v>
    <v>Stock</v>
    <v>46129.798057649998</v>
    <v>8211</v>
    <v>63.15</v>
    <v>3517699442</v>
    <v>H.B. FULLER COMPANY</v>
    <v>H.B. FULLER COMPANY</v>
    <v>63.15</v>
    <v>23.450800000000001</v>
    <v>62.42</v>
    <v>64.56</v>
    <v>54487290</v>
    <v>FUL</v>
    <v>H.B. FULLER COMPANY (XNYS:FUL)</v>
    <v>310145</v>
    <v>756146</v>
    <v>1915</v>
  </rv>
  <rv s="2">
    <v>8212</v>
  </rv>
  <rv s="0">
    <v>https://www.bing.com/financeapi/forcetrigger?t=a1vcgh&amp;q=XNYS%3aIFF&amp;form=skydnc</v>
    <v>Learn more on Bing</v>
  </rv>
  <rv s="1">
    <v>en-US</v>
    <v>a1vcgh</v>
    <v>268435456</v>
    <v>1</v>
    <v>Powered by Refinitiv</v>
    <v>0</v>
    <v>INTERNATIONAL FLAVORS &amp; FRAGRANCES INC. (XNYS:IFF)</v>
    <v>2</v>
    <v>3</v>
    <v>Finance</v>
    <v>4</v>
    <v>84.45</v>
    <v>59.14</v>
    <v>0.99709999999999999</v>
    <v>3.72</v>
    <v>5.1623999999999996E-2</v>
    <v>USD</v>
    <v>International Flavors &amp; Fragrances Inc. is a creator and manufacturer of products for application in food, beverage, health and biosciences, scent and complementary adjacent products. Its segment includes Taste, Food Ingredients, Health &amp; Biosciences, and Scent. The Taste segment consists of a range of flavor compounds and natural taste solutions used in food and beverage applications. The Food Ingredients segment includes a broad portfolio of natural and plant-based specialty ingredients that provide texturizing and food protection capabilities, as well as pea protein solutions, emulsifiers, and sweeteners. Its Health &amp; Biosciences segment consists of the development and production of an advanced biotechnology-derived portfolio of enzymes, food cultures, probiotics and specialty ingredients for food and non-food applications. Its Scent segment creates fragrance compounds and fragrance ingredients that are integral elements in perfumes and household and personal care products.</v>
    <v>21500</v>
    <v>New York Stock Exchange</v>
    <v>XNYS</v>
    <v>XNYS</v>
    <v>521 W 57TH ST, NEW YORK, NY, 10019 US</v>
    <v>75.88</v>
    <v>Food &amp; Tobacco</v>
    <v>Stock</v>
    <v>46129.796944918751</v>
    <v>8214</v>
    <v>72.180000000000007</v>
    <v>19357076484</v>
    <v>INTERNATIONAL FLAVORS &amp; FRAGRANCES INC.</v>
    <v>INTERNATIONAL FLAVORS &amp; FRAGRANCES INC.</v>
    <v>72.504999999999995</v>
    <v>0</v>
    <v>72.06</v>
    <v>75.78</v>
    <v>255437800</v>
    <v>IFF</v>
    <v>INTERNATIONAL FLAVORS &amp; FRAGRANCES INC. (XNYS:IFF)</v>
    <v>1289099</v>
    <v>1648687</v>
    <v>1909</v>
  </rv>
  <rv s="2">
    <v>8215</v>
  </rv>
  <rv s="0">
    <v>https://www.bing.com/financeapi/forcetrigger?t=a1vnyc&amp;q=XNAS%3aIOSP&amp;form=skydnc</v>
    <v>Learn more on Bing</v>
  </rv>
  <rv s="1">
    <v>en-US</v>
    <v>a1vnyc</v>
    <v>268435456</v>
    <v>1</v>
    <v>Powered by Refinitiv</v>
    <v>0</v>
    <v>INNOSPEC INC. (XNAS:IOSP)</v>
    <v>2</v>
    <v>3</v>
    <v>Finance</v>
    <v>4</v>
    <v>95.55</v>
    <v>65.510000000000005</v>
    <v>0.89580000000000004</v>
    <v>1.6</v>
    <v>2.1307999999999997E-2</v>
    <v>USD</v>
    <v>Innospec Inc. develops, manufactures, blends, markets, and supplies a wide range of specialty chemicals to customers in the Americas, Europe, the Middle East, Africa, and Asia-Pacific. The Company operates through three segments: Performance Chemicals, Fuel Specialties and Oilfield Services. The Company’s Performance Chemicals business creates technology-based solutions for the personal care, home care, agrochemical, construction, mining, and other industrial markets. This segment serves multinational companies, manufacturers of personal care and home care products and global mining, agricultural and building products and other industrial companies. The Company’s Fuel Specialties segment develops, manufactures, blends, markets, and supplies a range of specialty chemical products used as additives in diesel, jet, marine, fuel oil and other fuels. The Company’s Oilfield Services business supplies drilling, completion, and production chemicals.</v>
    <v>2450</v>
    <v>Nasdaq Stock Market</v>
    <v>XNAS</v>
    <v>XNAS</v>
    <v>8310 South Valley Highway, Suite 350, ENGLEWOOD, CO, 80112 US</v>
    <v>77.899900000000002</v>
    <v>Chemicals</v>
    <v>Stock</v>
    <v>46129.796280253904</v>
    <v>8217</v>
    <v>75.47</v>
    <v>1908850144</v>
    <v>INNOSPEC INC.</v>
    <v>INNOSPEC INC.</v>
    <v>75.47</v>
    <v>16.416899999999998</v>
    <v>75.09</v>
    <v>76.69</v>
    <v>24890470</v>
    <v>IOSP</v>
    <v>INNOSPEC INC. (XNAS:IOSP)</v>
    <v>90803</v>
    <v>285738</v>
    <v>1998</v>
  </rv>
  <rv s="2">
    <v>8218</v>
  </rv>
  <rv s="0">
    <v>https://www.bing.com/financeapi/forcetrigger?t=a1y4im&amp;q=XNYS%3aMTX&amp;form=skydnc</v>
    <v>Learn more on Bing</v>
  </rv>
  <rv s="1">
    <v>en-US</v>
    <v>a1y4im</v>
    <v>268435456</v>
    <v>1</v>
    <v>Powered by Refinitiv</v>
    <v>0</v>
    <v>MINERALS TECHNOLOGIES INC. (XNYS:MTX)</v>
    <v>2</v>
    <v>3</v>
    <v>Finance</v>
    <v>4</v>
    <v>75.295000000000002</v>
    <v>49.54</v>
    <v>1.1566000000000001</v>
    <v>1.45</v>
    <v>2.0209000000000001E-2</v>
    <v>USD</v>
    <v>Minerals Technologies Inc. is a technology-driven specialty minerals company that develops, produces, and markets a range of mineral and mineral-based products, related systems and services. Its segments include Consumer &amp; Specialties and Engineered Solutions. Consumer &amp; Specialties segment serves consumer end markets directly with mineral-to-market finished products and provides specialty mineral-based solutions and technologies that are an essential component of its customers’ finished products. This segment includes two product lines: Household &amp; Personal Care and Specialty Additives. Engineered Solutions segment serves industrial end markets with engineered systems, mineral blends, and technologies that are designed to improve its customers’ manufacturing processes and projects. This segment includes two product lines: High-Temperature Technologies and Environmental &amp; Infrastructure. The Environmental &amp; Infrastructure provides environmental, construction and remediation solutions.</v>
    <v>3782</v>
    <v>New York Stock Exchange</v>
    <v>XNYS</v>
    <v>XNYS</v>
    <v>622 3rd Avenue, NEW YORK, NY, 10017-6707 US</v>
    <v>74.545000000000002</v>
    <v>Chemicals</v>
    <v>Stock</v>
    <v>46129.797798390624</v>
    <v>8220</v>
    <v>72.33</v>
    <v>2271213000</v>
    <v>MINERALS TECHNOLOGIES INC.</v>
    <v>MINERALS TECHNOLOGIES INC.</v>
    <v>72.33</v>
    <v>0</v>
    <v>71.75</v>
    <v>73.2</v>
    <v>31027500</v>
    <v>MTX</v>
    <v>MINERALS TECHNOLOGIES INC. (XNYS:MTX)</v>
    <v>63231</v>
    <v>217496</v>
    <v>1968</v>
  </rv>
  <rv s="2">
    <v>8221</v>
  </rv>
  <rv s="0">
    <v>https://www.bing.com/financeapi/forcetrigger?t=a1yfjc&amp;q=XNYS%3aNEU&amp;form=skydnc</v>
    <v>Learn more on Bing</v>
  </rv>
  <rv s="1">
    <v>en-US</v>
    <v>a1yfjc</v>
    <v>268435456</v>
    <v>1</v>
    <v>Powered by Refinitiv</v>
    <v>0</v>
    <v>NewMarket Corporation (XNYS:NEU)</v>
    <v>2</v>
    <v>3</v>
    <v>Finance</v>
    <v>4</v>
    <v>875.97</v>
    <v>555.28</v>
    <v>0.52049999999999996</v>
    <v>-25.11</v>
    <v>-3.8683000000000002E-2</v>
    <v>USD</v>
    <v>NewMarket Corporation is a holding company operating through its subsidiaries, Afton Chemical Corporation (Afton), Ethyl Corporation (Ethyl), and American Pacific Corporation (AMPAC). The Afton and Ethyl companies develop, manufacture, blend, and deliver chemical additives that enhance the performance of petroleum products. AMPAC is a manufacturer of specialty chemicals used in solid rocket motors for the aerospace and defense industries. Its petroleum additives segment includes lubricant and fuel additives. Its specialty materials segment includes critical materials used in solid rocket motors for space launch and military defense applications. Ethyl provides contracted manufacturing and related services to Afton and to third parties and is a marketer of antiknock compounds in North America. The Company is also a producer of UltraPure and high-purity hydrazine, which are essential, mission-critical propellants that enable advanced aerospace and defense applications.</v>
    <v>2050</v>
    <v>New York Stock Exchange</v>
    <v>XNYS</v>
    <v>XNYS</v>
    <v>PO Box 2189, 330 S Fourth St, RICHMOND, VA, 23218-2189 US</v>
    <v>663.47</v>
    <v>Chemicals</v>
    <v>Stock</v>
    <v>46129.79778813594</v>
    <v>8223</v>
    <v>621.33000000000004</v>
    <v>5862954949</v>
    <v>NewMarket Corporation</v>
    <v>NewMarket Corporation</v>
    <v>654.16</v>
    <v>14.048400000000001</v>
    <v>649.13</v>
    <v>624.02</v>
    <v>9395460</v>
    <v>NEU</v>
    <v>NewMarket Corporation (XNYS:NEU)</v>
    <v>135413</v>
    <v>130566</v>
    <v>2004</v>
  </rv>
  <rv s="2">
    <v>8224</v>
  </rv>
  <rv s="0">
    <v>https://www.bing.com/financeapi/forcetrigger?t=a1yi2w&amp;q=XNYS%3aNGVT&amp;form=skydnc</v>
    <v>Learn more on Bing</v>
  </rv>
  <rv s="1">
    <v>en-US</v>
    <v>a1yi2w</v>
    <v>268435456</v>
    <v>1</v>
    <v>Powered by Refinitiv</v>
    <v>0</v>
    <v>INGEVITY CORPORATION (XNYS:NGVT)</v>
    <v>2</v>
    <v>3</v>
    <v>Finance</v>
    <v>4</v>
    <v>77.459999999999994</v>
    <v>30.19</v>
    <v>1.2499</v>
    <v>1.95</v>
    <v>2.6444000000000002E-2</v>
    <v>USD</v>
    <v>Ingevity Corporation develops, manufactures and brings to market solutions that help customers solve complex problems and make the world more sustainable. The Company operates in three reporting segments: Performance Materials, Advanced Polymer Technologies, and Performance Chemicals. The Performance Materials segment manufactures products in the form of powder, granular, extruded pellets, extruded honeycombs, and activated carbon sheets. Advanced Polymer Technologies segment produces caprolactone and caprolactone-based specialty polymers for use in coatings, resins, elastomers, adhesives, bioplastics, and medical devices. Performance chemicals include pavement technologies and road markings. The Company’s products are used in a variety of demanding applications, including automotive gasoline vapor emissions control systems, food, water and chemical filtration, asphalt paving, agrochemical dispersants, bioplastics, coatings, elastomers, and paint for road markings.</v>
    <v>1500</v>
    <v>New York Stock Exchange</v>
    <v>XNYS</v>
    <v>XNYS</v>
    <v>4920 O'HEAR AVENUE, SUITE 400, NORTH CHARLESTON, SC, 29405 US</v>
    <v>76.52</v>
    <v>Chemicals</v>
    <v>Stock</v>
    <v>46129.797471075784</v>
    <v>8226</v>
    <v>73.47</v>
    <v>2665994052</v>
    <v>INGEVITY CORPORATION</v>
    <v>INGEVITY CORPORATION</v>
    <v>73.47</v>
    <v>0</v>
    <v>73.739999999999995</v>
    <v>75.69</v>
    <v>35222540</v>
    <v>NGVT</v>
    <v>INGEVITY CORPORATION (XNYS:NGVT)</v>
    <v>84494</v>
    <v>334783</v>
    <v>2015</v>
  </rv>
  <rv s="2">
    <v>8227</v>
  </rv>
  <rv s="0">
    <v>https://www.bing.com/financeapi/forcetrigger?t=a214h7&amp;q=XNYS%3aPPG&amp;form=skydnc</v>
    <v>Learn more on Bing</v>
  </rv>
  <rv s="1">
    <v>en-US</v>
    <v>a214h7</v>
    <v>268435456</v>
    <v>1</v>
    <v>Powered by Refinitiv</v>
    <v>0</v>
    <v>PPG INDUSTRIES, INC. (XNYS:PPG)</v>
    <v>2</v>
    <v>3</v>
    <v>Finance</v>
    <v>4</v>
    <v>133.43</v>
    <v>93.385000000000005</v>
    <v>1.1060000000000001</v>
    <v>3.09</v>
    <v>2.7549999999999998E-2</v>
    <v>USD</v>
    <v>PPG Industries, Inc. manufactures and distributes a broad range of paints, coatings and specialty products. Its segments include Global Architectural Coatings, Performance Coatings and Industrial Coatings. The Global Architectural Coatings segment consists of architectural coatings EMEA and architectural coatings Latin America and Asia Pacific operating segments. This segment primarily supplies paints, wood stains, adhesives, sealants and purchased sundries. The Performance Coatings segment consists of automotive refinish coatings, aerospace coatings, protective and marine coatings and traffic solutions operating segments. This segment primarily supplies a variety of coatings, solvents, adhesives, sealants, foams and finishes, along with pavement marking products, transparencies and paint films. The Industrial Coatings segment supplies a variety of protective and decorative coatings and finishes along with adhesives, sealants, metal pretreatment products, and other specialty products.</v>
    <v>43500</v>
    <v>New York Stock Exchange</v>
    <v>XNYS</v>
    <v>XNYS</v>
    <v>One Ppg Pl 40 East, PITTSBURGH, PA, 15272 US</v>
    <v>118.36499999999999</v>
    <v>Chemicals</v>
    <v>Stock</v>
    <v>46129.798037916407</v>
    <v>8229</v>
    <v>113.80500000000001</v>
    <v>25792788650</v>
    <v>PPG INDUSTRIES, INC.</v>
    <v>PPG INDUSTRIES, INC.</v>
    <v>113.80500000000001</v>
    <v>16.6662</v>
    <v>112.16</v>
    <v>115.25</v>
    <v>223798600</v>
    <v>PPG</v>
    <v>PPG INDUSTRIES, INC. (XNYS:PPG)</v>
    <v>2315308</v>
    <v>2136912</v>
    <v>1883</v>
  </rv>
  <rv s="2">
    <v>8230</v>
  </rv>
  <rv s="0">
    <v>https://www.bing.com/financeapi/forcetrigger?t=c42kw7&amp;q=XNYS%3aPRM&amp;form=skydnc</v>
    <v>Learn more on Bing</v>
  </rv>
  <rv s="1">
    <v>en-US</v>
    <v>c42kw7</v>
    <v>268435456</v>
    <v>1</v>
    <v>Powered by Refinitiv</v>
    <v>0</v>
    <v>PERIMETER SOLUTIONS, INC. (XNYS:PRM)</v>
    <v>2</v>
    <v>3</v>
    <v>Finance</v>
    <v>4</v>
    <v>29.875</v>
    <v>9.5549999999999997</v>
    <v>1.8883000000000001</v>
    <v>0.34499999999999997</v>
    <v>1.2455000000000001E-2</v>
    <v>USD</v>
    <v>Perimeter Solutions, Inc. is a global solutions provider for the fire safety and specialty products industries. Its Fire Safety segment is a formulator and manufacturer of fire management products that help its customers combat various types of fires, including wildland, structural, flammable liquids and other types of fires. Its specialized equipment includes air base retardant storage, mixing and delivery equipment; mobile retardant bases; retardant ground application units; mobile foam equipment, and equipment that it custom designs and manufactures to meet specific customer needs. The Specialty Products segment includes operations that develop, produce and market products for non-fire safety markets. It also includes Phosphorus Derivatives, Inc., which produces Phosphorus Pentasulfide (P2S) based lubricant additives. The Company also acquired Medical Manufacturing Technologies LLC, which provides engineered machinery and associated aftermarket consumables, parts, and services.</v>
    <v>356</v>
    <v>New York Stock Exchange</v>
    <v>XNYS</v>
    <v>XNYS</v>
    <v>8000 Maryland Ave., Suite 350, CLAYTON, MO, 63105 US</v>
    <v>28.32</v>
    <v>Chemicals</v>
    <v>Stock</v>
    <v>46129.795880555466</v>
    <v>8232</v>
    <v>27.51</v>
    <v>4191047604</v>
    <v>PERIMETER SOLUTIONS, INC.</v>
    <v>PERIMETER SOLUTIONS, INC.</v>
    <v>28.12</v>
    <v>0</v>
    <v>27.7</v>
    <v>28.045000000000002</v>
    <v>149440100</v>
    <v>PRM</v>
    <v>PERIMETER SOLUTIONS, INC. (XNYS:PRM)</v>
    <v>504542</v>
    <v>1122841</v>
    <v>2024</v>
  </rv>
  <rv s="2">
    <v>8233</v>
  </rv>
  <rv s="0">
    <v>https://www.bing.com/financeapi/forcetrigger?t=a228c7&amp;q=XNYS%3aRPM&amp;form=skydnc</v>
    <v>Learn more on Bing</v>
  </rv>
  <rv s="1">
    <v>en-US</v>
    <v>a228c7</v>
    <v>268435456</v>
    <v>1</v>
    <v>Powered by Refinitiv</v>
    <v>0</v>
    <v>RPM INTERNATIONAL INC. (XNYS:RPM)</v>
    <v>2</v>
    <v>3</v>
    <v>Finance</v>
    <v>4</v>
    <v>129.12</v>
    <v>92.92</v>
    <v>1.0899000000000001</v>
    <v>4.3899999999999997</v>
    <v>4.1551999999999999E-2</v>
    <v>USD</v>
    <v>RPM International Inc. owns subsidiaries that specialize in coatings, sealants, building materials and related services. Its segments include Construction Products Group (CPG), Performance Coatings Group (PCG), and Consumer. The CPG segment products and services are sold throughout North America and also account for a significant portion of its international sales. Its products and services within this segment include construction sealants and adhesives, coatings and chemicals, roofing installation, HVAC and roofing restoration, concrete admixture and repair products, and others. The PCG segment offers products and services including high-performance flooring solutions, corrosion control and fireproofing coatings, infrastructure repair systems and fiberglass reinforced plastic structures. The Consumer segment manufactures and markets professional use and do-it-yourself products for a variety of mainly residential applications, including home improvement and personal leisure activities.</v>
    <v>17778</v>
    <v>New York Stock Exchange</v>
    <v>XNYS</v>
    <v>XNYS</v>
    <v>2628 Pearl Rd, P O Box 777, MEDINA, OH, 44258 US</v>
    <v>111.08</v>
    <v>Chemicals</v>
    <v>Stock</v>
    <v>46129.79804539297</v>
    <v>8235</v>
    <v>106.77</v>
    <v>14044020060</v>
    <v>RPM INTERNATIONAL INC.</v>
    <v>RPM INTERNATIONAL INC.</v>
    <v>106.77</v>
    <v>21.192499999999999</v>
    <v>105.65</v>
    <v>110.04</v>
    <v>127626500</v>
    <v>RPM</v>
    <v>RPM INTERNATIONAL INC. (XNYS:RPM)</v>
    <v>553735</v>
    <v>1093879</v>
    <v>2002</v>
  </rv>
  <rv s="2">
    <v>8236</v>
  </rv>
  <rv s="0">
    <v>https://www.bing.com/financeapi/forcetrigger?t=a22oc7&amp;q=XNYS%3aSCL&amp;form=skydnc</v>
    <v>Learn more on Bing</v>
  </rv>
  <rv s="1">
    <v>en-US</v>
    <v>a22oc7</v>
    <v>268435456</v>
    <v>1</v>
    <v>Powered by Refinitiv</v>
    <v>0</v>
    <v>STEPAN COMPANY (XNYS:SCL)</v>
    <v>2</v>
    <v>3</v>
    <v>Finance</v>
    <v>4</v>
    <v>68</v>
    <v>41.82</v>
    <v>0.98560000000000003</v>
    <v>1.04</v>
    <v>2.0476000000000001E-2</v>
    <v>USD</v>
    <v>Stepan Company produces and sells intermediate chemicals that are used in a variety of applications. Its segment includes Surfactants, Polymers and Specialty Products. Surfactants are used in various consumer and industrial cleaning and disinfection products, such as detergents for washing clothes, dishes, floors and walls. Its other applications include fabric softeners, germicidal quaternary compounds, disinfectants, lubricating ingredients, emulsifiers for spreading agricultural products and industrial applications, such as latex systems, plastics and composites. Polymers include polyurethane polyols, polyester resins and phthalic anhydride. Polyurethane polyols are used in the manufacture of rigid foam for thermal insulation in the construction industry and are also a base raw material for coatings, adhesives, sealants and elastomers. Specialty Products include flavors, emulsifiers and solubilizers used in food, flavoring, nutritional supplements and pharmaceutical applications.</v>
    <v>2328</v>
    <v>New York Stock Exchange</v>
    <v>XNYS</v>
    <v>XNYS</v>
    <v>Edens &amp; Winnetka Road, NORTHFIELD, IL, 60093 US</v>
    <v>52.47</v>
    <v>Chemicals</v>
    <v>Stock</v>
    <v>46129.797868992966</v>
    <v>8238</v>
    <v>51.04</v>
    <v>1176042395</v>
    <v>STEPAN COMPANY</v>
    <v>STEPAN COMPANY</v>
    <v>51.23</v>
    <v>25.297699999999999</v>
    <v>50.79</v>
    <v>51.83</v>
    <v>22690380</v>
    <v>SCL</v>
    <v>STEPAN COMPANY (XNYS:SCL)</v>
    <v>75746</v>
    <v>162725</v>
    <v>1959</v>
  </rv>
  <rv s="2">
    <v>8239</v>
  </rv>
  <rv s="0">
    <v>https://www.bing.com/financeapi/forcetrigger?t=a23uvh&amp;q=XNYS%3aSXT&amp;form=skydnc</v>
    <v>Learn more on Bing</v>
  </rv>
  <rv s="1">
    <v>en-US</v>
    <v>a23uvh</v>
    <v>268435456</v>
    <v>1</v>
    <v>Powered by Refinitiv</v>
    <v>0</v>
    <v>SENSIENT TECHNOLOGIES CORPORATION (XNYS:SXT)</v>
    <v>2</v>
    <v>3</v>
    <v>Finance</v>
    <v>4</v>
    <v>121.54</v>
    <v>72.599999999999994</v>
    <v>0.63129999999999997</v>
    <v>4.8600000000000003</v>
    <v>5.0980999999999999E-2</v>
    <v>USD</v>
    <v>Sensient Technologies Corporation is a manufacturer and marketer of colors, flavors and other specialty ingredients. Its Flavors &amp; Extracts segment produces flavor, extracts, and essential oils products. The Company includes its natural ingredients business, which produces dehydrated garlic, onion, and other natural ingredients for food processors. Its Color segment produces natural and synthetic color systems for foods, beverages, pharmaceuticals, and nutraceuticals, colors, ingredients, and systems for personal care, and technical colors for industrial applications. Its Asia Pacific segment is managed on a geographic basis and produces and distributes color, flavor, and essential oils products for the Asia Pacific countries. It serves food and non-food industries. The food industry markets include savory, beverage, and sweet flavors, as well as certain bioingredients. In the non-food industries, it supplies essential oil products to the personal, homecare, and bioingredients markets.</v>
    <v>4070</v>
    <v>New York Stock Exchange</v>
    <v>XNYS</v>
    <v>XNYS</v>
    <v>777 East Wisconsin Avenue, MILWAUKEE, WI, 53202-5304 US</v>
    <v>102</v>
    <v>Chemicals</v>
    <v>Stock</v>
    <v>46129.797826284375</v>
    <v>8241</v>
    <v>96.02</v>
    <v>4263216750</v>
    <v>SENSIENT TECHNOLOGIES CORPORATION</v>
    <v>SENSIENT TECHNOLOGIES CORPORATION</v>
    <v>96.02</v>
    <v>31.7288</v>
    <v>95.33</v>
    <v>100.19</v>
    <v>42551320</v>
    <v>SXT</v>
    <v>SENSIENT TECHNOLOGIES CORPORATION (XNYS:SXT)</v>
    <v>251793</v>
    <v>310465</v>
    <v>1882</v>
  </rv>
  <rv s="2">
    <v>8242</v>
  </rv>
  <rv s="0">
    <v>https://www.bing.com/financeapi/forcetrigger?t=a25bnm&amp;q=XNYS%3aVHI&amp;form=skydnc</v>
    <v>Learn more on Bing</v>
  </rv>
  <rv s="1">
    <v>en-US</v>
    <v>a25bnm</v>
    <v>268435456</v>
    <v>1</v>
    <v>Powered by Refinitiv</v>
    <v>0</v>
    <v>VALHI, INC. (XNYS:VHI)</v>
    <v>2</v>
    <v>3</v>
    <v>Finance</v>
    <v>4</v>
    <v>20</v>
    <v>11.44</v>
    <v>0.97929999999999995</v>
    <v>-0.1799</v>
    <v>-1.2624999999999999E-2</v>
    <v>USD</v>
    <v>Valhi, Inc. is primarily a holding company, which operates through its subsidiaries, NL Industries, Inc., Kronos Worldwide, Inc., CompX International Inc., BasicManagement, Inc. and The LandWell Company. Its segments include Chemicals, Component Products, and Real Estate Management and Development. Chemicals segment produces and markets value-added titanium dioxide pigments. Component Products segment manufactures security products used in the postal, recreational transportation, office and institutional furniture, cabinetry, tool storage, healthcare and a variety of other industries. The segment also manufactures wake enhancement systems, stainless steel exhaust systems, gauges, throttle controls, trim tabs and related hardware and accessories for the recreational marine industry. Real Estate Management and Development segment owns real property in Henderson, Nevada. The segment develops certain land holdings for commercial, industrial and residential purposes in Henderson, Nevada.</v>
    <v>2263</v>
    <v>New York Stock Exchange</v>
    <v>XNYS</v>
    <v>XNYS</v>
    <v>STE 1700, 5430 LBJ FRWY, DALLAS, TX, 75240 US</v>
    <v>14.4246</v>
    <v>Chemicals</v>
    <v>Stock</v>
    <v>46129.793835682809</v>
    <v>8244</v>
    <v>14.01</v>
    <v>398216050</v>
    <v>VALHI, INC.</v>
    <v>VALHI, INC.</v>
    <v>14.01</v>
    <v>22.072099999999999</v>
    <v>14.25</v>
    <v>14.0701</v>
    <v>28302290</v>
    <v>VHI</v>
    <v>VALHI, INC. (XNYS:VHI)</v>
    <v>11137</v>
    <v>12335</v>
    <v>1971</v>
  </rv>
  <rv s="2">
    <v>8245</v>
  </rv>
  <rv s="0">
    <v>https://www.bing.com/financeapi/forcetrigger?t=a23w1h&amp;q=XNAS%3aSYNL&amp;form=skydnc</v>
    <v>Learn more on Bing</v>
  </rv>
  <rv s="1">
    <v>en-US</v>
    <v>a23w1h</v>
    <v>268435456</v>
    <v>1</v>
    <v>Powered by Refinitiv</v>
    <v>0</v>
    <v>ASCENT INDUSTRIES CO. (XNAS:ACNT)</v>
    <v>2</v>
    <v>3</v>
    <v>Finance</v>
    <v>4</v>
    <v>17.919699999999999</v>
    <v>11.46</v>
    <v>0.55049999999999999</v>
    <v>0.315</v>
    <v>2.2629E-2</v>
    <v>USD</v>
    <v>Ascent Industries Co. is an industrials company focused on the production and distribution of specialty chemicals and industrial tubular products. Its segments include Specialty Chemicals and Tubular Products. The Specialty Chemicals segment produces critical ingredients and process aids for the oil &amp; gas, household, industrial and institutional (HII), personal care, coatings, adhesives, sealants and elastomers (CASE), pulp and paper, textile, automotive, agricultural, water treatment, construction and other industries. The Specialty Chemicals segment includes plants involved in the production of specialty chemicals. The Tubular Products segment includes the operating results of the Company’s plants involved in the production of stainless-steel tube. The Tubular Products segment serves markets through tube and customers in the appliance, architectural, automotive and commercial transportation, brewery, furniture, food processing, HVAC, marine, medical, oil and gas and other industries.</v>
    <v>197</v>
    <v>Nasdaq Stock Market</v>
    <v>XNAS</v>
    <v>XNAS</v>
    <v>20 N. Martingale Rd, Suite 430,, SCHAUMBURG, IL, 60173 US</v>
    <v>14.32</v>
    <v>Metals &amp; Mining</v>
    <v>Stock</v>
    <v>46129.796340057816</v>
    <v>8247</v>
    <v>13.84</v>
    <v>134802887</v>
    <v>ASCENT INDUSTRIES CO.</v>
    <v>ASCENT INDUSTRIES CO.</v>
    <v>13.99</v>
    <v>0</v>
    <v>13.92</v>
    <v>14.234999999999999</v>
    <v>9469820</v>
    <v>ACNT</v>
    <v>ASCENT INDUSTRIES CO. (XNAS:ACNT)</v>
    <v>58290</v>
    <v>133260</v>
    <v>1988</v>
  </rv>
  <rv s="2">
    <v>8248</v>
  </rv>
  <rv s="0">
    <v>https://www.bing.com/financeapi/forcetrigger?t=c1qua2&amp;q=XNAS%3aKRT&amp;form=skydnc</v>
    <v>Learn more on Bing</v>
  </rv>
  <rv s="1">
    <v>en-US</v>
    <v>c1qua2</v>
    <v>268435456</v>
    <v>1</v>
    <v>Powered by Refinitiv</v>
    <v>0</v>
    <v>KARAT PACKAGING INC. (XNAS:KRT)</v>
    <v>2</v>
    <v>3</v>
    <v>Finance</v>
    <v>4</v>
    <v>32.68</v>
    <v>20.610099999999999</v>
    <v>0.93179999999999996</v>
    <v>1.325</v>
    <v>4.6086999999999996E-2</v>
    <v>USD</v>
    <v>Karat Packaging Inc. is a specialty distributor and manufacturer of a range of disposable foodservice products and related items, primarily used by national and regional restaurants and in foodservice settings across the United States. The Company classifies its customers into four categories. Distributors include national and regional distributors across the United States that purchase their products and provide a channel to offer their products to restaurants, offices, schools, government entities and other end users. National and regional chains typically include fast casual, fast-food restaurants and supermarket chains with locations across multiple states to which they supply specified products. Retail primarily includes regional bubble tea shops and frozen yogurt shops that often purchase their specialty beverage ingredients and related items. E-commerce/Online includes small businesses, often with only one or two locations, as well as customers who purchase for personal use.</v>
    <v>636</v>
    <v>Nasdaq Stock Market</v>
    <v>XNAS</v>
    <v>XNAS</v>
    <v>6185 Kimball Avenue, CHINO, CA, 91708 US</v>
    <v>30.7</v>
    <v>Containers &amp; Packaging</v>
    <v>Stock</v>
    <v>46129.797347337502</v>
    <v>8250</v>
    <v>29.29</v>
    <v>600409179</v>
    <v>KARAT PACKAGING INC.</v>
    <v>KARAT PACKAGING INC.</v>
    <v>29.29</v>
    <v>20.052700000000002</v>
    <v>28.75</v>
    <v>30.074999999999999</v>
    <v>19963730</v>
    <v>KRT</v>
    <v>KARAT PACKAGING INC. (XNAS:KRT)</v>
    <v>227160</v>
    <v>91390</v>
    <v>2018</v>
  </rv>
  <rv s="2">
    <v>8251</v>
  </rv>
  <rv s="0">
    <v>https://www.bing.com/financeapi/forcetrigger?t=a24hww&amp;q=XNAS%3aTRNS&amp;form=skydnc</v>
    <v>Learn more on Bing</v>
  </rv>
  <rv s="1">
    <v>en-US</v>
    <v>a24hww</v>
    <v>268435456</v>
    <v>1</v>
    <v>Powered by Refinitiv</v>
    <v>0</v>
    <v>TRANSCAT, INC. (XNAS:TRNS)</v>
    <v>2</v>
    <v>3</v>
    <v>Finance</v>
    <v>4</v>
    <v>97.08</v>
    <v>50.23</v>
    <v>0.70199999999999996</v>
    <v>3.52</v>
    <v>4.6031000000000002E-2</v>
    <v>USD</v>
    <v>Transcat, Inc. is a provider of accredited calibration, reliability, maintenance optimization, quality and compliance, validation, Computerized Maintenance Management System (CMMS), and pipette services. It is focused on providing services and products to highly regulated industries, particularly the life science industry, which includes pharmaceuticals, biotechnology, medical devices, as well as aerospace and defense, and energy and utilities. It provides periodic on-site services, mobile calibration services, pickup and delivery, and in-house services at Calibration Service Centers strategically located across the United States, Puerto Rico, Canada, and Ireland. Its segments include Service and Distribution. The Service segment offers calibration, repair, inspection, analytical qualifications, preventative maintenance, consulting and other related services. The Distribution segment sells and rents national and proprietary branded instruments to customers globally.</v>
    <v>1245</v>
    <v>Nasdaq Stock Market</v>
    <v>XNAS</v>
    <v>XNAS</v>
    <v>35 Vantage Point Dr, ROCHESTER, NY, 14624 US</v>
    <v>81.260000000000005</v>
    <v>Professional &amp; Commercial Services</v>
    <v>Stock</v>
    <v>46129.797676017966</v>
    <v>8253</v>
    <v>78.12</v>
    <v>746481878</v>
    <v>TRANSCAT, INC.</v>
    <v>TRANSCAT, INC.</v>
    <v>78.12</v>
    <v>94.73</v>
    <v>76.47</v>
    <v>79.989999999999995</v>
    <v>9332190</v>
    <v>TRNS</v>
    <v>TRANSCAT, INC. (XNAS:TRNS)</v>
    <v>86540</v>
    <v>141211</v>
    <v>1964</v>
  </rv>
  <rv s="2">
    <v>8254</v>
  </rv>
  <rv s="0">
    <v>https://www.bing.com/financeapi/forcetrigger?t=a2cez2&amp;q=XNAS%3aCLSK&amp;form=skydnc</v>
    <v>Learn more on Bing</v>
  </rv>
  <rv s="1">
    <v>en-US</v>
    <v>a2cez2</v>
    <v>268435456</v>
    <v>1</v>
    <v>Powered by Refinitiv</v>
    <v>0</v>
    <v>CLEANSPARK, INC. (XNAS:CLSK)</v>
    <v>2</v>
    <v>3</v>
    <v>Finance</v>
    <v>4</v>
    <v>23.61</v>
    <v>7.15</v>
    <v>3.6802000000000001</v>
    <v>0.46500000000000002</v>
    <v>4.0717999999999997E-2</v>
    <v>USD</v>
    <v>CleanSpark, Inc. is a bitcoin mining company. The Company independently owns and operates data centers across the United States with locations in Georgia, Mississippi, Tennessee and Wyoming for a total contracted power capacity of approximately 853 megawatts (MW). The Company designs its infrastructure to responsibly secure and support the bitcoin network. Its operating mining units are capable of producing over 40 exahashes per second (EH/s) of computing power. The Company operates approximately 188,500 bitcoin mining machines, with a hashrate capacity of approximately 27.6 EH/s and a fleetwide efficiency of 21.94 joules per terahash (J/TH). The Company's subsidiaries include ATL Data Centers LLC, CleanBlok, Inc., CleanSpark DW, LLC, CleanSpark GLP, LLC, CSRE Properties Washington, LLC, CSRE Properties Dalton, LLC, CSRE Property Management Company, LLC, and CSRE Properties Norcross, LLC, among others.</v>
    <v>314</v>
    <v>Nasdaq Stock Market</v>
    <v>XNAS</v>
    <v>XNAS</v>
    <v>10624 S. Eastern Ave., Suite A - 638, HENDERSON, NV, 89052 US</v>
    <v>12.235200000000001</v>
    <v>Financial Technology (Fintech) &amp; Infrastructure</v>
    <v>Stock</v>
    <v>46129.798049120312</v>
    <v>8256</v>
    <v>11.56</v>
    <v>3039623216</v>
    <v>CLEANSPARK, INC.</v>
    <v>CLEANSPARK, INC.</v>
    <v>11.84</v>
    <v>0</v>
    <v>11.42</v>
    <v>11.885</v>
    <v>255752900</v>
    <v>CLSK</v>
    <v>CLEANSPARK, INC. (XNAS:CLSK)</v>
    <v>22466202</v>
    <v>19569404</v>
    <v>1987</v>
  </rv>
  <rv s="2">
    <v>8257</v>
  </rv>
  <rv s="0">
    <v>https://www.bing.com/financeapi/forcetrigger?t=azal7w&amp;q=XNAS%3aHUT&amp;form=skydnc</v>
    <v>Learn more on Bing</v>
  </rv>
  <rv s="1">
    <v>en-US</v>
    <v>azal7w</v>
    <v>268435456</v>
    <v>1</v>
    <v>Powered by Refinitiv</v>
    <v>0</v>
    <v>HUT 8 CORP. (XNAS:HUT)</v>
    <v>2</v>
    <v>3</v>
    <v>Finance</v>
    <v>4</v>
    <v>76.08</v>
    <v>10.61</v>
    <v>4.4913999999999996</v>
    <v>3.0674999999999999</v>
    <v>4.3253000000000007E-2</v>
    <v>USD</v>
    <v>Hut 8 Corp. is an energy infrastructure platform. The Company's segments include Power, Digital Infrastructure, Compute, and Other. The Company's Power segment acquires, develops, and manages critical energy assets such as interconnects, powered land, and other electrical infrastructure to address the load demands of energy-intensive applications such as Bitcoin mining and high-performance computing. Its Power segment consists of power generation and managed services. Its Digital Infrastructure segment consists of CPU Colocation and ASIC Colocation services. The Company's Compute segment consists of Bitcoin Mining, GPU-as-a-Service, and Data Center Cloud operations. The Company, through its subsidiary, American Bitcoin Corp., is focused exclusively on industrial-scale Bitcoin mining and strategic Bitcoin reserve development. The Company's platform spans approximately 1,020 megawatts of energy capacity under management across 15 sites in the United States and Canada.</v>
    <v>248</v>
    <v>Nasdaq Stock Market</v>
    <v>XNAS</v>
    <v>XNAS</v>
    <v>1101 Brickell Avenue, Suite 1500, MIAMI, FL, 33131 US</v>
    <v>76.08</v>
    <v>Financial Technology (Fintech) &amp; Infrastructure</v>
    <v>Stock</v>
    <v>46129.795779791406</v>
    <v>8259</v>
    <v>72.08</v>
    <v>8327011972</v>
    <v>HUT 8 CORP.</v>
    <v>HUT 8 CORP.</v>
    <v>73.52</v>
    <v>0</v>
    <v>70.92</v>
    <v>73.987499999999997</v>
    <v>112546200</v>
    <v>HUT</v>
    <v>HUT 8 CORP. (XNAS:HUT)</v>
    <v>4436919</v>
    <v>4688893</v>
    <v>2023</v>
  </rv>
  <rv s="2">
    <v>8260</v>
  </rv>
  <rv s="0">
    <v>https://www.bing.com/financeapi/forcetrigger?t=c438im&amp;q=XNAS%3aIREN&amp;form=skydnc</v>
    <v>Learn more on Bing</v>
  </rv>
  <rv s="1">
    <v>en-US</v>
    <v>c438im</v>
    <v>268435456</v>
    <v>1</v>
    <v>Powered by Refinitiv</v>
    <v>0</v>
    <v>IREN LIMITED (XNAS:IREN)</v>
    <v>2</v>
    <v>3</v>
    <v>Finance</v>
    <v>4</v>
    <v>76.87</v>
    <v>5.36</v>
    <v>4.3196000000000003</v>
    <v>0.4</v>
    <v>8.3859999999999994E-3</v>
    <v>USD</v>
    <v>IREN Limited is an Australia-based company, which owns and operates data centers powered by 100% renewable energy. Its facilities are optimized for Bitcoin mining, artificial intelligence (AI) cloud services, and other power-dense compute. Its data center mining facilities are in Canal Flats, Mackenzie, Prince George and Childress. Bitcoin Mining provides security to the Bitcoin network. Al Cloud Services provides cloud compute to Al customers, approximately 1,896 NVIDIA H100 and H200 GPUs. Its Canal Flats facility is in the Canadian Rockies, 100 kilometers (km) from Cranbrook regional airport and 500km east of Vancouver. Its facility is in Prince George, the city in northern British Columbia, located 500 km north of Vancouver. Its facility is located in Childress County, Texas, over 250 miles northwest of Dallas and in close proximity to multiple wind and solar generating facilities in the region. Its Childress operations comprise 200 Mega Watt of operating data centers.</v>
    <v>257</v>
    <v>Nasdaq Stock Market</v>
    <v>XNAS</v>
    <v>XNAS</v>
    <v>Level 5, 55 Market Street, SYDNEY, NEW SOUTH WALES, 2000 AU</v>
    <v>49.52</v>
    <v>Financial Technology (Fintech) &amp; Infrastructure</v>
    <v>Stock</v>
    <v>46129.798057603904</v>
    <v>8262</v>
    <v>47.170099999999998</v>
    <v>19191327610</v>
    <v>IREN LIMITED</v>
    <v>IREN LIMITED</v>
    <v>49.09</v>
    <v>63.826999999999998</v>
    <v>47.7</v>
    <v>48.1</v>
    <v>398988100</v>
    <v>IREN</v>
    <v>IREN LIMITED (XNAS:IREN)</v>
    <v>25172553</v>
    <v>32502465</v>
    <v>2018</v>
  </rv>
  <rv s="2">
    <v>8263</v>
  </rv>
  <rv s="0">
    <v>https://www.bing.com/financeapi/forcetrigger?t=a1xadm&amp;q=XNAS%3aMARA&amp;form=skydnc</v>
    <v>Learn more on Bing</v>
  </rv>
  <rv s="1">
    <v>en-US</v>
    <v>a1xadm</v>
    <v>268435456</v>
    <v>1</v>
    <v>Powered by Refinitiv</v>
    <v>0</v>
    <v>MARA HOLDINGS, INC. (XNAS:MARA)</v>
    <v>2</v>
    <v>3</v>
    <v>Finance</v>
    <v>4</v>
    <v>23.45</v>
    <v>6.66</v>
    <v>5.4951999999999996</v>
    <v>2.5000000000000001E-2</v>
    <v>2.1649999999999998E-3</v>
    <v>USD</v>
    <v>MARA Holdings, Inc. is engaged in digital asset compute that develops and deploys technologies. The Company secures the blockchain ledger and supports energy transformation by converting clean, stranded, or otherwise underutilized energy into economic value. It also offers advanced technology solutions to optimize data center operations, including liquid immersion cooling and firmware for bitcoin miners. It is primarily focused on computing for, acquiring, and holding digital assets as a long-term investment. Its core business is bitcoin mining, and it produces, or mines, bitcoin using energy-efficient fleets of specialized computers while providing dispatchable compute as an optionality to the electric grid operators to balance electric demands on the grid. It is also engaged in the sale of data center infrastructure, such as immersion-cooled systems, to third parties operating in the bitcoin ecosystem and the artificial intelligence (AI) and high-performance compute (HPC) sectors.</v>
    <v>266</v>
    <v>Nasdaq Stock Market</v>
    <v>XNAS</v>
    <v>XNAS</v>
    <v>1010 South Federal Highway, Suite 2700, HALLANDALE BEACH, FL, 33009 US</v>
    <v>12.12</v>
    <v>Financial Technology (Fintech) &amp; Infrastructure</v>
    <v>Stock</v>
    <v>46129.798041689064</v>
    <v>8265</v>
    <v>11.45</v>
    <v>4401215495</v>
    <v>MARA HOLDINGS, INC.</v>
    <v>MARA HOLDINGS, INC.</v>
    <v>11.68</v>
    <v>0</v>
    <v>11.55</v>
    <v>11.574999999999999</v>
    <v>380234600</v>
    <v>MARA</v>
    <v>MARA HOLDINGS, INC. (XNAS:MARA)</v>
    <v>45839647</v>
    <v>47447999</v>
    <v>2010</v>
  </rv>
  <rv s="2">
    <v>8266</v>
  </rv>
  <rv s="0">
    <v>https://www.bing.com/financeapi/forcetrigger?t=a1y1qh&amp;q=XNAS%3aMSTR&amp;form=skydnc</v>
    <v>Learn more on Bing</v>
  </rv>
  <rv s="1">
    <v>en-US</v>
    <v>a1y1qh</v>
    <v>268435456</v>
    <v>1</v>
    <v>Powered by Refinitiv</v>
    <v>0</v>
    <v>STRATEGY INC (XNAS:MSTR)</v>
    <v>2</v>
    <v>3</v>
    <v>Finance</v>
    <v>4</v>
    <v>457.22</v>
    <v>104.16500000000001</v>
    <v>3.5853999999999999</v>
    <v>15.59</v>
    <v>0.104673</v>
    <v>USD</v>
    <v>Strategy Inc., formerly MicroStrategy Incorporated, is a bitcoin treasury and business intelligence company. The Company provides cloud-native, artificial intelligence (AI)-powered enterprise analytics software to thousands of global customers. The Company’s Strategy ONE platform provides access to AI-powered workflows, unlimited data sources, cloud-native technologies, and performance to speed up time from data to action. Strategy One delivers visualization, reporting, and embedded analytics capabilities across retail, banking, technology, manufacturing, insurance, consulting, healthcare, telecommunications, and the public sector. Its Strategy Mosaic is a universal intelligence layer that provides enterprises with consistent definitions and governance across data sources, regardless of where that data resides or which tools access it. The Strategy Mosaic offers data clarity and connection by eliminating trade-offs between flexibility, control, and speed.</v>
    <v>1539</v>
    <v>Nasdaq Stock Market</v>
    <v>XNAS</v>
    <v>XNAS</v>
    <v>1850 TOWERS CRESCENT PLAZA, TYSONS CORNER, VA, 22182 US</v>
    <v>173.1499</v>
    <v>Software &amp; IT Services</v>
    <v>Stock</v>
    <v>46129.797940231249</v>
    <v>8268</v>
    <v>153.77000000000001</v>
    <v>58135754132</v>
    <v>STRATEGY INC</v>
    <v>STRATEGY INC</v>
    <v>154.65</v>
    <v>0</v>
    <v>148.94</v>
    <v>164.53</v>
    <v>353344400</v>
    <v>MSTR</v>
    <v>STRATEGY INC (XNAS:MSTR)</v>
    <v>42615031</v>
    <v>18327110</v>
    <v>1989</v>
  </rv>
  <rv s="2">
    <v>8269</v>
  </rv>
  <rv s="0">
    <v>https://www.bing.com/financeapi/forcetrigger?t=a1yd3m&amp;q=XNAS%3aNCTY&amp;form=skydnc</v>
    <v>Learn more on Bing</v>
  </rv>
  <rv s="1">
    <v>en-US</v>
    <v>a1yd3m</v>
    <v>268435456</v>
    <v>1</v>
    <v>Powered by Refinitiv</v>
    <v>0</v>
    <v>THE9 LIMITED (XNAS:NCTY)</v>
    <v>2</v>
    <v>3</v>
    <v>Finance</v>
    <v>4</v>
    <v>12.88</v>
    <v>5</v>
    <v>2.2690000000000001</v>
    <v>0.17</v>
    <v>3.2014999999999995E-2</v>
    <v>USD</v>
    <v>The9 Ltd is a China-based holding company principally engaged in the Internet game business. The Company's main businesses are the operation and development of mobile phones and computer games. The Company offers online games, including massively multiplayer online role playing games (MMORPGs), massively multiplayer online first-person shooter games (MMOFPSs), Web games, social games, mobile games and television games. The Company's main products include Legend of Immortals, The World of Kings, CrossFire and others. The Company is also engaged in cryptocurrency mining and operations, as well as the development of non-fungible token platform NFTSTAR. The Company conducts business through subsidiaries in mainland China, the United States, Singapore and Hong Kong.</v>
    <v>50</v>
    <v>Nasdaq Stock Market</v>
    <v>XNAS</v>
    <v>XNAS</v>
    <v>17 Floor, No. 130 Wu Song Road Hong Kou District,, SHANGHAI, 200080 CN</v>
    <v>5.5149999999999997</v>
    <v>Financial Technology (Fintech) &amp; Infrastructure</v>
    <v>Stock</v>
    <v>46129.793446457814</v>
    <v>8271</v>
    <v>5.32</v>
    <v>82886534</v>
    <v>THE9 LIMITED</v>
    <v>THE9 LIMITED</v>
    <v>5.34</v>
    <v>0</v>
    <v>5.31</v>
    <v>5.48</v>
    <v>15125280</v>
    <v>NCTY</v>
    <v>THE9 LIMITED (XNAS:NCTY)</v>
    <v>32878</v>
    <v>34314</v>
    <v>1999</v>
  </rv>
  <rv s="2">
    <v>8272</v>
  </rv>
  <rv s="0">
    <v>https://www.bing.com/financeapi/forcetrigger?t=a221pr&amp;q=XNAS%3aRIOT&amp;form=skydnc</v>
    <v>Learn more on Bing</v>
  </rv>
  <rv s="1">
    <v>en-US</v>
    <v>a221pr</v>
    <v>268435456</v>
    <v>1</v>
    <v>Powered by Refinitiv</v>
    <v>0</v>
    <v>RIOT PLATFORMS, INC. (XNAS:RIOT)</v>
    <v>2</v>
    <v>3</v>
    <v>Finance</v>
    <v>4</v>
    <v>23.934999999999999</v>
    <v>6.19</v>
    <v>3.7734000000000001</v>
    <v>0.97</v>
    <v>5.7328999999999998E-2</v>
    <v>USD</v>
    <v>Riot Platforms, Inc. is an integrated digital infrastructure company. The Company is principally engaged in developing and optimizing its power assets. Its segments include Bitcoin Mining and Engineering. The Bitcoin Mining segment is engaged in Bitcoin mining activities. The Engineering segment designs and manufacturers power distribution equipment and custom engineered electrical products. This segment also provides electricity distribution product design, manufacturing, and installation services primarily focused on large-scale commercial and governmental customers and serves clients across a range of markets including data center, power generation, utility, water, industrial, and alternative energy. It is also focused on developing a portion of its power capacity for artificial intelligence (AI)/ high-performance computing (HPC) uses. The Company provides electrical engineering services to a customer base of energy developers and data center operators.</v>
    <v>816</v>
    <v>Nasdaq Stock Market</v>
    <v>XNAS</v>
    <v>XNAS</v>
    <v>3855 AMBROSIA STREET, SUITE 301, CASTLE ROCK, CO, 80109 US</v>
    <v>18.479900000000001</v>
    <v>Financial Technology (Fintech) &amp; Infrastructure</v>
    <v>Stock</v>
    <v>46129.797476816406</v>
    <v>8274</v>
    <v>17.055</v>
    <v>6782562351</v>
    <v>RIOT PLATFORMS, INC.</v>
    <v>RIOT PLATFORMS, INC.</v>
    <v>17.48</v>
    <v>0</v>
    <v>16.920000000000002</v>
    <v>17.89</v>
    <v>379125900</v>
    <v>RIOT</v>
    <v>RIOT PLATFORMS, INC. (XNAS:RIOT)</v>
    <v>15489373</v>
    <v>17257171</v>
    <v>2017</v>
  </rv>
  <rv s="2">
    <v>8275</v>
  </rv>
  <rv s="0">
    <v>https://www.bing.com/financeapi/forcetrigger?t=a22rlh&amp;q=XNAS%3aSEIC&amp;form=skydnc</v>
    <v>Learn more on Bing</v>
  </rv>
  <rv s="1">
    <v>en-US</v>
    <v>a22rlh</v>
    <v>268435456</v>
    <v>1</v>
    <v>Powered by Refinitiv</v>
    <v>0</v>
    <v>SEI INVESTMENTS COMPANY (XNAS:SEIC)</v>
    <v>2</v>
    <v>3</v>
    <v>Finance</v>
    <v>4</v>
    <v>93.96</v>
    <v>69.040000000000006</v>
    <v>0.91369999999999996</v>
    <v>0.85</v>
    <v>1.0768999999999999E-2</v>
    <v>USD</v>
    <v>SEI Investments Company is a global provider of financial technology, operations, and asset management services within the financial services industry. Its segments include Private Banks, Investment Advisors, Institutional Investors, Investment Managers, and Investments in New Businesses. Its Investment Managers segment provides an outsourced investment management operating platform to alternative and traditional asset managers, fund companies, and sovereign wealth funds. The Institutional Investors segment provides outsourced chief investment officer solutions, including investment management and administrative outsourcing platforms, to retirement plan sponsors, healthcare systems, higher education and other not-for-profit organizations worldwide. The Investment Advisors segment provides investment management and investment processing platforms to affluent investors through a network of independent registered investment advisors and other investment professionals in the United States.</v>
    <v>4997</v>
    <v>Nasdaq Stock Market</v>
    <v>XNAS</v>
    <v>XNAS</v>
    <v>1 Freedom Valley Drive, OAKS, PA, 19456-9989 US</v>
    <v>81</v>
    <v>Investment Banking &amp; Investment Services</v>
    <v>Stock</v>
    <v>46129.797925103907</v>
    <v>8277</v>
    <v>79.27</v>
    <v>9651951938</v>
    <v>SEI INVESTMENTS COMPANY</v>
    <v>SEI INVESTMENTS COMPANY</v>
    <v>79.92</v>
    <v>14.173</v>
    <v>78.930000000000007</v>
    <v>79.78</v>
    <v>120982100</v>
    <v>SEIC</v>
    <v>SEI INVESTMENTS COMPANY (XNAS:SEIC)</v>
    <v>752921</v>
    <v>874842</v>
    <v>1968</v>
  </rv>
  <rv s="2">
    <v>8278</v>
  </rv>
  <rv s="0">
    <v>https://www.bing.com/financeapi/forcetrigger?t=a25syc&amp;q=XNAS%3aWETF&amp;form=skydnc</v>
    <v>Learn more on Bing</v>
  </rv>
  <rv s="1">
    <v>en-US</v>
    <v>a25syc</v>
    <v>268435456</v>
    <v>1</v>
    <v>Powered by Refinitiv</v>
    <v>0</v>
    <v>WISDOMTREE, INC. (XNYS:WT)</v>
    <v>2</v>
    <v>3</v>
    <v>Finance</v>
    <v>4</v>
    <v>17.864999999999998</v>
    <v>8.0150000000000006</v>
    <v>1.1204000000000001</v>
    <v>0.85</v>
    <v>5.1639999999999998E-2</v>
    <v>USD</v>
    <v>WisdomTree, Inc. is a global financial company. The Company is engaged in offering a diversified suite of exchange-traded products (ETPs), models and solutions, as well as digital asset-related products. The Company is focused on offering digital products and services related to tokenizing real world assets and stablecoins, as well as its blockchain-native digital wallet, WisdomTree Prime and institutional platform, WisdomTree Connect. WisdomTree Prime provides direct-to-consumer access to digital assets, including bitcoin, ether, tokenized gold, United States dollar tokens and 13 Digital Funds, while also enabling spending functionality through a co-branded debit card. The WisdomTree Connect platform offers businesses and institutional users direct access to its Digital Funds using their own self-hosted wallet or a third-party custodial wallet service. The Company also operates in private asset markets, through Ceres Partners, which specializes in farmland investments.</v>
    <v>360</v>
    <v>New York Stock Exchange</v>
    <v>XNYS</v>
    <v>XNYS</v>
    <v>250 West 34Th Street, 3Rd Floor, NEW YORK, NY, 10119 US</v>
    <v>17.504999999999999</v>
    <v>Investment Banking &amp; Investment Services</v>
    <v>Stock</v>
    <v>46129.798056342188</v>
    <v>8280</v>
    <v>16.600000000000001</v>
    <v>2451385077</v>
    <v>WISDOMTREE, INC.</v>
    <v>WISDOMTREE, INC.</v>
    <v>16.754999999999999</v>
    <v>23.095400000000001</v>
    <v>16.46</v>
    <v>17.309999999999999</v>
    <v>141616700</v>
    <v>WT</v>
    <v>WISDOMTREE, INC. (XNYS:WT)</v>
    <v>3229004</v>
    <v>3453735</v>
    <v>1985</v>
  </rv>
  <rv s="2">
    <v>8281</v>
  </rv>
  <rv s="0">
    <v>https://www.bing.com/financeapi/forcetrigger?t=bwtc7w&amp;q=XNYS%3aBKKT&amp;form=skydnc</v>
    <v>Learn more on Bing</v>
  </rv>
  <rv s="1">
    <v>en-US</v>
    <v>bwtc7w</v>
    <v>268435456</v>
    <v>1</v>
    <v>Powered by Refinitiv</v>
    <v>0</v>
    <v>BAKKT, INC. (XNYS:BKKT)</v>
    <v>2</v>
    <v>3</v>
    <v>Finance</v>
    <v>4</v>
    <v>49.79</v>
    <v>6.87</v>
    <v>6.1233000000000004</v>
    <v>-0.245</v>
    <v>-2.5628000000000001E-2</v>
    <v>USD</v>
    <v>Bakkt, Inc. operates technology that connects the digital economy by offering a platform for crypto and redeeming loyalty points. The Company enables its clients to deliver new opportunities to their customers through interactive Web experience or application programming interface (API) solutions that unlock crypto and drive loyalty. Its crypto trading platform provides consumers, businesses and institutions with the ability to buy, sell and store crypto in a simple, intuitive digital experience accessed via APIs or embedded Web experience. The Company enables clients in various industries to provide their customers with the ability to transact in crypto directly in their trusted environments. It offers a full spectrum of content that clients can make available to their customers when redeeming loyalty currencies, thus driving consumer loyalty and engagement. Its redemption solutions span a variety of rewards categories including merchandise, gift cards and digital experiences.</v>
    <v>48</v>
    <v>New York Stock Exchange</v>
    <v>XNYS</v>
    <v>XNYS</v>
    <v>One Liberty Plaza, 1 Liberty St Fl 3 Ste 305-306, NEW YORK, NY, 10006 US</v>
    <v>9.8350000000000009</v>
    <v>Financial Technology (Fintech) &amp; Infrastructure</v>
    <v>Stock</v>
    <v>46129.798020937502</v>
    <v>8283</v>
    <v>9.24</v>
    <v>284685961</v>
    <v>BAKKT, INC.</v>
    <v>BAKKT, INC.</v>
    <v>9.81</v>
    <v>0</v>
    <v>9.56</v>
    <v>9.3149999999999995</v>
    <v>30562100</v>
    <v>BKKT</v>
    <v>BAKKT, INC. (XNYS:BKKT)</v>
    <v>1171981</v>
    <v>1272937</v>
    <v>2025</v>
  </rv>
  <rv s="2">
    <v>8284</v>
  </rv>
  <rv s="0">
    <v>https://www.bing.com/financeapi/forcetrigger?t=a1pap2&amp;q=BATS%3aCBOE&amp;form=skydnc</v>
    <v>Learn more on Bing</v>
  </rv>
  <rv s="1">
    <v>en-US</v>
    <v>a1pap2</v>
    <v>268435456</v>
    <v>1</v>
    <v>Powered by Refinitiv</v>
    <v>0</v>
    <v>CBOE GLOBAL MARKETS, INC. (BATS:CBOE)</v>
    <v>2</v>
    <v>3</v>
    <v>Finance</v>
    <v>4</v>
    <v>309.87</v>
    <v>207.745</v>
    <v>0.39389999999999997</v>
    <v>-6.9625000000000004</v>
    <v>-2.2505000000000001E-2</v>
    <v>USD</v>
    <v>Cboe Global Markets, Inc. is a derivatives and securities exchange network delivering trading, clearing, and investment solutions. The Company provides trading solutions and products in equities, derivatives, and foreign exchange (FX). Its segments include Options, North American Equities, Europe and Asia Pacific, Futures, and Global FX. The Options segment includes options on market indices, as well as on the stocks of individual corporations and on exchange-traded products (ETPs) such as exchange-traded funds (ETFs) and exchange-traded notes (ETNs), which are multi-listed options and listed on a non-exclusive basis. The North American Equities segment includes United States equities and ETP transaction services that occur on fully electronic exchanges. The Europe and Asia Pacific segment includes derivatives transaction services, ETPs, including exchange-traded funds, exchange-traded notes, exchange-traded commodities, and international depository receipts.</v>
    <v>1661</v>
    <v>CBOE BZX Exchange</v>
    <v>BATS</v>
    <v>BATS</v>
    <v>433 WEST VAN BUREN STREET, CHICAGO, IL, 60607 US</v>
    <v>308.7</v>
    <v>Investment Banking &amp; Investment Services</v>
    <v>Stock</v>
    <v>46129.797310937502</v>
    <v>8286</v>
    <v>299.55</v>
    <v>31675904510</v>
    <v>CBOE GLOBAL MARKETS, INC.</v>
    <v>CBOE GLOBAL MARKETS, INC.</v>
    <v>308.54000000000002</v>
    <v>155.06200000000001</v>
    <v>309.38</v>
    <v>302.41750000000002</v>
    <v>104742300</v>
    <v>CBOE</v>
    <v>CBOE GLOBAL MARKETS, INC. (BATS:CBOE)</v>
    <v>819236</v>
    <v>784451</v>
    <v>2006</v>
  </rv>
  <rv s="2">
    <v>8287</v>
  </rv>
  <rv s="0">
    <v>https://www.bing.com/financeapi/forcetrigger?t=a1px2w&amp;q=XNAS%3aCME&amp;form=skydnc</v>
    <v>Learn more on Bing</v>
  </rv>
  <rv s="1">
    <v>en-US</v>
    <v>a1px2w</v>
    <v>268435456</v>
    <v>1</v>
    <v>Powered by Refinitiv</v>
    <v>0</v>
    <v>CME GROUP INC. (XNAS:CME)</v>
    <v>2</v>
    <v>3</v>
    <v>Finance</v>
    <v>4</v>
    <v>329.16</v>
    <v>251.9</v>
    <v>0.29699999999999999</v>
    <v>-8.4749999999999996</v>
    <v>-2.8610000000000003E-2</v>
    <v>USD</v>
    <v>CME Group Inc. provides a derivatives marketplace. The Company enables clients to trade futures, options, cash and over the counter (OTC) markets, optimize portfolios, and analyze data. It exchanges offer a range of global benchmark products across all major asset classes based on interest rates, equity indexes, foreign exchange (FX), energy, agricultural products and metals. It offers futures and options on futures trading through the CME Globex platform, fixed income trading via BrokerTec and FX trading on the EBS platform. In addition, it operates central counterparty clearing provider, CME Clearing. Its products provide a means for hedging, speculation and asset allocation related to the risks associated with, among other things, interest rate sensitive instruments, and changes in the prices of agricultural, energy and metal commodities. It provides clearing and settlement services for a range of exchange-traded futures and options on futures contracts and OTC derivatives.</v>
    <v>3875</v>
    <v>Nasdaq Stock Market</v>
    <v>XNAS</v>
    <v>XNAS</v>
    <v>20 S. Wacker Dr., CHICAGO, IL, 60606 US</v>
    <v>294.08</v>
    <v>Investment Banking &amp; Investment Services</v>
    <v>Stock</v>
    <v>46129.798070937497</v>
    <v>8289</v>
    <v>284.48</v>
    <v>104395295950</v>
    <v>CME GROUP INC.</v>
    <v>CME GROUP INC.</v>
    <v>292.82</v>
    <v>25.784099999999999</v>
    <v>296.22000000000003</v>
    <v>287.745</v>
    <v>362804900</v>
    <v>CME</v>
    <v>CME GROUP INC. (XNAS:CME)</v>
    <v>2566961</v>
    <v>2154342</v>
    <v>2001</v>
  </rv>
  <rv s="2">
    <v>8290</v>
  </rv>
  <rv s="0">
    <v>https://www.bing.com/financeapi/forcetrigger?t=bzu86h&amp;q=XNAS%3aCOIN&amp;form=skydnc</v>
    <v>Learn more on Bing</v>
  </rv>
  <rv s="1">
    <v>en-US</v>
    <v>bzu86h</v>
    <v>268435456</v>
    <v>1</v>
    <v>Powered by Refinitiv</v>
    <v>0</v>
    <v>COINBASE GLOBAL, INC. (XNAS:COIN)</v>
    <v>2</v>
    <v>3</v>
    <v>Finance</v>
    <v>4</v>
    <v>444.64499999999998</v>
    <v>139.36000000000001</v>
    <v>3.53</v>
    <v>7.165</v>
    <v>3.5855999999999999E-2</v>
    <v>USD</v>
    <v>Coinbase Global, Inc. is a holding company of Coinbase, Inc. and other subsidiaries. The Company provides a platform that serves as a compliant on-ramp to the onchain economy and enables users to engage in a variety of activities with their crypto assets in both proprietary and third-party product experiences enabled by access to decentralized applications. It offers consumers their primary financial account for the onchain economy; institutions a full-service prime brokerage platform with access to deep pools of liquidity across the crypto marketplace, and developers a suite of products granting access to build onchain. The Company offers products and services to various customer groups: consumers, businesses, institutions, and developers. Its transaction products consist of consumer trading, prime trading, markets, base protocol and Coinbase wallet. The Company also provides market infrastructure in the form of exchanges for customers to trade spots and derivatives.</v>
    <v>4951</v>
    <v>Nasdaq Stock Market</v>
    <v>XNAS</v>
    <v>XNAS</v>
    <v>One Madison Avenue, Suite 2400, NEW YORK, NY, 10010 US</v>
    <v>216.04990000000001</v>
    <v>Financial Technology (Fintech) &amp; Infrastructure</v>
    <v>Stock</v>
    <v>46129.79746778906</v>
    <v>8292</v>
    <v>202.96</v>
    <v>54660925648</v>
    <v>COINBASE GLOBAL, INC.</v>
    <v>COINBASE GLOBAL, INC.</v>
    <v>205.1</v>
    <v>47.453000000000003</v>
    <v>199.82499999999999</v>
    <v>206.99</v>
    <v>264075200</v>
    <v>COIN</v>
    <v>COINBASE GLOBAL, INC. (XNAS:COIN)</v>
    <v>13002889</v>
    <v>10903441</v>
    <v>2025</v>
  </rv>
  <rv s="2">
    <v>8293</v>
  </rv>
  <rv s="0">
    <v>https://www.bing.com/financeapi/forcetrigger?t=a1v8ar&amp;q=XNYS%3aICE&amp;form=skydnc</v>
    <v>Learn more on Bing</v>
  </rv>
  <rv s="1">
    <v>en-US</v>
    <v>a1v8ar</v>
    <v>268435456</v>
    <v>1</v>
    <v>Powered by Refinitiv</v>
    <v>0</v>
    <v>INTERCONTINENTAL EXCHANGE, INC. (XNYS:ICE)</v>
    <v>2</v>
    <v>3</v>
    <v>Finance</v>
    <v>4</v>
    <v>189.35</v>
    <v>143.16999999999999</v>
    <v>1.0199</v>
    <v>-2.65</v>
    <v>-1.6182999999999999E-2</v>
    <v>USD</v>
    <v>Intercontinental Exchange, Inc. provides financial technology and data services across major asset classes, helping its customers access workflow tools that increase transparency and efficiency. Its Exchanges segment operates regulated marketplace technology for the listing, trading and clearing of an array of derivatives contracts and financial securities as well as data and connectivity services related to its exchanges and clearing houses. Its Fixed Income and Data Services segment provides fixed income pricing, reference data, indices, analytics and execution services as well as global credit default swaps (CDS), clearing and multi-asset class data delivery technology. Its Mortgage Technology segment provides a technology platform that offers customers comprehensive, digital workflow tools that aim to address inefficiencies and mitigate risks that exist in the United States residential mortgage market life cycle, from application through closing, servicing and the secondary market.</v>
    <v>12844</v>
    <v>New York Stock Exchange</v>
    <v>XNYS</v>
    <v>XNYS</v>
    <v>5660 New Northside Drive, Third Floor, ATLANTA, GA, 30328 US</v>
    <v>164.33</v>
    <v>Investment Banking &amp; Investment Services</v>
    <v>Stock</v>
    <v>46129.798048830467</v>
    <v>8295</v>
    <v>159.87</v>
    <v>91252001880</v>
    <v>INTERCONTINENTAL EXCHANGE, INC.</v>
    <v>INTERCONTINENTAL EXCHANGE, INC.</v>
    <v>164.08</v>
    <v>27.917400000000001</v>
    <v>163.75</v>
    <v>161.1</v>
    <v>566430800</v>
    <v>ICE</v>
    <v>INTERCONTINENTAL EXCHANGE, INC. (XNYS:ICE)</v>
    <v>2746921</v>
    <v>3001015</v>
    <v>2013</v>
  </rv>
  <rv s="2">
    <v>8296</v>
  </rv>
  <rv s="0">
    <v>https://www.bing.com/financeapi/forcetrigger?t=a1xonm&amp;q=XNAS%3aMKTX&amp;form=skydnc</v>
    <v>Learn more on Bing</v>
  </rv>
  <rv s="1">
    <v>en-US</v>
    <v>a1xonm</v>
    <v>268435456</v>
    <v>1</v>
    <v>Powered by Refinitiv</v>
    <v>0</v>
    <v>MARKETAXESS HOLDINGS INC. (XNAS:MKTX)</v>
    <v>2</v>
    <v>3</v>
    <v>Finance</v>
    <v>4</v>
    <v>232.83500000000001</v>
    <v>156.16999999999999</v>
    <v>1.0185</v>
    <v>-3.96</v>
    <v>-2.2824000000000001E-2</v>
    <v>USD</v>
    <v>MarketAxess Holdings Inc. operates electronic trading platforms. The Company offers end-to-end trading solutions, including the operation of electronic platforms for the trading of fixed-income and other securities and related data, analytics compliance tools, post-trade services, automated trading services and technology services. The Company provides an Open Trading marketplace which offers an all-to-all trading solution in the global credit markets, creating a liquidity pool for a range of credit market participants. It leverages its diverse set of trading protocols, automated and algorithmic trading solutions, intelligent data and index products and a range of post-trade services to provide an end-to-end trading solution to its robust network of platform participants. The Company also provides several integrated and actionable data offerings, including CP+ and Axess All, to assist clients. Its RFQ-hub platform is a bilateral multi-asset and multi-dealer request for quote platform.</v>
    <v>868</v>
    <v>Nasdaq Stock Market</v>
    <v>XNAS</v>
    <v>XNAS</v>
    <v>55 Hudson Yards, 15Th Floor, NEW YORK, NY, 10001 US</v>
    <v>173.7</v>
    <v>Investment Banking &amp; Investment Services</v>
    <v>Stock</v>
    <v>46129.797950462496</v>
    <v>8298</v>
    <v>168.80500000000001</v>
    <v>6026853695</v>
    <v>MARKETAXESS HOLDINGS INC.</v>
    <v>MARKETAXESS HOLDINGS INC.</v>
    <v>172.82</v>
    <v>25.451499999999999</v>
    <v>173.5</v>
    <v>169.54</v>
    <v>35548270</v>
    <v>MKTX</v>
    <v>MARKETAXESS HOLDINGS INC. (XNAS:MKTX)</v>
    <v>370459</v>
    <v>426130</v>
    <v>2000</v>
  </rv>
  <rv s="2">
    <v>8299</v>
  </rv>
  <rv s="0">
    <v>http://zh.wikipedia.org/wiki/OMX</v>
    <v>Wikipedia</v>
  </rv>
  <rv s="6">
    <v>204</v>
    <v>8301</v>
  </rv>
  <rv s="7">
    <v>17</v>
    <v>https://www.bing.com/th?id=AMMS_ca29f5ea4bb769bc6f9c17b9fef790ab&amp;qlt=95</v>
    <v>8302</v>
    <v>0</v>
    <v>https://www.bing.com/images/search?form=xlimg&amp;q=nasdaq+omx+group</v>
    <v>Image of NASDAQ, INC.</v>
  </rv>
  <rv s="0">
    <v>https://www.bing.com/financeapi/forcetrigger?t=a1ydc7&amp;q=XNAS%3aNDAQ&amp;form=skydnc</v>
    <v>Learn more on Bing</v>
  </rv>
  <rv s="8">
    <v>en-US</v>
    <v>a1ydc7</v>
    <v>268435456</v>
    <v>1</v>
    <v>Powered by Refinitiv</v>
    <v>13</v>
    <v>NASDAQ, INC. (XNAS:NDAQ)</v>
    <v>15</v>
    <v>16</v>
    <v>Finance</v>
    <v>4</v>
    <v>101.785</v>
    <v>69.88</v>
    <v>0.98870000000000002</v>
    <v>-2.5000000000000001E-2</v>
    <v>-2.8130000000000001E-4</v>
    <v>USD</v>
    <v>Nasdaq, Inc. is a global technology company serving corporate clients, investment managers, banks, brokers, and exchange operators as they navigate and interact with the global capital markets and the broader financial system. The Company manages, operates and provides its products and services in three business segments: Capital Access Platforms, Financial Technology and Market Services. Its Capital Access Platforms segment comprises Data &amp; Listing Services, Index and Workflow &amp; Insights. The Financial Technology segment comprises Financial Crime Management Technology, Regulatory Technology and Capital Markets Technology businesses. Its Market Services segment includes its equity derivative trading and clearing, cash equity trading, fixed income, currency and commodities trading. It operates over 19 exchanges across several asset classes, including derivatives, commodities, cash equity, debt, structured products and exchange-traded products (ETPs).</v>
    <v>9525</v>
    <v>Nasdaq Stock Market</v>
    <v>XNAS</v>
    <v>XNAS</v>
    <v>151 W. 42Nd Street, NEW YORK, NY, 10036 US</v>
    <v>89.73</v>
    <v>8303</v>
    <v>Investment Banking &amp; Investment Services</v>
    <v>Stock</v>
    <v>46129.79804265</v>
    <v>8304</v>
    <v>88.05</v>
    <v>50503389411</v>
    <v>NASDAQ, INC.</v>
    <v>NASDAQ, INC.</v>
    <v>89.43</v>
    <v>28.7441</v>
    <v>88.87</v>
    <v>88.844999999999999</v>
    <v>568443800</v>
    <v>NDAQ</v>
    <v>NASDAQ, INC. (XNAS:NDAQ)</v>
    <v>1646210</v>
    <v>2981022</v>
    <v>1979</v>
  </rv>
  <rv s="2">
    <v>8305</v>
  </rv>
  <rv s="0">
    <v>https://www.bing.com/financeapi/forcetrigger?t=bplabh&amp;q=XNAS%3aTW&amp;form=skydnc</v>
    <v>Learn more on Bing</v>
  </rv>
  <rv s="1">
    <v>en-US</v>
    <v>bplabh</v>
    <v>268435456</v>
    <v>1</v>
    <v>Powered by Refinitiv</v>
    <v>0</v>
    <v>TRADEWEB MARKETS INC. (XNAS:TW)</v>
    <v>2</v>
    <v>3</v>
    <v>Finance</v>
    <v>4</v>
    <v>149.25</v>
    <v>97.055000000000007</v>
    <v>0.74429999999999996</v>
    <v>-3.7</v>
    <v>-3.0337999999999997E-2</v>
    <v>USD</v>
    <v>Tradeweb Markets Inc. is a global operator of electronic marketplaces for rates, credit, equities and money markets. The Company provides access to markets, data and analytics, electronic trading, straight-through-processing and reporting for more than 50 products to clients. It supports its clients by providing solutions across the trade lifecycle, including pre-trade, execution, post-trade and data and analytics. Its technology supports multiple asset classes, trading protocols and geographies. The Company provides deep liquidity pools to the institutional, wholesale and retail client sectors through its Tradeweb Institutional, Dealerweb, Tradeweb Direct and ICD Portal platforms. It provides fully electronic, hybrid and voice trading for the wholesale community on its Dealerweb platform. Its network comprises clients across the institutional, wholesale, retail and corporate client sectors, including global asset managers, hedge funds, central banks, banks and dealers, and others.</v>
    <v>1569</v>
    <v>Nasdaq Stock Market</v>
    <v>XNAS</v>
    <v>XNAS</v>
    <v>245 Park Avenue, NEW YORK, NY, 10167 US</v>
    <v>121.37</v>
    <v>Investment Banking &amp; Investment Services</v>
    <v>Stock</v>
    <v>46129.797139733593</v>
    <v>8307</v>
    <v>116.25</v>
    <v>25185725766</v>
    <v>TRADEWEB MARKETS INC.</v>
    <v>TRADEWEB MARKETS INC.</v>
    <v>121.37</v>
    <v>31.345400000000001</v>
    <v>121.96</v>
    <v>118.26</v>
    <v>212969100</v>
    <v>TW</v>
    <v>TRADEWEB MARKETS INC. (XNAS:TW)</v>
    <v>804499</v>
    <v>1277114</v>
    <v>2018</v>
  </rv>
  <rv s="2">
    <v>8308</v>
  </rv>
  <rv s="0">
    <v>https://www.bing.com/financeapi/forcetrigger?t=a1of6h&amp;q=XNAS%3aBGCP&amp;form=skydnc</v>
    <v>Learn more on Bing</v>
  </rv>
  <rv s="1">
    <v>en-US</v>
    <v>a1of6h</v>
    <v>268435456</v>
    <v>1</v>
    <v>Powered by Refinitiv</v>
    <v>0</v>
    <v>BGC GROUP, INC. (XNAS:BGC)</v>
    <v>2</v>
    <v>3</v>
    <v>Finance</v>
    <v>4</v>
    <v>11.904999999999999</v>
    <v>8.1199999999999992</v>
    <v>1.0108999999999999</v>
    <v>0.14000000000000001</v>
    <v>1.1997000000000001E-2</v>
    <v>USD</v>
    <v>BGC Group, Inc. is a global marketplace, data, and financial technology company across the Energy, Commodities, and Shipping (ECS) and financial markets. It specializes in the brokerage and trade execution of a range of ECS products, including listed derivatives and physical commodities in the oil and refined, and environmental and energy transition, markets, as well as ship chartering. It also provides brokerage services across fixed income securities, such as government bonds and corporate bonds, as well as related interest rate derivatives and credit derivatives, foreign exchange, equities and futures and options. It also provides network and connectivity solutions, market data and related information services and post-trade services. Through its electronic brands, it offers multiple trade execution, market infrastructure and connectivity services, as well as post-trade services. It utilizes electronic trading platforms to provide execution and market data services to its customers.</v>
    <v>4560</v>
    <v>Nasdaq Stock Market</v>
    <v>XNAS</v>
    <v>XNAS</v>
    <v>499 Park Avenue, NEW YORK, NY, 10022 US</v>
    <v>11.904999999999999</v>
    <v>Investment Banking &amp; Investment Services</v>
    <v>Stock</v>
    <v>46129.797845450783</v>
    <v>8310</v>
    <v>11.64</v>
    <v>5601035401</v>
    <v>BGC GROUP, INC.</v>
    <v>BGC GROUP, INC.</v>
    <v>11.76</v>
    <v>38.369100000000003</v>
    <v>11.67</v>
    <v>11.81</v>
    <v>474262100</v>
    <v>BGC</v>
    <v>BGC GROUP, INC. (XNAS:BGC)</v>
    <v>1912029</v>
    <v>2704001</v>
    <v>2021</v>
  </rv>
  <rv s="2">
    <v>8311</v>
  </rv>
  <rv s="0">
    <v>https://www.bing.com/financeapi/forcetrigger?t=b1o7im&amp;q=XNAS%3aFRHC&amp;form=skydnc</v>
    <v>Learn more on Bing</v>
  </rv>
  <rv s="1">
    <v>en-US</v>
    <v>b1o7im</v>
    <v>268435456</v>
    <v>1</v>
    <v>Powered by Refinitiv</v>
    <v>0</v>
    <v>FREEDOM HOLDING CORP. (XNAS:FRHC)</v>
    <v>2</v>
    <v>3</v>
    <v>Finance</v>
    <v>4</v>
    <v>194.01</v>
    <v>107.97499999999999</v>
    <v>0.7974</v>
    <v>-0.5</v>
    <v>-3.0739999999999999E-3</v>
    <v>USD</v>
    <v>Freedom Holding Corp. is a holding company. The Company, through its subsidiaries, provides services, including securities brokerage, securities dealing for customers and for its own account, market making activities, investment research, investment counseling, investment banking services, retail and commercial banking, insurance products, payment services, and information processing services. The Company operates through four segments: Brokerage, Banking, Insurance, and Other. Its Brokerage segment primarily focuses on retail brokerage and investment banking. Its Banking segment encompasses lending, deposit services, payment card services, money transfers, and correspondent accounts, supporting both individual and corporate clients with digital financial solutions. Its Insurance segment offers life and general insurance services. Its Other segment includes payment processing services, online ticket sales, and new business areas including telecommunications and media services.</v>
    <v>11311</v>
    <v>Nasdaq Stock Market</v>
    <v>XNAS</v>
    <v>XNAS</v>
    <v>40 Wall Street, 58Th Floor, NEW YORK, NY, 10005 US</v>
    <v>165</v>
    <v>Investment Banking &amp; Investment Services</v>
    <v>Stock</v>
    <v>46129.797617534372</v>
    <v>8313</v>
    <v>160.1</v>
    <v>9922656344</v>
    <v>FREEDOM HOLDING CORP.</v>
    <v>FREEDOM HOLDING CORP.</v>
    <v>165</v>
    <v>0</v>
    <v>162.66</v>
    <v>162.16</v>
    <v>61190530</v>
    <v>FRHC</v>
    <v>FREEDOM HOLDING CORP. (XNAS:FRHC)</v>
    <v>72164</v>
    <v>113188</v>
    <v>2004</v>
  </rv>
  <rv s="2">
    <v>8314</v>
  </rv>
  <rv s="0">
    <v>https://www.bing.com/financeapi/forcetrigger?t=bpb2fr&amp;q=XNAS%3aFUTU&amp;form=skydnc</v>
    <v>Learn more on Bing</v>
  </rv>
  <rv s="1">
    <v>en-US</v>
    <v>bpb2fr</v>
    <v>268435456</v>
    <v>1</v>
    <v>Powered by Refinitiv</v>
    <v>0</v>
    <v>Futu Holdings Limited (XNAS:FUTU)</v>
    <v>2</v>
    <v>3</v>
    <v>Finance</v>
    <v>4</v>
    <v>202.5299</v>
    <v>77.650000000000006</v>
    <v>0.54190000000000005</v>
    <v>1.5023</v>
    <v>9.1020000000000007E-3</v>
    <v>USD</v>
    <v>Futu Holdings Ltd is an investment holding company engaged in offering digitized brokerage platforms. The Company is involved in the provision of online brokerage services and margin financing services through software and websites. The Company mainly provides investing services through its digital brokerage platform under the name of Futu NiuNiu. The Company’s service offerings include trade executions and margin financings, which allow its clients to trade securities across markets, such as stocks, warrants, options and exchange traded funds (ETFs). In addition, the Company also provides financial information and online community services.</v>
    <v>3540</v>
    <v>Nasdaq Stock Market</v>
    <v>XNAS</v>
    <v>XNAS</v>
    <v>11/F, Bangkok Bank Building, No.18 Bonham Strand W, Sheung Wan HK</v>
    <v>168.96</v>
    <v>Financial Technology (Fintech) &amp; Infrastructure</v>
    <v>Stock</v>
    <v>46129.797631990623</v>
    <v>8316</v>
    <v>165.49</v>
    <v>13361629995</v>
    <v>Futu Holdings Limited</v>
    <v>Futu Holdings Limited</v>
    <v>166.25</v>
    <v>18.6203</v>
    <v>165.06</v>
    <v>166.56229999999999</v>
    <v>140194500</v>
    <v>FUTU</v>
    <v>Futu Holdings Limited (XNAS:FUTU)</v>
    <v>893948</v>
    <v>1567787</v>
    <v>2014</v>
  </rv>
  <rv s="2">
    <v>8317</v>
  </rv>
  <rv s="5">
    <v>en-US</v>
    <v>cbpe7w</v>
    <v>268435456</v>
    <v>1</v>
    <v>Powered by Refinitiv</v>
    <v>10</v>
    <v>Garden Stage Ltd (XNAS:GSIW)</v>
    <v>7</v>
    <v>11</v>
    <v>Finance</v>
    <v>4</v>
    <v>358</v>
    <v>8</v>
    <v>3.57</v>
    <v>0.14727699999999999</v>
    <v>USD</v>
    <v>Garden Stage Ltd is a holding company principally engaged in the provision of financial services. The Company is principally engaged in the provision of securities dealing and brokerage services, securities underwriting and placing services, asset management services as well as others.</v>
    <v>17</v>
    <v>Nasdaq Stock Market</v>
    <v>XNAS</v>
    <v>XNAS</v>
    <v>30Th Fl, China Insurance Group Building, 141 Des Voeux Road Central HK</v>
    <v>28.12</v>
    <v>Investment Banking &amp; Investment Services</v>
    <v>Stock</v>
    <v>46129.797745948439</v>
    <v>24.08</v>
    <v>15116963</v>
    <v>Garden Stage Ltd</v>
    <v>Garden Stage Ltd</v>
    <v>24.08</v>
    <v>0</v>
    <v>24.24</v>
    <v>27.81</v>
    <v>10662430</v>
    <v>GSIW</v>
    <v>Garden Stage Ltd (XNAS:GSIW)</v>
    <v>6848</v>
    <v>13484</v>
    <v>2022</v>
  </rv>
  <rv s="2">
    <v>8319</v>
  </rv>
  <rv s="0">
    <v>https://www.bing.com/financeapi/forcetrigger?t=c2mtww&amp;q=XNAS%3aHOOD&amp;form=skydnc</v>
    <v>Learn more on Bing</v>
  </rv>
  <rv s="1">
    <v>en-US</v>
    <v>c2mtww</v>
    <v>268435456</v>
    <v>1</v>
    <v>Powered by Refinitiv</v>
    <v>0</v>
    <v>ROBINHOOD MARKETS, INC. (XNAS:HOOD)</v>
    <v>2</v>
    <v>3</v>
    <v>Finance</v>
    <v>4</v>
    <v>153.85990000000001</v>
    <v>39.21</v>
    <v>2.4910000000000001</v>
    <v>3.91</v>
    <v>4.5019999999999998E-2</v>
    <v>USD</v>
    <v>Robinhood Markets, Inc. is creating a financial services platform for everyone, regardless of their wealth, income, or background. It uses technology to provide access to the financial system. Its offerings include Brokerage, Robinhood Crypto, Custody, Robinhood Wallet, Robinhood Gold, and Robinhood Gold Card. Its Brokerage services include investing, options trading, fractional trading, recurring investment, access to investing on margin, fully paid securities lending, cash sweep, instant withdrawals, Robinhood retirement, 24-hour market, joint investing accounts, and event contracts. It also offers a variety of ways for its customers to grow their financial knowledge, including Robinhood Learn, In-App Education, Newsfeeds, Sherwood Snacks, and Crypto Learn and Earn. Its self-clearing system, order routing system, data platform, and other back-end infrastructure deliver the capabilities that allow its customers to focus on investing, saving and spending.</v>
    <v>2900</v>
    <v>Nasdaq Stock Market</v>
    <v>XNAS</v>
    <v>XNAS</v>
    <v>85 Willow Road, MENLO PARK, CA, 94025 US</v>
    <v>93.32</v>
    <v>Financial Technology (Fintech) &amp; Infrastructure</v>
    <v>Stock</v>
    <v>46129.798061932815</v>
    <v>8321</v>
    <v>89.57</v>
    <v>81711990384</v>
    <v>ROBINHOOD MARKETS, INC.</v>
    <v>ROBINHOOD MARKETS, INC.</v>
    <v>90</v>
    <v>50.771999999999998</v>
    <v>86.85</v>
    <v>90.76</v>
    <v>900308400</v>
    <v>HOOD</v>
    <v>ROBINHOOD MARKETS, INC. (XNAS:HOOD)</v>
    <v>40182525</v>
    <v>29695151</v>
    <v>2013</v>
  </rv>
  <rv s="2">
    <v>8322</v>
  </rv>
  <rv s="0">
    <v>https://www.bing.com/financeapi/forcetrigger?t=a1v6hw&amp;q=XNAS%3aIBKR&amp;form=skydnc</v>
    <v>Learn more on Bing</v>
  </rv>
  <rv s="1">
    <v>en-US</v>
    <v>a1v6hw</v>
    <v>268435456</v>
    <v>1</v>
    <v>Powered by Refinitiv</v>
    <v>0</v>
    <v>INTERACTIVE BROKERS GROUP, INC. (XNAS:IBKR)</v>
    <v>2</v>
    <v>3</v>
    <v>Finance</v>
    <v>4</v>
    <v>82.88</v>
    <v>38.097499999999997</v>
    <v>1.3341000000000001</v>
    <v>2.4449999999999998</v>
    <v>3.0802999999999997E-2</v>
    <v>USD</v>
    <v>Interactive Brokers Group, Inc. is an automated global electronic broker. The Company custodies and services accounts for hedge and mutual funds, exchange-traded funds (ETFs), registered investment advisors, proprietary trading groups, introducing brokers and individual investors. It specializes in routing orders and executing and processing trades in stocks, options, futures, foreign exchange instruments (forex), bonds, mutual funds, ETFs, precious metals, and forecast contracts on more than 160 electronic exchanges and market centers in 36 countries and 28 currencies around the world. In addition, its customers can use its trading platform to trade certain cryptocurrencies through third-party cryptocurrency service providers that execute, clear and custody the cryptocurrencies. Its trading platforms include IBKR Desktop, IBKR Trader Workstation, IBKR Mobile, IBKR Client Portal and others. Its key product offerings include IBKR Pro, IBKR Lite, and IBKR Universal Account.</v>
    <v>3182</v>
    <v>Nasdaq Stock Market</v>
    <v>XNAS</v>
    <v>XNAS</v>
    <v>1 Pickwick Plz, GREENWICH, CT, 06830 US</v>
    <v>82.88</v>
    <v>Investment Banking &amp; Investment Services</v>
    <v>Stock</v>
    <v>46129.798045589843</v>
    <v>8324</v>
    <v>80.87</v>
    <v>138795684280</v>
    <v>INTERACTIVE BROKERS GROUP, INC.</v>
    <v>INTERACTIVE BROKERS GROUP, INC.</v>
    <v>81.02</v>
    <v>36.697200000000002</v>
    <v>79.375</v>
    <v>81.819999999999993</v>
    <v>1696354000</v>
    <v>IBKR</v>
    <v>INTERACTIVE BROKERS GROUP, INC. (XNAS:IBKR)</v>
    <v>3475197</v>
    <v>4736377</v>
    <v>2006</v>
  </rv>
  <rv s="2">
    <v>8325</v>
  </rv>
  <rv s="0">
    <v>https://www.bing.com/financeapi/forcetrigger?t=a1x3fr&amp;q=XNAS%3aLPLA&amp;form=skydnc</v>
    <v>Learn more on Bing</v>
  </rv>
  <rv s="1">
    <v>en-US</v>
    <v>a1x3fr</v>
    <v>268435456</v>
    <v>1</v>
    <v>Powered by Refinitiv</v>
    <v>0</v>
    <v>LPL FINANCIAL HOLDINGS INC. (XNAS:LPLA)</v>
    <v>2</v>
    <v>3</v>
    <v>Finance</v>
    <v>4</v>
    <v>403.57499999999999</v>
    <v>281.51</v>
    <v>0.53449999999999998</v>
    <v>0.37</v>
    <v>1.1840000000000002E-3</v>
    <v>USD</v>
    <v>LPL Financial Holdings Inc. is an independent broker-dealer and an investment advisory firm. The Company offers an integrated platform of brokerage and investment advisory services to independent financial advisors and financial advisors at institutions in the United States. Through its comprehensive platform, it offers integrated technology solutions; brokerage and advisory platforms; clearing, compliance, business and planning and advice services; consultative practice management programs and training, and in-house research. Through its custody and clearing platform, using both proprietary and third-party technology, it offers access to diversified financial products and services, enabling its advisors to offer personalized financial advice and brokerage services to retail investors. Its products include alternative investments, annuities, exchange-traded products, insurance-based products, mutual funds, and retirement plan products. It also offers wealth management solutions.</v>
    <v>10000</v>
    <v>Nasdaq Stock Market</v>
    <v>XNAS</v>
    <v>XNAS</v>
    <v>4707 Executive Drive, SAN DIEGO, CA, 92121 US</v>
    <v>317.5</v>
    <v>Investment Banking &amp; Investment Services</v>
    <v>Stock</v>
    <v>46129.797473089842</v>
    <v>8327</v>
    <v>301.97000000000003</v>
    <v>25094057755</v>
    <v>LPL FINANCIAL HOLDINGS INC.</v>
    <v>LPL FINANCIAL HOLDINGS INC.</v>
    <v>313.33999999999997</v>
    <v>28.424299999999999</v>
    <v>312.57</v>
    <v>312.94</v>
    <v>80188080</v>
    <v>LPLA</v>
    <v>LPL FINANCIAL HOLDINGS INC. (XNAS:LPLA)</v>
    <v>631721</v>
    <v>976136</v>
    <v>2005</v>
  </rv>
  <rv s="2">
    <v>8328</v>
  </rv>
  <rv s="0">
    <v>https://www.bing.com/financeapi/forcetrigger?t=a1vmnm&amp;q=XNAS%3aSNEX&amp;form=skydnc</v>
    <v>Learn more on Bing</v>
  </rv>
  <rv s="1">
    <v>en-US</v>
    <v>a1vmnm</v>
    <v>268435456</v>
    <v>1</v>
    <v>Powered by Refinitiv</v>
    <v>0</v>
    <v>STONEX GROUP INC. (XNAS:SNEX)</v>
    <v>2</v>
    <v>3</v>
    <v>Finance</v>
    <v>4</v>
    <v>107.91500000000001</v>
    <v>52.000100000000003</v>
    <v>0.59150000000000003</v>
    <v>1.1200000000000001</v>
    <v>1.0736000000000001E-2</v>
    <v>USD</v>
    <v>StoneX Group Inc., through its subsidiaries, operates a global financial services network that connects companies, organizations, traders, and investors to the global market ecosystem through digital platforms, end-to-end clearing and execution services, high-touch service, and expertise. Its segments include Commercial, Institutional, Self-Directed/Retail, and Payments. The Commercial segment comprises the activities associated with the identification, management, hedging and monitoring of various commodity and financial risks faced by commercial entities in their business cycles. It provides institutional clients with a suite of equity trading services to help them find liquidity with execution, as well as prime brokerage in equities and various foreign currency pairs and swap transactions. It provides its retail clients around the world access to over 18,000 global financial markets. It provides customized payment, technology and treasury services to banks, charities, and others.</v>
    <v>5400</v>
    <v>Nasdaq Stock Market</v>
    <v>XNAS</v>
    <v>XNAS</v>
    <v>230 Park Ave, 10th Floor, NEW YORK, NY, 10169 US</v>
    <v>107.91500000000001</v>
    <v>Investment Banking &amp; Investment Services</v>
    <v>Stock</v>
    <v>46129.797984015626</v>
    <v>8330</v>
    <v>105.23</v>
    <v>8297597636</v>
    <v>STONEX GROUP INC.</v>
    <v>STONEX GROUP INC.</v>
    <v>106.78</v>
    <v>23.583600000000001</v>
    <v>104.32</v>
    <v>105.44</v>
    <v>78694970</v>
    <v>SNEX</v>
    <v>STONEX GROUP INC. (XNAS:SNEX)</v>
    <v>436674</v>
    <v>983636</v>
    <v>1987</v>
  </rv>
  <rv s="2">
    <v>8331</v>
  </rv>
  <rv s="0">
    <v>https://www.bing.com/financeapi/forcetrigger?t=a25d52&amp;q=XNAS%3aVIRT&amp;form=skydnc</v>
    <v>Learn more on Bing</v>
  </rv>
  <rv s="1">
    <v>en-US</v>
    <v>a25d52</v>
    <v>268435456</v>
    <v>1</v>
    <v>Powered by Refinitiv</v>
    <v>0</v>
    <v>VIRTU FINANCIAL, INC. (XNYS:VIRT)</v>
    <v>2</v>
    <v>3</v>
    <v>Finance</v>
    <v>4</v>
    <v>52.21</v>
    <v>31.55</v>
    <v>0.62150000000000005</v>
    <v>0.1</v>
    <v>1.9789999999999999E-3</v>
    <v>USD</v>
    <v>Virtu Financial, Inc. is a financial services company that leverages technology to provide execution services and data, analytics and connectivity products to its clients and deliver liquidity to the global markets. The Company's segments include Market Making and Execution Services. Its Market Making segment principally consists of market making in the cash, futures, and options markets across global equities, fixed income, currencies, cryptocurrencies, and commodities. The Execution Services segment comprises client-based trading and trading venues, offering execution services in global equities, options, futures and fixed income on behalf of institutions, banks and broker-dealers. Its integrated, multi-asset analytics platform provides a range of pre- and post-trade services, data products and compliance tools. It provides a product suite including offerings in execution, liquidity sourcing, analytics and broker-neutral, multi-dealer platforms in workflow technology.</v>
    <v>1027</v>
    <v>New York Stock Exchange</v>
    <v>XNYS</v>
    <v>XNYS</v>
    <v>1633 Broadway, 41st Floor, NEW YORK, NY, 10019 US</v>
    <v>50.710799999999999</v>
    <v>Investment Banking &amp; Investment Services</v>
    <v>Stock</v>
    <v>46129.79763306641</v>
    <v>8333</v>
    <v>49.91</v>
    <v>7832215344</v>
    <v>VIRTU FINANCIAL, INC.</v>
    <v>VIRTU FINANCIAL, INC.</v>
    <v>50.62</v>
    <v>9.8794000000000004</v>
    <v>50.54</v>
    <v>50.64</v>
    <v>154664600</v>
    <v>VIRT</v>
    <v>VIRTU FINANCIAL, INC. (XNYS:VIRT)</v>
    <v>433903</v>
    <v>1304417</v>
    <v>2013</v>
  </rv>
  <rv s="2">
    <v>8334</v>
  </rv>
  <rv s="0">
    <v>https://www.bing.com/financeapi/forcetrigger?t=bt6tww&amp;q=XNAS%3aXP&amp;form=skydnc</v>
    <v>Learn more on Bing</v>
  </rv>
  <rv s="1">
    <v>en-US</v>
    <v>bt6tww</v>
    <v>268435456</v>
    <v>1</v>
    <v>Powered by Refinitiv</v>
    <v>0</v>
    <v>XP Inc. (XNAS:XP)</v>
    <v>2</v>
    <v>3</v>
    <v>Finance</v>
    <v>4</v>
    <v>23.13</v>
    <v>13.72</v>
    <v>1.2904</v>
    <v>0.20499999999999999</v>
    <v>9.7059999999999994E-3</v>
    <v>USD</v>
    <v>XP Inc. is a Cayman Islands-based holding company. The Company owns technological platforms for investments, financial services and education, in addition to media and content platforms, including brands, such as XP, Rico, Clear, Infomoney, XPeed and IM+. It distributes a range of financial products and services, such as financial education and digital content platform, financial advisory services and open financial product platform. Xpeed is a financial education platform in Brazil, which offers courses, MBAs and learning tools, as well as a range of digital content. It advises and supports its customers in a range of activities related to the financial universe, such as advisory services for institutional clients, private banking for high income clients, international financial services, structuring and issuance of financial products for corporate clients and issuers. It offers an open financial product platform to its clients, encompassing both proprietary and partnership products.</v>
    <v>7442</v>
    <v>Nasdaq Stock Market</v>
    <v>XNAS</v>
    <v>XNAS</v>
    <v>20, Genesis Close, GRAND CAYMAN, KY1-1208 KY</v>
    <v>21.785</v>
    <v>Investment Banking &amp; Investment Services</v>
    <v>Stock</v>
    <v>46129.798052661718</v>
    <v>8336</v>
    <v>21.055</v>
    <v>11086632925</v>
    <v>XP Inc.</v>
    <v>XP Inc.</v>
    <v>21.57</v>
    <v>12.097899999999999</v>
    <v>21.12</v>
    <v>21.324999999999999</v>
    <v>519889000</v>
    <v>XP</v>
    <v>XP Inc. (XNAS:XP)</v>
    <v>4967435</v>
    <v>5931429</v>
    <v>2019</v>
  </rv>
  <rv s="2">
    <v>8337</v>
  </rv>
  <rv s="0">
    <v>https://www.bing.com/financeapi/forcetrigger?t=bux7fr&amp;q=XNAS%3aEBON&amp;form=skydnc</v>
    <v>Learn more on Bing</v>
  </rv>
  <rv s="1">
    <v>en-US</v>
    <v>bux7fr</v>
    <v>268435456</v>
    <v>1</v>
    <v>Powered by Refinitiv</v>
    <v>0</v>
    <v>EBANG INTERNATIONAL HOLDINGS INC. (XNAS:EBON)</v>
    <v>2</v>
    <v>3</v>
    <v>Finance</v>
    <v>4</v>
    <v>5.8998999999999997</v>
    <v>1.61</v>
    <v>2.9742999999999999</v>
    <v>0.11</v>
    <v>5.0691E-2</v>
    <v>USD</v>
    <v>Ebang International Holdings Inc. is a global blockchain technology and fintech company. The Company principally engages in manufacturing and selling high-performance bitcoin mining machines and telecommunication products and provides financial technology services through independently developed fintech service platforms. The Company has application-specific integrated circuit (ASIC) chip design capability. The Company designs non-functional integrated circuits (IC) and ICs. It has technology for designing ASIC chips, channels for obtaining third-party wafer casting capabilities, and capabilities for producing blockchain products. It has two cryptocurrency exchange platforms and one cross-border payment and foreign exchange platform. The Company also provides telecommunication products and management and maintenance services. Its transmission network products include ETN5000, ETN200, ETN200-E, ETN204G, and EB-MSAP.</v>
    <v>218</v>
    <v>Nasdaq Stock Market</v>
    <v>XNAS</v>
    <v>XNAS</v>
    <v>12 Marina View, #20-02B, 018961 SG</v>
    <v>2.35</v>
    <v>Computers, Phones &amp; Household Electronics</v>
    <v>Stock</v>
    <v>46129.796978899998</v>
    <v>8339</v>
    <v>2.14</v>
    <v>14319813</v>
    <v>EBANG INTERNATIONAL HOLDINGS INC.</v>
    <v>EBANG INTERNATIONAL HOLDINGS INC.</v>
    <v>2.14</v>
    <v>0</v>
    <v>2.17</v>
    <v>2.2799999999999998</v>
    <v>6280620</v>
    <v>EBON</v>
    <v>EBANG INTERNATIONAL HOLDINGS INC. (XNAS:EBON)</v>
    <v>6620</v>
    <v>3732</v>
    <v>2018</v>
  </rv>
  <rv s="2">
    <v>8340</v>
  </rv>
  <rv s="30">
    <fb>45831</fb>
    <v>83</v>
  </rv>
  <rv s="30">
    <fb>46118</fb>
    <v>83</v>
  </rv>
  <rv s="30">
    <fb>142.5</fb>
    <v>84</v>
  </rv>
  <rv s="30">
    <fb>144.78</fb>
    <v>84</v>
  </rv>
  <rv s="30">
    <fb>142.03</fb>
    <v>84</v>
  </rv>
  <rv s="30">
    <fb>144.16999999999999</fb>
    <v>84</v>
  </rv>
  <rv s="30">
    <fb>45832</fb>
    <v>83</v>
  </rv>
  <rv s="30">
    <fb>145.56</fb>
    <v>84</v>
  </rv>
  <rv s="30">
    <fb>147.96</fb>
    <v>84</v>
  </rv>
  <rv s="30">
    <fb>145.5</fb>
    <v>84</v>
  </rv>
  <rv s="30">
    <fb>147.9</fb>
    <v>84</v>
  </rv>
  <rv s="30">
    <fb>45833</fb>
    <v>83</v>
  </rv>
  <rv s="30">
    <fb>149.27000000000001</fb>
    <v>84</v>
  </rv>
  <rv s="30">
    <fb>154.44999999999999</fb>
    <v>84</v>
  </rv>
  <rv s="30">
    <fb>149.26</fb>
    <v>84</v>
  </rv>
  <rv s="30">
    <fb>154.31</fb>
    <v>84</v>
  </rv>
  <rv s="30">
    <fb>45834</fb>
    <v>83</v>
  </rv>
  <rv s="30">
    <fb>155.97499999999999</fb>
    <v>84</v>
  </rv>
  <rv s="30">
    <fb>156.715</fb>
    <v>84</v>
  </rv>
  <rv s="30">
    <fb>154</fb>
    <v>84</v>
  </rv>
  <rv s="30">
    <fb>155.02000000000001</fb>
    <v>84</v>
  </rv>
  <rv s="30">
    <fb>45835</fb>
    <v>83</v>
  </rv>
  <rv s="30">
    <fb>156.04</fb>
    <v>84</v>
  </rv>
  <rv s="30">
    <fb>158.71</fb>
    <v>84</v>
  </rv>
  <rv s="30">
    <fb>155.255</fb>
    <v>84</v>
  </rv>
  <rv s="30">
    <fb>157.75</fb>
    <v>84</v>
  </rv>
  <rv s="30">
    <fb>45838</fb>
    <v>83</v>
  </rv>
  <rv s="30">
    <fb>158.4</fb>
    <v>84</v>
  </rv>
  <rv s="30">
    <fb>158.66</fb>
    <v>84</v>
  </rv>
  <rv s="30">
    <fb>155.96</fb>
    <v>84</v>
  </rv>
  <rv s="30">
    <fb>157.99</fb>
    <v>84</v>
  </rv>
  <rv s="30">
    <fb>45839</fb>
    <v>83</v>
  </rv>
  <rv s="30">
    <fb>156.29</fb>
    <v>84</v>
  </rv>
  <rv s="30">
    <fb>157.19999999999999</fb>
    <v>84</v>
  </rv>
  <rv s="30">
    <fb>151.49</fb>
    <v>84</v>
  </rv>
  <rv s="30">
    <fb>153.30000000000001</fb>
    <v>84</v>
  </rv>
  <rv s="30">
    <fb>45840</fb>
    <v>83</v>
  </rv>
  <rv s="30">
    <fb>152.97999999999999</fb>
    <v>84</v>
  </rv>
  <rv s="30">
    <fb>157.6</fb>
    <v>84</v>
  </rv>
  <rv s="30">
    <fb>152.97</fb>
    <v>84</v>
  </rv>
  <rv s="30">
    <fb>157.25</fb>
    <v>84</v>
  </rv>
  <rv s="30">
    <fb>45841</fb>
    <v>83</v>
  </rv>
  <rv s="30">
    <fb>158.37</fb>
    <v>84</v>
  </rv>
  <rv s="30">
    <fb>160.97999999999999</fb>
    <v>84</v>
  </rv>
  <rv s="30">
    <fb>157.77000000000001</fb>
    <v>84</v>
  </rv>
  <rv s="30">
    <fb>159.34</fb>
    <v>84</v>
  </rv>
  <rv s="30">
    <fb>45845</fb>
    <v>83</v>
  </rv>
  <rv s="30">
    <fb>158.19999999999999</fb>
    <v>84</v>
  </rv>
  <rv s="30">
    <fb>159.31</fb>
    <v>84</v>
  </rv>
  <rv s="30">
    <fb>157.34200000000001</fb>
    <v>84</v>
  </rv>
  <rv s="30">
    <fb>158.24</fb>
    <v>84</v>
  </rv>
  <rv s="30">
    <fb>45846</fb>
    <v>83</v>
  </rv>
  <rv s="30">
    <fb>159.33000000000001</fb>
    <v>84</v>
  </rv>
  <rv s="30">
    <fb>160.22</fb>
    <v>84</v>
  </rv>
  <rv s="30">
    <fb>158.38999999999999</fb>
    <v>84</v>
  </rv>
  <rv s="30">
    <fb>160</fb>
    <v>84</v>
  </rv>
  <rv s="30">
    <fb>45847</fb>
    <v>83</v>
  </rv>
  <rv s="30">
    <fb>161.22</fb>
    <v>84</v>
  </rv>
  <rv s="30">
    <fb>164.42</fb>
    <v>84</v>
  </rv>
  <rv s="30">
    <fb>161.16</fb>
    <v>84</v>
  </rv>
  <rv s="30">
    <fb>162.88</fb>
    <v>84</v>
  </rv>
  <rv s="30">
    <fb>45848</fb>
    <v>83</v>
  </rv>
  <rv s="30">
    <fb>164.32</fb>
    <v>84</v>
  </rv>
  <rv s="30">
    <fb>164.5</fb>
    <v>84</v>
  </rv>
  <rv s="30">
    <fb>161.61000000000001</fb>
    <v>84</v>
  </rv>
  <rv s="30">
    <fb>164.1</fb>
    <v>84</v>
  </rv>
  <rv s="30">
    <fb>45849</fb>
    <v>83</v>
  </rv>
  <rv s="30">
    <fb>163.715</fb>
    <v>84</v>
  </rv>
  <rv s="30">
    <fb>167.89</fb>
    <v>84</v>
  </rv>
  <rv s="30">
    <fb>163.47</fb>
    <v>84</v>
  </rv>
  <rv s="30">
    <fb>164.92</fb>
    <v>84</v>
  </rv>
  <rv s="30">
    <fb>45852</fb>
    <v>83</v>
  </rv>
  <rv s="30">
    <fb>165.37</fb>
    <v>84</v>
  </rv>
  <rv s="30">
    <fb>165.49</fb>
    <v>84</v>
  </rv>
  <rv s="30">
    <fb>162.02000000000001</fb>
    <v>84</v>
  </rv>
  <rv s="30">
    <fb>164.07</fb>
    <v>84</v>
  </rv>
  <rv s="30">
    <fb>45853</fb>
    <v>83</v>
  </rv>
  <rv s="30">
    <fb>171.19</fb>
    <v>84</v>
  </rv>
  <rv s="30">
    <fb>172.4</fb>
    <v>84</v>
  </rv>
  <rv s="30">
    <fb>169.19499999999999</fb>
    <v>84</v>
  </rv>
  <rv s="30">
    <fb>170.7</fb>
    <v>84</v>
  </rv>
  <rv s="30">
    <fb>45854</fb>
    <v>83</v>
  </rv>
  <rv s="30">
    <fb>171.06</fb>
    <v>84</v>
  </rv>
  <rv s="30">
    <fb>171.75</fb>
    <v>84</v>
  </rv>
  <rv s="30">
    <fb>168.9</fb>
    <v>84</v>
  </rv>
  <rv s="30">
    <fb>171.37</fb>
    <v>84</v>
  </rv>
  <rv s="30">
    <fb>45855</fb>
    <v>83</v>
  </rv>
  <rv s="30">
    <fb>172.02</fb>
    <v>84</v>
  </rv>
  <rv s="30">
    <fb>174.16</fb>
    <v>84</v>
  </rv>
  <rv s="30">
    <fb>170.83</fb>
    <v>84</v>
  </rv>
  <rv s="30">
    <fb>173</fb>
    <v>84</v>
  </rv>
  <rv s="30">
    <fb>45856</fb>
    <v>83</v>
  </rv>
  <rv s="30">
    <fb>173.64</fb>
    <v>84</v>
  </rv>
  <rv s="30">
    <fb>174.25</fb>
    <v>84</v>
  </rv>
  <rv s="30">
    <fb>171.26</fb>
    <v>84</v>
  </rv>
  <rv s="30">
    <fb>172.41</fb>
    <v>84</v>
  </rv>
  <rv s="30">
    <fb>45859</fb>
    <v>83</v>
  </rv>
  <rv s="30">
    <fb>172.75</fb>
    <v>84</v>
  </rv>
  <rv s="30">
    <fb>173.38</fb>
    <v>84</v>
  </rv>
  <rv s="30">
    <fb>171</fb>
    <v>84</v>
  </rv>
  <rv s="30">
    <fb>171.38</fb>
    <v>84</v>
  </rv>
  <rv s="30">
    <fb>45860</fb>
    <v>83</v>
  </rv>
  <rv s="30">
    <fb>171.34</fb>
    <v>84</v>
  </rv>
  <rv s="30">
    <fb>171.39</fb>
    <v>84</v>
  </rv>
  <rv s="30">
    <fb>164.58</fb>
    <v>84</v>
  </rv>
  <rv s="30">
    <fb>167.03</fb>
    <v>84</v>
  </rv>
  <rv s="30">
    <fb>45861</fb>
    <v>83</v>
  </rv>
  <rv s="30">
    <fb>169.53</fb>
    <v>84</v>
  </rv>
  <rv s="30">
    <fb>167.97</fb>
    <v>84</v>
  </rv>
  <rv s="30">
    <fb>170.78</fb>
    <v>84</v>
  </rv>
  <rv s="30">
    <fb>45862</fb>
    <v>83</v>
  </rv>
  <rv s="30">
    <fb>172.44</fb>
    <v>84</v>
  </rv>
  <rv s="30">
    <fb>173.83</fb>
    <v>84</v>
  </rv>
  <rv s="30">
    <fb>171.3</fb>
    <v>84</v>
  </rv>
  <rv s="30">
    <fb>173.74</fb>
    <v>84</v>
  </rv>
  <rv s="30">
    <fb>45863</fb>
    <v>83</v>
  </rv>
  <rv s="30">
    <fb>173.61</fb>
    <v>84</v>
  </rv>
  <rv s="30">
    <fb>174.72</fb>
    <v>84</v>
  </rv>
  <rv s="30">
    <fb>172.96</fb>
    <v>84</v>
  </rv>
  <rv s="30">
    <fb>173.5</fb>
    <v>84</v>
  </rv>
  <rv s="30">
    <fb>45866</fb>
    <v>83</v>
  </rv>
  <rv s="30">
    <fb>174.02</fb>
    <v>84</v>
  </rv>
  <rv s="30">
    <fb>177</fb>
    <v>84</v>
  </rv>
  <rv s="30">
    <fb>173.97</fb>
    <v>84</v>
  </rv>
  <rv s="30">
    <fb>176.75</fb>
    <v>84</v>
  </rv>
  <rv s="30">
    <fb>45867</fb>
    <v>83</v>
  </rv>
  <rv s="30">
    <fb>177.96</fb>
    <v>84</v>
  </rv>
  <rv s="30">
    <fb>179.38</fb>
    <v>84</v>
  </rv>
  <rv s="30">
    <fb>175.02</fb>
    <v>84</v>
  </rv>
  <rv s="30">
    <fb>175.51</fb>
    <v>84</v>
  </rv>
  <rv s="30">
    <fb>45868</fb>
    <v>83</v>
  </rv>
  <rv s="30">
    <fb>176.51</fb>
    <v>84</v>
  </rv>
  <rv s="30">
    <fb>179.89</fb>
    <v>84</v>
  </rv>
  <rv s="30">
    <fb>176.04</fb>
    <v>84</v>
  </rv>
  <rv s="30">
    <fb>179.27</fb>
    <v>84</v>
  </rv>
  <rv s="30">
    <fb>45869</fb>
    <v>83</v>
  </rv>
  <rv s="30">
    <fb>182.9</fb>
    <v>84</v>
  </rv>
  <rv s="30">
    <fb>183.3</fb>
    <v>84</v>
  </rv>
  <rv s="30">
    <fb>175.93</fb>
    <v>84</v>
  </rv>
  <rv s="30">
    <fb>177.87</fb>
    <v>84</v>
  </rv>
  <rv s="30">
    <fb>45870</fb>
    <v>83</v>
  </rv>
  <rv s="30">
    <fb>174.09</fb>
    <v>84</v>
  </rv>
  <rv s="30">
    <fb>176.54</fb>
    <v>84</v>
  </rv>
  <rv s="30">
    <fb>170.89</fb>
    <v>84</v>
  </rv>
  <rv s="30">
    <fb>173.72</fb>
    <v>84</v>
  </rv>
  <rv s="30">
    <fb>45873</fb>
    <v>83</v>
  </rv>
  <rv s="30">
    <fb>175.16</fb>
    <v>84</v>
  </rv>
  <rv s="30">
    <fb>180.2</fb>
    <v>84</v>
  </rv>
  <rv s="30">
    <fb>174.52</fb>
    <v>84</v>
  </rv>
  <rv s="30">
    <fb>180</fb>
    <v>84</v>
  </rv>
  <rv s="30">
    <fb>45874</fb>
    <v>83</v>
  </rv>
  <rv s="30">
    <fb>179.62</fb>
    <v>84</v>
  </rv>
  <rv s="30">
    <fb>180.26</fb>
    <v>84</v>
  </rv>
  <rv s="30">
    <fb>175.9</fb>
    <v>84</v>
  </rv>
  <rv s="30">
    <fb>178.26</fb>
    <v>84</v>
  </rv>
  <rv s="30">
    <fb>45875</fb>
    <v>83</v>
  </rv>
  <rv s="30">
    <fb>176.32499999999999</fb>
    <v>84</v>
  </rv>
  <rv s="30">
    <fb>179.9</fb>
    <v>84</v>
  </rv>
  <rv s="30">
    <fb>176.25</fb>
    <v>84</v>
  </rv>
  <rv s="30">
    <fb>179.42</fb>
    <v>84</v>
  </rv>
  <rv s="30">
    <fb>45876</fb>
    <v>83</v>
  </rv>
  <rv s="30">
    <fb>181.57</fb>
    <v>84</v>
  </rv>
  <rv s="30">
    <fb>183.88</fb>
    <v>84</v>
  </rv>
  <rv s="30">
    <fb>178.79499999999999</fb>
    <v>84</v>
  </rv>
  <rv s="30">
    <fb>180.77</fb>
    <v>84</v>
  </rv>
  <rv s="30">
    <fb>45877</fb>
    <v>83</v>
  </rv>
  <rv s="30">
    <fb>181.55</fb>
    <v>84</v>
  </rv>
  <rv s="30">
    <fb>180.4</fb>
    <v>84</v>
  </rv>
  <rv s="30">
    <fb>182.7</fb>
    <v>84</v>
  </rv>
  <rv s="30">
    <fb>45880</fb>
    <v>83</v>
  </rv>
  <rv s="30">
    <fb>182.05</fb>
    <v>84</v>
  </rv>
  <rv s="30">
    <fb>183.84</fb>
    <v>84</v>
  </rv>
  <rv s="30">
    <fb>180.25</fb>
    <v>84</v>
  </rv>
  <rv s="30">
    <fb>182.06</fb>
    <v>84</v>
  </rv>
  <rv s="30">
    <fb>45881</fb>
    <v>83</v>
  </rv>
  <rv s="30">
    <fb>182.96</fb>
    <v>84</v>
  </rv>
  <rv s="30">
    <fb>184.48</fb>
    <v>84</v>
  </rv>
  <rv s="30">
    <fb>179.46</fb>
    <v>84</v>
  </rv>
  <rv s="30">
    <fb>183.16</fb>
    <v>84</v>
  </rv>
  <rv s="30">
    <fb>45882</fb>
    <v>83</v>
  </rv>
  <rv s="30">
    <fb>182.61500000000001</fb>
    <v>84</v>
  </rv>
  <rv s="30">
    <fb>183.97</fb>
    <v>84</v>
  </rv>
  <rv s="30">
    <fb>179.35</fb>
    <v>84</v>
  </rv>
  <rv s="30">
    <fb>181.59</fb>
    <v>84</v>
  </rv>
  <rv s="30">
    <fb>45883</fb>
    <v>83</v>
  </rv>
  <rv s="30">
    <fb>179.75</fb>
    <v>84</v>
  </rv>
  <rv s="30">
    <fb>183.02</fb>
    <v>84</v>
  </rv>
  <rv s="30">
    <fb>182.02</fb>
    <v>84</v>
  </rv>
  <rv s="30">
    <fb>45884</fb>
    <v>83</v>
  </rv>
  <rv s="30">
    <fb>181.88</fb>
    <v>84</v>
  </rv>
  <rv s="30">
    <fb>181.9</fb>
    <v>84</v>
  </rv>
  <rv s="30">
    <fb>178.04169999999999</fb>
    <v>84</v>
  </rv>
  <rv s="30">
    <fb>180.45</fb>
    <v>84</v>
  </rv>
  <rv s="30">
    <fb>45887</fb>
    <v>83</v>
  </rv>
  <rv s="30">
    <fb>180.6</fb>
    <v>84</v>
  </rv>
  <rv s="30">
    <fb>182.9375</fb>
    <v>84</v>
  </rv>
  <rv s="30">
    <fb>180.59</fb>
    <v>84</v>
  </rv>
  <rv s="30">
    <fb>182.01</fb>
    <v>84</v>
  </rv>
  <rv s="30">
    <fb>45888</fb>
    <v>83</v>
  </rv>
  <rv s="30">
    <fb>182.43</fb>
    <v>84</v>
  </rv>
  <rv s="30">
    <fb>182.5</fb>
    <v>84</v>
  </rv>
  <rv s="30">
    <fb>175.49</fb>
    <v>84</v>
  </rv>
  <rv s="30">
    <fb>175.64</fb>
    <v>84</v>
  </rv>
  <rv s="30">
    <fb>45889</fb>
    <v>83</v>
  </rv>
  <rv s="30">
    <fb>175.16499999999999</fb>
    <v>84</v>
  </rv>
  <rv s="30">
    <fb>176</fb>
    <v>84</v>
  </rv>
  <rv s="30">
    <fb>168.80099999999999</fb>
    <v>84</v>
  </rv>
  <rv s="30">
    <fb>175.4</fb>
    <v>84</v>
  </rv>
  <rv s="30">
    <fb>45890</fb>
    <v>83</v>
  </rv>
  <rv s="30">
    <fb>174.85</fb>
    <v>84</v>
  </rv>
  <rv s="30">
    <fb>176.9</fb>
    <v>84</v>
  </rv>
  <rv s="30">
    <fb>173.81</fb>
    <v>84</v>
  </rv>
  <rv s="30">
    <fb>174.98</fb>
    <v>84</v>
  </rv>
  <rv s="30">
    <fb>45891</fb>
    <v>83</v>
  </rv>
  <rv s="30">
    <fb>172.61</fb>
    <v>84</v>
  </rv>
  <rv s="30">
    <fb>178.59</fb>
    <v>84</v>
  </rv>
  <rv s="30">
    <fb>171.2</fb>
    <v>84</v>
  </rv>
  <rv s="30">
    <fb>177.99</fb>
    <v>84</v>
  </rv>
  <rv s="30">
    <fb>45894</fb>
    <v>83</v>
  </rv>
  <rv s="30">
    <fb>178.35</fb>
    <v>84</v>
  </rv>
  <rv s="30">
    <fb>181.91</fb>
    <v>84</v>
  </rv>
  <rv s="30">
    <fb>176.57</fb>
    <v>84</v>
  </rv>
  <rv s="30">
    <fb>179.81</fb>
    <v>84</v>
  </rv>
  <rv s="30">
    <fb>45895</fb>
    <v>83</v>
  </rv>
  <rv s="30">
    <fb>180.05500000000001</fb>
    <v>84</v>
  </rv>
  <rv s="30">
    <fb>182.39</fb>
    <v>84</v>
  </rv>
  <rv s="30">
    <fb>178.81</fb>
    <v>84</v>
  </rv>
  <rv s="30">
    <fb>181.77</fb>
    <v>84</v>
  </rv>
  <rv s="30">
    <fb>45896</fb>
    <v>83</v>
  </rv>
  <rv s="30">
    <fb>181.98</fb>
    <v>84</v>
  </rv>
  <rv s="30">
    <fb>182.49</fb>
    <v>84</v>
  </rv>
  <rv s="30">
    <fb>179.1</fb>
    <v>84</v>
  </rv>
  <rv s="30">
    <fb>181.6</fb>
    <v>84</v>
  </rv>
  <rv s="30">
    <fb>45897</fb>
    <v>83</v>
  </rv>
  <rv s="30">
    <fb>180.82</fb>
    <v>84</v>
  </rv>
  <rv s="30">
    <fb>184.47</fb>
    <v>84</v>
  </rv>
  <rv s="30">
    <fb>176.41</fb>
    <v>84</v>
  </rv>
  <rv s="30">
    <fb>180.17</fb>
    <v>84</v>
  </rv>
  <rv s="30">
    <fb>45898</fb>
    <v>83</v>
  </rv>
  <rv s="30">
    <fb>178.11</fb>
    <v>84</v>
  </rv>
  <rv s="30">
    <fb>178.15</fb>
    <v>84</v>
  </rv>
  <rv s="30">
    <fb>173.14500000000001</fb>
    <v>84</v>
  </rv>
  <rv s="30">
    <fb>174.18</fb>
    <v>84</v>
  </rv>
  <rv s="30">
    <fb>45902</fb>
    <v>83</v>
  </rv>
  <rv s="30">
    <fb>170</fb>
    <v>84</v>
  </rv>
  <rv s="30">
    <fb>172.37899999999999</fb>
    <v>84</v>
  </rv>
  <rv s="30">
    <fb>167.22</fb>
    <v>84</v>
  </rv>
  <rv s="30">
    <fb>45903</fb>
    <v>83</v>
  </rv>
  <rv s="30">
    <fb>168.875</fb>
    <v>84</v>
  </rv>
  <rv s="30">
    <fb>170.62</fb>
    <v>84</v>
  </rv>
  <rv s="30">
    <fb>45904</fb>
    <v>83</v>
  </rv>
  <rv s="30">
    <fb>170.57</fb>
    <v>84</v>
  </rv>
  <rv s="30">
    <fb>171.86</fb>
    <v>84</v>
  </rv>
  <rv s="30">
    <fb>169.41</fb>
    <v>84</v>
  </rv>
  <rv s="30">
    <fb>171.66</fb>
    <v>84</v>
  </rv>
  <rv s="30">
    <fb>45905</fb>
    <v>83</v>
  </rv>
  <rv s="30">
    <fb>168.03</fb>
    <v>84</v>
  </rv>
  <rv s="30">
    <fb>169.03</fb>
    <v>84</v>
  </rv>
  <rv s="30">
    <fb>167.02</fb>
    <v>84</v>
  </rv>
  <rv s="30">
    <fb>45908</fb>
    <v>83</v>
  </rv>
  <rv s="30">
    <fb>167.55</fb>
    <v>84</v>
  </rv>
  <rv s="30">
    <fb>170.96</fb>
    <v>84</v>
  </rv>
  <rv s="30">
    <fb>167.35</fb>
    <v>84</v>
  </rv>
  <rv s="30">
    <fb>168.31</fb>
    <v>84</v>
  </rv>
  <rv s="30">
    <fb>45909</fb>
    <v>83</v>
  </rv>
  <rv s="30">
    <fb>169.09</fb>
    <v>84</v>
  </rv>
  <rv s="30">
    <fb>170.98</fb>
    <v>84</v>
  </rv>
  <rv s="30">
    <fb>166.74010000000001</fb>
    <v>84</v>
  </rv>
  <rv s="30">
    <fb>170.76</fb>
    <v>84</v>
  </rv>
  <rv s="30">
    <fb>45910</fb>
    <v>83</v>
  </rv>
  <rv s="30">
    <fb>176.64</fb>
    <v>84</v>
  </rv>
  <rv s="30">
    <fb>179.29</fb>
    <v>84</v>
  </rv>
  <rv s="30">
    <fb>175.47</fb>
    <v>84</v>
  </rv>
  <rv s="30">
    <fb>177.33</fb>
    <v>84</v>
  </rv>
  <rv s="30">
    <fb>45911</fb>
    <v>83</v>
  </rv>
  <rv s="30">
    <fb>179.68</fb>
    <v>84</v>
  </rv>
  <rv s="30">
    <fb>180.28</fb>
    <v>84</v>
  </rv>
  <rv s="30">
    <fb>176.48</fb>
    <v>84</v>
  </rv>
  <rv s="30">
    <fb>177.17</fb>
    <v>84</v>
  </rv>
  <rv s="30">
    <fb>45912</fb>
    <v>83</v>
  </rv>
  <rv s="30">
    <fb>177.77</fb>
    <v>84</v>
  </rv>
  <rv s="30">
    <fb>178.595</fb>
    <v>84</v>
  </rv>
  <rv s="30">
    <fb>176.45</fb>
    <v>84</v>
  </rv>
  <rv s="30">
    <fb>177.82</fb>
    <v>84</v>
  </rv>
  <rv s="30">
    <fb>45915</fb>
    <v>83</v>
  </rv>
  <rv s="30">
    <fb>175.67</fb>
    <v>84</v>
  </rv>
  <rv s="30">
    <fb>178.85</fb>
    <v>84</v>
  </rv>
  <rv s="30">
    <fb>174.51</fb>
    <v>84</v>
  </rv>
  <rv s="30">
    <fb>177.75</fb>
    <v>84</v>
  </rv>
  <rv s="30">
    <fb>45916</fb>
    <v>83</v>
  </rv>
  <rv s="30">
    <fb>177.5</fb>
    <v>84</v>
  </rv>
  <rv s="30">
    <fb>174.38</fb>
    <v>84</v>
  </rv>
  <rv s="30">
    <fb>174.88</fb>
    <v>84</v>
  </rv>
  <rv s="30">
    <fb>45917</fb>
    <v>83</v>
  </rv>
  <rv s="30">
    <fb>172.64</fb>
    <v>84</v>
  </rv>
  <rv s="30">
    <fb>173.2</fb>
    <v>84</v>
  </rv>
  <rv s="30">
    <fb>168.41</fb>
    <v>84</v>
  </rv>
  <rv s="30">
    <fb>170.29</fb>
    <v>84</v>
  </rv>
  <rv s="30">
    <fb>45918</fb>
    <v>83</v>
  </rv>
  <rv s="30">
    <fb>173.98</fb>
    <v>84</v>
  </rv>
  <rv s="30">
    <fb>177.1</fb>
    <v>84</v>
  </rv>
  <rv s="30">
    <fb>176.24</fb>
    <v>84</v>
  </rv>
  <rv s="30">
    <fb>45919</fb>
    <v>83</v>
  </rv>
  <rv s="30">
    <fb>175.77</fb>
    <v>84</v>
  </rv>
  <rv s="30">
    <fb>178.08</fb>
    <v>84</v>
  </rv>
  <rv s="30">
    <fb>175.18</fb>
    <v>84</v>
  </rv>
  <rv s="30">
    <fb>176.67</fb>
    <v>84</v>
  </rv>
  <rv s="30">
    <fb>45922</fb>
    <v>83</v>
  </rv>
  <rv s="30">
    <fb>175.3</fb>
    <v>84</v>
  </rv>
  <rv s="30">
    <fb>184.55</fb>
    <v>84</v>
  </rv>
  <rv s="30">
    <fb>174.70529999999999</fb>
    <v>84</v>
  </rv>
  <rv s="30">
    <fb>183.61</fb>
    <v>84</v>
  </rv>
  <rv s="30">
    <fb>45923</fb>
    <v>83</v>
  </rv>
  <rv s="30">
    <fb>181.97</fb>
    <v>84</v>
  </rv>
  <rv s="30">
    <fb>182.42</fb>
    <v>84</v>
  </rv>
  <rv s="30">
    <fb>176.21</fb>
    <v>84</v>
  </rv>
  <rv s="30">
    <fb>178.43</fb>
    <v>84</v>
  </rv>
  <rv s="30">
    <fb>45924</fb>
    <v>83</v>
  </rv>
  <rv s="30">
    <fb>179.77</fb>
    <v>84</v>
  </rv>
  <rv s="30">
    <fb>179.78</fb>
    <v>84</v>
  </rv>
  <rv s="30">
    <fb>176.97</fb>
    <v>84</v>
  </rv>
  <rv s="30">
    <fb>45925</fb>
    <v>83</v>
  </rv>
  <rv s="30">
    <fb>174.48</fb>
    <v>84</v>
  </rv>
  <rv s="30">
    <fb>173.125</fb>
    <v>84</v>
  </rv>
  <rv s="30">
    <fb>177.69</fb>
    <v>84</v>
  </rv>
  <rv s="30">
    <fb>45926</fb>
    <v>83</v>
  </rv>
  <rv s="30">
    <fb>178.17</fb>
    <v>84</v>
  </rv>
  <rv s="30">
    <fb>174.93</fb>
    <v>84</v>
  </rv>
  <rv s="30">
    <fb>178.19</fb>
    <v>84</v>
  </rv>
  <rv s="30">
    <fb>45929</fb>
    <v>83</v>
  </rv>
  <rv s="30">
    <fb>180.42500000000001</fb>
    <v>84</v>
  </rv>
  <rv s="30">
    <fb>184</fb>
    <v>84</v>
  </rv>
  <rv s="30">
    <fb>180.32</fb>
    <v>84</v>
  </rv>
  <rv s="30">
    <fb>181.85</fb>
    <v>84</v>
  </rv>
  <rv s="30">
    <fb>45930</fb>
    <v>83</v>
  </rv>
  <rv s="30">
    <fb>182.08</fb>
    <v>84</v>
  </rv>
  <rv s="30">
    <fb>187.35</fb>
    <v>84</v>
  </rv>
  <rv s="30">
    <fb>181.48</fb>
    <v>84</v>
  </rv>
  <rv s="30">
    <fb>186.58</fb>
    <v>84</v>
  </rv>
  <rv s="30">
    <fb>45931</fb>
    <v>83</v>
  </rv>
  <rv s="30">
    <fb>185.24</fb>
    <v>84</v>
  </rv>
  <rv s="30">
    <fb>188.14</fb>
    <v>84</v>
  </rv>
  <rv s="30">
    <fb>183.9</fb>
    <v>84</v>
  </rv>
  <rv s="30">
    <fb>187.24</fb>
    <v>84</v>
  </rv>
  <rv s="30">
    <fb>45932</fb>
    <v>83</v>
  </rv>
  <rv s="30">
    <fb>189.6</fb>
    <v>84</v>
  </rv>
  <rv s="30">
    <fb>191.05</fb>
    <v>84</v>
  </rv>
  <rv s="30">
    <fb>188.06</fb>
    <v>84</v>
  </rv>
  <rv s="30">
    <fb>188.89</fb>
    <v>84</v>
  </rv>
  <rv s="30">
    <fb>45933</fb>
    <v>83</v>
  </rv>
  <rv s="30">
    <fb>189.19</fb>
    <v>84</v>
  </rv>
  <rv s="30">
    <fb>190.36</fb>
    <v>84</v>
  </rv>
  <rv s="30">
    <fb>185.38</fb>
    <v>84</v>
  </rv>
  <rv s="30">
    <fb>187.62</fb>
    <v>84</v>
  </rv>
  <rv s="30">
    <fb>45936</fb>
    <v>83</v>
  </rv>
  <rv s="30">
    <fb>185.5</fb>
    <v>84</v>
  </rv>
  <rv s="30">
    <fb>187.23</fb>
    <v>84</v>
  </rv>
  <rv s="30">
    <fb>183.33</fb>
    <v>84</v>
  </rv>
  <rv s="30">
    <fb>185.54</fb>
    <v>84</v>
  </rv>
  <rv s="30">
    <fb>45937</fb>
    <v>83</v>
  </rv>
  <rv s="30">
    <fb>186.23</fb>
    <v>84</v>
  </rv>
  <rv s="30">
    <fb>189.06</fb>
    <v>84</v>
  </rv>
  <rv s="30">
    <fb>185.04</fb>
    <v>84</v>
  </rv>
  <rv s="30">
    <fb>45938</fb>
    <v>83</v>
  </rv>
  <rv s="30">
    <fb>186.57</fb>
    <v>84</v>
  </rv>
  <rv s="30">
    <fb>186.54</fb>
    <v>84</v>
  </rv>
  <rv s="30">
    <fb>189.11</fb>
    <v>84</v>
  </rv>
  <rv s="30">
    <fb>45939</fb>
    <v>83</v>
  </rv>
  <rv s="30">
    <fb>192.22499999999999</fb>
    <v>84</v>
  </rv>
  <rv s="30">
    <fb>195.3</fb>
    <v>84</v>
  </rv>
  <rv s="30">
    <fb>191.06</fb>
    <v>84</v>
  </rv>
  <rv s="30">
    <fb>192.57</fb>
    <v>84</v>
  </rv>
  <rv s="30">
    <fb>45940</fb>
    <v>83</v>
  </rv>
  <rv s="30">
    <fb>193.505</fb>
    <v>84</v>
  </rv>
  <rv s="30">
    <fb>195.62</fb>
    <v>84</v>
  </rv>
  <rv s="30">
    <fb>45943</fb>
    <v>83</v>
  </rv>
  <rv s="30">
    <fb>187.965</fb>
    <v>84</v>
  </rv>
  <rv s="30">
    <fb>190.10990000000001</fb>
    <v>84</v>
  </rv>
  <rv s="30">
    <fb>185.96</fb>
    <v>84</v>
  </rv>
  <rv s="30">
    <fb>188.32</fb>
    <v>84</v>
  </rv>
  <rv s="30">
    <fb>45944</fb>
    <v>83</v>
  </rv>
  <rv s="30">
    <fb>184.77</fb>
    <v>84</v>
  </rv>
  <rv s="30">
    <fb>184.8</fb>
    <v>84</v>
  </rv>
  <rv s="30">
    <fb>179.7</fb>
    <v>84</v>
  </rv>
  <rv s="30">
    <fb>180.03</fb>
    <v>84</v>
  </rv>
  <rv s="30">
    <fb>45945</fb>
    <v>83</v>
  </rv>
  <rv s="30">
    <fb>184.87</fb>
    <v>84</v>
  </rv>
  <rv s="30">
    <fb>177.29</fb>
    <v>84</v>
  </rv>
  <rv s="30">
    <fb>179.83</fb>
    <v>84</v>
  </rv>
  <rv s="30">
    <fb>45946</fb>
    <v>83</v>
  </rv>
  <rv s="30">
    <fb>182.23</fb>
    <v>84</v>
  </rv>
  <rv s="30">
    <fb>183.28</fb>
    <v>84</v>
  </rv>
  <rv s="30">
    <fb>181.81</fb>
    <v>84</v>
  </rv>
  <rv s="30">
    <fb>45947</fb>
    <v>83</v>
  </rv>
  <rv s="30">
    <fb>180.18</fb>
    <v>84</v>
  </rv>
  <rv s="30">
    <fb>184.1</fb>
    <v>84</v>
  </rv>
  <rv s="30">
    <fb>183.22</fb>
    <v>84</v>
  </rv>
  <rv s="30">
    <fb>45950</fb>
    <v>83</v>
  </rv>
  <rv s="30">
    <fb>183.13</fb>
    <v>84</v>
  </rv>
  <rv s="30">
    <fb>185.2</fb>
    <v>84</v>
  </rv>
  <rv s="30">
    <fb>181.73</fb>
    <v>84</v>
  </rv>
  <rv s="30">
    <fb>182.64</fb>
    <v>84</v>
  </rv>
  <rv s="30">
    <fb>45951</fb>
    <v>83</v>
  </rv>
  <rv s="30">
    <fb>182.785</fb>
    <v>84</v>
  </rv>
  <rv s="30">
    <fb>179.8</fb>
    <v>84</v>
  </rv>
  <rv s="30">
    <fb>181.16</fb>
    <v>84</v>
  </rv>
  <rv s="30">
    <fb>45952</fb>
    <v>83</v>
  </rv>
  <rv s="30">
    <fb>181.14</fb>
    <v>84</v>
  </rv>
  <rv s="30">
    <fb>183.44</fb>
    <v>84</v>
  </rv>
  <rv s="30">
    <fb>176.76</fb>
    <v>84</v>
  </rv>
  <rv s="30">
    <fb>45953</fb>
    <v>83</v>
  </rv>
  <rv s="30">
    <fb>180.42</fb>
    <v>84</v>
  </rv>
  <rv s="30">
    <fb>183.03</fb>
    <v>84</v>
  </rv>
  <rv s="30">
    <fb>179.7901</fb>
    <v>84</v>
  </rv>
  <rv s="30">
    <fb>182.16</fb>
    <v>84</v>
  </rv>
  <rv s="30">
    <fb>45954</fb>
    <v>83</v>
  </rv>
  <rv s="30">
    <fb>183.83500000000001</fb>
    <v>84</v>
  </rv>
  <rv s="30">
    <fb>187.47</fb>
    <v>84</v>
  </rv>
  <rv s="30">
    <fb>183.5</fb>
    <v>84</v>
  </rv>
  <rv s="30">
    <fb>186.26</fb>
    <v>84</v>
  </rv>
  <rv s="30">
    <fb>45957</fb>
    <v>83</v>
  </rv>
  <rv s="30">
    <fb>189.99</fb>
    <v>84</v>
  </rv>
  <rv s="30">
    <fb>192</fb>
    <v>84</v>
  </rv>
  <rv s="30">
    <fb>188.43180000000001</fb>
    <v>84</v>
  </rv>
  <rv s="30">
    <fb>191.49</fb>
    <v>84</v>
  </rv>
  <rv s="30">
    <fb>45958</fb>
    <v>83</v>
  </rv>
  <rv s="30">
    <fb>193.05</fb>
    <v>84</v>
  </rv>
  <rv s="30">
    <fb>203.15</fb>
    <v>84</v>
  </rv>
  <rv s="30">
    <fb>191.91</fb>
    <v>84</v>
  </rv>
  <rv s="30">
    <fb>201.03</fb>
    <v>84</v>
  </rv>
  <rv s="30">
    <fb>45959</fb>
    <v>83</v>
  </rv>
  <rv s="30">
    <fb>207.98</fb>
    <v>84</v>
  </rv>
  <rv s="30">
    <fb>212.18989999999999</fb>
    <v>84</v>
  </rv>
  <rv s="30">
    <fb>204.77500000000001</fb>
    <v>84</v>
  </rv>
  <rv s="30">
    <fb>207.04</fb>
    <v>84</v>
  </rv>
  <rv s="30">
    <fb>45960</fb>
    <v>83</v>
  </rv>
  <rv s="30">
    <fb>205.15</fb>
    <v>84</v>
  </rv>
  <rv s="30">
    <fb>206.16</fb>
    <v>84</v>
  </rv>
  <rv s="30">
    <fb>201.41</fb>
    <v>84</v>
  </rv>
  <rv s="30">
    <fb>202.89</fb>
    <v>84</v>
  </rv>
  <rv s="30">
    <fb>45961</fb>
    <v>83</v>
  </rv>
  <rv s="30">
    <fb>206.45</fb>
    <v>84</v>
  </rv>
  <rv s="30">
    <fb>207.97</fb>
    <v>84</v>
  </rv>
  <rv s="30">
    <fb>202.07</fb>
    <v>84</v>
  </rv>
  <rv s="30">
    <fb>202.49</fb>
    <v>84</v>
  </rv>
  <rv s="30">
    <fb>45964</fb>
    <v>83</v>
  </rv>
  <rv s="30">
    <fb>208.08</fb>
    <v>84</v>
  </rv>
  <rv s="30">
    <fb>211.33500000000001</fb>
    <v>84</v>
  </rv>
  <rv s="30">
    <fb>205.56</fb>
    <v>84</v>
  </rv>
  <rv s="30">
    <fb>206.88</fb>
    <v>84</v>
  </rv>
  <rv s="30">
    <fb>45965</fb>
    <v>83</v>
  </rv>
  <rv s="30">
    <fb>203</fb>
    <v>84</v>
  </rv>
  <rv s="30">
    <fb>203.9699</fb>
    <v>84</v>
  </rv>
  <rv s="30">
    <fb>197.93</fb>
    <v>84</v>
  </rv>
  <rv s="30">
    <fb>198.69</fb>
    <v>84</v>
  </rv>
  <rv s="30">
    <fb>45966</fb>
    <v>83</v>
  </rv>
  <rv s="30">
    <fb>198.77</fb>
    <v>84</v>
  </rv>
  <rv s="30">
    <fb>202.92</fb>
    <v>84</v>
  </rv>
  <rv s="30">
    <fb>194.65</fb>
    <v>84</v>
  </rv>
  <rv s="30">
    <fb>195.21</fb>
    <v>84</v>
  </rv>
  <rv s="30">
    <fb>45967</fb>
    <v>83</v>
  </rv>
  <rv s="30">
    <fb>196.42</fb>
    <v>84</v>
  </rv>
  <rv s="30">
    <fb>197.62</fb>
    <v>84</v>
  </rv>
  <rv s="30">
    <fb>186.38</fb>
    <v>84</v>
  </rv>
  <rv s="30">
    <fb>188.08</fb>
    <v>84</v>
  </rv>
  <rv s="30">
    <fb>45968</fb>
    <v>83</v>
  </rv>
  <rv s="30">
    <fb>184.9</fb>
    <v>84</v>
  </rv>
  <rv s="30">
    <fb>178.91</fb>
    <v>84</v>
  </rv>
  <rv s="30">
    <fb>188.15</fb>
    <v>84</v>
  </rv>
  <rv s="30">
    <fb>45971</fb>
    <v>83</v>
  </rv>
  <rv s="30">
    <fb>195.11</fb>
    <v>84</v>
  </rv>
  <rv s="30">
    <fb>199.94</fb>
    <v>84</v>
  </rv>
  <rv s="30">
    <fb>193.79</fb>
    <v>84</v>
  </rv>
  <rv s="30">
    <fb>199.05</fb>
    <v>84</v>
  </rv>
  <rv s="30">
    <fb>45972</fb>
    <v>83</v>
  </rv>
  <rv s="30">
    <fb>195.155</fb>
    <v>84</v>
  </rv>
  <rv s="30">
    <fb>195.42</fb>
    <v>84</v>
  </rv>
  <rv s="30">
    <fb>191.3</fb>
    <v>84</v>
  </rv>
  <rv s="30">
    <fb>193.16</fb>
    <v>84</v>
  </rv>
  <rv s="30">
    <fb>45973</fb>
    <v>83</v>
  </rv>
  <rv s="30">
    <fb>195.72</fb>
    <v>84</v>
  </rv>
  <rv s="30">
    <fb>195.89</fb>
    <v>84</v>
  </rv>
  <rv s="30">
    <fb>191.13</fb>
    <v>84</v>
  </rv>
  <rv s="30">
    <fb>193.8</fb>
    <v>84</v>
  </rv>
  <rv s="30">
    <fb>45974</fb>
    <v>83</v>
  </rv>
  <rv s="30">
    <fb>191.44</fb>
    <v>84</v>
  </rv>
  <rv s="30">
    <fb>183.85</fb>
    <v>84</v>
  </rv>
  <rv s="30">
    <fb>186.86</fb>
    <v>84</v>
  </rv>
  <rv s="30">
    <fb>45975</fb>
    <v>83</v>
  </rv>
  <rv s="30">
    <fb>182.86</fb>
    <v>84</v>
  </rv>
  <rv s="30">
    <fb>191.01</fb>
    <v>84</v>
  </rv>
  <rv s="30">
    <fb>180.58</fb>
    <v>84</v>
  </rv>
  <rv s="30">
    <fb>190.17</fb>
    <v>84</v>
  </rv>
  <rv s="30">
    <fb>45978</fb>
    <v>83</v>
  </rv>
  <rv s="30">
    <fb>185.965</fb>
    <v>84</v>
  </rv>
  <rv s="30">
    <fb>189</fb>
    <v>84</v>
  </rv>
  <rv s="30">
    <fb>184.32</fb>
    <v>84</v>
  </rv>
  <rv s="30">
    <fb>186.6</fb>
    <v>84</v>
  </rv>
  <rv s="30">
    <fb>45979</fb>
    <v>83</v>
  </rv>
  <rv s="30">
    <fb>183.375</fb>
    <v>84</v>
  </rv>
  <rv s="30">
    <fb>179.65</fb>
    <v>84</v>
  </rv>
  <rv s="30">
    <fb>181.36</fb>
    <v>84</v>
  </rv>
  <rv s="30">
    <fb>45980</fb>
    <v>83</v>
  </rv>
  <rv s="30">
    <fb>184.79</fb>
    <v>84</v>
  </rv>
  <rv s="30">
    <fb>187.85499999999999</fb>
    <v>84</v>
  </rv>
  <rv s="30">
    <fb>182.83009999999999</fb>
    <v>84</v>
  </rv>
  <rv s="30">
    <fb>186.52</fb>
    <v>84</v>
  </rv>
  <rv s="30">
    <fb>45981</fb>
    <v>83</v>
  </rv>
  <rv s="30">
    <fb>195.95</fb>
    <v>84</v>
  </rv>
  <rv s="30">
    <fb>196</fb>
    <v>84</v>
  </rv>
  <rv s="30">
    <fb>179.85</fb>
    <v>84</v>
  </rv>
  <rv s="30">
    <fb>180.64</fb>
    <v>84</v>
  </rv>
  <rv s="30">
    <fb>45982</fb>
    <v>83</v>
  </rv>
  <rv s="30">
    <fb>181.23500000000001</fb>
    <v>84</v>
  </rv>
  <rv s="30">
    <fb>184.56</fb>
    <v>84</v>
  </rv>
  <rv s="30">
    <fb>172.93</fb>
    <v>84</v>
  </rv>
  <rv s="30">
    <fb>178.88</fb>
    <v>84</v>
  </rv>
  <rv s="30">
    <fb>45985</fb>
    <v>83</v>
  </rv>
  <rv s="30">
    <fb>179.49</fb>
    <v>84</v>
  </rv>
  <rv s="30">
    <fb>182.55</fb>
    <v>84</v>
  </rv>
  <rv s="30">
    <fb>45986</fb>
    <v>83</v>
  </rv>
  <rv s="30">
    <fb>174.91</fb>
    <v>84</v>
  </rv>
  <rv s="30">
    <fb>178.16</fb>
    <v>84</v>
  </rv>
  <rv s="30">
    <fb>169.55</fb>
    <v>84</v>
  </rv>
  <rv s="30">
    <fb>45987</fb>
    <v>83</v>
  </rv>
  <rv s="30">
    <fb>181.63</fb>
    <v>84</v>
  </rv>
  <rv s="30">
    <fb>182.91</fb>
    <v>84</v>
  </rv>
  <rv s="30">
    <fb>178.24</fb>
    <v>84</v>
  </rv>
  <rv s="30">
    <fb>45989</fb>
    <v>83</v>
  </rv>
  <rv s="30">
    <fb>179.01</fb>
    <v>84</v>
  </rv>
  <rv s="30">
    <fb>176.5</fb>
    <v>84</v>
  </rv>
  <rv s="30">
    <fb>45992</fb>
    <v>83</v>
  </rv>
  <rv s="30">
    <fb>174.76</fb>
    <v>84</v>
  </rv>
  <rv s="30">
    <fb>180.3</fb>
    <v>84</v>
  </rv>
  <rv s="30">
    <fb>173.68</fb>
    <v>84</v>
  </rv>
  <rv s="30">
    <fb>179.92</fb>
    <v>84</v>
  </rv>
  <rv s="30">
    <fb>45993</fb>
    <v>83</v>
  </rv>
  <rv s="30">
    <fb>181.76</fb>
    <v>84</v>
  </rv>
  <rv s="30">
    <fb>185.66</fb>
    <v>84</v>
  </rv>
  <rv s="30">
    <fb>181.46</fb>
    <v>84</v>
  </rv>
  <rv s="30">
    <fb>45994</fb>
    <v>83</v>
  </rv>
  <rv s="30">
    <fb>181.08</fb>
    <v>84</v>
  </rv>
  <rv s="30">
    <fb>182.45</fb>
    <v>84</v>
  </rv>
  <rv s="30">
    <fb>179.11009999999999</fb>
    <v>84</v>
  </rv>
  <rv s="30">
    <fb>179.59</fb>
    <v>84</v>
  </rv>
  <rv s="30">
    <fb>45995</fb>
    <v>83</v>
  </rv>
  <rv s="30">
    <fb>181.62</fb>
    <v>84</v>
  </rv>
  <rv s="30">
    <fb>184.51499999999999</fb>
    <v>84</v>
  </rv>
  <rv s="30">
    <fb>179.96</fb>
    <v>84</v>
  </rv>
  <rv s="30">
    <fb>183.38</fb>
    <v>84</v>
  </rv>
  <rv s="30">
    <fb>45996</fb>
    <v>83</v>
  </rv>
  <rv s="30">
    <fb>183.89</fb>
    <v>84</v>
  </rv>
  <rv s="30">
    <fb>184.66</fb>
    <v>84</v>
  </rv>
  <rv s="30">
    <fb>180.91</fb>
    <v>84</v>
  </rv>
  <rv s="30">
    <fb>182.41</fb>
    <v>84</v>
  </rv>
  <rv s="30">
    <fb>45999</fb>
    <v>83</v>
  </rv>
  <rv s="30">
    <fb>188</fb>
    <v>84</v>
  </rv>
  <rv s="30">
    <fb>182.4</fb>
    <v>84</v>
  </rv>
  <rv s="30">
    <fb>185.55</fb>
    <v>84</v>
  </rv>
  <rv s="30">
    <fb>46000</fb>
    <v>83</v>
  </rv>
  <rv s="30">
    <fb>185.56</fb>
    <v>84</v>
  </rv>
  <rv s="30">
    <fb>185.7167</fb>
    <v>84</v>
  </rv>
  <rv s="30">
    <fb>183.32</fb>
    <v>84</v>
  </rv>
  <rv s="30">
    <fb>184.97</fb>
    <v>84</v>
  </rv>
  <rv s="30">
    <fb>46001</fb>
    <v>83</v>
  </rv>
  <rv s="30">
    <fb>184.965</fb>
    <v>84</v>
  </rv>
  <rv s="30">
    <fb>185.48</fb>
    <v>84</v>
  </rv>
  <rv s="30">
    <fb>182.035</fb>
    <v>84</v>
  </rv>
  <rv s="30">
    <fb>183.78</fb>
    <v>84</v>
  </rv>
  <rv s="30">
    <fb>46002</fb>
    <v>83</v>
  </rv>
  <rv s="30">
    <fb>180.27500000000001</fb>
    <v>84</v>
  </rv>
  <rv s="30">
    <fb>181.32</fb>
    <v>84</v>
  </rv>
  <rv s="30">
    <fb>176.62</fb>
    <v>84</v>
  </rv>
  <rv s="30">
    <fb>180.93</fb>
    <v>84</v>
  </rv>
  <rv s="30">
    <fb>46003</fb>
    <v>83</v>
  </rv>
  <rv s="30">
    <fb>181.11</fb>
    <v>84</v>
  </rv>
  <rv s="30">
    <fb>182.82</fb>
    <v>84</v>
  </rv>
  <rv s="30">
    <fb>174.62</fb>
    <v>84</v>
  </rv>
  <rv s="30">
    <fb>46006</fb>
    <v>83</v>
  </rv>
  <rv s="30">
    <fb>177.93600000000001</fb>
    <v>84</v>
  </rv>
  <rv s="30">
    <fb>178.41499999999999</fb>
    <v>84</v>
  </rv>
  <rv s="30">
    <fb>175.03</fb>
    <v>84</v>
  </rv>
  <rv s="30">
    <fb>176.29</fb>
    <v>84</v>
  </rv>
  <rv s="30">
    <fb>46007</fb>
    <v>83</v>
  </rv>
  <rv s="30">
    <fb>176.26</fb>
    <v>84</v>
  </rv>
  <rv s="30">
    <fb>178.49</fb>
    <v>84</v>
  </rv>
  <rv s="30">
    <fb>174.9</fb>
    <v>84</v>
  </rv>
  <rv s="30">
    <fb>177.72</fb>
    <v>84</v>
  </rv>
  <rv s="30">
    <fb>46008</fb>
    <v>83</v>
  </rv>
  <rv s="30">
    <fb>176.1</fb>
    <v>84</v>
  </rv>
  <rv s="30">
    <fb>176.13</fb>
    <v>84</v>
  </rv>
  <rv s="30">
    <fb>170.31</fb>
    <v>84</v>
  </rv>
  <rv s="30">
    <fb>170.94</fb>
    <v>84</v>
  </rv>
  <rv s="30">
    <fb>46009</fb>
    <v>83</v>
  </rv>
  <rv s="30">
    <fb>174.53</fb>
    <v>84</v>
  </rv>
  <rv s="30">
    <fb>176.15</fb>
    <v>84</v>
  </rv>
  <rv s="30">
    <fb>171.82</fb>
    <v>84</v>
  </rv>
  <rv s="30">
    <fb>174.14</fb>
    <v>84</v>
  </rv>
  <rv s="30">
    <fb>46010</fb>
    <v>83</v>
  </rv>
  <rv s="30">
    <fb>176.66499999999999</fb>
    <v>84</v>
  </rv>
  <rv s="30">
    <fb>181.45</fb>
    <v>84</v>
  </rv>
  <rv s="30">
    <fb>176.34</fb>
    <v>84</v>
  </rv>
  <rv s="30">
    <fb>180.99</fb>
    <v>84</v>
  </rv>
  <rv s="30">
    <fb>46013</fb>
    <v>83</v>
  </rv>
  <rv s="30">
    <fb>183.92</fb>
    <v>84</v>
  </rv>
  <rv s="30">
    <fb>184.16</fb>
    <v>84</v>
  </rv>
  <rv s="30">
    <fb>182.35</fb>
    <v>84</v>
  </rv>
  <rv s="30">
    <fb>183.69</fb>
    <v>84</v>
  </rv>
  <rv s="30">
    <fb>46014</fb>
    <v>83</v>
  </rv>
  <rv s="30">
    <fb>182.97</fb>
    <v>84</v>
  </rv>
  <rv s="30">
    <fb>189.33</fb>
    <v>84</v>
  </rv>
  <rv s="30">
    <fb>189.21</fb>
    <v>84</v>
  </rv>
  <rv s="30">
    <fb>46015</fb>
    <v>83</v>
  </rv>
  <rv s="30">
    <fb>187.94</fb>
    <v>84</v>
  </rv>
  <rv s="30">
    <fb>188.91</fb>
    <v>84</v>
  </rv>
  <rv s="30">
    <fb>186.59</fb>
    <v>84</v>
  </rv>
  <rv s="30">
    <fb>188.61</fb>
    <v>84</v>
  </rv>
  <rv s="30">
    <fb>46017</fb>
    <v>83</v>
  </rv>
  <rv s="30">
    <fb>189.92</fb>
    <v>84</v>
  </rv>
  <rv s="30">
    <fb>192.69</fb>
    <v>84</v>
  </rv>
  <rv s="30">
    <fb>190.53</fb>
    <v>84</v>
  </rv>
  <rv s="30">
    <fb>46020</fb>
    <v>83</v>
  </rv>
  <rv s="30">
    <fb>187.71</fb>
    <v>84</v>
  </rv>
  <rv s="30">
    <fb>188.755</fb>
    <v>84</v>
  </rv>
  <rv s="30">
    <fb>185.91</fb>
    <v>84</v>
  </rv>
  <rv s="30">
    <fb>188.22</fb>
    <v>84</v>
  </rv>
  <rv s="30">
    <fb>46021</fb>
    <v>83</v>
  </rv>
  <rv s="30">
    <fb>188.24</fb>
    <v>84</v>
  </rv>
  <rv s="30">
    <fb>188.99</fb>
    <v>84</v>
  </rv>
  <rv s="30">
    <fb>186.93</fb>
    <v>84</v>
  </rv>
  <rv s="30">
    <fb>187.54</fb>
    <v>84</v>
  </rv>
  <rv s="30">
    <fb>46022</fb>
    <v>83</v>
  </rv>
  <rv s="30">
    <fb>189.57</fb>
    <v>84</v>
  </rv>
  <rv s="30">
    <fb>190.56</fb>
    <v>84</v>
  </rv>
  <rv s="30">
    <fb>186.49</fb>
    <v>84</v>
  </rv>
  <rv s="30">
    <fb>186.5</fb>
    <v>84</v>
  </rv>
  <rv s="30">
    <fb>46024</fb>
    <v>83</v>
  </rv>
  <rv s="30">
    <fb>189.83500000000001</fb>
    <v>84</v>
  </rv>
  <rv s="30">
    <fb>192.9299</fb>
    <v>84</v>
  </rv>
  <rv s="30">
    <fb>188.26</fb>
    <v>84</v>
  </rv>
  <rv s="30">
    <fb>188.85</fb>
    <v>84</v>
  </rv>
  <rv s="30">
    <fb>46027</fb>
    <v>83</v>
  </rv>
  <rv s="30">
    <fb>191.76</fb>
    <v>84</v>
  </rv>
  <rv s="30">
    <fb>193.63</fb>
    <v>84</v>
  </rv>
  <rv s="30">
    <fb>186.15</fb>
    <v>84</v>
  </rv>
  <rv s="30">
    <fb>188.12</fb>
    <v>84</v>
  </rv>
  <rv s="30">
    <fb>46028</fb>
    <v>83</v>
  </rv>
  <rv s="30">
    <fb>190.52</fb>
    <v>84</v>
  </rv>
  <rv s="30">
    <fb>192.17400000000001</fb>
    <v>84</v>
  </rv>
  <rv s="30">
    <fb>186.82</fb>
    <v>84</v>
  </rv>
  <rv s="30">
    <fb>46029</fb>
    <v>83</v>
  </rv>
  <rv s="30">
    <fb>188.57</fb>
    <v>84</v>
  </rv>
  <rv s="30">
    <fb>191.37</fb>
    <v>84</v>
  </rv>
  <rv s="30">
    <fb>186.56</fb>
    <v>84</v>
  </rv>
  <rv s="30">
    <fb>46030</fb>
    <v>83</v>
  </rv>
  <rv s="30">
    <fb>189.55</fb>
    <v>84</v>
  </rv>
  <rv s="30">
    <fb>183.71</fb>
    <v>84</v>
  </rv>
  <rv s="30">
    <fb>46031</fb>
    <v>83</v>
  </rv>
  <rv s="30">
    <fb>185.08</fb>
    <v>84</v>
  </rv>
  <rv s="30">
    <fb>186.34</fb>
    <v>84</v>
  </rv>
  <rv s="30">
    <fb>183.67009999999999</fb>
    <v>84</v>
  </rv>
  <rv s="30">
    <fb>184.86</fb>
    <v>84</v>
  </rv>
  <rv s="30">
    <fb>46034</fb>
    <v>83</v>
  </rv>
  <rv s="30">
    <fb>187.12</fb>
    <v>84</v>
  </rv>
  <rv s="30">
    <fb>184.94</fb>
    <v>84</v>
  </rv>
  <rv s="30">
    <fb>46035</fb>
    <v>83</v>
  </rv>
  <rv s="30">
    <fb>184.995</fb>
    <v>84</v>
  </rv>
  <rv s="30">
    <fb>188.10990000000001</fb>
    <v>84</v>
  </rv>
  <rv s="30">
    <fb>183.4</fb>
    <v>84</v>
  </rv>
  <rv s="30">
    <fb>185.81</fb>
    <v>84</v>
  </rv>
  <rv s="30">
    <fb>46036</fb>
    <v>83</v>
  </rv>
  <rv s="30">
    <fb>184.46</fb>
    <v>84</v>
  </rv>
  <rv s="30">
    <fb>180.8</fb>
    <v>84</v>
  </rv>
  <rv s="30">
    <fb>183.14</fb>
    <v>84</v>
  </rv>
  <rv s="30">
    <fb>46037</fb>
    <v>83</v>
  </rv>
  <rv s="30">
    <fb>189.7</fb>
    <v>84</v>
  </rv>
  <rv s="30">
    <fb>186.33</fb>
    <v>84</v>
  </rv>
  <rv s="30">
    <fb>187.05</fb>
    <v>84</v>
  </rv>
  <rv s="30">
    <fb>46038</fb>
    <v>83</v>
  </rv>
  <rv s="30">
    <fb>189.07499999999999</fb>
    <v>84</v>
  </rv>
  <rv s="30">
    <fb>190.44</fb>
    <v>84</v>
  </rv>
  <rv s="30">
    <fb>186.08</fb>
    <v>84</v>
  </rv>
  <rv s="30">
    <fb>46042</fb>
    <v>83</v>
  </rv>
  <rv s="30">
    <fb>182.37860000000001</fb>
    <v>84</v>
  </rv>
  <rv s="30">
    <fb>177.61</fb>
    <v>84</v>
  </rv>
  <rv s="30">
    <fb>178.07</fb>
    <v>84</v>
  </rv>
  <rv s="30">
    <fb>46043</fb>
    <v>83</v>
  </rv>
  <rv s="30">
    <fb>179.05</fb>
    <v>84</v>
  </rv>
  <rv s="30">
    <fb>185.37899999999999</fb>
    <v>84</v>
  </rv>
  <rv s="30">
    <fb>178.4</fb>
    <v>84</v>
  </rv>
  <rv s="30">
    <fb>46044</fb>
    <v>83</v>
  </rv>
  <rv s="30">
    <fb>184.75</fb>
    <v>84</v>
  </rv>
  <rv s="30">
    <fb>186.17</fb>
    <v>84</v>
  </rv>
  <rv s="30">
    <fb>183.93</fb>
    <v>84</v>
  </rv>
  <rv s="30">
    <fb>184.84</fb>
    <v>84</v>
  </rv>
  <rv s="30">
    <fb>46045</fb>
    <v>83</v>
  </rv>
  <rv s="30">
    <fb>187.5</fb>
    <v>84</v>
  </rv>
  <rv s="30">
    <fb>186.82329999999999</fb>
    <v>84</v>
  </rv>
  <rv s="30">
    <fb>187.67</fb>
    <v>84</v>
  </rv>
  <rv s="30">
    <fb>46048</fb>
    <v>83</v>
  </rv>
  <rv s="30">
    <fb>187.16</fb>
    <v>84</v>
  </rv>
  <rv s="30">
    <fb>189.12</fb>
    <v>84</v>
  </rv>
  <rv s="30">
    <fb>185.99</fb>
    <v>84</v>
  </rv>
  <rv s="30">
    <fb>186.47</fb>
    <v>84</v>
  </rv>
  <rv s="30">
    <fb>46049</fb>
    <v>83</v>
  </rv>
  <rv s="30">
    <fb>190</fb>
    <v>84</v>
  </rv>
  <rv s="30">
    <fb>185.7</fb>
    <v>84</v>
  </rv>
  <rv s="30">
    <fb>188.52</fb>
    <v>84</v>
  </rv>
  <rv s="30">
    <fb>46050</fb>
    <v>83</v>
  </rv>
  <rv s="30">
    <fb>191.27</fb>
    <v>84</v>
  </rv>
  <rv s="30">
    <fb>192.35</fb>
    <v>84</v>
  </rv>
  <rv s="30">
    <fb>189.84</fb>
    <v>84</v>
  </rv>
  <rv s="30">
    <fb>191.52</fb>
    <v>84</v>
  </rv>
  <rv s="30">
    <fb>46051</fb>
    <v>83</v>
  </rv>
  <rv s="30">
    <fb>191.34</fb>
    <v>84</v>
  </rv>
  <rv s="30">
    <fb>193.48</fb>
    <v>84</v>
  </rv>
  <rv s="30">
    <fb>186.06</fb>
    <v>84</v>
  </rv>
  <rv s="30">
    <fb>192.51</fb>
    <v>84</v>
  </rv>
  <rv s="30">
    <fb>46052</fb>
    <v>83</v>
  </rv>
  <rv s="30">
    <fb>191.21</fb>
    <v>84</v>
  </rv>
  <rv s="30">
    <fb>194.49</fb>
    <v>84</v>
  </rv>
  <rv s="30">
    <fb>189.47</fb>
    <v>84</v>
  </rv>
  <rv s="30">
    <fb>46055</fb>
    <v>83</v>
  </rv>
  <rv s="30">
    <fb>187.2</fb>
    <v>84</v>
  </rv>
  <rv s="30">
    <fb>190.3</fb>
    <v>84</v>
  </rv>
  <rv s="30">
    <fb>184.88</fb>
    <v>84</v>
  </rv>
  <rv s="30">
    <fb>185.61</fb>
    <v>84</v>
  </rv>
  <rv s="30">
    <fb>46056</fb>
    <v>83</v>
  </rv>
  <rv s="30">
    <fb>186.24</fb>
    <v>84</v>
  </rv>
  <rv s="30">
    <fb>186.27</fb>
    <v>84</v>
  </rv>
  <rv s="30">
    <fb>176.23</fb>
    <v>84</v>
  </rv>
  <rv s="30">
    <fb>180.34</fb>
    <v>84</v>
  </rv>
  <rv s="30">
    <fb>46057</fb>
    <v>83</v>
  </rv>
  <rv s="30">
    <fb>179.58</fb>
    <v>84</v>
  </rv>
  <rv s="30">
    <fb>171.91</fb>
    <v>84</v>
  </rv>
  <rv s="30">
    <fb>174.19</fb>
    <v>84</v>
  </rv>
  <rv s="30">
    <fb>46058</fb>
    <v>83</v>
  </rv>
  <rv s="30">
    <fb>174.92500000000001</fb>
    <v>84</v>
  </rv>
  <rv s="30">
    <fb>176.815</fb>
    <v>84</v>
  </rv>
  <rv s="30">
    <fb>171.03</fb>
    <v>84</v>
  </rv>
  <rv s="30">
    <fb>171.88</fb>
    <v>84</v>
  </rv>
  <rv s="30">
    <fb>46059</fb>
    <v>83</v>
  </rv>
  <rv s="30">
    <fb>176.69</fb>
    <v>84</v>
  </rv>
  <rv s="30">
    <fb>187</fb>
    <v>84</v>
  </rv>
  <rv s="30">
    <fb>174.6</fb>
    <v>84</v>
  </rv>
  <rv s="30">
    <fb>185.41</fb>
    <v>84</v>
  </rv>
  <rv s="30">
    <fb>46062</fb>
    <v>83</v>
  </rv>
  <rv s="30">
    <fb>184.26</fb>
    <v>84</v>
  </rv>
  <rv s="30">
    <fb>193.66</fb>
    <v>84</v>
  </rv>
  <rv s="30">
    <fb>183.95</fb>
    <v>84</v>
  </rv>
  <rv s="30">
    <fb>190.04</fb>
    <v>84</v>
  </rv>
  <rv s="30">
    <fb>46063</fb>
    <v>83</v>
  </rv>
  <rv s="30">
    <fb>191.38</fb>
    <v>84</v>
  </rv>
  <rv s="30">
    <fb>192.48</fb>
    <v>84</v>
  </rv>
  <rv s="30">
    <fb>188.54</fb>
    <v>84</v>
  </rv>
  <rv s="30">
    <fb>46064</fb>
    <v>83</v>
  </rv>
  <rv s="30">
    <fb>192.45</fb>
    <v>84</v>
  </rv>
  <rv s="30">
    <fb>193.26</fb>
    <v>84</v>
  </rv>
  <rv s="30">
    <fb>188.77</fb>
    <v>84</v>
  </rv>
  <rv s="30">
    <fb>190.05</fb>
    <v>84</v>
  </rv>
  <rv s="30">
    <fb>46065</fb>
    <v>83</v>
  </rv>
  <rv s="30">
    <fb>193.03</fb>
    <v>84</v>
  </rv>
  <rv s="30">
    <fb>193.61</fb>
    <v>84</v>
  </rv>
  <rv s="30">
    <fb>186.51</fb>
    <v>84</v>
  </rv>
  <rv s="30">
    <fb>186.94</fb>
    <v>84</v>
  </rv>
  <rv s="30">
    <fb>46066</fb>
    <v>83</v>
  </rv>
  <rv s="30">
    <fb>187.47499999999999</fb>
    <v>84</v>
  </rv>
  <rv s="30">
    <fb>182.81</fb>
    <v>84</v>
  </rv>
  <rv s="30">
    <fb>46070</fb>
    <v>83</v>
  </rv>
  <rv s="30">
    <fb>181.75</fb>
    <v>84</v>
  </rv>
  <rv s="30">
    <fb>187.15</fb>
    <v>84</v>
  </rv>
  <rv s="30">
    <fb>179.18</fb>
    <v>84</v>
  </rv>
  <rv s="30">
    <fb>46071</fb>
    <v>83</v>
  </rv>
  <rv s="30">
    <fb>188.75</fb>
    <v>84</v>
  </rv>
  <rv s="30">
    <fb>190.37</fb>
    <v>84</v>
  </rv>
  <rv s="30">
    <fb>186.76</fb>
    <v>84</v>
  </rv>
  <rv s="30">
    <fb>187.98</fb>
    <v>84</v>
  </rv>
  <rv s="30">
    <fb>46072</fb>
    <v>83</v>
  </rv>
  <rv s="30">
    <fb>187.05500000000001</fb>
    <v>84</v>
  </rv>
  <rv s="30">
    <fb>188.43</fb>
    <v>84</v>
  </rv>
  <rv s="30">
    <fb>187.9</fb>
    <v>84</v>
  </rv>
  <rv s="30">
    <fb>46073</fb>
    <v>83</v>
  </rv>
  <rv s="30">
    <fb>190.33</fb>
    <v>84</v>
  </rv>
  <rv s="30">
    <fb>185.93780000000001</fb>
    <v>84</v>
  </rv>
  <rv s="30">
    <fb>189.82</fb>
    <v>84</v>
  </rv>
  <rv s="30">
    <fb>46076</fb>
    <v>83</v>
  </rv>
  <rv s="30">
    <fb>191.4</fb>
    <v>84</v>
  </rv>
  <rv s="30">
    <fb>193.95</fb>
    <v>84</v>
  </rv>
  <rv s="30">
    <fb>189.57499999999999</fb>
    <v>84</v>
  </rv>
  <rv s="30">
    <fb>191.55</fb>
    <v>84</v>
  </rv>
  <rv s="30">
    <fb>46077</fb>
    <v>83</v>
  </rv>
  <rv s="30">
    <fb>193.77</fb>
    <v>84</v>
  </rv>
  <rv s="30">
    <fb>187.4</fb>
    <v>84</v>
  </rv>
  <rv s="30">
    <fb>192.85</fb>
    <v>84</v>
  </rv>
  <rv s="30">
    <fb>46078</fb>
    <v>83</v>
  </rv>
  <rv s="30">
    <fb>194.45</fb>
    <v>84</v>
  </rv>
  <rv s="30">
    <fb>197.62989999999999</fb>
    <v>84</v>
  </rv>
  <rv s="30">
    <fb>195.56</fb>
    <v>84</v>
  </rv>
  <rv s="30">
    <fb>46079</fb>
    <v>83</v>
  </rv>
  <rv s="30">
    <fb>194.27</fb>
    <v>84</v>
  </rv>
  <rv s="30">
    <fb>194.29</fb>
    <v>84</v>
  </rv>
  <rv s="30">
    <fb>184.315</fb>
    <v>84</v>
  </rv>
  <rv s="30">
    <fb>184.89</fb>
    <v>84</v>
  </rv>
  <rv s="30">
    <fb>46080</fb>
    <v>83</v>
  </rv>
  <rv s="30">
    <fb>181.25</fb>
    <v>84</v>
  </rv>
  <rv s="30">
    <fb>182.59</fb>
    <v>84</v>
  </rv>
  <rv s="30">
    <fb>176.38</fb>
    <v>84</v>
  </rv>
  <rv s="30">
    <fb>177.19</fb>
    <v>84</v>
  </rv>
  <rv s="30">
    <fb>46083</fb>
    <v>83</v>
  </rv>
  <rv s="30">
    <fb>175.01</fb>
    <v>84</v>
  </rv>
  <rv s="30">
    <fb>183.46</fb>
    <v>84</v>
  </rv>
  <rv s="30">
    <fb>174.64</fb>
    <v>84</v>
  </rv>
  <rv s="30">
    <fb>182.48</fb>
    <v>84</v>
  </rv>
  <rv s="30">
    <fb>46084</fb>
    <v>83</v>
  </rv>
  <rv s="30">
    <fb>180.9</fb>
    <v>84</v>
  </rv>
  <rv s="30">
    <fb>176.92</fb>
    <v>84</v>
  </rv>
  <rv s="30">
    <fb>180.05</fb>
    <v>84</v>
  </rv>
  <rv s="30">
    <fb>46085</fb>
    <v>83</v>
  </rv>
  <rv s="30">
    <fb>180.44</fb>
    <v>84</v>
  </rv>
  <rv s="30">
    <fb>184.7</fb>
    <v>84</v>
  </rv>
  <rv s="30">
    <fb>180.06</fb>
    <v>84</v>
  </rv>
  <rv s="30">
    <fb>183.04</fb>
    <v>84</v>
  </rv>
  <rv s="30">
    <fb>46086</fb>
    <v>83</v>
  </rv>
  <rv s="30">
    <fb>181.17</fb>
    <v>84</v>
  </rv>
  <rv s="30">
    <fb>184.06</fb>
    <v>84</v>
  </rv>
  <rv s="30">
    <fb>177.88</fb>
    <v>84</v>
  </rv>
  <rv s="30">
    <fb>183.34</fb>
    <v>84</v>
  </rv>
  <rv s="30">
    <fb>46087</fb>
    <v>83</v>
  </rv>
  <rv s="30">
    <fb>179.84</fb>
    <v>84</v>
  </rv>
  <rv s="30">
    <fb>182.7561</fb>
    <v>84</v>
  </rv>
  <rv s="30">
    <fb>176.8201</fb>
    <v>84</v>
  </rv>
  <rv s="30">
    <fb>46090</fb>
    <v>83</v>
  </rv>
  <rv s="30">
    <fb>176.83</fb>
    <v>84</v>
  </rv>
  <rv s="30">
    <fb>175.56</fb>
    <v>84</v>
  </rv>
  <rv s="30">
    <fb>182.65</fb>
    <v>84</v>
  </rv>
  <rv s="30">
    <fb>46091</fb>
    <v>83</v>
  </rv>
  <rv s="30">
    <fb>186.44</fb>
    <v>84</v>
  </rv>
  <rv s="30">
    <fb>46092</fb>
    <v>83</v>
  </rv>
  <rv s="30">
    <fb>184.45</fb>
    <v>84</v>
  </rv>
  <rv s="30">
    <fb>186.03</fb>
    <v>84</v>
  </rv>
  <rv s="30">
    <fb>46093</fb>
    <v>83</v>
  </rv>
  <rv s="30">
    <fb>184.05</fb>
    <v>84</v>
  </rv>
  <rv s="30">
    <fb>46094</fb>
    <v>83</v>
  </rv>
  <rv s="30">
    <fb>184.92</fb>
    <v>84</v>
  </rv>
  <rv s="30">
    <fb>186.09</fb>
    <v>84</v>
  </rv>
  <rv s="30">
    <fb>179.94</fb>
    <v>84</v>
  </rv>
  <rv s="30">
    <fb>46097</fb>
    <v>83</v>
  </rv>
  <rv s="30">
    <fb>188.88</fb>
    <v>84</v>
  </rv>
  <rv s="30">
    <fb>181.41</fb>
    <v>84</v>
  </rv>
  <rv s="30">
    <fb>46098</fb>
    <v>83</v>
  </rv>
  <rv s="30">
    <fb>185.06</fb>
    <v>84</v>
  </rv>
  <rv s="30">
    <fb>185.4</fb>
    <v>84</v>
  </rv>
  <rv s="30">
    <fb>181.68039999999999</fb>
    <v>84</v>
  </rv>
  <rv s="30">
    <fb>181.93</fb>
    <v>84</v>
  </rv>
  <rv s="30">
    <fb>46099</fb>
    <v>83</v>
  </rv>
  <rv s="30">
    <fb>180.33</fb>
    <v>84</v>
  </rv>
  <rv s="30">
    <fb>46100</fb>
    <v>83</v>
  </rv>
  <rv s="30">
    <fb>178.01</fb>
    <v>84</v>
  </rv>
  <rv s="30">
    <fb>179.98</fb>
    <v>84</v>
  </rv>
  <rv s="30">
    <fb>175.785</fb>
    <v>84</v>
  </rv>
  <rv s="30">
    <fb>178.56</fb>
    <v>84</v>
  </rv>
  <rv s="30">
    <fb>46101</fb>
    <v>83</v>
  </rv>
  <rv s="30">
    <fb>178</fb>
    <v>84</v>
  </rv>
  <rv s="30">
    <fb>171.72</fb>
    <v>84</v>
  </rv>
  <rv s="30">
    <fb>172.7</fb>
    <v>84</v>
  </rv>
  <rv s="30">
    <fb>46104</fb>
    <v>83</v>
  </rv>
  <rv s="30">
    <fb>177.255</fb>
    <v>84</v>
  </rv>
  <rv s="30">
    <fb>178.37</fb>
    <v>84</v>
  </rv>
  <rv s="30">
    <fb>46105</fb>
    <v>83</v>
  </rv>
  <rv s="30">
    <fb>174.83</fb>
    <v>84</v>
  </rv>
  <rv s="30">
    <fb>176.22</fb>
    <v>84</v>
  </rv>
  <rv s="30">
    <fb>175.2</fb>
    <v>84</v>
  </rv>
  <rv s="30">
    <fb>46106</fb>
    <v>83</v>
  </rv>
  <rv s="30">
    <fb>181.22</fb>
    <v>84</v>
  </rv>
  <rv s="30">
    <fb>176.85</fb>
    <v>84</v>
  </rv>
  <rv s="30">
    <fb>178.68</fb>
    <v>84</v>
  </rv>
  <rv s="30">
    <fb>46107</fb>
    <v>83</v>
  </rv>
  <rv s="30">
    <fb>176.07</fb>
    <v>84</v>
  </rv>
  <rv s="30">
    <fb>171.14</fb>
    <v>84</v>
  </rv>
  <rv s="30">
    <fb>171.24</fb>
    <v>84</v>
  </rv>
  <rv s="30">
    <fb>46108</fb>
    <v>83</v>
  </rv>
  <rv s="30">
    <fb>170.97</fb>
    <v>84</v>
  </rv>
  <rv s="30">
    <fb>167.01</fb>
    <v>84</v>
  </rv>
  <rv s="30">
    <fb>167.52</fb>
    <v>84</v>
  </rv>
  <rv s="30">
    <fb>46111</fb>
    <v>83</v>
  </rv>
  <rv s="30">
    <fb>168.78</fb>
    <v>84</v>
  </rv>
  <rv s="30">
    <fb>169.45</fb>
    <v>84</v>
  </rv>
  <rv s="30">
    <fb>164.27</fb>
    <v>84</v>
  </rv>
  <rv s="30">
    <fb>165.17</fb>
    <v>84</v>
  </rv>
  <rv s="30">
    <fb>46112</fb>
    <v>83</v>
  </rv>
  <rv s="30">
    <fb>166.97</fb>
    <v>84</v>
  </rv>
  <rv s="30">
    <fb>166.96</fb>
    <v>84</v>
  </rv>
  <rv s="30">
    <fb>174.4</fb>
    <v>84</v>
  </rv>
  <rv s="30">
    <fb>46113</fb>
    <v>83</v>
  </rv>
  <rv s="30">
    <fb>177.37</fb>
    <v>84</v>
  </rv>
  <rv s="30">
    <fb>174.75</fb>
    <v>84</v>
  </rv>
  <rv s="30">
    <fb>175.75</fb>
    <v>84</v>
  </rv>
  <rv s="30">
    <fb>46114</fb>
    <v>83</v>
  </rv>
  <rv s="30">
    <fb>172.18</fb>
    <v>84</v>
  </rv>
  <rv s="30">
    <fb>177.49</fb>
    <v>84</v>
  </rv>
  <rv s="30">
    <fb>177.39</fb>
    <v>84</v>
  </rv>
  <rv s="30">
    <fb>177.155</fb>
    <v>84</v>
  </rv>
  <rv s="30">
    <fb>177.79</fb>
    <v>84</v>
  </rv>
  <rv s="30">
    <fb>175.76</fb>
    <v>84</v>
  </rv>
  <rv s="30">
    <fb>177.64</fb>
    <v>84</v>
  </rv>
  <rv s="30">
    <fb>45764</fb>
    <v>83</v>
  </rv>
  <rv s="30">
    <fb>104.45</fb>
    <v>84</v>
  </rv>
  <rv s="30">
    <fb>104.47</fb>
    <v>84</v>
  </rv>
  <rv s="30">
    <fb>100.05</fb>
    <v>84</v>
  </rv>
  <rv s="30">
    <fb>101.49</fb>
    <v>84</v>
  </rv>
  <rv s="30">
    <fb>45763</fb>
    <v>83</v>
  </rv>
  <rv s="30">
    <fb>104.55</fb>
    <v>84</v>
  </rv>
  <rv s="30">
    <fb>106.79</fb>
    <v>84</v>
  </rv>
  <rv s="30">
    <fb>100.45</fb>
    <v>84</v>
  </rv>
  <rv s="30">
    <fb>104.49</fb>
    <v>84</v>
  </rv>
  <rv s="30">
    <fb>45810</fb>
    <v>83</v>
  </rv>
  <rv s="30">
    <fb>26.36</fb>
    <v>84</v>
  </rv>
  <rv s="30">
    <fb>26.7</fb>
    <v>84</v>
  </rv>
  <rv s="30">
    <fb>26.061299999999999</fb>
    <v>84</v>
  </rv>
  <rv s="30">
    <fb>26.34</fb>
    <v>84</v>
  </rv>
  <rv s="30">
    <fb>45768</fb>
    <v>83</v>
  </rv>
  <rv s="30">
    <fb>98.77</fb>
    <v>84</v>
  </rv>
  <rv s="30">
    <fb>99.44</fb>
    <v>84</v>
  </rv>
  <rv s="30">
    <fb>95.04</fb>
    <v>84</v>
  </rv>
  <rv s="30">
    <fb>96.91</fb>
    <v>84</v>
  </rv>
  <rv s="30">
    <fb>45769</fb>
    <v>83</v>
  </rv>
  <rv s="30">
    <fb>98.78</fb>
    <v>84</v>
  </rv>
  <rv s="30">
    <fb>99.811000000000007</fb>
    <v>84</v>
  </rv>
  <rv s="30">
    <fb>97.28</fb>
    <v>84</v>
  </rv>
  <rv s="30">
    <fb>98.89</fb>
    <v>84</v>
  </rv>
  <rv s="30">
    <fb>45770</fb>
    <v>83</v>
  </rv>
  <rv s="30">
    <fb>104.52</fb>
    <v>84</v>
  </rv>
  <rv s="30">
    <fb>104.8</fb>
    <v>84</v>
  </rv>
  <rv s="30">
    <fb>102.02</fb>
    <v>84</v>
  </rv>
  <rv s="30">
    <fb>102.71</fb>
    <v>84</v>
  </rv>
  <rv s="30">
    <fb>45771</fb>
    <v>83</v>
  </rv>
  <rv s="30">
    <fb>103.47499999999999</fb>
    <v>84</v>
  </rv>
  <rv s="30">
    <fb>106.54</fb>
    <v>84</v>
  </rv>
  <rv s="30">
    <fb>103.11</fb>
    <v>84</v>
  </rv>
  <rv s="30">
    <fb>106.43</fb>
    <v>84</v>
  </rv>
  <rv s="30">
    <fb>310.51</fb>
    <v>84</v>
  </rv>
  <rv s="30">
    <fb>422.9</fb>
    <v>84</v>
  </rv>
  <rv s="30">
    <fb>201.33</fb>
    <v>84</v>
  </rv>
  <rv s="30">
    <fb>43.87</fb>
    <v>84</v>
  </rv>
  <rv s="30">
    <fb>357.06</fb>
    <v>84</v>
  </rv>
  <rv s="30">
    <fb>187.19</fb>
    <v>84</v>
  </rv>
  <rv s="30">
    <fb>309.43</fb>
    <v>84</v>
  </rv>
  <rv s="30">
    <fb>132.35</fb>
    <v>84</v>
  </rv>
  <rv s="30">
    <fb>87.91</fb>
    <v>84</v>
  </rv>
  <rv s="30">
    <fb>1068.8499999999999</fb>
    <v>84</v>
  </rv>
  <rv s="30">
    <fb>45772</fb>
    <v>83</v>
  </rv>
  <rv s="30">
    <fb>106.85</fb>
    <v>84</v>
  </rv>
  <rv s="30">
    <fb>111.92</fb>
    <v>84</v>
  </rv>
  <rv s="30">
    <fb>105.73</fb>
    <v>84</v>
  </rv>
  <rv s="30">
    <fb>111.01</fb>
    <v>84</v>
  </rv>
  <rv s="30">
    <fb>174.61</fb>
    <v>84</v>
  </rv>
  <rv s="30">
    <fb>69.33</fb>
    <v>84</v>
  </rv>
  <rv s="30">
    <fb>88.29</fb>
    <v>84</v>
  </rv>
  <rv s="30">
    <fb>19.23</fb>
    <v>84</v>
  </rv>
  <rv s="30">
    <fb>138.19</fb>
    <v>84</v>
  </rv>
  <rv s="30">
    <fb>146.55000000000001</fb>
    <v>84</v>
  </rv>
  <rv s="30">
    <fb>101</fb>
    <v>84</v>
  </rv>
  <rv s="30">
    <fb>51.93</fb>
    <v>84</v>
  </rv>
  <rv s="30">
    <fb>524.86</fb>
    <v>84</v>
  </rv>
  <rv s="30">
    <fb>45775</fb>
    <v>83</v>
  </rv>
  <rv s="30">
    <fb>109.69</fb>
    <v>84</v>
  </rv>
  <rv s="30">
    <fb>110.3699</fb>
    <v>84</v>
  </rv>
  <rv s="30">
    <fb>106.02</fb>
    <v>84</v>
  </rv>
  <rv s="30">
    <fb>108.73</fb>
    <v>84</v>
  </rv>
  <rv s="30">
    <fb>45776</fb>
    <v>83</v>
  </rv>
  <rv s="30">
    <fb>107.67</fb>
    <v>84</v>
  </rv>
  <rv s="30">
    <fb>110.1999</fb>
    <v>84</v>
  </rv>
  <rv s="30">
    <fb>107.44</fb>
    <v>84</v>
  </rv>
  <rv s="30">
    <fb>109.02</fb>
    <v>84</v>
  </rv>
  <rv s="30">
    <fb>45777</fb>
    <v>83</v>
  </rv>
  <rv s="30">
    <fb>108.92</fb>
    <v>84</v>
  </rv>
  <rv s="30">
    <fb>104.08</fb>
    <v>84</v>
  </rv>
  <rv s="30">
    <fb>45778</fb>
    <v>83</v>
  </rv>
  <rv s="30">
    <fb>113.08</fb>
    <v>84</v>
  </rv>
  <rv s="30">
    <fb>114.94</fb>
    <v>84</v>
  </rv>
  <rv s="30">
    <fb>111.3</fb>
    <v>84</v>
  </rv>
  <rv s="30">
    <fb>111.61</fb>
    <v>84</v>
  </rv>
  <rv s="30">
    <fb>45779</fb>
    <v>83</v>
  </rv>
  <rv s="30">
    <fb>114.18</fb>
    <v>84</v>
  </rv>
  <rv s="30">
    <fb>115.4</fb>
    <v>84</v>
  </rv>
  <rv s="30">
    <fb>113.37</fb>
    <v>84</v>
  </rv>
  <rv s="30">
    <fb>114.5</fb>
    <v>84</v>
  </rv>
  <rv s="30">
    <fb>45782</fb>
    <v>83</v>
  </rv>
  <rv s="30">
    <fb>112.905</fb>
    <v>84</v>
  </rv>
  <rv s="30">
    <fb>114.66500000000001</fb>
    <v>84</v>
  </rv>
  <rv s="30">
    <fb>112.66</fb>
    <v>84</v>
  </rv>
  <rv s="30">
    <fb>113.82</fb>
    <v>84</v>
  </rv>
  <rv s="30">
    <fb>45783</fb>
    <v>83</v>
  </rv>
  <rv s="30">
    <fb>111.48</fb>
    <v>84</v>
  </rv>
  <rv s="30">
    <fb>114.74</fb>
    <v>84</v>
  </rv>
  <rv s="30">
    <fb>110.822</fb>
    <v>84</v>
  </rv>
  <rv s="30">
    <fb>113.54</fb>
    <v>84</v>
  </rv>
  <rv s="30">
    <fb>45784</fb>
    <v>83</v>
  </rv>
  <rv s="30">
    <fb>113.045</fb>
    <v>84</v>
  </rv>
  <rv s="30">
    <fb>117.68</fb>
    <v>84</v>
  </rv>
  <rv s="30">
    <fb>112.2818</fb>
    <v>84</v>
  </rv>
  <rv s="30">
    <fb>117.06</fb>
    <v>84</v>
  </rv>
  <rv s="30">
    <fb>45785</fb>
    <v>83</v>
  </rv>
  <rv s="30">
    <fb>118.25</fb>
    <v>84</v>
  </rv>
  <rv s="30">
    <fb>118.68</fb>
    <v>84</v>
  </rv>
  <rv s="30">
    <fb>115.85</fb>
    <v>84</v>
  </rv>
  <rv s="30">
    <fb>117.37</fb>
    <v>84</v>
  </rv>
  <rv s="30">
    <fb>45786</fb>
    <v>83</v>
  </rv>
  <rv s="30">
    <fb>117.35</fb>
    <v>84</v>
  </rv>
  <rv s="30">
    <fb>118.23</fb>
    <v>84</v>
  </rv>
  <rv s="30">
    <fb>115.21</fb>
    <v>84</v>
  </rv>
  <rv s="30">
    <fb>116.65</fb>
    <v>84</v>
  </rv>
  <rv s="30">
    <fb>45789</fb>
    <v>83</v>
  </rv>
  <rv s="30">
    <fb>121.97</fb>
    <v>84</v>
  </rv>
  <rv s="30">
    <fb>123</fb>
    <v>84</v>
  </rv>
  <rv s="30">
    <fb>120.28</fb>
    <v>84</v>
  </rv>
  <rv s="30">
    <fb>45790</fb>
    <v>83</v>
  </rv>
  <rv s="30">
    <fb>124.98</fb>
    <v>84</v>
  </rv>
  <rv s="30">
    <fb>131.21889999999999</fb>
    <v>84</v>
  </rv>
  <rv s="30">
    <fb>124.47</fb>
    <v>84</v>
  </rv>
  <rv s="30">
    <fb>129.93</fb>
    <v>84</v>
  </rv>
  <rv s="30">
    <fb>45791</fb>
    <v>83</v>
  </rv>
  <rv s="30">
    <fb>133.19499999999999</fb>
    <v>84</v>
  </rv>
  <rv s="30">
    <fb>135.435</fb>
    <v>84</v>
  </rv>
  <rv s="30">
    <fb>131.68</fb>
    <v>84</v>
  </rv>
  <rv s="30">
    <fb>135.34</fb>
    <v>84</v>
  </rv>
  <rv s="30">
    <fb>45792</fb>
    <v>83</v>
  </rv>
  <rv s="30">
    <fb>134.29499999999999</fb>
    <v>84</v>
  </rv>
  <rv s="30">
    <fb>136.30000000000001</fb>
    <v>84</v>
  </rv>
  <rv s="30">
    <fb>132.66</fb>
    <v>84</v>
  </rv>
  <rv s="30">
    <fb>134.83000000000001</fb>
    <v>84</v>
  </rv>
  <rv s="30">
    <fb>45793</fb>
    <v>83</v>
  </rv>
  <rv s="30">
    <fb>136.22</fb>
    <v>84</v>
  </rv>
  <rv s="30">
    <fb>136.35</fb>
    <v>84</v>
  </rv>
  <rv s="30">
    <fb>133.46</fb>
    <v>84</v>
  </rv>
  <rv s="30">
    <fb>135.4</fb>
    <v>84</v>
  </rv>
  <rv s="30">
    <fb>45796</fb>
    <v>83</v>
  </rv>
  <rv s="30">
    <fb>132.38999999999999</fb>
    <v>84</v>
  </rv>
  <rv s="30">
    <fb>135.87</fb>
    <v>84</v>
  </rv>
  <rv s="30">
    <fb>135.57</fb>
    <v>84</v>
  </rv>
  <rv s="30">
    <fb>45797</fb>
    <v>83</v>
  </rv>
  <rv s="30">
    <fb>134.29</fb>
    <v>84</v>
  </rv>
  <rv s="30">
    <fb>134.58000000000001</fb>
    <v>84</v>
  </rv>
  <rv s="30">
    <fb>132.62</fb>
    <v>84</v>
  </rv>
  <rv s="30">
    <fb>134.38</fb>
    <v>84</v>
  </rv>
  <rv s="30">
    <fb>45798</fb>
    <v>83</v>
  </rv>
  <rv s="30">
    <fb>133.06</fb>
    <v>84</v>
  </rv>
  <rv s="30">
    <fb>137.4</fb>
    <v>84</v>
  </rv>
  <rv s="30">
    <fb>130.59</fb>
    <v>84</v>
  </rv>
  <rv s="30">
    <fb>131.80000000000001</fb>
    <v>84</v>
  </rv>
  <rv s="30">
    <fb>45799</fb>
    <v>83</v>
  </rv>
  <rv s="30">
    <fb>132.22999999999999</fb>
    <v>84</v>
  </rv>
  <rv s="30">
    <fb>134.25</fb>
    <v>84</v>
  </rv>
  <rv s="30">
    <fb>131.55000000000001</fb>
    <v>84</v>
  </rv>
  <rv s="30">
    <fb>132.83000000000001</fb>
    <v>84</v>
  </rv>
  <rv s="30">
    <fb>170.99</fb>
    <v>84</v>
  </rv>
  <rv s="30">
    <fb>68.8</fb>
    <v>84</v>
  </rv>
  <rv s="30">
    <fb>87.5</fb>
    <v>84</v>
  </rv>
  <rv s="30">
    <fb>18.93</fb>
    <v>84</v>
  </rv>
  <rv s="30">
    <fb>137.46</fb>
    <v>84</v>
  </rv>
  <rv s="30">
    <fb>148.44</fb>
    <v>84</v>
  </rv>
  <rv s="30">
    <fb>176.27</fb>
    <v>84</v>
  </rv>
  <rv s="30">
    <fb>100.73</fb>
    <v>84</v>
  </rv>
  <rv s="30">
    <fb>51.7</fb>
    <v>84</v>
  </rv>
  <rv s="30">
    <fb>523.58000000000004</fb>
    <v>84</v>
  </rv>
  <rv s="30">
    <fb>45800</fb>
    <v>83</v>
  </rv>
  <rv s="30">
    <fb>130</fb>
    <v>84</v>
  </rv>
  <rv s="30">
    <fb>132.68</fb>
    <v>84</v>
  </rv>
  <rv s="30">
    <fb>129.16</fb>
    <v>84</v>
  </rv>
  <rv s="30">
    <fb>131.29</fb>
    <v>84</v>
  </rv>
  <rv s="30">
    <fb>166.21</fb>
    <v>84</v>
  </rv>
  <rv s="30">
    <fb>66.739999999999995</fb>
    <v>84</v>
  </rv>
  <rv s="30">
    <fb>85.56</fb>
    <v>84</v>
  </rv>
  <rv s="30">
    <fb>18.84</fb>
    <v>84</v>
  </rv>
  <rv s="30">
    <fb>135.55500000000001</fb>
    <v>84</v>
  </rv>
  <rv s="30">
    <fb>145.61000000000001</fb>
    <v>84</v>
  </rv>
  <rv s="30">
    <fb>174.99</fb>
    <v>84</v>
  </rv>
  <rv s="30">
    <fb>96.83</fb>
    <v>84</v>
  </rv>
  <rv s="30">
    <fb>49.38</fb>
    <v>84</v>
  </rv>
  <rv s="30">
    <fb>508.19</fb>
    <v>84</v>
  </rv>
  <rv s="30">
    <fb>45804</fb>
    <v>83</v>
  </rv>
  <rv s="30">
    <fb>134.15</fb>
    <v>84</v>
  </rv>
  <rv s="30">
    <fb>135.66</fb>
    <v>84</v>
  </rv>
  <rv s="30">
    <fb>133.31</fb>
    <v>84</v>
  </rv>
  <rv s="30">
    <fb>135.5</fb>
    <v>84</v>
  </rv>
  <rv s="30">
    <fb>169.58</fb>
    <v>84</v>
  </rv>
  <rv s="30">
    <fb>70.209999999999994</fb>
    <v>84</v>
  </rv>
  <rv s="30">
    <fb>86.26</fb>
    <v>84</v>
  </rv>
  <rv s="30">
    <fb>19.510000000000002</fb>
    <v>84</v>
  </rv>
  <rv s="30">
    <fb>138.30000000000001</fb>
    <v>84</v>
  </rv>
  <rv s="30">
    <fb>146.76</fb>
    <v>84</v>
  </rv>
  <rv s="30">
    <fb>178.5</fb>
    <v>84</v>
  </rv>
  <rv s="30">
    <fb>100.55</fb>
    <v>84</v>
  </rv>
  <rv s="30">
    <fb>50.62</fb>
    <v>84</v>
  </rv>
  <rv s="30">
    <fb>511.82</fb>
    <v>84</v>
  </rv>
  <rv s="30">
    <fb>45805</fb>
    <v>83</v>
  </rv>
  <rv s="30">
    <fb>136.02500000000001</fb>
    <v>84</v>
  </rv>
  <rv s="30">
    <fb>137.25</fb>
    <v>84</v>
  </rv>
  <rv s="30">
    <fb>134.79</fb>
    <v>84</v>
  </rv>
  <rv s="30">
    <fb>134.81</fb>
    <v>84</v>
  </rv>
  <rv s="30">
    <fb>176.91</fb>
    <v>84</v>
  </rv>
  <rv s="30">
    <fb>72.930000000000007</fb>
    <v>84</v>
  </rv>
  <rv s="30">
    <fb>90.39</fb>
    <v>84</v>
  </rv>
  <rv s="30">
    <fb>20.59</fb>
    <v>84</v>
  </rv>
  <rv s="30">
    <fb>143.58000000000001</fb>
    <v>84</v>
  </rv>
  <rv s="30">
    <fb>152.15</fb>
    <v>84</v>
  </rv>
  <rv s="30">
    <fb>183.11</fb>
    <v>84</v>
  </rv>
  <rv s="30">
    <fb>105.16</fb>
    <v>84</v>
  </rv>
  <rv s="30">
    <fb>53.77</fb>
    <v>84</v>
  </rv>
  <rv s="30">
    <fb>536.97</fb>
    <v>84</v>
  </rv>
  <rv s="30">
    <fb>45806</fb>
    <v>83</v>
  </rv>
  <rv s="30">
    <fb>142.245</fb>
    <v>84</v>
  </rv>
  <rv s="30">
    <fb>143.49</fb>
    <v>84</v>
  </rv>
  <rv s="30">
    <fb>137.91</fb>
    <v>84</v>
  </rv>
  <rv s="30">
    <fb>139.19</fb>
    <v>84</v>
  </rv>
  <rv s="30">
    <fb>77.42</fb>
    <v>84</v>
  </rv>
  <rv s="30">
    <fb>94.47</fb>
    <v>84</v>
  </rv>
  <rv s="30">
    <fb>21.49</fb>
    <v>84</v>
  </rv>
  <rv s="30">
    <fb>150.16999999999999</fb>
    <v>84</v>
  </rv>
  <rv s="30">
    <fb>162.13</fb>
    <v>84</v>
  </rv>
  <rv s="30">
    <fb>195.23</fb>
    <v>84</v>
  </rv>
  <rv s="30">
    <fb>112.01</fb>
    <v>84</v>
  </rv>
  <rv s="30">
    <fb>57.33</fb>
    <v>84</v>
  </rv>
  <rv s="30">
    <fb>580.75</fb>
    <v>84</v>
  </rv>
  <rv s="30">
    <fb>45807</fb>
    <v>83</v>
  </rv>
  <rv s="30">
    <fb>138.715</fb>
    <v>84</v>
  </rv>
  <rv s="30">
    <fb>139.62</fb>
    <v>84</v>
  </rv>
  <rv s="30">
    <fb>132.91999999999999</fb>
    <v>84</v>
  </rv>
  <rv s="30">
    <fb>135.13</fb>
    <v>84</v>
  </rv>
  <rv s="30">
    <fb>192.31</fb>
    <v>84</v>
  </rv>
  <rv s="30">
    <fb>79.78</fb>
    <v>84</v>
  </rv>
  <rv s="30">
    <fb>96.644999999999996</fb>
    <v>84</v>
  </rv>
  <rv s="30">
    <fb>20.05</fb>
    <v>84</v>
  </rv>
  <rv s="30">
    <fb>151.55000000000001</fb>
    <v>84</v>
  </rv>
  <rv s="30">
    <fb>162.86000000000001</fb>
    <v>84</v>
  </rv>
  <rv s="30">
    <fb>194.59</fb>
    <v>84</v>
  </rv>
  <rv s="30">
    <fb>113.34</fb>
    <v>84</v>
  </rv>
  <rv s="30">
    <fb>58.92</fb>
    <v>84</v>
  </rv>
  <rv s="30">
    <fb>583.72</fb>
    <v>84</v>
  </rv>
  <rv s="30">
    <fb>135.49</fb>
    <v>84</v>
  </rv>
  <rv s="30">
    <fb>138.12</fb>
    <v>84</v>
  </rv>
  <rv s="30">
    <fb>137.38</fb>
    <v>84</v>
  </rv>
  <rv s="30">
    <fb>192.47</fb>
    <v>84</v>
  </rv>
  <rv s="30">
    <fb>78.56</fb>
    <v>84</v>
  </rv>
  <rv s="30">
    <fb>96.39</fb>
    <v>84</v>
  </rv>
  <rv s="30">
    <fb>20.51</fb>
    <v>84</v>
  </rv>
  <rv s="30">
    <fb>150.79</fb>
    <v>84</v>
  </rv>
  <rv s="30">
    <fb>162.44</fb>
    <v>84</v>
  </rv>
  <rv s="30">
    <fb>193.72</fb>
    <v>84</v>
  </rv>
  <rv s="30">
    <fb>112.08</fb>
    <v>84</v>
  </rv>
  <rv s="30">
    <fb>58.7</fb>
    <v>84</v>
  </rv>
  <rv s="30">
    <fb>585.21</fb>
    <v>84</v>
  </rv>
  <rv s="30">
    <fb>45811</fb>
    <v>83</v>
  </rv>
  <rv s="30">
    <fb>138.78</fb>
    <v>84</v>
  </rv>
  <rv s="30">
    <fb>142</fb>
    <v>84</v>
  </rv>
  <rv s="30">
    <fb>137.94999999999999</fb>
    <v>84</v>
  </rv>
  <rv s="30">
    <fb>141.22</fb>
    <v>84</v>
  </rv>
  <rv s="30">
    <fb>191.17</fb>
    <v>84</v>
  </rv>
  <rv s="30">
    <fb>76.88</fb>
    <v>84</v>
  </rv>
  <rv s="30">
    <fb>96.06</fb>
    <v>84</v>
  </rv>
  <rv s="30">
    <fb>20.34</fb>
    <v>84</v>
  </rv>
  <rv s="30">
    <fb>149.55000000000001</fb>
    <v>84</v>
  </rv>
  <rv s="30">
    <fb>160.77000000000001</fb>
    <v>84</v>
  </rv>
  <rv s="30">
    <fb>192.67</fb>
    <v>84</v>
  </rv>
  <rv s="30">
    <fb>111.65</fb>
    <v>84</v>
  </rv>
  <rv s="30">
    <fb>58.68</fb>
    <v>84</v>
  </rv>
  <rv s="30">
    <fb>586.74</fb>
    <v>84</v>
  </rv>
  <rv s="30">
    <fb>45812</fb>
    <v>83</v>
  </rv>
  <rv s="30">
    <fb>142.19</fb>
    <v>84</v>
  </rv>
  <rv s="30">
    <fb>142.38999999999999</fb>
    <v>84</v>
  </rv>
  <rv s="30">
    <fb>139.54499999999999</fb>
    <v>84</v>
  </rv>
  <rv s="30">
    <fb>141.91999999999999</fb>
    <v>84</v>
  </rv>
  <rv s="30">
    <fb>76.95</fb>
    <v>84</v>
  </rv>
  <rv s="30">
    <fb>97.35</fb>
    <v>84</v>
  </rv>
  <rv s="30">
    <fb>20.100000000000001</fb>
    <v>84</v>
  </rv>
  <rv s="30">
    <fb>150.71</fb>
    <v>84</v>
  </rv>
  <rv s="30">
    <fb>160.05000000000001</fb>
    <v>84</v>
  </rv>
  <rv s="30">
    <fb>194.92</fb>
    <v>84</v>
  </rv>
  <rv s="30">
    <fb>114.05</fb>
    <v>84</v>
  </rv>
  <rv s="30">
    <fb>58.37</fb>
    <v>84</v>
  </rv>
  <rv s="30">
    <fb>593.1</fb>
    <v>84</v>
  </rv>
  <rv s="30">
    <fb>45813</fb>
    <v>83</v>
  </rv>
  <rv s="30">
    <fb>142.16999999999999</fb>
    <v>84</v>
  </rv>
  <rv s="30">
    <fb>144</fb>
    <v>84</v>
  </rv>
  <rv s="30">
    <fb>138.83000000000001</fb>
    <v>84</v>
  </rv>
  <rv s="30">
    <fb>139.99</fb>
    <v>84</v>
  </rv>
  <rv s="30">
    <fb>197.33</fb>
    <v>84</v>
  </rv>
  <rv s="30">
    <fb>77.77</fb>
    <v>84</v>
  </rv>
  <rv s="30">
    <fb>96.65</fb>
    <v>84</v>
  </rv>
  <rv s="30">
    <fb>19.98</fb>
    <v>84</v>
  </rv>
  <rv s="30">
    <fb>148.96</fb>
    <v>84</v>
  </rv>
  <rv s="30">
    <fb>158.26</fb>
    <v>84</v>
  </rv>
  <rv s="30">
    <fb>193.74</fb>
    <v>84</v>
  </rv>
  <rv s="30">
    <fb>60.95</fb>
    <v>84</v>
  </rv>
  <rv s="30">
    <fb>601.63</fb>
    <v>84</v>
  </rv>
  <rv s="30">
    <fb>45814</fb>
    <v>83</v>
  </rv>
  <rv s="30">
    <fb>142.51</fb>
    <v>84</v>
  </rv>
  <rv s="30">
    <fb>143.27000000000001</fb>
    <v>84</v>
  </rv>
  <rv s="30">
    <fb>141.51</fb>
    <v>84</v>
  </rv>
  <rv s="30">
    <fb>141.72</fb>
    <v>84</v>
  </rv>
  <rv s="30">
    <fb>203.64</fb>
    <v>84</v>
  </rv>
  <rv s="30">
    <fb>80.72</fb>
    <v>84</v>
  </rv>
  <rv s="30">
    <fb>98.8</fb>
    <v>84</v>
  </rv>
  <rv s="30">
    <fb>20.62</fb>
    <v>84</v>
  </rv>
  <rv s="30">
    <fb>155.1</fb>
    <v>84</v>
  </rv>
  <rv s="30">
    <fb>164.51</fb>
    <v>84</v>
  </rv>
  <rv s="30">
    <fb>198.59</fb>
    <v>84</v>
  </rv>
  <rv s="30">
    <fb>123.27</fb>
    <v>84</v>
  </rv>
  <rv s="30">
    <fb>62.33</fb>
    <v>84</v>
  </rv>
  <rv s="30">
    <fb>636.89</fb>
    <v>84</v>
  </rv>
  <rv s="30">
    <fb>45817</fb>
    <v>83</v>
  </rv>
  <rv s="30">
    <fb>143.19</fb>
    <v>84</v>
  </rv>
  <rv s="30">
    <fb>145</fb>
    <v>84</v>
  </rv>
  <rv s="30">
    <fb>141.94</fb>
    <v>84</v>
  </rv>
  <rv s="30">
    <fb>142.63</fb>
    <v>84</v>
  </rv>
  <rv s="30">
    <fb>200.72</fb>
    <v>84</v>
  </rv>
  <rv s="30">
    <fb>80.42</fb>
    <v>84</v>
  </rv>
  <rv s="30">
    <fb>100.59</fb>
    <v>84</v>
  </rv>
  <rv s="30">
    <fb>20.27</fb>
    <v>84</v>
  </rv>
  <rv s="30">
    <fb>154.61000000000001</fb>
    <v>84</v>
  </rv>
  <rv s="30">
    <fb>162.41999999999999</fb>
    <v>84</v>
  </rv>
  <rv s="30">
    <fb>197.72</fb>
    <v>84</v>
  </rv>
  <rv s="30">
    <fb>121.95</fb>
    <v>84</v>
  </rv>
  <rv s="30">
    <fb>61.98</fb>
    <v>84</v>
  </rv>
  <rv s="30">
    <fb>627.4</fb>
    <v>84</v>
  </rv>
  <rv s="30">
    <fb>45818</fb>
    <v>83</v>
  </rv>
  <rv s="30">
    <fb>142.69</fb>
    <v>84</v>
  </rv>
  <rv s="30">
    <fb>144.29</fb>
    <v>84</v>
  </rv>
  <rv s="30">
    <fb>141.52500000000001</fb>
    <v>84</v>
  </rv>
  <rv s="30">
    <fb>143.96</fb>
    <v>84</v>
  </rv>
  <rv s="30">
    <fb>200.09</fb>
    <v>84</v>
  </rv>
  <rv s="30">
    <fb>80.510000000000005</fb>
    <v>84</v>
  </rv>
  <rv s="30">
    <fb>98.62</fb>
    <v>84</v>
  </rv>
  <rv s="30">
    <fb>19.940000000000001</fb>
    <v>84</v>
  </rv>
  <rv s="30">
    <fb>153.03</fb>
    <v>84</v>
  </rv>
  <rv s="30">
    <fb>161.09</fb>
    <v>84</v>
  </rv>
  <rv s="30">
    <fb>195.6</fb>
    <v>84</v>
  </rv>
  <rv s="30">
    <fb>122.44</fb>
    <v>84</v>
  </rv>
  <rv s="30">
    <fb>61.22</fb>
    <v>84</v>
  </rv>
  <rv s="30">
    <fb>622.99</fb>
    <v>84</v>
  </rv>
  <rv s="30">
    <fb>45819</fb>
    <v>83</v>
  </rv>
  <rv s="30">
    <fb>144.61000000000001</fb>
    <v>84</v>
  </rv>
  <rv s="30">
    <fb>144.99</fb>
    <v>84</v>
  </rv>
  <rv s="30">
    <fb>141.87</fb>
    <v>84</v>
  </rv>
  <rv s="30">
    <fb>142.83000000000001</fb>
    <v>84</v>
  </rv>
  <rv s="30">
    <fb>204.81</fb>
    <v>84</v>
  </rv>
  <rv s="30">
    <fb>82.62</fb>
    <v>84</v>
  </rv>
  <rv s="30">
    <fb>100.36</fb>
    <v>84</v>
  </rv>
  <rv s="30">
    <fb>20.309999999999999</fb>
    <v>84</v>
  </rv>
  <rv s="30">
    <fb>155.81</fb>
    <v>84</v>
  </rv>
  <rv s="30">
    <fb>164.79</fb>
    <v>84</v>
  </rv>
  <rv s="30">
    <fb>199.86</fb>
    <v>84</v>
  </rv>
  <rv s="30">
    <fb>124.19</fb>
    <v>84</v>
  </rv>
  <rv s="30">
    <fb>56.31</fb>
    <v>84</v>
  </rv>
  <rv s="30">
    <fb>636.71</fb>
    <v>84</v>
  </rv>
  <rv s="30">
    <fb>45820</fb>
    <v>83</v>
  </rv>
  <rv s="30">
    <fb>141.97</fb>
    <v>84</v>
  </rv>
  <rv s="30">
    <fb>141.85</fb>
    <v>84</v>
  </rv>
  <rv s="30">
    <fb>207.77</fb>
    <v>84</v>
  </rv>
  <rv s="30">
    <fb>85.15</fb>
    <v>84</v>
  </rv>
  <rv s="30">
    <fb>101.7</fb>
    <v>84</v>
  </rv>
  <rv s="30">
    <fb>21</fb>
    <v>84</v>
  </rv>
  <rv s="30">
    <fb>156</fb>
    <v>84</v>
  </rv>
  <rv s="30">
    <fb>165.64</fb>
    <v>84</v>
  </rv>
  <rv s="30">
    <fb>202.78</fb>
    <v>84</v>
  </rv>
  <rv s="30">
    <fb>116.52</fb>
    <v>84</v>
  </rv>
  <rv s="30">
    <fb>57.63</fb>
    <v>84</v>
  </rv>
  <rv s="30">
    <fb>639.92999999999995</fb>
    <v>84</v>
  </rv>
  <rv s="30">
    <fb>45821</fb>
    <v>83</v>
  </rv>
  <rv s="30">
    <fb>142.47999999999999</fb>
    <v>84</v>
  </rv>
  <rv s="30">
    <fb>140.85499999999999</fb>
    <v>84</v>
  </rv>
  <rv s="30">
    <fb>208.2</fb>
    <v>84</v>
  </rv>
  <rv s="30">
    <fb>85.86</fb>
    <v>84</v>
  </rv>
  <rv s="30">
    <fb>102.84</fb>
    <v>84</v>
  </rv>
  <rv s="30">
    <fb>21.42</fb>
    <v>84</v>
  </rv>
  <rv s="30">
    <fb>155.61000000000001</fb>
    <v>84</v>
  </rv>
  <rv s="30">
    <fb>172.27</fb>
    <v>84</v>
  </rv>
  <rv s="30">
    <fb>207.51</fb>
    <v>84</v>
  </rv>
  <rv s="30">
    <fb>115.8</fb>
    <v>84</v>
  </rv>
  <rv s="30">
    <fb>59.65</fb>
    <v>84</v>
  </rv>
  <rv s="30">
    <fb>637.77</fb>
    <v>84</v>
  </rv>
  <rv s="30">
    <fb>45824</fb>
    <v>83</v>
  </rv>
  <rv s="30">
    <fb>143.345</fb>
    <v>84</v>
  </rv>
  <rv s="30">
    <fb>146.17500000000001</fb>
    <v>84</v>
  </rv>
  <rv s="30">
    <fb>143.20009999999999</fb>
    <v>84</v>
  </rv>
  <rv s="30">
    <fb>144.69</fb>
    <v>84</v>
  </rv>
  <rv s="30">
    <fb>221.58</fb>
    <v>84</v>
  </rv>
  <rv s="30">
    <fb>92.29</fb>
    <v>84</v>
  </rv>
  <rv s="30">
    <fb>108.12</fb>
    <v>84</v>
  </rv>
  <rv s="30">
    <fb>22.18</fb>
    <v>84</v>
  </rv>
  <rv s="30">
    <fb>167.99</fb>
    <v>84</v>
  </rv>
  <rv s="30">
    <fb>187.28</fb>
    <v>84</v>
  </rv>
  <rv s="30">
    <fb>223.15</fb>
    <v>84</v>
  </rv>
  <rv s="30">
    <fb>124.81</fb>
    <v>84</v>
  </rv>
  <rv s="30">
    <fb>64.5</fb>
    <v>84</v>
  </rv>
  <rv s="30">
    <fb>709.23</fb>
    <v>84</v>
  </rv>
  <rv s="30">
    <fb>45825</fb>
    <v>83</v>
  </rv>
  <rv s="30">
    <fb>144.49</fb>
    <v>84</v>
  </rv>
  <rv s="30">
    <fb>145.22</fb>
    <v>84</v>
  </rv>
  <rv s="30">
    <fb>143.78</fb>
    <v>84</v>
  </rv>
  <rv s="30">
    <fb>144.12</fb>
    <v>84</v>
  </rv>
  <rv s="30">
    <fb>232.42</fb>
    <v>84</v>
  </rv>
  <rv s="30">
    <fb>96.93</fb>
    <v>84</v>
  </rv>
  <rv s="30">
    <fb>112.46</fb>
    <v>84</v>
  </rv>
  <rv s="30">
    <fb>22.56</fb>
    <v>84</v>
  </rv>
  <rv s="30">
    <fb>173.03</fb>
    <v>84</v>
  </rv>
  <rv s="30">
    <fb>188.2</fb>
    <v>84</v>
  </rv>
  <rv s="30">
    <fb>226.68</fb>
    <v>84</v>
  </rv>
  <rv s="30">
    <fb>126.68</fb>
    <v>84</v>
  </rv>
  <rv s="30">
    <fb>65.48</fb>
    <v>84</v>
  </rv>
  <rv s="30">
    <fb>737.73</fb>
    <v>84</v>
  </rv>
  <rv s="30">
    <fb>45826</fb>
    <v>83</v>
  </rv>
  <rv s="30">
    <fb>144.005</fb>
    <v>84</v>
  </rv>
  <rv s="30">
    <fb>145.65</fb>
    <v>84</v>
  </rv>
  <rv s="30">
    <fb>143.12</fb>
    <v>84</v>
  </rv>
  <rv s="30">
    <fb>145.47999999999999</fb>
    <v>84</v>
  </rv>
  <rv s="30">
    <fb>232.12</fb>
    <v>84</v>
  </rv>
  <rv s="30">
    <fb>95.32</fb>
    <v>84</v>
  </rv>
  <rv s="30">
    <fb>117.72</fb>
    <v>84</v>
  </rv>
  <rv s="30">
    <fb>21.52</fb>
    <v>84</v>
  </rv>
  <rv s="30">
    <fb>187.34</fb>
    <v>84</v>
  </rv>
  <rv s="30">
    <fb>226.82</fb>
    <v>84</v>
  </rv>
  <rv s="30">
    <fb>133.44999999999999</fb>
    <v>84</v>
  </rv>
  <rv s="30">
    <fb>65.900000000000006</fb>
    <v>84</v>
  </rv>
  <rv s="30">
    <fb>734.28</fb>
    <v>84</v>
  </rv>
  <rv s="30">
    <fb>45828</fb>
    <v>83</v>
  </rv>
  <rv s="30">
    <fb>145.44999999999999</fb>
    <v>84</v>
  </rv>
  <rv s="30">
    <fb>146.19999999999999</fb>
    <v>84</v>
  </rv>
  <rv s="30">
    <fb>142.65</fb>
    <v>84</v>
  </rv>
  <rv s="30">
    <fb>143.85</fb>
    <v>84</v>
  </rv>
  <rv s="30">
    <fb>232.64</fb>
    <v>84</v>
  </rv>
  <rv s="30">
    <fb>95.45</fb>
    <v>84</v>
  </rv>
  <rv s="30">
    <fb>114.99</fb>
    <v>84</v>
  </rv>
  <rv s="30">
    <fb>21.55</fb>
    <v>84</v>
  </rv>
  <rv s="30">
    <fb>187.83</fb>
    <v>84</v>
  </rv>
  <rv s="30">
    <fb>227.12</fb>
    <v>84</v>
  </rv>
  <rv s="30">
    <fb>133.07</fb>
    <v>84</v>
  </rv>
  <rv s="30">
    <fb>65.2</fb>
    <v>84</v>
  </rv>
  <rv s="30">
    <fb>710.32</fb>
    <v>84</v>
  </rv>
  <rv s="30">
    <fb>228.61</fb>
    <v>84</v>
  </rv>
  <rv s="30">
    <fb>98</fb>
    <v>84</v>
  </rv>
  <rv s="30">
    <fb>117.17</fb>
    <v>84</v>
  </rv>
  <rv s="30">
    <fb>21.66</fb>
    <v>84</v>
  </rv>
  <rv s="30">
    <fb>165.57</fb>
    <v>84</v>
  </rv>
  <rv s="30">
    <fb>188.5</fb>
    <v>84</v>
  </rv>
  <rv s="30">
    <fb>227.11</fb>
    <v>84</v>
  </rv>
  <rv s="30">
    <fb>135.96</fb>
    <v>84</v>
  </rv>
  <rv s="30">
    <fb>63.76</fb>
    <v>84</v>
  </rv>
  <rv s="30">
    <fb>715.4</fb>
    <v>84</v>
  </rv>
  <rv s="30">
    <fb>230.63</fb>
    <v>84</v>
  </rv>
  <rv s="30">
    <fb>98.65</fb>
    <v>84</v>
  </rv>
  <rv s="30">
    <fb>21.38</fb>
    <v>84</v>
  </rv>
  <rv s="30">
    <fb>165.94</fb>
    <v>84</v>
  </rv>
  <rv s="30">
    <fb>188.34</fb>
    <v>84</v>
  </rv>
  <rv s="30">
    <fb>224.54</fb>
    <v>84</v>
  </rv>
  <rv s="30">
    <fb>132.05000000000001</fb>
    <v>84</v>
  </rv>
  <rv s="30">
    <fb>62.56</fb>
    <v>84</v>
  </rv>
  <rv s="30">
    <fb>702.39</fb>
    <v>84</v>
  </rv>
  <rv s="30">
    <fb>231.68</fb>
    <v>84</v>
  </rv>
  <rv s="30">
    <fb>98.1</fb>
    <v>84</v>
  </rv>
  <rv s="30">
    <fb>113.51</fb>
    <v>84</v>
  </rv>
  <rv s="30">
    <fb>21.27</fb>
    <v>84</v>
  </rv>
  <rv s="30">
    <fb>165.73</fb>
    <v>84</v>
  </rv>
  <rv s="30">
    <fb>188.71</fb>
    <v>84</v>
  </rv>
  <rv s="30">
    <fb>224.49</fb>
    <v>84</v>
  </rv>
  <rv s="30">
    <fb>131.04</fb>
    <v>84</v>
  </rv>
  <rv s="30">
    <fb>61.42</fb>
    <v>84</v>
  </rv>
  <rv s="30">
    <fb>700.17</fb>
    <v>84</v>
  </rv>
  <rv s="30">
    <fb>229.73</fb>
    <v>84</v>
  </rv>
  <rv s="30">
    <fb>95.84</fb>
    <v>84</v>
  </rv>
  <rv s="30">
    <fb>112.06</fb>
    <v>84</v>
  </rv>
  <rv s="30">
    <fb>20.69</fb>
    <v>84</v>
  </rv>
  <rv s="30">
    <fb>162.22999999999999</fb>
    <v>84</v>
  </rv>
  <rv s="30">
    <fb>185.42</fb>
    <v>84</v>
  </rv>
  <rv s="30">
    <fb>222.22</fb>
    <v>84</v>
  </rv>
  <rv s="30">
    <fb>130.44999999999999</fb>
    <v>84</v>
  </rv>
  <rv s="30">
    <fb>60.11</fb>
    <v>84</v>
  </rv>
  <rv s="30">
    <fb>678.62</fb>
    <v>84</v>
  </rv>
  <rv s="30">
    <fb>230.53</fb>
    <v>84</v>
  </rv>
  <rv s="30">
    <fb>94.83</fb>
    <v>84</v>
  </rv>
  <rv s="30">
    <fb>110.71</fb>
    <v>84</v>
  </rv>
  <rv s="30">
    <fb>20.55</fb>
    <v>84</v>
  </rv>
  <rv s="30">
    <fb>160.52000000000001</fb>
    <v>84</v>
  </rv>
  <rv s="30">
    <fb>180.21</fb>
    <v>84</v>
  </rv>
  <rv s="30">
    <fb>211.93</fb>
    <v>84</v>
  </rv>
  <rv s="30">
    <fb>129.28</fb>
    <v>84</v>
  </rv>
  <rv s="30">
    <fb>61.85</fb>
    <v>84</v>
  </rv>
  <rv s="30">
    <fb>672.2</fb>
    <v>84</v>
  </rv>
  <rv s="30">
    <fb>228.72</fb>
    <v>84</v>
  </rv>
  <rv s="30">
    <fb>93.37</fb>
    <v>84</v>
  </rv>
  <rv s="30">
    <fb>110.31</fb>
    <v>84</v>
  </rv>
  <rv s="30">
    <fb>157.51</fb>
    <v>84</v>
  </rv>
  <rv s="30">
    <fb>176.3</fb>
    <v>84</v>
  </rv>
  <rv s="30">
    <fb>210.47</fb>
    <v>84</v>
  </rv>
  <rv s="30">
    <fb>127.18</fb>
    <v>84</v>
  </rv>
  <rv s="30">
    <fb>60.69</fb>
    <v>84</v>
  </rv>
  <rv s="30">
    <fb>662.18</fb>
    <v>84</v>
  </rv>
  <rv s="30">
    <fb>235.65</fb>
    <v>84</v>
  </rv>
  <rv s="30">
    <fb>96.38</fb>
    <v>84</v>
  </rv>
  <rv s="30">
    <fb>114.56</fb>
    <v>84</v>
  </rv>
  <rv s="30">
    <fb>161.83000000000001</fb>
    <v>84</v>
  </rv>
  <rv s="30">
    <fb>183.24</fb>
    <v>84</v>
  </rv>
  <rv s="30">
    <fb>216.89</fb>
    <v>84</v>
  </rv>
  <rv s="30">
    <fb>133.96</fb>
    <v>84</v>
  </rv>
  <rv s="30">
    <fb>63.82</fb>
    <v>84</v>
  </rv>
  <rv s="30">
    <fb>685.52</fb>
    <v>84</v>
  </rv>
  <rv s="30">
    <fb>239.43</fb>
    <v>84</v>
  </rv>
  <rv s="30">
    <fb>96.18</fb>
    <v>84</v>
  </rv>
  <rv s="30">
    <fb>112.86</fb>
    <v>84</v>
  </rv>
  <rv s="30">
    <fb>20.37</fb>
    <v>84</v>
  </rv>
  <rv s="30">
    <fb>161.59</fb>
    <v>84</v>
  </rv>
  <rv s="30">
    <fb>184.15</fb>
    <v>84</v>
  </rv>
  <rv s="30">
    <fb>215.62</fb>
    <v>84</v>
  </rv>
  <rv s="30">
    <fb>135.54</fb>
    <v>84</v>
  </rv>
  <rv s="30">
    <fb>64.59</fb>
    <v>84</v>
  </rv>
  <rv s="30">
    <fb>677.48</fb>
    <v>84</v>
  </rv>
  <rv s="30">
    <fb>241.97</fb>
    <v>84</v>
  </rv>
  <rv s="30">
    <fb>96.8</fb>
    <v>84</v>
  </rv>
  <rv s="30">
    <fb>113.03</fb>
    <v>84</v>
  </rv>
  <rv s="30">
    <fb>20.25</fb>
    <v>84</v>
  </rv>
  <rv s="30">
    <fb>159.47999999999999</fb>
    <v>84</v>
  </rv>
  <rv s="30">
    <fb>184.99</fb>
    <v>84</v>
  </rv>
  <rv s="30">
    <fb>215.75</fb>
    <v>84</v>
  </rv>
  <rv s="30">
    <fb>128.1</fb>
    <v>84</v>
  </rv>
  <rv s="30">
    <fb>63.73</fb>
    <v>84</v>
  </rv>
  <rv s="30">
    <fb>680.72</fb>
    <v>84</v>
  </rv>
  <rv s="30">
    <fb>242.07</fb>
    <v>84</v>
  </rv>
  <rv s="30">
    <fb>94.46</fb>
    <v>84</v>
  </rv>
  <rv s="30">
    <fb>110.73</fb>
    <v>84</v>
  </rv>
  <rv s="30">
    <fb>19.55</fb>
    <v>84</v>
  </rv>
  <rv s="30">
    <fb>156.75</fb>
    <v>84</v>
  </rv>
  <rv s="30">
    <fb>182.85</fb>
    <v>84</v>
  </rv>
  <rv s="30">
    <fb>213.98</fb>
    <v>84</v>
  </rv>
  <rv s="30">
    <fb>124.54</fb>
    <v>84</v>
  </rv>
  <rv s="30">
    <fb>60.19</fb>
    <v>84</v>
  </rv>
  <rv s="30">
    <fb>661.9</fb>
    <v>84</v>
  </rv>
  <rv s="30">
    <fb>248.71</fb>
    <v>84</v>
  </rv>
  <rv s="30">
    <fb>98.18</fb>
    <v>84</v>
  </rv>
  <rv s="30">
    <fb>114.63</fb>
    <v>84</v>
  </rv>
  <rv s="30">
    <fb>19.739999999999998</fb>
    <v>84</v>
  </rv>
  <rv s="30">
    <fb>157.27000000000001</fb>
    <v>84</v>
  </rv>
  <rv s="30">
    <fb>184.21</fb>
    <v>84</v>
  </rv>
  <rv s="30">
    <fb>215.45</fb>
    <v>84</v>
  </rv>
  <rv s="30">
    <fb>126.05500000000001</fb>
    <v>84</v>
  </rv>
  <rv s="30">
    <fb>61.47</fb>
    <v>84</v>
  </rv>
  <rv s="30">
    <fb>668.66</fb>
    <v>84</v>
  </rv>
  <rv s="30">
    <fb>256.85000000000002</fb>
    <v>84</v>
  </rv>
  <rv s="30">
    <fb>102.25</fb>
    <v>84</v>
  </rv>
  <rv s="30">
    <fb>117.31</fb>
    <v>84</v>
  </rv>
  <rv s="30">
    <fb>20.29</fb>
    <v>84</v>
  </rv>
  <rv s="30">
    <fb>161.74</fb>
    <v>84</v>
  </rv>
  <rv s="30">
    <fb>218.43</fb>
    <v>84</v>
  </rv>
  <rv s="30">
    <fb>128.78</fb>
    <v>84</v>
  </rv>
  <rv s="30">
    <fb>62.36</fb>
    <v>84</v>
  </rv>
  <rv s="30">
    <fb>685.76</fb>
    <v>84</v>
  </rv>
  <rv s="30">
    <fb>261.08</fb>
    <v>84</v>
  </rv>
  <rv s="30">
    <fb>103.25</fb>
    <v>84</v>
  </rv>
  <rv s="30">
    <fb>118.58</fb>
    <v>84</v>
  </rv>
  <rv s="30">
    <fb>161.93</fb>
    <v>84</v>
  </rv>
  <rv s="30">
    <fb>190.72</fb>
    <v>84</v>
  </rv>
  <rv s="30">
    <fb>218.5</fb>
    <v>84</v>
  </rv>
  <rv s="30">
    <fb>130.36000000000001</fb>
    <v>84</v>
  </rv>
  <rv s="30">
    <fb>66.3</fb>
    <v>84</v>
  </rv>
  <rv s="30">
    <fb>694.75</fb>
    <v>84</v>
  </rv>
  <rv s="30">
    <fb>259.93</fb>
    <v>84</v>
  </rv>
  <rv s="30">
    <fb>106.29</fb>
    <v>84</v>
  </rv>
  <rv s="30">
    <fb>115.69</fb>
    <v>84</v>
  </rv>
  <rv s="30">
    <fb>19.989999999999998</fb>
    <v>84</v>
  </rv>
  <rv s="30">
    <fb>164.19</fb>
    <v>84</v>
  </rv>
  <rv s="30">
    <fb>190.49</fb>
    <v>84</v>
  </rv>
  <rv s="30">
    <fb>218.04</fb>
    <v>84</v>
  </rv>
  <rv s="30">
    <fb>129.55000000000001</fb>
    <v>84</v>
  </rv>
  <rv s="30">
    <fb>65.16</fb>
    <v>84</v>
  </rv>
  <rv s="30">
    <fb>681.06</fb>
    <v>84</v>
  </rv>
  <rv s="30">
    <fb>246.93</fb>
    <v>84</v>
  </rv>
  <rv s="30">
    <fb>108.56</fb>
    <v>84</v>
  </rv>
  <rv s="30">
    <fb>116.19</fb>
    <v>84</v>
  </rv>
  <rv s="30">
    <fb>20.059999999999999</fb>
    <v>84</v>
  </rv>
  <rv s="30">
    <fb>166.74</fb>
    <v>84</v>
  </rv>
  <rv s="30">
    <fb>192.42</fb>
    <v>84</v>
  </rv>
  <rv s="30">
    <fb>222.26</fb>
    <v>84</v>
  </rv>
  <rv s="30">
    <fb>133.11000000000001</fb>
    <v>84</v>
  </rv>
  <rv s="30">
    <fb>68.349999999999994</fb>
    <v>84</v>
  </rv>
  <rv s="30">
    <fb>687.08</fb>
    <v>84</v>
  </rv>
  <rv s="30">
    <fb>244.28</fb>
    <v>84</v>
  </rv>
  <rv s="30">
    <fb>110.95</fb>
    <v>84</v>
  </rv>
  <rv s="30">
    <fb>121.73</fb>
    <v>84</v>
  </rv>
  <rv s="30">
    <fb>20.48</fb>
    <v>84</v>
  </rv>
  <rv s="30">
    <fb>169.79</fb>
    <v>84</v>
  </rv>
  <rv s="30">
    <fb>199.21</fb>
    <v>84</v>
  </rv>
  <rv s="30">
    <fb>227.66</fb>
    <v>84</v>
  </rv>
  <rv s="30">
    <fb>138.61000000000001</fb>
    <v>84</v>
  </rv>
  <rv s="30">
    <fb>69.14</fb>
    <v>84</v>
  </rv>
  <rv s="30">
    <fb>706.28</fb>
    <v>84</v>
  </rv>
  <rv s="30">
    <fb>244.63</fb>
    <v>84</v>
  </rv>
  <rv s="30">
    <fb>114.14</fb>
    <v>84</v>
  </rv>
  <rv s="30">
    <fb>123.24</fb>
    <v>84</v>
  </rv>
  <rv s="30">
    <fb>22.08</fb>
    <v>84</v>
  </rv>
  <rv s="30">
    <fb>173.77</fb>
    <v>84</v>
  </rv>
  <rv s="30">
    <fb>202.29</fb>
    <v>84</v>
  </rv>
  <rv s="30">
    <fb>233.34</fb>
    <v>84</v>
  </rv>
  <rv s="30">
    <fb>140.63</fb>
    <v>84</v>
  </rv>
  <rv s="30">
    <fb>68.84</fb>
    <v>84</v>
  </rv>
  <rv s="30">
    <fb>731.84</fb>
    <v>84</v>
  </rv>
  <rv s="30">
    <fb>252.91</fb>
    <v>84</v>
  </rv>
  <rv s="30">
    <fb>116.03</fb>
    <v>84</v>
  </rv>
  <rv s="30">
    <fb>121.14</fb>
    <v>84</v>
  </rv>
  <rv s="30">
    <fb>20.68</fb>
    <v>84</v>
  </rv>
  <rv s="30">
    <fb>172.79</fb>
    <v>84</v>
  </rv>
  <rv s="30">
    <fb>199.69</fb>
    <v>84</v>
  </rv>
  <rv s="30">
    <fb>232.54</fb>
    <v>84</v>
  </rv>
  <rv s="30">
    <fb>140.38</fb>
    <v>84</v>
  </rv>
  <rv s="30">
    <fb>68.239999999999995</fb>
    <v>84</v>
  </rv>
  <rv s="30">
    <fb>720.83</fb>
    <v>84</v>
  </rv>
  <rv s="30">
    <fb>256.07</fb>
    <v>84</v>
  </rv>
  <rv s="30">
    <fb>116.18</fb>
    <v>84</v>
  </rv>
  <rv s="30">
    <fb>118.5</fb>
    <v>84</v>
  </rv>
  <rv s="30">
    <fb>20.77</fb>
    <v>84</v>
  </rv>
  <rv s="30">
    <fb>175</fb>
    <v>84</v>
  </rv>
  <rv s="30">
    <fb>199.66</fb>
    <v>84</v>
  </rv>
  <rv s="30">
    <fb>138.62</fb>
    <v>84</v>
  </rv>
  <rv s="30">
    <fb>69.64</fb>
    <v>84</v>
  </rv>
  <rv s="30">
    <fb>718.57</fb>
    <v>84</v>
  </rv>
  <rv s="30">
    <fb>248.7</fb>
    <v>84</v>
  </rv>
  <rv s="30">
    <fb>115.6</fb>
    <v>84</v>
  </rv>
  <rv s="30">
    <fb>116.16</fb>
    <v>84</v>
  </rv>
  <rv s="30">
    <fb>20.14</fb>
    <v>84</v>
  </rv>
  <rv s="30">
    <fb>170.59</fb>
    <v>84</v>
  </rv>
  <rv s="30">
    <fb>195</fb>
    <v>84</v>
  </rv>
  <rv s="30">
    <fb>225.03</fb>
    <v>84</v>
  </rv>
  <rv s="30">
    <fb>135.55000000000001</fb>
    <v>84</v>
  </rv>
  <rv s="30">
    <fb>67.19</fb>
    <v>84</v>
  </rv>
  <rv s="30">
    <fb>673.01</fb>
    <v>84</v>
  </rv>
  <rv s="30">
    <fb>252.1</fb>
    <v>84</v>
  </rv>
  <rv s="30">
    <fb>119.84</fb>
    <v>84</v>
  </rv>
  <rv s="30">
    <fb>126.39</fb>
    <v>84</v>
  </rv>
  <rv s="30">
    <fb>20.74</fb>
    <v>84</v>
  </rv>
  <rv s="30">
    <fb>176.55</fb>
    <v>84</v>
  </rv>
  <rv s="30">
    <fb>199.22</fb>
    <v>84</v>
  </rv>
  <rv s="30">
    <fb>231.8</fb>
    <v>84</v>
  </rv>
  <rv s="30">
    <fb>142.04</fb>
    <v>84</v>
  </rv>
  <rv s="30">
    <fb>70.42</fb>
    <v>84</v>
  </rv>
  <rv s="30">
    <fb>706.59</fb>
    <v>84</v>
  </rv>
  <rv s="30">
    <fb>249.37</fb>
    <v>84</v>
  </rv>
  <rv s="30">
    <fb>120.34</fb>
    <v>84</v>
  </rv>
  <rv s="30">
    <fb>127.1</fb>
    <v>84</v>
  </rv>
  <rv s="30">
    <fb>20.8</fb>
    <v>84</v>
  </rv>
  <rv s="30">
    <fb>197.69</fb>
    <v>84</v>
  </rv>
  <rv s="30">
    <fb>227.44</fb>
    <v>84</v>
  </rv>
  <rv s="30">
    <fb>144.72</fb>
    <v>84</v>
  </rv>
  <rv s="30">
    <fb>69.989999999999995</fb>
    <v>84</v>
  </rv>
  <rv s="30">
    <fb>690.87</fb>
    <v>84</v>
  </rv>
  <rv s="30">
    <fb>251.26</fb>
    <v>84</v>
  </rv>
  <rv s="30">
    <fb>121.82</fb>
    <v>84</v>
  </rv>
  <rv s="30">
    <fb>126.79</fb>
    <v>84</v>
  </rv>
  <rv s="30">
    <fb>172.84</fb>
    <v>84</v>
  </rv>
  <rv s="30">
    <fb>198.35</fb>
    <v>84</v>
  </rv>
  <rv s="30">
    <fb>229.65</fb>
    <v>84</v>
  </rv>
  <rv s="30">
    <fb>146.05000000000001</fb>
    <v>84</v>
  </rv>
  <rv s="30">
    <fb>74.95</fb>
    <v>84</v>
  </rv>
  <rv s="30">
    <fb>693.24</fb>
    <v>84</v>
  </rv>
  <rv s="30">
    <fb>249.99</fb>
    <v>84</v>
  </rv>
  <rv s="30">
    <fb>123.6</fb>
    <v>84</v>
  </rv>
  <rv s="30">
    <fb>128.24</fb>
    <v>84</v>
  </rv>
  <rv s="30">
    <fb>21.08</fb>
    <v>84</v>
  </rv>
  <rv s="30">
    <fb>169.46</fb>
    <v>84</v>
  </rv>
  <rv s="30">
    <fb>198.2</fb>
    <v>84</v>
  </rv>
  <rv s="30">
    <fb>228.35</fb>
    <v>84</v>
  </rv>
  <rv s="30">
    <fb>145.04</fb>
    <v>84</v>
  </rv>
  <rv s="30">
    <fb>73.510000000000005</fb>
    <v>84</v>
  </rv>
  <rv s="30">
    <fb>685.9</fb>
    <v>84</v>
  </rv>
  <rv s="30">
    <fb>253.77</fb>
    <v>84</v>
  </rv>
  <rv s="30">
    <fb>122.08</fb>
    <v>84</v>
  </rv>
  <rv s="30">
    <fb>129.58000000000001</fb>
    <v>84</v>
  </rv>
  <rv s="30">
    <fb>21.19</fb>
    <v>84</v>
  </rv>
  <rv s="30">
    <fb>171.96</fb>
    <v>84</v>
  </rv>
  <rv s="30">
    <fb>201.39</fb>
    <v>84</v>
  </rv>
  <rv s="30">
    <fb>230.98</fb>
    <v>84</v>
  </rv>
  <rv s="30">
    <fb>149.33000000000001</fb>
    <v>84</v>
  </rv>
  <rv s="30">
    <fb>70.78</fb>
    <v>84</v>
  </rv>
  <rv s="30">
    <fb>692.62</fb>
    <v>84</v>
  </rv>
  <rv s="30">
    <fb>263.77</fb>
    <v>84</v>
  </rv>
  <rv s="30">
    <fb>127.91</fb>
    <v>84</v>
  </rv>
  <rv s="30">
    <fb>138.43</fb>
    <v>84</v>
  </rv>
  <rv s="30">
    <fb>22.55</fb>
    <v>84</v>
  </rv>
  <rv s="30">
    <fb>205.81</fb>
    <v>84</v>
  </rv>
  <rv s="30">
    <fb>234.98</fb>
    <v>84</v>
  </rv>
  <rv s="30">
    <fb>156.41</fb>
    <v>84</v>
  </rv>
  <rv s="30">
    <fb>75.209999999999994</fb>
    <v>84</v>
  </rv>
  <rv s="30">
    <fb>716.58</fb>
    <v>84</v>
  </rv>
  <rv s="30">
    <fb>264.64999999999998</fb>
    <v>84</v>
  </rv>
  <rv s="30">
    <fb>127.25</fb>
    <v>84</v>
  </rv>
  <rv s="30">
    <fb>143.4</fb>
    <v>84</v>
  </rv>
  <rv s="30">
    <fb>22.2</fb>
    <v>84</v>
  </rv>
  <rv s="30">
    <fb>183.07</fb>
    <v>84</v>
  </rv>
  <rv s="30">
    <fb>205.38</fb>
    <v>84</v>
  </rv>
  <rv s="30">
    <fb>234.68</fb>
    <v>84</v>
  </rv>
  <rv s="30">
    <fb>157.31</fb>
    <v>84</v>
  </rv>
  <rv s="30">
    <fb>75.930000000000007</fb>
    <v>84</v>
  </rv>
  <rv s="30">
    <fb>722.82</fb>
    <v>84</v>
  </rv>
  <rv s="30">
    <fb>270.17</fb>
    <v>84</v>
  </rv>
  <rv s="30">
    <fb>126</fb>
    <v>84</v>
  </rv>
  <rv s="30">
    <fb>143.68</fb>
    <v>84</v>
  </rv>
  <rv s="30">
    <fb>22.5</fb>
    <v>84</v>
  </rv>
  <rv s="30">
    <fb>183.52</fb>
    <v>84</v>
  </rv>
  <rv s="30">
    <fb>206.31</fb>
    <v>84</v>
  </rv>
  <rv s="30">
    <fb>237.3</fb>
    <v>84</v>
  </rv>
  <rv s="30">
    <fb>158.15</fb>
    <v>84</v>
  </rv>
  <rv s="30">
    <fb>79.97</fb>
    <v>84</v>
  </rv>
  <rv s="30">
    <fb>735.17</fb>
    <v>84</v>
  </rv>
  <rv s="30">
    <fb>269.35000000000002</fb>
    <v>84</v>
  </rv>
  <rv s="30">
    <fb>124.76</fb>
    <v>84</v>
  </rv>
  <rv s="30">
    <fb>143.81</fb>
    <v>84</v>
  </rv>
  <rv s="30">
    <fb>22.69</fb>
    <v>84</v>
  </rv>
  <rv s="30">
    <fb>183.21</fb>
    <v>84</v>
  </rv>
  <rv s="30">
    <fb>207.08</fb>
    <v>84</v>
  </rv>
  <rv s="30">
    <fb>236.96</fb>
    <v>84</v>
  </rv>
  <rv s="30">
    <fb>165.46</fb>
    <v>84</v>
  </rv>
  <rv s="30">
    <fb>77.16</fb>
    <v>84</v>
  </rv>
  <rv s="30">
    <fb>736.03</fb>
    <v>84</v>
  </rv>
  <rv s="30">
    <fb>275.64999999999998</fb>
    <v>84</v>
  </rv>
  <rv s="30">
    <fb>123.25</fb>
    <v>84</v>
  </rv>
  <rv s="30">
    <fb>141.9</fb>
    <v>84</v>
  </rv>
  <rv s="30">
    <fb>22.4</fb>
    <v>84</v>
  </rv>
  <rv s="30">
    <fb>207.62</fb>
    <v>84</v>
  </rv>
  <rv s="30">
    <fb>238.02</fb>
    <v>84</v>
  </rv>
  <rv s="30">
    <fb>77.400000000000006</fb>
    <v>84</v>
  </rv>
  <rv s="30">
    <fb>731.38</fb>
    <v>84</v>
  </rv>
  <rv s="30">
    <fb>264.74</fb>
    <v>84</v>
  </rv>
  <rv s="30">
    <fb>120.89</fb>
    <v>84</v>
  </rv>
  <rv s="30">
    <fb>136.11000000000001</fb>
    <v>84</v>
  </rv>
  <rv s="30">
    <fb>22.85</fb>
    <v>84</v>
  </rv>
  <rv s="30">
    <fb>183.76</fb>
    <v>84</v>
  </rv>
  <rv s="30">
    <fb>210.45</fb>
    <v>84</v>
  </rv>
  <rv s="30">
    <fb>240.64</fb>
    <v>84</v>
  </rv>
  <rv s="30">
    <fb>156.33000000000001</fb>
    <v>84</v>
  </rv>
  <rv s="30">
    <fb>76.239999999999995</fb>
    <v>84</v>
  </rv>
  <rv s="30">
    <fb>746.97</fb>
    <v>84</v>
  </rv>
  <rv s="30">
    <fb>269.89999999999998</fb>
    <v>84</v>
  </rv>
  <rv s="30">
    <fb>121.74</fb>
    <v>84</v>
  </rv>
  <rv s="30">
    <fb>138.52000000000001</fb>
    <v>84</v>
  </rv>
  <rv s="30">
    <fb>21.88</fb>
    <v>84</v>
  </rv>
  <rv s="30">
    <fb>190.01</fb>
    <v>84</v>
  </rv>
  <rv s="30">
    <fb>215.59</fb>
    <v>84</v>
  </rv>
  <rv s="30">
    <fb>245.15</fb>
    <v>84</v>
  </rv>
  <rv s="30">
    <fb>154.63</fb>
    <v>84</v>
  </rv>
  <rv s="30">
    <fb>74.25</fb>
    <v>84</v>
  </rv>
  <rv s="30">
    <fb>764.4</fb>
    <v>84</v>
  </rv>
  <rv s="30">
    <fb>275.18</fb>
    <v>84</v>
  </rv>
  <rv s="30">
    <fb>122.29</fb>
    <v>84</v>
  </rv>
  <rv s="30">
    <fb>22.49</fb>
    <v>84</v>
  </rv>
  <rv s="30">
    <fb>216.02</fb>
    <v>84</v>
  </rv>
  <rv s="30">
    <fb>245.68</fb>
    <v>84</v>
  </rv>
  <rv s="30">
    <fb>155.09</fb>
    <v>84</v>
  </rv>
  <rv s="30">
    <fb>75.180000000000007</fb>
    <v>84</v>
  </rv>
  <rv s="30">
    <fb>758.64</fb>
    <v>84</v>
  </rv>
  <rv s="30">
    <fb>274.18</fb>
    <v>84</v>
  </rv>
  <rv s="30">
    <fb>119.92</fb>
    <v>84</v>
  </rv>
  <rv s="30">
    <fb>134.80000000000001</fb>
    <v>84</v>
  </rv>
  <rv s="30">
    <fb>22</fb>
    <v>84</v>
  </rv>
  <rv s="30">
    <fb>190.78</fb>
    <v>84</v>
  </rv>
  <rv s="30">
    <fb>213.41</fb>
    <v>84</v>
  </rv>
  <rv s="30">
    <fb>241.81</fb>
    <v>84</v>
  </rv>
  <rv s="30">
    <fb>146.88</fb>
    <v>84</v>
  </rv>
  <rv s="30">
    <fb>71.55</fb>
    <v>84</v>
  </rv>
  <rv s="30">
    <fb>741.17</fb>
    <v>84</v>
  </rv>
  <rv s="30">
    <fb>271.8</fb>
    <v>84</v>
  </rv>
  <rv s="30">
    <fb>124.42</fb>
    <v>84</v>
  </rv>
  <rv s="30">
    <fb>137.82</fb>
    <v>84</v>
  </rv>
  <rv s="30">
    <fb>23.59</fb>
    <v>84</v>
  </rv>
  <rv s="30">
    <fb>194.99</fb>
    <v>84</v>
  </rv>
  <rv s="30">
    <fb>216.63</fb>
    <v>84</v>
  </rv>
  <rv s="30">
    <fb>147.79</fb>
    <v>84</v>
  </rv>
  <rv s="30">
    <fb>71.95</fb>
    <v>84</v>
  </rv>
  <rv s="30">
    <fb>761.31</fb>
    <v>84</v>
  </rv>
  <rv s="30">
    <fb>277.89999999999998</fb>
    <v>84</v>
  </rv>
  <rv s="30">
    <fb>122.24</fb>
    <v>84</v>
  </rv>
  <rv s="30">
    <fb>138.41</fb>
    <v>84</v>
  </rv>
  <rv s="30">
    <fb>23.44</fb>
    <v>84</v>
  </rv>
  <rv s="30">
    <fb>195.39</fb>
    <v>84</v>
  </rv>
  <rv s="30">
    <fb>216.39</fb>
    <v>84</v>
  </rv>
  <rv s="30">
    <fb>242.72</fb>
    <v>84</v>
  </rv>
  <rv s="30">
    <fb>148.02000000000001</fb>
    <v>84</v>
  </rv>
  <rv s="30">
    <fb>72.260000000000005</fb>
    <v>84</v>
  </rv>
  <rv s="30">
    <fb>751.14</fb>
    <v>84</v>
  </rv>
  <rv s="30">
    <fb>275.39999999999998</fb>
    <v>84</v>
  </rv>
  <rv s="30">
    <fb>123.11</fb>
    <v>84</v>
  </rv>
  <rv s="30">
    <fb>144.16</fb>
    <v>84</v>
  </rv>
  <rv s="30">
    <fb>23.82</fb>
    <v>84</v>
  </rv>
  <rv s="30">
    <fb>198.03</fb>
    <v>84</v>
  </rv>
  <rv s="30">
    <fb>219.66</fb>
    <v>84</v>
  </rv>
  <rv s="30">
    <fb>245.13</fb>
    <v>84</v>
  </rv>
  <rv s="30">
    <fb>148.55000000000001</fb>
    <v>84</v>
  </rv>
  <rv s="30">
    <fb>73.36</fb>
    <v>84</v>
  </rv>
  <rv s="30">
    <fb>740.45</fb>
    <v>84</v>
  </rv>
  <rv s="30">
    <fb>274.38</fb>
    <v>84</v>
  </rv>
  <rv s="30">
    <fb>124.53</fb>
    <v>84</v>
  </rv>
  <rv s="30">
    <fb>146.41999999999999</fb>
    <v>84</v>
  </rv>
  <rv s="30">
    <fb>23.43</fb>
    <v>84</v>
  </rv>
  <rv s="30">
    <fb>221.25</fb>
    <v>84</v>
  </rv>
  <rv s="30">
    <fb>244.67500000000001</fb>
    <v>84</v>
  </rv>
  <rv s="30">
    <fb>145.94</fb>
    <v>84</v>
  </rv>
  <rv s="30">
    <fb>72.709999999999994</fb>
    <v>84</v>
  </rv>
  <rv s="30">
    <fb>736.06</fb>
    <v>84</v>
  </rv>
  <rv s="30">
    <fb>275.60000000000002</fb>
    <v>84</v>
  </rv>
  <rv s="30">
    <fb>118.61</fb>
    <v>84</v>
  </rv>
  <rv s="30">
    <fb>146.24</fb>
    <v>84</v>
  </rv>
  <rv s="30">
    <fb>23.3</fb>
    <v>84</v>
  </rv>
  <rv s="30">
    <fb>197.1</fb>
    <v>84</v>
  </rv>
  <rv s="30">
    <fb>220.05</fb>
    <v>84</v>
  </rv>
  <rv s="30">
    <fb>243.46</fb>
    <v>84</v>
  </rv>
  <rv s="30">
    <fb>144.54</fb>
    <v>84</v>
  </rv>
  <rv s="30">
    <fb>72.510000000000005</fb>
    <v>84</v>
  </rv>
  <rv s="30">
    <fb>721.14</fb>
    <v>84</v>
  </rv>
  <rv s="30">
    <fb>280.94</fb>
    <v>84</v>
  </rv>
  <rv s="30">
    <fb>120.11</fb>
    <v>84</v>
  </rv>
  <rv s="30">
    <fb>22.92</fb>
    <v>84</v>
  </rv>
  <rv s="30">
    <fb>199.29</fb>
    <v>84</v>
  </rv>
  <rv s="30">
    <fb>218.36</fb>
    <v>84</v>
  </rv>
  <rv s="30">
    <fb>240.42</fb>
    <v>84</v>
  </rv>
  <rv s="30">
    <fb>147.11000000000001</fb>
    <v>84</v>
  </rv>
  <rv s="30">
    <fb>72.41</fb>
    <v>84</v>
  </rv>
  <rv s="30">
    <fb>717.62</fb>
    <v>84</v>
  </rv>
  <rv s="30">
    <fb>280.81</fb>
    <v>84</v>
  </rv>
  <rv s="30">
    <fb>116.43</fb>
    <v>84</v>
  </rv>
  <rv s="30">
    <fb>160.08000000000001</fb>
    <v>84</v>
  </rv>
  <rv s="30">
    <fb>194.81</fb>
    <v>84</v>
  </rv>
  <rv s="30">
    <fb>216.64</fb>
    <v>84</v>
  </rv>
  <rv s="30">
    <fb>240.61</fb>
    <v>84</v>
  </rv>
  <rv s="30">
    <fb>153.9</fb>
    <v>84</v>
  </rv>
  <rv s="30">
    <fb>70.849999999999994</fb>
    <v>84</v>
  </rv>
  <rv s="30">
    <fb>714.03</fb>
    <v>84</v>
  </rv>
  <rv s="30">
    <fb>286.45</fb>
    <v>84</v>
  </rv>
  <rv s="30">
    <fb>113.26</fb>
    <v>84</v>
  </rv>
  <rv s="30">
    <fb>160.41</fb>
    <v>84</v>
  </rv>
  <rv s="30">
    <fb>22.8</fb>
    <v>84</v>
  </rv>
  <rv s="30">
    <fb>192.52</fb>
    <v>84</v>
  </rv>
  <rv s="30">
    <fb>216.59</fb>
    <v>84</v>
  </rv>
  <rv s="30">
    <fb>240.97</fb>
    <v>84</v>
  </rv>
  <rv s="30">
    <fb>157.18</fb>
    <v>84</v>
  </rv>
  <rv s="30">
    <fb>72.010000000000005</fb>
    <v>84</v>
  </rv>
  <rv s="30">
    <fb>713.57</fb>
    <v>84</v>
  </rv>
  <rv s="30">
    <fb>283.33999999999997</fb>
    <v>84</v>
  </rv>
  <rv s="30">
    <fb>114.39</fb>
    <v>84</v>
  </rv>
  <rv s="30">
    <fb>156.99</fb>
    <v>84</v>
  </rv>
  <rv s="30">
    <fb>23.1</fb>
    <v>84</v>
  </rv>
  <rv s="30">
    <fb>216.62</fb>
    <v>84</v>
  </rv>
  <rv s="30">
    <fb>241.85</fb>
    <v>84</v>
  </rv>
  <rv s="30">
    <fb>156.74</fb>
    <v>84</v>
  </rv>
  <rv s="30">
    <fb>74.650000000000006</fb>
    <v>84</v>
  </rv>
  <rv s="30">
    <fb>725.24</fb>
    <v>84</v>
  </rv>
  <rv s="30">
    <fb>288.20999999999998</fb>
    <v>84</v>
  </rv>
  <rv s="30">
    <fb>113.23</fb>
    <v>84</v>
  </rv>
  <rv s="30">
    <fb>157</fb>
    <v>84</v>
  </rv>
  <rv s="30">
    <fb>23.26</fb>
    <v>84</v>
  </rv>
  <rv s="30">
    <fb>192.61</fb>
    <v>84</v>
  </rv>
  <rv s="30">
    <fb>214.57</fb>
    <v>84</v>
  </rv>
  <rv s="30">
    <fb>240.48</fb>
    <v>84</v>
  </rv>
  <rv s="30">
    <fb>161.91999999999999</fb>
    <v>84</v>
  </rv>
  <rv s="30">
    <fb>73.06</fb>
    <v>84</v>
  </rv>
  <rv s="30">
    <fb>724.77</fb>
    <v>84</v>
  </rv>
  <rv s="30">
    <fb>278.58999999999997</fb>
    <v>84</v>
  </rv>
  <rv s="30">
    <fb>109.22</fb>
    <v>84</v>
  </rv>
  <rv s="30">
    <fb>154.72</fb>
    <v>84</v>
  </rv>
  <rv s="30">
    <fb>23.24</fb>
    <v>84</v>
  </rv>
  <rv s="30">
    <fb>187.14</fb>
    <v>84</v>
  </rv>
  <rv s="30">
    <fb>214.92</fb>
    <v>84</v>
  </rv>
  <rv s="30">
    <fb>235.5</fb>
    <v>84</v>
  </rv>
  <rv s="30">
    <fb>156.5</fb>
    <v>84</v>
  </rv>
  <rv s="30">
    <fb>71.989999999999995</fb>
    <v>84</v>
  </rv>
  <rv s="30">
    <fb>719.98</fb>
    <v>84</v>
  </rv>
  <rv s="30">
    <fb>283.69</fb>
    <v>84</v>
  </rv>
  <rv s="30">
    <fb>109.83</fb>
    <v>84</v>
  </rv>
  <rv s="30">
    <fb>158.65</fb>
    <v>84</v>
  </rv>
  <rv s="30">
    <fb>23.49</fb>
    <v>84</v>
  </rv>
  <rv s="30">
    <fb>187.01</fb>
    <v>84</v>
  </rv>
  <rv s="30">
    <fb>186.25</fb>
    <v>84</v>
  </rv>
  <rv s="30">
    <fb>228.08</fb>
    <v>84</v>
  </rv>
  <rv s="30">
    <fb>159.28</fb>
    <v>84</v>
  </rv>
  <rv s="30">
    <fb>73.27</fb>
    <v>84</v>
  </rv>
  <rv s="30">
    <fb>720.01</fb>
    <v>84</v>
  </rv>
  <rv s="30">
    <fb>288.70999999999998</fb>
    <v>84</v>
  </rv>
  <rv s="30">
    <fb>111.73</fb>
    <v>84</v>
  </rv>
  <rv s="30">
    <fb>162.12</fb>
    <v>84</v>
  </rv>
  <rv s="30">
    <fb>22.63</fb>
    <v>84</v>
  </rv>
  <rv s="30">
    <fb>185.69</fb>
    <v>84</v>
  </rv>
  <rv s="30">
    <fb>226.37</fb>
    <v>84</v>
  </rv>
  <rv s="30">
    <fb>159.99</fb>
    <v>84</v>
  </rv>
  <rv s="30">
    <fb>74.040000000000006</fb>
    <v>84</v>
  </rv>
  <rv s="30">
    <fb>713</fb>
    <v>84</v>
  </rv>
  <rv s="30">
    <fb>290.18</fb>
    <v>84</v>
  </rv>
  <rv s="30">
    <fb>111.26</fb>
    <v>84</v>
  </rv>
  <rv s="30">
    <fb>166.47</fb>
    <v>84</v>
  </rv>
  <rv s="30">
    <fb>20.7</fb>
    <v>84</v>
  </rv>
  <rv s="30">
    <fb>227.82</fb>
    <v>84</v>
  </rv>
  <rv s="30">
    <fb>163.16999999999999</fb>
    <v>84</v>
  </rv>
  <rv s="30">
    <fb>74.209999999999994</fb>
    <v>84</v>
  </rv>
  <rv s="30">
    <fb>714.68</fb>
    <v>84</v>
  </rv>
  <rv s="30">
    <fb>294.3</fb>
    <v>84</v>
  </rv>
  <rv s="30">
    <fb>111.25</fb>
    <v>84</v>
  </rv>
  <rv s="30">
    <fb>173.66</fb>
    <v>84</v>
  </rv>
  <rv s="30">
    <fb>190.27</fb>
    <v>84</v>
  </rv>
  <rv s="30">
    <fb>189.25</fb>
    <v>84</v>
  </rv>
  <rv s="30">
    <fb>230.77</fb>
    <v>84</v>
  </rv>
  <rv s="30">
    <fb>164.37</fb>
    <v>84</v>
  </rv>
  <rv s="30">
    <fb>75.91</fb>
    <v>84</v>
  </rv>
  <rv s="30">
    <fb>738.55</fb>
    <v>84</v>
  </rv>
  <rv s="30">
    <fb>297.42</fb>
    <v>84</v>
  </rv>
  <rv s="30">
    <fb>111.96</fb>
    <v>84</v>
  </rv>
  <rv s="30">
    <fb>177.44</fb>
    <v>84</v>
  </rv>
  <rv s="30">
    <fb>20.41</fb>
    <v>84</v>
  </rv>
  <rv s="30">
    <fb>188.41</fb>
    <v>84</v>
  </rv>
  <rv s="30">
    <fb>230.75</fb>
    <v>84</v>
  </rv>
  <rv s="30">
    <fb>76.34</fb>
    <v>84</v>
  </rv>
  <rv s="30">
    <fb>724.37</fb>
    <v>84</v>
  </rv>
  <rv s="30">
    <fb>302.62</fb>
    <v>84</v>
  </rv>
  <rv s="30">
    <fb>179.51</fb>
    <v>84</v>
  </rv>
  <rv s="30">
    <fb>189.39</fb>
    <v>84</v>
  </rv>
  <rv s="30">
    <fb>189.52</fb>
    <v>84</v>
  </rv>
  <rv s="30">
    <fb>231.11</fb>
    <v>84</v>
  </rv>
  <rv s="30">
    <fb>163.32499999999999</fb>
    <v>84</v>
  </rv>
  <rv s="30">
    <fb>81.739999999999995</fb>
    <v>84</v>
  </rv>
  <rv s="30">
    <fb>730.54</fb>
    <v>84</v>
  </rv>
  <rv s="30">
    <fb>293.7</fb>
    <v>84</v>
  </rv>
  <rv s="30">
    <fb>109.14</fb>
    <v>84</v>
  </rv>
  <rv s="30">
    <fb>176.31</fb>
    <v>84</v>
  </rv>
  <rv s="30">
    <fb>19.8</fb>
    <v>84</v>
  </rv>
  <rv s="30">
    <fb>181.06</fb>
    <v>84</v>
  </rv>
  <rv s="30">
    <fb>224.63</fb>
    <v>84</v>
  </rv>
  <rv s="30">
    <fb>141.375</fb>
    <v>84</v>
  </rv>
  <rv s="30">
    <fb>80.37</fb>
    <v>84</v>
  </rv>
  <rv s="30">
    <fb>711.24</fb>
    <v>84</v>
  </rv>
  <rv s="30">
    <fb>288.64</fb>
    <v>84</v>
  </rv>
  <rv s="30">
    <fb>104.88</fb>
    <v>84</v>
  </rv>
  <rv s="30">
    <fb>171.7</fb>
    <v>84</v>
  </rv>
  <rv s="30">
    <fb>19.309999999999999</fb>
    <v>84</v>
  </rv>
  <rv s="30">
    <fb>179.99</fb>
    <v>84</v>
  </rv>
  <rv s="30">
    <fb>180.86</fb>
    <v>84</v>
  </rv>
  <rv s="30">
    <fb>221.71</fb>
    <v>84</v>
  </rv>
  <rv s="30">
    <fb>137.58000000000001</fb>
    <v>84</v>
  </rv>
  <rv s="30">
    <fb>74.45</fb>
    <v>84</v>
  </rv>
  <rv s="30">
    <fb>785.62</fb>
    <v>84</v>
  </rv>
  <rv s="30">
    <fb>297.72000000000003</fb>
    <v>84</v>
  </rv>
  <rv s="30">
    <fb>107.77</fb>
    <v>84</v>
  </rv>
  <rv s="30">
    <fb>176.78</fb>
    <v>84</v>
  </rv>
  <rv s="30">
    <fb>19.5</fb>
    <v>84</v>
  </rv>
  <rv s="30">
    <fb>182.73</fb>
    <v>84</v>
  </rv>
  <rv s="30">
    <fb>222.4</fb>
    <v>84</v>
  </rv>
  <rv s="30">
    <fb>140.05000000000001</fb>
    <v>84</v>
  </rv>
  <rv s="30">
    <fb>76.53</fb>
    <v>84</v>
  </rv>
  <rv s="30">
    <fb>830.63</fb>
    <v>84</v>
  </rv>
  <rv s="30">
    <fb>292.93</fb>
    <v>84</v>
  </rv>
  <rv s="30">
    <fb>109.06</fb>
    <v>84</v>
  </rv>
  <rv s="30">
    <fb>174.31</fb>
    <v>84</v>
  </rv>
  <rv s="30">
    <fb>20.190000000000001</fb>
    <v>84</v>
  </rv>
  <rv s="30">
    <fb>179.15</fb>
    <v>84</v>
  </rv>
  <rv s="30">
    <fb>220.68</fb>
    <v>84</v>
  </rv>
  <rv s="30">
    <fb>137.22999999999999</fb>
    <v>84</v>
  </rv>
  <rv s="30">
    <fb>76.63</fb>
    <v>84</v>
  </rv>
  <rv s="30">
    <fb>802.78</fb>
    <v>84</v>
  </rv>
  <rv s="30">
    <fb>301.67</fb>
    <v>84</v>
  </rv>
  <rv s="30">
    <fb>108.78</fb>
    <v>84</v>
  </rv>
  <rv s="30">
    <fb>163.12</fb>
    <v>84</v>
  </rv>
  <rv s="30">
    <fb>178.14</fb>
    <v>84</v>
  </rv>
  <rv s="30">
    <fb>220.69</fb>
    <v>84</v>
  </rv>
  <rv s="30">
    <fb>136.12</fb>
    <v>84</v>
  </rv>
  <rv s="30">
    <fb>75.319999999999993</fb>
    <v>84</v>
  </rv>
  <rv s="30">
    <fb>805.85</fb>
    <v>84</v>
  </rv>
  <rv s="30">
    <fb>303.76</fb>
    <v>84</v>
  </rv>
  <rv s="30">
    <fb>111.87</fb>
    <v>84</v>
  </rv>
  <rv s="30">
    <fb>19.77</fb>
    <v>84</v>
  </rv>
  <rv s="30">
    <fb>183.15</fb>
    <v>84</v>
  </rv>
  <rv s="30">
    <fb>223.12</fb>
    <v>84</v>
  </rv>
  <rv s="30">
    <fb>75.849999999999994</fb>
    <v>84</v>
  </rv>
  <rv s="30">
    <fb>797.94</fb>
    <v>84</v>
  </rv>
  <rv s="30">
    <fb>304.97000000000003</fb>
    <v>84</v>
  </rv>
  <rv s="30">
    <fb>118.89</fb>
    <v>84</v>
  </rv>
  <rv s="30">
    <fb>172.76</fb>
    <v>84</v>
  </rv>
  <rv s="30">
    <fb>19.95</fb>
    <v>84</v>
  </rv>
  <rv s="30">
    <fb>187.22</fb>
    <v>84</v>
  </rv>
  <rv s="30">
    <fb>223.95</fb>
    <v>84</v>
  </rv>
  <rv s="30">
    <fb>138.5</fb>
    <v>84</v>
  </rv>
  <rv s="30">
    <fb>77.34</fb>
    <v>84</v>
  </rv>
  <rv s="30">
    <fb>804.29</fb>
    <v>84</v>
  </rv>
  <rv s="30">
    <fb>303.89999999999998</fb>
    <v>84</v>
  </rv>
  <rv s="30">
    <fb>123.72</fb>
    <v>84</v>
  </rv>
  <rv s="30">
    <fb>172.28</fb>
    <v>84</v>
  </rv>
  <rv s="30">
    <fb>20.65</fb>
    <v>84</v>
  </rv>
  <rv s="30">
    <fb>184.38</fb>
    <v>84</v>
  </rv>
  <rv s="30">
    <fb>224.07</fb>
    <v>84</v>
  </rv>
  <rv s="30">
    <fb>141.05000000000001</fb>
    <v>84</v>
  </rv>
  <rv s="30">
    <fb>77.28</fb>
    <v>84</v>
  </rv>
  <rv s="30">
    <fb>797.51</fb>
    <v>84</v>
  </rv>
  <rv s="30">
    <fb>312.83</fb>
    <v>84</v>
  </rv>
  <rv s="30">
    <fb>127.75</fb>
    <v>84</v>
  </rv>
  <rv s="30">
    <fb>174.95</fb>
    <v>84</v>
  </rv>
  <rv s="30">
    <fb>21.81</fb>
    <v>84</v>
  </rv>
  <rv s="30">
    <fb>188.45</fb>
    <v>84</v>
  </rv>
  <rv s="30">
    <fb>192.97</fb>
    <v>84</v>
  </rv>
  <rv s="30">
    <fb>232.04</fb>
    <v>84</v>
  </rv>
  <rv s="30">
    <fb>77.81</fb>
    <v>84</v>
  </rv>
  <rv s="30">
    <fb>840.56</fb>
    <v>84</v>
  </rv>
  <rv s="30">
    <fb>309.08999999999997</fb>
    <v>84</v>
  </rv>
  <rv s="30">
    <fb>124.27</fb>
    <v>84</v>
  </rv>
  <rv s="30">
    <fb>184.42</fb>
    <v>84</v>
  </rv>
  <rv s="30">
    <fb>22.22</fb>
    <v>84</v>
  </rv>
  <rv s="30">
    <fb>190.03</fb>
    <v>84</v>
  </rv>
  <rv s="30">
    <fb>193.29</fb>
    <v>84</v>
  </rv>
  <rv s="30">
    <fb>237.63</fb>
    <v>84</v>
  </rv>
  <rv s="30">
    <fb>141.6</fb>
    <v>84</v>
  </rv>
  <rv s="30">
    <fb>79.319999999999993</fb>
    <v>84</v>
  </rv>
  <rv s="30">
    <fb>861.8</fb>
    <v>84</v>
  </rv>
  <rv s="30">
    <fb>311.23</fb>
    <v>84</v>
  </rv>
  <rv s="30">
    <fb>125.29</fb>
    <v>84</v>
  </rv>
  <rv s="30">
    <fb>180.95</fb>
    <v>84</v>
  </rv>
  <rv s="30">
    <fb>23.86</fb>
    <v>84</v>
  </rv>
  <rv s="30">
    <fb>193.71</fb>
    <v>84</v>
  </rv>
  <rv s="30">
    <fb>236.21</fb>
    <v>84</v>
  </rv>
  <rv s="30">
    <fb>140.55000000000001</fb>
    <v>84</v>
  </rv>
  <rv s="30">
    <fb>79.040000000000006</fb>
    <v>84</v>
  </rv>
  <rv s="30">
    <fb>848.81</fb>
    <v>84</v>
  </rv>
  <rv s="30">
    <fb>306.33999999999997</fb>
    <v>84</v>
  </rv>
  <rv s="30">
    <fb>120.87</fb>
    <v>84</v>
  </rv>
  <rv s="30">
    <fb>177.51</fb>
    <v>84</v>
  </rv>
  <rv s="30">
    <fb>24.56</fb>
    <v>84</v>
  </rv>
  <rv s="30">
    <fb>161.755</fb>
    <v>84</v>
  </rv>
  <rv s="30">
    <fb>194.57</fb>
    <v>84</v>
  </rv>
  <rv s="30">
    <fb>231.63</fb>
    <v>84</v>
  </rv>
  <rv s="30">
    <fb>138.91</fb>
    <v>84</v>
  </rv>
  <rv s="30">
    <fb>76.19</fb>
    <v>84</v>
  </rv>
  <rv s="30">
    <fb>826.47</fb>
    <v>84</v>
  </rv>
  <rv s="30">
    <fb>305.76</fb>
    <v>84</v>
  </rv>
  <rv s="30">
    <fb>123.55</fb>
    <v>84</v>
  </rv>
  <rv s="30">
    <fb>176.14</fb>
    <v>84</v>
  </rv>
  <rv s="30">
    <fb>23.66</fb>
    <v>84</v>
  </rv>
  <rv s="30">
    <fb>163.53</fb>
    <v>84</v>
  </rv>
  <rv s="30">
    <fb>194.33</fb>
    <v>84</v>
  </rv>
  <rv s="30">
    <fb>231.55</fb>
    <v>84</v>
  </rv>
  <rv s="30">
    <fb>141.06</fb>
    <v>84</v>
  </rv>
  <rv s="30">
    <fb>76.739999999999995</fb>
    <v>84</v>
  </rv>
  <rv s="30">
    <fb>850.31</fb>
    <v>84</v>
  </rv>
  <rv s="30">
    <fb>294.91000000000003</fb>
    <v>84</v>
  </rv>
  <rv s="30">
    <fb>122.05</fb>
    <v>84</v>
  </rv>
  <rv s="30">
    <fb>166.55</fb>
    <v>84</v>
  </rv>
  <rv s="30">
    <fb>25.31</fb>
    <v>84</v>
  </rv>
  <rv s="30">
    <fb>162.22</fb>
    <v>84</v>
  </rv>
  <rv s="30">
    <fb>195.94</fb>
    <v>84</v>
  </rv>
  <rv s="30">
    <fb>230.44</fb>
    <v>84</v>
  </rv>
  <rv s="30">
    <fb>134.01</fb>
    <v>84</v>
  </rv>
  <rv s="30">
    <fb>72.069999999999993</fb>
    <v>84</v>
  </rv>
  <rv s="30">
    <fb>844.8</fb>
    <v>84</v>
  </rv>
  <rv s="30">
    <fb>291.17</fb>
    <v>84</v>
  </rv>
  <rv s="30">
    <fb>117.21</fb>
    <v>84</v>
  </rv>
  <rv s="30">
    <fb>165.2</fb>
    <v>84</v>
  </rv>
  <rv s="30">
    <fb>23.54</fb>
    <v>84</v>
  </rv>
  <rv s="30">
    <fb>160.96</fb>
    <v>84</v>
  </rv>
  <rv s="30">
    <fb>200.77</fb>
    <v>84</v>
  </rv>
  <rv s="30">
    <fb>244.87</fb>
    <v>84</v>
  </rv>
  <rv s="30">
    <fb>131.16</fb>
    <v>84</v>
  </rv>
  <rv s="30">
    <fb>71.22</fb>
    <v>84</v>
  </rv>
  <rv s="30">
    <fb>826.27</fb>
    <v>84</v>
  </rv>
  <rv s="30">
    <fb>289.60000000000002</fb>
    <v>84</v>
  </rv>
  <rv s="30">
    <fb>115.79</fb>
    <v>84</v>
  </rv>
  <rv s="30">
    <fb>163.71</fb>
    <v>84</v>
  </rv>
  <rv s="30">
    <fb>23.5</fb>
    <v>84</v>
  </rv>
  <rv s="30">
    <fb>159.84</fb>
    <v>84</v>
  </rv>
  <rv s="30">
    <fb>200.71</fb>
    <v>84</v>
  </rv>
  <rv s="30">
    <fb>246.95</fb>
    <v>84</v>
  </rv>
  <rv s="30">
    <fb>133.28</fb>
    <v>84</v>
  </rv>
  <rv s="30">
    <fb>71.209999999999994</fb>
    <v>84</v>
  </rv>
  <rv s="30">
    <fb>820.74</fb>
    <v>84</v>
  </rv>
  <rv s="30">
    <fb>294</fb>
    <v>84</v>
  </rv>
  <rv s="30">
    <fb>167.76</fb>
    <v>84</v>
  </rv>
  <rv s="30">
    <fb>24.8</fb>
    <v>84</v>
  </rv>
  <rv s="30">
    <fb>162.49</fb>
    <v>84</v>
  </rv>
  <rv s="30">
    <fb>206.06</fb>
    <v>84</v>
  </rv>
  <rv s="30">
    <fb>252.2</fb>
    <v>84</v>
  </rv>
  <rv s="30">
    <fb>137.91999999999999</fb>
    <v>84</v>
  </rv>
  <rv s="30">
    <fb>73</fb>
    <v>84</v>
  </rv>
  <rv s="30">
    <fb>844</fb>
    <v>84</v>
  </rv>
  <rv s="30">
    <fb>294.23</fb>
    <v>84</v>
  </rv>
  <rv s="30">
    <fb>116.42</fb>
    <v>84</v>
  </rv>
  <rv s="30">
    <fb>163.36000000000001</fb>
    <v>84</v>
  </rv>
  <rv s="30">
    <fb>24.55</fb>
    <v>84</v>
  </rv>
  <rv s="30">
    <fb>161.99</fb>
    <v>84</v>
  </rv>
  <rv s="30">
    <fb>205.97</fb>
    <v>84</v>
  </rv>
  <rv s="30">
    <fb>254.49</fb>
    <v>84</v>
  </rv>
  <rv s="30">
    <fb>137.78</fb>
    <v>84</v>
  </rv>
  <rv s="30">
    <fb>72.95</fb>
    <v>84</v>
  </rv>
  <rv s="30">
    <fb>837.86</fb>
    <v>84</v>
  </rv>
  <rv s="30">
    <fb>298.01</fb>
    <v>84</v>
  </rv>
  <rv s="30">
    <fb>116.5</fb>
    <v>84</v>
  </rv>
  <rv s="30">
    <fb>166.62</fb>
    <v>84</v>
  </rv>
  <rv s="30">
    <fb>24.35</fb>
    <v>84</v>
  </rv>
  <rv s="30">
    <fb>205.98</fb>
    <v>84</v>
  </rv>
  <rv s="30">
    <fb>255.63</fb>
    <v>84</v>
  </rv>
  <rv s="30">
    <fb>140.26</fb>
    <v>84</v>
  </rv>
  <rv s="30">
    <fb>74.260000000000005</fb>
    <v>84</v>
  </rv>
  <rv s="30">
    <fb>850.64</fb>
    <v>84</v>
  </rv>
  <rv s="30">
    <fb>300.25</fb>
    <v>84</v>
  </rv>
  <rv s="30">
    <fb>117.75</fb>
    <v>84</v>
  </rv>
  <rv s="30">
    <fb>167.13</fb>
    <v>84</v>
  </rv>
  <rv s="30">
    <fb>24.85</fb>
    <v>84</v>
  </rv>
  <rv s="30">
    <fb>164.39</fb>
    <v>84</v>
  </rv>
  <rv s="30">
    <fb>205.47</fb>
    <v>84</v>
  </rv>
  <rv s="30">
    <fb>255.5</fb>
    <v>84</v>
  </rv>
  <rv s="30">
    <fb>140.66</fb>
    <v>84</v>
  </rv>
  <rv s="30">
    <fb>74.790000000000006</fb>
    <v>84</v>
  </rv>
  <rv s="30">
    <fb>866.32</fb>
    <v>84</v>
  </rv>
  <rv s="30">
    <fb>308.64999999999998</fb>
    <v>84</v>
  </rv>
  <rv s="30">
    <fb>122</fb>
    <v>84</v>
  </rv>
  <rv s="30">
    <fb>168.58</fb>
    <v>84</v>
  </rv>
  <rv s="30">
    <fb>24.93</fb>
    <v>84</v>
  </rv>
  <rv s="30">
    <fb>165.27</fb>
    <v>84</v>
  </rv>
  <rv s="30">
    <fb>204.09</fb>
    <v>84</v>
  </rv>
  <rv s="30">
    <fb>254.25</fb>
    <v>84</v>
  </rv>
  <rv s="30">
    <fb>142.55000000000001</fb>
    <v>84</v>
  </rv>
  <rv s="30">
    <fb>77.23</fb>
    <v>84</v>
  </rv>
  <rv s="30">
    <fb>858.46</fb>
    <v>84</v>
  </rv>
  <rv s="30">
    <fb>297.39</fb>
    <v>84</v>
  </rv>
  <rv s="30">
    <fb>119.01</fb>
    <v>84</v>
  </rv>
  <rv s="30">
    <fb>162.63</fb>
    <v>84</v>
  </rv>
  <rv s="30">
    <fb>160.76</fb>
    <v>84</v>
  </rv>
  <rv s="30">
    <fb>202.48</fb>
    <v>84</v>
  </rv>
  <rv s="30">
    <fb>251.31</fb>
    <v>84</v>
  </rv>
  <rv s="30">
    <fb>138.31</fb>
    <v>84</v>
  </rv>
  <rv s="30">
    <fb>62.865000000000002</fb>
    <v>84</v>
  </rv>
  <rv s="30">
    <fb>835.76</fb>
    <v>84</v>
  </rv>
  <rv s="30">
    <fb>298.24</fb>
    <v>84</v>
  </rv>
  <rv s="30">
    <fb>118.48</fb>
    <v>84</v>
  </rv>
  <rv s="30">
    <fb>162.32</fb>
    <v>84</v>
  </rv>
  <rv s="30">
    <fb>24.21</fb>
    <v>84</v>
  </rv>
  <rv s="30">
    <fb>157.57</fb>
    <v>84</v>
  </rv>
  <rv s="30">
    <fb>199.81</fb>
    <v>84</v>
  </rv>
  <rv s="30">
    <fb>248.32</fb>
    <v>84</v>
  </rv>
  <rv s="30">
    <fb>132.34</fb>
    <v>84</v>
  </rv>
  <rv s="30">
    <fb>64.599999999999994</fb>
    <v>84</v>
  </rv>
  <rv s="30">
    <fb>823.65</fb>
    <v>84</v>
  </rv>
  <rv s="30">
    <fb>302.39</fb>
    <v>84</v>
  </rv>
  <rv s="30">
    <fb>118.72</fb>
    <v>84</v>
  </rv>
  <rv s="30">
    <fb>24</fb>
    <v>84</v>
  </rv>
  <rv s="30">
    <fb>156.25</fb>
    <v>84</v>
  </rv>
  <rv s="30">
    <fb>195.74</fb>
    <v>84</v>
  </rv>
  <rv s="30">
    <fb>244.55</fb>
    <v>84</v>
  </rv>
  <rv s="30">
    <fb>131.41999999999999</fb>
    <v>84</v>
  </rv>
  <rv s="30">
    <fb>62.31</fb>
    <v>84</v>
  </rv>
  <rv s="30">
    <fb>827.56</fb>
    <v>84</v>
  </rv>
  <rv s="30">
    <fb>306.10000000000002</fb>
    <v>84</v>
  </rv>
  <rv s="30">
    <fb>124.21</fb>
    <v>84</v>
  </rv>
  <rv s="30">
    <fb>161.79</fb>
    <v>84</v>
  </rv>
  <rv s="30">
    <fb>24.61</fb>
    <v>84</v>
  </rv>
  <rv s="30">
    <fb>187.29</fb>
    <v>84</v>
  </rv>
  <rv s="30">
    <fb>246.11</fb>
    <v>84</v>
  </rv>
  <rv s="30">
    <fb>135.47999999999999</fb>
    <v>84</v>
  </rv>
  <rv s="30">
    <fb>64.099999999999994</fb>
    <v>84</v>
  </rv>
  <rv s="30">
    <fb>848.11</fb>
    <v>84</v>
  </rv>
  <rv s="30">
    <fb>334.89</fb>
    <v>84</v>
  </rv>
  <rv s="30">
    <fb>131.37</fb>
    <v>84</v>
  </rv>
  <rv s="30">
    <fb>151.13999999999999</fb>
    <v>84</v>
  </rv>
  <rv s="30">
    <fb>24.49</fb>
    <v>84</v>
  </rv>
  <rv s="30">
    <fb>162.75</fb>
    <v>84</v>
  </rv>
  <rv s="30">
    <fb>187.93</fb>
    <v>84</v>
  </rv>
  <rv s="30">
    <fb>247.07</fb>
    <v>84</v>
  </rv>
  <rv s="30">
    <fb>138.16999999999999</fb>
    <v>84</v>
  </rv>
  <rv s="30">
    <fb>63.33</fb>
    <v>84</v>
  </rv>
  <rv s="30">
    <fb>865.86</fb>
    <v>84</v>
  </rv>
  <rv s="30">
    <fb>345.65</fb>
    <v>84</v>
  </rv>
  <rv s="30">
    <fb>131.46</fb>
    <v>84</v>
  </rv>
  <rv s="30">
    <fb>151.41</fb>
    <v>84</v>
  </rv>
  <rv s="30">
    <fb>24.48</fb>
    <v>84</v>
  </rv>
  <rv s="30">
    <fb>162.05000000000001</fb>
    <v>84</v>
  </rv>
  <rv s="30">
    <fb>185.82</fb>
    <v>84</v>
  </rv>
  <rv s="30">
    <fb>248.98</fb>
    <v>84</v>
  </rv>
  <rv s="30">
    <fb>139.13999999999999</fb>
    <v>84</v>
  </rv>
  <rv s="30">
    <fb>66</fb>
    <v>84</v>
  </rv>
  <rv s="30">
    <fb>864.32</fb>
    <v>84</v>
  </rv>
  <rv s="30">
    <fb>336.67</fb>
    <v>84</v>
  </rv>
  <rv s="30">
    <fb>135.24</fb>
    <v>84</v>
  </rv>
  <rv s="30">
    <fb>155.82</fb>
    <v>84</v>
  </rv>
  <rv s="30">
    <fb>24.44</fb>
    <v>84</v>
  </rv>
  <rv s="30">
    <fb>163.5</fb>
    <v>84</v>
  </rv>
  <rv s="30">
    <fb>185.03</fb>
    <v>84</v>
  </rv>
  <rv s="30">
    <fb>248.18</fb>
    <v>84</v>
  </rv>
  <rv s="30">
    <fb>140.80000000000001</fb>
    <v>84</v>
  </rv>
  <rv s="30">
    <fb>66.84</fb>
    <v>84</v>
  </rv>
  <rv s="30">
    <fb>857.87</fb>
    <v>84</v>
  </rv>
  <rv s="30">
    <fb>369.57</fb>
    <v>84</v>
  </rv>
  <rv s="30">
    <fb>140</fb>
    <v>84</v>
  </rv>
  <rv s="30">
    <fb>159.54</fb>
    <v>84</v>
  </rv>
  <rv s="30">
    <fb>24.77</fb>
    <v>84</v>
  </rv>
  <rv s="30">
    <fb>163.41999999999999</fb>
    <v>84</v>
  </rv>
  <rv s="30">
    <fb>184.01</fb>
    <v>84</v>
  </rv>
  <rv s="30">
    <fb>247.21</fb>
    <v>84</v>
  </rv>
  <rv s="30">
    <fb>154.13999999999999</fb>
    <v>84</v>
  </rv>
  <rv s="30">
    <fb>67.099999999999994</fb>
    <v>84</v>
  </rv>
  <rv s="30">
    <fb>855.18</fb>
    <v>84</v>
  </rv>
  <rv s="30">
    <fb>359.63</fb>
    <v>84</v>
  </rv>
  <rv s="30">
    <fb>150.57</fb>
    <v>84</v>
  </rv>
  <rv s="30">
    <fb>155.66999999999999</fb>
    <v>84</v>
  </rv>
  <rv s="30">
    <fb>170.15</fb>
    <v>84</v>
  </rv>
  <rv s="30">
    <fb>184.35</fb>
    <v>84</v>
  </rv>
  <rv s="30">
    <fb>248.24</fb>
    <v>84</v>
  </rv>
  <rv s="30">
    <fb>154.69999999999999</fb>
    <v>84</v>
  </rv>
  <rv s="30">
    <fb>66.59</fb>
    <v>84</v>
  </rv>
  <rv s="30">
    <fb>840.38</fb>
    <v>84</v>
  </rv>
  <rv s="30">
    <fb>359.87</fb>
    <v>84</v>
  </rv>
  <rv s="30">
    <fb>157.22999999999999</fb>
    <v>84</v>
  </rv>
  <rv s="30">
    <fb>158.57</fb>
    <v>84</v>
  </rv>
  <rv s="30">
    <fb>24.08</fb>
    <v>84</v>
  </rv>
  <rv s="30">
    <fb>167.8</fb>
    <v>84</v>
  </rv>
  <rv s="30">
    <fb>182.6</fb>
    <v>84</v>
  </rv>
  <rv s="30">
    <fb>245.21</fb>
    <v>84</v>
  </rv>
  <rv s="30">
    <fb>150.63999999999999</fb>
    <v>84</v>
  </rv>
  <rv s="30">
    <fb>67.349999999999994</fb>
    <v>84</v>
  </rv>
  <rv s="30">
    <fb>834.14</fb>
    <v>84</v>
  </rv>
  <rv s="30">
    <fb>364.09</fb>
    <v>84</v>
  </rv>
  <rv s="30">
    <fb>170.93</fb>
    <v>84</v>
  </rv>
  <rv s="30">
    <fb>178.2</fb>
    <v>84</v>
  </rv>
  <rv s="30">
    <fb>244.91</fb>
    <v>84</v>
  </rv>
  <rv s="30">
    <fb>153.86000000000001</fb>
    <v>84</v>
  </rv>
  <rv s="30">
    <fb>67.430000000000007</fb>
    <v>84</v>
  </rv>
  <rv s="30">
    <fb>849.71</fb>
    <v>84</v>
  </rv>
  <rv s="30">
    <fb>360</fb>
    <v>84</v>
  </rv>
  <rv s="30">
    <fb>158.82</fb>
    <v>84</v>
  </rv>
  <rv s="30">
    <fb>160.46</fb>
    <v>84</v>
  </rv>
  <rv s="30">
    <fb>25.27</fb>
    <v>84</v>
  </rv>
  <rv s="30">
    <fb>173.54</fb>
    <v>84</v>
  </rv>
  <rv s="30">
    <fb>177.63</fb>
    <v>84</v>
  </rv>
  <rv s="30">
    <fb>244.1</fb>
    <v>84</v>
  </rv>
  <rv s="30">
    <fb>153.85</fb>
    <v>84</v>
  </rv>
  <rv s="30">
    <fb>68.86</fb>
    <v>84</v>
  </rv>
  <rv s="30">
    <fb>857.02</fb>
    <v>84</v>
  </rv>
  <rv s="30">
    <fb>346.17</fb>
    <v>84</v>
  </rv>
  <rv s="30">
    <fb>159.16</fb>
    <v>84</v>
  </rv>
  <rv s="30">
    <fb>24.9</fb>
    <v>84</v>
  </rv>
  <rv s="30">
    <fb>178.13</fb>
    <v>84</v>
  </rv>
  <rv s="30">
    <fb>246.32</fb>
    <v>84</v>
  </rv>
  <rv s="30">
    <fb>153.37</fb>
    <v>84</v>
  </rv>
  <rv s="30">
    <fb>70.98</fb>
    <v>84</v>
  </rv>
  <rv s="30">
    <fb>877.66</fb>
    <v>84</v>
  </rv>
  <rv s="30">
    <fb>345.35</fb>
    <v>84</v>
  </rv>
  <rv s="30">
    <fb>168.89</fb>
    <v>84</v>
  </rv>
  <rv s="30">
    <fb>157.91999999999999</fb>
    <v>84</v>
  </rv>
  <rv s="30">
    <fb>30.57</fb>
    <v>84</v>
  </rv>
  <rv s="30">
    <fb>189.76</fb>
    <v>84</v>
  </rv>
  <rv s="30">
    <fb>249.05</fb>
    <v>84</v>
  </rv>
  <rv s="30">
    <fb>146.54</fb>
    <v>84</v>
  </rv>
  <rv s="30">
    <fb>74.23</fb>
    <v>84</v>
  </rv>
  <rv s="30">
    <fb>917.78</fb>
    <v>84</v>
  </rv>
  <rv s="30">
    <fb>344.94</fb>
    <v>84</v>
  </rv>
  <rv s="30">
    <fb>162.72999999999999</fb>
    <v>84</v>
  </rv>
  <rv s="30">
    <fb>157.38999999999999</fb>
    <v>84</v>
  </rv>
  <rv s="30">
    <fb>29.58</fb>
    <v>84</v>
  </rv>
  <rv s="30">
    <fb>190.1</fb>
    <v>84</v>
  </rv>
  <rv s="30">
    <fb>179.37</fb>
    <v>84</v>
  </rv>
  <rv s="30">
    <fb>245.33</fb>
    <v>84</v>
  </rv>
  <rv s="30">
    <fb>142.91</fb>
    <v>84</v>
  </rv>
  <rv s="30">
    <fb>916.36</fb>
    <v>84</v>
  </rv>
  <rv s="30">
    <fb>338.79</fb>
    <v>84</v>
  </rv>
  <rv s="30">
    <fb>164.62</fb>
    <v>84</v>
  </rv>
  <rv s="30">
    <fb>159.79</fb>
    <v>84</v>
  </rv>
  <rv s="30">
    <fb>28.76</fb>
    <v>84</v>
  </rv>
  <rv s="30">
    <fb>200.52</fb>
    <v>84</v>
  </rv>
  <rv s="30">
    <fb>247.34</fb>
    <v>84</v>
  </rv>
  <rv s="30">
    <fb>144.47999999999999</fb>
    <v>84</v>
  </rv>
  <rv s="30">
    <fb>75.53</fb>
    <v>84</v>
  </rv>
  <rv s="30">
    <fb>922.81</fb>
    <v>84</v>
  </rv>
  <rv s="30">
    <fb>338.94</fb>
    <v>84</v>
  </rv>
  <rv s="30">
    <fb>166.41</fb>
    <v>84</v>
  </rv>
  <rv s="30">
    <fb>160.9</fb>
    <v>84</v>
  </rv>
  <rv s="30">
    <fb>29.34</fb>
    <v>84</v>
  </rv>
  <rv s="30">
    <fb>200.87</fb>
    <v>84</v>
  </rv>
  <rv s="30">
    <fb>182.04</fb>
    <v>84</v>
  </rv>
  <rv s="30">
    <fb>246.78</fb>
    <v>84</v>
  </rv>
  <rv s="30">
    <fb>140.99</fb>
    <v>84</v>
  </rv>
  <rv s="30">
    <fb>74.62</fb>
    <v>84</v>
  </rv>
  <rv s="30">
    <fb>914.27</fb>
    <v>84</v>
  </rv>
  <rv s="30">
    <fb>339.31</fb>
    <v>84</v>
  </rv>
  <rv s="30">
    <fb>161.71</fb>
    <v>84</v>
  </rv>
  <rv s="30">
    <fb>160.88</fb>
    <v>84</v>
  </rv>
  <rv s="30">
    <fb>31.22</fb>
    <v>84</v>
  </rv>
  <rv s="30">
    <fb>201.44</fb>
    <v>84</v>
  </rv>
  <rv s="30">
    <fb>184.435</fb>
    <v>84</v>
  </rv>
  <rv s="30">
    <fb>248.61</fb>
    <v>84</v>
  </rv>
  <rv s="30">
    <fb>144.30000000000001</fb>
    <v>84</v>
  </rv>
  <rv s="30">
    <fb>80.09</fb>
    <v>84</v>
  </rv>
  <rv s="30">
    <fb>908.45</fb>
    <v>84</v>
  </rv>
  <rv s="30">
    <fb>336.1</fb>
    <v>84</v>
  </rv>
  <rv s="30">
    <fb>156.83000000000001</fb>
    <v>84</v>
  </rv>
  <rv s="30">
    <fb>161.27000000000001</fb>
    <v>84</v>
  </rv>
  <rv s="30">
    <fb>33.99</fb>
    <v>84</v>
  </rv>
  <rv s="30">
    <fb>199.6</fb>
    <v>84</v>
  </rv>
  <rv s="30">
    <fb>247.53</fb>
    <v>84</v>
  </rv>
  <rv s="30">
    <fb>140.65</fb>
    <v>84</v>
  </rv>
  <rv s="30">
    <fb>83.81</fb>
    <v>84</v>
  </rv>
  <rv s="30">
    <fb>891.39</fb>
    <v>84</v>
  </rv>
  <rv s="30">
    <fb>334.53</fb>
    <v>84</v>
  </rv>
  <rv s="30">
    <fb>159.46</fb>
    <v>84</v>
  </rv>
  <rv s="30">
    <fb>35.5</fb>
    <v>84</v>
  </rv>
  <rv s="30">
    <fb>203.92</fb>
    <v>84</v>
  </rv>
  <rv s="30">
    <fb>247.56</fb>
    <v>84</v>
  </rv>
  <rv s="30">
    <fb>83.17</fb>
    <v>84</v>
  </rv>
  <rv s="30">
    <fb>887.55</fb>
    <v>84</v>
  </rv>
  <rv s="30">
    <fb>327.9</fb>
    <v>84</v>
  </rv>
  <rv s="30">
    <fb>163.9</fb>
    <v>84</v>
  </rv>
  <rv s="30">
    <fb>161.36000000000001</fb>
    <v>84</v>
  </rv>
  <rv s="30">
    <fb>34.479999999999997</fb>
    <v>84</v>
  </rv>
  <rv s="30">
    <fb>204.95</fb>
    <v>84</v>
  </rv>
  <rv s="30">
    <fb>183.23</fb>
    <v>84</v>
  </rv>
  <rv s="30">
    <fb>244.79</fb>
    <v>84</v>
  </rv>
  <rv s="30">
    <fb>139.80000000000001</fb>
    <v>84</v>
  </rv>
  <rv s="30">
    <fb>82.39</fb>
    <v>84</v>
  </rv>
  <rv s="30">
    <fb>886.59</fb>
    <v>84</v>
  </rv>
  <rv s="30">
    <fb>329.91</fb>
    <v>84</v>
  </rv>
  <rv s="30">
    <fb>167.32</fb>
    <v>84</v>
  </rv>
  <rv s="30">
    <fb>33.549999999999997</fb>
    <v>84</v>
  </rv>
  <rv s="30">
    <fb>204.74</fb>
    <v>84</v>
  </rv>
  <rv s="30">
    <fb>183.73</fb>
    <v>84</v>
  </rv>
  <rv s="30">
    <fb>245.7</fb>
    <v>84</v>
  </rv>
  <rv s="30">
    <fb>141.49</fb>
    <v>84</v>
  </rv>
  <rv s="30">
    <fb>84.07</fb>
    <v>84</v>
  </rv>
  <rv s="30">
    <fb>920.64</fb>
    <v>84</v>
  </rv>
  <rv s="30">
    <fb>333.39</fb>
    <v>84</v>
  </rv>
  <rv s="30">
    <fb>182.15</fb>
    <v>84</v>
  </rv>
  <rv s="30">
    <fb>164.01</fb>
    <v>84</v>
  </rv>
  <rv s="30">
    <fb>35.94</fb>
    <v>84</v>
  </rv>
  <rv s="30">
    <fb>217.74</fb>
    <v>84</v>
  </rv>
  <rv s="30">
    <fb>180.39</fb>
    <v>84</v>
  </rv>
  <rv s="30">
    <fb>239.28</fb>
    <v>84</v>
  </rv>
  <rv s="30">
    <fb>150.38</fb>
    <v>84</v>
  </rv>
  <rv s="30">
    <fb>83.89</fb>
    <v>84</v>
  </rv>
  <rv s="30">
    <fb>915.87</fb>
    <v>84</v>
  </rv>
  <rv s="30">
    <fb>338.18</fb>
    <v>84</v>
  </rv>
  <rv s="30">
    <fb>183.75</fb>
    <v>84</v>
  </rv>
  <rv s="30">
    <fb>169.73</fb>
    <v>84</v>
  </rv>
  <rv s="30">
    <fb>37.299999999999997</fb>
    <v>84</v>
  </rv>
  <rv s="30">
    <fb>223.59</fb>
    <v>84</v>
  </rv>
  <rv s="30">
    <fb>182.32</fb>
    <v>84</v>
  </rv>
  <rv s="30">
    <fb>241.67</fb>
    <v>84</v>
  </rv>
  <rv s="30">
    <fb>152.14500000000001</fb>
    <v>84</v>
  </rv>
  <rv s="30">
    <fb>86.2</fb>
    <v>84</v>
  </rv>
  <rv s="30">
    <fb>930.51</fb>
    <v>84</v>
  </rv>
  <rv s="30">
    <fb>338.37</fb>
    <v>84</v>
  </rv>
  <rv s="30">
    <fb>164.67</fb>
    <v>84</v>
  </rv>
  <rv s="30">
    <fb>36.83</fb>
    <v>84</v>
  </rv>
  <rv s="30">
    <fb>217.53</fb>
    <v>84</v>
  </rv>
  <rv s="30">
    <fb>241.99</fb>
    <v>84</v>
  </rv>
  <rv s="30">
    <fb>152.63999999999999</fb>
    <v>84</v>
  </rv>
  <rv s="30">
    <fb>86.22</fb>
    <v>84</v>
  </rv>
  <rv s="30">
    <fb>918.83</fb>
    <v>84</v>
  </rv>
  <rv s="30">
    <fb>335.49</fb>
    <v>84</v>
  </rv>
  <rv s="30">
    <fb>190.96</fb>
    <v>84</v>
  </rv>
  <rv s="30">
    <fb>203.71</fb>
    <v>84</v>
  </rv>
  <rv s="30">
    <fb>36.590000000000003</fb>
    <v>84</v>
  </rv>
  <rv s="30">
    <fb>223.91</fb>
    <v>84</v>
  </rv>
  <rv s="30">
    <fb>242.5</fb>
    <v>84</v>
  </rv>
  <rv s="30">
    <fb>156.22</fb>
    <v>84</v>
  </rv>
  <rv s="30">
    <fb>88.92</fb>
    <v>84</v>
  </rv>
  <rv s="30">
    <fb>968.1</fb>
    <v>84</v>
  </rv>
  <rv s="30">
    <fb>336.41</fb>
    <v>84</v>
  </rv>
  <rv s="30">
    <fb>211.51</fb>
    <v>84</v>
  </rv>
  <rv s="30">
    <fb>37.17</fb>
    <v>84</v>
  </rv>
  <rv s="30">
    <fb>211.56</fb>
    <v>84</v>
  </rv>
  <rv s="30">
    <fb>177.05</fb>
    <v>84</v>
  </rv>
  <rv s="30">
    <fb>233.75</fb>
    <v>84</v>
  </rv>
  <rv s="30">
    <fb>159.345</fb>
    <v>84</v>
  </rv>
  <rv s="30">
    <fb>86.97</fb>
    <v>84</v>
  </rv>
  <rv s="30">
    <fb>945.49</fb>
    <v>84</v>
  </rv>
  <rv s="30">
    <fb>345.5</fb>
    <v>84</v>
  </rv>
  <rv s="30">
    <fb>196.54</fb>
    <v>84</v>
  </rv>
  <rv s="30">
    <fb>235.56</fb>
    <v>84</v>
  </rv>
  <rv s="30">
    <fb>37.43</fb>
    <v>84</v>
  </rv>
  <rv s="30">
    <fb>217.51</fb>
    <v>84</v>
  </rv>
  <rv s="30">
    <fb>237.93</fb>
    <v>84</v>
  </rv>
  <rv s="30">
    <fb>166.77</fb>
    <v>84</v>
  </rv>
  <rv s="30">
    <fb>92.5</fb>
    <v>84</v>
  </rv>
  <rv s="30">
    <fb>980.9</fb>
    <v>84</v>
  </rv>
  <rv s="30">
    <fb>345.02</fb>
    <v>84</v>
  </rv>
  <rv s="30">
    <fb>192.33</fb>
    <v>84</v>
  </rv>
  <rv s="30">
    <fb>232.89</fb>
    <v>84</v>
  </rv>
  <rv s="30">
    <fb>37.799999999999997</fb>
    <v>84</v>
  </rv>
  <rv s="30">
    <fb>220.3</fb>
    <v>84</v>
  </rv>
  <rv s="30">
    <fb>178.96</fb>
    <v>84</v>
  </rv>
  <rv s="30">
    <fb>237.88</fb>
    <v>84</v>
  </rv>
  <rv s="30">
    <fb>170.66</fb>
    <v>84</v>
  </rv>
  <rv s="30">
    <fb>90.68</fb>
    <v>84</v>
  </rv>
  <rv s="30">
    <fb>979.25</fb>
    <v>84</v>
  </rv>
  <rv s="30">
    <fb>324.63</fb>
    <v>84</v>
  </rv>
  <rv s="30">
    <fb>214.9</fb>
    <v>84</v>
  </rv>
  <rv s="30">
    <fb>36.369999999999997</fb>
    <v>84</v>
  </rv>
  <rv s="30">
    <fb>209.95</fb>
    <v>84</v>
  </rv>
  <rv s="30">
    <fb>225.32</fb>
    <v>84</v>
  </rv>
  <rv s="30">
    <fb>154.81</fb>
    <v>84</v>
  </rv>
  <rv s="30">
    <fb>85.61</fb>
    <v>84</v>
  </rv>
  <rv s="30">
    <fb>904.44</fb>
    <v>84</v>
  </rv>
  <rv s="30">
    <fb>356.7</fb>
    <v>84</v>
  </rv>
  <rv s="30">
    <fb>192.77</fb>
    <v>84</v>
  </rv>
  <rv s="30">
    <fb>216.42</fb>
    <v>84</v>
  </rv>
  <rv s="30">
    <fb>37.22</fb>
    <v>84</v>
  </rv>
  <rv s="30">
    <fb>219.48</fb>
    <v>84</v>
  </rv>
  <rv s="30">
    <fb>175.11</fb>
    <v>84</v>
  </rv>
  <rv s="30">
    <fb>234.67</fb>
    <v>84</v>
  </rv>
  <rv s="30">
    <fb>171.94</fb>
    <v>84</v>
  </rv>
  <rv s="30">
    <fb>89.39</fb>
    <v>84</v>
  </rv>
  <rv s="30">
    <fb>981.67</fb>
    <v>84</v>
  </rv>
  <rv s="30">
    <fb>344.13</fb>
    <v>84</v>
  </rv>
  <rv s="30">
    <fb>187.06</fb>
    <v>84</v>
  </rv>
  <rv s="30">
    <fb>218.09</fb>
    <v>84</v>
  </rv>
  <rv s="30">
    <fb>35.630000000000003</fb>
    <v>84</v>
  </rv>
  <rv s="30">
    <fb>218.19</fb>
    <v>84</v>
  </rv>
  <rv s="30">
    <fb>173.94</fb>
    <v>84</v>
  </rv>
  <rv s="30">
    <fb>235.4</fb>
    <v>84</v>
  </rv>
  <rv s="30">
    <fb>168.16</fb>
    <v>84</v>
  </rv>
  <rv s="30">
    <fb>968.25</fb>
    <v>84</v>
  </rv>
  <rv s="30">
    <fb>351.33</fb>
    <v>84</v>
  </rv>
  <rv s="30">
    <fb>191.94</fb>
    <v>84</v>
  </rv>
  <rv s="30">
    <fb>238.6</fb>
    <v>84</v>
  </rv>
  <rv s="30">
    <fb>37.15</fb>
    <v>84</v>
  </rv>
  <rv s="30">
    <fb>227.58</fb>
    <v>84</v>
  </rv>
  <rv s="30">
    <fb>175.27</fb>
    <v>84</v>
  </rv>
  <rv s="30">
    <fb>238.15</fb>
    <v>84</v>
  </rv>
  <rv s="30">
    <fb>170.67</fb>
    <v>84</v>
  </rv>
  <rv s="30">
    <fb>88.89</fb>
    <v>84</v>
  </rv>
  <rv s="30">
    <fb>1007.93</fb>
    <v>84</v>
  </rv>
  <rv s="30">
    <fb>354.15</fb>
    <v>84</v>
  </rv>
  <rv s="30">
    <fb>202.53</fb>
    <v>84</v>
  </rv>
  <rv s="30">
    <fb>234.56</fb>
    <v>84</v>
  </rv>
  <rv s="30">
    <fb>36.840000000000003</fb>
    <v>84</v>
  </rv>
  <rv s="30">
    <fb>227.72</fb>
    <v>84</v>
  </rv>
  <rv s="30">
    <fb>175.48</fb>
    <v>84</v>
  </rv>
  <rv s="30">
    <fb>241.61</fb>
    <v>84</v>
  </rv>
  <rv s="30">
    <fb>88.23</fb>
    <v>84</v>
  </rv>
  <rv s="30">
    <fb>1026.83</fb>
    <v>84</v>
  </rv>
  <rv s="30">
    <fb>349.33</fb>
    <v>84</v>
  </rv>
  <rv s="30">
    <fb>202.38</fb>
    <v>84</v>
  </rv>
  <rv s="30">
    <fb>233.08</fb>
    <v>84</v>
  </rv>
  <rv s="30">
    <fb>37.01</fb>
    <v>84</v>
  </rv>
  <rv s="30">
    <fb>224.99</fb>
    <v>84</v>
  </rv>
  <rv s="30">
    <fb>176.58</fb>
    <v>84</v>
  </rv>
  <rv s="30">
    <fb>242.87</fb>
    <v>84</v>
  </rv>
  <rv s="30">
    <fb>165.61</fb>
    <v>84</v>
  </rv>
  <rv s="30">
    <fb>87.95</fb>
    <v>84</v>
  </rv>
  <rv s="30">
    <fb>1004.65</fb>
    <v>84</v>
  </rv>
  <rv s="30">
    <fb>349.24</fb>
    <v>84</v>
  </rv>
  <rv s="30">
    <fb>206.77</fb>
    <v>84</v>
  </rv>
  <rv s="30">
    <fb>240.56</fb>
    <v>84</v>
  </rv>
  <rv s="30">
    <fb>38.1</fb>
    <v>84</v>
  </rv>
  <rv s="30">
    <fb>228.13</fb>
    <v>84</v>
  </rv>
  <rv s="30">
    <fb>179.58500000000001</fb>
    <v>84</v>
  </rv>
  <rv s="30">
    <fb>246.22</fb>
    <v>84</v>
  </rv>
  <rv s="30">
    <fb>171.5</fb>
    <v>84</v>
  </rv>
  <rv s="30">
    <fb>85.84</fb>
    <v>84</v>
  </rv>
  <rv s="30">
    <fb>1031.5899999999999</fb>
    <v>84</v>
  </rv>
  <rv s="30">
    <fb>342.66</fb>
    <v>84</v>
  </rv>
  <rv s="30">
    <fb>238.03</fb>
    <v>84</v>
  </rv>
  <rv s="30">
    <fb>38.119999999999997</fb>
    <v>84</v>
  </rv>
  <rv s="30">
    <fb>226</fb>
    <v>84</v>
  </rv>
  <rv s="30">
    <fb>180.84</fb>
    <v>84</v>
  </rv>
  <rv s="30">
    <fb>246.37</fb>
    <v>84</v>
  </rv>
  <rv s="30">
    <fb>169.38</fb>
    <v>84</v>
  </rv>
  <rv s="30">
    <fb>84.26</fb>
    <v>84</v>
  </rv>
  <rv s="30">
    <fb>1028.67</fb>
    <v>84</v>
  </rv>
  <rv s="30">
    <fb>340.3</fb>
    <v>84</v>
  </rv>
  <rv s="30">
    <fb>198.47</fb>
    <v>84</v>
  </rv>
  <rv s="30">
    <fb>230.23</fb>
    <v>84</v>
  </rv>
  <rv s="30">
    <fb>36.92</fb>
    <v>84</v>
  </rv>
  <rv s="30">
    <fb>220.56</fb>
    <v>84</v>
  </rv>
  <rv s="30">
    <fb>170.71</fb>
    <v>84</v>
  </rv>
  <rv s="30">
    <fb>240.36</fb>
    <v>84</v>
  </rv>
  <rv s="30">
    <fb>165.71</fb>
    <v>84</v>
  </rv>
  <rv s="30">
    <fb>81.05</fb>
    <v>84</v>
  </rv>
  <rv s="30">
    <fb>1001.4</fb>
    <v>84</v>
  </rv>
  <rv s="30">
    <fb>344.29</fb>
    <v>84</v>
  </rv>
  <rv s="30">
    <fb>206.71</fb>
    <v>84</v>
  </rv>
  <rv s="30">
    <fb>234.99</fb>
    <v>84</v>
  </rv>
  <rv s="30">
    <fb>38.159999999999997</fb>
    <v>84</v>
  </rv>
  <rv s="30">
    <fb>228.47</fb>
    <v>84</v>
  </rv>
  <rv s="30">
    <fb>172.19</fb>
    <v>84</v>
  </rv>
  <rv s="30">
    <fb>243.29</fb>
    <v>84</v>
  </rv>
  <rv s="30">
    <fb>166.6</fb>
    <v>84</v>
  </rv>
  <rv s="30">
    <fb>82.77</fb>
    <v>84</v>
  </rv>
  <rv s="30">
    <fb>1070.8</fb>
    <v>84</v>
  </rv>
  <rv s="30">
    <fb>354.13</fb>
    <v>84</v>
  </rv>
  <rv s="30">
    <fb>219.02</fb>
    <v>84</v>
  </rv>
  <rv s="30">
    <fb>252.92</fb>
    <v>84</v>
  </rv>
  <rv s="30">
    <fb>38.28</fb>
    <v>84</v>
  </rv>
  <rv s="30">
    <fb>228.75</fb>
    <v>84</v>
  </rv>
  <rv s="30">
    <fb>169.13</fb>
    <v>84</v>
  </rv>
  <rv s="30">
    <fb>238.01</fb>
    <v>84</v>
  </rv>
  <rv s="30">
    <fb>170.68</fb>
    <v>84</v>
  </rv>
  <rv s="30">
    <fb>84.13</fb>
    <v>84</v>
  </rv>
  <rv s="30">
    <fb>1074.9100000000001</fb>
    <v>84</v>
  </rv>
  <rv s="30">
    <fb>362.05</fb>
    <v>84</v>
  </rv>
  <rv s="30">
    <fb>220.1</fb>
    <v>84</v>
  </rv>
  <rv s="30">
    <fb>259.67</fb>
    <v>84</v>
  </rv>
  <rv s="30">
    <fb>39.54</fb>
    <v>84</v>
  </rv>
  <rv s="30">
    <fb>231.33</fb>
    <v>84</v>
  </rv>
  <rv s="30">
    <fb>243.01</fb>
    <v>84</v>
  </rv>
  <rv s="30">
    <fb>178.62</fb>
    <v>84</v>
  </rv>
  <rv s="30">
    <fb>88.71</fb>
    <v>84</v>
  </rv>
  <rv s="30">
    <fb>1105.05</fb>
    <v>84</v>
  </rv>
  <rv s="30">
    <fb>372.97</fb>
    <v>84</v>
  </rv>
  <rv s="30">
    <fb>221.91</fb>
    <v>84</v>
  </rv>
  <rv s="30">
    <fb>258.01</fb>
    <v>84</v>
  </rv>
  <rv s="30">
    <fb>41.53</fb>
    <v>84</v>
  </rv>
  <rv s="30">
    <fb>227.64</fb>
    <v>84</v>
  </rv>
  <rv s="30">
    <fb>166.91</fb>
    <v>84</v>
  </rv>
  <rv s="30">
    <fb>239.35</fb>
    <v>84</v>
  </rv>
  <rv s="30">
    <fb>173.09</fb>
    <v>84</v>
  </rv>
  <rv s="30">
    <fb>88.46</fb>
    <v>84</v>
  </rv>
  <rv s="30">
    <fb>1086.3599999999999</fb>
    <v>84</v>
  </rv>
  <rv s="30">
    <fb>385.98</fb>
    <v>84</v>
  </rv>
  <rv s="30">
    <fb>226.63</fb>
    <v>84</v>
  </rv>
  <rv s="30">
    <fb>264.33</fb>
    <v>84</v>
  </rv>
  <rv s="30">
    <fb>41.34</fb>
    <v>84</v>
  </rv>
  <rv s="30">
    <fb>235.75</fb>
    <v>84</v>
  </rv>
  <rv s="30">
    <fb>160.26</fb>
    <v>84</v>
  </rv>
  <rv s="30">
    <fb>235.04</fb>
    <v>84</v>
  </rv>
  <rv s="30">
    <fb>170.39</fb>
    <v>84</v>
  </rv>
  <rv s="30">
    <fb>90.15</fb>
    <v>84</v>
  </rv>
  <rv s="30">
    <fb>1094.08</fb>
    <v>84</v>
  </rv>
  <rv s="30">
    <fb>376.47</fb>
    <v>84</v>
  </rv>
  <rv s="30">
    <fb>224.01</fb>
    <v>84</v>
  </rv>
  <rv s="30">
    <fb>254.84</fb>
    <v>84</v>
  </rv>
  <rv s="30">
    <fb>40.159999999999997</fb>
    <v>84</v>
  </rv>
  <rv s="30">
    <fb>232.55</fb>
    <v>84</v>
  </rv>
  <rv s="30">
    <fb>160.51</fb>
    <v>84</v>
  </rv>
  <rv s="30">
    <fb>232.9</fb>
    <v>84</v>
  </rv>
  <rv s="30">
    <fb>165.45</fb>
    <v>84</v>
  </rv>
  <rv s="30">
    <fb>88.57</fb>
    <v>84</v>
  </rv>
  <rv s="30">
    <fb>1087.56</fb>
    <v>84</v>
  </rv>
  <rv s="30">
    <fb>369.63</fb>
    <v>84</v>
  </rv>
  <rv s="30">
    <fb>223.77</fb>
    <v>84</v>
  </rv>
  <rv s="30">
    <fb>256.12</fb>
    <v>84</v>
  </rv>
  <rv s="30">
    <fb>39.99</fb>
    <v>84</v>
  </rv>
  <rv s="30">
    <fb>233.1</fb>
    <v>84</v>
  </rv>
  <rv s="30">
    <fb>161.46</fb>
    <v>84</v>
  </rv>
  <rv s="30">
    <fb>234.13</fb>
    <v>84</v>
  </rv>
  <rv s="30">
    <fb>169.82</fb>
    <v>84</v>
  </rv>
  <rv s="30">
    <fb>93.74</fb>
    <v>84</v>
  </rv>
  <rv s="30">
    <fb>1005</fb>
    <v>84</v>
  </rv>
  <rv s="30">
    <fb>362.55</fb>
    <v>84</v>
  </rv>
  <rv s="30">
    <fb>234.7</fb>
    <v>84</v>
  </rv>
  <rv s="30">
    <fb>259.64999999999998</fb>
    <v>84</v>
  </rv>
  <rv s="30">
    <fb>39.5</fb>
    <v>84</v>
  </rv>
  <rv s="30">
    <fb>237.71</fb>
    <v>84</v>
  </rv>
  <rv s="30">
    <fb>233.61</fb>
    <v>84</v>
  </rv>
  <rv s="30">
    <fb>168.68</fb>
    <v>84</v>
  </rv>
  <rv s="30">
    <fb>90.37</fb>
    <v>84</v>
  </rv>
  <rv s="30">
    <fb>1003.93</fb>
    <v>84</v>
  </rv>
  <rv s="30">
    <fb>351.94</fb>
    <v>84</v>
  </rv>
  <rv s="30">
    <fb>218.03</fb>
    <v>84</v>
  </rv>
  <rv s="30">
    <fb>250.05</fb>
    <v>84</v>
  </rv>
  <rv s="30">
    <fb>37.03</fb>
    <v>84</v>
  </rv>
  <rv s="30">
    <fb>230.19</fb>
    <v>84</v>
  </rv>
  <rv s="30">
    <fb>159.36000000000001</fb>
    <v>84</v>
  </rv>
  <rv s="30">
    <fb>229.38</fb>
    <v>84</v>
  </rv>
  <rv s="30">
    <fb>160.72999999999999</fb>
    <v>84</v>
  </rv>
  <rv s="30">
    <fb>87.59</fb>
    <v>84</v>
  </rv>
  <rv s="30">
    <fb>957.87</fb>
    <v>84</v>
  </rv>
  <rv s="30">
    <fb>358.98</fb>
    <v>84</v>
  </rv>
  <rv s="30">
    <fb>237.5</fb>
    <v>84</v>
  </rv>
  <rv s="30">
    <fb>256.33</fb>
    <v>84</v>
  </rv>
  <rv s="30">
    <fb>38.380000000000003</fb>
    <v>84</v>
  </rv>
  <rv s="30">
    <fb>240.89</fb>
    <v>84</v>
  </rv>
  <rv s="30">
    <fb>163.57</fb>
    <v>84</v>
  </rv>
  <rv s="30">
    <fb>236</fb>
    <v>84</v>
  </rv>
  <rv s="30">
    <fb>160.19</fb>
    <v>84</v>
  </rv>
  <rv s="30">
    <fb>92.9</fb>
    <v>84</v>
  </rv>
  <rv s="30">
    <fb>1000.15</fb>
    <v>84</v>
  </rv>
  <rv s="30">
    <fb>355.59</fb>
    <v>84</v>
  </rv>
  <rv s="30">
    <fb>238.33</fb>
    <v>84</v>
  </rv>
  <rv s="30">
    <fb>237.7</fb>
    <v>84</v>
  </rv>
  <rv s="30">
    <fb>37.24</fb>
    <v>84</v>
  </rv>
  <rv s="30">
    <fb>233.53</fb>
    <v>84</v>
  </rv>
  <rv s="30">
    <fb>161.38</fb>
    <v>84</v>
  </rv>
  <rv s="30">
    <fb>232.88</fb>
    <v>84</v>
  </rv>
  <rv s="30">
    <fb>158.25</fb>
    <v>84</v>
  </rv>
  <rv s="30">
    <fb>93.33</fb>
    <v>84</v>
  </rv>
  <rv s="30">
    <fb>958.07</fb>
    <v>84</v>
  </rv>
  <rv s="30">
    <fb>349.43</fb>
    <v>84</v>
  </rv>
  <rv s="30">
    <fb>237.92</fb>
    <v>84</v>
  </rv>
  <rv s="30">
    <fb>233.54</fb>
    <v>84</v>
  </rv>
  <rv s="30">
    <fb>38.130000000000003</fb>
    <v>84</v>
  </rv>
  <rv s="30">
    <fb>230.07</fb>
    <v>84</v>
  </rv>
  <rv s="30">
    <fb>160.55000000000001</fb>
    <v>84</v>
  </rv>
  <rv s="30">
    <fb>228.48</fb>
    <v>84</v>
  </rv>
  <rv s="30">
    <fb>152.38</fb>
    <v>84</v>
  </rv>
  <rv s="30">
    <fb>90.92</fb>
    <v>84</v>
  </rv>
  <rv s="30">
    <fb>958.26</fb>
    <v>84</v>
  </rv>
  <rv s="30">
    <fb>358.39</fb>
    <v>84</v>
  </rv>
  <rv s="30">
    <fb>253.3</fb>
    <v>84</v>
  </rv>
  <rv s="30">
    <fb>243.98</fb>
    <v>84</v>
  </rv>
  <rv s="30">
    <fb>38.450000000000003</fb>
    <v>84</v>
  </rv>
  <rv s="30">
    <fb>235.08</fb>
    <v>84</v>
  </rv>
  <rv s="30">
    <fb>160.58000000000001</fb>
    <v>84</v>
  </rv>
  <rv s="30">
    <fb>232</fb>
    <v>84</v>
  </rv>
  <rv s="30">
    <fb>154.84</fb>
    <v>84</v>
  </rv>
  <rv s="30">
    <fb>93.23</fb>
    <v>84</v>
  </rv>
  <rv s="30">
    <fb>976.31</fb>
    <v>84</v>
  </rv>
  <rv s="30">
    <fb>351.96</fb>
    <v>84</v>
  </rv>
  <rv s="30">
    <fb>241.11</fb>
    <v>84</v>
  </rv>
  <rv s="30">
    <fb>237.52</fb>
    <v>84</v>
  </rv>
  <rv s="30">
    <fb>37.880000000000003</fb>
    <v>84</v>
  </rv>
  <rv s="30">
    <fb>228.67</fb>
    <v>84</v>
  </rv>
  <rv s="30">
    <fb>159.72999999999999</fb>
    <v>84</v>
  </rv>
  <rv s="30">
    <fb>233.41</fb>
    <v>84</v>
  </rv>
  <rv s="30">
    <fb>149.74</fb>
    <v>84</v>
  </rv>
  <rv s="30">
    <fb>89.33</fb>
    <v>84</v>
  </rv>
  <rv s="30">
    <fb>954.71</fb>
    <v>84</v>
  </rv>
  <rv s="30">
    <fb>355.22</fb>
    <v>84</v>
  </rv>
  <rv s="30">
    <fb>244.9</fb>
    <v>84</v>
  </rv>
  <rv s="30">
    <fb>258.89</fb>
    <v>84</v>
  </rv>
  <rv s="30">
    <fb>37.89</fb>
    <v>84</v>
  </rv>
  <rv s="30">
    <fb>230.73</fb>
    <v>84</v>
  </rv>
  <rv s="30">
    <fb>163.09</fb>
    <v>84</v>
  </rv>
  <rv s="30">
    <fb>241.44</fb>
    <v>84</v>
  </rv>
  <rv s="30">
    <fb>148.75</fb>
    <v>84</v>
  </rv>
  <rv s="30">
    <fb>958.35</fb>
    <v>84</v>
  </rv>
  <rv s="30">
    <fb>339.98</fb>
    <v>84</v>
  </rv>
  <rv s="30">
    <fb>236.95</fb>
    <v>84</v>
  </rv>
  <rv s="30">
    <fb>247.96</fb>
    <v>84</v>
  </rv>
  <rv s="30">
    <fb>35.909999999999997</fb>
    <v>84</v>
  </rv>
  <rv s="30">
    <fb>223.23</fb>
    <v>84</v>
  </rv>
  <rv s="30">
    <fb>237.53</fb>
    <v>84</v>
  </rv>
  <rv s="30">
    <fb>140.31</fb>
    <v>84</v>
  </rv>
  <rv s="30">
    <fb>87.52</fb>
    <v>84</v>
  </rv>
  <rv s="30">
    <fb>924.29</fb>
    <v>84</v>
  </rv>
  <rv s="30">
    <fb>342.46</fb>
    <v>84</v>
  </rv>
  <rv s="30">
    <fb>246.83</fb>
    <v>84</v>
  </rv>
  <rv s="30">
    <fb>246.81</fb>
    <v>84</v>
  </rv>
  <rv s="30">
    <fb>35.520000000000003</fb>
    <v>84</v>
  </rv>
  <rv s="30">
    <fb>226.01</fb>
    <v>84</v>
  </rv>
  <rv s="30">
    <fb>234.89</fb>
    <v>84</v>
  </rv>
  <rv s="30">
    <fb>139.77000000000001</fb>
    <v>84</v>
  </rv>
  <rv s="30">
    <fb>86.45</fb>
    <v>84</v>
  </rv>
  <rv s="30">
    <fb>920.19</fb>
    <v>84</v>
  </rv>
  <rv s="30">
    <fb>342.65</fb>
    <v>84</v>
  </rv>
  <rv s="30">
    <fb>241.95</fb>
    <v>84</v>
  </rv>
  <rv s="30">
    <fb>240.52</fb>
    <v>84</v>
  </rv>
  <rv s="30">
    <fb>34.71</fb>
    <v>84</v>
  </rv>
  <rv s="30">
    <fb>228.71</fb>
    <v>84</v>
  </rv>
  <rv s="30">
    <fb>154.99</fb>
    <v>84</v>
  </rv>
  <rv s="30">
    <fb>229.94</fb>
    <v>84</v>
  </rv>
  <rv s="30">
    <fb>83.45</fb>
    <v>84</v>
  </rv>
  <rv s="30">
    <fb>897.01</fb>
    <v>84</v>
  </rv>
  <rv s="30">
    <fb>340.5</fb>
    <v>84</v>
  </rv>
  <rv s="30">
    <fb>228.5</fb>
    <v>84</v>
  </rv>
  <rv s="30">
    <fb>230.29</fb>
    <v>84</v>
  </rv>
  <rv s="30">
    <fb>34.33</fb>
    <v>84</v>
  </rv>
  <rv s="30">
    <fb>225.12</fb>
    <v>84</v>
  </rv>
  <rv s="30">
    <fb>157.32</fb>
    <v>84</v>
  </rv>
  <rv s="30">
    <fb>230.13</fb>
    <v>84</v>
  </rv>
  <rv s="30">
    <fb>136.04</fb>
    <v>84</v>
  </rv>
  <rv s="30">
    <fb>78.680000000000007</fb>
    <v>84</v>
  </rv>
  <rv s="30">
    <fb>856.96</fb>
    <v>84</v>
  </rv>
  <rv s="30">
    <fb>354.42</fb>
    <v>84</v>
  </rv>
  <rv s="30">
    <fb>225.92</fb>
    <v>84</v>
  </rv>
  <rv s="30">
    <fb>223.55</fb>
    <v>84</v>
  </rv>
  <rv s="30">
    <fb>35.11</fb>
    <v>84</v>
  </rv>
  <rv s="30">
    <fb>235.13</fb>
    <v>84</v>
  </rv>
  <rv s="30">
    <fb>157.09</fb>
    <v>84</v>
  </rv>
  <rv s="30">
    <fb>232.2</fb>
    <v>84</v>
  </rv>
  <rv s="30">
    <fb>136.99</fb>
    <v>84</v>
  </rv>
  <rv s="30">
    <fb>81.319999999999993</fb>
    <v>84</v>
  </rv>
  <rv s="30">
    <fb>884.65</fb>
    <v>84</v>
  </rv>
  <rv s="30">
    <fb>346.82</fb>
    <v>84</v>
  </rv>
  <rv s="30">
    <fb>201.37</fb>
    <v>84</v>
  </rv>
  <rv s="30">
    <fb>206.02</fb>
    <v>84</v>
  </rv>
  <rv s="30">
    <fb>33.619999999999997</fb>
    <v>84</v>
  </rv>
  <rv s="30">
    <fb>220.23</fb>
    <v>84</v>
  </rv>
  <rv s="30">
    <fb>153.33000000000001</fb>
    <v>84</v>
  </rv>
  <rv s="30">
    <fb>225.2</fb>
    <v>84</v>
  </rv>
  <rv s="30">
    <fb>132.53</fb>
    <v>84</v>
  </rv>
  <rv s="30">
    <fb>76.680000000000007</fb>
    <v>84</v>
  </rv>
  <rv s="30">
    <fb>857.19</fb>
    <v>84</v>
  </rv>
  <rv s="30">
    <fb>340.2</fb>
    <v>84</v>
  </rv>
  <rv s="30">
    <fb>207.37</fb>
    <v>84</v>
  </rv>
  <rv s="30">
    <fb>203.78</fb>
    <v>84</v>
  </rv>
  <rv s="30">
    <fb>34.5</fb>
    <v>84</v>
  </rv>
  <rv s="30">
    <fb>224.005</fb>
    <v>84</v>
  </rv>
  <rv s="30">
    <fb>159.4</fb>
    <v>84</v>
  </rv>
  <rv s="30">
    <fb>232.32</fb>
    <v>84</v>
  </rv>
  <rv s="30">
    <fb>131.57</fb>
    <v>84</v>
  </rv>
  <rv s="30">
    <fb>77.45</fb>
    <v>84</v>
  </rv>
  <rv s="30">
    <fb>872.35</fb>
    <v>84</v>
  </rv>
  <rv s="30">
    <fb>377.96</fb>
    <v>84</v>
  </rv>
  <rv s="30">
    <fb>223.93</fb>
    <v>84</v>
  </rv>
  <rv s="30">
    <fb>215.05</fb>
    <v>84</v>
  </rv>
  <rv s="30">
    <fb>35.79</fb>
    <v>84</v>
  </rv>
  <rv s="30">
    <fb>230.91</fb>
    <v>84</v>
  </rv>
  <rv s="30">
    <fb>161.26</fb>
    <v>84</v>
  </rv>
  <rv s="30">
    <fb>239.4</fb>
    <v>84</v>
  </rv>
  <rv s="30">
    <fb>134.71</fb>
    <v>84</v>
  </rv>
  <rv s="30">
    <fb>83.79</fb>
    <v>84</v>
  </rv>
  <rv s="30">
    <fb>892.97</fb>
    <v>84</v>
  </rv>
  <rv s="30">
    <fb>385.03</fb>
    <v>84</v>
  </rv>
  <rv s="30">
    <fb>224.53</fb>
    <v>84</v>
  </rv>
  <rv s="30">
    <fb>206.13</fb>
    <v>84</v>
  </rv>
  <rv s="30">
    <fb>35.83</fb>
    <v>84</v>
  </rv>
  <rv s="30">
    <fb>242.46</fb>
    <v>84</v>
  </rv>
  <rv s="30">
    <fb>161.77000000000001</fb>
    <v>84</v>
  </rv>
  <rv s="30">
    <fb>252.02</fb>
    <v>84</v>
  </rv>
  <rv s="30">
    <fb>131.44</fb>
    <v>84</v>
  </rv>
  <rv s="30">
    <fb>83.43</fb>
    <v>84</v>
  </rv>
  <rv s="30">
    <fb>908.61</fb>
    <v>84</v>
  </rv>
  <rv s="30">
    <fb>397.57</fb>
    <v>84</v>
  </rv>
  <rv s="30">
    <fb>230.26</fb>
    <v>84</v>
  </rv>
  <rv s="30">
    <fb>214.24</fb>
    <v>84</v>
  </rv>
  <rv s="30">
    <fb>36.81</fb>
    <v>84</v>
  </rv>
  <rv s="30">
    <fb>249.97</fb>
    <v>84</v>
  </rv>
  <rv s="30">
    <fb>165.35</fb>
    <v>84</v>
  </rv>
  <rv s="30">
    <fb>257.92</fb>
    <v>84</v>
  </rv>
  <rv s="30">
    <fb>132.61000000000001</fb>
    <v>84</v>
  </rv>
  <rv s="30">
    <fb>87.72</fb>
    <v>84</v>
  </rv>
  <rv s="30">
    <fb>924.95</fb>
    <v>84</v>
  </rv>
  <rv s="30">
    <fb>402.96</fb>
    <v>84</v>
  </rv>
  <rv s="30">
    <fb>236.48</fb>
    <v>84</v>
  </rv>
  <rv s="30">
    <fb>40.56</fb>
    <v>84</v>
  </rv>
  <rv s="30">
    <fb>252.25</fb>
    <v>84</v>
  </rv>
  <rv s="30">
    <fb>168.27</fb>
    <v>84</v>
  </rv>
  <rv s="30">
    <fb>265.33999999999997</fb>
    <v>84</v>
  </rv>
  <rv s="30">
    <fb>135.56</fb>
    <v>84</v>
  </rv>
  <rv s="30">
    <fb>89.4</fb>
    <v>84</v>
  </rv>
  <rv s="30">
    <fb>928.17</fb>
    <v>84</v>
  </rv>
  <rv s="30">
    <fb>386.08</fb>
    <v>84</v>
  </rv>
  <rv s="30">
    <fb>240.46</fb>
    <v>84</v>
  </rv>
  <rv s="30">
    <fb>219.76</fb>
    <v>84</v>
  </rv>
  <rv s="30">
    <fb>40.01</fb>
    <v>84</v>
  </rv>
  <rv s="30">
    <fb>254.75</fb>
    <v>84</v>
  </rv>
  <rv s="30">
    <fb>266.51</fb>
    <v>84</v>
  </rv>
  <rv s="30">
    <fb>135.01</fb>
    <v>84</v>
  </rv>
  <rv s="30">
    <fb>91.1</fb>
    <v>84</v>
  </rv>
  <rv s="30">
    <fb>928.35</fb>
    <v>84</v>
  </rv>
  <rv s="30">
    <fb>381.57</fb>
    <v>84</v>
  </rv>
  <rv s="30">
    <fb>239.49</fb>
    <v>84</v>
  </rv>
  <rv s="30">
    <fb>215.24</fb>
    <v>84</v>
  </rv>
  <rv s="30">
    <fb>43.47</fb>
    <v>84</v>
  </rv>
  <rv s="30">
    <fb>265.33</fb>
    <v>84</v>
  </rv>
  <rv s="30">
    <fb>175.26</fb>
    <v>84</v>
  </rv>
  <rv s="30">
    <fb>272.97000000000003</fb>
    <v>84</v>
  </rv>
  <rv s="30">
    <fb>136.47999999999999</fb>
    <v>84</v>
  </rv>
  <rv s="30">
    <fb>92.89</fb>
    <v>84</v>
  </rv>
  <rv s="30">
    <fb>952.18</fb>
    <v>84</v>
  </rv>
  <rv s="30">
    <fb>380.61</fb>
    <v>84</v>
  </rv>
  <rv s="30">
    <fb>234.16</fb>
    <v>84</v>
  </rv>
  <rv s="30">
    <fb>217.6</fb>
    <v>84</v>
  </rv>
  <rv s="30">
    <fb>43.76</fb>
    <v>84</v>
  </rv>
  <rv s="30">
    <fb>268.63</fb>
    <v>84</v>
  </rv>
  <rv s="30">
    <fb>278.24</fb>
    <v>84</v>
  </rv>
  <rv s="30">
    <fb>100.2</fb>
    <v>84</v>
  </rv>
  <rv s="30">
    <fb>958.02</fb>
    <v>84</v>
  </rv>
  <rv s="30">
    <fb>381.03</fb>
    <v>84</v>
  </rv>
  <rv s="30">
    <fb>226.65</fb>
    <v>84</v>
  </rv>
  <rv s="30">
    <fb>215.98</fb>
    <v>84</v>
  </rv>
  <rv s="30">
    <fb>40.5</fb>
    <v>84</v>
  </rv>
  <rv s="30">
    <fb>269.44</fb>
    <v>84</v>
  </rv>
  <rv s="30">
    <fb>180.12</fb>
    <v>84</v>
  </rv>
  <rv s="30">
    <fb>277.26</fb>
    <v>84</v>
  </rv>
  <rv s="30">
    <fb>140.49</fb>
    <v>84</v>
  </rv>
  <rv s="30">
    <fb>98.19</fb>
    <v>84</v>
  </rv>
  <rv s="30">
    <fb>952.74</fb>
    <v>84</v>
  </rv>
  <rv s="30">
    <fb>390.24</fb>
    <v>84</v>
  </rv>
  <rv s="30">
    <fb>237.22</fb>
    <v>84</v>
  </rv>
  <rv s="30">
    <fb>217.97</fb>
    <v>84</v>
  </rv>
  <rv s="30">
    <fb>41.41</fb>
    <v>84</v>
  </rv>
  <rv s="30">
    <fb>268</fb>
    <v>84</v>
  </rv>
  <rv s="30">
    <fb>182.54</fb>
    <v>84</v>
  </rv>
  <rv s="30">
    <fb>281.29000000000002</fb>
    <v>84</v>
  </rv>
  <rv s="30">
    <fb>141.31</fb>
    <v>84</v>
  </rv>
  <rv s="30">
    <fb>98.91</fb>
    <v>84</v>
  </rv>
  <rv s="30">
    <fb>963.27499999999998</fb>
    <v>84</v>
  </rv>
  <rv s="30">
    <fb>401.1</fb>
    <v>84</v>
  </rv>
  <rv s="30">
    <fb>246.92</fb>
    <v>84</v>
  </rv>
  <rv s="30">
    <fb>221.11</fb>
    <v>84</v>
  </rv>
  <rv s="30">
    <fb>40.299999999999997</fb>
    <v>84</v>
  </rv>
  <rv s="30">
    <fb>268.16000000000003</fb>
    <v>84</v>
  </rv>
  <rv s="30">
    <fb>180.94</fb>
    <v>84</v>
  </rv>
  <rv s="30">
    <fb>279.13</fb>
    <v>84</v>
  </rv>
  <rv s="30">
    <fb>139.78</fb>
    <v>84</v>
  </rv>
  <rv s="30">
    <fb>92</fb>
    <v>84</v>
  </rv>
  <rv s="30">
    <fb>983.58</fb>
    <v>84</v>
  </rv>
  <rv s="30">
    <fb>406.29</fb>
    <v>84</v>
  </rv>
  <rv s="30">
    <fb>252.42</fb>
    <v>84</v>
  </rv>
  <rv s="30">
    <fb>221.62</fb>
    <v>84</v>
  </rv>
  <rv s="30">
    <fb>267.14</fb>
    <v>84</v>
  </rv>
  <rv s="30">
    <fb>179.52</fb>
    <v>84</v>
  </rv>
  <rv s="30">
    <fb>276.24</fb>
    <v>84</v>
  </rv>
  <rv s="30">
    <fb>141.93</fb>
    <v>84</v>
  </rv>
  <rv s="30">
    <fb>88.9</fb>
    <v>84</v>
  </rv>
  <rv s="30">
    <fb>962.95</fb>
    <v>84</v>
  </rv>
  <rv s="30">
    <fb>412.97</fb>
    <v>84</v>
  </rv>
  <rv s="30">
    <fb>263.70999999999998</fb>
    <v>84</v>
  </rv>
  <rv s="30">
    <fb>221.42</fb>
    <v>84</v>
  </rv>
  <rv s="30">
    <fb>40.78</fb>
    <v>84</v>
  </rv>
  <rv s="30">
    <fb>275.14999999999998</fb>
    <v>84</v>
  </rv>
  <rv s="30">
    <fb>181.67</fb>
    <v>84</v>
  </rv>
  <rv s="30">
    <fb>281.57</fb>
    <v>84</v>
  </rv>
  <rv s="30">
    <fb>141.52000000000001</fb>
    <v>84</v>
  </rv>
  <rv s="30">
    <fb>92.47</fb>
    <v>84</v>
  </rv>
  <rv s="30">
    <fb>979.02</fb>
    <v>84</v>
  </rv>
  <rv s="30">
    <fb>406.37</fb>
    <v>84</v>
  </rv>
  <rv s="30">
    <fb>258.45999999999998</fb>
    <v>84</v>
  </rv>
  <rv s="30">
    <fb>221.43</fb>
    <v>84</v>
  </rv>
  <rv s="30">
    <fb>39.51</fb>
    <v>84</v>
  </rv>
  <rv s="30">
    <fb>270.11</fb>
    <v>84</v>
  </rv>
  <rv s="30">
    <fb>283.39</fb>
    <v>84</v>
  </rv>
  <rv s="30">
    <fb>136.13999999999999</fb>
    <v>84</v>
  </rv>
  <rv s="30">
    <fb>89.43</fb>
    <v>84</v>
  </rv>
  <rv s="30">
    <fb>981.48</fb>
    <v>84</v>
  </rv>
  <rv s="30">
    <fb>359.93</fb>
    <v>84</v>
  </rv>
  <rv s="30">
    <fb>241.14</fb>
    <v>84</v>
  </rv>
  <rv s="30">
    <fb>210.78</fb>
    <v>84</v>
  </rv>
  <rv s="30">
    <fb>37.81</fb>
    <v>84</v>
  </rv>
  <rv s="30">
    <fb>259.20999999999998</fb>
    <v>84</v>
  </rv>
  <rv s="30">
    <fb>279.32</fb>
    <v>84</v>
  </rv>
  <rv s="30">
    <fb>130.88999999999999</fb>
    <v>84</v>
  </rv>
  <rv s="30">
    <fb>84.424999999999997</fb>
    <v>84</v>
  </rv>
  <rv s="30">
    <fb>946.51</fb>
    <v>84</v>
  </rv>
  <rv s="30">
    <fb>339.81</fb>
    <v>84</v>
  </rv>
  <rv s="30">
    <fb>207.58</fb>
    <v>84</v>
  </rv>
  <rv s="30">
    <fb>37.51</fb>
    <v>84</v>
  </rv>
  <rv s="30">
    <fb>261.27</fb>
    <v>84</v>
  </rv>
  <rv s="30">
    <fb>177.97</fb>
    <v>84</v>
  </rv>
  <rv s="30">
    <fb>280.44</fb>
    <v>84</v>
  </rv>
  <rv s="30">
    <fb>124.37</fb>
    <v>84</v>
  </rv>
  <rv s="30">
    <fb>949.4</fb>
    <v>84</v>
  </rv>
  <rv s="30">
    <fb>341.3</fb>
    <v>84</v>
  </rv>
  <rv s="30">
    <fb>232.51</fb>
    <v>84</v>
  </rv>
  <rv s="30">
    <fb>209.17</fb>
    <v>84</v>
  </rv>
  <rv s="30">
    <fb>37.31</fb>
    <v>84</v>
  </rv>
  <rv s="30">
    <fb>258.83999999999997</fb>
    <v>84</v>
  </rv>
  <rv s="30">
    <fb>177.56</fb>
    <v>84</v>
  </rv>
  <rv s="30">
    <fb>278.39999999999998</fb>
    <v>84</v>
  </rv>
  <rv s="30">
    <fb>121.1</fb>
    <v>84</v>
  </rv>
  <rv s="30">
    <fb>951.36</fb>
    <v>84</v>
  </rv>
  <rv s="30">
    <fb>326.02</fb>
    <v>84</v>
  </rv>
  <rv s="30">
    <fb>225.52</fb>
    <v>84</v>
  </rv>
  <rv s="30">
    <fb>198.11</fb>
    <v>84</v>
  </rv>
  <rv s="30">
    <fb>36.049999999999997</fb>
    <v>84</v>
  </rv>
  <rv s="30">
    <fb>248.27</fb>
    <v>84</v>
  </rv>
  <rv s="30">
    <fb>174.49</fb>
    <v>84</v>
  </rv>
  <rv s="30">
    <fb>271.04000000000002</fb>
    <v>84</v>
  </rv>
  <rv s="30">
    <fb>114.58</fb>
    <v>84</v>
  </rv>
  <rv s="30">
    <fb>81.7</fb>
    <v>84</v>
  </rv>
  <rv s="30">
    <fb>912.25</fb>
    <v>84</v>
  </rv>
  <rv s="30">
    <fb>329.88</fb>
    <v>84</v>
  </rv>
  <rv s="30">
    <fb>248.55</fb>
    <v>84</v>
  </rv>
  <rv s="30">
    <fb>201.06</fb>
    <v>84</v>
  </rv>
  <rv s="30">
    <fb>36.28</fb>
    <v>84</v>
  </rv>
  <rv s="30">
    <fb>253.5</fb>
    <v>84</v>
  </rv>
  <rv s="30">
    <fb>176.19</fb>
    <v>84</v>
  </rv>
  <rv s="30">
    <fb>274.92</fb>
    <v>84</v>
  </rv>
  <rv s="30">
    <fb>84.47</fb>
    <v>84</v>
  </rv>
  <rv s="30">
    <fb>929.48</fb>
    <v>84</v>
  </rv>
  <rv s="30">
    <fb>340.36</fb>
    <v>84</v>
  </rv>
  <rv s="30">
    <fb>265.92</fb>
    <v>84</v>
  </rv>
  <rv s="30">
    <fb>213.43</fb>
    <v>84</v>
  </rv>
  <rv s="30">
    <fb>36.82</fb>
    <v>84</v>
  </rv>
  <rv s="30">
    <fb>256.41000000000003</fb>
    <v>84</v>
  </rv>
  <rv s="30">
    <fb>274.44</fb>
    <v>84</v>
  </rv>
  <rv s="30">
    <fb>114.03</fb>
    <v>84</v>
  </rv>
  <rv s="30">
    <fb>84.09</fb>
    <v>84</v>
  </rv>
  <rv s="30">
    <fb>937.11</fb>
    <v>84</v>
  </rv>
  <rv s="30">
    <fb>341.45</fb>
    <v>84</v>
  </rv>
  <rv s="30">
    <fb>276.58999999999997</fb>
    <v>84</v>
  </rv>
  <rv s="30">
    <fb>214.95</fb>
    <v>84</v>
  </rv>
  <rv s="30">
    <fb>259.01</fb>
    <v>84</v>
  </rv>
  <rv s="30">
    <fb>178.82</fb>
    <v>84</v>
  </rv>
  <rv s="30">
    <fb>275.82</fb>
    <v>84</v>
  </rv>
  <rv s="30">
    <fb>113.29</fb>
    <v>84</v>
  </rv>
  <rv s="30">
    <fb>84.8</fb>
    <v>84</v>
  </rv>
  <rv s="30">
    <fb>945.16</fb>
    <v>84</v>
  </rv>
  <rv s="30">
    <fb>349.32</fb>
    <v>84</v>
  </rv>
  <rv s="30">
    <fb>276.27</fb>
    <v>84</v>
  </rv>
  <rv s="30">
    <fb>36.35</fb>
    <v>84</v>
  </rv>
  <rv s="30">
    <fb>260.23</fb>
    <v>84</v>
  </rv>
  <rv s="30">
    <fb>177.08</fb>
    <v>84</v>
  </rv>
  <rv s="30">
    <fb>276.73</fb>
    <v>84</v>
  </rv>
  <rv s="30">
    <fb>112.02</fb>
    <v>84</v>
  </rv>
  <rv s="30">
    <fb>87.68</fb>
    <v>84</v>
  </rv>
  <rv s="30">
    <fb>943.55</fb>
    <v>84</v>
  </rv>
  <rv s="30">
    <fb>350.22</fb>
    <v>84</v>
  </rv>
  <rv s="30">
    <fb>286.68</fb>
    <v>84</v>
  </rv>
  <rv s="30">
    <fb>215.04</fb>
    <v>84</v>
  </rv>
  <rv s="30">
    <fb>36.159999999999997</fb>
    <v>84</v>
  </rv>
  <rv s="30">
    <fb>260.77999999999997</fb>
    <v>84</v>
  </rv>
  <rv s="30">
    <fb>177.13</fb>
    <v>84</v>
  </rv>
  <rv s="30">
    <fb>277.56</fb>
    <v>84</v>
  </rv>
  <rv s="30">
    <fb>111.55</fb>
    <v>84</v>
  </rv>
  <rv s="30">
    <fb>86.49</fb>
    <v>84</v>
  </rv>
  <rv s="30">
    <fb>953.25</fb>
    <v>84</v>
  </rv>
  <rv s="30">
    <fb>352.13</fb>
    <v>84</v>
  </rv>
  <rv s="30">
    <fb>284.79000000000002</fb>
    <v>84</v>
  </rv>
  <rv s="30">
    <fb>214.99</fb>
    <v>84</v>
  </rv>
  <rv s="30">
    <fb>36.200000000000003</fb>
    <v>84</v>
  </rv>
  <rv s="30">
    <fb>261.89999999999998</fb>
    <v>84</v>
  </rv>
  <rv s="30">
    <fb>176.88</fb>
    <v>84</v>
  </rv>
  <rv s="30">
    <fb>276.83999999999997</fb>
    <v>84</v>
  </rv>
  <rv s="30">
    <fb>110.27</fb>
    <v>84</v>
  </rv>
  <rv s="30">
    <fb>86.34</fb>
    <v>84</v>
  </rv>
  <rv s="30">
    <fb>946.32</fb>
    <v>84</v>
  </rv>
  <rv s="30">
    <fb>349.39</fb>
    <v>84</v>
  </rv>
  <rv s="30">
    <fb>294.37</fb>
    <v>84</v>
  </rv>
  <rv s="30">
    <fb>215.61</fb>
    <v>84</v>
  </rv>
  <rv s="30">
    <fb>36.68</fb>
    <v>84</v>
  </rv>
  <rv s="30">
    <fb>263.05</fb>
    <v>84</v>
  </rv>
  <rv s="30">
    <fb>175.69</fb>
    <v>84</v>
  </rv>
  <rv s="30">
    <fb>275.63</fb>
    <v>84</v>
  </rv>
  <rv s="30">
    <fb>110.51</fb>
    <v>84</v>
  </rv>
  <rv s="30">
    <fb>85.76</fb>
    <v>84</v>
  </rv>
  <rv s="30">
    <fb>930.04</fb>
    <v>84</v>
  </rv>
  <rv s="30">
    <fb>349.85</fb>
    <v>84</v>
  </rv>
  <rv s="30">
    <fb>292.63</fb>
    <v>84</v>
  </rv>
  <rv s="30">
    <fb>215.34</fb>
    <v>84</v>
  </rv>
  <rv s="30">
    <fb>259.97000000000003</fb>
    <v>84</v>
  </rv>
  <rv s="30">
    <fb>175.42</fb>
    <v>84</v>
  </rv>
  <rv s="30">
    <fb>274.82</fb>
    <v>84</v>
  </rv>
  <rv s="30">
    <fb>110.86</fb>
    <v>84</v>
  </rv>
  <rv s="30">
    <fb>86.76</fb>
    <v>84</v>
  </rv>
  <rv s="30">
    <fb>923.91</fb>
    <v>84</v>
  </rv>
  <rv s="30">
    <fb>346.1</fb>
    <v>84</v>
  </rv>
  <rv s="30">
    <fb>285.41000000000003</fb>
    <v>84</v>
  </rv>
  <rv s="30">
    <fb>214.16</fb>
    <v>84</v>
  </rv>
  <rv s="30">
    <fb>36.9</fb>
    <v>84</v>
  </rv>
  <rv s="30">
    <fb>256.99</fb>
    <v>84</v>
  </rv>
  <rv s="30">
    <fb>173.49</fb>
    <v>84</v>
  </rv>
  <rv s="30">
    <fb>271.2</fb>
    <v>84</v>
  </rv>
  <rv s="30">
    <fb>109.31</fb>
    <v>84</v>
  </rv>
  <rv s="30">
    <fb>84.98</fb>
    <v>84</v>
  </rv>
  <rv s="30">
    <fb>906.36</fb>
    <v>84</v>
  </rv>
  <rv s="30">
    <fb>347.62</fb>
    <v>84</v>
  </rv>
  <rv s="30">
    <fb>315.42</fb>
    <v>84</v>
  </rv>
  <rv s="30">
    <fb>223.47</fb>
    <v>84</v>
  </rv>
  <rv s="30">
    <fb>39.380000000000003</fb>
    <v>84</v>
  </rv>
  <rv s="30">
    <fb>268.87</fb>
    <v>84</v>
  </rv>
  <rv s="30">
    <fb>177.52</fb>
    <v>84</v>
  </rv>
  <rv s="30">
    <fb>273.74</fb>
    <v>84</v>
  </rv>
  <rv s="30">
    <fb>114.73</fb>
    <v>84</v>
  </rv>
  <rv s="30">
    <fb>936.31</fb>
    <v>84</v>
  </rv>
  <rv s="30">
    <fb>343.42</fb>
    <v>84</v>
  </rv>
  <rv s="30">
    <fb>312.14999999999998</fb>
    <v>84</v>
  </rv>
  <rv s="30">
    <fb>221.08</fb>
    <v>84</v>
  </rv>
  <rv s="30">
    <fb>39.369999999999997</fb>
    <v>84</v>
  </rv>
  <rv s="30">
    <fb>284.32</fb>
    <v>84</v>
  </rv>
  <rv s="30">
    <fb>277.29000000000002</fb>
    <v>84</v>
  </rv>
  <rv s="30">
    <fb>116.11</fb>
    <v>84</v>
  </rv>
  <rv s="30">
    <fb>90.23</fb>
    <v>84</v>
  </rv>
  <rv s="30">
    <fb>955.03</fb>
    <v>84</v>
  </rv>
  <rv s="30">
    <fb>343.77</fb>
    <v>84</v>
  </rv>
  <rv s="30">
    <fb>343.43</fb>
    <v>84</v>
  </rv>
  <rv s="30">
    <fb>214.35</fb>
    <v>84</v>
  </rv>
  <rv s="30">
    <fb>40.04</fb>
    <v>84</v>
  </rv>
  <rv s="30">
    <fb>296.01</fb>
    <v>84</v>
  </rv>
  <rv s="30">
    <fb>192.1</fb>
    <v>84</v>
  </rv>
  <rv s="30">
    <fb>292.94</fb>
    <v>84</v>
  </rv>
  <rv s="30">
    <fb>115.53</fb>
    <v>84</v>
  </rv>
  <rv s="30">
    <fb>1005.38</fb>
    <v>84</v>
  </rv>
  <rv s="30">
    <fb>343.5</fb>
    <v>84</v>
  </rv>
  <rv s="30">
    <fb>339.55</fb>
    <v>84</v>
  </rv>
  <rv s="30">
    <fb>210.02</fb>
    <v>84</v>
  </rv>
  <rv s="30">
    <fb>42.63</fb>
    <v>84</v>
  </rv>
  <rv s="30">
    <fb>292.2</fb>
    <v>84</v>
  </rv>
  <rv s="30">
    <fb>185.71</fb>
    <v>84</v>
  </rv>
  <rv s="30">
    <fb>292.89</fb>
    <v>84</v>
  </rv>
  <rv s="30">
    <fb>115.68</fb>
    <v>84</v>
  </rv>
  <rv s="30">
    <fb>84.64</fb>
    <v>84</v>
  </rv>
  <rv s="30">
    <fb>959.08</fb>
    <v>84</v>
  </rv>
  <rv s="30">
    <fb>332.48</fb>
    <v>84</v>
  </rv>
  <rv s="30">
    <fb>327.02</fb>
    <v>84</v>
  </rv>
  <rv s="30">
    <fb>204.68</fb>
    <v>84</v>
  </rv>
  <rv s="30">
    <fb>41.11</fb>
    <v>84</v>
  </rv>
  <rv s="30">
    <fb>281.64</fb>
    <v>84</v>
  </rv>
  <rv s="30">
    <fb>299.16000000000003</fb>
    <v>84</v>
  </rv>
  <rv s="30">
    <fb>959.09</fb>
    <v>84</v>
  </rv>
  <rv s="30">
    <fb>344.97</fb>
    <v>84</v>
  </rv>
  <rv s="30">
    <fb>345.09</fb>
    <v>84</v>
  </rv>
  <rv s="30">
    <fb>203.17</fb>
    <v>84</v>
  </rv>
  <rv s="30">
    <fb>45.55</fb>
    <v>84</v>
  </rv>
  <rv s="30">
    <fb>301.18</fb>
    <v>84</v>
  </rv>
  <rv s="30">
    <fb>190.31</fb>
    <v>84</v>
  </rv>
  <rv s="30">
    <fb>300.93</fb>
    <v>84</v>
  </rv>
  <rv s="30">
    <fb>111.79</fb>
    <v>84</v>
  </rv>
  <rv s="30">
    <fb>83.22</fb>
    <v>84</v>
  </rv>
  <rv s="30">
    <fb>958.97</fb>
    <v>84</v>
  </rv>
  <rv s="30">
    <fb>352.21</fb>
    <v>84</v>
  </rv>
  <rv s="30">
    <fb>345.87</fb>
    <v>84</v>
  </rv>
  <rv s="30">
    <fb>207.69</fb>
    <v>84</v>
  </rv>
  <rv s="30">
    <fb>44.06</fb>
    <v>84</v>
  </rv>
  <rv s="30">
    <fb>307.24</fb>
    <v>84</v>
  </rv>
  <rv s="30">
    <fb>189.07</fb>
    <v>84</v>
  </rv>
  <rv s="30">
    <fb>293.86</fb>
    <v>84</v>
  </rv>
  <rv s="30">
    <fb>111.14</fb>
    <v>84</v>
  </rv>
  <rv s="30">
    <fb>82.89</fb>
    <v>84</v>
  </rv>
  <rv s="30">
    <fb>967.16</fb>
    <v>84</v>
  </rv>
  <rv s="30">
    <fb>354.61</fb>
    <v>84</v>
  </rv>
  <rv s="30">
    <fb>338.13</fb>
    <v>84</v>
  </rv>
  <rv s="30">
    <fb>220.97</fb>
    <v>84</v>
  </rv>
  <rv s="30">
    <fb>47.29</fb>
    <v>84</v>
  </rv>
  <rv s="30">
    <fb>304.87</fb>
    <v>84</v>
  </rv>
  <rv s="30">
    <fb>188.53</fb>
    <v>84</v>
  </rv>
  <rv s="30">
    <fb>296.20999999999998</fb>
    <v>84</v>
  </rv>
  <rv s="30">
    <fb>107.84</fb>
    <v>84</v>
  </rv>
  <rv s="30">
    <fb>83.05</fb>
    <v>84</v>
  </rv>
  <rv s="30">
    <fb>983.28</fb>
    <v>84</v>
  </rv>
  <rv s="30">
    <fb>339.89</fb>
    <v>84</v>
  </rv>
  <rv s="30">
    <fb>333.35</fb>
    <v>84</v>
  </rv>
  <rv s="30">
    <fb>223.6</fb>
    <v>84</v>
  </rv>
  <rv s="30">
    <fb>48.72</fb>
    <v>84</v>
  </rv>
  <rv s="30">
    <fb>301.89</fb>
    <v>84</v>
  </rv>
  <rv s="30">
    <fb>193.45</fb>
    <v>84</v>
  </rv>
  <rv s="30">
    <fb>297.99</fb>
    <v>84</v>
  </rv>
  <rv s="30">
    <fb>104.99</fb>
    <v>84</v>
  </rv>
  <rv s="30">
    <fb>81.209999999999994</fb>
    <v>84</v>
  </rv>
  <rv s="30">
    <fb>983.6</fb>
    <v>84</v>
  </rv>
  <rv s="30">
    <fb>343.02</fb>
    <v>84</v>
  </rv>
  <rv s="30">
    <fb>336.63</fb>
    <v>84</v>
  </rv>
  <rv s="30">
    <fb>227.92</fb>
    <v>84</v>
  </rv>
  <rv s="30">
    <fb>48.32</fb>
    <v>84</v>
  </rv>
  <rv s="30">
    <fb>319.08</fb>
    <v>84</v>
  </rv>
  <rv s="30">
    <fb>302.10000000000002</fb>
    <v>84</v>
  </rv>
  <rv s="30">
    <fb>105.11</fb>
    <v>84</v>
  </rv>
  <rv s="30">
    <fb>80.38</fb>
    <v>84</v>
  </rv>
  <rv s="30">
    <fb>1009.54</fb>
    <v>84</v>
  </rv>
  <rv s="30">
    <fb>351.71</fb>
    <v>84</v>
  </rv>
  <rv s="30">
    <fb>362.75</fb>
    <v>84</v>
  </rv>
  <rv s="30">
    <fb>231.83</fb>
    <v>84</v>
  </rv>
  <rv s="30">
    <fb>46.96</fb>
    <v>84</v>
  </rv>
  <rv s="30">
    <fb>327.01</fb>
    <v>84</v>
  </rv>
  <rv s="30">
    <fb>191.58</fb>
    <v>84</v>
  </rv>
  <rv s="30">
    <fb>105.78</fb>
    <v>84</v>
  </rv>
  <rv s="30">
    <fb>80.459999999999994</fb>
    <v>84</v>
  </rv>
  <rv s="30">
    <fb>1033.17</fb>
    <v>84</v>
  </rv>
  <rv s="30">
    <fb>332.6</fb>
    <v>84</v>
  </rv>
  <rv s="30">
    <fb>365</fb>
    <v>84</v>
  </rv>
  <rv s="30">
    <fb>231.92</fb>
    <v>84</v>
  </rv>
  <rv s="30">
    <fb>48.56</fb>
    <v>84</v>
  </rv>
  <rv s="30">
    <fb>318.23</fb>
    <v>84</v>
  </rv>
  <rv s="30">
    <fb>189.59</fb>
    <v>84</v>
  </rv>
  <rv s="30">
    <fb>295.67</fb>
    <v>84</v>
  </rv>
  <rv s="30">
    <fb>107.17</fb>
    <v>84</v>
  </rv>
  <rv s="30">
    <fb>79.8</fb>
    <v>84</v>
  </rv>
  <rv s="30">
    <fb>1034.49</fb>
    <v>84</v>
  </rv>
  <rv s="30">
    <fb>328.8</fb>
    <v>84</v>
  </rv>
  <rv s="30">
    <fb>389.11</fb>
    <v>84</v>
  </rv>
  <rv s="30">
    <fb>249.8</fb>
    <v>84</v>
  </rv>
  <rv s="30">
    <fb>54.25</fb>
    <v>84</v>
  </rv>
  <rv s="30">
    <fb>325.24</fb>
    <v>84</v>
  </rv>
  <rv s="30">
    <fb>194.41</fb>
    <v>84</v>
  </rv>
  <rv s="30">
    <fb>113.92</fb>
    <v>84</v>
  </rv>
  <rv s="30">
    <fb>82.55</fb>
    <v>84</v>
  </rv>
  <rv s="30">
    <fb>1074.93</fb>
    <v>84</v>
  </rv>
  <rv s="30">
    <fb>325.49</fb>
    <v>84</v>
  </rv>
  <rv s="30">
    <fb>397.58</fb>
    <v>84</v>
  </rv>
  <rv s="30">
    <fb>253.73</fb>
    <v>84</v>
  </rv>
  <rv s="30">
    <fb>54.32</fb>
    <v>84</v>
  </rv>
  <rv s="30">
    <fb>318.78500000000003</fb>
    <v>84</v>
  </rv>
  <rv s="30">
    <fb>308.52</fb>
    <v>84</v>
  </rv>
  <rv s="30">
    <fb>119.2</fb>
    <v>84</v>
  </rv>
  <rv s="30">
    <fb>83.1</fb>
    <v>84</v>
  </rv>
  <rv s="30">
    <fb>1076.67</fb>
    <v>84</v>
  </rv>
  <rv s="30">
    <fb>320.05</fb>
    <v>84</v>
  </rv>
  <rv s="30">
    <fb>399.65</fb>
    <v>84</v>
  </rv>
  <rv s="30">
    <fb>259.68</fb>
    <v>84</v>
  </rv>
  <rv s="30">
    <fb>45.07</fb>
    <v>84</v>
  </rv>
  <rv s="30">
    <fb>322.38</fb>
    <v>84</v>
  </rv>
  <rv s="30">
    <fb>193.31</fb>
    <v>84</v>
  </rv>
  <rv s="30">
    <fb>305.60000000000002</fb>
    <v>84</v>
  </rv>
  <rv s="30">
    <fb>116.07</fb>
    <v>84</v>
  </rv>
  <rv s="30">
    <fb>80.23</fb>
    <v>84</v>
  </rv>
  <rv s="30">
    <fb>1063.74</fb>
    <v>84</v>
  </rv>
  <rv s="30">
    <fb>324.85000000000002</fb>
    <v>84</v>
  </rv>
  <rv s="30">
    <fb>389.09</fb>
    <v>84</v>
  </rv>
  <rv s="30">
    <fb>42.49</fb>
    <v>84</v>
  </rv>
  <rv s="30">
    <fb>319.45999999999998</fb>
    <v>84</v>
  </rv>
  <rv s="30">
    <fb>196.59</fb>
    <v>84</v>
  </rv>
  <rv s="30">
    <fb>304.01</fb>
    <v>84</v>
  </rv>
  <rv s="30">
    <fb>81.77</fb>
    <v>84</v>
  </rv>
  <rv s="30">
    <fb>1068.1400000000001</fb>
    <v>84</v>
  </rv>
  <rv s="30">
    <fb>332.79</fb>
    <v>84</v>
  </rv>
  <rv s="30">
    <fb>410.24</fb>
    <v>84</v>
  </rv>
  <rv s="30">
    <fb>252.03</fb>
    <v>84</v>
  </rv>
  <rv s="30">
    <fb>43.93</fb>
    <v>84</v>
  </rv>
  <rv s="30">
    <fb>332.71</fb>
    <v>84</v>
  </rv>
  <rv s="30">
    <fb>196.63</fb>
    <v>84</v>
  </rv>
  <rv s="30">
    <fb>303.83</fb>
    <v>84</v>
  </rv>
  <rv s="30">
    <fb>114.88</fb>
    <v>84</v>
  </rv>
  <rv s="30">
    <fb>82.93</fb>
    <v>84</v>
  </rv>
  <rv s="30">
    <fb>1095.49</fb>
    <v>84</v>
  </rv>
  <rv s="30">
    <fb>333.24</fb>
    <v>84</v>
  </rv>
  <rv s="30">
    <fb>435.28</fb>
    <v>84</v>
  </rv>
  <rv s="30">
    <fb>252.74</fb>
    <v>84</v>
  </rv>
  <rv s="30">
    <fb>48.78</fb>
    <v>84</v>
  </rv>
  <rv s="30">
    <fb>336.75</fb>
    <v>84</v>
  </rv>
  <rv s="30">
    <fb>216.17</fb>
    <v>84</v>
  </rv>
  <rv s="30">
    <fb>317.625</fb>
    <v>84</v>
  </rv>
  <rv s="30">
    <fb>109.96</fb>
    <v>84</v>
  </rv>
  <rv s="30">
    <fb>83.62</fb>
    <v>84</v>
  </rv>
  <rv s="30">
    <fb>1161.78</fb>
    <v>84</v>
  </rv>
  <rv s="30">
    <fb>330.73</fb>
    <v>84</v>
  </rv>
  <rv s="30">
    <fb>435.79</fb>
    <v>84</v>
  </rv>
  <rv s="30">
    <fb>252.18</fb>
    <v>84</v>
  </rv>
  <rv s="30">
    <fb>48.66</fb>
    <v>84</v>
  </rv>
  <rv s="30">
    <fb>341.34</fb>
    <v>84</v>
  </rv>
  <rv s="30">
    <fb>218.97</fb>
    <v>84</v>
  </rv>
  <rv s="30">
    <fb>318.7</fb>
    <v>84</v>
  </rv>
  <rv s="30">
    <fb>108.43</fb>
    <v>84</v>
  </rv>
  <rv s="30">
    <fb>81.34</fb>
    <v>84</v>
  </rv>
  <rv s="30">
    <fb>1183.1500000000001</fb>
    <v>84</v>
  </rv>
  <rv s="30">
    <fb>331.3</fb>
    <v>84</v>
  </rv>
  <rv s="30">
    <fb>414.88</fb>
    <v>84</v>
  </rv>
  <rv s="30">
    <fb>236.73</fb>
    <v>84</v>
  </rv>
  <rv s="30">
    <fb>46.47</fb>
    <v>84</v>
  </rv>
  <rv s="30">
    <fb>322.32</fb>
    <v>84</v>
  </rv>
  <rv s="30">
    <fb>215.55</fb>
    <v>84</v>
  </rv>
  <rv s="30">
    <fb>310.88</fb>
    <v>84</v>
  </rv>
  <rv s="30">
    <fb>105.36</fb>
    <v>84</v>
  </rv>
  <rv s="30">
    <fb>78.92</fb>
    <v>84</v>
  </rv>
  <rv s="30">
    <fb>1124.1500000000001</fb>
    <v>84</v>
  </rv>
  <rv s="30">
    <fb>331.11</fb>
    <v>84</v>
  </rv>
  <rv s="30">
    <fb>437.8</fb>
    <v>84</v>
  </rv>
  <rv s="30">
    <fb>246.27</fb>
    <v>84</v>
  </rv>
  <rv s="30">
    <fb>48.81</fb>
    <v>84</v>
  </rv>
  <rv s="30">
    <fb>328.4</fb>
    <v>84</v>
  </rv>
  <rv s="30">
    <fb>225.01</fb>
    <v>84</v>
  </rv>
  <rv s="30">
    <fb>316.86</fb>
    <v>84</v>
  </rv>
  <rv s="30">
    <fb>106.93</fb>
    <v>84</v>
  </rv>
  <rv s="30">
    <fb>78.66</fb>
    <v>84</v>
  </rv>
  <rv s="30">
    <fb>1173.22</fb>
    <v>84</v>
  </rv>
  <rv s="30">
    <fb>320.33</fb>
    <v>84</v>
  </rv>
  <rv s="30">
    <fb>419.44</fb>
    <v>84</v>
  </rv>
  <rv s="30">
    <fb>242.11</fb>
    <v>84</v>
  </rv>
  <rv s="30">
    <fb>49.25</fb>
    <v>84</v>
  </rv>
  <rv s="30">
    <fb>318.67</fb>
    <v>84</v>
  </rv>
  <rv s="30">
    <fb>225.21</fb>
    <v>84</v>
  </rv>
  <rv s="30">
    <fb>311.29000000000002</fb>
    <v>84</v>
  </rv>
  <rv s="30">
    <fb>75.540000000000006</fb>
    <v>84</v>
  </rv>
  <rv s="30">
    <fb>1164.83</fb>
    <v>84</v>
  </rv>
  <rv s="30">
    <fb>308.05</fb>
    <v>84</v>
  </rv>
  <rv s="30">
    <fb>379.4</fb>
    <v>84</v>
  </rv>
  <rv s="30">
    <fb>200.19</fb>
    <v>84</v>
  </rv>
  <rv s="30">
    <fb>48.6</fb>
    <v>84</v>
  </rv>
  <rv s="30">
    <fb>297.60000000000002</fb>
    <v>84</v>
  </rv>
  <rv s="30">
    <fb>222.92</fb>
    <v>84</v>
  </rv>
  <rv s="30">
    <fb>320.44</fb>
    <v>84</v>
  </rv>
  <rv s="30">
    <fb>104.9</fb>
    <v>84</v>
  </rv>
  <rv s="30">
    <fb>73.73</fb>
    <v>84</v>
  </rv>
  <rv s="30">
    <fb>1136.83</fb>
    <v>84</v>
  </rv>
  <rv s="30">
    <fb>382.89</fb>
    <v>84</v>
  </rv>
  <rv s="30">
    <fb>192.5</fb>
    <v>84</v>
  </rv>
  <rv s="30">
    <fb>48.24</fb>
    <v>84</v>
  </rv>
  <rv s="30">
    <fb>303.99</fb>
    <v>84</v>
  </rv>
  <rv s="30">
    <fb>223.98</fb>
    <v>84</v>
  </rv>
  <rv s="30">
    <fb>322.12</fb>
    <v>84</v>
  </rv>
  <rv s="30">
    <fb>110.88</fb>
    <v>84</v>
  </rv>
  <rv s="30">
    <fb>1155.99</fb>
    <v>84</v>
  </rv>
  <rv s="30">
    <fb>332.92</fb>
    <v>84</v>
  </rv>
  <rv s="30">
    <fb>394.69</fb>
    <v>84</v>
  </rv>
  <rv s="30">
    <fb>208.44</fb>
    <v>84</v>
  </rv>
  <rv s="30">
    <fb>50.59</fb>
    <v>84</v>
  </rv>
  <rv s="30">
    <fb>322.51</fb>
    <v>84</v>
  </rv>
  <rv s="30">
    <fb>221.44</fb>
    <v>84</v>
  </rv>
  <rv s="30">
    <fb>320.45</fb>
    <v>84</v>
  </rv>
  <rv s="30">
    <fb>123.7</fb>
    <v>84</v>
  </rv>
  <rv s="30">
    <fb>80.28</fb>
    <v>84</v>
  </rv>
  <rv s="30">
    <fb>1229.82</fb>
    <v>84</v>
  </rv>
  <rv s="30">
    <fb>343.94</fb>
    <v>84</v>
  </rv>
  <rv s="30">
    <fb>383.5</fb>
    <v>84</v>
  </rv>
  <rv s="30">
    <fb>216</fb>
    <v>84</v>
  </rv>
  <rv s="30">
    <fb>50.24</fb>
    <v>84</v>
  </rv>
  <rv s="30">
    <fb>330.57</fb>
    <v>84</v>
  </rv>
  <rv s="30">
    <fb>218.77</fb>
    <v>84</v>
  </rv>
  <rv s="30">
    <fb>322.97000000000003</fb>
    <v>84</v>
  </rv>
  <rv s="30">
    <fb>124.61</fb>
    <v>84</v>
  </rv>
  <rv s="30">
    <fb>82.35</fb>
    <v>84</v>
  </rv>
  <rv s="30">
    <fb>1206.18</fb>
    <v>84</v>
  </rv>
  <rv s="30">
    <fb>340.44</fb>
    <v>84</v>
  </rv>
  <rv s="30">
    <fb>373.25</fb>
    <v>84</v>
  </rv>
  <rv s="30">
    <fb>213.57</fb>
    <v>84</v>
  </rv>
  <rv s="30">
    <fb>47.13</fb>
    <v>84</v>
  </rv>
  <rv s="30">
    <fb>329.07</fb>
    <v>84</v>
  </rv>
  <rv s="30">
    <fb>220.92</fb>
    <v>84</v>
  </rv>
  <rv s="30">
    <fb>325.16000000000003</fb>
    <v>84</v>
  </rv>
  <rv s="30">
    <fb>125.95</fb>
    <v>84</v>
  </rv>
  <rv s="30">
    <fb>82.01</fb>
    <v>84</v>
  </rv>
  <rv s="30">
    <fb>1142.02</fb>
    <v>84</v>
  </rv>
  <rv s="30">
    <fb>342.76</fb>
    <v>84</v>
  </rv>
  <rv s="30">
    <fb>410.34</fb>
    <v>84</v>
  </rv>
  <rv s="30">
    <fb>213.58</fb>
    <v>84</v>
  </rv>
  <rv s="30">
    <fb>48.29</fb>
    <v>84</v>
  </rv>
  <rv s="30">
    <fb>339.88</fb>
    <v>84</v>
  </rv>
  <rv s="30">
    <fb>226.56</fb>
    <v>84</v>
  </rv>
  <rv s="30">
    <fb>337</fb>
    <v>84</v>
  </rv>
  <rv s="30">
    <fb>125.28</fb>
    <v>84</v>
  </rv>
  <rv s="30">
    <fb>1196.73</fb>
    <v>84</v>
  </rv>
  <rv s="30">
    <fb>331.17</fb>
    <v>84</v>
  </rv>
  <rv s="30">
    <fb>413.97</fb>
    <v>84</v>
  </rv>
  <rv s="30">
    <fb>205.94</fb>
    <v>84</v>
  </rv>
  <rv s="30">
    <fb>46.48</fb>
    <v>84</v>
  </rv>
  <rv s="30">
    <fb>328.39</fb>
    <v>84</v>
  </rv>
  <rv s="30">
    <fb>223</fb>
    <v>84</v>
  </rv>
  <rv s="30">
    <fb>331.36</fb>
    <v>84</v>
  </rv>
  <rv s="30">
    <fb>122.19</fb>
    <v>84</v>
  </rv>
  <rv s="30">
    <fb>78.23</fb>
    <v>84</v>
  </rv>
  <rv s="30">
    <fb>1155.93</fb>
    <v>84</v>
  </rv>
  <rv s="30">
    <fb>325.17</fb>
    <v>84</v>
  </rv>
  <rv s="30">
    <fb>411.66</fb>
    <v>84</v>
  </rv>
  <rv s="30">
    <fb>207.32</fb>
    <v>84</v>
  </rv>
  <rv s="30">
    <fb>46.79</fb>
    <v>84</v>
  </rv>
  <rv s="30">
    <fb>354.91</fb>
    <v>84</v>
  </rv>
  <rv s="30">
    <fb>226.16</fb>
    <v>84</v>
  </rv>
  <rv s="30">
    <fb>337.1</fb>
    <v>84</v>
  </rv>
  <rv s="30">
    <fb>78.61</fb>
    <v>84</v>
  </rv>
  <rv s="30">
    <fb>1171.47</fb>
    <v>84</v>
  </rv>
  <rv s="30">
    <fb>332.54</fb>
    <v>84</v>
  </rv>
  <rv s="30">
    <fb>399.78</fb>
    <v>84</v>
  </rv>
  <rv s="30">
    <fb>203.08</fb>
    <v>84</v>
  </rv>
  <rv s="30">
    <fb>46.18</fb>
    <v>84</v>
  </rv>
  <rv s="30">
    <fb>359.13</fb>
    <v>84</v>
  </rv>
  <rv s="30">
    <fb>225.69</fb>
    <v>84</v>
  </rv>
  <rv s="30">
    <fb>337.51</fb>
    <v>84</v>
  </rv>
  <rv s="30">
    <fb>126.89</fb>
    <v>84</v>
  </rv>
  <rv s="30">
    <fb>79.010000000000005</fb>
    <v>84</v>
  </rv>
  <rv s="30">
    <fb>1173.18</fb>
    <v>84</v>
  </rv>
  <rv s="30">
    <fb>333.51</fb>
    <v>84</v>
  </rv>
  <rv s="30">
    <fb>420.95</fb>
    <v>84</v>
  </rv>
  <rv s="30">
    <fb>200.12</fb>
    <v>84</v>
  </rv>
  <rv s="30">
    <fb>45.46</fb>
    <v>84</v>
  </rv>
  <rv s="30">
    <fb>369.3</fb>
    <v>84</v>
  </rv>
  <rv s="30">
    <fb>223.32</fb>
    <v>84</v>
  </rv>
  <rv s="30">
    <fb>346.37</fb>
    <v>84</v>
  </rv>
  <rv s="30">
    <fb>127.24</fb>
    <v>84</v>
  </rv>
  <rv s="30">
    <fb>79.09</fb>
    <v>84</v>
  </rv>
  <rv s="30">
    <fb>1188.32</fb>
    <v>84</v>
  </rv>
  <rv s="30">
    <fb>333.99</fb>
    <v>84</v>
  </rv>
  <rv s="30">
    <fb>417.35</fb>
    <v>84</v>
  </rv>
  <rv s="30">
    <fb>203.37</fb>
    <v>84</v>
  </rv>
  <rv s="30">
    <fb>44.62</fb>
    <v>84</v>
  </rv>
  <rv s="30">
    <fb>369.83</fb>
    <v>84</v>
  </rv>
  <rv s="30">
    <fb>218.05</fb>
    <v>84</v>
  </rv>
  <rv s="30">
    <fb>345.3</fb>
    <v>84</v>
  </rv>
  <rv s="30">
    <fb>126.93</fb>
    <v>84</v>
  </rv>
  <rv s="30">
    <fb>79.61</fb>
    <v>84</v>
  </rv>
  <rv s="30">
    <fb>1175.22</fb>
    <v>84</v>
  </rv>
  <rv s="30">
    <fb>332.65</fb>
    <v>84</v>
  </rv>
  <rv s="30">
    <fb>428.17</fb>
    <v>84</v>
  </rv>
  <rv s="30">
    <fb>200.15</fb>
    <v>84</v>
  </rv>
  <rv s="30">
    <fb>44.11</fb>
    <v>84</v>
  </rv>
  <rv s="30">
    <fb>375.38</fb>
    <v>84</v>
  </rv>
  <rv s="30">
    <fb>219.73</fb>
    <v>84</v>
  </rv>
  <rv s="30">
    <fb>355.03</fb>
    <v>84</v>
  </rv>
  <rv s="30">
    <fb>125.58</fb>
    <v>84</v>
  </rv>
  <rv s="30">
    <fb>79.48</fb>
    <v>84</v>
  </rv>
  <rv s="30">
    <fb>1204.0999999999999</fb>
    <v>84</v>
  </rv>
  <rv s="30">
    <fb>330.34</fb>
    <v>84</v>
  </rv>
  <rv s="30">
    <fb>420.97</fb>
    <v>84</v>
  </rv>
  <rv s="30">
    <fb>196.6</fb>
    <v>84</v>
  </rv>
  <rv s="30">
    <fb>43.63</fb>
    <v>84</v>
  </rv>
  <rv s="30">
    <fb>373.55</fb>
    <v>84</v>
  </rv>
  <rv s="30">
    <fb>219.86</fb>
    <v>84</v>
  </rv>
  <rv s="30">
    <fb>355.15</fb>
    <v>84</v>
  </rv>
  <rv s="30">
    <fb>123.78</fb>
    <v>84</v>
  </rv>
  <rv s="30">
    <fb>77.790000000000006</fb>
    <v>84</v>
  </rv>
  <rv s="30">
    <fb>1190.06</fb>
    <v>84</v>
  </rv>
  <rv s="30">
    <fb>418.01</fb>
    <v>84</v>
  </rv>
  <rv s="30">
    <fb>213.84</fb>
    <v>84</v>
  </rv>
  <rv s="30">
    <fb>46.12</fb>
    <v>84</v>
  </rv>
  <rv s="30">
    <fb>377.93</fb>
    <v>84</v>
  </rv>
  <rv s="30">
    <fb>213.35</fb>
    <v>84</v>
  </rv>
  <rv s="30">
    <fb>356.09</fb>
    <v>84</v>
  </rv>
  <rv s="30">
    <fb>128.13999999999999</fb>
    <v>84</v>
  </rv>
  <rv s="30">
    <fb>78.39</fb>
    <v>84</v>
  </rv>
  <rv s="30">
    <fb>1213.67</fb>
    <v>84</v>
  </rv>
  <rv s="30">
    <fb>332.31</fb>
    <v>84</v>
  </rv>
  <rv s="30">
    <fb>429</fb>
    <v>84</v>
  </rv>
  <rv s="30">
    <fb>210.86</fb>
    <v>84</v>
  </rv>
  <rv s="30">
    <fb>46.88</fb>
    <v>84</v>
  </rv>
  <rv s="30">
    <fb>394.95</fb>
    <v>84</v>
  </rv>
  <rv s="30">
    <fb>213.9</fb>
    <v>84</v>
  </rv>
  <rv s="30">
    <fb>360.8</fb>
    <v>84</v>
  </rv>
  <rv s="30">
    <fb>131.74</fb>
    <v>84</v>
  </rv>
  <rv s="30">
    <fb>80.92</fb>
    <v>84</v>
  </rv>
  <rv s="30">
    <fb>1231.95</fb>
    <v>84</v>
  </rv>
  <rv s="30">
    <fb>321.7</fb>
    <v>84</v>
  </rv>
  <rv s="30">
    <fb>415.56</fb>
    <v>84</v>
  </rv>
  <rv s="30">
    <fb>203.68</fb>
    <v>84</v>
  </rv>
  <rv s="30">
    <fb>375.72</fb>
    <v>84</v>
  </rv>
  <rv s="30">
    <fb>212.63</fb>
    <v>84</v>
  </rv>
  <rv s="30">
    <fb>354.35</fb>
    <v>84</v>
  </rv>
  <rv s="30">
    <fb>129.26</fb>
    <v>84</v>
  </rv>
  <rv s="30">
    <fb>79.290000000000006</fb>
    <v>84</v>
  </rv>
  <rv s="30">
    <fb>1180.1300000000001</fb>
    <v>84</v>
  </rv>
  <rv s="30">
    <fb>319.55</fb>
    <v>84</v>
  </rv>
  <rv s="30">
    <fb>412.37</fb>
    <v>84</v>
  </rv>
  <rv s="30">
    <fb>200.21</fb>
    <v>84</v>
  </rv>
  <rv s="30">
    <fb>45.61</fb>
    <v>84</v>
  </rv>
  <rv s="30">
    <fb>372.3</fb>
    <v>84</v>
  </rv>
  <rv s="30">
    <fb>212.11</fb>
    <v>84</v>
  </rv>
  <rv s="30">
    <fb>355.79</fb>
    <v>84</v>
  </rv>
  <rv s="30">
    <fb>127.45</fb>
    <v>84</v>
  </rv>
  <rv s="30">
    <fb>81.69</fb>
    <v>84</v>
  </rv>
  <rv s="30">
    <fb>1142.74</fb>
    <v>84</v>
  </rv>
  <rv s="30">
    <fb>318.82</fb>
    <v>84</v>
  </rv>
  <rv s="30">
    <fb>412.67</fb>
    <v>84</v>
  </rv>
  <rv s="30">
    <fb>198.62</fb>
    <v>84</v>
  </rv>
  <rv s="30">
    <fb>45.5</fb>
    <v>84</v>
  </rv>
  <rv s="30">
    <fb>372.18</fb>
    <v>84</v>
  </rv>
  <rv s="30">
    <fb>209.82</fb>
    <v>84</v>
  </rv>
  <rv s="30">
    <fb>352.41</fb>
    <v>84</v>
  </rv>
  <rv s="30">
    <fb>80.86</fb>
    <v>84</v>
  </rv>
  <rv s="30">
    <fb>1142.58</fb>
    <v>84</v>
  </rv>
  <rv s="30">
    <fb>46119</fb>
    <v>83</v>
  </rv>
  <rv s="30">
    <fb>175.72499999999999</fb>
    <v>84</v>
  </rv>
  <rv s="30">
    <fb>178.23</fb>
    <v>84</v>
  </rv>
  <rv s="30">
    <fb>178.1</fb>
    <v>84</v>
  </rv>
  <rv s="30">
    <fb>313.83999999999997</fb>
    <v>84</v>
  </rv>
  <rv s="30">
    <fb>379.68</fb>
    <v>84</v>
  </rv>
  <rv s="30">
    <fb>190.95</fb>
    <v>84</v>
  </rv>
  <rv s="30">
    <fb>43.1</fb>
    <v>84</v>
  </rv>
  <rv s="30">
    <fb>351.32</fb>
    <v>84</v>
  </rv>
  <rv s="30">
    <fb>202.67</fb>
    <v>84</v>
  </rv>
  <rv s="30">
    <fb>338.99</fb>
    <v>84</v>
  </rv>
  <rv s="30">
    <fb>121.72</fb>
    <v>84</v>
  </rv>
  <rv s="30">
    <fb>77.510000000000005</fb>
    <v>84</v>
  </rv>
  <rv s="30">
    <fb>1074.3699999999999</fb>
    <v>84</v>
  </rv>
  <rv s="30">
    <fb>46120</fb>
    <v>83</v>
  </rv>
  <rv s="30">
    <fb>184.5</fb>
    <v>84</v>
  </rv>
  <rv s="30">
    <fb>185.26</fb>
    <v>84</v>
  </rv>
  <rv s="30">
    <fb>317.52999999999997</fb>
    <v>84</v>
  </rv>
  <rv s="30">
    <fb>400.77</fb>
    <v>84</v>
  </rv>
  <rv s="30">
    <fb>45.58</fb>
    <v>84</v>
  </rv>
  <rv s="30">
    <fb>357.76</fb>
    <v>84</v>
  </rv>
  <rv s="30">
    <fb>202.39</fb>
    <v>84</v>
  </rv>
  <rv s="30">
    <fb>341.51</fb>
    <v>84</v>
  </rv>
  <rv s="30">
    <fb>124.11</fb>
    <v>84</v>
  </rv>
  <rv s="30">
    <fb>78.09</fb>
    <v>84</v>
  </rv>
  <rv s="30">
    <fb>1099.02</fb>
    <v>84</v>
  </rv>
  <rv s="30">
    <fb>46121</fb>
    <v>83</v>
  </rv>
  <rv s="30">
    <fb>181.84</fb>
    <v>84</v>
  </rv>
  <rv s="30">
    <fb>184.08</fb>
    <v>84</v>
  </rv>
  <rv s="30">
    <fb>180.62</fb>
    <v>84</v>
  </rv>
  <rv s="30">
    <fb>183.91</fb>
    <v>84</v>
  </rv>
  <rv s="30">
    <fb>332.77</fb>
    <v>84</v>
  </rv>
  <rv s="30">
    <fb>397.05</fb>
    <v>84</v>
  </rv>
  <rv s="30">
    <fb>199.45</fb>
    <v>84</v>
  </rv>
  <rv s="30">
    <fb>45.95</fb>
    <v>84</v>
  </rv>
  <rv s="30">
    <fb>346.53</fb>
    <v>84</v>
  </rv>
  <rv s="30">
    <fb>197.98</fb>
    <v>84</v>
  </rv>
  <rv s="30">
    <fb>329.72</fb>
    <v>84</v>
  </rv>
  <rv s="30">
    <fb>120.62</fb>
    <v>84</v>
  </rv>
  <rv s="30">
    <fb>75.680000000000007</fb>
    <v>84</v>
  </rv>
  <rv s="30">
    <fb>1078.44</fb>
    <v>84</v>
  </rv>
  <rv s="30">
    <fb>46122</fb>
    <v>83</v>
  </rv>
  <rv s="30">
    <fb>184.31</fb>
    <v>84</v>
  </rv>
  <rv s="30">
    <fb>184.3</fb>
    <v>84</v>
  </rv>
  <rv s="30">
    <fb>188.63</fb>
    <v>84</v>
  </rv>
  <rv s="30">
    <fb>330.48</fb>
    <v>84</v>
  </rv>
  <rv s="30">
    <fb>370.3</fb>
    <v>84</v>
  </rv>
  <rv s="30">
    <fb>192.43</fb>
    <v>84</v>
  </rv>
  <rv s="30">
    <fb>43.42</fb>
    <v>84</v>
  </rv>
  <rv s="30">
    <fb>324.74</fb>
    <v>84</v>
  </rv>
  <rv s="30">
    <fb>193.23</fb>
    <v>84</v>
  </rv>
  <rv s="30">
    <fb>315.81</fb>
    <v>84</v>
  </rv>
  <rv s="30">
    <fb>114.38</fb>
    <v>84</v>
  </rv>
  <rv s="30">
    <fb>89.57</fb>
    <v>84</v>
  </rv>
  <rv s="30">
    <fb>1023.16</fb>
    <v>84</v>
  </rv>
  <rv s="30">
    <fb>46125</fb>
    <v>83</v>
  </rv>
  <rv s="30">
    <fb>189.66</fb>
    <v>84</v>
  </rv>
  <rv s="30">
    <fb>185.74</fb>
    <v>84</v>
  </rv>
  <rv s="30">
    <fb>189.31</fb>
    <v>84</v>
  </rv>
  <rv s="30">
    <fb>345.75</fb>
    <v>84</v>
  </rv>
  <rv s="30">
    <fb>389.32</fb>
    <v>84</v>
  </rv>
  <rv s="30">
    <fb>202.68</fb>
    <v>84</v>
  </rv>
  <rv s="30">
    <fb>196.2</fb>
    <v>84</v>
  </rv>
  <rv s="30">
    <fb>319.70999999999998</fb>
    <v>84</v>
  </rv>
  <rv s="30">
    <fb>117.63</fb>
    <v>84</v>
  </rv>
  <rv s="30">
    <fb>92.65</fb>
    <v>84</v>
  </rv>
  <rv s="30">
    <fb>1062</fb>
    <v>84</v>
  </rv>
  <rv s="30">
    <fb>46126</fb>
    <v>83</v>
  </rv>
  <rv s="30">
    <fb>190.84</fb>
    <v>84</v>
  </rv>
  <rv s="30">
    <fb>196.51</fb>
    <v>84</v>
  </rv>
  <rv s="30">
    <fb>190.77</fb>
    <v>84</v>
  </rv>
  <rv s="30">
    <fb>342.58</fb>
    <v>84</v>
  </rv>
  <rv s="30">
    <fb>403.11</fb>
    <v>84</v>
  </rv>
  <rv s="30">
    <fb>203.23</fb>
    <v>84</v>
  </rv>
  <rv s="30">
    <fb>46.78</fb>
    <v>84</v>
  </rv>
  <rv s="30">
    <fb>345.88</fb>
    <v>84</v>
  </rv>
  <rv s="30">
    <fb>197.46</fb>
    <v>84</v>
  </rv>
  <rv s="30">
    <fb>318.81</fb>
    <v>84</v>
  </rv>
  <rv s="30">
    <fb>120.55</fb>
    <v>84</v>
  </rv>
  <rv s="30">
    <fb>93.3</fb>
    <v>84</v>
  </rv>
  <rv s="30">
    <fb>1055.82</fb>
    <v>84</v>
  </rv>
  <rv s="30">
    <fb>46127</fb>
    <v>83</v>
  </rv>
  <rv s="30">
    <fb>200.4</fb>
    <v>84</v>
  </rv>
  <rv s="30">
    <fb>198.87</fb>
    <v>84</v>
  </rv>
  <rv s="30">
    <fb>341.57</fb>
    <v>84</v>
  </rv>
  <rv s="30">
    <fb>418.69</fb>
    <v>84</v>
  </rv>
  <rv s="30">
    <fb>204.83</fb>
    <v>84</v>
  </rv>
  <rv s="30">
    <fb>47.98</fb>
    <v>84</v>
  </rv>
  <rv s="30">
    <fb>351.07</fb>
    <v>84</v>
  </rv>
  <rv s="30">
    <fb>198.67</fb>
    <v>84</v>
  </rv>
  <rv s="30">
    <fb>319.22000000000003</fb>
    <v>84</v>
  </rv>
  <rv s="30">
    <fb>120.1</fb>
    <v>84</v>
  </rv>
  <rv s="30">
    <fb>90.44</fb>
    <v>84</v>
  </rv>
  <rv s="30">
    <fb>1071.0899999999999</fb>
    <v>84</v>
  </rv>
  <rv s="30">
    <fb>46128</fb>
    <v>83</v>
  </rv>
  <rv s="30">
    <fb>197.43</fb>
    <v>84</v>
  </rv>
  <rv s="30">
    <fb>199.85</fb>
    <v>84</v>
  </rv>
  <rv s="30">
    <fb>195.81</fb>
    <v>84</v>
  </rv>
  <rv s="30">
    <fb>335.97</fb>
    <v>84</v>
  </rv>
  <rv s="30">
    <fb>405.35</fb>
    <v>84</v>
  </rv>
  <rv s="30">
    <fb>197.74</fb>
    <v>84</v>
  </rv>
  <rv s="30">
    <fb>45.25</fb>
    <v>84</v>
  </rv>
  <rv s="30">
    <fb>337.27</fb>
    <v>84</v>
  </rv>
  <rv s="30">
    <fb>307.27</fb>
    <v>84</v>
  </rv>
  <rv s="30">
    <fb>115.12</fb>
    <v>84</v>
  </rv>
  <rv s="30">
    <fb>87.67</fb>
    <v>84</v>
  </rv>
  <rv s="30">
    <fb>1033.8800000000001</fb>
    <v>84</v>
  </rv>
  <rv s="30">
    <fb>322.16000000000003</fb>
    <v>84</v>
  </rv>
  <rv s="30">
    <fb>426.13</fb>
    <v>84</v>
  </rv>
  <rv s="30">
    <fb>193.39</fb>
    <v>84</v>
  </rv>
  <rv s="30">
    <fb>45.77</fb>
    <v>84</v>
  </rv>
  <rv s="30">
    <fb>341.53</fb>
    <v>84</v>
  </rv>
  <rv s="30">
    <fb>306.07</fb>
    <v>84</v>
  </rv>
  <rv s="30">
    <fb>115.75</fb>
    <v>84</v>
  </rv>
  <rv s="30">
    <fb>87.86</fb>
    <v>84</v>
  </rv>
  <rv s="30">
    <fb>1052.5899999999999</fb>
    <v>84</v>
  </rv>
  <rv s="30">
    <fb>324.92</fb>
    <v>84</v>
  </rv>
  <rv s="30">
    <fb>441.8</fb>
    <v>84</v>
  </rv>
  <rv s="30">
    <fb>196.58</fb>
    <v>84</v>
  </rv>
  <rv s="30">
    <fb>45.76</fb>
    <v>84</v>
  </rv>
  <rv s="30">
    <fb>346.18</fb>
    <v>84</v>
  </rv>
  <rv s="30">
    <fb>194.13</fb>
    <v>84</v>
  </rv>
  <rv s="30">
    <fb>310.92</fb>
    <v>84</v>
  </rv>
  <rv s="30">
    <fb>121.7</fb>
    <v>84</v>
  </rv>
  <rv s="30">
    <fb>91.58</fb>
    <v>84</v>
  </rv>
  <rv s="30">
    <fb>1077.4000000000001</fb>
    <v>84</v>
  </rv>
  <rv s="30">
    <fb>321.31</fb>
    <v>84</v>
  </rv>
  <rv s="30">
    <fb>461.69</fb>
    <v>84</v>
  </rv>
  <rv s="30">
    <fb>196.31</fb>
    <v>84</v>
  </rv>
  <rv s="30">
    <fb>352.46</fb>
    <v>84</v>
  </rv>
  <rv s="30">
    <fb>313.66000000000003</fb>
    <v>84</v>
  </rv>
  <rv s="30">
    <fb>127.31</fb>
    <v>84</v>
  </rv>
  <rv s="30">
    <fb>90.79</fb>
    <v>84</v>
  </rv>
  <rv s="30">
    <fb>1066.6600000000001</fb>
    <v>84</v>
  </rv>
  <rv s="30">
    <fb>315.93</fb>
    <v>84</v>
  </rv>
  <rv s="30">
    <fb>461.73</fb>
    <v>84</v>
  </rv>
  <rv s="30">
    <fb>199.46</fb>
    <v>84</v>
  </rv>
  <rv s="30">
    <fb>45.03</fb>
    <v>84</v>
  </rv>
  <rv s="30">
    <fb>349.47</fb>
    <v>84</v>
  </rv>
  <rv s="30">
    <fb>308.58999999999997</fb>
    <v>84</v>
  </rv>
  <rv s="30">
    <fb>128.36000000000001</fb>
    <v>84</v>
  </rv>
  <rv s="30">
    <fb>87.62</fb>
    <v>84</v>
  </rv>
  <rv s="30">
    <fb>1075.29</fb>
    <v>84</v>
  </rv>
  <rv s="30">
    <fb>319.83999999999997</fb>
    <v>84</v>
  </rv>
  <rv s="30">
    <fb>444.27</fb>
    <v>84</v>
  </rv>
  <rv s="30">
    <fb>205.27</fb>
    <v>84</v>
  </rv>
  <rv s="30">
    <fb>357.21</fb>
    <v>84</v>
  </rv>
  <rv s="30">
    <fb>188.29</fb>
    <v>84</v>
  </rv>
  <rv s="30">
    <fb>310.44</fb>
    <v>84</v>
  </rv>
  <rv s="30">
    <fb>129.82</fb>
    <v>84</v>
  </rv>
  <rv s="30">
    <fb>89.53</fb>
    <v>84</v>
  </rv>
  <rv s="30">
    <fb>1092.69</fb>
    <v>84</v>
  </rv>
  <rv s="30">
    <fb>404.35</fb>
    <v>84</v>
  </rv>
  <rv s="30">
    <fb>44.01</fb>
    <v>84</v>
  </rv>
  <rv s="30">
    <fb>361.79</fb>
    <v>84</v>
  </rv>
  <rv s="30">
    <fb>312.19</fb>
    <v>84</v>
  </rv>
  <rv s="30">
    <fb>136.88999999999999</fb>
    <v>84</v>
  </rv>
  <rv s="30">
    <fb>90.16</fb>
    <v>84</v>
  </rv>
  <rv s="30">
    <fb>1076.3499999999999</fb>
    <v>84</v>
  </rv>
  <rv s="30">
    <fb>318.29000000000002</fb>
    <v>84</v>
  </rv>
  <rv s="30">
    <fb>395.53</fb>
    <v>84</v>
  </rv>
  <rv s="30">
    <fb>205.37</fb>
    <v>84</v>
  </rv>
  <rv s="30">
    <fb>373.99</fb>
    <v>84</v>
  </rv>
  <rv s="30">
    <fb>194.63</fb>
    <v>84</v>
  </rv>
  <rv s="30">
    <fb>321.83</fb>
    <v>84</v>
  </rv>
  <rv s="30">
    <fb>134.96</fb>
    <v>84</v>
  </rv>
  <rv s="30">
    <fb>92.36</fb>
    <v>84</v>
  </rv>
  <rv s="30">
    <fb>1101.5899999999999</fb>
    <v>84</v>
  </rv>
  <rv s="30">
    <fb>382.09</fb>
    <v>84</v>
  </rv>
  <rv s="30">
    <fb>220.27</fb>
    <v>84</v>
  </rv>
  <rv s="30">
    <fb>47.18</fb>
    <v>84</v>
  </rv>
  <rv s="30">
    <fb>369.34</fb>
    <v>84</v>
  </rv>
  <rv s="30">
    <fb>196.77</fb>
    <v>84</v>
  </rv>
  <rv s="30">
    <fb>322.02999999999997</fb>
    <v>84</v>
  </rv>
  <rv s="30">
    <fb>157.07</fb>
    <v>84</v>
  </rv>
  <rv s="30">
    <fb>98.45</fb>
    <v>84</v>
  </rv>
  <rv s="30">
    <fb>1118.6600000000001</fb>
    <v>84</v>
  </rv>
  <rv s="30">
    <fb>309.41500000000002</fb>
    <v>84</v>
  </rv>
  <rv s="30">
    <fb>355.46</fb>
    <v>84</v>
  </rv>
  <rv s="30">
    <fb>203.77</fb>
    <v>84</v>
  </rv>
  <rv s="30">
    <fb>44.1</fb>
    <v>84</v>
  </rv>
  <rv s="30">
    <fb>338.55</fb>
    <v>84</v>
  </rv>
  <rv s="30">
    <fb>193.41</fb>
    <v>84</v>
  </rv>
  <rv s="30">
    <fb>313.42</fb>
    <v>84</v>
  </rv>
  <rv s="30">
    <fb>154.80000000000001</fb>
    <v>84</v>
  </rv>
  <rv s="30">
    <fb>97.68</fb>
    <v>84</v>
  </rv>
  <rv s="30">
    <fb>1058.28</fb>
    <v>84</v>
  </rv>
  <rv s="30">
    <fb>300.68</fb>
    <v>84</v>
  </rv>
  <rv s="30">
    <fb>357.22</fb>
    <v>84</v>
  </rv>
  <rv s="30">
    <fb>201.99</fb>
    <v>84</v>
  </rv>
  <rv s="30">
    <fb>43.13</fb>
    <v>84</v>
  </rv>
  <rv s="30">
    <fb>337.17</fb>
    <v>84</v>
  </rv>
  <rv s="30">
    <fb>307.44</fb>
    <v>84</v>
  </rv>
  <rv s="30">
    <fb>144.13</fb>
    <v>84</v>
  </rv>
  <rv s="30">
    <fb>94.88</fb>
    <v>84</v>
  </rv>
  <rv s="30">
    <fb>1053.01</fb>
    <v>84</v>
  </rv>
  <rv s="30">
    <fb>293.41000000000003</fb>
    <v>84</v>
  </rv>
  <rv s="30">
    <fb>321.8</fb>
    <v>84</v>
  </rv>
  <rv s="30">
    <fb>196.04</fb>
    <v>84</v>
  </rv>
  <rv s="30">
    <fb>41.19</fb>
    <v>84</v>
  </rv>
  <rv s="30">
    <fb>323.12</fb>
    <v>84</v>
  </rv>
  <rv s="30">
    <fb>186.42</fb>
    <v>84</v>
  </rv>
  <rv s="30">
    <fb>303.10000000000002</fb>
    <v>84</v>
  </rv>
  <rv s="30">
    <fb>136.96</fb>
    <v>84</v>
  </rv>
  <rv s="30">
    <fb>87.81</fb>
    <v>84</v>
  </rv>
  <rv s="30">
    <fb>1002.34</fb>
    <v>84</v>
  </rv>
  <rv s="30">
    <fb>309.51</fb>
    <v>84</v>
  </rv>
  <rv s="30">
    <fb>337.84</fb>
    <v>84</v>
  </rv>
  <rv s="30">
    <fb>203.43</fb>
    <v>84</v>
  </rv>
  <rv s="30">
    <fb>44.13</fb>
    <v>84</v>
  </rv>
  <rv s="30">
    <fb>341.79</fb>
    <v>84</v>
  </rv>
  <rv s="30">
    <fb>194.14</fb>
    <v>84</v>
  </rv>
  <rv s="30">
    <fb>318.14</fb>
    <v>84</v>
  </rv>
  <rv s="30">
    <fb>151.28</fb>
    <v>84</v>
  </rv>
  <rv s="30">
    <fb>99.05</fb>
    <v>84</v>
  </rv>
  <rv s="30">
    <fb>1093.3499999999999</fb>
    <v>84</v>
  </rv>
  <rv s="30">
    <fb>313.49</fb>
    <v>84</v>
  </rv>
  <rv s="30">
    <fb>367.85</fb>
    <v>84</v>
  </rv>
  <rv s="30">
    <fb>210.21</fb>
    <v>84</v>
  </rv>
  <rv s="30">
    <fb>48.03</fb>
    <v>84</v>
  </rv>
  <rv s="30">
    <fb>353.8</fb>
    <v>84</v>
  </rv>
  <rv s="30">
    <fb>196.3</fb>
    <v>84</v>
  </rv>
  <rv s="30">
    <fb>320.58</fb>
    <v>84</v>
  </rv>
  <rv s="30">
    <fb>155.07</fb>
    <v>84</v>
  </rv>
  <rv s="30">
    <fb>106.71</fb>
    <v>84</v>
  </rv>
  <rv s="30">
    <fb>1119.51</fb>
    <v>84</v>
  </rv>
  <rv s="30">
    <fb>314.55</fb>
    <v>84</v>
  </rv>
  <rv s="30">
    <fb>366.24</fb>
    <v>84</v>
  </rv>
  <rv s="30">
    <fb>217.5</fb>
    <v>84</v>
  </rv>
  <rv s="30">
    <fb>50.38</fb>
    <v>84</v>
  </rv>
  <rv s="30">
    <fb>348.47</fb>
    <v>84</v>
  </rv>
  <rv s="30">
    <fb>194.87</fb>
    <v>84</v>
  </rv>
  <rv s="30">
    <fb>318.33999999999997</fb>
    <v>84</v>
  </rv>
  <rv s="30">
    <fb>149.11000000000001</fb>
    <v>84</v>
  </rv>
  <rv s="30">
    <fb>107.11</fb>
    <v>84</v>
  </rv>
  <rv s="30">
    <fb>1118.49</fb>
    <v>84</v>
  </rv>
  <rv s="30">
    <fb>314.43</fb>
    <v>84</v>
  </rv>
  <rv s="30">
    <fb>377.76</fb>
    <v>84</v>
  </rv>
  <rv s="30">
    <fb>220.18</fb>
    <v>84</v>
  </rv>
  <rv s="30">
    <fb>50.78</fb>
    <v>84</v>
  </rv>
  <rv s="30">
    <fb>352.62</fb>
    <v>84</v>
  </rv>
  <rv s="30">
    <fb>199.42</fb>
    <v>84</v>
  </rv>
  <rv s="30">
    <fb>327.36</fb>
    <v>84</v>
  </rv>
  <rv s="30">
    <fb>148.77000000000001</fb>
    <v>84</v>
  </rv>
  <rv s="30">
    <fb>109.51</fb>
    <v>84</v>
  </rv>
  <rv s="30">
    <fb>1180.03</fb>
    <v>84</v>
  </rv>
  <rv s="30">
    <fb>333.97</fb>
    <v>84</v>
  </rv>
  <rv s="30">
    <fb>377.58</fb>
    <v>84</v>
  </rv>
  <rv s="30">
    <fb>221.53</fb>
    <v>84</v>
  </rv>
  <rv s="30">
    <fb>52.91</fb>
    <v>84</v>
  </rv>
  <rv s="30">
    <fb>354.31</fb>
    <v>84</v>
  </rv>
  <rv s="30">
    <fb>199.73500000000001</fb>
    <v>84</v>
  </rv>
  <rv s="30">
    <fb>327.41000000000003</fb>
    <v>84</v>
  </rv>
  <rv s="30">
    <fb>143.86000000000001</fb>
    <v>84</v>
  </rv>
  <rv s="30">
    <fb>109.38</fb>
    <v>84</v>
  </rv>
  <rv s="30">
    <fb>1191.22</fb>
    <v>84</v>
  </rv>
  <rv s="30">
    <fb>350.63</fb>
    <v>84</v>
  </rv>
  <rv s="30">
    <fb>406.73</fb>
    <v>84</v>
  </rv>
  <rv s="30">
    <fb>231.82</fb>
    <v>84</v>
  </rv>
  <rv s="30">
    <fb>58.95</fb>
    <v>84</v>
  </rv>
  <rv s="30">
    <fb>385.72</fb>
    <v>84</v>
  </rv>
  <rv s="30">
    <fb>208.9</fb>
    <v>84</v>
  </rv>
  <rv s="30">
    <fb>346.21</fb>
    <v>84</v>
  </rv>
  <rv s="30">
    <fb>148.91</fb>
    <v>84</v>
  </rv>
  <rv s="30">
    <fb>114.45</fb>
    <v>84</v>
  </rv>
  <rv s="30">
    <fb>1312.94</fb>
    <v>84</v>
  </rv>
  <rv s="30">
    <fb>421.51</fb>
    <v>84</v>
  </rv>
  <rv s="30">
    <fb>236.64</fb>
    <v>84</v>
  </rv>
  <rv s="30">
    <fb>61.72</fb>
    <v>84</v>
  </rv>
  <rv s="30">
    <fb>397.81</fb>
    <v>84</v>
  </rv>
  <rv s="30">
    <fb>214.98</fb>
    <v>84</v>
  </rv>
  <rv s="30">
    <fb>351.36</fb>
    <v>84</v>
  </rv>
  <rv s="30">
    <fb>149.79499999999999</fb>
    <v>84</v>
  </rv>
  <rv s="30">
    <fb>119.93</fb>
    <v>84</v>
  </rv>
  <rv s="30">
    <fb>1334.21</fb>
    <v>84</v>
  </rv>
  <rv s="30">
    <fb>371.55</fb>
    <v>84</v>
  </rv>
  <rv s="30">
    <fb>420.59</fb>
    <v>84</v>
  </rv>
  <rv s="30">
    <fb>245.04</fb>
    <v>84</v>
  </rv>
  <rv s="30">
    <fb>62.38</fb>
    <v>84</v>
  </rv>
  <rv s="30">
    <fb>399.49</fb>
    <v>84</v>
  </rv>
  <rv s="30">
    <fb>214.73</fb>
    <v>84</v>
  </rv>
  <rv s="30">
    <fb>350.14</fb>
    <v>84</v>
  </rv>
  <rv s="30">
    <fb>148.93</fb>
    <v>84</v>
  </rv>
  <rv s="30">
    <fb>128.49</fb>
    <v>84</v>
  </rv>
  <rv s="30">
    <fb>1353.85</fb>
    <v>84</v>
  </rv>
  <rv s="30">
    <fb>379.75</fb>
    <v>84</v>
  </rv>
  <rv s="30">
    <fb>426.56</fb>
    <v>84</v>
  </rv>
  <rv s="30">
    <fb>65.180000000000007</fb>
    <v>84</v>
  </rv>
  <rv s="30">
    <fb>395.73</fb>
    <v>84</v>
  </rv>
  <rv s="30">
    <fb>216.71</fb>
    <v>84</v>
  </rv>
  <rv s="30">
    <fb>350.01</fb>
    <v>84</v>
  </rv>
  <rv s="30">
    <fb>157.58000000000001</fb>
    <v>84</v>
  </rv>
  <rv s="30">
    <fb>131.30000000000001</fb>
    <v>84</v>
  </rv>
  <rv s="30">
    <fb>1372.23</fb>
    <v>84</v>
  </rv>
  <rv s="30">
    <fb>380.78</fb>
    <v>84</v>
  </rv>
  <rv s="30">
    <fb>465.66</fb>
    <v>84</v>
  </rv>
  <rv s="30">
    <fb>255.07</fb>
    <v>84</v>
  </rv>
  <rv s="30">
    <fb>63.81</fb>
    <v>84</v>
  </rv>
  <rv s="30">
    <fb>395.64</fb>
    <v>84</v>
  </rv>
  <rv s="30">
    <fb>218.87</fb>
    <v>84</v>
  </rv>
  <rv s="30">
    <fb>348.6</fb>
    <v>84</v>
  </rv>
  <rv s="30">
    <fb>133.83000000000001</fb>
    <v>84</v>
  </rv>
  <rv s="30">
    <fb>1363.42</fb>
    <v>84</v>
  </rv>
  <rv s="30">
    <fb>396.72</fb>
    <v>84</v>
  </rv>
  <rv s="30">
    <fb>456.23</fb>
    <v>84</v>
  </rv>
  <rv s="30">
    <fb>258.12</fb>
    <v>84</v>
  </rv>
  <rv s="30">
    <fb>64.94</fb>
    <v>84</v>
  </rv>
  <rv s="30">
    <fb>394.26</fb>
    <v>84</v>
  </rv>
  <rv s="30">
    <fb>216.29</fb>
    <v>84</v>
  </rv>
  <rv s="30">
    <fb>347.94</fb>
    <v>84</v>
  </rv>
  <rv s="30">
    <fb>134.6</fb>
    <v>84</v>
  </rv>
  <rv s="30">
    <fb>1353</fb>
    <v>84</v>
  </rv>
  <rv s="30">
    <fb>398.47</fb>
    <v>84</v>
  </rv>
  <rv s="30">
    <fb>457.23</fb>
    <v>84</v>
  </rv>
  <rv s="30">
    <fb>278.26</fb>
    <v>84</v>
  </rv>
  <rv s="30">
    <fb>68.5</fb>
    <v>84</v>
  </rv>
  <rv s="30">
    <fb>389.9</fb>
    <v>84</v>
  </rv>
  <rv s="30">
    <fb>223.1</fb>
    <v>84</v>
  </rv>
  <rv s="30">
    <fb>162.33000000000001</fb>
    <v>84</v>
  </rv>
  <rv s="30">
    <fb>133.37</fb>
    <v>84</v>
  </rv>
  <rv s="30">
    <fb>1402.81</fb>
    <v>84</v>
  </rv>
  <rv s="31">
    <v>85</v>
    <v>a1yv52</v>
    <v>Daily</v>
    <v>45763</v>
    <v>46129</v>
    <v>0</v>
    <v>1</v>
    <v>639118944000000000,639120491925259907,0</v>
    <v>0</v>
    <v>a1yv52</v>
    <v>XNAS:NVDA</v>
    <v>1</v>
    <v>2</v>
    <v>3</v>
    <v>4</v>
  </rv>
  <rv s="32">
    <v>86</v>
    <v>a1y4oc</v>
    <v>Weekly</v>
    <v>46096</v>
    <v>46102</v>
    <v>0</v>
    <v>1</v>
    <v/>
    <v>5</v>
    <v>a1y4oc</v>
    <v>XNAS:MU</v>
    <v>6</v>
  </rv>
  <rv s="32">
    <v>86</v>
    <v>a1vmf2</v>
    <v>Weekly</v>
    <v>46096</v>
    <v>46102</v>
    <v>0</v>
    <v>1</v>
    <v/>
    <v>5</v>
    <v>a1vmf2</v>
    <v>XNAS:INTC</v>
    <v>7</v>
  </rv>
  <rv s="32">
    <v>86</v>
    <v>a1nda2</v>
    <v>Weekly</v>
    <v>46096</v>
    <v>46102</v>
    <v>0</v>
    <v>1</v>
    <v/>
    <v>5</v>
    <v>a1nda2</v>
    <v>XNAS:AMAT</v>
    <v>8</v>
  </rv>
  <rv s="32">
    <v>86</v>
    <v>a24p1h</v>
    <v>Weekly</v>
    <v>46096</v>
    <v>46102</v>
    <v>0</v>
    <v>1</v>
    <v/>
    <v>5</v>
    <v>a24p1h</v>
    <v>XNAS:TXN</v>
    <v>9</v>
  </rv>
  <rv s="32">
    <v>86</v>
    <v>a1mvjc</v>
    <v>Weekly</v>
    <v>46096</v>
    <v>46102</v>
    <v>0</v>
    <v>1</v>
    <v/>
    <v>5</v>
    <v>a1mvjc</v>
    <v>XNAS:ADI</v>
    <v>10</v>
  </rv>
  <rv s="32">
    <v>86</v>
    <v>a1xygh</v>
    <v>Weekly</v>
    <v>46096</v>
    <v>46102</v>
    <v>0</v>
    <v>1</v>
    <v/>
    <v>5</v>
    <v>a1xygh</v>
    <v>XNAS:MRVL</v>
    <v>11</v>
  </rv>
  <rv s="32">
    <v>86</v>
    <v>cau7bh</v>
    <v>Weekly</v>
    <v>46096</v>
    <v>46102</v>
    <v>0</v>
    <v>1</v>
    <v/>
    <v>5</v>
    <v>cau7bh</v>
    <v>XNAS:ARM</v>
    <v>12</v>
  </rv>
  <rv s="32">
    <v>86</v>
    <v>a1xwnm</v>
    <v>Weekly</v>
    <v>46096</v>
    <v>46102</v>
    <v>0</v>
    <v>1</v>
    <v/>
    <v>5</v>
    <v>a1xwnm</v>
    <v>XNAS:MPWR</v>
    <v>13</v>
  </rv>
  <rv s="32">
    <v>86</v>
    <v>a1xwnm</v>
    <v>Daily</v>
    <v>45763</v>
    <v>46129</v>
    <v>0</v>
    <v>1</v>
    <v>639118944000000000,639120491925959331,0</v>
    <v>0</v>
    <v>a1xwnm</v>
    <v>XNAS:MPWR</v>
    <v>14</v>
  </rv>
  <rv s="32">
    <v>86</v>
    <v>cau7bh</v>
    <v>Daily</v>
    <v>45763</v>
    <v>46129</v>
    <v>0</v>
    <v>1</v>
    <v>639118944000000000,639120491927404597,0</v>
    <v>0</v>
    <v>cau7bh</v>
    <v>XNAS:ARM</v>
    <v>15</v>
  </rv>
  <rv s="32">
    <v>86</v>
    <v>a1xygh</v>
    <v>Daily</v>
    <v>45763</v>
    <v>46129</v>
    <v>0</v>
    <v>1</v>
    <v>639118944000000000,639120491926667029,0</v>
    <v>0</v>
    <v>a1xygh</v>
    <v>XNAS:MRVL</v>
    <v>16</v>
  </rv>
  <rv s="32">
    <v>86</v>
    <v>a1mvjc</v>
    <v>Daily</v>
    <v>45763</v>
    <v>46129</v>
    <v>0</v>
    <v>1</v>
    <v>639118944000000000,639120491928103967,0</v>
    <v>0</v>
    <v>a1mvjc</v>
    <v>XNAS:ADI</v>
    <v>17</v>
  </rv>
  <rv s="32">
    <v>86</v>
    <v>a24p1h</v>
    <v>Daily</v>
    <v>45763</v>
    <v>46129</v>
    <v>0</v>
    <v>1</v>
    <v>639118944000000000,639120491928794391,0</v>
    <v>0</v>
    <v>a24p1h</v>
    <v>XNAS:TXN</v>
    <v>18</v>
  </rv>
  <rv s="32">
    <v>86</v>
    <v>a1nda2</v>
    <v>Daily</v>
    <v>45763</v>
    <v>46129</v>
    <v>0</v>
    <v>1</v>
    <v>639118944000000000,639120491929459527,0</v>
    <v>0</v>
    <v>a1nda2</v>
    <v>XNAS:AMAT</v>
    <v>19</v>
  </rv>
  <rv s="32">
    <v>86</v>
    <v>a1y4oc</v>
    <v>Daily</v>
    <v>45763</v>
    <v>46129</v>
    <v>0</v>
    <v>1</v>
    <v>639118944000000000,639120491931660968,0</v>
    <v>0</v>
    <v>a1y4oc</v>
    <v>XNAS:MU</v>
    <v>20</v>
  </rv>
  <rv s="32">
    <v>86</v>
    <v>a1vmf2</v>
    <v>Daily</v>
    <v>45763</v>
    <v>46129</v>
    <v>0</v>
    <v>1</v>
    <v>639118944000000000,639120491930145024,0</v>
    <v>0</v>
    <v>a1vmf2</v>
    <v>XNAS:INTC</v>
    <v>21</v>
  </rv>
  <rv s="32">
    <v>86</v>
    <v>a1ndww</v>
    <v>Daily</v>
    <v>45763</v>
    <v>46129</v>
    <v>0</v>
    <v>1</v>
    <v>639118944000000000,639120491930963267,0</v>
    <v>0</v>
    <v>a1ndww</v>
    <v>XNAS:AMD</v>
    <v>22</v>
  </rv>
  <rv s="32">
    <v>86</v>
    <v>a1ndww</v>
    <v>Weekly</v>
    <v>46096</v>
    <v>46102</v>
    <v>0</v>
    <v>1</v>
    <v/>
    <v>5</v>
    <v>a1ndww</v>
    <v>XNAS:AMD</v>
    <v>23</v>
  </rv>
  <rv s="32">
    <v>86</v>
    <v>a1nz8m</v>
    <v>Daily</v>
    <v>45763</v>
    <v>46129</v>
    <v>0</v>
    <v>1</v>
    <v>639118944000000000,639120491927170741,0</v>
    <v>0</v>
    <v>a1nz8m</v>
    <v>XNAS:AVGO</v>
    <v>24</v>
  </rv>
  <rv s="32">
    <v>86</v>
    <v>a1nz8m</v>
    <v>Weekly</v>
    <v>46096</v>
    <v>46102</v>
    <v>0</v>
    <v>1</v>
    <v/>
    <v>5</v>
    <v>a1nz8m</v>
    <v>XNAS:AVGO</v>
    <v>25</v>
  </rv>
</rvData>
</file>

<file path=xl/richData/rdrichvaluestructure.xml><?xml version="1.0" encoding="utf-8"?>
<rvStructures xmlns="http://schemas.microsoft.com/office/spreadsheetml/2017/richdata" count="3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k n="Open" t="a"/>
    <k n="High" t="a"/>
    <k n="Low" t="a"/>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7">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Price</v>
      <v t="s">Exchange</v>
      <v t="s">Official name</v>
      <v t="s">_SubLabel</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v t="s">%OutdatedReason</v>
    </a>
  </spbArrays>
  <spbData count="87">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4">
      <v>Delayed 15 minutes</v>
      <v>from previous close</v>
      <v>from previous close</v>
      <v>Source: Nasdaq</v>
      <v>GMT</v>
    </spb>
    <spb s="5">
      <v>1</v>
      <v>Name</v>
    </spb>
    <spb s="6">
      <v>1</v>
      <v>1</v>
      <v>1</v>
    </spb>
    <spb s="0">
      <v>2</v>
      <v>Name</v>
      <v>LearnMoreOnLink</v>
    </spb>
    <spb s="7">
      <v>1</v>
      <v>2</v>
      <v>1</v>
      <v>3</v>
      <v>1</v>
      <v>1</v>
      <v>1</v>
      <v>4</v>
      <v>4</v>
      <v>5</v>
      <v>6</v>
      <v>1</v>
      <v>1</v>
      <v>1</v>
      <v>4</v>
      <v>7</v>
      <v>8</v>
      <v>9</v>
      <v>4</v>
    </spb>
    <spb s="5">
      <v>3</v>
      <v>Name</v>
    </spb>
    <spb s="8">
      <v>1</v>
      <v>2</v>
      <v>1</v>
      <v>3</v>
      <v>1</v>
      <v>1</v>
      <v>1</v>
      <v>4</v>
      <v>4</v>
      <v>5</v>
      <v>6</v>
      <v>1</v>
      <v>1</v>
      <v>1</v>
      <v>4</v>
      <v>7</v>
      <v>8</v>
      <v>9</v>
      <v>4</v>
    </spb>
    <spb s="3">
      <v>1</v>
      <v>2</v>
      <v>2</v>
      <v>1</v>
      <v>3</v>
      <v>1</v>
      <v>1</v>
      <v>1</v>
      <v>4</v>
      <v>4</v>
      <v>5</v>
      <v>10</v>
      <v>1</v>
      <v>1</v>
      <v>1</v>
      <v>4</v>
      <v>7</v>
      <v>8</v>
      <v>9</v>
      <v>4</v>
    </spb>
    <spb s="0">
      <v>4</v>
      <v>Name</v>
      <v>LearnMoreOnLink</v>
    </spb>
    <spb s="9">
      <v>0</v>
      <v>0</v>
    </spb>
    <spb s="10">
      <v>14</v>
      <v>1</v>
      <v>1</v>
      <v>1</v>
      <v>1</v>
    </spb>
    <spb s="11">
      <v>1</v>
      <v>2</v>
      <v>2</v>
      <v>1</v>
      <v>3</v>
      <v>1</v>
      <v>11</v>
      <v>1</v>
      <v>1</v>
      <v>4</v>
      <v>4</v>
      <v>5</v>
      <v>6</v>
      <v>1</v>
      <v>1</v>
      <v>1</v>
      <v>4</v>
      <v>7</v>
      <v>8</v>
      <v>9</v>
      <v>4</v>
    </spb>
    <spb s="12">
      <v>Powered by Refinitiv</v>
    </spb>
    <spb s="0">
      <v>5</v>
      <v>Name</v>
      <v>LearnMoreOnLink</v>
    </spb>
    <spb s="13">
      <v>1</v>
      <v>2</v>
      <v>1</v>
      <v>3</v>
      <v>1</v>
      <v>1</v>
      <v>1</v>
      <v>4</v>
      <v>4</v>
      <v>5</v>
      <v>6</v>
      <v>1</v>
      <v>1</v>
      <v>1</v>
      <v>4</v>
      <v>7</v>
      <v>8</v>
      <v>9</v>
      <v>4</v>
      <v>1</v>
      <v>1</v>
      <v>5</v>
    </spb>
    <spb s="14">
      <v>at close</v>
      <v>from previous close</v>
      <v>from previous close</v>
      <v>Source: Nasdaq</v>
      <v>GMT</v>
      <v>Delayed 15 minutes</v>
      <v>from close</v>
      <v>from close</v>
    </spb>
    <spb s="0">
      <v>6</v>
      <v>Name</v>
      <v>LearnMoreOnLink</v>
    </spb>
    <spb s="15">
      <v>1</v>
      <v>2</v>
      <v>2</v>
      <v>1</v>
      <v>3</v>
      <v>1</v>
      <v>1</v>
      <v>1</v>
      <v>4</v>
      <v>4</v>
      <v>5</v>
      <v>6</v>
      <v>1</v>
      <v>1</v>
      <v>1</v>
      <v>4</v>
      <v>7</v>
      <v>9</v>
      <v>4</v>
    </spb>
    <spb s="3">
      <v>1</v>
      <v>2</v>
      <v>2</v>
      <v>1</v>
      <v>3</v>
      <v>1</v>
      <v>1</v>
      <v>1</v>
      <v>4</v>
      <v>4</v>
      <v>5</v>
      <v>12</v>
      <v>1</v>
      <v>1</v>
      <v>1</v>
      <v>4</v>
      <v>7</v>
      <v>8</v>
      <v>9</v>
      <v>4</v>
    </spb>
    <spb s="15">
      <v>1</v>
      <v>2</v>
      <v>2</v>
      <v>1</v>
      <v>3</v>
      <v>1</v>
      <v>1</v>
      <v>1</v>
      <v>4</v>
      <v>4</v>
      <v>5</v>
      <v>10</v>
      <v>1</v>
      <v>1</v>
      <v>1</v>
      <v>4</v>
      <v>7</v>
      <v>9</v>
      <v>4</v>
    </spb>
    <spb s="0">
      <v>7</v>
      <v>Name</v>
      <v>LearnMoreOnLink</v>
    </spb>
    <spb s="16">
      <v>2</v>
      <v>2</v>
      <v>3</v>
      <v>1</v>
      <v>1</v>
      <v>4</v>
      <v>4</v>
      <v>5</v>
      <v>6</v>
      <v>1</v>
      <v>1</v>
      <v>1</v>
      <v>4</v>
      <v>7</v>
      <v>8</v>
      <v>9</v>
      <v>4</v>
    </spb>
    <spb s="4">
      <v>Delayed 15 minutes</v>
      <v>from previous close</v>
      <v>from previous close</v>
      <v>LSE</v>
      <v>GMT</v>
    </spb>
    <spb s="5">
      <v>8</v>
      <v>Name</v>
    </spb>
    <spb s="0">
      <v>9</v>
      <v>Name</v>
      <v>LearnMoreOnLink</v>
    </spb>
    <spb s="7">
      <v>13</v>
      <v>2</v>
      <v>13</v>
      <v>3</v>
      <v>13</v>
      <v>13</v>
      <v>13</v>
      <v>4</v>
      <v>4</v>
      <v>5</v>
      <v>14</v>
      <v>13</v>
      <v>13</v>
      <v>13</v>
      <v>4</v>
      <v>7</v>
      <v>8</v>
      <v>9</v>
      <v>4</v>
    </spb>
    <spb s="17">
      <v>from previous close</v>
      <v>from previous close</v>
      <v>GMT</v>
    </spb>
    <spb s="0">
      <v>10</v>
      <v>Name</v>
      <v>LearnMoreOnLink</v>
    </spb>
    <spb s="18">
      <v>1</v>
      <v>2</v>
      <v>2</v>
      <v>1</v>
      <v>3</v>
      <v>1</v>
      <v>1</v>
      <v>1</v>
      <v>4</v>
      <v>4</v>
      <v>5</v>
      <v>1</v>
      <v>1</v>
      <v>1</v>
      <v>4</v>
      <v>7</v>
      <v>8</v>
      <v>9</v>
      <v>4</v>
    </spb>
    <spb s="3">
      <v>1</v>
      <v>2</v>
      <v>2</v>
      <v>1</v>
      <v>3</v>
      <v>1</v>
      <v>1</v>
      <v>1</v>
      <v>4</v>
      <v>4</v>
      <v>5</v>
      <v>15</v>
      <v>1</v>
      <v>1</v>
      <v>1</v>
      <v>4</v>
      <v>7</v>
      <v>8</v>
      <v>9</v>
      <v>4</v>
    </spb>
    <spb s="5">
      <v>11</v>
      <v>Name</v>
    </spb>
    <spb s="19">
      <v>16</v>
      <v>2</v>
      <v>2</v>
      <v>16</v>
      <v>3</v>
      <v>16</v>
      <v>16</v>
      <v>16</v>
      <v>4</v>
      <v>5</v>
      <v>6</v>
      <v>16</v>
      <v>16</v>
      <v>16</v>
      <v>4</v>
      <v>7</v>
      <v>8</v>
      <v>9</v>
      <v>4</v>
    </spb>
    <spb s="20">
      <v>Delayed 20 minutes</v>
      <v>from previous close</v>
      <v>from previous close</v>
      <v>GMT</v>
    </spb>
    <spb s="0">
      <v>12</v>
      <v>Name</v>
      <v>LearnMoreOnLink</v>
    </spb>
    <spb s="21">
      <v>1</v>
      <v>2</v>
      <v>2</v>
      <v>1</v>
      <v>3</v>
      <v>1</v>
      <v>1</v>
      <v>1</v>
      <v>4</v>
      <v>4</v>
      <v>5</v>
      <v>6</v>
      <v>1</v>
      <v>1</v>
      <v>1</v>
      <v>4</v>
      <v>7</v>
      <v>8</v>
      <v>9</v>
      <v>4</v>
      <v>1</v>
      <v>1</v>
      <v>5</v>
    </spb>
    <spb s="3">
      <v>1</v>
      <v>2</v>
      <v>2</v>
      <v>1</v>
      <v>3</v>
      <v>1</v>
      <v>1</v>
      <v>1</v>
      <v>4</v>
      <v>4</v>
      <v>5</v>
      <v>17</v>
      <v>1</v>
      <v>1</v>
      <v>1</v>
      <v>4</v>
      <v>7</v>
      <v>8</v>
      <v>9</v>
      <v>4</v>
    </spb>
    <spb s="3">
      <v>13</v>
      <v>2</v>
      <v>2</v>
      <v>13</v>
      <v>3</v>
      <v>13</v>
      <v>13</v>
      <v>13</v>
      <v>4</v>
      <v>4</v>
      <v>5</v>
      <v>17</v>
      <v>13</v>
      <v>13</v>
      <v>13</v>
      <v>4</v>
      <v>7</v>
      <v>8</v>
      <v>9</v>
      <v>4</v>
    </spb>
    <spb s="0">
      <v>13</v>
      <v>Name</v>
      <v>LearnMoreOnLink</v>
    </spb>
    <spb s="22">
      <v>2</v>
      <v>3</v>
      <v>13</v>
      <v>13</v>
      <v>13</v>
      <v>4</v>
      <v>4</v>
      <v>5</v>
      <v>17</v>
      <v>13</v>
      <v>13</v>
      <v>13</v>
      <v>4</v>
      <v>18</v>
      <v>8</v>
      <v>9</v>
      <v>4</v>
    </spb>
    <spb s="3">
      <v>1</v>
      <v>2</v>
      <v>2</v>
      <v>1</v>
      <v>3</v>
      <v>1</v>
      <v>1</v>
      <v>1</v>
      <v>4</v>
      <v>4</v>
      <v>5</v>
      <v>19</v>
      <v>1</v>
      <v>1</v>
      <v>1</v>
      <v>4</v>
      <v>7</v>
      <v>8</v>
      <v>9</v>
      <v>4</v>
    </spb>
    <spb s="5">
      <v>14</v>
      <v>Name</v>
    </spb>
    <spb s="3">
      <v>1</v>
      <v>2</v>
      <v>2</v>
      <v>1</v>
      <v>3</v>
      <v>1</v>
      <v>1</v>
      <v>1</v>
      <v>4</v>
      <v>4</v>
      <v>5</v>
      <v>14</v>
      <v>1</v>
      <v>1</v>
      <v>1</v>
      <v>4</v>
      <v>7</v>
      <v>8</v>
      <v>9</v>
      <v>4</v>
    </spb>
    <spb s="3">
      <v>20</v>
      <v>2</v>
      <v>2</v>
      <v>20</v>
      <v>3</v>
      <v>20</v>
      <v>20</v>
      <v>20</v>
      <v>4</v>
      <v>4</v>
      <v>5</v>
      <v>21</v>
      <v>20</v>
      <v>20</v>
      <v>20</v>
      <v>4</v>
      <v>7</v>
      <v>8</v>
      <v>9</v>
      <v>4</v>
    </spb>
    <spb s="20">
      <v>End of Day</v>
      <v>from previous close</v>
      <v>from previous close</v>
      <v>GMT</v>
    </spb>
    <spb s="15">
      <v>22</v>
      <v>2</v>
      <v>2</v>
      <v>22</v>
      <v>3</v>
      <v>22</v>
      <v>22</v>
      <v>22</v>
      <v>4</v>
      <v>4</v>
      <v>5</v>
      <v>19</v>
      <v>22</v>
      <v>22</v>
      <v>22</v>
      <v>4</v>
      <v>7</v>
      <v>9</v>
      <v>4</v>
    </spb>
    <spb s="4">
      <v>Delayed 15 minutes</v>
      <v>from previous close</v>
      <v>from previous close</v>
      <v>Borsa Italia</v>
      <v>GMT</v>
    </spb>
    <spb s="0">
      <v>15</v>
      <v>Name</v>
      <v>LearnMoreOnLink</v>
    </spb>
    <spb s="0">
      <v>16</v>
      <v>Name</v>
      <v>LearnMoreOnLink</v>
    </spb>
    <spb s="23">
      <v>22</v>
      <v>2</v>
      <v>2</v>
      <v>22</v>
      <v>3</v>
      <v>22</v>
      <v>11</v>
      <v>22</v>
      <v>22</v>
      <v>4</v>
      <v>4</v>
      <v>5</v>
      <v>23</v>
      <v>22</v>
      <v>4</v>
      <v>18</v>
      <v>8</v>
      <v>9</v>
      <v>4</v>
    </spb>
    <spb s="20">
      <v>Delayed 15 minutes</v>
      <v>from previous close</v>
      <v>from previous close</v>
      <v>GMT</v>
    </spb>
    <spb s="0">
      <v>17</v>
      <v>Name</v>
      <v>LearnMoreOnLink</v>
    </spb>
    <spb s="0">
      <v>18</v>
      <v>Name</v>
      <v>LearnMoreOnLink</v>
    </spb>
    <spb s="24">
      <v>22</v>
      <v>2</v>
      <v>2</v>
      <v>22</v>
      <v>3</v>
      <v>22</v>
      <v>22</v>
      <v>22</v>
      <v>4</v>
      <v>4</v>
      <v>5</v>
      <v>19</v>
      <v>22</v>
      <v>4</v>
      <v>18</v>
      <v>9</v>
      <v>4</v>
    </spb>
    <spb s="3">
      <v>1</v>
      <v>2</v>
      <v>2</v>
      <v>1</v>
      <v>3</v>
      <v>1</v>
      <v>1</v>
      <v>1</v>
      <v>4</v>
      <v>4</v>
      <v>5</v>
      <v>24</v>
      <v>1</v>
      <v>1</v>
      <v>1</v>
      <v>4</v>
      <v>7</v>
      <v>8</v>
      <v>9</v>
      <v>4</v>
    </spb>
    <spb s="0">
      <v>19</v>
      <v>Name</v>
      <v>LearnMoreOnLink</v>
    </spb>
    <spb s="25">
      <v>1</v>
      <v>2</v>
      <v>2</v>
      <v>1</v>
      <v>3</v>
      <v>1</v>
      <v>1</v>
      <v>1</v>
      <v>4</v>
      <v>4</v>
      <v>5</v>
      <v>6</v>
      <v>1</v>
      <v>1</v>
      <v>1</v>
      <v>4</v>
      <v>7</v>
      <v>8</v>
      <v>9</v>
      <v>4</v>
      <v>1</v>
    </spb>
    <spb s="26">
      <v>at close</v>
      <v>from previous close</v>
      <v>from previous close</v>
      <v>Source: Nasdaq</v>
      <v>GMT</v>
      <v>Delayed 15 minutes</v>
    </spb>
    <spb s="0">
      <v>20</v>
      <v>Name</v>
      <v>LearnMoreOnLink</v>
    </spb>
    <spb s="19">
      <v>1</v>
      <v>2</v>
      <v>2</v>
      <v>1</v>
      <v>3</v>
      <v>1</v>
      <v>1</v>
      <v>1</v>
      <v>4</v>
      <v>5</v>
      <v>6</v>
      <v>1</v>
      <v>1</v>
      <v>1</v>
      <v>4</v>
      <v>7</v>
      <v>8</v>
      <v>9</v>
      <v>4</v>
    </spb>
    <spb s="5">
      <v>21</v>
      <v>Name</v>
    </spb>
    <spb s="27">
      <v>1</v>
      <v>2</v>
      <v>1</v>
      <v>3</v>
      <v>1</v>
      <v>1</v>
      <v>1</v>
      <v>4</v>
      <v>5</v>
      <v>6</v>
      <v>1</v>
      <v>1</v>
      <v>1</v>
      <v>4</v>
      <v>7</v>
      <v>8</v>
      <v>9</v>
      <v>4</v>
    </spb>
    <spb s="3">
      <v>1</v>
      <v>2</v>
      <v>2</v>
      <v>1</v>
      <v>3</v>
      <v>1</v>
      <v>1</v>
      <v>1</v>
      <v>4</v>
      <v>4</v>
      <v>5</v>
      <v>25</v>
      <v>1</v>
      <v>1</v>
      <v>1</v>
      <v>4</v>
      <v>7</v>
      <v>8</v>
      <v>9</v>
      <v>4</v>
    </spb>
    <spb s="5">
      <v>22</v>
      <v>Name</v>
    </spb>
    <spb s="28">
      <v>1</v>
      <v>2</v>
      <v>1</v>
      <v>3</v>
      <v>1</v>
      <v>1</v>
      <v>1</v>
      <v>4</v>
      <v>5</v>
      <v>6</v>
      <v>1</v>
      <v>1</v>
      <v>1</v>
      <v>4</v>
      <v>7</v>
      <v>8</v>
      <v>9</v>
      <v>4</v>
    </spb>
    <spb s="0">
      <v>23</v>
      <v>Name</v>
      <v>LearnMoreOnLink</v>
    </spb>
    <spb s="29">
      <v>1</v>
      <v>2</v>
      <v>2</v>
      <v>1</v>
      <v>3</v>
      <v>1</v>
      <v>1</v>
      <v>1</v>
      <v>4</v>
      <v>5</v>
      <v>6</v>
      <v>1</v>
      <v>1</v>
      <v>1</v>
      <v>4</v>
      <v>7</v>
      <v>9</v>
      <v>4</v>
    </spb>
    <spb s="0">
      <v>24</v>
      <v>Name</v>
      <v>LearnMoreOnLink</v>
    </spb>
    <spb s="30">
      <v>1</v>
      <v>2</v>
      <v>1</v>
      <v>3</v>
      <v>1</v>
      <v>1</v>
      <v>1</v>
      <v>4</v>
      <v>4</v>
      <v>5</v>
      <v>6</v>
      <v>1</v>
      <v>1</v>
      <v>1</v>
      <v>4</v>
      <v>7</v>
      <v>8</v>
      <v>9</v>
      <v>4</v>
      <v>1</v>
    </spb>
    <spb s="3">
      <v>1</v>
      <v>2</v>
      <v>2</v>
      <v>1</v>
      <v>3</v>
      <v>1</v>
      <v>1</v>
      <v>1</v>
      <v>4</v>
      <v>4</v>
      <v>5</v>
      <v>26</v>
      <v>1</v>
      <v>1</v>
      <v>1</v>
      <v>4</v>
      <v>7</v>
      <v>8</v>
      <v>9</v>
      <v>4</v>
    </spb>
    <spb s="31">
      <v>at close</v>
      <v>from previous close</v>
      <v>from previous close</v>
      <v>GMT</v>
      <v>Delayed 15 minutes</v>
      <v>from close</v>
      <v>from close</v>
    </spb>
    <spb s="5">
      <v>25</v>
      <v>Name</v>
    </spb>
    <spb s="32">
      <v>1</v>
      <v>2</v>
      <v>2</v>
      <v>1</v>
      <v>3</v>
      <v>1</v>
      <v>1</v>
      <v>1</v>
      <v>4</v>
      <v>5</v>
      <v>6</v>
      <v>1</v>
      <v>1</v>
      <v>1</v>
      <v>4</v>
      <v>7</v>
      <v>8</v>
      <v>9</v>
      <v>4</v>
      <v>1</v>
      <v>1</v>
      <v>5</v>
    </spb>
    <spb s="0">
      <v>26</v>
      <v>Name</v>
      <v>LearnMoreOnLink</v>
    </spb>
    <spb s="33">
      <v>1</v>
      <v>1</v>
      <v>3</v>
      <v>1</v>
      <v>1</v>
      <v>1</v>
      <v>4</v>
      <v>4</v>
      <v>5</v>
      <v>27</v>
      <v>1</v>
      <v>1</v>
      <v>1</v>
      <v>4</v>
      <v>7</v>
      <v>8</v>
      <v>9</v>
      <v>4</v>
    </spb>
    <spb s="3">
      <v>28</v>
      <v>2</v>
      <v>2</v>
      <v>28</v>
      <v>3</v>
      <v>28</v>
      <v>28</v>
      <v>28</v>
      <v>4</v>
      <v>4</v>
      <v>5</v>
      <v>29</v>
      <v>28</v>
      <v>28</v>
      <v>28</v>
      <v>4</v>
      <v>7</v>
      <v>8</v>
      <v>9</v>
      <v>4</v>
    </spb>
    <spb s="7">
      <v>20</v>
      <v>2</v>
      <v>20</v>
      <v>3</v>
      <v>20</v>
      <v>20</v>
      <v>20</v>
      <v>4</v>
      <v>4</v>
      <v>5</v>
      <v>21</v>
      <v>20</v>
      <v>20</v>
      <v>20</v>
      <v>4</v>
      <v>7</v>
      <v>8</v>
      <v>9</v>
      <v>4</v>
    </spb>
    <spb s="11">
      <v>1</v>
      <v>2</v>
      <v>2</v>
      <v>1</v>
      <v>3</v>
      <v>1</v>
      <v>11</v>
      <v>1</v>
      <v>1</v>
      <v>4</v>
      <v>4</v>
      <v>5</v>
      <v>26</v>
      <v>1</v>
      <v>1</v>
      <v>1</v>
      <v>4</v>
      <v>7</v>
      <v>8</v>
      <v>9</v>
      <v>4</v>
    </spb>
    <spb s="3">
      <v>22</v>
      <v>2</v>
      <v>2</v>
      <v>22</v>
      <v>3</v>
      <v>22</v>
      <v>22</v>
      <v>22</v>
      <v>4</v>
      <v>4</v>
      <v>5</v>
      <v>19</v>
      <v>22</v>
      <v>22</v>
      <v>22</v>
      <v>4</v>
      <v>7</v>
      <v>8</v>
      <v>9</v>
      <v>4</v>
    </spb>
    <spb s="34">
      <v>18</v>
    </spb>
    <spb s="34">
      <v>1</v>
    </spb>
    <spb s="35">
      <v>1</v>
      <v>18</v>
      <v>1</v>
      <v>1</v>
      <v>1</v>
    </spb>
    <spb s="36">
      <v>18</v>
      <v>1</v>
    </spb>
  </spbData>
</supportingPropertyBags>
</file>

<file path=xl/richData/rdsupportingpropertybagstructure.xml><?xml version="1.0" encoding="utf-8"?>
<spbStructures xmlns="http://schemas.microsoft.com/office/spreadsheetml/2017/richdata2" count="3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Order" t="spba"/>
    <k n="TitleProperty" t="s"/>
  </s>
  <s>
    <k n="ExchangeID" t="spb"/>
    <k n="UniqueName" t="spb"/>
    <k n="`%ProviderInfo"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E" t="i"/>
    <k n="Beta" t="i"/>
    <k n="Name" t="i"/>
    <k n="Price" t="i"/>
    <k n="Change" t="i"/>
    <k n="Volume" t="i"/>
    <k n="Employees" t="i"/>
    <k n="Change (%)" t="i"/>
    <k n="Market cap" t="i"/>
    <k n="52 week low" t="i"/>
    <k n="52 week high" t="i"/>
    <k n="Previous close" t="i"/>
    <k n="Volume average" t="i"/>
    <k n="Last trade time" t="i"/>
    <k n="Year incorporated" t="i"/>
    <k n="`%EntityServiceId" t="i"/>
    <k n="Shares outstanding" t="i"/>
  </s>
  <s>
    <k n="Change" t="s"/>
    <k n="Change (%)" t="s"/>
    <k n="Last trade time" t="s"/>
  </s>
  <s>
    <k n="Low" t="i"/>
    <k n="P/E" t="i"/>
    <k n="Beta" t="i"/>
    <k n="High" t="i"/>
    <k n="Name" t="i"/>
    <k n="Open" t="i"/>
    <k n="Price" t="i"/>
    <k n="Change" t="i"/>
    <k n="Volume" t="i"/>
    <k n="Employees" t="i"/>
    <k n="Change (%)"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Previous close" t="i"/>
    <k n="Volume average" t="i"/>
    <k n="Last trade time"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ExchangeID" t="s"/>
    <k n="Last trade time" t="s"/>
    <k n="Price (Extended hours)" t="s"/>
  </s>
  <s>
    <k n="Low" t="i"/>
    <k n="P/E"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Change (%)" t="i"/>
    <k n="Market cap" t="i"/>
    <k n="52 week low" t="i"/>
    <k n="52 week high" t="i"/>
    <k n="Previous close" t="i"/>
    <k n="Volume average" t="i"/>
    <k n="Last trade time"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k n="Change (Extended hours)" t="s"/>
    <k n="Change % (Extended hours)" t="s"/>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_Self" t="i"/>
  </s>
  <s>
    <k n="Low" t="i"/>
    <k n="Date" t="i"/>
    <k n="High" t="i"/>
    <k n="Open" t="i"/>
    <k n="Close"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2" formatCode="0.00"/>
    </x:dxf>
    <x:dxf>
      <x:numFmt numFmtId="0" formatCode="General"/>
    </x:dxf>
    <x:dxf>
      <x:numFmt numFmtId="27" formatCode="m/d/yyyy\ h:mm"/>
    </x:dxf>
    <x:dxf>
      <x:numFmt numFmtId="3" formatCode="#,##0"/>
    </x:dxf>
    <x:dxf>
      <x:numFmt numFmtId="1" formatCode="0"/>
    </x:dxf>
    <x:dxf>
      <x:numFmt numFmtId="14" formatCode="0.00%"/>
    </x:dxf>
    <x:dxf>
      <x:numFmt numFmtId="4" formatCode="#,##0.00"/>
    </x:dxf>
    <x:dxf>
      <x:numFmt numFmtId="35" formatCode="_(* #,##0.00_);_(* \(#,##0.00\);_(* &quot;-&quot;??_);_(@_)"/>
    </x:dxf>
    <x:dxf>
      <x:numFmt numFmtId="19" formatCode="m/d/yyyy"/>
    </x:dxf>
  </dxfs>
  <richProperties>
    <rPr n="NumberFormat" t="s"/>
    <rPr n="IsTitleField" t="b"/>
    <rPr n="IsHeroField" t="b"/>
  </richProperties>
  <richStyles>
    <rSty dxfid="1">
      <rpv i="0">_([$$-en-US]* #,##0.00_);_([$$-en-US]* (#,##0.00);_([$$-en-US]* "-"??_);_(@_)</rpv>
    </rSty>
    <rSty dxfid="6">
      <rpv i="0">#,##0.00</rpv>
    </rSty>
    <rSty>
      <rpv i="1">1</rpv>
    </rSty>
    <rSty dxfid="3">
      <rpv i="0">#,##0</rpv>
    </rSty>
    <rSty dxfid="5"/>
    <rSty dxfid="1">
      <rpv i="0">_([$$-en-US]* #,##0_);_([$$-en-US]* (#,##0);_([$$-en-US]* "-"_);_(@_)</rpv>
    </rSty>
    <rSty dxfid="2"/>
    <rSty dxfid="4">
      <rpv i="0">0</rpv>
    </rSty>
    <rSty dxfid="0">
      <rpv i="0">0.00</rpv>
    </rSty>
    <rSty dxfid="1">
      <rpv i="0">_-[$$-en-CA]* #,##0_-;-[$$-en-CA]* #,##0_-;_-[$$-en-CA]* "-"_-;_-@_-</rpv>
    </rSty>
    <rSty>
      <rpv i="2">1</rpv>
    </rSty>
    <rSty dxfid="1">
      <rpv i="0" xml:space="preserve">_ [$kr-smj-NO] * #,##0_ ;_ [$kr-smj-NO] * -#,##0_ ;_ [$kr-smj-NO] * "-"_ ;_ @_ </rpv>
    </rSty>
    <rSty dxfid="7">
      <rpv i="0">_(* #,##0.00_);_(* (#,##0.00);_(* "-"??_);_(@_)</rpv>
    </rSty>
    <rSty dxfid="1">
      <rpv i="0" xml:space="preserve">_ [$₪-he-IL] * #,##0_ ;_ [$₪-he-IL] * -#,##0_ ;_ [$₪-he-IL] * "-"_ ;_ @_ </rpv>
    </rSty>
    <rSty dxfid="1">
      <rpv i="0">_-* #,##0 [$kr-fo-FO]_-;-* #,##0 [$kr-fo-FO]_-;_-* "-" [$kr-fo-FO]_-;_-@_-</rpv>
    </rSty>
    <rSty dxfid="1">
      <rpv i="0">_-[$$-en-CA]* #,##0.00_-;-[$$-en-CA]* #,##0.00_-;_-[$$-en-CA]* "-"??_-;_-@_-</rpv>
    </rSty>
    <rSty dxfid="1">
      <rpv i="0">_-[$£-en-GB]* #,##0_-;-[$£-en-GB]* #,##0_-;_-[$£-en-GB]* "-"_-;_-@_-</rpv>
    </rSty>
    <rSty dxfid="8"/>
    <rSty dxfid="1">
      <rpv i="0">_([$€-x-euro2] * #,##0_);_([$€-x-euro2] * (#,##0);_([$€-x-euro2] * "-"_);_(@_)</rpv>
    </rSty>
    <rSty dxfid="1">
      <rpv i="0">_-* #,##0.00 [$zł-pl-PL]_-;-* #,##0.00 [$zł-pl-PL]_-;_-* "-"?? [$zł-pl-PL]_-;_-@_-</rpv>
    </rSty>
    <rSty dxfid="1">
      <rpv i="0">_-* #,##0 [$zł-pl-PL]_-;-* #,##0 [$zł-pl-PL]_-;_-* "-" [$zł-pl-PL]_-;_-@_-</rpv>
    </rSty>
    <rSty dxfid="1">
      <rpv i="0">_([$€-x-euro2] * #,##0.00_);_([$€-x-euro2] * (#,##0.00);_([$€-x-euro2] * "-"??_);_(@_)</rpv>
    </rSty>
    <rSty dxfid="1">
      <rpv i="0">_-[$¥-ja-JP]* #,##0_-;-[$¥-ja-JP]* #,##0_-;_-[$¥-ja-JP]* "-"_-;_-@_-</rpv>
    </rSty>
    <rSty dxfid="1">
      <rpv i="0">_-[$$-es-AR] * #,##0_-;-[$$-es-AR] * #,##0_-;_-[$$-es-AR] * "-"_-;_-@_-</rpv>
    </rSty>
    <rSty dxfid="1">
      <rpv i="0">_-[$$-en-HK]* #,##0_-;-[$$-en-HK]* #,##0_-;_-[$$-en-HK]* "-"_-;_-@_-</rpv>
    </rSty>
    <rSty dxfid="1">
      <rpv i="0">_-* #,##0 [$CHF-fr-CH]_-;-* #,##0 [$CHF-fr-CH]_-;_-* "-" [$CHF-fr-CH]_-;_-@_-</rpv>
    </rSty>
    <rSty dxfid="1">
      <rpv i="0">_-* #,##0 [$₸-kk-KZ]_-;-* #,##0 [$₸-kk-KZ]_-;_-* "-" [$₸-kk-KZ]_-;_-@_-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DBF9A4-130C-4E85-9CCE-3B5FFF41E383}" name="STable" displayName="STable" ref="A1:J2759" totalsRowShown="0">
  <autoFilter ref="A1:J2759" xr:uid="{26DBF9A4-130C-4E85-9CCE-3B5FFF41E383}"/>
  <sortState xmlns:xlrd2="http://schemas.microsoft.com/office/spreadsheetml/2017/richdata2" ref="A2:J2759">
    <sortCondition ref="C1:C2759"/>
  </sortState>
  <tableColumns count="10">
    <tableColumn id="1" xr3:uid="{1946F8E7-691C-49C0-A693-7A15E92539FD}" name="Ticker" dataDxfId="6"/>
    <tableColumn id="2" xr3:uid="{7789D87D-5CE9-4F73-B8A7-3408197EE7FA}" name="Security Name"/>
    <tableColumn id="3" xr3:uid="{CE61702D-ED01-49DC-B963-AD7B94C7C7AD}" name="Sector"/>
    <tableColumn id="4" xr3:uid="{5A27EAB6-099A-42CF-97D2-A074A65B6CDE}" name="Industry"/>
    <tableColumn id="8" xr3:uid="{AF2FE13F-A6B0-487E-BDDD-DAEC8B6108B0}" name="SIC"/>
    <tableColumn id="14" xr3:uid="{A1635F6D-1E06-4FB6-9DB1-6BCCC0978D59}" name="Market Cap" dataDxfId="5">
      <calculatedColumnFormula array="1">IFERROR(_FV(STable[[#This Row],[Security Name]],"Market cap",TRUE),_FV(STable[[#This Row],[Security Name]],"Volume average",TRUE)*STable[[#This Row],[Price]])</calculatedColumnFormula>
    </tableColumn>
    <tableColumn id="10" xr3:uid="{0825545D-1030-4EC5-9DAD-767C20B9B359}" name="Price" dataDxfId="4">
      <calculatedColumnFormula array="1">_FV(STable[[#This Row],[Security Name]],"Price")</calculatedColumnFormula>
    </tableColumn>
    <tableColumn id="9" xr3:uid="{74593FA0-168B-4B6B-9028-2563B224C3C9}" name="Daily % Change" dataDxfId="3">
      <calculatedColumnFormula array="1">IFERROR(_FV(STable[[#This Row],[Security Name]],"Change (%)",TRUE),0)</calculatedColumnFormula>
    </tableColumn>
    <tableColumn id="6" xr3:uid="{88BDCBAB-8D73-4BD4-8C82-1E6A94950CB9}" name="P/E" dataDxfId="2" dataCellStyle="Percent">
      <calculatedColumnFormula array="1">IFERROR(_FV(STable[[#This Row],[Security Name]],"P/E",TRUE),0)</calculatedColumnFormula>
    </tableColumn>
    <tableColumn id="7" xr3:uid="{93B38242-FE78-4347-8B0A-595943B6B8D3}" name="Beta" dataDxfId="1" dataCellStyle="Percent">
      <calculatedColumnFormula array="1">IFERROR(_FV(STable[[#This Row],[Security Name]],"Beta"),0)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6" row="3">
    <wetp:webextensionref xmlns:r="http://schemas.openxmlformats.org/officeDocument/2006/relationships" r:id="rId1"/>
  </wetp:taskpane>
  <wetp:taskpane dockstate="right" visibility="0" width="350" row="6">
    <wetp:webextensionref xmlns:r="http://schemas.openxmlformats.org/officeDocument/2006/relationships" r:id="rId2"/>
  </wetp:taskpane>
  <wetp:taskpane dockstate="right" visibility="0" width="350" row="5">
    <wetp:webextensionref xmlns:r="http://schemas.openxmlformats.org/officeDocument/2006/relationships" r:id="rId3"/>
  </wetp:taskpane>
  <wetp:taskpane dockstate="right" visibility="0" width="350" row="7">
    <wetp:webextensionref xmlns:r="http://schemas.openxmlformats.org/officeDocument/2006/relationships" r:id="rId4"/>
  </wetp:taskpane>
</wetp:taskpanes>
</file>

<file path=xl/webextensions/webextension1.xml><?xml version="1.0" encoding="utf-8"?>
<we:webextension xmlns:we="http://schemas.microsoft.com/office/webextensions/webextension/2010/11" id="{6F029E4B-ACD1-4BED-9E53-A2FDAB2765B8}">
  <we:reference id="wa200005502" version="1.0.0.11" store="en-US" storeType="OMEX"/>
  <we:alternateReferences>
    <we:reference id="wa200005502" version="1.0.0.11" store="wa200005502" storeType="OMEX"/>
  </we:alternateReferences>
  <we:properties>
    <we:property name="docId" value="&quot;ZDFWnCAcmccLYDx1uxWv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7B5FF765-0470-448A-AABC-4A607AC1B00F}">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29FDD0F3-7715-4FB6-8B77-2F1F5450F221}">
  <we:reference id="wa200006009" version="2.0.1.10" store="en-US" storeType="OMEX"/>
  <we:alternateReferences>
    <we:reference id="wa200006009" version="2.0.1.10" store="wa200006009"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_xldudf_SAI_ASK</we:customFunctionIds>
        <we:customFunctionIds>_xldudf_SAI_PROMPTARRAY</we:customFunctionIds>
        <we:customFunctionIds>_xldudf_SAI_GENERATETABLE</we:customFunctionIds>
        <we:customFunctionIds>_xldudf_SAI_FILL</we:customFunctionIds>
        <we:customFunctionIds>_xldudf_SAI_SPLIT</we:customFunctionIds>
        <we:customFunctionIds>_xldudf_SAI_EXTRACT</we:customFunctionIds>
        <we:customFunctionIds>_xldudf_SAI_EXTRACTARRAY</we:customFunctionIds>
        <we:customFunctionIds>_xldudf_SAI_EDIT</we:customFunctionIds>
        <we:customFunctionIds>_xldudf_SAI_EDITARRAY</we:customFunctionIds>
        <we:customFunctionIds>_xldudf_SAI_FORMAT</we:customFunctionIds>
        <we:customFunctionIds>_xldudf_SAI_FORMATARRAY</we:customFunctionIds>
        <we:customFunctionIds>_xldudf_SAI_CLASSIFY</we:customFunctionIds>
        <we:customFunctionIds>_xldudf_SAI_CLASSIFYARRAY</we:customFunctionIds>
        <we:customFunctionIds>_xldudf_SAI_TAG</we:customFunctionIds>
        <we:customFunctionIds>_xldudf_SAI_TAGARRAY</we:customFunctionIds>
        <we:customFunctionIds>_xldudf_SAI_SUMMARIZE</we:customFunctionIds>
        <we:customFunctionIds>_xldudf_SAI_SUMMARIZEARRAY</we:customFunctionIds>
      </we:customFunctionIdList>
    </a:ext>
  </we:extLst>
</we:webextension>
</file>

<file path=xl/webextensions/webextension4.xml><?xml version="1.0" encoding="utf-8"?>
<we:webextension xmlns:we="http://schemas.microsoft.com/office/webextensions/webextension/2010/11" id="{7D736CC5-312C-491A-83BA-FE59E1689B13}">
  <we:reference id="wa200005271" version="2.4.4.0" store="en-US" storeType="OMEX"/>
  <we:alternateReferences>
    <we:reference id="WA200005271" version="2.4.4.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AA5AF-F862-4E90-B6CC-8FAB5D8675E7}">
  <sheetPr codeName="Sheet1"/>
  <dimension ref="A1:AX2797"/>
  <sheetViews>
    <sheetView topLeftCell="B1" workbookViewId="0">
      <selection activeCell="C3" sqref="C3"/>
    </sheetView>
  </sheetViews>
  <sheetFormatPr defaultRowHeight="14.4" x14ac:dyDescent="0.3"/>
  <cols>
    <col min="1" max="1" width="13.44140625" customWidth="1"/>
    <col min="2" max="2" width="53.5546875" customWidth="1"/>
    <col min="3" max="3" width="26.5546875" customWidth="1"/>
    <col min="4" max="4" width="30.6640625" customWidth="1"/>
    <col min="5" max="5" width="10" customWidth="1"/>
    <col min="6" max="6" width="15.109375" style="1" customWidth="1"/>
    <col min="7" max="7" width="22.44140625" customWidth="1"/>
    <col min="8" max="8" width="16.88671875" style="4" customWidth="1"/>
    <col min="9" max="9" width="10.44140625" style="17" customWidth="1"/>
    <col min="10" max="10" width="14.6640625" style="17" customWidth="1"/>
    <col min="11" max="11" width="19.5546875" customWidth="1"/>
    <col min="12" max="12" width="17.6640625" customWidth="1"/>
    <col min="13" max="13" width="63.6640625" customWidth="1"/>
    <col min="14" max="14" width="28" customWidth="1"/>
    <col min="15" max="15" width="55.88671875" customWidth="1"/>
    <col min="16" max="16" width="11.5546875" bestFit="1" customWidth="1"/>
    <col min="17" max="17" width="26.33203125" bestFit="1" customWidth="1"/>
    <col min="18" max="18" width="16.5546875" bestFit="1" customWidth="1"/>
    <col min="19" max="19" width="19.33203125" customWidth="1"/>
    <col min="20" max="20" width="17.109375" style="4" customWidth="1"/>
    <col min="21" max="21" width="18.5546875" style="4" customWidth="1"/>
    <col min="22" max="22" width="18.109375" customWidth="1"/>
    <col min="23" max="23" width="14" customWidth="1"/>
    <col min="24" max="24" width="15.6640625" customWidth="1"/>
    <col min="25" max="25" width="19.109375" customWidth="1"/>
    <col min="26" max="26" width="15.6640625" customWidth="1"/>
    <col min="27" max="27" width="11.33203125" customWidth="1"/>
    <col min="38" max="42" width="27.5546875" customWidth="1"/>
  </cols>
  <sheetData>
    <row r="1" spans="1:50" ht="15" thickBot="1" x14ac:dyDescent="0.35">
      <c r="A1" t="s">
        <v>3507</v>
      </c>
      <c r="B1" t="s">
        <v>0</v>
      </c>
      <c r="C1" t="s">
        <v>1</v>
      </c>
      <c r="D1" t="s">
        <v>2</v>
      </c>
      <c r="E1" t="s">
        <v>3544</v>
      </c>
      <c r="F1" s="11" t="s">
        <v>3506</v>
      </c>
      <c r="G1" s="3" t="s">
        <v>4</v>
      </c>
      <c r="H1" s="2" t="s">
        <v>3</v>
      </c>
      <c r="I1" s="17" t="s">
        <v>3491</v>
      </c>
      <c r="J1" s="17" t="s">
        <v>3492</v>
      </c>
      <c r="S1" s="4"/>
      <c r="V1" s="4"/>
      <c r="W1" s="4"/>
      <c r="X1" s="4"/>
    </row>
    <row r="2" spans="1:50" x14ac:dyDescent="0.3">
      <c r="A2" t="s">
        <v>2750</v>
      </c>
      <c r="B2" t="e" vm="1">
        <v>#VALUE!</v>
      </c>
      <c r="C2" t="s">
        <v>3541</v>
      </c>
      <c r="D2" t="s">
        <v>3825</v>
      </c>
      <c r="E2">
        <v>4700</v>
      </c>
      <c r="F2" cm="1">
        <f t="array" aca="1" ref="F2" ca="1">IFERROR(_FV(STable[[#This Row],[Security Name]],"Market cap",TRUE),_FV(STable[[#This Row],[Security Name]],"Volume average",TRUE)*STable[[#This Row],[Price]])</f>
        <v>240131301</v>
      </c>
      <c r="G2" s="4" cm="1">
        <f t="array" aca="1" ref="G2" ca="1">_FV(STable[[#This Row],[Security Name]],"Price")</f>
        <v>2.9497</v>
      </c>
      <c r="H2" s="1" cm="1">
        <f t="array" aca="1" ref="H2" ca="1">IFERROR(_FV(STable[[#This Row],[Security Name]],"Change (%)",TRUE),0)</f>
        <v>-3.6046000000000002E-2</v>
      </c>
      <c r="I2" s="17" cm="1">
        <f t="array" aca="1" ref="I2" ca="1">IFERROR(_FV(STable[[#This Row],[Security Name]],"P/E",TRUE),0)</f>
        <v>0</v>
      </c>
      <c r="J2" s="17" cm="1">
        <f t="array" aca="1" ref="J2" ca="1">IFERROR(_FV(STable[[#This Row],[Security Name]],"Beta"),0)</f>
        <v>2.4077999999999999</v>
      </c>
      <c r="K2" s="11"/>
      <c r="L2" s="11"/>
      <c r="P2" s="1"/>
      <c r="Q2" s="1"/>
      <c r="R2" s="4"/>
      <c r="S2" s="4"/>
      <c r="U2"/>
      <c r="Y2" s="1"/>
      <c r="Z2" s="7"/>
      <c r="AA2" s="7"/>
      <c r="AB2" s="1"/>
      <c r="AC2" s="1"/>
      <c r="AD2" s="1"/>
      <c r="AE2" s="1"/>
      <c r="AF2" s="1"/>
      <c r="AG2" s="1"/>
      <c r="AQ2" s="10"/>
    </row>
    <row r="3" spans="1:50" x14ac:dyDescent="0.3">
      <c r="A3" t="s">
        <v>1703</v>
      </c>
      <c r="B3" t="e" vm="2">
        <v>#VALUE!</v>
      </c>
      <c r="C3" t="s">
        <v>3541</v>
      </c>
      <c r="D3" t="s">
        <v>3649</v>
      </c>
      <c r="E3">
        <v>4513</v>
      </c>
      <c r="F3" cm="1">
        <f t="array" aca="1" ref="F3" ca="1">IFERROR(_FV(STable[[#This Row],[Security Name]],"Market cap",TRUE),_FV(STable[[#This Row],[Security Name]],"Volume average",TRUE)*STable[[#This Row],[Price]])</f>
        <v>60133740</v>
      </c>
      <c r="G3" s="4" cm="1">
        <f t="array" aca="1" ref="G3" ca="1">_FV(STable[[#This Row],[Security Name]],"Price")</f>
        <v>22.25</v>
      </c>
      <c r="H3" s="1" cm="1">
        <f t="array" aca="1" ref="H3" ca="1">IFERROR(_FV(STable[[#This Row],[Security Name]],"Change (%)",TRUE),0)</f>
        <v>-3.2608999999999999E-2</v>
      </c>
      <c r="I3" s="17" cm="1">
        <f t="array" aca="1" ref="I3" ca="1">IFERROR(_FV(STable[[#This Row],[Security Name]],"P/E",TRUE),0)</f>
        <v>0</v>
      </c>
      <c r="J3" s="17" cm="1">
        <f t="array" aca="1" ref="J3" ca="1">IFERROR(_FV(STable[[#This Row],[Security Name]],"Beta"),0)</f>
        <v>0.37709999999999999</v>
      </c>
      <c r="K3" s="1"/>
      <c r="P3" s="1"/>
      <c r="Q3" s="1"/>
      <c r="R3" s="4"/>
      <c r="S3" s="5"/>
      <c r="U3"/>
      <c r="Y3" s="1"/>
      <c r="Z3" s="1"/>
      <c r="AA3" s="1"/>
      <c r="AB3" s="1"/>
      <c r="AC3" s="1"/>
      <c r="AD3" s="1"/>
      <c r="AE3" s="1"/>
      <c r="AF3" s="1"/>
      <c r="AG3" s="1"/>
      <c r="AQ3" s="11"/>
    </row>
    <row r="4" spans="1:50" x14ac:dyDescent="0.3">
      <c r="A4" t="s">
        <v>695</v>
      </c>
      <c r="B4" t="e" vm="3">
        <v>#VALUE!</v>
      </c>
      <c r="C4" t="s">
        <v>3541</v>
      </c>
      <c r="D4" t="s">
        <v>3713</v>
      </c>
      <c r="E4">
        <v>4731</v>
      </c>
      <c r="F4" cm="1">
        <f t="array" aca="1" ref="F4" ca="1">IFERROR(_FV(STable[[#This Row],[Security Name]],"Market cap",TRUE),_FV(STable[[#This Row],[Security Name]],"Volume average",TRUE)*STable[[#This Row],[Price]])</f>
        <v>21747523564</v>
      </c>
      <c r="G4" s="4" cm="1">
        <f t="array" aca="1" ref="G4" ca="1">_FV(STable[[#This Row],[Security Name]],"Price")</f>
        <v>184.535</v>
      </c>
      <c r="H4" s="1" cm="1">
        <f t="array" aca="1" ref="H4" ca="1">IFERROR(_FV(STable[[#This Row],[Security Name]],"Change (%)",TRUE),0)</f>
        <v>1.6105999999999999E-2</v>
      </c>
      <c r="I4" s="17" cm="1">
        <f t="array" aca="1" ref="I4" ca="1">IFERROR(_FV(STable[[#This Row],[Security Name]],"P/E",TRUE),0)</f>
        <v>38.189399999999999</v>
      </c>
      <c r="J4" s="17" cm="1">
        <f t="array" aca="1" ref="J4" ca="1">IFERROR(_FV(STable[[#This Row],[Security Name]],"Beta"),0)</f>
        <v>0.95830000000000004</v>
      </c>
      <c r="K4" s="1"/>
      <c r="P4" s="1"/>
      <c r="Q4" s="1"/>
      <c r="R4" s="4"/>
      <c r="S4" s="5"/>
      <c r="U4"/>
      <c r="Y4" s="1"/>
      <c r="Z4" s="1"/>
      <c r="AA4" s="1"/>
      <c r="AB4" s="1"/>
      <c r="AC4" s="1"/>
      <c r="AD4" s="1"/>
      <c r="AE4" s="1"/>
      <c r="AF4" s="1"/>
      <c r="AG4" s="1"/>
      <c r="AQ4" s="12"/>
    </row>
    <row r="5" spans="1:50" x14ac:dyDescent="0.3">
      <c r="A5" t="s">
        <v>487</v>
      </c>
      <c r="B5" t="e" vm="4">
        <v>#VALUE!</v>
      </c>
      <c r="C5" t="s">
        <v>3541</v>
      </c>
      <c r="D5" t="s">
        <v>3713</v>
      </c>
      <c r="E5">
        <v>4731</v>
      </c>
      <c r="F5" cm="1">
        <f t="array" aca="1" ref="F5" ca="1">IFERROR(_FV(STable[[#This Row],[Security Name]],"Market cap",TRUE),_FV(STable[[#This Row],[Security Name]],"Volume average",TRUE)*STable[[#This Row],[Price]])</f>
        <v>19625778720</v>
      </c>
      <c r="G5" s="4" cm="1">
        <f t="array" aca="1" ref="G5" ca="1">_FV(STable[[#This Row],[Security Name]],"Price")</f>
        <v>147.58000000000001</v>
      </c>
      <c r="H5" s="1" cm="1">
        <f t="array" aca="1" ref="H5" ca="1">IFERROR(_FV(STable[[#This Row],[Security Name]],"Change (%)",TRUE),0)</f>
        <v>3.8769999999999998E-3</v>
      </c>
      <c r="I5" s="17" cm="1">
        <f t="array" aca="1" ref="I5" ca="1">IFERROR(_FV(STable[[#This Row],[Security Name]],"P/E",TRUE),0)</f>
        <v>24.805900000000001</v>
      </c>
      <c r="J5" s="17" cm="1">
        <f t="array" aca="1" ref="J5" ca="1">IFERROR(_FV(STable[[#This Row],[Security Name]],"Beta"),0)</f>
        <v>1.0611999999999999</v>
      </c>
      <c r="P5" s="1"/>
      <c r="Q5" s="1"/>
      <c r="R5" s="4"/>
      <c r="S5" s="5"/>
      <c r="U5"/>
      <c r="Y5" s="1"/>
      <c r="Z5" s="1"/>
      <c r="AA5" s="1"/>
      <c r="AB5" s="1"/>
      <c r="AC5" s="1"/>
      <c r="AD5" s="1"/>
      <c r="AE5" s="1"/>
      <c r="AF5" s="1"/>
      <c r="AG5" s="1"/>
      <c r="AQ5" s="11"/>
    </row>
    <row r="6" spans="1:50" x14ac:dyDescent="0.3">
      <c r="A6" t="s">
        <v>169</v>
      </c>
      <c r="B6" t="e" vm="5">
        <v>#VALUE!</v>
      </c>
      <c r="C6" t="s">
        <v>3541</v>
      </c>
      <c r="D6" t="s">
        <v>3649</v>
      </c>
      <c r="E6">
        <v>4513</v>
      </c>
      <c r="F6" cm="1">
        <f t="array" aca="1" ref="F6" ca="1">IFERROR(_FV(STable[[#This Row],[Security Name]],"Market cap",TRUE),_FV(STable[[#This Row],[Security Name]],"Volume average",TRUE)*STable[[#This Row],[Price]])</f>
        <v>93463476594</v>
      </c>
      <c r="G6" s="4" cm="1">
        <f t="array" aca="1" ref="G6" ca="1">_FV(STable[[#This Row],[Security Name]],"Price")</f>
        <v>391.70499999999998</v>
      </c>
      <c r="H6" s="1" cm="1">
        <f t="array" aca="1" ref="H6" ca="1">IFERROR(_FV(STable[[#This Row],[Security Name]],"Change (%)",TRUE),0)</f>
        <v>2.8420999999999998E-2</v>
      </c>
      <c r="I6" s="17" cm="1">
        <f t="array" aca="1" ref="I6" ca="1">IFERROR(_FV(STable[[#This Row],[Security Name]],"P/E",TRUE),0)</f>
        <v>21.623200000000001</v>
      </c>
      <c r="J6" s="17" cm="1">
        <f t="array" aca="1" ref="J6" ca="1">IFERROR(_FV(STable[[#This Row],[Security Name]],"Beta"),0)</f>
        <v>1.2850999999999999</v>
      </c>
      <c r="P6" s="1"/>
      <c r="Q6" s="1"/>
      <c r="R6" s="4"/>
      <c r="S6" s="5"/>
      <c r="U6"/>
      <c r="Y6" s="1"/>
      <c r="Z6" s="1"/>
      <c r="AA6" s="1"/>
      <c r="AB6" s="1"/>
      <c r="AC6" s="1"/>
      <c r="AD6" s="1"/>
      <c r="AE6" s="1"/>
      <c r="AF6" s="1"/>
      <c r="AG6" s="1"/>
      <c r="AQ6" s="12"/>
    </row>
    <row r="7" spans="1:50" x14ac:dyDescent="0.3">
      <c r="A7" t="s">
        <v>2116</v>
      </c>
      <c r="B7" t="e" vm="6">
        <v>#VALUE!</v>
      </c>
      <c r="C7" t="s">
        <v>3541</v>
      </c>
      <c r="D7" t="s">
        <v>3713</v>
      </c>
      <c r="E7">
        <v>4731</v>
      </c>
      <c r="F7" cm="1">
        <f t="array" aca="1" ref="F7" ca="1">IFERROR(_FV(STable[[#This Row],[Security Name]],"Market cap",TRUE),_FV(STable[[#This Row],[Security Name]],"Volume average",TRUE)*STable[[#This Row],[Price]])</f>
        <v>693089101</v>
      </c>
      <c r="G7" s="4" cm="1">
        <f t="array" aca="1" ref="G7" ca="1">_FV(STable[[#This Row],[Security Name]],"Price")</f>
        <v>21.965</v>
      </c>
      <c r="H7" s="1" cm="1">
        <f t="array" aca="1" ref="H7" ca="1">IFERROR(_FV(STable[[#This Row],[Security Name]],"Change (%)",TRUE),0)</f>
        <v>5.2468000000000001E-2</v>
      </c>
      <c r="I7" s="17" cm="1">
        <f t="array" aca="1" ref="I7" ca="1">IFERROR(_FV(STable[[#This Row],[Security Name]],"P/E",TRUE),0)</f>
        <v>0</v>
      </c>
      <c r="J7" s="17" cm="1">
        <f t="array" aca="1" ref="J7" ca="1">IFERROR(_FV(STable[[#This Row],[Security Name]],"Beta"),0)</f>
        <v>1.5818000000000001</v>
      </c>
      <c r="P7" s="1"/>
      <c r="Q7" s="1"/>
      <c r="R7" s="4"/>
      <c r="S7" s="5"/>
      <c r="U7"/>
      <c r="Y7" s="1"/>
      <c r="Z7" s="1"/>
      <c r="AA7" s="1"/>
      <c r="AB7" s="1"/>
      <c r="AC7" s="1"/>
      <c r="AD7" s="1"/>
      <c r="AE7" s="1"/>
      <c r="AF7" s="1"/>
      <c r="AG7" s="1"/>
      <c r="AQ7" s="11"/>
    </row>
    <row r="8" spans="1:50" x14ac:dyDescent="0.3">
      <c r="A8" t="s">
        <v>1009</v>
      </c>
      <c r="B8" t="e" vm="7">
        <v>#VALUE!</v>
      </c>
      <c r="C8" t="s">
        <v>3541</v>
      </c>
      <c r="D8" t="s">
        <v>3825</v>
      </c>
      <c r="E8">
        <v>4700</v>
      </c>
      <c r="F8" cm="1">
        <f t="array" aca="1" ref="F8" ca="1">IFERROR(_FV(STable[[#This Row],[Security Name]],"Market cap",TRUE),_FV(STable[[#This Row],[Security Name]],"Volume average",TRUE)*STable[[#This Row],[Price]])</f>
        <v>6783015168</v>
      </c>
      <c r="G8" s="4" cm="1">
        <f t="array" aca="1" ref="G8" ca="1">_FV(STable[[#This Row],[Security Name]],"Price")</f>
        <v>59.13</v>
      </c>
      <c r="H8" s="1" cm="1">
        <f t="array" aca="1" ref="H8" ca="1">IFERROR(_FV(STable[[#This Row],[Security Name]],"Change (%)",TRUE),0)</f>
        <v>3.6095999999999996E-2</v>
      </c>
      <c r="I8" s="17" cm="1">
        <f t="array" aca="1" ref="I8" ca="1">IFERROR(_FV(STable[[#This Row],[Security Name]],"P/E",TRUE),0)</f>
        <v>198.22329999999999</v>
      </c>
      <c r="J8" s="17" cm="1">
        <f t="array" aca="1" ref="J8" ca="1">IFERROR(_FV(STable[[#This Row],[Security Name]],"Beta"),0)</f>
        <v>1.7219</v>
      </c>
      <c r="K8" s="1"/>
      <c r="P8" s="1"/>
      <c r="Q8" s="1"/>
      <c r="R8" s="4"/>
      <c r="S8" s="5"/>
      <c r="U8"/>
      <c r="Y8" s="1"/>
      <c r="Z8" s="1"/>
      <c r="AA8" s="1"/>
      <c r="AB8" s="1"/>
      <c r="AC8" s="1"/>
      <c r="AD8" s="1"/>
      <c r="AE8" s="1"/>
      <c r="AF8" s="1"/>
      <c r="AG8" s="1"/>
      <c r="AQ8" s="12"/>
      <c r="AX8" t="s">
        <v>11</v>
      </c>
    </row>
    <row r="9" spans="1:50" x14ac:dyDescent="0.3">
      <c r="A9" t="s">
        <v>1174</v>
      </c>
      <c r="B9" t="e" vm="8">
        <v>#VALUE!</v>
      </c>
      <c r="C9" t="s">
        <v>3541</v>
      </c>
      <c r="D9" t="s">
        <v>3713</v>
      </c>
      <c r="E9">
        <v>4731</v>
      </c>
      <c r="F9" cm="1">
        <f t="array" aca="1" ref="F9" ca="1">IFERROR(_FV(STable[[#This Row],[Security Name]],"Market cap",TRUE),_FV(STable[[#This Row],[Security Name]],"Volume average",TRUE)*STable[[#This Row],[Price]])</f>
        <v>2617370228</v>
      </c>
      <c r="G9" s="4" cm="1">
        <f t="array" aca="1" ref="G9" ca="1">_FV(STable[[#This Row],[Security Name]],"Price")</f>
        <v>42.8</v>
      </c>
      <c r="H9" s="1" cm="1">
        <f t="array" aca="1" ref="H9" ca="1">IFERROR(_FV(STable[[#This Row],[Security Name]],"Change (%)",TRUE),0)</f>
        <v>3.5817999999999996E-2</v>
      </c>
      <c r="I9" s="17" cm="1">
        <f t="array" aca="1" ref="I9" ca="1">IFERROR(_FV(STable[[#This Row],[Security Name]],"P/E",TRUE),0)</f>
        <v>24.630299999999998</v>
      </c>
      <c r="J9" s="17" cm="1">
        <f t="array" aca="1" ref="J9" ca="1">IFERROR(_FV(STable[[#This Row],[Security Name]],"Beta"),0)</f>
        <v>1.2237</v>
      </c>
      <c r="K9" s="1"/>
      <c r="P9" s="1"/>
      <c r="Q9" s="1"/>
      <c r="R9" s="4"/>
      <c r="S9" s="5"/>
      <c r="U9"/>
      <c r="Y9" s="1"/>
      <c r="Z9" s="1"/>
      <c r="AA9" s="1"/>
      <c r="AB9" s="1"/>
      <c r="AC9" s="1"/>
      <c r="AD9" s="1"/>
      <c r="AE9" s="1"/>
      <c r="AF9" s="1"/>
      <c r="AG9" s="1"/>
      <c r="AQ9" s="11"/>
    </row>
    <row r="10" spans="1:50" x14ac:dyDescent="0.3">
      <c r="A10" t="s">
        <v>2678</v>
      </c>
      <c r="B10" t="e" vm="9">
        <v>#VALUE!</v>
      </c>
      <c r="C10" t="s">
        <v>3541</v>
      </c>
      <c r="D10" t="s">
        <v>3713</v>
      </c>
      <c r="E10">
        <v>4731</v>
      </c>
      <c r="F10" cm="1">
        <f t="array" aca="1" ref="F10" ca="1">IFERROR(_FV(STable[[#This Row],[Security Name]],"Market cap",TRUE),_FV(STable[[#This Row],[Security Name]],"Volume average",TRUE)*STable[[#This Row],[Price]])</f>
        <v>389128547</v>
      </c>
      <c r="G10" s="4" cm="1">
        <f t="array" aca="1" ref="G10" ca="1">_FV(STable[[#This Row],[Security Name]],"Price")</f>
        <v>8.31</v>
      </c>
      <c r="H10" s="1" cm="1">
        <f t="array" aca="1" ref="H10" ca="1">IFERROR(_FV(STable[[#This Row],[Security Name]],"Change (%)",TRUE),0)</f>
        <v>2.5926000000000001E-2</v>
      </c>
      <c r="I10" s="17" cm="1">
        <f t="array" aca="1" ref="I10" ca="1">IFERROR(_FV(STable[[#This Row],[Security Name]],"P/E",TRUE),0)</f>
        <v>28.804200000000002</v>
      </c>
      <c r="J10" s="17" cm="1">
        <f t="array" aca="1" ref="J10" ca="1">IFERROR(_FV(STable[[#This Row],[Security Name]],"Beta"),0)</f>
        <v>0.78669999999999995</v>
      </c>
      <c r="K10" s="1"/>
      <c r="P10" s="1"/>
      <c r="Q10" s="1"/>
      <c r="R10" s="4"/>
      <c r="S10" s="5"/>
      <c r="U10"/>
      <c r="Y10" s="1"/>
      <c r="Z10" s="1"/>
      <c r="AA10" s="1"/>
      <c r="AB10" s="1"/>
      <c r="AC10" s="1"/>
      <c r="AD10" s="1"/>
      <c r="AE10" s="1"/>
      <c r="AF10" s="1"/>
      <c r="AG10" s="1"/>
      <c r="AQ10" s="12"/>
    </row>
    <row r="11" spans="1:50" x14ac:dyDescent="0.3">
      <c r="A11" t="s">
        <v>368</v>
      </c>
      <c r="B11" t="e" vm="10">
        <v>#VALUE!</v>
      </c>
      <c r="C11" t="s">
        <v>3541</v>
      </c>
      <c r="D11" t="s">
        <v>4035</v>
      </c>
      <c r="E11">
        <v>4210</v>
      </c>
      <c r="F11" cm="1">
        <f t="array" aca="1" ref="F11" ca="1">IFERROR(_FV(STable[[#This Row],[Security Name]],"Market cap",TRUE),_FV(STable[[#This Row],[Security Name]],"Volume average",TRUE)*STable[[#This Row],[Price]])</f>
        <v>90626111514</v>
      </c>
      <c r="G11" s="4" cm="1">
        <f t="array" aca="1" ref="G11" ca="1">_FV(STable[[#This Row],[Security Name]],"Price")</f>
        <v>106.66</v>
      </c>
      <c r="H11" s="1" cm="1">
        <f t="array" aca="1" ref="H11" ca="1">IFERROR(_FV(STable[[#This Row],[Security Name]],"Change (%)",TRUE),0)</f>
        <v>1.5228999999999999E-2</v>
      </c>
      <c r="I11" s="17" cm="1">
        <f t="array" aca="1" ref="I11" ca="1">IFERROR(_FV(STable[[#This Row],[Security Name]],"P/E",TRUE),0)</f>
        <v>16.258199999999999</v>
      </c>
      <c r="J11" s="17" cm="1">
        <f t="array" aca="1" ref="J11" ca="1">IFERROR(_FV(STable[[#This Row],[Security Name]],"Beta"),0)</f>
        <v>1.0392999999999999</v>
      </c>
      <c r="K11" s="1"/>
      <c r="P11" s="1"/>
      <c r="Q11" s="1"/>
      <c r="R11" s="4"/>
      <c r="S11" s="5"/>
      <c r="U11"/>
      <c r="Y11" s="1"/>
      <c r="Z11" s="1"/>
      <c r="AA11" s="1"/>
      <c r="AB11" s="1"/>
      <c r="AC11" s="1"/>
      <c r="AD11" s="1"/>
      <c r="AE11" s="1"/>
      <c r="AF11" s="1"/>
      <c r="AG11" s="1"/>
      <c r="AQ11" s="11"/>
    </row>
    <row r="12" spans="1:50" x14ac:dyDescent="0.3">
      <c r="A12" t="s">
        <v>1647</v>
      </c>
      <c r="B12" t="e" vm="11">
        <v>#VALUE!</v>
      </c>
      <c r="C12" t="s">
        <v>3541</v>
      </c>
      <c r="D12" t="s">
        <v>4035</v>
      </c>
      <c r="E12">
        <v>4210</v>
      </c>
      <c r="F12" cm="1">
        <f t="array" aca="1" ref="F12" ca="1">IFERROR(_FV(STable[[#This Row],[Security Name]],"Market cap",TRUE),_FV(STable[[#This Row],[Security Name]],"Volume average",TRUE)*STable[[#This Row],[Price]])</f>
        <v>19332206577</v>
      </c>
      <c r="G12" s="4" cm="1">
        <f t="array" aca="1" ref="G12" ca="1">_FV(STable[[#This Row],[Security Name]],"Price")</f>
        <v>25.11</v>
      </c>
      <c r="H12" s="1" cm="1">
        <f t="array" aca="1" ref="H12" ca="1">IFERROR(_FV(STable[[#This Row],[Security Name]],"Change (%)",TRUE),0)</f>
        <v>-7.5100000000000002E-3</v>
      </c>
      <c r="I12" s="17" cm="1">
        <f t="array" aca="1" ref="I12" ca="1">IFERROR(_FV(STable[[#This Row],[Security Name]],"P/E",TRUE),0)</f>
        <v>16.808399999999999</v>
      </c>
      <c r="J12" s="17" cm="1">
        <f t="array" aca="1" ref="J12" ca="1">IFERROR(_FV(STable[[#This Row],[Security Name]],"Beta"),0)</f>
        <v>-0.20330000000000001</v>
      </c>
      <c r="K12" s="1"/>
      <c r="P12" s="1"/>
      <c r="Q12" s="1"/>
      <c r="R12" s="4"/>
      <c r="S12" s="5"/>
      <c r="U12"/>
      <c r="Y12" s="1"/>
      <c r="Z12" s="1"/>
      <c r="AA12" s="1"/>
      <c r="AB12" s="1"/>
      <c r="AC12" s="1"/>
      <c r="AD12" s="1"/>
      <c r="AE12" s="1"/>
      <c r="AF12" s="1"/>
      <c r="AG12" s="1"/>
    </row>
    <row r="13" spans="1:50" x14ac:dyDescent="0.3">
      <c r="A13" t="s">
        <v>103</v>
      </c>
      <c r="B13" t="e" vm="12">
        <v>#VALUE!</v>
      </c>
      <c r="C13" t="s">
        <v>3541</v>
      </c>
      <c r="D13" t="s">
        <v>3682</v>
      </c>
      <c r="E13">
        <v>4581</v>
      </c>
      <c r="F13" cm="1">
        <f t="array" aca="1" ref="F13" ca="1">IFERROR(_FV(STable[[#This Row],[Security Name]],"Market cap",TRUE),_FV(STable[[#This Row],[Security Name]],"Volume average",TRUE)*STable[[#This Row],[Price]])</f>
        <v>9408756525</v>
      </c>
      <c r="G13" s="4" cm="1">
        <f t="array" aca="1" ref="G13" ca="1">_FV(STable[[#This Row],[Security Name]],"Price")</f>
        <v>339.60500000000002</v>
      </c>
      <c r="H13" s="1" cm="1">
        <f t="array" aca="1" ref="H13" ca="1">IFERROR(_FV(STable[[#This Row],[Security Name]],"Change (%)",TRUE),0)</f>
        <v>1.253E-3</v>
      </c>
      <c r="I13" s="17" cm="1">
        <f t="array" aca="1" ref="I13" ca="1">IFERROR(_FV(STable[[#This Row],[Security Name]],"P/E",TRUE),0)</f>
        <v>17.488299999999999</v>
      </c>
      <c r="J13" s="17" cm="1">
        <f t="array" aca="1" ref="J13" ca="1">IFERROR(_FV(STable[[#This Row],[Security Name]],"Beta"),0)</f>
        <v>0.5403</v>
      </c>
      <c r="K13" s="1"/>
      <c r="P13" s="1"/>
      <c r="Q13" s="1"/>
      <c r="R13" s="4"/>
      <c r="S13" s="5"/>
      <c r="U13"/>
      <c r="Y13" s="1"/>
      <c r="Z13" s="1"/>
      <c r="AA13" s="1"/>
      <c r="AB13" s="1"/>
      <c r="AC13" s="1"/>
      <c r="AD13" s="1"/>
      <c r="AE13" s="1"/>
      <c r="AF13" s="1"/>
      <c r="AG13" s="1"/>
      <c r="AQ13" s="9"/>
    </row>
    <row r="14" spans="1:50" x14ac:dyDescent="0.3">
      <c r="A14" t="s">
        <v>1872</v>
      </c>
      <c r="B14" t="e" vm="13">
        <v>#VALUE!</v>
      </c>
      <c r="C14" t="s">
        <v>3541</v>
      </c>
      <c r="D14" t="s">
        <v>3682</v>
      </c>
      <c r="E14">
        <v>4581</v>
      </c>
      <c r="F14" cm="1">
        <f t="array" aca="1" ref="F14" ca="1">IFERROR(_FV(STable[[#This Row],[Security Name]],"Market cap",TRUE),_FV(STable[[#This Row],[Security Name]],"Volume average",TRUE)*STable[[#This Row],[Price]])</f>
        <v>4330392611</v>
      </c>
      <c r="G14" s="4" cm="1">
        <f t="array" aca="1" ref="G14" ca="1">_FV(STable[[#This Row],[Security Name]],"Price")</f>
        <v>26.21</v>
      </c>
      <c r="H14" s="1" cm="1">
        <f t="array" aca="1" ref="H14" ca="1">IFERROR(_FV(STable[[#This Row],[Security Name]],"Change (%)",TRUE),0)</f>
        <v>4.9849999999999998E-3</v>
      </c>
      <c r="I14" s="17" cm="1">
        <f t="array" aca="1" ref="I14" ca="1">IFERROR(_FV(STable[[#This Row],[Security Name]],"P/E",TRUE),0)</f>
        <v>23.316400000000002</v>
      </c>
      <c r="J14" s="17" cm="1">
        <f t="array" aca="1" ref="J14" ca="1">IFERROR(_FV(STable[[#This Row],[Security Name]],"Beta"),0)</f>
        <v>0.73470000000000002</v>
      </c>
      <c r="K14" s="1"/>
      <c r="P14" s="1"/>
      <c r="Q14" s="1"/>
      <c r="R14" s="4"/>
      <c r="S14" s="5"/>
      <c r="U14"/>
      <c r="Y14" s="1"/>
      <c r="Z14" s="1"/>
      <c r="AA14" s="1"/>
      <c r="AB14" s="1"/>
      <c r="AC14" s="1"/>
      <c r="AD14" s="1"/>
      <c r="AE14" s="1"/>
      <c r="AF14" s="1"/>
      <c r="AG14" s="1"/>
    </row>
    <row r="15" spans="1:50" x14ac:dyDescent="0.3">
      <c r="A15" t="s">
        <v>2222</v>
      </c>
      <c r="B15" t="e" vm="14">
        <v>#VALUE!</v>
      </c>
      <c r="C15" t="s">
        <v>3541</v>
      </c>
      <c r="D15" t="s">
        <v>4097</v>
      </c>
      <c r="E15">
        <v>1311</v>
      </c>
      <c r="F15" cm="1">
        <f t="array" aca="1" ref="F15" ca="1">IFERROR(_FV(STable[[#This Row],[Security Name]],"Market cap",TRUE),_FV(STable[[#This Row],[Security Name]],"Volume average",TRUE)*STable[[#This Row],[Price]])</f>
        <v>74856495</v>
      </c>
      <c r="G15" s="4" cm="1">
        <f t="array" aca="1" ref="G15" ca="1">_FV(STable[[#This Row],[Security Name]],"Price")</f>
        <v>1.2549999999999999</v>
      </c>
      <c r="H15" s="1" cm="1">
        <f t="array" aca="1" ref="H15" ca="1">IFERROR(_FV(STable[[#This Row],[Security Name]],"Change (%)",TRUE),0)</f>
        <v>-4.1985000000000001E-2</v>
      </c>
      <c r="I15" s="17" cm="1">
        <f t="array" aca="1" ref="I15" ca="1">IFERROR(_FV(STable[[#This Row],[Security Name]],"P/E",TRUE),0)</f>
        <v>0</v>
      </c>
      <c r="J15" s="17" cm="1">
        <f t="array" aca="1" ref="J15" ca="1">IFERROR(_FV(STable[[#This Row],[Security Name]],"Beta"),0)</f>
        <v>1.4782999999999999</v>
      </c>
      <c r="K15" s="1"/>
      <c r="P15" s="1"/>
      <c r="Q15" s="1"/>
      <c r="R15" s="4"/>
      <c r="S15" s="5"/>
      <c r="U15"/>
      <c r="Y15" s="1"/>
      <c r="Z15" s="1"/>
      <c r="AA15" s="1"/>
      <c r="AB15" s="1"/>
      <c r="AC15" s="1"/>
      <c r="AD15" s="1"/>
      <c r="AE15" s="1"/>
      <c r="AF15" s="1"/>
      <c r="AG15" s="1"/>
      <c r="AQ15" s="9"/>
    </row>
    <row r="16" spans="1:50" x14ac:dyDescent="0.3">
      <c r="A16" t="s">
        <v>1199</v>
      </c>
      <c r="B16" t="e" vm="15">
        <v>#VALUE!</v>
      </c>
      <c r="C16" t="s">
        <v>3541</v>
      </c>
      <c r="D16" t="s">
        <v>4150</v>
      </c>
      <c r="E16">
        <v>2990</v>
      </c>
      <c r="F16" cm="1">
        <f t="array" aca="1" ref="F16" ca="1">IFERROR(_FV(STable[[#This Row],[Security Name]],"Market cap",TRUE),_FV(STable[[#This Row],[Security Name]],"Volume average",TRUE)*STable[[#This Row],[Price]])</f>
        <v>4382846415</v>
      </c>
      <c r="G16" s="4" cm="1">
        <f t="array" aca="1" ref="G16" ca="1">_FV(STable[[#This Row],[Security Name]],"Price")</f>
        <v>34.424999999999997</v>
      </c>
      <c r="H16" s="1" cm="1">
        <f t="array" aca="1" ref="H16" ca="1">IFERROR(_FV(STable[[#This Row],[Security Name]],"Change (%)",TRUE),0)</f>
        <v>4.3813999999999999E-2</v>
      </c>
      <c r="I16" s="17" cm="1">
        <f t="array" aca="1" ref="I16" ca="1">IFERROR(_FV(STable[[#This Row],[Security Name]],"P/E",TRUE),0)</f>
        <v>49.833500000000001</v>
      </c>
      <c r="J16" s="17" cm="1">
        <f t="array" aca="1" ref="J16" ca="1">IFERROR(_FV(STable[[#This Row],[Security Name]],"Beta"),0)</f>
        <v>1.0737000000000001</v>
      </c>
      <c r="K16" s="1"/>
      <c r="P16" s="1"/>
      <c r="Q16" s="1"/>
      <c r="R16" s="4"/>
      <c r="S16" s="5"/>
      <c r="U16"/>
      <c r="Y16" s="1"/>
      <c r="Z16" s="1"/>
      <c r="AA16" s="1"/>
      <c r="AB16" s="1"/>
      <c r="AC16" s="1"/>
      <c r="AD16" s="1"/>
      <c r="AE16" s="1"/>
      <c r="AF16" s="1"/>
      <c r="AG16" s="1"/>
    </row>
    <row r="17" spans="1:10" x14ac:dyDescent="0.3">
      <c r="A17" t="s">
        <v>504</v>
      </c>
      <c r="B17" t="e" vm="16">
        <v>#VALUE!</v>
      </c>
      <c r="C17" t="s">
        <v>3541</v>
      </c>
      <c r="D17" t="s">
        <v>3676</v>
      </c>
      <c r="E17">
        <v>4213</v>
      </c>
      <c r="F17" cm="1">
        <f t="array" aca="1" ref="F17" ca="1">IFERROR(_FV(STable[[#This Row],[Security Name]],"Market cap",TRUE),_FV(STable[[#This Row],[Security Name]],"Volume average",TRUE)*STable[[#This Row],[Price]])</f>
        <v>2639599762</v>
      </c>
      <c r="G17" s="4" cm="1">
        <f t="array" aca="1" ref="G17" ca="1">_FV(STable[[#This Row],[Security Name]],"Price")</f>
        <v>118.39</v>
      </c>
      <c r="H17" s="1" cm="1">
        <f t="array" aca="1" ref="H17" ca="1">IFERROR(_FV(STable[[#This Row],[Security Name]],"Change (%)",TRUE),0)</f>
        <v>3.6962000000000002E-2</v>
      </c>
      <c r="I17" s="17" cm="1">
        <f t="array" aca="1" ref="I17" ca="1">IFERROR(_FV(STable[[#This Row],[Security Name]],"P/E",TRUE),0)</f>
        <v>45.237099999999998</v>
      </c>
      <c r="J17" s="17" cm="1">
        <f t="array" aca="1" ref="J17" ca="1">IFERROR(_FV(STable[[#This Row],[Security Name]],"Beta"),0)</f>
        <v>1.4686999999999999</v>
      </c>
    </row>
    <row r="18" spans="1:10" x14ac:dyDescent="0.3">
      <c r="A18" t="s">
        <v>1112</v>
      </c>
      <c r="B18" t="e" vm="17">
        <v>#VALUE!</v>
      </c>
      <c r="C18" t="s">
        <v>3541</v>
      </c>
      <c r="D18" t="s">
        <v>3676</v>
      </c>
      <c r="E18">
        <v>4213</v>
      </c>
      <c r="F18" cm="1">
        <f t="array" aca="1" ref="F18" ca="1">IFERROR(_FV(STable[[#This Row],[Security Name]],"Market cap",TRUE),_FV(STable[[#This Row],[Security Name]],"Volume average",TRUE)*STable[[#This Row],[Price]])</f>
        <v>756780148</v>
      </c>
      <c r="G18" s="4" cm="1">
        <f t="array" aca="1" ref="G18" ca="1">_FV(STable[[#This Row],[Security Name]],"Price")</f>
        <v>30.16</v>
      </c>
      <c r="H18" s="1" cm="1">
        <f t="array" aca="1" ref="H18" ca="1">IFERROR(_FV(STable[[#This Row],[Security Name]],"Change (%)",TRUE),0)</f>
        <v>3.2877000000000003E-2</v>
      </c>
      <c r="I18" s="17" cm="1">
        <f t="array" aca="1" ref="I18" ca="1">IFERROR(_FV(STable[[#This Row],[Security Name]],"P/E",TRUE),0)</f>
        <v>290</v>
      </c>
      <c r="J18" s="17" cm="1">
        <f t="array" aca="1" ref="J18" ca="1">IFERROR(_FV(STable[[#This Row],[Security Name]],"Beta"),0)</f>
        <v>1.1524000000000001</v>
      </c>
    </row>
    <row r="19" spans="1:10" x14ac:dyDescent="0.3">
      <c r="A19" t="s">
        <v>2270</v>
      </c>
      <c r="B19" t="e" vm="18">
        <v>#VALUE!</v>
      </c>
      <c r="C19" t="s">
        <v>3541</v>
      </c>
      <c r="D19" t="s">
        <v>3676</v>
      </c>
      <c r="E19">
        <v>4213</v>
      </c>
      <c r="F19" cm="1">
        <f t="array" aca="1" ref="F19" ca="1">IFERROR(_FV(STable[[#This Row],[Security Name]],"Market cap",TRUE),_FV(STable[[#This Row],[Security Name]],"Volume average",TRUE)*STable[[#This Row],[Price]])</f>
        <v>902435445</v>
      </c>
      <c r="G19" s="4" cm="1">
        <f t="array" aca="1" ref="G19" ca="1">_FV(STable[[#This Row],[Security Name]],"Price")</f>
        <v>11.65</v>
      </c>
      <c r="H19" s="1" cm="1">
        <f t="array" aca="1" ref="H19" ca="1">IFERROR(_FV(STable[[#This Row],[Security Name]],"Change (%)",TRUE),0)</f>
        <v>2.8243999999999998E-2</v>
      </c>
      <c r="I19" s="17" cm="1">
        <f t="array" aca="1" ref="I19" ca="1">IFERROR(_FV(STable[[#This Row],[Security Name]],"P/E",TRUE),0)</f>
        <v>0</v>
      </c>
      <c r="J19" s="17" cm="1">
        <f t="array" aca="1" ref="J19" ca="1">IFERROR(_FV(STable[[#This Row],[Security Name]],"Beta"),0)</f>
        <v>1.1523000000000001</v>
      </c>
    </row>
    <row r="20" spans="1:10" x14ac:dyDescent="0.3">
      <c r="A20" t="s">
        <v>325</v>
      </c>
      <c r="B20" t="e" vm="19">
        <v>#VALUE!</v>
      </c>
      <c r="C20" t="s">
        <v>3541</v>
      </c>
      <c r="D20" t="s">
        <v>3676</v>
      </c>
      <c r="E20">
        <v>4213</v>
      </c>
      <c r="F20" cm="1">
        <f t="array" aca="1" ref="F20" ca="1">IFERROR(_FV(STable[[#This Row],[Security Name]],"Market cap",TRUE),_FV(STable[[#This Row],[Security Name]],"Volume average",TRUE)*STable[[#This Row],[Price]])</f>
        <v>23289967020</v>
      </c>
      <c r="G20" s="4" cm="1">
        <f t="array" aca="1" ref="G20" ca="1">_FV(STable[[#This Row],[Security Name]],"Price")</f>
        <v>246.98</v>
      </c>
      <c r="H20" s="1" cm="1">
        <f t="array" aca="1" ref="H20" ca="1">IFERROR(_FV(STable[[#This Row],[Security Name]],"Change (%)",TRUE),0)</f>
        <v>3.6338000000000002E-2</v>
      </c>
      <c r="I20" s="17" cm="1">
        <f t="array" aca="1" ref="I20" ca="1">IFERROR(_FV(STable[[#This Row],[Security Name]],"P/E",TRUE),0)</f>
        <v>40.192</v>
      </c>
      <c r="J20" s="17" cm="1">
        <f t="array" aca="1" ref="J20" ca="1">IFERROR(_FV(STable[[#This Row],[Security Name]],"Beta"),0)</f>
        <v>1.2564</v>
      </c>
    </row>
    <row r="21" spans="1:10" x14ac:dyDescent="0.3">
      <c r="A21" t="s">
        <v>1073</v>
      </c>
      <c r="B21" t="e" vm="20">
        <v>#VALUE!</v>
      </c>
      <c r="C21" t="s">
        <v>3541</v>
      </c>
      <c r="D21" t="s">
        <v>3676</v>
      </c>
      <c r="E21">
        <v>4213</v>
      </c>
      <c r="F21" cm="1">
        <f t="array" aca="1" ref="F21" ca="1">IFERROR(_FV(STable[[#This Row],[Security Name]],"Market cap",TRUE),_FV(STable[[#This Row],[Security Name]],"Volume average",TRUE)*STable[[#This Row],[Price]])</f>
        <v>10506152393</v>
      </c>
      <c r="G21" s="4" cm="1">
        <f t="array" aca="1" ref="G21" ca="1">_FV(STable[[#This Row],[Security Name]],"Price")</f>
        <v>64.67</v>
      </c>
      <c r="H21" s="1" cm="1">
        <f t="array" aca="1" ref="H21" ca="1">IFERROR(_FV(STable[[#This Row],[Security Name]],"Change (%)",TRUE),0)</f>
        <v>5.2849999999999998E-3</v>
      </c>
      <c r="I21" s="17" cm="1">
        <f t="array" aca="1" ref="I21" ca="1">IFERROR(_FV(STable[[#This Row],[Security Name]],"P/E",TRUE),0)</f>
        <v>159.4821</v>
      </c>
      <c r="J21" s="17" cm="1">
        <f t="array" aca="1" ref="J21" ca="1">IFERROR(_FV(STable[[#This Row],[Security Name]],"Beta"),0)</f>
        <v>1.1623000000000001</v>
      </c>
    </row>
    <row r="22" spans="1:10" x14ac:dyDescent="0.3">
      <c r="A22" t="s">
        <v>271</v>
      </c>
      <c r="B22" t="e" vm="21">
        <v>#VALUE!</v>
      </c>
      <c r="C22" t="s">
        <v>3541</v>
      </c>
      <c r="D22" t="s">
        <v>3676</v>
      </c>
      <c r="E22">
        <v>4213</v>
      </c>
      <c r="F22" cm="1">
        <f t="array" aca="1" ref="F22" ca="1">IFERROR(_FV(STable[[#This Row],[Security Name]],"Market cap",TRUE),_FV(STable[[#This Row],[Security Name]],"Volume average",TRUE)*STable[[#This Row],[Price]])</f>
        <v>5917749904</v>
      </c>
      <c r="G22" s="4" cm="1">
        <f t="array" aca="1" ref="G22" ca="1">_FV(STable[[#This Row],[Security Name]],"Price")</f>
        <v>174.22</v>
      </c>
      <c r="H22" s="1" cm="1">
        <f t="array" aca="1" ref="H22" ca="1">IFERROR(_FV(STable[[#This Row],[Security Name]],"Change (%)",TRUE),0)</f>
        <v>1.6156E-2</v>
      </c>
      <c r="I22" s="17" cm="1">
        <f t="array" aca="1" ref="I22" ca="1">IFERROR(_FV(STable[[#This Row],[Security Name]],"P/E",TRUE),0)</f>
        <v>52.667900000000003</v>
      </c>
      <c r="J22" s="17" cm="1">
        <f t="array" aca="1" ref="J22" ca="1">IFERROR(_FV(STable[[#This Row],[Security Name]],"Beta"),0)</f>
        <v>0.80300000000000005</v>
      </c>
    </row>
    <row r="23" spans="1:10" x14ac:dyDescent="0.3">
      <c r="A23" t="s">
        <v>1899</v>
      </c>
      <c r="B23" t="e" vm="22">
        <v>#VALUE!</v>
      </c>
      <c r="C23" t="s">
        <v>3541</v>
      </c>
      <c r="D23" t="s">
        <v>3676</v>
      </c>
      <c r="E23">
        <v>4213</v>
      </c>
      <c r="F23" cm="1">
        <f t="array" aca="1" ref="F23" ca="1">IFERROR(_FV(STable[[#This Row],[Security Name]],"Market cap",TRUE),_FV(STable[[#This Row],[Security Name]],"Volume average",TRUE)*STable[[#This Row],[Price]])</f>
        <v>1206703232</v>
      </c>
      <c r="G23" s="4" cm="1">
        <f t="array" aca="1" ref="G23" ca="1">_FV(STable[[#This Row],[Security Name]],"Price")</f>
        <v>14.79</v>
      </c>
      <c r="H23" s="1" cm="1">
        <f t="array" aca="1" ref="H23" ca="1">IFERROR(_FV(STable[[#This Row],[Security Name]],"Change (%)",TRUE),0)</f>
        <v>3.4265999999999998E-2</v>
      </c>
      <c r="I23" s="17" cm="1">
        <f t="array" aca="1" ref="I23" ca="1">IFERROR(_FV(STable[[#This Row],[Security Name]],"P/E",TRUE),0)</f>
        <v>69.112099999999998</v>
      </c>
      <c r="J23" s="17" cm="1">
        <f t="array" aca="1" ref="J23" ca="1">IFERROR(_FV(STable[[#This Row],[Security Name]],"Beta"),0)</f>
        <v>0.86499999999999999</v>
      </c>
    </row>
    <row r="24" spans="1:10" x14ac:dyDescent="0.3">
      <c r="A24" t="s">
        <v>276</v>
      </c>
      <c r="B24" t="e" vm="23">
        <v>#VALUE!</v>
      </c>
      <c r="C24" t="s">
        <v>3541</v>
      </c>
      <c r="D24" t="s">
        <v>3676</v>
      </c>
      <c r="E24">
        <v>4213</v>
      </c>
      <c r="F24" cm="1">
        <f t="array" aca="1" ref="F24" ca="1">IFERROR(_FV(STable[[#This Row],[Security Name]],"Market cap",TRUE),_FV(STable[[#This Row],[Security Name]],"Volume average",TRUE)*STable[[#This Row],[Price]])</f>
        <v>45501392736</v>
      </c>
      <c r="G24" s="4" cm="1">
        <f t="array" aca="1" ref="G24" ca="1">_FV(STable[[#This Row],[Security Name]],"Price")</f>
        <v>218.31</v>
      </c>
      <c r="H24" s="1" cm="1">
        <f t="array" aca="1" ref="H24" ca="1">IFERROR(_FV(STable[[#This Row],[Security Name]],"Change (%)",TRUE),0)</f>
        <v>2.2193999999999998E-2</v>
      </c>
      <c r="I24" s="17" cm="1">
        <f t="array" aca="1" ref="I24" ca="1">IFERROR(_FV(STable[[#This Row],[Security Name]],"P/E",TRUE),0)</f>
        <v>45.132399999999997</v>
      </c>
      <c r="J24" s="17" cm="1">
        <f t="array" aca="1" ref="J24" ca="1">IFERROR(_FV(STable[[#This Row],[Security Name]],"Beta"),0)</f>
        <v>1.2012</v>
      </c>
    </row>
    <row r="25" spans="1:10" x14ac:dyDescent="0.3">
      <c r="A25" t="s">
        <v>1792</v>
      </c>
      <c r="B25" t="e" vm="24">
        <v>#VALUE!</v>
      </c>
      <c r="C25" t="s">
        <v>3541</v>
      </c>
      <c r="D25" t="s">
        <v>3825</v>
      </c>
      <c r="E25">
        <v>4700</v>
      </c>
      <c r="F25" cm="1">
        <f t="array" aca="1" ref="F25" ca="1">IFERROR(_FV(STable[[#This Row],[Security Name]],"Market cap",TRUE),_FV(STable[[#This Row],[Security Name]],"Volume average",TRUE)*STable[[#This Row],[Price]])</f>
        <v>3098217672</v>
      </c>
      <c r="G25" s="4" cm="1">
        <f t="array" aca="1" ref="G25" ca="1">_FV(STable[[#This Row],[Security Name]],"Price")</f>
        <v>18.809999999999999</v>
      </c>
      <c r="H25" s="1" cm="1">
        <f t="array" aca="1" ref="H25" ca="1">IFERROR(_FV(STable[[#This Row],[Security Name]],"Change (%)",TRUE),0)</f>
        <v>4.6162000000000002E-2</v>
      </c>
      <c r="I25" s="17" cm="1">
        <f t="array" aca="1" ref="I25" ca="1">IFERROR(_FV(STable[[#This Row],[Security Name]],"P/E",TRUE),0)</f>
        <v>0</v>
      </c>
      <c r="J25" s="17" cm="1">
        <f t="array" aca="1" ref="J25" ca="1">IFERROR(_FV(STable[[#This Row],[Security Name]],"Beta"),0)</f>
        <v>1.6694</v>
      </c>
    </row>
    <row r="26" spans="1:10" x14ac:dyDescent="0.3">
      <c r="A26" t="s">
        <v>81</v>
      </c>
      <c r="B26" t="e" vm="25">
        <v>#VALUE!</v>
      </c>
      <c r="C26" t="s">
        <v>3541</v>
      </c>
      <c r="D26" t="s">
        <v>3676</v>
      </c>
      <c r="E26">
        <v>4213</v>
      </c>
      <c r="F26" cm="1">
        <f t="array" aca="1" ref="F26" ca="1">IFERROR(_FV(STable[[#This Row],[Security Name]],"Market cap",TRUE),_FV(STable[[#This Row],[Security Name]],"Volume average",TRUE)*STable[[#This Row],[Price]])</f>
        <v>11622043425</v>
      </c>
      <c r="G26" s="4" cm="1">
        <f t="array" aca="1" ref="G26" ca="1">_FV(STable[[#This Row],[Security Name]],"Price")</f>
        <v>435.78</v>
      </c>
      <c r="H26" s="1" cm="1">
        <f t="array" aca="1" ref="H26" ca="1">IFERROR(_FV(STable[[#This Row],[Security Name]],"Change (%)",TRUE),0)</f>
        <v>3.1285E-2</v>
      </c>
      <c r="I26" s="17" cm="1">
        <f t="array" aca="1" ref="I26" ca="1">IFERROR(_FV(STable[[#This Row],[Security Name]],"P/E",TRUE),0)</f>
        <v>45.773800000000001</v>
      </c>
      <c r="J26" s="17" cm="1">
        <f t="array" aca="1" ref="J26" ca="1">IFERROR(_FV(STable[[#This Row],[Security Name]],"Beta"),0)</f>
        <v>2.0983999999999998</v>
      </c>
    </row>
    <row r="27" spans="1:10" x14ac:dyDescent="0.3">
      <c r="A27" t="s">
        <v>1746</v>
      </c>
      <c r="B27" t="e" vm="26">
        <v>#VALUE!</v>
      </c>
      <c r="C27" t="s">
        <v>3541</v>
      </c>
      <c r="D27" t="s">
        <v>3676</v>
      </c>
      <c r="E27">
        <v>4213</v>
      </c>
      <c r="F27" cm="1">
        <f t="array" aca="1" ref="F27" ca="1">IFERROR(_FV(STable[[#This Row],[Security Name]],"Market cap",TRUE),_FV(STable[[#This Row],[Security Name]],"Volume average",TRUE)*STable[[#This Row],[Price]])</f>
        <v>5168920020</v>
      </c>
      <c r="G27" s="4" cm="1">
        <f t="array" aca="1" ref="G27" ca="1">_FV(STable[[#This Row],[Security Name]],"Price")</f>
        <v>29.48</v>
      </c>
      <c r="H27" s="1" cm="1">
        <f t="array" aca="1" ref="H27" ca="1">IFERROR(_FV(STable[[#This Row],[Security Name]],"Change (%)",TRUE),0)</f>
        <v>2.7178000000000001E-2</v>
      </c>
      <c r="I27" s="17" cm="1">
        <f t="array" aca="1" ref="I27" ca="1">IFERROR(_FV(STable[[#This Row],[Security Name]],"P/E",TRUE),0)</f>
        <v>49.898400000000002</v>
      </c>
      <c r="J27" s="17" cm="1">
        <f t="array" aca="1" ref="J27" ca="1">IFERROR(_FV(STable[[#This Row],[Security Name]],"Beta"),0)</f>
        <v>1.0988</v>
      </c>
    </row>
    <row r="28" spans="1:10" x14ac:dyDescent="0.3">
      <c r="A28" t="s">
        <v>1094</v>
      </c>
      <c r="B28" t="e" vm="27">
        <v>#VALUE!</v>
      </c>
      <c r="C28" t="s">
        <v>3541</v>
      </c>
      <c r="D28" t="s">
        <v>3676</v>
      </c>
      <c r="E28">
        <v>4213</v>
      </c>
      <c r="F28" cm="1">
        <f t="array" aca="1" ref="F28" ca="1">IFERROR(_FV(STable[[#This Row],[Security Name]],"Market cap",TRUE),_FV(STable[[#This Row],[Security Name]],"Volume average",TRUE)*STable[[#This Row],[Price]])</f>
        <v>626077425</v>
      </c>
      <c r="G28" s="4" cm="1">
        <f t="array" aca="1" ref="G28" ca="1">_FV(STable[[#This Row],[Security Name]],"Price")</f>
        <v>23.76</v>
      </c>
      <c r="H28" s="1" cm="1">
        <f t="array" aca="1" ref="H28" ca="1">IFERROR(_FV(STable[[#This Row],[Security Name]],"Change (%)",TRUE),0)</f>
        <v>5.4126000000000001E-2</v>
      </c>
      <c r="I28" s="17" cm="1">
        <f t="array" aca="1" ref="I28" ca="1">IFERROR(_FV(STable[[#This Row],[Security Name]],"P/E",TRUE),0)</f>
        <v>0</v>
      </c>
      <c r="J28" s="17" cm="1">
        <f t="array" aca="1" ref="J28" ca="1">IFERROR(_FV(STable[[#This Row],[Security Name]],"Beta"),0)</f>
        <v>0.752</v>
      </c>
    </row>
    <row r="29" spans="1:10" x14ac:dyDescent="0.3">
      <c r="A29" t="s">
        <v>1289</v>
      </c>
      <c r="B29" t="e" vm="28">
        <v>#VALUE!</v>
      </c>
      <c r="C29" t="s">
        <v>3541</v>
      </c>
      <c r="D29" t="s">
        <v>3676</v>
      </c>
      <c r="E29">
        <v>4213</v>
      </c>
      <c r="F29" cm="1">
        <f t="array" aca="1" ref="F29" ca="1">IFERROR(_FV(STable[[#This Row],[Security Name]],"Market cap",TRUE),_FV(STable[[#This Row],[Security Name]],"Volume average",TRUE)*STable[[#This Row],[Price]])</f>
        <v>1952275332</v>
      </c>
      <c r="G29" s="4" cm="1">
        <f t="array" aca="1" ref="G29" ca="1">_FV(STable[[#This Row],[Security Name]],"Price")</f>
        <v>32.564999999999998</v>
      </c>
      <c r="H29" s="1" cm="1">
        <f t="array" aca="1" ref="H29" ca="1">IFERROR(_FV(STable[[#This Row],[Security Name]],"Change (%)",TRUE),0)</f>
        <v>2.3080000000000002E-3</v>
      </c>
      <c r="I29" s="17" cm="1">
        <f t="array" aca="1" ref="I29" ca="1">IFERROR(_FV(STable[[#This Row],[Security Name]],"P/E",TRUE),0)</f>
        <v>0</v>
      </c>
      <c r="J29" s="17" cm="1">
        <f t="array" aca="1" ref="J29" ca="1">IFERROR(_FV(STable[[#This Row],[Security Name]],"Beta"),0)</f>
        <v>1.1377999999999999</v>
      </c>
    </row>
    <row r="30" spans="1:10" x14ac:dyDescent="0.3">
      <c r="A30" t="s">
        <v>526</v>
      </c>
      <c r="B30" t="e" vm="29">
        <v>#VALUE!</v>
      </c>
      <c r="C30" t="s">
        <v>3541</v>
      </c>
      <c r="D30" t="s">
        <v>3825</v>
      </c>
      <c r="E30">
        <v>4700</v>
      </c>
      <c r="F30" cm="1">
        <f t="array" aca="1" ref="F30" ca="1">IFERROR(_FV(STable[[#This Row],[Security Name]],"Market cap",TRUE),_FV(STable[[#This Row],[Security Name]],"Volume average",TRUE)*STable[[#This Row],[Price]])</f>
        <v>26777525780</v>
      </c>
      <c r="G30" s="4" cm="1">
        <f t="array" aca="1" ref="G30" ca="1">_FV(STable[[#This Row],[Security Name]],"Price")</f>
        <v>228.1</v>
      </c>
      <c r="H30" s="1" cm="1">
        <f t="array" aca="1" ref="H30" ca="1">IFERROR(_FV(STable[[#This Row],[Security Name]],"Change (%)",TRUE),0)</f>
        <v>2.6922000000000001E-2</v>
      </c>
      <c r="I30" s="17" cm="1">
        <f t="array" aca="1" ref="I30" ca="1">IFERROR(_FV(STable[[#This Row],[Security Name]],"P/E",TRUE),0)</f>
        <v>86.241399999999999</v>
      </c>
      <c r="J30" s="17" cm="1">
        <f t="array" aca="1" ref="J30" ca="1">IFERROR(_FV(STable[[#This Row],[Security Name]],"Beta"),0)</f>
        <v>1.9722</v>
      </c>
    </row>
    <row r="31" spans="1:10" x14ac:dyDescent="0.3">
      <c r="A31" t="s">
        <v>1705</v>
      </c>
      <c r="B31" t="e" vm="30">
        <v>#VALUE!</v>
      </c>
      <c r="C31" t="s">
        <v>3541</v>
      </c>
      <c r="D31" t="s">
        <v>4228</v>
      </c>
      <c r="E31">
        <v>1221</v>
      </c>
      <c r="F31" cm="1">
        <f t="array" aca="1" ref="F31" ca="1">IFERROR(_FV(STable[[#This Row],[Security Name]],"Market cap",TRUE),_FV(STable[[#This Row],[Security Name]],"Volume average",TRUE)*STable[[#This Row],[Price]])</f>
        <v>3120777910</v>
      </c>
      <c r="G31" s="4" cm="1">
        <f t="array" aca="1" ref="G31" ca="1">_FV(STable[[#This Row],[Security Name]],"Price")</f>
        <v>25.614999999999998</v>
      </c>
      <c r="H31" s="1" cm="1">
        <f t="array" aca="1" ref="H31" ca="1">IFERROR(_FV(STable[[#This Row],[Security Name]],"Change (%)",TRUE),0)</f>
        <v>-4.8829999999999998E-2</v>
      </c>
      <c r="I31" s="17" cm="1">
        <f t="array" ref="I31">IFERROR(_FV(STable[[#This Row],[Security Name]],"P/E",TRUE),0)</f>
        <v>0</v>
      </c>
      <c r="J31" s="17" cm="1">
        <f t="array" aca="1" ref="J31" ca="1">IFERROR(_FV(STable[[#This Row],[Security Name]],"Beta"),0)</f>
        <v>0.40770000000000001</v>
      </c>
    </row>
    <row r="32" spans="1:10" x14ac:dyDescent="0.3">
      <c r="A32" t="s">
        <v>2652</v>
      </c>
      <c r="B32" t="e" vm="31">
        <v>#VALUE!</v>
      </c>
      <c r="C32" t="s">
        <v>3541</v>
      </c>
      <c r="D32" t="s">
        <v>4068</v>
      </c>
      <c r="E32">
        <v>4911</v>
      </c>
      <c r="F32" cm="1">
        <f t="array" aca="1" ref="F32" ca="1">IFERROR(_FV(STable[[#This Row],[Security Name]],"Market cap",TRUE),_FV(STable[[#This Row],[Security Name]],"Volume average",TRUE)*STable[[#This Row],[Price]])</f>
        <v>751258416</v>
      </c>
      <c r="G32" s="4" cm="1">
        <f t="array" aca="1" ref="G32" ca="1">_FV(STable[[#This Row],[Security Name]],"Price")</f>
        <v>15.94</v>
      </c>
      <c r="H32" s="1" cm="1">
        <f t="array" aca="1" ref="H32" ca="1">IFERROR(_FV(STable[[#This Row],[Security Name]],"Change (%)",TRUE),0)</f>
        <v>-3.8601000000000003E-2</v>
      </c>
      <c r="I32" s="17" cm="1">
        <f t="array" aca="1" ref="I32" ca="1">IFERROR(_FV(STable[[#This Row],[Security Name]],"P/E",TRUE),0)</f>
        <v>0</v>
      </c>
      <c r="J32" s="17" cm="1">
        <f t="array" aca="1" ref="J32" ca="1">IFERROR(_FV(STable[[#This Row],[Security Name]],"Beta"),0)</f>
        <v>0.21959999999999999</v>
      </c>
    </row>
    <row r="33" spans="1:10" x14ac:dyDescent="0.3">
      <c r="A33" t="s">
        <v>1047</v>
      </c>
      <c r="B33" t="e" vm="32">
        <v>#VALUE!</v>
      </c>
      <c r="C33" t="s">
        <v>3541</v>
      </c>
      <c r="D33" t="s">
        <v>3915</v>
      </c>
      <c r="E33">
        <v>1400</v>
      </c>
      <c r="F33" cm="1">
        <f t="array" aca="1" ref="F33" ca="1">IFERROR(_FV(STable[[#This Row],[Security Name]],"Market cap",TRUE),_FV(STable[[#This Row],[Security Name]],"Volume average",TRUE)*STable[[#This Row],[Price]])</f>
        <v>4011963531</v>
      </c>
      <c r="G33" s="4" cm="1">
        <f t="array" aca="1" ref="G33" ca="1">_FV(STable[[#This Row],[Security Name]],"Price")</f>
        <v>204.02</v>
      </c>
      <c r="H33" s="1" cm="1">
        <f t="array" aca="1" ref="H33" ca="1">IFERROR(_FV(STable[[#This Row],[Security Name]],"Change (%)",TRUE),0)</f>
        <v>9.8999999999999991E-3</v>
      </c>
      <c r="I33" s="17" cm="1">
        <f t="array" aca="1" ref="I33" ca="1">IFERROR(_FV(STable[[#This Row],[Security Name]],"P/E",TRUE),0)</f>
        <v>49.049199999999999</v>
      </c>
      <c r="J33" s="17" cm="1">
        <f t="array" aca="1" ref="J33" ca="1">IFERROR(_FV(STable[[#This Row],[Security Name]],"Beta"),0)</f>
        <v>1.4238999999999999</v>
      </c>
    </row>
    <row r="34" spans="1:10" x14ac:dyDescent="0.3">
      <c r="A34" t="s">
        <v>1602</v>
      </c>
      <c r="B34" t="e" vm="33">
        <v>#VALUE!</v>
      </c>
      <c r="C34" t="s">
        <v>3541</v>
      </c>
      <c r="D34" t="s">
        <v>3915</v>
      </c>
      <c r="E34">
        <v>1400</v>
      </c>
      <c r="F34" cm="1">
        <f t="array" aca="1" ref="F34" ca="1">IFERROR(_FV(STable[[#This Row],[Security Name]],"Market cap",TRUE),_FV(STable[[#This Row],[Security Name]],"Volume average",TRUE)*STable[[#This Row],[Price]])</f>
        <v>4462590800</v>
      </c>
      <c r="G34" s="4" cm="1">
        <f t="array" aca="1" ref="G34" ca="1">_FV(STable[[#This Row],[Security Name]],"Price")</f>
        <v>21.8</v>
      </c>
      <c r="H34" s="1" cm="1">
        <f t="array" aca="1" ref="H34" ca="1">IFERROR(_FV(STable[[#This Row],[Security Name]],"Change (%)",TRUE),0)</f>
        <v>-6.3810000000000004E-3</v>
      </c>
      <c r="I34" s="17" cm="1">
        <f t="array" aca="1" ref="I34" ca="1">IFERROR(_FV(STable[[#This Row],[Security Name]],"P/E",TRUE),0)</f>
        <v>23.3855</v>
      </c>
      <c r="J34" s="17" cm="1">
        <f t="array" aca="1" ref="J34" ca="1">IFERROR(_FV(STable[[#This Row],[Security Name]],"Beta"),0)</f>
        <v>0.75800000000000001</v>
      </c>
    </row>
    <row r="35" spans="1:10" x14ac:dyDescent="0.3">
      <c r="A35" t="s">
        <v>804</v>
      </c>
      <c r="B35" t="e" vm="34">
        <v>#VALUE!</v>
      </c>
      <c r="C35" t="s">
        <v>3541</v>
      </c>
      <c r="D35" t="s">
        <v>3915</v>
      </c>
      <c r="E35">
        <v>1400</v>
      </c>
      <c r="F35" cm="1">
        <f t="array" aca="1" ref="F35" ca="1">IFERROR(_FV(STable[[#This Row],[Security Name]],"Market cap",TRUE),_FV(STable[[#This Row],[Security Name]],"Volume average",TRUE)*STable[[#This Row],[Price]])</f>
        <v>5036337536</v>
      </c>
      <c r="G35" s="4" cm="1">
        <f t="array" aca="1" ref="G35" ca="1">_FV(STable[[#This Row],[Security Name]],"Price")</f>
        <v>88.74</v>
      </c>
      <c r="H35" s="1" cm="1">
        <f t="array" aca="1" ref="H35" ca="1">IFERROR(_FV(STable[[#This Row],[Security Name]],"Change (%)",TRUE),0)</f>
        <v>5.8318000000000002E-2</v>
      </c>
      <c r="I35" s="17" cm="1">
        <f t="array" aca="1" ref="I35" ca="1">IFERROR(_FV(STable[[#This Row],[Security Name]],"P/E",TRUE),0)</f>
        <v>32.2059</v>
      </c>
      <c r="J35" s="17" cm="1">
        <f t="array" aca="1" ref="J35" ca="1">IFERROR(_FV(STable[[#This Row],[Security Name]],"Beta"),0)</f>
        <v>1.171</v>
      </c>
    </row>
    <row r="36" spans="1:10" x14ac:dyDescent="0.3">
      <c r="A36" t="s">
        <v>46</v>
      </c>
      <c r="B36" t="e" vm="35">
        <v>#VALUE!</v>
      </c>
      <c r="C36" t="s">
        <v>3541</v>
      </c>
      <c r="D36" t="s">
        <v>3915</v>
      </c>
      <c r="E36">
        <v>1400</v>
      </c>
      <c r="F36" cm="1">
        <f t="array" aca="1" ref="F36" ca="1">IFERROR(_FV(STable[[#This Row],[Security Name]],"Market cap",TRUE),_FV(STable[[#This Row],[Security Name]],"Volume average",TRUE)*STable[[#This Row],[Price]])</f>
        <v>37623977524</v>
      </c>
      <c r="G36" s="4" cm="1">
        <f t="array" aca="1" ref="G36" ca="1">_FV(STable[[#This Row],[Security Name]],"Price")</f>
        <v>624.4</v>
      </c>
      <c r="H36" s="1" cm="1">
        <f t="array" aca="1" ref="H36" ca="1">IFERROR(_FV(STable[[#This Row],[Security Name]],"Change (%)",TRUE),0)</f>
        <v>2.7007E-2</v>
      </c>
      <c r="I36" s="17" cm="1">
        <f t="array" aca="1" ref="I36" ca="1">IFERROR(_FV(STable[[#This Row],[Security Name]],"P/E",TRUE),0)</f>
        <v>36.400100000000002</v>
      </c>
      <c r="J36" s="17" cm="1">
        <f t="array" aca="1" ref="J36" ca="1">IFERROR(_FV(STable[[#This Row],[Security Name]],"Beta"),0)</f>
        <v>1.1561999999999999</v>
      </c>
    </row>
    <row r="37" spans="1:10" x14ac:dyDescent="0.3">
      <c r="A37" t="s">
        <v>96</v>
      </c>
      <c r="B37" t="e" vm="36">
        <v>#VALUE!</v>
      </c>
      <c r="C37" t="s">
        <v>3541</v>
      </c>
      <c r="D37" t="s">
        <v>3915</v>
      </c>
      <c r="E37">
        <v>1400</v>
      </c>
      <c r="F37" cm="1">
        <f t="array" aca="1" ref="F37" ca="1">IFERROR(_FV(STable[[#This Row],[Security Name]],"Market cap",TRUE),_FV(STable[[#This Row],[Security Name]],"Volume average",TRUE)*STable[[#This Row],[Price]])</f>
        <v>4004060579</v>
      </c>
      <c r="G37" s="4" cm="1">
        <f t="array" aca="1" ref="G37" ca="1">_FV(STable[[#This Row],[Security Name]],"Price")</f>
        <v>139.66</v>
      </c>
      <c r="H37" s="1" cm="1">
        <f t="array" aca="1" ref="H37" ca="1">IFERROR(_FV(STable[[#This Row],[Security Name]],"Change (%)",TRUE),0)</f>
        <v>4.5203E-2</v>
      </c>
      <c r="I37" s="17" cm="1">
        <f t="array" aca="1" ref="I37" ca="1">IFERROR(_FV(STable[[#This Row],[Security Name]],"P/E",TRUE),0)</f>
        <v>29.9224</v>
      </c>
      <c r="J37" s="17" cm="1">
        <f t="array" aca="1" ref="J37" ca="1">IFERROR(_FV(STable[[#This Row],[Security Name]],"Beta"),0)</f>
        <v>0.88729999999999998</v>
      </c>
    </row>
    <row r="38" spans="1:10" x14ac:dyDescent="0.3">
      <c r="A38" t="s">
        <v>164</v>
      </c>
      <c r="B38" t="e" vm="37">
        <v>#VALUE!</v>
      </c>
      <c r="C38" t="s">
        <v>3541</v>
      </c>
      <c r="D38" t="s">
        <v>3915</v>
      </c>
      <c r="E38">
        <v>1400</v>
      </c>
      <c r="F38" cm="1">
        <f t="array" aca="1" ref="F38" ca="1">IFERROR(_FV(STable[[#This Row],[Security Name]],"Market cap",TRUE),_FV(STable[[#This Row],[Security Name]],"Volume average",TRUE)*STable[[#This Row],[Price]])</f>
        <v>38171935098</v>
      </c>
      <c r="G38" s="4" cm="1">
        <f t="array" aca="1" ref="G38" ca="1">_FV(STable[[#This Row],[Security Name]],"Price")</f>
        <v>292.58999999999997</v>
      </c>
      <c r="H38" s="1" cm="1">
        <f t="array" aca="1" ref="H38" ca="1">IFERROR(_FV(STable[[#This Row],[Security Name]],"Change (%)",TRUE),0)</f>
        <v>2.383E-2</v>
      </c>
      <c r="I38" s="17" cm="1">
        <f t="array" aca="1" ref="I38" ca="1">IFERROR(_FV(STable[[#This Row],[Security Name]],"P/E",TRUE),0)</f>
        <v>35.917400000000001</v>
      </c>
      <c r="J38" s="17" cm="1">
        <f t="array" aca="1" ref="J38" ca="1">IFERROR(_FV(STable[[#This Row],[Security Name]],"Beta"),0)</f>
        <v>1.0743</v>
      </c>
    </row>
    <row r="39" spans="1:10" x14ac:dyDescent="0.3">
      <c r="A39" t="s">
        <v>996</v>
      </c>
      <c r="B39" t="e" vm="38">
        <v>#VALUE!</v>
      </c>
      <c r="C39" t="s">
        <v>3541</v>
      </c>
      <c r="D39" t="s">
        <v>4182</v>
      </c>
      <c r="E39">
        <v>1000</v>
      </c>
      <c r="F39" cm="1">
        <f t="array" aca="1" ref="F39" ca="1">IFERROR(_FV(STable[[#This Row],[Security Name]],"Market cap",TRUE),_FV(STable[[#This Row],[Security Name]],"Volume average",TRUE)*STable[[#This Row],[Price]])</f>
        <v>100798162270</v>
      </c>
      <c r="G39" s="4" cm="1">
        <f t="array" aca="1" ref="G39" ca="1">_FV(STable[[#This Row],[Security Name]],"Price")</f>
        <v>70.135000000000005</v>
      </c>
      <c r="H39" s="1" cm="1">
        <f t="array" aca="1" ref="H39" ca="1">IFERROR(_FV(STable[[#This Row],[Security Name]],"Change (%)",TRUE),0)</f>
        <v>2.7168000000000001E-2</v>
      </c>
      <c r="I39" s="17" cm="1">
        <f t="array" aca="1" ref="I39" ca="1">IFERROR(_FV(STable[[#This Row],[Security Name]],"P/E",TRUE),0)</f>
        <v>45.923900000000003</v>
      </c>
      <c r="J39" s="17" cm="1">
        <f t="array" aca="1" ref="J39" ca="1">IFERROR(_FV(STable[[#This Row],[Security Name]],"Beta"),0)</f>
        <v>1.4744999999999999</v>
      </c>
    </row>
    <row r="40" spans="1:10" x14ac:dyDescent="0.3">
      <c r="A40" t="s">
        <v>439</v>
      </c>
      <c r="B40" t="e" vm="39">
        <v>#VALUE!</v>
      </c>
      <c r="C40" t="s">
        <v>3541</v>
      </c>
      <c r="D40" t="s">
        <v>4182</v>
      </c>
      <c r="E40">
        <v>1000</v>
      </c>
      <c r="F40" cm="1">
        <f t="array" aca="1" ref="F40" ca="1">IFERROR(_FV(STable[[#This Row],[Security Name]],"Market cap",TRUE),_FV(STable[[#This Row],[Security Name]],"Volume average",TRUE)*STable[[#This Row],[Price]])</f>
        <v>159454800477</v>
      </c>
      <c r="G40" s="4" cm="1">
        <f t="array" aca="1" ref="G40" ca="1">_FV(STable[[#This Row],[Security Name]],"Price")</f>
        <v>194.67</v>
      </c>
      <c r="H40" s="1" cm="1">
        <f t="array" aca="1" ref="H40" ca="1">IFERROR(_FV(STable[[#This Row],[Security Name]],"Change (%)",TRUE),0)</f>
        <v>3.4104000000000002E-2</v>
      </c>
      <c r="I40" s="17" cm="1">
        <f t="array" aca="1" ref="I40" ca="1">IFERROR(_FV(STable[[#This Row],[Security Name]],"P/E",TRUE),0)</f>
        <v>37.194800000000001</v>
      </c>
      <c r="J40" s="17" cm="1">
        <f t="array" aca="1" ref="J40" ca="1">IFERROR(_FV(STable[[#This Row],[Security Name]],"Beta"),0)</f>
        <v>1.1794</v>
      </c>
    </row>
    <row r="41" spans="1:10" x14ac:dyDescent="0.3">
      <c r="A41" t="s">
        <v>1541</v>
      </c>
      <c r="B41" t="e" vm="40">
        <v>#VALUE!</v>
      </c>
      <c r="C41" t="s">
        <v>3541</v>
      </c>
      <c r="D41" t="s">
        <v>3825</v>
      </c>
      <c r="E41">
        <v>4700</v>
      </c>
      <c r="F41" cm="1">
        <f t="array" aca="1" ref="F41" ca="1">IFERROR(_FV(STable[[#This Row],[Security Name]],"Market cap",TRUE),_FV(STable[[#This Row],[Security Name]],"Volume average",TRUE)*STable[[#This Row],[Price]])</f>
        <v>2299104877</v>
      </c>
      <c r="G41" s="4" cm="1">
        <f t="array" aca="1" ref="G41" ca="1">_FV(STable[[#This Row],[Security Name]],"Price")</f>
        <v>15.135</v>
      </c>
      <c r="H41" s="1" cm="1">
        <f t="array" aca="1" ref="H41" ca="1">IFERROR(_FV(STable[[#This Row],[Security Name]],"Change (%)",TRUE),0)</f>
        <v>1.9879000000000001E-2</v>
      </c>
      <c r="I41" s="17" cm="1">
        <f t="array" aca="1" ref="I41" ca="1">IFERROR(_FV(STable[[#This Row],[Security Name]],"P/E",TRUE),0)</f>
        <v>17.892199999999999</v>
      </c>
      <c r="J41" s="17" cm="1">
        <f t="array" aca="1" ref="J41" ca="1">IFERROR(_FV(STable[[#This Row],[Security Name]],"Beta"),0)</f>
        <v>0.68720000000000003</v>
      </c>
    </row>
    <row r="42" spans="1:10" x14ac:dyDescent="0.3">
      <c r="A42" t="s">
        <v>2548</v>
      </c>
      <c r="B42" t="e" vm="41">
        <v>#VALUE!</v>
      </c>
      <c r="C42" t="s">
        <v>3541</v>
      </c>
      <c r="D42" t="s">
        <v>4097</v>
      </c>
      <c r="E42">
        <v>1311</v>
      </c>
      <c r="F42" cm="1">
        <f t="array" aca="1" ref="F42" ca="1">IFERROR(_FV(STable[[#This Row],[Security Name]],"Market cap",TRUE),_FV(STable[[#This Row],[Security Name]],"Volume average",TRUE)*STable[[#This Row],[Price]])</f>
        <v>7946993495</v>
      </c>
      <c r="G42" s="4" cm="1">
        <f t="array" aca="1" ref="G42" ca="1">_FV(STable[[#This Row],[Security Name]],"Price")</f>
        <v>12.215</v>
      </c>
      <c r="H42" s="1" cm="1">
        <f t="array" aca="1" ref="H42" ca="1">IFERROR(_FV(STable[[#This Row],[Security Name]],"Change (%)",TRUE),0)</f>
        <v>-6.8978999999999999E-2</v>
      </c>
      <c r="I42" s="17" cm="1">
        <f t="array" aca="1" ref="I42" ca="1">IFERROR(_FV(STable[[#This Row],[Security Name]],"P/E",TRUE),0)</f>
        <v>54.1205</v>
      </c>
      <c r="J42" s="17" cm="1">
        <f t="array" aca="1" ref="J42" ca="1">IFERROR(_FV(STable[[#This Row],[Security Name]],"Beta"),0)</f>
        <v>2.29E-2</v>
      </c>
    </row>
    <row r="43" spans="1:10" x14ac:dyDescent="0.3">
      <c r="A43" t="s">
        <v>918</v>
      </c>
      <c r="B43" t="e" vm="42">
        <v>#VALUE!</v>
      </c>
      <c r="C43" t="s">
        <v>3541</v>
      </c>
      <c r="D43" t="s">
        <v>4182</v>
      </c>
      <c r="E43">
        <v>1000</v>
      </c>
      <c r="F43" cm="1">
        <f t="array" aca="1" ref="F43" ca="1">IFERROR(_FV(STable[[#This Row],[Security Name]],"Market cap",TRUE),_FV(STable[[#This Row],[Security Name]],"Volume average",TRUE)*STable[[#This Row],[Price]])</f>
        <v>204424400159</v>
      </c>
      <c r="G43" s="4" cm="1">
        <f t="array" aca="1" ref="G43" ca="1">_FV(STable[[#This Row],[Security Name]],"Price")</f>
        <v>80.459999999999994</v>
      </c>
      <c r="H43" s="1" cm="1">
        <f t="array" aca="1" ref="H43" ca="1">IFERROR(_FV(STable[[#This Row],[Security Name]],"Change (%)",TRUE),0)</f>
        <v>1.2458E-2</v>
      </c>
      <c r="I43" s="17" cm="1">
        <f t="array" aca="1" ref="I43" ca="1">IFERROR(_FV(STable[[#This Row],[Security Name]],"P/E",TRUE),0)</f>
        <v>19.976700000000001</v>
      </c>
      <c r="J43" s="17" cm="1">
        <f t="array" aca="1" ref="J43" ca="1">IFERROR(_FV(STable[[#This Row],[Security Name]],"Beta"),0)</f>
        <v>0.84970000000000001</v>
      </c>
    </row>
    <row r="44" spans="1:10" x14ac:dyDescent="0.3">
      <c r="A44" t="s">
        <v>2151</v>
      </c>
      <c r="B44" t="e" vm="43">
        <v>#VALUE!</v>
      </c>
      <c r="C44" t="s">
        <v>3541</v>
      </c>
      <c r="D44" t="s">
        <v>3915</v>
      </c>
      <c r="E44">
        <v>1400</v>
      </c>
      <c r="F44" cm="1">
        <f t="array" aca="1" ref="F44" ca="1">IFERROR(_FV(STable[[#This Row],[Security Name]],"Market cap",TRUE),_FV(STable[[#This Row],[Security Name]],"Volume average",TRUE)*STable[[#This Row],[Price]])</f>
        <v>1062699108</v>
      </c>
      <c r="G44" s="4" cm="1">
        <f t="array" aca="1" ref="G44" ca="1">_FV(STable[[#This Row],[Security Name]],"Price")</f>
        <v>25.385000000000002</v>
      </c>
      <c r="H44" s="1" cm="1">
        <f t="array" aca="1" ref="H44" ca="1">IFERROR(_FV(STable[[#This Row],[Security Name]],"Change (%)",TRUE),0)</f>
        <v>-1.7988000000000001E-2</v>
      </c>
      <c r="I44" s="17" cm="1">
        <f t="array" aca="1" ref="I44" ca="1">IFERROR(_FV(STable[[#This Row],[Security Name]],"P/E",TRUE),0)</f>
        <v>0</v>
      </c>
      <c r="J44" s="17" cm="1">
        <f t="array" aca="1" ref="J44" ca="1">IFERROR(_FV(STable[[#This Row],[Security Name]],"Beta"),0)</f>
        <v>1.1803999999999999</v>
      </c>
    </row>
    <row r="45" spans="1:10" x14ac:dyDescent="0.3">
      <c r="A45" t="s">
        <v>1760</v>
      </c>
      <c r="B45" t="e" vm="44">
        <v>#VALUE!</v>
      </c>
      <c r="C45" t="s">
        <v>3541</v>
      </c>
      <c r="D45" t="s">
        <v>3708</v>
      </c>
      <c r="E45">
        <v>1040</v>
      </c>
      <c r="F45" cm="1">
        <f t="array" aca="1" ref="F45" ca="1">IFERROR(_FV(STable[[#This Row],[Security Name]],"Market cap",TRUE),_FV(STable[[#This Row],[Security Name]],"Volume average",TRUE)*STable[[#This Row],[Price]])</f>
        <v>287812785</v>
      </c>
      <c r="G45" s="4" cm="1">
        <f t="array" aca="1" ref="G45" ca="1">_FV(STable[[#This Row],[Security Name]],"Price")</f>
        <v>24.96</v>
      </c>
      <c r="H45" s="1" cm="1">
        <f t="array" aca="1" ref="H45" ca="1">IFERROR(_FV(STable[[#This Row],[Security Name]],"Change (%)",TRUE),0)</f>
        <v>3.4826000000000003E-2</v>
      </c>
      <c r="I45" s="17" cm="1">
        <f t="array" ref="I45">IFERROR(_FV(STable[[#This Row],[Security Name]],"P/E",TRUE),0)</f>
        <v>0</v>
      </c>
      <c r="J45" s="17" cm="1">
        <f t="array" aca="1" ref="J45" ca="1">IFERROR(_FV(STable[[#This Row],[Security Name]],"Beta"),0)</f>
        <v>-2.5499999999999998E-2</v>
      </c>
    </row>
    <row r="46" spans="1:10" x14ac:dyDescent="0.3">
      <c r="A46" t="s">
        <v>2345</v>
      </c>
      <c r="B46" t="e" vm="45">
        <v>#VALUE!</v>
      </c>
      <c r="C46" t="s">
        <v>3541</v>
      </c>
      <c r="D46" t="s">
        <v>3708</v>
      </c>
      <c r="E46">
        <v>1040</v>
      </c>
      <c r="F46" cm="1">
        <f t="array" aca="1" ref="F46" ca="1">IFERROR(_FV(STable[[#This Row],[Security Name]],"Market cap",TRUE),_FV(STable[[#This Row],[Security Name]],"Volume average",TRUE)*STable[[#This Row],[Price]])</f>
        <v>678722522</v>
      </c>
      <c r="G46" s="4" cm="1">
        <f t="array" aca="1" ref="G46" ca="1">_FV(STable[[#This Row],[Security Name]],"Price")</f>
        <v>42.94</v>
      </c>
      <c r="H46" s="1" cm="1">
        <f t="array" aca="1" ref="H46" ca="1">IFERROR(_FV(STable[[#This Row],[Security Name]],"Change (%)",TRUE),0)</f>
        <v>8.2156999999999994E-2</v>
      </c>
      <c r="I46" s="17" cm="1">
        <f t="array" aca="1" ref="I46" ca="1">IFERROR(_FV(STable[[#This Row],[Security Name]],"P/E",TRUE),0)</f>
        <v>61.802</v>
      </c>
      <c r="J46" s="17" cm="1">
        <f t="array" aca="1" ref="J46" ca="1">IFERROR(_FV(STable[[#This Row],[Security Name]],"Beta"),0)</f>
        <v>1.1632</v>
      </c>
    </row>
    <row r="47" spans="1:10" x14ac:dyDescent="0.3">
      <c r="A47" t="s">
        <v>2211</v>
      </c>
      <c r="B47" t="e" vm="46">
        <v>#VALUE!</v>
      </c>
      <c r="C47" t="s">
        <v>3541</v>
      </c>
      <c r="D47" t="s">
        <v>4182</v>
      </c>
      <c r="E47">
        <v>1000</v>
      </c>
      <c r="F47" cm="1">
        <f t="array" aca="1" ref="F47" ca="1">IFERROR(_FV(STable[[#This Row],[Security Name]],"Market cap",TRUE),_FV(STable[[#This Row],[Security Name]],"Volume average",TRUE)*STable[[#This Row],[Price]])</f>
        <v>2406212068</v>
      </c>
      <c r="G47" s="4" cm="1">
        <f t="array" aca="1" ref="G47" ca="1">_FV(STable[[#This Row],[Security Name]],"Price")</f>
        <v>15.23</v>
      </c>
      <c r="H47" s="1" cm="1">
        <f t="array" aca="1" ref="H47" ca="1">IFERROR(_FV(STable[[#This Row],[Security Name]],"Change (%)",TRUE),0)</f>
        <v>1.7367999999999998E-2</v>
      </c>
      <c r="I47" s="17" cm="1">
        <f t="array" ref="I47">IFERROR(_FV(STable[[#This Row],[Security Name]],"P/E",TRUE),0)</f>
        <v>0</v>
      </c>
      <c r="J47" s="17" cm="1">
        <f t="array" aca="1" ref="J47" ca="1">IFERROR(_FV(STable[[#This Row],[Security Name]],"Beta"),0)</f>
        <v>1.3362000000000001</v>
      </c>
    </row>
    <row r="48" spans="1:10" x14ac:dyDescent="0.3">
      <c r="A48" t="s">
        <v>1896</v>
      </c>
      <c r="B48" t="e" vm="47">
        <v>#VALUE!</v>
      </c>
      <c r="C48" t="s">
        <v>3541</v>
      </c>
      <c r="D48" t="s">
        <v>4182</v>
      </c>
      <c r="E48">
        <v>1000</v>
      </c>
      <c r="F48" cm="1">
        <f t="array" aca="1" ref="F48" ca="1">IFERROR(_FV(STable[[#This Row],[Security Name]],"Market cap",TRUE),_FV(STable[[#This Row],[Security Name]],"Volume average",TRUE)*STable[[#This Row],[Price]])</f>
        <v>10935428470</v>
      </c>
      <c r="G48" s="4" cm="1">
        <f t="array" aca="1" ref="G48" ca="1">_FV(STable[[#This Row],[Security Name]],"Price")</f>
        <v>61.55</v>
      </c>
      <c r="H48" s="1" cm="1">
        <f t="array" aca="1" ref="H48" ca="1">IFERROR(_FV(STable[[#This Row],[Security Name]],"Change (%)",TRUE),0)</f>
        <v>-1.2038999999999999E-2</v>
      </c>
      <c r="I48" s="17" cm="1">
        <f t="array" ref="I48">IFERROR(_FV(STable[[#This Row],[Security Name]],"P/E",TRUE),0)</f>
        <v>0</v>
      </c>
      <c r="J48" s="17" cm="1">
        <f t="array" aca="1" ref="J48" ca="1">IFERROR(_FV(STable[[#This Row],[Security Name]],"Beta"),0)</f>
        <v>1.8622000000000001</v>
      </c>
    </row>
    <row r="49" spans="1:10" x14ac:dyDescent="0.3">
      <c r="A49" t="s">
        <v>2679</v>
      </c>
      <c r="B49" t="e" vm="48">
        <v>#VALUE!</v>
      </c>
      <c r="C49" t="s">
        <v>3541</v>
      </c>
      <c r="D49" t="s">
        <v>3708</v>
      </c>
      <c r="E49">
        <v>1040</v>
      </c>
      <c r="F49" cm="1">
        <f t="array" aca="1" ref="F49" ca="1">IFERROR(_FV(STable[[#This Row],[Security Name]],"Market cap",TRUE),_FV(STable[[#This Row],[Security Name]],"Volume average",TRUE)*STable[[#This Row],[Price]])</f>
        <v>176653565</v>
      </c>
      <c r="G49" s="4" cm="1">
        <f t="array" aca="1" ref="G49" ca="1">_FV(STable[[#This Row],[Security Name]],"Price")</f>
        <v>13.26</v>
      </c>
      <c r="H49" s="1" cm="1">
        <f t="array" aca="1" ref="H49" ca="1">IFERROR(_FV(STable[[#This Row],[Security Name]],"Change (%)",TRUE),0)</f>
        <v>3.2709999999999996E-2</v>
      </c>
      <c r="I49" s="17" cm="1">
        <f t="array" aca="1" ref="I49" ca="1">IFERROR(_FV(STable[[#This Row],[Security Name]],"P/E",TRUE),0)</f>
        <v>0</v>
      </c>
      <c r="J49" s="17" cm="1">
        <f t="array" ref="J49">IFERROR(_FV(STable[[#This Row],[Security Name]],"Beta"),0)</f>
        <v>0</v>
      </c>
    </row>
    <row r="50" spans="1:10" x14ac:dyDescent="0.3">
      <c r="A50" t="s">
        <v>640</v>
      </c>
      <c r="B50" t="e" vm="49">
        <v>#VALUE!</v>
      </c>
      <c r="C50" t="s">
        <v>3541</v>
      </c>
      <c r="D50" t="s">
        <v>4068</v>
      </c>
      <c r="E50">
        <v>4911</v>
      </c>
      <c r="F50" cm="1">
        <f t="array" aca="1" ref="F50" ca="1">IFERROR(_FV(STable[[#This Row],[Security Name]],"Market cap",TRUE),_FV(STable[[#This Row],[Security Name]],"Volume average",TRUE)*STable[[#This Row],[Price]])</f>
        <v>72783152650</v>
      </c>
      <c r="G50" s="4" cm="1">
        <f t="array" aca="1" ref="G50" ca="1">_FV(STable[[#This Row],[Security Name]],"Price")</f>
        <v>133.9</v>
      </c>
      <c r="H50" s="1" cm="1">
        <f t="array" aca="1" ref="H50" ca="1">IFERROR(_FV(STable[[#This Row],[Security Name]],"Change (%)",TRUE),0)</f>
        <v>-4.9049999999999996E-3</v>
      </c>
      <c r="I50" s="17" cm="1">
        <f t="array" aca="1" ref="I50" ca="1">IFERROR(_FV(STable[[#This Row],[Security Name]],"P/E",TRUE),0)</f>
        <v>20.090900000000001</v>
      </c>
      <c r="J50" s="17" cm="1">
        <f t="array" aca="1" ref="J50" ca="1">IFERROR(_FV(STable[[#This Row],[Security Name]],"Beta"),0)</f>
        <v>0.5524</v>
      </c>
    </row>
    <row r="51" spans="1:10" x14ac:dyDescent="0.3">
      <c r="A51" t="s">
        <v>221</v>
      </c>
      <c r="B51" t="e" vm="50">
        <v>#VALUE!</v>
      </c>
      <c r="C51" t="s">
        <v>3541</v>
      </c>
      <c r="D51" t="s">
        <v>4068</v>
      </c>
      <c r="E51">
        <v>4911</v>
      </c>
      <c r="F51" cm="1">
        <f t="array" aca="1" ref="F51" ca="1">IFERROR(_FV(STable[[#This Row],[Security Name]],"Market cap",TRUE),_FV(STable[[#This Row],[Security Name]],"Volume average",TRUE)*STable[[#This Row],[Price]])</f>
        <v>106987436383</v>
      </c>
      <c r="G51" s="4" cm="1">
        <f t="array" aca="1" ref="G51" ca="1">_FV(STable[[#This Row],[Security Name]],"Price")</f>
        <v>295.30500000000001</v>
      </c>
      <c r="H51" s="1" cm="1">
        <f t="array" aca="1" ref="H51" ca="1">IFERROR(_FV(STable[[#This Row],[Security Name]],"Change (%)",TRUE),0)</f>
        <v>-1.282E-2</v>
      </c>
      <c r="I51" s="17" cm="1">
        <f t="array" aca="1" ref="I51" ca="1">IFERROR(_FV(STable[[#This Row],[Security Name]],"P/E",TRUE),0)</f>
        <v>39.934100000000001</v>
      </c>
      <c r="J51" s="17" cm="1">
        <f t="array" aca="1" ref="J51" ca="1">IFERROR(_FV(STable[[#This Row],[Security Name]],"Beta"),0)</f>
        <v>1.1499999999999999</v>
      </c>
    </row>
    <row r="52" spans="1:10" x14ac:dyDescent="0.3">
      <c r="A52" t="s">
        <v>570</v>
      </c>
      <c r="B52" t="e" vm="51">
        <v>#VALUE!</v>
      </c>
      <c r="C52" t="s">
        <v>3541</v>
      </c>
      <c r="D52" t="s">
        <v>4145</v>
      </c>
      <c r="E52">
        <v>4931</v>
      </c>
      <c r="F52" cm="1">
        <f t="array" aca="1" ref="F52" ca="1">IFERROR(_FV(STable[[#This Row],[Security Name]],"Market cap",TRUE),_FV(STable[[#This Row],[Security Name]],"Volume average",TRUE)*STable[[#This Row],[Price]])</f>
        <v>99560146920</v>
      </c>
      <c r="G52" s="4" cm="1">
        <f t="array" aca="1" ref="G52" ca="1">_FV(STable[[#This Row],[Security Name]],"Price")</f>
        <v>127.95</v>
      </c>
      <c r="H52" s="1" cm="1">
        <f t="array" aca="1" ref="H52" ca="1">IFERROR(_FV(STable[[#This Row],[Security Name]],"Change (%)",TRUE),0)</f>
        <v>-5.2859999999999999E-3</v>
      </c>
      <c r="I52" s="17" cm="1">
        <f t="array" aca="1" ref="I52" ca="1">IFERROR(_FV(STable[[#This Row],[Security Name]],"P/E",TRUE),0)</f>
        <v>20.2408</v>
      </c>
      <c r="J52" s="17" cm="1">
        <f t="array" aca="1" ref="J52" ca="1">IFERROR(_FV(STable[[#This Row],[Security Name]],"Beta"),0)</f>
        <v>0.41560000000000002</v>
      </c>
    </row>
    <row r="53" spans="1:10" x14ac:dyDescent="0.3">
      <c r="A53" t="s">
        <v>1847</v>
      </c>
      <c r="B53" t="e" vm="52">
        <v>#VALUE!</v>
      </c>
      <c r="C53" t="s">
        <v>3541</v>
      </c>
      <c r="D53" t="s">
        <v>4068</v>
      </c>
      <c r="E53">
        <v>4911</v>
      </c>
      <c r="F53" cm="1">
        <f t="array" aca="1" ref="F53" ca="1">IFERROR(_FV(STable[[#This Row],[Security Name]],"Market cap",TRUE),_FV(STable[[#This Row],[Security Name]],"Volume average",TRUE)*STable[[#This Row],[Price]])</f>
        <v>593004146</v>
      </c>
      <c r="G53" s="4" cm="1">
        <f t="array" aca="1" ref="G53" ca="1">_FV(STable[[#This Row],[Security Name]],"Price")</f>
        <v>26.82</v>
      </c>
      <c r="H53" s="1" cm="1">
        <f t="array" aca="1" ref="H53" ca="1">IFERROR(_FV(STable[[#This Row],[Security Name]],"Change (%)",TRUE),0)</f>
        <v>-2.9666999999999999E-2</v>
      </c>
      <c r="I53" s="17" cm="1">
        <f t="array" aca="1" ref="I53" ca="1">IFERROR(_FV(STable[[#This Row],[Security Name]],"P/E",TRUE),0)</f>
        <v>7.8371000000000004</v>
      </c>
      <c r="J53" s="17" cm="1">
        <f t="array" aca="1" ref="J53" ca="1">IFERROR(_FV(STable[[#This Row],[Security Name]],"Beta"),0)</f>
        <v>1.5995999999999999</v>
      </c>
    </row>
    <row r="54" spans="1:10" x14ac:dyDescent="0.3">
      <c r="A54" t="s">
        <v>774</v>
      </c>
      <c r="B54" t="e" vm="53">
        <v>#VALUE!</v>
      </c>
      <c r="C54" t="s">
        <v>3541</v>
      </c>
      <c r="D54" t="s">
        <v>4068</v>
      </c>
      <c r="E54">
        <v>4911</v>
      </c>
      <c r="F54" cm="1">
        <f t="array" aca="1" ref="F54" ca="1">IFERROR(_FV(STable[[#This Row],[Security Name]],"Market cap",TRUE),_FV(STable[[#This Row],[Security Name]],"Volume average",TRUE)*STable[[#This Row],[Price]])</f>
        <v>27301375487</v>
      </c>
      <c r="G54" s="4" cm="1">
        <f t="array" aca="1" ref="G54" ca="1">_FV(STable[[#This Row],[Security Name]],"Price")</f>
        <v>70.930000000000007</v>
      </c>
      <c r="H54" s="1" cm="1">
        <f t="array" aca="1" ref="H54" ca="1">IFERROR(_FV(STable[[#This Row],[Security Name]],"Change (%)",TRUE),0)</f>
        <v>-9.358E-3</v>
      </c>
      <c r="I54" s="17" cm="1">
        <f t="array" aca="1" ref="I54" ca="1">IFERROR(_FV(STable[[#This Row],[Security Name]],"P/E",TRUE),0)</f>
        <v>9.2836999999999996</v>
      </c>
      <c r="J54" s="17" cm="1">
        <f t="array" aca="1" ref="J54" ca="1">IFERROR(_FV(STable[[#This Row],[Security Name]],"Beta"),0)</f>
        <v>0.72840000000000005</v>
      </c>
    </row>
    <row r="55" spans="1:10" x14ac:dyDescent="0.3">
      <c r="A55" t="s">
        <v>925</v>
      </c>
      <c r="B55" t="e" vm="54">
        <v>#VALUE!</v>
      </c>
      <c r="C55" t="s">
        <v>3541</v>
      </c>
      <c r="D55" t="s">
        <v>4068</v>
      </c>
      <c r="E55">
        <v>4911</v>
      </c>
      <c r="F55" cm="1">
        <f t="array" aca="1" ref="F55" ca="1">IFERROR(_FV(STable[[#This Row],[Security Name]],"Market cap",TRUE),_FV(STable[[#This Row],[Security Name]],"Volume average",TRUE)*STable[[#This Row],[Price]])</f>
        <v>26019770119</v>
      </c>
      <c r="G55" s="4" cm="1">
        <f t="array" aca="1" ref="G55" ca="1">_FV(STable[[#This Row],[Security Name]],"Price")</f>
        <v>69.23</v>
      </c>
      <c r="H55" s="1" cm="1">
        <f t="array" aca="1" ref="H55" ca="1">IFERROR(_FV(STable[[#This Row],[Security Name]],"Change (%)",TRUE),0)</f>
        <v>7.228E-4</v>
      </c>
      <c r="I55" s="17" cm="1">
        <f t="array" aca="1" ref="I55" ca="1">IFERROR(_FV(STable[[#This Row],[Security Name]],"P/E",TRUE),0)</f>
        <v>15.1774</v>
      </c>
      <c r="J55" s="17" cm="1">
        <f t="array" aca="1" ref="J55" ca="1">IFERROR(_FV(STable[[#This Row],[Security Name]],"Beta"),0)</f>
        <v>0.7581</v>
      </c>
    </row>
    <row r="56" spans="1:10" x14ac:dyDescent="0.3">
      <c r="A56" t="s">
        <v>515</v>
      </c>
      <c r="B56" t="e" vm="55">
        <v>#VALUE!</v>
      </c>
      <c r="C56" t="s">
        <v>3541</v>
      </c>
      <c r="D56" t="s">
        <v>4068</v>
      </c>
      <c r="E56">
        <v>4911</v>
      </c>
      <c r="F56" cm="1">
        <f t="array" aca="1" ref="F56" ca="1">IFERROR(_FV(STable[[#This Row],[Security Name]],"Market cap",TRUE),_FV(STable[[#This Row],[Security Name]],"Volume average",TRUE)*STable[[#This Row],[Price]])</f>
        <v>53013077880</v>
      </c>
      <c r="G56" s="4" cm="1">
        <f t="array" aca="1" ref="G56" ca="1">_FV(STable[[#This Row],[Security Name]],"Price")</f>
        <v>115.8</v>
      </c>
      <c r="H56" s="1" cm="1">
        <f t="array" aca="1" ref="H56" ca="1">IFERROR(_FV(STable[[#This Row],[Security Name]],"Change (%)",TRUE),0)</f>
        <v>2.5109999999999998E-3</v>
      </c>
      <c r="I56" s="17" cm="1">
        <f t="array" aca="1" ref="I56" ca="1">IFERROR(_FV(STable[[#This Row],[Security Name]],"P/E",TRUE),0)</f>
        <v>29.590599999999998</v>
      </c>
      <c r="J56" s="17" cm="1">
        <f t="array" aca="1" ref="J56" ca="1">IFERROR(_FV(STable[[#This Row],[Security Name]],"Beta"),0)</f>
        <v>0.52780000000000005</v>
      </c>
    </row>
    <row r="57" spans="1:10" x14ac:dyDescent="0.3">
      <c r="A57" t="s">
        <v>993</v>
      </c>
      <c r="B57" t="e" vm="56">
        <v>#VALUE!</v>
      </c>
      <c r="C57" t="s">
        <v>3541</v>
      </c>
      <c r="D57" t="s">
        <v>4145</v>
      </c>
      <c r="E57">
        <v>4931</v>
      </c>
      <c r="F57" cm="1">
        <f t="array" aca="1" ref="F57" ca="1">IFERROR(_FV(STable[[#This Row],[Security Name]],"Market cap",TRUE),_FV(STable[[#This Row],[Security Name]],"Volume average",TRUE)*STable[[#This Row],[Price]])</f>
        <v>18940867225</v>
      </c>
      <c r="G57" s="4" cm="1">
        <f t="array" aca="1" ref="G57" ca="1">_FV(STable[[#This Row],[Security Name]],"Price")</f>
        <v>82.25</v>
      </c>
      <c r="H57" s="1" cm="1">
        <f t="array" aca="1" ref="H57" ca="1">IFERROR(_FV(STable[[#This Row],[Security Name]],"Change (%)",TRUE),0)</f>
        <v>3.0490000000000001E-3</v>
      </c>
      <c r="I57" s="17" cm="1">
        <f t="array" aca="1" ref="I57" ca="1">IFERROR(_FV(STable[[#This Row],[Security Name]],"P/E",TRUE),0)</f>
        <v>22.460999999999999</v>
      </c>
      <c r="J57" s="17" cm="1">
        <f t="array" aca="1" ref="J57" ca="1">IFERROR(_FV(STable[[#This Row],[Security Name]],"Beta"),0)</f>
        <v>0.55630000000000002</v>
      </c>
    </row>
    <row r="58" spans="1:10" x14ac:dyDescent="0.3">
      <c r="A58" t="s">
        <v>1263</v>
      </c>
      <c r="B58" t="e" vm="57">
        <v>#VALUE!</v>
      </c>
      <c r="C58" t="s">
        <v>3541</v>
      </c>
      <c r="D58" t="s">
        <v>4145</v>
      </c>
      <c r="E58">
        <v>4931</v>
      </c>
      <c r="F58" cm="1">
        <f t="array" aca="1" ref="F58" ca="1">IFERROR(_FV(STable[[#This Row],[Security Name]],"Market cap",TRUE),_FV(STable[[#This Row],[Security Name]],"Volume average",TRUE)*STable[[#This Row],[Price]])</f>
        <v>48165963125</v>
      </c>
      <c r="G58" s="4" cm="1">
        <f t="array" aca="1" ref="G58" ca="1">_FV(STable[[#This Row],[Security Name]],"Price")</f>
        <v>47.075000000000003</v>
      </c>
      <c r="H58" s="1" cm="1">
        <f t="array" aca="1" ref="H58" ca="1">IFERROR(_FV(STable[[#This Row],[Security Name]],"Change (%)",TRUE),0)</f>
        <v>-1.0822E-2</v>
      </c>
      <c r="I58" s="17" cm="1">
        <f t="array" aca="1" ref="I58" ca="1">IFERROR(_FV(STable[[#This Row],[Security Name]],"P/E",TRUE),0)</f>
        <v>17.2102</v>
      </c>
      <c r="J58" s="17" cm="1">
        <f t="array" aca="1" ref="J58" ca="1">IFERROR(_FV(STable[[#This Row],[Security Name]],"Beta"),0)</f>
        <v>0.36130000000000001</v>
      </c>
    </row>
    <row r="59" spans="1:10" x14ac:dyDescent="0.3">
      <c r="A59" t="s">
        <v>1230</v>
      </c>
      <c r="B59" t="e" vm="58">
        <v>#VALUE!</v>
      </c>
      <c r="C59" t="s">
        <v>3541</v>
      </c>
      <c r="D59" t="s">
        <v>4068</v>
      </c>
      <c r="E59">
        <v>4911</v>
      </c>
      <c r="F59" cm="1">
        <f t="array" aca="1" ref="F59" ca="1">IFERROR(_FV(STable[[#This Row],[Security Name]],"Market cap",TRUE),_FV(STable[[#This Row],[Security Name]],"Volume average",TRUE)*STable[[#This Row],[Price]])</f>
        <v>29021149755</v>
      </c>
      <c r="G59" s="4" cm="1">
        <f t="array" aca="1" ref="G59" ca="1">_FV(STable[[#This Row],[Security Name]],"Price")</f>
        <v>50.174999999999997</v>
      </c>
      <c r="H59" s="1" cm="1">
        <f t="array" aca="1" ref="H59" ca="1">IFERROR(_FV(STable[[#This Row],[Security Name]],"Change (%)",TRUE),0)</f>
        <v>-8.0070000000000002E-3</v>
      </c>
      <c r="I59" s="17" cm="1">
        <f t="array" aca="1" ref="I59" ca="1">IFERROR(_FV(STable[[#This Row],[Security Name]],"P/E",TRUE),0)</f>
        <v>28.434200000000001</v>
      </c>
      <c r="J59" s="17" cm="1">
        <f t="array" aca="1" ref="J59" ca="1">IFERROR(_FV(STable[[#This Row],[Security Name]],"Beta"),0)</f>
        <v>0.53900000000000003</v>
      </c>
    </row>
    <row r="60" spans="1:10" x14ac:dyDescent="0.3">
      <c r="A60" t="s">
        <v>1214</v>
      </c>
      <c r="B60" t="e" vm="59">
        <v>#VALUE!</v>
      </c>
      <c r="C60" t="s">
        <v>3541</v>
      </c>
      <c r="D60" t="s">
        <v>4068</v>
      </c>
      <c r="E60">
        <v>4911</v>
      </c>
      <c r="F60" cm="1">
        <f t="array" aca="1" ref="F60" ca="1">IFERROR(_FV(STable[[#This Row],[Security Name]],"Market cap",TRUE),_FV(STable[[#This Row],[Security Name]],"Volume average",TRUE)*STable[[#This Row],[Price]])</f>
        <v>36179240000</v>
      </c>
      <c r="G60" s="4" cm="1">
        <f t="array" aca="1" ref="G60" ca="1">_FV(STable[[#This Row],[Security Name]],"Price")</f>
        <v>56.95</v>
      </c>
      <c r="H60" s="1" cm="1">
        <f t="array" aca="1" ref="H60" ca="1">IFERROR(_FV(STable[[#This Row],[Security Name]],"Change (%)",TRUE),0)</f>
        <v>2.2880000000000001E-3</v>
      </c>
      <c r="I60" s="17" cm="1">
        <f t="array" aca="1" ref="I60" ca="1">IFERROR(_FV(STable[[#This Row],[Security Name]],"P/E",TRUE),0)</f>
        <v>22.9665</v>
      </c>
      <c r="J60" s="17" cm="1">
        <f t="array" aca="1" ref="J60" ca="1">IFERROR(_FV(STable[[#This Row],[Security Name]],"Beta"),0)</f>
        <v>0.43149999999999999</v>
      </c>
    </row>
    <row r="61" spans="1:10" x14ac:dyDescent="0.3">
      <c r="A61" t="s">
        <v>2044</v>
      </c>
      <c r="B61" t="e" vm="60">
        <v>#VALUE!</v>
      </c>
      <c r="C61" t="s">
        <v>3541</v>
      </c>
      <c r="D61" t="s">
        <v>4145</v>
      </c>
      <c r="E61">
        <v>4931</v>
      </c>
      <c r="F61" cm="1">
        <f t="array" aca="1" ref="F61" ca="1">IFERROR(_FV(STable[[#This Row],[Security Name]],"Market cap",TRUE),_FV(STable[[#This Row],[Security Name]],"Volume average",TRUE)*STable[[#This Row],[Price]])</f>
        <v>366027734</v>
      </c>
      <c r="G61" s="4" cm="1">
        <f t="array" aca="1" ref="G61" ca="1">_FV(STable[[#This Row],[Security Name]],"Price")</f>
        <v>13.815</v>
      </c>
      <c r="H61" s="1" cm="1">
        <f t="array" aca="1" ref="H61" ca="1">IFERROR(_FV(STable[[#This Row],[Security Name]],"Change (%)",TRUE),0)</f>
        <v>1.4317E-2</v>
      </c>
      <c r="I61" s="17" cm="1">
        <f t="array" aca="1" ref="I61" ca="1">IFERROR(_FV(STable[[#This Row],[Security Name]],"P/E",TRUE),0)</f>
        <v>48.8508</v>
      </c>
      <c r="J61" s="17" cm="1">
        <f t="array" aca="1" ref="J61" ca="1">IFERROR(_FV(STable[[#This Row],[Security Name]],"Beta"),0)</f>
        <v>0.1963</v>
      </c>
    </row>
    <row r="62" spans="1:10" x14ac:dyDescent="0.3">
      <c r="A62" t="s">
        <v>2274</v>
      </c>
      <c r="B62" t="e" vm="61">
        <v>#VALUE!</v>
      </c>
      <c r="C62" t="s">
        <v>3541</v>
      </c>
      <c r="D62" t="s">
        <v>4068</v>
      </c>
      <c r="E62">
        <v>4911</v>
      </c>
      <c r="F62" cm="1">
        <f t="array" aca="1" ref="F62" ca="1">IFERROR(_FV(STable[[#This Row],[Security Name]],"Market cap",TRUE),_FV(STable[[#This Row],[Security Name]],"Volume average",TRUE)*STable[[#This Row],[Price]])</f>
        <v>2727403900</v>
      </c>
      <c r="G62" s="4" cm="1">
        <f t="array" aca="1" ref="G62" ca="1">_FV(STable[[#This Row],[Security Name]],"Price")</f>
        <v>15.8</v>
      </c>
      <c r="H62" s="1" cm="1">
        <f t="array" aca="1" ref="H62" ca="1">IFERROR(_FV(STable[[#This Row],[Security Name]],"Change (%)",TRUE),0)</f>
        <v>2.5380000000000003E-3</v>
      </c>
      <c r="I62" s="17" cm="1">
        <f t="array" aca="1" ref="I62" ca="1">IFERROR(_FV(STable[[#This Row],[Security Name]],"P/E",TRUE),0)</f>
        <v>22.203499999999998</v>
      </c>
      <c r="J62" s="17" cm="1">
        <f t="array" aca="1" ref="J62" ca="1">IFERROR(_FV(STable[[#This Row],[Security Name]],"Beta"),0)</f>
        <v>0.6038</v>
      </c>
    </row>
    <row r="63" spans="1:10" x14ac:dyDescent="0.3">
      <c r="A63" t="s">
        <v>613</v>
      </c>
      <c r="B63" t="e" vm="62">
        <v>#VALUE!</v>
      </c>
      <c r="C63" t="s">
        <v>3541</v>
      </c>
      <c r="D63" t="s">
        <v>4068</v>
      </c>
      <c r="E63">
        <v>4911</v>
      </c>
      <c r="F63" cm="1">
        <f t="array" aca="1" ref="F63" ca="1">IFERROR(_FV(STable[[#This Row],[Security Name]],"Market cap",TRUE),_FV(STable[[#This Row],[Security Name]],"Volume average",TRUE)*STable[[#This Row],[Price]])</f>
        <v>8188782311</v>
      </c>
      <c r="G63" s="4" cm="1">
        <f t="array" aca="1" ref="G63" ca="1">_FV(STable[[#This Row],[Security Name]],"Price")</f>
        <v>147.79</v>
      </c>
      <c r="H63" s="1" cm="1">
        <f t="array" aca="1" ref="H63" ca="1">IFERROR(_FV(STable[[#This Row],[Security Name]],"Change (%)",TRUE),0)</f>
        <v>-1.9580000000000001E-3</v>
      </c>
      <c r="I63" s="17" cm="1">
        <f t="array" aca="1" ref="I63" ca="1">IFERROR(_FV(STable[[#This Row],[Security Name]],"P/E",TRUE),0)</f>
        <v>25.019500000000001</v>
      </c>
      <c r="J63" s="17" cm="1">
        <f t="array" aca="1" ref="J63" ca="1">IFERROR(_FV(STable[[#This Row],[Security Name]],"Beta"),0)</f>
        <v>0.53339999999999999</v>
      </c>
    </row>
    <row r="64" spans="1:10" x14ac:dyDescent="0.3">
      <c r="A64" t="s">
        <v>2551</v>
      </c>
      <c r="B64" t="e" vm="63">
        <v>#VALUE!</v>
      </c>
      <c r="C64" t="s">
        <v>3541</v>
      </c>
      <c r="D64" t="s">
        <v>4068</v>
      </c>
      <c r="E64">
        <v>4911</v>
      </c>
      <c r="F64" cm="1">
        <f t="array" aca="1" ref="F64" ca="1">IFERROR(_FV(STable[[#This Row],[Security Name]],"Market cap",TRUE),_FV(STable[[#This Row],[Security Name]],"Volume average",TRUE)*STable[[#This Row],[Price]])</f>
        <v>20289657398</v>
      </c>
      <c r="G64" s="4" cm="1">
        <f t="array" aca="1" ref="G64" ca="1">_FV(STable[[#This Row],[Security Name]],"Price")</f>
        <v>15.8028</v>
      </c>
      <c r="H64" s="1" cm="1">
        <f t="array" aca="1" ref="H64" ca="1">IFERROR(_FV(STable[[#This Row],[Security Name]],"Change (%)",TRUE),0)</f>
        <v>3.5569999999999997E-2</v>
      </c>
      <c r="I64" s="17" cm="1">
        <f t="array" aca="1" ref="I64" ca="1">IFERROR(_FV(STable[[#This Row],[Security Name]],"P/E",TRUE),0)</f>
        <v>3.4582000000000002</v>
      </c>
      <c r="J64" s="17" cm="1">
        <f t="array" aca="1" ref="J64" ca="1">IFERROR(_FV(STable[[#This Row],[Security Name]],"Beta"),0)</f>
        <v>1.0118</v>
      </c>
    </row>
    <row r="65" spans="1:10" x14ac:dyDescent="0.3">
      <c r="A65" t="s">
        <v>1034</v>
      </c>
      <c r="B65" t="e" vm="64">
        <v>#VALUE!</v>
      </c>
      <c r="C65" t="s">
        <v>3541</v>
      </c>
      <c r="D65" t="s">
        <v>4145</v>
      </c>
      <c r="E65">
        <v>4931</v>
      </c>
      <c r="F65" cm="1">
        <f t="array" aca="1" ref="F65" ca="1">IFERROR(_FV(STable[[#This Row],[Security Name]],"Market cap",TRUE),_FV(STable[[#This Row],[Security Name]],"Volume average",TRUE)*STable[[#This Row],[Price]])</f>
        <v>18797363670</v>
      </c>
      <c r="G65" s="4" cm="1">
        <f t="array" aca="1" ref="G65" ca="1">_FV(STable[[#This Row],[Security Name]],"Price")</f>
        <v>72.78</v>
      </c>
      <c r="H65" s="1" cm="1">
        <f t="array" aca="1" ref="H65" ca="1">IFERROR(_FV(STable[[#This Row],[Security Name]],"Change (%)",TRUE),0)</f>
        <v>1.3740000000000001E-4</v>
      </c>
      <c r="I65" s="17" cm="1">
        <f t="array" aca="1" ref="I65" ca="1">IFERROR(_FV(STable[[#This Row],[Security Name]],"P/E",TRUE),0)</f>
        <v>23.154</v>
      </c>
      <c r="J65" s="17" cm="1">
        <f t="array" aca="1" ref="J65" ca="1">IFERROR(_FV(STable[[#This Row],[Security Name]],"Beta"),0)</f>
        <v>0.57689999999999997</v>
      </c>
    </row>
    <row r="66" spans="1:10" x14ac:dyDescent="0.3">
      <c r="A66" t="s">
        <v>719</v>
      </c>
      <c r="B66" t="e" vm="65">
        <v>#VALUE!</v>
      </c>
      <c r="C66" t="s">
        <v>3541</v>
      </c>
      <c r="D66" t="s">
        <v>4243</v>
      </c>
      <c r="E66">
        <v>4900</v>
      </c>
      <c r="F66" cm="1">
        <f t="array" aca="1" ref="F66" ca="1">IFERROR(_FV(STable[[#This Row],[Security Name]],"Market cap",TRUE),_FV(STable[[#This Row],[Security Name]],"Volume average",TRUE)*STable[[#This Row],[Price]])</f>
        <v>2839485788</v>
      </c>
      <c r="G66" s="4" cm="1">
        <f t="array" aca="1" ref="G66" ca="1">_FV(STable[[#This Row],[Security Name]],"Price")</f>
        <v>77.260000000000005</v>
      </c>
      <c r="H66" s="1" cm="1">
        <f t="array" aca="1" ref="H66" ca="1">IFERROR(_FV(STable[[#This Row],[Security Name]],"Change (%)",TRUE),0)</f>
        <v>-3.8809999999999995E-4</v>
      </c>
      <c r="I66" s="17" cm="1">
        <f t="array" aca="1" ref="I66" ca="1">IFERROR(_FV(STable[[#This Row],[Security Name]],"P/E",TRUE),0)</f>
        <v>20.7895</v>
      </c>
      <c r="J66" s="17" cm="1">
        <f t="array" aca="1" ref="J66" ca="1">IFERROR(_FV(STable[[#This Row],[Security Name]],"Beta"),0)</f>
        <v>0.75139999999999996</v>
      </c>
    </row>
    <row r="67" spans="1:10" x14ac:dyDescent="0.3">
      <c r="A67" t="s">
        <v>778</v>
      </c>
      <c r="B67" t="e" vm="66">
        <v>#VALUE!</v>
      </c>
      <c r="C67" t="s">
        <v>3541</v>
      </c>
      <c r="D67" t="s">
        <v>4068</v>
      </c>
      <c r="E67">
        <v>4911</v>
      </c>
      <c r="F67" cm="1">
        <f t="array" aca="1" ref="F67" ca="1">IFERROR(_FV(STable[[#This Row],[Security Name]],"Market cap",TRUE),_FV(STable[[#This Row],[Security Name]],"Volume average",TRUE)*STable[[#This Row],[Price]])</f>
        <v>191389109340</v>
      </c>
      <c r="G67" s="4" cm="1">
        <f t="array" aca="1" ref="G67" ca="1">_FV(STable[[#This Row],[Security Name]],"Price")</f>
        <v>91.78</v>
      </c>
      <c r="H67" s="1" cm="1">
        <f t="array" aca="1" ref="H67" ca="1">IFERROR(_FV(STable[[#This Row],[Security Name]],"Change (%)",TRUE),0)</f>
        <v>-5.4449999999999995E-4</v>
      </c>
      <c r="I67" s="17" cm="1">
        <f t="array" aca="1" ref="I67" ca="1">IFERROR(_FV(STable[[#This Row],[Security Name]],"P/E",TRUE),0)</f>
        <v>27.803699999999999</v>
      </c>
      <c r="J67" s="17" cm="1">
        <f t="array" aca="1" ref="J67" ca="1">IFERROR(_FV(STable[[#This Row],[Security Name]],"Beta"),0)</f>
        <v>0.6976</v>
      </c>
    </row>
    <row r="68" spans="1:10" x14ac:dyDescent="0.3">
      <c r="A68" t="s">
        <v>722</v>
      </c>
      <c r="B68" t="e" vm="67">
        <v>#VALUE!</v>
      </c>
      <c r="C68" t="s">
        <v>3541</v>
      </c>
      <c r="D68" t="s">
        <v>4068</v>
      </c>
      <c r="E68">
        <v>4911</v>
      </c>
      <c r="F68" cm="1">
        <f t="array" aca="1" ref="F68" ca="1">IFERROR(_FV(STable[[#This Row],[Security Name]],"Market cap",TRUE),_FV(STable[[#This Row],[Security Name]],"Volume average",TRUE)*STable[[#This Row],[Price]])</f>
        <v>35676015957</v>
      </c>
      <c r="G68" s="4" cm="1">
        <f t="array" aca="1" ref="G68" ca="1">_FV(STable[[#This Row],[Security Name]],"Price")</f>
        <v>167.98500000000001</v>
      </c>
      <c r="H68" s="1" cm="1">
        <f t="array" aca="1" ref="H68" ca="1">IFERROR(_FV(STable[[#This Row],[Security Name]],"Change (%)",TRUE),0)</f>
        <v>-3.0559999999999997E-3</v>
      </c>
      <c r="I68" s="17" cm="1">
        <f t="array" aca="1" ref="I68" ca="1">IFERROR(_FV(STable[[#This Row],[Security Name]],"P/E",TRUE),0)</f>
        <v>42.592500000000001</v>
      </c>
      <c r="J68" s="17" cm="1">
        <f t="array" aca="1" ref="J68" ca="1">IFERROR(_FV(STable[[#This Row],[Security Name]],"Beta"),0)</f>
        <v>1.4067000000000001</v>
      </c>
    </row>
    <row r="69" spans="1:10" x14ac:dyDescent="0.3">
      <c r="A69" t="s">
        <v>1305</v>
      </c>
      <c r="B69" t="e" vm="68">
        <v>#VALUE!</v>
      </c>
      <c r="C69" t="s">
        <v>3541</v>
      </c>
      <c r="D69" t="s">
        <v>4068</v>
      </c>
      <c r="E69">
        <v>4911</v>
      </c>
      <c r="F69" cm="1">
        <f t="array" aca="1" ref="F69" ca="1">IFERROR(_FV(STable[[#This Row],[Security Name]],"Market cap",TRUE),_FV(STable[[#This Row],[Security Name]],"Volume average",TRUE)*STable[[#This Row],[Price]])</f>
        <v>9968867087</v>
      </c>
      <c r="G69" s="4" cm="1">
        <f t="array" aca="1" ref="G69" ca="1">_FV(STable[[#This Row],[Security Name]],"Price")</f>
        <v>48.305</v>
      </c>
      <c r="H69" s="1" cm="1">
        <f t="array" aca="1" ref="H69" ca="1">IFERROR(_FV(STable[[#This Row],[Security Name]],"Change (%)",TRUE),0)</f>
        <v>-6.4790000000000004E-3</v>
      </c>
      <c r="I69" s="17" cm="1">
        <f t="array" aca="1" ref="I69" ca="1">IFERROR(_FV(STable[[#This Row],[Security Name]],"P/E",TRUE),0)</f>
        <v>20.765599999999999</v>
      </c>
      <c r="J69" s="17" cm="1">
        <f t="array" aca="1" ref="J69" ca="1">IFERROR(_FV(STable[[#This Row],[Security Name]],"Beta"),0)</f>
        <v>0.55410000000000004</v>
      </c>
    </row>
    <row r="70" spans="1:10" x14ac:dyDescent="0.3">
      <c r="A70" t="s">
        <v>646</v>
      </c>
      <c r="B70" t="e" vm="69">
        <v>#VALUE!</v>
      </c>
      <c r="C70" t="s">
        <v>3541</v>
      </c>
      <c r="D70" t="s">
        <v>4068</v>
      </c>
      <c r="E70">
        <v>4911</v>
      </c>
      <c r="F70" cm="1">
        <f t="array" aca="1" ref="F70" ca="1">IFERROR(_FV(STable[[#This Row],[Security Name]],"Market cap",TRUE),_FV(STable[[#This Row],[Security Name]],"Volume average",TRUE)*STable[[#This Row],[Price]])</f>
        <v>3707642330</v>
      </c>
      <c r="G70" s="4" cm="1">
        <f t="array" aca="1" ref="G70" ca="1">_FV(STable[[#This Row],[Security Name]],"Price")</f>
        <v>88.375</v>
      </c>
      <c r="H70" s="1" cm="1">
        <f t="array" aca="1" ref="H70" ca="1">IFERROR(_FV(STable[[#This Row],[Security Name]],"Change (%)",TRUE),0)</f>
        <v>1.0230999999999999E-2</v>
      </c>
      <c r="I70" s="17" cm="1">
        <f t="array" aca="1" ref="I70" ca="1">IFERROR(_FV(STable[[#This Row],[Security Name]],"P/E",TRUE),0)</f>
        <v>13.4907</v>
      </c>
      <c r="J70" s="17" cm="1">
        <f t="array" aca="1" ref="J70" ca="1">IFERROR(_FV(STable[[#This Row],[Security Name]],"Beta"),0)</f>
        <v>0.46989999999999998</v>
      </c>
    </row>
    <row r="71" spans="1:10" x14ac:dyDescent="0.3">
      <c r="A71" t="s">
        <v>1865</v>
      </c>
      <c r="B71" t="e" vm="70">
        <v>#VALUE!</v>
      </c>
      <c r="C71" t="s">
        <v>3541</v>
      </c>
      <c r="D71" t="s">
        <v>4145</v>
      </c>
      <c r="E71">
        <v>4931</v>
      </c>
      <c r="F71" cm="1">
        <f t="array" aca="1" ref="F71" ca="1">IFERROR(_FV(STable[[#This Row],[Security Name]],"Market cap",TRUE),_FV(STable[[#This Row],[Security Name]],"Volume average",TRUE)*STable[[#This Row],[Price]])</f>
        <v>37933239500</v>
      </c>
      <c r="G71" s="4" cm="1">
        <f t="array" aca="1" ref="G71" ca="1">_FV(STable[[#This Row],[Security Name]],"Price")</f>
        <v>17.225000000000001</v>
      </c>
      <c r="H71" s="1" cm="1">
        <f t="array" aca="1" ref="H71" ca="1">IFERROR(_FV(STable[[#This Row],[Security Name]],"Change (%)",TRUE),0)</f>
        <v>-8.3479999999999995E-3</v>
      </c>
      <c r="I71" s="17" cm="1">
        <f t="array" aca="1" ref="I71" ca="1">IFERROR(_FV(STable[[#This Row],[Security Name]],"P/E",TRUE),0)</f>
        <v>14.7879</v>
      </c>
      <c r="J71" s="17" cm="1">
        <f t="array" aca="1" ref="J71" ca="1">IFERROR(_FV(STable[[#This Row],[Security Name]],"Beta"),0)</f>
        <v>0.3387</v>
      </c>
    </row>
    <row r="72" spans="1:10" x14ac:dyDescent="0.3">
      <c r="A72" t="s">
        <v>750</v>
      </c>
      <c r="B72" t="e" vm="71">
        <v>#VALUE!</v>
      </c>
      <c r="C72" t="s">
        <v>3541</v>
      </c>
      <c r="D72" t="s">
        <v>4068</v>
      </c>
      <c r="E72">
        <v>4911</v>
      </c>
      <c r="F72" cm="1">
        <f t="array" aca="1" ref="F72" ca="1">IFERROR(_FV(STable[[#This Row],[Security Name]],"Market cap",TRUE),_FV(STable[[#This Row],[Security Name]],"Volume average",TRUE)*STable[[#This Row],[Price]])</f>
        <v>12600590755</v>
      </c>
      <c r="G72" s="4" cm="1">
        <f t="array" aca="1" ref="G72" ca="1">_FV(STable[[#This Row],[Security Name]],"Price")</f>
        <v>104.11499999999999</v>
      </c>
      <c r="H72" s="1" cm="1">
        <f t="array" aca="1" ref="H72" ca="1">IFERROR(_FV(STable[[#This Row],[Security Name]],"Change (%)",TRUE),0)</f>
        <v>-5.2800000000000004E-4</v>
      </c>
      <c r="I72" s="17" cm="1">
        <f t="array" aca="1" ref="I72" ca="1">IFERROR(_FV(STable[[#This Row],[Security Name]],"P/E",TRUE),0)</f>
        <v>20.594799999999999</v>
      </c>
      <c r="J72" s="17" cm="1">
        <f t="array" aca="1" ref="J72" ca="1">IFERROR(_FV(STable[[#This Row],[Security Name]],"Beta"),0)</f>
        <v>0.46820000000000001</v>
      </c>
    </row>
    <row r="73" spans="1:10" x14ac:dyDescent="0.3">
      <c r="A73" t="s">
        <v>1140</v>
      </c>
      <c r="B73" t="e" vm="72">
        <v>#VALUE!</v>
      </c>
      <c r="C73" t="s">
        <v>3541</v>
      </c>
      <c r="D73" t="s">
        <v>4068</v>
      </c>
      <c r="E73">
        <v>4911</v>
      </c>
      <c r="F73" cm="1">
        <f t="array" aca="1" ref="F73" ca="1">IFERROR(_FV(STable[[#This Row],[Security Name]],"Market cap",TRUE),_FV(STable[[#This Row],[Security Name]],"Volume average",TRUE)*STable[[#This Row],[Price]])</f>
        <v>6060622990</v>
      </c>
      <c r="G73" s="4" cm="1">
        <f t="array" aca="1" ref="G73" ca="1">_FV(STable[[#This Row],[Security Name]],"Price")</f>
        <v>52.37</v>
      </c>
      <c r="H73" s="1" cm="1">
        <f t="array" aca="1" ref="H73" ca="1">IFERROR(_FV(STable[[#This Row],[Security Name]],"Change (%)",TRUE),0)</f>
        <v>-4.9399999999999999E-3</v>
      </c>
      <c r="I73" s="17" cm="1">
        <f t="array" aca="1" ref="I73" ca="1">IFERROR(_FV(STable[[#This Row],[Security Name]],"P/E",TRUE),0)</f>
        <v>18.892499999999998</v>
      </c>
      <c r="J73" s="17" cm="1">
        <f t="array" aca="1" ref="J73" ca="1">IFERROR(_FV(STable[[#This Row],[Security Name]],"Beta"),0)</f>
        <v>0.59399999999999997</v>
      </c>
    </row>
    <row r="74" spans="1:10" x14ac:dyDescent="0.3">
      <c r="A74" t="s">
        <v>1492</v>
      </c>
      <c r="B74" t="e" vm="73">
        <v>#VALUE!</v>
      </c>
      <c r="C74" t="s">
        <v>3541</v>
      </c>
      <c r="D74" t="s">
        <v>4068</v>
      </c>
      <c r="E74">
        <v>4911</v>
      </c>
      <c r="F74" cm="1">
        <f t="array" aca="1" ref="F74" ca="1">IFERROR(_FV(STable[[#This Row],[Security Name]],"Market cap",TRUE),_FV(STable[[#This Row],[Security Name]],"Volume average",TRUE)*STable[[#This Row],[Price]])</f>
        <v>29466067792</v>
      </c>
      <c r="G74" s="4" cm="1">
        <f t="array" aca="1" ref="G74" ca="1">_FV(STable[[#This Row],[Security Name]],"Price")</f>
        <v>39.174999999999997</v>
      </c>
      <c r="H74" s="1" cm="1">
        <f t="array" aca="1" ref="H74" ca="1">IFERROR(_FV(STable[[#This Row],[Security Name]],"Change (%)",TRUE),0)</f>
        <v>-4.1939999999999998E-3</v>
      </c>
      <c r="I74" s="17" cm="1">
        <f t="array" aca="1" ref="I74" ca="1">IFERROR(_FV(STable[[#This Row],[Security Name]],"P/E",TRUE),0)</f>
        <v>24.6523</v>
      </c>
      <c r="J74" s="17" cm="1">
        <f t="array" aca="1" ref="J74" ca="1">IFERROR(_FV(STable[[#This Row],[Security Name]],"Beta"),0)</f>
        <v>0.67600000000000005</v>
      </c>
    </row>
    <row r="75" spans="1:10" x14ac:dyDescent="0.3">
      <c r="A75" t="s">
        <v>737</v>
      </c>
      <c r="B75" t="e" vm="74">
        <v>#VALUE!</v>
      </c>
      <c r="C75" t="s">
        <v>3541</v>
      </c>
      <c r="D75" t="s">
        <v>4068</v>
      </c>
      <c r="E75">
        <v>4911</v>
      </c>
      <c r="F75" cm="1">
        <f t="array" aca="1" ref="F75" ca="1">IFERROR(_FV(STable[[#This Row],[Security Name]],"Market cap",TRUE),_FV(STable[[#This Row],[Security Name]],"Volume average",TRUE)*STable[[#This Row],[Price]])</f>
        <v>106654231440</v>
      </c>
      <c r="G75" s="4" cm="1">
        <f t="array" aca="1" ref="G75" ca="1">_FV(STable[[#This Row],[Security Name]],"Price")</f>
        <v>94.61</v>
      </c>
      <c r="H75" s="1" cm="1">
        <f t="array" aca="1" ref="H75" ca="1">IFERROR(_FV(STable[[#This Row],[Security Name]],"Change (%)",TRUE),0)</f>
        <v>-3.0559999999999997E-3</v>
      </c>
      <c r="I75" s="17" cm="1">
        <f t="array" aca="1" ref="I75" ca="1">IFERROR(_FV(STable[[#This Row],[Security Name]],"P/E",TRUE),0)</f>
        <v>24.153700000000001</v>
      </c>
      <c r="J75" s="17" cm="1">
        <f t="array" aca="1" ref="J75" ca="1">IFERROR(_FV(STable[[#This Row],[Security Name]],"Beta"),0)</f>
        <v>0.36070000000000002</v>
      </c>
    </row>
    <row r="76" spans="1:10" x14ac:dyDescent="0.3">
      <c r="A76" t="s">
        <v>986</v>
      </c>
      <c r="B76" t="e" vm="75">
        <v>#VALUE!</v>
      </c>
      <c r="C76" t="s">
        <v>3541</v>
      </c>
      <c r="D76" t="s">
        <v>4145</v>
      </c>
      <c r="E76">
        <v>4931</v>
      </c>
      <c r="F76" cm="1">
        <f t="array" aca="1" ref="F76" ca="1">IFERROR(_FV(STable[[#This Row],[Security Name]],"Market cap",TRUE),_FV(STable[[#This Row],[Security Name]],"Volume average",TRUE)*STable[[#This Row],[Price]])</f>
        <v>50597708743</v>
      </c>
      <c r="G76" s="4" cm="1">
        <f t="array" aca="1" ref="G76" ca="1">_FV(STable[[#This Row],[Security Name]],"Price")</f>
        <v>81.064999999999998</v>
      </c>
      <c r="H76" s="1" cm="1">
        <f t="array" aca="1" ref="H76" ca="1">IFERROR(_FV(STable[[#This Row],[Security Name]],"Change (%)",TRUE),0)</f>
        <v>1.851E-4</v>
      </c>
      <c r="I76" s="17" cm="1">
        <f t="array" aca="1" ref="I76" ca="1">IFERROR(_FV(STable[[#This Row],[Security Name]],"P/E",TRUE),0)</f>
        <v>23.674099999999999</v>
      </c>
      <c r="J76" s="17" cm="1">
        <f t="array" aca="1" ref="J76" ca="1">IFERROR(_FV(STable[[#This Row],[Security Name]],"Beta"),0)</f>
        <v>0.41349999999999998</v>
      </c>
    </row>
    <row r="77" spans="1:10" x14ac:dyDescent="0.3">
      <c r="A77" t="s">
        <v>1091</v>
      </c>
      <c r="B77" t="e" vm="76">
        <v>#VALUE!</v>
      </c>
      <c r="C77" t="s">
        <v>3541</v>
      </c>
      <c r="D77" t="s">
        <v>3915</v>
      </c>
      <c r="E77">
        <v>1400</v>
      </c>
      <c r="F77" cm="1">
        <f t="array" aca="1" ref="F77" ca="1">IFERROR(_FV(STable[[#This Row],[Security Name]],"Market cap",TRUE),_FV(STable[[#This Row],[Security Name]],"Volume average",TRUE)*STable[[#This Row],[Price]])</f>
        <v>25566011289</v>
      </c>
      <c r="G77" s="4" cm="1">
        <f t="array" aca="1" ref="G77" ca="1">_FV(STable[[#This Row],[Security Name]],"Price")</f>
        <v>89.504999999999995</v>
      </c>
      <c r="H77" s="1" cm="1">
        <f t="array" aca="1" ref="H77" ca="1">IFERROR(_FV(STable[[#This Row],[Security Name]],"Change (%)",TRUE),0)</f>
        <v>-6.0907000000000003E-2</v>
      </c>
      <c r="I77" s="17" cm="1">
        <f t="array" aca="1" ref="I77" ca="1">IFERROR(_FV(STable[[#This Row],[Security Name]],"P/E",TRUE),0)</f>
        <v>42.1676</v>
      </c>
      <c r="J77" s="17" cm="1">
        <f t="array" aca="1" ref="J77" ca="1">IFERROR(_FV(STable[[#This Row],[Security Name]],"Beta"),0)</f>
        <v>1.0677000000000001</v>
      </c>
    </row>
    <row r="78" spans="1:10" x14ac:dyDescent="0.3">
      <c r="A78" t="s">
        <v>220</v>
      </c>
      <c r="B78" t="e" vm="77">
        <v>#VALUE!</v>
      </c>
      <c r="C78" t="s">
        <v>3541</v>
      </c>
      <c r="D78" t="s">
        <v>3736</v>
      </c>
      <c r="E78">
        <v>4955</v>
      </c>
      <c r="F78" cm="1">
        <f t="array" aca="1" ref="F78" ca="1">IFERROR(_FV(STable[[#This Row],[Security Name]],"Market cap",TRUE),_FV(STable[[#This Row],[Security Name]],"Volume average",TRUE)*STable[[#This Row],[Price]])</f>
        <v>15975378288</v>
      </c>
      <c r="G78" s="4" cm="1">
        <f t="array" aca="1" ref="G78" ca="1">_FV(STable[[#This Row],[Security Name]],"Price")</f>
        <v>299.64999999999998</v>
      </c>
      <c r="H78" s="1" cm="1">
        <f t="array" aca="1" ref="H78" ca="1">IFERROR(_FV(STable[[#This Row],[Security Name]],"Change (%)",TRUE),0)</f>
        <v>1.0181000000000001E-2</v>
      </c>
      <c r="I78" s="17" cm="1">
        <f t="array" aca="1" ref="I78" ca="1">IFERROR(_FV(STable[[#This Row],[Security Name]],"P/E",TRUE),0)</f>
        <v>41.140900000000002</v>
      </c>
      <c r="J78" s="17" cm="1">
        <f t="array" aca="1" ref="J78" ca="1">IFERROR(_FV(STable[[#This Row],[Security Name]],"Beta"),0)</f>
        <v>0.91</v>
      </c>
    </row>
    <row r="79" spans="1:10" x14ac:dyDescent="0.3">
      <c r="A79" t="s">
        <v>603</v>
      </c>
      <c r="B79" t="e" vm="78">
        <v>#VALUE!</v>
      </c>
      <c r="C79" t="s">
        <v>3541</v>
      </c>
      <c r="D79" t="s">
        <v>3760</v>
      </c>
      <c r="E79">
        <v>4953</v>
      </c>
      <c r="F79" cm="1">
        <f t="array" aca="1" ref="F79" ca="1">IFERROR(_FV(STable[[#This Row],[Security Name]],"Market cap",TRUE),_FV(STable[[#This Row],[Security Name]],"Volume average",TRUE)*STable[[#This Row],[Price]])</f>
        <v>5173278016</v>
      </c>
      <c r="G79" s="4" cm="1">
        <f t="array" aca="1" ref="G79" ca="1">_FV(STable[[#This Row],[Security Name]],"Price")</f>
        <v>81.45</v>
      </c>
      <c r="H79" s="1" cm="1">
        <f t="array" aca="1" ref="H79" ca="1">IFERROR(_FV(STable[[#This Row],[Security Name]],"Change (%)",TRUE),0)</f>
        <v>-7.796E-3</v>
      </c>
      <c r="I79" s="17" cm="1">
        <f t="array" aca="1" ref="I79" ca="1">IFERROR(_FV(STable[[#This Row],[Security Name]],"P/E",TRUE),0)</f>
        <v>682.16079999999999</v>
      </c>
      <c r="J79" s="17" cm="1">
        <f t="array" aca="1" ref="J79" ca="1">IFERROR(_FV(STable[[#This Row],[Security Name]],"Beta"),0)</f>
        <v>0.81869999999999998</v>
      </c>
    </row>
    <row r="80" spans="1:10" x14ac:dyDescent="0.3">
      <c r="A80" t="s">
        <v>1415</v>
      </c>
      <c r="B80" t="e" vm="79">
        <v>#VALUE!</v>
      </c>
      <c r="C80" t="s">
        <v>3541</v>
      </c>
      <c r="D80" t="s">
        <v>3760</v>
      </c>
      <c r="E80">
        <v>4953</v>
      </c>
      <c r="F80" cm="1">
        <f t="array" aca="1" ref="F80" ca="1">IFERROR(_FV(STable[[#This Row],[Security Name]],"Market cap",TRUE),_FV(STable[[#This Row],[Security Name]],"Volume average",TRUE)*STable[[#This Row],[Price]])</f>
        <v>21049470000</v>
      </c>
      <c r="G80" s="4" cm="1">
        <f t="array" aca="1" ref="G80" ca="1">_FV(STable[[#This Row],[Security Name]],"Price")</f>
        <v>38.844999999999999</v>
      </c>
      <c r="H80" s="1" cm="1">
        <f t="array" aca="1" ref="H80" ca="1">IFERROR(_FV(STable[[#This Row],[Security Name]],"Change (%)",TRUE),0)</f>
        <v>-3.4629999999999999E-3</v>
      </c>
      <c r="I80" s="17" cm="1">
        <f t="array" aca="1" ref="I80" ca="1">IFERROR(_FV(STable[[#This Row],[Security Name]],"P/E",TRUE),0)</f>
        <v>92.071600000000004</v>
      </c>
      <c r="J80" s="17" cm="1">
        <f t="array" aca="1" ref="J80" ca="1">IFERROR(_FV(STable[[#This Row],[Security Name]],"Beta"),0)</f>
        <v>0.498</v>
      </c>
    </row>
    <row r="81" spans="1:10" x14ac:dyDescent="0.3">
      <c r="A81" t="s">
        <v>2264</v>
      </c>
      <c r="B81" t="e" vm="80">
        <v>#VALUE!</v>
      </c>
      <c r="C81" t="s">
        <v>3541</v>
      </c>
      <c r="D81" t="s">
        <v>3736</v>
      </c>
      <c r="E81">
        <v>4955</v>
      </c>
      <c r="F81" cm="1">
        <f t="array" aca="1" ref="F81" ca="1">IFERROR(_FV(STable[[#This Row],[Security Name]],"Market cap",TRUE),_FV(STable[[#This Row],[Security Name]],"Volume average",TRUE)*STable[[#This Row],[Price]])</f>
        <v>238892315</v>
      </c>
      <c r="G81" s="4" cm="1">
        <f t="array" aca="1" ref="G81" ca="1">_FV(STable[[#This Row],[Security Name]],"Price")</f>
        <v>12.88</v>
      </c>
      <c r="H81" s="1" cm="1">
        <f t="array" aca="1" ref="H81" ca="1">IFERROR(_FV(STable[[#This Row],[Security Name]],"Change (%)",TRUE),0)</f>
        <v>6.8879999999999997E-2</v>
      </c>
      <c r="I81" s="17" cm="1">
        <f t="array" aca="1" ref="I81" ca="1">IFERROR(_FV(STable[[#This Row],[Security Name]],"P/E",TRUE),0)</f>
        <v>0</v>
      </c>
      <c r="J81" s="17" cm="1">
        <f t="array" aca="1" ref="J81" ca="1">IFERROR(_FV(STable[[#This Row],[Security Name]],"Beta"),0)</f>
        <v>0.56379999999999997</v>
      </c>
    </row>
    <row r="82" spans="1:10" x14ac:dyDescent="0.3">
      <c r="A82" t="s">
        <v>2374</v>
      </c>
      <c r="B82" t="e" vm="81">
        <v>#VALUE!</v>
      </c>
      <c r="C82" t="s">
        <v>3541</v>
      </c>
      <c r="D82" t="s">
        <v>3760</v>
      </c>
      <c r="E82">
        <v>4953</v>
      </c>
      <c r="F82" cm="1">
        <f t="array" aca="1" ref="F82" ca="1">IFERROR(_FV(STable[[#This Row],[Security Name]],"Market cap",TRUE),_FV(STable[[#This Row],[Security Name]],"Volume average",TRUE)*STable[[#This Row],[Price]])</f>
        <v>27038077</v>
      </c>
      <c r="G82" s="4" cm="1">
        <f t="array" aca="1" ref="G82" ca="1">_FV(STable[[#This Row],[Security Name]],"Price")</f>
        <v>1.29</v>
      </c>
      <c r="H82" s="1" cm="1">
        <f t="array" aca="1" ref="H82" ca="1">IFERROR(_FV(STable[[#This Row],[Security Name]],"Change (%)",TRUE),0)</f>
        <v>0.141593</v>
      </c>
      <c r="I82" s="17" cm="1">
        <f t="array" aca="1" ref="I82" ca="1">IFERROR(_FV(STable[[#This Row],[Security Name]],"P/E",TRUE),0)</f>
        <v>0</v>
      </c>
      <c r="J82" s="17" cm="1">
        <f t="array" aca="1" ref="J82" ca="1">IFERROR(_FV(STable[[#This Row],[Security Name]],"Beta"),0)</f>
        <v>0.22409999999999999</v>
      </c>
    </row>
    <row r="83" spans="1:10" x14ac:dyDescent="0.3">
      <c r="A83" t="s">
        <v>264</v>
      </c>
      <c r="B83" t="e" vm="82">
        <v>#VALUE!</v>
      </c>
      <c r="C83" t="s">
        <v>3541</v>
      </c>
      <c r="D83" t="s">
        <v>3760</v>
      </c>
      <c r="E83">
        <v>4953</v>
      </c>
      <c r="F83" cm="1">
        <f t="array" aca="1" ref="F83" ca="1">IFERROR(_FV(STable[[#This Row],[Security Name]],"Market cap",TRUE),_FV(STable[[#This Row],[Security Name]],"Volume average",TRUE)*STable[[#This Row],[Price]])</f>
        <v>64182560988</v>
      </c>
      <c r="G83" s="4" cm="1">
        <f t="array" aca="1" ref="G83" ca="1">_FV(STable[[#This Row],[Security Name]],"Price")</f>
        <v>207.74</v>
      </c>
      <c r="H83" s="1" cm="1">
        <f t="array" aca="1" ref="H83" ca="1">IFERROR(_FV(STable[[#This Row],[Security Name]],"Change (%)",TRUE),0)</f>
        <v>-9.1579999999999995E-3</v>
      </c>
      <c r="I83" s="17" cm="1">
        <f t="array" aca="1" ref="I83" ca="1">IFERROR(_FV(STable[[#This Row],[Security Name]],"P/E",TRUE),0)</f>
        <v>30.318200000000001</v>
      </c>
      <c r="J83" s="17" cm="1">
        <f t="array" aca="1" ref="J83" ca="1">IFERROR(_FV(STable[[#This Row],[Security Name]],"Beta"),0)</f>
        <v>0.46729999999999999</v>
      </c>
    </row>
    <row r="84" spans="1:10" x14ac:dyDescent="0.3">
      <c r="A84" t="s">
        <v>314</v>
      </c>
      <c r="B84" t="e" vm="83">
        <v>#VALUE!</v>
      </c>
      <c r="C84" t="s">
        <v>3541</v>
      </c>
      <c r="D84" t="s">
        <v>3760</v>
      </c>
      <c r="E84">
        <v>4953</v>
      </c>
      <c r="F84" cm="1">
        <f t="array" aca="1" ref="F84" ca="1">IFERROR(_FV(STable[[#This Row],[Security Name]],"Market cap",TRUE),_FV(STable[[#This Row],[Security Name]],"Volume average",TRUE)*STable[[#This Row],[Price]])</f>
        <v>57989320000</v>
      </c>
      <c r="G84" s="4" cm="1">
        <f t="array" aca="1" ref="G84" ca="1">_FV(STable[[#This Row],[Security Name]],"Price")</f>
        <v>160.06</v>
      </c>
      <c r="H84" s="1" cm="1">
        <f t="array" aca="1" ref="H84" ca="1">IFERROR(_FV(STable[[#This Row],[Security Name]],"Change (%)",TRUE),0)</f>
        <v>4.3749999999999995E-4</v>
      </c>
      <c r="I84" s="17" cm="1">
        <f t="array" aca="1" ref="I84" ca="1">IFERROR(_FV(STable[[#This Row],[Security Name]],"P/E",TRUE),0)</f>
        <v>38.355200000000004</v>
      </c>
      <c r="J84" s="17" cm="1">
        <f t="array" aca="1" ref="J84" ca="1">IFERROR(_FV(STable[[#This Row],[Security Name]],"Beta"),0)</f>
        <v>0.38800000000000001</v>
      </c>
    </row>
    <row r="85" spans="1:10" x14ac:dyDescent="0.3">
      <c r="A85" t="s">
        <v>228</v>
      </c>
      <c r="B85" t="e" vm="84">
        <v>#VALUE!</v>
      </c>
      <c r="C85" t="s">
        <v>3541</v>
      </c>
      <c r="D85" t="s">
        <v>3760</v>
      </c>
      <c r="E85">
        <v>4953</v>
      </c>
      <c r="F85" cm="1">
        <f t="array" aca="1" ref="F85" ca="1">IFERROR(_FV(STable[[#This Row],[Security Name]],"Market cap",TRUE),_FV(STable[[#This Row],[Security Name]],"Volume average",TRUE)*STable[[#This Row],[Price]])</f>
        <v>90203267096</v>
      </c>
      <c r="G85" s="4" cm="1">
        <f t="array" aca="1" ref="G85" ca="1">_FV(STable[[#This Row],[Security Name]],"Price")</f>
        <v>223.8775</v>
      </c>
      <c r="H85" s="1" cm="1">
        <f t="array" aca="1" ref="H85" ca="1">IFERROR(_FV(STable[[#This Row],[Security Name]],"Change (%)",TRUE),0)</f>
        <v>-9.0370000000000001E-4</v>
      </c>
      <c r="I85" s="17" cm="1">
        <f t="array" aca="1" ref="I85" ca="1">IFERROR(_FV(STable[[#This Row],[Security Name]],"P/E",TRUE),0)</f>
        <v>33.427999999999997</v>
      </c>
      <c r="J85" s="17" cm="1">
        <f t="array" aca="1" ref="J85" ca="1">IFERROR(_FV(STable[[#This Row],[Security Name]],"Beta"),0)</f>
        <v>0.49070000000000003</v>
      </c>
    </row>
    <row r="86" spans="1:10" x14ac:dyDescent="0.3">
      <c r="A86" t="s">
        <v>1596</v>
      </c>
      <c r="B86" t="e" vm="85">
        <v>#VALUE!</v>
      </c>
      <c r="C86" t="s">
        <v>3541</v>
      </c>
      <c r="D86" t="s">
        <v>3915</v>
      </c>
      <c r="E86">
        <v>1400</v>
      </c>
      <c r="F86" cm="1">
        <f t="array" aca="1" ref="F86" ca="1">IFERROR(_FV(STable[[#This Row],[Security Name]],"Market cap",TRUE),_FV(STable[[#This Row],[Security Name]],"Volume average",TRUE)*STable[[#This Row],[Price]])</f>
        <v>472057301</v>
      </c>
      <c r="G86" s="4" cm="1">
        <f t="array" aca="1" ref="G86" ca="1">_FV(STable[[#This Row],[Security Name]],"Price")</f>
        <v>35.21</v>
      </c>
      <c r="H86" s="1" cm="1">
        <f t="array" aca="1" ref="H86" ca="1">IFERROR(_FV(STable[[#This Row],[Security Name]],"Change (%)",TRUE),0)</f>
        <v>-0.103615</v>
      </c>
      <c r="I86" s="17" cm="1">
        <f t="array" aca="1" ref="I86" ca="1">IFERROR(_FV(STable[[#This Row],[Security Name]],"P/E",TRUE),0)</f>
        <v>41.3797</v>
      </c>
      <c r="J86" s="17" cm="1">
        <f t="array" aca="1" ref="J86" ca="1">IFERROR(_FV(STable[[#This Row],[Security Name]],"Beta"),0)</f>
        <v>1.3189</v>
      </c>
    </row>
    <row r="87" spans="1:10" x14ac:dyDescent="0.3">
      <c r="A87" t="s">
        <v>486</v>
      </c>
      <c r="B87" t="e" vm="86">
        <v>#VALUE!</v>
      </c>
      <c r="C87" t="s">
        <v>3541</v>
      </c>
      <c r="D87" t="s">
        <v>4067</v>
      </c>
      <c r="E87">
        <v>4924</v>
      </c>
      <c r="F87" cm="1">
        <f t="array" aca="1" ref="F87" ca="1">IFERROR(_FV(STable[[#This Row],[Security Name]],"Market cap",TRUE),_FV(STable[[#This Row],[Security Name]],"Volume average",TRUE)*STable[[#This Row],[Price]])</f>
        <v>30814484075</v>
      </c>
      <c r="G87" s="4" cm="1">
        <f t="array" aca="1" ref="G87" ca="1">_FV(STable[[#This Row],[Security Name]],"Price")</f>
        <v>186.25899999999999</v>
      </c>
      <c r="H87" s="1" cm="1">
        <f t="array" aca="1" ref="H87" ca="1">IFERROR(_FV(STable[[#This Row],[Security Name]],"Change (%)",TRUE),0)</f>
        <v>-9.1549999999999999E-3</v>
      </c>
      <c r="I87" s="17" cm="1">
        <f t="array" aca="1" ref="I87" ca="1">IFERROR(_FV(STable[[#This Row],[Security Name]],"P/E",TRUE),0)</f>
        <v>24.196100000000001</v>
      </c>
      <c r="J87" s="17" cm="1">
        <f t="array" aca="1" ref="J87" ca="1">IFERROR(_FV(STable[[#This Row],[Security Name]],"Beta"),0)</f>
        <v>0.66100000000000003</v>
      </c>
    </row>
    <row r="88" spans="1:10" x14ac:dyDescent="0.3">
      <c r="A88" t="s">
        <v>511</v>
      </c>
      <c r="B88" t="e" vm="87">
        <v>#VALUE!</v>
      </c>
      <c r="C88" t="s">
        <v>3541</v>
      </c>
      <c r="D88" t="s">
        <v>4093</v>
      </c>
      <c r="E88">
        <v>4923</v>
      </c>
      <c r="F88" cm="1">
        <f t="array" aca="1" ref="F88" ca="1">IFERROR(_FV(STable[[#This Row],[Security Name]],"Market cap",TRUE),_FV(STable[[#This Row],[Security Name]],"Volume average",TRUE)*STable[[#This Row],[Price]])</f>
        <v>3015207575</v>
      </c>
      <c r="G88" s="4" cm="1">
        <f t="array" aca="1" ref="G88" ca="1">_FV(STable[[#This Row],[Security Name]],"Price")</f>
        <v>125.69</v>
      </c>
      <c r="H88" s="1" cm="1">
        <f t="array" aca="1" ref="H88" ca="1">IFERROR(_FV(STable[[#This Row],[Security Name]],"Change (%)",TRUE),0)</f>
        <v>-1.3731999999999999E-2</v>
      </c>
      <c r="I88" s="17" cm="1">
        <f t="array" aca="1" ref="I88" ca="1">IFERROR(_FV(STable[[#This Row],[Security Name]],"P/E",TRUE),0)</f>
        <v>21.0093</v>
      </c>
      <c r="J88" s="17" cm="1">
        <f t="array" aca="1" ref="J88" ca="1">IFERROR(_FV(STable[[#This Row],[Security Name]],"Beta"),0)</f>
        <v>0.75600000000000001</v>
      </c>
    </row>
    <row r="89" spans="1:10" x14ac:dyDescent="0.3">
      <c r="A89" t="s">
        <v>967</v>
      </c>
      <c r="B89" t="e" vm="88">
        <v>#VALUE!</v>
      </c>
      <c r="C89" t="s">
        <v>3541</v>
      </c>
      <c r="D89" t="s">
        <v>4067</v>
      </c>
      <c r="E89">
        <v>4924</v>
      </c>
      <c r="F89" cm="1">
        <f t="array" aca="1" ref="F89" ca="1">IFERROR(_FV(STable[[#This Row],[Security Name]],"Market cap",TRUE),_FV(STable[[#This Row],[Security Name]],"Volume average",TRUE)*STable[[#This Row],[Price]])</f>
        <v>8315762014</v>
      </c>
      <c r="G89" s="4" cm="1">
        <f t="array" aca="1" ref="G89" ca="1">_FV(STable[[#This Row],[Security Name]],"Price")</f>
        <v>87.51</v>
      </c>
      <c r="H89" s="1" cm="1">
        <f t="array" aca="1" ref="H89" ca="1">IFERROR(_FV(STable[[#This Row],[Security Name]],"Change (%)",TRUE),0)</f>
        <v>-1.8395999999999999E-2</v>
      </c>
      <c r="I89" s="17" cm="1">
        <f t="array" aca="1" ref="I89" ca="1">IFERROR(_FV(STable[[#This Row],[Security Name]],"P/E",TRUE),0)</f>
        <v>12.206</v>
      </c>
      <c r="J89" s="17" cm="1">
        <f t="array" aca="1" ref="J89" ca="1">IFERROR(_FV(STable[[#This Row],[Security Name]],"Beta"),0)</f>
        <v>0.49099999999999999</v>
      </c>
    </row>
    <row r="90" spans="1:10" x14ac:dyDescent="0.3">
      <c r="A90" t="s">
        <v>1150</v>
      </c>
      <c r="B90" t="e" vm="89">
        <v>#VALUE!</v>
      </c>
      <c r="C90" t="s">
        <v>3541</v>
      </c>
      <c r="D90" t="s">
        <v>4067</v>
      </c>
      <c r="E90">
        <v>4924</v>
      </c>
      <c r="F90" cm="1">
        <f t="array" aca="1" ref="F90" ca="1">IFERROR(_FV(STable[[#This Row],[Security Name]],"Market cap",TRUE),_FV(STable[[#This Row],[Security Name]],"Volume average",TRUE)*STable[[#This Row],[Price]])</f>
        <v>5601472040</v>
      </c>
      <c r="G90" s="4" cm="1">
        <f t="array" aca="1" ref="G90" ca="1">_FV(STable[[#This Row],[Security Name]],"Price")</f>
        <v>55.6</v>
      </c>
      <c r="H90" s="1" cm="1">
        <f t="array" aca="1" ref="H90" ca="1">IFERROR(_FV(STable[[#This Row],[Security Name]],"Change (%)",TRUE),0)</f>
        <v>-6.7879999999999998E-3</v>
      </c>
      <c r="I90" s="17" cm="1">
        <f t="array" aca="1" ref="I90" ca="1">IFERROR(_FV(STable[[#This Row],[Security Name]],"P/E",TRUE),0)</f>
        <v>17.193899999999999</v>
      </c>
      <c r="J90" s="17" cm="1">
        <f t="array" aca="1" ref="J90" ca="1">IFERROR(_FV(STable[[#This Row],[Security Name]],"Beta"),0)</f>
        <v>0.53969999999999996</v>
      </c>
    </row>
    <row r="91" spans="1:10" x14ac:dyDescent="0.3">
      <c r="A91" t="s">
        <v>1258</v>
      </c>
      <c r="B91" t="e" vm="90">
        <v>#VALUE!</v>
      </c>
      <c r="C91" t="s">
        <v>3541</v>
      </c>
      <c r="D91" t="s">
        <v>4067</v>
      </c>
      <c r="E91">
        <v>4924</v>
      </c>
      <c r="F91" cm="1">
        <f t="array" aca="1" ref="F91" ca="1">IFERROR(_FV(STable[[#This Row],[Security Name]],"Market cap",TRUE),_FV(STable[[#This Row],[Security Name]],"Volume average",TRUE)*STable[[#This Row],[Price]])</f>
        <v>2244032261</v>
      </c>
      <c r="G91" s="4" cm="1">
        <f t="array" aca="1" ref="G91" ca="1">_FV(STable[[#This Row],[Security Name]],"Price")</f>
        <v>53.99</v>
      </c>
      <c r="H91" s="1" cm="1">
        <f t="array" aca="1" ref="H91" ca="1">IFERROR(_FV(STable[[#This Row],[Security Name]],"Change (%)",TRUE),0)</f>
        <v>-9.9030000000000003E-3</v>
      </c>
      <c r="I91" s="17" cm="1">
        <f t="array" aca="1" ref="I91" ca="1">IFERROR(_FV(STable[[#This Row],[Security Name]],"P/E",TRUE),0)</f>
        <v>19.4132</v>
      </c>
      <c r="J91" s="17" cm="1">
        <f t="array" aca="1" ref="J91" ca="1">IFERROR(_FV(STable[[#This Row],[Security Name]],"Beta"),0)</f>
        <v>0.495</v>
      </c>
    </row>
    <row r="92" spans="1:10" x14ac:dyDescent="0.3">
      <c r="A92" t="s">
        <v>895</v>
      </c>
      <c r="B92" t="e" vm="91">
        <v>#VALUE!</v>
      </c>
      <c r="C92" t="s">
        <v>3541</v>
      </c>
      <c r="D92" t="s">
        <v>4067</v>
      </c>
      <c r="E92">
        <v>4924</v>
      </c>
      <c r="F92" cm="1">
        <f t="array" aca="1" ref="F92" ca="1">IFERROR(_FV(STable[[#This Row],[Security Name]],"Market cap",TRUE),_FV(STable[[#This Row],[Security Name]],"Volume average",TRUE)*STable[[#This Row],[Price]])</f>
        <v>5569498992</v>
      </c>
      <c r="G92" s="4" cm="1">
        <f t="array" aca="1" ref="G92" ca="1">_FV(STable[[#This Row],[Security Name]],"Price")</f>
        <v>88.74</v>
      </c>
      <c r="H92" s="1" cm="1">
        <f t="array" aca="1" ref="H92" ca="1">IFERROR(_FV(STable[[#This Row],[Security Name]],"Change (%)",TRUE),0)</f>
        <v>-1.0482E-2</v>
      </c>
      <c r="I92" s="17" cm="1">
        <f t="array" aca="1" ref="I92" ca="1">IFERROR(_FV(STable[[#This Row],[Security Name]],"P/E",TRUE),0)</f>
        <v>20.313600000000001</v>
      </c>
      <c r="J92" s="17" cm="1">
        <f t="array" aca="1" ref="J92" ca="1">IFERROR(_FV(STable[[#This Row],[Security Name]],"Beta"),0)</f>
        <v>0.73009999999999997</v>
      </c>
    </row>
    <row r="93" spans="1:10" x14ac:dyDescent="0.3">
      <c r="A93" t="s">
        <v>1790</v>
      </c>
      <c r="B93" t="e" vm="92">
        <v>#VALUE!</v>
      </c>
      <c r="C93" t="s">
        <v>3541</v>
      </c>
      <c r="D93" t="s">
        <v>4093</v>
      </c>
      <c r="E93">
        <v>4923</v>
      </c>
      <c r="F93" cm="1">
        <f t="array" aca="1" ref="F93" ca="1">IFERROR(_FV(STable[[#This Row],[Security Name]],"Market cap",TRUE),_FV(STable[[#This Row],[Security Name]],"Volume average",TRUE)*STable[[#This Row],[Price]])</f>
        <v>232680658</v>
      </c>
      <c r="G93" s="4" cm="1">
        <f t="array" aca="1" ref="G93" ca="1">_FV(STable[[#This Row],[Security Name]],"Price")</f>
        <v>22.385000000000002</v>
      </c>
      <c r="H93" s="1" cm="1">
        <f t="array" aca="1" ref="H93" ca="1">IFERROR(_FV(STable[[#This Row],[Security Name]],"Change (%)",TRUE),0)</f>
        <v>-1.2681E-2</v>
      </c>
      <c r="I93" s="17" cm="1">
        <f t="array" aca="1" ref="I93" ca="1">IFERROR(_FV(STable[[#This Row],[Security Name]],"P/E",TRUE),0)</f>
        <v>18.153400000000001</v>
      </c>
      <c r="J93" s="17" cm="1">
        <f t="array" aca="1" ref="J93" ca="1">IFERROR(_FV(STable[[#This Row],[Security Name]],"Beta"),0)</f>
        <v>0.52539999999999998</v>
      </c>
    </row>
    <row r="94" spans="1:10" x14ac:dyDescent="0.3">
      <c r="A94" t="s">
        <v>906</v>
      </c>
      <c r="B94" t="e" vm="93">
        <v>#VALUE!</v>
      </c>
      <c r="C94" t="s">
        <v>3541</v>
      </c>
      <c r="D94" t="s">
        <v>4067</v>
      </c>
      <c r="E94">
        <v>4924</v>
      </c>
      <c r="F94" cm="1">
        <f t="array" aca="1" ref="F94" ca="1">IFERROR(_FV(STable[[#This Row],[Security Name]],"Market cap",TRUE),_FV(STable[[#This Row],[Security Name]],"Volume average",TRUE)*STable[[#This Row],[Price]])</f>
        <v>5467025540</v>
      </c>
      <c r="G94" s="4" cm="1">
        <f t="array" aca="1" ref="G94" ca="1">_FV(STable[[#This Row],[Security Name]],"Price")</f>
        <v>92.51</v>
      </c>
      <c r="H94" s="1" cm="1">
        <f t="array" aca="1" ref="H94" ca="1">IFERROR(_FV(STable[[#This Row],[Security Name]],"Change (%)",TRUE),0)</f>
        <v>-1.1011E-2</v>
      </c>
      <c r="I94" s="17" cm="1">
        <f t="array" aca="1" ref="I94" ca="1">IFERROR(_FV(STable[[#This Row],[Security Name]],"P/E",TRUE),0)</f>
        <v>20.084199999999999</v>
      </c>
      <c r="J94" s="17" cm="1">
        <f t="array" aca="1" ref="J94" ca="1">IFERROR(_FV(STable[[#This Row],[Security Name]],"Beta"),0)</f>
        <v>0.61660000000000004</v>
      </c>
    </row>
    <row r="95" spans="1:10" x14ac:dyDescent="0.3">
      <c r="A95" t="s">
        <v>762</v>
      </c>
      <c r="B95" t="e" vm="94">
        <v>#VALUE!</v>
      </c>
      <c r="C95" t="s">
        <v>3541</v>
      </c>
      <c r="D95" t="s">
        <v>4093</v>
      </c>
      <c r="E95">
        <v>4923</v>
      </c>
      <c r="F95" cm="1">
        <f t="array" aca="1" ref="F95" ca="1">IFERROR(_FV(STable[[#This Row],[Security Name]],"Market cap",TRUE),_FV(STable[[#This Row],[Security Name]],"Volume average",TRUE)*STable[[#This Row],[Price]])</f>
        <v>6583010391</v>
      </c>
      <c r="G95" s="4" cm="1">
        <f t="array" aca="1" ref="G95" ca="1">_FV(STable[[#This Row],[Security Name]],"Price")</f>
        <v>90.97</v>
      </c>
      <c r="H95" s="1" cm="1">
        <f t="array" aca="1" ref="H95" ca="1">IFERROR(_FV(STable[[#This Row],[Security Name]],"Change (%)",TRUE),0)</f>
        <v>-4.2690000000000002E-3</v>
      </c>
      <c r="I95" s="17" cm="1">
        <f t="array" aca="1" ref="I95" ca="1">IFERROR(_FV(STable[[#This Row],[Security Name]],"P/E",TRUE),0)</f>
        <v>37.590899999999998</v>
      </c>
      <c r="J95" s="17" cm="1">
        <f t="array" aca="1" ref="J95" ca="1">IFERROR(_FV(STable[[#This Row],[Security Name]],"Beta"),0)</f>
        <v>0.60350000000000004</v>
      </c>
    </row>
    <row r="96" spans="1:10" x14ac:dyDescent="0.3">
      <c r="A96" t="s">
        <v>1634</v>
      </c>
      <c r="B96" t="e" vm="95">
        <v>#VALUE!</v>
      </c>
      <c r="C96" t="s">
        <v>3541</v>
      </c>
      <c r="D96" t="s">
        <v>4208</v>
      </c>
      <c r="E96">
        <v>4932</v>
      </c>
      <c r="F96" cm="1">
        <f t="array" aca="1" ref="F96" ca="1">IFERROR(_FV(STable[[#This Row],[Security Name]],"Market cap",TRUE),_FV(STable[[#This Row],[Security Name]],"Volume average",TRUE)*STable[[#This Row],[Price]])</f>
        <v>7832078587</v>
      </c>
      <c r="G96" s="4" cm="1">
        <f t="array" aca="1" ref="G96" ca="1">_FV(STable[[#This Row],[Security Name]],"Price")</f>
        <v>36.49</v>
      </c>
      <c r="H96" s="1" cm="1">
        <f t="array" aca="1" ref="H96" ca="1">IFERROR(_FV(STable[[#This Row],[Security Name]],"Change (%)",TRUE),0)</f>
        <v>-1.7766000000000001E-2</v>
      </c>
      <c r="I96" s="17" cm="1">
        <f t="array" aca="1" ref="I96" ca="1">IFERROR(_FV(STable[[#This Row],[Security Name]],"P/E",TRUE),0)</f>
        <v>13.465400000000001</v>
      </c>
      <c r="J96" s="17" cm="1">
        <f t="array" aca="1" ref="J96" ca="1">IFERROR(_FV(STable[[#This Row],[Security Name]],"Beta"),0)</f>
        <v>1.0277000000000001</v>
      </c>
    </row>
    <row r="97" spans="1:10" x14ac:dyDescent="0.3">
      <c r="A97" t="s">
        <v>831</v>
      </c>
      <c r="B97" t="e" vm="96">
        <v>#VALUE!</v>
      </c>
      <c r="C97" t="s">
        <v>3541</v>
      </c>
      <c r="D97" t="s">
        <v>3708</v>
      </c>
      <c r="E97">
        <v>1040</v>
      </c>
      <c r="F97" cm="1">
        <f t="array" aca="1" ref="F97" ca="1">IFERROR(_FV(STable[[#This Row],[Security Name]],"Market cap",TRUE),_FV(STable[[#This Row],[Security Name]],"Volume average",TRUE)*STable[[#This Row],[Price]])</f>
        <v>138616400000</v>
      </c>
      <c r="G97" s="4" cm="1">
        <f t="array" aca="1" ref="G97" ca="1">_FV(STable[[#This Row],[Security Name]],"Price")</f>
        <v>220.80500000000001</v>
      </c>
      <c r="H97" s="1" cm="1">
        <f t="array" aca="1" ref="H97" ca="1">IFERROR(_FV(STable[[#This Row],[Security Name]],"Change (%)",TRUE),0)</f>
        <v>2.7334000000000001E-2</v>
      </c>
      <c r="I97" s="17" cm="1">
        <f t="array" aca="1" ref="I97" ca="1">IFERROR(_FV(STable[[#This Row],[Security Name]],"P/E",TRUE),0)</f>
        <v>24.914000000000001</v>
      </c>
      <c r="J97" s="17" cm="1">
        <f t="array" aca="1" ref="J97" ca="1">IFERROR(_FV(STable[[#This Row],[Security Name]],"Beta"),0)</f>
        <v>1.4665999999999999</v>
      </c>
    </row>
    <row r="98" spans="1:10" x14ac:dyDescent="0.3">
      <c r="A98" t="s">
        <v>1910</v>
      </c>
      <c r="B98" t="e" vm="97">
        <v>#VALUE!</v>
      </c>
      <c r="C98" t="s">
        <v>3541</v>
      </c>
      <c r="D98" t="s">
        <v>4182</v>
      </c>
      <c r="E98">
        <v>1000</v>
      </c>
      <c r="F98" cm="1">
        <f t="array" aca="1" ref="F98" ca="1">IFERROR(_FV(STable[[#This Row],[Security Name]],"Market cap",TRUE),_FV(STable[[#This Row],[Security Name]],"Volume average",TRUE)*STable[[#This Row],[Price]])</f>
        <v>9972459828</v>
      </c>
      <c r="G98" s="4" cm="1">
        <f t="array" aca="1" ref="G98" ca="1">_FV(STable[[#This Row],[Security Name]],"Price")</f>
        <v>36.18</v>
      </c>
      <c r="H98" s="1" cm="1">
        <f t="array" aca="1" ref="H98" ca="1">IFERROR(_FV(STable[[#This Row],[Security Name]],"Change (%)",TRUE),0)</f>
        <v>0</v>
      </c>
      <c r="I98" s="17" cm="1">
        <f t="array" aca="1" ref="I98" ca="1">IFERROR(_FV(STable[[#This Row],[Security Name]],"P/E",TRUE),0)</f>
        <v>0</v>
      </c>
      <c r="J98" s="17" cm="1">
        <f t="array" aca="1" ref="J98" ca="1">IFERROR(_FV(STable[[#This Row],[Security Name]],"Beta"),0)</f>
        <v>0.40810000000000002</v>
      </c>
    </row>
    <row r="99" spans="1:10" x14ac:dyDescent="0.3">
      <c r="A99" t="s">
        <v>2656</v>
      </c>
      <c r="B99" t="e" vm="98">
        <v>#VALUE!</v>
      </c>
      <c r="C99" t="s">
        <v>3541</v>
      </c>
      <c r="D99" t="s">
        <v>3708</v>
      </c>
      <c r="E99">
        <v>1040</v>
      </c>
      <c r="F99" cm="1">
        <f t="array" aca="1" ref="F99" ca="1">IFERROR(_FV(STable[[#This Row],[Security Name]],"Market cap",TRUE),_FV(STable[[#This Row],[Security Name]],"Volume average",TRUE)*STable[[#This Row],[Price]])</f>
        <v>11487124275</v>
      </c>
      <c r="G99" s="4" cm="1">
        <f t="array" aca="1" ref="G99" ca="1">_FV(STable[[#This Row],[Security Name]],"Price")</f>
        <v>20.36</v>
      </c>
      <c r="H99" s="1" cm="1">
        <f t="array" aca="1" ref="H99" ca="1">IFERROR(_FV(STable[[#This Row],[Security Name]],"Change (%)",TRUE),0)</f>
        <v>4.3567000000000002E-2</v>
      </c>
      <c r="I99" s="17" cm="1">
        <f t="array" aca="1" ref="I99" ca="1">IFERROR(_FV(STable[[#This Row],[Security Name]],"P/E",TRUE),0)</f>
        <v>29.8446</v>
      </c>
      <c r="J99" s="17" cm="1">
        <f t="array" aca="1" ref="J99" ca="1">IFERROR(_FV(STable[[#This Row],[Security Name]],"Beta"),0)</f>
        <v>1.3503000000000001</v>
      </c>
    </row>
    <row r="100" spans="1:10" x14ac:dyDescent="0.3">
      <c r="A100" t="s">
        <v>1971</v>
      </c>
      <c r="B100" t="e" vm="99">
        <v>#VALUE!</v>
      </c>
      <c r="C100" t="s">
        <v>3541</v>
      </c>
      <c r="D100" t="s">
        <v>3708</v>
      </c>
      <c r="E100">
        <v>1040</v>
      </c>
      <c r="F100" cm="1">
        <f t="array" aca="1" ref="F100" ca="1">IFERROR(_FV(STable[[#This Row],[Security Name]],"Market cap",TRUE),_FV(STable[[#This Row],[Security Name]],"Volume average",TRUE)*STable[[#This Row],[Price]])</f>
        <v>44979441171</v>
      </c>
      <c r="G100" s="4" cm="1">
        <f t="array" aca="1" ref="G100" ca="1">_FV(STable[[#This Row],[Security Name]],"Price")</f>
        <v>50.255000000000003</v>
      </c>
      <c r="H100" s="1" cm="1">
        <f t="array" aca="1" ref="H100" ca="1">IFERROR(_FV(STable[[#This Row],[Security Name]],"Change (%)",TRUE),0)</f>
        <v>6.608E-2</v>
      </c>
      <c r="I100" s="17" cm="1">
        <f t="array" aca="1" ref="I100" ca="1">IFERROR(_FV(STable[[#This Row],[Security Name]],"P/E",TRUE),0)</f>
        <v>12.6412</v>
      </c>
      <c r="J100" s="17" cm="1">
        <f t="array" aca="1" ref="J100" ca="1">IFERROR(_FV(STable[[#This Row],[Security Name]],"Beta"),0)</f>
        <v>0.77739999999999998</v>
      </c>
    </row>
    <row r="101" spans="1:10" x14ac:dyDescent="0.3">
      <c r="A101" t="s">
        <v>2249</v>
      </c>
      <c r="B101" t="e" vm="100">
        <v>#VALUE!</v>
      </c>
      <c r="C101" t="s">
        <v>3541</v>
      </c>
      <c r="D101" t="s">
        <v>3708</v>
      </c>
      <c r="E101">
        <v>1040</v>
      </c>
      <c r="F101" cm="1">
        <f t="array" aca="1" ref="F101" ca="1">IFERROR(_FV(STable[[#This Row],[Security Name]],"Market cap",TRUE),_FV(STable[[#This Row],[Security Name]],"Volume average",TRUE)*STable[[#This Row],[Price]])</f>
        <v>1532098656</v>
      </c>
      <c r="G101" s="4" cm="1">
        <f t="array" aca="1" ref="G101" ca="1">_FV(STable[[#This Row],[Security Name]],"Price")</f>
        <v>25.77</v>
      </c>
      <c r="H101" s="1" cm="1">
        <f t="array" aca="1" ref="H101" ca="1">IFERROR(_FV(STable[[#This Row],[Security Name]],"Change (%)",TRUE),0)</f>
        <v>4.2054000000000001E-2</v>
      </c>
      <c r="I101" s="17" cm="1">
        <f t="array" ref="I101">IFERROR(_FV(STable[[#This Row],[Security Name]],"P/E",TRUE),0)</f>
        <v>0</v>
      </c>
      <c r="J101" s="17" cm="1">
        <f t="array" aca="1" ref="J101" ca="1">IFERROR(_FV(STable[[#This Row],[Security Name]],"Beta"),0)</f>
        <v>1.3089</v>
      </c>
    </row>
    <row r="102" spans="1:10" x14ac:dyDescent="0.3">
      <c r="A102" t="s">
        <v>1147</v>
      </c>
      <c r="B102" t="e" vm="101">
        <v>#VALUE!</v>
      </c>
      <c r="C102" t="s">
        <v>3541</v>
      </c>
      <c r="D102" t="s">
        <v>3708</v>
      </c>
      <c r="E102">
        <v>1040</v>
      </c>
      <c r="F102" cm="1">
        <f t="array" aca="1" ref="F102" ca="1">IFERROR(_FV(STable[[#This Row],[Security Name]],"Market cap",TRUE),_FV(STable[[#This Row],[Security Name]],"Volume average",TRUE)*STable[[#This Row],[Price]])</f>
        <v>126125375070</v>
      </c>
      <c r="G102" s="4" cm="1">
        <f t="array" aca="1" ref="G102" ca="1">_FV(STable[[#This Row],[Security Name]],"Price")</f>
        <v>116.79</v>
      </c>
      <c r="H102" s="1" cm="1">
        <f t="array" aca="1" ref="H102" ca="1">IFERROR(_FV(STable[[#This Row],[Security Name]],"Change (%)",TRUE),0)</f>
        <v>2.9803000000000003E-2</v>
      </c>
      <c r="I102" s="17" cm="1">
        <f t="array" aca="1" ref="I102" ca="1">IFERROR(_FV(STable[[#This Row],[Security Name]],"P/E",TRUE),0)</f>
        <v>18.2761</v>
      </c>
      <c r="J102" s="17" cm="1">
        <f t="array" aca="1" ref="J102" ca="1">IFERROR(_FV(STable[[#This Row],[Security Name]],"Beta"),0)</f>
        <v>0.4748</v>
      </c>
    </row>
    <row r="103" spans="1:10" x14ac:dyDescent="0.3">
      <c r="A103" t="s">
        <v>2669</v>
      </c>
      <c r="B103" t="e" vm="102">
        <v>#VALUE!</v>
      </c>
      <c r="C103" t="s">
        <v>3541</v>
      </c>
      <c r="D103" t="s">
        <v>3708</v>
      </c>
      <c r="E103">
        <v>1040</v>
      </c>
      <c r="F103" cm="1">
        <f t="array" aca="1" ref="F103" ca="1">IFERROR(_FV(STable[[#This Row],[Security Name]],"Market cap",TRUE),_FV(STable[[#This Row],[Security Name]],"Volume average",TRUE)*STable[[#This Row],[Price]])</f>
        <v>5340662000</v>
      </c>
      <c r="G103" s="4" cm="1">
        <f t="array" aca="1" ref="G103" ca="1">_FV(STable[[#This Row],[Security Name]],"Price")</f>
        <v>33.74</v>
      </c>
      <c r="H103" s="1" cm="1">
        <f t="array" aca="1" ref="H103" ca="1">IFERROR(_FV(STable[[#This Row],[Security Name]],"Change (%)",TRUE),0)</f>
        <v>6.603500000000001E-2</v>
      </c>
      <c r="I103" s="17" cm="1">
        <f t="array" aca="1" ref="I103" ca="1">IFERROR(_FV(STable[[#This Row],[Security Name]],"P/E",TRUE),0)</f>
        <v>0</v>
      </c>
      <c r="J103" s="17" cm="1">
        <f t="array" aca="1" ref="J103" ca="1">IFERROR(_FV(STable[[#This Row],[Security Name]],"Beta"),0)</f>
        <v>0.70720000000000005</v>
      </c>
    </row>
    <row r="104" spans="1:10" x14ac:dyDescent="0.3">
      <c r="A104" t="s">
        <v>416</v>
      </c>
      <c r="B104" t="e" vm="103">
        <v>#VALUE!</v>
      </c>
      <c r="C104" t="s">
        <v>3541</v>
      </c>
      <c r="D104" t="s">
        <v>4088</v>
      </c>
      <c r="E104">
        <v>6795</v>
      </c>
      <c r="F104" cm="1">
        <f t="array" aca="1" ref="F104" ca="1">IFERROR(_FV(STable[[#This Row],[Security Name]],"Market cap",TRUE),_FV(STable[[#This Row],[Security Name]],"Volume average",TRUE)*STable[[#This Row],[Price]])</f>
        <v>22772511222</v>
      </c>
      <c r="G104" s="4" cm="1">
        <f t="array" aca="1" ref="G104" ca="1">_FV(STable[[#This Row],[Security Name]],"Price")</f>
        <v>268.42</v>
      </c>
      <c r="H104" s="1" cm="1">
        <f t="array" aca="1" ref="H104" ca="1">IFERROR(_FV(STable[[#This Row],[Security Name]],"Change (%)",TRUE),0)</f>
        <v>2.3996E-2</v>
      </c>
      <c r="I104" s="17" cm="1">
        <f t="array" aca="1" ref="I104" ca="1">IFERROR(_FV(STable[[#This Row],[Security Name]],"P/E",TRUE),0)</f>
        <v>39.352600000000002</v>
      </c>
      <c r="J104" s="17" cm="1">
        <f t="array" aca="1" ref="J104" ca="1">IFERROR(_FV(STable[[#This Row],[Security Name]],"Beta"),0)</f>
        <v>0.53949999999999998</v>
      </c>
    </row>
    <row r="105" spans="1:10" x14ac:dyDescent="0.3">
      <c r="A105" t="s">
        <v>2045</v>
      </c>
      <c r="B105" t="e" vm="104">
        <v>#VALUE!</v>
      </c>
      <c r="C105" t="s">
        <v>3541</v>
      </c>
      <c r="D105" t="s">
        <v>3708</v>
      </c>
      <c r="E105">
        <v>1040</v>
      </c>
      <c r="F105" cm="1">
        <f t="array" aca="1" ref="F105" ca="1">IFERROR(_FV(STable[[#This Row],[Security Name]],"Market cap",TRUE),_FV(STable[[#This Row],[Security Name]],"Volume average",TRUE)*STable[[#This Row],[Price]])</f>
        <v>4516899000</v>
      </c>
      <c r="G105" s="4" cm="1">
        <f t="array" aca="1" ref="G105" ca="1">_FV(STable[[#This Row],[Security Name]],"Price")</f>
        <v>33.49</v>
      </c>
      <c r="H105" s="1" cm="1">
        <f t="array" aca="1" ref="H105" ca="1">IFERROR(_FV(STable[[#This Row],[Security Name]],"Change (%)",TRUE),0)</f>
        <v>6.4187999999999995E-2</v>
      </c>
      <c r="I105" s="17" cm="1">
        <f t="array" aca="1" ref="I105" ca="1">IFERROR(_FV(STable[[#This Row],[Security Name]],"P/E",TRUE),0)</f>
        <v>0</v>
      </c>
      <c r="J105" s="17" cm="1">
        <f t="array" aca="1" ref="J105" ca="1">IFERROR(_FV(STable[[#This Row],[Security Name]],"Beta"),0)</f>
        <v>1.83</v>
      </c>
    </row>
    <row r="106" spans="1:10" x14ac:dyDescent="0.3">
      <c r="A106" t="s">
        <v>7</v>
      </c>
      <c r="B106" t="e" vm="105">
        <v>#VALUE!</v>
      </c>
      <c r="C106" t="s">
        <v>3541</v>
      </c>
      <c r="D106" t="s">
        <v>3825</v>
      </c>
      <c r="E106">
        <v>4700</v>
      </c>
      <c r="F106" cm="1">
        <f t="array" aca="1" ref="F106" ca="1">IFERROR(_FV(STable[[#This Row],[Security Name]],"Market cap",TRUE),_FV(STable[[#This Row],[Security Name]],"Volume average",TRUE)*STable[[#This Row],[Price]])</f>
        <v>151675745235</v>
      </c>
      <c r="G106" s="4" cm="1">
        <f t="array" aca="1" ref="G106" ca="1">_FV(STable[[#This Row],[Security Name]],"Price")</f>
        <v>191.55</v>
      </c>
      <c r="H106" s="1" cm="1">
        <f t="array" aca="1" ref="H106" ca="1">IFERROR(_FV(STable[[#This Row],[Security Name]],"Change (%)",TRUE),0)</f>
        <v>3.7873999999999998E-2</v>
      </c>
      <c r="I106" s="17" cm="1">
        <f t="array" aca="1" ref="I106" ca="1">IFERROR(_FV(STable[[#This Row],[Security Name]],"P/E",TRUE),0)</f>
        <v>28.825800000000001</v>
      </c>
      <c r="J106" s="17" cm="1">
        <f t="array" aca="1" ref="J106" ca="1">IFERROR(_FV(STable[[#This Row],[Security Name]],"Beta"),0)</f>
        <v>1.2002999999999999</v>
      </c>
    </row>
    <row r="107" spans="1:10" x14ac:dyDescent="0.3">
      <c r="A107" t="s">
        <v>1999</v>
      </c>
      <c r="B107" t="e" vm="106">
        <v>#VALUE!</v>
      </c>
      <c r="C107" t="s">
        <v>3541</v>
      </c>
      <c r="D107" t="s">
        <v>3778</v>
      </c>
      <c r="E107">
        <v>4400</v>
      </c>
      <c r="F107" cm="1">
        <f t="array" aca="1" ref="F107" ca="1">IFERROR(_FV(STable[[#This Row],[Security Name]],"Market cap",TRUE),_FV(STable[[#This Row],[Security Name]],"Volume average",TRUE)*STable[[#This Row],[Price]])</f>
        <v>40681561800</v>
      </c>
      <c r="G107" s="4" cm="1">
        <f t="array" aca="1" ref="G107" ca="1">_FV(STable[[#This Row],[Security Name]],"Price")</f>
        <v>29.37</v>
      </c>
      <c r="H107" s="1" cm="1">
        <f t="array" aca="1" ref="H107" ca="1">IFERROR(_FV(STable[[#This Row],[Security Name]],"Change (%)",TRUE),0)</f>
        <v>7.5429999999999997E-2</v>
      </c>
      <c r="I107" s="17" cm="1">
        <f t="array" aca="1" ref="I107" ca="1">IFERROR(_FV(STable[[#This Row],[Security Name]],"P/E",TRUE),0)</f>
        <v>14.572800000000001</v>
      </c>
      <c r="J107" s="17" cm="1">
        <f t="array" aca="1" ref="J107" ca="1">IFERROR(_FV(STable[[#This Row],[Security Name]],"Beta"),0)</f>
        <v>2.4300000000000002</v>
      </c>
    </row>
    <row r="108" spans="1:10" x14ac:dyDescent="0.3">
      <c r="A108" t="s">
        <v>2077</v>
      </c>
      <c r="B108" t="e" vm="107">
        <v>#VALUE!</v>
      </c>
      <c r="C108" t="s">
        <v>3541</v>
      </c>
      <c r="D108" t="s">
        <v>3778</v>
      </c>
      <c r="E108">
        <v>4400</v>
      </c>
      <c r="F108" cm="1">
        <f t="array" aca="1" ref="F108" ca="1">IFERROR(_FV(STable[[#This Row],[Security Name]],"Market cap",TRUE),_FV(STable[[#This Row],[Security Name]],"Volume average",TRUE)*STable[[#This Row],[Price]])</f>
        <v>40570750600</v>
      </c>
      <c r="G108" s="4" cm="1">
        <f t="array" aca="1" ref="G108" ca="1">_FV(STable[[#This Row],[Security Name]],"Price")</f>
        <v>29.29</v>
      </c>
      <c r="H108" s="1" cm="1">
        <f t="array" aca="1" ref="H108" ca="1">IFERROR(_FV(STable[[#This Row],[Security Name]],"Change (%)",TRUE),0)</f>
        <v>7.4074000000000001E-2</v>
      </c>
      <c r="I108" s="17" cm="1">
        <f t="array" aca="1" ref="I108" ca="1">IFERROR(_FV(STable[[#This Row],[Security Name]],"P/E",TRUE),0)</f>
        <v>14.530200000000001</v>
      </c>
      <c r="J108" s="17" cm="1">
        <f t="array" aca="1" ref="J108" ca="1">IFERROR(_FV(STable[[#This Row],[Security Name]],"Beta"),0)</f>
        <v>2.4605999999999999</v>
      </c>
    </row>
    <row r="109" spans="1:10" x14ac:dyDescent="0.3">
      <c r="A109" t="s">
        <v>512</v>
      </c>
      <c r="B109" t="e" vm="108">
        <v>#VALUE!</v>
      </c>
      <c r="C109" t="s">
        <v>3541</v>
      </c>
      <c r="D109" t="s">
        <v>3825</v>
      </c>
      <c r="E109">
        <v>4700</v>
      </c>
      <c r="F109" cm="1">
        <f t="array" aca="1" ref="F109" ca="1">IFERROR(_FV(STable[[#This Row],[Security Name]],"Market cap",TRUE),_FV(STable[[#This Row],[Security Name]],"Volume average",TRUE)*STable[[#This Row],[Price]])</f>
        <v>32594283400</v>
      </c>
      <c r="G109" s="4" cm="1">
        <f t="array" aca="1" ref="G109" ca="1">_FV(STable[[#This Row],[Security Name]],"Price")</f>
        <v>266</v>
      </c>
      <c r="H109" s="1" cm="1">
        <f t="array" aca="1" ref="H109" ca="1">IFERROR(_FV(STable[[#This Row],[Security Name]],"Change (%)",TRUE),0)</f>
        <v>4.5473999999999994E-2</v>
      </c>
      <c r="I109" s="17" cm="1">
        <f t="array" aca="1" ref="I109" ca="1">IFERROR(_FV(STable[[#This Row],[Security Name]],"P/E",TRUE),0)</f>
        <v>23.3292</v>
      </c>
      <c r="J109" s="17" cm="1">
        <f t="array" aca="1" ref="J109" ca="1">IFERROR(_FV(STable[[#This Row],[Security Name]],"Beta"),0)</f>
        <v>1.3478000000000001</v>
      </c>
    </row>
    <row r="110" spans="1:10" x14ac:dyDescent="0.3">
      <c r="A110" t="s">
        <v>2649</v>
      </c>
      <c r="B110" t="e" vm="109">
        <v>#VALUE!</v>
      </c>
      <c r="C110" t="s">
        <v>3541</v>
      </c>
      <c r="D110" t="s">
        <v>3825</v>
      </c>
      <c r="E110">
        <v>4700</v>
      </c>
      <c r="F110" cm="1">
        <f t="array" aca="1" ref="F110" ca="1">IFERROR(_FV(STable[[#This Row],[Security Name]],"Market cap",TRUE),_FV(STable[[#This Row],[Security Name]],"Volume average",TRUE)*STable[[#This Row],[Price]])</f>
        <v>3189774975</v>
      </c>
      <c r="G110" s="4" cm="1">
        <f t="array" aca="1" ref="G110" ca="1">_FV(STable[[#This Row],[Security Name]],"Price")</f>
        <v>6.0949999999999998</v>
      </c>
      <c r="H110" s="1" cm="1">
        <f t="array" aca="1" ref="H110" ca="1">IFERROR(_FV(STable[[#This Row],[Security Name]],"Change (%)",TRUE),0)</f>
        <v>4.7251000000000001E-2</v>
      </c>
      <c r="I110" s="17" cm="1">
        <f t="array" aca="1" ref="I110" ca="1">IFERROR(_FV(STable[[#This Row],[Security Name]],"P/E",TRUE),0)</f>
        <v>279.5872</v>
      </c>
      <c r="J110" s="17" cm="1">
        <f t="array" aca="1" ref="J110" ca="1">IFERROR(_FV(STable[[#This Row],[Security Name]],"Beta"),0)</f>
        <v>0.75690000000000002</v>
      </c>
    </row>
    <row r="111" spans="1:10" x14ac:dyDescent="0.3">
      <c r="A111" t="s">
        <v>2536</v>
      </c>
      <c r="B111" t="e" vm="110">
        <v>#VALUE!</v>
      </c>
      <c r="C111" t="s">
        <v>3541</v>
      </c>
      <c r="D111" t="s">
        <v>3825</v>
      </c>
      <c r="E111">
        <v>4700</v>
      </c>
      <c r="F111" cm="1">
        <f t="array" aca="1" ref="F111" ca="1">IFERROR(_FV(STable[[#This Row],[Security Name]],"Market cap",TRUE),_FV(STable[[#This Row],[Security Name]],"Volume average",TRUE)*STable[[#This Row],[Price]])</f>
        <v>1376164469</v>
      </c>
      <c r="G111" s="4" cm="1">
        <f t="array" aca="1" ref="G111" ca="1">_FV(STable[[#This Row],[Security Name]],"Price")</f>
        <v>21.09</v>
      </c>
      <c r="H111" s="1" cm="1">
        <f t="array" aca="1" ref="H111" ca="1">IFERROR(_FV(STable[[#This Row],[Security Name]],"Change (%)",TRUE),0)</f>
        <v>7.7670000000000003E-2</v>
      </c>
      <c r="I111" s="17" cm="1">
        <f t="array" aca="1" ref="I111" ca="1">IFERROR(_FV(STable[[#This Row],[Security Name]],"P/E",TRUE),0)</f>
        <v>0</v>
      </c>
      <c r="J111" s="17" cm="1">
        <f t="array" aca="1" ref="J111" ca="1">IFERROR(_FV(STable[[#This Row],[Security Name]],"Beta"),0)</f>
        <v>2.3212999999999999</v>
      </c>
    </row>
    <row r="112" spans="1:10" x14ac:dyDescent="0.3">
      <c r="A112" t="s">
        <v>1949</v>
      </c>
      <c r="B112" t="e" vm="111">
        <v>#VALUE!</v>
      </c>
      <c r="C112" t="s">
        <v>3541</v>
      </c>
      <c r="D112" t="s">
        <v>3778</v>
      </c>
      <c r="E112">
        <v>4400</v>
      </c>
      <c r="F112" cm="1">
        <f t="array" aca="1" ref="F112" ca="1">IFERROR(_FV(STable[[#This Row],[Security Name]],"Market cap",TRUE),_FV(STable[[#This Row],[Security Name]],"Volume average",TRUE)*STable[[#This Row],[Price]])</f>
        <v>9664402025</v>
      </c>
      <c r="G112" s="4" cm="1">
        <f t="array" aca="1" ref="G112" ca="1">_FV(STable[[#This Row],[Security Name]],"Price")</f>
        <v>21.215</v>
      </c>
      <c r="H112" s="1" cm="1">
        <f t="array" aca="1" ref="H112" ca="1">IFERROR(_FV(STable[[#This Row],[Security Name]],"Change (%)",TRUE),0)</f>
        <v>5.9160999999999998E-2</v>
      </c>
      <c r="I112" s="17" cm="1">
        <f t="array" aca="1" ref="I112" ca="1">IFERROR(_FV(STable[[#This Row],[Security Name]],"P/E",TRUE),0)</f>
        <v>24.879799999999999</v>
      </c>
      <c r="J112" s="17" cm="1">
        <f t="array" aca="1" ref="J112" ca="1">IFERROR(_FV(STable[[#This Row],[Security Name]],"Beta"),0)</f>
        <v>2.0545</v>
      </c>
    </row>
    <row r="113" spans="1:10" x14ac:dyDescent="0.3">
      <c r="A113" t="s">
        <v>366</v>
      </c>
      <c r="B113" t="e" vm="112">
        <v>#VALUE!</v>
      </c>
      <c r="C113" t="s">
        <v>3541</v>
      </c>
      <c r="D113" t="s">
        <v>3778</v>
      </c>
      <c r="E113">
        <v>4400</v>
      </c>
      <c r="F113" cm="1">
        <f t="array" aca="1" ref="F113" ca="1">IFERROR(_FV(STable[[#This Row],[Security Name]],"Market cap",TRUE),_FV(STable[[#This Row],[Security Name]],"Volume average",TRUE)*STable[[#This Row],[Price]])</f>
        <v>77625390402</v>
      </c>
      <c r="G113" s="4" cm="1">
        <f t="array" aca="1" ref="G113" ca="1">_FV(STable[[#This Row],[Security Name]],"Price")</f>
        <v>286.94</v>
      </c>
      <c r="H113" s="1" cm="1">
        <f t="array" aca="1" ref="H113" ca="1">IFERROR(_FV(STable[[#This Row],[Security Name]],"Change (%)",TRUE),0)</f>
        <v>7.8924999999999995E-2</v>
      </c>
      <c r="I113" s="17" cm="1">
        <f t="array" aca="1" ref="I113" ca="1">IFERROR(_FV(STable[[#This Row],[Security Name]],"P/E",TRUE),0)</f>
        <v>18.354299999999999</v>
      </c>
      <c r="J113" s="17" cm="1">
        <f t="array" aca="1" ref="J113" ca="1">IFERROR(_FV(STable[[#This Row],[Security Name]],"Beta"),0)</f>
        <v>1.8604000000000001</v>
      </c>
    </row>
    <row r="114" spans="1:10" x14ac:dyDescent="0.3">
      <c r="A114" t="s">
        <v>1772</v>
      </c>
      <c r="B114" t="e" vm="113">
        <v>#VALUE!</v>
      </c>
      <c r="C114" t="s">
        <v>3541</v>
      </c>
      <c r="D114" t="s">
        <v>4207</v>
      </c>
      <c r="E114">
        <v>4991</v>
      </c>
      <c r="F114" cm="1">
        <f t="array" aca="1" ref="F114" ca="1">IFERROR(_FV(STable[[#This Row],[Security Name]],"Market cap",TRUE),_FV(STable[[#This Row],[Security Name]],"Volume average",TRUE)*STable[[#This Row],[Price]])</f>
        <v>10321711410</v>
      </c>
      <c r="G114" s="4" cm="1">
        <f t="array" aca="1" ref="G114" ca="1">_FV(STable[[#This Row],[Security Name]],"Price")</f>
        <v>14.475</v>
      </c>
      <c r="H114" s="1" cm="1">
        <f t="array" aca="1" ref="H114" ca="1">IFERROR(_FV(STable[[#This Row],[Security Name]],"Change (%)",TRUE),0)</f>
        <v>-1.7240000000000001E-3</v>
      </c>
      <c r="I114" s="17" cm="1">
        <f t="array" aca="1" ref="I114" ca="1">IFERROR(_FV(STable[[#This Row],[Security Name]],"P/E",TRUE),0)</f>
        <v>10.9659</v>
      </c>
      <c r="J114" s="17" cm="1">
        <f t="array" aca="1" ref="J114" ca="1">IFERROR(_FV(STable[[#This Row],[Security Name]],"Beta"),0)</f>
        <v>0.98680000000000001</v>
      </c>
    </row>
    <row r="115" spans="1:10" x14ac:dyDescent="0.3">
      <c r="A115" t="s">
        <v>1661</v>
      </c>
      <c r="B115" t="e" vm="114">
        <v>#VALUE!</v>
      </c>
      <c r="C115" t="s">
        <v>3541</v>
      </c>
      <c r="D115" t="s">
        <v>4068</v>
      </c>
      <c r="E115">
        <v>4911</v>
      </c>
      <c r="F115" cm="1">
        <f t="array" aca="1" ref="F115" ca="1">IFERROR(_FV(STable[[#This Row],[Security Name]],"Market cap",TRUE),_FV(STable[[#This Row],[Security Name]],"Volume average",TRUE)*STable[[#This Row],[Price]])</f>
        <v>4309890974</v>
      </c>
      <c r="G115" s="4" cm="1">
        <f t="array" aca="1" ref="G115" ca="1">_FV(STable[[#This Row],[Security Name]],"Price")</f>
        <v>82.710099999999997</v>
      </c>
      <c r="H115" s="1" cm="1">
        <f t="array" aca="1" ref="H115" ca="1">IFERROR(_FV(STable[[#This Row],[Security Name]],"Change (%)",TRUE),0)</f>
        <v>2.1490999999999996E-2</v>
      </c>
      <c r="I115" s="17" cm="1">
        <f t="array" aca="1" ref="I115" ca="1">IFERROR(_FV(STable[[#This Row],[Security Name]],"P/E",TRUE),0)</f>
        <v>0</v>
      </c>
      <c r="J115" s="17" cm="1">
        <f t="array" aca="1" ref="J115" ca="1">IFERROR(_FV(STable[[#This Row],[Security Name]],"Beta"),0)</f>
        <v>1.0652999999999999</v>
      </c>
    </row>
    <row r="116" spans="1:10" x14ac:dyDescent="0.3">
      <c r="A116" t="s">
        <v>651</v>
      </c>
      <c r="B116" t="e" vm="115">
        <v>#VALUE!</v>
      </c>
      <c r="C116" t="s">
        <v>3541</v>
      </c>
      <c r="D116" t="s">
        <v>4068</v>
      </c>
      <c r="E116">
        <v>4911</v>
      </c>
      <c r="F116" cm="1">
        <f t="array" aca="1" ref="F116" ca="1">IFERROR(_FV(STable[[#This Row],[Security Name]],"Market cap",TRUE),_FV(STable[[#This Row],[Security Name]],"Volume average",TRUE)*STable[[#This Row],[Price]])</f>
        <v>55566096609</v>
      </c>
      <c r="G116" s="4" cm="1">
        <f t="array" aca="1" ref="G116" ca="1">_FV(STable[[#This Row],[Security Name]],"Price")</f>
        <v>164.13</v>
      </c>
      <c r="H116" s="1" cm="1">
        <f t="array" aca="1" ref="H116" ca="1">IFERROR(_FV(STable[[#This Row],[Security Name]],"Change (%)",TRUE),0)</f>
        <v>-8.4580000000000002E-3</v>
      </c>
      <c r="I116" s="17" cm="1">
        <f t="array" aca="1" ref="I116" ca="1">IFERROR(_FV(STable[[#This Row],[Security Name]],"P/E",TRUE),0)</f>
        <v>75.663799999999995</v>
      </c>
      <c r="J116" s="17" cm="1">
        <f t="array" aca="1" ref="J116" ca="1">IFERROR(_FV(STable[[#This Row],[Security Name]],"Beta"),0)</f>
        <v>1.5270999999999999</v>
      </c>
    </row>
    <row r="117" spans="1:10" x14ac:dyDescent="0.3">
      <c r="A117" t="s">
        <v>1202</v>
      </c>
      <c r="B117" t="e" vm="116">
        <v>#VALUE!</v>
      </c>
      <c r="C117" t="s">
        <v>3541</v>
      </c>
      <c r="D117" t="s">
        <v>3708</v>
      </c>
      <c r="E117">
        <v>1040</v>
      </c>
      <c r="F117" cm="1">
        <f t="array" aca="1" ref="F117" ca="1">IFERROR(_FV(STable[[#This Row],[Security Name]],"Market cap",TRUE),_FV(STable[[#This Row],[Security Name]],"Volume average",TRUE)*STable[[#This Row],[Price]])</f>
        <v>2396218540</v>
      </c>
      <c r="G117" s="4" cm="1">
        <f t="array" aca="1" ref="G117" ca="1">_FV(STable[[#This Row],[Security Name]],"Price")</f>
        <v>47.04</v>
      </c>
      <c r="H117" s="1" cm="1">
        <f t="array" aca="1" ref="H117" ca="1">IFERROR(_FV(STable[[#This Row],[Security Name]],"Change (%)",TRUE),0)</f>
        <v>8.5110000000000003E-4</v>
      </c>
      <c r="I117" s="17" cm="1">
        <f t="array" ref="I117">IFERROR(_FV(STable[[#This Row],[Security Name]],"P/E",TRUE),0)</f>
        <v>0</v>
      </c>
      <c r="J117" s="17" cm="1">
        <f t="array" aca="1" ref="J117" ca="1">IFERROR(_FV(STable[[#This Row],[Security Name]],"Beta"),0)</f>
        <v>1.3255999999999999</v>
      </c>
    </row>
    <row r="118" spans="1:10" x14ac:dyDescent="0.3">
      <c r="A118" t="s">
        <v>330</v>
      </c>
      <c r="B118" t="e" vm="117">
        <v>#VALUE!</v>
      </c>
      <c r="C118" t="s">
        <v>3541</v>
      </c>
      <c r="D118" t="s">
        <v>4109</v>
      </c>
      <c r="E118">
        <v>2911</v>
      </c>
      <c r="F118" cm="1">
        <f t="array" aca="1" ref="F118" ca="1">IFERROR(_FV(STable[[#This Row],[Security Name]],"Market cap",TRUE),_FV(STable[[#This Row],[Security Name]],"Volume average",TRUE)*STable[[#This Row],[Price]])</f>
        <v>365951684280</v>
      </c>
      <c r="G118" s="4" cm="1">
        <f t="array" aca="1" ref="G118" ca="1">_FV(STable[[#This Row],[Security Name]],"Price")</f>
        <v>183.72</v>
      </c>
      <c r="H118" s="1" cm="1">
        <f t="array" aca="1" ref="H118" ca="1">IFERROR(_FV(STable[[#This Row],[Security Name]],"Change (%)",TRUE),0)</f>
        <v>-2.3544999999999996E-2</v>
      </c>
      <c r="I118" s="17" cm="1">
        <f t="array" aca="1" ref="I118" ca="1">IFERROR(_FV(STable[[#This Row],[Security Name]],"P/E",TRUE),0)</f>
        <v>27.644100000000002</v>
      </c>
      <c r="J118" s="17" cm="1">
        <f t="array" aca="1" ref="J118" ca="1">IFERROR(_FV(STable[[#This Row],[Security Name]],"Beta"),0)</f>
        <v>0.52200000000000002</v>
      </c>
    </row>
    <row r="119" spans="1:10" x14ac:dyDescent="0.3">
      <c r="A119" t="s">
        <v>1428</v>
      </c>
      <c r="B119" t="e" vm="118">
        <v>#VALUE!</v>
      </c>
      <c r="C119" t="s">
        <v>3541</v>
      </c>
      <c r="D119" t="s">
        <v>4097</v>
      </c>
      <c r="E119">
        <v>1311</v>
      </c>
      <c r="F119" cm="1">
        <f t="array" aca="1" ref="F119" ca="1">IFERROR(_FV(STable[[#This Row],[Security Name]],"Market cap",TRUE),_FV(STable[[#This Row],[Security Name]],"Volume average",TRUE)*STable[[#This Row],[Price]])</f>
        <v>78562506981</v>
      </c>
      <c r="G119" s="4" cm="1">
        <f t="array" aca="1" ref="G119" ca="1">_FV(STable[[#This Row],[Security Name]],"Price")</f>
        <v>51.890999999999998</v>
      </c>
      <c r="H119" s="1" cm="1">
        <f t="array" aca="1" ref="H119" ca="1">IFERROR(_FV(STable[[#This Row],[Security Name]],"Change (%)",TRUE),0)</f>
        <v>-6.3170000000000004E-2</v>
      </c>
      <c r="I119" s="17" cm="1">
        <f t="array" aca="1" ref="I119" ca="1">IFERROR(_FV(STable[[#This Row],[Security Name]],"P/E",TRUE),0)</f>
        <v>26.157399999999999</v>
      </c>
      <c r="J119" s="17" cm="1">
        <f t="array" aca="1" ref="J119" ca="1">IFERROR(_FV(STable[[#This Row],[Security Name]],"Beta"),0)</f>
        <v>0.43430000000000002</v>
      </c>
    </row>
    <row r="120" spans="1:10" x14ac:dyDescent="0.3">
      <c r="A120" t="s">
        <v>2217</v>
      </c>
      <c r="B120" t="e" vm="119">
        <v>#VALUE!</v>
      </c>
      <c r="C120" t="s">
        <v>3541</v>
      </c>
      <c r="D120" t="s">
        <v>4097</v>
      </c>
      <c r="E120">
        <v>1311</v>
      </c>
      <c r="F120" cm="1">
        <f t="array" aca="1" ref="F120" ca="1">IFERROR(_FV(STable[[#This Row],[Security Name]],"Market cap",TRUE),_FV(STable[[#This Row],[Security Name]],"Volume average",TRUE)*STable[[#This Row],[Price]])</f>
        <v>27702376625</v>
      </c>
      <c r="G120" s="4" cm="1">
        <f t="array" aca="1" ref="G120" ca="1">_FV(STable[[#This Row],[Security Name]],"Price")</f>
        <v>13.475</v>
      </c>
      <c r="H120" s="1" cm="1">
        <f t="array" aca="1" ref="H120" ca="1">IFERROR(_FV(STable[[#This Row],[Security Name]],"Change (%)",TRUE),0)</f>
        <v>-2.0712000000000001E-2</v>
      </c>
      <c r="I120" s="17" cm="1">
        <f t="array" aca="1" ref="I120" ca="1">IFERROR(_FV(STable[[#This Row],[Security Name]],"P/E",TRUE),0)</f>
        <v>9.5269999999999992</v>
      </c>
      <c r="J120" s="17" cm="1">
        <f t="array" aca="1" ref="J120" ca="1">IFERROR(_FV(STable[[#This Row],[Security Name]],"Beta"),0)</f>
        <v>0.58330000000000004</v>
      </c>
    </row>
    <row r="121" spans="1:10" x14ac:dyDescent="0.3">
      <c r="A121" t="s">
        <v>1524</v>
      </c>
      <c r="B121" t="e" vm="120">
        <v>#VALUE!</v>
      </c>
      <c r="C121" t="s">
        <v>3541</v>
      </c>
      <c r="D121" t="s">
        <v>4109</v>
      </c>
      <c r="E121">
        <v>2911</v>
      </c>
      <c r="F121" cm="1">
        <f t="array" aca="1" ref="F121" ca="1">IFERROR(_FV(STable[[#This Row],[Security Name]],"Market cap",TRUE),_FV(STable[[#This Row],[Security Name]],"Volume average",TRUE)*STable[[#This Row],[Price]])</f>
        <v>97849042160</v>
      </c>
      <c r="G121" s="4" cm="1">
        <f t="array" aca="1" ref="G121" ca="1">_FV(STable[[#This Row],[Security Name]],"Price")</f>
        <v>35.195</v>
      </c>
      <c r="H121" s="1" cm="1">
        <f t="array" aca="1" ref="H121" ca="1">IFERROR(_FV(STable[[#This Row],[Security Name]],"Change (%)",TRUE),0)</f>
        <v>-8.0350000000000005E-2</v>
      </c>
      <c r="I121" s="17" cm="1">
        <f t="array" aca="1" ref="I121" ca="1">IFERROR(_FV(STable[[#This Row],[Security Name]],"P/E",TRUE),0)</f>
        <v>18.152000000000001</v>
      </c>
      <c r="J121" s="17" cm="1">
        <f t="array" aca="1" ref="J121" ca="1">IFERROR(_FV(STable[[#This Row],[Security Name]],"Beta"),0)</f>
        <v>1.5662</v>
      </c>
    </row>
    <row r="122" spans="1:10" x14ac:dyDescent="0.3">
      <c r="A122" t="s">
        <v>2051</v>
      </c>
      <c r="B122" t="e" vm="121">
        <v>#VALUE!</v>
      </c>
      <c r="C122" t="s">
        <v>3541</v>
      </c>
      <c r="D122" t="s">
        <v>4097</v>
      </c>
      <c r="E122">
        <v>1311</v>
      </c>
      <c r="F122" cm="1">
        <f t="array" aca="1" ref="F122" ca="1">IFERROR(_FV(STable[[#This Row],[Security Name]],"Market cap",TRUE),_FV(STable[[#This Row],[Security Name]],"Volume average",TRUE)*STable[[#This Row],[Price]])</f>
        <v>131626175550</v>
      </c>
      <c r="G122" s="4" cm="1">
        <f t="array" aca="1" ref="G122" ca="1">_FV(STable[[#This Row],[Security Name]],"Price")</f>
        <v>20.425000000000001</v>
      </c>
      <c r="H122" s="1" cm="1">
        <f t="array" aca="1" ref="H122" ca="1">IFERROR(_FV(STable[[#This Row],[Security Name]],"Change (%)",TRUE),0)</f>
        <v>-0.05</v>
      </c>
      <c r="I122" s="17" cm="1">
        <f t="array" aca="1" ref="I122" ca="1">IFERROR(_FV(STable[[#This Row],[Security Name]],"P/E",TRUE),0)</f>
        <v>6.5461</v>
      </c>
      <c r="J122" s="17" cm="1">
        <f t="array" aca="1" ref="J122" ca="1">IFERROR(_FV(STable[[#This Row],[Security Name]],"Beta"),0)</f>
        <v>0.4088</v>
      </c>
    </row>
    <row r="123" spans="1:10" x14ac:dyDescent="0.3">
      <c r="A123" t="s">
        <v>1232</v>
      </c>
      <c r="B123" t="e" vm="122">
        <v>#VALUE!</v>
      </c>
      <c r="C123" t="s">
        <v>3541</v>
      </c>
      <c r="D123" t="s">
        <v>4109</v>
      </c>
      <c r="E123">
        <v>2911</v>
      </c>
      <c r="F123" cm="1">
        <f t="array" aca="1" ref="F123" ca="1">IFERROR(_FV(STable[[#This Row],[Security Name]],"Market cap",TRUE),_FV(STable[[#This Row],[Security Name]],"Volume average",TRUE)*STable[[#This Row],[Price]])</f>
        <v>80112480000</v>
      </c>
      <c r="G123" s="4" cm="1">
        <f t="array" aca="1" ref="G123" ca="1">_FV(STable[[#This Row],[Security Name]],"Price")</f>
        <v>60.99</v>
      </c>
      <c r="H123" s="1" cm="1">
        <f t="array" aca="1" ref="H123" ca="1">IFERROR(_FV(STable[[#This Row],[Security Name]],"Change (%)",TRUE),0)</f>
        <v>-4.4343E-2</v>
      </c>
      <c r="I123" s="17" cm="1">
        <f t="array" aca="1" ref="I123" ca="1">IFERROR(_FV(STable[[#This Row],[Security Name]],"P/E",TRUE),0)</f>
        <v>17.2517</v>
      </c>
      <c r="J123" s="17" cm="1">
        <f t="array" aca="1" ref="J123" ca="1">IFERROR(_FV(STable[[#This Row],[Security Name]],"Beta"),0)</f>
        <v>0.56269999999999998</v>
      </c>
    </row>
    <row r="124" spans="1:10" x14ac:dyDescent="0.3">
      <c r="A124" t="s">
        <v>813</v>
      </c>
      <c r="B124" t="e" vm="123">
        <v>#VALUE!</v>
      </c>
      <c r="C124" t="s">
        <v>3541</v>
      </c>
      <c r="D124" t="s">
        <v>4097</v>
      </c>
      <c r="E124">
        <v>1311</v>
      </c>
      <c r="F124" cm="1">
        <f t="array" aca="1" ref="F124" ca="1">IFERROR(_FV(STable[[#This Row],[Security Name]],"Market cap",TRUE),_FV(STable[[#This Row],[Security Name]],"Volume average",TRUE)*STable[[#This Row],[Price]])</f>
        <v>190368916000</v>
      </c>
      <c r="G124" s="4" cm="1">
        <f t="array" aca="1" ref="G124" ca="1">_FV(STable[[#This Row],[Security Name]],"Price")</f>
        <v>86.99</v>
      </c>
      <c r="H124" s="1" cm="1">
        <f t="array" aca="1" ref="H124" ca="1">IFERROR(_FV(STable[[#This Row],[Security Name]],"Change (%)",TRUE),0)</f>
        <v>-4.1326999999999996E-2</v>
      </c>
      <c r="I124" s="17" cm="1">
        <f t="array" aca="1" ref="I124" ca="1">IFERROR(_FV(STable[[#This Row],[Security Name]],"P/E",TRUE),0)</f>
        <v>14.8955</v>
      </c>
      <c r="J124" s="17" cm="1">
        <f t="array" aca="1" ref="J124" ca="1">IFERROR(_FV(STable[[#This Row],[Security Name]],"Beta"),0)</f>
        <v>0.2273</v>
      </c>
    </row>
    <row r="125" spans="1:10" x14ac:dyDescent="0.3">
      <c r="A125" t="s">
        <v>481</v>
      </c>
      <c r="B125" t="e" vm="124">
        <v>#VALUE!</v>
      </c>
      <c r="C125" t="s">
        <v>3541</v>
      </c>
      <c r="D125" t="s">
        <v>4109</v>
      </c>
      <c r="E125">
        <v>2911</v>
      </c>
      <c r="F125" cm="1">
        <f t="array" aca="1" ref="F125" ca="1">IFERROR(_FV(STable[[#This Row],[Security Name]],"Market cap",TRUE),_FV(STable[[#This Row],[Security Name]],"Volume average",TRUE)*STable[[#This Row],[Price]])</f>
        <v>608561949600</v>
      </c>
      <c r="G125" s="4" cm="1">
        <f t="array" aca="1" ref="G125" ca="1">_FV(STable[[#This Row],[Security Name]],"Price")</f>
        <v>146.41</v>
      </c>
      <c r="H125" s="1" cm="1">
        <f t="array" aca="1" ref="H125" ca="1">IFERROR(_FV(STable[[#This Row],[Security Name]],"Change (%)",TRUE),0)</f>
        <v>-3.6650000000000002E-2</v>
      </c>
      <c r="I125" s="17" cm="1">
        <f t="array" aca="1" ref="I125" ca="1">IFERROR(_FV(STable[[#This Row],[Security Name]],"P/E",TRUE),0)</f>
        <v>21.916</v>
      </c>
      <c r="J125" s="17" cm="1">
        <f t="array" aca="1" ref="J125" ca="1">IFERROR(_FV(STable[[#This Row],[Security Name]],"Beta"),0)</f>
        <v>0.20599999999999999</v>
      </c>
    </row>
    <row r="126" spans="1:10" x14ac:dyDescent="0.3">
      <c r="A126" t="s">
        <v>1682</v>
      </c>
      <c r="B126" t="e" vm="125">
        <v>#VALUE!</v>
      </c>
      <c r="C126" t="s">
        <v>3541</v>
      </c>
      <c r="D126" t="s">
        <v>4109</v>
      </c>
      <c r="E126">
        <v>2911</v>
      </c>
      <c r="F126" cm="1">
        <f t="array" aca="1" ref="F126" ca="1">IFERROR(_FV(STable[[#This Row],[Security Name]],"Market cap",TRUE),_FV(STable[[#This Row],[Security Name]],"Volume average",TRUE)*STable[[#This Row],[Price]])</f>
        <v>15934935720</v>
      </c>
      <c r="G126" s="4" cm="1">
        <f t="array" aca="1" ref="G126" ca="1">_FV(STable[[#This Row],[Security Name]],"Price")</f>
        <v>40.520000000000003</v>
      </c>
      <c r="H126" s="1" cm="1">
        <f t="array" aca="1" ref="H126" ca="1">IFERROR(_FV(STable[[#This Row],[Security Name]],"Change (%)",TRUE),0)</f>
        <v>-3.2243000000000001E-2</v>
      </c>
      <c r="I126" s="17" cm="1">
        <f t="array" aca="1" ref="I126" ca="1">IFERROR(_FV(STable[[#This Row],[Security Name]],"P/E",TRUE),0)</f>
        <v>11.2082</v>
      </c>
      <c r="J126" s="17" cm="1">
        <f t="array" aca="1" ref="J126" ca="1">IFERROR(_FV(STable[[#This Row],[Security Name]],"Beta"),0)</f>
        <v>1.2256</v>
      </c>
    </row>
    <row r="127" spans="1:10" x14ac:dyDescent="0.3">
      <c r="A127" t="s">
        <v>2079</v>
      </c>
      <c r="B127" t="e" vm="126">
        <v>#VALUE!</v>
      </c>
      <c r="C127" t="s">
        <v>3541</v>
      </c>
      <c r="D127" t="s">
        <v>3740</v>
      </c>
      <c r="E127">
        <v>4412</v>
      </c>
      <c r="F127" cm="1">
        <f t="array" aca="1" ref="F127" ca="1">IFERROR(_FV(STable[[#This Row],[Security Name]],"Market cap",TRUE),_FV(STable[[#This Row],[Security Name]],"Volume average",TRUE)*STable[[#This Row],[Price]])</f>
        <v>2103068672</v>
      </c>
      <c r="G127" s="4" cm="1">
        <f t="array" aca="1" ref="G127" ca="1">_FV(STable[[#This Row],[Security Name]],"Price")</f>
        <v>17.440000000000001</v>
      </c>
      <c r="H127" s="1" cm="1">
        <f t="array" aca="1" ref="H127" ca="1">IFERROR(_FV(STable[[#This Row],[Security Name]],"Change (%)",TRUE),0)</f>
        <v>2.1076999999999999E-2</v>
      </c>
      <c r="I127" s="17" cm="1">
        <f t="array" aca="1" ref="I127" ca="1">IFERROR(_FV(STable[[#This Row],[Security Name]],"P/E",TRUE),0)</f>
        <v>5.8269000000000002</v>
      </c>
      <c r="J127" s="17" cm="1">
        <f t="array" aca="1" ref="J127" ca="1">IFERROR(_FV(STable[[#This Row],[Security Name]],"Beta"),0)</f>
        <v>1.1761999999999999</v>
      </c>
    </row>
    <row r="128" spans="1:10" x14ac:dyDescent="0.3">
      <c r="A128" t="s">
        <v>681</v>
      </c>
      <c r="B128" t="e" vm="127">
        <v>#VALUE!</v>
      </c>
      <c r="C128" t="s">
        <v>3541</v>
      </c>
      <c r="D128" t="s">
        <v>3740</v>
      </c>
      <c r="E128">
        <v>4412</v>
      </c>
      <c r="F128" cm="1">
        <f t="array" aca="1" ref="F128" ca="1">IFERROR(_FV(STable[[#This Row],[Security Name]],"Market cap",TRUE),_FV(STable[[#This Row],[Security Name]],"Volume average",TRUE)*STable[[#This Row],[Price]])</f>
        <v>2151105231</v>
      </c>
      <c r="G128" s="4" cm="1">
        <f t="array" aca="1" ref="G128" ca="1">_FV(STable[[#This Row],[Security Name]],"Price")</f>
        <v>118.17</v>
      </c>
      <c r="H128" s="1" cm="1">
        <f t="array" aca="1" ref="H128" ca="1">IFERROR(_FV(STable[[#This Row],[Security Name]],"Change (%)",TRUE),0)</f>
        <v>-5.1359999999999991E-3</v>
      </c>
      <c r="I128" s="17" cm="1">
        <f t="array" aca="1" ref="I128" ca="1">IFERROR(_FV(STable[[#This Row],[Security Name]],"P/E",TRUE),0)</f>
        <v>4.4135</v>
      </c>
      <c r="J128" s="17" cm="1">
        <f t="array" aca="1" ref="J128" ca="1">IFERROR(_FV(STable[[#This Row],[Security Name]],"Beta"),0)</f>
        <v>0.90990000000000004</v>
      </c>
    </row>
    <row r="129" spans="1:10" x14ac:dyDescent="0.3">
      <c r="A129" t="s">
        <v>1730</v>
      </c>
      <c r="B129" t="e" vm="128">
        <v>#VALUE!</v>
      </c>
      <c r="C129" t="s">
        <v>3541</v>
      </c>
      <c r="D129" t="s">
        <v>3778</v>
      </c>
      <c r="E129">
        <v>4400</v>
      </c>
      <c r="F129" cm="1">
        <f t="array" aca="1" ref="F129" ca="1">IFERROR(_FV(STable[[#This Row],[Security Name]],"Market cap",TRUE),_FV(STable[[#This Row],[Security Name]],"Volume average",TRUE)*STable[[#This Row],[Price]])</f>
        <v>62927273</v>
      </c>
      <c r="G129" s="4" cm="1">
        <f t="array" aca="1" ref="G129" ca="1">_FV(STable[[#This Row],[Security Name]],"Price")</f>
        <v>21.77</v>
      </c>
      <c r="H129" s="1" cm="1">
        <f t="array" aca="1" ref="H129" ca="1">IFERROR(_FV(STable[[#This Row],[Security Name]],"Change (%)",TRUE),0)</f>
        <v>8.9044999999999999E-2</v>
      </c>
      <c r="I129" s="17" cm="1">
        <f t="array" aca="1" ref="I129" ca="1">IFERROR(_FV(STable[[#This Row],[Security Name]],"P/E",TRUE),0)</f>
        <v>0</v>
      </c>
      <c r="J129" s="17" cm="1">
        <f t="array" aca="1" ref="J129" ca="1">IFERROR(_FV(STable[[#This Row],[Security Name]],"Beta"),0)</f>
        <v>0.69589999999999996</v>
      </c>
    </row>
    <row r="130" spans="1:10" x14ac:dyDescent="0.3">
      <c r="A130" t="s">
        <v>1219</v>
      </c>
      <c r="B130" t="e" vm="129">
        <v>#VALUE!</v>
      </c>
      <c r="C130" t="s">
        <v>3541</v>
      </c>
      <c r="D130" t="s">
        <v>3740</v>
      </c>
      <c r="E130">
        <v>4412</v>
      </c>
      <c r="F130" cm="1">
        <f t="array" aca="1" ref="F130" ca="1">IFERROR(_FV(STable[[#This Row],[Security Name]],"Market cap",TRUE),_FV(STable[[#This Row],[Security Name]],"Volume average",TRUE)*STable[[#This Row],[Price]])</f>
        <v>509117021</v>
      </c>
      <c r="G130" s="4" cm="1">
        <f t="array" aca="1" ref="G130" ca="1">_FV(STable[[#This Row],[Security Name]],"Price")</f>
        <v>72.155000000000001</v>
      </c>
      <c r="H130" s="1" cm="1">
        <f t="array" aca="1" ref="H130" ca="1">IFERROR(_FV(STable[[#This Row],[Security Name]],"Change (%)",TRUE),0)</f>
        <v>2.153E-3</v>
      </c>
      <c r="I130" s="17" cm="1">
        <f t="array" aca="1" ref="I130" ca="1">IFERROR(_FV(STable[[#This Row],[Security Name]],"P/E",TRUE),0)</f>
        <v>4.1589999999999998</v>
      </c>
      <c r="J130" s="17" cm="1">
        <f t="array" aca="1" ref="J130" ca="1">IFERROR(_FV(STable[[#This Row],[Security Name]],"Beta"),0)</f>
        <v>0.60409999999999997</v>
      </c>
    </row>
    <row r="131" spans="1:10" x14ac:dyDescent="0.3">
      <c r="A131" t="s">
        <v>1704</v>
      </c>
      <c r="B131" t="e" vm="130">
        <v>#VALUE!</v>
      </c>
      <c r="C131" t="s">
        <v>3541</v>
      </c>
      <c r="D131" t="s">
        <v>3740</v>
      </c>
      <c r="E131">
        <v>4412</v>
      </c>
      <c r="F131" cm="1">
        <f t="array" aca="1" ref="F131" ca="1">IFERROR(_FV(STable[[#This Row],[Security Name]],"Market cap",TRUE),_FV(STable[[#This Row],[Security Name]],"Volume average",TRUE)*STable[[#This Row],[Price]])</f>
        <v>1054355495</v>
      </c>
      <c r="G131" s="4" cm="1">
        <f t="array" aca="1" ref="G131" ca="1">_FV(STable[[#This Row],[Security Name]],"Price")</f>
        <v>24.34</v>
      </c>
      <c r="H131" s="1" cm="1">
        <f t="array" aca="1" ref="H131" ca="1">IFERROR(_FV(STable[[#This Row],[Security Name]],"Change (%)",TRUE),0)</f>
        <v>2.0116999999999999E-2</v>
      </c>
      <c r="I131" s="17" cm="1">
        <f t="array" aca="1" ref="I131" ca="1">IFERROR(_FV(STable[[#This Row],[Security Name]],"P/E",TRUE),0)</f>
        <v>0</v>
      </c>
      <c r="J131" s="17" cm="1">
        <f t="array" aca="1" ref="J131" ca="1">IFERROR(_FV(STable[[#This Row],[Security Name]],"Beta"),0)</f>
        <v>0.95309999999999995</v>
      </c>
    </row>
    <row r="132" spans="1:10" x14ac:dyDescent="0.3">
      <c r="A132" t="s">
        <v>1576</v>
      </c>
      <c r="B132" t="e" vm="131">
        <v>#VALUE!</v>
      </c>
      <c r="C132" t="s">
        <v>3541</v>
      </c>
      <c r="D132" t="s">
        <v>3740</v>
      </c>
      <c r="E132">
        <v>4412</v>
      </c>
      <c r="F132" cm="1">
        <f t="array" aca="1" ref="F132" ca="1">IFERROR(_FV(STable[[#This Row],[Security Name]],"Market cap",TRUE),_FV(STable[[#This Row],[Security Name]],"Volume average",TRUE)*STable[[#This Row],[Price]])</f>
        <v>1403684819</v>
      </c>
      <c r="G132" s="4" cm="1">
        <f t="array" aca="1" ref="G132" ca="1">_FV(STable[[#This Row],[Security Name]],"Price")</f>
        <v>39.08</v>
      </c>
      <c r="H132" s="1" cm="1">
        <f t="array" aca="1" ref="H132" ca="1">IFERROR(_FV(STable[[#This Row],[Security Name]],"Change (%)",TRUE),0)</f>
        <v>-3.5699999999999998E-3</v>
      </c>
      <c r="I132" s="17" cm="1">
        <f t="array" aca="1" ref="I132" ca="1">IFERROR(_FV(STable[[#This Row],[Security Name]],"P/E",TRUE),0)</f>
        <v>3.512</v>
      </c>
      <c r="J132" s="17" cm="1">
        <f t="array" aca="1" ref="J132" ca="1">IFERROR(_FV(STable[[#This Row],[Security Name]],"Beta"),0)</f>
        <v>0.94179999999999997</v>
      </c>
    </row>
    <row r="133" spans="1:10" x14ac:dyDescent="0.3">
      <c r="A133" t="s">
        <v>2430</v>
      </c>
      <c r="B133" t="e" vm="132">
        <v>#VALUE!</v>
      </c>
      <c r="C133" t="s">
        <v>3541</v>
      </c>
      <c r="D133" t="s">
        <v>3740</v>
      </c>
      <c r="E133">
        <v>4412</v>
      </c>
      <c r="F133" cm="1">
        <f t="array" aca="1" ref="F133" ca="1">IFERROR(_FV(STable[[#This Row],[Security Name]],"Market cap",TRUE),_FV(STable[[#This Row],[Security Name]],"Volume average",TRUE)*STable[[#This Row],[Price]])</f>
        <v>4158566000</v>
      </c>
      <c r="G133" s="4" cm="1">
        <f t="array" aca="1" ref="G133" ca="1">_FV(STable[[#This Row],[Security Name]],"Price")</f>
        <v>14.18</v>
      </c>
      <c r="H133" s="1" cm="1">
        <f t="array" aca="1" ref="H133" ca="1">IFERROR(_FV(STable[[#This Row],[Security Name]],"Change (%)",TRUE),0)</f>
        <v>2.9028000000000002E-2</v>
      </c>
      <c r="I133" s="17" cm="1">
        <f t="array" aca="1" ref="I133" ca="1">IFERROR(_FV(STable[[#This Row],[Security Name]],"P/E",TRUE),0)</f>
        <v>37.315800000000003</v>
      </c>
      <c r="J133" s="17" cm="1">
        <f t="array" aca="1" ref="J133" ca="1">IFERROR(_FV(STable[[#This Row],[Security Name]],"Beta"),0)</f>
        <v>0.64610000000000001</v>
      </c>
    </row>
    <row r="134" spans="1:10" x14ac:dyDescent="0.3">
      <c r="A134" t="s">
        <v>483</v>
      </c>
      <c r="B134" t="e" vm="133">
        <v>#VALUE!</v>
      </c>
      <c r="C134" t="s">
        <v>3541</v>
      </c>
      <c r="D134" t="s">
        <v>3778</v>
      </c>
      <c r="E134">
        <v>4400</v>
      </c>
      <c r="F134" cm="1">
        <f t="array" aca="1" ref="F134" ca="1">IFERROR(_FV(STable[[#This Row],[Security Name]],"Market cap",TRUE),_FV(STable[[#This Row],[Security Name]],"Volume average",TRUE)*STable[[#This Row],[Price]])</f>
        <v>7594878439</v>
      </c>
      <c r="G134" s="4" cm="1">
        <f t="array" aca="1" ref="G134" ca="1">_FV(STable[[#This Row],[Security Name]],"Price")</f>
        <v>141.63999999999999</v>
      </c>
      <c r="H134" s="1" cm="1">
        <f t="array" aca="1" ref="H134" ca="1">IFERROR(_FV(STable[[#This Row],[Security Name]],"Change (%)",TRUE),0)</f>
        <v>-1.2824E-2</v>
      </c>
      <c r="I134" s="17" cm="1">
        <f t="array" aca="1" ref="I134" ca="1">IFERROR(_FV(STable[[#This Row],[Security Name]],"P/E",TRUE),0)</f>
        <v>22.3672</v>
      </c>
      <c r="J134" s="17" cm="1">
        <f t="array" aca="1" ref="J134" ca="1">IFERROR(_FV(STable[[#This Row],[Security Name]],"Beta"),0)</f>
        <v>0.82879999999999998</v>
      </c>
    </row>
    <row r="135" spans="1:10" x14ac:dyDescent="0.3">
      <c r="A135" t="s">
        <v>497</v>
      </c>
      <c r="B135" t="e" vm="134">
        <v>#VALUE!</v>
      </c>
      <c r="C135" t="s">
        <v>3541</v>
      </c>
      <c r="D135" t="s">
        <v>3778</v>
      </c>
      <c r="E135">
        <v>4400</v>
      </c>
      <c r="F135" cm="1">
        <f t="array" aca="1" ref="F135" ca="1">IFERROR(_FV(STable[[#This Row],[Security Name]],"Market cap",TRUE),_FV(STable[[#This Row],[Security Name]],"Volume average",TRUE)*STable[[#This Row],[Price]])</f>
        <v>5397906559</v>
      </c>
      <c r="G135" s="4" cm="1">
        <f t="array" aca="1" ref="G135" ca="1">_FV(STable[[#This Row],[Security Name]],"Price")</f>
        <v>177.45</v>
      </c>
      <c r="H135" s="1" cm="1">
        <f t="array" aca="1" ref="H135" ca="1">IFERROR(_FV(STable[[#This Row],[Security Name]],"Change (%)",TRUE),0)</f>
        <v>1.6147999999999999E-2</v>
      </c>
      <c r="I135" s="17" cm="1">
        <f t="array" aca="1" ref="I135" ca="1">IFERROR(_FV(STable[[#This Row],[Security Name]],"P/E",TRUE),0)</f>
        <v>12.758599999999999</v>
      </c>
      <c r="J135" s="17" cm="1">
        <f t="array" aca="1" ref="J135" ca="1">IFERROR(_FV(STable[[#This Row],[Security Name]],"Beta"),0)</f>
        <v>1.3391999999999999</v>
      </c>
    </row>
    <row r="136" spans="1:10" x14ac:dyDescent="0.3">
      <c r="A136" t="s">
        <v>2513</v>
      </c>
      <c r="B136" t="e" vm="135">
        <v>#VALUE!</v>
      </c>
      <c r="C136" t="s">
        <v>3541</v>
      </c>
      <c r="D136" t="s">
        <v>3740</v>
      </c>
      <c r="E136">
        <v>4412</v>
      </c>
      <c r="F136" cm="1">
        <f t="array" aca="1" ref="F136" ca="1">IFERROR(_FV(STable[[#This Row],[Security Name]],"Market cap",TRUE),_FV(STable[[#This Row],[Security Name]],"Volume average",TRUE)*STable[[#This Row],[Price]])</f>
        <v>513404589</v>
      </c>
      <c r="G136" s="4" cm="1">
        <f t="array" aca="1" ref="G136" ca="1">_FV(STable[[#This Row],[Security Name]],"Price")</f>
        <v>7.86</v>
      </c>
      <c r="H136" s="1" cm="1">
        <f t="array" aca="1" ref="H136" ca="1">IFERROR(_FV(STable[[#This Row],[Security Name]],"Change (%)",TRUE),0)</f>
        <v>1.2886999999999999E-2</v>
      </c>
      <c r="I136" s="17" cm="1">
        <f t="array" aca="1" ref="I136" ca="1">IFERROR(_FV(STable[[#This Row],[Security Name]],"P/E",TRUE),0)</f>
        <v>26.5093</v>
      </c>
      <c r="J136" s="17" cm="1">
        <f t="array" aca="1" ref="J136" ca="1">IFERROR(_FV(STable[[#This Row],[Security Name]],"Beta"),0)</f>
        <v>0.82020000000000004</v>
      </c>
    </row>
    <row r="137" spans="1:10" x14ac:dyDescent="0.3">
      <c r="A137" t="s">
        <v>1586</v>
      </c>
      <c r="B137" t="e" vm="136">
        <v>#VALUE!</v>
      </c>
      <c r="C137" t="s">
        <v>3541</v>
      </c>
      <c r="D137" t="s">
        <v>3740</v>
      </c>
      <c r="E137">
        <v>4412</v>
      </c>
      <c r="F137" cm="1">
        <f t="array" aca="1" ref="F137" ca="1">IFERROR(_FV(STable[[#This Row],[Security Name]],"Market cap",TRUE),_FV(STable[[#This Row],[Security Name]],"Volume average",TRUE)*STable[[#This Row],[Price]])</f>
        <v>2721353960</v>
      </c>
      <c r="G137" s="4" cm="1">
        <f t="array" aca="1" ref="G137" ca="1">_FV(STable[[#This Row],[Security Name]],"Price")</f>
        <v>24.4</v>
      </c>
      <c r="H137" s="1" cm="1">
        <f t="array" aca="1" ref="H137" ca="1">IFERROR(_FV(STable[[#This Row],[Security Name]],"Change (%)",TRUE),0)</f>
        <v>-5.3E-3</v>
      </c>
      <c r="I137" s="17" cm="1">
        <f t="array" aca="1" ref="I137" ca="1">IFERROR(_FV(STable[[#This Row],[Security Name]],"P/E",TRUE),0)</f>
        <v>46.423099999999998</v>
      </c>
      <c r="J137" s="17" cm="1">
        <f t="array" aca="1" ref="J137" ca="1">IFERROR(_FV(STable[[#This Row],[Security Name]],"Beta"),0)</f>
        <v>0.71260000000000001</v>
      </c>
    </row>
    <row r="138" spans="1:10" x14ac:dyDescent="0.3">
      <c r="A138" t="s">
        <v>2192</v>
      </c>
      <c r="B138" t="e" vm="137">
        <v>#VALUE!</v>
      </c>
      <c r="C138" t="s">
        <v>3541</v>
      </c>
      <c r="D138" t="s">
        <v>3740</v>
      </c>
      <c r="E138">
        <v>4412</v>
      </c>
      <c r="F138" cm="1">
        <f t="array" aca="1" ref="F138" ca="1">IFERROR(_FV(STable[[#This Row],[Security Name]],"Market cap",TRUE),_FV(STable[[#This Row],[Security Name]],"Volume average",TRUE)*STable[[#This Row],[Price]])</f>
        <v>317222448</v>
      </c>
      <c r="G138" s="4" cm="1">
        <f t="array" aca="1" ref="G138" ca="1">_FV(STable[[#This Row],[Security Name]],"Price")</f>
        <v>14.64</v>
      </c>
      <c r="H138" s="1" cm="1">
        <f t="array" aca="1" ref="H138" ca="1">IFERROR(_FV(STable[[#This Row],[Security Name]],"Change (%)",TRUE),0)</f>
        <v>9.6550000000000004E-3</v>
      </c>
      <c r="I138" s="17" cm="1">
        <f t="array" aca="1" ref="I138" ca="1">IFERROR(_FV(STable[[#This Row],[Security Name]],"P/E",TRUE),0)</f>
        <v>14.494999999999999</v>
      </c>
      <c r="J138" s="17" cm="1">
        <f t="array" aca="1" ref="J138" ca="1">IFERROR(_FV(STable[[#This Row],[Security Name]],"Beta"),0)</f>
        <v>1.0185999999999999</v>
      </c>
    </row>
    <row r="139" spans="1:10" x14ac:dyDescent="0.3">
      <c r="A139" t="s">
        <v>789</v>
      </c>
      <c r="B139" t="e" vm="138">
        <v>#VALUE!</v>
      </c>
      <c r="C139" t="s">
        <v>3541</v>
      </c>
      <c r="D139" t="s">
        <v>4145</v>
      </c>
      <c r="E139">
        <v>4931</v>
      </c>
      <c r="F139" cm="1">
        <f t="array" aca="1" ref="F139" ca="1">IFERROR(_FV(STable[[#This Row],[Security Name]],"Market cap",TRUE),_FV(STable[[#This Row],[Security Name]],"Volume average",TRUE)*STable[[#This Row],[Price]])</f>
        <v>31189881768</v>
      </c>
      <c r="G139" s="4" cm="1">
        <f t="array" aca="1" ref="G139" ca="1">_FV(STable[[#This Row],[Security Name]],"Price")</f>
        <v>112.74</v>
      </c>
      <c r="H139" s="1" cm="1">
        <f t="array" aca="1" ref="H139" ca="1">IFERROR(_FV(STable[[#This Row],[Security Name]],"Change (%)",TRUE),0)</f>
        <v>4.0969999999999999E-3</v>
      </c>
      <c r="I139" s="17" cm="1">
        <f t="array" aca="1" ref="I139" ca="1">IFERROR(_FV(STable[[#This Row],[Security Name]],"P/E",TRUE),0)</f>
        <v>21.075700000000001</v>
      </c>
      <c r="J139" s="17" cm="1">
        <f t="array" aca="1" ref="J139" ca="1">IFERROR(_FV(STable[[#This Row],[Security Name]],"Beta"),0)</f>
        <v>0.51570000000000005</v>
      </c>
    </row>
    <row r="140" spans="1:10" x14ac:dyDescent="0.3">
      <c r="A140" t="s">
        <v>2603</v>
      </c>
      <c r="B140" t="e" vm="139">
        <v>#VALUE!</v>
      </c>
      <c r="C140" t="s">
        <v>3541</v>
      </c>
      <c r="D140" t="s">
        <v>4068</v>
      </c>
      <c r="E140">
        <v>4911</v>
      </c>
      <c r="F140" cm="1">
        <f t="array" aca="1" ref="F140" ca="1">IFERROR(_FV(STable[[#This Row],[Security Name]],"Market cap",TRUE),_FV(STable[[#This Row],[Security Name]],"Volume average",TRUE)*STable[[#This Row],[Price]])</f>
        <v>6774065000</v>
      </c>
      <c r="G140" s="4" cm="1">
        <f t="array" aca="1" ref="G140" ca="1">_FV(STable[[#This Row],[Security Name]],"Price")</f>
        <v>6.4</v>
      </c>
      <c r="H140" s="1" cm="1">
        <f t="array" aca="1" ref="H140" ca="1">IFERROR(_FV(STable[[#This Row],[Security Name]],"Change (%)",TRUE),0)</f>
        <v>-1.56E-3</v>
      </c>
      <c r="I140" s="17" cm="1">
        <f t="array" aca="1" ref="I140" ca="1">IFERROR(_FV(STable[[#This Row],[Security Name]],"P/E",TRUE),0)</f>
        <v>23.703700000000001</v>
      </c>
      <c r="J140" s="17" cm="1">
        <f t="array" aca="1" ref="J140" ca="1">IFERROR(_FV(STable[[#This Row],[Security Name]],"Beta"),0)</f>
        <v>0.89410000000000001</v>
      </c>
    </row>
    <row r="141" spans="1:10" x14ac:dyDescent="0.3">
      <c r="A141" t="s">
        <v>1266</v>
      </c>
      <c r="B141" t="e" vm="140">
        <v>#VALUE!</v>
      </c>
      <c r="C141" t="s">
        <v>3541</v>
      </c>
      <c r="D141" t="s">
        <v>4145</v>
      </c>
      <c r="E141">
        <v>4931</v>
      </c>
      <c r="F141" cm="1">
        <f t="array" aca="1" ref="F141" ca="1">IFERROR(_FV(STable[[#This Row],[Security Name]],"Market cap",TRUE),_FV(STable[[#This Row],[Security Name]],"Volume average",TRUE)*STable[[#This Row],[Price]])</f>
        <v>3450958516</v>
      </c>
      <c r="G141" s="4" cm="1">
        <f t="array" aca="1" ref="G141" ca="1">_FV(STable[[#This Row],[Security Name]],"Price")</f>
        <v>41.81</v>
      </c>
      <c r="H141" s="1" cm="1">
        <f t="array" aca="1" ref="H141" ca="1">IFERROR(_FV(STable[[#This Row],[Security Name]],"Change (%)",TRUE),0)</f>
        <v>-1.671E-3</v>
      </c>
      <c r="I141" s="17" cm="1">
        <f t="array" aca="1" ref="I141" ca="1">IFERROR(_FV(STable[[#This Row],[Security Name]],"P/E",TRUE),0)</f>
        <v>17.557600000000001</v>
      </c>
      <c r="J141" s="17" cm="1">
        <f t="array" aca="1" ref="J141" ca="1">IFERROR(_FV(STable[[#This Row],[Security Name]],"Beta"),0)</f>
        <v>0.2437</v>
      </c>
    </row>
    <row r="142" spans="1:10" x14ac:dyDescent="0.3">
      <c r="A142" t="s">
        <v>977</v>
      </c>
      <c r="B142" t="e" vm="141">
        <v>#VALUE!</v>
      </c>
      <c r="C142" t="s">
        <v>3541</v>
      </c>
      <c r="D142" t="s">
        <v>4068</v>
      </c>
      <c r="E142">
        <v>4911</v>
      </c>
      <c r="F142" cm="1">
        <f t="array" aca="1" ref="F142" ca="1">IFERROR(_FV(STable[[#This Row],[Security Name]],"Market cap",TRUE),_FV(STable[[#This Row],[Security Name]],"Volume average",TRUE)*STable[[#This Row],[Price]])</f>
        <v>5788905773</v>
      </c>
      <c r="G142" s="4" cm="1">
        <f t="array" aca="1" ref="G142" ca="1">_FV(STable[[#This Row],[Security Name]],"Price")</f>
        <v>76.114999999999995</v>
      </c>
      <c r="H142" s="1" cm="1">
        <f t="array" aca="1" ref="H142" ca="1">IFERROR(_FV(STable[[#This Row],[Security Name]],"Change (%)",TRUE),0)</f>
        <v>-9.306E-3</v>
      </c>
      <c r="I142" s="17" cm="1">
        <f t="array" aca="1" ref="I142" ca="1">IFERROR(_FV(STable[[#This Row],[Security Name]],"P/E",TRUE),0)</f>
        <v>19.1205</v>
      </c>
      <c r="J142" s="17" cm="1">
        <f t="array" aca="1" ref="J142" ca="1">IFERROR(_FV(STable[[#This Row],[Security Name]],"Beta"),0)</f>
        <v>0.74609999999999999</v>
      </c>
    </row>
    <row r="143" spans="1:10" x14ac:dyDescent="0.3">
      <c r="A143" t="s">
        <v>904</v>
      </c>
      <c r="B143" t="e" vm="142">
        <v>#VALUE!</v>
      </c>
      <c r="C143" t="s">
        <v>3541</v>
      </c>
      <c r="D143" t="s">
        <v>4145</v>
      </c>
      <c r="E143">
        <v>4931</v>
      </c>
      <c r="F143" cm="1">
        <f t="array" aca="1" ref="F143" ca="1">IFERROR(_FV(STable[[#This Row],[Security Name]],"Market cap",TRUE),_FV(STable[[#This Row],[Security Name]],"Volume average",TRUE)*STable[[#This Row],[Price]])</f>
        <v>21472800000</v>
      </c>
      <c r="G143" s="4" cm="1">
        <f t="array" aca="1" ref="G143" ca="1">_FV(STable[[#This Row],[Security Name]],"Price")</f>
        <v>77.581999999999994</v>
      </c>
      <c r="H143" s="1" cm="1">
        <f t="array" aca="1" ref="H143" ca="1">IFERROR(_FV(STable[[#This Row],[Security Name]],"Change (%)",TRUE),0)</f>
        <v>-1.2951999999999998E-2</v>
      </c>
      <c r="I143" s="17" cm="1">
        <f t="array" aca="1" ref="I143" ca="1">IFERROR(_FV(STable[[#This Row],[Security Name]],"P/E",TRUE),0)</f>
        <v>22.041599999999999</v>
      </c>
      <c r="J143" s="17" cm="1">
        <f t="array" aca="1" ref="J143" ca="1">IFERROR(_FV(STable[[#This Row],[Security Name]],"Beta"),0)</f>
        <v>0.39800000000000002</v>
      </c>
    </row>
    <row r="144" spans="1:10" x14ac:dyDescent="0.3">
      <c r="A144" t="s">
        <v>1475</v>
      </c>
      <c r="B144" t="e" vm="143">
        <v>#VALUE!</v>
      </c>
      <c r="C144" t="s">
        <v>3541</v>
      </c>
      <c r="D144" t="s">
        <v>4068</v>
      </c>
      <c r="E144">
        <v>4911</v>
      </c>
      <c r="F144" cm="1">
        <f t="array" aca="1" ref="F144" ca="1">IFERROR(_FV(STable[[#This Row],[Security Name]],"Market cap",TRUE),_FV(STable[[#This Row],[Security Name]],"Volume average",TRUE)*STable[[#This Row],[Price]])</f>
        <v>28086501285</v>
      </c>
      <c r="G144" s="4" cm="1">
        <f t="array" aca="1" ref="G144" ca="1">_FV(STable[[#This Row],[Security Name]],"Price")</f>
        <v>42.935000000000002</v>
      </c>
      <c r="H144" s="1" cm="1">
        <f t="array" aca="1" ref="H144" ca="1">IFERROR(_FV(STable[[#This Row],[Security Name]],"Change (%)",TRUE),0)</f>
        <v>-6.3639999999999999E-3</v>
      </c>
      <c r="I144" s="17" cm="1">
        <f t="array" aca="1" ref="I144" ca="1">IFERROR(_FV(STable[[#This Row],[Security Name]],"P/E",TRUE),0)</f>
        <v>26.754100000000001</v>
      </c>
      <c r="J144" s="17" cm="1">
        <f t="array" aca="1" ref="J144" ca="1">IFERROR(_FV(STable[[#This Row],[Security Name]],"Beta"),0)</f>
        <v>0.48709999999999998</v>
      </c>
    </row>
    <row r="145" spans="1:10" x14ac:dyDescent="0.3">
      <c r="A145" t="s">
        <v>1011</v>
      </c>
      <c r="B145" t="e" vm="144">
        <v>#VALUE!</v>
      </c>
      <c r="C145" t="s">
        <v>3541</v>
      </c>
      <c r="D145" t="s">
        <v>4068</v>
      </c>
      <c r="E145">
        <v>4911</v>
      </c>
      <c r="F145" cm="1">
        <f t="array" aca="1" ref="F145" ca="1">IFERROR(_FV(STable[[#This Row],[Security Name]],"Market cap",TRUE),_FV(STable[[#This Row],[Security Name]],"Volume average",TRUE)*STable[[#This Row],[Price]])</f>
        <v>54882555868</v>
      </c>
      <c r="G145" s="4" cm="1">
        <f t="array" aca="1" ref="G145" ca="1">_FV(STable[[#This Row],[Security Name]],"Price")</f>
        <v>62.44</v>
      </c>
      <c r="H145" s="1" cm="1">
        <f t="array" aca="1" ref="H145" ca="1">IFERROR(_FV(STable[[#This Row],[Security Name]],"Change (%)",TRUE),0)</f>
        <v>-6.4019999999999995E-4</v>
      </c>
      <c r="I145" s="17" cm="1">
        <f t="array" aca="1" ref="I145" ca="1">IFERROR(_FV(STable[[#This Row],[Security Name]],"P/E",TRUE),0)</f>
        <v>18.085999999999999</v>
      </c>
      <c r="J145" s="17" cm="1">
        <f t="array" aca="1" ref="J145" ca="1">IFERROR(_FV(STable[[#This Row],[Security Name]],"Beta"),0)</f>
        <v>0.62980000000000003</v>
      </c>
    </row>
    <row r="146" spans="1:10" x14ac:dyDescent="0.3">
      <c r="A146" t="s">
        <v>495</v>
      </c>
      <c r="B146" t="e" vm="145">
        <v>#VALUE!</v>
      </c>
      <c r="C146" t="s">
        <v>3541</v>
      </c>
      <c r="D146" t="s">
        <v>4068</v>
      </c>
      <c r="E146">
        <v>4911</v>
      </c>
      <c r="F146" cm="1">
        <f t="array" aca="1" ref="F146" ca="1">IFERROR(_FV(STable[[#This Row],[Security Name]],"Market cap",TRUE),_FV(STable[[#This Row],[Security Name]],"Volume average",TRUE)*STable[[#This Row],[Price]])</f>
        <v>30592612386</v>
      </c>
      <c r="G146" s="4" cm="1">
        <f t="array" aca="1" ref="G146" ca="1">_FV(STable[[#This Row],[Security Name]],"Price")</f>
        <v>147.06</v>
      </c>
      <c r="H146" s="1" cm="1">
        <f t="array" aca="1" ref="H146" ca="1">IFERROR(_FV(STable[[#This Row],[Security Name]],"Change (%)",TRUE),0)</f>
        <v>6.1240000000000003E-4</v>
      </c>
      <c r="I146" s="17" cm="1">
        <f t="array" aca="1" ref="I146" ca="1">IFERROR(_FV(STable[[#This Row],[Security Name]],"P/E",TRUE),0)</f>
        <v>20.638300000000001</v>
      </c>
      <c r="J146" s="17" cm="1">
        <f t="array" aca="1" ref="J146" ca="1">IFERROR(_FV(STable[[#This Row],[Security Name]],"Beta"),0)</f>
        <v>0.41899999999999998</v>
      </c>
    </row>
    <row r="147" spans="1:10" x14ac:dyDescent="0.3">
      <c r="A147" t="s">
        <v>622</v>
      </c>
      <c r="B147" t="e" vm="146">
        <v>#VALUE!</v>
      </c>
      <c r="C147" t="s">
        <v>3541</v>
      </c>
      <c r="D147" t="s">
        <v>4145</v>
      </c>
      <c r="E147">
        <v>4931</v>
      </c>
      <c r="F147" cm="1">
        <f t="array" aca="1" ref="F147" ca="1">IFERROR(_FV(STable[[#This Row],[Security Name]],"Market cap",TRUE),_FV(STable[[#This Row],[Security Name]],"Volume average",TRUE)*STable[[#This Row],[Price]])</f>
        <v>40603711473</v>
      </c>
      <c r="G147" s="4" cm="1">
        <f t="array" aca="1" ref="G147" ca="1">_FV(STable[[#This Row],[Security Name]],"Price")</f>
        <v>110.21</v>
      </c>
      <c r="H147" s="1" cm="1">
        <f t="array" aca="1" ref="H147" ca="1">IFERROR(_FV(STable[[#This Row],[Security Name]],"Change (%)",TRUE),0)</f>
        <v>-2.8050000000000002E-3</v>
      </c>
      <c r="I147" s="17" cm="1">
        <f t="array" aca="1" ref="I147" ca="1">IFERROR(_FV(STable[[#This Row],[Security Name]],"P/E",TRUE),0)</f>
        <v>19.494800000000001</v>
      </c>
      <c r="J147" s="17" cm="1">
        <f t="array" aca="1" ref="J147" ca="1">IFERROR(_FV(STable[[#This Row],[Security Name]],"Beta"),0)</f>
        <v>0.29849999999999999</v>
      </c>
    </row>
    <row r="148" spans="1:10" x14ac:dyDescent="0.3">
      <c r="A148" t="s">
        <v>1504</v>
      </c>
      <c r="B148" t="e" vm="147">
        <v>#VALUE!</v>
      </c>
      <c r="C148" t="s">
        <v>3541</v>
      </c>
      <c r="D148" t="s">
        <v>4145</v>
      </c>
      <c r="E148">
        <v>4931</v>
      </c>
      <c r="F148" cm="1">
        <f t="array" aca="1" ref="F148" ca="1">IFERROR(_FV(STable[[#This Row],[Security Name]],"Market cap",TRUE),_FV(STable[[#This Row],[Security Name]],"Volume average",TRUE)*STable[[#This Row],[Price]])</f>
        <v>23275217979</v>
      </c>
      <c r="G148" s="4" cm="1">
        <f t="array" aca="1" ref="G148" ca="1">_FV(STable[[#This Row],[Security Name]],"Price")</f>
        <v>48.555</v>
      </c>
      <c r="H148" s="1" cm="1">
        <f t="array" aca="1" ref="H148" ca="1">IFERROR(_FV(STable[[#This Row],[Security Name]],"Change (%)",TRUE),0)</f>
        <v>1.7498E-2</v>
      </c>
      <c r="I148" s="17" cm="1">
        <f t="array" aca="1" ref="I148" ca="1">IFERROR(_FV(STable[[#This Row],[Security Name]],"P/E",TRUE),0)</f>
        <v>24.857900000000001</v>
      </c>
      <c r="J148" s="17" cm="1">
        <f t="array" aca="1" ref="J148" ca="1">IFERROR(_FV(STable[[#This Row],[Security Name]],"Beta"),0)</f>
        <v>0.5766</v>
      </c>
    </row>
    <row r="149" spans="1:10" x14ac:dyDescent="0.3">
      <c r="A149" t="s">
        <v>1025</v>
      </c>
      <c r="B149" t="e" vm="148">
        <v>#VALUE!</v>
      </c>
      <c r="C149" t="s">
        <v>3541</v>
      </c>
      <c r="D149" t="s">
        <v>4145</v>
      </c>
      <c r="E149">
        <v>4931</v>
      </c>
      <c r="F149" cm="1">
        <f t="array" aca="1" ref="F149" ca="1">IFERROR(_FV(STable[[#This Row],[Security Name]],"Market cap",TRUE),_FV(STable[[#This Row],[Security Name]],"Volume average",TRUE)*STable[[#This Row],[Price]])</f>
        <v>4466677454</v>
      </c>
      <c r="G149" s="4" cm="1">
        <f t="array" aca="1" ref="G149" ca="1">_FV(STable[[#This Row],[Security Name]],"Price")</f>
        <v>72.63</v>
      </c>
      <c r="H149" s="1" cm="1">
        <f t="array" aca="1" ref="H149" ca="1">IFERROR(_FV(STable[[#This Row],[Security Name]],"Change (%)",TRUE),0)</f>
        <v>-9.1409999999999998E-3</v>
      </c>
      <c r="I149" s="17" cm="1">
        <f t="array" aca="1" ref="I149" ca="1">IFERROR(_FV(STable[[#This Row],[Security Name]],"P/E",TRUE),0)</f>
        <v>24.676400000000001</v>
      </c>
      <c r="J149" s="17" cm="1">
        <f t="array" aca="1" ref="J149" ca="1">IFERROR(_FV(STable[[#This Row],[Security Name]],"Beta"),0)</f>
        <v>0.37740000000000001</v>
      </c>
    </row>
    <row r="150" spans="1:10" x14ac:dyDescent="0.3">
      <c r="A150" t="s">
        <v>791</v>
      </c>
      <c r="B150" t="e" vm="149">
        <v>#VALUE!</v>
      </c>
      <c r="C150" t="s">
        <v>3541</v>
      </c>
      <c r="D150" t="s">
        <v>4145</v>
      </c>
      <c r="E150">
        <v>4931</v>
      </c>
      <c r="F150" cm="1">
        <f t="array" aca="1" ref="F150" ca="1">IFERROR(_FV(STable[[#This Row],[Security Name]],"Market cap",TRUE),_FV(STable[[#This Row],[Security Name]],"Volume average",TRUE)*STable[[#This Row],[Price]])</f>
        <v>40811886017</v>
      </c>
      <c r="G150" s="4" cm="1">
        <f t="array" aca="1" ref="G150" ca="1">_FV(STable[[#This Row],[Security Name]],"Price")</f>
        <v>81.83</v>
      </c>
      <c r="H150" s="1" cm="1">
        <f t="array" aca="1" ref="H150" ca="1">IFERROR(_FV(STable[[#This Row],[Security Name]],"Change (%)",TRUE),0)</f>
        <v>-2.5600000000000002E-3</v>
      </c>
      <c r="I150" s="17" cm="1">
        <f t="array" aca="1" ref="I150" ca="1">IFERROR(_FV(STable[[#This Row],[Security Name]],"P/E",TRUE),0)</f>
        <v>19.398800000000001</v>
      </c>
      <c r="J150" s="17" cm="1">
        <f t="array" aca="1" ref="J150" ca="1">IFERROR(_FV(STable[[#This Row],[Security Name]],"Beta"),0)</f>
        <v>0.57210000000000005</v>
      </c>
    </row>
    <row r="151" spans="1:10" x14ac:dyDescent="0.3">
      <c r="A151" t="s">
        <v>749</v>
      </c>
      <c r="B151" t="e" vm="150">
        <v>#VALUE!</v>
      </c>
      <c r="C151" t="s">
        <v>3541</v>
      </c>
      <c r="D151" t="s">
        <v>4208</v>
      </c>
      <c r="E151">
        <v>4932</v>
      </c>
      <c r="F151" cm="1">
        <f t="array" aca="1" ref="F151" ca="1">IFERROR(_FV(STable[[#This Row],[Security Name]],"Market cap",TRUE),_FV(STable[[#This Row],[Security Name]],"Volume average",TRUE)*STable[[#This Row],[Price]])</f>
        <v>61126883352</v>
      </c>
      <c r="G151" s="4" cm="1">
        <f t="array" aca="1" ref="G151" ca="1">_FV(STable[[#This Row],[Security Name]],"Price")</f>
        <v>93.56</v>
      </c>
      <c r="H151" s="1" cm="1">
        <f t="array" aca="1" ref="H151" ca="1">IFERROR(_FV(STable[[#This Row],[Security Name]],"Change (%)",TRUE),0)</f>
        <v>-2.3279999999999999E-2</v>
      </c>
      <c r="I151" s="17" cm="1">
        <f t="array" aca="1" ref="I151" ca="1">IFERROR(_FV(STable[[#This Row],[Security Name]],"P/E",TRUE),0)</f>
        <v>34.011899999999997</v>
      </c>
      <c r="J151" s="17" cm="1">
        <f t="array" aca="1" ref="J151" ca="1">IFERROR(_FV(STable[[#This Row],[Security Name]],"Beta"),0)</f>
        <v>0.63660000000000005</v>
      </c>
    </row>
    <row r="152" spans="1:10" x14ac:dyDescent="0.3">
      <c r="A152" t="s">
        <v>1001</v>
      </c>
      <c r="B152" t="e" vm="151">
        <v>#VALUE!</v>
      </c>
      <c r="C152" t="s">
        <v>3541</v>
      </c>
      <c r="D152" t="s">
        <v>4145</v>
      </c>
      <c r="E152">
        <v>4931</v>
      </c>
      <c r="F152" cm="1">
        <f t="array" aca="1" ref="F152" ca="1">IFERROR(_FV(STable[[#This Row],[Security Name]],"Market cap",TRUE),_FV(STable[[#This Row],[Security Name]],"Volume average",TRUE)*STable[[#This Row],[Price]])</f>
        <v>970708197</v>
      </c>
      <c r="G152" s="4" cm="1">
        <f t="array" aca="1" ref="G152" ca="1">_FV(STable[[#This Row],[Security Name]],"Price")</f>
        <v>53.97</v>
      </c>
      <c r="H152" s="1" cm="1">
        <f t="array" aca="1" ref="H152" ca="1">IFERROR(_FV(STable[[#This Row],[Security Name]],"Change (%)",TRUE),0)</f>
        <v>5.777E-3</v>
      </c>
      <c r="I152" s="17" cm="1">
        <f t="array" aca="1" ref="I152" ca="1">IFERROR(_FV(STable[[#This Row],[Security Name]],"P/E",TRUE),0)</f>
        <v>18.058</v>
      </c>
      <c r="J152" s="17" cm="1">
        <f t="array" aca="1" ref="J152" ca="1">IFERROR(_FV(STable[[#This Row],[Security Name]],"Beta"),0)</f>
        <v>0.3523</v>
      </c>
    </row>
    <row r="153" spans="1:10" x14ac:dyDescent="0.3">
      <c r="A153" t="s">
        <v>684</v>
      </c>
      <c r="B153" t="e" vm="152">
        <v>#VALUE!</v>
      </c>
      <c r="C153" t="s">
        <v>3541</v>
      </c>
      <c r="D153" t="s">
        <v>4145</v>
      </c>
      <c r="E153">
        <v>4931</v>
      </c>
      <c r="F153" cm="1">
        <f t="array" aca="1" ref="F153" ca="1">IFERROR(_FV(STable[[#This Row],[Security Name]],"Market cap",TRUE),_FV(STable[[#This Row],[Security Name]],"Volume average",TRUE)*STable[[#This Row],[Price]])</f>
        <v>37758354628</v>
      </c>
      <c r="G153" s="4" cm="1">
        <f t="array" aca="1" ref="G153" ca="1">_FV(STable[[#This Row],[Security Name]],"Price")</f>
        <v>115.93</v>
      </c>
      <c r="H153" s="1" cm="1">
        <f t="array" aca="1" ref="H153" ca="1">IFERROR(_FV(STable[[#This Row],[Security Name]],"Change (%)",TRUE),0)</f>
        <v>-4.2940000000000001E-3</v>
      </c>
      <c r="I153" s="17" cm="1">
        <f t="array" aca="1" ref="I153" ca="1">IFERROR(_FV(STable[[#This Row],[Security Name]],"P/E",TRUE),0)</f>
        <v>24.010999999999999</v>
      </c>
      <c r="J153" s="17" cm="1">
        <f t="array" aca="1" ref="J153" ca="1">IFERROR(_FV(STable[[#This Row],[Security Name]],"Beta"),0)</f>
        <v>0.49990000000000001</v>
      </c>
    </row>
    <row r="154" spans="1:10" x14ac:dyDescent="0.3">
      <c r="A154" t="s">
        <v>2644</v>
      </c>
      <c r="B154" t="e" vm="153">
        <v>#VALUE!</v>
      </c>
      <c r="C154" t="s">
        <v>3541</v>
      </c>
      <c r="D154" t="s">
        <v>4121</v>
      </c>
      <c r="E154">
        <v>1381</v>
      </c>
      <c r="F154" cm="1">
        <f t="array" aca="1" ref="F154" ca="1">IFERROR(_FV(STable[[#This Row],[Security Name]],"Market cap",TRUE),_FV(STable[[#This Row],[Security Name]],"Volume average",TRUE)*STable[[#This Row],[Price]])</f>
        <v>1723126160</v>
      </c>
      <c r="G154" s="4" cm="1">
        <f t="array" aca="1" ref="G154" ca="1">_FV(STable[[#This Row],[Security Name]],"Price")</f>
        <v>5.6</v>
      </c>
      <c r="H154" s="1" cm="1">
        <f t="array" aca="1" ref="H154" ca="1">IFERROR(_FV(STable[[#This Row],[Security Name]],"Change (%)",TRUE),0)</f>
        <v>2.9411999999999997E-2</v>
      </c>
      <c r="I154" s="17" cm="1">
        <f t="array" aca="1" ref="I154" ca="1">IFERROR(_FV(STable[[#This Row],[Security Name]],"P/E",TRUE),0)</f>
        <v>36.340000000000003</v>
      </c>
      <c r="J154" s="17" cm="1">
        <f t="array" aca="1" ref="J154" ca="1">IFERROR(_FV(STable[[#This Row],[Security Name]],"Beta"),0)</f>
        <v>1.0117</v>
      </c>
    </row>
    <row r="155" spans="1:10" x14ac:dyDescent="0.3">
      <c r="A155" t="s">
        <v>1253</v>
      </c>
      <c r="B155" t="e" vm="154">
        <v>#VALUE!</v>
      </c>
      <c r="C155" t="s">
        <v>3541</v>
      </c>
      <c r="D155" t="s">
        <v>4121</v>
      </c>
      <c r="E155">
        <v>1381</v>
      </c>
      <c r="F155" cm="1">
        <f t="array" aca="1" ref="F155" ca="1">IFERROR(_FV(STable[[#This Row],[Security Name]],"Market cap",TRUE),_FV(STable[[#This Row],[Security Name]],"Volume average",TRUE)*STable[[#This Row],[Price]])</f>
        <v>3361932328</v>
      </c>
      <c r="G155" s="4" cm="1">
        <f t="array" aca="1" ref="G155" ca="1">_FV(STable[[#This Row],[Security Name]],"Price")</f>
        <v>33.67</v>
      </c>
      <c r="H155" s="1" cm="1">
        <f t="array" aca="1" ref="H155" ca="1">IFERROR(_FV(STable[[#This Row],[Security Name]],"Change (%)",TRUE),0)</f>
        <v>-3.6347999999999998E-2</v>
      </c>
      <c r="I155" s="17" cm="1">
        <f t="array" aca="1" ref="I155" ca="1">IFERROR(_FV(STable[[#This Row],[Security Name]],"P/E",TRUE),0)</f>
        <v>0</v>
      </c>
      <c r="J155" s="17" cm="1">
        <f t="array" aca="1" ref="J155" ca="1">IFERROR(_FV(STable[[#This Row],[Security Name]],"Beta"),0)</f>
        <v>0.5282</v>
      </c>
    </row>
    <row r="156" spans="1:10" x14ac:dyDescent="0.3">
      <c r="A156" t="s">
        <v>744</v>
      </c>
      <c r="B156" t="e" vm="155">
        <v>#VALUE!</v>
      </c>
      <c r="C156" t="s">
        <v>3541</v>
      </c>
      <c r="D156" t="s">
        <v>4121</v>
      </c>
      <c r="E156">
        <v>1381</v>
      </c>
      <c r="F156" cm="1">
        <f t="array" aca="1" ref="F156" ca="1">IFERROR(_FV(STable[[#This Row],[Security Name]],"Market cap",TRUE),_FV(STable[[#This Row],[Security Name]],"Volume average",TRUE)*STable[[#This Row],[Price]])</f>
        <v>1166665336</v>
      </c>
      <c r="G156" s="4" cm="1">
        <f t="array" aca="1" ref="G156" ca="1">_FV(STable[[#This Row],[Security Name]],"Price")</f>
        <v>79.510000000000005</v>
      </c>
      <c r="H156" s="1" cm="1">
        <f t="array" aca="1" ref="H156" ca="1">IFERROR(_FV(STable[[#This Row],[Security Name]],"Change (%)",TRUE),0)</f>
        <v>-3.3195999999999996E-2</v>
      </c>
      <c r="I156" s="17" cm="1">
        <f t="array" aca="1" ref="I156" ca="1">IFERROR(_FV(STable[[#This Row],[Security Name]],"P/E",TRUE),0)</f>
        <v>4.8030999999999997</v>
      </c>
      <c r="J156" s="17" cm="1">
        <f t="array" aca="1" ref="J156" ca="1">IFERROR(_FV(STable[[#This Row],[Security Name]],"Beta"),0)</f>
        <v>0.88149999999999995</v>
      </c>
    </row>
    <row r="157" spans="1:10" x14ac:dyDescent="0.3">
      <c r="A157" t="s">
        <v>1087</v>
      </c>
      <c r="B157" t="e" vm="156">
        <v>#VALUE!</v>
      </c>
      <c r="C157" t="s">
        <v>3541</v>
      </c>
      <c r="D157" t="s">
        <v>4121</v>
      </c>
      <c r="E157">
        <v>1381</v>
      </c>
      <c r="F157" cm="1">
        <f t="array" aca="1" ref="F157" ca="1">IFERROR(_FV(STable[[#This Row],[Security Name]],"Market cap",TRUE),_FV(STable[[#This Row],[Security Name]],"Volume average",TRUE)*STable[[#This Row],[Price]])</f>
        <v>7439434110</v>
      </c>
      <c r="G157" s="4" cm="1">
        <f t="array" aca="1" ref="G157" ca="1">_FV(STable[[#This Row],[Security Name]],"Price")</f>
        <v>46.65</v>
      </c>
      <c r="H157" s="1" cm="1">
        <f t="array" aca="1" ref="H157" ca="1">IFERROR(_FV(STable[[#This Row],[Security Name]],"Change (%)",TRUE),0)</f>
        <v>-3.8143999999999997E-2</v>
      </c>
      <c r="I157" s="17" cm="1">
        <f t="array" aca="1" ref="I157" ca="1">IFERROR(_FV(STable[[#This Row],[Security Name]],"P/E",TRUE),0)</f>
        <v>34.761499999999998</v>
      </c>
      <c r="J157" s="17" cm="1">
        <f t="array" aca="1" ref="J157" ca="1">IFERROR(_FV(STable[[#This Row],[Security Name]],"Beta"),0)</f>
        <v>0.94579999999999997</v>
      </c>
    </row>
    <row r="158" spans="1:10" x14ac:dyDescent="0.3">
      <c r="A158" t="s">
        <v>814</v>
      </c>
      <c r="B158" t="e" vm="157">
        <v>#VALUE!</v>
      </c>
      <c r="C158" t="s">
        <v>3541</v>
      </c>
      <c r="D158" t="s">
        <v>4121</v>
      </c>
      <c r="E158">
        <v>1381</v>
      </c>
      <c r="F158" cm="1">
        <f t="array" aca="1" ref="F158" ca="1">IFERROR(_FV(STable[[#This Row],[Security Name]],"Market cap",TRUE),_FV(STable[[#This Row],[Security Name]],"Volume average",TRUE)*STable[[#This Row],[Price]])</f>
        <v>1082148793</v>
      </c>
      <c r="G158" s="4" cm="1">
        <f t="array" aca="1" ref="G158" ca="1">_FV(STable[[#This Row],[Security Name]],"Price")</f>
        <v>83.56</v>
      </c>
      <c r="H158" s="1" cm="1">
        <f t="array" aca="1" ref="H158" ca="1">IFERROR(_FV(STable[[#This Row],[Security Name]],"Change (%)",TRUE),0)</f>
        <v>-5.8266999999999999E-2</v>
      </c>
      <c r="I158" s="17" cm="1">
        <f t="array" aca="1" ref="I158" ca="1">IFERROR(_FV(STable[[#This Row],[Security Name]],"P/E",TRUE),0)</f>
        <v>30.456299999999999</v>
      </c>
      <c r="J158" s="17" cm="1">
        <f t="array" aca="1" ref="J158" ca="1">IFERROR(_FV(STable[[#This Row],[Security Name]],"Beta"),0)</f>
        <v>0.8105</v>
      </c>
    </row>
    <row r="159" spans="1:10" x14ac:dyDescent="0.3">
      <c r="A159" t="s">
        <v>2257</v>
      </c>
      <c r="B159" t="e" vm="158">
        <v>#VALUE!</v>
      </c>
      <c r="C159" t="s">
        <v>3541</v>
      </c>
      <c r="D159" t="s">
        <v>4121</v>
      </c>
      <c r="E159">
        <v>1381</v>
      </c>
      <c r="F159" cm="1">
        <f t="array" aca="1" ref="F159" ca="1">IFERROR(_FV(STable[[#This Row],[Security Name]],"Market cap",TRUE),_FV(STable[[#This Row],[Security Name]],"Volume average",TRUE)*STable[[#This Row],[Price]])</f>
        <v>3558896250</v>
      </c>
      <c r="G159" s="4" cm="1">
        <f t="array" aca="1" ref="G159" ca="1">_FV(STable[[#This Row],[Security Name]],"Price")</f>
        <v>9.375</v>
      </c>
      <c r="H159" s="1" cm="1">
        <f t="array" aca="1" ref="H159" ca="1">IFERROR(_FV(STable[[#This Row],[Security Name]],"Change (%)",TRUE),0)</f>
        <v>-9.9423999999999998E-2</v>
      </c>
      <c r="I159" s="17" cm="1">
        <f t="array" aca="1" ref="I159" ca="1">IFERROR(_FV(STable[[#This Row],[Security Name]],"P/E",TRUE),0)</f>
        <v>0</v>
      </c>
      <c r="J159" s="17" cm="1">
        <f t="array" aca="1" ref="J159" ca="1">IFERROR(_FV(STable[[#This Row],[Security Name]],"Beta"),0)</f>
        <v>0.54959999999999998</v>
      </c>
    </row>
    <row r="160" spans="1:10" x14ac:dyDescent="0.3">
      <c r="A160" t="s">
        <v>1022</v>
      </c>
      <c r="B160" t="e" vm="159">
        <v>#VALUE!</v>
      </c>
      <c r="C160" t="s">
        <v>3541</v>
      </c>
      <c r="D160" t="s">
        <v>4121</v>
      </c>
      <c r="E160">
        <v>1381</v>
      </c>
      <c r="F160" cm="1">
        <f t="array" aca="1" ref="F160" ca="1">IFERROR(_FV(STable[[#This Row],[Security Name]],"Market cap",TRUE),_FV(STable[[#This Row],[Security Name]],"Volume average",TRUE)*STable[[#This Row],[Price]])</f>
        <v>2898903469</v>
      </c>
      <c r="G160" s="4" cm="1">
        <f t="array" aca="1" ref="G160" ca="1">_FV(STable[[#This Row],[Security Name]],"Price")</f>
        <v>46.42</v>
      </c>
      <c r="H160" s="1" cm="1">
        <f t="array" aca="1" ref="H160" ca="1">IFERROR(_FV(STable[[#This Row],[Security Name]],"Change (%)",TRUE),0)</f>
        <v>-1.7150000000000002E-2</v>
      </c>
      <c r="I160" s="17" cm="1">
        <f t="array" ref="I160">IFERROR(_FV(STable[[#This Row],[Security Name]],"P/E",TRUE),0)</f>
        <v>0</v>
      </c>
      <c r="J160" s="17" cm="1">
        <f t="array" aca="1" ref="J160" ca="1">IFERROR(_FV(STable[[#This Row],[Security Name]],"Beta"),0)</f>
        <v>1.6898</v>
      </c>
    </row>
    <row r="161" spans="1:10" x14ac:dyDescent="0.3">
      <c r="A161" t="s">
        <v>766</v>
      </c>
      <c r="B161" t="e" vm="160">
        <v>#VALUE!</v>
      </c>
      <c r="C161" t="s">
        <v>3541</v>
      </c>
      <c r="D161" t="s">
        <v>4121</v>
      </c>
      <c r="E161">
        <v>1381</v>
      </c>
      <c r="F161" cm="1">
        <f t="array" aca="1" ref="F161" ca="1">IFERROR(_FV(STable[[#This Row],[Security Name]],"Market cap",TRUE),_FV(STable[[#This Row],[Security Name]],"Volume average",TRUE)*STable[[#This Row],[Price]])</f>
        <v>6113783428</v>
      </c>
      <c r="G161" s="4" cm="1">
        <f t="array" aca="1" ref="G161" ca="1">_FV(STable[[#This Row],[Security Name]],"Price")</f>
        <v>88.31</v>
      </c>
      <c r="H161" s="1" cm="1">
        <f t="array" aca="1" ref="H161" ca="1">IFERROR(_FV(STable[[#This Row],[Security Name]],"Change (%)",TRUE),0)</f>
        <v>-6.5897999999999998E-2</v>
      </c>
      <c r="I161" s="17" cm="1">
        <f t="array" aca="1" ref="I161" ca="1">IFERROR(_FV(STable[[#This Row],[Security Name]],"P/E",TRUE),0)</f>
        <v>6.3170000000000002</v>
      </c>
      <c r="J161" s="17" cm="1">
        <f t="array" aca="1" ref="J161" ca="1">IFERROR(_FV(STable[[#This Row],[Security Name]],"Beta"),0)</f>
        <v>0.9597</v>
      </c>
    </row>
    <row r="162" spans="1:10" x14ac:dyDescent="0.3">
      <c r="A162" t="s">
        <v>2433</v>
      </c>
      <c r="B162" t="e" vm="161">
        <v>#VALUE!</v>
      </c>
      <c r="C162" t="s">
        <v>3541</v>
      </c>
      <c r="D162" t="s">
        <v>4117</v>
      </c>
      <c r="E162">
        <v>1389</v>
      </c>
      <c r="F162" cm="1">
        <f t="array" aca="1" ref="F162" ca="1">IFERROR(_FV(STable[[#This Row],[Security Name]],"Market cap",TRUE),_FV(STable[[#This Row],[Security Name]],"Volume average",TRUE)*STable[[#This Row],[Price]])</f>
        <v>1084619596</v>
      </c>
      <c r="G162" s="4" cm="1">
        <f t="array" aca="1" ref="G162" ca="1">_FV(STable[[#This Row],[Security Name]],"Price")</f>
        <v>5.9950000000000001</v>
      </c>
      <c r="H162" s="1" cm="1">
        <f t="array" aca="1" ref="H162" ca="1">IFERROR(_FV(STable[[#This Row],[Security Name]],"Change (%)",TRUE),0)</f>
        <v>-3.4622E-2</v>
      </c>
      <c r="I162" s="17" cm="1">
        <f t="array" aca="1" ref="I162" ca="1">IFERROR(_FV(STable[[#This Row],[Security Name]],"P/E",TRUE),0)</f>
        <v>0</v>
      </c>
      <c r="J162" s="17" cm="1">
        <f t="array" aca="1" ref="J162" ca="1">IFERROR(_FV(STable[[#This Row],[Security Name]],"Beta"),0)</f>
        <v>1.3729</v>
      </c>
    </row>
    <row r="163" spans="1:10" x14ac:dyDescent="0.3">
      <c r="A163" t="s">
        <v>1653</v>
      </c>
      <c r="B163" t="e" vm="162">
        <v>#VALUE!</v>
      </c>
      <c r="C163" t="s">
        <v>3541</v>
      </c>
      <c r="D163" t="s">
        <v>4097</v>
      </c>
      <c r="E163">
        <v>1311</v>
      </c>
      <c r="F163" cm="1">
        <f t="array" aca="1" ref="F163" ca="1">IFERROR(_FV(STable[[#This Row],[Security Name]],"Market cap",TRUE),_FV(STable[[#This Row],[Security Name]],"Volume average",TRUE)*STable[[#This Row],[Price]])</f>
        <v>1651345290</v>
      </c>
      <c r="G163" s="4" cm="1">
        <f t="array" aca="1" ref="G163" ca="1">_FV(STable[[#This Row],[Security Name]],"Price")</f>
        <v>13.3</v>
      </c>
      <c r="H163" s="1" cm="1">
        <f t="array" aca="1" ref="H163" ca="1">IFERROR(_FV(STable[[#This Row],[Security Name]],"Change (%)",TRUE),0)</f>
        <v>-1.0417000000000001E-2</v>
      </c>
      <c r="I163" s="17" cm="1">
        <f t="array" ref="I163">IFERROR(_FV(STable[[#This Row],[Security Name]],"P/E",TRUE),0)</f>
        <v>0</v>
      </c>
      <c r="J163" s="17" cm="1">
        <f t="array" aca="1" ref="J163" ca="1">IFERROR(_FV(STable[[#This Row],[Security Name]],"Beta"),0)</f>
        <v>0.93899999999999995</v>
      </c>
    </row>
    <row r="164" spans="1:10" x14ac:dyDescent="0.3">
      <c r="A164" t="s">
        <v>1770</v>
      </c>
      <c r="B164" t="e" vm="163">
        <v>#VALUE!</v>
      </c>
      <c r="C164" t="s">
        <v>3541</v>
      </c>
      <c r="D164" t="s">
        <v>4163</v>
      </c>
      <c r="E164">
        <v>4922</v>
      </c>
      <c r="F164" cm="1">
        <f t="array" aca="1" ref="F164" ca="1">IFERROR(_FV(STable[[#This Row],[Security Name]],"Market cap",TRUE),_FV(STable[[#This Row],[Security Name]],"Volume average",TRUE)*STable[[#This Row],[Price]])</f>
        <v>6345722838</v>
      </c>
      <c r="G164" s="4" cm="1">
        <f t="array" aca="1" ref="G164" ca="1">_FV(STable[[#This Row],[Security Name]],"Price")</f>
        <v>36.21</v>
      </c>
      <c r="H164" s="1" cm="1">
        <f t="array" aca="1" ref="H164" ca="1">IFERROR(_FV(STable[[#This Row],[Security Name]],"Change (%)",TRUE),0)</f>
        <v>5.5259999999999999E-4</v>
      </c>
      <c r="I164" s="17" cm="1">
        <f t="array" aca="1" ref="I164" ca="1">IFERROR(_FV(STable[[#This Row],[Security Name]],"P/E",TRUE),0)</f>
        <v>19.764199999999999</v>
      </c>
      <c r="J164" s="17" cm="1">
        <f t="array" aca="1" ref="J164" ca="1">IFERROR(_FV(STable[[#This Row],[Security Name]],"Beta"),0)</f>
        <v>0.90539999999999998</v>
      </c>
    </row>
    <row r="165" spans="1:10" x14ac:dyDescent="0.3">
      <c r="A165" t="s">
        <v>1388</v>
      </c>
      <c r="B165" t="e" vm="164">
        <v>#VALUE!</v>
      </c>
      <c r="C165" t="s">
        <v>3541</v>
      </c>
      <c r="D165" t="s">
        <v>3766</v>
      </c>
      <c r="E165">
        <v>3533</v>
      </c>
      <c r="F165" cm="1">
        <f t="array" aca="1" ref="F165" ca="1">IFERROR(_FV(STable[[#This Row],[Security Name]],"Market cap",TRUE),_FV(STable[[#This Row],[Security Name]],"Volume average",TRUE)*STable[[#This Row],[Price]])</f>
        <v>59515355573</v>
      </c>
      <c r="G165" s="4" cm="1">
        <f t="array" aca="1" ref="G165" ca="1">_FV(STable[[#This Row],[Security Name]],"Price")</f>
        <v>60.01</v>
      </c>
      <c r="H165" s="1" cm="1">
        <f t="array" aca="1" ref="H165" ca="1">IFERROR(_FV(STable[[#This Row],[Security Name]],"Change (%)",TRUE),0)</f>
        <v>-9.7359999999999999E-3</v>
      </c>
      <c r="I165" s="17" cm="1">
        <f t="array" aca="1" ref="I165" ca="1">IFERROR(_FV(STable[[#This Row],[Security Name]],"P/E",TRUE),0)</f>
        <v>23.0489</v>
      </c>
      <c r="J165" s="17" cm="1">
        <f t="array" aca="1" ref="J165" ca="1">IFERROR(_FV(STable[[#This Row],[Security Name]],"Beta"),0)</f>
        <v>0.89180000000000004</v>
      </c>
    </row>
    <row r="166" spans="1:10" x14ac:dyDescent="0.3">
      <c r="A166" t="s">
        <v>1894</v>
      </c>
      <c r="B166" t="e" vm="165">
        <v>#VALUE!</v>
      </c>
      <c r="C166" t="s">
        <v>3541</v>
      </c>
      <c r="D166" t="s">
        <v>4117</v>
      </c>
      <c r="E166">
        <v>1389</v>
      </c>
      <c r="F166" cm="1">
        <f t="array" aca="1" ref="F166" ca="1">IFERROR(_FV(STable[[#This Row],[Security Name]],"Market cap",TRUE),_FV(STable[[#This Row],[Security Name]],"Volume average",TRUE)*STable[[#This Row],[Price]])</f>
        <v>764631523</v>
      </c>
      <c r="G166" s="4" cm="1">
        <f t="array" aca="1" ref="G166" ca="1">_FV(STable[[#This Row],[Security Name]],"Price")</f>
        <v>16.605</v>
      </c>
      <c r="H166" s="1" cm="1">
        <f t="array" aca="1" ref="H166" ca="1">IFERROR(_FV(STable[[#This Row],[Security Name]],"Change (%)",TRUE),0)</f>
        <v>-1.8616999999999998E-2</v>
      </c>
      <c r="I166" s="17" cm="1">
        <f t="array" aca="1" ref="I166" ca="1">IFERROR(_FV(STable[[#This Row],[Security Name]],"P/E",TRUE),0)</f>
        <v>24.455100000000002</v>
      </c>
      <c r="J166" s="17" cm="1">
        <f t="array" aca="1" ref="J166" ca="1">IFERROR(_FV(STable[[#This Row],[Security Name]],"Beta"),0)</f>
        <v>1.1384000000000001</v>
      </c>
    </row>
    <row r="167" spans="1:10" x14ac:dyDescent="0.3">
      <c r="A167" t="s">
        <v>1863</v>
      </c>
      <c r="B167" t="e" vm="166">
        <v>#VALUE!</v>
      </c>
      <c r="C167" t="s">
        <v>3541</v>
      </c>
      <c r="D167" t="s">
        <v>3766</v>
      </c>
      <c r="E167">
        <v>3533</v>
      </c>
      <c r="F167" cm="1">
        <f t="array" aca="1" ref="F167" ca="1">IFERROR(_FV(STable[[#This Row],[Security Name]],"Market cap",TRUE),_FV(STable[[#This Row],[Security Name]],"Volume average",TRUE)*STable[[#This Row],[Price]])</f>
        <v>635424539</v>
      </c>
      <c r="G167" s="4" cm="1">
        <f t="array" aca="1" ref="G167" ca="1">_FV(STable[[#This Row],[Security Name]],"Price")</f>
        <v>56.09</v>
      </c>
      <c r="H167" s="1" cm="1">
        <f t="array" aca="1" ref="H167" ca="1">IFERROR(_FV(STable[[#This Row],[Security Name]],"Change (%)",TRUE),0)</f>
        <v>-6.8117999999999998E-2</v>
      </c>
      <c r="I167" s="17" cm="1">
        <f t="array" aca="1" ref="I167" ca="1">IFERROR(_FV(STable[[#This Row],[Security Name]],"P/E",TRUE),0)</f>
        <v>0</v>
      </c>
      <c r="J167" s="17" cm="1">
        <f t="array" aca="1" ref="J167" ca="1">IFERROR(_FV(STable[[#This Row],[Security Name]],"Beta"),0)</f>
        <v>0.58640000000000003</v>
      </c>
    </row>
    <row r="168" spans="1:10" x14ac:dyDescent="0.3">
      <c r="A168" t="s">
        <v>1573</v>
      </c>
      <c r="B168" t="e" vm="167">
        <v>#VALUE!</v>
      </c>
      <c r="C168" t="s">
        <v>3541</v>
      </c>
      <c r="D168" t="s">
        <v>3766</v>
      </c>
      <c r="E168">
        <v>3533</v>
      </c>
      <c r="F168" cm="1">
        <f t="array" aca="1" ref="F168" ca="1">IFERROR(_FV(STable[[#This Row],[Security Name]],"Market cap",TRUE),_FV(STable[[#This Row],[Security Name]],"Volume average",TRUE)*STable[[#This Row],[Price]])</f>
        <v>28273264297</v>
      </c>
      <c r="G168" s="4" cm="1">
        <f t="array" aca="1" ref="G168" ca="1">_FV(STable[[#This Row],[Security Name]],"Price")</f>
        <v>70.69</v>
      </c>
      <c r="H168" s="1" cm="1">
        <f t="array" aca="1" ref="H168" ca="1">IFERROR(_FV(STable[[#This Row],[Security Name]],"Change (%)",TRUE),0)</f>
        <v>-2.8983999999999999E-2</v>
      </c>
      <c r="I168" s="17" cm="1">
        <f t="array" aca="1" ref="I168" ca="1">IFERROR(_FV(STable[[#This Row],[Security Name]],"P/E",TRUE),0)</f>
        <v>30.646799999999999</v>
      </c>
      <c r="J168" s="17" cm="1">
        <f t="array" aca="1" ref="J168" ca="1">IFERROR(_FV(STable[[#This Row],[Security Name]],"Beta"),0)</f>
        <v>0.73019999999999996</v>
      </c>
    </row>
    <row r="169" spans="1:10" x14ac:dyDescent="0.3">
      <c r="A169" t="s">
        <v>1280</v>
      </c>
      <c r="B169" t="e" vm="168">
        <v>#VALUE!</v>
      </c>
      <c r="C169" t="s">
        <v>3541</v>
      </c>
      <c r="D169" t="s">
        <v>4117</v>
      </c>
      <c r="E169">
        <v>1389</v>
      </c>
      <c r="F169" cm="1">
        <f t="array" aca="1" ref="F169" ca="1">IFERROR(_FV(STable[[#This Row],[Security Name]],"Market cap",TRUE),_FV(STable[[#This Row],[Security Name]],"Volume average",TRUE)*STable[[#This Row],[Price]])</f>
        <v>31076210575</v>
      </c>
      <c r="G169" s="4" cm="1">
        <f t="array" aca="1" ref="G169" ca="1">_FV(STable[[#This Row],[Security Name]],"Price")</f>
        <v>37.21</v>
      </c>
      <c r="H169" s="1" cm="1">
        <f t="array" aca="1" ref="H169" ca="1">IFERROR(_FV(STable[[#This Row],[Security Name]],"Change (%)",TRUE),0)</f>
        <v>-2.4639999999999999E-2</v>
      </c>
      <c r="I169" s="17" cm="1">
        <f t="array" aca="1" ref="I169" ca="1">IFERROR(_FV(STable[[#This Row],[Security Name]],"P/E",TRUE),0)</f>
        <v>24.739000000000001</v>
      </c>
      <c r="J169" s="17" cm="1">
        <f t="array" aca="1" ref="J169" ca="1">IFERROR(_FV(STable[[#This Row],[Security Name]],"Beta"),0)</f>
        <v>0.69169999999999998</v>
      </c>
    </row>
    <row r="170" spans="1:10" x14ac:dyDescent="0.3">
      <c r="A170" t="s">
        <v>2242</v>
      </c>
      <c r="B170" t="e" vm="169">
        <v>#VALUE!</v>
      </c>
      <c r="C170" t="s">
        <v>3541</v>
      </c>
      <c r="D170" t="s">
        <v>4117</v>
      </c>
      <c r="E170">
        <v>1389</v>
      </c>
      <c r="F170" cm="1">
        <f t="array" aca="1" ref="F170" ca="1">IFERROR(_FV(STable[[#This Row],[Security Name]],"Market cap",TRUE),_FV(STable[[#This Row],[Security Name]],"Volume average",TRUE)*STable[[#This Row],[Price]])</f>
        <v>1354387639</v>
      </c>
      <c r="G170" s="4" cm="1">
        <f t="array" aca="1" ref="G170" ca="1">_FV(STable[[#This Row],[Security Name]],"Price")</f>
        <v>9.1950000000000003</v>
      </c>
      <c r="H170" s="1" cm="1">
        <f t="array" aca="1" ref="H170" ca="1">IFERROR(_FV(STable[[#This Row],[Security Name]],"Change (%)",TRUE),0)</f>
        <v>-2.9039000000000002E-2</v>
      </c>
      <c r="I170" s="17" cm="1">
        <f t="array" aca="1" ref="I170" ca="1">IFERROR(_FV(STable[[#This Row],[Security Name]],"P/E",TRUE),0)</f>
        <v>44.143099999999997</v>
      </c>
      <c r="J170" s="17" cm="1">
        <f t="array" aca="1" ref="J170" ca="1">IFERROR(_FV(STable[[#This Row],[Security Name]],"Beta"),0)</f>
        <v>1.1462000000000001</v>
      </c>
    </row>
    <row r="171" spans="1:10" x14ac:dyDescent="0.3">
      <c r="A171" t="s">
        <v>1498</v>
      </c>
      <c r="B171" t="e" vm="170">
        <v>#VALUE!</v>
      </c>
      <c r="C171" t="s">
        <v>3541</v>
      </c>
      <c r="D171" t="s">
        <v>4163</v>
      </c>
      <c r="E171">
        <v>4922</v>
      </c>
      <c r="F171" cm="1">
        <f t="array" aca="1" ref="F171" ca="1">IFERROR(_FV(STable[[#This Row],[Security Name]],"Market cap",TRUE),_FV(STable[[#This Row],[Security Name]],"Volume average",TRUE)*STable[[#This Row],[Price]])</f>
        <v>5598883675</v>
      </c>
      <c r="G171" s="4" cm="1">
        <f t="array" aca="1" ref="G171" ca="1">_FV(STable[[#This Row],[Security Name]],"Price")</f>
        <v>63.25</v>
      </c>
      <c r="H171" s="1" cm="1">
        <f t="array" aca="1" ref="H171" ca="1">IFERROR(_FV(STable[[#This Row],[Security Name]],"Change (%)",TRUE),0)</f>
        <v>1.6227999999999999E-2</v>
      </c>
      <c r="I171" s="17" cm="1">
        <f t="array" aca="1" ref="I171" ca="1">IFERROR(_FV(STable[[#This Row],[Security Name]],"P/E",TRUE),0)</f>
        <v>72.1785</v>
      </c>
      <c r="J171" s="17" cm="1">
        <f t="array" aca="1" ref="J171" ca="1">IFERROR(_FV(STable[[#This Row],[Security Name]],"Beta"),0)</f>
        <v>0.751</v>
      </c>
    </row>
    <row r="172" spans="1:10" x14ac:dyDescent="0.3">
      <c r="A172" t="s">
        <v>2670</v>
      </c>
      <c r="B172" t="e" vm="171">
        <v>#VALUE!</v>
      </c>
      <c r="C172" t="s">
        <v>3541</v>
      </c>
      <c r="D172" t="s">
        <v>4117</v>
      </c>
      <c r="E172">
        <v>1389</v>
      </c>
      <c r="F172" cm="1">
        <f t="array" aca="1" ref="F172" ca="1">IFERROR(_FV(STable[[#This Row],[Security Name]],"Market cap",TRUE),_FV(STable[[#This Row],[Security Name]],"Volume average",TRUE)*STable[[#This Row],[Price]])</f>
        <v>43467937</v>
      </c>
      <c r="G172" s="4" cm="1">
        <f t="array" aca="1" ref="G172" ca="1">_FV(STable[[#This Row],[Security Name]],"Price")</f>
        <v>2.21</v>
      </c>
      <c r="H172" s="1" cm="1">
        <f t="array" aca="1" ref="H172" ca="1">IFERROR(_FV(STable[[#This Row],[Security Name]],"Change (%)",TRUE),0)</f>
        <v>-7.5313999999999992E-2</v>
      </c>
      <c r="I172" s="17" cm="1">
        <f t="array" aca="1" ref="I172" ca="1">IFERROR(_FV(STable[[#This Row],[Security Name]],"P/E",TRUE),0)</f>
        <v>0</v>
      </c>
      <c r="J172" s="17" cm="1">
        <f t="array" aca="1" ref="J172" ca="1">IFERROR(_FV(STable[[#This Row],[Security Name]],"Beta"),0)</f>
        <v>0.49299999999999999</v>
      </c>
    </row>
    <row r="173" spans="1:10" x14ac:dyDescent="0.3">
      <c r="A173" t="s">
        <v>1652</v>
      </c>
      <c r="B173" t="e" vm="172">
        <v>#VALUE!</v>
      </c>
      <c r="C173" t="s">
        <v>3541</v>
      </c>
      <c r="D173" t="s">
        <v>4117</v>
      </c>
      <c r="E173">
        <v>1389</v>
      </c>
      <c r="F173" cm="1">
        <f t="array" aca="1" ref="F173" ca="1">IFERROR(_FV(STable[[#This Row],[Security Name]],"Market cap",TRUE),_FV(STable[[#This Row],[Security Name]],"Volume average",TRUE)*STable[[#This Row],[Price]])</f>
        <v>4300846810</v>
      </c>
      <c r="G173" s="4" cm="1">
        <f t="array" aca="1" ref="G173" ca="1">_FV(STable[[#This Row],[Security Name]],"Price")</f>
        <v>26.54</v>
      </c>
      <c r="H173" s="1" cm="1">
        <f t="array" aca="1" ref="H173" ca="1">IFERROR(_FV(STable[[#This Row],[Security Name]],"Change (%)",TRUE),0)</f>
        <v>-5.0787000000000006E-2</v>
      </c>
      <c r="I173" s="17" cm="1">
        <f t="array" aca="1" ref="I173" ca="1">IFERROR(_FV(STable[[#This Row],[Security Name]],"P/E",TRUE),0)</f>
        <v>29.630500000000001</v>
      </c>
      <c r="J173" s="17" cm="1">
        <f t="array" aca="1" ref="J173" ca="1">IFERROR(_FV(STable[[#This Row],[Security Name]],"Beta"),0)</f>
        <v>0.44119999999999998</v>
      </c>
    </row>
    <row r="174" spans="1:10" x14ac:dyDescent="0.3">
      <c r="A174" t="s">
        <v>1909</v>
      </c>
      <c r="B174" t="e" vm="173">
        <v>#VALUE!</v>
      </c>
      <c r="C174" t="s">
        <v>3541</v>
      </c>
      <c r="D174" t="s">
        <v>4117</v>
      </c>
      <c r="E174">
        <v>1389</v>
      </c>
      <c r="F174" cm="1">
        <f t="array" aca="1" ref="F174" ca="1">IFERROR(_FV(STable[[#This Row],[Security Name]],"Market cap",TRUE),_FV(STable[[#This Row],[Security Name]],"Volume average",TRUE)*STable[[#This Row],[Price]])</f>
        <v>196865245</v>
      </c>
      <c r="G174" s="4" cm="1">
        <f t="array" aca="1" ref="G174" ca="1">_FV(STable[[#This Row],[Security Name]],"Price")</f>
        <v>75.010000000000005</v>
      </c>
      <c r="H174" s="1" cm="1">
        <f t="array" aca="1" ref="H174" ca="1">IFERROR(_FV(STable[[#This Row],[Security Name]],"Change (%)",TRUE),0)</f>
        <v>1.8880999999999998E-2</v>
      </c>
      <c r="I174" s="17" cm="1">
        <f t="array" aca="1" ref="I174" ca="1">IFERROR(_FV(STable[[#This Row],[Security Name]],"P/E",TRUE),0)</f>
        <v>16.5581</v>
      </c>
      <c r="J174" s="17" cm="1">
        <f t="array" aca="1" ref="J174" ca="1">IFERROR(_FV(STable[[#This Row],[Security Name]],"Beta"),0)</f>
        <v>0.47189999999999999</v>
      </c>
    </row>
    <row r="175" spans="1:10" x14ac:dyDescent="0.3">
      <c r="A175" t="s">
        <v>1674</v>
      </c>
      <c r="B175" t="e" vm="174">
        <v>#VALUE!</v>
      </c>
      <c r="C175" t="s">
        <v>3541</v>
      </c>
      <c r="D175" t="s">
        <v>4117</v>
      </c>
      <c r="E175">
        <v>1389</v>
      </c>
      <c r="F175" cm="1">
        <f t="array" aca="1" ref="F175" ca="1">IFERROR(_FV(STable[[#This Row],[Security Name]],"Market cap",TRUE),_FV(STable[[#This Row],[Security Name]],"Volume average",TRUE)*STable[[#This Row],[Price]])</f>
        <v>481476847</v>
      </c>
      <c r="G175" s="4" cm="1">
        <f t="array" aca="1" ref="G175" ca="1">_FV(STable[[#This Row],[Security Name]],"Price")</f>
        <v>38.25</v>
      </c>
      <c r="H175" s="1" cm="1">
        <f t="array" aca="1" ref="H175" ca="1">IFERROR(_FV(STable[[#This Row],[Security Name]],"Change (%)",TRUE),0)</f>
        <v>-7.0089999999999996E-3</v>
      </c>
      <c r="I175" s="17" cm="1">
        <f t="array" aca="1" ref="I175" ca="1">IFERROR(_FV(STable[[#This Row],[Security Name]],"P/E",TRUE),0)</f>
        <v>25.884799999999998</v>
      </c>
      <c r="J175" s="17" cm="1">
        <f t="array" aca="1" ref="J175" ca="1">IFERROR(_FV(STable[[#This Row],[Security Name]],"Beta"),0)</f>
        <v>0.39960000000000001</v>
      </c>
    </row>
    <row r="176" spans="1:10" x14ac:dyDescent="0.3">
      <c r="A176" t="s">
        <v>1821</v>
      </c>
      <c r="B176" t="e" vm="175">
        <v>#VALUE!</v>
      </c>
      <c r="C176" t="s">
        <v>3541</v>
      </c>
      <c r="D176" t="s">
        <v>4117</v>
      </c>
      <c r="E176">
        <v>1389</v>
      </c>
      <c r="F176" cm="1">
        <f t="array" aca="1" ref="F176" ca="1">IFERROR(_FV(STable[[#This Row],[Security Name]],"Market cap",TRUE),_FV(STable[[#This Row],[Security Name]],"Volume average",TRUE)*STable[[#This Row],[Price]])</f>
        <v>368182915</v>
      </c>
      <c r="G176" s="4" cm="1">
        <f t="array" aca="1" ref="G176" ca="1">_FV(STable[[#This Row],[Security Name]],"Price")</f>
        <v>14.08</v>
      </c>
      <c r="H176" s="1" cm="1">
        <f t="array" aca="1" ref="H176" ca="1">IFERROR(_FV(STable[[#This Row],[Security Name]],"Change (%)",TRUE),0)</f>
        <v>-1.418E-3</v>
      </c>
      <c r="I176" s="17" cm="1">
        <f t="array" aca="1" ref="I176" ca="1">IFERROR(_FV(STable[[#This Row],[Security Name]],"P/E",TRUE),0)</f>
        <v>15.1463</v>
      </c>
      <c r="J176" s="17" cm="1">
        <f t="array" aca="1" ref="J176" ca="1">IFERROR(_FV(STable[[#This Row],[Security Name]],"Beta"),0)</f>
        <v>1.1476999999999999</v>
      </c>
    </row>
    <row r="177" spans="1:10" x14ac:dyDescent="0.3">
      <c r="A177" t="s">
        <v>1845</v>
      </c>
      <c r="B177" t="e" vm="176">
        <v>#VALUE!</v>
      </c>
      <c r="C177" t="s">
        <v>3541</v>
      </c>
      <c r="D177" t="s">
        <v>3766</v>
      </c>
      <c r="E177">
        <v>3533</v>
      </c>
      <c r="F177" cm="1">
        <f t="array" aca="1" ref="F177" ca="1">IFERROR(_FV(STable[[#This Row],[Security Name]],"Market cap",TRUE),_FV(STable[[#This Row],[Security Name]],"Volume average",TRUE)*STable[[#This Row],[Price]])</f>
        <v>6888050190</v>
      </c>
      <c r="G177" s="4" cm="1">
        <f t="array" aca="1" ref="G177" ca="1">_FV(STable[[#This Row],[Security Name]],"Price")</f>
        <v>19.100000000000001</v>
      </c>
      <c r="H177" s="1" cm="1">
        <f t="array" aca="1" ref="H177" ca="1">IFERROR(_FV(STable[[#This Row],[Security Name]],"Change (%)",TRUE),0)</f>
        <v>-4.1710000000000002E-3</v>
      </c>
      <c r="I177" s="17" cm="1">
        <f t="array" aca="1" ref="I177" ca="1">IFERROR(_FV(STable[[#This Row],[Security Name]],"P/E",TRUE),0)</f>
        <v>50.770899999999997</v>
      </c>
      <c r="J177" s="17" cm="1">
        <f t="array" aca="1" ref="J177" ca="1">IFERROR(_FV(STable[[#This Row],[Security Name]],"Beta"),0)</f>
        <v>0.90249999999999997</v>
      </c>
    </row>
    <row r="178" spans="1:10" x14ac:dyDescent="0.3">
      <c r="A178" t="s">
        <v>1669</v>
      </c>
      <c r="B178" t="e" vm="177">
        <v>#VALUE!</v>
      </c>
      <c r="C178" t="s">
        <v>3541</v>
      </c>
      <c r="D178" t="s">
        <v>4117</v>
      </c>
      <c r="E178">
        <v>1389</v>
      </c>
      <c r="F178" cm="1">
        <f t="array" aca="1" ref="F178" ca="1">IFERROR(_FV(STable[[#This Row],[Security Name]],"Market cap",TRUE),_FV(STable[[#This Row],[Security Name]],"Volume average",TRUE)*STable[[#This Row],[Price]])</f>
        <v>3758377658</v>
      </c>
      <c r="G178" s="4" cm="1">
        <f t="array" aca="1" ref="G178" ca="1">_FV(STable[[#This Row],[Security Name]],"Price")</f>
        <v>37.68</v>
      </c>
      <c r="H178" s="1" cm="1">
        <f t="array" aca="1" ref="H178" ca="1">IFERROR(_FV(STable[[#This Row],[Security Name]],"Change (%)",TRUE),0)</f>
        <v>2.5863999999999998E-2</v>
      </c>
      <c r="I178" s="17" cm="1">
        <f t="array" aca="1" ref="I178" ca="1">IFERROR(_FV(STable[[#This Row],[Security Name]],"P/E",TRUE),0)</f>
        <v>10.7857</v>
      </c>
      <c r="J178" s="17" cm="1">
        <f t="array" aca="1" ref="J178" ca="1">IFERROR(_FV(STable[[#This Row],[Security Name]],"Beta"),0)</f>
        <v>1.1958</v>
      </c>
    </row>
    <row r="179" spans="1:10" x14ac:dyDescent="0.3">
      <c r="A179" t="s">
        <v>2389</v>
      </c>
      <c r="B179" t="e" vm="178">
        <v>#VALUE!</v>
      </c>
      <c r="C179" t="s">
        <v>3541</v>
      </c>
      <c r="D179" t="s">
        <v>4117</v>
      </c>
      <c r="E179">
        <v>1389</v>
      </c>
      <c r="F179" cm="1">
        <f t="array" aca="1" ref="F179" ca="1">IFERROR(_FV(STable[[#This Row],[Security Name]],"Market cap",TRUE),_FV(STable[[#This Row],[Security Name]],"Volume average",TRUE)*STable[[#This Row],[Price]])</f>
        <v>1737482890</v>
      </c>
      <c r="G179" s="4" cm="1">
        <f t="array" aca="1" ref="G179" ca="1">_FV(STable[[#This Row],[Security Name]],"Price")</f>
        <v>14.17</v>
      </c>
      <c r="H179" s="1" cm="1">
        <f t="array" aca="1" ref="H179" ca="1">IFERROR(_FV(STable[[#This Row],[Security Name]],"Change (%)",TRUE),0)</f>
        <v>-3.9973000000000002E-2</v>
      </c>
      <c r="I179" s="17" cm="1">
        <f t="array" aca="1" ref="I179" ca="1">IFERROR(_FV(STable[[#This Row],[Security Name]],"P/E",TRUE),0)</f>
        <v>2114.9254000000001</v>
      </c>
      <c r="J179" s="17" cm="1">
        <f t="array" aca="1" ref="J179" ca="1">IFERROR(_FV(STable[[#This Row],[Security Name]],"Beta"),0)</f>
        <v>0.66069999999999995</v>
      </c>
    </row>
    <row r="180" spans="1:10" x14ac:dyDescent="0.3">
      <c r="A180" t="s">
        <v>2576</v>
      </c>
      <c r="B180" t="e" vm="179">
        <v>#VALUE!</v>
      </c>
      <c r="C180" t="s">
        <v>3541</v>
      </c>
      <c r="D180" t="s">
        <v>4117</v>
      </c>
      <c r="E180">
        <v>1389</v>
      </c>
      <c r="F180" cm="1">
        <f t="array" aca="1" ref="F180" ca="1">IFERROR(_FV(STable[[#This Row],[Security Name]],"Market cap",TRUE),_FV(STable[[#This Row],[Security Name]],"Volume average",TRUE)*STable[[#This Row],[Price]])</f>
        <v>1470576755</v>
      </c>
      <c r="G180" s="4" cm="1">
        <f t="array" aca="1" ref="G180" ca="1">_FV(STable[[#This Row],[Security Name]],"Price")</f>
        <v>6.6349999999999998</v>
      </c>
      <c r="H180" s="1" cm="1">
        <f t="array" aca="1" ref="H180" ca="1">IFERROR(_FV(STable[[#This Row],[Security Name]],"Change (%)",TRUE),0)</f>
        <v>-7.8472E-2</v>
      </c>
      <c r="I180" s="17" cm="1">
        <f t="array" aca="1" ref="I180" ca="1">IFERROR(_FV(STable[[#This Row],[Security Name]],"P/E",TRUE),0)</f>
        <v>45.320999999999998</v>
      </c>
      <c r="J180" s="17" cm="1">
        <f t="array" aca="1" ref="J180" ca="1">IFERROR(_FV(STable[[#This Row],[Security Name]],"Beta"),0)</f>
        <v>0.63539999999999996</v>
      </c>
    </row>
    <row r="181" spans="1:10" x14ac:dyDescent="0.3">
      <c r="A181" t="s">
        <v>2328</v>
      </c>
      <c r="B181" t="e" vm="180">
        <v>#VALUE!</v>
      </c>
      <c r="C181" t="s">
        <v>3541</v>
      </c>
      <c r="D181" t="s">
        <v>4117</v>
      </c>
      <c r="E181">
        <v>1389</v>
      </c>
      <c r="F181" cm="1">
        <f t="array" aca="1" ref="F181" ca="1">IFERROR(_FV(STable[[#This Row],[Security Name]],"Market cap",TRUE),_FV(STable[[#This Row],[Security Name]],"Volume average",TRUE)*STable[[#This Row],[Price]])</f>
        <v>407559074</v>
      </c>
      <c r="G181" s="4" cm="1">
        <f t="array" aca="1" ref="G181" ca="1">_FV(STable[[#This Row],[Security Name]],"Price")</f>
        <v>17.045000000000002</v>
      </c>
      <c r="H181" s="1" cm="1">
        <f t="array" aca="1" ref="H181" ca="1">IFERROR(_FV(STable[[#This Row],[Security Name]],"Change (%)",TRUE),0)</f>
        <v>-1.1883999999999999E-2</v>
      </c>
      <c r="I181" s="17" cm="1">
        <f t="array" aca="1" ref="I181" ca="1">IFERROR(_FV(STable[[#This Row],[Security Name]],"P/E",TRUE),0)</f>
        <v>31.298200000000001</v>
      </c>
      <c r="J181" s="17" cm="1">
        <f t="array" aca="1" ref="J181" ca="1">IFERROR(_FV(STable[[#This Row],[Security Name]],"Beta"),0)</f>
        <v>0.14729999999999999</v>
      </c>
    </row>
    <row r="182" spans="1:10" x14ac:dyDescent="0.3">
      <c r="A182" t="s">
        <v>1084</v>
      </c>
      <c r="B182" t="e" vm="181">
        <v>#VALUE!</v>
      </c>
      <c r="C182" t="s">
        <v>3541</v>
      </c>
      <c r="D182" t="s">
        <v>4117</v>
      </c>
      <c r="E182">
        <v>1389</v>
      </c>
      <c r="F182" cm="1">
        <f t="array" aca="1" ref="F182" ca="1">IFERROR(_FV(STable[[#This Row],[Security Name]],"Market cap",TRUE),_FV(STable[[#This Row],[Security Name]],"Volume average",TRUE)*STable[[#This Row],[Price]])</f>
        <v>79545037670</v>
      </c>
      <c r="G182" s="4" cm="1">
        <f t="array" aca="1" ref="G182" ca="1">_FV(STable[[#This Row],[Security Name]],"Price")</f>
        <v>52.99</v>
      </c>
      <c r="H182" s="1" cm="1">
        <f t="array" aca="1" ref="H182" ca="1">IFERROR(_FV(STable[[#This Row],[Security Name]],"Change (%)",TRUE),0)</f>
        <v>2.4357000000000004E-2</v>
      </c>
      <c r="I182" s="17" cm="1">
        <f t="array" aca="1" ref="I182" ca="1">IFERROR(_FV(STable[[#This Row],[Security Name]],"P/E",TRUE),0)</f>
        <v>22.4192</v>
      </c>
      <c r="J182" s="17" cm="1">
        <f t="array" aca="1" ref="J182" ca="1">IFERROR(_FV(STable[[#This Row],[Security Name]],"Beta"),0)</f>
        <v>0.6794</v>
      </c>
    </row>
    <row r="183" spans="1:10" x14ac:dyDescent="0.3">
      <c r="A183" t="s">
        <v>2132</v>
      </c>
      <c r="B183" t="e" vm="182">
        <v>#VALUE!</v>
      </c>
      <c r="C183" t="s">
        <v>3541</v>
      </c>
      <c r="D183" t="s">
        <v>3740</v>
      </c>
      <c r="E183">
        <v>4412</v>
      </c>
      <c r="F183" cm="1">
        <f t="array" aca="1" ref="F183" ca="1">IFERROR(_FV(STable[[#This Row],[Security Name]],"Market cap",TRUE),_FV(STable[[#This Row],[Security Name]],"Volume average",TRUE)*STable[[#This Row],[Price]])</f>
        <v>201868907</v>
      </c>
      <c r="G183" s="4" cm="1">
        <f t="array" aca="1" ref="G183" ca="1">_FV(STable[[#This Row],[Security Name]],"Price")</f>
        <v>7.49</v>
      </c>
      <c r="H183" s="1" cm="1">
        <f t="array" aca="1" ref="H183" ca="1">IFERROR(_FV(STable[[#This Row],[Security Name]],"Change (%)",TRUE),0)</f>
        <v>-3.9889999999999995E-3</v>
      </c>
      <c r="I183" s="17" cm="1">
        <f t="array" aca="1" ref="I183" ca="1">IFERROR(_FV(STable[[#This Row],[Security Name]],"P/E",TRUE),0)</f>
        <v>0</v>
      </c>
      <c r="J183" s="17" cm="1">
        <f t="array" aca="1" ref="J183" ca="1">IFERROR(_FV(STable[[#This Row],[Security Name]],"Beta"),0)</f>
        <v>1.1586000000000001</v>
      </c>
    </row>
    <row r="184" spans="1:10" x14ac:dyDescent="0.3">
      <c r="A184" t="s">
        <v>547</v>
      </c>
      <c r="B184" t="e" vm="183">
        <v>#VALUE!</v>
      </c>
      <c r="C184" t="s">
        <v>3541</v>
      </c>
      <c r="D184" t="s">
        <v>3778</v>
      </c>
      <c r="E184">
        <v>4400</v>
      </c>
      <c r="F184" cm="1">
        <f t="array" aca="1" ref="F184" ca="1">IFERROR(_FV(STable[[#This Row],[Security Name]],"Market cap",TRUE),_FV(STable[[#This Row],[Security Name]],"Volume average",TRUE)*STable[[#This Row],[Price]])</f>
        <v>4213501332</v>
      </c>
      <c r="G184" s="4" cm="1">
        <f t="array" aca="1" ref="G184" ca="1">_FV(STable[[#This Row],[Security Name]],"Price")</f>
        <v>84.995000000000005</v>
      </c>
      <c r="H184" s="1" cm="1">
        <f t="array" aca="1" ref="H184" ca="1">IFERROR(_FV(STable[[#This Row],[Security Name]],"Change (%)",TRUE),0)</f>
        <v>7.4080000000000005E-3</v>
      </c>
      <c r="I184" s="17" cm="1">
        <f t="array" aca="1" ref="I184" ca="1">IFERROR(_FV(STable[[#This Row],[Security Name]],"P/E",TRUE),0)</f>
        <v>12.7498</v>
      </c>
      <c r="J184" s="17" cm="1">
        <f t="array" aca="1" ref="J184" ca="1">IFERROR(_FV(STable[[#This Row],[Security Name]],"Beta"),0)</f>
        <v>0.55279999999999996</v>
      </c>
    </row>
    <row r="185" spans="1:10" x14ac:dyDescent="0.3">
      <c r="A185" t="s">
        <v>1297</v>
      </c>
      <c r="B185" t="e" vm="184">
        <v>#VALUE!</v>
      </c>
      <c r="C185" t="s">
        <v>3541</v>
      </c>
      <c r="D185" t="s">
        <v>4255</v>
      </c>
      <c r="E185">
        <v>4522</v>
      </c>
      <c r="F185" cm="1">
        <f t="array" aca="1" ref="F185" ca="1">IFERROR(_FV(STable[[#This Row],[Security Name]],"Market cap",TRUE),_FV(STable[[#This Row],[Security Name]],"Volume average",TRUE)*STable[[#This Row],[Price]])</f>
        <v>1416201365</v>
      </c>
      <c r="G185" s="4" cm="1">
        <f t="array" aca="1" ref="G185" ca="1">_FV(STable[[#This Row],[Security Name]],"Price")</f>
        <v>48.515000000000001</v>
      </c>
      <c r="H185" s="1" cm="1">
        <f t="array" aca="1" ref="H185" ca="1">IFERROR(_FV(STable[[#This Row],[Security Name]],"Change (%)",TRUE),0)</f>
        <v>-2.16E-3</v>
      </c>
      <c r="I185" s="17" cm="1">
        <f t="array" aca="1" ref="I185" ca="1">IFERROR(_FV(STable[[#This Row],[Security Name]],"P/E",TRUE),0)</f>
        <v>11.2334</v>
      </c>
      <c r="J185" s="17" cm="1">
        <f t="array" aca="1" ref="J185" ca="1">IFERROR(_FV(STable[[#This Row],[Security Name]],"Beta"),0)</f>
        <v>1.3314999999999999</v>
      </c>
    </row>
    <row r="186" spans="1:10" x14ac:dyDescent="0.3">
      <c r="A186" t="s">
        <v>446</v>
      </c>
      <c r="B186" t="e" vm="185">
        <v>#VALUE!</v>
      </c>
      <c r="C186" t="s">
        <v>3541</v>
      </c>
      <c r="D186" t="s">
        <v>3766</v>
      </c>
      <c r="E186">
        <v>3533</v>
      </c>
      <c r="F186" cm="1">
        <f t="array" aca="1" ref="F186" ca="1">IFERROR(_FV(STable[[#This Row],[Security Name]],"Market cap",TRUE),_FV(STable[[#This Row],[Security Name]],"Volume average",TRUE)*STable[[#This Row],[Price]])</f>
        <v>7344239803</v>
      </c>
      <c r="G186" s="4" cm="1">
        <f t="array" aca="1" ref="G186" ca="1">_FV(STable[[#This Row],[Security Name]],"Price")</f>
        <v>102.405</v>
      </c>
      <c r="H186" s="1" cm="1">
        <f t="array" aca="1" ref="H186" ca="1">IFERROR(_FV(STable[[#This Row],[Security Name]],"Change (%)",TRUE),0)</f>
        <v>3.1684000000000004E-2</v>
      </c>
      <c r="I186" s="17" cm="1">
        <f t="array" aca="1" ref="I186" ca="1">IFERROR(_FV(STable[[#This Row],[Security Name]],"P/E",TRUE),0)</f>
        <v>17.2498</v>
      </c>
      <c r="J186" s="17" cm="1">
        <f t="array" aca="1" ref="J186" ca="1">IFERROR(_FV(STable[[#This Row],[Security Name]],"Beta"),0)</f>
        <v>0.85470000000000002</v>
      </c>
    </row>
    <row r="187" spans="1:10" x14ac:dyDescent="0.3">
      <c r="A187" t="s">
        <v>1029</v>
      </c>
      <c r="B187" t="e" vm="186">
        <v>#VALUE!</v>
      </c>
      <c r="C187" t="s">
        <v>3541</v>
      </c>
      <c r="D187" t="s">
        <v>3766</v>
      </c>
      <c r="E187">
        <v>3533</v>
      </c>
      <c r="F187" cm="1">
        <f t="array" aca="1" ref="F187" ca="1">IFERROR(_FV(STable[[#This Row],[Security Name]],"Market cap",TRUE),_FV(STable[[#This Row],[Security Name]],"Volume average",TRUE)*STable[[#This Row],[Price]])</f>
        <v>4266852829</v>
      </c>
      <c r="G187" s="4" cm="1">
        <f t="array" aca="1" ref="G187" ca="1">_FV(STable[[#This Row],[Security Name]],"Price")</f>
        <v>53.22</v>
      </c>
      <c r="H187" s="1" cm="1">
        <f t="array" aca="1" ref="H187" ca="1">IFERROR(_FV(STable[[#This Row],[Security Name]],"Change (%)",TRUE),0)</f>
        <v>-8.9390000000000008E-3</v>
      </c>
      <c r="I187" s="17" cm="1">
        <f t="array" aca="1" ref="I187" ca="1">IFERROR(_FV(STable[[#This Row],[Security Name]],"P/E",TRUE),0)</f>
        <v>22.130700000000001</v>
      </c>
      <c r="J187" s="17" cm="1">
        <f t="array" aca="1" ref="J187" ca="1">IFERROR(_FV(STable[[#This Row],[Security Name]],"Beta"),0)</f>
        <v>1.3701000000000001</v>
      </c>
    </row>
    <row r="188" spans="1:10" x14ac:dyDescent="0.3">
      <c r="A188" t="s">
        <v>2349</v>
      </c>
      <c r="B188" t="e" vm="187">
        <v>#VALUE!</v>
      </c>
      <c r="C188" t="s">
        <v>3541</v>
      </c>
      <c r="D188" t="s">
        <v>4117</v>
      </c>
      <c r="E188">
        <v>1389</v>
      </c>
      <c r="F188" cm="1">
        <f t="array" aca="1" ref="F188" ca="1">IFERROR(_FV(STable[[#This Row],[Security Name]],"Market cap",TRUE),_FV(STable[[#This Row],[Security Name]],"Volume average",TRUE)*STable[[#This Row],[Price]])</f>
        <v>2033001235</v>
      </c>
      <c r="G188" s="4" cm="1">
        <f t="array" aca="1" ref="G188" ca="1">_FV(STable[[#This Row],[Security Name]],"Price")</f>
        <v>14.725</v>
      </c>
      <c r="H188" s="1" cm="1">
        <f t="array" aca="1" ref="H188" ca="1">IFERROR(_FV(STable[[#This Row],[Security Name]],"Change (%)",TRUE),0)</f>
        <v>-4.5690000000000001E-2</v>
      </c>
      <c r="I188" s="17" cm="1">
        <f t="array" aca="1" ref="I188" ca="1">IFERROR(_FV(STable[[#This Row],[Security Name]],"P/E",TRUE),0)</f>
        <v>71.411299999999997</v>
      </c>
      <c r="J188" s="17" cm="1">
        <f t="array" aca="1" ref="J188" ca="1">IFERROR(_FV(STable[[#This Row],[Security Name]],"Beta"),0)</f>
        <v>0.94720000000000004</v>
      </c>
    </row>
    <row r="189" spans="1:10" x14ac:dyDescent="0.3">
      <c r="A189" t="s">
        <v>1733</v>
      </c>
      <c r="B189" t="e" vm="188">
        <v>#VALUE!</v>
      </c>
      <c r="C189" t="s">
        <v>3541</v>
      </c>
      <c r="D189" t="s">
        <v>4117</v>
      </c>
      <c r="E189">
        <v>1389</v>
      </c>
      <c r="F189" cm="1">
        <f t="array" aca="1" ref="F189" ca="1">IFERROR(_FV(STable[[#This Row],[Security Name]],"Market cap",TRUE),_FV(STable[[#This Row],[Security Name]],"Volume average",TRUE)*STable[[#This Row],[Price]])</f>
        <v>1839589752</v>
      </c>
      <c r="G189" s="4" cm="1">
        <f t="array" aca="1" ref="G189" ca="1">_FV(STable[[#This Row],[Security Name]],"Price")</f>
        <v>16.170000000000002</v>
      </c>
      <c r="H189" s="1" cm="1">
        <f t="array" aca="1" ref="H189" ca="1">IFERROR(_FV(STable[[#This Row],[Security Name]],"Change (%)",TRUE),0)</f>
        <v>4.3480000000000003E-3</v>
      </c>
      <c r="I189" s="17" cm="1">
        <f t="array" aca="1" ref="I189" ca="1">IFERROR(_FV(STable[[#This Row],[Security Name]],"P/E",TRUE),0)</f>
        <v>36.239400000000003</v>
      </c>
      <c r="J189" s="17" cm="1">
        <f t="array" aca="1" ref="J189" ca="1">IFERROR(_FV(STable[[#This Row],[Security Name]],"Beta"),0)</f>
        <v>0.92920000000000003</v>
      </c>
    </row>
    <row r="190" spans="1:10" x14ac:dyDescent="0.3">
      <c r="A190" t="s">
        <v>2630</v>
      </c>
      <c r="B190" t="e" vm="189">
        <v>#VALUE!</v>
      </c>
      <c r="C190" t="s">
        <v>3541</v>
      </c>
      <c r="D190" t="s">
        <v>4097</v>
      </c>
      <c r="E190">
        <v>1311</v>
      </c>
      <c r="F190" cm="1">
        <f t="array" aca="1" ref="F190" ca="1">IFERROR(_FV(STable[[#This Row],[Security Name]],"Market cap",TRUE),_FV(STable[[#This Row],[Security Name]],"Volume average",TRUE)*STable[[#This Row],[Price]])</f>
        <v>218321000</v>
      </c>
      <c r="G190" s="4" cm="1">
        <f t="array" aca="1" ref="G190" ca="1">_FV(STable[[#This Row],[Security Name]],"Price")</f>
        <v>5.2907000000000002</v>
      </c>
      <c r="H190" s="1" cm="1">
        <f t="array" aca="1" ref="H190" ca="1">IFERROR(_FV(STable[[#This Row],[Security Name]],"Change (%)",TRUE),0)</f>
        <v>-3.6302000000000001E-2</v>
      </c>
      <c r="I190" s="17" cm="1">
        <f t="array" aca="1" ref="I190" ca="1">IFERROR(_FV(STable[[#This Row],[Security Name]],"P/E",TRUE),0)</f>
        <v>0</v>
      </c>
      <c r="J190" s="17" cm="1">
        <f t="array" aca="1" ref="J190" ca="1">IFERROR(_FV(STable[[#This Row],[Security Name]],"Beta"),0)</f>
        <v>-0.2175</v>
      </c>
    </row>
    <row r="191" spans="1:10" x14ac:dyDescent="0.3">
      <c r="A191" t="s">
        <v>1441</v>
      </c>
      <c r="B191" t="e" vm="190">
        <v>#VALUE!</v>
      </c>
      <c r="C191" t="s">
        <v>3541</v>
      </c>
      <c r="D191" t="s">
        <v>4097</v>
      </c>
      <c r="E191">
        <v>1311</v>
      </c>
      <c r="F191" cm="1">
        <f t="array" aca="1" ref="F191" ca="1">IFERROR(_FV(STable[[#This Row],[Security Name]],"Market cap",TRUE),_FV(STable[[#This Row],[Security Name]],"Volume average",TRUE)*STable[[#This Row],[Price]])</f>
        <v>12586355246</v>
      </c>
      <c r="G191" s="4" cm="1">
        <f t="array" aca="1" ref="G191" ca="1">_FV(STable[[#This Row],[Security Name]],"Price")</f>
        <v>35.615000000000002</v>
      </c>
      <c r="H191" s="1" cm="1">
        <f t="array" aca="1" ref="H191" ca="1">IFERROR(_FV(STable[[#This Row],[Security Name]],"Change (%)",TRUE),0)</f>
        <v>-6.0289999999999996E-2</v>
      </c>
      <c r="I191" s="17" cm="1">
        <f t="array" aca="1" ref="I191" ca="1">IFERROR(_FV(STable[[#This Row],[Security Name]],"P/E",TRUE),0)</f>
        <v>8.9335000000000004</v>
      </c>
      <c r="J191" s="17" cm="1">
        <f t="array" aca="1" ref="J191" ca="1">IFERROR(_FV(STable[[#This Row],[Security Name]],"Beta"),0)</f>
        <v>0.36170000000000002</v>
      </c>
    </row>
    <row r="192" spans="1:10" x14ac:dyDescent="0.3">
      <c r="A192" t="s">
        <v>1335</v>
      </c>
      <c r="B192" t="e" vm="191">
        <v>#VALUE!</v>
      </c>
      <c r="C192" t="s">
        <v>3541</v>
      </c>
      <c r="D192" t="s">
        <v>4097</v>
      </c>
      <c r="E192">
        <v>1311</v>
      </c>
      <c r="F192" cm="1">
        <f t="array" aca="1" ref="F192" ca="1">IFERROR(_FV(STable[[#This Row],[Security Name]],"Market cap",TRUE),_FV(STable[[#This Row],[Security Name]],"Volume average",TRUE)*STable[[#This Row],[Price]])</f>
        <v>11304356000</v>
      </c>
      <c r="G192" s="4" cm="1">
        <f t="array" aca="1" ref="G192" ca="1">_FV(STable[[#This Row],[Security Name]],"Price")</f>
        <v>36.64</v>
      </c>
      <c r="H192" s="1" cm="1">
        <f t="array" aca="1" ref="H192" ca="1">IFERROR(_FV(STable[[#This Row],[Security Name]],"Change (%)",TRUE),0)</f>
        <v>-2.2673000000000002E-2</v>
      </c>
      <c r="I192" s="17" cm="1">
        <f t="array" aca="1" ref="I192" ca="1">IFERROR(_FV(STable[[#This Row],[Security Name]],"P/E",TRUE),0)</f>
        <v>18.068000000000001</v>
      </c>
      <c r="J192" s="17" cm="1">
        <f t="array" aca="1" ref="J192" ca="1">IFERROR(_FV(STable[[#This Row],[Security Name]],"Beta"),0)</f>
        <v>0.37619999999999998</v>
      </c>
    </row>
    <row r="193" spans="1:10" x14ac:dyDescent="0.3">
      <c r="A193" t="s">
        <v>273</v>
      </c>
      <c r="B193" t="e" vm="192">
        <v>#VALUE!</v>
      </c>
      <c r="C193" t="s">
        <v>3541</v>
      </c>
      <c r="D193" t="s">
        <v>4097</v>
      </c>
      <c r="E193">
        <v>1311</v>
      </c>
      <c r="F193" cm="1">
        <f t="array" aca="1" ref="F193" ca="1">IFERROR(_FV(STable[[#This Row],[Security Name]],"Market cap",TRUE),_FV(STable[[#This Row],[Security Name]],"Volume average",TRUE)*STable[[#This Row],[Price]])</f>
        <v>7008669404</v>
      </c>
      <c r="G193" s="4" cm="1">
        <f t="array" aca="1" ref="G193" ca="1">_FV(STable[[#This Row],[Security Name]],"Price")</f>
        <v>123.64</v>
      </c>
      <c r="H193" s="1" cm="1">
        <f t="array" aca="1" ref="H193" ca="1">IFERROR(_FV(STable[[#This Row],[Security Name]],"Change (%)",TRUE),0)</f>
        <v>-7.7244999999999994E-2</v>
      </c>
      <c r="I193" s="17" cm="1">
        <f t="array" aca="1" ref="I193" ca="1">IFERROR(_FV(STable[[#This Row],[Security Name]],"P/E",TRUE),0)</f>
        <v>199.4194</v>
      </c>
      <c r="J193" s="17" cm="1">
        <f t="array" aca="1" ref="J193" ca="1">IFERROR(_FV(STable[[#This Row],[Security Name]],"Beta"),0)</f>
        <v>0.4758</v>
      </c>
    </row>
    <row r="194" spans="1:10" x14ac:dyDescent="0.3">
      <c r="A194" t="s">
        <v>1638</v>
      </c>
      <c r="B194" t="e" vm="193">
        <v>#VALUE!</v>
      </c>
      <c r="C194" t="s">
        <v>3541</v>
      </c>
      <c r="D194" t="s">
        <v>4097</v>
      </c>
      <c r="E194">
        <v>1311</v>
      </c>
      <c r="F194" cm="1">
        <f t="array" aca="1" ref="F194" ca="1">IFERROR(_FV(STable[[#This Row],[Security Name]],"Market cap",TRUE),_FV(STable[[#This Row],[Security Name]],"Volume average",TRUE)*STable[[#This Row],[Price]])</f>
        <v>5496390319</v>
      </c>
      <c r="G194" s="4" cm="1">
        <f t="array" aca="1" ref="G194" ca="1">_FV(STable[[#This Row],[Security Name]],"Price")</f>
        <v>38.71</v>
      </c>
      <c r="H194" s="1" cm="1">
        <f t="array" aca="1" ref="H194" ca="1">IFERROR(_FV(STable[[#This Row],[Security Name]],"Change (%)",TRUE),0)</f>
        <v>-2.6408000000000001E-2</v>
      </c>
      <c r="I194" s="17" cm="1">
        <f t="array" aca="1" ref="I194" ca="1">IFERROR(_FV(STable[[#This Row],[Security Name]],"P/E",TRUE),0)</f>
        <v>10.0197</v>
      </c>
      <c r="J194" s="17" cm="1">
        <f t="array" aca="1" ref="J194" ca="1">IFERROR(_FV(STable[[#This Row],[Security Name]],"Beta"),0)</f>
        <v>0.68210000000000004</v>
      </c>
    </row>
    <row r="195" spans="1:10" x14ac:dyDescent="0.3">
      <c r="A195" t="s">
        <v>466</v>
      </c>
      <c r="B195" t="e" vm="194">
        <v>#VALUE!</v>
      </c>
      <c r="C195" t="s">
        <v>3541</v>
      </c>
      <c r="D195" t="s">
        <v>4109</v>
      </c>
      <c r="E195">
        <v>2911</v>
      </c>
      <c r="F195" cm="1">
        <f t="array" aca="1" ref="F195" ca="1">IFERROR(_FV(STable[[#This Row],[Security Name]],"Market cap",TRUE),_FV(STable[[#This Row],[Security Name]],"Volume average",TRUE)*STable[[#This Row],[Price]])</f>
        <v>141362570940</v>
      </c>
      <c r="G195" s="4" cm="1">
        <f t="array" aca="1" ref="G195" ca="1">_FV(STable[[#This Row],[Security Name]],"Price")</f>
        <v>115.98</v>
      </c>
      <c r="H195" s="1" cm="1">
        <f t="array" aca="1" ref="H195" ca="1">IFERROR(_FV(STable[[#This Row],[Security Name]],"Change (%)",TRUE),0)</f>
        <v>-4.5982000000000002E-2</v>
      </c>
      <c r="I195" s="17" cm="1">
        <f t="array" aca="1" ref="I195" ca="1">IFERROR(_FV(STable[[#This Row],[Security Name]],"P/E",TRUE),0)</f>
        <v>18.313300000000002</v>
      </c>
      <c r="J195" s="17" cm="1">
        <f t="array" aca="1" ref="J195" ca="1">IFERROR(_FV(STable[[#This Row],[Security Name]],"Beta"),0)</f>
        <v>0.14979999999999999</v>
      </c>
    </row>
    <row r="196" spans="1:10" x14ac:dyDescent="0.3">
      <c r="A196" t="s">
        <v>1062</v>
      </c>
      <c r="B196" t="e" vm="195">
        <v>#VALUE!</v>
      </c>
      <c r="C196" t="s">
        <v>3541</v>
      </c>
      <c r="D196" t="s">
        <v>4097</v>
      </c>
      <c r="E196">
        <v>1311</v>
      </c>
      <c r="F196" cm="1">
        <f t="array" aca="1" ref="F196" ca="1">IFERROR(_FV(STable[[#This Row],[Security Name]],"Market cap",TRUE),_FV(STable[[#This Row],[Security Name]],"Volume average",TRUE)*STable[[#This Row],[Price]])</f>
        <v>5632131043</v>
      </c>
      <c r="G196" s="4" cm="1">
        <f t="array" aca="1" ref="G196" ca="1">_FV(STable[[#This Row],[Security Name]],"Price")</f>
        <v>63.47</v>
      </c>
      <c r="H196" s="1" cm="1">
        <f t="array" aca="1" ref="H196" ca="1">IFERROR(_FV(STable[[#This Row],[Security Name]],"Change (%)",TRUE),0)</f>
        <v>-5.0845000000000001E-2</v>
      </c>
      <c r="I196" s="17" cm="1">
        <f t="array" aca="1" ref="I196" ca="1">IFERROR(_FV(STable[[#This Row],[Security Name]],"P/E",TRUE),0)</f>
        <v>15.5373</v>
      </c>
      <c r="J196" s="17" cm="1">
        <f t="array" aca="1" ref="J196" ca="1">IFERROR(_FV(STable[[#This Row],[Security Name]],"Beta"),0)</f>
        <v>0.98760000000000003</v>
      </c>
    </row>
    <row r="197" spans="1:10" x14ac:dyDescent="0.3">
      <c r="A197" t="s">
        <v>2203</v>
      </c>
      <c r="B197" t="e" vm="196">
        <v>#VALUE!</v>
      </c>
      <c r="C197" t="s">
        <v>3541</v>
      </c>
      <c r="D197" t="s">
        <v>4097</v>
      </c>
      <c r="E197">
        <v>1311</v>
      </c>
      <c r="F197" cm="1">
        <f t="array" aca="1" ref="F197" ca="1">IFERROR(_FV(STable[[#This Row],[Security Name]],"Market cap",TRUE),_FV(STable[[#This Row],[Security Name]],"Volume average",TRUE)*STable[[#This Row],[Price]])</f>
        <v>3877421047</v>
      </c>
      <c r="G197" s="4" cm="1">
        <f t="array" aca="1" ref="G197" ca="1">_FV(STable[[#This Row],[Security Name]],"Price")</f>
        <v>11.824999999999999</v>
      </c>
      <c r="H197" s="1" cm="1">
        <f t="array" aca="1" ref="H197" ca="1">IFERROR(_FV(STable[[#This Row],[Security Name]],"Change (%)",TRUE),0)</f>
        <v>-6.3737000000000002E-2</v>
      </c>
      <c r="I197" s="17" cm="1">
        <f t="array" aca="1" ref="I197" ca="1">IFERROR(_FV(STable[[#This Row],[Security Name]],"P/E",TRUE),0)</f>
        <v>24.1327</v>
      </c>
      <c r="J197" s="17" cm="1">
        <f t="array" aca="1" ref="J197" ca="1">IFERROR(_FV(STable[[#This Row],[Security Name]],"Beta"),0)</f>
        <v>0.95409999999999995</v>
      </c>
    </row>
    <row r="198" spans="1:10" x14ac:dyDescent="0.3">
      <c r="A198" t="s">
        <v>2289</v>
      </c>
      <c r="B198" t="e" vm="197">
        <v>#VALUE!</v>
      </c>
      <c r="C198" t="s">
        <v>3541</v>
      </c>
      <c r="D198" t="s">
        <v>4097</v>
      </c>
      <c r="E198">
        <v>1311</v>
      </c>
      <c r="F198" cm="1">
        <f t="array" aca="1" ref="F198" ca="1">IFERROR(_FV(STable[[#This Row],[Security Name]],"Market cap",TRUE),_FV(STable[[#This Row],[Security Name]],"Volume average",TRUE)*STable[[#This Row],[Price]])</f>
        <v>4963086296</v>
      </c>
      <c r="G198" s="4" cm="1">
        <f t="array" aca="1" ref="G198" ca="1">_FV(STable[[#This Row],[Security Name]],"Price")</f>
        <v>16.88</v>
      </c>
      <c r="H198" s="1" cm="1">
        <f t="array" aca="1" ref="H198" ca="1">IFERROR(_FV(STable[[#This Row],[Security Name]],"Change (%)",TRUE),0)</f>
        <v>-7.0589999999999993E-3</v>
      </c>
      <c r="I198" s="17" cm="1">
        <f t="array" aca="1" ref="I198" ca="1">IFERROR(_FV(STable[[#This Row],[Security Name]],"P/E",TRUE),0)</f>
        <v>12.6121</v>
      </c>
      <c r="J198" s="17" cm="1">
        <f t="array" aca="1" ref="J198" ca="1">IFERROR(_FV(STable[[#This Row],[Security Name]],"Beta"),0)</f>
        <v>0.26150000000000001</v>
      </c>
    </row>
    <row r="199" spans="1:10" x14ac:dyDescent="0.3">
      <c r="A199" t="s">
        <v>1523</v>
      </c>
      <c r="B199" t="e" vm="198">
        <v>#VALUE!</v>
      </c>
      <c r="C199" t="s">
        <v>3541</v>
      </c>
      <c r="D199" t="s">
        <v>4097</v>
      </c>
      <c r="E199">
        <v>1311</v>
      </c>
      <c r="F199" cm="1">
        <f t="array" aca="1" ref="F199" ca="1">IFERROR(_FV(STable[[#This Row],[Security Name]],"Market cap",TRUE),_FV(STable[[#This Row],[Security Name]],"Volume average",TRUE)*STable[[#This Row],[Price]])</f>
        <v>23463995340</v>
      </c>
      <c r="G199" s="4" cm="1">
        <f t="array" aca="1" ref="G199" ca="1">_FV(STable[[#This Row],[Security Name]],"Price")</f>
        <v>30.9</v>
      </c>
      <c r="H199" s="1" cm="1">
        <f t="array" aca="1" ref="H199" ca="1">IFERROR(_FV(STable[[#This Row],[Security Name]],"Change (%)",TRUE),0)</f>
        <v>-3.3468999999999999E-2</v>
      </c>
      <c r="I199" s="17" cm="1">
        <f t="array" aca="1" ref="I199" ca="1">IFERROR(_FV(STable[[#This Row],[Security Name]],"P/E",TRUE),0)</f>
        <v>13.766999999999999</v>
      </c>
      <c r="J199" s="17" cm="1">
        <f t="array" aca="1" ref="J199" ca="1">IFERROR(_FV(STable[[#This Row],[Security Name]],"Beta"),0)</f>
        <v>0.25990000000000002</v>
      </c>
    </row>
    <row r="200" spans="1:10" x14ac:dyDescent="0.3">
      <c r="A200" t="s">
        <v>2092</v>
      </c>
      <c r="B200" t="e" vm="199">
        <v>#VALUE!</v>
      </c>
      <c r="C200" t="s">
        <v>3541</v>
      </c>
      <c r="D200" t="s">
        <v>4097</v>
      </c>
      <c r="E200">
        <v>1311</v>
      </c>
      <c r="F200" cm="1">
        <f t="array" aca="1" ref="F200" ca="1">IFERROR(_FV(STable[[#This Row],[Security Name]],"Market cap",TRUE),_FV(STable[[#This Row],[Security Name]],"Volume average",TRUE)*STable[[#This Row],[Price]])</f>
        <v>1093623410</v>
      </c>
      <c r="G200" s="4" cm="1">
        <f t="array" aca="1" ref="G200" ca="1">_FV(STable[[#This Row],[Security Name]],"Price")</f>
        <v>15.125</v>
      </c>
      <c r="H200" s="1" cm="1">
        <f t="array" aca="1" ref="H200" ca="1">IFERROR(_FV(STable[[#This Row],[Security Name]],"Change (%)",TRUE),0)</f>
        <v>-4.0899999999999999E-2</v>
      </c>
      <c r="I200" s="17" cm="1">
        <f t="array" aca="1" ref="I200" ca="1">IFERROR(_FV(STable[[#This Row],[Security Name]],"P/E",TRUE),0)</f>
        <v>0</v>
      </c>
      <c r="J200" s="17" cm="1">
        <f t="array" aca="1" ref="J200" ca="1">IFERROR(_FV(STable[[#This Row],[Security Name]],"Beta"),0)</f>
        <v>0.34539999999999998</v>
      </c>
    </row>
    <row r="201" spans="1:10" x14ac:dyDescent="0.3">
      <c r="A201" t="s">
        <v>1055</v>
      </c>
      <c r="B201" t="e" vm="200">
        <v>#VALUE!</v>
      </c>
      <c r="C201" t="s">
        <v>3541</v>
      </c>
      <c r="D201" t="s">
        <v>4097</v>
      </c>
      <c r="E201">
        <v>1311</v>
      </c>
      <c r="F201" cm="1">
        <f t="array" aca="1" ref="F201" ca="1">IFERROR(_FV(STable[[#This Row],[Security Name]],"Market cap",TRUE),_FV(STable[[#This Row],[Security Name]],"Volume average",TRUE)*STable[[#This Row],[Price]])</f>
        <v>27455232454</v>
      </c>
      <c r="G201" s="4" cm="1">
        <f t="array" aca="1" ref="G201" ca="1">_FV(STable[[#This Row],[Security Name]],"Price")</f>
        <v>44.18</v>
      </c>
      <c r="H201" s="1" cm="1">
        <f t="array" aca="1" ref="H201" ca="1">IFERROR(_FV(STable[[#This Row],[Security Name]],"Change (%)",TRUE),0)</f>
        <v>-3.4950000000000002E-2</v>
      </c>
      <c r="I201" s="17" cm="1">
        <f t="array" aca="1" ref="I201" ca="1">IFERROR(_FV(STable[[#This Row],[Security Name]],"P/E",TRUE),0)</f>
        <v>10.577999999999999</v>
      </c>
      <c r="J201" s="17" cm="1">
        <f t="array" aca="1" ref="J201" ca="1">IFERROR(_FV(STable[[#This Row],[Security Name]],"Beta"),0)</f>
        <v>0.42970000000000003</v>
      </c>
    </row>
    <row r="202" spans="1:10" x14ac:dyDescent="0.3">
      <c r="A202" t="s">
        <v>2627</v>
      </c>
      <c r="B202" t="e" vm="201">
        <v>#VALUE!</v>
      </c>
      <c r="C202" t="s">
        <v>3541</v>
      </c>
      <c r="D202" t="s">
        <v>4097</v>
      </c>
      <c r="E202">
        <v>1311</v>
      </c>
      <c r="F202" cm="1">
        <f t="array" aca="1" ref="F202" ca="1">IFERROR(_FV(STable[[#This Row],[Security Name]],"Market cap",TRUE),_FV(STable[[#This Row],[Security Name]],"Volume average",TRUE)*STable[[#This Row],[Price]])</f>
        <v>556217497</v>
      </c>
      <c r="G202" s="4" cm="1">
        <f t="array" aca="1" ref="G202" ca="1">_FV(STable[[#This Row],[Security Name]],"Price")</f>
        <v>5.335</v>
      </c>
      <c r="H202" s="1" cm="1">
        <f t="array" aca="1" ref="H202" ca="1">IFERROR(_FV(STable[[#This Row],[Security Name]],"Change (%)",TRUE),0)</f>
        <v>-3.7004000000000002E-2</v>
      </c>
      <c r="I202" s="17" cm="1">
        <f t="array" aca="1" ref="I202" ca="1">IFERROR(_FV(STable[[#This Row],[Security Name]],"P/E",TRUE),0)</f>
        <v>19.470800000000001</v>
      </c>
      <c r="J202" s="17" cm="1">
        <f t="array" aca="1" ref="J202" ca="1">IFERROR(_FV(STable[[#This Row],[Security Name]],"Beta"),0)</f>
        <v>6.3100000000000003E-2</v>
      </c>
    </row>
    <row r="203" spans="1:10" x14ac:dyDescent="0.3">
      <c r="A203" t="s">
        <v>435</v>
      </c>
      <c r="B203" t="e" vm="202">
        <v>#VALUE!</v>
      </c>
      <c r="C203" t="s">
        <v>3541</v>
      </c>
      <c r="D203" t="s">
        <v>4097</v>
      </c>
      <c r="E203">
        <v>1311</v>
      </c>
      <c r="F203" cm="1">
        <f t="array" aca="1" ref="F203" ca="1">IFERROR(_FV(STable[[#This Row],[Security Name]],"Market cap",TRUE),_FV(STable[[#This Row],[Security Name]],"Volume average",TRUE)*STable[[#This Row],[Price]])</f>
        <v>68978766408</v>
      </c>
      <c r="G203" s="4" cm="1">
        <f t="array" aca="1" ref="G203" ca="1">_FV(STable[[#This Row],[Security Name]],"Price")</f>
        <v>128.76</v>
      </c>
      <c r="H203" s="1" cm="1">
        <f t="array" aca="1" ref="H203" ca="1">IFERROR(_FV(STable[[#This Row],[Security Name]],"Change (%)",TRUE),0)</f>
        <v>-3.9606000000000002E-2</v>
      </c>
      <c r="I203" s="17" cm="1">
        <f t="array" aca="1" ref="I203" ca="1">IFERROR(_FV(STable[[#This Row],[Security Name]],"P/E",TRUE),0)</f>
        <v>14.132199999999999</v>
      </c>
      <c r="J203" s="17" cm="1">
        <f t="array" aca="1" ref="J203" ca="1">IFERROR(_FV(STable[[#This Row],[Security Name]],"Beta"),0)</f>
        <v>0.26350000000000001</v>
      </c>
    </row>
    <row r="204" spans="1:10" x14ac:dyDescent="0.3">
      <c r="A204" t="s">
        <v>2689</v>
      </c>
      <c r="B204" t="e" vm="203">
        <v>#VALUE!</v>
      </c>
      <c r="C204" t="s">
        <v>3541</v>
      </c>
      <c r="D204" t="s">
        <v>4097</v>
      </c>
      <c r="E204">
        <v>1311</v>
      </c>
      <c r="F204" cm="1">
        <f t="array" aca="1" ref="F204" ca="1">IFERROR(_FV(STable[[#This Row],[Security Name]],"Market cap",TRUE),_FV(STable[[#This Row],[Security Name]],"Volume average",TRUE)*STable[[#This Row],[Price]])</f>
        <v>173577485</v>
      </c>
      <c r="G204" s="4" cm="1">
        <f t="array" aca="1" ref="G204" ca="1">_FV(STable[[#This Row],[Security Name]],"Price")</f>
        <v>5.74</v>
      </c>
      <c r="H204" s="1" cm="1">
        <f t="array" aca="1" ref="H204" ca="1">IFERROR(_FV(STable[[#This Row],[Security Name]],"Change (%)",TRUE),0)</f>
        <v>-4.1736000000000002E-2</v>
      </c>
      <c r="I204" s="17" cm="1">
        <f t="array" aca="1" ref="I204" ca="1">IFERROR(_FV(STable[[#This Row],[Security Name]],"P/E",TRUE),0)</f>
        <v>21.652200000000001</v>
      </c>
      <c r="J204" s="17" cm="1">
        <f t="array" aca="1" ref="J204" ca="1">IFERROR(_FV(STable[[#This Row],[Security Name]],"Beta"),0)</f>
        <v>-0.1721</v>
      </c>
    </row>
    <row r="205" spans="1:10" x14ac:dyDescent="0.3">
      <c r="A205" t="s">
        <v>1188</v>
      </c>
      <c r="B205" t="e" vm="204">
        <v>#VALUE!</v>
      </c>
      <c r="C205" t="s">
        <v>3541</v>
      </c>
      <c r="D205" t="s">
        <v>4097</v>
      </c>
      <c r="E205">
        <v>1311</v>
      </c>
      <c r="F205" cm="1">
        <f t="array" aca="1" ref="F205" ca="1">IFERROR(_FV(STable[[#This Row],[Security Name]],"Market cap",TRUE),_FV(STable[[#This Row],[Security Name]],"Volume average",TRUE)*STable[[#This Row],[Price]])</f>
        <v>36529393110</v>
      </c>
      <c r="G205" s="4" cm="1">
        <f t="array" aca="1" ref="G205" ca="1">_FV(STable[[#This Row],[Security Name]],"Price")</f>
        <v>58.515000000000001</v>
      </c>
      <c r="H205" s="1" cm="1">
        <f t="array" aca="1" ref="H205" ca="1">IFERROR(_FV(STable[[#This Row],[Security Name]],"Change (%)",TRUE),0)</f>
        <v>2.1410000000000001E-3</v>
      </c>
      <c r="I205" s="17" cm="1">
        <f t="array" aca="1" ref="I205" ca="1">IFERROR(_FV(STable[[#This Row],[Security Name]],"P/E",TRUE),0)</f>
        <v>17.6569</v>
      </c>
      <c r="J205" s="17" cm="1">
        <f t="array" aca="1" ref="J205" ca="1">IFERROR(_FV(STable[[#This Row],[Security Name]],"Beta"),0)</f>
        <v>0.61160000000000003</v>
      </c>
    </row>
    <row r="206" spans="1:10" x14ac:dyDescent="0.3">
      <c r="A206" t="s">
        <v>245</v>
      </c>
      <c r="B206" t="e" vm="205">
        <v>#VALUE!</v>
      </c>
      <c r="C206" t="s">
        <v>3541</v>
      </c>
      <c r="D206" t="s">
        <v>4097</v>
      </c>
      <c r="E206">
        <v>1311</v>
      </c>
      <c r="F206" cm="1">
        <f t="array" aca="1" ref="F206" ca="1">IFERROR(_FV(STable[[#This Row],[Security Name]],"Market cap",TRUE),_FV(STable[[#This Row],[Security Name]],"Volume average",TRUE)*STable[[#This Row],[Price]])</f>
        <v>50517955086</v>
      </c>
      <c r="G206" s="4" cm="1">
        <f t="array" aca="1" ref="G206" ca="1">_FV(STable[[#This Row],[Security Name]],"Price")</f>
        <v>179.58</v>
      </c>
      <c r="H206" s="1" cm="1">
        <f t="array" aca="1" ref="H206" ca="1">IFERROR(_FV(STable[[#This Row],[Security Name]],"Change (%)",TRUE),0)</f>
        <v>-3.7877999999999995E-2</v>
      </c>
      <c r="I206" s="17" cm="1">
        <f t="array" aca="1" ref="I206" ca="1">IFERROR(_FV(STable[[#This Row],[Security Name]],"P/E",TRUE),0)</f>
        <v>31.845500000000001</v>
      </c>
      <c r="J206" s="17" cm="1">
        <f t="array" aca="1" ref="J206" ca="1">IFERROR(_FV(STable[[#This Row],[Security Name]],"Beta"),0)</f>
        <v>0.3876</v>
      </c>
    </row>
    <row r="207" spans="1:10" x14ac:dyDescent="0.3">
      <c r="A207" t="s">
        <v>340</v>
      </c>
      <c r="B207" t="e" vm="206">
        <v>#VALUE!</v>
      </c>
      <c r="C207" t="s">
        <v>3541</v>
      </c>
      <c r="D207" t="s">
        <v>4097</v>
      </c>
      <c r="E207">
        <v>1311</v>
      </c>
      <c r="F207" cm="1">
        <f t="array" aca="1" ref="F207" ca="1">IFERROR(_FV(STable[[#This Row],[Security Name]],"Market cap",TRUE),_FV(STable[[#This Row],[Security Name]],"Volume average",TRUE)*STable[[#This Row],[Price]])</f>
        <v>3474348902</v>
      </c>
      <c r="G207" s="4" cm="1">
        <f t="array" aca="1" ref="G207" ca="1">_FV(STable[[#This Row],[Security Name]],"Price")</f>
        <v>192.47499999999999</v>
      </c>
      <c r="H207" s="1" cm="1">
        <f t="array" aca="1" ref="H207" ca="1">IFERROR(_FV(STable[[#This Row],[Security Name]],"Change (%)",TRUE),0)</f>
        <v>-3.9069999999999999E-3</v>
      </c>
      <c r="I207" s="17" cm="1">
        <f t="array" aca="1" ref="I207" ca="1">IFERROR(_FV(STable[[#This Row],[Security Name]],"P/E",TRUE),0)</f>
        <v>9.4817</v>
      </c>
      <c r="J207" s="17" cm="1">
        <f t="array" aca="1" ref="J207" ca="1">IFERROR(_FV(STable[[#This Row],[Security Name]],"Beta"),0)</f>
        <v>0.501</v>
      </c>
    </row>
    <row r="208" spans="1:10" x14ac:dyDescent="0.3">
      <c r="A208" t="s">
        <v>2350</v>
      </c>
      <c r="B208" t="e" vm="207">
        <v>#VALUE!</v>
      </c>
      <c r="C208" t="s">
        <v>3541</v>
      </c>
      <c r="D208" t="s">
        <v>4097</v>
      </c>
      <c r="E208">
        <v>1311</v>
      </c>
      <c r="F208" cm="1">
        <f t="array" aca="1" ref="F208" ca="1">IFERROR(_FV(STable[[#This Row],[Security Name]],"Market cap",TRUE),_FV(STable[[#This Row],[Security Name]],"Volume average",TRUE)*STable[[#This Row],[Price]])</f>
        <v>579521779</v>
      </c>
      <c r="G208" s="4" cm="1">
        <f t="array" aca="1" ref="G208" ca="1">_FV(STable[[#This Row],[Security Name]],"Price")</f>
        <v>8.9600000000000009</v>
      </c>
      <c r="H208" s="1" cm="1">
        <f t="array" aca="1" ref="H208" ca="1">IFERROR(_FV(STable[[#This Row],[Security Name]],"Change (%)",TRUE),0)</f>
        <v>-4.2735000000000002E-2</v>
      </c>
      <c r="I208" s="17" cm="1">
        <f t="array" aca="1" ref="I208" ca="1">IFERROR(_FV(STable[[#This Row],[Security Name]],"P/E",TRUE),0)</f>
        <v>13.835699999999999</v>
      </c>
      <c r="J208" s="17" cm="1">
        <f t="array" aca="1" ref="J208" ca="1">IFERROR(_FV(STable[[#This Row],[Security Name]],"Beta"),0)</f>
        <v>0.31759999999999999</v>
      </c>
    </row>
    <row r="209" spans="1:10" x14ac:dyDescent="0.3">
      <c r="A209" t="s">
        <v>2607</v>
      </c>
      <c r="B209" t="e" vm="208">
        <v>#VALUE!</v>
      </c>
      <c r="C209" t="s">
        <v>3541</v>
      </c>
      <c r="D209" t="s">
        <v>4097</v>
      </c>
      <c r="E209">
        <v>1311</v>
      </c>
      <c r="F209" cm="1">
        <f t="array" aca="1" ref="F209" ca="1">IFERROR(_FV(STable[[#This Row],[Security Name]],"Market cap",TRUE),_FV(STable[[#This Row],[Security Name]],"Volume average",TRUE)*STable[[#This Row],[Price]])</f>
        <v>653594725</v>
      </c>
      <c r="G209" s="4" cm="1">
        <f t="array" aca="1" ref="G209" ca="1">_FV(STable[[#This Row],[Security Name]],"Price")</f>
        <v>4.9550000000000001</v>
      </c>
      <c r="H209" s="1" cm="1">
        <f t="array" aca="1" ref="H209" ca="1">IFERROR(_FV(STable[[#This Row],[Security Name]],"Change (%)",TRUE),0)</f>
        <v>-7.7281000000000002E-2</v>
      </c>
      <c r="I209" s="17" cm="1">
        <f t="array" aca="1" ref="I209" ca="1">IFERROR(_FV(STable[[#This Row],[Security Name]],"P/E",TRUE),0)</f>
        <v>26.783799999999999</v>
      </c>
      <c r="J209" s="17" cm="1">
        <f t="array" aca="1" ref="J209" ca="1">IFERROR(_FV(STable[[#This Row],[Security Name]],"Beta"),0)</f>
        <v>0.16350000000000001</v>
      </c>
    </row>
    <row r="210" spans="1:10" x14ac:dyDescent="0.3">
      <c r="A210" t="s">
        <v>2423</v>
      </c>
      <c r="B210" t="e" vm="209">
        <v>#VALUE!</v>
      </c>
      <c r="C210" t="s">
        <v>3541</v>
      </c>
      <c r="D210" t="s">
        <v>4097</v>
      </c>
      <c r="E210">
        <v>1311</v>
      </c>
      <c r="F210" cm="1">
        <f t="array" aca="1" ref="F210" ca="1">IFERROR(_FV(STable[[#This Row],[Security Name]],"Market cap",TRUE),_FV(STable[[#This Row],[Security Name]],"Volume average",TRUE)*STable[[#This Row],[Price]])</f>
        <v>265093762</v>
      </c>
      <c r="G210" s="4" cm="1">
        <f t="array" aca="1" ref="G210" ca="1">_FV(STable[[#This Row],[Security Name]],"Price")</f>
        <v>7.51</v>
      </c>
      <c r="H210" s="1" cm="1">
        <f t="array" aca="1" ref="H210" ca="1">IFERROR(_FV(STable[[#This Row],[Security Name]],"Change (%)",TRUE),0)</f>
        <v>-6.8238000000000007E-2</v>
      </c>
      <c r="I210" s="17" cm="1">
        <f t="array" aca="1" ref="I210" ca="1">IFERROR(_FV(STable[[#This Row],[Security Name]],"P/E",TRUE),0)</f>
        <v>0</v>
      </c>
      <c r="J210" s="17" cm="1">
        <f t="array" aca="1" ref="J210" ca="1">IFERROR(_FV(STable[[#This Row],[Security Name]],"Beta"),0)</f>
        <v>0.1004</v>
      </c>
    </row>
    <row r="211" spans="1:10" x14ac:dyDescent="0.3">
      <c r="A211" t="s">
        <v>2058</v>
      </c>
      <c r="B211" t="e" vm="210">
        <v>#VALUE!</v>
      </c>
      <c r="C211" t="s">
        <v>3541</v>
      </c>
      <c r="D211" t="s">
        <v>4121</v>
      </c>
      <c r="E211">
        <v>1381</v>
      </c>
      <c r="F211" cm="1">
        <f t="array" aca="1" ref="F211" ca="1">IFERROR(_FV(STable[[#This Row],[Security Name]],"Market cap",TRUE),_FV(STable[[#This Row],[Security Name]],"Volume average",TRUE)*STable[[#This Row],[Price]])</f>
        <v>667145496</v>
      </c>
      <c r="G211" s="4" cm="1">
        <f t="array" aca="1" ref="G211" ca="1">_FV(STable[[#This Row],[Security Name]],"Price")</f>
        <v>5.2797999999999998</v>
      </c>
      <c r="H211" s="1" cm="1">
        <f t="array" aca="1" ref="H211" ca="1">IFERROR(_FV(STable[[#This Row],[Security Name]],"Change (%)",TRUE),0)</f>
        <v>-6.5521999999999997E-2</v>
      </c>
      <c r="I211" s="17" cm="1">
        <f t="array" aca="1" ref="I211" ca="1">IFERROR(_FV(STable[[#This Row],[Security Name]],"P/E",TRUE),0)</f>
        <v>14.747999999999999</v>
      </c>
      <c r="J211" s="17" cm="1">
        <f t="array" aca="1" ref="J211" ca="1">IFERROR(_FV(STable[[#This Row],[Security Name]],"Beta"),0)</f>
        <v>0.26679999999999998</v>
      </c>
    </row>
    <row r="212" spans="1:10" x14ac:dyDescent="0.3">
      <c r="A212" t="s">
        <v>1598</v>
      </c>
      <c r="B212" t="e" vm="211">
        <v>#VALUE!</v>
      </c>
      <c r="C212" t="s">
        <v>3541</v>
      </c>
      <c r="D212" t="s">
        <v>4097</v>
      </c>
      <c r="E212">
        <v>1311</v>
      </c>
      <c r="F212" cm="1">
        <f t="array" aca="1" ref="F212" ca="1">IFERROR(_FV(STable[[#This Row],[Security Name]],"Market cap",TRUE),_FV(STable[[#This Row],[Security Name]],"Volume average",TRUE)*STable[[#This Row],[Price]])</f>
        <v>5125959399</v>
      </c>
      <c r="G212" s="4" cm="1">
        <f t="array" aca="1" ref="G212" ca="1">_FV(STable[[#This Row],[Security Name]],"Price")</f>
        <v>27.61</v>
      </c>
      <c r="H212" s="1" cm="1">
        <f t="array" aca="1" ref="H212" ca="1">IFERROR(_FV(STable[[#This Row],[Security Name]],"Change (%)",TRUE),0)</f>
        <v>-3.2585999999999997E-2</v>
      </c>
      <c r="I212" s="17" cm="1">
        <f t="array" aca="1" ref="I212" ca="1">IFERROR(_FV(STable[[#This Row],[Security Name]],"P/E",TRUE),0)</f>
        <v>15.9734</v>
      </c>
      <c r="J212" s="17" cm="1">
        <f t="array" aca="1" ref="J212" ca="1">IFERROR(_FV(STable[[#This Row],[Security Name]],"Beta"),0)</f>
        <v>0.75590000000000002</v>
      </c>
    </row>
    <row r="213" spans="1:10" x14ac:dyDescent="0.3">
      <c r="A213" t="s">
        <v>908</v>
      </c>
      <c r="B213" t="e" vm="212">
        <v>#VALUE!</v>
      </c>
      <c r="C213" t="s">
        <v>3541</v>
      </c>
      <c r="D213" t="s">
        <v>4097</v>
      </c>
      <c r="E213">
        <v>1311</v>
      </c>
      <c r="F213" cm="1">
        <f t="array" aca="1" ref="F213" ca="1">IFERROR(_FV(STable[[#This Row],[Security Name]],"Market cap",TRUE),_FV(STable[[#This Row],[Security Name]],"Volume average",TRUE)*STable[[#This Row],[Price]])</f>
        <v>6918234432</v>
      </c>
      <c r="G213" s="4" cm="1">
        <f t="array" aca="1" ref="G213" ca="1">_FV(STable[[#This Row],[Security Name]],"Price")</f>
        <v>55.68</v>
      </c>
      <c r="H213" s="1" cm="1">
        <f t="array" aca="1" ref="H213" ca="1">IFERROR(_FV(STable[[#This Row],[Security Name]],"Change (%)",TRUE),0)</f>
        <v>-5.4668999999999995E-2</v>
      </c>
      <c r="I213" s="17" cm="1">
        <f t="array" aca="1" ref="I213" ca="1">IFERROR(_FV(STable[[#This Row],[Security Name]],"P/E",TRUE),0)</f>
        <v>9.1369000000000007</v>
      </c>
      <c r="J213" s="17" cm="1">
        <f t="array" aca="1" ref="J213" ca="1">IFERROR(_FV(STable[[#This Row],[Security Name]],"Beta"),0)</f>
        <v>0.79349999999999998</v>
      </c>
    </row>
    <row r="214" spans="1:10" x14ac:dyDescent="0.3">
      <c r="A214" t="s">
        <v>1170</v>
      </c>
      <c r="B214" t="e" vm="213">
        <v>#VALUE!</v>
      </c>
      <c r="C214" t="s">
        <v>3541</v>
      </c>
      <c r="D214" t="s">
        <v>4097</v>
      </c>
      <c r="E214">
        <v>1311</v>
      </c>
      <c r="F214" cm="1">
        <f t="array" aca="1" ref="F214" ca="1">IFERROR(_FV(STable[[#This Row],[Security Name]],"Market cap",TRUE),_FV(STable[[#This Row],[Security Name]],"Volume average",TRUE)*STable[[#This Row],[Price]])</f>
        <v>5302468413</v>
      </c>
      <c r="G214" s="4" cm="1">
        <f t="array" aca="1" ref="G214" ca="1">_FV(STable[[#This Row],[Security Name]],"Price")</f>
        <v>36.99</v>
      </c>
      <c r="H214" s="1" cm="1">
        <f t="array" aca="1" ref="H214" ca="1">IFERROR(_FV(STable[[#This Row],[Security Name]],"Change (%)",TRUE),0)</f>
        <v>-5.7339000000000001E-2</v>
      </c>
      <c r="I214" s="17" cm="1">
        <f t="array" aca="1" ref="I214" ca="1">IFERROR(_FV(STable[[#This Row],[Security Name]],"P/E",TRUE),0)</f>
        <v>51.568399999999997</v>
      </c>
      <c r="J214" s="17" cm="1">
        <f t="array" aca="1" ref="J214" ca="1">IFERROR(_FV(STable[[#This Row],[Security Name]],"Beta"),0)</f>
        <v>0.52559999999999996</v>
      </c>
    </row>
    <row r="215" spans="1:10" x14ac:dyDescent="0.3">
      <c r="A215" t="s">
        <v>2266</v>
      </c>
      <c r="B215" t="e" vm="214">
        <v>#VALUE!</v>
      </c>
      <c r="C215" t="s">
        <v>3541</v>
      </c>
      <c r="D215" t="s">
        <v>4097</v>
      </c>
      <c r="E215">
        <v>1311</v>
      </c>
      <c r="F215" cm="1">
        <f t="array" aca="1" ref="F215" ca="1">IFERROR(_FV(STable[[#This Row],[Security Name]],"Market cap",TRUE),_FV(STable[[#This Row],[Security Name]],"Volume average",TRUE)*STable[[#This Row],[Price]])</f>
        <v>18393540</v>
      </c>
      <c r="G215" s="4" cm="1">
        <f t="array" aca="1" ref="G215" ca="1">_FV(STable[[#This Row],[Security Name]],"Price")</f>
        <v>8.99</v>
      </c>
      <c r="H215" s="1" cm="1">
        <f t="array" aca="1" ref="H215" ca="1">IFERROR(_FV(STable[[#This Row],[Security Name]],"Change (%)",TRUE),0)</f>
        <v>-1.6410999999999999E-2</v>
      </c>
      <c r="I215" s="17" cm="1">
        <f t="array" aca="1" ref="I215" ca="1">IFERROR(_FV(STable[[#This Row],[Security Name]],"P/E",TRUE),0)</f>
        <v>14.958399999999999</v>
      </c>
      <c r="J215" s="17" cm="1">
        <f t="array" aca="1" ref="J215" ca="1">IFERROR(_FV(STable[[#This Row],[Security Name]],"Beta"),0)</f>
        <v>0.35060000000000002</v>
      </c>
    </row>
    <row r="216" spans="1:10" x14ac:dyDescent="0.3">
      <c r="A216" t="s">
        <v>1216</v>
      </c>
      <c r="B216" t="e" vm="215">
        <v>#VALUE!</v>
      </c>
      <c r="C216" t="s">
        <v>3541</v>
      </c>
      <c r="D216" t="s">
        <v>4097</v>
      </c>
      <c r="E216">
        <v>1311</v>
      </c>
      <c r="F216" cm="1">
        <f t="array" aca="1" ref="F216" ca="1">IFERROR(_FV(STable[[#This Row],[Security Name]],"Market cap",TRUE),_FV(STable[[#This Row],[Security Name]],"Volume average",TRUE)*STable[[#This Row],[Price]])</f>
        <v>2609528458</v>
      </c>
      <c r="G216" s="4" cm="1">
        <f t="array" aca="1" ref="G216" ca="1">_FV(STable[[#This Row],[Security Name]],"Price")</f>
        <v>24.67</v>
      </c>
      <c r="H216" s="1" cm="1">
        <f t="array" aca="1" ref="H216" ca="1">IFERROR(_FV(STable[[#This Row],[Security Name]],"Change (%)",TRUE),0)</f>
        <v>-4.3798000000000004E-2</v>
      </c>
      <c r="I216" s="17" cm="1">
        <f t="array" aca="1" ref="I216" ca="1">IFERROR(_FV(STable[[#This Row],[Security Name]],"P/E",TRUE),0)</f>
        <v>70.748500000000007</v>
      </c>
      <c r="J216" s="17" cm="1">
        <f t="array" aca="1" ref="J216" ca="1">IFERROR(_FV(STable[[#This Row],[Security Name]],"Beta"),0)</f>
        <v>0.78820000000000001</v>
      </c>
    </row>
    <row r="217" spans="1:10" x14ac:dyDescent="0.3">
      <c r="A217" t="s">
        <v>2530</v>
      </c>
      <c r="B217" t="e" vm="216">
        <v>#VALUE!</v>
      </c>
      <c r="C217" t="s">
        <v>3541</v>
      </c>
      <c r="D217" t="s">
        <v>4097</v>
      </c>
      <c r="E217">
        <v>1311</v>
      </c>
      <c r="F217" cm="1">
        <f t="array" aca="1" ref="F217" ca="1">IFERROR(_FV(STable[[#This Row],[Security Name]],"Market cap",TRUE),_FV(STable[[#This Row],[Security Name]],"Volume average",TRUE)*STable[[#This Row],[Price]])</f>
        <v>596050500</v>
      </c>
      <c r="G217" s="4" cm="1">
        <f t="array" aca="1" ref="G217" ca="1">_FV(STable[[#This Row],[Security Name]],"Price")</f>
        <v>10.01</v>
      </c>
      <c r="H217" s="1" cm="1">
        <f t="array" aca="1" ref="H217" ca="1">IFERROR(_FV(STable[[#This Row],[Security Name]],"Change (%)",TRUE),0)</f>
        <v>-1.0869999999999999E-2</v>
      </c>
      <c r="I217" s="17" cm="1">
        <f t="array" aca="1" ref="I217" ca="1">IFERROR(_FV(STable[[#This Row],[Security Name]],"P/E",TRUE),0)</f>
        <v>29.1922</v>
      </c>
      <c r="J217" s="17" cm="1">
        <f t="array" aca="1" ref="J217" ca="1">IFERROR(_FV(STable[[#This Row],[Security Name]],"Beta"),0)</f>
        <v>0.40160000000000001</v>
      </c>
    </row>
    <row r="218" spans="1:10" x14ac:dyDescent="0.3">
      <c r="A218" t="s">
        <v>1059</v>
      </c>
      <c r="B218" t="e" vm="217">
        <v>#VALUE!</v>
      </c>
      <c r="C218" t="s">
        <v>3541</v>
      </c>
      <c r="D218" t="s">
        <v>4097</v>
      </c>
      <c r="E218">
        <v>1311</v>
      </c>
      <c r="F218" cm="1">
        <f t="array" aca="1" ref="F218" ca="1">IFERROR(_FV(STable[[#This Row],[Security Name]],"Market cap",TRUE),_FV(STable[[#This Row],[Security Name]],"Volume average",TRUE)*STable[[#This Row],[Price]])</f>
        <v>14948517356</v>
      </c>
      <c r="G218" s="4" cm="1">
        <f t="array" aca="1" ref="G218" ca="1">_FV(STable[[#This Row],[Security Name]],"Price")</f>
        <v>52.870899999999999</v>
      </c>
      <c r="H218" s="1" cm="1">
        <f t="array" aca="1" ref="H218" ca="1">IFERROR(_FV(STable[[#This Row],[Security Name]],"Change (%)",TRUE),0)</f>
        <v>-5.1131999999999997E-2</v>
      </c>
      <c r="I218" s="17" cm="1">
        <f t="array" aca="1" ref="I218" ca="1">IFERROR(_FV(STable[[#This Row],[Security Name]],"P/E",TRUE),0)</f>
        <v>10.940200000000001</v>
      </c>
      <c r="J218" s="17" cm="1">
        <f t="array" aca="1" ref="J218" ca="1">IFERROR(_FV(STable[[#This Row],[Security Name]],"Beta"),0)</f>
        <v>0.54220000000000002</v>
      </c>
    </row>
    <row r="219" spans="1:10" x14ac:dyDescent="0.3">
      <c r="A219" t="s">
        <v>62</v>
      </c>
      <c r="B219" t="e" vm="218">
        <v>#VALUE!</v>
      </c>
      <c r="C219" t="s">
        <v>3541</v>
      </c>
      <c r="D219" t="s">
        <v>4097</v>
      </c>
      <c r="E219">
        <v>1311</v>
      </c>
      <c r="F219" cm="1">
        <f t="array" aca="1" ref="F219" ca="1">IFERROR(_FV(STable[[#This Row],[Security Name]],"Market cap",TRUE),_FV(STable[[#This Row],[Security Name]],"Volume average",TRUE)*STable[[#This Row],[Price]])</f>
        <v>152155500</v>
      </c>
      <c r="G219" s="4" cm="1">
        <f t="array" aca="1" ref="G219" ca="1">_FV(STable[[#This Row],[Security Name]],"Price")</f>
        <v>180.8</v>
      </c>
      <c r="H219" s="1" cm="1">
        <f t="array" aca="1" ref="H219" ca="1">IFERROR(_FV(STable[[#This Row],[Security Name]],"Change (%)",TRUE),0)</f>
        <v>-1.4177E-2</v>
      </c>
      <c r="I219" s="17" cm="1">
        <f t="array" ref="I219">IFERROR(_FV(STable[[#This Row],[Security Name]],"P/E",TRUE),0)</f>
        <v>0</v>
      </c>
      <c r="J219" s="17" cm="1">
        <f t="array" aca="1" ref="J219" ca="1">IFERROR(_FV(STable[[#This Row],[Security Name]],"Beta"),0)</f>
        <v>0.2843</v>
      </c>
    </row>
    <row r="220" spans="1:10" x14ac:dyDescent="0.3">
      <c r="A220" t="s">
        <v>1983</v>
      </c>
      <c r="B220" t="e" vm="219">
        <v>#VALUE!</v>
      </c>
      <c r="C220" t="s">
        <v>3541</v>
      </c>
      <c r="D220" t="s">
        <v>4097</v>
      </c>
      <c r="E220">
        <v>1311</v>
      </c>
      <c r="F220" cm="1">
        <f t="array" aca="1" ref="F220" ca="1">IFERROR(_FV(STable[[#This Row],[Security Name]],"Market cap",TRUE),_FV(STable[[#This Row],[Security Name]],"Volume average",TRUE)*STable[[#This Row],[Price]])</f>
        <v>16380275494</v>
      </c>
      <c r="G220" s="4" cm="1">
        <f t="array" aca="1" ref="G220" ca="1">_FV(STable[[#This Row],[Security Name]],"Price")</f>
        <v>19.445</v>
      </c>
      <c r="H220" s="1" cm="1">
        <f t="array" aca="1" ref="H220" ca="1">IFERROR(_FV(STable[[#This Row],[Security Name]],"Change (%)",TRUE),0)</f>
        <v>-4.7747000000000005E-2</v>
      </c>
      <c r="I220" s="17" cm="1">
        <f t="array" aca="1" ref="I220" ca="1">IFERROR(_FV(STable[[#This Row],[Security Name]],"P/E",TRUE),0)</f>
        <v>15.5997</v>
      </c>
      <c r="J220" s="17" cm="1">
        <f t="array" aca="1" ref="J220" ca="1">IFERROR(_FV(STable[[#This Row],[Security Name]],"Beta"),0)</f>
        <v>0.502</v>
      </c>
    </row>
    <row r="221" spans="1:10" x14ac:dyDescent="0.3">
      <c r="A221" t="s">
        <v>1578</v>
      </c>
      <c r="B221" t="e" vm="220">
        <v>#VALUE!</v>
      </c>
      <c r="C221" t="s">
        <v>3541</v>
      </c>
      <c r="D221" t="s">
        <v>4097</v>
      </c>
      <c r="E221">
        <v>1311</v>
      </c>
      <c r="F221" cm="1">
        <f t="array" aca="1" ref="F221" ca="1">IFERROR(_FV(STable[[#This Row],[Security Name]],"Market cap",TRUE),_FV(STable[[#This Row],[Security Name]],"Volume average",TRUE)*STable[[#This Row],[Price]])</f>
        <v>721430533</v>
      </c>
      <c r="G221" s="4" cm="1">
        <f t="array" aca="1" ref="G221" ca="1">_FV(STable[[#This Row],[Security Name]],"Price")</f>
        <v>33.450000000000003</v>
      </c>
      <c r="H221" s="1" cm="1">
        <f t="array" aca="1" ref="H221" ca="1">IFERROR(_FV(STable[[#This Row],[Security Name]],"Change (%)",TRUE),0)</f>
        <v>-5.6950000000000001E-2</v>
      </c>
      <c r="I221" s="17" cm="1">
        <f t="array" aca="1" ref="I221" ca="1">IFERROR(_FV(STable[[#This Row],[Security Name]],"P/E",TRUE),0)</f>
        <v>4.41</v>
      </c>
      <c r="J221" s="17" cm="1">
        <f t="array" aca="1" ref="J221" ca="1">IFERROR(_FV(STable[[#This Row],[Security Name]],"Beta"),0)</f>
        <v>0.94650000000000001</v>
      </c>
    </row>
    <row r="222" spans="1:10" x14ac:dyDescent="0.3">
      <c r="A222" t="s">
        <v>1251</v>
      </c>
      <c r="B222" t="e" vm="221">
        <v>#VALUE!</v>
      </c>
      <c r="C222" t="s">
        <v>3541</v>
      </c>
      <c r="D222" t="s">
        <v>4097</v>
      </c>
      <c r="E222">
        <v>1311</v>
      </c>
      <c r="F222" cm="1">
        <f t="array" aca="1" ref="F222" ca="1">IFERROR(_FV(STable[[#This Row],[Security Name]],"Market cap",TRUE),_FV(STable[[#This Row],[Security Name]],"Volume average",TRUE)*STable[[#This Row],[Price]])</f>
        <v>9838559122</v>
      </c>
      <c r="G222" s="4" cm="1">
        <f t="array" aca="1" ref="G222" ca="1">_FV(STable[[#This Row],[Security Name]],"Price")</f>
        <v>41.78</v>
      </c>
      <c r="H222" s="1" cm="1">
        <f t="array" aca="1" ref="H222" ca="1">IFERROR(_FV(STable[[#This Row],[Security Name]],"Change (%)",TRUE),0)</f>
        <v>-1.1592E-2</v>
      </c>
      <c r="I222" s="17" cm="1">
        <f t="array" aca="1" ref="I222" ca="1">IFERROR(_FV(STable[[#This Row],[Security Name]],"P/E",TRUE),0)</f>
        <v>15.254899999999999</v>
      </c>
      <c r="J222" s="17" cm="1">
        <f t="array" aca="1" ref="J222" ca="1">IFERROR(_FV(STable[[#This Row],[Security Name]],"Beta"),0)</f>
        <v>0.47639999999999999</v>
      </c>
    </row>
    <row r="223" spans="1:10" x14ac:dyDescent="0.3">
      <c r="A223" t="s">
        <v>2123</v>
      </c>
      <c r="B223" t="e" vm="222">
        <v>#VALUE!</v>
      </c>
      <c r="C223" t="s">
        <v>3541</v>
      </c>
      <c r="D223" t="s">
        <v>4097</v>
      </c>
      <c r="E223">
        <v>1311</v>
      </c>
      <c r="F223" cm="1">
        <f t="array" aca="1" ref="F223" ca="1">IFERROR(_FV(STable[[#This Row],[Security Name]],"Market cap",TRUE),_FV(STable[[#This Row],[Security Name]],"Volume average",TRUE)*STable[[#This Row],[Price]])</f>
        <v>529545800</v>
      </c>
      <c r="G223" s="4" cm="1">
        <f t="array" aca="1" ref="G223" ca="1">_FV(STable[[#This Row],[Security Name]],"Price")</f>
        <v>14.38</v>
      </c>
      <c r="H223" s="1" cm="1">
        <f t="array" aca="1" ref="H223" ca="1">IFERROR(_FV(STable[[#This Row],[Security Name]],"Change (%)",TRUE),0)</f>
        <v>-3.9411999999999996E-2</v>
      </c>
      <c r="I223" s="17" cm="1">
        <f t="array" aca="1" ref="I223" ca="1">IFERROR(_FV(STable[[#This Row],[Security Name]],"P/E",TRUE),0)</f>
        <v>8.0286000000000008</v>
      </c>
      <c r="J223" s="17" cm="1">
        <f t="array" aca="1" ref="J223" ca="1">IFERROR(_FV(STable[[#This Row],[Security Name]],"Beta"),0)</f>
        <v>0.56740000000000002</v>
      </c>
    </row>
    <row r="224" spans="1:10" x14ac:dyDescent="0.3">
      <c r="A224" t="s">
        <v>1066</v>
      </c>
      <c r="B224" t="e" vm="223">
        <v>#VALUE!</v>
      </c>
      <c r="C224" t="s">
        <v>3541</v>
      </c>
      <c r="D224" t="s">
        <v>4097</v>
      </c>
      <c r="E224">
        <v>1311</v>
      </c>
      <c r="F224" cm="1">
        <f t="array" aca="1" ref="F224" ca="1">IFERROR(_FV(STable[[#This Row],[Security Name]],"Market cap",TRUE),_FV(STable[[#This Row],[Security Name]],"Volume average",TRUE)*STable[[#This Row],[Price]])</f>
        <v>2230370274</v>
      </c>
      <c r="G224" s="4" cm="1">
        <f t="array" aca="1" ref="G224" ca="1">_FV(STable[[#This Row],[Security Name]],"Price")</f>
        <v>25.95</v>
      </c>
      <c r="H224" s="1" cm="1">
        <f t="array" aca="1" ref="H224" ca="1">IFERROR(_FV(STable[[#This Row],[Security Name]],"Change (%)",TRUE),0)</f>
        <v>-7.5854999999999992E-2</v>
      </c>
      <c r="I224" s="17" cm="1">
        <f t="array" aca="1" ref="I224" ca="1">IFERROR(_FV(STable[[#This Row],[Security Name]],"P/E",TRUE),0)</f>
        <v>4.6124000000000001</v>
      </c>
      <c r="J224" s="17" cm="1">
        <f t="array" aca="1" ref="J224" ca="1">IFERROR(_FV(STable[[#This Row],[Security Name]],"Beta"),0)</f>
        <v>0.71279999999999999</v>
      </c>
    </row>
    <row r="225" spans="1:10" x14ac:dyDescent="0.3">
      <c r="A225" t="s">
        <v>2219</v>
      </c>
      <c r="B225" t="e" vm="224">
        <v>#VALUE!</v>
      </c>
      <c r="C225" t="s">
        <v>3541</v>
      </c>
      <c r="D225" t="s">
        <v>4097</v>
      </c>
      <c r="E225">
        <v>1311</v>
      </c>
      <c r="F225" cm="1">
        <f t="array" aca="1" ref="F225" ca="1">IFERROR(_FV(STable[[#This Row],[Security Name]],"Market cap",TRUE),_FV(STable[[#This Row],[Security Name]],"Volume average",TRUE)*STable[[#This Row],[Price]])</f>
        <v>2290114773</v>
      </c>
      <c r="G225" s="4" cm="1">
        <f t="array" aca="1" ref="G225" ca="1">_FV(STable[[#This Row],[Security Name]],"Price")</f>
        <v>13.59</v>
      </c>
      <c r="H225" s="1" cm="1">
        <f t="array" aca="1" ref="H225" ca="1">IFERROR(_FV(STable[[#This Row],[Security Name]],"Change (%)",TRUE),0)</f>
        <v>-7.9268000000000005E-2</v>
      </c>
      <c r="I225" s="17" cm="1">
        <f t="array" aca="1" ref="I225" ca="1">IFERROR(_FV(STable[[#This Row],[Security Name]],"P/E",TRUE),0)</f>
        <v>0</v>
      </c>
      <c r="J225" s="17" cm="1">
        <f t="array" aca="1" ref="J225" ca="1">IFERROR(_FV(STable[[#This Row],[Security Name]],"Beta"),0)</f>
        <v>0.32440000000000002</v>
      </c>
    </row>
    <row r="226" spans="1:10" x14ac:dyDescent="0.3">
      <c r="A226" t="s">
        <v>45</v>
      </c>
      <c r="B226" t="e" vm="225">
        <v>#VALUE!</v>
      </c>
      <c r="C226" t="s">
        <v>3541</v>
      </c>
      <c r="D226" t="s">
        <v>4266</v>
      </c>
      <c r="E226">
        <v>6792</v>
      </c>
      <c r="F226" cm="1">
        <f t="array" aca="1" ref="F226" ca="1">IFERROR(_FV(STable[[#This Row],[Security Name]],"Market cap",TRUE),_FV(STable[[#This Row],[Security Name]],"Volume average",TRUE)*STable[[#This Row],[Price]])</f>
        <v>29258793820</v>
      </c>
      <c r="G226" s="4" cm="1">
        <f t="array" aca="1" ref="G226" ca="1">_FV(STable[[#This Row],[Security Name]],"Price")</f>
        <v>424.4</v>
      </c>
      <c r="H226" s="1" cm="1">
        <f t="array" aca="1" ref="H226" ca="1">IFERROR(_FV(STable[[#This Row],[Security Name]],"Change (%)",TRUE),0)</f>
        <v>-4.3869999999999994E-3</v>
      </c>
      <c r="I226" s="17" cm="1">
        <f t="array" aca="1" ref="I226" ca="1">IFERROR(_FV(STable[[#This Row],[Security Name]],"P/E",TRUE),0)</f>
        <v>60.8598</v>
      </c>
      <c r="J226" s="17" cm="1">
        <f t="array" aca="1" ref="J226" ca="1">IFERROR(_FV(STable[[#This Row],[Security Name]],"Beta"),0)</f>
        <v>0.69020000000000004</v>
      </c>
    </row>
    <row r="227" spans="1:10" x14ac:dyDescent="0.3">
      <c r="A227" t="s">
        <v>2190</v>
      </c>
      <c r="B227" t="e" vm="226">
        <v>#VALUE!</v>
      </c>
      <c r="C227" t="s">
        <v>3541</v>
      </c>
      <c r="D227" t="s">
        <v>4097</v>
      </c>
      <c r="E227">
        <v>1311</v>
      </c>
      <c r="F227" cm="1">
        <f t="array" aca="1" ref="F227" ca="1">IFERROR(_FV(STable[[#This Row],[Security Name]],"Market cap",TRUE),_FV(STable[[#This Row],[Security Name]],"Volume average",TRUE)*STable[[#This Row],[Price]])</f>
        <v>2133470000</v>
      </c>
      <c r="G227" s="4" cm="1">
        <f t="array" aca="1" ref="G227" ca="1">_FV(STable[[#This Row],[Security Name]],"Price")</f>
        <v>11.484999999999999</v>
      </c>
      <c r="H227" s="1" cm="1">
        <f t="array" aca="1" ref="H227" ca="1">IFERROR(_FV(STable[[#This Row],[Security Name]],"Change (%)",TRUE),0)</f>
        <v>-7.825E-2</v>
      </c>
      <c r="I227" s="17" cm="1">
        <f t="array" aca="1" ref="I227" ca="1">IFERROR(_FV(STable[[#This Row],[Security Name]],"P/E",TRUE),0)</f>
        <v>0</v>
      </c>
      <c r="J227" s="17" cm="1">
        <f t="array" aca="1" ref="J227" ca="1">IFERROR(_FV(STable[[#This Row],[Security Name]],"Beta"),0)</f>
        <v>0.49640000000000001</v>
      </c>
    </row>
    <row r="228" spans="1:10" x14ac:dyDescent="0.3">
      <c r="A228" t="s">
        <v>1272</v>
      </c>
      <c r="B228" t="e" vm="227">
        <v>#VALUE!</v>
      </c>
      <c r="C228" t="s">
        <v>3541</v>
      </c>
      <c r="D228" t="s">
        <v>4097</v>
      </c>
      <c r="E228">
        <v>1311</v>
      </c>
      <c r="F228" cm="1">
        <f t="array" aca="1" ref="F228" ca="1">IFERROR(_FV(STable[[#This Row],[Security Name]],"Market cap",TRUE),_FV(STable[[#This Row],[Security Name]],"Volume average",TRUE)*STable[[#This Row],[Price]])</f>
        <v>16353031464</v>
      </c>
      <c r="G228" s="4" cm="1">
        <f t="array" aca="1" ref="G228" ca="1">_FV(STable[[#This Row],[Security Name]],"Price")</f>
        <v>45.54</v>
      </c>
      <c r="H228" s="1" cm="1">
        <f t="array" aca="1" ref="H228" ca="1">IFERROR(_FV(STable[[#This Row],[Security Name]],"Change (%)",TRUE),0)</f>
        <v>-3.619E-2</v>
      </c>
      <c r="I228" s="17" cm="1">
        <f t="array" aca="1" ref="I228" ca="1">IFERROR(_FV(STable[[#This Row],[Security Name]],"P/E",TRUE),0)</f>
        <v>0</v>
      </c>
      <c r="J228" s="17" cm="1">
        <f t="array" aca="1" ref="J228" ca="1">IFERROR(_FV(STable[[#This Row],[Security Name]],"Beta"),0)</f>
        <v>0.3871</v>
      </c>
    </row>
    <row r="229" spans="1:10" x14ac:dyDescent="0.3">
      <c r="A229" t="s">
        <v>1623</v>
      </c>
      <c r="B229" t="e" vm="228">
        <v>#VALUE!</v>
      </c>
      <c r="C229" t="s">
        <v>3541</v>
      </c>
      <c r="D229" t="s">
        <v>4097</v>
      </c>
      <c r="E229">
        <v>1311</v>
      </c>
      <c r="F229" cm="1">
        <f t="array" aca="1" ref="F229" ca="1">IFERROR(_FV(STable[[#This Row],[Security Name]],"Market cap",TRUE),_FV(STable[[#This Row],[Security Name]],"Volume average",TRUE)*STable[[#This Row],[Price]])</f>
        <v>742064129</v>
      </c>
      <c r="G229" s="4" cm="1">
        <f t="array" aca="1" ref="G229" ca="1">_FV(STable[[#This Row],[Security Name]],"Price")</f>
        <v>17.79</v>
      </c>
      <c r="H229" s="1" cm="1">
        <f t="array" aca="1" ref="H229" ca="1">IFERROR(_FV(STable[[#This Row],[Security Name]],"Change (%)",TRUE),0)</f>
        <v>-2.5205000000000002E-2</v>
      </c>
      <c r="I229" s="17" cm="1">
        <f t="array" aca="1" ref="I229" ca="1">IFERROR(_FV(STable[[#This Row],[Security Name]],"P/E",TRUE),0)</f>
        <v>28.436699999999998</v>
      </c>
      <c r="J229" s="17" cm="1">
        <f t="array" aca="1" ref="J229" ca="1">IFERROR(_FV(STable[[#This Row],[Security Name]],"Beta"),0)</f>
        <v>0.76800000000000002</v>
      </c>
    </row>
    <row r="230" spans="1:10" x14ac:dyDescent="0.3">
      <c r="A230" t="s">
        <v>1490</v>
      </c>
      <c r="B230" t="e" vm="229">
        <v>#VALUE!</v>
      </c>
      <c r="C230" t="s">
        <v>3541</v>
      </c>
      <c r="D230" t="s">
        <v>4109</v>
      </c>
      <c r="E230">
        <v>2911</v>
      </c>
      <c r="F230" cm="1">
        <f t="array" aca="1" ref="F230" ca="1">IFERROR(_FV(STable[[#This Row],[Security Name]],"Market cap",TRUE),_FV(STable[[#This Row],[Security Name]],"Volume average",TRUE)*STable[[#This Row],[Price]])</f>
        <v>2973695148</v>
      </c>
      <c r="G230" s="4" cm="1">
        <f t="array" aca="1" ref="G230" ca="1">_FV(STable[[#This Row],[Security Name]],"Price")</f>
        <v>29.58</v>
      </c>
      <c r="H230" s="1" cm="1">
        <f t="array" aca="1" ref="H230" ca="1">IFERROR(_FV(STable[[#This Row],[Security Name]],"Change (%)",TRUE),0)</f>
        <v>-9.9817000000000003E-2</v>
      </c>
      <c r="I230" s="17" cm="1">
        <f t="array" aca="1" ref="I230" ca="1">IFERROR(_FV(STable[[#This Row],[Security Name]],"P/E",TRUE),0)</f>
        <v>110.0856</v>
      </c>
      <c r="J230" s="17" cm="1">
        <f t="array" aca="1" ref="J230" ca="1">IFERROR(_FV(STable[[#This Row],[Security Name]],"Beta"),0)</f>
        <v>0.84789999999999999</v>
      </c>
    </row>
    <row r="231" spans="1:10" x14ac:dyDescent="0.3">
      <c r="A231" t="s">
        <v>970</v>
      </c>
      <c r="B231" t="e" vm="230">
        <v>#VALUE!</v>
      </c>
      <c r="C231" t="s">
        <v>3541</v>
      </c>
      <c r="D231" t="s">
        <v>4258</v>
      </c>
      <c r="E231">
        <v>4610</v>
      </c>
      <c r="F231" cm="1">
        <f t="array" aca="1" ref="F231" ca="1">IFERROR(_FV(STable[[#This Row],[Security Name]],"Market cap",TRUE),_FV(STable[[#This Row],[Security Name]],"Volume average",TRUE)*STable[[#This Row],[Price]])</f>
        <v>10286405910</v>
      </c>
      <c r="G231" s="4" cm="1">
        <f t="array" aca="1" ref="G231" ca="1">_FV(STable[[#This Row],[Security Name]],"Price")</f>
        <v>57.06</v>
      </c>
      <c r="H231" s="1" cm="1">
        <f t="array" aca="1" ref="H231" ca="1">IFERROR(_FV(STable[[#This Row],[Security Name]],"Change (%)",TRUE),0)</f>
        <v>-5.074E-2</v>
      </c>
      <c r="I231" s="17" cm="1">
        <f t="array" aca="1" ref="I231" ca="1">IFERROR(_FV(STable[[#This Row],[Security Name]],"P/E",TRUE),0)</f>
        <v>18.645800000000001</v>
      </c>
      <c r="J231" s="17" cm="1">
        <f t="array" aca="1" ref="J231" ca="1">IFERROR(_FV(STable[[#This Row],[Security Name]],"Beta"),0)</f>
        <v>0.65710000000000002</v>
      </c>
    </row>
    <row r="232" spans="1:10" x14ac:dyDescent="0.3">
      <c r="A232" t="s">
        <v>1522</v>
      </c>
      <c r="B232" t="e" vm="231">
        <v>#VALUE!</v>
      </c>
      <c r="C232" t="s">
        <v>3541</v>
      </c>
      <c r="D232" t="s">
        <v>4109</v>
      </c>
      <c r="E232">
        <v>2911</v>
      </c>
      <c r="F232" cm="1">
        <f t="array" aca="1" ref="F232" ca="1">IFERROR(_FV(STable[[#This Row],[Security Name]],"Market cap",TRUE),_FV(STable[[#This Row],[Security Name]],"Volume average",TRUE)*STable[[#This Row],[Price]])</f>
        <v>2266141033</v>
      </c>
      <c r="G232" s="4" cm="1">
        <f t="array" aca="1" ref="G232" ca="1">_FV(STable[[#This Row],[Security Name]],"Price")</f>
        <v>37.89</v>
      </c>
      <c r="H232" s="1" cm="1">
        <f t="array" aca="1" ref="H232" ca="1">IFERROR(_FV(STable[[#This Row],[Security Name]],"Change (%)",TRUE),0)</f>
        <v>-0.10742000000000002</v>
      </c>
      <c r="I232" s="17" cm="1">
        <f t="array" aca="1" ref="I232" ca="1">IFERROR(_FV(STable[[#This Row],[Security Name]],"P/E",TRUE),0)</f>
        <v>0</v>
      </c>
      <c r="J232" s="17" cm="1">
        <f t="array" aca="1" ref="J232" ca="1">IFERROR(_FV(STable[[#This Row],[Security Name]],"Beta"),0)</f>
        <v>0.58009999999999995</v>
      </c>
    </row>
    <row r="233" spans="1:10" x14ac:dyDescent="0.3">
      <c r="A233" t="s">
        <v>284</v>
      </c>
      <c r="B233" t="e" vm="232">
        <v>#VALUE!</v>
      </c>
      <c r="C233" t="s">
        <v>3541</v>
      </c>
      <c r="D233" t="s">
        <v>4109</v>
      </c>
      <c r="E233">
        <v>2911</v>
      </c>
      <c r="F233" cm="1">
        <f t="array" aca="1" ref="F233" ca="1">IFERROR(_FV(STable[[#This Row],[Security Name]],"Market cap",TRUE),_FV(STable[[#This Row],[Security Name]],"Volume average",TRUE)*STable[[#This Row],[Price]])</f>
        <v>63194617286</v>
      </c>
      <c r="G233" s="4" cm="1">
        <f t="array" aca="1" ref="G233" ca="1">_FV(STable[[#This Row],[Security Name]],"Price")</f>
        <v>214.58500000000001</v>
      </c>
      <c r="H233" s="1" cm="1">
        <f t="array" aca="1" ref="H233" ca="1">IFERROR(_FV(STable[[#This Row],[Security Name]],"Change (%)",TRUE),0)</f>
        <v>-5.1515999999999999E-2</v>
      </c>
      <c r="I233" s="17" cm="1">
        <f t="array" aca="1" ref="I233" ca="1">IFERROR(_FV(STable[[#This Row],[Security Name]],"P/E",TRUE),0)</f>
        <v>16.092300000000002</v>
      </c>
      <c r="J233" s="17" cm="1">
        <f t="array" aca="1" ref="J233" ca="1">IFERROR(_FV(STable[[#This Row],[Security Name]],"Beta"),0)</f>
        <v>0.49819999999999998</v>
      </c>
    </row>
    <row r="234" spans="1:10" x14ac:dyDescent="0.3">
      <c r="A234" t="s">
        <v>1519</v>
      </c>
      <c r="B234" t="e" vm="233">
        <v>#VALUE!</v>
      </c>
      <c r="C234" t="s">
        <v>3541</v>
      </c>
      <c r="D234" t="s">
        <v>4097</v>
      </c>
      <c r="E234">
        <v>1311</v>
      </c>
      <c r="F234" cm="1">
        <f t="array" aca="1" ref="F234" ca="1">IFERROR(_FV(STable[[#This Row],[Security Name]],"Market cap",TRUE),_FV(STable[[#This Row],[Security Name]],"Volume average",TRUE)*STable[[#This Row],[Price]])</f>
        <v>2789161448</v>
      </c>
      <c r="G234" s="4" cm="1">
        <f t="array" aca="1" ref="G234" ca="1">_FV(STable[[#This Row],[Security Name]],"Price")</f>
        <v>56.38</v>
      </c>
      <c r="H234" s="1" cm="1">
        <f t="array" aca="1" ref="H234" ca="1">IFERROR(_FV(STable[[#This Row],[Security Name]],"Change (%)",TRUE),0)</f>
        <v>-0.115053</v>
      </c>
      <c r="I234" s="17" cm="1">
        <f t="array" aca="1" ref="I234" ca="1">IFERROR(_FV(STable[[#This Row],[Security Name]],"P/E",TRUE),0)</f>
        <v>7.7271999999999998</v>
      </c>
      <c r="J234" s="17" cm="1">
        <f t="array" aca="1" ref="J234" ca="1">IFERROR(_FV(STable[[#This Row],[Security Name]],"Beta"),0)</f>
        <v>0.92279999999999995</v>
      </c>
    </row>
    <row r="235" spans="1:10" x14ac:dyDescent="0.3">
      <c r="A235" t="s">
        <v>1056</v>
      </c>
      <c r="B235" t="e" vm="234">
        <v>#VALUE!</v>
      </c>
      <c r="C235" t="s">
        <v>3541</v>
      </c>
      <c r="D235" t="s">
        <v>4109</v>
      </c>
      <c r="E235">
        <v>2911</v>
      </c>
      <c r="F235" cm="1">
        <f t="array" aca="1" ref="F235" ca="1">IFERROR(_FV(STable[[#This Row],[Security Name]],"Market cap",TRUE),_FV(STable[[#This Row],[Security Name]],"Volume average",TRUE)*STable[[#This Row],[Price]])</f>
        <v>4343437826</v>
      </c>
      <c r="G235" s="4" cm="1">
        <f t="array" aca="1" ref="G235" ca="1">_FV(STable[[#This Row],[Security Name]],"Price")</f>
        <v>36.979999999999997</v>
      </c>
      <c r="H235" s="1" cm="1">
        <f t="array" aca="1" ref="H235" ca="1">IFERROR(_FV(STable[[#This Row],[Security Name]],"Change (%)",TRUE),0)</f>
        <v>-0.13253600000000001</v>
      </c>
      <c r="I235" s="17" cm="1">
        <f t="array" aca="1" ref="I235" ca="1">IFERROR(_FV(STable[[#This Row],[Security Name]],"P/E",TRUE),0)</f>
        <v>0</v>
      </c>
      <c r="J235" s="17" cm="1">
        <f t="array" aca="1" ref="J235" ca="1">IFERROR(_FV(STable[[#This Row],[Security Name]],"Beta"),0)</f>
        <v>0.15840000000000001</v>
      </c>
    </row>
    <row r="236" spans="1:10" x14ac:dyDescent="0.3">
      <c r="A236" t="s">
        <v>387</v>
      </c>
      <c r="B236" t="e" vm="235">
        <v>#VALUE!</v>
      </c>
      <c r="C236" t="s">
        <v>3541</v>
      </c>
      <c r="D236" t="s">
        <v>4109</v>
      </c>
      <c r="E236">
        <v>2911</v>
      </c>
      <c r="F236" cm="1">
        <f t="array" aca="1" ref="F236" ca="1">IFERROR(_FV(STable[[#This Row],[Security Name]],"Market cap",TRUE),_FV(STable[[#This Row],[Security Name]],"Volume average",TRUE)*STable[[#This Row],[Price]])</f>
        <v>62841993072</v>
      </c>
      <c r="G236" s="4" cm="1">
        <f t="array" aca="1" ref="G236" ca="1">_FV(STable[[#This Row],[Security Name]],"Price")</f>
        <v>156.72</v>
      </c>
      <c r="H236" s="1" cm="1">
        <f t="array" aca="1" ref="H236" ca="1">IFERROR(_FV(STable[[#This Row],[Security Name]],"Change (%)",TRUE),0)</f>
        <v>-4.0469999999999999E-2</v>
      </c>
      <c r="I236" s="17" cm="1">
        <f t="array" aca="1" ref="I236" ca="1">IFERROR(_FV(STable[[#This Row],[Security Name]],"P/E",TRUE),0)</f>
        <v>14.5519</v>
      </c>
      <c r="J236" s="17" cm="1">
        <f t="array" aca="1" ref="J236" ca="1">IFERROR(_FV(STable[[#This Row],[Security Name]],"Beta"),0)</f>
        <v>0.67459999999999998</v>
      </c>
    </row>
    <row r="237" spans="1:10" x14ac:dyDescent="0.3">
      <c r="A237" t="s">
        <v>329</v>
      </c>
      <c r="B237" t="e" vm="236">
        <v>#VALUE!</v>
      </c>
      <c r="C237" t="s">
        <v>3541</v>
      </c>
      <c r="D237" t="s">
        <v>4109</v>
      </c>
      <c r="E237">
        <v>2911</v>
      </c>
      <c r="F237" cm="1">
        <f t="array" aca="1" ref="F237" ca="1">IFERROR(_FV(STable[[#This Row],[Security Name]],"Market cap",TRUE),_FV(STable[[#This Row],[Security Name]],"Volume average",TRUE)*STable[[#This Row],[Price]])</f>
        <v>67121084724</v>
      </c>
      <c r="G237" s="4" cm="1">
        <f t="array" aca="1" ref="G237" ca="1">_FV(STable[[#This Row],[Security Name]],"Price")</f>
        <v>224.52</v>
      </c>
      <c r="H237" s="1" cm="1">
        <f t="array" aca="1" ref="H237" ca="1">IFERROR(_FV(STable[[#This Row],[Security Name]],"Change (%)",TRUE),0)</f>
        <v>-7.1234000000000006E-2</v>
      </c>
      <c r="I237" s="17" cm="1">
        <f t="array" aca="1" ref="I237" ca="1">IFERROR(_FV(STable[[#This Row],[Security Name]],"P/E",TRUE),0)</f>
        <v>29.359400000000001</v>
      </c>
      <c r="J237" s="17" cm="1">
        <f t="array" aca="1" ref="J237" ca="1">IFERROR(_FV(STable[[#This Row],[Security Name]],"Beta"),0)</f>
        <v>0.56689999999999996</v>
      </c>
    </row>
    <row r="238" spans="1:10" x14ac:dyDescent="0.3">
      <c r="A238" t="s">
        <v>2055</v>
      </c>
      <c r="B238" t="e" vm="237">
        <v>#VALUE!</v>
      </c>
      <c r="C238" t="s">
        <v>3541</v>
      </c>
      <c r="D238" t="s">
        <v>4163</v>
      </c>
      <c r="E238">
        <v>4922</v>
      </c>
      <c r="F238" cm="1">
        <f t="array" aca="1" ref="F238" ca="1">IFERROR(_FV(STable[[#This Row],[Security Name]],"Market cap",TRUE),_FV(STable[[#This Row],[Security Name]],"Volume average",TRUE)*STable[[#This Row],[Price]])</f>
        <v>10017490175</v>
      </c>
      <c r="G238" s="4" cm="1">
        <f t="array" aca="1" ref="G238" ca="1">_FV(STable[[#This Row],[Security Name]],"Price")</f>
        <v>21.175000000000001</v>
      </c>
      <c r="H238" s="1" cm="1">
        <f t="array" aca="1" ref="H238" ca="1">IFERROR(_FV(STable[[#This Row],[Security Name]],"Change (%)",TRUE),0)</f>
        <v>-3.0599999999999998E-3</v>
      </c>
      <c r="I238" s="17" cm="1">
        <f t="array" aca="1" ref="I238" ca="1">IFERROR(_FV(STable[[#This Row],[Security Name]],"P/E",TRUE),0)</f>
        <v>24.734300000000001</v>
      </c>
      <c r="J238" s="17" cm="1">
        <f t="array" aca="1" ref="J238" ca="1">IFERROR(_FV(STable[[#This Row],[Security Name]],"Beta"),0)</f>
        <v>0.67789999999999995</v>
      </c>
    </row>
    <row r="239" spans="1:10" x14ac:dyDescent="0.3">
      <c r="A239" t="s">
        <v>1723</v>
      </c>
      <c r="B239" t="e" vm="238">
        <v>#VALUE!</v>
      </c>
      <c r="C239" t="s">
        <v>3541</v>
      </c>
      <c r="D239" t="s">
        <v>3740</v>
      </c>
      <c r="E239">
        <v>4412</v>
      </c>
      <c r="F239" cm="1">
        <f t="array" aca="1" ref="F239" ca="1">IFERROR(_FV(STable[[#This Row],[Security Name]],"Market cap",TRUE),_FV(STable[[#This Row],[Security Name]],"Volume average",TRUE)*STable[[#This Row],[Price]])</f>
        <v>653249786</v>
      </c>
      <c r="G239" s="4" cm="1">
        <f t="array" aca="1" ref="G239" ca="1">_FV(STable[[#This Row],[Security Name]],"Price")</f>
        <v>16.010000000000002</v>
      </c>
      <c r="H239" s="1" cm="1">
        <f t="array" aca="1" ref="H239" ca="1">IFERROR(_FV(STable[[#This Row],[Security Name]],"Change (%)",TRUE),0)</f>
        <v>3.4906E-2</v>
      </c>
      <c r="I239" s="17" cm="1">
        <f t="array" aca="1" ref="I239" ca="1">IFERROR(_FV(STable[[#This Row],[Security Name]],"P/E",TRUE),0)</f>
        <v>18.065899999999999</v>
      </c>
      <c r="J239" s="17" cm="1">
        <f t="array" aca="1" ref="J239" ca="1">IFERROR(_FV(STable[[#This Row],[Security Name]],"Beta"),0)</f>
        <v>-9.2899999999999996E-2</v>
      </c>
    </row>
    <row r="240" spans="1:10" x14ac:dyDescent="0.3">
      <c r="A240" t="s">
        <v>855</v>
      </c>
      <c r="B240" t="e" vm="239">
        <v>#VALUE!</v>
      </c>
      <c r="C240" t="s">
        <v>3541</v>
      </c>
      <c r="D240" t="s">
        <v>4163</v>
      </c>
      <c r="E240">
        <v>4922</v>
      </c>
      <c r="F240" cm="1">
        <f t="array" aca="1" ref="F240" ca="1">IFERROR(_FV(STable[[#This Row],[Security Name]],"Market cap",TRUE),_FV(STable[[#This Row],[Security Name]],"Volume average",TRUE)*STable[[#This Row],[Price]])</f>
        <v>13764762513</v>
      </c>
      <c r="G240" s="4" cm="1">
        <f t="array" aca="1" ref="G240" ca="1">_FV(STable[[#This Row],[Security Name]],"Price")</f>
        <v>134.93</v>
      </c>
      <c r="H240" s="1" cm="1">
        <f t="array" aca="1" ref="H240" ca="1">IFERROR(_FV(STable[[#This Row],[Security Name]],"Change (%)",TRUE),0)</f>
        <v>2.4059000000000001E-2</v>
      </c>
      <c r="I240" s="17" cm="1">
        <f t="array" aca="1" ref="I240" ca="1">IFERROR(_FV(STable[[#This Row],[Security Name]],"P/E",TRUE),0)</f>
        <v>31.361599999999999</v>
      </c>
      <c r="J240" s="17" cm="1">
        <f t="array" aca="1" ref="J240" ca="1">IFERROR(_FV(STable[[#This Row],[Security Name]],"Beta"),0)</f>
        <v>0.72240000000000004</v>
      </c>
    </row>
    <row r="241" spans="1:10" x14ac:dyDescent="0.3">
      <c r="A241" t="s">
        <v>1868</v>
      </c>
      <c r="B241" t="e" vm="240">
        <v>#VALUE!</v>
      </c>
      <c r="C241" t="s">
        <v>3541</v>
      </c>
      <c r="D241" t="s">
        <v>4067</v>
      </c>
      <c r="E241">
        <v>4924</v>
      </c>
      <c r="F241" cm="1">
        <f t="array" aca="1" ref="F241" ca="1">IFERROR(_FV(STable[[#This Row],[Security Name]],"Market cap",TRUE),_FV(STable[[#This Row],[Security Name]],"Volume average",TRUE)*STable[[#This Row],[Price]])</f>
        <v>3954699423</v>
      </c>
      <c r="G241" s="4" cm="1">
        <f t="array" aca="1" ref="G241" ca="1">_FV(STable[[#This Row],[Security Name]],"Price")</f>
        <v>34.67</v>
      </c>
      <c r="H241" s="1" cm="1">
        <f t="array" aca="1" ref="H241" ca="1">IFERROR(_FV(STable[[#This Row],[Security Name]],"Change (%)",TRUE),0)</f>
        <v>1.7909999999999999E-2</v>
      </c>
      <c r="I241" s="17" cm="1">
        <f t="array" aca="1" ref="I241" ca="1">IFERROR(_FV(STable[[#This Row],[Security Name]],"P/E",TRUE),0)</f>
        <v>26.429300000000001</v>
      </c>
      <c r="J241" s="17" cm="1">
        <f t="array" aca="1" ref="J241" ca="1">IFERROR(_FV(STable[[#This Row],[Security Name]],"Beta"),0)</f>
        <v>1.3474999999999999</v>
      </c>
    </row>
    <row r="242" spans="1:10" x14ac:dyDescent="0.3">
      <c r="A242" t="s">
        <v>1487</v>
      </c>
      <c r="B242" t="e" vm="241">
        <v>#VALUE!</v>
      </c>
      <c r="C242" t="s">
        <v>3541</v>
      </c>
      <c r="D242" t="s">
        <v>3778</v>
      </c>
      <c r="E242">
        <v>4400</v>
      </c>
      <c r="F242" cm="1">
        <f t="array" aca="1" ref="F242" ca="1">IFERROR(_FV(STable[[#This Row],[Security Name]],"Market cap",TRUE),_FV(STable[[#This Row],[Security Name]],"Volume average",TRUE)*STable[[#This Row],[Price]])</f>
        <v>1677945627</v>
      </c>
      <c r="G242" s="4" cm="1">
        <f t="array" aca="1" ref="G242" ca="1">_FV(STable[[#This Row],[Security Name]],"Price")</f>
        <v>31.02</v>
      </c>
      <c r="H242" s="1" cm="1">
        <f t="array" aca="1" ref="H242" ca="1">IFERROR(_FV(STable[[#This Row],[Security Name]],"Change (%)",TRUE),0)</f>
        <v>-4.4929999999999996E-3</v>
      </c>
      <c r="I242" s="17" cm="1">
        <f t="array" aca="1" ref="I242" ca="1">IFERROR(_FV(STable[[#This Row],[Security Name]],"P/E",TRUE),0)</f>
        <v>22.426300000000001</v>
      </c>
      <c r="J242" s="17" cm="1">
        <f t="array" aca="1" ref="J242" ca="1">IFERROR(_FV(STable[[#This Row],[Security Name]],"Beta"),0)</f>
        <v>0.15509999999999999</v>
      </c>
    </row>
    <row r="243" spans="1:10" x14ac:dyDescent="0.3">
      <c r="A243" t="s">
        <v>1532</v>
      </c>
      <c r="B243" t="e" vm="242">
        <v>#VALUE!</v>
      </c>
      <c r="C243" t="s">
        <v>3541</v>
      </c>
      <c r="D243" t="s">
        <v>3740</v>
      </c>
      <c r="E243">
        <v>4412</v>
      </c>
      <c r="F243" cm="1">
        <f t="array" aca="1" ref="F243" ca="1">IFERROR(_FV(STable[[#This Row],[Security Name]],"Market cap",TRUE),_FV(STable[[#This Row],[Security Name]],"Volume average",TRUE)*STable[[#This Row],[Price]])</f>
        <v>8308353414</v>
      </c>
      <c r="G243" s="4" cm="1">
        <f t="array" aca="1" ref="G243" ca="1">_FV(STable[[#This Row],[Security Name]],"Price")</f>
        <v>37.320300000000003</v>
      </c>
      <c r="H243" s="1" cm="1">
        <f t="array" aca="1" ref="H243" ca="1">IFERROR(_FV(STable[[#This Row],[Security Name]],"Change (%)",TRUE),0)</f>
        <v>6.1744E-2</v>
      </c>
      <c r="I243" s="17" cm="1">
        <f t="array" aca="1" ref="I243" ca="1">IFERROR(_FV(STable[[#This Row],[Security Name]],"P/E",TRUE),0)</f>
        <v>21.917000000000002</v>
      </c>
      <c r="J243" s="17" cm="1">
        <f t="array" aca="1" ref="J243" ca="1">IFERROR(_FV(STable[[#This Row],[Security Name]],"Beta"),0)</f>
        <v>2.6599999999999999E-2</v>
      </c>
    </row>
    <row r="244" spans="1:10" x14ac:dyDescent="0.3">
      <c r="A244" t="s">
        <v>2559</v>
      </c>
      <c r="B244" t="e" vm="243">
        <v>#VALUE!</v>
      </c>
      <c r="C244" t="s">
        <v>3541</v>
      </c>
      <c r="D244" t="s">
        <v>3740</v>
      </c>
      <c r="E244">
        <v>4412</v>
      </c>
      <c r="F244" cm="1">
        <f t="array" aca="1" ref="F244" ca="1">IFERROR(_FV(STable[[#This Row],[Security Name]],"Market cap",TRUE),_FV(STable[[#This Row],[Security Name]],"Volume average",TRUE)*STable[[#This Row],[Price]])</f>
        <v>346343968</v>
      </c>
      <c r="G244" s="4" cm="1">
        <f t="array" aca="1" ref="G244" ca="1">_FV(STable[[#This Row],[Security Name]],"Price")</f>
        <v>9.32</v>
      </c>
      <c r="H244" s="1" cm="1">
        <f t="array" aca="1" ref="H244" ca="1">IFERROR(_FV(STable[[#This Row],[Security Name]],"Change (%)",TRUE),0)</f>
        <v>1.0846E-2</v>
      </c>
      <c r="I244" s="17" cm="1">
        <f t="array" aca="1" ref="I244" ca="1">IFERROR(_FV(STable[[#This Row],[Security Name]],"P/E",TRUE),0)</f>
        <v>5.5213000000000001</v>
      </c>
      <c r="J244" s="17" cm="1">
        <f t="array" aca="1" ref="J244" ca="1">IFERROR(_FV(STable[[#This Row],[Security Name]],"Beta"),0)</f>
        <v>0.2782</v>
      </c>
    </row>
    <row r="245" spans="1:10" x14ac:dyDescent="0.3">
      <c r="A245" t="s">
        <v>1558</v>
      </c>
      <c r="B245" t="e" vm="244">
        <v>#VALUE!</v>
      </c>
      <c r="C245" t="s">
        <v>3541</v>
      </c>
      <c r="D245" t="s">
        <v>3778</v>
      </c>
      <c r="E245">
        <v>4400</v>
      </c>
      <c r="F245" cm="1">
        <f t="array" aca="1" ref="F245" ca="1">IFERROR(_FV(STable[[#This Row],[Security Name]],"Market cap",TRUE),_FV(STable[[#This Row],[Security Name]],"Volume average",TRUE)*STable[[#This Row],[Price]])</f>
        <v>5271468777</v>
      </c>
      <c r="G245" s="4" cm="1">
        <f t="array" aca="1" ref="G245" ca="1">_FV(STable[[#This Row],[Security Name]],"Price")</f>
        <v>51.89</v>
      </c>
      <c r="H245" s="1" cm="1">
        <f t="array" aca="1" ref="H245" ca="1">IFERROR(_FV(STable[[#This Row],[Security Name]],"Change (%)",TRUE),0)</f>
        <v>-2.6270999999999999E-2</v>
      </c>
      <c r="I245" s="17" cm="1">
        <f t="array" aca="1" ref="I245" ca="1">IFERROR(_FV(STable[[#This Row],[Security Name]],"P/E",TRUE),0)</f>
        <v>85.910600000000002</v>
      </c>
      <c r="J245" s="17" cm="1">
        <f t="array" aca="1" ref="J245" ca="1">IFERROR(_FV(STable[[#This Row],[Security Name]],"Beta"),0)</f>
        <v>3.6999999999999998E-2</v>
      </c>
    </row>
    <row r="246" spans="1:10" x14ac:dyDescent="0.3">
      <c r="A246" t="s">
        <v>1330</v>
      </c>
      <c r="B246" t="e" vm="245">
        <v>#VALUE!</v>
      </c>
      <c r="C246" t="s">
        <v>3541</v>
      </c>
      <c r="D246" t="s">
        <v>4097</v>
      </c>
      <c r="E246">
        <v>1311</v>
      </c>
      <c r="F246" cm="1">
        <f t="array" aca="1" ref="F246" ca="1">IFERROR(_FV(STable[[#This Row],[Security Name]],"Market cap",TRUE),_FV(STable[[#This Row],[Security Name]],"Volume average",TRUE)*STable[[#This Row],[Price]])</f>
        <v>7794854050</v>
      </c>
      <c r="G246" s="4" cm="1">
        <f t="array" aca="1" ref="G246" ca="1">_FV(STable[[#This Row],[Security Name]],"Price")</f>
        <v>37.75</v>
      </c>
      <c r="H246" s="1" cm="1">
        <f t="array" aca="1" ref="H246" ca="1">IFERROR(_FV(STable[[#This Row],[Security Name]],"Change (%)",TRUE),0)</f>
        <v>-7.9409999999999995E-4</v>
      </c>
      <c r="I246" s="17" cm="1">
        <f t="array" aca="1" ref="I246" ca="1">IFERROR(_FV(STable[[#This Row],[Security Name]],"P/E",TRUE),0)</f>
        <v>13.196999999999999</v>
      </c>
      <c r="J246" s="17" cm="1">
        <f t="array" aca="1" ref="J246" ca="1">IFERROR(_FV(STable[[#This Row],[Security Name]],"Beta"),0)</f>
        <v>0.52249999999999996</v>
      </c>
    </row>
    <row r="247" spans="1:10" x14ac:dyDescent="0.3">
      <c r="A247" t="s">
        <v>891</v>
      </c>
      <c r="B247" t="e" vm="246">
        <v>#VALUE!</v>
      </c>
      <c r="C247" t="s">
        <v>3541</v>
      </c>
      <c r="D247" t="s">
        <v>3778</v>
      </c>
      <c r="E247">
        <v>4400</v>
      </c>
      <c r="F247" cm="1">
        <f t="array" aca="1" ref="F247" ca="1">IFERROR(_FV(STable[[#This Row],[Security Name]],"Market cap",TRUE),_FV(STable[[#This Row],[Security Name]],"Volume average",TRUE)*STable[[#This Row],[Price]])</f>
        <v>3799000724</v>
      </c>
      <c r="G247" s="4" cm="1">
        <f t="array" aca="1" ref="G247" ca="1">_FV(STable[[#This Row],[Security Name]],"Price")</f>
        <v>76.86</v>
      </c>
      <c r="H247" s="1" cm="1">
        <f t="array" aca="1" ref="H247" ca="1">IFERROR(_FV(STable[[#This Row],[Security Name]],"Change (%)",TRUE),0)</f>
        <v>1.6263E-2</v>
      </c>
      <c r="I247" s="17" cm="1">
        <f t="array" aca="1" ref="I247" ca="1">IFERROR(_FV(STable[[#This Row],[Security Name]],"P/E",TRUE),0)</f>
        <v>12.342000000000001</v>
      </c>
      <c r="J247" s="17" cm="1">
        <f t="array" aca="1" ref="J247" ca="1">IFERROR(_FV(STable[[#This Row],[Security Name]],"Beta"),0)</f>
        <v>-0.13950000000000001</v>
      </c>
    </row>
    <row r="248" spans="1:10" x14ac:dyDescent="0.3">
      <c r="A248" t="s">
        <v>1830</v>
      </c>
      <c r="B248" t="e" vm="247">
        <v>#VALUE!</v>
      </c>
      <c r="C248" t="s">
        <v>3541</v>
      </c>
      <c r="D248" t="s">
        <v>4163</v>
      </c>
      <c r="E248">
        <v>4922</v>
      </c>
      <c r="F248" cm="1">
        <f t="array" aca="1" ref="F248" ca="1">IFERROR(_FV(STable[[#This Row],[Security Name]],"Market cap",TRUE),_FV(STable[[#This Row],[Security Name]],"Volume average",TRUE)*STable[[#This Row],[Price]])</f>
        <v>71160390751</v>
      </c>
      <c r="G248" s="4" cm="1">
        <f t="array" aca="1" ref="G248" ca="1">_FV(STable[[#This Row],[Security Name]],"Price")</f>
        <v>31.9848</v>
      </c>
      <c r="H248" s="1" cm="1">
        <f t="array" aca="1" ref="H248" ca="1">IFERROR(_FV(STable[[#This Row],[Security Name]],"Change (%)",TRUE),0)</f>
        <v>6.1279999999999998E-3</v>
      </c>
      <c r="I248" s="17" cm="1">
        <f t="array" aca="1" ref="I248" ca="1">IFERROR(_FV(STable[[#This Row],[Security Name]],"P/E",TRUE),0)</f>
        <v>23.394400000000001</v>
      </c>
      <c r="J248" s="17" cm="1">
        <f t="array" aca="1" ref="J248" ca="1">IFERROR(_FV(STable[[#This Row],[Security Name]],"Beta"),0)</f>
        <v>0.57179999999999997</v>
      </c>
    </row>
    <row r="249" spans="1:10" x14ac:dyDescent="0.3">
      <c r="A249" t="s">
        <v>1206</v>
      </c>
      <c r="B249" t="e" vm="248">
        <v>#VALUE!</v>
      </c>
      <c r="C249" t="s">
        <v>3541</v>
      </c>
      <c r="D249" t="s">
        <v>4163</v>
      </c>
      <c r="E249">
        <v>4922</v>
      </c>
      <c r="F249" cm="1">
        <f t="array" aca="1" ref="F249" ca="1">IFERROR(_FV(STable[[#This Row],[Security Name]],"Market cap",TRUE),_FV(STable[[#This Row],[Security Name]],"Volume average",TRUE)*STable[[#This Row],[Price]])</f>
        <v>7578955464</v>
      </c>
      <c r="G249" s="4" cm="1">
        <f t="array" aca="1" ref="G249" ca="1">_FV(STable[[#This Row],[Security Name]],"Price")</f>
        <v>46.68</v>
      </c>
      <c r="H249" s="1" cm="1">
        <f t="array" aca="1" ref="H249" ca="1">IFERROR(_FV(STable[[#This Row],[Security Name]],"Change (%)",TRUE),0)</f>
        <v>-1.4774000000000001E-2</v>
      </c>
      <c r="I249" s="17" cm="1">
        <f t="array" aca="1" ref="I249" ca="1">IFERROR(_FV(STable[[#This Row],[Security Name]],"P/E",TRUE),0)</f>
        <v>18.0427</v>
      </c>
      <c r="J249" s="17" cm="1">
        <f t="array" aca="1" ref="J249" ca="1">IFERROR(_FV(STable[[#This Row],[Security Name]],"Beta"),0)</f>
        <v>0.58699999999999997</v>
      </c>
    </row>
    <row r="250" spans="1:10" x14ac:dyDescent="0.3">
      <c r="A250" t="s">
        <v>336</v>
      </c>
      <c r="B250" t="e" vm="249">
        <v>#VALUE!</v>
      </c>
      <c r="C250" t="s">
        <v>3541</v>
      </c>
      <c r="D250" t="s">
        <v>4067</v>
      </c>
      <c r="E250">
        <v>4924</v>
      </c>
      <c r="F250" cm="1">
        <f t="array" aca="1" ref="F250" ca="1">IFERROR(_FV(STable[[#This Row],[Security Name]],"Market cap",TRUE),_FV(STable[[#This Row],[Security Name]],"Volume average",TRUE)*STable[[#This Row],[Price]])</f>
        <v>52799522836</v>
      </c>
      <c r="G250" s="4" cm="1">
        <f t="array" aca="1" ref="G250" ca="1">_FV(STable[[#This Row],[Security Name]],"Price")</f>
        <v>251.26249999999999</v>
      </c>
      <c r="H250" s="1" cm="1">
        <f t="array" aca="1" ref="H250" ca="1">IFERROR(_FV(STable[[#This Row],[Security Name]],"Change (%)",TRUE),0)</f>
        <v>-4.3684000000000001E-2</v>
      </c>
      <c r="I250" s="17" cm="1">
        <f t="array" aca="1" ref="I250" ca="1">IFERROR(_FV(STable[[#This Row],[Security Name]],"P/E",TRUE),0)</f>
        <v>10.3095</v>
      </c>
      <c r="J250" s="17" cm="1">
        <f t="array" aca="1" ref="J250" ca="1">IFERROR(_FV(STable[[#This Row],[Security Name]],"Beta"),0)</f>
        <v>5.45E-2</v>
      </c>
    </row>
    <row r="251" spans="1:10" x14ac:dyDescent="0.3">
      <c r="A251" t="s">
        <v>1153</v>
      </c>
      <c r="B251" t="e" vm="250">
        <v>#VALUE!</v>
      </c>
      <c r="C251" t="s">
        <v>3541</v>
      </c>
      <c r="D251" t="s">
        <v>3740</v>
      </c>
      <c r="E251">
        <v>4412</v>
      </c>
      <c r="F251" cm="1">
        <f t="array" aca="1" ref="F251" ca="1">IFERROR(_FV(STable[[#This Row],[Security Name]],"Market cap",TRUE),_FV(STable[[#This Row],[Security Name]],"Volume average",TRUE)*STable[[#This Row],[Price]])</f>
        <v>1549901066</v>
      </c>
      <c r="G251" s="4" cm="1">
        <f t="array" aca="1" ref="G251" ca="1">_FV(STable[[#This Row],[Security Name]],"Price")</f>
        <v>36.26</v>
      </c>
      <c r="H251" s="1" cm="1">
        <f t="array" aca="1" ref="H251" ca="1">IFERROR(_FV(STable[[#This Row],[Security Name]],"Change (%)",TRUE),0)</f>
        <v>2.9529E-2</v>
      </c>
      <c r="I251" s="17" cm="1">
        <f t="array" aca="1" ref="I251" ca="1">IFERROR(_FV(STable[[#This Row],[Security Name]],"P/E",TRUE),0)</f>
        <v>12.7964</v>
      </c>
      <c r="J251" s="17" cm="1">
        <f t="array" aca="1" ref="J251" ca="1">IFERROR(_FV(STable[[#This Row],[Security Name]],"Beta"),0)</f>
        <v>0.65969999999999995</v>
      </c>
    </row>
    <row r="252" spans="1:10" x14ac:dyDescent="0.3">
      <c r="A252" t="s">
        <v>1570</v>
      </c>
      <c r="B252" t="e" vm="251">
        <v>#VALUE!</v>
      </c>
      <c r="C252" t="s">
        <v>3541</v>
      </c>
      <c r="D252" t="s">
        <v>4067</v>
      </c>
      <c r="E252">
        <v>4924</v>
      </c>
      <c r="F252" cm="1">
        <f t="array" aca="1" ref="F252" ca="1">IFERROR(_FV(STable[[#This Row],[Security Name]],"Market cap",TRUE),_FV(STable[[#This Row],[Security Name]],"Volume average",TRUE)*STable[[#This Row],[Price]])</f>
        <v>189861318</v>
      </c>
      <c r="G252" s="4" cm="1">
        <f t="array" aca="1" ref="G252" ca="1">_FV(STable[[#This Row],[Security Name]],"Price")</f>
        <v>0.66469999999999996</v>
      </c>
      <c r="H252" s="1" cm="1">
        <f t="array" aca="1" ref="H252" ca="1">IFERROR(_FV(STable[[#This Row],[Security Name]],"Change (%)",TRUE),0)</f>
        <v>-3.4286999999999998E-2</v>
      </c>
      <c r="I252" s="17" cm="1">
        <f t="array" aca="1" ref="I252" ca="1">IFERROR(_FV(STable[[#This Row],[Security Name]],"P/E",TRUE),0)</f>
        <v>0</v>
      </c>
      <c r="J252" s="17" cm="1">
        <f t="array" aca="1" ref="J252" ca="1">IFERROR(_FV(STable[[#This Row],[Security Name]],"Beta"),0)</f>
        <v>1.3129</v>
      </c>
    </row>
    <row r="253" spans="1:10" x14ac:dyDescent="0.3">
      <c r="A253" t="s">
        <v>1965</v>
      </c>
      <c r="B253" t="e" vm="252">
        <v>#VALUE!</v>
      </c>
      <c r="C253" t="s">
        <v>3541</v>
      </c>
      <c r="D253" t="s">
        <v>3740</v>
      </c>
      <c r="E253">
        <v>4412</v>
      </c>
      <c r="F253" cm="1">
        <f t="array" aca="1" ref="F253" ca="1">IFERROR(_FV(STable[[#This Row],[Security Name]],"Market cap",TRUE),_FV(STable[[#This Row],[Security Name]],"Volume average",TRUE)*STable[[#This Row],[Price]])</f>
        <v>1338939028</v>
      </c>
      <c r="G253" s="4" cm="1">
        <f t="array" aca="1" ref="G253" ca="1">_FV(STable[[#This Row],[Security Name]],"Price")</f>
        <v>20.52</v>
      </c>
      <c r="H253" s="1" cm="1">
        <f t="array" aca="1" ref="H253" ca="1">IFERROR(_FV(STable[[#This Row],[Security Name]],"Change (%)",TRUE),0)</f>
        <v>1.6345000000000002E-2</v>
      </c>
      <c r="I253" s="17" cm="1">
        <f t="array" aca="1" ref="I253" ca="1">IFERROR(_FV(STable[[#This Row],[Security Name]],"P/E",TRUE),0)</f>
        <v>13.625500000000001</v>
      </c>
      <c r="J253" s="17" cm="1">
        <f t="array" aca="1" ref="J253" ca="1">IFERROR(_FV(STable[[#This Row],[Security Name]],"Beta"),0)</f>
        <v>0.3972</v>
      </c>
    </row>
    <row r="254" spans="1:10" x14ac:dyDescent="0.3">
      <c r="A254" t="s">
        <v>707</v>
      </c>
      <c r="B254" t="e" vm="253">
        <v>#VALUE!</v>
      </c>
      <c r="C254" t="s">
        <v>3541</v>
      </c>
      <c r="D254" t="s">
        <v>4093</v>
      </c>
      <c r="E254">
        <v>4923</v>
      </c>
      <c r="F254" cm="1">
        <f t="array" aca="1" ref="F254" ca="1">IFERROR(_FV(STable[[#This Row],[Security Name]],"Market cap",TRUE),_FV(STable[[#This Row],[Security Name]],"Volume average",TRUE)*STable[[#This Row],[Price]])</f>
        <v>52733561220</v>
      </c>
      <c r="G254" s="4" cm="1">
        <f t="array" aca="1" ref="G254" ca="1">_FV(STable[[#This Row],[Security Name]],"Price")</f>
        <v>83.7</v>
      </c>
      <c r="H254" s="1" cm="1">
        <f t="array" aca="1" ref="H254" ca="1">IFERROR(_FV(STable[[#This Row],[Security Name]],"Change (%)",TRUE),0)</f>
        <v>-1.7721000000000001E-2</v>
      </c>
      <c r="I254" s="17" cm="1">
        <f t="array" aca="1" ref="I254" ca="1">IFERROR(_FV(STable[[#This Row],[Security Name]],"P/E",TRUE),0)</f>
        <v>15.4613</v>
      </c>
      <c r="J254" s="17" cm="1">
        <f t="array" aca="1" ref="J254" ca="1">IFERROR(_FV(STable[[#This Row],[Security Name]],"Beta"),0)</f>
        <v>0.74029999999999996</v>
      </c>
    </row>
    <row r="255" spans="1:10" x14ac:dyDescent="0.3">
      <c r="A255" t="s">
        <v>1871</v>
      </c>
      <c r="B255" t="e" vm="254">
        <v>#VALUE!</v>
      </c>
      <c r="C255" t="s">
        <v>3541</v>
      </c>
      <c r="D255" t="s">
        <v>4258</v>
      </c>
      <c r="E255">
        <v>4610</v>
      </c>
      <c r="F255" cm="1">
        <f t="array" aca="1" ref="F255" ca="1">IFERROR(_FV(STable[[#This Row],[Security Name]],"Market cap",TRUE),_FV(STable[[#This Row],[Security Name]],"Volume average",TRUE)*STable[[#This Row],[Price]])</f>
        <v>42740824.725000001</v>
      </c>
      <c r="G255" s="4" cm="1">
        <f t="array" aca="1" ref="G255" ca="1">_FV(STable[[#This Row],[Security Name]],"Price")</f>
        <v>22.844999999999999</v>
      </c>
      <c r="H255" s="1" cm="1">
        <f t="array" aca="1" ref="H255" ca="1">IFERROR(_FV(STable[[#This Row],[Security Name]],"Change (%)",TRUE),0)</f>
        <v>-2.0369000000000002E-2</v>
      </c>
      <c r="I255" s="17" cm="1">
        <f t="array" aca="1" ref="I255" ca="1">IFERROR(_FV(STable[[#This Row],[Security Name]],"P/E",TRUE),0)</f>
        <v>26.013400000000001</v>
      </c>
      <c r="J255" s="17" cm="1">
        <f t="array" aca="1" ref="J255" ca="1">IFERROR(_FV(STable[[#This Row],[Security Name]],"Beta"),0)</f>
        <v>0.69520000000000004</v>
      </c>
    </row>
    <row r="256" spans="1:10" x14ac:dyDescent="0.3">
      <c r="A256" t="s">
        <v>2094</v>
      </c>
      <c r="B256" t="e" vm="255">
        <v>#VALUE!</v>
      </c>
      <c r="C256" t="s">
        <v>3541</v>
      </c>
      <c r="D256" t="s">
        <v>3740</v>
      </c>
      <c r="E256">
        <v>4412</v>
      </c>
      <c r="F256" cm="1">
        <f t="array" aca="1" ref="F256" ca="1">IFERROR(_FV(STable[[#This Row],[Security Name]],"Market cap",TRUE),_FV(STable[[#This Row],[Security Name]],"Volume average",TRUE)*STable[[#This Row],[Price]])</f>
        <v>1626301449</v>
      </c>
      <c r="G256" s="4" cm="1">
        <f t="array" aca="1" ref="G256" ca="1">_FV(STable[[#This Row],[Security Name]],"Price")</f>
        <v>11.07</v>
      </c>
      <c r="H256" s="1" cm="1">
        <f t="array" aca="1" ref="H256" ca="1">IFERROR(_FV(STable[[#This Row],[Security Name]],"Change (%)",TRUE),0)</f>
        <v>1.5596E-2</v>
      </c>
      <c r="I256" s="17" cm="1">
        <f t="array" aca="1" ref="I256" ca="1">IFERROR(_FV(STable[[#This Row],[Security Name]],"P/E",TRUE),0)</f>
        <v>0</v>
      </c>
      <c r="J256" s="17" cm="1">
        <f t="array" aca="1" ref="J256" ca="1">IFERROR(_FV(STable[[#This Row],[Security Name]],"Beta"),0)</f>
        <v>0.43230000000000002</v>
      </c>
    </row>
    <row r="257" spans="1:10" x14ac:dyDescent="0.3">
      <c r="A257" t="s">
        <v>2419</v>
      </c>
      <c r="B257" t="e" vm="256">
        <v>#VALUE!</v>
      </c>
      <c r="C257" t="s">
        <v>3541</v>
      </c>
      <c r="D257" t="s">
        <v>3740</v>
      </c>
      <c r="E257">
        <v>4412</v>
      </c>
      <c r="F257" cm="1">
        <f t="array" aca="1" ref="F257" ca="1">IFERROR(_FV(STable[[#This Row],[Security Name]],"Market cap",TRUE),_FV(STable[[#This Row],[Security Name]],"Volume average",TRUE)*STable[[#This Row],[Price]])</f>
        <v>1133336279</v>
      </c>
      <c r="G257" s="4" cm="1">
        <f t="array" aca="1" ref="G257" ca="1">_FV(STable[[#This Row],[Security Name]],"Price")</f>
        <v>13.0601</v>
      </c>
      <c r="H257" s="1" cm="1">
        <f t="array" aca="1" ref="H257" ca="1">IFERROR(_FV(STable[[#This Row],[Security Name]],"Change (%)",TRUE),0)</f>
        <v>3.4054000000000001E-2</v>
      </c>
      <c r="I257" s="17" cm="1">
        <f t="array" aca="1" ref="I257" ca="1">IFERROR(_FV(STable[[#This Row],[Security Name]],"P/E",TRUE),0)</f>
        <v>14.618399999999999</v>
      </c>
      <c r="J257" s="17" cm="1">
        <f t="array" aca="1" ref="J257" ca="1">IFERROR(_FV(STable[[#This Row],[Security Name]],"Beta"),0)</f>
        <v>8.5699999999999998E-2</v>
      </c>
    </row>
    <row r="258" spans="1:10" x14ac:dyDescent="0.3">
      <c r="A258" t="s">
        <v>822</v>
      </c>
      <c r="B258" t="e" vm="257">
        <v>#VALUE!</v>
      </c>
      <c r="C258" t="s">
        <v>3541</v>
      </c>
      <c r="D258" t="s">
        <v>3778</v>
      </c>
      <c r="E258">
        <v>4400</v>
      </c>
      <c r="F258" cm="1">
        <f t="array" aca="1" ref="F258" ca="1">IFERROR(_FV(STable[[#This Row],[Security Name]],"Market cap",TRUE),_FV(STable[[#This Row],[Security Name]],"Volume average",TRUE)*STable[[#This Row],[Price]])</f>
        <v>2631027947</v>
      </c>
      <c r="G258" s="4" cm="1">
        <f t="array" aca="1" ref="G258" ca="1">_FV(STable[[#This Row],[Security Name]],"Price")</f>
        <v>75.944999999999993</v>
      </c>
      <c r="H258" s="1" cm="1">
        <f t="array" aca="1" ref="H258" ca="1">IFERROR(_FV(STable[[#This Row],[Security Name]],"Change (%)",TRUE),0)</f>
        <v>2.0628999999999998E-2</v>
      </c>
      <c r="I258" s="17" cm="1">
        <f t="array" aca="1" ref="I258" ca="1">IFERROR(_FV(STable[[#This Row],[Security Name]],"P/E",TRUE),0)</f>
        <v>7.5232999999999999</v>
      </c>
      <c r="J258" s="17" cm="1">
        <f t="array" aca="1" ref="J258" ca="1">IFERROR(_FV(STable[[#This Row],[Security Name]],"Beta"),0)</f>
        <v>-0.26319999999999999</v>
      </c>
    </row>
    <row r="259" spans="1:10" x14ac:dyDescent="0.3">
      <c r="A259" t="s">
        <v>2205</v>
      </c>
      <c r="B259" t="e" vm="258">
        <v>#VALUE!</v>
      </c>
      <c r="C259" t="s">
        <v>3541</v>
      </c>
      <c r="D259" t="s">
        <v>3740</v>
      </c>
      <c r="E259">
        <v>4412</v>
      </c>
      <c r="F259" cm="1">
        <f t="array" aca="1" ref="F259" ca="1">IFERROR(_FV(STable[[#This Row],[Security Name]],"Market cap",TRUE),_FV(STable[[#This Row],[Security Name]],"Volume average",TRUE)*STable[[#This Row],[Price]])</f>
        <v>16399627</v>
      </c>
      <c r="G259" s="4" cm="1">
        <f t="array" aca="1" ref="G259" ca="1">_FV(STable[[#This Row],[Security Name]],"Price")</f>
        <v>3.0198999999999998</v>
      </c>
      <c r="H259" s="1" cm="1">
        <f t="array" aca="1" ref="H259" ca="1">IFERROR(_FV(STable[[#This Row],[Security Name]],"Change (%)",TRUE),0)</f>
        <v>6.633E-3</v>
      </c>
      <c r="I259" s="17" cm="1">
        <f t="array" aca="1" ref="I259" ca="1">IFERROR(_FV(STable[[#This Row],[Security Name]],"P/E",TRUE),0)</f>
        <v>1.3136000000000001</v>
      </c>
      <c r="J259" s="17" cm="1">
        <f t="array" aca="1" ref="J259" ca="1">IFERROR(_FV(STable[[#This Row],[Security Name]],"Beta"),0)</f>
        <v>2.5203000000000002</v>
      </c>
    </row>
    <row r="260" spans="1:10" x14ac:dyDescent="0.3">
      <c r="A260" t="s">
        <v>490</v>
      </c>
      <c r="B260" t="e" vm="259">
        <v>#VALUE!</v>
      </c>
      <c r="C260" t="s">
        <v>3541</v>
      </c>
      <c r="D260" t="s">
        <v>4163</v>
      </c>
      <c r="E260">
        <v>4922</v>
      </c>
      <c r="F260" cm="1">
        <f t="array" aca="1" ref="F260" ca="1">IFERROR(_FV(STable[[#This Row],[Security Name]],"Market cap",TRUE),_FV(STable[[#This Row],[Security Name]],"Volume average",TRUE)*STable[[#This Row],[Price]])</f>
        <v>50723344280</v>
      </c>
      <c r="G260" s="4" cm="1">
        <f t="array" aca="1" ref="G260" ca="1">_FV(STable[[#This Row],[Security Name]],"Price")</f>
        <v>236.14</v>
      </c>
      <c r="H260" s="1" cm="1">
        <f t="array" aca="1" ref="H260" ca="1">IFERROR(_FV(STable[[#This Row],[Security Name]],"Change (%)",TRUE),0)</f>
        <v>-1.5304E-2</v>
      </c>
      <c r="I260" s="17" cm="1">
        <f t="array" aca="1" ref="I260" ca="1">IFERROR(_FV(STable[[#This Row],[Security Name]],"P/E",TRUE),0)</f>
        <v>27.7818</v>
      </c>
      <c r="J260" s="17" cm="1">
        <f t="array" aca="1" ref="J260" ca="1">IFERROR(_FV(STable[[#This Row],[Security Name]],"Beta"),0)</f>
        <v>0.72350000000000003</v>
      </c>
    </row>
    <row r="261" spans="1:10" x14ac:dyDescent="0.3">
      <c r="A261" t="s">
        <v>1268</v>
      </c>
      <c r="B261" t="e" vm="260">
        <v>#VALUE!</v>
      </c>
      <c r="C261" t="s">
        <v>3541</v>
      </c>
      <c r="D261" t="s">
        <v>3740</v>
      </c>
      <c r="E261">
        <v>4412</v>
      </c>
      <c r="F261" cm="1">
        <f t="array" aca="1" ref="F261" ca="1">IFERROR(_FV(STable[[#This Row],[Security Name]],"Market cap",TRUE),_FV(STable[[#This Row],[Security Name]],"Volume average",TRUE)*STable[[#This Row],[Price]])</f>
        <v>15251300000</v>
      </c>
      <c r="G261" s="4" cm="1">
        <f t="array" aca="1" ref="G261" ca="1">_FV(STable[[#This Row],[Security Name]],"Price")</f>
        <v>30.535</v>
      </c>
      <c r="H261" s="1" cm="1">
        <f t="array" aca="1" ref="H261" ca="1">IFERROR(_FV(STable[[#This Row],[Security Name]],"Change (%)",TRUE),0)</f>
        <v>2.5697000000000001E-2</v>
      </c>
      <c r="I261" s="17" cm="1">
        <f t="array" aca="1" ref="I261" ca="1">IFERROR(_FV(STable[[#This Row],[Security Name]],"P/E",TRUE),0)</f>
        <v>10.527100000000001</v>
      </c>
      <c r="J261" s="17" cm="1">
        <f t="array" aca="1" ref="J261" ca="1">IFERROR(_FV(STable[[#This Row],[Security Name]],"Beta"),0)</f>
        <v>0.43780000000000002</v>
      </c>
    </row>
    <row r="262" spans="1:10" x14ac:dyDescent="0.3">
      <c r="A262" t="s">
        <v>1248</v>
      </c>
      <c r="B262" t="e" vm="261">
        <v>#VALUE!</v>
      </c>
      <c r="C262" t="s">
        <v>3541</v>
      </c>
      <c r="D262" t="s">
        <v>4163</v>
      </c>
      <c r="E262">
        <v>4922</v>
      </c>
      <c r="F262" cm="1">
        <f t="array" aca="1" ref="F262" ca="1">IFERROR(_FV(STable[[#This Row],[Security Name]],"Market cap",TRUE),_FV(STable[[#This Row],[Security Name]],"Volume average",TRUE)*STable[[#This Row],[Price]])</f>
        <v>78637140000</v>
      </c>
      <c r="G262" s="4" cm="1">
        <f t="array" aca="1" ref="G262" ca="1">_FV(STable[[#This Row],[Security Name]],"Price")</f>
        <v>60.56</v>
      </c>
      <c r="H262" s="1" cm="1">
        <f t="array" aca="1" ref="H262" ca="1">IFERROR(_FV(STable[[#This Row],[Security Name]],"Change (%)",TRUE),0)</f>
        <v>2.8149999999999998E-3</v>
      </c>
      <c r="I262" s="17" cm="1">
        <f t="array" aca="1" ref="I262" ca="1">IFERROR(_FV(STable[[#This Row],[Security Name]],"P/E",TRUE),0)</f>
        <v>23.936800000000002</v>
      </c>
      <c r="J262" s="17" cm="1">
        <f t="array" aca="1" ref="J262" ca="1">IFERROR(_FV(STable[[#This Row],[Security Name]],"Beta"),0)</f>
        <v>0.92549999999999999</v>
      </c>
    </row>
    <row r="263" spans="1:10" x14ac:dyDescent="0.3">
      <c r="A263" t="s">
        <v>1204</v>
      </c>
      <c r="B263" t="e" vm="262">
        <v>#VALUE!</v>
      </c>
      <c r="C263" t="s">
        <v>3541</v>
      </c>
      <c r="D263" t="s">
        <v>4163</v>
      </c>
      <c r="E263">
        <v>4922</v>
      </c>
      <c r="F263" cm="1">
        <f t="array" aca="1" ref="F263" ca="1">IFERROR(_FV(STable[[#This Row],[Security Name]],"Market cap",TRUE),_FV(STable[[#This Row],[Security Name]],"Volume average",TRUE)*STable[[#This Row],[Price]])</f>
        <v>87367018364</v>
      </c>
      <c r="G263" s="4" cm="1">
        <f t="array" aca="1" ref="G263" ca="1">_FV(STable[[#This Row],[Security Name]],"Price")</f>
        <v>71.444999999999993</v>
      </c>
      <c r="H263" s="1" cm="1">
        <f t="array" aca="1" ref="H263" ca="1">IFERROR(_FV(STable[[#This Row],[Security Name]],"Change (%)",TRUE),0)</f>
        <v>8.2559999999999995E-3</v>
      </c>
      <c r="I263" s="17" cm="1">
        <f t="array" aca="1" ref="I263" ca="1">IFERROR(_FV(STable[[#This Row],[Security Name]],"P/E",TRUE),0)</f>
        <v>33.539099999999998</v>
      </c>
      <c r="J263" s="17" cm="1">
        <f t="array" aca="1" ref="J263" ca="1">IFERROR(_FV(STable[[#This Row],[Security Name]],"Beta"),0)</f>
        <v>0.60609999999999997</v>
      </c>
    </row>
    <row r="264" spans="1:10" x14ac:dyDescent="0.3">
      <c r="A264" t="s">
        <v>2082</v>
      </c>
      <c r="B264" t="e" vm="263">
        <v>#VALUE!</v>
      </c>
      <c r="C264" t="s">
        <v>3541</v>
      </c>
      <c r="D264" t="s">
        <v>3542</v>
      </c>
      <c r="E264">
        <v>4512</v>
      </c>
      <c r="F264" cm="1">
        <f t="array" aca="1" ref="F264" ca="1">IFERROR(_FV(STable[[#This Row],[Security Name]],"Market cap",TRUE),_FV(STable[[#This Row],[Security Name]],"Volume average",TRUE)*STable[[#This Row],[Price]])</f>
        <v>8435391265</v>
      </c>
      <c r="G264" s="4" cm="1">
        <f t="array" aca="1" ref="G264" ca="1">_FV(STable[[#This Row],[Security Name]],"Price")</f>
        <v>12.775</v>
      </c>
      <c r="H264" s="1" cm="1">
        <f t="array" aca="1" ref="H264" ca="1">IFERROR(_FV(STable[[#This Row],[Security Name]],"Change (%)",TRUE),0)</f>
        <v>4.1157000000000006E-2</v>
      </c>
      <c r="I264" s="17" cm="1">
        <f t="array" aca="1" ref="I264" ca="1">IFERROR(_FV(STable[[#This Row],[Security Name]],"P/E",TRUE),0)</f>
        <v>76.911500000000004</v>
      </c>
      <c r="J264" s="17" cm="1">
        <f t="array" aca="1" ref="J264" ca="1">IFERROR(_FV(STable[[#This Row],[Security Name]],"Beta"),0)</f>
        <v>1.3352999999999999</v>
      </c>
    </row>
    <row r="265" spans="1:10" x14ac:dyDescent="0.3">
      <c r="A265" t="s">
        <v>1045</v>
      </c>
      <c r="B265" t="e" vm="264">
        <v>#VALUE!</v>
      </c>
      <c r="C265" t="s">
        <v>3541</v>
      </c>
      <c r="D265" t="s">
        <v>3542</v>
      </c>
      <c r="E265">
        <v>4512</v>
      </c>
      <c r="F265" cm="1">
        <f t="array" aca="1" ref="F265" ca="1">IFERROR(_FV(STable[[#This Row],[Security Name]],"Market cap",TRUE),_FV(STable[[#This Row],[Security Name]],"Volume average",TRUE)*STable[[#This Row],[Price]])</f>
        <v>1684610167</v>
      </c>
      <c r="G265" s="4" cm="1">
        <f t="array" aca="1" ref="G265" ca="1">_FV(STable[[#This Row],[Security Name]],"Price")</f>
        <v>91.314999999999998</v>
      </c>
      <c r="H265" s="1" cm="1">
        <f t="array" aca="1" ref="H265" ca="1">IFERROR(_FV(STable[[#This Row],[Security Name]],"Change (%)",TRUE),0)</f>
        <v>8.3986000000000005E-2</v>
      </c>
      <c r="I265" s="17" cm="1">
        <f t="array" aca="1" ref="I265" ca="1">IFERROR(_FV(STable[[#This Row],[Security Name]],"P/E",TRUE),0)</f>
        <v>0</v>
      </c>
      <c r="J265" s="17" cm="1">
        <f t="array" aca="1" ref="J265" ca="1">IFERROR(_FV(STable[[#This Row],[Security Name]],"Beta"),0)</f>
        <v>1.6251</v>
      </c>
    </row>
    <row r="266" spans="1:10" x14ac:dyDescent="0.3">
      <c r="A266" t="s">
        <v>1155</v>
      </c>
      <c r="B266" t="e" vm="265">
        <v>#VALUE!</v>
      </c>
      <c r="C266" t="s">
        <v>3541</v>
      </c>
      <c r="D266" t="s">
        <v>3542</v>
      </c>
      <c r="E266">
        <v>4512</v>
      </c>
      <c r="F266" cm="1">
        <f t="array" aca="1" ref="F266" ca="1">IFERROR(_FV(STable[[#This Row],[Security Name]],"Market cap",TRUE),_FV(STable[[#This Row],[Security Name]],"Volume average",TRUE)*STable[[#This Row],[Price]])</f>
        <v>5123320693</v>
      </c>
      <c r="G266" s="4" cm="1">
        <f t="array" aca="1" ref="G266" ca="1">_FV(STable[[#This Row],[Security Name]],"Price")</f>
        <v>45.215000000000003</v>
      </c>
      <c r="H266" s="1" cm="1">
        <f t="array" aca="1" ref="H266" ca="1">IFERROR(_FV(STable[[#This Row],[Security Name]],"Change (%)",TRUE),0)</f>
        <v>9.8785000000000012E-2</v>
      </c>
      <c r="I266" s="17" cm="1">
        <f t="array" aca="1" ref="I266" ca="1">IFERROR(_FV(STable[[#This Row],[Security Name]],"P/E",TRUE),0)</f>
        <v>51.5976</v>
      </c>
      <c r="J266" s="17" cm="1">
        <f t="array" aca="1" ref="J266" ca="1">IFERROR(_FV(STable[[#This Row],[Security Name]],"Beta"),0)</f>
        <v>1.3139000000000001</v>
      </c>
    </row>
    <row r="267" spans="1:10" x14ac:dyDescent="0.3">
      <c r="A267" t="s">
        <v>1018</v>
      </c>
      <c r="B267" t="e" vm="266">
        <v>#VALUE!</v>
      </c>
      <c r="C267" t="s">
        <v>3541</v>
      </c>
      <c r="D267" t="s">
        <v>3542</v>
      </c>
      <c r="E267">
        <v>4512</v>
      </c>
      <c r="F267" cm="1">
        <f t="array" aca="1" ref="F267" ca="1">IFERROR(_FV(STable[[#This Row],[Security Name]],"Market cap",TRUE),_FV(STable[[#This Row],[Security Name]],"Volume average",TRUE)*STable[[#This Row],[Price]])</f>
        <v>47175461350</v>
      </c>
      <c r="G267" s="4" cm="1">
        <f t="array" aca="1" ref="G267" ca="1">_FV(STable[[#This Row],[Security Name]],"Price")</f>
        <v>71.805000000000007</v>
      </c>
      <c r="H267" s="1" cm="1">
        <f t="array" aca="1" ref="H267" ca="1">IFERROR(_FV(STable[[#This Row],[Security Name]],"Change (%)",TRUE),0)</f>
        <v>2.7400000000000001E-2</v>
      </c>
      <c r="I267" s="17" cm="1">
        <f t="array" aca="1" ref="I267" ca="1">IFERROR(_FV(STable[[#This Row],[Security Name]],"P/E",TRUE),0)</f>
        <v>9.3777000000000008</v>
      </c>
      <c r="J267" s="17" cm="1">
        <f t="array" aca="1" ref="J267" ca="1">IFERROR(_FV(STable[[#This Row],[Security Name]],"Beta"),0)</f>
        <v>1.3111999999999999</v>
      </c>
    </row>
    <row r="268" spans="1:10" x14ac:dyDescent="0.3">
      <c r="A268" t="s">
        <v>2658</v>
      </c>
      <c r="B268" t="e" vm="267">
        <v>#VALUE!</v>
      </c>
      <c r="C268" t="s">
        <v>3541</v>
      </c>
      <c r="D268" t="s">
        <v>3542</v>
      </c>
      <c r="E268">
        <v>4512</v>
      </c>
      <c r="F268" cm="1">
        <f t="array" aca="1" ref="F268" ca="1">IFERROR(_FV(STable[[#This Row],[Security Name]],"Market cap",TRUE),_FV(STable[[#This Row],[Security Name]],"Volume average",TRUE)*STable[[#This Row],[Price]])</f>
        <v>2185611037</v>
      </c>
      <c r="G268" s="4" cm="1">
        <f t="array" aca="1" ref="G268" ca="1">_FV(STable[[#This Row],[Security Name]],"Price")</f>
        <v>5.875</v>
      </c>
      <c r="H268" s="1" cm="1">
        <f t="array" aca="1" ref="H268" ca="1">IFERROR(_FV(STable[[#This Row],[Security Name]],"Change (%)",TRUE),0)</f>
        <v>6.6242999999999996E-2</v>
      </c>
      <c r="I268" s="17" cm="1">
        <f t="array" aca="1" ref="I268" ca="1">IFERROR(_FV(STable[[#This Row],[Security Name]],"P/E",TRUE),0)</f>
        <v>0</v>
      </c>
      <c r="J268" s="17" cm="1">
        <f t="array" aca="1" ref="J268" ca="1">IFERROR(_FV(STable[[#This Row],[Security Name]],"Beta"),0)</f>
        <v>1.85</v>
      </c>
    </row>
    <row r="269" spans="1:10" x14ac:dyDescent="0.3">
      <c r="A269" t="s">
        <v>1535</v>
      </c>
      <c r="B269" t="e" vm="268">
        <v>#VALUE!</v>
      </c>
      <c r="C269" t="s">
        <v>3541</v>
      </c>
      <c r="D269" t="s">
        <v>3542</v>
      </c>
      <c r="E269">
        <v>4512</v>
      </c>
      <c r="F269" cm="1">
        <f t="array" aca="1" ref="F269" ca="1">IFERROR(_FV(STable[[#This Row],[Security Name]],"Market cap",TRUE),_FV(STable[[#This Row],[Security Name]],"Volume average",TRUE)*STable[[#This Row],[Price]])</f>
        <v>21032772231</v>
      </c>
      <c r="G269" s="4" cm="1">
        <f t="array" aca="1" ref="G269" ca="1">_FV(STable[[#This Row],[Security Name]],"Price")</f>
        <v>42.83</v>
      </c>
      <c r="H269" s="1" cm="1">
        <f t="array" aca="1" ref="H269" ca="1">IFERROR(_FV(STable[[#This Row],[Security Name]],"Change (%)",TRUE),0)</f>
        <v>5.4147000000000001E-2</v>
      </c>
      <c r="I269" s="17" cm="1">
        <f t="array" aca="1" ref="I269" ca="1">IFERROR(_FV(STable[[#This Row],[Security Name]],"P/E",TRUE),0)</f>
        <v>54.194600000000001</v>
      </c>
      <c r="J269" s="17" cm="1">
        <f t="array" aca="1" ref="J269" ca="1">IFERROR(_FV(STable[[#This Row],[Security Name]],"Beta"),0)</f>
        <v>1.1924999999999999</v>
      </c>
    </row>
    <row r="270" spans="1:10" x14ac:dyDescent="0.3">
      <c r="A270" t="s">
        <v>767</v>
      </c>
      <c r="B270" t="e" vm="269">
        <v>#VALUE!</v>
      </c>
      <c r="C270" t="s">
        <v>3541</v>
      </c>
      <c r="D270" t="s">
        <v>3542</v>
      </c>
      <c r="E270">
        <v>4512</v>
      </c>
      <c r="F270" cm="1">
        <f t="array" aca="1" ref="F270" ca="1">IFERROR(_FV(STable[[#This Row],[Security Name]],"Market cap",TRUE),_FV(STable[[#This Row],[Security Name]],"Volume average",TRUE)*STable[[#This Row],[Price]])</f>
        <v>3989699232</v>
      </c>
      <c r="G270" s="4" cm="1">
        <f t="array" aca="1" ref="G270" ca="1">_FV(STable[[#This Row],[Security Name]],"Price")</f>
        <v>99.3</v>
      </c>
      <c r="H270" s="1" cm="1">
        <f t="array" aca="1" ref="H270" ca="1">IFERROR(_FV(STable[[#This Row],[Security Name]],"Change (%)",TRUE),0)</f>
        <v>4.7689000000000002E-2</v>
      </c>
      <c r="I270" s="17" cm="1">
        <f t="array" aca="1" ref="I270" ca="1">IFERROR(_FV(STable[[#This Row],[Security Name]],"P/E",TRUE),0)</f>
        <v>9.5983999999999998</v>
      </c>
      <c r="J270" s="17" cm="1">
        <f t="array" aca="1" ref="J270" ca="1">IFERROR(_FV(STable[[#This Row],[Security Name]],"Beta"),0)</f>
        <v>1.6423000000000001</v>
      </c>
    </row>
    <row r="271" spans="1:10" x14ac:dyDescent="0.3">
      <c r="A271" t="s">
        <v>2325</v>
      </c>
      <c r="B271" t="e" vm="270">
        <v>#VALUE!</v>
      </c>
      <c r="C271" t="s">
        <v>3541</v>
      </c>
      <c r="D271" t="s">
        <v>3542</v>
      </c>
      <c r="E271">
        <v>4512</v>
      </c>
      <c r="F271" cm="1">
        <f t="array" aca="1" ref="F271" ca="1">IFERROR(_FV(STable[[#This Row],[Security Name]],"Market cap",TRUE),_FV(STable[[#This Row],[Security Name]],"Volume average",TRUE)*STable[[#This Row],[Price]])</f>
        <v>991977970</v>
      </c>
      <c r="G271" s="4" cm="1">
        <f t="array" aca="1" ref="G271" ca="1">_FV(STable[[#This Row],[Security Name]],"Price")</f>
        <v>18.305</v>
      </c>
      <c r="H271" s="1" cm="1">
        <f t="array" aca="1" ref="H271" ca="1">IFERROR(_FV(STable[[#This Row],[Security Name]],"Change (%)",TRUE),0)</f>
        <v>6.5483E-2</v>
      </c>
      <c r="I271" s="17" cm="1">
        <f t="array" aca="1" ref="I271" ca="1">IFERROR(_FV(STable[[#This Row],[Security Name]],"P/E",TRUE),0)</f>
        <v>19.1435</v>
      </c>
      <c r="J271" s="17" cm="1">
        <f t="array" aca="1" ref="J271" ca="1">IFERROR(_FV(STable[[#This Row],[Security Name]],"Beta"),0)</f>
        <v>1.5081</v>
      </c>
    </row>
    <row r="272" spans="1:10" x14ac:dyDescent="0.3">
      <c r="A272" t="s">
        <v>991</v>
      </c>
      <c r="B272" t="e" vm="271">
        <v>#VALUE!</v>
      </c>
      <c r="C272" t="s">
        <v>3541</v>
      </c>
      <c r="D272" t="s">
        <v>3542</v>
      </c>
      <c r="E272">
        <v>4512</v>
      </c>
      <c r="F272" cm="1">
        <f t="array" aca="1" ref="F272" ca="1">IFERROR(_FV(STable[[#This Row],[Security Name]],"Market cap",TRUE),_FV(STable[[#This Row],[Security Name]],"Volume average",TRUE)*STable[[#This Row],[Price]])</f>
        <v>32955615103</v>
      </c>
      <c r="G272" s="4" cm="1">
        <f t="array" aca="1" ref="G272" ca="1">_FV(STable[[#This Row],[Security Name]],"Price")</f>
        <v>101.51139999999999</v>
      </c>
      <c r="H272" s="1" cm="1">
        <f t="array" aca="1" ref="H272" ca="1">IFERROR(_FV(STable[[#This Row],[Security Name]],"Change (%)",TRUE),0)</f>
        <v>6.8204000000000001E-2</v>
      </c>
      <c r="I272" s="17" cm="1">
        <f t="array" aca="1" ref="I272" ca="1">IFERROR(_FV(STable[[#This Row],[Security Name]],"P/E",TRUE),0)</f>
        <v>9.9214000000000002</v>
      </c>
      <c r="J272" s="17" cm="1">
        <f t="array" aca="1" ref="J272" ca="1">IFERROR(_FV(STable[[#This Row],[Security Name]],"Beta"),0)</f>
        <v>1.2894000000000001</v>
      </c>
    </row>
    <row r="273" spans="1:10" x14ac:dyDescent="0.3">
      <c r="A273" t="s">
        <v>2469</v>
      </c>
      <c r="B273" t="e" vm="272">
        <v>#VALUE!</v>
      </c>
      <c r="C273" t="s">
        <v>3541</v>
      </c>
      <c r="D273" t="s">
        <v>3542</v>
      </c>
      <c r="E273">
        <v>4512</v>
      </c>
      <c r="F273" cm="1">
        <f t="array" aca="1" ref="F273" ca="1">IFERROR(_FV(STable[[#This Row],[Security Name]],"Market cap",TRUE),_FV(STable[[#This Row],[Security Name]],"Volume average",TRUE)*STable[[#This Row],[Price]])</f>
        <v>946190335</v>
      </c>
      <c r="G273" s="4" cm="1">
        <f t="array" aca="1" ref="G273" ca="1">_FV(STable[[#This Row],[Security Name]],"Price")</f>
        <v>8.1150000000000002</v>
      </c>
      <c r="H273" s="1" cm="1">
        <f t="array" aca="1" ref="H273" ca="1">IFERROR(_FV(STable[[#This Row],[Security Name]],"Change (%)",TRUE),0)</f>
        <v>5.3895999999999999E-2</v>
      </c>
      <c r="I273" s="17" cm="1">
        <f t="array" aca="1" ref="I273" ca="1">IFERROR(_FV(STable[[#This Row],[Security Name]],"P/E",TRUE),0)</f>
        <v>0</v>
      </c>
      <c r="J273" s="17" cm="1">
        <f t="array" aca="1" ref="J273" ca="1">IFERROR(_FV(STable[[#This Row],[Security Name]],"Beta"),0)</f>
        <v>1.8548</v>
      </c>
    </row>
    <row r="274" spans="1:10" x14ac:dyDescent="0.3">
      <c r="A274" t="s">
        <v>1994</v>
      </c>
      <c r="B274" t="e" vm="273">
        <v>#VALUE!</v>
      </c>
      <c r="C274" t="s">
        <v>3541</v>
      </c>
      <c r="D274" t="s">
        <v>3627</v>
      </c>
      <c r="E274">
        <v>7389</v>
      </c>
      <c r="F274" cm="1">
        <f t="array" aca="1" ref="F274" ca="1">IFERROR(_FV(STable[[#This Row],[Security Name]],"Market cap",TRUE),_FV(STable[[#This Row],[Security Name]],"Volume average",TRUE)*STable[[#This Row],[Price]])</f>
        <v>5680271773</v>
      </c>
      <c r="G274" s="4" cm="1">
        <f t="array" aca="1" ref="G274" ca="1">_FV(STable[[#This Row],[Security Name]],"Price")</f>
        <v>14.865</v>
      </c>
      <c r="H274" s="1" cm="1">
        <f t="array" aca="1" ref="H274" ca="1">IFERROR(_FV(STable[[#This Row],[Security Name]],"Change (%)",TRUE),0)</f>
        <v>9.8510000000000004E-3</v>
      </c>
      <c r="I274" s="17" cm="1">
        <f t="array" aca="1" ref="I274" ca="1">IFERROR(_FV(STable[[#This Row],[Security Name]],"P/E",TRUE),0)</f>
        <v>2.1434000000000002</v>
      </c>
      <c r="J274" s="17" cm="1">
        <f t="array" aca="1" ref="J274" ca="1">IFERROR(_FV(STable[[#This Row],[Security Name]],"Beta"),0)</f>
        <v>1.9213</v>
      </c>
    </row>
    <row r="275" spans="1:10" x14ac:dyDescent="0.3">
      <c r="A275" t="s">
        <v>1962</v>
      </c>
      <c r="B275" t="e" vm="274">
        <v>#VALUE!</v>
      </c>
      <c r="C275" t="s">
        <v>3541</v>
      </c>
      <c r="D275" t="s">
        <v>3915</v>
      </c>
      <c r="E275">
        <v>1400</v>
      </c>
      <c r="F275" cm="1">
        <f t="array" aca="1" ref="F275" ca="1">IFERROR(_FV(STable[[#This Row],[Security Name]],"Market cap",TRUE),_FV(STable[[#This Row],[Security Name]],"Volume average",TRUE)*STable[[#This Row],[Price]])</f>
        <v>137589994</v>
      </c>
      <c r="G275" s="4" cm="1">
        <f t="array" aca="1" ref="G275" ca="1">_FV(STable[[#This Row],[Security Name]],"Price")</f>
        <v>4.9550000000000001</v>
      </c>
      <c r="H275" s="1" cm="1">
        <f t="array" aca="1" ref="H275" ca="1">IFERROR(_FV(STable[[#This Row],[Security Name]],"Change (%)",TRUE),0)</f>
        <v>1.01E-3</v>
      </c>
      <c r="I275" s="17" cm="1">
        <f t="array" aca="1" ref="I275" ca="1">IFERROR(_FV(STable[[#This Row],[Security Name]],"P/E",TRUE),0)</f>
        <v>0</v>
      </c>
      <c r="J275" s="17" cm="1">
        <f t="array" aca="1" ref="J275" ca="1">IFERROR(_FV(STable[[#This Row],[Security Name]],"Beta"),0)</f>
        <v>8.7300000000000003E-2</v>
      </c>
    </row>
    <row r="276" spans="1:10" x14ac:dyDescent="0.3">
      <c r="A276" t="s">
        <v>443</v>
      </c>
      <c r="B276" t="e" vm="275">
        <v>#VALUE!</v>
      </c>
      <c r="C276" t="s">
        <v>3541</v>
      </c>
      <c r="D276" t="s">
        <v>3741</v>
      </c>
      <c r="E276">
        <v>4011</v>
      </c>
      <c r="F276" cm="1">
        <f t="array" aca="1" ref="F276" ca="1">IFERROR(_FV(STable[[#This Row],[Security Name]],"Market cap",TRUE),_FV(STable[[#This Row],[Security Name]],"Volume average",TRUE)*STable[[#This Row],[Price]])</f>
        <v>62014302000</v>
      </c>
      <c r="G276" s="4" cm="1">
        <f t="array" aca="1" ref="G276" ca="1">_FV(STable[[#This Row],[Security Name]],"Price")</f>
        <v>110.6</v>
      </c>
      <c r="H276" s="1" cm="1">
        <f t="array" aca="1" ref="H276" ca="1">IFERROR(_FV(STable[[#This Row],[Security Name]],"Change (%)",TRUE),0)</f>
        <v>1.5051000000000002E-2</v>
      </c>
      <c r="I276" s="17" cm="1">
        <f t="array" aca="1" ref="I276" ca="1">IFERROR(_FV(STable[[#This Row],[Security Name]],"P/E",TRUE),0)</f>
        <v>20.057300000000001</v>
      </c>
      <c r="J276" s="17" cm="1">
        <f t="array" aca="1" ref="J276" ca="1">IFERROR(_FV(STable[[#This Row],[Security Name]],"Beta"),0)</f>
        <v>0.98009999999999997</v>
      </c>
    </row>
    <row r="277" spans="1:10" x14ac:dyDescent="0.3">
      <c r="A277" t="s">
        <v>705</v>
      </c>
      <c r="B277" t="e" vm="276">
        <v>#VALUE!</v>
      </c>
      <c r="C277" t="s">
        <v>3541</v>
      </c>
      <c r="D277" t="s">
        <v>3741</v>
      </c>
      <c r="E277">
        <v>4011</v>
      </c>
      <c r="F277" cm="1">
        <f t="array" aca="1" ref="F277" ca="1">IFERROR(_FV(STable[[#This Row],[Security Name]],"Market cap",TRUE),_FV(STable[[#This Row],[Security Name]],"Volume average",TRUE)*STable[[#This Row],[Price]])</f>
        <v>87966110000</v>
      </c>
      <c r="G277" s="4" cm="1">
        <f t="array" aca="1" ref="G277" ca="1">_FV(STable[[#This Row],[Security Name]],"Price")</f>
        <v>81.45</v>
      </c>
      <c r="H277" s="1" cm="1">
        <f t="array" aca="1" ref="H277" ca="1">IFERROR(_FV(STable[[#This Row],[Security Name]],"Change (%)",TRUE),0)</f>
        <v>1.6345999999999999E-2</v>
      </c>
      <c r="I277" s="17" cm="1">
        <f t="array" aca="1" ref="I277" ca="1">IFERROR(_FV(STable[[#This Row],[Security Name]],"P/E",TRUE),0)</f>
        <v>24.747800000000002</v>
      </c>
      <c r="J277" s="17" cm="1">
        <f t="array" aca="1" ref="J277" ca="1">IFERROR(_FV(STable[[#This Row],[Security Name]],"Beta"),0)</f>
        <v>1.1829000000000001</v>
      </c>
    </row>
    <row r="278" spans="1:10" x14ac:dyDescent="0.3">
      <c r="A278" t="s">
        <v>1382</v>
      </c>
      <c r="B278" t="e" vm="277">
        <v>#VALUE!</v>
      </c>
      <c r="C278" t="s">
        <v>3541</v>
      </c>
      <c r="D278" t="s">
        <v>3741</v>
      </c>
      <c r="E278">
        <v>4011</v>
      </c>
      <c r="F278" cm="1">
        <f t="array" aca="1" ref="F278" ca="1">IFERROR(_FV(STable[[#This Row],[Security Name]],"Market cap",TRUE),_FV(STable[[#This Row],[Security Name]],"Volume average",TRUE)*STable[[#This Row],[Price]])</f>
        <v>80705096270</v>
      </c>
      <c r="G278" s="4" cm="1">
        <f t="array" aca="1" ref="G278" ca="1">_FV(STable[[#This Row],[Security Name]],"Price")</f>
        <v>43.39</v>
      </c>
      <c r="H278" s="1" cm="1">
        <f t="array" aca="1" ref="H278" ca="1">IFERROR(_FV(STable[[#This Row],[Security Name]],"Change (%)",TRUE),0)</f>
        <v>1.5684E-2</v>
      </c>
      <c r="I278" s="17" cm="1">
        <f t="array" aca="1" ref="I278" ca="1">IFERROR(_FV(STable[[#This Row],[Security Name]],"P/E",TRUE),0)</f>
        <v>28.124199999999998</v>
      </c>
      <c r="J278" s="17" cm="1">
        <f t="array" aca="1" ref="J278" ca="1">IFERROR(_FV(STable[[#This Row],[Security Name]],"Beta"),0)</f>
        <v>1.2216</v>
      </c>
    </row>
    <row r="279" spans="1:10" x14ac:dyDescent="0.3">
      <c r="A279" t="s">
        <v>2483</v>
      </c>
      <c r="B279" t="e" vm="278">
        <v>#VALUE!</v>
      </c>
      <c r="C279" t="s">
        <v>3541</v>
      </c>
      <c r="D279" t="s">
        <v>3741</v>
      </c>
      <c r="E279">
        <v>4011</v>
      </c>
      <c r="F279" cm="1">
        <f t="array" aca="1" ref="F279" ca="1">IFERROR(_FV(STable[[#This Row],[Security Name]],"Market cap",TRUE),_FV(STable[[#This Row],[Security Name]],"Volume average",TRUE)*STable[[#This Row],[Price]])</f>
        <v>686530516</v>
      </c>
      <c r="G279" s="4" cm="1">
        <f t="array" aca="1" ref="G279" ca="1">_FV(STable[[#This Row],[Security Name]],"Price")</f>
        <v>5.81</v>
      </c>
      <c r="H279" s="1" cm="1">
        <f t="array" aca="1" ref="H279" ca="1">IFERROR(_FV(STable[[#This Row],[Security Name]],"Change (%)",TRUE),0)</f>
        <v>-3.005E-2</v>
      </c>
      <c r="I279" s="17" cm="1">
        <f t="array" aca="1" ref="I279" ca="1">IFERROR(_FV(STable[[#This Row],[Security Name]],"P/E",TRUE),0)</f>
        <v>0</v>
      </c>
      <c r="J279" s="17" cm="1">
        <f t="array" aca="1" ref="J279" ca="1">IFERROR(_FV(STable[[#This Row],[Security Name]],"Beta"),0)</f>
        <v>2.0750999999999999</v>
      </c>
    </row>
    <row r="280" spans="1:10" x14ac:dyDescent="0.3">
      <c r="A280" t="s">
        <v>188</v>
      </c>
      <c r="B280" t="e" vm="279">
        <v>#VALUE!</v>
      </c>
      <c r="C280" t="s">
        <v>3541</v>
      </c>
      <c r="D280" t="s">
        <v>3741</v>
      </c>
      <c r="E280">
        <v>4011</v>
      </c>
      <c r="F280" cm="1">
        <f t="array" aca="1" ref="F280" ca="1">IFERROR(_FV(STable[[#This Row],[Security Name]],"Market cap",TRUE),_FV(STable[[#This Row],[Security Name]],"Volume average",TRUE)*STable[[#This Row],[Price]])</f>
        <v>68232621340</v>
      </c>
      <c r="G280" s="4" cm="1">
        <f t="array" aca="1" ref="G280" ca="1">_FV(STable[[#This Row],[Security Name]],"Price")</f>
        <v>303.92500000000001</v>
      </c>
      <c r="H280" s="1" cm="1">
        <f t="array" aca="1" ref="H280" ca="1">IFERROR(_FV(STable[[#This Row],[Security Name]],"Change (%)",TRUE),0)</f>
        <v>4.2789999999999998E-3</v>
      </c>
      <c r="I280" s="17" cm="1">
        <f t="array" aca="1" ref="I280" ca="1">IFERROR(_FV(STable[[#This Row],[Security Name]],"P/E",TRUE),0)</f>
        <v>23.858799999999999</v>
      </c>
      <c r="J280" s="17" cm="1">
        <f t="array" aca="1" ref="J280" ca="1">IFERROR(_FV(STable[[#This Row],[Security Name]],"Beta"),0)</f>
        <v>1.2936000000000001</v>
      </c>
    </row>
    <row r="281" spans="1:10" x14ac:dyDescent="0.3">
      <c r="A281" t="s">
        <v>178</v>
      </c>
      <c r="B281" t="e" vm="280">
        <v>#VALUE!</v>
      </c>
      <c r="C281" t="s">
        <v>3541</v>
      </c>
      <c r="D281" t="s">
        <v>3741</v>
      </c>
      <c r="E281">
        <v>4011</v>
      </c>
      <c r="F281" cm="1">
        <f t="array" aca="1" ref="F281" ca="1">IFERROR(_FV(STable[[#This Row],[Security Name]],"Market cap",TRUE),_FV(STable[[#This Row],[Security Name]],"Volume average",TRUE)*STable[[#This Row],[Price]])</f>
        <v>149817093718</v>
      </c>
      <c r="G281" s="4" cm="1">
        <f t="array" aca="1" ref="G281" ca="1">_FV(STable[[#This Row],[Security Name]],"Price")</f>
        <v>252.35400000000001</v>
      </c>
      <c r="H281" s="1" cm="1">
        <f t="array" aca="1" ref="H281" ca="1">IFERROR(_FV(STable[[#This Row],[Security Name]],"Change (%)",TRUE),0)</f>
        <v>5.1139999999999996E-3</v>
      </c>
      <c r="I281" s="17" cm="1">
        <f t="array" aca="1" ref="I281" ca="1">IFERROR(_FV(STable[[#This Row],[Security Name]],"P/E",TRUE),0)</f>
        <v>21.058800000000002</v>
      </c>
      <c r="J281" s="17" cm="1">
        <f t="array" aca="1" ref="J281" ca="1">IFERROR(_FV(STable[[#This Row],[Security Name]],"Beta"),0)</f>
        <v>0.96140000000000003</v>
      </c>
    </row>
    <row r="282" spans="1:10" x14ac:dyDescent="0.3">
      <c r="A282" t="s">
        <v>2117</v>
      </c>
      <c r="B282" t="e" vm="281">
        <v>#VALUE!</v>
      </c>
      <c r="C282" t="s">
        <v>3541</v>
      </c>
      <c r="D282" t="s">
        <v>4097</v>
      </c>
      <c r="E282">
        <v>1311</v>
      </c>
      <c r="F282" cm="1">
        <f t="array" aca="1" ref="F282" ca="1">IFERROR(_FV(STable[[#This Row],[Security Name]],"Market cap",TRUE),_FV(STable[[#This Row],[Security Name]],"Volume average",TRUE)*STable[[#This Row],[Price]])</f>
        <v>21763178</v>
      </c>
      <c r="G282" s="4" cm="1">
        <f t="array" aca="1" ref="G282" ca="1">_FV(STable[[#This Row],[Security Name]],"Price")</f>
        <v>10.6</v>
      </c>
      <c r="H282" s="1" cm="1">
        <f t="array" aca="1" ref="H282" ca="1">IFERROR(_FV(STable[[#This Row],[Security Name]],"Change (%)",TRUE),0)</f>
        <v>2.0211999999999997E-2</v>
      </c>
      <c r="I282" s="17" cm="1">
        <f t="array" aca="1" ref="I282" ca="1">IFERROR(_FV(STable[[#This Row],[Security Name]],"P/E",TRUE),0)</f>
        <v>45.650300000000001</v>
      </c>
      <c r="J282" s="17" cm="1">
        <f t="array" aca="1" ref="J282" ca="1">IFERROR(_FV(STable[[#This Row],[Security Name]],"Beta"),0)</f>
        <v>-0.15670000000000001</v>
      </c>
    </row>
    <row r="283" spans="1:10" x14ac:dyDescent="0.3">
      <c r="A283" t="s">
        <v>2042</v>
      </c>
      <c r="B283" t="e" vm="282">
        <v>#VALUE!</v>
      </c>
      <c r="C283" t="s">
        <v>3541</v>
      </c>
      <c r="D283" t="s">
        <v>4068</v>
      </c>
      <c r="E283">
        <v>4911</v>
      </c>
      <c r="F283" cm="1">
        <f t="array" aca="1" ref="F283" ca="1">IFERROR(_FV(STable[[#This Row],[Security Name]],"Market cap",TRUE),_FV(STable[[#This Row],[Security Name]],"Volume average",TRUE)*STable[[#This Row],[Price]])</f>
        <v>340355873</v>
      </c>
      <c r="G283" s="4" cm="1">
        <f t="array" aca="1" ref="G283" ca="1">_FV(STable[[#This Row],[Security Name]],"Price")</f>
        <v>24.7</v>
      </c>
      <c r="H283" s="1" cm="1">
        <f t="array" aca="1" ref="H283" ca="1">IFERROR(_FV(STable[[#This Row],[Security Name]],"Change (%)",TRUE),0)</f>
        <v>-1.2E-2</v>
      </c>
      <c r="I283" s="17" cm="1">
        <f t="array" ref="I283">IFERROR(_FV(STable[[#This Row],[Security Name]],"P/E",TRUE),0)</f>
        <v>0</v>
      </c>
      <c r="J283" s="17" cm="1">
        <f t="array" aca="1" ref="J283" ca="1">IFERROR(_FV(STable[[#This Row],[Security Name]],"Beta"),0)</f>
        <v>0.99319999999999997</v>
      </c>
    </row>
    <row r="284" spans="1:10" x14ac:dyDescent="0.3">
      <c r="A284" t="s">
        <v>829</v>
      </c>
      <c r="B284" t="e" vm="283">
        <v>#VALUE!</v>
      </c>
      <c r="C284" t="s">
        <v>3541</v>
      </c>
      <c r="D284" t="s">
        <v>4068</v>
      </c>
      <c r="E284">
        <v>4911</v>
      </c>
      <c r="F284" cm="1">
        <f t="array" aca="1" ref="F284" ca="1">IFERROR(_FV(STable[[#This Row],[Security Name]],"Market cap",TRUE),_FV(STable[[#This Row],[Security Name]],"Volume average",TRUE)*STable[[#This Row],[Price]])</f>
        <v>6851193166</v>
      </c>
      <c r="G284" s="4" cm="1">
        <f t="array" aca="1" ref="G284" ca="1">_FV(STable[[#This Row],[Security Name]],"Price")</f>
        <v>112.6</v>
      </c>
      <c r="H284" s="1" cm="1">
        <f t="array" aca="1" ref="H284" ca="1">IFERROR(_FV(STable[[#This Row],[Security Name]],"Change (%)",TRUE),0)</f>
        <v>7.1099999999999994E-4</v>
      </c>
      <c r="I284" s="17" cm="1">
        <f t="array" aca="1" ref="I284" ca="1">IFERROR(_FV(STable[[#This Row],[Security Name]],"P/E",TRUE),0)</f>
        <v>55.676400000000001</v>
      </c>
      <c r="J284" s="17" cm="1">
        <f t="array" aca="1" ref="J284" ca="1">IFERROR(_FV(STable[[#This Row],[Security Name]],"Beta"),0)</f>
        <v>0.81179999999999997</v>
      </c>
    </row>
    <row r="285" spans="1:10" x14ac:dyDescent="0.3">
      <c r="A285" t="s">
        <v>616</v>
      </c>
      <c r="B285" t="e" vm="284">
        <v>#VALUE!</v>
      </c>
      <c r="C285" t="s">
        <v>3541</v>
      </c>
      <c r="D285" t="s">
        <v>3713</v>
      </c>
      <c r="E285">
        <v>4731</v>
      </c>
      <c r="F285" cm="1">
        <f t="array" aca="1" ref="F285" ca="1">IFERROR(_FV(STable[[#This Row],[Security Name]],"Market cap",TRUE),_FV(STable[[#This Row],[Security Name]],"Volume average",TRUE)*STable[[#This Row],[Price]])</f>
        <v>4727777513</v>
      </c>
      <c r="G285" s="4" cm="1">
        <f t="array" aca="1" ref="G285" ca="1">_FV(STable[[#This Row],[Security Name]],"Price")</f>
        <v>114.855</v>
      </c>
      <c r="H285" s="1" cm="1">
        <f t="array" aca="1" ref="H285" ca="1">IFERROR(_FV(STable[[#This Row],[Security Name]],"Change (%)",TRUE),0)</f>
        <v>2.8521999999999999E-2</v>
      </c>
      <c r="I285" s="17" cm="1">
        <f t="array" aca="1" ref="I285" ca="1">IFERROR(_FV(STable[[#This Row],[Security Name]],"P/E",TRUE),0)</f>
        <v>24.365200000000002</v>
      </c>
      <c r="J285" s="17" cm="1">
        <f t="array" aca="1" ref="J285" ca="1">IFERROR(_FV(STable[[#This Row],[Security Name]],"Beta"),0)</f>
        <v>1.1333</v>
      </c>
    </row>
    <row r="286" spans="1:10" x14ac:dyDescent="0.3">
      <c r="A286" t="s">
        <v>2639</v>
      </c>
      <c r="B286" t="e" vm="285">
        <v>#VALUE!</v>
      </c>
      <c r="C286" t="s">
        <v>3541</v>
      </c>
      <c r="D286" t="s">
        <v>3915</v>
      </c>
      <c r="E286">
        <v>1400</v>
      </c>
      <c r="F286" cm="1">
        <f t="array" aca="1" ref="F286" ca="1">IFERROR(_FV(STable[[#This Row],[Security Name]],"Market cap",TRUE),_FV(STable[[#This Row],[Security Name]],"Volume average",TRUE)*STable[[#This Row],[Price]])</f>
        <v>13163208617</v>
      </c>
      <c r="G286" s="4" cm="1">
        <f t="array" aca="1" ref="G286" ca="1">_FV(STable[[#This Row],[Security Name]],"Price")</f>
        <v>19.63</v>
      </c>
      <c r="H286" s="1" cm="1">
        <f t="array" aca="1" ref="H286" ca="1">IFERROR(_FV(STable[[#This Row],[Security Name]],"Change (%)",TRUE),0)</f>
        <v>2.7210999999999999E-2</v>
      </c>
      <c r="I286" s="17" cm="1">
        <f t="array" aca="1" ref="I286" ca="1">IFERROR(_FV(STable[[#This Row],[Security Name]],"P/E",TRUE),0)</f>
        <v>40.134900000000002</v>
      </c>
      <c r="J286" s="17" cm="1">
        <f t="array" aca="1" ref="J286" ca="1">IFERROR(_FV(STable[[#This Row],[Security Name]],"Beta"),0)</f>
        <v>1.3535999999999999</v>
      </c>
    </row>
    <row r="287" spans="1:10" x14ac:dyDescent="0.3">
      <c r="A287" t="s">
        <v>251</v>
      </c>
      <c r="B287" t="e" vm="286">
        <v>#VALUE!</v>
      </c>
      <c r="C287" t="s">
        <v>3541</v>
      </c>
      <c r="D287" t="s">
        <v>4150</v>
      </c>
      <c r="E287">
        <v>2990</v>
      </c>
      <c r="F287" cm="1">
        <f t="array" aca="1" ref="F287" ca="1">IFERROR(_FV(STable[[#This Row],[Security Name]],"Market cap",TRUE),_FV(STable[[#This Row],[Security Name]],"Volume average",TRUE)*STable[[#This Row],[Price]])</f>
        <v>2422750780</v>
      </c>
      <c r="G287" s="4" cm="1">
        <f t="array" aca="1" ref="G287" ca="1">_FV(STable[[#This Row],[Security Name]],"Price")</f>
        <v>139.76</v>
      </c>
      <c r="H287" s="1" cm="1">
        <f t="array" aca="1" ref="H287" ca="1">IFERROR(_FV(STable[[#This Row],[Security Name]],"Change (%)",TRUE),0)</f>
        <v>6.8909999999999999E-2</v>
      </c>
      <c r="I287" s="17" cm="1">
        <f t="array" ref="I287">IFERROR(_FV(STable[[#This Row],[Security Name]],"P/E",TRUE),0)</f>
        <v>0</v>
      </c>
      <c r="J287" s="17" cm="1">
        <f t="array" aca="1" ref="J287" ca="1">IFERROR(_FV(STable[[#This Row],[Security Name]],"Beta"),0)</f>
        <v>1.4233</v>
      </c>
    </row>
    <row r="288" spans="1:10" x14ac:dyDescent="0.3">
      <c r="A288" t="s">
        <v>132</v>
      </c>
      <c r="B288" t="e" vm="287">
        <v>#VALUE!</v>
      </c>
      <c r="C288" t="s">
        <v>3541</v>
      </c>
      <c r="D288" t="s">
        <v>4228</v>
      </c>
      <c r="E288">
        <v>1221</v>
      </c>
      <c r="F288" cm="1">
        <f t="array" aca="1" ref="F288" ca="1">IFERROR(_FV(STable[[#This Row],[Security Name]],"Market cap",TRUE),_FV(STable[[#This Row],[Security Name]],"Volume average",TRUE)*STable[[#This Row],[Price]])</f>
        <v>2443190243</v>
      </c>
      <c r="G288" s="4" cm="1">
        <f t="array" aca="1" ref="G288" ca="1">_FV(STable[[#This Row],[Security Name]],"Price")</f>
        <v>191.19</v>
      </c>
      <c r="H288" s="1" cm="1">
        <f t="array" aca="1" ref="H288" ca="1">IFERROR(_FV(STable[[#This Row],[Security Name]],"Change (%)",TRUE),0)</f>
        <v>8.5990000000000007E-3</v>
      </c>
      <c r="I288" s="17" cm="1">
        <f t="array" aca="1" ref="I288" ca="1">IFERROR(_FV(STable[[#This Row],[Security Name]],"P/E",TRUE),0)</f>
        <v>0</v>
      </c>
      <c r="J288" s="17" cm="1">
        <f t="array" aca="1" ref="J288" ca="1">IFERROR(_FV(STable[[#This Row],[Security Name]],"Beta"),0)</f>
        <v>0.66800000000000004</v>
      </c>
    </row>
    <row r="289" spans="1:10" x14ac:dyDescent="0.3">
      <c r="A289" t="s">
        <v>1921</v>
      </c>
      <c r="B289" t="e" vm="288">
        <v>#VALUE!</v>
      </c>
      <c r="C289" t="s">
        <v>3541</v>
      </c>
      <c r="D289" t="s">
        <v>4182</v>
      </c>
      <c r="E289">
        <v>1000</v>
      </c>
      <c r="F289" cm="1">
        <f t="array" aca="1" ref="F289" ca="1">IFERROR(_FV(STable[[#This Row],[Security Name]],"Market cap",TRUE),_FV(STable[[#This Row],[Security Name]],"Volume average",TRUE)*STable[[#This Row],[Price]])</f>
        <v>5672593192</v>
      </c>
      <c r="G289" s="4" cm="1">
        <f t="array" aca="1" ref="G289" ca="1">_FV(STable[[#This Row],[Security Name]],"Price")</f>
        <v>9.9450000000000003</v>
      </c>
      <c r="H289" s="1" cm="1">
        <f t="array" aca="1" ref="H289" ca="1">IFERROR(_FV(STable[[#This Row],[Security Name]],"Change (%)",TRUE),0)</f>
        <v>2.3147999999999998E-2</v>
      </c>
      <c r="I289" s="17" cm="1">
        <f t="array" aca="1" ref="I289" ca="1">IFERROR(_FV(STable[[#This Row],[Security Name]],"P/E",TRUE),0)</f>
        <v>0</v>
      </c>
      <c r="J289" s="17" cm="1">
        <f t="array" aca="1" ref="J289" ca="1">IFERROR(_FV(STable[[#This Row],[Security Name]],"Beta"),0)</f>
        <v>1.9995000000000001</v>
      </c>
    </row>
    <row r="290" spans="1:10" x14ac:dyDescent="0.3">
      <c r="A290" t="s">
        <v>873</v>
      </c>
      <c r="B290" t="e" vm="289">
        <v>#VALUE!</v>
      </c>
      <c r="C290" t="s">
        <v>3541</v>
      </c>
      <c r="D290" t="s">
        <v>4262</v>
      </c>
      <c r="E290">
        <v>1220</v>
      </c>
      <c r="F290" cm="1">
        <f t="array" aca="1" ref="F290" ca="1">IFERROR(_FV(STable[[#This Row],[Security Name]],"Market cap",TRUE),_FV(STable[[#This Row],[Security Name]],"Volume average",TRUE)*STable[[#This Row],[Price]])</f>
        <v>4542334962</v>
      </c>
      <c r="G290" s="4" cm="1">
        <f t="array" aca="1" ref="G290" ca="1">_FV(STable[[#This Row],[Security Name]],"Price")</f>
        <v>86.03</v>
      </c>
      <c r="H290" s="1" cm="1">
        <f t="array" aca="1" ref="H290" ca="1">IFERROR(_FV(STable[[#This Row],[Security Name]],"Change (%)",TRUE),0)</f>
        <v>2.447E-3</v>
      </c>
      <c r="I290" s="17" cm="1">
        <f t="array" aca="1" ref="I290" ca="1">IFERROR(_FV(STable[[#This Row],[Security Name]],"P/E",TRUE),0)</f>
        <v>79.517499999999998</v>
      </c>
      <c r="J290" s="17" cm="1">
        <f t="array" aca="1" ref="J290" ca="1">IFERROR(_FV(STable[[#This Row],[Security Name]],"Beta"),0)</f>
        <v>0.62690000000000001</v>
      </c>
    </row>
    <row r="291" spans="1:10" x14ac:dyDescent="0.3">
      <c r="A291" t="s">
        <v>2105</v>
      </c>
      <c r="B291" t="e" vm="290">
        <v>#VALUE!</v>
      </c>
      <c r="C291" t="s">
        <v>3541</v>
      </c>
      <c r="D291" t="s">
        <v>4262</v>
      </c>
      <c r="E291">
        <v>1220</v>
      </c>
      <c r="F291" cm="1">
        <f t="array" aca="1" ref="F291" ca="1">IFERROR(_FV(STable[[#This Row],[Security Name]],"Market cap",TRUE),_FV(STable[[#This Row],[Security Name]],"Volume average",TRUE)*STable[[#This Row],[Price]])</f>
        <v>923512477</v>
      </c>
      <c r="G291" s="4" cm="1">
        <f t="array" aca="1" ref="G291" ca="1">_FV(STable[[#This Row],[Security Name]],"Price")</f>
        <v>13.73</v>
      </c>
      <c r="H291" s="1" cm="1">
        <f t="array" aca="1" ref="H291" ca="1">IFERROR(_FV(STable[[#This Row],[Security Name]],"Change (%)",TRUE),0)</f>
        <v>-7.9480000000000002E-3</v>
      </c>
      <c r="I291" s="17" cm="1">
        <f t="array" aca="1" ref="I291" ca="1">IFERROR(_FV(STable[[#This Row],[Security Name]],"P/E",TRUE),0)</f>
        <v>0</v>
      </c>
      <c r="J291" s="17" cm="1">
        <f t="array" aca="1" ref="J291" ca="1">IFERROR(_FV(STable[[#This Row],[Security Name]],"Beta"),0)</f>
        <v>1.3552999999999999</v>
      </c>
    </row>
    <row r="292" spans="1:10" x14ac:dyDescent="0.3">
      <c r="A292" t="s">
        <v>1885</v>
      </c>
      <c r="B292" t="e" vm="291">
        <v>#VALUE!</v>
      </c>
      <c r="C292" t="s">
        <v>3541</v>
      </c>
      <c r="D292" t="s">
        <v>4088</v>
      </c>
      <c r="E292">
        <v>6795</v>
      </c>
      <c r="F292" cm="1">
        <f t="array" aca="1" ref="F292" ca="1">IFERROR(_FV(STable[[#This Row],[Security Name]],"Market cap",TRUE),_FV(STable[[#This Row],[Security Name]],"Volume average",TRUE)*STable[[#This Row],[Price]])</f>
        <v>393600300</v>
      </c>
      <c r="G292" s="4" cm="1">
        <f t="array" aca="1" ref="G292" ca="1">_FV(STable[[#This Row],[Security Name]],"Price")</f>
        <v>30</v>
      </c>
      <c r="H292" s="1" cm="1">
        <f t="array" aca="1" ref="H292" ca="1">IFERROR(_FV(STable[[#This Row],[Security Name]],"Change (%)",TRUE),0)</f>
        <v>-2.6290000000000001E-2</v>
      </c>
      <c r="I292" s="17" cm="1">
        <f t="array" aca="1" ref="I292" ca="1">IFERROR(_FV(STable[[#This Row],[Security Name]],"P/E",TRUE),0)</f>
        <v>22.871099999999998</v>
      </c>
      <c r="J292" s="17" cm="1">
        <f t="array" aca="1" ref="J292" ca="1">IFERROR(_FV(STable[[#This Row],[Security Name]],"Beta"),0)</f>
        <v>0.40660000000000002</v>
      </c>
    </row>
    <row r="293" spans="1:10" x14ac:dyDescent="0.3">
      <c r="A293" t="s">
        <v>2660</v>
      </c>
      <c r="B293" t="e" vm="292">
        <v>#VALUE!</v>
      </c>
      <c r="C293" t="s">
        <v>3541</v>
      </c>
      <c r="D293" t="s">
        <v>4088</v>
      </c>
      <c r="E293">
        <v>6795</v>
      </c>
      <c r="F293" cm="1">
        <f t="array" aca="1" ref="F293" ca="1">IFERROR(_FV(STable[[#This Row],[Security Name]],"Market cap",TRUE),_FV(STable[[#This Row],[Security Name]],"Volume average",TRUE)*STable[[#This Row],[Price]])</f>
        <v>106888977</v>
      </c>
      <c r="G293" s="4" cm="1">
        <f t="array" aca="1" ref="G293" ca="1">_FV(STable[[#This Row],[Security Name]],"Price")</f>
        <v>7.02</v>
      </c>
      <c r="H293" s="1" cm="1">
        <f t="array" aca="1" ref="H293" ca="1">IFERROR(_FV(STable[[#This Row],[Security Name]],"Change (%)",TRUE),0)</f>
        <v>-2.8410000000000002E-3</v>
      </c>
      <c r="I293" s="17" cm="1">
        <f t="array" aca="1" ref="I293" ca="1">IFERROR(_FV(STable[[#This Row],[Security Name]],"P/E",TRUE),0)</f>
        <v>0</v>
      </c>
      <c r="J293" s="17" cm="1">
        <f t="array" aca="1" ref="J293" ca="1">IFERROR(_FV(STable[[#This Row],[Security Name]],"Beta"),0)</f>
        <v>0.62529999999999997</v>
      </c>
    </row>
    <row r="294" spans="1:10" x14ac:dyDescent="0.3">
      <c r="A294" t="s">
        <v>2166</v>
      </c>
      <c r="B294" t="e" vm="293">
        <v>#VALUE!</v>
      </c>
      <c r="C294" t="s">
        <v>3541</v>
      </c>
      <c r="D294" t="s">
        <v>4182</v>
      </c>
      <c r="E294">
        <v>1000</v>
      </c>
      <c r="F294" cm="1">
        <f t="array" aca="1" ref="F294" ca="1">IFERROR(_FV(STable[[#This Row],[Security Name]],"Market cap",TRUE),_FV(STable[[#This Row],[Security Name]],"Volume average",TRUE)*STable[[#This Row],[Price]])</f>
        <v>79083635400</v>
      </c>
      <c r="G294" s="4" cm="1">
        <f t="array" aca="1" ref="G294" ca="1">_FV(STable[[#This Row],[Security Name]],"Price")</f>
        <v>17.815000000000001</v>
      </c>
      <c r="H294" s="1" cm="1">
        <f t="array" aca="1" ref="H294" ca="1">IFERROR(_FV(STable[[#This Row],[Security Name]],"Change (%)",TRUE),0)</f>
        <v>2.2088E-2</v>
      </c>
      <c r="I294" s="17" cm="1">
        <f t="array" aca="1" ref="I294" ca="1">IFERROR(_FV(STable[[#This Row],[Security Name]],"P/E",TRUE),0)</f>
        <v>30.154</v>
      </c>
      <c r="J294" s="17" cm="1">
        <f t="array" aca="1" ref="J294" ca="1">IFERROR(_FV(STable[[#This Row],[Security Name]],"Beta"),0)</f>
        <v>0.55640000000000001</v>
      </c>
    </row>
    <row r="295" spans="1:10" x14ac:dyDescent="0.3">
      <c r="A295" t="s">
        <v>2111</v>
      </c>
      <c r="B295" t="e" vm="294">
        <v>#VALUE!</v>
      </c>
      <c r="C295" t="s">
        <v>3541</v>
      </c>
      <c r="D295" t="s">
        <v>3766</v>
      </c>
      <c r="E295">
        <v>3533</v>
      </c>
      <c r="F295" cm="1">
        <f t="array" aca="1" ref="F295" ca="1">IFERROR(_FV(STable[[#This Row],[Security Name]],"Market cap",TRUE),_FV(STable[[#This Row],[Security Name]],"Volume average",TRUE)*STable[[#This Row],[Price]])</f>
        <v>2205946732</v>
      </c>
      <c r="G295" s="4" cm="1">
        <f t="array" aca="1" ref="G295" ca="1">_FV(STable[[#This Row],[Security Name]],"Price")</f>
        <v>11.865</v>
      </c>
      <c r="H295" s="1" cm="1">
        <f t="array" aca="1" ref="H295" ca="1">IFERROR(_FV(STable[[#This Row],[Security Name]],"Change (%)",TRUE),0)</f>
        <v>-2.1029999999999998E-3</v>
      </c>
      <c r="I295" s="17" cm="1">
        <f t="array" aca="1" ref="I295" ca="1">IFERROR(_FV(STable[[#This Row],[Security Name]],"P/E",TRUE),0)</f>
        <v>0</v>
      </c>
      <c r="J295" s="17" cm="1">
        <f t="array" aca="1" ref="J295" ca="1">IFERROR(_FV(STable[[#This Row],[Security Name]],"Beta"),0)</f>
        <v>0.78029999999999999</v>
      </c>
    </row>
    <row r="296" spans="1:10" x14ac:dyDescent="0.3">
      <c r="A296" t="s">
        <v>399</v>
      </c>
      <c r="B296" t="e" vm="295">
        <v>#VALUE!</v>
      </c>
      <c r="C296" t="s">
        <v>3541</v>
      </c>
      <c r="D296" t="s">
        <v>3825</v>
      </c>
      <c r="E296">
        <v>4700</v>
      </c>
      <c r="F296" cm="1">
        <f t="array" aca="1" ref="F296" ca="1">IFERROR(_FV(STable[[#This Row],[Security Name]],"Market cap",TRUE),_FV(STable[[#This Row],[Security Name]],"Volume average",TRUE)*STable[[#This Row],[Price]])</f>
        <v>7169734242</v>
      </c>
      <c r="G296" s="4" cm="1">
        <f t="array" aca="1" ref="G296" ca="1">_FV(STable[[#This Row],[Security Name]],"Price")</f>
        <v>201.83</v>
      </c>
      <c r="H296" s="1" cm="1">
        <f t="array" aca="1" ref="H296" ca="1">IFERROR(_FV(STable[[#This Row],[Security Name]],"Change (%)",TRUE),0)</f>
        <v>2.4517999999999998E-2</v>
      </c>
      <c r="I296" s="17" cm="1">
        <f t="array" aca="1" ref="I296" ca="1">IFERROR(_FV(STable[[#This Row],[Security Name]],"P/E",TRUE),0)</f>
        <v>22.0794</v>
      </c>
      <c r="J296" s="17" cm="1">
        <f t="array" aca="1" ref="J296" ca="1">IFERROR(_FV(STable[[#This Row],[Security Name]],"Beta"),0)</f>
        <v>1.2653000000000001</v>
      </c>
    </row>
    <row r="297" spans="1:10" x14ac:dyDescent="0.3">
      <c r="A297" t="s">
        <v>1223</v>
      </c>
      <c r="B297" t="e" vm="296">
        <v>#VALUE!</v>
      </c>
      <c r="C297" t="s">
        <v>3541</v>
      </c>
      <c r="D297" t="s">
        <v>4139</v>
      </c>
      <c r="E297">
        <v>4941</v>
      </c>
      <c r="F297" cm="1">
        <f t="array" aca="1" ref="F297" ca="1">IFERROR(_FV(STable[[#This Row],[Security Name]],"Market cap",TRUE),_FV(STable[[#This Row],[Security Name]],"Volume average",TRUE)*STable[[#This Row],[Price]])</f>
        <v>335502125</v>
      </c>
      <c r="G297" s="4" cm="1">
        <f t="array" aca="1" ref="G297" ca="1">_FV(STable[[#This Row],[Security Name]],"Price")</f>
        <v>32.515000000000001</v>
      </c>
      <c r="H297" s="1" cm="1">
        <f t="array" aca="1" ref="H297" ca="1">IFERROR(_FV(STable[[#This Row],[Security Name]],"Change (%)",TRUE),0)</f>
        <v>3.859E-3</v>
      </c>
      <c r="I297" s="17" cm="1">
        <f t="array" aca="1" ref="I297" ca="1">IFERROR(_FV(STable[[#This Row],[Security Name]],"P/E",TRUE),0)</f>
        <v>14.876200000000001</v>
      </c>
      <c r="J297" s="17" cm="1">
        <f t="array" aca="1" ref="J297" ca="1">IFERROR(_FV(STable[[#This Row],[Security Name]],"Beta"),0)</f>
        <v>0.3508</v>
      </c>
    </row>
    <row r="298" spans="1:10" x14ac:dyDescent="0.3">
      <c r="A298" t="s">
        <v>415</v>
      </c>
      <c r="B298" t="e" vm="297">
        <v>#VALUE!</v>
      </c>
      <c r="C298" t="s">
        <v>3541</v>
      </c>
      <c r="D298" t="s">
        <v>4139</v>
      </c>
      <c r="E298">
        <v>4941</v>
      </c>
      <c r="F298" cm="1">
        <f t="array" aca="1" ref="F298" ca="1">IFERROR(_FV(STable[[#This Row],[Security Name]],"Market cap",TRUE),_FV(STable[[#This Row],[Security Name]],"Volume average",TRUE)*STable[[#This Row],[Price]])</f>
        <v>25616843518</v>
      </c>
      <c r="G298" s="4" cm="1">
        <f t="array" aca="1" ref="G298" ca="1">_FV(STable[[#This Row],[Security Name]],"Price")</f>
        <v>131.18</v>
      </c>
      <c r="H298" s="1" cm="1">
        <f t="array" aca="1" ref="H298" ca="1">IFERROR(_FV(STable[[#This Row],[Security Name]],"Change (%)",TRUE),0)</f>
        <v>3.673E-3</v>
      </c>
      <c r="I298" s="17" cm="1">
        <f t="array" aca="1" ref="I298" ca="1">IFERROR(_FV(STable[[#This Row],[Security Name]],"P/E",TRUE),0)</f>
        <v>23.0245</v>
      </c>
      <c r="J298" s="17" cm="1">
        <f t="array" aca="1" ref="J298" ca="1">IFERROR(_FV(STable[[#This Row],[Security Name]],"Beta"),0)</f>
        <v>0.67800000000000005</v>
      </c>
    </row>
    <row r="299" spans="1:10" x14ac:dyDescent="0.3">
      <c r="A299" t="s">
        <v>756</v>
      </c>
      <c r="B299" t="e" vm="298">
        <v>#VALUE!</v>
      </c>
      <c r="C299" t="s">
        <v>3541</v>
      </c>
      <c r="D299" t="s">
        <v>4139</v>
      </c>
      <c r="E299">
        <v>4941</v>
      </c>
      <c r="F299" cm="1">
        <f t="array" aca="1" ref="F299" ca="1">IFERROR(_FV(STable[[#This Row],[Security Name]],"Market cap",TRUE),_FV(STable[[#This Row],[Security Name]],"Volume average",TRUE)*STable[[#This Row],[Price]])</f>
        <v>2953157889</v>
      </c>
      <c r="G299" s="4" cm="1">
        <f t="array" aca="1" ref="G299" ca="1">_FV(STable[[#This Row],[Security Name]],"Price")</f>
        <v>75.349999999999994</v>
      </c>
      <c r="H299" s="1" cm="1">
        <f t="array" aca="1" ref="H299" ca="1">IFERROR(_FV(STable[[#This Row],[Security Name]],"Change (%)",TRUE),0)</f>
        <v>-2.1190000000000002E-3</v>
      </c>
      <c r="I299" s="17" cm="1">
        <f t="array" aca="1" ref="I299" ca="1">IFERROR(_FV(STable[[#This Row],[Security Name]],"P/E",TRUE),0)</f>
        <v>22.386299999999999</v>
      </c>
      <c r="J299" s="17" cm="1">
        <f t="array" aca="1" ref="J299" ca="1">IFERROR(_FV(STable[[#This Row],[Security Name]],"Beta"),0)</f>
        <v>0.61629999999999996</v>
      </c>
    </row>
    <row r="300" spans="1:10" x14ac:dyDescent="0.3">
      <c r="A300" t="s">
        <v>1531</v>
      </c>
      <c r="B300" t="e" vm="299">
        <v>#VALUE!</v>
      </c>
      <c r="C300" t="s">
        <v>3541</v>
      </c>
      <c r="D300" t="s">
        <v>4139</v>
      </c>
      <c r="E300">
        <v>4941</v>
      </c>
      <c r="F300" cm="1">
        <f t="array" aca="1" ref="F300" ca="1">IFERROR(_FV(STable[[#This Row],[Security Name]],"Market cap",TRUE),_FV(STable[[#This Row],[Security Name]],"Volume average",TRUE)*STable[[#This Row],[Price]])</f>
        <v>515324698</v>
      </c>
      <c r="G300" s="4" cm="1">
        <f t="array" aca="1" ref="G300" ca="1">_FV(STable[[#This Row],[Security Name]],"Price")</f>
        <v>32.28</v>
      </c>
      <c r="H300" s="1" cm="1">
        <f t="array" aca="1" ref="H300" ca="1">IFERROR(_FV(STable[[#This Row],[Security Name]],"Change (%)",TRUE),0)</f>
        <v>-1.4351000000000001E-2</v>
      </c>
      <c r="I300" s="17" cm="1">
        <f t="array" aca="1" ref="I300" ca="1">IFERROR(_FV(STable[[#This Row],[Security Name]],"P/E",TRUE),0)</f>
        <v>29.7347</v>
      </c>
      <c r="J300" s="17" cm="1">
        <f t="array" aca="1" ref="J300" ca="1">IFERROR(_FV(STable[[#This Row],[Security Name]],"Beta"),0)</f>
        <v>0.58050000000000002</v>
      </c>
    </row>
    <row r="301" spans="1:10" x14ac:dyDescent="0.3">
      <c r="A301" t="s">
        <v>1024</v>
      </c>
      <c r="B301" t="e" vm="300">
        <v>#VALUE!</v>
      </c>
      <c r="C301" t="s">
        <v>3541</v>
      </c>
      <c r="D301" t="s">
        <v>4139</v>
      </c>
      <c r="E301">
        <v>4941</v>
      </c>
      <c r="F301" cm="1">
        <f t="array" aca="1" ref="F301" ca="1">IFERROR(_FV(STable[[#This Row],[Security Name]],"Market cap",TRUE),_FV(STable[[#This Row],[Security Name]],"Volume average",TRUE)*STable[[#This Row],[Price]])</f>
        <v>2683416170</v>
      </c>
      <c r="G301" s="4" cm="1">
        <f t="array" aca="1" ref="G301" ca="1">_FV(STable[[#This Row],[Security Name]],"Price")</f>
        <v>44.84</v>
      </c>
      <c r="H301" s="1" cm="1">
        <f t="array" aca="1" ref="H301" ca="1">IFERROR(_FV(STable[[#This Row],[Security Name]],"Change (%)",TRUE),0)</f>
        <v>6.6949999999999996E-4</v>
      </c>
      <c r="I301" s="17" cm="1">
        <f t="array" aca="1" ref="I301" ca="1">IFERROR(_FV(STable[[#This Row],[Security Name]],"P/E",TRUE),0)</f>
        <v>20.823899999999998</v>
      </c>
      <c r="J301" s="17" cm="1">
        <f t="array" aca="1" ref="J301" ca="1">IFERROR(_FV(STable[[#This Row],[Security Name]],"Beta"),0)</f>
        <v>0.57020000000000004</v>
      </c>
    </row>
    <row r="302" spans="1:10" x14ac:dyDescent="0.3">
      <c r="A302" t="s">
        <v>2154</v>
      </c>
      <c r="B302" t="e" vm="301">
        <v>#VALUE!</v>
      </c>
      <c r="C302" t="s">
        <v>3541</v>
      </c>
      <c r="D302" t="s">
        <v>4139</v>
      </c>
      <c r="E302">
        <v>4941</v>
      </c>
      <c r="F302" cm="1">
        <f t="array" aca="1" ref="F302" ca="1">IFERROR(_FV(STable[[#This Row],[Security Name]],"Market cap",TRUE),_FV(STable[[#This Row],[Security Name]],"Volume average",TRUE)*STable[[#This Row],[Price]])</f>
        <v>220617042</v>
      </c>
      <c r="G302" s="4" cm="1">
        <f t="array" aca="1" ref="G302" ca="1">_FV(STable[[#This Row],[Security Name]],"Price")</f>
        <v>7.67</v>
      </c>
      <c r="H302" s="1" cm="1">
        <f t="array" aca="1" ref="H302" ca="1">IFERROR(_FV(STable[[#This Row],[Security Name]],"Change (%)",TRUE),0)</f>
        <v>3.9269999999999999E-3</v>
      </c>
      <c r="I302" s="17" cm="1">
        <f t="array" aca="1" ref="I302" ca="1">IFERROR(_FV(STable[[#This Row],[Security Name]],"P/E",TRUE),0)</f>
        <v>68.604699999999994</v>
      </c>
      <c r="J302" s="17" cm="1">
        <f t="array" aca="1" ref="J302" ca="1">IFERROR(_FV(STable[[#This Row],[Security Name]],"Beta"),0)</f>
        <v>1.0075000000000001</v>
      </c>
    </row>
    <row r="303" spans="1:10" x14ac:dyDescent="0.3">
      <c r="A303" t="s">
        <v>972</v>
      </c>
      <c r="B303" t="e" vm="302">
        <v>#VALUE!</v>
      </c>
      <c r="C303" t="s">
        <v>3541</v>
      </c>
      <c r="D303" t="s">
        <v>4139</v>
      </c>
      <c r="E303">
        <v>4941</v>
      </c>
      <c r="F303" cm="1">
        <f t="array" aca="1" ref="F303" ca="1">IFERROR(_FV(STable[[#This Row],[Security Name]],"Market cap",TRUE),_FV(STable[[#This Row],[Security Name]],"Volume average",TRUE)*STable[[#This Row],[Price]])</f>
        <v>950258421</v>
      </c>
      <c r="G303" s="4" cm="1">
        <f t="array" aca="1" ref="G303" ca="1">_FV(STable[[#This Row],[Security Name]],"Price")</f>
        <v>51.14</v>
      </c>
      <c r="H303" s="1" cm="1">
        <f t="array" aca="1" ref="H303" ca="1">IFERROR(_FV(STable[[#This Row],[Security Name]],"Change (%)",TRUE),0)</f>
        <v>1.0073E-2</v>
      </c>
      <c r="I303" s="17" cm="1">
        <f t="array" aca="1" ref="I303" ca="1">IFERROR(_FV(STable[[#This Row],[Security Name]],"P/E",TRUE),0)</f>
        <v>21.623699999999999</v>
      </c>
      <c r="J303" s="17" cm="1">
        <f t="array" aca="1" ref="J303" ca="1">IFERROR(_FV(STable[[#This Row],[Security Name]],"Beta"),0)</f>
        <v>0.80400000000000005</v>
      </c>
    </row>
    <row r="304" spans="1:10" x14ac:dyDescent="0.3">
      <c r="A304" t="s">
        <v>2408</v>
      </c>
      <c r="B304" t="e" vm="303">
        <v>#VALUE!</v>
      </c>
      <c r="C304" t="s">
        <v>3541</v>
      </c>
      <c r="D304" t="s">
        <v>4139</v>
      </c>
      <c r="E304">
        <v>4941</v>
      </c>
      <c r="F304" cm="1">
        <f t="array" aca="1" ref="F304" ca="1">IFERROR(_FV(STable[[#This Row],[Security Name]],"Market cap",TRUE),_FV(STable[[#This Row],[Security Name]],"Volume average",TRUE)*STable[[#This Row],[Price]])</f>
        <v>276712886</v>
      </c>
      <c r="G304" s="4" cm="1">
        <f t="array" aca="1" ref="G304" ca="1">_FV(STable[[#This Row],[Security Name]],"Price")</f>
        <v>11.48</v>
      </c>
      <c r="H304" s="1" cm="1">
        <f t="array" aca="1" ref="H304" ca="1">IFERROR(_FV(STable[[#This Row],[Security Name]],"Change (%)",TRUE),0)</f>
        <v>3.6101000000000001E-2</v>
      </c>
      <c r="I304" s="17" cm="1">
        <f t="array" aca="1" ref="I304" ca="1">IFERROR(_FV(STable[[#This Row],[Security Name]],"P/E",TRUE),0)</f>
        <v>20.154499999999999</v>
      </c>
      <c r="J304" s="17" cm="1">
        <f t="array" aca="1" ref="J304" ca="1">IFERROR(_FV(STable[[#This Row],[Security Name]],"Beta"),0)</f>
        <v>1.278</v>
      </c>
    </row>
    <row r="305" spans="1:10" x14ac:dyDescent="0.3">
      <c r="A305" t="s">
        <v>1243</v>
      </c>
      <c r="B305" t="e" vm="304">
        <v>#VALUE!</v>
      </c>
      <c r="C305" t="s">
        <v>3541</v>
      </c>
      <c r="D305" t="s">
        <v>4139</v>
      </c>
      <c r="E305">
        <v>4941</v>
      </c>
      <c r="F305" cm="1">
        <f t="array" aca="1" ref="F305" ca="1">IFERROR(_FV(STable[[#This Row],[Security Name]],"Market cap",TRUE),_FV(STable[[#This Row],[Security Name]],"Volume average",TRUE)*STable[[#This Row],[Price]])</f>
        <v>10985950878</v>
      </c>
      <c r="G305" s="4" cm="1">
        <f t="array" aca="1" ref="G305" ca="1">_FV(STable[[#This Row],[Security Name]],"Price")</f>
        <v>38.777999999999999</v>
      </c>
      <c r="H305" s="1" cm="1">
        <f t="array" aca="1" ref="H305" ca="1">IFERROR(_FV(STable[[#This Row],[Security Name]],"Change (%)",TRUE),0)</f>
        <v>1.498E-3</v>
      </c>
      <c r="I305" s="17" cm="1">
        <f t="array" aca="1" ref="I305" ca="1">IFERROR(_FV(STable[[#This Row],[Security Name]],"P/E",TRUE),0)</f>
        <v>17.560099999999998</v>
      </c>
      <c r="J305" s="17" cm="1">
        <f t="array" aca="1" ref="J305" ca="1">IFERROR(_FV(STable[[#This Row],[Security Name]],"Beta"),0)</f>
        <v>0.70620000000000005</v>
      </c>
    </row>
    <row r="306" spans="1:10" x14ac:dyDescent="0.3">
      <c r="A306" t="s">
        <v>1267</v>
      </c>
      <c r="B306" t="e" vm="305">
        <v>#VALUE!</v>
      </c>
      <c r="C306" t="s">
        <v>3541</v>
      </c>
      <c r="D306" t="s">
        <v>4139</v>
      </c>
      <c r="E306">
        <v>4941</v>
      </c>
      <c r="F306" cm="1">
        <f t="array" aca="1" ref="F306" ca="1">IFERROR(_FV(STable[[#This Row],[Security Name]],"Market cap",TRUE),_FV(STable[[#This Row],[Security Name]],"Volume average",TRUE)*STable[[#This Row],[Price]])</f>
        <v>433312014</v>
      </c>
      <c r="G306" s="4" cm="1">
        <f t="array" aca="1" ref="G306" ca="1">_FV(STable[[#This Row],[Security Name]],"Price")</f>
        <v>29.99</v>
      </c>
      <c r="H306" s="1" cm="1">
        <f t="array" aca="1" ref="H306" ca="1">IFERROR(_FV(STable[[#This Row],[Security Name]],"Change (%)",TRUE),0)</f>
        <v>-5.6369999999999996E-3</v>
      </c>
      <c r="I306" s="17" cm="1">
        <f t="array" aca="1" ref="I306" ca="1">IFERROR(_FV(STable[[#This Row],[Security Name]],"P/E",TRUE),0)</f>
        <v>21.539899999999999</v>
      </c>
      <c r="J306" s="17" cm="1">
        <f t="array" aca="1" ref="J306" ca="1">IFERROR(_FV(STable[[#This Row],[Security Name]],"Beta"),0)</f>
        <v>0.66310000000000002</v>
      </c>
    </row>
    <row r="307" spans="1:10" x14ac:dyDescent="0.3">
      <c r="A307" t="s">
        <v>1082</v>
      </c>
      <c r="B307" t="e" vm="306">
        <v>#VALUE!</v>
      </c>
      <c r="C307" t="s">
        <v>4069</v>
      </c>
      <c r="D307" t="s">
        <v>4169</v>
      </c>
      <c r="E307">
        <v>6199</v>
      </c>
      <c r="F307" cm="1">
        <f t="array" aca="1" ref="F307" ca="1">IFERROR(_FV(STable[[#This Row],[Security Name]],"Market cap",TRUE),_FV(STable[[#This Row],[Security Name]],"Volume average",TRUE)*STable[[#This Row],[Price]])</f>
        <v>3432883932</v>
      </c>
      <c r="G307" s="4" cm="1">
        <f t="array" aca="1" ref="G307" ca="1">_FV(STable[[#This Row],[Security Name]],"Price")</f>
        <v>253.17</v>
      </c>
      <c r="H307" s="1" cm="1">
        <f t="array" aca="1" ref="H307" ca="1">IFERROR(_FV(STable[[#This Row],[Security Name]],"Change (%)",TRUE),0)</f>
        <v>8.6800000000000002E-2</v>
      </c>
      <c r="I307" s="17" cm="1">
        <f t="array" aca="1" ref="I307" ca="1">IFERROR(_FV(STable[[#This Row],[Security Name]],"P/E",TRUE),0)</f>
        <v>18.764199999999999</v>
      </c>
      <c r="J307" s="17" cm="1">
        <f t="array" aca="1" ref="J307" ca="1">IFERROR(_FV(STable[[#This Row],[Security Name]],"Beta"),0)</f>
        <v>3.8342000000000001</v>
      </c>
    </row>
    <row r="308" spans="1:10" x14ac:dyDescent="0.3">
      <c r="A308" t="s">
        <v>2248</v>
      </c>
      <c r="B308" t="e" vm="307">
        <v>#VALUE!</v>
      </c>
      <c r="C308" t="s">
        <v>4069</v>
      </c>
      <c r="D308" t="s">
        <v>4169</v>
      </c>
      <c r="E308">
        <v>6199</v>
      </c>
      <c r="F308" cm="1">
        <f t="array" aca="1" ref="F308" ca="1">IFERROR(_FV(STable[[#This Row],[Security Name]],"Market cap",TRUE),_FV(STable[[#This Row],[Security Name]],"Volume average",TRUE)*STable[[#This Row],[Price]])</f>
        <v>1250275566</v>
      </c>
      <c r="G308" s="4" cm="1">
        <f t="array" aca="1" ref="G308" ca="1">_FV(STable[[#This Row],[Security Name]],"Price")</f>
        <v>15.15</v>
      </c>
      <c r="H308" s="1" cm="1">
        <f t="array" aca="1" ref="H308" ca="1">IFERROR(_FV(STable[[#This Row],[Security Name]],"Change (%)",TRUE),0)</f>
        <v>2.9912000000000001E-2</v>
      </c>
      <c r="I308" s="17" cm="1">
        <f t="array" aca="1" ref="I308" ca="1">IFERROR(_FV(STable[[#This Row],[Security Name]],"P/E",TRUE),0)</f>
        <v>16.8614</v>
      </c>
      <c r="J308" s="17" cm="1">
        <f t="array" aca="1" ref="J308" ca="1">IFERROR(_FV(STable[[#This Row],[Security Name]],"Beta"),0)</f>
        <v>5.6440000000000001</v>
      </c>
    </row>
    <row r="309" spans="1:10" x14ac:dyDescent="0.3">
      <c r="A309" t="s">
        <v>338</v>
      </c>
      <c r="B309" t="e" vm="308">
        <v>#VALUE!</v>
      </c>
      <c r="C309" t="s">
        <v>4069</v>
      </c>
      <c r="D309" t="s">
        <v>4111</v>
      </c>
      <c r="E309">
        <v>6282</v>
      </c>
      <c r="F309" cm="1">
        <f t="array" aca="1" ref="F309" ca="1">IFERROR(_FV(STable[[#This Row],[Security Name]],"Market cap",TRUE),_FV(STable[[#This Row],[Security Name]],"Volume average",TRUE)*STable[[#This Row],[Price]])</f>
        <v>7786203943</v>
      </c>
      <c r="G309" s="4" cm="1">
        <f t="array" aca="1" ref="G309" ca="1">_FV(STable[[#This Row],[Security Name]],"Price")</f>
        <v>291.78500000000003</v>
      </c>
      <c r="H309" s="1" cm="1">
        <f t="array" aca="1" ref="H309" ca="1">IFERROR(_FV(STable[[#This Row],[Security Name]],"Change (%)",TRUE),0)</f>
        <v>-2.5467E-2</v>
      </c>
      <c r="I309" s="17" cm="1">
        <f t="array" aca="1" ref="I309" ca="1">IFERROR(_FV(STable[[#This Row],[Security Name]],"P/E",TRUE),0)</f>
        <v>13.326700000000001</v>
      </c>
      <c r="J309" s="17" cm="1">
        <f t="array" aca="1" ref="J309" ca="1">IFERROR(_FV(STable[[#This Row],[Security Name]],"Beta"),0)</f>
        <v>1.1837</v>
      </c>
    </row>
    <row r="310" spans="1:10" x14ac:dyDescent="0.3">
      <c r="A310" t="s">
        <v>1129</v>
      </c>
      <c r="B310" t="e" vm="309">
        <v>#VALUE!</v>
      </c>
      <c r="C310" t="s">
        <v>4069</v>
      </c>
      <c r="D310" t="s">
        <v>4111</v>
      </c>
      <c r="E310">
        <v>6282</v>
      </c>
      <c r="F310" cm="1">
        <f t="array" aca="1" ref="F310" ca="1">IFERROR(_FV(STable[[#This Row],[Security Name]],"Market cap",TRUE),_FV(STable[[#This Row],[Security Name]],"Volume average",TRUE)*STable[[#This Row],[Price]])</f>
        <v>3040112886</v>
      </c>
      <c r="G310" s="4" cm="1">
        <f t="array" aca="1" ref="G310" ca="1">_FV(STable[[#This Row],[Security Name]],"Price")</f>
        <v>37.725000000000001</v>
      </c>
      <c r="H310" s="1" cm="1">
        <f t="array" aca="1" ref="H310" ca="1">IFERROR(_FV(STable[[#This Row],[Security Name]],"Change (%)",TRUE),0)</f>
        <v>2.0697999999999998E-2</v>
      </c>
      <c r="I310" s="17" cm="1">
        <f t="array" aca="1" ref="I310" ca="1">IFERROR(_FV(STable[[#This Row],[Security Name]],"P/E",TRUE),0)</f>
        <v>9.4068000000000005</v>
      </c>
      <c r="J310" s="17" cm="1">
        <f t="array" aca="1" ref="J310" ca="1">IFERROR(_FV(STable[[#This Row],[Security Name]],"Beta"),0)</f>
        <v>1.7173</v>
      </c>
    </row>
    <row r="311" spans="1:10" x14ac:dyDescent="0.3">
      <c r="A311" t="s">
        <v>384</v>
      </c>
      <c r="B311" t="e" vm="310">
        <v>#VALUE!</v>
      </c>
      <c r="C311" t="s">
        <v>4069</v>
      </c>
      <c r="D311" t="s">
        <v>4111</v>
      </c>
      <c r="E311">
        <v>6282</v>
      </c>
      <c r="F311" cm="1">
        <f t="array" aca="1" ref="F311" ca="1">IFERROR(_FV(STable[[#This Row],[Security Name]],"Market cap",TRUE),_FV(STable[[#This Row],[Security Name]],"Volume average",TRUE)*STable[[#This Row],[Price]])</f>
        <v>38640558256</v>
      </c>
      <c r="G311" s="4" cm="1">
        <f t="array" aca="1" ref="G311" ca="1">_FV(STable[[#This Row],[Security Name]],"Price")</f>
        <v>117.28</v>
      </c>
      <c r="H311" s="1" cm="1">
        <f t="array" aca="1" ref="H311" ca="1">IFERROR(_FV(STable[[#This Row],[Security Name]],"Change (%)",TRUE),0)</f>
        <v>9.1210000000000006E-3</v>
      </c>
      <c r="I311" s="17" cm="1">
        <f t="array" aca="1" ref="I311" ca="1">IFERROR(_FV(STable[[#This Row],[Security Name]],"P/E",TRUE),0)</f>
        <v>67.074600000000004</v>
      </c>
      <c r="J311" s="17" cm="1">
        <f t="array" aca="1" ref="J311" ca="1">IFERROR(_FV(STable[[#This Row],[Security Name]],"Beta"),0)</f>
        <v>1.5556000000000001</v>
      </c>
    </row>
    <row r="312" spans="1:10" x14ac:dyDescent="0.3">
      <c r="A312" t="s">
        <v>994</v>
      </c>
      <c r="B312" t="e" vm="311">
        <v>#VALUE!</v>
      </c>
      <c r="C312" t="s">
        <v>4069</v>
      </c>
      <c r="D312" t="s">
        <v>4111</v>
      </c>
      <c r="E312">
        <v>6282</v>
      </c>
      <c r="F312" cm="1">
        <f t="array" aca="1" ref="F312" ca="1">IFERROR(_FV(STable[[#This Row],[Security Name]],"Market cap",TRUE),_FV(STable[[#This Row],[Security Name]],"Volume average",TRUE)*STable[[#This Row],[Price]])</f>
        <v>85991990000</v>
      </c>
      <c r="G312" s="4" cm="1">
        <f t="array" aca="1" ref="G312" ca="1">_FV(STable[[#This Row],[Security Name]],"Price")</f>
        <v>67.44</v>
      </c>
      <c r="H312" s="1" cm="1">
        <f t="array" aca="1" ref="H312" ca="1">IFERROR(_FV(STable[[#This Row],[Security Name]],"Change (%)",TRUE),0)</f>
        <v>1.3983000000000001E-2</v>
      </c>
      <c r="I312" s="17" cm="1">
        <f t="array" aca="1" ref="I312" ca="1">IFERROR(_FV(STable[[#This Row],[Security Name]],"P/E",TRUE),0)</f>
        <v>32.141100000000002</v>
      </c>
      <c r="J312" s="17" cm="1">
        <f t="array" aca="1" ref="J312" ca="1">IFERROR(_FV(STable[[#This Row],[Security Name]],"Beta"),0)</f>
        <v>1.3531</v>
      </c>
    </row>
    <row r="313" spans="1:10" x14ac:dyDescent="0.3">
      <c r="A313" t="s">
        <v>1665</v>
      </c>
      <c r="B313" t="e" vm="312">
        <v>#VALUE!</v>
      </c>
      <c r="C313" t="s">
        <v>4069</v>
      </c>
      <c r="D313" t="s">
        <v>4111</v>
      </c>
      <c r="E313">
        <v>6282</v>
      </c>
      <c r="F313" cm="1">
        <f t="array" aca="1" ref="F313" ca="1">IFERROR(_FV(STable[[#This Row],[Security Name]],"Market cap",TRUE),_FV(STable[[#This Row],[Security Name]],"Volume average",TRUE)*STable[[#This Row],[Price]])</f>
        <v>14097065238</v>
      </c>
      <c r="G313" s="4" cm="1">
        <f t="array" aca="1" ref="G313" ca="1">_FV(STable[[#This Row],[Security Name]],"Price")</f>
        <v>27.07</v>
      </c>
      <c r="H313" s="1" cm="1">
        <f t="array" aca="1" ref="H313" ca="1">IFERROR(_FV(STable[[#This Row],[Security Name]],"Change (%)",TRUE),0)</f>
        <v>1.9585999999999999E-2</v>
      </c>
      <c r="I313" s="17" cm="1">
        <f t="array" aca="1" ref="I313" ca="1">IFERROR(_FV(STable[[#This Row],[Security Name]],"P/E",TRUE),0)</f>
        <v>24.910299999999999</v>
      </c>
      <c r="J313" s="17" cm="1">
        <f t="array" aca="1" ref="J313" ca="1">IFERROR(_FV(STable[[#This Row],[Security Name]],"Beta"),0)</f>
        <v>1.5041</v>
      </c>
    </row>
    <row r="314" spans="1:10" x14ac:dyDescent="0.3">
      <c r="A314" t="s">
        <v>947</v>
      </c>
      <c r="B314" t="e" vm="313">
        <v>#VALUE!</v>
      </c>
      <c r="C314" t="s">
        <v>4069</v>
      </c>
      <c r="D314" t="s">
        <v>4076</v>
      </c>
      <c r="E314">
        <v>6022</v>
      </c>
      <c r="F314" cm="1">
        <f t="array" aca="1" ref="F314" ca="1">IFERROR(_FV(STable[[#This Row],[Security Name]],"Market cap",TRUE),_FV(STable[[#This Row],[Security Name]],"Volume average",TRUE)*STable[[#This Row],[Price]])</f>
        <v>93113671964</v>
      </c>
      <c r="G314" s="4" cm="1">
        <f t="array" aca="1" ref="G314" ca="1">_FV(STable[[#This Row],[Security Name]],"Price")</f>
        <v>135.29499999999999</v>
      </c>
      <c r="H314" s="1" cm="1">
        <f t="array" aca="1" ref="H314" ca="1">IFERROR(_FV(STable[[#This Row],[Security Name]],"Change (%)",TRUE),0)</f>
        <v>3.3739999999999998E-3</v>
      </c>
      <c r="I314" s="17" cm="1">
        <f t="array" aca="1" ref="I314" ca="1">IFERROR(_FV(STable[[#This Row],[Security Name]],"P/E",TRUE),0)</f>
        <v>18.253499999999999</v>
      </c>
      <c r="J314" s="17" cm="1">
        <f t="array" aca="1" ref="J314" ca="1">IFERROR(_FV(STable[[#This Row],[Security Name]],"Beta"),0)</f>
        <v>1.083</v>
      </c>
    </row>
    <row r="315" spans="1:10" x14ac:dyDescent="0.3">
      <c r="A315" t="s">
        <v>32</v>
      </c>
      <c r="B315" t="e" vm="314">
        <v>#VALUE!</v>
      </c>
      <c r="C315" t="s">
        <v>4069</v>
      </c>
      <c r="D315" t="s">
        <v>4157</v>
      </c>
      <c r="E315">
        <v>6211</v>
      </c>
      <c r="F315" cm="1">
        <f t="array" aca="1" ref="F315" ca="1">IFERROR(_FV(STable[[#This Row],[Security Name]],"Market cap",TRUE),_FV(STable[[#This Row],[Security Name]],"Volume average",TRUE)*STable[[#This Row],[Price]])</f>
        <v>164009191908</v>
      </c>
      <c r="G315" s="4" cm="1">
        <f t="array" aca="1" ref="G315" ca="1">_FV(STable[[#This Row],[Security Name]],"Price")</f>
        <v>1055.6400000000001</v>
      </c>
      <c r="H315" s="1" cm="1">
        <f t="array" aca="1" ref="H315" ca="1">IFERROR(_FV(STable[[#This Row],[Security Name]],"Change (%)",TRUE),0)</f>
        <v>2.9943000000000001E-2</v>
      </c>
      <c r="I315" s="17" cm="1">
        <f t="array" aca="1" ref="I315" ca="1">IFERROR(_FV(STable[[#This Row],[Security Name]],"P/E",TRUE),0)</f>
        <v>30.46</v>
      </c>
      <c r="J315" s="17" cm="1">
        <f t="array" aca="1" ref="J315" ca="1">IFERROR(_FV(STable[[#This Row],[Security Name]],"Beta"),0)</f>
        <v>1.4615</v>
      </c>
    </row>
    <row r="316" spans="1:10" x14ac:dyDescent="0.3">
      <c r="A316" t="s">
        <v>450</v>
      </c>
      <c r="B316" t="e" vm="315">
        <v>#VALUE!</v>
      </c>
      <c r="C316" t="s">
        <v>4069</v>
      </c>
      <c r="D316" t="s">
        <v>4111</v>
      </c>
      <c r="E316">
        <v>6282</v>
      </c>
      <c r="F316" cm="1">
        <f t="array" aca="1" ref="F316" ca="1">IFERROR(_FV(STable[[#This Row],[Security Name]],"Market cap",TRUE),_FV(STable[[#This Row],[Security Name]],"Volume average",TRUE)*STable[[#This Row],[Price]])</f>
        <v>153043777950</v>
      </c>
      <c r="G316" s="4" cm="1">
        <f t="array" aca="1" ref="G316" ca="1">_FV(STable[[#This Row],[Security Name]],"Price")</f>
        <v>128.85</v>
      </c>
      <c r="H316" s="1" cm="1">
        <f t="array" aca="1" ref="H316" ca="1">IFERROR(_FV(STable[[#This Row],[Security Name]],"Change (%)",TRUE),0)</f>
        <v>5.6189999999999999E-3</v>
      </c>
      <c r="I316" s="17" cm="1">
        <f t="array" aca="1" ref="I316" ca="1">IFERROR(_FV(STable[[#This Row],[Security Name]],"P/E",TRUE),0)</f>
        <v>33.282499999999999</v>
      </c>
      <c r="J316" s="17" cm="1">
        <f t="array" aca="1" ref="J316" ca="1">IFERROR(_FV(STable[[#This Row],[Security Name]],"Beta"),0)</f>
        <v>1.6874</v>
      </c>
    </row>
    <row r="317" spans="1:10" x14ac:dyDescent="0.3">
      <c r="A317" t="s">
        <v>1162</v>
      </c>
      <c r="B317" t="e" vm="316">
        <v>#VALUE!</v>
      </c>
      <c r="C317" t="s">
        <v>4069</v>
      </c>
      <c r="D317" t="s">
        <v>4111</v>
      </c>
      <c r="E317">
        <v>6282</v>
      </c>
      <c r="F317" cm="1">
        <f t="array" aca="1" ref="F317" ca="1">IFERROR(_FV(STable[[#This Row],[Security Name]],"Market cap",TRUE),_FV(STable[[#This Row],[Security Name]],"Volume average",TRUE)*STable[[#This Row],[Price]])</f>
        <v>18957871039</v>
      </c>
      <c r="G317" s="4" cm="1">
        <f t="array" aca="1" ref="G317" ca="1">_FV(STable[[#This Row],[Security Name]],"Price")</f>
        <v>52.49</v>
      </c>
      <c r="H317" s="1" cm="1">
        <f t="array" aca="1" ref="H317" ca="1">IFERROR(_FV(STable[[#This Row],[Security Name]],"Change (%)",TRUE),0)</f>
        <v>2.3595999999999999E-2</v>
      </c>
      <c r="I317" s="17" cm="1">
        <f t="array" aca="1" ref="I317" ca="1">IFERROR(_FV(STable[[#This Row],[Security Name]],"P/E",TRUE),0)</f>
        <v>24.008600000000001</v>
      </c>
      <c r="J317" s="17" cm="1">
        <f t="array" aca="1" ref="J317" ca="1">IFERROR(_FV(STable[[#This Row],[Security Name]],"Beta"),0)</f>
        <v>1.9626999999999999</v>
      </c>
    </row>
    <row r="318" spans="1:10" x14ac:dyDescent="0.3">
      <c r="A318" t="s">
        <v>800</v>
      </c>
      <c r="B318" t="e" vm="317">
        <v>#VALUE!</v>
      </c>
      <c r="C318" t="s">
        <v>4069</v>
      </c>
      <c r="D318" t="s">
        <v>4111</v>
      </c>
      <c r="E318">
        <v>6282</v>
      </c>
      <c r="F318" cm="1">
        <f t="array" aca="1" ref="F318" ca="1">IFERROR(_FV(STable[[#This Row],[Security Name]],"Market cap",TRUE),_FV(STable[[#This Row],[Security Name]],"Volume average",TRUE)*STable[[#This Row],[Price]])</f>
        <v>3358078079</v>
      </c>
      <c r="G318" s="4" cm="1">
        <f t="array" aca="1" ref="G318" ca="1">_FV(STable[[#This Row],[Security Name]],"Price")</f>
        <v>65.34</v>
      </c>
      <c r="H318" s="1" cm="1">
        <f t="array" aca="1" ref="H318" ca="1">IFERROR(_FV(STable[[#This Row],[Security Name]],"Change (%)",TRUE),0)</f>
        <v>1.0829E-2</v>
      </c>
      <c r="I318" s="17" cm="1">
        <f t="array" aca="1" ref="I318" ca="1">IFERROR(_FV(STable[[#This Row],[Security Name]],"P/E",TRUE),0)</f>
        <v>21.971900000000002</v>
      </c>
      <c r="J318" s="17" cm="1">
        <f t="array" aca="1" ref="J318" ca="1">IFERROR(_FV(STable[[#This Row],[Security Name]],"Beta"),0)</f>
        <v>1.2257</v>
      </c>
    </row>
    <row r="319" spans="1:10" x14ac:dyDescent="0.3">
      <c r="A319" t="s">
        <v>347</v>
      </c>
      <c r="B319" t="e" vm="318">
        <v>#VALUE!</v>
      </c>
      <c r="C319" t="s">
        <v>4069</v>
      </c>
      <c r="D319" t="s">
        <v>4111</v>
      </c>
      <c r="E319">
        <v>6282</v>
      </c>
      <c r="F319" cm="1">
        <f t="array" aca="1" ref="F319" ca="1">IFERROR(_FV(STable[[#This Row],[Security Name]],"Market cap",TRUE),_FV(STable[[#This Row],[Security Name]],"Volume average",TRUE)*STable[[#This Row],[Price]])</f>
        <v>469692992</v>
      </c>
      <c r="G319" s="4" cm="1">
        <f t="array" aca="1" ref="G319" ca="1">_FV(STable[[#This Row],[Security Name]],"Price")</f>
        <v>173.66</v>
      </c>
      <c r="H319" s="1" cm="1">
        <f t="array" aca="1" ref="H319" ca="1">IFERROR(_FV(STable[[#This Row],[Security Name]],"Change (%)",TRUE),0)</f>
        <v>5.6169999999999996E-3</v>
      </c>
      <c r="I319" s="17" cm="1">
        <f t="array" aca="1" ref="I319" ca="1">IFERROR(_FV(STable[[#This Row],[Security Name]],"P/E",TRUE),0)</f>
        <v>9.6974</v>
      </c>
      <c r="J319" s="17" cm="1">
        <f t="array" aca="1" ref="J319" ca="1">IFERROR(_FV(STable[[#This Row],[Security Name]],"Beta"),0)</f>
        <v>0.68930000000000002</v>
      </c>
    </row>
    <row r="320" spans="1:10" x14ac:dyDescent="0.3">
      <c r="A320" t="s">
        <v>1395</v>
      </c>
      <c r="B320" t="e" vm="319">
        <v>#VALUE!</v>
      </c>
      <c r="C320" t="s">
        <v>4069</v>
      </c>
      <c r="D320" t="s">
        <v>4111</v>
      </c>
      <c r="E320">
        <v>6282</v>
      </c>
      <c r="F320" cm="1">
        <f t="array" aca="1" ref="F320" ca="1">IFERROR(_FV(STable[[#This Row],[Security Name]],"Market cap",TRUE),_FV(STable[[#This Row],[Security Name]],"Volume average",TRUE)*STable[[#This Row],[Price]])</f>
        <v>4294800512</v>
      </c>
      <c r="G320" s="4" cm="1">
        <f t="array" aca="1" ref="G320" ca="1">_FV(STable[[#This Row],[Security Name]],"Price")</f>
        <v>56.63</v>
      </c>
      <c r="H320" s="1" cm="1">
        <f t="array" aca="1" ref="H320" ca="1">IFERROR(_FV(STable[[#This Row],[Security Name]],"Change (%)",TRUE),0)</f>
        <v>-5.6189999999999999E-3</v>
      </c>
      <c r="I320" s="17" cm="1">
        <f t="array" aca="1" ref="I320" ca="1">IFERROR(_FV(STable[[#This Row],[Security Name]],"P/E",TRUE),0)</f>
        <v>11.035500000000001</v>
      </c>
      <c r="J320" s="17" cm="1">
        <f t="array" aca="1" ref="J320" ca="1">IFERROR(_FV(STable[[#This Row],[Security Name]],"Beta"),0)</f>
        <v>0.67369999999999997</v>
      </c>
    </row>
    <row r="321" spans="1:10" x14ac:dyDescent="0.3">
      <c r="A321" t="s">
        <v>2380</v>
      </c>
      <c r="B321" t="e" vm="320">
        <v>#VALUE!</v>
      </c>
      <c r="C321" t="s">
        <v>4069</v>
      </c>
      <c r="D321" t="s">
        <v>4111</v>
      </c>
      <c r="E321">
        <v>6282</v>
      </c>
      <c r="F321" cm="1">
        <f t="array" aca="1" ref="F321" ca="1">IFERROR(_FV(STable[[#This Row],[Security Name]],"Market cap",TRUE),_FV(STable[[#This Row],[Security Name]],"Volume average",TRUE)*STable[[#This Row],[Price]])</f>
        <v>2211046656</v>
      </c>
      <c r="G321" s="4" cm="1">
        <f t="array" aca="1" ref="G321" ca="1">_FV(STable[[#This Row],[Security Name]],"Price")</f>
        <v>10.92</v>
      </c>
      <c r="H321" s="1" cm="1">
        <f t="array" aca="1" ref="H321" ca="1">IFERROR(_FV(STable[[#This Row],[Security Name]],"Change (%)",TRUE),0)</f>
        <v>2.8249E-2</v>
      </c>
      <c r="I321" s="17" cm="1">
        <f t="array" aca="1" ref="I321" ca="1">IFERROR(_FV(STable[[#This Row],[Security Name]],"P/E",TRUE),0)</f>
        <v>25.567799999999998</v>
      </c>
      <c r="J321" s="17" cm="1">
        <f t="array" aca="1" ref="J321" ca="1">IFERROR(_FV(STable[[#This Row],[Security Name]],"Beta"),0)</f>
        <v>0.87119999999999997</v>
      </c>
    </row>
    <row r="322" spans="1:10" x14ac:dyDescent="0.3">
      <c r="A322" t="s">
        <v>494</v>
      </c>
      <c r="B322" t="e" vm="321">
        <v>#VALUE!</v>
      </c>
      <c r="C322" t="s">
        <v>4069</v>
      </c>
      <c r="D322" t="s">
        <v>4111</v>
      </c>
      <c r="E322">
        <v>6282</v>
      </c>
      <c r="F322" cm="1">
        <f t="array" aca="1" ref="F322" ca="1">IFERROR(_FV(STable[[#This Row],[Security Name]],"Market cap",TRUE),_FV(STable[[#This Row],[Security Name]],"Volume average",TRUE)*STable[[#This Row],[Price]])</f>
        <v>5901006638</v>
      </c>
      <c r="G322" s="4" cm="1">
        <f t="array" aca="1" ref="G322" ca="1">_FV(STable[[#This Row],[Security Name]],"Price")</f>
        <v>105.8</v>
      </c>
      <c r="H322" s="1" cm="1">
        <f t="array" aca="1" ref="H322" ca="1">IFERROR(_FV(STable[[#This Row],[Security Name]],"Change (%)",TRUE),0)</f>
        <v>1.5647000000000001E-2</v>
      </c>
      <c r="I322" s="17" cm="1">
        <f t="array" aca="1" ref="I322" ca="1">IFERROR(_FV(STable[[#This Row],[Security Name]],"P/E",TRUE),0)</f>
        <v>18.9389</v>
      </c>
      <c r="J322" s="17" cm="1">
        <f t="array" aca="1" ref="J322" ca="1">IFERROR(_FV(STable[[#This Row],[Security Name]],"Beta"),0)</f>
        <v>1.3237000000000001</v>
      </c>
    </row>
    <row r="323" spans="1:10" x14ac:dyDescent="0.3">
      <c r="A323" t="s">
        <v>2565</v>
      </c>
      <c r="B323" t="e" vm="322">
        <v>#VALUE!</v>
      </c>
      <c r="C323" t="s">
        <v>4069</v>
      </c>
      <c r="D323" t="s">
        <v>4111</v>
      </c>
      <c r="E323">
        <v>6282</v>
      </c>
      <c r="F323" cm="1">
        <f t="array" aca="1" ref="F323" ca="1">IFERROR(_FV(STable[[#This Row],[Security Name]],"Market cap",TRUE),_FV(STable[[#This Row],[Security Name]],"Volume average",TRUE)*STable[[#This Row],[Price]])</f>
        <v>78921010</v>
      </c>
      <c r="G323" s="4" cm="1">
        <f t="array" aca="1" ref="G323" ca="1">_FV(STable[[#This Row],[Security Name]],"Price")</f>
        <v>9.9999000000000002</v>
      </c>
      <c r="H323" s="1" cm="1">
        <f t="array" aca="1" ref="H323" ca="1">IFERROR(_FV(STable[[#This Row],[Security Name]],"Change (%)",TRUE),0)</f>
        <v>1.8319999999999999E-2</v>
      </c>
      <c r="I323" s="17" cm="1">
        <f t="array" aca="1" ref="I323" ca="1">IFERROR(_FV(STable[[#This Row],[Security Name]],"P/E",TRUE),0)</f>
        <v>8.7289999999999992</v>
      </c>
      <c r="J323" s="17" cm="1">
        <f t="array" aca="1" ref="J323" ca="1">IFERROR(_FV(STable[[#This Row],[Security Name]],"Beta"),0)</f>
        <v>0.57499999999999996</v>
      </c>
    </row>
    <row r="324" spans="1:10" x14ac:dyDescent="0.3">
      <c r="A324" t="s">
        <v>2003</v>
      </c>
      <c r="B324" t="e" vm="323">
        <v>#VALUE!</v>
      </c>
      <c r="C324" t="s">
        <v>4069</v>
      </c>
      <c r="D324" t="s">
        <v>4111</v>
      </c>
      <c r="E324">
        <v>6282</v>
      </c>
      <c r="F324" cm="1">
        <f t="array" aca="1" ref="F324" ca="1">IFERROR(_FV(STable[[#This Row],[Security Name]],"Market cap",TRUE),_FV(STable[[#This Row],[Security Name]],"Volume average",TRUE)*STable[[#This Row],[Price]])</f>
        <v>10983272820</v>
      </c>
      <c r="G324" s="4" cm="1">
        <f t="array" aca="1" ref="G324" ca="1">_FV(STable[[#This Row],[Security Name]],"Price")</f>
        <v>24.774999999999999</v>
      </c>
      <c r="H324" s="1" cm="1">
        <f t="array" aca="1" ref="H324" ca="1">IFERROR(_FV(STable[[#This Row],[Security Name]],"Change (%)",TRUE),0)</f>
        <v>3.1862000000000001E-2</v>
      </c>
      <c r="I324" s="17" cm="1">
        <f t="array" aca="1" ref="I324" ca="1">IFERROR(_FV(STable[[#This Row],[Security Name]],"P/E",TRUE),0)</f>
        <v>0</v>
      </c>
      <c r="J324" s="17" cm="1">
        <f t="array" aca="1" ref="J324" ca="1">IFERROR(_FV(STable[[#This Row],[Security Name]],"Beta"),0)</f>
        <v>1.5596000000000001</v>
      </c>
    </row>
    <row r="325" spans="1:10" x14ac:dyDescent="0.3">
      <c r="A325" t="s">
        <v>1356</v>
      </c>
      <c r="B325" t="e" vm="324">
        <v>#VALUE!</v>
      </c>
      <c r="C325" t="s">
        <v>4069</v>
      </c>
      <c r="D325" t="s">
        <v>4111</v>
      </c>
      <c r="E325">
        <v>6282</v>
      </c>
      <c r="F325" cm="1">
        <f t="array" aca="1" ref="F325" ca="1">IFERROR(_FV(STable[[#This Row],[Security Name]],"Market cap",TRUE),_FV(STable[[#This Row],[Security Name]],"Volume average",TRUE)*STable[[#This Row],[Price]])</f>
        <v>7942597180</v>
      </c>
      <c r="G325" s="4" cm="1">
        <f t="array" aca="1" ref="G325" ca="1">_FV(STable[[#This Row],[Security Name]],"Price")</f>
        <v>51.55</v>
      </c>
      <c r="H325" s="1" cm="1">
        <f t="array" aca="1" ref="H325" ca="1">IFERROR(_FV(STable[[#This Row],[Security Name]],"Change (%)",TRUE),0)</f>
        <v>-1.939E-4</v>
      </c>
      <c r="I325" s="17" cm="1">
        <f t="array" aca="1" ref="I325" ca="1">IFERROR(_FV(STable[[#This Row],[Security Name]],"P/E",TRUE),0)</f>
        <v>9.3979999999999997</v>
      </c>
      <c r="J325" s="17" cm="1">
        <f t="array" aca="1" ref="J325" ca="1">IFERROR(_FV(STable[[#This Row],[Security Name]],"Beta"),0)</f>
        <v>1.4071</v>
      </c>
    </row>
    <row r="326" spans="1:10" x14ac:dyDescent="0.3">
      <c r="A326" t="s">
        <v>566</v>
      </c>
      <c r="B326" t="e" vm="325">
        <v>#VALUE!</v>
      </c>
      <c r="C326" t="s">
        <v>4069</v>
      </c>
      <c r="D326" t="s">
        <v>4111</v>
      </c>
      <c r="E326">
        <v>6282</v>
      </c>
      <c r="F326" cm="1">
        <f t="array" aca="1" ref="F326" ca="1">IFERROR(_FV(STable[[#This Row],[Security Name]],"Market cap",TRUE),_FV(STable[[#This Row],[Security Name]],"Volume average",TRUE)*STable[[#This Row],[Price]])</f>
        <v>92168532042</v>
      </c>
      <c r="G326" s="4" cm="1">
        <f t="array" aca="1" ref="G326" ca="1">_FV(STable[[#This Row],[Security Name]],"Price")</f>
        <v>103.38</v>
      </c>
      <c r="H326" s="1" cm="1">
        <f t="array" aca="1" ref="H326" ca="1">IFERROR(_FV(STable[[#This Row],[Security Name]],"Change (%)",TRUE),0)</f>
        <v>1.3330999999999999E-2</v>
      </c>
      <c r="I326" s="17" cm="1">
        <f t="array" aca="1" ref="I326" ca="1">IFERROR(_FV(STable[[#This Row],[Security Name]],"P/E",TRUE),0)</f>
        <v>43.974600000000002</v>
      </c>
      <c r="J326" s="17" cm="1">
        <f t="array" aca="1" ref="J326" ca="1">IFERROR(_FV(STable[[#This Row],[Security Name]],"Beta"),0)</f>
        <v>1.8781000000000001</v>
      </c>
    </row>
    <row r="327" spans="1:10" x14ac:dyDescent="0.3">
      <c r="A327" t="s">
        <v>2049</v>
      </c>
      <c r="B327" t="e" vm="326">
        <v>#VALUE!</v>
      </c>
      <c r="C327" t="s">
        <v>4069</v>
      </c>
      <c r="D327" t="s">
        <v>4111</v>
      </c>
      <c r="E327">
        <v>6282</v>
      </c>
      <c r="F327" cm="1">
        <f t="array" aca="1" ref="F327" ca="1">IFERROR(_FV(STable[[#This Row],[Security Name]],"Market cap",TRUE),_FV(STable[[#This Row],[Security Name]],"Volume average",TRUE)*STable[[#This Row],[Price]])</f>
        <v>689980661</v>
      </c>
      <c r="G327" s="4" cm="1">
        <f t="array" aca="1" ref="G327" ca="1">_FV(STable[[#This Row],[Security Name]],"Price")</f>
        <v>10.23</v>
      </c>
      <c r="H327" s="1" cm="1">
        <f t="array" aca="1" ref="H327" ca="1">IFERROR(_FV(STable[[#This Row],[Security Name]],"Change (%)",TRUE),0)</f>
        <v>1.1869000000000001E-2</v>
      </c>
      <c r="I327" s="17" cm="1">
        <f t="array" aca="1" ref="I327" ca="1">IFERROR(_FV(STable[[#This Row],[Security Name]],"P/E",TRUE),0)</f>
        <v>7.8253000000000004</v>
      </c>
      <c r="J327" s="17" cm="1">
        <f t="array" aca="1" ref="J327" ca="1">IFERROR(_FV(STable[[#This Row],[Security Name]],"Beta"),0)</f>
        <v>0.77580000000000005</v>
      </c>
    </row>
    <row r="328" spans="1:10" x14ac:dyDescent="0.3">
      <c r="A328" t="s">
        <v>689</v>
      </c>
      <c r="B328" t="e" vm="327">
        <v>#VALUE!</v>
      </c>
      <c r="C328" t="s">
        <v>4069</v>
      </c>
      <c r="D328" t="s">
        <v>4076</v>
      </c>
      <c r="E328">
        <v>6022</v>
      </c>
      <c r="F328" cm="1">
        <f t="array" aca="1" ref="F328" ca="1">IFERROR(_FV(STable[[#This Row],[Security Name]],"Market cap",TRUE),_FV(STable[[#This Row],[Security Name]],"Volume average",TRUE)*STable[[#This Row],[Price]])</f>
        <v>29504940489</v>
      </c>
      <c r="G328" s="4" cm="1">
        <f t="array" aca="1" ref="G328" ca="1">_FV(STable[[#This Row],[Security Name]],"Price")</f>
        <v>159.21</v>
      </c>
      <c r="H328" s="1" cm="1">
        <f t="array" aca="1" ref="H328" ca="1">IFERROR(_FV(STable[[#This Row],[Security Name]],"Change (%)",TRUE),0)</f>
        <v>1.5564E-2</v>
      </c>
      <c r="I328" s="17" cm="1">
        <f t="array" aca="1" ref="I328" ca="1">IFERROR(_FV(STable[[#This Row],[Security Name]],"P/E",TRUE),0)</f>
        <v>18.216200000000001</v>
      </c>
      <c r="J328" s="17" cm="1">
        <f t="array" aca="1" ref="J328" ca="1">IFERROR(_FV(STable[[#This Row],[Security Name]],"Beta"),0)</f>
        <v>1.2513000000000001</v>
      </c>
    </row>
    <row r="329" spans="1:10" x14ac:dyDescent="0.3">
      <c r="A329" t="s">
        <v>1855</v>
      </c>
      <c r="B329" t="e" vm="328">
        <v>#VALUE!</v>
      </c>
      <c r="C329" t="s">
        <v>4069</v>
      </c>
      <c r="D329" t="s">
        <v>4111</v>
      </c>
      <c r="E329">
        <v>6282</v>
      </c>
      <c r="F329" cm="1">
        <f t="array" aca="1" ref="F329" ca="1">IFERROR(_FV(STable[[#This Row],[Security Name]],"Market cap",TRUE),_FV(STable[[#This Row],[Security Name]],"Volume average",TRUE)*STable[[#This Row],[Price]])</f>
        <v>15063783300</v>
      </c>
      <c r="G329" s="4" cm="1">
        <f t="array" aca="1" ref="G329" ca="1">_FV(STable[[#This Row],[Security Name]],"Price")</f>
        <v>9.69</v>
      </c>
      <c r="H329" s="1" cm="1">
        <f t="array" aca="1" ref="H329" ca="1">IFERROR(_FV(STable[[#This Row],[Security Name]],"Change (%)",TRUE),0)</f>
        <v>4.1449999999999994E-3</v>
      </c>
      <c r="I329" s="17" cm="1">
        <f t="array" aca="1" ref="I329" ca="1">IFERROR(_FV(STable[[#This Row],[Security Name]],"P/E",TRUE),0)</f>
        <v>91.242900000000006</v>
      </c>
      <c r="J329" s="17" cm="1">
        <f t="array" aca="1" ref="J329" ca="1">IFERROR(_FV(STable[[#This Row],[Security Name]],"Beta"),0)</f>
        <v>1.2035</v>
      </c>
    </row>
    <row r="330" spans="1:10" x14ac:dyDescent="0.3">
      <c r="A330" t="s">
        <v>2034</v>
      </c>
      <c r="B330" t="e" vm="329">
        <v>#VALUE!</v>
      </c>
      <c r="C330" t="s">
        <v>4069</v>
      </c>
      <c r="D330" t="s">
        <v>4111</v>
      </c>
      <c r="E330">
        <v>6282</v>
      </c>
      <c r="F330" cm="1">
        <f t="array" aca="1" ref="F330" ca="1">IFERROR(_FV(STable[[#This Row],[Security Name]],"Market cap",TRUE),_FV(STable[[#This Row],[Security Name]],"Volume average",TRUE)*STable[[#This Row],[Price]])</f>
        <v>162226607</v>
      </c>
      <c r="G330" s="4" cm="1">
        <f t="array" aca="1" ref="G330" ca="1">_FV(STable[[#This Row],[Security Name]],"Price")</f>
        <v>13.755000000000001</v>
      </c>
      <c r="H330" s="1" cm="1">
        <f t="array" aca="1" ref="H330" ca="1">IFERROR(_FV(STable[[#This Row],[Security Name]],"Change (%)",TRUE),0)</f>
        <v>1.1396999999999999E-2</v>
      </c>
      <c r="I330" s="17" cm="1">
        <f t="array" aca="1" ref="I330" ca="1">IFERROR(_FV(STable[[#This Row],[Security Name]],"P/E",TRUE),0)</f>
        <v>19.253900000000002</v>
      </c>
      <c r="J330" s="17" cm="1">
        <f t="array" aca="1" ref="J330" ca="1">IFERROR(_FV(STable[[#This Row],[Security Name]],"Beta"),0)</f>
        <v>0.76119999999999999</v>
      </c>
    </row>
    <row r="331" spans="1:10" x14ac:dyDescent="0.3">
      <c r="A331" t="s">
        <v>1286</v>
      </c>
      <c r="B331" t="e" vm="330">
        <v>#VALUE!</v>
      </c>
      <c r="C331" t="s">
        <v>4069</v>
      </c>
      <c r="D331" t="s">
        <v>4111</v>
      </c>
      <c r="E331">
        <v>6282</v>
      </c>
      <c r="F331" cm="1">
        <f t="array" aca="1" ref="F331" ca="1">IFERROR(_FV(STable[[#This Row],[Security Name]],"Market cap",TRUE),_FV(STable[[#This Row],[Security Name]],"Volume average",TRUE)*STable[[#This Row],[Price]])</f>
        <v>6557468351</v>
      </c>
      <c r="G331" s="4" cm="1">
        <f t="array" aca="1" ref="G331" ca="1">_FV(STable[[#This Row],[Security Name]],"Price")</f>
        <v>55.03</v>
      </c>
      <c r="H331" s="1" cm="1">
        <f t="array" aca="1" ref="H331" ca="1">IFERROR(_FV(STable[[#This Row],[Security Name]],"Change (%)",TRUE),0)</f>
        <v>1.2511000000000001E-2</v>
      </c>
      <c r="I331" s="17" cm="1">
        <f t="array" aca="1" ref="I331" ca="1">IFERROR(_FV(STable[[#This Row],[Security Name]],"P/E",TRUE),0)</f>
        <v>0</v>
      </c>
      <c r="J331" s="17" cm="1">
        <f t="array" aca="1" ref="J331" ca="1">IFERROR(_FV(STable[[#This Row],[Security Name]],"Beta"),0)</f>
        <v>1.3752</v>
      </c>
    </row>
    <row r="332" spans="1:10" x14ac:dyDescent="0.3">
      <c r="A332" t="s">
        <v>755</v>
      </c>
      <c r="B332" t="e" vm="331">
        <v>#VALUE!</v>
      </c>
      <c r="C332" t="s">
        <v>4069</v>
      </c>
      <c r="D332" t="s">
        <v>4076</v>
      </c>
      <c r="E332">
        <v>6022</v>
      </c>
      <c r="F332" cm="1">
        <f t="array" aca="1" ref="F332" ca="1">IFERROR(_FV(STable[[#This Row],[Security Name]],"Market cap",TRUE),_FV(STable[[#This Row],[Security Name]],"Volume average",TRUE)*STable[[#This Row],[Price]])</f>
        <v>40436057792</v>
      </c>
      <c r="G332" s="4" cm="1">
        <f t="array" aca="1" ref="G332" ca="1">_FV(STable[[#This Row],[Security Name]],"Price")</f>
        <v>145.96</v>
      </c>
      <c r="H332" s="1" cm="1">
        <f t="array" aca="1" ref="H332" ca="1">IFERROR(_FV(STable[[#This Row],[Security Name]],"Change (%)",TRUE),0)</f>
        <v>2.8612000000000002E-2</v>
      </c>
      <c r="I332" s="17" cm="1">
        <f t="array" aca="1" ref="I332" ca="1">IFERROR(_FV(STable[[#This Row],[Security Name]],"P/E",TRUE),0)</f>
        <v>15.4465</v>
      </c>
      <c r="J332" s="17" cm="1">
        <f t="array" aca="1" ref="J332" ca="1">IFERROR(_FV(STable[[#This Row],[Security Name]],"Beta"),0)</f>
        <v>1.4186000000000001</v>
      </c>
    </row>
    <row r="333" spans="1:10" x14ac:dyDescent="0.3">
      <c r="A333" t="s">
        <v>1171</v>
      </c>
      <c r="B333" t="e" vm="332">
        <v>#VALUE!</v>
      </c>
      <c r="C333" t="s">
        <v>4069</v>
      </c>
      <c r="D333" t="s">
        <v>4111</v>
      </c>
      <c r="E333">
        <v>6282</v>
      </c>
      <c r="F333" cm="1">
        <f t="array" aca="1" ref="F333" ca="1">IFERROR(_FV(STable[[#This Row],[Security Name]],"Market cap",TRUE),_FV(STable[[#This Row],[Security Name]],"Volume average",TRUE)*STable[[#This Row],[Price]])</f>
        <v>17143742437</v>
      </c>
      <c r="G333" s="4" cm="1">
        <f t="array" aca="1" ref="G333" ca="1">_FV(STable[[#This Row],[Security Name]],"Price")</f>
        <v>44.625</v>
      </c>
      <c r="H333" s="1" cm="1">
        <f t="array" aca="1" ref="H333" ca="1">IFERROR(_FV(STable[[#This Row],[Security Name]],"Change (%)",TRUE),0)</f>
        <v>3.1077E-2</v>
      </c>
      <c r="I333" s="17" cm="1">
        <f t="array" aca="1" ref="I333" ca="1">IFERROR(_FV(STable[[#This Row],[Security Name]],"P/E",TRUE),0)</f>
        <v>87.965699999999998</v>
      </c>
      <c r="J333" s="17" cm="1">
        <f t="array" aca="1" ref="J333" ca="1">IFERROR(_FV(STable[[#This Row],[Security Name]],"Beta"),0)</f>
        <v>1.4968999999999999</v>
      </c>
    </row>
    <row r="334" spans="1:10" x14ac:dyDescent="0.3">
      <c r="A334" t="s">
        <v>493</v>
      </c>
      <c r="B334" t="e" vm="333">
        <v>#VALUE!</v>
      </c>
      <c r="C334" t="s">
        <v>4069</v>
      </c>
      <c r="D334" t="s">
        <v>4111</v>
      </c>
      <c r="E334">
        <v>6282</v>
      </c>
      <c r="F334" cm="1">
        <f t="array" aca="1" ref="F334" ca="1">IFERROR(_FV(STable[[#This Row],[Security Name]],"Market cap",TRUE),_FV(STable[[#This Row],[Security Name]],"Volume average",TRUE)*STable[[#This Row],[Price]])</f>
        <v>21046842648</v>
      </c>
      <c r="G334" s="4" cm="1">
        <f t="array" aca="1" ref="G334" ca="1">_FV(STable[[#This Row],[Security Name]],"Price")</f>
        <v>96.72</v>
      </c>
      <c r="H334" s="1" cm="1">
        <f t="array" aca="1" ref="H334" ca="1">IFERROR(_FV(STable[[#This Row],[Security Name]],"Change (%)",TRUE),0)</f>
        <v>1.0130999999999999E-2</v>
      </c>
      <c r="I334" s="17" cm="1">
        <f t="array" aca="1" ref="I334" ca="1">IFERROR(_FV(STable[[#This Row],[Security Name]],"P/E",TRUE),0)</f>
        <v>10.4621</v>
      </c>
      <c r="J334" s="17" cm="1">
        <f t="array" aca="1" ref="J334" ca="1">IFERROR(_FV(STable[[#This Row],[Security Name]],"Beta"),0)</f>
        <v>1.5092000000000001</v>
      </c>
    </row>
    <row r="335" spans="1:10" x14ac:dyDescent="0.3">
      <c r="A335" t="s">
        <v>1026</v>
      </c>
      <c r="B335" t="e" vm="334">
        <v>#VALUE!</v>
      </c>
      <c r="C335" t="s">
        <v>4069</v>
      </c>
      <c r="D335" t="s">
        <v>4111</v>
      </c>
      <c r="E335">
        <v>6282</v>
      </c>
      <c r="F335" cm="1">
        <f t="array" aca="1" ref="F335" ca="1">IFERROR(_FV(STable[[#This Row],[Security Name]],"Market cap",TRUE),_FV(STable[[#This Row],[Security Name]],"Volume average",TRUE)*STable[[#This Row],[Price]])</f>
        <v>4609517895</v>
      </c>
      <c r="G335" s="4" cm="1">
        <f t="array" aca="1" ref="G335" ca="1">_FV(STable[[#This Row],[Security Name]],"Price")</f>
        <v>73.575000000000003</v>
      </c>
      <c r="H335" s="1" cm="1">
        <f t="array" aca="1" ref="H335" ca="1">IFERROR(_FV(STable[[#This Row],[Security Name]],"Change (%)",TRUE),0)</f>
        <v>2.1166000000000001E-2</v>
      </c>
      <c r="I335" s="17" cm="1">
        <f t="array" aca="1" ref="I335" ca="1">IFERROR(_FV(STable[[#This Row],[Security Name]],"P/E",TRUE),0)</f>
        <v>17.995200000000001</v>
      </c>
      <c r="J335" s="17" cm="1">
        <f t="array" aca="1" ref="J335" ca="1">IFERROR(_FV(STable[[#This Row],[Security Name]],"Beta"),0)</f>
        <v>1.0485</v>
      </c>
    </row>
    <row r="336" spans="1:10" x14ac:dyDescent="0.3">
      <c r="A336" t="s">
        <v>185</v>
      </c>
      <c r="B336" t="e" vm="335">
        <v>#VALUE!</v>
      </c>
      <c r="C336" t="s">
        <v>4069</v>
      </c>
      <c r="D336" t="s">
        <v>4111</v>
      </c>
      <c r="E336">
        <v>6282</v>
      </c>
      <c r="F336" cm="1">
        <f t="array" aca="1" ref="F336" ca="1">IFERROR(_FV(STable[[#This Row],[Security Name]],"Market cap",TRUE),_FV(STable[[#This Row],[Security Name]],"Volume average",TRUE)*STable[[#This Row],[Price]])</f>
        <v>944776463</v>
      </c>
      <c r="G336" s="4" cm="1">
        <f t="array" aca="1" ref="G336" ca="1">_FV(STable[[#This Row],[Security Name]],"Price")</f>
        <v>141.38999999999999</v>
      </c>
      <c r="H336" s="1" cm="1">
        <f t="array" aca="1" ref="H336" ca="1">IFERROR(_FV(STable[[#This Row],[Security Name]],"Change (%)",TRUE),0)</f>
        <v>4.2620000000000002E-3</v>
      </c>
      <c r="I336" s="17" cm="1">
        <f t="array" aca="1" ref="I336" ca="1">IFERROR(_FV(STable[[#This Row],[Security Name]],"P/E",TRUE),0)</f>
        <v>7.0728</v>
      </c>
      <c r="J336" s="17" cm="1">
        <f t="array" aca="1" ref="J336" ca="1">IFERROR(_FV(STable[[#This Row],[Security Name]],"Beta"),0)</f>
        <v>1.3926000000000001</v>
      </c>
    </row>
    <row r="337" spans="1:10" x14ac:dyDescent="0.3">
      <c r="A337" t="s">
        <v>2220</v>
      </c>
      <c r="B337" t="e" vm="336">
        <v>#VALUE!</v>
      </c>
      <c r="C337" t="s">
        <v>4069</v>
      </c>
      <c r="D337" t="s">
        <v>4111</v>
      </c>
      <c r="E337">
        <v>6282</v>
      </c>
      <c r="F337" cm="1">
        <f t="array" aca="1" ref="F337" ca="1">IFERROR(_FV(STable[[#This Row],[Security Name]],"Market cap",TRUE),_FV(STable[[#This Row],[Security Name]],"Volume average",TRUE)*STable[[#This Row],[Price]])</f>
        <v>155128309</v>
      </c>
      <c r="G337" s="4" cm="1">
        <f t="array" aca="1" ref="G337" ca="1">_FV(STable[[#This Row],[Security Name]],"Price")</f>
        <v>16.350000000000001</v>
      </c>
      <c r="H337" s="1" cm="1">
        <f t="array" aca="1" ref="H337" ca="1">IFERROR(_FV(STable[[#This Row],[Security Name]],"Change (%)",TRUE),0)</f>
        <v>3.0669999999999998E-3</v>
      </c>
      <c r="I337" s="17" cm="1">
        <f t="array" aca="1" ref="I337" ca="1">IFERROR(_FV(STable[[#This Row],[Security Name]],"P/E",TRUE),0)</f>
        <v>20.677900000000001</v>
      </c>
      <c r="J337" s="17" cm="1">
        <f t="array" aca="1" ref="J337" ca="1">IFERROR(_FV(STable[[#This Row],[Security Name]],"Beta"),0)</f>
        <v>0.6532</v>
      </c>
    </row>
    <row r="338" spans="1:10" x14ac:dyDescent="0.3">
      <c r="A338" t="s">
        <v>1437</v>
      </c>
      <c r="B338" t="e" vm="337">
        <v>#VALUE!</v>
      </c>
      <c r="C338" t="s">
        <v>4069</v>
      </c>
      <c r="D338" t="s">
        <v>4148</v>
      </c>
      <c r="E338">
        <v>6411</v>
      </c>
      <c r="F338" cm="1">
        <f t="array" aca="1" ref="F338" ca="1">IFERROR(_FV(STable[[#This Row],[Security Name]],"Market cap",TRUE),_FV(STable[[#This Row],[Security Name]],"Volume average",TRUE)*STable[[#This Row],[Price]])</f>
        <v>6059733164</v>
      </c>
      <c r="G338" s="4" cm="1">
        <f t="array" aca="1" ref="G338" ca="1">_FV(STable[[#This Row],[Security Name]],"Price")</f>
        <v>42.92</v>
      </c>
      <c r="H338" s="1" cm="1">
        <f t="array" aca="1" ref="H338" ca="1">IFERROR(_FV(STable[[#This Row],[Security Name]],"Change (%)",TRUE),0)</f>
        <v>2.6057999999999998E-2</v>
      </c>
      <c r="I338" s="17" cm="1">
        <f t="array" aca="1" ref="I338" ca="1">IFERROR(_FV(STable[[#This Row],[Security Name]],"P/E",TRUE),0)</f>
        <v>9.4977</v>
      </c>
      <c r="J338" s="17" cm="1">
        <f t="array" aca="1" ref="J338" ca="1">IFERROR(_FV(STable[[#This Row],[Security Name]],"Beta"),0)</f>
        <v>0.52239999999999998</v>
      </c>
    </row>
    <row r="339" spans="1:10" x14ac:dyDescent="0.3">
      <c r="A339" t="s">
        <v>274</v>
      </c>
      <c r="B339" t="e" vm="338">
        <v>#VALUE!</v>
      </c>
      <c r="C339" t="s">
        <v>4069</v>
      </c>
      <c r="D339" t="s">
        <v>4201</v>
      </c>
      <c r="E339">
        <v>6111</v>
      </c>
      <c r="F339" cm="1">
        <f t="array" aca="1" ref="F339" ca="1">IFERROR(_FV(STable[[#This Row],[Security Name]],"Market cap",TRUE),_FV(STable[[#This Row],[Security Name]],"Volume average",TRUE)*STable[[#This Row],[Price]])</f>
        <v>1866206292</v>
      </c>
      <c r="G339" s="4" cm="1">
        <f t="array" aca="1" ref="G339" ca="1">_FV(STable[[#This Row],[Security Name]],"Price")</f>
        <v>171.89</v>
      </c>
      <c r="H339" s="1" cm="1">
        <f t="array" aca="1" ref="H339" ca="1">IFERROR(_FV(STable[[#This Row],[Security Name]],"Change (%)",TRUE),0)</f>
        <v>4.8493000000000001E-2</v>
      </c>
      <c r="I339" s="17" cm="1">
        <f t="array" aca="1" ref="I339" ca="1">IFERROR(_FV(STable[[#This Row],[Security Name]],"P/E",TRUE),0)</f>
        <v>0</v>
      </c>
      <c r="J339" s="17" cm="1">
        <f t="array" aca="1" ref="J339" ca="1">IFERROR(_FV(STable[[#This Row],[Security Name]],"Beta"),0)</f>
        <v>0.99919999999999998</v>
      </c>
    </row>
    <row r="340" spans="1:10" x14ac:dyDescent="0.3">
      <c r="A340" t="s">
        <v>2765</v>
      </c>
      <c r="B340" t="e" vm="339">
        <v>#VALUE!</v>
      </c>
      <c r="C340" t="s">
        <v>4069</v>
      </c>
      <c r="D340" t="s">
        <v>4250</v>
      </c>
      <c r="E340">
        <v>6163</v>
      </c>
      <c r="F340" cm="1">
        <f t="array" aca="1" ref="F340" ca="1">IFERROR(_FV(STable[[#This Row],[Security Name]],"Market cap",TRUE),_FV(STable[[#This Row],[Security Name]],"Volume average",TRUE)*STable[[#This Row],[Price]])</f>
        <v>766786389</v>
      </c>
      <c r="G340" s="4" cm="1">
        <f t="array" aca="1" ref="G340" ca="1">_FV(STable[[#This Row],[Security Name]],"Price")</f>
        <v>40.674999999999997</v>
      </c>
      <c r="H340" s="1" cm="1">
        <f t="array" aca="1" ref="H340" ca="1">IFERROR(_FV(STable[[#This Row],[Security Name]],"Change (%)",TRUE),0)</f>
        <v>8.9605999999999991E-2</v>
      </c>
      <c r="I340" s="17" cm="1">
        <f t="array" aca="1" ref="I340" ca="1">IFERROR(_FV(STable[[#This Row],[Security Name]],"P/E",TRUE),0)</f>
        <v>0</v>
      </c>
      <c r="J340" s="17" cm="1">
        <f t="array" aca="1" ref="J340" ca="1">IFERROR(_FV(STable[[#This Row],[Security Name]],"Beta"),0)</f>
        <v>1.8375999999999999</v>
      </c>
    </row>
    <row r="341" spans="1:10" x14ac:dyDescent="0.3">
      <c r="A341" t="s">
        <v>982</v>
      </c>
      <c r="B341" t="e" vm="340">
        <v>#VALUE!</v>
      </c>
      <c r="C341" t="s">
        <v>4069</v>
      </c>
      <c r="D341" t="s">
        <v>4146</v>
      </c>
      <c r="E341">
        <v>6351</v>
      </c>
      <c r="F341" cm="1">
        <f t="array" aca="1" ref="F341" ca="1">IFERROR(_FV(STable[[#This Row],[Security Name]],"Market cap",TRUE),_FV(STable[[#This Row],[Security Name]],"Volume average",TRUE)*STable[[#This Row],[Price]])</f>
        <v>5863379999</v>
      </c>
      <c r="G341" s="4" cm="1">
        <f t="array" aca="1" ref="G341" ca="1">_FV(STable[[#This Row],[Security Name]],"Price")</f>
        <v>62.37</v>
      </c>
      <c r="H341" s="1" cm="1">
        <f t="array" aca="1" ref="H341" ca="1">IFERROR(_FV(STable[[#This Row],[Security Name]],"Change (%)",TRUE),0)</f>
        <v>2.4473999999999999E-2</v>
      </c>
      <c r="I341" s="17" cm="1">
        <f t="array" aca="1" ref="I341" ca="1">IFERROR(_FV(STable[[#This Row],[Security Name]],"P/E",TRUE),0)</f>
        <v>9.0503999999999998</v>
      </c>
      <c r="J341" s="17" cm="1">
        <f t="array" aca="1" ref="J341" ca="1">IFERROR(_FV(STable[[#This Row],[Security Name]],"Beta"),0)</f>
        <v>0.83220000000000005</v>
      </c>
    </row>
    <row r="342" spans="1:10" x14ac:dyDescent="0.3">
      <c r="A342" t="s">
        <v>2757</v>
      </c>
      <c r="B342" t="e" vm="341">
        <v>#VALUE!</v>
      </c>
      <c r="C342" t="s">
        <v>4069</v>
      </c>
      <c r="D342" t="s">
        <v>4264</v>
      </c>
      <c r="E342">
        <v>6162</v>
      </c>
      <c r="F342" cm="1">
        <f t="array" aca="1" ref="F342" ca="1">IFERROR(_FV(STable[[#This Row],[Security Name]],"Market cap",TRUE),_FV(STable[[#This Row],[Security Name]],"Volume average",TRUE)*STable[[#This Row],[Price]])</f>
        <v>198661566</v>
      </c>
      <c r="G342" s="4" cm="1">
        <f t="array" aca="1" ref="G342" ca="1">_FV(STable[[#This Row],[Security Name]],"Price")</f>
        <v>23.23</v>
      </c>
      <c r="H342" s="1" cm="1">
        <f t="array" aca="1" ref="H342" ca="1">IFERROR(_FV(STable[[#This Row],[Security Name]],"Change (%)",TRUE),0)</f>
        <v>5.8314000000000005E-2</v>
      </c>
      <c r="I342" s="17" cm="1">
        <f t="array" aca="1" ref="I342" ca="1">IFERROR(_FV(STable[[#This Row],[Security Name]],"P/E",TRUE),0)</f>
        <v>8.3297000000000008</v>
      </c>
      <c r="J342" s="17" cm="1">
        <f t="array" aca="1" ref="J342" ca="1">IFERROR(_FV(STable[[#This Row],[Security Name]],"Beta"),0)</f>
        <v>1.7952999999999999</v>
      </c>
    </row>
    <row r="343" spans="1:10" x14ac:dyDescent="0.3">
      <c r="A343" t="s">
        <v>1168</v>
      </c>
      <c r="B343" t="e" vm="342">
        <v>#VALUE!</v>
      </c>
      <c r="C343" t="s">
        <v>4069</v>
      </c>
      <c r="D343" t="s">
        <v>4076</v>
      </c>
      <c r="E343">
        <v>6022</v>
      </c>
      <c r="F343" cm="1">
        <f t="array" aca="1" ref="F343" ca="1">IFERROR(_FV(STable[[#This Row],[Security Name]],"Market cap",TRUE),_FV(STable[[#This Row],[Security Name]],"Volume average",TRUE)*STable[[#This Row],[Price]])</f>
        <v>2244250579</v>
      </c>
      <c r="G343" s="4" cm="1">
        <f t="array" aca="1" ref="G343" ca="1">_FV(STable[[#This Row],[Security Name]],"Price")</f>
        <v>48.85</v>
      </c>
      <c r="H343" s="1" cm="1">
        <f t="array" aca="1" ref="H343" ca="1">IFERROR(_FV(STable[[#This Row],[Security Name]],"Change (%)",TRUE),0)</f>
        <v>3.6934999999999996E-2</v>
      </c>
      <c r="I343" s="17" cm="1">
        <f t="array" aca="1" ref="I343" ca="1">IFERROR(_FV(STable[[#This Row],[Security Name]],"P/E",TRUE),0)</f>
        <v>12.9175</v>
      </c>
      <c r="J343" s="17" cm="1">
        <f t="array" aca="1" ref="J343" ca="1">IFERROR(_FV(STable[[#This Row],[Security Name]],"Beta"),0)</f>
        <v>1.1972</v>
      </c>
    </row>
    <row r="344" spans="1:10" x14ac:dyDescent="0.3">
      <c r="A344" t="s">
        <v>1777</v>
      </c>
      <c r="B344" t="e" vm="343">
        <v>#VALUE!</v>
      </c>
      <c r="C344" t="s">
        <v>4069</v>
      </c>
      <c r="D344" t="s">
        <v>4146</v>
      </c>
      <c r="E344">
        <v>6351</v>
      </c>
      <c r="F344" cm="1">
        <f t="array" aca="1" ref="F344" ca="1">IFERROR(_FV(STable[[#This Row],[Security Name]],"Market cap",TRUE),_FV(STable[[#This Row],[Security Name]],"Volume average",TRUE)*STable[[#This Row],[Price]])</f>
        <v>6021576126</v>
      </c>
      <c r="G344" s="4" cm="1">
        <f t="array" aca="1" ref="G344" ca="1">_FV(STable[[#This Row],[Security Name]],"Price")</f>
        <v>27.995000000000001</v>
      </c>
      <c r="H344" s="1" cm="1">
        <f t="array" aca="1" ref="H344" ca="1">IFERROR(_FV(STable[[#This Row],[Security Name]],"Change (%)",TRUE),0)</f>
        <v>2.1714999999999998E-2</v>
      </c>
      <c r="I344" s="17" cm="1">
        <f t="array" aca="1" ref="I344" ca="1">IFERROR(_FV(STable[[#This Row],[Security Name]],"P/E",TRUE),0)</f>
        <v>8.9138999999999999</v>
      </c>
      <c r="J344" s="17" cm="1">
        <f t="array" aca="1" ref="J344" ca="1">IFERROR(_FV(STable[[#This Row],[Security Name]],"Beta"),0)</f>
        <v>0.75149999999999995</v>
      </c>
    </row>
    <row r="345" spans="1:10" x14ac:dyDescent="0.3">
      <c r="A345" t="s">
        <v>1374</v>
      </c>
      <c r="B345" t="e" vm="344">
        <v>#VALUE!</v>
      </c>
      <c r="C345" t="s">
        <v>4069</v>
      </c>
      <c r="D345" t="s">
        <v>4146</v>
      </c>
      <c r="E345">
        <v>6351</v>
      </c>
      <c r="F345" cm="1">
        <f t="array" aca="1" ref="F345" ca="1">IFERROR(_FV(STable[[#This Row],[Security Name]],"Market cap",TRUE),_FV(STable[[#This Row],[Security Name]],"Volume average",TRUE)*STable[[#This Row],[Price]])</f>
        <v>3037116035</v>
      </c>
      <c r="G345" s="4" cm="1">
        <f t="array" aca="1" ref="G345" ca="1">_FV(STable[[#This Row],[Security Name]],"Price")</f>
        <v>39.880000000000003</v>
      </c>
      <c r="H345" s="1" cm="1">
        <f t="array" aca="1" ref="H345" ca="1">IFERROR(_FV(STable[[#This Row],[Security Name]],"Change (%)",TRUE),0)</f>
        <v>2.7040999999999999E-2</v>
      </c>
      <c r="I345" s="17" cm="1">
        <f t="array" aca="1" ref="I345" ca="1">IFERROR(_FV(STable[[#This Row],[Security Name]],"P/E",TRUE),0)</f>
        <v>8.1057000000000006</v>
      </c>
      <c r="J345" s="17" cm="1">
        <f t="array" aca="1" ref="J345" ca="1">IFERROR(_FV(STable[[#This Row],[Security Name]],"Beta"),0)</f>
        <v>0.61229999999999996</v>
      </c>
    </row>
    <row r="346" spans="1:10" x14ac:dyDescent="0.3">
      <c r="A346" t="s">
        <v>633</v>
      </c>
      <c r="B346" t="e" vm="345">
        <v>#VALUE!</v>
      </c>
      <c r="C346" t="s">
        <v>4069</v>
      </c>
      <c r="D346" t="s">
        <v>4264</v>
      </c>
      <c r="E346">
        <v>6162</v>
      </c>
      <c r="F346" cm="1">
        <f t="array" aca="1" ref="F346" ca="1">IFERROR(_FV(STable[[#This Row],[Security Name]],"Market cap",TRUE),_FV(STable[[#This Row],[Security Name]],"Volume average",TRUE)*STable[[#This Row],[Price]])</f>
        <v>4936896913</v>
      </c>
      <c r="G346" s="4" cm="1">
        <f t="array" aca="1" ref="G346" ca="1">_FV(STable[[#This Row],[Security Name]],"Price")</f>
        <v>94.635000000000005</v>
      </c>
      <c r="H346" s="1" cm="1">
        <f t="array" aca="1" ref="H346" ca="1">IFERROR(_FV(STable[[#This Row],[Security Name]],"Change (%)",TRUE),0)</f>
        <v>3.1669000000000003E-2</v>
      </c>
      <c r="I346" s="17" cm="1">
        <f t="array" aca="1" ref="I346" ca="1">IFERROR(_FV(STable[[#This Row],[Security Name]],"P/E",TRUE),0)</f>
        <v>10.176399999999999</v>
      </c>
      <c r="J346" s="17" cm="1">
        <f t="array" aca="1" ref="J346" ca="1">IFERROR(_FV(STable[[#This Row],[Security Name]],"Beta"),0)</f>
        <v>1.5432999999999999</v>
      </c>
    </row>
    <row r="347" spans="1:10" x14ac:dyDescent="0.3">
      <c r="A347" t="s">
        <v>2078</v>
      </c>
      <c r="B347" t="e" vm="346">
        <v>#VALUE!</v>
      </c>
      <c r="C347" t="s">
        <v>4069</v>
      </c>
      <c r="D347" t="s">
        <v>4264</v>
      </c>
      <c r="E347">
        <v>6162</v>
      </c>
      <c r="F347" cm="1">
        <f t="array" aca="1" ref="F347" ca="1">IFERROR(_FV(STable[[#This Row],[Security Name]],"Market cap",TRUE),_FV(STable[[#This Row],[Security Name]],"Volume average",TRUE)*STable[[#This Row],[Price]])</f>
        <v>46371857675</v>
      </c>
      <c r="G347" s="4" cm="1">
        <f t="array" aca="1" ref="G347" ca="1">_FV(STable[[#This Row],[Security Name]],"Price")</f>
        <v>16.445</v>
      </c>
      <c r="H347" s="1" cm="1">
        <f t="array" aca="1" ref="H347" ca="1">IFERROR(_FV(STable[[#This Row],[Security Name]],"Change (%)",TRUE),0)</f>
        <v>4.3464000000000003E-2</v>
      </c>
      <c r="I347" s="17" cm="1">
        <f t="array" ref="I347">IFERROR(_FV(STable[[#This Row],[Security Name]],"P/E",TRUE),0)</f>
        <v>0</v>
      </c>
      <c r="J347" s="17" cm="1">
        <f t="array" aca="1" ref="J347" ca="1">IFERROR(_FV(STable[[#This Row],[Security Name]],"Beta"),0)</f>
        <v>2.3561000000000001</v>
      </c>
    </row>
    <row r="348" spans="1:10" x14ac:dyDescent="0.3">
      <c r="A348" t="s">
        <v>2501</v>
      </c>
      <c r="B348" t="e" vm="347">
        <v>#VALUE!</v>
      </c>
      <c r="C348" t="s">
        <v>4069</v>
      </c>
      <c r="D348" t="s">
        <v>4169</v>
      </c>
      <c r="E348">
        <v>6199</v>
      </c>
      <c r="F348" cm="1">
        <f t="array" aca="1" ref="F348" ca="1">IFERROR(_FV(STable[[#This Row],[Security Name]],"Market cap",TRUE),_FV(STable[[#This Row],[Security Name]],"Volume average",TRUE)*STable[[#This Row],[Price]])</f>
        <v>255516400</v>
      </c>
      <c r="G348" s="4" cm="1">
        <f t="array" aca="1" ref="G348" ca="1">_FV(STable[[#This Row],[Security Name]],"Price")</f>
        <v>9.82</v>
      </c>
      <c r="H348" s="1" cm="1">
        <f t="array" aca="1" ref="H348" ca="1">IFERROR(_FV(STable[[#This Row],[Security Name]],"Change (%)",TRUE),0)</f>
        <v>1.7617000000000001E-2</v>
      </c>
      <c r="I348" s="17" cm="1">
        <f t="array" aca="1" ref="I348" ca="1">IFERROR(_FV(STable[[#This Row],[Security Name]],"P/E",TRUE),0)</f>
        <v>13.409800000000001</v>
      </c>
      <c r="J348" s="17" cm="1">
        <f t="array" aca="1" ref="J348" ca="1">IFERROR(_FV(STable[[#This Row],[Security Name]],"Beta"),0)</f>
        <v>0.72740000000000005</v>
      </c>
    </row>
    <row r="349" spans="1:10" x14ac:dyDescent="0.3">
      <c r="A349" t="s">
        <v>2572</v>
      </c>
      <c r="B349" t="e" vm="348">
        <v>#VALUE!</v>
      </c>
      <c r="C349" t="s">
        <v>4069</v>
      </c>
      <c r="D349" t="s">
        <v>4264</v>
      </c>
      <c r="E349">
        <v>6162</v>
      </c>
      <c r="F349" cm="1">
        <f t="array" aca="1" ref="F349" ca="1">IFERROR(_FV(STable[[#This Row],[Security Name]],"Market cap",TRUE),_FV(STable[[#This Row],[Security Name]],"Volume average",TRUE)*STable[[#This Row],[Price]])</f>
        <v>6215794095</v>
      </c>
      <c r="G349" s="4" cm="1">
        <f t="array" aca="1" ref="G349" ca="1">_FV(STable[[#This Row],[Security Name]],"Price")</f>
        <v>3.8849999999999998</v>
      </c>
      <c r="H349" s="1" cm="1">
        <f t="array" aca="1" ref="H349" ca="1">IFERROR(_FV(STable[[#This Row],[Security Name]],"Change (%)",TRUE),0)</f>
        <v>3.6000000000000004E-2</v>
      </c>
      <c r="I349" s="17" cm="1">
        <f t="array" aca="1" ref="I349" ca="1">IFERROR(_FV(STable[[#This Row],[Security Name]],"P/E",TRUE),0)</f>
        <v>35.544400000000003</v>
      </c>
      <c r="J349" s="17" cm="1">
        <f t="array" aca="1" ref="J349" ca="1">IFERROR(_FV(STable[[#This Row],[Security Name]],"Beta"),0)</f>
        <v>1.9371</v>
      </c>
    </row>
    <row r="350" spans="1:10" x14ac:dyDescent="0.3">
      <c r="A350" t="s">
        <v>1904</v>
      </c>
      <c r="B350" t="e" vm="349">
        <v>#VALUE!</v>
      </c>
      <c r="C350" t="s">
        <v>4069</v>
      </c>
      <c r="D350" t="s">
        <v>4169</v>
      </c>
      <c r="E350">
        <v>6199</v>
      </c>
      <c r="F350" cm="1">
        <f t="array" aca="1" ref="F350" ca="1">IFERROR(_FV(STable[[#This Row],[Security Name]],"Market cap",TRUE),_FV(STable[[#This Row],[Security Name]],"Volume average",TRUE)*STable[[#This Row],[Price]])</f>
        <v>777250896</v>
      </c>
      <c r="G350" s="4" cm="1">
        <f t="array" aca="1" ref="G350" ca="1">_FV(STable[[#This Row],[Security Name]],"Price")</f>
        <v>19.809999999999999</v>
      </c>
      <c r="H350" s="1" cm="1">
        <f t="array" aca="1" ref="H350" ca="1">IFERROR(_FV(STable[[#This Row],[Security Name]],"Change (%)",TRUE),0)</f>
        <v>3.5005000000000001E-2</v>
      </c>
      <c r="I350" s="17" cm="1">
        <f t="array" aca="1" ref="I350" ca="1">IFERROR(_FV(STable[[#This Row],[Security Name]],"P/E",TRUE),0)</f>
        <v>8.1684000000000001</v>
      </c>
      <c r="J350" s="17" cm="1">
        <f t="array" aca="1" ref="J350" ca="1">IFERROR(_FV(STable[[#This Row],[Security Name]],"Beta"),0)</f>
        <v>0.76819999999999999</v>
      </c>
    </row>
    <row r="351" spans="1:10" x14ac:dyDescent="0.3">
      <c r="A351" t="s">
        <v>585</v>
      </c>
      <c r="B351" t="e" vm="350">
        <v>#VALUE!</v>
      </c>
      <c r="C351" t="s">
        <v>4069</v>
      </c>
      <c r="D351" t="s">
        <v>4169</v>
      </c>
      <c r="E351">
        <v>6199</v>
      </c>
      <c r="F351" cm="1">
        <f t="array" aca="1" ref="F351" ca="1">IFERROR(_FV(STable[[#This Row],[Security Name]],"Market cap",TRUE),_FV(STable[[#This Row],[Security Name]],"Volume average",TRUE)*STable[[#This Row],[Price]])</f>
        <v>1717783719</v>
      </c>
      <c r="G351" s="4" cm="1">
        <f t="array" aca="1" ref="G351" ca="1">_FV(STable[[#This Row],[Security Name]],"Price")</f>
        <v>50.064999999999998</v>
      </c>
      <c r="H351" s="1" cm="1">
        <f t="array" aca="1" ref="H351" ca="1">IFERROR(_FV(STable[[#This Row],[Security Name]],"Change (%)",TRUE),0)</f>
        <v>1.6135999999999998E-2</v>
      </c>
      <c r="I351" s="17" cm="1">
        <f t="array" aca="1" ref="I351" ca="1">IFERROR(_FV(STable[[#This Row],[Security Name]],"P/E",TRUE),0)</f>
        <v>30.456900000000001</v>
      </c>
      <c r="J351" s="17" cm="1">
        <f t="array" aca="1" ref="J351" ca="1">IFERROR(_FV(STable[[#This Row],[Security Name]],"Beta"),0)</f>
        <v>1.5223</v>
      </c>
    </row>
    <row r="352" spans="1:10" x14ac:dyDescent="0.3">
      <c r="A352" t="s">
        <v>2173</v>
      </c>
      <c r="B352" t="e" vm="351">
        <v>#VALUE!</v>
      </c>
      <c r="C352" t="s">
        <v>4069</v>
      </c>
      <c r="D352" t="s">
        <v>4191</v>
      </c>
      <c r="E352">
        <v>6035</v>
      </c>
      <c r="F352" cm="1">
        <f t="array" aca="1" ref="F352" ca="1">IFERROR(_FV(STable[[#This Row],[Security Name]],"Market cap",TRUE),_FV(STable[[#This Row],[Security Name]],"Volume average",TRUE)*STable[[#This Row],[Price]])</f>
        <v>337263326</v>
      </c>
      <c r="G352" s="4" cm="1">
        <f t="array" aca="1" ref="G352" ca="1">_FV(STable[[#This Row],[Security Name]],"Price")</f>
        <v>18.57</v>
      </c>
      <c r="H352" s="1" cm="1">
        <f t="array" aca="1" ref="H352" ca="1">IFERROR(_FV(STable[[#This Row],[Security Name]],"Change (%)",TRUE),0)</f>
        <v>1.5864E-2</v>
      </c>
      <c r="I352" s="17" cm="1">
        <f t="array" aca="1" ref="I352" ca="1">IFERROR(_FV(STable[[#This Row],[Security Name]],"P/E",TRUE),0)</f>
        <v>12.566800000000001</v>
      </c>
      <c r="J352" s="17" cm="1">
        <f t="array" aca="1" ref="J352" ca="1">IFERROR(_FV(STable[[#This Row],[Security Name]],"Beta"),0)</f>
        <v>0.76129999999999998</v>
      </c>
    </row>
    <row r="353" spans="1:10" x14ac:dyDescent="0.3">
      <c r="A353" t="s">
        <v>1226</v>
      </c>
      <c r="B353" t="e" vm="352">
        <v>#VALUE!</v>
      </c>
      <c r="C353" t="s">
        <v>4069</v>
      </c>
      <c r="D353" t="s">
        <v>4076</v>
      </c>
      <c r="E353">
        <v>6022</v>
      </c>
      <c r="F353" cm="1">
        <f t="array" aca="1" ref="F353" ca="1">IFERROR(_FV(STable[[#This Row],[Security Name]],"Market cap",TRUE),_FV(STable[[#This Row],[Security Name]],"Volume average",TRUE)*STable[[#This Row],[Price]])</f>
        <v>14002580145</v>
      </c>
      <c r="G353" s="4" cm="1">
        <f t="array" aca="1" ref="G353" ca="1">_FV(STable[[#This Row],[Security Name]],"Price")</f>
        <v>45.475000000000001</v>
      </c>
      <c r="H353" s="1" cm="1">
        <f t="array" aca="1" ref="H353" ca="1">IFERROR(_FV(STable[[#This Row],[Security Name]],"Change (%)",TRUE),0)</f>
        <v>8.3770000000000011E-2</v>
      </c>
      <c r="I353" s="17" cm="1">
        <f t="array" aca="1" ref="I353" ca="1">IFERROR(_FV(STable[[#This Row],[Security Name]],"P/E",TRUE),0)</f>
        <v>19.319800000000001</v>
      </c>
      <c r="J353" s="17" cm="1">
        <f t="array" aca="1" ref="J353" ca="1">IFERROR(_FV(STable[[#This Row],[Security Name]],"Beta"),0)</f>
        <v>1.0839000000000001</v>
      </c>
    </row>
    <row r="354" spans="1:10" x14ac:dyDescent="0.3">
      <c r="A354" t="s">
        <v>1196</v>
      </c>
      <c r="B354" t="e" vm="353">
        <v>#VALUE!</v>
      </c>
      <c r="C354" t="s">
        <v>4069</v>
      </c>
      <c r="D354" t="s">
        <v>4165</v>
      </c>
      <c r="E354">
        <v>6141</v>
      </c>
      <c r="F354" cm="1">
        <f t="array" aca="1" ref="F354" ca="1">IFERROR(_FV(STable[[#This Row],[Security Name]],"Market cap",TRUE),_FV(STable[[#This Row],[Security Name]],"Volume average",TRUE)*STable[[#This Row],[Price]])</f>
        <v>3751651221</v>
      </c>
      <c r="G354" s="4" cm="1">
        <f t="array" aca="1" ref="G354" ca="1">_FV(STable[[#This Row],[Security Name]],"Price")</f>
        <v>90.57</v>
      </c>
      <c r="H354" s="1" cm="1">
        <f t="array" aca="1" ref="H354" ca="1">IFERROR(_FV(STable[[#This Row],[Security Name]],"Change (%)",TRUE),0)</f>
        <v>7.1581000000000006E-2</v>
      </c>
      <c r="I354" s="17" cm="1">
        <f t="array" aca="1" ref="I354" ca="1">IFERROR(_FV(STable[[#This Row],[Security Name]],"P/E",TRUE),0)</f>
        <v>8.2974999999999994</v>
      </c>
      <c r="J354" s="17" cm="1">
        <f t="array" aca="1" ref="J354" ca="1">IFERROR(_FV(STable[[#This Row],[Security Name]],"Beta"),0)</f>
        <v>1.1321000000000001</v>
      </c>
    </row>
    <row r="355" spans="1:10" x14ac:dyDescent="0.3">
      <c r="A355" t="s">
        <v>58</v>
      </c>
      <c r="B355" t="e" vm="354">
        <v>#VALUE!</v>
      </c>
      <c r="C355" t="s">
        <v>4069</v>
      </c>
      <c r="D355" t="s">
        <v>4165</v>
      </c>
      <c r="E355">
        <v>6141</v>
      </c>
      <c r="F355" cm="1">
        <f t="array" aca="1" ref="F355" ca="1">IFERROR(_FV(STable[[#This Row],[Security Name]],"Market cap",TRUE),_FV(STable[[#This Row],[Security Name]],"Volume average",TRUE)*STable[[#This Row],[Price]])</f>
        <v>5611954850</v>
      </c>
      <c r="G355" s="4" cm="1">
        <f t="array" aca="1" ref="G355" ca="1">_FV(STable[[#This Row],[Security Name]],"Price")</f>
        <v>522.15499999999997</v>
      </c>
      <c r="H355" s="1" cm="1">
        <f t="array" aca="1" ref="H355" ca="1">IFERROR(_FV(STable[[#This Row],[Security Name]],"Change (%)",TRUE),0)</f>
        <v>5.5796999999999999E-2</v>
      </c>
      <c r="I355" s="17" cm="1">
        <f t="array" aca="1" ref="I355" ca="1">IFERROR(_FV(STable[[#This Row],[Security Name]],"P/E",TRUE),0)</f>
        <v>14.3001</v>
      </c>
      <c r="J355" s="17" cm="1">
        <f t="array" aca="1" ref="J355" ca="1">IFERROR(_FV(STable[[#This Row],[Security Name]],"Beta"),0)</f>
        <v>1.3523000000000001</v>
      </c>
    </row>
    <row r="356" spans="1:10" x14ac:dyDescent="0.3">
      <c r="A356" t="s">
        <v>390</v>
      </c>
      <c r="B356" t="e" vm="355">
        <v>#VALUE!</v>
      </c>
      <c r="C356" t="s">
        <v>4069</v>
      </c>
      <c r="D356" t="s">
        <v>4092</v>
      </c>
      <c r="E356">
        <v>6021</v>
      </c>
      <c r="F356" cm="1">
        <f t="array" aca="1" ref="F356" ca="1">IFERROR(_FV(STable[[#This Row],[Security Name]],"Market cap",TRUE),_FV(STable[[#This Row],[Security Name]],"Volume average",TRUE)*STable[[#This Row],[Price]])</f>
        <v>130758834094</v>
      </c>
      <c r="G356" s="4" cm="1">
        <f t="array" aca="1" ref="G356" ca="1">_FV(STable[[#This Row],[Security Name]],"Price")</f>
        <v>206.71</v>
      </c>
      <c r="H356" s="1" cm="1">
        <f t="array" aca="1" ref="H356" ca="1">IFERROR(_FV(STable[[#This Row],[Security Name]],"Change (%)",TRUE),0)</f>
        <v>2.9893999999999997E-2</v>
      </c>
      <c r="I356" s="17" cm="1">
        <f t="array" aca="1" ref="I356" ca="1">IFERROR(_FV(STable[[#This Row],[Security Name]],"P/E",TRUE),0)</f>
        <v>61.520800000000001</v>
      </c>
      <c r="J356" s="17" cm="1">
        <f t="array" aca="1" ref="J356" ca="1">IFERROR(_FV(STable[[#This Row],[Security Name]],"Beta"),0)</f>
        <v>1.1100000000000001</v>
      </c>
    </row>
    <row r="357" spans="1:10" x14ac:dyDescent="0.3">
      <c r="A357" t="s">
        <v>2493</v>
      </c>
      <c r="B357" t="e" vm="356">
        <v>#VALUE!</v>
      </c>
      <c r="C357" t="s">
        <v>4069</v>
      </c>
      <c r="D357" t="s">
        <v>4169</v>
      </c>
      <c r="E357">
        <v>6199</v>
      </c>
      <c r="F357" cm="1">
        <f t="array" aca="1" ref="F357" ca="1">IFERROR(_FV(STable[[#This Row],[Security Name]],"Market cap",TRUE),_FV(STable[[#This Row],[Security Name]],"Volume average",TRUE)*STable[[#This Row],[Price]])</f>
        <v>187573613</v>
      </c>
      <c r="G357" s="4" cm="1">
        <f t="array" aca="1" ref="G357" ca="1">_FV(STable[[#This Row],[Security Name]],"Price")</f>
        <v>8.6199999999999992</v>
      </c>
      <c r="H357" s="1" cm="1">
        <f t="array" aca="1" ref="H357" ca="1">IFERROR(_FV(STable[[#This Row],[Security Name]],"Change (%)",TRUE),0)</f>
        <v>1.5311999999999999E-2</v>
      </c>
      <c r="I357" s="17" cm="1">
        <f t="array" aca="1" ref="I357" ca="1">IFERROR(_FV(STable[[#This Row],[Security Name]],"P/E",TRUE),0)</f>
        <v>10.7067</v>
      </c>
      <c r="J357" s="17" cm="1">
        <f t="array" aca="1" ref="J357" ca="1">IFERROR(_FV(STable[[#This Row],[Security Name]],"Beta"),0)</f>
        <v>1.0769</v>
      </c>
    </row>
    <row r="358" spans="1:10" x14ac:dyDescent="0.3">
      <c r="A358" t="s">
        <v>1120</v>
      </c>
      <c r="B358" t="e" vm="357">
        <v>#VALUE!</v>
      </c>
      <c r="C358" t="s">
        <v>4069</v>
      </c>
      <c r="D358" t="s">
        <v>4235</v>
      </c>
      <c r="E358">
        <v>6153</v>
      </c>
      <c r="F358" cm="1">
        <f t="array" aca="1" ref="F358" ca="1">IFERROR(_FV(STable[[#This Row],[Security Name]],"Market cap",TRUE),_FV(STable[[#This Row],[Security Name]],"Volume average",TRUE)*STable[[#This Row],[Price]])</f>
        <v>1728665199</v>
      </c>
      <c r="G358" s="4" cm="1">
        <f t="array" aca="1" ref="G358" ca="1">_FV(STable[[#This Row],[Security Name]],"Price")</f>
        <v>80.739999999999995</v>
      </c>
      <c r="H358" s="1" cm="1">
        <f t="array" aca="1" ref="H358" ca="1">IFERROR(_FV(STable[[#This Row],[Security Name]],"Change (%)",TRUE),0)</f>
        <v>2.5921E-2</v>
      </c>
      <c r="I358" s="17" cm="1">
        <f t="array" aca="1" ref="I358" ca="1">IFERROR(_FV(STable[[#This Row],[Security Name]],"P/E",TRUE),0)</f>
        <v>7.3669000000000002</v>
      </c>
      <c r="J358" s="17" cm="1">
        <f t="array" aca="1" ref="J358" ca="1">IFERROR(_FV(STable[[#This Row],[Security Name]],"Beta"),0)</f>
        <v>1.3108</v>
      </c>
    </row>
    <row r="359" spans="1:10" x14ac:dyDescent="0.3">
      <c r="A359" t="s">
        <v>912</v>
      </c>
      <c r="B359" t="e" vm="358">
        <v>#VALUE!</v>
      </c>
      <c r="C359" t="s">
        <v>4069</v>
      </c>
      <c r="D359" t="s">
        <v>4165</v>
      </c>
      <c r="E359">
        <v>6141</v>
      </c>
      <c r="F359" cm="1">
        <f t="array" aca="1" ref="F359" ca="1">IFERROR(_FV(STable[[#This Row],[Security Name]],"Market cap",TRUE),_FV(STable[[#This Row],[Security Name]],"Volume average",TRUE)*STable[[#This Row],[Price]])</f>
        <v>4052125902</v>
      </c>
      <c r="G359" s="4" cm="1">
        <f t="array" aca="1" ref="G359" ca="1">_FV(STable[[#This Row],[Security Name]],"Price")</f>
        <v>162.44</v>
      </c>
      <c r="H359" s="1" cm="1">
        <f t="array" aca="1" ref="H359" ca="1">IFERROR(_FV(STable[[#This Row],[Security Name]],"Change (%)",TRUE),0)</f>
        <v>4.0548000000000001E-2</v>
      </c>
      <c r="I359" s="17" cm="1">
        <f t="array" aca="1" ref="I359" ca="1">IFERROR(_FV(STable[[#This Row],[Security Name]],"P/E",TRUE),0)</f>
        <v>14.0418</v>
      </c>
      <c r="J359" s="17" cm="1">
        <f t="array" aca="1" ref="J359" ca="1">IFERROR(_FV(STable[[#This Row],[Security Name]],"Beta"),0)</f>
        <v>1.2695000000000001</v>
      </c>
    </row>
    <row r="360" spans="1:10" x14ac:dyDescent="0.3">
      <c r="A360" t="s">
        <v>2718</v>
      </c>
      <c r="B360" t="e" vm="359">
        <v>#VALUE!</v>
      </c>
      <c r="C360" t="s">
        <v>4069</v>
      </c>
      <c r="D360" t="s">
        <v>4250</v>
      </c>
      <c r="E360">
        <v>6163</v>
      </c>
      <c r="F360" cm="1">
        <f t="array" aca="1" ref="F360" ca="1">IFERROR(_FV(STable[[#This Row],[Security Name]],"Market cap",TRUE),_FV(STable[[#This Row],[Security Name]],"Volume average",TRUE)*STable[[#This Row],[Price]])</f>
        <v>1220187928</v>
      </c>
      <c r="G360" s="4" cm="1">
        <f t="array" aca="1" ref="G360" ca="1">_FV(STable[[#This Row],[Security Name]],"Price")</f>
        <v>4.8150000000000004</v>
      </c>
      <c r="H360" s="1" cm="1">
        <f t="array" aca="1" ref="H360" ca="1">IFERROR(_FV(STable[[#This Row],[Security Name]],"Change (%)",TRUE),0)</f>
        <v>1.0399999999999999E-3</v>
      </c>
      <c r="I360" s="17" cm="1">
        <f t="array" aca="1" ref="I360" ca="1">IFERROR(_FV(STable[[#This Row],[Security Name]],"P/E",TRUE),0)</f>
        <v>3.2395999999999998</v>
      </c>
      <c r="J360" s="17" cm="1">
        <f t="array" aca="1" ref="J360" ca="1">IFERROR(_FV(STable[[#This Row],[Security Name]],"Beta"),0)</f>
        <v>0.35880000000000001</v>
      </c>
    </row>
    <row r="361" spans="1:10" x14ac:dyDescent="0.3">
      <c r="A361" t="s">
        <v>2377</v>
      </c>
      <c r="B361" t="e" vm="360">
        <v>#VALUE!</v>
      </c>
      <c r="C361" t="s">
        <v>4069</v>
      </c>
      <c r="D361" t="s">
        <v>4169</v>
      </c>
      <c r="E361">
        <v>6199</v>
      </c>
      <c r="F361" cm="1">
        <f t="array" aca="1" ref="F361" ca="1">IFERROR(_FV(STable[[#This Row],[Security Name]],"Market cap",TRUE),_FV(STable[[#This Row],[Security Name]],"Volume average",TRUE)*STable[[#This Row],[Price]])</f>
        <v>685981898</v>
      </c>
      <c r="G361" s="4" cm="1">
        <f t="array" aca="1" ref="G361" ca="1">_FV(STable[[#This Row],[Security Name]],"Price")</f>
        <v>12.345000000000001</v>
      </c>
      <c r="H361" s="1" cm="1">
        <f t="array" aca="1" ref="H361" ca="1">IFERROR(_FV(STable[[#This Row],[Security Name]],"Change (%)",TRUE),0)</f>
        <v>2.3632E-2</v>
      </c>
      <c r="I361" s="17" cm="1">
        <f t="array" ref="I361">IFERROR(_FV(STable[[#This Row],[Security Name]],"P/E",TRUE),0)</f>
        <v>0</v>
      </c>
      <c r="J361" s="17" cm="1">
        <f t="array" aca="1" ref="J361" ca="1">IFERROR(_FV(STable[[#This Row],[Security Name]],"Beta"),0)</f>
        <v>0.84360000000000002</v>
      </c>
    </row>
    <row r="362" spans="1:10" x14ac:dyDescent="0.3">
      <c r="A362" t="s">
        <v>2589</v>
      </c>
      <c r="B362" t="e" vm="361">
        <v>#VALUE!</v>
      </c>
      <c r="C362" t="s">
        <v>4069</v>
      </c>
      <c r="D362" t="s">
        <v>4169</v>
      </c>
      <c r="E362">
        <v>6199</v>
      </c>
      <c r="F362" cm="1">
        <f t="array" aca="1" ref="F362" ca="1">IFERROR(_FV(STable[[#This Row],[Security Name]],"Market cap",TRUE),_FV(STable[[#This Row],[Security Name]],"Volume average",TRUE)*STable[[#This Row],[Price]])</f>
        <v>246567321</v>
      </c>
      <c r="G362" s="4" cm="1">
        <f t="array" aca="1" ref="G362" ca="1">_FV(STable[[#This Row],[Security Name]],"Price")</f>
        <v>4.62</v>
      </c>
      <c r="H362" s="1" cm="1">
        <f t="array" aca="1" ref="H362" ca="1">IFERROR(_FV(STable[[#This Row],[Security Name]],"Change (%)",TRUE),0)</f>
        <v>-1.7020999999999998E-2</v>
      </c>
      <c r="I362" s="17" cm="1">
        <f t="array" aca="1" ref="I362" ca="1">IFERROR(_FV(STable[[#This Row],[Security Name]],"P/E",TRUE),0)</f>
        <v>1.0125999999999999</v>
      </c>
      <c r="J362" s="17" cm="1">
        <f t="array" aca="1" ref="J362" ca="1">IFERROR(_FV(STable[[#This Row],[Security Name]],"Beta"),0)</f>
        <v>0.8518</v>
      </c>
    </row>
    <row r="363" spans="1:10" x14ac:dyDescent="0.3">
      <c r="A363" t="s">
        <v>2409</v>
      </c>
      <c r="B363" t="e" vm="362">
        <v>#VALUE!</v>
      </c>
      <c r="C363" t="s">
        <v>4069</v>
      </c>
      <c r="D363" t="s">
        <v>4165</v>
      </c>
      <c r="E363">
        <v>6141</v>
      </c>
      <c r="F363" cm="1">
        <f t="array" aca="1" ref="F363" ca="1">IFERROR(_FV(STable[[#This Row],[Security Name]],"Market cap",TRUE),_FV(STable[[#This Row],[Security Name]],"Volume average",TRUE)*STable[[#This Row],[Price]])</f>
        <v>2005294246</v>
      </c>
      <c r="G363" s="4" cm="1">
        <f t="array" aca="1" ref="G363" ca="1">_FV(STable[[#This Row],[Security Name]],"Price")</f>
        <v>17.41</v>
      </c>
      <c r="H363" s="1" cm="1">
        <f t="array" aca="1" ref="H363" ca="1">IFERROR(_FV(STable[[#This Row],[Security Name]],"Change (%)",TRUE),0)</f>
        <v>4.8795000000000005E-2</v>
      </c>
      <c r="I363" s="17" cm="1">
        <f t="array" aca="1" ref="I363" ca="1">IFERROR(_FV(STable[[#This Row],[Security Name]],"P/E",TRUE),0)</f>
        <v>15.077500000000001</v>
      </c>
      <c r="J363" s="17" cm="1">
        <f t="array" aca="1" ref="J363" ca="1">IFERROR(_FV(STable[[#This Row],[Security Name]],"Beta"),0)</f>
        <v>2.0205000000000002</v>
      </c>
    </row>
    <row r="364" spans="1:10" x14ac:dyDescent="0.3">
      <c r="A364" t="s">
        <v>2520</v>
      </c>
      <c r="B364" t="e" vm="363">
        <v>#VALUE!</v>
      </c>
      <c r="C364" t="s">
        <v>4069</v>
      </c>
      <c r="D364" t="s">
        <v>4169</v>
      </c>
      <c r="E364">
        <v>6199</v>
      </c>
      <c r="F364" cm="1">
        <f t="array" aca="1" ref="F364" ca="1">IFERROR(_FV(STable[[#This Row],[Security Name]],"Market cap",TRUE),_FV(STable[[#This Row],[Security Name]],"Volume average",TRUE)*STable[[#This Row],[Price]])</f>
        <v>224241662</v>
      </c>
      <c r="G364" s="4" cm="1">
        <f t="array" aca="1" ref="G364" ca="1">_FV(STable[[#This Row],[Security Name]],"Price")</f>
        <v>9.5299999999999994</v>
      </c>
      <c r="H364" s="1" cm="1">
        <f t="array" aca="1" ref="H364" ca="1">IFERROR(_FV(STable[[#This Row],[Security Name]],"Change (%)",TRUE),0)</f>
        <v>1.1677E-2</v>
      </c>
      <c r="I364" s="17" cm="1">
        <f t="array" aca="1" ref="I364" ca="1">IFERROR(_FV(STable[[#This Row],[Security Name]],"P/E",TRUE),0)</f>
        <v>5.3644999999999996</v>
      </c>
      <c r="J364" s="17" cm="1">
        <f t="array" aca="1" ref="J364" ca="1">IFERROR(_FV(STable[[#This Row],[Security Name]],"Beta"),0)</f>
        <v>0.78500000000000003</v>
      </c>
    </row>
    <row r="365" spans="1:10" x14ac:dyDescent="0.3">
      <c r="A365" t="s">
        <v>2043</v>
      </c>
      <c r="B365" t="e" vm="364">
        <v>#VALUE!</v>
      </c>
      <c r="C365" t="s">
        <v>4069</v>
      </c>
      <c r="D365" t="s">
        <v>4157</v>
      </c>
      <c r="E365">
        <v>6211</v>
      </c>
      <c r="F365" cm="1">
        <f t="array" aca="1" ref="F365" ca="1">IFERROR(_FV(STable[[#This Row],[Security Name]],"Market cap",TRUE),_FV(STable[[#This Row],[Security Name]],"Volume average",TRUE)*STable[[#This Row],[Price]])</f>
        <v>832510060</v>
      </c>
      <c r="G365" s="4" cm="1">
        <f t="array" aca="1" ref="G365" ca="1">_FV(STable[[#This Row],[Security Name]],"Price")</f>
        <v>8.7550000000000008</v>
      </c>
      <c r="H365" s="1" cm="1">
        <f t="array" aca="1" ref="H365" ca="1">IFERROR(_FV(STable[[#This Row],[Security Name]],"Change (%)",TRUE),0)</f>
        <v>4.4748999999999997E-2</v>
      </c>
      <c r="I365" s="17" cm="1">
        <f t="array" aca="1" ref="I365" ca="1">IFERROR(_FV(STable[[#This Row],[Security Name]],"P/E",TRUE),0)</f>
        <v>0</v>
      </c>
      <c r="J365" s="17" cm="1">
        <f t="array" aca="1" ref="J365" ca="1">IFERROR(_FV(STable[[#This Row],[Security Name]],"Beta"),0)</f>
        <v>1.2095</v>
      </c>
    </row>
    <row r="366" spans="1:10" x14ac:dyDescent="0.3">
      <c r="A366" t="s">
        <v>539</v>
      </c>
      <c r="B366" t="e" vm="365">
        <v>#VALUE!</v>
      </c>
      <c r="C366" t="s">
        <v>4069</v>
      </c>
      <c r="D366" t="s">
        <v>4165</v>
      </c>
      <c r="E366">
        <v>6141</v>
      </c>
      <c r="F366" cm="1">
        <f t="array" aca="1" ref="F366" ca="1">IFERROR(_FV(STable[[#This Row],[Security Name]],"Market cap",TRUE),_FV(STable[[#This Row],[Security Name]],"Volume average",TRUE)*STable[[#This Row],[Price]])</f>
        <v>5010083616</v>
      </c>
      <c r="G366" s="4" cm="1">
        <f t="array" aca="1" ref="G366" ca="1">_FV(STable[[#This Row],[Security Name]],"Price")</f>
        <v>139.19999999999999</v>
      </c>
      <c r="H366" s="1" cm="1">
        <f t="array" aca="1" ref="H366" ca="1">IFERROR(_FV(STable[[#This Row],[Security Name]],"Change (%)",TRUE),0)</f>
        <v>1.9556E-2</v>
      </c>
      <c r="I366" s="17" cm="1">
        <f t="array" aca="1" ref="I366" ca="1">IFERROR(_FV(STable[[#This Row],[Security Name]],"P/E",TRUE),0)</f>
        <v>12.0398</v>
      </c>
      <c r="J366" s="17" cm="1">
        <f t="array" aca="1" ref="J366" ca="1">IFERROR(_FV(STable[[#This Row],[Security Name]],"Beta"),0)</f>
        <v>0.81430000000000002</v>
      </c>
    </row>
    <row r="367" spans="1:10" x14ac:dyDescent="0.3">
      <c r="A367" t="s">
        <v>1061</v>
      </c>
      <c r="B367" t="e" vm="366">
        <v>#VALUE!</v>
      </c>
      <c r="C367" t="s">
        <v>4069</v>
      </c>
      <c r="D367" t="s">
        <v>4165</v>
      </c>
      <c r="E367">
        <v>6141</v>
      </c>
      <c r="F367" cm="1">
        <f t="array" aca="1" ref="F367" ca="1">IFERROR(_FV(STable[[#This Row],[Security Name]],"Market cap",TRUE),_FV(STable[[#This Row],[Security Name]],"Volume average",TRUE)*STable[[#This Row],[Price]])</f>
        <v>6937747362</v>
      </c>
      <c r="G367" s="4" cm="1">
        <f t="array" aca="1" ref="G367" ca="1">_FV(STable[[#This Row],[Security Name]],"Price")</f>
        <v>59.22</v>
      </c>
      <c r="H367" s="1" cm="1">
        <f t="array" aca="1" ref="H367" ca="1">IFERROR(_FV(STable[[#This Row],[Security Name]],"Change (%)",TRUE),0)</f>
        <v>2.7233E-2</v>
      </c>
      <c r="I367" s="17" cm="1">
        <f t="array" aca="1" ref="I367" ca="1">IFERROR(_FV(STable[[#This Row],[Security Name]],"P/E",TRUE),0)</f>
        <v>9.0204000000000004</v>
      </c>
      <c r="J367" s="17" cm="1">
        <f t="array" aca="1" ref="J367" ca="1">IFERROR(_FV(STable[[#This Row],[Security Name]],"Beta"),0)</f>
        <v>1.2559</v>
      </c>
    </row>
    <row r="368" spans="1:10" x14ac:dyDescent="0.3">
      <c r="A368" t="s">
        <v>1667</v>
      </c>
      <c r="B368" t="e" vm="367">
        <v>#VALUE!</v>
      </c>
      <c r="C368" t="s">
        <v>4069</v>
      </c>
      <c r="D368" t="s">
        <v>4235</v>
      </c>
      <c r="E368">
        <v>6153</v>
      </c>
      <c r="F368" cm="1">
        <f t="array" aca="1" ref="F368" ca="1">IFERROR(_FV(STable[[#This Row],[Security Name]],"Market cap",TRUE),_FV(STable[[#This Row],[Security Name]],"Volume average",TRUE)*STable[[#This Row],[Price]])</f>
        <v>807904673</v>
      </c>
      <c r="G368" s="4" cm="1">
        <f t="array" aca="1" ref="G368" ca="1">_FV(STable[[#This Row],[Security Name]],"Price")</f>
        <v>21.01</v>
      </c>
      <c r="H368" s="1" cm="1">
        <f t="array" aca="1" ref="H368" ca="1">IFERROR(_FV(STable[[#This Row],[Security Name]],"Change (%)",TRUE),0)</f>
        <v>3.0913E-2</v>
      </c>
      <c r="I368" s="17" cm="1">
        <f t="array" aca="1" ref="I368" ca="1">IFERROR(_FV(STable[[#This Row],[Security Name]],"P/E",TRUE),0)</f>
        <v>0</v>
      </c>
      <c r="J368" s="17" cm="1">
        <f t="array" aca="1" ref="J368" ca="1">IFERROR(_FV(STable[[#This Row],[Security Name]],"Beta"),0)</f>
        <v>1.2068000000000001</v>
      </c>
    </row>
    <row r="369" spans="1:10" x14ac:dyDescent="0.3">
      <c r="A369" t="s">
        <v>1791</v>
      </c>
      <c r="B369" t="e" vm="368">
        <v>#VALUE!</v>
      </c>
      <c r="C369" t="s">
        <v>4069</v>
      </c>
      <c r="D369" t="s">
        <v>4169</v>
      </c>
      <c r="E369">
        <v>6199</v>
      </c>
      <c r="F369" cm="1">
        <f t="array" aca="1" ref="F369" ca="1">IFERROR(_FV(STable[[#This Row],[Security Name]],"Market cap",TRUE),_FV(STable[[#This Row],[Security Name]],"Volume average",TRUE)*STable[[#This Row],[Price]])</f>
        <v>1831053431</v>
      </c>
      <c r="G369" s="4" cm="1">
        <f t="array" aca="1" ref="G369" ca="1">_FV(STable[[#This Row],[Security Name]],"Price")</f>
        <v>14.065</v>
      </c>
      <c r="H369" s="1" cm="1">
        <f t="array" aca="1" ref="H369" ca="1">IFERROR(_FV(STable[[#This Row],[Security Name]],"Change (%)",TRUE),0)</f>
        <v>1.3329000000000001E-2</v>
      </c>
      <c r="I369" s="17" cm="1">
        <f t="array" aca="1" ref="I369" ca="1">IFERROR(_FV(STable[[#This Row],[Security Name]],"P/E",TRUE),0)</f>
        <v>2.0144000000000002</v>
      </c>
      <c r="J369" s="17" cm="1">
        <f t="array" aca="1" ref="J369" ca="1">IFERROR(_FV(STable[[#This Row],[Security Name]],"Beta"),0)</f>
        <v>0.59750000000000003</v>
      </c>
    </row>
    <row r="370" spans="1:10" x14ac:dyDescent="0.3">
      <c r="A370" t="s">
        <v>1485</v>
      </c>
      <c r="B370" t="e" vm="369">
        <v>#VALUE!</v>
      </c>
      <c r="C370" t="s">
        <v>4069</v>
      </c>
      <c r="D370" t="s">
        <v>4165</v>
      </c>
      <c r="E370">
        <v>6141</v>
      </c>
      <c r="F370" cm="1">
        <f t="array" aca="1" ref="F370" ca="1">IFERROR(_FV(STable[[#This Row],[Security Name]],"Market cap",TRUE),_FV(STable[[#This Row],[Security Name]],"Volume average",TRUE)*STable[[#This Row],[Price]])</f>
        <v>373890933</v>
      </c>
      <c r="G370" s="4" cm="1">
        <f t="array" aca="1" ref="G370" ca="1">_FV(STable[[#This Row],[Security Name]],"Price")</f>
        <v>40.075000000000003</v>
      </c>
      <c r="H370" s="1" cm="1">
        <f t="array" aca="1" ref="H370" ca="1">IFERROR(_FV(STable[[#This Row],[Security Name]],"Change (%)",TRUE),0)</f>
        <v>3.9828999999999996E-2</v>
      </c>
      <c r="I370" s="17" cm="1">
        <f t="array" aca="1" ref="I370" ca="1">IFERROR(_FV(STable[[#This Row],[Security Name]],"P/E",TRUE),0)</f>
        <v>9.0154999999999994</v>
      </c>
      <c r="J370" s="17" cm="1">
        <f t="array" aca="1" ref="J370" ca="1">IFERROR(_FV(STable[[#This Row],[Security Name]],"Beta"),0)</f>
        <v>1.0609</v>
      </c>
    </row>
    <row r="371" spans="1:10" x14ac:dyDescent="0.3">
      <c r="A371" t="s">
        <v>1775</v>
      </c>
      <c r="B371" t="e" vm="370">
        <v>#VALUE!</v>
      </c>
      <c r="C371" t="s">
        <v>4069</v>
      </c>
      <c r="D371" t="s">
        <v>4165</v>
      </c>
      <c r="E371">
        <v>6141</v>
      </c>
      <c r="F371" cm="1">
        <f t="array" aca="1" ref="F371" ca="1">IFERROR(_FV(STable[[#This Row],[Security Name]],"Market cap",TRUE),_FV(STable[[#This Row],[Security Name]],"Volume average",TRUE)*STable[[#This Row],[Price]])</f>
        <v>4516934107</v>
      </c>
      <c r="G371" s="4" cm="1">
        <f t="array" aca="1" ref="G371" ca="1">_FV(STable[[#This Row],[Security Name]],"Price")</f>
        <v>22.795000000000002</v>
      </c>
      <c r="H371" s="1" cm="1">
        <f t="array" aca="1" ref="H371" ca="1">IFERROR(_FV(STable[[#This Row],[Security Name]],"Change (%)",TRUE),0)</f>
        <v>2.7728000000000003E-2</v>
      </c>
      <c r="I371" s="17" cm="1">
        <f t="array" aca="1" ref="I371" ca="1">IFERROR(_FV(STable[[#This Row],[Security Name]],"P/E",TRUE),0)</f>
        <v>6.5857000000000001</v>
      </c>
      <c r="J371" s="17" cm="1">
        <f t="array" aca="1" ref="J371" ca="1">IFERROR(_FV(STable[[#This Row],[Security Name]],"Beta"),0)</f>
        <v>1.0135000000000001</v>
      </c>
    </row>
    <row r="372" spans="1:10" x14ac:dyDescent="0.3">
      <c r="A372" t="s">
        <v>2569</v>
      </c>
      <c r="B372" t="e" vm="371">
        <v>#VALUE!</v>
      </c>
      <c r="C372" t="s">
        <v>4069</v>
      </c>
      <c r="D372" t="s">
        <v>4169</v>
      </c>
      <c r="E372">
        <v>6199</v>
      </c>
      <c r="F372" cm="1">
        <f t="array" aca="1" ref="F372" ca="1">IFERROR(_FV(STable[[#This Row],[Security Name]],"Market cap",TRUE),_FV(STable[[#This Row],[Security Name]],"Volume average",TRUE)*STable[[#This Row],[Price]])</f>
        <v>24752874240</v>
      </c>
      <c r="G372" s="4" cm="1">
        <f t="array" aca="1" ref="G372" ca="1">_FV(STable[[#This Row],[Security Name]],"Price")</f>
        <v>19.41</v>
      </c>
      <c r="H372" s="1" cm="1">
        <f t="array" aca="1" ref="H372" ca="1">IFERROR(_FV(STable[[#This Row],[Security Name]],"Change (%)",TRUE),0)</f>
        <v>1.9968E-2</v>
      </c>
      <c r="I372" s="17" cm="1">
        <f t="array" aca="1" ref="I372" ca="1">IFERROR(_FV(STable[[#This Row],[Security Name]],"P/E",TRUE),0)</f>
        <v>51.052100000000003</v>
      </c>
      <c r="J372" s="17" cm="1">
        <f t="array" aca="1" ref="J372" ca="1">IFERROR(_FV(STable[[#This Row],[Security Name]],"Beta"),0)</f>
        <v>2.3109000000000002</v>
      </c>
    </row>
    <row r="373" spans="1:10" x14ac:dyDescent="0.3">
      <c r="A373" t="s">
        <v>1152</v>
      </c>
      <c r="B373" t="e" vm="372">
        <v>#VALUE!</v>
      </c>
      <c r="C373" t="s">
        <v>4069</v>
      </c>
      <c r="D373" t="s">
        <v>4169</v>
      </c>
      <c r="E373">
        <v>6199</v>
      </c>
      <c r="F373" cm="1">
        <f t="array" aca="1" ref="F373" ca="1">IFERROR(_FV(STable[[#This Row],[Security Name]],"Market cap",TRUE),_FV(STable[[#This Row],[Security Name]],"Volume average",TRUE)*STable[[#This Row],[Price]])</f>
        <v>27070799844</v>
      </c>
      <c r="G373" s="4" cm="1">
        <f t="array" aca="1" ref="G373" ca="1">_FV(STable[[#This Row],[Security Name]],"Price")</f>
        <v>77.88</v>
      </c>
      <c r="H373" s="1" cm="1">
        <f t="array" aca="1" ref="H373" ca="1">IFERROR(_FV(STable[[#This Row],[Security Name]],"Change (%)",TRUE),0)</f>
        <v>3.6052000000000001E-2</v>
      </c>
      <c r="I373" s="17" cm="1">
        <f t="array" aca="1" ref="I373" ca="1">IFERROR(_FV(STable[[#This Row],[Security Name]],"P/E",TRUE),0)</f>
        <v>8.3873999999999995</v>
      </c>
      <c r="J373" s="17" cm="1">
        <f t="array" aca="1" ref="J373" ca="1">IFERROR(_FV(STable[[#This Row],[Security Name]],"Beta"),0)</f>
        <v>1.3781000000000001</v>
      </c>
    </row>
    <row r="374" spans="1:10" x14ac:dyDescent="0.3">
      <c r="A374" t="s">
        <v>1136</v>
      </c>
      <c r="B374" t="e" vm="373">
        <v>#VALUE!</v>
      </c>
      <c r="C374" t="s">
        <v>4069</v>
      </c>
      <c r="D374" t="s">
        <v>4250</v>
      </c>
      <c r="E374">
        <v>6163</v>
      </c>
      <c r="F374" cm="1">
        <f t="array" aca="1" ref="F374" ca="1">IFERROR(_FV(STable[[#This Row],[Security Name]],"Market cap",TRUE),_FV(STable[[#This Row],[Security Name]],"Volume average",TRUE)*STable[[#This Row],[Price]])</f>
        <v>664731525</v>
      </c>
      <c r="G374" s="4" cm="1">
        <f t="array" aca="1" ref="G374" ca="1">_FV(STable[[#This Row],[Security Name]],"Price")</f>
        <v>47.975000000000001</v>
      </c>
      <c r="H374" s="1" cm="1">
        <f t="array" aca="1" ref="H374" ca="1">IFERROR(_FV(STable[[#This Row],[Security Name]],"Change (%)",TRUE),0)</f>
        <v>2.2921E-2</v>
      </c>
      <c r="I374" s="17" cm="1">
        <f t="array" aca="1" ref="I374" ca="1">IFERROR(_FV(STable[[#This Row],[Security Name]],"P/E",TRUE),0)</f>
        <v>4.4714999999999998</v>
      </c>
      <c r="J374" s="17" cm="1">
        <f t="array" aca="1" ref="J374" ca="1">IFERROR(_FV(STable[[#This Row],[Security Name]],"Beta"),0)</f>
        <v>2.1602000000000001</v>
      </c>
    </row>
    <row r="375" spans="1:10" x14ac:dyDescent="0.3">
      <c r="A375" t="s">
        <v>1594</v>
      </c>
      <c r="B375" t="e" vm="374">
        <v>#VALUE!</v>
      </c>
      <c r="C375" t="s">
        <v>4069</v>
      </c>
      <c r="D375" t="s">
        <v>4169</v>
      </c>
      <c r="E375">
        <v>6199</v>
      </c>
      <c r="F375" cm="1">
        <f t="array" aca="1" ref="F375" ca="1">IFERROR(_FV(STable[[#This Row],[Security Name]],"Market cap",TRUE),_FV(STable[[#This Row],[Security Name]],"Volume average",TRUE)*STable[[#This Row],[Price]])</f>
        <v>3271047950</v>
      </c>
      <c r="G375" s="4" cm="1">
        <f t="array" aca="1" ref="G375" ca="1">_FV(STable[[#This Row],[Security Name]],"Price")</f>
        <v>34.479999999999997</v>
      </c>
      <c r="H375" s="1" cm="1">
        <f t="array" aca="1" ref="H375" ca="1">IFERROR(_FV(STable[[#This Row],[Security Name]],"Change (%)",TRUE),0)</f>
        <v>4.2007000000000003E-2</v>
      </c>
      <c r="I375" s="17" cm="1">
        <f t="array" aca="1" ref="I375" ca="1">IFERROR(_FV(STable[[#This Row],[Security Name]],"P/E",TRUE),0)</f>
        <v>71.166200000000003</v>
      </c>
      <c r="J375" s="17" cm="1">
        <f t="array" aca="1" ref="J375" ca="1">IFERROR(_FV(STable[[#This Row],[Security Name]],"Beta"),0)</f>
        <v>2.3313999999999999</v>
      </c>
    </row>
    <row r="376" spans="1:10" x14ac:dyDescent="0.3">
      <c r="A376" t="s">
        <v>431</v>
      </c>
      <c r="B376" t="e" vm="375">
        <v>#VALUE!</v>
      </c>
      <c r="C376" t="s">
        <v>4069</v>
      </c>
      <c r="D376" t="s">
        <v>4165</v>
      </c>
      <c r="E376">
        <v>6141</v>
      </c>
      <c r="F376" cm="1">
        <f t="array" aca="1" ref="F376" ca="1">IFERROR(_FV(STable[[#This Row],[Security Name]],"Market cap",TRUE),_FV(STable[[#This Row],[Security Name]],"Volume average",TRUE)*STable[[#This Row],[Price]])</f>
        <v>701036960</v>
      </c>
      <c r="G376" s="4" cm="1">
        <f t="array" aca="1" ref="G376" ca="1">_FV(STable[[#This Row],[Security Name]],"Price")</f>
        <v>142</v>
      </c>
      <c r="H376" s="1" cm="1">
        <f t="array" aca="1" ref="H376" ca="1">IFERROR(_FV(STable[[#This Row],[Security Name]],"Change (%)",TRUE),0)</f>
        <v>8.5128999999999996E-2</v>
      </c>
      <c r="I376" s="17" cm="1">
        <f t="array" aca="1" ref="I376" ca="1">IFERROR(_FV(STable[[#This Row],[Security Name]],"P/E",TRUE),0)</f>
        <v>18.185500000000001</v>
      </c>
      <c r="J376" s="17" cm="1">
        <f t="array" aca="1" ref="J376" ca="1">IFERROR(_FV(STable[[#This Row],[Security Name]],"Beta"),0)</f>
        <v>1.1203000000000001</v>
      </c>
    </row>
    <row r="377" spans="1:10" x14ac:dyDescent="0.3">
      <c r="A377" t="s">
        <v>1238</v>
      </c>
      <c r="B377" t="e" vm="376">
        <v>#VALUE!</v>
      </c>
      <c r="C377" t="s">
        <v>4069</v>
      </c>
      <c r="D377" t="s">
        <v>4092</v>
      </c>
      <c r="E377">
        <v>6021</v>
      </c>
      <c r="F377" cm="1">
        <f t="array" aca="1" ref="F377" ca="1">IFERROR(_FV(STable[[#This Row],[Security Name]],"Market cap",TRUE),_FV(STable[[#This Row],[Security Name]],"Volume average",TRUE)*STable[[#This Row],[Price]])</f>
        <v>384908083380</v>
      </c>
      <c r="G377" s="4" cm="1">
        <f t="array" aca="1" ref="G377" ca="1">_FV(STable[[#This Row],[Security Name]],"Price")</f>
        <v>53.984999999999999</v>
      </c>
      <c r="H377" s="1" cm="1">
        <f t="array" aca="1" ref="H377" ca="1">IFERROR(_FV(STable[[#This Row],[Security Name]],"Change (%)",TRUE),0)</f>
        <v>8.8770000000000012E-3</v>
      </c>
      <c r="I377" s="17" cm="1">
        <f t="array" aca="1" ref="I377" ca="1">IFERROR(_FV(STable[[#This Row],[Security Name]],"P/E",TRUE),0)</f>
        <v>14.2712</v>
      </c>
      <c r="J377" s="17" cm="1">
        <f t="array" aca="1" ref="J377" ca="1">IFERROR(_FV(STable[[#This Row],[Security Name]],"Beta"),0)</f>
        <v>1.2448999999999999</v>
      </c>
    </row>
    <row r="378" spans="1:10" x14ac:dyDescent="0.3">
      <c r="A378" t="s">
        <v>328</v>
      </c>
      <c r="B378" t="e" vm="377">
        <v>#VALUE!</v>
      </c>
      <c r="C378" t="s">
        <v>4069</v>
      </c>
      <c r="D378" t="s">
        <v>4140</v>
      </c>
      <c r="E378">
        <v>6029</v>
      </c>
      <c r="F378" cm="1">
        <f t="array" aca="1" ref="F378" ca="1">IFERROR(_FV(STable[[#This Row],[Security Name]],"Market cap",TRUE),_FV(STable[[#This Row],[Security Name]],"Volume average",TRUE)*STable[[#This Row],[Price]])</f>
        <v>26634237105</v>
      </c>
      <c r="G378" s="4" cm="1">
        <f t="array" aca="1" ref="G378" ca="1">_FV(STable[[#This Row],[Security Name]],"Price")</f>
        <v>335.58499999999998</v>
      </c>
      <c r="H378" s="1" cm="1">
        <f t="array" aca="1" ref="H378" ca="1">IFERROR(_FV(STable[[#This Row],[Security Name]],"Change (%)",TRUE),0)</f>
        <v>-1.3624000000000001E-2</v>
      </c>
      <c r="I378" s="17" cm="1">
        <f t="array" aca="1" ref="I378" ca="1">IFERROR(_FV(STable[[#This Row],[Security Name]],"P/E",TRUE),0)</f>
        <v>12.9474</v>
      </c>
      <c r="J378" s="17" cm="1">
        <f t="array" aca="1" ref="J378" ca="1">IFERROR(_FV(STable[[#This Row],[Security Name]],"Beta"),0)</f>
        <v>0.91379999999999995</v>
      </c>
    </row>
    <row r="379" spans="1:10" x14ac:dyDescent="0.3">
      <c r="A379" t="s">
        <v>2315</v>
      </c>
      <c r="B379" t="e" vm="378">
        <v>#VALUE!</v>
      </c>
      <c r="C379" t="s">
        <v>4069</v>
      </c>
      <c r="D379" t="s">
        <v>4140</v>
      </c>
      <c r="E379">
        <v>6029</v>
      </c>
      <c r="F379" cm="1">
        <f t="array" aca="1" ref="F379" ca="1">IFERROR(_FV(STable[[#This Row],[Security Name]],"Market cap",TRUE),_FV(STable[[#This Row],[Security Name]],"Volume average",TRUE)*STable[[#This Row],[Price]])</f>
        <v>136102962753</v>
      </c>
      <c r="G379" s="4" cm="1">
        <f t="array" aca="1" ref="G379" ca="1">_FV(STable[[#This Row],[Security Name]],"Price")</f>
        <v>23.840199999999999</v>
      </c>
      <c r="H379" s="1" cm="1">
        <f t="array" aca="1" ref="H379" ca="1">IFERROR(_FV(STable[[#This Row],[Security Name]],"Change (%)",TRUE),0)</f>
        <v>3.7884000000000001E-2</v>
      </c>
      <c r="I379" s="17" cm="1">
        <f t="array" aca="1" ref="I379" ca="1">IFERROR(_FV(STable[[#This Row],[Security Name]],"P/E",TRUE),0)</f>
        <v>11.5365</v>
      </c>
      <c r="J379" s="17" cm="1">
        <f t="array" aca="1" ref="J379" ca="1">IFERROR(_FV(STable[[#This Row],[Security Name]],"Beta"),0)</f>
        <v>0.87809999999999999</v>
      </c>
    </row>
    <row r="380" spans="1:10" x14ac:dyDescent="0.3">
      <c r="A380" t="s">
        <v>1644</v>
      </c>
      <c r="B380" t="e" vm="379">
        <v>#VALUE!</v>
      </c>
      <c r="C380" t="s">
        <v>4069</v>
      </c>
      <c r="D380" t="s">
        <v>4140</v>
      </c>
      <c r="E380">
        <v>6029</v>
      </c>
      <c r="F380" cm="1">
        <f t="array" aca="1" ref="F380" ca="1">IFERROR(_FV(STable[[#This Row],[Security Name]],"Market cap",TRUE),_FV(STable[[#This Row],[Security Name]],"Volume average",TRUE)*STable[[#This Row],[Price]])</f>
        <v>21097417158</v>
      </c>
      <c r="G380" s="4" cm="1">
        <f t="array" aca="1" ref="G380" ca="1">_FV(STable[[#This Row],[Security Name]],"Price")</f>
        <v>41.77</v>
      </c>
      <c r="H380" s="1" cm="1">
        <f t="array" aca="1" ref="H380" ca="1">IFERROR(_FV(STable[[#This Row],[Security Name]],"Change (%)",TRUE),0)</f>
        <v>3.4167000000000003E-2</v>
      </c>
      <c r="I380" s="17" cm="1">
        <f t="array" aca="1" ref="I380" ca="1">IFERROR(_FV(STable[[#This Row],[Security Name]],"P/E",TRUE),0)</f>
        <v>16.5747</v>
      </c>
      <c r="J380" s="17" cm="1">
        <f t="array" aca="1" ref="J380" ca="1">IFERROR(_FV(STable[[#This Row],[Security Name]],"Beta"),0)</f>
        <v>0.311</v>
      </c>
    </row>
    <row r="381" spans="1:10" x14ac:dyDescent="0.3">
      <c r="A381" t="s">
        <v>1080</v>
      </c>
      <c r="B381" t="e" vm="380">
        <v>#VALUE!</v>
      </c>
      <c r="C381" t="s">
        <v>4069</v>
      </c>
      <c r="D381" t="s">
        <v>4076</v>
      </c>
      <c r="E381">
        <v>6022</v>
      </c>
      <c r="F381" cm="1">
        <f t="array" aca="1" ref="F381" ca="1">IFERROR(_FV(STable[[#This Row],[Security Name]],"Market cap",TRUE),_FV(STable[[#This Row],[Security Name]],"Volume average",TRUE)*STable[[#This Row],[Price]])</f>
        <v>124689000000</v>
      </c>
      <c r="G381" s="4" cm="1">
        <f t="array" aca="1" ref="G381" ca="1">_FV(STable[[#This Row],[Security Name]],"Price")</f>
        <v>76.62</v>
      </c>
      <c r="H381" s="1" cm="1">
        <f t="array" aca="1" ref="H381" ca="1">IFERROR(_FV(STable[[#This Row],[Security Name]],"Change (%)",TRUE),0)</f>
        <v>2.1600000000000001E-2</v>
      </c>
      <c r="I381" s="17" cm="1">
        <f t="array" aca="1" ref="I381" ca="1">IFERROR(_FV(STable[[#This Row],[Security Name]],"P/E",TRUE),0)</f>
        <v>15.5548</v>
      </c>
      <c r="J381" s="17" cm="1">
        <f t="array" aca="1" ref="J381" ca="1">IFERROR(_FV(STable[[#This Row],[Security Name]],"Beta"),0)</f>
        <v>1.2028000000000001</v>
      </c>
    </row>
    <row r="382" spans="1:10" x14ac:dyDescent="0.3">
      <c r="A382" t="s">
        <v>1820</v>
      </c>
      <c r="B382" t="e" vm="381">
        <v>#VALUE!</v>
      </c>
      <c r="C382" t="s">
        <v>4069</v>
      </c>
      <c r="D382" t="s">
        <v>4140</v>
      </c>
      <c r="E382">
        <v>6029</v>
      </c>
      <c r="F382" cm="1">
        <f t="array" aca="1" ref="F382" ca="1">IFERROR(_FV(STable[[#This Row],[Security Name]],"Market cap",TRUE),_FV(STable[[#This Row],[Security Name]],"Volume average",TRUE)*STable[[#This Row],[Price]])</f>
        <v>17092063084</v>
      </c>
      <c r="G382" s="4" cm="1">
        <f t="array" aca="1" ref="G382" ca="1">_FV(STable[[#This Row],[Security Name]],"Price")</f>
        <v>36.28</v>
      </c>
      <c r="H382" s="1" cm="1">
        <f t="array" aca="1" ref="H382" ca="1">IFERROR(_FV(STable[[#This Row],[Security Name]],"Change (%)",TRUE),0)</f>
        <v>1.3125E-2</v>
      </c>
      <c r="I382" s="17" cm="1">
        <f t="array" aca="1" ref="I382" ca="1">IFERROR(_FV(STable[[#This Row],[Security Name]],"P/E",TRUE),0)</f>
        <v>15.297700000000001</v>
      </c>
      <c r="J382" s="17" cm="1">
        <f t="array" aca="1" ref="J382" ca="1">IFERROR(_FV(STable[[#This Row],[Security Name]],"Beta"),0)</f>
        <v>0.65029999999999999</v>
      </c>
    </row>
    <row r="383" spans="1:10" x14ac:dyDescent="0.3">
      <c r="A383" t="s">
        <v>892</v>
      </c>
      <c r="B383" t="e" vm="382">
        <v>#VALUE!</v>
      </c>
      <c r="C383" t="s">
        <v>4069</v>
      </c>
      <c r="D383" t="s">
        <v>4092</v>
      </c>
      <c r="E383">
        <v>6021</v>
      </c>
      <c r="F383" cm="1">
        <f t="array" aca="1" ref="F383" ca="1">IFERROR(_FV(STable[[#This Row],[Security Name]],"Market cap",TRUE),_FV(STable[[#This Row],[Security Name]],"Volume average",TRUE)*STable[[#This Row],[Price]])</f>
        <v>225548544000</v>
      </c>
      <c r="G383" s="4" cm="1">
        <f t="array" aca="1" ref="G383" ca="1">_FV(STable[[#This Row],[Security Name]],"Price")</f>
        <v>132.24</v>
      </c>
      <c r="H383" s="1" cm="1">
        <f t="array" aca="1" ref="H383" ca="1">IFERROR(_FV(STable[[#This Row],[Security Name]],"Change (%)",TRUE),0)</f>
        <v>2.2422000000000001E-2</v>
      </c>
      <c r="I383" s="17" cm="1">
        <f t="array" aca="1" ref="I383" ca="1">IFERROR(_FV(STable[[#This Row],[Security Name]],"P/E",TRUE),0)</f>
        <v>18.971900000000002</v>
      </c>
      <c r="J383" s="17" cm="1">
        <f t="array" aca="1" ref="J383" ca="1">IFERROR(_FV(STable[[#This Row],[Security Name]],"Beta"),0)</f>
        <v>1.1456</v>
      </c>
    </row>
    <row r="384" spans="1:10" x14ac:dyDescent="0.3">
      <c r="A384" t="s">
        <v>12</v>
      </c>
      <c r="B384" t="e" vm="383">
        <v>#VALUE!</v>
      </c>
      <c r="C384" t="s">
        <v>4069</v>
      </c>
      <c r="D384" t="s">
        <v>4076</v>
      </c>
      <c r="E384">
        <v>6022</v>
      </c>
      <c r="F384" cm="1">
        <f t="array" aca="1" ref="F384" ca="1">IFERROR(_FV(STable[[#This Row],[Security Name]],"Market cap",TRUE),_FV(STable[[#This Row],[Security Name]],"Volume average",TRUE)*STable[[#This Row],[Price]])</f>
        <v>24055745652</v>
      </c>
      <c r="G384" s="4" cm="1">
        <f t="array" aca="1" ref="G384" ca="1">_FV(STable[[#This Row],[Security Name]],"Price")</f>
        <v>2032.92</v>
      </c>
      <c r="H384" s="1" cm="1">
        <f t="array" aca="1" ref="H384" ca="1">IFERROR(_FV(STable[[#This Row],[Security Name]],"Change (%)",TRUE),0)</f>
        <v>2.5935E-2</v>
      </c>
      <c r="I384" s="17" cm="1">
        <f t="array" aca="1" ref="I384" ca="1">IFERROR(_FV(STable[[#This Row],[Security Name]],"P/E",TRUE),0)</f>
        <v>12.2659</v>
      </c>
      <c r="J384" s="17" cm="1">
        <f t="array" aca="1" ref="J384" ca="1">IFERROR(_FV(STable[[#This Row],[Security Name]],"Beta"),0)</f>
        <v>0.6431</v>
      </c>
    </row>
    <row r="385" spans="1:10" x14ac:dyDescent="0.3">
      <c r="A385" t="s">
        <v>1265</v>
      </c>
      <c r="B385" t="e" vm="384">
        <v>#VALUE!</v>
      </c>
      <c r="C385" t="s">
        <v>4069</v>
      </c>
      <c r="D385" t="s">
        <v>4076</v>
      </c>
      <c r="E385">
        <v>6022</v>
      </c>
      <c r="F385" cm="1">
        <f t="array" aca="1" ref="F385" ca="1">IFERROR(_FV(STable[[#This Row],[Security Name]],"Market cap",TRUE),_FV(STable[[#This Row],[Security Name]],"Volume average",TRUE)*STable[[#This Row],[Price]])</f>
        <v>45513530953</v>
      </c>
      <c r="G385" s="4" cm="1">
        <f t="array" aca="1" ref="G385" ca="1">_FV(STable[[#This Row],[Security Name]],"Price")</f>
        <v>50.259900000000002</v>
      </c>
      <c r="H385" s="1" cm="1">
        <f t="array" aca="1" ref="H385" ca="1">IFERROR(_FV(STable[[#This Row],[Security Name]],"Change (%)",TRUE),0)</f>
        <v>1.4940999999999999E-2</v>
      </c>
      <c r="I385" s="17" cm="1">
        <f t="array" aca="1" ref="I385" ca="1">IFERROR(_FV(STable[[#This Row],[Security Name]],"P/E",TRUE),0)</f>
        <v>14.2379</v>
      </c>
      <c r="J385" s="17" cm="1">
        <f t="array" aca="1" ref="J385" ca="1">IFERROR(_FV(STable[[#This Row],[Security Name]],"Beta"),0)</f>
        <v>0.95530000000000004</v>
      </c>
    </row>
    <row r="386" spans="1:10" x14ac:dyDescent="0.3">
      <c r="A386" t="s">
        <v>979</v>
      </c>
      <c r="B386" t="e" vm="385">
        <v>#VALUE!</v>
      </c>
      <c r="C386" t="s">
        <v>4069</v>
      </c>
      <c r="D386" t="s">
        <v>4140</v>
      </c>
      <c r="E386">
        <v>6029</v>
      </c>
      <c r="F386" cm="1">
        <f t="array" aca="1" ref="F386" ca="1">IFERROR(_FV(STable[[#This Row],[Security Name]],"Market cap",TRUE),_FV(STable[[#This Row],[Security Name]],"Volume average",TRUE)*STable[[#This Row],[Price]])</f>
        <v>141387102285</v>
      </c>
      <c r="G386" s="4" cm="1">
        <f t="array" aca="1" ref="G386" ca="1">_FV(STable[[#This Row],[Security Name]],"Price")</f>
        <v>27.555</v>
      </c>
      <c r="H386" s="1" cm="1">
        <f t="array" aca="1" ref="H386" ca="1">IFERROR(_FV(STable[[#This Row],[Security Name]],"Change (%)",TRUE),0)</f>
        <v>4.2564999999999999E-2</v>
      </c>
      <c r="I386" s="17" cm="1">
        <f t="array" aca="1" ref="I386" ca="1">IFERROR(_FV(STable[[#This Row],[Security Name]],"P/E",TRUE),0)</f>
        <v>0</v>
      </c>
      <c r="J386" s="17" cm="1">
        <f t="array" aca="1" ref="J386" ca="1">IFERROR(_FV(STable[[#This Row],[Security Name]],"Beta"),0)</f>
        <v>0.7127</v>
      </c>
    </row>
    <row r="387" spans="1:10" x14ac:dyDescent="0.3">
      <c r="A387" t="s">
        <v>1906</v>
      </c>
      <c r="B387" t="e" vm="386">
        <v>#VALUE!</v>
      </c>
      <c r="C387" t="s">
        <v>4069</v>
      </c>
      <c r="D387" t="s">
        <v>4140</v>
      </c>
      <c r="E387">
        <v>6029</v>
      </c>
      <c r="F387" cm="1">
        <f t="array" aca="1" ref="F387" ca="1">IFERROR(_FV(STable[[#This Row],[Security Name]],"Market cap",TRUE),_FV(STable[[#This Row],[Security Name]],"Volume average",TRUE)*STable[[#This Row],[Price]])</f>
        <v>84354280865</v>
      </c>
      <c r="G387" s="4" cm="1">
        <f t="array" aca="1" ref="G387" ca="1">_FV(STable[[#This Row],[Security Name]],"Price")</f>
        <v>28.885000000000002</v>
      </c>
      <c r="H387" s="1" cm="1">
        <f t="array" aca="1" ref="H387" ca="1">IFERROR(_FV(STable[[#This Row],[Security Name]],"Change (%)",TRUE),0)</f>
        <v>1.8512000000000001E-2</v>
      </c>
      <c r="I387" s="17" cm="1">
        <f t="array" aca="1" ref="I387" ca="1">IFERROR(_FV(STable[[#This Row],[Security Name]],"P/E",TRUE),0)</f>
        <v>11.6153</v>
      </c>
      <c r="J387" s="17" cm="1">
        <f t="array" aca="1" ref="J387" ca="1">IFERROR(_FV(STable[[#This Row],[Security Name]],"Beta"),0)</f>
        <v>0.86870000000000003</v>
      </c>
    </row>
    <row r="388" spans="1:10" x14ac:dyDescent="0.3">
      <c r="A388" t="s">
        <v>2613</v>
      </c>
      <c r="B388" t="e" vm="387">
        <v>#VALUE!</v>
      </c>
      <c r="C388" t="s">
        <v>4069</v>
      </c>
      <c r="D388" t="s">
        <v>4076</v>
      </c>
      <c r="E388">
        <v>6022</v>
      </c>
      <c r="F388" cm="1">
        <f t="array" aca="1" ref="F388" ca="1">IFERROR(_FV(STable[[#This Row],[Security Name]],"Market cap",TRUE),_FV(STable[[#This Row],[Security Name]],"Volume average",TRUE)*STable[[#This Row],[Price]])</f>
        <v>103817981049</v>
      </c>
      <c r="G388" s="4" cm="1">
        <f t="array" aca="1" ref="G388" ca="1">_FV(STable[[#This Row],[Security Name]],"Price")</f>
        <v>9.4149999999999991</v>
      </c>
      <c r="H388" s="1" cm="1">
        <f t="array" aca="1" ref="H388" ca="1">IFERROR(_FV(STable[[#This Row],[Security Name]],"Change (%)",TRUE),0)</f>
        <v>9.11E-3</v>
      </c>
      <c r="I388" s="17" cm="1">
        <f t="array" ref="I388">IFERROR(_FV(STable[[#This Row],[Security Name]],"P/E",TRUE),0)</f>
        <v>0</v>
      </c>
      <c r="J388" s="17" cm="1">
        <f t="array" aca="1" ref="J388" ca="1">IFERROR(_FV(STable[[#This Row],[Security Name]],"Beta"),0)</f>
        <v>0.68679999999999997</v>
      </c>
    </row>
    <row r="389" spans="1:10" x14ac:dyDescent="0.3">
      <c r="A389" t="s">
        <v>235</v>
      </c>
      <c r="B389" t="e" vm="388">
        <v>#VALUE!</v>
      </c>
      <c r="C389" t="s">
        <v>4069</v>
      </c>
      <c r="D389" t="s">
        <v>4092</v>
      </c>
      <c r="E389">
        <v>6021</v>
      </c>
      <c r="F389" cm="1">
        <f t="array" aca="1" ref="F389" ca="1">IFERROR(_FV(STable[[#This Row],[Security Name]],"Market cap",TRUE),_FV(STable[[#This Row],[Security Name]],"Volume average",TRUE)*STable[[#This Row],[Price]])</f>
        <v>834653219600</v>
      </c>
      <c r="G389" s="4" cm="1">
        <f t="array" aca="1" ref="G389" ca="1">_FV(STable[[#This Row],[Security Name]],"Price")</f>
        <v>311.18</v>
      </c>
      <c r="H389" s="1" cm="1">
        <f t="array" aca="1" ref="H389" ca="1">IFERROR(_FV(STable[[#This Row],[Security Name]],"Change (%)",TRUE),0)</f>
        <v>3.9680000000000002E-3</v>
      </c>
      <c r="I389" s="17" cm="1">
        <f t="array" aca="1" ref="I389" ca="1">IFERROR(_FV(STable[[#This Row],[Security Name]],"P/E",TRUE),0)</f>
        <v>15.550599999999999</v>
      </c>
      <c r="J389" s="17" cm="1">
        <f t="array" aca="1" ref="J389" ca="1">IFERROR(_FV(STable[[#This Row],[Security Name]],"Beta"),0)</f>
        <v>1.0416000000000001</v>
      </c>
    </row>
    <row r="390" spans="1:10" x14ac:dyDescent="0.3">
      <c r="A390" t="s">
        <v>939</v>
      </c>
      <c r="B390" t="e" vm="389">
        <v>#VALUE!</v>
      </c>
      <c r="C390" t="s">
        <v>4069</v>
      </c>
      <c r="D390" t="s">
        <v>4140</v>
      </c>
      <c r="E390">
        <v>6029</v>
      </c>
      <c r="F390" cm="1">
        <f t="array" aca="1" ref="F390" ca="1">IFERROR(_FV(STable[[#This Row],[Security Name]],"Market cap",TRUE),_FV(STable[[#This Row],[Security Name]],"Volume average",TRUE)*STable[[#This Row],[Price]])</f>
        <v>41971780785</v>
      </c>
      <c r="G390" s="4" cm="1">
        <f t="array" aca="1" ref="G390" ca="1">_FV(STable[[#This Row],[Security Name]],"Price")</f>
        <v>112.57</v>
      </c>
      <c r="H390" s="1" cm="1">
        <f t="array" aca="1" ref="H390" ca="1">IFERROR(_FV(STable[[#This Row],[Security Name]],"Change (%)",TRUE),0)</f>
        <v>2.8881999999999998E-2</v>
      </c>
      <c r="I390" s="17" cm="1">
        <f t="array" aca="1" ref="I390" ca="1">IFERROR(_FV(STable[[#This Row],[Security Name]],"P/E",TRUE),0)</f>
        <v>10.616300000000001</v>
      </c>
      <c r="J390" s="17" cm="1">
        <f t="array" aca="1" ref="J390" ca="1">IFERROR(_FV(STable[[#This Row],[Security Name]],"Beta"),0)</f>
        <v>1.0667</v>
      </c>
    </row>
    <row r="391" spans="1:10" x14ac:dyDescent="0.3">
      <c r="A391" t="s">
        <v>2039</v>
      </c>
      <c r="B391" t="e" vm="390">
        <v>#VALUE!</v>
      </c>
      <c r="C391" t="s">
        <v>4069</v>
      </c>
      <c r="D391" t="s">
        <v>4092</v>
      </c>
      <c r="E391">
        <v>6021</v>
      </c>
      <c r="F391" cm="1">
        <f t="array" aca="1" ref="F391" ca="1">IFERROR(_FV(STable[[#This Row],[Security Name]],"Market cap",TRUE),_FV(STable[[#This Row],[Security Name]],"Volume average",TRUE)*STable[[#This Row],[Price]])</f>
        <v>23390092670</v>
      </c>
      <c r="G391" s="4" cm="1">
        <f t="array" aca="1" ref="G391" ca="1">_FV(STable[[#This Row],[Security Name]],"Price")</f>
        <v>21.805</v>
      </c>
      <c r="H391" s="1" cm="1">
        <f t="array" aca="1" ref="H391" ca="1">IFERROR(_FV(STable[[#This Row],[Security Name]],"Change (%)",TRUE),0)</f>
        <v>6.2300000000000003E-3</v>
      </c>
      <c r="I391" s="17" cm="1">
        <f t="array" aca="1" ref="I391" ca="1">IFERROR(_FV(STable[[#This Row],[Security Name]],"P/E",TRUE),0)</f>
        <v>14.3454</v>
      </c>
      <c r="J391" s="17" cm="1">
        <f t="array" aca="1" ref="J391" ca="1">IFERROR(_FV(STable[[#This Row],[Security Name]],"Beta"),0)</f>
        <v>1.0584</v>
      </c>
    </row>
    <row r="392" spans="1:10" x14ac:dyDescent="0.3">
      <c r="A392" t="s">
        <v>2364</v>
      </c>
      <c r="B392" t="e" vm="391">
        <v>#VALUE!</v>
      </c>
      <c r="C392" t="s">
        <v>4069</v>
      </c>
      <c r="D392" t="s">
        <v>4140</v>
      </c>
      <c r="E392">
        <v>6029</v>
      </c>
      <c r="F392" cm="1">
        <f t="array" aca="1" ref="F392" ca="1">IFERROR(_FV(STable[[#This Row],[Security Name]],"Market cap",TRUE),_FV(STable[[#This Row],[Security Name]],"Volume average",TRUE)*STable[[#This Row],[Price]])</f>
        <v>219968004850</v>
      </c>
      <c r="G392" s="4" cm="1">
        <f t="array" aca="1" ref="G392" ca="1">_FV(STable[[#This Row],[Security Name]],"Price")</f>
        <v>18.535</v>
      </c>
      <c r="H392" s="1" cm="1">
        <f t="array" aca="1" ref="H392" ca="1">IFERROR(_FV(STable[[#This Row],[Security Name]],"Change (%)",TRUE),0)</f>
        <v>8.4330000000000013E-3</v>
      </c>
      <c r="I392" s="17" cm="1">
        <f t="array" aca="1" ref="I392" ca="1">IFERROR(_FV(STable[[#This Row],[Security Name]],"P/E",TRUE),0)</f>
        <v>17.264299999999999</v>
      </c>
      <c r="J392" s="17" cm="1">
        <f t="array" aca="1" ref="J392" ca="1">IFERROR(_FV(STable[[#This Row],[Security Name]],"Beta"),0)</f>
        <v>0.44790000000000002</v>
      </c>
    </row>
    <row r="393" spans="1:10" x14ac:dyDescent="0.3">
      <c r="A393" t="s">
        <v>1327</v>
      </c>
      <c r="B393" t="e" vm="392">
        <v>#VALUE!</v>
      </c>
      <c r="C393" t="s">
        <v>4069</v>
      </c>
      <c r="D393" t="s">
        <v>4140</v>
      </c>
      <c r="E393">
        <v>6029</v>
      </c>
      <c r="F393" cm="1">
        <f t="array" aca="1" ref="F393" ca="1">IFERROR(_FV(STable[[#This Row],[Security Name]],"Market cap",TRUE),_FV(STable[[#This Row],[Security Name]],"Volume average",TRUE)*STable[[#This Row],[Price]])</f>
        <v>2270659098</v>
      </c>
      <c r="G393" s="4" cm="1">
        <f t="array" aca="1" ref="G393" ca="1">_FV(STable[[#This Row],[Security Name]],"Price")</f>
        <v>56.84</v>
      </c>
      <c r="H393" s="1" cm="1">
        <f t="array" aca="1" ref="H393" ca="1">IFERROR(_FV(STable[[#This Row],[Security Name]],"Change (%)",TRUE),0)</f>
        <v>1.5363E-2</v>
      </c>
      <c r="I393" s="17" cm="1">
        <f t="array" aca="1" ref="I393" ca="1">IFERROR(_FV(STable[[#This Row],[Security Name]],"P/E",TRUE),0)</f>
        <v>10.3757</v>
      </c>
      <c r="J393" s="17" cm="1">
        <f t="array" aca="1" ref="J393" ca="1">IFERROR(_FV(STable[[#This Row],[Security Name]],"Beta"),0)</f>
        <v>0.51100000000000001</v>
      </c>
    </row>
    <row r="394" spans="1:10" x14ac:dyDescent="0.3">
      <c r="A394" t="s">
        <v>335</v>
      </c>
      <c r="B394" t="e" vm="393">
        <v>#VALUE!</v>
      </c>
      <c r="C394" t="s">
        <v>4069</v>
      </c>
      <c r="D394" t="s">
        <v>4092</v>
      </c>
      <c r="E394">
        <v>6021</v>
      </c>
      <c r="F394" cm="1">
        <f t="array" aca="1" ref="F394" ca="1">IFERROR(_FV(STable[[#This Row],[Security Name]],"Market cap",TRUE),_FV(STable[[#This Row],[Security Name]],"Volume average",TRUE)*STable[[#This Row],[Price]])</f>
        <v>90196740000</v>
      </c>
      <c r="G394" s="4" cm="1">
        <f t="array" aca="1" ref="G394" ca="1">_FV(STable[[#This Row],[Security Name]],"Price")</f>
        <v>224.37</v>
      </c>
      <c r="H394" s="1" cm="1">
        <f t="array" aca="1" ref="H394" ca="1">IFERROR(_FV(STable[[#This Row],[Security Name]],"Change (%)",TRUE),0)</f>
        <v>1.9539000000000001E-2</v>
      </c>
      <c r="I394" s="17" cm="1">
        <f t="array" aca="1" ref="I394" ca="1">IFERROR(_FV(STable[[#This Row],[Security Name]],"P/E",TRUE),0)</f>
        <v>13.5036</v>
      </c>
      <c r="J394" s="17" cm="1">
        <f t="array" aca="1" ref="J394" ca="1">IFERROR(_FV(STable[[#This Row],[Security Name]],"Beta"),0)</f>
        <v>0.94120000000000004</v>
      </c>
    </row>
    <row r="395" spans="1:10" x14ac:dyDescent="0.3">
      <c r="A395" t="s">
        <v>1322</v>
      </c>
      <c r="B395" t="e" vm="394">
        <v>#VALUE!</v>
      </c>
      <c r="C395" t="s">
        <v>4069</v>
      </c>
      <c r="D395" t="s">
        <v>4092</v>
      </c>
      <c r="E395">
        <v>6021</v>
      </c>
      <c r="F395" cm="1">
        <f t="array" aca="1" ref="F395" ca="1">IFERROR(_FV(STable[[#This Row],[Security Name]],"Market cap",TRUE),_FV(STable[[#This Row],[Security Name]],"Volume average",TRUE)*STable[[#This Row],[Price]])</f>
        <v>32808112128</v>
      </c>
      <c r="G395" s="4" cm="1">
        <f t="array" aca="1" ref="G395" ca="1">_FV(STable[[#This Row],[Security Name]],"Price")</f>
        <v>69.12</v>
      </c>
      <c r="H395" s="1" cm="1">
        <f t="array" aca="1" ref="H395" ca="1">IFERROR(_FV(STable[[#This Row],[Security Name]],"Change (%)",TRUE),0)</f>
        <v>2.6737999999999998E-2</v>
      </c>
      <c r="I395" s="17" cm="1">
        <f t="array" aca="1" ref="I395" ca="1">IFERROR(_FV(STable[[#This Row],[Security Name]],"P/E",TRUE),0)</f>
        <v>10.180300000000001</v>
      </c>
      <c r="J395" s="17" cm="1">
        <f t="array" aca="1" ref="J395" ca="1">IFERROR(_FV(STable[[#This Row],[Security Name]],"Beta"),0)</f>
        <v>0.97009999999999996</v>
      </c>
    </row>
    <row r="396" spans="1:10" x14ac:dyDescent="0.3">
      <c r="A396" t="s">
        <v>1404</v>
      </c>
      <c r="B396" t="e" vm="395">
        <v>#VALUE!</v>
      </c>
      <c r="C396" t="s">
        <v>4069</v>
      </c>
      <c r="D396" t="s">
        <v>4140</v>
      </c>
      <c r="E396">
        <v>6029</v>
      </c>
      <c r="F396" cm="1">
        <f t="array" aca="1" ref="F396" ca="1">IFERROR(_FV(STable[[#This Row],[Security Name]],"Market cap",TRUE),_FV(STable[[#This Row],[Security Name]],"Volume average",TRUE)*STable[[#This Row],[Price]])</f>
        <v>18241796055</v>
      </c>
      <c r="G396" s="4" cm="1">
        <f t="array" aca="1" ref="G396" ca="1">_FV(STable[[#This Row],[Security Name]],"Price")</f>
        <v>74.55</v>
      </c>
      <c r="H396" s="1" cm="1">
        <f t="array" aca="1" ref="H396" ca="1">IFERROR(_FV(STable[[#This Row],[Security Name]],"Change (%)",TRUE),0)</f>
        <v>3.1406000000000003E-2</v>
      </c>
      <c r="I396" s="17" cm="1">
        <f t="array" aca="1" ref="I396" ca="1">IFERROR(_FV(STable[[#This Row],[Security Name]],"P/E",TRUE),0)</f>
        <v>8.8272999999999993</v>
      </c>
      <c r="J396" s="17" cm="1">
        <f t="array" aca="1" ref="J396" ca="1">IFERROR(_FV(STable[[#This Row],[Security Name]],"Beta"),0)</f>
        <v>1.1494</v>
      </c>
    </row>
    <row r="397" spans="1:10" x14ac:dyDescent="0.3">
      <c r="A397" t="s">
        <v>920</v>
      </c>
      <c r="B397" t="e" vm="396">
        <v>#VALUE!</v>
      </c>
      <c r="C397" t="s">
        <v>4069</v>
      </c>
      <c r="D397" t="s">
        <v>4092</v>
      </c>
      <c r="E397">
        <v>6021</v>
      </c>
      <c r="F397" cm="1">
        <f t="array" aca="1" ref="F397" ca="1">IFERROR(_FV(STable[[#This Row],[Security Name]],"Market cap",TRUE),_FV(STable[[#This Row],[Security Name]],"Volume average",TRUE)*STable[[#This Row],[Price]])</f>
        <v>248652623500</v>
      </c>
      <c r="G397" s="4" cm="1">
        <f t="array" aca="1" ref="G397" ca="1">_FV(STable[[#This Row],[Security Name]],"Price")</f>
        <v>81.144999999999996</v>
      </c>
      <c r="H397" s="1" cm="1">
        <f t="array" aca="1" ref="H397" ca="1">IFERROR(_FV(STable[[#This Row],[Security Name]],"Change (%)",TRUE),0)</f>
        <v>-1.2920000000000002E-3</v>
      </c>
      <c r="I397" s="17" cm="1">
        <f t="array" aca="1" ref="I397" ca="1">IFERROR(_FV(STable[[#This Row],[Security Name]],"P/E",TRUE),0)</f>
        <v>12.9434</v>
      </c>
      <c r="J397" s="17" cm="1">
        <f t="array" aca="1" ref="J397" ca="1">IFERROR(_FV(STable[[#This Row],[Security Name]],"Beta"),0)</f>
        <v>0.98260000000000003</v>
      </c>
    </row>
    <row r="398" spans="1:10" x14ac:dyDescent="0.3">
      <c r="A398" t="s">
        <v>2355</v>
      </c>
      <c r="B398" t="e" vm="397">
        <v>#VALUE!</v>
      </c>
      <c r="C398" t="s">
        <v>4069</v>
      </c>
      <c r="D398" t="s">
        <v>4157</v>
      </c>
      <c r="E398">
        <v>6211</v>
      </c>
      <c r="F398" cm="1">
        <f t="array" aca="1" ref="F398" ca="1">IFERROR(_FV(STable[[#This Row],[Security Name]],"Market cap",TRUE),_FV(STable[[#This Row],[Security Name]],"Volume average",TRUE)*STable[[#This Row],[Price]])</f>
        <v>55961838</v>
      </c>
      <c r="G398" s="4" cm="1">
        <f t="array" aca="1" ref="G398" ca="1">_FV(STable[[#This Row],[Security Name]],"Price")</f>
        <v>22.855</v>
      </c>
      <c r="H398" s="1" cm="1">
        <f t="array" aca="1" ref="H398" ca="1">IFERROR(_FV(STable[[#This Row],[Security Name]],"Change (%)",TRUE),0)</f>
        <v>-1.5295000000000001E-2</v>
      </c>
      <c r="I398" s="17" cm="1">
        <f t="array" aca="1" ref="I398" ca="1">IFERROR(_FV(STable[[#This Row],[Security Name]],"P/E",TRUE),0)</f>
        <v>9.6118000000000006</v>
      </c>
      <c r="J398" s="17" cm="1">
        <f t="array" aca="1" ref="J398" ca="1">IFERROR(_FV(STable[[#This Row],[Security Name]],"Beta"),0)</f>
        <v>1.2419</v>
      </c>
    </row>
    <row r="399" spans="1:10" x14ac:dyDescent="0.3">
      <c r="A399" t="s">
        <v>1833</v>
      </c>
      <c r="B399" t="e" vm="398">
        <v>#VALUE!</v>
      </c>
      <c r="C399" t="s">
        <v>4069</v>
      </c>
      <c r="D399" t="s">
        <v>4092</v>
      </c>
      <c r="E399">
        <v>6021</v>
      </c>
      <c r="F399" cm="1">
        <f t="array" aca="1" ref="F399" ca="1">IFERROR(_FV(STable[[#This Row],[Security Name]],"Market cap",TRUE),_FV(STable[[#This Row],[Security Name]],"Volume average",TRUE)*STable[[#This Row],[Price]])</f>
        <v>656386706</v>
      </c>
      <c r="G399" s="4" cm="1">
        <f t="array" aca="1" ref="G399" ca="1">_FV(STable[[#This Row],[Security Name]],"Price")</f>
        <v>25.68</v>
      </c>
      <c r="H399" s="1" cm="1">
        <f t="array" aca="1" ref="H399" ca="1">IFERROR(_FV(STable[[#This Row],[Security Name]],"Change (%)",TRUE),0)</f>
        <v>2.4740999999999999E-2</v>
      </c>
      <c r="I399" s="17" cm="1">
        <f t="array" aca="1" ref="I399" ca="1">IFERROR(_FV(STable[[#This Row],[Security Name]],"P/E",TRUE),0)</f>
        <v>38.645600000000002</v>
      </c>
      <c r="J399" s="17" cm="1">
        <f t="array" aca="1" ref="J399" ca="1">IFERROR(_FV(STable[[#This Row],[Security Name]],"Beta"),0)</f>
        <v>0.63390000000000002</v>
      </c>
    </row>
    <row r="400" spans="1:10" x14ac:dyDescent="0.3">
      <c r="A400" t="s">
        <v>513</v>
      </c>
      <c r="B400" t="e" vm="399">
        <v>#VALUE!</v>
      </c>
      <c r="C400" t="s">
        <v>4069</v>
      </c>
      <c r="D400" t="s">
        <v>4111</v>
      </c>
      <c r="E400">
        <v>6282</v>
      </c>
      <c r="F400" cm="1">
        <f t="array" aca="1" ref="F400" ca="1">IFERROR(_FV(STable[[#This Row],[Security Name]],"Market cap",TRUE),_FV(STable[[#This Row],[Security Name]],"Volume average",TRUE)*STable[[#This Row],[Price]])</f>
        <v>71598580686</v>
      </c>
      <c r="G400" s="4" cm="1">
        <f t="array" aca="1" ref="G400" ca="1">_FV(STable[[#This Row],[Security Name]],"Price")</f>
        <v>123.82</v>
      </c>
      <c r="H400" s="1" cm="1">
        <f t="array" aca="1" ref="H400" ca="1">IFERROR(_FV(STable[[#This Row],[Security Name]],"Change (%)",TRUE),0)</f>
        <v>2.4915E-2</v>
      </c>
      <c r="I400" s="17" cm="1">
        <f t="array" aca="1" ref="I400" ca="1">IFERROR(_FV(STable[[#This Row],[Security Name]],"P/E",TRUE),0)</f>
        <v>22.4194</v>
      </c>
      <c r="J400" s="17" cm="1">
        <f t="array" aca="1" ref="J400" ca="1">IFERROR(_FV(STable[[#This Row],[Security Name]],"Beta"),0)</f>
        <v>1.5016</v>
      </c>
    </row>
    <row r="401" spans="1:10" x14ac:dyDescent="0.3">
      <c r="A401" t="s">
        <v>1450</v>
      </c>
      <c r="B401" t="e" vm="400">
        <v>#VALUE!</v>
      </c>
      <c r="C401" t="s">
        <v>4069</v>
      </c>
      <c r="D401" t="s">
        <v>4133</v>
      </c>
      <c r="E401">
        <v>6311</v>
      </c>
      <c r="F401" cm="1">
        <f t="array" aca="1" ref="F401" ca="1">IFERROR(_FV(STable[[#This Row],[Security Name]],"Market cap",TRUE),_FV(STable[[#This Row],[Security Name]],"Volume average",TRUE)*STable[[#This Row],[Price]])</f>
        <v>12301949825</v>
      </c>
      <c r="G401" s="4" cm="1">
        <f t="array" aca="1" ref="G401" ca="1">_FV(STable[[#This Row],[Security Name]],"Price")</f>
        <v>26.934999999999999</v>
      </c>
      <c r="H401" s="1" cm="1">
        <f t="array" aca="1" ref="H401" ca="1">IFERROR(_FV(STable[[#This Row],[Security Name]],"Change (%)",TRUE),0)</f>
        <v>3.9139999999999999E-3</v>
      </c>
      <c r="I401" s="17" cm="1">
        <f t="array" aca="1" ref="I401" ca="1">IFERROR(_FV(STable[[#This Row],[Security Name]],"P/E",TRUE),0)</f>
        <v>0</v>
      </c>
      <c r="J401" s="17" cm="1">
        <f t="array" aca="1" ref="J401" ca="1">IFERROR(_FV(STable[[#This Row],[Security Name]],"Beta"),0)</f>
        <v>1.1907000000000001</v>
      </c>
    </row>
    <row r="402" spans="1:10" x14ac:dyDescent="0.3">
      <c r="A402" t="s">
        <v>1217</v>
      </c>
      <c r="B402" t="e" vm="401">
        <v>#VALUE!</v>
      </c>
      <c r="C402" t="s">
        <v>4069</v>
      </c>
      <c r="D402" t="s">
        <v>4148</v>
      </c>
      <c r="E402">
        <v>6411</v>
      </c>
      <c r="F402" cm="1">
        <f t="array" aca="1" ref="F402" ca="1">IFERROR(_FV(STable[[#This Row],[Security Name]],"Market cap",TRUE),_FV(STable[[#This Row],[Security Name]],"Volume average",TRUE)*STable[[#This Row],[Price]])</f>
        <v>11818350600</v>
      </c>
      <c r="G402" s="4" cm="1">
        <f t="array" aca="1" ref="G402" ca="1">_FV(STable[[#This Row],[Security Name]],"Price")</f>
        <v>42</v>
      </c>
      <c r="H402" s="1" cm="1">
        <f t="array" aca="1" ref="H402" ca="1">IFERROR(_FV(STable[[#This Row],[Security Name]],"Change (%)",TRUE),0)</f>
        <v>4.7640000000000003E-4</v>
      </c>
      <c r="I402" s="17" cm="1">
        <f t="array" aca="1" ref="I402" ca="1">IFERROR(_FV(STable[[#This Row],[Security Name]],"P/E",TRUE),0)</f>
        <v>0</v>
      </c>
      <c r="J402" s="17" cm="1">
        <f t="array" aca="1" ref="J402" ca="1">IFERROR(_FV(STable[[#This Row],[Security Name]],"Beta"),0)</f>
        <v>1.1377999999999999</v>
      </c>
    </row>
    <row r="403" spans="1:10" x14ac:dyDescent="0.3">
      <c r="A403" t="s">
        <v>538</v>
      </c>
      <c r="B403" t="e" vm="402">
        <v>#VALUE!</v>
      </c>
      <c r="C403" t="s">
        <v>4069</v>
      </c>
      <c r="D403" t="s">
        <v>4231</v>
      </c>
      <c r="E403">
        <v>6159</v>
      </c>
      <c r="F403" cm="1">
        <f t="array" aca="1" ref="F403" ca="1">IFERROR(_FV(STable[[#This Row],[Security Name]],"Market cap",TRUE),_FV(STable[[#This Row],[Security Name]],"Volume average",TRUE)*STable[[#This Row],[Price]])</f>
        <v>36252450750</v>
      </c>
      <c r="G403" s="4" cm="1">
        <f t="array" aca="1" ref="G403" ca="1">_FV(STable[[#This Row],[Security Name]],"Price")</f>
        <v>32.25</v>
      </c>
      <c r="H403" s="1" cm="1">
        <f t="array" aca="1" ref="H403" ca="1">IFERROR(_FV(STable[[#This Row],[Security Name]],"Change (%)",TRUE),0)</f>
        <v>1.6067999999999999E-2</v>
      </c>
      <c r="I403" s="17" cm="1">
        <f t="array" aca="1" ref="I403" ca="1">IFERROR(_FV(STable[[#This Row],[Security Name]],"P/E",TRUE),0)</f>
        <v>12.1259</v>
      </c>
      <c r="J403" s="17" cm="1">
        <f t="array" aca="1" ref="J403" ca="1">IFERROR(_FV(STable[[#This Row],[Security Name]],"Beta"),0)</f>
        <v>0.83889999999999998</v>
      </c>
    </row>
    <row r="404" spans="1:10" x14ac:dyDescent="0.3">
      <c r="A404" t="s">
        <v>753</v>
      </c>
      <c r="B404" t="e" vm="403">
        <v>#VALUE!</v>
      </c>
      <c r="C404" t="s">
        <v>4069</v>
      </c>
      <c r="D404" t="s">
        <v>4133</v>
      </c>
      <c r="E404">
        <v>6311</v>
      </c>
      <c r="F404" cm="1">
        <f t="array" aca="1" ref="F404" ca="1">IFERROR(_FV(STable[[#This Row],[Security Name]],"Market cap",TRUE),_FV(STable[[#This Row],[Security Name]],"Volume average",TRUE)*STable[[#This Row],[Price]])</f>
        <v>7705126957</v>
      </c>
      <c r="G404" s="4" cm="1">
        <f t="array" aca="1" ref="G404" ca="1">_FV(STable[[#This Row],[Security Name]],"Price")</f>
        <v>109.47</v>
      </c>
      <c r="H404" s="1" cm="1">
        <f t="array" aca="1" ref="H404" ca="1">IFERROR(_FV(STable[[#This Row],[Security Name]],"Change (%)",TRUE),0)</f>
        <v>3.1567999999999999E-2</v>
      </c>
      <c r="I404" s="17" cm="1">
        <f t="array" aca="1" ref="I404" ca="1">IFERROR(_FV(STable[[#This Row],[Security Name]],"P/E",TRUE),0)</f>
        <v>0</v>
      </c>
      <c r="J404" s="17" cm="1">
        <f t="array" aca="1" ref="J404" ca="1">IFERROR(_FV(STable[[#This Row],[Security Name]],"Beta"),0)</f>
        <v>1.3797999999999999</v>
      </c>
    </row>
    <row r="405" spans="1:10" x14ac:dyDescent="0.3">
      <c r="A405" t="s">
        <v>2147</v>
      </c>
      <c r="B405" t="e" vm="404">
        <v>#VALUE!</v>
      </c>
      <c r="C405" t="s">
        <v>4069</v>
      </c>
      <c r="D405" t="s">
        <v>4092</v>
      </c>
      <c r="E405">
        <v>6021</v>
      </c>
      <c r="F405" cm="1">
        <f t="array" aca="1" ref="F405" ca="1">IFERROR(_FV(STable[[#This Row],[Security Name]],"Market cap",TRUE),_FV(STable[[#This Row],[Security Name]],"Volume average",TRUE)*STable[[#This Row],[Price]])</f>
        <v>382679742</v>
      </c>
      <c r="G405" s="4" cm="1">
        <f t="array" aca="1" ref="G405" ca="1">_FV(STable[[#This Row],[Security Name]],"Price")</f>
        <v>13.25</v>
      </c>
      <c r="H405" s="1" cm="1">
        <f t="array" aca="1" ref="H405" ca="1">IFERROR(_FV(STable[[#This Row],[Security Name]],"Change (%)",TRUE),0)</f>
        <v>3.5965999999999998E-2</v>
      </c>
      <c r="I405" s="17" cm="1">
        <f t="array" aca="1" ref="I405" ca="1">IFERROR(_FV(STable[[#This Row],[Security Name]],"P/E",TRUE),0)</f>
        <v>6.056</v>
      </c>
      <c r="J405" s="17" cm="1">
        <f t="array" aca="1" ref="J405" ca="1">IFERROR(_FV(STable[[#This Row],[Security Name]],"Beta"),0)</f>
        <v>1.3486</v>
      </c>
    </row>
    <row r="406" spans="1:10" x14ac:dyDescent="0.3">
      <c r="A406" t="s">
        <v>792</v>
      </c>
      <c r="B406" t="e" vm="405">
        <v>#VALUE!</v>
      </c>
      <c r="C406" t="s">
        <v>4069</v>
      </c>
      <c r="D406" t="s">
        <v>4133</v>
      </c>
      <c r="E406">
        <v>6311</v>
      </c>
      <c r="F406" cm="1">
        <f t="array" aca="1" ref="F406" ca="1">IFERROR(_FV(STable[[#This Row],[Security Name]],"Market cap",TRUE),_FV(STable[[#This Row],[Security Name]],"Volume average",TRUE)*STable[[#This Row],[Price]])</f>
        <v>6881920933</v>
      </c>
      <c r="G406" s="4" cm="1">
        <f t="array" aca="1" ref="G406" ca="1">_FV(STable[[#This Row],[Security Name]],"Price")</f>
        <v>74.510000000000005</v>
      </c>
      <c r="H406" s="1" cm="1">
        <f t="array" aca="1" ref="H406" ca="1">IFERROR(_FV(STable[[#This Row],[Security Name]],"Change (%)",TRUE),0)</f>
        <v>2.3348000000000001E-2</v>
      </c>
      <c r="I406" s="17" cm="1">
        <f t="array" aca="1" ref="I406" ca="1">IFERROR(_FV(STable[[#This Row],[Security Name]],"P/E",TRUE),0)</f>
        <v>11.837300000000001</v>
      </c>
      <c r="J406" s="17" cm="1">
        <f t="array" aca="1" ref="J406" ca="1">IFERROR(_FV(STable[[#This Row],[Security Name]],"Beta"),0)</f>
        <v>0.84570000000000001</v>
      </c>
    </row>
    <row r="407" spans="1:10" x14ac:dyDescent="0.3">
      <c r="A407" t="s">
        <v>2624</v>
      </c>
      <c r="B407" t="e" vm="406">
        <v>#VALUE!</v>
      </c>
      <c r="C407" t="s">
        <v>4069</v>
      </c>
      <c r="D407" t="s">
        <v>4165</v>
      </c>
      <c r="E407">
        <v>6141</v>
      </c>
      <c r="F407" cm="1">
        <f t="array" aca="1" ref="F407" ca="1">IFERROR(_FV(STable[[#This Row],[Security Name]],"Market cap",TRUE),_FV(STable[[#This Row],[Security Name]],"Volume average",TRUE)*STable[[#This Row],[Price]])</f>
        <v>200637921</v>
      </c>
      <c r="G407" s="4" cm="1">
        <f t="array" aca="1" ref="G407" ca="1">_FV(STable[[#This Row],[Security Name]],"Price")</f>
        <v>1.7050000000000001</v>
      </c>
      <c r="H407" s="1" cm="1">
        <f t="array" aca="1" ref="H407" ca="1">IFERROR(_FV(STable[[#This Row],[Security Name]],"Change (%)",TRUE),0)</f>
        <v>8.8760000000000002E-3</v>
      </c>
      <c r="I407" s="17" cm="1">
        <f t="array" aca="1" ref="I407" ca="1">IFERROR(_FV(STable[[#This Row],[Security Name]],"P/E",TRUE),0)</f>
        <v>0</v>
      </c>
      <c r="J407" s="17" cm="1">
        <f t="array" aca="1" ref="J407" ca="1">IFERROR(_FV(STable[[#This Row],[Security Name]],"Beta"),0)</f>
        <v>2.1520999999999999</v>
      </c>
    </row>
    <row r="408" spans="1:10" x14ac:dyDescent="0.3">
      <c r="A408" t="s">
        <v>127</v>
      </c>
      <c r="B408" t="e" vm="407">
        <v>#VALUE!</v>
      </c>
      <c r="C408" t="s">
        <v>4069</v>
      </c>
      <c r="D408" t="s">
        <v>4111</v>
      </c>
      <c r="E408">
        <v>6282</v>
      </c>
      <c r="F408" cm="1">
        <f t="array" aca="1" ref="F408" ca="1">IFERROR(_FV(STable[[#This Row],[Security Name]],"Market cap",TRUE),_FV(STable[[#This Row],[Security Name]],"Volume average",TRUE)*STable[[#This Row],[Price]])</f>
        <v>7049843382</v>
      </c>
      <c r="G408" s="4" cm="1">
        <f t="array" aca="1" ref="G408" ca="1">_FV(STable[[#This Row],[Security Name]],"Price")</f>
        <v>183.03</v>
      </c>
      <c r="H408" s="1" cm="1">
        <f t="array" aca="1" ref="H408" ca="1">IFERROR(_FV(STable[[#This Row],[Security Name]],"Change (%)",TRUE),0)</f>
        <v>1.3904000000000001E-2</v>
      </c>
      <c r="I408" s="17" cm="1">
        <f t="array" aca="1" ref="I408" ca="1">IFERROR(_FV(STable[[#This Row],[Security Name]],"P/E",TRUE),0)</f>
        <v>20.592199999999998</v>
      </c>
      <c r="J408" s="17" cm="1">
        <f t="array" aca="1" ref="J408" ca="1">IFERROR(_FV(STable[[#This Row],[Security Name]],"Beta"),0)</f>
        <v>1.0602</v>
      </c>
    </row>
    <row r="409" spans="1:10" x14ac:dyDescent="0.3">
      <c r="A409" t="s">
        <v>1224</v>
      </c>
      <c r="B409" t="e" vm="408">
        <v>#VALUE!</v>
      </c>
      <c r="C409" t="s">
        <v>4069</v>
      </c>
      <c r="D409" t="s">
        <v>4111</v>
      </c>
      <c r="E409">
        <v>6282</v>
      </c>
      <c r="F409" cm="1">
        <f t="array" aca="1" ref="F409" ca="1">IFERROR(_FV(STable[[#This Row],[Security Name]],"Market cap",TRUE),_FV(STable[[#This Row],[Security Name]],"Volume average",TRUE)*STable[[#This Row],[Price]])</f>
        <v>329773741</v>
      </c>
      <c r="G409" s="4" cm="1">
        <f t="array" aca="1" ref="G409" ca="1">_FV(STable[[#This Row],[Security Name]],"Price")</f>
        <v>35.130000000000003</v>
      </c>
      <c r="H409" s="1" cm="1">
        <f t="array" aca="1" ref="H409" ca="1">IFERROR(_FV(STable[[#This Row],[Security Name]],"Change (%)",TRUE),0)</f>
        <v>-2.1176E-2</v>
      </c>
      <c r="I409" s="17" cm="1">
        <f t="array" aca="1" ref="I409" ca="1">IFERROR(_FV(STable[[#This Row],[Security Name]],"P/E",TRUE),0)</f>
        <v>15.5566</v>
      </c>
      <c r="J409" s="17" cm="1">
        <f t="array" aca="1" ref="J409" ca="1">IFERROR(_FV(STable[[#This Row],[Security Name]],"Beta"),0)</f>
        <v>1.1647000000000001</v>
      </c>
    </row>
    <row r="410" spans="1:10" x14ac:dyDescent="0.3">
      <c r="A410" t="s">
        <v>110</v>
      </c>
      <c r="B410" t="e" vm="409">
        <v>#VALUE!</v>
      </c>
      <c r="C410" t="s">
        <v>4069</v>
      </c>
      <c r="D410" t="s">
        <v>4125</v>
      </c>
      <c r="E410">
        <v>6324</v>
      </c>
      <c r="F410" cm="1">
        <f t="array" aca="1" ref="F410" ca="1">IFERROR(_FV(STable[[#This Row],[Security Name]],"Market cap",TRUE),_FV(STable[[#This Row],[Security Name]],"Volume average",TRUE)*STable[[#This Row],[Price]])</f>
        <v>73416349760</v>
      </c>
      <c r="G410" s="4" cm="1">
        <f t="array" aca="1" ref="G410" ca="1">_FV(STable[[#This Row],[Security Name]],"Price")</f>
        <v>278.45</v>
      </c>
      <c r="H410" s="1" cm="1">
        <f t="array" aca="1" ref="H410" ca="1">IFERROR(_FV(STable[[#This Row],[Security Name]],"Change (%)",TRUE),0)</f>
        <v>7.5260000000000006E-3</v>
      </c>
      <c r="I410" s="17" cm="1">
        <f t="array" aca="1" ref="I410" ca="1">IFERROR(_FV(STable[[#This Row],[Security Name]],"P/E",TRUE),0)</f>
        <v>12.5809</v>
      </c>
      <c r="J410" s="17" cm="1">
        <f t="array" aca="1" ref="J410" ca="1">IFERROR(_FV(STable[[#This Row],[Security Name]],"Beta"),0)</f>
        <v>0.27460000000000001</v>
      </c>
    </row>
    <row r="411" spans="1:10" x14ac:dyDescent="0.3">
      <c r="A411" t="s">
        <v>145</v>
      </c>
      <c r="B411" t="e" vm="410">
        <v>#VALUE!</v>
      </c>
      <c r="C411" t="s">
        <v>4069</v>
      </c>
      <c r="D411" t="s">
        <v>4148</v>
      </c>
      <c r="E411">
        <v>6411</v>
      </c>
      <c r="F411" cm="1">
        <f t="array" aca="1" ref="F411" ca="1">IFERROR(_FV(STable[[#This Row],[Security Name]],"Market cap",TRUE),_FV(STable[[#This Row],[Security Name]],"Volume average",TRUE)*STable[[#This Row],[Price]])</f>
        <v>2871953743</v>
      </c>
      <c r="G411" s="4" cm="1">
        <f t="array" aca="1" ref="G411" ca="1">_FV(STable[[#This Row],[Security Name]],"Price")</f>
        <v>56.145000000000003</v>
      </c>
      <c r="H411" s="1" cm="1">
        <f t="array" aca="1" ref="H411" ca="1">IFERROR(_FV(STable[[#This Row],[Security Name]],"Change (%)",TRUE),0)</f>
        <v>-4.5209999999999998E-3</v>
      </c>
      <c r="I411" s="17" cm="1">
        <f t="array" aca="1" ref="I411" ca="1">IFERROR(_FV(STable[[#This Row],[Security Name]],"P/E",TRUE),0)</f>
        <v>27.507200000000001</v>
      </c>
      <c r="J411" s="17" cm="1">
        <f t="array" aca="1" ref="J411" ca="1">IFERROR(_FV(STable[[#This Row],[Security Name]],"Beta"),0)</f>
        <v>0.99019999999999997</v>
      </c>
    </row>
    <row r="412" spans="1:10" x14ac:dyDescent="0.3">
      <c r="A412" t="s">
        <v>167</v>
      </c>
      <c r="B412" t="e" vm="411">
        <v>#VALUE!</v>
      </c>
      <c r="C412" t="s">
        <v>4069</v>
      </c>
      <c r="D412" t="s">
        <v>4148</v>
      </c>
      <c r="E412">
        <v>6411</v>
      </c>
      <c r="F412" cm="1">
        <f t="array" aca="1" ref="F412" ca="1">IFERROR(_FV(STable[[#This Row],[Security Name]],"Market cap",TRUE),_FV(STable[[#This Row],[Security Name]],"Volume average",TRUE)*STable[[#This Row],[Price]])</f>
        <v>56754287933</v>
      </c>
      <c r="G412" s="4" cm="1">
        <f t="array" aca="1" ref="G412" ca="1">_FV(STable[[#This Row],[Security Name]],"Price")</f>
        <v>220.93</v>
      </c>
      <c r="H412" s="1" cm="1">
        <f t="array" aca="1" ref="H412" ca="1">IFERROR(_FV(STable[[#This Row],[Security Name]],"Change (%)",TRUE),0)</f>
        <v>-1.4057E-2</v>
      </c>
      <c r="I412" s="17" cm="1">
        <f t="array" aca="1" ref="I412" ca="1">IFERROR(_FV(STable[[#This Row],[Security Name]],"P/E",TRUE),0)</f>
        <v>38.383200000000002</v>
      </c>
      <c r="J412" s="17" cm="1">
        <f t="array" aca="1" ref="J412" ca="1">IFERROR(_FV(STable[[#This Row],[Security Name]],"Beta"),0)</f>
        <v>0.625</v>
      </c>
    </row>
    <row r="413" spans="1:10" x14ac:dyDescent="0.3">
      <c r="A413" t="s">
        <v>130</v>
      </c>
      <c r="B413" t="e" vm="412">
        <v>#VALUE!</v>
      </c>
      <c r="C413" t="s">
        <v>4069</v>
      </c>
      <c r="D413" t="s">
        <v>4148</v>
      </c>
      <c r="E413">
        <v>6411</v>
      </c>
      <c r="F413" cm="1">
        <f t="array" aca="1" ref="F413" ca="1">IFERROR(_FV(STable[[#This Row],[Security Name]],"Market cap",TRUE),_FV(STable[[#This Row],[Security Name]],"Volume average",TRUE)*STable[[#This Row],[Price]])</f>
        <v>71250333975</v>
      </c>
      <c r="G413" s="4" cm="1">
        <f t="array" aca="1" ref="G413" ca="1">_FV(STable[[#This Row],[Security Name]],"Price")</f>
        <v>332.55</v>
      </c>
      <c r="H413" s="1" cm="1">
        <f t="array" aca="1" ref="H413" ca="1">IFERROR(_FV(STable[[#This Row],[Security Name]],"Change (%)",TRUE),0)</f>
        <v>-8.3199999999999993E-3</v>
      </c>
      <c r="I413" s="17" cm="1">
        <f t="array" aca="1" ref="I413" ca="1">IFERROR(_FV(STable[[#This Row],[Security Name]],"P/E",TRUE),0)</f>
        <v>19.531300000000002</v>
      </c>
      <c r="J413" s="17" cm="1">
        <f t="array" aca="1" ref="J413" ca="1">IFERROR(_FV(STable[[#This Row],[Security Name]],"Beta"),0)</f>
        <v>0.79179999999999995</v>
      </c>
    </row>
    <row r="414" spans="1:10" x14ac:dyDescent="0.3">
      <c r="A414" t="s">
        <v>659</v>
      </c>
      <c r="B414" t="e" vm="413">
        <v>#VALUE!</v>
      </c>
      <c r="C414" t="s">
        <v>4069</v>
      </c>
      <c r="D414" t="s">
        <v>4148</v>
      </c>
      <c r="E414">
        <v>6411</v>
      </c>
      <c r="F414" cm="1">
        <f t="array" aca="1" ref="F414" ca="1">IFERROR(_FV(STable[[#This Row],[Security Name]],"Market cap",TRUE),_FV(STable[[#This Row],[Security Name]],"Volume average",TRUE)*STable[[#This Row],[Price]])</f>
        <v>23113794743</v>
      </c>
      <c r="G414" s="4" cm="1">
        <f t="array" aca="1" ref="G414" ca="1">_FV(STable[[#This Row],[Security Name]],"Price")</f>
        <v>68.069999999999993</v>
      </c>
      <c r="H414" s="1" cm="1">
        <f t="array" aca="1" ref="H414" ca="1">IFERROR(_FV(STable[[#This Row],[Security Name]],"Change (%)",TRUE),0)</f>
        <v>-1.0898000000000001E-2</v>
      </c>
      <c r="I414" s="17" cm="1">
        <f t="array" aca="1" ref="I414" ca="1">IFERROR(_FV(STable[[#This Row],[Security Name]],"P/E",TRUE),0)</f>
        <v>20.1934</v>
      </c>
      <c r="J414" s="17" cm="1">
        <f t="array" aca="1" ref="J414" ca="1">IFERROR(_FV(STable[[#This Row],[Security Name]],"Beta"),0)</f>
        <v>0.77649999999999997</v>
      </c>
    </row>
    <row r="415" spans="1:10" x14ac:dyDescent="0.3">
      <c r="A415" t="s">
        <v>2474</v>
      </c>
      <c r="B415" t="e" vm="414">
        <v>#VALUE!</v>
      </c>
      <c r="C415" t="s">
        <v>4069</v>
      </c>
      <c r="D415" t="s">
        <v>4148</v>
      </c>
      <c r="E415">
        <v>6411</v>
      </c>
      <c r="F415" cm="1">
        <f t="array" aca="1" ref="F415" ca="1">IFERROR(_FV(STable[[#This Row],[Security Name]],"Market cap",TRUE),_FV(STable[[#This Row],[Security Name]],"Volume average",TRUE)*STable[[#This Row],[Price]])</f>
        <v>33187472</v>
      </c>
      <c r="G415" s="4" cm="1">
        <f t="array" aca="1" ref="G415" ca="1">_FV(STable[[#This Row],[Security Name]],"Price")</f>
        <v>1.1505000000000001</v>
      </c>
      <c r="H415" s="1" cm="1">
        <f t="array" aca="1" ref="H415" ca="1">IFERROR(_FV(STable[[#This Row],[Security Name]],"Change (%)",TRUE),0)</f>
        <v>-4.1250000000000002E-2</v>
      </c>
      <c r="I415" s="17" cm="1">
        <f t="array" aca="1" ref="I415" ca="1">IFERROR(_FV(STable[[#This Row],[Security Name]],"P/E",TRUE),0)</f>
        <v>0</v>
      </c>
      <c r="J415" s="17" cm="1">
        <f t="array" aca="1" ref="J415" ca="1">IFERROR(_FV(STable[[#This Row],[Security Name]],"Beta"),0)</f>
        <v>1.4397</v>
      </c>
    </row>
    <row r="416" spans="1:10" x14ac:dyDescent="0.3">
      <c r="A416" t="s">
        <v>887</v>
      </c>
      <c r="B416" t="e" vm="415">
        <v>#VALUE!</v>
      </c>
      <c r="C416" t="s">
        <v>4069</v>
      </c>
      <c r="D416" t="s">
        <v>4148</v>
      </c>
      <c r="E416">
        <v>6411</v>
      </c>
      <c r="F416" cm="1">
        <f t="array" aca="1" ref="F416" ca="1">IFERROR(_FV(STable[[#This Row],[Security Name]],"Market cap",TRUE),_FV(STable[[#This Row],[Security Name]],"Volume average",TRUE)*STable[[#This Row],[Price]])</f>
        <v>1556572341</v>
      </c>
      <c r="G416" s="4" cm="1">
        <f t="array" aca="1" ref="G416" ca="1">_FV(STable[[#This Row],[Security Name]],"Price")</f>
        <v>43.72</v>
      </c>
      <c r="H416" s="1" cm="1">
        <f t="array" aca="1" ref="H416" ca="1">IFERROR(_FV(STable[[#This Row],[Security Name]],"Change (%)",TRUE),0)</f>
        <v>1.0867E-2</v>
      </c>
      <c r="I416" s="17" cm="1">
        <f t="array" aca="1" ref="I416" ca="1">IFERROR(_FV(STable[[#This Row],[Security Name]],"P/E",TRUE),0)</f>
        <v>41.769399999999997</v>
      </c>
      <c r="J416" s="17" cm="1">
        <f t="array" aca="1" ref="J416" ca="1">IFERROR(_FV(STable[[#This Row],[Security Name]],"Beta"),0)</f>
        <v>1.6518999999999999</v>
      </c>
    </row>
    <row r="417" spans="1:10" x14ac:dyDescent="0.3">
      <c r="A417" t="s">
        <v>2463</v>
      </c>
      <c r="B417" t="e" vm="416">
        <v>#VALUE!</v>
      </c>
      <c r="C417" t="s">
        <v>4069</v>
      </c>
      <c r="D417" t="s">
        <v>4148</v>
      </c>
      <c r="E417">
        <v>6411</v>
      </c>
      <c r="F417" cm="1">
        <f t="array" aca="1" ref="F417" ca="1">IFERROR(_FV(STable[[#This Row],[Security Name]],"Market cap",TRUE),_FV(STable[[#This Row],[Security Name]],"Volume average",TRUE)*STable[[#This Row],[Price]])</f>
        <v>3720839082</v>
      </c>
      <c r="G417" s="4" cm="1">
        <f t="array" aca="1" ref="G417" ca="1">_FV(STable[[#This Row],[Security Name]],"Price")</f>
        <v>10.86</v>
      </c>
      <c r="H417" s="1" cm="1">
        <f t="array" aca="1" ref="H417" ca="1">IFERROR(_FV(STable[[#This Row],[Security Name]],"Change (%)",TRUE),0)</f>
        <v>3.1338999999999999E-2</v>
      </c>
      <c r="I417" s="17" cm="1">
        <f t="array" aca="1" ref="I417" ca="1">IFERROR(_FV(STable[[#This Row],[Security Name]],"P/E",TRUE),0)</f>
        <v>24.289899999999999</v>
      </c>
      <c r="J417" s="17" cm="1">
        <f t="array" aca="1" ref="J417" ca="1">IFERROR(_FV(STable[[#This Row],[Security Name]],"Beta"),0)</f>
        <v>0.88870000000000005</v>
      </c>
    </row>
    <row r="418" spans="1:10" x14ac:dyDescent="0.3">
      <c r="A418" t="s">
        <v>1900</v>
      </c>
      <c r="B418" t="e" vm="417">
        <v>#VALUE!</v>
      </c>
      <c r="C418" t="s">
        <v>4069</v>
      </c>
      <c r="D418" t="s">
        <v>4071</v>
      </c>
      <c r="E418">
        <v>6331</v>
      </c>
      <c r="F418" cm="1">
        <f t="array" aca="1" ref="F418" ca="1">IFERROR(_FV(STable[[#This Row],[Security Name]],"Market cap",TRUE),_FV(STable[[#This Row],[Security Name]],"Volume average",TRUE)*STable[[#This Row],[Price]])</f>
        <v>754327114</v>
      </c>
      <c r="G418" s="4" cm="1">
        <f t="array" aca="1" ref="G418" ca="1">_FV(STable[[#This Row],[Security Name]],"Price")</f>
        <v>29.045000000000002</v>
      </c>
      <c r="H418" s="1" cm="1">
        <f t="array" aca="1" ref="H418" ca="1">IFERROR(_FV(STable[[#This Row],[Security Name]],"Change (%)",TRUE),0)</f>
        <v>4.1039000000000006E-2</v>
      </c>
      <c r="I418" s="17" cm="1">
        <f t="array" aca="1" ref="I418" ca="1">IFERROR(_FV(STable[[#This Row],[Security Name]],"P/E",TRUE),0)</f>
        <v>13.5395</v>
      </c>
      <c r="J418" s="17" cm="1">
        <f t="array" aca="1" ref="J418" ca="1">IFERROR(_FV(STable[[#This Row],[Security Name]],"Beta"),0)</f>
        <v>1.6180000000000001</v>
      </c>
    </row>
    <row r="419" spans="1:10" x14ac:dyDescent="0.3">
      <c r="A419" t="s">
        <v>1000</v>
      </c>
      <c r="B419" t="e" vm="418">
        <v>#VALUE!</v>
      </c>
      <c r="C419" t="s">
        <v>4069</v>
      </c>
      <c r="D419" t="s">
        <v>4148</v>
      </c>
      <c r="E419">
        <v>6411</v>
      </c>
      <c r="F419" cm="1">
        <f t="array" aca="1" ref="F419" ca="1">IFERROR(_FV(STable[[#This Row],[Security Name]],"Market cap",TRUE),_FV(STable[[#This Row],[Security Name]],"Volume average",TRUE)*STable[[#This Row],[Price]])</f>
        <v>9824283924</v>
      </c>
      <c r="G419" s="4" cm="1">
        <f t="array" aca="1" ref="G419" ca="1">_FV(STable[[#This Row],[Security Name]],"Price")</f>
        <v>37.3292</v>
      </c>
      <c r="H419" s="1" cm="1">
        <f t="array" aca="1" ref="H419" ca="1">IFERROR(_FV(STable[[#This Row],[Security Name]],"Change (%)",TRUE),0)</f>
        <v>-1.0920000000000001E-3</v>
      </c>
      <c r="I419" s="17" cm="1">
        <f t="array" aca="1" ref="I419" ca="1">IFERROR(_FV(STable[[#This Row],[Security Name]],"P/E",TRUE),0)</f>
        <v>89.518500000000003</v>
      </c>
      <c r="J419" s="17" cm="1">
        <f t="array" aca="1" ref="J419" ca="1">IFERROR(_FV(STable[[#This Row],[Security Name]],"Beta"),0)</f>
        <v>0.74019999999999997</v>
      </c>
    </row>
    <row r="420" spans="1:10" x14ac:dyDescent="0.3">
      <c r="A420" t="s">
        <v>171</v>
      </c>
      <c r="B420" t="e" vm="419">
        <v>#VALUE!</v>
      </c>
      <c r="C420" t="s">
        <v>4069</v>
      </c>
      <c r="D420" t="s">
        <v>4148</v>
      </c>
      <c r="E420">
        <v>6411</v>
      </c>
      <c r="F420" cm="1">
        <f t="array" aca="1" ref="F420" ca="1">IFERROR(_FV(STable[[#This Row],[Security Name]],"Market cap",TRUE),_FV(STable[[#This Row],[Security Name]],"Volume average",TRUE)*STable[[#This Row],[Price]])</f>
        <v>27946762661</v>
      </c>
      <c r="G420" s="4" cm="1">
        <f t="array" aca="1" ref="G420" ca="1">_FV(STable[[#This Row],[Security Name]],"Price")</f>
        <v>296.66500000000002</v>
      </c>
      <c r="H420" s="1" cm="1">
        <f t="array" aca="1" ref="H420" ca="1">IFERROR(_FV(STable[[#This Row],[Security Name]],"Change (%)",TRUE),0)</f>
        <v>2.823E-3</v>
      </c>
      <c r="I420" s="17" cm="1">
        <f t="array" aca="1" ref="I420" ca="1">IFERROR(_FV(STable[[#This Row],[Security Name]],"P/E",TRUE),0)</f>
        <v>18.094799999999999</v>
      </c>
      <c r="J420" s="17" cm="1">
        <f t="array" aca="1" ref="J420" ca="1">IFERROR(_FV(STable[[#This Row],[Security Name]],"Beta"),0)</f>
        <v>0.57579999999999998</v>
      </c>
    </row>
    <row r="421" spans="1:10" x14ac:dyDescent="0.3">
      <c r="A421" t="s">
        <v>234</v>
      </c>
      <c r="B421" t="e" vm="420">
        <v>#VALUE!</v>
      </c>
      <c r="C421" t="s">
        <v>4069</v>
      </c>
      <c r="D421" t="s">
        <v>4111</v>
      </c>
      <c r="E421">
        <v>6282</v>
      </c>
      <c r="F421" cm="1">
        <f t="array" aca="1" ref="F421" ca="1">IFERROR(_FV(STable[[#This Row],[Security Name]],"Market cap",TRUE),_FV(STable[[#This Row],[Security Name]],"Volume average",TRUE)*STable[[#This Row],[Price]])</f>
        <v>15246587271</v>
      </c>
      <c r="G421" s="4" cm="1">
        <f t="array" aca="1" ref="G421" ca="1">_FV(STable[[#This Row],[Security Name]],"Price")</f>
        <v>363.46</v>
      </c>
      <c r="H421" s="1" cm="1">
        <f t="array" aca="1" ref="H421" ca="1">IFERROR(_FV(STable[[#This Row],[Security Name]],"Change (%)",TRUE),0)</f>
        <v>1.6614E-2</v>
      </c>
      <c r="I421" s="17" cm="1">
        <f t="array" aca="1" ref="I421" ca="1">IFERROR(_FV(STable[[#This Row],[Security Name]],"P/E",TRUE),0)</f>
        <v>25.945499999999999</v>
      </c>
      <c r="J421" s="17" cm="1">
        <f t="array" aca="1" ref="J421" ca="1">IFERROR(_FV(STable[[#This Row],[Security Name]],"Beta"),0)</f>
        <v>1.6019000000000001</v>
      </c>
    </row>
    <row r="422" spans="1:10" x14ac:dyDescent="0.3">
      <c r="A422" t="s">
        <v>64</v>
      </c>
      <c r="B422" t="e" vm="421">
        <v>#VALUE!</v>
      </c>
      <c r="C422" t="s">
        <v>4069</v>
      </c>
      <c r="D422" t="s">
        <v>4157</v>
      </c>
      <c r="E422">
        <v>6211</v>
      </c>
      <c r="F422" cm="1">
        <f t="array" aca="1" ref="F422" ca="1">IFERROR(_FV(STable[[#This Row],[Security Name]],"Market cap",TRUE),_FV(STable[[#This Row],[Security Name]],"Volume average",TRUE)*STable[[#This Row],[Price]])</f>
        <v>272308869090</v>
      </c>
      <c r="G422" s="4" cm="1">
        <f t="array" aca="1" ref="G422" ca="1">_FV(STable[[#This Row],[Security Name]],"Price")</f>
        <v>923.1</v>
      </c>
      <c r="H422" s="1" cm="1">
        <f t="array" aca="1" ref="H422" ca="1">IFERROR(_FV(STable[[#This Row],[Security Name]],"Change (%)",TRUE),0)</f>
        <v>2.5666999999999999E-2</v>
      </c>
      <c r="I422" s="17" cm="1">
        <f t="array" aca="1" ref="I422" ca="1">IFERROR(_FV(STable[[#This Row],[Security Name]],"P/E",TRUE),0)</f>
        <v>17.994</v>
      </c>
      <c r="J422" s="17" cm="1">
        <f t="array" aca="1" ref="J422" ca="1">IFERROR(_FV(STable[[#This Row],[Security Name]],"Beta"),0)</f>
        <v>1.2875000000000001</v>
      </c>
    </row>
    <row r="423" spans="1:10" x14ac:dyDescent="0.3">
      <c r="A423" t="s">
        <v>414</v>
      </c>
      <c r="B423" t="e" vm="422">
        <v>#VALUE!</v>
      </c>
      <c r="C423" t="s">
        <v>4069</v>
      </c>
      <c r="D423" t="s">
        <v>4111</v>
      </c>
      <c r="E423">
        <v>6282</v>
      </c>
      <c r="F423" cm="1">
        <f t="array" aca="1" ref="F423" ca="1">IFERROR(_FV(STable[[#This Row],[Security Name]],"Market cap",TRUE),_FV(STable[[#This Row],[Security Name]],"Volume average",TRUE)*STable[[#This Row],[Price]])</f>
        <v>11292308319</v>
      </c>
      <c r="G423" s="4" cm="1">
        <f t="array" aca="1" ref="G423" ca="1">_FV(STable[[#This Row],[Security Name]],"Price")</f>
        <v>161.815</v>
      </c>
      <c r="H423" s="1" cm="1">
        <f t="array" aca="1" ref="H423" ca="1">IFERROR(_FV(STable[[#This Row],[Security Name]],"Change (%)",TRUE),0)</f>
        <v>1.9113999999999999E-2</v>
      </c>
      <c r="I423" s="17" cm="1">
        <f t="array" aca="1" ref="I423" ca="1">IFERROR(_FV(STable[[#This Row],[Security Name]],"P/E",TRUE),0)</f>
        <v>24.830400000000001</v>
      </c>
      <c r="J423" s="17" cm="1">
        <f t="array" aca="1" ref="J423" ca="1">IFERROR(_FV(STable[[#This Row],[Security Name]],"Beta"),0)</f>
        <v>1.0409999999999999</v>
      </c>
    </row>
    <row r="424" spans="1:10" x14ac:dyDescent="0.3">
      <c r="A424" t="s">
        <v>1090</v>
      </c>
      <c r="B424" t="e" vm="423">
        <v>#VALUE!</v>
      </c>
      <c r="C424" t="s">
        <v>4069</v>
      </c>
      <c r="D424" t="s">
        <v>4157</v>
      </c>
      <c r="E424">
        <v>6211</v>
      </c>
      <c r="F424" cm="1">
        <f t="array" aca="1" ref="F424" ca="1">IFERROR(_FV(STable[[#This Row],[Security Name]],"Market cap",TRUE),_FV(STable[[#This Row],[Security Name]],"Volume average",TRUE)*STable[[#This Row],[Price]])</f>
        <v>9835237953</v>
      </c>
      <c r="G424" s="4" cm="1">
        <f t="array" aca="1" ref="G424" ca="1">_FV(STable[[#This Row],[Security Name]],"Price")</f>
        <v>48.11</v>
      </c>
      <c r="H424" s="1" cm="1">
        <f t="array" aca="1" ref="H424" ca="1">IFERROR(_FV(STable[[#This Row],[Security Name]],"Change (%)",TRUE),0)</f>
        <v>3.329E-2</v>
      </c>
      <c r="I424" s="17" cm="1">
        <f t="array" aca="1" ref="I424" ca="1">IFERROR(_FV(STable[[#This Row],[Security Name]],"P/E",TRUE),0)</f>
        <v>16.901499999999999</v>
      </c>
      <c r="J424" s="17" cm="1">
        <f t="array" aca="1" ref="J424" ca="1">IFERROR(_FV(STable[[#This Row],[Security Name]],"Beta"),0)</f>
        <v>1.5261</v>
      </c>
    </row>
    <row r="425" spans="1:10" x14ac:dyDescent="0.3">
      <c r="A425" t="s">
        <v>1210</v>
      </c>
      <c r="B425" t="e" vm="424">
        <v>#VALUE!</v>
      </c>
      <c r="C425" t="s">
        <v>4069</v>
      </c>
      <c r="D425" t="s">
        <v>4111</v>
      </c>
      <c r="E425">
        <v>6282</v>
      </c>
      <c r="F425" cm="1">
        <f t="array" aca="1" ref="F425" ca="1">IFERROR(_FV(STable[[#This Row],[Security Name]],"Market cap",TRUE),_FV(STable[[#This Row],[Security Name]],"Volume average",TRUE)*STable[[#This Row],[Price]])</f>
        <v>4616041841</v>
      </c>
      <c r="G425" s="4" cm="1">
        <f t="array" aca="1" ref="G425" ca="1">_FV(STable[[#This Row],[Security Name]],"Price")</f>
        <v>49.155000000000001</v>
      </c>
      <c r="H425" s="1" cm="1">
        <f t="array" aca="1" ref="H425" ca="1">IFERROR(_FV(STable[[#This Row],[Security Name]],"Change (%)",TRUE),0)</f>
        <v>1.7070000000000002E-2</v>
      </c>
      <c r="I425" s="17" cm="1">
        <f t="array" aca="1" ref="I425" ca="1">IFERROR(_FV(STable[[#This Row],[Security Name]],"P/E",TRUE),0)</f>
        <v>22.642700000000001</v>
      </c>
      <c r="J425" s="17" cm="1">
        <f t="array" aca="1" ref="J425" ca="1">IFERROR(_FV(STable[[#This Row],[Security Name]],"Beta"),0)</f>
        <v>1.4457</v>
      </c>
    </row>
    <row r="426" spans="1:10" x14ac:dyDescent="0.3">
      <c r="A426" t="s">
        <v>966</v>
      </c>
      <c r="B426" t="e" vm="425">
        <v>#VALUE!</v>
      </c>
      <c r="C426" t="s">
        <v>4069</v>
      </c>
      <c r="D426" t="s">
        <v>4111</v>
      </c>
      <c r="E426">
        <v>6282</v>
      </c>
      <c r="F426" cm="1">
        <f t="array" aca="1" ref="F426" ca="1">IFERROR(_FV(STable[[#This Row],[Security Name]],"Market cap",TRUE),_FV(STable[[#This Row],[Security Name]],"Volume average",TRUE)*STable[[#This Row],[Price]])</f>
        <v>5269300396</v>
      </c>
      <c r="G426" s="4" cm="1">
        <f t="array" aca="1" ref="G426" ca="1">_FV(STable[[#This Row],[Security Name]],"Price")</f>
        <v>67.88</v>
      </c>
      <c r="H426" s="1" cm="1">
        <f t="array" aca="1" ref="H426" ca="1">IFERROR(_FV(STable[[#This Row],[Security Name]],"Change (%)",TRUE),0)</f>
        <v>1.2529999999999999E-2</v>
      </c>
      <c r="I426" s="17" cm="1">
        <f t="array" aca="1" ref="I426" ca="1">IFERROR(_FV(STable[[#This Row],[Security Name]],"P/E",TRUE),0)</f>
        <v>23.098600000000001</v>
      </c>
      <c r="J426" s="17" cm="1">
        <f t="array" aca="1" ref="J426" ca="1">IFERROR(_FV(STable[[#This Row],[Security Name]],"Beta"),0)</f>
        <v>1.9178999999999999</v>
      </c>
    </row>
    <row r="427" spans="1:10" x14ac:dyDescent="0.3">
      <c r="A427" t="s">
        <v>2472</v>
      </c>
      <c r="B427" t="e" vm="426">
        <v>#VALUE!</v>
      </c>
      <c r="C427" t="s">
        <v>4069</v>
      </c>
      <c r="D427" t="s">
        <v>4169</v>
      </c>
      <c r="E427">
        <v>6199</v>
      </c>
      <c r="F427" cm="1">
        <f t="array" aca="1" ref="F427" ca="1">IFERROR(_FV(STable[[#This Row],[Security Name]],"Market cap",TRUE),_FV(STable[[#This Row],[Security Name]],"Volume average",TRUE)*STable[[#This Row],[Price]])</f>
        <v>39346496</v>
      </c>
      <c r="G427" s="4" cm="1">
        <f t="array" aca="1" ref="G427" ca="1">_FV(STable[[#This Row],[Security Name]],"Price")</f>
        <v>3.82</v>
      </c>
      <c r="H427" s="1" cm="1">
        <f t="array" aca="1" ref="H427" ca="1">IFERROR(_FV(STable[[#This Row],[Security Name]],"Change (%)",TRUE),0)</f>
        <v>7.3034000000000002E-2</v>
      </c>
      <c r="I427" s="17" cm="1">
        <f t="array" aca="1" ref="I427" ca="1">IFERROR(_FV(STable[[#This Row],[Security Name]],"P/E",TRUE),0)</f>
        <v>3.6816</v>
      </c>
      <c r="J427" s="17" cm="1">
        <f t="array" ref="J427">IFERROR(_FV(STable[[#This Row],[Security Name]],"Beta"),0)</f>
        <v>0</v>
      </c>
    </row>
    <row r="428" spans="1:10" x14ac:dyDescent="0.3">
      <c r="A428" t="s">
        <v>595</v>
      </c>
      <c r="B428" t="e" vm="427">
        <v>#VALUE!</v>
      </c>
      <c r="C428" t="s">
        <v>4069</v>
      </c>
      <c r="D428" t="s">
        <v>4157</v>
      </c>
      <c r="E428">
        <v>6211</v>
      </c>
      <c r="F428" cm="1">
        <f t="array" aca="1" ref="F428" ca="1">IFERROR(_FV(STable[[#This Row],[Security Name]],"Market cap",TRUE),_FV(STable[[#This Row],[Security Name]],"Volume average",TRUE)*STable[[#This Row],[Price]])</f>
        <v>299463935277</v>
      </c>
      <c r="G428" s="4" cm="1">
        <f t="array" aca="1" ref="G428" ca="1">_FV(STable[[#This Row],[Security Name]],"Price")</f>
        <v>189.36789999999999</v>
      </c>
      <c r="H428" s="1" cm="1">
        <f t="array" aca="1" ref="H428" ca="1">IFERROR(_FV(STable[[#This Row],[Security Name]],"Change (%)",TRUE),0)</f>
        <v>1.0933E-2</v>
      </c>
      <c r="I428" s="17" cm="1">
        <f t="array" aca="1" ref="I428" ca="1">IFERROR(_FV(STable[[#This Row],[Security Name]],"P/E",TRUE),0)</f>
        <v>18.551300000000001</v>
      </c>
      <c r="J428" s="17" cm="1">
        <f t="array" aca="1" ref="J428" ca="1">IFERROR(_FV(STable[[#This Row],[Security Name]],"Beta"),0)</f>
        <v>1.2077</v>
      </c>
    </row>
    <row r="429" spans="1:10" x14ac:dyDescent="0.3">
      <c r="A429" t="s">
        <v>2666</v>
      </c>
      <c r="B429" t="e" vm="428">
        <v>#VALUE!</v>
      </c>
      <c r="C429" t="s">
        <v>4069</v>
      </c>
      <c r="D429" t="s">
        <v>4157</v>
      </c>
      <c r="E429">
        <v>6211</v>
      </c>
      <c r="F429" cm="1">
        <f t="array" aca="1" ref="F429" ca="1">IFERROR(_FV(STable[[#This Row],[Security Name]],"Market cap",TRUE),_FV(STable[[#This Row],[Security Name]],"Volume average",TRUE)*STable[[#This Row],[Price]])</f>
        <v>26546198985</v>
      </c>
      <c r="G429" s="4" cm="1">
        <f t="array" aca="1" ref="G429" ca="1">_FV(STable[[#This Row],[Security Name]],"Price")</f>
        <v>8.5950000000000006</v>
      </c>
      <c r="H429" s="1" cm="1">
        <f t="array" aca="1" ref="H429" ca="1">IFERROR(_FV(STable[[#This Row],[Security Name]],"Change (%)",TRUE),0)</f>
        <v>-6.3579999999999999E-3</v>
      </c>
      <c r="I429" s="17" cm="1">
        <f t="array" aca="1" ref="I429" ca="1">IFERROR(_FV(STable[[#This Row],[Security Name]],"P/E",TRUE),0)</f>
        <v>11.3977</v>
      </c>
      <c r="J429" s="17" cm="1">
        <f t="array" aca="1" ref="J429" ca="1">IFERROR(_FV(STable[[#This Row],[Security Name]],"Beta"),0)</f>
        <v>0.80059999999999998</v>
      </c>
    </row>
    <row r="430" spans="1:10" x14ac:dyDescent="0.3">
      <c r="A430" t="s">
        <v>1139</v>
      </c>
      <c r="B430" t="e" vm="429">
        <v>#VALUE!</v>
      </c>
      <c r="C430" t="s">
        <v>4069</v>
      </c>
      <c r="D430" t="s">
        <v>4157</v>
      </c>
      <c r="E430">
        <v>6211</v>
      </c>
      <c r="F430" cm="1">
        <f t="array" aca="1" ref="F430" ca="1">IFERROR(_FV(STable[[#This Row],[Security Name]],"Market cap",TRUE),_FV(STable[[#This Row],[Security Name]],"Volume average",TRUE)*STable[[#This Row],[Price]])</f>
        <v>1226088342</v>
      </c>
      <c r="G430" s="4" cm="1">
        <f t="array" aca="1" ref="G430" ca="1">_FV(STable[[#This Row],[Security Name]],"Price")</f>
        <v>114.51</v>
      </c>
      <c r="H430" s="1" cm="1">
        <f t="array" aca="1" ref="H430" ca="1">IFERROR(_FV(STable[[#This Row],[Security Name]],"Change (%)",TRUE),0)</f>
        <v>1.6601999999999999E-2</v>
      </c>
      <c r="I430" s="17" cm="1">
        <f t="array" aca="1" ref="I430" ca="1">IFERROR(_FV(STable[[#This Row],[Security Name]],"P/E",TRUE),0)</f>
        <v>8.8073999999999995</v>
      </c>
      <c r="J430" s="17" cm="1">
        <f t="array" aca="1" ref="J430" ca="1">IFERROR(_FV(STable[[#This Row],[Security Name]],"Beta"),0)</f>
        <v>1.1484000000000001</v>
      </c>
    </row>
    <row r="431" spans="1:10" x14ac:dyDescent="0.3">
      <c r="A431" t="s">
        <v>219</v>
      </c>
      <c r="B431" t="e" vm="430">
        <v>#VALUE!</v>
      </c>
      <c r="C431" t="s">
        <v>4069</v>
      </c>
      <c r="D431" t="s">
        <v>4157</v>
      </c>
      <c r="E431">
        <v>6211</v>
      </c>
      <c r="F431" cm="1">
        <f t="array" aca="1" ref="F431" ca="1">IFERROR(_FV(STable[[#This Row],[Security Name]],"Market cap",TRUE),_FV(STable[[#This Row],[Security Name]],"Volume average",TRUE)*STable[[#This Row],[Price]])</f>
        <v>6417502394</v>
      </c>
      <c r="G431" s="4" cm="1">
        <f t="array" aca="1" ref="G431" ca="1">_FV(STable[[#This Row],[Security Name]],"Price")</f>
        <v>90.02</v>
      </c>
      <c r="H431" s="1" cm="1">
        <f t="array" aca="1" ref="H431" ca="1">IFERROR(_FV(STable[[#This Row],[Security Name]],"Change (%)",TRUE),0)</f>
        <v>1.3509999999999999E-2</v>
      </c>
      <c r="I431" s="17" cm="1">
        <f t="array" aca="1" ref="I431" ca="1">IFERROR(_FV(STable[[#This Row],[Security Name]],"P/E",TRUE),0)</f>
        <v>22.774899999999999</v>
      </c>
      <c r="J431" s="17" cm="1">
        <f t="array" aca="1" ref="J431" ca="1">IFERROR(_FV(STable[[#This Row],[Security Name]],"Beta"),0)</f>
        <v>1.5052000000000001</v>
      </c>
    </row>
    <row r="432" spans="1:10" x14ac:dyDescent="0.3">
      <c r="A432" t="s">
        <v>587</v>
      </c>
      <c r="B432" t="e" vm="431">
        <v>#VALUE!</v>
      </c>
      <c r="C432" t="s">
        <v>4069</v>
      </c>
      <c r="D432" t="s">
        <v>4111</v>
      </c>
      <c r="E432">
        <v>6282</v>
      </c>
      <c r="F432" cm="1">
        <f t="array" aca="1" ref="F432" ca="1">IFERROR(_FV(STable[[#This Row],[Security Name]],"Market cap",TRUE),_FV(STable[[#This Row],[Security Name]],"Volume average",TRUE)*STable[[#This Row],[Price]])</f>
        <v>6267639523</v>
      </c>
      <c r="G432" s="4" cm="1">
        <f t="array" aca="1" ref="G432" ca="1">_FV(STable[[#This Row],[Security Name]],"Price")</f>
        <v>158.91999999999999</v>
      </c>
      <c r="H432" s="1" cm="1">
        <f t="array" aca="1" ref="H432" ca="1">IFERROR(_FV(STable[[#This Row],[Security Name]],"Change (%)",TRUE),0)</f>
        <v>-2.2452E-2</v>
      </c>
      <c r="I432" s="17" cm="1">
        <f t="array" aca="1" ref="I432" ca="1">IFERROR(_FV(STable[[#This Row],[Security Name]],"P/E",TRUE),0)</f>
        <v>23.5776</v>
      </c>
      <c r="J432" s="17" cm="1">
        <f t="array" aca="1" ref="J432" ca="1">IFERROR(_FV(STable[[#This Row],[Security Name]],"Beta"),0)</f>
        <v>0.92800000000000005</v>
      </c>
    </row>
    <row r="433" spans="1:10" x14ac:dyDescent="0.3">
      <c r="A433" t="s">
        <v>2020</v>
      </c>
      <c r="B433" t="e" vm="432">
        <v>#VALUE!</v>
      </c>
      <c r="C433" t="s">
        <v>4069</v>
      </c>
      <c r="D433" t="s">
        <v>4169</v>
      </c>
      <c r="E433">
        <v>6199</v>
      </c>
      <c r="F433" cm="1">
        <f t="array" aca="1" ref="F433" ca="1">IFERROR(_FV(STable[[#This Row],[Security Name]],"Market cap",TRUE),_FV(STable[[#This Row],[Security Name]],"Volume average",TRUE)*STable[[#This Row],[Price]])</f>
        <v>1991109255</v>
      </c>
      <c r="G433" s="4" cm="1">
        <f t="array" aca="1" ref="G433" ca="1">_FV(STable[[#This Row],[Security Name]],"Price")</f>
        <v>21.53</v>
      </c>
      <c r="H433" s="1" cm="1">
        <f t="array" aca="1" ref="H433" ca="1">IFERROR(_FV(STable[[#This Row],[Security Name]],"Change (%)",TRUE),0)</f>
        <v>-2.317E-3</v>
      </c>
      <c r="I433" s="17" cm="1">
        <f t="array" aca="1" ref="I433" ca="1">IFERROR(_FV(STable[[#This Row],[Security Name]],"P/E",TRUE),0)</f>
        <v>47.225299999999997</v>
      </c>
      <c r="J433" s="17" cm="1">
        <f t="array" aca="1" ref="J433" ca="1">IFERROR(_FV(STable[[#This Row],[Security Name]],"Beta"),0)</f>
        <v>1.7177</v>
      </c>
    </row>
    <row r="434" spans="1:10" x14ac:dyDescent="0.3">
      <c r="A434" t="s">
        <v>1486</v>
      </c>
      <c r="B434" t="e" vm="433">
        <v>#VALUE!</v>
      </c>
      <c r="C434" t="s">
        <v>4069</v>
      </c>
      <c r="D434" t="s">
        <v>4111</v>
      </c>
      <c r="E434">
        <v>6282</v>
      </c>
      <c r="F434" cm="1">
        <f t="array" aca="1" ref="F434" ca="1">IFERROR(_FV(STable[[#This Row],[Security Name]],"Market cap",TRUE),_FV(STable[[#This Row],[Security Name]],"Volume average",TRUE)*STable[[#This Row],[Price]])</f>
        <v>271365179</v>
      </c>
      <c r="G434" s="4" cm="1">
        <f t="array" aca="1" ref="G434" ca="1">_FV(STable[[#This Row],[Security Name]],"Price")</f>
        <v>7.72</v>
      </c>
      <c r="H434" s="1" cm="1">
        <f t="array" aca="1" ref="H434" ca="1">IFERROR(_FV(STable[[#This Row],[Security Name]],"Change (%)",TRUE),0)</f>
        <v>2.5969999999999999E-3</v>
      </c>
      <c r="I434" s="17" cm="1">
        <f t="array" aca="1" ref="I434" ca="1">IFERROR(_FV(STable[[#This Row],[Security Name]],"P/E",TRUE),0)</f>
        <v>0</v>
      </c>
      <c r="J434" s="17" cm="1">
        <f t="array" aca="1" ref="J434" ca="1">IFERROR(_FV(STable[[#This Row],[Security Name]],"Beta"),0)</f>
        <v>1.0905</v>
      </c>
    </row>
    <row r="435" spans="1:10" x14ac:dyDescent="0.3">
      <c r="A435" t="s">
        <v>451</v>
      </c>
      <c r="B435" t="e" vm="434">
        <v>#VALUE!</v>
      </c>
      <c r="C435" t="s">
        <v>4069</v>
      </c>
      <c r="D435" t="s">
        <v>4157</v>
      </c>
      <c r="E435">
        <v>6211</v>
      </c>
      <c r="F435" cm="1">
        <f t="array" aca="1" ref="F435" ca="1">IFERROR(_FV(STable[[#This Row],[Security Name]],"Market cap",TRUE),_FV(STable[[#This Row],[Security Name]],"Volume average",TRUE)*STable[[#This Row],[Price]])</f>
        <v>29770595550</v>
      </c>
      <c r="G435" s="4" cm="1">
        <f t="array" aca="1" ref="G435" ca="1">_FV(STable[[#This Row],[Security Name]],"Price")</f>
        <v>151.05000000000001</v>
      </c>
      <c r="H435" s="1" cm="1">
        <f t="array" aca="1" ref="H435" ca="1">IFERROR(_FV(STable[[#This Row],[Security Name]],"Change (%)",TRUE),0)</f>
        <v>1.2590000000000001E-3</v>
      </c>
      <c r="I435" s="17" cm="1">
        <f t="array" aca="1" ref="I435" ca="1">IFERROR(_FV(STable[[#This Row],[Security Name]],"P/E",TRUE),0)</f>
        <v>14.7849</v>
      </c>
      <c r="J435" s="17" cm="1">
        <f t="array" aca="1" ref="J435" ca="1">IFERROR(_FV(STable[[#This Row],[Security Name]],"Beta"),0)</f>
        <v>0.98280000000000001</v>
      </c>
    </row>
    <row r="436" spans="1:10" x14ac:dyDescent="0.3">
      <c r="A436" t="s">
        <v>746</v>
      </c>
      <c r="B436" t="e" vm="435">
        <v>#VALUE!</v>
      </c>
      <c r="C436" t="s">
        <v>4069</v>
      </c>
      <c r="D436" t="s">
        <v>4157</v>
      </c>
      <c r="E436">
        <v>6211</v>
      </c>
      <c r="F436" cm="1">
        <f t="array" aca="1" ref="F436" ca="1">IFERROR(_FV(STable[[#This Row],[Security Name]],"Market cap",TRUE),_FV(STable[[#This Row],[Security Name]],"Volume average",TRUE)*STable[[#This Row],[Price]])</f>
        <v>160330942255</v>
      </c>
      <c r="G436" s="4" cm="1">
        <f t="array" aca="1" ref="G436" ca="1">_FV(STable[[#This Row],[Security Name]],"Price")</f>
        <v>92.245000000000005</v>
      </c>
      <c r="H436" s="1" cm="1">
        <f t="array" aca="1" ref="H436" ca="1">IFERROR(_FV(STable[[#This Row],[Security Name]],"Change (%)",TRUE),0)</f>
        <v>-4.0489999999999996E-3</v>
      </c>
      <c r="I436" s="17" cm="1">
        <f t="array" aca="1" ref="I436" ca="1">IFERROR(_FV(STable[[#This Row],[Security Name]],"P/E",TRUE),0)</f>
        <v>19.783200000000001</v>
      </c>
      <c r="J436" s="17" cm="1">
        <f t="array" aca="1" ref="J436" ca="1">IFERROR(_FV(STable[[#This Row],[Security Name]],"Beta"),0)</f>
        <v>0.83919999999999995</v>
      </c>
    </row>
    <row r="437" spans="1:10" x14ac:dyDescent="0.3">
      <c r="A437" t="s">
        <v>711</v>
      </c>
      <c r="B437" t="e" vm="436">
        <v>#VALUE!</v>
      </c>
      <c r="C437" t="s">
        <v>4069</v>
      </c>
      <c r="D437" t="s">
        <v>4157</v>
      </c>
      <c r="E437">
        <v>6211</v>
      </c>
      <c r="F437" cm="1">
        <f t="array" aca="1" ref="F437" ca="1">IFERROR(_FV(STable[[#This Row],[Security Name]],"Market cap",TRUE),_FV(STable[[#This Row],[Security Name]],"Volume average",TRUE)*STable[[#This Row],[Price]])</f>
        <v>12717373864</v>
      </c>
      <c r="G437" s="4" cm="1">
        <f t="array" aca="1" ref="G437" ca="1">_FV(STable[[#This Row],[Security Name]],"Price")</f>
        <v>82.16</v>
      </c>
      <c r="H437" s="1" cm="1">
        <f t="array" aca="1" ref="H437" ca="1">IFERROR(_FV(STable[[#This Row],[Security Name]],"Change (%)",TRUE),0)</f>
        <v>1.7335E-2</v>
      </c>
      <c r="I437" s="17" cm="1">
        <f t="array" aca="1" ref="I437" ca="1">IFERROR(_FV(STable[[#This Row],[Security Name]],"P/E",TRUE),0)</f>
        <v>20.9817</v>
      </c>
      <c r="J437" s="17" cm="1">
        <f t="array" aca="1" ref="J437" ca="1">IFERROR(_FV(STable[[#This Row],[Security Name]],"Beta"),0)</f>
        <v>1.0993999999999999</v>
      </c>
    </row>
    <row r="438" spans="1:10" x14ac:dyDescent="0.3">
      <c r="A438" t="s">
        <v>2586</v>
      </c>
      <c r="B438" t="e" vm="437">
        <v>#VALUE!</v>
      </c>
      <c r="C438" t="s">
        <v>4069</v>
      </c>
      <c r="D438" t="s">
        <v>4133</v>
      </c>
      <c r="E438">
        <v>6311</v>
      </c>
      <c r="F438" cm="1">
        <f t="array" aca="1" ref="F438" ca="1">IFERROR(_FV(STable[[#This Row],[Security Name]],"Market cap",TRUE),_FV(STable[[#This Row],[Security Name]],"Volume average",TRUE)*STable[[#This Row],[Price]])</f>
        <v>12787735168</v>
      </c>
      <c r="G438" s="4" cm="1">
        <f t="array" aca="1" ref="G438" ca="1">_FV(STable[[#This Row],[Security Name]],"Price")</f>
        <v>8.1288999999999998</v>
      </c>
      <c r="H438" s="1" cm="1">
        <f t="array" aca="1" ref="H438" ca="1">IFERROR(_FV(STable[[#This Row],[Security Name]],"Change (%)",TRUE),0)</f>
        <v>1.2316000000000001E-2</v>
      </c>
      <c r="I438" s="17" cm="1">
        <f t="array" aca="1" ref="I438" ca="1">IFERROR(_FV(STable[[#This Row],[Security Name]],"P/E",TRUE),0)</f>
        <v>0</v>
      </c>
      <c r="J438" s="17" cm="1">
        <f t="array" aca="1" ref="J438" ca="1">IFERROR(_FV(STable[[#This Row],[Security Name]],"Beta"),0)</f>
        <v>0.84660000000000002</v>
      </c>
    </row>
    <row r="439" spans="1:10" x14ac:dyDescent="0.3">
      <c r="A439" t="s">
        <v>668</v>
      </c>
      <c r="B439" t="e" vm="438">
        <v>#VALUE!</v>
      </c>
      <c r="C439" t="s">
        <v>4069</v>
      </c>
      <c r="D439" t="s">
        <v>4070</v>
      </c>
      <c r="E439">
        <v>6321</v>
      </c>
      <c r="F439" cm="1">
        <f t="array" aca="1" ref="F439" ca="1">IFERROR(_FV(STable[[#This Row],[Security Name]],"Market cap",TRUE),_FV(STable[[#This Row],[Security Name]],"Volume average",TRUE)*STable[[#This Row],[Price]])</f>
        <v>59344010403</v>
      </c>
      <c r="G439" s="4" cm="1">
        <f t="array" aca="1" ref="G439" ca="1">_FV(STable[[#This Row],[Security Name]],"Price")</f>
        <v>115.19</v>
      </c>
      <c r="H439" s="1" cm="1">
        <f t="array" aca="1" ref="H439" ca="1">IFERROR(_FV(STable[[#This Row],[Security Name]],"Change (%)",TRUE),0)</f>
        <v>1.3016000000000002E-2</v>
      </c>
      <c r="I439" s="17" cm="1">
        <f t="array" aca="1" ref="I439" ca="1">IFERROR(_FV(STable[[#This Row],[Security Name]],"P/E",TRUE),0)</f>
        <v>16.727699999999999</v>
      </c>
      <c r="J439" s="17" cm="1">
        <f t="array" aca="1" ref="J439" ca="1">IFERROR(_FV(STable[[#This Row],[Security Name]],"Beta"),0)</f>
        <v>0.6361</v>
      </c>
    </row>
    <row r="440" spans="1:10" x14ac:dyDescent="0.3">
      <c r="A440" t="s">
        <v>1132</v>
      </c>
      <c r="B440" t="e" vm="439">
        <v>#VALUE!</v>
      </c>
      <c r="C440" t="s">
        <v>4069</v>
      </c>
      <c r="D440" t="s">
        <v>4133</v>
      </c>
      <c r="E440">
        <v>6311</v>
      </c>
      <c r="F440" cm="1">
        <f t="array" aca="1" ref="F440" ca="1">IFERROR(_FV(STable[[#This Row],[Security Name]],"Market cap",TRUE),_FV(STable[[#This Row],[Security Name]],"Volume average",TRUE)*STable[[#This Row],[Price]])</f>
        <v>3589196511</v>
      </c>
      <c r="G440" s="4" cm="1">
        <f t="array" aca="1" ref="G440" ca="1">_FV(STable[[#This Row],[Security Name]],"Price")</f>
        <v>62.484999999999999</v>
      </c>
      <c r="H440" s="1" cm="1">
        <f t="array" aca="1" ref="H440" ca="1">IFERROR(_FV(STable[[#This Row],[Security Name]],"Change (%)",TRUE),0)</f>
        <v>2.97E-3</v>
      </c>
      <c r="I440" s="17" cm="1">
        <f t="array" aca="1" ref="I440" ca="1">IFERROR(_FV(STable[[#This Row],[Security Name]],"P/E",TRUE),0)</f>
        <v>10.750299999999999</v>
      </c>
      <c r="J440" s="17" cm="1">
        <f t="array" aca="1" ref="J440" ca="1">IFERROR(_FV(STable[[#This Row],[Security Name]],"Beta"),0)</f>
        <v>0.90210000000000001</v>
      </c>
    </row>
    <row r="441" spans="1:10" x14ac:dyDescent="0.3">
      <c r="A441" t="s">
        <v>1812</v>
      </c>
      <c r="B441" t="e" vm="440">
        <v>#VALUE!</v>
      </c>
      <c r="C441" t="s">
        <v>4069</v>
      </c>
      <c r="D441" t="s">
        <v>4070</v>
      </c>
      <c r="E441">
        <v>6321</v>
      </c>
      <c r="F441" cm="1">
        <f t="array" aca="1" ref="F441" ca="1">IFERROR(_FV(STable[[#This Row],[Security Name]],"Market cap",TRUE),_FV(STable[[#This Row],[Security Name]],"Volume average",TRUE)*STable[[#This Row],[Price]])</f>
        <v>4023918000</v>
      </c>
      <c r="G441" s="4" cm="1">
        <f t="array" aca="1" ref="G441" ca="1">_FV(STable[[#This Row],[Security Name]],"Price")</f>
        <v>18.172999999999998</v>
      </c>
      <c r="H441" s="1" cm="1">
        <f t="array" aca="1" ref="H441" ca="1">IFERROR(_FV(STable[[#This Row],[Security Name]],"Change (%)",TRUE),0)</f>
        <v>1.2670000000000001E-3</v>
      </c>
      <c r="I441" s="17" cm="1">
        <f t="array" aca="1" ref="I441" ca="1">IFERROR(_FV(STable[[#This Row],[Security Name]],"P/E",TRUE),0)</f>
        <v>0</v>
      </c>
      <c r="J441" s="17" cm="1">
        <f t="array" aca="1" ref="J441" ca="1">IFERROR(_FV(STable[[#This Row],[Security Name]],"Beta"),0)</f>
        <v>0.82620000000000005</v>
      </c>
    </row>
    <row r="442" spans="1:10" x14ac:dyDescent="0.3">
      <c r="A442" t="s">
        <v>1184</v>
      </c>
      <c r="B442" t="e" vm="441">
        <v>#VALUE!</v>
      </c>
      <c r="C442" t="s">
        <v>4069</v>
      </c>
      <c r="D442" t="s">
        <v>4133</v>
      </c>
      <c r="E442">
        <v>6311</v>
      </c>
      <c r="F442" cm="1">
        <f t="array" aca="1" ref="F442" ca="1">IFERROR(_FV(STable[[#This Row],[Security Name]],"Market cap",TRUE),_FV(STable[[#This Row],[Security Name]],"Volume average",TRUE)*STable[[#This Row],[Price]])</f>
        <v>3676389811</v>
      </c>
      <c r="G442" s="4" cm="1">
        <f t="array" aca="1" ref="G442" ca="1">_FV(STable[[#This Row],[Security Name]],"Price")</f>
        <v>27.11</v>
      </c>
      <c r="H442" s="1" cm="1">
        <f t="array" aca="1" ref="H442" ca="1">IFERROR(_FV(STable[[#This Row],[Security Name]],"Change (%)",TRUE),0)</f>
        <v>3.0798000000000002E-2</v>
      </c>
      <c r="I442" s="17" cm="1">
        <f t="array" aca="1" ref="I442" ca="1">IFERROR(_FV(STable[[#This Row],[Security Name]],"P/E",TRUE),0)</f>
        <v>14.876799999999999</v>
      </c>
      <c r="J442" s="17" cm="1">
        <f t="array" aca="1" ref="J442" ca="1">IFERROR(_FV(STable[[#This Row],[Security Name]],"Beta"),0)</f>
        <v>1.2766</v>
      </c>
    </row>
    <row r="443" spans="1:10" x14ac:dyDescent="0.3">
      <c r="A443" t="s">
        <v>687</v>
      </c>
      <c r="B443" t="e" vm="442">
        <v>#VALUE!</v>
      </c>
      <c r="C443" t="s">
        <v>4069</v>
      </c>
      <c r="D443" t="s">
        <v>4133</v>
      </c>
      <c r="E443">
        <v>6311</v>
      </c>
      <c r="F443" cm="1">
        <f t="array" aca="1" ref="F443" ca="1">IFERROR(_FV(STable[[#This Row],[Security Name]],"Market cap",TRUE),_FV(STable[[#This Row],[Security Name]],"Volume average",TRUE)*STable[[#This Row],[Price]])</f>
        <v>11904518902</v>
      </c>
      <c r="G443" s="4" cm="1">
        <f t="array" aca="1" ref="G443" ca="1">_FV(STable[[#This Row],[Security Name]],"Price")</f>
        <v>151.75</v>
      </c>
      <c r="H443" s="1" cm="1">
        <f t="array" aca="1" ref="H443" ca="1">IFERROR(_FV(STable[[#This Row],[Security Name]],"Change (%)",TRUE),0)</f>
        <v>1.383E-2</v>
      </c>
      <c r="I443" s="17" cm="1">
        <f t="array" aca="1" ref="I443" ca="1">IFERROR(_FV(STable[[#This Row],[Security Name]],"P/E",TRUE),0)</f>
        <v>10.771800000000001</v>
      </c>
      <c r="J443" s="17" cm="1">
        <f t="array" aca="1" ref="J443" ca="1">IFERROR(_FV(STable[[#This Row],[Security Name]],"Beta"),0)</f>
        <v>0.47620000000000001</v>
      </c>
    </row>
    <row r="444" spans="1:10" x14ac:dyDescent="0.3">
      <c r="A444" t="s">
        <v>2605</v>
      </c>
      <c r="B444" t="e" vm="443">
        <v>#VALUE!</v>
      </c>
      <c r="C444" t="s">
        <v>4069</v>
      </c>
      <c r="D444" t="s">
        <v>4133</v>
      </c>
      <c r="E444">
        <v>6311</v>
      </c>
      <c r="F444" cm="1">
        <f t="array" aca="1" ref="F444" ca="1">IFERROR(_FV(STable[[#This Row],[Security Name]],"Market cap",TRUE),_FV(STable[[#This Row],[Security Name]],"Volume average",TRUE)*STable[[#This Row],[Price]])</f>
        <v>3379968792</v>
      </c>
      <c r="G444" s="4" cm="1">
        <f t="array" aca="1" ref="G444" ca="1">_FV(STable[[#This Row],[Security Name]],"Price")</f>
        <v>8.7200000000000006</v>
      </c>
      <c r="H444" s="1" cm="1">
        <f t="array" aca="1" ref="H444" ca="1">IFERROR(_FV(STable[[#This Row],[Security Name]],"Change (%)",TRUE),0)</f>
        <v>1.7503000000000001E-2</v>
      </c>
      <c r="I444" s="17" cm="1">
        <f t="array" aca="1" ref="I444" ca="1">IFERROR(_FV(STable[[#This Row],[Security Name]],"P/E",TRUE),0)</f>
        <v>16.4373</v>
      </c>
      <c r="J444" s="17" cm="1">
        <f t="array" aca="1" ref="J444" ca="1">IFERROR(_FV(STable[[#This Row],[Security Name]],"Beta"),0)</f>
        <v>0.89419999999999999</v>
      </c>
    </row>
    <row r="445" spans="1:10" x14ac:dyDescent="0.3">
      <c r="A445" t="s">
        <v>1467</v>
      </c>
      <c r="B445" t="e" vm="444">
        <v>#VALUE!</v>
      </c>
      <c r="C445" t="s">
        <v>4069</v>
      </c>
      <c r="D445" t="s">
        <v>4133</v>
      </c>
      <c r="E445">
        <v>6311</v>
      </c>
      <c r="F445" cm="1">
        <f t="array" aca="1" ref="F445" ca="1">IFERROR(_FV(STable[[#This Row],[Security Name]],"Market cap",TRUE),_FV(STable[[#This Row],[Security Name]],"Volume average",TRUE)*STable[[#This Row],[Price]])</f>
        <v>7010533952</v>
      </c>
      <c r="G445" s="4" cm="1">
        <f t="array" aca="1" ref="G445" ca="1">_FV(STable[[#This Row],[Security Name]],"Price")</f>
        <v>36.880000000000003</v>
      </c>
      <c r="H445" s="1" cm="1">
        <f t="array" aca="1" ref="H445" ca="1">IFERROR(_FV(STable[[#This Row],[Security Name]],"Change (%)",TRUE),0)</f>
        <v>2.8443999999999997E-2</v>
      </c>
      <c r="I445" s="17" cm="1">
        <f t="array" aca="1" ref="I445" ca="1">IFERROR(_FV(STable[[#This Row],[Security Name]],"P/E",TRUE),0)</f>
        <v>6.9436</v>
      </c>
      <c r="J445" s="17" cm="1">
        <f t="array" aca="1" ref="J445" ca="1">IFERROR(_FV(STable[[#This Row],[Security Name]],"Beta"),0)</f>
        <v>1.1881999999999999</v>
      </c>
    </row>
    <row r="446" spans="1:10" x14ac:dyDescent="0.3">
      <c r="A446" t="s">
        <v>798</v>
      </c>
      <c r="B446" t="e" vm="445">
        <v>#VALUE!</v>
      </c>
      <c r="C446" t="s">
        <v>4069</v>
      </c>
      <c r="D446" t="s">
        <v>4133</v>
      </c>
      <c r="E446">
        <v>6311</v>
      </c>
      <c r="F446" cm="1">
        <f t="array" aca="1" ref="F446" ca="1">IFERROR(_FV(STable[[#This Row],[Security Name]],"Market cap",TRUE),_FV(STable[[#This Row],[Security Name]],"Volume average",TRUE)*STable[[#This Row],[Price]])</f>
        <v>50886286356</v>
      </c>
      <c r="G446" s="4" cm="1">
        <f t="array" aca="1" ref="G446" ca="1">_FV(STable[[#This Row],[Security Name]],"Price")</f>
        <v>78.040000000000006</v>
      </c>
      <c r="H446" s="1" cm="1">
        <f t="array" aca="1" ref="H446" ca="1">IFERROR(_FV(STable[[#This Row],[Security Name]],"Change (%)",TRUE),0)</f>
        <v>1.2322999999999999E-2</v>
      </c>
      <c r="I446" s="17" cm="1">
        <f t="array" aca="1" ref="I446" ca="1">IFERROR(_FV(STable[[#This Row],[Security Name]],"P/E",TRUE),0)</f>
        <v>16.587</v>
      </c>
      <c r="J446" s="17" cm="1">
        <f t="array" aca="1" ref="J446" ca="1">IFERROR(_FV(STable[[#This Row],[Security Name]],"Beta"),0)</f>
        <v>0.75009999999999999</v>
      </c>
    </row>
    <row r="447" spans="1:10" x14ac:dyDescent="0.3">
      <c r="A447" t="s">
        <v>1735</v>
      </c>
      <c r="B447" t="e" vm="446">
        <v>#VALUE!</v>
      </c>
      <c r="C447" t="s">
        <v>4069</v>
      </c>
      <c r="D447" t="s">
        <v>4125</v>
      </c>
      <c r="E447">
        <v>6324</v>
      </c>
      <c r="F447" cm="1">
        <f t="array" aca="1" ref="F447" ca="1">IFERROR(_FV(STable[[#This Row],[Security Name]],"Market cap",TRUE),_FV(STable[[#This Row],[Security Name]],"Volume average",TRUE)*STable[[#This Row],[Price]])</f>
        <v>4693997220</v>
      </c>
      <c r="G447" s="4" cm="1">
        <f t="array" aca="1" ref="G447" ca="1">_FV(STable[[#This Row],[Security Name]],"Price")</f>
        <v>15.765000000000001</v>
      </c>
      <c r="H447" s="1" cm="1">
        <f t="array" aca="1" ref="H447" ca="1">IFERROR(_FV(STable[[#This Row],[Security Name]],"Change (%)",TRUE),0)</f>
        <v>8.6370000000000006E-3</v>
      </c>
      <c r="I447" s="17" cm="1">
        <f t="array" aca="1" ref="I447" ca="1">IFERROR(_FV(STable[[#This Row],[Security Name]],"P/E",TRUE),0)</f>
        <v>0</v>
      </c>
      <c r="J447" s="17" cm="1">
        <f t="array" aca="1" ref="J447" ca="1">IFERROR(_FV(STable[[#This Row],[Security Name]],"Beta"),0)</f>
        <v>2.1505000000000001</v>
      </c>
    </row>
    <row r="448" spans="1:10" x14ac:dyDescent="0.3">
      <c r="A448" t="s">
        <v>692</v>
      </c>
      <c r="B448" t="e" vm="447">
        <v>#VALUE!</v>
      </c>
      <c r="C448" t="s">
        <v>4069</v>
      </c>
      <c r="D448" t="s">
        <v>4070</v>
      </c>
      <c r="E448">
        <v>6321</v>
      </c>
      <c r="F448" cm="1">
        <f t="array" aca="1" ref="F448" ca="1">IFERROR(_FV(STable[[#This Row],[Security Name]],"Market cap",TRUE),_FV(STable[[#This Row],[Security Name]],"Volume average",TRUE)*STable[[#This Row],[Price]])</f>
        <v>20759652363</v>
      </c>
      <c r="G448" s="4" cm="1">
        <f t="array" aca="1" ref="G448" ca="1">_FV(STable[[#This Row],[Security Name]],"Price")</f>
        <v>95.91</v>
      </c>
      <c r="H448" s="1" cm="1">
        <f t="array" aca="1" ref="H448" ca="1">IFERROR(_FV(STable[[#This Row],[Security Name]],"Change (%)",TRUE),0)</f>
        <v>2.0535999999999999E-2</v>
      </c>
      <c r="I448" s="17" cm="1">
        <f t="array" aca="1" ref="I448" ca="1">IFERROR(_FV(STable[[#This Row],[Security Name]],"P/E",TRUE),0)</f>
        <v>18.172999999999998</v>
      </c>
      <c r="J448" s="17" cm="1">
        <f t="array" aca="1" ref="J448" ca="1">IFERROR(_FV(STable[[#This Row],[Security Name]],"Beta"),0)</f>
        <v>0.85950000000000004</v>
      </c>
    </row>
    <row r="449" spans="1:10" x14ac:dyDescent="0.3">
      <c r="A449" t="s">
        <v>195</v>
      </c>
      <c r="B449" t="e" vm="448">
        <v>#VALUE!</v>
      </c>
      <c r="C449" t="s">
        <v>4069</v>
      </c>
      <c r="D449" t="s">
        <v>4133</v>
      </c>
      <c r="E449">
        <v>6311</v>
      </c>
      <c r="F449" cm="1">
        <f t="array" aca="1" ref="F449" ca="1">IFERROR(_FV(STable[[#This Row],[Security Name]],"Market cap",TRUE),_FV(STable[[#This Row],[Security Name]],"Volume average",TRUE)*STable[[#This Row],[Price]])</f>
        <v>8649581569</v>
      </c>
      <c r="G449" s="4" cm="1">
        <f t="array" aca="1" ref="G449" ca="1">_FV(STable[[#This Row],[Security Name]],"Price")</f>
        <v>275.49</v>
      </c>
      <c r="H449" s="1" cm="1">
        <f t="array" aca="1" ref="H449" ca="1">IFERROR(_FV(STable[[#This Row],[Security Name]],"Change (%)",TRUE),0)</f>
        <v>9.1579999999999995E-3</v>
      </c>
      <c r="I449" s="17" cm="1">
        <f t="array" aca="1" ref="I449" ca="1">IFERROR(_FV(STable[[#This Row],[Security Name]],"P/E",TRUE),0)</f>
        <v>12.0093</v>
      </c>
      <c r="J449" s="17" cm="1">
        <f t="array" aca="1" ref="J449" ca="1">IFERROR(_FV(STable[[#This Row],[Security Name]],"Beta"),0)</f>
        <v>0.89790000000000003</v>
      </c>
    </row>
    <row r="450" spans="1:10" x14ac:dyDescent="0.3">
      <c r="A450" t="s">
        <v>479</v>
      </c>
      <c r="B450" t="e" vm="449">
        <v>#VALUE!</v>
      </c>
      <c r="C450" t="s">
        <v>4069</v>
      </c>
      <c r="D450" t="s">
        <v>4133</v>
      </c>
      <c r="E450">
        <v>6311</v>
      </c>
      <c r="F450" cm="1">
        <f t="array" aca="1" ref="F450" ca="1">IFERROR(_FV(STable[[#This Row],[Security Name]],"Market cap",TRUE),_FV(STable[[#This Row],[Security Name]],"Volume average",TRUE)*STable[[#This Row],[Price]])</f>
        <v>35352327449</v>
      </c>
      <c r="G450" s="4" cm="1">
        <f t="array" aca="1" ref="G450" ca="1">_FV(STable[[#This Row],[Security Name]],"Price")</f>
        <v>101.6401</v>
      </c>
      <c r="H450" s="1" cm="1">
        <f t="array" aca="1" ref="H450" ca="1">IFERROR(_FV(STable[[#This Row],[Security Name]],"Change (%)",TRUE),0)</f>
        <v>1.8642000000000002E-2</v>
      </c>
      <c r="I450" s="17" cm="1">
        <f t="array" aca="1" ref="I450" ca="1">IFERROR(_FV(STable[[#This Row],[Security Name]],"P/E",TRUE),0)</f>
        <v>10.158300000000001</v>
      </c>
      <c r="J450" s="17" cm="1">
        <f t="array" aca="1" ref="J450" ca="1">IFERROR(_FV(STable[[#This Row],[Security Name]],"Beta"),0)</f>
        <v>0.8911</v>
      </c>
    </row>
    <row r="451" spans="1:10" x14ac:dyDescent="0.3">
      <c r="A451" t="s">
        <v>1798</v>
      </c>
      <c r="B451" t="e" vm="450">
        <v>#VALUE!</v>
      </c>
      <c r="C451" t="s">
        <v>4069</v>
      </c>
      <c r="D451" t="s">
        <v>4133</v>
      </c>
      <c r="E451">
        <v>6311</v>
      </c>
      <c r="F451" cm="1">
        <f t="array" aca="1" ref="F451" ca="1">IFERROR(_FV(STable[[#This Row],[Security Name]],"Market cap",TRUE),_FV(STable[[#This Row],[Security Name]],"Volume average",TRUE)*STable[[#This Row],[Price]])</f>
        <v>39051261340</v>
      </c>
      <c r="G451" s="4" cm="1">
        <f t="array" aca="1" ref="G451" ca="1">_FV(STable[[#This Row],[Security Name]],"Price")</f>
        <v>30.94</v>
      </c>
      <c r="H451" s="1" cm="1">
        <f t="array" aca="1" ref="H451" ca="1">IFERROR(_FV(STable[[#This Row],[Security Name]],"Change (%)",TRUE),0)</f>
        <v>1.4094000000000001E-2</v>
      </c>
      <c r="I451" s="17" cm="1">
        <f t="array" aca="1" ref="I451" ca="1">IFERROR(_FV(STable[[#This Row],[Security Name]],"P/E",TRUE),0)</f>
        <v>11.960699999999999</v>
      </c>
      <c r="J451" s="17" cm="1">
        <f t="array" aca="1" ref="J451" ca="1">IFERROR(_FV(STable[[#This Row],[Security Name]],"Beta"),0)</f>
        <v>0.76459999999999995</v>
      </c>
    </row>
    <row r="452" spans="1:10" x14ac:dyDescent="0.3">
      <c r="A452" t="s">
        <v>1023</v>
      </c>
      <c r="B452" t="e" vm="451">
        <v>#VALUE!</v>
      </c>
      <c r="C452" t="s">
        <v>4069</v>
      </c>
      <c r="D452" t="s">
        <v>4070</v>
      </c>
      <c r="E452">
        <v>6321</v>
      </c>
      <c r="F452" cm="1">
        <f t="array" aca="1" ref="F452" ca="1">IFERROR(_FV(STable[[#This Row],[Security Name]],"Market cap",TRUE),_FV(STable[[#This Row],[Security Name]],"Volume average",TRUE)*STable[[#This Row],[Price]])</f>
        <v>12925915728</v>
      </c>
      <c r="G452" s="4" cm="1">
        <f t="array" aca="1" ref="G452" ca="1">_FV(STable[[#This Row],[Security Name]],"Price")</f>
        <v>80.040000000000006</v>
      </c>
      <c r="H452" s="1" cm="1">
        <f t="array" aca="1" ref="H452" ca="1">IFERROR(_FV(STable[[#This Row],[Security Name]],"Change (%)",TRUE),0)</f>
        <v>1.3421000000000001E-2</v>
      </c>
      <c r="I452" s="17" cm="1">
        <f t="array" aca="1" ref="I452" ca="1">IFERROR(_FV(STable[[#This Row],[Security Name]],"P/E",TRUE),0)</f>
        <v>18.831600000000002</v>
      </c>
      <c r="J452" s="17" cm="1">
        <f t="array" aca="1" ref="J452" ca="1">IFERROR(_FV(STable[[#This Row],[Security Name]],"Beta"),0)</f>
        <v>0.21079999999999999</v>
      </c>
    </row>
    <row r="453" spans="1:10" x14ac:dyDescent="0.3">
      <c r="A453" t="s">
        <v>2567</v>
      </c>
      <c r="B453" t="e" vm="452">
        <v>#VALUE!</v>
      </c>
      <c r="C453" t="s">
        <v>4069</v>
      </c>
      <c r="D453" t="s">
        <v>4125</v>
      </c>
      <c r="E453">
        <v>6324</v>
      </c>
      <c r="F453" cm="1">
        <f t="array" aca="1" ref="F453" ca="1">IFERROR(_FV(STable[[#This Row],[Security Name]],"Market cap",TRUE),_FV(STable[[#This Row],[Security Name]],"Volume average",TRUE)*STable[[#This Row],[Price]])</f>
        <v>4299419842</v>
      </c>
      <c r="G453" s="4" cm="1">
        <f t="array" aca="1" ref="G453" ca="1">_FV(STable[[#This Row],[Security Name]],"Price")</f>
        <v>21.045000000000002</v>
      </c>
      <c r="H453" s="1" cm="1">
        <f t="array" aca="1" ref="H453" ca="1">IFERROR(_FV(STable[[#This Row],[Security Name]],"Change (%)",TRUE),0)</f>
        <v>1.0807000000000001E-2</v>
      </c>
      <c r="I453" s="17" cm="1">
        <f t="array" aca="1" ref="I453" ca="1">IFERROR(_FV(STable[[#This Row],[Security Name]],"P/E",TRUE),0)</f>
        <v>0</v>
      </c>
      <c r="J453" s="17" cm="1">
        <f t="array" aca="1" ref="J453" ca="1">IFERROR(_FV(STable[[#This Row],[Security Name]],"Beta"),0)</f>
        <v>1.1989000000000001</v>
      </c>
    </row>
    <row r="454" spans="1:10" x14ac:dyDescent="0.3">
      <c r="A454" t="s">
        <v>757</v>
      </c>
      <c r="B454" t="e" vm="453">
        <v>#VALUE!</v>
      </c>
      <c r="C454" t="s">
        <v>4069</v>
      </c>
      <c r="D454" t="s">
        <v>4125</v>
      </c>
      <c r="E454">
        <v>6324</v>
      </c>
      <c r="F454" cm="1">
        <f t="array" aca="1" ref="F454" ca="1">IFERROR(_FV(STable[[#This Row],[Security Name]],"Market cap",TRUE),_FV(STable[[#This Row],[Security Name]],"Volume average",TRUE)*STable[[#This Row],[Price]])</f>
        <v>18711943625</v>
      </c>
      <c r="G454" s="4" cm="1">
        <f t="array" aca="1" ref="G454" ca="1">_FV(STable[[#This Row],[Security Name]],"Price")</f>
        <v>38.049999999999997</v>
      </c>
      <c r="H454" s="1" cm="1">
        <f t="array" aca="1" ref="H454" ca="1">IFERROR(_FV(STable[[#This Row],[Security Name]],"Change (%)",TRUE),0)</f>
        <v>-2.4359000000000002E-2</v>
      </c>
      <c r="I454" s="17" cm="1">
        <f t="array" aca="1" ref="I454" ca="1">IFERROR(_FV(STable[[#This Row],[Security Name]],"P/E",TRUE),0)</f>
        <v>0</v>
      </c>
      <c r="J454" s="17" cm="1">
        <f t="array" aca="1" ref="J454" ca="1">IFERROR(_FV(STable[[#This Row],[Security Name]],"Beta"),0)</f>
        <v>0.69810000000000005</v>
      </c>
    </row>
    <row r="455" spans="1:10" x14ac:dyDescent="0.3">
      <c r="A455" t="s">
        <v>53</v>
      </c>
      <c r="B455" t="e" vm="454">
        <v>#VALUE!</v>
      </c>
      <c r="C455" t="s">
        <v>4069</v>
      </c>
      <c r="D455" t="s">
        <v>4125</v>
      </c>
      <c r="E455">
        <v>6324</v>
      </c>
      <c r="F455" cm="1">
        <f t="array" aca="1" ref="F455" ca="1">IFERROR(_FV(STable[[#This Row],[Security Name]],"Market cap",TRUE),_FV(STable[[#This Row],[Security Name]],"Volume average",TRUE)*STable[[#This Row],[Price]])</f>
        <v>70828750356</v>
      </c>
      <c r="G455" s="4" cm="1">
        <f t="array" aca="1" ref="G455" ca="1">_FV(STable[[#This Row],[Security Name]],"Price")</f>
        <v>322.44</v>
      </c>
      <c r="H455" s="1" cm="1">
        <f t="array" aca="1" ref="H455" ca="1">IFERROR(_FV(STable[[#This Row],[Security Name]],"Change (%)",TRUE),0)</f>
        <v>2.0960999999999997E-2</v>
      </c>
      <c r="I455" s="17" cm="1">
        <f t="array" aca="1" ref="I455" ca="1">IFERROR(_FV(STable[[#This Row],[Security Name]],"P/E",TRUE),0)</f>
        <v>12.8405</v>
      </c>
      <c r="J455" s="17" cm="1">
        <f t="array" aca="1" ref="J455" ca="1">IFERROR(_FV(STable[[#This Row],[Security Name]],"Beta"),0)</f>
        <v>0.51129999999999998</v>
      </c>
    </row>
    <row r="456" spans="1:10" x14ac:dyDescent="0.3">
      <c r="A456" t="s">
        <v>104</v>
      </c>
      <c r="B456" t="e" vm="455">
        <v>#VALUE!</v>
      </c>
      <c r="C456" t="s">
        <v>4069</v>
      </c>
      <c r="D456" t="s">
        <v>4125</v>
      </c>
      <c r="E456">
        <v>6324</v>
      </c>
      <c r="F456" cm="1">
        <f t="array" aca="1" ref="F456" ca="1">IFERROR(_FV(STable[[#This Row],[Security Name]],"Market cap",TRUE),_FV(STable[[#This Row],[Security Name]],"Volume average",TRUE)*STable[[#This Row],[Price]])</f>
        <v>24400476852</v>
      </c>
      <c r="G456" s="4" cm="1">
        <f t="array" aca="1" ref="G456" ca="1">_FV(STable[[#This Row],[Security Name]],"Price")</f>
        <v>203.245</v>
      </c>
      <c r="H456" s="1" cm="1">
        <f t="array" aca="1" ref="H456" ca="1">IFERROR(_FV(STable[[#This Row],[Security Name]],"Change (%)",TRUE),0)</f>
        <v>1.2378E-2</v>
      </c>
      <c r="I456" s="17" cm="1">
        <f t="array" aca="1" ref="I456" ca="1">IFERROR(_FV(STable[[#This Row],[Security Name]],"P/E",TRUE),0)</f>
        <v>20.721699999999998</v>
      </c>
      <c r="J456" s="17" cm="1">
        <f t="array" aca="1" ref="J456" ca="1">IFERROR(_FV(STable[[#This Row],[Security Name]],"Beta"),0)</f>
        <v>0.50609999999999999</v>
      </c>
    </row>
    <row r="457" spans="1:10" x14ac:dyDescent="0.3">
      <c r="A457" t="s">
        <v>107</v>
      </c>
      <c r="B457" t="e" vm="456">
        <v>#VALUE!</v>
      </c>
      <c r="C457" t="s">
        <v>4069</v>
      </c>
      <c r="D457" t="s">
        <v>4125</v>
      </c>
      <c r="E457">
        <v>6324</v>
      </c>
      <c r="F457" cm="1">
        <f t="array" aca="1" ref="F457" ca="1">IFERROR(_FV(STable[[#This Row],[Security Name]],"Market cap",TRUE),_FV(STable[[#This Row],[Security Name]],"Volume average",TRUE)*STable[[#This Row],[Price]])</f>
        <v>7641108830</v>
      </c>
      <c r="G457" s="4" cm="1">
        <f t="array" aca="1" ref="G457" ca="1">_FV(STable[[#This Row],[Security Name]],"Price")</f>
        <v>146.6875</v>
      </c>
      <c r="H457" s="1" cm="1">
        <f t="array" aca="1" ref="H457" ca="1">IFERROR(_FV(STable[[#This Row],[Security Name]],"Change (%)",TRUE),0)</f>
        <v>-1.4659999999999999E-2</v>
      </c>
      <c r="I457" s="17" cm="1">
        <f t="array" aca="1" ref="I457" ca="1">IFERROR(_FV(STable[[#This Row],[Security Name]],"P/E",TRUE),0)</f>
        <v>16.440200000000001</v>
      </c>
      <c r="J457" s="17" cm="1">
        <f t="array" aca="1" ref="J457" ca="1">IFERROR(_FV(STable[[#This Row],[Security Name]],"Beta"),0)</f>
        <v>0.57620000000000005</v>
      </c>
    </row>
    <row r="458" spans="1:10" x14ac:dyDescent="0.3">
      <c r="A458" t="s">
        <v>55</v>
      </c>
      <c r="B458" t="e" vm="457">
        <v>#VALUE!</v>
      </c>
      <c r="C458" t="s">
        <v>4069</v>
      </c>
      <c r="D458" t="s">
        <v>4125</v>
      </c>
      <c r="E458">
        <v>6324</v>
      </c>
      <c r="F458" cm="1">
        <f t="array" aca="1" ref="F458" ca="1">IFERROR(_FV(STable[[#This Row],[Security Name]],"Market cap",TRUE),_FV(STable[[#This Row],[Security Name]],"Volume average",TRUE)*STable[[#This Row],[Price]])</f>
        <v>293560507236</v>
      </c>
      <c r="G458" s="4" cm="1">
        <f t="array" aca="1" ref="G458" ca="1">_FV(STable[[#This Row],[Security Name]],"Price")</f>
        <v>323.42</v>
      </c>
      <c r="H458" s="1" cm="1">
        <f t="array" aca="1" ref="H458" ca="1">IFERROR(_FV(STable[[#This Row],[Security Name]],"Change (%)",TRUE),0)</f>
        <v>2.2187000000000002E-2</v>
      </c>
      <c r="I458" s="17" cm="1">
        <f t="array" aca="1" ref="I458" ca="1">IFERROR(_FV(STable[[#This Row],[Security Name]],"P/E",TRUE),0)</f>
        <v>24.513000000000002</v>
      </c>
      <c r="J458" s="17" cm="1">
        <f t="array" aca="1" ref="J458" ca="1">IFERROR(_FV(STable[[#This Row],[Security Name]],"Beta"),0)</f>
        <v>0.47199999999999998</v>
      </c>
    </row>
    <row r="459" spans="1:10" x14ac:dyDescent="0.3">
      <c r="A459" t="s">
        <v>733</v>
      </c>
      <c r="B459" t="e" vm="458">
        <v>#VALUE!</v>
      </c>
      <c r="C459" t="s">
        <v>4069</v>
      </c>
      <c r="D459" t="s">
        <v>4071</v>
      </c>
      <c r="E459">
        <v>6331</v>
      </c>
      <c r="F459" cm="1">
        <f t="array" aca="1" ref="F459" ca="1">IFERROR(_FV(STable[[#This Row],[Security Name]],"Market cap",TRUE),_FV(STable[[#This Row],[Security Name]],"Volume average",TRUE)*STable[[#This Row],[Price]])</f>
        <v>42067380793</v>
      </c>
      <c r="G459" s="4" cm="1">
        <f t="array" aca="1" ref="G459" ca="1">_FV(STable[[#This Row],[Security Name]],"Price")</f>
        <v>78.650199999999998</v>
      </c>
      <c r="H459" s="1" cm="1">
        <f t="array" aca="1" ref="H459" ca="1">IFERROR(_FV(STable[[#This Row],[Security Name]],"Change (%)",TRUE),0)</f>
        <v>5.5000000000000005E-3</v>
      </c>
      <c r="I459" s="17" cm="1">
        <f t="array" aca="1" ref="I459" ca="1">IFERROR(_FV(STable[[#This Row],[Security Name]],"P/E",TRUE),0)</f>
        <v>14.513</v>
      </c>
      <c r="J459" s="17" cm="1">
        <f t="array" aca="1" ref="J459" ca="1">IFERROR(_FV(STable[[#This Row],[Security Name]],"Beta"),0)</f>
        <v>0.58979999999999999</v>
      </c>
    </row>
    <row r="460" spans="1:10" x14ac:dyDescent="0.3">
      <c r="A460" t="s">
        <v>292</v>
      </c>
      <c r="B460" t="e" vm="459">
        <v>#VALUE!</v>
      </c>
      <c r="C460" t="s">
        <v>4069</v>
      </c>
      <c r="D460" t="s">
        <v>4245</v>
      </c>
      <c r="E460">
        <v>6399</v>
      </c>
      <c r="F460" cm="1">
        <f t="array" aca="1" ref="F460" ca="1">IFERROR(_FV(STable[[#This Row],[Security Name]],"Market cap",TRUE),_FV(STable[[#This Row],[Security Name]],"Volume average",TRUE)*STable[[#This Row],[Price]])</f>
        <v>11356912570</v>
      </c>
      <c r="G460" s="4" cm="1">
        <f t="array" aca="1" ref="G460" ca="1">_FV(STable[[#This Row],[Security Name]],"Price")</f>
        <v>228.11</v>
      </c>
      <c r="H460" s="1" cm="1">
        <f t="array" aca="1" ref="H460" ca="1">IFERROR(_FV(STable[[#This Row],[Security Name]],"Change (%)",TRUE),0)</f>
        <v>1.5402000000000001E-2</v>
      </c>
      <c r="I460" s="17" cm="1">
        <f t="array" aca="1" ref="I460" ca="1">IFERROR(_FV(STable[[#This Row],[Security Name]],"P/E",TRUE),0)</f>
        <v>11.715299999999999</v>
      </c>
      <c r="J460" s="17" cm="1">
        <f t="array" aca="1" ref="J460" ca="1">IFERROR(_FV(STable[[#This Row],[Security Name]],"Beta"),0)</f>
        <v>0.52790000000000004</v>
      </c>
    </row>
    <row r="461" spans="1:10" x14ac:dyDescent="0.3">
      <c r="A461" t="s">
        <v>1357</v>
      </c>
      <c r="B461" t="e" vm="460">
        <v>#VALUE!</v>
      </c>
      <c r="C461" t="s">
        <v>4069</v>
      </c>
      <c r="D461" t="s">
        <v>4071</v>
      </c>
      <c r="E461">
        <v>6331</v>
      </c>
      <c r="F461" cm="1">
        <f t="array" aca="1" ref="F461" ca="1">IFERROR(_FV(STable[[#This Row],[Security Name]],"Market cap",TRUE),_FV(STable[[#This Row],[Security Name]],"Volume average",TRUE)*STable[[#This Row],[Price]])</f>
        <v>1840977540</v>
      </c>
      <c r="G461" s="4" cm="1">
        <f t="array" aca="1" ref="G461" ca="1">_FV(STable[[#This Row],[Security Name]],"Price")</f>
        <v>45.59</v>
      </c>
      <c r="H461" s="1" cm="1">
        <f t="array" aca="1" ref="H461" ca="1">IFERROR(_FV(STable[[#This Row],[Security Name]],"Change (%)",TRUE),0)</f>
        <v>1.8998999999999999E-2</v>
      </c>
      <c r="I461" s="17" cm="1">
        <f t="array" aca="1" ref="I461" ca="1">IFERROR(_FV(STable[[#This Row],[Security Name]],"P/E",TRUE),0)</f>
        <v>11.6999</v>
      </c>
      <c r="J461" s="17" cm="1">
        <f t="array" aca="1" ref="J461" ca="1">IFERROR(_FV(STable[[#This Row],[Security Name]],"Beta"),0)</f>
        <v>0.1061</v>
      </c>
    </row>
    <row r="462" spans="1:10" x14ac:dyDescent="0.3">
      <c r="A462" t="s">
        <v>591</v>
      </c>
      <c r="B462" t="e" vm="461">
        <v>#VALUE!</v>
      </c>
      <c r="C462" t="s">
        <v>4069</v>
      </c>
      <c r="D462" t="s">
        <v>4071</v>
      </c>
      <c r="E462">
        <v>6331</v>
      </c>
      <c r="F462" cm="1">
        <f t="array" aca="1" ref="F462" ca="1">IFERROR(_FV(STable[[#This Row],[Security Name]],"Market cap",TRUE),_FV(STable[[#This Row],[Security Name]],"Volume average",TRUE)*STable[[#This Row],[Price]])</f>
        <v>34845261204</v>
      </c>
      <c r="G462" s="4" cm="1">
        <f t="array" aca="1" ref="G462" ca="1">_FV(STable[[#This Row],[Security Name]],"Price")</f>
        <v>97.805000000000007</v>
      </c>
      <c r="H462" s="1" cm="1">
        <f t="array" aca="1" ref="H462" ca="1">IFERROR(_FV(STable[[#This Row],[Security Name]],"Change (%)",TRUE),0)</f>
        <v>7.2610000000000001E-3</v>
      </c>
      <c r="I462" s="17" cm="1">
        <f t="array" aca="1" ref="I462" ca="1">IFERROR(_FV(STable[[#This Row],[Security Name]],"P/E",TRUE),0)</f>
        <v>8.4154999999999998</v>
      </c>
      <c r="J462" s="17" cm="1">
        <f t="array" aca="1" ref="J462" ca="1">IFERROR(_FV(STable[[#This Row],[Security Name]],"Beta"),0)</f>
        <v>0.3866</v>
      </c>
    </row>
    <row r="463" spans="1:10" x14ac:dyDescent="0.3">
      <c r="A463" t="s">
        <v>420</v>
      </c>
      <c r="B463" t="e" vm="462">
        <v>#VALUE!</v>
      </c>
      <c r="C463" t="s">
        <v>4069</v>
      </c>
      <c r="D463" t="s">
        <v>4071</v>
      </c>
      <c r="E463">
        <v>6331</v>
      </c>
      <c r="F463" cm="1">
        <f t="array" aca="1" ref="F463" ca="1">IFERROR(_FV(STable[[#This Row],[Security Name]],"Market cap",TRUE),_FV(STable[[#This Row],[Security Name]],"Volume average",TRUE)*STable[[#This Row],[Price]])</f>
        <v>10916708956</v>
      </c>
      <c r="G463" s="4" cm="1">
        <f t="array" aca="1" ref="G463" ca="1">_FV(STable[[#This Row],[Security Name]],"Price")</f>
        <v>131.38999999999999</v>
      </c>
      <c r="H463" s="1" cm="1">
        <f t="array" aca="1" ref="H463" ca="1">IFERROR(_FV(STable[[#This Row],[Security Name]],"Change (%)",TRUE),0)</f>
        <v>6.5890000000000002E-3</v>
      </c>
      <c r="I463" s="17" cm="1">
        <f t="array" aca="1" ref="I463" ca="1">IFERROR(_FV(STable[[#This Row],[Security Name]],"P/E",TRUE),0)</f>
        <v>13.0177</v>
      </c>
      <c r="J463" s="17" cm="1">
        <f t="array" aca="1" ref="J463" ca="1">IFERROR(_FV(STable[[#This Row],[Security Name]],"Beta"),0)</f>
        <v>0.65190000000000003</v>
      </c>
    </row>
    <row r="464" spans="1:10" x14ac:dyDescent="0.3">
      <c r="A464" t="s">
        <v>771</v>
      </c>
      <c r="B464" t="e" vm="463">
        <v>#VALUE!</v>
      </c>
      <c r="C464" t="s">
        <v>4069</v>
      </c>
      <c r="D464" t="s">
        <v>4146</v>
      </c>
      <c r="E464">
        <v>6351</v>
      </c>
      <c r="F464" cm="1">
        <f t="array" aca="1" ref="F464" ca="1">IFERROR(_FV(STable[[#This Row],[Security Name]],"Market cap",TRUE),_FV(STable[[#This Row],[Security Name]],"Volume average",TRUE)*STable[[#This Row],[Price]])</f>
        <v>3815034716</v>
      </c>
      <c r="G464" s="4" cm="1">
        <f t="array" aca="1" ref="G464" ca="1">_FV(STable[[#This Row],[Security Name]],"Price")</f>
        <v>85.04</v>
      </c>
      <c r="H464" s="1" cm="1">
        <f t="array" aca="1" ref="H464" ca="1">IFERROR(_FV(STable[[#This Row],[Security Name]],"Change (%)",TRUE),0)</f>
        <v>2.4578000000000003E-2</v>
      </c>
      <c r="I464" s="17" cm="1">
        <f t="array" aca="1" ref="I464" ca="1">IFERROR(_FV(STable[[#This Row],[Security Name]],"P/E",TRUE),0)</f>
        <v>8.3256999999999994</v>
      </c>
      <c r="J464" s="17" cm="1">
        <f t="array" aca="1" ref="J464" ca="1">IFERROR(_FV(STable[[#This Row],[Security Name]],"Beta"),0)</f>
        <v>0.84299999999999997</v>
      </c>
    </row>
    <row r="465" spans="1:10" x14ac:dyDescent="0.3">
      <c r="A465" t="s">
        <v>307</v>
      </c>
      <c r="B465" t="e" vm="464">
        <v>#VALUE!</v>
      </c>
      <c r="C465" t="s">
        <v>4069</v>
      </c>
      <c r="D465" t="s">
        <v>4071</v>
      </c>
      <c r="E465">
        <v>6331</v>
      </c>
      <c r="F465" cm="1">
        <f t="array" aca="1" ref="F465" ca="1">IFERROR(_FV(STable[[#This Row],[Security Name]],"Market cap",TRUE),_FV(STable[[#This Row],[Security Name]],"Volume average",TRUE)*STable[[#This Row],[Price]])</f>
        <v>56037906373</v>
      </c>
      <c r="G465" s="4" cm="1">
        <f t="array" aca="1" ref="G465" ca="1">_FV(STable[[#This Row],[Security Name]],"Price")</f>
        <v>217.01</v>
      </c>
      <c r="H465" s="1" cm="1">
        <f t="array" aca="1" ref="H465" ca="1">IFERROR(_FV(STable[[#This Row],[Security Name]],"Change (%)",TRUE),0)</f>
        <v>1.4681999999999999E-2</v>
      </c>
      <c r="I465" s="17" cm="1">
        <f t="array" aca="1" ref="I465" ca="1">IFERROR(_FV(STable[[#This Row],[Security Name]],"P/E",TRUE),0)</f>
        <v>5.6848000000000001</v>
      </c>
      <c r="J465" s="17" cm="1">
        <f t="array" aca="1" ref="J465" ca="1">IFERROR(_FV(STable[[#This Row],[Security Name]],"Beta"),0)</f>
        <v>0.19650000000000001</v>
      </c>
    </row>
    <row r="466" spans="1:10" x14ac:dyDescent="0.3">
      <c r="A466" t="s">
        <v>1123</v>
      </c>
      <c r="B466" t="e" vm="465">
        <v>#VALUE!</v>
      </c>
      <c r="C466" t="s">
        <v>4069</v>
      </c>
      <c r="D466" t="s">
        <v>4071</v>
      </c>
      <c r="E466">
        <v>6331</v>
      </c>
      <c r="F466" cm="1">
        <f t="array" aca="1" ref="F466" ca="1">IFERROR(_FV(STable[[#This Row],[Security Name]],"Market cap",TRUE),_FV(STable[[#This Row],[Security Name]],"Volume average",TRUE)*STable[[#This Row],[Price]])</f>
        <v>640905408</v>
      </c>
      <c r="G466" s="4" cm="1">
        <f t="array" aca="1" ref="G466" ca="1">_FV(STable[[#This Row],[Security Name]],"Price")</f>
        <v>34.1</v>
      </c>
      <c r="H466" s="1" cm="1">
        <f t="array" aca="1" ref="H466" ca="1">IFERROR(_FV(STable[[#This Row],[Security Name]],"Change (%)",TRUE),0)</f>
        <v>1.7302999999999999E-2</v>
      </c>
      <c r="I466" s="17" cm="1">
        <f t="array" aca="1" ref="I466" ca="1">IFERROR(_FV(STable[[#This Row],[Security Name]],"P/E",TRUE),0)</f>
        <v>13.8062</v>
      </c>
      <c r="J466" s="17" cm="1">
        <f t="array" aca="1" ref="J466" ca="1">IFERROR(_FV(STable[[#This Row],[Security Name]],"Beta"),0)</f>
        <v>0.33510000000000001</v>
      </c>
    </row>
    <row r="467" spans="1:10" x14ac:dyDescent="0.3">
      <c r="A467" t="s">
        <v>825</v>
      </c>
      <c r="B467" t="e" vm="466">
        <v>#VALUE!</v>
      </c>
      <c r="C467" t="s">
        <v>4069</v>
      </c>
      <c r="D467" t="s">
        <v>4071</v>
      </c>
      <c r="E467">
        <v>6331</v>
      </c>
      <c r="F467" cm="1">
        <f t="array" aca="1" ref="F467" ca="1">IFERROR(_FV(STable[[#This Row],[Security Name]],"Market cap",TRUE),_FV(STable[[#This Row],[Security Name]],"Volume average",TRUE)*STable[[#This Row],[Price]])</f>
        <v>7561237468</v>
      </c>
      <c r="G467" s="4" cm="1">
        <f t="array" aca="1" ref="G467" ca="1">_FV(STable[[#This Row],[Security Name]],"Price")</f>
        <v>102.04</v>
      </c>
      <c r="H467" s="1" cm="1">
        <f t="array" aca="1" ref="H467" ca="1">IFERROR(_FV(STable[[#This Row],[Security Name]],"Change (%)",TRUE),0)</f>
        <v>1.502E-2</v>
      </c>
      <c r="I467" s="17" cm="1">
        <f t="array" aca="1" ref="I467" ca="1">IFERROR(_FV(STable[[#This Row],[Security Name]],"P/E",TRUE),0)</f>
        <v>8.2281999999999993</v>
      </c>
      <c r="J467" s="17" cm="1">
        <f t="array" aca="1" ref="J467" ca="1">IFERROR(_FV(STable[[#This Row],[Security Name]],"Beta"),0)</f>
        <v>0.57069999999999999</v>
      </c>
    </row>
    <row r="468" spans="1:10" x14ac:dyDescent="0.3">
      <c r="A468" t="s">
        <v>155</v>
      </c>
      <c r="B468" t="e" vm="467">
        <v>#VALUE!</v>
      </c>
      <c r="C468" t="s">
        <v>4069</v>
      </c>
      <c r="D468" t="s">
        <v>4071</v>
      </c>
      <c r="E468">
        <v>6331</v>
      </c>
      <c r="F468" cm="1">
        <f t="array" aca="1" ref="F468" ca="1">IFERROR(_FV(STable[[#This Row],[Security Name]],"Market cap",TRUE),_FV(STable[[#This Row],[Security Name]],"Volume average",TRUE)*STable[[#This Row],[Price]])</f>
        <v>128183953986</v>
      </c>
      <c r="G468" s="4" cm="1">
        <f t="array" aca="1" ref="G468" ca="1">_FV(STable[[#This Row],[Security Name]],"Price")</f>
        <v>329.95499999999998</v>
      </c>
      <c r="H468" s="1" cm="1">
        <f t="array" aca="1" ref="H468" ca="1">IFERROR(_FV(STable[[#This Row],[Security Name]],"Change (%)",TRUE),0)</f>
        <v>4.6740000000000002E-3</v>
      </c>
      <c r="I468" s="17" cm="1">
        <f t="array" aca="1" ref="I468" ca="1">IFERROR(_FV(STable[[#This Row],[Security Name]],"P/E",TRUE),0)</f>
        <v>12.8277</v>
      </c>
      <c r="J468" s="17" cm="1">
        <f t="array" aca="1" ref="J468" ca="1">IFERROR(_FV(STable[[#This Row],[Security Name]],"Beta"),0)</f>
        <v>0.46060000000000001</v>
      </c>
    </row>
    <row r="469" spans="1:10" x14ac:dyDescent="0.3">
      <c r="A469" t="s">
        <v>484</v>
      </c>
      <c r="B469" t="e" vm="468">
        <v>#VALUE!</v>
      </c>
      <c r="C469" t="s">
        <v>4069</v>
      </c>
      <c r="D469" t="s">
        <v>4071</v>
      </c>
      <c r="E469">
        <v>6331</v>
      </c>
      <c r="F469" cm="1">
        <f t="array" aca="1" ref="F469" ca="1">IFERROR(_FV(STable[[#This Row],[Security Name]],"Market cap",TRUE),_FV(STable[[#This Row],[Security Name]],"Volume average",TRUE)*STable[[#This Row],[Price]])</f>
        <v>25885944474</v>
      </c>
      <c r="G469" s="4" cm="1">
        <f t="array" aca="1" ref="G469" ca="1">_FV(STable[[#This Row],[Security Name]],"Price")</f>
        <v>166.27</v>
      </c>
      <c r="H469" s="1" cm="1">
        <f t="array" aca="1" ref="H469" ca="1">IFERROR(_FV(STable[[#This Row],[Security Name]],"Change (%)",TRUE),0)</f>
        <v>1.7813000000000002E-2</v>
      </c>
      <c r="I469" s="17" cm="1">
        <f t="array" aca="1" ref="I469" ca="1">IFERROR(_FV(STable[[#This Row],[Security Name]],"P/E",TRUE),0)</f>
        <v>10.96</v>
      </c>
      <c r="J469" s="17" cm="1">
        <f t="array" aca="1" ref="J469" ca="1">IFERROR(_FV(STable[[#This Row],[Security Name]],"Beta"),0)</f>
        <v>0.61240000000000006</v>
      </c>
    </row>
    <row r="470" spans="1:10" x14ac:dyDescent="0.3">
      <c r="A470" t="s">
        <v>1141</v>
      </c>
      <c r="B470" t="e" vm="469">
        <v>#VALUE!</v>
      </c>
      <c r="C470" t="s">
        <v>4069</v>
      </c>
      <c r="D470" t="s">
        <v>4071</v>
      </c>
      <c r="E470">
        <v>6331</v>
      </c>
      <c r="F470" cm="1">
        <f t="array" aca="1" ref="F470" ca="1">IFERROR(_FV(STable[[#This Row],[Security Name]],"Market cap",TRUE),_FV(STable[[#This Row],[Security Name]],"Volume average",TRUE)*STable[[#This Row],[Price]])</f>
        <v>12997002829</v>
      </c>
      <c r="G470" s="4" cm="1">
        <f t="array" aca="1" ref="G470" ca="1">_FV(STable[[#This Row],[Security Name]],"Price")</f>
        <v>48.151600000000002</v>
      </c>
      <c r="H470" s="1" cm="1">
        <f t="array" aca="1" ref="H470" ca="1">IFERROR(_FV(STable[[#This Row],[Security Name]],"Change (%)",TRUE),0)</f>
        <v>9.8910000000000005E-3</v>
      </c>
      <c r="I470" s="17" cm="1">
        <f t="array" aca="1" ref="I470" ca="1">IFERROR(_FV(STable[[#This Row],[Security Name]],"P/E",TRUE),0)</f>
        <v>10.261799999999999</v>
      </c>
      <c r="J470" s="17" cm="1">
        <f t="array" aca="1" ref="J470" ca="1">IFERROR(_FV(STable[[#This Row],[Security Name]],"Beta"),0)</f>
        <v>0.33739999999999998</v>
      </c>
    </row>
    <row r="471" spans="1:10" x14ac:dyDescent="0.3">
      <c r="A471" t="s">
        <v>2152</v>
      </c>
      <c r="B471" t="e" vm="470">
        <v>#VALUE!</v>
      </c>
      <c r="C471" t="s">
        <v>4069</v>
      </c>
      <c r="D471" t="s">
        <v>4071</v>
      </c>
      <c r="E471">
        <v>6331</v>
      </c>
      <c r="F471" cm="1">
        <f t="array" aca="1" ref="F471" ca="1">IFERROR(_FV(STable[[#This Row],[Security Name]],"Market cap",TRUE),_FV(STable[[#This Row],[Security Name]],"Volume average",TRUE)*STable[[#This Row],[Price]])</f>
        <v>660317821</v>
      </c>
      <c r="G471" s="4" cm="1">
        <f t="array" aca="1" ref="G471" ca="1">_FV(STable[[#This Row],[Security Name]],"Price")</f>
        <v>17.844999999999999</v>
      </c>
      <c r="H471" s="1" cm="1">
        <f t="array" aca="1" ref="H471" ca="1">IFERROR(_FV(STable[[#This Row],[Security Name]],"Change (%)",TRUE),0)</f>
        <v>3.2696999999999997E-2</v>
      </c>
      <c r="I471" s="17" cm="1">
        <f t="array" aca="1" ref="I471" ca="1">IFERROR(_FV(STable[[#This Row],[Security Name]],"P/E",TRUE),0)</f>
        <v>8.1484000000000005</v>
      </c>
      <c r="J471" s="17" cm="1">
        <f t="array" aca="1" ref="J471" ca="1">IFERROR(_FV(STable[[#This Row],[Security Name]],"Beta"),0)</f>
        <v>7.4999999999999997E-3</v>
      </c>
    </row>
    <row r="472" spans="1:10" x14ac:dyDescent="0.3">
      <c r="A472" t="s">
        <v>1187</v>
      </c>
      <c r="B472" t="e" vm="471">
        <v>#VALUE!</v>
      </c>
      <c r="C472" t="s">
        <v>4069</v>
      </c>
      <c r="D472" t="s">
        <v>4071</v>
      </c>
      <c r="E472">
        <v>6331</v>
      </c>
      <c r="F472" cm="1">
        <f t="array" aca="1" ref="F472" ca="1">IFERROR(_FV(STable[[#This Row],[Security Name]],"Market cap",TRUE),_FV(STable[[#This Row],[Security Name]],"Volume average",TRUE)*STable[[#This Row],[Price]])</f>
        <v>832271040</v>
      </c>
      <c r="G472" s="4" cm="1">
        <f t="array" aca="1" ref="G472" ca="1">_FV(STable[[#This Row],[Security Name]],"Price")</f>
        <v>42.72</v>
      </c>
      <c r="H472" s="1" cm="1">
        <f t="array" aca="1" ref="H472" ca="1">IFERROR(_FV(STable[[#This Row],[Security Name]],"Change (%)",TRUE),0)</f>
        <v>2.1765E-2</v>
      </c>
      <c r="I472" s="17" cm="1">
        <f t="array" aca="1" ref="I472" ca="1">IFERROR(_FV(STable[[#This Row],[Security Name]],"P/E",TRUE),0)</f>
        <v>131.24420000000001</v>
      </c>
      <c r="J472" s="17" cm="1">
        <f t="array" aca="1" ref="J472" ca="1">IFERROR(_FV(STable[[#This Row],[Security Name]],"Beta"),0)</f>
        <v>0.4919</v>
      </c>
    </row>
    <row r="473" spans="1:10" x14ac:dyDescent="0.3">
      <c r="A473" t="s">
        <v>85</v>
      </c>
      <c r="B473" t="e" vm="472">
        <v>#VALUE!</v>
      </c>
      <c r="C473" t="s">
        <v>4069</v>
      </c>
      <c r="D473" t="s">
        <v>4148</v>
      </c>
      <c r="E473">
        <v>6411</v>
      </c>
      <c r="F473" cm="1">
        <f t="array" aca="1" ref="F473" ca="1">IFERROR(_FV(STable[[#This Row],[Security Name]],"Market cap",TRUE),_FV(STable[[#This Row],[Security Name]],"Volume average",TRUE)*STable[[#This Row],[Price]])</f>
        <v>12679247677</v>
      </c>
      <c r="G473" s="4" cm="1">
        <f t="array" aca="1" ref="G473" ca="1">_FV(STable[[#This Row],[Security Name]],"Price")</f>
        <v>242.48</v>
      </c>
      <c r="H473" s="1" cm="1">
        <f t="array" aca="1" ref="H473" ca="1">IFERROR(_FV(STable[[#This Row],[Security Name]],"Change (%)",TRUE),0)</f>
        <v>5.0149999999999995E-3</v>
      </c>
      <c r="I473" s="17" cm="1">
        <f t="array" aca="1" ref="I473" ca="1">IFERROR(_FV(STable[[#This Row],[Security Name]],"P/E",TRUE),0)</f>
        <v>22.6617</v>
      </c>
      <c r="J473" s="17" cm="1">
        <f t="array" aca="1" ref="J473" ca="1">IFERROR(_FV(STable[[#This Row],[Security Name]],"Beta"),0)</f>
        <v>0.41310000000000002</v>
      </c>
    </row>
    <row r="474" spans="1:10" x14ac:dyDescent="0.3">
      <c r="A474" t="s">
        <v>964</v>
      </c>
      <c r="B474" t="e" vm="473">
        <v>#VALUE!</v>
      </c>
      <c r="C474" t="s">
        <v>4069</v>
      </c>
      <c r="D474" t="s">
        <v>4154</v>
      </c>
      <c r="E474">
        <v>6361</v>
      </c>
      <c r="F474" cm="1">
        <f t="array" aca="1" ref="F474" ca="1">IFERROR(_FV(STable[[#This Row],[Security Name]],"Market cap",TRUE),_FV(STable[[#This Row],[Security Name]],"Volume average",TRUE)*STable[[#This Row],[Price]])</f>
        <v>6723379448</v>
      </c>
      <c r="G474" s="4" cm="1">
        <f t="array" aca="1" ref="G474" ca="1">_FV(STable[[#This Row],[Security Name]],"Price")</f>
        <v>65.72</v>
      </c>
      <c r="H474" s="1" cm="1">
        <f t="array" aca="1" ref="H474" ca="1">IFERROR(_FV(STable[[#This Row],[Security Name]],"Change (%)",TRUE),0)</f>
        <v>2.9771000000000002E-2</v>
      </c>
      <c r="I474" s="17" cm="1">
        <f t="array" aca="1" ref="I474" ca="1">IFERROR(_FV(STable[[#This Row],[Security Name]],"P/E",TRUE),0)</f>
        <v>10.9605</v>
      </c>
      <c r="J474" s="17" cm="1">
        <f t="array" aca="1" ref="J474" ca="1">IFERROR(_FV(STable[[#This Row],[Security Name]],"Beta"),0)</f>
        <v>1.2471000000000001</v>
      </c>
    </row>
    <row r="475" spans="1:10" x14ac:dyDescent="0.3">
      <c r="A475" t="s">
        <v>1876</v>
      </c>
      <c r="B475" t="e" vm="474">
        <v>#VALUE!</v>
      </c>
      <c r="C475" t="s">
        <v>4069</v>
      </c>
      <c r="D475" t="s">
        <v>4071</v>
      </c>
      <c r="E475">
        <v>6331</v>
      </c>
      <c r="F475" cm="1">
        <f t="array" aca="1" ref="F475" ca="1">IFERROR(_FV(STable[[#This Row],[Security Name]],"Market cap",TRUE),_FV(STable[[#This Row],[Security Name]],"Volume average",TRUE)*STable[[#This Row],[Price]])</f>
        <v>1813056135</v>
      </c>
      <c r="G475" s="4" cm="1">
        <f t="array" aca="1" ref="G475" ca="1">_FV(STable[[#This Row],[Security Name]],"Price")</f>
        <v>20.965</v>
      </c>
      <c r="H475" s="1" cm="1">
        <f t="array" aca="1" ref="H475" ca="1">IFERROR(_FV(STable[[#This Row],[Security Name]],"Change (%)",TRUE),0)</f>
        <v>3.7871000000000002E-2</v>
      </c>
      <c r="I475" s="17" cm="1">
        <f t="array" aca="1" ref="I475" ca="1">IFERROR(_FV(STable[[#This Row],[Security Name]],"P/E",TRUE),0)</f>
        <v>9.4949999999999992</v>
      </c>
      <c r="J475" s="17" cm="1">
        <f t="array" ref="J475">IFERROR(_FV(STable[[#This Row],[Security Name]],"Beta"),0)</f>
        <v>0</v>
      </c>
    </row>
    <row r="476" spans="1:10" x14ac:dyDescent="0.3">
      <c r="A476" t="s">
        <v>1028</v>
      </c>
      <c r="B476" t="e" vm="475">
        <v>#VALUE!</v>
      </c>
      <c r="C476" t="s">
        <v>4069</v>
      </c>
      <c r="D476" t="s">
        <v>4154</v>
      </c>
      <c r="E476">
        <v>6361</v>
      </c>
      <c r="F476" cm="1">
        <f t="array" aca="1" ref="F476" ca="1">IFERROR(_FV(STable[[#This Row],[Security Name]],"Market cap",TRUE),_FV(STable[[#This Row],[Security Name]],"Volume average",TRUE)*STable[[#This Row],[Price]])</f>
        <v>13430801016</v>
      </c>
      <c r="G476" s="4" cm="1">
        <f t="array" aca="1" ref="G476" ca="1">_FV(STable[[#This Row],[Security Name]],"Price")</f>
        <v>49.534999999999997</v>
      </c>
      <c r="H476" s="1" cm="1">
        <f t="array" aca="1" ref="H476" ca="1">IFERROR(_FV(STable[[#This Row],[Security Name]],"Change (%)",TRUE),0)</f>
        <v>2.9405999999999998E-2</v>
      </c>
      <c r="I476" s="17" cm="1">
        <f t="array" aca="1" ref="I476" ca="1">IFERROR(_FV(STable[[#This Row],[Security Name]],"P/E",TRUE),0)</f>
        <v>22.347300000000001</v>
      </c>
      <c r="J476" s="17" cm="1">
        <f t="array" aca="1" ref="J476" ca="1">IFERROR(_FV(STable[[#This Row],[Security Name]],"Beta"),0)</f>
        <v>0.98709999999999998</v>
      </c>
    </row>
    <row r="477" spans="1:10" x14ac:dyDescent="0.3">
      <c r="A477" t="s">
        <v>1412</v>
      </c>
      <c r="B477" t="e" vm="476">
        <v>#VALUE!</v>
      </c>
      <c r="C477" t="s">
        <v>4069</v>
      </c>
      <c r="D477" t="s">
        <v>4071</v>
      </c>
      <c r="E477">
        <v>6331</v>
      </c>
      <c r="F477" cm="1">
        <f t="array" aca="1" ref="F477" ca="1">IFERROR(_FV(STable[[#This Row],[Security Name]],"Market cap",TRUE),_FV(STable[[#This Row],[Security Name]],"Volume average",TRUE)*STable[[#This Row],[Price]])</f>
        <v>410147007</v>
      </c>
      <c r="G477" s="4" cm="1">
        <f t="array" aca="1" ref="G477" ca="1">_FV(STable[[#This Row],[Security Name]],"Price")</f>
        <v>28.58</v>
      </c>
      <c r="H477" s="1" cm="1">
        <f t="array" aca="1" ref="H477" ca="1">IFERROR(_FV(STable[[#This Row],[Security Name]],"Change (%)",TRUE),0)</f>
        <v>4.7270000000000006E-2</v>
      </c>
      <c r="I477" s="17" cm="1">
        <f t="array" aca="1" ref="I477" ca="1">IFERROR(_FV(STable[[#This Row],[Security Name]],"P/E",TRUE),0)</f>
        <v>14.8103</v>
      </c>
      <c r="J477" s="17" cm="1">
        <f t="array" aca="1" ref="J477" ca="1">IFERROR(_FV(STable[[#This Row],[Security Name]],"Beta"),0)</f>
        <v>0.43240000000000001</v>
      </c>
    </row>
    <row r="478" spans="1:10" x14ac:dyDescent="0.3">
      <c r="A478" t="s">
        <v>593</v>
      </c>
      <c r="B478" t="e" vm="477">
        <v>#VALUE!</v>
      </c>
      <c r="C478" t="s">
        <v>4069</v>
      </c>
      <c r="D478" t="s">
        <v>4071</v>
      </c>
      <c r="E478">
        <v>6331</v>
      </c>
      <c r="F478" cm="1">
        <f t="array" aca="1" ref="F478" ca="1">IFERROR(_FV(STable[[#This Row],[Security Name]],"Market cap",TRUE),_FV(STable[[#This Row],[Security Name]],"Volume average",TRUE)*STable[[#This Row],[Price]])</f>
        <v>2056432388</v>
      </c>
      <c r="G478" s="4" cm="1">
        <f t="array" aca="1" ref="G478" ca="1">_FV(STable[[#This Row],[Security Name]],"Price")</f>
        <v>158.285</v>
      </c>
      <c r="H478" s="1" cm="1">
        <f t="array" aca="1" ref="H478" ca="1">IFERROR(_FV(STable[[#This Row],[Security Name]],"Change (%)",TRUE),0)</f>
        <v>1.3219000000000002E-2</v>
      </c>
      <c r="I478" s="17" cm="1">
        <f t="array" aca="1" ref="I478" ca="1">IFERROR(_FV(STable[[#This Row],[Security Name]],"P/E",TRUE),0)</f>
        <v>6.9782999999999999</v>
      </c>
      <c r="J478" s="17" cm="1">
        <f t="array" aca="1" ref="J478" ca="1">IFERROR(_FV(STable[[#This Row],[Security Name]],"Beta"),0)</f>
        <v>1.1436999999999999</v>
      </c>
    </row>
    <row r="479" spans="1:10" x14ac:dyDescent="0.3">
      <c r="A479" t="s">
        <v>1966</v>
      </c>
      <c r="B479" t="e" vm="478">
        <v>#VALUE!</v>
      </c>
      <c r="C479" t="s">
        <v>4069</v>
      </c>
      <c r="D479" t="s">
        <v>4071</v>
      </c>
      <c r="E479">
        <v>6331</v>
      </c>
      <c r="F479" cm="1">
        <f t="array" aca="1" ref="F479" ca="1">IFERROR(_FV(STable[[#This Row],[Security Name]],"Market cap",TRUE),_FV(STable[[#This Row],[Security Name]],"Volume average",TRUE)*STable[[#This Row],[Price]])</f>
        <v>3186233179</v>
      </c>
      <c r="G479" s="4" cm="1">
        <f t="array" aca="1" ref="G479" ca="1">_FV(STable[[#This Row],[Security Name]],"Price")</f>
        <v>32.04</v>
      </c>
      <c r="H479" s="1" cm="1">
        <f t="array" aca="1" ref="H479" ca="1">IFERROR(_FV(STable[[#This Row],[Security Name]],"Change (%)",TRUE),0)</f>
        <v>1.6174999999999998E-2</v>
      </c>
      <c r="I479" s="17" cm="1">
        <f t="array" aca="1" ref="I479" ca="1">IFERROR(_FV(STable[[#This Row],[Security Name]],"P/E",TRUE),0)</f>
        <v>5.7568000000000001</v>
      </c>
      <c r="J479" s="17" cm="1">
        <f t="array" ref="J479">IFERROR(_FV(STable[[#This Row],[Security Name]],"Beta"),0)</f>
        <v>0</v>
      </c>
    </row>
    <row r="480" spans="1:10" x14ac:dyDescent="0.3">
      <c r="A480" t="s">
        <v>578</v>
      </c>
      <c r="B480" t="e" vm="479">
        <v>#VALUE!</v>
      </c>
      <c r="C480" t="s">
        <v>4069</v>
      </c>
      <c r="D480" t="s">
        <v>4071</v>
      </c>
      <c r="E480">
        <v>6331</v>
      </c>
      <c r="F480" cm="1">
        <f t="array" aca="1" ref="F480" ca="1">IFERROR(_FV(STable[[#This Row],[Security Name]],"Market cap",TRUE),_FV(STable[[#This Row],[Security Name]],"Volume average",TRUE)*STable[[#This Row],[Price]])</f>
        <v>38518094166</v>
      </c>
      <c r="G480" s="4" cm="1">
        <f t="array" aca="1" ref="G480" ca="1">_FV(STable[[#This Row],[Security Name]],"Price")</f>
        <v>140.05500000000001</v>
      </c>
      <c r="H480" s="1" cm="1">
        <f t="array" aca="1" ref="H480" ca="1">IFERROR(_FV(STable[[#This Row],[Security Name]],"Change (%)",TRUE),0)</f>
        <v>1.2836E-2</v>
      </c>
      <c r="I480" s="17" cm="1">
        <f t="array" aca="1" ref="I480" ca="1">IFERROR(_FV(STable[[#This Row],[Security Name]],"P/E",TRUE),0)</f>
        <v>10.495799999999999</v>
      </c>
      <c r="J480" s="17" cm="1">
        <f t="array" aca="1" ref="J480" ca="1">IFERROR(_FV(STable[[#This Row],[Security Name]],"Beta"),0)</f>
        <v>0.52929999999999999</v>
      </c>
    </row>
    <row r="481" spans="1:10" x14ac:dyDescent="0.3">
      <c r="A481" t="s">
        <v>2420</v>
      </c>
      <c r="B481" t="e" vm="480">
        <v>#VALUE!</v>
      </c>
      <c r="C481" t="s">
        <v>4069</v>
      </c>
      <c r="D481" t="s">
        <v>4071</v>
      </c>
      <c r="E481">
        <v>6331</v>
      </c>
      <c r="F481" cm="1">
        <f t="array" aca="1" ref="F481" ca="1">IFERROR(_FV(STable[[#This Row],[Security Name]],"Market cap",TRUE),_FV(STable[[#This Row],[Security Name]],"Volume average",TRUE)*STable[[#This Row],[Price]])</f>
        <v>842982044</v>
      </c>
      <c r="G481" s="4" cm="1">
        <f t="array" aca="1" ref="G481" ca="1">_FV(STable[[#This Row],[Security Name]],"Price")</f>
        <v>27.44</v>
      </c>
      <c r="H481" s="1" cm="1">
        <f t="array" aca="1" ref="H481" ca="1">IFERROR(_FV(STable[[#This Row],[Security Name]],"Change (%)",TRUE),0)</f>
        <v>5.4969999999999993E-3</v>
      </c>
      <c r="I481" s="17" cm="1">
        <f t="array" aca="1" ref="I481" ca="1">IFERROR(_FV(STable[[#This Row],[Security Name]],"P/E",TRUE),0)</f>
        <v>4.3445999999999998</v>
      </c>
      <c r="J481" s="17" cm="1">
        <f t="array" aca="1" ref="J481" ca="1">IFERROR(_FV(STable[[#This Row],[Security Name]],"Beta"),0)</f>
        <v>1.0079</v>
      </c>
    </row>
    <row r="482" spans="1:10" x14ac:dyDescent="0.3">
      <c r="A482" t="s">
        <v>2075</v>
      </c>
      <c r="B482" t="e" vm="481">
        <v>#VALUE!</v>
      </c>
      <c r="C482" t="s">
        <v>4069</v>
      </c>
      <c r="D482" t="s">
        <v>4245</v>
      </c>
      <c r="E482">
        <v>6399</v>
      </c>
      <c r="F482" cm="1">
        <f t="array" aca="1" ref="F482" ca="1">IFERROR(_FV(STable[[#This Row],[Security Name]],"Market cap",TRUE),_FV(STable[[#This Row],[Security Name]],"Volume average",TRUE)*STable[[#This Row],[Price]])</f>
        <v>1133582565</v>
      </c>
      <c r="G482" s="4" cm="1">
        <f t="array" aca="1" ref="G482" ca="1">_FV(STable[[#This Row],[Security Name]],"Price")</f>
        <v>26.998899999999999</v>
      </c>
      <c r="H482" s="1" cm="1">
        <f t="array" aca="1" ref="H482" ca="1">IFERROR(_FV(STable[[#This Row],[Security Name]],"Change (%)",TRUE),0)</f>
        <v>1.9210999999999999E-2</v>
      </c>
      <c r="I482" s="17" cm="1">
        <f t="array" aca="1" ref="I482" ca="1">IFERROR(_FV(STable[[#This Row],[Security Name]],"P/E",TRUE),0)</f>
        <v>9.4055999999999997</v>
      </c>
      <c r="J482" s="17" cm="1">
        <f t="array" aca="1" ref="J482" ca="1">IFERROR(_FV(STable[[#This Row],[Security Name]],"Beta"),0)</f>
        <v>0.18659999999999999</v>
      </c>
    </row>
    <row r="483" spans="1:10" x14ac:dyDescent="0.3">
      <c r="A483" t="s">
        <v>322</v>
      </c>
      <c r="B483" t="e" vm="482">
        <v>#VALUE!</v>
      </c>
      <c r="C483" t="s">
        <v>4069</v>
      </c>
      <c r="D483" t="s">
        <v>4154</v>
      </c>
      <c r="E483">
        <v>6361</v>
      </c>
      <c r="F483" cm="1">
        <f t="array" aca="1" ref="F483" ca="1">IFERROR(_FV(STable[[#This Row],[Security Name]],"Market cap",TRUE),_FV(STable[[#This Row],[Security Name]],"Volume average",TRUE)*STable[[#This Row],[Price]])</f>
        <v>456575040</v>
      </c>
      <c r="G483" s="4" cm="1">
        <f t="array" aca="1" ref="G483" ca="1">_FV(STable[[#This Row],[Security Name]],"Price")</f>
        <v>241.83</v>
      </c>
      <c r="H483" s="1" cm="1">
        <f t="array" aca="1" ref="H483" ca="1">IFERROR(_FV(STable[[#This Row],[Security Name]],"Change (%)",TRUE),0)</f>
        <v>3.3020000000000001E-2</v>
      </c>
      <c r="I483" s="17" cm="1">
        <f t="array" aca="1" ref="I483" ca="1">IFERROR(_FV(STable[[#This Row],[Security Name]],"P/E",TRUE),0)</f>
        <v>13.021599999999999</v>
      </c>
      <c r="J483" s="17" cm="1">
        <f t="array" aca="1" ref="J483" ca="1">IFERROR(_FV(STable[[#This Row],[Security Name]],"Beta"),0)</f>
        <v>0.66849999999999998</v>
      </c>
    </row>
    <row r="484" spans="1:10" x14ac:dyDescent="0.3">
      <c r="A484" t="s">
        <v>2517</v>
      </c>
      <c r="B484" t="e" vm="483">
        <v>#VALUE!</v>
      </c>
      <c r="C484" t="s">
        <v>4069</v>
      </c>
      <c r="D484" t="s">
        <v>4071</v>
      </c>
      <c r="E484">
        <v>6331</v>
      </c>
      <c r="F484" cm="1">
        <f t="array" aca="1" ref="F484" ca="1">IFERROR(_FV(STable[[#This Row],[Security Name]],"Market cap",TRUE),_FV(STable[[#This Row],[Security Name]],"Volume average",TRUE)*STable[[#This Row],[Price]])</f>
        <v>299485298</v>
      </c>
      <c r="G484" s="4" cm="1">
        <f t="array" aca="1" ref="G484" ca="1">_FV(STable[[#This Row],[Security Name]],"Price")</f>
        <v>6.5149999999999997</v>
      </c>
      <c r="H484" s="1" cm="1">
        <f t="array" aca="1" ref="H484" ca="1">IFERROR(_FV(STable[[#This Row],[Security Name]],"Change (%)",TRUE),0)</f>
        <v>1.0078E-2</v>
      </c>
      <c r="I484" s="17" cm="1">
        <f t="array" aca="1" ref="I484" ca="1">IFERROR(_FV(STable[[#This Row],[Security Name]],"P/E",TRUE),0)</f>
        <v>12.091699999999999</v>
      </c>
      <c r="J484" s="17" cm="1">
        <f t="array" aca="1" ref="J484" ca="1">IFERROR(_FV(STable[[#This Row],[Security Name]],"Beta"),0)</f>
        <v>-6.6E-3</v>
      </c>
    </row>
    <row r="485" spans="1:10" x14ac:dyDescent="0.3">
      <c r="A485" t="s">
        <v>934</v>
      </c>
      <c r="B485" t="e" vm="484">
        <v>#VALUE!</v>
      </c>
      <c r="C485" t="s">
        <v>4069</v>
      </c>
      <c r="D485" t="s">
        <v>4071</v>
      </c>
      <c r="E485">
        <v>6331</v>
      </c>
      <c r="F485" cm="1">
        <f t="array" aca="1" ref="F485" ca="1">IFERROR(_FV(STable[[#This Row],[Security Name]],"Market cap",TRUE),_FV(STable[[#This Row],[Security Name]],"Volume average",TRUE)*STable[[#This Row],[Price]])</f>
        <v>1956120961</v>
      </c>
      <c r="G485" s="4" cm="1">
        <f t="array" aca="1" ref="G485" ca="1">_FV(STable[[#This Row],[Security Name]],"Price")</f>
        <v>33.270000000000003</v>
      </c>
      <c r="H485" s="1" cm="1">
        <f t="array" aca="1" ref="H485" ca="1">IFERROR(_FV(STable[[#This Row],[Security Name]],"Change (%)",TRUE),0)</f>
        <v>1.2784999999999999E-2</v>
      </c>
      <c r="I485" s="17" cm="1">
        <f t="array" aca="1" ref="I485" ca="1">IFERROR(_FV(STable[[#This Row],[Security Name]],"P/E",TRUE),0)</f>
        <v>15.2043</v>
      </c>
      <c r="J485" s="17" cm="1">
        <f t="array" aca="1" ref="J485" ca="1">IFERROR(_FV(STable[[#This Row],[Security Name]],"Beta"),0)</f>
        <v>1.1552</v>
      </c>
    </row>
    <row r="486" spans="1:10" x14ac:dyDescent="0.3">
      <c r="A486" t="s">
        <v>91</v>
      </c>
      <c r="B486" t="e" vm="485">
        <v>#VALUE!</v>
      </c>
      <c r="C486" t="s">
        <v>4069</v>
      </c>
      <c r="D486" t="s">
        <v>4071</v>
      </c>
      <c r="E486">
        <v>6331</v>
      </c>
      <c r="F486" cm="1">
        <f t="array" aca="1" ref="F486" ca="1">IFERROR(_FV(STable[[#This Row],[Security Name]],"Market cap",TRUE),_FV(STable[[#This Row],[Security Name]],"Volume average",TRUE)*STable[[#This Row],[Price]])</f>
        <v>8320673794</v>
      </c>
      <c r="G486" s="4" cm="1">
        <f t="array" aca="1" ref="G486" ca="1">_FV(STable[[#This Row],[Security Name]],"Price")</f>
        <v>360.86</v>
      </c>
      <c r="H486" s="1" cm="1">
        <f t="array" aca="1" ref="H486" ca="1">IFERROR(_FV(STable[[#This Row],[Security Name]],"Change (%)",TRUE),0)</f>
        <v>5.0690000000000006E-3</v>
      </c>
      <c r="I486" s="17" cm="1">
        <f t="array" aca="1" ref="I486" ca="1">IFERROR(_FV(STable[[#This Row],[Security Name]],"P/E",TRUE),0)</f>
        <v>16.640999999999998</v>
      </c>
      <c r="J486" s="17" cm="1">
        <f t="array" aca="1" ref="J486" ca="1">IFERROR(_FV(STable[[#This Row],[Security Name]],"Beta"),0)</f>
        <v>1.0598000000000001</v>
      </c>
    </row>
    <row r="487" spans="1:10" x14ac:dyDescent="0.3">
      <c r="A487" t="s">
        <v>763</v>
      </c>
      <c r="B487" t="e" vm="486">
        <v>#VALUE!</v>
      </c>
      <c r="C487" t="s">
        <v>4069</v>
      </c>
      <c r="D487" t="s">
        <v>4071</v>
      </c>
      <c r="E487">
        <v>6331</v>
      </c>
      <c r="F487" cm="1">
        <f t="array" aca="1" ref="F487" ca="1">IFERROR(_FV(STable[[#This Row],[Security Name]],"Market cap",TRUE),_FV(STable[[#This Row],[Security Name]],"Volume average",TRUE)*STable[[#This Row],[Price]])</f>
        <v>22938983196</v>
      </c>
      <c r="G487" s="4" cm="1">
        <f t="array" aca="1" ref="G487" ca="1">_FV(STable[[#This Row],[Security Name]],"Price")</f>
        <v>111.48</v>
      </c>
      <c r="H487" s="1" cm="1">
        <f t="array" aca="1" ref="H487" ca="1">IFERROR(_FV(STable[[#This Row],[Security Name]],"Change (%)",TRUE),0)</f>
        <v>1.4931000000000002E-2</v>
      </c>
      <c r="I487" s="17" cm="1">
        <f t="array" aca="1" ref="I487" ca="1">IFERROR(_FV(STable[[#This Row],[Security Name]],"P/E",TRUE),0)</f>
        <v>13.972200000000001</v>
      </c>
      <c r="J487" s="17" cm="1">
        <f t="array" aca="1" ref="J487" ca="1">IFERROR(_FV(STable[[#This Row],[Security Name]],"Beta"),0)</f>
        <v>0.55940000000000001</v>
      </c>
    </row>
    <row r="488" spans="1:10" x14ac:dyDescent="0.3">
      <c r="A488" t="s">
        <v>1924</v>
      </c>
      <c r="B488" t="e" vm="487">
        <v>#VALUE!</v>
      </c>
      <c r="C488" t="s">
        <v>4069</v>
      </c>
      <c r="D488" t="s">
        <v>4071</v>
      </c>
      <c r="E488">
        <v>6331</v>
      </c>
      <c r="F488" cm="1">
        <f t="array" aca="1" ref="F488" ca="1">IFERROR(_FV(STable[[#This Row],[Security Name]],"Market cap",TRUE),_FV(STable[[#This Row],[Security Name]],"Volume average",TRUE)*STable[[#This Row],[Price]])</f>
        <v>5401836876</v>
      </c>
      <c r="G488" s="4" cm="1">
        <f t="array" aca="1" ref="G488" ca="1">_FV(STable[[#This Row],[Security Name]],"Price")</f>
        <v>70.72</v>
      </c>
      <c r="H488" s="1" cm="1">
        <f t="array" aca="1" ref="H488" ca="1">IFERROR(_FV(STable[[#This Row],[Security Name]],"Change (%)",TRUE),0)</f>
        <v>3.2709999999999996E-2</v>
      </c>
      <c r="I488" s="17" cm="1">
        <f t="array" aca="1" ref="I488" ca="1">IFERROR(_FV(STable[[#This Row],[Security Name]],"P/E",TRUE),0)</f>
        <v>0</v>
      </c>
      <c r="J488" s="17" cm="1">
        <f t="array" aca="1" ref="J488" ca="1">IFERROR(_FV(STable[[#This Row],[Security Name]],"Beta"),0)</f>
        <v>2.0526</v>
      </c>
    </row>
    <row r="489" spans="1:10" x14ac:dyDescent="0.3">
      <c r="A489" t="s">
        <v>952</v>
      </c>
      <c r="B489" t="e" vm="488">
        <v>#VALUE!</v>
      </c>
      <c r="C489" t="s">
        <v>4069</v>
      </c>
      <c r="D489" t="s">
        <v>4071</v>
      </c>
      <c r="E489">
        <v>6331</v>
      </c>
      <c r="F489" cm="1">
        <f t="array" aca="1" ref="F489" ca="1">IFERROR(_FV(STable[[#This Row],[Security Name]],"Market cap",TRUE),_FV(STable[[#This Row],[Security Name]],"Volume average",TRUE)*STable[[#This Row],[Price]])</f>
        <v>5318970138</v>
      </c>
      <c r="G489" s="4" cm="1">
        <f t="array" aca="1" ref="G489" ca="1">_FV(STable[[#This Row],[Security Name]],"Price")</f>
        <v>96.03</v>
      </c>
      <c r="H489" s="1" cm="1">
        <f t="array" aca="1" ref="H489" ca="1">IFERROR(_FV(STable[[#This Row],[Security Name]],"Change (%)",TRUE),0)</f>
        <v>1.6298E-2</v>
      </c>
      <c r="I489" s="17" cm="1">
        <f t="array" aca="1" ref="I489" ca="1">IFERROR(_FV(STable[[#This Row],[Security Name]],"P/E",TRUE),0)</f>
        <v>9.8300999999999998</v>
      </c>
      <c r="J489" s="17" cm="1">
        <f t="array" aca="1" ref="J489" ca="1">IFERROR(_FV(STable[[#This Row],[Security Name]],"Beta"),0)</f>
        <v>0.93379999999999996</v>
      </c>
    </row>
    <row r="490" spans="1:10" x14ac:dyDescent="0.3">
      <c r="A490" t="s">
        <v>15</v>
      </c>
      <c r="B490" t="e" vm="489">
        <v>#VALUE!</v>
      </c>
      <c r="C490" t="s">
        <v>4069</v>
      </c>
      <c r="D490" t="s">
        <v>4071</v>
      </c>
      <c r="E490">
        <v>6331</v>
      </c>
      <c r="F490" cm="1">
        <f t="array" aca="1" ref="F490" ca="1">IFERROR(_FV(STable[[#This Row],[Security Name]],"Market cap",TRUE),_FV(STable[[#This Row],[Security Name]],"Volume average",TRUE)*STable[[#This Row],[Price]])</f>
        <v>24887179310</v>
      </c>
      <c r="G490" s="4" cm="1">
        <f t="array" aca="1" ref="G490" ca="1">_FV(STable[[#This Row],[Security Name]],"Price")</f>
        <v>1983.51</v>
      </c>
      <c r="H490" s="1" cm="1">
        <f t="array" aca="1" ref="H490" ca="1">IFERROR(_FV(STable[[#This Row],[Security Name]],"Change (%)",TRUE),0)</f>
        <v>7.814999999999999E-3</v>
      </c>
      <c r="I490" s="17" cm="1">
        <f t="array" aca="1" ref="I490" ca="1">IFERROR(_FV(STable[[#This Row],[Security Name]],"P/E",TRUE),0)</f>
        <v>11.683999999999999</v>
      </c>
      <c r="J490" s="17" cm="1">
        <f t="array" aca="1" ref="J490" ca="1">IFERROR(_FV(STable[[#This Row],[Security Name]],"Beta"),0)</f>
        <v>0.77290000000000003</v>
      </c>
    </row>
    <row r="491" spans="1:10" x14ac:dyDescent="0.3">
      <c r="A491" t="s">
        <v>1996</v>
      </c>
      <c r="B491" t="e" vm="490">
        <v>#VALUE!</v>
      </c>
      <c r="C491" t="s">
        <v>4069</v>
      </c>
      <c r="D491" t="s">
        <v>4071</v>
      </c>
      <c r="E491">
        <v>6331</v>
      </c>
      <c r="F491" cm="1">
        <f t="array" aca="1" ref="F491" ca="1">IFERROR(_FV(STable[[#This Row],[Security Name]],"Market cap",TRUE),_FV(STable[[#This Row],[Security Name]],"Volume average",TRUE)*STable[[#This Row],[Price]])</f>
        <v>266767410</v>
      </c>
      <c r="G491" s="4" cm="1">
        <f t="array" aca="1" ref="G491" ca="1">_FV(STable[[#This Row],[Security Name]],"Price")</f>
        <v>13</v>
      </c>
      <c r="H491" s="1" cm="1">
        <f t="array" aca="1" ref="H491" ca="1">IFERROR(_FV(STable[[#This Row],[Security Name]],"Change (%)",TRUE),0)</f>
        <v>3.0859999999999998E-3</v>
      </c>
      <c r="I491" s="17" cm="1">
        <f t="array" aca="1" ref="I491" ca="1">IFERROR(_FV(STable[[#This Row],[Security Name]],"P/E",TRUE),0)</f>
        <v>105.3485</v>
      </c>
      <c r="J491" s="17" cm="1">
        <f t="array" aca="1" ref="J491" ca="1">IFERROR(_FV(STable[[#This Row],[Security Name]],"Beta"),0)</f>
        <v>0.36399999999999999</v>
      </c>
    </row>
    <row r="492" spans="1:10" x14ac:dyDescent="0.3">
      <c r="A492" t="s">
        <v>1422</v>
      </c>
      <c r="B492" t="e" vm="491">
        <v>#VALUE!</v>
      </c>
      <c r="C492" t="s">
        <v>4069</v>
      </c>
      <c r="D492" t="s">
        <v>4146</v>
      </c>
      <c r="E492">
        <v>6351</v>
      </c>
      <c r="F492" cm="1">
        <f t="array" aca="1" ref="F492" ca="1">IFERROR(_FV(STable[[#This Row],[Security Name]],"Market cap",TRUE),_FV(STable[[#This Row],[Security Name]],"Volume average",TRUE)*STable[[#This Row],[Price]])</f>
        <v>10375523940</v>
      </c>
      <c r="G492" s="4" cm="1">
        <f t="array" aca="1" ref="G492" ca="1">_FV(STable[[#This Row],[Security Name]],"Price")</f>
        <v>42.6</v>
      </c>
      <c r="H492" s="1" cm="1">
        <f t="array" aca="1" ref="H492" ca="1">IFERROR(_FV(STable[[#This Row],[Security Name]],"Change (%)",TRUE),0)</f>
        <v>2.4531000000000001E-2</v>
      </c>
      <c r="I492" s="17" cm="1">
        <f t="array" aca="1" ref="I492" ca="1">IFERROR(_FV(STable[[#This Row],[Security Name]],"P/E",TRUE),0)</f>
        <v>11.434699999999999</v>
      </c>
      <c r="J492" s="17" cm="1">
        <f t="array" aca="1" ref="J492" ca="1">IFERROR(_FV(STable[[#This Row],[Security Name]],"Beta"),0)</f>
        <v>0.68700000000000006</v>
      </c>
    </row>
    <row r="493" spans="1:10" x14ac:dyDescent="0.3">
      <c r="A493" t="s">
        <v>231</v>
      </c>
      <c r="B493" t="e" vm="492">
        <v>#VALUE!</v>
      </c>
      <c r="C493" t="s">
        <v>4069</v>
      </c>
      <c r="D493" t="s">
        <v>4071</v>
      </c>
      <c r="E493">
        <v>6331</v>
      </c>
      <c r="F493" cm="1">
        <f t="array" aca="1" ref="F493" ca="1">IFERROR(_FV(STable[[#This Row],[Security Name]],"Market cap",TRUE),_FV(STable[[#This Row],[Security Name]],"Volume average",TRUE)*STable[[#This Row],[Price]])</f>
        <v>118904946000</v>
      </c>
      <c r="G493" s="4" cm="1">
        <f t="array" aca="1" ref="G493" ca="1">_FV(STable[[#This Row],[Security Name]],"Price")</f>
        <v>203.465</v>
      </c>
      <c r="H493" s="1" cm="1">
        <f t="array" aca="1" ref="H493" ca="1">IFERROR(_FV(STable[[#This Row],[Security Name]],"Change (%)",TRUE),0)</f>
        <v>-2.457E-5</v>
      </c>
      <c r="I493" s="17" cm="1">
        <f t="array" aca="1" ref="I493" ca="1">IFERROR(_FV(STable[[#This Row],[Security Name]],"P/E",TRUE),0)</f>
        <v>10.579000000000001</v>
      </c>
      <c r="J493" s="17" cm="1">
        <f t="array" aca="1" ref="J493" ca="1">IFERROR(_FV(STable[[#This Row],[Security Name]],"Beta"),0)</f>
        <v>0.31230000000000002</v>
      </c>
    </row>
    <row r="494" spans="1:10" x14ac:dyDescent="0.3">
      <c r="A494" t="s">
        <v>683</v>
      </c>
      <c r="B494" t="e" vm="493">
        <v>#VALUE!</v>
      </c>
      <c r="C494" t="s">
        <v>4069</v>
      </c>
      <c r="D494" t="s">
        <v>4071</v>
      </c>
      <c r="E494">
        <v>6331</v>
      </c>
      <c r="F494" cm="1">
        <f t="array" aca="1" ref="F494" ca="1">IFERROR(_FV(STable[[#This Row],[Security Name]],"Market cap",TRUE),_FV(STable[[#This Row],[Security Name]],"Volume average",TRUE)*STable[[#This Row],[Price]])</f>
        <v>3550370560</v>
      </c>
      <c r="G494" s="4" cm="1">
        <f t="array" aca="1" ref="G494" ca="1">_FV(STable[[#This Row],[Security Name]],"Price")</f>
        <v>133.91</v>
      </c>
      <c r="H494" s="1" cm="1">
        <f t="array" aca="1" ref="H494" ca="1">IFERROR(_FV(STable[[#This Row],[Security Name]],"Change (%)",TRUE),0)</f>
        <v>1.9023999999999999E-2</v>
      </c>
      <c r="I494" s="17" cm="1">
        <f t="array" aca="1" ref="I494" ca="1">IFERROR(_FV(STable[[#This Row],[Security Name]],"P/E",TRUE),0)</f>
        <v>18.651499999999999</v>
      </c>
      <c r="J494" s="17" cm="1">
        <f t="array" aca="1" ref="J494" ca="1">IFERROR(_FV(STable[[#This Row],[Security Name]],"Beta"),0)</f>
        <v>0.56110000000000004</v>
      </c>
    </row>
    <row r="495" spans="1:10" x14ac:dyDescent="0.3">
      <c r="A495" t="s">
        <v>374</v>
      </c>
      <c r="B495" t="e" vm="494">
        <v>#VALUE!</v>
      </c>
      <c r="C495" t="s">
        <v>4069</v>
      </c>
      <c r="D495" t="s">
        <v>4071</v>
      </c>
      <c r="E495">
        <v>6331</v>
      </c>
      <c r="F495" cm="1">
        <f t="array" aca="1" ref="F495" ca="1">IFERROR(_FV(STable[[#This Row],[Security Name]],"Market cap",TRUE),_FV(STable[[#This Row],[Security Name]],"Volume average",TRUE)*STable[[#This Row],[Price]])</f>
        <v>5436972620</v>
      </c>
      <c r="G495" s="4" cm="1">
        <f t="array" aca="1" ref="G495" ca="1">_FV(STable[[#This Row],[Security Name]],"Price")</f>
        <v>59.14</v>
      </c>
      <c r="H495" s="1" cm="1">
        <f t="array" aca="1" ref="H495" ca="1">IFERROR(_FV(STable[[#This Row],[Security Name]],"Change (%)",TRUE),0)</f>
        <v>2.5430000000000001E-3</v>
      </c>
      <c r="I495" s="17" cm="1">
        <f t="array" aca="1" ref="I495" ca="1">IFERROR(_FV(STable[[#This Row],[Security Name]],"P/E",TRUE),0)</f>
        <v>13.545299999999999</v>
      </c>
      <c r="J495" s="17" cm="1">
        <f t="array" aca="1" ref="J495" ca="1">IFERROR(_FV(STable[[#This Row],[Security Name]],"Beta"),0)</f>
        <v>0.52810000000000001</v>
      </c>
    </row>
    <row r="496" spans="1:10" x14ac:dyDescent="0.3">
      <c r="A496" t="s">
        <v>869</v>
      </c>
      <c r="B496" t="e" vm="495">
        <v>#VALUE!</v>
      </c>
      <c r="C496" t="s">
        <v>4069</v>
      </c>
      <c r="D496" t="s">
        <v>4071</v>
      </c>
      <c r="E496">
        <v>6331</v>
      </c>
      <c r="F496" cm="1">
        <f t="array" aca="1" ref="F496" ca="1">IFERROR(_FV(STable[[#This Row],[Security Name]],"Market cap",TRUE),_FV(STable[[#This Row],[Security Name]],"Volume average",TRUE)*STable[[#This Row],[Price]])</f>
        <v>848038972</v>
      </c>
      <c r="G496" s="4" cm="1">
        <f t="array" aca="1" ref="G496" ca="1">_FV(STable[[#This Row],[Security Name]],"Price")</f>
        <v>54.52</v>
      </c>
      <c r="H496" s="1" cm="1">
        <f t="array" aca="1" ref="H496" ca="1">IFERROR(_FV(STable[[#This Row],[Security Name]],"Change (%)",TRUE),0)</f>
        <v>5.3526999999999998E-2</v>
      </c>
      <c r="I496" s="17" cm="1">
        <f t="array" aca="1" ref="I496" ca="1">IFERROR(_FV(STable[[#This Row],[Security Name]],"P/E",TRUE),0)</f>
        <v>24.925699999999999</v>
      </c>
      <c r="J496" s="17" cm="1">
        <f t="array" aca="1" ref="J496" ca="1">IFERROR(_FV(STable[[#This Row],[Security Name]],"Beta"),0)</f>
        <v>2.9746999999999999</v>
      </c>
    </row>
    <row r="497" spans="1:10" x14ac:dyDescent="0.3">
      <c r="A497" t="s">
        <v>731</v>
      </c>
      <c r="B497" t="e" vm="496">
        <v>#VALUE!</v>
      </c>
      <c r="C497" t="s">
        <v>4069</v>
      </c>
      <c r="D497" t="s">
        <v>4071</v>
      </c>
      <c r="E497">
        <v>6331</v>
      </c>
      <c r="F497" cm="1">
        <f t="array" aca="1" ref="F497" ca="1">IFERROR(_FV(STable[[#This Row],[Security Name]],"Market cap",TRUE),_FV(STable[[#This Row],[Security Name]],"Volume average",TRUE)*STable[[#This Row],[Price]])</f>
        <v>1127722752</v>
      </c>
      <c r="G497" s="4" cm="1">
        <f t="array" aca="1" ref="G497" ca="1">_FV(STable[[#This Row],[Security Name]],"Price")</f>
        <v>76.8</v>
      </c>
      <c r="H497" s="1" cm="1">
        <f t="array" aca="1" ref="H497" ca="1">IFERROR(_FV(STable[[#This Row],[Security Name]],"Change (%)",TRUE),0)</f>
        <v>1.4263E-2</v>
      </c>
      <c r="I497" s="17" cm="1">
        <f t="array" aca="1" ref="I497" ca="1">IFERROR(_FV(STable[[#This Row],[Security Name]],"P/E",TRUE),0)</f>
        <v>11.461</v>
      </c>
      <c r="J497" s="17" cm="1">
        <f t="array" aca="1" ref="J497" ca="1">IFERROR(_FV(STable[[#This Row],[Security Name]],"Beta"),0)</f>
        <v>0.24990000000000001</v>
      </c>
    </row>
    <row r="498" spans="1:10" x14ac:dyDescent="0.3">
      <c r="A498" t="s">
        <v>620</v>
      </c>
      <c r="B498" t="e" vm="497">
        <v>#VALUE!</v>
      </c>
      <c r="C498" t="s">
        <v>4069</v>
      </c>
      <c r="D498" t="s">
        <v>4071</v>
      </c>
      <c r="E498">
        <v>6331</v>
      </c>
      <c r="F498" cm="1">
        <f t="array" aca="1" ref="F498" ca="1">IFERROR(_FV(STable[[#This Row],[Security Name]],"Market cap",TRUE),_FV(STable[[#This Row],[Security Name]],"Volume average",TRUE)*STable[[#This Row],[Price]])</f>
        <v>4940175328</v>
      </c>
      <c r="G498" s="4" cm="1">
        <f t="array" aca="1" ref="G498" ca="1">_FV(STable[[#This Row],[Security Name]],"Price")</f>
        <v>82.52</v>
      </c>
      <c r="H498" s="1" cm="1">
        <f t="array" aca="1" ref="H498" ca="1">IFERROR(_FV(STable[[#This Row],[Security Name]],"Change (%)",TRUE),0)</f>
        <v>2.2932999999999999E-2</v>
      </c>
      <c r="I498" s="17" cm="1">
        <f t="array" aca="1" ref="I498" ca="1">IFERROR(_FV(STable[[#This Row],[Security Name]],"P/E",TRUE),0)</f>
        <v>11.004300000000001</v>
      </c>
      <c r="J498" s="17" cm="1">
        <f t="array" aca="1" ref="J498" ca="1">IFERROR(_FV(STable[[#This Row],[Security Name]],"Beta"),0)</f>
        <v>0.27479999999999999</v>
      </c>
    </row>
    <row r="499" spans="1:10" x14ac:dyDescent="0.3">
      <c r="A499" t="s">
        <v>1319</v>
      </c>
      <c r="B499" t="e" vm="498">
        <v>#VALUE!</v>
      </c>
      <c r="C499" t="s">
        <v>4069</v>
      </c>
      <c r="D499" t="s">
        <v>4071</v>
      </c>
      <c r="E499">
        <v>6331</v>
      </c>
      <c r="F499" cm="1">
        <f t="array" aca="1" ref="F499" ca="1">IFERROR(_FV(STable[[#This Row],[Security Name]],"Market cap",TRUE),_FV(STable[[#This Row],[Security Name]],"Volume average",TRUE)*STable[[#This Row],[Price]])</f>
        <v>2091742097</v>
      </c>
      <c r="G499" s="4" cm="1">
        <f t="array" aca="1" ref="G499" ca="1">_FV(STable[[#This Row],[Security Name]],"Price")</f>
        <v>46.96</v>
      </c>
      <c r="H499" s="1" cm="1">
        <f t="array" aca="1" ref="H499" ca="1">IFERROR(_FV(STable[[#This Row],[Security Name]],"Change (%)",TRUE),0)</f>
        <v>1.4912000000000002E-2</v>
      </c>
      <c r="I499" s="17" cm="1">
        <f t="array" aca="1" ref="I499" ca="1">IFERROR(_FV(STable[[#This Row],[Security Name]],"P/E",TRUE),0)</f>
        <v>11.5517</v>
      </c>
      <c r="J499" s="17" cm="1">
        <f t="array" aca="1" ref="J499" ca="1">IFERROR(_FV(STable[[#This Row],[Security Name]],"Beta"),0)</f>
        <v>0.35399999999999998</v>
      </c>
    </row>
    <row r="500" spans="1:10" x14ac:dyDescent="0.3">
      <c r="A500" t="s">
        <v>880</v>
      </c>
      <c r="B500" t="e" vm="499">
        <v>#VALUE!</v>
      </c>
      <c r="C500" t="s">
        <v>4069</v>
      </c>
      <c r="D500" t="s">
        <v>4154</v>
      </c>
      <c r="E500">
        <v>6361</v>
      </c>
      <c r="F500" cm="1">
        <f t="array" aca="1" ref="F500" ca="1">IFERROR(_FV(STable[[#This Row],[Security Name]],"Market cap",TRUE),_FV(STable[[#This Row],[Security Name]],"Volume average",TRUE)*STable[[#This Row],[Price]])</f>
        <v>2044598662</v>
      </c>
      <c r="G500" s="4" cm="1">
        <f t="array" aca="1" ref="G500" ca="1">_FV(STable[[#This Row],[Security Name]],"Price")</f>
        <v>67.03</v>
      </c>
      <c r="H500" s="1" cm="1">
        <f t="array" aca="1" ref="H500" ca="1">IFERROR(_FV(STable[[#This Row],[Security Name]],"Change (%)",TRUE),0)</f>
        <v>3.2343000000000004E-2</v>
      </c>
      <c r="I500" s="17" cm="1">
        <f t="array" aca="1" ref="I500" ca="1">IFERROR(_FV(STable[[#This Row],[Security Name]],"P/E",TRUE),0)</f>
        <v>16.603100000000001</v>
      </c>
      <c r="J500" s="17" cm="1">
        <f t="array" aca="1" ref="J500" ca="1">IFERROR(_FV(STable[[#This Row],[Security Name]],"Beta"),0)</f>
        <v>1.0016</v>
      </c>
    </row>
    <row r="501" spans="1:10" x14ac:dyDescent="0.3">
      <c r="A501" t="s">
        <v>407</v>
      </c>
      <c r="B501" t="e" vm="500">
        <v>#VALUE!</v>
      </c>
      <c r="C501" t="s">
        <v>4069</v>
      </c>
      <c r="D501" t="s">
        <v>4071</v>
      </c>
      <c r="E501">
        <v>6331</v>
      </c>
      <c r="F501" cm="1">
        <f t="array" aca="1" ref="F501" ca="1">IFERROR(_FV(STable[[#This Row],[Security Name]],"Market cap",TRUE),_FV(STable[[#This Row],[Security Name]],"Volume average",TRUE)*STable[[#This Row],[Price]])</f>
        <v>6392045520</v>
      </c>
      <c r="G501" s="4" cm="1">
        <f t="array" aca="1" ref="G501" ca="1">_FV(STable[[#This Row],[Security Name]],"Price")</f>
        <v>181.65</v>
      </c>
      <c r="H501" s="1" cm="1">
        <f t="array" aca="1" ref="H501" ca="1">IFERROR(_FV(STable[[#This Row],[Security Name]],"Change (%)",TRUE),0)</f>
        <v>1.8503000000000002E-2</v>
      </c>
      <c r="I501" s="17" cm="1">
        <f t="array" aca="1" ref="I501" ca="1">IFERROR(_FV(STable[[#This Row],[Security Name]],"P/E",TRUE),0)</f>
        <v>10.032999999999999</v>
      </c>
      <c r="J501" s="17" cm="1">
        <f t="array" aca="1" ref="J501" ca="1">IFERROR(_FV(STable[[#This Row],[Security Name]],"Beta"),0)</f>
        <v>0.28589999999999999</v>
      </c>
    </row>
    <row r="502" spans="1:10" x14ac:dyDescent="0.3">
      <c r="A502" t="s">
        <v>1926</v>
      </c>
      <c r="B502" t="e" vm="501">
        <v>#VALUE!</v>
      </c>
      <c r="C502" t="s">
        <v>4069</v>
      </c>
      <c r="D502" t="s">
        <v>4071</v>
      </c>
      <c r="E502">
        <v>6331</v>
      </c>
      <c r="F502" cm="1">
        <f t="array" aca="1" ref="F502" ca="1">IFERROR(_FV(STable[[#This Row],[Security Name]],"Market cap",TRUE),_FV(STable[[#This Row],[Security Name]],"Volume average",TRUE)*STable[[#This Row],[Price]])</f>
        <v>660575926</v>
      </c>
      <c r="G502" s="4" cm="1">
        <f t="array" aca="1" ref="G502" ca="1">_FV(STable[[#This Row],[Security Name]],"Price")</f>
        <v>17.440000000000001</v>
      </c>
      <c r="H502" s="1" cm="1">
        <f t="array" aca="1" ref="H502" ca="1">IFERROR(_FV(STable[[#This Row],[Security Name]],"Change (%)",TRUE),0)</f>
        <v>1.3364000000000001E-2</v>
      </c>
      <c r="I502" s="17" cm="1">
        <f t="array" aca="1" ref="I502" ca="1">IFERROR(_FV(STable[[#This Row],[Security Name]],"P/E",TRUE),0)</f>
        <v>31.554200000000002</v>
      </c>
      <c r="J502" s="17" cm="1">
        <f t="array" aca="1" ref="J502" ca="1">IFERROR(_FV(STable[[#This Row],[Security Name]],"Beta"),0)</f>
        <v>0.93289999999999995</v>
      </c>
    </row>
    <row r="503" spans="1:10" x14ac:dyDescent="0.3">
      <c r="A503" t="s">
        <v>212</v>
      </c>
      <c r="B503" t="e" vm="502">
        <v>#VALUE!</v>
      </c>
      <c r="C503" t="s">
        <v>4069</v>
      </c>
      <c r="D503" t="s">
        <v>4071</v>
      </c>
      <c r="E503">
        <v>6331</v>
      </c>
      <c r="F503" cm="1">
        <f t="array" aca="1" ref="F503" ca="1">IFERROR(_FV(STable[[#This Row],[Security Name]],"Market cap",TRUE),_FV(STable[[#This Row],[Security Name]],"Volume average",TRUE)*STable[[#This Row],[Price]])</f>
        <v>64293613794</v>
      </c>
      <c r="G503" s="4" cm="1">
        <f t="array" aca="1" ref="G503" ca="1">_FV(STable[[#This Row],[Security Name]],"Price")</f>
        <v>302.35500000000002</v>
      </c>
      <c r="H503" s="1" cm="1">
        <f t="array" aca="1" ref="H503" ca="1">IFERROR(_FV(STable[[#This Row],[Security Name]],"Change (%)",TRUE),0)</f>
        <v>1.1762E-2</v>
      </c>
      <c r="I503" s="17" cm="1">
        <f t="array" aca="1" ref="I503" ca="1">IFERROR(_FV(STable[[#This Row],[Security Name]],"P/E",TRUE),0)</f>
        <v>10.975199999999999</v>
      </c>
      <c r="J503" s="17" cm="1">
        <f t="array" aca="1" ref="J503" ca="1">IFERROR(_FV(STable[[#This Row],[Security Name]],"Beta"),0)</f>
        <v>0.51070000000000004</v>
      </c>
    </row>
    <row r="504" spans="1:10" x14ac:dyDescent="0.3">
      <c r="A504" t="s">
        <v>1690</v>
      </c>
      <c r="B504" t="e" vm="503">
        <v>#VALUE!</v>
      </c>
      <c r="C504" t="s">
        <v>4069</v>
      </c>
      <c r="D504" t="s">
        <v>4071</v>
      </c>
      <c r="E504">
        <v>6331</v>
      </c>
      <c r="F504" cm="1">
        <f t="array" aca="1" ref="F504" ca="1">IFERROR(_FV(STable[[#This Row],[Security Name]],"Market cap",TRUE),_FV(STable[[#This Row],[Security Name]],"Volume average",TRUE)*STable[[#This Row],[Price]])</f>
        <v>1034944983</v>
      </c>
      <c r="G504" s="4" cm="1">
        <f t="array" aca="1" ref="G504" ca="1">_FV(STable[[#This Row],[Security Name]],"Price")</f>
        <v>40.405000000000001</v>
      </c>
      <c r="H504" s="1" cm="1">
        <f t="array" aca="1" ref="H504" ca="1">IFERROR(_FV(STable[[#This Row],[Security Name]],"Change (%)",TRUE),0)</f>
        <v>2.7071999999999999E-2</v>
      </c>
      <c r="I504" s="17" cm="1">
        <f t="array" aca="1" ref="I504" ca="1">IFERROR(_FV(STable[[#This Row],[Security Name]],"P/E",TRUE),0)</f>
        <v>9.0210000000000008</v>
      </c>
      <c r="J504" s="17" cm="1">
        <f t="array" aca="1" ref="J504" ca="1">IFERROR(_FV(STable[[#This Row],[Security Name]],"Beta"),0)</f>
        <v>0.47989999999999999</v>
      </c>
    </row>
    <row r="505" spans="1:10" x14ac:dyDescent="0.3">
      <c r="A505" t="s">
        <v>1795</v>
      </c>
      <c r="B505" t="e" vm="504">
        <v>#VALUE!</v>
      </c>
      <c r="C505" t="s">
        <v>4069</v>
      </c>
      <c r="D505" t="s">
        <v>4071</v>
      </c>
      <c r="E505">
        <v>6331</v>
      </c>
      <c r="F505" cm="1">
        <f t="array" aca="1" ref="F505" ca="1">IFERROR(_FV(STable[[#This Row],[Security Name]],"Market cap",TRUE),_FV(STable[[#This Row],[Security Name]],"Volume average",TRUE)*STable[[#This Row],[Price]])</f>
        <v>1001012710</v>
      </c>
      <c r="G505" s="4" cm="1">
        <f t="array" aca="1" ref="G505" ca="1">_FV(STable[[#This Row],[Security Name]],"Price")</f>
        <v>35.74</v>
      </c>
      <c r="H505" s="1" cm="1">
        <f t="array" aca="1" ref="H505" ca="1">IFERROR(_FV(STable[[#This Row],[Security Name]],"Change (%)",TRUE),0)</f>
        <v>2.5537999999999998E-2</v>
      </c>
      <c r="I505" s="17" cm="1">
        <f t="array" aca="1" ref="I505" ca="1">IFERROR(_FV(STable[[#This Row],[Security Name]],"P/E",TRUE),0)</f>
        <v>5.6581000000000001</v>
      </c>
      <c r="J505" s="17" cm="1">
        <f t="array" aca="1" ref="J505" ca="1">IFERROR(_FV(STable[[#This Row],[Security Name]],"Beta"),0)</f>
        <v>0.69730000000000003</v>
      </c>
    </row>
    <row r="506" spans="1:10" x14ac:dyDescent="0.3">
      <c r="A506" t="s">
        <v>741</v>
      </c>
      <c r="B506" t="e" vm="505">
        <v>#VALUE!</v>
      </c>
      <c r="C506" t="s">
        <v>4069</v>
      </c>
      <c r="D506" t="s">
        <v>4071</v>
      </c>
      <c r="E506">
        <v>6331</v>
      </c>
      <c r="F506" cm="1">
        <f t="array" aca="1" ref="F506" ca="1">IFERROR(_FV(STable[[#This Row],[Security Name]],"Market cap",TRUE),_FV(STable[[#This Row],[Security Name]],"Volume average",TRUE)*STable[[#This Row],[Price]])</f>
        <v>24974798121</v>
      </c>
      <c r="G506" s="4" cm="1">
        <f t="array" aca="1" ref="G506" ca="1">_FV(STable[[#This Row],[Security Name]],"Price")</f>
        <v>66.69</v>
      </c>
      <c r="H506" s="1" cm="1">
        <f t="array" aca="1" ref="H506" ca="1">IFERROR(_FV(STable[[#This Row],[Security Name]],"Change (%)",TRUE),0)</f>
        <v>6.3379999999999999E-3</v>
      </c>
      <c r="I506" s="17" cm="1">
        <f t="array" aca="1" ref="I506" ca="1">IFERROR(_FV(STable[[#This Row],[Security Name]],"P/E",TRUE),0)</f>
        <v>14.9815</v>
      </c>
      <c r="J506" s="17" cm="1">
        <f t="array" aca="1" ref="J506" ca="1">IFERROR(_FV(STable[[#This Row],[Security Name]],"Beta"),0)</f>
        <v>0.34010000000000001</v>
      </c>
    </row>
    <row r="507" spans="1:10" x14ac:dyDescent="0.3">
      <c r="A507" t="s">
        <v>14</v>
      </c>
      <c r="B507" t="e" vm="506">
        <v>#VALUE!</v>
      </c>
      <c r="C507" t="s">
        <v>4069</v>
      </c>
      <c r="D507" t="s">
        <v>4071</v>
      </c>
      <c r="E507">
        <v>6331</v>
      </c>
      <c r="F507" cm="1">
        <f t="array" aca="1" ref="F507" ca="1">IFERROR(_FV(STable[[#This Row],[Security Name]],"Market cap",TRUE),_FV(STable[[#This Row],[Security Name]],"Volume average",TRUE)*STable[[#This Row],[Price]])</f>
        <v>5747385168</v>
      </c>
      <c r="G507" s="4" cm="1">
        <f t="array" aca="1" ref="G507" ca="1">_FV(STable[[#This Row],[Security Name]],"Price")</f>
        <v>2320.61</v>
      </c>
      <c r="H507" s="1" cm="1">
        <f t="array" aca="1" ref="H507" ca="1">IFERROR(_FV(STable[[#This Row],[Security Name]],"Change (%)",TRUE),0)</f>
        <v>1.1282E-2</v>
      </c>
      <c r="I507" s="17" cm="1">
        <f t="array" aca="1" ref="I507" ca="1">IFERROR(_FV(STable[[#This Row],[Security Name]],"P/E",TRUE),0)</f>
        <v>5.3646000000000003</v>
      </c>
      <c r="J507" s="17" cm="1">
        <f t="array" aca="1" ref="J507" ca="1">IFERROR(_FV(STable[[#This Row],[Security Name]],"Beta"),0)</f>
        <v>0.34510000000000002</v>
      </c>
    </row>
    <row r="508" spans="1:10" x14ac:dyDescent="0.3">
      <c r="A508" t="s">
        <v>2125</v>
      </c>
      <c r="B508" t="e" vm="507">
        <v>#VALUE!</v>
      </c>
      <c r="C508" t="s">
        <v>4069</v>
      </c>
      <c r="D508" t="s">
        <v>4111</v>
      </c>
      <c r="E508">
        <v>6282</v>
      </c>
      <c r="F508" cm="1">
        <f t="array" aca="1" ref="F508" ca="1">IFERROR(_FV(STable[[#This Row],[Security Name]],"Market cap",TRUE),_FV(STable[[#This Row],[Security Name]],"Volume average",TRUE)*STable[[#This Row],[Price]])</f>
        <v>2842588671</v>
      </c>
      <c r="G508" s="4" cm="1">
        <f t="array" aca="1" ref="G508" ca="1">_FV(STable[[#This Row],[Security Name]],"Price")</f>
        <v>15.585000000000001</v>
      </c>
      <c r="H508" s="1" cm="1">
        <f t="array" aca="1" ref="H508" ca="1">IFERROR(_FV(STable[[#This Row],[Security Name]],"Change (%)",TRUE),0)</f>
        <v>3.2089999999999999E-4</v>
      </c>
      <c r="I508" s="17" cm="1">
        <f t="array" aca="1" ref="I508" ca="1">IFERROR(_FV(STable[[#This Row],[Security Name]],"P/E",TRUE),0)</f>
        <v>32.448500000000003</v>
      </c>
      <c r="J508" s="17" cm="1">
        <f t="array" aca="1" ref="J508" ca="1">IFERROR(_FV(STable[[#This Row],[Security Name]],"Beta"),0)</f>
        <v>1.5519000000000001</v>
      </c>
    </row>
    <row r="509" spans="1:10" x14ac:dyDescent="0.3">
      <c r="A509" t="s">
        <v>1048</v>
      </c>
      <c r="B509" t="e" vm="508">
        <v>#VALUE!</v>
      </c>
      <c r="C509" t="s">
        <v>4069</v>
      </c>
      <c r="D509" t="s">
        <v>4076</v>
      </c>
      <c r="E509">
        <v>6022</v>
      </c>
      <c r="F509" cm="1">
        <f t="array" aca="1" ref="F509" ca="1">IFERROR(_FV(STable[[#This Row],[Security Name]],"Market cap",TRUE),_FV(STable[[#This Row],[Security Name]],"Volume average",TRUE)*STable[[#This Row],[Price]])</f>
        <v>5787164825</v>
      </c>
      <c r="G509" s="4" cm="1">
        <f t="array" aca="1" ref="G509" ca="1">_FV(STable[[#This Row],[Security Name]],"Price")</f>
        <v>84.77</v>
      </c>
      <c r="H509" s="1" cm="1">
        <f t="array" aca="1" ref="H509" ca="1">IFERROR(_FV(STable[[#This Row],[Security Name]],"Change (%)",TRUE),0)</f>
        <v>2.5899000000000002E-2</v>
      </c>
      <c r="I509" s="17" cm="1">
        <f t="array" aca="1" ref="I509" ca="1">IFERROR(_FV(STable[[#This Row],[Security Name]],"P/E",TRUE),0)</f>
        <v>14.136799999999999</v>
      </c>
      <c r="J509" s="17" cm="1">
        <f t="array" aca="1" ref="J509" ca="1">IFERROR(_FV(STable[[#This Row],[Security Name]],"Beta"),0)</f>
        <v>0.93459999999999999</v>
      </c>
    </row>
    <row r="510" spans="1:10" x14ac:dyDescent="0.3">
      <c r="A510" t="s">
        <v>1378</v>
      </c>
      <c r="B510" t="e" vm="509">
        <v>#VALUE!</v>
      </c>
      <c r="C510" t="s">
        <v>4069</v>
      </c>
      <c r="D510" t="s">
        <v>4076</v>
      </c>
      <c r="E510">
        <v>6022</v>
      </c>
      <c r="F510" cm="1">
        <f t="array" aca="1" ref="F510" ca="1">IFERROR(_FV(STable[[#This Row],[Security Name]],"Market cap",TRUE),_FV(STable[[#This Row],[Security Name]],"Volume average",TRUE)*STable[[#This Row],[Price]])</f>
        <v>534758275</v>
      </c>
      <c r="G510" s="4" cm="1">
        <f t="array" aca="1" ref="G510" ca="1">_FV(STable[[#This Row],[Security Name]],"Price")</f>
        <v>51.65</v>
      </c>
      <c r="H510" s="1" cm="1">
        <f t="array" aca="1" ref="H510" ca="1">IFERROR(_FV(STable[[#This Row],[Security Name]],"Change (%)",TRUE),0)</f>
        <v>2.3380000000000001E-2</v>
      </c>
      <c r="I510" s="17" cm="1">
        <f t="array" aca="1" ref="I510" ca="1">IFERROR(_FV(STable[[#This Row],[Security Name]],"P/E",TRUE),0)</f>
        <v>14.553800000000001</v>
      </c>
      <c r="J510" s="17" cm="1">
        <f t="array" aca="1" ref="J510" ca="1">IFERROR(_FV(STable[[#This Row],[Security Name]],"Beta"),0)</f>
        <v>0.88729999999999998</v>
      </c>
    </row>
    <row r="511" spans="1:10" x14ac:dyDescent="0.3">
      <c r="A511" t="s">
        <v>1950</v>
      </c>
      <c r="B511" t="e" vm="510">
        <v>#VALUE!</v>
      </c>
      <c r="C511" t="s">
        <v>4069</v>
      </c>
      <c r="D511" t="s">
        <v>4214</v>
      </c>
      <c r="E511">
        <v>6036</v>
      </c>
      <c r="F511" cm="1">
        <f t="array" aca="1" ref="F511" ca="1">IFERROR(_FV(STable[[#This Row],[Security Name]],"Market cap",TRUE),_FV(STable[[#This Row],[Security Name]],"Volume average",TRUE)*STable[[#This Row],[Price]])</f>
        <v>136403414</v>
      </c>
      <c r="G511" s="4" cm="1">
        <f t="array" aca="1" ref="G511" ca="1">_FV(STable[[#This Row],[Security Name]],"Price")</f>
        <v>22.38</v>
      </c>
      <c r="H511" s="1" cm="1">
        <f t="array" aca="1" ref="H511" ca="1">IFERROR(_FV(STable[[#This Row],[Security Name]],"Change (%)",TRUE),0)</f>
        <v>8.945E-4</v>
      </c>
      <c r="I511" s="17" cm="1">
        <f t="array" aca="1" ref="I511" ca="1">IFERROR(_FV(STable[[#This Row],[Security Name]],"P/E",TRUE),0)</f>
        <v>17.2819</v>
      </c>
      <c r="J511" s="17" cm="1">
        <f t="array" aca="1" ref="J511" ca="1">IFERROR(_FV(STable[[#This Row],[Security Name]],"Beta"),0)</f>
        <v>0.14280000000000001</v>
      </c>
    </row>
    <row r="512" spans="1:10" x14ac:dyDescent="0.3">
      <c r="A512" t="s">
        <v>1599</v>
      </c>
      <c r="B512" t="e" vm="511">
        <v>#VALUE!</v>
      </c>
      <c r="C512" t="s">
        <v>4069</v>
      </c>
      <c r="D512" t="s">
        <v>4076</v>
      </c>
      <c r="E512">
        <v>6022</v>
      </c>
      <c r="F512" cm="1">
        <f t="array" aca="1" ref="F512" ca="1">IFERROR(_FV(STable[[#This Row],[Security Name]],"Market cap",TRUE),_FV(STable[[#This Row],[Security Name]],"Volume average",TRUE)*STable[[#This Row],[Price]])</f>
        <v>1298784812</v>
      </c>
      <c r="G512" s="4" cm="1">
        <f t="array" aca="1" ref="G512" ca="1">_FV(STable[[#This Row],[Security Name]],"Price")</f>
        <v>43.51</v>
      </c>
      <c r="H512" s="1" cm="1">
        <f t="array" aca="1" ref="H512" ca="1">IFERROR(_FV(STable[[#This Row],[Security Name]],"Change (%)",TRUE),0)</f>
        <v>3.5952000000000005E-2</v>
      </c>
      <c r="I512" s="17" cm="1">
        <f t="array" aca="1" ref="I512" ca="1">IFERROR(_FV(STable[[#This Row],[Security Name]],"P/E",TRUE),0)</f>
        <v>12.7416</v>
      </c>
      <c r="J512" s="17" cm="1">
        <f t="array" aca="1" ref="J512" ca="1">IFERROR(_FV(STable[[#This Row],[Security Name]],"Beta"),0)</f>
        <v>0.85229999999999995</v>
      </c>
    </row>
    <row r="513" spans="1:10" x14ac:dyDescent="0.3">
      <c r="A513" t="s">
        <v>1697</v>
      </c>
      <c r="B513" t="e" vm="512">
        <v>#VALUE!</v>
      </c>
      <c r="C513" t="s">
        <v>4069</v>
      </c>
      <c r="D513" t="s">
        <v>4092</v>
      </c>
      <c r="E513">
        <v>6021</v>
      </c>
      <c r="F513" cm="1">
        <f t="array" aca="1" ref="F513" ca="1">IFERROR(_FV(STable[[#This Row],[Security Name]],"Market cap",TRUE),_FV(STable[[#This Row],[Security Name]],"Volume average",TRUE)*STable[[#This Row],[Price]])</f>
        <v>956691991</v>
      </c>
      <c r="G513" s="4" cm="1">
        <f t="array" aca="1" ref="G513" ca="1">_FV(STable[[#This Row],[Security Name]],"Price")</f>
        <v>23.78</v>
      </c>
      <c r="H513" s="1" cm="1">
        <f t="array" aca="1" ref="H513" ca="1">IFERROR(_FV(STable[[#This Row],[Security Name]],"Change (%)",TRUE),0)</f>
        <v>3.3760000000000001E-3</v>
      </c>
      <c r="I513" s="17" cm="1">
        <f t="array" aca="1" ref="I513" ca="1">IFERROR(_FV(STable[[#This Row],[Security Name]],"P/E",TRUE),0)</f>
        <v>18.998200000000001</v>
      </c>
      <c r="J513" s="17" cm="1">
        <f t="array" aca="1" ref="J513" ca="1">IFERROR(_FV(STable[[#This Row],[Security Name]],"Beta"),0)</f>
        <v>0.94079999999999997</v>
      </c>
    </row>
    <row r="514" spans="1:10" x14ac:dyDescent="0.3">
      <c r="A514" t="s">
        <v>1621</v>
      </c>
      <c r="B514" t="e" vm="513">
        <v>#VALUE!</v>
      </c>
      <c r="C514" t="s">
        <v>4069</v>
      </c>
      <c r="D514" t="s">
        <v>4092</v>
      </c>
      <c r="E514">
        <v>6021</v>
      </c>
      <c r="F514" cm="1">
        <f t="array" aca="1" ref="F514" ca="1">IFERROR(_FV(STable[[#This Row],[Security Name]],"Market cap",TRUE),_FV(STable[[#This Row],[Security Name]],"Volume average",TRUE)*STable[[#This Row],[Price]])</f>
        <v>619516732</v>
      </c>
      <c r="G514" s="4" cm="1">
        <f t="array" aca="1" ref="G514" ca="1">_FV(STable[[#This Row],[Security Name]],"Price")</f>
        <v>37.520000000000003</v>
      </c>
      <c r="H514" s="1" cm="1">
        <f t="array" aca="1" ref="H514" ca="1">IFERROR(_FV(STable[[#This Row],[Security Name]],"Change (%)",TRUE),0)</f>
        <v>3.1052E-2</v>
      </c>
      <c r="I514" s="17" cm="1">
        <f t="array" aca="1" ref="I514" ca="1">IFERROR(_FV(STable[[#This Row],[Security Name]],"P/E",TRUE),0)</f>
        <v>14.109500000000001</v>
      </c>
      <c r="J514" s="17" cm="1">
        <f t="array" aca="1" ref="J514" ca="1">IFERROR(_FV(STable[[#This Row],[Security Name]],"Beta"),0)</f>
        <v>0.76890000000000003</v>
      </c>
    </row>
    <row r="515" spans="1:10" x14ac:dyDescent="0.3">
      <c r="A515" t="s">
        <v>1739</v>
      </c>
      <c r="B515" t="e" vm="514">
        <v>#VALUE!</v>
      </c>
      <c r="C515" t="s">
        <v>4069</v>
      </c>
      <c r="D515" t="s">
        <v>4076</v>
      </c>
      <c r="E515">
        <v>6022</v>
      </c>
      <c r="F515" cm="1">
        <f t="array" aca="1" ref="F515" ca="1">IFERROR(_FV(STable[[#This Row],[Security Name]],"Market cap",TRUE),_FV(STable[[#This Row],[Security Name]],"Volume average",TRUE)*STable[[#This Row],[Price]])</f>
        <v>4663234188</v>
      </c>
      <c r="G515" s="4" cm="1">
        <f t="array" aca="1" ref="G515" ca="1">_FV(STable[[#This Row],[Security Name]],"Price")</f>
        <v>28.204999999999998</v>
      </c>
      <c r="H515" s="1" cm="1">
        <f t="array" aca="1" ref="H515" ca="1">IFERROR(_FV(STable[[#This Row],[Security Name]],"Change (%)",TRUE),0)</f>
        <v>2.7505000000000002E-2</v>
      </c>
      <c r="I515" s="17" cm="1">
        <f t="array" aca="1" ref="I515" ca="1">IFERROR(_FV(STable[[#This Row],[Security Name]],"P/E",TRUE),0)</f>
        <v>10.1904</v>
      </c>
      <c r="J515" s="17" cm="1">
        <f t="array" aca="1" ref="J515" ca="1">IFERROR(_FV(STable[[#This Row],[Security Name]],"Beta"),0)</f>
        <v>0.78610000000000002</v>
      </c>
    </row>
    <row r="516" spans="1:10" x14ac:dyDescent="0.3">
      <c r="A516" t="s">
        <v>1780</v>
      </c>
      <c r="B516" t="e" vm="515">
        <v>#VALUE!</v>
      </c>
      <c r="C516" t="s">
        <v>4069</v>
      </c>
      <c r="D516" t="s">
        <v>4092</v>
      </c>
      <c r="E516">
        <v>6021</v>
      </c>
      <c r="F516" cm="1">
        <f t="array" aca="1" ref="F516" ca="1">IFERROR(_FV(STable[[#This Row],[Security Name]],"Market cap",TRUE),_FV(STable[[#This Row],[Security Name]],"Volume average",TRUE)*STable[[#This Row],[Price]])</f>
        <v>254379358</v>
      </c>
      <c r="G516" s="4" cm="1">
        <f t="array" aca="1" ref="G516" ca="1">_FV(STable[[#This Row],[Security Name]],"Price")</f>
        <v>28.72</v>
      </c>
      <c r="H516" s="1" cm="1">
        <f t="array" aca="1" ref="H516" ca="1">IFERROR(_FV(STable[[#This Row],[Security Name]],"Change (%)",TRUE),0)</f>
        <v>1.3051E-2</v>
      </c>
      <c r="I516" s="17" cm="1">
        <f t="array" aca="1" ref="I516" ca="1">IFERROR(_FV(STable[[#This Row],[Security Name]],"P/E",TRUE),0)</f>
        <v>15.9884</v>
      </c>
      <c r="J516" s="17" cm="1">
        <f t="array" aca="1" ref="J516" ca="1">IFERROR(_FV(STable[[#This Row],[Security Name]],"Beta"),0)</f>
        <v>0.30940000000000001</v>
      </c>
    </row>
    <row r="517" spans="1:10" x14ac:dyDescent="0.3">
      <c r="A517" t="s">
        <v>1366</v>
      </c>
      <c r="B517" t="e" vm="516">
        <v>#VALUE!</v>
      </c>
      <c r="C517" t="s">
        <v>4069</v>
      </c>
      <c r="D517" t="s">
        <v>4076</v>
      </c>
      <c r="E517">
        <v>6022</v>
      </c>
      <c r="F517" cm="1">
        <f t="array" aca="1" ref="F517" ca="1">IFERROR(_FV(STable[[#This Row],[Security Name]],"Market cap",TRUE),_FV(STable[[#This Row],[Security Name]],"Volume average",TRUE)*STable[[#This Row],[Price]])</f>
        <v>5544942634</v>
      </c>
      <c r="G517" s="4" cm="1">
        <f t="array" aca="1" ref="G517" ca="1">_FV(STable[[#This Row],[Security Name]],"Price")</f>
        <v>38.883499999999998</v>
      </c>
      <c r="H517" s="1" cm="1">
        <f t="array" aca="1" ref="H517" ca="1">IFERROR(_FV(STable[[#This Row],[Security Name]],"Change (%)",TRUE),0)</f>
        <v>2.7848000000000001E-2</v>
      </c>
      <c r="I517" s="17" cm="1">
        <f t="array" aca="1" ref="I517" ca="1">IFERROR(_FV(STable[[#This Row],[Security Name]],"P/E",TRUE),0)</f>
        <v>19.127099999999999</v>
      </c>
      <c r="J517" s="17" cm="1">
        <f t="array" aca="1" ref="J517" ca="1">IFERROR(_FV(STable[[#This Row],[Security Name]],"Beta"),0)</f>
        <v>0.8155</v>
      </c>
    </row>
    <row r="518" spans="1:10" x14ac:dyDescent="0.3">
      <c r="A518" t="s">
        <v>1877</v>
      </c>
      <c r="B518" t="e" vm="517">
        <v>#VALUE!</v>
      </c>
      <c r="C518" t="s">
        <v>4069</v>
      </c>
      <c r="D518" t="s">
        <v>4076</v>
      </c>
      <c r="E518">
        <v>6022</v>
      </c>
      <c r="F518" cm="1">
        <f t="array" aca="1" ref="F518" ca="1">IFERROR(_FV(STable[[#This Row],[Security Name]],"Market cap",TRUE),_FV(STable[[#This Row],[Security Name]],"Volume average",TRUE)*STable[[#This Row],[Price]])</f>
        <v>83236664</v>
      </c>
      <c r="G518" s="4" cm="1">
        <f t="array" aca="1" ref="G518" ca="1">_FV(STable[[#This Row],[Security Name]],"Price")</f>
        <v>23.81</v>
      </c>
      <c r="H518" s="1" cm="1">
        <f t="array" aca="1" ref="H518" ca="1">IFERROR(_FV(STable[[#This Row],[Security Name]],"Change (%)",TRUE),0)</f>
        <v>1.2343E-2</v>
      </c>
      <c r="I518" s="17" cm="1">
        <f t="array" aca="1" ref="I518" ca="1">IFERROR(_FV(STable[[#This Row],[Security Name]],"P/E",TRUE),0)</f>
        <v>11.4703</v>
      </c>
      <c r="J518" s="17" cm="1">
        <f t="array" aca="1" ref="J518" ca="1">IFERROR(_FV(STable[[#This Row],[Security Name]],"Beta"),0)</f>
        <v>0.43990000000000001</v>
      </c>
    </row>
    <row r="519" spans="1:10" x14ac:dyDescent="0.3">
      <c r="A519" t="s">
        <v>915</v>
      </c>
      <c r="B519" t="e" vm="518">
        <v>#VALUE!</v>
      </c>
      <c r="C519" t="s">
        <v>4069</v>
      </c>
      <c r="D519" t="s">
        <v>4191</v>
      </c>
      <c r="E519">
        <v>6035</v>
      </c>
      <c r="F519" cm="1">
        <f t="array" aca="1" ref="F519" ca="1">IFERROR(_FV(STable[[#This Row],[Security Name]],"Market cap",TRUE),_FV(STable[[#This Row],[Security Name]],"Volume average",TRUE)*STable[[#This Row],[Price]])</f>
        <v>5549934240</v>
      </c>
      <c r="G519" s="4" cm="1">
        <f t="array" aca="1" ref="G519" ca="1">_FV(STable[[#This Row],[Security Name]],"Price")</f>
        <v>97.92</v>
      </c>
      <c r="H519" s="1" cm="1">
        <f t="array" aca="1" ref="H519" ca="1">IFERROR(_FV(STable[[#This Row],[Security Name]],"Change (%)",TRUE),0)</f>
        <v>3.3565999999999999E-2</v>
      </c>
      <c r="I519" s="17" cm="1">
        <f t="array" aca="1" ref="I519" ca="1">IFERROR(_FV(STable[[#This Row],[Security Name]],"P/E",TRUE),0)</f>
        <v>12.146599999999999</v>
      </c>
      <c r="J519" s="17" cm="1">
        <f t="array" aca="1" ref="J519" ca="1">IFERROR(_FV(STable[[#This Row],[Security Name]],"Beta"),0)</f>
        <v>1.3121</v>
      </c>
    </row>
    <row r="520" spans="1:10" x14ac:dyDescent="0.3">
      <c r="A520" t="s">
        <v>2210</v>
      </c>
      <c r="B520" t="e" vm="519">
        <v>#VALUE!</v>
      </c>
      <c r="C520" t="s">
        <v>4069</v>
      </c>
      <c r="D520" t="s">
        <v>4076</v>
      </c>
      <c r="E520">
        <v>6022</v>
      </c>
      <c r="F520" cm="1">
        <f t="array" aca="1" ref="F520" ca="1">IFERROR(_FV(STable[[#This Row],[Security Name]],"Market cap",TRUE),_FV(STable[[#This Row],[Security Name]],"Volume average",TRUE)*STable[[#This Row],[Price]])</f>
        <v>31383189</v>
      </c>
      <c r="G520" s="4" cm="1">
        <f t="array" aca="1" ref="G520" ca="1">_FV(STable[[#This Row],[Security Name]],"Price")</f>
        <v>7.6394000000000002</v>
      </c>
      <c r="H520" s="1" cm="1">
        <f t="array" aca="1" ref="H520" ca="1">IFERROR(_FV(STable[[#This Row],[Security Name]],"Change (%)",TRUE),0)</f>
        <v>2.4048E-2</v>
      </c>
      <c r="I520" s="17" cm="1">
        <f t="array" aca="1" ref="I520" ca="1">IFERROR(_FV(STable[[#This Row],[Security Name]],"P/E",TRUE),0)</f>
        <v>0</v>
      </c>
      <c r="J520" s="17" cm="1">
        <f t="array" aca="1" ref="J520" ca="1">IFERROR(_FV(STable[[#This Row],[Security Name]],"Beta"),0)</f>
        <v>0.33379999999999999</v>
      </c>
    </row>
    <row r="521" spans="1:10" x14ac:dyDescent="0.3">
      <c r="A521" t="s">
        <v>2074</v>
      </c>
      <c r="B521" t="e" vm="520">
        <v>#VALUE!</v>
      </c>
      <c r="C521" t="s">
        <v>4069</v>
      </c>
      <c r="D521" t="s">
        <v>4092</v>
      </c>
      <c r="E521">
        <v>6021</v>
      </c>
      <c r="F521" cm="1">
        <f t="array" aca="1" ref="F521" ca="1">IFERROR(_FV(STable[[#This Row],[Security Name]],"Market cap",TRUE),_FV(STable[[#This Row],[Security Name]],"Volume average",TRUE)*STable[[#This Row],[Price]])</f>
        <v>2904105084</v>
      </c>
      <c r="G521" s="4" cm="1">
        <f t="array" aca="1" ref="G521" ca="1">_FV(STable[[#This Row],[Security Name]],"Price")</f>
        <v>18.885000000000002</v>
      </c>
      <c r="H521" s="1" cm="1">
        <f t="array" aca="1" ref="H521" ca="1">IFERROR(_FV(STable[[#This Row],[Security Name]],"Change (%)",TRUE),0)</f>
        <v>2.1916000000000001E-2</v>
      </c>
      <c r="I521" s="17" cm="1">
        <f t="array" aca="1" ref="I521" ca="1">IFERROR(_FV(STable[[#This Row],[Security Name]],"P/E",TRUE),0)</f>
        <v>15.0694</v>
      </c>
      <c r="J521" s="17" cm="1">
        <f t="array" aca="1" ref="J521" ca="1">IFERROR(_FV(STable[[#This Row],[Security Name]],"Beta"),0)</f>
        <v>0.76349999999999996</v>
      </c>
    </row>
    <row r="522" spans="1:10" x14ac:dyDescent="0.3">
      <c r="A522" t="s">
        <v>648</v>
      </c>
      <c r="B522" t="e" vm="521">
        <v>#VALUE!</v>
      </c>
      <c r="C522" t="s">
        <v>4069</v>
      </c>
      <c r="D522" t="s">
        <v>4092</v>
      </c>
      <c r="E522">
        <v>6021</v>
      </c>
      <c r="F522" cm="1">
        <f t="array" aca="1" ref="F522" ca="1">IFERROR(_FV(STable[[#This Row],[Security Name]],"Market cap",TRUE),_FV(STable[[#This Row],[Security Name]],"Volume average",TRUE)*STable[[#This Row],[Price]])</f>
        <v>3973045713</v>
      </c>
      <c r="G522" s="4" cm="1">
        <f t="array" aca="1" ref="G522" ca="1">_FV(STable[[#This Row],[Security Name]],"Price")</f>
        <v>118.33</v>
      </c>
      <c r="H522" s="1" cm="1">
        <f t="array" aca="1" ref="H522" ca="1">IFERROR(_FV(STable[[#This Row],[Security Name]],"Change (%)",TRUE),0)</f>
        <v>5.9640000000000006E-2</v>
      </c>
      <c r="I522" s="17" cm="1">
        <f t="array" aca="1" ref="I522" ca="1">IFERROR(_FV(STable[[#This Row],[Security Name]],"P/E",TRUE),0)</f>
        <v>16.6402</v>
      </c>
      <c r="J522" s="17" cm="1">
        <f t="array" aca="1" ref="J522" ca="1">IFERROR(_FV(STable[[#This Row],[Security Name]],"Beta"),0)</f>
        <v>0.62790000000000001</v>
      </c>
    </row>
    <row r="523" spans="1:10" x14ac:dyDescent="0.3">
      <c r="A523" t="s">
        <v>1108</v>
      </c>
      <c r="B523" t="e" vm="522">
        <v>#VALUE!</v>
      </c>
      <c r="C523" t="s">
        <v>4069</v>
      </c>
      <c r="D523" t="s">
        <v>4076</v>
      </c>
      <c r="E523">
        <v>6022</v>
      </c>
      <c r="F523" cm="1">
        <f t="array" aca="1" ref="F523" ca="1">IFERROR(_FV(STable[[#This Row],[Security Name]],"Market cap",TRUE),_FV(STable[[#This Row],[Security Name]],"Volume average",TRUE)*STable[[#This Row],[Price]])</f>
        <v>2186456965</v>
      </c>
      <c r="G523" s="4" cm="1">
        <f t="array" aca="1" ref="G523" ca="1">_FV(STable[[#This Row],[Security Name]],"Price")</f>
        <v>64.55</v>
      </c>
      <c r="H523" s="1" cm="1">
        <f t="array" aca="1" ref="H523" ca="1">IFERROR(_FV(STable[[#This Row],[Security Name]],"Change (%)",TRUE),0)</f>
        <v>2.3141999999999999E-2</v>
      </c>
      <c r="I523" s="17" cm="1">
        <f t="array" aca="1" ref="I523" ca="1">IFERROR(_FV(STable[[#This Row],[Security Name]],"P/E",TRUE),0)</f>
        <v>11.4465</v>
      </c>
      <c r="J523" s="17" cm="1">
        <f t="array" aca="1" ref="J523" ca="1">IFERROR(_FV(STable[[#This Row],[Security Name]],"Beta"),0)</f>
        <v>0.82079999999999997</v>
      </c>
    </row>
    <row r="524" spans="1:10" x14ac:dyDescent="0.3">
      <c r="A524" t="s">
        <v>2095</v>
      </c>
      <c r="B524" t="e" vm="523">
        <v>#VALUE!</v>
      </c>
      <c r="C524" t="s">
        <v>4069</v>
      </c>
      <c r="D524" t="s">
        <v>4092</v>
      </c>
      <c r="E524">
        <v>6021</v>
      </c>
      <c r="F524" cm="1">
        <f t="array" aca="1" ref="F524" ca="1">IFERROR(_FV(STable[[#This Row],[Security Name]],"Market cap",TRUE),_FV(STable[[#This Row],[Security Name]],"Volume average",TRUE)*STable[[#This Row],[Price]])</f>
        <v>604463240</v>
      </c>
      <c r="G524" s="4" cm="1">
        <f t="array" aca="1" ref="G524" ca="1">_FV(STable[[#This Row],[Security Name]],"Price")</f>
        <v>18.8</v>
      </c>
      <c r="H524" s="1" cm="1">
        <f t="array" aca="1" ref="H524" ca="1">IFERROR(_FV(STable[[#This Row],[Security Name]],"Change (%)",TRUE),0)</f>
        <v>2.6761E-2</v>
      </c>
      <c r="I524" s="17" cm="1">
        <f t="array" aca="1" ref="I524" ca="1">IFERROR(_FV(STable[[#This Row],[Security Name]],"P/E",TRUE),0)</f>
        <v>9.7631999999999994</v>
      </c>
      <c r="J524" s="17" cm="1">
        <f t="array" aca="1" ref="J524" ca="1">IFERROR(_FV(STable[[#This Row],[Security Name]],"Beta"),0)</f>
        <v>0.30130000000000001</v>
      </c>
    </row>
    <row r="525" spans="1:10" x14ac:dyDescent="0.3">
      <c r="A525" t="s">
        <v>2321</v>
      </c>
      <c r="B525" t="e" vm="524">
        <v>#VALUE!</v>
      </c>
      <c r="C525" t="s">
        <v>4069</v>
      </c>
      <c r="D525" t="s">
        <v>4191</v>
      </c>
      <c r="E525">
        <v>6035</v>
      </c>
      <c r="F525" cm="1">
        <f t="array" aca="1" ref="F525" ca="1">IFERROR(_FV(STable[[#This Row],[Security Name]],"Market cap",TRUE),_FV(STable[[#This Row],[Security Name]],"Volume average",TRUE)*STable[[#This Row],[Price]])</f>
        <v>162479584</v>
      </c>
      <c r="G525" s="4" cm="1">
        <f t="array" aca="1" ref="G525" ca="1">_FV(STable[[#This Row],[Security Name]],"Price")</f>
        <v>9.36</v>
      </c>
      <c r="H525" s="1" cm="1">
        <f t="array" aca="1" ref="H525" ca="1">IFERROR(_FV(STable[[#This Row],[Security Name]],"Change (%)",TRUE),0)</f>
        <v>1.8498000000000001E-2</v>
      </c>
      <c r="I525" s="17" cm="1">
        <f t="array" aca="1" ref="I525" ca="1">IFERROR(_FV(STable[[#This Row],[Security Name]],"P/E",TRUE),0)</f>
        <v>0</v>
      </c>
      <c r="J525" s="17" cm="1">
        <f t="array" aca="1" ref="J525" ca="1">IFERROR(_FV(STable[[#This Row],[Security Name]],"Beta"),0)</f>
        <v>0.61509999999999998</v>
      </c>
    </row>
    <row r="526" spans="1:10" x14ac:dyDescent="0.3">
      <c r="A526" t="s">
        <v>1784</v>
      </c>
      <c r="B526" t="e" vm="525">
        <v>#VALUE!</v>
      </c>
      <c r="C526" t="s">
        <v>4069</v>
      </c>
      <c r="D526" t="s">
        <v>4076</v>
      </c>
      <c r="E526">
        <v>6022</v>
      </c>
      <c r="F526" cm="1">
        <f t="array" aca="1" ref="F526" ca="1">IFERROR(_FV(STable[[#This Row],[Security Name]],"Market cap",TRUE),_FV(STable[[#This Row],[Security Name]],"Volume average",TRUE)*STable[[#This Row],[Price]])</f>
        <v>313588403</v>
      </c>
      <c r="G526" s="4" cm="1">
        <f t="array" aca="1" ref="G526" ca="1">_FV(STable[[#This Row],[Security Name]],"Price")</f>
        <v>28.745000000000001</v>
      </c>
      <c r="H526" s="1" cm="1">
        <f t="array" aca="1" ref="H526" ca="1">IFERROR(_FV(STable[[#This Row],[Security Name]],"Change (%)",TRUE),0)</f>
        <v>1.5007E-2</v>
      </c>
      <c r="I526" s="17" cm="1">
        <f t="array" aca="1" ref="I526" ca="1">IFERROR(_FV(STable[[#This Row],[Security Name]],"P/E",TRUE),0)</f>
        <v>13.198499999999999</v>
      </c>
      <c r="J526" s="17" cm="1">
        <f t="array" aca="1" ref="J526" ca="1">IFERROR(_FV(STable[[#This Row],[Security Name]],"Beta"),0)</f>
        <v>0.25890000000000002</v>
      </c>
    </row>
    <row r="527" spans="1:10" x14ac:dyDescent="0.3">
      <c r="A527" t="s">
        <v>690</v>
      </c>
      <c r="B527" t="e" vm="526">
        <v>#VALUE!</v>
      </c>
      <c r="C527" t="s">
        <v>4069</v>
      </c>
      <c r="D527" t="s">
        <v>4092</v>
      </c>
      <c r="E527">
        <v>6021</v>
      </c>
      <c r="F527" cm="1">
        <f t="array" aca="1" ref="F527" ca="1">IFERROR(_FV(STable[[#This Row],[Security Name]],"Market cap",TRUE),_FV(STable[[#This Row],[Security Name]],"Volume average",TRUE)*STable[[#This Row],[Price]])</f>
        <v>1568347216</v>
      </c>
      <c r="G527" s="4" cm="1">
        <f t="array" aca="1" ref="G527" ca="1">_FV(STable[[#This Row],[Security Name]],"Price")</f>
        <v>140.01</v>
      </c>
      <c r="H527" s="1" cm="1">
        <f t="array" aca="1" ref="H527" ca="1">IFERROR(_FV(STable[[#This Row],[Security Name]],"Change (%)",TRUE),0)</f>
        <v>-1.8782E-2</v>
      </c>
      <c r="I527" s="17" cm="1">
        <f t="array" aca="1" ref="I527" ca="1">IFERROR(_FV(STable[[#This Row],[Security Name]],"P/E",TRUE),0)</f>
        <v>19.413499999999999</v>
      </c>
      <c r="J527" s="17" cm="1">
        <f t="array" aca="1" ref="J527" ca="1">IFERROR(_FV(STable[[#This Row],[Security Name]],"Beta"),0)</f>
        <v>0.44259999999999999</v>
      </c>
    </row>
    <row r="528" spans="1:10" x14ac:dyDescent="0.3">
      <c r="A528" t="s">
        <v>1756</v>
      </c>
      <c r="B528" t="e" vm="527">
        <v>#VALUE!</v>
      </c>
      <c r="C528" t="s">
        <v>4069</v>
      </c>
      <c r="D528" t="s">
        <v>4076</v>
      </c>
      <c r="E528">
        <v>6022</v>
      </c>
      <c r="F528" cm="1">
        <f t="array" aca="1" ref="F528" ca="1">IFERROR(_FV(STable[[#This Row],[Security Name]],"Market cap",TRUE),_FV(STable[[#This Row],[Security Name]],"Volume average",TRUE)*STable[[#This Row],[Price]])</f>
        <v>947093613</v>
      </c>
      <c r="G528" s="4" cm="1">
        <f t="array" aca="1" ref="G528" ca="1">_FV(STable[[#This Row],[Security Name]],"Price")</f>
        <v>28.97</v>
      </c>
      <c r="H528" s="1" cm="1">
        <f t="array" aca="1" ref="H528" ca="1">IFERROR(_FV(STable[[#This Row],[Security Name]],"Change (%)",TRUE),0)</f>
        <v>2.913E-2</v>
      </c>
      <c r="I528" s="17" cm="1">
        <f t="array" aca="1" ref="I528" ca="1">IFERROR(_FV(STable[[#This Row],[Security Name]],"P/E",TRUE),0)</f>
        <v>10.405900000000001</v>
      </c>
      <c r="J528" s="17" cm="1">
        <f t="array" aca="1" ref="J528" ca="1">IFERROR(_FV(STable[[#This Row],[Security Name]],"Beta"),0)</f>
        <v>0.82509999999999994</v>
      </c>
    </row>
    <row r="529" spans="1:10" x14ac:dyDescent="0.3">
      <c r="A529" t="s">
        <v>1556</v>
      </c>
      <c r="B529" t="e" vm="528">
        <v>#VALUE!</v>
      </c>
      <c r="C529" t="s">
        <v>4069</v>
      </c>
      <c r="D529" t="s">
        <v>4076</v>
      </c>
      <c r="E529">
        <v>6022</v>
      </c>
      <c r="F529" cm="1">
        <f t="array" aca="1" ref="F529" ca="1">IFERROR(_FV(STable[[#This Row],[Security Name]],"Market cap",TRUE),_FV(STable[[#This Row],[Security Name]],"Volume average",TRUE)*STable[[#This Row],[Price]])</f>
        <v>582373948</v>
      </c>
      <c r="G529" s="4" cm="1">
        <f t="array" aca="1" ref="G529" ca="1">_FV(STable[[#This Row],[Security Name]],"Price")</f>
        <v>34.784999999999997</v>
      </c>
      <c r="H529" s="1" cm="1">
        <f t="array" aca="1" ref="H529" ca="1">IFERROR(_FV(STable[[#This Row],[Security Name]],"Change (%)",TRUE),0)</f>
        <v>1.3844E-2</v>
      </c>
      <c r="I529" s="17" cm="1">
        <f t="array" aca="1" ref="I529" ca="1">IFERROR(_FV(STable[[#This Row],[Security Name]],"P/E",TRUE),0)</f>
        <v>14.998699999999999</v>
      </c>
      <c r="J529" s="17" cm="1">
        <f t="array" aca="1" ref="J529" ca="1">IFERROR(_FV(STable[[#This Row],[Security Name]],"Beta"),0)</f>
        <v>0.61150000000000004</v>
      </c>
    </row>
    <row r="530" spans="1:10" x14ac:dyDescent="0.3">
      <c r="A530" t="s">
        <v>1050</v>
      </c>
      <c r="B530" t="e" vm="529">
        <v>#VALUE!</v>
      </c>
      <c r="C530" t="s">
        <v>4069</v>
      </c>
      <c r="D530" t="s">
        <v>4092</v>
      </c>
      <c r="E530">
        <v>6021</v>
      </c>
      <c r="F530" cm="1">
        <f t="array" aca="1" ref="F530" ca="1">IFERROR(_FV(STable[[#This Row],[Security Name]],"Market cap",TRUE),_FV(STable[[#This Row],[Security Name]],"Volume average",TRUE)*STable[[#This Row],[Price]])</f>
        <v>998505109</v>
      </c>
      <c r="G530" s="4" cm="1">
        <f t="array" aca="1" ref="G530" ca="1">_FV(STable[[#This Row],[Security Name]],"Price")</f>
        <v>66.394999999999996</v>
      </c>
      <c r="H530" s="1" cm="1">
        <f t="array" aca="1" ref="H530" ca="1">IFERROR(_FV(STable[[#This Row],[Security Name]],"Change (%)",TRUE),0)</f>
        <v>1.9578999999999999E-2</v>
      </c>
      <c r="I530" s="17" cm="1">
        <f t="array" aca="1" ref="I530" ca="1">IFERROR(_FV(STable[[#This Row],[Security Name]],"P/E",TRUE),0)</f>
        <v>9.4267000000000003</v>
      </c>
      <c r="J530" s="17" cm="1">
        <f t="array" aca="1" ref="J530" ca="1">IFERROR(_FV(STable[[#This Row],[Security Name]],"Beta"),0)</f>
        <v>1.0249999999999999</v>
      </c>
    </row>
    <row r="531" spans="1:10" x14ac:dyDescent="0.3">
      <c r="A531" t="s">
        <v>1488</v>
      </c>
      <c r="B531" t="e" vm="530">
        <v>#VALUE!</v>
      </c>
      <c r="C531" t="s">
        <v>4069</v>
      </c>
      <c r="D531" t="s">
        <v>4191</v>
      </c>
      <c r="E531">
        <v>6035</v>
      </c>
      <c r="F531" cm="1">
        <f t="array" aca="1" ref="F531" ca="1">IFERROR(_FV(STable[[#This Row],[Security Name]],"Market cap",TRUE),_FV(STable[[#This Row],[Security Name]],"Volume average",TRUE)*STable[[#This Row],[Price]])</f>
        <v>3528976400</v>
      </c>
      <c r="G531" s="4" cm="1">
        <f t="array" aca="1" ref="G531" ca="1">_FV(STable[[#This Row],[Security Name]],"Price")</f>
        <v>47.87</v>
      </c>
      <c r="H531" s="1" cm="1">
        <f t="array" aca="1" ref="H531" ca="1">IFERROR(_FV(STable[[#This Row],[Security Name]],"Change (%)",TRUE),0)</f>
        <v>2.0899999999999998E-2</v>
      </c>
      <c r="I531" s="17" cm="1">
        <f t="array" aca="1" ref="I531" ca="1">IFERROR(_FV(STable[[#This Row],[Security Name]],"P/E",TRUE),0)</f>
        <v>13.5421</v>
      </c>
      <c r="J531" s="17" cm="1">
        <f t="array" aca="1" ref="J531" ca="1">IFERROR(_FV(STable[[#This Row],[Security Name]],"Beta"),0)</f>
        <v>1.2239</v>
      </c>
    </row>
    <row r="532" spans="1:10" x14ac:dyDescent="0.3">
      <c r="A532" t="s">
        <v>2401</v>
      </c>
      <c r="B532" t="e" vm="531">
        <v>#VALUE!</v>
      </c>
      <c r="C532" t="s">
        <v>4069</v>
      </c>
      <c r="D532" t="s">
        <v>4214</v>
      </c>
      <c r="E532">
        <v>6036</v>
      </c>
      <c r="F532" cm="1">
        <f t="array" aca="1" ref="F532" ca="1">IFERROR(_FV(STable[[#This Row],[Security Name]],"Market cap",TRUE),_FV(STable[[#This Row],[Security Name]],"Volume average",TRUE)*STable[[#This Row],[Price]])</f>
        <v>274878552</v>
      </c>
      <c r="G532" s="4" cm="1">
        <f t="array" aca="1" ref="G532" ca="1">_FV(STable[[#This Row],[Security Name]],"Price")</f>
        <v>13.24</v>
      </c>
      <c r="H532" s="1" cm="1">
        <f t="array" aca="1" ref="H532" ca="1">IFERROR(_FV(STable[[#This Row],[Security Name]],"Change (%)",TRUE),0)</f>
        <v>0</v>
      </c>
      <c r="I532" s="17" cm="1">
        <f t="array" aca="1" ref="I532" ca="1">IFERROR(_FV(STable[[#This Row],[Security Name]],"P/E",TRUE),0)</f>
        <v>0</v>
      </c>
      <c r="J532" s="17" cm="1">
        <f t="array" aca="1" ref="J532" ca="1">IFERROR(_FV(STable[[#This Row],[Security Name]],"Beta"),0)</f>
        <v>0.53459999999999996</v>
      </c>
    </row>
    <row r="533" spans="1:10" x14ac:dyDescent="0.3">
      <c r="A533" t="s">
        <v>1997</v>
      </c>
      <c r="B533" t="e" vm="532">
        <v>#VALUE!</v>
      </c>
      <c r="C533" t="s">
        <v>4069</v>
      </c>
      <c r="D533" t="s">
        <v>4076</v>
      </c>
      <c r="E533">
        <v>6022</v>
      </c>
      <c r="F533" cm="1">
        <f t="array" aca="1" ref="F533" ca="1">IFERROR(_FV(STable[[#This Row],[Security Name]],"Market cap",TRUE),_FV(STable[[#This Row],[Security Name]],"Volume average",TRUE)*STable[[#This Row],[Price]])</f>
        <v>427513249</v>
      </c>
      <c r="G533" s="4" cm="1">
        <f t="array" aca="1" ref="G533" ca="1">_FV(STable[[#This Row],[Security Name]],"Price")</f>
        <v>26.51</v>
      </c>
      <c r="H533" s="1" cm="1">
        <f t="array" aca="1" ref="H533" ca="1">IFERROR(_FV(STable[[#This Row],[Security Name]],"Change (%)",TRUE),0)</f>
        <v>9.5199999999999989E-3</v>
      </c>
      <c r="I533" s="17" cm="1">
        <f t="array" aca="1" ref="I533" ca="1">IFERROR(_FV(STable[[#This Row],[Security Name]],"P/E",TRUE),0)</f>
        <v>0</v>
      </c>
      <c r="J533" s="17" cm="1">
        <f t="array" aca="1" ref="J533" ca="1">IFERROR(_FV(STable[[#This Row],[Security Name]],"Beta"),0)</f>
        <v>0.85270000000000001</v>
      </c>
    </row>
    <row r="534" spans="1:10" x14ac:dyDescent="0.3">
      <c r="A534" t="s">
        <v>941</v>
      </c>
      <c r="B534" t="e" vm="533">
        <v>#VALUE!</v>
      </c>
      <c r="C534" t="s">
        <v>4069</v>
      </c>
      <c r="D534" t="s">
        <v>4076</v>
      </c>
      <c r="E534">
        <v>6022</v>
      </c>
      <c r="F534" cm="1">
        <f t="array" aca="1" ref="F534" ca="1">IFERROR(_FV(STable[[#This Row],[Security Name]],"Market cap",TRUE),_FV(STable[[#This Row],[Security Name]],"Volume average",TRUE)*STable[[#This Row],[Price]])</f>
        <v>3191945532</v>
      </c>
      <c r="G534" s="4" cm="1">
        <f t="array" aca="1" ref="G534" ca="1">_FV(STable[[#This Row],[Security Name]],"Price")</f>
        <v>80.349999999999994</v>
      </c>
      <c r="H534" s="1" cm="1">
        <f t="array" aca="1" ref="H534" ca="1">IFERROR(_FV(STable[[#This Row],[Security Name]],"Change (%)",TRUE),0)</f>
        <v>2.5003000000000001E-2</v>
      </c>
      <c r="I534" s="17" cm="1">
        <f t="array" aca="1" ref="I534" ca="1">IFERROR(_FV(STable[[#This Row],[Security Name]],"P/E",TRUE),0)</f>
        <v>17.3658</v>
      </c>
      <c r="J534" s="17" cm="1">
        <f t="array" aca="1" ref="J534" ca="1">IFERROR(_FV(STable[[#This Row],[Security Name]],"Beta"),0)</f>
        <v>0.72130000000000005</v>
      </c>
    </row>
    <row r="535" spans="1:10" x14ac:dyDescent="0.3">
      <c r="A535" t="s">
        <v>627</v>
      </c>
      <c r="B535" t="e" vm="534">
        <v>#VALUE!</v>
      </c>
      <c r="C535" t="s">
        <v>4069</v>
      </c>
      <c r="D535" t="s">
        <v>4092</v>
      </c>
      <c r="E535">
        <v>6021</v>
      </c>
      <c r="F535" cm="1">
        <f t="array" aca="1" ref="F535" ca="1">IFERROR(_FV(STable[[#This Row],[Security Name]],"Market cap",TRUE),_FV(STable[[#This Row],[Security Name]],"Volume average",TRUE)*STable[[#This Row],[Price]])</f>
        <v>8377127342</v>
      </c>
      <c r="G535" s="4" cm="1">
        <f t="array" aca="1" ref="G535" ca="1">_FV(STable[[#This Row],[Security Name]],"Price")</f>
        <v>137.87</v>
      </c>
      <c r="H535" s="1" cm="1">
        <f t="array" aca="1" ref="H535" ca="1">IFERROR(_FV(STable[[#This Row],[Security Name]],"Change (%)",TRUE),0)</f>
        <v>1.7340999999999999E-2</v>
      </c>
      <c r="I535" s="17" cm="1">
        <f t="array" aca="1" ref="I535" ca="1">IFERROR(_FV(STable[[#This Row],[Security Name]],"P/E",TRUE),0)</f>
        <v>15.002000000000001</v>
      </c>
      <c r="J535" s="17" cm="1">
        <f t="array" aca="1" ref="J535" ca="1">IFERROR(_FV(STable[[#This Row],[Security Name]],"Beta"),0)</f>
        <v>0.86</v>
      </c>
    </row>
    <row r="536" spans="1:10" x14ac:dyDescent="0.3">
      <c r="A536" t="s">
        <v>2312</v>
      </c>
      <c r="B536" t="e" vm="535">
        <v>#VALUE!</v>
      </c>
      <c r="C536" t="s">
        <v>4069</v>
      </c>
      <c r="D536" t="s">
        <v>4076</v>
      </c>
      <c r="E536">
        <v>6022</v>
      </c>
      <c r="F536" cm="1">
        <f t="array" aca="1" ref="F536" ca="1">IFERROR(_FV(STable[[#This Row],[Security Name]],"Market cap",TRUE),_FV(STable[[#This Row],[Security Name]],"Volume average",TRUE)*STable[[#This Row],[Price]])</f>
        <v>106200572</v>
      </c>
      <c r="G536" s="4" cm="1">
        <f t="array" aca="1" ref="G536" ca="1">_FV(STable[[#This Row],[Security Name]],"Price")</f>
        <v>23.375</v>
      </c>
      <c r="H536" s="1" cm="1">
        <f t="array" aca="1" ref="H536" ca="1">IFERROR(_FV(STable[[#This Row],[Security Name]],"Change (%)",TRUE),0)</f>
        <v>3.3835000000000004E-2</v>
      </c>
      <c r="I536" s="17" cm="1">
        <f t="array" aca="1" ref="I536" ca="1">IFERROR(_FV(STable[[#This Row],[Security Name]],"P/E",TRUE),0)</f>
        <v>11.7723</v>
      </c>
      <c r="J536" s="17" cm="1">
        <f t="array" aca="1" ref="J536" ca="1">IFERROR(_FV(STable[[#This Row],[Security Name]],"Beta"),0)</f>
        <v>0.1459</v>
      </c>
    </row>
    <row r="537" spans="1:10" x14ac:dyDescent="0.3">
      <c r="A537" t="s">
        <v>641</v>
      </c>
      <c r="B537" t="e" vm="536">
        <v>#VALUE!</v>
      </c>
      <c r="C537" t="s">
        <v>4069</v>
      </c>
      <c r="D537" t="s">
        <v>4076</v>
      </c>
      <c r="E537">
        <v>6022</v>
      </c>
      <c r="F537" cm="1">
        <f t="array" aca="1" ref="F537" ca="1">IFERROR(_FV(STable[[#This Row],[Security Name]],"Market cap",TRUE),_FV(STable[[#This Row],[Security Name]],"Volume average",TRUE)*STable[[#This Row],[Price]])</f>
        <v>9557247045</v>
      </c>
      <c r="G537" s="4" cm="1">
        <f t="array" aca="1" ref="G537" ca="1">_FV(STable[[#This Row],[Security Name]],"Price")</f>
        <v>147.06</v>
      </c>
      <c r="H537" s="1" cm="1">
        <f t="array" aca="1" ref="H537" ca="1">IFERROR(_FV(STable[[#This Row],[Security Name]],"Change (%)",TRUE),0)</f>
        <v>1.8703000000000001E-2</v>
      </c>
      <c r="I537" s="17" cm="1">
        <f t="array" aca="1" ref="I537" ca="1">IFERROR(_FV(STable[[#This Row],[Security Name]],"P/E",TRUE),0)</f>
        <v>11.956099999999999</v>
      </c>
      <c r="J537" s="17" cm="1">
        <f t="array" aca="1" ref="J537" ca="1">IFERROR(_FV(STable[[#This Row],[Security Name]],"Beta"),0)</f>
        <v>0.62260000000000004</v>
      </c>
    </row>
    <row r="538" spans="1:10" x14ac:dyDescent="0.3">
      <c r="A538" t="s">
        <v>1447</v>
      </c>
      <c r="B538" t="e" vm="537">
        <v>#VALUE!</v>
      </c>
      <c r="C538" t="s">
        <v>4069</v>
      </c>
      <c r="D538" t="s">
        <v>4076</v>
      </c>
      <c r="E538">
        <v>6022</v>
      </c>
      <c r="F538" cm="1">
        <f t="array" aca="1" ref="F538" ca="1">IFERROR(_FV(STable[[#This Row],[Security Name]],"Market cap",TRUE),_FV(STable[[#This Row],[Security Name]],"Volume average",TRUE)*STable[[#This Row],[Price]])</f>
        <v>245270311</v>
      </c>
      <c r="G538" s="4" cm="1">
        <f t="array" aca="1" ref="G538" ca="1">_FV(STable[[#This Row],[Security Name]],"Price")</f>
        <v>36.130000000000003</v>
      </c>
      <c r="H538" s="1" cm="1">
        <f t="array" aca="1" ref="H538" ca="1">IFERROR(_FV(STable[[#This Row],[Security Name]],"Change (%)",TRUE),0)</f>
        <v>2.3803000000000001E-2</v>
      </c>
      <c r="I538" s="17" cm="1">
        <f t="array" aca="1" ref="I538" ca="1">IFERROR(_FV(STable[[#This Row],[Security Name]],"P/E",TRUE),0)</f>
        <v>13.286</v>
      </c>
      <c r="J538" s="17" cm="1">
        <f t="array" aca="1" ref="J538" ca="1">IFERROR(_FV(STable[[#This Row],[Security Name]],"Beta"),0)</f>
        <v>0.48199999999999998</v>
      </c>
    </row>
    <row r="539" spans="1:10" x14ac:dyDescent="0.3">
      <c r="A539" t="s">
        <v>2599</v>
      </c>
      <c r="B539" t="e" vm="538">
        <v>#VALUE!</v>
      </c>
      <c r="C539" t="s">
        <v>4069</v>
      </c>
      <c r="D539" t="s">
        <v>4214</v>
      </c>
      <c r="E539">
        <v>6036</v>
      </c>
      <c r="F539" cm="1">
        <f t="array" aca="1" ref="F539" ca="1">IFERROR(_FV(STable[[#This Row],[Security Name]],"Market cap",TRUE),_FV(STable[[#This Row],[Security Name]],"Volume average",TRUE)*STable[[#This Row],[Price]])</f>
        <v>111364969</v>
      </c>
      <c r="G539" s="4" cm="1">
        <f t="array" aca="1" ref="G539" ca="1">_FV(STable[[#This Row],[Security Name]],"Price")</f>
        <v>8.6199999999999992</v>
      </c>
      <c r="H539" s="1" cm="1">
        <f t="array" aca="1" ref="H539" ca="1">IFERROR(_FV(STable[[#This Row],[Security Name]],"Change (%)",TRUE),0)</f>
        <v>7.0089999999999996E-3</v>
      </c>
      <c r="I539" s="17" cm="1">
        <f t="array" aca="1" ref="I539" ca="1">IFERROR(_FV(STable[[#This Row],[Security Name]],"P/E",TRUE),0)</f>
        <v>52.084600000000002</v>
      </c>
      <c r="J539" s="17" cm="1">
        <f t="array" aca="1" ref="J539" ca="1">IFERROR(_FV(STable[[#This Row],[Security Name]],"Beta"),0)</f>
        <v>0.1842</v>
      </c>
    </row>
    <row r="540" spans="1:10" x14ac:dyDescent="0.3">
      <c r="A540" t="s">
        <v>1747</v>
      </c>
      <c r="B540" t="e" vm="539">
        <v>#VALUE!</v>
      </c>
      <c r="C540" t="s">
        <v>4069</v>
      </c>
      <c r="D540" t="s">
        <v>4076</v>
      </c>
      <c r="E540">
        <v>6022</v>
      </c>
      <c r="F540" cm="1">
        <f t="array" aca="1" ref="F540" ca="1">IFERROR(_FV(STable[[#This Row],[Security Name]],"Market cap",TRUE),_FV(STable[[#This Row],[Security Name]],"Volume average",TRUE)*STable[[#This Row],[Price]])</f>
        <v>488113750</v>
      </c>
      <c r="G540" s="4" cm="1">
        <f t="array" aca="1" ref="G540" ca="1">_FV(STable[[#This Row],[Security Name]],"Price")</f>
        <v>37.28</v>
      </c>
      <c r="H540" s="1" cm="1">
        <f t="array" aca="1" ref="H540" ca="1">IFERROR(_FV(STable[[#This Row],[Security Name]],"Change (%)",TRUE),0)</f>
        <v>4.4257999999999999E-2</v>
      </c>
      <c r="I540" s="17" cm="1">
        <f t="array" aca="1" ref="I540" ca="1">IFERROR(_FV(STable[[#This Row],[Security Name]],"P/E",TRUE),0)</f>
        <v>11.9499</v>
      </c>
      <c r="J540" s="17" cm="1">
        <f t="array" aca="1" ref="J540" ca="1">IFERROR(_FV(STable[[#This Row],[Security Name]],"Beta"),0)</f>
        <v>0.76719999999999999</v>
      </c>
    </row>
    <row r="541" spans="1:10" x14ac:dyDescent="0.3">
      <c r="A541" t="s">
        <v>1495</v>
      </c>
      <c r="B541" t="e" vm="540">
        <v>#VALUE!</v>
      </c>
      <c r="C541" t="s">
        <v>4069</v>
      </c>
      <c r="D541" t="s">
        <v>4076</v>
      </c>
      <c r="E541">
        <v>6022</v>
      </c>
      <c r="F541" cm="1">
        <f t="array" aca="1" ref="F541" ca="1">IFERROR(_FV(STable[[#This Row],[Security Name]],"Market cap",TRUE),_FV(STable[[#This Row],[Security Name]],"Volume average",TRUE)*STable[[#This Row],[Price]])</f>
        <v>415613947</v>
      </c>
      <c r="G541" s="4" cm="1">
        <f t="array" aca="1" ref="G541" ca="1">_FV(STable[[#This Row],[Security Name]],"Price")</f>
        <v>43.66</v>
      </c>
      <c r="H541" s="1" cm="1">
        <f t="array" aca="1" ref="H541" ca="1">IFERROR(_FV(STable[[#This Row],[Security Name]],"Change (%)",TRUE),0)</f>
        <v>1.5821000000000002E-2</v>
      </c>
      <c r="I541" s="17" cm="1">
        <f t="array" aca="1" ref="I541" ca="1">IFERROR(_FV(STable[[#This Row],[Security Name]],"P/E",TRUE),0)</f>
        <v>9.7050000000000001</v>
      </c>
      <c r="J541" s="17" cm="1">
        <f t="array" aca="1" ref="J541" ca="1">IFERROR(_FV(STable[[#This Row],[Security Name]],"Beta"),0)</f>
        <v>0.96220000000000006</v>
      </c>
    </row>
    <row r="542" spans="1:10" x14ac:dyDescent="0.3">
      <c r="A542" t="s">
        <v>1672</v>
      </c>
      <c r="B542" t="e" vm="541">
        <v>#VALUE!</v>
      </c>
      <c r="C542" t="s">
        <v>4069</v>
      </c>
      <c r="D542" t="s">
        <v>4076</v>
      </c>
      <c r="E542">
        <v>6022</v>
      </c>
      <c r="F542" cm="1">
        <f t="array" aca="1" ref="F542" ca="1">IFERROR(_FV(STable[[#This Row],[Security Name]],"Market cap",TRUE),_FV(STable[[#This Row],[Security Name]],"Volume average",TRUE)*STable[[#This Row],[Price]])</f>
        <v>2302093255</v>
      </c>
      <c r="G542" s="4" cm="1">
        <f t="array" aca="1" ref="G542" ca="1">_FV(STable[[#This Row],[Security Name]],"Price")</f>
        <v>26.95</v>
      </c>
      <c r="H542" s="1" cm="1">
        <f t="array" aca="1" ref="H542" ca="1">IFERROR(_FV(STable[[#This Row],[Security Name]],"Change (%)",TRUE),0)</f>
        <v>2.8625999999999999E-2</v>
      </c>
      <c r="I542" s="17" cm="1">
        <f t="array" aca="1" ref="I542" ca="1">IFERROR(_FV(STable[[#This Row],[Security Name]],"P/E",TRUE),0)</f>
        <v>20.984200000000001</v>
      </c>
      <c r="J542" s="17" cm="1">
        <f t="array" aca="1" ref="J542" ca="1">IFERROR(_FV(STable[[#This Row],[Security Name]],"Beta"),0)</f>
        <v>0.7228</v>
      </c>
    </row>
    <row r="543" spans="1:10" x14ac:dyDescent="0.3">
      <c r="A543" t="s">
        <v>2326</v>
      </c>
      <c r="B543" t="e" vm="542">
        <v>#VALUE!</v>
      </c>
      <c r="C543" t="s">
        <v>4069</v>
      </c>
      <c r="D543" t="s">
        <v>4191</v>
      </c>
      <c r="E543">
        <v>6035</v>
      </c>
      <c r="F543" cm="1">
        <f t="array" aca="1" ref="F543" ca="1">IFERROR(_FV(STable[[#This Row],[Security Name]],"Market cap",TRUE),_FV(STable[[#This Row],[Security Name]],"Volume average",TRUE)*STable[[#This Row],[Price]])</f>
        <v>179171401</v>
      </c>
      <c r="G543" s="4" cm="1">
        <f t="array" aca="1" ref="G543" ca="1">_FV(STable[[#This Row],[Security Name]],"Price")</f>
        <v>20.475000000000001</v>
      </c>
      <c r="H543" s="1" cm="1">
        <f t="array" aca="1" ref="H543" ca="1">IFERROR(_FV(STable[[#This Row],[Security Name]],"Change (%)",TRUE),0)</f>
        <v>2.4262000000000002E-2</v>
      </c>
      <c r="I543" s="17" cm="1">
        <f t="array" aca="1" ref="I543" ca="1">IFERROR(_FV(STable[[#This Row],[Security Name]],"P/E",TRUE),0)</f>
        <v>18.712299999999999</v>
      </c>
      <c r="J543" s="17" cm="1">
        <f t="array" aca="1" ref="J543" ca="1">IFERROR(_FV(STable[[#This Row],[Security Name]],"Beta"),0)</f>
        <v>1.9800000000000002E-2</v>
      </c>
    </row>
    <row r="544" spans="1:10" x14ac:dyDescent="0.3">
      <c r="A544" t="s">
        <v>2229</v>
      </c>
      <c r="B544" t="e" vm="543">
        <v>#VALUE!</v>
      </c>
      <c r="C544" t="s">
        <v>4069</v>
      </c>
      <c r="D544" t="s">
        <v>4076</v>
      </c>
      <c r="E544">
        <v>6022</v>
      </c>
      <c r="F544" cm="1">
        <f t="array" aca="1" ref="F544" ca="1">IFERROR(_FV(STable[[#This Row],[Security Name]],"Market cap",TRUE),_FV(STable[[#This Row],[Security Name]],"Volume average",TRUE)*STable[[#This Row],[Price]])</f>
        <v>533953306</v>
      </c>
      <c r="G544" s="4" cm="1">
        <f t="array" aca="1" ref="G544" ca="1">_FV(STable[[#This Row],[Security Name]],"Price")</f>
        <v>19.190000000000001</v>
      </c>
      <c r="H544" s="1" cm="1">
        <f t="array" aca="1" ref="H544" ca="1">IFERROR(_FV(STable[[#This Row],[Security Name]],"Change (%)",TRUE),0)</f>
        <v>2.9506000000000001E-2</v>
      </c>
      <c r="I544" s="17" cm="1">
        <f t="array" aca="1" ref="I544" ca="1">IFERROR(_FV(STable[[#This Row],[Security Name]],"P/E",TRUE),0)</f>
        <v>12.8619</v>
      </c>
      <c r="J544" s="17" cm="1">
        <f t="array" aca="1" ref="J544" ca="1">IFERROR(_FV(STable[[#This Row],[Security Name]],"Beta"),0)</f>
        <v>0.61470000000000002</v>
      </c>
    </row>
    <row r="545" spans="1:10" x14ac:dyDescent="0.3">
      <c r="A545" t="s">
        <v>1651</v>
      </c>
      <c r="B545" t="e" vm="544">
        <v>#VALUE!</v>
      </c>
      <c r="C545" t="s">
        <v>4069</v>
      </c>
      <c r="D545" t="s">
        <v>4076</v>
      </c>
      <c r="E545">
        <v>6022</v>
      </c>
      <c r="F545" cm="1">
        <f t="array" aca="1" ref="F545" ca="1">IFERROR(_FV(STable[[#This Row],[Security Name]],"Market cap",TRUE),_FV(STable[[#This Row],[Security Name]],"Volume average",TRUE)*STable[[#This Row],[Price]])</f>
        <v>424292773</v>
      </c>
      <c r="G545" s="4" cm="1">
        <f t="array" aca="1" ref="G545" ca="1">_FV(STable[[#This Row],[Security Name]],"Price")</f>
        <v>53.215000000000003</v>
      </c>
      <c r="H545" s="1" cm="1">
        <f t="array" aca="1" ref="H545" ca="1">IFERROR(_FV(STable[[#This Row],[Security Name]],"Change (%)",TRUE),0)</f>
        <v>3.9153E-2</v>
      </c>
      <c r="I545" s="17" cm="1">
        <f t="array" aca="1" ref="I545" ca="1">IFERROR(_FV(STable[[#This Row],[Security Name]],"P/E",TRUE),0)</f>
        <v>11.974299999999999</v>
      </c>
      <c r="J545" s="17" cm="1">
        <f t="array" aca="1" ref="J545" ca="1">IFERROR(_FV(STable[[#This Row],[Security Name]],"Beta"),0)</f>
        <v>0.62890000000000001</v>
      </c>
    </row>
    <row r="546" spans="1:10" x14ac:dyDescent="0.3">
      <c r="A546" t="s">
        <v>1658</v>
      </c>
      <c r="B546" t="e" vm="545">
        <v>#VALUE!</v>
      </c>
      <c r="C546" t="s">
        <v>4069</v>
      </c>
      <c r="D546" t="s">
        <v>4076</v>
      </c>
      <c r="E546">
        <v>6022</v>
      </c>
      <c r="F546" cm="1">
        <f t="array" aca="1" ref="F546" ca="1">IFERROR(_FV(STable[[#This Row],[Security Name]],"Market cap",TRUE),_FV(STable[[#This Row],[Security Name]],"Volume average",TRUE)*STable[[#This Row],[Price]])</f>
        <v>1539141694</v>
      </c>
      <c r="G546" s="4" cm="1">
        <f t="array" aca="1" ref="G546" ca="1">_FV(STable[[#This Row],[Security Name]],"Price")</f>
        <v>33.76</v>
      </c>
      <c r="H546" s="1" cm="1">
        <f t="array" aca="1" ref="H546" ca="1">IFERROR(_FV(STable[[#This Row],[Security Name]],"Change (%)",TRUE),0)</f>
        <v>1.9632E-2</v>
      </c>
      <c r="I546" s="17" cm="1">
        <f t="array" aca="1" ref="I546" ca="1">IFERROR(_FV(STable[[#This Row],[Security Name]],"P/E",TRUE),0)</f>
        <v>11.71</v>
      </c>
      <c r="J546" s="17" cm="1">
        <f t="array" aca="1" ref="J546" ca="1">IFERROR(_FV(STable[[#This Row],[Security Name]],"Beta"),0)</f>
        <v>0.78839999999999999</v>
      </c>
    </row>
    <row r="547" spans="1:10" x14ac:dyDescent="0.3">
      <c r="A547" t="s">
        <v>2729</v>
      </c>
      <c r="B547" t="e" vm="546">
        <v>#VALUE!</v>
      </c>
      <c r="C547" t="s">
        <v>4069</v>
      </c>
      <c r="D547" t="s">
        <v>4191</v>
      </c>
      <c r="E547">
        <v>6035</v>
      </c>
      <c r="F547" cm="1">
        <f t="array" aca="1" ref="F547" ca="1">IFERROR(_FV(STable[[#This Row],[Security Name]],"Market cap",TRUE),_FV(STable[[#This Row],[Security Name]],"Volume average",TRUE)*STable[[#This Row],[Price]])</f>
        <v>49620811</v>
      </c>
      <c r="G547" s="4" cm="1">
        <f t="array" aca="1" ref="G547" ca="1">_FV(STable[[#This Row],[Security Name]],"Price")</f>
        <v>7.9954000000000001</v>
      </c>
      <c r="H547" s="1" cm="1">
        <f t="array" aca="1" ref="H547" ca="1">IFERROR(_FV(STable[[#This Row],[Security Name]],"Change (%)",TRUE),0)</f>
        <v>1.7225999999999998E-2</v>
      </c>
      <c r="I547" s="17" cm="1">
        <f t="array" aca="1" ref="I547" ca="1">IFERROR(_FV(STable[[#This Row],[Security Name]],"P/E",TRUE),0)</f>
        <v>0</v>
      </c>
      <c r="J547" s="17" cm="1">
        <f t="array" aca="1" ref="J547" ca="1">IFERROR(_FV(STable[[#This Row],[Security Name]],"Beta"),0)</f>
        <v>0.75460000000000005</v>
      </c>
    </row>
    <row r="548" spans="1:10" x14ac:dyDescent="0.3">
      <c r="A548" t="s">
        <v>1392</v>
      </c>
      <c r="B548" t="e" vm="547">
        <v>#VALUE!</v>
      </c>
      <c r="C548" t="s">
        <v>4069</v>
      </c>
      <c r="D548" t="s">
        <v>4092</v>
      </c>
      <c r="E548">
        <v>6021</v>
      </c>
      <c r="F548" cm="1">
        <f t="array" aca="1" ref="F548" ca="1">IFERROR(_FV(STable[[#This Row],[Security Name]],"Market cap",TRUE),_FV(STable[[#This Row],[Security Name]],"Volume average",TRUE)*STable[[#This Row],[Price]])</f>
        <v>872404862</v>
      </c>
      <c r="G548" s="4" cm="1">
        <f t="array" aca="1" ref="G548" ca="1">_FV(STable[[#This Row],[Security Name]],"Price")</f>
        <v>51.39</v>
      </c>
      <c r="H548" s="1" cm="1">
        <f t="array" aca="1" ref="H548" ca="1">IFERROR(_FV(STable[[#This Row],[Security Name]],"Change (%)",TRUE),0)</f>
        <v>3.4837E-2</v>
      </c>
      <c r="I548" s="17" cm="1">
        <f t="array" aca="1" ref="I548" ca="1">IFERROR(_FV(STable[[#This Row],[Security Name]],"P/E",TRUE),0)</f>
        <v>13.401999999999999</v>
      </c>
      <c r="J548" s="17" cm="1">
        <f t="array" aca="1" ref="J548" ca="1">IFERROR(_FV(STable[[#This Row],[Security Name]],"Beta"),0)</f>
        <v>0.58930000000000005</v>
      </c>
    </row>
    <row r="549" spans="1:10" x14ac:dyDescent="0.3">
      <c r="A549" t="s">
        <v>2128</v>
      </c>
      <c r="B549" t="e" vm="548">
        <v>#VALUE!</v>
      </c>
      <c r="C549" t="s">
        <v>4069</v>
      </c>
      <c r="D549" t="s">
        <v>4092</v>
      </c>
      <c r="E549">
        <v>6021</v>
      </c>
      <c r="F549" cm="1">
        <f t="array" aca="1" ref="F549" ca="1">IFERROR(_FV(STable[[#This Row],[Security Name]],"Market cap",TRUE),_FV(STable[[#This Row],[Security Name]],"Volume average",TRUE)*STable[[#This Row],[Price]])</f>
        <v>539595513</v>
      </c>
      <c r="G549" s="4" cm="1">
        <f t="array" aca="1" ref="G549" ca="1">_FV(STable[[#This Row],[Security Name]],"Price")</f>
        <v>24.35</v>
      </c>
      <c r="H549" s="1" cm="1">
        <f t="array" aca="1" ref="H549" ca="1">IFERROR(_FV(STable[[#This Row],[Security Name]],"Change (%)",TRUE),0)</f>
        <v>8.6990000000000001E-3</v>
      </c>
      <c r="I549" s="17" cm="1">
        <f t="array" aca="1" ref="I549" ca="1">IFERROR(_FV(STable[[#This Row],[Security Name]],"P/E",TRUE),0)</f>
        <v>17.649999999999999</v>
      </c>
      <c r="J549" s="17" cm="1">
        <f t="array" aca="1" ref="J549" ca="1">IFERROR(_FV(STable[[#This Row],[Security Name]],"Beta"),0)</f>
        <v>0.47610000000000002</v>
      </c>
    </row>
    <row r="550" spans="1:10" x14ac:dyDescent="0.3">
      <c r="A550" t="s">
        <v>990</v>
      </c>
      <c r="B550" t="e" vm="549">
        <v>#VALUE!</v>
      </c>
      <c r="C550" t="s">
        <v>4069</v>
      </c>
      <c r="D550" t="s">
        <v>4092</v>
      </c>
      <c r="E550">
        <v>6021</v>
      </c>
      <c r="F550" cm="1">
        <f t="array" aca="1" ref="F550" ca="1">IFERROR(_FV(STable[[#This Row],[Security Name]],"Market cap",TRUE),_FV(STable[[#This Row],[Security Name]],"Volume average",TRUE)*STable[[#This Row],[Price]])</f>
        <v>2164397976</v>
      </c>
      <c r="G550" s="4" cm="1">
        <f t="array" aca="1" ref="G550" ca="1">_FV(STable[[#This Row],[Security Name]],"Price")</f>
        <v>99.45</v>
      </c>
      <c r="H550" s="1" cm="1">
        <f t="array" aca="1" ref="H550" ca="1">IFERROR(_FV(STable[[#This Row],[Security Name]],"Change (%)",TRUE),0)</f>
        <v>2.5785999999999996E-2</v>
      </c>
      <c r="I550" s="17" cm="1">
        <f t="array" aca="1" ref="I550" ca="1">IFERROR(_FV(STable[[#This Row],[Security Name]],"P/E",TRUE),0)</f>
        <v>12.1455</v>
      </c>
      <c r="J550" s="17" cm="1">
        <f t="array" aca="1" ref="J550" ca="1">IFERROR(_FV(STable[[#This Row],[Security Name]],"Beta"),0)</f>
        <v>0.73809999999999998</v>
      </c>
    </row>
    <row r="551" spans="1:10" x14ac:dyDescent="0.3">
      <c r="A551" t="s">
        <v>1283</v>
      </c>
      <c r="B551" t="e" vm="550">
        <v>#VALUE!</v>
      </c>
      <c r="C551" t="s">
        <v>4069</v>
      </c>
      <c r="D551" t="s">
        <v>4076</v>
      </c>
      <c r="E551">
        <v>6022</v>
      </c>
      <c r="F551" cm="1">
        <f t="array" aca="1" ref="F551" ca="1">IFERROR(_FV(STable[[#This Row],[Security Name]],"Market cap",TRUE),_FV(STable[[#This Row],[Security Name]],"Volume average",TRUE)*STable[[#This Row],[Price]])</f>
        <v>3637809667</v>
      </c>
      <c r="G551" s="4" cm="1">
        <f t="array" aca="1" ref="G551" ca="1">_FV(STable[[#This Row],[Security Name]],"Price")</f>
        <v>54.33</v>
      </c>
      <c r="H551" s="1" cm="1">
        <f t="array" aca="1" ref="H551" ca="1">IFERROR(_FV(STable[[#This Row],[Security Name]],"Change (%)",TRUE),0)</f>
        <v>2.6255999999999998E-2</v>
      </c>
      <c r="I551" s="17" cm="1">
        <f t="array" aca="1" ref="I551" ca="1">IFERROR(_FV(STable[[#This Row],[Security Name]],"P/E",TRUE),0)</f>
        <v>11.9559</v>
      </c>
      <c r="J551" s="17" cm="1">
        <f t="array" aca="1" ref="J551" ca="1">IFERROR(_FV(STable[[#This Row],[Security Name]],"Beta"),0)</f>
        <v>0.82909999999999995</v>
      </c>
    </row>
    <row r="552" spans="1:10" x14ac:dyDescent="0.3">
      <c r="A552" t="s">
        <v>2232</v>
      </c>
      <c r="B552" t="e" vm="551">
        <v>#VALUE!</v>
      </c>
      <c r="C552" t="s">
        <v>4069</v>
      </c>
      <c r="D552" t="s">
        <v>4076</v>
      </c>
      <c r="E552">
        <v>6022</v>
      </c>
      <c r="F552" cm="1">
        <f t="array" aca="1" ref="F552" ca="1">IFERROR(_FV(STable[[#This Row],[Security Name]],"Market cap",TRUE),_FV(STable[[#This Row],[Security Name]],"Volume average",TRUE)*STable[[#This Row],[Price]])</f>
        <v>450842616</v>
      </c>
      <c r="G552" s="4" cm="1">
        <f t="array" aca="1" ref="G552" ca="1">_FV(STable[[#This Row],[Security Name]],"Price")</f>
        <v>21.3</v>
      </c>
      <c r="H552" s="1" cm="1">
        <f t="array" aca="1" ref="H552" ca="1">IFERROR(_FV(STable[[#This Row],[Security Name]],"Change (%)",TRUE),0)</f>
        <v>2.4531000000000001E-2</v>
      </c>
      <c r="I552" s="17" cm="1">
        <f t="array" aca="1" ref="I552" ca="1">IFERROR(_FV(STable[[#This Row],[Security Name]],"P/E",TRUE),0)</f>
        <v>13.4114</v>
      </c>
      <c r="J552" s="17" cm="1">
        <f t="array" aca="1" ref="J552" ca="1">IFERROR(_FV(STable[[#This Row],[Security Name]],"Beta"),0)</f>
        <v>0.60419999999999996</v>
      </c>
    </row>
    <row r="553" spans="1:10" x14ac:dyDescent="0.3">
      <c r="A553" t="s">
        <v>1718</v>
      </c>
      <c r="B553" t="e" vm="552">
        <v>#VALUE!</v>
      </c>
      <c r="C553" t="s">
        <v>4069</v>
      </c>
      <c r="D553" t="s">
        <v>4076</v>
      </c>
      <c r="E553">
        <v>6022</v>
      </c>
      <c r="F553" cm="1">
        <f t="array" aca="1" ref="F553" ca="1">IFERROR(_FV(STable[[#This Row],[Security Name]],"Market cap",TRUE),_FV(STable[[#This Row],[Security Name]],"Volume average",TRUE)*STable[[#This Row],[Price]])</f>
        <v>182598480</v>
      </c>
      <c r="G553" s="4" cm="1">
        <f t="array" aca="1" ref="G553" ca="1">_FV(STable[[#This Row],[Security Name]],"Price")</f>
        <v>36</v>
      </c>
      <c r="H553" s="1" cm="1">
        <f t="array" aca="1" ref="H553" ca="1">IFERROR(_FV(STable[[#This Row],[Security Name]],"Change (%)",TRUE),0)</f>
        <v>9.5340000000000008E-3</v>
      </c>
      <c r="I553" s="17" cm="1">
        <f t="array" aca="1" ref="I553" ca="1">IFERROR(_FV(STable[[#This Row],[Security Name]],"P/E",TRUE),0)</f>
        <v>42.811300000000003</v>
      </c>
      <c r="J553" s="17" cm="1">
        <f t="array" aca="1" ref="J553" ca="1">IFERROR(_FV(STable[[#This Row],[Security Name]],"Beta"),0)</f>
        <v>0.2903</v>
      </c>
    </row>
    <row r="554" spans="1:10" x14ac:dyDescent="0.3">
      <c r="A554" t="s">
        <v>1811</v>
      </c>
      <c r="B554" t="e" vm="553">
        <v>#VALUE!</v>
      </c>
      <c r="C554" t="s">
        <v>4069</v>
      </c>
      <c r="D554" t="s">
        <v>4092</v>
      </c>
      <c r="E554">
        <v>6021</v>
      </c>
      <c r="F554" cm="1">
        <f t="array" aca="1" ref="F554" ca="1">IFERROR(_FV(STable[[#This Row],[Security Name]],"Market cap",TRUE),_FV(STable[[#This Row],[Security Name]],"Volume average",TRUE)*STable[[#This Row],[Price]])</f>
        <v>532334572</v>
      </c>
      <c r="G554" s="4" cm="1">
        <f t="array" aca="1" ref="G554" ca="1">_FV(STable[[#This Row],[Security Name]],"Price")</f>
        <v>32.64</v>
      </c>
      <c r="H554" s="1" cm="1">
        <f t="array" aca="1" ref="H554" ca="1">IFERROR(_FV(STable[[#This Row],[Security Name]],"Change (%)",TRUE),0)</f>
        <v>2.8355000000000002E-2</v>
      </c>
      <c r="I554" s="17" cm="1">
        <f t="array" aca="1" ref="I554" ca="1">IFERROR(_FV(STable[[#This Row],[Security Name]],"P/E",TRUE),0)</f>
        <v>9.5687999999999995</v>
      </c>
      <c r="J554" s="17" cm="1">
        <f t="array" aca="1" ref="J554" ca="1">IFERROR(_FV(STable[[#This Row],[Security Name]],"Beta"),0)</f>
        <v>0.56259999999999999</v>
      </c>
    </row>
    <row r="555" spans="1:10" x14ac:dyDescent="0.3">
      <c r="A555" t="s">
        <v>978</v>
      </c>
      <c r="B555" t="e" vm="554">
        <v>#VALUE!</v>
      </c>
      <c r="C555" t="s">
        <v>4069</v>
      </c>
      <c r="D555" t="s">
        <v>4076</v>
      </c>
      <c r="E555">
        <v>6022</v>
      </c>
      <c r="F555" cm="1">
        <f t="array" aca="1" ref="F555" ca="1">IFERROR(_FV(STable[[#This Row],[Security Name]],"Market cap",TRUE),_FV(STable[[#This Row],[Security Name]],"Volume average",TRUE)*STable[[#This Row],[Price]])</f>
        <v>7457796457</v>
      </c>
      <c r="G555" s="4" cm="1">
        <f t="array" aca="1" ref="G555" ca="1">_FV(STable[[#This Row],[Security Name]],"Price")</f>
        <v>50.774999999999999</v>
      </c>
      <c r="H555" s="1" cm="1">
        <f t="array" aca="1" ref="H555" ca="1">IFERROR(_FV(STable[[#This Row],[Security Name]],"Change (%)",TRUE),0)</f>
        <v>6.4419999999999998E-3</v>
      </c>
      <c r="I555" s="17" cm="1">
        <f t="array" aca="1" ref="I555" ca="1">IFERROR(_FV(STable[[#This Row],[Security Name]],"P/E",TRUE),0)</f>
        <v>12.5771</v>
      </c>
      <c r="J555" s="17" cm="1">
        <f t="array" aca="1" ref="J555" ca="1">IFERROR(_FV(STable[[#This Row],[Security Name]],"Beta"),0)</f>
        <v>0.58899999999999997</v>
      </c>
    </row>
    <row r="556" spans="1:10" x14ac:dyDescent="0.3">
      <c r="A556" t="s">
        <v>1075</v>
      </c>
      <c r="B556" t="e" vm="555">
        <v>#VALUE!</v>
      </c>
      <c r="C556" t="s">
        <v>4069</v>
      </c>
      <c r="D556" t="s">
        <v>4092</v>
      </c>
      <c r="E556">
        <v>6021</v>
      </c>
      <c r="F556" cm="1">
        <f t="array" aca="1" ref="F556" ca="1">IFERROR(_FV(STable[[#This Row],[Security Name]],"Market cap",TRUE),_FV(STable[[#This Row],[Security Name]],"Volume average",TRUE)*STable[[#This Row],[Price]])</f>
        <v>3318571984</v>
      </c>
      <c r="G556" s="4" cm="1">
        <f t="array" aca="1" ref="G556" ca="1">_FV(STable[[#This Row],[Security Name]],"Price")</f>
        <v>63.165500000000002</v>
      </c>
      <c r="H556" s="1" cm="1">
        <f t="array" aca="1" ref="H556" ca="1">IFERROR(_FV(STable[[#This Row],[Security Name]],"Change (%)",TRUE),0)</f>
        <v>2.4416000000000004E-2</v>
      </c>
      <c r="I556" s="17" cm="1">
        <f t="array" aca="1" ref="I556" ca="1">IFERROR(_FV(STable[[#This Row],[Security Name]],"P/E",TRUE),0)</f>
        <v>15.9231</v>
      </c>
      <c r="J556" s="17" cm="1">
        <f t="array" aca="1" ref="J556" ca="1">IFERROR(_FV(STable[[#This Row],[Security Name]],"Beta"),0)</f>
        <v>0.79110000000000003</v>
      </c>
    </row>
    <row r="557" spans="1:10" x14ac:dyDescent="0.3">
      <c r="A557" t="s">
        <v>1137</v>
      </c>
      <c r="B557" t="e" vm="556">
        <v>#VALUE!</v>
      </c>
      <c r="C557" t="s">
        <v>4069</v>
      </c>
      <c r="D557" t="s">
        <v>4076</v>
      </c>
      <c r="E557">
        <v>6022</v>
      </c>
      <c r="F557" cm="1">
        <f t="array" aca="1" ref="F557" ca="1">IFERROR(_FV(STable[[#This Row],[Security Name]],"Market cap",TRUE),_FV(STable[[#This Row],[Security Name]],"Volume average",TRUE)*STable[[#This Row],[Price]])</f>
        <v>1267581199</v>
      </c>
      <c r="G557" s="4" cm="1">
        <f t="array" aca="1" ref="G557" ca="1">_FV(STable[[#This Row],[Security Name]],"Price")</f>
        <v>83.21</v>
      </c>
      <c r="H557" s="1" cm="1">
        <f t="array" aca="1" ref="H557" ca="1">IFERROR(_FV(STable[[#This Row],[Security Name]],"Change (%)",TRUE),0)</f>
        <v>2.5300000000000001E-3</v>
      </c>
      <c r="I557" s="17" cm="1">
        <f t="array" aca="1" ref="I557" ca="1">IFERROR(_FV(STable[[#This Row],[Security Name]],"P/E",TRUE),0)</f>
        <v>27.360900000000001</v>
      </c>
      <c r="J557" s="17" cm="1">
        <f t="array" aca="1" ref="J557" ca="1">IFERROR(_FV(STable[[#This Row],[Security Name]],"Beta"),0)</f>
        <v>0.84650000000000003</v>
      </c>
    </row>
    <row r="558" spans="1:10" x14ac:dyDescent="0.3">
      <c r="A558" t="s">
        <v>1525</v>
      </c>
      <c r="B558" t="e" vm="557">
        <v>#VALUE!</v>
      </c>
      <c r="C558" t="s">
        <v>4069</v>
      </c>
      <c r="D558" t="s">
        <v>4076</v>
      </c>
      <c r="E558">
        <v>6022</v>
      </c>
      <c r="F558" cm="1">
        <f t="array" aca="1" ref="F558" ca="1">IFERROR(_FV(STable[[#This Row],[Security Name]],"Market cap",TRUE),_FV(STable[[#This Row],[Security Name]],"Volume average",TRUE)*STable[[#This Row],[Price]])</f>
        <v>806499265</v>
      </c>
      <c r="G558" s="4" cm="1">
        <f t="array" aca="1" ref="G558" ca="1">_FV(STable[[#This Row],[Security Name]],"Price")</f>
        <v>47.02</v>
      </c>
      <c r="H558" s="1" cm="1">
        <f t="array" aca="1" ref="H558" ca="1">IFERROR(_FV(STable[[#This Row],[Security Name]],"Change (%)",TRUE),0)</f>
        <v>2.0841999999999999E-2</v>
      </c>
      <c r="I558" s="17" cm="1">
        <f t="array" aca="1" ref="I558" ca="1">IFERROR(_FV(STable[[#This Row],[Security Name]],"P/E",TRUE),0)</f>
        <v>13.0633</v>
      </c>
      <c r="J558" s="17" cm="1">
        <f t="array" aca="1" ref="J558" ca="1">IFERROR(_FV(STable[[#This Row],[Security Name]],"Beta"),0)</f>
        <v>0.3448</v>
      </c>
    </row>
    <row r="559" spans="1:10" x14ac:dyDescent="0.3">
      <c r="A559" t="s">
        <v>1801</v>
      </c>
      <c r="B559" t="e" vm="558">
        <v>#VALUE!</v>
      </c>
      <c r="C559" t="s">
        <v>4069</v>
      </c>
      <c r="D559" t="s">
        <v>4076</v>
      </c>
      <c r="E559">
        <v>6022</v>
      </c>
      <c r="F559" cm="1">
        <f t="array" aca="1" ref="F559" ca="1">IFERROR(_FV(STable[[#This Row],[Security Name]],"Market cap",TRUE),_FV(STable[[#This Row],[Security Name]],"Volume average",TRUE)*STable[[#This Row],[Price]])</f>
        <v>928175090</v>
      </c>
      <c r="G559" s="4" cm="1">
        <f t="array" aca="1" ref="G559" ca="1">_FV(STable[[#This Row],[Security Name]],"Price")</f>
        <v>31.32</v>
      </c>
      <c r="H559" s="1" cm="1">
        <f t="array" aca="1" ref="H559" ca="1">IFERROR(_FV(STable[[#This Row],[Security Name]],"Change (%)",TRUE),0)</f>
        <v>2.7896000000000001E-2</v>
      </c>
      <c r="I559" s="17" cm="1">
        <f t="array" aca="1" ref="I559" ca="1">IFERROR(_FV(STable[[#This Row],[Security Name]],"P/E",TRUE),0)</f>
        <v>12.5783</v>
      </c>
      <c r="J559" s="17" cm="1">
        <f t="array" aca="1" ref="J559" ca="1">IFERROR(_FV(STable[[#This Row],[Security Name]],"Beta"),0)</f>
        <v>0.6613</v>
      </c>
    </row>
    <row r="560" spans="1:10" x14ac:dyDescent="0.3">
      <c r="A560" t="s">
        <v>1860</v>
      </c>
      <c r="B560" t="e" vm="559">
        <v>#VALUE!</v>
      </c>
      <c r="C560" t="s">
        <v>4069</v>
      </c>
      <c r="D560" t="s">
        <v>4092</v>
      </c>
      <c r="E560">
        <v>6021</v>
      </c>
      <c r="F560" cm="1">
        <f t="array" aca="1" ref="F560" ca="1">IFERROR(_FV(STable[[#This Row],[Security Name]],"Market cap",TRUE),_FV(STable[[#This Row],[Security Name]],"Volume average",TRUE)*STable[[#This Row],[Price]])</f>
        <v>195972070</v>
      </c>
      <c r="G560" s="4" cm="1">
        <f t="array" aca="1" ref="G560" ca="1">_FV(STable[[#This Row],[Security Name]],"Price")</f>
        <v>30.1</v>
      </c>
      <c r="H560" s="1" cm="1">
        <f t="array" aca="1" ref="H560" ca="1">IFERROR(_FV(STable[[#This Row],[Security Name]],"Change (%)",TRUE),0)</f>
        <v>5.2816000000000002E-2</v>
      </c>
      <c r="I560" s="17" cm="1">
        <f t="array" aca="1" ref="I560" ca="1">IFERROR(_FV(STable[[#This Row],[Security Name]],"P/E",TRUE),0)</f>
        <v>11.2234</v>
      </c>
      <c r="J560" s="17" cm="1">
        <f t="array" aca="1" ref="J560" ca="1">IFERROR(_FV(STable[[#This Row],[Security Name]],"Beta"),0)</f>
        <v>0.42249999999999999</v>
      </c>
    </row>
    <row r="561" spans="1:10" x14ac:dyDescent="0.3">
      <c r="A561" t="s">
        <v>1151</v>
      </c>
      <c r="B561" t="e" vm="560">
        <v>#VALUE!</v>
      </c>
      <c r="C561" t="s">
        <v>4069</v>
      </c>
      <c r="D561" t="s">
        <v>4076</v>
      </c>
      <c r="E561">
        <v>6022</v>
      </c>
      <c r="F561" cm="1">
        <f t="array" aca="1" ref="F561" ca="1">IFERROR(_FV(STable[[#This Row],[Security Name]],"Market cap",TRUE),_FV(STable[[#This Row],[Security Name]],"Volume average",TRUE)*STable[[#This Row],[Price]])</f>
        <v>251836129</v>
      </c>
      <c r="G561" s="4" cm="1">
        <f t="array" aca="1" ref="G561" ca="1">_FV(STable[[#This Row],[Security Name]],"Price")</f>
        <v>77.349999999999994</v>
      </c>
      <c r="H561" s="1" cm="1">
        <f t="array" aca="1" ref="H561" ca="1">IFERROR(_FV(STable[[#This Row],[Security Name]],"Change (%)",TRUE),0)</f>
        <v>-3.0930000000000003E-3</v>
      </c>
      <c r="I561" s="17" cm="1">
        <f t="array" aca="1" ref="I561" ca="1">IFERROR(_FV(STable[[#This Row],[Security Name]],"P/E",TRUE),0)</f>
        <v>9.3614999999999995</v>
      </c>
      <c r="J561" s="17" cm="1">
        <f t="array" aca="1" ref="J561" ca="1">IFERROR(_FV(STable[[#This Row],[Security Name]],"Beta"),0)</f>
        <v>0.39419999999999999</v>
      </c>
    </row>
    <row r="562" spans="1:10" x14ac:dyDescent="0.3">
      <c r="A562" t="s">
        <v>2695</v>
      </c>
      <c r="B562" t="e" vm="561">
        <v>#VALUE!</v>
      </c>
      <c r="C562" t="s">
        <v>4069</v>
      </c>
      <c r="D562" t="s">
        <v>4191</v>
      </c>
      <c r="E562">
        <v>6035</v>
      </c>
      <c r="F562" cm="1">
        <f t="array" aca="1" ref="F562" ca="1">IFERROR(_FV(STable[[#This Row],[Security Name]],"Market cap",TRUE),_FV(STable[[#This Row],[Security Name]],"Volume average",TRUE)*STable[[#This Row],[Price]])</f>
        <v>1004994108</v>
      </c>
      <c r="G562" s="4" cm="1">
        <f t="array" aca="1" ref="G562" ca="1">_FV(STable[[#This Row],[Security Name]],"Price")</f>
        <v>7.74</v>
      </c>
      <c r="H562" s="1" cm="1">
        <f t="array" aca="1" ref="H562" ca="1">IFERROR(_FV(STable[[#This Row],[Security Name]],"Change (%)",TRUE),0)</f>
        <v>2.5166000000000001E-2</v>
      </c>
      <c r="I562" s="17" cm="1">
        <f t="array" aca="1" ref="I562" ca="1">IFERROR(_FV(STable[[#This Row],[Security Name]],"P/E",TRUE),0)</f>
        <v>13.787000000000001</v>
      </c>
      <c r="J562" s="17" cm="1">
        <f t="array" aca="1" ref="J562" ca="1">IFERROR(_FV(STable[[#This Row],[Security Name]],"Beta"),0)</f>
        <v>0.67559999999999998</v>
      </c>
    </row>
    <row r="563" spans="1:10" x14ac:dyDescent="0.3">
      <c r="A563" t="s">
        <v>1302</v>
      </c>
      <c r="B563" t="e" vm="562">
        <v>#VALUE!</v>
      </c>
      <c r="C563" t="s">
        <v>4069</v>
      </c>
      <c r="D563" t="s">
        <v>4076</v>
      </c>
      <c r="E563">
        <v>6022</v>
      </c>
      <c r="F563" cm="1">
        <f t="array" aca="1" ref="F563" ca="1">IFERROR(_FV(STable[[#This Row],[Security Name]],"Market cap",TRUE),_FV(STable[[#This Row],[Security Name]],"Volume average",TRUE)*STable[[#This Row],[Price]])</f>
        <v>27335607647</v>
      </c>
      <c r="G563" s="4" cm="1">
        <f t="array" aca="1" ref="G563" ca="1">_FV(STable[[#This Row],[Security Name]],"Price")</f>
        <v>64.319999999999993</v>
      </c>
      <c r="H563" s="1" cm="1">
        <f t="array" aca="1" ref="H563" ca="1">IFERROR(_FV(STable[[#This Row],[Security Name]],"Change (%)",TRUE),0)</f>
        <v>-1.3969999999999998E-3</v>
      </c>
      <c r="I563" s="17" cm="1">
        <f t="array" aca="1" ref="I563" ca="1">IFERROR(_FV(STable[[#This Row],[Security Name]],"P/E",TRUE),0)</f>
        <v>16.6309</v>
      </c>
      <c r="J563" s="17" cm="1">
        <f t="array" aca="1" ref="J563" ca="1">IFERROR(_FV(STable[[#This Row],[Security Name]],"Beta"),0)</f>
        <v>1.0549999999999999</v>
      </c>
    </row>
    <row r="564" spans="1:10" x14ac:dyDescent="0.3">
      <c r="A564" t="s">
        <v>563</v>
      </c>
      <c r="B564" t="e" vm="563">
        <v>#VALUE!</v>
      </c>
      <c r="C564" t="s">
        <v>4069</v>
      </c>
      <c r="D564" t="s">
        <v>4092</v>
      </c>
      <c r="E564">
        <v>6021</v>
      </c>
      <c r="F564" cm="1">
        <f t="array" aca="1" ref="F564" ca="1">IFERROR(_FV(STable[[#This Row],[Security Name]],"Market cap",TRUE),_FV(STable[[#This Row],[Security Name]],"Volume average",TRUE)*STable[[#This Row],[Price]])</f>
        <v>9007392269</v>
      </c>
      <c r="G564" s="4" cm="1">
        <f t="array" aca="1" ref="G564" ca="1">_FV(STable[[#This Row],[Security Name]],"Price")</f>
        <v>143.05500000000001</v>
      </c>
      <c r="H564" s="1" cm="1">
        <f t="array" aca="1" ref="H564" ca="1">IFERROR(_FV(STable[[#This Row],[Security Name]],"Change (%)",TRUE),0)</f>
        <v>1.0775E-2</v>
      </c>
      <c r="I564" s="17" cm="1">
        <f t="array" aca="1" ref="I564" ca="1">IFERROR(_FV(STable[[#This Row],[Security Name]],"P/E",TRUE),0)</f>
        <v>14.428000000000001</v>
      </c>
      <c r="J564" s="17" cm="1">
        <f t="array" aca="1" ref="J564" ca="1">IFERROR(_FV(STable[[#This Row],[Security Name]],"Beta"),0)</f>
        <v>0.57030000000000003</v>
      </c>
    </row>
    <row r="565" spans="1:10" x14ac:dyDescent="0.3">
      <c r="A565" t="s">
        <v>571</v>
      </c>
      <c r="B565" t="e" vm="564">
        <v>#VALUE!</v>
      </c>
      <c r="C565" t="s">
        <v>4069</v>
      </c>
      <c r="D565" t="s">
        <v>4092</v>
      </c>
      <c r="E565">
        <v>6021</v>
      </c>
      <c r="F565" cm="1">
        <f t="array" aca="1" ref="F565" ca="1">IFERROR(_FV(STable[[#This Row],[Security Name]],"Market cap",TRUE),_FV(STable[[#This Row],[Security Name]],"Volume average",TRUE)*STable[[#This Row],[Price]])</f>
        <v>1831333446</v>
      </c>
      <c r="G565" s="4" cm="1">
        <f t="array" aca="1" ref="G565" ca="1">_FV(STable[[#This Row],[Security Name]],"Price")</f>
        <v>127.47</v>
      </c>
      <c r="H565" s="1" cm="1">
        <f t="array" aca="1" ref="H565" ca="1">IFERROR(_FV(STable[[#This Row],[Security Name]],"Change (%)",TRUE),0)</f>
        <v>1.4322999999999999E-2</v>
      </c>
      <c r="I565" s="17" cm="1">
        <f t="array" aca="1" ref="I565" ca="1">IFERROR(_FV(STable[[#This Row],[Security Name]],"P/E",TRUE),0)</f>
        <v>14.273899999999999</v>
      </c>
      <c r="J565" s="17" cm="1">
        <f t="array" aca="1" ref="J565" ca="1">IFERROR(_FV(STable[[#This Row],[Security Name]],"Beta"),0)</f>
        <v>0.5181</v>
      </c>
    </row>
    <row r="566" spans="1:10" x14ac:dyDescent="0.3">
      <c r="A566" t="s">
        <v>1163</v>
      </c>
      <c r="B566" t="e" vm="565">
        <v>#VALUE!</v>
      </c>
      <c r="C566" t="s">
        <v>4069</v>
      </c>
      <c r="D566" t="s">
        <v>4076</v>
      </c>
      <c r="E566">
        <v>6022</v>
      </c>
      <c r="F566" cm="1">
        <f t="array" aca="1" ref="F566" ca="1">IFERROR(_FV(STable[[#This Row],[Security Name]],"Market cap",TRUE),_FV(STable[[#This Row],[Security Name]],"Volume average",TRUE)*STable[[#This Row],[Price]])</f>
        <v>301804868</v>
      </c>
      <c r="G566" s="4" cm="1">
        <f t="array" aca="1" ref="G566" ca="1">_FV(STable[[#This Row],[Security Name]],"Price")</f>
        <v>62.634999999999998</v>
      </c>
      <c r="H566" s="1" cm="1">
        <f t="array" aca="1" ref="H566" ca="1">IFERROR(_FV(STable[[#This Row],[Security Name]],"Change (%)",TRUE),0)</f>
        <v>5.6238999999999997E-2</v>
      </c>
      <c r="I566" s="17" cm="1">
        <f t="array" aca="1" ref="I566" ca="1">IFERROR(_FV(STable[[#This Row],[Security Name]],"P/E",TRUE),0)</f>
        <v>20.068899999999999</v>
      </c>
      <c r="J566" s="17" cm="1">
        <f t="array" aca="1" ref="J566" ca="1">IFERROR(_FV(STable[[#This Row],[Security Name]],"Beta"),0)</f>
        <v>0.50490000000000002</v>
      </c>
    </row>
    <row r="567" spans="1:10" x14ac:dyDescent="0.3">
      <c r="A567" t="s">
        <v>2046</v>
      </c>
      <c r="B567" t="e" vm="566">
        <v>#VALUE!</v>
      </c>
      <c r="C567" t="s">
        <v>4069</v>
      </c>
      <c r="D567" t="s">
        <v>4076</v>
      </c>
      <c r="E567">
        <v>6022</v>
      </c>
      <c r="F567" cm="1">
        <f t="array" aca="1" ref="F567" ca="1">IFERROR(_FV(STable[[#This Row],[Security Name]],"Market cap",TRUE),_FV(STable[[#This Row],[Security Name]],"Volume average",TRUE)*STable[[#This Row],[Price]])</f>
        <v>507531955</v>
      </c>
      <c r="G567" s="4" cm="1">
        <f t="array" aca="1" ref="G567" ca="1">_FV(STable[[#This Row],[Security Name]],"Price")</f>
        <v>24.5</v>
      </c>
      <c r="H567" s="1" cm="1">
        <f t="array" aca="1" ref="H567" ca="1">IFERROR(_FV(STable[[#This Row],[Security Name]],"Change (%)",TRUE),0)</f>
        <v>3.8575999999999999E-2</v>
      </c>
      <c r="I567" s="17" cm="1">
        <f t="array" aca="1" ref="I567" ca="1">IFERROR(_FV(STable[[#This Row],[Security Name]],"P/E",TRUE),0)</f>
        <v>9.2414000000000005</v>
      </c>
      <c r="J567" s="17" cm="1">
        <f t="array" aca="1" ref="J567" ca="1">IFERROR(_FV(STable[[#This Row],[Security Name]],"Beta"),0)</f>
        <v>0.6331</v>
      </c>
    </row>
    <row r="568" spans="1:10" x14ac:dyDescent="0.3">
      <c r="A568" t="s">
        <v>2004</v>
      </c>
      <c r="B568" t="e" vm="567">
        <v>#VALUE!</v>
      </c>
      <c r="C568" t="s">
        <v>4069</v>
      </c>
      <c r="D568" t="s">
        <v>4191</v>
      </c>
      <c r="E568">
        <v>6035</v>
      </c>
      <c r="F568" cm="1">
        <f t="array" aca="1" ref="F568" ca="1">IFERROR(_FV(STable[[#This Row],[Security Name]],"Market cap",TRUE),_FV(STable[[#This Row],[Security Name]],"Volume average",TRUE)*STable[[#This Row],[Price]])</f>
        <v>1926190400</v>
      </c>
      <c r="G568" s="4" cm="1">
        <f t="array" aca="1" ref="G568" ca="1">_FV(STable[[#This Row],[Security Name]],"Price")</f>
        <v>18.5</v>
      </c>
      <c r="H568" s="1" cm="1">
        <f t="array" aca="1" ref="H568" ca="1">IFERROR(_FV(STable[[#This Row],[Security Name]],"Change (%)",TRUE),0)</f>
        <v>1.8162000000000001E-2</v>
      </c>
      <c r="I568" s="17" cm="1">
        <f t="array" aca="1" ref="I568" ca="1">IFERROR(_FV(STable[[#This Row],[Security Name]],"P/E",TRUE),0)</f>
        <v>36.381500000000003</v>
      </c>
      <c r="J568" s="17" cm="1">
        <f t="array" aca="1" ref="J568" ca="1">IFERROR(_FV(STable[[#This Row],[Security Name]],"Beta"),0)</f>
        <v>0.19470000000000001</v>
      </c>
    </row>
    <row r="569" spans="1:10" x14ac:dyDescent="0.3">
      <c r="A569" t="s">
        <v>2254</v>
      </c>
      <c r="B569" t="e" vm="568">
        <v>#VALUE!</v>
      </c>
      <c r="C569" t="s">
        <v>4069</v>
      </c>
      <c r="D569" t="s">
        <v>4191</v>
      </c>
      <c r="E569">
        <v>6035</v>
      </c>
      <c r="F569" cm="1">
        <f t="array" aca="1" ref="F569" ca="1">IFERROR(_FV(STable[[#This Row],[Security Name]],"Market cap",TRUE),_FV(STable[[#This Row],[Security Name]],"Volume average",TRUE)*STable[[#This Row],[Price]])</f>
        <v>64729885</v>
      </c>
      <c r="G569" s="4" cm="1">
        <f t="array" aca="1" ref="G569" ca="1">_FV(STable[[#This Row],[Security Name]],"Price")</f>
        <v>15.95</v>
      </c>
      <c r="H569" s="1" cm="1">
        <f t="array" aca="1" ref="H569" ca="1">IFERROR(_FV(STable[[#This Row],[Security Name]],"Change (%)",TRUE),0)</f>
        <v>-6.2659999999999994E-4</v>
      </c>
      <c r="I569" s="17" cm="1">
        <f t="array" aca="1" ref="I569" ca="1">IFERROR(_FV(STable[[#This Row],[Security Name]],"P/E",TRUE),0)</f>
        <v>28.3354</v>
      </c>
      <c r="J569" s="17" cm="1">
        <f t="array" aca="1" ref="J569" ca="1">IFERROR(_FV(STable[[#This Row],[Security Name]],"Beta"),0)</f>
        <v>0.13519999999999999</v>
      </c>
    </row>
    <row r="570" spans="1:10" x14ac:dyDescent="0.3">
      <c r="A570" t="s">
        <v>1774</v>
      </c>
      <c r="B570" t="e" vm="569">
        <v>#VALUE!</v>
      </c>
      <c r="C570" t="s">
        <v>4069</v>
      </c>
      <c r="D570" t="s">
        <v>4076</v>
      </c>
      <c r="E570">
        <v>6022</v>
      </c>
      <c r="F570" cm="1">
        <f t="array" aca="1" ref="F570" ca="1">IFERROR(_FV(STable[[#This Row],[Security Name]],"Market cap",TRUE),_FV(STable[[#This Row],[Security Name]],"Volume average",TRUE)*STable[[#This Row],[Price]])</f>
        <v>1446296972</v>
      </c>
      <c r="G570" s="4" cm="1">
        <f t="array" aca="1" ref="G570" ca="1">_FV(STable[[#This Row],[Security Name]],"Price")</f>
        <v>28.76</v>
      </c>
      <c r="H570" s="1" cm="1">
        <f t="array" aca="1" ref="H570" ca="1">IFERROR(_FV(STable[[#This Row],[Security Name]],"Change (%)",TRUE),0)</f>
        <v>2.6044000000000001E-2</v>
      </c>
      <c r="I570" s="17" cm="1">
        <f t="array" aca="1" ref="I570" ca="1">IFERROR(_FV(STable[[#This Row],[Security Name]],"P/E",TRUE),0)</f>
        <v>19.116</v>
      </c>
      <c r="J570" s="17" cm="1">
        <f t="array" aca="1" ref="J570" ca="1">IFERROR(_FV(STable[[#This Row],[Security Name]],"Beta"),0)</f>
        <v>1.0494000000000001</v>
      </c>
    </row>
    <row r="571" spans="1:10" x14ac:dyDescent="0.3">
      <c r="A571" t="s">
        <v>1571</v>
      </c>
      <c r="B571" t="e" vm="570">
        <v>#VALUE!</v>
      </c>
      <c r="C571" t="s">
        <v>4069</v>
      </c>
      <c r="D571" t="s">
        <v>4076</v>
      </c>
      <c r="E571">
        <v>6022</v>
      </c>
      <c r="F571" cm="1">
        <f t="array" aca="1" ref="F571" ca="1">IFERROR(_FV(STable[[#This Row],[Security Name]],"Market cap",TRUE),_FV(STable[[#This Row],[Security Name]],"Volume average",TRUE)*STable[[#This Row],[Price]])</f>
        <v>463664520</v>
      </c>
      <c r="G571" s="4" cm="1">
        <f t="array" aca="1" ref="G571" ca="1">_FV(STable[[#This Row],[Security Name]],"Price")</f>
        <v>31</v>
      </c>
      <c r="H571" s="1" cm="1">
        <f t="array" aca="1" ref="H571" ca="1">IFERROR(_FV(STable[[#This Row],[Security Name]],"Change (%)",TRUE),0)</f>
        <v>3.9918999999999996E-2</v>
      </c>
      <c r="I571" s="17" cm="1">
        <f t="array" aca="1" ref="I571" ca="1">IFERROR(_FV(STable[[#This Row],[Security Name]],"P/E",TRUE),0)</f>
        <v>20.766300000000001</v>
      </c>
      <c r="J571" s="17" cm="1">
        <f t="array" aca="1" ref="J571" ca="1">IFERROR(_FV(STable[[#This Row],[Security Name]],"Beta"),0)</f>
        <v>0.62490000000000001</v>
      </c>
    </row>
    <row r="572" spans="1:10" x14ac:dyDescent="0.3">
      <c r="A572" t="s">
        <v>1804</v>
      </c>
      <c r="B572" t="e" vm="571">
        <v>#VALUE!</v>
      </c>
      <c r="C572" t="s">
        <v>4069</v>
      </c>
      <c r="D572" t="s">
        <v>4076</v>
      </c>
      <c r="E572">
        <v>6022</v>
      </c>
      <c r="F572" cm="1">
        <f t="array" aca="1" ref="F572" ca="1">IFERROR(_FV(STable[[#This Row],[Security Name]],"Market cap",TRUE),_FV(STable[[#This Row],[Security Name]],"Volume average",TRUE)*STable[[#This Row],[Price]])</f>
        <v>8592516294</v>
      </c>
      <c r="G572" s="4" cm="1">
        <f t="array" aca="1" ref="G572" ca="1">_FV(STable[[#This Row],[Security Name]],"Price")</f>
        <v>29.63</v>
      </c>
      <c r="H572" s="1" cm="1">
        <f t="array" aca="1" ref="H572" ca="1">IFERROR(_FV(STable[[#This Row],[Security Name]],"Change (%)",TRUE),0)</f>
        <v>2.2782E-2</v>
      </c>
      <c r="I572" s="17" cm="1">
        <f t="array" aca="1" ref="I572" ca="1">IFERROR(_FV(STable[[#This Row],[Security Name]],"P/E",TRUE),0)</f>
        <v>13.0921</v>
      </c>
      <c r="J572" s="17" cm="1">
        <f t="array" aca="1" ref="J572" ca="1">IFERROR(_FV(STable[[#This Row],[Security Name]],"Beta"),0)</f>
        <v>0.59550000000000003</v>
      </c>
    </row>
    <row r="573" spans="1:10" x14ac:dyDescent="0.3">
      <c r="A573" t="s">
        <v>2371</v>
      </c>
      <c r="B573" t="e" vm="572">
        <v>#VALUE!</v>
      </c>
      <c r="C573" t="s">
        <v>4069</v>
      </c>
      <c r="D573" t="s">
        <v>4191</v>
      </c>
      <c r="E573">
        <v>6035</v>
      </c>
      <c r="F573" cm="1">
        <f t="array" aca="1" ref="F573" ca="1">IFERROR(_FV(STable[[#This Row],[Security Name]],"Market cap",TRUE),_FV(STable[[#This Row],[Security Name]],"Volume average",TRUE)*STable[[#This Row],[Price]])</f>
        <v>73676155</v>
      </c>
      <c r="G573" s="4" cm="1">
        <f t="array" aca="1" ref="G573" ca="1">_FV(STable[[#This Row],[Security Name]],"Price")</f>
        <v>17.52</v>
      </c>
      <c r="H573" s="1" cm="1">
        <f t="array" aca="1" ref="H573" ca="1">IFERROR(_FV(STable[[#This Row],[Security Name]],"Change (%)",TRUE),0)</f>
        <v>-6.5209999999999999E-3</v>
      </c>
      <c r="I573" s="17" cm="1">
        <f t="array" aca="1" ref="I573" ca="1">IFERROR(_FV(STable[[#This Row],[Security Name]],"P/E",TRUE),0)</f>
        <v>17.1127</v>
      </c>
      <c r="J573" s="17" cm="1">
        <f t="array" ref="J573">IFERROR(_FV(STable[[#This Row],[Security Name]],"Beta"),0)</f>
        <v>0</v>
      </c>
    </row>
    <row r="574" spans="1:10" x14ac:dyDescent="0.3">
      <c r="A574" t="s">
        <v>1764</v>
      </c>
      <c r="B574" t="e" vm="573">
        <v>#VALUE!</v>
      </c>
      <c r="C574" t="s">
        <v>4069</v>
      </c>
      <c r="D574" t="s">
        <v>4076</v>
      </c>
      <c r="E574">
        <v>6022</v>
      </c>
      <c r="F574" cm="1">
        <f t="array" aca="1" ref="F574" ca="1">IFERROR(_FV(STable[[#This Row],[Security Name]],"Market cap",TRUE),_FV(STable[[#This Row],[Security Name]],"Volume average",TRUE)*STable[[#This Row],[Price]])</f>
        <v>928850643</v>
      </c>
      <c r="G574" s="4" cm="1">
        <f t="array" aca="1" ref="G574" ca="1">_FV(STable[[#This Row],[Security Name]],"Price")</f>
        <v>35.134999999999998</v>
      </c>
      <c r="H574" s="1" cm="1">
        <f t="array" aca="1" ref="H574" ca="1">IFERROR(_FV(STable[[#This Row],[Security Name]],"Change (%)",TRUE),0)</f>
        <v>2.8542000000000001E-2</v>
      </c>
      <c r="I574" s="17" cm="1">
        <f t="array" aca="1" ref="I574" ca="1">IFERROR(_FV(STable[[#This Row],[Security Name]],"P/E",TRUE),0)</f>
        <v>12.2699</v>
      </c>
      <c r="J574" s="17" cm="1">
        <f t="array" aca="1" ref="J574" ca="1">IFERROR(_FV(STable[[#This Row],[Security Name]],"Beta"),0)</f>
        <v>0.88370000000000004</v>
      </c>
    </row>
    <row r="575" spans="1:10" x14ac:dyDescent="0.3">
      <c r="A575" t="s">
        <v>1156</v>
      </c>
      <c r="B575" t="e" vm="574">
        <v>#VALUE!</v>
      </c>
      <c r="C575" t="s">
        <v>4069</v>
      </c>
      <c r="D575" t="s">
        <v>4076</v>
      </c>
      <c r="E575">
        <v>6022</v>
      </c>
      <c r="F575" cm="1">
        <f t="array" aca="1" ref="F575" ca="1">IFERROR(_FV(STable[[#This Row],[Security Name]],"Market cap",TRUE),_FV(STable[[#This Row],[Security Name]],"Volume average",TRUE)*STable[[#This Row],[Price]])</f>
        <v>1225348440</v>
      </c>
      <c r="G575" s="4" cm="1">
        <f t="array" aca="1" ref="G575" ca="1">_FV(STable[[#This Row],[Security Name]],"Price")</f>
        <v>67.489999999999995</v>
      </c>
      <c r="H575" s="1" cm="1">
        <f t="array" aca="1" ref="H575" ca="1">IFERROR(_FV(STable[[#This Row],[Security Name]],"Change (%)",TRUE),0)</f>
        <v>4.0709000000000002E-2</v>
      </c>
      <c r="I575" s="17" cm="1">
        <f t="array" aca="1" ref="I575" ca="1">IFERROR(_FV(STable[[#This Row],[Security Name]],"P/E",TRUE),0)</f>
        <v>12.419700000000001</v>
      </c>
      <c r="J575" s="17" cm="1">
        <f t="array" aca="1" ref="J575" ca="1">IFERROR(_FV(STable[[#This Row],[Security Name]],"Beta"),0)</f>
        <v>0.57230000000000003</v>
      </c>
    </row>
    <row r="576" spans="1:10" x14ac:dyDescent="0.3">
      <c r="A576" t="s">
        <v>1077</v>
      </c>
      <c r="B576" t="e" vm="575">
        <v>#VALUE!</v>
      </c>
      <c r="C576" t="s">
        <v>4069</v>
      </c>
      <c r="D576" t="s">
        <v>4076</v>
      </c>
      <c r="E576">
        <v>6022</v>
      </c>
      <c r="F576" cm="1">
        <f t="array" aca="1" ref="F576" ca="1">IFERROR(_FV(STable[[#This Row],[Security Name]],"Market cap",TRUE),_FV(STable[[#This Row],[Security Name]],"Volume average",TRUE)*STable[[#This Row],[Price]])</f>
        <v>2606231137</v>
      </c>
      <c r="G576" s="4" cm="1">
        <f t="array" aca="1" ref="G576" ca="1">_FV(STable[[#This Row],[Security Name]],"Price")</f>
        <v>77.38</v>
      </c>
      <c r="H576" s="1" cm="1">
        <f t="array" aca="1" ref="H576" ca="1">IFERROR(_FV(STable[[#This Row],[Security Name]],"Change (%)",TRUE),0)</f>
        <v>2.341E-2</v>
      </c>
      <c r="I576" s="17" cm="1">
        <f t="array" aca="1" ref="I576" ca="1">IFERROR(_FV(STable[[#This Row],[Security Name]],"P/E",TRUE),0)</f>
        <v>12.4861</v>
      </c>
      <c r="J576" s="17" cm="1">
        <f t="array" aca="1" ref="J576" ca="1">IFERROR(_FV(STable[[#This Row],[Security Name]],"Beta"),0)</f>
        <v>1.5565</v>
      </c>
    </row>
    <row r="577" spans="1:10" x14ac:dyDescent="0.3">
      <c r="A577" t="s">
        <v>1935</v>
      </c>
      <c r="B577" t="e" vm="576">
        <v>#VALUE!</v>
      </c>
      <c r="C577" t="s">
        <v>4069</v>
      </c>
      <c r="D577" t="s">
        <v>4076</v>
      </c>
      <c r="E577">
        <v>6022</v>
      </c>
      <c r="F577" cm="1">
        <f t="array" aca="1" ref="F577" ca="1">IFERROR(_FV(STable[[#This Row],[Security Name]],"Market cap",TRUE),_FV(STable[[#This Row],[Security Name]],"Volume average",TRUE)*STable[[#This Row],[Price]])</f>
        <v>2802600336</v>
      </c>
      <c r="G577" s="4" cm="1">
        <f t="array" aca="1" ref="G577" ca="1">_FV(STable[[#This Row],[Security Name]],"Price")</f>
        <v>20.64</v>
      </c>
      <c r="H577" s="1" cm="1">
        <f t="array" aca="1" ref="H577" ca="1">IFERROR(_FV(STable[[#This Row],[Security Name]],"Change (%)",TRUE),0)</f>
        <v>2.7888000000000003E-2</v>
      </c>
      <c r="I577" s="17" cm="1">
        <f t="array" aca="1" ref="I577" ca="1">IFERROR(_FV(STable[[#This Row],[Security Name]],"P/E",TRUE),0)</f>
        <v>13.5335</v>
      </c>
      <c r="J577" s="17" cm="1">
        <f t="array" aca="1" ref="J577" ca="1">IFERROR(_FV(STable[[#This Row],[Security Name]],"Beta"),0)</f>
        <v>0.67749999999999999</v>
      </c>
    </row>
    <row r="578" spans="1:10" x14ac:dyDescent="0.3">
      <c r="A578" t="s">
        <v>1883</v>
      </c>
      <c r="B578" t="e" vm="577">
        <v>#VALUE!</v>
      </c>
      <c r="C578" t="s">
        <v>4069</v>
      </c>
      <c r="D578" t="s">
        <v>4076</v>
      </c>
      <c r="E578">
        <v>6022</v>
      </c>
      <c r="F578" cm="1">
        <f t="array" aca="1" ref="F578" ca="1">IFERROR(_FV(STable[[#This Row],[Security Name]],"Market cap",TRUE),_FV(STable[[#This Row],[Security Name]],"Volume average",TRUE)*STable[[#This Row],[Price]])</f>
        <v>135432500</v>
      </c>
      <c r="G578" s="4" cm="1">
        <f t="array" aca="1" ref="G578" ca="1">_FV(STable[[#This Row],[Security Name]],"Price")</f>
        <v>18.43</v>
      </c>
      <c r="H578" s="1" cm="1">
        <f t="array" aca="1" ref="H578" ca="1">IFERROR(_FV(STable[[#This Row],[Security Name]],"Change (%)",TRUE),0)</f>
        <v>0</v>
      </c>
      <c r="I578" s="17" cm="1">
        <f t="array" aca="1" ref="I578" ca="1">IFERROR(_FV(STable[[#This Row],[Security Name]],"P/E",TRUE),0)</f>
        <v>8.48</v>
      </c>
      <c r="J578" s="17" cm="1">
        <f t="array" aca="1" ref="J578" ca="1">IFERROR(_FV(STable[[#This Row],[Security Name]],"Beta"),0)</f>
        <v>0.67710000000000004</v>
      </c>
    </row>
    <row r="579" spans="1:10" x14ac:dyDescent="0.3">
      <c r="A579" t="s">
        <v>1180</v>
      </c>
      <c r="B579" t="e" vm="578">
        <v>#VALUE!</v>
      </c>
      <c r="C579" t="s">
        <v>4069</v>
      </c>
      <c r="D579" t="s">
        <v>4076</v>
      </c>
      <c r="E579">
        <v>6022</v>
      </c>
      <c r="F579" cm="1">
        <f t="array" aca="1" ref="F579" ca="1">IFERROR(_FV(STable[[#This Row],[Security Name]],"Market cap",TRUE),_FV(STable[[#This Row],[Security Name]],"Volume average",TRUE)*STable[[#This Row],[Price]])</f>
        <v>325016624</v>
      </c>
      <c r="G579" s="4" cm="1">
        <f t="array" aca="1" ref="G579" ca="1">_FV(STable[[#This Row],[Security Name]],"Price")</f>
        <v>67.610100000000003</v>
      </c>
      <c r="H579" s="1" cm="1">
        <f t="array" aca="1" ref="H579" ca="1">IFERROR(_FV(STable[[#This Row],[Security Name]],"Change (%)",TRUE),0)</f>
        <v>4.3365999999999995E-2</v>
      </c>
      <c r="I579" s="17" cm="1">
        <f t="array" aca="1" ref="I579" ca="1">IFERROR(_FV(STable[[#This Row],[Security Name]],"P/E",TRUE),0)</f>
        <v>8.8717000000000006</v>
      </c>
      <c r="J579" s="17" cm="1">
        <f t="array" aca="1" ref="J579" ca="1">IFERROR(_FV(STable[[#This Row],[Security Name]],"Beta"),0)</f>
        <v>0.42499999999999999</v>
      </c>
    </row>
    <row r="580" spans="1:10" x14ac:dyDescent="0.3">
      <c r="A580" t="s">
        <v>1873</v>
      </c>
      <c r="B580" t="e" vm="579">
        <v>#VALUE!</v>
      </c>
      <c r="C580" t="s">
        <v>4069</v>
      </c>
      <c r="D580" t="s">
        <v>4076</v>
      </c>
      <c r="E580">
        <v>6022</v>
      </c>
      <c r="F580" cm="1">
        <f t="array" aca="1" ref="F580" ca="1">IFERROR(_FV(STable[[#This Row],[Security Name]],"Market cap",TRUE),_FV(STable[[#This Row],[Security Name]],"Volume average",TRUE)*STable[[#This Row],[Price]])</f>
        <v>426263712</v>
      </c>
      <c r="G580" s="4" cm="1">
        <f t="array" aca="1" ref="G580" ca="1">_FV(STable[[#This Row],[Security Name]],"Price")</f>
        <v>23.8</v>
      </c>
      <c r="H580" s="1" cm="1">
        <f t="array" aca="1" ref="H580" ca="1">IFERROR(_FV(STable[[#This Row],[Security Name]],"Change (%)",TRUE),0)</f>
        <v>2.7189999999999999E-2</v>
      </c>
      <c r="I580" s="17" cm="1">
        <f t="array" aca="1" ref="I580" ca="1">IFERROR(_FV(STable[[#This Row],[Security Name]],"P/E",TRUE),0)</f>
        <v>13.568199999999999</v>
      </c>
      <c r="J580" s="17" cm="1">
        <f t="array" aca="1" ref="J580" ca="1">IFERROR(_FV(STable[[#This Row],[Security Name]],"Beta"),0)</f>
        <v>0.4834</v>
      </c>
    </row>
    <row r="581" spans="1:10" x14ac:dyDescent="0.3">
      <c r="A581" t="s">
        <v>2255</v>
      </c>
      <c r="B581" t="e" vm="580">
        <v>#VALUE!</v>
      </c>
      <c r="C581" t="s">
        <v>4069</v>
      </c>
      <c r="D581" t="s">
        <v>4191</v>
      </c>
      <c r="E581">
        <v>6035</v>
      </c>
      <c r="F581" cm="1">
        <f t="array" aca="1" ref="F581" ca="1">IFERROR(_FV(STable[[#This Row],[Security Name]],"Market cap",TRUE),_FV(STable[[#This Row],[Security Name]],"Volume average",TRUE)*STable[[#This Row],[Price]])</f>
        <v>198445652</v>
      </c>
      <c r="G581" s="4" cm="1">
        <f t="array" aca="1" ref="G581" ca="1">_FV(STable[[#This Row],[Security Name]],"Price")</f>
        <v>20.61</v>
      </c>
      <c r="H581" s="1" cm="1">
        <f t="array" aca="1" ref="H581" ca="1">IFERROR(_FV(STable[[#This Row],[Security Name]],"Change (%)",TRUE),0)</f>
        <v>1.3273999999999999E-2</v>
      </c>
      <c r="I581" s="17" cm="1">
        <f t="array" aca="1" ref="I581" ca="1">IFERROR(_FV(STable[[#This Row],[Security Name]],"P/E",TRUE),0)</f>
        <v>14.132899999999999</v>
      </c>
      <c r="J581" s="17" cm="1">
        <f t="array" aca="1" ref="J581" ca="1">IFERROR(_FV(STable[[#This Row],[Security Name]],"Beta"),0)</f>
        <v>0.54510000000000003</v>
      </c>
    </row>
    <row r="582" spans="1:10" x14ac:dyDescent="0.3">
      <c r="A582" t="s">
        <v>1806</v>
      </c>
      <c r="B582" t="e" vm="581">
        <v>#VALUE!</v>
      </c>
      <c r="C582" t="s">
        <v>4069</v>
      </c>
      <c r="D582" t="s">
        <v>4092</v>
      </c>
      <c r="E582">
        <v>6021</v>
      </c>
      <c r="F582" cm="1">
        <f t="array" aca="1" ref="F582" ca="1">IFERROR(_FV(STable[[#This Row],[Security Name]],"Market cap",TRUE),_FV(STable[[#This Row],[Security Name]],"Volume average",TRUE)*STable[[#This Row],[Price]])</f>
        <v>1630176300</v>
      </c>
      <c r="G582" s="4" cm="1">
        <f t="array" aca="1" ref="G582" ca="1">_FV(STable[[#This Row],[Security Name]],"Price")</f>
        <v>37.145000000000003</v>
      </c>
      <c r="H582" s="1" cm="1">
        <f t="array" aca="1" ref="H582" ca="1">IFERROR(_FV(STable[[#This Row],[Security Name]],"Change (%)",TRUE),0)</f>
        <v>4.1935E-2</v>
      </c>
      <c r="I582" s="17" cm="1">
        <f t="array" aca="1" ref="I582" ca="1">IFERROR(_FV(STable[[#This Row],[Security Name]],"P/E",TRUE),0)</f>
        <v>15.7461</v>
      </c>
      <c r="J582" s="17" cm="1">
        <f t="array" aca="1" ref="J582" ca="1">IFERROR(_FV(STable[[#This Row],[Security Name]],"Beta"),0)</f>
        <v>1.0190999999999999</v>
      </c>
    </row>
    <row r="583" spans="1:10" x14ac:dyDescent="0.3">
      <c r="A583" t="s">
        <v>2093</v>
      </c>
      <c r="B583" t="e" vm="582">
        <v>#VALUE!</v>
      </c>
      <c r="C583" t="s">
        <v>4069</v>
      </c>
      <c r="D583" t="s">
        <v>4191</v>
      </c>
      <c r="E583">
        <v>6035</v>
      </c>
      <c r="F583" cm="1">
        <f t="array" aca="1" ref="F583" ca="1">IFERROR(_FV(STable[[#This Row],[Security Name]],"Market cap",TRUE),_FV(STable[[#This Row],[Security Name]],"Volume average",TRUE)*STable[[#This Row],[Price]])</f>
        <v>4936550279</v>
      </c>
      <c r="G583" s="4" cm="1">
        <f t="array" aca="1" ref="G583" ca="1">_FV(STable[[#This Row],[Security Name]],"Price")</f>
        <v>21.11</v>
      </c>
      <c r="H583" s="1" cm="1">
        <f t="array" aca="1" ref="H583" ca="1">IFERROR(_FV(STable[[#This Row],[Security Name]],"Change (%)",TRUE),0)</f>
        <v>1.8331E-2</v>
      </c>
      <c r="I583" s="17" cm="1">
        <f t="array" aca="1" ref="I583" ca="1">IFERROR(_FV(STable[[#This Row],[Security Name]],"P/E",TRUE),0)</f>
        <v>52.801400000000001</v>
      </c>
      <c r="J583" s="17" cm="1">
        <f t="array" aca="1" ref="J583" ca="1">IFERROR(_FV(STable[[#This Row],[Security Name]],"Beta"),0)</f>
        <v>0.74019999999999997</v>
      </c>
    </row>
    <row r="584" spans="1:10" x14ac:dyDescent="0.3">
      <c r="A584" t="s">
        <v>2165</v>
      </c>
      <c r="B584" t="e" vm="583">
        <v>#VALUE!</v>
      </c>
      <c r="C584" t="s">
        <v>4069</v>
      </c>
      <c r="D584" t="s">
        <v>4076</v>
      </c>
      <c r="E584">
        <v>6022</v>
      </c>
      <c r="F584" cm="1">
        <f t="array" aca="1" ref="F584" ca="1">IFERROR(_FV(STable[[#This Row],[Security Name]],"Market cap",TRUE),_FV(STable[[#This Row],[Security Name]],"Volume average",TRUE)*STable[[#This Row],[Price]])</f>
        <v>177310471</v>
      </c>
      <c r="G584" s="4" cm="1">
        <f t="array" aca="1" ref="G584" ca="1">_FV(STable[[#This Row],[Security Name]],"Price")</f>
        <v>22.26</v>
      </c>
      <c r="H584" s="1" cm="1">
        <f t="array" aca="1" ref="H584" ca="1">IFERROR(_FV(STable[[#This Row],[Security Name]],"Change (%)",TRUE),0)</f>
        <v>2.5333999999999999E-2</v>
      </c>
      <c r="I584" s="17" cm="1">
        <f t="array" aca="1" ref="I584" ca="1">IFERROR(_FV(STable[[#This Row],[Security Name]],"P/E",TRUE),0)</f>
        <v>11.738</v>
      </c>
      <c r="J584" s="17" cm="1">
        <f t="array" aca="1" ref="J584" ca="1">IFERROR(_FV(STable[[#This Row],[Security Name]],"Beta"),0)</f>
        <v>0.3286</v>
      </c>
    </row>
    <row r="585" spans="1:10" x14ac:dyDescent="0.3">
      <c r="A585" t="s">
        <v>2198</v>
      </c>
      <c r="B585" t="e" vm="584">
        <v>#VALUE!</v>
      </c>
      <c r="C585" t="s">
        <v>4069</v>
      </c>
      <c r="D585" t="s">
        <v>4214</v>
      </c>
      <c r="E585">
        <v>6036</v>
      </c>
      <c r="F585" cm="1">
        <f t="array" aca="1" ref="F585" ca="1">IFERROR(_FV(STable[[#This Row],[Security Name]],"Market cap",TRUE),_FV(STable[[#This Row],[Security Name]],"Volume average",TRUE)*STable[[#This Row],[Price]])</f>
        <v>160192660</v>
      </c>
      <c r="G585" s="4" cm="1">
        <f t="array" aca="1" ref="G585" ca="1">_FV(STable[[#This Row],[Security Name]],"Price")</f>
        <v>18.25</v>
      </c>
      <c r="H585" s="1" cm="1">
        <f t="array" aca="1" ref="H585" ca="1">IFERROR(_FV(STable[[#This Row],[Security Name]],"Change (%)",TRUE),0)</f>
        <v>6.6190000000000008E-3</v>
      </c>
      <c r="I585" s="17" cm="1">
        <f t="array" aca="1" ref="I585" ca="1">IFERROR(_FV(STable[[#This Row],[Security Name]],"P/E",TRUE),0)</f>
        <v>22.924299999999999</v>
      </c>
      <c r="J585" s="17" cm="1">
        <f t="array" aca="1" ref="J585" ca="1">IFERROR(_FV(STable[[#This Row],[Security Name]],"Beta"),0)</f>
        <v>0.50360000000000005</v>
      </c>
    </row>
    <row r="586" spans="1:10" x14ac:dyDescent="0.3">
      <c r="A586" t="s">
        <v>1212</v>
      </c>
      <c r="B586" t="e" vm="585">
        <v>#VALUE!</v>
      </c>
      <c r="C586" t="s">
        <v>4069</v>
      </c>
      <c r="D586" t="s">
        <v>4076</v>
      </c>
      <c r="E586">
        <v>6022</v>
      </c>
      <c r="F586" cm="1">
        <f t="array" aca="1" ref="F586" ca="1">IFERROR(_FV(STable[[#This Row],[Security Name]],"Market cap",TRUE),_FV(STable[[#This Row],[Security Name]],"Volume average",TRUE)*STable[[#This Row],[Price]])</f>
        <v>2160543377</v>
      </c>
      <c r="G586" s="4" cm="1">
        <f t="array" aca="1" ref="G586" ca="1">_FV(STable[[#This Row],[Security Name]],"Price")</f>
        <v>58.645000000000003</v>
      </c>
      <c r="H586" s="1" cm="1">
        <f t="array" aca="1" ref="H586" ca="1">IFERROR(_FV(STable[[#This Row],[Security Name]],"Change (%)",TRUE),0)</f>
        <v>2.2936999999999999E-2</v>
      </c>
      <c r="I586" s="17" cm="1">
        <f t="array" aca="1" ref="I586" ca="1">IFERROR(_FV(STable[[#This Row],[Security Name]],"P/E",TRUE),0)</f>
        <v>11.057</v>
      </c>
      <c r="J586" s="17" cm="1">
        <f t="array" aca="1" ref="J586" ca="1">IFERROR(_FV(STable[[#This Row],[Security Name]],"Beta"),0)</f>
        <v>0.81489999999999996</v>
      </c>
    </row>
    <row r="587" spans="1:10" x14ac:dyDescent="0.3">
      <c r="A587" t="s">
        <v>1781</v>
      </c>
      <c r="B587" t="e" vm="586">
        <v>#VALUE!</v>
      </c>
      <c r="C587" t="s">
        <v>4069</v>
      </c>
      <c r="D587" t="s">
        <v>4076</v>
      </c>
      <c r="E587">
        <v>6022</v>
      </c>
      <c r="F587" cm="1">
        <f t="array" aca="1" ref="F587" ca="1">IFERROR(_FV(STable[[#This Row],[Security Name]],"Market cap",TRUE),_FV(STable[[#This Row],[Security Name]],"Volume average",TRUE)*STable[[#This Row],[Price]])</f>
        <v>850632051</v>
      </c>
      <c r="G587" s="4" cm="1">
        <f t="array" aca="1" ref="G587" ca="1">_FV(STable[[#This Row],[Security Name]],"Price")</f>
        <v>28.015000000000001</v>
      </c>
      <c r="H587" s="1" cm="1">
        <f t="array" aca="1" ref="H587" ca="1">IFERROR(_FV(STable[[#This Row],[Security Name]],"Change (%)",TRUE),0)</f>
        <v>2.4689000000000003E-2</v>
      </c>
      <c r="I587" s="17" cm="1">
        <f t="array" aca="1" ref="I587" ca="1">IFERROR(_FV(STable[[#This Row],[Security Name]],"P/E",TRUE),0)</f>
        <v>0</v>
      </c>
      <c r="J587" s="17" cm="1">
        <f t="array" aca="1" ref="J587" ca="1">IFERROR(_FV(STable[[#This Row],[Security Name]],"Beta"),0)</f>
        <v>1.0165999999999999</v>
      </c>
    </row>
    <row r="588" spans="1:10" x14ac:dyDescent="0.3">
      <c r="A588" t="s">
        <v>1350</v>
      </c>
      <c r="B588" t="e" vm="587">
        <v>#VALUE!</v>
      </c>
      <c r="C588" t="s">
        <v>4069</v>
      </c>
      <c r="D588" t="s">
        <v>4076</v>
      </c>
      <c r="E588">
        <v>6022</v>
      </c>
      <c r="F588" cm="1">
        <f t="array" aca="1" ref="F588" ca="1">IFERROR(_FV(STable[[#This Row],[Security Name]],"Market cap",TRUE),_FV(STable[[#This Row],[Security Name]],"Volume average",TRUE)*STable[[#This Row],[Price]])</f>
        <v>955282920</v>
      </c>
      <c r="G588" s="4" cm="1">
        <f t="array" aca="1" ref="G588" ca="1">_FV(STable[[#This Row],[Security Name]],"Price")</f>
        <v>46</v>
      </c>
      <c r="H588" s="1" cm="1">
        <f t="array" aca="1" ref="H588" ca="1">IFERROR(_FV(STable[[#This Row],[Security Name]],"Change (%)",TRUE),0)</f>
        <v>2.0635000000000001E-2</v>
      </c>
      <c r="I588" s="17" cm="1">
        <f t="array" aca="1" ref="I588" ca="1">IFERROR(_FV(STable[[#This Row],[Security Name]],"P/E",TRUE),0)</f>
        <v>35.031599999999997</v>
      </c>
      <c r="J588" s="17" cm="1">
        <f t="array" aca="1" ref="J588" ca="1">IFERROR(_FV(STable[[#This Row],[Security Name]],"Beta"),0)</f>
        <v>0.8105</v>
      </c>
    </row>
    <row r="589" spans="1:10" x14ac:dyDescent="0.3">
      <c r="A589" t="s">
        <v>1074</v>
      </c>
      <c r="B589" t="e" vm="588">
        <v>#VALUE!</v>
      </c>
      <c r="C589" t="s">
        <v>4069</v>
      </c>
      <c r="D589" t="s">
        <v>4140</v>
      </c>
      <c r="E589">
        <v>6029</v>
      </c>
      <c r="F589" cm="1">
        <f t="array" aca="1" ref="F589" ca="1">IFERROR(_FV(STable[[#This Row],[Security Name]],"Market cap",TRUE),_FV(STable[[#This Row],[Security Name]],"Volume average",TRUE)*STable[[#This Row],[Price]])</f>
        <v>966006558</v>
      </c>
      <c r="G589" s="4" cm="1">
        <f t="array" aca="1" ref="G589" ca="1">_FV(STable[[#This Row],[Security Name]],"Price")</f>
        <v>116.96</v>
      </c>
      <c r="H589" s="1" cm="1">
        <f t="array" aca="1" ref="H589" ca="1">IFERROR(_FV(STable[[#This Row],[Security Name]],"Change (%)",TRUE),0)</f>
        <v>3.8813E-2</v>
      </c>
      <c r="I589" s="17" cm="1">
        <f t="array" aca="1" ref="I589" ca="1">IFERROR(_FV(STable[[#This Row],[Security Name]],"P/E",TRUE),0)</f>
        <v>19.933499999999999</v>
      </c>
      <c r="J589" s="17" cm="1">
        <f t="array" aca="1" ref="J589" ca="1">IFERROR(_FV(STable[[#This Row],[Security Name]],"Beta"),0)</f>
        <v>0.4531</v>
      </c>
    </row>
    <row r="590" spans="1:10" x14ac:dyDescent="0.3">
      <c r="A590" t="s">
        <v>759</v>
      </c>
      <c r="B590" t="e" vm="589">
        <v>#VALUE!</v>
      </c>
      <c r="C590" t="s">
        <v>4069</v>
      </c>
      <c r="D590" t="s">
        <v>4076</v>
      </c>
      <c r="E590">
        <v>6022</v>
      </c>
      <c r="F590" cm="1">
        <f t="array" aca="1" ref="F590" ca="1">IFERROR(_FV(STable[[#This Row],[Security Name]],"Market cap",TRUE),_FV(STable[[#This Row],[Security Name]],"Volume average",TRUE)*STable[[#This Row],[Price]])</f>
        <v>16219647867</v>
      </c>
      <c r="G590" s="4" cm="1">
        <f t="array" aca="1" ref="G590" ca="1">_FV(STable[[#This Row],[Security Name]],"Price")</f>
        <v>118.41</v>
      </c>
      <c r="H590" s="1" cm="1">
        <f t="array" aca="1" ref="H590" ca="1">IFERROR(_FV(STable[[#This Row],[Security Name]],"Change (%)",TRUE),0)</f>
        <v>2.1568E-2</v>
      </c>
      <c r="I590" s="17" cm="1">
        <f t="array" aca="1" ref="I590" ca="1">IFERROR(_FV(STable[[#This Row],[Security Name]],"P/E",TRUE),0)</f>
        <v>12.436199999999999</v>
      </c>
      <c r="J590" s="17" cm="1">
        <f t="array" aca="1" ref="J590" ca="1">IFERROR(_FV(STable[[#This Row],[Security Name]],"Beta"),0)</f>
        <v>0.90300000000000002</v>
      </c>
    </row>
    <row r="591" spans="1:10" x14ac:dyDescent="0.3">
      <c r="A591" t="s">
        <v>1364</v>
      </c>
      <c r="B591" t="e" vm="590">
        <v>#VALUE!</v>
      </c>
      <c r="C591" t="s">
        <v>4069</v>
      </c>
      <c r="D591" t="s">
        <v>4076</v>
      </c>
      <c r="E591">
        <v>6022</v>
      </c>
      <c r="F591" cm="1">
        <f t="array" aca="1" ref="F591" ca="1">IFERROR(_FV(STable[[#This Row],[Security Name]],"Market cap",TRUE),_FV(STable[[#This Row],[Security Name]],"Volume average",TRUE)*STable[[#This Row],[Price]])</f>
        <v>497482952</v>
      </c>
      <c r="G591" s="4" cm="1">
        <f t="array" aca="1" ref="G591" ca="1">_FV(STable[[#This Row],[Security Name]],"Price")</f>
        <v>59.63</v>
      </c>
      <c r="H591" s="1" cm="1">
        <f t="array" aca="1" ref="H591" ca="1">IFERROR(_FV(STable[[#This Row],[Security Name]],"Change (%)",TRUE),0)</f>
        <v>2.9167999999999999E-2</v>
      </c>
      <c r="I591" s="17" cm="1">
        <f t="array" aca="1" ref="I591" ca="1">IFERROR(_FV(STable[[#This Row],[Security Name]],"P/E",TRUE),0)</f>
        <v>10.0227</v>
      </c>
      <c r="J591" s="17" cm="1">
        <f t="array" aca="1" ref="J591" ca="1">IFERROR(_FV(STable[[#This Row],[Security Name]],"Beta"),0)</f>
        <v>0.71499999999999997</v>
      </c>
    </row>
    <row r="592" spans="1:10" x14ac:dyDescent="0.3">
      <c r="A592" t="s">
        <v>1246</v>
      </c>
      <c r="B592" t="e" vm="591">
        <v>#VALUE!</v>
      </c>
      <c r="C592" t="s">
        <v>4069</v>
      </c>
      <c r="D592" t="s">
        <v>4076</v>
      </c>
      <c r="E592">
        <v>6022</v>
      </c>
      <c r="F592" cm="1">
        <f t="array" aca="1" ref="F592" ca="1">IFERROR(_FV(STable[[#This Row],[Security Name]],"Market cap",TRUE),_FV(STable[[#This Row],[Security Name]],"Volume average",TRUE)*STable[[#This Row],[Price]])</f>
        <v>2771945458</v>
      </c>
      <c r="G592" s="4" cm="1">
        <f t="array" aca="1" ref="G592" ca="1">_FV(STable[[#This Row],[Security Name]],"Price")</f>
        <v>53.91</v>
      </c>
      <c r="H592" s="1" cm="1">
        <f t="array" aca="1" ref="H592" ca="1">IFERROR(_FV(STable[[#This Row],[Security Name]],"Change (%)",TRUE),0)</f>
        <v>1.2394000000000001E-2</v>
      </c>
      <c r="I592" s="17" cm="1">
        <f t="array" aca="1" ref="I592" ca="1">IFERROR(_FV(STable[[#This Row],[Security Name]],"P/E",TRUE),0)</f>
        <v>22.407399999999999</v>
      </c>
      <c r="J592" s="17" cm="1">
        <f t="array" aca="1" ref="J592" ca="1">IFERROR(_FV(STable[[#This Row],[Security Name]],"Beta"),0)</f>
        <v>0.99050000000000005</v>
      </c>
    </row>
    <row r="593" spans="1:10" x14ac:dyDescent="0.3">
      <c r="A593" t="s">
        <v>1407</v>
      </c>
      <c r="B593" t="e" vm="592">
        <v>#VALUE!</v>
      </c>
      <c r="C593" t="s">
        <v>4069</v>
      </c>
      <c r="D593" t="s">
        <v>4076</v>
      </c>
      <c r="E593">
        <v>6022</v>
      </c>
      <c r="F593" cm="1">
        <f t="array" aca="1" ref="F593" ca="1">IFERROR(_FV(STable[[#This Row],[Security Name]],"Market cap",TRUE),_FV(STable[[#This Row],[Security Name]],"Volume average",TRUE)*STable[[#This Row],[Price]])</f>
        <v>2473763804</v>
      </c>
      <c r="G593" s="4" cm="1">
        <f t="array" aca="1" ref="G593" ca="1">_FV(STable[[#This Row],[Security Name]],"Price")</f>
        <v>59.71</v>
      </c>
      <c r="H593" s="1" cm="1">
        <f t="array" aca="1" ref="H593" ca="1">IFERROR(_FV(STable[[#This Row],[Security Name]],"Change (%)",TRUE),0)</f>
        <v>3.0727000000000001E-2</v>
      </c>
      <c r="I593" s="17" cm="1">
        <f t="array" aca="1" ref="I593" ca="1">IFERROR(_FV(STable[[#This Row],[Security Name]],"P/E",TRUE),0)</f>
        <v>22.409500000000001</v>
      </c>
      <c r="J593" s="17" cm="1">
        <f t="array" aca="1" ref="J593" ca="1">IFERROR(_FV(STable[[#This Row],[Security Name]],"Beta"),0)</f>
        <v>0.85819999999999996</v>
      </c>
    </row>
    <row r="594" spans="1:10" x14ac:dyDescent="0.3">
      <c r="A594" t="s">
        <v>1656</v>
      </c>
      <c r="B594" t="e" vm="593">
        <v>#VALUE!</v>
      </c>
      <c r="C594" t="s">
        <v>4069</v>
      </c>
      <c r="D594" t="s">
        <v>4076</v>
      </c>
      <c r="E594">
        <v>6022</v>
      </c>
      <c r="F594" cm="1">
        <f t="array" aca="1" ref="F594" ca="1">IFERROR(_FV(STable[[#This Row],[Security Name]],"Market cap",TRUE),_FV(STable[[#This Row],[Security Name]],"Volume average",TRUE)*STable[[#This Row],[Price]])</f>
        <v>332192682</v>
      </c>
      <c r="G594" s="4" cm="1">
        <f t="array" aca="1" ref="G594" ca="1">_FV(STable[[#This Row],[Security Name]],"Price")</f>
        <v>29.475000000000001</v>
      </c>
      <c r="H594" s="1" cm="1">
        <f t="array" aca="1" ref="H594" ca="1">IFERROR(_FV(STable[[#This Row],[Security Name]],"Change (%)",TRUE),0)</f>
        <v>2.8077999999999999E-2</v>
      </c>
      <c r="I594" s="17" cm="1">
        <f t="array" aca="1" ref="I594" ca="1">IFERROR(_FV(STable[[#This Row],[Security Name]],"P/E",TRUE),0)</f>
        <v>9.5929000000000002</v>
      </c>
      <c r="J594" s="17" cm="1">
        <f t="array" aca="1" ref="J594" ca="1">IFERROR(_FV(STable[[#This Row],[Security Name]],"Beta"),0)</f>
        <v>0.52290000000000003</v>
      </c>
    </row>
    <row r="595" spans="1:10" x14ac:dyDescent="0.3">
      <c r="A595" t="s">
        <v>1513</v>
      </c>
      <c r="B595" t="e" vm="594">
        <v>#VALUE!</v>
      </c>
      <c r="C595" t="s">
        <v>4069</v>
      </c>
      <c r="D595" t="s">
        <v>4191</v>
      </c>
      <c r="E595">
        <v>6035</v>
      </c>
      <c r="F595" cm="1">
        <f t="array" aca="1" ref="F595" ca="1">IFERROR(_FV(STable[[#This Row],[Security Name]],"Market cap",TRUE),_FV(STable[[#This Row],[Security Name]],"Volume average",TRUE)*STable[[#This Row],[Price]])</f>
        <v>183937239</v>
      </c>
      <c r="G595" s="4" cm="1">
        <f t="array" aca="1" ref="G595" ca="1">_FV(STable[[#This Row],[Security Name]],"Price")</f>
        <v>54.98</v>
      </c>
      <c r="H595" s="1" cm="1">
        <f t="array" aca="1" ref="H595" ca="1">IFERROR(_FV(STable[[#This Row],[Security Name]],"Change (%)",TRUE),0)</f>
        <v>4.4650999999999996E-2</v>
      </c>
      <c r="I595" s="17" cm="1">
        <f t="array" aca="1" ref="I595" ca="1">IFERROR(_FV(STable[[#This Row],[Security Name]],"P/E",TRUE),0)</f>
        <v>11.2424</v>
      </c>
      <c r="J595" s="17" cm="1">
        <f t="array" aca="1" ref="J595" ca="1">IFERROR(_FV(STable[[#This Row],[Security Name]],"Beta"),0)</f>
        <v>0.68779999999999997</v>
      </c>
    </row>
    <row r="596" spans="1:10" x14ac:dyDescent="0.3">
      <c r="A596" t="s">
        <v>1339</v>
      </c>
      <c r="B596" t="e" vm="595">
        <v>#VALUE!</v>
      </c>
      <c r="C596" t="s">
        <v>4069</v>
      </c>
      <c r="D596" t="s">
        <v>4076</v>
      </c>
      <c r="E596">
        <v>6022</v>
      </c>
      <c r="F596" cm="1">
        <f t="array" aca="1" ref="F596" ca="1">IFERROR(_FV(STable[[#This Row],[Security Name]],"Market cap",TRUE),_FV(STable[[#This Row],[Security Name]],"Volume average",TRUE)*STable[[#This Row],[Price]])</f>
        <v>828523928</v>
      </c>
      <c r="G596" s="4" cm="1">
        <f t="array" aca="1" ref="G596" ca="1">_FV(STable[[#This Row],[Security Name]],"Price")</f>
        <v>43.435000000000002</v>
      </c>
      <c r="H596" s="1" cm="1">
        <f t="array" aca="1" ref="H596" ca="1">IFERROR(_FV(STable[[#This Row],[Security Name]],"Change (%)",TRUE),0)</f>
        <v>2.8534E-2</v>
      </c>
      <c r="I596" s="17" cm="1">
        <f t="array" aca="1" ref="I596" ca="1">IFERROR(_FV(STable[[#This Row],[Security Name]],"P/E",TRUE),0)</f>
        <v>16.3887</v>
      </c>
      <c r="J596" s="17" cm="1">
        <f t="array" aca="1" ref="J596" ca="1">IFERROR(_FV(STable[[#This Row],[Security Name]],"Beta"),0)</f>
        <v>0.48259999999999997</v>
      </c>
    </row>
    <row r="597" spans="1:10" x14ac:dyDescent="0.3">
      <c r="A597" t="s">
        <v>1911</v>
      </c>
      <c r="B597" t="e" vm="596">
        <v>#VALUE!</v>
      </c>
      <c r="C597" t="s">
        <v>4069</v>
      </c>
      <c r="D597" t="s">
        <v>4076</v>
      </c>
      <c r="E597">
        <v>6022</v>
      </c>
      <c r="F597" cm="1">
        <f t="array" aca="1" ref="F597" ca="1">IFERROR(_FV(STable[[#This Row],[Security Name]],"Market cap",TRUE),_FV(STable[[#This Row],[Security Name]],"Volume average",TRUE)*STable[[#This Row],[Price]])</f>
        <v>293108362</v>
      </c>
      <c r="G597" s="4" cm="1">
        <f t="array" aca="1" ref="G597" ca="1">_FV(STable[[#This Row],[Security Name]],"Price")</f>
        <v>31.24</v>
      </c>
      <c r="H597" s="1" cm="1">
        <f t="array" aca="1" ref="H597" ca="1">IFERROR(_FV(STable[[#This Row],[Security Name]],"Change (%)",TRUE),0)</f>
        <v>2.7293999999999999E-2</v>
      </c>
      <c r="I597" s="17" cm="1">
        <f t="array" aca="1" ref="I597" ca="1">IFERROR(_FV(STable[[#This Row],[Security Name]],"P/E",TRUE),0)</f>
        <v>12.665699999999999</v>
      </c>
      <c r="J597" s="17" cm="1">
        <f t="array" aca="1" ref="J597" ca="1">IFERROR(_FV(STable[[#This Row],[Security Name]],"Beta"),0)</f>
        <v>0.38590000000000002</v>
      </c>
    </row>
    <row r="598" spans="1:10" x14ac:dyDescent="0.3">
      <c r="A598" t="s">
        <v>2098</v>
      </c>
      <c r="B598" t="e" vm="597">
        <v>#VALUE!</v>
      </c>
      <c r="C598" t="s">
        <v>4069</v>
      </c>
      <c r="D598" t="s">
        <v>4092</v>
      </c>
      <c r="E598">
        <v>6021</v>
      </c>
      <c r="F598" cm="1">
        <f t="array" aca="1" ref="F598" ca="1">IFERROR(_FV(STable[[#This Row],[Security Name]],"Market cap",TRUE),_FV(STable[[#This Row],[Security Name]],"Volume average",TRUE)*STable[[#This Row],[Price]])</f>
        <v>1933739412</v>
      </c>
      <c r="G598" s="4" cm="1">
        <f t="array" aca="1" ref="G598" ca="1">_FV(STable[[#This Row],[Security Name]],"Price")</f>
        <v>18.920000000000002</v>
      </c>
      <c r="H598" s="1" cm="1">
        <f t="array" aca="1" ref="H598" ca="1">IFERROR(_FV(STable[[#This Row],[Security Name]],"Change (%)",TRUE),0)</f>
        <v>1.7204000000000001E-2</v>
      </c>
      <c r="I598" s="17" cm="1">
        <f t="array" aca="1" ref="I598" ca="1">IFERROR(_FV(STable[[#This Row],[Security Name]],"P/E",TRUE),0)</f>
        <v>12.869</v>
      </c>
      <c r="J598" s="17" cm="1">
        <f t="array" aca="1" ref="J598" ca="1">IFERROR(_FV(STable[[#This Row],[Security Name]],"Beta"),0)</f>
        <v>0.76500000000000001</v>
      </c>
    </row>
    <row r="599" spans="1:10" x14ac:dyDescent="0.3">
      <c r="A599" t="s">
        <v>1104</v>
      </c>
      <c r="B599" t="e" vm="598">
        <v>#VALUE!</v>
      </c>
      <c r="C599" t="s">
        <v>4069</v>
      </c>
      <c r="D599" t="s">
        <v>4092</v>
      </c>
      <c r="E599">
        <v>6021</v>
      </c>
      <c r="F599" cm="1">
        <f t="array" aca="1" ref="F599" ca="1">IFERROR(_FV(STable[[#This Row],[Security Name]],"Market cap",TRUE),_FV(STable[[#This Row],[Security Name]],"Volume average",TRUE)*STable[[#This Row],[Price]])</f>
        <v>263897536</v>
      </c>
      <c r="G599" s="4" cm="1">
        <f t="array" aca="1" ref="G599" ca="1">_FV(STable[[#This Row],[Security Name]],"Price")</f>
        <v>44.89</v>
      </c>
      <c r="H599" s="1" cm="1">
        <f t="array" aca="1" ref="H599" ca="1">IFERROR(_FV(STable[[#This Row],[Security Name]],"Change (%)",TRUE),0)</f>
        <v>2.0226999999999998E-2</v>
      </c>
      <c r="I599" s="17" cm="1">
        <f t="array" aca="1" ref="I599" ca="1">IFERROR(_FV(STable[[#This Row],[Security Name]],"P/E",TRUE),0)</f>
        <v>9.2242999999999995</v>
      </c>
      <c r="J599" s="17" cm="1">
        <f t="array" aca="1" ref="J599" ca="1">IFERROR(_FV(STable[[#This Row],[Security Name]],"Beta"),0)</f>
        <v>0.84260000000000002</v>
      </c>
    </row>
    <row r="600" spans="1:10" x14ac:dyDescent="0.3">
      <c r="A600" t="s">
        <v>1685</v>
      </c>
      <c r="B600" t="e" vm="599">
        <v>#VALUE!</v>
      </c>
      <c r="C600" t="s">
        <v>4069</v>
      </c>
      <c r="D600" t="s">
        <v>4092</v>
      </c>
      <c r="E600">
        <v>6021</v>
      </c>
      <c r="F600" cm="1">
        <f t="array" aca="1" ref="F600" ca="1">IFERROR(_FV(STable[[#This Row],[Security Name]],"Market cap",TRUE),_FV(STable[[#This Row],[Security Name]],"Volume average",TRUE)*STable[[#This Row],[Price]])</f>
        <v>3120326293</v>
      </c>
      <c r="G600" s="4" cm="1">
        <f t="array" aca="1" ref="G600" ca="1">_FV(STable[[#This Row],[Security Name]],"Price")</f>
        <v>29.835000000000001</v>
      </c>
      <c r="H600" s="1" cm="1">
        <f t="array" aca="1" ref="H600" ca="1">IFERROR(_FV(STable[[#This Row],[Security Name]],"Change (%)",TRUE),0)</f>
        <v>3.0925999999999999E-2</v>
      </c>
      <c r="I600" s="17" cm="1">
        <f t="array" aca="1" ref="I600" ca="1">IFERROR(_FV(STable[[#This Row],[Security Name]],"P/E",TRUE),0)</f>
        <v>11.222899999999999</v>
      </c>
      <c r="J600" s="17" cm="1">
        <f t="array" aca="1" ref="J600" ca="1">IFERROR(_FV(STable[[#This Row],[Security Name]],"Beta"),0)</f>
        <v>0.93259999999999998</v>
      </c>
    </row>
    <row r="601" spans="1:10" x14ac:dyDescent="0.3">
      <c r="A601" t="s">
        <v>2144</v>
      </c>
      <c r="B601" t="e" vm="600">
        <v>#VALUE!</v>
      </c>
      <c r="C601" t="s">
        <v>4069</v>
      </c>
      <c r="D601" t="s">
        <v>4076</v>
      </c>
      <c r="E601">
        <v>6022</v>
      </c>
      <c r="F601" cm="1">
        <f t="array" aca="1" ref="F601" ca="1">IFERROR(_FV(STable[[#This Row],[Security Name]],"Market cap",TRUE),_FV(STable[[#This Row],[Security Name]],"Volume average",TRUE)*STable[[#This Row],[Price]])</f>
        <v>552642005</v>
      </c>
      <c r="G601" s="4" cm="1">
        <f t="array" aca="1" ref="G601" ca="1">_FV(STable[[#This Row],[Security Name]],"Price")</f>
        <v>16.309999999999999</v>
      </c>
      <c r="H601" s="1" cm="1">
        <f t="array" aca="1" ref="H601" ca="1">IFERROR(_FV(STable[[#This Row],[Security Name]],"Change (%)",TRUE),0)</f>
        <v>2.7725E-2</v>
      </c>
      <c r="I601" s="17" cm="1">
        <f t="array" aca="1" ref="I601" ca="1">IFERROR(_FV(STable[[#This Row],[Security Name]],"P/E",TRUE),0)</f>
        <v>0</v>
      </c>
      <c r="J601" s="17" cm="1">
        <f t="array" aca="1" ref="J601" ca="1">IFERROR(_FV(STable[[#This Row],[Security Name]],"Beta"),0)</f>
        <v>0.7702</v>
      </c>
    </row>
    <row r="602" spans="1:10" x14ac:dyDescent="0.3">
      <c r="A602" t="s">
        <v>1427</v>
      </c>
      <c r="B602" t="e" vm="601">
        <v>#VALUE!</v>
      </c>
      <c r="C602" t="s">
        <v>4069</v>
      </c>
      <c r="D602" t="s">
        <v>4076</v>
      </c>
      <c r="E602">
        <v>6022</v>
      </c>
      <c r="F602" cm="1">
        <f t="array" aca="1" ref="F602" ca="1">IFERROR(_FV(STable[[#This Row],[Security Name]],"Market cap",TRUE),_FV(STable[[#This Row],[Security Name]],"Volume average",TRUE)*STable[[#This Row],[Price]])</f>
        <v>4649200356</v>
      </c>
      <c r="G602" s="4" cm="1">
        <f t="array" aca="1" ref="G602" ca="1">_FV(STable[[#This Row],[Security Name]],"Price")</f>
        <v>32.46</v>
      </c>
      <c r="H602" s="1" cm="1">
        <f t="array" aca="1" ref="H602" ca="1">IFERROR(_FV(STable[[#This Row],[Security Name]],"Change (%)",TRUE),0)</f>
        <v>4.845E-2</v>
      </c>
      <c r="I602" s="17" cm="1">
        <f t="array" aca="1" ref="I602" ca="1">IFERROR(_FV(STable[[#This Row],[Security Name]],"P/E",TRUE),0)</f>
        <v>18.360800000000001</v>
      </c>
      <c r="J602" s="17" cm="1">
        <f t="array" aca="1" ref="J602" ca="1">IFERROR(_FV(STable[[#This Row],[Security Name]],"Beta"),0)</f>
        <v>0.82479999999999998</v>
      </c>
    </row>
    <row r="603" spans="1:10" x14ac:dyDescent="0.3">
      <c r="A603" t="s">
        <v>2621</v>
      </c>
      <c r="B603" t="e" vm="602">
        <v>#VALUE!</v>
      </c>
      <c r="C603" t="s">
        <v>4069</v>
      </c>
      <c r="D603" t="s">
        <v>4076</v>
      </c>
      <c r="E603">
        <v>6022</v>
      </c>
      <c r="F603" cm="1">
        <f t="array" aca="1" ref="F603" ca="1">IFERROR(_FV(STable[[#This Row],[Security Name]],"Market cap",TRUE),_FV(STable[[#This Row],[Security Name]],"Volume average",TRUE)*STable[[#This Row],[Price]])</f>
        <v>634880566</v>
      </c>
      <c r="G603" s="4" cm="1">
        <f t="array" aca="1" ref="G603" ca="1">_FV(STable[[#This Row],[Security Name]],"Price")</f>
        <v>7.71</v>
      </c>
      <c r="H603" s="1" cm="1">
        <f t="array" aca="1" ref="H603" ca="1">IFERROR(_FV(STable[[#This Row],[Security Name]],"Change (%)",TRUE),0)</f>
        <v>6.5269999999999998E-3</v>
      </c>
      <c r="I603" s="17" cm="1">
        <f t="array" ref="I603">IFERROR(_FV(STable[[#This Row],[Security Name]],"P/E",TRUE),0)</f>
        <v>0</v>
      </c>
      <c r="J603" s="17" cm="1">
        <f t="array" aca="1" ref="J603" ca="1">IFERROR(_FV(STable[[#This Row],[Security Name]],"Beta"),0)</f>
        <v>1.3428</v>
      </c>
    </row>
    <row r="604" spans="1:10" x14ac:dyDescent="0.3">
      <c r="A604" t="s">
        <v>2280</v>
      </c>
      <c r="B604" t="e" vm="603">
        <v>#VALUE!</v>
      </c>
      <c r="C604" t="s">
        <v>4069</v>
      </c>
      <c r="D604" t="s">
        <v>4191</v>
      </c>
      <c r="E604">
        <v>6035</v>
      </c>
      <c r="F604" cm="1">
        <f t="array" aca="1" ref="F604" ca="1">IFERROR(_FV(STable[[#This Row],[Security Name]],"Market cap",TRUE),_FV(STable[[#This Row],[Security Name]],"Volume average",TRUE)*STable[[#This Row],[Price]])</f>
        <v>154933548</v>
      </c>
      <c r="G604" s="4" cm="1">
        <f t="array" aca="1" ref="G604" ca="1">_FV(STable[[#This Row],[Security Name]],"Price")</f>
        <v>9.81</v>
      </c>
      <c r="H604" s="1" cm="1">
        <f t="array" aca="1" ref="H604" ca="1">IFERROR(_FV(STable[[#This Row],[Security Name]],"Change (%)",TRUE),0)</f>
        <v>1.1339999999999999E-2</v>
      </c>
      <c r="I604" s="17" cm="1">
        <f t="array" aca="1" ref="I604" ca="1">IFERROR(_FV(STable[[#This Row],[Security Name]],"P/E",TRUE),0)</f>
        <v>0</v>
      </c>
      <c r="J604" s="17" cm="1">
        <f t="array" aca="1" ref="J604" ca="1">IFERROR(_FV(STable[[#This Row],[Security Name]],"Beta"),0)</f>
        <v>0.44090000000000001</v>
      </c>
    </row>
    <row r="605" spans="1:10" x14ac:dyDescent="0.3">
      <c r="A605" t="s">
        <v>1749</v>
      </c>
      <c r="B605" t="e" vm="604">
        <v>#VALUE!</v>
      </c>
      <c r="C605" t="s">
        <v>4069</v>
      </c>
      <c r="D605" t="s">
        <v>4076</v>
      </c>
      <c r="E605">
        <v>6022</v>
      </c>
      <c r="F605" cm="1">
        <f t="array" aca="1" ref="F605" ca="1">IFERROR(_FV(STable[[#This Row],[Security Name]],"Market cap",TRUE),_FV(STable[[#This Row],[Security Name]],"Volume average",TRUE)*STable[[#This Row],[Price]])</f>
        <v>3310861486</v>
      </c>
      <c r="G605" s="4" cm="1">
        <f t="array" aca="1" ref="G605" ca="1">_FV(STable[[#This Row],[Security Name]],"Price")</f>
        <v>26.945</v>
      </c>
      <c r="H605" s="1" cm="1">
        <f t="array" aca="1" ref="H605" ca="1">IFERROR(_FV(STable[[#This Row],[Security Name]],"Change (%)",TRUE),0)</f>
        <v>2.7259000000000002E-2</v>
      </c>
      <c r="I605" s="17" cm="1">
        <f t="array" aca="1" ref="I605" ca="1">IFERROR(_FV(STable[[#This Row],[Security Name]],"P/E",TRUE),0)</f>
        <v>12.234400000000001</v>
      </c>
      <c r="J605" s="17" cm="1">
        <f t="array" aca="1" ref="J605" ca="1">IFERROR(_FV(STable[[#This Row],[Security Name]],"Beta"),0)</f>
        <v>0.71619999999999995</v>
      </c>
    </row>
    <row r="606" spans="1:10" x14ac:dyDescent="0.3">
      <c r="A606" t="s">
        <v>1991</v>
      </c>
      <c r="B606" t="e" vm="605">
        <v>#VALUE!</v>
      </c>
      <c r="C606" t="s">
        <v>4069</v>
      </c>
      <c r="D606" t="s">
        <v>4092</v>
      </c>
      <c r="E606">
        <v>6021</v>
      </c>
      <c r="F606" cm="1">
        <f t="array" aca="1" ref="F606" ca="1">IFERROR(_FV(STable[[#This Row],[Security Name]],"Market cap",TRUE),_FV(STable[[#This Row],[Security Name]],"Volume average",TRUE)*STable[[#This Row],[Price]])</f>
        <v>11590600000</v>
      </c>
      <c r="G606" s="4" cm="1">
        <f t="array" aca="1" ref="G606" ca="1">_FV(STable[[#This Row],[Security Name]],"Price")</f>
        <v>24.35</v>
      </c>
      <c r="H606" s="1" cm="1">
        <f t="array" aca="1" ref="H606" ca="1">IFERROR(_FV(STable[[#This Row],[Security Name]],"Change (%)",TRUE),0)</f>
        <v>1.5429999999999999E-2</v>
      </c>
      <c r="I606" s="17" cm="1">
        <f t="array" aca="1" ref="I606" ca="1">IFERROR(_FV(STable[[#This Row],[Security Name]],"P/E",TRUE),0)</f>
        <v>12.9604</v>
      </c>
      <c r="J606" s="17" cm="1">
        <f t="array" aca="1" ref="J606" ca="1">IFERROR(_FV(STable[[#This Row],[Security Name]],"Beta"),0)</f>
        <v>0.61229999999999996</v>
      </c>
    </row>
    <row r="607" spans="1:10" x14ac:dyDescent="0.3">
      <c r="A607" t="s">
        <v>1536</v>
      </c>
      <c r="B607" t="e" vm="606">
        <v>#VALUE!</v>
      </c>
      <c r="C607" t="s">
        <v>4069</v>
      </c>
      <c r="D607" t="s">
        <v>4076</v>
      </c>
      <c r="E607">
        <v>6022</v>
      </c>
      <c r="F607" cm="1">
        <f t="array" aca="1" ref="F607" ca="1">IFERROR(_FV(STable[[#This Row],[Security Name]],"Market cap",TRUE),_FV(STable[[#This Row],[Security Name]],"Volume average",TRUE)*STable[[#This Row],[Price]])</f>
        <v>3482514252</v>
      </c>
      <c r="G607" s="4" cm="1">
        <f t="array" aca="1" ref="G607" ca="1">_FV(STable[[#This Row],[Security Name]],"Price")</f>
        <v>34.44</v>
      </c>
      <c r="H607" s="1" cm="1">
        <f t="array" aca="1" ref="H607" ca="1">IFERROR(_FV(STable[[#This Row],[Security Name]],"Change (%)",TRUE),0)</f>
        <v>1.984E-2</v>
      </c>
      <c r="I607" s="17" cm="1">
        <f t="array" aca="1" ref="I607" ca="1">IFERROR(_FV(STable[[#This Row],[Security Name]],"P/E",TRUE),0)</f>
        <v>11.6912</v>
      </c>
      <c r="J607" s="17" cm="1">
        <f t="array" aca="1" ref="J607" ca="1">IFERROR(_FV(STable[[#This Row],[Security Name]],"Beta"),0)</f>
        <v>0.73150000000000004</v>
      </c>
    </row>
    <row r="608" spans="1:10" x14ac:dyDescent="0.3">
      <c r="A608" t="s">
        <v>2327</v>
      </c>
      <c r="B608" t="e" vm="607">
        <v>#VALUE!</v>
      </c>
      <c r="C608" t="s">
        <v>4069</v>
      </c>
      <c r="D608" t="s">
        <v>4076</v>
      </c>
      <c r="E608">
        <v>6022</v>
      </c>
      <c r="F608" cm="1">
        <f t="array" aca="1" ref="F608" ca="1">IFERROR(_FV(STable[[#This Row],[Security Name]],"Market cap",TRUE),_FV(STable[[#This Row],[Security Name]],"Volume average",TRUE)*STable[[#This Row],[Price]])</f>
        <v>232506620</v>
      </c>
      <c r="G608" s="4" cm="1">
        <f t="array" aca="1" ref="G608" ca="1">_FV(STable[[#This Row],[Security Name]],"Price")</f>
        <v>17</v>
      </c>
      <c r="H608" s="1" cm="1">
        <f t="array" aca="1" ref="H608" ca="1">IFERROR(_FV(STable[[#This Row],[Security Name]],"Change (%)",TRUE),0)</f>
        <v>3.6584999999999999E-2</v>
      </c>
      <c r="I608" s="17" cm="1">
        <f t="array" aca="1" ref="I608" ca="1">IFERROR(_FV(STable[[#This Row],[Security Name]],"P/E",TRUE),0)</f>
        <v>15.0283</v>
      </c>
      <c r="J608" s="17" cm="1">
        <f t="array" aca="1" ref="J608" ca="1">IFERROR(_FV(STable[[#This Row],[Security Name]],"Beta"),0)</f>
        <v>0.81640000000000001</v>
      </c>
    </row>
    <row r="609" spans="1:10" x14ac:dyDescent="0.3">
      <c r="A609" t="s">
        <v>1856</v>
      </c>
      <c r="B609" t="e" vm="608">
        <v>#VALUE!</v>
      </c>
      <c r="C609" t="s">
        <v>4069</v>
      </c>
      <c r="D609" t="s">
        <v>4092</v>
      </c>
      <c r="E609">
        <v>6021</v>
      </c>
      <c r="F609" cm="1">
        <f t="array" aca="1" ref="F609" ca="1">IFERROR(_FV(STable[[#This Row],[Security Name]],"Market cap",TRUE),_FV(STable[[#This Row],[Security Name]],"Volume average",TRUE)*STable[[#This Row],[Price]])</f>
        <v>692510560</v>
      </c>
      <c r="G609" s="4" cm="1">
        <f t="array" aca="1" ref="G609" ca="1">_FV(STable[[#This Row],[Security Name]],"Price")</f>
        <v>35.18</v>
      </c>
      <c r="H609" s="1" cm="1">
        <f t="array" aca="1" ref="H609" ca="1">IFERROR(_FV(STable[[#This Row],[Security Name]],"Change (%)",TRUE),0)</f>
        <v>2.7452999999999998E-2</v>
      </c>
      <c r="I609" s="17" cm="1">
        <f t="array" aca="1" ref="I609" ca="1">IFERROR(_FV(STable[[#This Row],[Security Name]],"P/E",TRUE),0)</f>
        <v>9.7452000000000005</v>
      </c>
      <c r="J609" s="17" cm="1">
        <f t="array" aca="1" ref="J609" ca="1">IFERROR(_FV(STable[[#This Row],[Security Name]],"Beta"),0)</f>
        <v>0.66220000000000001</v>
      </c>
    </row>
    <row r="610" spans="1:10" x14ac:dyDescent="0.3">
      <c r="A610" t="s">
        <v>1724</v>
      </c>
      <c r="B610" t="e" vm="609">
        <v>#VALUE!</v>
      </c>
      <c r="C610" t="s">
        <v>4069</v>
      </c>
      <c r="D610" t="s">
        <v>4191</v>
      </c>
      <c r="E610">
        <v>6035</v>
      </c>
      <c r="F610" cm="1">
        <f t="array" aca="1" ref="F610" ca="1">IFERROR(_FV(STable[[#This Row],[Security Name]],"Market cap",TRUE),_FV(STable[[#This Row],[Security Name]],"Volume average",TRUE)*STable[[#This Row],[Price]])</f>
        <v>379446732</v>
      </c>
      <c r="G610" s="4" cm="1">
        <f t="array" aca="1" ref="G610" ca="1">_FV(STable[[#This Row],[Security Name]],"Price")</f>
        <v>27.6</v>
      </c>
      <c r="H610" s="1" cm="1">
        <f t="array" aca="1" ref="H610" ca="1">IFERROR(_FV(STable[[#This Row],[Security Name]],"Change (%)",TRUE),0)</f>
        <v>3.0619999999999998E-2</v>
      </c>
      <c r="I610" s="17" cm="1">
        <f t="array" aca="1" ref="I610" ca="1">IFERROR(_FV(STable[[#This Row],[Security Name]],"P/E",TRUE),0)</f>
        <v>11.376300000000001</v>
      </c>
      <c r="J610" s="17" cm="1">
        <f t="array" aca="1" ref="J610" ca="1">IFERROR(_FV(STable[[#This Row],[Security Name]],"Beta"),0)</f>
        <v>0.8468</v>
      </c>
    </row>
    <row r="611" spans="1:10" x14ac:dyDescent="0.3">
      <c r="A611" t="s">
        <v>1384</v>
      </c>
      <c r="B611" t="e" vm="610">
        <v>#VALUE!</v>
      </c>
      <c r="C611" t="s">
        <v>4069</v>
      </c>
      <c r="D611" t="s">
        <v>4076</v>
      </c>
      <c r="E611">
        <v>6022</v>
      </c>
      <c r="F611" cm="1">
        <f t="array" aca="1" ref="F611" ca="1">IFERROR(_FV(STable[[#This Row],[Security Name]],"Market cap",TRUE),_FV(STable[[#This Row],[Security Name]],"Volume average",TRUE)*STable[[#This Row],[Price]])</f>
        <v>1166589624</v>
      </c>
      <c r="G611" s="4" cm="1">
        <f t="array" aca="1" ref="G611" ca="1">_FV(STable[[#This Row],[Security Name]],"Price")</f>
        <v>43.82</v>
      </c>
      <c r="H611" s="1" cm="1">
        <f t="array" aca="1" ref="H611" ca="1">IFERROR(_FV(STable[[#This Row],[Security Name]],"Change (%)",TRUE),0)</f>
        <v>2.3115E-2</v>
      </c>
      <c r="I611" s="17" cm="1">
        <f t="array" aca="1" ref="I611" ca="1">IFERROR(_FV(STable[[#This Row],[Security Name]],"P/E",TRUE),0)</f>
        <v>11.456200000000001</v>
      </c>
      <c r="J611" s="17" cm="1">
        <f t="array" aca="1" ref="J611" ca="1">IFERROR(_FV(STable[[#This Row],[Security Name]],"Beta"),0)</f>
        <v>0.8246</v>
      </c>
    </row>
    <row r="612" spans="1:10" x14ac:dyDescent="0.3">
      <c r="A612" t="s">
        <v>2183</v>
      </c>
      <c r="B612" t="e" vm="611">
        <v>#VALUE!</v>
      </c>
      <c r="C612" t="s">
        <v>4069</v>
      </c>
      <c r="D612" t="s">
        <v>4076</v>
      </c>
      <c r="E612">
        <v>6022</v>
      </c>
      <c r="F612" cm="1">
        <f t="array" aca="1" ref="F612" ca="1">IFERROR(_FV(STable[[#This Row],[Security Name]],"Market cap",TRUE),_FV(STable[[#This Row],[Security Name]],"Volume average",TRUE)*STable[[#This Row],[Price]])</f>
        <v>492127062</v>
      </c>
      <c r="G612" s="4" cm="1">
        <f t="array" aca="1" ref="G612" ca="1">_FV(STable[[#This Row],[Security Name]],"Price")</f>
        <v>14.164999999999999</v>
      </c>
      <c r="H612" s="1" cm="1">
        <f t="array" aca="1" ref="H612" ca="1">IFERROR(_FV(STable[[#This Row],[Security Name]],"Change (%)",TRUE),0)</f>
        <v>1.8332000000000001E-2</v>
      </c>
      <c r="I612" s="17" cm="1">
        <f t="array" aca="1" ref="I612" ca="1">IFERROR(_FV(STable[[#This Row],[Security Name]],"P/E",TRUE),0)</f>
        <v>9.7690000000000001</v>
      </c>
      <c r="J612" s="17" cm="1">
        <f t="array" aca="1" ref="J612" ca="1">IFERROR(_FV(STable[[#This Row],[Security Name]],"Beta"),0)</f>
        <v>0.79379999999999995</v>
      </c>
    </row>
    <row r="613" spans="1:10" x14ac:dyDescent="0.3">
      <c r="A613" t="s">
        <v>2102</v>
      </c>
      <c r="B613" t="e" vm="612">
        <v>#VALUE!</v>
      </c>
      <c r="C613" t="s">
        <v>4069</v>
      </c>
      <c r="D613" t="s">
        <v>4092</v>
      </c>
      <c r="E613">
        <v>6021</v>
      </c>
      <c r="F613" cm="1">
        <f t="array" aca="1" ref="F613" ca="1">IFERROR(_FV(STable[[#This Row],[Security Name]],"Market cap",TRUE),_FV(STable[[#This Row],[Security Name]],"Volume average",TRUE)*STable[[#This Row],[Price]])</f>
        <v>6366630908</v>
      </c>
      <c r="G613" s="4" cm="1">
        <f t="array" aca="1" ref="G613" ca="1">_FV(STable[[#This Row],[Security Name]],"Price")</f>
        <v>17.914999999999999</v>
      </c>
      <c r="H613" s="1" cm="1">
        <f t="array" aca="1" ref="H613" ca="1">IFERROR(_FV(STable[[#This Row],[Security Name]],"Change (%)",TRUE),0)</f>
        <v>2.9597999999999999E-2</v>
      </c>
      <c r="I613" s="17" cm="1">
        <f t="array" aca="1" ref="I613" ca="1">IFERROR(_FV(STable[[#This Row],[Security Name]],"P/E",TRUE),0)</f>
        <v>11.472899999999999</v>
      </c>
      <c r="J613" s="17" cm="1">
        <f t="array" aca="1" ref="J613" ca="1">IFERROR(_FV(STable[[#This Row],[Security Name]],"Beta"),0)</f>
        <v>0.89039999999999997</v>
      </c>
    </row>
    <row r="614" spans="1:10" x14ac:dyDescent="0.3">
      <c r="A614" t="s">
        <v>2291</v>
      </c>
      <c r="B614" t="e" vm="613">
        <v>#VALUE!</v>
      </c>
      <c r="C614" t="s">
        <v>4069</v>
      </c>
      <c r="D614" t="s">
        <v>4214</v>
      </c>
      <c r="E614">
        <v>6036</v>
      </c>
      <c r="F614" cm="1">
        <f t="array" aca="1" ref="F614" ca="1">IFERROR(_FV(STable[[#This Row],[Security Name]],"Market cap",TRUE),_FV(STable[[#This Row],[Security Name]],"Volume average",TRUE)*STable[[#This Row],[Price]])</f>
        <v>95610454</v>
      </c>
      <c r="G614" s="4" cm="1">
        <f t="array" aca="1" ref="G614" ca="1">_FV(STable[[#This Row],[Security Name]],"Price")</f>
        <v>10.065</v>
      </c>
      <c r="H614" s="1" cm="1">
        <f t="array" aca="1" ref="H614" ca="1">IFERROR(_FV(STable[[#This Row],[Security Name]],"Change (%)",TRUE),0)</f>
        <v>1.3594999999999999E-2</v>
      </c>
      <c r="I614" s="17" cm="1">
        <f t="array" aca="1" ref="I614" ca="1">IFERROR(_FV(STable[[#This Row],[Security Name]],"P/E",TRUE),0)</f>
        <v>0</v>
      </c>
      <c r="J614" s="17" cm="1">
        <f t="array" aca="1" ref="J614" ca="1">IFERROR(_FV(STable[[#This Row],[Security Name]],"Beta"),0)</f>
        <v>0.64580000000000004</v>
      </c>
    </row>
    <row r="615" spans="1:10" x14ac:dyDescent="0.3">
      <c r="A615" t="s">
        <v>1630</v>
      </c>
      <c r="B615" t="e" vm="614">
        <v>#VALUE!</v>
      </c>
      <c r="C615" t="s">
        <v>4069</v>
      </c>
      <c r="D615" t="s">
        <v>4191</v>
      </c>
      <c r="E615">
        <v>6035</v>
      </c>
      <c r="F615" cm="1">
        <f t="array" aca="1" ref="F615" ca="1">IFERROR(_FV(STable[[#This Row],[Security Name]],"Market cap",TRUE),_FV(STable[[#This Row],[Security Name]],"Volume average",TRUE)*STable[[#This Row],[Price]])</f>
        <v>154122139</v>
      </c>
      <c r="G615" s="4" cm="1">
        <f t="array" aca="1" ref="G615" ca="1">_FV(STable[[#This Row],[Security Name]],"Price")</f>
        <v>35.590000000000003</v>
      </c>
      <c r="H615" s="1" cm="1">
        <f t="array" aca="1" ref="H615" ca="1">IFERROR(_FV(STable[[#This Row],[Security Name]],"Change (%)",TRUE),0)</f>
        <v>2.6831999999999998E-2</v>
      </c>
      <c r="I615" s="17" cm="1">
        <f t="array" aca="1" ref="I615" ca="1">IFERROR(_FV(STable[[#This Row],[Security Name]],"P/E",TRUE),0)</f>
        <v>18.915800000000001</v>
      </c>
      <c r="J615" s="17" cm="1">
        <f t="array" aca="1" ref="J615" ca="1">IFERROR(_FV(STable[[#This Row],[Security Name]],"Beta"),0)</f>
        <v>0.29170000000000001</v>
      </c>
    </row>
    <row r="616" spans="1:10" x14ac:dyDescent="0.3">
      <c r="A616" t="s">
        <v>1569</v>
      </c>
      <c r="B616" t="e" vm="615">
        <v>#VALUE!</v>
      </c>
      <c r="C616" t="s">
        <v>4069</v>
      </c>
      <c r="D616" t="s">
        <v>4076</v>
      </c>
      <c r="E616">
        <v>6022</v>
      </c>
      <c r="F616" cm="1">
        <f t="array" aca="1" ref="F616" ca="1">IFERROR(_FV(STable[[#This Row],[Security Name]],"Market cap",TRUE),_FV(STable[[#This Row],[Security Name]],"Volume average",TRUE)*STable[[#This Row],[Price]])</f>
        <v>259453876</v>
      </c>
      <c r="G616" s="4" cm="1">
        <f t="array" aca="1" ref="G616" ca="1">_FV(STable[[#This Row],[Security Name]],"Price")</f>
        <v>57.76</v>
      </c>
      <c r="H616" s="1" cm="1">
        <f t="array" aca="1" ref="H616" ca="1">IFERROR(_FV(STable[[#This Row],[Security Name]],"Change (%)",TRUE),0)</f>
        <v>2.4840000000000001E-2</v>
      </c>
      <c r="I616" s="17" cm="1">
        <f t="array" aca="1" ref="I616" ca="1">IFERROR(_FV(STable[[#This Row],[Security Name]],"P/E",TRUE),0)</f>
        <v>12.1782</v>
      </c>
      <c r="J616" s="17" cm="1">
        <f t="array" aca="1" ref="J616" ca="1">IFERROR(_FV(STable[[#This Row],[Security Name]],"Beta"),0)</f>
        <v>-3.0099999999999998E-2</v>
      </c>
    </row>
    <row r="617" spans="1:10" x14ac:dyDescent="0.3">
      <c r="A617" t="s">
        <v>1328</v>
      </c>
      <c r="B617" t="e" vm="616">
        <v>#VALUE!</v>
      </c>
      <c r="C617" t="s">
        <v>4069</v>
      </c>
      <c r="D617" t="s">
        <v>4092</v>
      </c>
      <c r="E617">
        <v>6021</v>
      </c>
      <c r="F617" cm="1">
        <f t="array" aca="1" ref="F617" ca="1">IFERROR(_FV(STable[[#This Row],[Security Name]],"Market cap",TRUE),_FV(STable[[#This Row],[Security Name]],"Volume average",TRUE)*STable[[#This Row],[Price]])</f>
        <v>2605222589</v>
      </c>
      <c r="G617" s="4" cm="1">
        <f t="array" aca="1" ref="G617" ca="1">_FV(STable[[#This Row],[Security Name]],"Price")</f>
        <v>41.14</v>
      </c>
      <c r="H617" s="1" cm="1">
        <f t="array" aca="1" ref="H617" ca="1">IFERROR(_FV(STable[[#This Row],[Security Name]],"Change (%)",TRUE),0)</f>
        <v>2.6190999999999999E-2</v>
      </c>
      <c r="I617" s="17" cm="1">
        <f t="array" aca="1" ref="I617" ca="1">IFERROR(_FV(STable[[#This Row],[Security Name]],"P/E",TRUE),0)</f>
        <v>10.6012</v>
      </c>
      <c r="J617" s="17" cm="1">
        <f t="array" aca="1" ref="J617" ca="1">IFERROR(_FV(STable[[#This Row],[Security Name]],"Beta"),0)</f>
        <v>0.88419999999999999</v>
      </c>
    </row>
    <row r="618" spans="1:10" x14ac:dyDescent="0.3">
      <c r="A618" t="s">
        <v>2317</v>
      </c>
      <c r="B618" t="e" vm="617">
        <v>#VALUE!</v>
      </c>
      <c r="C618" t="s">
        <v>4069</v>
      </c>
      <c r="D618" t="s">
        <v>4076</v>
      </c>
      <c r="E618">
        <v>6022</v>
      </c>
      <c r="F618" cm="1">
        <f t="array" aca="1" ref="F618" ca="1">IFERROR(_FV(STable[[#This Row],[Security Name]],"Market cap",TRUE),_FV(STable[[#This Row],[Security Name]],"Volume average",TRUE)*STable[[#This Row],[Price]])</f>
        <v>349533907</v>
      </c>
      <c r="G618" s="4" cm="1">
        <f t="array" aca="1" ref="G618" ca="1">_FV(STable[[#This Row],[Security Name]],"Price")</f>
        <v>14.11</v>
      </c>
      <c r="H618" s="1" cm="1">
        <f t="array" aca="1" ref="H618" ca="1">IFERROR(_FV(STable[[#This Row],[Security Name]],"Change (%)",TRUE),0)</f>
        <v>1.6570999999999999E-2</v>
      </c>
      <c r="I618" s="17" cm="1">
        <f t="array" aca="1" ref="I618" ca="1">IFERROR(_FV(STable[[#This Row],[Security Name]],"P/E",TRUE),0)</f>
        <v>5.6677999999999997</v>
      </c>
      <c r="J618" s="17" cm="1">
        <f t="array" aca="1" ref="J618" ca="1">IFERROR(_FV(STable[[#This Row],[Security Name]],"Beta"),0)</f>
        <v>0.72799999999999998</v>
      </c>
    </row>
    <row r="619" spans="1:10" x14ac:dyDescent="0.3">
      <c r="A619" t="s">
        <v>1681</v>
      </c>
      <c r="B619" t="e" vm="618">
        <v>#VALUE!</v>
      </c>
      <c r="C619" t="s">
        <v>4069</v>
      </c>
      <c r="D619" t="s">
        <v>4076</v>
      </c>
      <c r="E619">
        <v>6022</v>
      </c>
      <c r="F619" cm="1">
        <f t="array" aca="1" ref="F619" ca="1">IFERROR(_FV(STable[[#This Row],[Security Name]],"Market cap",TRUE),_FV(STable[[#This Row],[Security Name]],"Volume average",TRUE)*STable[[#This Row],[Price]])</f>
        <v>881979949</v>
      </c>
      <c r="G619" s="4" cm="1">
        <f t="array" aca="1" ref="G619" ca="1">_FV(STable[[#This Row],[Security Name]],"Price")</f>
        <v>41.26</v>
      </c>
      <c r="H619" s="1" cm="1">
        <f t="array" aca="1" ref="H619" ca="1">IFERROR(_FV(STable[[#This Row],[Security Name]],"Change (%)",TRUE),0)</f>
        <v>2.5602999999999997E-2</v>
      </c>
      <c r="I619" s="17" cm="1">
        <f t="array" aca="1" ref="I619" ca="1">IFERROR(_FV(STable[[#This Row],[Security Name]],"P/E",TRUE),0)</f>
        <v>14.2477</v>
      </c>
      <c r="J619" s="17" cm="1">
        <f t="array" aca="1" ref="J619" ca="1">IFERROR(_FV(STable[[#This Row],[Security Name]],"Beta"),0)</f>
        <v>0.52749999999999997</v>
      </c>
    </row>
    <row r="620" spans="1:10" x14ac:dyDescent="0.3">
      <c r="A620" t="s">
        <v>1405</v>
      </c>
      <c r="B620" t="e" vm="619">
        <v>#VALUE!</v>
      </c>
      <c r="C620" t="s">
        <v>4069</v>
      </c>
      <c r="D620" t="s">
        <v>4214</v>
      </c>
      <c r="E620">
        <v>6036</v>
      </c>
      <c r="F620" cm="1">
        <f t="array" aca="1" ref="F620" ca="1">IFERROR(_FV(STable[[#This Row],[Security Name]],"Market cap",TRUE),_FV(STable[[#This Row],[Security Name]],"Volume average",TRUE)*STable[[#This Row],[Price]])</f>
        <v>308688371</v>
      </c>
      <c r="G620" s="4" cm="1">
        <f t="array" aca="1" ref="G620" ca="1">_FV(STable[[#This Row],[Security Name]],"Price")</f>
        <v>41.15</v>
      </c>
      <c r="H620" s="1" cm="1">
        <f t="array" aca="1" ref="H620" ca="1">IFERROR(_FV(STable[[#This Row],[Security Name]],"Change (%)",TRUE),0)</f>
        <v>2.5417000000000002E-2</v>
      </c>
      <c r="I620" s="17" cm="1">
        <f t="array" aca="1" ref="I620" ca="1">IFERROR(_FV(STable[[#This Row],[Security Name]],"P/E",TRUE),0)</f>
        <v>9.6109000000000009</v>
      </c>
      <c r="J620" s="17" cm="1">
        <f t="array" aca="1" ref="J620" ca="1">IFERROR(_FV(STable[[#This Row],[Security Name]],"Beta"),0)</f>
        <v>0.67069999999999996</v>
      </c>
    </row>
    <row r="621" spans="1:10" x14ac:dyDescent="0.3">
      <c r="A621" t="s">
        <v>2429</v>
      </c>
      <c r="B621" t="e" vm="620">
        <v>#VALUE!</v>
      </c>
      <c r="C621" t="s">
        <v>4069</v>
      </c>
      <c r="D621" t="s">
        <v>4191</v>
      </c>
      <c r="E621">
        <v>6035</v>
      </c>
      <c r="F621" cm="1">
        <f t="array" aca="1" ref="F621" ca="1">IFERROR(_FV(STable[[#This Row],[Security Name]],"Market cap",TRUE),_FV(STable[[#This Row],[Security Name]],"Volume average",TRUE)*STable[[#This Row],[Price]])</f>
        <v>54475610</v>
      </c>
      <c r="G621" s="4" cm="1">
        <f t="array" aca="1" ref="G621" ca="1">_FV(STable[[#This Row],[Security Name]],"Price")</f>
        <v>11.605</v>
      </c>
      <c r="H621" s="1" cm="1">
        <f t="array" aca="1" ref="H621" ca="1">IFERROR(_FV(STable[[#This Row],[Security Name]],"Change (%)",TRUE),0)</f>
        <v>8.2540000000000009E-3</v>
      </c>
      <c r="I621" s="17" cm="1">
        <f t="array" aca="1" ref="I621" ca="1">IFERROR(_FV(STable[[#This Row],[Security Name]],"P/E",TRUE),0)</f>
        <v>0</v>
      </c>
      <c r="J621" s="17" cm="1">
        <f t="array" aca="1" ref="J621" ca="1">IFERROR(_FV(STable[[#This Row],[Security Name]],"Beta"),0)</f>
        <v>-4.8300000000000003E-2</v>
      </c>
    </row>
    <row r="622" spans="1:10" x14ac:dyDescent="0.3">
      <c r="A622" t="s">
        <v>1945</v>
      </c>
      <c r="B622" t="e" vm="621">
        <v>#VALUE!</v>
      </c>
      <c r="C622" t="s">
        <v>4069</v>
      </c>
      <c r="D622" t="s">
        <v>4092</v>
      </c>
      <c r="E622">
        <v>6021</v>
      </c>
      <c r="F622" cm="1">
        <f t="array" aca="1" ref="F622" ca="1">IFERROR(_FV(STable[[#This Row],[Security Name]],"Market cap",TRUE),_FV(STable[[#This Row],[Security Name]],"Volume average",TRUE)*STable[[#This Row],[Price]])</f>
        <v>4240552017</v>
      </c>
      <c r="G622" s="4" cm="1">
        <f t="array" aca="1" ref="G622" ca="1">_FV(STable[[#This Row],[Security Name]],"Price")</f>
        <v>22.035</v>
      </c>
      <c r="H622" s="1" cm="1">
        <f t="array" aca="1" ref="H622" ca="1">IFERROR(_FV(STable[[#This Row],[Security Name]],"Change (%)",TRUE),0)</f>
        <v>2.7751999999999999E-2</v>
      </c>
      <c r="I622" s="17" cm="1">
        <f t="array" aca="1" ref="I622" ca="1">IFERROR(_FV(STable[[#This Row],[Security Name]],"P/E",TRUE),0)</f>
        <v>10.5968</v>
      </c>
      <c r="J622" s="17" cm="1">
        <f t="array" aca="1" ref="J622" ca="1">IFERROR(_FV(STable[[#This Row],[Security Name]],"Beta"),0)</f>
        <v>0.83509999999999995</v>
      </c>
    </row>
    <row r="623" spans="1:10" x14ac:dyDescent="0.3">
      <c r="A623" t="s">
        <v>1737</v>
      </c>
      <c r="B623" t="e" vm="622">
        <v>#VALUE!</v>
      </c>
      <c r="C623" t="s">
        <v>4069</v>
      </c>
      <c r="D623" t="s">
        <v>4092</v>
      </c>
      <c r="E623">
        <v>6021</v>
      </c>
      <c r="F623" cm="1">
        <f t="array" aca="1" ref="F623" ca="1">IFERROR(_FV(STable[[#This Row],[Security Name]],"Market cap",TRUE),_FV(STable[[#This Row],[Security Name]],"Volume average",TRUE)*STable[[#This Row],[Price]])</f>
        <v>247637564</v>
      </c>
      <c r="G623" s="4" cm="1">
        <f t="array" aca="1" ref="G623" ca="1">_FV(STable[[#This Row],[Security Name]],"Price")</f>
        <v>38.090000000000003</v>
      </c>
      <c r="H623" s="1" cm="1">
        <f t="array" aca="1" ref="H623" ca="1">IFERROR(_FV(STable[[#This Row],[Security Name]],"Change (%)",TRUE),0)</f>
        <v>2.1453000000000003E-2</v>
      </c>
      <c r="I623" s="17" cm="1">
        <f t="array" aca="1" ref="I623" ca="1">IFERROR(_FV(STable[[#This Row],[Security Name]],"P/E",TRUE),0)</f>
        <v>9.8933</v>
      </c>
      <c r="J623" s="17" cm="1">
        <f t="array" aca="1" ref="J623" ca="1">IFERROR(_FV(STable[[#This Row],[Security Name]],"Beta"),0)</f>
        <v>0.53669999999999995</v>
      </c>
    </row>
    <row r="624" spans="1:10" x14ac:dyDescent="0.3">
      <c r="A624" t="s">
        <v>2368</v>
      </c>
      <c r="B624" t="e" vm="623">
        <v>#VALUE!</v>
      </c>
      <c r="C624" t="s">
        <v>4069</v>
      </c>
      <c r="D624" t="s">
        <v>4076</v>
      </c>
      <c r="E624">
        <v>6022</v>
      </c>
      <c r="F624" cm="1">
        <f t="array" aca="1" ref="F624" ca="1">IFERROR(_FV(STable[[#This Row],[Security Name]],"Market cap",TRUE),_FV(STable[[#This Row],[Security Name]],"Volume average",TRUE)*STable[[#This Row],[Price]])</f>
        <v>90402560</v>
      </c>
      <c r="G624" s="4" cm="1">
        <f t="array" aca="1" ref="G624" ca="1">_FV(STable[[#This Row],[Security Name]],"Price")</f>
        <v>16</v>
      </c>
      <c r="H624" s="1" cm="1">
        <f t="array" aca="1" ref="H624" ca="1">IFERROR(_FV(STable[[#This Row],[Security Name]],"Change (%)",TRUE),0)</f>
        <v>-2.4940000000000001E-3</v>
      </c>
      <c r="I624" s="17" cm="1">
        <f t="array" aca="1" ref="I624" ca="1">IFERROR(_FV(STable[[#This Row],[Security Name]],"P/E",TRUE),0)</f>
        <v>16.047000000000001</v>
      </c>
      <c r="J624" s="17" cm="1">
        <f t="array" aca="1" ref="J624" ca="1">IFERROR(_FV(STable[[#This Row],[Security Name]],"Beta"),0)</f>
        <v>0.23780000000000001</v>
      </c>
    </row>
    <row r="625" spans="1:10" x14ac:dyDescent="0.3">
      <c r="A625" t="s">
        <v>2272</v>
      </c>
      <c r="B625" t="e" vm="624">
        <v>#VALUE!</v>
      </c>
      <c r="C625" t="s">
        <v>4069</v>
      </c>
      <c r="D625" t="s">
        <v>4076</v>
      </c>
      <c r="E625">
        <v>6022</v>
      </c>
      <c r="F625" cm="1">
        <f t="array" aca="1" ref="F625" ca="1">IFERROR(_FV(STable[[#This Row],[Security Name]],"Market cap",TRUE),_FV(STable[[#This Row],[Security Name]],"Volume average",TRUE)*STable[[#This Row],[Price]])</f>
        <v>280971600</v>
      </c>
      <c r="G625" s="4" cm="1">
        <f t="array" aca="1" ref="G625" ca="1">_FV(STable[[#This Row],[Security Name]],"Price")</f>
        <v>15.63</v>
      </c>
      <c r="H625" s="1" cm="1">
        <f t="array" aca="1" ref="H625" ca="1">IFERROR(_FV(STable[[#This Row],[Security Name]],"Change (%)",TRUE),0)</f>
        <v>1.8905000000000002E-2</v>
      </c>
      <c r="I625" s="17" cm="1">
        <f t="array" aca="1" ref="I625" ca="1">IFERROR(_FV(STable[[#This Row],[Security Name]],"P/E",TRUE),0)</f>
        <v>12.935499999999999</v>
      </c>
      <c r="J625" s="17" cm="1">
        <f t="array" aca="1" ref="J625" ca="1">IFERROR(_FV(STable[[#This Row],[Security Name]],"Beta"),0)</f>
        <v>0.35489999999999999</v>
      </c>
    </row>
    <row r="626" spans="1:10" x14ac:dyDescent="0.3">
      <c r="A626" t="s">
        <v>2028</v>
      </c>
      <c r="B626" t="e" vm="625">
        <v>#VALUE!</v>
      </c>
      <c r="C626" t="s">
        <v>4069</v>
      </c>
      <c r="D626" t="s">
        <v>4076</v>
      </c>
      <c r="E626">
        <v>6022</v>
      </c>
      <c r="F626" cm="1">
        <f t="array" aca="1" ref="F626" ca="1">IFERROR(_FV(STable[[#This Row],[Security Name]],"Market cap",TRUE),_FV(STable[[#This Row],[Security Name]],"Volume average",TRUE)*STable[[#This Row],[Price]])</f>
        <v>266799024</v>
      </c>
      <c r="G626" s="4" cm="1">
        <f t="array" aca="1" ref="G626" ca="1">_FV(STable[[#This Row],[Security Name]],"Price")</f>
        <v>29.51</v>
      </c>
      <c r="H626" s="1" cm="1">
        <f t="array" aca="1" ref="H626" ca="1">IFERROR(_FV(STable[[#This Row],[Security Name]],"Change (%)",TRUE),0)</f>
        <v>3.3624999999999995E-2</v>
      </c>
      <c r="I626" s="17" cm="1">
        <f t="array" aca="1" ref="I626" ca="1">IFERROR(_FV(STable[[#This Row],[Security Name]],"P/E",TRUE),0)</f>
        <v>15.032299999999999</v>
      </c>
      <c r="J626" s="17" cm="1">
        <f t="array" aca="1" ref="J626" ca="1">IFERROR(_FV(STable[[#This Row],[Security Name]],"Beta"),0)</f>
        <v>0.50360000000000005</v>
      </c>
    </row>
    <row r="627" spans="1:10" x14ac:dyDescent="0.3">
      <c r="A627" t="s">
        <v>1370</v>
      </c>
      <c r="B627" t="e" vm="626">
        <v>#VALUE!</v>
      </c>
      <c r="C627" t="s">
        <v>4069</v>
      </c>
      <c r="D627" t="s">
        <v>4076</v>
      </c>
      <c r="E627">
        <v>6022</v>
      </c>
      <c r="F627" cm="1">
        <f t="array" aca="1" ref="F627" ca="1">IFERROR(_FV(STable[[#This Row],[Security Name]],"Market cap",TRUE),_FV(STable[[#This Row],[Security Name]],"Volume average",TRUE)*STable[[#This Row],[Price]])</f>
        <v>1661403385</v>
      </c>
      <c r="G627" s="4" cm="1">
        <f t="array" aca="1" ref="G627" ca="1">_FV(STable[[#This Row],[Security Name]],"Price")</f>
        <v>44.215000000000003</v>
      </c>
      <c r="H627" s="1" cm="1">
        <f t="array" aca="1" ref="H627" ca="1">IFERROR(_FV(STable[[#This Row],[Security Name]],"Change (%)",TRUE),0)</f>
        <v>2.4206999999999999E-2</v>
      </c>
      <c r="I627" s="17" cm="1">
        <f t="array" aca="1" ref="I627" ca="1">IFERROR(_FV(STable[[#This Row],[Security Name]],"P/E",TRUE),0)</f>
        <v>14.6069</v>
      </c>
      <c r="J627" s="17" cm="1">
        <f t="array" aca="1" ref="J627" ca="1">IFERROR(_FV(STable[[#This Row],[Security Name]],"Beta"),0)</f>
        <v>0.60550000000000004</v>
      </c>
    </row>
    <row r="628" spans="1:10" x14ac:dyDescent="0.3">
      <c r="A628" t="s">
        <v>1241</v>
      </c>
      <c r="B628" t="e" vm="627">
        <v>#VALUE!</v>
      </c>
      <c r="C628" t="s">
        <v>4069</v>
      </c>
      <c r="D628" t="s">
        <v>4076</v>
      </c>
      <c r="E628">
        <v>6022</v>
      </c>
      <c r="F628" cm="1">
        <f t="array" aca="1" ref="F628" ca="1">IFERROR(_FV(STable[[#This Row],[Security Name]],"Market cap",TRUE),_FV(STable[[#This Row],[Security Name]],"Volume average",TRUE)*STable[[#This Row],[Price]])</f>
        <v>6365509437</v>
      </c>
      <c r="G628" s="4" cm="1">
        <f t="array" aca="1" ref="G628" ca="1">_FV(STable[[#This Row],[Security Name]],"Price")</f>
        <v>48.924999999999997</v>
      </c>
      <c r="H628" s="1" cm="1">
        <f t="array" aca="1" ref="H628" ca="1">IFERROR(_FV(STable[[#This Row],[Security Name]],"Change (%)",TRUE),0)</f>
        <v>2.9565999999999999E-2</v>
      </c>
      <c r="I628" s="17" cm="1">
        <f t="array" aca="1" ref="I628" ca="1">IFERROR(_FV(STable[[#This Row],[Security Name]],"P/E",TRUE),0)</f>
        <v>24.550899999999999</v>
      </c>
      <c r="J628" s="17" cm="1">
        <f t="array" aca="1" ref="J628" ca="1">IFERROR(_FV(STable[[#This Row],[Security Name]],"Beta"),0)</f>
        <v>0.73809999999999998</v>
      </c>
    </row>
    <row r="629" spans="1:10" x14ac:dyDescent="0.3">
      <c r="A629" t="s">
        <v>1425</v>
      </c>
      <c r="B629" t="e" vm="628">
        <v>#VALUE!</v>
      </c>
      <c r="C629" t="s">
        <v>4069</v>
      </c>
      <c r="D629" t="s">
        <v>4214</v>
      </c>
      <c r="E629">
        <v>6036</v>
      </c>
      <c r="F629" cm="1">
        <f t="array" aca="1" ref="F629" ca="1">IFERROR(_FV(STable[[#This Row],[Security Name]],"Market cap",TRUE),_FV(STable[[#This Row],[Security Name]],"Volume average",TRUE)*STable[[#This Row],[Price]])</f>
        <v>404812883</v>
      </c>
      <c r="G629" s="4" cm="1">
        <f t="array" aca="1" ref="G629" ca="1">_FV(STable[[#This Row],[Security Name]],"Price")</f>
        <v>23.774999999999999</v>
      </c>
      <c r="H629" s="1" cm="1">
        <f t="array" aca="1" ref="H629" ca="1">IFERROR(_FV(STable[[#This Row],[Security Name]],"Change (%)",TRUE),0)</f>
        <v>1.3859E-2</v>
      </c>
      <c r="I629" s="17" cm="1">
        <f t="array" aca="1" ref="I629" ca="1">IFERROR(_FV(STable[[#This Row],[Security Name]],"P/E",TRUE),0)</f>
        <v>0</v>
      </c>
      <c r="J629" s="17" cm="1">
        <f t="array" aca="1" ref="J629" ca="1">IFERROR(_FV(STable[[#This Row],[Security Name]],"Beta"),0)</f>
        <v>0.39450000000000002</v>
      </c>
    </row>
    <row r="630" spans="1:10" x14ac:dyDescent="0.3">
      <c r="A630" t="s">
        <v>1017</v>
      </c>
      <c r="B630" t="e" vm="629">
        <v>#VALUE!</v>
      </c>
      <c r="C630" t="s">
        <v>4069</v>
      </c>
      <c r="D630" t="s">
        <v>4076</v>
      </c>
      <c r="E630">
        <v>6022</v>
      </c>
      <c r="F630" cm="1">
        <f t="array" aca="1" ref="F630" ca="1">IFERROR(_FV(STable[[#This Row],[Security Name]],"Market cap",TRUE),_FV(STable[[#This Row],[Security Name]],"Volume average",TRUE)*STable[[#This Row],[Price]])</f>
        <v>759306383</v>
      </c>
      <c r="G630" s="4" cm="1">
        <f t="array" aca="1" ref="G630" ca="1">_FV(STable[[#This Row],[Security Name]],"Price")</f>
        <v>69.260000000000005</v>
      </c>
      <c r="H630" s="1" cm="1">
        <f t="array" aca="1" ref="H630" ca="1">IFERROR(_FV(STable[[#This Row],[Security Name]],"Change (%)",TRUE),0)</f>
        <v>3.5430999999999997E-2</v>
      </c>
      <c r="I630" s="17" cm="1">
        <f t="array" aca="1" ref="I630" ca="1">IFERROR(_FV(STable[[#This Row],[Security Name]],"P/E",TRUE),0)</f>
        <v>11.5121</v>
      </c>
      <c r="J630" s="17" cm="1">
        <f t="array" aca="1" ref="J630" ca="1">IFERROR(_FV(STable[[#This Row],[Security Name]],"Beta"),0)</f>
        <v>0.50590000000000002</v>
      </c>
    </row>
    <row r="631" spans="1:10" x14ac:dyDescent="0.3">
      <c r="A631" t="s">
        <v>1977</v>
      </c>
      <c r="B631" t="e" vm="630">
        <v>#VALUE!</v>
      </c>
      <c r="C631" t="s">
        <v>4069</v>
      </c>
      <c r="D631" t="s">
        <v>4092</v>
      </c>
      <c r="E631">
        <v>6021</v>
      </c>
      <c r="F631" cm="1">
        <f t="array" aca="1" ref="F631" ca="1">IFERROR(_FV(STable[[#This Row],[Security Name]],"Market cap",TRUE),_FV(STable[[#This Row],[Security Name]],"Volume average",TRUE)*STable[[#This Row],[Price]])</f>
        <v>837843635</v>
      </c>
      <c r="G631" s="4" cm="1">
        <f t="array" aca="1" ref="G631" ca="1">_FV(STable[[#This Row],[Security Name]],"Price")</f>
        <v>28.16</v>
      </c>
      <c r="H631" s="1" cm="1">
        <f t="array" aca="1" ref="H631" ca="1">IFERROR(_FV(STable[[#This Row],[Security Name]],"Change (%)",TRUE),0)</f>
        <v>2.4E-2</v>
      </c>
      <c r="I631" s="17" cm="1">
        <f t="array" aca="1" ref="I631" ca="1">IFERROR(_FV(STable[[#This Row],[Security Name]],"P/E",TRUE),0)</f>
        <v>11.22</v>
      </c>
      <c r="J631" s="17" cm="1">
        <f t="array" aca="1" ref="J631" ca="1">IFERROR(_FV(STable[[#This Row],[Security Name]],"Beta"),0)</f>
        <v>0.66579999999999995</v>
      </c>
    </row>
    <row r="632" spans="1:10" x14ac:dyDescent="0.3">
      <c r="A632" t="s">
        <v>2096</v>
      </c>
      <c r="B632" t="e" vm="631">
        <v>#VALUE!</v>
      </c>
      <c r="C632" t="s">
        <v>4069</v>
      </c>
      <c r="D632" t="s">
        <v>4092</v>
      </c>
      <c r="E632">
        <v>6021</v>
      </c>
      <c r="F632" cm="1">
        <f t="array" aca="1" ref="F632" ca="1">IFERROR(_FV(STable[[#This Row],[Security Name]],"Market cap",TRUE),_FV(STable[[#This Row],[Security Name]],"Volume average",TRUE)*STable[[#This Row],[Price]])</f>
        <v>34315286399</v>
      </c>
      <c r="G632" s="4" cm="1">
        <f t="array" aca="1" ref="G632" ca="1">_FV(STable[[#This Row],[Security Name]],"Price")</f>
        <v>16.844999999999999</v>
      </c>
      <c r="H632" s="1" cm="1">
        <f t="array" aca="1" ref="H632" ca="1">IFERROR(_FV(STable[[#This Row],[Security Name]],"Change (%)",TRUE),0)</f>
        <v>1.6596E-2</v>
      </c>
      <c r="I632" s="17" cm="1">
        <f t="array" aca="1" ref="I632" ca="1">IFERROR(_FV(STable[[#This Row],[Security Name]],"P/E",TRUE),0)</f>
        <v>12.1004</v>
      </c>
      <c r="J632" s="17" cm="1">
        <f t="array" aca="1" ref="J632" ca="1">IFERROR(_FV(STable[[#This Row],[Security Name]],"Beta"),0)</f>
        <v>0.99299999999999999</v>
      </c>
    </row>
    <row r="633" spans="1:10" x14ac:dyDescent="0.3">
      <c r="A633" t="s">
        <v>1270</v>
      </c>
      <c r="B633" t="e" vm="632">
        <v>#VALUE!</v>
      </c>
      <c r="C633" t="s">
        <v>4069</v>
      </c>
      <c r="D633" t="s">
        <v>4214</v>
      </c>
      <c r="E633">
        <v>6036</v>
      </c>
      <c r="F633" cm="1">
        <f t="array" aca="1" ref="F633" ca="1">IFERROR(_FV(STable[[#This Row],[Security Name]],"Market cap",TRUE),_FV(STable[[#This Row],[Security Name]],"Volume average",TRUE)*STable[[#This Row],[Price]])</f>
        <v>508105125</v>
      </c>
      <c r="G633" s="4" cm="1">
        <f t="array" aca="1" ref="G633" ca="1">_FV(STable[[#This Row],[Security Name]],"Price")</f>
        <v>64.83</v>
      </c>
      <c r="H633" s="1" cm="1">
        <f t="array" aca="1" ref="H633" ca="1">IFERROR(_FV(STable[[#This Row],[Security Name]],"Change (%)",TRUE),0)</f>
        <v>3.1503999999999997E-2</v>
      </c>
      <c r="I633" s="17" cm="1">
        <f t="array" aca="1" ref="I633" ca="1">IFERROR(_FV(STable[[#This Row],[Security Name]],"P/E",TRUE),0)</f>
        <v>11.0375</v>
      </c>
      <c r="J633" s="17" cm="1">
        <f t="array" aca="1" ref="J633" ca="1">IFERROR(_FV(STable[[#This Row],[Security Name]],"Beta"),0)</f>
        <v>0.52759999999999996</v>
      </c>
    </row>
    <row r="634" spans="1:10" x14ac:dyDescent="0.3">
      <c r="A634" t="s">
        <v>2174</v>
      </c>
      <c r="B634" t="e" vm="633">
        <v>#VALUE!</v>
      </c>
      <c r="C634" t="s">
        <v>4069</v>
      </c>
      <c r="D634" t="s">
        <v>4076</v>
      </c>
      <c r="E634">
        <v>6022</v>
      </c>
      <c r="F634" cm="1">
        <f t="array" aca="1" ref="F634" ca="1">IFERROR(_FV(STable[[#This Row],[Security Name]],"Market cap",TRUE),_FV(STable[[#This Row],[Security Name]],"Volume average",TRUE)*STable[[#This Row],[Price]])</f>
        <v>919505802</v>
      </c>
      <c r="G634" s="4" cm="1">
        <f t="array" aca="1" ref="G634" ca="1">_FV(STable[[#This Row],[Security Name]],"Price")</f>
        <v>17.95</v>
      </c>
      <c r="H634" s="1" cm="1">
        <f t="array" aca="1" ref="H634" ca="1">IFERROR(_FV(STable[[#This Row],[Security Name]],"Change (%)",TRUE),0)</f>
        <v>2.1046999999999996E-2</v>
      </c>
      <c r="I634" s="17" cm="1">
        <f t="array" aca="1" ref="I634" ca="1">IFERROR(_FV(STable[[#This Row],[Security Name]],"P/E",TRUE),0)</f>
        <v>0</v>
      </c>
      <c r="J634" s="17" cm="1">
        <f t="array" aca="1" ref="J634" ca="1">IFERROR(_FV(STable[[#This Row],[Security Name]],"Beta"),0)</f>
        <v>0.81669999999999998</v>
      </c>
    </row>
    <row r="635" spans="1:10" x14ac:dyDescent="0.3">
      <c r="A635" t="s">
        <v>1827</v>
      </c>
      <c r="B635" t="e" vm="634">
        <v>#VALUE!</v>
      </c>
      <c r="C635" t="s">
        <v>4069</v>
      </c>
      <c r="D635" t="s">
        <v>4076</v>
      </c>
      <c r="E635">
        <v>6022</v>
      </c>
      <c r="F635" cm="1">
        <f t="array" aca="1" ref="F635" ca="1">IFERROR(_FV(STable[[#This Row],[Security Name]],"Market cap",TRUE),_FV(STable[[#This Row],[Security Name]],"Volume average",TRUE)*STable[[#This Row],[Price]])</f>
        <v>1051939770</v>
      </c>
      <c r="G635" s="4" cm="1">
        <f t="array" aca="1" ref="G635" ca="1">_FV(STable[[#This Row],[Security Name]],"Price")</f>
        <v>28.9</v>
      </c>
      <c r="H635" s="1" cm="1">
        <f t="array" aca="1" ref="H635" ca="1">IFERROR(_FV(STable[[#This Row],[Security Name]],"Change (%)",TRUE),0)</f>
        <v>2.6278000000000003E-2</v>
      </c>
      <c r="I635" s="17" cm="1">
        <f t="array" aca="1" ref="I635" ca="1">IFERROR(_FV(STable[[#This Row],[Security Name]],"P/E",TRUE),0)</f>
        <v>11.863200000000001</v>
      </c>
      <c r="J635" s="17" cm="1">
        <f t="array" aca="1" ref="J635" ca="1">IFERROR(_FV(STable[[#This Row],[Security Name]],"Beta"),0)</f>
        <v>0.54069999999999996</v>
      </c>
    </row>
    <row r="636" spans="1:10" x14ac:dyDescent="0.3">
      <c r="A636" t="s">
        <v>2298</v>
      </c>
      <c r="B636" t="e" vm="635">
        <v>#VALUE!</v>
      </c>
      <c r="C636" t="s">
        <v>4069</v>
      </c>
      <c r="D636" t="s">
        <v>4191</v>
      </c>
      <c r="E636">
        <v>6035</v>
      </c>
      <c r="F636" cm="1">
        <f t="array" aca="1" ref="F636" ca="1">IFERROR(_FV(STable[[#This Row],[Security Name]],"Market cap",TRUE),_FV(STable[[#This Row],[Security Name]],"Volume average",TRUE)*STable[[#This Row],[Price]])</f>
        <v>59186820</v>
      </c>
      <c r="G636" s="4" cm="1">
        <f t="array" aca="1" ref="G636" ca="1">_FV(STable[[#This Row],[Security Name]],"Price")</f>
        <v>19.25</v>
      </c>
      <c r="H636" s="1" cm="1">
        <f t="array" aca="1" ref="H636" ca="1">IFERROR(_FV(STable[[#This Row],[Security Name]],"Change (%)",TRUE),0)</f>
        <v>2.6040000000000004E-3</v>
      </c>
      <c r="I636" s="17" cm="1">
        <f t="array" aca="1" ref="I636" ca="1">IFERROR(_FV(STable[[#This Row],[Security Name]],"P/E",TRUE),0)</f>
        <v>11.3522</v>
      </c>
      <c r="J636" s="17" cm="1">
        <f t="array" aca="1" ref="J636" ca="1">IFERROR(_FV(STable[[#This Row],[Security Name]],"Beta"),0)</f>
        <v>0.4047</v>
      </c>
    </row>
    <row r="637" spans="1:10" x14ac:dyDescent="0.3">
      <c r="A637" t="s">
        <v>1848</v>
      </c>
      <c r="B637" t="e" vm="636">
        <v>#VALUE!</v>
      </c>
      <c r="C637" t="s">
        <v>4069</v>
      </c>
      <c r="D637" t="s">
        <v>4214</v>
      </c>
      <c r="E637">
        <v>6036</v>
      </c>
      <c r="F637" cm="1">
        <f t="array" aca="1" ref="F637" ca="1">IFERROR(_FV(STable[[#This Row],[Security Name]],"Market cap",TRUE),_FV(STable[[#This Row],[Security Name]],"Volume average",TRUE)*STable[[#This Row],[Price]])</f>
        <v>1135218360</v>
      </c>
      <c r="G637" s="4" cm="1">
        <f t="array" aca="1" ref="G637" ca="1">_FV(STable[[#This Row],[Security Name]],"Price")</f>
        <v>27.6</v>
      </c>
      <c r="H637" s="1" cm="1">
        <f t="array" aca="1" ref="H637" ca="1">IFERROR(_FV(STable[[#This Row],[Security Name]],"Change (%)",TRUE),0)</f>
        <v>2.4119000000000002E-2</v>
      </c>
      <c r="I637" s="17" cm="1">
        <f t="array" aca="1" ref="I637" ca="1">IFERROR(_FV(STable[[#This Row],[Security Name]],"P/E",TRUE),0)</f>
        <v>14.0709</v>
      </c>
      <c r="J637" s="17" cm="1">
        <f t="array" aca="1" ref="J637" ca="1">IFERROR(_FV(STable[[#This Row],[Security Name]],"Beta"),0)</f>
        <v>0.49530000000000002</v>
      </c>
    </row>
    <row r="638" spans="1:10" x14ac:dyDescent="0.3">
      <c r="A638" t="s">
        <v>1975</v>
      </c>
      <c r="B638" t="e" vm="637">
        <v>#VALUE!</v>
      </c>
      <c r="C638" t="s">
        <v>4069</v>
      </c>
      <c r="D638" t="s">
        <v>4076</v>
      </c>
      <c r="E638">
        <v>6022</v>
      </c>
      <c r="F638" cm="1">
        <f t="array" aca="1" ref="F638" ca="1">IFERROR(_FV(STable[[#This Row],[Security Name]],"Market cap",TRUE),_FV(STable[[#This Row],[Security Name]],"Volume average",TRUE)*STable[[#This Row],[Price]])</f>
        <v>162377023</v>
      </c>
      <c r="G638" s="4" cm="1">
        <f t="array" aca="1" ref="G638" ca="1">_FV(STable[[#This Row],[Security Name]],"Price")</f>
        <v>22.64</v>
      </c>
      <c r="H638" s="1" cm="1">
        <f t="array" aca="1" ref="H638" ca="1">IFERROR(_FV(STable[[#This Row],[Security Name]],"Change (%)",TRUE),0)</f>
        <v>1.2522E-2</v>
      </c>
      <c r="I638" s="17" cm="1">
        <f t="array" aca="1" ref="I638" ca="1">IFERROR(_FV(STable[[#This Row],[Security Name]],"P/E",TRUE),0)</f>
        <v>22.6083</v>
      </c>
      <c r="J638" s="17" cm="1">
        <f t="array" aca="1" ref="J638" ca="1">IFERROR(_FV(STable[[#This Row],[Security Name]],"Beta"),0)</f>
        <v>5.8000000000000003E-2</v>
      </c>
    </row>
    <row r="639" spans="1:10" x14ac:dyDescent="0.3">
      <c r="A639" t="s">
        <v>1640</v>
      </c>
      <c r="B639" t="e" vm="638">
        <v>#VALUE!</v>
      </c>
      <c r="C639" t="s">
        <v>4069</v>
      </c>
      <c r="D639" t="s">
        <v>4076</v>
      </c>
      <c r="E639">
        <v>6022</v>
      </c>
      <c r="F639" cm="1">
        <f t="array" aca="1" ref="F639" ca="1">IFERROR(_FV(STable[[#This Row],[Security Name]],"Market cap",TRUE),_FV(STable[[#This Row],[Security Name]],"Volume average",TRUE)*STable[[#This Row],[Price]])</f>
        <v>5450882716</v>
      </c>
      <c r="G639" s="4" cm="1">
        <f t="array" aca="1" ref="G639" ca="1">_FV(STable[[#This Row],[Security Name]],"Price")</f>
        <v>26.98</v>
      </c>
      <c r="H639" s="1" cm="1">
        <f t="array" aca="1" ref="H639" ca="1">IFERROR(_FV(STable[[#This Row],[Security Name]],"Change (%)",TRUE),0)</f>
        <v>8.9750000000000003E-3</v>
      </c>
      <c r="I639" s="17" cm="1">
        <f t="array" aca="1" ref="I639" ca="1">IFERROR(_FV(STable[[#This Row],[Security Name]],"P/E",TRUE),0)</f>
        <v>11.215999999999999</v>
      </c>
      <c r="J639" s="17" cm="1">
        <f t="array" aca="1" ref="J639" ca="1">IFERROR(_FV(STable[[#This Row],[Security Name]],"Beta"),0)</f>
        <v>0.71</v>
      </c>
    </row>
    <row r="640" spans="1:10" x14ac:dyDescent="0.3">
      <c r="A640" t="s">
        <v>2307</v>
      </c>
      <c r="B640" t="e" vm="639">
        <v>#VALUE!</v>
      </c>
      <c r="C640" t="s">
        <v>4069</v>
      </c>
      <c r="D640" t="s">
        <v>4092</v>
      </c>
      <c r="E640">
        <v>6021</v>
      </c>
      <c r="F640" cm="1">
        <f t="array" aca="1" ref="F640" ca="1">IFERROR(_FV(STable[[#This Row],[Security Name]],"Market cap",TRUE),_FV(STable[[#This Row],[Security Name]],"Volume average",TRUE)*STable[[#This Row],[Price]])</f>
        <v>1610848953</v>
      </c>
      <c r="G640" s="4" cm="1">
        <f t="array" aca="1" ref="G640" ca="1">_FV(STable[[#This Row],[Security Name]],"Price")</f>
        <v>12.59</v>
      </c>
      <c r="H640" s="1" cm="1">
        <f t="array" aca="1" ref="H640" ca="1">IFERROR(_FV(STable[[#This Row],[Security Name]],"Change (%)",TRUE),0)</f>
        <v>2.6917E-2</v>
      </c>
      <c r="I640" s="17" cm="1">
        <f t="array" aca="1" ref="I640" ca="1">IFERROR(_FV(STable[[#This Row],[Security Name]],"P/E",TRUE),0)</f>
        <v>25.8415</v>
      </c>
      <c r="J640" s="17" cm="1">
        <f t="array" aca="1" ref="J640" ca="1">IFERROR(_FV(STable[[#This Row],[Security Name]],"Beta"),0)</f>
        <v>0.82130000000000003</v>
      </c>
    </row>
    <row r="641" spans="1:10" x14ac:dyDescent="0.3">
      <c r="A641" t="s">
        <v>2477</v>
      </c>
      <c r="B641" t="e" vm="640">
        <v>#VALUE!</v>
      </c>
      <c r="C641" t="s">
        <v>4069</v>
      </c>
      <c r="D641" t="s">
        <v>4076</v>
      </c>
      <c r="E641">
        <v>6022</v>
      </c>
      <c r="F641" cm="1">
        <f t="array" aca="1" ref="F641" ca="1">IFERROR(_FV(STable[[#This Row],[Security Name]],"Market cap",TRUE),_FV(STable[[#This Row],[Security Name]],"Volume average",TRUE)*STable[[#This Row],[Price]])</f>
        <v>825657918</v>
      </c>
      <c r="G641" s="4" cm="1">
        <f t="array" aca="1" ref="G641" ca="1">_FV(STable[[#This Row],[Security Name]],"Price")</f>
        <v>13.404999999999999</v>
      </c>
      <c r="H641" s="1" cm="1">
        <f t="array" aca="1" ref="H641" ca="1">IFERROR(_FV(STable[[#This Row],[Security Name]],"Change (%)",TRUE),0)</f>
        <v>2.7202999999999998E-2</v>
      </c>
      <c r="I641" s="17" cm="1">
        <f t="array" aca="1" ref="I641" ca="1">IFERROR(_FV(STable[[#This Row],[Security Name]],"P/E",TRUE),0)</f>
        <v>19.068300000000001</v>
      </c>
      <c r="J641" s="17" cm="1">
        <f t="array" aca="1" ref="J641" ca="1">IFERROR(_FV(STable[[#This Row],[Security Name]],"Beta"),0)</f>
        <v>0.69650000000000001</v>
      </c>
    </row>
    <row r="642" spans="1:10" x14ac:dyDescent="0.3">
      <c r="A642" t="s">
        <v>1421</v>
      </c>
      <c r="B642" t="e" vm="641">
        <v>#VALUE!</v>
      </c>
      <c r="C642" t="s">
        <v>4069</v>
      </c>
      <c r="D642" t="s">
        <v>4076</v>
      </c>
      <c r="E642">
        <v>6022</v>
      </c>
      <c r="F642" cm="1">
        <f t="array" aca="1" ref="F642" ca="1">IFERROR(_FV(STable[[#This Row],[Security Name]],"Market cap",TRUE),_FV(STable[[#This Row],[Security Name]],"Volume average",TRUE)*STable[[#This Row],[Price]])</f>
        <v>2248976854</v>
      </c>
      <c r="G642" s="4" cm="1">
        <f t="array" aca="1" ref="G642" ca="1">_FV(STable[[#This Row],[Security Name]],"Price")</f>
        <v>37.83</v>
      </c>
      <c r="H642" s="1" cm="1">
        <f t="array" aca="1" ref="H642" ca="1">IFERROR(_FV(STable[[#This Row],[Security Name]],"Change (%)",TRUE),0)</f>
        <v>2.4093E-2</v>
      </c>
      <c r="I642" s="17" cm="1">
        <f t="array" aca="1" ref="I642" ca="1">IFERROR(_FV(STable[[#This Row],[Security Name]],"P/E",TRUE),0)</f>
        <v>14.310600000000001</v>
      </c>
      <c r="J642" s="17" cm="1">
        <f t="array" aca="1" ref="J642" ca="1">IFERROR(_FV(STable[[#This Row],[Security Name]],"Beta"),0)</f>
        <v>0.89810000000000001</v>
      </c>
    </row>
    <row r="643" spans="1:10" x14ac:dyDescent="0.3">
      <c r="A643" t="s">
        <v>1839</v>
      </c>
      <c r="B643" t="e" vm="642">
        <v>#VALUE!</v>
      </c>
      <c r="C643" t="s">
        <v>4069</v>
      </c>
      <c r="D643" t="s">
        <v>4092</v>
      </c>
      <c r="E643">
        <v>6021</v>
      </c>
      <c r="F643" cm="1">
        <f t="array" aca="1" ref="F643" ca="1">IFERROR(_FV(STable[[#This Row],[Security Name]],"Market cap",TRUE),_FV(STable[[#This Row],[Security Name]],"Volume average",TRUE)*STable[[#This Row],[Price]])</f>
        <v>240735132</v>
      </c>
      <c r="G643" s="4" cm="1">
        <f t="array" aca="1" ref="G643" ca="1">_FV(STable[[#This Row],[Security Name]],"Price")</f>
        <v>34.880000000000003</v>
      </c>
      <c r="H643" s="1" cm="1">
        <f t="array" aca="1" ref="H643" ca="1">IFERROR(_FV(STable[[#This Row],[Security Name]],"Change (%)",TRUE),0)</f>
        <v>2.5581E-2</v>
      </c>
      <c r="I643" s="17" cm="1">
        <f t="array" aca="1" ref="I643" ca="1">IFERROR(_FV(STable[[#This Row],[Security Name]],"P/E",TRUE),0)</f>
        <v>10.1587</v>
      </c>
      <c r="J643" s="17" cm="1">
        <f t="array" aca="1" ref="J643" ca="1">IFERROR(_FV(STable[[#This Row],[Security Name]],"Beta"),0)</f>
        <v>0.47220000000000001</v>
      </c>
    </row>
    <row r="644" spans="1:10" x14ac:dyDescent="0.3">
      <c r="A644" t="s">
        <v>1088</v>
      </c>
      <c r="B644" t="e" vm="643">
        <v>#VALUE!</v>
      </c>
      <c r="C644" t="s">
        <v>4069</v>
      </c>
      <c r="D644" t="s">
        <v>4076</v>
      </c>
      <c r="E644">
        <v>6022</v>
      </c>
      <c r="F644" cm="1">
        <f t="array" aca="1" ref="F644" ca="1">IFERROR(_FV(STable[[#This Row],[Security Name]],"Market cap",TRUE),_FV(STable[[#This Row],[Security Name]],"Volume average",TRUE)*STable[[#This Row],[Price]])</f>
        <v>5609585110</v>
      </c>
      <c r="G644" s="4" cm="1">
        <f t="array" aca="1" ref="G644" ca="1">_FV(STable[[#This Row],[Security Name]],"Price")</f>
        <v>68.790000000000006</v>
      </c>
      <c r="H644" s="1" cm="1">
        <f t="array" aca="1" ref="H644" ca="1">IFERROR(_FV(STable[[#This Row],[Security Name]],"Change (%)",TRUE),0)</f>
        <v>3.0407000000000003E-2</v>
      </c>
      <c r="I644" s="17" cm="1">
        <f t="array" aca="1" ref="I644" ca="1">IFERROR(_FV(STable[[#This Row],[Security Name]],"P/E",TRUE),0)</f>
        <v>12.134600000000001</v>
      </c>
      <c r="J644" s="17" cm="1">
        <f t="array" aca="1" ref="J644" ca="1">IFERROR(_FV(STable[[#This Row],[Security Name]],"Beta"),0)</f>
        <v>0.996</v>
      </c>
    </row>
    <row r="645" spans="1:10" x14ac:dyDescent="0.3">
      <c r="A645" t="s">
        <v>1579</v>
      </c>
      <c r="B645" t="e" vm="644">
        <v>#VALUE!</v>
      </c>
      <c r="C645" t="s">
        <v>4069</v>
      </c>
      <c r="D645" t="s">
        <v>4076</v>
      </c>
      <c r="E645">
        <v>6022</v>
      </c>
      <c r="F645" cm="1">
        <f t="array" aca="1" ref="F645" ca="1">IFERROR(_FV(STable[[#This Row],[Security Name]],"Market cap",TRUE),_FV(STable[[#This Row],[Security Name]],"Volume average",TRUE)*STable[[#This Row],[Price]])</f>
        <v>716799993</v>
      </c>
      <c r="G645" s="4" cm="1">
        <f t="array" aca="1" ref="G645" ca="1">_FV(STable[[#This Row],[Security Name]],"Price")</f>
        <v>34.82</v>
      </c>
      <c r="H645" s="1" cm="1">
        <f t="array" aca="1" ref="H645" ca="1">IFERROR(_FV(STable[[#This Row],[Security Name]],"Change (%)",TRUE),0)</f>
        <v>2.4118000000000001E-2</v>
      </c>
      <c r="I645" s="17" cm="1">
        <f t="array" aca="1" ref="I645" ca="1">IFERROR(_FV(STable[[#This Row],[Security Name]],"P/E",TRUE),0)</f>
        <v>10.6454</v>
      </c>
      <c r="J645" s="17" cm="1">
        <f t="array" aca="1" ref="J645" ca="1">IFERROR(_FV(STable[[#This Row],[Security Name]],"Beta"),0)</f>
        <v>0.74429999999999996</v>
      </c>
    </row>
    <row r="646" spans="1:10" x14ac:dyDescent="0.3">
      <c r="A646" t="s">
        <v>924</v>
      </c>
      <c r="B646" t="e" vm="645">
        <v>#VALUE!</v>
      </c>
      <c r="C646" t="s">
        <v>4069</v>
      </c>
      <c r="D646" t="s">
        <v>4076</v>
      </c>
      <c r="E646">
        <v>6022</v>
      </c>
      <c r="F646" cm="1">
        <f t="array" aca="1" ref="F646" ca="1">IFERROR(_FV(STable[[#This Row],[Security Name]],"Market cap",TRUE),_FV(STable[[#This Row],[Security Name]],"Volume average",TRUE)*STable[[#This Row],[Price]])</f>
        <v>4502910482</v>
      </c>
      <c r="G646" s="4" cm="1">
        <f t="array" aca="1" ref="G646" ca="1">_FV(STable[[#This Row],[Security Name]],"Price")</f>
        <v>72.42</v>
      </c>
      <c r="H646" s="1" cm="1">
        <f t="array" aca="1" ref="H646" ca="1">IFERROR(_FV(STable[[#This Row],[Security Name]],"Change (%)",TRUE),0)</f>
        <v>2.6505999999999998E-2</v>
      </c>
      <c r="I646" s="17" cm="1">
        <f t="array" aca="1" ref="I646" ca="1">IFERROR(_FV(STable[[#This Row],[Security Name]],"P/E",TRUE),0)</f>
        <v>10.9354</v>
      </c>
      <c r="J646" s="17" cm="1">
        <f t="array" aca="1" ref="J646" ca="1">IFERROR(_FV(STable[[#This Row],[Security Name]],"Beta"),0)</f>
        <v>0.70720000000000005</v>
      </c>
    </row>
    <row r="647" spans="1:10" x14ac:dyDescent="0.3">
      <c r="A647" t="s">
        <v>1410</v>
      </c>
      <c r="B647" t="e" vm="646">
        <v>#VALUE!</v>
      </c>
      <c r="C647" t="s">
        <v>4069</v>
      </c>
      <c r="D647" t="s">
        <v>4076</v>
      </c>
      <c r="E647">
        <v>6022</v>
      </c>
      <c r="F647" cm="1">
        <f t="array" aca="1" ref="F647" ca="1">IFERROR(_FV(STable[[#This Row],[Security Name]],"Market cap",TRUE),_FV(STable[[#This Row],[Security Name]],"Volume average",TRUE)*STable[[#This Row],[Price]])</f>
        <v>211814838</v>
      </c>
      <c r="G647" s="4" cm="1">
        <f t="array" aca="1" ref="G647" ca="1">_FV(STable[[#This Row],[Security Name]],"Price")</f>
        <v>24.3</v>
      </c>
      <c r="H647" s="1" cm="1">
        <f t="array" aca="1" ref="H647" ca="1">IFERROR(_FV(STable[[#This Row],[Security Name]],"Change (%)",TRUE),0)</f>
        <v>5.5603999999999994E-2</v>
      </c>
      <c r="I647" s="17" cm="1">
        <f t="array" aca="1" ref="I647" ca="1">IFERROR(_FV(STable[[#This Row],[Security Name]],"P/E",TRUE),0)</f>
        <v>0</v>
      </c>
      <c r="J647" s="17" cm="1">
        <f t="array" aca="1" ref="J647" ca="1">IFERROR(_FV(STable[[#This Row],[Security Name]],"Beta"),0)</f>
        <v>0.85950000000000004</v>
      </c>
    </row>
    <row r="648" spans="1:10" x14ac:dyDescent="0.3">
      <c r="A648" t="s">
        <v>1990</v>
      </c>
      <c r="B648" t="e" vm="647">
        <v>#VALUE!</v>
      </c>
      <c r="C648" t="s">
        <v>4069</v>
      </c>
      <c r="D648" t="s">
        <v>4076</v>
      </c>
      <c r="E648">
        <v>6022</v>
      </c>
      <c r="F648" cm="1">
        <f t="array" aca="1" ref="F648" ca="1">IFERROR(_FV(STable[[#This Row],[Security Name]],"Market cap",TRUE),_FV(STable[[#This Row],[Security Name]],"Volume average",TRUE)*STable[[#This Row],[Price]])</f>
        <v>394459401</v>
      </c>
      <c r="G648" s="4" cm="1">
        <f t="array" aca="1" ref="G648" ca="1">_FV(STable[[#This Row],[Security Name]],"Price")</f>
        <v>28.7</v>
      </c>
      <c r="H648" s="1" cm="1">
        <f t="array" aca="1" ref="H648" ca="1">IFERROR(_FV(STable[[#This Row],[Security Name]],"Change (%)",TRUE),0)</f>
        <v>2.0626000000000002E-2</v>
      </c>
      <c r="I648" s="17" cm="1">
        <f t="array" aca="1" ref="I648" ca="1">IFERROR(_FV(STable[[#This Row],[Security Name]],"P/E",TRUE),0)</f>
        <v>13.165699999999999</v>
      </c>
      <c r="J648" s="17" cm="1">
        <f t="array" aca="1" ref="J648" ca="1">IFERROR(_FV(STable[[#This Row],[Security Name]],"Beta"),0)</f>
        <v>0.49609999999999999</v>
      </c>
    </row>
    <row r="649" spans="1:10" x14ac:dyDescent="0.3">
      <c r="A649" t="s">
        <v>1959</v>
      </c>
      <c r="B649" t="e" vm="648">
        <v>#VALUE!</v>
      </c>
      <c r="C649" t="s">
        <v>4069</v>
      </c>
      <c r="D649" t="s">
        <v>4076</v>
      </c>
      <c r="E649">
        <v>6022</v>
      </c>
      <c r="F649" cm="1">
        <f t="array" aca="1" ref="F649" ca="1">IFERROR(_FV(STable[[#This Row],[Security Name]],"Market cap",TRUE),_FV(STable[[#This Row],[Security Name]],"Volume average",TRUE)*STable[[#This Row],[Price]])</f>
        <v>305022997</v>
      </c>
      <c r="G649" s="4" cm="1">
        <f t="array" aca="1" ref="G649" ca="1">_FV(STable[[#This Row],[Security Name]],"Price")</f>
        <v>21.46</v>
      </c>
      <c r="H649" s="1" cm="1">
        <f t="array" aca="1" ref="H649" ca="1">IFERROR(_FV(STable[[#This Row],[Security Name]],"Change (%)",TRUE),0)</f>
        <v>3.3718999999999999E-2</v>
      </c>
      <c r="I649" s="17" cm="1">
        <f t="array" aca="1" ref="I649" ca="1">IFERROR(_FV(STable[[#This Row],[Security Name]],"P/E",TRUE),0)</f>
        <v>15.2361</v>
      </c>
      <c r="J649" s="17" cm="1">
        <f t="array" aca="1" ref="J649" ca="1">IFERROR(_FV(STable[[#This Row],[Security Name]],"Beta"),0)</f>
        <v>0.4335</v>
      </c>
    </row>
    <row r="650" spans="1:10" x14ac:dyDescent="0.3">
      <c r="A650" t="s">
        <v>2646</v>
      </c>
      <c r="B650" t="e" vm="649">
        <v>#VALUE!</v>
      </c>
      <c r="C650" t="s">
        <v>4069</v>
      </c>
      <c r="D650" t="s">
        <v>4191</v>
      </c>
      <c r="E650">
        <v>6035</v>
      </c>
      <c r="F650" cm="1">
        <f t="array" aca="1" ref="F650" ca="1">IFERROR(_FV(STable[[#This Row],[Security Name]],"Market cap",TRUE),_FV(STable[[#This Row],[Security Name]],"Volume average",TRUE)*STable[[#This Row],[Price]])</f>
        <v>526329289</v>
      </c>
      <c r="G650" s="4" cm="1">
        <f t="array" aca="1" ref="G650" ca="1">_FV(STable[[#This Row],[Security Name]],"Price")</f>
        <v>8.1300000000000008</v>
      </c>
      <c r="H650" s="1" cm="1">
        <f t="array" aca="1" ref="H650" ca="1">IFERROR(_FV(STable[[#This Row],[Security Name]],"Change (%)",TRUE),0)</f>
        <v>2.6515E-2</v>
      </c>
      <c r="I650" s="17" cm="1">
        <f t="array" aca="1" ref="I650" ca="1">IFERROR(_FV(STable[[#This Row],[Security Name]],"P/E",TRUE),0)</f>
        <v>15.7956</v>
      </c>
      <c r="J650" s="17" cm="1">
        <f t="array" aca="1" ref="J650" ca="1">IFERROR(_FV(STable[[#This Row],[Security Name]],"Beta"),0)</f>
        <v>0.62929999999999997</v>
      </c>
    </row>
    <row r="651" spans="1:10" x14ac:dyDescent="0.3">
      <c r="A651" t="s">
        <v>1854</v>
      </c>
      <c r="B651" t="e" vm="650">
        <v>#VALUE!</v>
      </c>
      <c r="C651" t="s">
        <v>4069</v>
      </c>
      <c r="D651" t="s">
        <v>4092</v>
      </c>
      <c r="E651">
        <v>6021</v>
      </c>
      <c r="F651" cm="1">
        <f t="array" aca="1" ref="F651" ca="1">IFERROR(_FV(STable[[#This Row],[Security Name]],"Market cap",TRUE),_FV(STable[[#This Row],[Security Name]],"Volume average",TRUE)*STable[[#This Row],[Price]])</f>
        <v>164715623</v>
      </c>
      <c r="G651" s="4" cm="1">
        <f t="array" aca="1" ref="G651" ca="1">_FV(STable[[#This Row],[Security Name]],"Price")</f>
        <v>27.01</v>
      </c>
      <c r="H651" s="1" cm="1">
        <f t="array" aca="1" ref="H651" ca="1">IFERROR(_FV(STable[[#This Row],[Security Name]],"Change (%)",TRUE),0)</f>
        <v>2.5979999999999996E-3</v>
      </c>
      <c r="I651" s="17" cm="1">
        <f t="array" aca="1" ref="I651" ca="1">IFERROR(_FV(STable[[#This Row],[Security Name]],"P/E",TRUE),0)</f>
        <v>8.8071999999999999</v>
      </c>
      <c r="J651" s="17" cm="1">
        <f t="array" aca="1" ref="J651" ca="1">IFERROR(_FV(STable[[#This Row],[Security Name]],"Beta"),0)</f>
        <v>0.3856</v>
      </c>
    </row>
    <row r="652" spans="1:10" x14ac:dyDescent="0.3">
      <c r="A652" t="s">
        <v>2066</v>
      </c>
      <c r="B652" t="e" vm="651">
        <v>#VALUE!</v>
      </c>
      <c r="C652" t="s">
        <v>4069</v>
      </c>
      <c r="D652" t="s">
        <v>4092</v>
      </c>
      <c r="E652">
        <v>6021</v>
      </c>
      <c r="F652" cm="1">
        <f t="array" aca="1" ref="F652" ca="1">IFERROR(_FV(STable[[#This Row],[Security Name]],"Market cap",TRUE),_FV(STable[[#This Row],[Security Name]],"Volume average",TRUE)*STable[[#This Row],[Price]])</f>
        <v>244537134</v>
      </c>
      <c r="G652" s="4" cm="1">
        <f t="array" aca="1" ref="G652" ca="1">_FV(STable[[#This Row],[Security Name]],"Price")</f>
        <v>17.175000000000001</v>
      </c>
      <c r="H652" s="1" cm="1">
        <f t="array" aca="1" ref="H652" ca="1">IFERROR(_FV(STable[[#This Row],[Security Name]],"Change (%)",TRUE),0)</f>
        <v>3.7450999999999998E-2</v>
      </c>
      <c r="I652" s="17" cm="1">
        <f t="array" aca="1" ref="I652" ca="1">IFERROR(_FV(STable[[#This Row],[Security Name]],"P/E",TRUE),0)</f>
        <v>10.254300000000001</v>
      </c>
      <c r="J652" s="17" cm="1">
        <f t="array" aca="1" ref="J652" ca="1">IFERROR(_FV(STable[[#This Row],[Security Name]],"Beta"),0)</f>
        <v>0.60340000000000005</v>
      </c>
    </row>
    <row r="653" spans="1:10" x14ac:dyDescent="0.3">
      <c r="A653" t="s">
        <v>901</v>
      </c>
      <c r="B653" t="e" vm="652">
        <v>#VALUE!</v>
      </c>
      <c r="C653" t="s">
        <v>4069</v>
      </c>
      <c r="D653" t="s">
        <v>4076</v>
      </c>
      <c r="E653">
        <v>6022</v>
      </c>
      <c r="F653" cm="1">
        <f t="array" aca="1" ref="F653" ca="1">IFERROR(_FV(STable[[#This Row],[Security Name]],"Market cap",TRUE),_FV(STable[[#This Row],[Security Name]],"Volume average",TRUE)*STable[[#This Row],[Price]])</f>
        <v>1602947000</v>
      </c>
      <c r="G653" s="4" cm="1">
        <f t="array" aca="1" ref="G653" ca="1">_FV(STable[[#This Row],[Security Name]],"Price")</f>
        <v>61.505000000000003</v>
      </c>
      <c r="H653" s="1" cm="1">
        <f t="array" aca="1" ref="H653" ca="1">IFERROR(_FV(STable[[#This Row],[Security Name]],"Change (%)",TRUE),0)</f>
        <v>2.7309E-2</v>
      </c>
      <c r="I653" s="17" cm="1">
        <f t="array" aca="1" ref="I653" ca="1">IFERROR(_FV(STable[[#This Row],[Security Name]],"P/E",TRUE),0)</f>
        <v>15.349399999999999</v>
      </c>
      <c r="J653" s="17" cm="1">
        <f t="array" aca="1" ref="J653" ca="1">IFERROR(_FV(STable[[#This Row],[Security Name]],"Beta"),0)</f>
        <v>0.74519999999999997</v>
      </c>
    </row>
    <row r="654" spans="1:10" x14ac:dyDescent="0.3">
      <c r="A654" t="s">
        <v>2606</v>
      </c>
      <c r="B654" t="e" vm="653">
        <v>#VALUE!</v>
      </c>
      <c r="C654" t="s">
        <v>4069</v>
      </c>
      <c r="D654" t="s">
        <v>4076</v>
      </c>
      <c r="E654">
        <v>6022</v>
      </c>
      <c r="F654" cm="1">
        <f t="array" aca="1" ref="F654" ca="1">IFERROR(_FV(STable[[#This Row],[Security Name]],"Market cap",TRUE),_FV(STable[[#This Row],[Security Name]],"Volume average",TRUE)*STable[[#This Row],[Price]])</f>
        <v>335147682</v>
      </c>
      <c r="G654" s="4" cm="1">
        <f t="array" aca="1" ref="G654" ca="1">_FV(STable[[#This Row],[Security Name]],"Price")</f>
        <v>8.9450000000000003</v>
      </c>
      <c r="H654" s="1" cm="1">
        <f t="array" aca="1" ref="H654" ca="1">IFERROR(_FV(STable[[#This Row],[Security Name]],"Change (%)",TRUE),0)</f>
        <v>2.2286E-2</v>
      </c>
      <c r="I654" s="17" cm="1">
        <f t="array" aca="1" ref="I654" ca="1">IFERROR(_FV(STable[[#This Row],[Security Name]],"P/E",TRUE),0)</f>
        <v>9.9488000000000003</v>
      </c>
      <c r="J654" s="17" cm="1">
        <f t="array" aca="1" ref="J654" ca="1">IFERROR(_FV(STable[[#This Row],[Security Name]],"Beta"),0)</f>
        <v>0.70620000000000005</v>
      </c>
    </row>
    <row r="655" spans="1:10" x14ac:dyDescent="0.3">
      <c r="A655" t="s">
        <v>1320</v>
      </c>
      <c r="B655" t="e" vm="654">
        <v>#VALUE!</v>
      </c>
      <c r="C655" t="s">
        <v>4069</v>
      </c>
      <c r="D655" t="s">
        <v>4076</v>
      </c>
      <c r="E655">
        <v>6022</v>
      </c>
      <c r="F655" cm="1">
        <f t="array" aca="1" ref="F655" ca="1">IFERROR(_FV(STable[[#This Row],[Security Name]],"Market cap",TRUE),_FV(STable[[#This Row],[Security Name]],"Volume average",TRUE)*STable[[#This Row],[Price]])</f>
        <v>1734458273</v>
      </c>
      <c r="G655" s="4" cm="1">
        <f t="array" aca="1" ref="G655" ca="1">_FV(STable[[#This Row],[Security Name]],"Price")</f>
        <v>37.51</v>
      </c>
      <c r="H655" s="1" cm="1">
        <f t="array" aca="1" ref="H655" ca="1">IFERROR(_FV(STable[[#This Row],[Security Name]],"Change (%)",TRUE),0)</f>
        <v>4.0210999999999997E-2</v>
      </c>
      <c r="I655" s="17" cm="1">
        <f t="array" aca="1" ref="I655" ca="1">IFERROR(_FV(STable[[#This Row],[Security Name]],"P/E",TRUE),0)</f>
        <v>16.839500000000001</v>
      </c>
      <c r="J655" s="17" cm="1">
        <f t="array" aca="1" ref="J655" ca="1">IFERROR(_FV(STable[[#This Row],[Security Name]],"Beta"),0)</f>
        <v>1.9338</v>
      </c>
    </row>
    <row r="656" spans="1:10" x14ac:dyDescent="0.3">
      <c r="A656" t="s">
        <v>2233</v>
      </c>
      <c r="B656" t="e" vm="655">
        <v>#VALUE!</v>
      </c>
      <c r="C656" t="s">
        <v>4069</v>
      </c>
      <c r="D656" t="s">
        <v>4191</v>
      </c>
      <c r="E656">
        <v>6035</v>
      </c>
      <c r="F656" cm="1">
        <f t="array" aca="1" ref="F656" ca="1">IFERROR(_FV(STable[[#This Row],[Security Name]],"Market cap",TRUE),_FV(STable[[#This Row],[Security Name]],"Volume average",TRUE)*STable[[#This Row],[Price]])</f>
        <v>123340214</v>
      </c>
      <c r="G656" s="4" cm="1">
        <f t="array" aca="1" ref="G656" ca="1">_FV(STable[[#This Row],[Security Name]],"Price")</f>
        <v>15.74</v>
      </c>
      <c r="H656" s="1" cm="1">
        <f t="array" aca="1" ref="H656" ca="1">IFERROR(_FV(STable[[#This Row],[Security Name]],"Change (%)",TRUE),0)</f>
        <v>3.1869999999999997E-3</v>
      </c>
      <c r="I656" s="17" cm="1">
        <f t="array" aca="1" ref="I656" ca="1">IFERROR(_FV(STable[[#This Row],[Security Name]],"P/E",TRUE),0)</f>
        <v>16.2805</v>
      </c>
      <c r="J656" s="17" cm="1">
        <f t="array" aca="1" ref="J656" ca="1">IFERROR(_FV(STable[[#This Row],[Security Name]],"Beta"),0)</f>
        <v>0.31459999999999999</v>
      </c>
    </row>
    <row r="657" spans="1:10" x14ac:dyDescent="0.3">
      <c r="A657" t="s">
        <v>1222</v>
      </c>
      <c r="B657" t="e" vm="656">
        <v>#VALUE!</v>
      </c>
      <c r="C657" t="s">
        <v>4069</v>
      </c>
      <c r="D657" t="s">
        <v>4076</v>
      </c>
      <c r="E657">
        <v>6022</v>
      </c>
      <c r="F657" cm="1">
        <f t="array" aca="1" ref="F657" ca="1">IFERROR(_FV(STable[[#This Row],[Security Name]],"Market cap",TRUE),_FV(STable[[#This Row],[Security Name]],"Volume average",TRUE)*STable[[#This Row],[Price]])</f>
        <v>932153604</v>
      </c>
      <c r="G657" s="4" cm="1">
        <f t="array" aca="1" ref="G657" ca="1">_FV(STable[[#This Row],[Security Name]],"Price")</f>
        <v>53.96</v>
      </c>
      <c r="H657" s="1" cm="1">
        <f t="array" aca="1" ref="H657" ca="1">IFERROR(_FV(STable[[#This Row],[Security Name]],"Change (%)",TRUE),0)</f>
        <v>3.1739999999999997E-2</v>
      </c>
      <c r="I657" s="17" cm="1">
        <f t="array" aca="1" ref="I657" ca="1">IFERROR(_FV(STable[[#This Row],[Security Name]],"P/E",TRUE),0)</f>
        <v>9.8722999999999992</v>
      </c>
      <c r="J657" s="17" cm="1">
        <f t="array" aca="1" ref="J657" ca="1">IFERROR(_FV(STable[[#This Row],[Security Name]],"Beta"),0)</f>
        <v>0.8659</v>
      </c>
    </row>
    <row r="658" spans="1:10" x14ac:dyDescent="0.3">
      <c r="A658" t="s">
        <v>1138</v>
      </c>
      <c r="B658" t="e" vm="657">
        <v>#VALUE!</v>
      </c>
      <c r="C658" t="s">
        <v>4069</v>
      </c>
      <c r="D658" t="s">
        <v>4076</v>
      </c>
      <c r="E658">
        <v>6022</v>
      </c>
      <c r="F658" cm="1">
        <f t="array" aca="1" ref="F658" ca="1">IFERROR(_FV(STable[[#This Row],[Security Name]],"Market cap",TRUE),_FV(STable[[#This Row],[Security Name]],"Volume average",TRUE)*STable[[#This Row],[Price]])</f>
        <v>1120088409</v>
      </c>
      <c r="G658" s="4" cm="1">
        <f t="array" aca="1" ref="G658" ca="1">_FV(STable[[#This Row],[Security Name]],"Price")</f>
        <v>89.56</v>
      </c>
      <c r="H658" s="1" cm="1">
        <f t="array" aca="1" ref="H658" ca="1">IFERROR(_FV(STable[[#This Row],[Security Name]],"Change (%)",TRUE),0)</f>
        <v>2.366E-2</v>
      </c>
      <c r="I658" s="17" cm="1">
        <f t="array" aca="1" ref="I658" ca="1">IFERROR(_FV(STable[[#This Row],[Security Name]],"P/E",TRUE),0)</f>
        <v>13.4725</v>
      </c>
      <c r="J658" s="17" cm="1">
        <f t="array" aca="1" ref="J658" ca="1">IFERROR(_FV(STable[[#This Row],[Security Name]],"Beta"),0)</f>
        <v>1.0449999999999999</v>
      </c>
    </row>
    <row r="659" spans="1:10" x14ac:dyDescent="0.3">
      <c r="A659" t="s">
        <v>1610</v>
      </c>
      <c r="B659" t="e" vm="658">
        <v>#VALUE!</v>
      </c>
      <c r="C659" t="s">
        <v>4069</v>
      </c>
      <c r="D659" t="s">
        <v>4076</v>
      </c>
      <c r="E659">
        <v>6022</v>
      </c>
      <c r="F659" cm="1">
        <f t="array" aca="1" ref="F659" ca="1">IFERROR(_FV(STable[[#This Row],[Security Name]],"Market cap",TRUE),_FV(STable[[#This Row],[Security Name]],"Volume average",TRUE)*STable[[#This Row],[Price]])</f>
        <v>935120079</v>
      </c>
      <c r="G659" s="4" cm="1">
        <f t="array" aca="1" ref="G659" ca="1">_FV(STable[[#This Row],[Security Name]],"Price")</f>
        <v>32.520000000000003</v>
      </c>
      <c r="H659" s="1" cm="1">
        <f t="array" aca="1" ref="H659" ca="1">IFERROR(_FV(STable[[#This Row],[Security Name]],"Change (%)",TRUE),0)</f>
        <v>2.9766000000000001E-2</v>
      </c>
      <c r="I659" s="17" cm="1">
        <f t="array" aca="1" ref="I659" ca="1">IFERROR(_FV(STable[[#This Row],[Security Name]],"P/E",TRUE),0)</f>
        <v>12.315799999999999</v>
      </c>
      <c r="J659" s="17" cm="1">
        <f t="array" aca="1" ref="J659" ca="1">IFERROR(_FV(STable[[#This Row],[Security Name]],"Beta"),0)</f>
        <v>0.71850000000000003</v>
      </c>
    </row>
    <row r="660" spans="1:10" x14ac:dyDescent="0.3">
      <c r="A660" t="s">
        <v>2295</v>
      </c>
      <c r="B660" t="e" vm="659">
        <v>#VALUE!</v>
      </c>
      <c r="C660" t="s">
        <v>4069</v>
      </c>
      <c r="D660" t="s">
        <v>4191</v>
      </c>
      <c r="E660">
        <v>6035</v>
      </c>
      <c r="F660" cm="1">
        <f t="array" aca="1" ref="F660" ca="1">IFERROR(_FV(STable[[#This Row],[Security Name]],"Market cap",TRUE),_FV(STable[[#This Row],[Security Name]],"Volume average",TRUE)*STable[[#This Row],[Price]])</f>
        <v>115437781</v>
      </c>
      <c r="G660" s="4" cm="1">
        <f t="array" aca="1" ref="G660" ca="1">_FV(STable[[#This Row],[Security Name]],"Price")</f>
        <v>17.82</v>
      </c>
      <c r="H660" s="1" cm="1">
        <f t="array" aca="1" ref="H660" ca="1">IFERROR(_FV(STable[[#This Row],[Security Name]],"Change (%)",TRUE),0)</f>
        <v>3.9439999999999996E-3</v>
      </c>
      <c r="I660" s="17" cm="1">
        <f t="array" aca="1" ref="I660" ca="1">IFERROR(_FV(STable[[#This Row],[Security Name]],"P/E",TRUE),0)</f>
        <v>10.3012</v>
      </c>
      <c r="J660" s="17" cm="1">
        <f t="array" aca="1" ref="J660" ca="1">IFERROR(_FV(STable[[#This Row],[Security Name]],"Beta"),0)</f>
        <v>0.26100000000000001</v>
      </c>
    </row>
    <row r="661" spans="1:10" x14ac:dyDescent="0.3">
      <c r="A661" t="s">
        <v>1917</v>
      </c>
      <c r="B661" t="e" vm="660">
        <v>#VALUE!</v>
      </c>
      <c r="C661" t="s">
        <v>4069</v>
      </c>
      <c r="D661" t="s">
        <v>4076</v>
      </c>
      <c r="E661">
        <v>6022</v>
      </c>
      <c r="F661" cm="1">
        <f t="array" aca="1" ref="F661" ca="1">IFERROR(_FV(STable[[#This Row],[Security Name]],"Market cap",TRUE),_FV(STable[[#This Row],[Security Name]],"Volume average",TRUE)*STable[[#This Row],[Price]])</f>
        <v>188052737</v>
      </c>
      <c r="G661" s="4" cm="1">
        <f t="array" aca="1" ref="G661" ca="1">_FV(STable[[#This Row],[Security Name]],"Price")</f>
        <v>24.333600000000001</v>
      </c>
      <c r="H661" s="1" cm="1">
        <f t="array" aca="1" ref="H661" ca="1">IFERROR(_FV(STable[[#This Row],[Security Name]],"Change (%)",TRUE),0)</f>
        <v>4.7508000000000002E-2</v>
      </c>
      <c r="I661" s="17" cm="1">
        <f t="array" aca="1" ref="I661" ca="1">IFERROR(_FV(STable[[#This Row],[Security Name]],"P/E",TRUE),0)</f>
        <v>13.8527</v>
      </c>
      <c r="J661" s="17" cm="1">
        <f t="array" aca="1" ref="J661" ca="1">IFERROR(_FV(STable[[#This Row],[Security Name]],"Beta"),0)</f>
        <v>0.5585</v>
      </c>
    </row>
    <row r="662" spans="1:10" x14ac:dyDescent="0.3">
      <c r="A662" t="s">
        <v>1736</v>
      </c>
      <c r="B662" t="e" vm="661">
        <v>#VALUE!</v>
      </c>
      <c r="C662" t="s">
        <v>4069</v>
      </c>
      <c r="D662" t="s">
        <v>4076</v>
      </c>
      <c r="E662">
        <v>6022</v>
      </c>
      <c r="F662" cm="1">
        <f t="array" aca="1" ref="F662" ca="1">IFERROR(_FV(STable[[#This Row],[Security Name]],"Market cap",TRUE),_FV(STable[[#This Row],[Security Name]],"Volume average",TRUE)*STable[[#This Row],[Price]])</f>
        <v>873439121</v>
      </c>
      <c r="G662" s="4" cm="1">
        <f t="array" aca="1" ref="G662" ca="1">_FV(STable[[#This Row],[Security Name]],"Price")</f>
        <v>34.47</v>
      </c>
      <c r="H662" s="1" cm="1">
        <f t="array" aca="1" ref="H662" ca="1">IFERROR(_FV(STable[[#This Row],[Security Name]],"Change (%)",TRUE),0)</f>
        <v>2.1636000000000002E-2</v>
      </c>
      <c r="I662" s="17" cm="1">
        <f t="array" aca="1" ref="I662" ca="1">IFERROR(_FV(STable[[#This Row],[Security Name]],"P/E",TRUE),0)</f>
        <v>13.4748</v>
      </c>
      <c r="J662" s="17" cm="1">
        <f t="array" aca="1" ref="J662" ca="1">IFERROR(_FV(STable[[#This Row],[Security Name]],"Beta"),0)</f>
        <v>0.51029999999999998</v>
      </c>
    </row>
    <row r="663" spans="1:10" x14ac:dyDescent="0.3">
      <c r="A663" t="s">
        <v>2386</v>
      </c>
      <c r="B663" t="e" vm="662">
        <v>#VALUE!</v>
      </c>
      <c r="C663" t="s">
        <v>4069</v>
      </c>
      <c r="D663" t="s">
        <v>4092</v>
      </c>
      <c r="E663">
        <v>6021</v>
      </c>
      <c r="F663" cm="1">
        <f t="array" aca="1" ref="F663" ca="1">IFERROR(_FV(STable[[#This Row],[Security Name]],"Market cap",TRUE),_FV(STable[[#This Row],[Security Name]],"Volume average",TRUE)*STable[[#This Row],[Price]])</f>
        <v>244235940</v>
      </c>
      <c r="G663" s="4" cm="1">
        <f t="array" aca="1" ref="G663" ca="1">_FV(STable[[#This Row],[Security Name]],"Price")</f>
        <v>20.56</v>
      </c>
      <c r="H663" s="1" cm="1">
        <f t="array" aca="1" ref="H663" ca="1">IFERROR(_FV(STable[[#This Row],[Security Name]],"Change (%)",TRUE),0)</f>
        <v>8.8319999999999996E-3</v>
      </c>
      <c r="I663" s="17" cm="1">
        <f t="array" aca="1" ref="I663" ca="1">IFERROR(_FV(STable[[#This Row],[Security Name]],"P/E",TRUE),0)</f>
        <v>10.889799999999999</v>
      </c>
      <c r="J663" s="17" cm="1">
        <f t="array" aca="1" ref="J663" ca="1">IFERROR(_FV(STable[[#This Row],[Security Name]],"Beta"),0)</f>
        <v>0.75719999999999998</v>
      </c>
    </row>
    <row r="664" spans="1:10" x14ac:dyDescent="0.3">
      <c r="A664" t="s">
        <v>1696</v>
      </c>
      <c r="B664" t="e" vm="663">
        <v>#VALUE!</v>
      </c>
      <c r="C664" t="s">
        <v>4069</v>
      </c>
      <c r="D664" t="s">
        <v>4076</v>
      </c>
      <c r="E664">
        <v>6022</v>
      </c>
      <c r="F664" cm="1">
        <f t="array" aca="1" ref="F664" ca="1">IFERROR(_FV(STable[[#This Row],[Security Name]],"Market cap",TRUE),_FV(STable[[#This Row],[Security Name]],"Volume average",TRUE)*STable[[#This Row],[Price]])</f>
        <v>513900109</v>
      </c>
      <c r="G664" s="4" cm="1">
        <f t="array" aca="1" ref="G664" ca="1">_FV(STable[[#This Row],[Security Name]],"Price")</f>
        <v>23.94</v>
      </c>
      <c r="H664" s="1" cm="1">
        <f t="array" aca="1" ref="H664" ca="1">IFERROR(_FV(STable[[#This Row],[Security Name]],"Change (%)",TRUE),0)</f>
        <v>1.6560999999999999E-2</v>
      </c>
      <c r="I664" s="17" cm="1">
        <f t="array" aca="1" ref="I664" ca="1">IFERROR(_FV(STable[[#This Row],[Security Name]],"P/E",TRUE),0)</f>
        <v>0</v>
      </c>
      <c r="J664" s="17" cm="1">
        <f t="array" aca="1" ref="J664" ca="1">IFERROR(_FV(STable[[#This Row],[Security Name]],"Beta"),0)</f>
        <v>0.56899999999999995</v>
      </c>
    </row>
    <row r="665" spans="1:10" x14ac:dyDescent="0.3">
      <c r="A665" t="s">
        <v>346</v>
      </c>
      <c r="B665" t="e" vm="664">
        <v>#VALUE!</v>
      </c>
      <c r="C665" t="s">
        <v>4069</v>
      </c>
      <c r="D665" t="s">
        <v>4076</v>
      </c>
      <c r="E665">
        <v>6022</v>
      </c>
      <c r="F665" cm="1">
        <f t="array" aca="1" ref="F665" ca="1">IFERROR(_FV(STable[[#This Row],[Security Name]],"Market cap",TRUE),_FV(STable[[#This Row],[Security Name]],"Volume average",TRUE)*STable[[#This Row],[Price]])</f>
        <v>32110179520</v>
      </c>
      <c r="G665" s="4" cm="1">
        <f t="array" aca="1" ref="G665" ca="1">_FV(STable[[#This Row],[Security Name]],"Price")</f>
        <v>218.56</v>
      </c>
      <c r="H665" s="1" cm="1">
        <f t="array" aca="1" ref="H665" ca="1">IFERROR(_FV(STable[[#This Row],[Security Name]],"Change (%)",TRUE),0)</f>
        <v>7.4209999999999996E-3</v>
      </c>
      <c r="I665" s="17" cm="1">
        <f t="array" aca="1" ref="I665" ca="1">IFERROR(_FV(STable[[#This Row],[Security Name]],"P/E",TRUE),0)</f>
        <v>12.816700000000001</v>
      </c>
      <c r="J665" s="17" cm="1">
        <f t="array" aca="1" ref="J665" ca="1">IFERROR(_FV(STable[[#This Row],[Security Name]],"Beta"),0)</f>
        <v>0.59609999999999996</v>
      </c>
    </row>
    <row r="666" spans="1:10" x14ac:dyDescent="0.3">
      <c r="A666" t="s">
        <v>1862</v>
      </c>
      <c r="B666" t="e" vm="665">
        <v>#VALUE!</v>
      </c>
      <c r="C666" t="s">
        <v>4069</v>
      </c>
      <c r="D666" t="s">
        <v>4076</v>
      </c>
      <c r="E666">
        <v>6022</v>
      </c>
      <c r="F666" cm="1">
        <f t="array" aca="1" ref="F666" ca="1">IFERROR(_FV(STable[[#This Row],[Security Name]],"Market cap",TRUE),_FV(STable[[#This Row],[Security Name]],"Volume average",TRUE)*STable[[#This Row],[Price]])</f>
        <v>346231853</v>
      </c>
      <c r="G666" s="4" cm="1">
        <f t="array" aca="1" ref="G666" ca="1">_FV(STable[[#This Row],[Security Name]],"Price")</f>
        <v>26.954999999999998</v>
      </c>
      <c r="H666" s="1" cm="1">
        <f t="array" aca="1" ref="H666" ca="1">IFERROR(_FV(STable[[#This Row],[Security Name]],"Change (%)",TRUE),0)</f>
        <v>3.9529999999999996E-2</v>
      </c>
      <c r="I666" s="17" cm="1">
        <f t="array" aca="1" ref="I666" ca="1">IFERROR(_FV(STable[[#This Row],[Security Name]],"P/E",TRUE),0)</f>
        <v>10.9702</v>
      </c>
      <c r="J666" s="17" cm="1">
        <f t="array" aca="1" ref="J666" ca="1">IFERROR(_FV(STable[[#This Row],[Security Name]],"Beta"),0)</f>
        <v>0.82240000000000002</v>
      </c>
    </row>
    <row r="667" spans="1:10" x14ac:dyDescent="0.3">
      <c r="A667" t="s">
        <v>1889</v>
      </c>
      <c r="B667" t="e" vm="666">
        <v>#VALUE!</v>
      </c>
      <c r="C667" t="s">
        <v>4069</v>
      </c>
      <c r="D667" t="s">
        <v>4076</v>
      </c>
      <c r="E667">
        <v>6022</v>
      </c>
      <c r="F667" cm="1">
        <f t="array" aca="1" ref="F667" ca="1">IFERROR(_FV(STable[[#This Row],[Security Name]],"Market cap",TRUE),_FV(STable[[#This Row],[Security Name]],"Volume average",TRUE)*STable[[#This Row],[Price]])</f>
        <v>261484517</v>
      </c>
      <c r="G667" s="4" cm="1">
        <f t="array" aca="1" ref="G667" ca="1">_FV(STable[[#This Row],[Security Name]],"Price")</f>
        <v>26.86</v>
      </c>
      <c r="H667" s="1" cm="1">
        <f t="array" aca="1" ref="H667" ca="1">IFERROR(_FV(STable[[#This Row],[Security Name]],"Change (%)",TRUE),0)</f>
        <v>1.8196E-2</v>
      </c>
      <c r="I667" s="17" cm="1">
        <f t="array" aca="1" ref="I667" ca="1">IFERROR(_FV(STable[[#This Row],[Security Name]],"P/E",TRUE),0)</f>
        <v>20.017900000000001</v>
      </c>
      <c r="J667" s="17" cm="1">
        <f t="array" aca="1" ref="J667" ca="1">IFERROR(_FV(STable[[#This Row],[Security Name]],"Beta"),0)</f>
        <v>0.67390000000000005</v>
      </c>
    </row>
    <row r="668" spans="1:10" x14ac:dyDescent="0.3">
      <c r="A668" t="s">
        <v>1300</v>
      </c>
      <c r="B668" t="e" vm="667">
        <v>#VALUE!</v>
      </c>
      <c r="C668" t="s">
        <v>4069</v>
      </c>
      <c r="D668" t="s">
        <v>4092</v>
      </c>
      <c r="E668">
        <v>6021</v>
      </c>
      <c r="F668" cm="1">
        <f t="array" aca="1" ref="F668" ca="1">IFERROR(_FV(STable[[#This Row],[Security Name]],"Market cap",TRUE),_FV(STable[[#This Row],[Security Name]],"Volume average",TRUE)*STable[[#This Row],[Price]])</f>
        <v>1895407652</v>
      </c>
      <c r="G668" s="4" cm="1">
        <f t="array" aca="1" ref="G668" ca="1">_FV(STable[[#This Row],[Security Name]],"Price")</f>
        <v>42.41</v>
      </c>
      <c r="H668" s="1" cm="1">
        <f t="array" aca="1" ref="H668" ca="1">IFERROR(_FV(STable[[#This Row],[Security Name]],"Change (%)",TRUE),0)</f>
        <v>2.8121E-2</v>
      </c>
      <c r="I668" s="17" cm="1">
        <f t="array" aca="1" ref="I668" ca="1">IFERROR(_FV(STable[[#This Row],[Security Name]],"P/E",TRUE),0)</f>
        <v>14.863</v>
      </c>
      <c r="J668" s="17" cm="1">
        <f t="array" aca="1" ref="J668" ca="1">IFERROR(_FV(STable[[#This Row],[Security Name]],"Beta"),0)</f>
        <v>0.78220000000000001</v>
      </c>
    </row>
    <row r="669" spans="1:10" x14ac:dyDescent="0.3">
      <c r="A669" t="s">
        <v>1264</v>
      </c>
      <c r="B669" t="e" vm="668">
        <v>#VALUE!</v>
      </c>
      <c r="C669" t="s">
        <v>4069</v>
      </c>
      <c r="D669" t="s">
        <v>4092</v>
      </c>
      <c r="E669">
        <v>6021</v>
      </c>
      <c r="F669" cm="1">
        <f t="array" aca="1" ref="F669" ca="1">IFERROR(_FV(STable[[#This Row],[Security Name]],"Market cap",TRUE),_FV(STable[[#This Row],[Security Name]],"Volume average",TRUE)*STable[[#This Row],[Price]])</f>
        <v>2379441487</v>
      </c>
      <c r="G669" s="4" cm="1">
        <f t="array" aca="1" ref="G669" ca="1">_FV(STable[[#This Row],[Security Name]],"Price")</f>
        <v>45.75</v>
      </c>
      <c r="H669" s="1" cm="1">
        <f t="array" aca="1" ref="H669" ca="1">IFERROR(_FV(STable[[#This Row],[Security Name]],"Change (%)",TRUE),0)</f>
        <v>2.5784999999999999E-2</v>
      </c>
      <c r="I669" s="17" cm="1">
        <f t="array" aca="1" ref="I669" ca="1">IFERROR(_FV(STable[[#This Row],[Security Name]],"P/E",TRUE),0)</f>
        <v>13.813800000000001</v>
      </c>
      <c r="J669" s="17" cm="1">
        <f t="array" aca="1" ref="J669" ca="1">IFERROR(_FV(STable[[#This Row],[Security Name]],"Beta"),0)</f>
        <v>0.50419999999999998</v>
      </c>
    </row>
    <row r="670" spans="1:10" x14ac:dyDescent="0.3">
      <c r="A670" t="s">
        <v>1938</v>
      </c>
      <c r="B670" t="e" vm="669">
        <v>#VALUE!</v>
      </c>
      <c r="C670" t="s">
        <v>4069</v>
      </c>
      <c r="D670" t="s">
        <v>4214</v>
      </c>
      <c r="E670">
        <v>6036</v>
      </c>
      <c r="F670" cm="1">
        <f t="array" aca="1" ref="F670" ca="1">IFERROR(_FV(STable[[#This Row],[Security Name]],"Market cap",TRUE),_FV(STable[[#This Row],[Security Name]],"Volume average",TRUE)*STable[[#This Row],[Price]])</f>
        <v>346076020</v>
      </c>
      <c r="G670" s="4" cm="1">
        <f t="array" aca="1" ref="G670" ca="1">_FV(STable[[#This Row],[Security Name]],"Price")</f>
        <v>25.05</v>
      </c>
      <c r="H670" s="1" cm="1">
        <f t="array" aca="1" ref="H670" ca="1">IFERROR(_FV(STable[[#This Row],[Security Name]],"Change (%)",TRUE),0)</f>
        <v>1.8707000000000001E-2</v>
      </c>
      <c r="I670" s="17" cm="1">
        <f t="array" aca="1" ref="I670" ca="1">IFERROR(_FV(STable[[#This Row],[Security Name]],"P/E",TRUE),0)</f>
        <v>7.6750999999999996</v>
      </c>
      <c r="J670" s="17" cm="1">
        <f t="array" aca="1" ref="J670" ca="1">IFERROR(_FV(STable[[#This Row],[Security Name]],"Beta"),0)</f>
        <v>0.39169999999999999</v>
      </c>
    </row>
    <row r="671" spans="1:10" x14ac:dyDescent="0.3">
      <c r="A671" t="s">
        <v>2390</v>
      </c>
      <c r="B671" t="e" vm="670">
        <v>#VALUE!</v>
      </c>
      <c r="C671" t="s">
        <v>4069</v>
      </c>
      <c r="D671" t="s">
        <v>4191</v>
      </c>
      <c r="E671">
        <v>6035</v>
      </c>
      <c r="F671" cm="1">
        <f t="array" aca="1" ref="F671" ca="1">IFERROR(_FV(STable[[#This Row],[Security Name]],"Market cap",TRUE),_FV(STable[[#This Row],[Security Name]],"Volume average",TRUE)*STable[[#This Row],[Price]])</f>
        <v>582607800</v>
      </c>
      <c r="G671" s="4" cm="1">
        <f t="array" aca="1" ref="G671" ca="1">_FV(STable[[#This Row],[Security Name]],"Price")</f>
        <v>13.95</v>
      </c>
      <c r="H671" s="1" cm="1">
        <f t="array" aca="1" ref="H671" ca="1">IFERROR(_FV(STable[[#This Row],[Security Name]],"Change (%)",TRUE),0)</f>
        <v>5.7679999999999997E-3</v>
      </c>
      <c r="I671" s="17" cm="1">
        <f t="array" aca="1" ref="I671" ca="1">IFERROR(_FV(STable[[#This Row],[Security Name]],"P/E",TRUE),0)</f>
        <v>704.54549999999995</v>
      </c>
      <c r="J671" s="17" cm="1">
        <f t="array" aca="1" ref="J671" ca="1">IFERROR(_FV(STable[[#This Row],[Security Name]],"Beta"),0)</f>
        <v>0.72140000000000004</v>
      </c>
    </row>
    <row r="672" spans="1:10" x14ac:dyDescent="0.3">
      <c r="A672" t="s">
        <v>701</v>
      </c>
      <c r="B672" t="e" vm="671">
        <v>#VALUE!</v>
      </c>
      <c r="C672" t="s">
        <v>4069</v>
      </c>
      <c r="D672" t="s">
        <v>4092</v>
      </c>
      <c r="E672">
        <v>6021</v>
      </c>
      <c r="F672" cm="1">
        <f t="array" aca="1" ref="F672" ca="1">IFERROR(_FV(STable[[#This Row],[Security Name]],"Market cap",TRUE),_FV(STable[[#This Row],[Security Name]],"Volume average",TRUE)*STable[[#This Row],[Price]])</f>
        <v>3381391830</v>
      </c>
      <c r="G672" s="4" cm="1">
        <f t="array" aca="1" ref="G672" ca="1">_FV(STable[[#This Row],[Security Name]],"Price")</f>
        <v>158.13</v>
      </c>
      <c r="H672" s="1" cm="1">
        <f t="array" aca="1" ref="H672" ca="1">IFERROR(_FV(STable[[#This Row],[Security Name]],"Change (%)",TRUE),0)</f>
        <v>1.7698999999999999E-2</v>
      </c>
      <c r="I672" s="17" cm="1">
        <f t="array" aca="1" ref="I672" ca="1">IFERROR(_FV(STable[[#This Row],[Security Name]],"P/E",TRUE),0)</f>
        <v>16.146100000000001</v>
      </c>
      <c r="J672" s="17" cm="1">
        <f t="array" aca="1" ref="J672" ca="1">IFERROR(_FV(STable[[#This Row],[Security Name]],"Beta"),0)</f>
        <v>0.76300000000000001</v>
      </c>
    </row>
    <row r="673" spans="1:10" x14ac:dyDescent="0.3">
      <c r="A673" t="s">
        <v>1426</v>
      </c>
      <c r="B673" t="e" vm="672">
        <v>#VALUE!</v>
      </c>
      <c r="C673" t="s">
        <v>4069</v>
      </c>
      <c r="D673" t="s">
        <v>4092</v>
      </c>
      <c r="E673">
        <v>6021</v>
      </c>
      <c r="F673" cm="1">
        <f t="array" aca="1" ref="F673" ca="1">IFERROR(_FV(STable[[#This Row],[Security Name]],"Market cap",TRUE),_FV(STable[[#This Row],[Security Name]],"Volume average",TRUE)*STable[[#This Row],[Price]])</f>
        <v>240407477</v>
      </c>
      <c r="G673" s="4" cm="1">
        <f t="array" aca="1" ref="G673" ca="1">_FV(STable[[#This Row],[Security Name]],"Price")</f>
        <v>37.75</v>
      </c>
      <c r="H673" s="1" cm="1">
        <f t="array" aca="1" ref="H673" ca="1">IFERROR(_FV(STable[[#This Row],[Security Name]],"Change (%)",TRUE),0)</f>
        <v>3.1139E-2</v>
      </c>
      <c r="I673" s="17" cm="1">
        <f t="array" aca="1" ref="I673" ca="1">IFERROR(_FV(STable[[#This Row],[Security Name]],"P/E",TRUE),0)</f>
        <v>18.446100000000001</v>
      </c>
      <c r="J673" s="17" cm="1">
        <f t="array" aca="1" ref="J673" ca="1">IFERROR(_FV(STable[[#This Row],[Security Name]],"Beta"),0)</f>
        <v>0.61670000000000003</v>
      </c>
    </row>
    <row r="674" spans="1:10" x14ac:dyDescent="0.3">
      <c r="A674" t="s">
        <v>974</v>
      </c>
      <c r="B674" t="e" vm="673">
        <v>#VALUE!</v>
      </c>
      <c r="C674" t="s">
        <v>4069</v>
      </c>
      <c r="D674" t="s">
        <v>4191</v>
      </c>
      <c r="E674">
        <v>6035</v>
      </c>
      <c r="F674" cm="1">
        <f t="array" aca="1" ref="F674" ca="1">IFERROR(_FV(STable[[#This Row],[Security Name]],"Market cap",TRUE),_FV(STable[[#This Row],[Security Name]],"Volume average",TRUE)*STable[[#This Row],[Price]])</f>
        <v>558883158</v>
      </c>
      <c r="G674" s="4" cm="1">
        <f t="array" aca="1" ref="G674" ca="1">_FV(STable[[#This Row],[Security Name]],"Price")</f>
        <v>25.13</v>
      </c>
      <c r="H674" s="1" cm="1">
        <f t="array" aca="1" ref="H674" ca="1">IFERROR(_FV(STable[[#This Row],[Security Name]],"Change (%)",TRUE),0)</f>
        <v>3.5435000000000001E-2</v>
      </c>
      <c r="I674" s="17" cm="1">
        <f t="array" aca="1" ref="I674" ca="1">IFERROR(_FV(STable[[#This Row],[Security Name]],"P/E",TRUE),0)</f>
        <v>8.7460000000000004</v>
      </c>
      <c r="J674" s="17" cm="1">
        <f t="array" aca="1" ref="J674" ca="1">IFERROR(_FV(STable[[#This Row],[Security Name]],"Beta"),0)</f>
        <v>0.92930000000000001</v>
      </c>
    </row>
    <row r="675" spans="1:10" x14ac:dyDescent="0.3">
      <c r="A675" t="s">
        <v>2393</v>
      </c>
      <c r="B675" t="e" vm="674">
        <v>#VALUE!</v>
      </c>
      <c r="C675" t="s">
        <v>4069</v>
      </c>
      <c r="D675" t="s">
        <v>4191</v>
      </c>
      <c r="E675">
        <v>6035</v>
      </c>
      <c r="F675" cm="1">
        <f t="array" aca="1" ref="F675" ca="1">IFERROR(_FV(STable[[#This Row],[Security Name]],"Market cap",TRUE),_FV(STable[[#This Row],[Security Name]],"Volume average",TRUE)*STable[[#This Row],[Price]])</f>
        <v>67030839</v>
      </c>
      <c r="G675" s="4" cm="1">
        <f t="array" aca="1" ref="G675" ca="1">_FV(STable[[#This Row],[Security Name]],"Price")</f>
        <v>12.739800000000001</v>
      </c>
      <c r="H675" s="1" cm="1">
        <f t="array" aca="1" ref="H675" ca="1">IFERROR(_FV(STable[[#This Row],[Security Name]],"Change (%)",TRUE),0)</f>
        <v>1.5124E-2</v>
      </c>
      <c r="I675" s="17" cm="1">
        <f t="array" aca="1" ref="I675" ca="1">IFERROR(_FV(STable[[#This Row],[Security Name]],"P/E",TRUE),0)</f>
        <v>0</v>
      </c>
      <c r="J675" s="17" cm="1">
        <f t="array" aca="1" ref="J675" ca="1">IFERROR(_FV(STable[[#This Row],[Security Name]],"Beta"),0)</f>
        <v>0.17480000000000001</v>
      </c>
    </row>
    <row r="676" spans="1:10" x14ac:dyDescent="0.3">
      <c r="A676" t="s">
        <v>2281</v>
      </c>
      <c r="B676" t="e" vm="675">
        <v>#VALUE!</v>
      </c>
      <c r="C676" t="s">
        <v>4069</v>
      </c>
      <c r="D676" t="s">
        <v>4092</v>
      </c>
      <c r="E676">
        <v>6021</v>
      </c>
      <c r="F676" cm="1">
        <f t="array" aca="1" ref="F676" ca="1">IFERROR(_FV(STable[[#This Row],[Security Name]],"Market cap",TRUE),_FV(STable[[#This Row],[Security Name]],"Volume average",TRUE)*STable[[#This Row],[Price]])</f>
        <v>1970146446</v>
      </c>
      <c r="G676" s="4" cm="1">
        <f t="array" aca="1" ref="G676" ca="1">_FV(STable[[#This Row],[Security Name]],"Price")</f>
        <v>13.47</v>
      </c>
      <c r="H676" s="1" cm="1">
        <f t="array" aca="1" ref="H676" ca="1">IFERROR(_FV(STable[[#This Row],[Security Name]],"Change (%)",TRUE),0)</f>
        <v>1.6604000000000001E-2</v>
      </c>
      <c r="I676" s="17" cm="1">
        <f t="array" aca="1" ref="I676" ca="1">IFERROR(_FV(STable[[#This Row],[Security Name]],"P/E",TRUE),0)</f>
        <v>14.3772</v>
      </c>
      <c r="J676" s="17" cm="1">
        <f t="array" aca="1" ref="J676" ca="1">IFERROR(_FV(STable[[#This Row],[Security Name]],"Beta"),0)</f>
        <v>0.65329999999999999</v>
      </c>
    </row>
    <row r="677" spans="1:10" x14ac:dyDescent="0.3">
      <c r="A677" t="s">
        <v>1642</v>
      </c>
      <c r="B677" t="e" vm="676">
        <v>#VALUE!</v>
      </c>
      <c r="C677" t="s">
        <v>4069</v>
      </c>
      <c r="D677" t="s">
        <v>4076</v>
      </c>
      <c r="E677">
        <v>6022</v>
      </c>
      <c r="F677" cm="1">
        <f t="array" aca="1" ref="F677" ca="1">IFERROR(_FV(STable[[#This Row],[Security Name]],"Market cap",TRUE),_FV(STable[[#This Row],[Security Name]],"Volume average",TRUE)*STable[[#This Row],[Price]])</f>
        <v>341733534</v>
      </c>
      <c r="G677" s="4" cm="1">
        <f t="array" aca="1" ref="G677" ca="1">_FV(STable[[#This Row],[Security Name]],"Price")</f>
        <v>31.38</v>
      </c>
      <c r="H677" s="1" cm="1">
        <f t="array" aca="1" ref="H677" ca="1">IFERROR(_FV(STable[[#This Row],[Security Name]],"Change (%)",TRUE),0)</f>
        <v>2.4485999999999997E-2</v>
      </c>
      <c r="I677" s="17" cm="1">
        <f t="array" aca="1" ref="I677" ca="1">IFERROR(_FV(STable[[#This Row],[Security Name]],"P/E",TRUE),0)</f>
        <v>10.444000000000001</v>
      </c>
      <c r="J677" s="17" cm="1">
        <f t="array" aca="1" ref="J677" ca="1">IFERROR(_FV(STable[[#This Row],[Security Name]],"Beta"),0)</f>
        <v>0.59450000000000003</v>
      </c>
    </row>
    <row r="678" spans="1:10" x14ac:dyDescent="0.3">
      <c r="A678" t="s">
        <v>1377</v>
      </c>
      <c r="B678" t="e" vm="677">
        <v>#VALUE!</v>
      </c>
      <c r="C678" t="s">
        <v>4069</v>
      </c>
      <c r="D678" t="s">
        <v>4076</v>
      </c>
      <c r="E678">
        <v>6022</v>
      </c>
      <c r="F678" cm="1">
        <f t="array" aca="1" ref="F678" ca="1">IFERROR(_FV(STable[[#This Row],[Security Name]],"Market cap",TRUE),_FV(STable[[#This Row],[Security Name]],"Volume average",TRUE)*STable[[#This Row],[Price]])</f>
        <v>1425449613</v>
      </c>
      <c r="G678" s="4" cm="1">
        <f t="array" aca="1" ref="G678" ca="1">_FV(STable[[#This Row],[Security Name]],"Price")</f>
        <v>46.01</v>
      </c>
      <c r="H678" s="1" cm="1">
        <f t="array" aca="1" ref="H678" ca="1">IFERROR(_FV(STable[[#This Row],[Security Name]],"Change (%)",TRUE),0)</f>
        <v>2.8156E-2</v>
      </c>
      <c r="I678" s="17" cm="1">
        <f t="array" aca="1" ref="I678" ca="1">IFERROR(_FV(STable[[#This Row],[Security Name]],"P/E",TRUE),0)</f>
        <v>19.1525</v>
      </c>
      <c r="J678" s="17" cm="1">
        <f t="array" aca="1" ref="J678" ca="1">IFERROR(_FV(STable[[#This Row],[Security Name]],"Beta"),0)</f>
        <v>0.69620000000000004</v>
      </c>
    </row>
    <row r="679" spans="1:10" x14ac:dyDescent="0.3">
      <c r="A679" t="s">
        <v>1064</v>
      </c>
      <c r="B679" t="e" vm="678">
        <v>#VALUE!</v>
      </c>
      <c r="C679" t="s">
        <v>4069</v>
      </c>
      <c r="D679" t="s">
        <v>4076</v>
      </c>
      <c r="E679">
        <v>6022</v>
      </c>
      <c r="F679" cm="1">
        <f t="array" aca="1" ref="F679" ca="1">IFERROR(_FV(STable[[#This Row],[Security Name]],"Market cap",TRUE),_FV(STable[[#This Row],[Security Name]],"Volume average",TRUE)*STable[[#This Row],[Price]])</f>
        <v>482944993</v>
      </c>
      <c r="G679" s="4" cm="1">
        <f t="array" aca="1" ref="G679" ca="1">_FV(STable[[#This Row],[Security Name]],"Price")</f>
        <v>36.020000000000003</v>
      </c>
      <c r="H679" s="1" cm="1">
        <f t="array" aca="1" ref="H679" ca="1">IFERROR(_FV(STable[[#This Row],[Security Name]],"Change (%)",TRUE),0)</f>
        <v>2.7382E-2</v>
      </c>
      <c r="I679" s="17" cm="1">
        <f t="array" aca="1" ref="I679" ca="1">IFERROR(_FV(STable[[#This Row],[Security Name]],"P/E",TRUE),0)</f>
        <v>10.839</v>
      </c>
      <c r="J679" s="17" cm="1">
        <f t="array" aca="1" ref="J679" ca="1">IFERROR(_FV(STable[[#This Row],[Security Name]],"Beta"),0)</f>
        <v>0.46789999999999998</v>
      </c>
    </row>
    <row r="680" spans="1:10" x14ac:dyDescent="0.3">
      <c r="A680" t="s">
        <v>2000</v>
      </c>
      <c r="B680" t="e" vm="679">
        <v>#VALUE!</v>
      </c>
      <c r="C680" t="s">
        <v>4069</v>
      </c>
      <c r="D680" t="s">
        <v>4092</v>
      </c>
      <c r="E680">
        <v>6021</v>
      </c>
      <c r="F680" cm="1">
        <f t="array" aca="1" ref="F680" ca="1">IFERROR(_FV(STable[[#This Row],[Security Name]],"Market cap",TRUE),_FV(STable[[#This Row],[Security Name]],"Volume average",TRUE)*STable[[#This Row],[Price]])</f>
        <v>1105562905</v>
      </c>
      <c r="G680" s="4" cm="1">
        <f t="array" aca="1" ref="G680" ca="1">_FV(STable[[#This Row],[Security Name]],"Price")</f>
        <v>19.260000000000002</v>
      </c>
      <c r="H680" s="1" cm="1">
        <f t="array" aca="1" ref="H680" ca="1">IFERROR(_FV(STable[[#This Row],[Security Name]],"Change (%)",TRUE),0)</f>
        <v>2.6105E-2</v>
      </c>
      <c r="I680" s="17" cm="1">
        <f t="array" aca="1" ref="I680" ca="1">IFERROR(_FV(STable[[#This Row],[Security Name]],"P/E",TRUE),0)</f>
        <v>16.539300000000001</v>
      </c>
      <c r="J680" s="17" cm="1">
        <f t="array" aca="1" ref="J680" ca="1">IFERROR(_FV(STable[[#This Row],[Security Name]],"Beta"),0)</f>
        <v>0.99770000000000003</v>
      </c>
    </row>
    <row r="681" spans="1:10" x14ac:dyDescent="0.3">
      <c r="A681" t="s">
        <v>1278</v>
      </c>
      <c r="B681" t="e" vm="680">
        <v>#VALUE!</v>
      </c>
      <c r="C681" t="s">
        <v>4069</v>
      </c>
      <c r="D681" t="s">
        <v>4076</v>
      </c>
      <c r="E681">
        <v>6022</v>
      </c>
      <c r="F681" cm="1">
        <f t="array" aca="1" ref="F681" ca="1">IFERROR(_FV(STable[[#This Row],[Security Name]],"Market cap",TRUE),_FV(STable[[#This Row],[Security Name]],"Volume average",TRUE)*STable[[#This Row],[Price]])</f>
        <v>1809531276</v>
      </c>
      <c r="G681" s="4" cm="1">
        <f t="array" aca="1" ref="G681" ca="1">_FV(STable[[#This Row],[Security Name]],"Price")</f>
        <v>42.6</v>
      </c>
      <c r="H681" s="1" cm="1">
        <f t="array" aca="1" ref="H681" ca="1">IFERROR(_FV(STable[[#This Row],[Security Name]],"Change (%)",TRUE),0)</f>
        <v>1.4527000000000002E-2</v>
      </c>
      <c r="I681" s="17" cm="1">
        <f t="array" aca="1" ref="I681" ca="1">IFERROR(_FV(STable[[#This Row],[Security Name]],"P/E",TRUE),0)</f>
        <v>9.2965999999999998</v>
      </c>
      <c r="J681" s="17" cm="1">
        <f t="array" aca="1" ref="J681" ca="1">IFERROR(_FV(STable[[#This Row],[Security Name]],"Beta"),0)</f>
        <v>0.67549999999999999</v>
      </c>
    </row>
    <row r="682" spans="1:10" x14ac:dyDescent="0.3">
      <c r="A682" t="s">
        <v>1923</v>
      </c>
      <c r="B682" t="e" vm="681">
        <v>#VALUE!</v>
      </c>
      <c r="C682" t="s">
        <v>4069</v>
      </c>
      <c r="D682" t="s">
        <v>4092</v>
      </c>
      <c r="E682">
        <v>6021</v>
      </c>
      <c r="F682" cm="1">
        <f t="array" aca="1" ref="F682" ca="1">IFERROR(_FV(STable[[#This Row],[Security Name]],"Market cap",TRUE),_FV(STable[[#This Row],[Security Name]],"Volume average",TRUE)*STable[[#This Row],[Price]])</f>
        <v>9217480672</v>
      </c>
      <c r="G682" s="4" cm="1">
        <f t="array" aca="1" ref="G682" ca="1">_FV(STable[[#This Row],[Security Name]],"Price")</f>
        <v>23.86</v>
      </c>
      <c r="H682" s="1" cm="1">
        <f t="array" aca="1" ref="H682" ca="1">IFERROR(_FV(STable[[#This Row],[Security Name]],"Change (%)",TRUE),0)</f>
        <v>2.4473999999999999E-2</v>
      </c>
      <c r="I682" s="17" cm="1">
        <f t="array" aca="1" ref="I682" ca="1">IFERROR(_FV(STable[[#This Row],[Security Name]],"P/E",TRUE),0)</f>
        <v>13.329599999999999</v>
      </c>
      <c r="J682" s="17" cm="1">
        <f t="array" aca="1" ref="J682" ca="1">IFERROR(_FV(STable[[#This Row],[Security Name]],"Beta"),0)</f>
        <v>0.84660000000000002</v>
      </c>
    </row>
    <row r="683" spans="1:10" x14ac:dyDescent="0.3">
      <c r="A683" t="s">
        <v>2357</v>
      </c>
      <c r="B683" t="e" vm="682">
        <v>#VALUE!</v>
      </c>
      <c r="C683" t="s">
        <v>4069</v>
      </c>
      <c r="D683" t="s">
        <v>4076</v>
      </c>
      <c r="E683">
        <v>6022</v>
      </c>
      <c r="F683" cm="1">
        <f t="array" aca="1" ref="F683" ca="1">IFERROR(_FV(STable[[#This Row],[Security Name]],"Market cap",TRUE),_FV(STable[[#This Row],[Security Name]],"Volume average",TRUE)*STable[[#This Row],[Price]])</f>
        <v>212043568</v>
      </c>
      <c r="G683" s="4" cm="1">
        <f t="array" aca="1" ref="G683" ca="1">_FV(STable[[#This Row],[Security Name]],"Price")</f>
        <v>14.24</v>
      </c>
      <c r="H683" s="1" cm="1">
        <f t="array" aca="1" ref="H683" ca="1">IFERROR(_FV(STable[[#This Row],[Security Name]],"Change (%)",TRUE),0)</f>
        <v>1.4060000000000001E-3</v>
      </c>
      <c r="I683" s="17" cm="1">
        <f t="array" aca="1" ref="I683" ca="1">IFERROR(_FV(STable[[#This Row],[Security Name]],"P/E",TRUE),0)</f>
        <v>8.3061000000000007</v>
      </c>
      <c r="J683" s="17" cm="1">
        <f t="array" aca="1" ref="J683" ca="1">IFERROR(_FV(STable[[#This Row],[Security Name]],"Beta"),0)</f>
        <v>0.61719999999999997</v>
      </c>
    </row>
    <row r="684" spans="1:10" x14ac:dyDescent="0.3">
      <c r="A684" t="s">
        <v>1575</v>
      </c>
      <c r="B684" t="e" vm="683">
        <v>#VALUE!</v>
      </c>
      <c r="C684" t="s">
        <v>4069</v>
      </c>
      <c r="D684" t="s">
        <v>4076</v>
      </c>
      <c r="E684">
        <v>6022</v>
      </c>
      <c r="F684" cm="1">
        <f t="array" aca="1" ref="F684" ca="1">IFERROR(_FV(STable[[#This Row],[Security Name]],"Market cap",TRUE),_FV(STable[[#This Row],[Security Name]],"Volume average",TRUE)*STable[[#This Row],[Price]])</f>
        <v>766545586</v>
      </c>
      <c r="G684" s="4" cm="1">
        <f t="array" aca="1" ref="G684" ca="1">_FV(STable[[#This Row],[Security Name]],"Price")</f>
        <v>39.07</v>
      </c>
      <c r="H684" s="1" cm="1">
        <f t="array" aca="1" ref="H684" ca="1">IFERROR(_FV(STable[[#This Row],[Security Name]],"Change (%)",TRUE),0)</f>
        <v>2.7077E-2</v>
      </c>
      <c r="I684" s="17" cm="1">
        <f t="array" aca="1" ref="I684" ca="1">IFERROR(_FV(STable[[#This Row],[Security Name]],"P/E",TRUE),0)</f>
        <v>9.3524999999999991</v>
      </c>
      <c r="J684" s="17" cm="1">
        <f t="array" aca="1" ref="J684" ca="1">IFERROR(_FV(STable[[#This Row],[Security Name]],"Beta"),0)</f>
        <v>0.7409</v>
      </c>
    </row>
    <row r="685" spans="1:10" x14ac:dyDescent="0.3">
      <c r="A685" t="s">
        <v>2059</v>
      </c>
      <c r="B685" t="e" vm="684">
        <v>#VALUE!</v>
      </c>
      <c r="C685" t="s">
        <v>4069</v>
      </c>
      <c r="D685" t="s">
        <v>4076</v>
      </c>
      <c r="E685">
        <v>6022</v>
      </c>
      <c r="F685" cm="1">
        <f t="array" aca="1" ref="F685" ca="1">IFERROR(_FV(STable[[#This Row],[Security Name]],"Market cap",TRUE),_FV(STable[[#This Row],[Security Name]],"Volume average",TRUE)*STable[[#This Row],[Price]])</f>
        <v>1140183929</v>
      </c>
      <c r="G685" s="4" cm="1">
        <f t="array" aca="1" ref="G685" ca="1">_FV(STable[[#This Row],[Security Name]],"Price")</f>
        <v>22.02</v>
      </c>
      <c r="H685" s="1" cm="1">
        <f t="array" aca="1" ref="H685" ca="1">IFERROR(_FV(STable[[#This Row],[Security Name]],"Change (%)",TRUE),0)</f>
        <v>2.0861999999999999E-2</v>
      </c>
      <c r="I685" s="17" cm="1">
        <f t="array" aca="1" ref="I685" ca="1">IFERROR(_FV(STable[[#This Row],[Security Name]],"P/E",TRUE),0)</f>
        <v>13.4918</v>
      </c>
      <c r="J685" s="17" cm="1">
        <f t="array" aca="1" ref="J685" ca="1">IFERROR(_FV(STable[[#This Row],[Security Name]],"Beta"),0)</f>
        <v>0.75749999999999995</v>
      </c>
    </row>
    <row r="686" spans="1:10" x14ac:dyDescent="0.3">
      <c r="A686" t="s">
        <v>1684</v>
      </c>
      <c r="B686" t="e" vm="685">
        <v>#VALUE!</v>
      </c>
      <c r="C686" t="s">
        <v>4069</v>
      </c>
      <c r="D686" t="s">
        <v>4076</v>
      </c>
      <c r="E686">
        <v>6022</v>
      </c>
      <c r="F686" cm="1">
        <f t="array" aca="1" ref="F686" ca="1">IFERROR(_FV(STable[[#This Row],[Security Name]],"Market cap",TRUE),_FV(STable[[#This Row],[Security Name]],"Volume average",TRUE)*STable[[#This Row],[Price]])</f>
        <v>220239250</v>
      </c>
      <c r="G686" s="4" cm="1">
        <f t="array" aca="1" ref="G686" ca="1">_FV(STable[[#This Row],[Security Name]],"Price")</f>
        <v>46.75</v>
      </c>
      <c r="H686" s="1" cm="1">
        <f t="array" aca="1" ref="H686" ca="1">IFERROR(_FV(STable[[#This Row],[Security Name]],"Change (%)",TRUE),0)</f>
        <v>2.7247E-2</v>
      </c>
      <c r="I686" s="17" cm="1">
        <f t="array" aca="1" ref="I686" ca="1">IFERROR(_FV(STable[[#This Row],[Security Name]],"P/E",TRUE),0)</f>
        <v>14.117000000000001</v>
      </c>
      <c r="J686" s="17" cm="1">
        <f t="array" aca="1" ref="J686" ca="1">IFERROR(_FV(STable[[#This Row],[Security Name]],"Beta"),0)</f>
        <v>1.6999999999999999E-3</v>
      </c>
    </row>
    <row r="687" spans="1:10" x14ac:dyDescent="0.3">
      <c r="A687" t="s">
        <v>1650</v>
      </c>
      <c r="B687" t="e" vm="686">
        <v>#VALUE!</v>
      </c>
      <c r="C687" t="s">
        <v>4069</v>
      </c>
      <c r="D687" t="s">
        <v>4076</v>
      </c>
      <c r="E687">
        <v>6022</v>
      </c>
      <c r="F687" cm="1">
        <f t="array" aca="1" ref="F687" ca="1">IFERROR(_FV(STable[[#This Row],[Security Name]],"Market cap",TRUE),_FV(STable[[#This Row],[Security Name]],"Volume average",TRUE)*STable[[#This Row],[Price]])</f>
        <v>296153792</v>
      </c>
      <c r="G687" s="4" cm="1">
        <f t="array" aca="1" ref="G687" ca="1">_FV(STable[[#This Row],[Security Name]],"Price")</f>
        <v>35.200000000000003</v>
      </c>
      <c r="H687" s="1" cm="1">
        <f t="array" aca="1" ref="H687" ca="1">IFERROR(_FV(STable[[#This Row],[Security Name]],"Change (%)",TRUE),0)</f>
        <v>2.4447E-2</v>
      </c>
      <c r="I687" s="17" cm="1">
        <f t="array" aca="1" ref="I687" ca="1">IFERROR(_FV(STable[[#This Row],[Security Name]],"P/E",TRUE),0)</f>
        <v>12.2065</v>
      </c>
      <c r="J687" s="17" cm="1">
        <f t="array" aca="1" ref="J687" ca="1">IFERROR(_FV(STable[[#This Row],[Security Name]],"Beta"),0)</f>
        <v>0.2397</v>
      </c>
    </row>
    <row r="688" spans="1:10" x14ac:dyDescent="0.3">
      <c r="A688" t="s">
        <v>881</v>
      </c>
      <c r="B688" t="e" vm="687">
        <v>#VALUE!</v>
      </c>
      <c r="C688" t="s">
        <v>4069</v>
      </c>
      <c r="D688" t="s">
        <v>4076</v>
      </c>
      <c r="E688">
        <v>6022</v>
      </c>
      <c r="F688" cm="1">
        <f t="array" aca="1" ref="F688" ca="1">IFERROR(_FV(STable[[#This Row],[Security Name]],"Market cap",TRUE),_FV(STable[[#This Row],[Security Name]],"Volume average",TRUE)*STable[[#This Row],[Price]])</f>
        <v>7102200220</v>
      </c>
      <c r="G688" s="4" cm="1">
        <f t="array" aca="1" ref="G688" ca="1">_FV(STable[[#This Row],[Security Name]],"Price")</f>
        <v>69.98</v>
      </c>
      <c r="H688" s="1" cm="1">
        <f t="array" aca="1" ref="H688" ca="1">IFERROR(_FV(STable[[#This Row],[Security Name]],"Change (%)",TRUE),0)</f>
        <v>1.2442E-2</v>
      </c>
      <c r="I688" s="17" cm="1">
        <f t="array" aca="1" ref="I688" ca="1">IFERROR(_FV(STable[[#This Row],[Security Name]],"P/E",TRUE),0)</f>
        <v>12.2362</v>
      </c>
      <c r="J688" s="17" cm="1">
        <f t="array" aca="1" ref="J688" ca="1">IFERROR(_FV(STable[[#This Row],[Security Name]],"Beta"),0)</f>
        <v>0.68020000000000003</v>
      </c>
    </row>
    <row r="689" spans="1:10" x14ac:dyDescent="0.3">
      <c r="A689" t="s">
        <v>2432</v>
      </c>
      <c r="B689" t="e" vm="688">
        <v>#VALUE!</v>
      </c>
      <c r="C689" t="s">
        <v>4069</v>
      </c>
      <c r="D689" t="s">
        <v>4214</v>
      </c>
      <c r="E689">
        <v>6036</v>
      </c>
      <c r="F689" cm="1">
        <f t="array" aca="1" ref="F689" ca="1">IFERROR(_FV(STable[[#This Row],[Security Name]],"Market cap",TRUE),_FV(STable[[#This Row],[Security Name]],"Volume average",TRUE)*STable[[#This Row],[Price]])</f>
        <v>354585952</v>
      </c>
      <c r="G689" s="4" cm="1">
        <f t="array" aca="1" ref="G689" ca="1">_FV(STable[[#This Row],[Security Name]],"Price")</f>
        <v>14.14</v>
      </c>
      <c r="H689" s="1" cm="1">
        <f t="array" aca="1" ref="H689" ca="1">IFERROR(_FV(STable[[#This Row],[Security Name]],"Change (%)",TRUE),0)</f>
        <v>2.8370000000000001E-3</v>
      </c>
      <c r="I689" s="17" cm="1">
        <f t="array" aca="1" ref="I689" ca="1">IFERROR(_FV(STable[[#This Row],[Security Name]],"P/E",TRUE),0)</f>
        <v>17.637499999999999</v>
      </c>
      <c r="J689" s="17" cm="1">
        <f t="array" aca="1" ref="J689" ca="1">IFERROR(_FV(STable[[#This Row],[Security Name]],"Beta"),0)</f>
        <v>0.41899999999999998</v>
      </c>
    </row>
    <row r="690" spans="1:10" x14ac:dyDescent="0.3">
      <c r="A690" t="s">
        <v>2226</v>
      </c>
      <c r="B690" t="e" vm="689">
        <v>#VALUE!</v>
      </c>
      <c r="C690" t="s">
        <v>4069</v>
      </c>
      <c r="D690" t="s">
        <v>4076</v>
      </c>
      <c r="E690">
        <v>6022</v>
      </c>
      <c r="F690" cm="1">
        <f t="array" aca="1" ref="F690" ca="1">IFERROR(_FV(STable[[#This Row],[Security Name]],"Market cap",TRUE),_FV(STable[[#This Row],[Security Name]],"Volume average",TRUE)*STable[[#This Row],[Price]])</f>
        <v>66170169</v>
      </c>
      <c r="G690" s="4" cm="1">
        <f t="array" aca="1" ref="G690" ca="1">_FV(STable[[#This Row],[Security Name]],"Price")</f>
        <v>13.57</v>
      </c>
      <c r="H690" s="1" cm="1">
        <f t="array" aca="1" ref="H690" ca="1">IFERROR(_FV(STable[[#This Row],[Security Name]],"Change (%)",TRUE),0)</f>
        <v>-9.4889999999999992E-3</v>
      </c>
      <c r="I690" s="17" cm="1">
        <f t="array" aca="1" ref="I690" ca="1">IFERROR(_FV(STable[[#This Row],[Security Name]],"P/E",TRUE),0)</f>
        <v>0</v>
      </c>
      <c r="J690" s="17" cm="1">
        <f t="array" aca="1" ref="J690" ca="1">IFERROR(_FV(STable[[#This Row],[Security Name]],"Beta"),0)</f>
        <v>0.1431</v>
      </c>
    </row>
    <row r="691" spans="1:10" x14ac:dyDescent="0.3">
      <c r="A691" t="s">
        <v>2022</v>
      </c>
      <c r="B691" t="e" vm="690">
        <v>#VALUE!</v>
      </c>
      <c r="C691" t="s">
        <v>4069</v>
      </c>
      <c r="D691" t="s">
        <v>4076</v>
      </c>
      <c r="E691">
        <v>6022</v>
      </c>
      <c r="F691" cm="1">
        <f t="array" aca="1" ref="F691" ca="1">IFERROR(_FV(STable[[#This Row],[Security Name]],"Market cap",TRUE),_FV(STable[[#This Row],[Security Name]],"Volume average",TRUE)*STable[[#This Row],[Price]])</f>
        <v>344400364</v>
      </c>
      <c r="G691" s="4" cm="1">
        <f t="array" aca="1" ref="G691" ca="1">_FV(STable[[#This Row],[Security Name]],"Price")</f>
        <v>24.2</v>
      </c>
      <c r="H691" s="1" cm="1">
        <f t="array" aca="1" ref="H691" ca="1">IFERROR(_FV(STable[[#This Row],[Security Name]],"Change (%)",TRUE),0)</f>
        <v>9.1739999999999999E-3</v>
      </c>
      <c r="I691" s="17" cm="1">
        <f t="array" aca="1" ref="I691" ca="1">IFERROR(_FV(STable[[#This Row],[Security Name]],"P/E",TRUE),0)</f>
        <v>9.3933</v>
      </c>
      <c r="J691" s="17" cm="1">
        <f t="array" aca="1" ref="J691" ca="1">IFERROR(_FV(STable[[#This Row],[Security Name]],"Beta"),0)</f>
        <v>0.52100000000000002</v>
      </c>
    </row>
    <row r="692" spans="1:10" x14ac:dyDescent="0.3">
      <c r="A692" t="s">
        <v>2462</v>
      </c>
      <c r="B692" t="e" vm="691">
        <v>#VALUE!</v>
      </c>
      <c r="C692" t="s">
        <v>4069</v>
      </c>
      <c r="D692" t="s">
        <v>4191</v>
      </c>
      <c r="E692">
        <v>6035</v>
      </c>
      <c r="F692" cm="1">
        <f t="array" aca="1" ref="F692" ca="1">IFERROR(_FV(STable[[#This Row],[Security Name]],"Market cap",TRUE),_FV(STable[[#This Row],[Security Name]],"Volume average",TRUE)*STable[[#This Row],[Price]])</f>
        <v>432890393</v>
      </c>
      <c r="G692" s="4" cm="1">
        <f t="array" aca="1" ref="G692" ca="1">_FV(STable[[#This Row],[Security Name]],"Price")</f>
        <v>17.920000000000002</v>
      </c>
      <c r="H692" s="1" cm="1">
        <f t="array" aca="1" ref="H692" ca="1">IFERROR(_FV(STable[[#This Row],[Security Name]],"Change (%)",TRUE),0)</f>
        <v>2.3414999999999998E-2</v>
      </c>
      <c r="I692" s="17" cm="1">
        <f t="array" aca="1" ref="I692" ca="1">IFERROR(_FV(STable[[#This Row],[Security Name]],"P/E",TRUE),0)</f>
        <v>14.9795</v>
      </c>
      <c r="J692" s="17" cm="1">
        <f t="array" aca="1" ref="J692" ca="1">IFERROR(_FV(STable[[#This Row],[Security Name]],"Beta"),0)</f>
        <v>0.52669999999999995</v>
      </c>
    </row>
    <row r="693" spans="1:10" x14ac:dyDescent="0.3">
      <c r="A693" t="s">
        <v>1479</v>
      </c>
      <c r="B693" t="e" vm="692">
        <v>#VALUE!</v>
      </c>
      <c r="C693" t="s">
        <v>4069</v>
      </c>
      <c r="D693" t="s">
        <v>4076</v>
      </c>
      <c r="E693">
        <v>6022</v>
      </c>
      <c r="F693" cm="1">
        <f t="array" aca="1" ref="F693" ca="1">IFERROR(_FV(STable[[#This Row],[Security Name]],"Market cap",TRUE),_FV(STable[[#This Row],[Security Name]],"Volume average",TRUE)*STable[[#This Row],[Price]])</f>
        <v>230474878</v>
      </c>
      <c r="G693" s="4" cm="1">
        <f t="array" aca="1" ref="G693" ca="1">_FV(STable[[#This Row],[Security Name]],"Price")</f>
        <v>42.2</v>
      </c>
      <c r="H693" s="1" cm="1">
        <f t="array" aca="1" ref="H693" ca="1">IFERROR(_FV(STable[[#This Row],[Security Name]],"Change (%)",TRUE),0)</f>
        <v>2.7014E-2</v>
      </c>
      <c r="I693" s="17" cm="1">
        <f t="array" aca="1" ref="I693" ca="1">IFERROR(_FV(STable[[#This Row],[Security Name]],"P/E",TRUE),0)</f>
        <v>13.783200000000001</v>
      </c>
      <c r="J693" s="17" cm="1">
        <f t="array" aca="1" ref="J693" ca="1">IFERROR(_FV(STable[[#This Row],[Security Name]],"Beta"),0)</f>
        <v>0.33129999999999998</v>
      </c>
    </row>
    <row r="694" spans="1:10" x14ac:dyDescent="0.3">
      <c r="A694" t="s">
        <v>1464</v>
      </c>
      <c r="B694" t="e" vm="693">
        <v>#VALUE!</v>
      </c>
      <c r="C694" t="s">
        <v>4069</v>
      </c>
      <c r="D694" t="s">
        <v>4076</v>
      </c>
      <c r="E694">
        <v>6022</v>
      </c>
      <c r="F694" cm="1">
        <f t="array" aca="1" ref="F694" ca="1">IFERROR(_FV(STable[[#This Row],[Security Name]],"Market cap",TRUE),_FV(STable[[#This Row],[Security Name]],"Volume average",TRUE)*STable[[#This Row],[Price]])</f>
        <v>1238787332</v>
      </c>
      <c r="G694" s="4" cm="1">
        <f t="array" aca="1" ref="G694" ca="1">_FV(STable[[#This Row],[Security Name]],"Price")</f>
        <v>34.49</v>
      </c>
      <c r="H694" s="1" cm="1">
        <f t="array" aca="1" ref="H694" ca="1">IFERROR(_FV(STable[[#This Row],[Security Name]],"Change (%)",TRUE),0)</f>
        <v>2.4658000000000003E-2</v>
      </c>
      <c r="I694" s="17" cm="1">
        <f t="array" aca="1" ref="I694" ca="1">IFERROR(_FV(STable[[#This Row],[Security Name]],"P/E",TRUE),0)</f>
        <v>11.5266</v>
      </c>
      <c r="J694" s="17" cm="1">
        <f t="array" aca="1" ref="J694" ca="1">IFERROR(_FV(STable[[#This Row],[Security Name]],"Beta"),0)</f>
        <v>0.61739999999999995</v>
      </c>
    </row>
    <row r="695" spans="1:10" x14ac:dyDescent="0.3">
      <c r="A695" t="s">
        <v>1209</v>
      </c>
      <c r="B695" t="e" vm="694">
        <v>#VALUE!</v>
      </c>
      <c r="C695" t="s">
        <v>4069</v>
      </c>
      <c r="D695" t="s">
        <v>4092</v>
      </c>
      <c r="E695">
        <v>6021</v>
      </c>
      <c r="F695" cm="1">
        <f t="array" aca="1" ref="F695" ca="1">IFERROR(_FV(STable[[#This Row],[Security Name]],"Market cap",TRUE),_FV(STable[[#This Row],[Security Name]],"Volume average",TRUE)*STable[[#This Row],[Price]])</f>
        <v>591086136</v>
      </c>
      <c r="G695" s="4" cm="1">
        <f t="array" aca="1" ref="G695" ca="1">_FV(STable[[#This Row],[Security Name]],"Price")</f>
        <v>59.075000000000003</v>
      </c>
      <c r="H695" s="1" cm="1">
        <f t="array" aca="1" ref="H695" ca="1">IFERROR(_FV(STable[[#This Row],[Security Name]],"Change (%)",TRUE),0)</f>
        <v>4.1336000000000005E-2</v>
      </c>
      <c r="I695" s="17" cm="1">
        <f t="array" aca="1" ref="I695" ca="1">IFERROR(_FV(STable[[#This Row],[Security Name]],"P/E",TRUE),0)</f>
        <v>10.054600000000001</v>
      </c>
      <c r="J695" s="17" cm="1">
        <f t="array" aca="1" ref="J695" ca="1">IFERROR(_FV(STable[[#This Row],[Security Name]],"Beta"),0)</f>
        <v>0.76819999999999999</v>
      </c>
    </row>
    <row r="696" spans="1:10" x14ac:dyDescent="0.3">
      <c r="A696" t="s">
        <v>2005</v>
      </c>
      <c r="B696" t="e" vm="695">
        <v>#VALUE!</v>
      </c>
      <c r="C696" t="s">
        <v>4069</v>
      </c>
      <c r="D696" t="s">
        <v>4191</v>
      </c>
      <c r="E696">
        <v>6035</v>
      </c>
      <c r="F696" cm="1">
        <f t="array" aca="1" ref="F696" ca="1">IFERROR(_FV(STable[[#This Row],[Security Name]],"Market cap",TRUE),_FV(STable[[#This Row],[Security Name]],"Volume average",TRUE)*STable[[#This Row],[Price]])</f>
        <v>2969197654</v>
      </c>
      <c r="G696" s="4" cm="1">
        <f t="array" aca="1" ref="G696" ca="1">_FV(STable[[#This Row],[Security Name]],"Price")</f>
        <v>22.785</v>
      </c>
      <c r="H696" s="1" cm="1">
        <f t="array" aca="1" ref="H696" ca="1">IFERROR(_FV(STable[[#This Row],[Security Name]],"Change (%)",TRUE),0)</f>
        <v>2.4504999999999999E-2</v>
      </c>
      <c r="I696" s="17" cm="1">
        <f t="array" aca="1" ref="I696" ca="1">IFERROR(_FV(STable[[#This Row],[Security Name]],"P/E",TRUE),0)</f>
        <v>10.2134</v>
      </c>
      <c r="J696" s="17" cm="1">
        <f t="array" aca="1" ref="J696" ca="1">IFERROR(_FV(STable[[#This Row],[Security Name]],"Beta"),0)</f>
        <v>0.79590000000000005</v>
      </c>
    </row>
    <row r="697" spans="1:10" x14ac:dyDescent="0.3">
      <c r="A697" t="s">
        <v>1675</v>
      </c>
      <c r="B697" t="e" vm="696">
        <v>#VALUE!</v>
      </c>
      <c r="C697" t="s">
        <v>4069</v>
      </c>
      <c r="D697" t="s">
        <v>4140</v>
      </c>
      <c r="E697">
        <v>6029</v>
      </c>
      <c r="F697" cm="1">
        <f t="array" aca="1" ref="F697" ca="1">IFERROR(_FV(STable[[#This Row],[Security Name]],"Market cap",TRUE),_FV(STable[[#This Row],[Security Name]],"Volume average",TRUE)*STable[[#This Row],[Price]])</f>
        <v>701399224</v>
      </c>
      <c r="G697" s="4" cm="1">
        <f t="array" aca="1" ref="G697" ca="1">_FV(STable[[#This Row],[Security Name]],"Price")</f>
        <v>39.61</v>
      </c>
      <c r="H697" s="1" cm="1">
        <f t="array" aca="1" ref="H697" ca="1">IFERROR(_FV(STable[[#This Row],[Security Name]],"Change (%)",TRUE),0)</f>
        <v>2.9366E-2</v>
      </c>
      <c r="I697" s="17" cm="1">
        <f t="array" aca="1" ref="I697" ca="1">IFERROR(_FV(STable[[#This Row],[Security Name]],"P/E",TRUE),0)</f>
        <v>20.5212</v>
      </c>
      <c r="J697" s="17" cm="1">
        <f t="array" aca="1" ref="J697" ca="1">IFERROR(_FV(STable[[#This Row],[Security Name]],"Beta"),0)</f>
        <v>0.65349999999999997</v>
      </c>
    </row>
    <row r="698" spans="1:10" x14ac:dyDescent="0.3">
      <c r="A698" t="s">
        <v>1952</v>
      </c>
      <c r="B698" t="e" vm="697">
        <v>#VALUE!</v>
      </c>
      <c r="C698" t="s">
        <v>4069</v>
      </c>
      <c r="D698" t="s">
        <v>4076</v>
      </c>
      <c r="E698">
        <v>6022</v>
      </c>
      <c r="F698" cm="1">
        <f t="array" aca="1" ref="F698" ca="1">IFERROR(_FV(STable[[#This Row],[Security Name]],"Market cap",TRUE),_FV(STable[[#This Row],[Security Name]],"Volume average",TRUE)*STable[[#This Row],[Price]])</f>
        <v>357559356</v>
      </c>
      <c r="G698" s="4" cm="1">
        <f t="array" aca="1" ref="G698" ca="1">_FV(STable[[#This Row],[Security Name]],"Price")</f>
        <v>30.48</v>
      </c>
      <c r="H698" s="1" cm="1">
        <f t="array" aca="1" ref="H698" ca="1">IFERROR(_FV(STable[[#This Row],[Security Name]],"Change (%)",TRUE),0)</f>
        <v>3.9209000000000001E-2</v>
      </c>
      <c r="I698" s="17" cm="1">
        <f t="array" aca="1" ref="I698" ca="1">IFERROR(_FV(STable[[#This Row],[Security Name]],"P/E",TRUE),0)</f>
        <v>9.6508000000000003</v>
      </c>
      <c r="J698" s="17" cm="1">
        <f t="array" aca="1" ref="J698" ca="1">IFERROR(_FV(STable[[#This Row],[Security Name]],"Beta"),0)</f>
        <v>0.48020000000000002</v>
      </c>
    </row>
    <row r="699" spans="1:10" x14ac:dyDescent="0.3">
      <c r="A699" t="s">
        <v>1340</v>
      </c>
      <c r="B699" t="e" vm="698">
        <v>#VALUE!</v>
      </c>
      <c r="C699" t="s">
        <v>4069</v>
      </c>
      <c r="D699" t="s">
        <v>4235</v>
      </c>
      <c r="E699">
        <v>6153</v>
      </c>
      <c r="F699" cm="1">
        <f t="array" aca="1" ref="F699" ca="1">IFERROR(_FV(STable[[#This Row],[Security Name]],"Market cap",TRUE),_FV(STable[[#This Row],[Security Name]],"Volume average",TRUE)*STable[[#This Row],[Price]])</f>
        <v>364757625</v>
      </c>
      <c r="G699" s="4" cm="1">
        <f t="array" aca="1" ref="G699" ca="1">_FV(STable[[#This Row],[Security Name]],"Price")</f>
        <v>52.295000000000002</v>
      </c>
      <c r="H699" s="1" cm="1">
        <f t="array" aca="1" ref="H699" ca="1">IFERROR(_FV(STable[[#This Row],[Security Name]],"Change (%)",TRUE),0)</f>
        <v>1.1313E-2</v>
      </c>
      <c r="I699" s="17" cm="1">
        <f t="array" aca="1" ref="I699" ca="1">IFERROR(_FV(STable[[#This Row],[Security Name]],"P/E",TRUE),0)</f>
        <v>11.519500000000001</v>
      </c>
      <c r="J699" s="17" cm="1">
        <f t="array" aca="1" ref="J699" ca="1">IFERROR(_FV(STable[[#This Row],[Security Name]],"Beta"),0)</f>
        <v>0.63229999999999997</v>
      </c>
    </row>
    <row r="700" spans="1:10" x14ac:dyDescent="0.3">
      <c r="A700" t="s">
        <v>698</v>
      </c>
      <c r="B700" t="e" vm="699">
        <v>#VALUE!</v>
      </c>
      <c r="C700" t="s">
        <v>4069</v>
      </c>
      <c r="D700" t="s">
        <v>4092</v>
      </c>
      <c r="E700" s="1">
        <v>6021</v>
      </c>
      <c r="F700" cm="1">
        <f t="array" aca="1" ref="F700" ca="1">IFERROR(_FV(STable[[#This Row],[Security Name]],"Market cap",TRUE),_FV(STable[[#This Row],[Security Name]],"Volume average",TRUE)*STable[[#This Row],[Price]])</f>
        <v>14602751850</v>
      </c>
      <c r="G700" s="4" cm="1">
        <f t="array" aca="1" ref="G700" ca="1">_FV(STable[[#This Row],[Security Name]],"Price")</f>
        <v>96.65</v>
      </c>
      <c r="H700" s="7" cm="1">
        <f t="array" aca="1" ref="H700" ca="1">IFERROR(_FV(STable[[#This Row],[Security Name]],"Change (%)",TRUE),0)</f>
        <v>3.7684999999999996E-2</v>
      </c>
      <c r="I700" s="17" cm="1">
        <f t="array" aca="1" ref="I700" ca="1">IFERROR(_FV(STable[[#This Row],[Security Name]],"P/E",TRUE),0)</f>
        <v>11.986700000000001</v>
      </c>
      <c r="J700" s="75" cm="1">
        <f t="array" aca="1" ref="J700" ca="1">IFERROR(_FV(STable[[#This Row],[Security Name]],"Beta"),0)</f>
        <v>1.0249999999999999</v>
      </c>
    </row>
    <row r="701" spans="1:10" x14ac:dyDescent="0.3">
      <c r="A701" t="s">
        <v>389</v>
      </c>
      <c r="B701" t="e" vm="700">
        <v>#VALUE!</v>
      </c>
      <c r="C701" t="s">
        <v>4069</v>
      </c>
      <c r="D701" t="s">
        <v>4092</v>
      </c>
      <c r="E701">
        <v>6021</v>
      </c>
      <c r="F701" cm="1">
        <f t="array" aca="1" ref="F701" ca="1">IFERROR(_FV(STable[[#This Row],[Security Name]],"Market cap",TRUE),_FV(STable[[#This Row],[Security Name]],"Volume average",TRUE)*STable[[#This Row],[Price]])</f>
        <v>3162340905</v>
      </c>
      <c r="G701" s="4" cm="1">
        <f t="array" aca="1" ref="G701" ca="1">_FV(STable[[#This Row],[Security Name]],"Price")</f>
        <v>175.04</v>
      </c>
      <c r="H701" s="1" cm="1">
        <f t="array" aca="1" ref="H701" ca="1">IFERROR(_FV(STable[[#This Row],[Security Name]],"Change (%)",TRUE),0)</f>
        <v>2.6808000000000002E-2</v>
      </c>
      <c r="I701" s="17" cm="1">
        <f t="array" aca="1" ref="I701" ca="1">IFERROR(_FV(STable[[#This Row],[Security Name]],"P/E",TRUE),0)</f>
        <v>15.749499999999999</v>
      </c>
      <c r="J701" s="17" cm="1">
        <f t="array" aca="1" ref="J701" ca="1">IFERROR(_FV(STable[[#This Row],[Security Name]],"Beta"),0)</f>
        <v>0.7127</v>
      </c>
    </row>
    <row r="702" spans="1:10" x14ac:dyDescent="0.3">
      <c r="A702" t="s">
        <v>2197</v>
      </c>
      <c r="B702" t="e" vm="701">
        <v>#VALUE!</v>
      </c>
      <c r="C702" t="s">
        <v>4069</v>
      </c>
      <c r="D702" t="s">
        <v>4191</v>
      </c>
      <c r="E702">
        <v>6035</v>
      </c>
      <c r="F702" cm="1">
        <f t="array" aca="1" ref="F702" ca="1">IFERROR(_FV(STable[[#This Row],[Security Name]],"Market cap",TRUE),_FV(STable[[#This Row],[Security Name]],"Volume average",TRUE)*STable[[#This Row],[Price]])</f>
        <v>109969095</v>
      </c>
      <c r="G702" s="4" cm="1">
        <f t="array" aca="1" ref="G702" ca="1">_FV(STable[[#This Row],[Security Name]],"Price")</f>
        <v>17.25</v>
      </c>
      <c r="H702" s="1" cm="1">
        <f t="array" aca="1" ref="H702" ca="1">IFERROR(_FV(STable[[#This Row],[Security Name]],"Change (%)",TRUE),0)</f>
        <v>4.6589999999999999E-3</v>
      </c>
      <c r="I702" s="17" cm="1">
        <f t="array" aca="1" ref="I702" ca="1">IFERROR(_FV(STable[[#This Row],[Security Name]],"P/E",TRUE),0)</f>
        <v>17.357600000000001</v>
      </c>
      <c r="J702" s="17" cm="1">
        <f t="array" aca="1" ref="J702" ca="1">IFERROR(_FV(STable[[#This Row],[Security Name]],"Beta"),0)</f>
        <v>0.32800000000000001</v>
      </c>
    </row>
    <row r="703" spans="1:10" x14ac:dyDescent="0.3">
      <c r="A703" t="s">
        <v>937</v>
      </c>
      <c r="B703" t="e" vm="702">
        <v>#VALUE!</v>
      </c>
      <c r="C703" t="s">
        <v>4069</v>
      </c>
      <c r="D703" t="s">
        <v>4076</v>
      </c>
      <c r="E703">
        <v>6022</v>
      </c>
      <c r="F703" cm="1">
        <f t="array" aca="1" ref="F703" ca="1">IFERROR(_FV(STable[[#This Row],[Security Name]],"Market cap",TRUE),_FV(STable[[#This Row],[Security Name]],"Volume average",TRUE)*STable[[#This Row],[Price]])</f>
        <v>1552689925</v>
      </c>
      <c r="G703" s="4" cm="1">
        <f t="array" aca="1" ref="G703" ca="1">_FV(STable[[#This Row],[Security Name]],"Price")</f>
        <v>92.734999999999999</v>
      </c>
      <c r="H703" s="1" cm="1">
        <f t="array" aca="1" ref="H703" ca="1">IFERROR(_FV(STable[[#This Row],[Security Name]],"Change (%)",TRUE),0)</f>
        <v>2.3677999999999998E-2</v>
      </c>
      <c r="I703" s="17" cm="1">
        <f t="array" aca="1" ref="I703" ca="1">IFERROR(_FV(STable[[#This Row],[Security Name]],"P/E",TRUE),0)</f>
        <v>12.3812</v>
      </c>
      <c r="J703" s="17" cm="1">
        <f t="array" aca="1" ref="J703" ca="1">IFERROR(_FV(STable[[#This Row],[Security Name]],"Beta"),0)</f>
        <v>0.79090000000000005</v>
      </c>
    </row>
    <row r="704" spans="1:10" x14ac:dyDescent="0.3">
      <c r="A704" t="s">
        <v>1851</v>
      </c>
      <c r="B704" t="e" vm="703">
        <v>#VALUE!</v>
      </c>
      <c r="C704" t="s">
        <v>4069</v>
      </c>
      <c r="D704" t="s">
        <v>4076</v>
      </c>
      <c r="E704">
        <v>6022</v>
      </c>
      <c r="F704" cm="1">
        <f t="array" aca="1" ref="F704" ca="1">IFERROR(_FV(STable[[#This Row],[Security Name]],"Market cap",TRUE),_FV(STable[[#This Row],[Security Name]],"Volume average",TRUE)*STable[[#This Row],[Price]])</f>
        <v>389973814</v>
      </c>
      <c r="G704" s="4" cm="1">
        <f t="array" aca="1" ref="G704" ca="1">_FV(STable[[#This Row],[Security Name]],"Price")</f>
        <v>22.84</v>
      </c>
      <c r="H704" s="1" cm="1">
        <f t="array" aca="1" ref="H704" ca="1">IFERROR(_FV(STable[[#This Row],[Security Name]],"Change (%)",TRUE),0)</f>
        <v>2.4674999999999999E-2</v>
      </c>
      <c r="I704" s="17" cm="1">
        <f t="array" aca="1" ref="I704" ca="1">IFERROR(_FV(STable[[#This Row],[Security Name]],"P/E",TRUE),0)</f>
        <v>12.457000000000001</v>
      </c>
      <c r="J704" s="17" cm="1">
        <f t="array" aca="1" ref="J704" ca="1">IFERROR(_FV(STable[[#This Row],[Security Name]],"Beta"),0)</f>
        <v>1.0217000000000001</v>
      </c>
    </row>
    <row r="705" spans="1:10" x14ac:dyDescent="0.3">
      <c r="A705" t="s">
        <v>1002</v>
      </c>
      <c r="B705" t="e" vm="704">
        <v>#VALUE!</v>
      </c>
      <c r="C705" t="s">
        <v>4069</v>
      </c>
      <c r="D705" t="s">
        <v>4076</v>
      </c>
      <c r="E705">
        <v>6022</v>
      </c>
      <c r="F705" cm="1">
        <f t="array" aca="1" ref="F705" ca="1">IFERROR(_FV(STable[[#This Row],[Security Name]],"Market cap",TRUE),_FV(STable[[#This Row],[Security Name]],"Volume average",TRUE)*STable[[#This Row],[Price]])</f>
        <v>1479917644</v>
      </c>
      <c r="G705" s="4" cm="1">
        <f t="array" aca="1" ref="G705" ca="1">_FV(STable[[#This Row],[Security Name]],"Price")</f>
        <v>75.47</v>
      </c>
      <c r="H705" s="1" cm="1">
        <f t="array" aca="1" ref="H705" ca="1">IFERROR(_FV(STable[[#This Row],[Security Name]],"Change (%)",TRUE),0)</f>
        <v>3.2703999999999997E-2</v>
      </c>
      <c r="I705" s="17" cm="1">
        <f t="array" aca="1" ref="I705" ca="1">IFERROR(_FV(STable[[#This Row],[Security Name]],"P/E",TRUE),0)</f>
        <v>11.230700000000001</v>
      </c>
      <c r="J705" s="17" cm="1">
        <f t="array" aca="1" ref="J705" ca="1">IFERROR(_FV(STable[[#This Row],[Security Name]],"Beta"),0)</f>
        <v>0.56669999999999998</v>
      </c>
    </row>
    <row r="706" spans="1:10" x14ac:dyDescent="0.3">
      <c r="A706" t="s">
        <v>2535</v>
      </c>
      <c r="B706" t="e" vm="705">
        <v>#VALUE!</v>
      </c>
      <c r="C706" t="s">
        <v>4069</v>
      </c>
      <c r="D706" t="s">
        <v>4214</v>
      </c>
      <c r="E706">
        <v>6036</v>
      </c>
      <c r="F706" cm="1">
        <f t="array" aca="1" ref="F706" ca="1">IFERROR(_FV(STable[[#This Row],[Security Name]],"Market cap",TRUE),_FV(STable[[#This Row],[Security Name]],"Volume average",TRUE)*STable[[#This Row],[Price]])</f>
        <v>174097861</v>
      </c>
      <c r="G706" s="4" cm="1">
        <f t="array" aca="1" ref="G706" ca="1">_FV(STable[[#This Row],[Security Name]],"Price")</f>
        <v>15.61</v>
      </c>
      <c r="H706" s="1" cm="1">
        <f t="array" aca="1" ref="H706" ca="1">IFERROR(_FV(STable[[#This Row],[Security Name]],"Change (%)",TRUE),0)</f>
        <v>5.1510000000000002E-3</v>
      </c>
      <c r="I706" s="17" cm="1">
        <f t="array" aca="1" ref="I706" ca="1">IFERROR(_FV(STable[[#This Row],[Security Name]],"P/E",TRUE),0)</f>
        <v>33.9602</v>
      </c>
      <c r="J706" s="17" cm="1">
        <f t="array" aca="1" ref="J706" ca="1">IFERROR(_FV(STable[[#This Row],[Security Name]],"Beta"),0)</f>
        <v>0.13100000000000001</v>
      </c>
    </row>
    <row r="707" spans="1:10" x14ac:dyDescent="0.3">
      <c r="A707" t="s">
        <v>1817</v>
      </c>
      <c r="B707" t="e" vm="706">
        <v>#VALUE!</v>
      </c>
      <c r="C707" t="s">
        <v>4069</v>
      </c>
      <c r="D707" t="s">
        <v>4092</v>
      </c>
      <c r="E707">
        <v>6021</v>
      </c>
      <c r="F707" cm="1">
        <f t="array" aca="1" ref="F707" ca="1">IFERROR(_FV(STable[[#This Row],[Security Name]],"Market cap",TRUE),_FV(STable[[#This Row],[Security Name]],"Volume average",TRUE)*STable[[#This Row],[Price]])</f>
        <v>24121620730</v>
      </c>
      <c r="G707" s="4" cm="1">
        <f t="array" aca="1" ref="G707" ca="1">_FV(STable[[#This Row],[Security Name]],"Price")</f>
        <v>28.234999999999999</v>
      </c>
      <c r="H707" s="1" cm="1">
        <f t="array" aca="1" ref="H707" ca="1">IFERROR(_FV(STable[[#This Row],[Security Name]],"Change (%)",TRUE),0)</f>
        <v>1.1282E-2</v>
      </c>
      <c r="I707" s="17" cm="1">
        <f t="array" aca="1" ref="I707" ca="1">IFERROR(_FV(STable[[#This Row],[Security Name]],"P/E",TRUE),0)</f>
        <v>12.266999999999999</v>
      </c>
      <c r="J707" s="17" cm="1">
        <f t="array" aca="1" ref="J707" ca="1">IFERROR(_FV(STable[[#This Row],[Security Name]],"Beta"),0)</f>
        <v>1.0369999999999999</v>
      </c>
    </row>
    <row r="708" spans="1:10" x14ac:dyDescent="0.3">
      <c r="A708" t="s">
        <v>2262</v>
      </c>
      <c r="B708" t="e" vm="707">
        <v>#VALUE!</v>
      </c>
      <c r="C708" t="s">
        <v>4069</v>
      </c>
      <c r="D708" t="s">
        <v>4076</v>
      </c>
      <c r="E708">
        <v>6022</v>
      </c>
      <c r="F708" cm="1">
        <f t="array" aca="1" ref="F708" ca="1">IFERROR(_FV(STable[[#This Row],[Security Name]],"Market cap",TRUE),_FV(STable[[#This Row],[Security Name]],"Volume average",TRUE)*STable[[#This Row],[Price]])</f>
        <v>153003358</v>
      </c>
      <c r="G708" s="4" cm="1">
        <f t="array" aca="1" ref="G708" ca="1">_FV(STable[[#This Row],[Security Name]],"Price")</f>
        <v>14.57</v>
      </c>
      <c r="H708" s="1" cm="1">
        <f t="array" aca="1" ref="H708" ca="1">IFERROR(_FV(STable[[#This Row],[Security Name]],"Change (%)",TRUE),0)</f>
        <v>2.6779000000000001E-2</v>
      </c>
      <c r="I708" s="17" cm="1">
        <f t="array" aca="1" ref="I708" ca="1">IFERROR(_FV(STable[[#This Row],[Security Name]],"P/E",TRUE),0)</f>
        <v>12.456200000000001</v>
      </c>
      <c r="J708" s="17" cm="1">
        <f t="array" aca="1" ref="J708" ca="1">IFERROR(_FV(STable[[#This Row],[Security Name]],"Beta"),0)</f>
        <v>0.26090000000000002</v>
      </c>
    </row>
    <row r="709" spans="1:10" x14ac:dyDescent="0.3">
      <c r="A709" t="s">
        <v>1445</v>
      </c>
      <c r="B709" t="e" vm="708">
        <v>#VALUE!</v>
      </c>
      <c r="C709" t="s">
        <v>4069</v>
      </c>
      <c r="D709" t="s">
        <v>4076</v>
      </c>
      <c r="E709">
        <v>6022</v>
      </c>
      <c r="F709" cm="1">
        <f t="array" aca="1" ref="F709" ca="1">IFERROR(_FV(STable[[#This Row],[Security Name]],"Market cap",TRUE),_FV(STable[[#This Row],[Security Name]],"Volume average",TRUE)*STable[[#This Row],[Price]])</f>
        <v>3755064278</v>
      </c>
      <c r="G709" s="4" cm="1">
        <f t="array" aca="1" ref="G709" ca="1">_FV(STable[[#This Row],[Security Name]],"Price")</f>
        <v>40.46</v>
      </c>
      <c r="H709" s="1" cm="1">
        <f t="array" aca="1" ref="H709" ca="1">IFERROR(_FV(STable[[#This Row],[Security Name]],"Change (%)",TRUE),0)</f>
        <v>2.6643E-2</v>
      </c>
      <c r="I709" s="17" cm="1">
        <f t="array" aca="1" ref="I709" ca="1">IFERROR(_FV(STable[[#This Row],[Security Name]],"P/E",TRUE),0)</f>
        <v>19.5336</v>
      </c>
      <c r="J709" s="17" cm="1">
        <f t="array" aca="1" ref="J709" ca="1">IFERROR(_FV(STable[[#This Row],[Security Name]],"Beta"),0)</f>
        <v>0.99109999999999998</v>
      </c>
    </row>
    <row r="710" spans="1:10" x14ac:dyDescent="0.3">
      <c r="A710" t="s">
        <v>1096</v>
      </c>
      <c r="B710" t="e" vm="709">
        <v>#VALUE!</v>
      </c>
      <c r="C710" t="s">
        <v>4069</v>
      </c>
      <c r="D710" t="s">
        <v>4076</v>
      </c>
      <c r="E710">
        <v>6022</v>
      </c>
      <c r="F710" cm="1">
        <f t="array" aca="1" ref="F710" ca="1">IFERROR(_FV(STable[[#This Row],[Security Name]],"Market cap",TRUE),_FV(STable[[#This Row],[Security Name]],"Volume average",TRUE)*STable[[#This Row],[Price]])</f>
        <v>637263939</v>
      </c>
      <c r="G710" s="4" cm="1">
        <f t="array" aca="1" ref="G710" ca="1">_FV(STable[[#This Row],[Security Name]],"Price")</f>
        <v>96.89</v>
      </c>
      <c r="H710" s="1" cm="1">
        <f t="array" aca="1" ref="H710" ca="1">IFERROR(_FV(STable[[#This Row],[Security Name]],"Change (%)",TRUE),0)</f>
        <v>2.4639999999999999E-2</v>
      </c>
      <c r="I710" s="17" cm="1">
        <f t="array" aca="1" ref="I710" ca="1">IFERROR(_FV(STable[[#This Row],[Security Name]],"P/E",TRUE),0)</f>
        <v>15.174200000000001</v>
      </c>
      <c r="J710" s="17" cm="1">
        <f t="array" aca="1" ref="J710" ca="1">IFERROR(_FV(STable[[#This Row],[Security Name]],"Beta"),0)</f>
        <v>0.46739999999999998</v>
      </c>
    </row>
    <row r="711" spans="1:10" x14ac:dyDescent="0.3">
      <c r="A711" t="s">
        <v>1645</v>
      </c>
      <c r="B711" t="e" vm="710">
        <v>#VALUE!</v>
      </c>
      <c r="C711" t="s">
        <v>4069</v>
      </c>
      <c r="D711" t="s">
        <v>4076</v>
      </c>
      <c r="E711">
        <v>6022</v>
      </c>
      <c r="F711" cm="1">
        <f t="array" aca="1" ref="F711" ca="1">IFERROR(_FV(STable[[#This Row],[Security Name]],"Market cap",TRUE),_FV(STable[[#This Row],[Security Name]],"Volume average",TRUE)*STable[[#This Row],[Price]])</f>
        <v>3203162719</v>
      </c>
      <c r="G711" s="4" cm="1">
        <f t="array" aca="1" ref="G711" ca="1">_FV(STable[[#This Row],[Security Name]],"Price")</f>
        <v>32.799999999999997</v>
      </c>
      <c r="H711" s="1" cm="1">
        <f t="array" aca="1" ref="H711" ca="1">IFERROR(_FV(STable[[#This Row],[Security Name]],"Change (%)",TRUE),0)</f>
        <v>1.9900000000000001E-2</v>
      </c>
      <c r="I711" s="17" cm="1">
        <f t="array" aca="1" ref="I711" ca="1">IFERROR(_FV(STable[[#This Row],[Security Name]],"P/E",TRUE),0)</f>
        <v>20.064800000000002</v>
      </c>
      <c r="J711" s="17" cm="1">
        <f t="array" aca="1" ref="J711" ca="1">IFERROR(_FV(STable[[#This Row],[Security Name]],"Beta"),0)</f>
        <v>0.93020000000000003</v>
      </c>
    </row>
    <row r="712" spans="1:10" x14ac:dyDescent="0.3">
      <c r="A712" t="s">
        <v>2126</v>
      </c>
      <c r="B712" t="e" vm="711">
        <v>#VALUE!</v>
      </c>
      <c r="C712" t="s">
        <v>4069</v>
      </c>
      <c r="D712" t="s">
        <v>4076</v>
      </c>
      <c r="E712">
        <v>6022</v>
      </c>
      <c r="F712" cm="1">
        <f t="array" aca="1" ref="F712" ca="1">IFERROR(_FV(STable[[#This Row],[Security Name]],"Market cap",TRUE),_FV(STable[[#This Row],[Security Name]],"Volume average",TRUE)*STable[[#This Row],[Price]])</f>
        <v>139788562</v>
      </c>
      <c r="G712" s="4" cm="1">
        <f t="array" aca="1" ref="G712" ca="1">_FV(STable[[#This Row],[Security Name]],"Price")</f>
        <v>22.18</v>
      </c>
      <c r="H712" s="1" cm="1">
        <f t="array" aca="1" ref="H712" ca="1">IFERROR(_FV(STable[[#This Row],[Security Name]],"Change (%)",TRUE),0)</f>
        <v>1.0939000000000001E-2</v>
      </c>
      <c r="I712" s="17" cm="1">
        <f t="array" aca="1" ref="I712" ca="1">IFERROR(_FV(STable[[#This Row],[Security Name]],"P/E",TRUE),0)</f>
        <v>10.4915</v>
      </c>
      <c r="J712" s="17" cm="1">
        <f t="array" aca="1" ref="J712" ca="1">IFERROR(_FV(STable[[#This Row],[Security Name]],"Beta"),0)</f>
        <v>0.23319999999999999</v>
      </c>
    </row>
    <row r="713" spans="1:10" x14ac:dyDescent="0.3">
      <c r="A713" t="s">
        <v>1530</v>
      </c>
      <c r="B713" t="e" vm="712">
        <v>#VALUE!</v>
      </c>
      <c r="C713" t="s">
        <v>4069</v>
      </c>
      <c r="D713" t="s">
        <v>4076</v>
      </c>
      <c r="E713">
        <v>6022</v>
      </c>
      <c r="F713" cm="1">
        <f t="array" aca="1" ref="F713" ca="1">IFERROR(_FV(STable[[#This Row],[Security Name]],"Market cap",TRUE),_FV(STable[[#This Row],[Security Name]],"Volume average",TRUE)*STable[[#This Row],[Price]])</f>
        <v>996409930</v>
      </c>
      <c r="G713" s="4" cm="1">
        <f t="array" aca="1" ref="G713" ca="1">_FV(STable[[#This Row],[Security Name]],"Price")</f>
        <v>33.5</v>
      </c>
      <c r="H713" s="1" cm="1">
        <f t="array" aca="1" ref="H713" ca="1">IFERROR(_FV(STable[[#This Row],[Security Name]],"Change (%)",TRUE),0)</f>
        <v>2.8237999999999999E-2</v>
      </c>
      <c r="I713" s="17" cm="1">
        <f t="array" aca="1" ref="I713" ca="1">IFERROR(_FV(STable[[#This Row],[Security Name]],"P/E",TRUE),0)</f>
        <v>14.6448</v>
      </c>
      <c r="J713" s="17" cm="1">
        <f t="array" aca="1" ref="J713" ca="1">IFERROR(_FV(STable[[#This Row],[Security Name]],"Beta"),0)</f>
        <v>0.57669999999999999</v>
      </c>
    </row>
    <row r="714" spans="1:10" x14ac:dyDescent="0.3">
      <c r="A714" t="s">
        <v>1242</v>
      </c>
      <c r="B714" t="e" vm="713">
        <v>#VALUE!</v>
      </c>
      <c r="C714" t="s">
        <v>4069</v>
      </c>
      <c r="D714" t="s">
        <v>4191</v>
      </c>
      <c r="E714">
        <v>6035</v>
      </c>
      <c r="F714" cm="1">
        <f t="array" aca="1" ref="F714" ca="1">IFERROR(_FV(STable[[#This Row],[Security Name]],"Market cap",TRUE),_FV(STable[[#This Row],[Security Name]],"Volume average",TRUE)*STable[[#This Row],[Price]])</f>
        <v>114033816</v>
      </c>
      <c r="G714" s="4" cm="1">
        <f t="array" aca="1" ref="G714" ca="1">_FV(STable[[#This Row],[Security Name]],"Price")</f>
        <v>44.405000000000001</v>
      </c>
      <c r="H714" s="1" cm="1">
        <f t="array" aca="1" ref="H714" ca="1">IFERROR(_FV(STable[[#This Row],[Security Name]],"Change (%)",TRUE),0)</f>
        <v>-1.3222000000000001E-2</v>
      </c>
      <c r="I714" s="17" cm="1">
        <f t="array" aca="1" ref="I714" ca="1">IFERROR(_FV(STable[[#This Row],[Security Name]],"P/E",TRUE),0)</f>
        <v>16.034700000000001</v>
      </c>
      <c r="J714" s="17" cm="1">
        <f t="array" aca="1" ref="J714" ca="1">IFERROR(_FV(STable[[#This Row],[Security Name]],"Beta"),0)</f>
        <v>7.0000000000000007E-2</v>
      </c>
    </row>
    <row r="715" spans="1:10" x14ac:dyDescent="0.3">
      <c r="A715" t="s">
        <v>875</v>
      </c>
      <c r="B715" t="e" vm="714">
        <v>#VALUE!</v>
      </c>
      <c r="C715" t="s">
        <v>4069</v>
      </c>
      <c r="D715" t="s">
        <v>4076</v>
      </c>
      <c r="E715">
        <v>6022</v>
      </c>
      <c r="F715" cm="1">
        <f t="array" aca="1" ref="F715" ca="1">IFERROR(_FV(STable[[#This Row],[Security Name]],"Market cap",TRUE),_FV(STable[[#This Row],[Security Name]],"Volume average",TRUE)*STable[[#This Row],[Price]])</f>
        <v>4267067156</v>
      </c>
      <c r="G715" s="4" cm="1">
        <f t="array" aca="1" ref="G715" ca="1">_FV(STable[[#This Row],[Security Name]],"Price")</f>
        <v>78.06</v>
      </c>
      <c r="H715" s="1" cm="1">
        <f t="array" aca="1" ref="H715" ca="1">IFERROR(_FV(STable[[#This Row],[Security Name]],"Change (%)",TRUE),0)</f>
        <v>2.9001000000000002E-2</v>
      </c>
      <c r="I715" s="17" cm="1">
        <f t="array" aca="1" ref="I715" ca="1">IFERROR(_FV(STable[[#This Row],[Security Name]],"P/E",TRUE),0)</f>
        <v>15.4308</v>
      </c>
      <c r="J715" s="17" cm="1">
        <f t="array" aca="1" ref="J715" ca="1">IFERROR(_FV(STable[[#This Row],[Security Name]],"Beta"),0)</f>
        <v>0.88300000000000001</v>
      </c>
    </row>
    <row r="716" spans="1:10" x14ac:dyDescent="0.3">
      <c r="A716" t="s">
        <v>1881</v>
      </c>
      <c r="B716" t="e" vm="715">
        <v>#VALUE!</v>
      </c>
      <c r="C716" t="s">
        <v>4069</v>
      </c>
      <c r="D716" t="s">
        <v>4092</v>
      </c>
      <c r="E716">
        <v>6021</v>
      </c>
      <c r="F716" cm="1">
        <f t="array" aca="1" ref="F716" ca="1">IFERROR(_FV(STable[[#This Row],[Security Name]],"Market cap",TRUE),_FV(STable[[#This Row],[Security Name]],"Volume average",TRUE)*STable[[#This Row],[Price]])</f>
        <v>3131094198</v>
      </c>
      <c r="G716" s="4" cm="1">
        <f t="array" aca="1" ref="G716" ca="1">_FV(STable[[#This Row],[Security Name]],"Price")</f>
        <v>21.585000000000001</v>
      </c>
      <c r="H716" s="1" cm="1">
        <f t="array" aca="1" ref="H716" ca="1">IFERROR(_FV(STable[[#This Row],[Security Name]],"Change (%)",TRUE),0)</f>
        <v>5.4984999999999999E-2</v>
      </c>
      <c r="I716" s="17" cm="1">
        <f t="array" aca="1" ref="I716" ca="1">IFERROR(_FV(STable[[#This Row],[Security Name]],"P/E",TRUE),0)</f>
        <v>0</v>
      </c>
      <c r="J716" s="17" cm="1">
        <f t="array" aca="1" ref="J716" ca="1">IFERROR(_FV(STable[[#This Row],[Security Name]],"Beta"),0)</f>
        <v>0.92449999999999999</v>
      </c>
    </row>
    <row r="717" spans="1:10" x14ac:dyDescent="0.3">
      <c r="A717" t="s">
        <v>1514</v>
      </c>
      <c r="B717" t="e" vm="716">
        <v>#VALUE!</v>
      </c>
      <c r="C717" t="s">
        <v>4069</v>
      </c>
      <c r="D717" t="s">
        <v>4092</v>
      </c>
      <c r="E717">
        <v>6021</v>
      </c>
      <c r="F717" cm="1">
        <f t="array" aca="1" ref="F717" ca="1">IFERROR(_FV(STable[[#This Row],[Security Name]],"Market cap",TRUE),_FV(STable[[#This Row],[Security Name]],"Volume average",TRUE)*STable[[#This Row],[Price]])</f>
        <v>474322926</v>
      </c>
      <c r="G717" s="4" cm="1">
        <f t="array" aca="1" ref="G717" ca="1">_FV(STable[[#This Row],[Security Name]],"Price")</f>
        <v>57.51</v>
      </c>
      <c r="H717" s="1" cm="1">
        <f t="array" aca="1" ref="H717" ca="1">IFERROR(_FV(STable[[#This Row],[Security Name]],"Change (%)",TRUE),0)</f>
        <v>4.3360000000000003E-2</v>
      </c>
      <c r="I717" s="17" cm="1">
        <f t="array" aca="1" ref="I717" ca="1">IFERROR(_FV(STable[[#This Row],[Security Name]],"P/E",TRUE),0)</f>
        <v>15.5273</v>
      </c>
      <c r="J717" s="17" cm="1">
        <f t="array" aca="1" ref="J717" ca="1">IFERROR(_FV(STable[[#This Row],[Security Name]],"Beta"),0)</f>
        <v>0.69020000000000004</v>
      </c>
    </row>
    <row r="718" spans="1:10" x14ac:dyDescent="0.3">
      <c r="A718" t="s">
        <v>2246</v>
      </c>
      <c r="B718" t="e" vm="717">
        <v>#VALUE!</v>
      </c>
      <c r="C718" t="s">
        <v>4069</v>
      </c>
      <c r="D718" t="s">
        <v>4092</v>
      </c>
      <c r="E718">
        <v>6021</v>
      </c>
      <c r="F718" cm="1">
        <f t="array" aca="1" ref="F718" ca="1">IFERROR(_FV(STable[[#This Row],[Security Name]],"Market cap",TRUE),_FV(STable[[#This Row],[Security Name]],"Volume average",TRUE)*STable[[#This Row],[Price]])</f>
        <v>670683327</v>
      </c>
      <c r="G718" s="4" cm="1">
        <f t="array" aca="1" ref="G718" ca="1">_FV(STable[[#This Row],[Security Name]],"Price")</f>
        <v>20.05</v>
      </c>
      <c r="H718" s="1" cm="1">
        <f t="array" aca="1" ref="H718" ca="1">IFERROR(_FV(STable[[#This Row],[Security Name]],"Change (%)",TRUE),0)</f>
        <v>3.4571999999999999E-2</v>
      </c>
      <c r="I718" s="17" cm="1">
        <f t="array" aca="1" ref="I718" ca="1">IFERROR(_FV(STable[[#This Row],[Security Name]],"P/E",TRUE),0)</f>
        <v>11.2584</v>
      </c>
      <c r="J718" s="17" cm="1">
        <f t="array" aca="1" ref="J718" ca="1">IFERROR(_FV(STable[[#This Row],[Security Name]],"Beta"),0)</f>
        <v>0.8468</v>
      </c>
    </row>
    <row r="719" spans="1:10" x14ac:dyDescent="0.3">
      <c r="A719" t="s">
        <v>1169</v>
      </c>
      <c r="B719" t="e" vm="718">
        <v>#VALUE!</v>
      </c>
      <c r="C719" t="s">
        <v>4069</v>
      </c>
      <c r="D719" t="s">
        <v>4214</v>
      </c>
      <c r="E719">
        <v>6036</v>
      </c>
      <c r="F719" cm="1">
        <f t="array" aca="1" ref="F719" ca="1">IFERROR(_FV(STable[[#This Row],[Security Name]],"Market cap",TRUE),_FV(STable[[#This Row],[Security Name]],"Volume average",TRUE)*STable[[#This Row],[Price]])</f>
        <v>753807880</v>
      </c>
      <c r="G719" s="4" cm="1">
        <f t="array" aca="1" ref="G719" ca="1">_FV(STable[[#This Row],[Security Name]],"Price")</f>
        <v>67.86</v>
      </c>
      <c r="H719" s="1" cm="1">
        <f t="array" aca="1" ref="H719" ca="1">IFERROR(_FV(STable[[#This Row],[Security Name]],"Change (%)",TRUE),0)</f>
        <v>3.2091000000000001E-2</v>
      </c>
      <c r="I719" s="17" cm="1">
        <f t="array" aca="1" ref="I719" ca="1">IFERROR(_FV(STable[[#This Row],[Security Name]],"P/E",TRUE),0)</f>
        <v>11.6937</v>
      </c>
      <c r="J719" s="17" cm="1">
        <f t="array" aca="1" ref="J719" ca="1">IFERROR(_FV(STable[[#This Row],[Security Name]],"Beta"),0)</f>
        <v>0.8821</v>
      </c>
    </row>
    <row r="720" spans="1:10" x14ac:dyDescent="0.3">
      <c r="A720" t="s">
        <v>1710</v>
      </c>
      <c r="B720" t="e" vm="719">
        <v>#VALUE!</v>
      </c>
      <c r="C720" t="s">
        <v>4069</v>
      </c>
      <c r="D720" t="s">
        <v>4092</v>
      </c>
      <c r="E720">
        <v>6021</v>
      </c>
      <c r="F720" cm="1">
        <f t="array" aca="1" ref="F720" ca="1">IFERROR(_FV(STable[[#This Row],[Security Name]],"Market cap",TRUE),_FV(STable[[#This Row],[Security Name]],"Volume average",TRUE)*STable[[#This Row],[Price]])</f>
        <v>714938004</v>
      </c>
      <c r="G720" s="4" cm="1">
        <f t="array" aca="1" ref="G720" ca="1">_FV(STable[[#This Row],[Security Name]],"Price")</f>
        <v>42.494999999999997</v>
      </c>
      <c r="H720" s="1" cm="1">
        <f t="array" aca="1" ref="H720" ca="1">IFERROR(_FV(STable[[#This Row],[Security Name]],"Change (%)",TRUE),0)</f>
        <v>2.7442000000000001E-2</v>
      </c>
      <c r="I720" s="17" cm="1">
        <f t="array" aca="1" ref="I720" ca="1">IFERROR(_FV(STable[[#This Row],[Security Name]],"P/E",TRUE),0)</f>
        <v>14.2615</v>
      </c>
      <c r="J720" s="17" cm="1">
        <f t="array" aca="1" ref="J720" ca="1">IFERROR(_FV(STable[[#This Row],[Security Name]],"Beta"),0)</f>
        <v>0.7339</v>
      </c>
    </row>
    <row r="721" spans="1:10" x14ac:dyDescent="0.3">
      <c r="A721" t="s">
        <v>1565</v>
      </c>
      <c r="B721" t="e" vm="720">
        <v>#VALUE!</v>
      </c>
      <c r="C721" t="s">
        <v>4069</v>
      </c>
      <c r="D721" t="s">
        <v>4076</v>
      </c>
      <c r="E721">
        <v>6022</v>
      </c>
      <c r="F721" cm="1">
        <f t="array" aca="1" ref="F721" ca="1">IFERROR(_FV(STable[[#This Row],[Security Name]],"Market cap",TRUE),_FV(STable[[#This Row],[Security Name]],"Volume average",TRUE)*STable[[#This Row],[Price]])</f>
        <v>850673570</v>
      </c>
      <c r="G721" s="4" cm="1">
        <f t="array" aca="1" ref="G721" ca="1">_FV(STable[[#This Row],[Security Name]],"Price")</f>
        <v>44.5</v>
      </c>
      <c r="H721" s="1" cm="1">
        <f t="array" aca="1" ref="H721" ca="1">IFERROR(_FV(STable[[#This Row],[Security Name]],"Change (%)",TRUE),0)</f>
        <v>2.7713999999999999E-2</v>
      </c>
      <c r="I721" s="17" cm="1">
        <f t="array" aca="1" ref="I721" ca="1">IFERROR(_FV(STable[[#This Row],[Security Name]],"P/E",TRUE),0)</f>
        <v>12.9229</v>
      </c>
      <c r="J721" s="17" cm="1">
        <f t="array" aca="1" ref="J721" ca="1">IFERROR(_FV(STable[[#This Row],[Security Name]],"Beta"),0)</f>
        <v>0.53869999999999996</v>
      </c>
    </row>
    <row r="722" spans="1:10" x14ac:dyDescent="0.3">
      <c r="A722" t="s">
        <v>2435</v>
      </c>
      <c r="B722" t="e" vm="721">
        <v>#VALUE!</v>
      </c>
      <c r="C722" t="s">
        <v>4069</v>
      </c>
      <c r="D722" t="s">
        <v>4214</v>
      </c>
      <c r="E722">
        <v>6036</v>
      </c>
      <c r="F722" cm="1">
        <f t="array" aca="1" ref="F722" ca="1">IFERROR(_FV(STable[[#This Row],[Security Name]],"Market cap",TRUE),_FV(STable[[#This Row],[Security Name]],"Volume average",TRUE)*STable[[#This Row],[Price]])</f>
        <v>150288524</v>
      </c>
      <c r="G722" s="4" cm="1">
        <f t="array" aca="1" ref="G722" ca="1">_FV(STable[[#This Row],[Security Name]],"Price")</f>
        <v>18.03</v>
      </c>
      <c r="H722" s="1" cm="1">
        <f t="array" aca="1" ref="H722" ca="1">IFERROR(_FV(STable[[#This Row],[Security Name]],"Change (%)",TRUE),0)</f>
        <v>2.1530000000000001E-2</v>
      </c>
      <c r="I722" s="17" cm="1">
        <f t="array" aca="1" ref="I722" ca="1">IFERROR(_FV(STable[[#This Row],[Security Name]],"P/E",TRUE),0)</f>
        <v>33.719799999999999</v>
      </c>
      <c r="J722" s="17" cm="1">
        <f t="array" aca="1" ref="J722" ca="1">IFERROR(_FV(STable[[#This Row],[Security Name]],"Beta"),0)</f>
        <v>0.22600000000000001</v>
      </c>
    </row>
    <row r="723" spans="1:10" x14ac:dyDescent="0.3">
      <c r="A723" t="s">
        <v>1027</v>
      </c>
      <c r="B723" t="e" vm="722">
        <v>#VALUE!</v>
      </c>
      <c r="C723" t="s">
        <v>4069</v>
      </c>
      <c r="D723" t="s">
        <v>4076</v>
      </c>
      <c r="E723">
        <v>6022</v>
      </c>
      <c r="F723" cm="1">
        <f t="array" aca="1" ref="F723" ca="1">IFERROR(_FV(STable[[#This Row],[Security Name]],"Market cap",TRUE),_FV(STable[[#This Row],[Security Name]],"Volume average",TRUE)*STable[[#This Row],[Price]])</f>
        <v>1816002396</v>
      </c>
      <c r="G723" s="4" cm="1">
        <f t="array" aca="1" ref="G723" ca="1">_FV(STable[[#This Row],[Security Name]],"Price")</f>
        <v>74.64</v>
      </c>
      <c r="H723" s="1" cm="1">
        <f t="array" aca="1" ref="H723" ca="1">IFERROR(_FV(STable[[#This Row],[Security Name]],"Change (%)",TRUE),0)</f>
        <v>2.895E-2</v>
      </c>
      <c r="I723" s="17" cm="1">
        <f t="array" aca="1" ref="I723" ca="1">IFERROR(_FV(STable[[#This Row],[Security Name]],"P/E",TRUE),0)</f>
        <v>11.650499999999999</v>
      </c>
      <c r="J723" s="17" cm="1">
        <f t="array" aca="1" ref="J723" ca="1">IFERROR(_FV(STable[[#This Row],[Security Name]],"Beta"),0)</f>
        <v>0.58640000000000003</v>
      </c>
    </row>
    <row r="724" spans="1:10" x14ac:dyDescent="0.3">
      <c r="A724" t="s">
        <v>727</v>
      </c>
      <c r="B724" t="e" vm="723">
        <v>#VALUE!</v>
      </c>
      <c r="C724" t="s">
        <v>4069</v>
      </c>
      <c r="D724" t="s">
        <v>4076</v>
      </c>
      <c r="E724">
        <v>6022</v>
      </c>
      <c r="F724" cm="1">
        <f t="array" aca="1" ref="F724" ca="1">IFERROR(_FV(STable[[#This Row],[Security Name]],"Market cap",TRUE),_FV(STable[[#This Row],[Security Name]],"Volume average",TRUE)*STable[[#This Row],[Price]])</f>
        <v>9777444405</v>
      </c>
      <c r="G724" s="4" cm="1">
        <f t="array" aca="1" ref="G724" ca="1">_FV(STable[[#This Row],[Security Name]],"Price")</f>
        <v>99.7</v>
      </c>
      <c r="H724" s="1" cm="1">
        <f t="array" aca="1" ref="H724" ca="1">IFERROR(_FV(STable[[#This Row],[Security Name]],"Change (%)",TRUE),0)</f>
        <v>2.3614000000000003E-2</v>
      </c>
      <c r="I724" s="17" cm="1">
        <f t="array" aca="1" ref="I724" ca="1">IFERROR(_FV(STable[[#This Row],[Security Name]],"P/E",TRUE),0)</f>
        <v>12.6595</v>
      </c>
      <c r="J724" s="17" cm="1">
        <f t="array" aca="1" ref="J724" ca="1">IFERROR(_FV(STable[[#This Row],[Security Name]],"Beta"),0)</f>
        <v>0.73060000000000003</v>
      </c>
    </row>
    <row r="725" spans="1:10" x14ac:dyDescent="0.3">
      <c r="A725" t="s">
        <v>1393</v>
      </c>
      <c r="B725" t="e" vm="724">
        <v>#VALUE!</v>
      </c>
      <c r="C725" t="s">
        <v>4069</v>
      </c>
      <c r="D725" t="s">
        <v>4076</v>
      </c>
      <c r="E725">
        <v>6022</v>
      </c>
      <c r="F725" cm="1">
        <f t="array" aca="1" ref="F725" ca="1">IFERROR(_FV(STable[[#This Row],[Security Name]],"Market cap",TRUE),_FV(STable[[#This Row],[Security Name]],"Volume average",TRUE)*STable[[#This Row],[Price]])</f>
        <v>1622274592</v>
      </c>
      <c r="G725" s="4" cm="1">
        <f t="array" aca="1" ref="G725" ca="1">_FV(STable[[#This Row],[Security Name]],"Price")</f>
        <v>44.27</v>
      </c>
      <c r="H725" s="1" cm="1">
        <f t="array" aca="1" ref="H725" ca="1">IFERROR(_FV(STable[[#This Row],[Security Name]],"Change (%)",TRUE),0)</f>
        <v>1.9576E-2</v>
      </c>
      <c r="I725" s="17" cm="1">
        <f t="array" aca="1" ref="I725" ca="1">IFERROR(_FV(STable[[#This Row],[Security Name]],"P/E",TRUE),0)</f>
        <v>12.6935</v>
      </c>
      <c r="J725" s="17" cm="1">
        <f t="array" aca="1" ref="J725" ca="1">IFERROR(_FV(STable[[#This Row],[Security Name]],"Beta"),0)</f>
        <v>0.85680000000000001</v>
      </c>
    </row>
    <row r="726" spans="1:10" x14ac:dyDescent="0.3">
      <c r="A726" t="s">
        <v>1706</v>
      </c>
      <c r="B726" t="e" vm="725">
        <v>#VALUE!</v>
      </c>
      <c r="C726" t="s">
        <v>4069</v>
      </c>
      <c r="D726" t="s">
        <v>4092</v>
      </c>
      <c r="E726">
        <v>6021</v>
      </c>
      <c r="F726" cm="1">
        <f t="array" aca="1" ref="F726" ca="1">IFERROR(_FV(STable[[#This Row],[Security Name]],"Market cap",TRUE),_FV(STable[[#This Row],[Security Name]],"Volume average",TRUE)*STable[[#This Row],[Price]])</f>
        <v>1922997832</v>
      </c>
      <c r="G726" s="4" cm="1">
        <f t="array" aca="1" ref="G726" ca="1">_FV(STable[[#This Row],[Security Name]],"Price")</f>
        <v>37.875</v>
      </c>
      <c r="H726" s="1" cm="1">
        <f t="array" aca="1" ref="H726" ca="1">IFERROR(_FV(STable[[#This Row],[Security Name]],"Change (%)",TRUE),0)</f>
        <v>1.0808999999999999E-2</v>
      </c>
      <c r="I726" s="17" cm="1">
        <f t="array" aca="1" ref="I726" ca="1">IFERROR(_FV(STable[[#This Row],[Security Name]],"P/E",TRUE),0)</f>
        <v>19.0672</v>
      </c>
      <c r="J726" s="17" cm="1">
        <f t="array" aca="1" ref="J726" ca="1">IFERROR(_FV(STable[[#This Row],[Security Name]],"Beta"),0)</f>
        <v>0.74919999999999998</v>
      </c>
    </row>
    <row r="727" spans="1:10" x14ac:dyDescent="0.3">
      <c r="A727" t="s">
        <v>1063</v>
      </c>
      <c r="B727" t="e" vm="726">
        <v>#VALUE!</v>
      </c>
      <c r="C727" t="s">
        <v>4069</v>
      </c>
      <c r="D727" t="s">
        <v>4076</v>
      </c>
      <c r="E727">
        <v>6022</v>
      </c>
      <c r="F727" cm="1">
        <f t="array" aca="1" ref="F727" ca="1">IFERROR(_FV(STable[[#This Row],[Security Name]],"Market cap",TRUE),_FV(STable[[#This Row],[Security Name]],"Volume average",TRUE)*STable[[#This Row],[Price]])</f>
        <v>2149314533</v>
      </c>
      <c r="G727" s="4" cm="1">
        <f t="array" aca="1" ref="G727" ca="1">_FV(STable[[#This Row],[Security Name]],"Price")</f>
        <v>72.83</v>
      </c>
      <c r="H727" s="1" cm="1">
        <f t="array" aca="1" ref="H727" ca="1">IFERROR(_FV(STable[[#This Row],[Security Name]],"Change (%)",TRUE),0)</f>
        <v>2.2032E-2</v>
      </c>
      <c r="I727" s="17" cm="1">
        <f t="array" aca="1" ref="I727" ca="1">IFERROR(_FV(STable[[#This Row],[Security Name]],"P/E",TRUE),0)</f>
        <v>15.333600000000001</v>
      </c>
      <c r="J727" s="17" cm="1">
        <f t="array" aca="1" ref="J727" ca="1">IFERROR(_FV(STable[[#This Row],[Security Name]],"Beta"),0)</f>
        <v>0.70760000000000001</v>
      </c>
    </row>
    <row r="728" spans="1:10" x14ac:dyDescent="0.3">
      <c r="A728" t="s">
        <v>1363</v>
      </c>
      <c r="B728" t="e" vm="727">
        <v>#VALUE!</v>
      </c>
      <c r="C728" t="s">
        <v>4069</v>
      </c>
      <c r="D728" t="s">
        <v>4092</v>
      </c>
      <c r="E728">
        <v>6021</v>
      </c>
      <c r="F728" cm="1">
        <f t="array" aca="1" ref="F728" ca="1">IFERROR(_FV(STable[[#This Row],[Security Name]],"Market cap",TRUE),_FV(STable[[#This Row],[Security Name]],"Volume average",TRUE)*STable[[#This Row],[Price]])</f>
        <v>2586143830</v>
      </c>
      <c r="G728" s="4" cm="1">
        <f t="array" aca="1" ref="G728" ca="1">_FV(STable[[#This Row],[Security Name]],"Price")</f>
        <v>61.79</v>
      </c>
      <c r="H728" s="1" cm="1">
        <f t="array" aca="1" ref="H728" ca="1">IFERROR(_FV(STable[[#This Row],[Security Name]],"Change (%)",TRUE),0)</f>
        <v>2.3691E-2</v>
      </c>
      <c r="I728" s="17" cm="1">
        <f t="array" aca="1" ref="I728" ca="1">IFERROR(_FV(STable[[#This Row],[Security Name]],"P/E",TRUE),0)</f>
        <v>12.563000000000001</v>
      </c>
      <c r="J728" s="17" cm="1">
        <f t="array" aca="1" ref="J728" ca="1">IFERROR(_FV(STable[[#This Row],[Security Name]],"Beta"),0)</f>
        <v>1.2922</v>
      </c>
    </row>
    <row r="729" spans="1:10" x14ac:dyDescent="0.3">
      <c r="A729" t="s">
        <v>907</v>
      </c>
      <c r="B729" t="e" vm="728">
        <v>#VALUE!</v>
      </c>
      <c r="C729" t="s">
        <v>4069</v>
      </c>
      <c r="D729" t="s">
        <v>4076</v>
      </c>
      <c r="E729">
        <v>6022</v>
      </c>
      <c r="F729" cm="1">
        <f t="array" aca="1" ref="F729" ca="1">IFERROR(_FV(STable[[#This Row],[Security Name]],"Market cap",TRUE),_FV(STable[[#This Row],[Security Name]],"Volume average",TRUE)*STable[[#This Row],[Price]])</f>
        <v>4616738167</v>
      </c>
      <c r="G729" s="4" cm="1">
        <f t="array" aca="1" ref="G729" ca="1">_FV(STable[[#This Row],[Security Name]],"Price")</f>
        <v>104.42</v>
      </c>
      <c r="H729" s="1" cm="1">
        <f t="array" aca="1" ref="H729" ca="1">IFERROR(_FV(STable[[#This Row],[Security Name]],"Change (%)",TRUE),0)</f>
        <v>1.9229E-2</v>
      </c>
      <c r="I729" s="17" cm="1">
        <f t="array" aca="1" ref="I729" ca="1">IFERROR(_FV(STable[[#This Row],[Security Name]],"P/E",TRUE),0)</f>
        <v>15.3527</v>
      </c>
      <c r="J729" s="17" cm="1">
        <f t="array" aca="1" ref="J729" ca="1">IFERROR(_FV(STable[[#This Row],[Security Name]],"Beta"),0)</f>
        <v>0.71150000000000002</v>
      </c>
    </row>
    <row r="730" spans="1:10" x14ac:dyDescent="0.3">
      <c r="A730" t="s">
        <v>1249</v>
      </c>
      <c r="B730" t="e" vm="729">
        <v>#VALUE!</v>
      </c>
      <c r="C730" t="s">
        <v>4069</v>
      </c>
      <c r="D730" t="s">
        <v>4076</v>
      </c>
      <c r="E730">
        <v>6022</v>
      </c>
      <c r="F730" cm="1">
        <f t="array" aca="1" ref="F730" ca="1">IFERROR(_FV(STable[[#This Row],[Security Name]],"Market cap",TRUE),_FV(STable[[#This Row],[Security Name]],"Volume average",TRUE)*STable[[#This Row],[Price]])</f>
        <v>1621677777</v>
      </c>
      <c r="G730" s="4" cm="1">
        <f t="array" aca="1" ref="G730" ca="1">_FV(STable[[#This Row],[Security Name]],"Price")</f>
        <v>50.44</v>
      </c>
      <c r="H730" s="1" cm="1">
        <f t="array" aca="1" ref="H730" ca="1">IFERROR(_FV(STable[[#This Row],[Security Name]],"Change (%)",TRUE),0)</f>
        <v>1.9401999999999999E-2</v>
      </c>
      <c r="I730" s="17" cm="1">
        <f t="array" aca="1" ref="I730" ca="1">IFERROR(_FV(STable[[#This Row],[Security Name]],"P/E",TRUE),0)</f>
        <v>13.624000000000001</v>
      </c>
      <c r="J730" s="17" cm="1">
        <f t="array" aca="1" ref="J730" ca="1">IFERROR(_FV(STable[[#This Row],[Security Name]],"Beta"),0)</f>
        <v>0.62070000000000003</v>
      </c>
    </row>
    <row r="731" spans="1:10" x14ac:dyDescent="0.3">
      <c r="A731" t="s">
        <v>2124</v>
      </c>
      <c r="B731" t="e" vm="730">
        <v>#VALUE!</v>
      </c>
      <c r="C731" t="s">
        <v>4069</v>
      </c>
      <c r="D731" t="s">
        <v>4214</v>
      </c>
      <c r="E731">
        <v>6036</v>
      </c>
      <c r="F731" cm="1">
        <f t="array" aca="1" ref="F731" ca="1">IFERROR(_FV(STable[[#This Row],[Security Name]],"Market cap",TRUE),_FV(STable[[#This Row],[Security Name]],"Volume average",TRUE)*STable[[#This Row],[Price]])</f>
        <v>49772977</v>
      </c>
      <c r="G731" s="4" cm="1">
        <f t="array" aca="1" ref="G731" ca="1">_FV(STable[[#This Row],[Security Name]],"Price")</f>
        <v>17.25</v>
      </c>
      <c r="H731" s="1" cm="1">
        <f t="array" aca="1" ref="H731" ca="1">IFERROR(_FV(STable[[#This Row],[Security Name]],"Change (%)",TRUE),0)</f>
        <v>8.7720000000000003E-3</v>
      </c>
      <c r="I731" s="17" cm="1">
        <f t="array" aca="1" ref="I731" ca="1">IFERROR(_FV(STable[[#This Row],[Security Name]],"P/E",TRUE),0)</f>
        <v>19.784400000000002</v>
      </c>
      <c r="J731" s="17" cm="1">
        <f t="array" aca="1" ref="J731" ca="1">IFERROR(_FV(STable[[#This Row],[Security Name]],"Beta"),0)</f>
        <v>4.0000000000000002E-4</v>
      </c>
    </row>
    <row r="732" spans="1:10" x14ac:dyDescent="0.3">
      <c r="A732" t="s">
        <v>1766</v>
      </c>
      <c r="B732" t="e" vm="731">
        <v>#VALUE!</v>
      </c>
      <c r="C732" t="s">
        <v>4069</v>
      </c>
      <c r="D732" t="s">
        <v>4214</v>
      </c>
      <c r="E732">
        <v>6036</v>
      </c>
      <c r="F732" cm="1">
        <f t="array" aca="1" ref="F732" ca="1">IFERROR(_FV(STable[[#This Row],[Security Name]],"Market cap",TRUE),_FV(STable[[#This Row],[Security Name]],"Volume average",TRUE)*STable[[#This Row],[Price]])</f>
        <v>693391906</v>
      </c>
      <c r="G732" s="4" cm="1">
        <f t="array" aca="1" ref="G732" ca="1">_FV(STable[[#This Row],[Security Name]],"Price")</f>
        <v>42.06</v>
      </c>
      <c r="H732" s="1" cm="1">
        <f t="array" aca="1" ref="H732" ca="1">IFERROR(_FV(STable[[#This Row],[Security Name]],"Change (%)",TRUE),0)</f>
        <v>2.4104999999999998E-2</v>
      </c>
      <c r="I732" s="17" cm="1">
        <f t="array" aca="1" ref="I732" ca="1">IFERROR(_FV(STable[[#This Row],[Security Name]],"P/E",TRUE),0)</f>
        <v>11.0976</v>
      </c>
      <c r="J732" s="17" cm="1">
        <f t="array" aca="1" ref="J732" ca="1">IFERROR(_FV(STable[[#This Row],[Security Name]],"Beta"),0)</f>
        <v>0.75839999999999996</v>
      </c>
    </row>
    <row r="733" spans="1:10" x14ac:dyDescent="0.3">
      <c r="A733" t="s">
        <v>2138</v>
      </c>
      <c r="B733" t="e" vm="732">
        <v>#VALUE!</v>
      </c>
      <c r="C733" t="s">
        <v>4069</v>
      </c>
      <c r="D733" t="s">
        <v>4191</v>
      </c>
      <c r="E733">
        <v>6035</v>
      </c>
      <c r="F733" cm="1">
        <f t="array" aca="1" ref="F733" ca="1">IFERROR(_FV(STable[[#This Row],[Security Name]],"Market cap",TRUE),_FV(STable[[#This Row],[Security Name]],"Volume average",TRUE)*STable[[#This Row],[Price]])</f>
        <v>4212770562</v>
      </c>
      <c r="G733" s="4" cm="1">
        <f t="array" aca="1" ref="G733" ca="1">_FV(STable[[#This Row],[Security Name]],"Price")</f>
        <v>15.015000000000001</v>
      </c>
      <c r="H733" s="1" cm="1">
        <f t="array" aca="1" ref="H733" ca="1">IFERROR(_FV(STable[[#This Row],[Security Name]],"Change (%)",TRUE),0)</f>
        <v>3.5517E-2</v>
      </c>
      <c r="I733" s="17" cm="1">
        <f t="array" aca="1" ref="I733" ca="1">IFERROR(_FV(STable[[#This Row],[Security Name]],"P/E",TRUE),0)</f>
        <v>47.039499999999997</v>
      </c>
      <c r="J733" s="17" cm="1">
        <f t="array" aca="1" ref="J733" ca="1">IFERROR(_FV(STable[[#This Row],[Security Name]],"Beta"),0)</f>
        <v>0.72109999999999996</v>
      </c>
    </row>
    <row r="734" spans="1:10" x14ac:dyDescent="0.3">
      <c r="A734" t="s">
        <v>1257</v>
      </c>
      <c r="B734" t="e" vm="733">
        <v>#VALUE!</v>
      </c>
      <c r="C734" t="s">
        <v>4069</v>
      </c>
      <c r="D734" t="s">
        <v>4076</v>
      </c>
      <c r="E734">
        <v>6022</v>
      </c>
      <c r="F734" cm="1">
        <f t="array" aca="1" ref="F734" ca="1">IFERROR(_FV(STable[[#This Row],[Security Name]],"Market cap",TRUE),_FV(STable[[#This Row],[Security Name]],"Volume average",TRUE)*STable[[#This Row],[Price]])</f>
        <v>806568117</v>
      </c>
      <c r="G734" s="4" cm="1">
        <f t="array" aca="1" ref="G734" ca="1">_FV(STable[[#This Row],[Security Name]],"Price")</f>
        <v>67.825000000000003</v>
      </c>
      <c r="H734" s="1" cm="1">
        <f t="array" aca="1" ref="H734" ca="1">IFERROR(_FV(STable[[#This Row],[Security Name]],"Change (%)",TRUE),0)</f>
        <v>2.9523000000000001E-2</v>
      </c>
      <c r="I734" s="17" cm="1">
        <f t="array" aca="1" ref="I734" ca="1">IFERROR(_FV(STable[[#This Row],[Security Name]],"P/E",TRUE),0)</f>
        <v>10.1487</v>
      </c>
      <c r="J734" s="17" cm="1">
        <f t="array" aca="1" ref="J734" ca="1">IFERROR(_FV(STable[[#This Row],[Security Name]],"Beta"),0)</f>
        <v>0.41720000000000002</v>
      </c>
    </row>
    <row r="735" spans="1:10" x14ac:dyDescent="0.3">
      <c r="A735" t="s">
        <v>1072</v>
      </c>
      <c r="B735" t="e" vm="734">
        <v>#VALUE!</v>
      </c>
      <c r="C735" t="s">
        <v>4069</v>
      </c>
      <c r="D735" t="s">
        <v>4076</v>
      </c>
      <c r="E735">
        <v>6022</v>
      </c>
      <c r="F735" cm="1">
        <f t="array" aca="1" ref="F735" ca="1">IFERROR(_FV(STable[[#This Row],[Security Name]],"Market cap",TRUE),_FV(STable[[#This Row],[Security Name]],"Volume average",TRUE)*STable[[#This Row],[Price]])</f>
        <v>1233158764</v>
      </c>
      <c r="G735" s="4" cm="1">
        <f t="array" aca="1" ref="G735" ca="1">_FV(STable[[#This Row],[Security Name]],"Price")</f>
        <v>85.55</v>
      </c>
      <c r="H735" s="1" cm="1">
        <f t="array" aca="1" ref="H735" ca="1">IFERROR(_FV(STable[[#This Row],[Security Name]],"Change (%)",TRUE),0)</f>
        <v>2.4306000000000001E-2</v>
      </c>
      <c r="I735" s="17" cm="1">
        <f t="array" aca="1" ref="I735" ca="1">IFERROR(_FV(STable[[#This Row],[Security Name]],"P/E",TRUE),0)</f>
        <v>7.6193999999999997</v>
      </c>
      <c r="J735" s="17" cm="1">
        <f t="array" aca="1" ref="J735" ca="1">IFERROR(_FV(STable[[#This Row],[Security Name]],"Beta"),0)</f>
        <v>0.74760000000000004</v>
      </c>
    </row>
    <row r="736" spans="1:10" x14ac:dyDescent="0.3">
      <c r="A736" t="s">
        <v>1591</v>
      </c>
      <c r="B736" t="e" vm="735">
        <v>#VALUE!</v>
      </c>
      <c r="C736" t="s">
        <v>4069</v>
      </c>
      <c r="D736" t="s">
        <v>4214</v>
      </c>
      <c r="E736">
        <v>6036</v>
      </c>
      <c r="F736" cm="1">
        <f t="array" aca="1" ref="F736" ca="1">IFERROR(_FV(STable[[#This Row],[Security Name]],"Market cap",TRUE),_FV(STable[[#This Row],[Security Name]],"Volume average",TRUE)*STable[[#This Row],[Price]])</f>
        <v>329486150</v>
      </c>
      <c r="G736" s="4" cm="1">
        <f t="array" aca="1" ref="G736" ca="1">_FV(STable[[#This Row],[Security Name]],"Price")</f>
        <v>41.79</v>
      </c>
      <c r="H736" s="1" cm="1">
        <f t="array" aca="1" ref="H736" ca="1">IFERROR(_FV(STable[[#This Row],[Security Name]],"Change (%)",TRUE),0)</f>
        <v>2.7033999999999999E-2</v>
      </c>
      <c r="I736" s="17" cm="1">
        <f t="array" aca="1" ref="I736" ca="1">IFERROR(_FV(STable[[#This Row],[Security Name]],"P/E",TRUE),0)</f>
        <v>10.5791</v>
      </c>
      <c r="J736" s="17" cm="1">
        <f t="array" aca="1" ref="J736" ca="1">IFERROR(_FV(STable[[#This Row],[Security Name]],"Beta"),0)</f>
        <v>0.33160000000000001</v>
      </c>
    </row>
    <row r="737" spans="1:10" x14ac:dyDescent="0.3">
      <c r="A737" t="s">
        <v>2184</v>
      </c>
      <c r="B737" t="e" vm="736">
        <v>#VALUE!</v>
      </c>
      <c r="C737" t="s">
        <v>4069</v>
      </c>
      <c r="D737" t="s">
        <v>4076</v>
      </c>
      <c r="E737">
        <v>6022</v>
      </c>
      <c r="F737" cm="1">
        <f t="array" aca="1" ref="F737" ca="1">IFERROR(_FV(STable[[#This Row],[Security Name]],"Market cap",TRUE),_FV(STable[[#This Row],[Security Name]],"Volume average",TRUE)*STable[[#This Row],[Price]])</f>
        <v>89875942</v>
      </c>
      <c r="G737" s="4" cm="1">
        <f t="array" aca="1" ref="G737" ca="1">_FV(STable[[#This Row],[Security Name]],"Price")</f>
        <v>15.612</v>
      </c>
      <c r="H737" s="1" cm="1">
        <f t="array" aca="1" ref="H737" ca="1">IFERROR(_FV(STable[[#This Row],[Security Name]],"Change (%)",TRUE),0)</f>
        <v>-1.8113000000000001E-2</v>
      </c>
      <c r="I737" s="17" cm="1">
        <f t="array" aca="1" ref="I737" ca="1">IFERROR(_FV(STable[[#This Row],[Security Name]],"P/E",TRUE),0)</f>
        <v>11.8515</v>
      </c>
      <c r="J737" s="17" cm="1">
        <f t="array" aca="1" ref="J737" ca="1">IFERROR(_FV(STable[[#This Row],[Security Name]],"Beta"),0)</f>
        <v>0.35599999999999998</v>
      </c>
    </row>
    <row r="738" spans="1:10" x14ac:dyDescent="0.3">
      <c r="A738" t="s">
        <v>2554</v>
      </c>
      <c r="B738" t="e" vm="737">
        <v>#VALUE!</v>
      </c>
      <c r="C738" t="s">
        <v>4069</v>
      </c>
      <c r="D738" t="s">
        <v>4092</v>
      </c>
      <c r="E738">
        <v>6021</v>
      </c>
      <c r="F738" cm="1">
        <f t="array" aca="1" ref="F738" ca="1">IFERROR(_FV(STable[[#This Row],[Security Name]],"Market cap",TRUE),_FV(STable[[#This Row],[Security Name]],"Volume average",TRUE)*STable[[#This Row],[Price]])</f>
        <v>181355305</v>
      </c>
      <c r="G738" s="4" cm="1">
        <f t="array" aca="1" ref="G738" ca="1">_FV(STable[[#This Row],[Security Name]],"Price")</f>
        <v>10.51</v>
      </c>
      <c r="H738" s="1" cm="1">
        <f t="array" aca="1" ref="H738" ca="1">IFERROR(_FV(STable[[#This Row],[Security Name]],"Change (%)",TRUE),0)</f>
        <v>0</v>
      </c>
      <c r="I738" s="17" cm="1">
        <f t="array" aca="1" ref="I738" ca="1">IFERROR(_FV(STable[[#This Row],[Security Name]],"P/E",TRUE),0)</f>
        <v>14.751099999999999</v>
      </c>
      <c r="J738" s="17" cm="1">
        <f t="array" aca="1" ref="J738" ca="1">IFERROR(_FV(STable[[#This Row],[Security Name]],"Beta"),0)</f>
        <v>0.28610000000000002</v>
      </c>
    </row>
    <row r="739" spans="1:10" x14ac:dyDescent="0.3">
      <c r="A739" t="s">
        <v>1352</v>
      </c>
      <c r="B739" t="e" vm="738">
        <v>#VALUE!</v>
      </c>
      <c r="C739" t="s">
        <v>4069</v>
      </c>
      <c r="D739" t="s">
        <v>4076</v>
      </c>
      <c r="E739">
        <v>6022</v>
      </c>
      <c r="F739" cm="1">
        <f t="array" aca="1" ref="F739" ca="1">IFERROR(_FV(STable[[#This Row],[Security Name]],"Market cap",TRUE),_FV(STable[[#This Row],[Security Name]],"Volume average",TRUE)*STable[[#This Row],[Price]])</f>
        <v>6186704797</v>
      </c>
      <c r="G739" s="4" cm="1">
        <f t="array" aca="1" ref="G739" ca="1">_FV(STable[[#This Row],[Security Name]],"Price")</f>
        <v>44.295000000000002</v>
      </c>
      <c r="H739" s="1" cm="1">
        <f t="array" aca="1" ref="H739" ca="1">IFERROR(_FV(STable[[#This Row],[Security Name]],"Change (%)",TRUE),0)</f>
        <v>2.4872999999999999E-2</v>
      </c>
      <c r="I739" s="17" cm="1">
        <f t="array" aca="1" ref="I739" ca="1">IFERROR(_FV(STable[[#This Row],[Security Name]],"P/E",TRUE),0)</f>
        <v>13.524800000000001</v>
      </c>
      <c r="J739" s="17" cm="1">
        <f t="array" aca="1" ref="J739" ca="1">IFERROR(_FV(STable[[#This Row],[Security Name]],"Beta"),0)</f>
        <v>0.74880000000000002</v>
      </c>
    </row>
    <row r="740" spans="1:10" x14ac:dyDescent="0.3">
      <c r="A740" t="s">
        <v>674</v>
      </c>
      <c r="B740" t="e" vm="739">
        <v>#VALUE!</v>
      </c>
      <c r="C740" t="s">
        <v>4069</v>
      </c>
      <c r="D740" t="s">
        <v>4092</v>
      </c>
      <c r="E740">
        <v>6021</v>
      </c>
      <c r="F740" cm="1">
        <f t="array" aca="1" ref="F740" ca="1">IFERROR(_FV(STable[[#This Row],[Security Name]],"Market cap",TRUE),_FV(STable[[#This Row],[Security Name]],"Volume average",TRUE)*STable[[#This Row],[Price]])</f>
        <v>9387641547</v>
      </c>
      <c r="G740" s="4" cm="1">
        <f t="array" aca="1" ref="G740" ca="1">_FV(STable[[#This Row],[Security Name]],"Price")</f>
        <v>123.3</v>
      </c>
      <c r="H740" s="1" cm="1">
        <f t="array" aca="1" ref="H740" ca="1">IFERROR(_FV(STable[[#This Row],[Security Name]],"Change (%)",TRUE),0)</f>
        <v>2.2812000000000002E-2</v>
      </c>
      <c r="I740" s="17" cm="1">
        <f t="array" aca="1" ref="I740" ca="1">IFERROR(_FV(STable[[#This Row],[Security Name]],"P/E",TRUE),0)</f>
        <v>13.4918</v>
      </c>
      <c r="J740" s="17" cm="1">
        <f t="array" aca="1" ref="J740" ca="1">IFERROR(_FV(STable[[#This Row],[Security Name]],"Beta"),0)</f>
        <v>0.76670000000000005</v>
      </c>
    </row>
    <row r="741" spans="1:10" x14ac:dyDescent="0.3">
      <c r="A741" t="s">
        <v>1655</v>
      </c>
      <c r="B741" t="e" vm="740">
        <v>#VALUE!</v>
      </c>
      <c r="C741" t="s">
        <v>4069</v>
      </c>
      <c r="D741" t="s">
        <v>4076</v>
      </c>
      <c r="E741">
        <v>6022</v>
      </c>
      <c r="F741" cm="1">
        <f t="array" aca="1" ref="F741" ca="1">IFERROR(_FV(STable[[#This Row],[Security Name]],"Market cap",TRUE),_FV(STable[[#This Row],[Security Name]],"Volume average",TRUE)*STable[[#This Row],[Price]])</f>
        <v>112467468</v>
      </c>
      <c r="G741" s="4" cm="1">
        <f t="array" aca="1" ref="G741" ca="1">_FV(STable[[#This Row],[Security Name]],"Price")</f>
        <v>24.375</v>
      </c>
      <c r="H741" s="1" cm="1">
        <f t="array" aca="1" ref="H741" ca="1">IFERROR(_FV(STable[[#This Row],[Security Name]],"Change (%)",TRUE),0)</f>
        <v>1.3934999999999999E-2</v>
      </c>
      <c r="I741" s="17" cm="1">
        <f t="array" aca="1" ref="I741" ca="1">IFERROR(_FV(STable[[#This Row],[Security Name]],"P/E",TRUE),0)</f>
        <v>9.8513000000000002</v>
      </c>
      <c r="J741" s="17" cm="1">
        <f t="array" aca="1" ref="J741" ca="1">IFERROR(_FV(STable[[#This Row],[Security Name]],"Beta"),0)</f>
        <v>0.2979</v>
      </c>
    </row>
    <row r="742" spans="1:10" x14ac:dyDescent="0.3">
      <c r="A742" t="s">
        <v>1543</v>
      </c>
      <c r="B742" t="e" vm="741">
        <v>#VALUE!</v>
      </c>
      <c r="C742" t="s">
        <v>4069</v>
      </c>
      <c r="D742" t="s">
        <v>4076</v>
      </c>
      <c r="E742">
        <v>6022</v>
      </c>
      <c r="F742" cm="1">
        <f t="array" aca="1" ref="F742" ca="1">IFERROR(_FV(STable[[#This Row],[Security Name]],"Market cap",TRUE),_FV(STable[[#This Row],[Security Name]],"Volume average",TRUE)*STable[[#This Row],[Price]])</f>
        <v>554664840</v>
      </c>
      <c r="G742" s="4" cm="1">
        <f t="array" aca="1" ref="G742" ca="1">_FV(STable[[#This Row],[Security Name]],"Price")</f>
        <v>55.24</v>
      </c>
      <c r="H742" s="1" cm="1">
        <f t="array" aca="1" ref="H742" ca="1">IFERROR(_FV(STable[[#This Row],[Security Name]],"Change (%)",TRUE),0)</f>
        <v>2.9445000000000002E-2</v>
      </c>
      <c r="I742" s="17" cm="1">
        <f t="array" aca="1" ref="I742" ca="1">IFERROR(_FV(STable[[#This Row],[Security Name]],"P/E",TRUE),0)</f>
        <v>9.7433999999999994</v>
      </c>
      <c r="J742" s="17" cm="1">
        <f t="array" aca="1" ref="J742" ca="1">IFERROR(_FV(STable[[#This Row],[Security Name]],"Beta"),0)</f>
        <v>0.65149999999999997</v>
      </c>
    </row>
    <row r="743" spans="1:10" x14ac:dyDescent="0.3">
      <c r="A743" t="s">
        <v>2214</v>
      </c>
      <c r="B743" t="e" vm="742">
        <v>#VALUE!</v>
      </c>
      <c r="C743" t="s">
        <v>4069</v>
      </c>
      <c r="D743" t="s">
        <v>4076</v>
      </c>
      <c r="E743">
        <v>6022</v>
      </c>
      <c r="F743" cm="1">
        <f t="array" aca="1" ref="F743" ca="1">IFERROR(_FV(STable[[#This Row],[Security Name]],"Market cap",TRUE),_FV(STable[[#This Row],[Security Name]],"Volume average",TRUE)*STable[[#This Row],[Price]])</f>
        <v>359297563</v>
      </c>
      <c r="G743" s="4" cm="1">
        <f t="array" aca="1" ref="G743" ca="1">_FV(STable[[#This Row],[Security Name]],"Price")</f>
        <v>19.68</v>
      </c>
      <c r="H743" s="1" cm="1">
        <f t="array" aca="1" ref="H743" ca="1">IFERROR(_FV(STable[[#This Row],[Security Name]],"Change (%)",TRUE),0)</f>
        <v>-1.0150000000000001E-3</v>
      </c>
      <c r="I743" s="17" cm="1">
        <f t="array" aca="1" ref="I743" ca="1">IFERROR(_FV(STable[[#This Row],[Security Name]],"P/E",TRUE),0)</f>
        <v>15.0839</v>
      </c>
      <c r="J743" s="17" cm="1">
        <f t="array" aca="1" ref="J743" ca="1">IFERROR(_FV(STable[[#This Row],[Security Name]],"Beta"),0)</f>
        <v>0.59840000000000004</v>
      </c>
    </row>
    <row r="744" spans="1:10" x14ac:dyDescent="0.3">
      <c r="A744" t="s">
        <v>1719</v>
      </c>
      <c r="B744" t="e" vm="743">
        <v>#VALUE!</v>
      </c>
      <c r="C744" t="s">
        <v>4069</v>
      </c>
      <c r="D744" t="s">
        <v>4076</v>
      </c>
      <c r="E744">
        <v>6022</v>
      </c>
      <c r="F744" cm="1">
        <f t="array" aca="1" ref="F744" ca="1">IFERROR(_FV(STable[[#This Row],[Security Name]],"Market cap",TRUE),_FV(STable[[#This Row],[Security Name]],"Volume average",TRUE)*STable[[#This Row],[Price]])</f>
        <v>1058608663</v>
      </c>
      <c r="G744" s="4" cm="1">
        <f t="array" aca="1" ref="G744" ca="1">_FV(STable[[#This Row],[Security Name]],"Price")</f>
        <v>37.695</v>
      </c>
      <c r="H744" s="1" cm="1">
        <f t="array" aca="1" ref="H744" ca="1">IFERROR(_FV(STable[[#This Row],[Security Name]],"Change (%)",TRUE),0)</f>
        <v>2.9356E-2</v>
      </c>
      <c r="I744" s="17" cm="1">
        <f t="array" aca="1" ref="I744" ca="1">IFERROR(_FV(STable[[#This Row],[Security Name]],"P/E",TRUE),0)</f>
        <v>12.0343</v>
      </c>
      <c r="J744" s="17" cm="1">
        <f t="array" aca="1" ref="J744" ca="1">IFERROR(_FV(STable[[#This Row],[Security Name]],"Beta"),0)</f>
        <v>0.63670000000000004</v>
      </c>
    </row>
    <row r="745" spans="1:10" x14ac:dyDescent="0.3">
      <c r="A745" t="s">
        <v>1454</v>
      </c>
      <c r="B745" t="e" vm="744">
        <v>#VALUE!</v>
      </c>
      <c r="C745" t="s">
        <v>4069</v>
      </c>
      <c r="D745" t="s">
        <v>4092</v>
      </c>
      <c r="E745">
        <v>6021</v>
      </c>
      <c r="F745" cm="1">
        <f t="array" aca="1" ref="F745" ca="1">IFERROR(_FV(STable[[#This Row],[Security Name]],"Market cap",TRUE),_FV(STable[[#This Row],[Security Name]],"Volume average",TRUE)*STable[[#This Row],[Price]])</f>
        <v>226100736</v>
      </c>
      <c r="G745" s="4" cm="1">
        <f t="array" aca="1" ref="G745" ca="1">_FV(STable[[#This Row],[Security Name]],"Price")</f>
        <v>41.7</v>
      </c>
      <c r="H745" s="1" cm="1">
        <f t="array" aca="1" ref="H745" ca="1">IFERROR(_FV(STable[[#This Row],[Security Name]],"Change (%)",TRUE),0)</f>
        <v>1.6576999999999998E-2</v>
      </c>
      <c r="I745" s="17" cm="1">
        <f t="array" aca="1" ref="I745" ca="1">IFERROR(_FV(STable[[#This Row],[Security Name]],"P/E",TRUE),0)</f>
        <v>11.73</v>
      </c>
      <c r="J745" s="17" cm="1">
        <f t="array" aca="1" ref="J745" ca="1">IFERROR(_FV(STable[[#This Row],[Security Name]],"Beta"),0)</f>
        <v>0.45810000000000001</v>
      </c>
    </row>
    <row r="746" spans="1:10" x14ac:dyDescent="0.3">
      <c r="A746" t="s">
        <v>2518</v>
      </c>
      <c r="B746" t="e" vm="745">
        <v>#VALUE!</v>
      </c>
      <c r="C746" t="s">
        <v>4069</v>
      </c>
      <c r="D746" t="s">
        <v>4092</v>
      </c>
      <c r="E746">
        <v>6021</v>
      </c>
      <c r="F746" cm="1">
        <f t="array" aca="1" ref="F746" ca="1">IFERROR(_FV(STable[[#This Row],[Security Name]],"Market cap",TRUE),_FV(STable[[#This Row],[Security Name]],"Volume average",TRUE)*STable[[#This Row],[Price]])</f>
        <v>7480506565</v>
      </c>
      <c r="G746" s="4" cm="1">
        <f t="array" aca="1" ref="G746" ca="1">_FV(STable[[#This Row],[Security Name]],"Price")</f>
        <v>13.494999999999999</v>
      </c>
      <c r="H746" s="1" cm="1">
        <f t="array" aca="1" ref="H746" ca="1">IFERROR(_FV(STable[[#This Row],[Security Name]],"Change (%)",TRUE),0)</f>
        <v>3.0939999999999999E-2</v>
      </c>
      <c r="I746" s="17" cm="1">
        <f t="array" aca="1" ref="I746" ca="1">IFERROR(_FV(STable[[#This Row],[Security Name]],"P/E",TRUE),0)</f>
        <v>13.306100000000001</v>
      </c>
      <c r="J746" s="17" cm="1">
        <f t="array" aca="1" ref="J746" ca="1">IFERROR(_FV(STable[[#This Row],[Security Name]],"Beta"),0)</f>
        <v>1.0569</v>
      </c>
    </row>
    <row r="747" spans="1:10" x14ac:dyDescent="0.3">
      <c r="A747" t="s">
        <v>1054</v>
      </c>
      <c r="B747" t="e" vm="746">
        <v>#VALUE!</v>
      </c>
      <c r="C747" t="s">
        <v>4069</v>
      </c>
      <c r="D747" t="s">
        <v>4092</v>
      </c>
      <c r="E747">
        <v>6021</v>
      </c>
      <c r="F747" cm="1">
        <f t="array" aca="1" ref="F747" ca="1">IFERROR(_FV(STable[[#This Row],[Security Name]],"Market cap",TRUE),_FV(STable[[#This Row],[Security Name]],"Volume average",TRUE)*STable[[#This Row],[Price]])</f>
        <v>1317112830</v>
      </c>
      <c r="G747" s="4" cm="1">
        <f t="array" aca="1" ref="G747" ca="1">_FV(STable[[#This Row],[Security Name]],"Price")</f>
        <v>54.45</v>
      </c>
      <c r="H747" s="1" cm="1">
        <f t="array" aca="1" ref="H747" ca="1">IFERROR(_FV(STable[[#This Row],[Security Name]],"Change (%)",TRUE),0)</f>
        <v>1.3777999999999999E-2</v>
      </c>
      <c r="I747" s="17" cm="1">
        <f t="array" aca="1" ref="I747" ca="1">IFERROR(_FV(STable[[#This Row],[Security Name]],"P/E",TRUE),0)</f>
        <v>12.0395</v>
      </c>
      <c r="J747" s="17" cm="1">
        <f t="array" aca="1" ref="J747" ca="1">IFERROR(_FV(STable[[#This Row],[Security Name]],"Beta"),0)</f>
        <v>0.55689999999999995</v>
      </c>
    </row>
    <row r="748" spans="1:10" x14ac:dyDescent="0.3">
      <c r="A748" t="s">
        <v>1482</v>
      </c>
      <c r="B748" t="e" vm="747">
        <v>#VALUE!</v>
      </c>
      <c r="C748" t="s">
        <v>4069</v>
      </c>
      <c r="D748" t="s">
        <v>4092</v>
      </c>
      <c r="E748">
        <v>6021</v>
      </c>
      <c r="F748" cm="1">
        <f t="array" aca="1" ref="F748" ca="1">IFERROR(_FV(STable[[#This Row],[Security Name]],"Market cap",TRUE),_FV(STable[[#This Row],[Security Name]],"Volume average",TRUE)*STable[[#This Row],[Price]])</f>
        <v>2656733816</v>
      </c>
      <c r="G748" s="4" cm="1">
        <f t="array" aca="1" ref="G748" ca="1">_FV(STable[[#This Row],[Security Name]],"Price")</f>
        <v>35.020000000000003</v>
      </c>
      <c r="H748" s="1" cm="1">
        <f t="array" aca="1" ref="H748" ca="1">IFERROR(_FV(STable[[#This Row],[Security Name]],"Change (%)",TRUE),0)</f>
        <v>7.7206999999999998E-2</v>
      </c>
      <c r="I748" s="17" cm="1">
        <f t="array" aca="1" ref="I748" ca="1">IFERROR(_FV(STable[[#This Row],[Security Name]],"P/E",TRUE),0)</f>
        <v>12.105499999999999</v>
      </c>
      <c r="J748" s="17" cm="1">
        <f t="array" aca="1" ref="J748" ca="1">IFERROR(_FV(STable[[#This Row],[Security Name]],"Beta"),0)</f>
        <v>0.79730000000000001</v>
      </c>
    </row>
    <row r="749" spans="1:10" x14ac:dyDescent="0.3">
      <c r="A749" t="s">
        <v>876</v>
      </c>
      <c r="B749" t="e" vm="748">
        <v>#VALUE!</v>
      </c>
      <c r="C749" t="s">
        <v>4069</v>
      </c>
      <c r="D749" t="s">
        <v>4076</v>
      </c>
      <c r="E749">
        <v>6022</v>
      </c>
      <c r="F749" cm="1">
        <f t="array" aca="1" ref="F749" ca="1">IFERROR(_FV(STable[[#This Row],[Security Name]],"Market cap",TRUE),_FV(STable[[#This Row],[Security Name]],"Volume average",TRUE)*STable[[#This Row],[Price]])</f>
        <v>8721104167</v>
      </c>
      <c r="G749" s="4" cm="1">
        <f t="array" aca="1" ref="G749" ca="1">_FV(STable[[#This Row],[Security Name]],"Price")</f>
        <v>79.37</v>
      </c>
      <c r="H749" s="1" cm="1">
        <f t="array" aca="1" ref="H749" ca="1">IFERROR(_FV(STable[[#This Row],[Security Name]],"Change (%)",TRUE),0)</f>
        <v>2.6911999999999998E-2</v>
      </c>
      <c r="I749" s="17" cm="1">
        <f t="array" aca="1" ref="I749" ca="1">IFERROR(_FV(STable[[#This Row],[Security Name]],"P/E",TRUE),0)</f>
        <v>9.0891999999999999</v>
      </c>
      <c r="J749" s="17" cm="1">
        <f t="array" aca="1" ref="J749" ca="1">IFERROR(_FV(STable[[#This Row],[Security Name]],"Beta"),0)</f>
        <v>1.3431999999999999</v>
      </c>
    </row>
    <row r="750" spans="1:10" x14ac:dyDescent="0.3">
      <c r="A750" t="s">
        <v>1538</v>
      </c>
      <c r="B750" t="e" vm="749">
        <v>#VALUE!</v>
      </c>
      <c r="C750" t="s">
        <v>4069</v>
      </c>
      <c r="D750" t="s">
        <v>4076</v>
      </c>
      <c r="E750">
        <v>6022</v>
      </c>
      <c r="F750" cm="1">
        <f t="array" aca="1" ref="F750" ca="1">IFERROR(_FV(STable[[#This Row],[Security Name]],"Market cap",TRUE),_FV(STable[[#This Row],[Security Name]],"Volume average",TRUE)*STable[[#This Row],[Price]])</f>
        <v>684796553</v>
      </c>
      <c r="G750" s="4" cm="1">
        <f t="array" aca="1" ref="G750" ca="1">_FV(STable[[#This Row],[Security Name]],"Price")</f>
        <v>35.966299999999997</v>
      </c>
      <c r="H750" s="1" cm="1">
        <f t="array" aca="1" ref="H750" ca="1">IFERROR(_FV(STable[[#This Row],[Security Name]],"Change (%)",TRUE),0)</f>
        <v>2.061E-2</v>
      </c>
      <c r="I750" s="17" cm="1">
        <f t="array" aca="1" ref="I750" ca="1">IFERROR(_FV(STable[[#This Row],[Security Name]],"P/E",TRUE),0)</f>
        <v>13.267799999999999</v>
      </c>
      <c r="J750" s="17" cm="1">
        <f t="array" aca="1" ref="J750" ca="1">IFERROR(_FV(STable[[#This Row],[Security Name]],"Beta"),0)</f>
        <v>0.83320000000000005</v>
      </c>
    </row>
    <row r="751" spans="1:10" x14ac:dyDescent="0.3">
      <c r="A751" t="s">
        <v>2592</v>
      </c>
      <c r="B751" t="e" vm="750">
        <v>#VALUE!</v>
      </c>
      <c r="C751" t="s">
        <v>4069</v>
      </c>
      <c r="D751" t="s">
        <v>4191</v>
      </c>
      <c r="E751">
        <v>6035</v>
      </c>
      <c r="F751" cm="1">
        <f t="array" aca="1" ref="F751" ca="1">IFERROR(_FV(STable[[#This Row],[Security Name]],"Market cap",TRUE),_FV(STable[[#This Row],[Security Name]],"Volume average",TRUE)*STable[[#This Row],[Price]])</f>
        <v>286055244</v>
      </c>
      <c r="G751" s="4" cm="1">
        <f t="array" aca="1" ref="G751" ca="1">_FV(STable[[#This Row],[Security Name]],"Price")</f>
        <v>14.12</v>
      </c>
      <c r="H751" s="1" cm="1">
        <f t="array" aca="1" ref="H751" ca="1">IFERROR(_FV(STable[[#This Row],[Security Name]],"Change (%)",TRUE),0)</f>
        <v>2.2448000000000003E-2</v>
      </c>
      <c r="I751" s="17" cm="1">
        <f t="array" aca="1" ref="I751" ca="1">IFERROR(_FV(STable[[#This Row],[Security Name]],"P/E",TRUE),0)</f>
        <v>18.764099999999999</v>
      </c>
      <c r="J751" s="17" cm="1">
        <f t="array" aca="1" ref="J751" ca="1">IFERROR(_FV(STable[[#This Row],[Security Name]],"Beta"),0)</f>
        <v>0.78779999999999994</v>
      </c>
    </row>
    <row r="752" spans="1:10" x14ac:dyDescent="0.3">
      <c r="A752" t="s">
        <v>1508</v>
      </c>
      <c r="B752" t="e" vm="751">
        <v>#VALUE!</v>
      </c>
      <c r="C752" t="s">
        <v>4069</v>
      </c>
      <c r="D752" t="s">
        <v>4092</v>
      </c>
      <c r="E752">
        <v>6021</v>
      </c>
      <c r="F752" cm="1">
        <f t="array" aca="1" ref="F752" ca="1">IFERROR(_FV(STable[[#This Row],[Security Name]],"Market cap",TRUE),_FV(STable[[#This Row],[Security Name]],"Volume average",TRUE)*STable[[#This Row],[Price]])</f>
        <v>3485489349</v>
      </c>
      <c r="G752" s="4" cm="1">
        <f t="array" aca="1" ref="G752" ca="1">_FV(STable[[#This Row],[Security Name]],"Price")</f>
        <v>36.265000000000001</v>
      </c>
      <c r="H752" s="1" cm="1">
        <f t="array" aca="1" ref="H752" ca="1">IFERROR(_FV(STable[[#This Row],[Security Name]],"Change (%)",TRUE),0)</f>
        <v>1.8680000000000002E-2</v>
      </c>
      <c r="I752" s="17" cm="1">
        <f t="array" aca="1" ref="I752" ca="1">IFERROR(_FV(STable[[#This Row],[Security Name]],"P/E",TRUE),0)</f>
        <v>17.36</v>
      </c>
      <c r="J752" s="17" cm="1">
        <f t="array" aca="1" ref="J752" ca="1">IFERROR(_FV(STable[[#This Row],[Security Name]],"Beta"),0)</f>
        <v>0.75609999999999999</v>
      </c>
    </row>
    <row r="753" spans="1:10" x14ac:dyDescent="0.3">
      <c r="A753" t="s">
        <v>1117</v>
      </c>
      <c r="B753" t="e" vm="752">
        <v>#VALUE!</v>
      </c>
      <c r="C753" t="s">
        <v>4069</v>
      </c>
      <c r="D753" t="s">
        <v>4092</v>
      </c>
      <c r="E753">
        <v>6021</v>
      </c>
      <c r="F753" cm="1">
        <f t="array" aca="1" ref="F753" ca="1">IFERROR(_FV(STable[[#This Row],[Security Name]],"Market cap",TRUE),_FV(STable[[#This Row],[Security Name]],"Volume average",TRUE)*STable[[#This Row],[Price]])</f>
        <v>3684385425</v>
      </c>
      <c r="G753" s="4" cm="1">
        <f t="array" aca="1" ref="G753" ca="1">_FV(STable[[#This Row],[Security Name]],"Price")</f>
        <v>70.504999999999995</v>
      </c>
      <c r="H753" s="1" cm="1">
        <f t="array" aca="1" ref="H753" ca="1">IFERROR(_FV(STable[[#This Row],[Security Name]],"Change (%)",TRUE),0)</f>
        <v>1.7535000000000002E-2</v>
      </c>
      <c r="I753" s="17" cm="1">
        <f t="array" aca="1" ref="I753" ca="1">IFERROR(_FV(STable[[#This Row],[Security Name]],"P/E",TRUE),0)</f>
        <v>13.8316</v>
      </c>
      <c r="J753" s="17" cm="1">
        <f t="array" aca="1" ref="J753" ca="1">IFERROR(_FV(STable[[#This Row],[Security Name]],"Beta"),0)</f>
        <v>0.75729999999999997</v>
      </c>
    </row>
    <row r="754" spans="1:10" x14ac:dyDescent="0.3">
      <c r="A754" t="s">
        <v>582</v>
      </c>
      <c r="B754" t="e" vm="753">
        <v>#VALUE!</v>
      </c>
      <c r="C754" t="s">
        <v>4069</v>
      </c>
      <c r="D754" t="s">
        <v>4076</v>
      </c>
      <c r="E754">
        <v>6022</v>
      </c>
      <c r="F754" cm="1">
        <f t="array" aca="1" ref="F754" ca="1">IFERROR(_FV(STable[[#This Row],[Security Name]],"Market cap",TRUE),_FV(STable[[#This Row],[Security Name]],"Volume average",TRUE)*STable[[#This Row],[Price]])</f>
        <v>10018485288</v>
      </c>
      <c r="G754" s="4" cm="1">
        <f t="array" aca="1" ref="G754" ca="1">_FV(STable[[#This Row],[Security Name]],"Price")</f>
        <v>148.56</v>
      </c>
      <c r="H754" s="1" cm="1">
        <f t="array" aca="1" ref="H754" ca="1">IFERROR(_FV(STable[[#This Row],[Security Name]],"Change (%)",TRUE),0)</f>
        <v>2.2858999999999997E-2</v>
      </c>
      <c r="I754" s="17" cm="1">
        <f t="array" aca="1" ref="I754" ca="1">IFERROR(_FV(STable[[#This Row],[Security Name]],"P/E",TRUE),0)</f>
        <v>13.0319</v>
      </c>
      <c r="J754" s="17" cm="1">
        <f t="array" aca="1" ref="J754" ca="1">IFERROR(_FV(STable[[#This Row],[Security Name]],"Beta"),0)</f>
        <v>0.85299999999999998</v>
      </c>
    </row>
    <row r="755" spans="1:10" x14ac:dyDescent="0.3">
      <c r="A755" t="s">
        <v>1144</v>
      </c>
      <c r="B755" t="e" vm="754">
        <v>#VALUE!</v>
      </c>
      <c r="C755" t="s">
        <v>4069</v>
      </c>
      <c r="D755" t="s">
        <v>4092</v>
      </c>
      <c r="E755">
        <v>6021</v>
      </c>
      <c r="F755" cm="1">
        <f t="array" aca="1" ref="F755" ca="1">IFERROR(_FV(STable[[#This Row],[Security Name]],"Market cap",TRUE),_FV(STable[[#This Row],[Security Name]],"Volume average",TRUE)*STable[[#This Row],[Price]])</f>
        <v>9225638370</v>
      </c>
      <c r="G755" s="4" cm="1">
        <f t="array" aca="1" ref="G755" ca="1">_FV(STable[[#This Row],[Security Name]],"Price")</f>
        <v>62.73</v>
      </c>
      <c r="H755" s="1" cm="1">
        <f t="array" aca="1" ref="H755" ca="1">IFERROR(_FV(STable[[#This Row],[Security Name]],"Change (%)",TRUE),0)</f>
        <v>1.9337E-2</v>
      </c>
      <c r="I755" s="17" cm="1">
        <f t="array" aca="1" ref="I755" ca="1">IFERROR(_FV(STable[[#This Row],[Security Name]],"P/E",TRUE),0)</f>
        <v>10.4419</v>
      </c>
      <c r="J755" s="17" cm="1">
        <f t="array" aca="1" ref="J755" ca="1">IFERROR(_FV(STable[[#This Row],[Security Name]],"Beta"),0)</f>
        <v>0.80879999999999996</v>
      </c>
    </row>
    <row r="756" spans="1:10" x14ac:dyDescent="0.3">
      <c r="A756" t="s">
        <v>87</v>
      </c>
      <c r="B756" t="e" vm="755">
        <v>#VALUE!</v>
      </c>
      <c r="C756" t="s">
        <v>4069</v>
      </c>
      <c r="D756" t="s">
        <v>4071</v>
      </c>
      <c r="E756">
        <v>6331</v>
      </c>
      <c r="F756" cm="1">
        <f t="array" aca="1" ref="F756" ca="1">IFERROR(_FV(STable[[#This Row],[Security Name]],"Market cap",TRUE),_FV(STable[[#This Row],[Security Name]],"Volume average",TRUE)*STable[[#This Row],[Price]])</f>
        <v>15755974985</v>
      </c>
      <c r="G756" s="4" cm="1">
        <f t="array" aca="1" ref="G756" ca="1">_FV(STable[[#This Row],[Security Name]],"Price")</f>
        <v>351.02</v>
      </c>
      <c r="H756" s="1" cm="1">
        <f t="array" aca="1" ref="H756" ca="1">IFERROR(_FV(STable[[#This Row],[Security Name]],"Change (%)",TRUE),0)</f>
        <v>1.9192000000000001E-2</v>
      </c>
      <c r="I756" s="17" cm="1">
        <f t="array" aca="1" ref="I756" ca="1">IFERROR(_FV(STable[[#This Row],[Security Name]],"P/E",TRUE),0)</f>
        <v>9.2772000000000006</v>
      </c>
      <c r="J756" s="17" cm="1">
        <f t="array" aca="1" ref="J756" ca="1">IFERROR(_FV(STable[[#This Row],[Security Name]],"Beta"),0)</f>
        <v>0.31230000000000002</v>
      </c>
    </row>
    <row r="757" spans="1:10" x14ac:dyDescent="0.3">
      <c r="A757" t="s">
        <v>2145</v>
      </c>
      <c r="B757" t="e" vm="756">
        <v>#VALUE!</v>
      </c>
      <c r="C757" t="s">
        <v>4069</v>
      </c>
      <c r="D757" t="s">
        <v>4071</v>
      </c>
      <c r="E757">
        <v>6331</v>
      </c>
      <c r="F757" cm="1">
        <f t="array" aca="1" ref="F757" ca="1">IFERROR(_FV(STable[[#This Row],[Security Name]],"Market cap",TRUE),_FV(STable[[#This Row],[Security Name]],"Volume average",TRUE)*STable[[#This Row],[Price]])</f>
        <v>629886026</v>
      </c>
      <c r="G757" s="4" cm="1">
        <f t="array" aca="1" ref="G757" ca="1">_FV(STable[[#This Row],[Security Name]],"Price")</f>
        <v>18.535</v>
      </c>
      <c r="H757" s="1" cm="1">
        <f t="array" aca="1" ref="H757" ca="1">IFERROR(_FV(STable[[#This Row],[Security Name]],"Change (%)",TRUE),0)</f>
        <v>7.3369999999999998E-3</v>
      </c>
      <c r="I757" s="17" cm="1">
        <f t="array" aca="1" ref="I757" ca="1">IFERROR(_FV(STable[[#This Row],[Security Name]],"P/E",TRUE),0)</f>
        <v>0</v>
      </c>
      <c r="J757" s="17" cm="1">
        <f t="array" aca="1" ref="J757" ca="1">IFERROR(_FV(STable[[#This Row],[Security Name]],"Beta"),0)</f>
        <v>0.3886</v>
      </c>
    </row>
    <row r="758" spans="1:10" x14ac:dyDescent="0.3">
      <c r="A758" t="s">
        <v>225</v>
      </c>
      <c r="B758" t="e" vm="757">
        <v>#VALUE!</v>
      </c>
      <c r="C758" t="s">
        <v>4069</v>
      </c>
      <c r="D758" t="s">
        <v>4133</v>
      </c>
      <c r="E758">
        <v>6311</v>
      </c>
      <c r="F758" cm="1">
        <f t="array" aca="1" ref="F758" ca="1">IFERROR(_FV(STable[[#This Row],[Security Name]],"Market cap",TRUE),_FV(STable[[#This Row],[Security Name]],"Volume average",TRUE)*STable[[#This Row],[Price]])</f>
        <v>13832273914</v>
      </c>
      <c r="G758" s="4" cm="1">
        <f t="array" aca="1" ref="G758" ca="1">_FV(STable[[#This Row],[Security Name]],"Price")</f>
        <v>211.15</v>
      </c>
      <c r="H758" s="1" cm="1">
        <f t="array" aca="1" ref="H758" ca="1">IFERROR(_FV(STable[[#This Row],[Security Name]],"Change (%)",TRUE),0)</f>
        <v>1.1594E-2</v>
      </c>
      <c r="I758" s="17" cm="1">
        <f t="array" aca="1" ref="I758" ca="1">IFERROR(_FV(STable[[#This Row],[Security Name]],"P/E",TRUE),0)</f>
        <v>11.9124</v>
      </c>
      <c r="J758" s="17" cm="1">
        <f t="array" aca="1" ref="J758" ca="1">IFERROR(_FV(STable[[#This Row],[Security Name]],"Beta"),0)</f>
        <v>0.50270000000000004</v>
      </c>
    </row>
    <row r="759" spans="1:10" x14ac:dyDescent="0.3">
      <c r="A759" t="s">
        <v>196</v>
      </c>
      <c r="B759" t="e" vm="758">
        <v>#VALUE!</v>
      </c>
      <c r="C759" t="s">
        <v>4069</v>
      </c>
      <c r="D759" t="s">
        <v>4071</v>
      </c>
      <c r="E759">
        <v>6331</v>
      </c>
      <c r="F759" cm="1">
        <f t="array" aca="1" ref="F759" ca="1">IFERROR(_FV(STable[[#This Row],[Security Name]],"Market cap",TRUE),_FV(STable[[#This Row],[Security Name]],"Volume average",TRUE)*STable[[#This Row],[Price]])</f>
        <v>13607043600</v>
      </c>
      <c r="G759" s="4" cm="1">
        <f t="array" aca="1" ref="G759" ca="1">_FV(STable[[#This Row],[Security Name]],"Price")</f>
        <v>315.315</v>
      </c>
      <c r="H759" s="1" cm="1">
        <f t="array" aca="1" ref="H759" ca="1">IFERROR(_FV(STable[[#This Row],[Security Name]],"Change (%)",TRUE),0)</f>
        <v>2.209E-3</v>
      </c>
      <c r="I759" s="17" cm="1">
        <f t="array" aca="1" ref="I759" ca="1">IFERROR(_FV(STable[[#This Row],[Security Name]],"P/E",TRUE),0)</f>
        <v>5.569</v>
      </c>
      <c r="J759" s="17" cm="1">
        <f t="array" aca="1" ref="J759" ca="1">IFERROR(_FV(STable[[#This Row],[Security Name]],"Beta"),0)</f>
        <v>0.24709999999999999</v>
      </c>
    </row>
    <row r="760" spans="1:10" x14ac:dyDescent="0.3">
      <c r="A760" t="s">
        <v>2177</v>
      </c>
      <c r="B760" t="e" vm="759">
        <v>#VALUE!</v>
      </c>
      <c r="C760" t="s">
        <v>4069</v>
      </c>
      <c r="D760" t="s">
        <v>4071</v>
      </c>
      <c r="E760">
        <v>6331</v>
      </c>
      <c r="F760" cm="1">
        <f t="array" aca="1" ref="F760" ca="1">IFERROR(_FV(STable[[#This Row],[Security Name]],"Market cap",TRUE),_FV(STable[[#This Row],[Security Name]],"Volume average",TRUE)*STable[[#This Row],[Price]])</f>
        <v>2717666085</v>
      </c>
      <c r="G760" s="4" cm="1">
        <f t="array" aca="1" ref="G760" ca="1">_FV(STable[[#This Row],[Security Name]],"Price")</f>
        <v>23.23</v>
      </c>
      <c r="H760" s="1" cm="1">
        <f t="array" aca="1" ref="H760" ca="1">IFERROR(_FV(STable[[#This Row],[Security Name]],"Change (%)",TRUE),0)</f>
        <v>2.4249999999999997E-2</v>
      </c>
      <c r="I760" s="17" cm="1">
        <f t="array" aca="1" ref="I760" ca="1">IFERROR(_FV(STable[[#This Row],[Security Name]],"P/E",TRUE),0)</f>
        <v>6.5449999999999999</v>
      </c>
      <c r="J760" s="17" cm="1">
        <f t="array" aca="1" ref="J760" ca="1">IFERROR(_FV(STable[[#This Row],[Security Name]],"Beta"),0)</f>
        <v>0.64610000000000001</v>
      </c>
    </row>
    <row r="761" spans="1:10" x14ac:dyDescent="0.3">
      <c r="A761" t="s">
        <v>1444</v>
      </c>
      <c r="B761" t="e" vm="760">
        <v>#VALUE!</v>
      </c>
      <c r="C761" t="s">
        <v>4069</v>
      </c>
      <c r="D761" t="s">
        <v>4140</v>
      </c>
      <c r="E761">
        <v>6029</v>
      </c>
      <c r="F761" cm="1">
        <f t="array" aca="1" ref="F761" ca="1">IFERROR(_FV(STable[[#This Row],[Security Name]],"Market cap",TRUE),_FV(STable[[#This Row],[Security Name]],"Volume average",TRUE)*STable[[#This Row],[Price]])</f>
        <v>1801340753</v>
      </c>
      <c r="G761" s="4" cm="1">
        <f t="array" aca="1" ref="G761" ca="1">_FV(STable[[#This Row],[Security Name]],"Price")</f>
        <v>56.695</v>
      </c>
      <c r="H761" s="1" cm="1">
        <f t="array" aca="1" ref="H761" ca="1">IFERROR(_FV(STable[[#This Row],[Security Name]],"Change (%)",TRUE),0)</f>
        <v>1.4766E-2</v>
      </c>
      <c r="I761" s="17" cm="1">
        <f t="array" aca="1" ref="I761" ca="1">IFERROR(_FV(STable[[#This Row],[Security Name]],"P/E",TRUE),0)</f>
        <v>9.2850000000000001</v>
      </c>
      <c r="J761" s="17" cm="1">
        <f t="array" aca="1" ref="J761" ca="1">IFERROR(_FV(STable[[#This Row],[Security Name]],"Beta"),0)</f>
        <v>0.85699999999999998</v>
      </c>
    </row>
    <row r="762" spans="1:10" x14ac:dyDescent="0.3">
      <c r="A762" t="s">
        <v>2088</v>
      </c>
      <c r="B762" t="e" vm="761">
        <v>#VALUE!</v>
      </c>
      <c r="C762" t="s">
        <v>4069</v>
      </c>
      <c r="D762" t="s">
        <v>4169</v>
      </c>
      <c r="E762">
        <v>6199</v>
      </c>
      <c r="F762" cm="1">
        <f t="array" aca="1" ref="F762" ca="1">IFERROR(_FV(STable[[#This Row],[Security Name]],"Market cap",TRUE),_FV(STable[[#This Row],[Security Name]],"Volume average",TRUE)*STable[[#This Row],[Price]])</f>
        <v>1556724000</v>
      </c>
      <c r="G762" s="4" cm="1">
        <f t="array" aca="1" ref="G762" ca="1">_FV(STable[[#This Row],[Security Name]],"Price")</f>
        <v>4.9249999999999998</v>
      </c>
      <c r="H762" s="1" cm="1">
        <f t="array" aca="1" ref="H762" ca="1">IFERROR(_FV(STable[[#This Row],[Security Name]],"Change (%)",TRUE),0)</f>
        <v>5.4604E-2</v>
      </c>
      <c r="I762" s="17" cm="1">
        <f t="array" aca="1" ref="I762" ca="1">IFERROR(_FV(STable[[#This Row],[Security Name]],"P/E",TRUE),0)</f>
        <v>17.646000000000001</v>
      </c>
      <c r="J762" s="17" cm="1">
        <f t="array" aca="1" ref="J762" ca="1">IFERROR(_FV(STable[[#This Row],[Security Name]],"Beta"),0)</f>
        <v>1.5709</v>
      </c>
    </row>
    <row r="763" spans="1:10" x14ac:dyDescent="0.3">
      <c r="A763" t="s">
        <v>1939</v>
      </c>
      <c r="B763" t="e" vm="762">
        <v>#VALUE!</v>
      </c>
      <c r="C763" t="s">
        <v>4069</v>
      </c>
      <c r="D763" t="s">
        <v>4231</v>
      </c>
      <c r="E763">
        <v>6159</v>
      </c>
      <c r="F763" cm="1">
        <f t="array" aca="1" ref="F763" ca="1">IFERROR(_FV(STable[[#This Row],[Security Name]],"Market cap",TRUE),_FV(STable[[#This Row],[Security Name]],"Volume average",TRUE)*STable[[#This Row],[Price]])</f>
        <v>192326082</v>
      </c>
      <c r="G763" s="4" cm="1">
        <f t="array" aca="1" ref="G763" ca="1">_FV(STable[[#This Row],[Security Name]],"Price")</f>
        <v>15.9</v>
      </c>
      <c r="H763" s="1" cm="1">
        <f t="array" aca="1" ref="H763" ca="1">IFERROR(_FV(STable[[#This Row],[Security Name]],"Change (%)",TRUE),0)</f>
        <v>0</v>
      </c>
      <c r="I763" s="17" cm="1">
        <f t="array" aca="1" ref="I763" ca="1">IFERROR(_FV(STable[[#This Row],[Security Name]],"P/E",TRUE),0)</f>
        <v>8.5419999999999998</v>
      </c>
      <c r="J763" s="17" cm="1">
        <f t="array" aca="1" ref="J763" ca="1">IFERROR(_FV(STable[[#This Row],[Security Name]],"Beta"),0)</f>
        <v>0.2495</v>
      </c>
    </row>
    <row r="764" spans="1:10" x14ac:dyDescent="0.3">
      <c r="A764" t="s">
        <v>1394</v>
      </c>
      <c r="B764" t="e" vm="763">
        <v>#VALUE!</v>
      </c>
      <c r="C764" t="s">
        <v>4069</v>
      </c>
      <c r="D764" t="s">
        <v>4165</v>
      </c>
      <c r="E764">
        <v>6141</v>
      </c>
      <c r="F764" cm="1">
        <f t="array" aca="1" ref="F764" ca="1">IFERROR(_FV(STable[[#This Row],[Security Name]],"Market cap",TRUE),_FV(STable[[#This Row],[Security Name]],"Volume average",TRUE)*STable[[#This Row],[Price]])</f>
        <v>21440670205</v>
      </c>
      <c r="G764" s="4" cm="1">
        <f t="array" aca="1" ref="G764" ca="1">_FV(STable[[#This Row],[Security Name]],"Price")</f>
        <v>64.364999999999995</v>
      </c>
      <c r="H764" s="1" cm="1">
        <f t="array" aca="1" ref="H764" ca="1">IFERROR(_FV(STable[[#This Row],[Security Name]],"Change (%)",TRUE),0)</f>
        <v>6.7766999999999994E-2</v>
      </c>
      <c r="I764" s="17" cm="1">
        <f t="array" aca="1" ref="I764" ca="1">IFERROR(_FV(STable[[#This Row],[Security Name]],"P/E",TRUE),0)</f>
        <v>82.625200000000007</v>
      </c>
      <c r="J764" s="17" cm="1">
        <f t="array" aca="1" ref="J764" ca="1">IFERROR(_FV(STable[[#This Row],[Security Name]],"Beta"),0)</f>
        <v>3.7229000000000001</v>
      </c>
    </row>
    <row r="765" spans="1:10" x14ac:dyDescent="0.3">
      <c r="A765" t="s">
        <v>499</v>
      </c>
      <c r="B765" t="e" vm="764">
        <v>#VALUE!</v>
      </c>
      <c r="C765" t="s">
        <v>4069</v>
      </c>
      <c r="D765" t="s">
        <v>4225</v>
      </c>
      <c r="E765">
        <v>6099</v>
      </c>
      <c r="F765" cm="1">
        <f t="array" aca="1" ref="F765" ca="1">IFERROR(_FV(STable[[#This Row],[Security Name]],"Market cap",TRUE),_FV(STable[[#This Row],[Security Name]],"Volume average",TRUE)*STable[[#This Row],[Price]])</f>
        <v>2829613433</v>
      </c>
      <c r="G765" s="4" cm="1">
        <f t="array" aca="1" ref="G765" ca="1">_FV(STable[[#This Row],[Security Name]],"Price")</f>
        <v>74.53</v>
      </c>
      <c r="H765" s="1" cm="1">
        <f t="array" aca="1" ref="H765" ca="1">IFERROR(_FV(STable[[#This Row],[Security Name]],"Change (%)",TRUE),0)</f>
        <v>3.9060000000000002E-3</v>
      </c>
      <c r="I765" s="17" cm="1">
        <f t="array" aca="1" ref="I765" ca="1">IFERROR(_FV(STable[[#This Row],[Security Name]],"P/E",TRUE),0)</f>
        <v>10.735799999999999</v>
      </c>
      <c r="J765" s="17" cm="1">
        <f t="array" aca="1" ref="J765" ca="1">IFERROR(_FV(STable[[#This Row],[Security Name]],"Beta"),0)</f>
        <v>0.85309999999999997</v>
      </c>
    </row>
    <row r="766" spans="1:10" x14ac:dyDescent="0.3">
      <c r="A766" t="s">
        <v>319</v>
      </c>
      <c r="B766" t="e" vm="765">
        <v>#VALUE!</v>
      </c>
      <c r="C766" t="s">
        <v>4063</v>
      </c>
      <c r="D766" t="s">
        <v>4064</v>
      </c>
      <c r="E766">
        <v>2834</v>
      </c>
      <c r="F766" cm="1">
        <f t="array" aca="1" ref="F766" ca="1">IFERROR(_FV(STable[[#This Row],[Security Name]],"Market cap",TRUE),_FV(STable[[#This Row],[Security Name]],"Volume average",TRUE)*STable[[#This Row],[Price]])</f>
        <v>369777383720</v>
      </c>
      <c r="G766" s="4" cm="1">
        <f t="array" aca="1" ref="G766" ca="1">_FV(STable[[#This Row],[Security Name]],"Price")</f>
        <v>209.06</v>
      </c>
      <c r="H766" s="1" cm="1">
        <f t="array" aca="1" ref="H766" ca="1">IFERROR(_FV(STable[[#This Row],[Security Name]],"Change (%)",TRUE),0)</f>
        <v>3.3490000000000001E-4</v>
      </c>
      <c r="I766" s="17" cm="1">
        <f t="array" aca="1" ref="I766" ca="1">IFERROR(_FV(STable[[#This Row],[Security Name]],"P/E",TRUE),0)</f>
        <v>88.573499999999996</v>
      </c>
      <c r="J766" s="17" cm="1">
        <f t="array" aca="1" ref="J766" ca="1">IFERROR(_FV(STable[[#This Row],[Security Name]],"Beta"),0)</f>
        <v>0.31850000000000001</v>
      </c>
    </row>
    <row r="767" spans="1:10" x14ac:dyDescent="0.3">
      <c r="A767" t="s">
        <v>2735</v>
      </c>
      <c r="B767" t="e" vm="766">
        <v>#VALUE!</v>
      </c>
      <c r="C767" t="s">
        <v>4063</v>
      </c>
      <c r="D767" t="s">
        <v>4064</v>
      </c>
      <c r="E767">
        <v>2834</v>
      </c>
      <c r="F767" cm="1">
        <f t="array" aca="1" ref="F767" ca="1">IFERROR(_FV(STable[[#This Row],[Security Name]],"Market cap",TRUE),_FV(STable[[#This Row],[Security Name]],"Volume average",TRUE)*STable[[#This Row],[Price]])</f>
        <v>312343384</v>
      </c>
      <c r="G767" s="4" cm="1">
        <f t="array" aca="1" ref="G767" ca="1">_FV(STable[[#This Row],[Security Name]],"Price")</f>
        <v>5.4749999999999996</v>
      </c>
      <c r="H767" s="1" cm="1">
        <f t="array" aca="1" ref="H767" ca="1">IFERROR(_FV(STable[[#This Row],[Security Name]],"Change (%)",TRUE),0)</f>
        <v>1.7658E-2</v>
      </c>
      <c r="I767" s="17" cm="1">
        <f t="array" aca="1" ref="I767" ca="1">IFERROR(_FV(STable[[#This Row],[Security Name]],"P/E",TRUE),0)</f>
        <v>4.9530000000000003</v>
      </c>
      <c r="J767" s="17" cm="1">
        <f t="array" aca="1" ref="J767" ca="1">IFERROR(_FV(STable[[#This Row],[Security Name]],"Beta"),0)</f>
        <v>1.3262</v>
      </c>
    </row>
    <row r="768" spans="1:10" x14ac:dyDescent="0.3">
      <c r="A768" t="s">
        <v>2063</v>
      </c>
      <c r="B768" t="e" vm="767">
        <v>#VALUE!</v>
      </c>
      <c r="C768" t="s">
        <v>4063</v>
      </c>
      <c r="D768" t="s">
        <v>4064</v>
      </c>
      <c r="E768">
        <v>2834</v>
      </c>
      <c r="F768" cm="1">
        <f t="array" aca="1" ref="F768" ca="1">IFERROR(_FV(STable[[#This Row],[Security Name]],"Market cap",TRUE),_FV(STable[[#This Row],[Security Name]],"Volume average",TRUE)*STable[[#This Row],[Price]])</f>
        <v>3772193025</v>
      </c>
      <c r="G768" s="4" cm="1">
        <f t="array" aca="1" ref="G768" ca="1">_FV(STable[[#This Row],[Security Name]],"Price")</f>
        <v>22.125</v>
      </c>
      <c r="H768" s="1" cm="1">
        <f t="array" aca="1" ref="H768" ca="1">IFERROR(_FV(STable[[#This Row],[Security Name]],"Change (%)",TRUE),0)</f>
        <v>4.1176000000000004E-2</v>
      </c>
      <c r="I768" s="17" cm="1">
        <f t="array" aca="1" ref="I768" ca="1">IFERROR(_FV(STable[[#This Row],[Security Name]],"P/E",TRUE),0)</f>
        <v>9.7018000000000004</v>
      </c>
      <c r="J768" s="17" cm="1">
        <f t="array" aca="1" ref="J768" ca="1">IFERROR(_FV(STable[[#This Row],[Security Name]],"Beta"),0)</f>
        <v>0.85940000000000005</v>
      </c>
    </row>
    <row r="769" spans="1:10" x14ac:dyDescent="0.3">
      <c r="A769" t="s">
        <v>1007</v>
      </c>
      <c r="B769" t="e" vm="768">
        <v>#VALUE!</v>
      </c>
      <c r="C769" t="s">
        <v>4063</v>
      </c>
      <c r="D769" t="s">
        <v>4168</v>
      </c>
      <c r="E769">
        <v>2836</v>
      </c>
      <c r="F769" cm="1">
        <f t="array" aca="1" ref="F769" ca="1">IFERROR(_FV(STable[[#This Row],[Security Name]],"Market cap",TRUE),_FV(STable[[#This Row],[Security Name]],"Volume average",TRUE)*STable[[#This Row],[Price]])</f>
        <v>3707024195</v>
      </c>
      <c r="G769" s="4" cm="1">
        <f t="array" aca="1" ref="G769" ca="1">_FV(STable[[#This Row],[Security Name]],"Price")</f>
        <v>115.04</v>
      </c>
      <c r="H769" s="1" cm="1">
        <f t="array" aca="1" ref="H769" ca="1">IFERROR(_FV(STable[[#This Row],[Security Name]],"Change (%)",TRUE),0)</f>
        <v>-5.2130000000000004E-4</v>
      </c>
      <c r="I769" s="17" cm="1">
        <f t="array" aca="1" ref="I769" ca="1">IFERROR(_FV(STable[[#This Row],[Security Name]],"P/E",TRUE),0)</f>
        <v>0</v>
      </c>
      <c r="J769" s="17" cm="1">
        <f t="array" aca="1" ref="J769" ca="1">IFERROR(_FV(STable[[#This Row],[Security Name]],"Beta"),0)</f>
        <v>0.20180000000000001</v>
      </c>
    </row>
    <row r="770" spans="1:10" x14ac:dyDescent="0.3">
      <c r="A770" t="s">
        <v>2437</v>
      </c>
      <c r="B770" t="e" vm="769">
        <v>#VALUE!</v>
      </c>
      <c r="C770" t="s">
        <v>4063</v>
      </c>
      <c r="D770" t="s">
        <v>4064</v>
      </c>
      <c r="E770">
        <v>2834</v>
      </c>
      <c r="F770" cm="1">
        <f t="array" aca="1" ref="F770" ca="1">IFERROR(_FV(STable[[#This Row],[Security Name]],"Market cap",TRUE),_FV(STable[[#This Row],[Security Name]],"Volume average",TRUE)*STable[[#This Row],[Price]])</f>
        <v>68965121</v>
      </c>
      <c r="G770" s="4" cm="1">
        <f t="array" aca="1" ref="G770" ca="1">_FV(STable[[#This Row],[Security Name]],"Price")</f>
        <v>1.78</v>
      </c>
      <c r="H770" s="1" cm="1">
        <f t="array" aca="1" ref="H770" ca="1">IFERROR(_FV(STable[[#This Row],[Security Name]],"Change (%)",TRUE),0)</f>
        <v>6.5867999999999996E-2</v>
      </c>
      <c r="I770" s="17" cm="1">
        <f t="array" aca="1" ref="I770" ca="1">IFERROR(_FV(STable[[#This Row],[Security Name]],"P/E",TRUE),0)</f>
        <v>0</v>
      </c>
      <c r="J770" s="17" cm="1">
        <f t="array" aca="1" ref="J770" ca="1">IFERROR(_FV(STable[[#This Row],[Security Name]],"Beta"),0)</f>
        <v>1.8586</v>
      </c>
    </row>
    <row r="771" spans="1:10" x14ac:dyDescent="0.3">
      <c r="A771" t="s">
        <v>2417</v>
      </c>
      <c r="B771" t="e" vm="770">
        <v>#VALUE!</v>
      </c>
      <c r="C771" t="s">
        <v>4063</v>
      </c>
      <c r="D771" t="s">
        <v>4168</v>
      </c>
      <c r="E771">
        <v>2836</v>
      </c>
      <c r="F771" cm="1">
        <f t="array" aca="1" ref="F771" ca="1">IFERROR(_FV(STable[[#This Row],[Security Name]],"Market cap",TRUE),_FV(STable[[#This Row],[Security Name]],"Volume average",TRUE)*STable[[#This Row],[Price]])</f>
        <v>2534658113</v>
      </c>
      <c r="G771" s="4" cm="1">
        <f t="array" aca="1" ref="G771" ca="1">_FV(STable[[#This Row],[Security Name]],"Price")</f>
        <v>10.91</v>
      </c>
      <c r="H771" s="1" cm="1">
        <f t="array" aca="1" ref="H771" ca="1">IFERROR(_FV(STable[[#This Row],[Security Name]],"Change (%)",TRUE),0)</f>
        <v>1.5828999999999999E-2</v>
      </c>
      <c r="I771" s="17" cm="1">
        <f t="array" aca="1" ref="I771" ca="1">IFERROR(_FV(STable[[#This Row],[Security Name]],"P/E",TRUE),0)</f>
        <v>18.195499999999999</v>
      </c>
      <c r="J771" s="17" cm="1">
        <f t="array" aca="1" ref="J771" ca="1">IFERROR(_FV(STable[[#This Row],[Security Name]],"Beta"),0)</f>
        <v>0.8629</v>
      </c>
    </row>
    <row r="772" spans="1:10" x14ac:dyDescent="0.3">
      <c r="A772" t="s">
        <v>1375</v>
      </c>
      <c r="B772" t="e" vm="771">
        <v>#VALUE!</v>
      </c>
      <c r="C772" t="s">
        <v>4063</v>
      </c>
      <c r="D772" t="s">
        <v>4064</v>
      </c>
      <c r="E772">
        <v>2834</v>
      </c>
      <c r="F772" cm="1">
        <f t="array" aca="1" ref="F772" ca="1">IFERROR(_FV(STable[[#This Row],[Security Name]],"Market cap",TRUE),_FV(STable[[#This Row],[Security Name]],"Volume average",TRUE)*STable[[#This Row],[Price]])</f>
        <v>2058928853</v>
      </c>
      <c r="G772" s="4" cm="1">
        <f t="array" aca="1" ref="G772" ca="1">_FV(STable[[#This Row],[Security Name]],"Price")</f>
        <v>35.14</v>
      </c>
      <c r="H772" s="1" cm="1">
        <f t="array" aca="1" ref="H772" ca="1">IFERROR(_FV(STable[[#This Row],[Security Name]],"Change (%)",TRUE),0)</f>
        <v>6.3E-3</v>
      </c>
      <c r="I772" s="17" cm="1">
        <f t="array" aca="1" ref="I772" ca="1">IFERROR(_FV(STable[[#This Row],[Security Name]],"P/E",TRUE),0)</f>
        <v>0</v>
      </c>
      <c r="J772" s="17" cm="1">
        <f t="array" aca="1" ref="J772" ca="1">IFERROR(_FV(STable[[#This Row],[Security Name]],"Beta"),0)</f>
        <v>0.75460000000000005</v>
      </c>
    </row>
    <row r="773" spans="1:10" x14ac:dyDescent="0.3">
      <c r="A773" t="s">
        <v>2737</v>
      </c>
      <c r="B773" t="e" vm="772">
        <v>#VALUE!</v>
      </c>
      <c r="C773" t="s">
        <v>4063</v>
      </c>
      <c r="D773" t="s">
        <v>4064</v>
      </c>
      <c r="E773">
        <v>2834</v>
      </c>
      <c r="F773" cm="1">
        <f t="array" aca="1" ref="F773" ca="1">IFERROR(_FV(STable[[#This Row],[Security Name]],"Market cap",TRUE),_FV(STable[[#This Row],[Security Name]],"Volume average",TRUE)*STable[[#This Row],[Price]])</f>
        <v>254573159</v>
      </c>
      <c r="G773" s="4" cm="1">
        <f t="array" aca="1" ref="G773" ca="1">_FV(STable[[#This Row],[Security Name]],"Price")</f>
        <v>1.82</v>
      </c>
      <c r="H773" s="1" cm="1">
        <f t="array" aca="1" ref="H773" ca="1">IFERROR(_FV(STable[[#This Row],[Security Name]],"Change (%)",TRUE),0)</f>
        <v>1.1110999999999999E-2</v>
      </c>
      <c r="I773" s="17" cm="1">
        <f t="array" aca="1" ref="I773" ca="1">IFERROR(_FV(STable[[#This Row],[Security Name]],"P/E",TRUE),0)</f>
        <v>0</v>
      </c>
      <c r="J773" s="17" cm="1">
        <f t="array" aca="1" ref="J773" ca="1">IFERROR(_FV(STable[[#This Row],[Security Name]],"Beta"),0)</f>
        <v>1.3108</v>
      </c>
    </row>
    <row r="774" spans="1:10" x14ac:dyDescent="0.3">
      <c r="A774" t="s">
        <v>2758</v>
      </c>
      <c r="B774" t="e" vm="773">
        <v>#VALUE!</v>
      </c>
      <c r="C774" t="s">
        <v>4063</v>
      </c>
      <c r="D774" t="s">
        <v>4168</v>
      </c>
      <c r="E774">
        <v>2836</v>
      </c>
      <c r="F774" cm="1">
        <f t="array" aca="1" ref="F774" ca="1">IFERROR(_FV(STable[[#This Row],[Security Name]],"Market cap",TRUE),_FV(STable[[#This Row],[Security Name]],"Volume average",TRUE)*STable[[#This Row],[Price]])</f>
        <v>42262742</v>
      </c>
      <c r="G774" s="4" cm="1">
        <f t="array" aca="1" ref="G774" ca="1">_FV(STable[[#This Row],[Security Name]],"Price")</f>
        <v>6.83</v>
      </c>
      <c r="H774" s="1" cm="1">
        <f t="array" aca="1" ref="H774" ca="1">IFERROR(_FV(STable[[#This Row],[Security Name]],"Change (%)",TRUE),0)</f>
        <v>-0.10835499999999999</v>
      </c>
      <c r="I774" s="17" cm="1">
        <f t="array" aca="1" ref="I774" ca="1">IFERROR(_FV(STable[[#This Row],[Security Name]],"P/E",TRUE),0)</f>
        <v>0</v>
      </c>
      <c r="J774" s="17" cm="1">
        <f t="array" aca="1" ref="J774" ca="1">IFERROR(_FV(STable[[#This Row],[Security Name]],"Beta"),0)</f>
        <v>2.5301999999999998</v>
      </c>
    </row>
    <row r="775" spans="1:10" x14ac:dyDescent="0.3">
      <c r="A775" t="s">
        <v>1659</v>
      </c>
      <c r="B775" t="e" vm="774">
        <v>#VALUE!</v>
      </c>
      <c r="C775" t="s">
        <v>4063</v>
      </c>
      <c r="D775" t="s">
        <v>4064</v>
      </c>
      <c r="E775">
        <v>2834</v>
      </c>
      <c r="F775" cm="1">
        <f t="array" aca="1" ref="F775" ca="1">IFERROR(_FV(STable[[#This Row],[Security Name]],"Market cap",TRUE),_FV(STable[[#This Row],[Security Name]],"Volume average",TRUE)*STable[[#This Row],[Price]])</f>
        <v>5730730569</v>
      </c>
      <c r="G775" s="4" cm="1">
        <f t="array" aca="1" ref="G775" ca="1">_FV(STable[[#This Row],[Security Name]],"Price")</f>
        <v>34.47</v>
      </c>
      <c r="H775" s="1" cm="1">
        <f t="array" aca="1" ref="H775" ca="1">IFERROR(_FV(STable[[#This Row],[Security Name]],"Change (%)",TRUE),0)</f>
        <v>2.0879999999999999E-2</v>
      </c>
      <c r="I775" s="17" cm="1">
        <f t="array" aca="1" ref="I775" ca="1">IFERROR(_FV(STable[[#This Row],[Security Name]],"P/E",TRUE),0)</f>
        <v>24.062799999999999</v>
      </c>
      <c r="J775" s="17" cm="1">
        <f t="array" aca="1" ref="J775" ca="1">IFERROR(_FV(STable[[#This Row],[Security Name]],"Beta"),0)</f>
        <v>0.28610000000000002</v>
      </c>
    </row>
    <row r="776" spans="1:10" x14ac:dyDescent="0.3">
      <c r="A776" t="s">
        <v>375</v>
      </c>
      <c r="B776" t="e" vm="775">
        <v>#VALUE!</v>
      </c>
      <c r="C776" t="s">
        <v>4063</v>
      </c>
      <c r="D776" t="s">
        <v>4064</v>
      </c>
      <c r="E776">
        <v>2834</v>
      </c>
      <c r="F776" cm="1">
        <f t="array" aca="1" ref="F776" ca="1">IFERROR(_FV(STable[[#This Row],[Security Name]],"Market cap",TRUE),_FV(STable[[#This Row],[Security Name]],"Volume average",TRUE)*STable[[#This Row],[Price]])</f>
        <v>41253238122</v>
      </c>
      <c r="G776" s="4" cm="1">
        <f t="array" aca="1" ref="G776" ca="1">_FV(STable[[#This Row],[Security Name]],"Price")</f>
        <v>309.18</v>
      </c>
      <c r="H776" s="1" cm="1">
        <f t="array" aca="1" ref="H776" ca="1">IFERROR(_FV(STable[[#This Row],[Security Name]],"Change (%)",TRUE),0)</f>
        <v>-3.4204999999999999E-2</v>
      </c>
      <c r="I776" s="17" cm="1">
        <f t="array" aca="1" ref="I776" ca="1">IFERROR(_FV(STable[[#This Row],[Security Name]],"P/E",TRUE),0)</f>
        <v>137.7071</v>
      </c>
      <c r="J776" s="17" cm="1">
        <f t="array" aca="1" ref="J776" ca="1">IFERROR(_FV(STable[[#This Row],[Security Name]],"Beta"),0)</f>
        <v>0.35089999999999999</v>
      </c>
    </row>
    <row r="777" spans="1:10" x14ac:dyDescent="0.3">
      <c r="A777" t="s">
        <v>2507</v>
      </c>
      <c r="B777" t="e" vm="776">
        <v>#VALUE!</v>
      </c>
      <c r="C777" t="s">
        <v>4063</v>
      </c>
      <c r="D777" t="s">
        <v>4064</v>
      </c>
      <c r="E777">
        <v>2834</v>
      </c>
      <c r="F777" cm="1">
        <f t="array" aca="1" ref="F777" ca="1">IFERROR(_FV(STable[[#This Row],[Security Name]],"Market cap",TRUE),_FV(STable[[#This Row],[Security Name]],"Volume average",TRUE)*STable[[#This Row],[Price]])</f>
        <v>449513466</v>
      </c>
      <c r="G777" s="4" cm="1">
        <f t="array" aca="1" ref="G777" ca="1">_FV(STable[[#This Row],[Security Name]],"Price")</f>
        <v>3.4550000000000001</v>
      </c>
      <c r="H777" s="1" cm="1">
        <f t="array" aca="1" ref="H777" ca="1">IFERROR(_FV(STable[[#This Row],[Security Name]],"Change (%)",TRUE),0)</f>
        <v>-1.567E-2</v>
      </c>
      <c r="I777" s="17" cm="1">
        <f t="array" aca="1" ref="I777" ca="1">IFERROR(_FV(STable[[#This Row],[Security Name]],"P/E",TRUE),0)</f>
        <v>0</v>
      </c>
      <c r="J777" s="17" cm="1">
        <f t="array" aca="1" ref="J777" ca="1">IFERROR(_FV(STable[[#This Row],[Security Name]],"Beta"),0)</f>
        <v>0.39450000000000002</v>
      </c>
    </row>
    <row r="778" spans="1:10" x14ac:dyDescent="0.3">
      <c r="A778" t="s">
        <v>2141</v>
      </c>
      <c r="B778" t="e" vm="777">
        <v>#VALUE!</v>
      </c>
      <c r="C778" t="s">
        <v>4063</v>
      </c>
      <c r="D778" t="s">
        <v>4168</v>
      </c>
      <c r="E778">
        <v>2836</v>
      </c>
      <c r="F778" cm="1">
        <f t="array" aca="1" ref="F778" ca="1">IFERROR(_FV(STable[[#This Row],[Security Name]],"Market cap",TRUE),_FV(STable[[#This Row],[Security Name]],"Volume average",TRUE)*STable[[#This Row],[Price]])</f>
        <v>1131175087</v>
      </c>
      <c r="G778" s="4" cm="1">
        <f t="array" aca="1" ref="G778" ca="1">_FV(STable[[#This Row],[Security Name]],"Price")</f>
        <v>3.625</v>
      </c>
      <c r="H778" s="1" cm="1">
        <f t="array" aca="1" ref="H778" ca="1">IFERROR(_FV(STable[[#This Row],[Security Name]],"Change (%)",TRUE),0)</f>
        <v>1.3810000000000001E-3</v>
      </c>
      <c r="I778" s="17" cm="1">
        <f t="array" aca="1" ref="I778" ca="1">IFERROR(_FV(STable[[#This Row],[Security Name]],"P/E",TRUE),0)</f>
        <v>17.319600000000001</v>
      </c>
      <c r="J778" s="17" cm="1">
        <f t="array" aca="1" ref="J778" ca="1">IFERROR(_FV(STable[[#This Row],[Security Name]],"Beta"),0)</f>
        <v>0.27129999999999999</v>
      </c>
    </row>
    <row r="779" spans="1:10" x14ac:dyDescent="0.3">
      <c r="A779" t="s">
        <v>122</v>
      </c>
      <c r="B779" t="e" vm="778">
        <v>#VALUE!</v>
      </c>
      <c r="C779" t="s">
        <v>4063</v>
      </c>
      <c r="D779" t="s">
        <v>4168</v>
      </c>
      <c r="E779">
        <v>2836</v>
      </c>
      <c r="F779" cm="1">
        <f t="array" aca="1" ref="F779" ca="1">IFERROR(_FV(STable[[#This Row],[Security Name]],"Market cap",TRUE),_FV(STable[[#This Row],[Security Name]],"Volume average",TRUE)*STable[[#This Row],[Price]])</f>
        <v>191858195250</v>
      </c>
      <c r="G779" s="4" cm="1">
        <f t="array" aca="1" ref="G779" ca="1">_FV(STable[[#This Row],[Security Name]],"Price")</f>
        <v>355.5</v>
      </c>
      <c r="H779" s="1" cm="1">
        <f t="array" aca="1" ref="H779" ca="1">IFERROR(_FV(STable[[#This Row],[Security Name]],"Change (%)",TRUE),0)</f>
        <v>1.7488E-2</v>
      </c>
      <c r="I779" s="17" cm="1">
        <f t="array" aca="1" ref="I779" ca="1">IFERROR(_FV(STable[[#This Row],[Security Name]],"P/E",TRUE),0)</f>
        <v>24.968900000000001</v>
      </c>
      <c r="J779" s="17" cm="1">
        <f t="array" aca="1" ref="J779" ca="1">IFERROR(_FV(STable[[#This Row],[Security Name]],"Beta"),0)</f>
        <v>0.46160000000000001</v>
      </c>
    </row>
    <row r="780" spans="1:10" x14ac:dyDescent="0.3">
      <c r="A780" t="s">
        <v>1637</v>
      </c>
      <c r="B780" t="e" vm="779">
        <v>#VALUE!</v>
      </c>
      <c r="C780" t="s">
        <v>4063</v>
      </c>
      <c r="D780" t="s">
        <v>4064</v>
      </c>
      <c r="E780">
        <v>2834</v>
      </c>
      <c r="F780" cm="1">
        <f t="array" aca="1" ref="F780" ca="1">IFERROR(_FV(STable[[#This Row],[Security Name]],"Market cap",TRUE),_FV(STable[[#This Row],[Security Name]],"Volume average",TRUE)*STable[[#This Row],[Price]])</f>
        <v>1899972503</v>
      </c>
      <c r="G780" s="4" cm="1">
        <f t="array" aca="1" ref="G780" ca="1">_FV(STable[[#This Row],[Security Name]],"Price")</f>
        <v>66.09</v>
      </c>
      <c r="H780" s="1" cm="1">
        <f t="array" aca="1" ref="H780" ca="1">IFERROR(_FV(STable[[#This Row],[Security Name]],"Change (%)",TRUE),0)</f>
        <v>-1.2108000000000001E-2</v>
      </c>
      <c r="I780" s="17" cm="1">
        <f t="array" aca="1" ref="I780" ca="1">IFERROR(_FV(STable[[#This Row],[Security Name]],"P/E",TRUE),0)</f>
        <v>0</v>
      </c>
      <c r="J780" s="17" cm="1">
        <f t="array" aca="1" ref="J780" ca="1">IFERROR(_FV(STable[[#This Row],[Security Name]],"Beta"),0)</f>
        <v>0.48049999999999998</v>
      </c>
    </row>
    <row r="781" spans="1:10" x14ac:dyDescent="0.3">
      <c r="A781" t="s">
        <v>2730</v>
      </c>
      <c r="B781" t="e" vm="780">
        <v>#VALUE!</v>
      </c>
      <c r="C781" t="s">
        <v>4063</v>
      </c>
      <c r="D781" t="s">
        <v>4064</v>
      </c>
      <c r="E781">
        <v>2834</v>
      </c>
      <c r="F781" cm="1">
        <f t="array" aca="1" ref="F781" ca="1">IFERROR(_FV(STable[[#This Row],[Security Name]],"Market cap",TRUE),_FV(STable[[#This Row],[Security Name]],"Volume average",TRUE)*STable[[#This Row],[Price]])</f>
        <v>1045490064</v>
      </c>
      <c r="G781" s="4" cm="1">
        <f t="array" aca="1" ref="G781" ca="1">_FV(STable[[#This Row],[Security Name]],"Price")</f>
        <v>6.5149999999999997</v>
      </c>
      <c r="H781" s="1" cm="1">
        <f t="array" aca="1" ref="H781" ca="1">IFERROR(_FV(STable[[#This Row],[Security Name]],"Change (%)",TRUE),0)</f>
        <v>2.9226000000000002E-2</v>
      </c>
      <c r="I781" s="17" cm="1">
        <f t="array" aca="1" ref="I781" ca="1">IFERROR(_FV(STable[[#This Row],[Security Name]],"P/E",TRUE),0)</f>
        <v>0</v>
      </c>
      <c r="J781" s="17" cm="1">
        <f t="array" aca="1" ref="J781" ca="1">IFERROR(_FV(STable[[#This Row],[Security Name]],"Beta"),0)</f>
        <v>1.3059000000000001</v>
      </c>
    </row>
    <row r="782" spans="1:10" x14ac:dyDescent="0.3">
      <c r="A782" t="s">
        <v>2504</v>
      </c>
      <c r="B782" t="e" vm="781">
        <v>#VALUE!</v>
      </c>
      <c r="C782" t="s">
        <v>4063</v>
      </c>
      <c r="D782" t="s">
        <v>4064</v>
      </c>
      <c r="E782">
        <v>2834</v>
      </c>
      <c r="F782" cm="1">
        <f t="array" aca="1" ref="F782" ca="1">IFERROR(_FV(STable[[#This Row],[Security Name]],"Market cap",TRUE),_FV(STable[[#This Row],[Security Name]],"Volume average",TRUE)*STable[[#This Row],[Price]])</f>
        <v>55318863</v>
      </c>
      <c r="G782" s="4" cm="1">
        <f t="array" aca="1" ref="G782" ca="1">_FV(STable[[#This Row],[Security Name]],"Price")</f>
        <v>1.89</v>
      </c>
      <c r="H782" s="1" cm="1">
        <f t="array" aca="1" ref="H782" ca="1">IFERROR(_FV(STable[[#This Row],[Security Name]],"Change (%)",TRUE),0)</f>
        <v>6.1797999999999999E-2</v>
      </c>
      <c r="I782" s="17" cm="1">
        <f t="array" aca="1" ref="I782" ca="1">IFERROR(_FV(STable[[#This Row],[Security Name]],"P/E",TRUE),0)</f>
        <v>0</v>
      </c>
      <c r="J782" s="17" cm="1">
        <f t="array" aca="1" ref="J782" ca="1">IFERROR(_FV(STable[[#This Row],[Security Name]],"Beta"),0)</f>
        <v>1.2825</v>
      </c>
    </row>
    <row r="783" spans="1:10" x14ac:dyDescent="0.3">
      <c r="A783" t="s">
        <v>1044</v>
      </c>
      <c r="B783" t="e" vm="782">
        <v>#VALUE!</v>
      </c>
      <c r="C783" t="s">
        <v>4063</v>
      </c>
      <c r="D783" t="s">
        <v>4168</v>
      </c>
      <c r="E783">
        <v>2836</v>
      </c>
      <c r="F783" cm="1">
        <f t="array" aca="1" ref="F783" ca="1">IFERROR(_FV(STable[[#This Row],[Security Name]],"Market cap",TRUE),_FV(STable[[#This Row],[Security Name]],"Volume average",TRUE)*STable[[#This Row],[Price]])</f>
        <v>6864890516</v>
      </c>
      <c r="G783" s="4" cm="1">
        <f t="array" aca="1" ref="G783" ca="1">_FV(STable[[#This Row],[Security Name]],"Price")</f>
        <v>92.72</v>
      </c>
      <c r="H783" s="1" cm="1">
        <f t="array" aca="1" ref="H783" ca="1">IFERROR(_FV(STable[[#This Row],[Security Name]],"Change (%)",TRUE),0)</f>
        <v>2.3965E-2</v>
      </c>
      <c r="I783" s="17" cm="1">
        <f t="array" aca="1" ref="I783" ca="1">IFERROR(_FV(STable[[#This Row],[Security Name]],"P/E",TRUE),0)</f>
        <v>0</v>
      </c>
      <c r="J783" s="17" cm="1">
        <f t="array" aca="1" ref="J783" ca="1">IFERROR(_FV(STable[[#This Row],[Security Name]],"Beta"),0)</f>
        <v>1.3080000000000001</v>
      </c>
    </row>
    <row r="784" spans="1:10" x14ac:dyDescent="0.3">
      <c r="A784" t="s">
        <v>1189</v>
      </c>
      <c r="B784" t="e" vm="783">
        <v>#VALUE!</v>
      </c>
      <c r="C784" t="s">
        <v>4063</v>
      </c>
      <c r="D784" t="s">
        <v>4064</v>
      </c>
      <c r="E784">
        <v>2834</v>
      </c>
      <c r="F784" cm="1">
        <f t="array" aca="1" ref="F784" ca="1">IFERROR(_FV(STable[[#This Row],[Security Name]],"Market cap",TRUE),_FV(STable[[#This Row],[Security Name]],"Volume average",TRUE)*STable[[#This Row],[Price]])</f>
        <v>2184612991</v>
      </c>
      <c r="G784" s="4" cm="1">
        <f t="array" aca="1" ref="G784" ca="1">_FV(STable[[#This Row],[Security Name]],"Price")</f>
        <v>40.94</v>
      </c>
      <c r="H784" s="1" cm="1">
        <f t="array" aca="1" ref="H784" ca="1">IFERROR(_FV(STable[[#This Row],[Security Name]],"Change (%)",TRUE),0)</f>
        <v>1.7130000000000001E-3</v>
      </c>
      <c r="I784" s="17" cm="1">
        <f t="array" aca="1" ref="I784" ca="1">IFERROR(_FV(STable[[#This Row],[Security Name]],"P/E",TRUE),0)</f>
        <v>331.49799999999999</v>
      </c>
      <c r="J784" s="17" cm="1">
        <f t="array" aca="1" ref="J784" ca="1">IFERROR(_FV(STable[[#This Row],[Security Name]],"Beta"),0)</f>
        <v>-0.2555</v>
      </c>
    </row>
    <row r="785" spans="1:10" x14ac:dyDescent="0.3">
      <c r="A785" t="s">
        <v>1456</v>
      </c>
      <c r="B785" t="e" vm="784">
        <v>#VALUE!</v>
      </c>
      <c r="C785" t="s">
        <v>4063</v>
      </c>
      <c r="D785" t="s">
        <v>4064</v>
      </c>
      <c r="E785">
        <v>2834</v>
      </c>
      <c r="F785" cm="1">
        <f t="array" aca="1" ref="F785" ca="1">IFERROR(_FV(STable[[#This Row],[Security Name]],"Market cap",TRUE),_FV(STable[[#This Row],[Security Name]],"Volume average",TRUE)*STable[[#This Row],[Price]])</f>
        <v>254952095</v>
      </c>
      <c r="G785" s="4" cm="1">
        <f t="array" aca="1" ref="G785" ca="1">_FV(STable[[#This Row],[Security Name]],"Price")</f>
        <v>8.9699000000000009</v>
      </c>
      <c r="H785" s="1" cm="1">
        <f t="array" aca="1" ref="H785" ca="1">IFERROR(_FV(STable[[#This Row],[Security Name]],"Change (%)",TRUE),0)</f>
        <v>1.4695E-2</v>
      </c>
      <c r="I785" s="17" cm="1">
        <f t="array" aca="1" ref="I785" ca="1">IFERROR(_FV(STable[[#This Row],[Security Name]],"P/E",TRUE),0)</f>
        <v>0</v>
      </c>
      <c r="J785" s="17" cm="1">
        <f t="array" aca="1" ref="J785" ca="1">IFERROR(_FV(STable[[#This Row],[Security Name]],"Beta"),0)</f>
        <v>2.5026999999999999</v>
      </c>
    </row>
    <row r="786" spans="1:10" x14ac:dyDescent="0.3">
      <c r="A786" t="s">
        <v>2510</v>
      </c>
      <c r="B786" t="e" vm="785">
        <v>#VALUE!</v>
      </c>
      <c r="C786" t="s">
        <v>4063</v>
      </c>
      <c r="D786" t="s">
        <v>4064</v>
      </c>
      <c r="E786">
        <v>2834</v>
      </c>
      <c r="F786" cm="1">
        <f t="array" aca="1" ref="F786" ca="1">IFERROR(_FV(STable[[#This Row],[Security Name]],"Market cap",TRUE),_FV(STable[[#This Row],[Security Name]],"Volume average",TRUE)*STable[[#This Row],[Price]])</f>
        <v>1575714545</v>
      </c>
      <c r="G786" s="4" cm="1">
        <f t="array" aca="1" ref="G786" ca="1">_FV(STable[[#This Row],[Security Name]],"Price")</f>
        <v>6.4249999999999998</v>
      </c>
      <c r="H786" s="1" cm="1">
        <f t="array" aca="1" ref="H786" ca="1">IFERROR(_FV(STable[[#This Row],[Security Name]],"Change (%)",TRUE),0)</f>
        <v>2.3088999999999998E-2</v>
      </c>
      <c r="I786" s="17" cm="1">
        <f t="array" aca="1" ref="I786" ca="1">IFERROR(_FV(STable[[#This Row],[Security Name]],"P/E",TRUE),0)</f>
        <v>0</v>
      </c>
      <c r="J786" s="17" cm="1">
        <f t="array" aca="1" ref="J786" ca="1">IFERROR(_FV(STable[[#This Row],[Security Name]],"Beta"),0)</f>
        <v>0.62450000000000006</v>
      </c>
    </row>
    <row r="787" spans="1:10" x14ac:dyDescent="0.3">
      <c r="A787" t="s">
        <v>100</v>
      </c>
      <c r="B787" t="e" vm="786">
        <v>#VALUE!</v>
      </c>
      <c r="C787" t="s">
        <v>4063</v>
      </c>
      <c r="D787" t="s">
        <v>4168</v>
      </c>
      <c r="E787">
        <v>2836</v>
      </c>
      <c r="F787" cm="1">
        <f t="array" aca="1" ref="F787" ca="1">IFERROR(_FV(STable[[#This Row],[Security Name]],"Market cap",TRUE),_FV(STable[[#This Row],[Security Name]],"Volume average",TRUE)*STable[[#This Row],[Price]])</f>
        <v>52681125600</v>
      </c>
      <c r="G787" s="4" cm="1">
        <f t="array" aca="1" ref="G787" ca="1">_FV(STable[[#This Row],[Security Name]],"Price")</f>
        <v>847.13</v>
      </c>
      <c r="H787" s="1" cm="1">
        <f t="array" aca="1" ref="H787" ca="1">IFERROR(_FV(STable[[#This Row],[Security Name]],"Change (%)",TRUE),0)</f>
        <v>2.2671999999999998E-2</v>
      </c>
      <c r="I787" s="17" cm="1">
        <f t="array" aca="1" ref="I787" ca="1">IFERROR(_FV(STable[[#This Row],[Security Name]],"P/E",TRUE),0)</f>
        <v>43.391399999999997</v>
      </c>
      <c r="J787" s="17" cm="1">
        <f t="array" aca="1" ref="J787" ca="1">IFERROR(_FV(STable[[#This Row],[Security Name]],"Beta"),0)</f>
        <v>0.50890000000000002</v>
      </c>
    </row>
    <row r="788" spans="1:10" x14ac:dyDescent="0.3">
      <c r="A788" t="s">
        <v>2411</v>
      </c>
      <c r="B788" t="e" vm="787">
        <v>#VALUE!</v>
      </c>
      <c r="C788" t="s">
        <v>4063</v>
      </c>
      <c r="D788" t="s">
        <v>4064</v>
      </c>
      <c r="E788">
        <v>2834</v>
      </c>
      <c r="F788" cm="1">
        <f t="array" aca="1" ref="F788" ca="1">IFERROR(_FV(STable[[#This Row],[Security Name]],"Market cap",TRUE),_FV(STable[[#This Row],[Security Name]],"Volume average",TRUE)*STable[[#This Row],[Price]])</f>
        <v>3041298968</v>
      </c>
      <c r="G788" s="4" cm="1">
        <f t="array" aca="1" ref="G788" ca="1">_FV(STable[[#This Row],[Security Name]],"Price")</f>
        <v>24.52</v>
      </c>
      <c r="H788" s="1" cm="1">
        <f t="array" aca="1" ref="H788" ca="1">IFERROR(_FV(STable[[#This Row],[Security Name]],"Change (%)",TRUE),0)</f>
        <v>1.3642000000000001E-2</v>
      </c>
      <c r="I788" s="17" cm="1">
        <f t="array" aca="1" ref="I788" ca="1">IFERROR(_FV(STable[[#This Row],[Security Name]],"P/E",TRUE),0)</f>
        <v>0</v>
      </c>
      <c r="J788" s="17" cm="1">
        <f t="array" aca="1" ref="J788" ca="1">IFERROR(_FV(STable[[#This Row],[Security Name]],"Beta"),0)</f>
        <v>1.6744000000000001</v>
      </c>
    </row>
    <row r="789" spans="1:10" x14ac:dyDescent="0.3">
      <c r="A789" t="s">
        <v>1643</v>
      </c>
      <c r="B789" t="e" vm="788">
        <v>#VALUE!</v>
      </c>
      <c r="C789" t="s">
        <v>4063</v>
      </c>
      <c r="D789" t="s">
        <v>4064</v>
      </c>
      <c r="E789">
        <v>2834</v>
      </c>
      <c r="F789" cm="1">
        <f t="array" aca="1" ref="F789" ca="1">IFERROR(_FV(STable[[#This Row],[Security Name]],"Market cap",TRUE),_FV(STable[[#This Row],[Security Name]],"Volume average",TRUE)*STable[[#This Row],[Price]])</f>
        <v>9703531299</v>
      </c>
      <c r="G789" s="4" cm="1">
        <f t="array" aca="1" ref="G789" ca="1">_FV(STable[[#This Row],[Security Name]],"Price")</f>
        <v>69.295000000000002</v>
      </c>
      <c r="H789" s="1" cm="1">
        <f t="array" aca="1" ref="H789" ca="1">IFERROR(_FV(STable[[#This Row],[Security Name]],"Change (%)",TRUE),0)</f>
        <v>1.9344E-2</v>
      </c>
      <c r="I789" s="17" cm="1">
        <f t="array" aca="1" ref="I789" ca="1">IFERROR(_FV(STable[[#This Row],[Security Name]],"P/E",TRUE),0)</f>
        <v>44.970500000000001</v>
      </c>
      <c r="J789" s="17" cm="1">
        <f t="array" aca="1" ref="J789" ca="1">IFERROR(_FV(STable[[#This Row],[Security Name]],"Beta"),0)</f>
        <v>1.2490000000000001</v>
      </c>
    </row>
    <row r="790" spans="1:10" x14ac:dyDescent="0.3">
      <c r="A790" t="s">
        <v>2070</v>
      </c>
      <c r="B790" t="e" vm="789">
        <v>#VALUE!</v>
      </c>
      <c r="C790" t="s">
        <v>4063</v>
      </c>
      <c r="D790" t="s">
        <v>4064</v>
      </c>
      <c r="E790">
        <v>2834</v>
      </c>
      <c r="F790" cm="1">
        <f t="array" aca="1" ref="F790" ca="1">IFERROR(_FV(STable[[#This Row],[Security Name]],"Market cap",TRUE),_FV(STable[[#This Row],[Security Name]],"Volume average",TRUE)*STable[[#This Row],[Price]])</f>
        <v>465729165</v>
      </c>
      <c r="G790" s="4" cm="1">
        <f t="array" aca="1" ref="G790" ca="1">_FV(STable[[#This Row],[Security Name]],"Price")</f>
        <v>29.36</v>
      </c>
      <c r="H790" s="1" cm="1">
        <f t="array" aca="1" ref="H790" ca="1">IFERROR(_FV(STable[[#This Row],[Security Name]],"Change (%)",TRUE),0)</f>
        <v>1.364E-3</v>
      </c>
      <c r="I790" s="17" cm="1">
        <f t="array" aca="1" ref="I790" ca="1">IFERROR(_FV(STable[[#This Row],[Security Name]],"P/E",TRUE),0)</f>
        <v>0</v>
      </c>
      <c r="J790" s="17" cm="1">
        <f t="array" aca="1" ref="J790" ca="1">IFERROR(_FV(STable[[#This Row],[Security Name]],"Beta"),0)</f>
        <v>1.1874</v>
      </c>
    </row>
    <row r="791" spans="1:10" x14ac:dyDescent="0.3">
      <c r="A791" t="s">
        <v>2759</v>
      </c>
      <c r="B791" t="e" vm="790">
        <v>#VALUE!</v>
      </c>
      <c r="C791" t="s">
        <v>4063</v>
      </c>
      <c r="D791" t="s">
        <v>4168</v>
      </c>
      <c r="E791">
        <v>2836</v>
      </c>
      <c r="F791" cm="1">
        <f t="array" aca="1" ref="F791" ca="1">IFERROR(_FV(STable[[#This Row],[Security Name]],"Market cap",TRUE),_FV(STable[[#This Row],[Security Name]],"Volume average",TRUE)*STable[[#This Row],[Price]])</f>
        <v>43834669</v>
      </c>
      <c r="G791" s="4" cm="1">
        <f t="array" aca="1" ref="G791" ca="1">_FV(STable[[#This Row],[Security Name]],"Price")</f>
        <v>5.36</v>
      </c>
      <c r="H791" s="1" cm="1">
        <f t="array" aca="1" ref="H791" ca="1">IFERROR(_FV(STable[[#This Row],[Security Name]],"Change (%)",TRUE),0)</f>
        <v>2.2900999999999998E-2</v>
      </c>
      <c r="I791" s="17" cm="1">
        <f t="array" aca="1" ref="I791" ca="1">IFERROR(_FV(STable[[#This Row],[Security Name]],"P/E",TRUE),0)</f>
        <v>2.4426000000000001</v>
      </c>
      <c r="J791" s="17" cm="1">
        <f t="array" aca="1" ref="J791" ca="1">IFERROR(_FV(STable[[#This Row],[Security Name]],"Beta"),0)</f>
        <v>-0.25219999999999998</v>
      </c>
    </row>
    <row r="792" spans="1:10" x14ac:dyDescent="0.3">
      <c r="A792" t="s">
        <v>2662</v>
      </c>
      <c r="B792" t="e" vm="791">
        <v>#VALUE!</v>
      </c>
      <c r="C792" t="s">
        <v>4063</v>
      </c>
      <c r="D792" t="s">
        <v>4064</v>
      </c>
      <c r="E792">
        <v>2834</v>
      </c>
      <c r="F792" cm="1">
        <f t="array" aca="1" ref="F792" ca="1">IFERROR(_FV(STable[[#This Row],[Security Name]],"Market cap",TRUE),_FV(STable[[#This Row],[Security Name]],"Volume average",TRUE)*STable[[#This Row],[Price]])</f>
        <v>2135514259</v>
      </c>
      <c r="G792" s="4" cm="1">
        <f t="array" aca="1" ref="G792" ca="1">_FV(STable[[#This Row],[Security Name]],"Price")</f>
        <v>16.059999999999999</v>
      </c>
      <c r="H792" s="1" cm="1">
        <f t="array" aca="1" ref="H792" ca="1">IFERROR(_FV(STable[[#This Row],[Security Name]],"Change (%)",TRUE),0)</f>
        <v>1.4529E-2</v>
      </c>
      <c r="I792" s="17" cm="1">
        <f t="array" aca="1" ref="I792" ca="1">IFERROR(_FV(STable[[#This Row],[Security Name]],"P/E",TRUE),0)</f>
        <v>7.7218999999999998</v>
      </c>
      <c r="J792" s="17" cm="1">
        <f t="array" aca="1" ref="J792" ca="1">IFERROR(_FV(STable[[#This Row],[Security Name]],"Beta"),0)</f>
        <v>1.5115000000000001</v>
      </c>
    </row>
    <row r="793" spans="1:10" x14ac:dyDescent="0.3">
      <c r="A793" t="s">
        <v>2564</v>
      </c>
      <c r="B793" t="e" vm="792">
        <v>#VALUE!</v>
      </c>
      <c r="C793" t="s">
        <v>4063</v>
      </c>
      <c r="D793" t="s">
        <v>4168</v>
      </c>
      <c r="E793">
        <v>2836</v>
      </c>
      <c r="F793" cm="1">
        <f t="array" aca="1" ref="F793" ca="1">IFERROR(_FV(STable[[#This Row],[Security Name]],"Market cap",TRUE),_FV(STable[[#This Row],[Security Name]],"Volume average",TRUE)*STable[[#This Row],[Price]])</f>
        <v>468619183</v>
      </c>
      <c r="G793" s="4" cm="1">
        <f t="array" aca="1" ref="G793" ca="1">_FV(STable[[#This Row],[Security Name]],"Price")</f>
        <v>7.3049999999999997</v>
      </c>
      <c r="H793" s="1" cm="1">
        <f t="array" aca="1" ref="H793" ca="1">IFERROR(_FV(STable[[#This Row],[Security Name]],"Change (%)",TRUE),0)</f>
        <v>3.4702999999999998E-2</v>
      </c>
      <c r="I793" s="17" cm="1">
        <f t="array" aca="1" ref="I793" ca="1">IFERROR(_FV(STable[[#This Row],[Security Name]],"P/E",TRUE),0)</f>
        <v>0</v>
      </c>
      <c r="J793" s="17" cm="1">
        <f t="array" aca="1" ref="J793" ca="1">IFERROR(_FV(STable[[#This Row],[Security Name]],"Beta"),0)</f>
        <v>0.37309999999999999</v>
      </c>
    </row>
    <row r="794" spans="1:10" x14ac:dyDescent="0.3">
      <c r="A794" t="s">
        <v>2372</v>
      </c>
      <c r="B794" t="e" vm="793">
        <v>#VALUE!</v>
      </c>
      <c r="C794" t="s">
        <v>4063</v>
      </c>
      <c r="D794" t="s">
        <v>4064</v>
      </c>
      <c r="E794">
        <v>2834</v>
      </c>
      <c r="F794" cm="1">
        <f t="array" aca="1" ref="F794" ca="1">IFERROR(_FV(STable[[#This Row],[Security Name]],"Market cap",TRUE),_FV(STable[[#This Row],[Security Name]],"Volume average",TRUE)*STable[[#This Row],[Price]])</f>
        <v>389094362</v>
      </c>
      <c r="G794" s="4" cm="1">
        <f t="array" aca="1" ref="G794" ca="1">_FV(STable[[#This Row],[Security Name]],"Price")</f>
        <v>14.565</v>
      </c>
      <c r="H794" s="1" cm="1">
        <f t="array" aca="1" ref="H794" ca="1">IFERROR(_FV(STable[[#This Row],[Security Name]],"Change (%)",TRUE),0)</f>
        <v>1.0055000000000001E-2</v>
      </c>
      <c r="I794" s="17" cm="1">
        <f t="array" aca="1" ref="I794" ca="1">IFERROR(_FV(STable[[#This Row],[Security Name]],"P/E",TRUE),0)</f>
        <v>0</v>
      </c>
      <c r="J794" s="17" cm="1">
        <f t="array" aca="1" ref="J794" ca="1">IFERROR(_FV(STable[[#This Row],[Security Name]],"Beta"),0)</f>
        <v>0.88539999999999996</v>
      </c>
    </row>
    <row r="795" spans="1:10" x14ac:dyDescent="0.3">
      <c r="A795" t="s">
        <v>2733</v>
      </c>
      <c r="B795" t="e" vm="794">
        <v>#VALUE!</v>
      </c>
      <c r="C795" t="s">
        <v>4063</v>
      </c>
      <c r="D795" t="s">
        <v>4168</v>
      </c>
      <c r="E795">
        <v>2836</v>
      </c>
      <c r="F795" cm="1">
        <f t="array" aca="1" ref="F795" ca="1">IFERROR(_FV(STable[[#This Row],[Security Name]],"Market cap",TRUE),_FV(STable[[#This Row],[Security Name]],"Volume average",TRUE)*STable[[#This Row],[Price]])</f>
        <v>338715282</v>
      </c>
      <c r="G795" s="4" cm="1">
        <f t="array" aca="1" ref="G795" ca="1">_FV(STable[[#This Row],[Security Name]],"Price")</f>
        <v>3.6549999999999998</v>
      </c>
      <c r="H795" s="1" cm="1">
        <f t="array" aca="1" ref="H795" ca="1">IFERROR(_FV(STable[[#This Row],[Security Name]],"Change (%)",TRUE),0)</f>
        <v>7.4999999999999997E-2</v>
      </c>
      <c r="I795" s="17" cm="1">
        <f t="array" aca="1" ref="I795" ca="1">IFERROR(_FV(STable[[#This Row],[Security Name]],"P/E",TRUE),0)</f>
        <v>0</v>
      </c>
      <c r="J795" s="17" cm="1">
        <f t="array" aca="1" ref="J795" ca="1">IFERROR(_FV(STable[[#This Row],[Security Name]],"Beta"),0)</f>
        <v>1.2823</v>
      </c>
    </row>
    <row r="796" spans="1:10" x14ac:dyDescent="0.3">
      <c r="A796" t="s">
        <v>1481</v>
      </c>
      <c r="B796" t="e" vm="795">
        <v>#VALUE!</v>
      </c>
      <c r="C796" t="s">
        <v>4063</v>
      </c>
      <c r="D796" t="s">
        <v>4064</v>
      </c>
      <c r="E796">
        <v>2834</v>
      </c>
      <c r="F796" cm="1">
        <f t="array" aca="1" ref="F796" ca="1">IFERROR(_FV(STable[[#This Row],[Security Name]],"Market cap",TRUE),_FV(STable[[#This Row],[Security Name]],"Volume average",TRUE)*STable[[#This Row],[Price]])</f>
        <v>14770414351</v>
      </c>
      <c r="G796" s="4" cm="1">
        <f t="array" aca="1" ref="G796" ca="1">_FV(STable[[#This Row],[Security Name]],"Price")</f>
        <v>76.19</v>
      </c>
      <c r="H796" s="1" cm="1">
        <f t="array" aca="1" ref="H796" ca="1">IFERROR(_FV(STable[[#This Row],[Security Name]],"Change (%)",TRUE),0)</f>
        <v>-1.703E-2</v>
      </c>
      <c r="I796" s="17" cm="1">
        <f t="array" aca="1" ref="I796" ca="1">IFERROR(_FV(STable[[#This Row],[Security Name]],"P/E",TRUE),0)</f>
        <v>0</v>
      </c>
      <c r="J796" s="17" cm="1">
        <f t="array" aca="1" ref="J796" ca="1">IFERROR(_FV(STable[[#This Row],[Security Name]],"Beta"),0)</f>
        <v>1.1202000000000001</v>
      </c>
    </row>
    <row r="797" spans="1:10" x14ac:dyDescent="0.3">
      <c r="A797" t="s">
        <v>2631</v>
      </c>
      <c r="B797" t="e" vm="796">
        <v>#VALUE!</v>
      </c>
      <c r="C797" t="s">
        <v>4063</v>
      </c>
      <c r="D797" t="s">
        <v>4168</v>
      </c>
      <c r="E797">
        <v>2836</v>
      </c>
      <c r="F797" cm="1">
        <f t="array" aca="1" ref="F797" ca="1">IFERROR(_FV(STable[[#This Row],[Security Name]],"Market cap",TRUE),_FV(STable[[#This Row],[Security Name]],"Volume average",TRUE)*STable[[#This Row],[Price]])</f>
        <v>2382605700</v>
      </c>
      <c r="G797" s="4" cm="1">
        <f t="array" aca="1" ref="G797" ca="1">_FV(STable[[#This Row],[Security Name]],"Price")</f>
        <v>9.5</v>
      </c>
      <c r="H797" s="1" cm="1">
        <f t="array" aca="1" ref="H797" ca="1">IFERROR(_FV(STable[[#This Row],[Security Name]],"Change (%)",TRUE),0)</f>
        <v>-2.101E-3</v>
      </c>
      <c r="I797" s="17" cm="1">
        <f t="array" aca="1" ref="I797" ca="1">IFERROR(_FV(STable[[#This Row],[Security Name]],"P/E",TRUE),0)</f>
        <v>7.8963000000000001</v>
      </c>
      <c r="J797" s="17" cm="1">
        <f t="array" aca="1" ref="J797" ca="1">IFERROR(_FV(STable[[#This Row],[Security Name]],"Beta"),0)</f>
        <v>0.62119999999999997</v>
      </c>
    </row>
    <row r="798" spans="1:10" x14ac:dyDescent="0.3">
      <c r="A798" t="s">
        <v>1757</v>
      </c>
      <c r="B798" t="e" vm="797">
        <v>#VALUE!</v>
      </c>
      <c r="C798" t="s">
        <v>4063</v>
      </c>
      <c r="D798" t="s">
        <v>4064</v>
      </c>
      <c r="E798">
        <v>2834</v>
      </c>
      <c r="F798" cm="1">
        <f t="array" aca="1" ref="F798" ca="1">IFERROR(_FV(STable[[#This Row],[Security Name]],"Market cap",TRUE),_FV(STable[[#This Row],[Security Name]],"Volume average",TRUE)*STable[[#This Row],[Price]])</f>
        <v>369795794</v>
      </c>
      <c r="G798" s="4" cm="1">
        <f t="array" aca="1" ref="G798" ca="1">_FV(STable[[#This Row],[Security Name]],"Price")</f>
        <v>5.3049999999999997</v>
      </c>
      <c r="H798" s="1" cm="1">
        <f t="array" aca="1" ref="H798" ca="1">IFERROR(_FV(STable[[#This Row],[Security Name]],"Change (%)",TRUE),0)</f>
        <v>3.2101000000000005E-2</v>
      </c>
      <c r="I798" s="17" cm="1">
        <f t="array" aca="1" ref="I798" ca="1">IFERROR(_FV(STable[[#This Row],[Security Name]],"P/E",TRUE),0)</f>
        <v>0</v>
      </c>
      <c r="J798" s="17" cm="1">
        <f t="array" aca="1" ref="J798" ca="1">IFERROR(_FV(STable[[#This Row],[Security Name]],"Beta"),0)</f>
        <v>1.6651</v>
      </c>
    </row>
    <row r="799" spans="1:10" x14ac:dyDescent="0.3">
      <c r="A799" t="s">
        <v>2719</v>
      </c>
      <c r="B799" t="e" vm="798">
        <v>#VALUE!</v>
      </c>
      <c r="C799" t="s">
        <v>4063</v>
      </c>
      <c r="D799" t="s">
        <v>4168</v>
      </c>
      <c r="E799">
        <v>2836</v>
      </c>
      <c r="F799" cm="1">
        <f t="array" aca="1" ref="F799" ca="1">IFERROR(_FV(STable[[#This Row],[Security Name]],"Market cap",TRUE),_FV(STable[[#This Row],[Security Name]],"Volume average",TRUE)*STable[[#This Row],[Price]])</f>
        <v>173871356</v>
      </c>
      <c r="G799" s="4" cm="1">
        <f t="array" aca="1" ref="G799" ca="1">_FV(STable[[#This Row],[Security Name]],"Price")</f>
        <v>3.0350000000000001</v>
      </c>
      <c r="H799" s="1" cm="1">
        <f t="array" aca="1" ref="H799" ca="1">IFERROR(_FV(STable[[#This Row],[Security Name]],"Change (%)",TRUE),0)</f>
        <v>3.9384000000000002E-2</v>
      </c>
      <c r="I799" s="17" cm="1">
        <f t="array" aca="1" ref="I799" ca="1">IFERROR(_FV(STable[[#This Row],[Security Name]],"P/E",TRUE),0)</f>
        <v>8.3632000000000009</v>
      </c>
      <c r="J799" s="17" cm="1">
        <f t="array" aca="1" ref="J799" ca="1">IFERROR(_FV(STable[[#This Row],[Security Name]],"Beta"),0)</f>
        <v>3.4860000000000002</v>
      </c>
    </row>
    <row r="800" spans="1:10" x14ac:dyDescent="0.3">
      <c r="A800" t="s">
        <v>1622</v>
      </c>
      <c r="B800" t="e" vm="799">
        <v>#VALUE!</v>
      </c>
      <c r="C800" t="s">
        <v>4063</v>
      </c>
      <c r="D800" t="s">
        <v>4168</v>
      </c>
      <c r="E800">
        <v>2836</v>
      </c>
      <c r="F800" cm="1">
        <f t="array" aca="1" ref="F800" ca="1">IFERROR(_FV(STable[[#This Row],[Security Name]],"Market cap",TRUE),_FV(STable[[#This Row],[Security Name]],"Volume average",TRUE)*STable[[#This Row],[Price]])</f>
        <v>3197266118</v>
      </c>
      <c r="G800" s="4" cm="1">
        <f t="array" aca="1" ref="G800" ca="1">_FV(STable[[#This Row],[Security Name]],"Price")</f>
        <v>31.39</v>
      </c>
      <c r="H800" s="1" cm="1">
        <f t="array" aca="1" ref="H800" ca="1">IFERROR(_FV(STable[[#This Row],[Security Name]],"Change (%)",TRUE),0)</f>
        <v>3.4949000000000001E-2</v>
      </c>
      <c r="I800" s="17" cm="1">
        <f t="array" aca="1" ref="I800" ca="1">IFERROR(_FV(STable[[#This Row],[Security Name]],"P/E",TRUE),0)</f>
        <v>0</v>
      </c>
      <c r="J800" s="17" cm="1">
        <f t="array" aca="1" ref="J800" ca="1">IFERROR(_FV(STable[[#This Row],[Security Name]],"Beta"),0)</f>
        <v>2.2833000000000001</v>
      </c>
    </row>
    <row r="801" spans="1:10" x14ac:dyDescent="0.3">
      <c r="A801" t="s">
        <v>1260</v>
      </c>
      <c r="B801" t="e" vm="800">
        <v>#VALUE!</v>
      </c>
      <c r="C801" t="s">
        <v>4063</v>
      </c>
      <c r="D801" t="s">
        <v>4064</v>
      </c>
      <c r="E801">
        <v>2834</v>
      </c>
      <c r="F801" cm="1">
        <f t="array" aca="1" ref="F801" ca="1">IFERROR(_FV(STable[[#This Row],[Security Name]],"Market cap",TRUE),_FV(STable[[#This Row],[Security Name]],"Volume average",TRUE)*STable[[#This Row],[Price]])</f>
        <v>1612508832</v>
      </c>
      <c r="G801" s="4" cm="1">
        <f t="array" aca="1" ref="G801" ca="1">_FV(STable[[#This Row],[Security Name]],"Price")</f>
        <v>10.72</v>
      </c>
      <c r="H801" s="1" cm="1">
        <f t="array" aca="1" ref="H801" ca="1">IFERROR(_FV(STable[[#This Row],[Security Name]],"Change (%)",TRUE),0)</f>
        <v>7.0929000000000006E-2</v>
      </c>
      <c r="I801" s="17" cm="1">
        <f t="array" ref="I801">IFERROR(_FV(STable[[#This Row],[Security Name]],"P/E",TRUE),0)</f>
        <v>0</v>
      </c>
      <c r="J801" s="17" cm="1">
        <f t="array" aca="1" ref="J801" ca="1">IFERROR(_FV(STable[[#This Row],[Security Name]],"Beta"),0)</f>
        <v>3.5286</v>
      </c>
    </row>
    <row r="802" spans="1:10" x14ac:dyDescent="0.3">
      <c r="A802" t="s">
        <v>192</v>
      </c>
      <c r="B802" t="e" vm="801">
        <v>#VALUE!</v>
      </c>
      <c r="C802" t="s">
        <v>4063</v>
      </c>
      <c r="D802" t="s">
        <v>4168</v>
      </c>
      <c r="E802">
        <v>2836</v>
      </c>
      <c r="F802" cm="1">
        <f t="array" aca="1" ref="F802" ca="1">IFERROR(_FV(STable[[#This Row],[Security Name]],"Market cap",TRUE),_FV(STable[[#This Row],[Security Name]],"Volume average",TRUE)*STable[[#This Row],[Price]])</f>
        <v>25903609042</v>
      </c>
      <c r="G802" s="4" cm="1">
        <f t="array" aca="1" ref="G802" ca="1">_FV(STable[[#This Row],[Security Name]],"Price")</f>
        <v>176.505</v>
      </c>
      <c r="H802" s="1" cm="1">
        <f t="array" aca="1" ref="H802" ca="1">IFERROR(_FV(STable[[#This Row],[Security Name]],"Change (%)",TRUE),0)</f>
        <v>2.7550000000000001E-3</v>
      </c>
      <c r="I802" s="17" cm="1">
        <f t="array" aca="1" ref="I802" ca="1">IFERROR(_FV(STable[[#This Row],[Security Name]],"P/E",TRUE),0)</f>
        <v>20.043900000000001</v>
      </c>
      <c r="J802" s="17" cm="1">
        <f t="array" aca="1" ref="J802" ca="1">IFERROR(_FV(STable[[#This Row],[Security Name]],"Beta"),0)</f>
        <v>0.15160000000000001</v>
      </c>
    </row>
    <row r="803" spans="1:10" x14ac:dyDescent="0.3">
      <c r="A803" t="s">
        <v>2189</v>
      </c>
      <c r="B803" t="e" vm="802">
        <v>#VALUE!</v>
      </c>
      <c r="C803" t="s">
        <v>4063</v>
      </c>
      <c r="D803" t="s">
        <v>4064</v>
      </c>
      <c r="E803">
        <v>2834</v>
      </c>
      <c r="F803" cm="1">
        <f t="array" aca="1" ref="F803" ca="1">IFERROR(_FV(STable[[#This Row],[Security Name]],"Market cap",TRUE),_FV(STable[[#This Row],[Security Name]],"Volume average",TRUE)*STable[[#This Row],[Price]])</f>
        <v>157251282</v>
      </c>
      <c r="G803" s="4" cm="1">
        <f t="array" aca="1" ref="G803" ca="1">_FV(STable[[#This Row],[Security Name]],"Price")</f>
        <v>2.1749999999999998</v>
      </c>
      <c r="H803" s="1" cm="1">
        <f t="array" aca="1" ref="H803" ca="1">IFERROR(_FV(STable[[#This Row],[Security Name]],"Change (%)",TRUE),0)</f>
        <v>0.126943</v>
      </c>
      <c r="I803" s="17" cm="1">
        <f t="array" aca="1" ref="I803" ca="1">IFERROR(_FV(STable[[#This Row],[Security Name]],"P/E",TRUE),0)</f>
        <v>0</v>
      </c>
      <c r="J803" s="17" cm="1">
        <f t="array" aca="1" ref="J803" ca="1">IFERROR(_FV(STable[[#This Row],[Security Name]],"Beta"),0)</f>
        <v>-0.10589999999999999</v>
      </c>
    </row>
    <row r="804" spans="1:10" x14ac:dyDescent="0.3">
      <c r="A804" t="s">
        <v>769</v>
      </c>
      <c r="B804" t="e" vm="803">
        <v>#VALUE!</v>
      </c>
      <c r="C804" t="s">
        <v>4063</v>
      </c>
      <c r="D804" t="s">
        <v>4064</v>
      </c>
      <c r="E804">
        <v>2834</v>
      </c>
      <c r="F804" cm="1">
        <f t="array" aca="1" ref="F804" ca="1">IFERROR(_FV(STable[[#This Row],[Security Name]],"Market cap",TRUE),_FV(STable[[#This Row],[Security Name]],"Volume average",TRUE)*STable[[#This Row],[Price]])</f>
        <v>10464316194</v>
      </c>
      <c r="G804" s="4" cm="1">
        <f t="array" aca="1" ref="G804" ca="1">_FV(STable[[#This Row],[Security Name]],"Price")</f>
        <v>54.41</v>
      </c>
      <c r="H804" s="1" cm="1">
        <f t="array" aca="1" ref="H804" ca="1">IFERROR(_FV(STable[[#This Row],[Security Name]],"Change (%)",TRUE),0)</f>
        <v>5.7299999999999999E-3</v>
      </c>
      <c r="I804" s="17" cm="1">
        <f t="array" aca="1" ref="I804" ca="1">IFERROR(_FV(STable[[#This Row],[Security Name]],"P/E",TRUE),0)</f>
        <v>30.5365</v>
      </c>
      <c r="J804" s="17" cm="1">
        <f t="array" aca="1" ref="J804" ca="1">IFERROR(_FV(STable[[#This Row],[Security Name]],"Beta"),0)</f>
        <v>0.24859999999999999</v>
      </c>
    </row>
    <row r="805" spans="1:10" x14ac:dyDescent="0.3">
      <c r="A805" t="s">
        <v>2337</v>
      </c>
      <c r="B805" t="e" vm="804">
        <v>#VALUE!</v>
      </c>
      <c r="C805" t="s">
        <v>4063</v>
      </c>
      <c r="D805" t="s">
        <v>4064</v>
      </c>
      <c r="E805">
        <v>2834</v>
      </c>
      <c r="F805" cm="1">
        <f t="array" aca="1" ref="F805" ca="1">IFERROR(_FV(STable[[#This Row],[Security Name]],"Market cap",TRUE),_FV(STable[[#This Row],[Security Name]],"Volume average",TRUE)*STable[[#This Row],[Price]])</f>
        <v>469977365</v>
      </c>
      <c r="G805" s="4" cm="1">
        <f t="array" aca="1" ref="G805" ca="1">_FV(STable[[#This Row],[Security Name]],"Price")</f>
        <v>13.72</v>
      </c>
      <c r="H805" s="1" cm="1">
        <f t="array" aca="1" ref="H805" ca="1">IFERROR(_FV(STable[[#This Row],[Security Name]],"Change (%)",TRUE),0)</f>
        <v>1.9316E-2</v>
      </c>
      <c r="I805" s="17" cm="1">
        <f t="array" aca="1" ref="I805" ca="1">IFERROR(_FV(STable[[#This Row],[Security Name]],"P/E",TRUE),0)</f>
        <v>0</v>
      </c>
      <c r="J805" s="17" cm="1">
        <f t="array" aca="1" ref="J805" ca="1">IFERROR(_FV(STable[[#This Row],[Security Name]],"Beta"),0)</f>
        <v>0.34089999999999998</v>
      </c>
    </row>
    <row r="806" spans="1:10" x14ac:dyDescent="0.3">
      <c r="A806" t="s">
        <v>652</v>
      </c>
      <c r="B806" t="e" vm="805">
        <v>#VALUE!</v>
      </c>
      <c r="C806" t="s">
        <v>4063</v>
      </c>
      <c r="D806" t="s">
        <v>4168</v>
      </c>
      <c r="E806">
        <v>2836</v>
      </c>
      <c r="F806" cm="1">
        <f t="array" aca="1" ref="F806" ca="1">IFERROR(_FV(STable[[#This Row],[Security Name]],"Market cap",TRUE),_FV(STable[[#This Row],[Security Name]],"Volume average",TRUE)*STable[[#This Row],[Price]])</f>
        <v>26254448026</v>
      </c>
      <c r="G806" s="4" cm="1">
        <f t="array" aca="1" ref="G806" ca="1">_FV(STable[[#This Row],[Security Name]],"Price")</f>
        <v>103.82</v>
      </c>
      <c r="H806" s="1" cm="1">
        <f t="array" aca="1" ref="H806" ca="1">IFERROR(_FV(STable[[#This Row],[Security Name]],"Change (%)",TRUE),0)</f>
        <v>1.6647000000000002E-2</v>
      </c>
      <c r="I806" s="17" cm="1">
        <f t="array" aca="1" ref="I806" ca="1">IFERROR(_FV(STable[[#This Row],[Security Name]],"P/E",TRUE),0)</f>
        <v>0</v>
      </c>
      <c r="J806" s="17" cm="1">
        <f t="array" aca="1" ref="J806" ca="1">IFERROR(_FV(STable[[#This Row],[Security Name]],"Beta"),0)</f>
        <v>1.3652</v>
      </c>
    </row>
    <row r="807" spans="1:10" x14ac:dyDescent="0.3">
      <c r="A807" t="s">
        <v>2228</v>
      </c>
      <c r="B807" t="e" vm="806">
        <v>#VALUE!</v>
      </c>
      <c r="C807" t="s">
        <v>4063</v>
      </c>
      <c r="D807" t="s">
        <v>4168</v>
      </c>
      <c r="E807">
        <v>2836</v>
      </c>
      <c r="F807" cm="1">
        <f t="array" aca="1" ref="F807" ca="1">IFERROR(_FV(STable[[#This Row],[Security Name]],"Market cap",TRUE),_FV(STable[[#This Row],[Security Name]],"Volume average",TRUE)*STable[[#This Row],[Price]])</f>
        <v>454130966</v>
      </c>
      <c r="G807" s="4" cm="1">
        <f t="array" aca="1" ref="G807" ca="1">_FV(STable[[#This Row],[Security Name]],"Price")</f>
        <v>6.2</v>
      </c>
      <c r="H807" s="1" cm="1">
        <f t="array" aca="1" ref="H807" ca="1">IFERROR(_FV(STable[[#This Row],[Security Name]],"Change (%)",TRUE),0)</f>
        <v>0.20155000000000001</v>
      </c>
      <c r="I807" s="17" cm="1">
        <f t="array" aca="1" ref="I807" ca="1">IFERROR(_FV(STable[[#This Row],[Security Name]],"P/E",TRUE),0)</f>
        <v>0</v>
      </c>
      <c r="J807" s="17" cm="1">
        <f t="array" aca="1" ref="J807" ca="1">IFERROR(_FV(STable[[#This Row],[Security Name]],"Beta"),0)</f>
        <v>-0.77439999999999998</v>
      </c>
    </row>
    <row r="808" spans="1:10" x14ac:dyDescent="0.3">
      <c r="A808" t="s">
        <v>2747</v>
      </c>
      <c r="B808" t="e" vm="807">
        <v>#VALUE!</v>
      </c>
      <c r="C808" t="s">
        <v>4063</v>
      </c>
      <c r="D808" t="s">
        <v>4064</v>
      </c>
      <c r="E808">
        <v>2834</v>
      </c>
      <c r="F808" cm="1">
        <f t="array" aca="1" ref="F808" ca="1">IFERROR(_FV(STable[[#This Row],[Security Name]],"Market cap",TRUE),_FV(STable[[#This Row],[Security Name]],"Volume average",TRUE)*STable[[#This Row],[Price]])</f>
        <v>478520280</v>
      </c>
      <c r="G808" s="4" cm="1">
        <f t="array" aca="1" ref="G808" ca="1">_FV(STable[[#This Row],[Security Name]],"Price")</f>
        <v>4.2</v>
      </c>
      <c r="H808" s="1" cm="1">
        <f t="array" aca="1" ref="H808" ca="1">IFERROR(_FV(STable[[#This Row],[Security Name]],"Change (%)",TRUE),0)</f>
        <v>-1.4085E-2</v>
      </c>
      <c r="I808" s="17" cm="1">
        <f t="array" aca="1" ref="I808" ca="1">IFERROR(_FV(STable[[#This Row],[Security Name]],"P/E",TRUE),0)</f>
        <v>0</v>
      </c>
      <c r="J808" s="17" cm="1">
        <f t="array" aca="1" ref="J808" ca="1">IFERROR(_FV(STable[[#This Row],[Security Name]],"Beta"),0)</f>
        <v>1.8885000000000001</v>
      </c>
    </row>
    <row r="809" spans="1:10" x14ac:dyDescent="0.3">
      <c r="A809" t="s">
        <v>2672</v>
      </c>
      <c r="B809" t="e" vm="808">
        <v>#VALUE!</v>
      </c>
      <c r="C809" t="s">
        <v>4063</v>
      </c>
      <c r="D809" t="s">
        <v>4168</v>
      </c>
      <c r="E809">
        <v>2836</v>
      </c>
      <c r="F809" cm="1">
        <f t="array" aca="1" ref="F809" ca="1">IFERROR(_FV(STable[[#This Row],[Security Name]],"Market cap",TRUE),_FV(STable[[#This Row],[Security Name]],"Volume average",TRUE)*STable[[#This Row],[Price]])</f>
        <v>281513049</v>
      </c>
      <c r="G809" s="4" cm="1">
        <f t="array" aca="1" ref="G809" ca="1">_FV(STable[[#This Row],[Security Name]],"Price")</f>
        <v>2.8849999999999998</v>
      </c>
      <c r="H809" s="1" cm="1">
        <f t="array" aca="1" ref="H809" ca="1">IFERROR(_FV(STable[[#This Row],[Security Name]],"Change (%)",TRUE),0)</f>
        <v>-5.1719999999999995E-3</v>
      </c>
      <c r="I809" s="17" cm="1">
        <f t="array" aca="1" ref="I809" ca="1">IFERROR(_FV(STable[[#This Row],[Security Name]],"P/E",TRUE),0)</f>
        <v>0</v>
      </c>
      <c r="J809" s="17" cm="1">
        <f t="array" aca="1" ref="J809" ca="1">IFERROR(_FV(STable[[#This Row],[Security Name]],"Beta"),0)</f>
        <v>2.8847999999999998</v>
      </c>
    </row>
    <row r="810" spans="1:10" x14ac:dyDescent="0.3">
      <c r="A810" t="s">
        <v>1687</v>
      </c>
      <c r="B810" t="e" vm="809">
        <v>#VALUE!</v>
      </c>
      <c r="C810" t="s">
        <v>4063</v>
      </c>
      <c r="D810" t="s">
        <v>4168</v>
      </c>
      <c r="E810">
        <v>2836</v>
      </c>
      <c r="F810" cm="1">
        <f t="array" aca="1" ref="F810" ca="1">IFERROR(_FV(STable[[#This Row],[Security Name]],"Market cap",TRUE),_FV(STable[[#This Row],[Security Name]],"Volume average",TRUE)*STable[[#This Row],[Price]])</f>
        <v>906681427</v>
      </c>
      <c r="G810" s="4" cm="1">
        <f t="array" aca="1" ref="G810" ca="1">_FV(STable[[#This Row],[Security Name]],"Price")</f>
        <v>14.98</v>
      </c>
      <c r="H810" s="1" cm="1">
        <f t="array" aca="1" ref="H810" ca="1">IFERROR(_FV(STable[[#This Row],[Security Name]],"Change (%)",TRUE),0)</f>
        <v>1.6282000000000001E-2</v>
      </c>
      <c r="I810" s="17" cm="1">
        <f t="array" aca="1" ref="I810" ca="1">IFERROR(_FV(STable[[#This Row],[Security Name]],"P/E",TRUE),0)</f>
        <v>0</v>
      </c>
      <c r="J810" s="17" cm="1">
        <f t="array" aca="1" ref="J810" ca="1">IFERROR(_FV(STable[[#This Row],[Security Name]],"Beta"),0)</f>
        <v>-4.7999999999999996E-3</v>
      </c>
    </row>
    <row r="811" spans="1:10" x14ac:dyDescent="0.3">
      <c r="A811" t="s">
        <v>1277</v>
      </c>
      <c r="B811" t="e" vm="810">
        <v>#VALUE!</v>
      </c>
      <c r="C811" t="s">
        <v>4063</v>
      </c>
      <c r="D811" t="s">
        <v>4176</v>
      </c>
      <c r="E811">
        <v>2835</v>
      </c>
      <c r="F811" cm="1">
        <f t="array" aca="1" ref="F811" ca="1">IFERROR(_FV(STable[[#This Row],[Security Name]],"Market cap",TRUE),_FV(STable[[#This Row],[Security Name]],"Volume average",TRUE)*STable[[#This Row],[Price]])</f>
        <v>2665161290</v>
      </c>
      <c r="G811" s="4" cm="1">
        <f t="array" aca="1" ref="G811" ca="1">_FV(STable[[#This Row],[Security Name]],"Price")</f>
        <v>34.659999999999997</v>
      </c>
      <c r="H811" s="1" cm="1">
        <f t="array" aca="1" ref="H811" ca="1">IFERROR(_FV(STable[[#This Row],[Security Name]],"Change (%)",TRUE),0)</f>
        <v>2.3626999999999999E-2</v>
      </c>
      <c r="I811" s="17" cm="1">
        <f t="array" aca="1" ref="I811" ca="1">IFERROR(_FV(STable[[#This Row],[Security Name]],"P/E",TRUE),0)</f>
        <v>0</v>
      </c>
      <c r="J811" s="17" cm="1">
        <f t="array" aca="1" ref="J811" ca="1">IFERROR(_FV(STable[[#This Row],[Security Name]],"Beta"),0)</f>
        <v>1.0295000000000001</v>
      </c>
    </row>
    <row r="812" spans="1:10" x14ac:dyDescent="0.3">
      <c r="A812" t="s">
        <v>2766</v>
      </c>
      <c r="B812" t="e" vm="811">
        <v>#VALUE!</v>
      </c>
      <c r="C812" t="s">
        <v>4063</v>
      </c>
      <c r="D812" t="s">
        <v>4064</v>
      </c>
      <c r="E812">
        <v>2834</v>
      </c>
      <c r="F812" cm="1">
        <f t="array" aca="1" ref="F812" ca="1">IFERROR(_FV(STable[[#This Row],[Security Name]],"Market cap",TRUE),_FV(STable[[#This Row],[Security Name]],"Volume average",TRUE)*STable[[#This Row],[Price]])</f>
        <v>76028991</v>
      </c>
      <c r="G812" s="4" cm="1">
        <f t="array" aca="1" ref="G812" ca="1">_FV(STable[[#This Row],[Security Name]],"Price")</f>
        <v>6.4550000000000001</v>
      </c>
      <c r="H812" s="1" cm="1">
        <f t="array" aca="1" ref="H812" ca="1">IFERROR(_FV(STable[[#This Row],[Security Name]],"Change (%)",TRUE),0)</f>
        <v>1.6535000000000001E-2</v>
      </c>
      <c r="I812" s="17" cm="1">
        <f t="array" aca="1" ref="I812" ca="1">IFERROR(_FV(STable[[#This Row],[Security Name]],"P/E",TRUE),0)</f>
        <v>0</v>
      </c>
      <c r="J812" s="17" cm="1">
        <f t="array" aca="1" ref="J812" ca="1">IFERROR(_FV(STable[[#This Row],[Security Name]],"Beta"),0)</f>
        <v>0.88739999999999997</v>
      </c>
    </row>
    <row r="813" spans="1:10" x14ac:dyDescent="0.3">
      <c r="A813" t="s">
        <v>2523</v>
      </c>
      <c r="B813" t="e" vm="812">
        <v>#VALUE!</v>
      </c>
      <c r="C813" t="s">
        <v>4063</v>
      </c>
      <c r="D813" t="s">
        <v>4064</v>
      </c>
      <c r="E813">
        <v>2834</v>
      </c>
      <c r="F813" cm="1">
        <f t="array" aca="1" ref="F813" ca="1">IFERROR(_FV(STable[[#This Row],[Security Name]],"Market cap",TRUE),_FV(STable[[#This Row],[Security Name]],"Volume average",TRUE)*STable[[#This Row],[Price]])</f>
        <v>893866862</v>
      </c>
      <c r="G813" s="4" cm="1">
        <f t="array" aca="1" ref="G813" ca="1">_FV(STable[[#This Row],[Security Name]],"Price")</f>
        <v>6.625</v>
      </c>
      <c r="H813" s="1" cm="1">
        <f t="array" aca="1" ref="H813" ca="1">IFERROR(_FV(STable[[#This Row],[Security Name]],"Change (%)",TRUE),0)</f>
        <v>-5.2549999999999993E-3</v>
      </c>
      <c r="I813" s="17" cm="1">
        <f t="array" aca="1" ref="I813" ca="1">IFERROR(_FV(STable[[#This Row],[Security Name]],"P/E",TRUE),0)</f>
        <v>0</v>
      </c>
      <c r="J813" s="17" cm="1">
        <f t="array" aca="1" ref="J813" ca="1">IFERROR(_FV(STable[[#This Row],[Security Name]],"Beta"),0)</f>
        <v>2.0951</v>
      </c>
    </row>
    <row r="814" spans="1:10" x14ac:dyDescent="0.3">
      <c r="A814" t="s">
        <v>2442</v>
      </c>
      <c r="B814" t="e" vm="813">
        <v>#VALUE!</v>
      </c>
      <c r="C814" t="s">
        <v>4063</v>
      </c>
      <c r="D814" t="s">
        <v>4064</v>
      </c>
      <c r="E814">
        <v>2834</v>
      </c>
      <c r="F814" cm="1">
        <f t="array" aca="1" ref="F814" ca="1">IFERROR(_FV(STable[[#This Row],[Security Name]],"Market cap",TRUE),_FV(STable[[#This Row],[Security Name]],"Volume average",TRUE)*STable[[#This Row],[Price]])</f>
        <v>4028034177</v>
      </c>
      <c r="G814" s="4" cm="1">
        <f t="array" aca="1" ref="G814" ca="1">_FV(STable[[#This Row],[Security Name]],"Price")</f>
        <v>39.505000000000003</v>
      </c>
      <c r="H814" s="1" cm="1">
        <f t="array" aca="1" ref="H814" ca="1">IFERROR(_FV(STable[[#This Row],[Security Name]],"Change (%)",TRUE),0)</f>
        <v>-6.3240000000000008E-4</v>
      </c>
      <c r="I814" s="17" cm="1">
        <f t="array" aca="1" ref="I814" ca="1">IFERROR(_FV(STable[[#This Row],[Security Name]],"P/E",TRUE),0)</f>
        <v>0</v>
      </c>
      <c r="J814" s="17" cm="1">
        <f t="array" aca="1" ref="J814" ca="1">IFERROR(_FV(STable[[#This Row],[Security Name]],"Beta"),0)</f>
        <v>1.1898</v>
      </c>
    </row>
    <row r="815" spans="1:10" x14ac:dyDescent="0.3">
      <c r="A815" t="s">
        <v>2539</v>
      </c>
      <c r="B815" t="e" vm="814">
        <v>#VALUE!</v>
      </c>
      <c r="C815" t="s">
        <v>4063</v>
      </c>
      <c r="D815" t="s">
        <v>4064</v>
      </c>
      <c r="E815">
        <v>2834</v>
      </c>
      <c r="F815" cm="1">
        <f t="array" aca="1" ref="F815" ca="1">IFERROR(_FV(STable[[#This Row],[Security Name]],"Market cap",TRUE),_FV(STable[[#This Row],[Security Name]],"Volume average",TRUE)*STable[[#This Row],[Price]])</f>
        <v>6040727764</v>
      </c>
      <c r="G815" s="4" cm="1">
        <f t="array" aca="1" ref="G815" ca="1">_FV(STable[[#This Row],[Security Name]],"Price")</f>
        <v>37.217500000000001</v>
      </c>
      <c r="H815" s="1" cm="1">
        <f t="array" aca="1" ref="H815" ca="1">IFERROR(_FV(STable[[#This Row],[Security Name]],"Change (%)",TRUE),0)</f>
        <v>2.8392000000000001E-2</v>
      </c>
      <c r="I815" s="17" cm="1">
        <f t="array" aca="1" ref="I815" ca="1">IFERROR(_FV(STable[[#This Row],[Security Name]],"P/E",TRUE),0)</f>
        <v>0</v>
      </c>
      <c r="J815" s="17" cm="1">
        <f t="array" aca="1" ref="J815" ca="1">IFERROR(_FV(STable[[#This Row],[Security Name]],"Beta"),0)</f>
        <v>0.41899999999999998</v>
      </c>
    </row>
    <row r="816" spans="1:10" x14ac:dyDescent="0.3">
      <c r="A816" t="s">
        <v>2448</v>
      </c>
      <c r="B816" t="e" vm="815">
        <v>#VALUE!</v>
      </c>
      <c r="C816" t="s">
        <v>4063</v>
      </c>
      <c r="D816" t="s">
        <v>4064</v>
      </c>
      <c r="E816">
        <v>2834</v>
      </c>
      <c r="F816" cm="1">
        <f t="array" aca="1" ref="F816" ca="1">IFERROR(_FV(STable[[#This Row],[Security Name]],"Market cap",TRUE),_FV(STable[[#This Row],[Security Name]],"Volume average",TRUE)*STable[[#This Row],[Price]])</f>
        <v>110131460</v>
      </c>
      <c r="G816" s="4" cm="1">
        <f t="array" aca="1" ref="G816" ca="1">_FV(STable[[#This Row],[Security Name]],"Price")</f>
        <v>4.6950000000000003</v>
      </c>
      <c r="H816" s="1" cm="1">
        <f t="array" aca="1" ref="H816" ca="1">IFERROR(_FV(STable[[#This Row],[Security Name]],"Change (%)",TRUE),0)</f>
        <v>4.7990999999999999E-2</v>
      </c>
      <c r="I816" s="17" cm="1">
        <f t="array" aca="1" ref="I816" ca="1">IFERROR(_FV(STable[[#This Row],[Security Name]],"P/E",TRUE),0)</f>
        <v>0</v>
      </c>
      <c r="J816" s="17" cm="1">
        <f t="array" aca="1" ref="J816" ca="1">IFERROR(_FV(STable[[#This Row],[Security Name]],"Beta"),0)</f>
        <v>0.63660000000000005</v>
      </c>
    </row>
    <row r="817" spans="1:10" x14ac:dyDescent="0.3">
      <c r="A817" t="s">
        <v>1972</v>
      </c>
      <c r="B817" t="e" vm="816">
        <v>#VALUE!</v>
      </c>
      <c r="C817" t="s">
        <v>4063</v>
      </c>
      <c r="D817" t="s">
        <v>4064</v>
      </c>
      <c r="E817">
        <v>2834</v>
      </c>
      <c r="F817" cm="1">
        <f t="array" aca="1" ref="F817" ca="1">IFERROR(_FV(STable[[#This Row],[Security Name]],"Market cap",TRUE),_FV(STable[[#This Row],[Security Name]],"Volume average",TRUE)*STable[[#This Row],[Price]])</f>
        <v>3185601931</v>
      </c>
      <c r="G817" s="4" cm="1">
        <f t="array" aca="1" ref="G817" ca="1">_FV(STable[[#This Row],[Security Name]],"Price")</f>
        <v>26.085000000000001</v>
      </c>
      <c r="H817" s="1" cm="1">
        <f t="array" aca="1" ref="H817" ca="1">IFERROR(_FV(STable[[#This Row],[Security Name]],"Change (%)",TRUE),0)</f>
        <v>7.5319999999999996E-3</v>
      </c>
      <c r="I817" s="17" cm="1">
        <f t="array" aca="1" ref="I817" ca="1">IFERROR(_FV(STable[[#This Row],[Security Name]],"P/E",TRUE),0)</f>
        <v>15.4871</v>
      </c>
      <c r="J817" s="17" cm="1">
        <f t="array" aca="1" ref="J817" ca="1">IFERROR(_FV(STable[[#This Row],[Security Name]],"Beta"),0)</f>
        <v>0.66879999999999995</v>
      </c>
    </row>
    <row r="818" spans="1:10" x14ac:dyDescent="0.3">
      <c r="A818" t="s">
        <v>1121</v>
      </c>
      <c r="B818" t="e" vm="817">
        <v>#VALUE!</v>
      </c>
      <c r="C818" t="s">
        <v>4063</v>
      </c>
      <c r="D818" t="s">
        <v>4064</v>
      </c>
      <c r="E818">
        <v>2834</v>
      </c>
      <c r="F818" cm="1">
        <f t="array" aca="1" ref="F818" ca="1">IFERROR(_FV(STable[[#This Row],[Security Name]],"Market cap",TRUE),_FV(STable[[#This Row],[Security Name]],"Volume average",TRUE)*STable[[#This Row],[Price]])</f>
        <v>189070663</v>
      </c>
      <c r="G818" s="4" cm="1">
        <f t="array" aca="1" ref="G818" ca="1">_FV(STable[[#This Row],[Security Name]],"Price")</f>
        <v>10.66</v>
      </c>
      <c r="H818" s="1" cm="1">
        <f t="array" aca="1" ref="H818" ca="1">IFERROR(_FV(STable[[#This Row],[Security Name]],"Change (%)",TRUE),0)</f>
        <v>5.1281999999999994E-2</v>
      </c>
      <c r="I818" s="17" cm="1">
        <f t="array" aca="1" ref="I818" ca="1">IFERROR(_FV(STable[[#This Row],[Security Name]],"P/E",TRUE),0)</f>
        <v>0</v>
      </c>
      <c r="J818" s="17" cm="1">
        <f t="array" aca="1" ref="J818" ca="1">IFERROR(_FV(STable[[#This Row],[Security Name]],"Beta"),0)</f>
        <v>2.7885</v>
      </c>
    </row>
    <row r="819" spans="1:10" x14ac:dyDescent="0.3">
      <c r="A819" t="s">
        <v>2392</v>
      </c>
      <c r="B819" t="e" vm="818">
        <v>#VALUE!</v>
      </c>
      <c r="C819" t="s">
        <v>4063</v>
      </c>
      <c r="D819" t="s">
        <v>4168</v>
      </c>
      <c r="E819">
        <v>2836</v>
      </c>
      <c r="F819" cm="1">
        <f t="array" aca="1" ref="F819" ca="1">IFERROR(_FV(STable[[#This Row],[Security Name]],"Market cap",TRUE),_FV(STable[[#This Row],[Security Name]],"Volume average",TRUE)*STable[[#This Row],[Price]])</f>
        <v>9615831</v>
      </c>
      <c r="G819" s="4" cm="1">
        <f t="array" aca="1" ref="G819" ca="1">_FV(STable[[#This Row],[Security Name]],"Price")</f>
        <v>0.58630000000000004</v>
      </c>
      <c r="H819" s="1" cm="1">
        <f t="array" aca="1" ref="H819" ca="1">IFERROR(_FV(STable[[#This Row],[Security Name]],"Change (%)",TRUE),0)</f>
        <v>-8.1200000000000005E-3</v>
      </c>
      <c r="I819" s="17" cm="1">
        <f t="array" aca="1" ref="I819" ca="1">IFERROR(_FV(STable[[#This Row],[Security Name]],"P/E",TRUE),0)</f>
        <v>0</v>
      </c>
      <c r="J819" s="17" cm="1">
        <f t="array" aca="1" ref="J819" ca="1">IFERROR(_FV(STable[[#This Row],[Security Name]],"Beta"),0)</f>
        <v>3.1318999999999999</v>
      </c>
    </row>
    <row r="820" spans="1:10" x14ac:dyDescent="0.3">
      <c r="A820" t="s">
        <v>1046</v>
      </c>
      <c r="B820" t="e" vm="819">
        <v>#VALUE!</v>
      </c>
      <c r="C820" t="s">
        <v>4063</v>
      </c>
      <c r="D820" t="s">
        <v>4064</v>
      </c>
      <c r="E820">
        <v>2834</v>
      </c>
      <c r="F820" cm="1">
        <f t="array" aca="1" ref="F820" ca="1">IFERROR(_FV(STable[[#This Row],[Security Name]],"Market cap",TRUE),_FV(STable[[#This Row],[Security Name]],"Volume average",TRUE)*STable[[#This Row],[Price]])</f>
        <v>4275117399</v>
      </c>
      <c r="G820" s="4" cm="1">
        <f t="array" aca="1" ref="G820" ca="1">_FV(STable[[#This Row],[Security Name]],"Price")</f>
        <v>40.83</v>
      </c>
      <c r="H820" s="1" cm="1">
        <f t="array" aca="1" ref="H820" ca="1">IFERROR(_FV(STable[[#This Row],[Security Name]],"Change (%)",TRUE),0)</f>
        <v>4.6386000000000004E-2</v>
      </c>
      <c r="I820" s="17" cm="1">
        <f t="array" aca="1" ref="I820" ca="1">IFERROR(_FV(STable[[#This Row],[Security Name]],"P/E",TRUE),0)</f>
        <v>0</v>
      </c>
      <c r="J820" s="17" cm="1">
        <f t="array" aca="1" ref="J820" ca="1">IFERROR(_FV(STable[[#This Row],[Security Name]],"Beta"),0)</f>
        <v>0.28810000000000002</v>
      </c>
    </row>
    <row r="821" spans="1:10" x14ac:dyDescent="0.3">
      <c r="A821" t="s">
        <v>983</v>
      </c>
      <c r="B821" t="e" vm="820">
        <v>#VALUE!</v>
      </c>
      <c r="C821" t="s">
        <v>4063</v>
      </c>
      <c r="D821" t="s">
        <v>4168</v>
      </c>
      <c r="E821">
        <v>2836</v>
      </c>
      <c r="F821" cm="1">
        <f t="array" aca="1" ref="F821" ca="1">IFERROR(_FV(STable[[#This Row],[Security Name]],"Market cap",TRUE),_FV(STable[[#This Row],[Security Name]],"Volume average",TRUE)*STable[[#This Row],[Price]])</f>
        <v>5594983719</v>
      </c>
      <c r="G821" s="4" cm="1">
        <f t="array" aca="1" ref="G821" ca="1">_FV(STable[[#This Row],[Security Name]],"Price")</f>
        <v>58.29</v>
      </c>
      <c r="H821" s="1" cm="1">
        <f t="array" aca="1" ref="H821" ca="1">IFERROR(_FV(STable[[#This Row],[Security Name]],"Change (%)",TRUE),0)</f>
        <v>4.6123000000000004E-2</v>
      </c>
      <c r="I821" s="17" cm="1">
        <f t="array" aca="1" ref="I821" ca="1">IFERROR(_FV(STable[[#This Row],[Security Name]],"P/E",TRUE),0)</f>
        <v>0</v>
      </c>
      <c r="J821" s="17" cm="1">
        <f t="array" aca="1" ref="J821" ca="1">IFERROR(_FV(STable[[#This Row],[Security Name]],"Beta"),0)</f>
        <v>1.8214999999999999</v>
      </c>
    </row>
    <row r="822" spans="1:10" x14ac:dyDescent="0.3">
      <c r="A822" t="s">
        <v>1915</v>
      </c>
      <c r="B822" t="e" vm="821">
        <v>#VALUE!</v>
      </c>
      <c r="C822" t="s">
        <v>4063</v>
      </c>
      <c r="D822" t="s">
        <v>4064</v>
      </c>
      <c r="E822">
        <v>2834</v>
      </c>
      <c r="F822" cm="1">
        <f t="array" aca="1" ref="F822" ca="1">IFERROR(_FV(STable[[#This Row],[Security Name]],"Market cap",TRUE),_FV(STable[[#This Row],[Security Name]],"Volume average",TRUE)*STable[[#This Row],[Price]])</f>
        <v>37405228</v>
      </c>
      <c r="G822" s="4" cm="1">
        <f t="array" aca="1" ref="G822" ca="1">_FV(STable[[#This Row],[Security Name]],"Price")</f>
        <v>4.04</v>
      </c>
      <c r="H822" s="1" cm="1">
        <f t="array" aca="1" ref="H822" ca="1">IFERROR(_FV(STable[[#This Row],[Security Name]],"Change (%)",TRUE),0)</f>
        <v>1.2531E-2</v>
      </c>
      <c r="I822" s="17" cm="1">
        <f t="array" aca="1" ref="I822" ca="1">IFERROR(_FV(STable[[#This Row],[Security Name]],"P/E",TRUE),0)</f>
        <v>0</v>
      </c>
      <c r="J822" s="17" cm="1">
        <f t="array" aca="1" ref="J822" ca="1">IFERROR(_FV(STable[[#This Row],[Security Name]],"Beta"),0)</f>
        <v>-0.59840000000000004</v>
      </c>
    </row>
    <row r="823" spans="1:10" x14ac:dyDescent="0.3">
      <c r="A823" t="s">
        <v>935</v>
      </c>
      <c r="B823" t="e" vm="822">
        <v>#VALUE!</v>
      </c>
      <c r="C823" t="s">
        <v>4063</v>
      </c>
      <c r="D823" t="s">
        <v>4064</v>
      </c>
      <c r="E823">
        <v>2834</v>
      </c>
      <c r="F823" cm="1">
        <f t="array" aca="1" ref="F823" ca="1">IFERROR(_FV(STable[[#This Row],[Security Name]],"Market cap",TRUE),_FV(STable[[#This Row],[Security Name]],"Volume average",TRUE)*STable[[#This Row],[Price]])</f>
        <v>8168772710</v>
      </c>
      <c r="G823" s="4" cm="1">
        <f t="array" aca="1" ref="G823" ca="1">_FV(STable[[#This Row],[Security Name]],"Price")</f>
        <v>66.325000000000003</v>
      </c>
      <c r="H823" s="1" cm="1">
        <f t="array" aca="1" ref="H823" ca="1">IFERROR(_FV(STable[[#This Row],[Security Name]],"Change (%)",TRUE),0)</f>
        <v>1.3833999999999999E-2</v>
      </c>
      <c r="I823" s="17" cm="1">
        <f t="array" aca="1" ref="I823" ca="1">IFERROR(_FV(STable[[#This Row],[Security Name]],"P/E",TRUE),0)</f>
        <v>0</v>
      </c>
      <c r="J823" s="17" cm="1">
        <f t="array" aca="1" ref="J823" ca="1">IFERROR(_FV(STable[[#This Row],[Security Name]],"Beta"),0)</f>
        <v>0.42070000000000002</v>
      </c>
    </row>
    <row r="824" spans="1:10" x14ac:dyDescent="0.3">
      <c r="A824" t="s">
        <v>1995</v>
      </c>
      <c r="B824" t="e" vm="823">
        <v>#VALUE!</v>
      </c>
      <c r="C824" t="s">
        <v>4063</v>
      </c>
      <c r="D824" t="s">
        <v>4064</v>
      </c>
      <c r="E824">
        <v>2834</v>
      </c>
      <c r="F824" cm="1">
        <f t="array" aca="1" ref="F824" ca="1">IFERROR(_FV(STable[[#This Row],[Security Name]],"Market cap",TRUE),_FV(STable[[#This Row],[Security Name]],"Volume average",TRUE)*STable[[#This Row],[Price]])</f>
        <v>1320144606</v>
      </c>
      <c r="G824" s="4" cm="1">
        <f t="array" aca="1" ref="G824" ca="1">_FV(STable[[#This Row],[Security Name]],"Price")</f>
        <v>21.475000000000001</v>
      </c>
      <c r="H824" s="1" cm="1">
        <f t="array" aca="1" ref="H824" ca="1">IFERROR(_FV(STable[[#This Row],[Security Name]],"Change (%)",TRUE),0)</f>
        <v>1.1659999999999999E-3</v>
      </c>
      <c r="I824" s="17" cm="1">
        <f t="array" aca="1" ref="I824" ca="1">IFERROR(_FV(STable[[#This Row],[Security Name]],"P/E",TRUE),0)</f>
        <v>0</v>
      </c>
      <c r="J824" s="17" cm="1">
        <f t="array" aca="1" ref="J824" ca="1">IFERROR(_FV(STable[[#This Row],[Security Name]],"Beta"),0)</f>
        <v>-1.6914</v>
      </c>
    </row>
    <row r="825" spans="1:10" x14ac:dyDescent="0.3">
      <c r="A825" t="s">
        <v>1802</v>
      </c>
      <c r="B825" t="e" vm="824">
        <v>#VALUE!</v>
      </c>
      <c r="C825" t="s">
        <v>4063</v>
      </c>
      <c r="D825" t="s">
        <v>4168</v>
      </c>
      <c r="E825">
        <v>2836</v>
      </c>
      <c r="F825" cm="1">
        <f t="array" aca="1" ref="F825" ca="1">IFERROR(_FV(STable[[#This Row],[Security Name]],"Market cap",TRUE),_FV(STable[[#This Row],[Security Name]],"Volume average",TRUE)*STable[[#This Row],[Price]])</f>
        <v>3295531370</v>
      </c>
      <c r="G825" s="4" cm="1">
        <f t="array" aca="1" ref="G825" ca="1">_FV(STable[[#This Row],[Security Name]],"Price")</f>
        <v>20.78</v>
      </c>
      <c r="H825" s="1" cm="1">
        <f t="array" aca="1" ref="H825" ca="1">IFERROR(_FV(STable[[#This Row],[Security Name]],"Change (%)",TRUE),0)</f>
        <v>3.3800000000000002E-3</v>
      </c>
      <c r="I825" s="17" cm="1">
        <f t="array" aca="1" ref="I825" ca="1">IFERROR(_FV(STable[[#This Row],[Security Name]],"P/E",TRUE),0)</f>
        <v>0</v>
      </c>
      <c r="J825" s="17" cm="1">
        <f t="array" aca="1" ref="J825" ca="1">IFERROR(_FV(STable[[#This Row],[Security Name]],"Beta"),0)</f>
        <v>1.0949</v>
      </c>
    </row>
    <row r="826" spans="1:10" x14ac:dyDescent="0.3">
      <c r="A826" t="s">
        <v>1592</v>
      </c>
      <c r="B826" t="e" vm="825">
        <v>#VALUE!</v>
      </c>
      <c r="C826" t="s">
        <v>4063</v>
      </c>
      <c r="D826" t="s">
        <v>4064</v>
      </c>
      <c r="E826">
        <v>2834</v>
      </c>
      <c r="F826" cm="1">
        <f t="array" aca="1" ref="F826" ca="1">IFERROR(_FV(STable[[#This Row],[Security Name]],"Market cap",TRUE),_FV(STable[[#This Row],[Security Name]],"Volume average",TRUE)*STable[[#This Row],[Price]])</f>
        <v>5033244298</v>
      </c>
      <c r="G826" s="4" cm="1">
        <f t="array" aca="1" ref="G826" ca="1">_FV(STable[[#This Row],[Security Name]],"Price")</f>
        <v>92.44</v>
      </c>
      <c r="H826" s="1" cm="1">
        <f t="array" aca="1" ref="H826" ca="1">IFERROR(_FV(STable[[#This Row],[Security Name]],"Change (%)",TRUE),0)</f>
        <v>-4.9519999999999998E-3</v>
      </c>
      <c r="I826" s="17" cm="1">
        <f t="array" aca="1" ref="I826" ca="1">IFERROR(_FV(STable[[#This Row],[Security Name]],"P/E",TRUE),0)</f>
        <v>0</v>
      </c>
      <c r="J826" s="17" cm="1">
        <f t="array" aca="1" ref="J826" ca="1">IFERROR(_FV(STable[[#This Row],[Security Name]],"Beta"),0)</f>
        <v>1.2615000000000001</v>
      </c>
    </row>
    <row r="827" spans="1:10" x14ac:dyDescent="0.3">
      <c r="A827" t="s">
        <v>2181</v>
      </c>
      <c r="B827" t="e" vm="826">
        <v>#VALUE!</v>
      </c>
      <c r="C827" t="s">
        <v>4063</v>
      </c>
      <c r="D827" t="s">
        <v>4168</v>
      </c>
      <c r="E827">
        <v>2836</v>
      </c>
      <c r="F827" cm="1">
        <f t="array" aca="1" ref="F827" ca="1">IFERROR(_FV(STable[[#This Row],[Security Name]],"Market cap",TRUE),_FV(STable[[#This Row],[Security Name]],"Volume average",TRUE)*STable[[#This Row],[Price]])</f>
        <v>204361344</v>
      </c>
      <c r="G827" s="4" cm="1">
        <f t="array" aca="1" ref="G827" ca="1">_FV(STable[[#This Row],[Security Name]],"Price")</f>
        <v>7.92</v>
      </c>
      <c r="H827" s="1" cm="1">
        <f t="array" aca="1" ref="H827" ca="1">IFERROR(_FV(STable[[#This Row],[Security Name]],"Change (%)",TRUE),0)</f>
        <v>5.1792999999999999E-2</v>
      </c>
      <c r="I827" s="17" cm="1">
        <f t="array" aca="1" ref="I827" ca="1">IFERROR(_FV(STable[[#This Row],[Security Name]],"P/E",TRUE),0)</f>
        <v>0</v>
      </c>
      <c r="J827" s="17" cm="1">
        <f t="array" aca="1" ref="J827" ca="1">IFERROR(_FV(STable[[#This Row],[Security Name]],"Beta"),0)</f>
        <v>1.3241000000000001</v>
      </c>
    </row>
    <row r="828" spans="1:10" x14ac:dyDescent="0.3">
      <c r="A828" t="s">
        <v>1372</v>
      </c>
      <c r="B828" t="e" vm="827">
        <v>#VALUE!</v>
      </c>
      <c r="C828" t="s">
        <v>4063</v>
      </c>
      <c r="D828" t="s">
        <v>4064</v>
      </c>
      <c r="E828">
        <v>2834</v>
      </c>
      <c r="F828" cm="1">
        <f t="array" aca="1" ref="F828" ca="1">IFERROR(_FV(STable[[#This Row],[Security Name]],"Market cap",TRUE),_FV(STable[[#This Row],[Security Name]],"Volume average",TRUE)*STable[[#This Row],[Price]])</f>
        <v>3336022826</v>
      </c>
      <c r="G828" s="4" cm="1">
        <f t="array" aca="1" ref="G828" ca="1">_FV(STable[[#This Row],[Security Name]],"Price")</f>
        <v>20.215</v>
      </c>
      <c r="H828" s="1" cm="1">
        <f t="array" aca="1" ref="H828" ca="1">IFERROR(_FV(STable[[#This Row],[Security Name]],"Change (%)",TRUE),0)</f>
        <v>1.5319000000000001E-2</v>
      </c>
      <c r="I828" s="17" cm="1">
        <f t="array" aca="1" ref="I828" ca="1">IFERROR(_FV(STable[[#This Row],[Security Name]],"P/E",TRUE),0)</f>
        <v>0</v>
      </c>
      <c r="J828" s="17" cm="1">
        <f t="array" aca="1" ref="J828" ca="1">IFERROR(_FV(STable[[#This Row],[Security Name]],"Beta"),0)</f>
        <v>1.2069000000000001</v>
      </c>
    </row>
    <row r="829" spans="1:10" x14ac:dyDescent="0.3">
      <c r="A829" t="s">
        <v>2645</v>
      </c>
      <c r="B829" t="e" vm="828">
        <v>#VALUE!</v>
      </c>
      <c r="C829" t="s">
        <v>4063</v>
      </c>
      <c r="D829" t="s">
        <v>4064</v>
      </c>
      <c r="E829">
        <v>2834</v>
      </c>
      <c r="F829" cm="1">
        <f t="array" aca="1" ref="F829" ca="1">IFERROR(_FV(STable[[#This Row],[Security Name]],"Market cap",TRUE),_FV(STable[[#This Row],[Security Name]],"Volume average",TRUE)*STable[[#This Row],[Price]])</f>
        <v>454213289</v>
      </c>
      <c r="G829" s="4" cm="1">
        <f t="array" aca="1" ref="G829" ca="1">_FV(STable[[#This Row],[Security Name]],"Price")</f>
        <v>8.7949999999999999</v>
      </c>
      <c r="H829" s="1" cm="1">
        <f t="array" aca="1" ref="H829" ca="1">IFERROR(_FV(STable[[#This Row],[Security Name]],"Change (%)",TRUE),0)</f>
        <v>2.0301999999999997E-2</v>
      </c>
      <c r="I829" s="17" cm="1">
        <f t="array" aca="1" ref="I829" ca="1">IFERROR(_FV(STable[[#This Row],[Security Name]],"P/E",TRUE),0)</f>
        <v>10.6271</v>
      </c>
      <c r="J829" s="17" cm="1">
        <f t="array" aca="1" ref="J829" ca="1">IFERROR(_FV(STable[[#This Row],[Security Name]],"Beta"),0)</f>
        <v>2.4456000000000002</v>
      </c>
    </row>
    <row r="830" spans="1:10" x14ac:dyDescent="0.3">
      <c r="A830" t="s">
        <v>2202</v>
      </c>
      <c r="B830" t="e" vm="829">
        <v>#VALUE!</v>
      </c>
      <c r="C830" t="s">
        <v>4063</v>
      </c>
      <c r="D830" t="s">
        <v>4168</v>
      </c>
      <c r="E830">
        <v>2836</v>
      </c>
      <c r="F830" cm="1">
        <f t="array" aca="1" ref="F830" ca="1">IFERROR(_FV(STable[[#This Row],[Security Name]],"Market cap",TRUE),_FV(STable[[#This Row],[Security Name]],"Volume average",TRUE)*STable[[#This Row],[Price]])</f>
        <v>538595338</v>
      </c>
      <c r="G830" s="4" cm="1">
        <f t="array" aca="1" ref="G830" ca="1">_FV(STable[[#This Row],[Security Name]],"Price")</f>
        <v>8.0399999999999991</v>
      </c>
      <c r="H830" s="1" cm="1">
        <f t="array" aca="1" ref="H830" ca="1">IFERROR(_FV(STable[[#This Row],[Security Name]],"Change (%)",TRUE),0)</f>
        <v>-4.9499999999999995E-3</v>
      </c>
      <c r="I830" s="17" cm="1">
        <f t="array" aca="1" ref="I830" ca="1">IFERROR(_FV(STable[[#This Row],[Security Name]],"P/E",TRUE),0)</f>
        <v>0</v>
      </c>
      <c r="J830" s="17" cm="1">
        <f t="array" aca="1" ref="J830" ca="1">IFERROR(_FV(STable[[#This Row],[Security Name]],"Beta"),0)</f>
        <v>5.33E-2</v>
      </c>
    </row>
    <row r="831" spans="1:10" x14ac:dyDescent="0.3">
      <c r="A831" t="s">
        <v>2216</v>
      </c>
      <c r="B831" t="e" vm="830">
        <v>#VALUE!</v>
      </c>
      <c r="C831" t="s">
        <v>4063</v>
      </c>
      <c r="D831" t="s">
        <v>4064</v>
      </c>
      <c r="E831">
        <v>2834</v>
      </c>
      <c r="F831" cm="1">
        <f t="array" aca="1" ref="F831" ca="1">IFERROR(_FV(STable[[#This Row],[Security Name]],"Market cap",TRUE),_FV(STable[[#This Row],[Security Name]],"Volume average",TRUE)*STable[[#This Row],[Price]])</f>
        <v>408592307</v>
      </c>
      <c r="G831" s="4" cm="1">
        <f t="array" aca="1" ref="G831" ca="1">_FV(STable[[#This Row],[Security Name]],"Price")</f>
        <v>14.08</v>
      </c>
      <c r="H831" s="1" cm="1">
        <f t="array" aca="1" ref="H831" ca="1">IFERROR(_FV(STable[[#This Row],[Security Name]],"Change (%)",TRUE),0)</f>
        <v>1.4219999999999999E-3</v>
      </c>
      <c r="I831" s="17" cm="1">
        <f t="array" aca="1" ref="I831" ca="1">IFERROR(_FV(STable[[#This Row],[Security Name]],"P/E",TRUE),0)</f>
        <v>0</v>
      </c>
      <c r="J831" s="17" cm="1">
        <f t="array" aca="1" ref="J831" ca="1">IFERROR(_FV(STable[[#This Row],[Security Name]],"Beta"),0)</f>
        <v>1.0331999999999999</v>
      </c>
    </row>
    <row r="832" spans="1:10" x14ac:dyDescent="0.3">
      <c r="A832" t="s">
        <v>1778</v>
      </c>
      <c r="B832" t="e" vm="831">
        <v>#VALUE!</v>
      </c>
      <c r="C832" t="s">
        <v>4063</v>
      </c>
      <c r="D832" t="s">
        <v>4168</v>
      </c>
      <c r="E832">
        <v>2836</v>
      </c>
      <c r="F832" cm="1">
        <f t="array" aca="1" ref="F832" ca="1">IFERROR(_FV(STable[[#This Row],[Security Name]],"Market cap",TRUE),_FV(STable[[#This Row],[Security Name]],"Volume average",TRUE)*STable[[#This Row],[Price]])</f>
        <v>11394807852</v>
      </c>
      <c r="G832" s="4" cm="1">
        <f t="array" aca="1" ref="G832" ca="1">_FV(STable[[#This Row],[Security Name]],"Price")</f>
        <v>44.86</v>
      </c>
      <c r="H832" s="1" cm="1">
        <f t="array" aca="1" ref="H832" ca="1">IFERROR(_FV(STable[[#This Row],[Security Name]],"Change (%)",TRUE),0)</f>
        <v>1.0815999999999999E-2</v>
      </c>
      <c r="I832" s="17" cm="1">
        <f t="array" aca="1" ref="I832" ca="1">IFERROR(_FV(STable[[#This Row],[Security Name]],"P/E",TRUE),0)</f>
        <v>16.115200000000002</v>
      </c>
      <c r="J832" s="17" cm="1">
        <f t="array" aca="1" ref="J832" ca="1">IFERROR(_FV(STable[[#This Row],[Security Name]],"Beta"),0)</f>
        <v>0.39240000000000003</v>
      </c>
    </row>
    <row r="833" spans="1:10" x14ac:dyDescent="0.3">
      <c r="A833" t="s">
        <v>2761</v>
      </c>
      <c r="B833" t="e" vm="832">
        <v>#VALUE!</v>
      </c>
      <c r="C833" t="s">
        <v>4063</v>
      </c>
      <c r="D833" t="s">
        <v>4064</v>
      </c>
      <c r="E833">
        <v>2834</v>
      </c>
      <c r="F833" cm="1">
        <f t="array" aca="1" ref="F833" ca="1">IFERROR(_FV(STable[[#This Row],[Security Name]],"Market cap",TRUE),_FV(STable[[#This Row],[Security Name]],"Volume average",TRUE)*STable[[#This Row],[Price]])</f>
        <v>620759644</v>
      </c>
      <c r="G833" s="4" cm="1">
        <f t="array" aca="1" ref="G833" ca="1">_FV(STable[[#This Row],[Security Name]],"Price")</f>
        <v>33.270000000000003</v>
      </c>
      <c r="H833" s="1" cm="1">
        <f t="array" aca="1" ref="H833" ca="1">IFERROR(_FV(STable[[#This Row],[Security Name]],"Change (%)",TRUE),0)</f>
        <v>5.8543000000000005E-2</v>
      </c>
      <c r="I833" s="17" cm="1">
        <f t="array" aca="1" ref="I833" ca="1">IFERROR(_FV(STable[[#This Row],[Security Name]],"P/E",TRUE),0)</f>
        <v>0</v>
      </c>
      <c r="J833" s="17" cm="1">
        <f t="array" aca="1" ref="J833" ca="1">IFERROR(_FV(STable[[#This Row],[Security Name]],"Beta"),0)</f>
        <v>3.2189000000000001</v>
      </c>
    </row>
    <row r="834" spans="1:10" x14ac:dyDescent="0.3">
      <c r="A834" t="s">
        <v>1609</v>
      </c>
      <c r="B834" t="e" vm="833">
        <v>#VALUE!</v>
      </c>
      <c r="C834" t="s">
        <v>4063</v>
      </c>
      <c r="D834" t="s">
        <v>4168</v>
      </c>
      <c r="E834">
        <v>2836</v>
      </c>
      <c r="F834" cm="1">
        <f t="array" aca="1" ref="F834" ca="1">IFERROR(_FV(STable[[#This Row],[Security Name]],"Market cap",TRUE),_FV(STable[[#This Row],[Security Name]],"Volume average",TRUE)*STable[[#This Row],[Price]])</f>
        <v>536551159</v>
      </c>
      <c r="G834" s="4" cm="1">
        <f t="array" aca="1" ref="G834" ca="1">_FV(STable[[#This Row],[Security Name]],"Price")</f>
        <v>10.51</v>
      </c>
      <c r="H834" s="1" cm="1">
        <f t="array" aca="1" ref="H834" ca="1">IFERROR(_FV(STable[[#This Row],[Security Name]],"Change (%)",TRUE),0)</f>
        <v>4.4732000000000001E-2</v>
      </c>
      <c r="I834" s="17" cm="1">
        <f t="array" aca="1" ref="I834" ca="1">IFERROR(_FV(STable[[#This Row],[Security Name]],"P/E",TRUE),0)</f>
        <v>0</v>
      </c>
      <c r="J834" s="17" cm="1">
        <f t="array" aca="1" ref="J834" ca="1">IFERROR(_FV(STable[[#This Row],[Security Name]],"Beta"),0)</f>
        <v>2.9447000000000001</v>
      </c>
    </row>
    <row r="835" spans="1:10" x14ac:dyDescent="0.3">
      <c r="A835" t="s">
        <v>2562</v>
      </c>
      <c r="B835" t="e" vm="834">
        <v>#VALUE!</v>
      </c>
      <c r="C835" t="s">
        <v>4063</v>
      </c>
      <c r="D835" t="s">
        <v>4168</v>
      </c>
      <c r="E835">
        <v>2836</v>
      </c>
      <c r="F835" cm="1">
        <f t="array" aca="1" ref="F835" ca="1">IFERROR(_FV(STable[[#This Row],[Security Name]],"Market cap",TRUE),_FV(STable[[#This Row],[Security Name]],"Volume average",TRUE)*STable[[#This Row],[Price]])</f>
        <v>234086472</v>
      </c>
      <c r="G835" s="4" cm="1">
        <f t="array" aca="1" ref="G835" ca="1">_FV(STable[[#This Row],[Security Name]],"Price")</f>
        <v>6.79</v>
      </c>
      <c r="H835" s="1" cm="1">
        <f t="array" aca="1" ref="H835" ca="1">IFERROR(_FV(STable[[#This Row],[Security Name]],"Change (%)",TRUE),0)</f>
        <v>7.7778E-2</v>
      </c>
      <c r="I835" s="17" cm="1">
        <f t="array" aca="1" ref="I835" ca="1">IFERROR(_FV(STable[[#This Row],[Security Name]],"P/E",TRUE),0)</f>
        <v>0</v>
      </c>
      <c r="J835" s="17" cm="1">
        <f t="array" aca="1" ref="J835" ca="1">IFERROR(_FV(STable[[#This Row],[Security Name]],"Beta"),0)</f>
        <v>0.91869999999999996</v>
      </c>
    </row>
    <row r="836" spans="1:10" x14ac:dyDescent="0.3">
      <c r="A836" t="s">
        <v>2673</v>
      </c>
      <c r="B836" t="e" vm="835">
        <v>#VALUE!</v>
      </c>
      <c r="C836" t="s">
        <v>4063</v>
      </c>
      <c r="D836" t="s">
        <v>4064</v>
      </c>
      <c r="E836">
        <v>2834</v>
      </c>
      <c r="F836" cm="1">
        <f t="array" aca="1" ref="F836" ca="1">IFERROR(_FV(STable[[#This Row],[Security Name]],"Market cap",TRUE),_FV(STable[[#This Row],[Security Name]],"Volume average",TRUE)*STable[[#This Row],[Price]])</f>
        <v>308176312</v>
      </c>
      <c r="G836" s="4" cm="1">
        <f t="array" aca="1" ref="G836" ca="1">_FV(STable[[#This Row],[Security Name]],"Price")</f>
        <v>5.25</v>
      </c>
      <c r="H836" s="1" cm="1">
        <f t="array" aca="1" ref="H836" ca="1">IFERROR(_FV(STable[[#This Row],[Security Name]],"Change (%)",TRUE),0)</f>
        <v>8.0246999999999999E-2</v>
      </c>
      <c r="I836" s="17" cm="1">
        <f t="array" aca="1" ref="I836" ca="1">IFERROR(_FV(STable[[#This Row],[Security Name]],"P/E",TRUE),0)</f>
        <v>0</v>
      </c>
      <c r="J836" s="17" cm="1">
        <f t="array" aca="1" ref="J836" ca="1">IFERROR(_FV(STable[[#This Row],[Security Name]],"Beta"),0)</f>
        <v>3.1</v>
      </c>
    </row>
    <row r="837" spans="1:10" x14ac:dyDescent="0.3">
      <c r="A837" t="s">
        <v>2398</v>
      </c>
      <c r="B837" t="e" vm="836">
        <v>#VALUE!</v>
      </c>
      <c r="C837" t="s">
        <v>4063</v>
      </c>
      <c r="D837" t="s">
        <v>4064</v>
      </c>
      <c r="E837">
        <v>2834</v>
      </c>
      <c r="F837" cm="1">
        <f t="array" aca="1" ref="F837" ca="1">IFERROR(_FV(STable[[#This Row],[Security Name]],"Market cap",TRUE),_FV(STable[[#This Row],[Security Name]],"Volume average",TRUE)*STable[[#This Row],[Price]])</f>
        <v>4538880118</v>
      </c>
      <c r="G837" s="4" cm="1">
        <f t="array" aca="1" ref="G837" ca="1">_FV(STable[[#This Row],[Security Name]],"Price")</f>
        <v>14.455</v>
      </c>
      <c r="H837" s="1" cm="1">
        <f t="array" aca="1" ref="H837" ca="1">IFERROR(_FV(STable[[#This Row],[Security Name]],"Change (%)",TRUE),0)</f>
        <v>3.4600000000000001E-4</v>
      </c>
      <c r="I837" s="17" cm="1">
        <f t="array" aca="1" ref="I837" ca="1">IFERROR(_FV(STable[[#This Row],[Security Name]],"P/E",TRUE),0)</f>
        <v>0</v>
      </c>
      <c r="J837" s="17" cm="1">
        <f t="array" aca="1" ref="J837" ca="1">IFERROR(_FV(STable[[#This Row],[Security Name]],"Beta"),0)</f>
        <v>0.4667</v>
      </c>
    </row>
    <row r="838" spans="1:10" x14ac:dyDescent="0.3">
      <c r="A838" t="s">
        <v>853</v>
      </c>
      <c r="B838" t="e" vm="837">
        <v>#VALUE!</v>
      </c>
      <c r="C838" t="s">
        <v>4063</v>
      </c>
      <c r="D838" t="s">
        <v>4168</v>
      </c>
      <c r="E838">
        <v>2836</v>
      </c>
      <c r="F838" cm="1">
        <f t="array" aca="1" ref="F838" ca="1">IFERROR(_FV(STable[[#This Row],[Security Name]],"Market cap",TRUE),_FV(STable[[#This Row],[Security Name]],"Volume average",TRUE)*STable[[#This Row],[Price]])</f>
        <v>171189338239</v>
      </c>
      <c r="G838" s="4" cm="1">
        <f t="array" aca="1" ref="G838" ca="1">_FV(STable[[#This Row],[Security Name]],"Price")</f>
        <v>137.91999999999999</v>
      </c>
      <c r="H838" s="1" cm="1">
        <f t="array" aca="1" ref="H838" ca="1">IFERROR(_FV(STable[[#This Row],[Security Name]],"Change (%)",TRUE),0)</f>
        <v>-4.5469999999999998E-3</v>
      </c>
      <c r="I838" s="17" cm="1">
        <f t="array" aca="1" ref="I838" ca="1">IFERROR(_FV(STable[[#This Row],[Security Name]],"P/E",TRUE),0)</f>
        <v>20.331099999999999</v>
      </c>
      <c r="J838" s="17" cm="1">
        <f t="array" aca="1" ref="J838" ca="1">IFERROR(_FV(STable[[#This Row],[Security Name]],"Beta"),0)</f>
        <v>0.39350000000000002</v>
      </c>
    </row>
    <row r="839" spans="1:10" x14ac:dyDescent="0.3">
      <c r="A839" t="s">
        <v>1503</v>
      </c>
      <c r="B839" t="e" vm="838">
        <v>#VALUE!</v>
      </c>
      <c r="C839" t="s">
        <v>4063</v>
      </c>
      <c r="D839" t="s">
        <v>4064</v>
      </c>
      <c r="E839">
        <v>2834</v>
      </c>
      <c r="F839" cm="1">
        <f t="array" aca="1" ref="F839" ca="1">IFERROR(_FV(STable[[#This Row],[Security Name]],"Market cap",TRUE),_FV(STable[[#This Row],[Security Name]],"Volume average",TRUE)*STable[[#This Row],[Price]])</f>
        <v>1930125180</v>
      </c>
      <c r="G839" s="4" cm="1">
        <f t="array" aca="1" ref="G839" ca="1">_FV(STable[[#This Row],[Security Name]],"Price")</f>
        <v>29.29</v>
      </c>
      <c r="H839" s="1" cm="1">
        <f t="array" aca="1" ref="H839" ca="1">IFERROR(_FV(STable[[#This Row],[Security Name]],"Change (%)",TRUE),0)</f>
        <v>1.49E-2</v>
      </c>
      <c r="I839" s="17" cm="1">
        <f t="array" aca="1" ref="I839" ca="1">IFERROR(_FV(STable[[#This Row],[Security Name]],"P/E",TRUE),0)</f>
        <v>5.1429</v>
      </c>
      <c r="J839" s="17" cm="1">
        <f t="array" aca="1" ref="J839" ca="1">IFERROR(_FV(STable[[#This Row],[Security Name]],"Beta"),0)</f>
        <v>0.2944</v>
      </c>
    </row>
    <row r="840" spans="1:10" x14ac:dyDescent="0.3">
      <c r="A840" t="s">
        <v>2150</v>
      </c>
      <c r="B840" t="e" vm="839">
        <v>#VALUE!</v>
      </c>
      <c r="C840" t="s">
        <v>4063</v>
      </c>
      <c r="D840" t="s">
        <v>4064</v>
      </c>
      <c r="E840">
        <v>2834</v>
      </c>
      <c r="F840" cm="1">
        <f t="array" aca="1" ref="F840" ca="1">IFERROR(_FV(STable[[#This Row],[Security Name]],"Market cap",TRUE),_FV(STable[[#This Row],[Security Name]],"Volume average",TRUE)*STable[[#This Row],[Price]])</f>
        <v>387927120</v>
      </c>
      <c r="G840" s="4" cm="1">
        <f t="array" aca="1" ref="G840" ca="1">_FV(STable[[#This Row],[Security Name]],"Price")</f>
        <v>28</v>
      </c>
      <c r="H840" s="1" cm="1">
        <f t="array" aca="1" ref="H840" ca="1">IFERROR(_FV(STable[[#This Row],[Security Name]],"Change (%)",TRUE),0)</f>
        <v>3.3210000000000003E-2</v>
      </c>
      <c r="I840" s="17" cm="1">
        <f t="array" aca="1" ref="I840" ca="1">IFERROR(_FV(STable[[#This Row],[Security Name]],"P/E",TRUE),0)</f>
        <v>0</v>
      </c>
      <c r="J840" s="17" cm="1">
        <f t="array" aca="1" ref="J840" ca="1">IFERROR(_FV(STable[[#This Row],[Security Name]],"Beta"),0)</f>
        <v>1.5273000000000001</v>
      </c>
    </row>
    <row r="841" spans="1:10" x14ac:dyDescent="0.3">
      <c r="A841" t="s">
        <v>2701</v>
      </c>
      <c r="B841" t="e" vm="840">
        <v>#VALUE!</v>
      </c>
      <c r="C841" t="s">
        <v>4063</v>
      </c>
      <c r="D841" t="s">
        <v>4168</v>
      </c>
      <c r="E841">
        <v>2836</v>
      </c>
      <c r="F841" cm="1">
        <f t="array" aca="1" ref="F841" ca="1">IFERROR(_FV(STable[[#This Row],[Security Name]],"Market cap",TRUE),_FV(STable[[#This Row],[Security Name]],"Volume average",TRUE)*STable[[#This Row],[Price]])</f>
        <v>1573908228</v>
      </c>
      <c r="G841" s="4" cm="1">
        <f t="array" aca="1" ref="G841" ca="1">_FV(STable[[#This Row],[Security Name]],"Price")</f>
        <v>19.670000000000002</v>
      </c>
      <c r="H841" s="1" cm="1">
        <f t="array" aca="1" ref="H841" ca="1">IFERROR(_FV(STable[[#This Row],[Security Name]],"Change (%)",TRUE),0)</f>
        <v>5.1872000000000001E-2</v>
      </c>
      <c r="I841" s="17" cm="1">
        <f t="array" aca="1" ref="I841" ca="1">IFERROR(_FV(STable[[#This Row],[Security Name]],"P/E",TRUE),0)</f>
        <v>78.491600000000005</v>
      </c>
      <c r="J841" s="17" cm="1">
        <f t="array" aca="1" ref="J841" ca="1">IFERROR(_FV(STable[[#This Row],[Security Name]],"Beta"),0)</f>
        <v>1.6367</v>
      </c>
    </row>
    <row r="842" spans="1:10" x14ac:dyDescent="0.3">
      <c r="A842" t="s">
        <v>2537</v>
      </c>
      <c r="B842" t="e" vm="841">
        <v>#VALUE!</v>
      </c>
      <c r="C842" t="s">
        <v>4063</v>
      </c>
      <c r="D842" t="s">
        <v>4064</v>
      </c>
      <c r="E842">
        <v>2834</v>
      </c>
      <c r="F842" cm="1">
        <f t="array" aca="1" ref="F842" ca="1">IFERROR(_FV(STable[[#This Row],[Security Name]],"Market cap",TRUE),_FV(STable[[#This Row],[Security Name]],"Volume average",TRUE)*STable[[#This Row],[Price]])</f>
        <v>5985165404</v>
      </c>
      <c r="G842" s="4" cm="1">
        <f t="array" aca="1" ref="G842" ca="1">_FV(STable[[#This Row],[Security Name]],"Price")</f>
        <v>8.7050000000000001</v>
      </c>
      <c r="H842" s="1" cm="1">
        <f t="array" aca="1" ref="H842" ca="1">IFERROR(_FV(STable[[#This Row],[Security Name]],"Change (%)",TRUE),0)</f>
        <v>1.2209000000000001E-2</v>
      </c>
      <c r="I842" s="17" cm="1">
        <f t="array" aca="1" ref="I842" ca="1">IFERROR(_FV(STable[[#This Row],[Security Name]],"P/E",TRUE),0)</f>
        <v>12.5959</v>
      </c>
      <c r="J842" s="17" cm="1">
        <f t="array" aca="1" ref="J842" ca="1">IFERROR(_FV(STable[[#This Row],[Security Name]],"Beta"),0)</f>
        <v>0.71419999999999995</v>
      </c>
    </row>
    <row r="843" spans="1:10" x14ac:dyDescent="0.3">
      <c r="A843" t="s">
        <v>172</v>
      </c>
      <c r="B843" t="e" vm="842">
        <v>#VALUE!</v>
      </c>
      <c r="C843" t="s">
        <v>4063</v>
      </c>
      <c r="D843" t="s">
        <v>4064</v>
      </c>
      <c r="E843">
        <v>2834</v>
      </c>
      <c r="F843" cm="1">
        <f t="array" aca="1" ref="F843" ca="1">IFERROR(_FV(STable[[#This Row],[Security Name]],"Market cap",TRUE),_FV(STable[[#This Row],[Security Name]],"Volume average",TRUE)*STable[[#This Row],[Price]])</f>
        <v>1432789000</v>
      </c>
      <c r="G843" s="4" cm="1">
        <f t="array" aca="1" ref="G843" ca="1">_FV(STable[[#This Row],[Security Name]],"Price")</f>
        <v>177.3</v>
      </c>
      <c r="H843" s="1" cm="1">
        <f t="array" aca="1" ref="H843" ca="1">IFERROR(_FV(STable[[#This Row],[Security Name]],"Change (%)",TRUE),0)</f>
        <v>1.4883E-2</v>
      </c>
      <c r="I843" s="17" cm="1">
        <f t="array" aca="1" ref="I843" ca="1">IFERROR(_FV(STable[[#This Row],[Security Name]],"P/E",TRUE),0)</f>
        <v>6.4588000000000001</v>
      </c>
      <c r="J843" s="17" cm="1">
        <f t="array" aca="1" ref="J843" ca="1">IFERROR(_FV(STable[[#This Row],[Security Name]],"Beta"),0)</f>
        <v>1.1497999999999999</v>
      </c>
    </row>
    <row r="844" spans="1:10" x14ac:dyDescent="0.3">
      <c r="A844" t="s">
        <v>2089</v>
      </c>
      <c r="B844" t="e" vm="843">
        <v>#VALUE!</v>
      </c>
      <c r="C844" t="s">
        <v>4063</v>
      </c>
      <c r="D844" t="s">
        <v>4064</v>
      </c>
      <c r="E844">
        <v>2834</v>
      </c>
      <c r="F844" cm="1">
        <f t="array" aca="1" ref="F844" ca="1">IFERROR(_FV(STable[[#This Row],[Security Name]],"Market cap",TRUE),_FV(STable[[#This Row],[Security Name]],"Volume average",TRUE)*STable[[#This Row],[Price]])</f>
        <v>742382901</v>
      </c>
      <c r="G844" s="4" cm="1">
        <f t="array" aca="1" ref="G844" ca="1">_FV(STable[[#This Row],[Security Name]],"Price")</f>
        <v>8.1300000000000008</v>
      </c>
      <c r="H844" s="1" cm="1">
        <f t="array" aca="1" ref="H844" ca="1">IFERROR(_FV(STable[[#This Row],[Security Name]],"Change (%)",TRUE),0)</f>
        <v>2.9114000000000001E-2</v>
      </c>
      <c r="I844" s="17" cm="1">
        <f t="array" aca="1" ref="I844" ca="1">IFERROR(_FV(STable[[#This Row],[Security Name]],"P/E",TRUE),0)</f>
        <v>125.8514</v>
      </c>
      <c r="J844" s="17" cm="1">
        <f t="array" aca="1" ref="J844" ca="1">IFERROR(_FV(STable[[#This Row],[Security Name]],"Beta"),0)</f>
        <v>2.0365000000000002</v>
      </c>
    </row>
    <row r="845" spans="1:10" x14ac:dyDescent="0.3">
      <c r="A845" t="s">
        <v>1142</v>
      </c>
      <c r="B845" t="e" vm="844">
        <v>#VALUE!</v>
      </c>
      <c r="C845" t="s">
        <v>4063</v>
      </c>
      <c r="D845" t="s">
        <v>4168</v>
      </c>
      <c r="E845">
        <v>2836</v>
      </c>
      <c r="F845" cm="1">
        <f t="array" aca="1" ref="F845" ca="1">IFERROR(_FV(STable[[#This Row],[Security Name]],"Market cap",TRUE),_FV(STable[[#This Row],[Security Name]],"Volume average",TRUE)*STable[[#This Row],[Price]])</f>
        <v>8162286898</v>
      </c>
      <c r="G845" s="4" cm="1">
        <f t="array" aca="1" ref="G845" ca="1">_FV(STable[[#This Row],[Security Name]],"Price")</f>
        <v>68.894999999999996</v>
      </c>
      <c r="H845" s="1" cm="1">
        <f t="array" aca="1" ref="H845" ca="1">IFERROR(_FV(STable[[#This Row],[Security Name]],"Change (%)",TRUE),0)</f>
        <v>3.3839000000000001E-2</v>
      </c>
      <c r="I845" s="17" cm="1">
        <f t="array" aca="1" ref="I845" ca="1">IFERROR(_FV(STable[[#This Row],[Security Name]],"P/E",TRUE),0)</f>
        <v>27.6509</v>
      </c>
      <c r="J845" s="17" cm="1">
        <f t="array" aca="1" ref="J845" ca="1">IFERROR(_FV(STable[[#This Row],[Security Name]],"Beta"),0)</f>
        <v>0.94799999999999995</v>
      </c>
    </row>
    <row r="846" spans="1:10" x14ac:dyDescent="0.3">
      <c r="A846" t="s">
        <v>2608</v>
      </c>
      <c r="B846" t="e" vm="845">
        <v>#VALUE!</v>
      </c>
      <c r="C846" t="s">
        <v>4063</v>
      </c>
      <c r="D846" t="s">
        <v>4168</v>
      </c>
      <c r="E846">
        <v>2836</v>
      </c>
      <c r="F846" cm="1">
        <f t="array" aca="1" ref="F846" ca="1">IFERROR(_FV(STable[[#This Row],[Security Name]],"Market cap",TRUE),_FV(STable[[#This Row],[Security Name]],"Volume average",TRUE)*STable[[#This Row],[Price]])</f>
        <v>157233926</v>
      </c>
      <c r="G846" s="4" cm="1">
        <f t="array" aca="1" ref="G846" ca="1">_FV(STable[[#This Row],[Security Name]],"Price")</f>
        <v>0.70820000000000005</v>
      </c>
      <c r="H846" s="1" cm="1">
        <f t="array" aca="1" ref="H846" ca="1">IFERROR(_FV(STable[[#This Row],[Security Name]],"Change (%)",TRUE),0)</f>
        <v>3.5985999999999997E-2</v>
      </c>
      <c r="I846" s="17" cm="1">
        <f t="array" aca="1" ref="I846" ca="1">IFERROR(_FV(STable[[#This Row],[Security Name]],"P/E",TRUE),0)</f>
        <v>0</v>
      </c>
      <c r="J846" s="17" cm="1">
        <f t="array" aca="1" ref="J846" ca="1">IFERROR(_FV(STable[[#This Row],[Security Name]],"Beta"),0)</f>
        <v>2.1515</v>
      </c>
    </row>
    <row r="847" spans="1:10" x14ac:dyDescent="0.3">
      <c r="A847" t="s">
        <v>1213</v>
      </c>
      <c r="B847" t="e" vm="846">
        <v>#VALUE!</v>
      </c>
      <c r="C847" t="s">
        <v>4063</v>
      </c>
      <c r="D847" t="s">
        <v>4064</v>
      </c>
      <c r="E847">
        <v>2834</v>
      </c>
      <c r="F847" cm="1">
        <f t="array" aca="1" ref="F847" ca="1">IFERROR(_FV(STable[[#This Row],[Security Name]],"Market cap",TRUE),_FV(STable[[#This Row],[Security Name]],"Volume average",TRUE)*STable[[#This Row],[Price]])</f>
        <v>2960650021</v>
      </c>
      <c r="G847" s="4" cm="1">
        <f t="array" aca="1" ref="G847" ca="1">_FV(STable[[#This Row],[Security Name]],"Price")</f>
        <v>33.715000000000003</v>
      </c>
      <c r="H847" s="1" cm="1">
        <f t="array" aca="1" ref="H847" ca="1">IFERROR(_FV(STable[[#This Row],[Security Name]],"Change (%)",TRUE),0)</f>
        <v>3.7066000000000002E-2</v>
      </c>
      <c r="I847" s="17" cm="1">
        <f t="array" aca="1" ref="I847" ca="1">IFERROR(_FV(STable[[#This Row],[Security Name]],"P/E",TRUE),0)</f>
        <v>0</v>
      </c>
      <c r="J847" s="17" cm="1">
        <f t="array" aca="1" ref="J847" ca="1">IFERROR(_FV(STable[[#This Row],[Security Name]],"Beta"),0)</f>
        <v>4.6300000000000001E-2</v>
      </c>
    </row>
    <row r="848" spans="1:10" x14ac:dyDescent="0.3">
      <c r="A848" t="s">
        <v>1021</v>
      </c>
      <c r="B848" t="e" vm="847">
        <v>#VALUE!</v>
      </c>
      <c r="C848" t="s">
        <v>4063</v>
      </c>
      <c r="D848" t="s">
        <v>4168</v>
      </c>
      <c r="E848">
        <v>2836</v>
      </c>
      <c r="F848" cm="1">
        <f t="array" aca="1" ref="F848" ca="1">IFERROR(_FV(STable[[#This Row],[Security Name]],"Market cap",TRUE),_FV(STable[[#This Row],[Security Name]],"Volume average",TRUE)*STable[[#This Row],[Price]])</f>
        <v>1591825512</v>
      </c>
      <c r="G848" s="4" cm="1">
        <f t="array" aca="1" ref="G848" ca="1">_FV(STable[[#This Row],[Security Name]],"Price")</f>
        <v>31.4</v>
      </c>
      <c r="H848" s="1" cm="1">
        <f t="array" aca="1" ref="H848" ca="1">IFERROR(_FV(STable[[#This Row],[Security Name]],"Change (%)",TRUE),0)</f>
        <v>6.3729999999999993E-4</v>
      </c>
      <c r="I848" s="17" cm="1">
        <f t="array" aca="1" ref="I848" ca="1">IFERROR(_FV(STable[[#This Row],[Security Name]],"P/E",TRUE),0)</f>
        <v>0</v>
      </c>
      <c r="J848" s="17" cm="1">
        <f t="array" aca="1" ref="J848" ca="1">IFERROR(_FV(STable[[#This Row],[Security Name]],"Beta"),0)</f>
        <v>0.85309999999999997</v>
      </c>
    </row>
    <row r="849" spans="1:10" x14ac:dyDescent="0.3">
      <c r="A849" t="s">
        <v>2129</v>
      </c>
      <c r="B849" t="e" vm="848">
        <v>#VALUE!</v>
      </c>
      <c r="C849" t="s">
        <v>4063</v>
      </c>
      <c r="D849" t="s">
        <v>4064</v>
      </c>
      <c r="E849">
        <v>2834</v>
      </c>
      <c r="F849" cm="1">
        <f t="array" aca="1" ref="F849" ca="1">IFERROR(_FV(STable[[#This Row],[Security Name]],"Market cap",TRUE),_FV(STable[[#This Row],[Security Name]],"Volume average",TRUE)*STable[[#This Row],[Price]])</f>
        <v>2770632068</v>
      </c>
      <c r="G849" s="4" cm="1">
        <f t="array" aca="1" ref="G849" ca="1">_FV(STable[[#This Row],[Security Name]],"Price")</f>
        <v>24.49</v>
      </c>
      <c r="H849" s="1" cm="1">
        <f t="array" aca="1" ref="H849" ca="1">IFERROR(_FV(STable[[#This Row],[Security Name]],"Change (%)",TRUE),0)</f>
        <v>5.2880000000000003E-2</v>
      </c>
      <c r="I849" s="17" cm="1">
        <f t="array" aca="1" ref="I849" ca="1">IFERROR(_FV(STable[[#This Row],[Security Name]],"P/E",TRUE),0)</f>
        <v>0</v>
      </c>
      <c r="J849" s="17" cm="1">
        <f t="array" aca="1" ref="J849" ca="1">IFERROR(_FV(STable[[#This Row],[Security Name]],"Beta"),0)</f>
        <v>2.1960000000000002</v>
      </c>
    </row>
    <row r="850" spans="1:10" x14ac:dyDescent="0.3">
      <c r="A850" t="s">
        <v>1460</v>
      </c>
      <c r="B850" t="e" vm="849">
        <v>#VALUE!</v>
      </c>
      <c r="C850" t="s">
        <v>4063</v>
      </c>
      <c r="D850" t="s">
        <v>4168</v>
      </c>
      <c r="E850">
        <v>2836</v>
      </c>
      <c r="F850" cm="1">
        <f t="array" aca="1" ref="F850" ca="1">IFERROR(_FV(STable[[#This Row],[Security Name]],"Market cap",TRUE),_FV(STable[[#This Row],[Security Name]],"Volume average",TRUE)*STable[[#This Row],[Price]])</f>
        <v>5915663393</v>
      </c>
      <c r="G850" s="4" cm="1">
        <f t="array" aca="1" ref="G850" ca="1">_FV(STable[[#This Row],[Security Name]],"Price")</f>
        <v>29.065000000000001</v>
      </c>
      <c r="H850" s="1" cm="1">
        <f t="array" aca="1" ref="H850" ca="1">IFERROR(_FV(STable[[#This Row],[Security Name]],"Change (%)",TRUE),0)</f>
        <v>6.2705999999999998E-2</v>
      </c>
      <c r="I850" s="17" cm="1">
        <f t="array" aca="1" ref="I850" ca="1">IFERROR(_FV(STable[[#This Row],[Security Name]],"P/E",TRUE),0)</f>
        <v>0</v>
      </c>
      <c r="J850" s="17" cm="1">
        <f t="array" aca="1" ref="J850" ca="1">IFERROR(_FV(STable[[#This Row],[Security Name]],"Beta"),0)</f>
        <v>0.71850000000000003</v>
      </c>
    </row>
    <row r="851" spans="1:10" x14ac:dyDescent="0.3">
      <c r="A851" t="s">
        <v>1358</v>
      </c>
      <c r="B851" t="e" vm="850">
        <v>#VALUE!</v>
      </c>
      <c r="C851" t="s">
        <v>4063</v>
      </c>
      <c r="D851" t="s">
        <v>4168</v>
      </c>
      <c r="E851">
        <v>2836</v>
      </c>
      <c r="F851" cm="1">
        <f t="array" aca="1" ref="F851" ca="1">IFERROR(_FV(STable[[#This Row],[Security Name]],"Market cap",TRUE),_FV(STable[[#This Row],[Security Name]],"Volume average",TRUE)*STable[[#This Row],[Price]])</f>
        <v>1787430000</v>
      </c>
      <c r="G851" s="4" cm="1">
        <f t="array" aca="1" ref="G851" ca="1">_FV(STable[[#This Row],[Security Name]],"Price")</f>
        <v>14.57</v>
      </c>
      <c r="H851" s="1" cm="1">
        <f t="array" aca="1" ref="H851" ca="1">IFERROR(_FV(STable[[#This Row],[Security Name]],"Change (%)",TRUE),0)</f>
        <v>0</v>
      </c>
      <c r="I851" s="17" cm="1">
        <f t="array" aca="1" ref="I851" ca="1">IFERROR(_FV(STable[[#This Row],[Security Name]],"P/E",TRUE),0)</f>
        <v>0</v>
      </c>
      <c r="J851" s="17" cm="1">
        <f t="array" aca="1" ref="J851" ca="1">IFERROR(_FV(STable[[#This Row],[Security Name]],"Beta"),0)</f>
        <v>2.8294000000000001</v>
      </c>
    </row>
    <row r="852" spans="1:10" x14ac:dyDescent="0.3">
      <c r="A852" t="s">
        <v>2311</v>
      </c>
      <c r="B852" t="e" vm="851">
        <v>#VALUE!</v>
      </c>
      <c r="C852" t="s">
        <v>4063</v>
      </c>
      <c r="D852" t="s">
        <v>4168</v>
      </c>
      <c r="E852">
        <v>2836</v>
      </c>
      <c r="F852" cm="1">
        <f t="array" aca="1" ref="F852" ca="1">IFERROR(_FV(STable[[#This Row],[Security Name]],"Market cap",TRUE),_FV(STable[[#This Row],[Security Name]],"Volume average",TRUE)*STable[[#This Row],[Price]])</f>
        <v>37883995</v>
      </c>
      <c r="G852" s="4" cm="1">
        <f t="array" aca="1" ref="G852" ca="1">_FV(STable[[#This Row],[Security Name]],"Price")</f>
        <v>1.425</v>
      </c>
      <c r="H852" s="1" cm="1">
        <f t="array" aca="1" ref="H852" ca="1">IFERROR(_FV(STable[[#This Row],[Security Name]],"Change (%)",TRUE),0)</f>
        <v>6.3433000000000003E-2</v>
      </c>
      <c r="I852" s="17" cm="1">
        <f t="array" aca="1" ref="I852" ca="1">IFERROR(_FV(STable[[#This Row],[Security Name]],"P/E",TRUE),0)</f>
        <v>0</v>
      </c>
      <c r="J852" s="17" cm="1">
        <f t="array" aca="1" ref="J852" ca="1">IFERROR(_FV(STable[[#This Row],[Security Name]],"Beta"),0)</f>
        <v>0.97789999999999999</v>
      </c>
    </row>
    <row r="853" spans="1:10" x14ac:dyDescent="0.3">
      <c r="A853" t="s">
        <v>2284</v>
      </c>
      <c r="B853" t="e" vm="852">
        <v>#VALUE!</v>
      </c>
      <c r="C853" t="s">
        <v>4063</v>
      </c>
      <c r="D853" t="s">
        <v>4064</v>
      </c>
      <c r="E853">
        <v>2834</v>
      </c>
      <c r="F853" cm="1">
        <f t="array" aca="1" ref="F853" ca="1">IFERROR(_FV(STable[[#This Row],[Security Name]],"Market cap",TRUE),_FV(STable[[#This Row],[Security Name]],"Volume average",TRUE)*STable[[#This Row],[Price]])</f>
        <v>96166047</v>
      </c>
      <c r="G853" s="4" cm="1">
        <f t="array" aca="1" ref="G853" ca="1">_FV(STable[[#This Row],[Security Name]],"Price")</f>
        <v>1.18</v>
      </c>
      <c r="H853" s="1" cm="1">
        <f t="array" aca="1" ref="H853" ca="1">IFERROR(_FV(STable[[#This Row],[Security Name]],"Change (%)",TRUE),0)</f>
        <v>1.7240999999999999E-2</v>
      </c>
      <c r="I853" s="17" cm="1">
        <f t="array" aca="1" ref="I853" ca="1">IFERROR(_FV(STable[[#This Row],[Security Name]],"P/E",TRUE),0)</f>
        <v>0</v>
      </c>
      <c r="J853" s="17" cm="1">
        <f t="array" aca="1" ref="J853" ca="1">IFERROR(_FV(STable[[#This Row],[Security Name]],"Beta"),0)</f>
        <v>1.571</v>
      </c>
    </row>
    <row r="854" spans="1:10" x14ac:dyDescent="0.3">
      <c r="A854" t="s">
        <v>1632</v>
      </c>
      <c r="B854" t="e" vm="853">
        <v>#VALUE!</v>
      </c>
      <c r="C854" t="s">
        <v>4063</v>
      </c>
      <c r="D854" t="s">
        <v>4064</v>
      </c>
      <c r="E854">
        <v>2834</v>
      </c>
      <c r="F854" cm="1">
        <f t="array" aca="1" ref="F854" ca="1">IFERROR(_FV(STable[[#This Row],[Security Name]],"Market cap",TRUE),_FV(STable[[#This Row],[Security Name]],"Volume average",TRUE)*STable[[#This Row],[Price]])</f>
        <v>31182008812</v>
      </c>
      <c r="G854" s="4" cm="1">
        <f t="array" aca="1" ref="G854" ca="1">_FV(STable[[#This Row],[Security Name]],"Price")</f>
        <v>144.46</v>
      </c>
      <c r="H854" s="1" cm="1">
        <f t="array" aca="1" ref="H854" ca="1">IFERROR(_FV(STable[[#This Row],[Security Name]],"Change (%)",TRUE),0)</f>
        <v>1.1695000000000001E-2</v>
      </c>
      <c r="I854" s="17" cm="1">
        <f t="array" aca="1" ref="I854" ca="1">IFERROR(_FV(STable[[#This Row],[Security Name]],"P/E",TRUE),0)</f>
        <v>0</v>
      </c>
      <c r="J854" s="17" cm="1">
        <f t="array" aca="1" ref="J854" ca="1">IFERROR(_FV(STable[[#This Row],[Security Name]],"Beta"),0)</f>
        <v>0.99339999999999995</v>
      </c>
    </row>
    <row r="855" spans="1:10" x14ac:dyDescent="0.3">
      <c r="A855" t="s">
        <v>1284</v>
      </c>
      <c r="B855" t="e" vm="854">
        <v>#VALUE!</v>
      </c>
      <c r="C855" t="s">
        <v>4063</v>
      </c>
      <c r="D855" t="s">
        <v>4064</v>
      </c>
      <c r="E855">
        <v>2834</v>
      </c>
      <c r="F855" cm="1">
        <f t="array" aca="1" ref="F855" ca="1">IFERROR(_FV(STable[[#This Row],[Security Name]],"Market cap",TRUE),_FV(STable[[#This Row],[Security Name]],"Volume average",TRUE)*STable[[#This Row],[Price]])</f>
        <v>12438957600</v>
      </c>
      <c r="G855" s="4" cm="1">
        <f t="array" aca="1" ref="G855" ca="1">_FV(STable[[#This Row],[Security Name]],"Price")</f>
        <v>75.3</v>
      </c>
      <c r="H855" s="1" cm="1">
        <f t="array" aca="1" ref="H855" ca="1">IFERROR(_FV(STable[[#This Row],[Security Name]],"Change (%)",TRUE),0)</f>
        <v>5.3150000000000007E-4</v>
      </c>
      <c r="I855" s="17" cm="1">
        <f t="array" aca="1" ref="I855" ca="1">IFERROR(_FV(STable[[#This Row],[Security Name]],"P/E",TRUE),0)</f>
        <v>0</v>
      </c>
      <c r="J855" s="17" cm="1">
        <f t="array" aca="1" ref="J855" ca="1">IFERROR(_FV(STable[[#This Row],[Security Name]],"Beta"),0)</f>
        <v>0.40560000000000002</v>
      </c>
    </row>
    <row r="856" spans="1:10" x14ac:dyDescent="0.3">
      <c r="A856" t="s">
        <v>2341</v>
      </c>
      <c r="B856" t="e" vm="855">
        <v>#VALUE!</v>
      </c>
      <c r="C856" t="s">
        <v>4063</v>
      </c>
      <c r="D856" t="s">
        <v>4168</v>
      </c>
      <c r="E856">
        <v>2836</v>
      </c>
      <c r="F856" cm="1">
        <f t="array" aca="1" ref="F856" ca="1">IFERROR(_FV(STable[[#This Row],[Security Name]],"Market cap",TRUE),_FV(STable[[#This Row],[Security Name]],"Volume average",TRUE)*STable[[#This Row],[Price]])</f>
        <v>1606650240</v>
      </c>
      <c r="G856" s="4" cm="1">
        <f t="array" aca="1" ref="G856" ca="1">_FV(STable[[#This Row],[Security Name]],"Price")</f>
        <v>3.9</v>
      </c>
      <c r="H856" s="1" cm="1">
        <f t="array" aca="1" ref="H856" ca="1">IFERROR(_FV(STable[[#This Row],[Security Name]],"Change (%)",TRUE),0)</f>
        <v>2.6316000000000003E-2</v>
      </c>
      <c r="I856" s="17" cm="1">
        <f t="array" aca="1" ref="I856" ca="1">IFERROR(_FV(STable[[#This Row],[Security Name]],"P/E",TRUE),0)</f>
        <v>0</v>
      </c>
      <c r="J856" s="17" cm="1">
        <f t="array" aca="1" ref="J856" ca="1">IFERROR(_FV(STable[[#This Row],[Security Name]],"Beta"),0)</f>
        <v>0.79590000000000005</v>
      </c>
    </row>
    <row r="857" spans="1:10" x14ac:dyDescent="0.3">
      <c r="A857" t="s">
        <v>1434</v>
      </c>
      <c r="B857" t="e" vm="856">
        <v>#VALUE!</v>
      </c>
      <c r="C857" t="s">
        <v>4063</v>
      </c>
      <c r="D857" t="s">
        <v>4064</v>
      </c>
      <c r="E857">
        <v>2834</v>
      </c>
      <c r="F857" cm="1">
        <f t="array" aca="1" ref="F857" ca="1">IFERROR(_FV(STable[[#This Row],[Security Name]],"Market cap",TRUE),_FV(STable[[#This Row],[Security Name]],"Volume average",TRUE)*STable[[#This Row],[Price]])</f>
        <v>2731497810</v>
      </c>
      <c r="G857" s="4" cm="1">
        <f t="array" aca="1" ref="G857" ca="1">_FV(STable[[#This Row],[Security Name]],"Price")</f>
        <v>71.58</v>
      </c>
      <c r="H857" s="1" cm="1">
        <f t="array" aca="1" ref="H857" ca="1">IFERROR(_FV(STable[[#This Row],[Security Name]],"Change (%)",TRUE),0)</f>
        <v>3.0670000000000003E-2</v>
      </c>
      <c r="I857" s="17" cm="1">
        <f t="array" aca="1" ref="I857" ca="1">IFERROR(_FV(STable[[#This Row],[Security Name]],"P/E",TRUE),0)</f>
        <v>0</v>
      </c>
      <c r="J857" s="17" cm="1">
        <f t="array" aca="1" ref="J857" ca="1">IFERROR(_FV(STable[[#This Row],[Security Name]],"Beta"),0)</f>
        <v>0.98309999999999997</v>
      </c>
    </row>
    <row r="858" spans="1:10" x14ac:dyDescent="0.3">
      <c r="A858" t="s">
        <v>1099</v>
      </c>
      <c r="B858" t="e" vm="857">
        <v>#VALUE!</v>
      </c>
      <c r="C858" t="s">
        <v>4063</v>
      </c>
      <c r="D858" t="s">
        <v>4064</v>
      </c>
      <c r="E858">
        <v>2834</v>
      </c>
      <c r="F858" cm="1">
        <f t="array" aca="1" ref="F858" ca="1">IFERROR(_FV(STable[[#This Row],[Security Name]],"Market cap",TRUE),_FV(STable[[#This Row],[Security Name]],"Volume average",TRUE)*STable[[#This Row],[Price]])</f>
        <v>949582212</v>
      </c>
      <c r="G858" s="4" cm="1">
        <f t="array" aca="1" ref="G858" ca="1">_FV(STable[[#This Row],[Security Name]],"Price")</f>
        <v>15.61</v>
      </c>
      <c r="H858" s="1" cm="1">
        <f t="array" aca="1" ref="H858" ca="1">IFERROR(_FV(STable[[#This Row],[Security Name]],"Change (%)",TRUE),0)</f>
        <v>2.7650000000000001E-2</v>
      </c>
      <c r="I858" s="17" cm="1">
        <f t="array" aca="1" ref="I858" ca="1">IFERROR(_FV(STable[[#This Row],[Security Name]],"P/E",TRUE),0)</f>
        <v>0</v>
      </c>
      <c r="J858" s="17" cm="1">
        <f t="array" aca="1" ref="J858" ca="1">IFERROR(_FV(STable[[#This Row],[Security Name]],"Beta"),0)</f>
        <v>2.7082999999999999</v>
      </c>
    </row>
    <row r="859" spans="1:10" x14ac:dyDescent="0.3">
      <c r="A859" t="s">
        <v>1714</v>
      </c>
      <c r="B859" t="e" vm="858">
        <v>#VALUE!</v>
      </c>
      <c r="C859" t="s">
        <v>4063</v>
      </c>
      <c r="D859" t="s">
        <v>4168</v>
      </c>
      <c r="E859">
        <v>2836</v>
      </c>
      <c r="F859" cm="1">
        <f t="array" aca="1" ref="F859" ca="1">IFERROR(_FV(STable[[#This Row],[Security Name]],"Market cap",TRUE),_FV(STable[[#This Row],[Security Name]],"Volume average",TRUE)*STable[[#This Row],[Price]])</f>
        <v>28279587</v>
      </c>
      <c r="G859" s="4" cm="1">
        <f t="array" aca="1" ref="G859" ca="1">_FV(STable[[#This Row],[Security Name]],"Price")</f>
        <v>1.0101</v>
      </c>
      <c r="H859" s="1" cm="1">
        <f t="array" aca="1" ref="H859" ca="1">IFERROR(_FV(STable[[#This Row],[Security Name]],"Change (%)",TRUE),0)</f>
        <v>4.5759999999999995E-2</v>
      </c>
      <c r="I859" s="17" cm="1">
        <f t="array" aca="1" ref="I859" ca="1">IFERROR(_FV(STable[[#This Row],[Security Name]],"P/E",TRUE),0)</f>
        <v>0</v>
      </c>
      <c r="J859" s="17" cm="1">
        <f t="array" aca="1" ref="J859" ca="1">IFERROR(_FV(STable[[#This Row],[Security Name]],"Beta"),0)</f>
        <v>3.1865000000000001</v>
      </c>
    </row>
    <row r="860" spans="1:10" x14ac:dyDescent="0.3">
      <c r="A860" t="s">
        <v>2604</v>
      </c>
      <c r="B860" t="e" vm="859">
        <v>#VALUE!</v>
      </c>
      <c r="C860" t="s">
        <v>4063</v>
      </c>
      <c r="D860" t="s">
        <v>4064</v>
      </c>
      <c r="E860">
        <v>2834</v>
      </c>
      <c r="F860" cm="1">
        <f t="array" aca="1" ref="F860" ca="1">IFERROR(_FV(STable[[#This Row],[Security Name]],"Market cap",TRUE),_FV(STable[[#This Row],[Security Name]],"Volume average",TRUE)*STable[[#This Row],[Price]])</f>
        <v>10582893</v>
      </c>
      <c r="G860" s="4" cm="1">
        <f t="array" aca="1" ref="G860" ca="1">_FV(STable[[#This Row],[Security Name]],"Price")</f>
        <v>0.1973</v>
      </c>
      <c r="H860" s="1" cm="1">
        <f t="array" aca="1" ref="H860" ca="1">IFERROR(_FV(STable[[#This Row],[Security Name]],"Change (%)",TRUE),0)</f>
        <v>3.2444000000000001E-2</v>
      </c>
      <c r="I860" s="17" cm="1">
        <f t="array" aca="1" ref="I860" ca="1">IFERROR(_FV(STable[[#This Row],[Security Name]],"P/E",TRUE),0)</f>
        <v>0</v>
      </c>
      <c r="J860" s="17" cm="1">
        <f t="array" aca="1" ref="J860" ca="1">IFERROR(_FV(STable[[#This Row],[Security Name]],"Beta"),0)</f>
        <v>-1.9400999999999999</v>
      </c>
    </row>
    <row r="861" spans="1:10" x14ac:dyDescent="0.3">
      <c r="A861" t="s">
        <v>2247</v>
      </c>
      <c r="B861" t="e" vm="860">
        <v>#VALUE!</v>
      </c>
      <c r="C861" t="s">
        <v>4063</v>
      </c>
      <c r="D861" t="s">
        <v>4064</v>
      </c>
      <c r="E861">
        <v>2834</v>
      </c>
      <c r="F861" cm="1">
        <f t="array" aca="1" ref="F861" ca="1">IFERROR(_FV(STable[[#This Row],[Security Name]],"Market cap",TRUE),_FV(STable[[#This Row],[Security Name]],"Volume average",TRUE)*STable[[#This Row],[Price]])</f>
        <v>1046731583</v>
      </c>
      <c r="G861" s="4" cm="1">
        <f t="array" aca="1" ref="G861" ca="1">_FV(STable[[#This Row],[Security Name]],"Price")</f>
        <v>20.434999999999999</v>
      </c>
      <c r="H861" s="1" cm="1">
        <f t="array" aca="1" ref="H861" ca="1">IFERROR(_FV(STable[[#This Row],[Security Name]],"Change (%)",TRUE),0)</f>
        <v>4.4733999999999996E-2</v>
      </c>
      <c r="I861" s="17" cm="1">
        <f t="array" aca="1" ref="I861" ca="1">IFERROR(_FV(STable[[#This Row],[Security Name]],"P/E",TRUE),0)</f>
        <v>0</v>
      </c>
      <c r="J861" s="17" cm="1">
        <f t="array" aca="1" ref="J861" ca="1">IFERROR(_FV(STable[[#This Row],[Security Name]],"Beta"),0)</f>
        <v>-0.3992</v>
      </c>
    </row>
    <row r="862" spans="1:10" x14ac:dyDescent="0.3">
      <c r="A862" t="s">
        <v>2692</v>
      </c>
      <c r="B862" t="e" vm="861">
        <v>#VALUE!</v>
      </c>
      <c r="C862" t="s">
        <v>4063</v>
      </c>
      <c r="D862" t="s">
        <v>4064</v>
      </c>
      <c r="E862">
        <v>2834</v>
      </c>
      <c r="F862" cm="1">
        <f t="array" aca="1" ref="F862" ca="1">IFERROR(_FV(STable[[#This Row],[Security Name]],"Market cap",TRUE),_FV(STable[[#This Row],[Security Name]],"Volume average",TRUE)*STable[[#This Row],[Price]])</f>
        <v>490580477</v>
      </c>
      <c r="G862" s="4" cm="1">
        <f t="array" aca="1" ref="G862" ca="1">_FV(STable[[#This Row],[Security Name]],"Price")</f>
        <v>8.5050000000000008</v>
      </c>
      <c r="H862" s="1" cm="1">
        <f t="array" aca="1" ref="H862" ca="1">IFERROR(_FV(STable[[#This Row],[Security Name]],"Change (%)",TRUE),0)</f>
        <v>3.2160000000000001E-2</v>
      </c>
      <c r="I862" s="17" cm="1">
        <f t="array" aca="1" ref="I862" ca="1">IFERROR(_FV(STable[[#This Row],[Security Name]],"P/E",TRUE),0)</f>
        <v>24.182500000000001</v>
      </c>
      <c r="J862" s="17" cm="1">
        <f t="array" aca="1" ref="J862" ca="1">IFERROR(_FV(STable[[#This Row],[Security Name]],"Beta"),0)</f>
        <v>0.93269999999999997</v>
      </c>
    </row>
    <row r="863" spans="1:10" x14ac:dyDescent="0.3">
      <c r="A863" t="s">
        <v>1826</v>
      </c>
      <c r="B863" t="e" vm="862">
        <v>#VALUE!</v>
      </c>
      <c r="C863" t="s">
        <v>4063</v>
      </c>
      <c r="D863" t="s">
        <v>4064</v>
      </c>
      <c r="E863">
        <v>2834</v>
      </c>
      <c r="F863" cm="1">
        <f t="array" aca="1" ref="F863" ca="1">IFERROR(_FV(STable[[#This Row],[Security Name]],"Market cap",TRUE),_FV(STable[[#This Row],[Security Name]],"Volume average",TRUE)*STable[[#This Row],[Price]])</f>
        <v>3438734623</v>
      </c>
      <c r="G863" s="4" cm="1">
        <f t="array" aca="1" ref="G863" ca="1">_FV(STable[[#This Row],[Security Name]],"Price")</f>
        <v>44.93</v>
      </c>
      <c r="H863" s="1" cm="1">
        <f t="array" aca="1" ref="H863" ca="1">IFERROR(_FV(STable[[#This Row],[Security Name]],"Change (%)",TRUE),0)</f>
        <v>-8.6049999999999998E-3</v>
      </c>
      <c r="I863" s="17" cm="1">
        <f t="array" aca="1" ref="I863" ca="1">IFERROR(_FV(STable[[#This Row],[Security Name]],"P/E",TRUE),0)</f>
        <v>60.3249</v>
      </c>
      <c r="J863" s="17" cm="1">
        <f t="array" aca="1" ref="J863" ca="1">IFERROR(_FV(STable[[#This Row],[Security Name]],"Beta"),0)</f>
        <v>5.6099999999999997E-2</v>
      </c>
    </row>
    <row r="864" spans="1:10" x14ac:dyDescent="0.3">
      <c r="A864" t="s">
        <v>1036</v>
      </c>
      <c r="B864" t="e" vm="863">
        <v>#VALUE!</v>
      </c>
      <c r="C864" t="s">
        <v>4063</v>
      </c>
      <c r="D864" t="s">
        <v>4064</v>
      </c>
      <c r="E864">
        <v>2834</v>
      </c>
      <c r="F864" cm="1">
        <f t="array" aca="1" ref="F864" ca="1">IFERROR(_FV(STable[[#This Row],[Security Name]],"Market cap",TRUE),_FV(STable[[#This Row],[Security Name]],"Volume average",TRUE)*STable[[#This Row],[Price]])</f>
        <v>356757679</v>
      </c>
      <c r="G864" s="4" cm="1">
        <f t="array" aca="1" ref="G864" ca="1">_FV(STable[[#This Row],[Security Name]],"Price")</f>
        <v>11.62</v>
      </c>
      <c r="H864" s="1" cm="1">
        <f t="array" aca="1" ref="H864" ca="1">IFERROR(_FV(STable[[#This Row],[Security Name]],"Change (%)",TRUE),0)</f>
        <v>-8.5319999999999997E-3</v>
      </c>
      <c r="I864" s="17" cm="1">
        <f t="array" aca="1" ref="I864" ca="1">IFERROR(_FV(STable[[#This Row],[Security Name]],"P/E",TRUE),0)</f>
        <v>6.3922999999999996</v>
      </c>
      <c r="J864" s="17" cm="1">
        <f t="array" aca="1" ref="J864" ca="1">IFERROR(_FV(STable[[#This Row],[Security Name]],"Beta"),0)</f>
        <v>1.0179</v>
      </c>
    </row>
    <row r="865" spans="1:10" x14ac:dyDescent="0.3">
      <c r="A865" t="s">
        <v>999</v>
      </c>
      <c r="B865" t="e" vm="864">
        <v>#VALUE!</v>
      </c>
      <c r="C865" t="s">
        <v>4063</v>
      </c>
      <c r="D865" t="s">
        <v>4064</v>
      </c>
      <c r="E865">
        <v>2834</v>
      </c>
      <c r="F865" cm="1">
        <f t="array" aca="1" ref="F865" ca="1">IFERROR(_FV(STable[[#This Row],[Security Name]],"Market cap",TRUE),_FV(STable[[#This Row],[Security Name]],"Volume average",TRUE)*STable[[#This Row],[Price]])</f>
        <v>204800494</v>
      </c>
      <c r="G865" s="4" cm="1">
        <f t="array" aca="1" ref="G865" ca="1">_FV(STable[[#This Row],[Security Name]],"Price")</f>
        <v>14.2</v>
      </c>
      <c r="H865" s="1" cm="1">
        <f t="array" aca="1" ref="H865" ca="1">IFERROR(_FV(STable[[#This Row],[Security Name]],"Change (%)",TRUE),0)</f>
        <v>5.4195E-2</v>
      </c>
      <c r="I865" s="17" cm="1">
        <f t="array" aca="1" ref="I865" ca="1">IFERROR(_FV(STable[[#This Row],[Security Name]],"P/E",TRUE),0)</f>
        <v>0</v>
      </c>
      <c r="J865" s="17" cm="1">
        <f t="array" aca="1" ref="J865" ca="1">IFERROR(_FV(STable[[#This Row],[Security Name]],"Beta"),0)</f>
        <v>3.1434000000000002</v>
      </c>
    </row>
    <row r="866" spans="1:10" x14ac:dyDescent="0.3">
      <c r="A866" t="s">
        <v>320</v>
      </c>
      <c r="B866" t="e" vm="865">
        <v>#VALUE!</v>
      </c>
      <c r="C866" t="s">
        <v>4063</v>
      </c>
      <c r="D866" t="s">
        <v>4168</v>
      </c>
      <c r="E866">
        <v>2836</v>
      </c>
      <c r="F866" cm="1">
        <f t="array" aca="1" ref="F866" ca="1">IFERROR(_FV(STable[[#This Row],[Security Name]],"Market cap",TRUE),_FV(STable[[#This Row],[Security Name]],"Volume average",TRUE)*STable[[#This Row],[Price]])</f>
        <v>8127210575</v>
      </c>
      <c r="G866" s="4" cm="1">
        <f t="array" aca="1" ref="G866" ca="1">_FV(STable[[#This Row],[Security Name]],"Price")</f>
        <v>276.10000000000002</v>
      </c>
      <c r="H866" s="1" cm="1">
        <f t="array" aca="1" ref="H866" ca="1">IFERROR(_FV(STable[[#This Row],[Security Name]],"Change (%)",TRUE),0)</f>
        <v>4.5595999999999998E-2</v>
      </c>
      <c r="I866" s="17" cm="1">
        <f t="array" aca="1" ref="I866" ca="1">IFERROR(_FV(STable[[#This Row],[Security Name]],"P/E",TRUE),0)</f>
        <v>40.362499999999997</v>
      </c>
      <c r="J866" s="17" cm="1">
        <f t="array" aca="1" ref="J866" ca="1">IFERROR(_FV(STable[[#This Row],[Security Name]],"Beta"),0)</f>
        <v>0.51959999999999995</v>
      </c>
    </row>
    <row r="867" spans="1:10" x14ac:dyDescent="0.3">
      <c r="A867" t="s">
        <v>1729</v>
      </c>
      <c r="B867" t="e" vm="866">
        <v>#VALUE!</v>
      </c>
      <c r="C867" t="s">
        <v>4063</v>
      </c>
      <c r="D867" t="s">
        <v>4064</v>
      </c>
      <c r="E867">
        <v>2834</v>
      </c>
      <c r="F867" cm="1">
        <f t="array" aca="1" ref="F867" ca="1">IFERROR(_FV(STable[[#This Row],[Security Name]],"Market cap",TRUE),_FV(STable[[#This Row],[Security Name]],"Volume average",TRUE)*STable[[#This Row],[Price]])</f>
        <v>858779122</v>
      </c>
      <c r="G867" s="4" cm="1">
        <f t="array" aca="1" ref="G867" ca="1">_FV(STable[[#This Row],[Security Name]],"Price")</f>
        <v>9.6750000000000007</v>
      </c>
      <c r="H867" s="1" cm="1">
        <f t="array" aca="1" ref="H867" ca="1">IFERROR(_FV(STable[[#This Row],[Security Name]],"Change (%)",TRUE),0)</f>
        <v>8.221500000000001E-2</v>
      </c>
      <c r="I867" s="17" cm="1">
        <f t="array" aca="1" ref="I867" ca="1">IFERROR(_FV(STable[[#This Row],[Security Name]],"P/E",TRUE),0)</f>
        <v>0</v>
      </c>
      <c r="J867" s="17" cm="1">
        <f t="array" aca="1" ref="J867" ca="1">IFERROR(_FV(STable[[#This Row],[Security Name]],"Beta"),0)</f>
        <v>0.31559999999999999</v>
      </c>
    </row>
    <row r="868" spans="1:10" x14ac:dyDescent="0.3">
      <c r="A868" t="s">
        <v>1316</v>
      </c>
      <c r="B868" t="e" vm="867">
        <v>#VALUE!</v>
      </c>
      <c r="C868" t="s">
        <v>4063</v>
      </c>
      <c r="D868" t="s">
        <v>4168</v>
      </c>
      <c r="E868">
        <v>2836</v>
      </c>
      <c r="F868" cm="1">
        <f t="array" aca="1" ref="F868" ca="1">IFERROR(_FV(STable[[#This Row],[Security Name]],"Market cap",TRUE),_FV(STable[[#This Row],[Security Name]],"Volume average",TRUE)*STable[[#This Row],[Price]])</f>
        <v>7165752570</v>
      </c>
      <c r="G868" s="4" cm="1">
        <f t="array" aca="1" ref="G868" ca="1">_FV(STable[[#This Row],[Security Name]],"Price")</f>
        <v>87.77</v>
      </c>
      <c r="H868" s="1" cm="1">
        <f t="array" aca="1" ref="H868" ca="1">IFERROR(_FV(STable[[#This Row],[Security Name]],"Change (%)",TRUE),0)</f>
        <v>1.8923000000000002E-2</v>
      </c>
      <c r="I868" s="17" cm="1">
        <f t="array" aca="1" ref="I868" ca="1">IFERROR(_FV(STable[[#This Row],[Security Name]],"P/E",TRUE),0)</f>
        <v>0</v>
      </c>
      <c r="J868" s="17" cm="1">
        <f t="array" aca="1" ref="J868" ca="1">IFERROR(_FV(STable[[#This Row],[Security Name]],"Beta"),0)</f>
        <v>2.1815000000000002</v>
      </c>
    </row>
    <row r="869" spans="1:10" x14ac:dyDescent="0.3">
      <c r="A869" t="s">
        <v>1127</v>
      </c>
      <c r="B869" t="e" vm="868">
        <v>#VALUE!</v>
      </c>
      <c r="C869" t="s">
        <v>4063</v>
      </c>
      <c r="D869" t="s">
        <v>4064</v>
      </c>
      <c r="E869">
        <v>2834</v>
      </c>
      <c r="F869" cm="1">
        <f t="array" aca="1" ref="F869" ca="1">IFERROR(_FV(STable[[#This Row],[Security Name]],"Market cap",TRUE),_FV(STable[[#This Row],[Security Name]],"Volume average",TRUE)*STable[[#This Row],[Price]])</f>
        <v>3909036606</v>
      </c>
      <c r="G869" s="4" cm="1">
        <f t="array" aca="1" ref="G869" ca="1">_FV(STable[[#This Row],[Security Name]],"Price")</f>
        <v>21.135000000000002</v>
      </c>
      <c r="H869" s="1" cm="1">
        <f t="array" aca="1" ref="H869" ca="1">IFERROR(_FV(STable[[#This Row],[Security Name]],"Change (%)",TRUE),0)</f>
        <v>2.6090000000000002E-3</v>
      </c>
      <c r="I869" s="17" cm="1">
        <f t="array" aca="1" ref="I869" ca="1">IFERROR(_FV(STable[[#This Row],[Security Name]],"P/E",TRUE),0)</f>
        <v>0</v>
      </c>
      <c r="J869" s="17" cm="1">
        <f t="array" aca="1" ref="J869" ca="1">IFERROR(_FV(STable[[#This Row],[Security Name]],"Beta"),0)</f>
        <v>0.16420000000000001</v>
      </c>
    </row>
    <row r="870" spans="1:10" x14ac:dyDescent="0.3">
      <c r="A870" t="s">
        <v>557</v>
      </c>
      <c r="B870" t="e" vm="869">
        <v>#VALUE!</v>
      </c>
      <c r="C870" t="s">
        <v>4063</v>
      </c>
      <c r="D870" t="s">
        <v>4168</v>
      </c>
      <c r="E870">
        <v>2836</v>
      </c>
      <c r="F870" cm="1">
        <f t="array" aca="1" ref="F870" ca="1">IFERROR(_FV(STable[[#This Row],[Security Name]],"Market cap",TRUE),_FV(STable[[#This Row],[Security Name]],"Volume average",TRUE)*STable[[#This Row],[Price]])</f>
        <v>8529230</v>
      </c>
      <c r="G870" s="4" cm="1">
        <f t="array" aca="1" ref="G870" ca="1">_FV(STable[[#This Row],[Security Name]],"Price")</f>
        <v>108</v>
      </c>
      <c r="H870" s="1" cm="1">
        <f t="array" aca="1" ref="H870" ca="1">IFERROR(_FV(STable[[#This Row],[Security Name]],"Change (%)",TRUE),0)</f>
        <v>0</v>
      </c>
      <c r="I870" s="17" cm="1">
        <f t="array" ref="I870">IFERROR(_FV(STable[[#This Row],[Security Name]],"P/E",TRUE),0)</f>
        <v>0</v>
      </c>
      <c r="J870" s="17" cm="1">
        <f t="array" aca="1" ref="J870" ca="1">IFERROR(_FV(STable[[#This Row],[Security Name]],"Beta"),0)</f>
        <v>0.99790000000000001</v>
      </c>
    </row>
    <row r="871" spans="1:10" x14ac:dyDescent="0.3">
      <c r="A871" t="s">
        <v>2570</v>
      </c>
      <c r="B871" t="e" vm="870">
        <v>#VALUE!</v>
      </c>
      <c r="C871" t="s">
        <v>4063</v>
      </c>
      <c r="D871" t="s">
        <v>4064</v>
      </c>
      <c r="E871">
        <v>2834</v>
      </c>
      <c r="F871" cm="1">
        <f t="array" aca="1" ref="F871" ca="1">IFERROR(_FV(STable[[#This Row],[Security Name]],"Market cap",TRUE),_FV(STable[[#This Row],[Security Name]],"Volume average",TRUE)*STable[[#This Row],[Price]])</f>
        <v>500715578</v>
      </c>
      <c r="G871" s="4" cm="1">
        <f t="array" aca="1" ref="G871" ca="1">_FV(STable[[#This Row],[Security Name]],"Price")</f>
        <v>4.82</v>
      </c>
      <c r="H871" s="1" cm="1">
        <f t="array" aca="1" ref="H871" ca="1">IFERROR(_FV(STable[[#This Row],[Security Name]],"Change (%)",TRUE),0)</f>
        <v>2.1185999999999997E-2</v>
      </c>
      <c r="I871" s="17" cm="1">
        <f t="array" aca="1" ref="I871" ca="1">IFERROR(_FV(STable[[#This Row],[Security Name]],"P/E",TRUE),0)</f>
        <v>0</v>
      </c>
      <c r="J871" s="17" cm="1">
        <f t="array" aca="1" ref="J871" ca="1">IFERROR(_FV(STable[[#This Row],[Security Name]],"Beta"),0)</f>
        <v>1.0555000000000001</v>
      </c>
    </row>
    <row r="872" spans="1:10" x14ac:dyDescent="0.3">
      <c r="A872" t="s">
        <v>2103</v>
      </c>
      <c r="B872" t="e" vm="871">
        <v>#VALUE!</v>
      </c>
      <c r="C872" t="s">
        <v>4063</v>
      </c>
      <c r="D872" t="s">
        <v>4168</v>
      </c>
      <c r="E872">
        <v>2836</v>
      </c>
      <c r="F872" cm="1">
        <f t="array" aca="1" ref="F872" ca="1">IFERROR(_FV(STable[[#This Row],[Security Name]],"Market cap",TRUE),_FV(STable[[#This Row],[Security Name]],"Volume average",TRUE)*STable[[#This Row],[Price]])</f>
        <v>505644184</v>
      </c>
      <c r="G872" s="4" cm="1">
        <f t="array" aca="1" ref="G872" ca="1">_FV(STable[[#This Row],[Security Name]],"Price")</f>
        <v>6.8250000000000002</v>
      </c>
      <c r="H872" s="1" cm="1">
        <f t="array" aca="1" ref="H872" ca="1">IFERROR(_FV(STable[[#This Row],[Security Name]],"Change (%)",TRUE),0)</f>
        <v>3.7233999999999996E-2</v>
      </c>
      <c r="I872" s="17" cm="1">
        <f t="array" aca="1" ref="I872" ca="1">IFERROR(_FV(STable[[#This Row],[Security Name]],"P/E",TRUE),0)</f>
        <v>0</v>
      </c>
      <c r="J872" s="17" cm="1">
        <f t="array" aca="1" ref="J872" ca="1">IFERROR(_FV(STable[[#This Row],[Security Name]],"Beta"),0)</f>
        <v>2.1110000000000002</v>
      </c>
    </row>
    <row r="873" spans="1:10" x14ac:dyDescent="0.3">
      <c r="A873" t="s">
        <v>198</v>
      </c>
      <c r="B873" t="e" vm="872">
        <v>#VALUE!</v>
      </c>
      <c r="C873" t="s">
        <v>4063</v>
      </c>
      <c r="D873" t="s">
        <v>4064</v>
      </c>
      <c r="E873">
        <v>2834</v>
      </c>
      <c r="F873" cm="1">
        <f t="array" aca="1" ref="F873" ca="1">IFERROR(_FV(STable[[#This Row],[Security Name]],"Market cap",TRUE),_FV(STable[[#This Row],[Security Name]],"Volume average",TRUE)*STable[[#This Row],[Price]])</f>
        <v>12092116986</v>
      </c>
      <c r="G873" s="4" cm="1">
        <f t="array" aca="1" ref="G873" ca="1">_FV(STable[[#This Row],[Security Name]],"Price")</f>
        <v>527.12</v>
      </c>
      <c r="H873" s="1" cm="1">
        <f t="array" aca="1" ref="H873" ca="1">IFERROR(_FV(STable[[#This Row],[Security Name]],"Change (%)",TRUE),0)</f>
        <v>4.4970000000000001E-3</v>
      </c>
      <c r="I873" s="17" cm="1">
        <f t="array" aca="1" ref="I873" ca="1">IFERROR(_FV(STable[[#This Row],[Security Name]],"P/E",TRUE),0)</f>
        <v>0</v>
      </c>
      <c r="J873" s="17" cm="1">
        <f t="array" aca="1" ref="J873" ca="1">IFERROR(_FV(STable[[#This Row],[Security Name]],"Beta"),0)</f>
        <v>-1.0569</v>
      </c>
    </row>
    <row r="874" spans="1:10" x14ac:dyDescent="0.3">
      <c r="A874" t="s">
        <v>2556</v>
      </c>
      <c r="B874" t="e" vm="873">
        <v>#VALUE!</v>
      </c>
      <c r="C874" t="s">
        <v>4063</v>
      </c>
      <c r="D874" t="s">
        <v>4168</v>
      </c>
      <c r="E874">
        <v>2836</v>
      </c>
      <c r="F874" cm="1">
        <f t="array" aca="1" ref="F874" ca="1">IFERROR(_FV(STable[[#This Row],[Security Name]],"Market cap",TRUE),_FV(STable[[#This Row],[Security Name]],"Volume average",TRUE)*STable[[#This Row],[Price]])</f>
        <v>2132370513</v>
      </c>
      <c r="G874" s="4" cm="1">
        <f t="array" aca="1" ref="G874" ca="1">_FV(STable[[#This Row],[Security Name]],"Price")</f>
        <v>16.510000000000002</v>
      </c>
      <c r="H874" s="1" cm="1">
        <f t="array" aca="1" ref="H874" ca="1">IFERROR(_FV(STable[[#This Row],[Security Name]],"Change (%)",TRUE),0)</f>
        <v>2.6103000000000001E-2</v>
      </c>
      <c r="I874" s="17" cm="1">
        <f t="array" aca="1" ref="I874" ca="1">IFERROR(_FV(STable[[#This Row],[Security Name]],"P/E",TRUE),0)</f>
        <v>0</v>
      </c>
      <c r="J874" s="17" cm="1">
        <f t="array" aca="1" ref="J874" ca="1">IFERROR(_FV(STable[[#This Row],[Security Name]],"Beta"),0)</f>
        <v>2.1922999999999999</v>
      </c>
    </row>
    <row r="875" spans="1:10" x14ac:dyDescent="0.3">
      <c r="A875" t="s">
        <v>1612</v>
      </c>
      <c r="B875" t="e" vm="874">
        <v>#VALUE!</v>
      </c>
      <c r="C875" t="s">
        <v>4063</v>
      </c>
      <c r="D875" t="s">
        <v>4064</v>
      </c>
      <c r="E875">
        <v>2834</v>
      </c>
      <c r="F875" cm="1">
        <f t="array" aca="1" ref="F875" ca="1">IFERROR(_FV(STable[[#This Row],[Security Name]],"Market cap",TRUE),_FV(STable[[#This Row],[Security Name]],"Volume average",TRUE)*STable[[#This Row],[Price]])</f>
        <v>5962355472</v>
      </c>
      <c r="G875" s="4" cm="1">
        <f t="array" aca="1" ref="G875" ca="1">_FV(STable[[#This Row],[Security Name]],"Price")</f>
        <v>98.81</v>
      </c>
      <c r="H875" s="1" cm="1">
        <f t="array" aca="1" ref="H875" ca="1">IFERROR(_FV(STable[[#This Row],[Security Name]],"Change (%)",TRUE),0)</f>
        <v>3.0773999999999999E-2</v>
      </c>
      <c r="I875" s="17" cm="1">
        <f t="array" aca="1" ref="I875" ca="1">IFERROR(_FV(STable[[#This Row],[Security Name]],"P/E",TRUE),0)</f>
        <v>0</v>
      </c>
      <c r="J875" s="17" cm="1">
        <f t="array" aca="1" ref="J875" ca="1">IFERROR(_FV(STable[[#This Row],[Security Name]],"Beta"),0)</f>
        <v>0.52459999999999996</v>
      </c>
    </row>
    <row r="876" spans="1:10" x14ac:dyDescent="0.3">
      <c r="A876" t="s">
        <v>1259</v>
      </c>
      <c r="B876" t="e" vm="875">
        <v>#VALUE!</v>
      </c>
      <c r="C876" t="s">
        <v>4063</v>
      </c>
      <c r="D876" t="s">
        <v>4064</v>
      </c>
      <c r="E876">
        <v>2834</v>
      </c>
      <c r="F876" cm="1">
        <f t="array" aca="1" ref="F876" ca="1">IFERROR(_FV(STable[[#This Row],[Security Name]],"Market cap",TRUE),_FV(STable[[#This Row],[Security Name]],"Volume average",TRUE)*STable[[#This Row],[Price]])</f>
        <v>1320151447</v>
      </c>
      <c r="G876" s="4" cm="1">
        <f t="array" aca="1" ref="G876" ca="1">_FV(STable[[#This Row],[Security Name]],"Price")</f>
        <v>18.405000000000001</v>
      </c>
      <c r="H876" s="1" cm="1">
        <f t="array" aca="1" ref="H876" ca="1">IFERROR(_FV(STable[[#This Row],[Security Name]],"Change (%)",TRUE),0)</f>
        <v>3.4569999999999997E-2</v>
      </c>
      <c r="I876" s="17" cm="1">
        <f t="array" aca="1" ref="I876" ca="1">IFERROR(_FV(STable[[#This Row],[Security Name]],"P/E",TRUE),0)</f>
        <v>0</v>
      </c>
      <c r="J876" s="17" cm="1">
        <f t="array" aca="1" ref="J876" ca="1">IFERROR(_FV(STable[[#This Row],[Security Name]],"Beta"),0)</f>
        <v>1.1254</v>
      </c>
    </row>
    <row r="877" spans="1:10" x14ac:dyDescent="0.3">
      <c r="A877" t="s">
        <v>2170</v>
      </c>
      <c r="B877" t="e" vm="876">
        <v>#VALUE!</v>
      </c>
      <c r="C877" t="s">
        <v>4063</v>
      </c>
      <c r="D877" t="s">
        <v>4064</v>
      </c>
      <c r="E877">
        <v>2834</v>
      </c>
      <c r="F877" cm="1">
        <f t="array" aca="1" ref="F877" ca="1">IFERROR(_FV(STable[[#This Row],[Security Name]],"Market cap",TRUE),_FV(STable[[#This Row],[Security Name]],"Volume average",TRUE)*STable[[#This Row],[Price]])</f>
        <v>2490048890</v>
      </c>
      <c r="G877" s="4" cm="1">
        <f t="array" aca="1" ref="G877" ca="1">_FV(STable[[#This Row],[Security Name]],"Price")</f>
        <v>30.2</v>
      </c>
      <c r="H877" s="1" cm="1">
        <f t="array" aca="1" ref="H877" ca="1">IFERROR(_FV(STable[[#This Row],[Security Name]],"Change (%)",TRUE),0)</f>
        <v>-1.1779999999999999E-2</v>
      </c>
      <c r="I877" s="17" cm="1">
        <f t="array" aca="1" ref="I877" ca="1">IFERROR(_FV(STable[[#This Row],[Security Name]],"P/E",TRUE),0)</f>
        <v>0</v>
      </c>
      <c r="J877" s="17" cm="1">
        <f t="array" aca="1" ref="J877" ca="1">IFERROR(_FV(STable[[#This Row],[Security Name]],"Beta"),0)</f>
        <v>1.4119999999999999</v>
      </c>
    </row>
    <row r="878" spans="1:10" x14ac:dyDescent="0.3">
      <c r="A878" t="s">
        <v>2726</v>
      </c>
      <c r="B878" t="e" vm="877">
        <v>#VALUE!</v>
      </c>
      <c r="C878" t="s">
        <v>4063</v>
      </c>
      <c r="D878" t="s">
        <v>4064</v>
      </c>
      <c r="E878">
        <v>2834</v>
      </c>
      <c r="F878" cm="1">
        <f t="array" aca="1" ref="F878" ca="1">IFERROR(_FV(STable[[#This Row],[Security Name]],"Market cap",TRUE),_FV(STable[[#This Row],[Security Name]],"Volume average",TRUE)*STable[[#This Row],[Price]])</f>
        <v>864628240</v>
      </c>
      <c r="G878" s="4" cm="1">
        <f t="array" aca="1" ref="G878" ca="1">_FV(STable[[#This Row],[Security Name]],"Price")</f>
        <v>2.8</v>
      </c>
      <c r="H878" s="1" cm="1">
        <f t="array" aca="1" ref="H878" ca="1">IFERROR(_FV(STable[[#This Row],[Security Name]],"Change (%)",TRUE),0)</f>
        <v>1.8182E-2</v>
      </c>
      <c r="I878" s="17" cm="1">
        <f t="array" aca="1" ref="I878" ca="1">IFERROR(_FV(STable[[#This Row],[Security Name]],"P/E",TRUE),0)</f>
        <v>145.07769999999999</v>
      </c>
      <c r="J878" s="17" cm="1">
        <f t="array" aca="1" ref="J878" ca="1">IFERROR(_FV(STable[[#This Row],[Security Name]],"Beta"),0)</f>
        <v>1.0229999999999999</v>
      </c>
    </row>
    <row r="879" spans="1:10" x14ac:dyDescent="0.3">
      <c r="A879" t="s">
        <v>406</v>
      </c>
      <c r="B879" t="e" vm="878">
        <v>#VALUE!</v>
      </c>
      <c r="C879" t="s">
        <v>4063</v>
      </c>
      <c r="D879" t="s">
        <v>4168</v>
      </c>
      <c r="E879">
        <v>2836</v>
      </c>
      <c r="F879" cm="1">
        <f t="array" aca="1" ref="F879" ca="1">IFERROR(_FV(STable[[#This Row],[Security Name]],"Market cap",TRUE),_FV(STable[[#This Row],[Security Name]],"Volume average",TRUE)*STable[[#This Row],[Price]])</f>
        <v>21845315188</v>
      </c>
      <c r="G879" s="4" cm="1">
        <f t="array" aca="1" ref="G879" ca="1">_FV(STable[[#This Row],[Security Name]],"Price")</f>
        <v>55.083300000000001</v>
      </c>
      <c r="H879" s="1" cm="1">
        <f t="array" aca="1" ref="H879" ca="1">IFERROR(_FV(STable[[#This Row],[Security Name]],"Change (%)",TRUE),0)</f>
        <v>7.3760000000000006E-3</v>
      </c>
      <c r="I879" s="17" cm="1">
        <f t="array" aca="1" ref="I879" ca="1">IFERROR(_FV(STable[[#This Row],[Security Name]],"P/E",TRUE),0)</f>
        <v>0</v>
      </c>
      <c r="J879" s="17" cm="1">
        <f t="array" aca="1" ref="J879" ca="1">IFERROR(_FV(STable[[#This Row],[Security Name]],"Beta"),0)</f>
        <v>1.214</v>
      </c>
    </row>
    <row r="880" spans="1:10" x14ac:dyDescent="0.3">
      <c r="A880" t="s">
        <v>1613</v>
      </c>
      <c r="B880" t="e" vm="879">
        <v>#VALUE!</v>
      </c>
      <c r="C880" t="s">
        <v>4063</v>
      </c>
      <c r="D880" t="s">
        <v>4176</v>
      </c>
      <c r="E880">
        <v>2835</v>
      </c>
      <c r="F880" cm="1">
        <f t="array" aca="1" ref="F880" ca="1">IFERROR(_FV(STable[[#This Row],[Security Name]],"Market cap",TRUE),_FV(STable[[#This Row],[Security Name]],"Volume average",TRUE)*STable[[#This Row],[Price]])</f>
        <v>484020528</v>
      </c>
      <c r="G880" s="4" cm="1">
        <f t="array" aca="1" ref="G880" ca="1">_FV(STable[[#This Row],[Security Name]],"Price")</f>
        <v>5.125</v>
      </c>
      <c r="H880" s="1" cm="1">
        <f t="array" aca="1" ref="H880" ca="1">IFERROR(_FV(STable[[#This Row],[Security Name]],"Change (%)",TRUE),0)</f>
        <v>2.5000000000000001E-2</v>
      </c>
      <c r="I880" s="17" cm="1">
        <f t="array" aca="1" ref="I880" ca="1">IFERROR(_FV(STable[[#This Row],[Security Name]],"P/E",TRUE),0)</f>
        <v>0</v>
      </c>
      <c r="J880" s="17" cm="1">
        <f t="array" aca="1" ref="J880" ca="1">IFERROR(_FV(STable[[#This Row],[Security Name]],"Beta"),0)</f>
        <v>1.8919999999999999</v>
      </c>
    </row>
    <row r="881" spans="1:10" x14ac:dyDescent="0.3">
      <c r="A881" t="s">
        <v>1824</v>
      </c>
      <c r="B881" t="e" vm="880">
        <v>#VALUE!</v>
      </c>
      <c r="C881" t="s">
        <v>4063</v>
      </c>
      <c r="D881" t="s">
        <v>4064</v>
      </c>
      <c r="E881">
        <v>2834</v>
      </c>
      <c r="F881" cm="1">
        <f t="array" aca="1" ref="F881" ca="1">IFERROR(_FV(STable[[#This Row],[Security Name]],"Market cap",TRUE),_FV(STable[[#This Row],[Security Name]],"Volume average",TRUE)*STable[[#This Row],[Price]])</f>
        <v>3933308434</v>
      </c>
      <c r="G881" s="4" cm="1">
        <f t="array" aca="1" ref="G881" ca="1">_FV(STable[[#This Row],[Security Name]],"Price")</f>
        <v>34.21</v>
      </c>
      <c r="H881" s="1" cm="1">
        <f t="array" aca="1" ref="H881" ca="1">IFERROR(_FV(STable[[#This Row],[Security Name]],"Change (%)",TRUE),0)</f>
        <v>3.0421999999999998E-2</v>
      </c>
      <c r="I881" s="17" cm="1">
        <f t="array" aca="1" ref="I881" ca="1">IFERROR(_FV(STable[[#This Row],[Security Name]],"P/E",TRUE),0)</f>
        <v>0</v>
      </c>
      <c r="J881" s="17" cm="1">
        <f t="array" aca="1" ref="J881" ca="1">IFERROR(_FV(STable[[#This Row],[Security Name]],"Beta"),0)</f>
        <v>0.14410000000000001</v>
      </c>
    </row>
    <row r="882" spans="1:10" x14ac:dyDescent="0.3">
      <c r="A882" t="s">
        <v>395</v>
      </c>
      <c r="B882" t="e" vm="881">
        <v>#VALUE!</v>
      </c>
      <c r="C882" t="s">
        <v>4063</v>
      </c>
      <c r="D882" t="s">
        <v>4168</v>
      </c>
      <c r="E882">
        <v>2836</v>
      </c>
      <c r="F882" cm="1">
        <f t="array" aca="1" ref="F882" ca="1">IFERROR(_FV(STable[[#This Row],[Security Name]],"Market cap",TRUE),_FV(STable[[#This Row],[Security Name]],"Volume average",TRUE)*STable[[#This Row],[Price]])</f>
        <v>13415627160</v>
      </c>
      <c r="G882" s="4" cm="1">
        <f t="array" aca="1" ref="G882" ca="1">_FV(STable[[#This Row],[Security Name]],"Price")</f>
        <v>133.38</v>
      </c>
      <c r="H882" s="1" cm="1">
        <f t="array" aca="1" ref="H882" ca="1">IFERROR(_FV(STable[[#This Row],[Security Name]],"Change (%)",TRUE),0)</f>
        <v>3.8704000000000002E-2</v>
      </c>
      <c r="I882" s="17" cm="1">
        <f t="array" aca="1" ref="I882" ca="1">IFERROR(_FV(STable[[#This Row],[Security Name]],"P/E",TRUE),0)</f>
        <v>28.602699999999999</v>
      </c>
      <c r="J882" s="17" cm="1">
        <f t="array" aca="1" ref="J882" ca="1">IFERROR(_FV(STable[[#This Row],[Security Name]],"Beta"),0)</f>
        <v>0.33550000000000002</v>
      </c>
    </row>
    <row r="883" spans="1:10" x14ac:dyDescent="0.3">
      <c r="A883" t="s">
        <v>1360</v>
      </c>
      <c r="B883" t="e" vm="882">
        <v>#VALUE!</v>
      </c>
      <c r="C883" t="s">
        <v>4063</v>
      </c>
      <c r="D883" t="s">
        <v>4064</v>
      </c>
      <c r="E883">
        <v>2834</v>
      </c>
      <c r="F883" cm="1">
        <f t="array" aca="1" ref="F883" ca="1">IFERROR(_FV(STable[[#This Row],[Security Name]],"Market cap",TRUE),_FV(STable[[#This Row],[Security Name]],"Volume average",TRUE)*STable[[#This Row],[Price]])</f>
        <v>426891288</v>
      </c>
      <c r="G883" s="4" cm="1">
        <f t="array" aca="1" ref="G883" ca="1">_FV(STable[[#This Row],[Security Name]],"Price")</f>
        <v>27.41</v>
      </c>
      <c r="H883" s="1" cm="1">
        <f t="array" aca="1" ref="H883" ca="1">IFERROR(_FV(STable[[#This Row],[Security Name]],"Change (%)",TRUE),0)</f>
        <v>6.9449999999999998E-2</v>
      </c>
      <c r="I883" s="17" cm="1">
        <f t="array" aca="1" ref="I883" ca="1">IFERROR(_FV(STable[[#This Row],[Security Name]],"P/E",TRUE),0)</f>
        <v>0</v>
      </c>
      <c r="J883" s="17" cm="1">
        <f t="array" aca="1" ref="J883" ca="1">IFERROR(_FV(STable[[#This Row],[Security Name]],"Beta"),0)</f>
        <v>1.6860999999999999</v>
      </c>
    </row>
    <row r="884" spans="1:10" x14ac:dyDescent="0.3">
      <c r="A884" t="s">
        <v>2600</v>
      </c>
      <c r="B884" t="e" vm="883">
        <v>#VALUE!</v>
      </c>
      <c r="C884" t="s">
        <v>4063</v>
      </c>
      <c r="D884" t="s">
        <v>4064</v>
      </c>
      <c r="E884">
        <v>2834</v>
      </c>
      <c r="F884" cm="1">
        <f t="array" aca="1" ref="F884" ca="1">IFERROR(_FV(STable[[#This Row],[Security Name]],"Market cap",TRUE),_FV(STable[[#This Row],[Security Name]],"Volume average",TRUE)*STable[[#This Row],[Price]])</f>
        <v>229911830</v>
      </c>
      <c r="G884" s="4" cm="1">
        <f t="array" aca="1" ref="G884" ca="1">_FV(STable[[#This Row],[Security Name]],"Price")</f>
        <v>3.2250000000000001</v>
      </c>
      <c r="H884" s="1" cm="1">
        <f t="array" aca="1" ref="H884" ca="1">IFERROR(_FV(STable[[#This Row],[Security Name]],"Change (%)",TRUE),0)</f>
        <v>0.151786</v>
      </c>
      <c r="I884" s="17" cm="1">
        <f t="array" aca="1" ref="I884" ca="1">IFERROR(_FV(STable[[#This Row],[Security Name]],"P/E",TRUE),0)</f>
        <v>0</v>
      </c>
      <c r="J884" s="17" cm="1">
        <f t="array" aca="1" ref="J884" ca="1">IFERROR(_FV(STable[[#This Row],[Security Name]],"Beta"),0)</f>
        <v>0.85809999999999997</v>
      </c>
    </row>
    <row r="885" spans="1:10" x14ac:dyDescent="0.3">
      <c r="A885" t="s">
        <v>1957</v>
      </c>
      <c r="B885" t="e" vm="884">
        <v>#VALUE!</v>
      </c>
      <c r="C885" t="s">
        <v>4063</v>
      </c>
      <c r="D885" t="s">
        <v>4064</v>
      </c>
      <c r="E885">
        <v>2834</v>
      </c>
      <c r="F885" cm="1">
        <f t="array" aca="1" ref="F885" ca="1">IFERROR(_FV(STable[[#This Row],[Security Name]],"Market cap",TRUE),_FV(STable[[#This Row],[Security Name]],"Volume average",TRUE)*STable[[#This Row],[Price]])</f>
        <v>1827180486</v>
      </c>
      <c r="G885" s="4" cm="1">
        <f t="array" aca="1" ref="G885" ca="1">_FV(STable[[#This Row],[Security Name]],"Price")</f>
        <v>17.670000000000002</v>
      </c>
      <c r="H885" s="1" cm="1">
        <f t="array" aca="1" ref="H885" ca="1">IFERROR(_FV(STable[[#This Row],[Security Name]],"Change (%)",TRUE),0)</f>
        <v>5.8718000000000006E-2</v>
      </c>
      <c r="I885" s="17" cm="1">
        <f t="array" aca="1" ref="I885" ca="1">IFERROR(_FV(STable[[#This Row],[Security Name]],"P/E",TRUE),0)</f>
        <v>0</v>
      </c>
      <c r="J885" s="17" cm="1">
        <f t="array" aca="1" ref="J885" ca="1">IFERROR(_FV(STable[[#This Row],[Security Name]],"Beta"),0)</f>
        <v>1.9275</v>
      </c>
    </row>
    <row r="886" spans="1:10" x14ac:dyDescent="0.3">
      <c r="A886" t="s">
        <v>1587</v>
      </c>
      <c r="B886" t="e" vm="885">
        <v>#VALUE!</v>
      </c>
      <c r="C886" t="s">
        <v>4063</v>
      </c>
      <c r="D886" t="s">
        <v>4176</v>
      </c>
      <c r="E886">
        <v>2835</v>
      </c>
      <c r="F886" cm="1">
        <f t="array" aca="1" ref="F886" ca="1">IFERROR(_FV(STable[[#This Row],[Security Name]],"Market cap",TRUE),_FV(STable[[#This Row],[Security Name]],"Volume average",TRUE)*STable[[#This Row],[Price]])</f>
        <v>1764915984</v>
      </c>
      <c r="G886" s="4" cm="1">
        <f t="array" aca="1" ref="G886" ca="1">_FV(STable[[#This Row],[Security Name]],"Price")</f>
        <v>14.94</v>
      </c>
      <c r="H886" s="1" cm="1">
        <f t="array" aca="1" ref="H886" ca="1">IFERROR(_FV(STable[[#This Row],[Security Name]],"Change (%)",TRUE),0)</f>
        <v>5.5084999999999995E-2</v>
      </c>
      <c r="I886" s="17" cm="1">
        <f t="array" aca="1" ref="I886" ca="1">IFERROR(_FV(STable[[#This Row],[Security Name]],"P/E",TRUE),0)</f>
        <v>0</v>
      </c>
      <c r="J886" s="17" cm="1">
        <f t="array" aca="1" ref="J886" ca="1">IFERROR(_FV(STable[[#This Row],[Security Name]],"Beta"),0)</f>
        <v>2.0206</v>
      </c>
    </row>
    <row r="887" spans="1:10" x14ac:dyDescent="0.3">
      <c r="A887" t="s">
        <v>828</v>
      </c>
      <c r="B887" t="e" vm="886">
        <v>#VALUE!</v>
      </c>
      <c r="C887" t="s">
        <v>4063</v>
      </c>
      <c r="D887" t="s">
        <v>4064</v>
      </c>
      <c r="E887">
        <v>2834</v>
      </c>
      <c r="F887" cm="1">
        <f t="array" aca="1" ref="F887" ca="1">IFERROR(_FV(STable[[#This Row],[Security Name]],"Market cap",TRUE),_FV(STable[[#This Row],[Security Name]],"Volume average",TRUE)*STable[[#This Row],[Price]])</f>
        <v>8440714205</v>
      </c>
      <c r="G887" s="4" cm="1">
        <f t="array" aca="1" ref="G887" ca="1">_FV(STable[[#This Row],[Security Name]],"Price")</f>
        <v>107.36499999999999</v>
      </c>
      <c r="H887" s="1" cm="1">
        <f t="array" aca="1" ref="H887" ca="1">IFERROR(_FV(STable[[#This Row],[Security Name]],"Change (%)",TRUE),0)</f>
        <v>3.3746999999999999E-2</v>
      </c>
      <c r="I887" s="17" cm="1">
        <f t="array" aca="1" ref="I887" ca="1">IFERROR(_FV(STable[[#This Row],[Security Name]],"P/E",TRUE),0)</f>
        <v>0</v>
      </c>
      <c r="J887" s="17" cm="1">
        <f t="array" aca="1" ref="J887" ca="1">IFERROR(_FV(STable[[#This Row],[Security Name]],"Beta"),0)</f>
        <v>1.2302</v>
      </c>
    </row>
    <row r="888" spans="1:10" x14ac:dyDescent="0.3">
      <c r="A888" t="s">
        <v>2110</v>
      </c>
      <c r="B888" t="e" vm="887">
        <v>#VALUE!</v>
      </c>
      <c r="C888" t="s">
        <v>4063</v>
      </c>
      <c r="D888" t="s">
        <v>4168</v>
      </c>
      <c r="E888">
        <v>2836</v>
      </c>
      <c r="F888" cm="1">
        <f t="array" aca="1" ref="F888" ca="1">IFERROR(_FV(STable[[#This Row],[Security Name]],"Market cap",TRUE),_FV(STable[[#This Row],[Security Name]],"Volume average",TRUE)*STable[[#This Row],[Price]])</f>
        <v>1437909317</v>
      </c>
      <c r="G888" s="4" cm="1">
        <f t="array" aca="1" ref="G888" ca="1">_FV(STable[[#This Row],[Security Name]],"Price")</f>
        <v>8.8249999999999993</v>
      </c>
      <c r="H888" s="1" cm="1">
        <f t="array" aca="1" ref="H888" ca="1">IFERROR(_FV(STable[[#This Row],[Security Name]],"Change (%)",TRUE),0)</f>
        <v>2.1412E-2</v>
      </c>
      <c r="I888" s="17" cm="1">
        <f t="array" aca="1" ref="I888" ca="1">IFERROR(_FV(STable[[#This Row],[Security Name]],"P/E",TRUE),0)</f>
        <v>3.6551999999999998</v>
      </c>
      <c r="J888" s="17" cm="1">
        <f t="array" aca="1" ref="J888" ca="1">IFERROR(_FV(STable[[#This Row],[Security Name]],"Beta"),0)</f>
        <v>2.5078999999999998</v>
      </c>
    </row>
    <row r="889" spans="1:10" x14ac:dyDescent="0.3">
      <c r="A889" t="s">
        <v>2647</v>
      </c>
      <c r="B889" t="e" vm="888">
        <v>#VALUE!</v>
      </c>
      <c r="C889" t="s">
        <v>4063</v>
      </c>
      <c r="D889" t="s">
        <v>4064</v>
      </c>
      <c r="E889">
        <v>2834</v>
      </c>
      <c r="F889" cm="1">
        <f t="array" aca="1" ref="F889" ca="1">IFERROR(_FV(STable[[#This Row],[Security Name]],"Market cap",TRUE),_FV(STable[[#This Row],[Security Name]],"Volume average",TRUE)*STable[[#This Row],[Price]])</f>
        <v>232862042</v>
      </c>
      <c r="G889" s="4" cm="1">
        <f t="array" aca="1" ref="G889" ca="1">_FV(STable[[#This Row],[Security Name]],"Price")</f>
        <v>8.7899999999999991</v>
      </c>
      <c r="H889" s="1" cm="1">
        <f t="array" aca="1" ref="H889" ca="1">IFERROR(_FV(STable[[#This Row],[Security Name]],"Change (%)",TRUE),0)</f>
        <v>5.2694999999999999E-2</v>
      </c>
      <c r="I889" s="17" cm="1">
        <f t="array" aca="1" ref="I889" ca="1">IFERROR(_FV(STable[[#This Row],[Security Name]],"P/E",TRUE),0)</f>
        <v>0</v>
      </c>
      <c r="J889" s="17" cm="1">
        <f t="array" aca="1" ref="J889" ca="1">IFERROR(_FV(STable[[#This Row],[Security Name]],"Beta"),0)</f>
        <v>-0.161</v>
      </c>
    </row>
    <row r="890" spans="1:10" x14ac:dyDescent="0.3">
      <c r="A890" t="s">
        <v>2410</v>
      </c>
      <c r="B890" t="e" vm="889">
        <v>#VALUE!</v>
      </c>
      <c r="C890" t="s">
        <v>4063</v>
      </c>
      <c r="D890" t="s">
        <v>4064</v>
      </c>
      <c r="E890">
        <v>2834</v>
      </c>
      <c r="F890" cm="1">
        <f t="array" aca="1" ref="F890" ca="1">IFERROR(_FV(STable[[#This Row],[Security Name]],"Market cap",TRUE),_FV(STable[[#This Row],[Security Name]],"Volume average",TRUE)*STable[[#This Row],[Price]])</f>
        <v>1464236928</v>
      </c>
      <c r="G890" s="4" cm="1">
        <f t="array" aca="1" ref="G890" ca="1">_FV(STable[[#This Row],[Security Name]],"Price")</f>
        <v>16.8</v>
      </c>
      <c r="H890" s="1" cm="1">
        <f t="array" aca="1" ref="H890" ca="1">IFERROR(_FV(STable[[#This Row],[Security Name]],"Change (%)",TRUE),0)</f>
        <v>1.9417E-2</v>
      </c>
      <c r="I890" s="17" cm="1">
        <f t="array" aca="1" ref="I890" ca="1">IFERROR(_FV(STable[[#This Row],[Security Name]],"P/E",TRUE),0)</f>
        <v>0</v>
      </c>
      <c r="J890" s="17" cm="1">
        <f t="array" aca="1" ref="J890" ca="1">IFERROR(_FV(STable[[#This Row],[Security Name]],"Beta"),0)</f>
        <v>2.2359</v>
      </c>
    </row>
    <row r="891" spans="1:10" x14ac:dyDescent="0.3">
      <c r="A891" t="s">
        <v>2439</v>
      </c>
      <c r="B891" t="e" vm="890">
        <v>#VALUE!</v>
      </c>
      <c r="C891" t="s">
        <v>4063</v>
      </c>
      <c r="D891" t="s">
        <v>4064</v>
      </c>
      <c r="E891">
        <v>2834</v>
      </c>
      <c r="F891" cm="1">
        <f t="array" aca="1" ref="F891" ca="1">IFERROR(_FV(STable[[#This Row],[Security Name]],"Market cap",TRUE),_FV(STable[[#This Row],[Security Name]],"Volume average",TRUE)*STable[[#This Row],[Price]])</f>
        <v>1089890052</v>
      </c>
      <c r="G891" s="4" cm="1">
        <f t="array" aca="1" ref="G891" ca="1">_FV(STable[[#This Row],[Security Name]],"Price")</f>
        <v>10.86</v>
      </c>
      <c r="H891" s="1" cm="1">
        <f t="array" aca="1" ref="H891" ca="1">IFERROR(_FV(STable[[#This Row],[Security Name]],"Change (%)",TRUE),0)</f>
        <v>6.1584E-2</v>
      </c>
      <c r="I891" s="17" cm="1">
        <f t="array" aca="1" ref="I891" ca="1">IFERROR(_FV(STable[[#This Row],[Security Name]],"P/E",TRUE),0)</f>
        <v>0</v>
      </c>
      <c r="J891" s="17" cm="1">
        <f t="array" aca="1" ref="J891" ca="1">IFERROR(_FV(STable[[#This Row],[Security Name]],"Beta"),0)</f>
        <v>1.2115</v>
      </c>
    </row>
    <row r="892" spans="1:10" x14ac:dyDescent="0.3">
      <c r="A892" t="s">
        <v>2519</v>
      </c>
      <c r="B892" t="e" vm="891">
        <v>#VALUE!</v>
      </c>
      <c r="C892" t="s">
        <v>4063</v>
      </c>
      <c r="D892" t="s">
        <v>4168</v>
      </c>
      <c r="E892">
        <v>2836</v>
      </c>
      <c r="F892" cm="1">
        <f t="array" aca="1" ref="F892" ca="1">IFERROR(_FV(STable[[#This Row],[Security Name]],"Market cap",TRUE),_FV(STable[[#This Row],[Security Name]],"Volume average",TRUE)*STable[[#This Row],[Price]])</f>
        <v>30892573</v>
      </c>
      <c r="G892" s="4" cm="1">
        <f t="array" aca="1" ref="G892" ca="1">_FV(STable[[#This Row],[Security Name]],"Price")</f>
        <v>0.29530000000000001</v>
      </c>
      <c r="H892" s="1" cm="1">
        <f t="array" aca="1" ref="H892" ca="1">IFERROR(_FV(STable[[#This Row],[Security Name]],"Change (%)",TRUE),0)</f>
        <v>9.2086000000000001E-2</v>
      </c>
      <c r="I892" s="17" cm="1">
        <f t="array" aca="1" ref="I892" ca="1">IFERROR(_FV(STable[[#This Row],[Security Name]],"P/E",TRUE),0)</f>
        <v>0</v>
      </c>
      <c r="J892" s="17" cm="1">
        <f t="array" aca="1" ref="J892" ca="1">IFERROR(_FV(STable[[#This Row],[Security Name]],"Beta"),0)</f>
        <v>0.35170000000000001</v>
      </c>
    </row>
    <row r="893" spans="1:10" x14ac:dyDescent="0.3">
      <c r="A893" t="s">
        <v>787</v>
      </c>
      <c r="B893" t="e" vm="892">
        <v>#VALUE!</v>
      </c>
      <c r="C893" t="s">
        <v>4063</v>
      </c>
      <c r="D893" t="s">
        <v>4168</v>
      </c>
      <c r="E893">
        <v>2836</v>
      </c>
      <c r="F893" cm="1">
        <f t="array" aca="1" ref="F893" ca="1">IFERROR(_FV(STable[[#This Row],[Security Name]],"Market cap",TRUE),_FV(STable[[#This Row],[Security Name]],"Volume average",TRUE)*STable[[#This Row],[Price]])</f>
        <v>8901476740</v>
      </c>
      <c r="G893" s="4" cm="1">
        <f t="array" aca="1" ref="G893" ca="1">_FV(STable[[#This Row],[Security Name]],"Price")</f>
        <v>61.85</v>
      </c>
      <c r="H893" s="1" cm="1">
        <f t="array" aca="1" ref="H893" ca="1">IFERROR(_FV(STable[[#This Row],[Security Name]],"Change (%)",TRUE),0)</f>
        <v>-5.6270000000000001E-3</v>
      </c>
      <c r="I893" s="17" cm="1">
        <f t="array" aca="1" ref="I893" ca="1">IFERROR(_FV(STable[[#This Row],[Security Name]],"P/E",TRUE),0)</f>
        <v>0</v>
      </c>
      <c r="J893" s="17" cm="1">
        <f t="array" aca="1" ref="J893" ca="1">IFERROR(_FV(STable[[#This Row],[Security Name]],"Beta"),0)</f>
        <v>1.4076</v>
      </c>
    </row>
    <row r="894" spans="1:10" x14ac:dyDescent="0.3">
      <c r="A894" t="s">
        <v>2163</v>
      </c>
      <c r="B894" t="e" vm="893">
        <v>#VALUE!</v>
      </c>
      <c r="C894" t="s">
        <v>4063</v>
      </c>
      <c r="D894" t="s">
        <v>4064</v>
      </c>
      <c r="E894">
        <v>2834</v>
      </c>
      <c r="F894" cm="1">
        <f t="array" aca="1" ref="F894" ca="1">IFERROR(_FV(STable[[#This Row],[Security Name]],"Market cap",TRUE),_FV(STable[[#This Row],[Security Name]],"Volume average",TRUE)*STable[[#This Row],[Price]])</f>
        <v>292357676</v>
      </c>
      <c r="G894" s="4" cm="1">
        <f t="array" aca="1" ref="G894" ca="1">_FV(STable[[#This Row],[Security Name]],"Price")</f>
        <v>1.72</v>
      </c>
      <c r="H894" s="1" cm="1">
        <f t="array" aca="1" ref="H894" ca="1">IFERROR(_FV(STable[[#This Row],[Security Name]],"Change (%)",TRUE),0)</f>
        <v>2.9940000000000001E-2</v>
      </c>
      <c r="I894" s="17" cm="1">
        <f t="array" aca="1" ref="I894" ca="1">IFERROR(_FV(STable[[#This Row],[Security Name]],"P/E",TRUE),0)</f>
        <v>0</v>
      </c>
      <c r="J894" s="17" cm="1">
        <f t="array" aca="1" ref="J894" ca="1">IFERROR(_FV(STable[[#This Row],[Security Name]],"Beta"),0)</f>
        <v>2.1463000000000001</v>
      </c>
    </row>
    <row r="895" spans="1:10" x14ac:dyDescent="0.3">
      <c r="A895" t="s">
        <v>2637</v>
      </c>
      <c r="B895" t="e" vm="894">
        <v>#VALUE!</v>
      </c>
      <c r="C895" t="s">
        <v>4063</v>
      </c>
      <c r="D895" t="s">
        <v>4168</v>
      </c>
      <c r="E895">
        <v>2836</v>
      </c>
      <c r="F895" cm="1">
        <f t="array" aca="1" ref="F895" ca="1">IFERROR(_FV(STable[[#This Row],[Security Name]],"Market cap",TRUE),_FV(STable[[#This Row],[Security Name]],"Volume average",TRUE)*STable[[#This Row],[Price]])</f>
        <v>36886215</v>
      </c>
      <c r="G895" s="4" cm="1">
        <f t="array" aca="1" ref="G895" ca="1">_FV(STable[[#This Row],[Security Name]],"Price")</f>
        <v>3.67</v>
      </c>
      <c r="H895" s="1" cm="1">
        <f t="array" aca="1" ref="H895" ca="1">IFERROR(_FV(STable[[#This Row],[Security Name]],"Change (%)",TRUE),0)</f>
        <v>1.3812E-2</v>
      </c>
      <c r="I895" s="17" cm="1">
        <f t="array" aca="1" ref="I895" ca="1">IFERROR(_FV(STable[[#This Row],[Security Name]],"P/E",TRUE),0)</f>
        <v>0</v>
      </c>
      <c r="J895" s="17" cm="1">
        <f t="array" aca="1" ref="J895" ca="1">IFERROR(_FV(STable[[#This Row],[Security Name]],"Beta"),0)</f>
        <v>0.7702</v>
      </c>
    </row>
    <row r="896" spans="1:10" x14ac:dyDescent="0.3">
      <c r="A896" t="s">
        <v>1143</v>
      </c>
      <c r="B896" t="e" vm="895">
        <v>#VALUE!</v>
      </c>
      <c r="C896" t="s">
        <v>4063</v>
      </c>
      <c r="D896" t="s">
        <v>4064</v>
      </c>
      <c r="E896">
        <v>2834</v>
      </c>
      <c r="F896" cm="1">
        <f t="array" aca="1" ref="F896" ca="1">IFERROR(_FV(STable[[#This Row],[Security Name]],"Market cap",TRUE),_FV(STable[[#This Row],[Security Name]],"Volume average",TRUE)*STable[[#This Row],[Price]])</f>
        <v>9567317121</v>
      </c>
      <c r="G896" s="4" cm="1">
        <f t="array" aca="1" ref="G896" ca="1">_FV(STable[[#This Row],[Security Name]],"Price")</f>
        <v>343.52</v>
      </c>
      <c r="H896" s="1" cm="1">
        <f t="array" aca="1" ref="H896" ca="1">IFERROR(_FV(STable[[#This Row],[Security Name]],"Change (%)",TRUE),0)</f>
        <v>7.2192999999999993E-2</v>
      </c>
      <c r="I896" s="17" cm="1">
        <f t="array" aca="1" ref="I896" ca="1">IFERROR(_FV(STable[[#This Row],[Security Name]],"P/E",TRUE),0)</f>
        <v>0</v>
      </c>
      <c r="J896" s="17" cm="1">
        <f t="array" aca="1" ref="J896" ca="1">IFERROR(_FV(STable[[#This Row],[Security Name]],"Beta"),0)</f>
        <v>2.8990999999999998</v>
      </c>
    </row>
    <row r="897" spans="1:10" x14ac:dyDescent="0.3">
      <c r="A897" t="s">
        <v>1728</v>
      </c>
      <c r="B897" t="e" vm="896">
        <v>#VALUE!</v>
      </c>
      <c r="C897" t="s">
        <v>4063</v>
      </c>
      <c r="D897" t="s">
        <v>4064</v>
      </c>
      <c r="E897">
        <v>2834</v>
      </c>
      <c r="F897" cm="1">
        <f t="array" aca="1" ref="F897" ca="1">IFERROR(_FV(STable[[#This Row],[Security Name]],"Market cap",TRUE),_FV(STable[[#This Row],[Security Name]],"Volume average",TRUE)*STable[[#This Row],[Price]])</f>
        <v>585433657</v>
      </c>
      <c r="G897" s="4" cm="1">
        <f t="array" aca="1" ref="G897" ca="1">_FV(STable[[#This Row],[Security Name]],"Price")</f>
        <v>10.875</v>
      </c>
      <c r="H897" s="1" cm="1">
        <f t="array" aca="1" ref="H897" ca="1">IFERROR(_FV(STable[[#This Row],[Security Name]],"Change (%)",TRUE),0)</f>
        <v>3.3744999999999997E-2</v>
      </c>
      <c r="I897" s="17" cm="1">
        <f t="array" aca="1" ref="I897" ca="1">IFERROR(_FV(STable[[#This Row],[Security Name]],"P/E",TRUE),0)</f>
        <v>0</v>
      </c>
      <c r="J897" s="17" cm="1">
        <f t="array" aca="1" ref="J897" ca="1">IFERROR(_FV(STable[[#This Row],[Security Name]],"Beta"),0)</f>
        <v>-0.29670000000000002</v>
      </c>
    </row>
    <row r="898" spans="1:10" x14ac:dyDescent="0.3">
      <c r="A898" t="s">
        <v>1255</v>
      </c>
      <c r="B898" t="e" vm="897">
        <v>#VALUE!</v>
      </c>
      <c r="C898" t="s">
        <v>4063</v>
      </c>
      <c r="D898" t="s">
        <v>4064</v>
      </c>
      <c r="E898">
        <v>2834</v>
      </c>
      <c r="F898" cm="1">
        <f t="array" aca="1" ref="F898" ca="1">IFERROR(_FV(STable[[#This Row],[Security Name]],"Market cap",TRUE),_FV(STable[[#This Row],[Security Name]],"Volume average",TRUE)*STable[[#This Row],[Price]])</f>
        <v>5969299653</v>
      </c>
      <c r="G898" s="4" cm="1">
        <f t="array" aca="1" ref="G898" ca="1">_FV(STable[[#This Row],[Security Name]],"Price")</f>
        <v>72.114999999999995</v>
      </c>
      <c r="H898" s="1" cm="1">
        <f t="array" aca="1" ref="H898" ca="1">IFERROR(_FV(STable[[#This Row],[Security Name]],"Change (%)",TRUE),0)</f>
        <v>5.7879999999999997E-3</v>
      </c>
      <c r="I898" s="17" cm="1">
        <f t="array" aca="1" ref="I898" ca="1">IFERROR(_FV(STable[[#This Row],[Security Name]],"P/E",TRUE),0)</f>
        <v>9.2843999999999998</v>
      </c>
      <c r="J898" s="17" cm="1">
        <f t="array" aca="1" ref="J898" ca="1">IFERROR(_FV(STable[[#This Row],[Security Name]],"Beta"),0)</f>
        <v>0.61519999999999997</v>
      </c>
    </row>
    <row r="899" spans="1:10" x14ac:dyDescent="0.3">
      <c r="A899" t="s">
        <v>1452</v>
      </c>
      <c r="B899" t="e" vm="898">
        <v>#VALUE!</v>
      </c>
      <c r="C899" t="s">
        <v>4063</v>
      </c>
      <c r="D899" t="s">
        <v>4064</v>
      </c>
      <c r="E899">
        <v>2834</v>
      </c>
      <c r="F899" cm="1">
        <f t="array" aca="1" ref="F899" ca="1">IFERROR(_FV(STable[[#This Row],[Security Name]],"Market cap",TRUE),_FV(STable[[#This Row],[Security Name]],"Volume average",TRUE)*STable[[#This Row],[Price]])</f>
        <v>6742986486</v>
      </c>
      <c r="G899" s="4" cm="1">
        <f t="array" aca="1" ref="G899" ca="1">_FV(STable[[#This Row],[Security Name]],"Price")</f>
        <v>105.675</v>
      </c>
      <c r="H899" s="1" cm="1">
        <f t="array" aca="1" ref="H899" ca="1">IFERROR(_FV(STable[[#This Row],[Security Name]],"Change (%)",TRUE),0)</f>
        <v>1.8751E-2</v>
      </c>
      <c r="I899" s="17" cm="1">
        <f t="array" aca="1" ref="I899" ca="1">IFERROR(_FV(STable[[#This Row],[Security Name]],"P/E",TRUE),0)</f>
        <v>0</v>
      </c>
      <c r="J899" s="17" cm="1">
        <f t="array" aca="1" ref="J899" ca="1">IFERROR(_FV(STable[[#This Row],[Security Name]],"Beta"),0)</f>
        <v>1.9988999999999999</v>
      </c>
    </row>
    <row r="900" spans="1:10" x14ac:dyDescent="0.3">
      <c r="A900" t="s">
        <v>2717</v>
      </c>
      <c r="B900" t="e" vm="899">
        <v>#VALUE!</v>
      </c>
      <c r="C900" t="s">
        <v>4063</v>
      </c>
      <c r="D900" t="s">
        <v>4064</v>
      </c>
      <c r="E900">
        <v>2834</v>
      </c>
      <c r="F900" cm="1">
        <f t="array" aca="1" ref="F900" ca="1">IFERROR(_FV(STable[[#This Row],[Security Name]],"Market cap",TRUE),_FV(STable[[#This Row],[Security Name]],"Volume average",TRUE)*STable[[#This Row],[Price]])</f>
        <v>1088949675</v>
      </c>
      <c r="G900" s="4" cm="1">
        <f t="array" aca="1" ref="G900" ca="1">_FV(STable[[#This Row],[Security Name]],"Price")</f>
        <v>17.414999999999999</v>
      </c>
      <c r="H900" s="1" cm="1">
        <f t="array" aca="1" ref="H900" ca="1">IFERROR(_FV(STable[[#This Row],[Security Name]],"Change (%)",TRUE),0)</f>
        <v>3.5990000000000001E-2</v>
      </c>
      <c r="I900" s="17" cm="1">
        <f t="array" aca="1" ref="I900" ca="1">IFERROR(_FV(STable[[#This Row],[Security Name]],"P/E",TRUE),0)</f>
        <v>0</v>
      </c>
      <c r="J900" s="17" cm="1">
        <f t="array" aca="1" ref="J900" ca="1">IFERROR(_FV(STable[[#This Row],[Security Name]],"Beta"),0)</f>
        <v>0.75039999999999996</v>
      </c>
    </row>
    <row r="901" spans="1:10" x14ac:dyDescent="0.3">
      <c r="A901" t="s">
        <v>1200</v>
      </c>
      <c r="B901" t="e" vm="900">
        <v>#VALUE!</v>
      </c>
      <c r="C901" t="s">
        <v>4063</v>
      </c>
      <c r="D901" t="s">
        <v>4064</v>
      </c>
      <c r="E901">
        <v>2834</v>
      </c>
      <c r="F901" cm="1">
        <f t="array" aca="1" ref="F901" ca="1">IFERROR(_FV(STable[[#This Row],[Security Name]],"Market cap",TRUE),_FV(STable[[#This Row],[Security Name]],"Volume average",TRUE)*STable[[#This Row],[Price]])</f>
        <v>2440233400</v>
      </c>
      <c r="G901" s="4" cm="1">
        <f t="array" aca="1" ref="G901" ca="1">_FV(STable[[#This Row],[Security Name]],"Price")</f>
        <v>24.82</v>
      </c>
      <c r="H901" s="1" cm="1">
        <f t="array" aca="1" ref="H901" ca="1">IFERROR(_FV(STable[[#This Row],[Security Name]],"Change (%)",TRUE),0)</f>
        <v>1.2235000000000001E-2</v>
      </c>
      <c r="I901" s="17" cm="1">
        <f t="array" aca="1" ref="I901" ca="1">IFERROR(_FV(STable[[#This Row],[Security Name]],"P/E",TRUE),0)</f>
        <v>0</v>
      </c>
      <c r="J901" s="17" cm="1">
        <f t="array" aca="1" ref="J901" ca="1">IFERROR(_FV(STable[[#This Row],[Security Name]],"Beta"),0)</f>
        <v>0.35270000000000001</v>
      </c>
    </row>
    <row r="902" spans="1:10" x14ac:dyDescent="0.3">
      <c r="A902" t="s">
        <v>1712</v>
      </c>
      <c r="B902" t="e" vm="901">
        <v>#VALUE!</v>
      </c>
      <c r="C902" t="s">
        <v>4063</v>
      </c>
      <c r="D902" t="s">
        <v>4064</v>
      </c>
      <c r="E902">
        <v>2834</v>
      </c>
      <c r="F902" cm="1">
        <f t="array" aca="1" ref="F902" ca="1">IFERROR(_FV(STable[[#This Row],[Security Name]],"Market cap",TRUE),_FV(STable[[#This Row],[Security Name]],"Volume average",TRUE)*STable[[#This Row],[Price]])</f>
        <v>430489446</v>
      </c>
      <c r="G902" s="4" cm="1">
        <f t="array" aca="1" ref="G902" ca="1">_FV(STable[[#This Row],[Security Name]],"Price")</f>
        <v>3.9449999999999998</v>
      </c>
      <c r="H902" s="1" cm="1">
        <f t="array" aca="1" ref="H902" ca="1">IFERROR(_FV(STable[[#This Row],[Security Name]],"Change (%)",TRUE),0)</f>
        <v>1.1538E-2</v>
      </c>
      <c r="I902" s="17" cm="1">
        <f t="array" aca="1" ref="I902" ca="1">IFERROR(_FV(STable[[#This Row],[Security Name]],"P/E",TRUE),0)</f>
        <v>0</v>
      </c>
      <c r="J902" s="17" cm="1">
        <f t="array" aca="1" ref="J902" ca="1">IFERROR(_FV(STable[[#This Row],[Security Name]],"Beta"),0)</f>
        <v>0.60509999999999997</v>
      </c>
    </row>
    <row r="903" spans="1:10" x14ac:dyDescent="0.3">
      <c r="A903" t="s">
        <v>1951</v>
      </c>
      <c r="B903" t="e" vm="902">
        <v>#VALUE!</v>
      </c>
      <c r="C903" t="s">
        <v>4063</v>
      </c>
      <c r="D903" t="s">
        <v>4064</v>
      </c>
      <c r="E903">
        <v>2834</v>
      </c>
      <c r="F903" cm="1">
        <f t="array" aca="1" ref="F903" ca="1">IFERROR(_FV(STable[[#This Row],[Security Name]],"Market cap",TRUE),_FV(STable[[#This Row],[Security Name]],"Volume average",TRUE)*STable[[#This Row],[Price]])</f>
        <v>3027190425</v>
      </c>
      <c r="G903" s="4" cm="1">
        <f t="array" aca="1" ref="G903" ca="1">_FV(STable[[#This Row],[Security Name]],"Price")</f>
        <v>24.15</v>
      </c>
      <c r="H903" s="1" cm="1">
        <f t="array" aca="1" ref="H903" ca="1">IFERROR(_FV(STable[[#This Row],[Security Name]],"Change (%)",TRUE),0)</f>
        <v>2.3739E-2</v>
      </c>
      <c r="I903" s="17" cm="1">
        <f t="array" aca="1" ref="I903" ca="1">IFERROR(_FV(STable[[#This Row],[Security Name]],"P/E",TRUE),0)</f>
        <v>0</v>
      </c>
      <c r="J903" s="17" cm="1">
        <f t="array" aca="1" ref="J903" ca="1">IFERROR(_FV(STable[[#This Row],[Security Name]],"Beta"),0)</f>
        <v>0.81599999999999995</v>
      </c>
    </row>
    <row r="904" spans="1:10" x14ac:dyDescent="0.3">
      <c r="A904" t="s">
        <v>22</v>
      </c>
      <c r="B904" t="e" vm="903">
        <v>#VALUE!</v>
      </c>
      <c r="C904" t="s">
        <v>4063</v>
      </c>
      <c r="D904" t="s">
        <v>4064</v>
      </c>
      <c r="E904">
        <v>2834</v>
      </c>
      <c r="F904" cm="1">
        <f t="array" aca="1" ref="F904" ca="1">IFERROR(_FV(STable[[#This Row],[Security Name]],"Market cap",TRUE),_FV(STable[[#This Row],[Security Name]],"Volume average",TRUE)*STable[[#This Row],[Price]])</f>
        <v>79091096776</v>
      </c>
      <c r="G904" s="4" cm="1">
        <f t="array" aca="1" ref="G904" ca="1">_FV(STable[[#This Row],[Security Name]],"Price")</f>
        <v>748.12</v>
      </c>
      <c r="H904" s="1" cm="1">
        <f t="array" aca="1" ref="H904" ca="1">IFERROR(_FV(STable[[#This Row],[Security Name]],"Change (%)",TRUE),0)</f>
        <v>2.8419999999999999E-3</v>
      </c>
      <c r="I904" s="17" cm="1">
        <f t="array" aca="1" ref="I904" ca="1">IFERROR(_FV(STable[[#This Row],[Security Name]],"P/E",TRUE),0)</f>
        <v>17.827999999999999</v>
      </c>
      <c r="J904" s="17" cm="1">
        <f t="array" aca="1" ref="J904" ca="1">IFERROR(_FV(STable[[#This Row],[Security Name]],"Beta"),0)</f>
        <v>0.35759999999999997</v>
      </c>
    </row>
    <row r="905" spans="1:10" x14ac:dyDescent="0.3">
      <c r="A905" t="s">
        <v>2654</v>
      </c>
      <c r="B905" t="e" vm="904">
        <v>#VALUE!</v>
      </c>
      <c r="C905" t="s">
        <v>4063</v>
      </c>
      <c r="D905" t="s">
        <v>4168</v>
      </c>
      <c r="E905">
        <v>2836</v>
      </c>
      <c r="F905" cm="1">
        <f t="array" aca="1" ref="F905" ca="1">IFERROR(_FV(STable[[#This Row],[Security Name]],"Market cap",TRUE),_FV(STable[[#This Row],[Security Name]],"Volume average",TRUE)*STable[[#This Row],[Price]])</f>
        <v>393045671</v>
      </c>
      <c r="G905" s="4" cm="1">
        <f t="array" aca="1" ref="G905" ca="1">_FV(STable[[#This Row],[Security Name]],"Price")</f>
        <v>2.1549999999999998</v>
      </c>
      <c r="H905" s="1" cm="1">
        <f t="array" aca="1" ref="H905" ca="1">IFERROR(_FV(STable[[#This Row],[Security Name]],"Change (%)",TRUE),0)</f>
        <v>-1.5982E-2</v>
      </c>
      <c r="I905" s="17" cm="1">
        <f t="array" aca="1" ref="I905" ca="1">IFERROR(_FV(STable[[#This Row],[Security Name]],"P/E",TRUE),0)</f>
        <v>0</v>
      </c>
      <c r="J905" s="17" cm="1">
        <f t="array" aca="1" ref="J905" ca="1">IFERROR(_FV(STable[[#This Row],[Security Name]],"Beta"),0)</f>
        <v>0.2339</v>
      </c>
    </row>
    <row r="906" spans="1:10" x14ac:dyDescent="0.3">
      <c r="A906" t="s">
        <v>1993</v>
      </c>
      <c r="B906" t="e" vm="905">
        <v>#VALUE!</v>
      </c>
      <c r="C906" t="s">
        <v>4063</v>
      </c>
      <c r="D906" t="s">
        <v>4168</v>
      </c>
      <c r="E906">
        <v>2836</v>
      </c>
      <c r="F906" cm="1">
        <f t="array" aca="1" ref="F906" ca="1">IFERROR(_FV(STable[[#This Row],[Security Name]],"Market cap",TRUE),_FV(STable[[#This Row],[Security Name]],"Volume average",TRUE)*STable[[#This Row],[Price]])</f>
        <v>488815168</v>
      </c>
      <c r="G906" s="4" cm="1">
        <f t="array" aca="1" ref="G906" ca="1">_FV(STable[[#This Row],[Security Name]],"Price")</f>
        <v>9.4700000000000006</v>
      </c>
      <c r="H906" s="1" cm="1">
        <f t="array" aca="1" ref="H906" ca="1">IFERROR(_FV(STable[[#This Row],[Security Name]],"Change (%)",TRUE),0)</f>
        <v>3.0468000000000002E-2</v>
      </c>
      <c r="I906" s="17" cm="1">
        <f t="array" aca="1" ref="I906" ca="1">IFERROR(_FV(STable[[#This Row],[Security Name]],"P/E",TRUE),0)</f>
        <v>0</v>
      </c>
      <c r="J906" s="17" cm="1">
        <f t="array" aca="1" ref="J906" ca="1">IFERROR(_FV(STable[[#This Row],[Security Name]],"Beta"),0)</f>
        <v>1.1589</v>
      </c>
    </row>
    <row r="907" spans="1:10" x14ac:dyDescent="0.3">
      <c r="A907" t="s">
        <v>2751</v>
      </c>
      <c r="B907" t="e" vm="906">
        <v>#VALUE!</v>
      </c>
      <c r="C907" t="s">
        <v>4063</v>
      </c>
      <c r="D907" t="s">
        <v>4064</v>
      </c>
      <c r="E907">
        <v>2834</v>
      </c>
      <c r="F907" cm="1">
        <f t="array" aca="1" ref="F907" ca="1">IFERROR(_FV(STable[[#This Row],[Security Name]],"Market cap",TRUE),_FV(STable[[#This Row],[Security Name]],"Volume average",TRUE)*STable[[#This Row],[Price]])</f>
        <v>597089446</v>
      </c>
      <c r="G907" s="4" cm="1">
        <f t="array" aca="1" ref="G907" ca="1">_FV(STable[[#This Row],[Security Name]],"Price")</f>
        <v>32.31</v>
      </c>
      <c r="H907" s="1" cm="1">
        <f t="array" aca="1" ref="H907" ca="1">IFERROR(_FV(STable[[#This Row],[Security Name]],"Change (%)",TRUE),0)</f>
        <v>1.6996999999999998E-2</v>
      </c>
      <c r="I907" s="17" cm="1">
        <f t="array" aca="1" ref="I907" ca="1">IFERROR(_FV(STable[[#This Row],[Security Name]],"P/E",TRUE),0)</f>
        <v>1.7347999999999999</v>
      </c>
      <c r="J907" s="17" cm="1">
        <f t="array" aca="1" ref="J907" ca="1">IFERROR(_FV(STable[[#This Row],[Security Name]],"Beta"),0)</f>
        <v>1.2994000000000001</v>
      </c>
    </row>
    <row r="908" spans="1:10" x14ac:dyDescent="0.3">
      <c r="A908" t="s">
        <v>2615</v>
      </c>
      <c r="B908" t="e" vm="907">
        <v>#VALUE!</v>
      </c>
      <c r="C908" t="s">
        <v>4063</v>
      </c>
      <c r="D908" t="s">
        <v>4168</v>
      </c>
      <c r="E908">
        <v>2836</v>
      </c>
      <c r="F908" cm="1">
        <f t="array" aca="1" ref="F908" ca="1">IFERROR(_FV(STable[[#This Row],[Security Name]],"Market cap",TRUE),_FV(STable[[#This Row],[Security Name]],"Volume average",TRUE)*STable[[#This Row],[Price]])</f>
        <v>2991869891</v>
      </c>
      <c r="G908" s="4" cm="1">
        <f t="array" aca="1" ref="G908" ca="1">_FV(STable[[#This Row],[Security Name]],"Price")</f>
        <v>16.739999999999998</v>
      </c>
      <c r="H908" s="1" cm="1">
        <f t="array" aca="1" ref="H908" ca="1">IFERROR(_FV(STable[[#This Row],[Security Name]],"Change (%)",TRUE),0)</f>
        <v>3.9106000000000002E-2</v>
      </c>
      <c r="I908" s="17" cm="1">
        <f t="array" aca="1" ref="I908" ca="1">IFERROR(_FV(STable[[#This Row],[Security Name]],"P/E",TRUE),0)</f>
        <v>0</v>
      </c>
      <c r="J908" s="17" cm="1">
        <f t="array" aca="1" ref="J908" ca="1">IFERROR(_FV(STable[[#This Row],[Security Name]],"Beta"),0)</f>
        <v>1.9346000000000001</v>
      </c>
    </row>
    <row r="909" spans="1:10" x14ac:dyDescent="0.3">
      <c r="A909" t="s">
        <v>1559</v>
      </c>
      <c r="B909" t="e" vm="908">
        <v>#VALUE!</v>
      </c>
      <c r="C909" t="s">
        <v>4063</v>
      </c>
      <c r="D909" t="s">
        <v>4064</v>
      </c>
      <c r="E909">
        <v>2834</v>
      </c>
      <c r="F909" cm="1">
        <f t="array" aca="1" ref="F909" ca="1">IFERROR(_FV(STable[[#This Row],[Security Name]],"Market cap",TRUE),_FV(STable[[#This Row],[Security Name]],"Volume average",TRUE)*STable[[#This Row],[Price]])</f>
        <v>186358410</v>
      </c>
      <c r="G909" s="4" cm="1">
        <f t="array" aca="1" ref="G909" ca="1">_FV(STable[[#This Row],[Security Name]],"Price")</f>
        <v>7.03</v>
      </c>
      <c r="H909" s="1" cm="1">
        <f t="array" aca="1" ref="H909" ca="1">IFERROR(_FV(STable[[#This Row],[Security Name]],"Change (%)",TRUE),0)</f>
        <v>0.101881</v>
      </c>
      <c r="I909" s="17" cm="1">
        <f t="array" aca="1" ref="I909" ca="1">IFERROR(_FV(STable[[#This Row],[Security Name]],"P/E",TRUE),0)</f>
        <v>0</v>
      </c>
      <c r="J909" s="17" cm="1">
        <f t="array" aca="1" ref="J909" ca="1">IFERROR(_FV(STable[[#This Row],[Security Name]],"Beta"),0)</f>
        <v>0.60160000000000002</v>
      </c>
    </row>
    <row r="910" spans="1:10" x14ac:dyDescent="0.3">
      <c r="A910" t="s">
        <v>2285</v>
      </c>
      <c r="B910" t="e" vm="909">
        <v>#VALUE!</v>
      </c>
      <c r="C910" t="s">
        <v>4063</v>
      </c>
      <c r="D910" t="s">
        <v>4064</v>
      </c>
      <c r="E910">
        <v>2834</v>
      </c>
      <c r="F910" cm="1">
        <f t="array" aca="1" ref="F910" ca="1">IFERROR(_FV(STable[[#This Row],[Security Name]],"Market cap",TRUE),_FV(STable[[#This Row],[Security Name]],"Volume average",TRUE)*STable[[#This Row],[Price]])</f>
        <v>21310000252</v>
      </c>
      <c r="G910" s="4" cm="1">
        <f t="array" aca="1" ref="G910" ca="1">_FV(STable[[#This Row],[Security Name]],"Price")</f>
        <v>29.774999999999999</v>
      </c>
      <c r="H910" s="1" cm="1">
        <f t="array" aca="1" ref="H910" ca="1">IFERROR(_FV(STable[[#This Row],[Security Name]],"Change (%)",TRUE),0)</f>
        <v>2.0041000000000003E-2</v>
      </c>
      <c r="I910" s="17" cm="1">
        <f t="array" aca="1" ref="I910" ca="1">IFERROR(_FV(STable[[#This Row],[Security Name]],"P/E",TRUE),0)</f>
        <v>0</v>
      </c>
      <c r="J910" s="17" cm="1">
        <f t="array" aca="1" ref="J910" ca="1">IFERROR(_FV(STable[[#This Row],[Security Name]],"Beta"),0)</f>
        <v>1.1983999999999999</v>
      </c>
    </row>
    <row r="911" spans="1:10" x14ac:dyDescent="0.3">
      <c r="A911" t="s">
        <v>1236</v>
      </c>
      <c r="B911" t="e" vm="910">
        <v>#VALUE!</v>
      </c>
      <c r="C911" t="s">
        <v>4063</v>
      </c>
      <c r="D911" t="s">
        <v>4168</v>
      </c>
      <c r="E911">
        <v>2836</v>
      </c>
      <c r="F911" cm="1">
        <f t="array" aca="1" ref="F911" ca="1">IFERROR(_FV(STable[[#This Row],[Security Name]],"Market cap",TRUE),_FV(STable[[#This Row],[Security Name]],"Volume average",TRUE)*STable[[#This Row],[Price]])</f>
        <v>19109860962</v>
      </c>
      <c r="G911" s="4" cm="1">
        <f t="array" aca="1" ref="G911" ca="1">_FV(STable[[#This Row],[Security Name]],"Price")</f>
        <v>150.38</v>
      </c>
      <c r="H911" s="1" cm="1">
        <f t="array" aca="1" ref="H911" ca="1">IFERROR(_FV(STable[[#This Row],[Security Name]],"Change (%)",TRUE),0)</f>
        <v>7.4360000000000008E-3</v>
      </c>
      <c r="I911" s="17" cm="1">
        <f t="array" aca="1" ref="I911" ca="1">IFERROR(_FV(STable[[#This Row],[Security Name]],"P/E",TRUE),0)</f>
        <v>0</v>
      </c>
      <c r="J911" s="17" cm="1">
        <f t="array" aca="1" ref="J911" ca="1">IFERROR(_FV(STable[[#This Row],[Security Name]],"Beta"),0)</f>
        <v>1.3967000000000001</v>
      </c>
    </row>
    <row r="912" spans="1:10" x14ac:dyDescent="0.3">
      <c r="A912" t="s">
        <v>2394</v>
      </c>
      <c r="B912" t="e" vm="911">
        <v>#VALUE!</v>
      </c>
      <c r="C912" t="s">
        <v>4063</v>
      </c>
      <c r="D912" t="s">
        <v>4168</v>
      </c>
      <c r="E912">
        <v>2836</v>
      </c>
      <c r="F912" cm="1">
        <f t="array" aca="1" ref="F912" ca="1">IFERROR(_FV(STable[[#This Row],[Security Name]],"Market cap",TRUE),_FV(STable[[#This Row],[Security Name]],"Volume average",TRUE)*STable[[#This Row],[Price]])</f>
        <v>2009386380</v>
      </c>
      <c r="G912" s="4" cm="1">
        <f t="array" aca="1" ref="G912" ca="1">_FV(STable[[#This Row],[Security Name]],"Price")</f>
        <v>3.81</v>
      </c>
      <c r="H912" s="1" cm="1">
        <f t="array" aca="1" ref="H912" ca="1">IFERROR(_FV(STable[[#This Row],[Security Name]],"Change (%)",TRUE),0)</f>
        <v>5.8333000000000003E-2</v>
      </c>
      <c r="I912" s="17" cm="1">
        <f t="array" aca="1" ref="I912" ca="1">IFERROR(_FV(STable[[#This Row],[Security Name]],"P/E",TRUE),0)</f>
        <v>0</v>
      </c>
      <c r="J912" s="17" cm="1">
        <f t="array" aca="1" ref="J912" ca="1">IFERROR(_FV(STable[[#This Row],[Security Name]],"Beta"),0)</f>
        <v>1.081</v>
      </c>
    </row>
    <row r="913" spans="1:10" x14ac:dyDescent="0.3">
      <c r="A913" t="s">
        <v>1273</v>
      </c>
      <c r="B913" t="e" vm="912">
        <v>#VALUE!</v>
      </c>
      <c r="C913" t="s">
        <v>4063</v>
      </c>
      <c r="D913" t="s">
        <v>4064</v>
      </c>
      <c r="E913">
        <v>2834</v>
      </c>
      <c r="F913" cm="1">
        <f t="array" aca="1" ref="F913" ca="1">IFERROR(_FV(STable[[#This Row],[Security Name]],"Market cap",TRUE),_FV(STable[[#This Row],[Security Name]],"Volume average",TRUE)*STable[[#This Row],[Price]])</f>
        <v>6100585473</v>
      </c>
      <c r="G913" s="4" cm="1">
        <f t="array" aca="1" ref="G913" ca="1">_FV(STable[[#This Row],[Security Name]],"Price")</f>
        <v>89.34</v>
      </c>
      <c r="H913" s="1" cm="1">
        <f t="array" aca="1" ref="H913" ca="1">IFERROR(_FV(STable[[#This Row],[Security Name]],"Change (%)",TRUE),0)</f>
        <v>1.3959999999999998E-2</v>
      </c>
      <c r="I913" s="17" cm="1">
        <f t="array" aca="1" ref="I913" ca="1">IFERROR(_FV(STable[[#This Row],[Security Name]],"P/E",TRUE),0)</f>
        <v>0</v>
      </c>
      <c r="J913" s="17" cm="1">
        <f t="array" aca="1" ref="J913" ca="1">IFERROR(_FV(STable[[#This Row],[Security Name]],"Beta"),0)</f>
        <v>2.0806</v>
      </c>
    </row>
    <row r="914" spans="1:10" x14ac:dyDescent="0.3">
      <c r="A914" t="s">
        <v>2453</v>
      </c>
      <c r="B914" t="e" vm="913">
        <v>#VALUE!</v>
      </c>
      <c r="C914" t="s">
        <v>4063</v>
      </c>
      <c r="D914" t="s">
        <v>4168</v>
      </c>
      <c r="E914">
        <v>2836</v>
      </c>
      <c r="F914" cm="1">
        <f t="array" aca="1" ref="F914" ca="1">IFERROR(_FV(STable[[#This Row],[Security Name]],"Market cap",TRUE),_FV(STable[[#This Row],[Security Name]],"Volume average",TRUE)*STable[[#This Row],[Price]])</f>
        <v>968064023</v>
      </c>
      <c r="G914" s="4" cm="1">
        <f t="array" aca="1" ref="G914" ca="1">_FV(STable[[#This Row],[Security Name]],"Price")</f>
        <v>3.53</v>
      </c>
      <c r="H914" s="1" cm="1">
        <f t="array" aca="1" ref="H914" ca="1">IFERROR(_FV(STable[[#This Row],[Security Name]],"Change (%)",TRUE),0)</f>
        <v>1.7291000000000001E-2</v>
      </c>
      <c r="I914" s="17" cm="1">
        <f t="array" aca="1" ref="I914" ca="1">IFERROR(_FV(STable[[#This Row],[Security Name]],"P/E",TRUE),0)</f>
        <v>0</v>
      </c>
      <c r="J914" s="17" cm="1">
        <f t="array" aca="1" ref="J914" ca="1">IFERROR(_FV(STable[[#This Row],[Security Name]],"Beta"),0)</f>
        <v>2.2654000000000001</v>
      </c>
    </row>
    <row r="915" spans="1:10" x14ac:dyDescent="0.3">
      <c r="A915" t="s">
        <v>2237</v>
      </c>
      <c r="B915" t="e" vm="914">
        <v>#VALUE!</v>
      </c>
      <c r="C915" t="s">
        <v>4063</v>
      </c>
      <c r="D915" t="s">
        <v>4064</v>
      </c>
      <c r="E915">
        <v>2834</v>
      </c>
      <c r="F915" cm="1">
        <f t="array" aca="1" ref="F915" ca="1">IFERROR(_FV(STable[[#This Row],[Security Name]],"Market cap",TRUE),_FV(STable[[#This Row],[Security Name]],"Volume average",TRUE)*STable[[#This Row],[Price]])</f>
        <v>26365882</v>
      </c>
      <c r="G915" s="4" cm="1">
        <f t="array" aca="1" ref="G915" ca="1">_FV(STable[[#This Row],[Security Name]],"Price")</f>
        <v>0.78990000000000005</v>
      </c>
      <c r="H915" s="1" cm="1">
        <f t="array" aca="1" ref="H915" ca="1">IFERROR(_FV(STable[[#This Row],[Security Name]],"Change (%)",TRUE),0)</f>
        <v>5.3200000000000004E-2</v>
      </c>
      <c r="I915" s="17" cm="1">
        <f t="array" aca="1" ref="I915" ca="1">IFERROR(_FV(STable[[#This Row],[Security Name]],"P/E",TRUE),0)</f>
        <v>0</v>
      </c>
      <c r="J915" s="17" cm="1">
        <f t="array" aca="1" ref="J915" ca="1">IFERROR(_FV(STable[[#This Row],[Security Name]],"Beta"),0)</f>
        <v>2.9188000000000001</v>
      </c>
    </row>
    <row r="916" spans="1:10" x14ac:dyDescent="0.3">
      <c r="A916" t="s">
        <v>2451</v>
      </c>
      <c r="B916" t="e" vm="915">
        <v>#VALUE!</v>
      </c>
      <c r="C916" t="s">
        <v>4063</v>
      </c>
      <c r="D916" t="s">
        <v>4168</v>
      </c>
      <c r="E916">
        <v>2836</v>
      </c>
      <c r="F916" cm="1">
        <f t="array" aca="1" ref="F916" ca="1">IFERROR(_FV(STable[[#This Row],[Security Name]],"Market cap",TRUE),_FV(STable[[#This Row],[Security Name]],"Volume average",TRUE)*STable[[#This Row],[Price]])</f>
        <v>848133092</v>
      </c>
      <c r="G916" s="4" cm="1">
        <f t="array" aca="1" ref="G916" ca="1">_FV(STable[[#This Row],[Security Name]],"Price")</f>
        <v>8.6199999999999992</v>
      </c>
      <c r="H916" s="1" cm="1">
        <f t="array" aca="1" ref="H916" ca="1">IFERROR(_FV(STable[[#This Row],[Security Name]],"Change (%)",TRUE),0)</f>
        <v>2.7414000000000001E-2</v>
      </c>
      <c r="I916" s="17" cm="1">
        <f t="array" aca="1" ref="I916" ca="1">IFERROR(_FV(STable[[#This Row],[Security Name]],"P/E",TRUE),0)</f>
        <v>0</v>
      </c>
      <c r="J916" s="17" cm="1">
        <f t="array" aca="1" ref="J916" ca="1">IFERROR(_FV(STable[[#This Row],[Security Name]],"Beta"),0)</f>
        <v>2.6450999999999998</v>
      </c>
    </row>
    <row r="917" spans="1:10" x14ac:dyDescent="0.3">
      <c r="A917" t="s">
        <v>1695</v>
      </c>
      <c r="B917" t="e" vm="916">
        <v>#VALUE!</v>
      </c>
      <c r="C917" t="s">
        <v>4063</v>
      </c>
      <c r="D917" t="s">
        <v>4064</v>
      </c>
      <c r="E917">
        <v>2834</v>
      </c>
      <c r="F917" cm="1">
        <f t="array" aca="1" ref="F917" ca="1">IFERROR(_FV(STable[[#This Row],[Security Name]],"Market cap",TRUE),_FV(STable[[#This Row],[Security Name]],"Volume average",TRUE)*STable[[#This Row],[Price]])</f>
        <v>351892927</v>
      </c>
      <c r="G917" s="4" cm="1">
        <f t="array" aca="1" ref="G917" ca="1">_FV(STable[[#This Row],[Security Name]],"Price")</f>
        <v>7.45</v>
      </c>
      <c r="H917" s="1" cm="1">
        <f t="array" aca="1" ref="H917" ca="1">IFERROR(_FV(STable[[#This Row],[Security Name]],"Change (%)",TRUE),0)</f>
        <v>-1.9737000000000001E-2</v>
      </c>
      <c r="I917" s="17" cm="1">
        <f t="array" aca="1" ref="I917" ca="1">IFERROR(_FV(STable[[#This Row],[Security Name]],"P/E",TRUE),0)</f>
        <v>0</v>
      </c>
      <c r="J917" s="17" cm="1">
        <f t="array" aca="1" ref="J917" ca="1">IFERROR(_FV(STable[[#This Row],[Security Name]],"Beta"),0)</f>
        <v>1.5189999999999999</v>
      </c>
    </row>
    <row r="918" spans="1:10" x14ac:dyDescent="0.3">
      <c r="A918" t="s">
        <v>1111</v>
      </c>
      <c r="B918" t="e" vm="917">
        <v>#VALUE!</v>
      </c>
      <c r="C918" t="s">
        <v>4063</v>
      </c>
      <c r="D918" t="s">
        <v>4064</v>
      </c>
      <c r="E918">
        <v>2834</v>
      </c>
      <c r="F918" cm="1">
        <f t="array" aca="1" ref="F918" ca="1">IFERROR(_FV(STable[[#This Row],[Security Name]],"Market cap",TRUE),_FV(STable[[#This Row],[Security Name]],"Volume average",TRUE)*STable[[#This Row],[Price]])</f>
        <v>2038646766</v>
      </c>
      <c r="G918" s="4" cm="1">
        <f t="array" aca="1" ref="G918" ca="1">_FV(STable[[#This Row],[Security Name]],"Price")</f>
        <v>52.704999999999998</v>
      </c>
      <c r="H918" s="1" cm="1">
        <f t="array" aca="1" ref="H918" ca="1">IFERROR(_FV(STable[[#This Row],[Security Name]],"Change (%)",TRUE),0)</f>
        <v>2.5679999999999995E-3</v>
      </c>
      <c r="I918" s="17" cm="1">
        <f t="array" aca="1" ref="I918" ca="1">IFERROR(_FV(STable[[#This Row],[Security Name]],"P/E",TRUE),0)</f>
        <v>340.91199999999998</v>
      </c>
      <c r="J918" s="17" cm="1">
        <f t="array" aca="1" ref="J918" ca="1">IFERROR(_FV(STable[[#This Row],[Security Name]],"Beta"),0)</f>
        <v>-2.4047999999999998</v>
      </c>
    </row>
    <row r="919" spans="1:10" x14ac:dyDescent="0.3">
      <c r="A919" t="s">
        <v>2728</v>
      </c>
      <c r="B919" t="e" vm="918">
        <v>#VALUE!</v>
      </c>
      <c r="C919" t="s">
        <v>4063</v>
      </c>
      <c r="D919" t="s">
        <v>4064</v>
      </c>
      <c r="E919">
        <v>2834</v>
      </c>
      <c r="F919" cm="1">
        <f t="array" aca="1" ref="F919" ca="1">IFERROR(_FV(STable[[#This Row],[Security Name]],"Market cap",TRUE),_FV(STable[[#This Row],[Security Name]],"Volume average",TRUE)*STable[[#This Row],[Price]])</f>
        <v>19601421856</v>
      </c>
      <c r="G919" s="4" cm="1">
        <f t="array" aca="1" ref="G919" ca="1">_FV(STable[[#This Row],[Security Name]],"Price")</f>
        <v>25.28</v>
      </c>
      <c r="H919" s="1" cm="1">
        <f t="array" aca="1" ref="H919" ca="1">IFERROR(_FV(STable[[#This Row],[Security Name]],"Change (%)",TRUE),0)</f>
        <v>3.5216999999999998E-2</v>
      </c>
      <c r="I919" s="17" cm="1">
        <f t="array" aca="1" ref="I919" ca="1">IFERROR(_FV(STable[[#This Row],[Security Name]],"P/E",TRUE),0)</f>
        <v>0</v>
      </c>
      <c r="J919" s="17" cm="1">
        <f t="array" aca="1" ref="J919" ca="1">IFERROR(_FV(STable[[#This Row],[Security Name]],"Beta"),0)</f>
        <v>-1.2159</v>
      </c>
    </row>
    <row r="920" spans="1:10" x14ac:dyDescent="0.3">
      <c r="A920" t="s">
        <v>1818</v>
      </c>
      <c r="B920" t="e" vm="919">
        <v>#VALUE!</v>
      </c>
      <c r="C920" t="s">
        <v>4063</v>
      </c>
      <c r="D920" t="s">
        <v>4064</v>
      </c>
      <c r="E920">
        <v>2834</v>
      </c>
      <c r="F920" cm="1">
        <f t="array" aca="1" ref="F920" ca="1">IFERROR(_FV(STable[[#This Row],[Security Name]],"Market cap",TRUE),_FV(STable[[#This Row],[Security Name]],"Volume average",TRUE)*STable[[#This Row],[Price]])</f>
        <v>2130044489</v>
      </c>
      <c r="G920" s="4" cm="1">
        <f t="array" aca="1" ref="G920" ca="1">_FV(STable[[#This Row],[Security Name]],"Price")</f>
        <v>24.15</v>
      </c>
      <c r="H920" s="1" cm="1">
        <f t="array" aca="1" ref="H920" ca="1">IFERROR(_FV(STable[[#This Row],[Security Name]],"Change (%)",TRUE),0)</f>
        <v>1.4279999999999999E-2</v>
      </c>
      <c r="I920" s="17" cm="1">
        <f t="array" aca="1" ref="I920" ca="1">IFERROR(_FV(STable[[#This Row],[Security Name]],"P/E",TRUE),0)</f>
        <v>0</v>
      </c>
      <c r="J920" s="17" cm="1">
        <f t="array" aca="1" ref="J920" ca="1">IFERROR(_FV(STable[[#This Row],[Security Name]],"Beta"),0)</f>
        <v>0.51039999999999996</v>
      </c>
    </row>
    <row r="921" spans="1:10" x14ac:dyDescent="0.3">
      <c r="A921" t="s">
        <v>2434</v>
      </c>
      <c r="B921" t="e" vm="920">
        <v>#VALUE!</v>
      </c>
      <c r="C921" t="s">
        <v>4063</v>
      </c>
      <c r="D921" t="s">
        <v>4064</v>
      </c>
      <c r="E921">
        <v>2834</v>
      </c>
      <c r="F921" cm="1">
        <f t="array" aca="1" ref="F921" ca="1">IFERROR(_FV(STable[[#This Row],[Security Name]],"Market cap",TRUE),_FV(STable[[#This Row],[Security Name]],"Volume average",TRUE)*STable[[#This Row],[Price]])</f>
        <v>810762536</v>
      </c>
      <c r="G921" s="4" cm="1">
        <f t="array" aca="1" ref="G921" ca="1">_FV(STable[[#This Row],[Security Name]],"Price")</f>
        <v>8.1649999999999991</v>
      </c>
      <c r="H921" s="1" cm="1">
        <f t="array" aca="1" ref="H921" ca="1">IFERROR(_FV(STable[[#This Row],[Security Name]],"Change (%)",TRUE),0)</f>
        <v>-1.8340000000000001E-3</v>
      </c>
      <c r="I921" s="17" cm="1">
        <f t="array" aca="1" ref="I921" ca="1">IFERROR(_FV(STable[[#This Row],[Security Name]],"P/E",TRUE),0)</f>
        <v>0</v>
      </c>
      <c r="J921" s="17" cm="1">
        <f t="array" aca="1" ref="J921" ca="1">IFERROR(_FV(STable[[#This Row],[Security Name]],"Beta"),0)</f>
        <v>0.94199999999999995</v>
      </c>
    </row>
    <row r="922" spans="1:10" x14ac:dyDescent="0.3">
      <c r="A922" t="s">
        <v>442</v>
      </c>
      <c r="B922" t="e" vm="921">
        <v>#VALUE!</v>
      </c>
      <c r="C922" t="s">
        <v>4063</v>
      </c>
      <c r="D922" t="s">
        <v>4064</v>
      </c>
      <c r="E922">
        <v>2834</v>
      </c>
      <c r="F922" cm="1">
        <f t="array" aca="1" ref="F922" ca="1">IFERROR(_FV(STable[[#This Row],[Security Name]],"Market cap",TRUE),_FV(STable[[#This Row],[Security Name]],"Volume average",TRUE)*STable[[#This Row],[Price]])</f>
        <v>2227883556</v>
      </c>
      <c r="G922" s="4" cm="1">
        <f t="array" aca="1" ref="G922" ca="1">_FV(STable[[#This Row],[Security Name]],"Price")</f>
        <v>21.22</v>
      </c>
      <c r="H922" s="1" cm="1">
        <f t="array" aca="1" ref="H922" ca="1">IFERROR(_FV(STable[[#This Row],[Security Name]],"Change (%)",TRUE),0)</f>
        <v>2.362E-3</v>
      </c>
      <c r="I922" s="17" cm="1">
        <f t="array" aca="1" ref="I922" ca="1">IFERROR(_FV(STable[[#This Row],[Security Name]],"P/E",TRUE),0)</f>
        <v>0</v>
      </c>
      <c r="J922" s="17" cm="1">
        <f t="array" aca="1" ref="J922" ca="1">IFERROR(_FV(STable[[#This Row],[Security Name]],"Beta"),0)</f>
        <v>0.27939999999999998</v>
      </c>
    </row>
    <row r="923" spans="1:10" x14ac:dyDescent="0.3">
      <c r="A923" t="s">
        <v>2193</v>
      </c>
      <c r="B923" t="e" vm="922">
        <v>#VALUE!</v>
      </c>
      <c r="C923" t="s">
        <v>4063</v>
      </c>
      <c r="D923" t="s">
        <v>4168</v>
      </c>
      <c r="E923">
        <v>2836</v>
      </c>
      <c r="F923" cm="1">
        <f t="array" aca="1" ref="F923" ca="1">IFERROR(_FV(STable[[#This Row],[Security Name]],"Market cap",TRUE),_FV(STable[[#This Row],[Security Name]],"Volume average",TRUE)*STable[[#This Row],[Price]])</f>
        <v>5678671633</v>
      </c>
      <c r="G923" s="4" cm="1">
        <f t="array" aca="1" ref="G923" ca="1">_FV(STable[[#This Row],[Security Name]],"Price")</f>
        <v>49.43</v>
      </c>
      <c r="H923" s="1" cm="1">
        <f t="array" aca="1" ref="H923" ca="1">IFERROR(_FV(STable[[#This Row],[Security Name]],"Change (%)",TRUE),0)</f>
        <v>-1.1399999999999999E-2</v>
      </c>
      <c r="I923" s="17" cm="1">
        <f t="array" aca="1" ref="I923" ca="1">IFERROR(_FV(STable[[#This Row],[Security Name]],"P/E",TRUE),0)</f>
        <v>0</v>
      </c>
      <c r="J923" s="17" cm="1">
        <f t="array" aca="1" ref="J923" ca="1">IFERROR(_FV(STable[[#This Row],[Security Name]],"Beta"),0)</f>
        <v>0.80179999999999996</v>
      </c>
    </row>
    <row r="924" spans="1:10" x14ac:dyDescent="0.3">
      <c r="A924" t="s">
        <v>2395</v>
      </c>
      <c r="B924" t="e" vm="923">
        <v>#VALUE!</v>
      </c>
      <c r="C924" t="s">
        <v>4063</v>
      </c>
      <c r="D924" t="s">
        <v>4168</v>
      </c>
      <c r="E924">
        <v>2836</v>
      </c>
      <c r="F924" cm="1">
        <f t="array" aca="1" ref="F924" ca="1">IFERROR(_FV(STable[[#This Row],[Security Name]],"Market cap",TRUE),_FV(STable[[#This Row],[Security Name]],"Volume average",TRUE)*STable[[#This Row],[Price]])</f>
        <v>214285500</v>
      </c>
      <c r="G924" s="4" cm="1">
        <f t="array" aca="1" ref="G924" ca="1">_FV(STable[[#This Row],[Security Name]],"Price")</f>
        <v>31.405000000000001</v>
      </c>
      <c r="H924" s="1" cm="1">
        <f t="array" aca="1" ref="H924" ca="1">IFERROR(_FV(STable[[#This Row],[Security Name]],"Change (%)",TRUE),0)</f>
        <v>3.5784999999999997E-2</v>
      </c>
      <c r="I924" s="17" cm="1">
        <f t="array" aca="1" ref="I924" ca="1">IFERROR(_FV(STable[[#This Row],[Security Name]],"P/E",TRUE),0)</f>
        <v>0</v>
      </c>
      <c r="J924" s="17" cm="1">
        <f t="array" aca="1" ref="J924" ca="1">IFERROR(_FV(STable[[#This Row],[Security Name]],"Beta"),0)</f>
        <v>0.51819999999999999</v>
      </c>
    </row>
    <row r="925" spans="1:10" x14ac:dyDescent="0.3">
      <c r="A925" t="s">
        <v>2061</v>
      </c>
      <c r="B925" t="e" vm="924">
        <v>#VALUE!</v>
      </c>
      <c r="C925" t="s">
        <v>4063</v>
      </c>
      <c r="D925" t="s">
        <v>4064</v>
      </c>
      <c r="E925">
        <v>2834</v>
      </c>
      <c r="F925" cm="1">
        <f t="array" aca="1" ref="F925" ca="1">IFERROR(_FV(STable[[#This Row],[Security Name]],"Market cap",TRUE),_FV(STable[[#This Row],[Security Name]],"Volume average",TRUE)*STable[[#This Row],[Price]])</f>
        <v>2164623160</v>
      </c>
      <c r="G925" s="4" cm="1">
        <f t="array" aca="1" ref="G925" ca="1">_FV(STable[[#This Row],[Security Name]],"Price")</f>
        <v>36.594999999999999</v>
      </c>
      <c r="H925" s="1" cm="1">
        <f t="array" aca="1" ref="H925" ca="1">IFERROR(_FV(STable[[#This Row],[Security Name]],"Change (%)",TRUE),0)</f>
        <v>3.5512000000000002E-2</v>
      </c>
      <c r="I925" s="17" cm="1">
        <f t="array" aca="1" ref="I925" ca="1">IFERROR(_FV(STable[[#This Row],[Security Name]],"P/E",TRUE),0)</f>
        <v>55.447000000000003</v>
      </c>
      <c r="J925" s="17" cm="1">
        <f t="array" aca="1" ref="J925" ca="1">IFERROR(_FV(STable[[#This Row],[Security Name]],"Beta"),0)</f>
        <v>1.2972999999999999</v>
      </c>
    </row>
    <row r="926" spans="1:10" x14ac:dyDescent="0.3">
      <c r="A926" t="s">
        <v>1296</v>
      </c>
      <c r="B926" t="e" vm="925">
        <v>#VALUE!</v>
      </c>
      <c r="C926" t="s">
        <v>4063</v>
      </c>
      <c r="D926" t="s">
        <v>4064</v>
      </c>
      <c r="E926">
        <v>2834</v>
      </c>
      <c r="F926" cm="1">
        <f t="array" aca="1" ref="F926" ca="1">IFERROR(_FV(STable[[#This Row],[Security Name]],"Market cap",TRUE),_FV(STable[[#This Row],[Security Name]],"Volume average",TRUE)*STable[[#This Row],[Price]])</f>
        <v>5778044962</v>
      </c>
      <c r="G926" s="4" cm="1">
        <f t="array" aca="1" ref="G926" ca="1">_FV(STable[[#This Row],[Security Name]],"Price")</f>
        <v>73.34</v>
      </c>
      <c r="H926" s="1" cm="1">
        <f t="array" aca="1" ref="H926" ca="1">IFERROR(_FV(STable[[#This Row],[Security Name]],"Change (%)",TRUE),0)</f>
        <v>5.2224000000000007E-2</v>
      </c>
      <c r="I926" s="17" cm="1">
        <f t="array" aca="1" ref="I926" ca="1">IFERROR(_FV(STable[[#This Row],[Security Name]],"P/E",TRUE),0)</f>
        <v>0</v>
      </c>
      <c r="J926" s="17" cm="1">
        <f t="array" aca="1" ref="J926" ca="1">IFERROR(_FV(STable[[#This Row],[Security Name]],"Beta"),0)</f>
        <v>3.0907</v>
      </c>
    </row>
    <row r="927" spans="1:10" x14ac:dyDescent="0.3">
      <c r="A927" t="s">
        <v>1981</v>
      </c>
      <c r="B927" t="e" vm="926">
        <v>#VALUE!</v>
      </c>
      <c r="C927" t="s">
        <v>4063</v>
      </c>
      <c r="D927" t="s">
        <v>4064</v>
      </c>
      <c r="E927">
        <v>2834</v>
      </c>
      <c r="F927" cm="1">
        <f t="array" aca="1" ref="F927" ca="1">IFERROR(_FV(STable[[#This Row],[Security Name]],"Market cap",TRUE),_FV(STable[[#This Row],[Security Name]],"Volume average",TRUE)*STable[[#This Row],[Price]])</f>
        <v>5672128416</v>
      </c>
      <c r="G927" s="4" cm="1">
        <f t="array" aca="1" ref="G927" ca="1">_FV(STable[[#This Row],[Security Name]],"Price")</f>
        <v>35.520000000000003</v>
      </c>
      <c r="H927" s="1" cm="1">
        <f t="array" aca="1" ref="H927" ca="1">IFERROR(_FV(STable[[#This Row],[Security Name]],"Change (%)",TRUE),0)</f>
        <v>3.5569000000000003E-2</v>
      </c>
      <c r="I927" s="17" cm="1">
        <f t="array" aca="1" ref="I927" ca="1">IFERROR(_FV(STable[[#This Row],[Security Name]],"P/E",TRUE),0)</f>
        <v>12.790800000000001</v>
      </c>
      <c r="J927" s="17" cm="1">
        <f t="array" aca="1" ref="J927" ca="1">IFERROR(_FV(STable[[#This Row],[Security Name]],"Beta"),0)</f>
        <v>1.7522</v>
      </c>
    </row>
    <row r="928" spans="1:10" x14ac:dyDescent="0.3">
      <c r="A928" t="s">
        <v>2278</v>
      </c>
      <c r="B928" t="e" vm="927">
        <v>#VALUE!</v>
      </c>
      <c r="C928" t="s">
        <v>4063</v>
      </c>
      <c r="D928" t="s">
        <v>4168</v>
      </c>
      <c r="E928">
        <v>2836</v>
      </c>
      <c r="F928" cm="1">
        <f t="array" aca="1" ref="F928" ca="1">IFERROR(_FV(STable[[#This Row],[Security Name]],"Market cap",TRUE),_FV(STable[[#This Row],[Security Name]],"Volume average",TRUE)*STable[[#This Row],[Price]])</f>
        <v>60630901</v>
      </c>
      <c r="G928" s="4" cm="1">
        <f t="array" aca="1" ref="G928" ca="1">_FV(STable[[#This Row],[Security Name]],"Price")</f>
        <v>8.94</v>
      </c>
      <c r="H928" s="1" cm="1">
        <f t="array" aca="1" ref="H928" ca="1">IFERROR(_FV(STable[[#This Row],[Security Name]],"Change (%)",TRUE),0)</f>
        <v>4.4940000000000006E-3</v>
      </c>
      <c r="I928" s="17" cm="1">
        <f t="array" aca="1" ref="I928" ca="1">IFERROR(_FV(STable[[#This Row],[Security Name]],"P/E",TRUE),0)</f>
        <v>0</v>
      </c>
      <c r="J928" s="17" cm="1">
        <f t="array" aca="1" ref="J928" ca="1">IFERROR(_FV(STable[[#This Row],[Security Name]],"Beta"),0)</f>
        <v>2.0889000000000002</v>
      </c>
    </row>
    <row r="929" spans="1:10" x14ac:dyDescent="0.3">
      <c r="A929" t="s">
        <v>2542</v>
      </c>
      <c r="B929" t="e" vm="928">
        <v>#VALUE!</v>
      </c>
      <c r="C929" t="s">
        <v>4063</v>
      </c>
      <c r="D929" t="s">
        <v>4064</v>
      </c>
      <c r="E929">
        <v>2834</v>
      </c>
      <c r="F929" cm="1">
        <f t="array" aca="1" ref="F929" ca="1">IFERROR(_FV(STable[[#This Row],[Security Name]],"Market cap",TRUE),_FV(STable[[#This Row],[Security Name]],"Volume average",TRUE)*STable[[#This Row],[Price]])</f>
        <v>3821206064</v>
      </c>
      <c r="G929" s="4" cm="1">
        <f t="array" aca="1" ref="G929" ca="1">_FV(STable[[#This Row],[Security Name]],"Price")</f>
        <v>26.78</v>
      </c>
      <c r="H929" s="1" cm="1">
        <f t="array" aca="1" ref="H929" ca="1">IFERROR(_FV(STable[[#This Row],[Security Name]],"Change (%)",TRUE),0)</f>
        <v>6.9488999999999995E-2</v>
      </c>
      <c r="I929" s="17" cm="1">
        <f t="array" aca="1" ref="I929" ca="1">IFERROR(_FV(STable[[#This Row],[Security Name]],"P/E",TRUE),0)</f>
        <v>0</v>
      </c>
      <c r="J929" s="17" cm="1">
        <f t="array" aca="1" ref="J929" ca="1">IFERROR(_FV(STable[[#This Row],[Security Name]],"Beta"),0)</f>
        <v>1.3668</v>
      </c>
    </row>
    <row r="930" spans="1:10" x14ac:dyDescent="0.3">
      <c r="A930" t="s">
        <v>2048</v>
      </c>
      <c r="B930" t="e" vm="929">
        <v>#VALUE!</v>
      </c>
      <c r="C930" t="s">
        <v>4063</v>
      </c>
      <c r="D930" t="s">
        <v>4064</v>
      </c>
      <c r="E930">
        <v>2834</v>
      </c>
      <c r="F930" cm="1">
        <f t="array" aca="1" ref="F930" ca="1">IFERROR(_FV(STable[[#This Row],[Security Name]],"Market cap",TRUE),_FV(STable[[#This Row],[Security Name]],"Volume average",TRUE)*STable[[#This Row],[Price]])</f>
        <v>534448967</v>
      </c>
      <c r="G930" s="4" cm="1">
        <f t="array" aca="1" ref="G930" ca="1">_FV(STable[[#This Row],[Security Name]],"Price")</f>
        <v>13.96</v>
      </c>
      <c r="H930" s="1" cm="1">
        <f t="array" aca="1" ref="H930" ca="1">IFERROR(_FV(STable[[#This Row],[Security Name]],"Change (%)",TRUE),0)</f>
        <v>2.9499000000000001E-2</v>
      </c>
      <c r="I930" s="17" cm="1">
        <f t="array" aca="1" ref="I930" ca="1">IFERROR(_FV(STable[[#This Row],[Security Name]],"P/E",TRUE),0)</f>
        <v>0</v>
      </c>
      <c r="J930" s="17" cm="1">
        <f t="array" aca="1" ref="J930" ca="1">IFERROR(_FV(STable[[#This Row],[Security Name]],"Beta"),0)</f>
        <v>-9.9400000000000002E-2</v>
      </c>
    </row>
    <row r="931" spans="1:10" x14ac:dyDescent="0.3">
      <c r="A931" t="s">
        <v>2641</v>
      </c>
      <c r="B931" t="e" vm="930">
        <v>#VALUE!</v>
      </c>
      <c r="C931" t="s">
        <v>4063</v>
      </c>
      <c r="D931" t="s">
        <v>4064</v>
      </c>
      <c r="E931">
        <v>2834</v>
      </c>
      <c r="F931" cm="1">
        <f t="array" aca="1" ref="F931" ca="1">IFERROR(_FV(STable[[#This Row],[Security Name]],"Market cap",TRUE),_FV(STable[[#This Row],[Security Name]],"Volume average",TRUE)*STable[[#This Row],[Price]])</f>
        <v>3716961154</v>
      </c>
      <c r="G931" s="4" cm="1">
        <f t="array" aca="1" ref="G931" ca="1">_FV(STable[[#This Row],[Security Name]],"Price")</f>
        <v>40.24</v>
      </c>
      <c r="H931" s="1" cm="1">
        <f t="array" aca="1" ref="H931" ca="1">IFERROR(_FV(STable[[#This Row],[Security Name]],"Change (%)",TRUE),0)</f>
        <v>1.7704000000000001E-2</v>
      </c>
      <c r="I931" s="17" cm="1">
        <f t="array" aca="1" ref="I931" ca="1">IFERROR(_FV(STable[[#This Row],[Security Name]],"P/E",TRUE),0)</f>
        <v>0</v>
      </c>
      <c r="J931" s="17" cm="1">
        <f t="array" aca="1" ref="J931" ca="1">IFERROR(_FV(STable[[#This Row],[Security Name]],"Beta"),0)</f>
        <v>1.04</v>
      </c>
    </row>
    <row r="932" spans="1:10" x14ac:dyDescent="0.3">
      <c r="A932" t="s">
        <v>147</v>
      </c>
      <c r="B932" t="e" vm="931">
        <v>#VALUE!</v>
      </c>
      <c r="C932" t="s">
        <v>4063</v>
      </c>
      <c r="D932" t="s">
        <v>4064</v>
      </c>
      <c r="E932">
        <v>2834</v>
      </c>
      <c r="F932" cm="1">
        <f t="array" aca="1" ref="F932" ca="1">IFERROR(_FV(STable[[#This Row],[Security Name]],"Market cap",TRUE),_FV(STable[[#This Row],[Security Name]],"Volume average",TRUE)*STable[[#This Row],[Price]])</f>
        <v>25807935256</v>
      </c>
      <c r="G932" s="4" cm="1">
        <f t="array" aca="1" ref="G932" ca="1">_FV(STable[[#This Row],[Security Name]],"Price")</f>
        <v>588.85</v>
      </c>
      <c r="H932" s="1" cm="1">
        <f t="array" aca="1" ref="H932" ca="1">IFERROR(_FV(STable[[#This Row],[Security Name]],"Change (%)",TRUE),0)</f>
        <v>1.4367000000000001E-2</v>
      </c>
      <c r="I932" s="17" cm="1">
        <f t="array" aca="1" ref="I932" ca="1">IFERROR(_FV(STable[[#This Row],[Security Name]],"P/E",TRUE),0)</f>
        <v>21.105699999999999</v>
      </c>
      <c r="J932" s="17" cm="1">
        <f t="array" aca="1" ref="J932" ca="1">IFERROR(_FV(STable[[#This Row],[Security Name]],"Beta"),0)</f>
        <v>0.63839999999999997</v>
      </c>
    </row>
    <row r="933" spans="1:10" x14ac:dyDescent="0.3">
      <c r="A933" t="s">
        <v>1060</v>
      </c>
      <c r="B933" t="e" vm="932">
        <v>#VALUE!</v>
      </c>
      <c r="C933" t="s">
        <v>4063</v>
      </c>
      <c r="D933" t="s">
        <v>4168</v>
      </c>
      <c r="E933">
        <v>2836</v>
      </c>
      <c r="F933" cm="1">
        <f t="array" aca="1" ref="F933" ca="1">IFERROR(_FV(STable[[#This Row],[Security Name]],"Market cap",TRUE),_FV(STable[[#This Row],[Security Name]],"Volume average",TRUE)*STable[[#This Row],[Price]])</f>
        <v>1805015904</v>
      </c>
      <c r="G933" s="4" cm="1">
        <f t="array" aca="1" ref="G933" ca="1">_FV(STable[[#This Row],[Security Name]],"Price")</f>
        <v>35.44</v>
      </c>
      <c r="H933" s="1" cm="1">
        <f t="array" aca="1" ref="H933" ca="1">IFERROR(_FV(STable[[#This Row],[Security Name]],"Change (%)",TRUE),0)</f>
        <v>4.9451999999999996E-2</v>
      </c>
      <c r="I933" s="17" cm="1">
        <f t="array" aca="1" ref="I933" ca="1">IFERROR(_FV(STable[[#This Row],[Security Name]],"P/E",TRUE),0)</f>
        <v>134.5993</v>
      </c>
      <c r="J933" s="17" cm="1">
        <f t="array" aca="1" ref="J933" ca="1">IFERROR(_FV(STable[[#This Row],[Security Name]],"Beta"),0)</f>
        <v>1.1618999999999999</v>
      </c>
    </row>
    <row r="934" spans="1:10" x14ac:dyDescent="0.3">
      <c r="A934" t="s">
        <v>1211</v>
      </c>
      <c r="B934" t="e" vm="933">
        <v>#VALUE!</v>
      </c>
      <c r="C934" t="s">
        <v>4063</v>
      </c>
      <c r="D934" t="s">
        <v>4064</v>
      </c>
      <c r="E934">
        <v>2834</v>
      </c>
      <c r="F934" cm="1">
        <f t="array" aca="1" ref="F934" ca="1">IFERROR(_FV(STable[[#This Row],[Security Name]],"Market cap",TRUE),_FV(STable[[#This Row],[Security Name]],"Volume average",TRUE)*STable[[#This Row],[Price]])</f>
        <v>3045689333</v>
      </c>
      <c r="G934" s="4" cm="1">
        <f t="array" aca="1" ref="G934" ca="1">_FV(STable[[#This Row],[Security Name]],"Price")</f>
        <v>42.47</v>
      </c>
      <c r="H934" s="1" cm="1">
        <f t="array" aca="1" ref="H934" ca="1">IFERROR(_FV(STable[[#This Row],[Security Name]],"Change (%)",TRUE),0)</f>
        <v>5.4450000000000002E-3</v>
      </c>
      <c r="I934" s="17" cm="1">
        <f t="array" aca="1" ref="I934" ca="1">IFERROR(_FV(STable[[#This Row],[Security Name]],"P/E",TRUE),0)</f>
        <v>0</v>
      </c>
      <c r="J934" s="17" cm="1">
        <f t="array" aca="1" ref="J934" ca="1">IFERROR(_FV(STable[[#This Row],[Security Name]],"Beta"),0)</f>
        <v>1.1178999999999999</v>
      </c>
    </row>
    <row r="935" spans="1:10" x14ac:dyDescent="0.3">
      <c r="A935" t="s">
        <v>2399</v>
      </c>
      <c r="B935" t="e" vm="934">
        <v>#VALUE!</v>
      </c>
      <c r="C935" t="s">
        <v>4063</v>
      </c>
      <c r="D935" t="s">
        <v>4168</v>
      </c>
      <c r="E935">
        <v>2836</v>
      </c>
      <c r="F935" cm="1">
        <f t="array" aca="1" ref="F935" ca="1">IFERROR(_FV(STable[[#This Row],[Security Name]],"Market cap",TRUE),_FV(STable[[#This Row],[Security Name]],"Volume average",TRUE)*STable[[#This Row],[Price]])</f>
        <v>1697546687</v>
      </c>
      <c r="G935" s="4" cm="1">
        <f t="array" aca="1" ref="G935" ca="1">_FV(STable[[#This Row],[Security Name]],"Price")</f>
        <v>10.625</v>
      </c>
      <c r="H935" s="1" cm="1">
        <f t="array" aca="1" ref="H935" ca="1">IFERROR(_FV(STable[[#This Row],[Security Name]],"Change (%)",TRUE),0)</f>
        <v>2.8558E-2</v>
      </c>
      <c r="I935" s="17" cm="1">
        <f t="array" aca="1" ref="I935" ca="1">IFERROR(_FV(STable[[#This Row],[Security Name]],"P/E",TRUE),0)</f>
        <v>0</v>
      </c>
      <c r="J935" s="17" cm="1">
        <f t="array" aca="1" ref="J935" ca="1">IFERROR(_FV(STable[[#This Row],[Security Name]],"Beta"),0)</f>
        <v>1.7323999999999999</v>
      </c>
    </row>
    <row r="936" spans="1:10" x14ac:dyDescent="0.3">
      <c r="A936" t="s">
        <v>848</v>
      </c>
      <c r="B936" t="e" vm="935">
        <v>#VALUE!</v>
      </c>
      <c r="C936" t="s">
        <v>4063</v>
      </c>
      <c r="D936" t="s">
        <v>4064</v>
      </c>
      <c r="E936">
        <v>2834</v>
      </c>
      <c r="F936" cm="1">
        <f t="array" aca="1" ref="F936" ca="1">IFERROR(_FV(STable[[#This Row],[Security Name]],"Market cap",TRUE),_FV(STable[[#This Row],[Security Name]],"Volume average",TRUE)*STable[[#This Row],[Price]])</f>
        <v>4089895731</v>
      </c>
      <c r="G936" s="4" cm="1">
        <f t="array" aca="1" ref="G936" ca="1">_FV(STable[[#This Row],[Security Name]],"Price")</f>
        <v>35.29</v>
      </c>
      <c r="H936" s="1" cm="1">
        <f t="array" aca="1" ref="H936" ca="1">IFERROR(_FV(STable[[#This Row],[Security Name]],"Change (%)",TRUE),0)</f>
        <v>-6.1950000000000009E-3</v>
      </c>
      <c r="I936" s="17" cm="1">
        <f t="array" aca="1" ref="I936" ca="1">IFERROR(_FV(STable[[#This Row],[Security Name]],"P/E",TRUE),0)</f>
        <v>0</v>
      </c>
      <c r="J936" s="17" cm="1">
        <f t="array" aca="1" ref="J936" ca="1">IFERROR(_FV(STable[[#This Row],[Security Name]],"Beta"),0)</f>
        <v>0.83819999999999995</v>
      </c>
    </row>
    <row r="937" spans="1:10" x14ac:dyDescent="0.3">
      <c r="A937" t="s">
        <v>2685</v>
      </c>
      <c r="B937" t="e" vm="936">
        <v>#VALUE!</v>
      </c>
      <c r="C937" t="s">
        <v>4063</v>
      </c>
      <c r="D937" t="s">
        <v>4064</v>
      </c>
      <c r="E937">
        <v>2834</v>
      </c>
      <c r="F937" cm="1">
        <f t="array" aca="1" ref="F937" ca="1">IFERROR(_FV(STable[[#This Row],[Security Name]],"Market cap",TRUE),_FV(STable[[#This Row],[Security Name]],"Volume average",TRUE)*STable[[#This Row],[Price]])</f>
        <v>425282275</v>
      </c>
      <c r="G937" s="4" cm="1">
        <f t="array" aca="1" ref="G937" ca="1">_FV(STable[[#This Row],[Security Name]],"Price")</f>
        <v>7.1950000000000003</v>
      </c>
      <c r="H937" s="1" cm="1">
        <f t="array" aca="1" ref="H937" ca="1">IFERROR(_FV(STable[[#This Row],[Security Name]],"Change (%)",TRUE),0)</f>
        <v>4.888E-3</v>
      </c>
      <c r="I937" s="17" cm="1">
        <f t="array" aca="1" ref="I937" ca="1">IFERROR(_FV(STable[[#This Row],[Security Name]],"P/E",TRUE),0)</f>
        <v>0</v>
      </c>
      <c r="J937" s="17" cm="1">
        <f t="array" aca="1" ref="J937" ca="1">IFERROR(_FV(STable[[#This Row],[Security Name]],"Beta"),0)</f>
        <v>0.67420000000000002</v>
      </c>
    </row>
    <row r="938" spans="1:10" x14ac:dyDescent="0.3">
      <c r="A938" t="s">
        <v>2139</v>
      </c>
      <c r="B938" t="e" vm="937">
        <v>#VALUE!</v>
      </c>
      <c r="C938" t="s">
        <v>4063</v>
      </c>
      <c r="D938" t="s">
        <v>4064</v>
      </c>
      <c r="E938">
        <v>2834</v>
      </c>
      <c r="F938" cm="1">
        <f t="array" aca="1" ref="F938" ca="1">IFERROR(_FV(STable[[#This Row],[Security Name]],"Market cap",TRUE),_FV(STable[[#This Row],[Security Name]],"Volume average",TRUE)*STable[[#This Row],[Price]])</f>
        <v>1521856274</v>
      </c>
      <c r="G938" s="4" cm="1">
        <f t="array" aca="1" ref="G938" ca="1">_FV(STable[[#This Row],[Security Name]],"Price")</f>
        <v>14.89</v>
      </c>
      <c r="H938" s="1" cm="1">
        <f t="array" aca="1" ref="H938" ca="1">IFERROR(_FV(STable[[#This Row],[Security Name]],"Change (%)",TRUE),0)</f>
        <v>1.5688999999999998E-2</v>
      </c>
      <c r="I938" s="17" cm="1">
        <f t="array" aca="1" ref="I938" ca="1">IFERROR(_FV(STable[[#This Row],[Security Name]],"P/E",TRUE),0)</f>
        <v>0</v>
      </c>
      <c r="J938" s="17" cm="1">
        <f t="array" aca="1" ref="J938" ca="1">IFERROR(_FV(STable[[#This Row],[Security Name]],"Beta"),0)</f>
        <v>0.95179999999999998</v>
      </c>
    </row>
    <row r="939" spans="1:10" x14ac:dyDescent="0.3">
      <c r="A939" t="s">
        <v>71</v>
      </c>
      <c r="B939" t="e" vm="938">
        <v>#VALUE!</v>
      </c>
      <c r="C939" t="s">
        <v>4063</v>
      </c>
      <c r="D939" t="s">
        <v>4064</v>
      </c>
      <c r="E939">
        <v>2834</v>
      </c>
      <c r="F939" cm="1">
        <f t="array" aca="1" ref="F939" ca="1">IFERROR(_FV(STable[[#This Row],[Security Name]],"Market cap",TRUE),_FV(STable[[#This Row],[Security Name]],"Volume average",TRUE)*STable[[#This Row],[Price]])</f>
        <v>112348135893</v>
      </c>
      <c r="G939" s="4" cm="1">
        <f t="array" aca="1" ref="G939" ca="1">_FV(STable[[#This Row],[Security Name]],"Price")</f>
        <v>441.69</v>
      </c>
      <c r="H939" s="1" cm="1">
        <f t="array" aca="1" ref="H939" ca="1">IFERROR(_FV(STable[[#This Row],[Security Name]],"Change (%)",TRUE),0)</f>
        <v>1.3864000000000001E-2</v>
      </c>
      <c r="I939" s="17" cm="1">
        <f t="array" aca="1" ref="I939" ca="1">IFERROR(_FV(STable[[#This Row],[Security Name]],"P/E",TRUE),0)</f>
        <v>28.8065</v>
      </c>
      <c r="J939" s="17" cm="1">
        <f t="array" aca="1" ref="J939" ca="1">IFERROR(_FV(STable[[#This Row],[Security Name]],"Beta"),0)</f>
        <v>0.3347</v>
      </c>
    </row>
    <row r="940" spans="1:10" x14ac:dyDescent="0.3">
      <c r="A940" t="s">
        <v>1555</v>
      </c>
      <c r="B940" t="e" vm="939">
        <v>#VALUE!</v>
      </c>
      <c r="C940" t="s">
        <v>4063</v>
      </c>
      <c r="D940" t="s">
        <v>4064</v>
      </c>
      <c r="E940">
        <v>2834</v>
      </c>
      <c r="F940" cm="1">
        <f t="array" aca="1" ref="F940" ca="1">IFERROR(_FV(STable[[#This Row],[Security Name]],"Market cap",TRUE),_FV(STable[[#This Row],[Security Name]],"Volume average",TRUE)*STable[[#This Row],[Price]])</f>
        <v>148142029</v>
      </c>
      <c r="G940" s="4" cm="1">
        <f t="array" aca="1" ref="G940" ca="1">_FV(STable[[#This Row],[Security Name]],"Price")</f>
        <v>37.61</v>
      </c>
      <c r="H940" s="1" cm="1">
        <f t="array" aca="1" ref="H940" ca="1">IFERROR(_FV(STable[[#This Row],[Security Name]],"Change (%)",TRUE),0)</f>
        <v>2.3401000000000002E-2</v>
      </c>
      <c r="I940" s="17" cm="1">
        <f t="array" aca="1" ref="I940" ca="1">IFERROR(_FV(STable[[#This Row],[Security Name]],"P/E",TRUE),0)</f>
        <v>0</v>
      </c>
      <c r="J940" s="17" cm="1">
        <f t="array" aca="1" ref="J940" ca="1">IFERROR(_FV(STable[[#This Row],[Security Name]],"Beta"),0)</f>
        <v>0.3821</v>
      </c>
    </row>
    <row r="941" spans="1:10" x14ac:dyDescent="0.3">
      <c r="A941" t="s">
        <v>2486</v>
      </c>
      <c r="B941" t="e" vm="940">
        <v>#VALUE!</v>
      </c>
      <c r="C941" t="s">
        <v>4063</v>
      </c>
      <c r="D941" t="s">
        <v>4168</v>
      </c>
      <c r="E941">
        <v>2836</v>
      </c>
      <c r="F941" cm="1">
        <f t="array" aca="1" ref="F941" ca="1">IFERROR(_FV(STable[[#This Row],[Security Name]],"Market cap",TRUE),_FV(STable[[#This Row],[Security Name]],"Volume average",TRUE)*STable[[#This Row],[Price]])</f>
        <v>245251448</v>
      </c>
      <c r="G941" s="4" cm="1">
        <f t="array" aca="1" ref="G941" ca="1">_FV(STable[[#This Row],[Security Name]],"Price")</f>
        <v>4.1150000000000002</v>
      </c>
      <c r="H941" s="1" cm="1">
        <f t="array" aca="1" ref="H941" ca="1">IFERROR(_FV(STable[[#This Row],[Security Name]],"Change (%)",TRUE),0)</f>
        <v>3.9141000000000002E-2</v>
      </c>
      <c r="I941" s="17" cm="1">
        <f t="array" aca="1" ref="I941" ca="1">IFERROR(_FV(STable[[#This Row],[Security Name]],"P/E",TRUE),0)</f>
        <v>0</v>
      </c>
      <c r="J941" s="17" cm="1">
        <f t="array" aca="1" ref="J941" ca="1">IFERROR(_FV(STable[[#This Row],[Security Name]],"Beta"),0)</f>
        <v>1.3514999999999999</v>
      </c>
    </row>
    <row r="942" spans="1:10" x14ac:dyDescent="0.3">
      <c r="A942" t="s">
        <v>2488</v>
      </c>
      <c r="B942" t="e" vm="941">
        <v>#VALUE!</v>
      </c>
      <c r="C942" t="s">
        <v>4063</v>
      </c>
      <c r="D942" t="s">
        <v>4064</v>
      </c>
      <c r="E942">
        <v>2834</v>
      </c>
      <c r="F942" cm="1">
        <f t="array" aca="1" ref="F942" ca="1">IFERROR(_FV(STable[[#This Row],[Security Name]],"Market cap",TRUE),_FV(STable[[#This Row],[Security Name]],"Volume average",TRUE)*STable[[#This Row],[Price]])</f>
        <v>75896155</v>
      </c>
      <c r="G942" s="4" cm="1">
        <f t="array" aca="1" ref="G942" ca="1">_FV(STable[[#This Row],[Security Name]],"Price")</f>
        <v>2.4893999999999998</v>
      </c>
      <c r="H942" s="1" cm="1">
        <f t="array" aca="1" ref="H942" ca="1">IFERROR(_FV(STable[[#This Row],[Security Name]],"Change (%)",TRUE),0)</f>
        <v>2.4444E-2</v>
      </c>
      <c r="I942" s="17" cm="1">
        <f t="array" aca="1" ref="I942" ca="1">IFERROR(_FV(STable[[#This Row],[Security Name]],"P/E",TRUE),0)</f>
        <v>0</v>
      </c>
      <c r="J942" s="17" cm="1">
        <f t="array" aca="1" ref="J942" ca="1">IFERROR(_FV(STable[[#This Row],[Security Name]],"Beta"),0)</f>
        <v>0.85199999999999998</v>
      </c>
    </row>
    <row r="943" spans="1:10" x14ac:dyDescent="0.3">
      <c r="A943" t="s">
        <v>1237</v>
      </c>
      <c r="B943" t="e" vm="942">
        <v>#VALUE!</v>
      </c>
      <c r="C943" t="s">
        <v>4063</v>
      </c>
      <c r="D943" t="s">
        <v>4064</v>
      </c>
      <c r="E943">
        <v>2834</v>
      </c>
      <c r="F943" cm="1">
        <f t="array" aca="1" ref="F943" ca="1">IFERROR(_FV(STable[[#This Row],[Security Name]],"Market cap",TRUE),_FV(STable[[#This Row],[Security Name]],"Volume average",TRUE)*STable[[#This Row],[Price]])</f>
        <v>3489002020</v>
      </c>
      <c r="G943" s="4" cm="1">
        <f t="array" aca="1" ref="G943" ca="1">_FV(STable[[#This Row],[Security Name]],"Price")</f>
        <v>59.2</v>
      </c>
      <c r="H943" s="1" cm="1">
        <f t="array" aca="1" ref="H943" ca="1">IFERROR(_FV(STable[[#This Row],[Security Name]],"Change (%)",TRUE),0)</f>
        <v>1.3178E-2</v>
      </c>
      <c r="I943" s="17" cm="1">
        <f t="array" aca="1" ref="I943" ca="1">IFERROR(_FV(STable[[#This Row],[Security Name]],"P/E",TRUE),0)</f>
        <v>0</v>
      </c>
      <c r="J943" s="17" cm="1">
        <f t="array" aca="1" ref="J943" ca="1">IFERROR(_FV(STable[[#This Row],[Security Name]],"Beta"),0)</f>
        <v>0.71419999999999995</v>
      </c>
    </row>
    <row r="944" spans="1:10" x14ac:dyDescent="0.3">
      <c r="A944" t="s">
        <v>1698</v>
      </c>
      <c r="B944" t="e" vm="943">
        <v>#VALUE!</v>
      </c>
      <c r="C944" t="s">
        <v>4063</v>
      </c>
      <c r="D944" t="s">
        <v>4064</v>
      </c>
      <c r="E944">
        <v>2834</v>
      </c>
      <c r="F944" cm="1">
        <f t="array" aca="1" ref="F944" ca="1">IFERROR(_FV(STable[[#This Row],[Security Name]],"Market cap",TRUE),_FV(STable[[#This Row],[Security Name]],"Volume average",TRUE)*STable[[#This Row],[Price]])</f>
        <v>958895384</v>
      </c>
      <c r="G944" s="4" cm="1">
        <f t="array" aca="1" ref="G944" ca="1">_FV(STable[[#This Row],[Security Name]],"Price")</f>
        <v>13.0749</v>
      </c>
      <c r="H944" s="1" cm="1">
        <f t="array" aca="1" ref="H944" ca="1">IFERROR(_FV(STable[[#This Row],[Security Name]],"Change (%)",TRUE),0)</f>
        <v>5.0193000000000002E-2</v>
      </c>
      <c r="I944" s="17" cm="1">
        <f t="array" aca="1" ref="I944" ca="1">IFERROR(_FV(STable[[#This Row],[Security Name]],"P/E",TRUE),0)</f>
        <v>0</v>
      </c>
      <c r="J944" s="17" cm="1">
        <f t="array" aca="1" ref="J944" ca="1">IFERROR(_FV(STable[[#This Row],[Security Name]],"Beta"),0)</f>
        <v>0.99150000000000005</v>
      </c>
    </row>
    <row r="945" spans="1:10" x14ac:dyDescent="0.3">
      <c r="A945" t="s">
        <v>1604</v>
      </c>
      <c r="B945" t="e" vm="944">
        <v>#VALUE!</v>
      </c>
      <c r="C945" t="s">
        <v>4063</v>
      </c>
      <c r="D945" t="s">
        <v>4064</v>
      </c>
      <c r="E945">
        <v>2834</v>
      </c>
      <c r="F945" cm="1">
        <f t="array" aca="1" ref="F945" ca="1">IFERROR(_FV(STable[[#This Row],[Security Name]],"Market cap",TRUE),_FV(STable[[#This Row],[Security Name]],"Volume average",TRUE)*STable[[#This Row],[Price]])</f>
        <v>472101222</v>
      </c>
      <c r="G945" s="4" cm="1">
        <f t="array" aca="1" ref="G945" ca="1">_FV(STable[[#This Row],[Security Name]],"Price")</f>
        <v>39.619999999999997</v>
      </c>
      <c r="H945" s="1" cm="1">
        <f t="array" aca="1" ref="H945" ca="1">IFERROR(_FV(STable[[#This Row],[Security Name]],"Change (%)",TRUE),0)</f>
        <v>2.5250000000000001E-4</v>
      </c>
      <c r="I945" s="17" cm="1">
        <f t="array" aca="1" ref="I945" ca="1">IFERROR(_FV(STable[[#This Row],[Security Name]],"P/E",TRUE),0)</f>
        <v>52.798499999999997</v>
      </c>
      <c r="J945" s="17" cm="1">
        <f t="array" aca="1" ref="J945" ca="1">IFERROR(_FV(STable[[#This Row],[Security Name]],"Beta"),0)</f>
        <v>0.84499999999999997</v>
      </c>
    </row>
    <row r="946" spans="1:10" x14ac:dyDescent="0.3">
      <c r="A946" t="s">
        <v>1779</v>
      </c>
      <c r="B946" t="e" vm="945">
        <v>#VALUE!</v>
      </c>
      <c r="C946" t="s">
        <v>4063</v>
      </c>
      <c r="D946" t="s">
        <v>4064</v>
      </c>
      <c r="E946">
        <v>2834</v>
      </c>
      <c r="F946" cm="1">
        <f t="array" aca="1" ref="F946" ca="1">IFERROR(_FV(STable[[#This Row],[Security Name]],"Market cap",TRUE),_FV(STable[[#This Row],[Security Name]],"Volume average",TRUE)*STable[[#This Row],[Price]])</f>
        <v>2752528656</v>
      </c>
      <c r="G946" s="4" cm="1">
        <f t="array" aca="1" ref="G946" ca="1">_FV(STable[[#This Row],[Security Name]],"Price")</f>
        <v>24.27</v>
      </c>
      <c r="H946" s="1" cm="1">
        <f t="array" aca="1" ref="H946" ca="1">IFERROR(_FV(STable[[#This Row],[Security Name]],"Change (%)",TRUE),0)</f>
        <v>3.2766000000000003E-2</v>
      </c>
      <c r="I946" s="17" cm="1">
        <f t="array" aca="1" ref="I946" ca="1">IFERROR(_FV(STable[[#This Row],[Security Name]],"P/E",TRUE),0)</f>
        <v>0</v>
      </c>
      <c r="J946" s="17" cm="1">
        <f t="array" aca="1" ref="J946" ca="1">IFERROR(_FV(STable[[#This Row],[Security Name]],"Beta"),0)</f>
        <v>0.89580000000000004</v>
      </c>
    </row>
    <row r="947" spans="1:10" x14ac:dyDescent="0.3">
      <c r="A947" t="s">
        <v>2438</v>
      </c>
      <c r="B947" t="e" vm="946">
        <v>#VALUE!</v>
      </c>
      <c r="C947" t="s">
        <v>4063</v>
      </c>
      <c r="D947" t="s">
        <v>4064</v>
      </c>
      <c r="E947">
        <v>2834</v>
      </c>
      <c r="F947" cm="1">
        <f t="array" aca="1" ref="F947" ca="1">IFERROR(_FV(STable[[#This Row],[Security Name]],"Market cap",TRUE),_FV(STable[[#This Row],[Security Name]],"Volume average",TRUE)*STable[[#This Row],[Price]])</f>
        <v>2043601693</v>
      </c>
      <c r="G947" s="4" cm="1">
        <f t="array" aca="1" ref="G947" ca="1">_FV(STable[[#This Row],[Security Name]],"Price")</f>
        <v>27.71</v>
      </c>
      <c r="H947" s="1" cm="1">
        <f t="array" aca="1" ref="H947" ca="1">IFERROR(_FV(STable[[#This Row],[Security Name]],"Change (%)",TRUE),0)</f>
        <v>1.8749999999999999E-2</v>
      </c>
      <c r="I947" s="17" cm="1">
        <f t="array" aca="1" ref="I947" ca="1">IFERROR(_FV(STable[[#This Row],[Security Name]],"P/E",TRUE),0)</f>
        <v>0</v>
      </c>
      <c r="J947" s="17" cm="1">
        <f t="array" aca="1" ref="J947" ca="1">IFERROR(_FV(STable[[#This Row],[Security Name]],"Beta"),0)</f>
        <v>1.2084999999999999</v>
      </c>
    </row>
    <row r="948" spans="1:10" x14ac:dyDescent="0.3">
      <c r="A948" t="s">
        <v>572</v>
      </c>
      <c r="B948" t="e" vm="947">
        <v>#VALUE!</v>
      </c>
      <c r="C948" t="s">
        <v>4063</v>
      </c>
      <c r="D948" t="s">
        <v>4064</v>
      </c>
      <c r="E948">
        <v>2834</v>
      </c>
      <c r="F948" cm="1">
        <f t="array" aca="1" ref="F948" ca="1">IFERROR(_FV(STable[[#This Row],[Security Name]],"Market cap",TRUE),_FV(STable[[#This Row],[Security Name]],"Volume average",TRUE)*STable[[#This Row],[Price]])</f>
        <v>168067926000</v>
      </c>
      <c r="G948" s="4" cm="1">
        <f t="array" aca="1" ref="G948" ca="1">_FV(STable[[#This Row],[Security Name]],"Price")</f>
        <v>96.72</v>
      </c>
      <c r="H948" s="1" cm="1">
        <f t="array" aca="1" ref="H948" ca="1">IFERROR(_FV(STable[[#This Row],[Security Name]],"Change (%)",TRUE),0)</f>
        <v>1.3092999999999999E-2</v>
      </c>
      <c r="I948" s="17" cm="1">
        <f t="array" aca="1" ref="I948" ca="1">IFERROR(_FV(STable[[#This Row],[Security Name]],"P/E",TRUE),0)</f>
        <v>25.914300000000001</v>
      </c>
      <c r="J948" s="17" cm="1">
        <f t="array" aca="1" ref="J948" ca="1">IFERROR(_FV(STable[[#This Row],[Security Name]],"Beta"),0)</f>
        <v>0.72119999999999995</v>
      </c>
    </row>
    <row r="949" spans="1:10" x14ac:dyDescent="0.3">
      <c r="A949" t="s">
        <v>54</v>
      </c>
      <c r="B949" t="e" vm="948">
        <v>#VALUE!</v>
      </c>
      <c r="C949" t="s">
        <v>4063</v>
      </c>
      <c r="D949" t="s">
        <v>4176</v>
      </c>
      <c r="E949">
        <v>2835</v>
      </c>
      <c r="F949" cm="1">
        <f t="array" aca="1" ref="F949" ca="1">IFERROR(_FV(STable[[#This Row],[Security Name]],"Market cap",TRUE),_FV(STable[[#This Row],[Security Name]],"Volume average",TRUE)*STable[[#This Row],[Price]])</f>
        <v>46672639562</v>
      </c>
      <c r="G949" s="4" cm="1">
        <f t="array" aca="1" ref="G949" ca="1">_FV(STable[[#This Row],[Security Name]],"Price")</f>
        <v>587.63499999999999</v>
      </c>
      <c r="H949" s="1" cm="1">
        <f t="array" aca="1" ref="H949" ca="1">IFERROR(_FV(STable[[#This Row],[Security Name]],"Change (%)",TRUE),0)</f>
        <v>3.1029000000000001E-2</v>
      </c>
      <c r="I949" s="17" cm="1">
        <f t="array" aca="1" ref="I949" ca="1">IFERROR(_FV(STable[[#This Row],[Security Name]],"P/E",TRUE),0)</f>
        <v>44.926900000000003</v>
      </c>
      <c r="J949" s="17" cm="1">
        <f t="array" aca="1" ref="J949" ca="1">IFERROR(_FV(STable[[#This Row],[Security Name]],"Beta"),0)</f>
        <v>1.6413</v>
      </c>
    </row>
    <row r="950" spans="1:10" x14ac:dyDescent="0.3">
      <c r="A950" t="s">
        <v>1190</v>
      </c>
      <c r="B950" t="e" vm="949">
        <v>#VALUE!</v>
      </c>
      <c r="C950" t="s">
        <v>4063</v>
      </c>
      <c r="D950" t="s">
        <v>4176</v>
      </c>
      <c r="E950">
        <v>2835</v>
      </c>
      <c r="F950" cm="1">
        <f t="array" aca="1" ref="F950" ca="1">IFERROR(_FV(STable[[#This Row],[Security Name]],"Market cap",TRUE),_FV(STable[[#This Row],[Security Name]],"Volume average",TRUE)*STable[[#This Row],[Price]])</f>
        <v>844213948</v>
      </c>
      <c r="G950" s="4" cm="1">
        <f t="array" aca="1" ref="G950" ca="1">_FV(STable[[#This Row],[Security Name]],"Price")</f>
        <v>12.4</v>
      </c>
      <c r="H950" s="1" cm="1">
        <f t="array" aca="1" ref="H950" ca="1">IFERROR(_FV(STable[[#This Row],[Security Name]],"Change (%)",TRUE),0)</f>
        <v>-2.2467000000000001E-2</v>
      </c>
      <c r="I950" s="17" cm="1">
        <f t="array" aca="1" ref="I950" ca="1">IFERROR(_FV(STable[[#This Row],[Security Name]],"P/E",TRUE),0)</f>
        <v>0</v>
      </c>
      <c r="J950" s="17" cm="1">
        <f t="array" aca="1" ref="J950" ca="1">IFERROR(_FV(STable[[#This Row],[Security Name]],"Beta"),0)</f>
        <v>0.83360000000000001</v>
      </c>
    </row>
    <row r="951" spans="1:10" x14ac:dyDescent="0.3">
      <c r="A951" t="s">
        <v>715</v>
      </c>
      <c r="B951" t="e" vm="950">
        <v>#VALUE!</v>
      </c>
      <c r="C951" t="s">
        <v>4063</v>
      </c>
      <c r="D951" t="s">
        <v>4176</v>
      </c>
      <c r="E951">
        <v>2835</v>
      </c>
      <c r="F951" cm="1">
        <f t="array" aca="1" ref="F951" ca="1">IFERROR(_FV(STable[[#This Row],[Security Name]],"Market cap",TRUE),_FV(STable[[#This Row],[Security Name]],"Volume average",TRUE)*STable[[#This Row],[Price]])</f>
        <v>5420580588</v>
      </c>
      <c r="G951" s="4" cm="1">
        <f t="array" aca="1" ref="G951" ca="1">_FV(STable[[#This Row],[Security Name]],"Price")</f>
        <v>83.43</v>
      </c>
      <c r="H951" s="1" cm="1">
        <f t="array" aca="1" ref="H951" ca="1">IFERROR(_FV(STable[[#This Row],[Security Name]],"Change (%)",TRUE),0)</f>
        <v>-5.8389999999999996E-3</v>
      </c>
      <c r="I951" s="17" cm="1">
        <f t="array" aca="1" ref="I951" ca="1">IFERROR(_FV(STable[[#This Row],[Security Name]],"P/E",TRUE),0)</f>
        <v>24.810400000000001</v>
      </c>
      <c r="J951" s="17" cm="1">
        <f t="array" aca="1" ref="J951" ca="1">IFERROR(_FV(STable[[#This Row],[Security Name]],"Beta"),0)</f>
        <v>-0.1061</v>
      </c>
    </row>
    <row r="952" spans="1:10" x14ac:dyDescent="0.3">
      <c r="A952" t="s">
        <v>2130</v>
      </c>
      <c r="B952" t="e" vm="951">
        <v>#VALUE!</v>
      </c>
      <c r="C952" t="s">
        <v>4063</v>
      </c>
      <c r="D952" t="s">
        <v>4176</v>
      </c>
      <c r="E952">
        <v>2835</v>
      </c>
      <c r="F952" cm="1">
        <f t="array" aca="1" ref="F952" ca="1">IFERROR(_FV(STable[[#This Row],[Security Name]],"Market cap",TRUE),_FV(STable[[#This Row],[Security Name]],"Volume average",TRUE)*STable[[#This Row],[Price]])</f>
        <v>2075512055</v>
      </c>
      <c r="G952" s="4" cm="1">
        <f t="array" aca="1" ref="G952" ca="1">_FV(STable[[#This Row],[Security Name]],"Price")</f>
        <v>9.5350000000000001</v>
      </c>
      <c r="H952" s="1" cm="1">
        <f t="array" aca="1" ref="H952" ca="1">IFERROR(_FV(STable[[#This Row],[Security Name]],"Change (%)",TRUE),0)</f>
        <v>3.1926000000000003E-2</v>
      </c>
      <c r="I952" s="17" cm="1">
        <f t="array" aca="1" ref="I952" ca="1">IFERROR(_FV(STable[[#This Row],[Security Name]],"P/E",TRUE),0)</f>
        <v>0</v>
      </c>
      <c r="J952" s="17" cm="1">
        <f t="array" aca="1" ref="J952" ca="1">IFERROR(_FV(STable[[#This Row],[Security Name]],"Beta"),0)</f>
        <v>1.8888</v>
      </c>
    </row>
    <row r="953" spans="1:10" x14ac:dyDescent="0.3">
      <c r="A953" t="s">
        <v>1734</v>
      </c>
      <c r="B953" t="e" vm="952">
        <v>#VALUE!</v>
      </c>
      <c r="C953" t="s">
        <v>4063</v>
      </c>
      <c r="D953" t="s">
        <v>4064</v>
      </c>
      <c r="E953">
        <v>2834</v>
      </c>
      <c r="F953" cm="1">
        <f t="array" aca="1" ref="F953" ca="1">IFERROR(_FV(STable[[#This Row],[Security Name]],"Market cap",TRUE),_FV(STable[[#This Row],[Security Name]],"Volume average",TRUE)*STable[[#This Row],[Price]])</f>
        <v>914692989</v>
      </c>
      <c r="G953" s="4" cm="1">
        <f t="array" aca="1" ref="G953" ca="1">_FV(STable[[#This Row],[Security Name]],"Price")</f>
        <v>12.39</v>
      </c>
      <c r="H953" s="1" cm="1">
        <f t="array" aca="1" ref="H953" ca="1">IFERROR(_FV(STable[[#This Row],[Security Name]],"Change (%)",TRUE),0)</f>
        <v>2.7362999999999998E-2</v>
      </c>
      <c r="I953" s="17" cm="1">
        <f t="array" aca="1" ref="I953" ca="1">IFERROR(_FV(STable[[#This Row],[Security Name]],"P/E",TRUE),0)</f>
        <v>0</v>
      </c>
      <c r="J953" s="17" cm="1">
        <f t="array" aca="1" ref="J953" ca="1">IFERROR(_FV(STable[[#This Row],[Security Name]],"Beta"),0)</f>
        <v>1.6220000000000001</v>
      </c>
    </row>
    <row r="954" spans="1:10" x14ac:dyDescent="0.3">
      <c r="A954" t="s">
        <v>2223</v>
      </c>
      <c r="B954" t="e" vm="953">
        <v>#VALUE!</v>
      </c>
      <c r="C954" t="s">
        <v>4063</v>
      </c>
      <c r="D954" t="s">
        <v>4064</v>
      </c>
      <c r="E954">
        <v>2834</v>
      </c>
      <c r="F954" cm="1">
        <f t="array" aca="1" ref="F954" ca="1">IFERROR(_FV(STable[[#This Row],[Security Name]],"Market cap",TRUE),_FV(STable[[#This Row],[Security Name]],"Volume average",TRUE)*STable[[#This Row],[Price]])</f>
        <v>511274715</v>
      </c>
      <c r="G954" s="4" cm="1">
        <f t="array" aca="1" ref="G954" ca="1">_FV(STable[[#This Row],[Security Name]],"Price")</f>
        <v>10.255000000000001</v>
      </c>
      <c r="H954" s="1" cm="1">
        <f t="array" aca="1" ref="H954" ca="1">IFERROR(_FV(STable[[#This Row],[Security Name]],"Change (%)",TRUE),0)</f>
        <v>8.3579999999999991E-3</v>
      </c>
      <c r="I954" s="17" cm="1">
        <f t="array" aca="1" ref="I954" ca="1">IFERROR(_FV(STable[[#This Row],[Security Name]],"P/E",TRUE),0)</f>
        <v>0</v>
      </c>
      <c r="J954" s="17" cm="1">
        <f t="array" aca="1" ref="J954" ca="1">IFERROR(_FV(STable[[#This Row],[Security Name]],"Beta"),0)</f>
        <v>1.75</v>
      </c>
    </row>
    <row r="955" spans="1:10" x14ac:dyDescent="0.3">
      <c r="A955" t="s">
        <v>2310</v>
      </c>
      <c r="B955" t="e" vm="954">
        <v>#VALUE!</v>
      </c>
      <c r="C955" t="s">
        <v>4063</v>
      </c>
      <c r="D955" t="s">
        <v>4064</v>
      </c>
      <c r="E955">
        <v>2834</v>
      </c>
      <c r="F955" cm="1">
        <f t="array" aca="1" ref="F955" ca="1">IFERROR(_FV(STable[[#This Row],[Security Name]],"Market cap",TRUE),_FV(STable[[#This Row],[Security Name]],"Volume average",TRUE)*STable[[#This Row],[Price]])</f>
        <v>862460456</v>
      </c>
      <c r="G955" s="4" cm="1">
        <f t="array" aca="1" ref="G955" ca="1">_FV(STable[[#This Row],[Security Name]],"Price")</f>
        <v>3.355</v>
      </c>
      <c r="H955" s="1" cm="1">
        <f t="array" aca="1" ref="H955" ca="1">IFERROR(_FV(STable[[#This Row],[Security Name]],"Change (%)",TRUE),0)</f>
        <v>-1.6129000000000001E-2</v>
      </c>
      <c r="I955" s="17" cm="1">
        <f t="array" aca="1" ref="I955" ca="1">IFERROR(_FV(STable[[#This Row],[Security Name]],"P/E",TRUE),0)</f>
        <v>0</v>
      </c>
      <c r="J955" s="17" cm="1">
        <f t="array" aca="1" ref="J955" ca="1">IFERROR(_FV(STable[[#This Row],[Security Name]],"Beta"),0)</f>
        <v>0.51439999999999997</v>
      </c>
    </row>
    <row r="956" spans="1:10" x14ac:dyDescent="0.3">
      <c r="A956" t="s">
        <v>1135</v>
      </c>
      <c r="B956" t="e" vm="955">
        <v>#VALUE!</v>
      </c>
      <c r="C956" t="s">
        <v>4063</v>
      </c>
      <c r="D956" t="s">
        <v>4168</v>
      </c>
      <c r="E956">
        <v>2836</v>
      </c>
      <c r="F956" cm="1">
        <f t="array" aca="1" ref="F956" ca="1">IFERROR(_FV(STable[[#This Row],[Security Name]],"Market cap",TRUE),_FV(STable[[#This Row],[Security Name]],"Volume average",TRUE)*STable[[#This Row],[Price]])</f>
        <v>8051342436</v>
      </c>
      <c r="G956" s="4" cm="1">
        <f t="array" aca="1" ref="G956" ca="1">_FV(STable[[#This Row],[Security Name]],"Price")</f>
        <v>41.16</v>
      </c>
      <c r="H956" s="1" cm="1">
        <f t="array" aca="1" ref="H956" ca="1">IFERROR(_FV(STable[[#This Row],[Security Name]],"Change (%)",TRUE),0)</f>
        <v>4.8830000000000002E-3</v>
      </c>
      <c r="I956" s="17" cm="1">
        <f t="array" aca="1" ref="I956" ca="1">IFERROR(_FV(STable[[#This Row],[Security Name]],"P/E",TRUE),0)</f>
        <v>22.302900000000001</v>
      </c>
      <c r="J956" s="17" cm="1">
        <f t="array" aca="1" ref="J956" ca="1">IFERROR(_FV(STable[[#This Row],[Security Name]],"Beta"),0)</f>
        <v>0.42149999999999999</v>
      </c>
    </row>
    <row r="957" spans="1:10" x14ac:dyDescent="0.3">
      <c r="A957" t="s">
        <v>293</v>
      </c>
      <c r="B957" t="e" vm="956">
        <v>#VALUE!</v>
      </c>
      <c r="C957" t="s">
        <v>4063</v>
      </c>
      <c r="D957" t="s">
        <v>4168</v>
      </c>
      <c r="E957">
        <v>2836</v>
      </c>
      <c r="F957" cm="1">
        <f t="array" aca="1" ref="F957" ca="1">IFERROR(_FV(STable[[#This Row],[Security Name]],"Market cap",TRUE),_FV(STable[[#This Row],[Security Name]],"Volume average",TRUE)*STable[[#This Row],[Price]])</f>
        <v>7404096165</v>
      </c>
      <c r="G957" s="4" cm="1">
        <f t="array" aca="1" ref="G957" ca="1">_FV(STable[[#This Row],[Security Name]],"Price")</f>
        <v>131.28</v>
      </c>
      <c r="H957" s="1" cm="1">
        <f t="array" aca="1" ref="H957" ca="1">IFERROR(_FV(STable[[#This Row],[Security Name]],"Change (%)",TRUE),0)</f>
        <v>3.2968999999999998E-2</v>
      </c>
      <c r="I957" s="17" cm="1">
        <f t="array" aca="1" ref="I957" ca="1">IFERROR(_FV(STable[[#This Row],[Security Name]],"P/E",TRUE),0)</f>
        <v>151.89169999999999</v>
      </c>
      <c r="J957" s="17" cm="1">
        <f t="array" aca="1" ref="J957" ca="1">IFERROR(_FV(STable[[#This Row],[Security Name]],"Beta"),0)</f>
        <v>1.1738999999999999</v>
      </c>
    </row>
    <row r="958" spans="1:10" x14ac:dyDescent="0.3">
      <c r="A958" t="s">
        <v>702</v>
      </c>
      <c r="B958" t="e" vm="957">
        <v>#VALUE!</v>
      </c>
      <c r="C958" t="s">
        <v>4063</v>
      </c>
      <c r="D958" t="s">
        <v>4168</v>
      </c>
      <c r="E958">
        <v>2836</v>
      </c>
      <c r="F958" cm="1">
        <f t="array" aca="1" ref="F958" ca="1">IFERROR(_FV(STable[[#This Row],[Security Name]],"Market cap",TRUE),_FV(STable[[#This Row],[Security Name]],"Volume average",TRUE)*STable[[#This Row],[Price]])</f>
        <v>9273769357</v>
      </c>
      <c r="G958" s="4" cm="1">
        <f t="array" aca="1" ref="G958" ca="1">_FV(STable[[#This Row],[Security Name]],"Price")</f>
        <v>59.274999999999999</v>
      </c>
      <c r="H958" s="1" cm="1">
        <f t="array" aca="1" ref="H958" ca="1">IFERROR(_FV(STable[[#This Row],[Security Name]],"Change (%)",TRUE),0)</f>
        <v>3.3385999999999999E-2</v>
      </c>
      <c r="I958" s="17" cm="1">
        <f t="array" aca="1" ref="I958" ca="1">IFERROR(_FV(STable[[#This Row],[Security Name]],"P/E",TRUE),0)</f>
        <v>116.77500000000001</v>
      </c>
      <c r="J958" s="17" cm="1">
        <f t="array" aca="1" ref="J958" ca="1">IFERROR(_FV(STable[[#This Row],[Security Name]],"Beta"),0)</f>
        <v>1.4637</v>
      </c>
    </row>
    <row r="959" spans="1:10" x14ac:dyDescent="0.3">
      <c r="A959" t="s">
        <v>1528</v>
      </c>
      <c r="B959" t="e" vm="958">
        <v>#VALUE!</v>
      </c>
      <c r="C959" t="s">
        <v>4063</v>
      </c>
      <c r="D959" t="s">
        <v>4187</v>
      </c>
      <c r="E959">
        <v>2833</v>
      </c>
      <c r="F959" cm="1">
        <f t="array" aca="1" ref="F959" ca="1">IFERROR(_FV(STable[[#This Row],[Security Name]],"Market cap",TRUE),_FV(STable[[#This Row],[Security Name]],"Volume average",TRUE)*STable[[#This Row],[Price]])</f>
        <v>91656160</v>
      </c>
      <c r="G959" s="4" cm="1">
        <f t="array" aca="1" ref="G959" ca="1">_FV(STable[[#This Row],[Security Name]],"Price")</f>
        <v>9.76</v>
      </c>
      <c r="H959" s="1" cm="1">
        <f t="array" aca="1" ref="H959" ca="1">IFERROR(_FV(STable[[#This Row],[Security Name]],"Change (%)",TRUE),0)</f>
        <v>5.5134999999999997E-2</v>
      </c>
      <c r="I959" s="17" cm="1">
        <f t="array" aca="1" ref="I959" ca="1">IFERROR(_FV(STable[[#This Row],[Security Name]],"P/E",TRUE),0)</f>
        <v>14.3698</v>
      </c>
      <c r="J959" s="17" cm="1">
        <f t="array" aca="1" ref="J959" ca="1">IFERROR(_FV(STable[[#This Row],[Security Name]],"Beta"),0)</f>
        <v>7.4800000000000005E-2</v>
      </c>
    </row>
    <row r="960" spans="1:10" x14ac:dyDescent="0.3">
      <c r="A960" t="s">
        <v>1825</v>
      </c>
      <c r="B960" t="e" vm="959">
        <v>#VALUE!</v>
      </c>
      <c r="C960" t="s">
        <v>4063</v>
      </c>
      <c r="D960" t="s">
        <v>4096</v>
      </c>
      <c r="E960">
        <v>2844</v>
      </c>
      <c r="F960" cm="1">
        <f t="array" aca="1" ref="F960" ca="1">IFERROR(_FV(STable[[#This Row],[Security Name]],"Market cap",TRUE),_FV(STable[[#This Row],[Security Name]],"Volume average",TRUE)*STable[[#This Row],[Price]])</f>
        <v>33780922019</v>
      </c>
      <c r="G960" s="4" cm="1">
        <f t="array" aca="1" ref="G960" ca="1">_FV(STable[[#This Row],[Security Name]],"Price")</f>
        <v>17.594999999999999</v>
      </c>
      <c r="H960" s="1" cm="1">
        <f t="array" aca="1" ref="H960" ca="1">IFERROR(_FV(STable[[#This Row],[Security Name]],"Change (%)",TRUE),0)</f>
        <v>7.7320000000000002E-3</v>
      </c>
      <c r="I960" s="17" cm="1">
        <f t="array" aca="1" ref="I960" ca="1">IFERROR(_FV(STable[[#This Row],[Security Name]],"P/E",TRUE),0)</f>
        <v>23.033100000000001</v>
      </c>
      <c r="J960" s="17" cm="1">
        <f t="array" aca="1" ref="J960" ca="1">IFERROR(_FV(STable[[#This Row],[Security Name]],"Beta"),0)</f>
        <v>0.217</v>
      </c>
    </row>
    <row r="961" spans="1:10" x14ac:dyDescent="0.3">
      <c r="A961" t="s">
        <v>2575</v>
      </c>
      <c r="B961" t="e" vm="960">
        <v>#VALUE!</v>
      </c>
      <c r="C961" t="s">
        <v>4063</v>
      </c>
      <c r="D961" t="s">
        <v>4064</v>
      </c>
      <c r="E961">
        <v>2834</v>
      </c>
      <c r="F961" cm="1">
        <f t="array" aca="1" ref="F961" ca="1">IFERROR(_FV(STable[[#This Row],[Security Name]],"Market cap",TRUE),_FV(STable[[#This Row],[Security Name]],"Volume average",TRUE)*STable[[#This Row],[Price]])</f>
        <v>60896393</v>
      </c>
      <c r="G961" s="4" cm="1">
        <f t="array" aca="1" ref="G961" ca="1">_FV(STable[[#This Row],[Security Name]],"Price")</f>
        <v>4.76</v>
      </c>
      <c r="H961" s="1" cm="1">
        <f t="array" aca="1" ref="H961" ca="1">IFERROR(_FV(STable[[#This Row],[Security Name]],"Change (%)",TRUE),0)</f>
        <v>4.1575000000000001E-2</v>
      </c>
      <c r="I961" s="17" cm="1">
        <f t="array" aca="1" ref="I961" ca="1">IFERROR(_FV(STable[[#This Row],[Security Name]],"P/E",TRUE),0)</f>
        <v>7.9359999999999999</v>
      </c>
      <c r="J961" s="17" cm="1">
        <f t="array" aca="1" ref="J961" ca="1">IFERROR(_FV(STable[[#This Row],[Security Name]],"Beta"),0)</f>
        <v>0.43890000000000001</v>
      </c>
    </row>
    <row r="962" spans="1:10" x14ac:dyDescent="0.3">
      <c r="A962" t="s">
        <v>2540</v>
      </c>
      <c r="B962" t="e" vm="961">
        <v>#VALUE!</v>
      </c>
      <c r="C962" t="s">
        <v>4063</v>
      </c>
      <c r="D962" t="s">
        <v>4187</v>
      </c>
      <c r="E962">
        <v>2833</v>
      </c>
      <c r="F962" cm="1">
        <f t="array" aca="1" ref="F962" ca="1">IFERROR(_FV(STable[[#This Row],[Security Name]],"Market cap",TRUE),_FV(STable[[#This Row],[Security Name]],"Volume average",TRUE)*STable[[#This Row],[Price]])</f>
        <v>10036406</v>
      </c>
      <c r="G962" s="4" cm="1">
        <f t="array" aca="1" ref="G962" ca="1">_FV(STable[[#This Row],[Security Name]],"Price")</f>
        <v>5.2011000000000003</v>
      </c>
      <c r="H962" s="1" cm="1">
        <f t="array" aca="1" ref="H962" ca="1">IFERROR(_FV(STable[[#This Row],[Security Name]],"Change (%)",TRUE),0)</f>
        <v>-1.866E-2</v>
      </c>
      <c r="I962" s="17" cm="1">
        <f t="array" aca="1" ref="I962" ca="1">IFERROR(_FV(STable[[#This Row],[Security Name]],"P/E",TRUE),0)</f>
        <v>0</v>
      </c>
      <c r="J962" s="17" cm="1">
        <f t="array" aca="1" ref="J962" ca="1">IFERROR(_FV(STable[[#This Row],[Security Name]],"Beta"),0)</f>
        <v>0.78169999999999995</v>
      </c>
    </row>
    <row r="963" spans="1:10" x14ac:dyDescent="0.3">
      <c r="A963" t="s">
        <v>2612</v>
      </c>
      <c r="B963" t="e" vm="962">
        <v>#VALUE!</v>
      </c>
      <c r="C963" t="s">
        <v>4063</v>
      </c>
      <c r="D963" t="s">
        <v>4187</v>
      </c>
      <c r="E963">
        <v>2833</v>
      </c>
      <c r="F963" cm="1">
        <f t="array" aca="1" ref="F963" ca="1">IFERROR(_FV(STable[[#This Row],[Security Name]],"Market cap",TRUE),_FV(STable[[#This Row],[Security Name]],"Volume average",TRUE)*STable[[#This Row],[Price]])</f>
        <v>16461118</v>
      </c>
      <c r="G963" s="4" cm="1">
        <f t="array" aca="1" ref="G963" ca="1">_FV(STable[[#This Row],[Security Name]],"Price")</f>
        <v>2.665</v>
      </c>
      <c r="H963" s="1" cm="1">
        <f t="array" aca="1" ref="H963" ca="1">IFERROR(_FV(STable[[#This Row],[Security Name]],"Change (%)",TRUE),0)</f>
        <v>-9.2940000000000002E-3</v>
      </c>
      <c r="I963" s="17" cm="1">
        <f t="array" aca="1" ref="I963" ca="1">IFERROR(_FV(STable[[#This Row],[Security Name]],"P/E",TRUE),0)</f>
        <v>0</v>
      </c>
      <c r="J963" s="17" cm="1">
        <f t="array" aca="1" ref="J963" ca="1">IFERROR(_FV(STable[[#This Row],[Security Name]],"Beta"),0)</f>
        <v>0.40960000000000002</v>
      </c>
    </row>
    <row r="964" spans="1:10" x14ac:dyDescent="0.3">
      <c r="A964" t="s">
        <v>2035</v>
      </c>
      <c r="B964" t="e" vm="963">
        <v>#VALUE!</v>
      </c>
      <c r="C964" t="s">
        <v>4063</v>
      </c>
      <c r="D964" t="s">
        <v>4064</v>
      </c>
      <c r="E964">
        <v>2834</v>
      </c>
      <c r="F964" cm="1">
        <f t="array" aca="1" ref="F964" ca="1">IFERROR(_FV(STable[[#This Row],[Security Name]],"Market cap",TRUE),_FV(STable[[#This Row],[Security Name]],"Volume average",TRUE)*STable[[#This Row],[Price]])</f>
        <v>477082372</v>
      </c>
      <c r="G964" s="4" cm="1">
        <f t="array" aca="1" ref="G964" ca="1">_FV(STable[[#This Row],[Security Name]],"Price")</f>
        <v>27.25</v>
      </c>
      <c r="H964" s="1" cm="1">
        <f t="array" aca="1" ref="H964" ca="1">IFERROR(_FV(STable[[#This Row],[Security Name]],"Change (%)",TRUE),0)</f>
        <v>3.6909999999999998E-2</v>
      </c>
      <c r="I964" s="17" cm="1">
        <f t="array" aca="1" ref="I964" ca="1">IFERROR(_FV(STable[[#This Row],[Security Name]],"P/E",TRUE),0)</f>
        <v>33.579799999999999</v>
      </c>
      <c r="J964" s="17" cm="1">
        <f t="array" aca="1" ref="J964" ca="1">IFERROR(_FV(STable[[#This Row],[Security Name]],"Beta"),0)</f>
        <v>0.93789999999999996</v>
      </c>
    </row>
    <row r="965" spans="1:10" x14ac:dyDescent="0.3">
      <c r="A965" t="s">
        <v>1068</v>
      </c>
      <c r="B965" t="e" vm="964">
        <v>#VALUE!</v>
      </c>
      <c r="C965" t="s">
        <v>4063</v>
      </c>
      <c r="D965" t="s">
        <v>4187</v>
      </c>
      <c r="E965">
        <v>2833</v>
      </c>
      <c r="F965" cm="1">
        <f t="array" aca="1" ref="F965" ca="1">IFERROR(_FV(STable[[#This Row],[Security Name]],"Market cap",TRUE),_FV(STable[[#This Row],[Security Name]],"Volume average",TRUE)*STable[[#This Row],[Price]])</f>
        <v>369231084</v>
      </c>
      <c r="G965" s="4" cm="1">
        <f t="array" aca="1" ref="G965" ca="1">_FV(STable[[#This Row],[Security Name]],"Price")</f>
        <v>20.004999999999999</v>
      </c>
      <c r="H965" s="1" cm="1">
        <f t="array" aca="1" ref="H965" ca="1">IFERROR(_FV(STable[[#This Row],[Security Name]],"Change (%)",TRUE),0)</f>
        <v>4.9579999999999999E-2</v>
      </c>
      <c r="I965" s="17" cm="1">
        <f t="array" aca="1" ref="I965" ca="1">IFERROR(_FV(STable[[#This Row],[Security Name]],"P/E",TRUE),0)</f>
        <v>34.533099999999997</v>
      </c>
      <c r="J965" s="17" cm="1">
        <f t="array" aca="1" ref="J965" ca="1">IFERROR(_FV(STable[[#This Row],[Security Name]],"Beta"),0)</f>
        <v>0.77449999999999997</v>
      </c>
    </row>
    <row r="966" spans="1:10" x14ac:dyDescent="0.3">
      <c r="A966" t="s">
        <v>1165</v>
      </c>
      <c r="B966" t="e" vm="965">
        <v>#VALUE!</v>
      </c>
      <c r="C966" t="s">
        <v>4063</v>
      </c>
      <c r="D966" t="s">
        <v>4064</v>
      </c>
      <c r="E966">
        <v>2834</v>
      </c>
      <c r="F966" cm="1">
        <f t="array" aca="1" ref="F966" ca="1">IFERROR(_FV(STable[[#This Row],[Security Name]],"Market cap",TRUE),_FV(STable[[#This Row],[Security Name]],"Volume average",TRUE)*STable[[#This Row],[Price]])</f>
        <v>1016065340</v>
      </c>
      <c r="G966" s="4" cm="1">
        <f t="array" aca="1" ref="G966" ca="1">_FV(STable[[#This Row],[Security Name]],"Price")</f>
        <v>22.815000000000001</v>
      </c>
      <c r="H966" s="1" cm="1">
        <f t="array" aca="1" ref="H966" ca="1">IFERROR(_FV(STable[[#This Row],[Security Name]],"Change (%)",TRUE),0)</f>
        <v>4.6079999999999996E-2</v>
      </c>
      <c r="I966" s="17" cm="1">
        <f t="array" aca="1" ref="I966" ca="1">IFERROR(_FV(STable[[#This Row],[Security Name]],"P/E",TRUE),0)</f>
        <v>11.2201</v>
      </c>
      <c r="J966" s="17" cm="1">
        <f t="array" aca="1" ref="J966" ca="1">IFERROR(_FV(STable[[#This Row],[Security Name]],"Beta"),0)</f>
        <v>0.97309999999999997</v>
      </c>
    </row>
    <row r="967" spans="1:10" x14ac:dyDescent="0.3">
      <c r="A967" t="s">
        <v>2596</v>
      </c>
      <c r="B967" t="e" vm="966">
        <v>#VALUE!</v>
      </c>
      <c r="C967" t="s">
        <v>4063</v>
      </c>
      <c r="D967" t="s">
        <v>4064</v>
      </c>
      <c r="E967">
        <v>2834</v>
      </c>
      <c r="F967" cm="1">
        <f t="array" aca="1" ref="F967" ca="1">IFERROR(_FV(STable[[#This Row],[Security Name]],"Market cap",TRUE),_FV(STable[[#This Row],[Security Name]],"Volume average",TRUE)*STable[[#This Row],[Price]])</f>
        <v>4398996210</v>
      </c>
      <c r="G967" s="4" cm="1">
        <f t="array" aca="1" ref="G967" ca="1">_FV(STable[[#This Row],[Security Name]],"Price")</f>
        <v>13.79</v>
      </c>
      <c r="H967" s="1" cm="1">
        <f t="array" aca="1" ref="H967" ca="1">IFERROR(_FV(STable[[#This Row],[Security Name]],"Change (%)",TRUE),0)</f>
        <v>5.3475999999999996E-2</v>
      </c>
      <c r="I967" s="17" cm="1">
        <f t="array" aca="1" ref="I967" ca="1">IFERROR(_FV(STable[[#This Row],[Security Name]],"P/E",TRUE),0)</f>
        <v>61.645099999999999</v>
      </c>
      <c r="J967" s="17" cm="1">
        <f t="array" aca="1" ref="J967" ca="1">IFERROR(_FV(STable[[#This Row],[Security Name]],"Beta"),0)</f>
        <v>1.3779999999999999</v>
      </c>
    </row>
    <row r="968" spans="1:10" x14ac:dyDescent="0.3">
      <c r="A968" t="s">
        <v>913</v>
      </c>
      <c r="B968" t="e" vm="967">
        <v>#VALUE!</v>
      </c>
      <c r="C968" t="s">
        <v>4063</v>
      </c>
      <c r="D968" t="s">
        <v>4064</v>
      </c>
      <c r="E968">
        <v>2834</v>
      </c>
      <c r="F968" cm="1">
        <f t="array" aca="1" ref="F968" ca="1">IFERROR(_FV(STable[[#This Row],[Security Name]],"Market cap",TRUE),_FV(STable[[#This Row],[Security Name]],"Volume average",TRUE)*STable[[#This Row],[Price]])</f>
        <v>1834996657</v>
      </c>
      <c r="G968" s="4" cm="1">
        <f t="array" aca="1" ref="G968" ca="1">_FV(STable[[#This Row],[Security Name]],"Price")</f>
        <v>80.62</v>
      </c>
      <c r="H968" s="1" cm="1">
        <f t="array" aca="1" ref="H968" ca="1">IFERROR(_FV(STable[[#This Row],[Security Name]],"Change (%)",TRUE),0)</f>
        <v>3.2663000000000005E-2</v>
      </c>
      <c r="I968" s="17" cm="1">
        <f t="array" aca="1" ref="I968" ca="1">IFERROR(_FV(STable[[#This Row],[Security Name]],"P/E",TRUE),0)</f>
        <v>24.1754</v>
      </c>
      <c r="J968" s="17" cm="1">
        <f t="array" aca="1" ref="J968" ca="1">IFERROR(_FV(STable[[#This Row],[Security Name]],"Beta"),0)</f>
        <v>0.45810000000000001</v>
      </c>
    </row>
    <row r="969" spans="1:10" x14ac:dyDescent="0.3">
      <c r="A969" t="s">
        <v>1399</v>
      </c>
      <c r="B969" t="e" vm="968">
        <v>#VALUE!</v>
      </c>
      <c r="C969" t="s">
        <v>4063</v>
      </c>
      <c r="D969" t="s">
        <v>4064</v>
      </c>
      <c r="E969">
        <v>2834</v>
      </c>
      <c r="F969" cm="1">
        <f t="array" aca="1" ref="F969" ca="1">IFERROR(_FV(STable[[#This Row],[Security Name]],"Market cap",TRUE),_FV(STable[[#This Row],[Security Name]],"Volume average",TRUE)*STable[[#This Row],[Price]])</f>
        <v>708687880</v>
      </c>
      <c r="G969" s="4" cm="1">
        <f t="array" aca="1" ref="G969" ca="1">_FV(STable[[#This Row],[Security Name]],"Price")</f>
        <v>11.08</v>
      </c>
      <c r="H969" s="1" cm="1">
        <f t="array" aca="1" ref="H969" ca="1">IFERROR(_FV(STable[[#This Row],[Security Name]],"Change (%)",TRUE),0)</f>
        <v>7.2729999999999991E-3</v>
      </c>
      <c r="I969" s="17" cm="1">
        <f t="array" aca="1" ref="I969" ca="1">IFERROR(_FV(STable[[#This Row],[Security Name]],"P/E",TRUE),0)</f>
        <v>0</v>
      </c>
      <c r="J969" s="17" cm="1">
        <f t="array" aca="1" ref="J969" ca="1">IFERROR(_FV(STable[[#This Row],[Security Name]],"Beta"),0)</f>
        <v>1.9357</v>
      </c>
    </row>
    <row r="970" spans="1:10" x14ac:dyDescent="0.3">
      <c r="A970" t="s">
        <v>754</v>
      </c>
      <c r="B970" t="e" vm="969">
        <v>#VALUE!</v>
      </c>
      <c r="C970" t="s">
        <v>4063</v>
      </c>
      <c r="D970" t="s">
        <v>4064</v>
      </c>
      <c r="E970">
        <v>2834</v>
      </c>
      <c r="F970" cm="1">
        <f t="array" aca="1" ref="F970" ca="1">IFERROR(_FV(STable[[#This Row],[Security Name]],"Market cap",TRUE),_FV(STable[[#This Row],[Security Name]],"Volume average",TRUE)*STable[[#This Row],[Price]])</f>
        <v>9622189615</v>
      </c>
      <c r="G970" s="4" cm="1">
        <f t="array" aca="1" ref="G970" ca="1">_FV(STable[[#This Row],[Security Name]],"Price")</f>
        <v>188.10499999999999</v>
      </c>
      <c r="H970" s="1" cm="1">
        <f t="array" aca="1" ref="H970" ca="1">IFERROR(_FV(STable[[#This Row],[Security Name]],"Change (%)",TRUE),0)</f>
        <v>2.1255000000000003E-2</v>
      </c>
      <c r="I970" s="17" cm="1">
        <f t="array" aca="1" ref="I970" ca="1">IFERROR(_FV(STable[[#This Row],[Security Name]],"P/E",TRUE),0)</f>
        <v>0</v>
      </c>
      <c r="J970" s="17" cm="1">
        <f t="array" aca="1" ref="J970" ca="1">IFERROR(_FV(STable[[#This Row],[Security Name]],"Beta"),0)</f>
        <v>0.48199999999999998</v>
      </c>
    </row>
    <row r="971" spans="1:10" x14ac:dyDescent="0.3">
      <c r="A971" t="s">
        <v>2609</v>
      </c>
      <c r="B971" t="e" vm="970">
        <v>#VALUE!</v>
      </c>
      <c r="C971" t="s">
        <v>4063</v>
      </c>
      <c r="D971" t="s">
        <v>4064</v>
      </c>
      <c r="E971">
        <v>2834</v>
      </c>
      <c r="F971" cm="1">
        <f t="array" aca="1" ref="F971" ca="1">IFERROR(_FV(STable[[#This Row],[Security Name]],"Market cap",TRUE),_FV(STable[[#This Row],[Security Name]],"Volume average",TRUE)*STable[[#This Row],[Price]])</f>
        <v>3868002000</v>
      </c>
      <c r="G971" s="4" cm="1">
        <f t="array" aca="1" ref="G971" ca="1">_FV(STable[[#This Row],[Security Name]],"Price")</f>
        <v>5.899</v>
      </c>
      <c r="H971" s="1" cm="1">
        <f t="array" aca="1" ref="H971" ca="1">IFERROR(_FV(STable[[#This Row],[Security Name]],"Change (%)",TRUE),0)</f>
        <v>1.3573999999999999E-2</v>
      </c>
      <c r="I971" s="17" cm="1">
        <f t="array" aca="1" ref="I971" ca="1">IFERROR(_FV(STable[[#This Row],[Security Name]],"P/E",TRUE),0)</f>
        <v>14.207599999999999</v>
      </c>
      <c r="J971" s="17" cm="1">
        <f t="array" aca="1" ref="J971" ca="1">IFERROR(_FV(STable[[#This Row],[Security Name]],"Beta"),0)</f>
        <v>0.42609999999999998</v>
      </c>
    </row>
    <row r="972" spans="1:10" x14ac:dyDescent="0.3">
      <c r="A972" t="s">
        <v>1145</v>
      </c>
      <c r="B972" t="e" vm="971">
        <v>#VALUE!</v>
      </c>
      <c r="C972" t="s">
        <v>4063</v>
      </c>
      <c r="D972" t="s">
        <v>4064</v>
      </c>
      <c r="E972">
        <v>2834</v>
      </c>
      <c r="F972" cm="1">
        <f t="array" aca="1" ref="F972" ca="1">IFERROR(_FV(STable[[#This Row],[Security Name]],"Market cap",TRUE),_FV(STable[[#This Row],[Security Name]],"Volume average",TRUE)*STable[[#This Row],[Price]])</f>
        <v>6611860886</v>
      </c>
      <c r="G972" s="4" cm="1">
        <f t="array" aca="1" ref="G972" ca="1">_FV(STable[[#This Row],[Security Name]],"Price")</f>
        <v>165.44</v>
      </c>
      <c r="H972" s="1" cm="1">
        <f t="array" aca="1" ref="H972" ca="1">IFERROR(_FV(STable[[#This Row],[Security Name]],"Change (%)",TRUE),0)</f>
        <v>4.6757E-2</v>
      </c>
      <c r="I972" s="17" cm="1">
        <f t="array" aca="1" ref="I972" ca="1">IFERROR(_FV(STable[[#This Row],[Security Name]],"P/E",TRUE),0)</f>
        <v>0</v>
      </c>
      <c r="J972" s="17" cm="1">
        <f t="array" aca="1" ref="J972" ca="1">IFERROR(_FV(STable[[#This Row],[Security Name]],"Beta"),0)</f>
        <v>-1.2281</v>
      </c>
    </row>
    <row r="973" spans="1:10" x14ac:dyDescent="0.3">
      <c r="A973" t="s">
        <v>1157</v>
      </c>
      <c r="B973" t="e" vm="972">
        <v>#VALUE!</v>
      </c>
      <c r="C973" t="s">
        <v>4063</v>
      </c>
      <c r="D973" t="s">
        <v>4064</v>
      </c>
      <c r="E973">
        <v>2834</v>
      </c>
      <c r="F973" cm="1">
        <f t="array" aca="1" ref="F973" ca="1">IFERROR(_FV(STable[[#This Row],[Security Name]],"Market cap",TRUE),_FV(STable[[#This Row],[Security Name]],"Volume average",TRUE)*STable[[#This Row],[Price]])</f>
        <v>123290167975</v>
      </c>
      <c r="G973" s="4" cm="1">
        <f t="array" aca="1" ref="G973" ca="1">_FV(STable[[#This Row],[Security Name]],"Price")</f>
        <v>60.384999999999998</v>
      </c>
      <c r="H973" s="1" cm="1">
        <f t="array" aca="1" ref="H973" ca="1">IFERROR(_FV(STable[[#This Row],[Security Name]],"Change (%)",TRUE),0)</f>
        <v>2.4169E-2</v>
      </c>
      <c r="I973" s="17" cm="1">
        <f t="array" aca="1" ref="I973" ca="1">IFERROR(_FV(STable[[#This Row],[Security Name]],"P/E",TRUE),0)</f>
        <v>17.487200000000001</v>
      </c>
      <c r="J973" s="17" cm="1">
        <f t="array" aca="1" ref="J973" ca="1">IFERROR(_FV(STable[[#This Row],[Security Name]],"Beta"),0)</f>
        <v>0.25340000000000001</v>
      </c>
    </row>
    <row r="974" spans="1:10" x14ac:dyDescent="0.3">
      <c r="A974" t="s">
        <v>2684</v>
      </c>
      <c r="B974" t="e" vm="973">
        <v>#VALUE!</v>
      </c>
      <c r="C974" t="s">
        <v>4063</v>
      </c>
      <c r="D974" t="s">
        <v>4187</v>
      </c>
      <c r="E974">
        <v>2833</v>
      </c>
      <c r="F974" cm="1">
        <f t="array" aca="1" ref="F974" ca="1">IFERROR(_FV(STable[[#This Row],[Security Name]],"Market cap",TRUE),_FV(STable[[#This Row],[Security Name]],"Volume average",TRUE)*STable[[#This Row],[Price]])</f>
        <v>87237630</v>
      </c>
      <c r="G974" s="4" cm="1">
        <f t="array" aca="1" ref="G974" ca="1">_FV(STable[[#This Row],[Security Name]],"Price")</f>
        <v>2.2200000000000002</v>
      </c>
      <c r="H974" s="1" cm="1">
        <f t="array" aca="1" ref="H974" ca="1">IFERROR(_FV(STable[[#This Row],[Security Name]],"Change (%)",TRUE),0)</f>
        <v>5.7142999999999999E-2</v>
      </c>
      <c r="I974" s="17" cm="1">
        <f t="array" aca="1" ref="I974" ca="1">IFERROR(_FV(STable[[#This Row],[Security Name]],"P/E",TRUE),0)</f>
        <v>2.5739000000000001</v>
      </c>
      <c r="J974" s="17" cm="1">
        <f t="array" aca="1" ref="J974" ca="1">IFERROR(_FV(STable[[#This Row],[Security Name]],"Beta"),0)</f>
        <v>1.5763</v>
      </c>
    </row>
    <row r="975" spans="1:10" x14ac:dyDescent="0.3">
      <c r="A975" t="s">
        <v>2680</v>
      </c>
      <c r="B975" t="e" vm="974">
        <v>#VALUE!</v>
      </c>
      <c r="C975" t="s">
        <v>4063</v>
      </c>
      <c r="D975" t="s">
        <v>4064</v>
      </c>
      <c r="E975">
        <v>2834</v>
      </c>
      <c r="F975" cm="1">
        <f t="array" aca="1" ref="F975" ca="1">IFERROR(_FV(STable[[#This Row],[Security Name]],"Market cap",TRUE),_FV(STable[[#This Row],[Security Name]],"Volume average",TRUE)*STable[[#This Row],[Price]])</f>
        <v>73725593</v>
      </c>
      <c r="G975" s="4" cm="1">
        <f t="array" aca="1" ref="G975" ca="1">_FV(STable[[#This Row],[Security Name]],"Price")</f>
        <v>0.6008</v>
      </c>
      <c r="H975" s="1" cm="1">
        <f t="array" aca="1" ref="H975" ca="1">IFERROR(_FV(STable[[#This Row],[Security Name]],"Change (%)",TRUE),0)</f>
        <v>-1.5082E-2</v>
      </c>
      <c r="I975" s="17" cm="1">
        <f t="array" aca="1" ref="I975" ca="1">IFERROR(_FV(STable[[#This Row],[Security Name]],"P/E",TRUE),0)</f>
        <v>0</v>
      </c>
      <c r="J975" s="17" cm="1">
        <f t="array" aca="1" ref="J975" ca="1">IFERROR(_FV(STable[[#This Row],[Security Name]],"Beta"),0)</f>
        <v>0.84709999999999996</v>
      </c>
    </row>
    <row r="976" spans="1:10" x14ac:dyDescent="0.3">
      <c r="A976" t="s">
        <v>2752</v>
      </c>
      <c r="B976" t="e" vm="975">
        <v>#VALUE!</v>
      </c>
      <c r="C976" t="s">
        <v>4063</v>
      </c>
      <c r="D976" t="s">
        <v>4064</v>
      </c>
      <c r="E976">
        <v>2834</v>
      </c>
      <c r="F976" cm="1">
        <f t="array" aca="1" ref="F976" ca="1">IFERROR(_FV(STable[[#This Row],[Security Name]],"Market cap",TRUE),_FV(STable[[#This Row],[Security Name]],"Volume average",TRUE)*STable[[#This Row],[Price]])</f>
        <v>63075059</v>
      </c>
      <c r="G976" s="4" cm="1">
        <f t="array" aca="1" ref="G976" ca="1">_FV(STable[[#This Row],[Security Name]],"Price")</f>
        <v>5.44</v>
      </c>
      <c r="H976" s="1" cm="1">
        <f t="array" aca="1" ref="H976" ca="1">IFERROR(_FV(STable[[#This Row],[Security Name]],"Change (%)",TRUE),0)</f>
        <v>3.4221000000000001E-2</v>
      </c>
      <c r="I976" s="17" cm="1">
        <f t="array" aca="1" ref="I976" ca="1">IFERROR(_FV(STable[[#This Row],[Security Name]],"P/E",TRUE),0)</f>
        <v>0</v>
      </c>
      <c r="J976" s="17" cm="1">
        <f t="array" aca="1" ref="J976" ca="1">IFERROR(_FV(STable[[#This Row],[Security Name]],"Beta"),0)</f>
        <v>-0.80259999999999998</v>
      </c>
    </row>
    <row r="977" spans="1:10" x14ac:dyDescent="0.3">
      <c r="A977" t="s">
        <v>1381</v>
      </c>
      <c r="B977" t="e" vm="976">
        <v>#VALUE!</v>
      </c>
      <c r="C977" t="s">
        <v>4063</v>
      </c>
      <c r="D977" t="s">
        <v>4064</v>
      </c>
      <c r="E977">
        <v>2834</v>
      </c>
      <c r="F977" cm="1">
        <f t="array" aca="1" ref="F977" ca="1">IFERROR(_FV(STable[[#This Row],[Security Name]],"Market cap",TRUE),_FV(STable[[#This Row],[Security Name]],"Volume average",TRUE)*STable[[#This Row],[Price]])</f>
        <v>1101836980</v>
      </c>
      <c r="G977" s="4" cm="1">
        <f t="array" aca="1" ref="G977" ca="1">_FV(STable[[#This Row],[Security Name]],"Price")</f>
        <v>34</v>
      </c>
      <c r="H977" s="1" cm="1">
        <f t="array" aca="1" ref="H977" ca="1">IFERROR(_FV(STable[[#This Row],[Security Name]],"Change (%)",TRUE),0)</f>
        <v>2.9056000000000002E-2</v>
      </c>
      <c r="I977" s="17" cm="1">
        <f t="array" aca="1" ref="I977" ca="1">IFERROR(_FV(STable[[#This Row],[Security Name]],"P/E",TRUE),0)</f>
        <v>19.877199999999998</v>
      </c>
      <c r="J977" s="17" cm="1">
        <f t="array" aca="1" ref="J977" ca="1">IFERROR(_FV(STable[[#This Row],[Security Name]],"Beta"),0)</f>
        <v>0.76980000000000004</v>
      </c>
    </row>
    <row r="978" spans="1:10" x14ac:dyDescent="0.3">
      <c r="A978" t="s">
        <v>1509</v>
      </c>
      <c r="B978" t="e" vm="977">
        <v>#VALUE!</v>
      </c>
      <c r="C978" t="s">
        <v>4063</v>
      </c>
      <c r="D978" t="s">
        <v>4064</v>
      </c>
      <c r="E978">
        <v>2834</v>
      </c>
      <c r="F978" cm="1">
        <f t="array" aca="1" ref="F978" ca="1">IFERROR(_FV(STable[[#This Row],[Security Name]],"Market cap",TRUE),_FV(STable[[#This Row],[Security Name]],"Volume average",TRUE)*STable[[#This Row],[Price]])</f>
        <v>4906500750</v>
      </c>
      <c r="G978" s="4" cm="1">
        <f t="array" aca="1" ref="G978" ca="1">_FV(STable[[#This Row],[Security Name]],"Price")</f>
        <v>46.125</v>
      </c>
      <c r="H978" s="1" cm="1">
        <f t="array" aca="1" ref="H978" ca="1">IFERROR(_FV(STable[[#This Row],[Security Name]],"Change (%)",TRUE),0)</f>
        <v>4.9249000000000001E-2</v>
      </c>
      <c r="I978" s="17" cm="1">
        <f t="array" aca="1" ref="I978" ca="1">IFERROR(_FV(STable[[#This Row],[Security Name]],"P/E",TRUE),0)</f>
        <v>55.552199999999999</v>
      </c>
      <c r="J978" s="17" cm="1">
        <f t="array" aca="1" ref="J978" ca="1">IFERROR(_FV(STable[[#This Row],[Security Name]],"Beta"),0)</f>
        <v>0.30359999999999998</v>
      </c>
    </row>
    <row r="979" spans="1:10" x14ac:dyDescent="0.3">
      <c r="A979" t="s">
        <v>2707</v>
      </c>
      <c r="B979" t="e" vm="978">
        <v>#VALUE!</v>
      </c>
      <c r="C979" t="s">
        <v>4063</v>
      </c>
      <c r="D979" t="s">
        <v>4064</v>
      </c>
      <c r="E979">
        <v>2834</v>
      </c>
      <c r="F979" cm="1">
        <f t="array" aca="1" ref="F979" ca="1">IFERROR(_FV(STable[[#This Row],[Security Name]],"Market cap",TRUE),_FV(STable[[#This Row],[Security Name]],"Volume average",TRUE)*STable[[#This Row],[Price]])</f>
        <v>576277343</v>
      </c>
      <c r="G979" s="4" cm="1">
        <f t="array" aca="1" ref="G979" ca="1">_FV(STable[[#This Row],[Security Name]],"Price")</f>
        <v>7.29</v>
      </c>
      <c r="H979" s="1" cm="1">
        <f t="array" aca="1" ref="H979" ca="1">IFERROR(_FV(STable[[#This Row],[Security Name]],"Change (%)",TRUE),0)</f>
        <v>2.2440000000000002E-2</v>
      </c>
      <c r="I979" s="17" cm="1">
        <f t="array" aca="1" ref="I979" ca="1">IFERROR(_FV(STable[[#This Row],[Security Name]],"P/E",TRUE),0)</f>
        <v>3.6747999999999998</v>
      </c>
      <c r="J979" s="17" cm="1">
        <f t="array" aca="1" ref="J979" ca="1">IFERROR(_FV(STable[[#This Row],[Security Name]],"Beta"),0)</f>
        <v>1.4487000000000001</v>
      </c>
    </row>
    <row r="980" spans="1:10" x14ac:dyDescent="0.3">
      <c r="A980" t="s">
        <v>2764</v>
      </c>
      <c r="B980" t="e" vm="979">
        <v>#VALUE!</v>
      </c>
      <c r="C980" t="s">
        <v>4063</v>
      </c>
      <c r="D980" t="s">
        <v>4064</v>
      </c>
      <c r="E980">
        <v>2834</v>
      </c>
      <c r="F980" cm="1">
        <f t="array" aca="1" ref="F980" ca="1">IFERROR(_FV(STable[[#This Row],[Security Name]],"Market cap",TRUE),_FV(STable[[#This Row],[Security Name]],"Volume average",TRUE)*STable[[#This Row],[Price]])</f>
        <v>13687237</v>
      </c>
      <c r="G980" s="4" cm="1">
        <f t="array" aca="1" ref="G980" ca="1">_FV(STable[[#This Row],[Security Name]],"Price")</f>
        <v>5.46</v>
      </c>
      <c r="H980" s="1" cm="1">
        <f t="array" aca="1" ref="H980" ca="1">IFERROR(_FV(STable[[#This Row],[Security Name]],"Change (%)",TRUE),0)</f>
        <v>0.125773</v>
      </c>
      <c r="I980" s="17" cm="1">
        <f t="array" aca="1" ref="I980" ca="1">IFERROR(_FV(STable[[#This Row],[Security Name]],"P/E",TRUE),0)</f>
        <v>0</v>
      </c>
      <c r="J980" s="17" cm="1">
        <f t="array" aca="1" ref="J980" ca="1">IFERROR(_FV(STable[[#This Row],[Security Name]],"Beta"),0)</f>
        <v>1.347</v>
      </c>
    </row>
    <row r="981" spans="1:10" x14ac:dyDescent="0.3">
      <c r="A981" t="s">
        <v>1956</v>
      </c>
      <c r="B981" t="e" vm="980">
        <v>#VALUE!</v>
      </c>
      <c r="C981" t="s">
        <v>4063</v>
      </c>
      <c r="D981" t="s">
        <v>4064</v>
      </c>
      <c r="E981">
        <v>2834</v>
      </c>
      <c r="F981" cm="1">
        <f t="array" aca="1" ref="F981" ca="1">IFERROR(_FV(STable[[#This Row],[Security Name]],"Market cap",TRUE),_FV(STable[[#This Row],[Security Name]],"Volume average",TRUE)*STable[[#This Row],[Price]])</f>
        <v>11765378664</v>
      </c>
      <c r="G981" s="4" cm="1">
        <f t="array" aca="1" ref="G981" ca="1">_FV(STable[[#This Row],[Security Name]],"Price")</f>
        <v>23.56</v>
      </c>
      <c r="H981" s="1" cm="1">
        <f t="array" aca="1" ref="H981" ca="1">IFERROR(_FV(STable[[#This Row],[Security Name]],"Change (%)",TRUE),0)</f>
        <v>1.8591E-2</v>
      </c>
      <c r="I981" s="17" cm="1">
        <f t="array" aca="1" ref="I981" ca="1">IFERROR(_FV(STable[[#This Row],[Security Name]],"P/E",TRUE),0)</f>
        <v>0</v>
      </c>
      <c r="J981" s="17" cm="1">
        <f t="array" aca="1" ref="J981" ca="1">IFERROR(_FV(STable[[#This Row],[Security Name]],"Beta"),0)</f>
        <v>1.7810999999999999</v>
      </c>
    </row>
    <row r="982" spans="1:10" x14ac:dyDescent="0.3">
      <c r="A982" t="s">
        <v>1709</v>
      </c>
      <c r="B982" t="e" vm="981">
        <v>#VALUE!</v>
      </c>
      <c r="C982" t="s">
        <v>4063</v>
      </c>
      <c r="D982" t="s">
        <v>4064</v>
      </c>
      <c r="E982">
        <v>2834</v>
      </c>
      <c r="F982" cm="1">
        <f t="array" aca="1" ref="F982" ca="1">IFERROR(_FV(STable[[#This Row],[Security Name]],"Market cap",TRUE),_FV(STable[[#This Row],[Security Name]],"Volume average",TRUE)*STable[[#This Row],[Price]])</f>
        <v>2857114088</v>
      </c>
      <c r="G982" s="4" cm="1">
        <f t="array" aca="1" ref="G982" ca="1">_FV(STable[[#This Row],[Security Name]],"Price")</f>
        <v>47.777500000000003</v>
      </c>
      <c r="H982" s="1" cm="1">
        <f t="array" aca="1" ref="H982" ca="1">IFERROR(_FV(STable[[#This Row],[Security Name]],"Change (%)",TRUE),0)</f>
        <v>5.3760000000000002E-2</v>
      </c>
      <c r="I982" s="17" cm="1">
        <f t="array" aca="1" ref="I982" ca="1">IFERROR(_FV(STable[[#This Row],[Security Name]],"P/E",TRUE),0)</f>
        <v>0</v>
      </c>
      <c r="J982" s="17" cm="1">
        <f t="array" aca="1" ref="J982" ca="1">IFERROR(_FV(STable[[#This Row],[Security Name]],"Beta"),0)</f>
        <v>0.38669999999999999</v>
      </c>
    </row>
    <row r="983" spans="1:10" x14ac:dyDescent="0.3">
      <c r="A983" t="s">
        <v>2148</v>
      </c>
      <c r="B983" t="e" vm="982">
        <v>#VALUE!</v>
      </c>
      <c r="C983" t="s">
        <v>4063</v>
      </c>
      <c r="D983" t="s">
        <v>4064</v>
      </c>
      <c r="E983">
        <v>2834</v>
      </c>
      <c r="F983" cm="1">
        <f t="array" aca="1" ref="F983" ca="1">IFERROR(_FV(STable[[#This Row],[Security Name]],"Market cap",TRUE),_FV(STable[[#This Row],[Security Name]],"Volume average",TRUE)*STable[[#This Row],[Price]])</f>
        <v>302854253</v>
      </c>
      <c r="G983" s="4" cm="1">
        <f t="array" aca="1" ref="G983" ca="1">_FV(STable[[#This Row],[Security Name]],"Price")</f>
        <v>4.6550000000000002</v>
      </c>
      <c r="H983" s="1" cm="1">
        <f t="array" aca="1" ref="H983" ca="1">IFERROR(_FV(STable[[#This Row],[Security Name]],"Change (%)",TRUE),0)</f>
        <v>2.7593999999999997E-2</v>
      </c>
      <c r="I983" s="17" cm="1">
        <f t="array" aca="1" ref="I983" ca="1">IFERROR(_FV(STable[[#This Row],[Security Name]],"P/E",TRUE),0)</f>
        <v>0</v>
      </c>
      <c r="J983" s="17" cm="1">
        <f t="array" aca="1" ref="J983" ca="1">IFERROR(_FV(STable[[#This Row],[Security Name]],"Beta"),0)</f>
        <v>1.1433</v>
      </c>
    </row>
    <row r="984" spans="1:10" x14ac:dyDescent="0.3">
      <c r="A984" t="s">
        <v>1891</v>
      </c>
      <c r="B984" t="e" vm="983">
        <v>#VALUE!</v>
      </c>
      <c r="C984" t="s">
        <v>4063</v>
      </c>
      <c r="D984" t="s">
        <v>4064</v>
      </c>
      <c r="E984">
        <v>2834</v>
      </c>
      <c r="F984" cm="1">
        <f t="array" aca="1" ref="F984" ca="1">IFERROR(_FV(STable[[#This Row],[Security Name]],"Market cap",TRUE),_FV(STable[[#This Row],[Security Name]],"Volume average",TRUE)*STable[[#This Row],[Price]])</f>
        <v>3674550977</v>
      </c>
      <c r="G984" s="4" cm="1">
        <f t="array" aca="1" ref="G984" ca="1">_FV(STable[[#This Row],[Security Name]],"Price")</f>
        <v>34.255000000000003</v>
      </c>
      <c r="H984" s="1" cm="1">
        <f t="array" aca="1" ref="H984" ca="1">IFERROR(_FV(STable[[#This Row],[Security Name]],"Change (%)",TRUE),0)</f>
        <v>3.4269000000000001E-2</v>
      </c>
      <c r="I984" s="17" cm="1">
        <f t="array" aca="1" ref="I984" ca="1">IFERROR(_FV(STable[[#This Row],[Security Name]],"P/E",TRUE),0)</f>
        <v>0</v>
      </c>
      <c r="J984" s="17" cm="1">
        <f t="array" aca="1" ref="J984" ca="1">IFERROR(_FV(STable[[#This Row],[Security Name]],"Beta"),0)</f>
        <v>0.31090000000000001</v>
      </c>
    </row>
    <row r="985" spans="1:10" x14ac:dyDescent="0.3">
      <c r="A985" t="s">
        <v>2516</v>
      </c>
      <c r="B985" t="e" vm="984">
        <v>#VALUE!</v>
      </c>
      <c r="C985" t="s">
        <v>4063</v>
      </c>
      <c r="D985" t="s">
        <v>4064</v>
      </c>
      <c r="E985">
        <v>2834</v>
      </c>
      <c r="F985" cm="1">
        <f t="array" aca="1" ref="F985" ca="1">IFERROR(_FV(STable[[#This Row],[Security Name]],"Market cap",TRUE),_FV(STable[[#This Row],[Security Name]],"Volume average",TRUE)*STable[[#This Row],[Price]])</f>
        <v>543790714</v>
      </c>
      <c r="G985" s="4" cm="1">
        <f t="array" aca="1" ref="G985" ca="1">_FV(STable[[#This Row],[Security Name]],"Price")</f>
        <v>8.1649999999999991</v>
      </c>
      <c r="H985" s="1" cm="1">
        <f t="array" aca="1" ref="H985" ca="1">IFERROR(_FV(STable[[#This Row],[Security Name]],"Change (%)",TRUE),0)</f>
        <v>2.1901999999999998E-2</v>
      </c>
      <c r="I985" s="17" cm="1">
        <f t="array" aca="1" ref="I985" ca="1">IFERROR(_FV(STable[[#This Row],[Security Name]],"P/E",TRUE),0)</f>
        <v>0</v>
      </c>
      <c r="J985" s="17" cm="1">
        <f t="array" aca="1" ref="J985" ca="1">IFERROR(_FV(STable[[#This Row],[Security Name]],"Beta"),0)</f>
        <v>3.2115999999999998</v>
      </c>
    </row>
    <row r="986" spans="1:10" x14ac:dyDescent="0.3">
      <c r="A986" t="s">
        <v>1325</v>
      </c>
      <c r="B986" t="e" vm="985">
        <v>#VALUE!</v>
      </c>
      <c r="C986" t="s">
        <v>4063</v>
      </c>
      <c r="D986" t="s">
        <v>4064</v>
      </c>
      <c r="E986">
        <v>2834</v>
      </c>
      <c r="F986" cm="1">
        <f t="array" aca="1" ref="F986" ca="1">IFERROR(_FV(STable[[#This Row],[Security Name]],"Market cap",TRUE),_FV(STable[[#This Row],[Security Name]],"Volume average",TRUE)*STable[[#This Row],[Price]])</f>
        <v>3644102706</v>
      </c>
      <c r="G986" s="4" cm="1">
        <f t="array" aca="1" ref="G986" ca="1">_FV(STable[[#This Row],[Security Name]],"Price")</f>
        <v>51.44</v>
      </c>
      <c r="H986" s="1" cm="1">
        <f t="array" aca="1" ref="H986" ca="1">IFERROR(_FV(STable[[#This Row],[Security Name]],"Change (%)",TRUE),0)</f>
        <v>-3.8504999999999998E-2</v>
      </c>
      <c r="I986" s="17" cm="1">
        <f t="array" aca="1" ref="I986" ca="1">IFERROR(_FV(STable[[#This Row],[Security Name]],"P/E",TRUE),0)</f>
        <v>0</v>
      </c>
      <c r="J986" s="17" cm="1">
        <f t="array" aca="1" ref="J986" ca="1">IFERROR(_FV(STable[[#This Row],[Security Name]],"Beta"),0)</f>
        <v>1.1439999999999999</v>
      </c>
    </row>
    <row r="987" spans="1:10" x14ac:dyDescent="0.3">
      <c r="A987" t="s">
        <v>1816</v>
      </c>
      <c r="B987" t="e" vm="986">
        <v>#VALUE!</v>
      </c>
      <c r="C987" t="s">
        <v>4063</v>
      </c>
      <c r="D987" t="s">
        <v>4064</v>
      </c>
      <c r="E987">
        <v>2834</v>
      </c>
      <c r="F987" cm="1">
        <f t="array" aca="1" ref="F987" ca="1">IFERROR(_FV(STable[[#This Row],[Security Name]],"Market cap",TRUE),_FV(STable[[#This Row],[Security Name]],"Volume average",TRUE)*STable[[#This Row],[Price]])</f>
        <v>2747831625</v>
      </c>
      <c r="G987" s="4" cm="1">
        <f t="array" aca="1" ref="G987" ca="1">_FV(STable[[#This Row],[Security Name]],"Price")</f>
        <v>15.75</v>
      </c>
      <c r="H987" s="1" cm="1">
        <f t="array" aca="1" ref="H987" ca="1">IFERROR(_FV(STable[[#This Row],[Security Name]],"Change (%)",TRUE),0)</f>
        <v>2.5391E-2</v>
      </c>
      <c r="I987" s="17" cm="1">
        <f t="array" aca="1" ref="I987" ca="1">IFERROR(_FV(STable[[#This Row],[Security Name]],"P/E",TRUE),0)</f>
        <v>6.0156000000000001</v>
      </c>
      <c r="J987" s="17" cm="1">
        <f t="array" aca="1" ref="J987" ca="1">IFERROR(_FV(STable[[#This Row],[Security Name]],"Beta"),0)</f>
        <v>0.42030000000000001</v>
      </c>
    </row>
    <row r="988" spans="1:10" x14ac:dyDescent="0.3">
      <c r="A988" t="s">
        <v>1494</v>
      </c>
      <c r="B988" t="e" vm="987">
        <v>#VALUE!</v>
      </c>
      <c r="C988" t="s">
        <v>4063</v>
      </c>
      <c r="D988" t="s">
        <v>4064</v>
      </c>
      <c r="E988">
        <v>2834</v>
      </c>
      <c r="F988" cm="1">
        <f t="array" aca="1" ref="F988" ca="1">IFERROR(_FV(STable[[#This Row],[Security Name]],"Market cap",TRUE),_FV(STable[[#This Row],[Security Name]],"Volume average",TRUE)*STable[[#This Row],[Price]])</f>
        <v>1732549656</v>
      </c>
      <c r="G988" s="4" cm="1">
        <f t="array" aca="1" ref="G988" ca="1">_FV(STable[[#This Row],[Security Name]],"Price")</f>
        <v>29.94</v>
      </c>
      <c r="H988" s="1" cm="1">
        <f t="array" aca="1" ref="H988" ca="1">IFERROR(_FV(STable[[#This Row],[Security Name]],"Change (%)",TRUE),0)</f>
        <v>1.7675E-2</v>
      </c>
      <c r="I988" s="17" cm="1">
        <f t="array" aca="1" ref="I988" ca="1">IFERROR(_FV(STable[[#This Row],[Security Name]],"P/E",TRUE),0)</f>
        <v>11.0337</v>
      </c>
      <c r="J988" s="17" cm="1">
        <f t="array" aca="1" ref="J988" ca="1">IFERROR(_FV(STable[[#This Row],[Security Name]],"Beta"),0)</f>
        <v>0.93789999999999996</v>
      </c>
    </row>
    <row r="989" spans="1:10" x14ac:dyDescent="0.3">
      <c r="A989" t="s">
        <v>1960</v>
      </c>
      <c r="B989" t="e" vm="988">
        <v>#VALUE!</v>
      </c>
      <c r="C989" t="s">
        <v>4063</v>
      </c>
      <c r="D989" t="s">
        <v>4064</v>
      </c>
      <c r="E989">
        <v>2834</v>
      </c>
      <c r="F989" cm="1">
        <f t="array" aca="1" ref="F989" ca="1">IFERROR(_FV(STable[[#This Row],[Security Name]],"Market cap",TRUE),_FV(STable[[#This Row],[Security Name]],"Volume average",TRUE)*STable[[#This Row],[Price]])</f>
        <v>1516738385</v>
      </c>
      <c r="G989" s="4" cm="1">
        <f t="array" aca="1" ref="G989" ca="1">_FV(STable[[#This Row],[Security Name]],"Price")</f>
        <v>40.74</v>
      </c>
      <c r="H989" s="1" cm="1">
        <f t="array" aca="1" ref="H989" ca="1">IFERROR(_FV(STable[[#This Row],[Security Name]],"Change (%)",TRUE),0)</f>
        <v>2.2140000000000003E-3</v>
      </c>
      <c r="I989" s="17" cm="1">
        <f t="array" aca="1" ref="I989" ca="1">IFERROR(_FV(STable[[#This Row],[Security Name]],"P/E",TRUE),0)</f>
        <v>0</v>
      </c>
      <c r="J989" s="17" cm="1">
        <f t="array" aca="1" ref="J989" ca="1">IFERROR(_FV(STable[[#This Row],[Security Name]],"Beta"),0)</f>
        <v>0.32900000000000001</v>
      </c>
    </row>
    <row r="990" spans="1:10" x14ac:dyDescent="0.3">
      <c r="A990" t="s">
        <v>1958</v>
      </c>
      <c r="B990" t="e" vm="989">
        <v>#VALUE!</v>
      </c>
      <c r="C990" t="s">
        <v>4063</v>
      </c>
      <c r="D990" t="s">
        <v>4064</v>
      </c>
      <c r="E990">
        <v>2834</v>
      </c>
      <c r="F990" cm="1">
        <f t="array" aca="1" ref="F990" ca="1">IFERROR(_FV(STable[[#This Row],[Security Name]],"Market cap",TRUE),_FV(STable[[#This Row],[Security Name]],"Volume average",TRUE)*STable[[#This Row],[Price]])</f>
        <v>3975270070</v>
      </c>
      <c r="G990" s="4" cm="1">
        <f t="array" aca="1" ref="G990" ca="1">_FV(STable[[#This Row],[Security Name]],"Price")</f>
        <v>32.604999999999997</v>
      </c>
      <c r="H990" s="1" cm="1">
        <f t="array" aca="1" ref="H990" ca="1">IFERROR(_FV(STable[[#This Row],[Security Name]],"Change (%)",TRUE),0)</f>
        <v>3.4750999999999997E-2</v>
      </c>
      <c r="I990" s="17" cm="1">
        <f t="array" aca="1" ref="I990" ca="1">IFERROR(_FV(STable[[#This Row],[Security Name]],"P/E",TRUE),0)</f>
        <v>0</v>
      </c>
      <c r="J990" s="17" cm="1">
        <f t="array" aca="1" ref="J990" ca="1">IFERROR(_FV(STable[[#This Row],[Security Name]],"Beta"),0)</f>
        <v>1.1046</v>
      </c>
    </row>
    <row r="991" spans="1:10" x14ac:dyDescent="0.3">
      <c r="A991" t="s">
        <v>1992</v>
      </c>
      <c r="B991" t="e" vm="990">
        <v>#VALUE!</v>
      </c>
      <c r="C991" t="s">
        <v>4063</v>
      </c>
      <c r="D991" t="s">
        <v>4064</v>
      </c>
      <c r="E991">
        <v>2834</v>
      </c>
      <c r="F991" cm="1">
        <f t="array" aca="1" ref="F991" ca="1">IFERROR(_FV(STable[[#This Row],[Security Name]],"Market cap",TRUE),_FV(STable[[#This Row],[Security Name]],"Volume average",TRUE)*STable[[#This Row],[Price]])</f>
        <v>1790561884</v>
      </c>
      <c r="G991" s="4" cm="1">
        <f t="array" aca="1" ref="G991" ca="1">_FV(STable[[#This Row],[Security Name]],"Price")</f>
        <v>24.18</v>
      </c>
      <c r="H991" s="1" cm="1">
        <f t="array" aca="1" ref="H991" ca="1">IFERROR(_FV(STable[[#This Row],[Security Name]],"Change (%)",TRUE),0)</f>
        <v>2.4575999999999997E-2</v>
      </c>
      <c r="I991" s="17" cm="1">
        <f t="array" aca="1" ref="I991" ca="1">IFERROR(_FV(STable[[#This Row],[Security Name]],"P/E",TRUE),0)</f>
        <v>7.8122999999999996</v>
      </c>
      <c r="J991" s="17" cm="1">
        <f t="array" aca="1" ref="J991" ca="1">IFERROR(_FV(STable[[#This Row],[Security Name]],"Beta"),0)</f>
        <v>0.4123</v>
      </c>
    </row>
    <row r="992" spans="1:10" x14ac:dyDescent="0.3">
      <c r="A992" t="s">
        <v>546</v>
      </c>
      <c r="B992" t="e" vm="991">
        <v>#VALUE!</v>
      </c>
      <c r="C992" t="s">
        <v>4063</v>
      </c>
      <c r="D992" t="s">
        <v>4064</v>
      </c>
      <c r="E992">
        <v>2834</v>
      </c>
      <c r="F992" cm="1">
        <f t="array" aca="1" ref="F992" ca="1">IFERROR(_FV(STable[[#This Row],[Security Name]],"Market cap",TRUE),_FV(STable[[#This Row],[Security Name]],"Volume average",TRUE)*STable[[#This Row],[Price]])</f>
        <v>12470895703</v>
      </c>
      <c r="G992" s="4" cm="1">
        <f t="array" aca="1" ref="G992" ca="1">_FV(STable[[#This Row],[Security Name]],"Price")</f>
        <v>202.58</v>
      </c>
      <c r="H992" s="1" cm="1">
        <f t="array" aca="1" ref="H992" ca="1">IFERROR(_FV(STable[[#This Row],[Security Name]],"Change (%)",TRUE),0)</f>
        <v>2.4011000000000001E-2</v>
      </c>
      <c r="I992" s="17" cm="1">
        <f t="array" aca="1" ref="I992" ca="1">IFERROR(_FV(STable[[#This Row],[Security Name]],"P/E",TRUE),0)</f>
        <v>0</v>
      </c>
      <c r="J992" s="17" cm="1">
        <f t="array" aca="1" ref="J992" ca="1">IFERROR(_FV(STable[[#This Row],[Security Name]],"Beta"),0)</f>
        <v>0.253</v>
      </c>
    </row>
    <row r="993" spans="1:10" x14ac:dyDescent="0.3">
      <c r="A993" t="s">
        <v>360</v>
      </c>
      <c r="B993" t="e" vm="992">
        <v>#VALUE!</v>
      </c>
      <c r="C993" t="s">
        <v>4063</v>
      </c>
      <c r="D993" t="s">
        <v>4064</v>
      </c>
      <c r="E993">
        <v>2834</v>
      </c>
      <c r="F993" cm="1">
        <f t="array" aca="1" ref="F993" ca="1">IFERROR(_FV(STable[[#This Row],[Security Name]],"Market cap",TRUE),_FV(STable[[#This Row],[Security Name]],"Volume average",TRUE)*STable[[#This Row],[Price]])</f>
        <v>566578035990</v>
      </c>
      <c r="G993" s="4" cm="1">
        <f t="array" aca="1" ref="G993" ca="1">_FV(STable[[#This Row],[Security Name]],"Price")</f>
        <v>235.23</v>
      </c>
      <c r="H993" s="1" cm="1">
        <f t="array" aca="1" ref="H993" ca="1">IFERROR(_FV(STable[[#This Row],[Security Name]],"Change (%)",TRUE),0)</f>
        <v>2.9420000000000002E-3</v>
      </c>
      <c r="I993" s="17" cm="1">
        <f t="array" aca="1" ref="I993" ca="1">IFERROR(_FV(STable[[#This Row],[Security Name]],"P/E",TRUE),0)</f>
        <v>21.302800000000001</v>
      </c>
      <c r="J993" s="17" cm="1">
        <f t="array" aca="1" ref="J993" ca="1">IFERROR(_FV(STable[[#This Row],[Security Name]],"Beta"),0)</f>
        <v>0.29859999999999998</v>
      </c>
    </row>
    <row r="994" spans="1:10" x14ac:dyDescent="0.3">
      <c r="A994" t="s">
        <v>675</v>
      </c>
      <c r="B994" t="e" vm="993">
        <v>#VALUE!</v>
      </c>
      <c r="C994" t="s">
        <v>4063</v>
      </c>
      <c r="D994" t="s">
        <v>4064</v>
      </c>
      <c r="E994">
        <v>2834</v>
      </c>
      <c r="F994" cm="1">
        <f t="array" aca="1" ref="F994" ca="1">IFERROR(_FV(STable[[#This Row],[Security Name]],"Market cap",TRUE),_FV(STable[[#This Row],[Security Name]],"Volume average",TRUE)*STable[[#This Row],[Price]])</f>
        <v>4625148011</v>
      </c>
      <c r="G994" s="4" cm="1">
        <f t="array" aca="1" ref="G994" ca="1">_FV(STable[[#This Row],[Security Name]],"Price")</f>
        <v>231.94</v>
      </c>
      <c r="H994" s="1" cm="1">
        <f t="array" aca="1" ref="H994" ca="1">IFERROR(_FV(STable[[#This Row],[Security Name]],"Change (%)",TRUE),0)</f>
        <v>3.8972E-2</v>
      </c>
      <c r="I994" s="17" cm="1">
        <f t="array" aca="1" ref="I994" ca="1">IFERROR(_FV(STable[[#This Row],[Security Name]],"P/E",TRUE),0)</f>
        <v>39.424799999999998</v>
      </c>
      <c r="J994" s="17" cm="1">
        <f t="array" aca="1" ref="J994" ca="1">IFERROR(_FV(STable[[#This Row],[Security Name]],"Beta"),0)</f>
        <v>1.2501</v>
      </c>
    </row>
    <row r="995" spans="1:10" x14ac:dyDescent="0.3">
      <c r="A995" t="s">
        <v>36</v>
      </c>
      <c r="B995" t="e" vm="994">
        <v>#VALUE!</v>
      </c>
      <c r="C995" t="s">
        <v>4063</v>
      </c>
      <c r="D995" t="s">
        <v>4064</v>
      </c>
      <c r="E995">
        <v>2834</v>
      </c>
      <c r="F995" cm="1">
        <f t="array" aca="1" ref="F995" ca="1">IFERROR(_FV(STable[[#This Row],[Security Name]],"Market cap",TRUE),_FV(STable[[#This Row],[Security Name]],"Volume average",TRUE)*STable[[#This Row],[Price]])</f>
        <v>871340334147</v>
      </c>
      <c r="G995" s="4" cm="1">
        <f t="array" aca="1" ref="G995" ca="1">_FV(STable[[#This Row],[Security Name]],"Price")</f>
        <v>922.23</v>
      </c>
      <c r="H995" s="1" cm="1">
        <f t="array" aca="1" ref="H995" ca="1">IFERROR(_FV(STable[[#This Row],[Security Name]],"Change (%)",TRUE),0)</f>
        <v>2.0177E-2</v>
      </c>
      <c r="I995" s="17" cm="1">
        <f t="array" aca="1" ref="I995" ca="1">IFERROR(_FV(STable[[#This Row],[Security Name]],"P/E",TRUE),0)</f>
        <v>40.172800000000002</v>
      </c>
      <c r="J995" s="17" cm="1">
        <f t="array" aca="1" ref="J995" ca="1">IFERROR(_FV(STable[[#This Row],[Security Name]],"Beta"),0)</f>
        <v>0.48220000000000002</v>
      </c>
    </row>
    <row r="996" spans="1:10" x14ac:dyDescent="0.3">
      <c r="A996" t="s">
        <v>2160</v>
      </c>
      <c r="B996" t="e" vm="995">
        <v>#VALUE!</v>
      </c>
      <c r="C996" t="s">
        <v>4063</v>
      </c>
      <c r="D996" t="s">
        <v>4064</v>
      </c>
      <c r="E996">
        <v>2834</v>
      </c>
      <c r="F996" cm="1">
        <f t="array" aca="1" ref="F996" ca="1">IFERROR(_FV(STable[[#This Row],[Security Name]],"Market cap",TRUE),_FV(STable[[#This Row],[Security Name]],"Volume average",TRUE)*STable[[#This Row],[Price]])</f>
        <v>3447036501</v>
      </c>
      <c r="G996" s="4" cm="1">
        <f t="array" aca="1" ref="G996" ca="1">_FV(STable[[#This Row],[Security Name]],"Price")</f>
        <v>39.119999999999997</v>
      </c>
      <c r="H996" s="1" cm="1">
        <f t="array" aca="1" ref="H996" ca="1">IFERROR(_FV(STable[[#This Row],[Security Name]],"Change (%)",TRUE),0)</f>
        <v>-5.5072000000000003E-2</v>
      </c>
      <c r="I996" s="17" cm="1">
        <f t="array" aca="1" ref="I996" ca="1">IFERROR(_FV(STable[[#This Row],[Security Name]],"P/E",TRUE),0)</f>
        <v>0</v>
      </c>
      <c r="J996" s="17" cm="1">
        <f t="array" aca="1" ref="J996" ca="1">IFERROR(_FV(STable[[#This Row],[Security Name]],"Beta"),0)</f>
        <v>0.4698</v>
      </c>
    </row>
    <row r="997" spans="1:10" x14ac:dyDescent="0.3">
      <c r="A997" t="s">
        <v>430</v>
      </c>
      <c r="B997" t="e" vm="996">
        <v>#VALUE!</v>
      </c>
      <c r="C997" t="s">
        <v>4063</v>
      </c>
      <c r="D997" t="s">
        <v>4064</v>
      </c>
      <c r="E997">
        <v>2834</v>
      </c>
      <c r="F997" cm="1">
        <f t="array" aca="1" ref="F997" ca="1">IFERROR(_FV(STable[[#This Row],[Security Name]],"Market cap",TRUE),_FV(STable[[#This Row],[Security Name]],"Volume average",TRUE)*STable[[#This Row],[Price]])</f>
        <v>293051143350</v>
      </c>
      <c r="G997" s="4" cm="1">
        <f t="array" aca="1" ref="G997" ca="1">_FV(STable[[#This Row],[Security Name]],"Price")</f>
        <v>118.65</v>
      </c>
      <c r="H997" s="1" cm="1">
        <f t="array" aca="1" ref="H997" ca="1">IFERROR(_FV(STable[[#This Row],[Security Name]],"Change (%)",TRUE),0)</f>
        <v>2.7629000000000001E-2</v>
      </c>
      <c r="I997" s="17" cm="1">
        <f t="array" aca="1" ref="I997" ca="1">IFERROR(_FV(STable[[#This Row],[Security Name]],"P/E",TRUE),0)</f>
        <v>16.306799999999999</v>
      </c>
      <c r="J997" s="17" cm="1">
        <f t="array" aca="1" ref="J997" ca="1">IFERROR(_FV(STable[[#This Row],[Security Name]],"Beta"),0)</f>
        <v>0.2606</v>
      </c>
    </row>
    <row r="998" spans="1:10" x14ac:dyDescent="0.3">
      <c r="A998" t="s">
        <v>2403</v>
      </c>
      <c r="B998" t="e" vm="997">
        <v>#VALUE!</v>
      </c>
      <c r="C998" t="s">
        <v>4063</v>
      </c>
      <c r="D998" t="s">
        <v>4168</v>
      </c>
      <c r="E998">
        <v>2836</v>
      </c>
      <c r="F998" cm="1">
        <f t="array" aca="1" ref="F998" ca="1">IFERROR(_FV(STable[[#This Row],[Security Name]],"Market cap",TRUE),_FV(STable[[#This Row],[Security Name]],"Volume average",TRUE)*STable[[#This Row],[Price]])</f>
        <v>394118548</v>
      </c>
      <c r="G998" s="4" cm="1">
        <f t="array" aca="1" ref="G998" ca="1">_FV(STable[[#This Row],[Security Name]],"Price")</f>
        <v>2.165</v>
      </c>
      <c r="H998" s="1" cm="1">
        <f t="array" aca="1" ref="H998" ca="1">IFERROR(_FV(STable[[#This Row],[Security Name]],"Change (%)",TRUE),0)</f>
        <v>8.2500000000000004E-2</v>
      </c>
      <c r="I998" s="17" cm="1">
        <f t="array" aca="1" ref="I998" ca="1">IFERROR(_FV(STable[[#This Row],[Security Name]],"P/E",TRUE),0)</f>
        <v>0</v>
      </c>
      <c r="J998" s="17" cm="1">
        <f t="array" aca="1" ref="J998" ca="1">IFERROR(_FV(STable[[#This Row],[Security Name]],"Beta"),0)</f>
        <v>2.109</v>
      </c>
    </row>
    <row r="999" spans="1:10" x14ac:dyDescent="0.3">
      <c r="A999" t="s">
        <v>2634</v>
      </c>
      <c r="B999" t="e" vm="998">
        <v>#VALUE!</v>
      </c>
      <c r="C999" t="s">
        <v>4063</v>
      </c>
      <c r="D999" t="s">
        <v>4064</v>
      </c>
      <c r="E999">
        <v>2834</v>
      </c>
      <c r="F999" cm="1">
        <f t="array" aca="1" ref="F999" ca="1">IFERROR(_FV(STable[[#This Row],[Security Name]],"Market cap",TRUE),_FV(STable[[#This Row],[Security Name]],"Volume average",TRUE)*STable[[#This Row],[Price]])</f>
        <v>2084398984</v>
      </c>
      <c r="G999" s="4" cm="1">
        <f t="array" aca="1" ref="G999" ca="1">_FV(STable[[#This Row],[Security Name]],"Price")</f>
        <v>9.5749999999999993</v>
      </c>
      <c r="H999" s="1" cm="1">
        <f t="array" aca="1" ref="H999" ca="1">IFERROR(_FV(STable[[#This Row],[Security Name]],"Change (%)",TRUE),0)</f>
        <v>8.0700000000000008E-2</v>
      </c>
      <c r="I999" s="17" cm="1">
        <f t="array" aca="1" ref="I999" ca="1">IFERROR(_FV(STable[[#This Row],[Security Name]],"P/E",TRUE),0)</f>
        <v>0</v>
      </c>
      <c r="J999" s="17" cm="1">
        <f t="array" aca="1" ref="J999" ca="1">IFERROR(_FV(STable[[#This Row],[Security Name]],"Beta"),0)</f>
        <v>0.90810000000000002</v>
      </c>
    </row>
    <row r="1000" spans="1:10" x14ac:dyDescent="0.3">
      <c r="A1000" t="s">
        <v>1759</v>
      </c>
      <c r="B1000" t="e" vm="999">
        <v>#VALUE!</v>
      </c>
      <c r="C1000" t="s">
        <v>4063</v>
      </c>
      <c r="D1000" t="s">
        <v>4064</v>
      </c>
      <c r="E1000">
        <v>2834</v>
      </c>
      <c r="F1000" cm="1">
        <f t="array" aca="1" ref="F1000" ca="1">IFERROR(_FV(STable[[#This Row],[Security Name]],"Market cap",TRUE),_FV(STable[[#This Row],[Security Name]],"Volume average",TRUE)*STable[[#This Row],[Price]])</f>
        <v>2495125026</v>
      </c>
      <c r="G1000" s="4" cm="1">
        <f t="array" aca="1" ref="G1000" ca="1">_FV(STable[[#This Row],[Security Name]],"Price")</f>
        <v>9.5850000000000009</v>
      </c>
      <c r="H1000" s="1" cm="1">
        <f t="array" aca="1" ref="H1000" ca="1">IFERROR(_FV(STable[[#This Row],[Security Name]],"Change (%)",TRUE),0)</f>
        <v>2.7330999999999998E-2</v>
      </c>
      <c r="I1000" s="17" cm="1">
        <f t="array" aca="1" ref="I1000" ca="1">IFERROR(_FV(STable[[#This Row],[Security Name]],"P/E",TRUE),0)</f>
        <v>13.3757</v>
      </c>
      <c r="J1000" s="17" cm="1">
        <f t="array" aca="1" ref="J1000" ca="1">IFERROR(_FV(STable[[#This Row],[Security Name]],"Beta"),0)</f>
        <v>0.9516</v>
      </c>
    </row>
    <row r="1001" spans="1:10" x14ac:dyDescent="0.3">
      <c r="A1001" t="s">
        <v>1887</v>
      </c>
      <c r="B1001" t="e" vm="1000">
        <v>#VALUE!</v>
      </c>
      <c r="C1001" t="s">
        <v>4063</v>
      </c>
      <c r="D1001" t="s">
        <v>4064</v>
      </c>
      <c r="E1001">
        <v>2834</v>
      </c>
      <c r="F1001" cm="1">
        <f t="array" aca="1" ref="F1001" ca="1">IFERROR(_FV(STable[[#This Row],[Security Name]],"Market cap",TRUE),_FV(STable[[#This Row],[Security Name]],"Volume average",TRUE)*STable[[#This Row],[Price]])</f>
        <v>2298667222</v>
      </c>
      <c r="G1001" s="4" cm="1">
        <f t="array" aca="1" ref="G1001" ca="1">_FV(STable[[#This Row],[Security Name]],"Price")</f>
        <v>56.708599999999997</v>
      </c>
      <c r="H1001" s="1" cm="1">
        <f t="array" aca="1" ref="H1001" ca="1">IFERROR(_FV(STable[[#This Row],[Security Name]],"Change (%)",TRUE),0)</f>
        <v>5.2497999999999996E-2</v>
      </c>
      <c r="I1001" s="17" cm="1">
        <f t="array" aca="1" ref="I1001" ca="1">IFERROR(_FV(STable[[#This Row],[Security Name]],"P/E",TRUE),0)</f>
        <v>25.1312</v>
      </c>
      <c r="J1001" s="17" cm="1">
        <f t="array" aca="1" ref="J1001" ca="1">IFERROR(_FV(STable[[#This Row],[Security Name]],"Beta"),0)</f>
        <v>0.65080000000000005</v>
      </c>
    </row>
    <row r="1002" spans="1:10" x14ac:dyDescent="0.3">
      <c r="A1002" t="s">
        <v>879</v>
      </c>
      <c r="B1002" t="e" vm="1001">
        <v>#VALUE!</v>
      </c>
      <c r="C1002" t="s">
        <v>4063</v>
      </c>
      <c r="D1002" t="s">
        <v>4064</v>
      </c>
      <c r="E1002">
        <v>2834</v>
      </c>
      <c r="F1002" cm="1">
        <f t="array" aca="1" ref="F1002" ca="1">IFERROR(_FV(STable[[#This Row],[Security Name]],"Market cap",TRUE),_FV(STable[[#This Row],[Security Name]],"Volume average",TRUE)*STable[[#This Row],[Price]])</f>
        <v>2728397971</v>
      </c>
      <c r="G1002" s="4" cm="1">
        <f t="array" aca="1" ref="G1002" ca="1">_FV(STable[[#This Row],[Security Name]],"Price")</f>
        <v>57.66</v>
      </c>
      <c r="H1002" s="1" cm="1">
        <f t="array" aca="1" ref="H1002" ca="1">IFERROR(_FV(STable[[#This Row],[Security Name]],"Change (%)",TRUE),0)</f>
        <v>1.0692E-2</v>
      </c>
      <c r="I1002" s="17" cm="1">
        <f t="array" aca="1" ref="I1002" ca="1">IFERROR(_FV(STable[[#This Row],[Security Name]],"P/E",TRUE),0)</f>
        <v>15.2471</v>
      </c>
      <c r="J1002" s="17" cm="1">
        <f t="array" aca="1" ref="J1002" ca="1">IFERROR(_FV(STable[[#This Row],[Security Name]],"Beta"),0)</f>
        <v>0.438</v>
      </c>
    </row>
    <row r="1003" spans="1:10" x14ac:dyDescent="0.3">
      <c r="A1003" t="s">
        <v>1462</v>
      </c>
      <c r="B1003" t="e" vm="1002">
        <v>#VALUE!</v>
      </c>
      <c r="C1003" t="s">
        <v>4063</v>
      </c>
      <c r="D1003" t="s">
        <v>4064</v>
      </c>
      <c r="E1003">
        <v>2834</v>
      </c>
      <c r="F1003" cm="1">
        <f t="array" aca="1" ref="F1003" ca="1">IFERROR(_FV(STable[[#This Row],[Security Name]],"Market cap",TRUE),_FV(STable[[#This Row],[Security Name]],"Volume average",TRUE)*STable[[#This Row],[Price]])</f>
        <v>1002327226</v>
      </c>
      <c r="G1003" s="4" cm="1">
        <f t="array" aca="1" ref="G1003" ca="1">_FV(STable[[#This Row],[Security Name]],"Price")</f>
        <v>24.754999999999999</v>
      </c>
      <c r="H1003" s="1" cm="1">
        <f t="array" aca="1" ref="H1003" ca="1">IFERROR(_FV(STable[[#This Row],[Security Name]],"Change (%)",TRUE),0)</f>
        <v>3.7510000000000002E-2</v>
      </c>
      <c r="I1003" s="17" cm="1">
        <f t="array" aca="1" ref="I1003" ca="1">IFERROR(_FV(STable[[#This Row],[Security Name]],"P/E",TRUE),0)</f>
        <v>157.57480000000001</v>
      </c>
      <c r="J1003" s="17" cm="1">
        <f t="array" aca="1" ref="J1003" ca="1">IFERROR(_FV(STable[[#This Row],[Security Name]],"Beta"),0)</f>
        <v>0.26200000000000001</v>
      </c>
    </row>
    <row r="1004" spans="1:10" x14ac:dyDescent="0.3">
      <c r="A1004" t="s">
        <v>1518</v>
      </c>
      <c r="B1004" t="e" vm="1003">
        <v>#VALUE!</v>
      </c>
      <c r="C1004" t="s">
        <v>4063</v>
      </c>
      <c r="D1004" t="s">
        <v>4064</v>
      </c>
      <c r="E1004">
        <v>2834</v>
      </c>
      <c r="F1004" cm="1">
        <f t="array" aca="1" ref="F1004" ca="1">IFERROR(_FV(STable[[#This Row],[Security Name]],"Market cap",TRUE),_FV(STable[[#This Row],[Security Name]],"Volume average",TRUE)*STable[[#This Row],[Price]])</f>
        <v>156685766020</v>
      </c>
      <c r="G1004" s="4" cm="1">
        <f t="array" aca="1" ref="G1004" ca="1">_FV(STable[[#This Row],[Security Name]],"Price")</f>
        <v>27.545000000000002</v>
      </c>
      <c r="H1004" s="1" cm="1">
        <f t="array" aca="1" ref="H1004" ca="1">IFERROR(_FV(STable[[#This Row],[Security Name]],"Change (%)",TRUE),0)</f>
        <v>1.1939999999999999E-2</v>
      </c>
      <c r="I1004" s="17" cm="1">
        <f t="array" aca="1" ref="I1004" ca="1">IFERROR(_FV(STable[[#This Row],[Security Name]],"P/E",TRUE),0)</f>
        <v>20.314900000000002</v>
      </c>
      <c r="J1004" s="17" cm="1">
        <f t="array" aca="1" ref="J1004" ca="1">IFERROR(_FV(STable[[#This Row],[Security Name]],"Beta"),0)</f>
        <v>0.33710000000000001</v>
      </c>
    </row>
    <row r="1005" spans="1:10" x14ac:dyDescent="0.3">
      <c r="A1005" t="s">
        <v>2334</v>
      </c>
      <c r="B1005" t="e" vm="1004">
        <v>#VALUE!</v>
      </c>
      <c r="C1005" t="s">
        <v>4063</v>
      </c>
      <c r="D1005" t="s">
        <v>4064</v>
      </c>
      <c r="E1005">
        <v>2834</v>
      </c>
      <c r="F1005" cm="1">
        <f t="array" aca="1" ref="F1005" ca="1">IFERROR(_FV(STable[[#This Row],[Security Name]],"Market cap",TRUE),_FV(STable[[#This Row],[Security Name]],"Volume average",TRUE)*STable[[#This Row],[Price]])</f>
        <v>1036563066</v>
      </c>
      <c r="G1005" s="4" cm="1">
        <f t="array" aca="1" ref="G1005" ca="1">_FV(STable[[#This Row],[Security Name]],"Price")</f>
        <v>13.05</v>
      </c>
      <c r="H1005" s="1" cm="1">
        <f t="array" aca="1" ref="H1005" ca="1">IFERROR(_FV(STable[[#This Row],[Security Name]],"Change (%)",TRUE),0)</f>
        <v>3.4893E-2</v>
      </c>
      <c r="I1005" s="17" cm="1">
        <f t="array" aca="1" ref="I1005" ca="1">IFERROR(_FV(STable[[#This Row],[Security Name]],"P/E",TRUE),0)</f>
        <v>0</v>
      </c>
      <c r="J1005" s="17" cm="1">
        <f t="array" aca="1" ref="J1005" ca="1">IFERROR(_FV(STable[[#This Row],[Security Name]],"Beta"),0)</f>
        <v>0.66239999999999999</v>
      </c>
    </row>
    <row r="1006" spans="1:10" x14ac:dyDescent="0.3">
      <c r="A1006" t="s">
        <v>2017</v>
      </c>
      <c r="B1006" t="e" vm="1005">
        <v>#VALUE!</v>
      </c>
      <c r="C1006" t="s">
        <v>4063</v>
      </c>
      <c r="D1006" t="s">
        <v>4064</v>
      </c>
      <c r="E1006">
        <v>2834</v>
      </c>
      <c r="F1006" cm="1">
        <f t="array" aca="1" ref="F1006" ca="1">IFERROR(_FV(STable[[#This Row],[Security Name]],"Market cap",TRUE),_FV(STable[[#This Row],[Security Name]],"Volume average",TRUE)*STable[[#This Row],[Price]])</f>
        <v>81727351</v>
      </c>
      <c r="G1006" s="4" cm="1">
        <f t="array" aca="1" ref="G1006" ca="1">_FV(STable[[#This Row],[Security Name]],"Price")</f>
        <v>1.32</v>
      </c>
      <c r="H1006" s="1" cm="1">
        <f t="array" aca="1" ref="H1006" ca="1">IFERROR(_FV(STable[[#This Row],[Security Name]],"Change (%)",TRUE),0)</f>
        <v>1.5384999999999999E-2</v>
      </c>
      <c r="I1006" s="17" cm="1">
        <f t="array" aca="1" ref="I1006" ca="1">IFERROR(_FV(STable[[#This Row],[Security Name]],"P/E",TRUE),0)</f>
        <v>0</v>
      </c>
      <c r="J1006" s="17" cm="1">
        <f t="array" aca="1" ref="J1006" ca="1">IFERROR(_FV(STable[[#This Row],[Security Name]],"Beta"),0)</f>
        <v>1.2912999999999999</v>
      </c>
    </row>
    <row r="1007" spans="1:10" x14ac:dyDescent="0.3">
      <c r="A1007" t="s">
        <v>1477</v>
      </c>
      <c r="B1007" t="e" vm="1006">
        <v>#VALUE!</v>
      </c>
      <c r="C1007" t="s">
        <v>4063</v>
      </c>
      <c r="D1007" t="s">
        <v>4064</v>
      </c>
      <c r="E1007">
        <v>2834</v>
      </c>
      <c r="F1007" cm="1">
        <f t="array" aca="1" ref="F1007" ca="1">IFERROR(_FV(STable[[#This Row],[Security Name]],"Market cap",TRUE),_FV(STable[[#This Row],[Security Name]],"Volume average",TRUE)*STable[[#This Row],[Price]])</f>
        <v>1622198179</v>
      </c>
      <c r="G1007" s="4" cm="1">
        <f t="array" aca="1" ref="G1007" ca="1">_FV(STable[[#This Row],[Security Name]],"Price")</f>
        <v>11.785</v>
      </c>
      <c r="H1007" s="1" cm="1">
        <f t="array" aca="1" ref="H1007" ca="1">IFERROR(_FV(STable[[#This Row],[Security Name]],"Change (%)",TRUE),0)</f>
        <v>3.1960999999999996E-2</v>
      </c>
      <c r="I1007" s="17" cm="1">
        <f t="array" ref="I1007">IFERROR(_FV(STable[[#This Row],[Security Name]],"P/E",TRUE),0)</f>
        <v>0</v>
      </c>
      <c r="J1007" s="17" cm="1">
        <f t="array" aca="1" ref="J1007" ca="1">IFERROR(_FV(STable[[#This Row],[Security Name]],"Beta"),0)</f>
        <v>0.50560000000000005</v>
      </c>
    </row>
    <row r="1008" spans="1:10" x14ac:dyDescent="0.3">
      <c r="A1008" t="s">
        <v>2725</v>
      </c>
      <c r="B1008" t="e" vm="1007">
        <v>#VALUE!</v>
      </c>
      <c r="C1008" t="s">
        <v>4063</v>
      </c>
      <c r="D1008" t="s">
        <v>4187</v>
      </c>
      <c r="E1008">
        <v>2833</v>
      </c>
      <c r="F1008" cm="1">
        <f t="array" aca="1" ref="F1008" ca="1">IFERROR(_FV(STable[[#This Row],[Security Name]],"Market cap",TRUE),_FV(STable[[#This Row],[Security Name]],"Volume average",TRUE)*STable[[#This Row],[Price]])</f>
        <v>14232527866</v>
      </c>
      <c r="G1008" s="4" cm="1">
        <f t="array" aca="1" ref="G1008" ca="1">_FV(STable[[#This Row],[Security Name]],"Price")</f>
        <v>28.782299999999999</v>
      </c>
      <c r="H1008" s="1" cm="1">
        <f t="array" aca="1" ref="H1008" ca="1">IFERROR(_FV(STable[[#This Row],[Security Name]],"Change (%)",TRUE),0)</f>
        <v>-5.8479000000000003E-2</v>
      </c>
      <c r="I1008" s="17" cm="1">
        <f t="array" aca="1" ref="I1008" ca="1">IFERROR(_FV(STable[[#This Row],[Security Name]],"P/E",TRUE),0)</f>
        <v>0</v>
      </c>
      <c r="J1008" s="17" cm="1">
        <f t="array" aca="1" ref="J1008" ca="1">IFERROR(_FV(STable[[#This Row],[Security Name]],"Beta"),0)</f>
        <v>2.0226999999999999</v>
      </c>
    </row>
    <row r="1009" spans="1:10" x14ac:dyDescent="0.3">
      <c r="A1009" t="s">
        <v>1553</v>
      </c>
      <c r="B1009" t="e" vm="1008">
        <v>#VALUE!</v>
      </c>
      <c r="C1009" t="s">
        <v>4063</v>
      </c>
      <c r="D1009" t="s">
        <v>4064</v>
      </c>
      <c r="E1009">
        <v>2834</v>
      </c>
      <c r="F1009" cm="1">
        <f t="array" aca="1" ref="F1009" ca="1">IFERROR(_FV(STable[[#This Row],[Security Name]],"Market cap",TRUE),_FV(STable[[#This Row],[Security Name]],"Volume average",TRUE)*STable[[#This Row],[Price]])</f>
        <v>28604546376</v>
      </c>
      <c r="G1009" s="4" cm="1">
        <f t="array" aca="1" ref="G1009" ca="1">_FV(STable[[#This Row],[Security Name]],"Price")</f>
        <v>49.58</v>
      </c>
      <c r="H1009" s="1" cm="1">
        <f t="array" aca="1" ref="H1009" ca="1">IFERROR(_FV(STable[[#This Row],[Security Name]],"Change (%)",TRUE),0)</f>
        <v>2.2690000000000002E-2</v>
      </c>
      <c r="I1009" s="17" cm="1">
        <f t="array" aca="1" ref="I1009" ca="1">IFERROR(_FV(STable[[#This Row],[Security Name]],"P/E",TRUE),0)</f>
        <v>27.7728</v>
      </c>
      <c r="J1009" s="17" cm="1">
        <f t="array" aca="1" ref="J1009" ca="1">IFERROR(_FV(STable[[#This Row],[Security Name]],"Beta"),0)</f>
        <v>0.38119999999999998</v>
      </c>
    </row>
    <row r="1010" spans="1:10" x14ac:dyDescent="0.3">
      <c r="A1010" t="s">
        <v>2534</v>
      </c>
      <c r="B1010" t="e" vm="1009">
        <v>#VALUE!</v>
      </c>
      <c r="C1010" t="s">
        <v>4063</v>
      </c>
      <c r="D1010" t="s">
        <v>4064</v>
      </c>
      <c r="E1010">
        <v>2834</v>
      </c>
      <c r="F1010" cm="1">
        <f t="array" aca="1" ref="F1010" ca="1">IFERROR(_FV(STable[[#This Row],[Security Name]],"Market cap",TRUE),_FV(STable[[#This Row],[Security Name]],"Volume average",TRUE)*STable[[#This Row],[Price]])</f>
        <v>339522811</v>
      </c>
      <c r="G1010" s="4" cm="1">
        <f t="array" aca="1" ref="G1010" ca="1">_FV(STable[[#This Row],[Security Name]],"Price")</f>
        <v>4.7389999999999999</v>
      </c>
      <c r="H1010" s="1" cm="1">
        <f t="array" aca="1" ref="H1010" ca="1">IFERROR(_FV(STable[[#This Row],[Security Name]],"Change (%)",TRUE),0)</f>
        <v>2.1336000000000001E-2</v>
      </c>
      <c r="I1010" s="17" cm="1">
        <f t="array" aca="1" ref="I1010" ca="1">IFERROR(_FV(STable[[#This Row],[Security Name]],"P/E",TRUE),0)</f>
        <v>4.5792000000000002</v>
      </c>
      <c r="J1010" s="17" cm="1">
        <f t="array" aca="1" ref="J1010" ca="1">IFERROR(_FV(STable[[#This Row],[Security Name]],"Beta"),0)</f>
        <v>0.97289999999999999</v>
      </c>
    </row>
    <row r="1011" spans="1:10" x14ac:dyDescent="0.3">
      <c r="A1011" t="s">
        <v>1516</v>
      </c>
      <c r="B1011" t="e" vm="1010">
        <v>#VALUE!</v>
      </c>
      <c r="C1011" t="s">
        <v>4063</v>
      </c>
      <c r="D1011" t="s">
        <v>4064</v>
      </c>
      <c r="E1011">
        <v>2834</v>
      </c>
      <c r="F1011" cm="1">
        <f t="array" aca="1" ref="F1011" ca="1">IFERROR(_FV(STable[[#This Row],[Security Name]],"Market cap",TRUE),_FV(STable[[#This Row],[Security Name]],"Volume average",TRUE)*STable[[#This Row],[Price]])</f>
        <v>2948759369</v>
      </c>
      <c r="G1011" s="4" cm="1">
        <f t="array" aca="1" ref="G1011" ca="1">_FV(STable[[#This Row],[Security Name]],"Price")</f>
        <v>51.21</v>
      </c>
      <c r="H1011" s="1" cm="1">
        <f t="array" aca="1" ref="H1011" ca="1">IFERROR(_FV(STable[[#This Row],[Security Name]],"Change (%)",TRUE),0)</f>
        <v>4.0431000000000002E-2</v>
      </c>
      <c r="I1011" s="17" cm="1">
        <f t="array" aca="1" ref="I1011" ca="1">IFERROR(_FV(STable[[#This Row],[Security Name]],"P/E",TRUE),0)</f>
        <v>0</v>
      </c>
      <c r="J1011" s="17" cm="1">
        <f t="array" aca="1" ref="J1011" ca="1">IFERROR(_FV(STable[[#This Row],[Security Name]],"Beta"),0)</f>
        <v>0.62319999999999998</v>
      </c>
    </row>
    <row r="1012" spans="1:10" x14ac:dyDescent="0.3">
      <c r="A1012" t="s">
        <v>1252</v>
      </c>
      <c r="B1012" t="e" vm="1011">
        <v>#VALUE!</v>
      </c>
      <c r="C1012" t="s">
        <v>4063</v>
      </c>
      <c r="D1012" t="s">
        <v>4168</v>
      </c>
      <c r="E1012">
        <v>2836</v>
      </c>
      <c r="F1012" cm="1">
        <f t="array" aca="1" ref="F1012" ca="1">IFERROR(_FV(STable[[#This Row],[Security Name]],"Market cap",TRUE),_FV(STable[[#This Row],[Security Name]],"Volume average",TRUE)*STable[[#This Row],[Price]])</f>
        <v>2870502700</v>
      </c>
      <c r="G1012" s="4" cm="1">
        <f t="array" aca="1" ref="G1012" ca="1">_FV(STable[[#This Row],[Security Name]],"Price")</f>
        <v>67.45</v>
      </c>
      <c r="H1012" s="1" cm="1">
        <f t="array" aca="1" ref="H1012" ca="1">IFERROR(_FV(STable[[#This Row],[Security Name]],"Change (%)",TRUE),0)</f>
        <v>-3.9870000000000001E-3</v>
      </c>
      <c r="I1012" s="17" cm="1">
        <f t="array" aca="1" ref="I1012" ca="1">IFERROR(_FV(STable[[#This Row],[Security Name]],"P/E",TRUE),0)</f>
        <v>0</v>
      </c>
      <c r="J1012" s="17" cm="1">
        <f t="array" aca="1" ref="J1012" ca="1">IFERROR(_FV(STable[[#This Row],[Security Name]],"Beta"),0)</f>
        <v>0.60570000000000002</v>
      </c>
    </row>
    <row r="1013" spans="1:10" x14ac:dyDescent="0.3">
      <c r="A1013" t="s">
        <v>2427</v>
      </c>
      <c r="B1013" t="e" vm="1012">
        <v>#VALUE!</v>
      </c>
      <c r="C1013" t="s">
        <v>4063</v>
      </c>
      <c r="D1013" t="s">
        <v>4064</v>
      </c>
      <c r="E1013">
        <v>2834</v>
      </c>
      <c r="F1013" cm="1">
        <f t="array" aca="1" ref="F1013" ca="1">IFERROR(_FV(STable[[#This Row],[Security Name]],"Market cap",TRUE),_FV(STable[[#This Row],[Security Name]],"Volume average",TRUE)*STable[[#This Row],[Price]])</f>
        <v>877696821</v>
      </c>
      <c r="G1013" s="4" cm="1">
        <f t="array" aca="1" ref="G1013" ca="1">_FV(STable[[#This Row],[Security Name]],"Price")</f>
        <v>17.045000000000002</v>
      </c>
      <c r="H1013" s="1" cm="1">
        <f t="array" aca="1" ref="H1013" ca="1">IFERROR(_FV(STable[[#This Row],[Security Name]],"Change (%)",TRUE),0)</f>
        <v>1.5792999999999998E-2</v>
      </c>
      <c r="I1013" s="17" cm="1">
        <f t="array" aca="1" ref="I1013" ca="1">IFERROR(_FV(STable[[#This Row],[Security Name]],"P/E",TRUE),0)</f>
        <v>30.296800000000001</v>
      </c>
      <c r="J1013" s="17" cm="1">
        <f t="array" aca="1" ref="J1013" ca="1">IFERROR(_FV(STable[[#This Row],[Security Name]],"Beta"),0)</f>
        <v>0.1923</v>
      </c>
    </row>
    <row r="1014" spans="1:10" x14ac:dyDescent="0.3">
      <c r="A1014" t="s">
        <v>2661</v>
      </c>
      <c r="B1014" t="e" vm="1013">
        <v>#VALUE!</v>
      </c>
      <c r="C1014" t="s">
        <v>4063</v>
      </c>
      <c r="D1014" t="s">
        <v>4064</v>
      </c>
      <c r="E1014">
        <v>2834</v>
      </c>
      <c r="F1014" cm="1">
        <f t="array" aca="1" ref="F1014" ca="1">IFERROR(_FV(STable[[#This Row],[Security Name]],"Market cap",TRUE),_FV(STable[[#This Row],[Security Name]],"Volume average",TRUE)*STable[[#This Row],[Price]])</f>
        <v>6075361376</v>
      </c>
      <c r="G1014" s="4" cm="1">
        <f t="array" aca="1" ref="G1014" ca="1">_FV(STable[[#This Row],[Security Name]],"Price")</f>
        <v>52.64</v>
      </c>
      <c r="H1014" s="1" cm="1">
        <f t="array" aca="1" ref="H1014" ca="1">IFERROR(_FV(STable[[#This Row],[Security Name]],"Change (%)",TRUE),0)</f>
        <v>-9.4890000000000003E-4</v>
      </c>
      <c r="I1014" s="17" cm="1">
        <f t="array" aca="1" ref="I1014" ca="1">IFERROR(_FV(STable[[#This Row],[Security Name]],"P/E",TRUE),0)</f>
        <v>0</v>
      </c>
      <c r="J1014" s="17" cm="1">
        <f t="array" aca="1" ref="J1014" ca="1">IFERROR(_FV(STable[[#This Row],[Security Name]],"Beta"),0)</f>
        <v>-0.38250000000000001</v>
      </c>
    </row>
    <row r="1015" spans="1:10" x14ac:dyDescent="0.3">
      <c r="A1015" t="s">
        <v>1970</v>
      </c>
      <c r="B1015" t="e" vm="1014">
        <v>#VALUE!</v>
      </c>
      <c r="C1015" t="s">
        <v>4063</v>
      </c>
      <c r="D1015" t="s">
        <v>4064</v>
      </c>
      <c r="E1015">
        <v>2834</v>
      </c>
      <c r="F1015" cm="1">
        <f t="array" aca="1" ref="F1015" ca="1">IFERROR(_FV(STable[[#This Row],[Security Name]],"Market cap",TRUE),_FV(STable[[#This Row],[Security Name]],"Volume average",TRUE)*STable[[#This Row],[Price]])</f>
        <v>37725219415</v>
      </c>
      <c r="G1015" s="4" cm="1">
        <f t="array" aca="1" ref="G1015" ca="1">_FV(STable[[#This Row],[Security Name]],"Price")</f>
        <v>32.392200000000003</v>
      </c>
      <c r="H1015" s="1" cm="1">
        <f t="array" aca="1" ref="H1015" ca="1">IFERROR(_FV(STable[[#This Row],[Security Name]],"Change (%)",TRUE),0)</f>
        <v>3.6219000000000001E-2</v>
      </c>
      <c r="I1015" s="17" cm="1">
        <f t="array" aca="1" ref="I1015" ca="1">IFERROR(_FV(STable[[#This Row],[Security Name]],"P/E",TRUE),0)</f>
        <v>26.715199999999999</v>
      </c>
      <c r="J1015" s="17" cm="1">
        <f t="array" aca="1" ref="J1015" ca="1">IFERROR(_FV(STable[[#This Row],[Security Name]],"Beta"),0)</f>
        <v>0.78900000000000003</v>
      </c>
    </row>
    <row r="1016" spans="1:10" x14ac:dyDescent="0.3">
      <c r="A1016" t="s">
        <v>2293</v>
      </c>
      <c r="B1016" t="e" vm="1015">
        <v>#VALUE!</v>
      </c>
      <c r="C1016" t="s">
        <v>4063</v>
      </c>
      <c r="D1016" t="s">
        <v>4064</v>
      </c>
      <c r="E1016">
        <v>2834</v>
      </c>
      <c r="F1016" cm="1">
        <f t="array" aca="1" ref="F1016" ca="1">IFERROR(_FV(STable[[#This Row],[Security Name]],"Market cap",TRUE),_FV(STable[[#This Row],[Security Name]],"Volume average",TRUE)*STable[[#This Row],[Price]])</f>
        <v>17041257430</v>
      </c>
      <c r="G1016" s="4" cm="1">
        <f t="array" aca="1" ref="G1016" ca="1">_FV(STable[[#This Row],[Security Name]],"Price")</f>
        <v>14.635</v>
      </c>
      <c r="H1016" s="1" cm="1">
        <f t="array" aca="1" ref="H1016" ca="1">IFERROR(_FV(STable[[#This Row],[Security Name]],"Change (%)",TRUE),0)</f>
        <v>4.4610999999999998E-2</v>
      </c>
      <c r="I1016" s="17" cm="1">
        <f t="array" aca="1" ref="I1016" ca="1">IFERROR(_FV(STable[[#This Row],[Security Name]],"P/E",TRUE),0)</f>
        <v>0</v>
      </c>
      <c r="J1016" s="17" cm="1">
        <f t="array" aca="1" ref="J1016" ca="1">IFERROR(_FV(STable[[#This Row],[Security Name]],"Beta"),0)</f>
        <v>0.84050000000000002</v>
      </c>
    </row>
    <row r="1017" spans="1:10" x14ac:dyDescent="0.3">
      <c r="A1017" t="s">
        <v>2636</v>
      </c>
      <c r="B1017" t="e" vm="1016">
        <v>#VALUE!</v>
      </c>
      <c r="C1017" t="s">
        <v>4063</v>
      </c>
      <c r="D1017" t="s">
        <v>4064</v>
      </c>
      <c r="E1017">
        <v>2834</v>
      </c>
      <c r="F1017" cm="1">
        <f t="array" aca="1" ref="F1017" ca="1">IFERROR(_FV(STable[[#This Row],[Security Name]],"Market cap",TRUE),_FV(STable[[#This Row],[Security Name]],"Volume average",TRUE)*STable[[#This Row],[Price]])</f>
        <v>2315535270</v>
      </c>
      <c r="G1017" s="4" cm="1">
        <f t="array" aca="1" ref="G1017" ca="1">_FV(STable[[#This Row],[Security Name]],"Price")</f>
        <v>7.6185999999999998</v>
      </c>
      <c r="H1017" s="1" cm="1">
        <f t="array" aca="1" ref="H1017" ca="1">IFERROR(_FV(STable[[#This Row],[Security Name]],"Change (%)",TRUE),0)</f>
        <v>4.0792000000000002E-2</v>
      </c>
      <c r="I1017" s="17" cm="1">
        <f t="array" aca="1" ref="I1017" ca="1">IFERROR(_FV(STable[[#This Row],[Security Name]],"P/E",TRUE),0)</f>
        <v>0</v>
      </c>
      <c r="J1017" s="17" cm="1">
        <f t="array" aca="1" ref="J1017" ca="1">IFERROR(_FV(STable[[#This Row],[Security Name]],"Beta"),0)</f>
        <v>-1.327</v>
      </c>
    </row>
    <row r="1018" spans="1:10" x14ac:dyDescent="0.3">
      <c r="A1018" t="s">
        <v>295</v>
      </c>
      <c r="B1018" t="e" vm="1017">
        <v>#VALUE!</v>
      </c>
      <c r="C1018" t="s">
        <v>4063</v>
      </c>
      <c r="D1018" t="s">
        <v>4064</v>
      </c>
      <c r="E1018">
        <v>2834</v>
      </c>
      <c r="F1018" cm="1">
        <f t="array" aca="1" ref="F1018" ca="1">IFERROR(_FV(STable[[#This Row],[Security Name]],"Market cap",TRUE),_FV(STable[[#This Row],[Security Name]],"Volume average",TRUE)*STable[[#This Row],[Price]])</f>
        <v>51307303572</v>
      </c>
      <c r="G1018" s="4" cm="1">
        <f t="array" aca="1" ref="G1018" ca="1">_FV(STable[[#This Row],[Security Name]],"Price")</f>
        <v>122.01</v>
      </c>
      <c r="H1018" s="1" cm="1">
        <f t="array" aca="1" ref="H1018" ca="1">IFERROR(_FV(STable[[#This Row],[Security Name]],"Change (%)",TRUE),0)</f>
        <v>2.495E-2</v>
      </c>
      <c r="I1018" s="17" cm="1">
        <f t="array" aca="1" ref="I1018" ca="1">IFERROR(_FV(STable[[#This Row],[Security Name]],"P/E",TRUE),0)</f>
        <v>20.2607</v>
      </c>
      <c r="J1018" s="17" cm="1">
        <f t="array" aca="1" ref="J1018" ca="1">IFERROR(_FV(STable[[#This Row],[Security Name]],"Beta"),0)</f>
        <v>0.91839999999999999</v>
      </c>
    </row>
    <row r="1019" spans="1:10" x14ac:dyDescent="0.3">
      <c r="A1019" t="s">
        <v>2722</v>
      </c>
      <c r="B1019" t="e" vm="1018">
        <v>#VALUE!</v>
      </c>
      <c r="C1019" t="s">
        <v>4063</v>
      </c>
      <c r="D1019" t="s">
        <v>4064</v>
      </c>
      <c r="E1019">
        <v>2834</v>
      </c>
      <c r="F1019" cm="1">
        <f t="array" aca="1" ref="F1019" ca="1">IFERROR(_FV(STable[[#This Row],[Security Name]],"Market cap",TRUE),_FV(STable[[#This Row],[Security Name]],"Volume average",TRUE)*STable[[#This Row],[Price]])</f>
        <v>629094579</v>
      </c>
      <c r="G1019" s="4" cm="1">
        <f t="array" aca="1" ref="G1019" ca="1">_FV(STable[[#This Row],[Security Name]],"Price")</f>
        <v>10.715</v>
      </c>
      <c r="H1019" s="1" cm="1">
        <f t="array" aca="1" ref="H1019" ca="1">IFERROR(_FV(STable[[#This Row],[Security Name]],"Change (%)",TRUE),0)</f>
        <v>3.0287999999999999E-2</v>
      </c>
      <c r="I1019" s="17" cm="1">
        <f t="array" aca="1" ref="I1019" ca="1">IFERROR(_FV(STable[[#This Row],[Security Name]],"P/E",TRUE),0)</f>
        <v>18.130299999999998</v>
      </c>
      <c r="J1019" s="17" cm="1">
        <f t="array" aca="1" ref="J1019" ca="1">IFERROR(_FV(STable[[#This Row],[Security Name]],"Beta"),0)</f>
        <v>0.91120000000000001</v>
      </c>
    </row>
    <row r="1020" spans="1:10" x14ac:dyDescent="0.3">
      <c r="A1020" t="s">
        <v>2754</v>
      </c>
      <c r="B1020" t="e" vm="1019">
        <v>#VALUE!</v>
      </c>
      <c r="C1020" t="s">
        <v>4063</v>
      </c>
      <c r="D1020" t="s">
        <v>4168</v>
      </c>
      <c r="E1020">
        <v>2836</v>
      </c>
      <c r="F1020" cm="1">
        <f t="array" aca="1" ref="F1020" ca="1">IFERROR(_FV(STable[[#This Row],[Security Name]],"Market cap",TRUE),_FV(STable[[#This Row],[Security Name]],"Volume average",TRUE)*STable[[#This Row],[Price]])</f>
        <v>470510934</v>
      </c>
      <c r="G1020" s="4" cm="1">
        <f t="array" aca="1" ref="G1020" ca="1">_FV(STable[[#This Row],[Security Name]],"Price")</f>
        <v>7.9850000000000003</v>
      </c>
      <c r="H1020" s="1" cm="1">
        <f t="array" aca="1" ref="H1020" ca="1">IFERROR(_FV(STable[[#This Row],[Security Name]],"Change (%)",TRUE),0)</f>
        <v>4.4030000000000007E-3</v>
      </c>
      <c r="I1020" s="17" cm="1">
        <f t="array" aca="1" ref="I1020" ca="1">IFERROR(_FV(STable[[#This Row],[Security Name]],"P/E",TRUE),0)</f>
        <v>0</v>
      </c>
      <c r="J1020" s="17" cm="1">
        <f t="array" aca="1" ref="J1020" ca="1">IFERROR(_FV(STable[[#This Row],[Security Name]],"Beta"),0)</f>
        <v>1.7029000000000001</v>
      </c>
    </row>
    <row r="1021" spans="1:10" x14ac:dyDescent="0.3">
      <c r="A1021" t="s">
        <v>817</v>
      </c>
      <c r="B1021" t="e" vm="1020">
        <v>#VALUE!</v>
      </c>
      <c r="C1021" t="s">
        <v>3614</v>
      </c>
      <c r="D1021" t="s">
        <v>3642</v>
      </c>
      <c r="E1021">
        <v>3720</v>
      </c>
      <c r="F1021" cm="1">
        <f t="array" aca="1" ref="F1021" ca="1">IFERROR(_FV(STable[[#This Row],[Security Name]],"Market cap",TRUE),_FV(STable[[#This Row],[Security Name]],"Volume average",TRUE)*STable[[#This Row],[Price]])</f>
        <v>4884642926</v>
      </c>
      <c r="G1021" s="4" cm="1">
        <f t="array" aca="1" ref="G1021" ca="1">_FV(STable[[#This Row],[Security Name]],"Price")</f>
        <v>122.84</v>
      </c>
      <c r="H1021" s="1" cm="1">
        <f t="array" aca="1" ref="H1021" ca="1">IFERROR(_FV(STable[[#This Row],[Security Name]],"Change (%)",TRUE),0)</f>
        <v>3.6537E-2</v>
      </c>
      <c r="I1021" s="17" cm="1">
        <f t="array" aca="1" ref="I1021" ca="1">IFERROR(_FV(STable[[#This Row],[Security Name]],"P/E",TRUE),0)</f>
        <v>48.4786</v>
      </c>
      <c r="J1021" s="17" cm="1">
        <f t="array" aca="1" ref="J1021" ca="1">IFERROR(_FV(STable[[#This Row],[Security Name]],"Beta"),0)</f>
        <v>1.2322</v>
      </c>
    </row>
    <row r="1022" spans="1:10" x14ac:dyDescent="0.3">
      <c r="A1022" t="s">
        <v>2700</v>
      </c>
      <c r="B1022" t="e" vm="1021">
        <v>#VALUE!</v>
      </c>
      <c r="C1022" t="s">
        <v>3614</v>
      </c>
      <c r="D1022" t="s">
        <v>3646</v>
      </c>
      <c r="E1022">
        <v>3728</v>
      </c>
      <c r="F1022" cm="1">
        <f t="array" aca="1" ref="F1022" ca="1">IFERROR(_FV(STable[[#This Row],[Security Name]],"Market cap",TRUE),_FV(STable[[#This Row],[Security Name]],"Volume average",TRUE)*STable[[#This Row],[Price]])</f>
        <v>15155928</v>
      </c>
      <c r="G1022" s="4" cm="1">
        <f t="array" aca="1" ref="G1022" ca="1">_FV(STable[[#This Row],[Security Name]],"Price")</f>
        <v>3.17</v>
      </c>
      <c r="H1022" s="1" cm="1">
        <f t="array" aca="1" ref="H1022" ca="1">IFERROR(_FV(STable[[#This Row],[Security Name]],"Change (%)",TRUE),0)</f>
        <v>-1.5528E-2</v>
      </c>
      <c r="I1022" s="17" cm="1">
        <f t="array" aca="1" ref="I1022" ca="1">IFERROR(_FV(STable[[#This Row],[Security Name]],"P/E",TRUE),0)</f>
        <v>0</v>
      </c>
      <c r="J1022" s="17" cm="1">
        <f t="array" aca="1" ref="J1022" ca="1">IFERROR(_FV(STable[[#This Row],[Security Name]],"Beta"),0)</f>
        <v>9.3100000000000002E-2</v>
      </c>
    </row>
    <row r="1023" spans="1:10" x14ac:dyDescent="0.3">
      <c r="A1023" t="s">
        <v>1776</v>
      </c>
      <c r="B1023" t="e" vm="1022">
        <v>#VALUE!</v>
      </c>
      <c r="C1023" t="s">
        <v>3614</v>
      </c>
      <c r="D1023" t="s">
        <v>3646</v>
      </c>
      <c r="E1023">
        <v>3728</v>
      </c>
      <c r="F1023" cm="1">
        <f t="array" aca="1" ref="F1023" ca="1">IFERROR(_FV(STable[[#This Row],[Security Name]],"Market cap",TRUE),_FV(STable[[#This Row],[Security Name]],"Volume average",TRUE)*STable[[#This Row],[Price]])</f>
        <v>2741082624</v>
      </c>
      <c r="G1023" s="4" cm="1">
        <f t="array" aca="1" ref="G1023" ca="1">_FV(STable[[#This Row],[Security Name]],"Price")</f>
        <v>76.8</v>
      </c>
      <c r="H1023" s="1" cm="1">
        <f t="array" aca="1" ref="H1023" ca="1">IFERROR(_FV(STable[[#This Row],[Security Name]],"Change (%)",TRUE),0)</f>
        <v>2.6051999999999999E-2</v>
      </c>
      <c r="I1023" s="17" cm="1">
        <f t="array" aca="1" ref="I1023" ca="1">IFERROR(_FV(STable[[#This Row],[Security Name]],"P/E",TRUE),0)</f>
        <v>111.3205</v>
      </c>
      <c r="J1023" s="17" cm="1">
        <f t="array" aca="1" ref="J1023" ca="1">IFERROR(_FV(STable[[#This Row],[Security Name]],"Beta"),0)</f>
        <v>1.1686000000000001</v>
      </c>
    </row>
    <row r="1024" spans="1:10" x14ac:dyDescent="0.3">
      <c r="A1024" t="s">
        <v>249</v>
      </c>
      <c r="B1024" t="e" vm="1023">
        <v>#VALUE!</v>
      </c>
      <c r="C1024" t="s">
        <v>3614</v>
      </c>
      <c r="D1024" t="s">
        <v>3692</v>
      </c>
      <c r="E1024">
        <v>3721</v>
      </c>
      <c r="F1024" cm="1">
        <f t="array" aca="1" ref="F1024" ca="1">IFERROR(_FV(STable[[#This Row],[Security Name]],"Market cap",TRUE),_FV(STable[[#This Row],[Security Name]],"Volume average",TRUE)*STable[[#This Row],[Price]])</f>
        <v>9446954467</v>
      </c>
      <c r="G1024" s="4" cm="1">
        <f t="array" aca="1" ref="G1024" ca="1">_FV(STable[[#This Row],[Security Name]],"Price")</f>
        <v>186.68</v>
      </c>
      <c r="H1024" s="1" cm="1">
        <f t="array" aca="1" ref="H1024" ca="1">IFERROR(_FV(STable[[#This Row],[Security Name]],"Change (%)",TRUE),0)</f>
        <v>-7.5796000000000002E-2</v>
      </c>
      <c r="I1024" s="17" cm="1">
        <f t="array" aca="1" ref="I1024" ca="1">IFERROR(_FV(STable[[#This Row],[Security Name]],"P/E",TRUE),0)</f>
        <v>0</v>
      </c>
      <c r="J1024" s="17" cm="1">
        <f t="array" aca="1" ref="J1024" ca="1">IFERROR(_FV(STable[[#This Row],[Security Name]],"Beta"),0)</f>
        <v>1.4159999999999999</v>
      </c>
    </row>
    <row r="1025" spans="1:10" x14ac:dyDescent="0.3">
      <c r="A1025" t="s">
        <v>134</v>
      </c>
      <c r="B1025" t="e" vm="1024">
        <v>#VALUE!</v>
      </c>
      <c r="C1025" t="s">
        <v>3614</v>
      </c>
      <c r="D1025" t="s">
        <v>3697</v>
      </c>
      <c r="E1025">
        <v>3480</v>
      </c>
      <c r="F1025" cm="1">
        <f t="array" aca="1" ref="F1025" ca="1">IFERROR(_FV(STable[[#This Row],[Security Name]],"Market cap",TRUE),_FV(STable[[#This Row],[Security Name]],"Volume average",TRUE)*STable[[#This Row],[Price]])</f>
        <v>32290522206</v>
      </c>
      <c r="G1025" s="4" cm="1">
        <f t="array" aca="1" ref="G1025" ca="1">_FV(STable[[#This Row],[Security Name]],"Price")</f>
        <v>401.63499999999999</v>
      </c>
      <c r="H1025" s="1" cm="1">
        <f t="array" aca="1" ref="H1025" ca="1">IFERROR(_FV(STable[[#This Row],[Security Name]],"Change (%)",TRUE),0)</f>
        <v>2.1764000000000002E-2</v>
      </c>
      <c r="I1025" s="17" cm="1">
        <f t="array" aca="1" ref="I1025" ca="1">IFERROR(_FV(STable[[#This Row],[Security Name]],"P/E",TRUE),0)</f>
        <v>263.34989999999999</v>
      </c>
      <c r="J1025" s="17" cm="1">
        <f t="array" aca="1" ref="J1025" ca="1">IFERROR(_FV(STable[[#This Row],[Security Name]],"Beta"),0)</f>
        <v>1.4919</v>
      </c>
    </row>
    <row r="1026" spans="1:10" x14ac:dyDescent="0.3">
      <c r="A1026" t="s">
        <v>262</v>
      </c>
      <c r="B1026" t="e" vm="1025">
        <v>#VALUE!</v>
      </c>
      <c r="C1026" t="s">
        <v>3614</v>
      </c>
      <c r="D1026" t="s">
        <v>3692</v>
      </c>
      <c r="E1026">
        <v>3721</v>
      </c>
      <c r="F1026" cm="1">
        <f t="array" aca="1" ref="F1026" ca="1">IFERROR(_FV(STable[[#This Row],[Security Name]],"Market cap",TRUE),_FV(STable[[#This Row],[Security Name]],"Volume average",TRUE)*STable[[#This Row],[Price]])</f>
        <v>177050675730</v>
      </c>
      <c r="G1026" s="4" cm="1">
        <f t="array" aca="1" ref="G1026" ca="1">_FV(STable[[#This Row],[Security Name]],"Price")</f>
        <v>225.3</v>
      </c>
      <c r="H1026" s="1" cm="1">
        <f t="array" aca="1" ref="H1026" ca="1">IFERROR(_FV(STable[[#This Row],[Security Name]],"Change (%)",TRUE),0)</f>
        <v>2.9330999999999999E-2</v>
      </c>
      <c r="I1026" s="17" cm="1">
        <f t="array" aca="1" ref="I1026" ca="1">IFERROR(_FV(STable[[#This Row],[Security Name]],"P/E",TRUE),0)</f>
        <v>101.43170000000001</v>
      </c>
      <c r="J1026" s="17" cm="1">
        <f t="array" aca="1" ref="J1026" ca="1">IFERROR(_FV(STable[[#This Row],[Security Name]],"Beta"),0)</f>
        <v>1.1874</v>
      </c>
    </row>
    <row r="1027" spans="1:10" x14ac:dyDescent="0.3">
      <c r="A1027" t="s">
        <v>2256</v>
      </c>
      <c r="B1027" t="e" vm="1026">
        <v>#VALUE!</v>
      </c>
      <c r="C1027" t="s">
        <v>3614</v>
      </c>
      <c r="D1027" t="s">
        <v>3630</v>
      </c>
      <c r="E1027">
        <v>3690</v>
      </c>
      <c r="F1027" cm="1">
        <f t="array" aca="1" ref="F1027" ca="1">IFERROR(_FV(STable[[#This Row],[Security Name]],"Market cap",TRUE),_FV(STable[[#This Row],[Security Name]],"Volume average",TRUE)*STable[[#This Row],[Price]])</f>
        <v>154035563</v>
      </c>
      <c r="G1027" s="4" cm="1">
        <f t="array" aca="1" ref="G1027" ca="1">_FV(STable[[#This Row],[Security Name]],"Price")</f>
        <v>6.79</v>
      </c>
      <c r="H1027" s="1" cm="1">
        <f t="array" aca="1" ref="H1027" ca="1">IFERROR(_FV(STable[[#This Row],[Security Name]],"Change (%)",TRUE),0)</f>
        <v>8.1210000000000004E-2</v>
      </c>
      <c r="I1027" s="17" cm="1">
        <f t="array" aca="1" ref="I1027" ca="1">IFERROR(_FV(STable[[#This Row],[Security Name]],"P/E",TRUE),0)</f>
        <v>16.882100000000001</v>
      </c>
      <c r="J1027" s="17" cm="1">
        <f t="array" aca="1" ref="J1027" ca="1">IFERROR(_FV(STable[[#This Row],[Security Name]],"Beta"),0)</f>
        <v>1.9698</v>
      </c>
    </row>
    <row r="1028" spans="1:10" x14ac:dyDescent="0.3">
      <c r="A1028" t="s">
        <v>955</v>
      </c>
      <c r="B1028" t="e" vm="1027">
        <v>#VALUE!</v>
      </c>
      <c r="C1028" t="s">
        <v>3614</v>
      </c>
      <c r="D1028" t="s">
        <v>3646</v>
      </c>
      <c r="E1028">
        <v>3728</v>
      </c>
      <c r="F1028" cm="1">
        <f t="array" aca="1" ref="F1028" ca="1">IFERROR(_FV(STable[[#This Row],[Security Name]],"Market cap",TRUE),_FV(STable[[#This Row],[Security Name]],"Volume average",TRUE)*STable[[#This Row],[Price]])</f>
        <v>2071571163</v>
      </c>
      <c r="G1028" s="4" cm="1">
        <f t="array" aca="1" ref="G1028" ca="1">_FV(STable[[#This Row],[Security Name]],"Price")</f>
        <v>138.22499999999999</v>
      </c>
      <c r="H1028" s="1" cm="1">
        <f t="array" aca="1" ref="H1028" ca="1">IFERROR(_FV(STable[[#This Row],[Security Name]],"Change (%)",TRUE),0)</f>
        <v>1.1821999999999999E-2</v>
      </c>
      <c r="I1028" s="17" cm="1">
        <f t="array" aca="1" ref="I1028" ca="1">IFERROR(_FV(STable[[#This Row],[Security Name]],"P/E",TRUE),0)</f>
        <v>0</v>
      </c>
      <c r="J1028" s="17" cm="1">
        <f t="array" aca="1" ref="J1028" ca="1">IFERROR(_FV(STable[[#This Row],[Security Name]],"Beta"),0)</f>
        <v>1.0491999999999999</v>
      </c>
    </row>
    <row r="1029" spans="1:10" x14ac:dyDescent="0.3">
      <c r="A1029" t="s">
        <v>1654</v>
      </c>
      <c r="B1029" t="e" vm="1028">
        <v>#VALUE!</v>
      </c>
      <c r="C1029" t="s">
        <v>3614</v>
      </c>
      <c r="D1029" t="s">
        <v>3769</v>
      </c>
      <c r="E1029">
        <v>3812</v>
      </c>
      <c r="F1029" cm="1">
        <f t="array" aca="1" ref="F1029" ca="1">IFERROR(_FV(STable[[#This Row],[Security Name]],"Market cap",TRUE),_FV(STable[[#This Row],[Security Name]],"Volume average",TRUE)*STable[[#This Row],[Price]])</f>
        <v>11872704384</v>
      </c>
      <c r="G1029" s="4" cm="1">
        <f t="array" aca="1" ref="G1029" ca="1">_FV(STable[[#This Row],[Security Name]],"Price")</f>
        <v>44.64</v>
      </c>
      <c r="H1029" s="1" cm="1">
        <f t="array" aca="1" ref="H1029" ca="1">IFERROR(_FV(STable[[#This Row],[Security Name]],"Change (%)",TRUE),0)</f>
        <v>-6.6759999999999996E-3</v>
      </c>
      <c r="I1029" s="17" cm="1">
        <f t="array" aca="1" ref="I1029" ca="1">IFERROR(_FV(STable[[#This Row],[Security Name]],"P/E",TRUE),0)</f>
        <v>43.147100000000002</v>
      </c>
      <c r="J1029" s="17" cm="1">
        <f t="array" aca="1" ref="J1029" ca="1">IFERROR(_FV(STable[[#This Row],[Security Name]],"Beta"),0)</f>
        <v>0.3846</v>
      </c>
    </row>
    <row r="1030" spans="1:10" x14ac:dyDescent="0.3">
      <c r="A1030" t="s">
        <v>1908</v>
      </c>
      <c r="B1030" t="e" vm="1029">
        <v>#VALUE!</v>
      </c>
      <c r="C1030" t="s">
        <v>3614</v>
      </c>
      <c r="D1030" t="s">
        <v>3646</v>
      </c>
      <c r="E1030">
        <v>3728</v>
      </c>
      <c r="F1030" cm="1">
        <f t="array" aca="1" ref="F1030" ca="1">IFERROR(_FV(STable[[#This Row],[Security Name]],"Market cap",TRUE),_FV(STable[[#This Row],[Security Name]],"Volume average",TRUE)*STable[[#This Row],[Price]])</f>
        <v>830057420</v>
      </c>
      <c r="G1030" s="4" cm="1">
        <f t="array" aca="1" ref="G1030" ca="1">_FV(STable[[#This Row],[Security Name]],"Price")</f>
        <v>11.531000000000001</v>
      </c>
      <c r="H1030" s="1" cm="1">
        <f t="array" aca="1" ref="H1030" ca="1">IFERROR(_FV(STable[[#This Row],[Security Name]],"Change (%)",TRUE),0)</f>
        <v>-1.3601E-2</v>
      </c>
      <c r="I1030" s="17" cm="1">
        <f t="array" aca="1" ref="I1030" ca="1">IFERROR(_FV(STable[[#This Row],[Security Name]],"P/E",TRUE),0)</f>
        <v>0</v>
      </c>
      <c r="J1030" s="17" cm="1">
        <f t="array" aca="1" ref="J1030" ca="1">IFERROR(_FV(STable[[#This Row],[Security Name]],"Beta"),0)</f>
        <v>1.2927</v>
      </c>
    </row>
    <row r="1031" spans="1:10" x14ac:dyDescent="0.3">
      <c r="A1031" t="s">
        <v>252</v>
      </c>
      <c r="B1031" t="e" vm="1030">
        <v>#VALUE!</v>
      </c>
      <c r="C1031" t="s">
        <v>3614</v>
      </c>
      <c r="D1031" t="s">
        <v>3646</v>
      </c>
      <c r="E1031">
        <v>3728</v>
      </c>
      <c r="F1031" cm="1">
        <f t="array" aca="1" ref="F1031" ca="1">IFERROR(_FV(STable[[#This Row],[Security Name]],"Market cap",TRUE),_FV(STable[[#This Row],[Security Name]],"Volume average",TRUE)*STable[[#This Row],[Price]])</f>
        <v>102027000000</v>
      </c>
      <c r="G1031" s="4" cm="1">
        <f t="array" aca="1" ref="G1031" ca="1">_FV(STable[[#This Row],[Security Name]],"Price")</f>
        <v>870.03</v>
      </c>
      <c r="H1031" s="1" cm="1">
        <f t="array" aca="1" ref="H1031" ca="1">IFERROR(_FV(STable[[#This Row],[Security Name]],"Change (%)",TRUE),0)</f>
        <v>2.7589999999999998E-4</v>
      </c>
      <c r="I1031" s="17" cm="1">
        <f t="array" aca="1" ref="I1031" ca="1">IFERROR(_FV(STable[[#This Row],[Security Name]],"P/E",TRUE),0)</f>
        <v>87.934200000000004</v>
      </c>
      <c r="J1031" s="17" cm="1">
        <f t="array" aca="1" ref="J1031" ca="1">IFERROR(_FV(STable[[#This Row],[Security Name]],"Beta"),0)</f>
        <v>0.39960000000000001</v>
      </c>
    </row>
    <row r="1032" spans="1:10" x14ac:dyDescent="0.3">
      <c r="A1032" t="s">
        <v>128</v>
      </c>
      <c r="B1032" t="e" vm="1031">
        <v>#VALUE!</v>
      </c>
      <c r="C1032" t="s">
        <v>3614</v>
      </c>
      <c r="D1032" t="s">
        <v>3831</v>
      </c>
      <c r="E1032">
        <v>3730</v>
      </c>
      <c r="F1032" cm="1">
        <f t="array" aca="1" ref="F1032" ca="1">IFERROR(_FV(STable[[#This Row],[Security Name]],"Market cap",TRUE),_FV(STable[[#This Row],[Security Name]],"Volume average",TRUE)*STable[[#This Row],[Price]])</f>
        <v>90978492039</v>
      </c>
      <c r="G1032" s="4" cm="1">
        <f t="array" aca="1" ref="G1032" ca="1">_FV(STable[[#This Row],[Security Name]],"Price")</f>
        <v>335.90499999999997</v>
      </c>
      <c r="H1032" s="1" cm="1">
        <f t="array" aca="1" ref="H1032" ca="1">IFERROR(_FV(STable[[#This Row],[Security Name]],"Change (%)",TRUE),0)</f>
        <v>2.9409999999999996E-3</v>
      </c>
      <c r="I1032" s="17" cm="1">
        <f t="array" aca="1" ref="I1032" ca="1">IFERROR(_FV(STable[[#This Row],[Security Name]],"P/E",TRUE),0)</f>
        <v>21.7361</v>
      </c>
      <c r="J1032" s="17" cm="1">
        <f t="array" aca="1" ref="J1032" ca="1">IFERROR(_FV(STable[[#This Row],[Security Name]],"Beta"),0)</f>
        <v>0.34339999999999998</v>
      </c>
    </row>
    <row r="1033" spans="1:10" x14ac:dyDescent="0.3">
      <c r="A1033" t="s">
        <v>333</v>
      </c>
      <c r="B1033" t="e" vm="1032">
        <v>#VALUE!</v>
      </c>
      <c r="C1033" t="s">
        <v>3614</v>
      </c>
      <c r="D1033" t="s">
        <v>3786</v>
      </c>
      <c r="E1033">
        <v>3600</v>
      </c>
      <c r="F1033" cm="1">
        <f t="array" aca="1" ref="F1033" ca="1">IFERROR(_FV(STable[[#This Row],[Security Name]],"Market cap",TRUE),_FV(STable[[#This Row],[Security Name]],"Volume average",TRUE)*STable[[#This Row],[Price]])</f>
        <v>319885152800</v>
      </c>
      <c r="G1033" s="4" cm="1">
        <f t="array" aca="1" ref="G1033" ca="1">_FV(STable[[#This Row],[Security Name]],"Price")</f>
        <v>306.16000000000003</v>
      </c>
      <c r="H1033" s="1" cm="1">
        <f t="array" aca="1" ref="H1033" ca="1">IFERROR(_FV(STable[[#This Row],[Security Name]],"Change (%)",TRUE),0)</f>
        <v>2.6383999999999998E-2</v>
      </c>
      <c r="I1033" s="17" cm="1">
        <f t="array" aca="1" ref="I1033" ca="1">IFERROR(_FV(STable[[#This Row],[Security Name]],"P/E",TRUE),0)</f>
        <v>38.002600000000001</v>
      </c>
      <c r="J1033" s="17" cm="1">
        <f t="array" aca="1" ref="J1033" ca="1">IFERROR(_FV(STable[[#This Row],[Security Name]],"Beta"),0)</f>
        <v>1.4352</v>
      </c>
    </row>
    <row r="1034" spans="1:10" x14ac:dyDescent="0.3">
      <c r="A1034" t="s">
        <v>215</v>
      </c>
      <c r="B1034" t="e" vm="1033">
        <v>#VALUE!</v>
      </c>
      <c r="C1034" t="s">
        <v>3614</v>
      </c>
      <c r="D1034" t="s">
        <v>3852</v>
      </c>
      <c r="E1034">
        <v>3724</v>
      </c>
      <c r="F1034" cm="1">
        <f t="array" aca="1" ref="F1034" ca="1">IFERROR(_FV(STable[[#This Row],[Security Name]],"Market cap",TRUE),_FV(STable[[#This Row],[Security Name]],"Volume average",TRUE)*STable[[#This Row],[Price]])</f>
        <v>40744967487</v>
      </c>
      <c r="G1034" s="4" cm="1">
        <f t="array" aca="1" ref="G1034" ca="1">_FV(STable[[#This Row],[Security Name]],"Price")</f>
        <v>292.0401</v>
      </c>
      <c r="H1034" s="1" cm="1">
        <f t="array" aca="1" ref="H1034" ca="1">IFERROR(_FV(STable[[#This Row],[Security Name]],"Change (%)",TRUE),0)</f>
        <v>2.5926000000000001E-2</v>
      </c>
      <c r="I1034" s="17" cm="1">
        <f t="array" aca="1" ref="I1034" ca="1">IFERROR(_FV(STable[[#This Row],[Security Name]],"P/E",TRUE),0)</f>
        <v>57.7348</v>
      </c>
      <c r="J1034" s="17" cm="1">
        <f t="array" aca="1" ref="J1034" ca="1">IFERROR(_FV(STable[[#This Row],[Security Name]],"Beta"),0)</f>
        <v>1.0250999999999999</v>
      </c>
    </row>
    <row r="1035" spans="1:10" x14ac:dyDescent="0.3">
      <c r="A1035" t="s">
        <v>170</v>
      </c>
      <c r="B1035" t="e" vm="1034">
        <v>#VALUE!</v>
      </c>
      <c r="C1035" t="s">
        <v>3614</v>
      </c>
      <c r="D1035" t="s">
        <v>3831</v>
      </c>
      <c r="E1035">
        <v>3730</v>
      </c>
      <c r="F1035" cm="1">
        <f t="array" aca="1" ref="F1035" ca="1">IFERROR(_FV(STable[[#This Row],[Security Name]],"Market cap",TRUE),_FV(STable[[#This Row],[Security Name]],"Volume average",TRUE)*STable[[#This Row],[Price]])</f>
        <v>15550438204</v>
      </c>
      <c r="G1035" s="4" cm="1">
        <f t="array" aca="1" ref="G1035" ca="1">_FV(STable[[#This Row],[Security Name]],"Price")</f>
        <v>394.91</v>
      </c>
      <c r="H1035" s="1" cm="1">
        <f t="array" aca="1" ref="H1035" ca="1">IFERROR(_FV(STable[[#This Row],[Security Name]],"Change (%)",TRUE),0)</f>
        <v>-3.1800000000000001E-3</v>
      </c>
      <c r="I1035" s="17" cm="1">
        <f t="array" aca="1" ref="I1035" ca="1">IFERROR(_FV(STable[[#This Row],[Security Name]],"P/E",TRUE),0)</f>
        <v>25.684899999999999</v>
      </c>
      <c r="J1035" s="17" cm="1">
        <f t="array" aca="1" ref="J1035" ca="1">IFERROR(_FV(STable[[#This Row],[Security Name]],"Beta"),0)</f>
        <v>0.3584</v>
      </c>
    </row>
    <row r="1036" spans="1:10" x14ac:dyDescent="0.3">
      <c r="A1036" t="s">
        <v>700</v>
      </c>
      <c r="B1036" t="e" vm="1035">
        <v>#VALUE!</v>
      </c>
      <c r="C1036" t="s">
        <v>3614</v>
      </c>
      <c r="D1036" t="s">
        <v>3870</v>
      </c>
      <c r="E1036">
        <v>3350</v>
      </c>
      <c r="F1036" cm="1">
        <f t="array" aca="1" ref="F1036" ca="1">IFERROR(_FV(STable[[#This Row],[Security Name]],"Market cap",TRUE),_FV(STable[[#This Row],[Security Name]],"Volume average",TRUE)*STable[[#This Row],[Price]])</f>
        <v>102975380928</v>
      </c>
      <c r="G1036" s="4" cm="1">
        <f t="array" aca="1" ref="G1036" ca="1">_FV(STable[[#This Row],[Security Name]],"Price")</f>
        <v>256.98</v>
      </c>
      <c r="H1036" s="1" cm="1">
        <f t="array" aca="1" ref="H1036" ca="1">IFERROR(_FV(STable[[#This Row],[Security Name]],"Change (%)",TRUE),0)</f>
        <v>3.7884000000000001E-2</v>
      </c>
      <c r="I1036" s="17" cm="1">
        <f t="array" aca="1" ref="I1036" ca="1">IFERROR(_FV(STable[[#This Row],[Security Name]],"P/E",TRUE),0)</f>
        <v>69.335999999999999</v>
      </c>
      <c r="J1036" s="17" cm="1">
        <f t="array" aca="1" ref="J1036" ca="1">IFERROR(_FV(STable[[#This Row],[Security Name]],"Beta"),0)</f>
        <v>1.2413000000000001</v>
      </c>
    </row>
    <row r="1037" spans="1:10" x14ac:dyDescent="0.3">
      <c r="A1037" t="s">
        <v>1762</v>
      </c>
      <c r="B1037" t="e" vm="1036">
        <v>#VALUE!</v>
      </c>
      <c r="C1037" t="s">
        <v>3614</v>
      </c>
      <c r="D1037" t="s">
        <v>3891</v>
      </c>
      <c r="E1037">
        <v>3760</v>
      </c>
      <c r="F1037" cm="1">
        <f t="array" aca="1" ref="F1037" ca="1">IFERROR(_FV(STable[[#This Row],[Security Name]],"Market cap",TRUE),_FV(STable[[#This Row],[Security Name]],"Volume average",TRUE)*STable[[#This Row],[Price]])</f>
        <v>13253852200</v>
      </c>
      <c r="G1037" s="4" cm="1">
        <f t="array" aca="1" ref="G1037" ca="1">_FV(STable[[#This Row],[Security Name]],"Price")</f>
        <v>70.75</v>
      </c>
      <c r="H1037" s="1" cm="1">
        <f t="array" aca="1" ref="H1037" ca="1">IFERROR(_FV(STable[[#This Row],[Security Name]],"Change (%)",TRUE),0)</f>
        <v>-4.9187000000000002E-2</v>
      </c>
      <c r="I1037" s="17" cm="1">
        <f t="array" aca="1" ref="I1037" ca="1">IFERROR(_FV(STable[[#This Row],[Security Name]],"P/E",TRUE),0)</f>
        <v>538.02279999999996</v>
      </c>
      <c r="J1037" s="17" cm="1">
        <f t="array" aca="1" ref="J1037" ca="1">IFERROR(_FV(STable[[#This Row],[Security Name]],"Beta"),0)</f>
        <v>1.2231000000000001</v>
      </c>
    </row>
    <row r="1038" spans="1:10" x14ac:dyDescent="0.3">
      <c r="A1038" t="s">
        <v>202</v>
      </c>
      <c r="B1038" t="e" vm="1037">
        <v>#VALUE!</v>
      </c>
      <c r="C1038" t="s">
        <v>3614</v>
      </c>
      <c r="D1038" t="s">
        <v>3769</v>
      </c>
      <c r="E1038">
        <v>3812</v>
      </c>
      <c r="F1038" cm="1">
        <f t="array" aca="1" ref="F1038" ca="1">IFERROR(_FV(STable[[#This Row],[Security Name]],"Market cap",TRUE),_FV(STable[[#This Row],[Security Name]],"Volume average",TRUE)*STable[[#This Row],[Price]])</f>
        <v>65632829542</v>
      </c>
      <c r="G1038" s="4" cm="1">
        <f t="array" aca="1" ref="G1038" ca="1">_FV(STable[[#This Row],[Security Name]],"Price")</f>
        <v>351.38</v>
      </c>
      <c r="H1038" s="1" cm="1">
        <f t="array" aca="1" ref="H1038" ca="1">IFERROR(_FV(STable[[#This Row],[Security Name]],"Change (%)",TRUE),0)</f>
        <v>-5.744E-3</v>
      </c>
      <c r="I1038" s="17" cm="1">
        <f t="array" aca="1" ref="I1038" ca="1">IFERROR(_FV(STable[[#This Row],[Security Name]],"P/E",TRUE),0)</f>
        <v>41.176099999999998</v>
      </c>
      <c r="J1038" s="17" cm="1">
        <f t="array" aca="1" ref="J1038" ca="1">IFERROR(_FV(STable[[#This Row],[Security Name]],"Beta"),0)</f>
        <v>0.60529999999999995</v>
      </c>
    </row>
    <row r="1039" spans="1:10" x14ac:dyDescent="0.3">
      <c r="A1039" t="s">
        <v>66</v>
      </c>
      <c r="B1039" t="e" vm="1038">
        <v>#VALUE!</v>
      </c>
      <c r="C1039" t="s">
        <v>3614</v>
      </c>
      <c r="D1039" t="s">
        <v>3891</v>
      </c>
      <c r="E1039">
        <v>3760</v>
      </c>
      <c r="F1039" cm="1">
        <f t="array" aca="1" ref="F1039" ca="1">IFERROR(_FV(STable[[#This Row],[Security Name]],"Market cap",TRUE),_FV(STable[[#This Row],[Security Name]],"Volume average",TRUE)*STable[[#This Row],[Price]])</f>
        <v>136779256350</v>
      </c>
      <c r="G1039" s="4" cm="1">
        <f t="array" aca="1" ref="G1039" ca="1">_FV(STable[[#This Row],[Security Name]],"Price")</f>
        <v>593.5</v>
      </c>
      <c r="H1039" s="1" cm="1">
        <f t="array" aca="1" ref="H1039" ca="1">IFERROR(_FV(STable[[#This Row],[Security Name]],"Change (%)",TRUE),0)</f>
        <v>-2.3029000000000001E-2</v>
      </c>
      <c r="I1039" s="17" cm="1">
        <f t="array" aca="1" ref="I1039" ca="1">IFERROR(_FV(STable[[#This Row],[Security Name]],"P/E",TRUE),0)</f>
        <v>27.622499999999999</v>
      </c>
      <c r="J1039" s="17" cm="1">
        <f t="array" aca="1" ref="J1039" ca="1">IFERROR(_FV(STable[[#This Row],[Security Name]],"Beta"),0)</f>
        <v>0.22389999999999999</v>
      </c>
    </row>
    <row r="1040" spans="1:10" x14ac:dyDescent="0.3">
      <c r="A1040" t="s">
        <v>1420</v>
      </c>
      <c r="B1040" t="e" vm="1039">
        <v>#VALUE!</v>
      </c>
      <c r="C1040" t="s">
        <v>3614</v>
      </c>
      <c r="D1040" t="s">
        <v>3866</v>
      </c>
      <c r="E1040">
        <v>3670</v>
      </c>
      <c r="F1040" cm="1">
        <f t="array" aca="1" ref="F1040" ca="1">IFERROR(_FV(STable[[#This Row],[Security Name]],"Market cap",TRUE),_FV(STable[[#This Row],[Security Name]],"Volume average",TRUE)*STable[[#This Row],[Price]])</f>
        <v>5117447500</v>
      </c>
      <c r="G1040" s="4" cm="1">
        <f t="array" aca="1" ref="G1040" ca="1">_FV(STable[[#This Row],[Security Name]],"Price")</f>
        <v>85.27</v>
      </c>
      <c r="H1040" s="1" cm="1">
        <f t="array" aca="1" ref="H1040" ca="1">IFERROR(_FV(STable[[#This Row],[Security Name]],"Change (%)",TRUE),0)</f>
        <v>4.2399999999999998E-3</v>
      </c>
      <c r="I1040" s="17" cm="1">
        <f t="array" aca="1" ref="I1040" ca="1">IFERROR(_FV(STable[[#This Row],[Security Name]],"P/E",TRUE),0)</f>
        <v>0</v>
      </c>
      <c r="J1040" s="17" cm="1">
        <f t="array" aca="1" ref="J1040" ca="1">IFERROR(_FV(STable[[#This Row],[Security Name]],"Beta"),0)</f>
        <v>0.89190000000000003</v>
      </c>
    </row>
    <row r="1041" spans="1:10" x14ac:dyDescent="0.3">
      <c r="A1041" t="s">
        <v>65</v>
      </c>
      <c r="B1041" t="e" vm="1040">
        <v>#VALUE!</v>
      </c>
      <c r="C1041" t="s">
        <v>3614</v>
      </c>
      <c r="D1041" t="s">
        <v>3769</v>
      </c>
      <c r="E1041">
        <v>3812</v>
      </c>
      <c r="F1041" cm="1">
        <f t="array" aca="1" ref="F1041" ca="1">IFERROR(_FV(STable[[#This Row],[Security Name]],"Market cap",TRUE),_FV(STable[[#This Row],[Security Name]],"Volume average",TRUE)*STable[[#This Row],[Price]])</f>
        <v>94679331120</v>
      </c>
      <c r="G1041" s="4" cm="1">
        <f t="array" aca="1" ref="G1041" ca="1">_FV(STable[[#This Row],[Security Name]],"Price")</f>
        <v>666.6</v>
      </c>
      <c r="H1041" s="1" cm="1">
        <f t="array" aca="1" ref="H1041" ca="1">IFERROR(_FV(STable[[#This Row],[Security Name]],"Change (%)",TRUE),0)</f>
        <v>-9.1710000000000003E-3</v>
      </c>
      <c r="I1041" s="17" cm="1">
        <f t="array" aca="1" ref="I1041" ca="1">IFERROR(_FV(STable[[#This Row],[Security Name]],"P/E",TRUE),0)</f>
        <v>22.921299999999999</v>
      </c>
      <c r="J1041" s="17" cm="1">
        <f t="array" aca="1" ref="J1041" ca="1">IFERROR(_FV(STable[[#This Row],[Security Name]],"Beta"),0)</f>
        <v>-8.9999999999999998E-4</v>
      </c>
    </row>
    <row r="1042" spans="1:10" x14ac:dyDescent="0.3">
      <c r="A1042" t="s">
        <v>726</v>
      </c>
      <c r="B1042" t="e" vm="1041">
        <v>#VALUE!</v>
      </c>
      <c r="C1042" t="s">
        <v>3614</v>
      </c>
      <c r="D1042" t="s">
        <v>3697</v>
      </c>
      <c r="E1042">
        <v>3480</v>
      </c>
      <c r="F1042" cm="1">
        <f t="array" aca="1" ref="F1042" ca="1">IFERROR(_FV(STable[[#This Row],[Security Name]],"Market cap",TRUE),_FV(STable[[#This Row],[Security Name]],"Volume average",TRUE)*STable[[#This Row],[Price]])</f>
        <v>1027896354</v>
      </c>
      <c r="G1042" s="4" cm="1">
        <f t="array" aca="1" ref="G1042" ca="1">_FV(STable[[#This Row],[Security Name]],"Price")</f>
        <v>143.49</v>
      </c>
      <c r="H1042" s="1" cm="1">
        <f t="array" aca="1" ref="H1042" ca="1">IFERROR(_FV(STable[[#This Row],[Security Name]],"Change (%)",TRUE),0)</f>
        <v>1.9612000000000001E-2</v>
      </c>
      <c r="I1042" s="17" cm="1">
        <f t="array" aca="1" ref="I1042" ca="1">IFERROR(_FV(STable[[#This Row],[Security Name]],"P/E",TRUE),0)</f>
        <v>26.3919</v>
      </c>
      <c r="J1042" s="17" cm="1">
        <f t="array" aca="1" ref="J1042" ca="1">IFERROR(_FV(STable[[#This Row],[Security Name]],"Beta"),0)</f>
        <v>0.48470000000000002</v>
      </c>
    </row>
    <row r="1043" spans="1:10" x14ac:dyDescent="0.3">
      <c r="A1043" t="s">
        <v>2086</v>
      </c>
      <c r="B1043" t="e" vm="1042">
        <v>#VALUE!</v>
      </c>
      <c r="C1043" t="s">
        <v>3614</v>
      </c>
      <c r="D1043" t="s">
        <v>3646</v>
      </c>
      <c r="E1043">
        <v>3728</v>
      </c>
      <c r="F1043" cm="1">
        <f t="array" aca="1" ref="F1043" ca="1">IFERROR(_FV(STable[[#This Row],[Security Name]],"Market cap",TRUE),_FV(STable[[#This Row],[Security Name]],"Volume average",TRUE)*STable[[#This Row],[Price]])</f>
        <v>681462360</v>
      </c>
      <c r="G1043" s="4" cm="1">
        <f t="array" aca="1" ref="G1043" ca="1">_FV(STable[[#This Row],[Security Name]],"Price")</f>
        <v>34.200000000000003</v>
      </c>
      <c r="H1043" s="1" cm="1">
        <f t="array" aca="1" ref="H1043" ca="1">IFERROR(_FV(STable[[#This Row],[Security Name]],"Change (%)",TRUE),0)</f>
        <v>3.8251E-2</v>
      </c>
      <c r="I1043" s="17" cm="1">
        <f t="array" aca="1" ref="I1043" ca="1">IFERROR(_FV(STable[[#This Row],[Security Name]],"P/E",TRUE),0)</f>
        <v>78.892700000000005</v>
      </c>
      <c r="J1043" s="17" cm="1">
        <f t="array" aca="1" ref="J1043" ca="1">IFERROR(_FV(STable[[#This Row],[Security Name]],"Beta"),0)</f>
        <v>0.40910000000000002</v>
      </c>
    </row>
    <row r="1044" spans="1:10" x14ac:dyDescent="0.3">
      <c r="A1044" t="s">
        <v>2711</v>
      </c>
      <c r="B1044" t="e" vm="1043">
        <v>#VALUE!</v>
      </c>
      <c r="C1044" t="s">
        <v>3614</v>
      </c>
      <c r="D1044" t="s">
        <v>3891</v>
      </c>
      <c r="E1044">
        <v>3760</v>
      </c>
      <c r="F1044" cm="1">
        <f t="array" aca="1" ref="F1044" ca="1">IFERROR(_FV(STable[[#This Row],[Security Name]],"Market cap",TRUE),_FV(STable[[#This Row],[Security Name]],"Volume average",TRUE)*STable[[#This Row],[Price]])</f>
        <v>2060797732</v>
      </c>
      <c r="G1044" s="4" cm="1">
        <f t="array" aca="1" ref="G1044" ca="1">_FV(STable[[#This Row],[Security Name]],"Price")</f>
        <v>10.36</v>
      </c>
      <c r="H1044" s="1" cm="1">
        <f t="array" aca="1" ref="H1044" ca="1">IFERROR(_FV(STable[[#This Row],[Security Name]],"Change (%)",TRUE),0)</f>
        <v>-7.6649000000000009E-2</v>
      </c>
      <c r="I1044" s="17" cm="1">
        <f t="array" aca="1" ref="I1044" ca="1">IFERROR(_FV(STable[[#This Row],[Security Name]],"P/E",TRUE),0)</f>
        <v>0</v>
      </c>
      <c r="J1044" s="17" cm="1">
        <f t="array" aca="1" ref="J1044" ca="1">IFERROR(_FV(STable[[#This Row],[Security Name]],"Beta"),0)</f>
        <v>2.6371000000000002</v>
      </c>
    </row>
    <row r="1045" spans="1:10" x14ac:dyDescent="0.3">
      <c r="A1045" t="s">
        <v>2736</v>
      </c>
      <c r="B1045" t="e" vm="1044">
        <v>#VALUE!</v>
      </c>
      <c r="C1045" t="s">
        <v>3614</v>
      </c>
      <c r="D1045" t="s">
        <v>3891</v>
      </c>
      <c r="E1045">
        <v>3760</v>
      </c>
      <c r="F1045" cm="1">
        <f t="array" aca="1" ref="F1045" ca="1">IFERROR(_FV(STable[[#This Row],[Security Name]],"Market cap",TRUE),_FV(STable[[#This Row],[Security Name]],"Volume average",TRUE)*STable[[#This Row],[Price]])</f>
        <v>49407611856</v>
      </c>
      <c r="G1045" s="4" cm="1">
        <f t="array" aca="1" ref="G1045" ca="1">_FV(STable[[#This Row],[Security Name]],"Price")</f>
        <v>85.49</v>
      </c>
      <c r="H1045" s="1" cm="1">
        <f t="array" aca="1" ref="H1045" ca="1">IFERROR(_FV(STable[[#This Row],[Security Name]],"Change (%)",TRUE),0)</f>
        <v>3.0869000000000001E-2</v>
      </c>
      <c r="I1045" s="17" cm="1">
        <f t="array" aca="1" ref="I1045" ca="1">IFERROR(_FV(STable[[#This Row],[Security Name]],"P/E",TRUE),0)</f>
        <v>0</v>
      </c>
      <c r="J1045" s="17" cm="1">
        <f t="array" aca="1" ref="J1045" ca="1">IFERROR(_FV(STable[[#This Row],[Security Name]],"Beta"),0)</f>
        <v>2.3506</v>
      </c>
    </row>
    <row r="1046" spans="1:10" x14ac:dyDescent="0.3">
      <c r="A1046" t="s">
        <v>564</v>
      </c>
      <c r="B1046" t="e" vm="1045">
        <v>#VALUE!</v>
      </c>
      <c r="C1046" t="s">
        <v>3614</v>
      </c>
      <c r="D1046" t="s">
        <v>3852</v>
      </c>
      <c r="E1046">
        <v>3724</v>
      </c>
      <c r="F1046" cm="1">
        <f t="array" aca="1" ref="F1046" ca="1">IFERROR(_FV(STable[[#This Row],[Security Name]],"Market cap",TRUE),_FV(STable[[#This Row],[Security Name]],"Volume average",TRUE)*STable[[#This Row],[Price]])</f>
        <v>265237636440</v>
      </c>
      <c r="G1046" s="4" cm="1">
        <f t="array" aca="1" ref="G1046" ca="1">_FV(STable[[#This Row],[Security Name]],"Price")</f>
        <v>197.06</v>
      </c>
      <c r="H1046" s="1" cm="1">
        <f t="array" aca="1" ref="H1046" ca="1">IFERROR(_FV(STable[[#This Row],[Security Name]],"Change (%)",TRUE),0)</f>
        <v>6.1780000000000003E-3</v>
      </c>
      <c r="I1046" s="17" cm="1">
        <f t="array" aca="1" ref="I1046" ca="1">IFERROR(_FV(STable[[#This Row],[Security Name]],"P/E",TRUE),0)</f>
        <v>39.704999999999998</v>
      </c>
      <c r="J1046" s="17" cm="1">
        <f t="array" aca="1" ref="J1046" ca="1">IFERROR(_FV(STable[[#This Row],[Security Name]],"Beta"),0)</f>
        <v>0.39439999999999997</v>
      </c>
    </row>
    <row r="1047" spans="1:10" x14ac:dyDescent="0.3">
      <c r="A1047" t="s">
        <v>2153</v>
      </c>
      <c r="B1047" t="e" vm="1046">
        <v>#VALUE!</v>
      </c>
      <c r="C1047" t="s">
        <v>3614</v>
      </c>
      <c r="D1047" t="s">
        <v>3852</v>
      </c>
      <c r="E1047">
        <v>3724</v>
      </c>
      <c r="F1047" cm="1">
        <f t="array" aca="1" ref="F1047" ca="1">IFERROR(_FV(STable[[#This Row],[Security Name]],"Market cap",TRUE),_FV(STable[[#This Row],[Security Name]],"Volume average",TRUE)*STable[[#This Row],[Price]])</f>
        <v>536528260</v>
      </c>
      <c r="G1047" s="4" cm="1">
        <f t="array" aca="1" ref="G1047" ca="1">_FV(STable[[#This Row],[Security Name]],"Price")</f>
        <v>41.325000000000003</v>
      </c>
      <c r="H1047" s="1" cm="1">
        <f t="array" aca="1" ref="H1047" ca="1">IFERROR(_FV(STable[[#This Row],[Security Name]],"Change (%)",TRUE),0)</f>
        <v>1.7606999999999998E-2</v>
      </c>
      <c r="I1047" s="17" cm="1">
        <f t="array" aca="1" ref="I1047" ca="1">IFERROR(_FV(STable[[#This Row],[Security Name]],"P/E",TRUE),0)</f>
        <v>31.524100000000001</v>
      </c>
      <c r="J1047" s="17" cm="1">
        <f t="array" aca="1" ref="J1047" ca="1">IFERROR(_FV(STable[[#This Row],[Security Name]],"Beta"),0)</f>
        <v>1.0824</v>
      </c>
    </row>
    <row r="1048" spans="1:10" x14ac:dyDescent="0.3">
      <c r="A1048" t="s">
        <v>20</v>
      </c>
      <c r="B1048" t="e" vm="1047">
        <v>#VALUE!</v>
      </c>
      <c r="C1048" t="s">
        <v>3614</v>
      </c>
      <c r="D1048" t="s">
        <v>3646</v>
      </c>
      <c r="E1048">
        <v>3728</v>
      </c>
      <c r="F1048" cm="1">
        <f t="array" aca="1" ref="F1048" ca="1">IFERROR(_FV(STable[[#This Row],[Security Name]],"Market cap",TRUE),_FV(STable[[#This Row],[Security Name]],"Volume average",TRUE)*STable[[#This Row],[Price]])</f>
        <v>71777330024</v>
      </c>
      <c r="G1048" s="4" cm="1">
        <f t="array" aca="1" ref="G1048" ca="1">_FV(STable[[#This Row],[Security Name]],"Price")</f>
        <v>1270.99</v>
      </c>
      <c r="H1048" s="1" cm="1">
        <f t="array" aca="1" ref="H1048" ca="1">IFERROR(_FV(STable[[#This Row],[Security Name]],"Change (%)",TRUE),0)</f>
        <v>3.4813999999999998E-2</v>
      </c>
      <c r="I1048" s="17" cm="1">
        <f t="array" aca="1" ref="I1048" ca="1">IFERROR(_FV(STable[[#This Row],[Security Name]],"P/E",TRUE),0)</f>
        <v>40.875700000000002</v>
      </c>
      <c r="J1048" s="17" cm="1">
        <f t="array" aca="1" ref="J1048" ca="1">IFERROR(_FV(STable[[#This Row],[Security Name]],"Beta"),0)</f>
        <v>0.96960000000000002</v>
      </c>
    </row>
    <row r="1049" spans="1:10" x14ac:dyDescent="0.3">
      <c r="A1049" t="s">
        <v>639</v>
      </c>
      <c r="B1049" t="e" vm="1048">
        <v>#VALUE!</v>
      </c>
      <c r="C1049" t="s">
        <v>3614</v>
      </c>
      <c r="D1049" t="s">
        <v>3642</v>
      </c>
      <c r="E1049">
        <v>3720</v>
      </c>
      <c r="F1049" cm="1">
        <f t="array" aca="1" ref="F1049" ca="1">IFERROR(_FV(STable[[#This Row],[Security Name]],"Market cap",TRUE),_FV(STable[[#This Row],[Security Name]],"Volume average",TRUE)*STable[[#This Row],[Price]])</f>
        <v>1091800000</v>
      </c>
      <c r="G1049" s="4" cm="1">
        <f t="array" aca="1" ref="G1049" ca="1">_FV(STable[[#This Row],[Security Name]],"Price")</f>
        <v>41.8</v>
      </c>
      <c r="H1049" s="1" cm="1">
        <f t="array" aca="1" ref="H1049" ca="1">IFERROR(_FV(STable[[#This Row],[Security Name]],"Change (%)",TRUE),0)</f>
        <v>3.4653000000000003E-2</v>
      </c>
      <c r="I1049" s="17" cm="1">
        <f t="array" aca="1" ref="I1049" ca="1">IFERROR(_FV(STable[[#This Row],[Security Name]],"P/E",TRUE),0)</f>
        <v>8.6190999999999995</v>
      </c>
      <c r="J1049" s="17" cm="1">
        <f t="array" aca="1" ref="J1049" ca="1">IFERROR(_FV(STable[[#This Row],[Security Name]],"Beta"),0)</f>
        <v>4.8599999999999997E-2</v>
      </c>
    </row>
    <row r="1050" spans="1:10" x14ac:dyDescent="0.3">
      <c r="A1050" t="s">
        <v>2356</v>
      </c>
      <c r="B1050" t="e" vm="1049">
        <v>#VALUE!</v>
      </c>
      <c r="C1050" t="s">
        <v>3614</v>
      </c>
      <c r="D1050" t="s">
        <v>3724</v>
      </c>
      <c r="E1050">
        <v>3990</v>
      </c>
      <c r="F1050" cm="1">
        <f t="array" aca="1" ref="F1050" ca="1">IFERROR(_FV(STable[[#This Row],[Security Name]],"Market cap",TRUE),_FV(STable[[#This Row],[Security Name]],"Volume average",TRUE)*STable[[#This Row],[Price]])</f>
        <v>51455261</v>
      </c>
      <c r="G1050" s="4" cm="1">
        <f t="array" aca="1" ref="G1050" ca="1">_FV(STable[[#This Row],[Security Name]],"Price")</f>
        <v>4.5519999999999996</v>
      </c>
      <c r="H1050" s="1" cm="1">
        <f t="array" aca="1" ref="H1050" ca="1">IFERROR(_FV(STable[[#This Row],[Security Name]],"Change (%)",TRUE),0)</f>
        <v>-1.4718999999999999E-2</v>
      </c>
      <c r="I1050" s="17" cm="1">
        <f t="array" aca="1" ref="I1050" ca="1">IFERROR(_FV(STable[[#This Row],[Security Name]],"P/E",TRUE),0)</f>
        <v>0</v>
      </c>
      <c r="J1050" s="17" cm="1">
        <f t="array" aca="1" ref="J1050" ca="1">IFERROR(_FV(STable[[#This Row],[Security Name]],"Beta"),0)</f>
        <v>0.85170000000000001</v>
      </c>
    </row>
    <row r="1051" spans="1:10" x14ac:dyDescent="0.3">
      <c r="A1051" t="s">
        <v>278</v>
      </c>
      <c r="B1051" t="e" vm="1050">
        <v>#VALUE!</v>
      </c>
      <c r="C1051" t="s">
        <v>3614</v>
      </c>
      <c r="D1051" t="s">
        <v>3715</v>
      </c>
      <c r="E1051">
        <v>3620</v>
      </c>
      <c r="F1051" cm="1">
        <f t="array" aca="1" ref="F1051" ca="1">IFERROR(_FV(STable[[#This Row],[Security Name]],"Market cap",TRUE),_FV(STable[[#This Row],[Security Name]],"Volume average",TRUE)*STable[[#This Row],[Price]])</f>
        <v>23569134204</v>
      </c>
      <c r="G1051" s="4" cm="1">
        <f t="array" aca="1" ref="G1051" ca="1">_FV(STable[[#This Row],[Security Name]],"Price")</f>
        <v>395.35</v>
      </c>
      <c r="H1051" s="1" cm="1">
        <f t="array" aca="1" ref="H1051" ca="1">IFERROR(_FV(STable[[#This Row],[Security Name]],"Change (%)",TRUE),0)</f>
        <v>5.4519999999999999E-2</v>
      </c>
      <c r="I1051" s="17" cm="1">
        <f t="array" aca="1" ref="I1051" ca="1">IFERROR(_FV(STable[[#This Row],[Security Name]],"P/E",TRUE),0)</f>
        <v>49.790900000000001</v>
      </c>
      <c r="J1051" s="17" cm="1">
        <f t="array" aca="1" ref="J1051" ca="1">IFERROR(_FV(STable[[#This Row],[Security Name]],"Beta"),0)</f>
        <v>0.96950000000000003</v>
      </c>
    </row>
    <row r="1052" spans="1:10" x14ac:dyDescent="0.3">
      <c r="A1052" t="s">
        <v>2452</v>
      </c>
      <c r="B1052" t="e" vm="1051">
        <v>#VALUE!</v>
      </c>
      <c r="C1052" t="s">
        <v>3614</v>
      </c>
      <c r="D1052" t="s">
        <v>4026</v>
      </c>
      <c r="E1052">
        <v>3312</v>
      </c>
      <c r="F1052" cm="1">
        <f t="array" aca="1" ref="F1052" ca="1">IFERROR(_FV(STable[[#This Row],[Security Name]],"Market cap",TRUE),_FV(STable[[#This Row],[Security Name]],"Volume average",TRUE)*STable[[#This Row],[Price]])</f>
        <v>523396690</v>
      </c>
      <c r="G1052" s="4" cm="1">
        <f t="array" aca="1" ref="G1052" ca="1">_FV(STable[[#This Row],[Security Name]],"Price")</f>
        <v>8.1750000000000007</v>
      </c>
      <c r="H1052" s="1" cm="1">
        <f t="array" aca="1" ref="H1052" ca="1">IFERROR(_FV(STable[[#This Row],[Security Name]],"Change (%)",TRUE),0)</f>
        <v>5.7568000000000001E-2</v>
      </c>
      <c r="I1052" s="17" cm="1">
        <f t="array" ref="I1052">IFERROR(_FV(STable[[#This Row],[Security Name]],"P/E",TRUE),0)</f>
        <v>0</v>
      </c>
      <c r="J1052" s="17" cm="1">
        <f t="array" aca="1" ref="J1052" ca="1">IFERROR(_FV(STable[[#This Row],[Security Name]],"Beta"),0)</f>
        <v>1.5428999999999999</v>
      </c>
    </row>
    <row r="1053" spans="1:10" x14ac:dyDescent="0.3">
      <c r="A1053" t="s">
        <v>923</v>
      </c>
      <c r="B1053" t="e" vm="1052">
        <v>#VALUE!</v>
      </c>
      <c r="C1053" t="s">
        <v>3614</v>
      </c>
      <c r="D1053" t="s">
        <v>4074</v>
      </c>
      <c r="E1053">
        <v>2070</v>
      </c>
      <c r="F1053" cm="1">
        <f t="array" aca="1" ref="F1053" ca="1">IFERROR(_FV(STable[[#This Row],[Security Name]],"Market cap",TRUE),_FV(STable[[#This Row],[Security Name]],"Volume average",TRUE)*STable[[#This Row],[Price]])</f>
        <v>32352027538</v>
      </c>
      <c r="G1053" s="4" cm="1">
        <f t="array" aca="1" ref="G1053" ca="1">_FV(STable[[#This Row],[Security Name]],"Price")</f>
        <v>67.135000000000005</v>
      </c>
      <c r="H1053" s="1" cm="1">
        <f t="array" aca="1" ref="H1053" ca="1">IFERROR(_FV(STable[[#This Row],[Security Name]],"Change (%)",TRUE),0)</f>
        <v>-2.2496000000000002E-2</v>
      </c>
      <c r="I1053" s="17" cm="1">
        <f t="array" aca="1" ref="I1053" ca="1">IFERROR(_FV(STable[[#This Row],[Security Name]],"P/E",TRUE),0)</f>
        <v>30.125599999999999</v>
      </c>
      <c r="J1053" s="17" cm="1">
        <f t="array" aca="1" ref="J1053" ca="1">IFERROR(_FV(STable[[#This Row],[Security Name]],"Beta"),0)</f>
        <v>0.54720000000000002</v>
      </c>
    </row>
    <row r="1054" spans="1:10" x14ac:dyDescent="0.3">
      <c r="A1054" t="s">
        <v>579</v>
      </c>
      <c r="B1054" t="e" vm="1053">
        <v>#VALUE!</v>
      </c>
      <c r="C1054" t="s">
        <v>3614</v>
      </c>
      <c r="D1054" t="s">
        <v>4074</v>
      </c>
      <c r="E1054">
        <v>2070</v>
      </c>
      <c r="F1054" cm="1">
        <f t="array" aca="1" ref="F1054" ca="1">IFERROR(_FV(STable[[#This Row],[Security Name]],"Market cap",TRUE),_FV(STable[[#This Row],[Security Name]],"Volume average",TRUE)*STable[[#This Row],[Price]])</f>
        <v>23220424024</v>
      </c>
      <c r="G1054" s="4" cm="1">
        <f t="array" aca="1" ref="G1054" ca="1">_FV(STable[[#This Row],[Security Name]],"Price")</f>
        <v>119.81</v>
      </c>
      <c r="H1054" s="1" cm="1">
        <f t="array" aca="1" ref="H1054" ca="1">IFERROR(_FV(STable[[#This Row],[Security Name]],"Change (%)",TRUE),0)</f>
        <v>-2.6013999999999999E-2</v>
      </c>
      <c r="I1054" s="17" cm="1">
        <f t="array" aca="1" ref="I1054" ca="1">IFERROR(_FV(STable[[#This Row],[Security Name]],"P/E",TRUE),0)</f>
        <v>22.056699999999999</v>
      </c>
      <c r="J1054" s="17" cm="1">
        <f t="array" aca="1" ref="J1054" ca="1">IFERROR(_FV(STable[[#This Row],[Security Name]],"Beta"),0)</f>
        <v>0.63300000000000001</v>
      </c>
    </row>
    <row r="1055" spans="1:10" x14ac:dyDescent="0.3">
      <c r="A1055" t="s">
        <v>1164</v>
      </c>
      <c r="B1055" t="e" vm="1054">
        <v>#VALUE!</v>
      </c>
      <c r="C1055" t="s">
        <v>3614</v>
      </c>
      <c r="D1055" t="s">
        <v>4074</v>
      </c>
      <c r="E1055">
        <v>2070</v>
      </c>
      <c r="F1055" cm="1">
        <f t="array" aca="1" ref="F1055" ca="1">IFERROR(_FV(STable[[#This Row],[Security Name]],"Market cap",TRUE),_FV(STable[[#This Row],[Security Name]],"Volume average",TRUE)*STable[[#This Row],[Price]])</f>
        <v>9226928396</v>
      </c>
      <c r="G1055" s="4" cm="1">
        <f t="array" aca="1" ref="G1055" ca="1">_FV(STable[[#This Row],[Security Name]],"Price")</f>
        <v>58.13</v>
      </c>
      <c r="H1055" s="1" cm="1">
        <f t="array" aca="1" ref="H1055" ca="1">IFERROR(_FV(STable[[#This Row],[Security Name]],"Change (%)",TRUE),0)</f>
        <v>-3.6944999999999999E-2</v>
      </c>
      <c r="I1055" s="17" cm="1">
        <f t="array" aca="1" ref="I1055" ca="1">IFERROR(_FV(STable[[#This Row],[Security Name]],"P/E",TRUE),0)</f>
        <v>148.25299999999999</v>
      </c>
      <c r="J1055" s="17" cm="1">
        <f t="array" aca="1" ref="J1055" ca="1">IFERROR(_FV(STable[[#This Row],[Security Name]],"Beta"),0)</f>
        <v>1.0639000000000001</v>
      </c>
    </row>
    <row r="1056" spans="1:10" x14ac:dyDescent="0.3">
      <c r="A1056" t="s">
        <v>485</v>
      </c>
      <c r="B1056" t="e" vm="1055">
        <v>#VALUE!</v>
      </c>
      <c r="C1056" t="s">
        <v>3614</v>
      </c>
      <c r="D1056" t="s">
        <v>4113</v>
      </c>
      <c r="E1056">
        <v>2040</v>
      </c>
      <c r="F1056" cm="1">
        <f t="array" aca="1" ref="F1056" ca="1">IFERROR(_FV(STable[[#This Row],[Security Name]],"Market cap",TRUE),_FV(STable[[#This Row],[Security Name]],"Volume average",TRUE)*STable[[#This Row],[Price]])</f>
        <v>7253436445</v>
      </c>
      <c r="G1056" s="4" cm="1">
        <f t="array" aca="1" ref="G1056" ca="1">_FV(STable[[#This Row],[Security Name]],"Price")</f>
        <v>115.035</v>
      </c>
      <c r="H1056" s="1" cm="1">
        <f t="array" aca="1" ref="H1056" ca="1">IFERROR(_FV(STable[[#This Row],[Security Name]],"Change (%)",TRUE),0)</f>
        <v>1.0586E-2</v>
      </c>
      <c r="I1056" s="17" cm="1">
        <f t="array" aca="1" ref="I1056" ca="1">IFERROR(_FV(STable[[#This Row],[Security Name]],"P/E",TRUE),0)</f>
        <v>10.2971</v>
      </c>
      <c r="J1056" s="17" cm="1">
        <f t="array" aca="1" ref="J1056" ca="1">IFERROR(_FV(STable[[#This Row],[Security Name]],"Beta"),0)</f>
        <v>0.66600000000000004</v>
      </c>
    </row>
    <row r="1057" spans="1:10" x14ac:dyDescent="0.3">
      <c r="A1057" t="s">
        <v>1201</v>
      </c>
      <c r="B1057" t="e" vm="1056">
        <v>#VALUE!</v>
      </c>
      <c r="C1057" t="s">
        <v>3614</v>
      </c>
      <c r="D1057" t="s">
        <v>4222</v>
      </c>
      <c r="E1057">
        <v>3334</v>
      </c>
      <c r="F1057" cm="1">
        <f t="array" aca="1" ref="F1057" ca="1">IFERROR(_FV(STable[[#This Row],[Security Name]],"Market cap",TRUE),_FV(STable[[#This Row],[Security Name]],"Volume average",TRUE)*STable[[#This Row],[Price]])</f>
        <v>17252656101</v>
      </c>
      <c r="G1057" s="4" cm="1">
        <f t="array" aca="1" ref="G1057" ca="1">_FV(STable[[#This Row],[Security Name]],"Price")</f>
        <v>65.385000000000005</v>
      </c>
      <c r="H1057" s="1" cm="1">
        <f t="array" aca="1" ref="H1057" ca="1">IFERROR(_FV(STable[[#This Row],[Security Name]],"Change (%)",TRUE),0)</f>
        <v>-7.1368000000000001E-2</v>
      </c>
      <c r="I1057" s="17" cm="1">
        <f t="array" aca="1" ref="I1057" ca="1">IFERROR(_FV(STable[[#This Row],[Security Name]],"P/E",TRUE),0)</f>
        <v>14.7456</v>
      </c>
      <c r="J1057" s="17" cm="1">
        <f t="array" aca="1" ref="J1057" ca="1">IFERROR(_FV(STable[[#This Row],[Security Name]],"Beta"),0)</f>
        <v>1.6392</v>
      </c>
    </row>
    <row r="1058" spans="1:10" x14ac:dyDescent="0.3">
      <c r="A1058" t="s">
        <v>1886</v>
      </c>
      <c r="B1058" t="e" vm="1057">
        <v>#VALUE!</v>
      </c>
      <c r="C1058" t="s">
        <v>3614</v>
      </c>
      <c r="D1058" t="s">
        <v>4222</v>
      </c>
      <c r="E1058">
        <v>3334</v>
      </c>
      <c r="F1058" cm="1">
        <f t="array" aca="1" ref="F1058" ca="1">IFERROR(_FV(STable[[#This Row],[Security Name]],"Market cap",TRUE),_FV(STable[[#This Row],[Security Name]],"Volume average",TRUE)*STable[[#This Row],[Price]])</f>
        <v>6136391100</v>
      </c>
      <c r="G1058" s="4" cm="1">
        <f t="array" aca="1" ref="G1058" ca="1">_FV(STable[[#This Row],[Security Name]],"Price")</f>
        <v>62</v>
      </c>
      <c r="H1058" s="1" cm="1">
        <f t="array" aca="1" ref="H1058" ca="1">IFERROR(_FV(STable[[#This Row],[Security Name]],"Change (%)",TRUE),0)</f>
        <v>-5.5022000000000001E-2</v>
      </c>
      <c r="I1058" s="17" cm="1">
        <f t="array" aca="1" ref="I1058" ca="1">IFERROR(_FV(STable[[#This Row],[Security Name]],"P/E",TRUE),0)</f>
        <v>153.6936</v>
      </c>
      <c r="J1058" s="17" cm="1">
        <f t="array" aca="1" ref="J1058" ca="1">IFERROR(_FV(STable[[#This Row],[Security Name]],"Beta"),0)</f>
        <v>2.0522</v>
      </c>
    </row>
    <row r="1059" spans="1:10" x14ac:dyDescent="0.3">
      <c r="A1059" t="s">
        <v>1769</v>
      </c>
      <c r="B1059" t="e" vm="1058">
        <v>#VALUE!</v>
      </c>
      <c r="C1059" t="s">
        <v>3614</v>
      </c>
      <c r="D1059" t="s">
        <v>4257</v>
      </c>
      <c r="E1059">
        <v>3341</v>
      </c>
      <c r="F1059" cm="1">
        <f t="array" aca="1" ref="F1059" ca="1">IFERROR(_FV(STable[[#This Row],[Security Name]],"Market cap",TRUE),_FV(STable[[#This Row],[Security Name]],"Volume average",TRUE)*STable[[#This Row],[Price]])</f>
        <v>4005547710</v>
      </c>
      <c r="G1059" s="4" cm="1">
        <f t="array" aca="1" ref="G1059" ca="1">_FV(STable[[#This Row],[Security Name]],"Price")</f>
        <v>29.42</v>
      </c>
      <c r="H1059" s="1" cm="1">
        <f t="array" aca="1" ref="H1059" ca="1">IFERROR(_FV(STable[[#This Row],[Security Name]],"Change (%)",TRUE),0)</f>
        <v>-8.0920000000000002E-3</v>
      </c>
      <c r="I1059" s="17" cm="1">
        <f t="array" aca="1" ref="I1059" ca="1">IFERROR(_FV(STable[[#This Row],[Security Name]],"P/E",TRUE),0)</f>
        <v>15.2372</v>
      </c>
      <c r="J1059" s="17" cm="1">
        <f t="array" aca="1" ref="J1059" ca="1">IFERROR(_FV(STable[[#This Row],[Security Name]],"Beta"),0)</f>
        <v>1.4976</v>
      </c>
    </row>
    <row r="1060" spans="1:10" x14ac:dyDescent="0.3">
      <c r="A1060" t="s">
        <v>586</v>
      </c>
      <c r="B1060" t="e" vm="1059">
        <v>#VALUE!</v>
      </c>
      <c r="C1060" t="s">
        <v>3614</v>
      </c>
      <c r="D1060" t="s">
        <v>3870</v>
      </c>
      <c r="E1060">
        <v>3350</v>
      </c>
      <c r="F1060" cm="1">
        <f t="array" aca="1" ref="F1060" ca="1">IFERROR(_FV(STable[[#This Row],[Security Name]],"Market cap",TRUE),_FV(STable[[#This Row],[Security Name]],"Volume average",TRUE)*STable[[#This Row],[Price]])</f>
        <v>2368021075</v>
      </c>
      <c r="G1060" s="4" cm="1">
        <f t="array" aca="1" ref="G1060" ca="1">_FV(STable[[#This Row],[Security Name]],"Price")</f>
        <v>146.08000000000001</v>
      </c>
      <c r="H1060" s="1" cm="1">
        <f t="array" aca="1" ref="H1060" ca="1">IFERROR(_FV(STable[[#This Row],[Security Name]],"Change (%)",TRUE),0)</f>
        <v>1.4022E-2</v>
      </c>
      <c r="I1060" s="17" cm="1">
        <f t="array" aca="1" ref="I1060" ca="1">IFERROR(_FV(STable[[#This Row],[Security Name]],"P/E",TRUE),0)</f>
        <v>21.590299999999999</v>
      </c>
      <c r="J1060" s="17" cm="1">
        <f t="array" aca="1" ref="J1060" ca="1">IFERROR(_FV(STable[[#This Row],[Security Name]],"Beta"),0)</f>
        <v>1.4313</v>
      </c>
    </row>
    <row r="1061" spans="1:10" x14ac:dyDescent="0.3">
      <c r="A1061" t="s">
        <v>1310</v>
      </c>
      <c r="B1061" t="e" vm="1060">
        <v>#VALUE!</v>
      </c>
      <c r="C1061" t="s">
        <v>3614</v>
      </c>
      <c r="D1061" t="s">
        <v>4084</v>
      </c>
      <c r="E1061">
        <v>3140</v>
      </c>
      <c r="F1061" cm="1">
        <f t="array" aca="1" ref="F1061" ca="1">IFERROR(_FV(STable[[#This Row],[Security Name]],"Market cap",TRUE),_FV(STable[[#This Row],[Security Name]],"Volume average",TRUE)*STable[[#This Row],[Price]])</f>
        <v>462623420</v>
      </c>
      <c r="G1061" s="4" cm="1">
        <f t="array" aca="1" ref="G1061" ca="1">_FV(STable[[#This Row],[Security Name]],"Price")</f>
        <v>13.67</v>
      </c>
      <c r="H1061" s="1" cm="1">
        <f t="array" aca="1" ref="H1061" ca="1">IFERROR(_FV(STable[[#This Row],[Security Name]],"Change (%)",TRUE),0)</f>
        <v>6.7135E-2</v>
      </c>
      <c r="I1061" s="17" cm="1">
        <f t="array" aca="1" ref="I1061" ca="1">IFERROR(_FV(STable[[#This Row],[Security Name]],"P/E",TRUE),0)</f>
        <v>21.396100000000001</v>
      </c>
      <c r="J1061" s="17" cm="1">
        <f t="array" aca="1" ref="J1061" ca="1">IFERROR(_FV(STable[[#This Row],[Security Name]],"Beta"),0)</f>
        <v>0.6734</v>
      </c>
    </row>
    <row r="1062" spans="1:10" x14ac:dyDescent="0.3">
      <c r="A1062" t="s">
        <v>1430</v>
      </c>
      <c r="B1062" t="e" vm="1061">
        <v>#VALUE!</v>
      </c>
      <c r="C1062" t="s">
        <v>3614</v>
      </c>
      <c r="D1062" t="s">
        <v>4263</v>
      </c>
      <c r="E1062">
        <v>2330</v>
      </c>
      <c r="F1062" cm="1">
        <f t="array" aca="1" ref="F1062" ca="1">IFERROR(_FV(STable[[#This Row],[Security Name]],"Market cap",TRUE),_FV(STable[[#This Row],[Security Name]],"Volume average",TRUE)*STable[[#This Row],[Price]])</f>
        <v>190501875</v>
      </c>
      <c r="G1062" s="4" cm="1">
        <f t="array" aca="1" ref="G1062" ca="1">_FV(STable[[#This Row],[Security Name]],"Price")</f>
        <v>12.78</v>
      </c>
      <c r="H1062" s="1" cm="1">
        <f t="array" aca="1" ref="H1062" ca="1">IFERROR(_FV(STable[[#This Row],[Security Name]],"Change (%)",TRUE),0)</f>
        <v>4.8399999999999999E-2</v>
      </c>
      <c r="I1062" s="17" cm="1">
        <f t="array" aca="1" ref="I1062" ca="1">IFERROR(_FV(STable[[#This Row],[Security Name]],"P/E",TRUE),0)</f>
        <v>5.8331999999999997</v>
      </c>
      <c r="J1062" s="17" cm="1">
        <f t="array" aca="1" ref="J1062" ca="1">IFERROR(_FV(STable[[#This Row],[Security Name]],"Beta"),0)</f>
        <v>0.86019999999999996</v>
      </c>
    </row>
    <row r="1063" spans="1:10" x14ac:dyDescent="0.3">
      <c r="A1063" t="s">
        <v>693</v>
      </c>
      <c r="B1063" t="e" vm="1062">
        <v>#VALUE!</v>
      </c>
      <c r="C1063" t="s">
        <v>3614</v>
      </c>
      <c r="D1063" t="s">
        <v>4155</v>
      </c>
      <c r="E1063">
        <v>2300</v>
      </c>
      <c r="F1063" cm="1">
        <f t="array" aca="1" ref="F1063" ca="1">IFERROR(_FV(STable[[#This Row],[Security Name]],"Market cap",TRUE),_FV(STable[[#This Row],[Security Name]],"Volume average",TRUE)*STable[[#This Row],[Price]])</f>
        <v>3171980414</v>
      </c>
      <c r="G1063" s="4" cm="1">
        <f t="array" aca="1" ref="G1063" ca="1">_FV(STable[[#This Row],[Security Name]],"Price")</f>
        <v>60.59</v>
      </c>
      <c r="H1063" s="1" cm="1">
        <f t="array" aca="1" ref="H1063" ca="1">IFERROR(_FV(STable[[#This Row],[Security Name]],"Change (%)",TRUE),0)</f>
        <v>4.9359E-2</v>
      </c>
      <c r="I1063" s="17" cm="1">
        <f t="array" aca="1" ref="I1063" ca="1">IFERROR(_FV(STable[[#This Row],[Security Name]],"P/E",TRUE),0)</f>
        <v>18.605899999999998</v>
      </c>
      <c r="J1063" s="17" cm="1">
        <f t="array" aca="1" ref="J1063" ca="1">IFERROR(_FV(STable[[#This Row],[Security Name]],"Beta"),0)</f>
        <v>0.88170000000000004</v>
      </c>
    </row>
    <row r="1064" spans="1:10" x14ac:dyDescent="0.3">
      <c r="A1064" t="s">
        <v>1329</v>
      </c>
      <c r="B1064" t="e" vm="1063">
        <v>#VALUE!</v>
      </c>
      <c r="C1064" t="s">
        <v>3614</v>
      </c>
      <c r="D1064" t="s">
        <v>4240</v>
      </c>
      <c r="E1064">
        <v>3100</v>
      </c>
      <c r="F1064" cm="1">
        <f t="array" aca="1" ref="F1064" ca="1">IFERROR(_FV(STable[[#This Row],[Security Name]],"Market cap",TRUE),_FV(STable[[#This Row],[Security Name]],"Volume average",TRUE)*STable[[#This Row],[Price]])</f>
        <v>2472609425</v>
      </c>
      <c r="G1064" s="4" cm="1">
        <f t="array" aca="1" ref="G1064" ca="1">_FV(STable[[#This Row],[Security Name]],"Price")</f>
        <v>20.75</v>
      </c>
      <c r="H1064" s="1" cm="1">
        <f t="array" aca="1" ref="H1064" ca="1">IFERROR(_FV(STable[[#This Row],[Security Name]],"Change (%)",TRUE),0)</f>
        <v>4.6921999999999998E-2</v>
      </c>
      <c r="I1064" s="17" cm="1">
        <f t="array" aca="1" ref="I1064" ca="1">IFERROR(_FV(STable[[#This Row],[Security Name]],"P/E",TRUE),0)</f>
        <v>0</v>
      </c>
      <c r="J1064" s="17" cm="1">
        <f t="array" aca="1" ref="J1064" ca="1">IFERROR(_FV(STable[[#This Row],[Security Name]],"Beta"),0)</f>
        <v>1.466</v>
      </c>
    </row>
    <row r="1065" spans="1:10" x14ac:dyDescent="0.3">
      <c r="A1065" t="s">
        <v>850</v>
      </c>
      <c r="B1065" t="e" vm="1064">
        <v>#VALUE!</v>
      </c>
      <c r="C1065" t="s">
        <v>3614</v>
      </c>
      <c r="D1065" t="s">
        <v>4155</v>
      </c>
      <c r="E1065">
        <v>2300</v>
      </c>
      <c r="F1065" cm="1">
        <f t="array" aca="1" ref="F1065" ca="1">IFERROR(_FV(STable[[#This Row],[Security Name]],"Market cap",TRUE),_FV(STable[[#This Row],[Security Name]],"Volume average",TRUE)*STable[[#This Row],[Price]])</f>
        <v>1423469570</v>
      </c>
      <c r="G1065" s="4" cm="1">
        <f t="array" aca="1" ref="G1065" ca="1">_FV(STable[[#This Row],[Security Name]],"Price")</f>
        <v>38.6</v>
      </c>
      <c r="H1065" s="1" cm="1">
        <f t="array" aca="1" ref="H1065" ca="1">IFERROR(_FV(STable[[#This Row],[Security Name]],"Change (%)",TRUE),0)</f>
        <v>4.4654999999999993E-2</v>
      </c>
      <c r="I1065" s="17" cm="1">
        <f t="array" aca="1" ref="I1065" ca="1">IFERROR(_FV(STable[[#This Row],[Security Name]],"P/E",TRUE),0)</f>
        <v>15.2569</v>
      </c>
      <c r="J1065" s="17" cm="1">
        <f t="array" aca="1" ref="J1065" ca="1">IFERROR(_FV(STable[[#This Row],[Security Name]],"Beta"),0)</f>
        <v>0.89280000000000004</v>
      </c>
    </row>
    <row r="1066" spans="1:10" x14ac:dyDescent="0.3">
      <c r="A1066" t="s">
        <v>2487</v>
      </c>
      <c r="B1066" t="e" vm="1065">
        <v>#VALUE!</v>
      </c>
      <c r="C1066" t="s">
        <v>3614</v>
      </c>
      <c r="D1066" t="s">
        <v>3724</v>
      </c>
      <c r="E1066">
        <v>3990</v>
      </c>
      <c r="F1066" cm="1">
        <f t="array" aca="1" ref="F1066" ca="1">IFERROR(_FV(STable[[#This Row],[Security Name]],"Market cap",TRUE),_FV(STable[[#This Row],[Security Name]],"Volume average",TRUE)*STable[[#This Row],[Price]])</f>
        <v>149166503</v>
      </c>
      <c r="G1066" s="4" cm="1">
        <f t="array" aca="1" ref="G1066" ca="1">_FV(STable[[#This Row],[Security Name]],"Price")</f>
        <v>1.36</v>
      </c>
      <c r="H1066" s="1" cm="1">
        <f t="array" aca="1" ref="H1066" ca="1">IFERROR(_FV(STable[[#This Row],[Security Name]],"Change (%)",TRUE),0)</f>
        <v>3.0303E-2</v>
      </c>
      <c r="I1066" s="17" cm="1">
        <f t="array" aca="1" ref="I1066" ca="1">IFERROR(_FV(STable[[#This Row],[Security Name]],"P/E",TRUE),0)</f>
        <v>0</v>
      </c>
      <c r="J1066" s="17" cm="1">
        <f t="array" aca="1" ref="J1066" ca="1">IFERROR(_FV(STable[[#This Row],[Security Name]],"Beta"),0)</f>
        <v>2.4417</v>
      </c>
    </row>
    <row r="1067" spans="1:10" x14ac:dyDescent="0.3">
      <c r="A1067" t="s">
        <v>2668</v>
      </c>
      <c r="B1067" t="e" vm="1066">
        <v>#VALUE!</v>
      </c>
      <c r="C1067" t="s">
        <v>3614</v>
      </c>
      <c r="D1067" t="s">
        <v>4155</v>
      </c>
      <c r="E1067">
        <v>2300</v>
      </c>
      <c r="F1067" cm="1">
        <f t="array" aca="1" ref="F1067" ca="1">IFERROR(_FV(STable[[#This Row],[Security Name]],"Market cap",TRUE),_FV(STable[[#This Row],[Security Name]],"Volume average",TRUE)*STable[[#This Row],[Price]])</f>
        <v>2716938042</v>
      </c>
      <c r="G1067" s="4" cm="1">
        <f t="array" aca="1" ref="G1067" ca="1">_FV(STable[[#This Row],[Security Name]],"Price")</f>
        <v>16.329999999999998</v>
      </c>
      <c r="H1067" s="1" cm="1">
        <f t="array" aca="1" ref="H1067" ca="1">IFERROR(_FV(STable[[#This Row],[Security Name]],"Change (%)",TRUE),0)</f>
        <v>1.6812000000000001E-2</v>
      </c>
      <c r="I1067" s="17" cm="1">
        <f t="array" aca="1" ref="I1067" ca="1">IFERROR(_FV(STable[[#This Row],[Security Name]],"P/E",TRUE),0)</f>
        <v>87.701400000000007</v>
      </c>
      <c r="J1067" s="17" cm="1">
        <f t="array" aca="1" ref="J1067" ca="1">IFERROR(_FV(STable[[#This Row],[Security Name]],"Beta"),0)</f>
        <v>1.2055</v>
      </c>
    </row>
    <row r="1068" spans="1:10" x14ac:dyDescent="0.3">
      <c r="A1068" t="s">
        <v>1549</v>
      </c>
      <c r="B1068" t="e" vm="1067">
        <v>#VALUE!</v>
      </c>
      <c r="C1068" t="s">
        <v>3614</v>
      </c>
      <c r="D1068" t="s">
        <v>4155</v>
      </c>
      <c r="E1068">
        <v>2300</v>
      </c>
      <c r="F1068" cm="1">
        <f t="array" aca="1" ref="F1068" ca="1">IFERROR(_FV(STable[[#This Row],[Security Name]],"Market cap",TRUE),_FV(STable[[#This Row],[Security Name]],"Volume average",TRUE)*STable[[#This Row],[Price]])</f>
        <v>1281288737</v>
      </c>
      <c r="G1068" s="4" cm="1">
        <f t="array" aca="1" ref="G1068" ca="1">_FV(STable[[#This Row],[Security Name]],"Price")</f>
        <v>30.37</v>
      </c>
      <c r="H1068" s="1" cm="1">
        <f t="array" aca="1" ref="H1068" ca="1">IFERROR(_FV(STable[[#This Row],[Security Name]],"Change (%)",TRUE),0)</f>
        <v>2.9491999999999997E-2</v>
      </c>
      <c r="I1068" s="17" cm="1">
        <f t="array" aca="1" ref="I1068" ca="1">IFERROR(_FV(STable[[#This Row],[Security Name]],"P/E",TRUE),0)</f>
        <v>9.2436000000000007</v>
      </c>
      <c r="J1068" s="17" cm="1">
        <f t="array" aca="1" ref="J1068" ca="1">IFERROR(_FV(STable[[#This Row],[Security Name]],"Beta"),0)</f>
        <v>1.2841</v>
      </c>
    </row>
    <row r="1069" spans="1:10" x14ac:dyDescent="0.3">
      <c r="A1069" t="s">
        <v>826</v>
      </c>
      <c r="B1069" t="e" vm="1068">
        <v>#VALUE!</v>
      </c>
      <c r="C1069" t="s">
        <v>3614</v>
      </c>
      <c r="D1069" t="s">
        <v>3754</v>
      </c>
      <c r="E1069">
        <v>2320</v>
      </c>
      <c r="F1069" cm="1">
        <f t="array" aca="1" ref="F1069" ca="1">IFERROR(_FV(STable[[#This Row],[Security Name]],"Market cap",TRUE),_FV(STable[[#This Row],[Security Name]],"Volume average",TRUE)*STable[[#This Row],[Price]])</f>
        <v>4256226404</v>
      </c>
      <c r="G1069" s="4" cm="1">
        <f t="array" aca="1" ref="G1069" ca="1">_FV(STable[[#This Row],[Security Name]],"Price")</f>
        <v>77.03</v>
      </c>
      <c r="H1069" s="1" cm="1">
        <f t="array" aca="1" ref="H1069" ca="1">IFERROR(_FV(STable[[#This Row],[Security Name]],"Change (%)",TRUE),0)</f>
        <v>6.512699999999999E-2</v>
      </c>
      <c r="I1069" s="17" cm="1">
        <f t="array" aca="1" ref="I1069" ca="1">IFERROR(_FV(STable[[#This Row],[Security Name]],"P/E",TRUE),0)</f>
        <v>19.001899999999999</v>
      </c>
      <c r="J1069" s="17" cm="1">
        <f t="array" aca="1" ref="J1069" ca="1">IFERROR(_FV(STable[[#This Row],[Security Name]],"Beta"),0)</f>
        <v>0.95089999999999997</v>
      </c>
    </row>
    <row r="1070" spans="1:10" x14ac:dyDescent="0.3">
      <c r="A1070" t="s">
        <v>1751</v>
      </c>
      <c r="B1070" t="e" vm="1069">
        <v>#VALUE!</v>
      </c>
      <c r="C1070" t="s">
        <v>3614</v>
      </c>
      <c r="D1070" t="s">
        <v>4155</v>
      </c>
      <c r="E1070">
        <v>2300</v>
      </c>
      <c r="F1070" cm="1">
        <f t="array" aca="1" ref="F1070" ca="1">IFERROR(_FV(STable[[#This Row],[Security Name]],"Market cap",TRUE),_FV(STable[[#This Row],[Security Name]],"Volume average",TRUE)*STable[[#This Row],[Price]])</f>
        <v>8805332288</v>
      </c>
      <c r="G1070" s="4" cm="1">
        <f t="array" aca="1" ref="G1070" ca="1">_FV(STable[[#This Row],[Security Name]],"Price")</f>
        <v>22.895</v>
      </c>
      <c r="H1070" s="1" cm="1">
        <f t="array" aca="1" ref="H1070" ca="1">IFERROR(_FV(STable[[#This Row],[Security Name]],"Change (%)",TRUE),0)</f>
        <v>3.0842000000000001E-2</v>
      </c>
      <c r="I1070" s="17" cm="1">
        <f t="array" aca="1" ref="I1070" ca="1">IFERROR(_FV(STable[[#This Row],[Security Name]],"P/E",TRUE),0)</f>
        <v>18.205300000000001</v>
      </c>
      <c r="J1070" s="17" cm="1">
        <f t="array" aca="1" ref="J1070" ca="1">IFERROR(_FV(STable[[#This Row],[Security Name]],"Beta"),0)</f>
        <v>1.3451</v>
      </c>
    </row>
    <row r="1071" spans="1:10" x14ac:dyDescent="0.3">
      <c r="A1071" t="s">
        <v>114</v>
      </c>
      <c r="B1071" t="e" vm="1070">
        <v>#VALUE!</v>
      </c>
      <c r="C1071" t="s">
        <v>3614</v>
      </c>
      <c r="D1071" t="s">
        <v>4155</v>
      </c>
      <c r="E1071">
        <v>2300</v>
      </c>
      <c r="F1071" cm="1">
        <f t="array" aca="1" ref="F1071" ca="1">IFERROR(_FV(STable[[#This Row],[Security Name]],"Market cap",TRUE),_FV(STable[[#This Row],[Security Name]],"Volume average",TRUE)*STable[[#This Row],[Price]])</f>
        <v>19279534508</v>
      </c>
      <c r="G1071" s="4" cm="1">
        <f t="array" aca="1" ref="G1071" ca="1">_FV(STable[[#This Row],[Security Name]],"Price")</f>
        <v>166.78</v>
      </c>
      <c r="H1071" s="1" cm="1">
        <f t="array" aca="1" ref="H1071" ca="1">IFERROR(_FV(STable[[#This Row],[Security Name]],"Change (%)",TRUE),0)</f>
        <v>2.3692999999999999E-2</v>
      </c>
      <c r="I1071" s="17" cm="1">
        <f t="array" aca="1" ref="I1071" ca="1">IFERROR(_FV(STable[[#This Row],[Security Name]],"P/E",TRUE),0)</f>
        <v>11.6015</v>
      </c>
      <c r="J1071" s="17" cm="1">
        <f t="array" aca="1" ref="J1071" ca="1">IFERROR(_FV(STable[[#This Row],[Security Name]],"Beta"),0)</f>
        <v>1.0486</v>
      </c>
    </row>
    <row r="1072" spans="1:10" x14ac:dyDescent="0.3">
      <c r="A1072" t="s">
        <v>552</v>
      </c>
      <c r="B1072" t="e" vm="1071">
        <v>#VALUE!</v>
      </c>
      <c r="C1072" t="s">
        <v>3614</v>
      </c>
      <c r="D1072" t="s">
        <v>3754</v>
      </c>
      <c r="E1072">
        <v>2320</v>
      </c>
      <c r="F1072" cm="1">
        <f t="array" aca="1" ref="F1072" ca="1">IFERROR(_FV(STable[[#This Row],[Security Name]],"Market cap",TRUE),_FV(STable[[#This Row],[Security Name]],"Volume average",TRUE)*STable[[#This Row],[Price]])</f>
        <v>659365160</v>
      </c>
      <c r="G1072" s="4" cm="1">
        <f t="array" aca="1" ref="G1072" ca="1">_FV(STable[[#This Row],[Security Name]],"Price")</f>
        <v>44.29</v>
      </c>
      <c r="H1072" s="1" cm="1">
        <f t="array" aca="1" ref="H1072" ca="1">IFERROR(_FV(STable[[#This Row],[Security Name]],"Change (%)",TRUE),0)</f>
        <v>-2.2529999999999998E-3</v>
      </c>
      <c r="I1072" s="17" cm="1">
        <f t="array" aca="1" ref="I1072" ca="1">IFERROR(_FV(STable[[#This Row],[Security Name]],"P/E",TRUE),0)</f>
        <v>0</v>
      </c>
      <c r="J1072" s="17" cm="1">
        <f t="array" aca="1" ref="J1072" ca="1">IFERROR(_FV(STable[[#This Row],[Security Name]],"Beta"),0)</f>
        <v>1.0502</v>
      </c>
    </row>
    <row r="1073" spans="1:10" x14ac:dyDescent="0.3">
      <c r="A1073" t="s">
        <v>507</v>
      </c>
      <c r="B1073" t="e" vm="1072">
        <v>#VALUE!</v>
      </c>
      <c r="C1073" t="s">
        <v>3614</v>
      </c>
      <c r="D1073" t="s">
        <v>3754</v>
      </c>
      <c r="E1073">
        <v>2320</v>
      </c>
      <c r="F1073" cm="1">
        <f t="array" aca="1" ref="F1073" ca="1">IFERROR(_FV(STable[[#This Row],[Security Name]],"Market cap",TRUE),_FV(STable[[#This Row],[Security Name]],"Volume average",TRUE)*STable[[#This Row],[Price]])</f>
        <v>4287272035</v>
      </c>
      <c r="G1073" s="4" cm="1">
        <f t="array" aca="1" ref="G1073" ca="1">_FV(STable[[#This Row],[Security Name]],"Price")</f>
        <v>93.584999999999994</v>
      </c>
      <c r="H1073" s="1" cm="1">
        <f t="array" aca="1" ref="H1073" ca="1">IFERROR(_FV(STable[[#This Row],[Security Name]],"Change (%)",TRUE),0)</f>
        <v>4.5993000000000006E-2</v>
      </c>
      <c r="I1073" s="17" cm="1">
        <f t="array" aca="1" ref="I1073" ca="1">IFERROR(_FV(STable[[#This Row],[Security Name]],"P/E",TRUE),0)</f>
        <v>14.0389</v>
      </c>
      <c r="J1073" s="17" cm="1">
        <f t="array" aca="1" ref="J1073" ca="1">IFERROR(_FV(STable[[#This Row],[Security Name]],"Beta"),0)</f>
        <v>1.7090000000000001</v>
      </c>
    </row>
    <row r="1074" spans="1:10" x14ac:dyDescent="0.3">
      <c r="A1074" t="s">
        <v>313</v>
      </c>
      <c r="B1074" t="e" vm="1073">
        <v>#VALUE!</v>
      </c>
      <c r="C1074" t="s">
        <v>3614</v>
      </c>
      <c r="D1074" t="s">
        <v>3754</v>
      </c>
      <c r="E1074">
        <v>2320</v>
      </c>
      <c r="F1074" cm="1">
        <f t="array" aca="1" ref="F1074" ca="1">IFERROR(_FV(STable[[#This Row],[Security Name]],"Market cap",TRUE),_FV(STable[[#This Row],[Security Name]],"Volume average",TRUE)*STable[[#This Row],[Price]])</f>
        <v>23384609818</v>
      </c>
      <c r="G1074" s="4" cm="1">
        <f t="array" aca="1" ref="G1074" ca="1">_FV(STable[[#This Row],[Security Name]],"Price")</f>
        <v>386.29</v>
      </c>
      <c r="H1074" s="1" cm="1">
        <f t="array" aca="1" ref="H1074" ca="1">IFERROR(_FV(STable[[#This Row],[Security Name]],"Change (%)",TRUE),0)</f>
        <v>4.4873999999999997E-2</v>
      </c>
      <c r="I1074" s="17" cm="1">
        <f t="array" aca="1" ref="I1074" ca="1">IFERROR(_FV(STable[[#This Row],[Security Name]],"P/E",TRUE),0)</f>
        <v>26.2956</v>
      </c>
      <c r="J1074" s="17" cm="1">
        <f t="array" aca="1" ref="J1074" ca="1">IFERROR(_FV(STable[[#This Row],[Security Name]],"Beta"),0)</f>
        <v>1.4509000000000001</v>
      </c>
    </row>
    <row r="1075" spans="1:10" x14ac:dyDescent="0.3">
      <c r="A1075" t="s">
        <v>1829</v>
      </c>
      <c r="B1075" t="e" vm="1074">
        <v>#VALUE!</v>
      </c>
      <c r="C1075" t="s">
        <v>3614</v>
      </c>
      <c r="D1075" t="s">
        <v>4155</v>
      </c>
      <c r="E1075">
        <v>2300</v>
      </c>
      <c r="F1075" cm="1">
        <f t="array" aca="1" ref="F1075" ca="1">IFERROR(_FV(STable[[#This Row],[Security Name]],"Market cap",TRUE),_FV(STable[[#This Row],[Security Name]],"Volume average",TRUE)*STable[[#This Row],[Price]])</f>
        <v>180920563</v>
      </c>
      <c r="G1075" s="4" cm="1">
        <f t="array" aca="1" ref="G1075" ca="1">_FV(STable[[#This Row],[Security Name]],"Price")</f>
        <v>11.52</v>
      </c>
      <c r="H1075" s="1" cm="1">
        <f t="array" aca="1" ref="H1075" ca="1">IFERROR(_FV(STable[[#This Row],[Security Name]],"Change (%)",TRUE),0)</f>
        <v>4.8226000000000005E-2</v>
      </c>
      <c r="I1075" s="17" cm="1">
        <f t="array" aca="1" ref="I1075" ca="1">IFERROR(_FV(STable[[#This Row],[Security Name]],"P/E",TRUE),0)</f>
        <v>24.715699999999998</v>
      </c>
      <c r="J1075" s="17" cm="1">
        <f t="array" aca="1" ref="J1075" ca="1">IFERROR(_FV(STable[[#This Row],[Security Name]],"Beta"),0)</f>
        <v>1.4041999999999999</v>
      </c>
    </row>
    <row r="1076" spans="1:10" x14ac:dyDescent="0.3">
      <c r="A1076" t="s">
        <v>1185</v>
      </c>
      <c r="B1076" t="e" vm="1075">
        <v>#VALUE!</v>
      </c>
      <c r="C1076" t="s">
        <v>3614</v>
      </c>
      <c r="D1076" t="s">
        <v>4240</v>
      </c>
      <c r="E1076">
        <v>3100</v>
      </c>
      <c r="F1076" cm="1">
        <f t="array" aca="1" ref="F1076" ca="1">IFERROR(_FV(STable[[#This Row],[Security Name]],"Market cap",TRUE),_FV(STable[[#This Row],[Security Name]],"Volume average",TRUE)*STable[[#This Row],[Price]])</f>
        <v>31603649299</v>
      </c>
      <c r="G1076" s="4" cm="1">
        <f t="array" aca="1" ref="G1076" ca="1">_FV(STable[[#This Row],[Security Name]],"Price")</f>
        <v>156.095</v>
      </c>
      <c r="H1076" s="1" cm="1">
        <f t="array" aca="1" ref="H1076" ca="1">IFERROR(_FV(STable[[#This Row],[Security Name]],"Change (%)",TRUE),0)</f>
        <v>3.5868000000000004E-2</v>
      </c>
      <c r="I1076" s="17" cm="1">
        <f t="array" aca="1" ref="I1076" ca="1">IFERROR(_FV(STable[[#This Row],[Security Name]],"P/E",TRUE),0)</f>
        <v>64.414199999999994</v>
      </c>
      <c r="J1076" s="17" cm="1">
        <f t="array" aca="1" ref="J1076" ca="1">IFERROR(_FV(STable[[#This Row],[Security Name]],"Beta"),0)</f>
        <v>1.5446</v>
      </c>
    </row>
    <row r="1077" spans="1:10" x14ac:dyDescent="0.3">
      <c r="A1077" t="s">
        <v>2601</v>
      </c>
      <c r="B1077" t="e" vm="1076">
        <v>#VALUE!</v>
      </c>
      <c r="C1077" t="s">
        <v>3614</v>
      </c>
      <c r="D1077" t="s">
        <v>4155</v>
      </c>
      <c r="E1077">
        <v>2300</v>
      </c>
      <c r="F1077" cm="1">
        <f t="array" aca="1" ref="F1077" ca="1">IFERROR(_FV(STable[[#This Row],[Security Name]],"Market cap",TRUE),_FV(STable[[#This Row],[Security Name]],"Volume average",TRUE)*STable[[#This Row],[Price]])</f>
        <v>2757637750</v>
      </c>
      <c r="G1077" s="4" cm="1">
        <f t="array" aca="1" ref="G1077" ca="1">_FV(STable[[#This Row],[Security Name]],"Price")</f>
        <v>6.4749999999999996</v>
      </c>
      <c r="H1077" s="1" cm="1">
        <f t="array" aca="1" ref="H1077" ca="1">IFERROR(_FV(STable[[#This Row],[Security Name]],"Change (%)",TRUE),0)</f>
        <v>3.4345000000000001E-2</v>
      </c>
      <c r="I1077" s="17" cm="1">
        <f t="array" aca="1" ref="I1077" ca="1">IFERROR(_FV(STable[[#This Row],[Security Name]],"P/E",TRUE),0)</f>
        <v>0</v>
      </c>
      <c r="J1077" s="17" cm="1">
        <f t="array" aca="1" ref="J1077" ca="1">IFERROR(_FV(STable[[#This Row],[Security Name]],"Beta"),0)</f>
        <v>1.7724</v>
      </c>
    </row>
    <row r="1078" spans="1:10" x14ac:dyDescent="0.3">
      <c r="A1078" t="s">
        <v>2200</v>
      </c>
      <c r="B1078" t="e" vm="1077">
        <v>#VALUE!</v>
      </c>
      <c r="C1078" t="s">
        <v>3614</v>
      </c>
      <c r="D1078" t="s">
        <v>3754</v>
      </c>
      <c r="E1078">
        <v>2320</v>
      </c>
      <c r="F1078" cm="1">
        <f t="array" aca="1" ref="F1078" ca="1">IFERROR(_FV(STable[[#This Row],[Security Name]],"Market cap",TRUE),_FV(STable[[#This Row],[Security Name]],"Volume average",TRUE)*STable[[#This Row],[Price]])</f>
        <v>8269349845</v>
      </c>
      <c r="G1078" s="4" cm="1">
        <f t="array" aca="1" ref="G1078" ca="1">_FV(STable[[#This Row],[Security Name]],"Price")</f>
        <v>21.135000000000002</v>
      </c>
      <c r="H1078" s="1" cm="1">
        <f t="array" aca="1" ref="H1078" ca="1">IFERROR(_FV(STable[[#This Row],[Security Name]],"Change (%)",TRUE),0)</f>
        <v>5.0446999999999999E-2</v>
      </c>
      <c r="I1078" s="17" cm="1">
        <f t="array" aca="1" ref="I1078" ca="1">IFERROR(_FV(STable[[#This Row],[Security Name]],"P/E",TRUE),0)</f>
        <v>38.081099999999999</v>
      </c>
      <c r="J1078" s="17" cm="1">
        <f t="array" aca="1" ref="J1078" ca="1">IFERROR(_FV(STable[[#This Row],[Security Name]],"Beta"),0)</f>
        <v>1.7138</v>
      </c>
    </row>
    <row r="1079" spans="1:10" x14ac:dyDescent="0.3">
      <c r="A1079" t="s">
        <v>2528</v>
      </c>
      <c r="B1079" t="e" vm="1078">
        <v>#VALUE!</v>
      </c>
      <c r="C1079" t="s">
        <v>3614</v>
      </c>
      <c r="D1079" t="s">
        <v>4240</v>
      </c>
      <c r="E1079">
        <v>3100</v>
      </c>
      <c r="F1079" cm="1">
        <f t="array" aca="1" ref="F1079" ca="1">IFERROR(_FV(STable[[#This Row],[Security Name]],"Market cap",TRUE),_FV(STable[[#This Row],[Security Name]],"Volume average",TRUE)*STable[[#This Row],[Price]])</f>
        <v>108505519</v>
      </c>
      <c r="G1079" s="4" cm="1">
        <f t="array" aca="1" ref="G1079" ca="1">_FV(STable[[#This Row],[Security Name]],"Price")</f>
        <v>3.88</v>
      </c>
      <c r="H1079" s="1" cm="1">
        <f t="array" aca="1" ref="H1079" ca="1">IFERROR(_FV(STable[[#This Row],[Security Name]],"Change (%)",TRUE),0)</f>
        <v>2.6455000000000003E-2</v>
      </c>
      <c r="I1079" s="17" cm="1">
        <f t="array" aca="1" ref="I1079" ca="1">IFERROR(_FV(STable[[#This Row],[Security Name]],"P/E",TRUE),0)</f>
        <v>0</v>
      </c>
      <c r="J1079" s="17" cm="1">
        <f t="array" aca="1" ref="J1079" ca="1">IFERROR(_FV(STable[[#This Row],[Security Name]],"Beta"),0)</f>
        <v>1.633</v>
      </c>
    </row>
    <row r="1080" spans="1:10" x14ac:dyDescent="0.3">
      <c r="A1080" t="s">
        <v>89</v>
      </c>
      <c r="B1080" t="e" vm="1079">
        <v>#VALUE!</v>
      </c>
      <c r="C1080" t="s">
        <v>3614</v>
      </c>
      <c r="D1080" t="s">
        <v>4132</v>
      </c>
      <c r="E1080">
        <v>2711</v>
      </c>
      <c r="F1080" cm="1">
        <f t="array" aca="1" ref="F1080" ca="1">IFERROR(_FV(STable[[#This Row],[Security Name]],"Market cap",TRUE),_FV(STable[[#This Row],[Security Name]],"Volume average",TRUE)*STable[[#This Row],[Price]])</f>
        <v>736253568</v>
      </c>
      <c r="G1080" s="4" cm="1">
        <f t="array" aca="1" ref="G1080" ca="1">_FV(STable[[#This Row],[Security Name]],"Price")</f>
        <v>534.4</v>
      </c>
      <c r="H1080" s="1" cm="1">
        <f t="array" aca="1" ref="H1080" ca="1">IFERROR(_FV(STable[[#This Row],[Security Name]],"Change (%)",TRUE),0)</f>
        <v>-9.7289999999999998E-3</v>
      </c>
      <c r="I1080" s="17" cm="1">
        <f t="array" aca="1" ref="I1080" ca="1">IFERROR(_FV(STable[[#This Row],[Security Name]],"P/E",TRUE),0)</f>
        <v>7.8940000000000001</v>
      </c>
      <c r="J1080" s="17" cm="1">
        <f t="array" aca="1" ref="J1080" ca="1">IFERROR(_FV(STable[[#This Row],[Security Name]],"Beta"),0)</f>
        <v>0.91290000000000004</v>
      </c>
    </row>
    <row r="1081" spans="1:10" x14ac:dyDescent="0.3">
      <c r="A1081" t="s">
        <v>2526</v>
      </c>
      <c r="B1081" t="e" vm="1080">
        <v>#VALUE!</v>
      </c>
      <c r="C1081" t="s">
        <v>3614</v>
      </c>
      <c r="D1081" t="s">
        <v>3769</v>
      </c>
      <c r="E1081">
        <v>3812</v>
      </c>
      <c r="F1081" cm="1">
        <f t="array" aca="1" ref="F1081" ca="1">IFERROR(_FV(STable[[#This Row],[Security Name]],"Market cap",TRUE),_FV(STable[[#This Row],[Security Name]],"Volume average",TRUE)*STable[[#This Row],[Price]])</f>
        <v>3038869988</v>
      </c>
      <c r="G1081" s="4" cm="1">
        <f t="array" aca="1" ref="G1081" ca="1">_FV(STable[[#This Row],[Security Name]],"Price")</f>
        <v>22.34</v>
      </c>
      <c r="H1081" s="1" cm="1">
        <f t="array" aca="1" ref="H1081" ca="1">IFERROR(_FV(STable[[#This Row],[Security Name]],"Change (%)",TRUE),0)</f>
        <v>3.9552999999999998E-2</v>
      </c>
      <c r="I1081" s="17" cm="1">
        <f t="array" aca="1" ref="I1081" ca="1">IFERROR(_FV(STable[[#This Row],[Security Name]],"P/E",TRUE),0)</f>
        <v>0</v>
      </c>
      <c r="J1081" s="17" cm="1">
        <f t="array" aca="1" ref="J1081" ca="1">IFERROR(_FV(STable[[#This Row],[Security Name]],"Beta"),0)</f>
        <v>1.1491</v>
      </c>
    </row>
    <row r="1082" spans="1:10" x14ac:dyDescent="0.3">
      <c r="A1082" t="s">
        <v>2218</v>
      </c>
      <c r="B1082" t="e" vm="1081">
        <v>#VALUE!</v>
      </c>
      <c r="C1082" t="s">
        <v>3614</v>
      </c>
      <c r="D1082" t="s">
        <v>3820</v>
      </c>
      <c r="E1082">
        <v>3711</v>
      </c>
      <c r="F1082" cm="1">
        <f t="array" aca="1" ref="F1082" ca="1">IFERROR(_FV(STable[[#This Row],[Security Name]],"Market cap",TRUE),_FV(STable[[#This Row],[Security Name]],"Volume average",TRUE)*STable[[#This Row],[Price]])</f>
        <v>51682791570</v>
      </c>
      <c r="G1082" s="4" cm="1">
        <f t="array" aca="1" ref="G1082" ca="1">_FV(STable[[#This Row],[Security Name]],"Price")</f>
        <v>12.885</v>
      </c>
      <c r="H1082" s="1" cm="1">
        <f t="array" aca="1" ref="H1082" ca="1">IFERROR(_FV(STable[[#This Row],[Security Name]],"Change (%)",TRUE),0)</f>
        <v>3.5771999999999998E-2</v>
      </c>
      <c r="I1082" s="17" cm="1">
        <f t="array" aca="1" ref="I1082" ca="1">IFERROR(_FV(STable[[#This Row],[Security Name]],"P/E",TRUE),0)</f>
        <v>0</v>
      </c>
      <c r="J1082" s="17" cm="1">
        <f t="array" aca="1" ref="J1082" ca="1">IFERROR(_FV(STable[[#This Row],[Security Name]],"Beta"),0)</f>
        <v>1.7251000000000001</v>
      </c>
    </row>
    <row r="1083" spans="1:10" x14ac:dyDescent="0.3">
      <c r="A1083" t="s">
        <v>1373</v>
      </c>
      <c r="B1083" t="e" vm="1082">
        <v>#VALUE!</v>
      </c>
      <c r="C1083" t="s">
        <v>3614</v>
      </c>
      <c r="D1083" t="s">
        <v>3820</v>
      </c>
      <c r="E1083">
        <v>3711</v>
      </c>
      <c r="F1083" cm="1">
        <f t="array" aca="1" ref="F1083" ca="1">IFERROR(_FV(STable[[#This Row],[Security Name]],"Market cap",TRUE),_FV(STable[[#This Row],[Security Name]],"Volume average",TRUE)*STable[[#This Row],[Price]])</f>
        <v>37797665000</v>
      </c>
      <c r="G1083" s="4" cm="1">
        <f t="array" aca="1" ref="G1083" ca="1">_FV(STable[[#This Row],[Security Name]],"Price")</f>
        <v>25.015000000000001</v>
      </c>
      <c r="H1083" s="1" cm="1">
        <f t="array" aca="1" ref="H1083" ca="1">IFERROR(_FV(STable[[#This Row],[Security Name]],"Change (%)",TRUE),0)</f>
        <v>2.6888000000000002E-2</v>
      </c>
      <c r="I1083" s="17" cm="1">
        <f t="array" aca="1" ref="I1083" ca="1">IFERROR(_FV(STable[[#This Row],[Security Name]],"P/E",TRUE),0)</f>
        <v>10.7126</v>
      </c>
      <c r="J1083" s="17" cm="1">
        <f t="array" aca="1" ref="J1083" ca="1">IFERROR(_FV(STable[[#This Row],[Security Name]],"Beta"),0)</f>
        <v>0.45069999999999999</v>
      </c>
    </row>
    <row r="1084" spans="1:10" x14ac:dyDescent="0.3">
      <c r="A1084" t="s">
        <v>2697</v>
      </c>
      <c r="B1084" t="e" vm="1083">
        <v>#VALUE!</v>
      </c>
      <c r="C1084" t="s">
        <v>3614</v>
      </c>
      <c r="D1084" t="s">
        <v>3820</v>
      </c>
      <c r="E1084">
        <v>3711</v>
      </c>
      <c r="F1084" cm="1">
        <f t="array" aca="1" ref="F1084" ca="1">IFERROR(_FV(STable[[#This Row],[Security Name]],"Market cap",TRUE),_FV(STable[[#This Row],[Security Name]],"Volume average",TRUE)*STable[[#This Row],[Price]])</f>
        <v>16768563900</v>
      </c>
      <c r="G1084" s="4" cm="1">
        <f t="array" aca="1" ref="G1084" ca="1">_FV(STable[[#This Row],[Security Name]],"Price")</f>
        <v>6.8550000000000004</v>
      </c>
      <c r="H1084" s="1" cm="1">
        <f t="array" aca="1" ref="H1084" ca="1">IFERROR(_FV(STable[[#This Row],[Security Name]],"Change (%)",TRUE),0)</f>
        <v>-2.183E-3</v>
      </c>
      <c r="I1084" s="17" cm="1">
        <f t="array" aca="1" ref="I1084" ca="1">IFERROR(_FV(STable[[#This Row],[Security Name]],"P/E",TRUE),0)</f>
        <v>0</v>
      </c>
      <c r="J1084" s="17" cm="1">
        <f t="array" aca="1" ref="J1084" ca="1">IFERROR(_FV(STable[[#This Row],[Security Name]],"Beta"),0)</f>
        <v>1.0416000000000001</v>
      </c>
    </row>
    <row r="1085" spans="1:10" x14ac:dyDescent="0.3">
      <c r="A1085" t="s">
        <v>2331</v>
      </c>
      <c r="B1085" t="e" vm="1084">
        <v>#VALUE!</v>
      </c>
      <c r="C1085" t="s">
        <v>3614</v>
      </c>
      <c r="D1085" t="s">
        <v>3820</v>
      </c>
      <c r="E1085">
        <v>3711</v>
      </c>
      <c r="F1085" cm="1">
        <f t="array" aca="1" ref="F1085" ca="1">IFERROR(_FV(STable[[#This Row],[Security Name]],"Market cap",TRUE),_FV(STable[[#This Row],[Security Name]],"Volume average",TRUE)*STable[[#This Row],[Price]])</f>
        <v>21307798300</v>
      </c>
      <c r="G1085" s="4" cm="1">
        <f t="array" aca="1" ref="G1085" ca="1">_FV(STable[[#This Row],[Security Name]],"Price")</f>
        <v>17.170000000000002</v>
      </c>
      <c r="H1085" s="1" cm="1">
        <f t="array" aca="1" ref="H1085" ca="1">IFERROR(_FV(STable[[#This Row],[Security Name]],"Change (%)",TRUE),0)</f>
        <v>1.6577999999999999E-2</v>
      </c>
      <c r="I1085" s="17" cm="1">
        <f t="array" aca="1" ref="I1085" ca="1">IFERROR(_FV(STable[[#This Row],[Security Name]],"P/E",TRUE),0)</f>
        <v>0</v>
      </c>
      <c r="J1085" s="17" cm="1">
        <f t="array" aca="1" ref="J1085" ca="1">IFERROR(_FV(STable[[#This Row],[Security Name]],"Beta"),0)</f>
        <v>1.7036</v>
      </c>
    </row>
    <row r="1086" spans="1:10" x14ac:dyDescent="0.3">
      <c r="A1086" t="s">
        <v>590</v>
      </c>
      <c r="B1086" t="e" vm="1085">
        <v>#VALUE!</v>
      </c>
      <c r="C1086" t="s">
        <v>3614</v>
      </c>
      <c r="D1086" t="s">
        <v>4164</v>
      </c>
      <c r="E1086">
        <v>3716</v>
      </c>
      <c r="F1086" cm="1">
        <f t="array" aca="1" ref="F1086" ca="1">IFERROR(_FV(STable[[#This Row],[Security Name]],"Market cap",TRUE),_FV(STable[[#This Row],[Security Name]],"Volume average",TRUE)*STable[[#This Row],[Price]])</f>
        <v>4262111187</v>
      </c>
      <c r="G1086" s="4" cm="1">
        <f t="array" aca="1" ref="G1086" ca="1">_FV(STable[[#This Row],[Security Name]],"Price")</f>
        <v>81.034999999999997</v>
      </c>
      <c r="H1086" s="1" cm="1">
        <f t="array" aca="1" ref="H1086" ca="1">IFERROR(_FV(STable[[#This Row],[Security Name]],"Change (%)",TRUE),0)</f>
        <v>3.5855999999999999E-2</v>
      </c>
      <c r="I1086" s="17" cm="1">
        <f t="array" aca="1" ref="I1086" ca="1">IFERROR(_FV(STable[[#This Row],[Security Name]],"P/E",TRUE),0)</f>
        <v>14.3781</v>
      </c>
      <c r="J1086" s="17" cm="1">
        <f t="array" aca="1" ref="J1086" ca="1">IFERROR(_FV(STable[[#This Row],[Security Name]],"Beta"),0)</f>
        <v>1.3792</v>
      </c>
    </row>
    <row r="1087" spans="1:10" x14ac:dyDescent="0.3">
      <c r="A1087" t="s">
        <v>206</v>
      </c>
      <c r="B1087" t="e" vm="1086">
        <v>#VALUE!</v>
      </c>
      <c r="C1087" t="s">
        <v>3614</v>
      </c>
      <c r="D1087" t="s">
        <v>3820</v>
      </c>
      <c r="E1087">
        <v>3711</v>
      </c>
      <c r="F1087" cm="1">
        <f t="array" aca="1" ref="F1087" ca="1">IFERROR(_FV(STable[[#This Row],[Security Name]],"Market cap",TRUE),_FV(STable[[#This Row],[Security Name]],"Volume average",TRUE)*STable[[#This Row],[Price]])</f>
        <v>344070164665</v>
      </c>
      <c r="G1087" s="4" cm="1">
        <f t="array" aca="1" ref="G1087" ca="1">_FV(STable[[#This Row],[Security Name]],"Price")</f>
        <v>217.83500000000001</v>
      </c>
      <c r="H1087" s="1" cm="1">
        <f t="array" aca="1" ref="H1087" ca="1">IFERROR(_FV(STable[[#This Row],[Security Name]],"Change (%)",TRUE),0)</f>
        <v>2.3372E-2</v>
      </c>
      <c r="I1087" s="17" cm="1">
        <f t="array" aca="1" ref="I1087" ca="1">IFERROR(_FV(STable[[#This Row],[Security Name]],"P/E",TRUE),0)</f>
        <v>12.0397</v>
      </c>
      <c r="J1087" s="17" cm="1">
        <f t="array" aca="1" ref="J1087" ca="1">IFERROR(_FV(STable[[#This Row],[Security Name]],"Beta"),0)</f>
        <v>0.69040000000000001</v>
      </c>
    </row>
    <row r="1088" spans="1:10" x14ac:dyDescent="0.3">
      <c r="A1088" t="s">
        <v>291</v>
      </c>
      <c r="B1088" t="e" vm="1087">
        <v>#VALUE!</v>
      </c>
      <c r="C1088" t="s">
        <v>3614</v>
      </c>
      <c r="D1088" t="s">
        <v>3820</v>
      </c>
      <c r="E1088">
        <v>3711</v>
      </c>
      <c r="F1088" cm="1">
        <f t="array" aca="1" ref="F1088" ca="1">IFERROR(_FV(STable[[#This Row],[Security Name]],"Market cap",TRUE),_FV(STable[[#This Row],[Security Name]],"Volume average",TRUE)*STable[[#This Row],[Price]])</f>
        <v>1505776288203</v>
      </c>
      <c r="G1088" s="4" cm="1">
        <f t="array" aca="1" ref="G1088" ca="1">_FV(STable[[#This Row],[Security Name]],"Price")</f>
        <v>401.2801</v>
      </c>
      <c r="H1088" s="1" cm="1">
        <f t="array" aca="1" ref="H1088" ca="1">IFERROR(_FV(STable[[#This Row],[Security Name]],"Change (%)",TRUE),0)</f>
        <v>3.1834000000000001E-2</v>
      </c>
      <c r="I1088" s="17" cm="1">
        <f t="array" aca="1" ref="I1088" ca="1">IFERROR(_FV(STable[[#This Row],[Security Name]],"P/E",TRUE),0)</f>
        <v>373.14499999999998</v>
      </c>
      <c r="J1088" s="17" cm="1">
        <f t="array" aca="1" ref="J1088" ca="1">IFERROR(_FV(STable[[#This Row],[Security Name]],"Beta"),0)</f>
        <v>1.8673</v>
      </c>
    </row>
    <row r="1089" spans="1:10" x14ac:dyDescent="0.3">
      <c r="A1089" t="s">
        <v>910</v>
      </c>
      <c r="B1089" t="e" vm="1088">
        <v>#VALUE!</v>
      </c>
      <c r="C1089" t="s">
        <v>3614</v>
      </c>
      <c r="D1089" t="s">
        <v>4164</v>
      </c>
      <c r="E1089">
        <v>3716</v>
      </c>
      <c r="F1089" cm="1">
        <f t="array" aca="1" ref="F1089" ca="1">IFERROR(_FV(STable[[#This Row],[Security Name]],"Market cap",TRUE),_FV(STable[[#This Row],[Security Name]],"Volume average",TRUE)*STable[[#This Row],[Price]])</f>
        <v>959199583</v>
      </c>
      <c r="G1089" s="4" cm="1">
        <f t="array" aca="1" ref="G1089" ca="1">_FV(STable[[#This Row],[Security Name]],"Price")</f>
        <v>33.935000000000002</v>
      </c>
      <c r="H1089" s="1" cm="1">
        <f t="array" aca="1" ref="H1089" ca="1">IFERROR(_FV(STable[[#This Row],[Security Name]],"Change (%)",TRUE),0)</f>
        <v>4.7377000000000002E-2</v>
      </c>
      <c r="I1089" s="17" cm="1">
        <f t="array" aca="1" ref="I1089" ca="1">IFERROR(_FV(STable[[#This Row],[Security Name]],"P/E",TRUE),0)</f>
        <v>26.251300000000001</v>
      </c>
      <c r="J1089" s="17" cm="1">
        <f t="array" aca="1" ref="J1089" ca="1">IFERROR(_FV(STable[[#This Row],[Security Name]],"Beta"),0)</f>
        <v>1.1919999999999999</v>
      </c>
    </row>
    <row r="1090" spans="1:10" x14ac:dyDescent="0.3">
      <c r="A1090" t="s">
        <v>2502</v>
      </c>
      <c r="B1090" t="e" vm="1089">
        <v>#VALUE!</v>
      </c>
      <c r="C1090" t="s">
        <v>3614</v>
      </c>
      <c r="D1090" t="s">
        <v>3820</v>
      </c>
      <c r="E1090">
        <v>3711</v>
      </c>
      <c r="F1090" cm="1">
        <f t="array" aca="1" ref="F1090" ca="1">IFERROR(_FV(STable[[#This Row],[Security Name]],"Market cap",TRUE),_FV(STable[[#This Row],[Security Name]],"Volume average",TRUE)*STable[[#This Row],[Price]])</f>
        <v>17306667776</v>
      </c>
      <c r="G1090" s="4" cm="1">
        <f t="array" aca="1" ref="G1090" ca="1">_FV(STable[[#This Row],[Security Name]],"Price")</f>
        <v>18.079999999999998</v>
      </c>
      <c r="H1090" s="1" cm="1">
        <f t="array" aca="1" ref="H1090" ca="1">IFERROR(_FV(STable[[#This Row],[Security Name]],"Change (%)",TRUE),0)</f>
        <v>-9.3150000000000004E-3</v>
      </c>
      <c r="I1090" s="17" cm="1">
        <f t="array" aca="1" ref="I1090" ca="1">IFERROR(_FV(STable[[#This Row],[Security Name]],"P/E",TRUE),0)</f>
        <v>0</v>
      </c>
      <c r="J1090" s="17" cm="1">
        <f t="array" aca="1" ref="J1090" ca="1">IFERROR(_FV(STable[[#This Row],[Security Name]],"Beta"),0)</f>
        <v>1.2506999999999999</v>
      </c>
    </row>
    <row r="1091" spans="1:10" x14ac:dyDescent="0.3">
      <c r="A1091" t="s">
        <v>1512</v>
      </c>
      <c r="B1091" t="e" vm="1090">
        <v>#VALUE!</v>
      </c>
      <c r="C1091" t="s">
        <v>3614</v>
      </c>
      <c r="D1091" t="s">
        <v>3655</v>
      </c>
      <c r="E1091">
        <v>3714</v>
      </c>
      <c r="F1091" cm="1">
        <f t="array" aca="1" ref="F1091" ca="1">IFERROR(_FV(STable[[#This Row],[Security Name]],"Market cap",TRUE),_FV(STable[[#This Row],[Security Name]],"Volume average",TRUE)*STable[[#This Row],[Price]])</f>
        <v>1710186431</v>
      </c>
      <c r="G1091" s="4" cm="1">
        <f t="array" aca="1" ref="G1091" ca="1">_FV(STable[[#This Row],[Security Name]],"Price")</f>
        <v>21.83</v>
      </c>
      <c r="H1091" s="1" cm="1">
        <f t="array" aca="1" ref="H1091" ca="1">IFERROR(_FV(STable[[#This Row],[Security Name]],"Change (%)",TRUE),0)</f>
        <v>5.4080000000000003E-2</v>
      </c>
      <c r="I1091" s="17" cm="1">
        <f t="array" aca="1" ref="I1091" ca="1">IFERROR(_FV(STable[[#This Row],[Security Name]],"P/E",TRUE),0)</f>
        <v>0</v>
      </c>
      <c r="J1091" s="17" cm="1">
        <f t="array" aca="1" ref="J1091" ca="1">IFERROR(_FV(STable[[#This Row],[Security Name]],"Beta"),0)</f>
        <v>1.5162</v>
      </c>
    </row>
    <row r="1092" spans="1:10" x14ac:dyDescent="0.3">
      <c r="A1092" t="s">
        <v>453</v>
      </c>
      <c r="B1092" t="e" vm="1091">
        <v>#VALUE!</v>
      </c>
      <c r="C1092" t="s">
        <v>3614</v>
      </c>
      <c r="D1092" t="s">
        <v>3655</v>
      </c>
      <c r="E1092">
        <v>3714</v>
      </c>
      <c r="F1092" cm="1">
        <f t="array" aca="1" ref="F1092" ca="1">IFERROR(_FV(STable[[#This Row],[Security Name]],"Market cap",TRUE),_FV(STable[[#This Row],[Security Name]],"Volume average",TRUE)*STable[[#This Row],[Price]])</f>
        <v>8951273254</v>
      </c>
      <c r="G1092" s="4" cm="1">
        <f t="array" aca="1" ref="G1092" ca="1">_FV(STable[[#This Row],[Security Name]],"Price")</f>
        <v>119.57</v>
      </c>
      <c r="H1092" s="1" cm="1">
        <f t="array" aca="1" ref="H1092" ca="1">IFERROR(_FV(STable[[#This Row],[Security Name]],"Change (%)",TRUE),0)</f>
        <v>7.4013999999999996E-2</v>
      </c>
      <c r="I1092" s="17" cm="1">
        <f t="array" aca="1" ref="I1092" ca="1">IFERROR(_FV(STable[[#This Row],[Security Name]],"P/E",TRUE),0)</f>
        <v>12.492599999999999</v>
      </c>
      <c r="J1092" s="17" cm="1">
        <f t="array" aca="1" ref="J1092" ca="1">IFERROR(_FV(STable[[#This Row],[Security Name]],"Beta"),0)</f>
        <v>1.3244</v>
      </c>
    </row>
    <row r="1093" spans="1:10" x14ac:dyDescent="0.3">
      <c r="A1093" t="s">
        <v>706</v>
      </c>
      <c r="B1093" t="e" vm="1092">
        <v>#VALUE!</v>
      </c>
      <c r="C1093" t="s">
        <v>3614</v>
      </c>
      <c r="D1093" t="s">
        <v>3655</v>
      </c>
      <c r="E1093">
        <v>3714</v>
      </c>
      <c r="F1093" cm="1">
        <f t="array" aca="1" ref="F1093" ca="1">IFERROR(_FV(STable[[#This Row],[Security Name]],"Market cap",TRUE),_FV(STable[[#This Row],[Security Name]],"Volume average",TRUE)*STable[[#This Row],[Price]])</f>
        <v>12794872239</v>
      </c>
      <c r="G1093" s="4" cm="1">
        <f t="array" aca="1" ref="G1093" ca="1">_FV(STable[[#This Row],[Security Name]],"Price")</f>
        <v>60.03</v>
      </c>
      <c r="H1093" s="1" cm="1">
        <f t="array" aca="1" ref="H1093" ca="1">IFERROR(_FV(STable[[#This Row],[Security Name]],"Change (%)",TRUE),0)</f>
        <v>4.3636999999999995E-2</v>
      </c>
      <c r="I1093" s="17" cm="1">
        <f t="array" aca="1" ref="I1093" ca="1">IFERROR(_FV(STable[[#This Row],[Security Name]],"P/E",TRUE),0)</f>
        <v>79.237099999999998</v>
      </c>
      <c r="J1093" s="17" cm="1">
        <f t="array" aca="1" ref="J1093" ca="1">IFERROR(_FV(STable[[#This Row],[Security Name]],"Beta"),0)</f>
        <v>1.446</v>
      </c>
    </row>
    <row r="1094" spans="1:10" x14ac:dyDescent="0.3">
      <c r="A1094" t="s">
        <v>1307</v>
      </c>
      <c r="B1094" t="e" vm="1093">
        <v>#VALUE!</v>
      </c>
      <c r="C1094" t="s">
        <v>3614</v>
      </c>
      <c r="D1094" t="s">
        <v>3655</v>
      </c>
      <c r="E1094">
        <v>3714</v>
      </c>
      <c r="F1094" cm="1">
        <f t="array" aca="1" ref="F1094" ca="1">IFERROR(_FV(STable[[#This Row],[Security Name]],"Market cap",TRUE),_FV(STable[[#This Row],[Security Name]],"Volume average",TRUE)*STable[[#This Row],[Price]])</f>
        <v>11486898317</v>
      </c>
      <c r="G1094" s="4" cm="1">
        <f t="array" aca="1" ref="G1094" ca="1">_FV(STable[[#This Row],[Security Name]],"Price")</f>
        <v>55.744999999999997</v>
      </c>
      <c r="H1094" s="1" cm="1">
        <f t="array" aca="1" ref="H1094" ca="1">IFERROR(_FV(STable[[#This Row],[Security Name]],"Change (%)",TRUE),0)</f>
        <v>4.5872000000000003E-2</v>
      </c>
      <c r="I1094" s="17" cm="1">
        <f t="array" aca="1" ref="I1094" ca="1">IFERROR(_FV(STable[[#This Row],[Security Name]],"P/E",TRUE),0)</f>
        <v>45.439399999999999</v>
      </c>
      <c r="J1094" s="17" cm="1">
        <f t="array" aca="1" ref="J1094" ca="1">IFERROR(_FV(STable[[#This Row],[Security Name]],"Beta"),0)</f>
        <v>0.99519999999999997</v>
      </c>
    </row>
    <row r="1095" spans="1:10" x14ac:dyDescent="0.3">
      <c r="A1095" t="s">
        <v>2106</v>
      </c>
      <c r="B1095" t="e" vm="1094">
        <v>#VALUE!</v>
      </c>
      <c r="C1095" t="s">
        <v>3614</v>
      </c>
      <c r="D1095" t="s">
        <v>3655</v>
      </c>
      <c r="E1095">
        <v>3714</v>
      </c>
      <c r="F1095" cm="1">
        <f t="array" aca="1" ref="F1095" ca="1">IFERROR(_FV(STable[[#This Row],[Security Name]],"Market cap",TRUE),_FV(STable[[#This Row],[Security Name]],"Volume average",TRUE)*STable[[#This Row],[Price]])</f>
        <v>562132164</v>
      </c>
      <c r="G1095" s="4" cm="1">
        <f t="array" aca="1" ref="G1095" ca="1">_FV(STable[[#This Row],[Security Name]],"Price")</f>
        <v>31.66</v>
      </c>
      <c r="H1095" s="1" cm="1">
        <f t="array" aca="1" ref="H1095" ca="1">IFERROR(_FV(STable[[#This Row],[Security Name]],"Change (%)",TRUE),0)</f>
        <v>7.1403999999999995E-2</v>
      </c>
      <c r="I1095" s="17" cm="1">
        <f t="array" aca="1" ref="I1095" ca="1">IFERROR(_FV(STable[[#This Row],[Security Name]],"P/E",TRUE),0)</f>
        <v>0</v>
      </c>
      <c r="J1095" s="17" cm="1">
        <f t="array" aca="1" ref="J1095" ca="1">IFERROR(_FV(STable[[#This Row],[Security Name]],"Beta"),0)</f>
        <v>2.0547</v>
      </c>
    </row>
    <row r="1096" spans="1:10" x14ac:dyDescent="0.3">
      <c r="A1096" t="s">
        <v>1353</v>
      </c>
      <c r="B1096" t="e" vm="1095">
        <v>#VALUE!</v>
      </c>
      <c r="C1096" t="s">
        <v>3614</v>
      </c>
      <c r="D1096" t="s">
        <v>3655</v>
      </c>
      <c r="E1096">
        <v>3714</v>
      </c>
      <c r="F1096" cm="1">
        <f t="array" aca="1" ref="F1096" ca="1">IFERROR(_FV(STable[[#This Row],[Security Name]],"Market cap",TRUE),_FV(STable[[#This Row],[Security Name]],"Volume average",TRUE)*STable[[#This Row],[Price]])</f>
        <v>3875396000</v>
      </c>
      <c r="G1096" s="4" cm="1">
        <f t="array" aca="1" ref="G1096" ca="1">_FV(STable[[#This Row],[Security Name]],"Price")</f>
        <v>68.25</v>
      </c>
      <c r="H1096" s="1" cm="1">
        <f t="array" aca="1" ref="H1096" ca="1">IFERROR(_FV(STable[[#This Row],[Security Name]],"Change (%)",TRUE),0)</f>
        <v>3.4091000000000003E-2</v>
      </c>
      <c r="I1096" s="17" cm="1">
        <f t="array" aca="1" ref="I1096" ca="1">IFERROR(_FV(STable[[#This Row],[Security Name]],"P/E",TRUE),0)</f>
        <v>22.004100000000001</v>
      </c>
      <c r="J1096" s="17" cm="1">
        <f t="array" aca="1" ref="J1096" ca="1">IFERROR(_FV(STable[[#This Row],[Security Name]],"Beta"),0)</f>
        <v>1.3344</v>
      </c>
    </row>
    <row r="1097" spans="1:10" x14ac:dyDescent="0.3">
      <c r="A1097" t="s">
        <v>638</v>
      </c>
      <c r="B1097" t="e" vm="1096">
        <v>#VALUE!</v>
      </c>
      <c r="C1097" t="s">
        <v>3614</v>
      </c>
      <c r="D1097" t="s">
        <v>3655</v>
      </c>
      <c r="E1097">
        <v>3714</v>
      </c>
      <c r="F1097" cm="1">
        <f t="array" aca="1" ref="F1097" ca="1">IFERROR(_FV(STable[[#This Row],[Security Name]],"Market cap",TRUE),_FV(STable[[#This Row],[Security Name]],"Volume average",TRUE)*STable[[#This Row],[Price]])</f>
        <v>3322969636</v>
      </c>
      <c r="G1097" s="4" cm="1">
        <f t="array" aca="1" ref="G1097" ca="1">_FV(STable[[#This Row],[Security Name]],"Price")</f>
        <v>110.47</v>
      </c>
      <c r="H1097" s="1" cm="1">
        <f t="array" aca="1" ref="H1097" ca="1">IFERROR(_FV(STable[[#This Row],[Security Name]],"Change (%)",TRUE),0)</f>
        <v>4.0109000000000006E-2</v>
      </c>
      <c r="I1097" s="17" cm="1">
        <f t="array" aca="1" ref="I1097" ca="1">IFERROR(_FV(STable[[#This Row],[Security Name]],"P/E",TRUE),0)</f>
        <v>16.640599999999999</v>
      </c>
      <c r="J1097" s="17" cm="1">
        <f t="array" aca="1" ref="J1097" ca="1">IFERROR(_FV(STable[[#This Row],[Security Name]],"Beta"),0)</f>
        <v>0.95389999999999997</v>
      </c>
    </row>
    <row r="1098" spans="1:10" x14ac:dyDescent="0.3">
      <c r="A1098" t="s">
        <v>1110</v>
      </c>
      <c r="B1098" t="e" vm="1097">
        <v>#VALUE!</v>
      </c>
      <c r="C1098" t="s">
        <v>3614</v>
      </c>
      <c r="D1098" t="s">
        <v>4192</v>
      </c>
      <c r="E1098">
        <v>3751</v>
      </c>
      <c r="F1098" cm="1">
        <f t="array" aca="1" ref="F1098" ca="1">IFERROR(_FV(STable[[#This Row],[Security Name]],"Market cap",TRUE),_FV(STable[[#This Row],[Security Name]],"Volume average",TRUE)*STable[[#This Row],[Price]])</f>
        <v>728998077</v>
      </c>
      <c r="G1098" s="4" cm="1">
        <f t="array" aca="1" ref="G1098" ca="1">_FV(STable[[#This Row],[Security Name]],"Price")</f>
        <v>17.385000000000002</v>
      </c>
      <c r="H1098" s="1" cm="1">
        <f t="array" aca="1" ref="H1098" ca="1">IFERROR(_FV(STable[[#This Row],[Security Name]],"Change (%)",TRUE),0)</f>
        <v>5.6196999999999997E-2</v>
      </c>
      <c r="I1098" s="17" cm="1">
        <f t="array" aca="1" ref="I1098" ca="1">IFERROR(_FV(STable[[#This Row],[Security Name]],"P/E",TRUE),0)</f>
        <v>0</v>
      </c>
      <c r="J1098" s="17" cm="1">
        <f t="array" aca="1" ref="J1098" ca="1">IFERROR(_FV(STable[[#This Row],[Security Name]],"Beta"),0)</f>
        <v>1.3537999999999999</v>
      </c>
    </row>
    <row r="1099" spans="1:10" x14ac:dyDescent="0.3">
      <c r="A1099" t="s">
        <v>1359</v>
      </c>
      <c r="B1099" t="e" vm="1098">
        <v>#VALUE!</v>
      </c>
      <c r="C1099" t="s">
        <v>3614</v>
      </c>
      <c r="D1099" t="s">
        <v>3655</v>
      </c>
      <c r="E1099">
        <v>3714</v>
      </c>
      <c r="F1099" cm="1">
        <f t="array" aca="1" ref="F1099" ca="1">IFERROR(_FV(STable[[#This Row],[Security Name]],"Market cap",TRUE),_FV(STable[[#This Row],[Security Name]],"Volume average",TRUE)*STable[[#This Row],[Price]])</f>
        <v>4825226529</v>
      </c>
      <c r="G1099" s="4" cm="1">
        <f t="array" aca="1" ref="G1099" ca="1">_FV(STable[[#This Row],[Security Name]],"Price")</f>
        <v>22.585000000000001</v>
      </c>
      <c r="H1099" s="1" cm="1">
        <f t="array" aca="1" ref="H1099" ca="1">IFERROR(_FV(STable[[#This Row],[Security Name]],"Change (%)",TRUE),0)</f>
        <v>3.5060000000000001E-2</v>
      </c>
      <c r="I1099" s="17" cm="1">
        <f t="array" aca="1" ref="I1099" ca="1">IFERROR(_FV(STable[[#This Row],[Security Name]],"P/E",TRUE),0)</f>
        <v>12.9903</v>
      </c>
      <c r="J1099" s="17" cm="1">
        <f t="array" aca="1" ref="J1099" ca="1">IFERROR(_FV(STable[[#This Row],[Security Name]],"Beta"),0)</f>
        <v>0.75680000000000003</v>
      </c>
    </row>
    <row r="1100" spans="1:10" x14ac:dyDescent="0.3">
      <c r="A1100" t="s">
        <v>2415</v>
      </c>
      <c r="B1100" t="e" vm="1099">
        <v>#VALUE!</v>
      </c>
      <c r="C1100" t="s">
        <v>3614</v>
      </c>
      <c r="D1100" t="s">
        <v>3655</v>
      </c>
      <c r="E1100">
        <v>3714</v>
      </c>
      <c r="F1100" cm="1">
        <f t="array" aca="1" ref="F1100" ca="1">IFERROR(_FV(STable[[#This Row],[Security Name]],"Market cap",TRUE),_FV(STable[[#This Row],[Security Name]],"Volume average",TRUE)*STable[[#This Row],[Price]])</f>
        <v>3742816870</v>
      </c>
      <c r="G1100" s="4" cm="1">
        <f t="array" aca="1" ref="G1100" ca="1">_FV(STable[[#This Row],[Security Name]],"Price")</f>
        <v>19.945</v>
      </c>
      <c r="H1100" s="1" cm="1">
        <f t="array" aca="1" ref="H1100" ca="1">IFERROR(_FV(STable[[#This Row],[Security Name]],"Change (%)",TRUE),0)</f>
        <v>3.4491999999999995E-2</v>
      </c>
      <c r="I1100" s="17" cm="1">
        <f t="array" aca="1" ref="I1100" ca="1">IFERROR(_FV(STable[[#This Row],[Security Name]],"P/E",TRUE),0)</f>
        <v>13.0761</v>
      </c>
      <c r="J1100" s="17" cm="1">
        <f t="array" aca="1" ref="J1100" ca="1">IFERROR(_FV(STable[[#This Row],[Security Name]],"Beta"),0)</f>
        <v>0.43330000000000002</v>
      </c>
    </row>
    <row r="1101" spans="1:10" x14ac:dyDescent="0.3">
      <c r="A1101" t="s">
        <v>521</v>
      </c>
      <c r="B1101" t="e" vm="1100">
        <v>#VALUE!</v>
      </c>
      <c r="C1101" t="s">
        <v>3614</v>
      </c>
      <c r="D1101" t="s">
        <v>3655</v>
      </c>
      <c r="E1101">
        <v>3714</v>
      </c>
      <c r="F1101" cm="1">
        <f t="array" aca="1" ref="F1101" ca="1">IFERROR(_FV(STable[[#This Row],[Security Name]],"Market cap",TRUE),_FV(STable[[#This Row],[Security Name]],"Volume average",TRUE)*STable[[#This Row],[Price]])</f>
        <v>3035754275</v>
      </c>
      <c r="G1101" s="4" cm="1">
        <f t="array" aca="1" ref="G1101" ca="1">_FV(STable[[#This Row],[Security Name]],"Price")</f>
        <v>125.008</v>
      </c>
      <c r="H1101" s="1" cm="1">
        <f t="array" aca="1" ref="H1101" ca="1">IFERROR(_FV(STable[[#This Row],[Security Name]],"Change (%)",TRUE),0)</f>
        <v>4.7055999999999994E-2</v>
      </c>
      <c r="I1101" s="17" cm="1">
        <f t="array" aca="1" ref="I1101" ca="1">IFERROR(_FV(STable[[#This Row],[Security Name]],"P/E",TRUE),0)</f>
        <v>16.545999999999999</v>
      </c>
      <c r="J1101" s="17" cm="1">
        <f t="array" aca="1" ref="J1101" ca="1">IFERROR(_FV(STable[[#This Row],[Security Name]],"Beta"),0)</f>
        <v>1.2679</v>
      </c>
    </row>
    <row r="1102" spans="1:10" x14ac:dyDescent="0.3">
      <c r="A1102" t="s">
        <v>441</v>
      </c>
      <c r="B1102" t="e" vm="1101">
        <v>#VALUE!</v>
      </c>
      <c r="C1102" t="s">
        <v>3614</v>
      </c>
      <c r="D1102" t="s">
        <v>3655</v>
      </c>
      <c r="E1102">
        <v>3714</v>
      </c>
      <c r="F1102" cm="1">
        <f t="array" aca="1" ref="F1102" ca="1">IFERROR(_FV(STable[[#This Row],[Security Name]],"Market cap",TRUE),_FV(STable[[#This Row],[Security Name]],"Volume average",TRUE)*STable[[#This Row],[Price]])</f>
        <v>6370896646</v>
      </c>
      <c r="G1102" s="4" cm="1">
        <f t="array" aca="1" ref="G1102" ca="1">_FV(STable[[#This Row],[Security Name]],"Price")</f>
        <v>125.84</v>
      </c>
      <c r="H1102" s="1" cm="1">
        <f t="array" aca="1" ref="H1102" ca="1">IFERROR(_FV(STable[[#This Row],[Security Name]],"Change (%)",TRUE),0)</f>
        <v>5.6235999999999994E-2</v>
      </c>
      <c r="I1102" s="17" cm="1">
        <f t="array" aca="1" ref="I1102" ca="1">IFERROR(_FV(STable[[#This Row],[Security Name]],"P/E",TRUE),0)</f>
        <v>15.463100000000001</v>
      </c>
      <c r="J1102" s="17" cm="1">
        <f t="array" aca="1" ref="J1102" ca="1">IFERROR(_FV(STable[[#This Row],[Security Name]],"Beta"),0)</f>
        <v>1.2092000000000001</v>
      </c>
    </row>
    <row r="1103" spans="1:10" x14ac:dyDescent="0.3">
      <c r="A1103" t="s">
        <v>1103</v>
      </c>
      <c r="B1103" t="e" vm="1102">
        <v>#VALUE!</v>
      </c>
      <c r="C1103" t="s">
        <v>3614</v>
      </c>
      <c r="D1103" t="s">
        <v>3655</v>
      </c>
      <c r="E1103">
        <v>3714</v>
      </c>
      <c r="F1103" cm="1">
        <f t="array" aca="1" ref="F1103" ca="1">IFERROR(_FV(STable[[#This Row],[Security Name]],"Market cap",TRUE),_FV(STable[[#This Row],[Security Name]],"Volume average",TRUE)*STable[[#This Row],[Price]])</f>
        <v>22310790000</v>
      </c>
      <c r="G1103" s="4" cm="1">
        <f t="array" aca="1" ref="G1103" ca="1">_FV(STable[[#This Row],[Security Name]],"Price")</f>
        <v>60.62</v>
      </c>
      <c r="H1103" s="1" cm="1">
        <f t="array" aca="1" ref="H1103" ca="1">IFERROR(_FV(STable[[#This Row],[Security Name]],"Change (%)",TRUE),0)</f>
        <v>6.8381999999999998E-2</v>
      </c>
      <c r="I1103" s="17" cm="1">
        <f t="array" aca="1" ref="I1103" ca="1">IFERROR(_FV(STable[[#This Row],[Security Name]],"P/E",TRUE),0)</f>
        <v>20.605699999999999</v>
      </c>
      <c r="J1103" s="17" cm="1">
        <f t="array" aca="1" ref="J1103" ca="1">IFERROR(_FV(STable[[#This Row],[Security Name]],"Beta"),0)</f>
        <v>1.8006</v>
      </c>
    </row>
    <row r="1104" spans="1:10" x14ac:dyDescent="0.3">
      <c r="A1104" t="s">
        <v>567</v>
      </c>
      <c r="B1104" t="e" vm="1103">
        <v>#VALUE!</v>
      </c>
      <c r="C1104" t="s">
        <v>3614</v>
      </c>
      <c r="D1104" t="s">
        <v>3655</v>
      </c>
      <c r="E1104">
        <v>3714</v>
      </c>
      <c r="F1104" cm="1">
        <f t="array" aca="1" ref="F1104" ca="1">IFERROR(_FV(STable[[#This Row],[Security Name]],"Market cap",TRUE),_FV(STable[[#This Row],[Security Name]],"Volume average",TRUE)*STable[[#This Row],[Price]])</f>
        <v>12836619672</v>
      </c>
      <c r="G1104" s="4" cm="1">
        <f t="array" aca="1" ref="G1104" ca="1">_FV(STable[[#This Row],[Security Name]],"Price")</f>
        <v>243.435</v>
      </c>
      <c r="H1104" s="1" cm="1">
        <f t="array" aca="1" ref="H1104" ca="1">IFERROR(_FV(STable[[#This Row],[Security Name]],"Change (%)",TRUE),0)</f>
        <v>3.4792999999999998E-2</v>
      </c>
      <c r="I1104" s="17" cm="1">
        <f t="array" aca="1" ref="I1104" ca="1">IFERROR(_FV(STable[[#This Row],[Security Name]],"P/E",TRUE),0)</f>
        <v>130.1652</v>
      </c>
      <c r="J1104" s="17" cm="1">
        <f t="array" aca="1" ref="J1104" ca="1">IFERROR(_FV(STable[[#This Row],[Security Name]],"Beta"),0)</f>
        <v>1.6375999999999999</v>
      </c>
    </row>
    <row r="1105" spans="1:10" x14ac:dyDescent="0.3">
      <c r="A1105" t="s">
        <v>2720</v>
      </c>
      <c r="B1105" t="e" vm="1104">
        <v>#VALUE!</v>
      </c>
      <c r="C1105" t="s">
        <v>3614</v>
      </c>
      <c r="D1105" t="s">
        <v>3655</v>
      </c>
      <c r="E1105">
        <v>3714</v>
      </c>
      <c r="F1105" cm="1">
        <f t="array" aca="1" ref="F1105" ca="1">IFERROR(_FV(STable[[#This Row],[Security Name]],"Market cap",TRUE),_FV(STable[[#This Row],[Security Name]],"Volume average",TRUE)*STable[[#This Row],[Price]])</f>
        <v>226304991</v>
      </c>
      <c r="G1105" s="4" cm="1">
        <f t="array" aca="1" ref="G1105" ca="1">_FV(STable[[#This Row],[Security Name]],"Price")</f>
        <v>11.78</v>
      </c>
      <c r="H1105" s="1" cm="1">
        <f t="array" aca="1" ref="H1105" ca="1">IFERROR(_FV(STable[[#This Row],[Security Name]],"Change (%)",TRUE),0)</f>
        <v>4.8975999999999999E-2</v>
      </c>
      <c r="I1105" s="17" cm="1">
        <f t="array" aca="1" ref="I1105" ca="1">IFERROR(_FV(STable[[#This Row],[Security Name]],"P/E",TRUE),0)</f>
        <v>126.66670000000001</v>
      </c>
      <c r="J1105" s="17" cm="1">
        <f t="array" aca="1" ref="J1105" ca="1">IFERROR(_FV(STable[[#This Row],[Security Name]],"Beta"),0)</f>
        <v>1.27</v>
      </c>
    </row>
    <row r="1106" spans="1:10" x14ac:dyDescent="0.3">
      <c r="A1106" t="s">
        <v>517</v>
      </c>
      <c r="B1106" t="e" vm="1105">
        <v>#VALUE!</v>
      </c>
      <c r="C1106" t="s">
        <v>3614</v>
      </c>
      <c r="D1106" t="s">
        <v>3655</v>
      </c>
      <c r="E1106">
        <v>3714</v>
      </c>
      <c r="F1106" cm="1">
        <f t="array" aca="1" ref="F1106" ca="1">IFERROR(_FV(STable[[#This Row],[Security Name]],"Market cap",TRUE),_FV(STable[[#This Row],[Security Name]],"Volume average",TRUE)*STable[[#This Row],[Price]])</f>
        <v>3596040789</v>
      </c>
      <c r="G1106" s="4" cm="1">
        <f t="array" aca="1" ref="G1106" ca="1">_FV(STable[[#This Row],[Security Name]],"Price")</f>
        <v>108.605</v>
      </c>
      <c r="H1106" s="1" cm="1">
        <f t="array" aca="1" ref="H1106" ca="1">IFERROR(_FV(STable[[#This Row],[Security Name]],"Change (%)",TRUE),0)</f>
        <v>5.5441999999999998E-2</v>
      </c>
      <c r="I1106" s="17" cm="1">
        <f t="array" aca="1" ref="I1106" ca="1">IFERROR(_FV(STable[[#This Row],[Security Name]],"P/E",TRUE),0)</f>
        <v>27.834599999999998</v>
      </c>
      <c r="J1106" s="17" cm="1">
        <f t="array" aca="1" ref="J1106" ca="1">IFERROR(_FV(STable[[#This Row],[Security Name]],"Beta"),0)</f>
        <v>1.2375</v>
      </c>
    </row>
    <row r="1107" spans="1:10" x14ac:dyDescent="0.3">
      <c r="A1107" t="s">
        <v>1130</v>
      </c>
      <c r="B1107" t="e" vm="1106">
        <v>#VALUE!</v>
      </c>
      <c r="C1107" t="s">
        <v>3614</v>
      </c>
      <c r="D1107" t="s">
        <v>3655</v>
      </c>
      <c r="E1107">
        <v>3714</v>
      </c>
      <c r="F1107" cm="1">
        <f t="array" aca="1" ref="F1107" ca="1">IFERROR(_FV(STable[[#This Row],[Security Name]],"Market cap",TRUE),_FV(STable[[#This Row],[Security Name]],"Volume average",TRUE)*STable[[#This Row],[Price]])</f>
        <v>2750899382</v>
      </c>
      <c r="G1107" s="4" cm="1">
        <f t="array" aca="1" ref="G1107" ca="1">_FV(STable[[#This Row],[Security Name]],"Price")</f>
        <v>73.150000000000006</v>
      </c>
      <c r="H1107" s="1" cm="1">
        <f t="array" aca="1" ref="H1107" ca="1">IFERROR(_FV(STable[[#This Row],[Security Name]],"Change (%)",TRUE),0)</f>
        <v>4.7694E-2</v>
      </c>
      <c r="I1107" s="17" cm="1">
        <f t="array" aca="1" ref="I1107" ca="1">IFERROR(_FV(STable[[#This Row],[Security Name]],"P/E",TRUE),0)</f>
        <v>22.528500000000001</v>
      </c>
      <c r="J1107" s="17" cm="1">
        <f t="array" aca="1" ref="J1107" ca="1">IFERROR(_FV(STable[[#This Row],[Security Name]],"Beta"),0)</f>
        <v>1.1339999999999999</v>
      </c>
    </row>
    <row r="1108" spans="1:10" x14ac:dyDescent="0.3">
      <c r="A1108" t="s">
        <v>2675</v>
      </c>
      <c r="B1108" t="e" vm="1107">
        <v>#VALUE!</v>
      </c>
      <c r="C1108" t="s">
        <v>3614</v>
      </c>
      <c r="D1108" t="s">
        <v>3630</v>
      </c>
      <c r="E1108">
        <v>3690</v>
      </c>
      <c r="F1108" cm="1">
        <f t="array" aca="1" ref="F1108" ca="1">IFERROR(_FV(STable[[#This Row],[Security Name]],"Market cap",TRUE),_FV(STable[[#This Row],[Security Name]],"Volume average",TRUE)*STable[[#This Row],[Price]])</f>
        <v>4330954033</v>
      </c>
      <c r="G1108" s="4" cm="1">
        <f t="array" aca="1" ref="G1108" ca="1">_FV(STable[[#This Row],[Security Name]],"Price")</f>
        <v>7.07</v>
      </c>
      <c r="H1108" s="1" cm="1">
        <f t="array" aca="1" ref="H1108" ca="1">IFERROR(_FV(STable[[#This Row],[Security Name]],"Change (%)",TRUE),0)</f>
        <v>4.261E-3</v>
      </c>
      <c r="I1108" s="17" cm="1">
        <f t="array" aca="1" ref="I1108" ca="1">IFERROR(_FV(STable[[#This Row],[Security Name]],"P/E",TRUE),0)</f>
        <v>0</v>
      </c>
      <c r="J1108" s="17" cm="1">
        <f t="array" aca="1" ref="J1108" ca="1">IFERROR(_FV(STable[[#This Row],[Security Name]],"Beta"),0)</f>
        <v>2.621</v>
      </c>
    </row>
    <row r="1109" spans="1:10" x14ac:dyDescent="0.3">
      <c r="A1109" t="s">
        <v>1954</v>
      </c>
      <c r="B1109" t="e" vm="1108">
        <v>#VALUE!</v>
      </c>
      <c r="C1109" t="s">
        <v>3614</v>
      </c>
      <c r="D1109" t="s">
        <v>3655</v>
      </c>
      <c r="E1109">
        <v>3714</v>
      </c>
      <c r="F1109" cm="1">
        <f t="array" aca="1" ref="F1109" ca="1">IFERROR(_FV(STable[[#This Row],[Security Name]],"Market cap",TRUE),_FV(STable[[#This Row],[Security Name]],"Volume average",TRUE)*STable[[#This Row],[Price]])</f>
        <v>197364327</v>
      </c>
      <c r="G1109" s="4" cm="1">
        <f t="array" aca="1" ref="G1109" ca="1">_FV(STable[[#This Row],[Security Name]],"Price")</f>
        <v>6.99</v>
      </c>
      <c r="H1109" s="1" cm="1">
        <f t="array" aca="1" ref="H1109" ca="1">IFERROR(_FV(STable[[#This Row],[Security Name]],"Change (%)",TRUE),0)</f>
        <v>1.8950000000000002E-2</v>
      </c>
      <c r="I1109" s="17" cm="1">
        <f t="array" aca="1" ref="I1109" ca="1">IFERROR(_FV(STable[[#This Row],[Security Name]],"P/E",TRUE),0)</f>
        <v>0</v>
      </c>
      <c r="J1109" s="17" cm="1">
        <f t="array" aca="1" ref="J1109" ca="1">IFERROR(_FV(STable[[#This Row],[Security Name]],"Beta"),0)</f>
        <v>1.7997000000000001</v>
      </c>
    </row>
    <row r="1110" spans="1:10" x14ac:dyDescent="0.3">
      <c r="A1110" t="s">
        <v>1595</v>
      </c>
      <c r="B1110" t="e" vm="1109">
        <v>#VALUE!</v>
      </c>
      <c r="C1110" t="s">
        <v>3614</v>
      </c>
      <c r="D1110" t="s">
        <v>3655</v>
      </c>
      <c r="E1110">
        <v>3714</v>
      </c>
      <c r="F1110" cm="1">
        <f t="array" aca="1" ref="F1110" ca="1">IFERROR(_FV(STable[[#This Row],[Security Name]],"Market cap",TRUE),_FV(STable[[#This Row],[Security Name]],"Volume average",TRUE)*STable[[#This Row],[Price]])</f>
        <v>336493188</v>
      </c>
      <c r="G1110" s="4" cm="1">
        <f t="array" aca="1" ref="G1110" ca="1">_FV(STable[[#This Row],[Security Name]],"Price")</f>
        <v>80.504999999999995</v>
      </c>
      <c r="H1110" s="1" cm="1">
        <f t="array" aca="1" ref="H1110" ca="1">IFERROR(_FV(STable[[#This Row],[Security Name]],"Change (%)",TRUE),0)</f>
        <v>5.4005999999999998E-2</v>
      </c>
      <c r="I1110" s="17" cm="1">
        <f t="array" aca="1" ref="I1110" ca="1">IFERROR(_FV(STable[[#This Row],[Security Name]],"P/E",TRUE),0)</f>
        <v>12.197699999999999</v>
      </c>
      <c r="J1110" s="17" cm="1">
        <f t="array" aca="1" ref="J1110" ca="1">IFERROR(_FV(STable[[#This Row],[Security Name]],"Beta"),0)</f>
        <v>1.2277</v>
      </c>
    </row>
    <row r="1111" spans="1:10" x14ac:dyDescent="0.3">
      <c r="A1111" t="s">
        <v>1057</v>
      </c>
      <c r="B1111" t="e" vm="1110">
        <v>#VALUE!</v>
      </c>
      <c r="C1111" t="s">
        <v>3614</v>
      </c>
      <c r="D1111" t="s">
        <v>3655</v>
      </c>
      <c r="E1111">
        <v>3714</v>
      </c>
      <c r="F1111" cm="1">
        <f t="array" aca="1" ref="F1111" ca="1">IFERROR(_FV(STable[[#This Row],[Security Name]],"Market cap",TRUE),_FV(STable[[#This Row],[Security Name]],"Volume average",TRUE)*STable[[#This Row],[Price]])</f>
        <v>916405997</v>
      </c>
      <c r="G1111" s="4" cm="1">
        <f t="array" aca="1" ref="G1111" ca="1">_FV(STable[[#This Row],[Security Name]],"Price")</f>
        <v>29.9</v>
      </c>
      <c r="H1111" s="1" cm="1">
        <f t="array" aca="1" ref="H1111" ca="1">IFERROR(_FV(STable[[#This Row],[Security Name]],"Change (%)",TRUE),0)</f>
        <v>5.0597000000000003E-2</v>
      </c>
      <c r="I1111" s="17" cm="1">
        <f t="array" aca="1" ref="I1111" ca="1">IFERROR(_FV(STable[[#This Row],[Security Name]],"P/E",TRUE),0)</f>
        <v>50.430100000000003</v>
      </c>
      <c r="J1111" s="17" cm="1">
        <f t="array" aca="1" ref="J1111" ca="1">IFERROR(_FV(STable[[#This Row],[Security Name]],"Beta"),0)</f>
        <v>1.3407</v>
      </c>
    </row>
    <row r="1112" spans="1:10" x14ac:dyDescent="0.3">
      <c r="A1112" t="s">
        <v>503</v>
      </c>
      <c r="B1112" t="e" vm="1111">
        <v>#VALUE!</v>
      </c>
      <c r="C1112" t="s">
        <v>3614</v>
      </c>
      <c r="D1112" t="s">
        <v>3655</v>
      </c>
      <c r="E1112">
        <v>3714</v>
      </c>
      <c r="F1112" cm="1">
        <f t="array" aca="1" ref="F1112" ca="1">IFERROR(_FV(STable[[#This Row],[Security Name]],"Market cap",TRUE),_FV(STable[[#This Row],[Security Name]],"Volume average",TRUE)*STable[[#This Row],[Price]])</f>
        <v>2642524349</v>
      </c>
      <c r="G1112" s="4" cm="1">
        <f t="array" aca="1" ref="G1112" ca="1">_FV(STable[[#This Row],[Security Name]],"Price")</f>
        <v>98.53</v>
      </c>
      <c r="H1112" s="1" cm="1">
        <f t="array" aca="1" ref="H1112" ca="1">IFERROR(_FV(STable[[#This Row],[Security Name]],"Change (%)",TRUE),0)</f>
        <v>6.2891000000000002E-2</v>
      </c>
      <c r="I1112" s="17" cm="1">
        <f t="array" aca="1" ref="I1112" ca="1">IFERROR(_FV(STable[[#This Row],[Security Name]],"P/E",TRUE),0)</f>
        <v>13.5548</v>
      </c>
      <c r="J1112" s="17" cm="1">
        <f t="array" aca="1" ref="J1112" ca="1">IFERROR(_FV(STable[[#This Row],[Security Name]],"Beta"),0)</f>
        <v>1.141</v>
      </c>
    </row>
    <row r="1113" spans="1:10" x14ac:dyDescent="0.3">
      <c r="A1113" t="s">
        <v>1354</v>
      </c>
      <c r="B1113" t="e" vm="1112">
        <v>#VALUE!</v>
      </c>
      <c r="C1113" t="s">
        <v>3614</v>
      </c>
      <c r="D1113" t="s">
        <v>3705</v>
      </c>
      <c r="E1113">
        <v>3470</v>
      </c>
      <c r="F1113" cm="1">
        <f t="array" aca="1" ref="F1113" ca="1">IFERROR(_FV(STable[[#This Row],[Security Name]],"Market cap",TRUE),_FV(STable[[#This Row],[Security Name]],"Volume average",TRUE)*STable[[#This Row],[Price]])</f>
        <v>1317961574</v>
      </c>
      <c r="G1113" s="4" cm="1">
        <f t="array" aca="1" ref="G1113" ca="1">_FV(STable[[#This Row],[Security Name]],"Price")</f>
        <v>47.744999999999997</v>
      </c>
      <c r="H1113" s="1" cm="1">
        <f t="array" aca="1" ref="H1113" ca="1">IFERROR(_FV(STable[[#This Row],[Security Name]],"Change (%)",TRUE),0)</f>
        <v>1.4555999999999999E-2</v>
      </c>
      <c r="I1113" s="17" cm="1">
        <f t="array" aca="1" ref="I1113" ca="1">IFERROR(_FV(STable[[#This Row],[Security Name]],"P/E",TRUE),0)</f>
        <v>25.802499999999998</v>
      </c>
      <c r="J1113" s="17" cm="1">
        <f t="array" aca="1" ref="J1113" ca="1">IFERROR(_FV(STable[[#This Row],[Security Name]],"Beta"),0)</f>
        <v>1.1477999999999999</v>
      </c>
    </row>
    <row r="1114" spans="1:10" x14ac:dyDescent="0.3">
      <c r="A1114" t="s">
        <v>141</v>
      </c>
      <c r="B1114" t="e" vm="1113">
        <v>#VALUE!</v>
      </c>
      <c r="C1114" t="s">
        <v>3614</v>
      </c>
      <c r="D1114" t="s">
        <v>4098</v>
      </c>
      <c r="E1114">
        <v>2082</v>
      </c>
      <c r="F1114" cm="1">
        <f t="array" aca="1" ref="F1114" ca="1">IFERROR(_FV(STable[[#This Row],[Security Name]],"Market cap",TRUE),_FV(STable[[#This Row],[Security Name]],"Volume average",TRUE)*STable[[#This Row],[Price]])</f>
        <v>2558545995</v>
      </c>
      <c r="G1114" s="4" cm="1">
        <f t="array" aca="1" ref="G1114" ca="1">_FV(STable[[#This Row],[Security Name]],"Price")</f>
        <v>245.0393</v>
      </c>
      <c r="H1114" s="1" cm="1">
        <f t="array" aca="1" ref="H1114" ca="1">IFERROR(_FV(STable[[#This Row],[Security Name]],"Change (%)",TRUE),0)</f>
        <v>2.124E-3</v>
      </c>
      <c r="I1114" s="17" cm="1">
        <f t="array" aca="1" ref="I1114" ca="1">IFERROR(_FV(STable[[#This Row],[Security Name]],"P/E",TRUE),0)</f>
        <v>25.296500000000002</v>
      </c>
      <c r="J1114" s="17" cm="1">
        <f t="array" aca="1" ref="J1114" ca="1">IFERROR(_FV(STable[[#This Row],[Security Name]],"Beta"),0)</f>
        <v>0.9194</v>
      </c>
    </row>
    <row r="1115" spans="1:10" x14ac:dyDescent="0.3">
      <c r="A1115" t="s">
        <v>985</v>
      </c>
      <c r="B1115" t="e" vm="1114">
        <v>#VALUE!</v>
      </c>
      <c r="C1115" t="s">
        <v>3614</v>
      </c>
      <c r="D1115" t="s">
        <v>4098</v>
      </c>
      <c r="E1115">
        <v>2082</v>
      </c>
      <c r="F1115" cm="1">
        <f t="array" aca="1" ref="F1115" ca="1">IFERROR(_FV(STable[[#This Row],[Security Name]],"Market cap",TRUE),_FV(STable[[#This Row],[Security Name]],"Volume average",TRUE)*STable[[#This Row],[Price]])</f>
        <v>7940698944</v>
      </c>
      <c r="G1115" s="4" cm="1">
        <f t="array" aca="1" ref="G1115" ca="1">_FV(STable[[#This Row],[Security Name]],"Price")</f>
        <v>44.56</v>
      </c>
      <c r="H1115" s="1" cm="1">
        <f t="array" aca="1" ref="H1115" ca="1">IFERROR(_FV(STable[[#This Row],[Security Name]],"Change (%)",TRUE),0)</f>
        <v>8.8299999999999993E-3</v>
      </c>
      <c r="I1115" s="17" cm="1">
        <f t="array" ref="I1115">IFERROR(_FV(STable[[#This Row],[Security Name]],"P/E",TRUE),0)</f>
        <v>0</v>
      </c>
      <c r="J1115" s="17" cm="1">
        <f t="array" aca="1" ref="J1115" ca="1">IFERROR(_FV(STable[[#This Row],[Security Name]],"Beta"),0)</f>
        <v>0.47470000000000001</v>
      </c>
    </row>
    <row r="1116" spans="1:10" x14ac:dyDescent="0.3">
      <c r="A1116" t="s">
        <v>624</v>
      </c>
      <c r="B1116" t="e" vm="1115">
        <v>#VALUE!</v>
      </c>
      <c r="C1116" t="s">
        <v>3614</v>
      </c>
      <c r="D1116" t="s">
        <v>3665</v>
      </c>
      <c r="E1116">
        <v>2430</v>
      </c>
      <c r="F1116" cm="1">
        <f t="array" aca="1" ref="F1116" ca="1">IFERROR(_FV(STable[[#This Row],[Security Name]],"Market cap",TRUE),_FV(STable[[#This Row],[Security Name]],"Volume average",TRUE)*STable[[#This Row],[Price]])</f>
        <v>628240720</v>
      </c>
      <c r="G1116" s="4" cm="1">
        <f t="array" aca="1" ref="G1116" ca="1">_FV(STable[[#This Row],[Security Name]],"Price")</f>
        <v>43.12</v>
      </c>
      <c r="H1116" s="1" cm="1">
        <f t="array" aca="1" ref="H1116" ca="1">IFERROR(_FV(STable[[#This Row],[Security Name]],"Change (%)",TRUE),0)</f>
        <v>4.5839999999999999E-2</v>
      </c>
      <c r="I1116" s="17" cm="1">
        <f t="array" aca="1" ref="I1116" ca="1">IFERROR(_FV(STable[[#This Row],[Security Name]],"P/E",TRUE),0)</f>
        <v>37.079700000000003</v>
      </c>
      <c r="J1116" s="17" cm="1">
        <f t="array" aca="1" ref="J1116" ca="1">IFERROR(_FV(STable[[#This Row],[Security Name]],"Beta"),0)</f>
        <v>1.3244</v>
      </c>
    </row>
    <row r="1117" spans="1:10" x14ac:dyDescent="0.3">
      <c r="A1117" t="s">
        <v>680</v>
      </c>
      <c r="B1117" t="e" vm="1116">
        <v>#VALUE!</v>
      </c>
      <c r="C1117" t="s">
        <v>3614</v>
      </c>
      <c r="D1117" t="s">
        <v>549</v>
      </c>
      <c r="E1117">
        <v>3630</v>
      </c>
      <c r="F1117" cm="1">
        <f t="array" aca="1" ref="F1117" ca="1">IFERROR(_FV(STable[[#This Row],[Security Name]],"Market cap",TRUE),_FV(STable[[#This Row],[Security Name]],"Volume average",TRUE)*STable[[#This Row],[Price]])</f>
        <v>9063001288</v>
      </c>
      <c r="G1117" s="4" cm="1">
        <f t="array" aca="1" ref="G1117" ca="1">_FV(STable[[#This Row],[Security Name]],"Price")</f>
        <v>65.56</v>
      </c>
      <c r="H1117" s="1" cm="1">
        <f t="array" aca="1" ref="H1117" ca="1">IFERROR(_FV(STable[[#This Row],[Security Name]],"Change (%)",TRUE),0)</f>
        <v>3.603E-2</v>
      </c>
      <c r="I1117" s="17" cm="1">
        <f t="array" aca="1" ref="I1117" ca="1">IFERROR(_FV(STable[[#This Row],[Security Name]],"P/E",TRUE),0)</f>
        <v>17.040500000000002</v>
      </c>
      <c r="J1117" s="17" cm="1">
        <f t="array" aca="1" ref="J1117" ca="1">IFERROR(_FV(STable[[#This Row],[Security Name]],"Beta"),0)</f>
        <v>1.2876000000000001</v>
      </c>
    </row>
    <row r="1118" spans="1:10" x14ac:dyDescent="0.3">
      <c r="A1118" t="s">
        <v>861</v>
      </c>
      <c r="B1118" t="e" vm="1117">
        <v>#VALUE!</v>
      </c>
      <c r="C1118" t="s">
        <v>3614</v>
      </c>
      <c r="D1118" t="s">
        <v>3672</v>
      </c>
      <c r="E1118">
        <v>3231</v>
      </c>
      <c r="F1118" cm="1">
        <f t="array" aca="1" ref="F1118" ca="1">IFERROR(_FV(STable[[#This Row],[Security Name]],"Market cap",TRUE),_FV(STable[[#This Row],[Security Name]],"Volume average",TRUE)*STable[[#This Row],[Price]])</f>
        <v>772858611</v>
      </c>
      <c r="G1118" s="4" cm="1">
        <f t="array" aca="1" ref="G1118" ca="1">_FV(STable[[#This Row],[Security Name]],"Price")</f>
        <v>35.93</v>
      </c>
      <c r="H1118" s="1" cm="1">
        <f t="array" aca="1" ref="H1118" ca="1">IFERROR(_FV(STable[[#This Row],[Security Name]],"Change (%)",TRUE),0)</f>
        <v>5.3048000000000005E-2</v>
      </c>
      <c r="I1118" s="17" cm="1">
        <f t="array" aca="1" ref="I1118" ca="1">IFERROR(_FV(STable[[#This Row],[Security Name]],"P/E",TRUE),0)</f>
        <v>19.4206</v>
      </c>
      <c r="J1118" s="17" cm="1">
        <f t="array" aca="1" ref="J1118" ca="1">IFERROR(_FV(STable[[#This Row],[Security Name]],"Beta"),0)</f>
        <v>1.1411</v>
      </c>
    </row>
    <row r="1119" spans="1:10" x14ac:dyDescent="0.3">
      <c r="A1119" t="s">
        <v>728</v>
      </c>
      <c r="B1119" t="e" vm="1118">
        <v>#VALUE!</v>
      </c>
      <c r="C1119" t="s">
        <v>3614</v>
      </c>
      <c r="D1119" t="s">
        <v>3705</v>
      </c>
      <c r="E1119">
        <v>3470</v>
      </c>
      <c r="F1119" cm="1">
        <f t="array" aca="1" ref="F1119" ca="1">IFERROR(_FV(STable[[#This Row],[Security Name]],"Market cap",TRUE),_FV(STable[[#This Row],[Security Name]],"Volume average",TRUE)*STable[[#This Row],[Price]])</f>
        <v>4106647408</v>
      </c>
      <c r="G1119" s="4" cm="1">
        <f t="array" aca="1" ref="G1119" ca="1">_FV(STable[[#This Row],[Security Name]],"Price")</f>
        <v>137.55000000000001</v>
      </c>
      <c r="H1119" s="1" cm="1">
        <f t="array" aca="1" ref="H1119" ca="1">IFERROR(_FV(STable[[#This Row],[Security Name]],"Change (%)",TRUE),0)</f>
        <v>2.8334000000000002E-2</v>
      </c>
      <c r="I1119" s="17" cm="1">
        <f t="array" aca="1" ref="I1119" ca="1">IFERROR(_FV(STable[[#This Row],[Security Name]],"P/E",TRUE),0)</f>
        <v>12.9268</v>
      </c>
      <c r="J1119" s="17" cm="1">
        <f t="array" aca="1" ref="J1119" ca="1">IFERROR(_FV(STable[[#This Row],[Security Name]],"Beta"),0)</f>
        <v>1.1349</v>
      </c>
    </row>
    <row r="1120" spans="1:10" x14ac:dyDescent="0.3">
      <c r="A1120" t="s">
        <v>77</v>
      </c>
      <c r="B1120" t="e" vm="1119">
        <v>#VALUE!</v>
      </c>
      <c r="C1120" t="s">
        <v>3614</v>
      </c>
      <c r="D1120" t="s">
        <v>3750</v>
      </c>
      <c r="E1120">
        <v>3060</v>
      </c>
      <c r="F1120" cm="1">
        <f t="array" aca="1" ref="F1120" ca="1">IFERROR(_FV(STable[[#This Row],[Security Name]],"Market cap",TRUE),_FV(STable[[#This Row],[Security Name]],"Volume average",TRUE)*STable[[#This Row],[Price]])</f>
        <v>14789352921</v>
      </c>
      <c r="G1120" s="4" cm="1">
        <f t="array" aca="1" ref="G1120" ca="1">_FV(STable[[#This Row],[Security Name]],"Price")</f>
        <v>361.79</v>
      </c>
      <c r="H1120" s="1" cm="1">
        <f t="array" aca="1" ref="H1120" ca="1">IFERROR(_FV(STable[[#This Row],[Security Name]],"Change (%)",TRUE),0)</f>
        <v>4.1841999999999997E-2</v>
      </c>
      <c r="I1120" s="17" cm="1">
        <f t="array" aca="1" ref="I1120" ca="1">IFERROR(_FV(STable[[#This Row],[Security Name]],"P/E",TRUE),0)</f>
        <v>21.065899999999999</v>
      </c>
      <c r="J1120" s="17" cm="1">
        <f t="array" aca="1" ref="J1120" ca="1">IFERROR(_FV(STable[[#This Row],[Security Name]],"Beta"),0)</f>
        <v>0.88719999999999999</v>
      </c>
    </row>
    <row r="1121" spans="1:10" x14ac:dyDescent="0.3">
      <c r="A1121" t="s">
        <v>811</v>
      </c>
      <c r="B1121" t="e" vm="1120">
        <v>#VALUE!</v>
      </c>
      <c r="C1121" t="s">
        <v>3614</v>
      </c>
      <c r="D1121" t="s">
        <v>3665</v>
      </c>
      <c r="E1121">
        <v>2430</v>
      </c>
      <c r="F1121" cm="1">
        <f t="array" aca="1" ref="F1121" ca="1">IFERROR(_FV(STable[[#This Row],[Security Name]],"Market cap",TRUE),_FV(STable[[#This Row],[Security Name]],"Volume average",TRUE)*STable[[#This Row],[Price]])</f>
        <v>4860892920</v>
      </c>
      <c r="G1121" s="4" cm="1">
        <f t="array" aca="1" ref="G1121" ca="1">_FV(STable[[#This Row],[Security Name]],"Price")</f>
        <v>40.56</v>
      </c>
      <c r="H1121" s="1" cm="1">
        <f t="array" aca="1" ref="H1121" ca="1">IFERROR(_FV(STable[[#This Row],[Security Name]],"Change (%)",TRUE),0)</f>
        <v>5.9561000000000003E-2</v>
      </c>
      <c r="I1121" s="17" cm="1">
        <f t="array" aca="1" ref="I1121" ca="1">IFERROR(_FV(STable[[#This Row],[Security Name]],"P/E",TRUE),0)</f>
        <v>16.4038</v>
      </c>
      <c r="J1121" s="17" cm="1">
        <f t="array" aca="1" ref="J1121" ca="1">IFERROR(_FV(STable[[#This Row],[Security Name]],"Beta"),0)</f>
        <v>1.3974</v>
      </c>
    </row>
    <row r="1122" spans="1:10" x14ac:dyDescent="0.3">
      <c r="A1122" t="s">
        <v>851</v>
      </c>
      <c r="B1122" t="e" vm="1121">
        <v>#VALUE!</v>
      </c>
      <c r="C1122" t="s">
        <v>3614</v>
      </c>
      <c r="D1122" t="s">
        <v>3837</v>
      </c>
      <c r="E1122">
        <v>3442</v>
      </c>
      <c r="F1122" cm="1">
        <f t="array" aca="1" ref="F1122" ca="1">IFERROR(_FV(STable[[#This Row],[Security Name]],"Market cap",TRUE),_FV(STable[[#This Row],[Security Name]],"Volume average",TRUE)*STable[[#This Row],[Price]])</f>
        <v>4088719542</v>
      </c>
      <c r="G1122" s="4" cm="1">
        <f t="array" aca="1" ref="G1122" ca="1">_FV(STable[[#This Row],[Security Name]],"Price")</f>
        <v>87.78</v>
      </c>
      <c r="H1122" s="1" cm="1">
        <f t="array" aca="1" ref="H1122" ca="1">IFERROR(_FV(STable[[#This Row],[Security Name]],"Change (%)",TRUE),0)</f>
        <v>4.6994000000000001E-2</v>
      </c>
      <c r="I1122" s="17" cm="1">
        <f t="array" aca="1" ref="I1122" ca="1">IFERROR(_FV(STable[[#This Row],[Security Name]],"P/E",TRUE),0)</f>
        <v>95.965900000000005</v>
      </c>
      <c r="J1122" s="17" cm="1">
        <f t="array" aca="1" ref="J1122" ca="1">IFERROR(_FV(STable[[#This Row],[Security Name]],"Beta"),0)</f>
        <v>1.409</v>
      </c>
    </row>
    <row r="1123" spans="1:10" x14ac:dyDescent="0.3">
      <c r="A1123" t="s">
        <v>1401</v>
      </c>
      <c r="B1123" t="e" vm="1122">
        <v>#VALUE!</v>
      </c>
      <c r="C1123" t="s">
        <v>3614</v>
      </c>
      <c r="D1123" t="s">
        <v>3876</v>
      </c>
      <c r="E1123">
        <v>3310</v>
      </c>
      <c r="F1123" cm="1">
        <f t="array" aca="1" ref="F1123" ca="1">IFERROR(_FV(STable[[#This Row],[Security Name]],"Market cap",TRUE),_FV(STable[[#This Row],[Security Name]],"Volume average",TRUE)*STable[[#This Row],[Price]])</f>
        <v>520055740</v>
      </c>
      <c r="G1123" s="4" cm="1">
        <f t="array" aca="1" ref="G1123" ca="1">_FV(STable[[#This Row],[Security Name]],"Price")</f>
        <v>26.812000000000001</v>
      </c>
      <c r="H1123" s="1" cm="1">
        <f t="array" aca="1" ref="H1123" ca="1">IFERROR(_FV(STable[[#This Row],[Security Name]],"Change (%)",TRUE),0)</f>
        <v>-5.9558E-2</v>
      </c>
      <c r="I1123" s="17" cm="1">
        <f t="array" aca="1" ref="I1123" ca="1">IFERROR(_FV(STable[[#This Row],[Security Name]],"P/E",TRUE),0)</f>
        <v>11.034700000000001</v>
      </c>
      <c r="J1123" s="17" cm="1">
        <f t="array" aca="1" ref="J1123" ca="1">IFERROR(_FV(STable[[#This Row],[Security Name]],"Beta"),0)</f>
        <v>0.63859999999999995</v>
      </c>
    </row>
    <row r="1124" spans="1:10" x14ac:dyDescent="0.3">
      <c r="A1124" t="s">
        <v>2087</v>
      </c>
      <c r="B1124" t="e" vm="1123">
        <v>#VALUE!</v>
      </c>
      <c r="C1124" t="s">
        <v>3614</v>
      </c>
      <c r="D1124" t="s">
        <v>3837</v>
      </c>
      <c r="E1124">
        <v>3442</v>
      </c>
      <c r="F1124" cm="1">
        <f t="array" aca="1" ref="F1124" ca="1">IFERROR(_FV(STable[[#This Row],[Security Name]],"Market cap",TRUE),_FV(STable[[#This Row],[Security Name]],"Volume average",TRUE)*STable[[#This Row],[Price]])</f>
        <v>764414391</v>
      </c>
      <c r="G1124" s="4" cm="1">
        <f t="array" aca="1" ref="G1124" ca="1">_FV(STable[[#This Row],[Security Name]],"Price")</f>
        <v>5.5049999999999999</v>
      </c>
      <c r="H1124" s="1" cm="1">
        <f t="array" aca="1" ref="H1124" ca="1">IFERROR(_FV(STable[[#This Row],[Security Name]],"Change (%)",TRUE),0)</f>
        <v>5.0573E-2</v>
      </c>
      <c r="I1124" s="17" cm="1">
        <f t="array" aca="1" ref="I1124" ca="1">IFERROR(_FV(STable[[#This Row],[Security Name]],"P/E",TRUE),0)</f>
        <v>14.2987</v>
      </c>
      <c r="J1124" s="17" cm="1">
        <f t="array" aca="1" ref="J1124" ca="1">IFERROR(_FV(STable[[#This Row],[Security Name]],"Beta"),0)</f>
        <v>1.5438000000000001</v>
      </c>
    </row>
    <row r="1125" spans="1:10" x14ac:dyDescent="0.3">
      <c r="A1125" t="s">
        <v>2029</v>
      </c>
      <c r="B1125" t="e" vm="1124">
        <v>#VALUE!</v>
      </c>
      <c r="C1125" t="s">
        <v>3614</v>
      </c>
      <c r="D1125" t="s">
        <v>3665</v>
      </c>
      <c r="E1125">
        <v>2430</v>
      </c>
      <c r="F1125" cm="1">
        <f t="array" aca="1" ref="F1125" ca="1">IFERROR(_FV(STable[[#This Row],[Security Name]],"Market cap",TRUE),_FV(STable[[#This Row],[Security Name]],"Volume average",TRUE)*STable[[#This Row],[Price]])</f>
        <v>112628207</v>
      </c>
      <c r="G1125" s="4" cm="1">
        <f t="array" aca="1" ref="G1125" ca="1">_FV(STable[[#This Row],[Security Name]],"Price")</f>
        <v>1.3049999999999999</v>
      </c>
      <c r="H1125" s="1" cm="1">
        <f t="array" aca="1" ref="H1125" ca="1">IFERROR(_FV(STable[[#This Row],[Security Name]],"Change (%)",TRUE),0)</f>
        <v>7.8511999999999998E-2</v>
      </c>
      <c r="I1125" s="17" cm="1">
        <f t="array" aca="1" ref="I1125" ca="1">IFERROR(_FV(STable[[#This Row],[Security Name]],"P/E",TRUE),0)</f>
        <v>0</v>
      </c>
      <c r="J1125" s="17" cm="1">
        <f t="array" aca="1" ref="J1125" ca="1">IFERROR(_FV(STable[[#This Row],[Security Name]],"Beta"),0)</f>
        <v>1.8454999999999999</v>
      </c>
    </row>
    <row r="1126" spans="1:10" x14ac:dyDescent="0.3">
      <c r="A1126" t="s">
        <v>836</v>
      </c>
      <c r="B1126" t="e" vm="1125">
        <v>#VALUE!</v>
      </c>
      <c r="C1126" t="s">
        <v>3614</v>
      </c>
      <c r="D1126" t="s">
        <v>3904</v>
      </c>
      <c r="E1126">
        <v>3430</v>
      </c>
      <c r="F1126" cm="1">
        <f t="array" aca="1" ref="F1126" ca="1">IFERROR(_FV(STable[[#This Row],[Security Name]],"Market cap",TRUE),_FV(STable[[#This Row],[Security Name]],"Volume average",TRUE)*STable[[#This Row],[Price]])</f>
        <v>13536359584</v>
      </c>
      <c r="G1126" s="4" cm="1">
        <f t="array" aca="1" ref="G1126" ca="1">_FV(STable[[#This Row],[Security Name]],"Price")</f>
        <v>66.709999999999994</v>
      </c>
      <c r="H1126" s="1" cm="1">
        <f t="array" aca="1" ref="H1126" ca="1">IFERROR(_FV(STable[[#This Row],[Security Name]],"Change (%)",TRUE),0)</f>
        <v>4.6760000000000003E-2</v>
      </c>
      <c r="I1126" s="17" cm="1">
        <f t="array" aca="1" ref="I1126" ca="1">IFERROR(_FV(STable[[#This Row],[Security Name]],"P/E",TRUE),0)</f>
        <v>17.3079</v>
      </c>
      <c r="J1126" s="17" cm="1">
        <f t="array" aca="1" ref="J1126" ca="1">IFERROR(_FV(STable[[#This Row],[Security Name]],"Beta"),0)</f>
        <v>1.2667999999999999</v>
      </c>
    </row>
    <row r="1127" spans="1:10" x14ac:dyDescent="0.3">
      <c r="A1127" t="s">
        <v>1978</v>
      </c>
      <c r="B1127" t="e" vm="1126">
        <v>#VALUE!</v>
      </c>
      <c r="C1127" t="s">
        <v>3614</v>
      </c>
      <c r="D1127" t="s">
        <v>3912</v>
      </c>
      <c r="E1127">
        <v>2511</v>
      </c>
      <c r="F1127" cm="1">
        <f t="array" aca="1" ref="F1127" ca="1">IFERROR(_FV(STable[[#This Row],[Security Name]],"Market cap",TRUE),_FV(STable[[#This Row],[Security Name]],"Volume average",TRUE)*STable[[#This Row],[Price]])</f>
        <v>1144010478</v>
      </c>
      <c r="G1127" s="4" cm="1">
        <f t="array" aca="1" ref="G1127" ca="1">_FV(STable[[#This Row],[Security Name]],"Price")</f>
        <v>8.9700000000000006</v>
      </c>
      <c r="H1127" s="1" cm="1">
        <f t="array" aca="1" ref="H1127" ca="1">IFERROR(_FV(STable[[#This Row],[Security Name]],"Change (%)",TRUE),0)</f>
        <v>4.3022999999999999E-2</v>
      </c>
      <c r="I1127" s="17" cm="1">
        <f t="array" aca="1" ref="I1127" ca="1">IFERROR(_FV(STable[[#This Row],[Security Name]],"P/E",TRUE),0)</f>
        <v>44.917400000000001</v>
      </c>
      <c r="J1127" s="17" cm="1">
        <f t="array" aca="1" ref="J1127" ca="1">IFERROR(_FV(STable[[#This Row],[Security Name]],"Beta"),0)</f>
        <v>1.5696000000000001</v>
      </c>
    </row>
    <row r="1128" spans="1:10" x14ac:dyDescent="0.3">
      <c r="A1128" t="s">
        <v>1380</v>
      </c>
      <c r="B1128" t="e" vm="1127">
        <v>#VALUE!</v>
      </c>
      <c r="C1128" t="s">
        <v>3614</v>
      </c>
      <c r="D1128" t="s">
        <v>3870</v>
      </c>
      <c r="E1128">
        <v>3350</v>
      </c>
      <c r="F1128" cm="1">
        <f t="array" aca="1" ref="F1128" ca="1">IFERROR(_FV(STable[[#This Row],[Security Name]],"Market cap",TRUE),_FV(STable[[#This Row],[Security Name]],"Volume average",TRUE)*STable[[#This Row],[Price]])</f>
        <v>929929983</v>
      </c>
      <c r="G1128" s="4" cm="1">
        <f t="array" aca="1" ref="G1128" ca="1">_FV(STable[[#This Row],[Security Name]],"Price")</f>
        <v>20.245000000000001</v>
      </c>
      <c r="H1128" s="1" cm="1">
        <f t="array" aca="1" ref="H1128" ca="1">IFERROR(_FV(STable[[#This Row],[Security Name]],"Change (%)",TRUE),0)</f>
        <v>6.6649E-2</v>
      </c>
      <c r="I1128" s="17" cm="1">
        <f t="array" aca="1" ref="I1128" ca="1">IFERROR(_FV(STable[[#This Row],[Security Name]],"P/E",TRUE),0)</f>
        <v>0</v>
      </c>
      <c r="J1128" s="17" cm="1">
        <f t="array" aca="1" ref="J1128" ca="1">IFERROR(_FV(STable[[#This Row],[Security Name]],"Beta"),0)</f>
        <v>0.93540000000000001</v>
      </c>
    </row>
    <row r="1129" spans="1:10" x14ac:dyDescent="0.3">
      <c r="A1129" t="s">
        <v>283</v>
      </c>
      <c r="B1129" t="e" vm="1128">
        <v>#VALUE!</v>
      </c>
      <c r="C1129" t="s">
        <v>3614</v>
      </c>
      <c r="D1129" t="s">
        <v>3953</v>
      </c>
      <c r="E1129">
        <v>3290</v>
      </c>
      <c r="F1129" cm="1">
        <f t="array" aca="1" ref="F1129" ca="1">IFERROR(_FV(STable[[#This Row],[Security Name]],"Market cap",TRUE),_FV(STable[[#This Row],[Security Name]],"Volume average",TRUE)*STable[[#This Row],[Price]])</f>
        <v>9900393133</v>
      </c>
      <c r="G1129" s="4" cm="1">
        <f t="array" aca="1" ref="G1129" ca="1">_FV(STable[[#This Row],[Security Name]],"Price")</f>
        <v>123.16500000000001</v>
      </c>
      <c r="H1129" s="1" cm="1">
        <f t="array" aca="1" ref="H1129" ca="1">IFERROR(_FV(STable[[#This Row],[Security Name]],"Change (%)",TRUE),0)</f>
        <v>4.5011000000000002E-2</v>
      </c>
      <c r="I1129" s="17" cm="1">
        <f t="array" aca="1" ref="I1129" ca="1">IFERROR(_FV(STable[[#This Row],[Security Name]],"P/E",TRUE),0)</f>
        <v>0</v>
      </c>
      <c r="J1129" s="17" cm="1">
        <f t="array" aca="1" ref="J1129" ca="1">IFERROR(_FV(STable[[#This Row],[Security Name]],"Beta"),0)</f>
        <v>1.3396999999999999</v>
      </c>
    </row>
    <row r="1130" spans="1:10" x14ac:dyDescent="0.3">
      <c r="A1130" t="s">
        <v>790</v>
      </c>
      <c r="B1130" t="e" vm="1129">
        <v>#VALUE!</v>
      </c>
      <c r="C1130" t="s">
        <v>3614</v>
      </c>
      <c r="D1130" t="s">
        <v>3876</v>
      </c>
      <c r="E1130">
        <v>3310</v>
      </c>
      <c r="F1130" cm="1">
        <f t="array" aca="1" ref="F1130" ca="1">IFERROR(_FV(STable[[#This Row],[Security Name]],"Market cap",TRUE),_FV(STable[[#This Row],[Security Name]],"Volume average",TRUE)*STable[[#This Row],[Price]])</f>
        <v>1163005065</v>
      </c>
      <c r="G1130" s="4" cm="1">
        <f t="array" aca="1" ref="G1130" ca="1">_FV(STable[[#This Row],[Security Name]],"Price")</f>
        <v>39.21</v>
      </c>
      <c r="H1130" s="1" cm="1">
        <f t="array" aca="1" ref="H1130" ca="1">IFERROR(_FV(STable[[#This Row],[Security Name]],"Change (%)",TRUE),0)</f>
        <v>4.1988000000000004E-2</v>
      </c>
      <c r="I1130" s="17" cm="1">
        <f t="array" aca="1" ref="I1130" ca="1">IFERROR(_FV(STable[[#This Row],[Security Name]],"P/E",TRUE),0)</f>
        <v>12.275399999999999</v>
      </c>
      <c r="J1130" s="17" cm="1">
        <f t="array" aca="1" ref="J1130" ca="1">IFERROR(_FV(STable[[#This Row],[Security Name]],"Beta"),0)</f>
        <v>1.2894000000000001</v>
      </c>
    </row>
    <row r="1131" spans="1:10" x14ac:dyDescent="0.3">
      <c r="A1131" t="s">
        <v>296</v>
      </c>
      <c r="B1131" t="e" vm="1130">
        <v>#VALUE!</v>
      </c>
      <c r="C1131" t="s">
        <v>3614</v>
      </c>
      <c r="D1131" t="s">
        <v>3624</v>
      </c>
      <c r="E1131">
        <v>3420</v>
      </c>
      <c r="F1131" cm="1">
        <f t="array" aca="1" ref="F1131" ca="1">IFERROR(_FV(STable[[#This Row],[Security Name]],"Market cap",TRUE),_FV(STable[[#This Row],[Security Name]],"Volume average",TRUE)*STable[[#This Row],[Price]])</f>
        <v>7298138553</v>
      </c>
      <c r="G1131" s="4" cm="1">
        <f t="array" aca="1" ref="G1131" ca="1">_FV(STable[[#This Row],[Security Name]],"Price")</f>
        <v>177.16499999999999</v>
      </c>
      <c r="H1131" s="1" cm="1">
        <f t="array" aca="1" ref="H1131" ca="1">IFERROR(_FV(STable[[#This Row],[Security Name]],"Change (%)",TRUE),0)</f>
        <v>4.3006000000000003E-2</v>
      </c>
      <c r="I1131" s="17" cm="1">
        <f t="array" aca="1" ref="I1131" ca="1">IFERROR(_FV(STable[[#This Row],[Security Name]],"P/E",TRUE),0)</f>
        <v>21.4693</v>
      </c>
      <c r="J1131" s="17" cm="1">
        <f t="array" aca="1" ref="J1131" ca="1">IFERROR(_FV(STable[[#This Row],[Security Name]],"Beta"),0)</f>
        <v>1.2950999999999999</v>
      </c>
    </row>
    <row r="1132" spans="1:10" x14ac:dyDescent="0.3">
      <c r="A1132" t="s">
        <v>989</v>
      </c>
      <c r="B1132" t="e" vm="1131">
        <v>#VALUE!</v>
      </c>
      <c r="C1132" t="s">
        <v>3614</v>
      </c>
      <c r="D1132" t="s">
        <v>4008</v>
      </c>
      <c r="E1132">
        <v>3211</v>
      </c>
      <c r="F1132" cm="1">
        <f t="array" aca="1" ref="F1132" ca="1">IFERROR(_FV(STable[[#This Row],[Security Name]],"Market cap",TRUE),_FV(STable[[#This Row],[Security Name]],"Volume average",TRUE)*STable[[#This Row],[Price]])</f>
        <v>1981657750</v>
      </c>
      <c r="G1132" s="4" cm="1">
        <f t="array" aca="1" ref="G1132" ca="1">_FV(STable[[#This Row],[Security Name]],"Price")</f>
        <v>44.295000000000002</v>
      </c>
      <c r="H1132" s="1" cm="1">
        <f t="array" aca="1" ref="H1132" ca="1">IFERROR(_FV(STable[[#This Row],[Security Name]],"Change (%)",TRUE),0)</f>
        <v>4.4219999999999997E-3</v>
      </c>
      <c r="I1132" s="17" cm="1">
        <f t="array" aca="1" ref="I1132" ca="1">IFERROR(_FV(STable[[#This Row],[Security Name]],"P/E",TRUE),0)</f>
        <v>12.981400000000001</v>
      </c>
      <c r="J1132" s="17" cm="1">
        <f t="array" aca="1" ref="J1132" ca="1">IFERROR(_FV(STable[[#This Row],[Security Name]],"Beta"),0)</f>
        <v>1.4964999999999999</v>
      </c>
    </row>
    <row r="1133" spans="1:10" x14ac:dyDescent="0.3">
      <c r="A1133" t="s">
        <v>664</v>
      </c>
      <c r="B1133" t="e" vm="1132">
        <v>#VALUE!</v>
      </c>
      <c r="C1133" t="s">
        <v>3614</v>
      </c>
      <c r="D1133" t="s">
        <v>4020</v>
      </c>
      <c r="E1133">
        <v>2400</v>
      </c>
      <c r="F1133" cm="1">
        <f t="array" aca="1" ref="F1133" ca="1">IFERROR(_FV(STable[[#This Row],[Security Name]],"Market cap",TRUE),_FV(STable[[#This Row],[Security Name]],"Volume average",TRUE)*STable[[#This Row],[Price]])</f>
        <v>4445410310</v>
      </c>
      <c r="G1133" s="4" cm="1">
        <f t="array" aca="1" ref="G1133" ca="1">_FV(STable[[#This Row],[Security Name]],"Price")</f>
        <v>42.79</v>
      </c>
      <c r="H1133" s="1" cm="1">
        <f t="array" aca="1" ref="H1133" ca="1">IFERROR(_FV(STable[[#This Row],[Security Name]],"Change (%)",TRUE),0)</f>
        <v>4.0106999999999997E-2</v>
      </c>
      <c r="I1133" s="17" cm="1">
        <f t="array" aca="1" ref="I1133" ca="1">IFERROR(_FV(STable[[#This Row],[Security Name]],"P/E",TRUE),0)</f>
        <v>24.082599999999999</v>
      </c>
      <c r="J1133" s="17" cm="1">
        <f t="array" aca="1" ref="J1133" ca="1">IFERROR(_FV(STable[[#This Row],[Security Name]],"Beta"),0)</f>
        <v>1.581</v>
      </c>
    </row>
    <row r="1134" spans="1:10" x14ac:dyDescent="0.3">
      <c r="A1134" t="s">
        <v>471</v>
      </c>
      <c r="B1134" t="e" vm="1133">
        <v>#VALUE!</v>
      </c>
      <c r="C1134" t="s">
        <v>3614</v>
      </c>
      <c r="D1134" t="s">
        <v>4030</v>
      </c>
      <c r="E1134">
        <v>2421</v>
      </c>
      <c r="F1134" cm="1">
        <f t="array" aca="1" ref="F1134" ca="1">IFERROR(_FV(STable[[#This Row],[Security Name]],"Market cap",TRUE),_FV(STable[[#This Row],[Security Name]],"Volume average",TRUE)*STable[[#This Row],[Price]])</f>
        <v>5483745380</v>
      </c>
      <c r="G1134" s="4" cm="1">
        <f t="array" aca="1" ref="G1134" ca="1">_FV(STable[[#This Row],[Security Name]],"Price")</f>
        <v>96.545000000000002</v>
      </c>
      <c r="H1134" s="1" cm="1">
        <f t="array" aca="1" ref="H1134" ca="1">IFERROR(_FV(STable[[#This Row],[Security Name]],"Change (%)",TRUE),0)</f>
        <v>4.7579999999999997E-2</v>
      </c>
      <c r="I1134" s="17" cm="1">
        <f t="array" aca="1" ref="I1134" ca="1">IFERROR(_FV(STable[[#This Row],[Security Name]],"P/E",TRUE),0)</f>
        <v>19.406400000000001</v>
      </c>
      <c r="J1134" s="17" cm="1">
        <f t="array" aca="1" ref="J1134" ca="1">IFERROR(_FV(STable[[#This Row],[Security Name]],"Beta"),0)</f>
        <v>1.3658999999999999</v>
      </c>
    </row>
    <row r="1135" spans="1:10" x14ac:dyDescent="0.3">
      <c r="A1135" t="s">
        <v>926</v>
      </c>
      <c r="B1135" t="e" vm="1134">
        <v>#VALUE!</v>
      </c>
      <c r="C1135" t="s">
        <v>3614</v>
      </c>
      <c r="D1135" t="s">
        <v>3724</v>
      </c>
      <c r="E1135">
        <v>3990</v>
      </c>
      <c r="F1135" cm="1">
        <f t="array" aca="1" ref="F1135" ca="1">IFERROR(_FV(STable[[#This Row],[Security Name]],"Market cap",TRUE),_FV(STable[[#This Row],[Security Name]],"Volume average",TRUE)*STable[[#This Row],[Price]])</f>
        <v>3986046576</v>
      </c>
      <c r="G1135" s="4" cm="1">
        <f t="array" aca="1" ref="G1135" ca="1">_FV(STable[[#This Row],[Security Name]],"Price")</f>
        <v>84.4</v>
      </c>
      <c r="H1135" s="1" cm="1">
        <f t="array" aca="1" ref="H1135" ca="1">IFERROR(_FV(STable[[#This Row],[Security Name]],"Change (%)",TRUE),0)</f>
        <v>2.4272000000000002E-2</v>
      </c>
      <c r="I1135" s="17" cm="1">
        <f t="array" aca="1" ref="I1135" ca="1">IFERROR(_FV(STable[[#This Row],[Security Name]],"P/E",TRUE),0)</f>
        <v>19.848099999999999</v>
      </c>
      <c r="J1135" s="17" cm="1">
        <f t="array" aca="1" ref="J1135" ca="1">IFERROR(_FV(STable[[#This Row],[Security Name]],"Beta"),0)</f>
        <v>0.63260000000000005</v>
      </c>
    </row>
    <row r="1136" spans="1:10" x14ac:dyDescent="0.3">
      <c r="A1136" t="s">
        <v>685</v>
      </c>
      <c r="B1136" t="e" vm="1135">
        <v>#VALUE!</v>
      </c>
      <c r="C1136" t="s">
        <v>3614</v>
      </c>
      <c r="D1136" t="s">
        <v>686</v>
      </c>
      <c r="E1136">
        <v>2750</v>
      </c>
      <c r="F1136" cm="1">
        <f t="array" aca="1" ref="F1136" ca="1">IFERROR(_FV(STable[[#This Row],[Security Name]],"Market cap",TRUE),_FV(STable[[#This Row],[Security Name]],"Volume average",TRUE)*STable[[#This Row],[Price]])</f>
        <v>1978757281</v>
      </c>
      <c r="G1136" s="4" cm="1">
        <f t="array" aca="1" ref="G1136" ca="1">_FV(STable[[#This Row],[Security Name]],"Price")</f>
        <v>81.48</v>
      </c>
      <c r="H1136" s="1" cm="1">
        <f t="array" aca="1" ref="H1136" ca="1">IFERROR(_FV(STable[[#This Row],[Security Name]],"Change (%)",TRUE),0)</f>
        <v>2.9047999999999997E-2</v>
      </c>
      <c r="I1136" s="17" cm="1">
        <f t="array" aca="1" ref="I1136" ca="1">IFERROR(_FV(STable[[#This Row],[Security Name]],"P/E",TRUE),0)</f>
        <v>91.079800000000006</v>
      </c>
      <c r="J1136" s="17" cm="1">
        <f t="array" aca="1" ref="J1136" ca="1">IFERROR(_FV(STable[[#This Row],[Security Name]],"Beta"),0)</f>
        <v>1.736</v>
      </c>
    </row>
    <row r="1137" spans="1:10" x14ac:dyDescent="0.3">
      <c r="A1137" t="s">
        <v>1707</v>
      </c>
      <c r="B1137" t="e" vm="1136">
        <v>#VALUE!</v>
      </c>
      <c r="C1137" t="s">
        <v>3614</v>
      </c>
      <c r="D1137" t="s">
        <v>3619</v>
      </c>
      <c r="E1137">
        <v>2780</v>
      </c>
      <c r="F1137" cm="1">
        <f t="array" aca="1" ref="F1137" ca="1">IFERROR(_FV(STable[[#This Row],[Security Name]],"Market cap",TRUE),_FV(STable[[#This Row],[Security Name]],"Volume average",TRUE)*STable[[#This Row],[Price]])</f>
        <v>1390462942</v>
      </c>
      <c r="G1137" s="4" cm="1">
        <f t="array" aca="1" ref="G1137" ca="1">_FV(STable[[#This Row],[Security Name]],"Price")</f>
        <v>30.43</v>
      </c>
      <c r="H1137" s="1" cm="1">
        <f t="array" aca="1" ref="H1137" ca="1">IFERROR(_FV(STable[[#This Row],[Security Name]],"Change (%)",TRUE),0)</f>
        <v>4.2123000000000001E-2</v>
      </c>
      <c r="I1137" s="17" cm="1">
        <f t="array" aca="1" ref="I1137" ca="1">IFERROR(_FV(STable[[#This Row],[Security Name]],"P/E",TRUE),0)</f>
        <v>16.857800000000001</v>
      </c>
      <c r="J1137" s="17" cm="1">
        <f t="array" aca="1" ref="J1137" ca="1">IFERROR(_FV(STable[[#This Row],[Security Name]],"Beta"),0)</f>
        <v>1.2934000000000001</v>
      </c>
    </row>
    <row r="1138" spans="1:10" x14ac:dyDescent="0.3">
      <c r="A1138" t="s">
        <v>1794</v>
      </c>
      <c r="B1138" t="e" vm="1137">
        <v>#VALUE!</v>
      </c>
      <c r="C1138" t="s">
        <v>3614</v>
      </c>
      <c r="D1138" t="s">
        <v>3775</v>
      </c>
      <c r="E1138">
        <v>2761</v>
      </c>
      <c r="F1138" cm="1">
        <f t="array" aca="1" ref="F1138" ca="1">IFERROR(_FV(STable[[#This Row],[Security Name]],"Market cap",TRUE),_FV(STable[[#This Row],[Security Name]],"Volume average",TRUE)*STable[[#This Row],[Price]])</f>
        <v>547843564</v>
      </c>
      <c r="G1138" s="4" cm="1">
        <f t="array" aca="1" ref="G1138" ca="1">_FV(STable[[#This Row],[Security Name]],"Price")</f>
        <v>21.66</v>
      </c>
      <c r="H1138" s="1" cm="1">
        <f t="array" aca="1" ref="H1138" ca="1">IFERROR(_FV(STable[[#This Row],[Security Name]],"Change (%)",TRUE),0)</f>
        <v>1.6424000000000001E-2</v>
      </c>
      <c r="I1138" s="17" cm="1">
        <f t="array" aca="1" ref="I1138" ca="1">IFERROR(_FV(STable[[#This Row],[Security Name]],"P/E",TRUE),0)</f>
        <v>13.0718</v>
      </c>
      <c r="J1138" s="17" cm="1">
        <f t="array" aca="1" ref="J1138" ca="1">IFERROR(_FV(STable[[#This Row],[Security Name]],"Beta"),0)</f>
        <v>0.30230000000000001</v>
      </c>
    </row>
    <row r="1139" spans="1:10" x14ac:dyDescent="0.3">
      <c r="A1139" t="s">
        <v>1159</v>
      </c>
      <c r="B1139" t="e" vm="1138">
        <v>#VALUE!</v>
      </c>
      <c r="C1139" t="s">
        <v>3614</v>
      </c>
      <c r="D1139" t="s">
        <v>4020</v>
      </c>
      <c r="E1139">
        <v>2400</v>
      </c>
      <c r="F1139" cm="1">
        <f t="array" aca="1" ref="F1139" ca="1">IFERROR(_FV(STable[[#This Row],[Security Name]],"Market cap",TRUE),_FV(STable[[#This Row],[Security Name]],"Volume average",TRUE)*STable[[#This Row],[Price]])</f>
        <v>729206943</v>
      </c>
      <c r="G1139" s="4" cm="1">
        <f t="array" aca="1" ref="G1139" ca="1">_FV(STable[[#This Row],[Security Name]],"Price")</f>
        <v>37.71</v>
      </c>
      <c r="H1139" s="1" cm="1">
        <f t="array" aca="1" ref="H1139" ca="1">IFERROR(_FV(STable[[#This Row],[Security Name]],"Change (%)",TRUE),0)</f>
        <v>1.9740000000000001E-2</v>
      </c>
      <c r="I1139" s="17" cm="1">
        <f t="array" aca="1" ref="I1139" ca="1">IFERROR(_FV(STable[[#This Row],[Security Name]],"P/E",TRUE),0)</f>
        <v>13.648199999999999</v>
      </c>
      <c r="J1139" s="17" cm="1">
        <f t="array" aca="1" ref="J1139" ca="1">IFERROR(_FV(STable[[#This Row],[Security Name]],"Beta"),0)</f>
        <v>1.2525999999999999</v>
      </c>
    </row>
    <row r="1140" spans="1:10" x14ac:dyDescent="0.3">
      <c r="A1140" t="s">
        <v>1875</v>
      </c>
      <c r="B1140" t="e" vm="1139">
        <v>#VALUE!</v>
      </c>
      <c r="C1140" t="s">
        <v>3614</v>
      </c>
      <c r="D1140" t="s">
        <v>4128</v>
      </c>
      <c r="E1140">
        <v>2621</v>
      </c>
      <c r="F1140" cm="1">
        <f t="array" aca="1" ref="F1140" ca="1">IFERROR(_FV(STable[[#This Row],[Security Name]],"Market cap",TRUE),_FV(STable[[#This Row],[Security Name]],"Volume average",TRUE)*STable[[#This Row],[Price]])</f>
        <v>528935810</v>
      </c>
      <c r="G1140" s="4" cm="1">
        <f t="array" aca="1" ref="G1140" ca="1">_FV(STable[[#This Row],[Security Name]],"Price")</f>
        <v>9.64</v>
      </c>
      <c r="H1140" s="1" cm="1">
        <f t="array" aca="1" ref="H1140" ca="1">IFERROR(_FV(STable[[#This Row],[Security Name]],"Change (%)",TRUE),0)</f>
        <v>2.1185999999999997E-2</v>
      </c>
      <c r="I1140" s="17" cm="1">
        <f t="array" aca="1" ref="I1140" ca="1">IFERROR(_FV(STable[[#This Row],[Security Name]],"P/E",TRUE),0)</f>
        <v>0</v>
      </c>
      <c r="J1140" s="17" cm="1">
        <f t="array" aca="1" ref="J1140" ca="1">IFERROR(_FV(STable[[#This Row],[Security Name]],"Beta"),0)</f>
        <v>0.90839999999999999</v>
      </c>
    </row>
    <row r="1141" spans="1:10" x14ac:dyDescent="0.3">
      <c r="A1141" t="s">
        <v>2235</v>
      </c>
      <c r="B1141" t="e" vm="1140">
        <v>#VALUE!</v>
      </c>
      <c r="C1141" t="s">
        <v>3614</v>
      </c>
      <c r="D1141" t="s">
        <v>3678</v>
      </c>
      <c r="E1141">
        <v>3674</v>
      </c>
      <c r="F1141" cm="1">
        <f t="array" aca="1" ref="F1141" ca="1">IFERROR(_FV(STable[[#This Row],[Security Name]],"Market cap",TRUE),_FV(STable[[#This Row],[Security Name]],"Volume average",TRUE)*STable[[#This Row],[Price]])</f>
        <v>11772375271</v>
      </c>
      <c r="G1141" s="4" cm="1">
        <f t="array" aca="1" ref="G1141" ca="1">_FV(STable[[#This Row],[Security Name]],"Price")</f>
        <v>156.55000000000001</v>
      </c>
      <c r="H1141" s="1" cm="1">
        <f t="array" aca="1" ref="H1141" ca="1">IFERROR(_FV(STable[[#This Row],[Security Name]],"Change (%)",TRUE),0)</f>
        <v>-4.8939999999999999E-3</v>
      </c>
      <c r="I1141" s="17" cm="1">
        <f t="array" aca="1" ref="I1141" ca="1">IFERROR(_FV(STable[[#This Row],[Security Name]],"P/E",TRUE),0)</f>
        <v>0</v>
      </c>
      <c r="J1141" s="17" cm="1">
        <f t="array" aca="1" ref="J1141" ca="1">IFERROR(_FV(STable[[#This Row],[Security Name]],"Beta"),0)</f>
        <v>3.661</v>
      </c>
    </row>
    <row r="1142" spans="1:10" x14ac:dyDescent="0.3">
      <c r="A1142" t="s">
        <v>2687</v>
      </c>
      <c r="B1142" t="e" vm="1141">
        <v>#VALUE!</v>
      </c>
      <c r="C1142" t="s">
        <v>3614</v>
      </c>
      <c r="D1142" t="s">
        <v>4193</v>
      </c>
      <c r="E1142">
        <v>3661</v>
      </c>
      <c r="F1142" cm="1">
        <f t="array" aca="1" ref="F1142" ca="1">IFERROR(_FV(STable[[#This Row],[Security Name]],"Market cap",TRUE),_FV(STable[[#This Row],[Security Name]],"Volume average",TRUE)*STable[[#This Row],[Price]])</f>
        <v>1381553355</v>
      </c>
      <c r="G1142" s="4" cm="1">
        <f t="array" aca="1" ref="G1142" ca="1">_FV(STable[[#This Row],[Security Name]],"Price")</f>
        <v>17.12</v>
      </c>
      <c r="H1142" s="1" cm="1">
        <f t="array" aca="1" ref="H1142" ca="1">IFERROR(_FV(STable[[#This Row],[Security Name]],"Change (%)",TRUE),0)</f>
        <v>2.6995000000000002E-2</v>
      </c>
      <c r="I1142" s="17" cm="1">
        <f t="array" aca="1" ref="I1142" ca="1">IFERROR(_FV(STable[[#This Row],[Security Name]],"P/E",TRUE),0)</f>
        <v>0</v>
      </c>
      <c r="J1142" s="17" cm="1">
        <f t="array" aca="1" ref="J1142" ca="1">IFERROR(_FV(STable[[#This Row],[Security Name]],"Beta"),0)</f>
        <v>1.3839999999999999</v>
      </c>
    </row>
    <row r="1143" spans="1:10" x14ac:dyDescent="0.3">
      <c r="A1143" t="s">
        <v>2379</v>
      </c>
      <c r="B1143" t="e" vm="1142">
        <v>#VALUE!</v>
      </c>
      <c r="C1143" t="s">
        <v>3614</v>
      </c>
      <c r="D1143" t="s">
        <v>4193</v>
      </c>
      <c r="E1143">
        <v>3661</v>
      </c>
      <c r="F1143" cm="1">
        <f t="array" aca="1" ref="F1143" ca="1">IFERROR(_FV(STable[[#This Row],[Security Name]],"Market cap",TRUE),_FV(STable[[#This Row],[Security Name]],"Volume average",TRUE)*STable[[#This Row],[Price]])</f>
        <v>241933084</v>
      </c>
      <c r="G1143" s="4" cm="1">
        <f t="array" aca="1" ref="G1143" ca="1">_FV(STable[[#This Row],[Security Name]],"Price")</f>
        <v>9.0250000000000004</v>
      </c>
      <c r="H1143" s="1" cm="1">
        <f t="array" aca="1" ref="H1143" ca="1">IFERROR(_FV(STable[[#This Row],[Security Name]],"Change (%)",TRUE),0)</f>
        <v>1.2907E-2</v>
      </c>
      <c r="I1143" s="17" cm="1">
        <f t="array" aca="1" ref="I1143" ca="1">IFERROR(_FV(STable[[#This Row],[Security Name]],"P/E",TRUE),0)</f>
        <v>29.3401</v>
      </c>
      <c r="J1143" s="17" cm="1">
        <f t="array" aca="1" ref="J1143" ca="1">IFERROR(_FV(STable[[#This Row],[Security Name]],"Beta"),0)</f>
        <v>0.94499999999999995</v>
      </c>
    </row>
    <row r="1144" spans="1:10" x14ac:dyDescent="0.3">
      <c r="A1144" t="s">
        <v>1442</v>
      </c>
      <c r="B1144" t="e" vm="1143">
        <v>#VALUE!</v>
      </c>
      <c r="C1144" t="s">
        <v>3614</v>
      </c>
      <c r="D1144" t="s">
        <v>4065</v>
      </c>
      <c r="E1144">
        <v>3663</v>
      </c>
      <c r="F1144" cm="1">
        <f t="array" aca="1" ref="F1144" ca="1">IFERROR(_FV(STable[[#This Row],[Security Name]],"Market cap",TRUE),_FV(STable[[#This Row],[Security Name]],"Volume average",TRUE)*STable[[#This Row],[Price]])</f>
        <v>293592064</v>
      </c>
      <c r="G1144" s="4" cm="1">
        <f t="array" aca="1" ref="G1144" ca="1">_FV(STable[[#This Row],[Security Name]],"Price")</f>
        <v>22.754999999999999</v>
      </c>
      <c r="H1144" s="1" cm="1">
        <f t="array" aca="1" ref="H1144" ca="1">IFERROR(_FV(STable[[#This Row],[Security Name]],"Change (%)",TRUE),0)</f>
        <v>3.307E-3</v>
      </c>
      <c r="I1144" s="17" cm="1">
        <f t="array" aca="1" ref="I1144" ca="1">IFERROR(_FV(STable[[#This Row],[Security Name]],"P/E",TRUE),0)</f>
        <v>20.351500000000001</v>
      </c>
      <c r="J1144" s="17" cm="1">
        <f t="array" aca="1" ref="J1144" ca="1">IFERROR(_FV(STable[[#This Row],[Security Name]],"Beta"),0)</f>
        <v>0.83460000000000001</v>
      </c>
    </row>
    <row r="1145" spans="1:10" x14ac:dyDescent="0.3">
      <c r="A1145" t="s">
        <v>2109</v>
      </c>
      <c r="B1145" t="e" vm="1144">
        <v>#VALUE!</v>
      </c>
      <c r="C1145" t="s">
        <v>3614</v>
      </c>
      <c r="D1145" t="s">
        <v>4065</v>
      </c>
      <c r="E1145">
        <v>3663</v>
      </c>
      <c r="F1145" cm="1">
        <f t="array" aca="1" ref="F1145" ca="1">IFERROR(_FV(STable[[#This Row],[Security Name]],"Market cap",TRUE),_FV(STable[[#This Row],[Security Name]],"Volume average",TRUE)*STable[[#This Row],[Price]])</f>
        <v>359736065</v>
      </c>
      <c r="G1145" s="4" cm="1">
        <f t="array" aca="1" ref="G1145" ca="1">_FV(STable[[#This Row],[Security Name]],"Price")</f>
        <v>95.03</v>
      </c>
      <c r="H1145" s="1" cm="1">
        <f t="array" aca="1" ref="H1145" ca="1">IFERROR(_FV(STable[[#This Row],[Security Name]],"Change (%)",TRUE),0)</f>
        <v>-1.9803999999999999E-2</v>
      </c>
      <c r="I1145" s="17" cm="1">
        <f t="array" aca="1" ref="I1145" ca="1">IFERROR(_FV(STable[[#This Row],[Security Name]],"P/E",TRUE),0)</f>
        <v>28.8127</v>
      </c>
      <c r="J1145" s="17" cm="1">
        <f t="array" aca="1" ref="J1145" ca="1">IFERROR(_FV(STable[[#This Row],[Security Name]],"Beta"),0)</f>
        <v>0.65969999999999995</v>
      </c>
    </row>
    <row r="1146" spans="1:10" x14ac:dyDescent="0.3">
      <c r="A1146" t="s">
        <v>1070</v>
      </c>
      <c r="B1146" t="e" vm="1145">
        <v>#VALUE!</v>
      </c>
      <c r="C1146" t="s">
        <v>3614</v>
      </c>
      <c r="D1146" t="s">
        <v>4193</v>
      </c>
      <c r="E1146">
        <v>3661</v>
      </c>
      <c r="F1146" cm="1">
        <f t="array" aca="1" ref="F1146" ca="1">IFERROR(_FV(STable[[#This Row],[Security Name]],"Market cap",TRUE),_FV(STable[[#This Row],[Security Name]],"Volume average",TRUE)*STable[[#This Row],[Price]])</f>
        <v>71732115312</v>
      </c>
      <c r="G1146" s="4" cm="1">
        <f t="array" aca="1" ref="G1146" ca="1">_FV(STable[[#This Row],[Security Name]],"Price")</f>
        <v>507.30500000000001</v>
      </c>
      <c r="H1146" s="1" cm="1">
        <f t="array" aca="1" ref="H1146" ca="1">IFERROR(_FV(STable[[#This Row],[Security Name]],"Change (%)",TRUE),0)</f>
        <v>2.4506999999999998E-2</v>
      </c>
      <c r="I1146" s="17" cm="1">
        <f t="array" aca="1" ref="I1146" ca="1">IFERROR(_FV(STable[[#This Row],[Security Name]],"P/E",TRUE),0)</f>
        <v>322.15980000000002</v>
      </c>
      <c r="J1146" s="17" cm="1">
        <f t="array" aca="1" ref="J1146" ca="1">IFERROR(_FV(STable[[#This Row],[Security Name]],"Beta"),0)</f>
        <v>1.1724000000000001</v>
      </c>
    </row>
    <row r="1147" spans="1:10" x14ac:dyDescent="0.3">
      <c r="A1147" t="s">
        <v>1315</v>
      </c>
      <c r="B1147" t="e" vm="1146">
        <v>#VALUE!</v>
      </c>
      <c r="C1147" t="s">
        <v>3614</v>
      </c>
      <c r="D1147" t="s">
        <v>4193</v>
      </c>
      <c r="E1147">
        <v>3661</v>
      </c>
      <c r="F1147" cm="1">
        <f t="array" aca="1" ref="F1147" ca="1">IFERROR(_FV(STable[[#This Row],[Security Name]],"Market cap",TRUE),_FV(STable[[#This Row],[Security Name]],"Volume average",TRUE)*STable[[#This Row],[Price]])</f>
        <v>410257115</v>
      </c>
      <c r="G1147" s="4" cm="1">
        <f t="array" aca="1" ref="G1147" ca="1">_FV(STable[[#This Row],[Security Name]],"Price")</f>
        <v>29.977699999999999</v>
      </c>
      <c r="H1147" s="1" cm="1">
        <f t="array" aca="1" ref="H1147" ca="1">IFERROR(_FV(STable[[#This Row],[Security Name]],"Change (%)",TRUE),0)</f>
        <v>3.8369E-2</v>
      </c>
      <c r="I1147" s="17" cm="1">
        <f t="array" aca="1" ref="I1147" ca="1">IFERROR(_FV(STable[[#This Row],[Security Name]],"P/E",TRUE),0)</f>
        <v>52.353700000000003</v>
      </c>
      <c r="J1147" s="17" cm="1">
        <f t="array" aca="1" ref="J1147" ca="1">IFERROR(_FV(STable[[#This Row],[Security Name]],"Beta"),0)</f>
        <v>1.9497</v>
      </c>
    </row>
    <row r="1148" spans="1:10" x14ac:dyDescent="0.3">
      <c r="A1148" t="s">
        <v>2667</v>
      </c>
      <c r="B1148" t="e" vm="1147">
        <v>#VALUE!</v>
      </c>
      <c r="C1148" t="s">
        <v>3614</v>
      </c>
      <c r="D1148" t="s">
        <v>4065</v>
      </c>
      <c r="E1148">
        <v>3663</v>
      </c>
      <c r="F1148" cm="1">
        <f t="array" aca="1" ref="F1148" ca="1">IFERROR(_FV(STable[[#This Row],[Security Name]],"Market cap",TRUE),_FV(STable[[#This Row],[Security Name]],"Volume average",TRUE)*STable[[#This Row],[Price]])</f>
        <v>38079420840</v>
      </c>
      <c r="G1148" s="4" cm="1">
        <f t="array" aca="1" ref="G1148" ca="1">_FV(STable[[#This Row],[Security Name]],"Price")</f>
        <v>11.295</v>
      </c>
      <c r="H1148" s="1" cm="1">
        <f t="array" aca="1" ref="H1148" ca="1">IFERROR(_FV(STable[[#This Row],[Security Name]],"Change (%)",TRUE),0)</f>
        <v>-7.1135000000000004E-2</v>
      </c>
      <c r="I1148" s="17" cm="1">
        <f t="array" aca="1" ref="I1148" ca="1">IFERROR(_FV(STable[[#This Row],[Security Name]],"P/E",TRUE),0)</f>
        <v>12.2042</v>
      </c>
      <c r="J1148" s="17" cm="1">
        <f t="array" aca="1" ref="J1148" ca="1">IFERROR(_FV(STable[[#This Row],[Security Name]],"Beta"),0)</f>
        <v>0.93959999999999999</v>
      </c>
    </row>
    <row r="1149" spans="1:10" x14ac:dyDescent="0.3">
      <c r="A1149" t="s">
        <v>2252</v>
      </c>
      <c r="B1149" t="e" vm="1148">
        <v>#VALUE!</v>
      </c>
      <c r="C1149" t="s">
        <v>3614</v>
      </c>
      <c r="D1149" t="s">
        <v>4065</v>
      </c>
      <c r="E1149">
        <v>3663</v>
      </c>
      <c r="F1149" cm="1">
        <f t="array" aca="1" ref="F1149" ca="1">IFERROR(_FV(STable[[#This Row],[Security Name]],"Market cap",TRUE),_FV(STable[[#This Row],[Security Name]],"Volume average",TRUE)*STable[[#This Row],[Price]])</f>
        <v>1162506108</v>
      </c>
      <c r="G1149" s="4" cm="1">
        <f t="array" aca="1" ref="G1149" ca="1">_FV(STable[[#This Row],[Security Name]],"Price")</f>
        <v>10.545</v>
      </c>
      <c r="H1149" s="1" cm="1">
        <f t="array" aca="1" ref="H1149" ca="1">IFERROR(_FV(STable[[#This Row],[Security Name]],"Change (%)",TRUE),0)</f>
        <v>3.1800000000000002E-2</v>
      </c>
      <c r="I1149" s="17" cm="1">
        <f t="array" aca="1" ref="I1149" ca="1">IFERROR(_FV(STable[[#This Row],[Security Name]],"P/E",TRUE),0)</f>
        <v>1318.125</v>
      </c>
      <c r="J1149" s="17" cm="1">
        <f t="array" aca="1" ref="J1149" ca="1">IFERROR(_FV(STable[[#This Row],[Security Name]],"Beta"),0)</f>
        <v>1.1527000000000001</v>
      </c>
    </row>
    <row r="1150" spans="1:10" x14ac:dyDescent="0.3">
      <c r="A1150" t="s">
        <v>2578</v>
      </c>
      <c r="B1150" t="e" vm="1149">
        <v>#VALUE!</v>
      </c>
      <c r="C1150" t="s">
        <v>3614</v>
      </c>
      <c r="D1150" t="s">
        <v>3796</v>
      </c>
      <c r="E1150">
        <v>3669</v>
      </c>
      <c r="F1150" cm="1">
        <f t="array" aca="1" ref="F1150" ca="1">IFERROR(_FV(STable[[#This Row],[Security Name]],"Market cap",TRUE),_FV(STable[[#This Row],[Security Name]],"Volume average",TRUE)*STable[[#This Row],[Price]])</f>
        <v>246203357</v>
      </c>
      <c r="G1150" s="4" cm="1">
        <f t="array" aca="1" ref="G1150" ca="1">_FV(STable[[#This Row],[Security Name]],"Price")</f>
        <v>15.18</v>
      </c>
      <c r="H1150" s="1" cm="1">
        <f t="array" aca="1" ref="H1150" ca="1">IFERROR(_FV(STable[[#This Row],[Security Name]],"Change (%)",TRUE),0)</f>
        <v>3.5471000000000003E-2</v>
      </c>
      <c r="I1150" s="17" cm="1">
        <f t="array" aca="1" ref="I1150" ca="1">IFERROR(_FV(STable[[#This Row],[Security Name]],"P/E",TRUE),0)</f>
        <v>0</v>
      </c>
      <c r="J1150" s="17" cm="1">
        <f t="array" aca="1" ref="J1150" ca="1">IFERROR(_FV(STable[[#This Row],[Security Name]],"Beta"),0)</f>
        <v>1.5014000000000001</v>
      </c>
    </row>
    <row r="1151" spans="1:10" x14ac:dyDescent="0.3">
      <c r="A1151" t="s">
        <v>1102</v>
      </c>
      <c r="B1151" t="e" vm="1150">
        <v>#VALUE!</v>
      </c>
      <c r="C1151" t="s">
        <v>3614</v>
      </c>
      <c r="D1151" t="s">
        <v>3796</v>
      </c>
      <c r="E1151">
        <v>3669</v>
      </c>
      <c r="F1151" cm="1">
        <f t="array" aca="1" ref="F1151" ca="1">IFERROR(_FV(STable[[#This Row],[Security Name]],"Market cap",TRUE),_FV(STable[[#This Row],[Security Name]],"Volume average",TRUE)*STable[[#This Row],[Price]])</f>
        <v>63231126000</v>
      </c>
      <c r="G1151" s="4" cm="1">
        <f t="array" aca="1" ref="G1151" ca="1">_FV(STable[[#This Row],[Security Name]],"Price")</f>
        <v>885.59</v>
      </c>
      <c r="H1151" s="1" cm="1">
        <f t="array" aca="1" ref="H1151" ca="1">IFERROR(_FV(STable[[#This Row],[Security Name]],"Change (%)",TRUE),0)</f>
        <v>-6.3170000000000006E-3</v>
      </c>
      <c r="I1151" s="17" cm="1">
        <f t="array" aca="1" ref="I1151" ca="1">IFERROR(_FV(STable[[#This Row],[Security Name]],"P/E",TRUE),0)</f>
        <v>270.78949999999998</v>
      </c>
      <c r="J1151" s="17" cm="1">
        <f t="array" aca="1" ref="J1151" ca="1">IFERROR(_FV(STable[[#This Row],[Security Name]],"Beta"),0)</f>
        <v>1.5279</v>
      </c>
    </row>
    <row r="1152" spans="1:10" x14ac:dyDescent="0.3">
      <c r="A1152" t="s">
        <v>97</v>
      </c>
      <c r="B1152" t="e" vm="1151">
        <v>#VALUE!</v>
      </c>
      <c r="C1152" t="s">
        <v>3614</v>
      </c>
      <c r="D1152" t="s">
        <v>4065</v>
      </c>
      <c r="E1152">
        <v>3663</v>
      </c>
      <c r="F1152" cm="1">
        <f t="array" aca="1" ref="F1152" ca="1">IFERROR(_FV(STable[[#This Row],[Security Name]],"Market cap",TRUE),_FV(STable[[#This Row],[Security Name]],"Volume average",TRUE)*STable[[#This Row],[Price]])</f>
        <v>73383875508</v>
      </c>
      <c r="G1152" s="4" cm="1">
        <f t="array" aca="1" ref="G1152" ca="1">_FV(STable[[#This Row],[Security Name]],"Price")</f>
        <v>441.53</v>
      </c>
      <c r="H1152" s="1" cm="1">
        <f t="array" aca="1" ref="H1152" ca="1">IFERROR(_FV(STable[[#This Row],[Security Name]],"Change (%)",TRUE),0)</f>
        <v>-6.5919999999999998E-3</v>
      </c>
      <c r="I1152" s="17" cm="1">
        <f t="array" aca="1" ref="I1152" ca="1">IFERROR(_FV(STable[[#This Row],[Security Name]],"P/E",TRUE),0)</f>
        <v>34.627400000000002</v>
      </c>
      <c r="J1152" s="17" cm="1">
        <f t="array" aca="1" ref="J1152" ca="1">IFERROR(_FV(STable[[#This Row],[Security Name]],"Beta"),0)</f>
        <v>0.97719999999999996</v>
      </c>
    </row>
    <row r="1153" spans="1:10" x14ac:dyDescent="0.3">
      <c r="A1153" t="s">
        <v>2178</v>
      </c>
      <c r="B1153" t="e" vm="1152">
        <v>#VALUE!</v>
      </c>
      <c r="C1153" t="s">
        <v>3614</v>
      </c>
      <c r="D1153" t="s">
        <v>4193</v>
      </c>
      <c r="E1153">
        <v>3661</v>
      </c>
      <c r="F1153" cm="1">
        <f t="array" aca="1" ref="F1153" ca="1">IFERROR(_FV(STable[[#This Row],[Security Name]],"Market cap",TRUE),_FV(STable[[#This Row],[Security Name]],"Volume average",TRUE)*STable[[#This Row],[Price]])</f>
        <v>755822037</v>
      </c>
      <c r="G1153" s="4" cm="1">
        <f t="array" aca="1" ref="G1153" ca="1">_FV(STable[[#This Row],[Security Name]],"Price")</f>
        <v>26.885000000000002</v>
      </c>
      <c r="H1153" s="1" cm="1">
        <f t="array" aca="1" ref="H1153" ca="1">IFERROR(_FV(STable[[#This Row],[Security Name]],"Change (%)",TRUE),0)</f>
        <v>3.2847000000000001E-2</v>
      </c>
      <c r="I1153" s="17" cm="1">
        <f t="array" aca="1" ref="I1153" ca="1">IFERROR(_FV(STable[[#This Row],[Security Name]],"P/E",TRUE),0)</f>
        <v>0</v>
      </c>
      <c r="J1153" s="17" cm="1">
        <f t="array" aca="1" ref="J1153" ca="1">IFERROR(_FV(STable[[#This Row],[Security Name]],"Beta"),0)</f>
        <v>1.2077</v>
      </c>
    </row>
    <row r="1154" spans="1:10" x14ac:dyDescent="0.3">
      <c r="A1154" t="s">
        <v>2524</v>
      </c>
      <c r="B1154" t="e" vm="1153">
        <v>#VALUE!</v>
      </c>
      <c r="C1154" t="s">
        <v>3614</v>
      </c>
      <c r="D1154" t="s">
        <v>3678</v>
      </c>
      <c r="E1154">
        <v>3674</v>
      </c>
      <c r="F1154" cm="1">
        <f t="array" aca="1" ref="F1154" ca="1">IFERROR(_FV(STable[[#This Row],[Security Name]],"Market cap",TRUE),_FV(STable[[#This Row],[Security Name]],"Volume average",TRUE)*STable[[#This Row],[Price]])</f>
        <v>10173030574</v>
      </c>
      <c r="G1154" s="4" cm="1">
        <f t="array" aca="1" ref="G1154" ca="1">_FV(STable[[#This Row],[Security Name]],"Price")</f>
        <v>43.965000000000003</v>
      </c>
      <c r="H1154" s="1" cm="1">
        <f t="array" aca="1" ref="H1154" ca="1">IFERROR(_FV(STable[[#This Row],[Security Name]],"Change (%)",TRUE),0)</f>
        <v>6.8149000000000001E-2</v>
      </c>
      <c r="I1154" s="17" cm="1">
        <f t="array" aca="1" ref="I1154" ca="1">IFERROR(_FV(STable[[#This Row],[Security Name]],"P/E",TRUE),0)</f>
        <v>0</v>
      </c>
      <c r="J1154" s="17" cm="1">
        <f t="array" aca="1" ref="J1154" ca="1">IFERROR(_FV(STable[[#This Row],[Security Name]],"Beta"),0)</f>
        <v>0.95909999999999995</v>
      </c>
    </row>
    <row r="1155" spans="1:10" x14ac:dyDescent="0.3">
      <c r="A1155" t="s">
        <v>671</v>
      </c>
      <c r="B1155" t="e" vm="1154">
        <v>#VALUE!</v>
      </c>
      <c r="C1155" t="s">
        <v>3614</v>
      </c>
      <c r="D1155" t="s">
        <v>3615</v>
      </c>
      <c r="E1155">
        <v>3440</v>
      </c>
      <c r="F1155" cm="1">
        <f t="array" aca="1" ref="F1155" ca="1">IFERROR(_FV(STable[[#This Row],[Security Name]],"Market cap",TRUE),_FV(STable[[#This Row],[Security Name]],"Volume average",TRUE)*STable[[#This Row],[Price]])</f>
        <v>5648791629</v>
      </c>
      <c r="G1155" s="4" cm="1">
        <f t="array" aca="1" ref="G1155" ca="1">_FV(STable[[#This Row],[Security Name]],"Price")</f>
        <v>115.05</v>
      </c>
      <c r="H1155" s="1" cm="1">
        <f t="array" aca="1" ref="H1155" ca="1">IFERROR(_FV(STable[[#This Row],[Security Name]],"Change (%)",TRUE),0)</f>
        <v>3.8450999999999999E-2</v>
      </c>
      <c r="I1155" s="17" cm="1">
        <f t="array" aca="1" ref="I1155" ca="1">IFERROR(_FV(STable[[#This Row],[Security Name]],"P/E",TRUE),0)</f>
        <v>27.135100000000001</v>
      </c>
      <c r="J1155" s="17" cm="1">
        <f t="array" aca="1" ref="J1155" ca="1">IFERROR(_FV(STable[[#This Row],[Security Name]],"Beta"),0)</f>
        <v>0.98929999999999996</v>
      </c>
    </row>
    <row r="1156" spans="1:10" x14ac:dyDescent="0.3">
      <c r="A1156" t="s">
        <v>1333</v>
      </c>
      <c r="B1156" t="e" vm="1155">
        <v>#VALUE!</v>
      </c>
      <c r="C1156" t="s">
        <v>3614</v>
      </c>
      <c r="D1156" t="s">
        <v>3945</v>
      </c>
      <c r="E1156">
        <v>3317</v>
      </c>
      <c r="F1156" cm="1">
        <f t="array" aca="1" ref="F1156" ca="1">IFERROR(_FV(STable[[#This Row],[Security Name]],"Market cap",TRUE),_FV(STable[[#This Row],[Security Name]],"Volume average",TRUE)*STable[[#This Row],[Price]])</f>
        <v>781496523</v>
      </c>
      <c r="G1156" s="4" cm="1">
        <f t="array" aca="1" ref="G1156" ca="1">_FV(STable[[#This Row],[Security Name]],"Price")</f>
        <v>81.625</v>
      </c>
      <c r="H1156" s="1" cm="1">
        <f t="array" aca="1" ref="H1156" ca="1">IFERROR(_FV(STable[[#This Row],[Security Name]],"Change (%)",TRUE),0)</f>
        <v>2.0312999999999998E-2</v>
      </c>
      <c r="I1156" s="17" cm="1">
        <f t="array" aca="1" ref="I1156" ca="1">IFERROR(_FV(STable[[#This Row],[Security Name]],"P/E",TRUE),0)</f>
        <v>22.8047</v>
      </c>
      <c r="J1156" s="17" cm="1">
        <f t="array" aca="1" ref="J1156" ca="1">IFERROR(_FV(STable[[#This Row],[Security Name]],"Beta"),0)</f>
        <v>0.91010000000000002</v>
      </c>
    </row>
    <row r="1157" spans="1:10" x14ac:dyDescent="0.3">
      <c r="A1157" t="s">
        <v>166</v>
      </c>
      <c r="B1157" t="e" vm="1156">
        <v>#VALUE!</v>
      </c>
      <c r="C1157" t="s">
        <v>3614</v>
      </c>
      <c r="D1157" t="s">
        <v>3615</v>
      </c>
      <c r="E1157">
        <v>3440</v>
      </c>
      <c r="F1157" cm="1">
        <f t="array" aca="1" ref="F1157" ca="1">IFERROR(_FV(STable[[#This Row],[Security Name]],"Market cap",TRUE),_FV(STable[[#This Row],[Security Name]],"Volume average",TRUE)*STable[[#This Row],[Price]])</f>
        <v>8068599607</v>
      </c>
      <c r="G1157" s="4" cm="1">
        <f t="array" aca="1" ref="G1157" ca="1">_FV(STable[[#This Row],[Security Name]],"Price")</f>
        <v>412.77499999999998</v>
      </c>
      <c r="H1157" s="1" cm="1">
        <f t="array" aca="1" ref="H1157" ca="1">IFERROR(_FV(STable[[#This Row],[Security Name]],"Change (%)",TRUE),0)</f>
        <v>2.7442000000000001E-2</v>
      </c>
      <c r="I1157" s="17" cm="1">
        <f t="array" aca="1" ref="I1157" ca="1">IFERROR(_FV(STable[[#This Row],[Security Name]],"P/E",TRUE),0)</f>
        <v>24.528199999999998</v>
      </c>
      <c r="J1157" s="17" cm="1">
        <f t="array" aca="1" ref="J1157" ca="1">IFERROR(_FV(STable[[#This Row],[Security Name]],"Beta"),0)</f>
        <v>1.1999</v>
      </c>
    </row>
    <row r="1158" spans="1:10" x14ac:dyDescent="0.3">
      <c r="A1158" t="s">
        <v>781</v>
      </c>
      <c r="B1158" t="e" vm="1157">
        <v>#VALUE!</v>
      </c>
      <c r="C1158" t="s">
        <v>3614</v>
      </c>
      <c r="D1158" t="s">
        <v>3655</v>
      </c>
      <c r="E1158">
        <v>3714</v>
      </c>
      <c r="F1158" cm="1">
        <f t="array" aca="1" ref="F1158" ca="1">IFERROR(_FV(STable[[#This Row],[Security Name]],"Market cap",TRUE),_FV(STable[[#This Row],[Security Name]],"Volume average",TRUE)*STable[[#This Row],[Price]])</f>
        <v>10715382238</v>
      </c>
      <c r="G1158" s="4" cm="1">
        <f t="array" aca="1" ref="G1158" ca="1">_FV(STable[[#This Row],[Security Name]],"Price")</f>
        <v>128.9</v>
      </c>
      <c r="H1158" s="1" cm="1">
        <f t="array" aca="1" ref="H1158" ca="1">IFERROR(_FV(STable[[#This Row],[Security Name]],"Change (%)",TRUE),0)</f>
        <v>2.5457E-2</v>
      </c>
      <c r="I1158" s="17" cm="1">
        <f t="array" aca="1" ref="I1158" ca="1">IFERROR(_FV(STable[[#This Row],[Security Name]],"P/E",TRUE),0)</f>
        <v>17.6038</v>
      </c>
      <c r="J1158" s="17" cm="1">
        <f t="array" aca="1" ref="J1158" ca="1">IFERROR(_FV(STable[[#This Row],[Security Name]],"Beta"),0)</f>
        <v>0.9738</v>
      </c>
    </row>
    <row r="1159" spans="1:10" x14ac:dyDescent="0.3">
      <c r="A1159" t="s">
        <v>1472</v>
      </c>
      <c r="B1159" t="e" vm="1158">
        <v>#VALUE!</v>
      </c>
      <c r="C1159" t="s">
        <v>3614</v>
      </c>
      <c r="D1159" t="s">
        <v>3655</v>
      </c>
      <c r="E1159">
        <v>3714</v>
      </c>
      <c r="F1159" cm="1">
        <f t="array" aca="1" ref="F1159" ca="1">IFERROR(_FV(STable[[#This Row],[Security Name]],"Market cap",TRUE),_FV(STable[[#This Row],[Security Name]],"Volume average",TRUE)*STable[[#This Row],[Price]])</f>
        <v>5151896884</v>
      </c>
      <c r="G1159" s="4" cm="1">
        <f t="array" aca="1" ref="G1159" ca="1">_FV(STable[[#This Row],[Security Name]],"Price")</f>
        <v>63.08</v>
      </c>
      <c r="H1159" s="1" cm="1">
        <f t="array" aca="1" ref="H1159" ca="1">IFERROR(_FV(STable[[#This Row],[Security Name]],"Change (%)",TRUE),0)</f>
        <v>3.3082E-2</v>
      </c>
      <c r="I1159" s="17" cm="1">
        <f t="array" aca="1" ref="I1159" ca="1">IFERROR(_FV(STable[[#This Row],[Security Name]],"P/E",TRUE),0)</f>
        <v>25.111499999999999</v>
      </c>
      <c r="J1159" s="17" cm="1">
        <f t="array" aca="1" ref="J1159" ca="1">IFERROR(_FV(STable[[#This Row],[Security Name]],"Beta"),0)</f>
        <v>1.2010000000000001</v>
      </c>
    </row>
    <row r="1160" spans="1:10" x14ac:dyDescent="0.3">
      <c r="A1160" t="s">
        <v>988</v>
      </c>
      <c r="B1160" t="e" vm="1159">
        <v>#VALUE!</v>
      </c>
      <c r="C1160" t="s">
        <v>3614</v>
      </c>
      <c r="D1160" t="s">
        <v>3719</v>
      </c>
      <c r="E1160">
        <v>3713</v>
      </c>
      <c r="F1160" cm="1">
        <f t="array" aca="1" ref="F1160" ca="1">IFERROR(_FV(STable[[#This Row],[Security Name]],"Market cap",TRUE),_FV(STable[[#This Row],[Security Name]],"Volume average",TRUE)*STable[[#This Row],[Price]])</f>
        <v>2103941808</v>
      </c>
      <c r="G1160" s="4" cm="1">
        <f t="array" aca="1" ref="G1160" ca="1">_FV(STable[[#This Row],[Security Name]],"Price")</f>
        <v>61.35</v>
      </c>
      <c r="H1160" s="1" cm="1">
        <f t="array" aca="1" ref="H1160" ca="1">IFERROR(_FV(STable[[#This Row],[Security Name]],"Change (%)",TRUE),0)</f>
        <v>3.7544000000000001E-2</v>
      </c>
      <c r="I1160" s="17" cm="1">
        <f t="array" aca="1" ref="I1160" ca="1">IFERROR(_FV(STable[[#This Row],[Security Name]],"P/E",TRUE),0)</f>
        <v>15.433199999999999</v>
      </c>
      <c r="J1160" s="17" cm="1">
        <f t="array" aca="1" ref="J1160" ca="1">IFERROR(_FV(STable[[#This Row],[Security Name]],"Beta"),0)</f>
        <v>1.3504</v>
      </c>
    </row>
    <row r="1161" spans="1:10" x14ac:dyDescent="0.3">
      <c r="A1161" t="s">
        <v>672</v>
      </c>
      <c r="B1161" t="e" vm="1160">
        <v>#VALUE!</v>
      </c>
      <c r="C1161" t="s">
        <v>3614</v>
      </c>
      <c r="D1161" t="s">
        <v>3820</v>
      </c>
      <c r="E1161">
        <v>3711</v>
      </c>
      <c r="F1161" cm="1">
        <f t="array" aca="1" ref="F1161" ca="1">IFERROR(_FV(STable[[#This Row],[Security Name]],"Market cap",TRUE),_FV(STable[[#This Row],[Security Name]],"Volume average",TRUE)*STable[[#This Row],[Price]])</f>
        <v>6889642311</v>
      </c>
      <c r="G1161" s="4" cm="1">
        <f t="array" aca="1" ref="G1161" ca="1">_FV(STable[[#This Row],[Security Name]],"Price")</f>
        <v>113.145</v>
      </c>
      <c r="H1161" s="1" cm="1">
        <f t="array" aca="1" ref="H1161" ca="1">IFERROR(_FV(STable[[#This Row],[Security Name]],"Change (%)",TRUE),0)</f>
        <v>2.4771000000000001E-2</v>
      </c>
      <c r="I1161" s="17" cm="1">
        <f t="array" aca="1" ref="I1161" ca="1">IFERROR(_FV(STable[[#This Row],[Security Name]],"P/E",TRUE),0)</f>
        <v>28.203800000000001</v>
      </c>
      <c r="J1161" s="17" cm="1">
        <f t="array" aca="1" ref="J1161" ca="1">IFERROR(_FV(STable[[#This Row],[Security Name]],"Beta"),0)</f>
        <v>1.2769999999999999</v>
      </c>
    </row>
    <row r="1162" spans="1:10" x14ac:dyDescent="0.3">
      <c r="A1162" t="s">
        <v>1039</v>
      </c>
      <c r="B1162" t="e" vm="1161">
        <v>#VALUE!</v>
      </c>
      <c r="C1162" t="s">
        <v>3614</v>
      </c>
      <c r="D1162" t="s">
        <v>3827</v>
      </c>
      <c r="E1162">
        <v>3743</v>
      </c>
      <c r="F1162" cm="1">
        <f t="array" aca="1" ref="F1162" ca="1">IFERROR(_FV(STable[[#This Row],[Security Name]],"Market cap",TRUE),_FV(STable[[#This Row],[Security Name]],"Volume average",TRUE)*STable[[#This Row],[Price]])</f>
        <v>1559304936</v>
      </c>
      <c r="G1162" s="4" cm="1">
        <f t="array" aca="1" ref="G1162" ca="1">_FV(STable[[#This Row],[Security Name]],"Price")</f>
        <v>50.4</v>
      </c>
      <c r="H1162" s="1" cm="1">
        <f t="array" aca="1" ref="H1162" ca="1">IFERROR(_FV(STable[[#This Row],[Security Name]],"Change (%)",TRUE),0)</f>
        <v>1.789E-3</v>
      </c>
      <c r="I1162" s="17" cm="1">
        <f t="array" aca="1" ref="I1162" ca="1">IFERROR(_FV(STable[[#This Row],[Security Name]],"P/E",TRUE),0)</f>
        <v>8.7941000000000003</v>
      </c>
      <c r="J1162" s="17" cm="1">
        <f t="array" aca="1" ref="J1162" ca="1">IFERROR(_FV(STable[[#This Row],[Security Name]],"Beta"),0)</f>
        <v>1.542</v>
      </c>
    </row>
    <row r="1163" spans="1:10" x14ac:dyDescent="0.3">
      <c r="A1163" t="s">
        <v>932</v>
      </c>
      <c r="B1163" t="e" vm="1162">
        <v>#VALUE!</v>
      </c>
      <c r="C1163" t="s">
        <v>3614</v>
      </c>
      <c r="D1163" t="s">
        <v>3719</v>
      </c>
      <c r="E1163">
        <v>3713</v>
      </c>
      <c r="F1163" cm="1">
        <f t="array" aca="1" ref="F1163" ca="1">IFERROR(_FV(STable[[#This Row],[Security Name]],"Market cap",TRUE),_FV(STable[[#This Row],[Security Name]],"Volume average",TRUE)*STable[[#This Row],[Price]])</f>
        <v>542317803</v>
      </c>
      <c r="G1163" s="4" cm="1">
        <f t="array" aca="1" ref="G1163" ca="1">_FV(STable[[#This Row],[Security Name]],"Price")</f>
        <v>47.69</v>
      </c>
      <c r="H1163" s="1" cm="1">
        <f t="array" aca="1" ref="H1163" ca="1">IFERROR(_FV(STable[[#This Row],[Security Name]],"Change (%)",TRUE),0)</f>
        <v>3.0022000000000004E-2</v>
      </c>
      <c r="I1163" s="17" cm="1">
        <f t="array" aca="1" ref="I1163" ca="1">IFERROR(_FV(STable[[#This Row],[Security Name]],"P/E",TRUE),0)</f>
        <v>24.0276</v>
      </c>
      <c r="J1163" s="17" cm="1">
        <f t="array" aca="1" ref="J1163" ca="1">IFERROR(_FV(STable[[#This Row],[Security Name]],"Beta"),0)</f>
        <v>1.1463000000000001</v>
      </c>
    </row>
    <row r="1164" spans="1:10" x14ac:dyDescent="0.3">
      <c r="A1164" t="s">
        <v>489</v>
      </c>
      <c r="B1164" t="e" vm="1163">
        <v>#VALUE!</v>
      </c>
      <c r="C1164" t="s">
        <v>3614</v>
      </c>
      <c r="D1164" t="s">
        <v>3820</v>
      </c>
      <c r="E1164">
        <v>3711</v>
      </c>
      <c r="F1164" cm="1">
        <f t="array" aca="1" ref="F1164" ca="1">IFERROR(_FV(STable[[#This Row],[Security Name]],"Market cap",TRUE),_FV(STable[[#This Row],[Security Name]],"Volume average",TRUE)*STable[[#This Row],[Price]])</f>
        <v>9250464672</v>
      </c>
      <c r="G1164" s="4" cm="1">
        <f t="array" aca="1" ref="G1164" ca="1">_FV(STable[[#This Row],[Security Name]],"Price")</f>
        <v>147.655</v>
      </c>
      <c r="H1164" s="1" cm="1">
        <f t="array" aca="1" ref="H1164" ca="1">IFERROR(_FV(STable[[#This Row],[Security Name]],"Change (%)",TRUE),0)</f>
        <v>2.6950999999999999E-2</v>
      </c>
      <c r="I1164" s="17" cm="1">
        <f t="array" aca="1" ref="I1164" ca="1">IFERROR(_FV(STable[[#This Row],[Security Name]],"P/E",TRUE),0)</f>
        <v>14.734400000000001</v>
      </c>
      <c r="J1164" s="17" cm="1">
        <f t="array" aca="1" ref="J1164" ca="1">IFERROR(_FV(STable[[#This Row],[Security Name]],"Beta"),0)</f>
        <v>1.3184</v>
      </c>
    </row>
    <row r="1165" spans="1:10" x14ac:dyDescent="0.3">
      <c r="A1165" t="s">
        <v>558</v>
      </c>
      <c r="B1165" t="e" vm="1164">
        <v>#VALUE!</v>
      </c>
      <c r="C1165" t="s">
        <v>3614</v>
      </c>
      <c r="D1165" t="s">
        <v>3820</v>
      </c>
      <c r="E1165">
        <v>3711</v>
      </c>
      <c r="F1165" cm="1">
        <f t="array" aca="1" ref="F1165" ca="1">IFERROR(_FV(STable[[#This Row],[Security Name]],"Market cap",TRUE),_FV(STable[[#This Row],[Security Name]],"Volume average",TRUE)*STable[[#This Row],[Price]])</f>
        <v>66545956350</v>
      </c>
      <c r="G1165" s="4" cm="1">
        <f t="array" aca="1" ref="G1165" ca="1">_FV(STable[[#This Row],[Security Name]],"Price")</f>
        <v>126.45</v>
      </c>
      <c r="H1165" s="1" cm="1">
        <f t="array" aca="1" ref="H1165" ca="1">IFERROR(_FV(STable[[#This Row],[Security Name]],"Change (%)",TRUE),0)</f>
        <v>1.6724000000000003E-2</v>
      </c>
      <c r="I1165" s="17" cm="1">
        <f t="array" aca="1" ref="I1165" ca="1">IFERROR(_FV(STable[[#This Row],[Security Name]],"P/E",TRUE),0)</f>
        <v>28.0383</v>
      </c>
      <c r="J1165" s="17" cm="1">
        <f t="array" aca="1" ref="J1165" ca="1">IFERROR(_FV(STable[[#This Row],[Security Name]],"Beta"),0)</f>
        <v>1.0904</v>
      </c>
    </row>
    <row r="1166" spans="1:10" x14ac:dyDescent="0.3">
      <c r="A1166" t="s">
        <v>2740</v>
      </c>
      <c r="B1166" t="e" vm="1165">
        <v>#VALUE!</v>
      </c>
      <c r="C1166" t="s">
        <v>3614</v>
      </c>
      <c r="D1166" t="s">
        <v>3827</v>
      </c>
      <c r="E1166">
        <v>3743</v>
      </c>
      <c r="F1166" cm="1">
        <f t="array" aca="1" ref="F1166" ca="1">IFERROR(_FV(STable[[#This Row],[Security Name]],"Market cap",TRUE),_FV(STable[[#This Row],[Security Name]],"Volume average",TRUE)*STable[[#This Row],[Price]])</f>
        <v>175666658</v>
      </c>
      <c r="G1166" s="4" cm="1">
        <f t="array" aca="1" ref="G1166" ca="1">_FV(STable[[#This Row],[Security Name]],"Price")</f>
        <v>9.2100000000000009</v>
      </c>
      <c r="H1166" s="1" cm="1">
        <f t="array" aca="1" ref="H1166" ca="1">IFERROR(_FV(STable[[#This Row],[Security Name]],"Change (%)",TRUE),0)</f>
        <v>3.1355000000000001E-2</v>
      </c>
      <c r="I1166" s="17" cm="1">
        <f t="array" aca="1" ref="I1166" ca="1">IFERROR(_FV(STable[[#This Row],[Security Name]],"P/E",TRUE),0)</f>
        <v>3.3740000000000001</v>
      </c>
      <c r="J1166" s="17" cm="1">
        <f t="array" aca="1" ref="J1166" ca="1">IFERROR(_FV(STable[[#This Row],[Security Name]],"Beta"),0)</f>
        <v>1.6551</v>
      </c>
    </row>
    <row r="1167" spans="1:10" x14ac:dyDescent="0.3">
      <c r="A1167" t="s">
        <v>305</v>
      </c>
      <c r="B1167" t="e" vm="1166">
        <v>#VALUE!</v>
      </c>
      <c r="C1167" t="s">
        <v>3614</v>
      </c>
      <c r="D1167" t="s">
        <v>3827</v>
      </c>
      <c r="E1167">
        <v>3743</v>
      </c>
      <c r="F1167" cm="1">
        <f t="array" aca="1" ref="F1167" ca="1">IFERROR(_FV(STable[[#This Row],[Security Name]],"Market cap",TRUE),_FV(STable[[#This Row],[Security Name]],"Volume average",TRUE)*STable[[#This Row],[Price]])</f>
        <v>44957714261</v>
      </c>
      <c r="G1167" s="4" cm="1">
        <f t="array" aca="1" ref="G1167" ca="1">_FV(STable[[#This Row],[Security Name]],"Price")</f>
        <v>264.19</v>
      </c>
      <c r="H1167" s="1" cm="1">
        <f t="array" aca="1" ref="H1167" ca="1">IFERROR(_FV(STable[[#This Row],[Security Name]],"Change (%)",TRUE),0)</f>
        <v>3.4012000000000001E-2</v>
      </c>
      <c r="I1167" s="17" cm="1">
        <f t="array" aca="1" ref="I1167" ca="1">IFERROR(_FV(STable[[#This Row],[Security Name]],"P/E",TRUE),0)</f>
        <v>38.642299999999999</v>
      </c>
      <c r="J1167" s="17" cm="1">
        <f t="array" aca="1" ref="J1167" ca="1">IFERROR(_FV(STable[[#This Row],[Security Name]],"Beta"),0)</f>
        <v>0.95799999999999996</v>
      </c>
    </row>
    <row r="1168" spans="1:10" x14ac:dyDescent="0.3">
      <c r="A1168" t="s">
        <v>1720</v>
      </c>
      <c r="B1168" t="e" vm="1167">
        <v>#VALUE!</v>
      </c>
      <c r="C1168" t="s">
        <v>3614</v>
      </c>
      <c r="D1168" t="s">
        <v>4055</v>
      </c>
      <c r="E1168">
        <v>3715</v>
      </c>
      <c r="F1168" cm="1">
        <f t="array" aca="1" ref="F1168" ca="1">IFERROR(_FV(STable[[#This Row],[Security Name]],"Market cap",TRUE),_FV(STable[[#This Row],[Security Name]],"Volume average",TRUE)*STable[[#This Row],[Price]])</f>
        <v>388237111</v>
      </c>
      <c r="G1168" s="4" cm="1">
        <f t="array" aca="1" ref="G1168" ca="1">_FV(STable[[#This Row],[Security Name]],"Price")</f>
        <v>9.5450999999999997</v>
      </c>
      <c r="H1168" s="1" cm="1">
        <f t="array" aca="1" ref="H1168" ca="1">IFERROR(_FV(STable[[#This Row],[Security Name]],"Change (%)",TRUE),0)</f>
        <v>5.0065999999999999E-2</v>
      </c>
      <c r="I1168" s="17" cm="1">
        <f t="array" aca="1" ref="I1168" ca="1">IFERROR(_FV(STable[[#This Row],[Security Name]],"P/E",TRUE),0)</f>
        <v>1.9581999999999999</v>
      </c>
      <c r="J1168" s="17" cm="1">
        <f t="array" aca="1" ref="J1168" ca="1">IFERROR(_FV(STable[[#This Row],[Security Name]],"Beta"),0)</f>
        <v>1.6748000000000001</v>
      </c>
    </row>
    <row r="1169" spans="1:10" x14ac:dyDescent="0.3">
      <c r="A1169" t="s">
        <v>2677</v>
      </c>
      <c r="B1169" t="e" vm="1168">
        <v>#VALUE!</v>
      </c>
      <c r="C1169" t="s">
        <v>3614</v>
      </c>
      <c r="D1169" t="s">
        <v>4202</v>
      </c>
      <c r="E1169">
        <v>3241</v>
      </c>
      <c r="F1169" cm="1">
        <f t="array" aca="1" ref="F1169" ca="1">IFERROR(_FV(STable[[#This Row],[Security Name]],"Market cap",TRUE),_FV(STable[[#This Row],[Security Name]],"Volume average",TRUE)*STable[[#This Row],[Price]])</f>
        <v>993275328</v>
      </c>
      <c r="G1169" s="4" cm="1">
        <f t="array" aca="1" ref="G1169" ca="1">_FV(STable[[#This Row],[Security Name]],"Price")</f>
        <v>10.7</v>
      </c>
      <c r="H1169" s="1" cm="1">
        <f t="array" aca="1" ref="H1169" ca="1">IFERROR(_FV(STable[[#This Row],[Security Name]],"Change (%)",TRUE),0)</f>
        <v>0</v>
      </c>
      <c r="I1169" s="17" cm="1">
        <f t="array" aca="1" ref="I1169" ca="1">IFERROR(_FV(STable[[#This Row],[Security Name]],"P/E",TRUE),0)</f>
        <v>14.313800000000001</v>
      </c>
      <c r="J1169" s="17" cm="1">
        <f t="array" aca="1" ref="J1169" ca="1">IFERROR(_FV(STable[[#This Row],[Security Name]],"Beta"),0)</f>
        <v>0.64710000000000001</v>
      </c>
    </row>
    <row r="1170" spans="1:10" x14ac:dyDescent="0.3">
      <c r="A1170" t="s">
        <v>717</v>
      </c>
      <c r="B1170" t="e" vm="1169">
        <v>#VALUE!</v>
      </c>
      <c r="C1170" t="s">
        <v>3614</v>
      </c>
      <c r="D1170" t="s">
        <v>4202</v>
      </c>
      <c r="E1170">
        <v>3241</v>
      </c>
      <c r="F1170" cm="1">
        <f t="array" aca="1" ref="F1170" ca="1">IFERROR(_FV(STable[[#This Row],[Security Name]],"Market cap",TRUE),_FV(STable[[#This Row],[Security Name]],"Volume average",TRUE)*STable[[#This Row],[Price]])</f>
        <v>57917307396</v>
      </c>
      <c r="G1170" s="4" cm="1">
        <f t="array" aca="1" ref="G1170" ca="1">_FV(STable[[#This Row],[Security Name]],"Price")</f>
        <v>85.02</v>
      </c>
      <c r="H1170" s="1" cm="1">
        <f t="array" aca="1" ref="H1170" ca="1">IFERROR(_FV(STable[[#This Row],[Security Name]],"Change (%)",TRUE),0)</f>
        <v>6.5110000000000003E-3</v>
      </c>
      <c r="I1170" s="17" cm="1">
        <f t="array" aca="1" ref="I1170" ca="1">IFERROR(_FV(STable[[#This Row],[Security Name]],"P/E",TRUE),0)</f>
        <v>23.361699999999999</v>
      </c>
      <c r="J1170" s="17" cm="1">
        <f t="array" ref="J1170">IFERROR(_FV(STable[[#This Row],[Security Name]],"Beta"),0)</f>
        <v>0</v>
      </c>
    </row>
    <row r="1171" spans="1:10" x14ac:dyDescent="0.3">
      <c r="A1171" t="s">
        <v>168</v>
      </c>
      <c r="B1171" t="e" vm="1170">
        <v>#VALUE!</v>
      </c>
      <c r="C1171" t="s">
        <v>3614</v>
      </c>
      <c r="D1171" t="s">
        <v>4202</v>
      </c>
      <c r="E1171">
        <v>3241</v>
      </c>
      <c r="F1171" cm="1">
        <f t="array" aca="1" ref="F1171" ca="1">IFERROR(_FV(STable[[#This Row],[Security Name]],"Market cap",TRUE),_FV(STable[[#This Row],[Security Name]],"Volume average",TRUE)*STable[[#This Row],[Price]])</f>
        <v>6347720673</v>
      </c>
      <c r="G1171" s="4" cm="1">
        <f t="array" aca="1" ref="G1171" ca="1">_FV(STable[[#This Row],[Security Name]],"Price")</f>
        <v>201.95</v>
      </c>
      <c r="H1171" s="1" cm="1">
        <f t="array" aca="1" ref="H1171" ca="1">IFERROR(_FV(STable[[#This Row],[Security Name]],"Change (%)",TRUE),0)</f>
        <v>2.2221000000000001E-2</v>
      </c>
      <c r="I1171" s="17" cm="1">
        <f t="array" aca="1" ref="I1171" ca="1">IFERROR(_FV(STable[[#This Row],[Security Name]],"P/E",TRUE),0)</f>
        <v>15.2941</v>
      </c>
      <c r="J1171" s="17" cm="1">
        <f t="array" aca="1" ref="J1171" ca="1">IFERROR(_FV(STable[[#This Row],[Security Name]],"Beta"),0)</f>
        <v>1.37</v>
      </c>
    </row>
    <row r="1172" spans="1:10" x14ac:dyDescent="0.3">
      <c r="A1172" t="s">
        <v>1308</v>
      </c>
      <c r="B1172" t="e" vm="1171">
        <v>#VALUE!</v>
      </c>
      <c r="C1172" t="s">
        <v>3614</v>
      </c>
      <c r="D1172" t="s">
        <v>4217</v>
      </c>
      <c r="E1172">
        <v>3272</v>
      </c>
      <c r="F1172" cm="1">
        <f t="array" aca="1" ref="F1172" ca="1">IFERROR(_FV(STable[[#This Row],[Security Name]],"Market cap",TRUE),_FV(STable[[#This Row],[Security Name]],"Volume average",TRUE)*STable[[#This Row],[Price]])</f>
        <v>13532260000</v>
      </c>
      <c r="G1172" s="4" cm="1">
        <f t="array" aca="1" ref="G1172" ca="1">_FV(STable[[#This Row],[Security Name]],"Price")</f>
        <v>21.7</v>
      </c>
      <c r="H1172" s="1" cm="1">
        <f t="array" aca="1" ref="H1172" ca="1">IFERROR(_FV(STable[[#This Row],[Security Name]],"Change (%)",TRUE),0)</f>
        <v>8.0676999999999999E-2</v>
      </c>
      <c r="I1172" s="17" cm="1">
        <f t="array" aca="1" ref="I1172" ca="1">IFERROR(_FV(STable[[#This Row],[Security Name]],"P/E",TRUE),0)</f>
        <v>81.091200000000001</v>
      </c>
      <c r="J1172" s="17" cm="1">
        <f t="array" aca="1" ref="J1172" ca="1">IFERROR(_FV(STable[[#This Row],[Security Name]],"Beta"),0)</f>
        <v>1.8023</v>
      </c>
    </row>
    <row r="1173" spans="1:10" x14ac:dyDescent="0.3">
      <c r="A1173" t="s">
        <v>1287</v>
      </c>
      <c r="B1173" t="e" vm="1172">
        <v>#VALUE!</v>
      </c>
      <c r="C1173" t="s">
        <v>3614</v>
      </c>
      <c r="D1173" t="s">
        <v>4217</v>
      </c>
      <c r="E1173">
        <v>3272</v>
      </c>
      <c r="F1173" cm="1">
        <f t="array" aca="1" ref="F1173" ca="1">IFERROR(_FV(STable[[#This Row],[Security Name]],"Market cap",TRUE),_FV(STable[[#This Row],[Security Name]],"Volume average",TRUE)*STable[[#This Row],[Price]])</f>
        <v>175646805</v>
      </c>
      <c r="G1173" s="4" cm="1">
        <f t="array" aca="1" ref="G1173" ca="1">_FV(STable[[#This Row],[Security Name]],"Price")</f>
        <v>33.1</v>
      </c>
      <c r="H1173" s="1" cm="1">
        <f t="array" aca="1" ref="H1173" ca="1">IFERROR(_FV(STable[[#This Row],[Security Name]],"Change (%)",TRUE),0)</f>
        <v>2.9869E-2</v>
      </c>
      <c r="I1173" s="17" cm="1">
        <f t="array" aca="1" ref="I1173" ca="1">IFERROR(_FV(STable[[#This Row],[Security Name]],"P/E",TRUE),0)</f>
        <v>27.044699999999999</v>
      </c>
      <c r="J1173" s="17" cm="1">
        <f t="array" aca="1" ref="J1173" ca="1">IFERROR(_FV(STable[[#This Row],[Security Name]],"Beta"),0)</f>
        <v>1.7991999999999999</v>
      </c>
    </row>
    <row r="1174" spans="1:10" x14ac:dyDescent="0.3">
      <c r="A1174" t="s">
        <v>301</v>
      </c>
      <c r="B1174" t="e" vm="1173">
        <v>#VALUE!</v>
      </c>
      <c r="C1174" t="s">
        <v>3614</v>
      </c>
      <c r="D1174" t="s">
        <v>3769</v>
      </c>
      <c r="E1174">
        <v>3812</v>
      </c>
      <c r="F1174" cm="1">
        <f t="array" aca="1" ref="F1174" ca="1">IFERROR(_FV(STable[[#This Row],[Security Name]],"Market cap",TRUE),_FV(STable[[#This Row],[Security Name]],"Volume average",TRUE)*STable[[#This Row],[Price]])</f>
        <v>51927470223</v>
      </c>
      <c r="G1174" s="4" cm="1">
        <f t="array" aca="1" ref="G1174" ca="1">_FV(STable[[#This Row],[Security Name]],"Price")</f>
        <v>269.77999999999997</v>
      </c>
      <c r="H1174" s="1" cm="1">
        <f t="array" aca="1" ref="H1174" ca="1">IFERROR(_FV(STable[[#This Row],[Security Name]],"Change (%)",TRUE),0)</f>
        <v>2.0501999999999999E-2</v>
      </c>
      <c r="I1174" s="17" cm="1">
        <f t="array" aca="1" ref="I1174" ca="1">IFERROR(_FV(STable[[#This Row],[Security Name]],"P/E",TRUE),0)</f>
        <v>31.395</v>
      </c>
      <c r="J1174" s="17" cm="1">
        <f t="array" aca="1" ref="J1174" ca="1">IFERROR(_FV(STable[[#This Row],[Security Name]],"Beta"),0)</f>
        <v>1.0087999999999999</v>
      </c>
    </row>
    <row r="1175" spans="1:10" x14ac:dyDescent="0.3">
      <c r="A1175" t="s">
        <v>2703</v>
      </c>
      <c r="B1175" t="e" vm="1174">
        <v>#VALUE!</v>
      </c>
      <c r="C1175" t="s">
        <v>3614</v>
      </c>
      <c r="D1175" t="s">
        <v>4131</v>
      </c>
      <c r="E1175">
        <v>3651</v>
      </c>
      <c r="F1175" cm="1">
        <f t="array" aca="1" ref="F1175" ca="1">IFERROR(_FV(STable[[#This Row],[Security Name]],"Market cap",TRUE),_FV(STable[[#This Row],[Security Name]],"Volume average",TRUE)*STable[[#This Row],[Price]])</f>
        <v>38812404</v>
      </c>
      <c r="G1175" s="4" cm="1">
        <f t="array" aca="1" ref="G1175" ca="1">_FV(STable[[#This Row],[Security Name]],"Price")</f>
        <v>4.0999999999999996</v>
      </c>
      <c r="H1175" s="1" cm="1">
        <f t="array" aca="1" ref="H1175" ca="1">IFERROR(_FV(STable[[#This Row],[Security Name]],"Change (%)",TRUE),0)</f>
        <v>0</v>
      </c>
      <c r="I1175" s="17" cm="1">
        <f t="array" aca="1" ref="I1175" ca="1">IFERROR(_FV(STable[[#This Row],[Security Name]],"P/E",TRUE),0)</f>
        <v>0</v>
      </c>
      <c r="J1175" s="17" cm="1">
        <f t="array" aca="1" ref="J1175" ca="1">IFERROR(_FV(STable[[#This Row],[Security Name]],"Beta"),0)</f>
        <v>1.6487000000000001</v>
      </c>
    </row>
    <row r="1176" spans="1:10" x14ac:dyDescent="0.3">
      <c r="A1176" t="s">
        <v>1974</v>
      </c>
      <c r="B1176" t="e" vm="1175">
        <v>#VALUE!</v>
      </c>
      <c r="C1176" t="s">
        <v>3614</v>
      </c>
      <c r="D1176" t="s">
        <v>4131</v>
      </c>
      <c r="E1176">
        <v>3651</v>
      </c>
      <c r="F1176" cm="1">
        <f t="array" aca="1" ref="F1176" ca="1">IFERROR(_FV(STable[[#This Row],[Security Name]],"Market cap",TRUE),_FV(STable[[#This Row],[Security Name]],"Volume average",TRUE)*STable[[#This Row],[Price]])</f>
        <v>1738149426</v>
      </c>
      <c r="G1176" s="4" cm="1">
        <f t="array" aca="1" ref="G1176" ca="1">_FV(STable[[#This Row],[Security Name]],"Price")</f>
        <v>14.38</v>
      </c>
      <c r="H1176" s="1" cm="1">
        <f t="array" aca="1" ref="H1176" ca="1">IFERROR(_FV(STable[[#This Row],[Security Name]],"Change (%)",TRUE),0)</f>
        <v>1.6973000000000002E-2</v>
      </c>
      <c r="I1176" s="17" cm="1">
        <f t="array" aca="1" ref="I1176" ca="1">IFERROR(_FV(STable[[#This Row],[Security Name]],"P/E",TRUE),0)</f>
        <v>0</v>
      </c>
      <c r="J1176" s="17" cm="1">
        <f t="array" aca="1" ref="J1176" ca="1">IFERROR(_FV(STable[[#This Row],[Security Name]],"Beta"),0)</f>
        <v>1.9550000000000001</v>
      </c>
    </row>
    <row r="1177" spans="1:10" x14ac:dyDescent="0.3">
      <c r="A1177" t="s">
        <v>773</v>
      </c>
      <c r="B1177" t="e" vm="1176">
        <v>#VALUE!</v>
      </c>
      <c r="C1177" t="s">
        <v>3614</v>
      </c>
      <c r="D1177" t="s">
        <v>4131</v>
      </c>
      <c r="E1177">
        <v>3651</v>
      </c>
      <c r="F1177" cm="1">
        <f t="array" aca="1" ref="F1177" ca="1">IFERROR(_FV(STable[[#This Row],[Security Name]],"Market cap",TRUE),_FV(STable[[#This Row],[Security Name]],"Volume average",TRUE)*STable[[#This Row],[Price]])</f>
        <v>23584520000000</v>
      </c>
      <c r="G1177" s="4" cm="1">
        <f t="array" aca="1" ref="G1177" ca="1">_FV(STable[[#This Row],[Security Name]],"Price")</f>
        <v>17.786000000000001</v>
      </c>
      <c r="H1177" s="1" cm="1">
        <f t="array" aca="1" ref="H1177" ca="1">IFERROR(_FV(STable[[#This Row],[Security Name]],"Change (%)",TRUE),0)</f>
        <v>2.7060000000000001E-3</v>
      </c>
      <c r="I1177" s="17" cm="1">
        <f t="array" aca="1" ref="I1177" ca="1">IFERROR(_FV(STable[[#This Row],[Security Name]],"P/E",TRUE),0)</f>
        <v>0</v>
      </c>
      <c r="J1177" s="17" cm="1">
        <f t="array" aca="1" ref="J1177" ca="1">IFERROR(_FV(STable[[#This Row],[Security Name]],"Beta"),0)</f>
        <v>0.80549999999999999</v>
      </c>
    </row>
    <row r="1178" spans="1:10" x14ac:dyDescent="0.3">
      <c r="A1178" t="s">
        <v>2250</v>
      </c>
      <c r="B1178" t="e" vm="1177">
        <v>#VALUE!</v>
      </c>
      <c r="C1178" t="s">
        <v>3614</v>
      </c>
      <c r="D1178" t="s">
        <v>4131</v>
      </c>
      <c r="E1178">
        <v>3651</v>
      </c>
      <c r="F1178" cm="1">
        <f t="array" aca="1" ref="F1178" ca="1">IFERROR(_FV(STable[[#This Row],[Security Name]],"Market cap",TRUE),_FV(STable[[#This Row],[Security Name]],"Volume average",TRUE)*STable[[#This Row],[Price]])</f>
        <v>52665996</v>
      </c>
      <c r="G1178" s="4" cm="1">
        <f t="array" aca="1" ref="G1178" ca="1">_FV(STable[[#This Row],[Security Name]],"Price")</f>
        <v>4.1749999999999998</v>
      </c>
      <c r="H1178" s="1" cm="1">
        <f t="array" aca="1" ref="H1178" ca="1">IFERROR(_FV(STable[[#This Row],[Security Name]],"Change (%)",TRUE),0)</f>
        <v>-3.5799999999999998E-3</v>
      </c>
      <c r="I1178" s="17" cm="1">
        <f t="array" aca="1" ref="I1178" ca="1">IFERROR(_FV(STable[[#This Row],[Security Name]],"P/E",TRUE),0)</f>
        <v>0</v>
      </c>
      <c r="J1178" s="17" cm="1">
        <f t="array" aca="1" ref="J1178" ca="1">IFERROR(_FV(STable[[#This Row],[Security Name]],"Beta"),0)</f>
        <v>1.272</v>
      </c>
    </row>
    <row r="1179" spans="1:10" x14ac:dyDescent="0.3">
      <c r="A1179" t="s">
        <v>391</v>
      </c>
      <c r="B1179" t="e" vm="1178">
        <v>#VALUE!</v>
      </c>
      <c r="C1179" t="s">
        <v>3614</v>
      </c>
      <c r="D1179" t="s">
        <v>25</v>
      </c>
      <c r="E1179">
        <v>2080</v>
      </c>
      <c r="F1179" cm="1">
        <f t="array" aca="1" ref="F1179" ca="1">IFERROR(_FV(STable[[#This Row],[Security Name]],"Market cap",TRUE),_FV(STable[[#This Row],[Security Name]],"Volume average",TRUE)*STable[[#This Row],[Price]])</f>
        <v>45669479573</v>
      </c>
      <c r="G1179" s="4" cm="1">
        <f t="array" aca="1" ref="G1179" ca="1">_FV(STable[[#This Row],[Security Name]],"Price")</f>
        <v>82.045000000000002</v>
      </c>
      <c r="H1179" s="1" cm="1">
        <f t="array" aca="1" ref="H1179" ca="1">IFERROR(_FV(STable[[#This Row],[Security Name]],"Change (%)",TRUE),0)</f>
        <v>3.5399E-2</v>
      </c>
      <c r="I1179" s="17" cm="1">
        <f t="array" aca="1" ref="I1179" ca="1">IFERROR(_FV(STable[[#This Row],[Security Name]],"P/E",TRUE),0)</f>
        <v>18.952000000000002</v>
      </c>
      <c r="J1179" s="17" cm="1">
        <f t="array" aca="1" ref="J1179" ca="1">IFERROR(_FV(STable[[#This Row],[Security Name]],"Beta"),0)</f>
        <v>0.52459999999999996</v>
      </c>
    </row>
    <row r="1180" spans="1:10" x14ac:dyDescent="0.3">
      <c r="A1180" t="s">
        <v>173</v>
      </c>
      <c r="B1180" t="e" vm="1179">
        <v>#VALUE!</v>
      </c>
      <c r="C1180" t="s">
        <v>3614</v>
      </c>
      <c r="D1180" t="s">
        <v>25</v>
      </c>
      <c r="E1180">
        <v>2080</v>
      </c>
      <c r="F1180" cm="1">
        <f t="array" aca="1" ref="F1180" ca="1">IFERROR(_FV(STable[[#This Row],[Security Name]],"Market cap",TRUE),_FV(STable[[#This Row],[Security Name]],"Volume average",TRUE)*STable[[#This Row],[Price]])</f>
        <v>28349197584</v>
      </c>
      <c r="G1180" s="4" cm="1">
        <f t="array" aca="1" ref="G1180" ca="1">_FV(STable[[#This Row],[Security Name]],"Price")</f>
        <v>163.47999999999999</v>
      </c>
      <c r="H1180" s="1" cm="1">
        <f t="array" aca="1" ref="H1180" ca="1">IFERROR(_FV(STable[[#This Row],[Security Name]],"Change (%)",TRUE),0)</f>
        <v>-4.6880000000000003E-3</v>
      </c>
      <c r="I1180" s="17" cm="1">
        <f t="array" aca="1" ref="I1180" ca="1">IFERROR(_FV(STable[[#This Row],[Security Name]],"P/E",TRUE),0)</f>
        <v>25.7774</v>
      </c>
      <c r="J1180" s="17" cm="1">
        <f t="array" aca="1" ref="J1180" ca="1">IFERROR(_FV(STable[[#This Row],[Security Name]],"Beta"),0)</f>
        <v>0.45839999999999997</v>
      </c>
    </row>
    <row r="1181" spans="1:10" x14ac:dyDescent="0.3">
      <c r="A1181" t="s">
        <v>491</v>
      </c>
      <c r="B1181" t="e" vm="1180">
        <v>#VALUE!</v>
      </c>
      <c r="C1181" t="s">
        <v>3614</v>
      </c>
      <c r="D1181" t="s">
        <v>3917</v>
      </c>
      <c r="E1181">
        <v>3460</v>
      </c>
      <c r="F1181" cm="1">
        <f t="array" aca="1" ref="F1181" ca="1">IFERROR(_FV(STable[[#This Row],[Security Name]],"Market cap",TRUE),_FV(STable[[#This Row],[Security Name]],"Volume average",TRUE)*STable[[#This Row],[Price]])</f>
        <v>3713039190</v>
      </c>
      <c r="G1181" s="4" cm="1">
        <f t="array" aca="1" ref="G1181" ca="1">_FV(STable[[#This Row],[Security Name]],"Price")</f>
        <v>178.5</v>
      </c>
      <c r="H1181" s="1" cm="1">
        <f t="array" aca="1" ref="H1181" ca="1">IFERROR(_FV(STable[[#This Row],[Security Name]],"Change (%)",TRUE),0)</f>
        <v>7.1749999999999994E-2</v>
      </c>
      <c r="I1181" s="17" cm="1">
        <f t="array" aca="1" ref="I1181" ca="1">IFERROR(_FV(STable[[#This Row],[Security Name]],"P/E",TRUE),0)</f>
        <v>49.814399999999999</v>
      </c>
      <c r="J1181" s="17" cm="1">
        <f t="array" aca="1" ref="J1181" ca="1">IFERROR(_FV(STable[[#This Row],[Security Name]],"Beta"),0)</f>
        <v>0.94550000000000001</v>
      </c>
    </row>
    <row r="1182" spans="1:10" x14ac:dyDescent="0.3">
      <c r="A1182" t="s">
        <v>41</v>
      </c>
      <c r="B1182" t="e" vm="1181">
        <v>#VALUE!</v>
      </c>
      <c r="C1182" t="s">
        <v>3614</v>
      </c>
      <c r="D1182" t="s">
        <v>3754</v>
      </c>
      <c r="E1182">
        <v>2320</v>
      </c>
      <c r="F1182" cm="1">
        <f t="array" aca="1" ref="F1182" ca="1">IFERROR(_FV(STable[[#This Row],[Security Name]],"Market cap",TRUE),_FV(STable[[#This Row],[Security Name]],"Volume average",TRUE)*STable[[#This Row],[Price]])</f>
        <v>71623592642</v>
      </c>
      <c r="G1182" s="4" cm="1">
        <f t="array" aca="1" ref="G1182" ca="1">_FV(STable[[#This Row],[Security Name]],"Price")</f>
        <v>179.02</v>
      </c>
      <c r="H1182" s="1" cm="1">
        <f t="array" aca="1" ref="H1182" ca="1">IFERROR(_FV(STable[[#This Row],[Security Name]],"Change (%)",TRUE),0)</f>
        <v>8.4499999999999992E-3</v>
      </c>
      <c r="I1182" s="17" cm="1">
        <f t="array" aca="1" ref="I1182" ca="1">IFERROR(_FV(STable[[#This Row],[Security Name]],"P/E",TRUE),0)</f>
        <v>38.692</v>
      </c>
      <c r="J1182" s="17" cm="1">
        <f t="array" aca="1" ref="J1182" ca="1">IFERROR(_FV(STable[[#This Row],[Security Name]],"Beta"),0)</f>
        <v>1.0026999999999999</v>
      </c>
    </row>
    <row r="1183" spans="1:10" x14ac:dyDescent="0.3">
      <c r="A1183" t="s">
        <v>1502</v>
      </c>
      <c r="B1183" t="e" vm="1182">
        <v>#VALUE!</v>
      </c>
      <c r="C1183" t="s">
        <v>3614</v>
      </c>
      <c r="D1183" t="s">
        <v>3908</v>
      </c>
      <c r="E1183">
        <v>3360</v>
      </c>
      <c r="F1183" cm="1">
        <f t="array" aca="1" ref="F1183" ca="1">IFERROR(_FV(STable[[#This Row],[Security Name]],"Market cap",TRUE),_FV(STable[[#This Row],[Security Name]],"Volume average",TRUE)*STable[[#This Row],[Price]])</f>
        <v>862192416</v>
      </c>
      <c r="G1183" s="4" cm="1">
        <f t="array" aca="1" ref="G1183" ca="1">_FV(STable[[#This Row],[Security Name]],"Price")</f>
        <v>27.7</v>
      </c>
      <c r="H1183" s="1" cm="1">
        <f t="array" aca="1" ref="H1183" ca="1">IFERROR(_FV(STable[[#This Row],[Security Name]],"Change (%)",TRUE),0)</f>
        <v>2.8211E-2</v>
      </c>
      <c r="I1183" s="17" cm="1">
        <f t="array" aca="1" ref="I1183" ca="1">IFERROR(_FV(STable[[#This Row],[Security Name]],"P/E",TRUE),0)</f>
        <v>38.920900000000003</v>
      </c>
      <c r="J1183" s="17" cm="1">
        <f t="array" aca="1" ref="J1183" ca="1">IFERROR(_FV(STable[[#This Row],[Security Name]],"Beta"),0)</f>
        <v>1.0973999999999999</v>
      </c>
    </row>
    <row r="1184" spans="1:10" x14ac:dyDescent="0.3">
      <c r="A1184" t="s">
        <v>2318</v>
      </c>
      <c r="B1184" t="e" vm="1183">
        <v>#VALUE!</v>
      </c>
      <c r="C1184" t="s">
        <v>3614</v>
      </c>
      <c r="D1184" t="s">
        <v>3630</v>
      </c>
      <c r="E1184">
        <v>3690</v>
      </c>
      <c r="F1184" cm="1">
        <f t="array" aca="1" ref="F1184" ca="1">IFERROR(_FV(STable[[#This Row],[Security Name]],"Market cap",TRUE),_FV(STable[[#This Row],[Security Name]],"Volume average",TRUE)*STable[[#This Row],[Price]])</f>
        <v>695016562</v>
      </c>
      <c r="G1184" s="4" cm="1">
        <f t="array" aca="1" ref="G1184" ca="1">_FV(STable[[#This Row],[Security Name]],"Price")</f>
        <v>11.56</v>
      </c>
      <c r="H1184" s="1" cm="1">
        <f t="array" aca="1" ref="H1184" ca="1">IFERROR(_FV(STable[[#This Row],[Security Name]],"Change (%)",TRUE),0)</f>
        <v>0</v>
      </c>
      <c r="I1184" s="17" cm="1">
        <f t="array" aca="1" ref="I1184" ca="1">IFERROR(_FV(STable[[#This Row],[Security Name]],"P/E",TRUE),0)</f>
        <v>0</v>
      </c>
      <c r="J1184" s="17" cm="1">
        <f t="array" aca="1" ref="J1184" ca="1">IFERROR(_FV(STable[[#This Row],[Security Name]],"Beta"),0)</f>
        <v>0.35749999999999998</v>
      </c>
    </row>
    <row r="1185" spans="1:10" x14ac:dyDescent="0.3">
      <c r="A1185" t="s">
        <v>2108</v>
      </c>
      <c r="B1185" t="e" vm="1184">
        <v>#VALUE!</v>
      </c>
      <c r="C1185" t="s">
        <v>3614</v>
      </c>
      <c r="D1185" t="s">
        <v>3661</v>
      </c>
      <c r="E1185">
        <v>3621</v>
      </c>
      <c r="F1185" cm="1">
        <f t="array" aca="1" ref="F1185" ca="1">IFERROR(_FV(STable[[#This Row],[Security Name]],"Market cap",TRUE),_FV(STable[[#This Row],[Security Name]],"Volume average",TRUE)*STable[[#This Row],[Price]])</f>
        <v>1890207913</v>
      </c>
      <c r="G1185" s="4" cm="1">
        <f t="array" aca="1" ref="G1185" ca="1">_FV(STable[[#This Row],[Security Name]],"Price")</f>
        <v>39.700000000000003</v>
      </c>
      <c r="H1185" s="1" cm="1">
        <f t="array" aca="1" ref="H1185" ca="1">IFERROR(_FV(STable[[#This Row],[Security Name]],"Change (%)",TRUE),0)</f>
        <v>4.5561999999999998E-2</v>
      </c>
      <c r="I1185" s="17" cm="1">
        <f t="array" aca="1" ref="I1185" ca="1">IFERROR(_FV(STable[[#This Row],[Security Name]],"P/E",TRUE),0)</f>
        <v>13.552300000000001</v>
      </c>
      <c r="J1185" s="17" cm="1">
        <f t="array" aca="1" ref="J1185" ca="1">IFERROR(_FV(STable[[#This Row],[Security Name]],"Beta"),0)</f>
        <v>3.0122</v>
      </c>
    </row>
    <row r="1186" spans="1:10" x14ac:dyDescent="0.3">
      <c r="A1186" t="s">
        <v>2319</v>
      </c>
      <c r="B1186" t="e" vm="1185">
        <v>#VALUE!</v>
      </c>
      <c r="C1186" t="s">
        <v>3614</v>
      </c>
      <c r="D1186" t="s">
        <v>3678</v>
      </c>
      <c r="E1186">
        <v>3674</v>
      </c>
      <c r="F1186" cm="1">
        <f t="array" aca="1" ref="F1186" ca="1">IFERROR(_FV(STable[[#This Row],[Security Name]],"Market cap",TRUE),_FV(STable[[#This Row],[Security Name]],"Volume average",TRUE)*STable[[#This Row],[Price]])</f>
        <v>1183032439</v>
      </c>
      <c r="G1186" s="4" cm="1">
        <f t="array" aca="1" ref="G1186" ca="1">_FV(STable[[#This Row],[Security Name]],"Price")</f>
        <v>7.73</v>
      </c>
      <c r="H1186" s="1" cm="1">
        <f t="array" aca="1" ref="H1186" ca="1">IFERROR(_FV(STable[[#This Row],[Security Name]],"Change (%)",TRUE),0)</f>
        <v>1.4435999999999999E-2</v>
      </c>
      <c r="I1186" s="17" cm="1">
        <f t="array" aca="1" ref="I1186" ca="1">IFERROR(_FV(STable[[#This Row],[Security Name]],"P/E",TRUE),0)</f>
        <v>0</v>
      </c>
      <c r="J1186" s="17" cm="1">
        <f t="array" aca="1" ref="J1186" ca="1">IFERROR(_FV(STable[[#This Row],[Security Name]],"Beta"),0)</f>
        <v>1.7943</v>
      </c>
    </row>
    <row r="1187" spans="1:10" x14ac:dyDescent="0.3">
      <c r="A1187" t="s">
        <v>349</v>
      </c>
      <c r="B1187" t="e" vm="1186">
        <v>#VALUE!</v>
      </c>
      <c r="C1187" t="s">
        <v>3614</v>
      </c>
      <c r="D1187" t="s">
        <v>3630</v>
      </c>
      <c r="E1187">
        <v>3690</v>
      </c>
      <c r="F1187" cm="1">
        <f t="array" aca="1" ref="F1187" ca="1">IFERROR(_FV(STable[[#This Row],[Security Name]],"Market cap",TRUE),_FV(STable[[#This Row],[Security Name]],"Volume average",TRUE)*STable[[#This Row],[Price]])</f>
        <v>2346344492</v>
      </c>
      <c r="G1187" s="4" cm="1">
        <f t="array" aca="1" ref="G1187" ca="1">_FV(STable[[#This Row],[Security Name]],"Price")</f>
        <v>69.52</v>
      </c>
      <c r="H1187" s="1" cm="1">
        <f t="array" aca="1" ref="H1187" ca="1">IFERROR(_FV(STable[[#This Row],[Security Name]],"Change (%)",TRUE),0)</f>
        <v>3.7767000000000002E-2</v>
      </c>
      <c r="I1187" s="17" cm="1">
        <f t="array" aca="1" ref="I1187" ca="1">IFERROR(_FV(STable[[#This Row],[Security Name]],"P/E",TRUE),0)</f>
        <v>0</v>
      </c>
      <c r="J1187" s="17" cm="1">
        <f t="array" aca="1" ref="J1187" ca="1">IFERROR(_FV(STable[[#This Row],[Security Name]],"Beta"),0)</f>
        <v>1.5469999999999999</v>
      </c>
    </row>
    <row r="1188" spans="1:10" x14ac:dyDescent="0.3">
      <c r="A1188" t="s">
        <v>161</v>
      </c>
      <c r="B1188" t="e" vm="1187">
        <v>#VALUE!</v>
      </c>
      <c r="C1188" t="s">
        <v>3614</v>
      </c>
      <c r="D1188" t="s">
        <v>3701</v>
      </c>
      <c r="E1188">
        <v>3640</v>
      </c>
      <c r="F1188" cm="1">
        <f t="array" aca="1" ref="F1188" ca="1">IFERROR(_FV(STable[[#This Row],[Security Name]],"Market cap",TRUE),_FV(STable[[#This Row],[Security Name]],"Volume average",TRUE)*STable[[#This Row],[Price]])</f>
        <v>8844450847</v>
      </c>
      <c r="G1188" s="4" cm="1">
        <f t="array" aca="1" ref="G1188" ca="1">_FV(STable[[#This Row],[Security Name]],"Price")</f>
        <v>291.75</v>
      </c>
      <c r="H1188" s="1" cm="1">
        <f t="array" aca="1" ref="H1188" ca="1">IFERROR(_FV(STable[[#This Row],[Security Name]],"Change (%)",TRUE),0)</f>
        <v>2.9971999999999999E-2</v>
      </c>
      <c r="I1188" s="17" cm="1">
        <f t="array" aca="1" ref="I1188" ca="1">IFERROR(_FV(STable[[#This Row],[Security Name]],"P/E",TRUE),0)</f>
        <v>22.452500000000001</v>
      </c>
      <c r="J1188" s="17" cm="1">
        <f t="array" aca="1" ref="J1188" ca="1">IFERROR(_FV(STable[[#This Row],[Security Name]],"Beta"),0)</f>
        <v>1.3493999999999999</v>
      </c>
    </row>
    <row r="1189" spans="1:10" x14ac:dyDescent="0.3">
      <c r="A1189" t="s">
        <v>505</v>
      </c>
      <c r="B1189" t="e" vm="1188">
        <v>#VALUE!</v>
      </c>
      <c r="C1189" t="s">
        <v>3614</v>
      </c>
      <c r="D1189" t="s">
        <v>3786</v>
      </c>
      <c r="E1189">
        <v>3600</v>
      </c>
      <c r="F1189" cm="1">
        <f t="array" aca="1" ref="F1189" ca="1">IFERROR(_FV(STable[[#This Row],[Security Name]],"Market cap",TRUE),_FV(STable[[#This Row],[Security Name]],"Volume average",TRUE)*STable[[#This Row],[Price]])</f>
        <v>81821580000</v>
      </c>
      <c r="G1189" s="4" cm="1">
        <f t="array" aca="1" ref="G1189" ca="1">_FV(STable[[#This Row],[Security Name]],"Price")</f>
        <v>145.59</v>
      </c>
      <c r="H1189" s="1" cm="1">
        <f t="array" aca="1" ref="H1189" ca="1">IFERROR(_FV(STable[[#This Row],[Security Name]],"Change (%)",TRUE),0)</f>
        <v>3.7186999999999998E-2</v>
      </c>
      <c r="I1189" s="17" cm="1">
        <f t="array" aca="1" ref="I1189" ca="1">IFERROR(_FV(STable[[#This Row],[Security Name]],"P/E",TRUE),0)</f>
        <v>35.696899999999999</v>
      </c>
      <c r="J1189" s="17" cm="1">
        <f t="array" aca="1" ref="J1189" ca="1">IFERROR(_FV(STable[[#This Row],[Security Name]],"Beta"),0)</f>
        <v>1.2853000000000001</v>
      </c>
    </row>
    <row r="1190" spans="1:10" x14ac:dyDescent="0.3">
      <c r="A1190" t="s">
        <v>619</v>
      </c>
      <c r="B1190" t="e" vm="1189">
        <v>#VALUE!</v>
      </c>
      <c r="C1190" t="s">
        <v>3614</v>
      </c>
      <c r="D1190" t="s">
        <v>3630</v>
      </c>
      <c r="E1190">
        <v>3690</v>
      </c>
      <c r="F1190" cm="1">
        <f t="array" aca="1" ref="F1190" ca="1">IFERROR(_FV(STable[[#This Row],[Security Name]],"Market cap",TRUE),_FV(STable[[#This Row],[Security Name]],"Volume average",TRUE)*STable[[#This Row],[Price]])</f>
        <v>7354427910</v>
      </c>
      <c r="G1190" s="4" cm="1">
        <f t="array" aca="1" ref="G1190" ca="1">_FV(STable[[#This Row],[Security Name]],"Price")</f>
        <v>199.57</v>
      </c>
      <c r="H1190" s="1" cm="1">
        <f t="array" aca="1" ref="H1190" ca="1">IFERROR(_FV(STable[[#This Row],[Security Name]],"Change (%)",TRUE),0)</f>
        <v>2.9347999999999999E-2</v>
      </c>
      <c r="I1190" s="17" cm="1">
        <f t="array" aca="1" ref="I1190" ca="1">IFERROR(_FV(STable[[#This Row],[Security Name]],"P/E",TRUE),0)</f>
        <v>24.704499999999999</v>
      </c>
      <c r="J1190" s="17" cm="1">
        <f t="array" aca="1" ref="J1190" ca="1">IFERROR(_FV(STable[[#This Row],[Security Name]],"Beta"),0)</f>
        <v>1.1097999999999999</v>
      </c>
    </row>
    <row r="1191" spans="1:10" x14ac:dyDescent="0.3">
      <c r="A1191" t="s">
        <v>2354</v>
      </c>
      <c r="B1191" t="e" vm="1190">
        <v>#VALUE!</v>
      </c>
      <c r="C1191" t="s">
        <v>3614</v>
      </c>
      <c r="D1191" t="s">
        <v>3630</v>
      </c>
      <c r="E1191">
        <v>3690</v>
      </c>
      <c r="F1191" cm="1">
        <f t="array" aca="1" ref="F1191" ca="1">IFERROR(_FV(STable[[#This Row],[Security Name]],"Market cap",TRUE),_FV(STable[[#This Row],[Security Name]],"Volume average",TRUE)*STable[[#This Row],[Price]])</f>
        <v>1428250430</v>
      </c>
      <c r="G1191" s="4" cm="1">
        <f t="array" aca="1" ref="G1191" ca="1">_FV(STable[[#This Row],[Security Name]],"Price")</f>
        <v>6.5750000000000002</v>
      </c>
      <c r="H1191" s="1" cm="1">
        <f t="array" aca="1" ref="H1191" ca="1">IFERROR(_FV(STable[[#This Row],[Security Name]],"Change (%)",TRUE),0)</f>
        <v>5.352E-3</v>
      </c>
      <c r="I1191" s="17" cm="1">
        <f t="array" aca="1" ref="I1191" ca="1">IFERROR(_FV(STable[[#This Row],[Security Name]],"P/E",TRUE),0)</f>
        <v>0</v>
      </c>
      <c r="J1191" s="17" cm="1">
        <f t="array" aca="1" ref="J1191" ca="1">IFERROR(_FV(STable[[#This Row],[Security Name]],"Beta"),0)</f>
        <v>2.2385999999999999</v>
      </c>
    </row>
    <row r="1192" spans="1:10" x14ac:dyDescent="0.3">
      <c r="A1192" t="s">
        <v>1786</v>
      </c>
      <c r="B1192" t="e" vm="1191">
        <v>#VALUE!</v>
      </c>
      <c r="C1192" t="s">
        <v>3614</v>
      </c>
      <c r="D1192" t="s">
        <v>3802</v>
      </c>
      <c r="E1192">
        <v>3679</v>
      </c>
      <c r="F1192" cm="1">
        <f t="array" aca="1" ref="F1192" ca="1">IFERROR(_FV(STable[[#This Row],[Security Name]],"Market cap",TRUE),_FV(STable[[#This Row],[Security Name]],"Volume average",TRUE)*STable[[#This Row],[Price]])</f>
        <v>204130371</v>
      </c>
      <c r="G1192" s="4" cm="1">
        <f t="array" aca="1" ref="G1192" ca="1">_FV(STable[[#This Row],[Security Name]],"Price")</f>
        <v>68.989999999999995</v>
      </c>
      <c r="H1192" s="1" cm="1">
        <f t="array" aca="1" ref="H1192" ca="1">IFERROR(_FV(STable[[#This Row],[Security Name]],"Change (%)",TRUE),0)</f>
        <v>2.5874000000000001E-2</v>
      </c>
      <c r="I1192" s="17" cm="1">
        <f t="array" aca="1" ref="I1192" ca="1">IFERROR(_FV(STable[[#This Row],[Security Name]],"P/E",TRUE),0)</f>
        <v>20.084399999999999</v>
      </c>
      <c r="J1192" s="17" cm="1">
        <f t="array" aca="1" ref="J1192" ca="1">IFERROR(_FV(STable[[#This Row],[Security Name]],"Beta"),0)</f>
        <v>0.36330000000000001</v>
      </c>
    </row>
    <row r="1193" spans="1:10" x14ac:dyDescent="0.3">
      <c r="A1193" t="s">
        <v>1916</v>
      </c>
      <c r="B1193" t="e" vm="1192">
        <v>#VALUE!</v>
      </c>
      <c r="C1193" t="s">
        <v>3614</v>
      </c>
      <c r="D1193" t="s">
        <v>3630</v>
      </c>
      <c r="E1193">
        <v>3690</v>
      </c>
      <c r="F1193" cm="1">
        <f t="array" aca="1" ref="F1193" ca="1">IFERROR(_FV(STable[[#This Row],[Security Name]],"Market cap",TRUE),_FV(STable[[#This Row],[Security Name]],"Volume average",TRUE)*STable[[#This Row],[Price]])</f>
        <v>2485885579</v>
      </c>
      <c r="G1193" s="4" cm="1">
        <f t="array" aca="1" ref="G1193" ca="1">_FV(STable[[#This Row],[Security Name]],"Price")</f>
        <v>13.515000000000001</v>
      </c>
      <c r="H1193" s="1" cm="1">
        <f t="array" aca="1" ref="H1193" ca="1">IFERROR(_FV(STable[[#This Row],[Security Name]],"Change (%)",TRUE),0)</f>
        <v>-9.7796999999999995E-2</v>
      </c>
      <c r="I1193" s="17" cm="1">
        <f t="array" aca="1" ref="I1193" ca="1">IFERROR(_FV(STable[[#This Row],[Security Name]],"P/E",TRUE),0)</f>
        <v>0</v>
      </c>
      <c r="J1193" s="17" cm="1">
        <f t="array" aca="1" ref="J1193" ca="1">IFERROR(_FV(STable[[#This Row],[Security Name]],"Beta"),0)</f>
        <v>2.8763000000000001</v>
      </c>
    </row>
    <row r="1194" spans="1:10" x14ac:dyDescent="0.3">
      <c r="A1194" t="s">
        <v>371</v>
      </c>
      <c r="B1194" t="e" vm="1193">
        <v>#VALUE!</v>
      </c>
      <c r="C1194" t="s">
        <v>3614</v>
      </c>
      <c r="D1194" t="s">
        <v>3661</v>
      </c>
      <c r="E1194">
        <v>3621</v>
      </c>
      <c r="F1194" cm="1">
        <f t="array" aca="1" ref="F1194" ca="1">IFERROR(_FV(STable[[#This Row],[Security Name]],"Market cap",TRUE),_FV(STable[[#This Row],[Security Name]],"Volume average",TRUE)*STable[[#This Row],[Price]])</f>
        <v>12462746292</v>
      </c>
      <c r="G1194" s="4" cm="1">
        <f t="array" aca="1" ref="G1194" ca="1">_FV(STable[[#This Row],[Security Name]],"Price")</f>
        <v>212.4</v>
      </c>
      <c r="H1194" s="1" cm="1">
        <f t="array" aca="1" ref="H1194" ca="1">IFERROR(_FV(STable[[#This Row],[Security Name]],"Change (%)",TRUE),0)</f>
        <v>2.4059000000000001E-2</v>
      </c>
      <c r="I1194" s="17" cm="1">
        <f t="array" aca="1" ref="I1194" ca="1">IFERROR(_FV(STable[[#This Row],[Security Name]],"P/E",TRUE),0)</f>
        <v>79.041399999999996</v>
      </c>
      <c r="J1194" s="17" cm="1">
        <f t="array" aca="1" ref="J1194" ca="1">IFERROR(_FV(STable[[#This Row],[Security Name]],"Beta"),0)</f>
        <v>1.7803</v>
      </c>
    </row>
    <row r="1195" spans="1:10" x14ac:dyDescent="0.3">
      <c r="A1195" t="s">
        <v>2753</v>
      </c>
      <c r="B1195" t="e" vm="1194">
        <v>#VALUE!</v>
      </c>
      <c r="C1195" t="s">
        <v>3614</v>
      </c>
      <c r="D1195" t="s">
        <v>3630</v>
      </c>
      <c r="E1195">
        <v>3690</v>
      </c>
      <c r="F1195" cm="1">
        <f t="array" aca="1" ref="F1195" ca="1">IFERROR(_FV(STable[[#This Row],[Security Name]],"Market cap",TRUE),_FV(STable[[#This Row],[Security Name]],"Volume average",TRUE)*STable[[#This Row],[Price]])</f>
        <v>32647559</v>
      </c>
      <c r="G1195" s="4" cm="1">
        <f t="array" aca="1" ref="G1195" ca="1">_FV(STable[[#This Row],[Security Name]],"Price")</f>
        <v>1.1692</v>
      </c>
      <c r="H1195" s="1" cm="1">
        <f t="array" aca="1" ref="H1195" ca="1">IFERROR(_FV(STable[[#This Row],[Security Name]],"Change (%)",TRUE),0)</f>
        <v>2.5613999999999998E-2</v>
      </c>
      <c r="I1195" s="17" cm="1">
        <f t="array" aca="1" ref="I1195" ca="1">IFERROR(_FV(STable[[#This Row],[Security Name]],"P/E",TRUE),0)</f>
        <v>0</v>
      </c>
      <c r="J1195" s="17" cm="1">
        <f t="array" aca="1" ref="J1195" ca="1">IFERROR(_FV(STable[[#This Row],[Security Name]],"Beta"),0)</f>
        <v>1.5246999999999999</v>
      </c>
    </row>
    <row r="1196" spans="1:10" x14ac:dyDescent="0.3">
      <c r="A1196" t="s">
        <v>82</v>
      </c>
      <c r="B1196" t="e" vm="1195">
        <v>#VALUE!</v>
      </c>
      <c r="C1196" t="s">
        <v>3614</v>
      </c>
      <c r="D1196" t="s">
        <v>3866</v>
      </c>
      <c r="E1196">
        <v>3670</v>
      </c>
      <c r="F1196" cm="1">
        <f t="array" aca="1" ref="F1196" ca="1">IFERROR(_FV(STable[[#This Row],[Security Name]],"Market cap",TRUE),_FV(STable[[#This Row],[Security Name]],"Volume average",TRUE)*STable[[#This Row],[Price]])</f>
        <v>28427618247</v>
      </c>
      <c r="G1196" s="4" cm="1">
        <f t="array" aca="1" ref="G1196" ca="1">_FV(STable[[#This Row],[Security Name]],"Price")</f>
        <v>536.12</v>
      </c>
      <c r="H1196" s="1" cm="1">
        <f t="array" aca="1" ref="H1196" ca="1">IFERROR(_FV(STable[[#This Row],[Security Name]],"Change (%)",TRUE),0)</f>
        <v>2.7621000000000003E-2</v>
      </c>
      <c r="I1196" s="17" cm="1">
        <f t="array" aca="1" ref="I1196" ca="1">IFERROR(_FV(STable[[#This Row],[Security Name]],"P/E",TRUE),0)</f>
        <v>32.122999999999998</v>
      </c>
      <c r="J1196" s="17" cm="1">
        <f t="array" aca="1" ref="J1196" ca="1">IFERROR(_FV(STable[[#This Row],[Security Name]],"Beta"),0)</f>
        <v>0.99509999999999998</v>
      </c>
    </row>
    <row r="1197" spans="1:10" x14ac:dyDescent="0.3">
      <c r="A1197" t="s">
        <v>2549</v>
      </c>
      <c r="B1197" t="e" vm="1196">
        <v>#VALUE!</v>
      </c>
      <c r="C1197" t="s">
        <v>3614</v>
      </c>
      <c r="D1197" t="s">
        <v>3678</v>
      </c>
      <c r="E1197">
        <v>3674</v>
      </c>
      <c r="F1197" cm="1">
        <f t="array" aca="1" ref="F1197" ca="1">IFERROR(_FV(STable[[#This Row],[Security Name]],"Market cap",TRUE),_FV(STable[[#This Row],[Security Name]],"Volume average",TRUE)*STable[[#This Row],[Price]])</f>
        <v>43461357</v>
      </c>
      <c r="G1197" s="4" cm="1">
        <f t="array" aca="1" ref="G1197" ca="1">_FV(STable[[#This Row],[Security Name]],"Price")</f>
        <v>3.5950000000000002</v>
      </c>
      <c r="H1197" s="1" cm="1">
        <f t="array" aca="1" ref="H1197" ca="1">IFERROR(_FV(STable[[#This Row],[Security Name]],"Change (%)",TRUE),0)</f>
        <v>8.9393999999999987E-2</v>
      </c>
      <c r="I1197" s="17" cm="1">
        <f t="array" aca="1" ref="I1197" ca="1">IFERROR(_FV(STable[[#This Row],[Security Name]],"P/E",TRUE),0)</f>
        <v>0</v>
      </c>
      <c r="J1197" s="17" cm="1">
        <f t="array" aca="1" ref="J1197" ca="1">IFERROR(_FV(STable[[#This Row],[Security Name]],"Beta"),0)</f>
        <v>1.3318000000000001</v>
      </c>
    </row>
    <row r="1198" spans="1:10" x14ac:dyDescent="0.3">
      <c r="A1198" t="s">
        <v>2009</v>
      </c>
      <c r="B1198" t="e" vm="1197">
        <v>#VALUE!</v>
      </c>
      <c r="C1198" t="s">
        <v>3614</v>
      </c>
      <c r="D1198" t="s">
        <v>3701</v>
      </c>
      <c r="E1198">
        <v>3640</v>
      </c>
      <c r="F1198" cm="1">
        <f t="array" aca="1" ref="F1198" ca="1">IFERROR(_FV(STable[[#This Row],[Security Name]],"Market cap",TRUE),_FV(STable[[#This Row],[Security Name]],"Volume average",TRUE)*STable[[#This Row],[Price]])</f>
        <v>741178924</v>
      </c>
      <c r="G1198" s="4" cm="1">
        <f t="array" aca="1" ref="G1198" ca="1">_FV(STable[[#This Row],[Security Name]],"Price")</f>
        <v>20.36</v>
      </c>
      <c r="H1198" s="1" cm="1">
        <f t="array" aca="1" ref="H1198" ca="1">IFERROR(_FV(STable[[#This Row],[Security Name]],"Change (%)",TRUE),0)</f>
        <v>4.9485000000000001E-2</v>
      </c>
      <c r="I1198" s="17" cm="1">
        <f t="array" aca="1" ref="I1198" ca="1">IFERROR(_FV(STable[[#This Row],[Security Name]],"P/E",TRUE),0)</f>
        <v>24.8535</v>
      </c>
      <c r="J1198" s="17" cm="1">
        <f t="array" aca="1" ref="J1198" ca="1">IFERROR(_FV(STable[[#This Row],[Security Name]],"Beta"),0)</f>
        <v>0.34189999999999998</v>
      </c>
    </row>
    <row r="1199" spans="1:10" x14ac:dyDescent="0.3">
      <c r="A1199" t="s">
        <v>1160</v>
      </c>
      <c r="B1199" t="e" vm="1198">
        <v>#VALUE!</v>
      </c>
      <c r="C1199" t="s">
        <v>3614</v>
      </c>
      <c r="D1199" t="s">
        <v>3678</v>
      </c>
      <c r="E1199">
        <v>3674</v>
      </c>
      <c r="F1199" cm="1">
        <f t="array" aca="1" ref="F1199" ca="1">IFERROR(_FV(STable[[#This Row],[Security Name]],"Market cap",TRUE),_FV(STable[[#This Row],[Security Name]],"Volume average",TRUE)*STable[[#This Row],[Price]])</f>
        <v>16561733111</v>
      </c>
      <c r="G1199" s="4" cm="1">
        <f t="array" aca="1" ref="G1199" ca="1">_FV(STable[[#This Row],[Security Name]],"Price")</f>
        <v>111.545</v>
      </c>
      <c r="H1199" s="1" cm="1">
        <f t="array" aca="1" ref="H1199" ca="1">IFERROR(_FV(STable[[#This Row],[Security Name]],"Change (%)",TRUE),0)</f>
        <v>4.4135999999999995E-2</v>
      </c>
      <c r="I1199" s="17" cm="1">
        <f t="array" aca="1" ref="I1199" ca="1">IFERROR(_FV(STable[[#This Row],[Security Name]],"P/E",TRUE),0)</f>
        <v>28.507000000000001</v>
      </c>
      <c r="J1199" s="17" cm="1">
        <f t="array" aca="1" ref="J1199" ca="1">IFERROR(_FV(STable[[#This Row],[Security Name]],"Beta"),0)</f>
        <v>1.274</v>
      </c>
    </row>
    <row r="1200" spans="1:10" x14ac:dyDescent="0.3">
      <c r="A1200" t="s">
        <v>324</v>
      </c>
      <c r="B1200" t="e" vm="1199">
        <v>#VALUE!</v>
      </c>
      <c r="C1200" t="s">
        <v>3614</v>
      </c>
      <c r="D1200" t="s">
        <v>3972</v>
      </c>
      <c r="E1200">
        <v>3613</v>
      </c>
      <c r="F1200" cm="1">
        <f t="array" aca="1" ref="F1200" ca="1">IFERROR(_FV(STable[[#This Row],[Security Name]],"Market cap",TRUE),_FV(STable[[#This Row],[Security Name]],"Volume average",TRUE)*STable[[#This Row],[Price]])</f>
        <v>8742444000</v>
      </c>
      <c r="G1200" s="4" cm="1">
        <f t="array" aca="1" ref="G1200" ca="1">_FV(STable[[#This Row],[Security Name]],"Price")</f>
        <v>240</v>
      </c>
      <c r="H1200" s="1" cm="1">
        <f t="array" aca="1" ref="H1200" ca="1">IFERROR(_FV(STable[[#This Row],[Security Name]],"Change (%)",TRUE),0)</f>
        <v>3.0884000000000002E-2</v>
      </c>
      <c r="I1200" s="17" cm="1">
        <f t="array" aca="1" ref="I1200" ca="1">IFERROR(_FV(STable[[#This Row],[Security Name]],"P/E",TRUE),0)</f>
        <v>46.767200000000003</v>
      </c>
      <c r="J1200" s="17" cm="1">
        <f t="array" aca="1" ref="J1200" ca="1">IFERROR(_FV(STable[[#This Row],[Security Name]],"Beta"),0)</f>
        <v>0.9385</v>
      </c>
    </row>
    <row r="1201" spans="1:10" x14ac:dyDescent="0.3">
      <c r="A1201" t="s">
        <v>2253</v>
      </c>
      <c r="B1201" t="e" vm="1200">
        <v>#VALUE!</v>
      </c>
      <c r="C1201" t="s">
        <v>3614</v>
      </c>
      <c r="D1201" t="s">
        <v>3630</v>
      </c>
      <c r="E1201">
        <v>3690</v>
      </c>
      <c r="F1201" cm="1">
        <f t="array" aca="1" ref="F1201" ca="1">IFERROR(_FV(STable[[#This Row],[Security Name]],"Market cap",TRUE),_FV(STable[[#This Row],[Security Name]],"Volume average",TRUE)*STable[[#This Row],[Price]])</f>
        <v>2910923376</v>
      </c>
      <c r="G1201" s="4" cm="1">
        <f t="array" aca="1" ref="G1201" ca="1">_FV(STable[[#This Row],[Security Name]],"Price")</f>
        <v>12.36</v>
      </c>
      <c r="H1201" s="1" cm="1">
        <f t="array" aca="1" ref="H1201" ca="1">IFERROR(_FV(STable[[#This Row],[Security Name]],"Change (%)",TRUE),0)</f>
        <v>2.1488E-2</v>
      </c>
      <c r="I1201" s="17" cm="1">
        <f t="array" aca="1" ref="I1201" ca="1">IFERROR(_FV(STable[[#This Row],[Security Name]],"P/E",TRUE),0)</f>
        <v>7.2323000000000004</v>
      </c>
      <c r="J1201" s="17" cm="1">
        <f t="array" aca="1" ref="J1201" ca="1">IFERROR(_FV(STable[[#This Row],[Security Name]],"Beta"),0)</f>
        <v>2.3144</v>
      </c>
    </row>
    <row r="1202" spans="1:10" x14ac:dyDescent="0.3">
      <c r="A1202" t="s">
        <v>2618</v>
      </c>
      <c r="B1202" t="e" vm="1201">
        <v>#VALUE!</v>
      </c>
      <c r="C1202" t="s">
        <v>3614</v>
      </c>
      <c r="D1202" t="s">
        <v>3678</v>
      </c>
      <c r="E1202">
        <v>3674</v>
      </c>
      <c r="F1202" cm="1">
        <f t="array" aca="1" ref="F1202" ca="1">IFERROR(_FV(STable[[#This Row],[Security Name]],"Market cap",TRUE),_FV(STable[[#This Row],[Security Name]],"Volume average",TRUE)*STable[[#This Row],[Price]])</f>
        <v>1202084947</v>
      </c>
      <c r="G1202" s="4" cm="1">
        <f t="array" aca="1" ref="G1202" ca="1">_FV(STable[[#This Row],[Security Name]],"Price")</f>
        <v>7.165</v>
      </c>
      <c r="H1202" s="1" cm="1">
        <f t="array" aca="1" ref="H1202" ca="1">IFERROR(_FV(STable[[#This Row],[Security Name]],"Change (%)",TRUE),0)</f>
        <v>3.5404999999999999E-2</v>
      </c>
      <c r="I1202" s="17" cm="1">
        <f t="array" aca="1" ref="I1202" ca="1">IFERROR(_FV(STable[[#This Row],[Security Name]],"P/E",TRUE),0)</f>
        <v>35.682299999999998</v>
      </c>
      <c r="J1202" s="17" cm="1">
        <f t="array" aca="1" ref="J1202" ca="1">IFERROR(_FV(STable[[#This Row],[Security Name]],"Beta"),0)</f>
        <v>1.6641999999999999</v>
      </c>
    </row>
    <row r="1203" spans="1:10" x14ac:dyDescent="0.3">
      <c r="A1203" t="s">
        <v>1343</v>
      </c>
      <c r="B1203" t="e" vm="1202">
        <v>#VALUE!</v>
      </c>
      <c r="C1203" t="s">
        <v>3614</v>
      </c>
      <c r="D1203" t="s">
        <v>3715</v>
      </c>
      <c r="E1203">
        <v>3620</v>
      </c>
      <c r="F1203" cm="1">
        <f t="array" aca="1" ref="F1203" ca="1">IFERROR(_FV(STable[[#This Row],[Security Name]],"Market cap",TRUE),_FV(STable[[#This Row],[Security Name]],"Volume average",TRUE)*STable[[#This Row],[Price]])</f>
        <v>1788586767</v>
      </c>
      <c r="G1203" s="4" cm="1">
        <f t="array" aca="1" ref="G1203" ca="1">_FV(STable[[#This Row],[Security Name]],"Price")</f>
        <v>54.42</v>
      </c>
      <c r="H1203" s="1" cm="1">
        <f t="array" aca="1" ref="H1203" ca="1">IFERROR(_FV(STable[[#This Row],[Security Name]],"Change (%)",TRUE),0)</f>
        <v>1.5108999999999999E-2</v>
      </c>
      <c r="I1203" s="17" cm="1">
        <f t="array" aca="1" ref="I1203" ca="1">IFERROR(_FV(STable[[#This Row],[Security Name]],"P/E",TRUE),0)</f>
        <v>30.948599999999999</v>
      </c>
      <c r="J1203" s="17" cm="1">
        <f t="array" aca="1" ref="J1203" ca="1">IFERROR(_FV(STable[[#This Row],[Security Name]],"Beta"),0)</f>
        <v>0.74439999999999995</v>
      </c>
    </row>
    <row r="1204" spans="1:10" x14ac:dyDescent="0.3">
      <c r="A1204" t="s">
        <v>2265</v>
      </c>
      <c r="B1204" t="e" vm="1203">
        <v>#VALUE!</v>
      </c>
      <c r="C1204" t="s">
        <v>3614</v>
      </c>
      <c r="D1204" t="s">
        <v>3630</v>
      </c>
      <c r="E1204">
        <v>3690</v>
      </c>
      <c r="F1204" cm="1">
        <f t="array" aca="1" ref="F1204" ca="1">IFERROR(_FV(STable[[#This Row],[Security Name]],"Market cap",TRUE),_FV(STable[[#This Row],[Security Name]],"Volume average",TRUE)*STable[[#This Row],[Price]])</f>
        <v>126091370</v>
      </c>
      <c r="G1204" s="4" cm="1">
        <f t="array" aca="1" ref="G1204" ca="1">_FV(STable[[#This Row],[Security Name]],"Price")</f>
        <v>7.5701000000000001</v>
      </c>
      <c r="H1204" s="1" cm="1">
        <f t="array" aca="1" ref="H1204" ca="1">IFERROR(_FV(STable[[#This Row],[Security Name]],"Change (%)",TRUE),0)</f>
        <v>1.2044999999999998E-2</v>
      </c>
      <c r="I1204" s="17" cm="1">
        <f t="array" aca="1" ref="I1204" ca="1">IFERROR(_FV(STable[[#This Row],[Security Name]],"P/E",TRUE),0)</f>
        <v>13.9618</v>
      </c>
      <c r="J1204" s="17" cm="1">
        <f t="array" aca="1" ref="J1204" ca="1">IFERROR(_FV(STable[[#This Row],[Security Name]],"Beta"),0)</f>
        <v>0.80589999999999995</v>
      </c>
    </row>
    <row r="1205" spans="1:10" x14ac:dyDescent="0.3">
      <c r="A1205" t="s">
        <v>1385</v>
      </c>
      <c r="B1205" t="e" vm="1204">
        <v>#VALUE!</v>
      </c>
      <c r="C1205" t="s">
        <v>3614</v>
      </c>
      <c r="D1205" t="s">
        <v>3802</v>
      </c>
      <c r="E1205">
        <v>3679</v>
      </c>
      <c r="F1205" cm="1">
        <f t="array" aca="1" ref="F1205" ca="1">IFERROR(_FV(STable[[#This Row],[Security Name]],"Market cap",TRUE),_FV(STable[[#This Row],[Security Name]],"Volume average",TRUE)*STable[[#This Row],[Price]])</f>
        <v>9878640040</v>
      </c>
      <c r="G1205" s="4" cm="1">
        <f t="array" aca="1" ref="G1205" ca="1">_FV(STable[[#This Row],[Security Name]],"Price")</f>
        <v>217.72</v>
      </c>
      <c r="H1205" s="1" cm="1">
        <f t="array" aca="1" ref="H1205" ca="1">IFERROR(_FV(STable[[#This Row],[Security Name]],"Change (%)",TRUE),0)</f>
        <v>7.1984000000000006E-2</v>
      </c>
      <c r="I1205" s="17" cm="1">
        <f t="array" aca="1" ref="I1205" ca="1">IFERROR(_FV(STable[[#This Row],[Security Name]],"P/E",TRUE),0)</f>
        <v>83.465599999999995</v>
      </c>
      <c r="J1205" s="17" cm="1">
        <f t="array" aca="1" ref="J1205" ca="1">IFERROR(_FV(STable[[#This Row],[Security Name]],"Beta"),0)</f>
        <v>2.0446</v>
      </c>
    </row>
    <row r="1206" spans="1:10" x14ac:dyDescent="0.3">
      <c r="A1206" t="s">
        <v>611</v>
      </c>
      <c r="B1206" t="e" vm="1205">
        <v>#VALUE!</v>
      </c>
      <c r="C1206" t="s">
        <v>3614</v>
      </c>
      <c r="D1206" t="s">
        <v>3802</v>
      </c>
      <c r="E1206">
        <v>3679</v>
      </c>
      <c r="F1206" cm="1">
        <f t="array" aca="1" ref="F1206" ca="1">IFERROR(_FV(STable[[#This Row],[Security Name]],"Market cap",TRUE),_FV(STable[[#This Row],[Security Name]],"Volume average",TRUE)*STable[[#This Row],[Price]])</f>
        <v>117109544255</v>
      </c>
      <c r="G1206" s="4" cm="1">
        <f t="array" aca="1" ref="G1206" ca="1">_FV(STable[[#This Row],[Security Name]],"Price")</f>
        <v>306.08999999999997</v>
      </c>
      <c r="H1206" s="1" cm="1">
        <f t="array" aca="1" ref="H1206" ca="1">IFERROR(_FV(STable[[#This Row],[Security Name]],"Change (%)",TRUE),0)</f>
        <v>4.0662000000000004E-2</v>
      </c>
      <c r="I1206" s="17" cm="1">
        <f t="array" aca="1" ref="I1206" ca="1">IFERROR(_FV(STable[[#This Row],[Security Name]],"P/E",TRUE),0)</f>
        <v>89.765100000000004</v>
      </c>
      <c r="J1206" s="17" cm="1">
        <f t="array" aca="1" ref="J1206" ca="1">IFERROR(_FV(STable[[#This Row],[Security Name]],"Beta"),0)</f>
        <v>2.0375999999999999</v>
      </c>
    </row>
    <row r="1207" spans="1:10" x14ac:dyDescent="0.3">
      <c r="A1207" t="s">
        <v>2702</v>
      </c>
      <c r="B1207" t="e" vm="1206">
        <v>#VALUE!</v>
      </c>
      <c r="C1207" t="s">
        <v>3614</v>
      </c>
      <c r="D1207" t="s">
        <v>4065</v>
      </c>
      <c r="E1207">
        <v>3663</v>
      </c>
      <c r="F1207" cm="1">
        <f t="array" aca="1" ref="F1207" ca="1">IFERROR(_FV(STable[[#This Row],[Security Name]],"Market cap",TRUE),_FV(STable[[#This Row],[Security Name]],"Volume average",TRUE)*STable[[#This Row],[Price]])</f>
        <v>80506539</v>
      </c>
      <c r="G1207" s="4" cm="1">
        <f t="array" aca="1" ref="G1207" ca="1">_FV(STable[[#This Row],[Security Name]],"Price")</f>
        <v>6.5860000000000003</v>
      </c>
      <c r="H1207" s="1" cm="1">
        <f t="array" aca="1" ref="H1207" ca="1">IFERROR(_FV(STable[[#This Row],[Security Name]],"Change (%)",TRUE),0)</f>
        <v>5.5448999999999998E-2</v>
      </c>
      <c r="I1207" s="17" cm="1">
        <f t="array" aca="1" ref="I1207" ca="1">IFERROR(_FV(STable[[#This Row],[Security Name]],"P/E",TRUE),0)</f>
        <v>0</v>
      </c>
      <c r="J1207" s="17" cm="1">
        <f t="array" aca="1" ref="J1207" ca="1">IFERROR(_FV(STable[[#This Row],[Security Name]],"Beta"),0)</f>
        <v>0.78949999999999998</v>
      </c>
    </row>
    <row r="1208" spans="1:10" x14ac:dyDescent="0.3">
      <c r="A1208" t="s">
        <v>419</v>
      </c>
      <c r="B1208" t="e" vm="1207">
        <v>#VALUE!</v>
      </c>
      <c r="C1208" t="s">
        <v>3614</v>
      </c>
      <c r="D1208" t="s">
        <v>4138</v>
      </c>
      <c r="E1208">
        <v>3678</v>
      </c>
      <c r="F1208" cm="1">
        <f t="array" aca="1" ref="F1208" ca="1">IFERROR(_FV(STable[[#This Row],[Security Name]],"Market cap",TRUE),_FV(STable[[#This Row],[Security Name]],"Volume average",TRUE)*STable[[#This Row],[Price]])</f>
        <v>186246502190</v>
      </c>
      <c r="G1208" s="4" cm="1">
        <f t="array" aca="1" ref="G1208" ca="1">_FV(STable[[#This Row],[Security Name]],"Price")</f>
        <v>151.49</v>
      </c>
      <c r="H1208" s="1" cm="1">
        <f t="array" aca="1" ref="H1208" ca="1">IFERROR(_FV(STable[[#This Row],[Security Name]],"Change (%)",TRUE),0)</f>
        <v>1.6983999999999999E-2</v>
      </c>
      <c r="I1208" s="17" cm="1">
        <f t="array" aca="1" ref="I1208" ca="1">IFERROR(_FV(STable[[#This Row],[Security Name]],"P/E",TRUE),0)</f>
        <v>45.319699999999997</v>
      </c>
      <c r="J1208" s="17" cm="1">
        <f t="array" aca="1" ref="J1208" ca="1">IFERROR(_FV(STable[[#This Row],[Security Name]],"Beta"),0)</f>
        <v>1.3207</v>
      </c>
    </row>
    <row r="1209" spans="1:10" x14ac:dyDescent="0.3">
      <c r="A1209" t="s">
        <v>632</v>
      </c>
      <c r="B1209" t="e" vm="1208">
        <v>#VALUE!</v>
      </c>
      <c r="C1209" t="s">
        <v>3614</v>
      </c>
      <c r="D1209" t="s">
        <v>4099</v>
      </c>
      <c r="E1209">
        <v>3357</v>
      </c>
      <c r="F1209" cm="1">
        <f t="array" aca="1" ref="F1209" ca="1">IFERROR(_FV(STable[[#This Row],[Security Name]],"Market cap",TRUE),_FV(STable[[#This Row],[Security Name]],"Volume average",TRUE)*STable[[#This Row],[Price]])</f>
        <v>5090154023</v>
      </c>
      <c r="G1209" s="4" cm="1">
        <f t="array" aca="1" ref="G1209" ca="1">_FV(STable[[#This Row],[Security Name]],"Price")</f>
        <v>130.74</v>
      </c>
      <c r="H1209" s="1" cm="1">
        <f t="array" aca="1" ref="H1209" ca="1">IFERROR(_FV(STable[[#This Row],[Security Name]],"Change (%)",TRUE),0)</f>
        <v>3.4581000000000001E-2</v>
      </c>
      <c r="I1209" s="17" cm="1">
        <f t="array" aca="1" ref="I1209" ca="1">IFERROR(_FV(STable[[#This Row],[Security Name]],"P/E",TRUE),0)</f>
        <v>22.114699999999999</v>
      </c>
      <c r="J1209" s="17" cm="1">
        <f t="array" aca="1" ref="J1209" ca="1">IFERROR(_FV(STable[[#This Row],[Security Name]],"Beta"),0)</f>
        <v>1.3031999999999999</v>
      </c>
    </row>
    <row r="1210" spans="1:10" x14ac:dyDescent="0.3">
      <c r="A1210" t="s">
        <v>794</v>
      </c>
      <c r="B1210" t="e" vm="1209">
        <v>#VALUE!</v>
      </c>
      <c r="C1210" t="s">
        <v>3614</v>
      </c>
      <c r="D1210" t="s">
        <v>4181</v>
      </c>
      <c r="E1210">
        <v>3677</v>
      </c>
      <c r="F1210" cm="1">
        <f t="array" aca="1" ref="F1210" ca="1">IFERROR(_FV(STable[[#This Row],[Security Name]],"Market cap",TRUE),_FV(STable[[#This Row],[Security Name]],"Volume average",TRUE)*STable[[#This Row],[Price]])</f>
        <v>2985601320</v>
      </c>
      <c r="G1210" s="4" cm="1">
        <f t="array" aca="1" ref="G1210" ca="1">_FV(STable[[#This Row],[Security Name]],"Price")</f>
        <v>234</v>
      </c>
      <c r="H1210" s="1" cm="1">
        <f t="array" aca="1" ref="H1210" ca="1">IFERROR(_FV(STable[[#This Row],[Security Name]],"Change (%)",TRUE),0)</f>
        <v>5.5338000000000005E-2</v>
      </c>
      <c r="I1210" s="17" cm="1">
        <f t="array" aca="1" ref="I1210" ca="1">IFERROR(_FV(STable[[#This Row],[Security Name]],"P/E",TRUE),0)</f>
        <v>52.951999999999998</v>
      </c>
      <c r="J1210" s="17" cm="1">
        <f t="array" aca="1" ref="J1210" ca="1">IFERROR(_FV(STable[[#This Row],[Security Name]],"Beta"),0)</f>
        <v>1.3378000000000001</v>
      </c>
    </row>
    <row r="1211" spans="1:10" x14ac:dyDescent="0.3">
      <c r="A1211" t="s">
        <v>2299</v>
      </c>
      <c r="B1211" t="e" vm="1210">
        <v>#VALUE!</v>
      </c>
      <c r="C1211" t="s">
        <v>3614</v>
      </c>
      <c r="D1211" t="s">
        <v>4100</v>
      </c>
      <c r="E1211">
        <v>3672</v>
      </c>
      <c r="F1211" cm="1">
        <f t="array" aca="1" ref="F1211" ca="1">IFERROR(_FV(STable[[#This Row],[Security Name]],"Market cap",TRUE),_FV(STable[[#This Row],[Security Name]],"Volume average",TRUE)*STable[[#This Row],[Price]])</f>
        <v>57578191</v>
      </c>
      <c r="G1211" s="4" cm="1">
        <f t="array" aca="1" ref="G1211" ca="1">_FV(STable[[#This Row],[Security Name]],"Price")</f>
        <v>8.5684000000000005</v>
      </c>
      <c r="H1211" s="1" cm="1">
        <f t="array" aca="1" ref="H1211" ca="1">IFERROR(_FV(STable[[#This Row],[Security Name]],"Change (%)",TRUE),0)</f>
        <v>1.2813000000000001E-2</v>
      </c>
      <c r="I1211" s="17" cm="1">
        <f t="array" aca="1" ref="I1211" ca="1">IFERROR(_FV(STable[[#This Row],[Security Name]],"P/E",TRUE),0)</f>
        <v>50.313600000000001</v>
      </c>
      <c r="J1211" s="17" cm="1">
        <f t="array" aca="1" ref="J1211" ca="1">IFERROR(_FV(STable[[#This Row],[Security Name]],"Beta"),0)</f>
        <v>0.74819999999999998</v>
      </c>
    </row>
    <row r="1212" spans="1:10" x14ac:dyDescent="0.3">
      <c r="A1212" t="s">
        <v>1334</v>
      </c>
      <c r="B1212" t="e" vm="1211">
        <v>#VALUE!</v>
      </c>
      <c r="C1212" t="s">
        <v>3614</v>
      </c>
      <c r="D1212" t="s">
        <v>4099</v>
      </c>
      <c r="E1212">
        <v>3357</v>
      </c>
      <c r="F1212" cm="1">
        <f t="array" aca="1" ref="F1212" ca="1">IFERROR(_FV(STable[[#This Row],[Security Name]],"Market cap",TRUE),_FV(STable[[#This Row],[Security Name]],"Volume average",TRUE)*STable[[#This Row],[Price]])</f>
        <v>141007279420</v>
      </c>
      <c r="G1212" s="4" cm="1">
        <f t="array" aca="1" ref="G1212" ca="1">_FV(STable[[#This Row],[Security Name]],"Price")</f>
        <v>164.15</v>
      </c>
      <c r="H1212" s="1" cm="1">
        <f t="array" aca="1" ref="H1212" ca="1">IFERROR(_FV(STable[[#This Row],[Security Name]],"Change (%)",TRUE),0)</f>
        <v>-1.1620999999999999E-2</v>
      </c>
      <c r="I1212" s="17" cm="1">
        <f t="array" aca="1" ref="I1212" ca="1">IFERROR(_FV(STable[[#This Row],[Security Name]],"P/E",TRUE),0)</f>
        <v>89.372200000000007</v>
      </c>
      <c r="J1212" s="17" cm="1">
        <f t="array" aca="1" ref="J1212" ca="1">IFERROR(_FV(STable[[#This Row],[Security Name]],"Beta"),0)</f>
        <v>1.1456999999999999</v>
      </c>
    </row>
    <row r="1213" spans="1:10" x14ac:dyDescent="0.3">
      <c r="A1213" t="s">
        <v>1931</v>
      </c>
      <c r="B1213" t="e" vm="1212">
        <v>#VALUE!</v>
      </c>
      <c r="C1213" t="s">
        <v>3614</v>
      </c>
      <c r="D1213" t="s">
        <v>4131</v>
      </c>
      <c r="E1213">
        <v>3651</v>
      </c>
      <c r="F1213" cm="1">
        <f t="array" aca="1" ref="F1213" ca="1">IFERROR(_FV(STable[[#This Row],[Security Name]],"Market cap",TRUE),_FV(STable[[#This Row],[Security Name]],"Volume average",TRUE)*STable[[#This Row],[Price]])</f>
        <v>2521414376</v>
      </c>
      <c r="G1213" s="4" cm="1">
        <f t="array" aca="1" ref="G1213" ca="1">_FV(STable[[#This Row],[Security Name]],"Price")</f>
        <v>29.48</v>
      </c>
      <c r="H1213" s="1" cm="1">
        <f t="array" aca="1" ref="H1213" ca="1">IFERROR(_FV(STable[[#This Row],[Security Name]],"Change (%)",TRUE),0)</f>
        <v>1.6552000000000001E-2</v>
      </c>
      <c r="I1213" s="17" cm="1">
        <f t="array" aca="1" ref="I1213" ca="1">IFERROR(_FV(STable[[#This Row],[Security Name]],"P/E",TRUE),0)</f>
        <v>50.705199999999998</v>
      </c>
      <c r="J1213" s="17" cm="1">
        <f t="array" aca="1" ref="J1213" ca="1">IFERROR(_FV(STable[[#This Row],[Security Name]],"Beta"),0)</f>
        <v>1.5257000000000001</v>
      </c>
    </row>
    <row r="1214" spans="1:10" x14ac:dyDescent="0.3">
      <c r="A1214" t="s">
        <v>160</v>
      </c>
      <c r="B1214" t="e" vm="1213">
        <v>#VALUE!</v>
      </c>
      <c r="C1214" t="s">
        <v>3614</v>
      </c>
      <c r="D1214" t="s">
        <v>3972</v>
      </c>
      <c r="E1214">
        <v>3613</v>
      </c>
      <c r="F1214" cm="1">
        <f t="array" aca="1" ref="F1214" ca="1">IFERROR(_FV(STable[[#This Row],[Security Name]],"Market cap",TRUE),_FV(STable[[#This Row],[Security Name]],"Volume average",TRUE)*STable[[#This Row],[Price]])</f>
        <v>9782525125</v>
      </c>
      <c r="G1214" s="4" cm="1">
        <f t="array" aca="1" ref="G1214" ca="1">_FV(STable[[#This Row],[Security Name]],"Price")</f>
        <v>388.78</v>
      </c>
      <c r="H1214" s="1" cm="1">
        <f t="array" aca="1" ref="H1214" ca="1">IFERROR(_FV(STable[[#This Row],[Security Name]],"Change (%)",TRUE),0)</f>
        <v>6.4720000000000003E-3</v>
      </c>
      <c r="I1214" s="17" cm="1">
        <f t="array" aca="1" ref="I1214" ca="1">IFERROR(_FV(STable[[#This Row],[Security Name]],"P/E",TRUE),0)</f>
        <v>0</v>
      </c>
      <c r="J1214" s="17" cm="1">
        <f t="array" aca="1" ref="J1214" ca="1">IFERROR(_FV(STable[[#This Row],[Security Name]],"Beta"),0)</f>
        <v>1.4371</v>
      </c>
    </row>
    <row r="1215" spans="1:10" x14ac:dyDescent="0.3">
      <c r="A1215" t="s">
        <v>2690</v>
      </c>
      <c r="B1215" t="e" vm="1214">
        <v>#VALUE!</v>
      </c>
      <c r="C1215" t="s">
        <v>3614</v>
      </c>
      <c r="D1215" t="s">
        <v>3802</v>
      </c>
      <c r="E1215">
        <v>3679</v>
      </c>
      <c r="F1215" cm="1">
        <f t="array" aca="1" ref="F1215" ca="1">IFERROR(_FV(STable[[#This Row],[Security Name]],"Market cap",TRUE),_FV(STable[[#This Row],[Security Name]],"Volume average",TRUE)*STable[[#This Row],[Price]])</f>
        <v>47025763</v>
      </c>
      <c r="G1215" s="4" cm="1">
        <f t="array" aca="1" ref="G1215" ca="1">_FV(STable[[#This Row],[Security Name]],"Price")</f>
        <v>7.19</v>
      </c>
      <c r="H1215" s="1" cm="1">
        <f t="array" aca="1" ref="H1215" ca="1">IFERROR(_FV(STable[[#This Row],[Security Name]],"Change (%)",TRUE),0)</f>
        <v>-2.774E-3</v>
      </c>
      <c r="I1215" s="17" cm="1">
        <f t="array" aca="1" ref="I1215" ca="1">IFERROR(_FV(STable[[#This Row],[Security Name]],"P/E",TRUE),0)</f>
        <v>44.328000000000003</v>
      </c>
      <c r="J1215" s="17" cm="1">
        <f t="array" aca="1" ref="J1215" ca="1">IFERROR(_FV(STable[[#This Row],[Security Name]],"Beta"),0)</f>
        <v>0.43440000000000001</v>
      </c>
    </row>
    <row r="1216" spans="1:10" x14ac:dyDescent="0.3">
      <c r="A1216" t="s">
        <v>1478</v>
      </c>
      <c r="B1216" t="e" vm="1215">
        <v>#VALUE!</v>
      </c>
      <c r="C1216" t="s">
        <v>3614</v>
      </c>
      <c r="D1216" t="s">
        <v>3802</v>
      </c>
      <c r="E1216">
        <v>3679</v>
      </c>
      <c r="F1216" cm="1">
        <f t="array" aca="1" ref="F1216" ca="1">IFERROR(_FV(STable[[#This Row],[Security Name]],"Market cap",TRUE),_FV(STable[[#This Row],[Security Name]],"Volume average",TRUE)*STable[[#This Row],[Price]])</f>
        <v>236265494</v>
      </c>
      <c r="G1216" s="4" cm="1">
        <f t="array" aca="1" ref="G1216" ca="1">_FV(STable[[#This Row],[Security Name]],"Price")</f>
        <v>66.239999999999995</v>
      </c>
      <c r="H1216" s="1" cm="1">
        <f t="array" aca="1" ref="H1216" ca="1">IFERROR(_FV(STable[[#This Row],[Security Name]],"Change (%)",TRUE),0)</f>
        <v>9.4479999999999998E-3</v>
      </c>
      <c r="I1216" s="17" cm="1">
        <f t="array" aca="1" ref="I1216" ca="1">IFERROR(_FV(STable[[#This Row],[Security Name]],"P/E",TRUE),0)</f>
        <v>28.523399999999999</v>
      </c>
      <c r="J1216" s="17" cm="1">
        <f t="array" aca="1" ref="J1216" ca="1">IFERROR(_FV(STable[[#This Row],[Security Name]],"Beta"),0)</f>
        <v>0.42620000000000002</v>
      </c>
    </row>
    <row r="1217" spans="1:10" x14ac:dyDescent="0.3">
      <c r="A1217" t="s">
        <v>1668</v>
      </c>
      <c r="B1217" t="e" vm="1216">
        <v>#VALUE!</v>
      </c>
      <c r="C1217" t="s">
        <v>3614</v>
      </c>
      <c r="D1217" t="s">
        <v>3866</v>
      </c>
      <c r="E1217">
        <v>3670</v>
      </c>
      <c r="F1217" cm="1">
        <f t="array" aca="1" ref="F1217" ca="1">IFERROR(_FV(STable[[#This Row],[Security Name]],"Market cap",TRUE),_FV(STable[[#This Row],[Security Name]],"Volume average",TRUE)*STable[[#This Row],[Price]])</f>
        <v>3501986796</v>
      </c>
      <c r="G1217" s="4" cm="1">
        <f t="array" aca="1" ref="G1217" ca="1">_FV(STable[[#This Row],[Security Name]],"Price")</f>
        <v>25.73</v>
      </c>
      <c r="H1217" s="1" cm="1">
        <f t="array" aca="1" ref="H1217" ca="1">IFERROR(_FV(STable[[#This Row],[Security Name]],"Change (%)",TRUE),0)</f>
        <v>-1.9810000000000001E-2</v>
      </c>
      <c r="I1217" s="17" cm="1">
        <f t="array" ref="I1217">IFERROR(_FV(STable[[#This Row],[Security Name]],"P/E",TRUE),0)</f>
        <v>0</v>
      </c>
      <c r="J1217" s="17" cm="1">
        <f t="array" aca="1" ref="J1217" ca="1">IFERROR(_FV(STable[[#This Row],[Security Name]],"Beta"),0)</f>
        <v>1.3705000000000001</v>
      </c>
    </row>
    <row r="1218" spans="1:10" x14ac:dyDescent="0.3">
      <c r="A1218" t="s">
        <v>551</v>
      </c>
      <c r="B1218" t="e" vm="1217">
        <v>#VALUE!</v>
      </c>
      <c r="C1218" t="s">
        <v>3614</v>
      </c>
      <c r="D1218" t="s">
        <v>3802</v>
      </c>
      <c r="E1218">
        <v>3679</v>
      </c>
      <c r="F1218" cm="1">
        <f t="array" aca="1" ref="F1218" ca="1">IFERROR(_FV(STable[[#This Row],[Security Name]],"Market cap",TRUE),_FV(STable[[#This Row],[Security Name]],"Volume average",TRUE)*STable[[#This Row],[Price]])</f>
        <v>14197798331</v>
      </c>
      <c r="G1218" s="4" cm="1">
        <f t="array" aca="1" ref="G1218" ca="1">_FV(STable[[#This Row],[Security Name]],"Price")</f>
        <v>373.35500000000002</v>
      </c>
      <c r="H1218" s="1" cm="1">
        <f t="array" aca="1" ref="H1218" ca="1">IFERROR(_FV(STable[[#This Row],[Security Name]],"Change (%)",TRUE),0)</f>
        <v>3.0220000000000004E-3</v>
      </c>
      <c r="I1218" s="17" cm="1">
        <f t="array" aca="1" ref="I1218" ca="1">IFERROR(_FV(STable[[#This Row],[Security Name]],"P/E",TRUE),0)</f>
        <v>97.162099999999995</v>
      </c>
      <c r="J1218" s="17" cm="1">
        <f t="array" aca="1" ref="J1218" ca="1">IFERROR(_FV(STable[[#This Row],[Security Name]],"Beta"),0)</f>
        <v>1.3967000000000001</v>
      </c>
    </row>
    <row r="1219" spans="1:10" x14ac:dyDescent="0.3">
      <c r="A1219" t="s">
        <v>2602</v>
      </c>
      <c r="B1219" t="e" vm="1218">
        <v>#VALUE!</v>
      </c>
      <c r="C1219" t="s">
        <v>3614</v>
      </c>
      <c r="D1219" t="s">
        <v>3769</v>
      </c>
      <c r="E1219">
        <v>3812</v>
      </c>
      <c r="F1219" cm="1">
        <f t="array" aca="1" ref="F1219" ca="1">IFERROR(_FV(STable[[#This Row],[Security Name]],"Market cap",TRUE),_FV(STable[[#This Row],[Security Name]],"Volume average",TRUE)*STable[[#This Row],[Price]])</f>
        <v>149634510</v>
      </c>
      <c r="G1219" s="4" cm="1">
        <f t="array" aca="1" ref="G1219" ca="1">_FV(STable[[#This Row],[Security Name]],"Price")</f>
        <v>13.27</v>
      </c>
      <c r="H1219" s="1" cm="1">
        <f t="array" aca="1" ref="H1219" ca="1">IFERROR(_FV(STable[[#This Row],[Security Name]],"Change (%)",TRUE),0)</f>
        <v>-8.2210000000000009E-3</v>
      </c>
      <c r="I1219" s="17" cm="1">
        <f t="array" aca="1" ref="I1219" ca="1">IFERROR(_FV(STable[[#This Row],[Security Name]],"P/E",TRUE),0)</f>
        <v>36.276699999999998</v>
      </c>
      <c r="J1219" s="17" cm="1">
        <f t="array" aca="1" ref="J1219" ca="1">IFERROR(_FV(STable[[#This Row],[Security Name]],"Beta"),0)</f>
        <v>0.67579999999999996</v>
      </c>
    </row>
    <row r="1220" spans="1:10" x14ac:dyDescent="0.3">
      <c r="A1220" t="s">
        <v>931</v>
      </c>
      <c r="B1220" t="e" vm="1219">
        <v>#VALUE!</v>
      </c>
      <c r="C1220" t="s">
        <v>3614</v>
      </c>
      <c r="D1220" t="s">
        <v>3745</v>
      </c>
      <c r="E1220">
        <v>3490</v>
      </c>
      <c r="F1220" cm="1">
        <f t="array" aca="1" ref="F1220" ca="1">IFERROR(_FV(STable[[#This Row],[Security Name]],"Market cap",TRUE),_FV(STable[[#This Row],[Security Name]],"Volume average",TRUE)*STable[[#This Row],[Price]])</f>
        <v>2674218164</v>
      </c>
      <c r="G1220" s="4" cm="1">
        <f t="array" aca="1" ref="G1220" ca="1">_FV(STable[[#This Row],[Security Name]],"Price")</f>
        <v>46.478000000000002</v>
      </c>
      <c r="H1220" s="1" cm="1">
        <f t="array" aca="1" ref="H1220" ca="1">IFERROR(_FV(STable[[#This Row],[Security Name]],"Change (%)",TRUE),0)</f>
        <v>5.4640000000000001E-2</v>
      </c>
      <c r="I1220" s="17" cm="1">
        <f t="array" aca="1" ref="I1220" ca="1">IFERROR(_FV(STable[[#This Row],[Security Name]],"P/E",TRUE),0)</f>
        <v>18.568200000000001</v>
      </c>
      <c r="J1220" s="17" cm="1">
        <f t="array" aca="1" ref="J1220" ca="1">IFERROR(_FV(STable[[#This Row],[Security Name]],"Beta"),0)</f>
        <v>1.2321</v>
      </c>
    </row>
    <row r="1221" spans="1:10" x14ac:dyDescent="0.3">
      <c r="A1221" t="s">
        <v>2290</v>
      </c>
      <c r="B1221" t="e" vm="1220">
        <v>#VALUE!</v>
      </c>
      <c r="C1221" t="s">
        <v>3614</v>
      </c>
      <c r="D1221" t="s">
        <v>3724</v>
      </c>
      <c r="E1221">
        <v>3990</v>
      </c>
      <c r="F1221" cm="1">
        <f t="array" aca="1" ref="F1221" ca="1">IFERROR(_FV(STable[[#This Row],[Security Name]],"Market cap",TRUE),_FV(STable[[#This Row],[Security Name]],"Volume average",TRUE)*STable[[#This Row],[Price]])</f>
        <v>943745069</v>
      </c>
      <c r="G1221" s="4" cm="1">
        <f t="array" aca="1" ref="G1221" ca="1">_FV(STable[[#This Row],[Security Name]],"Price")</f>
        <v>19.54</v>
      </c>
      <c r="H1221" s="1" cm="1">
        <f t="array" aca="1" ref="H1221" ca="1">IFERROR(_FV(STable[[#This Row],[Security Name]],"Change (%)",TRUE),0)</f>
        <v>2.4645999999999998E-2</v>
      </c>
      <c r="I1221" s="17" cm="1">
        <f t="array" aca="1" ref="I1221" ca="1">IFERROR(_FV(STable[[#This Row],[Security Name]],"P/E",TRUE),0)</f>
        <v>33.3675</v>
      </c>
      <c r="J1221" s="17" cm="1">
        <f t="array" aca="1" ref="J1221" ca="1">IFERROR(_FV(STable[[#This Row],[Security Name]],"Beta"),0)</f>
        <v>1.7143999999999999</v>
      </c>
    </row>
    <row r="1222" spans="1:10" x14ac:dyDescent="0.3">
      <c r="A1222" t="s">
        <v>2149</v>
      </c>
      <c r="B1222" t="e" vm="1221">
        <v>#VALUE!</v>
      </c>
      <c r="C1222" t="s">
        <v>3614</v>
      </c>
      <c r="D1222" t="s">
        <v>3678</v>
      </c>
      <c r="E1222">
        <v>3674</v>
      </c>
      <c r="F1222" cm="1">
        <f t="array" aca="1" ref="F1222" ca="1">IFERROR(_FV(STable[[#This Row],[Security Name]],"Market cap",TRUE),_FV(STable[[#This Row],[Security Name]],"Volume average",TRUE)*STable[[#This Row],[Price]])</f>
        <v>3843625829</v>
      </c>
      <c r="G1222" s="4" cm="1">
        <f t="array" aca="1" ref="G1222" ca="1">_FV(STable[[#This Row],[Security Name]],"Price")</f>
        <v>68.892899999999997</v>
      </c>
      <c r="H1222" s="1" cm="1">
        <f t="array" aca="1" ref="H1222" ca="1">IFERROR(_FV(STable[[#This Row],[Security Name]],"Change (%)",TRUE),0)</f>
        <v>-8.4499999999999992E-3</v>
      </c>
      <c r="I1222" s="17" cm="1">
        <f t="array" aca="1" ref="I1222" ca="1">IFERROR(_FV(STable[[#This Row],[Security Name]],"P/E",TRUE),0)</f>
        <v>0</v>
      </c>
      <c r="J1222" s="17" cm="1">
        <f t="array" aca="1" ref="J1222" ca="1">IFERROR(_FV(STable[[#This Row],[Security Name]],"Beta"),0)</f>
        <v>2.3727999999999998</v>
      </c>
    </row>
    <row r="1223" spans="1:10" x14ac:dyDescent="0.3">
      <c r="A1223" t="s">
        <v>316</v>
      </c>
      <c r="B1223" t="e" vm="1222">
        <v>#VALUE!</v>
      </c>
      <c r="C1223" t="s">
        <v>3614</v>
      </c>
      <c r="D1223" t="s">
        <v>3630</v>
      </c>
      <c r="E1223">
        <v>3690</v>
      </c>
      <c r="F1223" cm="1">
        <f t="array" aca="1" ref="F1223" ca="1">IFERROR(_FV(STable[[#This Row],[Security Name]],"Market cap",TRUE),_FV(STable[[#This Row],[Security Name]],"Volume average",TRUE)*STable[[#This Row],[Price]])</f>
        <v>4595355900</v>
      </c>
      <c r="G1223" s="4" cm="1">
        <f t="array" aca="1" ref="G1223" ca="1">_FV(STable[[#This Row],[Security Name]],"Price")</f>
        <v>128.78</v>
      </c>
      <c r="H1223" s="1" cm="1">
        <f t="array" aca="1" ref="H1223" ca="1">IFERROR(_FV(STable[[#This Row],[Security Name]],"Change (%)",TRUE),0)</f>
        <v>2.2875E-2</v>
      </c>
      <c r="I1223" s="17" cm="1">
        <f t="array" aca="1" ref="I1223" ca="1">IFERROR(_FV(STable[[#This Row],[Security Name]],"P/E",TRUE),0)</f>
        <v>88.187399999999997</v>
      </c>
      <c r="J1223" s="17" cm="1">
        <f t="array" aca="1" ref="J1223" ca="1">IFERROR(_FV(STable[[#This Row],[Security Name]],"Beta"),0)</f>
        <v>1.643</v>
      </c>
    </row>
    <row r="1224" spans="1:10" x14ac:dyDescent="0.3">
      <c r="A1224" t="s">
        <v>1097</v>
      </c>
      <c r="B1224" t="e" vm="1223">
        <v>#VALUE!</v>
      </c>
      <c r="C1224" t="s">
        <v>3614</v>
      </c>
      <c r="D1224" t="s">
        <v>3796</v>
      </c>
      <c r="E1224">
        <v>3669</v>
      </c>
      <c r="F1224" cm="1">
        <f t="array" aca="1" ref="F1224" ca="1">IFERROR(_FV(STable[[#This Row],[Security Name]],"Market cap",TRUE),_FV(STable[[#This Row],[Security Name]],"Volume average",TRUE)*STable[[#This Row],[Price]])</f>
        <v>1623083203</v>
      </c>
      <c r="G1224" s="4" cm="1">
        <f t="array" aca="1" ref="G1224" ca="1">_FV(STable[[#This Row],[Security Name]],"Price")</f>
        <v>45.51</v>
      </c>
      <c r="H1224" s="1" cm="1">
        <f t="array" aca="1" ref="H1224" ca="1">IFERROR(_FV(STable[[#This Row],[Security Name]],"Change (%)",TRUE),0)</f>
        <v>1.8349000000000001E-2</v>
      </c>
      <c r="I1224" s="17" cm="1">
        <f t="array" aca="1" ref="I1224" ca="1">IFERROR(_FV(STable[[#This Row],[Security Name]],"P/E",TRUE),0)</f>
        <v>34.487699999999997</v>
      </c>
      <c r="J1224" s="17" cm="1">
        <f t="array" aca="1" ref="J1224" ca="1">IFERROR(_FV(STable[[#This Row],[Security Name]],"Beta"),0)</f>
        <v>1.5289999999999999</v>
      </c>
    </row>
    <row r="1225" spans="1:10" x14ac:dyDescent="0.3">
      <c r="A1225" t="s">
        <v>396</v>
      </c>
      <c r="B1225" t="e" vm="1224">
        <v>#VALUE!</v>
      </c>
      <c r="C1225" t="s">
        <v>3614</v>
      </c>
      <c r="D1225" t="s">
        <v>3678</v>
      </c>
      <c r="E1225">
        <v>3674</v>
      </c>
      <c r="F1225" cm="1">
        <f t="array" aca="1" ref="F1225" ca="1">IFERROR(_FV(STable[[#This Row],[Security Name]],"Market cap",TRUE),_FV(STable[[#This Row],[Security Name]],"Volume average",TRUE)*STable[[#This Row],[Price]])</f>
        <v>5039941398</v>
      </c>
      <c r="G1225" s="4" cm="1">
        <f t="array" aca="1" ref="G1225" ca="1">_FV(STable[[#This Row],[Security Name]],"Price")</f>
        <v>305.95999999999998</v>
      </c>
      <c r="H1225" s="1" cm="1">
        <f t="array" aca="1" ref="H1225" ca="1">IFERROR(_FV(STable[[#This Row],[Security Name]],"Change (%)",TRUE),0)</f>
        <v>1.6208E-2</v>
      </c>
      <c r="I1225" s="17" cm="1">
        <f t="array" aca="1" ref="I1225" ca="1">IFERROR(_FV(STable[[#This Row],[Security Name]],"P/E",TRUE),0)</f>
        <v>34.718499999999999</v>
      </c>
      <c r="J1225" s="17" cm="1">
        <f t="array" aca="1" ref="J1225" ca="1">IFERROR(_FV(STable[[#This Row],[Security Name]],"Beta"),0)</f>
        <v>1.3777999999999999</v>
      </c>
    </row>
    <row r="1226" spans="1:10" x14ac:dyDescent="0.3">
      <c r="A1226" t="s">
        <v>79</v>
      </c>
      <c r="B1226" t="e" vm="1225">
        <v>#VALUE!</v>
      </c>
      <c r="C1226" t="s">
        <v>3614</v>
      </c>
      <c r="D1226" t="s">
        <v>3769</v>
      </c>
      <c r="E1226">
        <v>3812</v>
      </c>
      <c r="F1226" cm="1">
        <f t="array" aca="1" ref="F1226" ca="1">IFERROR(_FV(STable[[#This Row],[Security Name]],"Market cap",TRUE),_FV(STable[[#This Row],[Security Name]],"Volume average",TRUE)*STable[[#This Row],[Price]])</f>
        <v>29397114443</v>
      </c>
      <c r="G1226" s="4" cm="1">
        <f t="array" aca="1" ref="G1226" ca="1">_FV(STable[[#This Row],[Security Name]],"Price")</f>
        <v>634.69000000000005</v>
      </c>
      <c r="H1226" s="1" cm="1">
        <f t="array" aca="1" ref="H1226" ca="1">IFERROR(_FV(STable[[#This Row],[Security Name]],"Change (%)",TRUE),0)</f>
        <v>-1.683E-3</v>
      </c>
      <c r="I1226" s="17" cm="1">
        <f t="array" aca="1" ref="I1226" ca="1">IFERROR(_FV(STable[[#This Row],[Security Name]],"P/E",TRUE),0)</f>
        <v>33.621299999999998</v>
      </c>
      <c r="J1226" s="17" cm="1">
        <f t="array" aca="1" ref="J1226" ca="1">IFERROR(_FV(STable[[#This Row],[Security Name]],"Beta"),0)</f>
        <v>0.98099999999999998</v>
      </c>
    </row>
    <row r="1227" spans="1:10" x14ac:dyDescent="0.3">
      <c r="A1227" t="s">
        <v>1398</v>
      </c>
      <c r="B1227" t="e" vm="1226">
        <v>#VALUE!</v>
      </c>
      <c r="C1227" t="s">
        <v>3614</v>
      </c>
      <c r="D1227" t="s">
        <v>3866</v>
      </c>
      <c r="E1227">
        <v>3670</v>
      </c>
      <c r="F1227" cm="1">
        <f t="array" aca="1" ref="F1227" ca="1">IFERROR(_FV(STable[[#This Row],[Security Name]],"Market cap",TRUE),_FV(STable[[#This Row],[Security Name]],"Volume average",TRUE)*STable[[#This Row],[Price]])</f>
        <v>704496781</v>
      </c>
      <c r="G1227" s="4" cm="1">
        <f t="array" aca="1" ref="G1227" ca="1">_FV(STable[[#This Row],[Security Name]],"Price")</f>
        <v>52.98</v>
      </c>
      <c r="H1227" s="1" cm="1">
        <f t="array" aca="1" ref="H1227" ca="1">IFERROR(_FV(STable[[#This Row],[Security Name]],"Change (%)",TRUE),0)</f>
        <v>3.1141000000000002E-2</v>
      </c>
      <c r="I1227" s="17" cm="1">
        <f t="array" aca="1" ref="I1227" ca="1">IFERROR(_FV(STable[[#This Row],[Security Name]],"P/E",TRUE),0)</f>
        <v>133.61920000000001</v>
      </c>
      <c r="J1227" s="17" cm="1">
        <f t="array" aca="1" ref="J1227" ca="1">IFERROR(_FV(STable[[#This Row],[Security Name]],"Beta"),0)</f>
        <v>0.96419999999999995</v>
      </c>
    </row>
    <row r="1228" spans="1:10" x14ac:dyDescent="0.3">
      <c r="A1228" t="s">
        <v>1191</v>
      </c>
      <c r="B1228" t="e" vm="1227">
        <v>#VALUE!</v>
      </c>
      <c r="C1228" t="s">
        <v>3614</v>
      </c>
      <c r="D1228" t="s">
        <v>4100</v>
      </c>
      <c r="E1228">
        <v>3672</v>
      </c>
      <c r="F1228" cm="1">
        <f t="array" aca="1" ref="F1228" ca="1">IFERROR(_FV(STable[[#This Row],[Security Name]],"Market cap",TRUE),_FV(STable[[#This Row],[Security Name]],"Volume average",TRUE)*STable[[#This Row],[Price]])</f>
        <v>2313899868</v>
      </c>
      <c r="G1228" s="4" cm="1">
        <f t="array" aca="1" ref="G1228" ca="1">_FV(STable[[#This Row],[Security Name]],"Price")</f>
        <v>64.875</v>
      </c>
      <c r="H1228" s="1" cm="1">
        <f t="array" aca="1" ref="H1228" ca="1">IFERROR(_FV(STable[[#This Row],[Security Name]],"Change (%)",TRUE),0)</f>
        <v>2.4882000000000001E-2</v>
      </c>
      <c r="I1228" s="17" cm="1">
        <f t="array" aca="1" ref="I1228" ca="1">IFERROR(_FV(STable[[#This Row],[Security Name]],"P/E",TRUE),0)</f>
        <v>94.625100000000003</v>
      </c>
      <c r="J1228" s="17" cm="1">
        <f t="array" aca="1" ref="J1228" ca="1">IFERROR(_FV(STable[[#This Row],[Security Name]],"Beta"),0)</f>
        <v>1.0414000000000001</v>
      </c>
    </row>
    <row r="1229" spans="1:10" x14ac:dyDescent="0.3">
      <c r="A1229" t="s">
        <v>1033</v>
      </c>
      <c r="B1229" t="e" vm="1228">
        <v>#VALUE!</v>
      </c>
      <c r="C1229" t="s">
        <v>3614</v>
      </c>
      <c r="D1229" t="s">
        <v>4100</v>
      </c>
      <c r="E1229">
        <v>3672</v>
      </c>
      <c r="F1229" cm="1">
        <f t="array" aca="1" ref="F1229" ca="1">IFERROR(_FV(STable[[#This Row],[Security Name]],"Market cap",TRUE),_FV(STable[[#This Row],[Security Name]],"Volume average",TRUE)*STable[[#This Row],[Price]])</f>
        <v>52395670000</v>
      </c>
      <c r="G1229" s="4" cm="1">
        <f t="array" aca="1" ref="G1229" ca="1">_FV(STable[[#This Row],[Security Name]],"Price")</f>
        <v>398.51</v>
      </c>
      <c r="H1229" s="1" cm="1">
        <f t="array" aca="1" ref="H1229" ca="1">IFERROR(_FV(STable[[#This Row],[Security Name]],"Change (%)",TRUE),0)</f>
        <v>4.2347000000000003E-2</v>
      </c>
      <c r="I1229" s="17" cm="1">
        <f t="array" aca="1" ref="I1229" ca="1">IFERROR(_FV(STable[[#This Row],[Security Name]],"P/E",TRUE),0)</f>
        <v>55.623600000000003</v>
      </c>
      <c r="J1229" s="17" cm="1">
        <f t="array" aca="1" ref="J1229" ca="1">IFERROR(_FV(STable[[#This Row],[Security Name]],"Beta"),0)</f>
        <v>1.4609000000000001</v>
      </c>
    </row>
    <row r="1230" spans="1:10" x14ac:dyDescent="0.3">
      <c r="A1230" t="s">
        <v>1014</v>
      </c>
      <c r="B1230" t="e" vm="1229">
        <v>#VALUE!</v>
      </c>
      <c r="C1230" t="s">
        <v>3614</v>
      </c>
      <c r="D1230" t="s">
        <v>4100</v>
      </c>
      <c r="E1230">
        <v>3672</v>
      </c>
      <c r="F1230" cm="1">
        <f t="array" aca="1" ref="F1230" ca="1">IFERROR(_FV(STable[[#This Row],[Security Name]],"Market cap",TRUE),_FV(STable[[#This Row],[Security Name]],"Volume average",TRUE)*STable[[#This Row],[Price]])</f>
        <v>1579473948</v>
      </c>
      <c r="G1230" s="4" cm="1">
        <f t="array" aca="1" ref="G1230" ca="1">_FV(STable[[#This Row],[Security Name]],"Price")</f>
        <v>55.13</v>
      </c>
      <c r="H1230" s="1" cm="1">
        <f t="array" aca="1" ref="H1230" ca="1">IFERROR(_FV(STable[[#This Row],[Security Name]],"Change (%)",TRUE),0)</f>
        <v>9.8919999999999998E-3</v>
      </c>
      <c r="I1230" s="17" cm="1">
        <f t="array" aca="1" ref="I1230" ca="1">IFERROR(_FV(STable[[#This Row],[Security Name]],"P/E",TRUE),0)</f>
        <v>25.123000000000001</v>
      </c>
      <c r="J1230" s="17" cm="1">
        <f t="array" aca="1" ref="J1230" ca="1">IFERROR(_FV(STable[[#This Row],[Security Name]],"Beta"),0)</f>
        <v>0.97130000000000005</v>
      </c>
    </row>
    <row r="1231" spans="1:10" x14ac:dyDescent="0.3">
      <c r="A1231" t="s">
        <v>1474</v>
      </c>
      <c r="B1231" t="e" vm="1230">
        <v>#VALUE!</v>
      </c>
      <c r="C1231" t="s">
        <v>3614</v>
      </c>
      <c r="D1231" t="s">
        <v>4100</v>
      </c>
      <c r="E1231">
        <v>3672</v>
      </c>
      <c r="F1231" cm="1">
        <f t="array" aca="1" ref="F1231" ca="1">IFERROR(_FV(STable[[#This Row],[Security Name]],"Market cap",TRUE),_FV(STable[[#This Row],[Security Name]],"Volume average",TRUE)*STable[[#This Row],[Price]])</f>
        <v>30108815671</v>
      </c>
      <c r="G1231" s="4" cm="1">
        <f t="array" aca="1" ref="G1231" ca="1">_FV(STable[[#This Row],[Security Name]],"Price")</f>
        <v>81.89</v>
      </c>
      <c r="H1231" s="1" cm="1">
        <f t="array" aca="1" ref="H1231" ca="1">IFERROR(_FV(STable[[#This Row],[Security Name]],"Change (%)",TRUE),0)</f>
        <v>2.4649999999999998E-2</v>
      </c>
      <c r="I1231" s="17" cm="1">
        <f t="array" aca="1" ref="I1231" ca="1">IFERROR(_FV(STable[[#This Row],[Security Name]],"P/E",TRUE),0)</f>
        <v>36.656199999999998</v>
      </c>
      <c r="J1231" s="17" cm="1">
        <f t="array" aca="1" ref="J1231" ca="1">IFERROR(_FV(STable[[#This Row],[Security Name]],"Beta"),0)</f>
        <v>1.3284</v>
      </c>
    </row>
    <row r="1232" spans="1:10" x14ac:dyDescent="0.3">
      <c r="A1232" t="s">
        <v>186</v>
      </c>
      <c r="B1232" t="e" vm="1231">
        <v>#VALUE!</v>
      </c>
      <c r="C1232" t="s">
        <v>3614</v>
      </c>
      <c r="D1232" t="s">
        <v>4193</v>
      </c>
      <c r="E1232">
        <v>3661</v>
      </c>
      <c r="F1232" cm="1">
        <f t="array" aca="1" ref="F1232" ca="1">IFERROR(_FV(STable[[#This Row],[Security Name]],"Market cap",TRUE),_FV(STable[[#This Row],[Security Name]],"Volume average",TRUE)*STable[[#This Row],[Price]])</f>
        <v>24962207371</v>
      </c>
      <c r="G1232" s="4" cm="1">
        <f t="array" aca="1" ref="G1232" ca="1">_FV(STable[[#This Row],[Security Name]],"Price")</f>
        <v>696.76</v>
      </c>
      <c r="H1232" s="1" cm="1">
        <f t="array" aca="1" ref="H1232" ca="1">IFERROR(_FV(STable[[#This Row],[Security Name]],"Change (%)",TRUE),0)</f>
        <v>3.5859000000000002E-2</v>
      </c>
      <c r="I1232" s="17" cm="1">
        <f t="array" aca="1" ref="I1232" ca="1">IFERROR(_FV(STable[[#This Row],[Security Name]],"P/E",TRUE),0)</f>
        <v>66.815600000000003</v>
      </c>
      <c r="J1232" s="17" cm="1">
        <f t="array" aca="1" ref="J1232" ca="1">IFERROR(_FV(STable[[#This Row],[Security Name]],"Beta"),0)</f>
        <v>1.1891</v>
      </c>
    </row>
    <row r="1233" spans="1:10" x14ac:dyDescent="0.3">
      <c r="A1233" t="s">
        <v>661</v>
      </c>
      <c r="B1233" t="e" vm="1232">
        <v>#VALUE!</v>
      </c>
      <c r="C1233" t="s">
        <v>3614</v>
      </c>
      <c r="D1233" t="s">
        <v>3678</v>
      </c>
      <c r="E1233">
        <v>3674</v>
      </c>
      <c r="F1233" cm="1">
        <f t="array" aca="1" ref="F1233" ca="1">IFERROR(_FV(STable[[#This Row],[Security Name]],"Market cap",TRUE),_FV(STable[[#This Row],[Security Name]],"Volume average",TRUE)*STable[[#This Row],[Price]])</f>
        <v>5362933279</v>
      </c>
      <c r="G1233" s="4" cm="1">
        <f t="array" aca="1" ref="G1233" ca="1">_FV(STable[[#This Row],[Security Name]],"Price")</f>
        <v>126.355</v>
      </c>
      <c r="H1233" s="1" cm="1">
        <f t="array" aca="1" ref="H1233" ca="1">IFERROR(_FV(STable[[#This Row],[Security Name]],"Change (%)",TRUE),0)</f>
        <v>4.6765000000000001E-2</v>
      </c>
      <c r="I1233" s="17" cm="1">
        <f t="array" aca="1" ref="I1233" ca="1">IFERROR(_FV(STable[[#This Row],[Security Name]],"P/E",TRUE),0)</f>
        <v>173.18389999999999</v>
      </c>
      <c r="J1233" s="17" cm="1">
        <f t="array" aca="1" ref="J1233" ca="1">IFERROR(_FV(STable[[#This Row],[Security Name]],"Beta"),0)</f>
        <v>1.0104</v>
      </c>
    </row>
    <row r="1234" spans="1:10" x14ac:dyDescent="0.3">
      <c r="A1234" t="s">
        <v>465</v>
      </c>
      <c r="B1234" t="e" vm="1233">
        <v>#VALUE!</v>
      </c>
      <c r="C1234" t="s">
        <v>3614</v>
      </c>
      <c r="D1234" t="s">
        <v>4100</v>
      </c>
      <c r="E1234">
        <v>3672</v>
      </c>
      <c r="F1234" cm="1">
        <f t="array" aca="1" ref="F1234" ca="1">IFERROR(_FV(STable[[#This Row],[Security Name]],"Market cap",TRUE),_FV(STable[[#This Row],[Security Name]],"Volume average",TRUE)*STable[[#This Row],[Price]])</f>
        <v>33788262676</v>
      </c>
      <c r="G1234" s="4" cm="1">
        <f t="array" aca="1" ref="G1234" ca="1">_FV(STable[[#This Row],[Security Name]],"Price")</f>
        <v>320.26</v>
      </c>
      <c r="H1234" s="1" cm="1">
        <f t="array" aca="1" ref="H1234" ca="1">IFERROR(_FV(STable[[#This Row],[Security Name]],"Change (%)",TRUE),0)</f>
        <v>3.2764000000000001E-2</v>
      </c>
      <c r="I1234" s="17" cm="1">
        <f t="array" aca="1" ref="I1234" ca="1">IFERROR(_FV(STable[[#This Row],[Security Name]],"P/E",TRUE),0)</f>
        <v>49.8033</v>
      </c>
      <c r="J1234" s="17" cm="1">
        <f t="array" aca="1" ref="J1234" ca="1">IFERROR(_FV(STable[[#This Row],[Security Name]],"Beta"),0)</f>
        <v>1.22</v>
      </c>
    </row>
    <row r="1235" spans="1:10" x14ac:dyDescent="0.3">
      <c r="A1235" t="s">
        <v>1715</v>
      </c>
      <c r="B1235" t="e" vm="1234">
        <v>#VALUE!</v>
      </c>
      <c r="C1235" t="s">
        <v>3614</v>
      </c>
      <c r="D1235" t="s">
        <v>4100</v>
      </c>
      <c r="E1235">
        <v>3672</v>
      </c>
      <c r="F1235" cm="1">
        <f t="array" aca="1" ref="F1235" ca="1">IFERROR(_FV(STable[[#This Row],[Security Name]],"Market cap",TRUE),_FV(STable[[#This Row],[Security Name]],"Volume average",TRUE)*STable[[#This Row],[Price]])</f>
        <v>651360097</v>
      </c>
      <c r="G1235" s="4" cm="1">
        <f t="array" aca="1" ref="G1235" ca="1">_FV(STable[[#This Row],[Security Name]],"Price")</f>
        <v>26.9</v>
      </c>
      <c r="H1235" s="1" cm="1">
        <f t="array" aca="1" ref="H1235" ca="1">IFERROR(_FV(STable[[#This Row],[Security Name]],"Change (%)",TRUE),0)</f>
        <v>1.7398E-2</v>
      </c>
      <c r="I1235" s="17" cm="1">
        <f t="array" aca="1" ref="I1235" ca="1">IFERROR(_FV(STable[[#This Row],[Security Name]],"P/E",TRUE),0)</f>
        <v>27.795000000000002</v>
      </c>
      <c r="J1235" s="17" cm="1">
        <f t="array" aca="1" ref="J1235" ca="1">IFERROR(_FV(STable[[#This Row],[Security Name]],"Beta"),0)</f>
        <v>1.2524</v>
      </c>
    </row>
    <row r="1236" spans="1:10" x14ac:dyDescent="0.3">
      <c r="A1236" t="s">
        <v>2212</v>
      </c>
      <c r="B1236" t="e" vm="1235">
        <v>#VALUE!</v>
      </c>
      <c r="C1236" t="s">
        <v>3614</v>
      </c>
      <c r="D1236" t="s">
        <v>4138</v>
      </c>
      <c r="E1236">
        <v>3678</v>
      </c>
      <c r="F1236" cm="1">
        <f t="array" aca="1" ref="F1236" ca="1">IFERROR(_FV(STable[[#This Row],[Security Name]],"Market cap",TRUE),_FV(STable[[#This Row],[Security Name]],"Volume average",TRUE)*STable[[#This Row],[Price]])</f>
        <v>256161936</v>
      </c>
      <c r="G1236" s="4" cm="1">
        <f t="array" aca="1" ref="G1236" ca="1">_FV(STable[[#This Row],[Security Name]],"Price")</f>
        <v>7.23</v>
      </c>
      <c r="H1236" s="1" cm="1">
        <f t="array" aca="1" ref="H1236" ca="1">IFERROR(_FV(STable[[#This Row],[Security Name]],"Change (%)",TRUE),0)</f>
        <v>3.1383999999999995E-2</v>
      </c>
      <c r="I1236" s="17" cm="1">
        <f t="array" aca="1" ref="I1236" ca="1">IFERROR(_FV(STable[[#This Row],[Security Name]],"P/E",TRUE),0)</f>
        <v>0</v>
      </c>
      <c r="J1236" s="17" cm="1">
        <f t="array" aca="1" ref="J1236" ca="1">IFERROR(_FV(STable[[#This Row],[Security Name]],"Beta"),0)</f>
        <v>1.3006</v>
      </c>
    </row>
    <row r="1237" spans="1:10" x14ac:dyDescent="0.3">
      <c r="A1237" t="s">
        <v>2745</v>
      </c>
      <c r="B1237" t="e" vm="1236">
        <v>#VALUE!</v>
      </c>
      <c r="C1237" t="s">
        <v>3614</v>
      </c>
      <c r="D1237" t="s">
        <v>3802</v>
      </c>
      <c r="E1237">
        <v>3679</v>
      </c>
      <c r="F1237" cm="1">
        <f t="array" aca="1" ref="F1237" ca="1">IFERROR(_FV(STable[[#This Row],[Security Name]],"Market cap",TRUE),_FV(STable[[#This Row],[Security Name]],"Volume average",TRUE)*STable[[#This Row],[Price]])</f>
        <v>26349184</v>
      </c>
      <c r="G1237" s="4" cm="1">
        <f t="array" aca="1" ref="G1237" ca="1">_FV(STable[[#This Row],[Security Name]],"Price")</f>
        <v>1.57</v>
      </c>
      <c r="H1237" s="1" cm="1">
        <f t="array" aca="1" ref="H1237" ca="1">IFERROR(_FV(STable[[#This Row],[Security Name]],"Change (%)",TRUE),0)</f>
        <v>6.4099999999999999E-3</v>
      </c>
      <c r="I1237" s="17" cm="1">
        <f t="array" aca="1" ref="I1237" ca="1">IFERROR(_FV(STable[[#This Row],[Security Name]],"P/E",TRUE),0)</f>
        <v>3.0379</v>
      </c>
      <c r="J1237" s="17" cm="1">
        <f t="array" aca="1" ref="J1237" ca="1">IFERROR(_FV(STable[[#This Row],[Security Name]],"Beta"),0)</f>
        <v>0.96419999999999995</v>
      </c>
    </row>
    <row r="1238" spans="1:10" x14ac:dyDescent="0.3">
      <c r="A1238" t="s">
        <v>2297</v>
      </c>
      <c r="B1238" t="e" vm="1237">
        <v>#VALUE!</v>
      </c>
      <c r="C1238" t="s">
        <v>3614</v>
      </c>
      <c r="D1238" t="s">
        <v>3802</v>
      </c>
      <c r="E1238">
        <v>3679</v>
      </c>
      <c r="F1238" cm="1">
        <f t="array" aca="1" ref="F1238" ca="1">IFERROR(_FV(STable[[#This Row],[Security Name]],"Market cap",TRUE),_FV(STable[[#This Row],[Security Name]],"Volume average",TRUE)*STable[[#This Row],[Price]])</f>
        <v>40398885</v>
      </c>
      <c r="G1238" s="4" cm="1">
        <f t="array" aca="1" ref="G1238" ca="1">_FV(STable[[#This Row],[Security Name]],"Price")</f>
        <v>14.5</v>
      </c>
      <c r="H1238" s="1" cm="1">
        <f t="array" aca="1" ref="H1238" ca="1">IFERROR(_FV(STable[[#This Row],[Security Name]],"Change (%)",TRUE),0)</f>
        <v>9.7490000000000007E-3</v>
      </c>
      <c r="I1238" s="17" cm="1">
        <f t="array" aca="1" ref="I1238" ca="1">IFERROR(_FV(STable[[#This Row],[Security Name]],"P/E",TRUE),0)</f>
        <v>0</v>
      </c>
      <c r="J1238" s="17" cm="1">
        <f t="array" aca="1" ref="J1238" ca="1">IFERROR(_FV(STable[[#This Row],[Security Name]],"Beta"),0)</f>
        <v>7.6E-3</v>
      </c>
    </row>
    <row r="1239" spans="1:10" x14ac:dyDescent="0.3">
      <c r="A1239" t="s">
        <v>525</v>
      </c>
      <c r="B1239" t="e" vm="1238">
        <v>#VALUE!</v>
      </c>
      <c r="C1239" t="s">
        <v>3614</v>
      </c>
      <c r="D1239" t="s">
        <v>4100</v>
      </c>
      <c r="E1239">
        <v>3672</v>
      </c>
      <c r="F1239" cm="1">
        <f t="array" aca="1" ref="F1239" ca="1">IFERROR(_FV(STable[[#This Row],[Security Name]],"Market cap",TRUE),_FV(STable[[#This Row],[Security Name]],"Volume average",TRUE)*STable[[#This Row],[Price]])</f>
        <v>6078787569</v>
      </c>
      <c r="G1239" s="4" cm="1">
        <f t="array" aca="1" ref="G1239" ca="1">_FV(STable[[#This Row],[Security Name]],"Price")</f>
        <v>226.935</v>
      </c>
      <c r="H1239" s="1" cm="1">
        <f t="array" aca="1" ref="H1239" ca="1">IFERROR(_FV(STable[[#This Row],[Security Name]],"Change (%)",TRUE),0)</f>
        <v>1.8193999999999998E-2</v>
      </c>
      <c r="I1239" s="17" cm="1">
        <f t="array" aca="1" ref="I1239" ca="1">IFERROR(_FV(STable[[#This Row],[Security Name]],"P/E",TRUE),0)</f>
        <v>36.212299999999999</v>
      </c>
      <c r="J1239" s="17" cm="1">
        <f t="array" aca="1" ref="J1239" ca="1">IFERROR(_FV(STable[[#This Row],[Security Name]],"Beta"),0)</f>
        <v>0.7863</v>
      </c>
    </row>
    <row r="1240" spans="1:10" x14ac:dyDescent="0.3">
      <c r="A1240" t="s">
        <v>852</v>
      </c>
      <c r="B1240" t="e" vm="1239">
        <v>#VALUE!</v>
      </c>
      <c r="C1240" t="s">
        <v>3614</v>
      </c>
      <c r="D1240" t="s">
        <v>4100</v>
      </c>
      <c r="E1240">
        <v>3672</v>
      </c>
      <c r="F1240" cm="1">
        <f t="array" aca="1" ref="F1240" ca="1">IFERROR(_FV(STable[[#This Row],[Security Name]],"Market cap",TRUE),_FV(STable[[#This Row],[Security Name]],"Volume average",TRUE)*STable[[#This Row],[Price]])</f>
        <v>9471218170</v>
      </c>
      <c r="G1240" s="4" cm="1">
        <f t="array" aca="1" ref="G1240" ca="1">_FV(STable[[#This Row],[Security Name]],"Price")</f>
        <v>173.45</v>
      </c>
      <c r="H1240" s="1" cm="1">
        <f t="array" aca="1" ref="H1240" ca="1">IFERROR(_FV(STable[[#This Row],[Security Name]],"Change (%)",TRUE),0)</f>
        <v>2.6514000000000003E-2</v>
      </c>
      <c r="I1240" s="17" cm="1">
        <f t="array" aca="1" ref="I1240" ca="1">IFERROR(_FV(STable[[#This Row],[Security Name]],"P/E",TRUE),0)</f>
        <v>41.497199999999999</v>
      </c>
      <c r="J1240" s="17" cm="1">
        <f t="array" aca="1" ref="J1240" ca="1">IFERROR(_FV(STable[[#This Row],[Security Name]],"Beta"),0)</f>
        <v>1.2030000000000001</v>
      </c>
    </row>
    <row r="1241" spans="1:10" x14ac:dyDescent="0.3">
      <c r="A1241" t="s">
        <v>2755</v>
      </c>
      <c r="B1241" t="e" vm="1240">
        <v>#VALUE!</v>
      </c>
      <c r="C1241" t="s">
        <v>3614</v>
      </c>
      <c r="D1241" t="s">
        <v>4155</v>
      </c>
      <c r="E1241">
        <v>2300</v>
      </c>
      <c r="F1241" cm="1">
        <f t="array" aca="1" ref="F1241" ca="1">IFERROR(_FV(STable[[#This Row],[Security Name]],"Market cap",TRUE),_FV(STable[[#This Row],[Security Name]],"Volume average",TRUE)*STable[[#This Row],[Price]])</f>
        <v>21683243</v>
      </c>
      <c r="G1241" s="4" cm="1">
        <f t="array" aca="1" ref="G1241" ca="1">_FV(STable[[#This Row],[Security Name]],"Price")</f>
        <v>11.154199999999999</v>
      </c>
      <c r="H1241" s="1" cm="1">
        <f t="array" aca="1" ref="H1241" ca="1">IFERROR(_FV(STable[[#This Row],[Security Name]],"Change (%)",TRUE),0)</f>
        <v>2.2383E-2</v>
      </c>
      <c r="I1241" s="17" cm="1">
        <f t="array" aca="1" ref="I1241" ca="1">IFERROR(_FV(STable[[#This Row],[Security Name]],"P/E",TRUE),0)</f>
        <v>0</v>
      </c>
      <c r="J1241" s="17" cm="1">
        <f t="array" aca="1" ref="J1241" ca="1">IFERROR(_FV(STable[[#This Row],[Security Name]],"Beta"),0)</f>
        <v>3.4836999999999998</v>
      </c>
    </row>
    <row r="1242" spans="1:10" x14ac:dyDescent="0.3">
      <c r="A1242" t="s">
        <v>394</v>
      </c>
      <c r="B1242" t="e" vm="1241">
        <v>#VALUE!</v>
      </c>
      <c r="C1242" t="s">
        <v>3614</v>
      </c>
      <c r="D1242" t="s">
        <v>4170</v>
      </c>
      <c r="E1242">
        <v>3021</v>
      </c>
      <c r="F1242" cm="1">
        <f t="array" aca="1" ref="F1242" ca="1">IFERROR(_FV(STable[[#This Row],[Security Name]],"Market cap",TRUE),_FV(STable[[#This Row],[Security Name]],"Volume average",TRUE)*STable[[#This Row],[Price]])</f>
        <v>5298137792</v>
      </c>
      <c r="G1242" s="4" cm="1">
        <f t="array" aca="1" ref="G1242" ca="1">_FV(STable[[#This Row],[Security Name]],"Price")</f>
        <v>105.47</v>
      </c>
      <c r="H1242" s="1" cm="1">
        <f t="array" aca="1" ref="H1242" ca="1">IFERROR(_FV(STable[[#This Row],[Security Name]],"Change (%)",TRUE),0)</f>
        <v>3.1490999999999998E-2</v>
      </c>
      <c r="I1242" s="17" cm="1">
        <f t="array" aca="1" ref="I1242" ca="1">IFERROR(_FV(STable[[#This Row],[Security Name]],"P/E",TRUE),0)</f>
        <v>0</v>
      </c>
      <c r="J1242" s="17" cm="1">
        <f t="array" aca="1" ref="J1242" ca="1">IFERROR(_FV(STable[[#This Row],[Security Name]],"Beta"),0)</f>
        <v>1.5459000000000001</v>
      </c>
    </row>
    <row r="1243" spans="1:10" x14ac:dyDescent="0.3">
      <c r="A1243" t="s">
        <v>29</v>
      </c>
      <c r="B1243" t="e" vm="1242">
        <v>#VALUE!</v>
      </c>
      <c r="C1243" t="s">
        <v>3614</v>
      </c>
      <c r="D1243" t="s">
        <v>4170</v>
      </c>
      <c r="E1243">
        <v>3021</v>
      </c>
      <c r="F1243" cm="1">
        <f t="array" aca="1" ref="F1243" ca="1">IFERROR(_FV(STable[[#This Row],[Security Name]],"Market cap",TRUE),_FV(STable[[#This Row],[Security Name]],"Volume average",TRUE)*STable[[#This Row],[Price]])</f>
        <v>16004152750</v>
      </c>
      <c r="G1243" s="4" cm="1">
        <f t="array" aca="1" ref="G1243" ca="1">_FV(STable[[#This Row],[Security Name]],"Price")</f>
        <v>112.745</v>
      </c>
      <c r="H1243" s="1" cm="1">
        <f t="array" aca="1" ref="H1243" ca="1">IFERROR(_FV(STable[[#This Row],[Security Name]],"Change (%)",TRUE),0)</f>
        <v>4.0755E-2</v>
      </c>
      <c r="I1243" s="17" cm="1">
        <f t="array" aca="1" ref="I1243" ca="1">IFERROR(_FV(STable[[#This Row],[Security Name]],"P/E",TRUE),0)</f>
        <v>15.929600000000001</v>
      </c>
      <c r="J1243" s="17" cm="1">
        <f t="array" aca="1" ref="J1243" ca="1">IFERROR(_FV(STable[[#This Row],[Security Name]],"Beta"),0)</f>
        <v>1.2168000000000001</v>
      </c>
    </row>
    <row r="1244" spans="1:10" x14ac:dyDescent="0.3">
      <c r="A1244" t="s">
        <v>649</v>
      </c>
      <c r="B1244" t="e" vm="1243">
        <v>#VALUE!</v>
      </c>
      <c r="C1244" t="s">
        <v>3614</v>
      </c>
      <c r="D1244" t="s">
        <v>4170</v>
      </c>
      <c r="E1244">
        <v>3021</v>
      </c>
      <c r="F1244" cm="1">
        <f t="array" aca="1" ref="F1244" ca="1">IFERROR(_FV(STable[[#This Row],[Security Name]],"Market cap",TRUE),_FV(STable[[#This Row],[Security Name]],"Volume average",TRUE)*STable[[#This Row],[Price]])</f>
        <v>68024544345</v>
      </c>
      <c r="G1244" s="4" cm="1">
        <f t="array" aca="1" ref="G1244" ca="1">_FV(STable[[#This Row],[Security Name]],"Price")</f>
        <v>45.935000000000002</v>
      </c>
      <c r="H1244" s="1" cm="1">
        <f t="array" aca="1" ref="H1244" ca="1">IFERROR(_FV(STable[[#This Row],[Security Name]],"Change (%)",TRUE),0)</f>
        <v>5.1419999999999999E-3</v>
      </c>
      <c r="I1244" s="17" cm="1">
        <f t="array" aca="1" ref="I1244" ca="1">IFERROR(_FV(STable[[#This Row],[Security Name]],"P/E",TRUE),0)</f>
        <v>26.934999999999999</v>
      </c>
      <c r="J1244" s="17" cm="1">
        <f t="array" aca="1" ref="J1244" ca="1">IFERROR(_FV(STable[[#This Row],[Security Name]],"Beta"),0)</f>
        <v>1.2102999999999999</v>
      </c>
    </row>
    <row r="1245" spans="1:10" x14ac:dyDescent="0.3">
      <c r="A1245" t="s">
        <v>1250</v>
      </c>
      <c r="B1245" t="e" vm="1244">
        <v>#VALUE!</v>
      </c>
      <c r="C1245" t="s">
        <v>3614</v>
      </c>
      <c r="D1245" t="s">
        <v>4084</v>
      </c>
      <c r="E1245">
        <v>3140</v>
      </c>
      <c r="F1245" cm="1">
        <f t="array" aca="1" ref="F1245" ca="1">IFERROR(_FV(STable[[#This Row],[Security Name]],"Market cap",TRUE),_FV(STable[[#This Row],[Security Name]],"Volume average",TRUE)*STable[[#This Row],[Price]])</f>
        <v>328666328</v>
      </c>
      <c r="G1245" s="4" cm="1">
        <f t="array" aca="1" ref="G1245" ca="1">_FV(STable[[#This Row],[Security Name]],"Price")</f>
        <v>43.61</v>
      </c>
      <c r="H1245" s="1" cm="1">
        <f t="array" aca="1" ref="H1245" ca="1">IFERROR(_FV(STable[[#This Row],[Security Name]],"Change (%)",TRUE),0)</f>
        <v>3.1701E-2</v>
      </c>
      <c r="I1245" s="17" cm="1">
        <f t="array" aca="1" ref="I1245" ca="1">IFERROR(_FV(STable[[#This Row],[Security Name]],"P/E",TRUE),0)</f>
        <v>14.7525</v>
      </c>
      <c r="J1245" s="17" cm="1">
        <f t="array" aca="1" ref="J1245" ca="1">IFERROR(_FV(STable[[#This Row],[Security Name]],"Beta"),0)</f>
        <v>2.5716999999999999</v>
      </c>
    </row>
    <row r="1246" spans="1:10" x14ac:dyDescent="0.3">
      <c r="A1246" t="s">
        <v>1198</v>
      </c>
      <c r="B1246" t="e" vm="1245">
        <v>#VALUE!</v>
      </c>
      <c r="C1246" t="s">
        <v>3614</v>
      </c>
      <c r="D1246" t="s">
        <v>4084</v>
      </c>
      <c r="E1246">
        <v>3140</v>
      </c>
      <c r="F1246" cm="1">
        <f t="array" aca="1" ref="F1246" ca="1">IFERROR(_FV(STable[[#This Row],[Security Name]],"Market cap",TRUE),_FV(STable[[#This Row],[Security Name]],"Volume average",TRUE)*STable[[#This Row],[Price]])</f>
        <v>2905544725</v>
      </c>
      <c r="G1246" s="4" cm="1">
        <f t="array" aca="1" ref="G1246" ca="1">_FV(STable[[#This Row],[Security Name]],"Price")</f>
        <v>39.78</v>
      </c>
      <c r="H1246" s="1" cm="1">
        <f t="array" aca="1" ref="H1246" ca="1">IFERROR(_FV(STable[[#This Row],[Security Name]],"Change (%)",TRUE),0)</f>
        <v>0.04</v>
      </c>
      <c r="I1246" s="17" cm="1">
        <f t="array" aca="1" ref="I1246" ca="1">IFERROR(_FV(STable[[#This Row],[Security Name]],"P/E",TRUE),0)</f>
        <v>63.760199999999998</v>
      </c>
      <c r="J1246" s="17" cm="1">
        <f t="array" aca="1" ref="J1246" ca="1">IFERROR(_FV(STable[[#This Row],[Security Name]],"Beta"),0)</f>
        <v>1.1574</v>
      </c>
    </row>
    <row r="1247" spans="1:10" x14ac:dyDescent="0.3">
      <c r="A1247" t="s">
        <v>2146</v>
      </c>
      <c r="B1247" t="e" vm="1246">
        <v>#VALUE!</v>
      </c>
      <c r="C1247" t="s">
        <v>3614</v>
      </c>
      <c r="D1247" t="s">
        <v>4084</v>
      </c>
      <c r="E1247">
        <v>3140</v>
      </c>
      <c r="F1247" cm="1">
        <f t="array" aca="1" ref="F1247" ca="1">IFERROR(_FV(STable[[#This Row],[Security Name]],"Market cap",TRUE),_FV(STable[[#This Row],[Security Name]],"Volume average",TRUE)*STable[[#This Row],[Price]])</f>
        <v>1489184865</v>
      </c>
      <c r="G1247" s="4" cm="1">
        <f t="array" aca="1" ref="G1247" ca="1">_FV(STable[[#This Row],[Security Name]],"Price")</f>
        <v>18.164999999999999</v>
      </c>
      <c r="H1247" s="1" cm="1">
        <f t="array" aca="1" ref="H1247" ca="1">IFERROR(_FV(STable[[#This Row],[Security Name]],"Change (%)",TRUE),0)</f>
        <v>2.7431999999999998E-2</v>
      </c>
      <c r="I1247" s="17" cm="1">
        <f t="array" aca="1" ref="I1247" ca="1">IFERROR(_FV(STable[[#This Row],[Security Name]],"P/E",TRUE),0)</f>
        <v>15.9412</v>
      </c>
      <c r="J1247" s="17" cm="1">
        <f t="array" aca="1" ref="J1247" ca="1">IFERROR(_FV(STable[[#This Row],[Security Name]],"Beta"),0)</f>
        <v>1.839</v>
      </c>
    </row>
    <row r="1248" spans="1:10" x14ac:dyDescent="0.3">
      <c r="A1248" t="s">
        <v>650</v>
      </c>
      <c r="B1248" t="e" vm="1247">
        <v>#VALUE!</v>
      </c>
      <c r="C1248" t="s">
        <v>3614</v>
      </c>
      <c r="D1248" t="s">
        <v>4020</v>
      </c>
      <c r="E1248">
        <v>2400</v>
      </c>
      <c r="F1248" cm="1">
        <f t="array" aca="1" ref="F1248" ca="1">IFERROR(_FV(STable[[#This Row],[Security Name]],"Market cap",TRUE),_FV(STable[[#This Row],[Security Name]],"Volume average",TRUE)*STable[[#This Row],[Price]])</f>
        <v>5368551098</v>
      </c>
      <c r="G1248" s="4" cm="1">
        <f t="array" aca="1" ref="G1248" ca="1">_FV(STable[[#This Row],[Security Name]],"Price")</f>
        <v>76.86</v>
      </c>
      <c r="H1248" s="1" cm="1">
        <f t="array" aca="1" ref="H1248" ca="1">IFERROR(_FV(STable[[#This Row],[Security Name]],"Change (%)",TRUE),0)</f>
        <v>5.9992000000000004E-2</v>
      </c>
      <c r="I1248" s="17" cm="1">
        <f t="array" aca="1" ref="I1248" ca="1">IFERROR(_FV(STable[[#This Row],[Security Name]],"P/E",TRUE),0)</f>
        <v>36.850900000000003</v>
      </c>
      <c r="J1248" s="17" cm="1">
        <f t="array" aca="1" ref="J1248" ca="1">IFERROR(_FV(STable[[#This Row],[Security Name]],"Beta"),0)</f>
        <v>1.6563000000000001</v>
      </c>
    </row>
    <row r="1249" spans="1:10" x14ac:dyDescent="0.3">
      <c r="A1249" t="s">
        <v>724</v>
      </c>
      <c r="B1249" t="e" vm="1248">
        <v>#VALUE!</v>
      </c>
      <c r="C1249" t="s">
        <v>3614</v>
      </c>
      <c r="D1249" t="s">
        <v>4030</v>
      </c>
      <c r="E1249">
        <v>2421</v>
      </c>
      <c r="F1249" cm="1">
        <f t="array" aca="1" ref="F1249" ca="1">IFERROR(_FV(STable[[#This Row],[Security Name]],"Market cap",TRUE),_FV(STable[[#This Row],[Security Name]],"Volume average",TRUE)*STable[[#This Row],[Price]])</f>
        <v>7164738000</v>
      </c>
      <c r="G1249" s="4" cm="1">
        <f t="array" aca="1" ref="G1249" ca="1">_FV(STable[[#This Row],[Security Name]],"Price")</f>
        <v>67.06</v>
      </c>
      <c r="H1249" s="1" cm="1">
        <f t="array" aca="1" ref="H1249" ca="1">IFERROR(_FV(STable[[#This Row],[Security Name]],"Change (%)",TRUE),0)</f>
        <v>3.2964E-2</v>
      </c>
      <c r="I1249" s="17" cm="1">
        <f t="array" aca="1" ref="I1249" ca="1">IFERROR(_FV(STable[[#This Row],[Security Name]],"P/E",TRUE),0)</f>
        <v>0</v>
      </c>
      <c r="J1249" s="17" cm="1">
        <f t="array" aca="1" ref="J1249" ca="1">IFERROR(_FV(STable[[#This Row],[Security Name]],"Beta"),0)</f>
        <v>1.0922000000000001</v>
      </c>
    </row>
    <row r="1250" spans="1:10" x14ac:dyDescent="0.3">
      <c r="A1250" t="s">
        <v>2060</v>
      </c>
      <c r="B1250" t="e" vm="1249">
        <v>#VALUE!</v>
      </c>
      <c r="C1250" t="s">
        <v>3614</v>
      </c>
      <c r="D1250" t="s">
        <v>3802</v>
      </c>
      <c r="E1250">
        <v>3679</v>
      </c>
      <c r="F1250" cm="1">
        <f t="array" aca="1" ref="F1250" ca="1">IFERROR(_FV(STable[[#This Row],[Security Name]],"Market cap",TRUE),_FV(STable[[#This Row],[Security Name]],"Volume average",TRUE)*STable[[#This Row],[Price]])</f>
        <v>502381000</v>
      </c>
      <c r="G1250" s="4" cm="1">
        <f t="array" aca="1" ref="G1250" ca="1">_FV(STable[[#This Row],[Security Name]],"Price")</f>
        <v>11.99</v>
      </c>
      <c r="H1250" s="1" cm="1">
        <f t="array" aca="1" ref="H1250" ca="1">IFERROR(_FV(STable[[#This Row],[Security Name]],"Change (%)",TRUE),0)</f>
        <v>3.3620999999999998E-2</v>
      </c>
      <c r="I1250" s="17" cm="1">
        <f t="array" aca="1" ref="I1250" ca="1">IFERROR(_FV(STable[[#This Row],[Security Name]],"P/E",TRUE),0)</f>
        <v>0</v>
      </c>
      <c r="J1250" s="17" cm="1">
        <f t="array" aca="1" ref="J1250" ca="1">IFERROR(_FV(STable[[#This Row],[Security Name]],"Beta"),0)</f>
        <v>0.96840000000000004</v>
      </c>
    </row>
    <row r="1251" spans="1:10" x14ac:dyDescent="0.3">
      <c r="A1251" t="s">
        <v>2191</v>
      </c>
      <c r="B1251" t="e" vm="1250">
        <v>#VALUE!</v>
      </c>
      <c r="C1251" t="s">
        <v>3614</v>
      </c>
      <c r="D1251" t="s">
        <v>3715</v>
      </c>
      <c r="E1251">
        <v>3620</v>
      </c>
      <c r="F1251" cm="1">
        <f t="array" aca="1" ref="F1251" ca="1">IFERROR(_FV(STable[[#This Row],[Security Name]],"Market cap",TRUE),_FV(STable[[#This Row],[Security Name]],"Volume average",TRUE)*STable[[#This Row],[Price]])</f>
        <v>58761336732</v>
      </c>
      <c r="G1251" s="4" cm="1">
        <f t="array" aca="1" ref="G1251" ca="1">_FV(STable[[#This Row],[Security Name]],"Price")</f>
        <v>206.76</v>
      </c>
      <c r="H1251" s="1" cm="1">
        <f t="array" aca="1" ref="H1251" ca="1">IFERROR(_FV(STable[[#This Row],[Security Name]],"Change (%)",TRUE),0)</f>
        <v>-1.5709999999999998E-2</v>
      </c>
      <c r="I1251" s="17" cm="1">
        <f t="array" ref="I1251">IFERROR(_FV(STable[[#This Row],[Security Name]],"P/E",TRUE),0)</f>
        <v>0</v>
      </c>
      <c r="J1251" s="17" cm="1">
        <f t="array" aca="1" ref="J1251" ca="1">IFERROR(_FV(STable[[#This Row],[Security Name]],"Beta"),0)</f>
        <v>3.4278</v>
      </c>
    </row>
    <row r="1252" spans="1:10" x14ac:dyDescent="0.3">
      <c r="A1252" t="s">
        <v>2288</v>
      </c>
      <c r="B1252" t="e" vm="1251">
        <v>#VALUE!</v>
      </c>
      <c r="C1252" t="s">
        <v>3614</v>
      </c>
      <c r="D1252" t="s">
        <v>3715</v>
      </c>
      <c r="E1252">
        <v>3620</v>
      </c>
      <c r="F1252" cm="1">
        <f t="array" aca="1" ref="F1252" ca="1">IFERROR(_FV(STable[[#This Row],[Security Name]],"Market cap",TRUE),_FV(STable[[#This Row],[Security Name]],"Volume average",TRUE)*STable[[#This Row],[Price]])</f>
        <v>383751018</v>
      </c>
      <c r="G1252" s="4" cm="1">
        <f t="array" aca="1" ref="G1252" ca="1">_FV(STable[[#This Row],[Security Name]],"Price")</f>
        <v>1.71</v>
      </c>
      <c r="H1252" s="1" cm="1">
        <f t="array" aca="1" ref="H1252" ca="1">IFERROR(_FV(STable[[#This Row],[Security Name]],"Change (%)",TRUE),0)</f>
        <v>6.8750000000000006E-2</v>
      </c>
      <c r="I1252" s="17" cm="1">
        <f t="array" aca="1" ref="I1252" ca="1">IFERROR(_FV(STable[[#This Row],[Security Name]],"P/E",TRUE),0)</f>
        <v>0</v>
      </c>
      <c r="J1252" s="17" cm="1">
        <f t="array" aca="1" ref="J1252" ca="1">IFERROR(_FV(STable[[#This Row],[Security Name]],"Beta"),0)</f>
        <v>0.90010000000000001</v>
      </c>
    </row>
    <row r="1253" spans="1:10" x14ac:dyDescent="0.3">
      <c r="A1253" t="s">
        <v>2546</v>
      </c>
      <c r="B1253" t="e" vm="1252">
        <v>#VALUE!</v>
      </c>
      <c r="C1253" t="s">
        <v>3614</v>
      </c>
      <c r="D1253" t="s">
        <v>3843</v>
      </c>
      <c r="E1253">
        <v>3443</v>
      </c>
      <c r="F1253" cm="1">
        <f t="array" aca="1" ref="F1253" ca="1">IFERROR(_FV(STable[[#This Row],[Security Name]],"Market cap",TRUE),_FV(STable[[#This Row],[Security Name]],"Volume average",TRUE)*STable[[#This Row],[Price]])</f>
        <v>4381508315</v>
      </c>
      <c r="G1253" s="4" cm="1">
        <f t="array" aca="1" ref="G1253" ca="1">_FV(STable[[#This Row],[Security Name]],"Price")</f>
        <v>12.77</v>
      </c>
      <c r="H1253" s="1" cm="1">
        <f t="array" aca="1" ref="H1253" ca="1">IFERROR(_FV(STable[[#This Row],[Security Name]],"Change (%)",TRUE),0)</f>
        <v>0.11919399999999999</v>
      </c>
      <c r="I1253" s="17" cm="1">
        <f t="array" aca="1" ref="I1253" ca="1">IFERROR(_FV(STable[[#This Row],[Security Name]],"P/E",TRUE),0)</f>
        <v>0</v>
      </c>
      <c r="J1253" s="17" cm="1">
        <f t="array" aca="1" ref="J1253" ca="1">IFERROR(_FV(STable[[#This Row],[Security Name]],"Beta"),0)</f>
        <v>2.2507000000000001</v>
      </c>
    </row>
    <row r="1254" spans="1:10" x14ac:dyDescent="0.3">
      <c r="A1254" t="s">
        <v>2091</v>
      </c>
      <c r="B1254" t="e" vm="1253">
        <v>#VALUE!</v>
      </c>
      <c r="C1254" t="s">
        <v>3614</v>
      </c>
      <c r="D1254" t="s">
        <v>3912</v>
      </c>
      <c r="E1254">
        <v>2511</v>
      </c>
      <c r="F1254" cm="1">
        <f t="array" aca="1" ref="F1254" ca="1">IFERROR(_FV(STable[[#This Row],[Security Name]],"Market cap",TRUE),_FV(STable[[#This Row],[Security Name]],"Volume average",TRUE)*STable[[#This Row],[Price]])</f>
        <v>127633114</v>
      </c>
      <c r="G1254" s="4" cm="1">
        <f t="array" aca="1" ref="G1254" ca="1">_FV(STable[[#This Row],[Security Name]],"Price")</f>
        <v>14.76</v>
      </c>
      <c r="H1254" s="1" cm="1">
        <f t="array" aca="1" ref="H1254" ca="1">IFERROR(_FV(STable[[#This Row],[Security Name]],"Change (%)",TRUE),0)</f>
        <v>1.8633999999999998E-2</v>
      </c>
      <c r="I1254" s="17" cm="1">
        <f t="array" aca="1" ref="I1254" ca="1">IFERROR(_FV(STable[[#This Row],[Security Name]],"P/E",TRUE),0)</f>
        <v>21.034600000000001</v>
      </c>
      <c r="J1254" s="17" cm="1">
        <f t="array" aca="1" ref="J1254" ca="1">IFERROR(_FV(STable[[#This Row],[Security Name]],"Beta"),0)</f>
        <v>0.77539999999999998</v>
      </c>
    </row>
    <row r="1255" spans="1:10" x14ac:dyDescent="0.3">
      <c r="A1255" t="s">
        <v>1483</v>
      </c>
      <c r="B1255" t="e" vm="1254">
        <v>#VALUE!</v>
      </c>
      <c r="C1255" t="s">
        <v>3614</v>
      </c>
      <c r="D1255" t="s">
        <v>3912</v>
      </c>
      <c r="E1255">
        <v>2511</v>
      </c>
      <c r="F1255" cm="1">
        <f t="array" aca="1" ref="F1255" ca="1">IFERROR(_FV(STable[[#This Row],[Security Name]],"Market cap",TRUE),_FV(STable[[#This Row],[Security Name]],"Volume average",TRUE)*STable[[#This Row],[Price]])</f>
        <v>576868527</v>
      </c>
      <c r="G1255" s="4" cm="1">
        <f t="array" aca="1" ref="G1255" ca="1">_FV(STable[[#This Row],[Security Name]],"Price")</f>
        <v>22.67</v>
      </c>
      <c r="H1255" s="1" cm="1">
        <f t="array" aca="1" ref="H1255" ca="1">IFERROR(_FV(STable[[#This Row],[Security Name]],"Change (%)",TRUE),0)</f>
        <v>2.3938999999999998E-2</v>
      </c>
      <c r="I1255" s="17" cm="1">
        <f t="array" aca="1" ref="I1255" ca="1">IFERROR(_FV(STable[[#This Row],[Security Name]],"P/E",TRUE),0)</f>
        <v>13.185600000000001</v>
      </c>
      <c r="J1255" s="17" cm="1">
        <f t="array" aca="1" ref="J1255" ca="1">IFERROR(_FV(STable[[#This Row],[Security Name]],"Beta"),0)</f>
        <v>1.0994999999999999</v>
      </c>
    </row>
    <row r="1256" spans="1:10" x14ac:dyDescent="0.3">
      <c r="A1256" t="s">
        <v>1345</v>
      </c>
      <c r="B1256" t="e" vm="1255">
        <v>#VALUE!</v>
      </c>
      <c r="C1256" t="s">
        <v>3614</v>
      </c>
      <c r="D1256" t="s">
        <v>4110</v>
      </c>
      <c r="E1256">
        <v>2510</v>
      </c>
      <c r="F1256" cm="1">
        <f t="array" aca="1" ref="F1256" ca="1">IFERROR(_FV(STable[[#This Row],[Security Name]],"Market cap",TRUE),_FV(STable[[#This Row],[Security Name]],"Volume average",TRUE)*STable[[#This Row],[Price]])</f>
        <v>251238970</v>
      </c>
      <c r="G1256" s="4" cm="1">
        <f t="array" aca="1" ref="G1256" ca="1">_FV(STable[[#This Row],[Security Name]],"Price")</f>
        <v>47</v>
      </c>
      <c r="H1256" s="1" cm="1">
        <f t="array" aca="1" ref="H1256" ca="1">IFERROR(_FV(STable[[#This Row],[Security Name]],"Change (%)",TRUE),0)</f>
        <v>4.8873E-2</v>
      </c>
      <c r="I1256" s="17" cm="1">
        <f t="array" aca="1" ref="I1256" ca="1">IFERROR(_FV(STable[[#This Row],[Security Name]],"P/E",TRUE),0)</f>
        <v>13.19</v>
      </c>
      <c r="J1256" s="17" cm="1">
        <f t="array" aca="1" ref="J1256" ca="1">IFERROR(_FV(STable[[#This Row],[Security Name]],"Beta"),0)</f>
        <v>0.42509999999999998</v>
      </c>
    </row>
    <row r="1257" spans="1:10" x14ac:dyDescent="0.3">
      <c r="A1257" t="s">
        <v>1874</v>
      </c>
      <c r="B1257" t="e" vm="1256">
        <v>#VALUE!</v>
      </c>
      <c r="C1257" t="s">
        <v>3614</v>
      </c>
      <c r="D1257" t="s">
        <v>4110</v>
      </c>
      <c r="E1257">
        <v>2510</v>
      </c>
      <c r="F1257" cm="1">
        <f t="array" aca="1" ref="F1257" ca="1">IFERROR(_FV(STable[[#This Row],[Security Name]],"Market cap",TRUE),_FV(STable[[#This Row],[Security Name]],"Volume average",TRUE)*STable[[#This Row],[Price]])</f>
        <v>134613722</v>
      </c>
      <c r="G1257" s="4" cm="1">
        <f t="array" aca="1" ref="G1257" ca="1">_FV(STable[[#This Row],[Security Name]],"Price")</f>
        <v>12.49</v>
      </c>
      <c r="H1257" s="1" cm="1">
        <f t="array" aca="1" ref="H1257" ca="1">IFERROR(_FV(STable[[#This Row],[Security Name]],"Change (%)",TRUE),0)</f>
        <v>-8.7299999999999999E-3</v>
      </c>
      <c r="I1257" s="17" cm="1">
        <f t="array" aca="1" ref="I1257" ca="1">IFERROR(_FV(STable[[#This Row],[Security Name]],"P/E",TRUE),0)</f>
        <v>0</v>
      </c>
      <c r="J1257" s="17" cm="1">
        <f t="array" aca="1" ref="J1257" ca="1">IFERROR(_FV(STable[[#This Row],[Security Name]],"Beta"),0)</f>
        <v>1.3053999999999999</v>
      </c>
    </row>
    <row r="1258" spans="1:10" x14ac:dyDescent="0.3">
      <c r="A1258" t="s">
        <v>2231</v>
      </c>
      <c r="B1258" t="e" vm="1257">
        <v>#VALUE!</v>
      </c>
      <c r="C1258" t="s">
        <v>3614</v>
      </c>
      <c r="D1258" t="s">
        <v>4110</v>
      </c>
      <c r="E1258">
        <v>2510</v>
      </c>
      <c r="F1258" cm="1">
        <f t="array" aca="1" ref="F1258" ca="1">IFERROR(_FV(STable[[#This Row],[Security Name]],"Market cap",TRUE),_FV(STable[[#This Row],[Security Name]],"Volume average",TRUE)*STable[[#This Row],[Price]])</f>
        <v>1653883950</v>
      </c>
      <c r="G1258" s="4" cm="1">
        <f t="array" aca="1" ref="G1258" ca="1">_FV(STable[[#This Row],[Security Name]],"Price")</f>
        <v>12.125</v>
      </c>
      <c r="H1258" s="1" cm="1">
        <f t="array" aca="1" ref="H1258" ca="1">IFERROR(_FV(STable[[#This Row],[Security Name]],"Change (%)",TRUE),0)</f>
        <v>8.6470000000000005E-2</v>
      </c>
      <c r="I1258" s="17" cm="1">
        <f t="array" aca="1" ref="I1258" ca="1">IFERROR(_FV(STable[[#This Row],[Security Name]],"P/E",TRUE),0)</f>
        <v>7.2043999999999997</v>
      </c>
      <c r="J1258" s="17" cm="1">
        <f t="array" aca="1" ref="J1258" ca="1">IFERROR(_FV(STable[[#This Row],[Security Name]],"Beta"),0)</f>
        <v>0.79269999999999996</v>
      </c>
    </row>
    <row r="1259" spans="1:10" x14ac:dyDescent="0.3">
      <c r="A1259" t="s">
        <v>1324</v>
      </c>
      <c r="B1259" t="e" vm="1258">
        <v>#VALUE!</v>
      </c>
      <c r="C1259" t="s">
        <v>3614</v>
      </c>
      <c r="D1259" t="s">
        <v>4110</v>
      </c>
      <c r="E1259">
        <v>2510</v>
      </c>
      <c r="F1259" cm="1">
        <f t="array" aca="1" ref="F1259" ca="1">IFERROR(_FV(STable[[#This Row],[Security Name]],"Market cap",TRUE),_FV(STable[[#This Row],[Security Name]],"Volume average",TRUE)*STable[[#This Row],[Price]])</f>
        <v>1464659580</v>
      </c>
      <c r="G1259" s="4" cm="1">
        <f t="array" aca="1" ref="G1259" ca="1">_FV(STable[[#This Row],[Security Name]],"Price")</f>
        <v>35.79</v>
      </c>
      <c r="H1259" s="1" cm="1">
        <f t="array" aca="1" ref="H1259" ca="1">IFERROR(_FV(STable[[#This Row],[Security Name]],"Change (%)",TRUE),0)</f>
        <v>4.9252000000000004E-2</v>
      </c>
      <c r="I1259" s="17" cm="1">
        <f t="array" aca="1" ref="I1259" ca="1">IFERROR(_FV(STable[[#This Row],[Security Name]],"P/E",TRUE),0)</f>
        <v>17.787400000000002</v>
      </c>
      <c r="J1259" s="17" cm="1">
        <f t="array" aca="1" ref="J1259" ca="1">IFERROR(_FV(STable[[#This Row],[Security Name]],"Beta"),0)</f>
        <v>1.2806</v>
      </c>
    </row>
    <row r="1260" spans="1:10" x14ac:dyDescent="0.3">
      <c r="A1260" t="s">
        <v>472</v>
      </c>
      <c r="B1260" t="e" vm="1259">
        <v>#VALUE!</v>
      </c>
      <c r="C1260" t="s">
        <v>3614</v>
      </c>
      <c r="D1260" t="s">
        <v>4014</v>
      </c>
      <c r="E1260">
        <v>2273</v>
      </c>
      <c r="F1260" cm="1">
        <f t="array" aca="1" ref="F1260" ca="1">IFERROR(_FV(STable[[#This Row],[Security Name]],"Market cap",TRUE),_FV(STable[[#This Row],[Security Name]],"Volume average",TRUE)*STable[[#This Row],[Price]])</f>
        <v>6684619309</v>
      </c>
      <c r="G1260" s="4" cm="1">
        <f t="array" aca="1" ref="G1260" ca="1">_FV(STable[[#This Row],[Security Name]],"Price")</f>
        <v>109.23</v>
      </c>
      <c r="H1260" s="1" cm="1">
        <f t="array" aca="1" ref="H1260" ca="1">IFERROR(_FV(STable[[#This Row],[Security Name]],"Change (%)",TRUE),0)</f>
        <v>6.9309999999999997E-2</v>
      </c>
      <c r="I1260" s="17" cm="1">
        <f t="array" aca="1" ref="I1260" ca="1">IFERROR(_FV(STable[[#This Row],[Security Name]],"P/E",TRUE),0)</f>
        <v>18.4495</v>
      </c>
      <c r="J1260" s="17" cm="1">
        <f t="array" aca="1" ref="J1260" ca="1">IFERROR(_FV(STable[[#This Row],[Security Name]],"Beta"),0)</f>
        <v>1.2139</v>
      </c>
    </row>
    <row r="1261" spans="1:10" x14ac:dyDescent="0.3">
      <c r="A1261" t="s">
        <v>93</v>
      </c>
      <c r="B1261" t="e" vm="1260">
        <v>#VALUE!</v>
      </c>
      <c r="C1261" t="s">
        <v>3614</v>
      </c>
      <c r="D1261" t="s">
        <v>4153</v>
      </c>
      <c r="E1261">
        <v>2451</v>
      </c>
      <c r="F1261" cm="1">
        <f t="array" aca="1" ref="F1261" ca="1">IFERROR(_FV(STable[[#This Row],[Security Name]],"Market cap",TRUE),_FV(STable[[#This Row],[Security Name]],"Volume average",TRUE)*STable[[#This Row],[Price]])</f>
        <v>4182721958</v>
      </c>
      <c r="G1261" s="4" cm="1">
        <f t="array" aca="1" ref="G1261" ca="1">_FV(STable[[#This Row],[Security Name]],"Price")</f>
        <v>538.92999999999995</v>
      </c>
      <c r="H1261" s="1" cm="1">
        <f t="array" aca="1" ref="H1261" ca="1">IFERROR(_FV(STable[[#This Row],[Security Name]],"Change (%)",TRUE),0)</f>
        <v>7.1325E-2</v>
      </c>
      <c r="I1261" s="17" cm="1">
        <f t="array" aca="1" ref="I1261" ca="1">IFERROR(_FV(STable[[#This Row],[Security Name]],"P/E",TRUE),0)</f>
        <v>23.421800000000001</v>
      </c>
      <c r="J1261" s="17" cm="1">
        <f t="array" aca="1" ref="J1261" ca="1">IFERROR(_FV(STable[[#This Row],[Security Name]],"Beta"),0)</f>
        <v>1.3433999999999999</v>
      </c>
    </row>
    <row r="1262" spans="1:10" x14ac:dyDescent="0.3">
      <c r="A1262" t="s">
        <v>1671</v>
      </c>
      <c r="B1262" t="e" vm="1261">
        <v>#VALUE!</v>
      </c>
      <c r="C1262" t="s">
        <v>3614</v>
      </c>
      <c r="D1262" t="s">
        <v>4153</v>
      </c>
      <c r="E1262">
        <v>2451</v>
      </c>
      <c r="F1262" cm="1">
        <f t="array" aca="1" ref="F1262" ca="1">IFERROR(_FV(STable[[#This Row],[Security Name]],"Market cap",TRUE),_FV(STable[[#This Row],[Security Name]],"Volume average",TRUE)*STable[[#This Row],[Price]])</f>
        <v>517918395</v>
      </c>
      <c r="G1262" s="4" cm="1">
        <f t="array" aca="1" ref="G1262" ca="1">_FV(STable[[#This Row],[Security Name]],"Price")</f>
        <v>21.75</v>
      </c>
      <c r="H1262" s="1" cm="1">
        <f t="array" aca="1" ref="H1262" ca="1">IFERROR(_FV(STable[[#This Row],[Security Name]],"Change (%)",TRUE),0)</f>
        <v>5.6851000000000006E-2</v>
      </c>
      <c r="I1262" s="17" cm="1">
        <f t="array" aca="1" ref="I1262" ca="1">IFERROR(_FV(STable[[#This Row],[Security Name]],"P/E",TRUE),0)</f>
        <v>11.149800000000001</v>
      </c>
      <c r="J1262" s="17" cm="1">
        <f t="array" aca="1" ref="J1262" ca="1">IFERROR(_FV(STable[[#This Row],[Security Name]],"Beta"),0)</f>
        <v>0.74570000000000003</v>
      </c>
    </row>
    <row r="1263" spans="1:10" x14ac:dyDescent="0.3">
      <c r="A1263" t="s">
        <v>709</v>
      </c>
      <c r="B1263" t="e" vm="1262">
        <v>#VALUE!</v>
      </c>
      <c r="C1263" t="s">
        <v>3614</v>
      </c>
      <c r="D1263" t="s">
        <v>4153</v>
      </c>
      <c r="E1263">
        <v>2451</v>
      </c>
      <c r="F1263" cm="1">
        <f t="array" aca="1" ref="F1263" ca="1">IFERROR(_FV(STable[[#This Row],[Security Name]],"Market cap",TRUE),_FV(STable[[#This Row],[Security Name]],"Volume average",TRUE)*STable[[#This Row],[Price]])</f>
        <v>4449600529</v>
      </c>
      <c r="G1263" s="4" cm="1">
        <f t="array" aca="1" ref="G1263" ca="1">_FV(STable[[#This Row],[Security Name]],"Price")</f>
        <v>80.459999999999994</v>
      </c>
      <c r="H1263" s="1" cm="1">
        <f t="array" aca="1" ref="H1263" ca="1">IFERROR(_FV(STable[[#This Row],[Security Name]],"Change (%)",TRUE),0)</f>
        <v>6.7533999999999997E-2</v>
      </c>
      <c r="I1263" s="17" cm="1">
        <f t="array" aca="1" ref="I1263" ca="1">IFERROR(_FV(STable[[#This Row],[Security Name]],"P/E",TRUE),0)</f>
        <v>21.468599999999999</v>
      </c>
      <c r="J1263" s="17" cm="1">
        <f t="array" aca="1" ref="J1263" ca="1">IFERROR(_FV(STable[[#This Row],[Security Name]],"Beta"),0)</f>
        <v>1.0980000000000001</v>
      </c>
    </row>
    <row r="1264" spans="1:10" x14ac:dyDescent="0.3">
      <c r="A1264" t="s">
        <v>2038</v>
      </c>
      <c r="B1264" t="e" vm="1263">
        <v>#VALUE!</v>
      </c>
      <c r="C1264" t="s">
        <v>3614</v>
      </c>
      <c r="D1264" t="s">
        <v>4110</v>
      </c>
      <c r="E1264">
        <v>2510</v>
      </c>
      <c r="F1264" cm="1">
        <f t="array" aca="1" ref="F1264" ca="1">IFERROR(_FV(STable[[#This Row],[Security Name]],"Market cap",TRUE),_FV(STable[[#This Row],[Security Name]],"Volume average",TRUE)*STable[[#This Row],[Price]])</f>
        <v>57372114</v>
      </c>
      <c r="G1264" s="4" cm="1">
        <f t="array" aca="1" ref="G1264" ca="1">_FV(STable[[#This Row],[Security Name]],"Price")</f>
        <v>2.4900000000000002</v>
      </c>
      <c r="H1264" s="1" cm="1">
        <f t="array" aca="1" ref="H1264" ca="1">IFERROR(_FV(STable[[#This Row],[Security Name]],"Change (%)",TRUE),0)</f>
        <v>0.163551</v>
      </c>
      <c r="I1264" s="17" cm="1">
        <f t="array" aca="1" ref="I1264" ca="1">IFERROR(_FV(STable[[#This Row],[Security Name]],"P/E",TRUE),0)</f>
        <v>0</v>
      </c>
      <c r="J1264" s="17" cm="1">
        <f t="array" aca="1" ref="J1264" ca="1">IFERROR(_FV(STable[[#This Row],[Security Name]],"Beta"),0)</f>
        <v>2.3816999999999999</v>
      </c>
    </row>
    <row r="1265" spans="1:10" x14ac:dyDescent="0.3">
      <c r="A1265" t="s">
        <v>2236</v>
      </c>
      <c r="B1265" t="e" vm="1264">
        <v>#VALUE!</v>
      </c>
      <c r="C1265" t="s">
        <v>3614</v>
      </c>
      <c r="D1265" t="s">
        <v>4213</v>
      </c>
      <c r="E1265">
        <v>3634</v>
      </c>
      <c r="F1265" cm="1">
        <f t="array" aca="1" ref="F1265" ca="1">IFERROR(_FV(STable[[#This Row],[Security Name]],"Market cap",TRUE),_FV(STable[[#This Row],[Security Name]],"Volume average",TRUE)*STable[[#This Row],[Price]])</f>
        <v>13164375</v>
      </c>
      <c r="G1265" s="4" cm="1">
        <f t="array" aca="1" ref="G1265" ca="1">_FV(STable[[#This Row],[Security Name]],"Price")</f>
        <v>1.19</v>
      </c>
      <c r="H1265" s="1" cm="1">
        <f t="array" aca="1" ref="H1265" ca="1">IFERROR(_FV(STable[[#This Row],[Security Name]],"Change (%)",TRUE),0)</f>
        <v>-4.0323000000000005E-2</v>
      </c>
      <c r="I1265" s="17" cm="1">
        <f t="array" aca="1" ref="I1265" ca="1">IFERROR(_FV(STable[[#This Row],[Security Name]],"P/E",TRUE),0)</f>
        <v>0</v>
      </c>
      <c r="J1265" s="17" cm="1">
        <f t="array" ref="J1265">IFERROR(_FV(STable[[#This Row],[Security Name]],"Beta"),0)</f>
        <v>0</v>
      </c>
    </row>
    <row r="1266" spans="1:10" x14ac:dyDescent="0.3">
      <c r="A1266" t="s">
        <v>1902</v>
      </c>
      <c r="B1266" t="e" vm="1265">
        <v>#VALUE!</v>
      </c>
      <c r="C1266" t="s">
        <v>3614</v>
      </c>
      <c r="D1266" t="s">
        <v>4213</v>
      </c>
      <c r="E1266">
        <v>3634</v>
      </c>
      <c r="F1266" cm="1">
        <f t="array" aca="1" ref="F1266" ca="1">IFERROR(_FV(STable[[#This Row],[Security Name]],"Market cap",TRUE),_FV(STable[[#This Row],[Security Name]],"Volume average",TRUE)*STable[[#This Row],[Price]])</f>
        <v>283629170</v>
      </c>
      <c r="G1266" s="4" cm="1">
        <f t="array" aca="1" ref="G1266" ca="1">_FV(STable[[#This Row],[Security Name]],"Price")</f>
        <v>20.89</v>
      </c>
      <c r="H1266" s="1" cm="1">
        <f t="array" aca="1" ref="H1266" ca="1">IFERROR(_FV(STable[[#This Row],[Security Name]],"Change (%)",TRUE),0)</f>
        <v>5.2393000000000002E-2</v>
      </c>
      <c r="I1266" s="17" cm="1">
        <f t="array" aca="1" ref="I1266" ca="1">IFERROR(_FV(STable[[#This Row],[Security Name]],"P/E",TRUE),0)</f>
        <v>10.1243</v>
      </c>
      <c r="J1266" s="17" cm="1">
        <f t="array" aca="1" ref="J1266" ca="1">IFERROR(_FV(STable[[#This Row],[Security Name]],"Beta"),0)</f>
        <v>0.18049999999999999</v>
      </c>
    </row>
    <row r="1267" spans="1:10" x14ac:dyDescent="0.3">
      <c r="A1267" t="s">
        <v>548</v>
      </c>
      <c r="B1267" t="e" vm="1266">
        <v>#VALUE!</v>
      </c>
      <c r="C1267" t="s">
        <v>3614</v>
      </c>
      <c r="D1267" t="s">
        <v>4213</v>
      </c>
      <c r="E1267">
        <v>3634</v>
      </c>
      <c r="F1267" cm="1">
        <f t="array" aca="1" ref="F1267" ca="1">IFERROR(_FV(STable[[#This Row],[Security Name]],"Market cap",TRUE),_FV(STable[[#This Row],[Security Name]],"Volume average",TRUE)*STable[[#This Row],[Price]])</f>
        <v>430986828</v>
      </c>
      <c r="G1267" s="4" cm="1">
        <f t="array" aca="1" ref="G1267" ca="1">_FV(STable[[#This Row],[Security Name]],"Price")</f>
        <v>18.68</v>
      </c>
      <c r="H1267" s="1" cm="1">
        <f t="array" aca="1" ref="H1267" ca="1">IFERROR(_FV(STable[[#This Row],[Security Name]],"Change (%)",TRUE),0)</f>
        <v>5.0027999999999996E-2</v>
      </c>
      <c r="I1267" s="17" cm="1">
        <f t="array" aca="1" ref="I1267" ca="1">IFERROR(_FV(STable[[#This Row],[Security Name]],"P/E",TRUE),0)</f>
        <v>0</v>
      </c>
      <c r="J1267" s="17" cm="1">
        <f t="array" aca="1" ref="J1267" ca="1">IFERROR(_FV(STable[[#This Row],[Security Name]],"Beta"),0)</f>
        <v>0.98029999999999995</v>
      </c>
    </row>
    <row r="1268" spans="1:10" x14ac:dyDescent="0.3">
      <c r="A1268" t="s">
        <v>768</v>
      </c>
      <c r="B1268" t="e" vm="1267">
        <v>#VALUE!</v>
      </c>
      <c r="C1268" t="s">
        <v>3614</v>
      </c>
      <c r="D1268" t="s">
        <v>549</v>
      </c>
      <c r="E1268">
        <v>3630</v>
      </c>
      <c r="F1268" cm="1">
        <f t="array" aca="1" ref="F1268" ca="1">IFERROR(_FV(STable[[#This Row],[Security Name]],"Market cap",TRUE),_FV(STable[[#This Row],[Security Name]],"Volume average",TRUE)*STable[[#This Row],[Price]])</f>
        <v>16926549136</v>
      </c>
      <c r="G1268" s="4" cm="1">
        <f t="array" aca="1" ref="G1268" ca="1">_FV(STable[[#This Row],[Security Name]],"Price")</f>
        <v>119.84</v>
      </c>
      <c r="H1268" s="1" cm="1">
        <f t="array" aca="1" ref="H1268" ca="1">IFERROR(_FV(STable[[#This Row],[Security Name]],"Change (%)",TRUE),0)</f>
        <v>4.3174999999999998E-2</v>
      </c>
      <c r="I1268" s="17" cm="1">
        <f t="array" aca="1" ref="I1268" ca="1">IFERROR(_FV(STable[[#This Row],[Security Name]],"P/E",TRUE),0)</f>
        <v>24.232600000000001</v>
      </c>
      <c r="J1268" s="17" cm="1">
        <f t="array" aca="1" ref="J1268" ca="1">IFERROR(_FV(STable[[#This Row],[Security Name]],"Beta"),0)</f>
        <v>1.4350000000000001</v>
      </c>
    </row>
    <row r="1269" spans="1:10" x14ac:dyDescent="0.3">
      <c r="A1269" t="s">
        <v>699</v>
      </c>
      <c r="B1269" t="e" vm="1268">
        <v>#VALUE!</v>
      </c>
      <c r="C1269" t="s">
        <v>3614</v>
      </c>
      <c r="D1269" t="s">
        <v>549</v>
      </c>
      <c r="E1269">
        <v>3630</v>
      </c>
      <c r="F1269" cm="1">
        <f t="array" aca="1" ref="F1269" ca="1">IFERROR(_FV(STable[[#This Row],[Security Name]],"Market cap",TRUE),_FV(STable[[#This Row],[Security Name]],"Volume average",TRUE)*STable[[#This Row],[Price]])</f>
        <v>343288200</v>
      </c>
      <c r="G1269" s="4" cm="1">
        <f t="array" aca="1" ref="G1269" ca="1">_FV(STable[[#This Row],[Security Name]],"Price")</f>
        <v>79.900000000000006</v>
      </c>
      <c r="H1269" s="1" cm="1">
        <f t="array" aca="1" ref="H1269" ca="1">IFERROR(_FV(STable[[#This Row],[Security Name]],"Change (%)",TRUE),0)</f>
        <v>-1.1139E-2</v>
      </c>
      <c r="I1269" s="17" cm="1">
        <f t="array" aca="1" ref="I1269" ca="1">IFERROR(_FV(STable[[#This Row],[Security Name]],"P/E",TRUE),0)</f>
        <v>9.0794999999999995</v>
      </c>
      <c r="J1269" s="17" cm="1">
        <f t="array" aca="1" ref="J1269" ca="1">IFERROR(_FV(STable[[#This Row],[Security Name]],"Beta"),0)</f>
        <v>1.1707000000000001</v>
      </c>
    </row>
    <row r="1270" spans="1:10" x14ac:dyDescent="0.3">
      <c r="A1270" t="s">
        <v>946</v>
      </c>
      <c r="B1270" t="e" vm="1269">
        <v>#VALUE!</v>
      </c>
      <c r="C1270" t="s">
        <v>3614</v>
      </c>
      <c r="D1270" t="s">
        <v>3876</v>
      </c>
      <c r="E1270">
        <v>3310</v>
      </c>
      <c r="F1270" cm="1">
        <f t="array" aca="1" ref="F1270" ca="1">IFERROR(_FV(STable[[#This Row],[Security Name]],"Market cap",TRUE),_FV(STable[[#This Row],[Security Name]],"Volume average",TRUE)*STable[[#This Row],[Price]])</f>
        <v>2729108175</v>
      </c>
      <c r="G1270" s="4" cm="1">
        <f t="array" aca="1" ref="G1270" ca="1">_FV(STable[[#This Row],[Security Name]],"Price")</f>
        <v>55.41</v>
      </c>
      <c r="H1270" s="1" cm="1">
        <f t="array" aca="1" ref="H1270" ca="1">IFERROR(_FV(STable[[#This Row],[Security Name]],"Change (%)",TRUE),0)</f>
        <v>4.4880000000000003E-2</v>
      </c>
      <c r="I1270" s="17" cm="1">
        <f t="array" aca="1" ref="I1270" ca="1">IFERROR(_FV(STable[[#This Row],[Security Name]],"P/E",TRUE),0)</f>
        <v>26.1023</v>
      </c>
      <c r="J1270" s="17" cm="1">
        <f t="array" aca="1" ref="J1270" ca="1">IFERROR(_FV(STable[[#This Row],[Security Name]],"Beta"),0)</f>
        <v>1.3487</v>
      </c>
    </row>
    <row r="1271" spans="1:10" x14ac:dyDescent="0.3">
      <c r="A1271" t="s">
        <v>1461</v>
      </c>
      <c r="B1271" t="e" vm="1270">
        <v>#VALUE!</v>
      </c>
      <c r="C1271" t="s">
        <v>3614</v>
      </c>
      <c r="D1271" t="s">
        <v>3630</v>
      </c>
      <c r="E1271">
        <v>3690</v>
      </c>
      <c r="F1271" cm="1">
        <f t="array" aca="1" ref="F1271" ca="1">IFERROR(_FV(STable[[#This Row],[Security Name]],"Market cap",TRUE),_FV(STable[[#This Row],[Security Name]],"Volume average",TRUE)*STable[[#This Row],[Price]])</f>
        <v>1387177077</v>
      </c>
      <c r="G1271" s="4" cm="1">
        <f t="array" aca="1" ref="G1271" ca="1">_FV(STable[[#This Row],[Security Name]],"Price")</f>
        <v>20.260000000000002</v>
      </c>
      <c r="H1271" s="1" cm="1">
        <f t="array" aca="1" ref="H1271" ca="1">IFERROR(_FV(STable[[#This Row],[Security Name]],"Change (%)",TRUE),0)</f>
        <v>3.4201000000000002E-2</v>
      </c>
      <c r="I1271" s="17" cm="1">
        <f t="array" aca="1" ref="I1271" ca="1">IFERROR(_FV(STable[[#This Row],[Security Name]],"P/E",TRUE),0)</f>
        <v>6.8238000000000003</v>
      </c>
      <c r="J1271" s="17" cm="1">
        <f t="array" aca="1" ref="J1271" ca="1">IFERROR(_FV(STable[[#This Row],[Security Name]],"Beta"),0)</f>
        <v>0.78259999999999996</v>
      </c>
    </row>
    <row r="1272" spans="1:10" x14ac:dyDescent="0.3">
      <c r="A1272" t="s">
        <v>417</v>
      </c>
      <c r="B1272" t="e" vm="1271">
        <v>#VALUE!</v>
      </c>
      <c r="C1272" t="s">
        <v>3614</v>
      </c>
      <c r="D1272" t="s">
        <v>4077</v>
      </c>
      <c r="E1272">
        <v>2670</v>
      </c>
      <c r="F1272" cm="1">
        <f t="array" aca="1" ref="F1272" ca="1">IFERROR(_FV(STable[[#This Row],[Security Name]],"Market cap",TRUE),_FV(STable[[#This Row],[Security Name]],"Volume average",TRUE)*STable[[#This Row],[Price]])</f>
        <v>32809205701</v>
      </c>
      <c r="G1272" s="4" cm="1">
        <f t="array" aca="1" ref="G1272" ca="1">_FV(STable[[#This Row],[Security Name]],"Price")</f>
        <v>98.844999999999999</v>
      </c>
      <c r="H1272" s="1" cm="1">
        <f t="array" aca="1" ref="H1272" ca="1">IFERROR(_FV(STable[[#This Row],[Security Name]],"Change (%)",TRUE),0)</f>
        <v>8.9309999999999997E-3</v>
      </c>
      <c r="I1272" s="17" cm="1">
        <f t="array" aca="1" ref="I1272" ca="1">IFERROR(_FV(STable[[#This Row],[Security Name]],"P/E",TRUE),0)</f>
        <v>20.2331</v>
      </c>
      <c r="J1272" s="17" cm="1">
        <f t="array" aca="1" ref="J1272" ca="1">IFERROR(_FV(STable[[#This Row],[Security Name]],"Beta"),0)</f>
        <v>0.31359999999999999</v>
      </c>
    </row>
    <row r="1273" spans="1:10" x14ac:dyDescent="0.3">
      <c r="A1273" t="s">
        <v>718</v>
      </c>
      <c r="B1273" t="e" vm="1272">
        <v>#VALUE!</v>
      </c>
      <c r="C1273" t="s">
        <v>3614</v>
      </c>
      <c r="D1273" t="s">
        <v>3724</v>
      </c>
      <c r="E1273">
        <v>3990</v>
      </c>
      <c r="F1273" cm="1">
        <f t="array" aca="1" ref="F1273" ca="1">IFERROR(_FV(STable[[#This Row],[Security Name]],"Market cap",TRUE),_FV(STable[[#This Row],[Security Name]],"Volume average",TRUE)*STable[[#This Row],[Price]])</f>
        <v>1073113541</v>
      </c>
      <c r="G1273" s="4" cm="1">
        <f t="array" aca="1" ref="G1273" ca="1">_FV(STable[[#This Row],[Security Name]],"Price")</f>
        <v>74.11</v>
      </c>
      <c r="H1273" s="1" cm="1">
        <f t="array" aca="1" ref="H1273" ca="1">IFERROR(_FV(STable[[#This Row],[Security Name]],"Change (%)",TRUE),0)</f>
        <v>4.5422000000000004E-2</v>
      </c>
      <c r="I1273" s="17" cm="1">
        <f t="array" aca="1" ref="I1273" ca="1">IFERROR(_FV(STable[[#This Row],[Security Name]],"P/E",TRUE),0)</f>
        <v>21.577500000000001</v>
      </c>
      <c r="J1273" s="17" cm="1">
        <f t="array" aca="1" ref="J1273" ca="1">IFERROR(_FV(STable[[#This Row],[Security Name]],"Beta"),0)</f>
        <v>0.80710000000000004</v>
      </c>
    </row>
    <row r="1274" spans="1:10" x14ac:dyDescent="0.3">
      <c r="A1274" t="s">
        <v>1511</v>
      </c>
      <c r="B1274" t="e" vm="1273">
        <v>#VALUE!</v>
      </c>
      <c r="C1274" t="s">
        <v>3614</v>
      </c>
      <c r="D1274" t="s">
        <v>4265</v>
      </c>
      <c r="E1274">
        <v>2673</v>
      </c>
      <c r="F1274" cm="1">
        <f t="array" aca="1" ref="F1274" ca="1">IFERROR(_FV(STable[[#This Row],[Security Name]],"Market cap",TRUE),_FV(STable[[#This Row],[Security Name]],"Volume average",TRUE)*STable[[#This Row],[Price]])</f>
        <v>4705222415</v>
      </c>
      <c r="G1274" s="4" cm="1">
        <f t="array" aca="1" ref="G1274" ca="1">_FV(STable[[#This Row],[Security Name]],"Price")</f>
        <v>22.3276</v>
      </c>
      <c r="H1274" s="1" cm="1">
        <f t="array" aca="1" ref="H1274" ca="1">IFERROR(_FV(STable[[#This Row],[Security Name]],"Change (%)",TRUE),0)</f>
        <v>1.813E-2</v>
      </c>
      <c r="I1274" s="17" cm="1">
        <f t="array" aca="1" ref="I1274" ca="1">IFERROR(_FV(STable[[#This Row],[Security Name]],"P/E",TRUE),0)</f>
        <v>15.6652</v>
      </c>
      <c r="J1274" s="17" cm="1">
        <f t="array" aca="1" ref="J1274" ca="1">IFERROR(_FV(STable[[#This Row],[Security Name]],"Beta"),0)</f>
        <v>0.61250000000000004</v>
      </c>
    </row>
    <row r="1275" spans="1:10" x14ac:dyDescent="0.3">
      <c r="A1275" t="s">
        <v>643</v>
      </c>
      <c r="B1275" t="e" vm="1274">
        <v>#VALUE!</v>
      </c>
      <c r="C1275" t="s">
        <v>3614</v>
      </c>
      <c r="D1275" t="s">
        <v>3630</v>
      </c>
      <c r="E1275">
        <v>3690</v>
      </c>
      <c r="F1275" cm="1">
        <f t="array" aca="1" ref="F1275" ca="1">IFERROR(_FV(STable[[#This Row],[Security Name]],"Market cap",TRUE),_FV(STable[[#This Row],[Security Name]],"Volume average",TRUE)*STable[[#This Row],[Price]])</f>
        <v>1963197603</v>
      </c>
      <c r="G1275" s="4" cm="1">
        <f t="array" aca="1" ref="G1275" ca="1">_FV(STable[[#This Row],[Security Name]],"Price")</f>
        <v>84.625</v>
      </c>
      <c r="H1275" s="1" cm="1">
        <f t="array" aca="1" ref="H1275" ca="1">IFERROR(_FV(STable[[#This Row],[Security Name]],"Change (%)",TRUE),0)</f>
        <v>4.5269000000000004E-2</v>
      </c>
      <c r="I1275" s="17" cm="1">
        <f t="array" aca="1" ref="I1275" ca="1">IFERROR(_FV(STable[[#This Row],[Security Name]],"P/E",TRUE),0)</f>
        <v>19.604500000000002</v>
      </c>
      <c r="J1275" s="17" cm="1">
        <f t="array" aca="1" ref="J1275" ca="1">IFERROR(_FV(STable[[#This Row],[Security Name]],"Beta"),0)</f>
        <v>0.65380000000000005</v>
      </c>
    </row>
    <row r="1276" spans="1:10" x14ac:dyDescent="0.3">
      <c r="A1276" t="s">
        <v>2263</v>
      </c>
      <c r="B1276" t="e" vm="1275">
        <v>#VALUE!</v>
      </c>
      <c r="C1276" t="s">
        <v>3614</v>
      </c>
      <c r="D1276" t="s">
        <v>3624</v>
      </c>
      <c r="E1276">
        <v>3420</v>
      </c>
      <c r="F1276" cm="1">
        <f t="array" aca="1" ref="F1276" ca="1">IFERROR(_FV(STable[[#This Row],[Security Name]],"Market cap",TRUE),_FV(STable[[#This Row],[Security Name]],"Volume average",TRUE)*STable[[#This Row],[Price]])</f>
        <v>160051993</v>
      </c>
      <c r="G1276" s="4" cm="1">
        <f t="array" aca="1" ref="G1276" ca="1">_FV(STable[[#This Row],[Security Name]],"Price")</f>
        <v>7.0650000000000004</v>
      </c>
      <c r="H1276" s="1" cm="1">
        <f t="array" aca="1" ref="H1276" ca="1">IFERROR(_FV(STable[[#This Row],[Security Name]],"Change (%)",TRUE),0)</f>
        <v>-3.2191999999999998E-2</v>
      </c>
      <c r="I1276" s="17" cm="1">
        <f t="array" aca="1" ref="I1276" ca="1">IFERROR(_FV(STable[[#This Row],[Security Name]],"P/E",TRUE),0)</f>
        <v>0</v>
      </c>
      <c r="J1276" s="17" cm="1">
        <f t="array" aca="1" ref="J1276" ca="1">IFERROR(_FV(STable[[#This Row],[Security Name]],"Beta"),0)</f>
        <v>0.9516</v>
      </c>
    </row>
    <row r="1277" spans="1:10" x14ac:dyDescent="0.3">
      <c r="A1277" t="s">
        <v>233</v>
      </c>
      <c r="B1277" t="e" vm="1276">
        <v>#VALUE!</v>
      </c>
      <c r="C1277" t="s">
        <v>3614</v>
      </c>
      <c r="D1277" t="s">
        <v>3852</v>
      </c>
      <c r="E1277">
        <v>3724</v>
      </c>
      <c r="F1277" cm="1">
        <f t="array" aca="1" ref="F1277" ca="1">IFERROR(_FV(STable[[#This Row],[Security Name]],"Market cap",TRUE),_FV(STable[[#This Row],[Security Name]],"Volume average",TRUE)*STable[[#This Row],[Price]])</f>
        <v>148312844586</v>
      </c>
      <c r="G1277" s="4" cm="1">
        <f t="array" aca="1" ref="G1277" ca="1">_FV(STable[[#This Row],[Security Name]],"Price")</f>
        <v>234.06</v>
      </c>
      <c r="H1277" s="1" cm="1">
        <f t="array" aca="1" ref="H1277" ca="1">IFERROR(_FV(STable[[#This Row],[Security Name]],"Change (%)",TRUE),0)</f>
        <v>2.0402999999999998E-2</v>
      </c>
      <c r="I1277" s="17" cm="1">
        <f t="array" aca="1" ref="I1277" ca="1">IFERROR(_FV(STable[[#This Row],[Security Name]],"P/E",TRUE),0)</f>
        <v>34.0486</v>
      </c>
      <c r="J1277" s="17" cm="1">
        <f t="array" aca="1" ref="J1277" ca="1">IFERROR(_FV(STable[[#This Row],[Security Name]],"Beta"),0)</f>
        <v>0.89700000000000002</v>
      </c>
    </row>
    <row r="1278" spans="1:10" x14ac:dyDescent="0.3">
      <c r="A1278" t="s">
        <v>653</v>
      </c>
      <c r="B1278" t="e" vm="1277">
        <v>#VALUE!</v>
      </c>
      <c r="C1278" t="s">
        <v>3614</v>
      </c>
      <c r="D1278" t="s">
        <v>3638</v>
      </c>
      <c r="E1278">
        <v>2221</v>
      </c>
      <c r="F1278" cm="1">
        <f t="array" aca="1" ref="F1278" ca="1">IFERROR(_FV(STable[[#This Row],[Security Name]],"Market cap",TRUE),_FV(STable[[#This Row],[Security Name]],"Volume average",TRUE)*STable[[#This Row],[Price]])</f>
        <v>1643595256</v>
      </c>
      <c r="G1278" s="4" cm="1">
        <f t="array" aca="1" ref="G1278" ca="1">_FV(STable[[#This Row],[Security Name]],"Price")</f>
        <v>57.965000000000003</v>
      </c>
      <c r="H1278" s="1" cm="1">
        <f t="array" aca="1" ref="H1278" ca="1">IFERROR(_FV(STable[[#This Row],[Security Name]],"Change (%)",TRUE),0)</f>
        <v>3.8613000000000001E-2</v>
      </c>
      <c r="I1278" s="17" cm="1">
        <f t="array" aca="1" ref="I1278" ca="1">IFERROR(_FV(STable[[#This Row],[Security Name]],"P/E",TRUE),0)</f>
        <v>0</v>
      </c>
      <c r="J1278" s="17" cm="1">
        <f t="array" aca="1" ref="J1278" ca="1">IFERROR(_FV(STable[[#This Row],[Security Name]],"Beta"),0)</f>
        <v>1.175</v>
      </c>
    </row>
    <row r="1279" spans="1:10" x14ac:dyDescent="0.3">
      <c r="A1279" t="s">
        <v>380</v>
      </c>
      <c r="B1279" t="e" vm="1278">
        <v>#VALUE!</v>
      </c>
      <c r="C1279" t="s">
        <v>3614</v>
      </c>
      <c r="D1279" t="s">
        <v>3745</v>
      </c>
      <c r="E1279">
        <v>3490</v>
      </c>
      <c r="F1279" cm="1">
        <f t="array" aca="1" ref="F1279" ca="1">IFERROR(_FV(STable[[#This Row],[Security Name]],"Market cap",TRUE),_FV(STable[[#This Row],[Security Name]],"Volume average",TRUE)*STable[[#This Row],[Price]])</f>
        <v>11160735193</v>
      </c>
      <c r="G1279" s="4" cm="1">
        <f t="array" aca="1" ref="G1279" ca="1">_FV(STable[[#This Row],[Security Name]],"Price")</f>
        <v>193.28</v>
      </c>
      <c r="H1279" s="1" cm="1">
        <f t="array" aca="1" ref="H1279" ca="1">IFERROR(_FV(STable[[#This Row],[Security Name]],"Change (%)",TRUE),0)</f>
        <v>3.8580999999999997E-2</v>
      </c>
      <c r="I1279" s="17" cm="1">
        <f t="array" aca="1" ref="I1279" ca="1">IFERROR(_FV(STable[[#This Row],[Security Name]],"P/E",TRUE),0)</f>
        <v>34.118299999999998</v>
      </c>
      <c r="J1279" s="17" cm="1">
        <f t="array" aca="1" ref="J1279" ca="1">IFERROR(_FV(STable[[#This Row],[Security Name]],"Beta"),0)</f>
        <v>1.23</v>
      </c>
    </row>
    <row r="1280" spans="1:10" x14ac:dyDescent="0.3">
      <c r="A1280" t="s">
        <v>1510</v>
      </c>
      <c r="B1280" t="e" vm="1279">
        <v>#VALUE!</v>
      </c>
      <c r="C1280" t="s">
        <v>3614</v>
      </c>
      <c r="D1280" t="s">
        <v>3624</v>
      </c>
      <c r="E1280">
        <v>3420</v>
      </c>
      <c r="F1280" cm="1">
        <f t="array" aca="1" ref="F1280" ca="1">IFERROR(_FV(STable[[#This Row],[Security Name]],"Market cap",TRUE),_FV(STable[[#This Row],[Security Name]],"Volume average",TRUE)*STable[[#This Row],[Price]])</f>
        <v>137207144</v>
      </c>
      <c r="G1280" s="4" cm="1">
        <f t="array" aca="1" ref="G1280" ca="1">_FV(STable[[#This Row],[Security Name]],"Price")</f>
        <v>22.73</v>
      </c>
      <c r="H1280" s="1" cm="1">
        <f t="array" aca="1" ref="H1280" ca="1">IFERROR(_FV(STable[[#This Row],[Security Name]],"Change (%)",TRUE),0)</f>
        <v>3.3652000000000001E-2</v>
      </c>
      <c r="I1280" s="17" cm="1">
        <f t="array" aca="1" ref="I1280" ca="1">IFERROR(_FV(STable[[#This Row],[Security Name]],"P/E",TRUE),0)</f>
        <v>24.344000000000001</v>
      </c>
      <c r="J1280" s="17" cm="1">
        <f t="array" aca="1" ref="J1280" ca="1">IFERROR(_FV(STable[[#This Row],[Security Name]],"Beta"),0)</f>
        <v>0.89159999999999995</v>
      </c>
    </row>
    <row r="1281" spans="1:10" x14ac:dyDescent="0.3">
      <c r="A1281" t="s">
        <v>540</v>
      </c>
      <c r="B1281" t="e" vm="1280">
        <v>#VALUE!</v>
      </c>
      <c r="C1281" t="s">
        <v>3614</v>
      </c>
      <c r="D1281" t="s">
        <v>3796</v>
      </c>
      <c r="E1281">
        <v>3669</v>
      </c>
      <c r="F1281" cm="1">
        <f t="array" aca="1" ref="F1281" ca="1">IFERROR(_FV(STable[[#This Row],[Security Name]],"Market cap",TRUE),_FV(STable[[#This Row],[Security Name]],"Volume average",TRUE)*STable[[#This Row],[Price]])</f>
        <v>8143180689</v>
      </c>
      <c r="G1281" s="4" cm="1">
        <f t="array" aca="1" ref="G1281" ca="1">_FV(STable[[#This Row],[Security Name]],"Price")</f>
        <v>314.45999999999998</v>
      </c>
      <c r="H1281" s="1" cm="1">
        <f t="array" aca="1" ref="H1281" ca="1">IFERROR(_FV(STable[[#This Row],[Security Name]],"Change (%)",TRUE),0)</f>
        <v>4.8829000000000004E-2</v>
      </c>
      <c r="I1281" s="17" cm="1">
        <f t="array" aca="1" ref="I1281" ca="1">IFERROR(_FV(STable[[#This Row],[Security Name]],"P/E",TRUE),0)</f>
        <v>63.052199999999999</v>
      </c>
      <c r="J1281" s="17" cm="1">
        <f t="array" aca="1" ref="J1281" ca="1">IFERROR(_FV(STable[[#This Row],[Security Name]],"Beta"),0)</f>
        <v>1.1469</v>
      </c>
    </row>
    <row r="1282" spans="1:10" x14ac:dyDescent="0.3">
      <c r="A1282" t="s">
        <v>598</v>
      </c>
      <c r="B1282" t="e" vm="1281">
        <v>#VALUE!</v>
      </c>
      <c r="C1282" t="s">
        <v>3614</v>
      </c>
      <c r="D1282" t="s">
        <v>3661</v>
      </c>
      <c r="E1282">
        <v>3621</v>
      </c>
      <c r="F1282" cm="1">
        <f t="array" aca="1" ref="F1282" ca="1">IFERROR(_FV(STable[[#This Row],[Security Name]],"Market cap",TRUE),_FV(STable[[#This Row],[Security Name]],"Volume average",TRUE)*STable[[#This Row],[Price]])</f>
        <v>4512362570</v>
      </c>
      <c r="G1282" s="4" cm="1">
        <f t="array" aca="1" ref="G1282" ca="1">_FV(STable[[#This Row],[Security Name]],"Price")</f>
        <v>102.17</v>
      </c>
      <c r="H1282" s="1" cm="1">
        <f t="array" aca="1" ref="H1282" ca="1">IFERROR(_FV(STable[[#This Row],[Security Name]],"Change (%)",TRUE),0)</f>
        <v>3.0771000000000003E-2</v>
      </c>
      <c r="I1282" s="17" cm="1">
        <f t="array" aca="1" ref="I1282" ca="1">IFERROR(_FV(STable[[#This Row],[Security Name]],"P/E",TRUE),0)</f>
        <v>31.797999999999998</v>
      </c>
      <c r="J1282" s="17" cm="1">
        <f t="array" aca="1" ref="J1282" ca="1">IFERROR(_FV(STable[[#This Row],[Security Name]],"Beta"),0)</f>
        <v>1.0781000000000001</v>
      </c>
    </row>
    <row r="1283" spans="1:10" x14ac:dyDescent="0.3">
      <c r="A1283" t="s">
        <v>352</v>
      </c>
      <c r="B1283" t="e" vm="1282">
        <v>#VALUE!</v>
      </c>
      <c r="C1283" t="s">
        <v>3614</v>
      </c>
      <c r="D1283" t="s">
        <v>3843</v>
      </c>
      <c r="E1283">
        <v>3443</v>
      </c>
      <c r="F1283" cm="1">
        <f t="array" aca="1" ref="F1283" ca="1">IFERROR(_FV(STable[[#This Row],[Security Name]],"Market cap",TRUE),_FV(STable[[#This Row],[Security Name]],"Volume average",TRUE)*STable[[#This Row],[Price]])</f>
        <v>9960829279</v>
      </c>
      <c r="G1283" s="4" cm="1">
        <f t="array" aca="1" ref="G1283" ca="1">_FV(STable[[#This Row],[Security Name]],"Price")</f>
        <v>208.1</v>
      </c>
      <c r="H1283" s="1" cm="1">
        <f t="array" aca="1" ref="H1283" ca="1">IFERROR(_FV(STable[[#This Row],[Security Name]],"Change (%)",TRUE),0)</f>
        <v>2.1190000000000002E-3</v>
      </c>
      <c r="I1283" s="17" cm="1">
        <f t="array" aca="1" ref="I1283" ca="1">IFERROR(_FV(STable[[#This Row],[Security Name]],"P/E",TRUE),0)</f>
        <v>728.13160000000005</v>
      </c>
      <c r="J1283" s="17" cm="1">
        <f t="array" aca="1" ref="J1283" ca="1">IFERROR(_FV(STable[[#This Row],[Security Name]],"Beta"),0)</f>
        <v>1.6172</v>
      </c>
    </row>
    <row r="1284" spans="1:10" x14ac:dyDescent="0.3">
      <c r="A1284" t="s">
        <v>1016</v>
      </c>
      <c r="B1284" t="e" vm="1283">
        <v>#VALUE!</v>
      </c>
      <c r="C1284" t="s">
        <v>3614</v>
      </c>
      <c r="D1284" t="s">
        <v>3745</v>
      </c>
      <c r="E1284">
        <v>3490</v>
      </c>
      <c r="F1284" cm="1">
        <f t="array" aca="1" ref="F1284" ca="1">IFERROR(_FV(STable[[#This Row],[Security Name]],"Market cap",TRUE),_FV(STable[[#This Row],[Security Name]],"Volume average",TRUE)*STable[[#This Row],[Price]])</f>
        <v>2285714874</v>
      </c>
      <c r="G1284" s="4" cm="1">
        <f t="array" aca="1" ref="G1284" ca="1">_FV(STable[[#This Row],[Security Name]],"Price")</f>
        <v>69.040000000000006</v>
      </c>
      <c r="H1284" s="1" cm="1">
        <f t="array" aca="1" ref="H1284" ca="1">IFERROR(_FV(STable[[#This Row],[Security Name]],"Change (%)",TRUE),0)</f>
        <v>3.168E-2</v>
      </c>
      <c r="I1284" s="17" cm="1">
        <f t="array" aca="1" ref="I1284" ca="1">IFERROR(_FV(STable[[#This Row],[Security Name]],"P/E",TRUE),0)</f>
        <v>47.424100000000003</v>
      </c>
      <c r="J1284" s="17" cm="1">
        <f t="array" aca="1" ref="J1284" ca="1">IFERROR(_FV(STable[[#This Row],[Security Name]],"Beta"),0)</f>
        <v>1.2483</v>
      </c>
    </row>
    <row r="1285" spans="1:10" x14ac:dyDescent="0.3">
      <c r="A1285" t="s">
        <v>2396</v>
      </c>
      <c r="B1285" t="e" vm="1284">
        <v>#VALUE!</v>
      </c>
      <c r="C1285" t="s">
        <v>3614</v>
      </c>
      <c r="D1285" t="s">
        <v>3624</v>
      </c>
      <c r="E1285">
        <v>3420</v>
      </c>
      <c r="F1285" cm="1">
        <f t="array" aca="1" ref="F1285" ca="1">IFERROR(_FV(STable[[#This Row],[Security Name]],"Market cap",TRUE),_FV(STable[[#This Row],[Security Name]],"Volume average",TRUE)*STable[[#This Row],[Price]])</f>
        <v>1762437418</v>
      </c>
      <c r="G1285" s="4" cm="1">
        <f t="array" aca="1" ref="G1285" ca="1">_FV(STable[[#This Row],[Security Name]],"Price")</f>
        <v>8.9649999999999999</v>
      </c>
      <c r="H1285" s="1" cm="1">
        <f t="array" aca="1" ref="H1285" ca="1">IFERROR(_FV(STable[[#This Row],[Security Name]],"Change (%)",TRUE),0)</f>
        <v>4.8537999999999998E-2</v>
      </c>
      <c r="I1285" s="17" cm="1">
        <f t="array" aca="1" ref="I1285" ca="1">IFERROR(_FV(STable[[#This Row],[Security Name]],"P/E",TRUE),0)</f>
        <v>44.359200000000001</v>
      </c>
      <c r="J1285" s="17" cm="1">
        <f t="array" aca="1" ref="J1285" ca="1">IFERROR(_FV(STable[[#This Row],[Security Name]],"Beta"),0)</f>
        <v>1.5602</v>
      </c>
    </row>
    <row r="1286" spans="1:10" x14ac:dyDescent="0.3">
      <c r="A1286" t="s">
        <v>2746</v>
      </c>
      <c r="B1286" t="e" vm="1285">
        <v>#VALUE!</v>
      </c>
      <c r="C1286" t="s">
        <v>3614</v>
      </c>
      <c r="D1286" t="s">
        <v>3630</v>
      </c>
      <c r="E1286">
        <v>3690</v>
      </c>
      <c r="F1286" cm="1">
        <f t="array" aca="1" ref="F1286" ca="1">IFERROR(_FV(STable[[#This Row],[Security Name]],"Market cap",TRUE),_FV(STable[[#This Row],[Security Name]],"Volume average",TRUE)*STable[[#This Row],[Price]])</f>
        <v>33956998</v>
      </c>
      <c r="G1286" s="4" cm="1">
        <f t="array" aca="1" ref="G1286" ca="1">_FV(STable[[#This Row],[Security Name]],"Price")</f>
        <v>1.135</v>
      </c>
      <c r="H1286" s="1" cm="1">
        <f t="array" aca="1" ref="H1286" ca="1">IFERROR(_FV(STable[[#This Row],[Security Name]],"Change (%)",TRUE),0)</f>
        <v>-6.9671999999999998E-2</v>
      </c>
      <c r="I1286" s="17" cm="1">
        <f t="array" aca="1" ref="I1286" ca="1">IFERROR(_FV(STable[[#This Row],[Security Name]],"P/E",TRUE),0)</f>
        <v>0</v>
      </c>
      <c r="J1286" s="17" cm="1">
        <f t="array" aca="1" ref="J1286" ca="1">IFERROR(_FV(STable[[#This Row],[Security Name]],"Beta"),0)</f>
        <v>3.3504999999999998</v>
      </c>
    </row>
    <row r="1287" spans="1:10" x14ac:dyDescent="0.3">
      <c r="A1287" t="s">
        <v>2027</v>
      </c>
      <c r="B1287" t="e" vm="1286">
        <v>#VALUE!</v>
      </c>
      <c r="C1287" t="s">
        <v>3614</v>
      </c>
      <c r="D1287" t="s">
        <v>3917</v>
      </c>
      <c r="E1287">
        <v>3460</v>
      </c>
      <c r="F1287" cm="1">
        <f t="array" aca="1" ref="F1287" ca="1">IFERROR(_FV(STable[[#This Row],[Security Name]],"Market cap",TRUE),_FV(STable[[#This Row],[Security Name]],"Volume average",TRUE)*STable[[#This Row],[Price]])</f>
        <v>424450749</v>
      </c>
      <c r="G1287" s="4" cm="1">
        <f t="array" aca="1" ref="G1287" ca="1">_FV(STable[[#This Row],[Security Name]],"Price")</f>
        <v>20.89</v>
      </c>
      <c r="H1287" s="1" cm="1">
        <f t="array" aca="1" ref="H1287" ca="1">IFERROR(_FV(STable[[#This Row],[Security Name]],"Change (%)",TRUE),0)</f>
        <v>5.6651E-2</v>
      </c>
      <c r="I1287" s="17" cm="1">
        <f t="array" aca="1" ref="I1287" ca="1">IFERROR(_FV(STable[[#This Row],[Security Name]],"P/E",TRUE),0)</f>
        <v>0</v>
      </c>
      <c r="J1287" s="17" cm="1">
        <f t="array" aca="1" ref="J1287" ca="1">IFERROR(_FV(STable[[#This Row],[Security Name]],"Beta"),0)</f>
        <v>1.1303000000000001</v>
      </c>
    </row>
    <row r="1288" spans="1:10" x14ac:dyDescent="0.3">
      <c r="A1288" t="s">
        <v>960</v>
      </c>
      <c r="B1288" t="e" vm="1287">
        <v>#VALUE!</v>
      </c>
      <c r="C1288" t="s">
        <v>3614</v>
      </c>
      <c r="D1288" t="s">
        <v>3870</v>
      </c>
      <c r="E1288">
        <v>3350</v>
      </c>
      <c r="F1288" cm="1">
        <f t="array" aca="1" ref="F1288" ca="1">IFERROR(_FV(STable[[#This Row],[Security Name]],"Market cap",TRUE),_FV(STable[[#This Row],[Security Name]],"Volume average",TRUE)*STable[[#This Row],[Price]])</f>
        <v>13520663667</v>
      </c>
      <c r="G1288" s="4" cm="1">
        <f t="array" aca="1" ref="G1288" ca="1">_FV(STable[[#This Row],[Security Name]],"Price")</f>
        <v>122.29</v>
      </c>
      <c r="H1288" s="1" cm="1">
        <f t="array" aca="1" ref="H1288" ca="1">IFERROR(_FV(STable[[#This Row],[Security Name]],"Change (%)",TRUE),0)</f>
        <v>3.4165000000000001E-2</v>
      </c>
      <c r="I1288" s="17" cm="1">
        <f t="array" aca="1" ref="I1288" ca="1">IFERROR(_FV(STable[[#This Row],[Security Name]],"P/E",TRUE),0)</f>
        <v>17.818200000000001</v>
      </c>
      <c r="J1288" s="17" cm="1">
        <f t="array" aca="1" ref="J1288" ca="1">IFERROR(_FV(STable[[#This Row],[Security Name]],"Beta"),0)</f>
        <v>1.0505</v>
      </c>
    </row>
    <row r="1289" spans="1:10" x14ac:dyDescent="0.3">
      <c r="A1289" t="s">
        <v>1841</v>
      </c>
      <c r="B1289" t="e" vm="1288">
        <v>#VALUE!</v>
      </c>
      <c r="C1289" t="s">
        <v>3614</v>
      </c>
      <c r="D1289" t="s">
        <v>3745</v>
      </c>
      <c r="E1289">
        <v>3490</v>
      </c>
      <c r="F1289" cm="1">
        <f t="array" aca="1" ref="F1289" ca="1">IFERROR(_FV(STable[[#This Row],[Security Name]],"Market cap",TRUE),_FV(STable[[#This Row],[Security Name]],"Volume average",TRUE)*STable[[#This Row],[Price]])</f>
        <v>4571142319</v>
      </c>
      <c r="G1289" s="4" cm="1">
        <f t="array" aca="1" ref="G1289" ca="1">_FV(STable[[#This Row],[Security Name]],"Price")</f>
        <v>29.23</v>
      </c>
      <c r="H1289" s="1" cm="1">
        <f t="array" aca="1" ref="H1289" ca="1">IFERROR(_FV(STable[[#This Row],[Security Name]],"Change (%)",TRUE),0)</f>
        <v>2.5613999999999998E-2</v>
      </c>
      <c r="I1289" s="17" cm="1">
        <f t="array" aca="1" ref="I1289" ca="1">IFERROR(_FV(STable[[#This Row],[Security Name]],"P/E",TRUE),0)</f>
        <v>23.053899999999999</v>
      </c>
      <c r="J1289" s="17" cm="1">
        <f t="array" aca="1" ref="J1289" ca="1">IFERROR(_FV(STable[[#This Row],[Security Name]],"Beta"),0)</f>
        <v>1.1332</v>
      </c>
    </row>
    <row r="1290" spans="1:10" x14ac:dyDescent="0.3">
      <c r="A1290" t="s">
        <v>355</v>
      </c>
      <c r="B1290" t="e" vm="1289">
        <v>#VALUE!</v>
      </c>
      <c r="C1290" t="s">
        <v>3614</v>
      </c>
      <c r="D1290" t="s">
        <v>3938</v>
      </c>
      <c r="E1290">
        <v>3050</v>
      </c>
      <c r="F1290" cm="1">
        <f t="array" aca="1" ref="F1290" ca="1">IFERROR(_FV(STable[[#This Row],[Security Name]],"Market cap",TRUE),_FV(STable[[#This Row],[Security Name]],"Volume average",TRUE)*STable[[#This Row],[Price]])</f>
        <v>5958314711</v>
      </c>
      <c r="G1290" s="4" cm="1">
        <f t="array" aca="1" ref="G1290" ca="1">_FV(STable[[#This Row],[Security Name]],"Price")</f>
        <v>282.05</v>
      </c>
      <c r="H1290" s="1" cm="1">
        <f t="array" aca="1" ref="H1290" ca="1">IFERROR(_FV(STable[[#This Row],[Security Name]],"Change (%)",TRUE),0)</f>
        <v>3.7901999999999998E-2</v>
      </c>
      <c r="I1290" s="17" cm="1">
        <f t="array" aca="1" ref="I1290" ca="1">IFERROR(_FV(STable[[#This Row],[Security Name]],"P/E",TRUE),0)</f>
        <v>148.0111</v>
      </c>
      <c r="J1290" s="17" cm="1">
        <f t="array" aca="1" ref="J1290" ca="1">IFERROR(_FV(STable[[#This Row],[Security Name]],"Beta"),0)</f>
        <v>1.5444</v>
      </c>
    </row>
    <row r="1291" spans="1:10" x14ac:dyDescent="0.3">
      <c r="A1291" t="s">
        <v>871</v>
      </c>
      <c r="B1291" t="e" vm="1290">
        <v>#VALUE!</v>
      </c>
      <c r="C1291" t="s">
        <v>3614</v>
      </c>
      <c r="D1291" t="s">
        <v>3904</v>
      </c>
      <c r="E1291">
        <v>3430</v>
      </c>
      <c r="F1291" cm="1">
        <f t="array" aca="1" ref="F1291" ca="1">IFERROR(_FV(STable[[#This Row],[Security Name]],"Market cap",TRUE),_FV(STable[[#This Row],[Security Name]],"Volume average",TRUE)*STable[[#This Row],[Price]])</f>
        <v>338866322</v>
      </c>
      <c r="G1291" s="4" cm="1">
        <f t="array" aca="1" ref="G1291" ca="1">_FV(STable[[#This Row],[Security Name]],"Price")</f>
        <v>33.57</v>
      </c>
      <c r="H1291" s="1" cm="1">
        <f t="array" aca="1" ref="H1291" ca="1">IFERROR(_FV(STable[[#This Row],[Security Name]],"Change (%)",TRUE),0)</f>
        <v>2.4413000000000001E-2</v>
      </c>
      <c r="I1291" s="17" cm="1">
        <f t="array" aca="1" ref="I1291" ca="1">IFERROR(_FV(STable[[#This Row],[Security Name]],"P/E",TRUE),0)</f>
        <v>22.827400000000001</v>
      </c>
      <c r="J1291" s="17" cm="1">
        <f t="array" aca="1" ref="J1291" ca="1">IFERROR(_FV(STable[[#This Row],[Security Name]],"Beta"),0)</f>
        <v>0.51719999999999999</v>
      </c>
    </row>
    <row r="1292" spans="1:10" x14ac:dyDescent="0.3">
      <c r="A1292" t="s">
        <v>621</v>
      </c>
      <c r="B1292" t="e" vm="1291">
        <v>#VALUE!</v>
      </c>
      <c r="C1292" t="s">
        <v>3614</v>
      </c>
      <c r="D1292" t="s">
        <v>3786</v>
      </c>
      <c r="E1292">
        <v>3600</v>
      </c>
      <c r="F1292" cm="1">
        <f t="array" aca="1" ref="F1292" ca="1">IFERROR(_FV(STable[[#This Row],[Security Name]],"Market cap",TRUE),_FV(STable[[#This Row],[Security Name]],"Volume average",TRUE)*STable[[#This Row],[Price]])</f>
        <v>31873161996</v>
      </c>
      <c r="G1292" s="4" cm="1">
        <f t="array" aca="1" ref="G1292" ca="1">_FV(STable[[#This Row],[Security Name]],"Price")</f>
        <v>81.995000000000005</v>
      </c>
      <c r="H1292" s="1" cm="1">
        <f t="array" aca="1" ref="H1292" ca="1">IFERROR(_FV(STable[[#This Row],[Security Name]],"Change (%)",TRUE),0)</f>
        <v>1.6173E-2</v>
      </c>
      <c r="I1292" s="17" cm="1">
        <f t="array" aca="1" ref="I1292" ca="1">IFERROR(_FV(STable[[#This Row],[Security Name]],"P/E",TRUE),0)</f>
        <v>23.395700000000001</v>
      </c>
      <c r="J1292" s="17" cm="1">
        <f t="array" aca="1" ref="J1292" ca="1">IFERROR(_FV(STable[[#This Row],[Security Name]],"Beta"),0)</f>
        <v>0.99580000000000002</v>
      </c>
    </row>
    <row r="1293" spans="1:10" x14ac:dyDescent="0.3">
      <c r="A1293" t="s">
        <v>51</v>
      </c>
      <c r="B1293" t="e" vm="1292">
        <v>#VALUE!</v>
      </c>
      <c r="C1293" t="s">
        <v>3614</v>
      </c>
      <c r="D1293" t="s">
        <v>3745</v>
      </c>
      <c r="E1293">
        <v>3490</v>
      </c>
      <c r="F1293" cm="1">
        <f t="array" aca="1" ref="F1293" ca="1">IFERROR(_FV(STable[[#This Row],[Security Name]],"Market cap",TRUE),_FV(STable[[#This Row],[Security Name]],"Volume average",TRUE)*STable[[#This Row],[Price]])</f>
        <v>125100746140</v>
      </c>
      <c r="G1293" s="4" cm="1">
        <f t="array" aca="1" ref="G1293" ca="1">_FV(STable[[#This Row],[Security Name]],"Price")</f>
        <v>991.16</v>
      </c>
      <c r="H1293" s="1" cm="1">
        <f t="array" aca="1" ref="H1293" ca="1">IFERROR(_FV(STable[[#This Row],[Security Name]],"Change (%)",TRUE),0)</f>
        <v>3.5695000000000005E-2</v>
      </c>
      <c r="I1293" s="17" cm="1">
        <f t="array" aca="1" ref="I1293" ca="1">IFERROR(_FV(STable[[#This Row],[Security Name]],"P/E",TRUE),0)</f>
        <v>36.150799999999997</v>
      </c>
      <c r="J1293" s="17" cm="1">
        <f t="array" aca="1" ref="J1293" ca="1">IFERROR(_FV(STable[[#This Row],[Security Name]],"Beta"),0)</f>
        <v>1.2569999999999999</v>
      </c>
    </row>
    <row r="1294" spans="1:10" x14ac:dyDescent="0.3">
      <c r="A1294" t="s">
        <v>1581</v>
      </c>
      <c r="B1294" t="e" vm="1293">
        <v>#VALUE!</v>
      </c>
      <c r="C1294" t="s">
        <v>3614</v>
      </c>
      <c r="D1294" t="s">
        <v>3917</v>
      </c>
      <c r="E1294">
        <v>3460</v>
      </c>
      <c r="F1294" cm="1">
        <f t="array" aca="1" ref="F1294" ca="1">IFERROR(_FV(STable[[#This Row],[Security Name]],"Market cap",TRUE),_FV(STable[[#This Row],[Security Name]],"Volume average",TRUE)*STable[[#This Row],[Price]])</f>
        <v>391850278</v>
      </c>
      <c r="G1294" s="4" cm="1">
        <f t="array" aca="1" ref="G1294" ca="1">_FV(STable[[#This Row],[Security Name]],"Price")</f>
        <v>27.215</v>
      </c>
      <c r="H1294" s="1" cm="1">
        <f t="array" aca="1" ref="H1294" ca="1">IFERROR(_FV(STable[[#This Row],[Security Name]],"Change (%)",TRUE),0)</f>
        <v>5.7304000000000001E-2</v>
      </c>
      <c r="I1294" s="17" cm="1">
        <f t="array" aca="1" ref="I1294" ca="1">IFERROR(_FV(STable[[#This Row],[Security Name]],"P/E",TRUE),0)</f>
        <v>14.494899999999999</v>
      </c>
      <c r="J1294" s="17" cm="1">
        <f t="array" aca="1" ref="J1294" ca="1">IFERROR(_FV(STable[[#This Row],[Security Name]],"Beta"),0)</f>
        <v>1.0844</v>
      </c>
    </row>
    <row r="1295" spans="1:10" x14ac:dyDescent="0.3">
      <c r="A1295" t="s">
        <v>1416</v>
      </c>
      <c r="B1295" t="e" vm="1294">
        <v>#VALUE!</v>
      </c>
      <c r="C1295" t="s">
        <v>3614</v>
      </c>
      <c r="D1295" t="s">
        <v>3615</v>
      </c>
      <c r="E1295">
        <v>3440</v>
      </c>
      <c r="F1295" cm="1">
        <f t="array" aca="1" ref="F1295" ca="1">IFERROR(_FV(STable[[#This Row],[Security Name]],"Market cap",TRUE),_FV(STable[[#This Row],[Security Name]],"Volume average",TRUE)*STable[[#This Row],[Price]])</f>
        <v>1536400041</v>
      </c>
      <c r="G1295" s="4" cm="1">
        <f t="array" aca="1" ref="G1295" ca="1">_FV(STable[[#This Row],[Security Name]],"Price")</f>
        <v>64.575000000000003</v>
      </c>
      <c r="H1295" s="1" cm="1">
        <f t="array" aca="1" ref="H1295" ca="1">IFERROR(_FV(STable[[#This Row],[Security Name]],"Change (%)",TRUE),0)</f>
        <v>4.0525000000000005E-2</v>
      </c>
      <c r="I1295" s="17" cm="1">
        <f t="array" aca="1" ref="I1295" ca="1">IFERROR(_FV(STable[[#This Row],[Security Name]],"P/E",TRUE),0)</f>
        <v>73.648499999999999</v>
      </c>
      <c r="J1295" s="17" cm="1">
        <f t="array" aca="1" ref="J1295" ca="1">IFERROR(_FV(STable[[#This Row],[Security Name]],"Beta"),0)</f>
        <v>1.3551</v>
      </c>
    </row>
    <row r="1296" spans="1:10" x14ac:dyDescent="0.3">
      <c r="A1296" t="s">
        <v>143</v>
      </c>
      <c r="B1296" t="e" vm="1295">
        <v>#VALUE!</v>
      </c>
      <c r="C1296" t="s">
        <v>3614</v>
      </c>
      <c r="D1296" t="s">
        <v>3624</v>
      </c>
      <c r="E1296">
        <v>3420</v>
      </c>
      <c r="F1296" cm="1">
        <f t="array" aca="1" ref="F1296" ca="1">IFERROR(_FV(STable[[#This Row],[Security Name]],"Market cap",TRUE),_FV(STable[[#This Row],[Security Name]],"Volume average",TRUE)*STable[[#This Row],[Price]])</f>
        <v>19721662972</v>
      </c>
      <c r="G1296" s="4" cm="1">
        <f t="array" aca="1" ref="G1296" ca="1">_FV(STable[[#This Row],[Security Name]],"Price")</f>
        <v>378.84500000000003</v>
      </c>
      <c r="H1296" s="1" cm="1">
        <f t="array" aca="1" ref="H1296" ca="1">IFERROR(_FV(STable[[#This Row],[Security Name]],"Change (%)",TRUE),0)</f>
        <v>3.2669000000000004E-2</v>
      </c>
      <c r="I1296" s="17" cm="1">
        <f t="array" aca="1" ref="I1296" ca="1">IFERROR(_FV(STable[[#This Row],[Security Name]],"P/E",TRUE),0)</f>
        <v>19.745100000000001</v>
      </c>
      <c r="J1296" s="17" cm="1">
        <f t="array" aca="1" ref="J1296" ca="1">IFERROR(_FV(STable[[#This Row],[Security Name]],"Beta"),0)</f>
        <v>0.73429999999999995</v>
      </c>
    </row>
    <row r="1297" spans="1:10" x14ac:dyDescent="0.3">
      <c r="A1297" t="s">
        <v>655</v>
      </c>
      <c r="B1297" t="e" vm="1296">
        <v>#VALUE!</v>
      </c>
      <c r="C1297" t="s">
        <v>3614</v>
      </c>
      <c r="D1297" t="s">
        <v>3624</v>
      </c>
      <c r="E1297">
        <v>3420</v>
      </c>
      <c r="F1297" cm="1">
        <f t="array" aca="1" ref="F1297" ca="1">IFERROR(_FV(STable[[#This Row],[Security Name]],"Market cap",TRUE),_FV(STable[[#This Row],[Security Name]],"Volume average",TRUE)*STable[[#This Row],[Price]])</f>
        <v>11064156000</v>
      </c>
      <c r="G1297" s="4" cm="1">
        <f t="array" aca="1" ref="G1297" ca="1">_FV(STable[[#This Row],[Security Name]],"Price")</f>
        <v>71.25</v>
      </c>
      <c r="H1297" s="1" cm="1">
        <f t="array" aca="1" ref="H1297" ca="1">IFERROR(_FV(STable[[#This Row],[Security Name]],"Change (%)",TRUE),0)</f>
        <v>4.0601999999999999E-2</v>
      </c>
      <c r="I1297" s="17" cm="1">
        <f t="array" aca="1" ref="I1297" ca="1">IFERROR(_FV(STable[[#This Row],[Security Name]],"P/E",TRUE),0)</f>
        <v>26.929500000000001</v>
      </c>
      <c r="J1297" s="17" cm="1">
        <f t="array" aca="1" ref="J1297" ca="1">IFERROR(_FV(STable[[#This Row],[Security Name]],"Beta"),0)</f>
        <v>1.1395999999999999</v>
      </c>
    </row>
    <row r="1298" spans="1:10" x14ac:dyDescent="0.3">
      <c r="A1298" t="s">
        <v>213</v>
      </c>
      <c r="B1298" t="e" vm="1297">
        <v>#VALUE!</v>
      </c>
      <c r="C1298" t="s">
        <v>3614</v>
      </c>
      <c r="D1298" t="s">
        <v>3745</v>
      </c>
      <c r="E1298">
        <v>3490</v>
      </c>
      <c r="F1298" cm="1">
        <f t="array" aca="1" ref="F1298" ca="1">IFERROR(_FV(STable[[#This Row],[Security Name]],"Market cap",TRUE),_FV(STable[[#This Row],[Security Name]],"Volume average",TRUE)*STable[[#This Row],[Price]])</f>
        <v>10222811781</v>
      </c>
      <c r="G1298" s="4" cm="1">
        <f t="array" aca="1" ref="G1298" ca="1">_FV(STable[[#This Row],[Security Name]],"Price")</f>
        <v>306.23</v>
      </c>
      <c r="H1298" s="1" cm="1">
        <f t="array" aca="1" ref="H1298" ca="1">IFERROR(_FV(STable[[#This Row],[Security Name]],"Change (%)",TRUE),0)</f>
        <v>2.1617999999999998E-2</v>
      </c>
      <c r="I1298" s="17" cm="1">
        <f t="array" aca="1" ref="I1298" ca="1">IFERROR(_FV(STable[[#This Row],[Security Name]],"P/E",TRUE),0)</f>
        <v>30.098700000000001</v>
      </c>
      <c r="J1298" s="17" cm="1">
        <f t="array" aca="1" ref="J1298" ca="1">IFERROR(_FV(STable[[#This Row],[Security Name]],"Beta"),0)</f>
        <v>1.2321</v>
      </c>
    </row>
    <row r="1299" spans="1:10" x14ac:dyDescent="0.3">
      <c r="A1299" t="s">
        <v>2515</v>
      </c>
      <c r="B1299" t="e" vm="1298">
        <v>#VALUE!</v>
      </c>
      <c r="C1299" t="s">
        <v>3614</v>
      </c>
      <c r="D1299" t="s">
        <v>4107</v>
      </c>
      <c r="E1299">
        <v>3949</v>
      </c>
      <c r="F1299" cm="1">
        <f t="array" aca="1" ref="F1299" ca="1">IFERROR(_FV(STable[[#This Row],[Security Name]],"Market cap",TRUE),_FV(STable[[#This Row],[Security Name]],"Volume average",TRUE)*STable[[#This Row],[Price]])</f>
        <v>121297168</v>
      </c>
      <c r="G1299" s="4" cm="1">
        <f t="array" aca="1" ref="G1299" ca="1">_FV(STable[[#This Row],[Security Name]],"Price")</f>
        <v>9.6300000000000008</v>
      </c>
      <c r="H1299" s="1" cm="1">
        <f t="array" aca="1" ref="H1299" ca="1">IFERROR(_FV(STable[[#This Row],[Security Name]],"Change (%)",TRUE),0)</f>
        <v>3.1049000000000004E-2</v>
      </c>
      <c r="I1299" s="17" cm="1">
        <f t="array" aca="1" ref="I1299" ca="1">IFERROR(_FV(STable[[#This Row],[Security Name]],"P/E",TRUE),0)</f>
        <v>0</v>
      </c>
      <c r="J1299" s="17" cm="1">
        <f t="array" aca="1" ref="J1299" ca="1">IFERROR(_FV(STable[[#This Row],[Security Name]],"Beta"),0)</f>
        <v>0.2787</v>
      </c>
    </row>
    <row r="1300" spans="1:10" x14ac:dyDescent="0.3">
      <c r="A1300" t="s">
        <v>2140</v>
      </c>
      <c r="B1300" t="e" vm="1299">
        <v>#VALUE!</v>
      </c>
      <c r="C1300" t="s">
        <v>3614</v>
      </c>
      <c r="D1300" t="s">
        <v>4107</v>
      </c>
      <c r="E1300">
        <v>3949</v>
      </c>
      <c r="F1300" cm="1">
        <f t="array" aca="1" ref="F1300" ca="1">IFERROR(_FV(STable[[#This Row],[Security Name]],"Market cap",TRUE),_FV(STable[[#This Row],[Security Name]],"Volume average",TRUE)*STable[[#This Row],[Price]])</f>
        <v>253518698</v>
      </c>
      <c r="G1300" s="4" cm="1">
        <f t="array" aca="1" ref="G1300" ca="1">_FV(STable[[#This Row],[Security Name]],"Price")</f>
        <v>18.510000000000002</v>
      </c>
      <c r="H1300" s="1" cm="1">
        <f t="array" aca="1" ref="H1300" ca="1">IFERROR(_FV(STable[[#This Row],[Security Name]],"Change (%)",TRUE),0)</f>
        <v>2.3782999999999999E-2</v>
      </c>
      <c r="I1300" s="17" cm="1">
        <f t="array" aca="1" ref="I1300" ca="1">IFERROR(_FV(STable[[#This Row],[Security Name]],"P/E",TRUE),0)</f>
        <v>18.7348</v>
      </c>
      <c r="J1300" s="17" cm="1">
        <f t="array" aca="1" ref="J1300" ca="1">IFERROR(_FV(STable[[#This Row],[Security Name]],"Beta"),0)</f>
        <v>0.5786</v>
      </c>
    </row>
    <row r="1301" spans="1:10" x14ac:dyDescent="0.3">
      <c r="A1301" t="s">
        <v>2490</v>
      </c>
      <c r="B1301" t="e" vm="1300">
        <v>#VALUE!</v>
      </c>
      <c r="C1301" t="s">
        <v>3614</v>
      </c>
      <c r="D1301" t="s">
        <v>4119</v>
      </c>
      <c r="E1301">
        <v>3944</v>
      </c>
      <c r="F1301" cm="1">
        <f t="array" aca="1" ref="F1301" ca="1">IFERROR(_FV(STable[[#This Row],[Security Name]],"Market cap",TRUE),_FV(STable[[#This Row],[Security Name]],"Volume average",TRUE)*STable[[#This Row],[Price]])</f>
        <v>240748039</v>
      </c>
      <c r="G1301" s="4" cm="1">
        <f t="array" aca="1" ref="G1301" ca="1">_FV(STable[[#This Row],[Security Name]],"Price")</f>
        <v>4.335</v>
      </c>
      <c r="H1301" s="1" cm="1">
        <f t="array" aca="1" ref="H1301" ca="1">IFERROR(_FV(STable[[#This Row],[Security Name]],"Change (%)",TRUE),0)</f>
        <v>3.9567999999999999E-2</v>
      </c>
      <c r="I1301" s="17" cm="1">
        <f t="array" aca="1" ref="I1301" ca="1">IFERROR(_FV(STable[[#This Row],[Security Name]],"P/E",TRUE),0)</f>
        <v>0</v>
      </c>
      <c r="J1301" s="17" cm="1">
        <f t="array" aca="1" ref="J1301" ca="1">IFERROR(_FV(STable[[#This Row],[Security Name]],"Beta"),0)</f>
        <v>0.71660000000000001</v>
      </c>
    </row>
    <row r="1302" spans="1:10" x14ac:dyDescent="0.3">
      <c r="A1302" t="s">
        <v>888</v>
      </c>
      <c r="B1302" t="e" vm="1301">
        <v>#VALUE!</v>
      </c>
      <c r="C1302" t="s">
        <v>3614</v>
      </c>
      <c r="D1302" t="s">
        <v>4107</v>
      </c>
      <c r="E1302">
        <v>3949</v>
      </c>
      <c r="F1302" cm="1">
        <f t="array" aca="1" ref="F1302" ca="1">IFERROR(_FV(STable[[#This Row],[Security Name]],"Market cap",TRUE),_FV(STable[[#This Row],[Security Name]],"Volume average",TRUE)*STable[[#This Row],[Price]])</f>
        <v>5920452396</v>
      </c>
      <c r="G1302" s="4" cm="1">
        <f t="array" aca="1" ref="G1302" ca="1">_FV(STable[[#This Row],[Security Name]],"Price")</f>
        <v>101.1</v>
      </c>
      <c r="H1302" s="1" cm="1">
        <f t="array" aca="1" ref="H1302" ca="1">IFERROR(_FV(STable[[#This Row],[Security Name]],"Change (%)",TRUE),0)</f>
        <v>3.5012000000000001E-2</v>
      </c>
      <c r="I1302" s="17" cm="1">
        <f t="array" aca="1" ref="I1302" ca="1">IFERROR(_FV(STable[[#This Row],[Security Name]],"P/E",TRUE),0)</f>
        <v>32.698300000000003</v>
      </c>
      <c r="J1302" s="17" cm="1">
        <f t="array" aca="1" ref="J1302" ca="1">IFERROR(_FV(STable[[#This Row],[Security Name]],"Beta"),0)</f>
        <v>0.92179999999999995</v>
      </c>
    </row>
    <row r="1303" spans="1:10" x14ac:dyDescent="0.3">
      <c r="A1303" t="s">
        <v>917</v>
      </c>
      <c r="B1303" t="e" vm="1302">
        <v>#VALUE!</v>
      </c>
      <c r="C1303" t="s">
        <v>3614</v>
      </c>
      <c r="D1303" t="s">
        <v>4119</v>
      </c>
      <c r="E1303">
        <v>3944</v>
      </c>
      <c r="F1303" cm="1">
        <f t="array" aca="1" ref="F1303" ca="1">IFERROR(_FV(STable[[#This Row],[Security Name]],"Market cap",TRUE),_FV(STable[[#This Row],[Security Name]],"Volume average",TRUE)*STable[[#This Row],[Price]])</f>
        <v>13649336316</v>
      </c>
      <c r="G1303" s="4" cm="1">
        <f t="array" aca="1" ref="G1303" ca="1">_FV(STable[[#This Row],[Security Name]],"Price")</f>
        <v>97.02</v>
      </c>
      <c r="H1303" s="1" cm="1">
        <f t="array" aca="1" ref="H1303" ca="1">IFERROR(_FV(STable[[#This Row],[Security Name]],"Change (%)",TRUE),0)</f>
        <v>3.9314000000000002E-2</v>
      </c>
      <c r="I1303" s="17" cm="1">
        <f t="array" aca="1" ref="I1303" ca="1">IFERROR(_FV(STable[[#This Row],[Security Name]],"P/E",TRUE),0)</f>
        <v>0</v>
      </c>
      <c r="J1303" s="17" cm="1">
        <f t="array" aca="1" ref="J1303" ca="1">IFERROR(_FV(STable[[#This Row],[Security Name]],"Beta"),0)</f>
        <v>0.5151</v>
      </c>
    </row>
    <row r="1304" spans="1:10" x14ac:dyDescent="0.3">
      <c r="A1304" t="s">
        <v>1828</v>
      </c>
      <c r="B1304" t="e" vm="1303">
        <v>#VALUE!</v>
      </c>
      <c r="C1304" t="s">
        <v>3614</v>
      </c>
      <c r="D1304" t="s">
        <v>4119</v>
      </c>
      <c r="E1304">
        <v>3944</v>
      </c>
      <c r="F1304" cm="1">
        <f t="array" aca="1" ref="F1304" ca="1">IFERROR(_FV(STable[[#This Row],[Security Name]],"Market cap",TRUE),_FV(STable[[#This Row],[Security Name]],"Volume average",TRUE)*STable[[#This Row],[Price]])</f>
        <v>256698116</v>
      </c>
      <c r="G1304" s="4" cm="1">
        <f t="array" aca="1" ref="G1304" ca="1">_FV(STable[[#This Row],[Security Name]],"Price")</f>
        <v>22.43</v>
      </c>
      <c r="H1304" s="1" cm="1">
        <f t="array" aca="1" ref="H1304" ca="1">IFERROR(_FV(STable[[#This Row],[Security Name]],"Change (%)",TRUE),0)</f>
        <v>4.0353E-2</v>
      </c>
      <c r="I1304" s="17" cm="1">
        <f t="array" aca="1" ref="I1304" ca="1">IFERROR(_FV(STable[[#This Row],[Security Name]],"P/E",TRUE),0)</f>
        <v>26.447399999999998</v>
      </c>
      <c r="J1304" s="17" cm="1">
        <f t="array" aca="1" ref="J1304" ca="1">IFERROR(_FV(STable[[#This Row],[Security Name]],"Beta"),0)</f>
        <v>1.5306</v>
      </c>
    </row>
    <row r="1305" spans="1:10" x14ac:dyDescent="0.3">
      <c r="A1305" t="s">
        <v>1317</v>
      </c>
      <c r="B1305" t="e" vm="1304">
        <v>#VALUE!</v>
      </c>
      <c r="C1305" t="s">
        <v>3614</v>
      </c>
      <c r="D1305" t="s">
        <v>4107</v>
      </c>
      <c r="E1305">
        <v>3949</v>
      </c>
      <c r="F1305" cm="1">
        <f t="array" aca="1" ref="F1305" ca="1">IFERROR(_FV(STable[[#This Row],[Security Name]],"Market cap",TRUE),_FV(STable[[#This Row],[Security Name]],"Volume average",TRUE)*STable[[#This Row],[Price]])</f>
        <v>541624785</v>
      </c>
      <c r="G1305" s="4" cm="1">
        <f t="array" aca="1" ref="G1305" ca="1">_FV(STable[[#This Row],[Security Name]],"Price")</f>
        <v>51.814999999999998</v>
      </c>
      <c r="H1305" s="1" cm="1">
        <f t="array" aca="1" ref="H1305" ca="1">IFERROR(_FV(STable[[#This Row],[Security Name]],"Change (%)",TRUE),0)</f>
        <v>5.1653999999999999E-2</v>
      </c>
      <c r="I1305" s="17" cm="1">
        <f t="array" aca="1" ref="I1305" ca="1">IFERROR(_FV(STable[[#This Row],[Security Name]],"P/E",TRUE),0)</f>
        <v>0</v>
      </c>
      <c r="J1305" s="17" cm="1">
        <f t="array" aca="1" ref="J1305" ca="1">IFERROR(_FV(STable[[#This Row],[Security Name]],"Beta"),0)</f>
        <v>0.8377</v>
      </c>
    </row>
    <row r="1306" spans="1:10" x14ac:dyDescent="0.3">
      <c r="A1306" t="s">
        <v>1882</v>
      </c>
      <c r="B1306" t="e" vm="1305">
        <v>#VALUE!</v>
      </c>
      <c r="C1306" t="s">
        <v>3614</v>
      </c>
      <c r="D1306" t="s">
        <v>4135</v>
      </c>
      <c r="E1306">
        <v>3942</v>
      </c>
      <c r="F1306" cm="1">
        <f t="array" aca="1" ref="F1306" ca="1">IFERROR(_FV(STable[[#This Row],[Security Name]],"Market cap",TRUE),_FV(STable[[#This Row],[Security Name]],"Volume average",TRUE)*STable[[#This Row],[Price]])</f>
        <v>4429570430</v>
      </c>
      <c r="G1306" s="4" cm="1">
        <f t="array" aca="1" ref="G1306" ca="1">_FV(STable[[#This Row],[Security Name]],"Price")</f>
        <v>15.244999999999999</v>
      </c>
      <c r="H1306" s="1" cm="1">
        <f t="array" aca="1" ref="H1306" ca="1">IFERROR(_FV(STable[[#This Row],[Security Name]],"Change (%)",TRUE),0)</f>
        <v>1.6333E-2</v>
      </c>
      <c r="I1306" s="17" cm="1">
        <f t="array" aca="1" ref="I1306" ca="1">IFERROR(_FV(STable[[#This Row],[Security Name]],"P/E",TRUE),0)</f>
        <v>12.132899999999999</v>
      </c>
      <c r="J1306" s="17" cm="1">
        <f t="array" aca="1" ref="J1306" ca="1">IFERROR(_FV(STable[[#This Row],[Security Name]],"Beta"),0)</f>
        <v>0.75339999999999996</v>
      </c>
    </row>
    <row r="1307" spans="1:10" x14ac:dyDescent="0.3">
      <c r="A1307" t="s">
        <v>1342</v>
      </c>
      <c r="B1307" t="e" vm="1306">
        <v>#VALUE!</v>
      </c>
      <c r="C1307" t="s">
        <v>3614</v>
      </c>
      <c r="D1307" t="s">
        <v>3831</v>
      </c>
      <c r="E1307">
        <v>3730</v>
      </c>
      <c r="F1307" cm="1">
        <f t="array" aca="1" ref="F1307" ca="1">IFERROR(_FV(STable[[#This Row],[Security Name]],"Market cap",TRUE),_FV(STable[[#This Row],[Security Name]],"Volume average",TRUE)*STable[[#This Row],[Price]])</f>
        <v>493897171</v>
      </c>
      <c r="G1307" s="4" cm="1">
        <f t="array" aca="1" ref="G1307" ca="1">_FV(STable[[#This Row],[Security Name]],"Price")</f>
        <v>26.55</v>
      </c>
      <c r="H1307" s="1" cm="1">
        <f t="array" aca="1" ref="H1307" ca="1">IFERROR(_FV(STable[[#This Row],[Security Name]],"Change (%)",TRUE),0)</f>
        <v>7.3594999999999994E-2</v>
      </c>
      <c r="I1307" s="17" cm="1">
        <f t="array" aca="1" ref="I1307" ca="1">IFERROR(_FV(STable[[#This Row],[Security Name]],"P/E",TRUE),0)</f>
        <v>36.320099999999996</v>
      </c>
      <c r="J1307" s="17" cm="1">
        <f t="array" aca="1" ref="J1307" ca="1">IFERROR(_FV(STable[[#This Row],[Security Name]],"Beta"),0)</f>
        <v>1.1546000000000001</v>
      </c>
    </row>
    <row r="1308" spans="1:10" x14ac:dyDescent="0.3">
      <c r="A1308" t="s">
        <v>1789</v>
      </c>
      <c r="B1308" t="e" vm="1307">
        <v>#VALUE!</v>
      </c>
      <c r="C1308" t="s">
        <v>3614</v>
      </c>
      <c r="D1308" t="s">
        <v>3831</v>
      </c>
      <c r="E1308">
        <v>3730</v>
      </c>
      <c r="F1308" cm="1">
        <f t="array" aca="1" ref="F1308" ca="1">IFERROR(_FV(STable[[#This Row],[Security Name]],"Market cap",TRUE),_FV(STable[[#This Row],[Security Name]],"Volume average",TRUE)*STable[[#This Row],[Price]])</f>
        <v>383391409</v>
      </c>
      <c r="G1308" s="4" cm="1">
        <f t="array" aca="1" ref="G1308" ca="1">_FV(STable[[#This Row],[Security Name]],"Price")</f>
        <v>23.55</v>
      </c>
      <c r="H1308" s="1" cm="1">
        <f t="array" aca="1" ref="H1308" ca="1">IFERROR(_FV(STable[[#This Row],[Security Name]],"Change (%)",TRUE),0)</f>
        <v>6.9968000000000002E-2</v>
      </c>
      <c r="I1308" s="17" cm="1">
        <f t="array" aca="1" ref="I1308" ca="1">IFERROR(_FV(STable[[#This Row],[Security Name]],"P/E",TRUE),0)</f>
        <v>25.0319</v>
      </c>
      <c r="J1308" s="17" cm="1">
        <f t="array" aca="1" ref="J1308" ca="1">IFERROR(_FV(STable[[#This Row],[Security Name]],"Beta"),0)</f>
        <v>1.0573999999999999</v>
      </c>
    </row>
    <row r="1309" spans="1:10" x14ac:dyDescent="0.3">
      <c r="A1309" t="s">
        <v>2344</v>
      </c>
      <c r="B1309" t="e" vm="1308">
        <v>#VALUE!</v>
      </c>
      <c r="C1309" t="s">
        <v>3614</v>
      </c>
      <c r="D1309" t="s">
        <v>3831</v>
      </c>
      <c r="E1309">
        <v>3730</v>
      </c>
      <c r="F1309" cm="1">
        <f t="array" aca="1" ref="F1309" ca="1">IFERROR(_FV(STable[[#This Row],[Security Name]],"Market cap",TRUE),_FV(STable[[#This Row],[Security Name]],"Volume average",TRUE)*STable[[#This Row],[Price]])</f>
        <v>280818168</v>
      </c>
      <c r="G1309" s="4" cm="1">
        <f t="array" aca="1" ref="G1309" ca="1">_FV(STable[[#This Row],[Security Name]],"Price")</f>
        <v>7.97</v>
      </c>
      <c r="H1309" s="1" cm="1">
        <f t="array" aca="1" ref="H1309" ca="1">IFERROR(_FV(STable[[#This Row],[Security Name]],"Change (%)",TRUE),0)</f>
        <v>4.4561000000000003E-2</v>
      </c>
      <c r="I1309" s="17" cm="1">
        <f t="array" aca="1" ref="I1309" ca="1">IFERROR(_FV(STable[[#This Row],[Security Name]],"P/E",TRUE),0)</f>
        <v>24.720800000000001</v>
      </c>
      <c r="J1309" s="17" cm="1">
        <f t="array" aca="1" ref="J1309" ca="1">IFERROR(_FV(STable[[#This Row],[Security Name]],"Beta"),0)</f>
        <v>1.0918000000000001</v>
      </c>
    </row>
    <row r="1310" spans="1:10" x14ac:dyDescent="0.3">
      <c r="A1310" t="s">
        <v>696</v>
      </c>
      <c r="B1310" t="e" vm="1309">
        <v>#VALUE!</v>
      </c>
      <c r="C1310" t="s">
        <v>3614</v>
      </c>
      <c r="D1310" t="s">
        <v>4219</v>
      </c>
      <c r="E1310">
        <v>3790</v>
      </c>
      <c r="F1310" cm="1">
        <f t="array" aca="1" ref="F1310" ca="1">IFERROR(_FV(STable[[#This Row],[Security Name]],"Market cap",TRUE),_FV(STable[[#This Row],[Security Name]],"Volume average",TRUE)*STable[[#This Row],[Price]])</f>
        <v>3262773740</v>
      </c>
      <c r="G1310" s="4" cm="1">
        <f t="array" aca="1" ref="G1310" ca="1">_FV(STable[[#This Row],[Security Name]],"Price")</f>
        <v>57.63</v>
      </c>
      <c r="H1310" s="1" cm="1">
        <f t="array" aca="1" ref="H1310" ca="1">IFERROR(_FV(STable[[#This Row],[Security Name]],"Change (%)",TRUE),0)</f>
        <v>8.6948000000000011E-2</v>
      </c>
      <c r="I1310" s="17" cm="1">
        <f t="array" aca="1" ref="I1310" ca="1">IFERROR(_FV(STable[[#This Row],[Security Name]],"P/E",TRUE),0)</f>
        <v>0</v>
      </c>
      <c r="J1310" s="17" cm="1">
        <f t="array" aca="1" ref="J1310" ca="1">IFERROR(_FV(STable[[#This Row],[Security Name]],"Beta"),0)</f>
        <v>1.1157999999999999</v>
      </c>
    </row>
    <row r="1311" spans="1:10" x14ac:dyDescent="0.3">
      <c r="A1311" t="s">
        <v>1181</v>
      </c>
      <c r="B1311" t="e" vm="1310">
        <v>#VALUE!</v>
      </c>
      <c r="C1311" t="s">
        <v>3614</v>
      </c>
      <c r="D1311" t="s">
        <v>3697</v>
      </c>
      <c r="E1311">
        <v>3480</v>
      </c>
      <c r="F1311" cm="1">
        <f t="array" aca="1" ref="F1311" ca="1">IFERROR(_FV(STable[[#This Row],[Security Name]],"Market cap",TRUE),_FV(STable[[#This Row],[Security Name]],"Volume average",TRUE)*STable[[#This Row],[Price]])</f>
        <v>675400548</v>
      </c>
      <c r="G1311" s="4" cm="1">
        <f t="array" aca="1" ref="G1311" ca="1">_FV(STable[[#This Row],[Security Name]],"Price")</f>
        <v>42.36</v>
      </c>
      <c r="H1311" s="1" cm="1">
        <f t="array" aca="1" ref="H1311" ca="1">IFERROR(_FV(STable[[#This Row],[Security Name]],"Change (%)",TRUE),0)</f>
        <v>9.0519999999999993E-3</v>
      </c>
      <c r="I1311" s="17" cm="1">
        <f t="array" aca="1" ref="I1311" ca="1">IFERROR(_FV(STable[[#This Row],[Security Name]],"P/E",TRUE),0)</f>
        <v>1264.4775999999999</v>
      </c>
      <c r="J1311" s="17" cm="1">
        <f t="array" aca="1" ref="J1311" ca="1">IFERROR(_FV(STable[[#This Row],[Security Name]],"Beta"),0)</f>
        <v>0.1804</v>
      </c>
    </row>
    <row r="1312" spans="1:10" x14ac:dyDescent="0.3">
      <c r="A1312" t="s">
        <v>2001</v>
      </c>
      <c r="B1312" t="e" vm="1311">
        <v>#VALUE!</v>
      </c>
      <c r="C1312" t="s">
        <v>3614</v>
      </c>
      <c r="D1312" t="s">
        <v>3697</v>
      </c>
      <c r="E1312">
        <v>3480</v>
      </c>
      <c r="F1312" cm="1">
        <f t="array" aca="1" ref="F1312" ca="1">IFERROR(_FV(STable[[#This Row],[Security Name]],"Market cap",TRUE),_FV(STable[[#This Row],[Security Name]],"Volume average",TRUE)*STable[[#This Row],[Price]])</f>
        <v>660732039</v>
      </c>
      <c r="G1312" s="4" cm="1">
        <f t="array" aca="1" ref="G1312" ca="1">_FV(STable[[#This Row],[Security Name]],"Price")</f>
        <v>14.85</v>
      </c>
      <c r="H1312" s="1" cm="1">
        <f t="array" aca="1" ref="H1312" ca="1">IFERROR(_FV(STable[[#This Row],[Security Name]],"Change (%)",TRUE),0)</f>
        <v>6.7390000000000006E-4</v>
      </c>
      <c r="I1312" s="17" cm="1">
        <f t="array" aca="1" ref="I1312" ca="1">IFERROR(_FV(STable[[#This Row],[Security Name]],"P/E",TRUE),0)</f>
        <v>55.431100000000001</v>
      </c>
      <c r="J1312" s="17" cm="1">
        <f t="array" aca="1" ref="J1312" ca="1">IFERROR(_FV(STable[[#This Row],[Security Name]],"Beta"),0)</f>
        <v>0.91839999999999999</v>
      </c>
    </row>
    <row r="1313" spans="1:10" x14ac:dyDescent="0.3">
      <c r="A1313" t="s">
        <v>1245</v>
      </c>
      <c r="B1313" t="e" vm="1312">
        <v>#VALUE!</v>
      </c>
      <c r="C1313" t="s">
        <v>3614</v>
      </c>
      <c r="D1313" t="s">
        <v>4107</v>
      </c>
      <c r="E1313">
        <v>3949</v>
      </c>
      <c r="F1313" cm="1">
        <f t="array" aca="1" ref="F1313" ca="1">IFERROR(_FV(STable[[#This Row],[Security Name]],"Market cap",TRUE),_FV(STable[[#This Row],[Security Name]],"Volume average",TRUE)*STable[[#This Row],[Price]])</f>
        <v>3137501378</v>
      </c>
      <c r="G1313" s="4" cm="1">
        <f t="array" aca="1" ref="G1313" ca="1">_FV(STable[[#This Row],[Security Name]],"Price")</f>
        <v>41.45</v>
      </c>
      <c r="H1313" s="1" cm="1">
        <f t="array" aca="1" ref="H1313" ca="1">IFERROR(_FV(STable[[#This Row],[Security Name]],"Change (%)",TRUE),0)</f>
        <v>7.9708000000000001E-2</v>
      </c>
      <c r="I1313" s="17" cm="1">
        <f t="array" aca="1" ref="I1313" ca="1">IFERROR(_FV(STable[[#This Row],[Security Name]],"P/E",TRUE),0)</f>
        <v>20.2928</v>
      </c>
      <c r="J1313" s="17" cm="1">
        <f t="array" aca="1" ref="J1313" ca="1">IFERROR(_FV(STable[[#This Row],[Security Name]],"Beta"),0)</f>
        <v>1.7161999999999999</v>
      </c>
    </row>
    <row r="1314" spans="1:10" x14ac:dyDescent="0.3">
      <c r="A1314" t="s">
        <v>834</v>
      </c>
      <c r="B1314" t="e" vm="1313">
        <v>#VALUE!</v>
      </c>
      <c r="C1314" t="s">
        <v>3614</v>
      </c>
      <c r="D1314" t="s">
        <v>4080</v>
      </c>
      <c r="E1314">
        <v>3411</v>
      </c>
      <c r="F1314" cm="1">
        <f t="array" aca="1" ref="F1314" ca="1">IFERROR(_FV(STable[[#This Row],[Security Name]],"Market cap",TRUE),_FV(STable[[#This Row],[Security Name]],"Volume average",TRUE)*STable[[#This Row],[Price]])</f>
        <v>17220099100</v>
      </c>
      <c r="G1314" s="4" cm="1">
        <f t="array" aca="1" ref="G1314" ca="1">_FV(STable[[#This Row],[Security Name]],"Price")</f>
        <v>64.7</v>
      </c>
      <c r="H1314" s="1" cm="1">
        <f t="array" aca="1" ref="H1314" ca="1">IFERROR(_FV(STable[[#This Row],[Security Name]],"Change (%)",TRUE),0)</f>
        <v>2.0988000000000003E-2</v>
      </c>
      <c r="I1314" s="17" cm="1">
        <f t="array" aca="1" ref="I1314" ca="1">IFERROR(_FV(STable[[#This Row],[Security Name]],"P/E",TRUE),0)</f>
        <v>19.532699999999998</v>
      </c>
      <c r="J1314" s="17" cm="1">
        <f t="array" aca="1" ref="J1314" ca="1">IFERROR(_FV(STable[[#This Row],[Security Name]],"Beta"),0)</f>
        <v>1.1178999999999999</v>
      </c>
    </row>
    <row r="1315" spans="1:10" x14ac:dyDescent="0.3">
      <c r="A1315" t="s">
        <v>688</v>
      </c>
      <c r="B1315" t="e" vm="1314">
        <v>#VALUE!</v>
      </c>
      <c r="C1315" t="s">
        <v>3614</v>
      </c>
      <c r="D1315" t="s">
        <v>4080</v>
      </c>
      <c r="E1315">
        <v>3411</v>
      </c>
      <c r="F1315" cm="1">
        <f t="array" aca="1" ref="F1315" ca="1">IFERROR(_FV(STable[[#This Row],[Security Name]],"Market cap",TRUE),_FV(STable[[#This Row],[Security Name]],"Volume average",TRUE)*STable[[#This Row],[Price]])</f>
        <v>12050301120</v>
      </c>
      <c r="G1315" s="4" cm="1">
        <f t="array" aca="1" ref="G1315" ca="1">_FV(STable[[#This Row],[Security Name]],"Price")</f>
        <v>107.36</v>
      </c>
      <c r="H1315" s="1" cm="1">
        <f t="array" aca="1" ref="H1315" ca="1">IFERROR(_FV(STable[[#This Row],[Security Name]],"Change (%)",TRUE),0)</f>
        <v>2.9535999999999996E-2</v>
      </c>
      <c r="I1315" s="17" cm="1">
        <f t="array" aca="1" ref="I1315" ca="1">IFERROR(_FV(STable[[#This Row],[Security Name]],"P/E",TRUE),0)</f>
        <v>16.843699999999998</v>
      </c>
      <c r="J1315" s="17" cm="1">
        <f t="array" aca="1" ref="J1315" ca="1">IFERROR(_FV(STable[[#This Row],[Security Name]],"Beta"),0)</f>
        <v>0.70809999999999995</v>
      </c>
    </row>
    <row r="1316" spans="1:10" x14ac:dyDescent="0.3">
      <c r="A1316" t="s">
        <v>882</v>
      </c>
      <c r="B1316" t="e" vm="1315">
        <v>#VALUE!</v>
      </c>
      <c r="C1316" t="s">
        <v>3614</v>
      </c>
      <c r="D1316" t="s">
        <v>4116</v>
      </c>
      <c r="E1316">
        <v>3412</v>
      </c>
      <c r="F1316" cm="1">
        <f t="array" aca="1" ref="F1316" ca="1">IFERROR(_FV(STable[[#This Row],[Security Name]],"Market cap",TRUE),_FV(STable[[#This Row],[Security Name]],"Volume average",TRUE)*STable[[#This Row],[Price]])</f>
        <v>3240020700</v>
      </c>
      <c r="G1316" s="4" cm="1">
        <f t="array" aca="1" ref="G1316" ca="1">_FV(STable[[#This Row],[Security Name]],"Price")</f>
        <v>70</v>
      </c>
      <c r="H1316" s="1" cm="1">
        <f t="array" aca="1" ref="H1316" ca="1">IFERROR(_FV(STable[[#This Row],[Security Name]],"Change (%)",TRUE),0)</f>
        <v>2.8504000000000002E-2</v>
      </c>
      <c r="I1316" s="17" cm="1">
        <f t="array" aca="1" ref="I1316" ca="1">IFERROR(_FV(STable[[#This Row],[Security Name]],"P/E",TRUE),0)</f>
        <v>19.211200000000002</v>
      </c>
      <c r="J1316" s="17" cm="1">
        <f t="array" aca="1" ref="J1316" ca="1">IFERROR(_FV(STable[[#This Row],[Security Name]],"Beta"),0)</f>
        <v>0.89400000000000002</v>
      </c>
    </row>
    <row r="1317" spans="1:10" x14ac:dyDescent="0.3">
      <c r="A1317" t="s">
        <v>2162</v>
      </c>
      <c r="B1317" t="e" vm="1316">
        <v>#VALUE!</v>
      </c>
      <c r="C1317" t="s">
        <v>3614</v>
      </c>
      <c r="D1317" t="s">
        <v>4195</v>
      </c>
      <c r="E1317">
        <v>3221</v>
      </c>
      <c r="F1317" cm="1">
        <f t="array" aca="1" ref="F1317" ca="1">IFERROR(_FV(STable[[#This Row],[Security Name]],"Market cap",TRUE),_FV(STable[[#This Row],[Security Name]],"Volume average",TRUE)*STable[[#This Row],[Price]])</f>
        <v>1679998120</v>
      </c>
      <c r="G1317" s="4" cm="1">
        <f t="array" aca="1" ref="G1317" ca="1">_FV(STable[[#This Row],[Security Name]],"Price")</f>
        <v>10.96</v>
      </c>
      <c r="H1317" s="1" cm="1">
        <f t="array" aca="1" ref="H1317" ca="1">IFERROR(_FV(STable[[#This Row],[Security Name]],"Change (%)",TRUE),0)</f>
        <v>5.2834000000000006E-2</v>
      </c>
      <c r="I1317" s="17" cm="1">
        <f t="array" aca="1" ref="I1317" ca="1">IFERROR(_FV(STable[[#This Row],[Security Name]],"P/E",TRUE),0)</f>
        <v>0</v>
      </c>
      <c r="J1317" s="17" cm="1">
        <f t="array" aca="1" ref="J1317" ca="1">IFERROR(_FV(STable[[#This Row],[Security Name]],"Beta"),0)</f>
        <v>0.77400000000000002</v>
      </c>
    </row>
    <row r="1318" spans="1:10" x14ac:dyDescent="0.3">
      <c r="A1318" t="s">
        <v>1109</v>
      </c>
      <c r="B1318" t="e" vm="1317">
        <v>#VALUE!</v>
      </c>
      <c r="C1318" t="s">
        <v>3614</v>
      </c>
      <c r="D1318" t="s">
        <v>4080</v>
      </c>
      <c r="E1318">
        <v>3411</v>
      </c>
      <c r="F1318" cm="1">
        <f t="array" aca="1" ref="F1318" ca="1">IFERROR(_FV(STable[[#This Row],[Security Name]],"Market cap",TRUE),_FV(STable[[#This Row],[Security Name]],"Volume average",TRUE)*STable[[#This Row],[Price]])</f>
        <v>4412747700</v>
      </c>
      <c r="G1318" s="4" cm="1">
        <f t="array" aca="1" ref="G1318" ca="1">_FV(STable[[#This Row],[Security Name]],"Price")</f>
        <v>41.85</v>
      </c>
      <c r="H1318" s="1" cm="1">
        <f t="array" aca="1" ref="H1318" ca="1">IFERROR(_FV(STable[[#This Row],[Security Name]],"Change (%)",TRUE),0)</f>
        <v>2.5484E-2</v>
      </c>
      <c r="I1318" s="17" cm="1">
        <f t="array" aca="1" ref="I1318" ca="1">IFERROR(_FV(STable[[#This Row],[Security Name]],"P/E",TRUE),0)</f>
        <v>15.5259</v>
      </c>
      <c r="J1318" s="17" cm="1">
        <f t="array" aca="1" ref="J1318" ca="1">IFERROR(_FV(STable[[#This Row],[Security Name]],"Beta"),0)</f>
        <v>0.76070000000000004</v>
      </c>
    </row>
    <row r="1319" spans="1:10" x14ac:dyDescent="0.3">
      <c r="A1319" t="s">
        <v>1336</v>
      </c>
      <c r="B1319" t="e" vm="1318">
        <v>#VALUE!</v>
      </c>
      <c r="C1319" t="s">
        <v>3614</v>
      </c>
      <c r="D1319" t="s">
        <v>4192</v>
      </c>
      <c r="E1319">
        <v>3751</v>
      </c>
      <c r="F1319" cm="1">
        <f t="array" aca="1" ref="F1319" ca="1">IFERROR(_FV(STable[[#This Row],[Security Name]],"Market cap",TRUE),_FV(STable[[#This Row],[Security Name]],"Volume average",TRUE)*STable[[#This Row],[Price]])</f>
        <v>2569210800</v>
      </c>
      <c r="G1319" s="4" cm="1">
        <f t="array" aca="1" ref="G1319" ca="1">_FV(STable[[#This Row],[Security Name]],"Price")</f>
        <v>23.55</v>
      </c>
      <c r="H1319" s="1" cm="1">
        <f t="array" aca="1" ref="H1319" ca="1">IFERROR(_FV(STable[[#This Row],[Security Name]],"Change (%)",TRUE),0)</f>
        <v>4.9465000000000002E-2</v>
      </c>
      <c r="I1319" s="17" cm="1">
        <f t="array" aca="1" ref="I1319" ca="1">IFERROR(_FV(STable[[#This Row],[Security Name]],"P/E",TRUE),0)</f>
        <v>9.0434000000000001</v>
      </c>
      <c r="J1319" s="17" cm="1">
        <f t="array" aca="1" ref="J1319" ca="1">IFERROR(_FV(STable[[#This Row],[Security Name]],"Beta"),0)</f>
        <v>1.2476</v>
      </c>
    </row>
    <row r="1320" spans="1:10" x14ac:dyDescent="0.3">
      <c r="A1320" t="s">
        <v>2614</v>
      </c>
      <c r="B1320" t="e" vm="1319">
        <v>#VALUE!</v>
      </c>
      <c r="C1320" t="s">
        <v>3614</v>
      </c>
      <c r="D1320" t="s">
        <v>4192</v>
      </c>
      <c r="E1320">
        <v>3751</v>
      </c>
      <c r="F1320" cm="1">
        <f t="array" aca="1" ref="F1320" ca="1">IFERROR(_FV(STable[[#This Row],[Security Name]],"Market cap",TRUE),_FV(STable[[#This Row],[Security Name]],"Volume average",TRUE)*STable[[#This Row],[Price]])</f>
        <v>425904544</v>
      </c>
      <c r="G1320" s="4" cm="1">
        <f t="array" aca="1" ref="G1320" ca="1">_FV(STable[[#This Row],[Security Name]],"Price")</f>
        <v>2.08</v>
      </c>
      <c r="H1320" s="1" cm="1">
        <f t="array" aca="1" ref="H1320" ca="1">IFERROR(_FV(STable[[#This Row],[Security Name]],"Change (%)",TRUE),0)</f>
        <v>0.11229900000000001</v>
      </c>
      <c r="I1320" s="17" cm="1">
        <f t="array" aca="1" ref="I1320" ca="1">IFERROR(_FV(STable[[#This Row],[Security Name]],"P/E",TRUE),0)</f>
        <v>0</v>
      </c>
      <c r="J1320" s="17" cm="1">
        <f t="array" aca="1" ref="J1320" ca="1">IFERROR(_FV(STable[[#This Row],[Security Name]],"Beta"),0)</f>
        <v>1.8349</v>
      </c>
    </row>
    <row r="1321" spans="1:10" x14ac:dyDescent="0.3">
      <c r="A1321" t="s">
        <v>1725</v>
      </c>
      <c r="B1321" t="e" vm="1320">
        <v>#VALUE!</v>
      </c>
      <c r="C1321" t="s">
        <v>3614</v>
      </c>
      <c r="D1321" t="s">
        <v>4110</v>
      </c>
      <c r="E1321">
        <v>2510</v>
      </c>
      <c r="F1321" cm="1">
        <f t="array" aca="1" ref="F1321" ca="1">IFERROR(_FV(STable[[#This Row],[Security Name]],"Market cap",TRUE),_FV(STable[[#This Row],[Security Name]],"Volume average",TRUE)*STable[[#This Row],[Price]])</f>
        <v>797501282</v>
      </c>
      <c r="G1321" s="4" cm="1">
        <f t="array" aca="1" ref="G1321" ca="1">_FV(STable[[#This Row],[Security Name]],"Price")</f>
        <v>10.6</v>
      </c>
      <c r="H1321" s="1" cm="1">
        <f t="array" aca="1" ref="H1321" ca="1">IFERROR(_FV(STable[[#This Row],[Security Name]],"Change (%)",TRUE),0)</f>
        <v>1.89E-3</v>
      </c>
      <c r="I1321" s="17" cm="1">
        <f t="array" aca="1" ref="I1321" ca="1">IFERROR(_FV(STable[[#This Row],[Security Name]],"P/E",TRUE),0)</f>
        <v>0</v>
      </c>
      <c r="J1321" s="17" cm="1">
        <f t="array" aca="1" ref="J1321" ca="1">IFERROR(_FV(STable[[#This Row],[Security Name]],"Beta"),0)</f>
        <v>1.1268</v>
      </c>
    </row>
    <row r="1322" spans="1:10" x14ac:dyDescent="0.3">
      <c r="A1322" t="s">
        <v>2699</v>
      </c>
      <c r="B1322" t="e" vm="1321">
        <v>#VALUE!</v>
      </c>
      <c r="C1322" t="s">
        <v>3614</v>
      </c>
      <c r="D1322" t="s">
        <v>3619</v>
      </c>
      <c r="E1322">
        <v>2780</v>
      </c>
      <c r="F1322" cm="1">
        <f t="array" aca="1" ref="F1322" ca="1">IFERROR(_FV(STable[[#This Row],[Security Name]],"Market cap",TRUE),_FV(STable[[#This Row],[Security Name]],"Volume average",TRUE)*STable[[#This Row],[Price]])</f>
        <v>308602307</v>
      </c>
      <c r="G1322" s="4" cm="1">
        <f t="array" aca="1" ref="G1322" ca="1">_FV(STable[[#This Row],[Security Name]],"Price")</f>
        <v>3.3450000000000002</v>
      </c>
      <c r="H1322" s="1" cm="1">
        <f t="array" aca="1" ref="H1322" ca="1">IFERROR(_FV(STable[[#This Row],[Security Name]],"Change (%)",TRUE),0)</f>
        <v>3.2406999999999998E-2</v>
      </c>
      <c r="I1322" s="17" cm="1">
        <f t="array" aca="1" ref="I1322" ca="1">IFERROR(_FV(STable[[#This Row],[Security Name]],"P/E",TRUE),0)</f>
        <v>7.6950000000000003</v>
      </c>
      <c r="J1322" s="17" cm="1">
        <f t="array" aca="1" ref="J1322" ca="1">IFERROR(_FV(STable[[#This Row],[Security Name]],"Beta"),0)</f>
        <v>1.1612</v>
      </c>
    </row>
    <row r="1323" spans="1:10" x14ac:dyDescent="0.3">
      <c r="A1323" t="s">
        <v>1221</v>
      </c>
      <c r="B1323" t="e" vm="1322">
        <v>#VALUE!</v>
      </c>
      <c r="C1323" t="s">
        <v>3614</v>
      </c>
      <c r="D1323" t="s">
        <v>3624</v>
      </c>
      <c r="E1323">
        <v>3420</v>
      </c>
      <c r="F1323" cm="1">
        <f t="array" aca="1" ref="F1323" ca="1">IFERROR(_FV(STable[[#This Row],[Security Name]],"Market cap",TRUE),_FV(STable[[#This Row],[Security Name]],"Volume average",TRUE)*STable[[#This Row],[Price]])</f>
        <v>176016390</v>
      </c>
      <c r="G1323" s="4" cm="1">
        <f t="array" aca="1" ref="G1323" ca="1">_FV(STable[[#This Row],[Security Name]],"Price")</f>
        <v>46.22</v>
      </c>
      <c r="H1323" s="1" cm="1">
        <f t="array" aca="1" ref="H1323" ca="1">IFERROR(_FV(STable[[#This Row],[Security Name]],"Change (%)",TRUE),0)</f>
        <v>2.8025000000000001E-2</v>
      </c>
      <c r="I1323" s="17" cm="1">
        <f t="array" aca="1" ref="I1323" ca="1">IFERROR(_FV(STable[[#This Row],[Security Name]],"P/E",TRUE),0)</f>
        <v>18.9878</v>
      </c>
      <c r="J1323" s="17" cm="1">
        <f t="array" aca="1" ref="J1323" ca="1">IFERROR(_FV(STable[[#This Row],[Security Name]],"Beta"),0)</f>
        <v>0.61109999999999998</v>
      </c>
    </row>
    <row r="1324" spans="1:10" x14ac:dyDescent="0.3">
      <c r="A1324" t="s">
        <v>1663</v>
      </c>
      <c r="B1324" t="e" vm="1323">
        <v>#VALUE!</v>
      </c>
      <c r="C1324" t="s">
        <v>3614</v>
      </c>
      <c r="D1324" t="s">
        <v>3624</v>
      </c>
      <c r="E1324">
        <v>3420</v>
      </c>
      <c r="F1324" cm="1">
        <f t="array" aca="1" ref="F1324" ca="1">IFERROR(_FV(STable[[#This Row],[Security Name]],"Market cap",TRUE),_FV(STable[[#This Row],[Security Name]],"Volume average",TRUE)*STable[[#This Row],[Price]])</f>
        <v>285771761</v>
      </c>
      <c r="G1324" s="4" cm="1">
        <f t="array" aca="1" ref="G1324" ca="1">_FV(STable[[#This Row],[Security Name]],"Price")</f>
        <v>23.19</v>
      </c>
      <c r="H1324" s="1" cm="1">
        <f t="array" aca="1" ref="H1324" ca="1">IFERROR(_FV(STable[[#This Row],[Security Name]],"Change (%)",TRUE),0)</f>
        <v>-4.2940000000000001E-3</v>
      </c>
      <c r="I1324" s="17" cm="1">
        <f t="array" aca="1" ref="I1324" ca="1">IFERROR(_FV(STable[[#This Row],[Security Name]],"P/E",TRUE),0)</f>
        <v>14.668900000000001</v>
      </c>
      <c r="J1324" s="17" cm="1">
        <f t="array" aca="1" ref="J1324" ca="1">IFERROR(_FV(STable[[#This Row],[Security Name]],"Beta"),0)</f>
        <v>0.90669999999999995</v>
      </c>
    </row>
    <row r="1325" spans="1:10" x14ac:dyDescent="0.3">
      <c r="A1325" t="s">
        <v>1126</v>
      </c>
      <c r="B1325" t="e" vm="1324">
        <v>#VALUE!</v>
      </c>
      <c r="C1325" t="s">
        <v>3614</v>
      </c>
      <c r="D1325" t="s">
        <v>3860</v>
      </c>
      <c r="E1325">
        <v>2522</v>
      </c>
      <c r="F1325" cm="1">
        <f t="array" aca="1" ref="F1325" ca="1">IFERROR(_FV(STable[[#This Row],[Security Name]],"Market cap",TRUE),_FV(STable[[#This Row],[Security Name]],"Volume average",TRUE)*STable[[#This Row],[Price]])</f>
        <v>2718092317</v>
      </c>
      <c r="G1325" s="4" cm="1">
        <f t="array" aca="1" ref="G1325" ca="1">_FV(STable[[#This Row],[Security Name]],"Price")</f>
        <v>37.755000000000003</v>
      </c>
      <c r="H1325" s="1" cm="1">
        <f t="array" aca="1" ref="H1325" ca="1">IFERROR(_FV(STable[[#This Row],[Security Name]],"Change (%)",TRUE),0)</f>
        <v>5.6378999999999999E-2</v>
      </c>
      <c r="I1325" s="17" cm="1">
        <f t="array" aca="1" ref="I1325" ca="1">IFERROR(_FV(STable[[#This Row],[Security Name]],"P/E",TRUE),0)</f>
        <v>34.062600000000003</v>
      </c>
      <c r="J1325" s="17" cm="1">
        <f t="array" aca="1" ref="J1325" ca="1">IFERROR(_FV(STable[[#This Row],[Security Name]],"Beta"),0)</f>
        <v>1.0036</v>
      </c>
    </row>
    <row r="1326" spans="1:10" x14ac:dyDescent="0.3">
      <c r="A1326" t="s">
        <v>1534</v>
      </c>
      <c r="B1326" t="e" vm="1325">
        <v>#VALUE!</v>
      </c>
      <c r="C1326" t="s">
        <v>3614</v>
      </c>
      <c r="D1326" t="s">
        <v>3923</v>
      </c>
      <c r="E1326">
        <v>2520</v>
      </c>
      <c r="F1326" cm="1">
        <f t="array" aca="1" ref="F1326" ca="1">IFERROR(_FV(STable[[#This Row],[Security Name]],"Market cap",TRUE),_FV(STable[[#This Row],[Security Name]],"Volume average",TRUE)*STable[[#This Row],[Price]])</f>
        <v>1182199081</v>
      </c>
      <c r="G1326" s="4" cm="1">
        <f t="array" aca="1" ref="G1326" ca="1">_FV(STable[[#This Row],[Security Name]],"Price")</f>
        <v>17.29</v>
      </c>
      <c r="H1326" s="1" cm="1">
        <f t="array" aca="1" ref="H1326" ca="1">IFERROR(_FV(STable[[#This Row],[Security Name]],"Change (%)",TRUE),0)</f>
        <v>6.2691999999999998E-2</v>
      </c>
      <c r="I1326" s="17" cm="1">
        <f t="array" aca="1" ref="I1326" ca="1">IFERROR(_FV(STable[[#This Row],[Security Name]],"P/E",TRUE),0)</f>
        <v>0</v>
      </c>
      <c r="J1326" s="17" cm="1">
        <f t="array" aca="1" ref="J1326" ca="1">IFERROR(_FV(STable[[#This Row],[Security Name]],"Beta"),0)</f>
        <v>1.4389000000000001</v>
      </c>
    </row>
    <row r="1327" spans="1:10" x14ac:dyDescent="0.3">
      <c r="A1327" t="s">
        <v>2040</v>
      </c>
      <c r="B1327" t="e" vm="1326">
        <v>#VALUE!</v>
      </c>
      <c r="C1327" t="s">
        <v>3614</v>
      </c>
      <c r="D1327" t="s">
        <v>4014</v>
      </c>
      <c r="E1327">
        <v>2273</v>
      </c>
      <c r="F1327" cm="1">
        <f t="array" aca="1" ref="F1327" ca="1">IFERROR(_FV(STable[[#This Row],[Security Name]],"Market cap",TRUE),_FV(STable[[#This Row],[Security Name]],"Volume average",TRUE)*STable[[#This Row],[Price]])</f>
        <v>1648575081</v>
      </c>
      <c r="G1327" s="4" cm="1">
        <f t="array" aca="1" ref="G1327" ca="1">_FV(STable[[#This Row],[Security Name]],"Price")</f>
        <v>28.215</v>
      </c>
      <c r="H1327" s="1" cm="1">
        <f t="array" aca="1" ref="H1327" ca="1">IFERROR(_FV(STable[[#This Row],[Security Name]],"Change (%)",TRUE),0)</f>
        <v>5.0838000000000001E-2</v>
      </c>
      <c r="I1327" s="17" cm="1">
        <f t="array" aca="1" ref="I1327" ca="1">IFERROR(_FV(STable[[#This Row],[Security Name]],"P/E",TRUE),0)</f>
        <v>14.3165</v>
      </c>
      <c r="J1327" s="17" cm="1">
        <f t="array" aca="1" ref="J1327" ca="1">IFERROR(_FV(STable[[#This Row],[Security Name]],"Beta"),0)</f>
        <v>1.9415</v>
      </c>
    </row>
    <row r="1328" spans="1:10" x14ac:dyDescent="0.3">
      <c r="A1328" t="s">
        <v>2201</v>
      </c>
      <c r="B1328" t="e" vm="1327">
        <v>#VALUE!</v>
      </c>
      <c r="C1328" t="s">
        <v>3614</v>
      </c>
      <c r="D1328" t="s">
        <v>4039</v>
      </c>
      <c r="E1328">
        <v>2531</v>
      </c>
      <c r="F1328" cm="1">
        <f t="array" aca="1" ref="F1328" ca="1">IFERROR(_FV(STable[[#This Row],[Security Name]],"Market cap",TRUE),_FV(STable[[#This Row],[Security Name]],"Volume average",TRUE)*STable[[#This Row],[Price]])</f>
        <v>99373987</v>
      </c>
      <c r="G1328" s="4" cm="1">
        <f t="array" aca="1" ref="G1328" ca="1">_FV(STable[[#This Row],[Security Name]],"Price")</f>
        <v>6.3049999999999997</v>
      </c>
      <c r="H1328" s="1" cm="1">
        <f t="array" aca="1" ref="H1328" ca="1">IFERROR(_FV(STable[[#This Row],[Security Name]],"Change (%)",TRUE),0)</f>
        <v>3.0228999999999999E-2</v>
      </c>
      <c r="I1328" s="17" cm="1">
        <f t="array" aca="1" ref="I1328" ca="1">IFERROR(_FV(STable[[#This Row],[Security Name]],"P/E",TRUE),0)</f>
        <v>24.409600000000001</v>
      </c>
      <c r="J1328" s="17" cm="1">
        <f t="array" aca="1" ref="J1328" ca="1">IFERROR(_FV(STable[[#This Row],[Security Name]],"Beta"),0)</f>
        <v>0.25109999999999999</v>
      </c>
    </row>
    <row r="1329" spans="1:10" x14ac:dyDescent="0.3">
      <c r="A1329" t="s">
        <v>2167</v>
      </c>
      <c r="B1329" t="e" vm="1328">
        <v>#VALUE!</v>
      </c>
      <c r="C1329" t="s">
        <v>3614</v>
      </c>
      <c r="D1329" t="s">
        <v>4108</v>
      </c>
      <c r="E1329">
        <v>3390</v>
      </c>
      <c r="F1329" cm="1">
        <f t="array" aca="1" ref="F1329" ca="1">IFERROR(_FV(STable[[#This Row],[Security Name]],"Market cap",TRUE),_FV(STable[[#This Row],[Security Name]],"Volume average",TRUE)*STable[[#This Row],[Price]])</f>
        <v>105344646</v>
      </c>
      <c r="G1329" s="4" cm="1">
        <f t="array" aca="1" ref="G1329" ca="1">_FV(STable[[#This Row],[Security Name]],"Price")</f>
        <v>5.1449999999999996</v>
      </c>
      <c r="H1329" s="1" cm="1">
        <f t="array" aca="1" ref="H1329" ca="1">IFERROR(_FV(STable[[#This Row],[Security Name]],"Change (%)",TRUE),0)</f>
        <v>-3.8317999999999998E-2</v>
      </c>
      <c r="I1329" s="17" cm="1">
        <f t="array" aca="1" ref="I1329" ca="1">IFERROR(_FV(STable[[#This Row],[Security Name]],"P/E",TRUE),0)</f>
        <v>0</v>
      </c>
      <c r="J1329" s="17" cm="1">
        <f t="array" aca="1" ref="J1329" ca="1">IFERROR(_FV(STable[[#This Row],[Security Name]],"Beta"),0)</f>
        <v>1.6352</v>
      </c>
    </row>
    <row r="1330" spans="1:10" x14ac:dyDescent="0.3">
      <c r="A1330" t="s">
        <v>2322</v>
      </c>
      <c r="B1330" t="e" vm="1329">
        <v>#VALUE!</v>
      </c>
      <c r="C1330" t="s">
        <v>3614</v>
      </c>
      <c r="D1330" t="s">
        <v>4113</v>
      </c>
      <c r="E1330">
        <v>2040</v>
      </c>
      <c r="F1330" cm="1">
        <f t="array" aca="1" ref="F1330" ca="1">IFERROR(_FV(STable[[#This Row],[Security Name]],"Market cap",TRUE),_FV(STable[[#This Row],[Security Name]],"Volume average",TRUE)*STable[[#This Row],[Price]])</f>
        <v>263936879</v>
      </c>
      <c r="G1330" s="4" cm="1">
        <f t="array" aca="1" ref="G1330" ca="1">_FV(STable[[#This Row],[Security Name]],"Price")</f>
        <v>9.8111999999999995</v>
      </c>
      <c r="H1330" s="1" cm="1">
        <f t="array" aca="1" ref="H1330" ca="1">IFERROR(_FV(STable[[#This Row],[Security Name]],"Change (%)",TRUE),0)</f>
        <v>1.2507999999999998E-2</v>
      </c>
      <c r="I1330" s="17" cm="1">
        <f t="array" aca="1" ref="I1330" ca="1">IFERROR(_FV(STable[[#This Row],[Security Name]],"P/E",TRUE),0)</f>
        <v>0</v>
      </c>
      <c r="J1330" s="17" cm="1">
        <f t="array" aca="1" ref="J1330" ca="1">IFERROR(_FV(STable[[#This Row],[Security Name]],"Beta"),0)</f>
        <v>0.35870000000000002</v>
      </c>
    </row>
    <row r="1331" spans="1:10" x14ac:dyDescent="0.3">
      <c r="A1331" t="s">
        <v>2391</v>
      </c>
      <c r="B1331" t="e" vm="1330">
        <v>#VALUE!</v>
      </c>
      <c r="C1331" t="s">
        <v>3614</v>
      </c>
      <c r="D1331" t="s">
        <v>4087</v>
      </c>
      <c r="E1331">
        <v>2000</v>
      </c>
      <c r="F1331" cm="1">
        <f t="array" aca="1" ref="F1331" ca="1">IFERROR(_FV(STable[[#This Row],[Security Name]],"Market cap",TRUE),_FV(STable[[#This Row],[Security Name]],"Volume average",TRUE)*STable[[#This Row],[Price]])</f>
        <v>437034219</v>
      </c>
      <c r="G1331" s="4" cm="1">
        <f t="array" aca="1" ref="G1331" ca="1">_FV(STable[[#This Row],[Security Name]],"Price")</f>
        <v>5.4349999999999996</v>
      </c>
      <c r="H1331" s="1" cm="1">
        <f t="array" aca="1" ref="H1331" ca="1">IFERROR(_FV(STable[[#This Row],[Security Name]],"Change (%)",TRUE),0)</f>
        <v>2.1617000000000001E-2</v>
      </c>
      <c r="I1331" s="17" cm="1">
        <f t="array" aca="1" ref="I1331" ca="1">IFERROR(_FV(STable[[#This Row],[Security Name]],"P/E",TRUE),0)</f>
        <v>0</v>
      </c>
      <c r="J1331" s="17" cm="1">
        <f t="array" aca="1" ref="J1331" ca="1">IFERROR(_FV(STable[[#This Row],[Security Name]],"Beta"),0)</f>
        <v>0.58420000000000005</v>
      </c>
    </row>
    <row r="1332" spans="1:10" x14ac:dyDescent="0.3">
      <c r="A1332" t="s">
        <v>2339</v>
      </c>
      <c r="B1332" t="e" vm="1331">
        <v>#VALUE!</v>
      </c>
      <c r="C1332" t="s">
        <v>3614</v>
      </c>
      <c r="D1332" t="s">
        <v>4083</v>
      </c>
      <c r="E1332">
        <v>2013</v>
      </c>
      <c r="F1332" cm="1">
        <f t="array" aca="1" ref="F1332" ca="1">IFERROR(_FV(STable[[#This Row],[Security Name]],"Market cap",TRUE),_FV(STable[[#This Row],[Security Name]],"Volume average",TRUE)*STable[[#This Row],[Price]])</f>
        <v>68076225</v>
      </c>
      <c r="G1332" s="4" cm="1">
        <f t="array" aca="1" ref="G1332" ca="1">_FV(STable[[#This Row],[Security Name]],"Price")</f>
        <v>7.5</v>
      </c>
      <c r="H1332" s="1" cm="1">
        <f t="array" aca="1" ref="H1332" ca="1">IFERROR(_FV(STable[[#This Row],[Security Name]],"Change (%)",TRUE),0)</f>
        <v>-1.0553999999999999E-2</v>
      </c>
      <c r="I1332" s="17" cm="1">
        <f t="array" aca="1" ref="I1332" ca="1">IFERROR(_FV(STable[[#This Row],[Security Name]],"P/E",TRUE),0)</f>
        <v>0</v>
      </c>
      <c r="J1332" s="17" cm="1">
        <f t="array" aca="1" ref="J1332" ca="1">IFERROR(_FV(STable[[#This Row],[Security Name]],"Beta"),0)</f>
        <v>-0.2339</v>
      </c>
    </row>
    <row r="1333" spans="1:10" x14ac:dyDescent="0.3">
      <c r="A1333" t="s">
        <v>2568</v>
      </c>
      <c r="B1333" t="e" vm="1332">
        <v>#VALUE!</v>
      </c>
      <c r="C1333" t="s">
        <v>3614</v>
      </c>
      <c r="D1333" t="s">
        <v>4087</v>
      </c>
      <c r="E1333">
        <v>2000</v>
      </c>
      <c r="F1333" cm="1">
        <f t="array" aca="1" ref="F1333" ca="1">IFERROR(_FV(STable[[#This Row],[Security Name]],"Market cap",TRUE),_FV(STable[[#This Row],[Security Name]],"Volume average",TRUE)*STable[[#This Row],[Price]])</f>
        <v>391941332</v>
      </c>
      <c r="G1333" s="4" cm="1">
        <f t="array" aca="1" ref="G1333" ca="1">_FV(STable[[#This Row],[Security Name]],"Price")</f>
        <v>0.84550000000000003</v>
      </c>
      <c r="H1333" s="1" cm="1">
        <f t="array" aca="1" ref="H1333" ca="1">IFERROR(_FV(STable[[#This Row],[Security Name]],"Change (%)",TRUE),0)</f>
        <v>8.120200000000001E-2</v>
      </c>
      <c r="I1333" s="17" cm="1">
        <f t="array" aca="1" ref="I1333" ca="1">IFERROR(_FV(STable[[#This Row],[Security Name]],"P/E",TRUE),0)</f>
        <v>0</v>
      </c>
      <c r="J1333" s="17" cm="1">
        <f t="array" aca="1" ref="J1333" ca="1">IFERROR(_FV(STable[[#This Row],[Security Name]],"Beta"),0)</f>
        <v>2.6871</v>
      </c>
    </row>
    <row r="1334" spans="1:10" x14ac:dyDescent="0.3">
      <c r="A1334" t="s">
        <v>1457</v>
      </c>
      <c r="B1334" t="e" vm="1333">
        <v>#VALUE!</v>
      </c>
      <c r="C1334" t="s">
        <v>3614</v>
      </c>
      <c r="D1334" t="s">
        <v>4087</v>
      </c>
      <c r="E1334">
        <v>2000</v>
      </c>
      <c r="F1334" cm="1">
        <f t="array" aca="1" ref="F1334" ca="1">IFERROR(_FV(STable[[#This Row],[Security Name]],"Market cap",TRUE),_FV(STable[[#This Row],[Security Name]],"Volume average",TRUE)*STable[[#This Row],[Price]])</f>
        <v>7097615862</v>
      </c>
      <c r="G1334" s="4" cm="1">
        <f t="array" aca="1" ref="G1334" ca="1">_FV(STable[[#This Row],[Security Name]],"Price")</f>
        <v>14.835000000000001</v>
      </c>
      <c r="H1334" s="1" cm="1">
        <f t="array" aca="1" ref="H1334" ca="1">IFERROR(_FV(STable[[#This Row],[Security Name]],"Change (%)",TRUE),0)</f>
        <v>9.1839999999999995E-3</v>
      </c>
      <c r="I1334" s="17" cm="1">
        <f t="array" aca="1" ref="I1334" ca="1">IFERROR(_FV(STable[[#This Row],[Security Name]],"P/E",TRUE),0)</f>
        <v>0</v>
      </c>
      <c r="J1334" s="17" cm="1">
        <f t="array" aca="1" ref="J1334" ca="1">IFERROR(_FV(STable[[#This Row],[Security Name]],"Beta"),0)</f>
        <v>1.1000000000000001E-3</v>
      </c>
    </row>
    <row r="1335" spans="1:10" x14ac:dyDescent="0.3">
      <c r="A1335" t="s">
        <v>1113</v>
      </c>
      <c r="B1335" t="e" vm="1334">
        <v>#VALUE!</v>
      </c>
      <c r="C1335" t="s">
        <v>3614</v>
      </c>
      <c r="D1335" t="s">
        <v>4087</v>
      </c>
      <c r="E1335">
        <v>2000</v>
      </c>
      <c r="F1335" cm="1">
        <f t="array" aca="1" ref="F1335" ca="1">IFERROR(_FV(STable[[#This Row],[Security Name]],"Market cap",TRUE),_FV(STable[[#This Row],[Security Name]],"Volume average",TRUE)*STable[[#This Row],[Price]])</f>
        <v>6253622837</v>
      </c>
      <c r="G1335" s="4" cm="1">
        <f t="array" aca="1" ref="G1335" ca="1">_FV(STable[[#This Row],[Security Name]],"Price")</f>
        <v>20.975000000000001</v>
      </c>
      <c r="H1335" s="1" cm="1">
        <f t="array" aca="1" ref="H1335" ca="1">IFERROR(_FV(STable[[#This Row],[Security Name]],"Change (%)",TRUE),0)</f>
        <v>1.671E-3</v>
      </c>
      <c r="I1335" s="17" cm="1">
        <f t="array" aca="1" ref="I1335" ca="1">IFERROR(_FV(STable[[#This Row],[Security Name]],"P/E",TRUE),0)</f>
        <v>10.8606</v>
      </c>
      <c r="J1335" s="17" cm="1">
        <f t="array" aca="1" ref="J1335" ca="1">IFERROR(_FV(STable[[#This Row],[Security Name]],"Beta"),0)</f>
        <v>1.01E-2</v>
      </c>
    </row>
    <row r="1336" spans="1:10" x14ac:dyDescent="0.3">
      <c r="A1336" t="s">
        <v>1639</v>
      </c>
      <c r="B1336" t="e" vm="1335">
        <v>#VALUE!</v>
      </c>
      <c r="C1336" t="s">
        <v>3614</v>
      </c>
      <c r="D1336" t="s">
        <v>4087</v>
      </c>
      <c r="E1336">
        <v>2000</v>
      </c>
      <c r="F1336" cm="1">
        <f t="array" aca="1" ref="F1336" ca="1">IFERROR(_FV(STable[[#This Row],[Security Name]],"Market cap",TRUE),_FV(STable[[#This Row],[Security Name]],"Volume average",TRUE)*STable[[#This Row],[Price]])</f>
        <v>1805017380</v>
      </c>
      <c r="G1336" s="4" cm="1">
        <f t="array" aca="1" ref="G1336" ca="1">_FV(STable[[#This Row],[Security Name]],"Price")</f>
        <v>8.52</v>
      </c>
      <c r="H1336" s="1" cm="1">
        <f t="array" aca="1" ref="H1336" ca="1">IFERROR(_FV(STable[[#This Row],[Security Name]],"Change (%)",TRUE),0)</f>
        <v>-5.8340000000000006E-3</v>
      </c>
      <c r="I1336" s="17" cm="1">
        <f t="array" aca="1" ref="I1336" ca="1">IFERROR(_FV(STable[[#This Row],[Security Name]],"P/E",TRUE),0)</f>
        <v>21.558700000000002</v>
      </c>
      <c r="J1336" s="17" cm="1">
        <f t="array" aca="1" ref="J1336" ca="1">IFERROR(_FV(STable[[#This Row],[Security Name]],"Beta"),0)</f>
        <v>0.4153</v>
      </c>
    </row>
    <row r="1337" spans="1:10" x14ac:dyDescent="0.3">
      <c r="A1337" t="s">
        <v>455</v>
      </c>
      <c r="B1337" t="e" vm="1336">
        <v>#VALUE!</v>
      </c>
      <c r="C1337" t="s">
        <v>3614</v>
      </c>
      <c r="D1337" t="s">
        <v>4113</v>
      </c>
      <c r="E1337">
        <v>2040</v>
      </c>
      <c r="F1337" cm="1">
        <f t="array" aca="1" ref="F1337" ca="1">IFERROR(_FV(STable[[#This Row],[Security Name]],"Market cap",TRUE),_FV(STable[[#This Row],[Security Name]],"Volume average",TRUE)*STable[[#This Row],[Price]])</f>
        <v>3395247427</v>
      </c>
      <c r="G1337" s="4" cm="1">
        <f t="array" aca="1" ref="G1337" ca="1">_FV(STable[[#This Row],[Security Name]],"Price")</f>
        <v>69.209999999999994</v>
      </c>
      <c r="H1337" s="1" cm="1">
        <f t="array" aca="1" ref="H1337" ca="1">IFERROR(_FV(STable[[#This Row],[Security Name]],"Change (%)",TRUE),0)</f>
        <v>2.7770000000000003E-2</v>
      </c>
      <c r="I1337" s="17" cm="1">
        <f t="array" aca="1" ref="I1337" ca="1">IFERROR(_FV(STable[[#This Row],[Security Name]],"P/E",TRUE),0)</f>
        <v>27.832100000000001</v>
      </c>
      <c r="J1337" s="17" cm="1">
        <f t="array" aca="1" ref="J1337" ca="1">IFERROR(_FV(STable[[#This Row],[Security Name]],"Beta"),0)</f>
        <v>1.7587999999999999</v>
      </c>
    </row>
    <row r="1338" spans="1:10" x14ac:dyDescent="0.3">
      <c r="A1338" t="s">
        <v>823</v>
      </c>
      <c r="B1338" t="e" vm="1337">
        <v>#VALUE!</v>
      </c>
      <c r="C1338" t="s">
        <v>3614</v>
      </c>
      <c r="D1338" t="s">
        <v>4113</v>
      </c>
      <c r="E1338">
        <v>2040</v>
      </c>
      <c r="F1338" cm="1">
        <f t="array" aca="1" ref="F1338" ca="1">IFERROR(_FV(STable[[#This Row],[Security Name]],"Market cap",TRUE),_FV(STable[[#This Row],[Security Name]],"Volume average",TRUE)*STable[[#This Row],[Price]])</f>
        <v>18937677382</v>
      </c>
      <c r="G1338" s="4" cm="1">
        <f t="array" aca="1" ref="G1338" ca="1">_FV(STable[[#This Row],[Security Name]],"Price")</f>
        <v>35.484999999999999</v>
      </c>
      <c r="H1338" s="1" cm="1">
        <f t="array" aca="1" ref="H1338" ca="1">IFERROR(_FV(STable[[#This Row],[Security Name]],"Change (%)",TRUE),0)</f>
        <v>4.6719999999999999E-3</v>
      </c>
      <c r="I1338" s="17" cm="1">
        <f t="array" aca="1" ref="I1338" ca="1">IFERROR(_FV(STable[[#This Row],[Security Name]],"P/E",TRUE),0)</f>
        <v>7.6130000000000004</v>
      </c>
      <c r="J1338" s="17" cm="1">
        <f t="array" aca="1" ref="J1338" ca="1">IFERROR(_FV(STable[[#This Row],[Security Name]],"Beta"),0)</f>
        <v>-2.5700000000000001E-2</v>
      </c>
    </row>
    <row r="1339" spans="1:10" x14ac:dyDescent="0.3">
      <c r="A1339" t="s">
        <v>2566</v>
      </c>
      <c r="B1339" t="e" vm="1338">
        <v>#VALUE!</v>
      </c>
      <c r="C1339" t="s">
        <v>3614</v>
      </c>
      <c r="D1339" t="s">
        <v>4087</v>
      </c>
      <c r="E1339">
        <v>2000</v>
      </c>
      <c r="F1339" cm="1">
        <f t="array" aca="1" ref="F1339" ca="1">IFERROR(_FV(STable[[#This Row],[Security Name]],"Market cap",TRUE),_FV(STable[[#This Row],[Security Name]],"Volume average",TRUE)*STable[[#This Row],[Price]])</f>
        <v>77161843</v>
      </c>
      <c r="G1339" s="4" cm="1">
        <f t="array" aca="1" ref="G1339" ca="1">_FV(STable[[#This Row],[Security Name]],"Price")</f>
        <v>0.84799999999999998</v>
      </c>
      <c r="H1339" s="1" cm="1">
        <f t="array" aca="1" ref="H1339" ca="1">IFERROR(_FV(STable[[#This Row],[Security Name]],"Change (%)",TRUE),0)</f>
        <v>-9.3460000000000001E-3</v>
      </c>
      <c r="I1339" s="17" cm="1">
        <f t="array" aca="1" ref="I1339" ca="1">IFERROR(_FV(STable[[#This Row],[Security Name]],"P/E",TRUE),0)</f>
        <v>0</v>
      </c>
      <c r="J1339" s="17" cm="1">
        <f t="array" aca="1" ref="J1339" ca="1">IFERROR(_FV(STable[[#This Row],[Security Name]],"Beta"),0)</f>
        <v>0.80459999999999998</v>
      </c>
    </row>
    <row r="1340" spans="1:10" x14ac:dyDescent="0.3">
      <c r="A1340" t="s">
        <v>1312</v>
      </c>
      <c r="B1340" t="e" vm="1339">
        <v>#VALUE!</v>
      </c>
      <c r="C1340" t="s">
        <v>3614</v>
      </c>
      <c r="D1340" t="s">
        <v>4124</v>
      </c>
      <c r="E1340">
        <v>2011</v>
      </c>
      <c r="F1340" cm="1">
        <f t="array" aca="1" ref="F1340" ca="1">IFERROR(_FV(STable[[#This Row],[Security Name]],"Market cap",TRUE),_FV(STable[[#This Row],[Security Name]],"Volume average",TRUE)*STable[[#This Row],[Price]])</f>
        <v>11608245199</v>
      </c>
      <c r="G1340" s="4" cm="1">
        <f t="array" aca="1" ref="G1340" ca="1">_FV(STable[[#This Row],[Security Name]],"Price")</f>
        <v>21.094999999999999</v>
      </c>
      <c r="H1340" s="1" cm="1">
        <f t="array" aca="1" ref="H1340" ca="1">IFERROR(_FV(STable[[#This Row],[Security Name]],"Change (%)",TRUE),0)</f>
        <v>9.3299999999999998E-3</v>
      </c>
      <c r="I1340" s="17" cm="1">
        <f t="array" aca="1" ref="I1340" ca="1">IFERROR(_FV(STable[[#This Row],[Security Name]],"P/E",TRUE),0)</f>
        <v>23.736899999999999</v>
      </c>
      <c r="J1340" s="17" cm="1">
        <f t="array" aca="1" ref="J1340" ca="1">IFERROR(_FV(STable[[#This Row],[Security Name]],"Beta"),0)</f>
        <v>0.31830000000000003</v>
      </c>
    </row>
    <row r="1341" spans="1:10" x14ac:dyDescent="0.3">
      <c r="A1341" t="s">
        <v>230</v>
      </c>
      <c r="B1341" t="e" vm="1340">
        <v>#VALUE!</v>
      </c>
      <c r="C1341" t="s">
        <v>3614</v>
      </c>
      <c r="D1341" t="s">
        <v>4122</v>
      </c>
      <c r="E1341">
        <v>2060</v>
      </c>
      <c r="F1341" cm="1">
        <f t="array" aca="1" ref="F1341" ca="1">IFERROR(_FV(STable[[#This Row],[Security Name]],"Market cap",TRUE),_FV(STable[[#This Row],[Security Name]],"Volume average",TRUE)*STable[[#This Row],[Price]])</f>
        <v>39186231697</v>
      </c>
      <c r="G1341" s="4" cm="1">
        <f t="array" aca="1" ref="G1341" ca="1">_FV(STable[[#This Row],[Security Name]],"Price")</f>
        <v>193.33</v>
      </c>
      <c r="H1341" s="1" cm="1">
        <f t="array" aca="1" ref="H1341" ca="1">IFERROR(_FV(STable[[#This Row],[Security Name]],"Change (%)",TRUE),0)</f>
        <v>1.0295E-2</v>
      </c>
      <c r="I1341" s="17" cm="1">
        <f t="array" aca="1" ref="I1341" ca="1">IFERROR(_FV(STable[[#This Row],[Security Name]],"P/E",TRUE),0)</f>
        <v>44.528599999999997</v>
      </c>
      <c r="J1341" s="17" cm="1">
        <f t="array" aca="1" ref="J1341" ca="1">IFERROR(_FV(STable[[#This Row],[Security Name]],"Beta"),0)</f>
        <v>0.1091</v>
      </c>
    </row>
    <row r="1342" spans="1:10" x14ac:dyDescent="0.3">
      <c r="A1342" t="s">
        <v>575</v>
      </c>
      <c r="B1342" t="e" vm="1341">
        <v>#VALUE!</v>
      </c>
      <c r="C1342" t="s">
        <v>3614</v>
      </c>
      <c r="D1342" t="s">
        <v>4122</v>
      </c>
      <c r="E1342">
        <v>2060</v>
      </c>
      <c r="F1342" cm="1">
        <f t="array" aca="1" ref="F1342" ca="1">IFERROR(_FV(STable[[#This Row],[Security Name]],"Market cap",TRUE),_FV(STable[[#This Row],[Security Name]],"Volume average",TRUE)*STable[[#This Row],[Price]])</f>
        <v>945930401</v>
      </c>
      <c r="G1342" s="4" cm="1">
        <f t="array" aca="1" ref="G1342" ca="1">_FV(STable[[#This Row],[Security Name]],"Price")</f>
        <v>80.94</v>
      </c>
      <c r="H1342" s="1" cm="1">
        <f t="array" aca="1" ref="H1342" ca="1">IFERROR(_FV(STable[[#This Row],[Security Name]],"Change (%)",TRUE),0)</f>
        <v>4.9439999999999998E-4</v>
      </c>
      <c r="I1342" s="17" cm="1">
        <f t="array" aca="1" ref="I1342" ca="1">IFERROR(_FV(STable[[#This Row],[Security Name]],"P/E",TRUE),0)</f>
        <v>13.513400000000001</v>
      </c>
      <c r="J1342" s="17" cm="1">
        <f t="array" aca="1" ref="J1342" ca="1">IFERROR(_FV(STable[[#This Row],[Security Name]],"Beta"),0)</f>
        <v>0.36259999999999998</v>
      </c>
    </row>
    <row r="1343" spans="1:10" x14ac:dyDescent="0.3">
      <c r="A1343" t="s">
        <v>326</v>
      </c>
      <c r="B1343" t="e" vm="1342">
        <v>#VALUE!</v>
      </c>
      <c r="C1343" t="s">
        <v>3614</v>
      </c>
      <c r="D1343" t="s">
        <v>4186</v>
      </c>
      <c r="E1343">
        <v>2052</v>
      </c>
      <c r="F1343" cm="1">
        <f t="array" aca="1" ref="F1343" ca="1">IFERROR(_FV(STable[[#This Row],[Security Name]],"Market cap",TRUE),_FV(STable[[#This Row],[Security Name]],"Volume average",TRUE)*STable[[#This Row],[Price]])</f>
        <v>1539773781</v>
      </c>
      <c r="G1343" s="4" cm="1">
        <f t="array" aca="1" ref="G1343" ca="1">_FV(STable[[#This Row],[Security Name]],"Price")</f>
        <v>80.989999999999995</v>
      </c>
      <c r="H1343" s="1" cm="1">
        <f t="array" aca="1" ref="H1343" ca="1">IFERROR(_FV(STable[[#This Row],[Security Name]],"Change (%)",TRUE),0)</f>
        <v>1.7461999999999998E-2</v>
      </c>
      <c r="I1343" s="17" cm="1">
        <f t="array" aca="1" ref="I1343" ca="1">IFERROR(_FV(STable[[#This Row],[Security Name]],"P/E",TRUE),0)</f>
        <v>25.796299999999999</v>
      </c>
      <c r="J1343" s="17" cm="1">
        <f t="array" aca="1" ref="J1343" ca="1">IFERROR(_FV(STable[[#This Row],[Security Name]],"Beta"),0)</f>
        <v>0.36199999999999999</v>
      </c>
    </row>
    <row r="1344" spans="1:10" x14ac:dyDescent="0.3">
      <c r="A1344" t="s">
        <v>1323</v>
      </c>
      <c r="B1344" t="e" vm="1343">
        <v>#VALUE!</v>
      </c>
      <c r="C1344" t="s">
        <v>3614</v>
      </c>
      <c r="D1344" t="s">
        <v>4260</v>
      </c>
      <c r="E1344">
        <v>2030</v>
      </c>
      <c r="F1344" cm="1">
        <f t="array" aca="1" ref="F1344" ca="1">IFERROR(_FV(STable[[#This Row],[Security Name]],"Market cap",TRUE),_FV(STable[[#This Row],[Security Name]],"Volume average",TRUE)*STable[[#This Row],[Price]])</f>
        <v>26673716190</v>
      </c>
      <c r="G1344" s="4" cm="1">
        <f t="array" aca="1" ref="G1344" ca="1">_FV(STable[[#This Row],[Security Name]],"Price")</f>
        <v>22.495000000000001</v>
      </c>
      <c r="H1344" s="1" cm="1">
        <f t="array" aca="1" ref="H1344" ca="1">IFERROR(_FV(STable[[#This Row],[Security Name]],"Change (%)",TRUE),0)</f>
        <v>-4.2049999999999995E-3</v>
      </c>
      <c r="I1344" s="17" cm="1">
        <f t="array" aca="1" ref="I1344" ca="1">IFERROR(_FV(STable[[#This Row],[Security Name]],"P/E",TRUE),0)</f>
        <v>0</v>
      </c>
      <c r="J1344" s="17" cm="1">
        <f t="array" aca="1" ref="J1344" ca="1">IFERROR(_FV(STable[[#This Row],[Security Name]],"Beta"),0)</f>
        <v>4.2700000000000002E-2</v>
      </c>
    </row>
    <row r="1345" spans="1:10" x14ac:dyDescent="0.3">
      <c r="A1345" t="s">
        <v>673</v>
      </c>
      <c r="B1345" t="e" vm="1344">
        <v>#VALUE!</v>
      </c>
      <c r="C1345" t="s">
        <v>3614</v>
      </c>
      <c r="D1345" t="s">
        <v>4260</v>
      </c>
      <c r="E1345">
        <v>2030</v>
      </c>
      <c r="F1345" cm="1">
        <f t="array" aca="1" ref="F1345" ca="1">IFERROR(_FV(STable[[#This Row],[Security Name]],"Market cap",TRUE),_FV(STable[[#This Row],[Security Name]],"Volume average",TRUE)*STable[[#This Row],[Price]])</f>
        <v>6142168508</v>
      </c>
      <c r="G1345" s="4" cm="1">
        <f t="array" aca="1" ref="G1345" ca="1">_FV(STable[[#This Row],[Security Name]],"Price")</f>
        <v>44.484999999999999</v>
      </c>
      <c r="H1345" s="1" cm="1">
        <f t="array" aca="1" ref="H1345" ca="1">IFERROR(_FV(STable[[#This Row],[Security Name]],"Change (%)",TRUE),0)</f>
        <v>1.7498E-2</v>
      </c>
      <c r="I1345" s="17" cm="1">
        <f t="array" aca="1" ref="I1345" ca="1">IFERROR(_FV(STable[[#This Row],[Security Name]],"P/E",TRUE),0)</f>
        <v>16.006399999999999</v>
      </c>
      <c r="J1345" s="17" cm="1">
        <f t="array" aca="1" ref="J1345" ca="1">IFERROR(_FV(STable[[#This Row],[Security Name]],"Beta"),0)</f>
        <v>0.47260000000000002</v>
      </c>
    </row>
    <row r="1346" spans="1:10" x14ac:dyDescent="0.3">
      <c r="A1346" t="s">
        <v>1942</v>
      </c>
      <c r="B1346" t="e" vm="1345">
        <v>#VALUE!</v>
      </c>
      <c r="C1346" t="s">
        <v>3614</v>
      </c>
      <c r="D1346" t="s">
        <v>4196</v>
      </c>
      <c r="E1346">
        <v>2020</v>
      </c>
      <c r="F1346" cm="1">
        <f t="array" aca="1" ref="F1346" ca="1">IFERROR(_FV(STable[[#This Row],[Security Name]],"Market cap",TRUE),_FV(STable[[#This Row],[Security Name]],"Volume average",TRUE)*STable[[#This Row],[Price]])</f>
        <v>383815116</v>
      </c>
      <c r="G1346" s="4" cm="1">
        <f t="array" aca="1" ref="G1346" ca="1">_FV(STable[[#This Row],[Security Name]],"Price")</f>
        <v>25.335000000000001</v>
      </c>
      <c r="H1346" s="1" cm="1">
        <f t="array" aca="1" ref="H1346" ca="1">IFERROR(_FV(STable[[#This Row],[Security Name]],"Change (%)",TRUE),0)</f>
        <v>9.8780000000000005E-4</v>
      </c>
      <c r="I1346" s="17" cm="1">
        <f t="array" aca="1" ref="I1346" ca="1">IFERROR(_FV(STable[[#This Row],[Security Name]],"P/E",TRUE),0)</f>
        <v>34.944800000000001</v>
      </c>
      <c r="J1346" s="17" cm="1">
        <f t="array" aca="1" ref="J1346" ca="1">IFERROR(_FV(STable[[#This Row],[Security Name]],"Beta"),0)</f>
        <v>0.42220000000000002</v>
      </c>
    </row>
    <row r="1347" spans="1:10" x14ac:dyDescent="0.3">
      <c r="A1347" t="s">
        <v>2595</v>
      </c>
      <c r="B1347" t="e" vm="1346">
        <v>#VALUE!</v>
      </c>
      <c r="C1347" t="s">
        <v>3614</v>
      </c>
      <c r="D1347" t="s">
        <v>4083</v>
      </c>
      <c r="E1347">
        <v>2013</v>
      </c>
      <c r="F1347" cm="1">
        <f t="array" aca="1" ref="F1347" ca="1">IFERROR(_FV(STable[[#This Row],[Security Name]],"Market cap",TRUE),_FV(STable[[#This Row],[Security Name]],"Volume average",TRUE)*STable[[#This Row],[Price]])</f>
        <v>585867370</v>
      </c>
      <c r="G1347" s="4" cm="1">
        <f t="array" aca="1" ref="G1347" ca="1">_FV(STable[[#This Row],[Security Name]],"Price")</f>
        <v>14.41</v>
      </c>
      <c r="H1347" s="1" cm="1">
        <f t="array" aca="1" ref="H1347" ca="1">IFERROR(_FV(STable[[#This Row],[Security Name]],"Change (%)",TRUE),0)</f>
        <v>-1.2337000000000001E-2</v>
      </c>
      <c r="I1347" s="17" cm="1">
        <f t="array" aca="1" ref="I1347" ca="1">IFERROR(_FV(STable[[#This Row],[Security Name]],"P/E",TRUE),0)</f>
        <v>125.1955</v>
      </c>
      <c r="J1347" s="17" cm="1">
        <f t="array" aca="1" ref="J1347" ca="1">IFERROR(_FV(STable[[#This Row],[Security Name]],"Beta"),0)</f>
        <v>0.70020000000000004</v>
      </c>
    </row>
    <row r="1348" spans="1:10" x14ac:dyDescent="0.3">
      <c r="A1348" t="s">
        <v>830</v>
      </c>
      <c r="B1348" t="e" vm="1347">
        <v>#VALUE!</v>
      </c>
      <c r="C1348" t="s">
        <v>3614</v>
      </c>
      <c r="D1348" t="s">
        <v>4087</v>
      </c>
      <c r="E1348">
        <v>2000</v>
      </c>
      <c r="F1348" cm="1">
        <f t="array" aca="1" ref="F1348" ca="1">IFERROR(_FV(STable[[#This Row],[Security Name]],"Market cap",TRUE),_FV(STable[[#This Row],[Security Name]],"Volume average",TRUE)*STable[[#This Row],[Price]])</f>
        <v>73253308275</v>
      </c>
      <c r="G1348" s="4" cm="1">
        <f t="array" aca="1" ref="G1348" ca="1">_FV(STable[[#This Row],[Security Name]],"Price")</f>
        <v>57.075000000000003</v>
      </c>
      <c r="H1348" s="1" cm="1">
        <f t="array" aca="1" ref="H1348" ca="1">IFERROR(_FV(STable[[#This Row],[Security Name]],"Change (%)",TRUE),0)</f>
        <v>8.7609999999999996E-5</v>
      </c>
      <c r="I1348" s="17" cm="1">
        <f t="array" aca="1" ref="I1348" ca="1">IFERROR(_FV(STable[[#This Row],[Security Name]],"P/E",TRUE),0)</f>
        <v>30.206399999999999</v>
      </c>
      <c r="J1348" s="17" cm="1">
        <f t="array" aca="1" ref="J1348" ca="1">IFERROR(_FV(STable[[#This Row],[Security Name]],"Beta"),0)</f>
        <v>0.35949999999999999</v>
      </c>
    </row>
    <row r="1349" spans="1:10" x14ac:dyDescent="0.3">
      <c r="A1349" t="s">
        <v>799</v>
      </c>
      <c r="B1349" t="e" vm="1348">
        <v>#VALUE!</v>
      </c>
      <c r="C1349" t="s">
        <v>3614</v>
      </c>
      <c r="D1349" t="s">
        <v>4136</v>
      </c>
      <c r="E1349">
        <v>2090</v>
      </c>
      <c r="F1349" cm="1">
        <f t="array" aca="1" ref="F1349" ca="1">IFERROR(_FV(STable[[#This Row],[Security Name]],"Market cap",TRUE),_FV(STable[[#This Row],[Security Name]],"Volume average",TRUE)*STable[[#This Row],[Price]])</f>
        <v>14572645656</v>
      </c>
      <c r="G1349" s="4" cm="1">
        <f t="array" aca="1" ref="G1349" ca="1">_FV(STable[[#This Row],[Security Name]],"Price")</f>
        <v>54.204999999999998</v>
      </c>
      <c r="H1349" s="1" cm="1">
        <f t="array" aca="1" ref="H1349" ca="1">IFERROR(_FV(STable[[#This Row],[Security Name]],"Change (%)",TRUE),0)</f>
        <v>1.7552000000000002E-2</v>
      </c>
      <c r="I1349" s="17" cm="1">
        <f t="array" aca="1" ref="I1349" ca="1">IFERROR(_FV(STable[[#This Row],[Security Name]],"P/E",TRUE),0)</f>
        <v>18.498100000000001</v>
      </c>
      <c r="J1349" s="17" cm="1">
        <f t="array" aca="1" ref="J1349" ca="1">IFERROR(_FV(STable[[#This Row],[Security Name]],"Beta"),0)</f>
        <v>0.71879999999999999</v>
      </c>
    </row>
    <row r="1350" spans="1:10" x14ac:dyDescent="0.3">
      <c r="A1350" t="s">
        <v>559</v>
      </c>
      <c r="B1350" t="e" vm="1349">
        <v>#VALUE!</v>
      </c>
      <c r="C1350" t="s">
        <v>3614</v>
      </c>
      <c r="D1350" t="s">
        <v>4113</v>
      </c>
      <c r="E1350">
        <v>2040</v>
      </c>
      <c r="F1350" cm="1">
        <f t="array" aca="1" ref="F1350" ca="1">IFERROR(_FV(STable[[#This Row],[Security Name]],"Market cap",TRUE),_FV(STable[[#This Row],[Security Name]],"Volume average",TRUE)*STable[[#This Row],[Price]])</f>
        <v>4849623310</v>
      </c>
      <c r="G1350" s="4" cm="1">
        <f t="array" aca="1" ref="G1350" ca="1">_FV(STable[[#This Row],[Security Name]],"Price")</f>
        <v>101.125</v>
      </c>
      <c r="H1350" s="1" cm="1">
        <f t="array" aca="1" ref="H1350" ca="1">IFERROR(_FV(STable[[#This Row],[Security Name]],"Change (%)",TRUE),0)</f>
        <v>1.5821000000000002E-2</v>
      </c>
      <c r="I1350" s="17" cm="1">
        <f t="array" aca="1" ref="I1350" ca="1">IFERROR(_FV(STable[[#This Row],[Security Name]],"P/E",TRUE),0)</f>
        <v>18.6708</v>
      </c>
      <c r="J1350" s="17" cm="1">
        <f t="array" aca="1" ref="J1350" ca="1">IFERROR(_FV(STable[[#This Row],[Security Name]],"Beta"),0)</f>
        <v>0.41099999999999998</v>
      </c>
    </row>
    <row r="1351" spans="1:10" x14ac:dyDescent="0.3">
      <c r="A1351" t="s">
        <v>1271</v>
      </c>
      <c r="B1351" t="e" vm="1350">
        <v>#VALUE!</v>
      </c>
      <c r="C1351" t="s">
        <v>3614</v>
      </c>
      <c r="D1351" t="s">
        <v>4194</v>
      </c>
      <c r="E1351">
        <v>2015</v>
      </c>
      <c r="F1351" cm="1">
        <f t="array" aca="1" ref="F1351" ca="1">IFERROR(_FV(STable[[#This Row],[Security Name]],"Market cap",TRUE),_FV(STable[[#This Row],[Security Name]],"Volume average",TRUE)*STable[[#This Row],[Price]])</f>
        <v>8021536858</v>
      </c>
      <c r="G1351" s="4" cm="1">
        <f t="array" aca="1" ref="G1351" ca="1">_FV(STable[[#This Row],[Security Name]],"Price")</f>
        <v>33.715000000000003</v>
      </c>
      <c r="H1351" s="1" cm="1">
        <f t="array" aca="1" ref="H1351" ca="1">IFERROR(_FV(STable[[#This Row],[Security Name]],"Change (%)",TRUE),0)</f>
        <v>1.9320000000000001E-3</v>
      </c>
      <c r="I1351" s="17" cm="1">
        <f t="array" aca="1" ref="I1351" ca="1">IFERROR(_FV(STable[[#This Row],[Security Name]],"P/E",TRUE),0)</f>
        <v>7.4269999999999996</v>
      </c>
      <c r="J1351" s="17" cm="1">
        <f t="array" aca="1" ref="J1351" ca="1">IFERROR(_FV(STable[[#This Row],[Security Name]],"Beta"),0)</f>
        <v>0.38109999999999999</v>
      </c>
    </row>
    <row r="1352" spans="1:10" x14ac:dyDescent="0.3">
      <c r="A1352" t="s">
        <v>898</v>
      </c>
      <c r="B1352" t="e" vm="1351">
        <v>#VALUE!</v>
      </c>
      <c r="C1352" t="s">
        <v>3614</v>
      </c>
      <c r="D1352" t="s">
        <v>4152</v>
      </c>
      <c r="E1352">
        <v>2033</v>
      </c>
      <c r="F1352" cm="1">
        <f t="array" aca="1" ref="F1352" ca="1">IFERROR(_FV(STable[[#This Row],[Security Name]],"Market cap",TRUE),_FV(STable[[#This Row],[Security Name]],"Volume average",TRUE)*STable[[#This Row],[Price]])</f>
        <v>902693788</v>
      </c>
      <c r="G1352" s="4" cm="1">
        <f t="array" aca="1" ref="G1352" ca="1">_FV(STable[[#This Row],[Security Name]],"Price")</f>
        <v>133.4</v>
      </c>
      <c r="H1352" s="1" cm="1">
        <f t="array" aca="1" ref="H1352" ca="1">IFERROR(_FV(STable[[#This Row],[Security Name]],"Change (%)",TRUE),0)</f>
        <v>-0.13935500000000001</v>
      </c>
      <c r="I1352" s="17" cm="1">
        <f t="array" aca="1" ref="I1352" ca="1">IFERROR(_FV(STable[[#This Row],[Security Name]],"P/E",TRUE),0)</f>
        <v>0</v>
      </c>
      <c r="J1352" s="17" cm="1">
        <f t="array" aca="1" ref="J1352" ca="1">IFERROR(_FV(STable[[#This Row],[Security Name]],"Beta"),0)</f>
        <v>-4.0599999999999997E-2</v>
      </c>
    </row>
    <row r="1353" spans="1:10" x14ac:dyDescent="0.3">
      <c r="A1353" t="s">
        <v>500</v>
      </c>
      <c r="B1353" t="e" vm="1352">
        <v>#VALUE!</v>
      </c>
      <c r="C1353" t="s">
        <v>3614</v>
      </c>
      <c r="D1353" t="s">
        <v>4152</v>
      </c>
      <c r="E1353">
        <v>2033</v>
      </c>
      <c r="F1353" cm="1">
        <f t="array" aca="1" ref="F1353" ca="1">IFERROR(_FV(STable[[#This Row],[Security Name]],"Market cap",TRUE),_FV(STable[[#This Row],[Security Name]],"Volume average",TRUE)*STable[[#This Row],[Price]])</f>
        <v>10204109344</v>
      </c>
      <c r="G1353" s="4" cm="1">
        <f t="array" aca="1" ref="G1353" ca="1">_FV(STable[[#This Row],[Security Name]],"Price")</f>
        <v>95.68</v>
      </c>
      <c r="H1353" s="1" cm="1">
        <f t="array" aca="1" ref="H1353" ca="1">IFERROR(_FV(STable[[#This Row],[Security Name]],"Change (%)",TRUE),0)</f>
        <v>1.8522E-2</v>
      </c>
      <c r="I1353" s="17" cm="1">
        <f t="array" ref="I1353">IFERROR(_FV(STable[[#This Row],[Security Name]],"P/E",TRUE),0)</f>
        <v>0</v>
      </c>
      <c r="J1353" s="17" cm="1">
        <f t="array" aca="1" ref="J1353" ca="1">IFERROR(_FV(STable[[#This Row],[Security Name]],"Beta"),0)</f>
        <v>0.22509999999999999</v>
      </c>
    </row>
    <row r="1354" spans="1:10" x14ac:dyDescent="0.3">
      <c r="A1354" t="s">
        <v>1285</v>
      </c>
      <c r="B1354" t="e" vm="1353">
        <v>#VALUE!</v>
      </c>
      <c r="C1354" t="s">
        <v>3614</v>
      </c>
      <c r="D1354" t="s">
        <v>4087</v>
      </c>
      <c r="E1354">
        <v>2000</v>
      </c>
      <c r="F1354" cm="1">
        <f t="array" aca="1" ref="F1354" ca="1">IFERROR(_FV(STable[[#This Row],[Security Name]],"Market cap",TRUE),_FV(STable[[#This Row],[Security Name]],"Volume average",TRUE)*STable[[#This Row],[Price]])</f>
        <v>1062793539</v>
      </c>
      <c r="G1354" s="4" cm="1">
        <f t="array" aca="1" ref="G1354" ca="1">_FV(STable[[#This Row],[Security Name]],"Price")</f>
        <v>11.744999999999999</v>
      </c>
      <c r="H1354" s="1" cm="1">
        <f t="array" aca="1" ref="H1354" ca="1">IFERROR(_FV(STable[[#This Row],[Security Name]],"Change (%)",TRUE),0)</f>
        <v>1.1628000000000001E-2</v>
      </c>
      <c r="I1354" s="17" cm="1">
        <f t="array" aca="1" ref="I1354" ca="1">IFERROR(_FV(STable[[#This Row],[Security Name]],"P/E",TRUE),0)</f>
        <v>13.0878</v>
      </c>
      <c r="J1354" s="17" cm="1">
        <f t="array" aca="1" ref="J1354" ca="1">IFERROR(_FV(STable[[#This Row],[Security Name]],"Beta"),0)</f>
        <v>0.15720000000000001</v>
      </c>
    </row>
    <row r="1355" spans="1:10" x14ac:dyDescent="0.3">
      <c r="A1355" t="s">
        <v>1943</v>
      </c>
      <c r="B1355" t="e" vm="1354">
        <v>#VALUE!</v>
      </c>
      <c r="C1355" t="s">
        <v>3614</v>
      </c>
      <c r="D1355" t="s">
        <v>4087</v>
      </c>
      <c r="E1355">
        <v>2000</v>
      </c>
      <c r="F1355" cm="1">
        <f t="array" aca="1" ref="F1355" ca="1">IFERROR(_FV(STable[[#This Row],[Security Name]],"Market cap",TRUE),_FV(STable[[#This Row],[Security Name]],"Volume average",TRUE)*STable[[#This Row],[Price]])</f>
        <v>4114498</v>
      </c>
      <c r="G1355" s="4" cm="1">
        <f t="array" aca="1" ref="G1355" ca="1">_FV(STable[[#This Row],[Security Name]],"Price")</f>
        <v>0.30470000000000003</v>
      </c>
      <c r="H1355" s="1" cm="1">
        <f t="array" aca="1" ref="H1355" ca="1">IFERROR(_FV(STable[[#This Row],[Security Name]],"Change (%)",TRUE),0)</f>
        <v>4.0286999999999996E-2</v>
      </c>
      <c r="I1355" s="17" cm="1">
        <f t="array" aca="1" ref="I1355" ca="1">IFERROR(_FV(STable[[#This Row],[Security Name]],"P/E",TRUE),0)</f>
        <v>0</v>
      </c>
      <c r="J1355" s="17" cm="1">
        <f t="array" aca="1" ref="J1355" ca="1">IFERROR(_FV(STable[[#This Row],[Security Name]],"Beta"),0)</f>
        <v>1.8926000000000001</v>
      </c>
    </row>
    <row r="1356" spans="1:10" x14ac:dyDescent="0.3">
      <c r="A1356" t="s">
        <v>2682</v>
      </c>
      <c r="B1356" t="e" vm="1355">
        <v>#VALUE!</v>
      </c>
      <c r="C1356" t="s">
        <v>3614</v>
      </c>
      <c r="D1356" t="s">
        <v>25</v>
      </c>
      <c r="E1356">
        <v>2080</v>
      </c>
      <c r="F1356" cm="1">
        <f t="array" aca="1" ref="F1356" ca="1">IFERROR(_FV(STable[[#This Row],[Security Name]],"Market cap",TRUE),_FV(STable[[#This Row],[Security Name]],"Volume average",TRUE)*STable[[#This Row],[Price]])</f>
        <v>737673600</v>
      </c>
      <c r="G1356" s="4" cm="1">
        <f t="array" aca="1" ref="G1356" ca="1">_FV(STable[[#This Row],[Security Name]],"Price")</f>
        <v>6.4850000000000003</v>
      </c>
      <c r="H1356" s="1" cm="1">
        <f t="array" aca="1" ref="H1356" ca="1">IFERROR(_FV(STable[[#This Row],[Security Name]],"Change (%)",TRUE),0)</f>
        <v>-2.3080000000000002E-3</v>
      </c>
      <c r="I1356" s="17" cm="1">
        <f t="array" aca="1" ref="I1356" ca="1">IFERROR(_FV(STable[[#This Row],[Security Name]],"P/E",TRUE),0)</f>
        <v>49.884599999999999</v>
      </c>
      <c r="J1356" s="17" cm="1">
        <f t="array" aca="1" ref="J1356" ca="1">IFERROR(_FV(STable[[#This Row],[Security Name]],"Beta"),0)</f>
        <v>1.3884000000000001</v>
      </c>
    </row>
    <row r="1357" spans="1:10" x14ac:dyDescent="0.3">
      <c r="A1357" t="s">
        <v>1489</v>
      </c>
      <c r="B1357" t="e" vm="1356">
        <v>#VALUE!</v>
      </c>
      <c r="C1357" t="s">
        <v>3614</v>
      </c>
      <c r="D1357" t="s">
        <v>4122</v>
      </c>
      <c r="E1357">
        <v>2060</v>
      </c>
      <c r="F1357" cm="1">
        <f t="array" aca="1" ref="F1357" ca="1">IFERROR(_FV(STable[[#This Row],[Security Name]],"Market cap",TRUE),_FV(STable[[#This Row],[Security Name]],"Volume average",TRUE)*STable[[#This Row],[Price]])</f>
        <v>3129929034</v>
      </c>
      <c r="G1357" s="4" cm="1">
        <f t="array" aca="1" ref="G1357" ca="1">_FV(STable[[#This Row],[Security Name]],"Price")</f>
        <v>42.34</v>
      </c>
      <c r="H1357" s="1" cm="1">
        <f t="array" aca="1" ref="H1357" ca="1">IFERROR(_FV(STable[[#This Row],[Security Name]],"Change (%)",TRUE),0)</f>
        <v>6.4180000000000001E-3</v>
      </c>
      <c r="I1357" s="17" cm="1">
        <f t="array" aca="1" ref="I1357" ca="1">IFERROR(_FV(STable[[#This Row],[Security Name]],"P/E",TRUE),0)</f>
        <v>31.772500000000001</v>
      </c>
      <c r="J1357" s="17" cm="1">
        <f t="array" aca="1" ref="J1357" ca="1">IFERROR(_FV(STable[[#This Row],[Security Name]],"Beta"),0)</f>
        <v>0.47170000000000001</v>
      </c>
    </row>
    <row r="1358" spans="1:10" x14ac:dyDescent="0.3">
      <c r="A1358" t="s">
        <v>1897</v>
      </c>
      <c r="B1358" t="e" vm="1357">
        <v>#VALUE!</v>
      </c>
      <c r="C1358" t="s">
        <v>3614</v>
      </c>
      <c r="D1358" t="s">
        <v>4136</v>
      </c>
      <c r="E1358">
        <v>2090</v>
      </c>
      <c r="F1358" cm="1">
        <f t="array" aca="1" ref="F1358" ca="1">IFERROR(_FV(STable[[#This Row],[Security Name]],"Market cap",TRUE),_FV(STable[[#This Row],[Security Name]],"Volume average",TRUE)*STable[[#This Row],[Price]])</f>
        <v>1096320212</v>
      </c>
      <c r="G1358" s="4" cm="1">
        <f t="array" aca="1" ref="G1358" ca="1">_FV(STable[[#This Row],[Security Name]],"Price")</f>
        <v>7.625</v>
      </c>
      <c r="H1358" s="1" cm="1">
        <f t="array" aca="1" ref="H1358" ca="1">IFERROR(_FV(STable[[#This Row],[Security Name]],"Change (%)",TRUE),0)</f>
        <v>-2.8662E-2</v>
      </c>
      <c r="I1358" s="17" cm="1">
        <f t="array" aca="1" ref="I1358" ca="1">IFERROR(_FV(STable[[#This Row],[Security Name]],"P/E",TRUE),0)</f>
        <v>630.1653</v>
      </c>
      <c r="J1358" s="17" cm="1">
        <f t="array" aca="1" ref="J1358" ca="1">IFERROR(_FV(STable[[#This Row],[Security Name]],"Beta"),0)</f>
        <v>0.89500000000000002</v>
      </c>
    </row>
    <row r="1359" spans="1:10" x14ac:dyDescent="0.3">
      <c r="A1359" t="s">
        <v>1247</v>
      </c>
      <c r="B1359" t="e" vm="1358">
        <v>#VALUE!</v>
      </c>
      <c r="C1359" t="s">
        <v>3614</v>
      </c>
      <c r="D1359" t="s">
        <v>4087</v>
      </c>
      <c r="E1359">
        <v>2000</v>
      </c>
      <c r="F1359" cm="1">
        <f t="array" aca="1" ref="F1359" ca="1">IFERROR(_FV(STable[[#This Row],[Security Name]],"Market cap",TRUE),_FV(STable[[#This Row],[Security Name]],"Volume average",TRUE)*STable[[#This Row],[Price]])</f>
        <v>553692526</v>
      </c>
      <c r="G1359" s="4" cm="1">
        <f t="array" aca="1" ref="G1359" ca="1">_FV(STable[[#This Row],[Security Name]],"Price")</f>
        <v>12.36</v>
      </c>
      <c r="H1359" s="1" cm="1">
        <f t="array" aca="1" ref="H1359" ca="1">IFERROR(_FV(STable[[#This Row],[Security Name]],"Change (%)",TRUE),0)</f>
        <v>-8.8210000000000007E-3</v>
      </c>
      <c r="I1359" s="17" cm="1">
        <f t="array" aca="1" ref="I1359" ca="1">IFERROR(_FV(STable[[#This Row],[Security Name]],"P/E",TRUE),0)</f>
        <v>8.5768000000000004</v>
      </c>
      <c r="J1359" s="17" cm="1">
        <f t="array" aca="1" ref="J1359" ca="1">IFERROR(_FV(STable[[#This Row],[Security Name]],"Beta"),0)</f>
        <v>1.2027000000000001</v>
      </c>
    </row>
    <row r="1360" spans="1:10" x14ac:dyDescent="0.3">
      <c r="A1360" t="s">
        <v>2324</v>
      </c>
      <c r="B1360" t="e" vm="1359">
        <v>#VALUE!</v>
      </c>
      <c r="C1360" t="s">
        <v>3614</v>
      </c>
      <c r="D1360" t="s">
        <v>25</v>
      </c>
      <c r="E1360">
        <v>2080</v>
      </c>
      <c r="F1360" cm="1">
        <f t="array" aca="1" ref="F1360" ca="1">IFERROR(_FV(STable[[#This Row],[Security Name]],"Market cap",TRUE),_FV(STable[[#This Row],[Security Name]],"Volume average",TRUE)*STable[[#This Row],[Price]])</f>
        <v>528959940</v>
      </c>
      <c r="G1360" s="4" cm="1">
        <f t="array" aca="1" ref="G1360" ca="1">_FV(STable[[#This Row],[Security Name]],"Price")</f>
        <v>5.46</v>
      </c>
      <c r="H1360" s="1" cm="1">
        <f t="array" aca="1" ref="H1360" ca="1">IFERROR(_FV(STable[[#This Row],[Security Name]],"Change (%)",TRUE),0)</f>
        <v>4.7985E-2</v>
      </c>
      <c r="I1360" s="17" cm="1">
        <f t="array" aca="1" ref="I1360" ca="1">IFERROR(_FV(STable[[#This Row],[Security Name]],"P/E",TRUE),0)</f>
        <v>0</v>
      </c>
      <c r="J1360" s="17" cm="1">
        <f t="array" aca="1" ref="J1360" ca="1">IFERROR(_FV(STable[[#This Row],[Security Name]],"Beta"),0)</f>
        <v>0.62180000000000002</v>
      </c>
    </row>
    <row r="1361" spans="1:10" x14ac:dyDescent="0.3">
      <c r="A1361" t="s">
        <v>2358</v>
      </c>
      <c r="B1361" t="e" vm="1360">
        <v>#VALUE!</v>
      </c>
      <c r="C1361" t="s">
        <v>3614</v>
      </c>
      <c r="D1361" t="s">
        <v>3724</v>
      </c>
      <c r="E1361">
        <v>3990</v>
      </c>
      <c r="F1361" cm="1">
        <f t="array" aca="1" ref="F1361" ca="1">IFERROR(_FV(STable[[#This Row],[Security Name]],"Market cap",TRUE),_FV(STable[[#This Row],[Security Name]],"Volume average",TRUE)*STable[[#This Row],[Price]])</f>
        <v>19299648889</v>
      </c>
      <c r="G1361" s="4" cm="1">
        <f t="array" aca="1" ref="G1361" ca="1">_FV(STable[[#This Row],[Security Name]],"Price")</f>
        <v>41.77</v>
      </c>
      <c r="H1361" s="1" cm="1">
        <f t="array" aca="1" ref="H1361" ca="1">IFERROR(_FV(STable[[#This Row],[Security Name]],"Change (%)",TRUE),0)</f>
        <v>3.9571999999999996E-2</v>
      </c>
      <c r="I1361" s="17" cm="1">
        <f t="array" aca="1" ref="I1361" ca="1">IFERROR(_FV(STable[[#This Row],[Security Name]],"P/E",TRUE),0)</f>
        <v>27.314900000000002</v>
      </c>
      <c r="J1361" s="17" cm="1">
        <f t="array" aca="1" ref="J1361" ca="1">IFERROR(_FV(STable[[#This Row],[Security Name]],"Beta"),0)</f>
        <v>0.69569999999999999</v>
      </c>
    </row>
    <row r="1362" spans="1:10" x14ac:dyDescent="0.3">
      <c r="A1362" t="s">
        <v>201</v>
      </c>
      <c r="B1362" t="e" vm="1361">
        <v>#VALUE!</v>
      </c>
      <c r="C1362" t="s">
        <v>3614</v>
      </c>
      <c r="D1362" t="s">
        <v>4077</v>
      </c>
      <c r="E1362">
        <v>2670</v>
      </c>
      <c r="F1362" cm="1">
        <f t="array" aca="1" ref="F1362" ca="1">IFERROR(_FV(STable[[#This Row],[Security Name]],"Market cap",TRUE),_FV(STable[[#This Row],[Security Name]],"Volume average",TRUE)*STable[[#This Row],[Price]])</f>
        <v>13249727587</v>
      </c>
      <c r="G1362" s="4" cm="1">
        <f t="array" aca="1" ref="G1362" ca="1">_FV(STable[[#This Row],[Security Name]],"Price")</f>
        <v>172.26</v>
      </c>
      <c r="H1362" s="1" cm="1">
        <f t="array" aca="1" ref="H1362" ca="1">IFERROR(_FV(STable[[#This Row],[Security Name]],"Change (%)",TRUE),0)</f>
        <v>3.6025999999999996E-2</v>
      </c>
      <c r="I1362" s="17" cm="1">
        <f t="array" aca="1" ref="I1362" ca="1">IFERROR(_FV(STable[[#This Row],[Security Name]],"P/E",TRUE),0)</f>
        <v>19.604600000000001</v>
      </c>
      <c r="J1362" s="17" cm="1">
        <f t="array" aca="1" ref="J1362" ca="1">IFERROR(_FV(STable[[#This Row],[Security Name]],"Beta"),0)</f>
        <v>0.89549999999999996</v>
      </c>
    </row>
    <row r="1363" spans="1:10" x14ac:dyDescent="0.3">
      <c r="A1363" t="s">
        <v>1560</v>
      </c>
      <c r="B1363" t="e" vm="1362">
        <v>#VALUE!</v>
      </c>
      <c r="C1363" t="s">
        <v>3614</v>
      </c>
      <c r="D1363" t="s">
        <v>4147</v>
      </c>
      <c r="E1363">
        <v>2650</v>
      </c>
      <c r="F1363" cm="1">
        <f t="array" aca="1" ref="F1363" ca="1">IFERROR(_FV(STable[[#This Row],[Security Name]],"Market cap",TRUE),_FV(STable[[#This Row],[Security Name]],"Volume average",TRUE)*STable[[#This Row],[Price]])</f>
        <v>2901218229</v>
      </c>
      <c r="G1363" s="4" cm="1">
        <f t="array" aca="1" ref="G1363" ca="1">_FV(STable[[#This Row],[Security Name]],"Price")</f>
        <v>9.81</v>
      </c>
      <c r="H1363" s="1" cm="1">
        <f t="array" aca="1" ref="H1363" ca="1">IFERROR(_FV(STable[[#This Row],[Security Name]],"Change (%)",TRUE),0)</f>
        <v>2.7225000000000003E-2</v>
      </c>
      <c r="I1363" s="17" cm="1">
        <f t="array" aca="1" ref="I1363" ca="1">IFERROR(_FV(STable[[#This Row],[Security Name]],"P/E",TRUE),0)</f>
        <v>6.6279000000000003</v>
      </c>
      <c r="J1363" s="17" cm="1">
        <f t="array" aca="1" ref="J1363" ca="1">IFERROR(_FV(STable[[#This Row],[Security Name]],"Beta"),0)</f>
        <v>0.64910000000000001</v>
      </c>
    </row>
    <row r="1364" spans="1:10" x14ac:dyDescent="0.3">
      <c r="A1364" t="s">
        <v>1208</v>
      </c>
      <c r="B1364" t="e" vm="1363">
        <v>#VALUE!</v>
      </c>
      <c r="C1364" t="s">
        <v>3614</v>
      </c>
      <c r="D1364" t="s">
        <v>4128</v>
      </c>
      <c r="E1364">
        <v>2621</v>
      </c>
      <c r="F1364" cm="1">
        <f t="array" aca="1" ref="F1364" ca="1">IFERROR(_FV(STable[[#This Row],[Security Name]],"Market cap",TRUE),_FV(STable[[#This Row],[Security Name]],"Volume average",TRUE)*STable[[#This Row],[Price]])</f>
        <v>19675707192</v>
      </c>
      <c r="G1364" s="4" cm="1">
        <f t="array" aca="1" ref="G1364" ca="1">_FV(STable[[#This Row],[Security Name]],"Price")</f>
        <v>37.159999999999997</v>
      </c>
      <c r="H1364" s="1" cm="1">
        <f t="array" aca="1" ref="H1364" ca="1">IFERROR(_FV(STable[[#This Row],[Security Name]],"Change (%)",TRUE),0)</f>
        <v>2.6803E-2</v>
      </c>
      <c r="I1364" s="17" cm="1">
        <f t="array" aca="1" ref="I1364" ca="1">IFERROR(_FV(STable[[#This Row],[Security Name]],"P/E",TRUE),0)</f>
        <v>0</v>
      </c>
      <c r="J1364" s="17" cm="1">
        <f t="array" aca="1" ref="J1364" ca="1">IFERROR(_FV(STable[[#This Row],[Security Name]],"Beta"),0)</f>
        <v>1.0795999999999999</v>
      </c>
    </row>
    <row r="1365" spans="1:10" x14ac:dyDescent="0.3">
      <c r="A1365" t="s">
        <v>2617</v>
      </c>
      <c r="B1365" t="e" vm="1364">
        <v>#VALUE!</v>
      </c>
      <c r="C1365" t="s">
        <v>3614</v>
      </c>
      <c r="D1365" t="s">
        <v>4077</v>
      </c>
      <c r="E1365">
        <v>2670</v>
      </c>
      <c r="F1365" cm="1">
        <f t="array" aca="1" ref="F1365" ca="1">IFERROR(_FV(STable[[#This Row],[Security Name]],"Market cap",TRUE),_FV(STable[[#This Row],[Security Name]],"Volume average",TRUE)*STable[[#This Row],[Price]])</f>
        <v>350670293</v>
      </c>
      <c r="G1365" s="4" cm="1">
        <f t="array" aca="1" ref="G1365" ca="1">_FV(STable[[#This Row],[Security Name]],"Price")</f>
        <v>4.0999999999999996</v>
      </c>
      <c r="H1365" s="1" cm="1">
        <f t="array" aca="1" ref="H1365" ca="1">IFERROR(_FV(STable[[#This Row],[Security Name]],"Change (%)",TRUE),0)</f>
        <v>7.3298000000000002E-2</v>
      </c>
      <c r="I1365" s="17" cm="1">
        <f t="array" aca="1" ref="I1365" ca="1">IFERROR(_FV(STable[[#This Row],[Security Name]],"P/E",TRUE),0)</f>
        <v>0</v>
      </c>
      <c r="J1365" s="17" cm="1">
        <f t="array" aca="1" ref="J1365" ca="1">IFERROR(_FV(STable[[#This Row],[Security Name]],"Beta"),0)</f>
        <v>2.8689</v>
      </c>
    </row>
    <row r="1366" spans="1:10" x14ac:dyDescent="0.3">
      <c r="A1366" t="s">
        <v>270</v>
      </c>
      <c r="B1366" t="e" vm="1365">
        <v>#VALUE!</v>
      </c>
      <c r="C1366" t="s">
        <v>3614</v>
      </c>
      <c r="D1366" t="s">
        <v>4147</v>
      </c>
      <c r="E1366">
        <v>2650</v>
      </c>
      <c r="F1366" cm="1">
        <f t="array" aca="1" ref="F1366" ca="1">IFERROR(_FV(STable[[#This Row],[Security Name]],"Market cap",TRUE),_FV(STable[[#This Row],[Security Name]],"Volume average",TRUE)*STable[[#This Row],[Price]])</f>
        <v>19058213256</v>
      </c>
      <c r="G1366" s="4" cm="1">
        <f t="array" aca="1" ref="G1366" ca="1">_FV(STable[[#This Row],[Security Name]],"Price")</f>
        <v>214.07</v>
      </c>
      <c r="H1366" s="1" cm="1">
        <f t="array" aca="1" ref="H1366" ca="1">IFERROR(_FV(STable[[#This Row],[Security Name]],"Change (%)",TRUE),0)</f>
        <v>3.1065999999999996E-2</v>
      </c>
      <c r="I1366" s="17" cm="1">
        <f t="array" aca="1" ref="I1366" ca="1">IFERROR(_FV(STable[[#This Row],[Security Name]],"P/E",TRUE),0)</f>
        <v>24.945499999999999</v>
      </c>
      <c r="J1366" s="17" cm="1">
        <f t="array" aca="1" ref="J1366" ca="1">IFERROR(_FV(STable[[#This Row],[Security Name]],"Beta"),0)</f>
        <v>0.84460000000000002</v>
      </c>
    </row>
    <row r="1367" spans="1:10" x14ac:dyDescent="0.3">
      <c r="A1367" t="s">
        <v>928</v>
      </c>
      <c r="B1367" t="e" vm="1366">
        <v>#VALUE!</v>
      </c>
      <c r="C1367" t="s">
        <v>3614</v>
      </c>
      <c r="D1367" t="s">
        <v>4147</v>
      </c>
      <c r="E1367">
        <v>2650</v>
      </c>
      <c r="F1367" cm="1">
        <f t="array" aca="1" ref="F1367" ca="1">IFERROR(_FV(STable[[#This Row],[Security Name]],"Market cap",TRUE),_FV(STable[[#This Row],[Security Name]],"Volume average",TRUE)*STable[[#This Row],[Price]])</f>
        <v>5648760016</v>
      </c>
      <c r="G1367" s="4" cm="1">
        <f t="array" aca="1" ref="G1367" ca="1">_FV(STable[[#This Row],[Security Name]],"Price")</f>
        <v>57.27</v>
      </c>
      <c r="H1367" s="1" cm="1">
        <f t="array" aca="1" ref="H1367" ca="1">IFERROR(_FV(STable[[#This Row],[Security Name]],"Change (%)",TRUE),0)</f>
        <v>3.6185999999999996E-2</v>
      </c>
      <c r="I1367" s="17" cm="1">
        <f t="array" aca="1" ref="I1367" ca="1">IFERROR(_FV(STable[[#This Row],[Security Name]],"P/E",TRUE),0)</f>
        <v>9.6542999999999992</v>
      </c>
      <c r="J1367" s="17" cm="1">
        <f t="array" aca="1" ref="J1367" ca="1">IFERROR(_FV(STable[[#This Row],[Security Name]],"Beta"),0)</f>
        <v>0.4783</v>
      </c>
    </row>
    <row r="1368" spans="1:10" x14ac:dyDescent="0.3">
      <c r="A1368" t="s">
        <v>1042</v>
      </c>
      <c r="B1368" t="e" vm="1367">
        <v>#VALUE!</v>
      </c>
      <c r="C1368" t="s">
        <v>3614</v>
      </c>
      <c r="D1368" t="s">
        <v>4252</v>
      </c>
      <c r="E1368">
        <v>2631</v>
      </c>
      <c r="F1368" cm="1">
        <f t="array" aca="1" ref="F1368" ca="1">IFERROR(_FV(STable[[#This Row],[Security Name]],"Market cap",TRUE),_FV(STable[[#This Row],[Security Name]],"Volume average",TRUE)*STable[[#This Row],[Price]])</f>
        <v>240737734</v>
      </c>
      <c r="G1368" s="4" cm="1">
        <f t="array" aca="1" ref="G1368" ca="1">_FV(STable[[#This Row],[Security Name]],"Price")</f>
        <v>15.01</v>
      </c>
      <c r="H1368" s="1" cm="1">
        <f t="array" aca="1" ref="H1368" ca="1">IFERROR(_FV(STable[[#This Row],[Security Name]],"Change (%)",TRUE),0)</f>
        <v>1.4189E-2</v>
      </c>
      <c r="I1368" s="17" cm="1">
        <f t="array" aca="1" ref="I1368" ca="1">IFERROR(_FV(STable[[#This Row],[Security Name]],"P/E",TRUE),0)</f>
        <v>0</v>
      </c>
      <c r="J1368" s="17" cm="1">
        <f t="array" aca="1" ref="J1368" ca="1">IFERROR(_FV(STable[[#This Row],[Security Name]],"Beta"),0)</f>
        <v>0.2742</v>
      </c>
    </row>
    <row r="1369" spans="1:10" x14ac:dyDescent="0.3">
      <c r="A1369" t="s">
        <v>2353</v>
      </c>
      <c r="B1369" t="e" vm="1368">
        <v>#VALUE!</v>
      </c>
      <c r="C1369" t="s">
        <v>3614</v>
      </c>
      <c r="D1369" t="s">
        <v>4249</v>
      </c>
      <c r="E1369">
        <v>2611</v>
      </c>
      <c r="F1369" cm="1">
        <f t="array" aca="1" ref="F1369" ca="1">IFERROR(_FV(STable[[#This Row],[Security Name]],"Market cap",TRUE),_FV(STable[[#This Row],[Security Name]],"Volume average",TRUE)*STable[[#This Row],[Price]])</f>
        <v>69996722</v>
      </c>
      <c r="G1369" s="4" cm="1">
        <f t="array" aca="1" ref="G1369" ca="1">_FV(STable[[#This Row],[Security Name]],"Price")</f>
        <v>1.0449999999999999</v>
      </c>
      <c r="H1369" s="1" cm="1">
        <f t="array" aca="1" ref="H1369" ca="1">IFERROR(_FV(STable[[#This Row],[Security Name]],"Change (%)",TRUE),0)</f>
        <v>4.8079999999999998E-3</v>
      </c>
      <c r="I1369" s="17" cm="1">
        <f t="array" aca="1" ref="I1369" ca="1">IFERROR(_FV(STable[[#This Row],[Security Name]],"P/E",TRUE),0)</f>
        <v>0</v>
      </c>
      <c r="J1369" s="17" cm="1">
        <f t="array" aca="1" ref="J1369" ca="1">IFERROR(_FV(STable[[#This Row],[Security Name]],"Beta"),0)</f>
        <v>0.5534</v>
      </c>
    </row>
    <row r="1370" spans="1:10" x14ac:dyDescent="0.3">
      <c r="A1370" t="s">
        <v>818</v>
      </c>
      <c r="B1370" t="e" vm="1369">
        <v>#VALUE!</v>
      </c>
      <c r="C1370" t="s">
        <v>3614</v>
      </c>
      <c r="D1370" t="s">
        <v>4128</v>
      </c>
      <c r="E1370">
        <v>2621</v>
      </c>
      <c r="F1370" cm="1">
        <f t="array" aca="1" ref="F1370" ca="1">IFERROR(_FV(STable[[#This Row],[Security Name]],"Market cap",TRUE),_FV(STable[[#This Row],[Security Name]],"Volume average",TRUE)*STable[[#This Row],[Price]])</f>
        <v>1724912845</v>
      </c>
      <c r="G1370" s="4" cm="1">
        <f t="array" aca="1" ref="G1370" ca="1">_FV(STable[[#This Row],[Security Name]],"Price")</f>
        <v>43.41</v>
      </c>
      <c r="H1370" s="1" cm="1">
        <f t="array" aca="1" ref="H1370" ca="1">IFERROR(_FV(STable[[#This Row],[Security Name]],"Change (%)",TRUE),0)</f>
        <v>2.6241E-2</v>
      </c>
      <c r="I1370" s="17" cm="1">
        <f t="array" aca="1" ref="I1370" ca="1">IFERROR(_FV(STable[[#This Row],[Security Name]],"P/E",TRUE),0)</f>
        <v>13.345000000000001</v>
      </c>
      <c r="J1370" s="17" cm="1">
        <f t="array" aca="1" ref="J1370" ca="1">IFERROR(_FV(STable[[#This Row],[Security Name]],"Beta"),0)</f>
        <v>0.82399999999999995</v>
      </c>
    </row>
    <row r="1371" spans="1:10" x14ac:dyDescent="0.3">
      <c r="A1371" t="s">
        <v>956</v>
      </c>
      <c r="B1371" t="e" vm="1370">
        <v>#VALUE!</v>
      </c>
      <c r="C1371" t="s">
        <v>3614</v>
      </c>
      <c r="D1371" t="s">
        <v>4087</v>
      </c>
      <c r="E1371">
        <v>2000</v>
      </c>
      <c r="F1371" cm="1">
        <f t="array" aca="1" ref="F1371" ca="1">IFERROR(_FV(STable[[#This Row],[Security Name]],"Market cap",TRUE),_FV(STable[[#This Row],[Security Name]],"Volume average",TRUE)*STable[[#This Row],[Price]])</f>
        <v>1889211645</v>
      </c>
      <c r="G1371" s="4" cm="1">
        <f t="array" aca="1" ref="G1371" ca="1">_FV(STable[[#This Row],[Security Name]],"Price")</f>
        <v>16.11</v>
      </c>
      <c r="H1371" s="1" cm="1">
        <f t="array" aca="1" ref="H1371" ca="1">IFERROR(_FV(STable[[#This Row],[Security Name]],"Change (%)",TRUE),0)</f>
        <v>-7.3939999999999995E-3</v>
      </c>
      <c r="I1371" s="17" cm="1">
        <f t="array" aca="1" ref="I1371" ca="1">IFERROR(_FV(STable[[#This Row],[Security Name]],"P/E",TRUE),0)</f>
        <v>10.992100000000001</v>
      </c>
      <c r="J1371" s="17" cm="1">
        <f t="array" aca="1" ref="J1371" ca="1">IFERROR(_FV(STable[[#This Row],[Security Name]],"Beta"),0)</f>
        <v>0.67679999999999996</v>
      </c>
    </row>
    <row r="1372" spans="1:10" x14ac:dyDescent="0.3">
      <c r="A1372" t="s">
        <v>1648</v>
      </c>
      <c r="B1372" t="e" vm="1371">
        <v>#VALUE!</v>
      </c>
      <c r="C1372" t="s">
        <v>3614</v>
      </c>
      <c r="D1372" t="s">
        <v>4136</v>
      </c>
      <c r="E1372">
        <v>2090</v>
      </c>
      <c r="F1372" cm="1">
        <f t="array" aca="1" ref="F1372" ca="1">IFERROR(_FV(STable[[#This Row],[Security Name]],"Market cap",TRUE),_FV(STable[[#This Row],[Security Name]],"Volume average",TRUE)*STable[[#This Row],[Price]])</f>
        <v>120190262</v>
      </c>
      <c r="G1372" s="4" cm="1">
        <f t="array" aca="1" ref="G1372" ca="1">_FV(STable[[#This Row],[Security Name]],"Price")</f>
        <v>10.895</v>
      </c>
      <c r="H1372" s="1" cm="1">
        <f t="array" aca="1" ref="H1372" ca="1">IFERROR(_FV(STable[[#This Row],[Security Name]],"Change (%)",TRUE),0)</f>
        <v>2.3E-3</v>
      </c>
      <c r="I1372" s="17" cm="1">
        <f t="array" aca="1" ref="I1372" ca="1">IFERROR(_FV(STable[[#This Row],[Security Name]],"P/E",TRUE),0)</f>
        <v>0</v>
      </c>
      <c r="J1372" s="17" cm="1">
        <f t="array" aca="1" ref="J1372" ca="1">IFERROR(_FV(STable[[#This Row],[Security Name]],"Beta"),0)</f>
        <v>0.56669999999999998</v>
      </c>
    </row>
    <row r="1373" spans="1:10" x14ac:dyDescent="0.3">
      <c r="A1373" t="s">
        <v>2208</v>
      </c>
      <c r="B1373" t="e" vm="1372">
        <v>#VALUE!</v>
      </c>
      <c r="C1373" t="s">
        <v>3614</v>
      </c>
      <c r="D1373" t="s">
        <v>4132</v>
      </c>
      <c r="E1373">
        <v>2711</v>
      </c>
      <c r="F1373" cm="1">
        <f t="array" aca="1" ref="F1373" ca="1">IFERROR(_FV(STable[[#This Row],[Security Name]],"Market cap",TRUE),_FV(STable[[#This Row],[Security Name]],"Volume average",TRUE)*STable[[#This Row],[Price]])</f>
        <v>32966524</v>
      </c>
      <c r="G1373" s="4" cm="1">
        <f t="array" aca="1" ref="G1373" ca="1">_FV(STable[[#This Row],[Security Name]],"Price")</f>
        <v>8.3699999999999992</v>
      </c>
      <c r="H1373" s="1" cm="1">
        <f t="array" aca="1" ref="H1373" ca="1">IFERROR(_FV(STable[[#This Row],[Security Name]],"Change (%)",TRUE),0)</f>
        <v>-2.2195999999999997E-2</v>
      </c>
      <c r="I1373" s="17" cm="1">
        <f t="array" aca="1" ref="I1373" ca="1">IFERROR(_FV(STable[[#This Row],[Security Name]],"P/E",TRUE),0)</f>
        <v>0</v>
      </c>
      <c r="J1373" s="17" cm="1">
        <f t="array" aca="1" ref="J1373" ca="1">IFERROR(_FV(STable[[#This Row],[Security Name]],"Beta"),0)</f>
        <v>0.24779999999999999</v>
      </c>
    </row>
    <row r="1374" spans="1:10" x14ac:dyDescent="0.3">
      <c r="A1374" t="s">
        <v>1585</v>
      </c>
      <c r="B1374" t="e" vm="1373">
        <v>#VALUE!</v>
      </c>
      <c r="C1374" t="s">
        <v>3614</v>
      </c>
      <c r="D1374" t="s">
        <v>4132</v>
      </c>
      <c r="E1374">
        <v>2711</v>
      </c>
      <c r="F1374" cm="1">
        <f t="array" aca="1" ref="F1374" ca="1">IFERROR(_FV(STable[[#This Row],[Security Name]],"Market cap",TRUE),_FV(STable[[#This Row],[Security Name]],"Volume average",TRUE)*STable[[#This Row],[Price]])</f>
        <v>14417615476</v>
      </c>
      <c r="G1374" s="4" cm="1">
        <f t="array" aca="1" ref="G1374" ca="1">_FV(STable[[#This Row],[Security Name]],"Price")</f>
        <v>25.96</v>
      </c>
      <c r="H1374" s="1" cm="1">
        <f t="array" aca="1" ref="H1374" ca="1">IFERROR(_FV(STable[[#This Row],[Security Name]],"Change (%)",TRUE),0)</f>
        <v>6.5919999999999998E-3</v>
      </c>
      <c r="I1374" s="17" cm="1">
        <f t="array" aca="1" ref="I1374" ca="1">IFERROR(_FV(STable[[#This Row],[Security Name]],"P/E",TRUE),0)</f>
        <v>33.479500000000002</v>
      </c>
      <c r="J1374" s="17" cm="1">
        <f t="array" aca="1" ref="J1374" ca="1">IFERROR(_FV(STable[[#This Row],[Security Name]],"Beta"),0)</f>
        <v>0.9103</v>
      </c>
    </row>
    <row r="1375" spans="1:10" x14ac:dyDescent="0.3">
      <c r="A1375" t="s">
        <v>1079</v>
      </c>
      <c r="B1375" t="e" vm="1374">
        <v>#VALUE!</v>
      </c>
      <c r="C1375" t="s">
        <v>3614</v>
      </c>
      <c r="D1375" t="s">
        <v>4132</v>
      </c>
      <c r="E1375">
        <v>2711</v>
      </c>
      <c r="F1375" cm="1">
        <f t="array" aca="1" ref="F1375" ca="1">IFERROR(_FV(STable[[#This Row],[Security Name]],"Market cap",TRUE),_FV(STable[[#This Row],[Security Name]],"Volume average",TRUE)*STable[[#This Row],[Price]])</f>
        <v>12815722635</v>
      </c>
      <c r="G1375" s="4" cm="1">
        <f t="array" aca="1" ref="G1375" ca="1">_FV(STable[[#This Row],[Security Name]],"Price")</f>
        <v>79.150000000000006</v>
      </c>
      <c r="H1375" s="1" cm="1">
        <f t="array" aca="1" ref="H1375" ca="1">IFERROR(_FV(STable[[#This Row],[Security Name]],"Change (%)",TRUE),0)</f>
        <v>1.6046000000000001E-2</v>
      </c>
      <c r="I1375" s="17" cm="1">
        <f t="array" aca="1" ref="I1375" ca="1">IFERROR(_FV(STable[[#This Row],[Security Name]],"P/E",TRUE),0)</f>
        <v>37.945300000000003</v>
      </c>
      <c r="J1375" s="17" cm="1">
        <f t="array" aca="1" ref="J1375" ca="1">IFERROR(_FV(STable[[#This Row],[Security Name]],"Beta"),0)</f>
        <v>1.0187999999999999</v>
      </c>
    </row>
    <row r="1376" spans="1:10" x14ac:dyDescent="0.3">
      <c r="A1376" t="s">
        <v>1304</v>
      </c>
      <c r="B1376" t="e" vm="1375">
        <v>#VALUE!</v>
      </c>
      <c r="C1376" t="s">
        <v>3614</v>
      </c>
      <c r="D1376" t="s">
        <v>4162</v>
      </c>
      <c r="E1376">
        <v>2731</v>
      </c>
      <c r="F1376" cm="1">
        <f t="array" aca="1" ref="F1376" ca="1">IFERROR(_FV(STable[[#This Row],[Security Name]],"Market cap",TRUE),_FV(STable[[#This Row],[Security Name]],"Volume average",TRUE)*STable[[#This Row],[Price]])</f>
        <v>863607333</v>
      </c>
      <c r="G1376" s="4" cm="1">
        <f t="array" aca="1" ref="G1376" ca="1">_FV(STable[[#This Row],[Security Name]],"Price")</f>
        <v>39.72</v>
      </c>
      <c r="H1376" s="1" cm="1">
        <f t="array" aca="1" ref="H1376" ca="1">IFERROR(_FV(STable[[#This Row],[Security Name]],"Change (%)",TRUE),0)</f>
        <v>-1.0059999999999999E-3</v>
      </c>
      <c r="I1376" s="17" cm="1">
        <f t="array" aca="1" ref="I1376" ca="1">IFERROR(_FV(STable[[#This Row],[Security Name]],"P/E",TRUE),0)</f>
        <v>0</v>
      </c>
      <c r="J1376" s="17" cm="1">
        <f t="array" aca="1" ref="J1376" ca="1">IFERROR(_FV(STable[[#This Row],[Security Name]],"Beta"),0)</f>
        <v>1.0583</v>
      </c>
    </row>
    <row r="1377" spans="1:10" x14ac:dyDescent="0.3">
      <c r="A1377" t="s">
        <v>1262</v>
      </c>
      <c r="B1377" t="e" vm="1376">
        <v>#VALUE!</v>
      </c>
      <c r="C1377" t="s">
        <v>3614</v>
      </c>
      <c r="D1377" t="s">
        <v>4162</v>
      </c>
      <c r="E1377">
        <v>2731</v>
      </c>
      <c r="F1377" cm="1">
        <f t="array" aca="1" ref="F1377" ca="1">IFERROR(_FV(STable[[#This Row],[Security Name]],"Market cap",TRUE),_FV(STable[[#This Row],[Security Name]],"Volume average",TRUE)*STable[[#This Row],[Price]])</f>
        <v>2139142640</v>
      </c>
      <c r="G1377" s="4" cm="1">
        <f t="array" aca="1" ref="G1377" ca="1">_FV(STable[[#This Row],[Security Name]],"Price")</f>
        <v>41.68</v>
      </c>
      <c r="H1377" s="1" cm="1">
        <f t="array" aca="1" ref="H1377" ca="1">IFERROR(_FV(STable[[#This Row],[Security Name]],"Change (%)",TRUE),0)</f>
        <v>2.7107000000000003E-2</v>
      </c>
      <c r="I1377" s="17" cm="1">
        <f t="array" aca="1" ref="I1377" ca="1">IFERROR(_FV(STable[[#This Row],[Security Name]],"P/E",TRUE),0)</f>
        <v>14.5688</v>
      </c>
      <c r="J1377" s="17" cm="1">
        <f t="array" aca="1" ref="J1377" ca="1">IFERROR(_FV(STable[[#This Row],[Security Name]],"Beta"),0)</f>
        <v>0.80059999999999998</v>
      </c>
    </row>
    <row r="1378" spans="1:10" x14ac:dyDescent="0.3">
      <c r="A1378" t="s">
        <v>209</v>
      </c>
      <c r="B1378" t="e" vm="1377">
        <v>#VALUE!</v>
      </c>
      <c r="C1378" t="s">
        <v>3614</v>
      </c>
      <c r="D1378" t="s">
        <v>3678</v>
      </c>
      <c r="E1378">
        <v>3674</v>
      </c>
      <c r="F1378" cm="1">
        <f t="array" aca="1" ref="F1378" ca="1">IFERROR(_FV(STable[[#This Row],[Security Name]],"Market cap",TRUE),_FV(STable[[#This Row],[Security Name]],"Volume average",TRUE)*STable[[#This Row],[Price]])</f>
        <v>312757693540</v>
      </c>
      <c r="G1378" s="4" cm="1">
        <f t="array" aca="1" ref="G1378" ca="1">_FV(STable[[#This Row],[Security Name]],"Price")</f>
        <v>394.09500000000003</v>
      </c>
      <c r="H1378" s="1" cm="1">
        <f t="array" aca="1" ref="H1378" ca="1">IFERROR(_FV(STable[[#This Row],[Security Name]],"Change (%)",TRUE),0)</f>
        <v>1.0759000000000001E-2</v>
      </c>
      <c r="I1378" s="17" cm="1">
        <f t="array" aca="1" ref="I1378" ca="1">IFERROR(_FV(STable[[#This Row],[Security Name]],"P/E",TRUE),0)</f>
        <v>40.378999999999998</v>
      </c>
      <c r="J1378" s="17" cm="1">
        <f t="array" aca="1" ref="J1378" ca="1">IFERROR(_FV(STable[[#This Row],[Security Name]],"Beta"),0)</f>
        <v>1.6759999999999999</v>
      </c>
    </row>
    <row r="1379" spans="1:10" x14ac:dyDescent="0.3">
      <c r="A1379" t="s">
        <v>1379</v>
      </c>
      <c r="B1379" t="e" vm="1378">
        <v>#VALUE!</v>
      </c>
      <c r="C1379" t="s">
        <v>3614</v>
      </c>
      <c r="D1379" t="s">
        <v>3678</v>
      </c>
      <c r="E1379">
        <v>3674</v>
      </c>
      <c r="F1379" cm="1">
        <f t="array" aca="1" ref="F1379" ca="1">IFERROR(_FV(STable[[#This Row],[Security Name]],"Market cap",TRUE),_FV(STable[[#This Row],[Security Name]],"Volume average",TRUE)*STable[[#This Row],[Price]])</f>
        <v>16733451280</v>
      </c>
      <c r="G1379" s="4" cm="1">
        <f t="array" aca="1" ref="G1379" ca="1">_FV(STable[[#This Row],[Security Name]],"Price")</f>
        <v>67.525000000000006</v>
      </c>
      <c r="H1379" s="1" cm="1">
        <f t="array" aca="1" ref="H1379" ca="1">IFERROR(_FV(STable[[#This Row],[Security Name]],"Change (%)",TRUE),0)</f>
        <v>7.3528999999999997E-2</v>
      </c>
      <c r="I1379" s="17" cm="1">
        <f t="array" aca="1" ref="I1379" ca="1">IFERROR(_FV(STable[[#This Row],[Security Name]],"P/E",TRUE),0)</f>
        <v>44.9358</v>
      </c>
      <c r="J1379" s="17" cm="1">
        <f t="array" aca="1" ref="J1379" ca="1">IFERROR(_FV(STable[[#This Row],[Security Name]],"Beta"),0)</f>
        <v>2.1800999999999999</v>
      </c>
    </row>
    <row r="1380" spans="1:10" x14ac:dyDescent="0.3">
      <c r="A1380" t="s">
        <v>1861</v>
      </c>
      <c r="B1380" t="e" vm="1379">
        <v>#VALUE!</v>
      </c>
      <c r="C1380" t="s">
        <v>3614</v>
      </c>
      <c r="D1380" t="s">
        <v>3678</v>
      </c>
      <c r="E1380">
        <v>3674</v>
      </c>
      <c r="F1380" cm="1">
        <f t="array" aca="1" ref="F1380" ca="1">IFERROR(_FV(STable[[#This Row],[Security Name]],"Market cap",TRUE),_FV(STable[[#This Row],[Security Name]],"Volume average",TRUE)*STable[[#This Row],[Price]])</f>
        <v>1448183121</v>
      </c>
      <c r="G1380" s="4" cm="1">
        <f t="array" aca="1" ref="G1380" ca="1">_FV(STable[[#This Row],[Security Name]],"Price")</f>
        <v>21.695</v>
      </c>
      <c r="H1380" s="1" cm="1">
        <f t="array" aca="1" ref="H1380" ca="1">IFERROR(_FV(STable[[#This Row],[Security Name]],"Change (%)",TRUE),0)</f>
        <v>1.048E-2</v>
      </c>
      <c r="I1380" s="17" cm="1">
        <f t="array" aca="1" ref="I1380" ca="1">IFERROR(_FV(STable[[#This Row],[Security Name]],"P/E",TRUE),0)</f>
        <v>0</v>
      </c>
      <c r="J1380" s="17" cm="1">
        <f t="array" aca="1" ref="J1380" ca="1">IFERROR(_FV(STable[[#This Row],[Security Name]],"Beta"),0)</f>
        <v>0.76419999999999999</v>
      </c>
    </row>
    <row r="1381" spans="1:10" x14ac:dyDescent="0.3">
      <c r="A1381" t="s">
        <v>519</v>
      </c>
      <c r="B1381" t="e" vm="1380">
        <v>#VALUE!</v>
      </c>
      <c r="C1381" t="s">
        <v>3614</v>
      </c>
      <c r="D1381" t="s">
        <v>3678</v>
      </c>
      <c r="E1381">
        <v>3674</v>
      </c>
      <c r="F1381" cm="1">
        <f t="array" aca="1" ref="F1381" ca="1">IFERROR(_FV(STable[[#This Row],[Security Name]],"Market cap",TRUE),_FV(STable[[#This Row],[Security Name]],"Volume average",TRUE)*STable[[#This Row],[Price]])</f>
        <v>4305380013</v>
      </c>
      <c r="G1381" s="4" cm="1">
        <f t="array" aca="1" ref="G1381" ca="1">_FV(STable[[#This Row],[Security Name]],"Price")</f>
        <v>32.67</v>
      </c>
      <c r="H1381" s="1" cm="1">
        <f t="array" aca="1" ref="H1381" ca="1">IFERROR(_FV(STable[[#This Row],[Security Name]],"Change (%)",TRUE),0)</f>
        <v>2.2214999999999999E-2</v>
      </c>
      <c r="I1381" s="17" cm="1">
        <f t="array" aca="1" ref="I1381" ca="1">IFERROR(_FV(STable[[#This Row],[Security Name]],"P/E",TRUE),0)</f>
        <v>25.601400000000002</v>
      </c>
      <c r="J1381" s="17" cm="1">
        <f t="array" aca="1" ref="J1381" ca="1">IFERROR(_FV(STable[[#This Row],[Security Name]],"Beta"),0)</f>
        <v>1.3097000000000001</v>
      </c>
    </row>
    <row r="1382" spans="1:10" x14ac:dyDescent="0.3">
      <c r="A1382" t="s">
        <v>965</v>
      </c>
      <c r="B1382" t="e" vm="1381">
        <v>#VALUE!</v>
      </c>
      <c r="C1382" t="s">
        <v>3614</v>
      </c>
      <c r="D1382" t="s">
        <v>3678</v>
      </c>
      <c r="E1382">
        <v>3674</v>
      </c>
      <c r="F1382" cm="1">
        <f t="array" aca="1" ref="F1382" ca="1">IFERROR(_FV(STable[[#This Row],[Security Name]],"Market cap",TRUE),_FV(STable[[#This Row],[Security Name]],"Volume average",TRUE)*STable[[#This Row],[Price]])</f>
        <v>10613497006</v>
      </c>
      <c r="G1382" s="4" cm="1">
        <f t="array" aca="1" ref="G1382" ca="1">_FV(STable[[#This Row],[Security Name]],"Price")</f>
        <v>136.15</v>
      </c>
      <c r="H1382" s="1" cm="1">
        <f t="array" aca="1" ref="H1382" ca="1">IFERROR(_FV(STable[[#This Row],[Security Name]],"Change (%)",TRUE),0)</f>
        <v>6.6337999999999994E-2</v>
      </c>
      <c r="I1382" s="17" cm="1">
        <f t="array" aca="1" ref="I1382" ca="1">IFERROR(_FV(STable[[#This Row],[Security Name]],"P/E",TRUE),0)</f>
        <v>197.23310000000001</v>
      </c>
      <c r="J1382" s="17" cm="1">
        <f t="array" aca="1" ref="J1382" ca="1">IFERROR(_FV(STable[[#This Row],[Security Name]],"Beta"),0)</f>
        <v>1.2407999999999999</v>
      </c>
    </row>
    <row r="1383" spans="1:10" x14ac:dyDescent="0.3">
      <c r="A1383" t="s">
        <v>1229</v>
      </c>
      <c r="B1383" t="e" vm="1382">
        <v>#VALUE!</v>
      </c>
      <c r="C1383" t="s">
        <v>3614</v>
      </c>
      <c r="D1383" t="s">
        <v>3678</v>
      </c>
      <c r="E1383">
        <v>3674</v>
      </c>
      <c r="F1383" cm="1">
        <f t="array" aca="1" ref="F1383" ca="1">IFERROR(_FV(STable[[#This Row],[Security Name]],"Market cap",TRUE),_FV(STable[[#This Row],[Security Name]],"Volume average",TRUE)*STable[[#This Row],[Price]])</f>
        <v>2285159576</v>
      </c>
      <c r="G1383" s="4" cm="1">
        <f t="array" aca="1" ref="G1383" ca="1">_FV(STable[[#This Row],[Security Name]],"Price")</f>
        <v>65.77</v>
      </c>
      <c r="H1383" s="1" cm="1">
        <f t="array" aca="1" ref="H1383" ca="1">IFERROR(_FV(STable[[#This Row],[Security Name]],"Change (%)",TRUE),0)</f>
        <v>3.2820000000000002E-2</v>
      </c>
      <c r="I1383" s="17" cm="1">
        <f t="array" aca="1" ref="I1383" ca="1">IFERROR(_FV(STable[[#This Row],[Security Name]],"P/E",TRUE),0)</f>
        <v>0</v>
      </c>
      <c r="J1383" s="17" cm="1">
        <f t="array" aca="1" ref="J1383" ca="1">IFERROR(_FV(STable[[#This Row],[Security Name]],"Beta"),0)</f>
        <v>1.83</v>
      </c>
    </row>
    <row r="1384" spans="1:10" x14ac:dyDescent="0.3">
      <c r="A1384" t="s">
        <v>1089</v>
      </c>
      <c r="B1384" t="e" vm="1383">
        <v>#VALUE!</v>
      </c>
      <c r="C1384" t="s">
        <v>3614</v>
      </c>
      <c r="D1384" t="s">
        <v>3678</v>
      </c>
      <c r="E1384">
        <v>3674</v>
      </c>
      <c r="F1384" cm="1">
        <f t="array" aca="1" ref="F1384" ca="1">IFERROR(_FV(STable[[#This Row],[Security Name]],"Market cap",TRUE),_FV(STable[[#This Row],[Security Name]],"Volume average",TRUE)*STable[[#This Row],[Price]])</f>
        <v>4294960761</v>
      </c>
      <c r="G1384" s="4" cm="1">
        <f t="array" aca="1" ref="G1384" ca="1">_FV(STable[[#This Row],[Security Name]],"Price")</f>
        <v>82.08</v>
      </c>
      <c r="H1384" s="1" cm="1">
        <f t="array" aca="1" ref="H1384" ca="1">IFERROR(_FV(STable[[#This Row],[Security Name]],"Change (%)",TRUE),0)</f>
        <v>3.0379E-2</v>
      </c>
      <c r="I1384" s="17" cm="1">
        <f t="array" aca="1" ref="I1384" ca="1">IFERROR(_FV(STable[[#This Row],[Security Name]],"P/E",TRUE),0)</f>
        <v>0</v>
      </c>
      <c r="J1384" s="17" cm="1">
        <f t="array" aca="1" ref="J1384" ca="1">IFERROR(_FV(STable[[#This Row],[Security Name]],"Beta"),0)</f>
        <v>1.6144000000000001</v>
      </c>
    </row>
    <row r="1385" spans="1:10" x14ac:dyDescent="0.3">
      <c r="A1385" t="s">
        <v>1501</v>
      </c>
      <c r="B1385" t="e" vm="1384">
        <v>#VALUE!</v>
      </c>
      <c r="C1385" t="s">
        <v>3614</v>
      </c>
      <c r="D1385" t="s">
        <v>3678</v>
      </c>
      <c r="E1385">
        <v>3674</v>
      </c>
      <c r="F1385" cm="1">
        <f t="array" aca="1" ref="F1385" ca="1">IFERROR(_FV(STable[[#This Row],[Security Name]],"Market cap",TRUE),_FV(STable[[#This Row],[Security Name]],"Volume average",TRUE)*STable[[#This Row],[Price]])</f>
        <v>2829502224</v>
      </c>
      <c r="G1385" s="4" cm="1">
        <f t="array" aca="1" ref="G1385" ca="1">_FV(STable[[#This Row],[Security Name]],"Price")</f>
        <v>47.984999999999999</v>
      </c>
      <c r="H1385" s="1" cm="1">
        <f t="array" aca="1" ref="H1385" ca="1">IFERROR(_FV(STable[[#This Row],[Security Name]],"Change (%)",TRUE),0)</f>
        <v>4.6792999999999994E-2</v>
      </c>
      <c r="I1385" s="17" cm="1">
        <f t="array" aca="1" ref="I1385" ca="1">IFERROR(_FV(STable[[#This Row],[Security Name]],"P/E",TRUE),0)</f>
        <v>20.960599999999999</v>
      </c>
      <c r="J1385" s="17" cm="1">
        <f t="array" aca="1" ref="J1385" ca="1">IFERROR(_FV(STable[[#This Row],[Security Name]],"Beta"),0)</f>
        <v>1.4666999999999999</v>
      </c>
    </row>
    <row r="1386" spans="1:10" x14ac:dyDescent="0.3">
      <c r="A1386" t="s">
        <v>1085</v>
      </c>
      <c r="B1386" t="e" vm="1385">
        <v>#VALUE!</v>
      </c>
      <c r="C1386" t="s">
        <v>3614</v>
      </c>
      <c r="D1386" t="s">
        <v>3678</v>
      </c>
      <c r="E1386">
        <v>3674</v>
      </c>
      <c r="F1386" cm="1">
        <f t="array" aca="1" ref="F1386" ca="1">IFERROR(_FV(STable[[#This Row],[Security Name]],"Market cap",TRUE),_FV(STable[[#This Row],[Security Name]],"Volume average",TRUE)*STable[[#This Row],[Price]])</f>
        <v>2327422310</v>
      </c>
      <c r="G1386" s="4" cm="1">
        <f t="array" aca="1" ref="G1386" ca="1">_FV(STable[[#This Row],[Security Name]],"Price")</f>
        <v>38.555</v>
      </c>
      <c r="H1386" s="1" cm="1">
        <f t="array" aca="1" ref="H1386" ca="1">IFERROR(_FV(STable[[#This Row],[Security Name]],"Change (%)",TRUE),0)</f>
        <v>-9.1240000000000002E-3</v>
      </c>
      <c r="I1386" s="17" cm="1">
        <f t="array" aca="1" ref="I1386" ca="1">IFERROR(_FV(STable[[#This Row],[Security Name]],"P/E",TRUE),0)</f>
        <v>0</v>
      </c>
      <c r="J1386" s="17" cm="1">
        <f t="array" aca="1" ref="J1386" ca="1">IFERROR(_FV(STable[[#This Row],[Security Name]],"Beta"),0)</f>
        <v>1.2053</v>
      </c>
    </row>
    <row r="1387" spans="1:10" x14ac:dyDescent="0.3">
      <c r="A1387" t="s">
        <v>1098</v>
      </c>
      <c r="B1387" t="e" vm="1386">
        <v>#VALUE!</v>
      </c>
      <c r="C1387" t="s">
        <v>3614</v>
      </c>
      <c r="D1387" t="s">
        <v>3678</v>
      </c>
      <c r="E1387">
        <v>3674</v>
      </c>
      <c r="F1387" cm="1">
        <f t="array" aca="1" ref="F1387" ca="1">IFERROR(_FV(STable[[#This Row],[Security Name]],"Market cap",TRUE),_FV(STable[[#This Row],[Security Name]],"Volume average",TRUE)*STable[[#This Row],[Price]])</f>
        <v>3576199494</v>
      </c>
      <c r="G1387" s="4" cm="1">
        <f t="array" aca="1" ref="G1387" ca="1">_FV(STable[[#This Row],[Security Name]],"Price")</f>
        <v>78.614999999999995</v>
      </c>
      <c r="H1387" s="1" cm="1">
        <f t="array" aca="1" ref="H1387" ca="1">IFERROR(_FV(STable[[#This Row],[Security Name]],"Change (%)",TRUE),0)</f>
        <v>2.8454E-2</v>
      </c>
      <c r="I1387" s="17" cm="1">
        <f t="array" aca="1" ref="I1387" ca="1">IFERROR(_FV(STable[[#This Row],[Security Name]],"P/E",TRUE),0)</f>
        <v>0</v>
      </c>
      <c r="J1387" s="17" cm="1">
        <f t="array" aca="1" ref="J1387" ca="1">IFERROR(_FV(STable[[#This Row],[Security Name]],"Beta"),0)</f>
        <v>1.9415</v>
      </c>
    </row>
    <row r="1388" spans="1:10" x14ac:dyDescent="0.3">
      <c r="A1388" t="s">
        <v>214</v>
      </c>
      <c r="B1388" t="e" vm="1387">
        <v>#VALUE!</v>
      </c>
      <c r="C1388" t="s">
        <v>3614</v>
      </c>
      <c r="D1388" t="s">
        <v>3678</v>
      </c>
      <c r="E1388">
        <v>3674</v>
      </c>
      <c r="F1388" cm="1">
        <f t="array" aca="1" ref="F1388" ca="1">IFERROR(_FV(STable[[#This Row],[Security Name]],"Market cap",TRUE),_FV(STable[[#This Row],[Security Name]],"Volume average",TRUE)*STable[[#This Row],[Price]])</f>
        <v>180469564572</v>
      </c>
      <c r="G1388" s="4" cm="1">
        <f t="array" aca="1" ref="G1388" ca="1">_FV(STable[[#This Row],[Security Name]],"Price")</f>
        <v>369.66</v>
      </c>
      <c r="H1388" s="1" cm="1">
        <f t="array" aca="1" ref="H1388" ca="1">IFERROR(_FV(STable[[#This Row],[Security Name]],"Change (%)",TRUE),0)</f>
        <v>4.4828E-2</v>
      </c>
      <c r="I1388" s="17" cm="1">
        <f t="array" aca="1" ref="I1388" ca="1">IFERROR(_FV(STable[[#This Row],[Security Name]],"P/E",TRUE),0)</f>
        <v>63.978299999999997</v>
      </c>
      <c r="J1388" s="17" cm="1">
        <f t="array" aca="1" ref="J1388" ca="1">IFERROR(_FV(STable[[#This Row],[Security Name]],"Beta"),0)</f>
        <v>1.0935999999999999</v>
      </c>
    </row>
    <row r="1389" spans="1:10" x14ac:dyDescent="0.3">
      <c r="A1389" t="s">
        <v>1480</v>
      </c>
      <c r="B1389" t="e" vm="1388">
        <v>#VALUE!</v>
      </c>
      <c r="C1389" t="s">
        <v>3614</v>
      </c>
      <c r="D1389" t="s">
        <v>3678</v>
      </c>
      <c r="E1389">
        <v>3674</v>
      </c>
      <c r="F1389" cm="1">
        <f t="array" aca="1" ref="F1389" ca="1">IFERROR(_FV(STable[[#This Row],[Security Name]],"Market cap",TRUE),_FV(STable[[#This Row],[Security Name]],"Volume average",TRUE)*STable[[#This Row],[Price]])</f>
        <v>7374577819</v>
      </c>
      <c r="G1389" s="4" cm="1">
        <f t="array" aca="1" ref="G1389" ca="1">_FV(STable[[#This Row],[Security Name]],"Price")</f>
        <v>39.799999999999997</v>
      </c>
      <c r="H1389" s="1" cm="1">
        <f t="array" aca="1" ref="H1389" ca="1">IFERROR(_FV(STable[[#This Row],[Security Name]],"Change (%)",TRUE),0)</f>
        <v>4.1340000000000002E-2</v>
      </c>
      <c r="I1389" s="17" cm="1">
        <f t="array" aca="1" ref="I1389" ca="1">IFERROR(_FV(STable[[#This Row],[Security Name]],"P/E",TRUE),0)</f>
        <v>0</v>
      </c>
      <c r="J1389" s="17" cm="1">
        <f t="array" aca="1" ref="J1389" ca="1">IFERROR(_FV(STable[[#This Row],[Security Name]],"Beta"),0)</f>
        <v>1.7842</v>
      </c>
    </row>
    <row r="1390" spans="1:10" x14ac:dyDescent="0.3">
      <c r="A1390" t="s">
        <v>1053</v>
      </c>
      <c r="B1390" t="e" vm="1389">
        <v>#VALUE!</v>
      </c>
      <c r="C1390" t="s">
        <v>3614</v>
      </c>
      <c r="D1390" t="s">
        <v>3678</v>
      </c>
      <c r="E1390">
        <v>3674</v>
      </c>
      <c r="F1390" cm="1">
        <f t="array" aca="1" ref="F1390" ca="1">IFERROR(_FV(STable[[#This Row],[Security Name]],"Market cap",TRUE),_FV(STable[[#This Row],[Security Name]],"Volume average",TRUE)*STable[[#This Row],[Price]])</f>
        <v>2539755040</v>
      </c>
      <c r="G1390" s="4" cm="1">
        <f t="array" aca="1" ref="G1390" ca="1">_FV(STable[[#This Row],[Security Name]],"Price")</f>
        <v>58</v>
      </c>
      <c r="H1390" s="1" cm="1">
        <f t="array" aca="1" ref="H1390" ca="1">IFERROR(_FV(STable[[#This Row],[Security Name]],"Change (%)",TRUE),0)</f>
        <v>1.1862999999999999E-2</v>
      </c>
      <c r="I1390" s="17" cm="1">
        <f t="array" aca="1" ref="I1390" ca="1">IFERROR(_FV(STable[[#This Row],[Security Name]],"P/E",TRUE),0)</f>
        <v>0</v>
      </c>
      <c r="J1390" s="17" cm="1">
        <f t="array" aca="1" ref="J1390" ca="1">IFERROR(_FV(STable[[#This Row],[Security Name]],"Beta"),0)</f>
        <v>2.0379999999999998</v>
      </c>
    </row>
    <row r="1391" spans="1:10" x14ac:dyDescent="0.3">
      <c r="A1391" t="s">
        <v>315</v>
      </c>
      <c r="B1391" t="e" vm="1390">
        <v>#VALUE!</v>
      </c>
      <c r="C1391" t="s">
        <v>3614</v>
      </c>
      <c r="D1391" t="s">
        <v>3678</v>
      </c>
      <c r="E1391">
        <v>3674</v>
      </c>
      <c r="F1391" cm="1">
        <f t="array" aca="1" ref="F1391" ca="1">IFERROR(_FV(STable[[#This Row],[Security Name]],"Market cap",TRUE),_FV(STable[[#This Row],[Security Name]],"Volume average",TRUE)*STable[[#This Row],[Price]])</f>
        <v>452383205042</v>
      </c>
      <c r="G1391" s="4" cm="1">
        <f t="array" aca="1" ref="G1391" ca="1">_FV(STable[[#This Row],[Security Name]],"Price")</f>
        <v>277.47800000000001</v>
      </c>
      <c r="H1391" s="1" cm="1">
        <f t="array" aca="1" ref="H1391" ca="1">IFERROR(_FV(STable[[#This Row],[Security Name]],"Change (%)",TRUE),0)</f>
        <v>-2.8100000000000004E-3</v>
      </c>
      <c r="I1391" s="17" cm="1">
        <f t="array" aca="1" ref="I1391" ca="1">IFERROR(_FV(STable[[#This Row],[Security Name]],"P/E",TRUE),0)</f>
        <v>106.542</v>
      </c>
      <c r="J1391" s="17" cm="1">
        <f t="array" aca="1" ref="J1391" ca="1">IFERROR(_FV(STable[[#This Row],[Security Name]],"Beta"),0)</f>
        <v>2.1095999999999999</v>
      </c>
    </row>
    <row r="1392" spans="1:10" x14ac:dyDescent="0.3">
      <c r="A1392" t="s">
        <v>1557</v>
      </c>
      <c r="B1392" t="e" vm="1391">
        <v>#VALUE!</v>
      </c>
      <c r="C1392" t="s">
        <v>3614</v>
      </c>
      <c r="D1392" t="s">
        <v>3678</v>
      </c>
      <c r="E1392">
        <v>3674</v>
      </c>
      <c r="F1392" cm="1">
        <f t="array" aca="1" ref="F1392" ca="1">IFERROR(_FV(STable[[#This Row],[Security Name]],"Market cap",TRUE),_FV(STable[[#This Row],[Security Name]],"Volume average",TRUE)*STable[[#This Row],[Price]])</f>
        <v>1024665376</v>
      </c>
      <c r="G1392" s="4" cm="1">
        <f t="array" aca="1" ref="G1392" ca="1">_FV(STable[[#This Row],[Security Name]],"Price")</f>
        <v>34.43</v>
      </c>
      <c r="H1392" s="1" cm="1">
        <f t="array" aca="1" ref="H1392" ca="1">IFERROR(_FV(STable[[#This Row],[Security Name]],"Change (%)",TRUE),0)</f>
        <v>0.103172</v>
      </c>
      <c r="I1392" s="17" cm="1">
        <f t="array" aca="1" ref="I1392" ca="1">IFERROR(_FV(STable[[#This Row],[Security Name]],"P/E",TRUE),0)</f>
        <v>0</v>
      </c>
      <c r="J1392" s="17" cm="1">
        <f t="array" aca="1" ref="J1392" ca="1">IFERROR(_FV(STable[[#This Row],[Security Name]],"Beta"),0)</f>
        <v>2.1465000000000001</v>
      </c>
    </row>
    <row r="1393" spans="1:10" x14ac:dyDescent="0.3">
      <c r="A1393" t="s">
        <v>529</v>
      </c>
      <c r="B1393" t="e" vm="1392">
        <v>#VALUE!</v>
      </c>
      <c r="C1393" t="s">
        <v>3614</v>
      </c>
      <c r="D1393" t="s">
        <v>3678</v>
      </c>
      <c r="E1393">
        <v>3674</v>
      </c>
      <c r="F1393" cm="1">
        <f t="array" aca="1" ref="F1393" ca="1">IFERROR(_FV(STable[[#This Row],[Security Name]],"Market cap",TRUE),_FV(STable[[#This Row],[Security Name]],"Volume average",TRUE)*STable[[#This Row],[Price]])</f>
        <v>176642460000</v>
      </c>
      <c r="G1393" s="4" cm="1">
        <f t="array" aca="1" ref="G1393" ca="1">_FV(STable[[#This Row],[Security Name]],"Price")</f>
        <v>166.33</v>
      </c>
      <c r="H1393" s="1" cm="1">
        <f t="array" aca="1" ref="H1393" ca="1">IFERROR(_FV(STable[[#This Row],[Security Name]],"Change (%)",TRUE),0)</f>
        <v>2.4641000000000003E-2</v>
      </c>
      <c r="I1393" s="17" cm="1">
        <f t="array" aca="1" ref="I1393" ca="1">IFERROR(_FV(STable[[#This Row],[Security Name]],"P/E",TRUE),0)</f>
        <v>221.68469999999999</v>
      </c>
      <c r="J1393" s="17" cm="1">
        <f t="array" aca="1" ref="J1393" ca="1">IFERROR(_FV(STable[[#This Row],[Security Name]],"Beta"),0)</f>
        <v>1.498</v>
      </c>
    </row>
    <row r="1394" spans="1:10" x14ac:dyDescent="0.3">
      <c r="A1394" t="s">
        <v>19</v>
      </c>
      <c r="B1394" t="e" vm="1393">
        <v>#VALUE!</v>
      </c>
      <c r="C1394" t="s">
        <v>3614</v>
      </c>
      <c r="D1394" t="s">
        <v>3678</v>
      </c>
      <c r="E1394">
        <v>3674</v>
      </c>
      <c r="F1394" cm="1">
        <f t="array" aca="1" ref="F1394" ca="1">IFERROR(_FV(STable[[#This Row],[Security Name]],"Market cap",TRUE),_FV(STable[[#This Row],[Security Name]],"Volume average",TRUE)*STable[[#This Row],[Price]])</f>
        <v>1909965071200</v>
      </c>
      <c r="G1394" s="4" cm="1">
        <f t="array" aca="1" ref="G1394" ca="1">_FV(STable[[#This Row],[Security Name]],"Price")</f>
        <v>403.4</v>
      </c>
      <c r="H1394" s="1" cm="1">
        <f t="array" aca="1" ref="H1394" ca="1">IFERROR(_FV(STable[[#This Row],[Security Name]],"Change (%)",TRUE),0)</f>
        <v>1.2372000000000001E-2</v>
      </c>
      <c r="I1394" s="17" cm="1">
        <f t="array" aca="1" ref="I1394" ca="1">IFERROR(_FV(STable[[#This Row],[Security Name]],"P/E",TRUE),0)</f>
        <v>78.690700000000007</v>
      </c>
      <c r="J1394" s="17" cm="1">
        <f t="array" aca="1" ref="J1394" ca="1">IFERROR(_FV(STable[[#This Row],[Security Name]],"Beta"),0)</f>
        <v>1.3878999999999999</v>
      </c>
    </row>
    <row r="1395" spans="1:10" x14ac:dyDescent="0.3">
      <c r="A1395" t="s">
        <v>1849</v>
      </c>
      <c r="B1395" t="e" vm="1394">
        <v>#VALUE!</v>
      </c>
      <c r="C1395" t="s">
        <v>3614</v>
      </c>
      <c r="D1395" t="s">
        <v>3678</v>
      </c>
      <c r="E1395">
        <v>3674</v>
      </c>
      <c r="F1395" cm="1">
        <f t="array" aca="1" ref="F1395" ca="1">IFERROR(_FV(STable[[#This Row],[Security Name]],"Market cap",TRUE),_FV(STable[[#This Row],[Security Name]],"Volume average",TRUE)*STable[[#This Row],[Price]])</f>
        <v>29037025507</v>
      </c>
      <c r="G1395" s="4" cm="1">
        <f t="array" aca="1" ref="G1395" ca="1">_FV(STable[[#This Row],[Security Name]],"Price")</f>
        <v>157.42500000000001</v>
      </c>
      <c r="H1395" s="1" cm="1">
        <f t="array" aca="1" ref="H1395" ca="1">IFERROR(_FV(STable[[#This Row],[Security Name]],"Change (%)",TRUE),0)</f>
        <v>-9.4699999999999993E-3</v>
      </c>
      <c r="I1395" s="17" cm="1">
        <f t="array" aca="1" ref="I1395" ca="1">IFERROR(_FV(STable[[#This Row],[Security Name]],"P/E",TRUE),0)</f>
        <v>87.3613</v>
      </c>
      <c r="J1395" s="17" cm="1">
        <f t="array" aca="1" ref="J1395" ca="1">IFERROR(_FV(STable[[#This Row],[Security Name]],"Beta"),0)</f>
        <v>3.0059999999999998</v>
      </c>
    </row>
    <row r="1396" spans="1:10" x14ac:dyDescent="0.3">
      <c r="A1396" t="s">
        <v>520</v>
      </c>
      <c r="B1396" t="e" vm="1395">
        <v>#VALUE!</v>
      </c>
      <c r="C1396" t="s">
        <v>3614</v>
      </c>
      <c r="D1396" t="s">
        <v>3678</v>
      </c>
      <c r="E1396">
        <v>3674</v>
      </c>
      <c r="F1396" cm="1">
        <f t="array" aca="1" ref="F1396" ca="1">IFERROR(_FV(STable[[#This Row],[Security Name]],"Market cap",TRUE),_FV(STable[[#This Row],[Security Name]],"Volume average",TRUE)*STable[[#This Row],[Price]])</f>
        <v>8570037235</v>
      </c>
      <c r="G1396" s="4" cm="1">
        <f t="array" aca="1" ref="G1396" ca="1">_FV(STable[[#This Row],[Security Name]],"Price")</f>
        <v>168.01560000000001</v>
      </c>
      <c r="H1396" s="1" cm="1">
        <f t="array" aca="1" ref="H1396" ca="1">IFERROR(_FV(STable[[#This Row],[Security Name]],"Change (%)",TRUE),0)</f>
        <v>1.9265000000000001E-2</v>
      </c>
      <c r="I1396" s="17" cm="1">
        <f t="array" aca="1" ref="I1396" ca="1">IFERROR(_FV(STable[[#This Row],[Security Name]],"P/E",TRUE),0)</f>
        <v>22.1309</v>
      </c>
      <c r="J1396" s="17" cm="1">
        <f t="array" aca="1" ref="J1396" ca="1">IFERROR(_FV(STable[[#This Row],[Security Name]],"Beta"),0)</f>
        <v>1.1787000000000001</v>
      </c>
    </row>
    <row r="1397" spans="1:10" x14ac:dyDescent="0.3">
      <c r="A1397" t="s">
        <v>2036</v>
      </c>
      <c r="B1397" t="e" vm="1396">
        <v>#VALUE!</v>
      </c>
      <c r="C1397" t="s">
        <v>3614</v>
      </c>
      <c r="D1397" t="s">
        <v>3678</v>
      </c>
      <c r="E1397">
        <v>3674</v>
      </c>
      <c r="F1397" cm="1">
        <f t="array" aca="1" ref="F1397" ca="1">IFERROR(_FV(STable[[#This Row],[Security Name]],"Market cap",TRUE),_FV(STable[[#This Row],[Security Name]],"Volume average",TRUE)*STable[[#This Row],[Price]])</f>
        <v>879243774</v>
      </c>
      <c r="G1397" s="4" cm="1">
        <f t="array" aca="1" ref="G1397" ca="1">_FV(STable[[#This Row],[Security Name]],"Price")</f>
        <v>12.965</v>
      </c>
      <c r="H1397" s="1" cm="1">
        <f t="array" aca="1" ref="H1397" ca="1">IFERROR(_FV(STable[[#This Row],[Security Name]],"Change (%)",TRUE),0)</f>
        <v>-1.1559999999999999E-3</v>
      </c>
      <c r="I1397" s="17" cm="1">
        <f t="array" aca="1" ref="I1397" ca="1">IFERROR(_FV(STable[[#This Row],[Security Name]],"P/E",TRUE),0)</f>
        <v>56.492400000000004</v>
      </c>
      <c r="J1397" s="17" cm="1">
        <f t="array" aca="1" ref="J1397" ca="1">IFERROR(_FV(STable[[#This Row],[Security Name]],"Beta"),0)</f>
        <v>1.3681000000000001</v>
      </c>
    </row>
    <row r="1398" spans="1:10" x14ac:dyDescent="0.3">
      <c r="A1398" t="s">
        <v>807</v>
      </c>
      <c r="B1398" t="e" vm="1397">
        <v>#VALUE!</v>
      </c>
      <c r="C1398" t="s">
        <v>3614</v>
      </c>
      <c r="D1398" t="s">
        <v>3678</v>
      </c>
      <c r="E1398">
        <v>3674</v>
      </c>
      <c r="F1398" cm="1">
        <f t="array" aca="1" ref="F1398" ca="1">IFERROR(_FV(STable[[#This Row],[Security Name]],"Market cap",TRUE),_FV(STable[[#This Row],[Security Name]],"Volume average",TRUE)*STable[[#This Row],[Price]])</f>
        <v>4380284577</v>
      </c>
      <c r="G1398" s="4" cm="1">
        <f t="array" aca="1" ref="G1398" ca="1">_FV(STable[[#This Row],[Security Name]],"Price")</f>
        <v>95.21</v>
      </c>
      <c r="H1398" s="1" cm="1">
        <f t="array" aca="1" ref="H1398" ca="1">IFERROR(_FV(STable[[#This Row],[Security Name]],"Change (%)",TRUE),0)</f>
        <v>1.3410999999999999E-2</v>
      </c>
      <c r="I1398" s="17" cm="1">
        <f t="array" aca="1" ref="I1398" ca="1">IFERROR(_FV(STable[[#This Row],[Security Name]],"P/E",TRUE),0)</f>
        <v>66.846900000000005</v>
      </c>
      <c r="J1398" s="17" cm="1">
        <f t="array" aca="1" ref="J1398" ca="1">IFERROR(_FV(STable[[#This Row],[Security Name]],"Beta"),0)</f>
        <v>1.7701</v>
      </c>
    </row>
    <row r="1399" spans="1:10" x14ac:dyDescent="0.3">
      <c r="A1399" t="s">
        <v>253</v>
      </c>
      <c r="B1399" t="e" vm="1398">
        <v>#VALUE!</v>
      </c>
      <c r="C1399" t="s">
        <v>3614</v>
      </c>
      <c r="D1399" t="s">
        <v>3678</v>
      </c>
      <c r="E1399">
        <v>3674</v>
      </c>
      <c r="F1399" cm="1">
        <f t="array" aca="1" ref="F1399" ca="1">IFERROR(_FV(STable[[#This Row],[Security Name]],"Market cap",TRUE),_FV(STable[[#This Row],[Security Name]],"Volume average",TRUE)*STable[[#This Row],[Price]])</f>
        <v>20443589208</v>
      </c>
      <c r="G1399" s="4" cm="1">
        <f t="array" aca="1" ref="G1399" ca="1">_FV(STable[[#This Row],[Security Name]],"Price")</f>
        <v>190.26</v>
      </c>
      <c r="H1399" s="1" cm="1">
        <f t="array" aca="1" ref="H1399" ca="1">IFERROR(_FV(STable[[#This Row],[Security Name]],"Change (%)",TRUE),0)</f>
        <v>-7.252999999999999E-3</v>
      </c>
      <c r="I1399" s="17" cm="1">
        <f t="array" aca="1" ref="I1399" ca="1">IFERROR(_FV(STable[[#This Row],[Security Name]],"P/E",TRUE),0)</f>
        <v>13.3911</v>
      </c>
      <c r="J1399" s="17" cm="1">
        <f t="array" aca="1" ref="J1399" ca="1">IFERROR(_FV(STable[[#This Row],[Security Name]],"Beta"),0)</f>
        <v>1.5902000000000001</v>
      </c>
    </row>
    <row r="1400" spans="1:10" x14ac:dyDescent="0.3">
      <c r="A1400" t="s">
        <v>2598</v>
      </c>
      <c r="B1400" t="e" vm="1399">
        <v>#VALUE!</v>
      </c>
      <c r="C1400" t="s">
        <v>3614</v>
      </c>
      <c r="D1400" t="s">
        <v>3678</v>
      </c>
      <c r="E1400">
        <v>3674</v>
      </c>
      <c r="F1400" cm="1">
        <f t="array" aca="1" ref="F1400" ca="1">IFERROR(_FV(STable[[#This Row],[Security Name]],"Market cap",TRUE),_FV(STable[[#This Row],[Security Name]],"Volume average",TRUE)*STable[[#This Row],[Price]])</f>
        <v>1919557029</v>
      </c>
      <c r="G1400" s="4" cm="1">
        <f t="array" aca="1" ref="G1400" ca="1">_FV(STable[[#This Row],[Security Name]],"Price")</f>
        <v>11.005000000000001</v>
      </c>
      <c r="H1400" s="1" cm="1">
        <f t="array" aca="1" ref="H1400" ca="1">IFERROR(_FV(STable[[#This Row],[Security Name]],"Change (%)",TRUE),0)</f>
        <v>-2.3514E-2</v>
      </c>
      <c r="I1400" s="17" cm="1">
        <f t="array" aca="1" ref="I1400" ca="1">IFERROR(_FV(STable[[#This Row],[Security Name]],"P/E",TRUE),0)</f>
        <v>43.774900000000002</v>
      </c>
      <c r="J1400" s="17" cm="1">
        <f t="array" aca="1" ref="J1400" ca="1">IFERROR(_FV(STable[[#This Row],[Security Name]],"Beta"),0)</f>
        <v>2.0133999999999999</v>
      </c>
    </row>
    <row r="1401" spans="1:10" x14ac:dyDescent="0.3">
      <c r="A1401" t="s">
        <v>2506</v>
      </c>
      <c r="B1401" t="e" vm="1400">
        <v>#VALUE!</v>
      </c>
      <c r="C1401" t="s">
        <v>3614</v>
      </c>
      <c r="D1401" t="s">
        <v>3678</v>
      </c>
      <c r="E1401">
        <v>3674</v>
      </c>
      <c r="F1401" cm="1">
        <f t="array" aca="1" ref="F1401" ca="1">IFERROR(_FV(STable[[#This Row],[Security Name]],"Market cap",TRUE),_FV(STable[[#This Row],[Security Name]],"Volume average",TRUE)*STable[[#This Row],[Price]])</f>
        <v>135353753</v>
      </c>
      <c r="G1401" s="4" cm="1">
        <f t="array" aca="1" ref="G1401" ca="1">_FV(STable[[#This Row],[Security Name]],"Price")</f>
        <v>1.46</v>
      </c>
      <c r="H1401" s="1" cm="1">
        <f t="array" aca="1" ref="H1401" ca="1">IFERROR(_FV(STable[[#This Row],[Security Name]],"Change (%)",TRUE),0)</f>
        <v>8.9551999999999993E-2</v>
      </c>
      <c r="I1401" s="17" cm="1">
        <f t="array" aca="1" ref="I1401" ca="1">IFERROR(_FV(STable[[#This Row],[Security Name]],"P/E",TRUE),0)</f>
        <v>6.9260000000000002</v>
      </c>
      <c r="J1401" s="17" cm="1">
        <f t="array" aca="1" ref="J1401" ca="1">IFERROR(_FV(STable[[#This Row],[Security Name]],"Beta"),0)</f>
        <v>-0.27100000000000002</v>
      </c>
    </row>
    <row r="1402" spans="1:10" x14ac:dyDescent="0.3">
      <c r="A1402" t="s">
        <v>1572</v>
      </c>
      <c r="B1402" t="e" vm="1401">
        <v>#VALUE!</v>
      </c>
      <c r="C1402" t="s">
        <v>3614</v>
      </c>
      <c r="D1402" t="s">
        <v>3678</v>
      </c>
      <c r="E1402">
        <v>3674</v>
      </c>
      <c r="F1402" cm="1">
        <f t="array" aca="1" ref="F1402" ca="1">IFERROR(_FV(STable[[#This Row],[Security Name]],"Market cap",TRUE),_FV(STable[[#This Row],[Security Name]],"Volume average",TRUE)*STable[[#This Row],[Price]])</f>
        <v>1657214697</v>
      </c>
      <c r="G1402" s="4" cm="1">
        <f t="array" aca="1" ref="G1402" ca="1">_FV(STable[[#This Row],[Security Name]],"Price")</f>
        <v>47.045000000000002</v>
      </c>
      <c r="H1402" s="1" cm="1">
        <f t="array" aca="1" ref="H1402" ca="1">IFERROR(_FV(STable[[#This Row],[Security Name]],"Change (%)",TRUE),0)</f>
        <v>-4.3216999999999998E-2</v>
      </c>
      <c r="I1402" s="17" cm="1">
        <f t="array" aca="1" ref="I1402" ca="1">IFERROR(_FV(STable[[#This Row],[Security Name]],"P/E",TRUE),0)</f>
        <v>104.96429999999999</v>
      </c>
      <c r="J1402" s="17" cm="1">
        <f t="array" aca="1" ref="J1402" ca="1">IFERROR(_FV(STable[[#This Row],[Security Name]],"Beta"),0)</f>
        <v>1.2137</v>
      </c>
    </row>
    <row r="1403" spans="1:10" x14ac:dyDescent="0.3">
      <c r="A1403" t="s">
        <v>1419</v>
      </c>
      <c r="B1403" t="e" vm="1402">
        <v>#VALUE!</v>
      </c>
      <c r="C1403" t="s">
        <v>3614</v>
      </c>
      <c r="D1403" t="s">
        <v>3678</v>
      </c>
      <c r="E1403">
        <v>3674</v>
      </c>
      <c r="F1403" cm="1">
        <f t="array" aca="1" ref="F1403" ca="1">IFERROR(_FV(STable[[#This Row],[Security Name]],"Market cap",TRUE),_FV(STable[[#This Row],[Security Name]],"Volume average",TRUE)*STable[[#This Row],[Price]])</f>
        <v>340851263850</v>
      </c>
      <c r="G1403" s="4" cm="1">
        <f t="array" aca="1" ref="G1403" ca="1">_FV(STable[[#This Row],[Security Name]],"Price")</f>
        <v>67.885000000000005</v>
      </c>
      <c r="H1403" s="1" cm="1">
        <f t="array" aca="1" ref="H1403" ca="1">IFERROR(_FV(STable[[#This Row],[Security Name]],"Change (%)",TRUE),0)</f>
        <v>-8.9779999999999999E-3</v>
      </c>
      <c r="I1403" s="17" cm="1">
        <f t="array" aca="1" ref="I1403" ca="1">IFERROR(_FV(STable[[#This Row],[Security Name]],"P/E",TRUE),0)</f>
        <v>0</v>
      </c>
      <c r="J1403" s="17" cm="1">
        <f t="array" aca="1" ref="J1403" ca="1">IFERROR(_FV(STable[[#This Row],[Security Name]],"Beta"),0)</f>
        <v>1.6762999999999999</v>
      </c>
    </row>
    <row r="1404" spans="1:10" x14ac:dyDescent="0.3">
      <c r="A1404" t="s">
        <v>1664</v>
      </c>
      <c r="B1404" t="e" vm="1403">
        <v>#VALUE!</v>
      </c>
      <c r="C1404" t="s">
        <v>3614</v>
      </c>
      <c r="D1404" t="s">
        <v>3678</v>
      </c>
      <c r="E1404">
        <v>3674</v>
      </c>
      <c r="F1404" cm="1">
        <f t="array" aca="1" ref="F1404" ca="1">IFERROR(_FV(STable[[#This Row],[Security Name]],"Market cap",TRUE),_FV(STable[[#This Row],[Security Name]],"Volume average",TRUE)*STable[[#This Row],[Price]])</f>
        <v>2698528950</v>
      </c>
      <c r="G1404" s="4" cm="1">
        <f t="array" aca="1" ref="G1404" ca="1">_FV(STable[[#This Row],[Security Name]],"Price")</f>
        <v>21.3</v>
      </c>
      <c r="H1404" s="1" cm="1">
        <f t="array" aca="1" ref="H1404" ca="1">IFERROR(_FV(STable[[#This Row],[Security Name]],"Change (%)",TRUE),0)</f>
        <v>-1.874E-3</v>
      </c>
      <c r="I1404" s="17" cm="1">
        <f t="array" aca="1" ref="I1404" ca="1">IFERROR(_FV(STable[[#This Row],[Security Name]],"P/E",TRUE),0)</f>
        <v>0</v>
      </c>
      <c r="J1404" s="17" cm="1">
        <f t="array" aca="1" ref="J1404" ca="1">IFERROR(_FV(STable[[#This Row],[Security Name]],"Beta"),0)</f>
        <v>0.47789999999999999</v>
      </c>
    </row>
    <row r="1405" spans="1:10" x14ac:dyDescent="0.3">
      <c r="A1405" t="s">
        <v>805</v>
      </c>
      <c r="B1405" t="e" vm="1404">
        <v>#VALUE!</v>
      </c>
      <c r="C1405" t="s">
        <v>3614</v>
      </c>
      <c r="D1405" t="s">
        <v>3678</v>
      </c>
      <c r="E1405">
        <v>3674</v>
      </c>
      <c r="F1405" cm="1">
        <f t="array" aca="1" ref="F1405" ca="1">IFERROR(_FV(STable[[#This Row],[Security Name]],"Market cap",TRUE),_FV(STable[[#This Row],[Security Name]],"Volume average",TRUE)*STable[[#This Row],[Price]])</f>
        <v>16000032860</v>
      </c>
      <c r="G1405" s="4" cm="1">
        <f t="array" aca="1" ref="G1405" ca="1">_FV(STable[[#This Row],[Security Name]],"Price")</f>
        <v>116.9</v>
      </c>
      <c r="H1405" s="1" cm="1">
        <f t="array" aca="1" ref="H1405" ca="1">IFERROR(_FV(STable[[#This Row],[Security Name]],"Change (%)",TRUE),0)</f>
        <v>4.487E-2</v>
      </c>
      <c r="I1405" s="17" cm="1">
        <f t="array" aca="1" ref="I1405" ca="1">IFERROR(_FV(STable[[#This Row],[Security Name]],"P/E",TRUE),0)</f>
        <v>5242.1525000000001</v>
      </c>
      <c r="J1405" s="17" cm="1">
        <f t="array" aca="1" ref="J1405" ca="1">IFERROR(_FV(STable[[#This Row],[Security Name]],"Beta"),0)</f>
        <v>1.6855</v>
      </c>
    </row>
    <row r="1406" spans="1:10" x14ac:dyDescent="0.3">
      <c r="A1406" t="s">
        <v>623</v>
      </c>
      <c r="B1406" t="e" vm="1405">
        <v>#VALUE!</v>
      </c>
      <c r="C1406" t="s">
        <v>3614</v>
      </c>
      <c r="D1406" t="s">
        <v>3678</v>
      </c>
      <c r="E1406">
        <v>3674</v>
      </c>
      <c r="F1406" cm="1">
        <f t="array" aca="1" ref="F1406" ca="1">IFERROR(_FV(STable[[#This Row],[Security Name]],"Market cap",TRUE),_FV(STable[[#This Row],[Security Name]],"Volume average",TRUE)*STable[[#This Row],[Price]])</f>
        <v>42435838068</v>
      </c>
      <c r="G1406" s="4" cm="1">
        <f t="array" aca="1" ref="G1406" ca="1">_FV(STable[[#This Row],[Security Name]],"Price")</f>
        <v>78.42</v>
      </c>
      <c r="H1406" s="1" cm="1">
        <f t="array" aca="1" ref="H1406" ca="1">IFERROR(_FV(STable[[#This Row],[Security Name]],"Change (%)",TRUE),0)</f>
        <v>2.0164000000000001E-2</v>
      </c>
      <c r="I1406" s="17" cm="1">
        <f t="array" aca="1" ref="I1406" ca="1">IFERROR(_FV(STable[[#This Row],[Security Name]],"P/E",TRUE),0)</f>
        <v>0</v>
      </c>
      <c r="J1406" s="17" cm="1">
        <f t="array" aca="1" ref="J1406" ca="1">IFERROR(_FV(STable[[#This Row],[Security Name]],"Beta"),0)</f>
        <v>1.5595000000000001</v>
      </c>
    </row>
    <row r="1407" spans="1:10" x14ac:dyDescent="0.3">
      <c r="A1407" t="s">
        <v>39</v>
      </c>
      <c r="B1407" t="e" vm="1406">
        <v>#VALUE!</v>
      </c>
      <c r="C1407" t="s">
        <v>3614</v>
      </c>
      <c r="D1407" t="s">
        <v>3678</v>
      </c>
      <c r="E1407">
        <v>3674</v>
      </c>
      <c r="F1407" cm="1">
        <f t="array" aca="1" ref="F1407" ca="1">IFERROR(_FV(STable[[#This Row],[Security Name]],"Market cap",TRUE),_FV(STable[[#This Row],[Security Name]],"Volume average",TRUE)*STable[[#This Row],[Price]])</f>
        <v>71980955460</v>
      </c>
      <c r="G1407" s="4" cm="1">
        <f t="array" aca="1" ref="G1407" ca="1">_FV(STable[[#This Row],[Security Name]],"Price")</f>
        <v>1465.47</v>
      </c>
      <c r="H1407" s="1" cm="1">
        <f t="array" aca="1" ref="H1407" ca="1">IFERROR(_FV(STable[[#This Row],[Security Name]],"Change (%)",TRUE),0)</f>
        <v>4.4667000000000005E-2</v>
      </c>
      <c r="I1407" s="17" cm="1">
        <f t="array" aca="1" ref="I1407" ca="1">IFERROR(_FV(STable[[#This Row],[Security Name]],"P/E",TRUE),0)</f>
        <v>113.99290000000001</v>
      </c>
      <c r="J1407" s="17" cm="1">
        <f t="array" aca="1" ref="J1407" ca="1">IFERROR(_FV(STable[[#This Row],[Security Name]],"Beta"),0)</f>
        <v>1.5931999999999999</v>
      </c>
    </row>
    <row r="1408" spans="1:10" x14ac:dyDescent="0.3">
      <c r="A1408" t="s">
        <v>2638</v>
      </c>
      <c r="B1408" t="e" vm="1407">
        <v>#VALUE!</v>
      </c>
      <c r="C1408" t="s">
        <v>3614</v>
      </c>
      <c r="D1408" t="s">
        <v>3678</v>
      </c>
      <c r="E1408">
        <v>3674</v>
      </c>
      <c r="F1408" cm="1">
        <f t="array" aca="1" ref="F1408" ca="1">IFERROR(_FV(STable[[#This Row],[Security Name]],"Market cap",TRUE),_FV(STable[[#This Row],[Security Name]],"Volume average",TRUE)*STable[[#This Row],[Price]])</f>
        <v>287220938</v>
      </c>
      <c r="G1408" s="4" cm="1">
        <f t="array" aca="1" ref="G1408" ca="1">_FV(STable[[#This Row],[Security Name]],"Price")</f>
        <v>12.33</v>
      </c>
      <c r="H1408" s="1" cm="1">
        <f t="array" aca="1" ref="H1408" ca="1">IFERROR(_FV(STable[[#This Row],[Security Name]],"Change (%)",TRUE),0)</f>
        <v>1.6487999999999999E-2</v>
      </c>
      <c r="I1408" s="17" cm="1">
        <f t="array" aca="1" ref="I1408" ca="1">IFERROR(_FV(STable[[#This Row],[Security Name]],"P/E",TRUE),0)</f>
        <v>0</v>
      </c>
      <c r="J1408" s="17" cm="1">
        <f t="array" aca="1" ref="J1408" ca="1">IFERROR(_FV(STable[[#This Row],[Security Name]],"Beta"),0)</f>
        <v>1.1818</v>
      </c>
    </row>
    <row r="1409" spans="1:10" x14ac:dyDescent="0.3">
      <c r="A1409" t="s">
        <v>801</v>
      </c>
      <c r="B1409" t="e" vm="1408">
        <v>#VALUE!</v>
      </c>
      <c r="C1409" t="s">
        <v>3614</v>
      </c>
      <c r="D1409" t="s">
        <v>3678</v>
      </c>
      <c r="E1409">
        <v>3674</v>
      </c>
      <c r="F1409" cm="1">
        <f t="array" aca="1" ref="F1409" ca="1">IFERROR(_FV(STable[[#This Row],[Security Name]],"Market cap",TRUE),_FV(STable[[#This Row],[Security Name]],"Volume average",TRUE)*STable[[#This Row],[Price]])</f>
        <v>121462257870</v>
      </c>
      <c r="G1409" s="4" cm="1">
        <f t="array" aca="1" ref="G1409" ca="1">_FV(STable[[#This Row],[Security Name]],"Price")</f>
        <v>138.9</v>
      </c>
      <c r="H1409" s="1" cm="1">
        <f t="array" aca="1" ref="H1409" ca="1">IFERROR(_FV(STable[[#This Row],[Security Name]],"Change (%)",TRUE),0)</f>
        <v>4.1464000000000001E-2</v>
      </c>
      <c r="I1409" s="17" cm="1">
        <f t="array" aca="1" ref="I1409" ca="1">IFERROR(_FV(STable[[#This Row],[Security Name]],"P/E",TRUE),0)</f>
        <v>45.242800000000003</v>
      </c>
      <c r="J1409" s="17" cm="1">
        <f t="array" aca="1" ref="J1409" ca="1">IFERROR(_FV(STable[[#This Row],[Security Name]],"Beta"),0)</f>
        <v>2.0038</v>
      </c>
    </row>
    <row r="1410" spans="1:10" x14ac:dyDescent="0.3">
      <c r="A1410" t="s">
        <v>574</v>
      </c>
      <c r="B1410" t="e" vm="1409">
        <v>#VALUE!</v>
      </c>
      <c r="C1410" t="s">
        <v>3614</v>
      </c>
      <c r="D1410" t="s">
        <v>3678</v>
      </c>
      <c r="E1410">
        <v>3674</v>
      </c>
      <c r="F1410" cm="1">
        <f t="array" aca="1" ref="F1410" ca="1">IFERROR(_FV(STable[[#This Row],[Security Name]],"Market cap",TRUE),_FV(STable[[#This Row],[Security Name]],"Volume average",TRUE)*STable[[#This Row],[Price]])</f>
        <v>20444887483</v>
      </c>
      <c r="G1410" s="4" cm="1">
        <f t="array" aca="1" ref="G1410" ca="1">_FV(STable[[#This Row],[Security Name]],"Price")</f>
        <v>272.55500000000001</v>
      </c>
      <c r="H1410" s="1" cm="1">
        <f t="array" aca="1" ref="H1410" ca="1">IFERROR(_FV(STable[[#This Row],[Security Name]],"Change (%)",TRUE),0)</f>
        <v>4.2594E-2</v>
      </c>
      <c r="I1410" s="17" cm="1">
        <f t="array" aca="1" ref="I1410" ca="1">IFERROR(_FV(STable[[#This Row],[Security Name]],"P/E",TRUE),0)</f>
        <v>127.2848</v>
      </c>
      <c r="J1410" s="17" cm="1">
        <f t="array" aca="1" ref="J1410" ca="1">IFERROR(_FV(STable[[#This Row],[Security Name]],"Beta"),0)</f>
        <v>1.5508999999999999</v>
      </c>
    </row>
    <row r="1411" spans="1:10" x14ac:dyDescent="0.3">
      <c r="A1411" t="s">
        <v>437</v>
      </c>
      <c r="B1411" t="e" vm="1410">
        <v>#VALUE!</v>
      </c>
      <c r="C1411" t="s">
        <v>3614</v>
      </c>
      <c r="D1411" t="s">
        <v>3678</v>
      </c>
      <c r="E1411">
        <v>3674</v>
      </c>
      <c r="F1411" cm="1">
        <f t="array" aca="1" ref="F1411" ca="1">IFERROR(_FV(STable[[#This Row],[Security Name]],"Market cap",TRUE),_FV(STable[[#This Row],[Security Name]],"Volume average",TRUE)*STable[[#This Row],[Price]])</f>
        <v>516378008486</v>
      </c>
      <c r="G1411" s="4" cm="1">
        <f t="array" aca="1" ref="G1411" ca="1">_FV(STable[[#This Row],[Security Name]],"Price")</f>
        <v>457.88990000000001</v>
      </c>
      <c r="H1411" s="1" cm="1">
        <f t="array" aca="1" ref="H1411" ca="1">IFERROR(_FV(STable[[#This Row],[Security Name]],"Change (%)",TRUE),0)</f>
        <v>1.4430000000000001E-3</v>
      </c>
      <c r="I1411" s="17" cm="1">
        <f t="array" aca="1" ref="I1411" ca="1">IFERROR(_FV(STable[[#This Row],[Security Name]],"P/E",TRUE),0)</f>
        <v>21.617599999999999</v>
      </c>
      <c r="J1411" s="17" cm="1">
        <f t="array" aca="1" ref="J1411" ca="1">IFERROR(_FV(STable[[#This Row],[Security Name]],"Beta"),0)</f>
        <v>1.7756000000000001</v>
      </c>
    </row>
    <row r="1412" spans="1:10" x14ac:dyDescent="0.3">
      <c r="A1412" t="s">
        <v>1834</v>
      </c>
      <c r="B1412" t="e" vm="1411">
        <v>#VALUE!</v>
      </c>
      <c r="C1412" t="s">
        <v>3614</v>
      </c>
      <c r="D1412" t="s">
        <v>3678</v>
      </c>
      <c r="E1412">
        <v>3674</v>
      </c>
      <c r="F1412" cm="1">
        <f t="array" aca="1" ref="F1412" ca="1">IFERROR(_FV(STable[[#This Row],[Security Name]],"Market cap",TRUE),_FV(STable[[#This Row],[Security Name]],"Volume average",TRUE)*STable[[#This Row],[Price]])</f>
        <v>2368047869</v>
      </c>
      <c r="G1412" s="4" cm="1">
        <f t="array" aca="1" ref="G1412" ca="1">_FV(STable[[#This Row],[Security Name]],"Price")</f>
        <v>26.45</v>
      </c>
      <c r="H1412" s="1" cm="1">
        <f t="array" aca="1" ref="H1412" ca="1">IFERROR(_FV(STable[[#This Row],[Security Name]],"Change (%)",TRUE),0)</f>
        <v>0.13276199999999999</v>
      </c>
      <c r="I1412" s="17" cm="1">
        <f t="array" aca="1" ref="I1412" ca="1">IFERROR(_FV(STable[[#This Row],[Security Name]],"P/E",TRUE),0)</f>
        <v>0</v>
      </c>
      <c r="J1412" s="17" cm="1">
        <f t="array" aca="1" ref="J1412" ca="1">IFERROR(_FV(STable[[#This Row],[Security Name]],"Beta"),0)</f>
        <v>1.8413999999999999</v>
      </c>
    </row>
    <row r="1413" spans="1:10" x14ac:dyDescent="0.3">
      <c r="A1413" t="s">
        <v>26</v>
      </c>
      <c r="B1413" t="e" vm="1412">
        <v>#VALUE!</v>
      </c>
      <c r="C1413" t="s">
        <v>3614</v>
      </c>
      <c r="D1413" t="s">
        <v>3678</v>
      </c>
      <c r="E1413">
        <v>3674</v>
      </c>
      <c r="F1413" cm="1">
        <f t="array" aca="1" ref="F1413" ca="1">IFERROR(_FV(STable[[#This Row],[Security Name]],"Market cap",TRUE),_FV(STable[[#This Row],[Security Name]],"Volume average",TRUE)*STable[[#This Row],[Price]])</f>
        <v>4880169000000</v>
      </c>
      <c r="G1413" s="4" cm="1">
        <f t="array" aca="1" ref="G1413" ca="1">_FV(STable[[#This Row],[Security Name]],"Price")</f>
        <v>200.83</v>
      </c>
      <c r="H1413" s="1" cm="1">
        <f t="array" aca="1" ref="H1413" ca="1">IFERROR(_FV(STable[[#This Row],[Security Name]],"Change (%)",TRUE),0)</f>
        <v>1.2503E-2</v>
      </c>
      <c r="I1413" s="17" cm="1">
        <f t="array" aca="1" ref="I1413" ca="1">IFERROR(_FV(STable[[#This Row],[Security Name]],"P/E",TRUE),0)</f>
        <v>40.970700000000001</v>
      </c>
      <c r="J1413" s="17" cm="1">
        <f t="array" aca="1" ref="J1413" ca="1">IFERROR(_FV(STable[[#This Row],[Security Name]],"Beta"),0)</f>
        <v>2.2997000000000001</v>
      </c>
    </row>
    <row r="1414" spans="1:10" x14ac:dyDescent="0.3">
      <c r="A1414" t="s">
        <v>764</v>
      </c>
      <c r="B1414" t="e" vm="1413">
        <v>#VALUE!</v>
      </c>
      <c r="C1414" t="s">
        <v>3614</v>
      </c>
      <c r="D1414" t="s">
        <v>3678</v>
      </c>
      <c r="E1414">
        <v>3674</v>
      </c>
      <c r="F1414" cm="1">
        <f t="array" aca="1" ref="F1414" ca="1">IFERROR(_FV(STable[[#This Row],[Security Name]],"Market cap",TRUE),_FV(STable[[#This Row],[Security Name]],"Volume average",TRUE)*STable[[#This Row],[Price]])</f>
        <v>398703737</v>
      </c>
      <c r="G1414" s="4" cm="1">
        <f t="array" aca="1" ref="G1414" ca="1">_FV(STable[[#This Row],[Security Name]],"Price")</f>
        <v>82.424999999999997</v>
      </c>
      <c r="H1414" s="1" cm="1">
        <f t="array" aca="1" ref="H1414" ca="1">IFERROR(_FV(STable[[#This Row],[Security Name]],"Change (%)",TRUE),0)</f>
        <v>3.3412999999999998E-2</v>
      </c>
      <c r="I1414" s="17" cm="1">
        <f t="array" aca="1" ref="I1414" ca="1">IFERROR(_FV(STable[[#This Row],[Security Name]],"P/E",TRUE),0)</f>
        <v>28.1602</v>
      </c>
      <c r="J1414" s="17" cm="1">
        <f t="array" aca="1" ref="J1414" ca="1">IFERROR(_FV(STable[[#This Row],[Security Name]],"Beta"),0)</f>
        <v>1.278</v>
      </c>
    </row>
    <row r="1415" spans="1:10" x14ac:dyDescent="0.3">
      <c r="A1415" t="s">
        <v>148</v>
      </c>
      <c r="B1415" t="e" vm="1414">
        <v>#VALUE!</v>
      </c>
      <c r="C1415" t="s">
        <v>3614</v>
      </c>
      <c r="D1415" t="s">
        <v>3678</v>
      </c>
      <c r="E1415">
        <v>3674</v>
      </c>
      <c r="F1415" cm="1">
        <f t="array" aca="1" ref="F1415" ca="1">IFERROR(_FV(STable[[#This Row],[Security Name]],"Market cap",TRUE),_FV(STable[[#This Row],[Security Name]],"Volume average",TRUE)*STable[[#This Row],[Price]])</f>
        <v>54289806100</v>
      </c>
      <c r="G1415" s="4" cm="1">
        <f t="array" aca="1" ref="G1415" ca="1">_FV(STable[[#This Row],[Security Name]],"Price")</f>
        <v>214.845</v>
      </c>
      <c r="H1415" s="1" cm="1">
        <f t="array" aca="1" ref="H1415" ca="1">IFERROR(_FV(STable[[#This Row],[Security Name]],"Change (%)",TRUE),0)</f>
        <v>5.2170000000000003E-3</v>
      </c>
      <c r="I1415" s="17" cm="1">
        <f t="array" aca="1" ref="I1415" ca="1">IFERROR(_FV(STable[[#This Row],[Security Name]],"P/E",TRUE),0)</f>
        <v>27.037500000000001</v>
      </c>
      <c r="J1415" s="17" cm="1">
        <f t="array" aca="1" ref="J1415" ca="1">IFERROR(_FV(STable[[#This Row],[Security Name]],"Beta"),0)</f>
        <v>1.4956</v>
      </c>
    </row>
    <row r="1416" spans="1:10" x14ac:dyDescent="0.3">
      <c r="A1416" t="s">
        <v>290</v>
      </c>
      <c r="B1416" t="e" vm="1415">
        <v>#VALUE!</v>
      </c>
      <c r="C1416" t="s">
        <v>3614</v>
      </c>
      <c r="D1416" t="s">
        <v>3866</v>
      </c>
      <c r="E1416">
        <v>3670</v>
      </c>
      <c r="F1416" cm="1">
        <f t="array" aca="1" ref="F1416" ca="1">IFERROR(_FV(STable[[#This Row],[Security Name]],"Market cap",TRUE),_FV(STable[[#This Row],[Security Name]],"Volume average",TRUE)*STable[[#This Row],[Price]])</f>
        <v>4698524412</v>
      </c>
      <c r="G1416" s="4" cm="1">
        <f t="array" aca="1" ref="G1416" ca="1">_FV(STable[[#This Row],[Security Name]],"Price")</f>
        <v>99.76</v>
      </c>
      <c r="H1416" s="1" cm="1">
        <f t="array" aca="1" ref="H1416" ca="1">IFERROR(_FV(STable[[#This Row],[Security Name]],"Change (%)",TRUE),0)</f>
        <v>4.3290000000000004E-3</v>
      </c>
      <c r="I1416" s="17" cm="1">
        <f t="array" aca="1" ref="I1416" ca="1">IFERROR(_FV(STable[[#This Row],[Security Name]],"P/E",TRUE),0)</f>
        <v>19.650600000000001</v>
      </c>
      <c r="J1416" s="17" cm="1">
        <f t="array" aca="1" ref="J1416" ca="1">IFERROR(_FV(STable[[#This Row],[Security Name]],"Beta"),0)</f>
        <v>1.6843999999999999</v>
      </c>
    </row>
    <row r="1417" spans="1:10" x14ac:dyDescent="0.3">
      <c r="A1417" t="s">
        <v>802</v>
      </c>
      <c r="B1417" t="e" vm="1416">
        <v>#VALUE!</v>
      </c>
      <c r="C1417" t="s">
        <v>3614</v>
      </c>
      <c r="D1417" t="s">
        <v>3678</v>
      </c>
      <c r="E1417">
        <v>3674</v>
      </c>
      <c r="F1417" cm="1">
        <f t="array" aca="1" ref="F1417" ca="1">IFERROR(_FV(STable[[#This Row],[Security Name]],"Market cap",TRUE),_FV(STable[[#This Row],[Security Name]],"Volume average",TRUE)*STable[[#This Row],[Price]])</f>
        <v>32445568976</v>
      </c>
      <c r="G1417" s="4" cm="1">
        <f t="array" aca="1" ref="G1417" ca="1">_FV(STable[[#This Row],[Security Name]],"Price")</f>
        <v>82.49</v>
      </c>
      <c r="H1417" s="1" cm="1">
        <f t="array" aca="1" ref="H1417" ca="1">IFERROR(_FV(STable[[#This Row],[Security Name]],"Change (%)",TRUE),0)</f>
        <v>3.2028000000000001E-2</v>
      </c>
      <c r="I1417" s="17" cm="1">
        <f t="array" aca="1" ref="I1417" ca="1">IFERROR(_FV(STable[[#This Row],[Security Name]],"P/E",TRUE),0)</f>
        <v>248.9888</v>
      </c>
      <c r="J1417" s="17" cm="1">
        <f t="array" aca="1" ref="J1417" ca="1">IFERROR(_FV(STable[[#This Row],[Security Name]],"Beta"),0)</f>
        <v>1.6769000000000001</v>
      </c>
    </row>
    <row r="1418" spans="1:10" x14ac:dyDescent="0.3">
      <c r="A1418" t="s">
        <v>321</v>
      </c>
      <c r="B1418" t="e" vm="1417">
        <v>#VALUE!</v>
      </c>
      <c r="C1418" t="s">
        <v>3614</v>
      </c>
      <c r="D1418" t="s">
        <v>3802</v>
      </c>
      <c r="E1418">
        <v>3679</v>
      </c>
      <c r="F1418" cm="1">
        <f t="array" aca="1" ref="F1418" ca="1">IFERROR(_FV(STable[[#This Row],[Security Name]],"Market cap",TRUE),_FV(STable[[#This Row],[Security Name]],"Volume average",TRUE)*STable[[#This Row],[Price]])</f>
        <v>3401367441</v>
      </c>
      <c r="G1418" s="4" cm="1">
        <f t="array" aca="1" ref="G1418" ca="1">_FV(STable[[#This Row],[Security Name]],"Price")</f>
        <v>112.51</v>
      </c>
      <c r="H1418" s="1" cm="1">
        <f t="array" aca="1" ref="H1418" ca="1">IFERROR(_FV(STable[[#This Row],[Security Name]],"Change (%)",TRUE),0)</f>
        <v>1.8742999999999999E-2</v>
      </c>
      <c r="I1418" s="17" cm="1">
        <f t="array" aca="1" ref="I1418" ca="1">IFERROR(_FV(STable[[#This Row],[Security Name]],"P/E",TRUE),0)</f>
        <v>0</v>
      </c>
      <c r="J1418" s="17" cm="1">
        <f t="array" aca="1" ref="J1418" ca="1">IFERROR(_FV(STable[[#This Row],[Security Name]],"Beta"),0)</f>
        <v>1.7213000000000001</v>
      </c>
    </row>
    <row r="1419" spans="1:10" x14ac:dyDescent="0.3">
      <c r="A1419" t="s">
        <v>761</v>
      </c>
      <c r="B1419" t="e" vm="1418">
        <v>#VALUE!</v>
      </c>
      <c r="C1419" t="s">
        <v>3614</v>
      </c>
      <c r="D1419" t="s">
        <v>3678</v>
      </c>
      <c r="E1419">
        <v>3674</v>
      </c>
      <c r="F1419" cm="1">
        <f t="array" aca="1" ref="F1419" ca="1">IFERROR(_FV(STable[[#This Row],[Security Name]],"Market cap",TRUE),_FV(STable[[#This Row],[Security Name]],"Volume average",TRUE)*STable[[#This Row],[Price]])</f>
        <v>3265855360</v>
      </c>
      <c r="G1419" s="4" cm="1">
        <f t="array" aca="1" ref="G1419" ca="1">_FV(STable[[#This Row],[Security Name]],"Price")</f>
        <v>58.84</v>
      </c>
      <c r="H1419" s="1" cm="1">
        <f t="array" aca="1" ref="H1419" ca="1">IFERROR(_FV(STable[[#This Row],[Security Name]],"Change (%)",TRUE),0)</f>
        <v>4.9776999999999995E-2</v>
      </c>
      <c r="I1419" s="17" cm="1">
        <f t="array" aca="1" ref="I1419" ca="1">IFERROR(_FV(STable[[#This Row],[Security Name]],"P/E",TRUE),0)</f>
        <v>149.6439</v>
      </c>
      <c r="J1419" s="17" cm="1">
        <f t="array" aca="1" ref="J1419" ca="1">IFERROR(_FV(STable[[#This Row],[Security Name]],"Beta"),0)</f>
        <v>1.3095000000000001</v>
      </c>
    </row>
    <row r="1420" spans="1:10" x14ac:dyDescent="0.3">
      <c r="A1420" t="s">
        <v>247</v>
      </c>
      <c r="B1420" t="e" vm="1419">
        <v>#VALUE!</v>
      </c>
      <c r="C1420" t="s">
        <v>3614</v>
      </c>
      <c r="D1420" t="s">
        <v>4065</v>
      </c>
      <c r="E1420">
        <v>3663</v>
      </c>
      <c r="F1420" cm="1">
        <f t="array" aca="1" ref="F1420" ca="1">IFERROR(_FV(STable[[#This Row],[Security Name]],"Market cap",TRUE),_FV(STable[[#This Row],[Security Name]],"Volume average",TRUE)*STable[[#This Row],[Price]])</f>
        <v>144919940000</v>
      </c>
      <c r="G1420" s="4" cm="1">
        <f t="array" aca="1" ref="G1420" ca="1">_FV(STable[[#This Row],[Security Name]],"Price")</f>
        <v>135.82</v>
      </c>
      <c r="H1420" s="1" cm="1">
        <f t="array" aca="1" ref="H1420" ca="1">IFERROR(_FV(STable[[#This Row],[Security Name]],"Change (%)",TRUE),0)</f>
        <v>1.0038999999999999E-2</v>
      </c>
      <c r="I1420" s="17" cm="1">
        <f t="array" aca="1" ref="I1420" ca="1">IFERROR(_FV(STable[[#This Row],[Security Name]],"P/E",TRUE),0)</f>
        <v>28.059699999999999</v>
      </c>
      <c r="J1420" s="17" cm="1">
        <f t="array" aca="1" ref="J1420" ca="1">IFERROR(_FV(STable[[#This Row],[Security Name]],"Beta"),0)</f>
        <v>1.2555000000000001</v>
      </c>
    </row>
    <row r="1421" spans="1:10" x14ac:dyDescent="0.3">
      <c r="A1421" t="s">
        <v>605</v>
      </c>
      <c r="B1421" t="e" vm="1420">
        <v>#VALUE!</v>
      </c>
      <c r="C1421" t="s">
        <v>3614</v>
      </c>
      <c r="D1421" t="s">
        <v>3678</v>
      </c>
      <c r="E1421">
        <v>3674</v>
      </c>
      <c r="F1421" cm="1">
        <f t="array" aca="1" ref="F1421" ca="1">IFERROR(_FV(STable[[#This Row],[Security Name]],"Market cap",TRUE),_FV(STable[[#This Row],[Security Name]],"Volume average",TRUE)*STable[[#This Row],[Price]])</f>
        <v>7588886964</v>
      </c>
      <c r="G1421" s="4" cm="1">
        <f t="array" aca="1" ref="G1421" ca="1">_FV(STable[[#This Row],[Security Name]],"Price")</f>
        <v>81.86</v>
      </c>
      <c r="H1421" s="1" cm="1">
        <f t="array" aca="1" ref="H1421" ca="1">IFERROR(_FV(STable[[#This Row],[Security Name]],"Change (%)",TRUE),0)</f>
        <v>1.7130000000000001E-3</v>
      </c>
      <c r="I1421" s="17" cm="1">
        <f t="array" aca="1" ref="I1421" ca="1">IFERROR(_FV(STable[[#This Row],[Security Name]],"P/E",TRUE),0)</f>
        <v>22.5274</v>
      </c>
      <c r="J1421" s="17" cm="1">
        <f t="array" aca="1" ref="J1421" ca="1">IFERROR(_FV(STable[[#This Row],[Security Name]],"Beta"),0)</f>
        <v>1.327</v>
      </c>
    </row>
    <row r="1422" spans="1:10" x14ac:dyDescent="0.3">
      <c r="A1422" t="s">
        <v>2244</v>
      </c>
      <c r="B1422" t="e" vm="1421">
        <v>#VALUE!</v>
      </c>
      <c r="C1422" t="s">
        <v>3614</v>
      </c>
      <c r="D1422" t="s">
        <v>3678</v>
      </c>
      <c r="E1422">
        <v>3674</v>
      </c>
      <c r="F1422" cm="1">
        <f t="array" aca="1" ref="F1422" ca="1">IFERROR(_FV(STable[[#This Row],[Security Name]],"Market cap",TRUE),_FV(STable[[#This Row],[Security Name]],"Volume average",TRUE)*STable[[#This Row],[Price]])</f>
        <v>210430106</v>
      </c>
      <c r="G1422" s="4" cm="1">
        <f t="array" aca="1" ref="G1422" ca="1">_FV(STable[[#This Row],[Security Name]],"Price")</f>
        <v>11.875</v>
      </c>
      <c r="H1422" s="1" cm="1">
        <f t="array" aca="1" ref="H1422" ca="1">IFERROR(_FV(STable[[#This Row],[Security Name]],"Change (%)",TRUE),0)</f>
        <v>-4.2339000000000002E-2</v>
      </c>
      <c r="I1422" s="17" cm="1">
        <f t="array" aca="1" ref="I1422" ca="1">IFERROR(_FV(STable[[#This Row],[Security Name]],"P/E",TRUE),0)</f>
        <v>0</v>
      </c>
      <c r="J1422" s="17" cm="1">
        <f t="array" aca="1" ref="J1422" ca="1">IFERROR(_FV(STable[[#This Row],[Security Name]],"Beta"),0)</f>
        <v>0.77869999999999995</v>
      </c>
    </row>
    <row r="1423" spans="1:10" x14ac:dyDescent="0.3">
      <c r="A1423" t="s">
        <v>940</v>
      </c>
      <c r="B1423" t="e" vm="1422">
        <v>#VALUE!</v>
      </c>
      <c r="C1423" t="s">
        <v>3614</v>
      </c>
      <c r="D1423" t="s">
        <v>3678</v>
      </c>
      <c r="E1423">
        <v>3674</v>
      </c>
      <c r="F1423" cm="1">
        <f t="array" aca="1" ref="F1423" ca="1">IFERROR(_FV(STable[[#This Row],[Security Name]],"Market cap",TRUE),_FV(STable[[#This Row],[Security Name]],"Volume average",TRUE)*STable[[#This Row],[Price]])</f>
        <v>13569678324</v>
      </c>
      <c r="G1423" s="4" cm="1">
        <f t="array" aca="1" ref="G1423" ca="1">_FV(STable[[#This Row],[Security Name]],"Price")</f>
        <v>125.46</v>
      </c>
      <c r="H1423" s="1" cm="1">
        <f t="array" aca="1" ref="H1423" ca="1">IFERROR(_FV(STable[[#This Row],[Security Name]],"Change (%)",TRUE),0)</f>
        <v>4.5239000000000001E-2</v>
      </c>
      <c r="I1423" s="17" cm="1">
        <f t="array" aca="1" ref="I1423" ca="1">IFERROR(_FV(STable[[#This Row],[Security Name]],"P/E",TRUE),0)</f>
        <v>59.411799999999999</v>
      </c>
      <c r="J1423" s="17" cm="1">
        <f t="array" aca="1" ref="J1423" ca="1">IFERROR(_FV(STable[[#This Row],[Security Name]],"Beta"),0)</f>
        <v>1.8212999999999999</v>
      </c>
    </row>
    <row r="1424" spans="1:10" x14ac:dyDescent="0.3">
      <c r="A1424" t="s">
        <v>735</v>
      </c>
      <c r="B1424" t="e" vm="1423">
        <v>#VALUE!</v>
      </c>
      <c r="C1424" t="s">
        <v>3614</v>
      </c>
      <c r="D1424" t="s">
        <v>3678</v>
      </c>
      <c r="E1424">
        <v>3674</v>
      </c>
      <c r="F1424" cm="1">
        <f t="array" aca="1" ref="F1424" ca="1">IFERROR(_FV(STable[[#This Row],[Security Name]],"Market cap",TRUE),_FV(STable[[#This Row],[Security Name]],"Volume average",TRUE)*STable[[#This Row],[Price]])</f>
        <v>4695523683</v>
      </c>
      <c r="G1424" s="4" cm="1">
        <f t="array" aca="1" ref="G1424" ca="1">_FV(STable[[#This Row],[Security Name]],"Price")</f>
        <v>138.16999999999999</v>
      </c>
      <c r="H1424" s="1" cm="1">
        <f t="array" aca="1" ref="H1424" ca="1">IFERROR(_FV(STable[[#This Row],[Security Name]],"Change (%)",TRUE),0)</f>
        <v>8.539999999999999E-3</v>
      </c>
      <c r="I1424" s="17" cm="1">
        <f t="array" aca="1" ref="I1424" ca="1">IFERROR(_FV(STable[[#This Row],[Security Name]],"P/E",TRUE),0)</f>
        <v>38.0047</v>
      </c>
      <c r="J1424" s="17" cm="1">
        <f t="array" aca="1" ref="J1424" ca="1">IFERROR(_FV(STable[[#This Row],[Security Name]],"Beta"),0)</f>
        <v>1.0981000000000001</v>
      </c>
    </row>
    <row r="1425" spans="1:10" x14ac:dyDescent="0.3">
      <c r="A1425" t="s">
        <v>438</v>
      </c>
      <c r="B1425" t="e" vm="1424">
        <v>#VALUE!</v>
      </c>
      <c r="C1425" t="s">
        <v>3614</v>
      </c>
      <c r="D1425" t="s">
        <v>3678</v>
      </c>
      <c r="E1425">
        <v>3674</v>
      </c>
      <c r="F1425" cm="1">
        <f t="array" aca="1" ref="F1425" ca="1">IFERROR(_FV(STable[[#This Row],[Security Name]],"Market cap",TRUE),_FV(STable[[#This Row],[Security Name]],"Volume average",TRUE)*STable[[#This Row],[Price]])</f>
        <v>13146413244</v>
      </c>
      <c r="G1425" s="4" cm="1">
        <f t="array" aca="1" ref="G1425" ca="1">_FV(STable[[#This Row],[Security Name]],"Price")</f>
        <v>498.03</v>
      </c>
      <c r="H1425" s="1" cm="1">
        <f t="array" aca="1" ref="H1425" ca="1">IFERROR(_FV(STable[[#This Row],[Security Name]],"Change (%)",TRUE),0)</f>
        <v>5.8376999999999998E-2</v>
      </c>
      <c r="I1425" s="17" cm="1">
        <f t="array" aca="1" ref="I1425" ca="1">IFERROR(_FV(STable[[#This Row],[Security Name]],"P/E",TRUE),0)</f>
        <v>0</v>
      </c>
      <c r="J1425" s="17" cm="1">
        <f t="array" aca="1" ref="J1425" ca="1">IFERROR(_FV(STable[[#This Row],[Security Name]],"Beta"),0)</f>
        <v>2.7290000000000001</v>
      </c>
    </row>
    <row r="1426" spans="1:10" x14ac:dyDescent="0.3">
      <c r="A1426" t="s">
        <v>2473</v>
      </c>
      <c r="B1426" t="e" vm="1425">
        <v>#VALUE!</v>
      </c>
      <c r="C1426" t="s">
        <v>3614</v>
      </c>
      <c r="D1426" t="s">
        <v>3678</v>
      </c>
      <c r="E1426">
        <v>3674</v>
      </c>
      <c r="F1426" cm="1">
        <f t="array" aca="1" ref="F1426" ca="1">IFERROR(_FV(STable[[#This Row],[Security Name]],"Market cap",TRUE),_FV(STable[[#This Row],[Security Name]],"Volume average",TRUE)*STable[[#This Row],[Price]])</f>
        <v>1610383321</v>
      </c>
      <c r="G1426" s="4" cm="1">
        <f t="array" aca="1" ref="G1426" ca="1">_FV(STable[[#This Row],[Security Name]],"Price")</f>
        <v>32.760100000000001</v>
      </c>
      <c r="H1426" s="1" cm="1">
        <f t="array" aca="1" ref="H1426" ca="1">IFERROR(_FV(STable[[#This Row],[Security Name]],"Change (%)",TRUE),0)</f>
        <v>7.0730000000000003E-3</v>
      </c>
      <c r="I1426" s="17" cm="1">
        <f t="array" aca="1" ref="I1426" ca="1">IFERROR(_FV(STable[[#This Row],[Security Name]],"P/E",TRUE),0)</f>
        <v>12.71</v>
      </c>
      <c r="J1426" s="17" cm="1">
        <f t="array" aca="1" ref="J1426" ca="1">IFERROR(_FV(STable[[#This Row],[Security Name]],"Beta"),0)</f>
        <v>3.4106999999999998</v>
      </c>
    </row>
    <row r="1427" spans="1:10" x14ac:dyDescent="0.3">
      <c r="A1427" t="s">
        <v>432</v>
      </c>
      <c r="B1427" t="e" vm="1426">
        <v>#VALUE!</v>
      </c>
      <c r="C1427" t="s">
        <v>3614</v>
      </c>
      <c r="D1427" t="s">
        <v>3678</v>
      </c>
      <c r="E1427">
        <v>3674</v>
      </c>
      <c r="F1427" cm="1">
        <f t="array" aca="1" ref="F1427" ca="1">IFERROR(_FV(STable[[#This Row],[Security Name]],"Market cap",TRUE),_FV(STable[[#This Row],[Security Name]],"Volume average",TRUE)*STable[[#This Row],[Price]])</f>
        <v>4488368662</v>
      </c>
      <c r="G1427" s="4" cm="1">
        <f t="array" aca="1" ref="G1427" ca="1">_FV(STable[[#This Row],[Security Name]],"Price")</f>
        <v>212.66</v>
      </c>
      <c r="H1427" s="1" cm="1">
        <f t="array" aca="1" ref="H1427" ca="1">IFERROR(_FV(STable[[#This Row],[Security Name]],"Change (%)",TRUE),0)</f>
        <v>1.7899999999999999E-3</v>
      </c>
      <c r="I1427" s="17" cm="1">
        <f t="array" aca="1" ref="I1427" ca="1">IFERROR(_FV(STable[[#This Row],[Security Name]],"P/E",TRUE),0)</f>
        <v>0</v>
      </c>
      <c r="J1427" s="17" cm="1">
        <f t="array" aca="1" ref="J1427" ca="1">IFERROR(_FV(STable[[#This Row],[Security Name]],"Beta"),0)</f>
        <v>1.4226000000000001</v>
      </c>
    </row>
    <row r="1428" spans="1:10" x14ac:dyDescent="0.3">
      <c r="A1428" t="s">
        <v>1234</v>
      </c>
      <c r="B1428" t="e" vm="1427">
        <v>#VALUE!</v>
      </c>
      <c r="C1428" t="s">
        <v>3614</v>
      </c>
      <c r="D1428" t="s">
        <v>3678</v>
      </c>
      <c r="E1428">
        <v>3674</v>
      </c>
      <c r="F1428" cm="1">
        <f t="array" aca="1" ref="F1428" ca="1">IFERROR(_FV(STable[[#This Row],[Security Name]],"Market cap",TRUE),_FV(STable[[#This Row],[Security Name]],"Volume average",TRUE)*STable[[#This Row],[Price]])</f>
        <v>10027572219</v>
      </c>
      <c r="G1428" s="4" cm="1">
        <f t="array" aca="1" ref="G1428" ca="1">_FV(STable[[#This Row],[Security Name]],"Price")</f>
        <v>107.88</v>
      </c>
      <c r="H1428" s="1" cm="1">
        <f t="array" aca="1" ref="H1428" ca="1">IFERROR(_FV(STable[[#This Row],[Security Name]],"Change (%)",TRUE),0)</f>
        <v>5.3103999999999998E-2</v>
      </c>
      <c r="I1428" s="17" cm="1">
        <f t="array" aca="1" ref="I1428" ca="1">IFERROR(_FV(STable[[#This Row],[Security Name]],"P/E",TRUE),0)</f>
        <v>305.78230000000002</v>
      </c>
      <c r="J1428" s="17" cm="1">
        <f t="array" aca="1" ref="J1428" ca="1">IFERROR(_FV(STable[[#This Row],[Security Name]],"Beta"),0)</f>
        <v>2.2044000000000001</v>
      </c>
    </row>
    <row r="1429" spans="1:10" x14ac:dyDescent="0.3">
      <c r="A1429" t="s">
        <v>1195</v>
      </c>
      <c r="B1429" t="e" vm="1428">
        <v>#VALUE!</v>
      </c>
      <c r="C1429" t="s">
        <v>3614</v>
      </c>
      <c r="D1429" t="s">
        <v>3678</v>
      </c>
      <c r="E1429">
        <v>3674</v>
      </c>
      <c r="F1429" cm="1">
        <f t="array" aca="1" ref="F1429" ca="1">IFERROR(_FV(STable[[#This Row],[Security Name]],"Market cap",TRUE),_FV(STable[[#This Row],[Security Name]],"Volume average",TRUE)*STable[[#This Row],[Price]])</f>
        <v>40091847190</v>
      </c>
      <c r="G1429" s="4" cm="1">
        <f t="array" aca="1" ref="G1429" ca="1">_FV(STable[[#This Row],[Security Name]],"Price")</f>
        <v>43.994999999999997</v>
      </c>
      <c r="H1429" s="1" cm="1">
        <f t="array" aca="1" ref="H1429" ca="1">IFERROR(_FV(STable[[#This Row],[Security Name]],"Change (%)",TRUE),0)</f>
        <v>5.8334999999999998E-2</v>
      </c>
      <c r="I1429" s="17" cm="1">
        <f t="array" aca="1" ref="I1429" ca="1">IFERROR(_FV(STable[[#This Row],[Security Name]],"P/E",TRUE),0)</f>
        <v>250.256</v>
      </c>
      <c r="J1429" s="17" cm="1">
        <f t="array" aca="1" ref="J1429" ca="1">IFERROR(_FV(STable[[#This Row],[Security Name]],"Beta"),0)</f>
        <v>1.5994999999999999</v>
      </c>
    </row>
    <row r="1430" spans="1:10" x14ac:dyDescent="0.3">
      <c r="A1430" t="s">
        <v>634</v>
      </c>
      <c r="B1430" t="e" vm="1429">
        <v>#VALUE!</v>
      </c>
      <c r="C1430" t="s">
        <v>3614</v>
      </c>
      <c r="D1430" t="s">
        <v>3678</v>
      </c>
      <c r="E1430">
        <v>3674</v>
      </c>
      <c r="F1430" cm="1">
        <f t="array" aca="1" ref="F1430" ca="1">IFERROR(_FV(STable[[#This Row],[Security Name]],"Market cap",TRUE),_FV(STable[[#This Row],[Security Name]],"Volume average",TRUE)*STable[[#This Row],[Price]])</f>
        <v>8861915628</v>
      </c>
      <c r="G1430" s="4" cm="1">
        <f t="array" aca="1" ref="G1430" ca="1">_FV(STable[[#This Row],[Security Name]],"Price")</f>
        <v>58.92</v>
      </c>
      <c r="H1430" s="1" cm="1">
        <f t="array" aca="1" ref="H1430" ca="1">IFERROR(_FV(STable[[#This Row],[Security Name]],"Change (%)",TRUE),0)</f>
        <v>3.748E-3</v>
      </c>
      <c r="I1430" s="17" cm="1">
        <f t="array" aca="1" ref="I1430" ca="1">IFERROR(_FV(STable[[#This Row],[Security Name]],"P/E",TRUE),0)</f>
        <v>21.6022</v>
      </c>
      <c r="J1430" s="17" cm="1">
        <f t="array" aca="1" ref="J1430" ca="1">IFERROR(_FV(STable[[#This Row],[Security Name]],"Beta"),0)</f>
        <v>1.3325</v>
      </c>
    </row>
    <row r="1431" spans="1:10" x14ac:dyDescent="0.3">
      <c r="A1431" t="s">
        <v>637</v>
      </c>
      <c r="B1431" t="e" vm="1430">
        <v>#VALUE!</v>
      </c>
      <c r="C1431" t="s">
        <v>3614</v>
      </c>
      <c r="D1431" t="s">
        <v>3678</v>
      </c>
      <c r="E1431">
        <v>3674</v>
      </c>
      <c r="F1431" cm="1">
        <f t="array" aca="1" ref="F1431" ca="1">IFERROR(_FV(STable[[#This Row],[Security Name]],"Market cap",TRUE),_FV(STable[[#This Row],[Security Name]],"Volume average",TRUE)*STable[[#This Row],[Price]])</f>
        <v>3125296369</v>
      </c>
      <c r="G1431" s="4" cm="1">
        <f t="array" aca="1" ref="G1431" ca="1">_FV(STable[[#This Row],[Security Name]],"Price")</f>
        <v>80.694999999999993</v>
      </c>
      <c r="H1431" s="1" cm="1">
        <f t="array" aca="1" ref="H1431" ca="1">IFERROR(_FV(STable[[#This Row],[Security Name]],"Change (%)",TRUE),0)</f>
        <v>1.7462999999999999E-2</v>
      </c>
      <c r="I1431" s="17" cm="1">
        <f t="array" aca="1" ref="I1431" ca="1">IFERROR(_FV(STable[[#This Row],[Security Name]],"P/E",TRUE),0)</f>
        <v>0</v>
      </c>
      <c r="J1431" s="17" cm="1">
        <f t="array" aca="1" ref="J1431" ca="1">IFERROR(_FV(STable[[#This Row],[Security Name]],"Beta"),0)</f>
        <v>1.7331000000000001</v>
      </c>
    </row>
    <row r="1432" spans="1:10" x14ac:dyDescent="0.3">
      <c r="A1432" t="s">
        <v>1309</v>
      </c>
      <c r="B1432" t="e" vm="1431">
        <v>#VALUE!</v>
      </c>
      <c r="C1432" t="s">
        <v>3614</v>
      </c>
      <c r="D1432" t="s">
        <v>3678</v>
      </c>
      <c r="E1432">
        <v>3674</v>
      </c>
      <c r="F1432" cm="1">
        <f t="array" aca="1" ref="F1432" ca="1">IFERROR(_FV(STable[[#This Row],[Security Name]],"Market cap",TRUE),_FV(STable[[#This Row],[Security Name]],"Volume average",TRUE)*STable[[#This Row],[Price]])</f>
        <v>24994926740</v>
      </c>
      <c r="G1432" s="4" cm="1">
        <f t="array" aca="1" ref="G1432" ca="1">_FV(STable[[#This Row],[Security Name]],"Price")</f>
        <v>222.11</v>
      </c>
      <c r="H1432" s="1" cm="1">
        <f t="array" aca="1" ref="H1432" ca="1">IFERROR(_FV(STable[[#This Row],[Security Name]],"Change (%)",TRUE),0)</f>
        <v>3.4271999999999997E-2</v>
      </c>
      <c r="I1432" s="17" cm="1">
        <f t="array" aca="1" ref="I1432" ca="1">IFERROR(_FV(STable[[#This Row],[Security Name]],"P/E",TRUE),0)</f>
        <v>114.5487</v>
      </c>
      <c r="J1432" s="17" cm="1">
        <f t="array" aca="1" ref="J1432" ca="1">IFERROR(_FV(STable[[#This Row],[Security Name]],"Beta"),0)</f>
        <v>0.81220000000000003</v>
      </c>
    </row>
    <row r="1433" spans="1:10" x14ac:dyDescent="0.3">
      <c r="A1433" t="s">
        <v>248</v>
      </c>
      <c r="B1433" t="e" vm="1432">
        <v>#VALUE!</v>
      </c>
      <c r="C1433" t="s">
        <v>3614</v>
      </c>
      <c r="D1433" t="s">
        <v>3678</v>
      </c>
      <c r="E1433">
        <v>3674</v>
      </c>
      <c r="F1433" cm="1">
        <f t="array" aca="1" ref="F1433" ca="1">IFERROR(_FV(STable[[#This Row],[Security Name]],"Market cap",TRUE),_FV(STable[[#This Row],[Security Name]],"Volume average",TRUE)*STable[[#This Row],[Price]])</f>
        <v>208846647009</v>
      </c>
      <c r="G1433" s="4" cm="1">
        <f t="array" aca="1" ref="G1433" ca="1">_FV(STable[[#This Row],[Security Name]],"Price")</f>
        <v>229.38499999999999</v>
      </c>
      <c r="H1433" s="1" cm="1">
        <f t="array" aca="1" ref="H1433" ca="1">IFERROR(_FV(STable[[#This Row],[Security Name]],"Change (%)",TRUE),0)</f>
        <v>2.8170999999999998E-2</v>
      </c>
      <c r="I1433" s="17" cm="1">
        <f t="array" aca="1" ref="I1433" ca="1">IFERROR(_FV(STable[[#This Row],[Security Name]],"P/E",TRUE),0)</f>
        <v>41.857799999999997</v>
      </c>
      <c r="J1433" s="17" cm="1">
        <f t="array" aca="1" ref="J1433" ca="1">IFERROR(_FV(STable[[#This Row],[Security Name]],"Beta"),0)</f>
        <v>1.073</v>
      </c>
    </row>
    <row r="1434" spans="1:10" x14ac:dyDescent="0.3">
      <c r="A1434" t="s">
        <v>2168</v>
      </c>
      <c r="B1434" t="e" vm="1433">
        <v>#VALUE!</v>
      </c>
      <c r="C1434" t="s">
        <v>3614</v>
      </c>
      <c r="D1434" t="s">
        <v>3678</v>
      </c>
      <c r="E1434">
        <v>3674</v>
      </c>
      <c r="F1434" cm="1">
        <f t="array" aca="1" ref="F1434" ca="1">IFERROR(_FV(STable[[#This Row],[Security Name]],"Market cap",TRUE),_FV(STable[[#This Row],[Security Name]],"Volume average",TRUE)*STable[[#This Row],[Price]])</f>
        <v>27464600</v>
      </c>
      <c r="G1434" s="4" cm="1">
        <f t="array" aca="1" ref="G1434" ca="1">_FV(STable[[#This Row],[Security Name]],"Price")</f>
        <v>3.8</v>
      </c>
      <c r="H1434" s="1" cm="1">
        <f t="array" aca="1" ref="H1434" ca="1">IFERROR(_FV(STable[[#This Row],[Security Name]],"Change (%)",TRUE),0)</f>
        <v>0</v>
      </c>
      <c r="I1434" s="17" cm="1">
        <f t="array" aca="1" ref="I1434" ca="1">IFERROR(_FV(STable[[#This Row],[Security Name]],"P/E",TRUE),0)</f>
        <v>0</v>
      </c>
      <c r="J1434" s="17" cm="1">
        <f t="array" aca="1" ref="J1434" ca="1">IFERROR(_FV(STable[[#This Row],[Security Name]],"Beta"),0)</f>
        <v>6.4699999999999994E-2</v>
      </c>
    </row>
    <row r="1435" spans="1:10" x14ac:dyDescent="0.3">
      <c r="A1435" t="s">
        <v>630</v>
      </c>
      <c r="B1435" t="e" vm="1434">
        <v>#VALUE!</v>
      </c>
      <c r="C1435" t="s">
        <v>3614</v>
      </c>
      <c r="D1435" t="s">
        <v>4142</v>
      </c>
      <c r="E1435">
        <v>2086</v>
      </c>
      <c r="F1435" cm="1">
        <f t="array" aca="1" ref="F1435" ca="1">IFERROR(_FV(STable[[#This Row],[Security Name]],"Market cap",TRUE),_FV(STable[[#This Row],[Security Name]],"Volume average",TRUE)*STable[[#This Row],[Price]])</f>
        <v>9067147849</v>
      </c>
      <c r="G1435" s="4" cm="1">
        <f t="array" aca="1" ref="G1435" ca="1">_FV(STable[[#This Row],[Security Name]],"Price")</f>
        <v>35.295000000000002</v>
      </c>
      <c r="H1435" s="1" cm="1">
        <f t="array" aca="1" ref="H1435" ca="1">IFERROR(_FV(STable[[#This Row],[Security Name]],"Change (%)",TRUE),0)</f>
        <v>1.2768999999999999E-2</v>
      </c>
      <c r="I1435" s="17" cm="1">
        <f t="array" aca="1" ref="I1435" ca="1">IFERROR(_FV(STable[[#This Row],[Security Name]],"P/E",TRUE),0)</f>
        <v>147.00120000000001</v>
      </c>
      <c r="J1435" s="17" cm="1">
        <f t="array" aca="1" ref="J1435" ca="1">IFERROR(_FV(STable[[#This Row],[Security Name]],"Beta"),0)</f>
        <v>1.0077</v>
      </c>
    </row>
    <row r="1436" spans="1:10" x14ac:dyDescent="0.3">
      <c r="A1436" t="s">
        <v>1580</v>
      </c>
      <c r="B1436" t="e" vm="1435">
        <v>#VALUE!</v>
      </c>
      <c r="C1436" t="s">
        <v>3614</v>
      </c>
      <c r="D1436" t="s">
        <v>25</v>
      </c>
      <c r="E1436">
        <v>2080</v>
      </c>
      <c r="F1436" cm="1">
        <f t="array" aca="1" ref="F1436" ca="1">IFERROR(_FV(STable[[#This Row],[Security Name]],"Market cap",TRUE),_FV(STable[[#This Row],[Security Name]],"Volume average",TRUE)*STable[[#This Row],[Price]])</f>
        <v>2769056066</v>
      </c>
      <c r="G1436" s="4" cm="1">
        <f t="array" aca="1" ref="G1436" ca="1">_FV(STable[[#This Row],[Security Name]],"Price")</f>
        <v>48.51</v>
      </c>
      <c r="H1436" s="1" cm="1">
        <f t="array" aca="1" ref="H1436" ca="1">IFERROR(_FV(STable[[#This Row],[Security Name]],"Change (%)",TRUE),0)</f>
        <v>3.6209999999999997E-3</v>
      </c>
      <c r="I1436" s="17" cm="1">
        <f t="array" aca="1" ref="I1436" ca="1">IFERROR(_FV(STable[[#This Row],[Security Name]],"P/E",TRUE),0)</f>
        <v>40.720199999999998</v>
      </c>
      <c r="J1436" s="17" cm="1">
        <f t="array" aca="1" ref="J1436" ca="1">IFERROR(_FV(STable[[#This Row],[Security Name]],"Beta"),0)</f>
        <v>0.42849999999999999</v>
      </c>
    </row>
    <row r="1437" spans="1:10" x14ac:dyDescent="0.3">
      <c r="A1437" t="s">
        <v>24</v>
      </c>
      <c r="B1437" t="e" vm="1436">
        <v>#VALUE!</v>
      </c>
      <c r="C1437" t="s">
        <v>3614</v>
      </c>
      <c r="D1437" t="s">
        <v>4142</v>
      </c>
      <c r="E1437">
        <v>2086</v>
      </c>
      <c r="F1437" cm="1">
        <f t="array" aca="1" ref="F1437" ca="1">IFERROR(_FV(STable[[#This Row],[Security Name]],"Market cap",TRUE),_FV(STable[[#This Row],[Security Name]],"Volume average",TRUE)*STable[[#This Row],[Price]])</f>
        <v>12619923741</v>
      </c>
      <c r="G1437" s="4" cm="1">
        <f t="array" aca="1" ref="G1437" ca="1">_FV(STable[[#This Row],[Security Name]],"Price")</f>
        <v>189.59</v>
      </c>
      <c r="H1437" s="1" cm="1">
        <f t="array" aca="1" ref="H1437" ca="1">IFERROR(_FV(STable[[#This Row],[Security Name]],"Change (%)",TRUE),0)</f>
        <v>1.8425E-2</v>
      </c>
      <c r="I1437" s="17" cm="1">
        <f t="array" aca="1" ref="I1437" ca="1">IFERROR(_FV(STable[[#This Row],[Security Name]],"P/E",TRUE),0)</f>
        <v>27.8399</v>
      </c>
      <c r="J1437" s="17" cm="1">
        <f t="array" aca="1" ref="J1437" ca="1">IFERROR(_FV(STable[[#This Row],[Security Name]],"Beta"),0)</f>
        <v>0.56210000000000004</v>
      </c>
    </row>
    <row r="1438" spans="1:10" x14ac:dyDescent="0.3">
      <c r="A1438" t="s">
        <v>1106</v>
      </c>
      <c r="B1438" t="e" vm="1437">
        <v>#VALUE!</v>
      </c>
      <c r="C1438" t="s">
        <v>3614</v>
      </c>
      <c r="D1438" t="s">
        <v>4142</v>
      </c>
      <c r="E1438">
        <v>2086</v>
      </c>
      <c r="F1438" cm="1">
        <f t="array" aca="1" ref="F1438" ca="1">IFERROR(_FV(STable[[#This Row],[Security Name]],"Market cap",TRUE),_FV(STable[[#This Row],[Security Name]],"Volume average",TRUE)*STable[[#This Row],[Price]])</f>
        <v>3217667116</v>
      </c>
      <c r="G1438" s="4" cm="1">
        <f t="array" aca="1" ref="G1438" ca="1">_FV(STable[[#This Row],[Security Name]],"Price")</f>
        <v>34.365000000000002</v>
      </c>
      <c r="H1438" s="1" cm="1">
        <f t="array" aca="1" ref="H1438" ca="1">IFERROR(_FV(STable[[#This Row],[Security Name]],"Change (%)",TRUE),0)</f>
        <v>1.7318E-2</v>
      </c>
      <c r="I1438" s="17" cm="1">
        <f t="array" aca="1" ref="I1438" ca="1">IFERROR(_FV(STable[[#This Row],[Security Name]],"P/E",TRUE),0)</f>
        <v>17.297499999999999</v>
      </c>
      <c r="J1438" s="17" cm="1">
        <f t="array" aca="1" ref="J1438" ca="1">IFERROR(_FV(STable[[#This Row],[Security Name]],"Beta"),0)</f>
        <v>0.753</v>
      </c>
    </row>
    <row r="1439" spans="1:10" x14ac:dyDescent="0.3">
      <c r="A1439" t="s">
        <v>1376</v>
      </c>
      <c r="B1439" t="e" vm="1438">
        <v>#VALUE!</v>
      </c>
      <c r="C1439" t="s">
        <v>3614</v>
      </c>
      <c r="D1439" t="s">
        <v>25</v>
      </c>
      <c r="E1439">
        <v>2080</v>
      </c>
      <c r="F1439" cm="1">
        <f t="array" aca="1" ref="F1439" ca="1">IFERROR(_FV(STable[[#This Row],[Security Name]],"Market cap",TRUE),_FV(STable[[#This Row],[Security Name]],"Volume average",TRUE)*STable[[#This Row],[Price]])</f>
        <v>36011442330</v>
      </c>
      <c r="G1439" s="4" cm="1">
        <f t="array" aca="1" ref="G1439" ca="1">_FV(STable[[#This Row],[Security Name]],"Price")</f>
        <v>26.504999999999999</v>
      </c>
      <c r="H1439" s="1" cm="1">
        <f t="array" aca="1" ref="H1439" ca="1">IFERROR(_FV(STable[[#This Row],[Security Name]],"Change (%)",TRUE),0)</f>
        <v>1.7857000000000001E-2</v>
      </c>
      <c r="I1439" s="17" cm="1">
        <f t="array" aca="1" ref="I1439" ca="1">IFERROR(_FV(STable[[#This Row],[Security Name]],"P/E",TRUE),0)</f>
        <v>17.3735</v>
      </c>
      <c r="J1439" s="17" cm="1">
        <f t="array" aca="1" ref="J1439" ca="1">IFERROR(_FV(STable[[#This Row],[Security Name]],"Beta"),0)</f>
        <v>0.33050000000000002</v>
      </c>
    </row>
    <row r="1440" spans="1:10" x14ac:dyDescent="0.3">
      <c r="A1440" t="s">
        <v>902</v>
      </c>
      <c r="B1440" t="e" vm="1439">
        <v>#VALUE!</v>
      </c>
      <c r="C1440" t="s">
        <v>3614</v>
      </c>
      <c r="D1440" t="s">
        <v>25</v>
      </c>
      <c r="E1440">
        <v>2080</v>
      </c>
      <c r="F1440" cm="1">
        <f t="array" aca="1" ref="F1440" ca="1">IFERROR(_FV(STable[[#This Row],[Security Name]],"Market cap",TRUE),_FV(STable[[#This Row],[Security Name]],"Volume average",TRUE)*STable[[#This Row],[Price]])</f>
        <v>326846618437</v>
      </c>
      <c r="G1440" s="4" cm="1">
        <f t="array" aca="1" ref="G1440" ca="1">_FV(STable[[#This Row],[Security Name]],"Price")</f>
        <v>75.9375</v>
      </c>
      <c r="H1440" s="1" cm="1">
        <f t="array" aca="1" ref="H1440" ca="1">IFERROR(_FV(STable[[#This Row],[Security Name]],"Change (%)",TRUE),0)</f>
        <v>1.0076E-2</v>
      </c>
      <c r="I1440" s="17" cm="1">
        <f t="array" aca="1" ref="I1440" ca="1">IFERROR(_FV(STable[[#This Row],[Security Name]],"P/E",TRUE),0)</f>
        <v>24.9877</v>
      </c>
      <c r="J1440" s="17" cm="1">
        <f t="array" aca="1" ref="J1440" ca="1">IFERROR(_FV(STable[[#This Row],[Security Name]],"Beta"),0)</f>
        <v>0.33550000000000002</v>
      </c>
    </row>
    <row r="1441" spans="1:10" x14ac:dyDescent="0.3">
      <c r="A1441" t="s">
        <v>618</v>
      </c>
      <c r="B1441" t="e" vm="1440">
        <v>#VALUE!</v>
      </c>
      <c r="C1441" t="s">
        <v>3614</v>
      </c>
      <c r="D1441" t="s">
        <v>4142</v>
      </c>
      <c r="E1441">
        <v>2086</v>
      </c>
      <c r="F1441" cm="1">
        <f t="array" aca="1" ref="F1441" ca="1">IFERROR(_FV(STable[[#This Row],[Security Name]],"Market cap",TRUE),_FV(STable[[#This Row],[Security Name]],"Volume average",TRUE)*STable[[#This Row],[Price]])</f>
        <v>17064336175</v>
      </c>
      <c r="G1441" s="4" cm="1">
        <f t="array" aca="1" ref="G1441" ca="1">_FV(STable[[#This Row],[Security Name]],"Price")</f>
        <v>103.97</v>
      </c>
      <c r="H1441" s="1" cm="1">
        <f t="array" aca="1" ref="H1441" ca="1">IFERROR(_FV(STable[[#This Row],[Security Name]],"Change (%)",TRUE),0)</f>
        <v>1.355E-2</v>
      </c>
      <c r="I1441" s="17" cm="1">
        <f t="array" aca="1" ref="I1441" ca="1">IFERROR(_FV(STable[[#This Row],[Security Name]],"P/E",TRUE),0)</f>
        <v>0</v>
      </c>
      <c r="J1441" s="17" cm="1">
        <f t="array" aca="1" ref="J1441" ca="1">IFERROR(_FV(STable[[#This Row],[Security Name]],"Beta"),0)</f>
        <v>0.54420000000000002</v>
      </c>
    </row>
    <row r="1442" spans="1:10" x14ac:dyDescent="0.3">
      <c r="A1442" t="s">
        <v>1006</v>
      </c>
      <c r="B1442" t="e" vm="1441">
        <v>#VALUE!</v>
      </c>
      <c r="C1442" t="s">
        <v>3614</v>
      </c>
      <c r="D1442" t="s">
        <v>4142</v>
      </c>
      <c r="E1442">
        <v>2086</v>
      </c>
      <c r="F1442" cm="1">
        <f t="array" aca="1" ref="F1442" ca="1">IFERROR(_FV(STable[[#This Row],[Security Name]],"Market cap",TRUE),_FV(STable[[#This Row],[Security Name]],"Volume average",TRUE)*STable[[#This Row],[Price]])</f>
        <v>74936936780</v>
      </c>
      <c r="G1442" s="4" cm="1">
        <f t="array" aca="1" ref="G1442" ca="1">_FV(STable[[#This Row],[Security Name]],"Price")</f>
        <v>76.63</v>
      </c>
      <c r="H1442" s="1" cm="1">
        <f t="array" aca="1" ref="H1442" ca="1">IFERROR(_FV(STable[[#This Row],[Security Name]],"Change (%)",TRUE),0)</f>
        <v>1.6851999999999999E-2</v>
      </c>
      <c r="I1442" s="17" cm="1">
        <f t="array" aca="1" ref="I1442" ca="1">IFERROR(_FV(STable[[#This Row],[Security Name]],"P/E",TRUE),0)</f>
        <v>39.587699999999998</v>
      </c>
      <c r="J1442" s="17" cm="1">
        <f t="array" aca="1" ref="J1442" ca="1">IFERROR(_FV(STable[[#This Row],[Security Name]],"Beta"),0)</f>
        <v>0.49380000000000002</v>
      </c>
    </row>
    <row r="1443" spans="1:10" x14ac:dyDescent="0.3">
      <c r="A1443" t="s">
        <v>275</v>
      </c>
      <c r="B1443" t="e" vm="1442">
        <v>#VALUE!</v>
      </c>
      <c r="C1443" t="s">
        <v>3614</v>
      </c>
      <c r="D1443" t="s">
        <v>25</v>
      </c>
      <c r="E1443">
        <v>2080</v>
      </c>
      <c r="F1443" cm="1">
        <f t="array" aca="1" ref="F1443" ca="1">IFERROR(_FV(STable[[#This Row],[Security Name]],"Market cap",TRUE),_FV(STable[[#This Row],[Security Name]],"Volume average",TRUE)*STable[[#This Row],[Price]])</f>
        <v>214336348800</v>
      </c>
      <c r="G1443" s="4" cm="1">
        <f t="array" aca="1" ref="G1443" ca="1">_FV(STable[[#This Row],[Security Name]],"Price")</f>
        <v>156.80000000000001</v>
      </c>
      <c r="H1443" s="1" cm="1">
        <f t="array" aca="1" ref="H1443" ca="1">IFERROR(_FV(STable[[#This Row],[Security Name]],"Change (%)",TRUE),0)</f>
        <v>-9.9760000000000005E-3</v>
      </c>
      <c r="I1443" s="17" cm="1">
        <f t="array" aca="1" ref="I1443" ca="1">IFERROR(_FV(STable[[#This Row],[Security Name]],"P/E",TRUE),0)</f>
        <v>26.126799999999999</v>
      </c>
      <c r="J1443" s="17" cm="1">
        <f t="array" aca="1" ref="J1443" ca="1">IFERROR(_FV(STable[[#This Row],[Security Name]],"Beta"),0)</f>
        <v>0.40379999999999999</v>
      </c>
    </row>
    <row r="1444" spans="1:10" x14ac:dyDescent="0.3">
      <c r="A1444" t="s">
        <v>1901</v>
      </c>
      <c r="B1444" t="e" vm="1443">
        <v>#VALUE!</v>
      </c>
      <c r="C1444" t="s">
        <v>3614</v>
      </c>
      <c r="D1444" t="s">
        <v>3705</v>
      </c>
      <c r="E1444">
        <v>3470</v>
      </c>
      <c r="F1444" cm="1">
        <f t="array" aca="1" ref="F1444" ca="1">IFERROR(_FV(STable[[#This Row],[Security Name]],"Market cap",TRUE),_FV(STable[[#This Row],[Security Name]],"Volume average",TRUE)*STable[[#This Row],[Price]])</f>
        <v>77929320</v>
      </c>
      <c r="G1444" s="4" cm="1">
        <f t="array" aca="1" ref="G1444" ca="1">_FV(STable[[#This Row],[Security Name]],"Price")</f>
        <v>8.2100000000000009</v>
      </c>
      <c r="H1444" s="1" cm="1">
        <f t="array" aca="1" ref="H1444" ca="1">IFERROR(_FV(STable[[#This Row],[Security Name]],"Change (%)",TRUE),0)</f>
        <v>1.6088999999999999E-2</v>
      </c>
      <c r="I1444" s="17" cm="1">
        <f t="array" aca="1" ref="I1444" ca="1">IFERROR(_FV(STable[[#This Row],[Security Name]],"P/E",TRUE),0)</f>
        <v>0</v>
      </c>
      <c r="J1444" s="17" cm="1">
        <f t="array" aca="1" ref="J1444" ca="1">IFERROR(_FV(STable[[#This Row],[Security Name]],"Beta"),0)</f>
        <v>0.22170000000000001</v>
      </c>
    </row>
    <row r="1445" spans="1:10" x14ac:dyDescent="0.3">
      <c r="A1445" t="s">
        <v>2712</v>
      </c>
      <c r="B1445" t="e" vm="1444">
        <v>#VALUE!</v>
      </c>
      <c r="C1445" t="s">
        <v>3614</v>
      </c>
      <c r="D1445" t="s">
        <v>4249</v>
      </c>
      <c r="E1445">
        <v>2611</v>
      </c>
      <c r="F1445" cm="1">
        <f t="array" aca="1" ref="F1445" ca="1">IFERROR(_FV(STable[[#This Row],[Security Name]],"Market cap",TRUE),_FV(STable[[#This Row],[Security Name]],"Volume average",TRUE)*STable[[#This Row],[Price]])</f>
        <v>684718671</v>
      </c>
      <c r="G1445" s="4" cm="1">
        <f t="array" aca="1" ref="G1445" ca="1">_FV(STable[[#This Row],[Security Name]],"Price")</f>
        <v>10.16</v>
      </c>
      <c r="H1445" s="1" cm="1">
        <f t="array" aca="1" ref="H1445" ca="1">IFERROR(_FV(STable[[#This Row],[Security Name]],"Change (%)",TRUE),0)</f>
        <v>3.0426000000000002E-2</v>
      </c>
      <c r="I1445" s="17" cm="1">
        <f t="array" ref="I1445">IFERROR(_FV(STable[[#This Row],[Security Name]],"P/E",TRUE),0)</f>
        <v>0</v>
      </c>
      <c r="J1445" s="17" cm="1">
        <f t="array" aca="1" ref="J1445" ca="1">IFERROR(_FV(STable[[#This Row],[Security Name]],"Beta"),0)</f>
        <v>1.9095</v>
      </c>
    </row>
    <row r="1446" spans="1:10" x14ac:dyDescent="0.3">
      <c r="A1446" t="s">
        <v>921</v>
      </c>
      <c r="B1446" t="e" vm="1445">
        <v>#VALUE!</v>
      </c>
      <c r="C1446" t="s">
        <v>3614</v>
      </c>
      <c r="D1446" t="s">
        <v>3945</v>
      </c>
      <c r="E1446">
        <v>3317</v>
      </c>
      <c r="F1446" cm="1">
        <f t="array" aca="1" ref="F1446" ca="1">IFERROR(_FV(STable[[#This Row],[Security Name]],"Market cap",TRUE),_FV(STable[[#This Row],[Security Name]],"Volume average",TRUE)*STable[[#This Row],[Price]])</f>
        <v>22329342512</v>
      </c>
      <c r="G1446" s="4" cm="1">
        <f t="array" aca="1" ref="G1446" ca="1">_FV(STable[[#This Row],[Security Name]],"Price")</f>
        <v>163.63</v>
      </c>
      <c r="H1446" s="1" cm="1">
        <f t="array" aca="1" ref="H1446" ca="1">IFERROR(_FV(STable[[#This Row],[Security Name]],"Change (%)",TRUE),0)</f>
        <v>5.0054999999999995E-2</v>
      </c>
      <c r="I1446" s="17" cm="1">
        <f t="array" aca="1" ref="I1446" ca="1">IFERROR(_FV(STable[[#This Row],[Security Name]],"P/E",TRUE),0)</f>
        <v>57.389899999999997</v>
      </c>
      <c r="J1446" s="17" cm="1">
        <f t="array" aca="1" ref="J1446" ca="1">IFERROR(_FV(STable[[#This Row],[Security Name]],"Beta"),0)</f>
        <v>0.97270000000000001</v>
      </c>
    </row>
    <row r="1447" spans="1:10" x14ac:dyDescent="0.3">
      <c r="A1447" t="s">
        <v>971</v>
      </c>
      <c r="B1447" t="e" vm="1446">
        <v>#VALUE!</v>
      </c>
      <c r="C1447" t="s">
        <v>3614</v>
      </c>
      <c r="D1447" t="s">
        <v>4026</v>
      </c>
      <c r="E1447">
        <v>3312</v>
      </c>
      <c r="F1447" cm="1">
        <f t="array" aca="1" ref="F1447" ca="1">IFERROR(_FV(STable[[#This Row],[Security Name]],"Market cap",TRUE),_FV(STable[[#This Row],[Security Name]],"Volume average",TRUE)*STable[[#This Row],[Price]])</f>
        <v>7336864821</v>
      </c>
      <c r="G1447" s="4" cm="1">
        <f t="array" aca="1" ref="G1447" ca="1">_FV(STable[[#This Row],[Security Name]],"Price")</f>
        <v>66.165000000000006</v>
      </c>
      <c r="H1447" s="1" cm="1">
        <f t="array" aca="1" ref="H1447" ca="1">IFERROR(_FV(STable[[#This Row],[Security Name]],"Change (%)",TRUE),0)</f>
        <v>3.3182000000000003E-2</v>
      </c>
      <c r="I1447" s="17" cm="1">
        <f t="array" aca="1" ref="I1447" ca="1">IFERROR(_FV(STable[[#This Row],[Security Name]],"P/E",TRUE),0)</f>
        <v>17.221900000000002</v>
      </c>
      <c r="J1447" s="17" cm="1">
        <f t="array" aca="1" ref="J1447" ca="1">IFERROR(_FV(STable[[#This Row],[Security Name]],"Beta"),0)</f>
        <v>1.472</v>
      </c>
    </row>
    <row r="1448" spans="1:10" x14ac:dyDescent="0.3">
      <c r="A1448" t="s">
        <v>528</v>
      </c>
      <c r="B1448" t="e" vm="1447">
        <v>#VALUE!</v>
      </c>
      <c r="C1448" t="s">
        <v>3614</v>
      </c>
      <c r="D1448" t="s">
        <v>4026</v>
      </c>
      <c r="E1448">
        <v>3312</v>
      </c>
      <c r="F1448" cm="1">
        <f t="array" aca="1" ref="F1448" ca="1">IFERROR(_FV(STable[[#This Row],[Security Name]],"Market cap",TRUE),_FV(STable[[#This Row],[Security Name]],"Volume average",TRUE)*STable[[#This Row],[Price]])</f>
        <v>22032831544</v>
      </c>
      <c r="G1448" s="4" cm="1">
        <f t="array" aca="1" ref="G1448" ca="1">_FV(STable[[#This Row],[Security Name]],"Price")</f>
        <v>442.34</v>
      </c>
      <c r="H1448" s="1" cm="1">
        <f t="array" aca="1" ref="H1448" ca="1">IFERROR(_FV(STable[[#This Row],[Security Name]],"Change (%)",TRUE),0)</f>
        <v>3.7967000000000001E-2</v>
      </c>
      <c r="I1448" s="17" cm="1">
        <f t="array" aca="1" ref="I1448" ca="1">IFERROR(_FV(STable[[#This Row],[Security Name]],"P/E",TRUE),0)</f>
        <v>51.4056</v>
      </c>
      <c r="J1448" s="17" cm="1">
        <f t="array" aca="1" ref="J1448" ca="1">IFERROR(_FV(STable[[#This Row],[Security Name]],"Beta"),0)</f>
        <v>1.2745</v>
      </c>
    </row>
    <row r="1449" spans="1:10" x14ac:dyDescent="0.3">
      <c r="A1449" t="s">
        <v>1884</v>
      </c>
      <c r="B1449" t="e" vm="1448">
        <v>#VALUE!</v>
      </c>
      <c r="C1449" t="s">
        <v>3614</v>
      </c>
      <c r="D1449" t="s">
        <v>3876</v>
      </c>
      <c r="E1449">
        <v>3310</v>
      </c>
      <c r="F1449" cm="1">
        <f t="array" aca="1" ref="F1449" ca="1">IFERROR(_FV(STable[[#This Row],[Security Name]],"Market cap",TRUE),_FV(STable[[#This Row],[Security Name]],"Volume average",TRUE)*STable[[#This Row],[Price]])</f>
        <v>138260779</v>
      </c>
      <c r="G1449" s="4" cm="1">
        <f t="array" aca="1" ref="G1449" ca="1">_FV(STable[[#This Row],[Security Name]],"Price")</f>
        <v>19.440000000000001</v>
      </c>
      <c r="H1449" s="1" cm="1">
        <f t="array" aca="1" ref="H1449" ca="1">IFERROR(_FV(STable[[#This Row],[Security Name]],"Change (%)",TRUE),0)</f>
        <v>2.6941000000000003E-2</v>
      </c>
      <c r="I1449" s="17" cm="1">
        <f t="array" aca="1" ref="I1449" ca="1">IFERROR(_FV(STable[[#This Row],[Security Name]],"P/E",TRUE),0)</f>
        <v>8.7469000000000001</v>
      </c>
      <c r="J1449" s="17" cm="1">
        <f t="array" aca="1" ref="J1449" ca="1">IFERROR(_FV(STable[[#This Row],[Security Name]],"Beta"),0)</f>
        <v>1.5602</v>
      </c>
    </row>
    <row r="1450" spans="1:10" x14ac:dyDescent="0.3">
      <c r="A1450" t="s">
        <v>298</v>
      </c>
      <c r="B1450" t="e" vm="1449">
        <v>#VALUE!</v>
      </c>
      <c r="C1450" t="s">
        <v>3614</v>
      </c>
      <c r="D1450" t="s">
        <v>4026</v>
      </c>
      <c r="E1450">
        <v>3312</v>
      </c>
      <c r="F1450" cm="1">
        <f t="array" aca="1" ref="F1450" ca="1">IFERROR(_FV(STable[[#This Row],[Security Name]],"Market cap",TRUE),_FV(STable[[#This Row],[Security Name]],"Volume average",TRUE)*STable[[#This Row],[Price]])</f>
        <v>44592907836</v>
      </c>
      <c r="G1450" s="4" cm="1">
        <f t="array" aca="1" ref="G1450" ca="1">_FV(STable[[#This Row],[Security Name]],"Price")</f>
        <v>195.81</v>
      </c>
      <c r="H1450" s="1" cm="1">
        <f t="array" aca="1" ref="H1450" ca="1">IFERROR(_FV(STable[[#This Row],[Security Name]],"Change (%)",TRUE),0)</f>
        <v>2.0641E-2</v>
      </c>
      <c r="I1450" s="17" cm="1">
        <f t="array" aca="1" ref="I1450" ca="1">IFERROR(_FV(STable[[#This Row],[Security Name]],"P/E",TRUE),0)</f>
        <v>25.9909</v>
      </c>
      <c r="J1450" s="17" cm="1">
        <f t="array" aca="1" ref="J1450" ca="1">IFERROR(_FV(STable[[#This Row],[Security Name]],"Beta"),0)</f>
        <v>1.7669999999999999</v>
      </c>
    </row>
    <row r="1451" spans="1:10" x14ac:dyDescent="0.3">
      <c r="A1451" t="s">
        <v>1414</v>
      </c>
      <c r="B1451" t="e" vm="1450">
        <v>#VALUE!</v>
      </c>
      <c r="C1451" t="s">
        <v>3614</v>
      </c>
      <c r="D1451" t="s">
        <v>4026</v>
      </c>
      <c r="E1451">
        <v>3312</v>
      </c>
      <c r="F1451" cm="1">
        <f t="array" aca="1" ref="F1451" ca="1">IFERROR(_FV(STable[[#This Row],[Security Name]],"Market cap",TRUE),_FV(STable[[#This Row],[Security Name]],"Volume average",TRUE)*STable[[#This Row],[Price]])</f>
        <v>5151291255</v>
      </c>
      <c r="G1451" s="4" cm="1">
        <f t="array" aca="1" ref="G1451" ca="1">_FV(STable[[#This Row],[Security Name]],"Price")</f>
        <v>31.05</v>
      </c>
      <c r="H1451" s="1" cm="1">
        <f t="array" aca="1" ref="H1451" ca="1">IFERROR(_FV(STable[[#This Row],[Security Name]],"Change (%)",TRUE),0)</f>
        <v>9.7560000000000008E-3</v>
      </c>
      <c r="I1451" s="17" cm="1">
        <f t="array" aca="1" ref="I1451" ca="1">IFERROR(_FV(STable[[#This Row],[Security Name]],"P/E",TRUE),0)</f>
        <v>59.9176</v>
      </c>
      <c r="J1451" s="17" cm="1">
        <f t="array" aca="1" ref="J1451" ca="1">IFERROR(_FV(STable[[#This Row],[Security Name]],"Beta"),0)</f>
        <v>0.21990000000000001</v>
      </c>
    </row>
    <row r="1452" spans="1:10" x14ac:dyDescent="0.3">
      <c r="A1452" t="s">
        <v>418</v>
      </c>
      <c r="B1452" t="e" vm="1451">
        <v>#VALUE!</v>
      </c>
      <c r="C1452" t="s">
        <v>3614</v>
      </c>
      <c r="D1452" t="s">
        <v>4026</v>
      </c>
      <c r="E1452">
        <v>3312</v>
      </c>
      <c r="F1452" cm="1">
        <f t="array" aca="1" ref="F1452" ca="1">IFERROR(_FV(STable[[#This Row],[Security Name]],"Market cap",TRUE),_FV(STable[[#This Row],[Security Name]],"Volume average",TRUE)*STable[[#This Row],[Price]])</f>
        <v>28997987214</v>
      </c>
      <c r="G1452" s="4" cm="1">
        <f t="array" aca="1" ref="G1452" ca="1">_FV(STable[[#This Row],[Security Name]],"Price")</f>
        <v>200.37</v>
      </c>
      <c r="H1452" s="1" cm="1">
        <f t="array" aca="1" ref="H1452" ca="1">IFERROR(_FV(STable[[#This Row],[Security Name]],"Change (%)",TRUE),0)</f>
        <v>2.3601999999999998E-2</v>
      </c>
      <c r="I1452" s="17" cm="1">
        <f t="array" aca="1" ref="I1452" ca="1">IFERROR(_FV(STable[[#This Row],[Security Name]],"P/E",TRUE),0)</f>
        <v>25.048100000000002</v>
      </c>
      <c r="J1452" s="17" cm="1">
        <f t="array" aca="1" ref="J1452" ca="1">IFERROR(_FV(STable[[#This Row],[Security Name]],"Beta"),0)</f>
        <v>1.3857999999999999</v>
      </c>
    </row>
    <row r="1453" spans="1:10" x14ac:dyDescent="0.3">
      <c r="A1453" t="s">
        <v>2320</v>
      </c>
      <c r="B1453" t="e" vm="1452">
        <v>#VALUE!</v>
      </c>
      <c r="C1453" t="s">
        <v>3614</v>
      </c>
      <c r="D1453" t="s">
        <v>4026</v>
      </c>
      <c r="E1453">
        <v>3312</v>
      </c>
      <c r="F1453" cm="1">
        <f t="array" aca="1" ref="F1453" ca="1">IFERROR(_FV(STable[[#This Row],[Security Name]],"Market cap",TRUE),_FV(STable[[#This Row],[Security Name]],"Volume average",TRUE)*STable[[#This Row],[Price]])</f>
        <v>533243094</v>
      </c>
      <c r="G1453" s="4" cm="1">
        <f t="array" aca="1" ref="G1453" ca="1">_FV(STable[[#This Row],[Security Name]],"Price")</f>
        <v>6.2850000000000001</v>
      </c>
      <c r="H1453" s="1" cm="1">
        <f t="array" aca="1" ref="H1453" ca="1">IFERROR(_FV(STable[[#This Row],[Security Name]],"Change (%)",TRUE),0)</f>
        <v>2.392E-3</v>
      </c>
      <c r="I1453" s="17" cm="1">
        <f t="array" aca="1" ref="I1453" ca="1">IFERROR(_FV(STable[[#This Row],[Security Name]],"P/E",TRUE),0)</f>
        <v>0</v>
      </c>
      <c r="J1453" s="17" cm="1">
        <f t="array" aca="1" ref="J1453" ca="1">IFERROR(_FV(STable[[#This Row],[Security Name]],"Beta"),0)</f>
        <v>0.82630000000000003</v>
      </c>
    </row>
    <row r="1454" spans="1:10" x14ac:dyDescent="0.3">
      <c r="A1454" t="s">
        <v>1348</v>
      </c>
      <c r="B1454" t="e" vm="1453">
        <v>#VALUE!</v>
      </c>
      <c r="C1454" t="s">
        <v>3614</v>
      </c>
      <c r="D1454" t="s">
        <v>3876</v>
      </c>
      <c r="E1454">
        <v>3310</v>
      </c>
      <c r="F1454" cm="1">
        <f t="array" aca="1" ref="F1454" ca="1">IFERROR(_FV(STable[[#This Row],[Security Name]],"Market cap",TRUE),_FV(STable[[#This Row],[Security Name]],"Volume average",TRUE)*STable[[#This Row],[Price]])</f>
        <v>1734528447</v>
      </c>
      <c r="G1454" s="4" cm="1">
        <f t="array" aca="1" ref="G1454" ca="1">_FV(STable[[#This Row],[Security Name]],"Price")</f>
        <v>34.14</v>
      </c>
      <c r="H1454" s="1" cm="1">
        <f t="array" aca="1" ref="H1454" ca="1">IFERROR(_FV(STable[[#This Row],[Security Name]],"Change (%)",TRUE),0)</f>
        <v>5.8932999999999999E-2</v>
      </c>
      <c r="I1454" s="17" cm="1">
        <f t="array" aca="1" ref="I1454" ca="1">IFERROR(_FV(STable[[#This Row],[Security Name]],"P/E",TRUE),0)</f>
        <v>13.853300000000001</v>
      </c>
      <c r="J1454" s="17" cm="1">
        <f t="array" aca="1" ref="J1454" ca="1">IFERROR(_FV(STable[[#This Row],[Security Name]],"Beta"),0)</f>
        <v>1.883</v>
      </c>
    </row>
    <row r="1455" spans="1:10" x14ac:dyDescent="0.3">
      <c r="A1455" t="s">
        <v>2481</v>
      </c>
      <c r="B1455" t="e" vm="1454">
        <v>#VALUE!</v>
      </c>
      <c r="C1455" t="s">
        <v>3614</v>
      </c>
      <c r="D1455" t="s">
        <v>3678</v>
      </c>
      <c r="E1455">
        <v>3674</v>
      </c>
      <c r="F1455" cm="1">
        <f t="array" aca="1" ref="F1455" ca="1">IFERROR(_FV(STable[[#This Row],[Security Name]],"Market cap",TRUE),_FV(STable[[#This Row],[Security Name]],"Volume average",TRUE)*STable[[#This Row],[Price]])</f>
        <v>1003007755</v>
      </c>
      <c r="G1455" s="4" cm="1">
        <f t="array" aca="1" ref="G1455" ca="1">_FV(STable[[#This Row],[Security Name]],"Price")</f>
        <v>22.06</v>
      </c>
      <c r="H1455" s="1" cm="1">
        <f t="array" aca="1" ref="H1455" ca="1">IFERROR(_FV(STable[[#This Row],[Security Name]],"Change (%)",TRUE),0)</f>
        <v>2.5093000000000001E-2</v>
      </c>
      <c r="I1455" s="17" cm="1">
        <f t="array" aca="1" ref="I1455" ca="1">IFERROR(_FV(STable[[#This Row],[Security Name]],"P/E",TRUE),0)</f>
        <v>0</v>
      </c>
      <c r="J1455" s="17" cm="1">
        <f t="array" aca="1" ref="J1455" ca="1">IFERROR(_FV(STable[[#This Row],[Security Name]],"Beta"),0)</f>
        <v>1.5528</v>
      </c>
    </row>
    <row r="1456" spans="1:10" x14ac:dyDescent="0.3">
      <c r="A1456" t="s">
        <v>1597</v>
      </c>
      <c r="B1456" t="e" vm="1455">
        <v>#VALUE!</v>
      </c>
      <c r="C1456" t="s">
        <v>3614</v>
      </c>
      <c r="D1456" t="s">
        <v>686</v>
      </c>
      <c r="E1456">
        <v>2750</v>
      </c>
      <c r="F1456" cm="1">
        <f t="array" aca="1" ref="F1456" ca="1">IFERROR(_FV(STable[[#This Row],[Security Name]],"Market cap",TRUE),_FV(STable[[#This Row],[Security Name]],"Volume average",TRUE)*STable[[#This Row],[Price]])</f>
        <v>214025285</v>
      </c>
      <c r="G1456" s="4" cm="1">
        <f t="array" aca="1" ref="G1456" ca="1">_FV(STable[[#This Row],[Security Name]],"Price")</f>
        <v>18.677499999999998</v>
      </c>
      <c r="H1456" s="1" cm="1">
        <f t="array" aca="1" ref="H1456" ca="1">IFERROR(_FV(STable[[#This Row],[Security Name]],"Change (%)",TRUE),0)</f>
        <v>4.4019000000000003E-2</v>
      </c>
      <c r="I1456" s="17" cm="1">
        <f t="array" aca="1" ref="I1456" ca="1">IFERROR(_FV(STable[[#This Row],[Security Name]],"P/E",TRUE),0)</f>
        <v>14.8872</v>
      </c>
      <c r="J1456" s="17" cm="1">
        <f t="array" aca="1" ref="J1456" ca="1">IFERROR(_FV(STable[[#This Row],[Security Name]],"Beta"),0)</f>
        <v>1.091</v>
      </c>
    </row>
    <row r="1457" spans="1:10" x14ac:dyDescent="0.3">
      <c r="A1457" t="s">
        <v>2734</v>
      </c>
      <c r="B1457" t="e" vm="1456">
        <v>#VALUE!</v>
      </c>
      <c r="C1457" t="s">
        <v>3614</v>
      </c>
      <c r="D1457" t="s">
        <v>4180</v>
      </c>
      <c r="E1457">
        <v>2211</v>
      </c>
      <c r="F1457" cm="1">
        <f t="array" aca="1" ref="F1457" ca="1">IFERROR(_FV(STable[[#This Row],[Security Name]],"Market cap",TRUE),_FV(STable[[#This Row],[Security Name]],"Volume average",TRUE)*STable[[#This Row],[Price]])</f>
        <v>39381245</v>
      </c>
      <c r="G1457" s="4" cm="1">
        <f t="array" aca="1" ref="G1457" ca="1">_FV(STable[[#This Row],[Security Name]],"Price")</f>
        <v>3.11</v>
      </c>
      <c r="H1457" s="1" cm="1">
        <f t="array" aca="1" ref="H1457" ca="1">IFERROR(_FV(STable[[#This Row],[Security Name]],"Change (%)",TRUE),0)</f>
        <v>2.9801000000000001E-2</v>
      </c>
      <c r="I1457" s="17" cm="1">
        <f t="array" aca="1" ref="I1457" ca="1">IFERROR(_FV(STable[[#This Row],[Security Name]],"P/E",TRUE),0)</f>
        <v>0</v>
      </c>
      <c r="J1457" s="17" cm="1">
        <f t="array" aca="1" ref="J1457" ca="1">IFERROR(_FV(STable[[#This Row],[Security Name]],"Beta"),0)</f>
        <v>1.1735</v>
      </c>
    </row>
    <row r="1458" spans="1:10" x14ac:dyDescent="0.3">
      <c r="A1458" t="s">
        <v>2620</v>
      </c>
      <c r="B1458" t="e" vm="1457">
        <v>#VALUE!</v>
      </c>
      <c r="C1458" t="s">
        <v>3614</v>
      </c>
      <c r="D1458" t="s">
        <v>4158</v>
      </c>
      <c r="E1458">
        <v>2200</v>
      </c>
      <c r="F1458" cm="1">
        <f t="array" aca="1" ref="F1458" ca="1">IFERROR(_FV(STable[[#This Row],[Security Name]],"Market cap",TRUE),_FV(STable[[#This Row],[Security Name]],"Volume average",TRUE)*STable[[#This Row],[Price]])</f>
        <v>69586032</v>
      </c>
      <c r="G1458" s="4" cm="1">
        <f t="array" aca="1" ref="G1458" ca="1">_FV(STable[[#This Row],[Security Name]],"Price")</f>
        <v>3.7450000000000001</v>
      </c>
      <c r="H1458" s="1" cm="1">
        <f t="array" aca="1" ref="H1458" ca="1">IFERROR(_FV(STable[[#This Row],[Security Name]],"Change (%)",TRUE),0)</f>
        <v>4.0210000000000003E-3</v>
      </c>
      <c r="I1458" s="17" cm="1">
        <f t="array" aca="1" ref="I1458" ca="1">IFERROR(_FV(STable[[#This Row],[Security Name]],"P/E",TRUE),0)</f>
        <v>0</v>
      </c>
      <c r="J1458" s="17" cm="1">
        <f t="array" aca="1" ref="J1458" ca="1">IFERROR(_FV(STable[[#This Row],[Security Name]],"Beta"),0)</f>
        <v>0.75309999999999999</v>
      </c>
    </row>
    <row r="1459" spans="1:10" x14ac:dyDescent="0.3">
      <c r="A1459" t="s">
        <v>2180</v>
      </c>
      <c r="B1459" t="e" vm="1458">
        <v>#VALUE!</v>
      </c>
      <c r="C1459" t="s">
        <v>3614</v>
      </c>
      <c r="D1459" t="s">
        <v>4115</v>
      </c>
      <c r="E1459">
        <v>3011</v>
      </c>
      <c r="F1459" cm="1">
        <f t="array" aca="1" ref="F1459" ca="1">IFERROR(_FV(STable[[#This Row],[Security Name]],"Market cap",TRUE),_FV(STable[[#This Row],[Security Name]],"Volume average",TRUE)*STable[[#This Row],[Price]])</f>
        <v>2024244018</v>
      </c>
      <c r="G1459" s="4" cm="1">
        <f t="array" aca="1" ref="G1459" ca="1">_FV(STable[[#This Row],[Security Name]],"Price")</f>
        <v>7.0650000000000004</v>
      </c>
      <c r="H1459" s="1" cm="1">
        <f t="array" aca="1" ref="H1459" ca="1">IFERROR(_FV(STable[[#This Row],[Security Name]],"Change (%)",TRUE),0)</f>
        <v>7.2079000000000004E-2</v>
      </c>
      <c r="I1459" s="17" cm="1">
        <f t="array" aca="1" ref="I1459" ca="1">IFERROR(_FV(STable[[#This Row],[Security Name]],"P/E",TRUE),0)</f>
        <v>0</v>
      </c>
      <c r="J1459" s="17" cm="1">
        <f t="array" aca="1" ref="J1459" ca="1">IFERROR(_FV(STable[[#This Row],[Security Name]],"Beta"),0)</f>
        <v>1.1593</v>
      </c>
    </row>
    <row r="1460" spans="1:10" x14ac:dyDescent="0.3">
      <c r="A1460" t="s">
        <v>1433</v>
      </c>
      <c r="B1460" t="e" vm="1459">
        <v>#VALUE!</v>
      </c>
      <c r="C1460" t="s">
        <v>3614</v>
      </c>
      <c r="D1460" t="s">
        <v>4183</v>
      </c>
      <c r="E1460">
        <v>2111</v>
      </c>
      <c r="F1460" cm="1">
        <f t="array" aca="1" ref="F1460" ca="1">IFERROR(_FV(STable[[#This Row],[Security Name]],"Market cap",TRUE),_FV(STable[[#This Row],[Security Name]],"Volume average",TRUE)*STable[[#This Row],[Price]])</f>
        <v>122676698500</v>
      </c>
      <c r="G1460" s="4" cm="1">
        <f t="array" aca="1" ref="G1460" ca="1">_FV(STable[[#This Row],[Security Name]],"Price")</f>
        <v>56.5</v>
      </c>
      <c r="H1460" s="1" cm="1">
        <f t="array" aca="1" ref="H1460" ca="1">IFERROR(_FV(STable[[#This Row],[Security Name]],"Change (%)",TRUE),0)</f>
        <v>6.4129999999999994E-3</v>
      </c>
      <c r="I1460" s="17" cm="1">
        <f t="array" aca="1" ref="I1460" ca="1">IFERROR(_FV(STable[[#This Row],[Security Name]],"P/E",TRUE),0)</f>
        <v>11.8827</v>
      </c>
      <c r="J1460" s="17" cm="1">
        <f t="array" aca="1" ref="J1460" ca="1">IFERROR(_FV(STable[[#This Row],[Security Name]],"Beta"),0)</f>
        <v>0.29970000000000002</v>
      </c>
    </row>
    <row r="1461" spans="1:10" x14ac:dyDescent="0.3">
      <c r="A1461" t="s">
        <v>2574</v>
      </c>
      <c r="B1461" t="e" vm="1460">
        <v>#VALUE!</v>
      </c>
      <c r="C1461" t="s">
        <v>3614</v>
      </c>
      <c r="D1461" t="s">
        <v>4183</v>
      </c>
      <c r="E1461">
        <v>2111</v>
      </c>
      <c r="F1461" cm="1">
        <f t="array" aca="1" ref="F1461" ca="1">IFERROR(_FV(STable[[#This Row],[Security Name]],"Market cap",TRUE),_FV(STable[[#This Row],[Security Name]],"Volume average",TRUE)*STable[[#This Row],[Price]])</f>
        <v>104840443</v>
      </c>
      <c r="G1461" s="4" cm="1">
        <f t="array" aca="1" ref="G1461" ca="1">_FV(STable[[#This Row],[Security Name]],"Price")</f>
        <v>1.83</v>
      </c>
      <c r="H1461" s="1" cm="1">
        <f t="array" aca="1" ref="H1461" ca="1">IFERROR(_FV(STable[[#This Row],[Security Name]],"Change (%)",TRUE),0)</f>
        <v>-3.1745999999999996E-2</v>
      </c>
      <c r="I1461" s="17" cm="1">
        <f t="array" aca="1" ref="I1461" ca="1">IFERROR(_FV(STable[[#This Row],[Security Name]],"P/E",TRUE),0)</f>
        <v>0</v>
      </c>
      <c r="J1461" s="17" cm="1">
        <f t="array" aca="1" ref="J1461" ca="1">IFERROR(_FV(STable[[#This Row],[Security Name]],"Beta"),0)</f>
        <v>0.85499999999999998</v>
      </c>
    </row>
    <row r="1462" spans="1:10" x14ac:dyDescent="0.3">
      <c r="A1462" t="s">
        <v>1119</v>
      </c>
      <c r="B1462" t="e" vm="1461">
        <v>#VALUE!</v>
      </c>
      <c r="C1462" t="s">
        <v>3614</v>
      </c>
      <c r="D1462" t="s">
        <v>4183</v>
      </c>
      <c r="E1462">
        <v>2111</v>
      </c>
      <c r="F1462" cm="1">
        <f t="array" aca="1" ref="F1462" ca="1">IFERROR(_FV(STable[[#This Row],[Security Name]],"Market cap",TRUE),_FV(STable[[#This Row],[Security Name]],"Volume average",TRUE)*STable[[#This Row],[Price]])</f>
        <v>107757970149</v>
      </c>
      <c r="G1462" s="4" cm="1">
        <f t="array" aca="1" ref="G1462" ca="1">_FV(STable[[#This Row],[Security Name]],"Price")</f>
        <v>64.474999999999994</v>
      </c>
      <c r="H1462" s="1" cm="1">
        <f t="array" aca="1" ref="H1462" ca="1">IFERROR(_FV(STable[[#This Row],[Security Name]],"Change (%)",TRUE),0)</f>
        <v>-7.1599999999999997E-3</v>
      </c>
      <c r="I1462" s="17" cm="1">
        <f t="array" aca="1" ref="I1462" ca="1">IFERROR(_FV(STable[[#This Row],[Security Name]],"P/E",TRUE),0)</f>
        <v>15.661799999999999</v>
      </c>
      <c r="J1462" s="17" cm="1">
        <f t="array" aca="1" ref="J1462" ca="1">IFERROR(_FV(STable[[#This Row],[Security Name]],"Beta"),0)</f>
        <v>0.44929999999999998</v>
      </c>
    </row>
    <row r="1463" spans="1:10" x14ac:dyDescent="0.3">
      <c r="A1463" t="s">
        <v>599</v>
      </c>
      <c r="B1463" t="e" vm="1462">
        <v>#VALUE!</v>
      </c>
      <c r="C1463" t="s">
        <v>3614</v>
      </c>
      <c r="D1463" t="s">
        <v>4183</v>
      </c>
      <c r="E1463">
        <v>2111</v>
      </c>
      <c r="F1463" cm="1">
        <f t="array" aca="1" ref="F1463" ca="1">IFERROR(_FV(STable[[#This Row],[Security Name]],"Market cap",TRUE),_FV(STable[[#This Row],[Security Name]],"Volume average",TRUE)*STable[[#This Row],[Price]])</f>
        <v>245904863400</v>
      </c>
      <c r="G1463" s="4" cm="1">
        <f t="array" aca="1" ref="G1463" ca="1">_FV(STable[[#This Row],[Security Name]],"Price")</f>
        <v>157.78</v>
      </c>
      <c r="H1463" s="1" cm="1">
        <f t="array" aca="1" ref="H1463" ca="1">IFERROR(_FV(STable[[#This Row],[Security Name]],"Change (%)",TRUE),0)</f>
        <v>9.8569999999999994E-3</v>
      </c>
      <c r="I1463" s="17" cm="1">
        <f t="array" aca="1" ref="I1463" ca="1">IFERROR(_FV(STable[[#This Row],[Security Name]],"P/E",TRUE),0)</f>
        <v>21.723199999999999</v>
      </c>
      <c r="J1463" s="17" cm="1">
        <f t="array" aca="1" ref="J1463" ca="1">IFERROR(_FV(STable[[#This Row],[Security Name]],"Beta"),0)</f>
        <v>0.37869999999999998</v>
      </c>
    </row>
    <row r="1464" spans="1:10" x14ac:dyDescent="0.3">
      <c r="A1464" t="s">
        <v>2131</v>
      </c>
      <c r="B1464" t="e" vm="1463">
        <v>#VALUE!</v>
      </c>
      <c r="C1464" t="s">
        <v>3635</v>
      </c>
      <c r="D1464" t="s">
        <v>4238</v>
      </c>
      <c r="E1464">
        <v>6510</v>
      </c>
      <c r="F1464" cm="1">
        <f t="array" aca="1" ref="F1464" ca="1">IFERROR(_FV(STable[[#This Row],[Security Name]],"Market cap",TRUE),_FV(STable[[#This Row],[Security Name]],"Volume average",TRUE)*STable[[#This Row],[Price]])</f>
        <v>376033606</v>
      </c>
      <c r="G1464" s="4" cm="1">
        <f t="array" aca="1" ref="G1464" ca="1">_FV(STable[[#This Row],[Security Name]],"Price")</f>
        <v>12.2622</v>
      </c>
      <c r="H1464" s="1" cm="1">
        <f t="array" aca="1" ref="H1464" ca="1">IFERROR(_FV(STable[[#This Row],[Security Name]],"Change (%)",TRUE),0)</f>
        <v>5.0980000000000001E-3</v>
      </c>
      <c r="I1464" s="17" cm="1">
        <f t="array" ref="I1464">IFERROR(_FV(STable[[#This Row],[Security Name]],"P/E",TRUE),0)</f>
        <v>0</v>
      </c>
      <c r="J1464" s="17" cm="1">
        <f t="array" aca="1" ref="J1464" ca="1">IFERROR(_FV(STable[[#This Row],[Security Name]],"Beta"),0)</f>
        <v>0.69589999999999996</v>
      </c>
    </row>
    <row r="1465" spans="1:10" x14ac:dyDescent="0.3">
      <c r="A1465" t="s">
        <v>2352</v>
      </c>
      <c r="B1465" t="e" vm="1464">
        <v>#VALUE!</v>
      </c>
      <c r="C1465" t="s">
        <v>3635</v>
      </c>
      <c r="D1465" t="s">
        <v>34</v>
      </c>
      <c r="E1465">
        <v>6500</v>
      </c>
      <c r="F1465" cm="1">
        <f t="array" aca="1" ref="F1465" ca="1">IFERROR(_FV(STable[[#This Row],[Security Name]],"Market cap",TRUE),_FV(STable[[#This Row],[Security Name]],"Volume average",TRUE)*STable[[#This Row],[Price]])</f>
        <v>734834804</v>
      </c>
      <c r="G1465" s="4" cm="1">
        <f t="array" aca="1" ref="G1465" ca="1">_FV(STable[[#This Row],[Security Name]],"Price")</f>
        <v>11.545</v>
      </c>
      <c r="H1465" s="1" cm="1">
        <f t="array" aca="1" ref="H1465" ca="1">IFERROR(_FV(STable[[#This Row],[Security Name]],"Change (%)",TRUE),0)</f>
        <v>-5.5989999999999998E-3</v>
      </c>
      <c r="I1465" s="17" cm="1">
        <f t="array" aca="1" ref="I1465" ca="1">IFERROR(_FV(STable[[#This Row],[Security Name]],"P/E",TRUE),0)</f>
        <v>4.9108999999999998</v>
      </c>
      <c r="J1465" s="17" cm="1">
        <f t="array" aca="1" ref="J1465" ca="1">IFERROR(_FV(STable[[#This Row],[Security Name]],"Beta"),0)</f>
        <v>0.76800000000000002</v>
      </c>
    </row>
    <row r="1466" spans="1:10" x14ac:dyDescent="0.3">
      <c r="A1466" t="s">
        <v>2283</v>
      </c>
      <c r="B1466" t="e" vm="1465">
        <v>#VALUE!</v>
      </c>
      <c r="C1466" t="s">
        <v>3635</v>
      </c>
      <c r="D1466" t="s">
        <v>34</v>
      </c>
      <c r="E1466">
        <v>6500</v>
      </c>
      <c r="F1466" cm="1">
        <f t="array" aca="1" ref="F1466" ca="1">IFERROR(_FV(STable[[#This Row],[Security Name]],"Market cap",TRUE),_FV(STable[[#This Row],[Security Name]],"Volume average",TRUE)*STable[[#This Row],[Price]])</f>
        <v>837012467</v>
      </c>
      <c r="G1466" s="4" cm="1">
        <f t="array" aca="1" ref="G1466" ca="1">_FV(STable[[#This Row],[Security Name]],"Price")</f>
        <v>10.99</v>
      </c>
      <c r="H1466" s="1" cm="1">
        <f t="array" aca="1" ref="H1466" ca="1">IFERROR(_FV(STable[[#This Row],[Security Name]],"Change (%)",TRUE),0)</f>
        <v>2.2326000000000002E-2</v>
      </c>
      <c r="I1466" s="17" cm="1">
        <f t="array" aca="1" ref="I1466" ca="1">IFERROR(_FV(STable[[#This Row],[Security Name]],"P/E",TRUE),0)</f>
        <v>0</v>
      </c>
      <c r="J1466" s="17" cm="1">
        <f t="array" aca="1" ref="J1466" ca="1">IFERROR(_FV(STable[[#This Row],[Security Name]],"Beta"),0)</f>
        <v>1.4220999999999999</v>
      </c>
    </row>
    <row r="1467" spans="1:10" x14ac:dyDescent="0.3">
      <c r="A1467" t="s">
        <v>537</v>
      </c>
      <c r="B1467" t="e" vm="1466">
        <v>#VALUE!</v>
      </c>
      <c r="C1467" t="s">
        <v>3635</v>
      </c>
      <c r="D1467" t="s">
        <v>4233</v>
      </c>
      <c r="E1467">
        <v>6794</v>
      </c>
      <c r="F1467" cm="1">
        <f t="array" aca="1" ref="F1467" ca="1">IFERROR(_FV(STable[[#This Row],[Security Name]],"Market cap",TRUE),_FV(STable[[#This Row],[Security Name]],"Volume average",TRUE)*STable[[#This Row],[Price]])</f>
        <v>9632795617</v>
      </c>
      <c r="G1467" s="4" cm="1">
        <f t="array" aca="1" ref="G1467" ca="1">_FV(STable[[#This Row],[Security Name]],"Price")</f>
        <v>375.01</v>
      </c>
      <c r="H1467" s="1" cm="1">
        <f t="array" aca="1" ref="H1467" ca="1">IFERROR(_FV(STable[[#This Row],[Security Name]],"Change (%)",TRUE),0)</f>
        <v>-3.9980000000000001E-4</v>
      </c>
      <c r="I1467" s="17" cm="1">
        <f t="array" aca="1" ref="I1467" ca="1">IFERROR(_FV(STable[[#This Row],[Security Name]],"P/E",TRUE),0)</f>
        <v>31.41</v>
      </c>
      <c r="J1467" s="17" cm="1">
        <f t="array" aca="1" ref="J1467" ca="1">IFERROR(_FV(STable[[#This Row],[Security Name]],"Beta"),0)</f>
        <v>1.7081</v>
      </c>
    </row>
    <row r="1468" spans="1:10" x14ac:dyDescent="0.3">
      <c r="A1468" t="s">
        <v>2724</v>
      </c>
      <c r="B1468" t="e" vm="1467">
        <v>#VALUE!</v>
      </c>
      <c r="C1468" t="s">
        <v>3635</v>
      </c>
      <c r="D1468" t="s">
        <v>4233</v>
      </c>
      <c r="E1468">
        <v>6794</v>
      </c>
      <c r="F1468" cm="1">
        <f t="array" aca="1" ref="F1468" ca="1">IFERROR(_FV(STable[[#This Row],[Security Name]],"Market cap",TRUE),_FV(STable[[#This Row],[Security Name]],"Volume average",TRUE)*STable[[#This Row],[Price]])</f>
        <v>65509335</v>
      </c>
      <c r="G1468" s="4" cm="1">
        <f t="array" aca="1" ref="G1468" ca="1">_FV(STable[[#This Row],[Security Name]],"Price")</f>
        <v>15.65</v>
      </c>
      <c r="H1468" s="1" cm="1">
        <f t="array" aca="1" ref="H1468" ca="1">IFERROR(_FV(STable[[#This Row],[Security Name]],"Change (%)",TRUE),0)</f>
        <v>8.4545999999999996E-2</v>
      </c>
      <c r="I1468" s="17" cm="1">
        <f t="array" aca="1" ref="I1468" ca="1">IFERROR(_FV(STable[[#This Row],[Security Name]],"P/E",TRUE),0)</f>
        <v>0</v>
      </c>
      <c r="J1468" s="17" cm="1">
        <f t="array" aca="1" ref="J1468" ca="1">IFERROR(_FV(STable[[#This Row],[Security Name]],"Beta"),0)</f>
        <v>2.3151000000000002</v>
      </c>
    </row>
    <row r="1469" spans="1:10" x14ac:dyDescent="0.3">
      <c r="A1469" t="s">
        <v>2159</v>
      </c>
      <c r="B1469" t="e" vm="1468">
        <v>#VALUE!</v>
      </c>
      <c r="C1469" t="s">
        <v>3635</v>
      </c>
      <c r="D1469" t="s">
        <v>4189</v>
      </c>
      <c r="E1469">
        <v>7011</v>
      </c>
      <c r="F1469" cm="1">
        <f t="array" aca="1" ref="F1469" ca="1">IFERROR(_FV(STable[[#This Row],[Security Name]],"Market cap",TRUE),_FV(STable[[#This Row],[Security Name]],"Volume average",TRUE)*STable[[#This Row],[Price]])</f>
        <v>1438386000</v>
      </c>
      <c r="G1469" s="4" cm="1">
        <f t="array" aca="1" ref="G1469" ca="1">_FV(STable[[#This Row],[Security Name]],"Price")</f>
        <v>17.809999999999999</v>
      </c>
      <c r="H1469" s="1" cm="1">
        <f t="array" aca="1" ref="H1469" ca="1">IFERROR(_FV(STable[[#This Row],[Security Name]],"Change (%)",TRUE),0)</f>
        <v>2.8149999999999998E-3</v>
      </c>
      <c r="I1469" s="17" cm="1">
        <f t="array" ref="I1469">IFERROR(_FV(STable[[#This Row],[Security Name]],"P/E",TRUE),0)</f>
        <v>0</v>
      </c>
      <c r="J1469" s="17" cm="1">
        <f t="array" aca="1" ref="J1469" ca="1">IFERROR(_FV(STable[[#This Row],[Security Name]],"Beta"),0)</f>
        <v>2.0628000000000002</v>
      </c>
    </row>
    <row r="1470" spans="1:10" x14ac:dyDescent="0.3">
      <c r="A1470" t="s">
        <v>998</v>
      </c>
      <c r="B1470" t="e" vm="1469">
        <v>#VALUE!</v>
      </c>
      <c r="C1470" t="s">
        <v>3635</v>
      </c>
      <c r="D1470" t="s">
        <v>4189</v>
      </c>
      <c r="E1470">
        <v>7011</v>
      </c>
      <c r="F1470" cm="1">
        <f t="array" aca="1" ref="F1470" ca="1">IFERROR(_FV(STable[[#This Row],[Security Name]],"Market cap",TRUE),_FV(STable[[#This Row],[Security Name]],"Volume average",TRUE)*STable[[#This Row],[Price]])</f>
        <v>6559014982</v>
      </c>
      <c r="G1470" s="4" cm="1">
        <f t="array" aca="1" ref="G1470" ca="1">_FV(STable[[#This Row],[Security Name]],"Price")</f>
        <v>87.1</v>
      </c>
      <c r="H1470" s="1" cm="1">
        <f t="array" aca="1" ref="H1470" ca="1">IFERROR(_FV(STable[[#This Row],[Security Name]],"Change (%)",TRUE),0)</f>
        <v>2.1701000000000002E-2</v>
      </c>
      <c r="I1470" s="17" cm="1">
        <f t="array" aca="1" ref="I1470" ca="1">IFERROR(_FV(STable[[#This Row],[Security Name]],"P/E",TRUE),0)</f>
        <v>3.8302</v>
      </c>
      <c r="J1470" s="17" cm="1">
        <f t="array" aca="1" ref="J1470" ca="1">IFERROR(_FV(STable[[#This Row],[Security Name]],"Beta"),0)</f>
        <v>1.1376999999999999</v>
      </c>
    </row>
    <row r="1471" spans="1:10" x14ac:dyDescent="0.3">
      <c r="A1471" t="s">
        <v>1341</v>
      </c>
      <c r="B1471" t="e" vm="1470">
        <v>#VALUE!</v>
      </c>
      <c r="C1471" t="s">
        <v>3635</v>
      </c>
      <c r="D1471" t="s">
        <v>4189</v>
      </c>
      <c r="E1471">
        <v>7011</v>
      </c>
      <c r="F1471" cm="1">
        <f t="array" aca="1" ref="F1471" ca="1">IFERROR(_FV(STable[[#This Row],[Security Name]],"Market cap",TRUE),_FV(STable[[#This Row],[Security Name]],"Volume average",TRUE)*STable[[#This Row],[Price]])</f>
        <v>5564264140</v>
      </c>
      <c r="G1471" s="4" cm="1">
        <f t="array" aca="1" ref="G1471" ca="1">_FV(STable[[#This Row],[Security Name]],"Price")</f>
        <v>27.34</v>
      </c>
      <c r="H1471" s="1" cm="1">
        <f t="array" aca="1" ref="H1471" ca="1">IFERROR(_FV(STable[[#This Row],[Security Name]],"Change (%)",TRUE),0)</f>
        <v>-1.2282999999999999E-2</v>
      </c>
      <c r="I1471" s="17" cm="1">
        <f t="array" aca="1" ref="I1471" ca="1">IFERROR(_FV(STable[[#This Row],[Security Name]],"P/E",TRUE),0)</f>
        <v>0</v>
      </c>
      <c r="J1471" s="17" cm="1">
        <f t="array" aca="1" ref="J1471" ca="1">IFERROR(_FV(STable[[#This Row],[Security Name]],"Beta"),0)</f>
        <v>1.8173999999999999</v>
      </c>
    </row>
    <row r="1472" spans="1:10" x14ac:dyDescent="0.3">
      <c r="A1472" t="s">
        <v>1101</v>
      </c>
      <c r="B1472" t="e" vm="1471">
        <v>#VALUE!</v>
      </c>
      <c r="C1472" t="s">
        <v>3635</v>
      </c>
      <c r="D1472" t="s">
        <v>4189</v>
      </c>
      <c r="E1472">
        <v>7011</v>
      </c>
      <c r="F1472" cm="1">
        <f t="array" aca="1" ref="F1472" ca="1">IFERROR(_FV(STable[[#This Row],[Security Name]],"Market cap",TRUE),_FV(STable[[#This Row],[Security Name]],"Volume average",TRUE)*STable[[#This Row],[Price]])</f>
        <v>38337223414</v>
      </c>
      <c r="G1472" s="4" cm="1">
        <f t="array" aca="1" ref="G1472" ca="1">_FV(STable[[#This Row],[Security Name]],"Price")</f>
        <v>57.77</v>
      </c>
      <c r="H1472" s="1" cm="1">
        <f t="array" aca="1" ref="H1472" ca="1">IFERROR(_FV(STable[[#This Row],[Security Name]],"Change (%)",TRUE),0)</f>
        <v>1.8692E-2</v>
      </c>
      <c r="I1472" s="17" cm="1">
        <f t="array" aca="1" ref="I1472" ca="1">IFERROR(_FV(STable[[#This Row],[Security Name]],"P/E",TRUE),0)</f>
        <v>24.606000000000002</v>
      </c>
      <c r="J1472" s="17" cm="1">
        <f t="array" aca="1" ref="J1472" ca="1">IFERROR(_FV(STable[[#This Row],[Security Name]],"Beta"),0)</f>
        <v>0.89229999999999998</v>
      </c>
    </row>
    <row r="1473" spans="1:10" x14ac:dyDescent="0.3">
      <c r="A1473" t="s">
        <v>858</v>
      </c>
      <c r="B1473" t="e" vm="1472">
        <v>#VALUE!</v>
      </c>
      <c r="C1473" t="s">
        <v>3635</v>
      </c>
      <c r="D1473" t="s">
        <v>4189</v>
      </c>
      <c r="E1473">
        <v>7011</v>
      </c>
      <c r="F1473" cm="1">
        <f t="array" aca="1" ref="F1473" ca="1">IFERROR(_FV(STable[[#This Row],[Security Name]],"Market cap",TRUE),_FV(STable[[#This Row],[Security Name]],"Volume average",TRUE)*STable[[#This Row],[Price]])</f>
        <v>1754671312</v>
      </c>
      <c r="G1473" s="4" cm="1">
        <f t="array" aca="1" ref="G1473" ca="1">_FV(STable[[#This Row],[Security Name]],"Price")</f>
        <v>98.91</v>
      </c>
      <c r="H1473" s="1" cm="1">
        <f t="array" aca="1" ref="H1473" ca="1">IFERROR(_FV(STable[[#This Row],[Security Name]],"Change (%)",TRUE),0)</f>
        <v>9.8009999999999989E-3</v>
      </c>
      <c r="I1473" s="17" cm="1">
        <f t="array" aca="1" ref="I1473" ca="1">IFERROR(_FV(STable[[#This Row],[Security Name]],"P/E",TRUE),0)</f>
        <v>18.212800000000001</v>
      </c>
      <c r="J1473" s="17" cm="1">
        <f t="array" aca="1" ref="J1473" ca="1">IFERROR(_FV(STable[[#This Row],[Security Name]],"Beta"),0)</f>
        <v>1.21</v>
      </c>
    </row>
    <row r="1474" spans="1:10" x14ac:dyDescent="0.3">
      <c r="A1474" t="s">
        <v>1207</v>
      </c>
      <c r="B1474" t="e" vm="1473">
        <v>#VALUE!</v>
      </c>
      <c r="C1474" t="s">
        <v>3635</v>
      </c>
      <c r="D1474" t="s">
        <v>4189</v>
      </c>
      <c r="E1474">
        <v>7011</v>
      </c>
      <c r="F1474" cm="1">
        <f t="array" aca="1" ref="F1474" ca="1">IFERROR(_FV(STable[[#This Row],[Security Name]],"Market cap",TRUE),_FV(STable[[#This Row],[Security Name]],"Volume average",TRUE)*STable[[#This Row],[Price]])</f>
        <v>9885912624</v>
      </c>
      <c r="G1474" s="4" cm="1">
        <f t="array" aca="1" ref="G1474" ca="1">_FV(STable[[#This Row],[Security Name]],"Price")</f>
        <v>38.64</v>
      </c>
      <c r="H1474" s="1" cm="1">
        <f t="array" aca="1" ref="H1474" ca="1">IFERROR(_FV(STable[[#This Row],[Security Name]],"Change (%)",TRUE),0)</f>
        <v>3.8969999999999999E-3</v>
      </c>
      <c r="I1474" s="17" cm="1">
        <f t="array" aca="1" ref="I1474" ca="1">IFERROR(_FV(STable[[#This Row],[Security Name]],"P/E",TRUE),0)</f>
        <v>53.193800000000003</v>
      </c>
      <c r="J1474" s="17" cm="1">
        <f t="array" aca="1" ref="J1474" ca="1">IFERROR(_FV(STable[[#This Row],[Security Name]],"Beta"),0)</f>
        <v>1.3136000000000001</v>
      </c>
    </row>
    <row r="1475" spans="1:10" x14ac:dyDescent="0.3">
      <c r="A1475" t="s">
        <v>2465</v>
      </c>
      <c r="B1475" t="e" vm="1474">
        <v>#VALUE!</v>
      </c>
      <c r="C1475" t="s">
        <v>3635</v>
      </c>
      <c r="D1475" t="s">
        <v>4189</v>
      </c>
      <c r="E1475">
        <v>7011</v>
      </c>
      <c r="F1475" cm="1">
        <f t="array" aca="1" ref="F1475" ca="1">IFERROR(_FV(STable[[#This Row],[Security Name]],"Market cap",TRUE),_FV(STable[[#This Row],[Security Name]],"Volume average",TRUE)*STable[[#This Row],[Price]])</f>
        <v>2438718040</v>
      </c>
      <c r="G1475" s="4" cm="1">
        <f t="array" aca="1" ref="G1475" ca="1">_FV(STable[[#This Row],[Security Name]],"Price")</f>
        <v>5.9950000000000001</v>
      </c>
      <c r="H1475" s="1" cm="1">
        <f t="array" aca="1" ref="H1475" ca="1">IFERROR(_FV(STable[[#This Row],[Security Name]],"Change (%)",TRUE),0)</f>
        <v>1.4381999999999999E-2</v>
      </c>
      <c r="I1475" s="17" cm="1">
        <f t="array" aca="1" ref="I1475" ca="1">IFERROR(_FV(STable[[#This Row],[Security Name]],"P/E",TRUE),0)</f>
        <v>12.920299999999999</v>
      </c>
      <c r="J1475" s="17" cm="1">
        <f t="array" aca="1" ref="J1475" ca="1">IFERROR(_FV(STable[[#This Row],[Security Name]],"Beta"),0)</f>
        <v>0.625</v>
      </c>
    </row>
    <row r="1476" spans="1:10" x14ac:dyDescent="0.3">
      <c r="A1476" t="s">
        <v>2547</v>
      </c>
      <c r="B1476" t="e" vm="1475">
        <v>#VALUE!</v>
      </c>
      <c r="C1476" t="s">
        <v>3635</v>
      </c>
      <c r="D1476" t="s">
        <v>4189</v>
      </c>
      <c r="E1476">
        <v>7011</v>
      </c>
      <c r="F1476" cm="1">
        <f t="array" aca="1" ref="F1476" ca="1">IFERROR(_FV(STable[[#This Row],[Security Name]],"Market cap",TRUE),_FV(STable[[#This Row],[Security Name]],"Volume average",TRUE)*STable[[#This Row],[Price]])</f>
        <v>508432848</v>
      </c>
      <c r="G1476" s="4" cm="1">
        <f t="array" aca="1" ref="G1476" ca="1">_FV(STable[[#This Row],[Security Name]],"Price")</f>
        <v>2.64</v>
      </c>
      <c r="H1476" s="1" cm="1">
        <f t="array" aca="1" ref="H1476" ca="1">IFERROR(_FV(STable[[#This Row],[Security Name]],"Change (%)",TRUE),0)</f>
        <v>3.3026E-2</v>
      </c>
      <c r="I1476" s="17" cm="1">
        <f t="array" ref="I1476">IFERROR(_FV(STable[[#This Row],[Security Name]],"P/E",TRUE),0)</f>
        <v>0</v>
      </c>
      <c r="J1476" s="17" cm="1">
        <f t="array" aca="1" ref="J1476" ca="1">IFERROR(_FV(STable[[#This Row],[Security Name]],"Beta"),0)</f>
        <v>0.1484</v>
      </c>
    </row>
    <row r="1477" spans="1:10" x14ac:dyDescent="0.3">
      <c r="A1477" t="s">
        <v>2012</v>
      </c>
      <c r="B1477" t="e" vm="1476">
        <v>#VALUE!</v>
      </c>
      <c r="C1477" t="s">
        <v>3635</v>
      </c>
      <c r="D1477" t="s">
        <v>4189</v>
      </c>
      <c r="E1477">
        <v>7011</v>
      </c>
      <c r="F1477" cm="1">
        <f t="array" aca="1" ref="F1477" ca="1">IFERROR(_FV(STable[[#This Row],[Security Name]],"Market cap",TRUE),_FV(STable[[#This Row],[Security Name]],"Volume average",TRUE)*STable[[#This Row],[Price]])</f>
        <v>2113139579</v>
      </c>
      <c r="G1477" s="4" cm="1">
        <f t="array" aca="1" ref="G1477" ca="1">_FV(STable[[#This Row],[Security Name]],"Price")</f>
        <v>15.835000000000001</v>
      </c>
      <c r="H1477" s="1" cm="1">
        <f t="array" aca="1" ref="H1477" ca="1">IFERROR(_FV(STable[[#This Row],[Security Name]],"Change (%)",TRUE),0)</f>
        <v>-1.8897000000000001E-2</v>
      </c>
      <c r="I1477" s="17" cm="1">
        <f t="array" aca="1" ref="I1477" ca="1">IFERROR(_FV(STable[[#This Row],[Security Name]],"P/E",TRUE),0)</f>
        <v>0</v>
      </c>
      <c r="J1477" s="17" cm="1">
        <f t="array" aca="1" ref="J1477" ca="1">IFERROR(_FV(STable[[#This Row],[Security Name]],"Beta"),0)</f>
        <v>1.3975</v>
      </c>
    </row>
    <row r="1478" spans="1:10" x14ac:dyDescent="0.3">
      <c r="A1478" t="s">
        <v>1035</v>
      </c>
      <c r="B1478" t="e" vm="1477">
        <v>#VALUE!</v>
      </c>
      <c r="C1478" t="s">
        <v>3635</v>
      </c>
      <c r="D1478" t="s">
        <v>4189</v>
      </c>
      <c r="E1478">
        <v>7011</v>
      </c>
      <c r="F1478" cm="1">
        <f t="array" aca="1" ref="F1478" ca="1">IFERROR(_FV(STable[[#This Row],[Security Name]],"Market cap",TRUE),_FV(STable[[#This Row],[Security Name]],"Volume average",TRUE)*STable[[#This Row],[Price]])</f>
        <v>5916159644</v>
      </c>
      <c r="G1478" s="4" cm="1">
        <f t="array" aca="1" ref="G1478" ca="1">_FV(STable[[#This Row],[Security Name]],"Price")</f>
        <v>56.33</v>
      </c>
      <c r="H1478" s="1" cm="1">
        <f t="array" aca="1" ref="H1478" ca="1">IFERROR(_FV(STable[[#This Row],[Security Name]],"Change (%)",TRUE),0)</f>
        <v>-3.8900000000000002E-3</v>
      </c>
      <c r="I1478" s="17" cm="1">
        <f t="array" aca="1" ref="I1478" ca="1">IFERROR(_FV(STable[[#This Row],[Security Name]],"P/E",TRUE),0)</f>
        <v>18.034800000000001</v>
      </c>
      <c r="J1478" s="17" cm="1">
        <f t="array" aca="1" ref="J1478" ca="1">IFERROR(_FV(STable[[#This Row],[Security Name]],"Beta"),0)</f>
        <v>1.4421999999999999</v>
      </c>
    </row>
    <row r="1479" spans="1:10" x14ac:dyDescent="0.3">
      <c r="A1479" t="s">
        <v>615</v>
      </c>
      <c r="B1479" t="e" vm="1478">
        <v>#VALUE!</v>
      </c>
      <c r="C1479" t="s">
        <v>3635</v>
      </c>
      <c r="D1479" t="s">
        <v>4189</v>
      </c>
      <c r="E1479">
        <v>7011</v>
      </c>
      <c r="F1479" cm="1">
        <f t="array" aca="1" ref="F1479" ca="1">IFERROR(_FV(STable[[#This Row],[Security Name]],"Market cap",TRUE),_FV(STable[[#This Row],[Security Name]],"Volume average",TRUE)*STable[[#This Row],[Price]])</f>
        <v>11385469262</v>
      </c>
      <c r="G1479" s="4" cm="1">
        <f t="array" aca="1" ref="G1479" ca="1">_FV(STable[[#This Row],[Security Name]],"Price")</f>
        <v>109.43</v>
      </c>
      <c r="H1479" s="1" cm="1">
        <f t="array" aca="1" ref="H1479" ca="1">IFERROR(_FV(STable[[#This Row],[Security Name]],"Change (%)",TRUE),0)</f>
        <v>2.4434000000000001E-2</v>
      </c>
      <c r="I1479" s="17" cm="1">
        <f t="array" aca="1" ref="I1479" ca="1">IFERROR(_FV(STable[[#This Row],[Security Name]],"P/E",TRUE),0)</f>
        <v>34.831499999999998</v>
      </c>
      <c r="J1479" s="17" cm="1">
        <f t="array" aca="1" ref="J1479" ca="1">IFERROR(_FV(STable[[#This Row],[Security Name]],"Beta"),0)</f>
        <v>1.0298</v>
      </c>
    </row>
    <row r="1480" spans="1:10" x14ac:dyDescent="0.3">
      <c r="A1480" t="s">
        <v>2007</v>
      </c>
      <c r="B1480" t="e" vm="1479">
        <v>#VALUE!</v>
      </c>
      <c r="C1480" t="s">
        <v>3635</v>
      </c>
      <c r="D1480" t="s">
        <v>3761</v>
      </c>
      <c r="E1480">
        <v>6798</v>
      </c>
      <c r="F1480" cm="1">
        <f t="array" aca="1" ref="F1480" ca="1">IFERROR(_FV(STable[[#This Row],[Security Name]],"Market cap",TRUE),_FV(STable[[#This Row],[Security Name]],"Volume average",TRUE)*STable[[#This Row],[Price]])</f>
        <v>74736388</v>
      </c>
      <c r="G1480" s="4" cm="1">
        <f t="array" aca="1" ref="G1480" ca="1">_FV(STable[[#This Row],[Security Name]],"Price")</f>
        <v>18.38</v>
      </c>
      <c r="H1480" s="1" cm="1">
        <f t="array" aca="1" ref="H1480" ca="1">IFERROR(_FV(STable[[#This Row],[Security Name]],"Change (%)",TRUE),0)</f>
        <v>6.8469999999999998E-3</v>
      </c>
      <c r="I1480" s="17" cm="1">
        <f t="array" aca="1" ref="I1480" ca="1">IFERROR(_FV(STable[[#This Row],[Security Name]],"P/E",TRUE),0)</f>
        <v>17.985600000000002</v>
      </c>
      <c r="J1480" s="17" cm="1">
        <f t="array" aca="1" ref="J1480" ca="1">IFERROR(_FV(STable[[#This Row],[Security Name]],"Beta"),0)</f>
        <v>1.2800000000000001E-2</v>
      </c>
    </row>
    <row r="1481" spans="1:10" x14ac:dyDescent="0.3">
      <c r="A1481" t="s">
        <v>866</v>
      </c>
      <c r="B1481" t="e" vm="1480">
        <v>#VALUE!</v>
      </c>
      <c r="C1481" t="s">
        <v>3635</v>
      </c>
      <c r="D1481" t="s">
        <v>3636</v>
      </c>
      <c r="E1481">
        <v>1700</v>
      </c>
      <c r="F1481" cm="1">
        <f t="array" aca="1" ref="F1481" ca="1">IFERROR(_FV(STable[[#This Row],[Security Name]],"Market cap",TRUE),_FV(STable[[#This Row],[Security Name]],"Volume average",TRUE)*STable[[#This Row],[Price]])</f>
        <v>8418618213</v>
      </c>
      <c r="G1481" s="4" cm="1">
        <f t="array" aca="1" ref="G1481" ca="1">_FV(STable[[#This Row],[Security Name]],"Price")</f>
        <v>603.66</v>
      </c>
      <c r="H1481" s="1" cm="1">
        <f t="array" aca="1" ref="H1481" ca="1">IFERROR(_FV(STable[[#This Row],[Security Name]],"Change (%)",TRUE),0)</f>
        <v>3.0409999999999999E-3</v>
      </c>
      <c r="I1481" s="17" cm="1">
        <f t="array" aca="1" ref="I1481" ca="1">IFERROR(_FV(STable[[#This Row],[Security Name]],"P/E",TRUE),0)</f>
        <v>71.146000000000001</v>
      </c>
      <c r="J1481" s="17" cm="1">
        <f t="array" aca="1" ref="J1481" ca="1">IFERROR(_FV(STable[[#This Row],[Security Name]],"Beta"),0)</f>
        <v>0.52110000000000001</v>
      </c>
    </row>
    <row r="1482" spans="1:10" x14ac:dyDescent="0.3">
      <c r="A1482" t="s">
        <v>1552</v>
      </c>
      <c r="B1482" t="e" vm="1481">
        <v>#VALUE!</v>
      </c>
      <c r="C1482" t="s">
        <v>3635</v>
      </c>
      <c r="D1482" t="s">
        <v>3636</v>
      </c>
      <c r="E1482">
        <v>1700</v>
      </c>
      <c r="F1482" cm="1">
        <f t="array" aca="1" ref="F1482" ca="1">IFERROR(_FV(STable[[#This Row],[Security Name]],"Market cap",TRUE),_FV(STable[[#This Row],[Security Name]],"Volume average",TRUE)*STable[[#This Row],[Price]])</f>
        <v>1364305806</v>
      </c>
      <c r="G1482" s="4" cm="1">
        <f t="array" aca="1" ref="G1482" ca="1">_FV(STable[[#This Row],[Security Name]],"Price")</f>
        <v>25.8</v>
      </c>
      <c r="H1482" s="1" cm="1">
        <f t="array" aca="1" ref="H1482" ca="1">IFERROR(_FV(STable[[#This Row],[Security Name]],"Change (%)",TRUE),0)</f>
        <v>3.1587000000000004E-2</v>
      </c>
      <c r="I1482" s="17" cm="1">
        <f t="array" aca="1" ref="I1482" ca="1">IFERROR(_FV(STable[[#This Row],[Security Name]],"P/E",TRUE),0)</f>
        <v>31.261399999999998</v>
      </c>
      <c r="J1482" s="17" cm="1">
        <f t="array" aca="1" ref="J1482" ca="1">IFERROR(_FV(STable[[#This Row],[Security Name]],"Beta"),0)</f>
        <v>2.4994999999999998</v>
      </c>
    </row>
    <row r="1483" spans="1:10" x14ac:dyDescent="0.3">
      <c r="A1483" t="s">
        <v>2590</v>
      </c>
      <c r="B1483" t="e" vm="1482">
        <v>#VALUE!</v>
      </c>
      <c r="C1483" t="s">
        <v>3635</v>
      </c>
      <c r="D1483" t="s">
        <v>3636</v>
      </c>
      <c r="E1483">
        <v>1700</v>
      </c>
      <c r="F1483" cm="1">
        <f t="array" aca="1" ref="F1483" ca="1">IFERROR(_FV(STable[[#This Row],[Security Name]],"Market cap",TRUE),_FV(STable[[#This Row],[Security Name]],"Volume average",TRUE)*STable[[#This Row],[Price]])</f>
        <v>383879876</v>
      </c>
      <c r="G1483" s="4" cm="1">
        <f t="array" aca="1" ref="G1483" ca="1">_FV(STable[[#This Row],[Security Name]],"Price")</f>
        <v>7.6</v>
      </c>
      <c r="H1483" s="1" cm="1">
        <f t="array" aca="1" ref="H1483" ca="1">IFERROR(_FV(STable[[#This Row],[Security Name]],"Change (%)",TRUE),0)</f>
        <v>2.7027000000000002E-2</v>
      </c>
      <c r="I1483" s="17" cm="1">
        <f t="array" aca="1" ref="I1483" ca="1">IFERROR(_FV(STable[[#This Row],[Security Name]],"P/E",TRUE),0)</f>
        <v>88.474999999999994</v>
      </c>
      <c r="J1483" s="17" cm="1">
        <f t="array" aca="1" ref="J1483" ca="1">IFERROR(_FV(STable[[#This Row],[Security Name]],"Beta"),0)</f>
        <v>0.93420000000000003</v>
      </c>
    </row>
    <row r="1484" spans="1:10" x14ac:dyDescent="0.3">
      <c r="A1484" t="s">
        <v>358</v>
      </c>
      <c r="B1484" t="e" vm="1483">
        <v>#VALUE!</v>
      </c>
      <c r="C1484" t="s">
        <v>3635</v>
      </c>
      <c r="D1484" t="s">
        <v>3773</v>
      </c>
      <c r="E1484">
        <v>1623</v>
      </c>
      <c r="F1484" cm="1">
        <f t="array" aca="1" ref="F1484" ca="1">IFERROR(_FV(STable[[#This Row],[Security Name]],"Market cap",TRUE),_FV(STable[[#This Row],[Security Name]],"Volume average",TRUE)*STable[[#This Row],[Price]])</f>
        <v>12031484601</v>
      </c>
      <c r="G1484" s="4" cm="1">
        <f t="array" aca="1" ref="G1484" ca="1">_FV(STable[[#This Row],[Security Name]],"Price")</f>
        <v>401.45</v>
      </c>
      <c r="H1484" s="1" cm="1">
        <f t="array" aca="1" ref="H1484" ca="1">IFERROR(_FV(STable[[#This Row],[Security Name]],"Change (%)",TRUE),0)</f>
        <v>2.6719999999999999E-3</v>
      </c>
      <c r="I1484" s="17" cm="1">
        <f t="array" aca="1" ref="I1484" ca="1">IFERROR(_FV(STable[[#This Row],[Security Name]],"P/E",TRUE),0)</f>
        <v>42.007199999999997</v>
      </c>
      <c r="J1484" s="17" cm="1">
        <f t="array" aca="1" ref="J1484" ca="1">IFERROR(_FV(STable[[#This Row],[Security Name]],"Beta"),0)</f>
        <v>1.4449000000000001</v>
      </c>
    </row>
    <row r="1485" spans="1:10" x14ac:dyDescent="0.3">
      <c r="A1485" t="s">
        <v>92</v>
      </c>
      <c r="B1485" t="e" vm="1484">
        <v>#VALUE!</v>
      </c>
      <c r="C1485" t="s">
        <v>3635</v>
      </c>
      <c r="D1485" t="s">
        <v>3782</v>
      </c>
      <c r="E1485">
        <v>1731</v>
      </c>
      <c r="F1485" cm="1">
        <f t="array" aca="1" ref="F1485" ca="1">IFERROR(_FV(STable[[#This Row],[Security Name]],"Market cap",TRUE),_FV(STable[[#This Row],[Security Name]],"Volume average",TRUE)*STable[[#This Row],[Price]])</f>
        <v>35895032722</v>
      </c>
      <c r="G1485" s="4" cm="1">
        <f t="array" aca="1" ref="G1485" ca="1">_FV(STable[[#This Row],[Security Name]],"Price")</f>
        <v>806.04</v>
      </c>
      <c r="H1485" s="1" cm="1">
        <f t="array" aca="1" ref="H1485" ca="1">IFERROR(_FV(STable[[#This Row],[Security Name]],"Change (%)",TRUE),0)</f>
        <v>1.7405999999999998E-2</v>
      </c>
      <c r="I1485" s="17" cm="1">
        <f t="array" aca="1" ref="I1485" ca="1">IFERROR(_FV(STable[[#This Row],[Security Name]],"P/E",TRUE),0)</f>
        <v>28.5547</v>
      </c>
      <c r="J1485" s="17" cm="1">
        <f t="array" aca="1" ref="J1485" ca="1">IFERROR(_FV(STable[[#This Row],[Security Name]],"Beta"),0)</f>
        <v>1.0947</v>
      </c>
    </row>
    <row r="1486" spans="1:10" x14ac:dyDescent="0.3">
      <c r="A1486" t="s">
        <v>117</v>
      </c>
      <c r="B1486" t="e" vm="1485">
        <v>#VALUE!</v>
      </c>
      <c r="C1486" t="s">
        <v>3635</v>
      </c>
      <c r="D1486" t="s">
        <v>3782</v>
      </c>
      <c r="E1486">
        <v>1731</v>
      </c>
      <c r="F1486" cm="1">
        <f t="array" aca="1" ref="F1486" ca="1">IFERROR(_FV(STable[[#This Row],[Security Name]],"Market cap",TRUE),_FV(STable[[#This Row],[Security Name]],"Volume average",TRUE)*STable[[#This Row],[Price]])</f>
        <v>57866019939</v>
      </c>
      <c r="G1486" s="4" cm="1">
        <f t="array" aca="1" ref="G1486" ca="1">_FV(STable[[#This Row],[Security Name]],"Price")</f>
        <v>1644.67</v>
      </c>
      <c r="H1486" s="1" cm="1">
        <f t="array" aca="1" ref="H1486" ca="1">IFERROR(_FV(STable[[#This Row],[Security Name]],"Change (%)",TRUE),0)</f>
        <v>2.4098000000000001E-2</v>
      </c>
      <c r="I1486" s="17" cm="1">
        <f t="array" aca="1" ref="I1486" ca="1">IFERROR(_FV(STable[[#This Row],[Security Name]],"P/E",TRUE),0)</f>
        <v>56.9206</v>
      </c>
      <c r="J1486" s="17" cm="1">
        <f t="array" aca="1" ref="J1486" ca="1">IFERROR(_FV(STable[[#This Row],[Security Name]],"Beta"),0)</f>
        <v>1.6059000000000001</v>
      </c>
    </row>
    <row r="1487" spans="1:10" x14ac:dyDescent="0.3">
      <c r="A1487" t="s">
        <v>1256</v>
      </c>
      <c r="B1487" t="e" vm="1486">
        <v>#VALUE!</v>
      </c>
      <c r="C1487" t="s">
        <v>3635</v>
      </c>
      <c r="D1487" t="s">
        <v>3816</v>
      </c>
      <c r="E1487">
        <v>1600</v>
      </c>
      <c r="F1487" cm="1">
        <f t="array" aca="1" ref="F1487" ca="1">IFERROR(_FV(STable[[#This Row],[Security Name]],"Market cap",TRUE),_FV(STable[[#This Row],[Security Name]],"Volume average",TRUE)*STable[[#This Row],[Price]])</f>
        <v>6876257715</v>
      </c>
      <c r="G1487" s="4" cm="1">
        <f t="array" aca="1" ref="G1487" ca="1">_FV(STable[[#This Row],[Security Name]],"Price")</f>
        <v>48.05</v>
      </c>
      <c r="H1487" s="1" cm="1">
        <f t="array" aca="1" ref="H1487" ca="1">IFERROR(_FV(STable[[#This Row],[Security Name]],"Change (%)",TRUE),0)</f>
        <v>3.5510000000000003E-3</v>
      </c>
      <c r="I1487" s="17" cm="1">
        <f t="array" ref="I1487">IFERROR(_FV(STable[[#This Row],[Security Name]],"P/E",TRUE),0)</f>
        <v>0</v>
      </c>
      <c r="J1487" s="17" cm="1">
        <f t="array" aca="1" ref="J1487" ca="1">IFERROR(_FV(STable[[#This Row],[Security Name]],"Beta"),0)</f>
        <v>1.2846</v>
      </c>
    </row>
    <row r="1488" spans="1:10" x14ac:dyDescent="0.3">
      <c r="A1488" t="s">
        <v>2402</v>
      </c>
      <c r="B1488" t="e" vm="1487">
        <v>#VALUE!</v>
      </c>
      <c r="C1488" t="s">
        <v>3635</v>
      </c>
      <c r="D1488" t="s">
        <v>3816</v>
      </c>
      <c r="E1488">
        <v>1600</v>
      </c>
      <c r="F1488" cm="1">
        <f t="array" aca="1" ref="F1488" ca="1">IFERROR(_FV(STable[[#This Row],[Security Name]],"Market cap",TRUE),_FV(STable[[#This Row],[Security Name]],"Volume average",TRUE)*STable[[#This Row],[Price]])</f>
        <v>1135273600</v>
      </c>
      <c r="G1488" s="4" cm="1">
        <f t="array" aca="1" ref="G1488" ca="1">_FV(STable[[#This Row],[Security Name]],"Price")</f>
        <v>17</v>
      </c>
      <c r="H1488" s="1" cm="1">
        <f t="array" aca="1" ref="H1488" ca="1">IFERROR(_FV(STable[[#This Row],[Security Name]],"Change (%)",TRUE),0)</f>
        <v>0</v>
      </c>
      <c r="I1488" s="17" cm="1">
        <f t="array" aca="1" ref="I1488" ca="1">IFERROR(_FV(STable[[#This Row],[Security Name]],"P/E",TRUE),0)</f>
        <v>15.7067</v>
      </c>
      <c r="J1488" s="17" cm="1">
        <f t="array" aca="1" ref="J1488" ca="1">IFERROR(_FV(STable[[#This Row],[Security Name]],"Beta"),0)</f>
        <v>1.3661000000000001</v>
      </c>
    </row>
    <row r="1489" spans="1:10" x14ac:dyDescent="0.3">
      <c r="A1489" t="s">
        <v>909</v>
      </c>
      <c r="B1489" t="e" vm="1488">
        <v>#VALUE!</v>
      </c>
      <c r="C1489" t="s">
        <v>3635</v>
      </c>
      <c r="D1489" t="s">
        <v>3816</v>
      </c>
      <c r="E1489">
        <v>1600</v>
      </c>
      <c r="F1489" cm="1">
        <f t="array" aca="1" ref="F1489" ca="1">IFERROR(_FV(STable[[#This Row],[Security Name]],"Market cap",TRUE),_FV(STable[[#This Row],[Security Name]],"Volume average",TRUE)*STable[[#This Row],[Price]])</f>
        <v>5427082832</v>
      </c>
      <c r="G1489" s="4" cm="1">
        <f t="array" aca="1" ref="G1489" ca="1">_FV(STable[[#This Row],[Security Name]],"Price")</f>
        <v>124.75</v>
      </c>
      <c r="H1489" s="1" cm="1">
        <f t="array" aca="1" ref="H1489" ca="1">IFERROR(_FV(STable[[#This Row],[Security Name]],"Change (%)",TRUE),0)</f>
        <v>1.0775999999999999E-2</v>
      </c>
      <c r="I1489" s="17" cm="1">
        <f t="array" aca="1" ref="I1489" ca="1">IFERROR(_FV(STable[[#This Row],[Security Name]],"P/E",TRUE),0)</f>
        <v>34.1706</v>
      </c>
      <c r="J1489" s="17" cm="1">
        <f t="array" aca="1" ref="J1489" ca="1">IFERROR(_FV(STable[[#This Row],[Security Name]],"Beta"),0)</f>
        <v>1.3085</v>
      </c>
    </row>
    <row r="1490" spans="1:10" x14ac:dyDescent="0.3">
      <c r="A1490" t="s">
        <v>337</v>
      </c>
      <c r="B1490" t="e" vm="1489">
        <v>#VALUE!</v>
      </c>
      <c r="C1490" t="s">
        <v>3635</v>
      </c>
      <c r="D1490" t="s">
        <v>3782</v>
      </c>
      <c r="E1490">
        <v>1731</v>
      </c>
      <c r="F1490" cm="1">
        <f t="array" aca="1" ref="F1490" ca="1">IFERROR(_FV(STable[[#This Row],[Security Name]],"Market cap",TRUE),_FV(STable[[#This Row],[Security Name]],"Volume average",TRUE)*STable[[#This Row],[Price]])</f>
        <v>10592429480</v>
      </c>
      <c r="G1490" s="4" cm="1">
        <f t="array" aca="1" ref="G1490" ca="1">_FV(STable[[#This Row],[Security Name]],"Price")</f>
        <v>531.53499999999997</v>
      </c>
      <c r="H1490" s="1" cm="1">
        <f t="array" aca="1" ref="H1490" ca="1">IFERROR(_FV(STable[[#This Row],[Security Name]],"Change (%)",TRUE),0)</f>
        <v>9.9621000000000001E-2</v>
      </c>
      <c r="I1490" s="17" cm="1">
        <f t="array" aca="1" ref="I1490" ca="1">IFERROR(_FV(STable[[#This Row],[Security Name]],"P/E",TRUE),0)</f>
        <v>31.412700000000001</v>
      </c>
      <c r="J1490" s="17" cm="1">
        <f t="array" aca="1" ref="J1490" ca="1">IFERROR(_FV(STable[[#This Row],[Security Name]],"Beta"),0)</f>
        <v>1.6106</v>
      </c>
    </row>
    <row r="1491" spans="1:10" x14ac:dyDescent="0.3">
      <c r="A1491" t="s">
        <v>1092</v>
      </c>
      <c r="B1491" t="e" vm="1490">
        <v>#VALUE!</v>
      </c>
      <c r="C1491" t="s">
        <v>3635</v>
      </c>
      <c r="D1491" t="s">
        <v>3636</v>
      </c>
      <c r="E1491">
        <v>1700</v>
      </c>
      <c r="F1491" cm="1">
        <f t="array" aca="1" ref="F1491" ca="1">IFERROR(_FV(STable[[#This Row],[Security Name]],"Market cap",TRUE),_FV(STable[[#This Row],[Security Name]],"Volume average",TRUE)*STable[[#This Row],[Price]])</f>
        <v>1081511514</v>
      </c>
      <c r="G1491" s="4" cm="1">
        <f t="array" aca="1" ref="G1491" ca="1">_FV(STable[[#This Row],[Security Name]],"Price")</f>
        <v>92.6</v>
      </c>
      <c r="H1491" s="1" cm="1">
        <f t="array" aca="1" ref="H1491" ca="1">IFERROR(_FV(STable[[#This Row],[Security Name]],"Change (%)",TRUE),0)</f>
        <v>3.4984000000000001E-2</v>
      </c>
      <c r="I1491" s="17" cm="1">
        <f t="array" aca="1" ref="I1491" ca="1">IFERROR(_FV(STable[[#This Row],[Security Name]],"P/E",TRUE),0)</f>
        <v>28.624400000000001</v>
      </c>
      <c r="J1491" s="17" cm="1">
        <f t="array" aca="1" ref="J1491" ca="1">IFERROR(_FV(STable[[#This Row],[Security Name]],"Beta"),0)</f>
        <v>1.4565999999999999</v>
      </c>
    </row>
    <row r="1492" spans="1:10" x14ac:dyDescent="0.3">
      <c r="A1492" t="s">
        <v>2279</v>
      </c>
      <c r="B1492" t="e" vm="1491">
        <v>#VALUE!</v>
      </c>
      <c r="C1492" t="s">
        <v>3635</v>
      </c>
      <c r="D1492" t="s">
        <v>3636</v>
      </c>
      <c r="E1492">
        <v>1700</v>
      </c>
      <c r="F1492" cm="1">
        <f t="array" aca="1" ref="F1492" ca="1">IFERROR(_FV(STable[[#This Row],[Security Name]],"Market cap",TRUE),_FV(STable[[#This Row],[Security Name]],"Volume average",TRUE)*STable[[#This Row],[Price]])</f>
        <v>342182107</v>
      </c>
      <c r="G1492" s="4" cm="1">
        <f t="array" aca="1" ref="G1492" ca="1">_FV(STable[[#This Row],[Security Name]],"Price")</f>
        <v>12.164999999999999</v>
      </c>
      <c r="H1492" s="1" cm="1">
        <f t="array" aca="1" ref="H1492" ca="1">IFERROR(_FV(STable[[#This Row],[Security Name]],"Change (%)",TRUE),0)</f>
        <v>1.5442000000000001E-2</v>
      </c>
      <c r="I1492" s="17" cm="1">
        <f t="array" aca="1" ref="I1492" ca="1">IFERROR(_FV(STable[[#This Row],[Security Name]],"P/E",TRUE),0)</f>
        <v>0</v>
      </c>
      <c r="J1492" s="17" cm="1">
        <f t="array" aca="1" ref="J1492" ca="1">IFERROR(_FV(STable[[#This Row],[Security Name]],"Beta"),0)</f>
        <v>0.9446</v>
      </c>
    </row>
    <row r="1493" spans="1:10" x14ac:dyDescent="0.3">
      <c r="A1493" t="s">
        <v>542</v>
      </c>
      <c r="B1493" t="e" vm="1492">
        <v>#VALUE!</v>
      </c>
      <c r="C1493" t="s">
        <v>3635</v>
      </c>
      <c r="D1493" t="s">
        <v>3773</v>
      </c>
      <c r="E1493">
        <v>1623</v>
      </c>
      <c r="F1493" cm="1">
        <f t="array" aca="1" ref="F1493" ca="1">IFERROR(_FV(STable[[#This Row],[Security Name]],"Market cap",TRUE),_FV(STable[[#This Row],[Security Name]],"Volume average",TRUE)*STable[[#This Row],[Price]])</f>
        <v>29387792118</v>
      </c>
      <c r="G1493" s="4" cm="1">
        <f t="array" aca="1" ref="G1493" ca="1">_FV(STable[[#This Row],[Security Name]],"Price")</f>
        <v>372.81</v>
      </c>
      <c r="H1493" s="1" cm="1">
        <f t="array" aca="1" ref="H1493" ca="1">IFERROR(_FV(STable[[#This Row],[Security Name]],"Change (%)",TRUE),0)</f>
        <v>4.0961999999999998E-2</v>
      </c>
      <c r="I1493" s="17" cm="1">
        <f t="array" aca="1" ref="I1493" ca="1">IFERROR(_FV(STable[[#This Row],[Security Name]],"P/E",TRUE),0)</f>
        <v>73.499200000000002</v>
      </c>
      <c r="J1493" s="17" cm="1">
        <f t="array" aca="1" ref="J1493" ca="1">IFERROR(_FV(STable[[#This Row],[Security Name]],"Beta"),0)</f>
        <v>1.7741</v>
      </c>
    </row>
    <row r="1494" spans="1:10" x14ac:dyDescent="0.3">
      <c r="A1494" t="s">
        <v>348</v>
      </c>
      <c r="B1494" t="e" vm="1493">
        <v>#VALUE!</v>
      </c>
      <c r="C1494" t="s">
        <v>3635</v>
      </c>
      <c r="D1494" t="s">
        <v>3773</v>
      </c>
      <c r="E1494">
        <v>1623</v>
      </c>
      <c r="F1494" cm="1">
        <f t="array" aca="1" ref="F1494" ca="1">IFERROR(_FV(STable[[#This Row],[Security Name]],"Market cap",TRUE),_FV(STable[[#This Row],[Security Name]],"Volume average",TRUE)*STable[[#This Row],[Price]])</f>
        <v>5093568743</v>
      </c>
      <c r="G1494" s="4" cm="1">
        <f t="array" aca="1" ref="G1494" ca="1">_FV(STable[[#This Row],[Security Name]],"Price")</f>
        <v>327.77</v>
      </c>
      <c r="H1494" s="1" cm="1">
        <f t="array" aca="1" ref="H1494" ca="1">IFERROR(_FV(STable[[#This Row],[Security Name]],"Change (%)",TRUE),0)</f>
        <v>3.9682000000000002E-2</v>
      </c>
      <c r="I1494" s="17" cm="1">
        <f t="array" aca="1" ref="I1494" ca="1">IFERROR(_FV(STable[[#This Row],[Security Name]],"P/E",TRUE),0)</f>
        <v>43.482399999999998</v>
      </c>
      <c r="J1494" s="17" cm="1">
        <f t="array" aca="1" ref="J1494" ca="1">IFERROR(_FV(STable[[#This Row],[Security Name]],"Beta"),0)</f>
        <v>1.0689</v>
      </c>
    </row>
    <row r="1495" spans="1:10" x14ac:dyDescent="0.3">
      <c r="A1495" t="s">
        <v>2436</v>
      </c>
      <c r="B1495" t="e" vm="1494">
        <v>#VALUE!</v>
      </c>
      <c r="C1495" t="s">
        <v>3635</v>
      </c>
      <c r="D1495" t="s">
        <v>3816</v>
      </c>
      <c r="E1495">
        <v>1600</v>
      </c>
      <c r="F1495" cm="1">
        <f t="array" aca="1" ref="F1495" ca="1">IFERROR(_FV(STable[[#This Row],[Security Name]],"Market cap",TRUE),_FV(STable[[#This Row],[Security Name]],"Volume average",TRUE)*STable[[#This Row],[Price]])</f>
        <v>478789265</v>
      </c>
      <c r="G1495" s="4" cm="1">
        <f t="array" aca="1" ref="G1495" ca="1">_FV(STable[[#This Row],[Security Name]],"Price")</f>
        <v>11.91</v>
      </c>
      <c r="H1495" s="1" cm="1">
        <f t="array" aca="1" ref="H1495" ca="1">IFERROR(_FV(STable[[#This Row],[Security Name]],"Change (%)",TRUE),0)</f>
        <v>3.4751999999999998E-2</v>
      </c>
      <c r="I1495" s="17" cm="1">
        <f t="array" aca="1" ref="I1495" ca="1">IFERROR(_FV(STable[[#This Row],[Security Name]],"P/E",TRUE),0)</f>
        <v>192.40710000000001</v>
      </c>
      <c r="J1495" s="17" cm="1">
        <f t="array" aca="1" ref="J1495" ca="1">IFERROR(_FV(STable[[#This Row],[Security Name]],"Beta"),0)</f>
        <v>1.2822</v>
      </c>
    </row>
    <row r="1496" spans="1:10" x14ac:dyDescent="0.3">
      <c r="A1496" t="s">
        <v>163</v>
      </c>
      <c r="B1496" t="e" vm="1495">
        <v>#VALUE!</v>
      </c>
      <c r="C1496" t="s">
        <v>3635</v>
      </c>
      <c r="D1496" t="s">
        <v>3773</v>
      </c>
      <c r="E1496">
        <v>1623</v>
      </c>
      <c r="F1496" cm="1">
        <f t="array" aca="1" ref="F1496" ca="1">IFERROR(_FV(STable[[#This Row],[Security Name]],"Market cap",TRUE),_FV(STable[[#This Row],[Security Name]],"Volume average",TRUE)*STable[[#This Row],[Price]])</f>
        <v>766008600</v>
      </c>
      <c r="G1496" s="4" cm="1">
        <f t="array" aca="1" ref="G1496" ca="1">_FV(STable[[#This Row],[Security Name]],"Price")</f>
        <v>3990</v>
      </c>
      <c r="H1496" s="1" cm="1">
        <f t="array" aca="1" ref="H1496" ca="1">IFERROR(_FV(STable[[#This Row],[Security Name]],"Change (%)",TRUE),0)</f>
        <v>1.9417E-2</v>
      </c>
      <c r="I1496" s="17" cm="1">
        <f t="array" ref="I1496">IFERROR(_FV(STable[[#This Row],[Security Name]],"P/E",TRUE),0)</f>
        <v>0</v>
      </c>
      <c r="J1496" s="17" cm="1">
        <f t="array" aca="1" ref="J1496" ca="1">IFERROR(_FV(STable[[#This Row],[Security Name]],"Beta"),0)</f>
        <v>1.6480999999999999</v>
      </c>
    </row>
    <row r="1497" spans="1:10" x14ac:dyDescent="0.3">
      <c r="A1497" t="s">
        <v>154</v>
      </c>
      <c r="B1497" t="e" vm="1496">
        <v>#VALUE!</v>
      </c>
      <c r="C1497" t="s">
        <v>3635</v>
      </c>
      <c r="D1497" t="s">
        <v>3782</v>
      </c>
      <c r="E1497">
        <v>1731</v>
      </c>
      <c r="F1497" cm="1">
        <f t="array" aca="1" ref="F1497" ca="1">IFERROR(_FV(STable[[#This Row],[Security Name]],"Market cap",TRUE),_FV(STable[[#This Row],[Security Name]],"Volume average",TRUE)*STable[[#This Row],[Price]])</f>
        <v>90110548917</v>
      </c>
      <c r="G1497" s="4" cm="1">
        <f t="array" aca="1" ref="G1497" ca="1">_FV(STable[[#This Row],[Security Name]],"Price")</f>
        <v>600.51</v>
      </c>
      <c r="H1497" s="1" cm="1">
        <f t="array" aca="1" ref="H1497" ca="1">IFERROR(_FV(STable[[#This Row],[Security Name]],"Change (%)",TRUE),0)</f>
        <v>2.2284000000000002E-2</v>
      </c>
      <c r="I1497" s="17" cm="1">
        <f t="array" aca="1" ref="I1497" ca="1">IFERROR(_FV(STable[[#This Row],[Security Name]],"P/E",TRUE),0)</f>
        <v>88.396100000000004</v>
      </c>
      <c r="J1497" s="17" cm="1">
        <f t="array" aca="1" ref="J1497" ca="1">IFERROR(_FV(STable[[#This Row],[Security Name]],"Beta"),0)</f>
        <v>1.0752999999999999</v>
      </c>
    </row>
    <row r="1498" spans="1:10" x14ac:dyDescent="0.3">
      <c r="A1498" t="s">
        <v>980</v>
      </c>
      <c r="B1498" t="e" vm="1497">
        <v>#VALUE!</v>
      </c>
      <c r="C1498" t="s">
        <v>3635</v>
      </c>
      <c r="D1498" t="s">
        <v>3816</v>
      </c>
      <c r="E1498">
        <v>1600</v>
      </c>
      <c r="F1498" cm="1">
        <f t="array" aca="1" ref="F1498" ca="1">IFERROR(_FV(STable[[#This Row],[Security Name]],"Market cap",TRUE),_FV(STable[[#This Row],[Security Name]],"Volume average",TRUE)*STable[[#This Row],[Price]])</f>
        <v>7063857346</v>
      </c>
      <c r="G1498" s="4" cm="1">
        <f t="array" aca="1" ref="G1498" ca="1">_FV(STable[[#This Row],[Security Name]],"Price")</f>
        <v>124.99</v>
      </c>
      <c r="H1498" s="1" cm="1">
        <f t="array" aca="1" ref="H1498" ca="1">IFERROR(_FV(STable[[#This Row],[Security Name]],"Change (%)",TRUE),0)</f>
        <v>0.11448999999999999</v>
      </c>
      <c r="I1498" s="17" cm="1">
        <f t="array" aca="1" ref="I1498" ca="1">IFERROR(_FV(STable[[#This Row],[Security Name]],"P/E",TRUE),0)</f>
        <v>57.021000000000001</v>
      </c>
      <c r="J1498" s="17" cm="1">
        <f t="array" aca="1" ref="J1498" ca="1">IFERROR(_FV(STable[[#This Row],[Security Name]],"Beta"),0)</f>
        <v>0.87460000000000004</v>
      </c>
    </row>
    <row r="1499" spans="1:10" x14ac:dyDescent="0.3">
      <c r="A1499" t="s">
        <v>433</v>
      </c>
      <c r="B1499" t="e" vm="1498">
        <v>#VALUE!</v>
      </c>
      <c r="C1499" t="s">
        <v>3635</v>
      </c>
      <c r="D1499" t="s">
        <v>3816</v>
      </c>
      <c r="E1499">
        <v>1600</v>
      </c>
      <c r="F1499" cm="1">
        <f t="array" aca="1" ref="F1499" ca="1">IFERROR(_FV(STable[[#This Row],[Security Name]],"Market cap",TRUE),_FV(STable[[#This Row],[Security Name]],"Volume average",TRUE)*STable[[#This Row],[Price]])</f>
        <v>14056146344</v>
      </c>
      <c r="G1499" s="4" cm="1">
        <f t="array" aca="1" ref="G1499" ca="1">_FV(STable[[#This Row],[Security Name]],"Price")</f>
        <v>458.14249999999998</v>
      </c>
      <c r="H1499" s="1" cm="1">
        <f t="array" aca="1" ref="H1499" ca="1">IFERROR(_FV(STable[[#This Row],[Security Name]],"Change (%)",TRUE),0)</f>
        <v>3.8635999999999997E-2</v>
      </c>
      <c r="I1499" s="17" cm="1">
        <f t="array" aca="1" ref="I1499" ca="1">IFERROR(_FV(STable[[#This Row],[Security Name]],"P/E",TRUE),0)</f>
        <v>48.886800000000001</v>
      </c>
      <c r="J1499" s="17" cm="1">
        <f t="array" aca="1" ref="J1499" ca="1">IFERROR(_FV(STable[[#This Row],[Security Name]],"Beta"),0)</f>
        <v>1.5457000000000001</v>
      </c>
    </row>
    <row r="1500" spans="1:10" x14ac:dyDescent="0.3">
      <c r="A1500" t="s">
        <v>385</v>
      </c>
      <c r="B1500" t="e" vm="1499">
        <v>#VALUE!</v>
      </c>
      <c r="C1500" t="s">
        <v>3635</v>
      </c>
      <c r="D1500" t="s">
        <v>3761</v>
      </c>
      <c r="E1500">
        <v>6798</v>
      </c>
      <c r="F1500" cm="1">
        <f t="array" aca="1" ref="F1500" ca="1">IFERROR(_FV(STable[[#This Row],[Security Name]],"Market cap",TRUE),_FV(STable[[#This Row],[Security Name]],"Volume average",TRUE)*STable[[#This Row],[Price]])</f>
        <v>69822649280</v>
      </c>
      <c r="G1500" s="4" cm="1">
        <f t="array" aca="1" ref="G1500" ca="1">_FV(STable[[#This Row],[Security Name]],"Price")</f>
        <v>203.2</v>
      </c>
      <c r="H1500" s="1" cm="1">
        <f t="array" aca="1" ref="H1500" ca="1">IFERROR(_FV(STable[[#This Row],[Security Name]],"Change (%)",TRUE),0)</f>
        <v>2.0849000000000003E-2</v>
      </c>
      <c r="I1500" s="17" cm="1">
        <f t="array" aca="1" ref="I1500" ca="1">IFERROR(_FV(STable[[#This Row],[Security Name]],"P/E",TRUE),0)</f>
        <v>56.759799999999998</v>
      </c>
      <c r="J1500" s="17" cm="1">
        <f t="array" aca="1" ref="J1500" ca="1">IFERROR(_FV(STable[[#This Row],[Security Name]],"Beta"),0)</f>
        <v>1.0886</v>
      </c>
    </row>
    <row r="1501" spans="1:10" x14ac:dyDescent="0.3">
      <c r="A1501" t="s">
        <v>33</v>
      </c>
      <c r="B1501" t="e" vm="1500">
        <v>#VALUE!</v>
      </c>
      <c r="C1501" t="s">
        <v>3635</v>
      </c>
      <c r="D1501" t="s">
        <v>3761</v>
      </c>
      <c r="E1501">
        <v>6798</v>
      </c>
      <c r="F1501" cm="1">
        <f t="array" aca="1" ref="F1501" ca="1">IFERROR(_FV(STable[[#This Row],[Security Name]],"Market cap",TRUE),_FV(STable[[#This Row],[Security Name]],"Volume average",TRUE)*STable[[#This Row],[Price]])</f>
        <v>107147666175</v>
      </c>
      <c r="G1501" s="4" cm="1">
        <f t="array" aca="1" ref="G1501" ca="1">_FV(STable[[#This Row],[Security Name]],"Price")</f>
        <v>1086.4314999999999</v>
      </c>
      <c r="H1501" s="1" cm="1">
        <f t="array" aca="1" ref="H1501" ca="1">IFERROR(_FV(STable[[#This Row],[Security Name]],"Change (%)",TRUE),0)</f>
        <v>1.4502999999999999E-2</v>
      </c>
      <c r="I1501" s="17" cm="1">
        <f t="array" aca="1" ref="I1501" ca="1">IFERROR(_FV(STable[[#This Row],[Security Name]],"P/E",TRUE),0)</f>
        <v>78.953500000000005</v>
      </c>
      <c r="J1501" s="17" cm="1">
        <f t="array" aca="1" ref="J1501" ca="1">IFERROR(_FV(STable[[#This Row],[Security Name]],"Beta"),0)</f>
        <v>1.0041</v>
      </c>
    </row>
    <row r="1502" spans="1:10" x14ac:dyDescent="0.3">
      <c r="A1502" t="s">
        <v>2579</v>
      </c>
      <c r="B1502" t="e" vm="1501">
        <v>#VALUE!</v>
      </c>
      <c r="C1502" t="s">
        <v>3635</v>
      </c>
      <c r="D1502" t="s">
        <v>34</v>
      </c>
      <c r="E1502">
        <v>6500</v>
      </c>
      <c r="F1502" cm="1">
        <f t="array" aca="1" ref="F1502" ca="1">IFERROR(_FV(STable[[#This Row],[Security Name]],"Market cap",TRUE),_FV(STable[[#This Row],[Security Name]],"Volume average",TRUE)*STable[[#This Row],[Price]])</f>
        <v>188285308</v>
      </c>
      <c r="G1502" s="4" cm="1">
        <f t="array" aca="1" ref="G1502" ca="1">_FV(STable[[#This Row],[Security Name]],"Price")</f>
        <v>18.440000000000001</v>
      </c>
      <c r="H1502" s="1" cm="1">
        <f t="array" aca="1" ref="H1502" ca="1">IFERROR(_FV(STable[[#This Row],[Security Name]],"Change (%)",TRUE),0)</f>
        <v>1.3186999999999999E-2</v>
      </c>
      <c r="I1502" s="17" cm="1">
        <f t="array" aca="1" ref="I1502" ca="1">IFERROR(_FV(STable[[#This Row],[Security Name]],"P/E",TRUE),0)</f>
        <v>13.872</v>
      </c>
      <c r="J1502" s="17" cm="1">
        <f t="array" aca="1" ref="J1502" ca="1">IFERROR(_FV(STable[[#This Row],[Security Name]],"Beta"),0)</f>
        <v>-0.3412</v>
      </c>
    </row>
    <row r="1503" spans="1:10" x14ac:dyDescent="0.3">
      <c r="A1503" t="s">
        <v>961</v>
      </c>
      <c r="B1503" t="e" vm="1502">
        <v>#VALUE!</v>
      </c>
      <c r="C1503" t="s">
        <v>3635</v>
      </c>
      <c r="D1503" t="s">
        <v>4073</v>
      </c>
      <c r="E1503">
        <v>6552</v>
      </c>
      <c r="F1503" cm="1">
        <f t="array" aca="1" ref="F1503" ca="1">IFERROR(_FV(STable[[#This Row],[Security Name]],"Market cap",TRUE),_FV(STable[[#This Row],[Security Name]],"Volume average",TRUE)*STable[[#This Row],[Price]])</f>
        <v>3917443020</v>
      </c>
      <c r="G1503" s="4" cm="1">
        <f t="array" aca="1" ref="G1503" ca="1">_FV(STable[[#This Row],[Security Name]],"Price")</f>
        <v>68.08</v>
      </c>
      <c r="H1503" s="1" cm="1">
        <f t="array" aca="1" ref="H1503" ca="1">IFERROR(_FV(STable[[#This Row],[Security Name]],"Change (%)",TRUE),0)</f>
        <v>2.0077999999999999E-2</v>
      </c>
      <c r="I1503" s="17" cm="1">
        <f t="array" aca="1" ref="I1503" ca="1">IFERROR(_FV(STable[[#This Row],[Security Name]],"P/E",TRUE),0)</f>
        <v>34.103099999999998</v>
      </c>
      <c r="J1503" s="17" cm="1">
        <f t="array" aca="1" ref="J1503" ca="1">IFERROR(_FV(STable[[#This Row],[Security Name]],"Beta"),0)</f>
        <v>1.3684000000000001</v>
      </c>
    </row>
    <row r="1504" spans="1:10" x14ac:dyDescent="0.3">
      <c r="A1504" t="s">
        <v>1903</v>
      </c>
      <c r="B1504" t="e" vm="1503">
        <v>#VALUE!</v>
      </c>
      <c r="C1504" t="s">
        <v>3635</v>
      </c>
      <c r="D1504" t="s">
        <v>34</v>
      </c>
      <c r="E1504">
        <v>6500</v>
      </c>
      <c r="F1504" cm="1">
        <f t="array" aca="1" ref="F1504" ca="1">IFERROR(_FV(STable[[#This Row],[Security Name]],"Market cap",TRUE),_FV(STable[[#This Row],[Security Name]],"Volume average",TRUE)*STable[[#This Row],[Price]])</f>
        <v>536033965</v>
      </c>
      <c r="G1504" s="4" cm="1">
        <f t="array" aca="1" ref="G1504" ca="1">_FV(STable[[#This Row],[Security Name]],"Price")</f>
        <v>19.850000000000001</v>
      </c>
      <c r="H1504" s="1" cm="1">
        <f t="array" aca="1" ref="H1504" ca="1">IFERROR(_FV(STable[[#This Row],[Security Name]],"Change (%)",TRUE),0)</f>
        <v>1.4308000000000001E-2</v>
      </c>
      <c r="I1504" s="17" cm="1">
        <f t="array" aca="1" ref="I1504" ca="1">IFERROR(_FV(STable[[#This Row],[Security Name]],"P/E",TRUE),0)</f>
        <v>179.63800000000001</v>
      </c>
      <c r="J1504" s="17" cm="1">
        <f t="array" aca="1" ref="J1504" ca="1">IFERROR(_FV(STable[[#This Row],[Security Name]],"Beta"),0)</f>
        <v>0.625</v>
      </c>
    </row>
    <row r="1505" spans="1:10" x14ac:dyDescent="0.3">
      <c r="A1505" t="s">
        <v>1721</v>
      </c>
      <c r="B1505" t="e" vm="1504">
        <v>#VALUE!</v>
      </c>
      <c r="C1505" t="s">
        <v>3635</v>
      </c>
      <c r="D1505" t="s">
        <v>3761</v>
      </c>
      <c r="E1505">
        <v>6798</v>
      </c>
      <c r="F1505" cm="1">
        <f t="array" aca="1" ref="F1505" ca="1">IFERROR(_FV(STable[[#This Row],[Security Name]],"Market cap",TRUE),_FV(STable[[#This Row],[Security Name]],"Volume average",TRUE)*STable[[#This Row],[Price]])</f>
        <v>1268643775</v>
      </c>
      <c r="G1505" s="4" cm="1">
        <f t="array" aca="1" ref="G1505" ca="1">_FV(STable[[#This Row],[Security Name]],"Price")</f>
        <v>20.664999999999999</v>
      </c>
      <c r="H1505" s="1" cm="1">
        <f t="array" aca="1" ref="H1505" ca="1">IFERROR(_FV(STable[[#This Row],[Security Name]],"Change (%)",TRUE),0)</f>
        <v>1.6478E-2</v>
      </c>
      <c r="I1505" s="17" cm="1">
        <f t="array" aca="1" ref="I1505" ca="1">IFERROR(_FV(STable[[#This Row],[Security Name]],"P/E",TRUE),0)</f>
        <v>22.484000000000002</v>
      </c>
      <c r="J1505" s="17" cm="1">
        <f t="array" aca="1" ref="J1505" ca="1">IFERROR(_FV(STable[[#This Row],[Security Name]],"Beta"),0)</f>
        <v>0.96109999999999995</v>
      </c>
    </row>
    <row r="1506" spans="1:10" x14ac:dyDescent="0.3">
      <c r="A1506" t="s">
        <v>2024</v>
      </c>
      <c r="B1506" t="e" vm="1505">
        <v>#VALUE!</v>
      </c>
      <c r="C1506" t="s">
        <v>3635</v>
      </c>
      <c r="D1506" t="s">
        <v>3761</v>
      </c>
      <c r="E1506">
        <v>6798</v>
      </c>
      <c r="F1506" cm="1">
        <f t="array" aca="1" ref="F1506" ca="1">IFERROR(_FV(STable[[#This Row],[Security Name]],"Market cap",TRUE),_FV(STable[[#This Row],[Security Name]],"Volume average",TRUE)*STable[[#This Row],[Price]])</f>
        <v>3878707158</v>
      </c>
      <c r="G1506" s="4" cm="1">
        <f t="array" aca="1" ref="G1506" ca="1">_FV(STable[[#This Row],[Security Name]],"Price")</f>
        <v>20.245000000000001</v>
      </c>
      <c r="H1506" s="1" cm="1">
        <f t="array" aca="1" ref="H1506" ca="1">IFERROR(_FV(STable[[#This Row],[Security Name]],"Change (%)",TRUE),0)</f>
        <v>1.225E-2</v>
      </c>
      <c r="I1506" s="17" cm="1">
        <f t="array" aca="1" ref="I1506" ca="1">IFERROR(_FV(STable[[#This Row],[Security Name]],"P/E",TRUE),0)</f>
        <v>40.192599999999999</v>
      </c>
      <c r="J1506" s="17" cm="1">
        <f t="array" aca="1" ref="J1506" ca="1">IFERROR(_FV(STable[[#This Row],[Security Name]],"Beta"),0)</f>
        <v>1.0105</v>
      </c>
    </row>
    <row r="1507" spans="1:10" x14ac:dyDescent="0.3">
      <c r="A1507" t="s">
        <v>1913</v>
      </c>
      <c r="B1507" t="e" vm="1506">
        <v>#VALUE!</v>
      </c>
      <c r="C1507" t="s">
        <v>3635</v>
      </c>
      <c r="D1507" t="s">
        <v>3761</v>
      </c>
      <c r="E1507">
        <v>6798</v>
      </c>
      <c r="F1507" cm="1">
        <f t="array" aca="1" ref="F1507" ca="1">IFERROR(_FV(STable[[#This Row],[Security Name]],"Market cap",TRUE),_FV(STable[[#This Row],[Security Name]],"Volume average",TRUE)*STable[[#This Row],[Price]])</f>
        <v>653308173</v>
      </c>
      <c r="G1507" s="4" cm="1">
        <f t="array" aca="1" ref="G1507" ca="1">_FV(STable[[#This Row],[Security Name]],"Price")</f>
        <v>20.065000000000001</v>
      </c>
      <c r="H1507" s="1" cm="1">
        <f t="array" aca="1" ref="H1507" ca="1">IFERROR(_FV(STable[[#This Row],[Security Name]],"Change (%)",TRUE),0)</f>
        <v>1.4922E-2</v>
      </c>
      <c r="I1507" s="17" cm="1">
        <f t="array" aca="1" ref="I1507" ca="1">IFERROR(_FV(STable[[#This Row],[Security Name]],"P/E",TRUE),0)</f>
        <v>223.6901</v>
      </c>
      <c r="J1507" s="17" cm="1">
        <f t="array" aca="1" ref="J1507" ca="1">IFERROR(_FV(STable[[#This Row],[Security Name]],"Beta"),0)</f>
        <v>0.64590000000000003</v>
      </c>
    </row>
    <row r="1508" spans="1:10" x14ac:dyDescent="0.3">
      <c r="A1508" t="s">
        <v>1547</v>
      </c>
      <c r="B1508" t="e" vm="1507">
        <v>#VALUE!</v>
      </c>
      <c r="C1508" t="s">
        <v>3635</v>
      </c>
      <c r="D1508" t="s">
        <v>3761</v>
      </c>
      <c r="E1508">
        <v>6798</v>
      </c>
      <c r="F1508" cm="1">
        <f t="array" aca="1" ref="F1508" ca="1">IFERROR(_FV(STable[[#This Row],[Security Name]],"Market cap",TRUE),_FV(STable[[#This Row],[Security Name]],"Volume average",TRUE)*STable[[#This Row],[Price]])</f>
        <v>7051226085</v>
      </c>
      <c r="G1508" s="4" cm="1">
        <f t="array" aca="1" ref="G1508" ca="1">_FV(STable[[#This Row],[Security Name]],"Price")</f>
        <v>33.524999999999999</v>
      </c>
      <c r="H1508" s="1" cm="1">
        <f t="array" aca="1" ref="H1508" ca="1">IFERROR(_FV(STable[[#This Row],[Security Name]],"Change (%)",TRUE),0)</f>
        <v>1.9927E-2</v>
      </c>
      <c r="I1508" s="17" cm="1">
        <f t="array" aca="1" ref="I1508" ca="1">IFERROR(_FV(STable[[#This Row],[Security Name]],"P/E",TRUE),0)</f>
        <v>26.261199999999999</v>
      </c>
      <c r="J1508" s="17" cm="1">
        <f t="array" aca="1" ref="J1508" ca="1">IFERROR(_FV(STable[[#This Row],[Security Name]],"Beta"),0)</f>
        <v>0.98519999999999996</v>
      </c>
    </row>
    <row r="1509" spans="1:10" x14ac:dyDescent="0.3">
      <c r="A1509" t="s">
        <v>2413</v>
      </c>
      <c r="B1509" t="e" vm="1508">
        <v>#VALUE!</v>
      </c>
      <c r="C1509" t="s">
        <v>3635</v>
      </c>
      <c r="D1509" t="s">
        <v>3761</v>
      </c>
      <c r="E1509">
        <v>6798</v>
      </c>
      <c r="F1509" cm="1">
        <f t="array" aca="1" ref="F1509" ca="1">IFERROR(_FV(STable[[#This Row],[Security Name]],"Market cap",TRUE),_FV(STable[[#This Row],[Security Name]],"Volume average",TRUE)*STable[[#This Row],[Price]])</f>
        <v>939950522</v>
      </c>
      <c r="G1509" s="4" cm="1">
        <f t="array" aca="1" ref="G1509" ca="1">_FV(STable[[#This Row],[Security Name]],"Price")</f>
        <v>5.4950000000000001</v>
      </c>
      <c r="H1509" s="1" cm="1">
        <f t="array" aca="1" ref="H1509" ca="1">IFERROR(_FV(STable[[#This Row],[Security Name]],"Change (%)",TRUE),0)</f>
        <v>6.4099999999999999E-3</v>
      </c>
      <c r="I1509" s="17" cm="1">
        <f t="array" aca="1" ref="I1509" ca="1">IFERROR(_FV(STable[[#This Row],[Security Name]],"P/E",TRUE),0)</f>
        <v>21.98</v>
      </c>
      <c r="J1509" s="17" cm="1">
        <f t="array" aca="1" ref="J1509" ca="1">IFERROR(_FV(STable[[#This Row],[Security Name]],"Beta"),0)</f>
        <v>1.3815999999999999</v>
      </c>
    </row>
    <row r="1510" spans="1:10" x14ac:dyDescent="0.3">
      <c r="A1510" t="s">
        <v>2531</v>
      </c>
      <c r="B1510" t="e" vm="1509">
        <v>#VALUE!</v>
      </c>
      <c r="C1510" t="s">
        <v>3635</v>
      </c>
      <c r="D1510" t="s">
        <v>3761</v>
      </c>
      <c r="E1510">
        <v>6798</v>
      </c>
      <c r="F1510" cm="1">
        <f t="array" aca="1" ref="F1510" ca="1">IFERROR(_FV(STable[[#This Row],[Security Name]],"Market cap",TRUE),_FV(STable[[#This Row],[Security Name]],"Volume average",TRUE)*STable[[#This Row],[Price]])</f>
        <v>2059627152</v>
      </c>
      <c r="G1510" s="4" cm="1">
        <f t="array" aca="1" ref="G1510" ca="1">_FV(STable[[#This Row],[Security Name]],"Price")</f>
        <v>9.68</v>
      </c>
      <c r="H1510" s="1" cm="1">
        <f t="array" aca="1" ref="H1510" ca="1">IFERROR(_FV(STable[[#This Row],[Security Name]],"Change (%)",TRUE),0)</f>
        <v>6.2370000000000004E-3</v>
      </c>
      <c r="I1510" s="17" cm="1">
        <f t="array" aca="1" ref="I1510" ca="1">IFERROR(_FV(STable[[#This Row],[Security Name]],"P/E",TRUE),0)</f>
        <v>0</v>
      </c>
      <c r="J1510" s="17" cm="1">
        <f t="array" aca="1" ref="J1510" ca="1">IFERROR(_FV(STable[[#This Row],[Security Name]],"Beta"),0)</f>
        <v>1.0304</v>
      </c>
    </row>
    <row r="1511" spans="1:10" x14ac:dyDescent="0.3">
      <c r="A1511" t="s">
        <v>2080</v>
      </c>
      <c r="B1511" t="e" vm="1510">
        <v>#VALUE!</v>
      </c>
      <c r="C1511" t="s">
        <v>3635</v>
      </c>
      <c r="D1511" t="s">
        <v>4244</v>
      </c>
      <c r="E1511">
        <v>6519</v>
      </c>
      <c r="F1511" cm="1">
        <f t="array" aca="1" ref="F1511" ca="1">IFERROR(_FV(STable[[#This Row],[Security Name]],"Market cap",TRUE),_FV(STable[[#This Row],[Security Name]],"Volume average",TRUE)*STable[[#This Row],[Price]])</f>
        <v>658060033</v>
      </c>
      <c r="G1511" s="4" cm="1">
        <f t="array" aca="1" ref="G1511" ca="1">_FV(STable[[#This Row],[Security Name]],"Price")</f>
        <v>12.7857</v>
      </c>
      <c r="H1511" s="1" cm="1">
        <f t="array" aca="1" ref="H1511" ca="1">IFERROR(_FV(STable[[#This Row],[Security Name]],"Change (%)",TRUE),0)</f>
        <v>2.1221999999999998E-2</v>
      </c>
      <c r="I1511" s="17" cm="1">
        <f t="array" aca="1" ref="I1511" ca="1">IFERROR(_FV(STable[[#This Row],[Security Name]],"P/E",TRUE),0)</f>
        <v>90.294499999999999</v>
      </c>
      <c r="J1511" s="17" cm="1">
        <f t="array" aca="1" ref="J1511" ca="1">IFERROR(_FV(STable[[#This Row],[Security Name]],"Beta"),0)</f>
        <v>1.0911</v>
      </c>
    </row>
    <row r="1512" spans="1:10" x14ac:dyDescent="0.3">
      <c r="A1512" t="s">
        <v>2681</v>
      </c>
      <c r="B1512" t="e" vm="1511">
        <v>#VALUE!</v>
      </c>
      <c r="C1512" t="s">
        <v>3635</v>
      </c>
      <c r="D1512" t="s">
        <v>3761</v>
      </c>
      <c r="E1512">
        <v>6798</v>
      </c>
      <c r="F1512" cm="1">
        <f t="array" aca="1" ref="F1512" ca="1">IFERROR(_FV(STable[[#This Row],[Security Name]],"Market cap",TRUE),_FV(STable[[#This Row],[Security Name]],"Volume average",TRUE)*STable[[#This Row],[Price]])</f>
        <v>16984865</v>
      </c>
      <c r="G1512" s="4" cm="1">
        <f t="array" aca="1" ref="G1512" ca="1">_FV(STable[[#This Row],[Security Name]],"Price")</f>
        <v>11.89</v>
      </c>
      <c r="H1512" s="1" cm="1">
        <f t="array" aca="1" ref="H1512" ca="1">IFERROR(_FV(STable[[#This Row],[Security Name]],"Change (%)",TRUE),0)</f>
        <v>4.6654999999999995E-2</v>
      </c>
      <c r="I1512" s="17" cm="1">
        <f t="array" aca="1" ref="I1512" ca="1">IFERROR(_FV(STable[[#This Row],[Security Name]],"P/E",TRUE),0)</f>
        <v>0</v>
      </c>
      <c r="J1512" s="17" cm="1">
        <f t="array" aca="1" ref="J1512" ca="1">IFERROR(_FV(STable[[#This Row],[Security Name]],"Beta"),0)</f>
        <v>0.6069</v>
      </c>
    </row>
    <row r="1513" spans="1:10" x14ac:dyDescent="0.3">
      <c r="A1513" t="s">
        <v>2021</v>
      </c>
      <c r="B1513" t="e" vm="1512">
        <v>#VALUE!</v>
      </c>
      <c r="C1513" t="s">
        <v>3635</v>
      </c>
      <c r="D1513" t="s">
        <v>3761</v>
      </c>
      <c r="E1513">
        <v>6798</v>
      </c>
      <c r="F1513" cm="1">
        <f t="array" aca="1" ref="F1513" ca="1">IFERROR(_FV(STable[[#This Row],[Security Name]],"Market cap",TRUE),_FV(STable[[#This Row],[Security Name]],"Volume average",TRUE)*STable[[#This Row],[Price]])</f>
        <v>163873342</v>
      </c>
      <c r="G1513" s="4" cm="1">
        <f t="array" aca="1" ref="G1513" ca="1">_FV(STable[[#This Row],[Security Name]],"Price")</f>
        <v>15.88</v>
      </c>
      <c r="H1513" s="1" cm="1">
        <f t="array" aca="1" ref="H1513" ca="1">IFERROR(_FV(STable[[#This Row],[Security Name]],"Change (%)",TRUE),0)</f>
        <v>2.6503000000000002E-2</v>
      </c>
      <c r="I1513" s="17" cm="1">
        <f t="array" ref="I1513">IFERROR(_FV(STable[[#This Row],[Security Name]],"P/E",TRUE),0)</f>
        <v>0</v>
      </c>
      <c r="J1513" s="17" cm="1">
        <f t="array" aca="1" ref="J1513" ca="1">IFERROR(_FV(STable[[#This Row],[Security Name]],"Beta"),0)</f>
        <v>-0.19120000000000001</v>
      </c>
    </row>
    <row r="1514" spans="1:10" x14ac:dyDescent="0.3">
      <c r="A1514" t="s">
        <v>2664</v>
      </c>
      <c r="B1514" t="e" vm="1513">
        <v>#VALUE!</v>
      </c>
      <c r="C1514" t="s">
        <v>3635</v>
      </c>
      <c r="D1514" t="s">
        <v>3761</v>
      </c>
      <c r="E1514">
        <v>6798</v>
      </c>
      <c r="F1514" cm="1">
        <f t="array" aca="1" ref="F1514" ca="1">IFERROR(_FV(STable[[#This Row],[Security Name]],"Market cap",TRUE),_FV(STable[[#This Row],[Security Name]],"Volume average",TRUE)*STable[[#This Row],[Price]])</f>
        <v>246578186</v>
      </c>
      <c r="G1514" s="4" cm="1">
        <f t="array" aca="1" ref="G1514" ca="1">_FV(STable[[#This Row],[Security Name]],"Price")</f>
        <v>4.91</v>
      </c>
      <c r="H1514" s="1" cm="1">
        <f t="array" aca="1" ref="H1514" ca="1">IFERROR(_FV(STable[[#This Row],[Security Name]],"Change (%)",TRUE),0)</f>
        <v>2.5051999999999998E-2</v>
      </c>
      <c r="I1514" s="17" cm="1">
        <f t="array" aca="1" ref="I1514" ca="1">IFERROR(_FV(STable[[#This Row],[Security Name]],"P/E",TRUE),0)</f>
        <v>0</v>
      </c>
      <c r="J1514" s="17" cm="1">
        <f t="array" aca="1" ref="J1514" ca="1">IFERROR(_FV(STable[[#This Row],[Security Name]],"Beta"),0)</f>
        <v>0.80910000000000004</v>
      </c>
    </row>
    <row r="1515" spans="1:10" x14ac:dyDescent="0.3">
      <c r="A1515" t="s">
        <v>1657</v>
      </c>
      <c r="B1515" t="e" vm="1514">
        <v>#VALUE!</v>
      </c>
      <c r="C1515" t="s">
        <v>3635</v>
      </c>
      <c r="D1515" t="s">
        <v>3761</v>
      </c>
      <c r="E1515">
        <v>6798</v>
      </c>
      <c r="F1515" cm="1">
        <f t="array" aca="1" ref="F1515" ca="1">IFERROR(_FV(STable[[#This Row],[Security Name]],"Market cap",TRUE),_FV(STable[[#This Row],[Security Name]],"Volume average",TRUE)*STable[[#This Row],[Price]])</f>
        <v>511736029</v>
      </c>
      <c r="G1515" s="4" cm="1">
        <f t="array" aca="1" ref="G1515" ca="1">_FV(STable[[#This Row],[Security Name]],"Price")</f>
        <v>23.46</v>
      </c>
      <c r="H1515" s="1" cm="1">
        <f t="array" aca="1" ref="H1515" ca="1">IFERROR(_FV(STable[[#This Row],[Security Name]],"Change (%)",TRUE),0)</f>
        <v>1.6905E-2</v>
      </c>
      <c r="I1515" s="17" cm="1">
        <f t="array" aca="1" ref="I1515" ca="1">IFERROR(_FV(STable[[#This Row],[Security Name]],"P/E",TRUE),0)</f>
        <v>20.378699999999998</v>
      </c>
      <c r="J1515" s="17" cm="1">
        <f t="array" aca="1" ref="J1515" ca="1">IFERROR(_FV(STable[[#This Row],[Security Name]],"Beta"),0)</f>
        <v>0.96260000000000001</v>
      </c>
    </row>
    <row r="1516" spans="1:10" x14ac:dyDescent="0.3">
      <c r="A1516" t="s">
        <v>2016</v>
      </c>
      <c r="B1516" t="e" vm="1515">
        <v>#VALUE!</v>
      </c>
      <c r="C1516" t="s">
        <v>3635</v>
      </c>
      <c r="D1516" t="s">
        <v>3761</v>
      </c>
      <c r="E1516">
        <v>6798</v>
      </c>
      <c r="F1516" cm="1">
        <f t="array" aca="1" ref="F1516" ca="1">IFERROR(_FV(STable[[#This Row],[Security Name]],"Market cap",TRUE),_FV(STable[[#This Row],[Security Name]],"Volume average",TRUE)*STable[[#This Row],[Price]])</f>
        <v>325433643</v>
      </c>
      <c r="G1516" s="4" cm="1">
        <f t="array" aca="1" ref="G1516" ca="1">_FV(STable[[#This Row],[Security Name]],"Price")</f>
        <v>19.865100000000002</v>
      </c>
      <c r="H1516" s="1" cm="1">
        <f t="array" aca="1" ref="H1516" ca="1">IFERROR(_FV(STable[[#This Row],[Security Name]],"Change (%)",TRUE),0)</f>
        <v>1.4560999999999999E-2</v>
      </c>
      <c r="I1516" s="17" cm="1">
        <f t="array" ref="I1516">IFERROR(_FV(STable[[#This Row],[Security Name]],"P/E",TRUE),0)</f>
        <v>0</v>
      </c>
      <c r="J1516" s="17" cm="1">
        <f t="array" aca="1" ref="J1516" ca="1">IFERROR(_FV(STable[[#This Row],[Security Name]],"Beta"),0)</f>
        <v>0.63039999999999996</v>
      </c>
    </row>
    <row r="1517" spans="1:10" x14ac:dyDescent="0.3">
      <c r="A1517" t="s">
        <v>933</v>
      </c>
      <c r="B1517" t="e" vm="1516">
        <v>#VALUE!</v>
      </c>
      <c r="C1517" t="s">
        <v>3635</v>
      </c>
      <c r="D1517" t="s">
        <v>3761</v>
      </c>
      <c r="E1517">
        <v>6798</v>
      </c>
      <c r="F1517" cm="1">
        <f t="array" aca="1" ref="F1517" ca="1">IFERROR(_FV(STable[[#This Row],[Security Name]],"Market cap",TRUE),_FV(STable[[#This Row],[Security Name]],"Volume average",TRUE)*STable[[#This Row],[Price]])</f>
        <v>16211991412</v>
      </c>
      <c r="G1517" s="4" cm="1">
        <f t="array" aca="1" ref="G1517" ca="1">_FV(STable[[#This Row],[Security Name]],"Price")</f>
        <v>73.930000000000007</v>
      </c>
      <c r="H1517" s="1" cm="1">
        <f t="array" aca="1" ref="H1517" ca="1">IFERROR(_FV(STable[[#This Row],[Security Name]],"Change (%)",TRUE),0)</f>
        <v>1.4268000000000001E-2</v>
      </c>
      <c r="I1517" s="17" cm="1">
        <f t="array" aca="1" ref="I1517" ca="1">IFERROR(_FV(STable[[#This Row],[Security Name]],"P/E",TRUE),0)</f>
        <v>35.041200000000003</v>
      </c>
      <c r="J1517" s="17" cm="1">
        <f t="array" aca="1" ref="J1517" ca="1">IFERROR(_FV(STable[[#This Row],[Security Name]],"Beta"),0)</f>
        <v>0.81210000000000004</v>
      </c>
    </row>
    <row r="1518" spans="1:10" x14ac:dyDescent="0.3">
      <c r="A1518" t="s">
        <v>1619</v>
      </c>
      <c r="B1518" t="e" vm="1517">
        <v>#VALUE!</v>
      </c>
      <c r="C1518" t="s">
        <v>3635</v>
      </c>
      <c r="D1518" t="s">
        <v>3757</v>
      </c>
      <c r="E1518">
        <v>7000</v>
      </c>
      <c r="F1518" cm="1">
        <f t="array" aca="1" ref="F1518" ca="1">IFERROR(_FV(STable[[#This Row],[Security Name]],"Market cap",TRUE),_FV(STable[[#This Row],[Security Name]],"Volume average",TRUE)*STable[[#This Row],[Price]])</f>
        <v>327149953</v>
      </c>
      <c r="G1518" s="4" cm="1">
        <f t="array" aca="1" ref="G1518" ca="1">_FV(STable[[#This Row],[Security Name]],"Price")</f>
        <v>29.895</v>
      </c>
      <c r="H1518" s="1" cm="1">
        <f t="array" aca="1" ref="H1518" ca="1">IFERROR(_FV(STable[[#This Row],[Security Name]],"Change (%)",TRUE),0)</f>
        <v>-3.4999999999999996E-3</v>
      </c>
      <c r="I1518" s="17" cm="1">
        <f t="array" aca="1" ref="I1518" ca="1">IFERROR(_FV(STable[[#This Row],[Security Name]],"P/E",TRUE),0)</f>
        <v>0</v>
      </c>
      <c r="J1518" s="17" cm="1">
        <f t="array" aca="1" ref="J1518" ca="1">IFERROR(_FV(STable[[#This Row],[Security Name]],"Beta"),0)</f>
        <v>0.66920000000000002</v>
      </c>
    </row>
    <row r="1519" spans="1:10" x14ac:dyDescent="0.3">
      <c r="A1519" t="s">
        <v>427</v>
      </c>
      <c r="B1519" t="e" vm="1518">
        <v>#VALUE!</v>
      </c>
      <c r="C1519" t="s">
        <v>3635</v>
      </c>
      <c r="D1519" t="s">
        <v>3773</v>
      </c>
      <c r="E1519">
        <v>1623</v>
      </c>
      <c r="F1519" cm="1">
        <f t="array" aca="1" ref="F1519" ca="1">IFERROR(_FV(STable[[#This Row],[Security Name]],"Market cap",TRUE),_FV(STable[[#This Row],[Security Name]],"Volume average",TRUE)*STable[[#This Row],[Price]])</f>
        <v>1562049371</v>
      </c>
      <c r="G1519" s="4" cm="1">
        <f t="array" aca="1" ref="G1519" ca="1">_FV(STable[[#This Row],[Security Name]],"Price")</f>
        <v>318.99</v>
      </c>
      <c r="H1519" s="1" cm="1">
        <f t="array" aca="1" ref="H1519" ca="1">IFERROR(_FV(STable[[#This Row],[Security Name]],"Change (%)",TRUE),0)</f>
        <v>6.8607000000000001E-2</v>
      </c>
      <c r="I1519" s="17" cm="1">
        <f t="array" aca="1" ref="I1519" ca="1">IFERROR(_FV(STable[[#This Row],[Security Name]],"P/E",TRUE),0)</f>
        <v>44.686500000000002</v>
      </c>
      <c r="J1519" s="17" cm="1">
        <f t="array" aca="1" ref="J1519" ca="1">IFERROR(_FV(STable[[#This Row],[Security Name]],"Beta"),0)</f>
        <v>0.79710000000000003</v>
      </c>
    </row>
    <row r="1520" spans="1:10" x14ac:dyDescent="0.3">
      <c r="A1520" t="s">
        <v>1928</v>
      </c>
      <c r="B1520" t="e" vm="1519">
        <v>#VALUE!</v>
      </c>
      <c r="C1520" t="s">
        <v>3635</v>
      </c>
      <c r="D1520" t="s">
        <v>4233</v>
      </c>
      <c r="E1520">
        <v>6794</v>
      </c>
      <c r="F1520" cm="1">
        <f t="array" aca="1" ref="F1520" ca="1">IFERROR(_FV(STable[[#This Row],[Security Name]],"Market cap",TRUE),_FV(STable[[#This Row],[Security Name]],"Volume average",TRUE)*STable[[#This Row],[Price]])</f>
        <v>131697778</v>
      </c>
      <c r="G1520" s="4" cm="1">
        <f t="array" aca="1" ref="G1520" ca="1">_FV(STable[[#This Row],[Security Name]],"Price")</f>
        <v>9.1950000000000003</v>
      </c>
      <c r="H1520" s="1" cm="1">
        <f t="array" aca="1" ref="H1520" ca="1">IFERROR(_FV(STable[[#This Row],[Security Name]],"Change (%)",TRUE),0)</f>
        <v>6.0179999999999999E-3</v>
      </c>
      <c r="I1520" s="17" cm="1">
        <f t="array" aca="1" ref="I1520" ca="1">IFERROR(_FV(STable[[#This Row],[Security Name]],"P/E",TRUE),0)</f>
        <v>44.463200000000001</v>
      </c>
      <c r="J1520" s="17" cm="1">
        <f t="array" aca="1" ref="J1520" ca="1">IFERROR(_FV(STable[[#This Row],[Security Name]],"Beta"),0)</f>
        <v>1.1662999999999999</v>
      </c>
    </row>
    <row r="1521" spans="1:10" x14ac:dyDescent="0.3">
      <c r="A1521" t="s">
        <v>1670</v>
      </c>
      <c r="B1521" t="e" vm="1520">
        <v>#VALUE!</v>
      </c>
      <c r="C1521" t="s">
        <v>3635</v>
      </c>
      <c r="D1521" t="s">
        <v>3761</v>
      </c>
      <c r="E1521">
        <v>6798</v>
      </c>
      <c r="F1521" cm="1">
        <f t="array" aca="1" ref="F1521" ca="1">IFERROR(_FV(STable[[#This Row],[Security Name]],"Market cap",TRUE),_FV(STable[[#This Row],[Security Name]],"Volume average",TRUE)*STable[[#This Row],[Price]])</f>
        <v>498577735</v>
      </c>
      <c r="G1521" s="4" cm="1">
        <f t="array" aca="1" ref="G1521" ca="1">_FV(STable[[#This Row],[Security Name]],"Price")</f>
        <v>17.45</v>
      </c>
      <c r="H1521" s="1" cm="1">
        <f t="array" aca="1" ref="H1521" ca="1">IFERROR(_FV(STable[[#This Row],[Security Name]],"Change (%)",TRUE),0)</f>
        <v>-5.1310000000000001E-3</v>
      </c>
      <c r="I1521" s="17" cm="1">
        <f t="array" aca="1" ref="I1521" ca="1">IFERROR(_FV(STable[[#This Row],[Security Name]],"P/E",TRUE),0)</f>
        <v>233.91419999999999</v>
      </c>
      <c r="J1521" s="17" cm="1">
        <f t="array" aca="1" ref="J1521" ca="1">IFERROR(_FV(STable[[#This Row],[Security Name]],"Beta"),0)</f>
        <v>0.72289999999999999</v>
      </c>
    </row>
    <row r="1522" spans="1:10" x14ac:dyDescent="0.3">
      <c r="A1522" t="s">
        <v>1614</v>
      </c>
      <c r="B1522" t="e" vm="1521">
        <v>#VALUE!</v>
      </c>
      <c r="C1522" t="s">
        <v>3635</v>
      </c>
      <c r="D1522" t="s">
        <v>3761</v>
      </c>
      <c r="E1522">
        <v>6798</v>
      </c>
      <c r="F1522" cm="1">
        <f t="array" aca="1" ref="F1522" ca="1">IFERROR(_FV(STable[[#This Row],[Security Name]],"Market cap",TRUE),_FV(STable[[#This Row],[Security Name]],"Volume average",TRUE)*STable[[#This Row],[Price]])</f>
        <v>8833496004</v>
      </c>
      <c r="G1522" s="4" cm="1">
        <f t="array" aca="1" ref="G1522" ca="1">_FV(STable[[#This Row],[Security Name]],"Price")</f>
        <v>39.57</v>
      </c>
      <c r="H1522" s="1" cm="1">
        <f t="array" aca="1" ref="H1522" ca="1">IFERROR(_FV(STable[[#This Row],[Security Name]],"Change (%)",TRUE),0)</f>
        <v>1.7719999999999999E-3</v>
      </c>
      <c r="I1522" s="17" cm="1">
        <f t="array" aca="1" ref="I1522" ca="1">IFERROR(_FV(STable[[#This Row],[Security Name]],"P/E",TRUE),0)</f>
        <v>25.469899999999999</v>
      </c>
      <c r="J1522" s="17" cm="1">
        <f t="array" aca="1" ref="J1522" ca="1">IFERROR(_FV(STable[[#This Row],[Security Name]],"Beta"),0)</f>
        <v>0.8034</v>
      </c>
    </row>
    <row r="1523" spans="1:10" x14ac:dyDescent="0.3">
      <c r="A1523" t="s">
        <v>1925</v>
      </c>
      <c r="B1523" t="e" vm="1522">
        <v>#VALUE!</v>
      </c>
      <c r="C1523" t="s">
        <v>3635</v>
      </c>
      <c r="D1523" t="s">
        <v>3761</v>
      </c>
      <c r="E1523">
        <v>6798</v>
      </c>
      <c r="F1523" cm="1">
        <f t="array" aca="1" ref="F1523" ca="1">IFERROR(_FV(STable[[#This Row],[Security Name]],"Market cap",TRUE),_FV(STable[[#This Row],[Security Name]],"Volume average",TRUE)*STable[[#This Row],[Price]])</f>
        <v>2682974000</v>
      </c>
      <c r="G1523" s="4" cm="1">
        <f t="array" aca="1" ref="G1523" ca="1">_FV(STable[[#This Row],[Security Name]],"Price")</f>
        <v>17.57</v>
      </c>
      <c r="H1523" s="1" cm="1">
        <f t="array" aca="1" ref="H1523" ca="1">IFERROR(_FV(STable[[#This Row],[Security Name]],"Change (%)",TRUE),0)</f>
        <v>3.1103000000000002E-2</v>
      </c>
      <c r="I1523" s="17" cm="1">
        <f t="array" aca="1" ref="I1523" ca="1">IFERROR(_FV(STable[[#This Row],[Security Name]],"P/E",TRUE),0)</f>
        <v>31.599</v>
      </c>
      <c r="J1523" s="17" cm="1">
        <f t="array" aca="1" ref="J1523" ca="1">IFERROR(_FV(STable[[#This Row],[Security Name]],"Beta"),0)</f>
        <v>0.81399999999999995</v>
      </c>
    </row>
    <row r="1524" spans="1:10" x14ac:dyDescent="0.3">
      <c r="A1524" t="s">
        <v>2011</v>
      </c>
      <c r="B1524" t="e" vm="1523">
        <v>#VALUE!</v>
      </c>
      <c r="C1524" t="s">
        <v>3635</v>
      </c>
      <c r="D1524" t="s">
        <v>3761</v>
      </c>
      <c r="E1524">
        <v>6798</v>
      </c>
      <c r="F1524" cm="1">
        <f t="array" aca="1" ref="F1524" ca="1">IFERROR(_FV(STable[[#This Row],[Security Name]],"Market cap",TRUE),_FV(STable[[#This Row],[Security Name]],"Volume average",TRUE)*STable[[#This Row],[Price]])</f>
        <v>6416077010</v>
      </c>
      <c r="G1524" s="4" cm="1">
        <f t="array" aca="1" ref="G1524" ca="1">_FV(STable[[#This Row],[Security Name]],"Price")</f>
        <v>18.515000000000001</v>
      </c>
      <c r="H1524" s="1" cm="1">
        <f t="array" aca="1" ref="H1524" ca="1">IFERROR(_FV(STable[[#This Row],[Security Name]],"Change (%)",TRUE),0)</f>
        <v>1.1195999999999999E-2</v>
      </c>
      <c r="I1524" s="17" cm="1">
        <f t="array" aca="1" ref="I1524" ca="1">IFERROR(_FV(STable[[#This Row],[Security Name]],"P/E",TRUE),0)</f>
        <v>0</v>
      </c>
      <c r="J1524" s="17" cm="1">
        <f t="array" aca="1" ref="J1524" ca="1">IFERROR(_FV(STable[[#This Row],[Security Name]],"Beta"),0)</f>
        <v>0.94350000000000001</v>
      </c>
    </row>
    <row r="1525" spans="1:10" x14ac:dyDescent="0.3">
      <c r="A1525" t="s">
        <v>1351</v>
      </c>
      <c r="B1525" t="e" vm="1524">
        <v>#VALUE!</v>
      </c>
      <c r="C1525" t="s">
        <v>3635</v>
      </c>
      <c r="D1525" t="s">
        <v>3761</v>
      </c>
      <c r="E1525">
        <v>6798</v>
      </c>
      <c r="F1525" cm="1">
        <f t="array" aca="1" ref="F1525" ca="1">IFERROR(_FV(STable[[#This Row],[Security Name]],"Market cap",TRUE),_FV(STable[[#This Row],[Security Name]],"Volume average",TRUE)*STable[[#This Row],[Price]])</f>
        <v>1982273893</v>
      </c>
      <c r="G1525" s="4" cm="1">
        <f t="array" aca="1" ref="G1525" ca="1">_FV(STable[[#This Row],[Security Name]],"Price")</f>
        <v>40.04</v>
      </c>
      <c r="H1525" s="1" cm="1">
        <f t="array" aca="1" ref="H1525" ca="1">IFERROR(_FV(STable[[#This Row],[Security Name]],"Change (%)",TRUE),0)</f>
        <v>5.2719999999999998E-3</v>
      </c>
      <c r="I1525" s="17" cm="1">
        <f t="array" aca="1" ref="I1525" ca="1">IFERROR(_FV(STable[[#This Row],[Security Name]],"P/E",TRUE),0)</f>
        <v>16.244700000000002</v>
      </c>
      <c r="J1525" s="17" cm="1">
        <f t="array" aca="1" ref="J1525" ca="1">IFERROR(_FV(STable[[#This Row],[Security Name]],"Beta"),0)</f>
        <v>0.62739999999999996</v>
      </c>
    </row>
    <row r="1526" spans="1:10" x14ac:dyDescent="0.3">
      <c r="A1526" t="s">
        <v>862</v>
      </c>
      <c r="B1526" t="e" vm="1525">
        <v>#VALUE!</v>
      </c>
      <c r="C1526" t="s">
        <v>3635</v>
      </c>
      <c r="D1526" t="s">
        <v>3761</v>
      </c>
      <c r="E1526">
        <v>6798</v>
      </c>
      <c r="F1526" cm="1">
        <f t="array" aca="1" ref="F1526" ca="1">IFERROR(_FV(STable[[#This Row],[Security Name]],"Market cap",TRUE),_FV(STable[[#This Row],[Security Name]],"Volume average",TRUE)*STable[[#This Row],[Price]])</f>
        <v>4156360164</v>
      </c>
      <c r="G1526" s="4" cm="1">
        <f t="array" aca="1" ref="G1526" ca="1">_FV(STable[[#This Row],[Security Name]],"Price")</f>
        <v>85.77</v>
      </c>
      <c r="H1526" s="1" cm="1">
        <f t="array" aca="1" ref="H1526" ca="1">IFERROR(_FV(STable[[#This Row],[Security Name]],"Change (%)",TRUE),0)</f>
        <v>-2.3259999999999999E-3</v>
      </c>
      <c r="I1526" s="17" cm="1">
        <f t="array" aca="1" ref="I1526" ca="1">IFERROR(_FV(STable[[#This Row],[Security Name]],"P/E",TRUE),0)</f>
        <v>28.4251</v>
      </c>
      <c r="J1526" s="17" cm="1">
        <f t="array" aca="1" ref="J1526" ca="1">IFERROR(_FV(STable[[#This Row],[Security Name]],"Beta"),0)</f>
        <v>0.6744</v>
      </c>
    </row>
    <row r="1527" spans="1:10" x14ac:dyDescent="0.3">
      <c r="A1527" t="s">
        <v>1455</v>
      </c>
      <c r="B1527" t="e" vm="1526">
        <v>#VALUE!</v>
      </c>
      <c r="C1527" t="s">
        <v>3635</v>
      </c>
      <c r="D1527" t="s">
        <v>3761</v>
      </c>
      <c r="E1527">
        <v>6798</v>
      </c>
      <c r="F1527" cm="1">
        <f t="array" aca="1" ref="F1527" ca="1">IFERROR(_FV(STable[[#This Row],[Security Name]],"Market cap",TRUE),_FV(STable[[#This Row],[Security Name]],"Volume average",TRUE)*STable[[#This Row],[Price]])</f>
        <v>13811986100</v>
      </c>
      <c r="G1527" s="4" cm="1">
        <f t="array" aca="1" ref="G1527" ca="1">_FV(STable[[#This Row],[Security Name]],"Price")</f>
        <v>46.73</v>
      </c>
      <c r="H1527" s="1" cm="1">
        <f t="array" aca="1" ref="H1527" ca="1">IFERROR(_FV(STable[[#This Row],[Security Name]],"Change (%)",TRUE),0)</f>
        <v>3.2200000000000002E-3</v>
      </c>
      <c r="I1527" s="17" cm="1">
        <f t="array" aca="1" ref="I1527" ca="1">IFERROR(_FV(STable[[#This Row],[Security Name]],"P/E",TRUE),0)</f>
        <v>24.192399999999999</v>
      </c>
      <c r="J1527" s="17" cm="1">
        <f t="array" aca="1" ref="J1527" ca="1">IFERROR(_FV(STable[[#This Row],[Security Name]],"Beta"),0)</f>
        <v>0.58809999999999996</v>
      </c>
    </row>
    <row r="1528" spans="1:10" x14ac:dyDescent="0.3">
      <c r="A1528" t="s">
        <v>2085</v>
      </c>
      <c r="B1528" t="e" vm="1527">
        <v>#VALUE!</v>
      </c>
      <c r="C1528" t="s">
        <v>3635</v>
      </c>
      <c r="D1528" t="s">
        <v>3761</v>
      </c>
      <c r="E1528">
        <v>6798</v>
      </c>
      <c r="F1528" cm="1">
        <f t="array" aca="1" ref="F1528" ca="1">IFERROR(_FV(STable[[#This Row],[Security Name]],"Market cap",TRUE),_FV(STable[[#This Row],[Security Name]],"Volume average",TRUE)*STable[[#This Row],[Price]])</f>
        <v>5201765791</v>
      </c>
      <c r="G1528" s="4" cm="1">
        <f t="array" aca="1" ref="G1528" ca="1">_FV(STable[[#This Row],[Security Name]],"Price")</f>
        <v>20.63</v>
      </c>
      <c r="H1528" s="1" cm="1">
        <f t="array" aca="1" ref="H1528" ca="1">IFERROR(_FV(STable[[#This Row],[Security Name]],"Change (%)",TRUE),0)</f>
        <v>-1.4519999999999999E-3</v>
      </c>
      <c r="I1528" s="17" cm="1">
        <f t="array" aca="1" ref="I1528" ca="1">IFERROR(_FV(STable[[#This Row],[Security Name]],"P/E",TRUE),0)</f>
        <v>32.244500000000002</v>
      </c>
      <c r="J1528" s="17" cm="1">
        <f t="array" aca="1" ref="J1528" ca="1">IFERROR(_FV(STable[[#This Row],[Security Name]],"Beta"),0)</f>
        <v>0.66169999999999995</v>
      </c>
    </row>
    <row r="1529" spans="1:10" x14ac:dyDescent="0.3">
      <c r="A1529" t="s">
        <v>2363</v>
      </c>
      <c r="B1529" t="e" vm="1528">
        <v>#VALUE!</v>
      </c>
      <c r="C1529" t="s">
        <v>3635</v>
      </c>
      <c r="D1529" t="s">
        <v>3761</v>
      </c>
      <c r="E1529">
        <v>6798</v>
      </c>
      <c r="F1529" cm="1">
        <f t="array" aca="1" ref="F1529" ca="1">IFERROR(_FV(STable[[#This Row],[Security Name]],"Market cap",TRUE),_FV(STable[[#This Row],[Security Name]],"Volume average",TRUE)*STable[[#This Row],[Price]])</f>
        <v>166875951</v>
      </c>
      <c r="G1529" s="4" cm="1">
        <f t="array" aca="1" ref="G1529" ca="1">_FV(STable[[#This Row],[Security Name]],"Price")</f>
        <v>12.455</v>
      </c>
      <c r="H1529" s="1" cm="1">
        <f t="array" aca="1" ref="H1529" ca="1">IFERROR(_FV(STable[[#This Row],[Security Name]],"Change (%)",TRUE),0)</f>
        <v>4.016E-4</v>
      </c>
      <c r="I1529" s="17" cm="1">
        <f t="array" aca="1" ref="I1529" ca="1">IFERROR(_FV(STable[[#This Row],[Security Name]],"P/E",TRUE),0)</f>
        <v>20.904699999999998</v>
      </c>
      <c r="J1529" s="17" cm="1">
        <f t="array" aca="1" ref="J1529" ca="1">IFERROR(_FV(STable[[#This Row],[Security Name]],"Beta"),0)</f>
        <v>0.2848</v>
      </c>
    </row>
    <row r="1530" spans="1:10" x14ac:dyDescent="0.3">
      <c r="A1530" t="s">
        <v>1294</v>
      </c>
      <c r="B1530" t="e" vm="1529">
        <v>#VALUE!</v>
      </c>
      <c r="C1530" t="s">
        <v>3635</v>
      </c>
      <c r="D1530" t="s">
        <v>3761</v>
      </c>
      <c r="E1530">
        <v>6798</v>
      </c>
      <c r="F1530" cm="1">
        <f t="array" aca="1" ref="F1530" ca="1">IFERROR(_FV(STable[[#This Row],[Security Name]],"Market cap",TRUE),_FV(STable[[#This Row],[Security Name]],"Volume average",TRUE)*STable[[#This Row],[Price]])</f>
        <v>595777041</v>
      </c>
      <c r="G1530" s="4" cm="1">
        <f t="array" aca="1" ref="G1530" ca="1">_FV(STable[[#This Row],[Security Name]],"Price")</f>
        <v>42.94</v>
      </c>
      <c r="H1530" s="1" cm="1">
        <f t="array" aca="1" ref="H1530" ca="1">IFERROR(_FV(STable[[#This Row],[Security Name]],"Change (%)",TRUE),0)</f>
        <v>1.3932E-2</v>
      </c>
      <c r="I1530" s="17" cm="1">
        <f t="array" aca="1" ref="I1530" ca="1">IFERROR(_FV(STable[[#This Row],[Security Name]],"P/E",TRUE),0)</f>
        <v>33.805700000000002</v>
      </c>
      <c r="J1530" s="17" cm="1">
        <f t="array" aca="1" ref="J1530" ca="1">IFERROR(_FV(STable[[#This Row],[Security Name]],"Beta"),0)</f>
        <v>0.90549999999999997</v>
      </c>
    </row>
    <row r="1531" spans="1:10" x14ac:dyDescent="0.3">
      <c r="A1531" t="s">
        <v>1071</v>
      </c>
      <c r="B1531" t="e" vm="1530">
        <v>#VALUE!</v>
      </c>
      <c r="C1531" t="s">
        <v>3635</v>
      </c>
      <c r="D1531" t="s">
        <v>3761</v>
      </c>
      <c r="E1531">
        <v>6798</v>
      </c>
      <c r="F1531" cm="1">
        <f t="array" aca="1" ref="F1531" ca="1">IFERROR(_FV(STable[[#This Row],[Security Name]],"Market cap",TRUE),_FV(STable[[#This Row],[Security Name]],"Volume average",TRUE)*STable[[#This Row],[Price]])</f>
        <v>40576029488</v>
      </c>
      <c r="G1531" s="4" cm="1">
        <f t="array" aca="1" ref="G1531" ca="1">_FV(STable[[#This Row],[Security Name]],"Price")</f>
        <v>85.34</v>
      </c>
      <c r="H1531" s="1" cm="1">
        <f t="array" aca="1" ref="H1531" ca="1">IFERROR(_FV(STable[[#This Row],[Security Name]],"Change (%)",TRUE),0)</f>
        <v>-1.9880000000000002E-3</v>
      </c>
      <c r="I1531" s="17" cm="1">
        <f t="array" aca="1" ref="I1531" ca="1">IFERROR(_FV(STable[[#This Row],[Security Name]],"P/E",TRUE),0)</f>
        <v>157.4248</v>
      </c>
      <c r="J1531" s="17" cm="1">
        <f t="array" aca="1" ref="J1531" ca="1">IFERROR(_FV(STable[[#This Row],[Security Name]],"Beta"),0)</f>
        <v>0.75880000000000003</v>
      </c>
    </row>
    <row r="1532" spans="1:10" x14ac:dyDescent="0.3">
      <c r="A1532" t="s">
        <v>583</v>
      </c>
      <c r="B1532" t="e" vm="1531">
        <v>#VALUE!</v>
      </c>
      <c r="C1532" t="s">
        <v>3635</v>
      </c>
      <c r="D1532" t="s">
        <v>3761</v>
      </c>
      <c r="E1532">
        <v>6798</v>
      </c>
      <c r="F1532" cm="1">
        <f t="array" aca="1" ref="F1532" ca="1">IFERROR(_FV(STable[[#This Row],[Security Name]],"Market cap",TRUE),_FV(STable[[#This Row],[Security Name]],"Volume average",TRUE)*STable[[#This Row],[Price]])</f>
        <v>148744001812</v>
      </c>
      <c r="G1532" s="4" cm="1">
        <f t="array" aca="1" ref="G1532" ca="1">_FV(STable[[#This Row],[Security Name]],"Price")</f>
        <v>211.125</v>
      </c>
      <c r="H1532" s="1" cm="1">
        <f t="array" aca="1" ref="H1532" ca="1">IFERROR(_FV(STable[[#This Row],[Security Name]],"Change (%)",TRUE),0)</f>
        <v>-1.5780000000000002E-2</v>
      </c>
      <c r="I1532" s="17" cm="1">
        <f t="array" aca="1" ref="I1532" ca="1">IFERROR(_FV(STable[[#This Row],[Security Name]],"P/E",TRUE),0)</f>
        <v>0</v>
      </c>
      <c r="J1532" s="17" cm="1">
        <f t="array" aca="1" ref="J1532" ca="1">IFERROR(_FV(STable[[#This Row],[Security Name]],"Beta"),0)</f>
        <v>0.82909999999999995</v>
      </c>
    </row>
    <row r="1533" spans="1:10" x14ac:dyDescent="0.3">
      <c r="A1533" t="s">
        <v>80</v>
      </c>
      <c r="B1533" t="e" vm="1532">
        <v>#VALUE!</v>
      </c>
      <c r="C1533" t="s">
        <v>3635</v>
      </c>
      <c r="D1533" t="s">
        <v>3636</v>
      </c>
      <c r="E1533">
        <v>1700</v>
      </c>
      <c r="F1533" cm="1">
        <f t="array" aca="1" ref="F1533" ca="1">IFERROR(_FV(STable[[#This Row],[Security Name]],"Market cap",TRUE),_FV(STable[[#This Row],[Security Name]],"Volume average",TRUE)*STable[[#This Row],[Price]])</f>
        <v>11627038785</v>
      </c>
      <c r="G1533" s="4" cm="1">
        <f t="array" aca="1" ref="G1533" ca="1">_FV(STable[[#This Row],[Security Name]],"Price")</f>
        <v>413.11</v>
      </c>
      <c r="H1533" s="1" cm="1">
        <f t="array" aca="1" ref="H1533" ca="1">IFERROR(_FV(STable[[#This Row],[Security Name]],"Change (%)",TRUE),0)</f>
        <v>6.4415E-2</v>
      </c>
      <c r="I1533" s="17" cm="1">
        <f t="array" aca="1" ref="I1533" ca="1">IFERROR(_FV(STable[[#This Row],[Security Name]],"P/E",TRUE),0)</f>
        <v>22.536300000000001</v>
      </c>
      <c r="J1533" s="17" cm="1">
        <f t="array" aca="1" ref="J1533" ca="1">IFERROR(_FV(STable[[#This Row],[Security Name]],"Beta"),0)</f>
        <v>1.7808999999999999</v>
      </c>
    </row>
    <row r="1534" spans="1:10" x14ac:dyDescent="0.3">
      <c r="A1534" t="s">
        <v>1500</v>
      </c>
      <c r="B1534" t="e" vm="1533">
        <v>#VALUE!</v>
      </c>
      <c r="C1534" t="s">
        <v>3635</v>
      </c>
      <c r="D1534" t="s">
        <v>4174</v>
      </c>
      <c r="E1534">
        <v>1531</v>
      </c>
      <c r="F1534" cm="1">
        <f t="array" aca="1" ref="F1534" ca="1">IFERROR(_FV(STable[[#This Row],[Security Name]],"Market cap",TRUE),_FV(STable[[#This Row],[Security Name]],"Volume average",TRUE)*STable[[#This Row],[Price]])</f>
        <v>651215296</v>
      </c>
      <c r="G1534" s="4" cm="1">
        <f t="array" aca="1" ref="G1534" ca="1">_FV(STable[[#This Row],[Security Name]],"Price")</f>
        <v>22.07</v>
      </c>
      <c r="H1534" s="1" cm="1">
        <f t="array" aca="1" ref="H1534" ca="1">IFERROR(_FV(STable[[#This Row],[Security Name]],"Change (%)",TRUE),0)</f>
        <v>7.4489E-2</v>
      </c>
      <c r="I1534" s="17" cm="1">
        <f t="array" aca="1" ref="I1534" ca="1">IFERROR(_FV(STable[[#This Row],[Security Name]],"P/E",TRUE),0)</f>
        <v>71.819100000000006</v>
      </c>
      <c r="J1534" s="17" cm="1">
        <f t="array" aca="1" ref="J1534" ca="1">IFERROR(_FV(STable[[#This Row],[Security Name]],"Beta"),0)</f>
        <v>2.1738</v>
      </c>
    </row>
    <row r="1535" spans="1:10" x14ac:dyDescent="0.3">
      <c r="A1535" t="s">
        <v>662</v>
      </c>
      <c r="B1535" t="e" vm="1534">
        <v>#VALUE!</v>
      </c>
      <c r="C1535" t="s">
        <v>3635</v>
      </c>
      <c r="D1535" t="s">
        <v>4174</v>
      </c>
      <c r="E1535">
        <v>1531</v>
      </c>
      <c r="F1535" cm="1">
        <f t="array" aca="1" ref="F1535" ca="1">IFERROR(_FV(STable[[#This Row],[Security Name]],"Market cap",TRUE),_FV(STable[[#This Row],[Security Name]],"Volume average",TRUE)*STable[[#This Row],[Price]])</f>
        <v>1807705648</v>
      </c>
      <c r="G1535" s="4" cm="1">
        <f t="array" aca="1" ref="G1535" ca="1">_FV(STable[[#This Row],[Security Name]],"Price")</f>
        <v>62.28</v>
      </c>
      <c r="H1535" s="1" cm="1">
        <f t="array" aca="1" ref="H1535" ca="1">IFERROR(_FV(STable[[#This Row],[Security Name]],"Change (%)",TRUE),0)</f>
        <v>6.3342999999999997E-2</v>
      </c>
      <c r="I1535" s="17" cm="1">
        <f t="array" aca="1" ref="I1535" ca="1">IFERROR(_FV(STable[[#This Row],[Security Name]],"P/E",TRUE),0)</f>
        <v>12.810600000000001</v>
      </c>
      <c r="J1535" s="17" cm="1">
        <f t="array" aca="1" ref="J1535" ca="1">IFERROR(_FV(STable[[#This Row],[Security Name]],"Beta"),0)</f>
        <v>1.4487000000000001</v>
      </c>
    </row>
    <row r="1536" spans="1:10" x14ac:dyDescent="0.3">
      <c r="A1536" t="s">
        <v>1491</v>
      </c>
      <c r="B1536" t="e" vm="1535">
        <v>#VALUE!</v>
      </c>
      <c r="C1536" t="s">
        <v>3635</v>
      </c>
      <c r="D1536" t="s">
        <v>4174</v>
      </c>
      <c r="E1536">
        <v>1531</v>
      </c>
      <c r="F1536" cm="1">
        <f t="array" aca="1" ref="F1536" ca="1">IFERROR(_FV(STable[[#This Row],[Security Name]],"Market cap",TRUE),_FV(STable[[#This Row],[Security Name]],"Volume average",TRUE)*STable[[#This Row],[Price]])</f>
        <v>1352811509</v>
      </c>
      <c r="G1536" s="4" cm="1">
        <f t="array" aca="1" ref="G1536" ca="1">_FV(STable[[#This Row],[Security Name]],"Price")</f>
        <v>14.734999999999999</v>
      </c>
      <c r="H1536" s="1" cm="1">
        <f t="array" aca="1" ref="H1536" ca="1">IFERROR(_FV(STable[[#This Row],[Security Name]],"Change (%)",TRUE),0)</f>
        <v>8.5052000000000003E-2</v>
      </c>
      <c r="I1536" s="17" cm="1">
        <f t="array" aca="1" ref="I1536" ca="1">IFERROR(_FV(STable[[#This Row],[Security Name]],"P/E",TRUE),0)</f>
        <v>7.3297999999999996</v>
      </c>
      <c r="J1536" s="17" cm="1">
        <f t="array" aca="1" ref="J1536" ca="1">IFERROR(_FV(STable[[#This Row],[Security Name]],"Beta"),0)</f>
        <v>1.8577999999999999</v>
      </c>
    </row>
    <row r="1537" spans="1:10" x14ac:dyDescent="0.3">
      <c r="A1537" t="s">
        <v>364</v>
      </c>
      <c r="B1537" t="e" vm="1536">
        <v>#VALUE!</v>
      </c>
      <c r="C1537" t="s">
        <v>3635</v>
      </c>
      <c r="D1537" t="s">
        <v>4174</v>
      </c>
      <c r="E1537">
        <v>1531</v>
      </c>
      <c r="F1537" cm="1">
        <f t="array" aca="1" ref="F1537" ca="1">IFERROR(_FV(STable[[#This Row],[Security Name]],"Market cap",TRUE),_FV(STable[[#This Row],[Security Name]],"Volume average",TRUE)*STable[[#This Row],[Price]])</f>
        <v>43490274408</v>
      </c>
      <c r="G1537" s="4" cm="1">
        <f t="array" aca="1" ref="G1537" ca="1">_FV(STable[[#This Row],[Security Name]],"Price")</f>
        <v>150.12</v>
      </c>
      <c r="H1537" s="1" cm="1">
        <f t="array" aca="1" ref="H1537" ca="1">IFERROR(_FV(STable[[#This Row],[Security Name]],"Change (%)",TRUE),0)</f>
        <v>4.7226999999999998E-2</v>
      </c>
      <c r="I1537" s="17" cm="1">
        <f t="array" aca="1" ref="I1537" ca="1">IFERROR(_FV(STable[[#This Row],[Security Name]],"P/E",TRUE),0)</f>
        <v>13.6678</v>
      </c>
      <c r="J1537" s="17" cm="1">
        <f t="array" aca="1" ref="J1537" ca="1">IFERROR(_FV(STable[[#This Row],[Security Name]],"Beta"),0)</f>
        <v>1.3954</v>
      </c>
    </row>
    <row r="1538" spans="1:10" x14ac:dyDescent="0.3">
      <c r="A1538" t="s">
        <v>962</v>
      </c>
      <c r="B1538" t="e" vm="1537">
        <v>#VALUE!</v>
      </c>
      <c r="C1538" t="s">
        <v>3635</v>
      </c>
      <c r="D1538" t="s">
        <v>4174</v>
      </c>
      <c r="E1538">
        <v>1531</v>
      </c>
      <c r="F1538" cm="1">
        <f t="array" aca="1" ref="F1538" ca="1">IFERROR(_FV(STable[[#This Row],[Security Name]],"Market cap",TRUE),_FV(STable[[#This Row],[Security Name]],"Volume average",TRUE)*STable[[#This Row],[Price]])</f>
        <v>2976989864</v>
      </c>
      <c r="G1538" s="4" cm="1">
        <f t="array" aca="1" ref="G1538" ca="1">_FV(STable[[#This Row],[Security Name]],"Price")</f>
        <v>68.98</v>
      </c>
      <c r="H1538" s="1" cm="1">
        <f t="array" aca="1" ref="H1538" ca="1">IFERROR(_FV(STable[[#This Row],[Security Name]],"Change (%)",TRUE),0)</f>
        <v>5.0083999999999997E-2</v>
      </c>
      <c r="I1538" s="17" cm="1">
        <f t="array" aca="1" ref="I1538" ca="1">IFERROR(_FV(STable[[#This Row],[Security Name]],"P/E",TRUE),0)</f>
        <v>9.6861999999999995</v>
      </c>
      <c r="J1538" s="17" cm="1">
        <f t="array" aca="1" ref="J1538" ca="1">IFERROR(_FV(STable[[#This Row],[Security Name]],"Beta"),0)</f>
        <v>1.8972</v>
      </c>
    </row>
    <row r="1539" spans="1:10" x14ac:dyDescent="0.3">
      <c r="A1539" t="s">
        <v>299</v>
      </c>
      <c r="B1539" t="e" vm="1538">
        <v>#VALUE!</v>
      </c>
      <c r="C1539" t="s">
        <v>3635</v>
      </c>
      <c r="D1539" t="s">
        <v>4174</v>
      </c>
      <c r="E1539">
        <v>1531</v>
      </c>
      <c r="F1539" cm="1">
        <f t="array" aca="1" ref="F1539" ca="1">IFERROR(_FV(STable[[#This Row],[Security Name]],"Market cap",TRUE),_FV(STable[[#This Row],[Security Name]],"Volume average",TRUE)*STable[[#This Row],[Price]])</f>
        <v>685267126</v>
      </c>
      <c r="G1539" s="4" cm="1">
        <f t="array" aca="1" ref="G1539" ca="1">_FV(STable[[#This Row],[Security Name]],"Price")</f>
        <v>115.4</v>
      </c>
      <c r="H1539" s="1" cm="1">
        <f t="array" aca="1" ref="H1539" ca="1">IFERROR(_FV(STable[[#This Row],[Security Name]],"Change (%)",TRUE),0)</f>
        <v>0.10209099999999999</v>
      </c>
      <c r="I1539" s="17" cm="1">
        <f t="array" aca="1" ref="I1539" ca="1">IFERROR(_FV(STable[[#This Row],[Security Name]],"P/E",TRUE),0)</f>
        <v>17.893999999999998</v>
      </c>
      <c r="J1539" s="17" cm="1">
        <f t="array" aca="1" ref="J1539" ca="1">IFERROR(_FV(STable[[#This Row],[Security Name]],"Beta"),0)</f>
        <v>1.895</v>
      </c>
    </row>
    <row r="1540" spans="1:10" x14ac:dyDescent="0.3">
      <c r="A1540" t="s">
        <v>218</v>
      </c>
      <c r="B1540" t="e" vm="1539">
        <v>#VALUE!</v>
      </c>
      <c r="C1540" t="s">
        <v>3635</v>
      </c>
      <c r="D1540" t="s">
        <v>3836</v>
      </c>
      <c r="E1540">
        <v>1520</v>
      </c>
      <c r="F1540" cm="1">
        <f t="array" aca="1" ref="F1540" ca="1">IFERROR(_FV(STable[[#This Row],[Security Name]],"Market cap",TRUE),_FV(STable[[#This Row],[Security Name]],"Volume average",TRUE)*STable[[#This Row],[Price]])</f>
        <v>8062103402</v>
      </c>
      <c r="G1540" s="4" cm="1">
        <f t="array" aca="1" ref="G1540" ca="1">_FV(STable[[#This Row],[Security Name]],"Price")</f>
        <v>299.27999999999997</v>
      </c>
      <c r="H1540" s="1" cm="1">
        <f t="array" aca="1" ref="H1540" ca="1">IFERROR(_FV(STable[[#This Row],[Security Name]],"Change (%)",TRUE),0)</f>
        <v>6.0749999999999998E-2</v>
      </c>
      <c r="I1540" s="17" cm="1">
        <f t="array" aca="1" ref="I1540" ca="1">IFERROR(_FV(STable[[#This Row],[Security Name]],"P/E",TRUE),0)</f>
        <v>30.7654</v>
      </c>
      <c r="J1540" s="17" cm="1">
        <f t="array" aca="1" ref="J1540" ca="1">IFERROR(_FV(STable[[#This Row],[Security Name]],"Beta"),0)</f>
        <v>1.889</v>
      </c>
    </row>
    <row r="1541" spans="1:10" x14ac:dyDescent="0.3">
      <c r="A1541" t="s">
        <v>808</v>
      </c>
      <c r="B1541" t="e" vm="1540">
        <v>#VALUE!</v>
      </c>
      <c r="C1541" t="s">
        <v>3635</v>
      </c>
      <c r="D1541" t="s">
        <v>4174</v>
      </c>
      <c r="E1541">
        <v>1531</v>
      </c>
      <c r="F1541" cm="1">
        <f t="array" aca="1" ref="F1541" ca="1">IFERROR(_FV(STable[[#This Row],[Security Name]],"Market cap",TRUE),_FV(STable[[#This Row],[Security Name]],"Volume average",TRUE)*STable[[#This Row],[Price]])</f>
        <v>3385408000</v>
      </c>
      <c r="G1541" s="4" cm="1">
        <f t="array" aca="1" ref="G1541" ca="1">_FV(STable[[#This Row],[Security Name]],"Price")</f>
        <v>54.08</v>
      </c>
      <c r="H1541" s="1" cm="1">
        <f t="array" aca="1" ref="H1541" ca="1">IFERROR(_FV(STable[[#This Row],[Security Name]],"Change (%)",TRUE),0)</f>
        <v>4.1402000000000001E-2</v>
      </c>
      <c r="I1541" s="17" cm="1">
        <f t="array" aca="1" ref="I1541" ca="1">IFERROR(_FV(STable[[#This Row],[Security Name]],"P/E",TRUE),0)</f>
        <v>8.7815999999999992</v>
      </c>
      <c r="J1541" s="17" cm="1">
        <f t="array" aca="1" ref="J1541" ca="1">IFERROR(_FV(STable[[#This Row],[Security Name]],"Beta"),0)</f>
        <v>1.4518</v>
      </c>
    </row>
    <row r="1542" spans="1:10" x14ac:dyDescent="0.3">
      <c r="A1542" t="s">
        <v>317</v>
      </c>
      <c r="B1542" t="e" vm="1541">
        <v>#VALUE!</v>
      </c>
      <c r="C1542" t="s">
        <v>3635</v>
      </c>
      <c r="D1542" t="s">
        <v>3836</v>
      </c>
      <c r="E1542">
        <v>1520</v>
      </c>
      <c r="F1542" cm="1">
        <f t="array" aca="1" ref="F1542" ca="1">IFERROR(_FV(STable[[#This Row],[Security Name]],"Market cap",TRUE),_FV(STable[[#This Row],[Security Name]],"Volume average",TRUE)*STable[[#This Row],[Price]])</f>
        <v>22836778376</v>
      </c>
      <c r="G1542" s="4" cm="1">
        <f t="array" aca="1" ref="G1542" ca="1">_FV(STable[[#This Row],[Security Name]],"Price")</f>
        <v>92.72</v>
      </c>
      <c r="H1542" s="1" cm="1">
        <f t="array" aca="1" ref="H1542" ca="1">IFERROR(_FV(STable[[#This Row],[Security Name]],"Change (%)",TRUE),0)</f>
        <v>4.4143999999999996E-2</v>
      </c>
      <c r="I1542" s="17" cm="1">
        <f t="array" aca="1" ref="I1542" ca="1">IFERROR(_FV(STable[[#This Row],[Security Name]],"P/E",TRUE),0)</f>
        <v>11.6065</v>
      </c>
      <c r="J1542" s="17" cm="1">
        <f t="array" aca="1" ref="J1542" ca="1">IFERROR(_FV(STable[[#This Row],[Security Name]],"Beta"),0)</f>
        <v>1.4604999999999999</v>
      </c>
    </row>
    <row r="1543" spans="1:10" x14ac:dyDescent="0.3">
      <c r="A1543" t="s">
        <v>565</v>
      </c>
      <c r="B1543" t="e" vm="1542">
        <v>#VALUE!</v>
      </c>
      <c r="C1543" t="s">
        <v>3635</v>
      </c>
      <c r="D1543" t="s">
        <v>4174</v>
      </c>
      <c r="E1543">
        <v>1531</v>
      </c>
      <c r="F1543" cm="1">
        <f t="array" aca="1" ref="F1543" ca="1">IFERROR(_FV(STable[[#This Row],[Security Name]],"Market cap",TRUE),_FV(STable[[#This Row],[Security Name]],"Volume average",TRUE)*STable[[#This Row],[Price]])</f>
        <v>982115335</v>
      </c>
      <c r="G1543" s="4" cm="1">
        <f t="array" aca="1" ref="G1543" ca="1">_FV(STable[[#This Row],[Security Name]],"Price")</f>
        <v>42.454999999999998</v>
      </c>
      <c r="H1543" s="1" cm="1">
        <f t="array" aca="1" ref="H1543" ca="1">IFERROR(_FV(STable[[#This Row],[Security Name]],"Change (%)",TRUE),0)</f>
        <v>8.3035999999999999E-2</v>
      </c>
      <c r="I1543" s="17" cm="1">
        <f t="array" aca="1" ref="I1543" ca="1">IFERROR(_FV(STable[[#This Row],[Security Name]],"P/E",TRUE),0)</f>
        <v>13.586499999999999</v>
      </c>
      <c r="J1543" s="17" cm="1">
        <f t="array" aca="1" ref="J1543" ca="1">IFERROR(_FV(STable[[#This Row],[Security Name]],"Beta"),0)</f>
        <v>1.7684</v>
      </c>
    </row>
    <row r="1544" spans="1:10" x14ac:dyDescent="0.3">
      <c r="A1544" t="s">
        <v>428</v>
      </c>
      <c r="B1544" t="e" vm="1543">
        <v>#VALUE!</v>
      </c>
      <c r="C1544" t="s">
        <v>3635</v>
      </c>
      <c r="D1544" t="s">
        <v>4174</v>
      </c>
      <c r="E1544">
        <v>1531</v>
      </c>
      <c r="F1544" cm="1">
        <f t="array" aca="1" ref="F1544" ca="1">IFERROR(_FV(STable[[#This Row],[Security Name]],"Market cap",TRUE),_FV(STable[[#This Row],[Security Name]],"Volume average",TRUE)*STable[[#This Row],[Price]])</f>
        <v>3209511596</v>
      </c>
      <c r="G1544" s="4" cm="1">
        <f t="array" aca="1" ref="G1544" ca="1">_FV(STable[[#This Row],[Security Name]],"Price")</f>
        <v>125.42</v>
      </c>
      <c r="H1544" s="1" cm="1">
        <f t="array" aca="1" ref="H1544" ca="1">IFERROR(_FV(STable[[#This Row],[Security Name]],"Change (%)",TRUE),0)</f>
        <v>5.1387000000000002E-2</v>
      </c>
      <c r="I1544" s="17" cm="1">
        <f t="array" aca="1" ref="I1544" ca="1">IFERROR(_FV(STable[[#This Row],[Security Name]],"P/E",TRUE),0)</f>
        <v>8.5092999999999996</v>
      </c>
      <c r="J1544" s="17" cm="1">
        <f t="array" aca="1" ref="J1544" ca="1">IFERROR(_FV(STable[[#This Row],[Security Name]],"Beta"),0)</f>
        <v>1.6375</v>
      </c>
    </row>
    <row r="1545" spans="1:10" x14ac:dyDescent="0.3">
      <c r="A1545" t="s">
        <v>268</v>
      </c>
      <c r="B1545" t="e" vm="1544">
        <v>#VALUE!</v>
      </c>
      <c r="C1545" t="s">
        <v>3635</v>
      </c>
      <c r="D1545" t="s">
        <v>4174</v>
      </c>
      <c r="E1545">
        <v>1531</v>
      </c>
      <c r="F1545" cm="1">
        <f t="array" aca="1" ref="F1545" ca="1">IFERROR(_FV(STable[[#This Row],[Security Name]],"Market cap",TRUE),_FV(STable[[#This Row],[Security Name]],"Volume average",TRUE)*STable[[#This Row],[Price]])</f>
        <v>4531763094</v>
      </c>
      <c r="G1545" s="4" cm="1">
        <f t="array" aca="1" ref="G1545" ca="1">_FV(STable[[#This Row],[Security Name]],"Price")</f>
        <v>67.94</v>
      </c>
      <c r="H1545" s="1" cm="1">
        <f t="array" aca="1" ref="H1545" ca="1">IFERROR(_FV(STable[[#This Row],[Security Name]],"Change (%)",TRUE),0)</f>
        <v>5.6280999999999998E-2</v>
      </c>
      <c r="I1545" s="17" cm="1">
        <f t="array" aca="1" ref="I1545" ca="1">IFERROR(_FV(STable[[#This Row],[Security Name]],"P/E",TRUE),0)</f>
        <v>10.7004</v>
      </c>
      <c r="J1545" s="17" cm="1">
        <f t="array" aca="1" ref="J1545" ca="1">IFERROR(_FV(STable[[#This Row],[Security Name]],"Beta"),0)</f>
        <v>1.4336</v>
      </c>
    </row>
    <row r="1546" spans="1:10" x14ac:dyDescent="0.3">
      <c r="A1546" t="s">
        <v>5</v>
      </c>
      <c r="B1546" t="e" vm="1545">
        <v>#VALUE!</v>
      </c>
      <c r="C1546" t="s">
        <v>3635</v>
      </c>
      <c r="D1546" t="s">
        <v>4174</v>
      </c>
      <c r="E1546">
        <v>1531</v>
      </c>
      <c r="F1546" cm="1">
        <f t="array" aca="1" ref="F1546" ca="1">IFERROR(_FV(STable[[#This Row],[Security Name]],"Market cap",TRUE),_FV(STable[[#This Row],[Security Name]],"Volume average",TRUE)*STable[[#This Row],[Price]])</f>
        <v>19465258935</v>
      </c>
      <c r="G1546" s="4" cm="1">
        <f t="array" aca="1" ref="G1546" ca="1">_FV(STable[[#This Row],[Security Name]],"Price")</f>
        <v>7006.63</v>
      </c>
      <c r="H1546" s="1" cm="1">
        <f t="array" aca="1" ref="H1546" ca="1">IFERROR(_FV(STable[[#This Row],[Security Name]],"Change (%)",TRUE),0)</f>
        <v>4.5205999999999996E-2</v>
      </c>
      <c r="I1546" s="17" cm="1">
        <f t="array" aca="1" ref="I1546" ca="1">IFERROR(_FV(STable[[#This Row],[Security Name]],"P/E",TRUE),0)</f>
        <v>16.049499999999998</v>
      </c>
      <c r="J1546" s="17" cm="1">
        <f t="array" aca="1" ref="J1546" ca="1">IFERROR(_FV(STable[[#This Row],[Security Name]],"Beta"),0)</f>
        <v>1.0306</v>
      </c>
    </row>
    <row r="1547" spans="1:10" x14ac:dyDescent="0.3">
      <c r="A1547" t="s">
        <v>473</v>
      </c>
      <c r="B1547" t="e" vm="1546">
        <v>#VALUE!</v>
      </c>
      <c r="C1547" t="s">
        <v>3635</v>
      </c>
      <c r="D1547" t="s">
        <v>4174</v>
      </c>
      <c r="E1547">
        <v>1531</v>
      </c>
      <c r="F1547" cm="1">
        <f t="array" aca="1" ref="F1547" ca="1">IFERROR(_FV(STable[[#This Row],[Security Name]],"Market cap",TRUE),_FV(STable[[#This Row],[Security Name]],"Volume average",TRUE)*STable[[#This Row],[Price]])</f>
        <v>24267646018</v>
      </c>
      <c r="G1547" s="4" cm="1">
        <f t="array" aca="1" ref="G1547" ca="1">_FV(STable[[#This Row],[Security Name]],"Price")</f>
        <v>126.66500000000001</v>
      </c>
      <c r="H1547" s="1" cm="1">
        <f t="array" aca="1" ref="H1547" ca="1">IFERROR(_FV(STable[[#This Row],[Security Name]],"Change (%)",TRUE),0)</f>
        <v>5.1424000000000004E-2</v>
      </c>
      <c r="I1547" s="17" cm="1">
        <f t="array" aca="1" ref="I1547" ca="1">IFERROR(_FV(STable[[#This Row],[Security Name]],"P/E",TRUE),0)</f>
        <v>11.394399999999999</v>
      </c>
      <c r="J1547" s="17" cm="1">
        <f t="array" aca="1" ref="J1547" ca="1">IFERROR(_FV(STable[[#This Row],[Security Name]],"Beta"),0)</f>
        <v>1.2721</v>
      </c>
    </row>
    <row r="1548" spans="1:10" x14ac:dyDescent="0.3">
      <c r="A1548" t="s">
        <v>1505</v>
      </c>
      <c r="B1548" t="e" vm="1547">
        <v>#VALUE!</v>
      </c>
      <c r="C1548" t="s">
        <v>3635</v>
      </c>
      <c r="D1548" t="s">
        <v>4174</v>
      </c>
      <c r="E1548">
        <v>1531</v>
      </c>
      <c r="F1548" cm="1">
        <f t="array" aca="1" ref="F1548" ca="1">IFERROR(_FV(STable[[#This Row],[Security Name]],"Market cap",TRUE),_FV(STable[[#This Row],[Security Name]],"Volume average",TRUE)*STable[[#This Row],[Price]])</f>
        <v>733692600</v>
      </c>
      <c r="G1548" s="4" cm="1">
        <f t="array" aca="1" ref="G1548" ca="1">_FV(STable[[#This Row],[Security Name]],"Price")</f>
        <v>14.25</v>
      </c>
      <c r="H1548" s="1" cm="1">
        <f t="array" aca="1" ref="H1548" ca="1">IFERROR(_FV(STable[[#This Row],[Security Name]],"Change (%)",TRUE),0)</f>
        <v>4.8564999999999997E-2</v>
      </c>
      <c r="I1548" s="17" cm="1">
        <f t="array" aca="1" ref="I1548" ca="1">IFERROR(_FV(STable[[#This Row],[Security Name]],"P/E",TRUE),0)</f>
        <v>11.295199999999999</v>
      </c>
      <c r="J1548" s="17" cm="1">
        <f t="array" aca="1" ref="J1548" ca="1">IFERROR(_FV(STable[[#This Row],[Security Name]],"Beta"),0)</f>
        <v>1.268</v>
      </c>
    </row>
    <row r="1549" spans="1:10" x14ac:dyDescent="0.3">
      <c r="A1549" t="s">
        <v>929</v>
      </c>
      <c r="B1549" t="e" vm="1548">
        <v>#VALUE!</v>
      </c>
      <c r="C1549" t="s">
        <v>3635</v>
      </c>
      <c r="D1549" t="s">
        <v>4174</v>
      </c>
      <c r="E1549">
        <v>1531</v>
      </c>
      <c r="F1549" cm="1">
        <f t="array" aca="1" ref="F1549" ca="1">IFERROR(_FV(STable[[#This Row],[Security Name]],"Market cap",TRUE),_FV(STable[[#This Row],[Security Name]],"Volume average",TRUE)*STable[[#This Row],[Price]])</f>
        <v>5715965246</v>
      </c>
      <c r="G1549" s="4" cm="1">
        <f t="array" aca="1" ref="G1549" ca="1">_FV(STable[[#This Row],[Security Name]],"Price")</f>
        <v>60.33</v>
      </c>
      <c r="H1549" s="1" cm="1">
        <f t="array" aca="1" ref="H1549" ca="1">IFERROR(_FV(STable[[#This Row],[Security Name]],"Change (%)",TRUE),0)</f>
        <v>5.1227999999999996E-2</v>
      </c>
      <c r="I1549" s="17" cm="1">
        <f t="array" aca="1" ref="I1549" ca="1">IFERROR(_FV(STable[[#This Row],[Security Name]],"P/E",TRUE),0)</f>
        <v>7.7644000000000002</v>
      </c>
      <c r="J1549" s="17" cm="1">
        <f t="array" aca="1" ref="J1549" ca="1">IFERROR(_FV(STable[[#This Row],[Security Name]],"Beta"),0)</f>
        <v>1.5256000000000001</v>
      </c>
    </row>
    <row r="1550" spans="1:10" x14ac:dyDescent="0.3">
      <c r="A1550" t="s">
        <v>425</v>
      </c>
      <c r="B1550" t="e" vm="1549">
        <v>#VALUE!</v>
      </c>
      <c r="C1550" t="s">
        <v>3635</v>
      </c>
      <c r="D1550" t="s">
        <v>4174</v>
      </c>
      <c r="E1550">
        <v>1531</v>
      </c>
      <c r="F1550" cm="1">
        <f t="array" aca="1" ref="F1550" ca="1">IFERROR(_FV(STable[[#This Row],[Security Name]],"Market cap",TRUE),_FV(STable[[#This Row],[Security Name]],"Volume average",TRUE)*STable[[#This Row],[Price]])</f>
        <v>13896831645</v>
      </c>
      <c r="G1550" s="4" cm="1">
        <f t="array" aca="1" ref="G1550" ca="1">_FV(STable[[#This Row],[Security Name]],"Price")</f>
        <v>146.73500000000001</v>
      </c>
      <c r="H1550" s="1" cm="1">
        <f t="array" aca="1" ref="H1550" ca="1">IFERROR(_FV(STable[[#This Row],[Security Name]],"Change (%)",TRUE),0)</f>
        <v>5.6406999999999999E-2</v>
      </c>
      <c r="I1550" s="17" cm="1">
        <f t="array" aca="1" ref="I1550" ca="1">IFERROR(_FV(STable[[#This Row],[Security Name]],"P/E",TRUE),0)</f>
        <v>10.4832</v>
      </c>
      <c r="J1550" s="17" cm="1">
        <f t="array" aca="1" ref="J1550" ca="1">IFERROR(_FV(STable[[#This Row],[Security Name]],"Beta"),0)</f>
        <v>1.4158999999999999</v>
      </c>
    </row>
    <row r="1551" spans="1:10" x14ac:dyDescent="0.3">
      <c r="A1551" t="s">
        <v>1231</v>
      </c>
      <c r="B1551" t="e" vm="1550">
        <v>#VALUE!</v>
      </c>
      <c r="C1551" t="s">
        <v>3635</v>
      </c>
      <c r="D1551" t="s">
        <v>4174</v>
      </c>
      <c r="E1551">
        <v>1531</v>
      </c>
      <c r="F1551" cm="1">
        <f t="array" aca="1" ref="F1551" ca="1">IFERROR(_FV(STable[[#This Row],[Security Name]],"Market cap",TRUE),_FV(STable[[#This Row],[Security Name]],"Volume average",TRUE)*STable[[#This Row],[Price]])</f>
        <v>3991155052</v>
      </c>
      <c r="G1551" s="4" cm="1">
        <f t="array" aca="1" ref="G1551" ca="1">_FV(STable[[#This Row],[Security Name]],"Price")</f>
        <v>46.88</v>
      </c>
      <c r="H1551" s="1" cm="1">
        <f t="array" aca="1" ref="H1551" ca="1">IFERROR(_FV(STable[[#This Row],[Security Name]],"Change (%)",TRUE),0)</f>
        <v>2.5660000000000001E-3</v>
      </c>
      <c r="I1551" s="17" cm="1">
        <f t="array" aca="1" ref="I1551" ca="1">IFERROR(_FV(STable[[#This Row],[Security Name]],"P/E",TRUE),0)</f>
        <v>17.252400000000002</v>
      </c>
      <c r="J1551" s="17" cm="1">
        <f t="array" aca="1" ref="J1551" ca="1">IFERROR(_FV(STable[[#This Row],[Security Name]],"Beta"),0)</f>
        <v>1.1994</v>
      </c>
    </row>
    <row r="1552" spans="1:10" x14ac:dyDescent="0.3">
      <c r="A1552" t="s">
        <v>2676</v>
      </c>
      <c r="B1552" t="e" vm="1551">
        <v>#VALUE!</v>
      </c>
      <c r="C1552" t="s">
        <v>3635</v>
      </c>
      <c r="D1552" t="s">
        <v>4174</v>
      </c>
      <c r="E1552">
        <v>1531</v>
      </c>
      <c r="F1552" cm="1">
        <f t="array" aca="1" ref="F1552" ca="1">IFERROR(_FV(STable[[#This Row],[Security Name]],"Market cap",TRUE),_FV(STable[[#This Row],[Security Name]],"Volume average",TRUE)*STable[[#This Row],[Price]])</f>
        <v>139976463</v>
      </c>
      <c r="G1552" s="4" cm="1">
        <f t="array" aca="1" ref="G1552" ca="1">_FV(STable[[#This Row],[Security Name]],"Price")</f>
        <v>1.1850000000000001</v>
      </c>
      <c r="H1552" s="1" cm="1">
        <f t="array" aca="1" ref="H1552" ca="1">IFERROR(_FV(STable[[#This Row],[Security Name]],"Change (%)",TRUE),0)</f>
        <v>-4.202E-3</v>
      </c>
      <c r="I1552" s="17" cm="1">
        <f t="array" aca="1" ref="I1552" ca="1">IFERROR(_FV(STable[[#This Row],[Security Name]],"P/E",TRUE),0)</f>
        <v>0</v>
      </c>
      <c r="J1552" s="17" cm="1">
        <f t="array" aca="1" ref="J1552" ca="1">IFERROR(_FV(STable[[#This Row],[Security Name]],"Beta"),0)</f>
        <v>1.1424000000000001</v>
      </c>
    </row>
    <row r="1553" spans="1:10" x14ac:dyDescent="0.3">
      <c r="A1553" t="s">
        <v>2062</v>
      </c>
      <c r="B1553" t="e" vm="1552">
        <v>#VALUE!</v>
      </c>
      <c r="C1553" t="s">
        <v>3635</v>
      </c>
      <c r="D1553" t="s">
        <v>3761</v>
      </c>
      <c r="E1553">
        <v>6798</v>
      </c>
      <c r="F1553" cm="1">
        <f t="array" aca="1" ref="F1553" ca="1">IFERROR(_FV(STable[[#This Row],[Security Name]],"Market cap",TRUE),_FV(STable[[#This Row],[Security Name]],"Volume average",TRUE)*STable[[#This Row],[Price]])</f>
        <v>3061512729</v>
      </c>
      <c r="G1553" s="4" cm="1">
        <f t="array" aca="1" ref="G1553" ca="1">_FV(STable[[#This Row],[Security Name]],"Price")</f>
        <v>12.97</v>
      </c>
      <c r="H1553" s="1" cm="1">
        <f t="array" aca="1" ref="H1553" ca="1">IFERROR(_FV(STable[[#This Row],[Security Name]],"Change (%)",TRUE),0)</f>
        <v>2.8549000000000001E-2</v>
      </c>
      <c r="I1553" s="17" cm="1">
        <f t="array" aca="1" ref="I1553" ca="1">IFERROR(_FV(STable[[#This Row],[Security Name]],"P/E",TRUE),0)</f>
        <v>17.5793</v>
      </c>
      <c r="J1553" s="17" cm="1">
        <f t="array" aca="1" ref="J1553" ca="1">IFERROR(_FV(STable[[#This Row],[Security Name]],"Beta"),0)</f>
        <v>0.82369999999999999</v>
      </c>
    </row>
    <row r="1554" spans="1:10" x14ac:dyDescent="0.3">
      <c r="A1554" t="s">
        <v>2441</v>
      </c>
      <c r="B1554" t="e" vm="1553">
        <v>#VALUE!</v>
      </c>
      <c r="C1554" t="s">
        <v>3635</v>
      </c>
      <c r="D1554" t="s">
        <v>3761</v>
      </c>
      <c r="E1554">
        <v>6798</v>
      </c>
      <c r="F1554" cm="1">
        <f t="array" aca="1" ref="F1554" ca="1">IFERROR(_FV(STable[[#This Row],[Security Name]],"Market cap",TRUE),_FV(STable[[#This Row],[Security Name]],"Volume average",TRUE)*STable[[#This Row],[Price]])</f>
        <v>409722842</v>
      </c>
      <c r="G1554" s="4" cm="1">
        <f t="array" aca="1" ref="G1554" ca="1">_FV(STable[[#This Row],[Security Name]],"Price")</f>
        <v>8.7101000000000006</v>
      </c>
      <c r="H1554" s="1" cm="1">
        <f t="array" aca="1" ref="H1554" ca="1">IFERROR(_FV(STable[[#This Row],[Security Name]],"Change (%)",TRUE),0)</f>
        <v>1.9918000000000002E-2</v>
      </c>
      <c r="I1554" s="17" cm="1">
        <f t="array" aca="1" ref="I1554" ca="1">IFERROR(_FV(STable[[#This Row],[Security Name]],"P/E",TRUE),0)</f>
        <v>61.468600000000002</v>
      </c>
      <c r="J1554" s="17" cm="1">
        <f t="array" aca="1" ref="J1554" ca="1">IFERROR(_FV(STable[[#This Row],[Security Name]],"Beta"),0)</f>
        <v>1.0627</v>
      </c>
    </row>
    <row r="1555" spans="1:10" x14ac:dyDescent="0.3">
      <c r="A1555" t="s">
        <v>2479</v>
      </c>
      <c r="B1555" t="e" vm="1554">
        <v>#VALUE!</v>
      </c>
      <c r="C1555" t="s">
        <v>3635</v>
      </c>
      <c r="D1555" t="s">
        <v>3761</v>
      </c>
      <c r="E1555">
        <v>6798</v>
      </c>
      <c r="F1555" cm="1">
        <f t="array" aca="1" ref="F1555" ca="1">IFERROR(_FV(STable[[#This Row],[Security Name]],"Market cap",TRUE),_FV(STable[[#This Row],[Security Name]],"Volume average",TRUE)*STable[[#This Row],[Price]])</f>
        <v>2159054335</v>
      </c>
      <c r="G1555" s="4" cm="1">
        <f t="array" aca="1" ref="G1555" ca="1">_FV(STable[[#This Row],[Security Name]],"Price")</f>
        <v>10.55</v>
      </c>
      <c r="H1555" s="1" cm="1">
        <f t="array" aca="1" ref="H1555" ca="1">IFERROR(_FV(STable[[#This Row],[Security Name]],"Change (%)",TRUE),0)</f>
        <v>2.5266999999999998E-2</v>
      </c>
      <c r="I1555" s="17" cm="1">
        <f t="array" aca="1" ref="I1555" ca="1">IFERROR(_FV(STable[[#This Row],[Security Name]],"P/E",TRUE),0)</f>
        <v>24.3368</v>
      </c>
      <c r="J1555" s="17" cm="1">
        <f t="array" aca="1" ref="J1555" ca="1">IFERROR(_FV(STable[[#This Row],[Security Name]],"Beta"),0)</f>
        <v>1.0263</v>
      </c>
    </row>
    <row r="1556" spans="1:10" x14ac:dyDescent="0.3">
      <c r="A1556" t="s">
        <v>1880</v>
      </c>
      <c r="B1556" t="e" vm="1555">
        <v>#VALUE!</v>
      </c>
      <c r="C1556" t="s">
        <v>3635</v>
      </c>
      <c r="D1556" t="s">
        <v>3761</v>
      </c>
      <c r="E1556">
        <v>6798</v>
      </c>
      <c r="F1556" cm="1">
        <f t="array" aca="1" ref="F1556" ca="1">IFERROR(_FV(STable[[#This Row],[Security Name]],"Market cap",TRUE),_FV(STable[[#This Row],[Security Name]],"Volume average",TRUE)*STable[[#This Row],[Price]])</f>
        <v>14499295963</v>
      </c>
      <c r="G1556" s="4" cm="1">
        <f t="array" aca="1" ref="G1556" ca="1">_FV(STable[[#This Row],[Security Name]],"Price")</f>
        <v>21.094999999999999</v>
      </c>
      <c r="H1556" s="1" cm="1">
        <f t="array" aca="1" ref="H1556" ca="1">IFERROR(_FV(STable[[#This Row],[Security Name]],"Change (%)",TRUE),0)</f>
        <v>2.5522999999999997E-2</v>
      </c>
      <c r="I1556" s="17" cm="1">
        <f t="array" aca="1" ref="I1556" ca="1">IFERROR(_FV(STable[[#This Row],[Security Name]],"P/E",TRUE),0)</f>
        <v>19.142499999999998</v>
      </c>
      <c r="J1556" s="17" cm="1">
        <f t="array" aca="1" ref="J1556" ca="1">IFERROR(_FV(STable[[#This Row],[Security Name]],"Beta"),0)</f>
        <v>1.1125</v>
      </c>
    </row>
    <row r="1557" spans="1:10" x14ac:dyDescent="0.3">
      <c r="A1557" t="s">
        <v>2651</v>
      </c>
      <c r="B1557" t="e" vm="1556">
        <v>#VALUE!</v>
      </c>
      <c r="C1557" t="s">
        <v>3635</v>
      </c>
      <c r="D1557" t="s">
        <v>3761</v>
      </c>
      <c r="E1557">
        <v>6798</v>
      </c>
      <c r="F1557" cm="1">
        <f t="array" aca="1" ref="F1557" ca="1">IFERROR(_FV(STable[[#This Row],[Security Name]],"Market cap",TRUE),_FV(STable[[#This Row],[Security Name]],"Volume average",TRUE)*STable[[#This Row],[Price]])</f>
        <v>520601779</v>
      </c>
      <c r="G1557" s="4" cm="1">
        <f t="array" aca="1" ref="G1557" ca="1">_FV(STable[[#This Row],[Security Name]],"Price")</f>
        <v>4.7850000000000001</v>
      </c>
      <c r="H1557" s="1" cm="1">
        <f t="array" aca="1" ref="H1557" ca="1">IFERROR(_FV(STable[[#This Row],[Security Name]],"Change (%)",TRUE),0)</f>
        <v>1.3771E-2</v>
      </c>
      <c r="I1557" s="17" cm="1">
        <f t="array" aca="1" ref="I1557" ca="1">IFERROR(_FV(STable[[#This Row],[Security Name]],"P/E",TRUE),0)</f>
        <v>0</v>
      </c>
      <c r="J1557" s="17" cm="1">
        <f t="array" aca="1" ref="J1557" ca="1">IFERROR(_FV(STable[[#This Row],[Security Name]],"Beta"),0)</f>
        <v>1.2188000000000001</v>
      </c>
    </row>
    <row r="1558" spans="1:10" x14ac:dyDescent="0.3">
      <c r="A1558" t="s">
        <v>2041</v>
      </c>
      <c r="B1558" t="e" vm="1557">
        <v>#VALUE!</v>
      </c>
      <c r="C1558" t="s">
        <v>3635</v>
      </c>
      <c r="D1558" t="s">
        <v>3761</v>
      </c>
      <c r="E1558">
        <v>6798</v>
      </c>
      <c r="F1558" cm="1">
        <f t="array" aca="1" ref="F1558" ca="1">IFERROR(_FV(STable[[#This Row],[Security Name]],"Market cap",TRUE),_FV(STable[[#This Row],[Security Name]],"Volume average",TRUE)*STable[[#This Row],[Price]])</f>
        <v>1589911992</v>
      </c>
      <c r="G1558" s="4" cm="1">
        <f t="array" aca="1" ref="G1558" ca="1">_FV(STable[[#This Row],[Security Name]],"Price")</f>
        <v>13.975</v>
      </c>
      <c r="H1558" s="1" cm="1">
        <f t="array" aca="1" ref="H1558" ca="1">IFERROR(_FV(STable[[#This Row],[Security Name]],"Change (%)",TRUE),0)</f>
        <v>9.025E-3</v>
      </c>
      <c r="I1558" s="17" cm="1">
        <f t="array" aca="1" ref="I1558" ca="1">IFERROR(_FV(STable[[#This Row],[Security Name]],"P/E",TRUE),0)</f>
        <v>0</v>
      </c>
      <c r="J1558" s="17" cm="1">
        <f t="array" aca="1" ref="J1558" ca="1">IFERROR(_FV(STable[[#This Row],[Security Name]],"Beta"),0)</f>
        <v>1.4607000000000001</v>
      </c>
    </row>
    <row r="1559" spans="1:10" x14ac:dyDescent="0.3">
      <c r="A1559" t="s">
        <v>1985</v>
      </c>
      <c r="B1559" t="e" vm="1558">
        <v>#VALUE!</v>
      </c>
      <c r="C1559" t="s">
        <v>3635</v>
      </c>
      <c r="D1559" t="s">
        <v>4189</v>
      </c>
      <c r="E1559">
        <v>7011</v>
      </c>
      <c r="F1559" cm="1">
        <f t="array" aca="1" ref="F1559" ca="1">IFERROR(_FV(STable[[#This Row],[Security Name]],"Market cap",TRUE),_FV(STable[[#This Row],[Security Name]],"Volume average",TRUE)*STable[[#This Row],[Price]])</f>
        <v>2288287542</v>
      </c>
      <c r="G1559" s="4" cm="1">
        <f t="array" aca="1" ref="G1559" ca="1">_FV(STable[[#This Row],[Security Name]],"Price")</f>
        <v>11.37</v>
      </c>
      <c r="H1559" s="1" cm="1">
        <f t="array" aca="1" ref="H1559" ca="1">IFERROR(_FV(STable[[#This Row],[Security Name]],"Change (%)",TRUE),0)</f>
        <v>1.6995E-2</v>
      </c>
      <c r="I1559" s="17" cm="1">
        <f t="array" aca="1" ref="I1559" ca="1">IFERROR(_FV(STable[[#This Row],[Security Name]],"P/E",TRUE),0)</f>
        <v>0</v>
      </c>
      <c r="J1559" s="17" cm="1">
        <f t="array" aca="1" ref="J1559" ca="1">IFERROR(_FV(STable[[#This Row],[Security Name]],"Beta"),0)</f>
        <v>1.3842000000000001</v>
      </c>
    </row>
    <row r="1560" spans="1:10" x14ac:dyDescent="0.3">
      <c r="A1560" t="s">
        <v>561</v>
      </c>
      <c r="B1560" t="e" vm="1559">
        <v>#VALUE!</v>
      </c>
      <c r="C1560" t="s">
        <v>3635</v>
      </c>
      <c r="D1560" t="s">
        <v>3761</v>
      </c>
      <c r="E1560">
        <v>6798</v>
      </c>
      <c r="F1560" cm="1">
        <f t="array" aca="1" ref="F1560" ca="1">IFERROR(_FV(STable[[#This Row],[Security Name]],"Market cap",TRUE),_FV(STable[[#This Row],[Security Name]],"Volume average",TRUE)*STable[[#This Row],[Price]])</f>
        <v>6526760703</v>
      </c>
      <c r="G1560" s="4" cm="1">
        <f t="array" aca="1" ref="G1560" ca="1">_FV(STable[[#This Row],[Security Name]],"Price")</f>
        <v>103.42</v>
      </c>
      <c r="H1560" s="1" cm="1">
        <f t="array" aca="1" ref="H1560" ca="1">IFERROR(_FV(STable[[#This Row],[Security Name]],"Change (%)",TRUE),0)</f>
        <v>2.8645E-2</v>
      </c>
      <c r="I1560" s="17" cm="1">
        <f t="array" aca="1" ref="I1560" ca="1">IFERROR(_FV(STable[[#This Row],[Security Name]],"P/E",TRUE),0)</f>
        <v>28.019500000000001</v>
      </c>
      <c r="J1560" s="17" cm="1">
        <f t="array" aca="1" ref="J1560" ca="1">IFERROR(_FV(STable[[#This Row],[Security Name]],"Beta"),0)</f>
        <v>1.2073</v>
      </c>
    </row>
    <row r="1561" spans="1:10" x14ac:dyDescent="0.3">
      <c r="A1561" t="s">
        <v>2336</v>
      </c>
      <c r="B1561" t="e" vm="1560">
        <v>#VALUE!</v>
      </c>
      <c r="C1561" t="s">
        <v>3635</v>
      </c>
      <c r="D1561" t="s">
        <v>3761</v>
      </c>
      <c r="E1561">
        <v>6798</v>
      </c>
      <c r="F1561" cm="1">
        <f t="array" aca="1" ref="F1561" ca="1">IFERROR(_FV(STable[[#This Row],[Security Name]],"Market cap",TRUE),_FV(STable[[#This Row],[Security Name]],"Volume average",TRUE)*STable[[#This Row],[Price]])</f>
        <v>1217618762</v>
      </c>
      <c r="G1561" s="4" cm="1">
        <f t="array" aca="1" ref="G1561" ca="1">_FV(STable[[#This Row],[Security Name]],"Price")</f>
        <v>8.0150000000000006</v>
      </c>
      <c r="H1561" s="1" cm="1">
        <f t="array" aca="1" ref="H1561" ca="1">IFERROR(_FV(STable[[#This Row],[Security Name]],"Change (%)",TRUE),0)</f>
        <v>1.8749999999999999E-3</v>
      </c>
      <c r="I1561" s="17" cm="1">
        <f t="array" aca="1" ref="I1561" ca="1">IFERROR(_FV(STable[[#This Row],[Security Name]],"P/E",TRUE),0)</f>
        <v>426.32979999999998</v>
      </c>
      <c r="J1561" s="17" cm="1">
        <f t="array" aca="1" ref="J1561" ca="1">IFERROR(_FV(STable[[#This Row],[Security Name]],"Beta"),0)</f>
        <v>1.0927</v>
      </c>
    </row>
    <row r="1562" spans="1:10" x14ac:dyDescent="0.3">
      <c r="A1562" t="s">
        <v>2335</v>
      </c>
      <c r="B1562" t="e" vm="1561">
        <v>#VALUE!</v>
      </c>
      <c r="C1562" t="s">
        <v>3635</v>
      </c>
      <c r="D1562" t="s">
        <v>4189</v>
      </c>
      <c r="E1562">
        <v>7011</v>
      </c>
      <c r="F1562" cm="1">
        <f t="array" aca="1" ref="F1562" ca="1">IFERROR(_FV(STable[[#This Row],[Security Name]],"Market cap",TRUE),_FV(STable[[#This Row],[Security Name]],"Volume average",TRUE)*STable[[#This Row],[Price]])</f>
        <v>1828045831</v>
      </c>
      <c r="G1562" s="4" cm="1">
        <f t="array" aca="1" ref="G1562" ca="1">_FV(STable[[#This Row],[Security Name]],"Price")</f>
        <v>9.6649999999999991</v>
      </c>
      <c r="H1562" s="1" cm="1">
        <f t="array" aca="1" ref="H1562" ca="1">IFERROR(_FV(STable[[#This Row],[Security Name]],"Change (%)",TRUE),0)</f>
        <v>1.7367999999999998E-2</v>
      </c>
      <c r="I1562" s="17" cm="1">
        <f t="array" aca="1" ref="I1562" ca="1">IFERROR(_FV(STable[[#This Row],[Security Name]],"P/E",TRUE),0)</f>
        <v>212.88550000000001</v>
      </c>
      <c r="J1562" s="17" cm="1">
        <f t="array" aca="1" ref="J1562" ca="1">IFERROR(_FV(STable[[#This Row],[Security Name]],"Beta"),0)</f>
        <v>0.96599999999999997</v>
      </c>
    </row>
    <row r="1563" spans="1:10" x14ac:dyDescent="0.3">
      <c r="A1563" t="s">
        <v>2072</v>
      </c>
      <c r="B1563" t="e" vm="1562">
        <v>#VALUE!</v>
      </c>
      <c r="C1563" t="s">
        <v>3635</v>
      </c>
      <c r="D1563" t="s">
        <v>4189</v>
      </c>
      <c r="E1563">
        <v>7011</v>
      </c>
      <c r="F1563" cm="1">
        <f t="array" aca="1" ref="F1563" ca="1">IFERROR(_FV(STable[[#This Row],[Security Name]],"Market cap",TRUE),_FV(STable[[#This Row],[Security Name]],"Volume average",TRUE)*STable[[#This Row],[Price]])</f>
        <v>1492998758</v>
      </c>
      <c r="G1563" s="4" cm="1">
        <f t="array" aca="1" ref="G1563" ca="1">_FV(STable[[#This Row],[Security Name]],"Price")</f>
        <v>16.184999999999999</v>
      </c>
      <c r="H1563" s="1" cm="1">
        <f t="array" aca="1" ref="H1563" ca="1">IFERROR(_FV(STable[[#This Row],[Security Name]],"Change (%)",TRUE),0)</f>
        <v>2.3071999999999999E-2</v>
      </c>
      <c r="I1563" s="17" cm="1">
        <f t="array" aca="1" ref="I1563" ca="1">IFERROR(_FV(STable[[#This Row],[Security Name]],"P/E",TRUE),0)</f>
        <v>25.645700000000001</v>
      </c>
      <c r="J1563" s="17" cm="1">
        <f t="array" aca="1" ref="J1563" ca="1">IFERROR(_FV(STable[[#This Row],[Security Name]],"Beta"),0)</f>
        <v>1.1846000000000001</v>
      </c>
    </row>
    <row r="1564" spans="1:10" x14ac:dyDescent="0.3">
      <c r="A1564" t="s">
        <v>1890</v>
      </c>
      <c r="B1564" t="e" vm="1563">
        <v>#VALUE!</v>
      </c>
      <c r="C1564" t="s">
        <v>3635</v>
      </c>
      <c r="D1564" t="s">
        <v>4189</v>
      </c>
      <c r="E1564">
        <v>7011</v>
      </c>
      <c r="F1564" cm="1">
        <f t="array" aca="1" ref="F1564" ca="1">IFERROR(_FV(STable[[#This Row],[Security Name]],"Market cap",TRUE),_FV(STable[[#This Row],[Security Name]],"Volume average",TRUE)*STable[[#This Row],[Price]])</f>
        <v>5223427020</v>
      </c>
      <c r="G1564" s="4" cm="1">
        <f t="array" aca="1" ref="G1564" ca="1">_FV(STable[[#This Row],[Security Name]],"Price")</f>
        <v>37.799999999999997</v>
      </c>
      <c r="H1564" s="1" cm="1">
        <f t="array" aca="1" ref="H1564" ca="1">IFERROR(_FV(STable[[#This Row],[Security Name]],"Change (%)",TRUE),0)</f>
        <v>-1.4598999999999999E-2</v>
      </c>
      <c r="I1564" s="17" cm="1">
        <f t="array" aca="1" ref="I1564" ca="1">IFERROR(_FV(STable[[#This Row],[Security Name]],"P/E",TRUE),0)</f>
        <v>25.594100000000001</v>
      </c>
      <c r="J1564" s="17" cm="1">
        <f t="array" aca="1" ref="J1564" ca="1">IFERROR(_FV(STable[[#This Row],[Security Name]],"Beta"),0)</f>
        <v>0.77200000000000002</v>
      </c>
    </row>
    <row r="1565" spans="1:10" x14ac:dyDescent="0.3">
      <c r="A1565" t="s">
        <v>477</v>
      </c>
      <c r="B1565" t="e" vm="1564">
        <v>#VALUE!</v>
      </c>
      <c r="C1565" t="s">
        <v>3635</v>
      </c>
      <c r="D1565" t="s">
        <v>4189</v>
      </c>
      <c r="E1565">
        <v>7011</v>
      </c>
      <c r="F1565" cm="1">
        <f t="array" aca="1" ref="F1565" ca="1">IFERROR(_FV(STable[[#This Row],[Security Name]],"Market cap",TRUE),_FV(STable[[#This Row],[Security Name]],"Volume average",TRUE)*STable[[#This Row],[Price]])</f>
        <v>5570123469</v>
      </c>
      <c r="G1565" s="4" cm="1">
        <f t="array" aca="1" ref="G1565" ca="1">_FV(STable[[#This Row],[Security Name]],"Price")</f>
        <v>121.16500000000001</v>
      </c>
      <c r="H1565" s="1" cm="1">
        <f t="array" aca="1" ref="H1565" ca="1">IFERROR(_FV(STable[[#This Row],[Security Name]],"Change (%)",TRUE),0)</f>
        <v>2.6387000000000001E-2</v>
      </c>
      <c r="I1565" s="17" cm="1">
        <f t="array" aca="1" ref="I1565" ca="1">IFERROR(_FV(STable[[#This Row],[Security Name]],"P/E",TRUE),0)</f>
        <v>15.307700000000001</v>
      </c>
      <c r="J1565" s="17" cm="1">
        <f t="array" aca="1" ref="J1565" ca="1">IFERROR(_FV(STable[[#This Row],[Security Name]],"Beta"),0)</f>
        <v>0.79410000000000003</v>
      </c>
    </row>
    <row r="1566" spans="1:10" x14ac:dyDescent="0.3">
      <c r="A1566" t="s">
        <v>365</v>
      </c>
      <c r="B1566" t="e" vm="1565">
        <v>#VALUE!</v>
      </c>
      <c r="C1566" t="s">
        <v>3635</v>
      </c>
      <c r="D1566" t="s">
        <v>4189</v>
      </c>
      <c r="E1566">
        <v>7011</v>
      </c>
      <c r="F1566" cm="1">
        <f t="array" aca="1" ref="F1566" ca="1">IFERROR(_FV(STable[[#This Row],[Security Name]],"Market cap",TRUE),_FV(STable[[#This Row],[Security Name]],"Volume average",TRUE)*STable[[#This Row],[Price]])</f>
        <v>16226906628</v>
      </c>
      <c r="G1566" s="4" cm="1">
        <f t="array" aca="1" ref="G1566" ca="1">_FV(STable[[#This Row],[Security Name]],"Price")</f>
        <v>172.37</v>
      </c>
      <c r="H1566" s="1" cm="1">
        <f t="array" aca="1" ref="H1566" ca="1">IFERROR(_FV(STable[[#This Row],[Security Name]],"Change (%)",TRUE),0)</f>
        <v>5.0523999999999993E-2</v>
      </c>
      <c r="I1566" s="17" cm="1">
        <f t="array" aca="1" ref="I1566" ca="1">IFERROR(_FV(STable[[#This Row],[Security Name]],"P/E",TRUE),0)</f>
        <v>0</v>
      </c>
      <c r="J1566" s="17" cm="1">
        <f t="array" aca="1" ref="J1566" ca="1">IFERROR(_FV(STable[[#This Row],[Security Name]],"Beta"),0)</f>
        <v>1.3308</v>
      </c>
    </row>
    <row r="1567" spans="1:10" x14ac:dyDescent="0.3">
      <c r="A1567" t="s">
        <v>1182</v>
      </c>
      <c r="B1567" t="e" vm="1566">
        <v>#VALUE!</v>
      </c>
      <c r="C1567" t="s">
        <v>3635</v>
      </c>
      <c r="D1567" t="s">
        <v>3757</v>
      </c>
      <c r="E1567">
        <v>7000</v>
      </c>
      <c r="F1567" cm="1">
        <f t="array" aca="1" ref="F1567" ca="1">IFERROR(_FV(STable[[#This Row],[Security Name]],"Market cap",TRUE),_FV(STable[[#This Row],[Security Name]],"Volume average",TRUE)*STable[[#This Row],[Price]])</f>
        <v>3962182501</v>
      </c>
      <c r="G1567" s="4" cm="1">
        <f t="array" aca="1" ref="G1567" ca="1">_FV(STable[[#This Row],[Security Name]],"Price")</f>
        <v>48.76</v>
      </c>
      <c r="H1567" s="1" cm="1">
        <f t="array" aca="1" ref="H1567" ca="1">IFERROR(_FV(STable[[#This Row],[Security Name]],"Change (%)",TRUE),0)</f>
        <v>5.9770000000000004E-2</v>
      </c>
      <c r="I1567" s="17" cm="1">
        <f t="array" aca="1" ref="I1567" ca="1">IFERROR(_FV(STable[[#This Row],[Security Name]],"P/E",TRUE),0)</f>
        <v>52.645200000000003</v>
      </c>
      <c r="J1567" s="17" cm="1">
        <f t="array" aca="1" ref="J1567" ca="1">IFERROR(_FV(STable[[#This Row],[Security Name]],"Beta"),0)</f>
        <v>1.4898</v>
      </c>
    </row>
    <row r="1568" spans="1:10" x14ac:dyDescent="0.3">
      <c r="A1568" t="s">
        <v>232</v>
      </c>
      <c r="B1568" t="e" vm="1567">
        <v>#VALUE!</v>
      </c>
      <c r="C1568" t="s">
        <v>3635</v>
      </c>
      <c r="D1568" t="s">
        <v>4189</v>
      </c>
      <c r="E1568">
        <v>7011</v>
      </c>
      <c r="F1568" cm="1">
        <f t="array" aca="1" ref="F1568" ca="1">IFERROR(_FV(STable[[#This Row],[Security Name]],"Market cap",TRUE),_FV(STable[[#This Row],[Security Name]],"Volume average",TRUE)*STable[[#This Row],[Price]])</f>
        <v>78049145367</v>
      </c>
      <c r="G1568" s="4" cm="1">
        <f t="array" aca="1" ref="G1568" ca="1">_FV(STable[[#This Row],[Security Name]],"Price")</f>
        <v>341.13</v>
      </c>
      <c r="H1568" s="1" cm="1">
        <f t="array" aca="1" ref="H1568" ca="1">IFERROR(_FV(STable[[#This Row],[Security Name]],"Change (%)",TRUE),0)</f>
        <v>3.2537999999999997E-2</v>
      </c>
      <c r="I1568" s="17" cm="1">
        <f t="array" aca="1" ref="I1568" ca="1">IFERROR(_FV(STable[[#This Row],[Security Name]],"P/E",TRUE),0)</f>
        <v>55.722900000000003</v>
      </c>
      <c r="J1568" s="17" cm="1">
        <f t="array" aca="1" ref="J1568" ca="1">IFERROR(_FV(STable[[#This Row],[Security Name]],"Beta"),0)</f>
        <v>1.1053999999999999</v>
      </c>
    </row>
    <row r="1569" spans="1:10" x14ac:dyDescent="0.3">
      <c r="A1569" t="s">
        <v>1228</v>
      </c>
      <c r="B1569" t="e" vm="1568">
        <v>#VALUE!</v>
      </c>
      <c r="C1569" t="s">
        <v>3635</v>
      </c>
      <c r="D1569" t="s">
        <v>4189</v>
      </c>
      <c r="E1569">
        <v>7011</v>
      </c>
      <c r="F1569" cm="1">
        <f t="array" aca="1" ref="F1569" ca="1">IFERROR(_FV(STable[[#This Row],[Security Name]],"Market cap",TRUE),_FV(STable[[#This Row],[Security Name]],"Volume average",TRUE)*STable[[#This Row],[Price]])</f>
        <v>17249889739</v>
      </c>
      <c r="G1569" s="4" cm="1">
        <f t="array" aca="1" ref="G1569" ca="1">_FV(STable[[#This Row],[Security Name]],"Price")</f>
        <v>55.935000000000002</v>
      </c>
      <c r="H1569" s="1" cm="1">
        <f t="array" aca="1" ref="H1569" ca="1">IFERROR(_FV(STable[[#This Row],[Security Name]],"Change (%)",TRUE),0)</f>
        <v>2.0152999999999997E-2</v>
      </c>
      <c r="I1569" s="17" cm="1">
        <f t="array" aca="1" ref="I1569" ca="1">IFERROR(_FV(STable[[#This Row],[Security Name]],"P/E",TRUE),0)</f>
        <v>31.750599999999999</v>
      </c>
      <c r="J1569" s="17" cm="1">
        <f t="array" aca="1" ref="J1569" ca="1">IFERROR(_FV(STable[[#This Row],[Security Name]],"Beta"),0)</f>
        <v>0.17879999999999999</v>
      </c>
    </row>
    <row r="1570" spans="1:10" x14ac:dyDescent="0.3">
      <c r="A1570" t="s">
        <v>181</v>
      </c>
      <c r="B1570" t="e" vm="1569">
        <v>#VALUE!</v>
      </c>
      <c r="C1570" t="s">
        <v>3635</v>
      </c>
      <c r="D1570" t="s">
        <v>4189</v>
      </c>
      <c r="E1570">
        <v>7011</v>
      </c>
      <c r="F1570" cm="1">
        <f t="array" aca="1" ref="F1570" ca="1">IFERROR(_FV(STable[[#This Row],[Security Name]],"Market cap",TRUE),_FV(STable[[#This Row],[Security Name]],"Volume average",TRUE)*STable[[#This Row],[Price]])</f>
        <v>99625029280</v>
      </c>
      <c r="G1570" s="4" cm="1">
        <f t="array" aca="1" ref="G1570" ca="1">_FV(STable[[#This Row],[Security Name]],"Price")</f>
        <v>376.04</v>
      </c>
      <c r="H1570" s="1" cm="1">
        <f t="array" aca="1" ref="H1570" ca="1">IFERROR(_FV(STable[[#This Row],[Security Name]],"Change (%)",TRUE),0)</f>
        <v>3.7581000000000003E-2</v>
      </c>
      <c r="I1570" s="17" cm="1">
        <f t="array" aca="1" ref="I1570" ca="1">IFERROR(_FV(STable[[#This Row],[Security Name]],"P/E",TRUE),0)</f>
        <v>39.601500000000001</v>
      </c>
      <c r="J1570" s="17" cm="1">
        <f t="array" aca="1" ref="J1570" ca="1">IFERROR(_FV(STable[[#This Row],[Security Name]],"Beta"),0)</f>
        <v>1.1288</v>
      </c>
    </row>
    <row r="1571" spans="1:10" x14ac:dyDescent="0.3">
      <c r="A1571" t="s">
        <v>2273</v>
      </c>
      <c r="B1571" t="e" vm="1570">
        <v>#VALUE!</v>
      </c>
      <c r="C1571" t="s">
        <v>3635</v>
      </c>
      <c r="D1571" t="s">
        <v>3757</v>
      </c>
      <c r="E1571">
        <v>7000</v>
      </c>
      <c r="F1571" cm="1">
        <f t="array" aca="1" ref="F1571" ca="1">IFERROR(_FV(STable[[#This Row],[Security Name]],"Market cap",TRUE),_FV(STable[[#This Row],[Security Name]],"Volume average",TRUE)*STable[[#This Row],[Price]])</f>
        <v>1473484744</v>
      </c>
      <c r="G1571" s="4" cm="1">
        <f t="array" aca="1" ref="G1571" ca="1">_FV(STable[[#This Row],[Security Name]],"Price")</f>
        <v>14.8</v>
      </c>
      <c r="H1571" s="1" cm="1">
        <f t="array" aca="1" ref="H1571" ca="1">IFERROR(_FV(STable[[#This Row],[Security Name]],"Change (%)",TRUE),0)</f>
        <v>8.8620000000000001E-3</v>
      </c>
      <c r="I1571" s="17" cm="1">
        <f t="array" aca="1" ref="I1571" ca="1">IFERROR(_FV(STable[[#This Row],[Security Name]],"P/E",TRUE),0)</f>
        <v>0</v>
      </c>
      <c r="J1571" s="17" cm="1">
        <f t="array" aca="1" ref="J1571" ca="1">IFERROR(_FV(STable[[#This Row],[Security Name]],"Beta"),0)</f>
        <v>1.3814</v>
      </c>
    </row>
    <row r="1572" spans="1:10" x14ac:dyDescent="0.3">
      <c r="A1572" t="s">
        <v>1134</v>
      </c>
      <c r="B1572" t="e" vm="1571">
        <v>#VALUE!</v>
      </c>
      <c r="C1572" t="s">
        <v>3635</v>
      </c>
      <c r="D1572" t="s">
        <v>4189</v>
      </c>
      <c r="E1572">
        <v>7011</v>
      </c>
      <c r="F1572" cm="1">
        <f t="array" aca="1" ref="F1572" ca="1">IFERROR(_FV(STable[[#This Row],[Security Name]],"Market cap",TRUE),_FV(STable[[#This Row],[Security Name]],"Volume average",TRUE)*STable[[#This Row],[Price]])</f>
        <v>4881370684</v>
      </c>
      <c r="G1572" s="4" cm="1">
        <f t="array" aca="1" ref="G1572" ca="1">_FV(STable[[#This Row],[Security Name]],"Price")</f>
        <v>78.2</v>
      </c>
      <c r="H1572" s="1" cm="1">
        <f t="array" aca="1" ref="H1572" ca="1">IFERROR(_FV(STable[[#This Row],[Security Name]],"Change (%)",TRUE),0)</f>
        <v>2.6516000000000001E-2</v>
      </c>
      <c r="I1572" s="17" cm="1">
        <f t="array" aca="1" ref="I1572" ca="1">IFERROR(_FV(STable[[#This Row],[Security Name]],"P/E",TRUE),0)</f>
        <v>22.745799999999999</v>
      </c>
      <c r="J1572" s="17" cm="1">
        <f t="array" aca="1" ref="J1572" ca="1">IFERROR(_FV(STable[[#This Row],[Security Name]],"Beta"),0)</f>
        <v>1.3481000000000001</v>
      </c>
    </row>
    <row r="1573" spans="1:10" x14ac:dyDescent="0.3">
      <c r="A1573" t="s">
        <v>614</v>
      </c>
      <c r="B1573" t="e" vm="1572">
        <v>#VALUE!</v>
      </c>
      <c r="C1573" t="s">
        <v>3635</v>
      </c>
      <c r="D1573" t="s">
        <v>4226</v>
      </c>
      <c r="E1573">
        <v>6531</v>
      </c>
      <c r="F1573" cm="1">
        <f t="array" aca="1" ref="F1573" ca="1">IFERROR(_FV(STable[[#This Row],[Security Name]],"Market cap",TRUE),_FV(STable[[#This Row],[Security Name]],"Volume average",TRUE)*STable[[#This Row],[Price]])</f>
        <v>2560316484</v>
      </c>
      <c r="G1573" s="4" cm="1">
        <f t="array" aca="1" ref="G1573" ca="1">_FV(STable[[#This Row],[Security Name]],"Price")</f>
        <v>74.63</v>
      </c>
      <c r="H1573" s="1" cm="1">
        <f t="array" aca="1" ref="H1573" ca="1">IFERROR(_FV(STable[[#This Row],[Security Name]],"Change (%)",TRUE),0)</f>
        <v>5.3798000000000006E-2</v>
      </c>
      <c r="I1573" s="17" cm="1">
        <f t="array" aca="1" ref="I1573" ca="1">IFERROR(_FV(STable[[#This Row],[Security Name]],"P/E",TRUE),0)</f>
        <v>0</v>
      </c>
      <c r="J1573" s="17" cm="1">
        <f t="array" aca="1" ref="J1573" ca="1">IFERROR(_FV(STable[[#This Row],[Security Name]],"Beta"),0)</f>
        <v>1.2188000000000001</v>
      </c>
    </row>
    <row r="1574" spans="1:10" x14ac:dyDescent="0.3">
      <c r="A1574" t="s">
        <v>824</v>
      </c>
      <c r="B1574" t="e" vm="1573">
        <v>#VALUE!</v>
      </c>
      <c r="C1574" t="s">
        <v>3635</v>
      </c>
      <c r="D1574" t="s">
        <v>4189</v>
      </c>
      <c r="E1574">
        <v>7011</v>
      </c>
      <c r="F1574" cm="1">
        <f t="array" aca="1" ref="F1574" ca="1">IFERROR(_FV(STable[[#This Row],[Security Name]],"Market cap",TRUE),_FV(STable[[#This Row],[Security Name]],"Volume average",TRUE)*STable[[#This Row],[Price]])</f>
        <v>6700996391</v>
      </c>
      <c r="G1574" s="4" cm="1">
        <f t="array" aca="1" ref="G1574" ca="1">_FV(STable[[#This Row],[Security Name]],"Price")</f>
        <v>89.284999999999997</v>
      </c>
      <c r="H1574" s="1" cm="1">
        <f t="array" aca="1" ref="H1574" ca="1">IFERROR(_FV(STable[[#This Row],[Security Name]],"Change (%)",TRUE),0)</f>
        <v>2.2621000000000002E-2</v>
      </c>
      <c r="I1574" s="17" cm="1">
        <f t="array" aca="1" ref="I1574" ca="1">IFERROR(_FV(STable[[#This Row],[Security Name]],"P/E",TRUE),0)</f>
        <v>35.713999999999999</v>
      </c>
      <c r="J1574" s="17" cm="1">
        <f t="array" aca="1" ref="J1574" ca="1">IFERROR(_FV(STable[[#This Row],[Security Name]],"Beta"),0)</f>
        <v>0.71399999999999997</v>
      </c>
    </row>
    <row r="1575" spans="1:10" x14ac:dyDescent="0.3">
      <c r="A1575" t="s">
        <v>1744</v>
      </c>
      <c r="B1575" t="e" vm="1574">
        <v>#VALUE!</v>
      </c>
      <c r="C1575" t="s">
        <v>3635</v>
      </c>
      <c r="D1575" t="s">
        <v>3636</v>
      </c>
      <c r="E1575">
        <v>1700</v>
      </c>
      <c r="F1575" cm="1">
        <f t="array" aca="1" ref="F1575" ca="1">IFERROR(_FV(STable[[#This Row],[Security Name]],"Market cap",TRUE),_FV(STable[[#This Row],[Security Name]],"Volume average",TRUE)*STable[[#This Row],[Price]])</f>
        <v>3397416000</v>
      </c>
      <c r="G1575" s="4" cm="1">
        <f t="array" aca="1" ref="G1575" ca="1">_FV(STable[[#This Row],[Security Name]],"Price")</f>
        <v>34.79</v>
      </c>
      <c r="H1575" s="1" cm="1">
        <f t="array" aca="1" ref="H1575" ca="1">IFERROR(_FV(STable[[#This Row],[Security Name]],"Change (%)",TRUE),0)</f>
        <v>2.0833000000000001E-2</v>
      </c>
      <c r="I1575" s="17" cm="1">
        <f t="array" aca="1" ref="I1575" ca="1">IFERROR(_FV(STable[[#This Row],[Security Name]],"P/E",TRUE),0)</f>
        <v>0</v>
      </c>
      <c r="J1575" s="17" cm="1">
        <f t="array" aca="1" ref="J1575" ca="1">IFERROR(_FV(STable[[#This Row],[Security Name]],"Beta"),0)</f>
        <v>1.4494</v>
      </c>
    </row>
    <row r="1576" spans="1:10" x14ac:dyDescent="0.3">
      <c r="A1576" t="s">
        <v>1603</v>
      </c>
      <c r="B1576" t="e" vm="1575">
        <v>#VALUE!</v>
      </c>
      <c r="C1576" t="s">
        <v>3635</v>
      </c>
      <c r="D1576" t="s">
        <v>3761</v>
      </c>
      <c r="E1576">
        <v>6798</v>
      </c>
      <c r="F1576" cm="1">
        <f t="array" aca="1" ref="F1576" ca="1">IFERROR(_FV(STable[[#This Row],[Security Name]],"Market cap",TRUE),_FV(STable[[#This Row],[Security Name]],"Volume average",TRUE)*STable[[#This Row],[Price]])</f>
        <v>3626098179</v>
      </c>
      <c r="G1576" s="4" cm="1">
        <f t="array" aca="1" ref="G1576" ca="1">_FV(STable[[#This Row],[Security Name]],"Price")</f>
        <v>12.71</v>
      </c>
      <c r="H1576" s="1" cm="1">
        <f t="array" aca="1" ref="H1576" ca="1">IFERROR(_FV(STable[[#This Row],[Security Name]],"Change (%)",TRUE),0)</f>
        <v>2.5000000000000001E-2</v>
      </c>
      <c r="I1576" s="17" cm="1">
        <f t="array" aca="1" ref="I1576" ca="1">IFERROR(_FV(STable[[#This Row],[Security Name]],"P/E",TRUE),0)</f>
        <v>0</v>
      </c>
      <c r="J1576" s="17" cm="1">
        <f t="array" aca="1" ref="J1576" ca="1">IFERROR(_FV(STable[[#This Row],[Security Name]],"Beta"),0)</f>
        <v>0.92490000000000006</v>
      </c>
    </row>
    <row r="1577" spans="1:10" x14ac:dyDescent="0.3">
      <c r="A1577" t="s">
        <v>309</v>
      </c>
      <c r="B1577" t="e" vm="1576">
        <v>#VALUE!</v>
      </c>
      <c r="C1577" t="s">
        <v>3635</v>
      </c>
      <c r="D1577" t="s">
        <v>3761</v>
      </c>
      <c r="E1577">
        <v>6798</v>
      </c>
      <c r="F1577" cm="1">
        <f t="array" aca="1" ref="F1577" ca="1">IFERROR(_FV(STable[[#This Row],[Security Name]],"Market cap",TRUE),_FV(STable[[#This Row],[Security Name]],"Volume average",TRUE)*STable[[#This Row],[Price]])</f>
        <v>10792692249</v>
      </c>
      <c r="G1577" s="4" cm="1">
        <f t="array" aca="1" ref="G1577" ca="1">_FV(STable[[#This Row],[Security Name]],"Price")</f>
        <v>200.77500000000001</v>
      </c>
      <c r="H1577" s="1" cm="1">
        <f t="array" aca="1" ref="H1577" ca="1">IFERROR(_FV(STable[[#This Row],[Security Name]],"Change (%)",TRUE),0)</f>
        <v>1.9732E-2</v>
      </c>
      <c r="I1577" s="17" cm="1">
        <f t="array" aca="1" ref="I1577" ca="1">IFERROR(_FV(STable[[#This Row],[Security Name]],"P/E",TRUE),0)</f>
        <v>41.212499999999999</v>
      </c>
      <c r="J1577" s="17" cm="1">
        <f t="array" aca="1" ref="J1577" ca="1">IFERROR(_FV(STable[[#This Row],[Security Name]],"Beta"),0)</f>
        <v>1.0757000000000001</v>
      </c>
    </row>
    <row r="1578" spans="1:10" x14ac:dyDescent="0.3">
      <c r="A1578" t="s">
        <v>1083</v>
      </c>
      <c r="B1578" t="e" vm="1577">
        <v>#VALUE!</v>
      </c>
      <c r="C1578" t="s">
        <v>3635</v>
      </c>
      <c r="D1578" t="s">
        <v>3761</v>
      </c>
      <c r="E1578">
        <v>6798</v>
      </c>
      <c r="F1578" cm="1">
        <f t="array" aca="1" ref="F1578" ca="1">IFERROR(_FV(STable[[#This Row],[Security Name]],"Market cap",TRUE),_FV(STable[[#This Row],[Security Name]],"Volume average",TRUE)*STable[[#This Row],[Price]])</f>
        <v>8456002964</v>
      </c>
      <c r="G1578" s="4" cm="1">
        <f t="array" aca="1" ref="G1578" ca="1">_FV(STable[[#This Row],[Security Name]],"Price")</f>
        <v>63.784999999999997</v>
      </c>
      <c r="H1578" s="1" cm="1">
        <f t="array" aca="1" ref="H1578" ca="1">IFERROR(_FV(STable[[#This Row],[Security Name]],"Change (%)",TRUE),0)</f>
        <v>2.2195999999999997E-2</v>
      </c>
      <c r="I1578" s="17" cm="1">
        <f t="array" aca="1" ref="I1578" ca="1">IFERROR(_FV(STable[[#This Row],[Security Name]],"P/E",TRUE),0)</f>
        <v>34.180900000000001</v>
      </c>
      <c r="J1578" s="17" cm="1">
        <f t="array" aca="1" ref="J1578" ca="1">IFERROR(_FV(STable[[#This Row],[Security Name]],"Beta"),0)</f>
        <v>1.1132</v>
      </c>
    </row>
    <row r="1579" spans="1:10" x14ac:dyDescent="0.3">
      <c r="A1579" t="s">
        <v>508</v>
      </c>
      <c r="B1579" t="e" vm="1578">
        <v>#VALUE!</v>
      </c>
      <c r="C1579" t="s">
        <v>3635</v>
      </c>
      <c r="D1579" t="s">
        <v>34</v>
      </c>
      <c r="E1579">
        <v>6500</v>
      </c>
      <c r="F1579" cm="1">
        <f t="array" aca="1" ref="F1579" ca="1">IFERROR(_FV(STable[[#This Row],[Security Name]],"Market cap",TRUE),_FV(STable[[#This Row],[Security Name]],"Volume average",TRUE)*STable[[#This Row],[Price]])</f>
        <v>1491200580</v>
      </c>
      <c r="G1579" s="4" cm="1">
        <f t="array" aca="1" ref="G1579" ca="1">_FV(STable[[#This Row],[Security Name]],"Price")</f>
        <v>53</v>
      </c>
      <c r="H1579" s="1" cm="1">
        <f t="array" aca="1" ref="H1579" ca="1">IFERROR(_FV(STable[[#This Row],[Security Name]],"Change (%)",TRUE),0)</f>
        <v>1.9427E-2</v>
      </c>
      <c r="I1579" s="17" cm="1">
        <f t="array" aca="1" ref="I1579" ca="1">IFERROR(_FV(STable[[#This Row],[Security Name]],"P/E",TRUE),0)</f>
        <v>13.524900000000001</v>
      </c>
      <c r="J1579" s="17" cm="1">
        <f t="array" aca="1" ref="J1579" ca="1">IFERROR(_FV(STable[[#This Row],[Security Name]],"Beta"),0)</f>
        <v>1.4531000000000001</v>
      </c>
    </row>
    <row r="1580" spans="1:10" x14ac:dyDescent="0.3">
      <c r="A1580" t="s">
        <v>2454</v>
      </c>
      <c r="B1580" t="e" vm="1579">
        <v>#VALUE!</v>
      </c>
      <c r="C1580" t="s">
        <v>3635</v>
      </c>
      <c r="D1580" t="s">
        <v>3761</v>
      </c>
      <c r="E1580">
        <v>6798</v>
      </c>
      <c r="F1580" cm="1">
        <f t="array" aca="1" ref="F1580" ca="1">IFERROR(_FV(STable[[#This Row],[Security Name]],"Market cap",TRUE),_FV(STable[[#This Row],[Security Name]],"Volume average",TRUE)*STable[[#This Row],[Price]])</f>
        <v>3028647802</v>
      </c>
      <c r="G1580" s="4" cm="1">
        <f t="array" aca="1" ref="G1580" ca="1">_FV(STable[[#This Row],[Security Name]],"Price")</f>
        <v>51.37</v>
      </c>
      <c r="H1580" s="1" cm="1">
        <f t="array" aca="1" ref="H1580" ca="1">IFERROR(_FV(STable[[#This Row],[Security Name]],"Change (%)",TRUE),0)</f>
        <v>5.2839999999999996E-3</v>
      </c>
      <c r="I1580" s="17" cm="1">
        <f t="array" aca="1" ref="I1580" ca="1">IFERROR(_FV(STable[[#This Row],[Security Name]],"P/E",TRUE),0)</f>
        <v>28.359300000000001</v>
      </c>
      <c r="J1580" s="17" cm="1">
        <f t="array" aca="1" ref="J1580" ca="1">IFERROR(_FV(STable[[#This Row],[Security Name]],"Beta"),0)</f>
        <v>1.1053999999999999</v>
      </c>
    </row>
    <row r="1581" spans="1:10" x14ac:dyDescent="0.3">
      <c r="A1581" t="s">
        <v>516</v>
      </c>
      <c r="B1581" t="e" vm="1580">
        <v>#VALUE!</v>
      </c>
      <c r="C1581" t="s">
        <v>3635</v>
      </c>
      <c r="D1581" t="s">
        <v>3761</v>
      </c>
      <c r="E1581">
        <v>6798</v>
      </c>
      <c r="F1581" cm="1">
        <f t="array" aca="1" ref="F1581" ca="1">IFERROR(_FV(STable[[#This Row],[Security Name]],"Market cap",TRUE),_FV(STable[[#This Row],[Security Name]],"Volume average",TRUE)*STable[[#This Row],[Price]])</f>
        <v>135331930718</v>
      </c>
      <c r="G1581" s="4" cm="1">
        <f t="array" aca="1" ref="G1581" ca="1">_FV(STable[[#This Row],[Security Name]],"Price")</f>
        <v>145.16999999999999</v>
      </c>
      <c r="H1581" s="1" cm="1">
        <f t="array" aca="1" ref="H1581" ca="1">IFERROR(_FV(STable[[#This Row],[Security Name]],"Change (%)",TRUE),0)</f>
        <v>2.1101000000000002E-2</v>
      </c>
      <c r="I1581" s="17" cm="1">
        <f t="array" aca="1" ref="I1581" ca="1">IFERROR(_FV(STable[[#This Row],[Security Name]],"P/E",TRUE),0)</f>
        <v>40.842300000000002</v>
      </c>
      <c r="J1581" s="17" cm="1">
        <f t="array" aca="1" ref="J1581" ca="1">IFERROR(_FV(STable[[#This Row],[Security Name]],"Beta"),0)</f>
        <v>1.3838999999999999</v>
      </c>
    </row>
    <row r="1582" spans="1:10" x14ac:dyDescent="0.3">
      <c r="A1582" t="s">
        <v>1116</v>
      </c>
      <c r="B1582" t="e" vm="1581">
        <v>#VALUE!</v>
      </c>
      <c r="C1582" t="s">
        <v>3635</v>
      </c>
      <c r="D1582" t="s">
        <v>3761</v>
      </c>
      <c r="E1582">
        <v>6798</v>
      </c>
      <c r="F1582" cm="1">
        <f t="array" aca="1" ref="F1582" ca="1">IFERROR(_FV(STable[[#This Row],[Security Name]],"Market cap",TRUE),_FV(STable[[#This Row],[Security Name]],"Volume average",TRUE)*STable[[#This Row],[Price]])</f>
        <v>8265751659</v>
      </c>
      <c r="G1582" s="4" cm="1">
        <f t="array" aca="1" ref="G1582" ca="1">_FV(STable[[#This Row],[Security Name]],"Price")</f>
        <v>36.814999999999998</v>
      </c>
      <c r="H1582" s="1" cm="1">
        <f t="array" aca="1" ref="H1582" ca="1">IFERROR(_FV(STable[[#This Row],[Security Name]],"Change (%)",TRUE),0)</f>
        <v>2.4631E-2</v>
      </c>
      <c r="I1582" s="17" cm="1">
        <f t="array" aca="1" ref="I1582" ca="1">IFERROR(_FV(STable[[#This Row],[Security Name]],"P/E",TRUE),0)</f>
        <v>43.129100000000001</v>
      </c>
      <c r="J1582" s="17" cm="1">
        <f t="array" aca="1" ref="J1582" ca="1">IFERROR(_FV(STable[[#This Row],[Security Name]],"Beta"),0)</f>
        <v>1.2655000000000001</v>
      </c>
    </row>
    <row r="1583" spans="1:10" x14ac:dyDescent="0.3">
      <c r="A1583" t="s">
        <v>1318</v>
      </c>
      <c r="B1583" t="e" vm="1582">
        <v>#VALUE!</v>
      </c>
      <c r="C1583" t="s">
        <v>3635</v>
      </c>
      <c r="D1583" t="s">
        <v>3761</v>
      </c>
      <c r="E1583">
        <v>6798</v>
      </c>
      <c r="F1583" cm="1">
        <f t="array" aca="1" ref="F1583" ca="1">IFERROR(_FV(STable[[#This Row],[Security Name]],"Market cap",TRUE),_FV(STable[[#This Row],[Security Name]],"Volume average",TRUE)*STable[[#This Row],[Price]])</f>
        <v>7603794705</v>
      </c>
      <c r="G1583" s="4" cm="1">
        <f t="array" aca="1" ref="G1583" ca="1">_FV(STable[[#This Row],[Security Name]],"Price")</f>
        <v>39.774999999999999</v>
      </c>
      <c r="H1583" s="1" cm="1">
        <f t="array" aca="1" ref="H1583" ca="1">IFERROR(_FV(STable[[#This Row],[Security Name]],"Change (%)",TRUE),0)</f>
        <v>2.4601000000000001E-2</v>
      </c>
      <c r="I1583" s="17" cm="1">
        <f t="array" aca="1" ref="I1583" ca="1">IFERROR(_FV(STable[[#This Row],[Security Name]],"P/E",TRUE),0)</f>
        <v>27.245000000000001</v>
      </c>
      <c r="J1583" s="17" cm="1">
        <f t="array" aca="1" ref="J1583" ca="1">IFERROR(_FV(STable[[#This Row],[Security Name]],"Beta"),0)</f>
        <v>1.0318000000000001</v>
      </c>
    </row>
    <row r="1584" spans="1:10" x14ac:dyDescent="0.3">
      <c r="A1584" t="s">
        <v>953</v>
      </c>
      <c r="B1584" t="e" vm="1583">
        <v>#VALUE!</v>
      </c>
      <c r="C1584" t="s">
        <v>3635</v>
      </c>
      <c r="D1584" t="s">
        <v>34</v>
      </c>
      <c r="E1584">
        <v>6500</v>
      </c>
      <c r="F1584" cm="1">
        <f t="array" aca="1" ref="F1584" ca="1">IFERROR(_FV(STable[[#This Row],[Security Name]],"Market cap",TRUE),_FV(STable[[#This Row],[Security Name]],"Volume average",TRUE)*STable[[#This Row],[Price]])</f>
        <v>7100583930</v>
      </c>
      <c r="G1584" s="4" cm="1">
        <f t="array" aca="1" ref="G1584" ca="1">_FV(STable[[#This Row],[Security Name]],"Price")</f>
        <v>66.825000000000003</v>
      </c>
      <c r="H1584" s="1" cm="1">
        <f t="array" aca="1" ref="H1584" ca="1">IFERROR(_FV(STable[[#This Row],[Security Name]],"Change (%)",TRUE),0)</f>
        <v>1.6195000000000001E-2</v>
      </c>
      <c r="I1584" s="17" cm="1">
        <f t="array" aca="1" ref="I1584" ca="1">IFERROR(_FV(STable[[#This Row],[Security Name]],"P/E",TRUE),0)</f>
        <v>17.1645</v>
      </c>
      <c r="J1584" s="17" cm="1">
        <f t="array" aca="1" ref="J1584" ca="1">IFERROR(_FV(STable[[#This Row],[Security Name]],"Beta"),0)</f>
        <v>1.1077999999999999</v>
      </c>
    </row>
    <row r="1585" spans="1:10" x14ac:dyDescent="0.3">
      <c r="A1585" t="s">
        <v>2114</v>
      </c>
      <c r="B1585" t="e" vm="1584">
        <v>#VALUE!</v>
      </c>
      <c r="C1585" t="s">
        <v>3635</v>
      </c>
      <c r="D1585" t="s">
        <v>3761</v>
      </c>
      <c r="E1585">
        <v>6798</v>
      </c>
      <c r="F1585" cm="1">
        <f t="array" aca="1" ref="F1585" ca="1">IFERROR(_FV(STable[[#This Row],[Security Name]],"Market cap",TRUE),_FV(STable[[#This Row],[Security Name]],"Volume average",TRUE)*STable[[#This Row],[Price]])</f>
        <v>1536232211</v>
      </c>
      <c r="G1585" s="4" cm="1">
        <f t="array" aca="1" ref="G1585" ca="1">_FV(STable[[#This Row],[Security Name]],"Price")</f>
        <v>7.9550000000000001</v>
      </c>
      <c r="H1585" s="1" cm="1">
        <f t="array" aca="1" ref="H1585" ca="1">IFERROR(_FV(STable[[#This Row],[Security Name]],"Change (%)",TRUE),0)</f>
        <v>8.2380000000000005E-3</v>
      </c>
      <c r="I1585" s="17" cm="1">
        <f t="array" aca="1" ref="I1585" ca="1">IFERROR(_FV(STable[[#This Row],[Security Name]],"P/E",TRUE),0)</f>
        <v>14.500500000000001</v>
      </c>
      <c r="J1585" s="17" cm="1">
        <f t="array" aca="1" ref="J1585" ca="1">IFERROR(_FV(STable[[#This Row],[Security Name]],"Beta"),0)</f>
        <v>1.2493000000000001</v>
      </c>
    </row>
    <row r="1586" spans="1:10" x14ac:dyDescent="0.3">
      <c r="A1586" t="s">
        <v>2161</v>
      </c>
      <c r="B1586" t="e" vm="1585">
        <v>#VALUE!</v>
      </c>
      <c r="C1586" t="s">
        <v>3635</v>
      </c>
      <c r="D1586" t="s">
        <v>3761</v>
      </c>
      <c r="E1586">
        <v>6798</v>
      </c>
      <c r="F1586" cm="1">
        <f t="array" aca="1" ref="F1586" ca="1">IFERROR(_FV(STable[[#This Row],[Security Name]],"Market cap",TRUE),_FV(STable[[#This Row],[Security Name]],"Volume average",TRUE)*STable[[#This Row],[Price]])</f>
        <v>145403129</v>
      </c>
      <c r="G1586" s="4" cm="1">
        <f t="array" aca="1" ref="G1586" ca="1">_FV(STable[[#This Row],[Security Name]],"Price")</f>
        <v>20.39</v>
      </c>
      <c r="H1586" s="1" cm="1">
        <f t="array" aca="1" ref="H1586" ca="1">IFERROR(_FV(STable[[#This Row],[Security Name]],"Change (%)",TRUE),0)</f>
        <v>2.7204000000000002E-2</v>
      </c>
      <c r="I1586" s="17" cm="1">
        <f t="array" aca="1" ref="I1586" ca="1">IFERROR(_FV(STable[[#This Row],[Security Name]],"P/E",TRUE),0)</f>
        <v>7842.3077000000003</v>
      </c>
      <c r="J1586" s="17" cm="1">
        <f t="array" aca="1" ref="J1586" ca="1">IFERROR(_FV(STable[[#This Row],[Security Name]],"Beta"),0)</f>
        <v>1.0844</v>
      </c>
    </row>
    <row r="1587" spans="1:10" x14ac:dyDescent="0.3">
      <c r="A1587" t="s">
        <v>2588</v>
      </c>
      <c r="B1587" t="e" vm="1586">
        <v>#VALUE!</v>
      </c>
      <c r="C1587" t="s">
        <v>3635</v>
      </c>
      <c r="D1587" t="s">
        <v>3761</v>
      </c>
      <c r="E1587">
        <v>6798</v>
      </c>
      <c r="F1587" cm="1">
        <f t="array" aca="1" ref="F1587" ca="1">IFERROR(_FV(STable[[#This Row],[Security Name]],"Market cap",TRUE),_FV(STable[[#This Row],[Security Name]],"Volume average",TRUE)*STable[[#This Row],[Price]])</f>
        <v>294832842</v>
      </c>
      <c r="G1587" s="4" cm="1">
        <f t="array" aca="1" ref="G1587" ca="1">_FV(STable[[#This Row],[Security Name]],"Price")</f>
        <v>5.3250000000000002</v>
      </c>
      <c r="H1587" s="1" cm="1">
        <f t="array" aca="1" ref="H1587" ca="1">IFERROR(_FV(STable[[#This Row],[Security Name]],"Change (%)",TRUE),0)</f>
        <v>3.3980999999999997E-2</v>
      </c>
      <c r="I1587" s="17" cm="1">
        <f t="array" ref="I1587">IFERROR(_FV(STable[[#This Row],[Security Name]],"P/E",TRUE),0)</f>
        <v>0</v>
      </c>
      <c r="J1587" s="17" cm="1">
        <f t="array" aca="1" ref="J1587" ca="1">IFERROR(_FV(STable[[#This Row],[Security Name]],"Beta"),0)</f>
        <v>1.2374000000000001</v>
      </c>
    </row>
    <row r="1588" spans="1:10" x14ac:dyDescent="0.3">
      <c r="A1588" t="s">
        <v>2381</v>
      </c>
      <c r="B1588" t="e" vm="1587">
        <v>#VALUE!</v>
      </c>
      <c r="C1588" t="s">
        <v>3635</v>
      </c>
      <c r="D1588" t="s">
        <v>3761</v>
      </c>
      <c r="E1588">
        <v>6798</v>
      </c>
      <c r="F1588" cm="1">
        <f t="array" aca="1" ref="F1588" ca="1">IFERROR(_FV(STable[[#This Row],[Security Name]],"Market cap",TRUE),_FV(STable[[#This Row],[Security Name]],"Volume average",TRUE)*STable[[#This Row],[Price]])</f>
        <v>12181526955</v>
      </c>
      <c r="G1588" s="4" cm="1">
        <f t="array" aca="1" ref="G1588" ca="1">_FV(STable[[#This Row],[Security Name]],"Price")</f>
        <v>10.845000000000001</v>
      </c>
      <c r="H1588" s="1" cm="1">
        <f t="array" aca="1" ref="H1588" ca="1">IFERROR(_FV(STable[[#This Row],[Security Name]],"Change (%)",TRUE),0)</f>
        <v>2.6988999999999999E-2</v>
      </c>
      <c r="I1588" s="17" cm="1">
        <f t="array" aca="1" ref="I1588" ca="1">IFERROR(_FV(STable[[#This Row],[Security Name]],"P/E",TRUE),0)</f>
        <v>7.7614000000000001</v>
      </c>
      <c r="J1588" s="17" cm="1">
        <f t="array" aca="1" ref="J1588" ca="1">IFERROR(_FV(STable[[#This Row],[Security Name]],"Beta"),0)</f>
        <v>1.3335999999999999</v>
      </c>
    </row>
    <row r="1589" spans="1:10" x14ac:dyDescent="0.3">
      <c r="A1589" t="s">
        <v>2186</v>
      </c>
      <c r="B1589" t="e" vm="1588">
        <v>#VALUE!</v>
      </c>
      <c r="C1589" t="s">
        <v>3635</v>
      </c>
      <c r="D1589" t="s">
        <v>34</v>
      </c>
      <c r="E1589">
        <v>6500</v>
      </c>
      <c r="F1589" cm="1">
        <f t="array" aca="1" ref="F1589" ca="1">IFERROR(_FV(STable[[#This Row],[Security Name]],"Market cap",TRUE),_FV(STable[[#This Row],[Security Name]],"Volume average",TRUE)*STable[[#This Row],[Price]])</f>
        <v>228218194</v>
      </c>
      <c r="G1589" s="4" cm="1">
        <f t="array" aca="1" ref="G1589" ca="1">_FV(STable[[#This Row],[Security Name]],"Price")</f>
        <v>9.16</v>
      </c>
      <c r="H1589" s="1" cm="1">
        <f t="array" aca="1" ref="H1589" ca="1">IFERROR(_FV(STable[[#This Row],[Security Name]],"Change (%)",TRUE),0)</f>
        <v>2.9212999999999999E-2</v>
      </c>
      <c r="I1589" s="17" cm="1">
        <f t="array" aca="1" ref="I1589" ca="1">IFERROR(_FV(STable[[#This Row],[Security Name]],"P/E",TRUE),0)</f>
        <v>5.0731000000000002</v>
      </c>
      <c r="J1589" s="17" cm="1">
        <f t="array" aca="1" ref="J1589" ca="1">IFERROR(_FV(STable[[#This Row],[Security Name]],"Beta"),0)</f>
        <v>1.2669999999999999</v>
      </c>
    </row>
    <row r="1590" spans="1:10" x14ac:dyDescent="0.3">
      <c r="A1590" t="s">
        <v>2329</v>
      </c>
      <c r="B1590" t="e" vm="1589">
        <v>#VALUE!</v>
      </c>
      <c r="C1590" t="s">
        <v>3635</v>
      </c>
      <c r="D1590" t="s">
        <v>3761</v>
      </c>
      <c r="E1590">
        <v>6798</v>
      </c>
      <c r="F1590" cm="1">
        <f t="array" aca="1" ref="F1590" ca="1">IFERROR(_FV(STable[[#This Row],[Security Name]],"Market cap",TRUE),_FV(STable[[#This Row],[Security Name]],"Volume average",TRUE)*STable[[#This Row],[Price]])</f>
        <v>1544441094</v>
      </c>
      <c r="G1590" s="4" cm="1">
        <f t="array" aca="1" ref="G1590" ca="1">_FV(STable[[#This Row],[Security Name]],"Price")</f>
        <v>11.13</v>
      </c>
      <c r="H1590" s="1" cm="1">
        <f t="array" aca="1" ref="H1590" ca="1">IFERROR(_FV(STable[[#This Row],[Security Name]],"Change (%)",TRUE),0)</f>
        <v>5.4200000000000003E-3</v>
      </c>
      <c r="I1590" s="17" cm="1">
        <f t="array" aca="1" ref="I1590" ca="1">IFERROR(_FV(STable[[#This Row],[Security Name]],"P/E",TRUE),0)</f>
        <v>13.869199999999999</v>
      </c>
      <c r="J1590" s="17" cm="1">
        <f t="array" aca="1" ref="J1590" ca="1">IFERROR(_FV(STable[[#This Row],[Security Name]],"Beta"),0)</f>
        <v>1.4737</v>
      </c>
    </row>
    <row r="1591" spans="1:10" x14ac:dyDescent="0.3">
      <c r="A1591" t="s">
        <v>1843</v>
      </c>
      <c r="B1591" t="e" vm="1590">
        <v>#VALUE!</v>
      </c>
      <c r="C1591" t="s">
        <v>3635</v>
      </c>
      <c r="D1591" t="s">
        <v>3761</v>
      </c>
      <c r="E1591">
        <v>6798</v>
      </c>
      <c r="F1591" cm="1">
        <f t="array" aca="1" ref="F1591" ca="1">IFERROR(_FV(STable[[#This Row],[Security Name]],"Market cap",TRUE),_FV(STable[[#This Row],[Security Name]],"Volume average",TRUE)*STable[[#This Row],[Price]])</f>
        <v>2146589737</v>
      </c>
      <c r="G1591" s="4" cm="1">
        <f t="array" aca="1" ref="G1591" ca="1">_FV(STable[[#This Row],[Security Name]],"Price")</f>
        <v>17.484999999999999</v>
      </c>
      <c r="H1591" s="1" cm="1">
        <f t="array" aca="1" ref="H1591" ca="1">IFERROR(_FV(STable[[#This Row],[Security Name]],"Change (%)",TRUE),0)</f>
        <v>3.0348E-2</v>
      </c>
      <c r="I1591" s="17" cm="1">
        <f t="array" aca="1" ref="I1591" ca="1">IFERROR(_FV(STable[[#This Row],[Security Name]],"P/E",TRUE),0)</f>
        <v>5.2984999999999998</v>
      </c>
      <c r="J1591" s="17" cm="1">
        <f t="array" aca="1" ref="J1591" ca="1">IFERROR(_FV(STable[[#This Row],[Security Name]],"Beta"),0)</f>
        <v>1.3786</v>
      </c>
    </row>
    <row r="1592" spans="1:10" x14ac:dyDescent="0.3">
      <c r="A1592" t="s">
        <v>2626</v>
      </c>
      <c r="B1592" t="e" vm="1591">
        <v>#VALUE!</v>
      </c>
      <c r="C1592" t="s">
        <v>3635</v>
      </c>
      <c r="D1592" t="s">
        <v>3761</v>
      </c>
      <c r="E1592">
        <v>6798</v>
      </c>
      <c r="F1592" cm="1">
        <f t="array" aca="1" ref="F1592" ca="1">IFERROR(_FV(STable[[#This Row],[Security Name]],"Market cap",TRUE),_FV(STable[[#This Row],[Security Name]],"Volume average",TRUE)*STable[[#This Row],[Price]])</f>
        <v>776457476</v>
      </c>
      <c r="G1592" s="4" cm="1">
        <f t="array" aca="1" ref="G1592" ca="1">_FV(STable[[#This Row],[Security Name]],"Price")</f>
        <v>5.96</v>
      </c>
      <c r="H1592" s="1" cm="1">
        <f t="array" aca="1" ref="H1592" ca="1">IFERROR(_FV(STable[[#This Row],[Security Name]],"Change (%)",TRUE),0)</f>
        <v>8.4600000000000005E-3</v>
      </c>
      <c r="I1592" s="17" cm="1">
        <f t="array" aca="1" ref="I1592" ca="1">IFERROR(_FV(STable[[#This Row],[Security Name]],"P/E",TRUE),0)</f>
        <v>0</v>
      </c>
      <c r="J1592" s="17" cm="1">
        <f t="array" aca="1" ref="J1592" ca="1">IFERROR(_FV(STable[[#This Row],[Security Name]],"Beta"),0)</f>
        <v>1.4231</v>
      </c>
    </row>
    <row r="1593" spans="1:10" x14ac:dyDescent="0.3">
      <c r="A1593" t="s">
        <v>1893</v>
      </c>
      <c r="B1593" t="e" vm="1592">
        <v>#VALUE!</v>
      </c>
      <c r="C1593" t="s">
        <v>3635</v>
      </c>
      <c r="D1593" t="s">
        <v>3761</v>
      </c>
      <c r="E1593">
        <v>6798</v>
      </c>
      <c r="F1593" cm="1">
        <f t="array" aca="1" ref="F1593" ca="1">IFERROR(_FV(STable[[#This Row],[Security Name]],"Market cap",TRUE),_FV(STable[[#This Row],[Security Name]],"Volume average",TRUE)*STable[[#This Row],[Price]])</f>
        <v>3400082789</v>
      </c>
      <c r="G1593" s="4" cm="1">
        <f t="array" aca="1" ref="G1593" ca="1">_FV(STable[[#This Row],[Security Name]],"Price")</f>
        <v>20.149999999999999</v>
      </c>
      <c r="H1593" s="1" cm="1">
        <f t="array" aca="1" ref="H1593" ca="1">IFERROR(_FV(STable[[#This Row],[Security Name]],"Change (%)",TRUE),0)</f>
        <v>1.8706E-2</v>
      </c>
      <c r="I1593" s="17" cm="1">
        <f t="array" aca="1" ref="I1593" ca="1">IFERROR(_FV(STable[[#This Row],[Security Name]],"P/E",TRUE),0)</f>
        <v>31.3521</v>
      </c>
      <c r="J1593" s="17" cm="1">
        <f t="array" aca="1" ref="J1593" ca="1">IFERROR(_FV(STable[[#This Row],[Security Name]],"Beta"),0)</f>
        <v>1.0134000000000001</v>
      </c>
    </row>
    <row r="1594" spans="1:10" x14ac:dyDescent="0.3">
      <c r="A1594" t="s">
        <v>2732</v>
      </c>
      <c r="B1594" t="e" vm="1593">
        <v>#VALUE!</v>
      </c>
      <c r="C1594" t="s">
        <v>3635</v>
      </c>
      <c r="D1594" t="s">
        <v>3761</v>
      </c>
      <c r="E1594">
        <v>6798</v>
      </c>
      <c r="F1594" cm="1">
        <f t="array" aca="1" ref="F1594" ca="1">IFERROR(_FV(STable[[#This Row],[Security Name]],"Market cap",TRUE),_FV(STable[[#This Row],[Security Name]],"Volume average",TRUE)*STable[[#This Row],[Price]])</f>
        <v>1140529597</v>
      </c>
      <c r="G1594" s="4" cm="1">
        <f t="array" aca="1" ref="G1594" ca="1">_FV(STable[[#This Row],[Security Name]],"Price")</f>
        <v>13.675000000000001</v>
      </c>
      <c r="H1594" s="1" cm="1">
        <f t="array" aca="1" ref="H1594" ca="1">IFERROR(_FV(STable[[#This Row],[Security Name]],"Change (%)",TRUE),0)</f>
        <v>2.3578000000000002E-2</v>
      </c>
      <c r="I1594" s="17" cm="1">
        <f t="array" aca="1" ref="I1594" ca="1">IFERROR(_FV(STable[[#This Row],[Security Name]],"P/E",TRUE),0)</f>
        <v>7.8407</v>
      </c>
      <c r="J1594" s="17" cm="1">
        <f t="array" aca="1" ref="J1594" ca="1">IFERROR(_FV(STable[[#This Row],[Security Name]],"Beta"),0)</f>
        <v>1.8105</v>
      </c>
    </row>
    <row r="1595" spans="1:10" x14ac:dyDescent="0.3">
      <c r="A1595" t="s">
        <v>2480</v>
      </c>
      <c r="B1595" t="e" vm="1594">
        <v>#VALUE!</v>
      </c>
      <c r="C1595" t="s">
        <v>3635</v>
      </c>
      <c r="D1595" t="s">
        <v>34</v>
      </c>
      <c r="E1595">
        <v>6500</v>
      </c>
      <c r="F1595" cm="1">
        <f t="array" aca="1" ref="F1595" ca="1">IFERROR(_FV(STable[[#This Row],[Security Name]],"Market cap",TRUE),_FV(STable[[#This Row],[Security Name]],"Volume average",TRUE)*STable[[#This Row],[Price]])</f>
        <v>377889666</v>
      </c>
      <c r="G1595" s="4" cm="1">
        <f t="array" aca="1" ref="G1595" ca="1">_FV(STable[[#This Row],[Security Name]],"Price")</f>
        <v>2.6949999999999998</v>
      </c>
      <c r="H1595" s="1" cm="1">
        <f t="array" aca="1" ref="H1595" ca="1">IFERROR(_FV(STable[[#This Row],[Security Name]],"Change (%)",TRUE),0)</f>
        <v>4.4573999999999996E-2</v>
      </c>
      <c r="I1595" s="17" cm="1">
        <f t="array" aca="1" ref="I1595" ca="1">IFERROR(_FV(STable[[#This Row],[Security Name]],"P/E",TRUE),0)</f>
        <v>0</v>
      </c>
      <c r="J1595" s="17" cm="1">
        <f t="array" aca="1" ref="J1595" ca="1">IFERROR(_FV(STable[[#This Row],[Security Name]],"Beta"),0)</f>
        <v>1.1825000000000001</v>
      </c>
    </row>
    <row r="1596" spans="1:10" x14ac:dyDescent="0.3">
      <c r="A1596" t="s">
        <v>2195</v>
      </c>
      <c r="B1596" t="e" vm="1595">
        <v>#VALUE!</v>
      </c>
      <c r="C1596" t="s">
        <v>3635</v>
      </c>
      <c r="D1596" t="s">
        <v>3761</v>
      </c>
      <c r="E1596">
        <v>6798</v>
      </c>
      <c r="F1596" cm="1">
        <f t="array" aca="1" ref="F1596" ca="1">IFERROR(_FV(STable[[#This Row],[Security Name]],"Market cap",TRUE),_FV(STable[[#This Row],[Security Name]],"Volume average",TRUE)*STable[[#This Row],[Price]])</f>
        <v>2803098469</v>
      </c>
      <c r="G1596" s="4" cm="1">
        <f t="array" aca="1" ref="G1596" ca="1">_FV(STable[[#This Row],[Security Name]],"Price")</f>
        <v>13.545</v>
      </c>
      <c r="H1596" s="1" cm="1">
        <f t="array" aca="1" ref="H1596" ca="1">IFERROR(_FV(STable[[#This Row],[Security Name]],"Change (%)",TRUE),0)</f>
        <v>2.3035999999999997E-2</v>
      </c>
      <c r="I1596" s="17" cm="1">
        <f t="array" aca="1" ref="I1596" ca="1">IFERROR(_FV(STable[[#This Row],[Security Name]],"P/E",TRUE),0)</f>
        <v>6.6661999999999999</v>
      </c>
      <c r="J1596" s="17" cm="1">
        <f t="array" aca="1" ref="J1596" ca="1">IFERROR(_FV(STable[[#This Row],[Security Name]],"Beta"),0)</f>
        <v>0.95230000000000004</v>
      </c>
    </row>
    <row r="1597" spans="1:10" x14ac:dyDescent="0.3">
      <c r="A1597" t="s">
        <v>2224</v>
      </c>
      <c r="B1597" t="e" vm="1596">
        <v>#VALUE!</v>
      </c>
      <c r="C1597" t="s">
        <v>3635</v>
      </c>
      <c r="D1597" t="s">
        <v>34</v>
      </c>
      <c r="E1597">
        <v>6500</v>
      </c>
      <c r="F1597" cm="1">
        <f t="array" aca="1" ref="F1597" ca="1">IFERROR(_FV(STable[[#This Row],[Security Name]],"Market cap",TRUE),_FV(STable[[#This Row],[Security Name]],"Volume average",TRUE)*STable[[#This Row],[Price]])</f>
        <v>1611088325</v>
      </c>
      <c r="G1597" s="4" cm="1">
        <f t="array" aca="1" ref="G1597" ca="1">_FV(STable[[#This Row],[Security Name]],"Price")</f>
        <v>12.925000000000001</v>
      </c>
      <c r="H1597" s="1" cm="1">
        <f t="array" aca="1" ref="H1597" ca="1">IFERROR(_FV(STable[[#This Row],[Security Name]],"Change (%)",TRUE),0)</f>
        <v>1.8519000000000001E-2</v>
      </c>
      <c r="I1597" s="17" cm="1">
        <f t="array" aca="1" ref="I1597" ca="1">IFERROR(_FV(STable[[#This Row],[Security Name]],"P/E",TRUE),0)</f>
        <v>10.5631</v>
      </c>
      <c r="J1597" s="17" cm="1">
        <f t="array" aca="1" ref="J1597" ca="1">IFERROR(_FV(STable[[#This Row],[Security Name]],"Beta"),0)</f>
        <v>0.91249999999999998</v>
      </c>
    </row>
    <row r="1598" spans="1:10" x14ac:dyDescent="0.3">
      <c r="A1598" t="s">
        <v>2157</v>
      </c>
      <c r="B1598" t="e" vm="1597">
        <v>#VALUE!</v>
      </c>
      <c r="C1598" t="s">
        <v>3635</v>
      </c>
      <c r="D1598" t="s">
        <v>3761</v>
      </c>
      <c r="E1598">
        <v>6798</v>
      </c>
      <c r="F1598" cm="1">
        <f t="array" aca="1" ref="F1598" ca="1">IFERROR(_FV(STable[[#This Row],[Security Name]],"Market cap",TRUE),_FV(STable[[#This Row],[Security Name]],"Volume average",TRUE)*STable[[#This Row],[Price]])</f>
        <v>738812833</v>
      </c>
      <c r="G1598" s="4" cm="1">
        <f t="array" aca="1" ref="G1598" ca="1">_FV(STable[[#This Row],[Security Name]],"Price")</f>
        <v>9.125</v>
      </c>
      <c r="H1598" s="1" cm="1">
        <f t="array" aca="1" ref="H1598" ca="1">IFERROR(_FV(STable[[#This Row],[Security Name]],"Change (%)",TRUE),0)</f>
        <v>3.458E-2</v>
      </c>
      <c r="I1598" s="17" cm="1">
        <f t="array" aca="1" ref="I1598" ca="1">IFERROR(_FV(STable[[#This Row],[Security Name]],"P/E",TRUE),0)</f>
        <v>14.571999999999999</v>
      </c>
      <c r="J1598" s="17" cm="1">
        <f t="array" aca="1" ref="J1598" ca="1">IFERROR(_FV(STable[[#This Row],[Security Name]],"Beta"),0)</f>
        <v>1.1237999999999999</v>
      </c>
    </row>
    <row r="1599" spans="1:10" x14ac:dyDescent="0.3">
      <c r="A1599" t="s">
        <v>1423</v>
      </c>
      <c r="B1599" t="e" vm="1598">
        <v>#VALUE!</v>
      </c>
      <c r="C1599" t="s">
        <v>3635</v>
      </c>
      <c r="D1599" t="s">
        <v>4256</v>
      </c>
      <c r="E1599">
        <v>6799</v>
      </c>
      <c r="F1599" cm="1">
        <f t="array" aca="1" ref="F1599" ca="1">IFERROR(_FV(STable[[#This Row],[Security Name]],"Market cap",TRUE),_FV(STable[[#This Row],[Security Name]],"Volume average",TRUE)*STable[[#This Row],[Price]])</f>
        <v>5191280682</v>
      </c>
      <c r="G1599" s="4" cm="1">
        <f t="array" aca="1" ref="G1599" ca="1">_FV(STable[[#This Row],[Security Name]],"Price")</f>
        <v>40.619999999999997</v>
      </c>
      <c r="H1599" s="1" cm="1">
        <f t="array" aca="1" ref="H1599" ca="1">IFERROR(_FV(STable[[#This Row],[Security Name]],"Change (%)",TRUE),0)</f>
        <v>1.3726E-2</v>
      </c>
      <c r="I1599" s="17" cm="1">
        <f t="array" aca="1" ref="I1599" ca="1">IFERROR(_FV(STable[[#This Row],[Security Name]],"P/E",TRUE),0)</f>
        <v>28.718900000000001</v>
      </c>
      <c r="J1599" s="17" cm="1">
        <f t="array" aca="1" ref="J1599" ca="1">IFERROR(_FV(STable[[#This Row],[Security Name]],"Beta"),0)</f>
        <v>1.4550000000000001</v>
      </c>
    </row>
    <row r="1600" spans="1:10" x14ac:dyDescent="0.3">
      <c r="A1600" t="s">
        <v>2421</v>
      </c>
      <c r="B1600" t="e" vm="1599">
        <v>#VALUE!</v>
      </c>
      <c r="C1600" t="s">
        <v>3635</v>
      </c>
      <c r="D1600" t="s">
        <v>3761</v>
      </c>
      <c r="E1600">
        <v>6798</v>
      </c>
      <c r="F1600" cm="1">
        <f t="array" aca="1" ref="F1600" ca="1">IFERROR(_FV(STable[[#This Row],[Security Name]],"Market cap",TRUE),_FV(STable[[#This Row],[Security Name]],"Volume average",TRUE)*STable[[#This Row],[Price]])</f>
        <v>742705000</v>
      </c>
      <c r="G1600" s="4" cm="1">
        <f t="array" aca="1" ref="G1600" ca="1">_FV(STable[[#This Row],[Security Name]],"Price")</f>
        <v>8.3450000000000006</v>
      </c>
      <c r="H1600" s="1" cm="1">
        <f t="array" aca="1" ref="H1600" ca="1">IFERROR(_FV(STable[[#This Row],[Security Name]],"Change (%)",TRUE),0)</f>
        <v>1.1514999999999999E-2</v>
      </c>
      <c r="I1600" s="17" cm="1">
        <f t="array" aca="1" ref="I1600" ca="1">IFERROR(_FV(STable[[#This Row],[Security Name]],"P/E",TRUE),0)</f>
        <v>6.5246000000000004</v>
      </c>
      <c r="J1600" s="17" cm="1">
        <f t="array" aca="1" ref="J1600" ca="1">IFERROR(_FV(STable[[#This Row],[Security Name]],"Beta"),0)</f>
        <v>1.6561999999999999</v>
      </c>
    </row>
    <row r="1601" spans="1:10" x14ac:dyDescent="0.3">
      <c r="A1601" t="s">
        <v>2378</v>
      </c>
      <c r="B1601" t="e" vm="1600">
        <v>#VALUE!</v>
      </c>
      <c r="C1601" t="s">
        <v>3635</v>
      </c>
      <c r="D1601" t="s">
        <v>3761</v>
      </c>
      <c r="E1601">
        <v>6798</v>
      </c>
      <c r="F1601" cm="1">
        <f t="array" aca="1" ref="F1601" ca="1">IFERROR(_FV(STable[[#This Row],[Security Name]],"Market cap",TRUE),_FV(STable[[#This Row],[Security Name]],"Volume average",TRUE)*STable[[#This Row],[Price]])</f>
        <v>432575057</v>
      </c>
      <c r="G1601" s="4" cm="1">
        <f t="array" aca="1" ref="G1601" ca="1">_FV(STable[[#This Row],[Security Name]],"Price")</f>
        <v>6.73</v>
      </c>
      <c r="H1601" s="1" cm="1">
        <f t="array" aca="1" ref="H1601" ca="1">IFERROR(_FV(STable[[#This Row],[Security Name]],"Change (%)",TRUE),0)</f>
        <v>1.6615999999999999E-2</v>
      </c>
      <c r="I1601" s="17" cm="1">
        <f t="array" aca="1" ref="I1601" ca="1">IFERROR(_FV(STable[[#This Row],[Security Name]],"P/E",TRUE),0)</f>
        <v>0</v>
      </c>
      <c r="J1601" s="17" cm="1">
        <f t="array" aca="1" ref="J1601" ca="1">IFERROR(_FV(STable[[#This Row],[Security Name]],"Beta"),0)</f>
        <v>0.93389999999999995</v>
      </c>
    </row>
    <row r="1602" spans="1:10" x14ac:dyDescent="0.3">
      <c r="A1602" t="s">
        <v>2277</v>
      </c>
      <c r="B1602" t="e" vm="1601">
        <v>#VALUE!</v>
      </c>
      <c r="C1602" t="s">
        <v>3635</v>
      </c>
      <c r="D1602" t="s">
        <v>3761</v>
      </c>
      <c r="E1602">
        <v>6798</v>
      </c>
      <c r="F1602" cm="1">
        <f t="array" aca="1" ref="F1602" ca="1">IFERROR(_FV(STable[[#This Row],[Security Name]],"Market cap",TRUE),_FV(STable[[#This Row],[Security Name]],"Volume average",TRUE)*STable[[#This Row],[Price]])</f>
        <v>1318776264</v>
      </c>
      <c r="G1602" s="4" cm="1">
        <f t="array" aca="1" ref="G1602" ca="1">_FV(STable[[#This Row],[Security Name]],"Price")</f>
        <v>10.365</v>
      </c>
      <c r="H1602" s="1" cm="1">
        <f t="array" aca="1" ref="H1602" ca="1">IFERROR(_FV(STable[[#This Row],[Security Name]],"Change (%)",TRUE),0)</f>
        <v>2.2189E-2</v>
      </c>
      <c r="I1602" s="17" cm="1">
        <f t="array" aca="1" ref="I1602" ca="1">IFERROR(_FV(STable[[#This Row],[Security Name]],"P/E",TRUE),0)</f>
        <v>20.3795</v>
      </c>
      <c r="J1602" s="17" cm="1">
        <f t="array" aca="1" ref="J1602" ca="1">IFERROR(_FV(STable[[#This Row],[Security Name]],"Beta"),0)</f>
        <v>1.0227999999999999</v>
      </c>
    </row>
    <row r="1603" spans="1:10" x14ac:dyDescent="0.3">
      <c r="A1603" t="s">
        <v>2704</v>
      </c>
      <c r="B1603" t="e" vm="1602">
        <v>#VALUE!</v>
      </c>
      <c r="C1603" t="s">
        <v>3635</v>
      </c>
      <c r="D1603" t="s">
        <v>3761</v>
      </c>
      <c r="E1603">
        <v>6798</v>
      </c>
      <c r="F1603" cm="1">
        <f t="array" aca="1" ref="F1603" ca="1">IFERROR(_FV(STable[[#This Row],[Security Name]],"Market cap",TRUE),_FV(STable[[#This Row],[Security Name]],"Volume average",TRUE)*STable[[#This Row],[Price]])</f>
        <v>52803597</v>
      </c>
      <c r="G1603" s="4" cm="1">
        <f t="array" aca="1" ref="G1603" ca="1">_FV(STable[[#This Row],[Security Name]],"Price")</f>
        <v>4.62</v>
      </c>
      <c r="H1603" s="1" cm="1">
        <f t="array" aca="1" ref="H1603" ca="1">IFERROR(_FV(STable[[#This Row],[Security Name]],"Change (%)",TRUE),0)</f>
        <v>0</v>
      </c>
      <c r="I1603" s="17" cm="1">
        <f t="array" aca="1" ref="I1603" ca="1">IFERROR(_FV(STable[[#This Row],[Security Name]],"P/E",TRUE),0)</f>
        <v>9.9806000000000008</v>
      </c>
      <c r="J1603" s="17" cm="1">
        <f t="array" aca="1" ref="J1603" ca="1">IFERROR(_FV(STable[[#This Row],[Security Name]],"Beta"),0)</f>
        <v>0.20300000000000001</v>
      </c>
    </row>
    <row r="1604" spans="1:10" x14ac:dyDescent="0.3">
      <c r="A1604" t="s">
        <v>2305</v>
      </c>
      <c r="B1604" t="e" vm="1603">
        <v>#VALUE!</v>
      </c>
      <c r="C1604" t="s">
        <v>3635</v>
      </c>
      <c r="D1604" t="s">
        <v>3761</v>
      </c>
      <c r="E1604">
        <v>6798</v>
      </c>
      <c r="F1604" cm="1">
        <f t="array" aca="1" ref="F1604" ca="1">IFERROR(_FV(STable[[#This Row],[Security Name]],"Market cap",TRUE),_FV(STable[[#This Row],[Security Name]],"Volume average",TRUE)*STable[[#This Row],[Price]])</f>
        <v>1040847310</v>
      </c>
      <c r="G1604" s="4" cm="1">
        <f t="array" aca="1" ref="G1604" ca="1">_FV(STable[[#This Row],[Security Name]],"Price")</f>
        <v>10.195</v>
      </c>
      <c r="H1604" s="1" cm="1">
        <f t="array" aca="1" ref="H1604" ca="1">IFERROR(_FV(STable[[#This Row],[Security Name]],"Change (%)",TRUE),0)</f>
        <v>2.5654E-2</v>
      </c>
      <c r="I1604" s="17" cm="1">
        <f t="array" aca="1" ref="I1604" ca="1">IFERROR(_FV(STable[[#This Row],[Security Name]],"P/E",TRUE),0)</f>
        <v>7.8944999999999999</v>
      </c>
      <c r="J1604" s="17" cm="1">
        <f t="array" aca="1" ref="J1604" ca="1">IFERROR(_FV(STable[[#This Row],[Security Name]],"Beta"),0)</f>
        <v>1.5691999999999999</v>
      </c>
    </row>
    <row r="1605" spans="1:10" x14ac:dyDescent="0.3">
      <c r="A1605" t="s">
        <v>2585</v>
      </c>
      <c r="B1605" t="e" vm="1604">
        <v>#VALUE!</v>
      </c>
      <c r="C1605" t="s">
        <v>3635</v>
      </c>
      <c r="D1605" t="s">
        <v>3761</v>
      </c>
      <c r="E1605">
        <v>6798</v>
      </c>
      <c r="F1605" cm="1">
        <f t="array" aca="1" ref="F1605" ca="1">IFERROR(_FV(STable[[#This Row],[Security Name]],"Market cap",TRUE),_FV(STable[[#This Row],[Security Name]],"Volume average",TRUE)*STable[[#This Row],[Price]])</f>
        <v>254835743</v>
      </c>
      <c r="G1605" s="4" cm="1">
        <f t="array" aca="1" ref="G1605" ca="1">_FV(STable[[#This Row],[Security Name]],"Price")</f>
        <v>8.0299999999999994</v>
      </c>
      <c r="H1605" s="1" cm="1">
        <f t="array" aca="1" ref="H1605" ca="1">IFERROR(_FV(STable[[#This Row],[Security Name]],"Change (%)",TRUE),0)</f>
        <v>2.6853999999999999E-2</v>
      </c>
      <c r="I1605" s="17" cm="1">
        <f t="array" aca="1" ref="I1605" ca="1">IFERROR(_FV(STable[[#This Row],[Security Name]],"P/E",TRUE),0)</f>
        <v>9.1021999999999998</v>
      </c>
      <c r="J1605" s="17" cm="1">
        <f t="array" aca="1" ref="J1605" ca="1">IFERROR(_FV(STable[[#This Row],[Security Name]],"Beta"),0)</f>
        <v>1.7482</v>
      </c>
    </row>
    <row r="1606" spans="1:10" x14ac:dyDescent="0.3">
      <c r="A1606" t="s">
        <v>1809</v>
      </c>
      <c r="B1606" t="e" vm="1605">
        <v>#VALUE!</v>
      </c>
      <c r="C1606" t="s">
        <v>3635</v>
      </c>
      <c r="D1606" t="s">
        <v>3761</v>
      </c>
      <c r="E1606">
        <v>6798</v>
      </c>
      <c r="F1606" cm="1">
        <f t="array" aca="1" ref="F1606" ca="1">IFERROR(_FV(STable[[#This Row],[Security Name]],"Market cap",TRUE),_FV(STable[[#This Row],[Security Name]],"Volume average",TRUE)*STable[[#This Row],[Price]])</f>
        <v>16310976834</v>
      </c>
      <c r="G1606" s="4" cm="1">
        <f t="array" aca="1" ref="G1606" ca="1">_FV(STable[[#This Row],[Security Name]],"Price")</f>
        <v>22.704999999999998</v>
      </c>
      <c r="H1606" s="1" cm="1">
        <f t="array" aca="1" ref="H1606" ca="1">IFERROR(_FV(STable[[#This Row],[Security Name]],"Change (%)",TRUE),0)</f>
        <v>2.5519E-2</v>
      </c>
      <c r="I1606" s="17" cm="1">
        <f t="array" aca="1" ref="I1606" ca="1">IFERROR(_FV(STable[[#This Row],[Security Name]],"P/E",TRUE),0)</f>
        <v>7.7756999999999996</v>
      </c>
      <c r="J1606" s="17" cm="1">
        <f t="array" aca="1" ref="J1606" ca="1">IFERROR(_FV(STable[[#This Row],[Security Name]],"Beta"),0)</f>
        <v>1.2766</v>
      </c>
    </row>
    <row r="1607" spans="1:10" x14ac:dyDescent="0.3">
      <c r="A1607" t="s">
        <v>2100</v>
      </c>
      <c r="B1607" t="e" vm="1606">
        <v>#VALUE!</v>
      </c>
      <c r="C1607" t="s">
        <v>3635</v>
      </c>
      <c r="D1607" t="s">
        <v>3761</v>
      </c>
      <c r="E1607">
        <v>6798</v>
      </c>
      <c r="F1607" cm="1">
        <f t="array" aca="1" ref="F1607" ca="1">IFERROR(_FV(STable[[#This Row],[Security Name]],"Market cap",TRUE),_FV(STable[[#This Row],[Security Name]],"Volume average",TRUE)*STable[[#This Row],[Price]])</f>
        <v>262925808</v>
      </c>
      <c r="G1607" s="4" cm="1">
        <f t="array" aca="1" ref="G1607" ca="1">_FV(STable[[#This Row],[Security Name]],"Price")</f>
        <v>14.07</v>
      </c>
      <c r="H1607" s="1" cm="1">
        <f t="array" aca="1" ref="H1607" ca="1">IFERROR(_FV(STable[[#This Row],[Security Name]],"Change (%)",TRUE),0)</f>
        <v>1.0049999999999998E-2</v>
      </c>
      <c r="I1607" s="17" cm="1">
        <f t="array" aca="1" ref="I1607" ca="1">IFERROR(_FV(STable[[#This Row],[Security Name]],"P/E",TRUE),0)</f>
        <v>4.9199000000000002</v>
      </c>
      <c r="J1607" s="17" cm="1">
        <f t="array" aca="1" ref="J1607" ca="1">IFERROR(_FV(STable[[#This Row],[Security Name]],"Beta"),0)</f>
        <v>1.1638999999999999</v>
      </c>
    </row>
    <row r="1608" spans="1:10" x14ac:dyDescent="0.3">
      <c r="A1608" t="s">
        <v>2466</v>
      </c>
      <c r="B1608" t="e" vm="1607">
        <v>#VALUE!</v>
      </c>
      <c r="C1608" t="s">
        <v>3635</v>
      </c>
      <c r="D1608" t="s">
        <v>3761</v>
      </c>
      <c r="E1608">
        <v>6798</v>
      </c>
      <c r="F1608" cm="1">
        <f t="array" aca="1" ref="F1608" ca="1">IFERROR(_FV(STable[[#This Row],[Security Name]],"Market cap",TRUE),_FV(STable[[#This Row],[Security Name]],"Volume average",TRUE)*STable[[#This Row],[Price]])</f>
        <v>1372487922</v>
      </c>
      <c r="G1608" s="4" cm="1">
        <f t="array" aca="1" ref="G1608" ca="1">_FV(STable[[#This Row],[Security Name]],"Price")</f>
        <v>7.02</v>
      </c>
      <c r="H1608" s="1" cm="1">
        <f t="array" aca="1" ref="H1608" ca="1">IFERROR(_FV(STable[[#This Row],[Security Name]],"Change (%)",TRUE),0)</f>
        <v>3.2353E-2</v>
      </c>
      <c r="I1608" s="17" cm="1">
        <f t="array" aca="1" ref="I1608" ca="1">IFERROR(_FV(STable[[#This Row],[Security Name]],"P/E",TRUE),0)</f>
        <v>6.7747999999999999</v>
      </c>
      <c r="J1608" s="17" cm="1">
        <f t="array" aca="1" ref="J1608" ca="1">IFERROR(_FV(STable[[#This Row],[Security Name]],"Beta"),0)</f>
        <v>1.6086</v>
      </c>
    </row>
    <row r="1609" spans="1:10" x14ac:dyDescent="0.3">
      <c r="A1609" t="s">
        <v>2056</v>
      </c>
      <c r="B1609" t="e" vm="1608">
        <v>#VALUE!</v>
      </c>
      <c r="C1609" t="s">
        <v>3635</v>
      </c>
      <c r="D1609" t="s">
        <v>3761</v>
      </c>
      <c r="E1609">
        <v>6798</v>
      </c>
      <c r="F1609" cm="1">
        <f t="array" aca="1" ref="F1609" ca="1">IFERROR(_FV(STable[[#This Row],[Security Name]],"Market cap",TRUE),_FV(STable[[#This Row],[Security Name]],"Volume average",TRUE)*STable[[#This Row],[Price]])</f>
        <v>1048985113</v>
      </c>
      <c r="G1609" s="4" cm="1">
        <f t="array" aca="1" ref="G1609" ca="1">_FV(STable[[#This Row],[Security Name]],"Price")</f>
        <v>12.055</v>
      </c>
      <c r="H1609" s="1" cm="1">
        <f t="array" aca="1" ref="H1609" ca="1">IFERROR(_FV(STable[[#This Row],[Security Name]],"Change (%)",TRUE),0)</f>
        <v>1.5585999999999999E-2</v>
      </c>
      <c r="I1609" s="17" cm="1">
        <f t="array" aca="1" ref="I1609" ca="1">IFERROR(_FV(STable[[#This Row],[Security Name]],"P/E",TRUE),0)</f>
        <v>12.2249</v>
      </c>
      <c r="J1609" s="17" cm="1">
        <f t="array" aca="1" ref="J1609" ca="1">IFERROR(_FV(STable[[#This Row],[Security Name]],"Beta"),0)</f>
        <v>1.1948000000000001</v>
      </c>
    </row>
    <row r="1610" spans="1:10" x14ac:dyDescent="0.3">
      <c r="A1610" t="s">
        <v>2467</v>
      </c>
      <c r="B1610" t="e" vm="1609">
        <v>#VALUE!</v>
      </c>
      <c r="C1610" t="s">
        <v>3635</v>
      </c>
      <c r="D1610" t="s">
        <v>3761</v>
      </c>
      <c r="E1610">
        <v>6798</v>
      </c>
      <c r="F1610" cm="1">
        <f t="array" aca="1" ref="F1610" ca="1">IFERROR(_FV(STable[[#This Row],[Security Name]],"Market cap",TRUE),_FV(STable[[#This Row],[Security Name]],"Volume average",TRUE)*STable[[#This Row],[Price]])</f>
        <v>298882598</v>
      </c>
      <c r="G1610" s="4" cm="1">
        <f t="array" aca="1" ref="G1610" ca="1">_FV(STable[[#This Row],[Security Name]],"Price")</f>
        <v>1.835</v>
      </c>
      <c r="H1610" s="1" cm="1">
        <f t="array" aca="1" ref="H1610" ca="1">IFERROR(_FV(STable[[#This Row],[Security Name]],"Change (%)",TRUE),0)</f>
        <v>4.8571000000000003E-2</v>
      </c>
      <c r="I1610" s="17" cm="1">
        <f t="array" aca="1" ref="I1610" ca="1">IFERROR(_FV(STable[[#This Row],[Security Name]],"P/E",TRUE),0)</f>
        <v>0</v>
      </c>
      <c r="J1610" s="17" cm="1">
        <f t="array" aca="1" ref="J1610" ca="1">IFERROR(_FV(STable[[#This Row],[Security Name]],"Beta"),0)</f>
        <v>1.4857</v>
      </c>
    </row>
    <row r="1611" spans="1:10" x14ac:dyDescent="0.3">
      <c r="A1611" t="s">
        <v>2018</v>
      </c>
      <c r="B1611" t="e" vm="1610">
        <v>#VALUE!</v>
      </c>
      <c r="C1611" t="s">
        <v>3635</v>
      </c>
      <c r="D1611" t="s">
        <v>3761</v>
      </c>
      <c r="E1611">
        <v>6798</v>
      </c>
      <c r="F1611" cm="1">
        <f t="array" aca="1" ref="F1611" ca="1">IFERROR(_FV(STable[[#This Row],[Security Name]],"Market cap",TRUE),_FV(STable[[#This Row],[Security Name]],"Volume average",TRUE)*STable[[#This Row],[Price]])</f>
        <v>254228056</v>
      </c>
      <c r="G1611" s="4" cm="1">
        <f t="array" aca="1" ref="G1611" ca="1">_FV(STable[[#This Row],[Security Name]],"Price")</f>
        <v>12.06</v>
      </c>
      <c r="H1611" s="1" cm="1">
        <f t="array" aca="1" ref="H1611" ca="1">IFERROR(_FV(STable[[#This Row],[Security Name]],"Change (%)",TRUE),0)</f>
        <v>1.6863E-2</v>
      </c>
      <c r="I1611" s="17" cm="1">
        <f t="array" aca="1" ref="I1611" ca="1">IFERROR(_FV(STable[[#This Row],[Security Name]],"P/E",TRUE),0)</f>
        <v>7.1272000000000002</v>
      </c>
      <c r="J1611" s="17" cm="1">
        <f t="array" aca="1" ref="J1611" ca="1">IFERROR(_FV(STable[[#This Row],[Security Name]],"Beta"),0)</f>
        <v>0.31090000000000001</v>
      </c>
    </row>
    <row r="1612" spans="1:10" x14ac:dyDescent="0.3">
      <c r="A1612" t="s">
        <v>2275</v>
      </c>
      <c r="B1612" t="e" vm="1611">
        <v>#VALUE!</v>
      </c>
      <c r="C1612" t="s">
        <v>3635</v>
      </c>
      <c r="D1612" t="s">
        <v>3761</v>
      </c>
      <c r="E1612">
        <v>6798</v>
      </c>
      <c r="F1612" cm="1">
        <f t="array" aca="1" ref="F1612" ca="1">IFERROR(_FV(STable[[#This Row],[Security Name]],"Market cap",TRUE),_FV(STable[[#This Row],[Security Name]],"Volume average",TRUE)*STable[[#This Row],[Price]])</f>
        <v>5655701688</v>
      </c>
      <c r="G1612" s="4" cm="1">
        <f t="array" aca="1" ref="G1612" ca="1">_FV(STable[[#This Row],[Security Name]],"Price")</f>
        <v>10.130100000000001</v>
      </c>
      <c r="H1612" s="1" cm="1">
        <f t="array" aca="1" ref="H1612" ca="1">IFERROR(_FV(STable[[#This Row],[Security Name]],"Change (%)",TRUE),0)</f>
        <v>1.7077999999999999E-2</v>
      </c>
      <c r="I1612" s="17" cm="1">
        <f t="array" aca="1" ref="I1612" ca="1">IFERROR(_FV(STable[[#This Row],[Security Name]],"P/E",TRUE),0)</f>
        <v>9.7171000000000003</v>
      </c>
      <c r="J1612" s="17" cm="1">
        <f t="array" aca="1" ref="J1612" ca="1">IFERROR(_FV(STable[[#This Row],[Security Name]],"Beta"),0)</f>
        <v>1.2074</v>
      </c>
    </row>
    <row r="1613" spans="1:10" x14ac:dyDescent="0.3">
      <c r="A1613" t="s">
        <v>2610</v>
      </c>
      <c r="B1613" t="e" vm="1612">
        <v>#VALUE!</v>
      </c>
      <c r="C1613" t="s">
        <v>3635</v>
      </c>
      <c r="D1613" t="s">
        <v>3761</v>
      </c>
      <c r="E1613">
        <v>6798</v>
      </c>
      <c r="F1613" cm="1">
        <f t="array" aca="1" ref="F1613" ca="1">IFERROR(_FV(STable[[#This Row],[Security Name]],"Market cap",TRUE),_FV(STable[[#This Row],[Security Name]],"Volume average",TRUE)*STable[[#This Row],[Price]])</f>
        <v>753094272</v>
      </c>
      <c r="G1613" s="4" cm="1">
        <f t="array" aca="1" ref="G1613" ca="1">_FV(STable[[#This Row],[Security Name]],"Price")</f>
        <v>6.0250000000000004</v>
      </c>
      <c r="H1613" s="1" cm="1">
        <f t="array" aca="1" ref="H1613" ca="1">IFERROR(_FV(STable[[#This Row],[Security Name]],"Change (%)",TRUE),0)</f>
        <v>1.7736000000000002E-2</v>
      </c>
      <c r="I1613" s="17" cm="1">
        <f t="array" aca="1" ref="I1613" ca="1">IFERROR(_FV(STable[[#This Row],[Security Name]],"P/E",TRUE),0)</f>
        <v>0</v>
      </c>
      <c r="J1613" s="17" cm="1">
        <f t="array" aca="1" ref="J1613" ca="1">IFERROR(_FV(STable[[#This Row],[Security Name]],"Beta"),0)</f>
        <v>1.5412999999999999</v>
      </c>
    </row>
    <row r="1614" spans="1:10" x14ac:dyDescent="0.3">
      <c r="A1614" t="s">
        <v>2171</v>
      </c>
      <c r="B1614" t="e" vm="1613">
        <v>#VALUE!</v>
      </c>
      <c r="C1614" t="s">
        <v>3635</v>
      </c>
      <c r="D1614" t="s">
        <v>3761</v>
      </c>
      <c r="E1614">
        <v>6798</v>
      </c>
      <c r="F1614" cm="1">
        <f t="array" aca="1" ref="F1614" ca="1">IFERROR(_FV(STable[[#This Row],[Security Name]],"Market cap",TRUE),_FV(STable[[#This Row],[Security Name]],"Volume average",TRUE)*STable[[#This Row],[Price]])</f>
        <v>193429378</v>
      </c>
      <c r="G1614" s="4" cm="1">
        <f t="array" aca="1" ref="G1614" ca="1">_FV(STable[[#This Row],[Security Name]],"Price")</f>
        <v>8.56</v>
      </c>
      <c r="H1614" s="1" cm="1">
        <f t="array" aca="1" ref="H1614" ca="1">IFERROR(_FV(STable[[#This Row],[Security Name]],"Change (%)",TRUE),0)</f>
        <v>1.6626999999999999E-2</v>
      </c>
      <c r="I1614" s="17" cm="1">
        <f t="array" aca="1" ref="I1614" ca="1">IFERROR(_FV(STable[[#This Row],[Security Name]],"P/E",TRUE),0)</f>
        <v>8.5952000000000002</v>
      </c>
      <c r="J1614" s="17" cm="1">
        <f t="array" aca="1" ref="J1614" ca="1">IFERROR(_FV(STable[[#This Row],[Security Name]],"Beta"),0)</f>
        <v>0.48420000000000002</v>
      </c>
    </row>
    <row r="1615" spans="1:10" x14ac:dyDescent="0.3">
      <c r="A1615" t="s">
        <v>1797</v>
      </c>
      <c r="B1615" t="e" vm="1614">
        <v>#VALUE!</v>
      </c>
      <c r="C1615" t="s">
        <v>3635</v>
      </c>
      <c r="D1615" t="s">
        <v>3761</v>
      </c>
      <c r="E1615">
        <v>6798</v>
      </c>
      <c r="F1615" cm="1">
        <f t="array" aca="1" ref="F1615" ca="1">IFERROR(_FV(STable[[#This Row],[Security Name]],"Market cap",TRUE),_FV(STable[[#This Row],[Security Name]],"Volume average",TRUE)*STable[[#This Row],[Price]])</f>
        <v>6733396750</v>
      </c>
      <c r="G1615" s="4" cm="1">
        <f t="array" aca="1" ref="G1615" ca="1">_FV(STable[[#This Row],[Security Name]],"Price")</f>
        <v>18.164999999999999</v>
      </c>
      <c r="H1615" s="1" cm="1">
        <f t="array" aca="1" ref="H1615" ca="1">IFERROR(_FV(STable[[#This Row],[Security Name]],"Change (%)",TRUE),0)</f>
        <v>1.1977999999999999E-2</v>
      </c>
      <c r="I1615" s="17" cm="1">
        <f t="array" aca="1" ref="I1615" ca="1">IFERROR(_FV(STable[[#This Row],[Security Name]],"P/E",TRUE),0)</f>
        <v>15.675700000000001</v>
      </c>
      <c r="J1615" s="17" cm="1">
        <f t="array" aca="1" ref="J1615" ca="1">IFERROR(_FV(STable[[#This Row],[Security Name]],"Beta"),0)</f>
        <v>1.0759000000000001</v>
      </c>
    </row>
    <row r="1616" spans="1:10" x14ac:dyDescent="0.3">
      <c r="A1616" t="s">
        <v>2457</v>
      </c>
      <c r="B1616" t="e" vm="1615">
        <v>#VALUE!</v>
      </c>
      <c r="C1616" t="s">
        <v>3635</v>
      </c>
      <c r="D1616" t="s">
        <v>3761</v>
      </c>
      <c r="E1616">
        <v>6798</v>
      </c>
      <c r="F1616" cm="1">
        <f t="array" aca="1" ref="F1616" ca="1">IFERROR(_FV(STable[[#This Row],[Security Name]],"Market cap",TRUE),_FV(STable[[#This Row],[Security Name]],"Volume average",TRUE)*STable[[#This Row],[Price]])</f>
        <v>650003019</v>
      </c>
      <c r="G1616" s="4" cm="1">
        <f t="array" aca="1" ref="G1616" ca="1">_FV(STable[[#This Row],[Security Name]],"Price")</f>
        <v>8.3849999999999998</v>
      </c>
      <c r="H1616" s="1" cm="1">
        <f t="array" aca="1" ref="H1616" ca="1">IFERROR(_FV(STable[[#This Row],[Security Name]],"Change (%)",TRUE),0)</f>
        <v>1.2681E-2</v>
      </c>
      <c r="I1616" s="17" cm="1">
        <f t="array" aca="1" ref="I1616" ca="1">IFERROR(_FV(STable[[#This Row],[Security Name]],"P/E",TRUE),0)</f>
        <v>14.9093</v>
      </c>
      <c r="J1616" s="17" cm="1">
        <f t="array" aca="1" ref="J1616" ca="1">IFERROR(_FV(STable[[#This Row],[Security Name]],"Beta"),0)</f>
        <v>1.5101</v>
      </c>
    </row>
    <row r="1617" spans="1:10" x14ac:dyDescent="0.3">
      <c r="A1617" t="s">
        <v>2492</v>
      </c>
      <c r="B1617" t="e" vm="1616">
        <v>#VALUE!</v>
      </c>
      <c r="C1617" t="s">
        <v>3635</v>
      </c>
      <c r="D1617" t="s">
        <v>3761</v>
      </c>
      <c r="E1617">
        <v>6798</v>
      </c>
      <c r="F1617" cm="1">
        <f t="array" aca="1" ref="F1617" ca="1">IFERROR(_FV(STable[[#This Row],[Security Name]],"Market cap",TRUE),_FV(STable[[#This Row],[Security Name]],"Volume average",TRUE)*STable[[#This Row],[Price]])</f>
        <v>611448775</v>
      </c>
      <c r="G1617" s="4" cm="1">
        <f t="array" aca="1" ref="G1617" ca="1">_FV(STable[[#This Row],[Security Name]],"Price")</f>
        <v>4.25</v>
      </c>
      <c r="H1617" s="1" cm="1">
        <f t="array" aca="1" ref="H1617" ca="1">IFERROR(_FV(STable[[#This Row],[Security Name]],"Change (%)",TRUE),0)</f>
        <v>1.6746E-2</v>
      </c>
      <c r="I1617" s="17" cm="1">
        <f t="array" aca="1" ref="I1617" ca="1">IFERROR(_FV(STable[[#This Row],[Security Name]],"P/E",TRUE),0)</f>
        <v>102.90560000000001</v>
      </c>
      <c r="J1617" s="17" cm="1">
        <f t="array" aca="1" ref="J1617" ca="1">IFERROR(_FV(STable[[#This Row],[Security Name]],"Beta"),0)</f>
        <v>1.2602</v>
      </c>
    </row>
    <row r="1618" spans="1:10" x14ac:dyDescent="0.3">
      <c r="A1618" t="s">
        <v>244</v>
      </c>
      <c r="B1618" t="e" vm="1617">
        <v>#VALUE!</v>
      </c>
      <c r="C1618" t="s">
        <v>3635</v>
      </c>
      <c r="D1618" t="s">
        <v>3761</v>
      </c>
      <c r="E1618">
        <v>6798</v>
      </c>
      <c r="F1618" cm="1">
        <f t="array" aca="1" ref="F1618" ca="1">IFERROR(_FV(STable[[#This Row],[Security Name]],"Market cap",TRUE),_FV(STable[[#This Row],[Security Name]],"Volume average",TRUE)*STable[[#This Row],[Price]])</f>
        <v>24226215480</v>
      </c>
      <c r="G1618" s="4" cm="1">
        <f t="array" aca="1" ref="G1618" ca="1">_FV(STable[[#This Row],[Security Name]],"Price")</f>
        <v>174.15</v>
      </c>
      <c r="H1618" s="1" cm="1">
        <f t="array" aca="1" ref="H1618" ca="1">IFERROR(_FV(STable[[#This Row],[Security Name]],"Change (%)",TRUE),0)</f>
        <v>2.6646E-2</v>
      </c>
      <c r="I1618" s="17" cm="1">
        <f t="array" aca="1" ref="I1618" ca="1">IFERROR(_FV(STable[[#This Row],[Security Name]],"P/E",TRUE),0)</f>
        <v>23.567499999999999</v>
      </c>
      <c r="J1618" s="17" cm="1">
        <f t="array" aca="1" ref="J1618" ca="1">IFERROR(_FV(STable[[#This Row],[Security Name]],"Beta"),0)</f>
        <v>0.75180000000000002</v>
      </c>
    </row>
    <row r="1619" spans="1:10" x14ac:dyDescent="0.3">
      <c r="A1619" t="s">
        <v>1920</v>
      </c>
      <c r="B1619" t="e" vm="1618">
        <v>#VALUE!</v>
      </c>
      <c r="C1619" t="s">
        <v>3635</v>
      </c>
      <c r="D1619" t="s">
        <v>3761</v>
      </c>
      <c r="E1619">
        <v>6798</v>
      </c>
      <c r="F1619" cm="1">
        <f t="array" aca="1" ref="F1619" ca="1">IFERROR(_FV(STable[[#This Row],[Security Name]],"Market cap",TRUE),_FV(STable[[#This Row],[Security Name]],"Volume average",TRUE)*STable[[#This Row],[Price]])</f>
        <v>274589239</v>
      </c>
      <c r="G1619" s="4" cm="1">
        <f t="array" aca="1" ref="G1619" ca="1">_FV(STable[[#This Row],[Security Name]],"Price")</f>
        <v>14.465</v>
      </c>
      <c r="H1619" s="1" cm="1">
        <f t="array" aca="1" ref="H1619" ca="1">IFERROR(_FV(STable[[#This Row],[Security Name]],"Change (%)",TRUE),0)</f>
        <v>1.7944999999999999E-2</v>
      </c>
      <c r="I1619" s="17" cm="1">
        <f t="array" aca="1" ref="I1619" ca="1">IFERROR(_FV(STable[[#This Row],[Security Name]],"P/E",TRUE),0)</f>
        <v>0</v>
      </c>
      <c r="J1619" s="17" cm="1">
        <f t="array" aca="1" ref="J1619" ca="1">IFERROR(_FV(STable[[#This Row],[Security Name]],"Beta"),0)</f>
        <v>0.90059999999999996</v>
      </c>
    </row>
    <row r="1620" spans="1:10" x14ac:dyDescent="0.3">
      <c r="A1620" t="s">
        <v>554</v>
      </c>
      <c r="B1620" t="e" vm="1619">
        <v>#VALUE!</v>
      </c>
      <c r="C1620" t="s">
        <v>3635</v>
      </c>
      <c r="D1620" t="s">
        <v>3761</v>
      </c>
      <c r="E1620">
        <v>6798</v>
      </c>
      <c r="F1620" cm="1">
        <f t="array" aca="1" ref="F1620" ca="1">IFERROR(_FV(STable[[#This Row],[Security Name]],"Market cap",TRUE),_FV(STable[[#This Row],[Security Name]],"Volume average",TRUE)*STable[[#This Row],[Price]])</f>
        <v>10842858177</v>
      </c>
      <c r="G1620" s="4" cm="1">
        <f t="array" aca="1" ref="G1620" ca="1">_FV(STable[[#This Row],[Security Name]],"Price")</f>
        <v>103.535</v>
      </c>
      <c r="H1620" s="1" cm="1">
        <f t="array" aca="1" ref="H1620" ca="1">IFERROR(_FV(STable[[#This Row],[Security Name]],"Change (%)",TRUE),0)</f>
        <v>3.3489999999999999E-2</v>
      </c>
      <c r="I1620" s="17" cm="1">
        <f t="array" aca="1" ref="I1620" ca="1">IFERROR(_FV(STable[[#This Row],[Security Name]],"P/E",TRUE),0)</f>
        <v>29.273599999999998</v>
      </c>
      <c r="J1620" s="17" cm="1">
        <f t="array" aca="1" ref="J1620" ca="1">IFERROR(_FV(STable[[#This Row],[Security Name]],"Beta"),0)</f>
        <v>0.80649999999999999</v>
      </c>
    </row>
    <row r="1621" spans="1:10" x14ac:dyDescent="0.3">
      <c r="A1621" t="s">
        <v>843</v>
      </c>
      <c r="B1621" t="e" vm="1620">
        <v>#VALUE!</v>
      </c>
      <c r="C1621" t="s">
        <v>3635</v>
      </c>
      <c r="D1621" t="s">
        <v>3761</v>
      </c>
      <c r="E1621">
        <v>6798</v>
      </c>
      <c r="F1621" cm="1">
        <f t="array" aca="1" ref="F1621" ca="1">IFERROR(_FV(STable[[#This Row],[Security Name]],"Market cap",TRUE),_FV(STable[[#This Row],[Security Name]],"Volume average",TRUE)*STable[[#This Row],[Price]])</f>
        <v>1092510301</v>
      </c>
      <c r="G1621" s="4" cm="1">
        <f t="array" aca="1" ref="G1621" ca="1">_FV(STable[[#This Row],[Security Name]],"Price")</f>
        <v>65.084999999999994</v>
      </c>
      <c r="H1621" s="1" cm="1">
        <f t="array" aca="1" ref="H1621" ca="1">IFERROR(_FV(STable[[#This Row],[Security Name]],"Change (%)",TRUE),0)</f>
        <v>2.2385000000000002E-2</v>
      </c>
      <c r="I1621" s="17" cm="1">
        <f t="array" aca="1" ref="I1621" ca="1">IFERROR(_FV(STable[[#This Row],[Security Name]],"P/E",TRUE),0)</f>
        <v>122.6168</v>
      </c>
      <c r="J1621" s="17" cm="1">
        <f t="array" aca="1" ref="J1621" ca="1">IFERROR(_FV(STable[[#This Row],[Security Name]],"Beta"),0)</f>
        <v>0.86070000000000002</v>
      </c>
    </row>
    <row r="1622" spans="1:10" x14ac:dyDescent="0.3">
      <c r="A1622" t="s">
        <v>1989</v>
      </c>
      <c r="B1622" t="e" vm="1621">
        <v>#VALUE!</v>
      </c>
      <c r="C1622" t="s">
        <v>3635</v>
      </c>
      <c r="D1622" t="s">
        <v>3761</v>
      </c>
      <c r="E1622">
        <v>6798</v>
      </c>
      <c r="F1622" cm="1">
        <f t="array" aca="1" ref="F1622" ca="1">IFERROR(_FV(STable[[#This Row],[Security Name]],"Market cap",TRUE),_FV(STable[[#This Row],[Security Name]],"Volume average",TRUE)*STable[[#This Row],[Price]])</f>
        <v>191933020</v>
      </c>
      <c r="G1622" s="4" cm="1">
        <f t="array" aca="1" ref="G1622" ca="1">_FV(STable[[#This Row],[Security Name]],"Price")</f>
        <v>2.16</v>
      </c>
      <c r="H1622" s="1" cm="1">
        <f t="array" aca="1" ref="H1622" ca="1">IFERROR(_FV(STable[[#This Row],[Security Name]],"Change (%)",TRUE),0)</f>
        <v>9.3460000000000001E-3</v>
      </c>
      <c r="I1622" s="17" cm="1">
        <f t="array" aca="1" ref="I1622" ca="1">IFERROR(_FV(STable[[#This Row],[Security Name]],"P/E",TRUE),0)</f>
        <v>0</v>
      </c>
      <c r="J1622" s="17" cm="1">
        <f t="array" aca="1" ref="J1622" ca="1">IFERROR(_FV(STable[[#This Row],[Security Name]],"Beta"),0)</f>
        <v>0.79159999999999997</v>
      </c>
    </row>
    <row r="1623" spans="1:10" x14ac:dyDescent="0.3">
      <c r="A1623" t="s">
        <v>859</v>
      </c>
      <c r="B1623" t="e" vm="1622">
        <v>#VALUE!</v>
      </c>
      <c r="C1623" t="s">
        <v>3635</v>
      </c>
      <c r="D1623" t="s">
        <v>3761</v>
      </c>
      <c r="E1623">
        <v>6798</v>
      </c>
      <c r="F1623" cm="1">
        <f t="array" aca="1" ref="F1623" ca="1">IFERROR(_FV(STable[[#This Row],[Security Name]],"Market cap",TRUE),_FV(STable[[#This Row],[Security Name]],"Volume average",TRUE)*STable[[#This Row],[Price]])</f>
        <v>23520204292</v>
      </c>
      <c r="G1623" s="4" cm="1">
        <f t="array" aca="1" ref="G1623" ca="1">_FV(STable[[#This Row],[Security Name]],"Price")</f>
        <v>62.774999999999999</v>
      </c>
      <c r="H1623" s="1" cm="1">
        <f t="array" aca="1" ref="H1623" ca="1">IFERROR(_FV(STable[[#This Row],[Security Name]],"Change (%)",TRUE),0)</f>
        <v>3.7774999999999996E-2</v>
      </c>
      <c r="I1623" s="17" cm="1">
        <f t="array" aca="1" ref="I1623" ca="1">IFERROR(_FV(STable[[#This Row],[Security Name]],"P/E",TRUE),0)</f>
        <v>21.395</v>
      </c>
      <c r="J1623" s="17" cm="1">
        <f t="array" aca="1" ref="J1623" ca="1">IFERROR(_FV(STable[[#This Row],[Security Name]],"Beta"),0)</f>
        <v>0.72599999999999998</v>
      </c>
    </row>
    <row r="1624" spans="1:10" x14ac:dyDescent="0.3">
      <c r="A1624" t="s">
        <v>158</v>
      </c>
      <c r="B1624" t="e" vm="1623">
        <v>#VALUE!</v>
      </c>
      <c r="C1624" t="s">
        <v>3635</v>
      </c>
      <c r="D1624" t="s">
        <v>3761</v>
      </c>
      <c r="E1624">
        <v>6798</v>
      </c>
      <c r="F1624" cm="1">
        <f t="array" aca="1" ref="F1624" ca="1">IFERROR(_FV(STable[[#This Row],[Security Name]],"Market cap",TRUE),_FV(STable[[#This Row],[Security Name]],"Volume average",TRUE)*STable[[#This Row],[Price]])</f>
        <v>16445859163</v>
      </c>
      <c r="G1624" s="4" cm="1">
        <f t="array" aca="1" ref="G1624" ca="1">_FV(STable[[#This Row],[Security Name]],"Price")</f>
        <v>255.065</v>
      </c>
      <c r="H1624" s="1" cm="1">
        <f t="array" aca="1" ref="H1624" ca="1">IFERROR(_FV(STable[[#This Row],[Security Name]],"Change (%)",TRUE),0)</f>
        <v>2.8488000000000003E-2</v>
      </c>
      <c r="I1624" s="17" cm="1">
        <f t="array" aca="1" ref="I1624" ca="1">IFERROR(_FV(STable[[#This Row],[Security Name]],"P/E",TRUE),0)</f>
        <v>24.526700000000002</v>
      </c>
      <c r="J1624" s="17" cm="1">
        <f t="array" aca="1" ref="J1624" ca="1">IFERROR(_FV(STable[[#This Row],[Security Name]],"Beta"),0)</f>
        <v>0.69699999999999995</v>
      </c>
    </row>
    <row r="1625" spans="1:10" x14ac:dyDescent="0.3">
      <c r="A1625" t="s">
        <v>1948</v>
      </c>
      <c r="B1625" t="e" vm="1624">
        <v>#VALUE!</v>
      </c>
      <c r="C1625" t="s">
        <v>3635</v>
      </c>
      <c r="D1625" t="s">
        <v>3761</v>
      </c>
      <c r="E1625">
        <v>6798</v>
      </c>
      <c r="F1625" cm="1">
        <f t="array" aca="1" ref="F1625" ca="1">IFERROR(_FV(STable[[#This Row],[Security Name]],"Market cap",TRUE),_FV(STable[[#This Row],[Security Name]],"Volume average",TRUE)*STable[[#This Row],[Price]])</f>
        <v>3800990949</v>
      </c>
      <c r="G1625" s="4" cm="1">
        <f t="array" aca="1" ref="G1625" ca="1">_FV(STable[[#This Row],[Security Name]],"Price")</f>
        <v>16.13</v>
      </c>
      <c r="H1625" s="1" cm="1">
        <f t="array" aca="1" ref="H1625" ca="1">IFERROR(_FV(STable[[#This Row],[Security Name]],"Change (%)",TRUE),0)</f>
        <v>3.0013000000000001E-2</v>
      </c>
      <c r="I1625" s="17" cm="1">
        <f t="array" aca="1" ref="I1625" ca="1">IFERROR(_FV(STable[[#This Row],[Security Name]],"P/E",TRUE),0)</f>
        <v>67.461299999999994</v>
      </c>
      <c r="J1625" s="17" cm="1">
        <f t="array" aca="1" ref="J1625" ca="1">IFERROR(_FV(STable[[#This Row],[Security Name]],"Beta"),0)</f>
        <v>0.97950000000000004</v>
      </c>
    </row>
    <row r="1626" spans="1:10" x14ac:dyDescent="0.3">
      <c r="A1626" t="s">
        <v>403</v>
      </c>
      <c r="B1626" t="e" vm="1625">
        <v>#VALUE!</v>
      </c>
      <c r="C1626" t="s">
        <v>3635</v>
      </c>
      <c r="D1626" t="s">
        <v>3761</v>
      </c>
      <c r="E1626">
        <v>6798</v>
      </c>
      <c r="F1626" cm="1">
        <f t="array" aca="1" ref="F1626" ca="1">IFERROR(_FV(STable[[#This Row],[Security Name]],"Market cap",TRUE),_FV(STable[[#This Row],[Security Name]],"Volume average",TRUE)*STable[[#This Row],[Price]])</f>
        <v>14900055394</v>
      </c>
      <c r="G1626" s="4" cm="1">
        <f t="array" aca="1" ref="G1626" ca="1">_FV(STable[[#This Row],[Security Name]],"Price")</f>
        <v>128.065</v>
      </c>
      <c r="H1626" s="1" cm="1">
        <f t="array" aca="1" ref="H1626" ca="1">IFERROR(_FV(STable[[#This Row],[Security Name]],"Change (%)",TRUE),0)</f>
        <v>4.0332999999999994E-2</v>
      </c>
      <c r="I1626" s="17" cm="1">
        <f t="array" aca="1" ref="I1626" ca="1">IFERROR(_FV(STable[[#This Row],[Security Name]],"P/E",TRUE),0)</f>
        <v>33.830399999999997</v>
      </c>
      <c r="J1626" s="17" cm="1">
        <f t="array" aca="1" ref="J1626" ca="1">IFERROR(_FV(STable[[#This Row],[Security Name]],"Beta"),0)</f>
        <v>0.74219999999999997</v>
      </c>
    </row>
    <row r="1627" spans="1:10" x14ac:dyDescent="0.3">
      <c r="A1627" t="s">
        <v>1314</v>
      </c>
      <c r="B1627" t="e" vm="1626">
        <v>#VALUE!</v>
      </c>
      <c r="C1627" t="s">
        <v>3635</v>
      </c>
      <c r="D1627" t="s">
        <v>3761</v>
      </c>
      <c r="E1627">
        <v>6798</v>
      </c>
      <c r="F1627" cm="1">
        <f t="array" aca="1" ref="F1627" ca="1">IFERROR(_FV(STable[[#This Row],[Security Name]],"Market cap",TRUE),_FV(STable[[#This Row],[Security Name]],"Volume average",TRUE)*STable[[#This Row],[Price]])</f>
        <v>704583401</v>
      </c>
      <c r="G1627" s="4" cm="1">
        <f t="array" aca="1" ref="G1627" ca="1">_FV(STable[[#This Row],[Security Name]],"Price")</f>
        <v>27.64</v>
      </c>
      <c r="H1627" s="1" cm="1">
        <f t="array" aca="1" ref="H1627" ca="1">IFERROR(_FV(STable[[#This Row],[Security Name]],"Change (%)",TRUE),0)</f>
        <v>3.9489000000000003E-2</v>
      </c>
      <c r="I1627" s="17" cm="1">
        <f t="array" aca="1" ref="I1627" ca="1">IFERROR(_FV(STable[[#This Row],[Security Name]],"P/E",TRUE),0)</f>
        <v>0</v>
      </c>
      <c r="J1627" s="17" cm="1">
        <f t="array" aca="1" ref="J1627" ca="1">IFERROR(_FV(STable[[#This Row],[Security Name]],"Beta"),0)</f>
        <v>1.1709000000000001</v>
      </c>
    </row>
    <row r="1628" spans="1:10" x14ac:dyDescent="0.3">
      <c r="A1628" t="s">
        <v>1235</v>
      </c>
      <c r="B1628" t="e" vm="1627">
        <v>#VALUE!</v>
      </c>
      <c r="C1628" t="s">
        <v>3635</v>
      </c>
      <c r="D1628" t="s">
        <v>3761</v>
      </c>
      <c r="E1628">
        <v>6798</v>
      </c>
      <c r="F1628" cm="1">
        <f t="array" aca="1" ref="F1628" ca="1">IFERROR(_FV(STable[[#This Row],[Security Name]],"Market cap",TRUE),_FV(STable[[#This Row],[Security Name]],"Volume average",TRUE)*STable[[#This Row],[Price]])</f>
        <v>11491022440</v>
      </c>
      <c r="G1628" s="4" cm="1">
        <f t="array" aca="1" ref="G1628" ca="1">_FV(STable[[#This Row],[Security Name]],"Price")</f>
        <v>35.26</v>
      </c>
      <c r="H1628" s="1" cm="1">
        <f t="array" aca="1" ref="H1628" ca="1">IFERROR(_FV(STable[[#This Row],[Security Name]],"Change (%)",TRUE),0)</f>
        <v>2.9489000000000001E-2</v>
      </c>
      <c r="I1628" s="17" cm="1">
        <f t="array" aca="1" ref="I1628" ca="1">IFERROR(_FV(STable[[#This Row],[Security Name]],"P/E",TRUE),0)</f>
        <v>31.1953</v>
      </c>
      <c r="J1628" s="17" cm="1">
        <f t="array" aca="1" ref="J1628" ca="1">IFERROR(_FV(STable[[#This Row],[Security Name]],"Beta"),0)</f>
        <v>0.68930000000000002</v>
      </c>
    </row>
    <row r="1629" spans="1:10" x14ac:dyDescent="0.3">
      <c r="A1629" t="s">
        <v>2019</v>
      </c>
      <c r="B1629" t="e" vm="1628">
        <v>#VALUE!</v>
      </c>
      <c r="C1629" t="s">
        <v>3635</v>
      </c>
      <c r="D1629" t="s">
        <v>3761</v>
      </c>
      <c r="E1629">
        <v>6798</v>
      </c>
      <c r="F1629" cm="1">
        <f t="array" aca="1" ref="F1629" ca="1">IFERROR(_FV(STable[[#This Row],[Security Name]],"Market cap",TRUE),_FV(STable[[#This Row],[Security Name]],"Volume average",TRUE)*STable[[#This Row],[Price]])</f>
        <v>1774007768</v>
      </c>
      <c r="G1629" s="4" cm="1">
        <f t="array" aca="1" ref="G1629" ca="1">_FV(STable[[#This Row],[Security Name]],"Price")</f>
        <v>18.905000000000001</v>
      </c>
      <c r="H1629" s="1" cm="1">
        <f t="array" aca="1" ref="H1629" ca="1">IFERROR(_FV(STable[[#This Row],[Security Name]],"Change (%)",TRUE),0)</f>
        <v>7.9409999999999995E-4</v>
      </c>
      <c r="I1629" s="17" cm="1">
        <f t="array" aca="1" ref="I1629" ca="1">IFERROR(_FV(STable[[#This Row],[Security Name]],"P/E",TRUE),0)</f>
        <v>24.751200000000001</v>
      </c>
      <c r="J1629" s="17" cm="1">
        <f t="array" aca="1" ref="J1629" ca="1">IFERROR(_FV(STable[[#This Row],[Security Name]],"Beta"),0)</f>
        <v>1.1081000000000001</v>
      </c>
    </row>
    <row r="1630" spans="1:10" x14ac:dyDescent="0.3">
      <c r="A1630" t="s">
        <v>457</v>
      </c>
      <c r="B1630" t="e" vm="1629">
        <v>#VALUE!</v>
      </c>
      <c r="C1630" t="s">
        <v>3635</v>
      </c>
      <c r="D1630" t="s">
        <v>3761</v>
      </c>
      <c r="E1630">
        <v>6798</v>
      </c>
      <c r="F1630" cm="1">
        <f t="array" aca="1" ref="F1630" ca="1">IFERROR(_FV(STable[[#This Row],[Security Name]],"Market cap",TRUE),_FV(STable[[#This Row],[Security Name]],"Volume average",TRUE)*STable[[#This Row],[Price]])</f>
        <v>8368964014</v>
      </c>
      <c r="G1630" s="4" cm="1">
        <f t="array" aca="1" ref="G1630" ca="1">_FV(STable[[#This Row],[Security Name]],"Price")</f>
        <v>48.34</v>
      </c>
      <c r="H1630" s="1" cm="1">
        <f t="array" aca="1" ref="H1630" ca="1">IFERROR(_FV(STable[[#This Row],[Security Name]],"Change (%)",TRUE),0)</f>
        <v>8.1329999999999996E-3</v>
      </c>
      <c r="I1630" s="17" cm="1">
        <f t="array" aca="1" ref="I1630" ca="1">IFERROR(_FV(STable[[#This Row],[Security Name]],"P/E",TRUE),0)</f>
        <v>0</v>
      </c>
      <c r="J1630" s="17" cm="1">
        <f t="array" aca="1" ref="J1630" ca="1">IFERROR(_FV(STable[[#This Row],[Security Name]],"Beta"),0)</f>
        <v>1.2957000000000001</v>
      </c>
    </row>
    <row r="1631" spans="1:10" x14ac:dyDescent="0.3">
      <c r="A1631" t="s">
        <v>2721</v>
      </c>
      <c r="B1631" t="e" vm="1630">
        <v>#VALUE!</v>
      </c>
      <c r="C1631" t="s">
        <v>3635</v>
      </c>
      <c r="D1631" t="s">
        <v>3761</v>
      </c>
      <c r="E1631">
        <v>6798</v>
      </c>
      <c r="F1631" cm="1">
        <f t="array" aca="1" ref="F1631" ca="1">IFERROR(_FV(STable[[#This Row],[Security Name]],"Market cap",TRUE),_FV(STable[[#This Row],[Security Name]],"Volume average",TRUE)*STable[[#This Row],[Price]])</f>
        <v>509844426</v>
      </c>
      <c r="G1631" s="4" cm="1">
        <f t="array" aca="1" ref="G1631" ca="1">_FV(STable[[#This Row],[Security Name]],"Price")</f>
        <v>2.9350000000000001</v>
      </c>
      <c r="H1631" s="1" cm="1">
        <f t="array" aca="1" ref="H1631" ca="1">IFERROR(_FV(STable[[#This Row],[Security Name]],"Change (%)",TRUE),0)</f>
        <v>3.7101999999999996E-2</v>
      </c>
      <c r="I1631" s="17" cm="1">
        <f t="array" aca="1" ref="I1631" ca="1">IFERROR(_FV(STable[[#This Row],[Security Name]],"P/E",TRUE),0)</f>
        <v>0</v>
      </c>
      <c r="J1631" s="17" cm="1">
        <f t="array" aca="1" ref="J1631" ca="1">IFERROR(_FV(STable[[#This Row],[Security Name]],"Beta"),0)</f>
        <v>1.2302</v>
      </c>
    </row>
    <row r="1632" spans="1:10" x14ac:dyDescent="0.3">
      <c r="A1632" t="s">
        <v>903</v>
      </c>
      <c r="B1632" t="e" vm="1631">
        <v>#VALUE!</v>
      </c>
      <c r="C1632" t="s">
        <v>3635</v>
      </c>
      <c r="D1632" t="s">
        <v>3761</v>
      </c>
      <c r="E1632">
        <v>6798</v>
      </c>
      <c r="F1632" cm="1">
        <f t="array" aca="1" ref="F1632" ca="1">IFERROR(_FV(STable[[#This Row],[Security Name]],"Market cap",TRUE),_FV(STable[[#This Row],[Security Name]],"Volume average",TRUE)*STable[[#This Row],[Price]])</f>
        <v>9142911120</v>
      </c>
      <c r="G1632" s="4" cm="1">
        <f t="array" aca="1" ref="G1632" ca="1">_FV(STable[[#This Row],[Security Name]],"Price")</f>
        <v>57.62</v>
      </c>
      <c r="H1632" s="1" cm="1">
        <f t="array" aca="1" ref="H1632" ca="1">IFERROR(_FV(STable[[#This Row],[Security Name]],"Change (%)",TRUE),0)</f>
        <v>2.5814E-2</v>
      </c>
      <c r="I1632" s="17" cm="1">
        <f t="array" aca="1" ref="I1632" ca="1">IFERROR(_FV(STable[[#This Row],[Security Name]],"P/E",TRUE),0)</f>
        <v>33.155000000000001</v>
      </c>
      <c r="J1632" s="17" cm="1">
        <f t="array" aca="1" ref="J1632" ca="1">IFERROR(_FV(STable[[#This Row],[Security Name]],"Beta"),0)</f>
        <v>1.0416000000000001</v>
      </c>
    </row>
    <row r="1633" spans="1:10" x14ac:dyDescent="0.3">
      <c r="A1633" t="s">
        <v>1633</v>
      </c>
      <c r="B1633" t="e" vm="1632">
        <v>#VALUE!</v>
      </c>
      <c r="C1633" t="s">
        <v>3635</v>
      </c>
      <c r="D1633" t="s">
        <v>3761</v>
      </c>
      <c r="E1633">
        <v>6798</v>
      </c>
      <c r="F1633" cm="1">
        <f t="array" aca="1" ref="F1633" ca="1">IFERROR(_FV(STable[[#This Row],[Security Name]],"Market cap",TRUE),_FV(STable[[#This Row],[Security Name]],"Volume average",TRUE)*STable[[#This Row],[Price]])</f>
        <v>3691050089</v>
      </c>
      <c r="G1633" s="4" cm="1">
        <f t="array" aca="1" ref="G1633" ca="1">_FV(STable[[#This Row],[Security Name]],"Price")</f>
        <v>32.555</v>
      </c>
      <c r="H1633" s="1" cm="1">
        <f t="array" aca="1" ref="H1633" ca="1">IFERROR(_FV(STable[[#This Row],[Security Name]],"Change (%)",TRUE),0)</f>
        <v>-2.2980000000000001E-3</v>
      </c>
      <c r="I1633" s="17" cm="1">
        <f t="array" aca="1" ref="I1633" ca="1">IFERROR(_FV(STable[[#This Row],[Security Name]],"P/E",TRUE),0)</f>
        <v>24.285699999999999</v>
      </c>
      <c r="J1633" s="17" cm="1">
        <f t="array" aca="1" ref="J1633" ca="1">IFERROR(_FV(STable[[#This Row],[Security Name]],"Beta"),0)</f>
        <v>0.86839999999999995</v>
      </c>
    </row>
    <row r="1634" spans="1:10" x14ac:dyDescent="0.3">
      <c r="A1634" t="s">
        <v>1678</v>
      </c>
      <c r="B1634" t="e" vm="1633">
        <v>#VALUE!</v>
      </c>
      <c r="C1634" t="s">
        <v>3635</v>
      </c>
      <c r="D1634" t="s">
        <v>3761</v>
      </c>
      <c r="E1634">
        <v>6798</v>
      </c>
      <c r="F1634" cm="1">
        <f t="array" aca="1" ref="F1634" ca="1">IFERROR(_FV(STable[[#This Row],[Security Name]],"Market cap",TRUE),_FV(STable[[#This Row],[Security Name]],"Volume average",TRUE)*STable[[#This Row],[Price]])</f>
        <v>3995074345</v>
      </c>
      <c r="G1634" s="4" cm="1">
        <f t="array" aca="1" ref="G1634" ca="1">_FV(STable[[#This Row],[Security Name]],"Price")</f>
        <v>24.045000000000002</v>
      </c>
      <c r="H1634" s="1" cm="1">
        <f t="array" aca="1" ref="H1634" ca="1">IFERROR(_FV(STable[[#This Row],[Security Name]],"Change (%)",TRUE),0)</f>
        <v>2.1887E-2</v>
      </c>
      <c r="I1634" s="17" cm="1">
        <f t="array" aca="1" ref="I1634" ca="1">IFERROR(_FV(STable[[#This Row],[Security Name]],"P/E",TRUE),0)</f>
        <v>100.14579999999999</v>
      </c>
      <c r="J1634" s="17" cm="1">
        <f t="array" aca="1" ref="J1634" ca="1">IFERROR(_FV(STable[[#This Row],[Security Name]],"Beta"),0)</f>
        <v>1.1536</v>
      </c>
    </row>
    <row r="1635" spans="1:10" x14ac:dyDescent="0.3">
      <c r="A1635" t="s">
        <v>2225</v>
      </c>
      <c r="B1635" t="e" vm="1634">
        <v>#VALUE!</v>
      </c>
      <c r="C1635" t="s">
        <v>3635</v>
      </c>
      <c r="D1635" t="s">
        <v>3761</v>
      </c>
      <c r="E1635">
        <v>6798</v>
      </c>
      <c r="F1635" cm="1">
        <f t="array" aca="1" ref="F1635" ca="1">IFERROR(_FV(STable[[#This Row],[Security Name]],"Market cap",TRUE),_FV(STable[[#This Row],[Security Name]],"Volume average",TRUE)*STable[[#This Row],[Price]])</f>
        <v>1085289933</v>
      </c>
      <c r="G1635" s="4" cm="1">
        <f t="array" aca="1" ref="G1635" ca="1">_FV(STable[[#This Row],[Security Name]],"Price")</f>
        <v>23.414999999999999</v>
      </c>
      <c r="H1635" s="1" cm="1">
        <f t="array" aca="1" ref="H1635" ca="1">IFERROR(_FV(STable[[#This Row],[Security Name]],"Change (%)",TRUE),0)</f>
        <v>1.4954E-2</v>
      </c>
      <c r="I1635" s="17" cm="1">
        <f t="array" aca="1" ref="I1635" ca="1">IFERROR(_FV(STable[[#This Row],[Security Name]],"P/E",TRUE),0)</f>
        <v>85.769199999999998</v>
      </c>
      <c r="J1635" s="17" cm="1">
        <f t="array" aca="1" ref="J1635" ca="1">IFERROR(_FV(STable[[#This Row],[Security Name]],"Beta"),0)</f>
        <v>0.96930000000000005</v>
      </c>
    </row>
    <row r="1636" spans="1:10" x14ac:dyDescent="0.3">
      <c r="A1636" t="s">
        <v>2101</v>
      </c>
      <c r="B1636" t="e" vm="1635">
        <v>#VALUE!</v>
      </c>
      <c r="C1636" t="s">
        <v>3635</v>
      </c>
      <c r="D1636" t="s">
        <v>3761</v>
      </c>
      <c r="E1636">
        <v>6798</v>
      </c>
      <c r="F1636" cm="1">
        <f t="array" aca="1" ref="F1636" ca="1">IFERROR(_FV(STable[[#This Row],[Security Name]],"Market cap",TRUE),_FV(STable[[#This Row],[Security Name]],"Volume average",TRUE)*STable[[#This Row],[Price]])</f>
        <v>1736583013</v>
      </c>
      <c r="G1636" s="4" cm="1">
        <f t="array" aca="1" ref="G1636" ca="1">_FV(STable[[#This Row],[Security Name]],"Price")</f>
        <v>10.37</v>
      </c>
      <c r="H1636" s="1" cm="1">
        <f t="array" aca="1" ref="H1636" ca="1">IFERROR(_FV(STable[[#This Row],[Security Name]],"Change (%)",TRUE),0)</f>
        <v>1.6667000000000001E-2</v>
      </c>
      <c r="I1636" s="17" cm="1">
        <f t="array" aca="1" ref="I1636" ca="1">IFERROR(_FV(STable[[#This Row],[Security Name]],"P/E",TRUE),0)</f>
        <v>117.97499999999999</v>
      </c>
      <c r="J1636" s="17" cm="1">
        <f t="array" aca="1" ref="J1636" ca="1">IFERROR(_FV(STable[[#This Row],[Security Name]],"Beta"),0)</f>
        <v>1.1361000000000001</v>
      </c>
    </row>
    <row r="1637" spans="1:10" x14ac:dyDescent="0.3">
      <c r="A1637" t="s">
        <v>1583</v>
      </c>
      <c r="B1637" t="e" vm="1636">
        <v>#VALUE!</v>
      </c>
      <c r="C1637" t="s">
        <v>3635</v>
      </c>
      <c r="D1637" t="s">
        <v>3761</v>
      </c>
      <c r="E1637">
        <v>6798</v>
      </c>
      <c r="F1637" cm="1">
        <f t="array" aca="1" ref="F1637" ca="1">IFERROR(_FV(STable[[#This Row],[Security Name]],"Market cap",TRUE),_FV(STable[[#This Row],[Security Name]],"Volume average",TRUE)*STable[[#This Row],[Price]])</f>
        <v>2595499214</v>
      </c>
      <c r="G1637" s="4" cm="1">
        <f t="array" aca="1" ref="G1637" ca="1">_FV(STable[[#This Row],[Security Name]],"Price")</f>
        <v>23.54</v>
      </c>
      <c r="H1637" s="1" cm="1">
        <f t="array" aca="1" ref="H1637" ca="1">IFERROR(_FV(STable[[#This Row],[Security Name]],"Change (%)",TRUE),0)</f>
        <v>1.9488999999999999E-2</v>
      </c>
      <c r="I1637" s="17" cm="1">
        <f t="array" aca="1" ref="I1637" ca="1">IFERROR(_FV(STable[[#This Row],[Security Name]],"P/E",TRUE),0)</f>
        <v>16.080300000000001</v>
      </c>
      <c r="J1637" s="17" cm="1">
        <f t="array" aca="1" ref="J1637" ca="1">IFERROR(_FV(STable[[#This Row],[Security Name]],"Beta"),0)</f>
        <v>1.0720000000000001</v>
      </c>
    </row>
    <row r="1638" spans="1:10" x14ac:dyDescent="0.3">
      <c r="A1638" t="s">
        <v>2073</v>
      </c>
      <c r="B1638" t="e" vm="1637">
        <v>#VALUE!</v>
      </c>
      <c r="C1638" t="s">
        <v>3635</v>
      </c>
      <c r="D1638" t="s">
        <v>3761</v>
      </c>
      <c r="E1638">
        <v>6798</v>
      </c>
      <c r="F1638" cm="1">
        <f t="array" aca="1" ref="F1638" ca="1">IFERROR(_FV(STable[[#This Row],[Security Name]],"Market cap",TRUE),_FV(STable[[#This Row],[Security Name]],"Volume average",TRUE)*STable[[#This Row],[Price]])</f>
        <v>937020202</v>
      </c>
      <c r="G1638" s="4" cm="1">
        <f t="array" aca="1" ref="G1638" ca="1">_FV(STable[[#This Row],[Security Name]],"Price")</f>
        <v>15.88</v>
      </c>
      <c r="H1638" s="1" cm="1">
        <f t="array" aca="1" ref="H1638" ca="1">IFERROR(_FV(STable[[#This Row],[Security Name]],"Change (%)",TRUE),0)</f>
        <v>1.9910000000000001E-2</v>
      </c>
      <c r="I1638" s="17" cm="1">
        <f t="array" aca="1" ref="I1638" ca="1">IFERROR(_FV(STable[[#This Row],[Security Name]],"P/E",TRUE),0)</f>
        <v>0</v>
      </c>
      <c r="J1638" s="17" cm="1">
        <f t="array" aca="1" ref="J1638" ca="1">IFERROR(_FV(STable[[#This Row],[Security Name]],"Beta"),0)</f>
        <v>1.121</v>
      </c>
    </row>
    <row r="1639" spans="1:10" x14ac:dyDescent="0.3">
      <c r="A1639" t="s">
        <v>1361</v>
      </c>
      <c r="B1639" t="e" vm="1638">
        <v>#VALUE!</v>
      </c>
      <c r="C1639" t="s">
        <v>3635</v>
      </c>
      <c r="D1639" t="s">
        <v>3761</v>
      </c>
      <c r="E1639">
        <v>6798</v>
      </c>
      <c r="F1639" cm="1">
        <f t="array" aca="1" ref="F1639" ca="1">IFERROR(_FV(STable[[#This Row],[Security Name]],"Market cap",TRUE),_FV(STable[[#This Row],[Security Name]],"Volume average",TRUE)*STable[[#This Row],[Price]])</f>
        <v>3667982031</v>
      </c>
      <c r="G1639" s="4" cm="1">
        <f t="array" aca="1" ref="G1639" ca="1">_FV(STable[[#This Row],[Security Name]],"Price")</f>
        <v>31.465</v>
      </c>
      <c r="H1639" s="1" cm="1">
        <f t="array" aca="1" ref="H1639" ca="1">IFERROR(_FV(STable[[#This Row],[Security Name]],"Change (%)",TRUE),0)</f>
        <v>1.9273999999999999E-2</v>
      </c>
      <c r="I1639" s="17" cm="1">
        <f t="array" aca="1" ref="I1639" ca="1">IFERROR(_FV(STable[[#This Row],[Security Name]],"P/E",TRUE),0)</f>
        <v>13.5848</v>
      </c>
      <c r="J1639" s="17" cm="1">
        <f t="array" aca="1" ref="J1639" ca="1">IFERROR(_FV(STable[[#This Row],[Security Name]],"Beta"),0)</f>
        <v>1.1151</v>
      </c>
    </row>
    <row r="1640" spans="1:10" x14ac:dyDescent="0.3">
      <c r="A1640" t="s">
        <v>1641</v>
      </c>
      <c r="B1640" t="e" vm="1639">
        <v>#VALUE!</v>
      </c>
      <c r="C1640" t="s">
        <v>3635</v>
      </c>
      <c r="D1640" t="s">
        <v>3761</v>
      </c>
      <c r="E1640">
        <v>6798</v>
      </c>
      <c r="F1640" cm="1">
        <f t="array" aca="1" ref="F1640" ca="1">IFERROR(_FV(STable[[#This Row],[Security Name]],"Market cap",TRUE),_FV(STable[[#This Row],[Security Name]],"Volume average",TRUE)*STable[[#This Row],[Price]])</f>
        <v>189620224</v>
      </c>
      <c r="G1640" s="4" cm="1">
        <f t="array" aca="1" ref="G1640" ca="1">_FV(STable[[#This Row],[Security Name]],"Price")</f>
        <v>12.8</v>
      </c>
      <c r="H1640" s="1" cm="1">
        <f t="array" aca="1" ref="H1640" ca="1">IFERROR(_FV(STable[[#This Row],[Security Name]],"Change (%)",TRUE),0)</f>
        <v>3.1350000000000002E-3</v>
      </c>
      <c r="I1640" s="17" cm="1">
        <f t="array" aca="1" ref="I1640" ca="1">IFERROR(_FV(STable[[#This Row],[Security Name]],"P/E",TRUE),0)</f>
        <v>0</v>
      </c>
      <c r="J1640" s="17" cm="1">
        <f t="array" ref="J1640">IFERROR(_FV(STable[[#This Row],[Security Name]],"Beta"),0)</f>
        <v>0</v>
      </c>
    </row>
    <row r="1641" spans="1:10" x14ac:dyDescent="0.3">
      <c r="A1641" t="s">
        <v>2571</v>
      </c>
      <c r="B1641" t="e" vm="1640">
        <v>#VALUE!</v>
      </c>
      <c r="C1641" t="s">
        <v>3635</v>
      </c>
      <c r="D1641" t="s">
        <v>4129</v>
      </c>
      <c r="E1641">
        <v>6512</v>
      </c>
      <c r="F1641" cm="1">
        <f t="array" aca="1" ref="F1641" ca="1">IFERROR(_FV(STable[[#This Row],[Security Name]],"Market cap",TRUE),_FV(STable[[#This Row],[Security Name]],"Volume average",TRUE)*STable[[#This Row],[Price]])</f>
        <v>963896490</v>
      </c>
      <c r="G1641" s="4" cm="1">
        <f t="array" aca="1" ref="G1641" ca="1">_FV(STable[[#This Row],[Security Name]],"Price")</f>
        <v>7.71</v>
      </c>
      <c r="H1641" s="1" cm="1">
        <f t="array" aca="1" ref="H1641" ca="1">IFERROR(_FV(STable[[#This Row],[Security Name]],"Change (%)",TRUE),0)</f>
        <v>6.5269999999999998E-3</v>
      </c>
      <c r="I1641" s="17" cm="1">
        <f t="array" aca="1" ref="I1641" ca="1">IFERROR(_FV(STable[[#This Row],[Security Name]],"P/E",TRUE),0)</f>
        <v>0</v>
      </c>
      <c r="J1641" s="17" cm="1">
        <f t="array" aca="1" ref="J1641" ca="1">IFERROR(_FV(STable[[#This Row],[Security Name]],"Beta"),0)</f>
        <v>1.3147</v>
      </c>
    </row>
    <row r="1642" spans="1:10" x14ac:dyDescent="0.3">
      <c r="A1642" t="s">
        <v>2107</v>
      </c>
      <c r="B1642" t="e" vm="1641">
        <v>#VALUE!</v>
      </c>
      <c r="C1642" t="s">
        <v>3635</v>
      </c>
      <c r="D1642" t="s">
        <v>3761</v>
      </c>
      <c r="E1642">
        <v>6798</v>
      </c>
      <c r="F1642" cm="1">
        <f t="array" aca="1" ref="F1642" ca="1">IFERROR(_FV(STable[[#This Row],[Security Name]],"Market cap",TRUE),_FV(STable[[#This Row],[Security Name]],"Volume average",TRUE)*STable[[#This Row],[Price]])</f>
        <v>574673389</v>
      </c>
      <c r="G1642" s="4" cm="1">
        <f t="array" aca="1" ref="G1642" ca="1">_FV(STable[[#This Row],[Security Name]],"Price")</f>
        <v>20.945</v>
      </c>
      <c r="H1642" s="1" cm="1">
        <f t="array" aca="1" ref="H1642" ca="1">IFERROR(_FV(STable[[#This Row],[Security Name]],"Change (%)",TRUE),0)</f>
        <v>2.3879999999999998E-4</v>
      </c>
      <c r="I1642" s="17" cm="1">
        <f t="array" aca="1" ref="I1642" ca="1">IFERROR(_FV(STable[[#This Row],[Security Name]],"P/E",TRUE),0)</f>
        <v>0</v>
      </c>
      <c r="J1642" s="17" cm="1">
        <f t="array" aca="1" ref="J1642" ca="1">IFERROR(_FV(STable[[#This Row],[Security Name]],"Beta"),0)</f>
        <v>0.89800000000000002</v>
      </c>
    </row>
    <row r="1643" spans="1:10" x14ac:dyDescent="0.3">
      <c r="A1643" t="s">
        <v>2122</v>
      </c>
      <c r="B1643" t="e" vm="1642">
        <v>#VALUE!</v>
      </c>
      <c r="C1643" t="s">
        <v>3635</v>
      </c>
      <c r="D1643" t="s">
        <v>3761</v>
      </c>
      <c r="E1643">
        <v>6798</v>
      </c>
      <c r="F1643" cm="1">
        <f t="array" aca="1" ref="F1643" ca="1">IFERROR(_FV(STable[[#This Row],[Security Name]],"Market cap",TRUE),_FV(STable[[#This Row],[Security Name]],"Volume average",TRUE)*STable[[#This Row],[Price]])</f>
        <v>578319742</v>
      </c>
      <c r="G1643" s="4" cm="1">
        <f t="array" aca="1" ref="G1643" ca="1">_FV(STable[[#This Row],[Security Name]],"Price")</f>
        <v>21.03</v>
      </c>
      <c r="H1643" s="1" cm="1">
        <f t="array" aca="1" ref="H1643" ca="1">IFERROR(_FV(STable[[#This Row],[Security Name]],"Change (%)",TRUE),0)</f>
        <v>5.7847000000000003E-2</v>
      </c>
      <c r="I1643" s="17" cm="1">
        <f t="array" aca="1" ref="I1643" ca="1">IFERROR(_FV(STable[[#This Row],[Security Name]],"P/E",TRUE),0)</f>
        <v>44.955100000000002</v>
      </c>
      <c r="J1643" s="17" cm="1">
        <f t="array" aca="1" ref="J1643" ca="1">IFERROR(_FV(STable[[#This Row],[Security Name]],"Beta"),0)</f>
        <v>0.71050000000000002</v>
      </c>
    </row>
    <row r="1644" spans="1:10" x14ac:dyDescent="0.3">
      <c r="A1644" t="s">
        <v>1020</v>
      </c>
      <c r="B1644" t="e" vm="1643">
        <v>#VALUE!</v>
      </c>
      <c r="C1644" t="s">
        <v>3635</v>
      </c>
      <c r="D1644" t="s">
        <v>3761</v>
      </c>
      <c r="E1644">
        <v>6798</v>
      </c>
      <c r="F1644" cm="1">
        <f t="array" aca="1" ref="F1644" ca="1">IFERROR(_FV(STable[[#This Row],[Security Name]],"Market cap",TRUE),_FV(STable[[#This Row],[Security Name]],"Volume average",TRUE)*STable[[#This Row],[Price]])</f>
        <v>3042265439</v>
      </c>
      <c r="G1644" s="4" cm="1">
        <f t="array" aca="1" ref="G1644" ca="1">_FV(STable[[#This Row],[Security Name]],"Price")</f>
        <v>42.83</v>
      </c>
      <c r="H1644" s="1" cm="1">
        <f t="array" aca="1" ref="H1644" ca="1">IFERROR(_FV(STable[[#This Row],[Security Name]],"Change (%)",TRUE),0)</f>
        <v>4.9498E-2</v>
      </c>
      <c r="I1644" s="17" cm="1">
        <f t="array" aca="1" ref="I1644" ca="1">IFERROR(_FV(STable[[#This Row],[Security Name]],"P/E",TRUE),0)</f>
        <v>0</v>
      </c>
      <c r="J1644" s="17" cm="1">
        <f t="array" aca="1" ref="J1644" ca="1">IFERROR(_FV(STable[[#This Row],[Security Name]],"Beta"),0)</f>
        <v>1.6048</v>
      </c>
    </row>
    <row r="1645" spans="1:10" x14ac:dyDescent="0.3">
      <c r="A1645" t="s">
        <v>1636</v>
      </c>
      <c r="B1645" t="e" vm="1644">
        <v>#VALUE!</v>
      </c>
      <c r="C1645" t="s">
        <v>3635</v>
      </c>
      <c r="D1645" t="s">
        <v>3761</v>
      </c>
      <c r="E1645">
        <v>6798</v>
      </c>
      <c r="F1645" cm="1">
        <f t="array" aca="1" ref="F1645" ca="1">IFERROR(_FV(STable[[#This Row],[Security Name]],"Market cap",TRUE),_FV(STable[[#This Row],[Security Name]],"Volume average",TRUE)*STable[[#This Row],[Price]])</f>
        <v>5483912763</v>
      </c>
      <c r="G1645" s="4" cm="1">
        <f t="array" aca="1" ref="G1645" ca="1">_FV(STable[[#This Row],[Security Name]],"Price")</f>
        <v>29.085000000000001</v>
      </c>
      <c r="H1645" s="1" cm="1">
        <f t="array" aca="1" ref="H1645" ca="1">IFERROR(_FV(STable[[#This Row],[Security Name]],"Change (%)",TRUE),0)</f>
        <v>2.4479999999999998E-2</v>
      </c>
      <c r="I1645" s="17" cm="1">
        <f t="array" aca="1" ref="I1645" ca="1">IFERROR(_FV(STable[[#This Row],[Security Name]],"P/E",TRUE),0)</f>
        <v>6.9287999999999998</v>
      </c>
      <c r="J1645" s="17" cm="1">
        <f t="array" aca="1" ref="J1645" ca="1">IFERROR(_FV(STable[[#This Row],[Security Name]],"Beta"),0)</f>
        <v>1.5261</v>
      </c>
    </row>
    <row r="1646" spans="1:10" x14ac:dyDescent="0.3">
      <c r="A1646" t="s">
        <v>2632</v>
      </c>
      <c r="B1646" t="e" vm="1645">
        <v>#VALUE!</v>
      </c>
      <c r="C1646" t="s">
        <v>3635</v>
      </c>
      <c r="D1646" t="s">
        <v>3773</v>
      </c>
      <c r="E1646">
        <v>1623</v>
      </c>
      <c r="F1646" cm="1">
        <f t="array" aca="1" ref="F1646" ca="1">IFERROR(_FV(STable[[#This Row],[Security Name]],"Market cap",TRUE),_FV(STable[[#This Row],[Security Name]],"Volume average",TRUE)*STable[[#This Row],[Price]])</f>
        <v>290085250</v>
      </c>
      <c r="G1646" s="4" cm="1">
        <f t="array" aca="1" ref="G1646" ca="1">_FV(STable[[#This Row],[Security Name]],"Price")</f>
        <v>15.55</v>
      </c>
      <c r="H1646" s="1" cm="1">
        <f t="array" aca="1" ref="H1646" ca="1">IFERROR(_FV(STable[[#This Row],[Security Name]],"Change (%)",TRUE),0)</f>
        <v>5.8543000000000005E-2</v>
      </c>
      <c r="I1646" s="17" cm="1">
        <f t="array" aca="1" ref="I1646" ca="1">IFERROR(_FV(STable[[#This Row],[Security Name]],"P/E",TRUE),0)</f>
        <v>117.62479999999999</v>
      </c>
      <c r="J1646" s="17" cm="1">
        <f t="array" aca="1" ref="J1646" ca="1">IFERROR(_FV(STable[[#This Row],[Security Name]],"Beta"),0)</f>
        <v>1.3707</v>
      </c>
    </row>
    <row r="1647" spans="1:10" x14ac:dyDescent="0.3">
      <c r="A1647" t="s">
        <v>1197</v>
      </c>
      <c r="B1647" t="e" vm="1646">
        <v>#VALUE!</v>
      </c>
      <c r="C1647" t="s">
        <v>3635</v>
      </c>
      <c r="D1647" t="s">
        <v>3761</v>
      </c>
      <c r="E1647">
        <v>6798</v>
      </c>
      <c r="F1647" cm="1">
        <f t="array" aca="1" ref="F1647" ca="1">IFERROR(_FV(STable[[#This Row],[Security Name]],"Market cap",TRUE),_FV(STable[[#This Row],[Security Name]],"Volume average",TRUE)*STable[[#This Row],[Price]])</f>
        <v>4325511282</v>
      </c>
      <c r="G1647" s="4" cm="1">
        <f t="array" aca="1" ref="G1647" ca="1">_FV(STable[[#This Row],[Security Name]],"Price")</f>
        <v>56.54</v>
      </c>
      <c r="H1647" s="1" cm="1">
        <f t="array" aca="1" ref="H1647" ca="1">IFERROR(_FV(STable[[#This Row],[Security Name]],"Change (%)",TRUE),0)</f>
        <v>1.163E-2</v>
      </c>
      <c r="I1647" s="17" cm="1">
        <f t="array" aca="1" ref="I1647" ca="1">IFERROR(_FV(STable[[#This Row],[Security Name]],"P/E",TRUE),0)</f>
        <v>17.260400000000001</v>
      </c>
      <c r="J1647" s="17" cm="1">
        <f t="array" aca="1" ref="J1647" ca="1">IFERROR(_FV(STable[[#This Row],[Security Name]],"Beta"),0)</f>
        <v>1.0488</v>
      </c>
    </row>
    <row r="1648" spans="1:10" x14ac:dyDescent="0.3">
      <c r="A1648" t="s">
        <v>1618</v>
      </c>
      <c r="B1648" t="e" vm="1647">
        <v>#VALUE!</v>
      </c>
      <c r="C1648" t="s">
        <v>3635</v>
      </c>
      <c r="D1648" t="s">
        <v>3761</v>
      </c>
      <c r="E1648">
        <v>6798</v>
      </c>
      <c r="F1648" cm="1">
        <f t="array" aca="1" ref="F1648" ca="1">IFERROR(_FV(STable[[#This Row],[Security Name]],"Market cap",TRUE),_FV(STable[[#This Row],[Security Name]],"Volume average",TRUE)*STable[[#This Row],[Price]])</f>
        <v>2806728375</v>
      </c>
      <c r="G1648" s="4" cm="1">
        <f t="array" aca="1" ref="G1648" ca="1">_FV(STable[[#This Row],[Security Name]],"Price")</f>
        <v>25.574999999999999</v>
      </c>
      <c r="H1648" s="1" cm="1">
        <f t="array" aca="1" ref="H1648" ca="1">IFERROR(_FV(STable[[#This Row],[Security Name]],"Change (%)",TRUE),0)</f>
        <v>1.8113000000000001E-2</v>
      </c>
      <c r="I1648" s="17" cm="1">
        <f t="array" aca="1" ref="I1648" ca="1">IFERROR(_FV(STable[[#This Row],[Security Name]],"P/E",TRUE),0)</f>
        <v>23.446100000000001</v>
      </c>
      <c r="J1648" s="17" cm="1">
        <f t="array" aca="1" ref="J1648" ca="1">IFERROR(_FV(STable[[#This Row],[Security Name]],"Beta"),0)</f>
        <v>0.84130000000000005</v>
      </c>
    </row>
    <row r="1649" spans="1:10" x14ac:dyDescent="0.3">
      <c r="A1649" t="s">
        <v>2286</v>
      </c>
      <c r="B1649" t="e" vm="1648">
        <v>#VALUE!</v>
      </c>
      <c r="C1649" t="s">
        <v>3635</v>
      </c>
      <c r="D1649" t="s">
        <v>3761</v>
      </c>
      <c r="E1649">
        <v>6798</v>
      </c>
      <c r="F1649" cm="1">
        <f t="array" aca="1" ref="F1649" ca="1">IFERROR(_FV(STable[[#This Row],[Security Name]],"Market cap",TRUE),_FV(STable[[#This Row],[Security Name]],"Volume average",TRUE)*STable[[#This Row],[Price]])</f>
        <v>512863009</v>
      </c>
      <c r="G1649" s="4" cm="1">
        <f t="array" aca="1" ref="G1649" ca="1">_FV(STable[[#This Row],[Security Name]],"Price")</f>
        <v>11.755000000000001</v>
      </c>
      <c r="H1649" s="1" cm="1">
        <f t="array" aca="1" ref="H1649" ca="1">IFERROR(_FV(STable[[#This Row],[Security Name]],"Change (%)",TRUE),0)</f>
        <v>1.8630999999999998E-2</v>
      </c>
      <c r="I1649" s="17" cm="1">
        <f t="array" aca="1" ref="I1649" ca="1">IFERROR(_FV(STable[[#This Row],[Security Name]],"P/E",TRUE),0)</f>
        <v>25.637899999999998</v>
      </c>
      <c r="J1649" s="17" cm="1">
        <f t="array" aca="1" ref="J1649" ca="1">IFERROR(_FV(STable[[#This Row],[Security Name]],"Beta"),0)</f>
        <v>0.75600000000000001</v>
      </c>
    </row>
    <row r="1650" spans="1:10" x14ac:dyDescent="0.3">
      <c r="A1650" t="s">
        <v>1115</v>
      </c>
      <c r="B1650" t="e" vm="1649">
        <v>#VALUE!</v>
      </c>
      <c r="C1650" t="s">
        <v>3635</v>
      </c>
      <c r="D1650" t="s">
        <v>3761</v>
      </c>
      <c r="E1650">
        <v>6798</v>
      </c>
      <c r="F1650" cm="1">
        <f t="array" aca="1" ref="F1650" ca="1">IFERROR(_FV(STable[[#This Row],[Security Name]],"Market cap",TRUE),_FV(STable[[#This Row],[Security Name]],"Volume average",TRUE)*STable[[#This Row],[Price]])</f>
        <v>13461532154</v>
      </c>
      <c r="G1650" s="4" cm="1">
        <f t="array" aca="1" ref="G1650" ca="1">_FV(STable[[#This Row],[Security Name]],"Price")</f>
        <v>47.53</v>
      </c>
      <c r="H1650" s="1" cm="1">
        <f t="array" aca="1" ref="H1650" ca="1">IFERROR(_FV(STable[[#This Row],[Security Name]],"Change (%)",TRUE),0)</f>
        <v>7.6319999999999999E-3</v>
      </c>
      <c r="I1650" s="17" cm="1">
        <f t="array" aca="1" ref="I1650" ca="1">IFERROR(_FV(STable[[#This Row],[Security Name]],"P/E",TRUE),0)</f>
        <v>16.1981</v>
      </c>
      <c r="J1650" s="17" cm="1">
        <f t="array" aca="1" ref="J1650" ca="1">IFERROR(_FV(STable[[#This Row],[Security Name]],"Beta"),0)</f>
        <v>0.6966</v>
      </c>
    </row>
    <row r="1651" spans="1:10" x14ac:dyDescent="0.3">
      <c r="A1651" t="s">
        <v>710</v>
      </c>
      <c r="B1651" t="e" vm="1650">
        <v>#VALUE!</v>
      </c>
      <c r="C1651" t="s">
        <v>3635</v>
      </c>
      <c r="D1651" t="s">
        <v>3761</v>
      </c>
      <c r="E1651">
        <v>6798</v>
      </c>
      <c r="F1651" cm="1">
        <f t="array" aca="1" ref="F1651" ca="1">IFERROR(_FV(STable[[#This Row],[Security Name]],"Market cap",TRUE),_FV(STable[[#This Row],[Security Name]],"Volume average",TRUE)*STable[[#This Row],[Price]])</f>
        <v>35072750520</v>
      </c>
      <c r="G1651" s="4" cm="1">
        <f t="array" aca="1" ref="G1651" ca="1">_FV(STable[[#This Row],[Security Name]],"Price")</f>
        <v>117.9</v>
      </c>
      <c r="H1651" s="1" cm="1">
        <f t="array" aca="1" ref="H1651" ca="1">IFERROR(_FV(STable[[#This Row],[Security Name]],"Change (%)",TRUE),0)</f>
        <v>1.444E-3</v>
      </c>
      <c r="I1651" s="17" cm="1">
        <f t="array" aca="1" ref="I1651" ca="1">IFERROR(_FV(STable[[#This Row],[Security Name]],"P/E",TRUE),0)</f>
        <v>243.79650000000001</v>
      </c>
      <c r="J1651" s="17" cm="1">
        <f t="array" aca="1" ref="J1651" ca="1">IFERROR(_FV(STable[[#This Row],[Security Name]],"Beta"),0)</f>
        <v>1.1775</v>
      </c>
    </row>
    <row r="1652" spans="1:10" x14ac:dyDescent="0.3">
      <c r="A1652" t="s">
        <v>469</v>
      </c>
      <c r="B1652" t="e" vm="1651">
        <v>#VALUE!</v>
      </c>
      <c r="C1652" t="s">
        <v>3635</v>
      </c>
      <c r="D1652" t="s">
        <v>3761</v>
      </c>
      <c r="E1652">
        <v>6798</v>
      </c>
      <c r="F1652" cm="1">
        <f t="array" aca="1" ref="F1652" ca="1">IFERROR(_FV(STable[[#This Row],[Security Name]],"Market cap",TRUE),_FV(STable[[#This Row],[Security Name]],"Volume average",TRUE)*STable[[#This Row],[Price]])</f>
        <v>13821404375</v>
      </c>
      <c r="G1652" s="4" cm="1">
        <f t="array" aca="1" ref="G1652" ca="1">_FV(STable[[#This Row],[Security Name]],"Price")</f>
        <v>136.25</v>
      </c>
      <c r="H1652" s="1" cm="1">
        <f t="array" aca="1" ref="H1652" ca="1">IFERROR(_FV(STable[[#This Row],[Security Name]],"Change (%)",TRUE),0)</f>
        <v>8.1390000000000004E-3</v>
      </c>
      <c r="I1652" s="17" cm="1">
        <f t="array" aca="1" ref="I1652" ca="1">IFERROR(_FV(STable[[#This Row],[Security Name]],"P/E",TRUE),0)</f>
        <v>23.6295</v>
      </c>
      <c r="J1652" s="17" cm="1">
        <f t="array" aca="1" ref="J1652" ca="1">IFERROR(_FV(STable[[#This Row],[Security Name]],"Beta"),0)</f>
        <v>1.2182999999999999</v>
      </c>
    </row>
    <row r="1653" spans="1:10" x14ac:dyDescent="0.3">
      <c r="A1653" t="s">
        <v>2143</v>
      </c>
      <c r="B1653" t="e" vm="1652">
        <v>#VALUE!</v>
      </c>
      <c r="C1653" t="s">
        <v>3635</v>
      </c>
      <c r="D1653" t="s">
        <v>3761</v>
      </c>
      <c r="E1653">
        <v>6798</v>
      </c>
      <c r="F1653" cm="1">
        <f t="array" aca="1" ref="F1653" ca="1">IFERROR(_FV(STable[[#This Row],[Security Name]],"Market cap",TRUE),_FV(STable[[#This Row],[Security Name]],"Volume average",TRUE)*STable[[#This Row],[Price]])</f>
        <v>432642344</v>
      </c>
      <c r="G1653" s="4" cm="1">
        <f t="array" aca="1" ref="G1653" ca="1">_FV(STable[[#This Row],[Security Name]],"Price")</f>
        <v>10.31</v>
      </c>
      <c r="H1653" s="1" cm="1">
        <f t="array" aca="1" ref="H1653" ca="1">IFERROR(_FV(STable[[#This Row],[Security Name]],"Change (%)",TRUE),0)</f>
        <v>-9.6900000000000003E-4</v>
      </c>
      <c r="I1653" s="17" cm="1">
        <f t="array" aca="1" ref="I1653" ca="1">IFERROR(_FV(STable[[#This Row],[Security Name]],"P/E",TRUE),0)</f>
        <v>0</v>
      </c>
      <c r="J1653" s="17" cm="1">
        <f t="array" aca="1" ref="J1653" ca="1">IFERROR(_FV(STable[[#This Row],[Security Name]],"Beta"),0)</f>
        <v>1.1564000000000001</v>
      </c>
    </row>
    <row r="1654" spans="1:10" x14ac:dyDescent="0.3">
      <c r="A1654" t="s">
        <v>2067</v>
      </c>
      <c r="B1654" t="e" vm="1653">
        <v>#VALUE!</v>
      </c>
      <c r="C1654" t="s">
        <v>3635</v>
      </c>
      <c r="D1654" t="s">
        <v>3761</v>
      </c>
      <c r="E1654">
        <v>6798</v>
      </c>
      <c r="F1654" cm="1">
        <f t="array" aca="1" ref="F1654" ca="1">IFERROR(_FV(STable[[#This Row],[Security Name]],"Market cap",TRUE),_FV(STable[[#This Row],[Security Name]],"Volume average",TRUE)*STable[[#This Row],[Price]])</f>
        <v>5285027004</v>
      </c>
      <c r="G1654" s="4" cm="1">
        <f t="array" aca="1" ref="G1654" ca="1">_FV(STable[[#This Row],[Security Name]],"Price")</f>
        <v>30.02</v>
      </c>
      <c r="H1654" s="1" cm="1">
        <f t="array" aca="1" ref="H1654" ca="1">IFERROR(_FV(STable[[#This Row],[Security Name]],"Change (%)",TRUE),0)</f>
        <v>1.6937999999999998E-2</v>
      </c>
      <c r="I1654" s="17" cm="1">
        <f t="array" aca="1" ref="I1654" ca="1">IFERROR(_FV(STable[[#This Row],[Security Name]],"P/E",TRUE),0)</f>
        <v>37.6143</v>
      </c>
      <c r="J1654" s="17" cm="1">
        <f t="array" aca="1" ref="J1654" ca="1">IFERROR(_FV(STable[[#This Row],[Security Name]],"Beta"),0)</f>
        <v>1.4826999999999999</v>
      </c>
    </row>
    <row r="1655" spans="1:10" x14ac:dyDescent="0.3">
      <c r="A1655" t="s">
        <v>1785</v>
      </c>
      <c r="B1655" t="e" vm="1654">
        <v>#VALUE!</v>
      </c>
      <c r="C1655" t="s">
        <v>3635</v>
      </c>
      <c r="D1655" t="s">
        <v>3761</v>
      </c>
      <c r="E1655">
        <v>6798</v>
      </c>
      <c r="F1655" cm="1">
        <f t="array" aca="1" ref="F1655" ca="1">IFERROR(_FV(STable[[#This Row],[Security Name]],"Market cap",TRUE),_FV(STable[[#This Row],[Security Name]],"Volume average",TRUE)*STable[[#This Row],[Price]])</f>
        <v>1109702739</v>
      </c>
      <c r="G1655" s="4" cm="1">
        <f t="array" aca="1" ref="G1655" ca="1">_FV(STable[[#This Row],[Security Name]],"Price")</f>
        <v>15.45</v>
      </c>
      <c r="H1655" s="1" cm="1">
        <f t="array" aca="1" ref="H1655" ca="1">IFERROR(_FV(STable[[#This Row],[Security Name]],"Change (%)",TRUE),0)</f>
        <v>1.5779000000000001E-2</v>
      </c>
      <c r="I1655" s="17" cm="1">
        <f t="array" aca="1" ref="I1655" ca="1">IFERROR(_FV(STable[[#This Row],[Security Name]],"P/E",TRUE),0)</f>
        <v>9.6890000000000001</v>
      </c>
      <c r="J1655" s="17" cm="1">
        <f t="array" aca="1" ref="J1655" ca="1">IFERROR(_FV(STable[[#This Row],[Security Name]],"Beta"),0)</f>
        <v>1.8461000000000001</v>
      </c>
    </row>
    <row r="1656" spans="1:10" x14ac:dyDescent="0.3">
      <c r="A1656" t="s">
        <v>1468</v>
      </c>
      <c r="B1656" t="e" vm="1655">
        <v>#VALUE!</v>
      </c>
      <c r="C1656" t="s">
        <v>3635</v>
      </c>
      <c r="D1656" t="s">
        <v>3761</v>
      </c>
      <c r="E1656">
        <v>6798</v>
      </c>
      <c r="F1656" cm="1">
        <f t="array" aca="1" ref="F1656" ca="1">IFERROR(_FV(STable[[#This Row],[Security Name]],"Market cap",TRUE),_FV(STable[[#This Row],[Security Name]],"Volume average",TRUE)*STable[[#This Row],[Price]])</f>
        <v>30957921440</v>
      </c>
      <c r="G1656" s="4" cm="1">
        <f t="array" aca="1" ref="G1656" ca="1">_FV(STable[[#This Row],[Security Name]],"Price")</f>
        <v>28.96</v>
      </c>
      <c r="H1656" s="1" cm="1">
        <f t="array" aca="1" ref="H1656" ca="1">IFERROR(_FV(STable[[#This Row],[Security Name]],"Change (%)",TRUE),0)</f>
        <v>1.9717999999999999E-2</v>
      </c>
      <c r="I1656" s="17" cm="1">
        <f t="array" aca="1" ref="I1656" ca="1">IFERROR(_FV(STable[[#This Row],[Security Name]],"P/E",TRUE),0)</f>
        <v>11.087300000000001</v>
      </c>
      <c r="J1656" s="17" cm="1">
        <f t="array" aca="1" ref="J1656" ca="1">IFERROR(_FV(STable[[#This Row],[Security Name]],"Beta"),0)</f>
        <v>0.68859999999999999</v>
      </c>
    </row>
    <row r="1657" spans="1:10" x14ac:dyDescent="0.3">
      <c r="A1657" t="s">
        <v>1793</v>
      </c>
      <c r="B1657" t="e" vm="1656">
        <v>#VALUE!</v>
      </c>
      <c r="C1657" t="s">
        <v>3635</v>
      </c>
      <c r="D1657" t="s">
        <v>4073</v>
      </c>
      <c r="E1657">
        <v>6552</v>
      </c>
      <c r="F1657" cm="1">
        <f t="array" aca="1" ref="F1657" ca="1">IFERROR(_FV(STable[[#This Row],[Security Name]],"Market cap",TRUE),_FV(STable[[#This Row],[Security Name]],"Volume average",TRUE)*STable[[#This Row],[Price]])</f>
        <v>144672804</v>
      </c>
      <c r="G1657" s="4" cm="1">
        <f t="array" aca="1" ref="G1657" ca="1">_FV(STable[[#This Row],[Security Name]],"Price")</f>
        <v>27.27</v>
      </c>
      <c r="H1657" s="1" cm="1">
        <f t="array" aca="1" ref="H1657" ca="1">IFERROR(_FV(STable[[#This Row],[Security Name]],"Change (%)",TRUE),0)</f>
        <v>1.3001E-2</v>
      </c>
      <c r="I1657" s="17" cm="1">
        <f t="array" aca="1" ref="I1657" ca="1">IFERROR(_FV(STable[[#This Row],[Security Name]],"P/E",TRUE),0)</f>
        <v>13.9367</v>
      </c>
      <c r="J1657" s="17" cm="1">
        <f t="array" aca="1" ref="J1657" ca="1">IFERROR(_FV(STable[[#This Row],[Security Name]],"Beta"),0)</f>
        <v>1.1869000000000001</v>
      </c>
    </row>
    <row r="1658" spans="1:10" x14ac:dyDescent="0.3">
      <c r="A1658" t="s">
        <v>1344</v>
      </c>
      <c r="B1658" t="e" vm="1657">
        <v>#VALUE!</v>
      </c>
      <c r="C1658" t="s">
        <v>3635</v>
      </c>
      <c r="D1658" t="s">
        <v>34</v>
      </c>
      <c r="E1658">
        <v>6500</v>
      </c>
      <c r="F1658" cm="1">
        <f t="array" aca="1" ref="F1658" ca="1">IFERROR(_FV(STable[[#This Row],[Security Name]],"Market cap",TRUE),_FV(STable[[#This Row],[Security Name]],"Volume average",TRUE)*STable[[#This Row],[Price]])</f>
        <v>1357546234</v>
      </c>
      <c r="G1658" s="4" cm="1">
        <f t="array" aca="1" ref="G1658" ca="1">_FV(STable[[#This Row],[Security Name]],"Price")</f>
        <v>26.675000000000001</v>
      </c>
      <c r="H1658" s="1" cm="1">
        <f t="array" aca="1" ref="H1658" ca="1">IFERROR(_FV(STable[[#This Row],[Security Name]],"Change (%)",TRUE),0)</f>
        <v>2.7938000000000001E-2</v>
      </c>
      <c r="I1658" s="17" cm="1">
        <f t="array" aca="1" ref="I1658" ca="1">IFERROR(_FV(STable[[#This Row],[Security Name]],"P/E",TRUE),0)</f>
        <v>8.1735000000000007</v>
      </c>
      <c r="J1658" s="17" cm="1">
        <f t="array" aca="1" ref="J1658" ca="1">IFERROR(_FV(STable[[#This Row],[Security Name]],"Beta"),0)</f>
        <v>1.4114</v>
      </c>
    </row>
    <row r="1659" spans="1:10" x14ac:dyDescent="0.3">
      <c r="A1659" t="s">
        <v>857</v>
      </c>
      <c r="B1659" t="e" vm="1658">
        <v>#VALUE!</v>
      </c>
      <c r="C1659" t="s">
        <v>3635</v>
      </c>
      <c r="D1659" t="s">
        <v>3761</v>
      </c>
      <c r="E1659">
        <v>6798</v>
      </c>
      <c r="F1659" cm="1">
        <f t="array" aca="1" ref="F1659" ca="1">IFERROR(_FV(STable[[#This Row],[Security Name]],"Market cap",TRUE),_FV(STable[[#This Row],[Security Name]],"Volume average",TRUE)*STable[[#This Row],[Price]])</f>
        <v>3930034806</v>
      </c>
      <c r="G1659" s="4" cm="1">
        <f t="array" aca="1" ref="G1659" ca="1">_FV(STable[[#This Row],[Security Name]],"Price")</f>
        <v>65.900000000000006</v>
      </c>
      <c r="H1659" s="1" cm="1">
        <f t="array" aca="1" ref="H1659" ca="1">IFERROR(_FV(STable[[#This Row],[Security Name]],"Change (%)",TRUE),0)</f>
        <v>1.7603000000000001E-2</v>
      </c>
      <c r="I1659" s="17" cm="1">
        <f t="array" aca="1" ref="I1659" ca="1">IFERROR(_FV(STable[[#This Row],[Security Name]],"P/E",TRUE),0)</f>
        <v>31.180499999999999</v>
      </c>
      <c r="J1659" s="17" cm="1">
        <f t="array" aca="1" ref="J1659" ca="1">IFERROR(_FV(STable[[#This Row],[Security Name]],"Beta"),0)</f>
        <v>1.2186999999999999</v>
      </c>
    </row>
    <row r="1660" spans="1:10" x14ac:dyDescent="0.3">
      <c r="A1660" t="s">
        <v>1708</v>
      </c>
      <c r="B1660" t="e" vm="1659">
        <v>#VALUE!</v>
      </c>
      <c r="C1660" t="s">
        <v>3635</v>
      </c>
      <c r="D1660" t="s">
        <v>34</v>
      </c>
      <c r="E1660">
        <v>6500</v>
      </c>
      <c r="F1660" cm="1">
        <f t="array" aca="1" ref="F1660" ca="1">IFERROR(_FV(STable[[#This Row],[Security Name]],"Market cap",TRUE),_FV(STable[[#This Row],[Security Name]],"Volume average",TRUE)*STable[[#This Row],[Price]])</f>
        <v>326642578</v>
      </c>
      <c r="G1660" s="4" cm="1">
        <f t="array" aca="1" ref="G1660" ca="1">_FV(STable[[#This Row],[Security Name]],"Price")</f>
        <v>16.440000000000001</v>
      </c>
      <c r="H1660" s="1" cm="1">
        <f t="array" aca="1" ref="H1660" ca="1">IFERROR(_FV(STable[[#This Row],[Security Name]],"Change (%)",TRUE),0)</f>
        <v>2.6858E-2</v>
      </c>
      <c r="I1660" s="17" cm="1">
        <f t="array" ref="I1660">IFERROR(_FV(STable[[#This Row],[Security Name]],"P/E",TRUE),0)</f>
        <v>0</v>
      </c>
      <c r="J1660" s="17" cm="1">
        <f t="array" aca="1" ref="J1660" ca="1">IFERROR(_FV(STable[[#This Row],[Security Name]],"Beta"),0)</f>
        <v>0.70379999999999998</v>
      </c>
    </row>
    <row r="1661" spans="1:10" x14ac:dyDescent="0.3">
      <c r="A1661" t="s">
        <v>2137</v>
      </c>
      <c r="B1661" t="e" vm="1660">
        <v>#VALUE!</v>
      </c>
      <c r="C1661" t="s">
        <v>3635</v>
      </c>
      <c r="D1661" t="s">
        <v>4244</v>
      </c>
      <c r="E1661">
        <v>6519</v>
      </c>
      <c r="F1661" cm="1">
        <f t="array" aca="1" ref="F1661" ca="1">IFERROR(_FV(STable[[#This Row],[Security Name]],"Market cap",TRUE),_FV(STable[[#This Row],[Security Name]],"Volume average",TRUE)*STable[[#This Row],[Price]])</f>
        <v>103536998</v>
      </c>
      <c r="G1661" s="4" cm="1">
        <f t="array" aca="1" ref="G1661" ca="1">_FV(STable[[#This Row],[Security Name]],"Price")</f>
        <v>8.57</v>
      </c>
      <c r="H1661" s="1" cm="1">
        <f t="array" aca="1" ref="H1661" ca="1">IFERROR(_FV(STable[[#This Row],[Security Name]],"Change (%)",TRUE),0)</f>
        <v>3.6276000000000003E-2</v>
      </c>
      <c r="I1661" s="17" cm="1">
        <f t="array" aca="1" ref="I1661" ca="1">IFERROR(_FV(STable[[#This Row],[Security Name]],"P/E",TRUE),0)</f>
        <v>0</v>
      </c>
      <c r="J1661" s="17" cm="1">
        <f t="array" ref="J1661">IFERROR(_FV(STable[[#This Row],[Security Name]],"Beta"),0)</f>
        <v>0</v>
      </c>
    </row>
    <row r="1662" spans="1:10" x14ac:dyDescent="0.3">
      <c r="A1662" t="s">
        <v>1660</v>
      </c>
      <c r="B1662" t="e" vm="1661">
        <v>#VALUE!</v>
      </c>
      <c r="C1662" t="s">
        <v>3635</v>
      </c>
      <c r="D1662" t="s">
        <v>4073</v>
      </c>
      <c r="E1662">
        <v>6552</v>
      </c>
      <c r="F1662" cm="1">
        <f t="array" aca="1" ref="F1662" ca="1">IFERROR(_FV(STable[[#This Row],[Security Name]],"Market cap",TRUE),_FV(STable[[#This Row],[Security Name]],"Volume average",TRUE)*STable[[#This Row],[Price]])</f>
        <v>238557610</v>
      </c>
      <c r="G1662" s="4" cm="1">
        <f t="array" aca="1" ref="G1662" ca="1">_FV(STable[[#This Row],[Security Name]],"Price")</f>
        <v>29.885000000000002</v>
      </c>
      <c r="H1662" s="1" cm="1">
        <f t="array" aca="1" ref="H1662" ca="1">IFERROR(_FV(STable[[#This Row],[Security Name]],"Change (%)",TRUE),0)</f>
        <v>-4.1649999999999994E-3</v>
      </c>
      <c r="I1662" s="17" cm="1">
        <f t="array" aca="1" ref="I1662" ca="1">IFERROR(_FV(STable[[#This Row],[Security Name]],"P/E",TRUE),0)</f>
        <v>0</v>
      </c>
      <c r="J1662" s="17" cm="1">
        <f t="array" aca="1" ref="J1662" ca="1">IFERROR(_FV(STable[[#This Row],[Security Name]],"Beta"),0)</f>
        <v>1.1318999999999999</v>
      </c>
    </row>
    <row r="1663" spans="1:10" x14ac:dyDescent="0.3">
      <c r="A1663" t="s">
        <v>2119</v>
      </c>
      <c r="B1663" t="e" vm="1662">
        <v>#VALUE!</v>
      </c>
      <c r="C1663" t="s">
        <v>3635</v>
      </c>
      <c r="D1663" t="s">
        <v>4238</v>
      </c>
      <c r="E1663">
        <v>6510</v>
      </c>
      <c r="F1663" cm="1">
        <f t="array" aca="1" ref="F1663" ca="1">IFERROR(_FV(STable[[#This Row],[Security Name]],"Market cap",TRUE),_FV(STable[[#This Row],[Security Name]],"Volume average",TRUE)*STable[[#This Row],[Price]])</f>
        <v>228389845</v>
      </c>
      <c r="G1663" s="4" cm="1">
        <f t="array" aca="1" ref="G1663" ca="1">_FV(STable[[#This Row],[Security Name]],"Price")</f>
        <v>14.14</v>
      </c>
      <c r="H1663" s="1" cm="1">
        <f t="array" aca="1" ref="H1663" ca="1">IFERROR(_FV(STable[[#This Row],[Security Name]],"Change (%)",TRUE),0)</f>
        <v>5.6899999999999997E-3</v>
      </c>
      <c r="I1663" s="17" cm="1">
        <f t="array" aca="1" ref="I1663" ca="1">IFERROR(_FV(STable[[#This Row],[Security Name]],"P/E",TRUE),0)</f>
        <v>40.056699999999999</v>
      </c>
      <c r="J1663" s="17" cm="1">
        <f t="array" aca="1" ref="J1663" ca="1">IFERROR(_FV(STable[[#This Row],[Security Name]],"Beta"),0)</f>
        <v>0.72940000000000005</v>
      </c>
    </row>
    <row r="1664" spans="1:10" x14ac:dyDescent="0.3">
      <c r="A1664" t="s">
        <v>1484</v>
      </c>
      <c r="B1664" t="e" vm="1663">
        <v>#VALUE!</v>
      </c>
      <c r="C1664" t="s">
        <v>3635</v>
      </c>
      <c r="D1664" t="s">
        <v>34</v>
      </c>
      <c r="E1664">
        <v>6500</v>
      </c>
      <c r="F1664" cm="1">
        <f t="array" aca="1" ref="F1664" ca="1">IFERROR(_FV(STable[[#This Row],[Security Name]],"Market cap",TRUE),_FV(STable[[#This Row],[Security Name]],"Volume average",TRUE)*STable[[#This Row],[Price]])</f>
        <v>429212493</v>
      </c>
      <c r="G1664" s="4" cm="1">
        <f t="array" aca="1" ref="G1664" ca="1">_FV(STable[[#This Row],[Security Name]],"Price")</f>
        <v>22.39</v>
      </c>
      <c r="H1664" s="1" cm="1">
        <f t="array" aca="1" ref="H1664" ca="1">IFERROR(_FV(STable[[#This Row],[Security Name]],"Change (%)",TRUE),0)</f>
        <v>1.4959E-2</v>
      </c>
      <c r="I1664" s="17" cm="1">
        <f t="array" aca="1" ref="I1664" ca="1">IFERROR(_FV(STable[[#This Row],[Security Name]],"P/E",TRUE),0)</f>
        <v>91.912999999999997</v>
      </c>
      <c r="J1664" s="17" cm="1">
        <f t="array" aca="1" ref="J1664" ca="1">IFERROR(_FV(STable[[#This Row],[Security Name]],"Beta"),0)</f>
        <v>0.54249999999999998</v>
      </c>
    </row>
    <row r="1665" spans="1:10" x14ac:dyDescent="0.3">
      <c r="A1665" t="s">
        <v>2532</v>
      </c>
      <c r="B1665" t="e" vm="1664">
        <v>#VALUE!</v>
      </c>
      <c r="C1665" t="s">
        <v>3635</v>
      </c>
      <c r="D1665" t="s">
        <v>4129</v>
      </c>
      <c r="E1665">
        <v>6512</v>
      </c>
      <c r="F1665" cm="1">
        <f t="array" aca="1" ref="F1665" ca="1">IFERROR(_FV(STable[[#This Row],[Security Name]],"Market cap",TRUE),_FV(STable[[#This Row],[Security Name]],"Volume average",TRUE)*STable[[#This Row],[Price]])</f>
        <v>16376282</v>
      </c>
      <c r="G1665" s="4" cm="1">
        <f t="array" aca="1" ref="G1665" ca="1">_FV(STable[[#This Row],[Security Name]],"Price")</f>
        <v>7.4461000000000004</v>
      </c>
      <c r="H1665" s="1" cm="1">
        <f t="array" aca="1" ref="H1665" ca="1">IFERROR(_FV(STable[[#This Row],[Security Name]],"Change (%)",TRUE),0)</f>
        <v>-6.9237000000000007E-2</v>
      </c>
      <c r="I1665" s="17" cm="1">
        <f t="array" aca="1" ref="I1665" ca="1">IFERROR(_FV(STable[[#This Row],[Security Name]],"P/E",TRUE),0)</f>
        <v>0</v>
      </c>
      <c r="J1665" s="17" cm="1">
        <f t="array" aca="1" ref="J1665" ca="1">IFERROR(_FV(STable[[#This Row],[Security Name]],"Beta"),0)</f>
        <v>0.53439999999999999</v>
      </c>
    </row>
    <row r="1666" spans="1:10" x14ac:dyDescent="0.3">
      <c r="A1666" t="s">
        <v>1743</v>
      </c>
      <c r="B1666" t="e" vm="1665">
        <v>#VALUE!</v>
      </c>
      <c r="C1666" t="s">
        <v>3635</v>
      </c>
      <c r="D1666" t="s">
        <v>4141</v>
      </c>
      <c r="E1666">
        <v>6513</v>
      </c>
      <c r="F1666" cm="1">
        <f t="array" aca="1" ref="F1666" ca="1">IFERROR(_FV(STable[[#This Row],[Security Name]],"Market cap",TRUE),_FV(STable[[#This Row],[Security Name]],"Volume average",TRUE)*STable[[#This Row],[Price]])</f>
        <v>73059540</v>
      </c>
      <c r="G1666" s="4" cm="1">
        <f t="array" aca="1" ref="G1666" ca="1">_FV(STable[[#This Row],[Security Name]],"Price")</f>
        <v>34</v>
      </c>
      <c r="H1666" s="1" cm="1">
        <f t="array" aca="1" ref="H1666" ca="1">IFERROR(_FV(STable[[#This Row],[Security Name]],"Change (%)",TRUE),0)</f>
        <v>-0.114353</v>
      </c>
      <c r="I1666" s="17" cm="1">
        <f t="array" aca="1" ref="I1666" ca="1">IFERROR(_FV(STable[[#This Row],[Security Name]],"P/E",TRUE),0)</f>
        <v>0</v>
      </c>
      <c r="J1666" s="17" cm="1">
        <f t="array" aca="1" ref="J1666" ca="1">IFERROR(_FV(STable[[#This Row],[Security Name]],"Beta"),0)</f>
        <v>3.2300000000000002E-2</v>
      </c>
    </row>
    <row r="1667" spans="1:10" x14ac:dyDescent="0.3">
      <c r="A1667" t="s">
        <v>2294</v>
      </c>
      <c r="B1667" t="e" vm="1666">
        <v>#VALUE!</v>
      </c>
      <c r="C1667" t="s">
        <v>3635</v>
      </c>
      <c r="D1667" t="s">
        <v>4073</v>
      </c>
      <c r="E1667">
        <v>6552</v>
      </c>
      <c r="F1667" cm="1">
        <f t="array" aca="1" ref="F1667" ca="1">IFERROR(_FV(STable[[#This Row],[Security Name]],"Market cap",TRUE),_FV(STable[[#This Row],[Security Name]],"Volume average",TRUE)*STable[[#This Row],[Price]])</f>
        <v>1148931903</v>
      </c>
      <c r="G1667" s="4" cm="1">
        <f t="array" aca="1" ref="G1667" ca="1">_FV(STable[[#This Row],[Security Name]],"Price")</f>
        <v>16.100000000000001</v>
      </c>
      <c r="H1667" s="1" cm="1">
        <f t="array" aca="1" ref="H1667" ca="1">IFERROR(_FV(STable[[#This Row],[Security Name]],"Change (%)",TRUE),0)</f>
        <v>-3.0959999999999998E-3</v>
      </c>
      <c r="I1667" s="17" cm="1">
        <f t="array" aca="1" ref="I1667" ca="1">IFERROR(_FV(STable[[#This Row],[Security Name]],"P/E",TRUE),0)</f>
        <v>4.1077000000000004</v>
      </c>
      <c r="J1667" s="17" cm="1">
        <f t="array" aca="1" ref="J1667" ca="1">IFERROR(_FV(STable[[#This Row],[Security Name]],"Beta"),0)</f>
        <v>1.4915</v>
      </c>
    </row>
    <row r="1668" spans="1:10" x14ac:dyDescent="0.3">
      <c r="A1668" t="s">
        <v>2347</v>
      </c>
      <c r="B1668" t="e" vm="1667">
        <v>#VALUE!</v>
      </c>
      <c r="C1668" t="s">
        <v>3635</v>
      </c>
      <c r="D1668" t="s">
        <v>34</v>
      </c>
      <c r="E1668">
        <v>6500</v>
      </c>
      <c r="F1668" cm="1">
        <f t="array" aca="1" ref="F1668" ca="1">IFERROR(_FV(STable[[#This Row],[Security Name]],"Market cap",TRUE),_FV(STable[[#This Row],[Security Name]],"Volume average",TRUE)*STable[[#This Row],[Price]])</f>
        <v>1508570727</v>
      </c>
      <c r="G1668" s="4" cm="1">
        <f t="array" aca="1" ref="G1668" ca="1">_FV(STable[[#This Row],[Security Name]],"Price")</f>
        <v>10.895</v>
      </c>
      <c r="H1668" s="1" cm="1">
        <f t="array" aca="1" ref="H1668" ca="1">IFERROR(_FV(STable[[#This Row],[Security Name]],"Change (%)",TRUE),0)</f>
        <v>1.379E-3</v>
      </c>
      <c r="I1668" s="17" cm="1">
        <f t="array" aca="1" ref="I1668" ca="1">IFERROR(_FV(STable[[#This Row],[Security Name]],"P/E",TRUE),0)</f>
        <v>0</v>
      </c>
      <c r="J1668" s="17" cm="1">
        <f t="array" aca="1" ref="J1668" ca="1">IFERROR(_FV(STable[[#This Row],[Security Name]],"Beta"),0)</f>
        <v>0.92620000000000002</v>
      </c>
    </row>
    <row r="1669" spans="1:10" x14ac:dyDescent="0.3">
      <c r="A1669" t="s">
        <v>1161</v>
      </c>
      <c r="B1669" t="e" vm="1668">
        <v>#VALUE!</v>
      </c>
      <c r="C1669" t="s">
        <v>3635</v>
      </c>
      <c r="D1669" t="s">
        <v>4129</v>
      </c>
      <c r="E1669">
        <v>6512</v>
      </c>
      <c r="F1669" cm="1">
        <f t="array" aca="1" ref="F1669" ca="1">IFERROR(_FV(STable[[#This Row],[Security Name]],"Market cap",TRUE),_FV(STable[[#This Row],[Security Name]],"Volume average",TRUE)*STable[[#This Row],[Price]])</f>
        <v>81639090</v>
      </c>
      <c r="G1669" s="4" cm="1">
        <f t="array" aca="1" ref="G1669" ca="1">_FV(STable[[#This Row],[Security Name]],"Price")</f>
        <v>40.5</v>
      </c>
      <c r="H1669" s="1" cm="1">
        <f t="array" aca="1" ref="H1669" ca="1">IFERROR(_FV(STable[[#This Row],[Security Name]],"Change (%)",TRUE),0)</f>
        <v>2.4749999999999998E-3</v>
      </c>
      <c r="I1669" s="17" cm="1">
        <f t="array" aca="1" ref="I1669" ca="1">IFERROR(_FV(STable[[#This Row],[Security Name]],"P/E",TRUE),0)</f>
        <v>0</v>
      </c>
      <c r="J1669" s="17" cm="1">
        <f t="array" aca="1" ref="J1669" ca="1">IFERROR(_FV(STable[[#This Row],[Security Name]],"Beta"),0)</f>
        <v>0.15790000000000001</v>
      </c>
    </row>
    <row r="1670" spans="1:10" x14ac:dyDescent="0.3">
      <c r="A1670" t="s">
        <v>820</v>
      </c>
      <c r="B1670" t="e" vm="1669">
        <v>#VALUE!</v>
      </c>
      <c r="C1670" t="s">
        <v>3635</v>
      </c>
      <c r="D1670" t="s">
        <v>4141</v>
      </c>
      <c r="E1670">
        <v>6513</v>
      </c>
      <c r="F1670" cm="1">
        <f t="array" aca="1" ref="F1670" ca="1">IFERROR(_FV(STable[[#This Row],[Security Name]],"Market cap",TRUE),_FV(STable[[#This Row],[Security Name]],"Volume average",TRUE)*STable[[#This Row],[Price]])</f>
        <v>159058430</v>
      </c>
      <c r="G1670" s="4" cm="1">
        <f t="array" aca="1" ref="G1670" ca="1">_FV(STable[[#This Row],[Security Name]],"Price")</f>
        <v>57.02</v>
      </c>
      <c r="H1670" s="1" cm="1">
        <f t="array" aca="1" ref="H1670" ca="1">IFERROR(_FV(STable[[#This Row],[Security Name]],"Change (%)",TRUE),0)</f>
        <v>1.6660000000000001E-4</v>
      </c>
      <c r="I1670" s="17" cm="1">
        <f t="array" aca="1" ref="I1670" ca="1">IFERROR(_FV(STable[[#This Row],[Security Name]],"P/E",TRUE),0)</f>
        <v>17.1463</v>
      </c>
      <c r="J1670" s="17" cm="1">
        <f t="array" aca="1" ref="J1670" ca="1">IFERROR(_FV(STable[[#This Row],[Security Name]],"Beta"),0)</f>
        <v>9.7100000000000006E-2</v>
      </c>
    </row>
    <row r="1671" spans="1:10" x14ac:dyDescent="0.3">
      <c r="A1671" t="s">
        <v>2498</v>
      </c>
      <c r="B1671" t="e" vm="1670">
        <v>#VALUE!</v>
      </c>
      <c r="C1671" t="s">
        <v>3635</v>
      </c>
      <c r="D1671" t="s">
        <v>3761</v>
      </c>
      <c r="E1671">
        <v>6798</v>
      </c>
      <c r="F1671" cm="1">
        <f t="array" aca="1" ref="F1671" ca="1">IFERROR(_FV(STable[[#This Row],[Security Name]],"Market cap",TRUE),_FV(STable[[#This Row],[Security Name]],"Volume average",TRUE)*STable[[#This Row],[Price]])</f>
        <v>22054640</v>
      </c>
      <c r="G1671" s="4" cm="1">
        <f t="array" aca="1" ref="G1671" ca="1">_FV(STable[[#This Row],[Security Name]],"Price")</f>
        <v>8.1898</v>
      </c>
      <c r="H1671" s="1" cm="1">
        <f t="array" aca="1" ref="H1671" ca="1">IFERROR(_FV(STable[[#This Row],[Security Name]],"Change (%)",TRUE),0)</f>
        <v>3.0474999999999999E-2</v>
      </c>
      <c r="I1671" s="17" cm="1">
        <f t="array" ref="I1671">IFERROR(_FV(STable[[#This Row],[Security Name]],"P/E",TRUE),0)</f>
        <v>0</v>
      </c>
      <c r="J1671" s="17" cm="1">
        <f t="array" aca="1" ref="J1671" ca="1">IFERROR(_FV(STable[[#This Row],[Security Name]],"Beta"),0)</f>
        <v>0.22009999999999999</v>
      </c>
    </row>
    <row r="1672" spans="1:10" x14ac:dyDescent="0.3">
      <c r="A1672" t="s">
        <v>1527</v>
      </c>
      <c r="B1672" t="e" vm="1671">
        <v>#VALUE!</v>
      </c>
      <c r="C1672" t="s">
        <v>3635</v>
      </c>
      <c r="D1672" t="s">
        <v>3761</v>
      </c>
      <c r="E1672">
        <v>6798</v>
      </c>
      <c r="F1672" cm="1">
        <f t="array" aca="1" ref="F1672" ca="1">IFERROR(_FV(STable[[#This Row],[Security Name]],"Market cap",TRUE),_FV(STable[[#This Row],[Security Name]],"Volume average",TRUE)*STable[[#This Row],[Price]])</f>
        <v>346782304</v>
      </c>
      <c r="G1672" s="4" cm="1">
        <f t="array" aca="1" ref="G1672" ca="1">_FV(STable[[#This Row],[Security Name]],"Price")</f>
        <v>40.14</v>
      </c>
      <c r="H1672" s="1" cm="1">
        <f t="array" aca="1" ref="H1672" ca="1">IFERROR(_FV(STable[[#This Row],[Security Name]],"Change (%)",TRUE),0)</f>
        <v>-4.2170000000000003E-3</v>
      </c>
      <c r="I1672" s="17" cm="1">
        <f t="array" aca="1" ref="I1672" ca="1">IFERROR(_FV(STable[[#This Row],[Security Name]],"P/E",TRUE),0)</f>
        <v>61.715899999999998</v>
      </c>
      <c r="J1672" s="17" cm="1">
        <f t="array" aca="1" ref="J1672" ca="1">IFERROR(_FV(STable[[#This Row],[Security Name]],"Beta"),0)</f>
        <v>0.6008</v>
      </c>
    </row>
    <row r="1673" spans="1:10" x14ac:dyDescent="0.3">
      <c r="A1673" t="s">
        <v>1853</v>
      </c>
      <c r="B1673" t="e" vm="1672">
        <v>#VALUE!</v>
      </c>
      <c r="C1673" t="s">
        <v>3635</v>
      </c>
      <c r="D1673" t="s">
        <v>4226</v>
      </c>
      <c r="E1673">
        <v>6531</v>
      </c>
      <c r="F1673" cm="1">
        <f t="array" aca="1" ref="F1673" ca="1">IFERROR(_FV(STable[[#This Row],[Security Name]],"Market cap",TRUE),_FV(STable[[#This Row],[Security Name]],"Volume average",TRUE)*STable[[#This Row],[Price]])</f>
        <v>18601081590</v>
      </c>
      <c r="G1673" s="4" cm="1">
        <f t="array" aca="1" ref="G1673" ca="1">_FV(STable[[#This Row],[Security Name]],"Price")</f>
        <v>16.254999999999999</v>
      </c>
      <c r="H1673" s="1" cm="1">
        <f t="array" aca="1" ref="H1673" ca="1">IFERROR(_FV(STable[[#This Row],[Security Name]],"Change (%)",TRUE),0)</f>
        <v>5.8789999999999997E-3</v>
      </c>
      <c r="I1673" s="17" cm="1">
        <f t="array" aca="1" ref="I1673" ca="1">IFERROR(_FV(STable[[#This Row],[Security Name]],"P/E",TRUE),0)</f>
        <v>38.952800000000003</v>
      </c>
      <c r="J1673" s="17" cm="1">
        <f t="array" aca="1" ref="J1673" ca="1">IFERROR(_FV(STable[[#This Row],[Security Name]],"Beta"),0)</f>
        <v>1.9809000000000001</v>
      </c>
    </row>
    <row r="1674" spans="1:10" x14ac:dyDescent="0.3">
      <c r="A1674" t="s">
        <v>654</v>
      </c>
      <c r="B1674" t="e" vm="1673">
        <v>#VALUE!</v>
      </c>
      <c r="C1674" t="s">
        <v>3635</v>
      </c>
      <c r="D1674" t="s">
        <v>34</v>
      </c>
      <c r="E1674">
        <v>6500</v>
      </c>
      <c r="F1674" cm="1">
        <f t="array" aca="1" ref="F1674" ca="1">IFERROR(_FV(STable[[#This Row],[Security Name]],"Market cap",TRUE),_FV(STable[[#This Row],[Security Name]],"Volume average",TRUE)*STable[[#This Row],[Price]])</f>
        <v>44491429742</v>
      </c>
      <c r="G1674" s="4" cm="1">
        <f t="array" aca="1" ref="G1674" ca="1">_FV(STable[[#This Row],[Security Name]],"Price")</f>
        <v>151.77500000000001</v>
      </c>
      <c r="H1674" s="1" cm="1">
        <f t="array" aca="1" ref="H1674" ca="1">IFERROR(_FV(STable[[#This Row],[Security Name]],"Change (%)",TRUE),0)</f>
        <v>2.6894000000000001E-2</v>
      </c>
      <c r="I1674" s="17" cm="1">
        <f t="array" aca="1" ref="I1674" ca="1">IFERROR(_FV(STable[[#This Row],[Security Name]],"P/E",TRUE),0)</f>
        <v>39.410800000000002</v>
      </c>
      <c r="J1674" s="17" cm="1">
        <f t="array" aca="1" ref="J1674" ca="1">IFERROR(_FV(STable[[#This Row],[Security Name]],"Beta"),0)</f>
        <v>1.337</v>
      </c>
    </row>
    <row r="1675" spans="1:10" x14ac:dyDescent="0.3">
      <c r="A1675" t="s">
        <v>496</v>
      </c>
      <c r="B1675" t="e" vm="1674">
        <v>#VALUE!</v>
      </c>
      <c r="C1675" t="s">
        <v>3635</v>
      </c>
      <c r="D1675" t="s">
        <v>34</v>
      </c>
      <c r="E1675">
        <v>6500</v>
      </c>
      <c r="F1675" cm="1">
        <f t="array" aca="1" ref="F1675" ca="1">IFERROR(_FV(STable[[#This Row],[Security Name]],"Market cap",TRUE),_FV(STable[[#This Row],[Security Name]],"Volume average",TRUE)*STable[[#This Row],[Price]])</f>
        <v>10220150000</v>
      </c>
      <c r="G1675" s="4" cm="1">
        <f t="array" aca="1" ref="G1675" ca="1">_FV(STable[[#This Row],[Security Name]],"Price")</f>
        <v>116.94</v>
      </c>
      <c r="H1675" s="1" cm="1">
        <f t="array" aca="1" ref="H1675" ca="1">IFERROR(_FV(STable[[#This Row],[Security Name]],"Change (%)",TRUE),0)</f>
        <v>1.6163E-2</v>
      </c>
      <c r="I1675" s="17" cm="1">
        <f t="array" aca="1" ref="I1675" ca="1">IFERROR(_FV(STable[[#This Row],[Security Name]],"P/E",TRUE),0)</f>
        <v>58.274799999999999</v>
      </c>
      <c r="J1675" s="17" cm="1">
        <f t="array" aca="1" ref="J1675" ca="1">IFERROR(_FV(STable[[#This Row],[Security Name]],"Beta"),0)</f>
        <v>1.2961</v>
      </c>
    </row>
    <row r="1676" spans="1:10" x14ac:dyDescent="0.3">
      <c r="A1676" t="s">
        <v>2731</v>
      </c>
      <c r="B1676" t="e" vm="1675">
        <v>#VALUE!</v>
      </c>
      <c r="C1676" t="s">
        <v>3635</v>
      </c>
      <c r="D1676" t="s">
        <v>4226</v>
      </c>
      <c r="E1676">
        <v>6531</v>
      </c>
      <c r="F1676" cm="1">
        <f t="array" aca="1" ref="F1676" ca="1">IFERROR(_FV(STable[[#This Row],[Security Name]],"Market cap",TRUE),_FV(STable[[#This Row],[Security Name]],"Volume average",TRUE)*STable[[#This Row],[Price]])</f>
        <v>5980355381</v>
      </c>
      <c r="G1676" s="4" cm="1">
        <f t="array" aca="1" ref="G1676" ca="1">_FV(STable[[#This Row],[Security Name]],"Price")</f>
        <v>8.0150000000000006</v>
      </c>
      <c r="H1676" s="1" cm="1">
        <f t="array" aca="1" ref="H1676" ca="1">IFERROR(_FV(STable[[#This Row],[Security Name]],"Change (%)",TRUE),0)</f>
        <v>9.794499999999999E-2</v>
      </c>
      <c r="I1676" s="17" cm="1">
        <f t="array" ref="I1676">IFERROR(_FV(STable[[#This Row],[Security Name]],"P/E",TRUE),0)</f>
        <v>0</v>
      </c>
      <c r="J1676" s="17" cm="1">
        <f t="array" aca="1" ref="J1676" ca="1">IFERROR(_FV(STable[[#This Row],[Security Name]],"Beta"),0)</f>
        <v>2.5156000000000001</v>
      </c>
    </row>
    <row r="1677" spans="1:10" x14ac:dyDescent="0.3">
      <c r="A1677" t="s">
        <v>2268</v>
      </c>
      <c r="B1677" t="e" vm="1676">
        <v>#VALUE!</v>
      </c>
      <c r="C1677" t="s">
        <v>3635</v>
      </c>
      <c r="D1677" t="s">
        <v>34</v>
      </c>
      <c r="E1677">
        <v>6500</v>
      </c>
      <c r="F1677" cm="1">
        <f t="array" aca="1" ref="F1677" ca="1">IFERROR(_FV(STable[[#This Row],[Security Name]],"Market cap",TRUE),_FV(STable[[#This Row],[Security Name]],"Volume average",TRUE)*STable[[#This Row],[Price]])</f>
        <v>3425281788</v>
      </c>
      <c r="G1677" s="4" cm="1">
        <f t="array" aca="1" ref="G1677" ca="1">_FV(STable[[#This Row],[Security Name]],"Price")</f>
        <v>14.62</v>
      </c>
      <c r="H1677" s="1" cm="1">
        <f t="array" aca="1" ref="H1677" ca="1">IFERROR(_FV(STable[[#This Row],[Security Name]],"Change (%)",TRUE),0)</f>
        <v>4.2053E-2</v>
      </c>
      <c r="I1677" s="17" cm="1">
        <f t="array" aca="1" ref="I1677" ca="1">IFERROR(_FV(STable[[#This Row],[Security Name]],"P/E",TRUE),0)</f>
        <v>38.893300000000004</v>
      </c>
      <c r="J1677" s="17" cm="1">
        <f t="array" aca="1" ref="J1677" ca="1">IFERROR(_FV(STable[[#This Row],[Security Name]],"Beta"),0)</f>
        <v>1.5264</v>
      </c>
    </row>
    <row r="1678" spans="1:10" x14ac:dyDescent="0.3">
      <c r="A1678" t="s">
        <v>2199</v>
      </c>
      <c r="B1678" t="e" vm="1677">
        <v>#VALUE!</v>
      </c>
      <c r="C1678" t="s">
        <v>3635</v>
      </c>
      <c r="D1678" t="s">
        <v>4226</v>
      </c>
      <c r="E1678">
        <v>6531</v>
      </c>
      <c r="F1678" cm="1">
        <f t="array" aca="1" ref="F1678" ca="1">IFERROR(_FV(STable[[#This Row],[Security Name]],"Market cap",TRUE),_FV(STable[[#This Row],[Security Name]],"Volume average",TRUE)*STable[[#This Row],[Price]])</f>
        <v>1051967782</v>
      </c>
      <c r="G1678" s="4" cm="1">
        <f t="array" aca="1" ref="G1678" ca="1">_FV(STable[[#This Row],[Security Name]],"Price")</f>
        <v>6.6050000000000004</v>
      </c>
      <c r="H1678" s="1" cm="1">
        <f t="array" aca="1" ref="H1678" ca="1">IFERROR(_FV(STable[[#This Row],[Security Name]],"Change (%)",TRUE),0)</f>
        <v>4.6750999999999994E-2</v>
      </c>
      <c r="I1678" s="17" cm="1">
        <f t="array" aca="1" ref="I1678" ca="1">IFERROR(_FV(STable[[#This Row],[Security Name]],"P/E",TRUE),0)</f>
        <v>0</v>
      </c>
      <c r="J1678" s="17" cm="1">
        <f t="array" aca="1" ref="J1678" ca="1">IFERROR(_FV(STable[[#This Row],[Security Name]],"Beta"),0)</f>
        <v>2.2797999999999998</v>
      </c>
    </row>
    <row r="1679" spans="1:10" x14ac:dyDescent="0.3">
      <c r="A1679" t="s">
        <v>367</v>
      </c>
      <c r="B1679" t="e" vm="1678">
        <v>#VALUE!</v>
      </c>
      <c r="C1679" t="s">
        <v>3635</v>
      </c>
      <c r="D1679" t="s">
        <v>34</v>
      </c>
      <c r="E1679">
        <v>6500</v>
      </c>
      <c r="F1679" cm="1">
        <f t="array" aca="1" ref="F1679" ca="1">IFERROR(_FV(STable[[#This Row],[Security Name]],"Market cap",TRUE),_FV(STable[[#This Row],[Security Name]],"Volume average",TRUE)*STable[[#This Row],[Price]])</f>
        <v>9968343000</v>
      </c>
      <c r="G1679" s="4" cm="1">
        <f t="array" aca="1" ref="G1679" ca="1">_FV(STable[[#This Row],[Security Name]],"Price")</f>
        <v>151.97999999999999</v>
      </c>
      <c r="H1679" s="1" cm="1">
        <f t="array" aca="1" ref="H1679" ca="1">IFERROR(_FV(STable[[#This Row],[Security Name]],"Change (%)",TRUE),0)</f>
        <v>1.9248000000000001E-2</v>
      </c>
      <c r="I1679" s="17" cm="1">
        <f t="array" aca="1" ref="I1679" ca="1">IFERROR(_FV(STable[[#This Row],[Security Name]],"P/E",TRUE),0)</f>
        <v>47.994700000000002</v>
      </c>
      <c r="J1679" s="17" cm="1">
        <f t="array" aca="1" ref="J1679" ca="1">IFERROR(_FV(STable[[#This Row],[Security Name]],"Beta"),0)</f>
        <v>0.95179999999999998</v>
      </c>
    </row>
    <row r="1680" spans="1:10" x14ac:dyDescent="0.3">
      <c r="A1680" t="s">
        <v>237</v>
      </c>
      <c r="B1680" t="e" vm="1679">
        <v>#VALUE!</v>
      </c>
      <c r="C1680" t="s">
        <v>3635</v>
      </c>
      <c r="D1680" t="s">
        <v>4226</v>
      </c>
      <c r="E1680">
        <v>6531</v>
      </c>
      <c r="F1680" cm="1">
        <f t="array" aca="1" ref="F1680" ca="1">IFERROR(_FV(STable[[#This Row],[Security Name]],"Market cap",TRUE),_FV(STable[[#This Row],[Security Name]],"Volume average",TRUE)*STable[[#This Row],[Price]])</f>
        <v>16251603656</v>
      </c>
      <c r="G1680" s="4" cm="1">
        <f t="array" aca="1" ref="G1680" ca="1">_FV(STable[[#This Row],[Security Name]],"Price")</f>
        <v>346.875</v>
      </c>
      <c r="H1680" s="1" cm="1">
        <f t="array" aca="1" ref="H1680" ca="1">IFERROR(_FV(STable[[#This Row],[Security Name]],"Change (%)",TRUE),0)</f>
        <v>3.7708999999999999E-2</v>
      </c>
      <c r="I1680" s="17" cm="1">
        <f t="array" aca="1" ref="I1680" ca="1">IFERROR(_FV(STable[[#This Row],[Security Name]],"P/E",TRUE),0)</f>
        <v>21.1312</v>
      </c>
      <c r="J1680" s="17" cm="1">
        <f t="array" aca="1" ref="J1680" ca="1">IFERROR(_FV(STable[[#This Row],[Security Name]],"Beta"),0)</f>
        <v>1.4160999999999999</v>
      </c>
    </row>
    <row r="1681" spans="1:10" x14ac:dyDescent="0.3">
      <c r="A1681" t="s">
        <v>1337</v>
      </c>
      <c r="B1681" t="e" vm="1680">
        <v>#VALUE!</v>
      </c>
      <c r="C1681" t="s">
        <v>3635</v>
      </c>
      <c r="D1681" t="s">
        <v>4226</v>
      </c>
      <c r="E1681">
        <v>6531</v>
      </c>
      <c r="F1681" cm="1">
        <f t="array" aca="1" ref="F1681" ca="1">IFERROR(_FV(STable[[#This Row],[Security Name]],"Market cap",TRUE),_FV(STable[[#This Row],[Security Name]],"Volume average",TRUE)*STable[[#This Row],[Price]])</f>
        <v>1052607020</v>
      </c>
      <c r="G1681" s="4" cm="1">
        <f t="array" aca="1" ref="G1681" ca="1">_FV(STable[[#This Row],[Security Name]],"Price")</f>
        <v>27.65</v>
      </c>
      <c r="H1681" s="1" cm="1">
        <f t="array" aca="1" ref="H1681" ca="1">IFERROR(_FV(STable[[#This Row],[Security Name]],"Change (%)",TRUE),0)</f>
        <v>2.1425999999999997E-2</v>
      </c>
      <c r="I1681" s="17" cm="1">
        <f t="array" aca="1" ref="I1681" ca="1">IFERROR(_FV(STable[[#This Row],[Security Name]],"P/E",TRUE),0)</f>
        <v>0</v>
      </c>
      <c r="J1681" s="17" cm="1">
        <f t="array" aca="1" ref="J1681" ca="1">IFERROR(_FV(STable[[#This Row],[Security Name]],"Beta"),0)</f>
        <v>1.2862</v>
      </c>
    </row>
    <row r="1682" spans="1:10" x14ac:dyDescent="0.3">
      <c r="A1682" t="s">
        <v>2300</v>
      </c>
      <c r="B1682" t="e" vm="1681">
        <v>#VALUE!</v>
      </c>
      <c r="C1682" t="s">
        <v>3635</v>
      </c>
      <c r="D1682" t="s">
        <v>4226</v>
      </c>
      <c r="E1682">
        <v>6531</v>
      </c>
      <c r="F1682" cm="1">
        <f t="array" aca="1" ref="F1682" ca="1">IFERROR(_FV(STable[[#This Row],[Security Name]],"Market cap",TRUE),_FV(STable[[#This Row],[Security Name]],"Volume average",TRUE)*STable[[#This Row],[Price]])</f>
        <v>3038609460</v>
      </c>
      <c r="G1682" s="4" cm="1">
        <f t="array" aca="1" ref="G1682" ca="1">_FV(STable[[#This Row],[Security Name]],"Price")</f>
        <v>16.475000000000001</v>
      </c>
      <c r="H1682" s="1" cm="1">
        <f t="array" aca="1" ref="H1682" ca="1">IFERROR(_FV(STable[[#This Row],[Security Name]],"Change (%)",TRUE),0)</f>
        <v>5.1372000000000001E-2</v>
      </c>
      <c r="I1682" s="17" cm="1">
        <f t="array" aca="1" ref="I1682" ca="1">IFERROR(_FV(STable[[#This Row],[Security Name]],"P/E",TRUE),0)</f>
        <v>25.256799999999998</v>
      </c>
      <c r="J1682" s="17" cm="1">
        <f t="array" aca="1" ref="J1682" ca="1">IFERROR(_FV(STable[[#This Row],[Security Name]],"Beta"),0)</f>
        <v>1.7828999999999999</v>
      </c>
    </row>
    <row r="1683" spans="1:10" x14ac:dyDescent="0.3">
      <c r="A1683" t="s">
        <v>2708</v>
      </c>
      <c r="B1683" t="e" vm="1682">
        <v>#VALUE!</v>
      </c>
      <c r="C1683" t="s">
        <v>3635</v>
      </c>
      <c r="D1683" t="s">
        <v>4226</v>
      </c>
      <c r="E1683">
        <v>6531</v>
      </c>
      <c r="F1683" cm="1">
        <f t="array" aca="1" ref="F1683" ca="1">IFERROR(_FV(STable[[#This Row],[Security Name]],"Market cap",TRUE),_FV(STable[[#This Row],[Security Name]],"Volume average",TRUE)*STable[[#This Row],[Price]])</f>
        <v>572479112</v>
      </c>
      <c r="G1683" s="4" cm="1">
        <f t="array" aca="1" ref="G1683" ca="1">_FV(STable[[#This Row],[Security Name]],"Price")</f>
        <v>2.7199</v>
      </c>
      <c r="H1683" s="1" cm="1">
        <f t="array" aca="1" ref="H1683" ca="1">IFERROR(_FV(STable[[#This Row],[Security Name]],"Change (%)",TRUE),0)</f>
        <v>6.2461000000000003E-2</v>
      </c>
      <c r="I1683" s="17" cm="1">
        <f t="array" aca="1" ref="I1683" ca="1">IFERROR(_FV(STable[[#This Row],[Security Name]],"P/E",TRUE),0)</f>
        <v>0</v>
      </c>
      <c r="J1683" s="17" cm="1">
        <f t="array" aca="1" ref="J1683" ca="1">IFERROR(_FV(STable[[#This Row],[Security Name]],"Beta"),0)</f>
        <v>1.0246</v>
      </c>
    </row>
    <row r="1684" spans="1:10" x14ac:dyDescent="0.3">
      <c r="A1684" t="s">
        <v>2375</v>
      </c>
      <c r="B1684" t="e" vm="1683">
        <v>#VALUE!</v>
      </c>
      <c r="C1684" t="s">
        <v>3635</v>
      </c>
      <c r="D1684" t="s">
        <v>4226</v>
      </c>
      <c r="E1684">
        <v>6531</v>
      </c>
      <c r="F1684" cm="1">
        <f t="array" aca="1" ref="F1684" ca="1">IFERROR(_FV(STable[[#This Row],[Security Name]],"Market cap",TRUE),_FV(STable[[#This Row],[Security Name]],"Volume average",TRUE)*STable[[#This Row],[Price]])</f>
        <v>128710319</v>
      </c>
      <c r="G1684" s="4" cm="1">
        <f t="array" aca="1" ref="G1684" ca="1">_FV(STable[[#This Row],[Security Name]],"Price")</f>
        <v>6.39</v>
      </c>
      <c r="H1684" s="1" cm="1">
        <f t="array" aca="1" ref="H1684" ca="1">IFERROR(_FV(STable[[#This Row],[Security Name]],"Change (%)",TRUE),0)</f>
        <v>6.5000000000000002E-2</v>
      </c>
      <c r="I1684" s="17" cm="1">
        <f t="array" aca="1" ref="I1684" ca="1">IFERROR(_FV(STable[[#This Row],[Security Name]],"P/E",TRUE),0)</f>
        <v>16.214200000000002</v>
      </c>
      <c r="J1684" s="17" cm="1">
        <f t="array" aca="1" ref="J1684" ca="1">IFERROR(_FV(STable[[#This Row],[Security Name]],"Beta"),0)</f>
        <v>1.2942</v>
      </c>
    </row>
    <row r="1685" spans="1:10" x14ac:dyDescent="0.3">
      <c r="A1685" t="s">
        <v>409</v>
      </c>
      <c r="B1685" t="e" vm="1684">
        <v>#VALUE!</v>
      </c>
      <c r="C1685" t="s">
        <v>3635</v>
      </c>
      <c r="D1685" t="s">
        <v>3816</v>
      </c>
      <c r="E1685">
        <v>1600</v>
      </c>
      <c r="F1685" cm="1">
        <f t="array" aca="1" ref="F1685" ca="1">IFERROR(_FV(STable[[#This Row],[Security Name]],"Market cap",TRUE),_FV(STable[[#This Row],[Security Name]],"Volume average",TRUE)*STable[[#This Row],[Price]])</f>
        <v>15103645620</v>
      </c>
      <c r="G1685" s="4" cm="1">
        <f t="array" aca="1" ref="G1685" ca="1">_FV(STable[[#This Row],[Security Name]],"Price")</f>
        <v>128.6</v>
      </c>
      <c r="H1685" s="1" cm="1">
        <f t="array" aca="1" ref="H1685" ca="1">IFERROR(_FV(STable[[#This Row],[Security Name]],"Change (%)",TRUE),0)</f>
        <v>1.8613999999999999E-2</v>
      </c>
      <c r="I1685" s="17" cm="1">
        <f t="array" aca="1" ref="I1685" ca="1">IFERROR(_FV(STable[[#This Row],[Security Name]],"P/E",TRUE),0)</f>
        <v>33.583199999999998</v>
      </c>
      <c r="J1685" s="17" cm="1">
        <f t="array" aca="1" ref="J1685" ca="1">IFERROR(_FV(STable[[#This Row],[Security Name]],"Beta"),0)</f>
        <v>0.73650000000000004</v>
      </c>
    </row>
    <row r="1686" spans="1:10" x14ac:dyDescent="0.3">
      <c r="A1686" t="s">
        <v>870</v>
      </c>
      <c r="B1686" t="e" vm="1685">
        <v>#VALUE!</v>
      </c>
      <c r="C1686" t="s">
        <v>3635</v>
      </c>
      <c r="D1686" t="s">
        <v>3816</v>
      </c>
      <c r="E1686">
        <v>1600</v>
      </c>
      <c r="F1686" cm="1">
        <f t="array" aca="1" ref="F1686" ca="1">IFERROR(_FV(STable[[#This Row],[Security Name]],"Market cap",TRUE),_FV(STable[[#This Row],[Security Name]],"Volume average",TRUE)*STable[[#This Row],[Price]])</f>
        <v>4608794690</v>
      </c>
      <c r="G1686" s="4" cm="1">
        <f t="array" aca="1" ref="G1686" ca="1">_FV(STable[[#This Row],[Security Name]],"Price")</f>
        <v>36.35</v>
      </c>
      <c r="H1686" s="1" cm="1">
        <f t="array" aca="1" ref="H1686" ca="1">IFERROR(_FV(STable[[#This Row],[Security Name]],"Change (%)",TRUE),0)</f>
        <v>-9.2669999999999992E-3</v>
      </c>
      <c r="I1686" s="17" cm="1">
        <f t="array" aca="1" ref="I1686" ca="1">IFERROR(_FV(STable[[#This Row],[Security Name]],"P/E",TRUE),0)</f>
        <v>10.4695</v>
      </c>
      <c r="J1686" s="17" cm="1">
        <f t="array" aca="1" ref="J1686" ca="1">IFERROR(_FV(STable[[#This Row],[Security Name]],"Beta"),0)</f>
        <v>0.47270000000000001</v>
      </c>
    </row>
    <row r="1687" spans="1:10" x14ac:dyDescent="0.3">
      <c r="A1687" t="s">
        <v>930</v>
      </c>
      <c r="B1687" t="e" vm="1686">
        <v>#VALUE!</v>
      </c>
      <c r="C1687" t="s">
        <v>3635</v>
      </c>
      <c r="D1687" t="s">
        <v>3761</v>
      </c>
      <c r="E1687">
        <v>6798</v>
      </c>
      <c r="F1687" cm="1">
        <f t="array" aca="1" ref="F1687" ca="1">IFERROR(_FV(STable[[#This Row],[Security Name]],"Market cap",TRUE),_FV(STable[[#This Row],[Security Name]],"Volume average",TRUE)*STable[[#This Row],[Price]])</f>
        <v>9536233780</v>
      </c>
      <c r="G1687" s="4" cm="1">
        <f t="array" aca="1" ref="G1687" ca="1">_FV(STable[[#This Row],[Security Name]],"Price")</f>
        <v>79.400000000000006</v>
      </c>
      <c r="H1687" s="1" cm="1">
        <f t="array" aca="1" ref="H1687" ca="1">IFERROR(_FV(STable[[#This Row],[Security Name]],"Change (%)",TRUE),0)</f>
        <v>5.9550000000000002E-3</v>
      </c>
      <c r="I1687" s="17" cm="1">
        <f t="array" aca="1" ref="I1687" ca="1">IFERROR(_FV(STable[[#This Row],[Security Name]],"P/E",TRUE),0)</f>
        <v>46.408299999999997</v>
      </c>
      <c r="J1687" s="17" cm="1">
        <f t="array" aca="1" ref="J1687" ca="1">IFERROR(_FV(STable[[#This Row],[Security Name]],"Beta"),0)</f>
        <v>0.52659999999999996</v>
      </c>
    </row>
    <row r="1688" spans="1:10" x14ac:dyDescent="0.3">
      <c r="A1688" t="s">
        <v>1946</v>
      </c>
      <c r="B1688" t="e" vm="1687">
        <v>#VALUE!</v>
      </c>
      <c r="C1688" t="s">
        <v>3635</v>
      </c>
      <c r="D1688" t="s">
        <v>3761</v>
      </c>
      <c r="E1688">
        <v>6798</v>
      </c>
      <c r="F1688" cm="1">
        <f t="array" aca="1" ref="F1688" ca="1">IFERROR(_FV(STable[[#This Row],[Security Name]],"Market cap",TRUE),_FV(STable[[#This Row],[Security Name]],"Volume average",TRUE)*STable[[#This Row],[Price]])</f>
        <v>2839586053</v>
      </c>
      <c r="G1688" s="4" cm="1">
        <f t="array" aca="1" ref="G1688" ca="1">_FV(STable[[#This Row],[Security Name]],"Price")</f>
        <v>21.664999999999999</v>
      </c>
      <c r="H1688" s="1" cm="1">
        <f t="array" aca="1" ref="H1688" ca="1">IFERROR(_FV(STable[[#This Row],[Security Name]],"Change (%)",TRUE),0)</f>
        <v>1.8571000000000001E-2</v>
      </c>
      <c r="I1688" s="17" cm="1">
        <f t="array" aca="1" ref="I1688" ca="1">IFERROR(_FV(STable[[#This Row],[Security Name]],"P/E",TRUE),0)</f>
        <v>230.4787</v>
      </c>
      <c r="J1688" s="17" cm="1">
        <f t="array" aca="1" ref="J1688" ca="1">IFERROR(_FV(STable[[#This Row],[Security Name]],"Beta"),0)</f>
        <v>1.1276999999999999</v>
      </c>
    </row>
    <row r="1689" spans="1:10" x14ac:dyDescent="0.3">
      <c r="A1689" t="s">
        <v>210</v>
      </c>
      <c r="B1689" t="e" vm="1688">
        <v>#VALUE!</v>
      </c>
      <c r="C1689" t="s">
        <v>3635</v>
      </c>
      <c r="D1689" t="s">
        <v>3761</v>
      </c>
      <c r="E1689">
        <v>6798</v>
      </c>
      <c r="F1689" cm="1">
        <f t="array" aca="1" ref="F1689" ca="1">IFERROR(_FV(STable[[#This Row],[Security Name]],"Market cap",TRUE),_FV(STable[[#This Row],[Security Name]],"Volume average",TRUE)*STable[[#This Row],[Price]])</f>
        <v>1283972706</v>
      </c>
      <c r="G1689" s="4" cm="1">
        <f t="array" aca="1" ref="G1689" ca="1">_FV(STable[[#This Row],[Security Name]],"Price")</f>
        <v>251.4</v>
      </c>
      <c r="H1689" s="1" cm="1">
        <f t="array" aca="1" ref="H1689" ca="1">IFERROR(_FV(STable[[#This Row],[Security Name]],"Change (%)",TRUE),0)</f>
        <v>3.1427000000000004E-2</v>
      </c>
      <c r="I1689" s="17" cm="1">
        <f t="array" aca="1" ref="I1689" ca="1">IFERROR(_FV(STable[[#This Row],[Security Name]],"P/E",TRUE),0)</f>
        <v>45.735700000000001</v>
      </c>
      <c r="J1689" s="17" cm="1">
        <f t="array" aca="1" ref="J1689" ca="1">IFERROR(_FV(STable[[#This Row],[Security Name]],"Beta"),0)</f>
        <v>0.76329999999999998</v>
      </c>
    </row>
    <row r="1690" spans="1:10" x14ac:dyDescent="0.3">
      <c r="A1690" t="s">
        <v>1279</v>
      </c>
      <c r="B1690" t="e" vm="1689">
        <v>#VALUE!</v>
      </c>
      <c r="C1690" t="s">
        <v>3635</v>
      </c>
      <c r="D1690" t="s">
        <v>3761</v>
      </c>
      <c r="E1690">
        <v>6798</v>
      </c>
      <c r="F1690" cm="1">
        <f t="array" aca="1" ref="F1690" ca="1">IFERROR(_FV(STable[[#This Row],[Security Name]],"Market cap",TRUE),_FV(STable[[#This Row],[Security Name]],"Volume average",TRUE)*STable[[#This Row],[Price]])</f>
        <v>840939784</v>
      </c>
      <c r="G1690" s="4" cm="1">
        <f t="array" aca="1" ref="G1690" ca="1">_FV(STable[[#This Row],[Security Name]],"Price")</f>
        <v>34.33</v>
      </c>
      <c r="H1690" s="1" cm="1">
        <f t="array" aca="1" ref="H1690" ca="1">IFERROR(_FV(STable[[#This Row],[Security Name]],"Change (%)",TRUE),0)</f>
        <v>1.7184999999999999E-2</v>
      </c>
      <c r="I1690" s="17" cm="1">
        <f t="array" aca="1" ref="I1690" ca="1">IFERROR(_FV(STable[[#This Row],[Security Name]],"P/E",TRUE),0)</f>
        <v>31.588100000000001</v>
      </c>
      <c r="J1690" s="17" cm="1">
        <f t="array" aca="1" ref="J1690" ca="1">IFERROR(_FV(STable[[#This Row],[Security Name]],"Beta"),0)</f>
        <v>0.91110000000000002</v>
      </c>
    </row>
    <row r="1691" spans="1:10" x14ac:dyDescent="0.3">
      <c r="A1691" t="s">
        <v>1731</v>
      </c>
      <c r="B1691" t="e" vm="1690">
        <v>#VALUE!</v>
      </c>
      <c r="C1691" t="s">
        <v>3635</v>
      </c>
      <c r="D1691" t="s">
        <v>3761</v>
      </c>
      <c r="E1691">
        <v>6798</v>
      </c>
      <c r="F1691" cm="1">
        <f t="array" aca="1" ref="F1691" ca="1">IFERROR(_FV(STable[[#This Row],[Security Name]],"Market cap",TRUE),_FV(STable[[#This Row],[Security Name]],"Volume average",TRUE)*STable[[#This Row],[Price]])</f>
        <v>9458228947</v>
      </c>
      <c r="G1691" s="4" cm="1">
        <f t="array" aca="1" ref="G1691" ca="1">_FV(STable[[#This Row],[Security Name]],"Price")</f>
        <v>30.824999999999999</v>
      </c>
      <c r="H1691" s="1" cm="1">
        <f t="array" aca="1" ref="H1691" ca="1">IFERROR(_FV(STable[[#This Row],[Security Name]],"Change (%)",TRUE),0)</f>
        <v>1.7999000000000001E-2</v>
      </c>
      <c r="I1691" s="17" cm="1">
        <f t="array" aca="1" ref="I1691" ca="1">IFERROR(_FV(STable[[#This Row],[Security Name]],"P/E",TRUE),0)</f>
        <v>24.599</v>
      </c>
      <c r="J1691" s="17" cm="1">
        <f t="array" aca="1" ref="J1691" ca="1">IFERROR(_FV(STable[[#This Row],[Security Name]],"Beta"),0)</f>
        <v>1.0117</v>
      </c>
    </row>
    <row r="1692" spans="1:10" x14ac:dyDescent="0.3">
      <c r="A1692" t="s">
        <v>1741</v>
      </c>
      <c r="B1692" t="e" vm="1691">
        <v>#VALUE!</v>
      </c>
      <c r="C1692" t="s">
        <v>3635</v>
      </c>
      <c r="D1692" t="s">
        <v>3761</v>
      </c>
      <c r="E1692">
        <v>6798</v>
      </c>
      <c r="F1692" cm="1">
        <f t="array" aca="1" ref="F1692" ca="1">IFERROR(_FV(STable[[#This Row],[Security Name]],"Market cap",TRUE),_FV(STable[[#This Row],[Security Name]],"Volume average",TRUE)*STable[[#This Row],[Price]])</f>
        <v>1355659825</v>
      </c>
      <c r="G1692" s="4" cm="1">
        <f t="array" aca="1" ref="G1692" ca="1">_FV(STable[[#This Row],[Security Name]],"Price")</f>
        <v>43.765000000000001</v>
      </c>
      <c r="H1692" s="1" cm="1">
        <f t="array" aca="1" ref="H1692" ca="1">IFERROR(_FV(STable[[#This Row],[Security Name]],"Change (%)",TRUE),0)</f>
        <v>1.7790999999999998E-2</v>
      </c>
      <c r="I1692" s="17" cm="1">
        <f t="array" aca="1" ref="I1692" ca="1">IFERROR(_FV(STable[[#This Row],[Security Name]],"P/E",TRUE),0)</f>
        <v>10.2377</v>
      </c>
      <c r="J1692" s="17" cm="1">
        <f t="array" aca="1" ref="J1692" ca="1">IFERROR(_FV(STable[[#This Row],[Security Name]],"Beta"),0)</f>
        <v>1.3942000000000001</v>
      </c>
    </row>
    <row r="1693" spans="1:10" x14ac:dyDescent="0.3">
      <c r="A1693" t="s">
        <v>584</v>
      </c>
      <c r="B1693" t="e" vm="1692">
        <v>#VALUE!</v>
      </c>
      <c r="C1693" t="s">
        <v>3635</v>
      </c>
      <c r="D1693" t="s">
        <v>3761</v>
      </c>
      <c r="E1693">
        <v>6798</v>
      </c>
      <c r="F1693" cm="1">
        <f t="array" aca="1" ref="F1693" ca="1">IFERROR(_FV(STable[[#This Row],[Security Name]],"Market cap",TRUE),_FV(STable[[#This Row],[Security Name]],"Volume average",TRUE)*STable[[#This Row],[Price]])</f>
        <v>9692325220</v>
      </c>
      <c r="G1693" s="4" cm="1">
        <f t="array" aca="1" ref="G1693" ca="1">_FV(STable[[#This Row],[Security Name]],"Price")</f>
        <v>112.19499999999999</v>
      </c>
      <c r="H1693" s="1" cm="1">
        <f t="array" aca="1" ref="H1693" ca="1">IFERROR(_FV(STable[[#This Row],[Security Name]],"Change (%)",TRUE),0)</f>
        <v>1.9584000000000001E-2</v>
      </c>
      <c r="I1693" s="17" cm="1">
        <f t="array" aca="1" ref="I1693" ca="1">IFERROR(_FV(STable[[#This Row],[Security Name]],"P/E",TRUE),0)</f>
        <v>24.113399999999999</v>
      </c>
      <c r="J1693" s="17" cm="1">
        <f t="array" aca="1" ref="J1693" ca="1">IFERROR(_FV(STable[[#This Row],[Security Name]],"Beta"),0)</f>
        <v>0.94689999999999996</v>
      </c>
    </row>
    <row r="1694" spans="1:10" x14ac:dyDescent="0.3">
      <c r="A1694" t="s">
        <v>1520</v>
      </c>
      <c r="B1694" t="e" vm="1693">
        <v>#VALUE!</v>
      </c>
      <c r="C1694" t="s">
        <v>3635</v>
      </c>
      <c r="D1694" t="s">
        <v>34</v>
      </c>
      <c r="E1694">
        <v>6500</v>
      </c>
      <c r="F1694" cm="1">
        <f t="array" aca="1" ref="F1694" ca="1">IFERROR(_FV(STable[[#This Row],[Security Name]],"Market cap",TRUE),_FV(STable[[#This Row],[Security Name]],"Volume average",TRUE)*STable[[#This Row],[Price]])</f>
        <v>2066661111</v>
      </c>
      <c r="G1694" s="4" cm="1">
        <f t="array" aca="1" ref="G1694" ca="1">_FV(STable[[#This Row],[Security Name]],"Price")</f>
        <v>34.549999999999997</v>
      </c>
      <c r="H1694" s="1" cm="1">
        <f t="array" aca="1" ref="H1694" ca="1">IFERROR(_FV(STable[[#This Row],[Security Name]],"Change (%)",TRUE),0)</f>
        <v>1.4683999999999999E-2</v>
      </c>
      <c r="I1694" s="17" cm="1">
        <f t="array" aca="1" ref="I1694" ca="1">IFERROR(_FV(STable[[#This Row],[Security Name]],"P/E",TRUE),0)</f>
        <v>25.7682</v>
      </c>
      <c r="J1694" s="17" cm="1">
        <f t="array" aca="1" ref="J1694" ca="1">IFERROR(_FV(STable[[#This Row],[Security Name]],"Beta"),0)</f>
        <v>0.81720000000000004</v>
      </c>
    </row>
    <row r="1695" spans="1:10" x14ac:dyDescent="0.3">
      <c r="A1695" t="s">
        <v>1620</v>
      </c>
      <c r="B1695" t="e" vm="1694">
        <v>#VALUE!</v>
      </c>
      <c r="C1695" t="s">
        <v>3635</v>
      </c>
      <c r="D1695" t="s">
        <v>3761</v>
      </c>
      <c r="E1695">
        <v>6798</v>
      </c>
      <c r="F1695" cm="1">
        <f t="array" aca="1" ref="F1695" ca="1">IFERROR(_FV(STable[[#This Row],[Security Name]],"Market cap",TRUE),_FV(STable[[#This Row],[Security Name]],"Volume average",TRUE)*STable[[#This Row],[Price]])</f>
        <v>2536180892</v>
      </c>
      <c r="G1695" s="4" cm="1">
        <f t="array" aca="1" ref="G1695" ca="1">_FV(STable[[#This Row],[Security Name]],"Price")</f>
        <v>32.640999999999998</v>
      </c>
      <c r="H1695" s="1" cm="1">
        <f t="array" aca="1" ref="H1695" ca="1">IFERROR(_FV(STable[[#This Row],[Security Name]],"Change (%)",TRUE),0)</f>
        <v>1.6854000000000001E-2</v>
      </c>
      <c r="I1695" s="17" cm="1">
        <f t="array" aca="1" ref="I1695" ca="1">IFERROR(_FV(STable[[#This Row],[Security Name]],"P/E",TRUE),0)</f>
        <v>22.938199999999998</v>
      </c>
      <c r="J1695" s="17" cm="1">
        <f t="array" aca="1" ref="J1695" ca="1">IFERROR(_FV(STable[[#This Row],[Security Name]],"Beta"),0)</f>
        <v>-6.4015000000000004</v>
      </c>
    </row>
    <row r="1696" spans="1:10" x14ac:dyDescent="0.3">
      <c r="A1696" t="s">
        <v>1846</v>
      </c>
      <c r="B1696" t="e" vm="1695">
        <v>#VALUE!</v>
      </c>
      <c r="C1696" t="s">
        <v>3635</v>
      </c>
      <c r="D1696" t="s">
        <v>3761</v>
      </c>
      <c r="E1696">
        <v>6798</v>
      </c>
      <c r="F1696" cm="1">
        <f t="array" aca="1" ref="F1696" ca="1">IFERROR(_FV(STable[[#This Row],[Security Name]],"Market cap",TRUE),_FV(STable[[#This Row],[Security Name]],"Volume average",TRUE)*STable[[#This Row],[Price]])</f>
        <v>16330673488</v>
      </c>
      <c r="G1696" s="4" cm="1">
        <f t="array" aca="1" ref="G1696" ca="1">_FV(STable[[#This Row],[Security Name]],"Price")</f>
        <v>24.215</v>
      </c>
      <c r="H1696" s="1" cm="1">
        <f t="array" aca="1" ref="H1696" ca="1">IFERROR(_FV(STable[[#This Row],[Security Name]],"Change (%)",TRUE),0)</f>
        <v>1.9578999999999999E-2</v>
      </c>
      <c r="I1696" s="17" cm="1">
        <f t="array" aca="1" ref="I1696" ca="1">IFERROR(_FV(STable[[#This Row],[Security Name]],"P/E",TRUE),0)</f>
        <v>29.5305</v>
      </c>
      <c r="J1696" s="17" cm="1">
        <f t="array" aca="1" ref="J1696" ca="1">IFERROR(_FV(STable[[#This Row],[Security Name]],"Beta"),0)</f>
        <v>1.0148999999999999</v>
      </c>
    </row>
    <row r="1697" spans="1:10" x14ac:dyDescent="0.3">
      <c r="A1697" t="s">
        <v>1773</v>
      </c>
      <c r="B1697" t="e" vm="1696">
        <v>#VALUE!</v>
      </c>
      <c r="C1697" t="s">
        <v>3635</v>
      </c>
      <c r="D1697" t="s">
        <v>3761</v>
      </c>
      <c r="E1697">
        <v>6798</v>
      </c>
      <c r="F1697" cm="1">
        <f t="array" aca="1" ref="F1697" ca="1">IFERROR(_FV(STable[[#This Row],[Security Name]],"Market cap",TRUE),_FV(STable[[#This Row],[Security Name]],"Volume average",TRUE)*STable[[#This Row],[Price]])</f>
        <v>5409297288</v>
      </c>
      <c r="G1697" s="4" cm="1">
        <f t="array" aca="1" ref="G1697" ca="1">_FV(STable[[#This Row],[Security Name]],"Price")</f>
        <v>26.64</v>
      </c>
      <c r="H1697" s="1" cm="1">
        <f t="array" aca="1" ref="H1697" ca="1">IFERROR(_FV(STable[[#This Row],[Security Name]],"Change (%)",TRUE),0)</f>
        <v>2.5009999999999998E-2</v>
      </c>
      <c r="I1697" s="17" cm="1">
        <f t="array" aca="1" ref="I1697" ca="1">IFERROR(_FV(STable[[#This Row],[Security Name]],"P/E",TRUE),0)</f>
        <v>19.318300000000001</v>
      </c>
      <c r="J1697" s="17" cm="1">
        <f t="array" aca="1" ref="J1697" ca="1">IFERROR(_FV(STable[[#This Row],[Security Name]],"Beta"),0)</f>
        <v>0.85940000000000005</v>
      </c>
    </row>
    <row r="1698" spans="1:10" x14ac:dyDescent="0.3">
      <c r="A1698" t="s">
        <v>2033</v>
      </c>
      <c r="B1698" t="e" vm="1697">
        <v>#VALUE!</v>
      </c>
      <c r="C1698" t="s">
        <v>3635</v>
      </c>
      <c r="D1698" t="s">
        <v>3761</v>
      </c>
      <c r="E1698">
        <v>6798</v>
      </c>
      <c r="F1698" cm="1">
        <f t="array" aca="1" ref="F1698" ca="1">IFERROR(_FV(STable[[#This Row],[Security Name]],"Market cap",TRUE),_FV(STable[[#This Row],[Security Name]],"Volume average",TRUE)*STable[[#This Row],[Price]])</f>
        <v>5703222954</v>
      </c>
      <c r="G1698" s="4" cm="1">
        <f t="array" aca="1" ref="G1698" ca="1">_FV(STable[[#This Row],[Security Name]],"Price")</f>
        <v>22.22</v>
      </c>
      <c r="H1698" s="1" cm="1">
        <f t="array" aca="1" ref="H1698" ca="1">IFERROR(_FV(STable[[#This Row],[Security Name]],"Change (%)",TRUE),0)</f>
        <v>1.3224E-2</v>
      </c>
      <c r="I1698" s="17" cm="1">
        <f t="array" aca="1" ref="I1698" ca="1">IFERROR(_FV(STable[[#This Row],[Security Name]],"P/E",TRUE),0)</f>
        <v>0</v>
      </c>
      <c r="J1698" s="17" cm="1">
        <f t="array" aca="1" ref="J1698" ca="1">IFERROR(_FV(STable[[#This Row],[Security Name]],"Beta"),0)</f>
        <v>2.1634000000000002</v>
      </c>
    </row>
    <row r="1699" spans="1:10" x14ac:dyDescent="0.3">
      <c r="A1699" t="s">
        <v>1183</v>
      </c>
      <c r="B1699" t="e" vm="1698">
        <v>#VALUE!</v>
      </c>
      <c r="C1699" t="s">
        <v>3635</v>
      </c>
      <c r="D1699" t="s">
        <v>3761</v>
      </c>
      <c r="E1699">
        <v>6798</v>
      </c>
      <c r="F1699" cm="1">
        <f t="array" aca="1" ref="F1699" ca="1">IFERROR(_FV(STable[[#This Row],[Security Name]],"Market cap",TRUE),_FV(STable[[#This Row],[Security Name]],"Volume average",TRUE)*STable[[#This Row],[Price]])</f>
        <v>8572908324</v>
      </c>
      <c r="G1699" s="4" cm="1">
        <f t="array" aca="1" ref="G1699" ca="1">_FV(STable[[#This Row],[Security Name]],"Price")</f>
        <v>45.06</v>
      </c>
      <c r="H1699" s="1" cm="1">
        <f t="array" aca="1" ref="H1699" ca="1">IFERROR(_FV(STable[[#This Row],[Security Name]],"Change (%)",TRUE),0)</f>
        <v>7.378E-3</v>
      </c>
      <c r="I1699" s="17" cm="1">
        <f t="array" aca="1" ref="I1699" ca="1">IFERROR(_FV(STable[[#This Row],[Security Name]],"P/E",TRUE),0)</f>
        <v>21.755500000000001</v>
      </c>
      <c r="J1699" s="17" cm="1">
        <f t="array" aca="1" ref="J1699" ca="1">IFERROR(_FV(STable[[#This Row],[Security Name]],"Beta"),0)</f>
        <v>0.83120000000000005</v>
      </c>
    </row>
    <row r="1700" spans="1:10" x14ac:dyDescent="0.3">
      <c r="A1700" t="s">
        <v>1907</v>
      </c>
      <c r="B1700" t="e" vm="1699">
        <v>#VALUE!</v>
      </c>
      <c r="C1700" t="s">
        <v>3635</v>
      </c>
      <c r="D1700" t="s">
        <v>3761</v>
      </c>
      <c r="E1700">
        <v>6798</v>
      </c>
      <c r="F1700" cm="1">
        <f t="array" aca="1" ref="F1700" ca="1">IFERROR(_FV(STable[[#This Row],[Security Name]],"Market cap",TRUE),_FV(STable[[#This Row],[Security Name]],"Volume average",TRUE)*STable[[#This Row],[Price]])</f>
        <v>2026277922</v>
      </c>
      <c r="G1700" s="4" cm="1">
        <f t="array" aca="1" ref="G1700" ca="1">_FV(STable[[#This Row],[Security Name]],"Price")</f>
        <v>20.835000000000001</v>
      </c>
      <c r="H1700" s="1" cm="1">
        <f t="array" aca="1" ref="H1700" ca="1">IFERROR(_FV(STable[[#This Row],[Security Name]],"Change (%)",TRUE),0)</f>
        <v>2.0823000000000001E-2</v>
      </c>
      <c r="I1700" s="17" cm="1">
        <f t="array" aca="1" ref="I1700" ca="1">IFERROR(_FV(STable[[#This Row],[Security Name]],"P/E",TRUE),0)</f>
        <v>250.42070000000001</v>
      </c>
      <c r="J1700" s="17" cm="1">
        <f t="array" aca="1" ref="J1700" ca="1">IFERROR(_FV(STable[[#This Row],[Security Name]],"Beta"),0)</f>
        <v>0.85599999999999998</v>
      </c>
    </row>
    <row r="1701" spans="1:10" x14ac:dyDescent="0.3">
      <c r="A1701" t="s">
        <v>987</v>
      </c>
      <c r="B1701" t="e" vm="1700">
        <v>#VALUE!</v>
      </c>
      <c r="C1701" t="s">
        <v>3635</v>
      </c>
      <c r="D1701" t="s">
        <v>3761</v>
      </c>
      <c r="E1701">
        <v>6798</v>
      </c>
      <c r="F1701" cm="1">
        <f t="array" aca="1" ref="F1701" ca="1">IFERROR(_FV(STable[[#This Row],[Security Name]],"Market cap",TRUE),_FV(STable[[#This Row],[Security Name]],"Volume average",TRUE)*STable[[#This Row],[Price]])</f>
        <v>60819090384</v>
      </c>
      <c r="G1701" s="4" cm="1">
        <f t="array" aca="1" ref="G1701" ca="1">_FV(STable[[#This Row],[Security Name]],"Price")</f>
        <v>65.224999999999994</v>
      </c>
      <c r="H1701" s="1" cm="1">
        <f t="array" aca="1" ref="H1701" ca="1">IFERROR(_FV(STable[[#This Row],[Security Name]],"Change (%)",TRUE),0)</f>
        <v>9.0500000000000008E-3</v>
      </c>
      <c r="I1701" s="17" cm="1">
        <f t="array" aca="1" ref="I1701" ca="1">IFERROR(_FV(STable[[#This Row],[Security Name]],"P/E",TRUE),0)</f>
        <v>56.020800000000001</v>
      </c>
      <c r="J1701" s="17" cm="1">
        <f t="array" aca="1" ref="J1701" ca="1">IFERROR(_FV(STable[[#This Row],[Security Name]],"Beta"),0)</f>
        <v>0.77229999999999999</v>
      </c>
    </row>
    <row r="1702" spans="1:10" x14ac:dyDescent="0.3">
      <c r="A1702" t="s">
        <v>1413</v>
      </c>
      <c r="B1702" t="e" vm="1701">
        <v>#VALUE!</v>
      </c>
      <c r="C1702" t="s">
        <v>3635</v>
      </c>
      <c r="D1702" t="s">
        <v>3761</v>
      </c>
      <c r="E1702">
        <v>6798</v>
      </c>
      <c r="F1702" cm="1">
        <f t="array" aca="1" ref="F1702" ca="1">IFERROR(_FV(STable[[#This Row],[Security Name]],"Market cap",TRUE),_FV(STable[[#This Row],[Security Name]],"Volume average",TRUE)*STable[[#This Row],[Price]])</f>
        <v>4981971120</v>
      </c>
      <c r="G1702" s="4" cm="1">
        <f t="array" aca="1" ref="G1702" ca="1">_FV(STable[[#This Row],[Security Name]],"Price")</f>
        <v>39.549999999999997</v>
      </c>
      <c r="H1702" s="1" cm="1">
        <f t="array" aca="1" ref="H1702" ca="1">IFERROR(_FV(STable[[#This Row],[Security Name]],"Change (%)",TRUE),0)</f>
        <v>1.7493999999999999E-2</v>
      </c>
      <c r="I1702" s="17" cm="1">
        <f t="array" aca="1" ref="I1702" ca="1">IFERROR(_FV(STable[[#This Row],[Security Name]],"P/E",TRUE),0)</f>
        <v>44.638800000000003</v>
      </c>
      <c r="J1702" s="17" cm="1">
        <f t="array" aca="1" ref="J1702" ca="1">IFERROR(_FV(STable[[#This Row],[Security Name]],"Beta"),0)</f>
        <v>0.52310000000000001</v>
      </c>
    </row>
    <row r="1703" spans="1:10" x14ac:dyDescent="0.3">
      <c r="A1703" t="s">
        <v>927</v>
      </c>
      <c r="B1703" t="e" vm="1702">
        <v>#VALUE!</v>
      </c>
      <c r="C1703" t="s">
        <v>3635</v>
      </c>
      <c r="D1703" t="s">
        <v>3761</v>
      </c>
      <c r="E1703">
        <v>6798</v>
      </c>
      <c r="F1703" cm="1">
        <f t="array" aca="1" ref="F1703" ca="1">IFERROR(_FV(STable[[#This Row],[Security Name]],"Market cap",TRUE),_FV(STable[[#This Row],[Security Name]],"Volume average",TRUE)*STable[[#This Row],[Price]])</f>
        <v>14801377473</v>
      </c>
      <c r="G1703" s="4" cm="1">
        <f t="array" aca="1" ref="G1703" ca="1">_FV(STable[[#This Row],[Security Name]],"Price")</f>
        <v>80.844999999999999</v>
      </c>
      <c r="H1703" s="1" cm="1">
        <f t="array" aca="1" ref="H1703" ca="1">IFERROR(_FV(STable[[#This Row],[Security Name]],"Change (%)",TRUE),0)</f>
        <v>1.5002999999999999E-2</v>
      </c>
      <c r="I1703" s="17" cm="1">
        <f t="array" aca="1" ref="I1703" ca="1">IFERROR(_FV(STable[[#This Row],[Security Name]],"P/E",TRUE),0)</f>
        <v>28.738800000000001</v>
      </c>
      <c r="J1703" s="17" cm="1">
        <f t="array" aca="1" ref="J1703" ca="1">IFERROR(_FV(STable[[#This Row],[Security Name]],"Beta"),0)</f>
        <v>0.88380000000000003</v>
      </c>
    </row>
    <row r="1704" spans="1:10" x14ac:dyDescent="0.3">
      <c r="A1704" t="s">
        <v>2090</v>
      </c>
      <c r="B1704" t="e" vm="1703">
        <v>#VALUE!</v>
      </c>
      <c r="C1704" t="s">
        <v>3635</v>
      </c>
      <c r="D1704" t="s">
        <v>3761</v>
      </c>
      <c r="E1704">
        <v>6798</v>
      </c>
      <c r="F1704" cm="1">
        <f t="array" aca="1" ref="F1704" ca="1">IFERROR(_FV(STable[[#This Row],[Security Name]],"Market cap",TRUE),_FV(STable[[#This Row],[Security Name]],"Volume average",TRUE)*STable[[#This Row],[Price]])</f>
        <v>290448405</v>
      </c>
      <c r="G1704" s="4" cm="1">
        <f t="array" aca="1" ref="G1704" ca="1">_FV(STable[[#This Row],[Security Name]],"Price")</f>
        <v>5.5350000000000001</v>
      </c>
      <c r="H1704" s="1" cm="1">
        <f t="array" aca="1" ref="H1704" ca="1">IFERROR(_FV(STable[[#This Row],[Security Name]],"Change (%)",TRUE),0)</f>
        <v>1.5596E-2</v>
      </c>
      <c r="I1704" s="17" cm="1">
        <f t="array" aca="1" ref="I1704" ca="1">IFERROR(_FV(STable[[#This Row],[Security Name]],"P/E",TRUE),0)</f>
        <v>1.6483000000000001</v>
      </c>
      <c r="J1704" s="17" cm="1">
        <f t="array" aca="1" ref="J1704" ca="1">IFERROR(_FV(STable[[#This Row],[Security Name]],"Beta"),0)</f>
        <v>1.0365</v>
      </c>
    </row>
    <row r="1705" spans="1:10" x14ac:dyDescent="0.3">
      <c r="A1705" t="s">
        <v>1537</v>
      </c>
      <c r="B1705" t="e" vm="1704">
        <v>#VALUE!</v>
      </c>
      <c r="C1705" t="s">
        <v>3635</v>
      </c>
      <c r="D1705" t="s">
        <v>3761</v>
      </c>
      <c r="E1705">
        <v>6798</v>
      </c>
      <c r="F1705" cm="1">
        <f t="array" aca="1" ref="F1705" ca="1">IFERROR(_FV(STable[[#This Row],[Security Name]],"Market cap",TRUE),_FV(STable[[#This Row],[Security Name]],"Volume average",TRUE)*STable[[#This Row],[Price]])</f>
        <v>4238903340</v>
      </c>
      <c r="G1705" s="4" cm="1">
        <f t="array" aca="1" ref="G1705" ca="1">_FV(STable[[#This Row],[Security Name]],"Price")</f>
        <v>37.01</v>
      </c>
      <c r="H1705" s="1" cm="1">
        <f t="array" aca="1" ref="H1705" ca="1">IFERROR(_FV(STable[[#This Row],[Security Name]],"Change (%)",TRUE),0)</f>
        <v>1.8157E-2</v>
      </c>
      <c r="I1705" s="17" cm="1">
        <f t="array" aca="1" ref="I1705" ca="1">IFERROR(_FV(STable[[#This Row],[Security Name]],"P/E",TRUE),0)</f>
        <v>37.308500000000002</v>
      </c>
      <c r="J1705" s="17" cm="1">
        <f t="array" aca="1" ref="J1705" ca="1">IFERROR(_FV(STable[[#This Row],[Security Name]],"Beta"),0)</f>
        <v>1.1353</v>
      </c>
    </row>
    <row r="1706" spans="1:10" x14ac:dyDescent="0.3">
      <c r="A1706" t="s">
        <v>372</v>
      </c>
      <c r="B1706" t="e" vm="1705">
        <v>#VALUE!</v>
      </c>
      <c r="C1706" t="s">
        <v>3635</v>
      </c>
      <c r="D1706" t="s">
        <v>3761</v>
      </c>
      <c r="E1706">
        <v>6798</v>
      </c>
      <c r="F1706" cm="1">
        <f t="array" aca="1" ref="F1706" ca="1">IFERROR(_FV(STable[[#This Row],[Security Name]],"Market cap",TRUE),_FV(STable[[#This Row],[Security Name]],"Volume average",TRUE)*STable[[#This Row],[Price]])</f>
        <v>67048668480</v>
      </c>
      <c r="G1706" s="4" cm="1">
        <f t="array" aca="1" ref="G1706" ca="1">_FV(STable[[#This Row],[Security Name]],"Price")</f>
        <v>206.4</v>
      </c>
      <c r="H1706" s="1" cm="1">
        <f t="array" aca="1" ref="H1706" ca="1">IFERROR(_FV(STable[[#This Row],[Security Name]],"Change (%)",TRUE),0)</f>
        <v>2.5081000000000003E-2</v>
      </c>
      <c r="I1706" s="17" cm="1">
        <f t="array" aca="1" ref="I1706" ca="1">IFERROR(_FV(STable[[#This Row],[Security Name]],"P/E",TRUE),0)</f>
        <v>14.5626</v>
      </c>
      <c r="J1706" s="17" cm="1">
        <f t="array" aca="1" ref="J1706" ca="1">IFERROR(_FV(STable[[#This Row],[Security Name]],"Beta"),0)</f>
        <v>1.3864000000000001</v>
      </c>
    </row>
    <row r="1707" spans="1:10" x14ac:dyDescent="0.3">
      <c r="A1707" t="s">
        <v>1930</v>
      </c>
      <c r="B1707" t="e" vm="1706">
        <v>#VALUE!</v>
      </c>
      <c r="C1707" t="s">
        <v>3635</v>
      </c>
      <c r="D1707" t="s">
        <v>34</v>
      </c>
      <c r="E1707">
        <v>6500</v>
      </c>
      <c r="F1707" cm="1">
        <f t="array" aca="1" ref="F1707" ca="1">IFERROR(_FV(STable[[#This Row],[Security Name]],"Market cap",TRUE),_FV(STable[[#This Row],[Security Name]],"Volume average",TRUE)*STable[[#This Row],[Price]])</f>
        <v>2770141872</v>
      </c>
      <c r="G1707" s="4" cm="1">
        <f t="array" aca="1" ref="G1707" ca="1">_FV(STable[[#This Row],[Security Name]],"Price")</f>
        <v>21.99</v>
      </c>
      <c r="H1707" s="1" cm="1">
        <f t="array" aca="1" ref="H1707" ca="1">IFERROR(_FV(STable[[#This Row],[Security Name]],"Change (%)",TRUE),0)</f>
        <v>1.057E-2</v>
      </c>
      <c r="I1707" s="17" cm="1">
        <f t="array" aca="1" ref="I1707" ca="1">IFERROR(_FV(STable[[#This Row],[Security Name]],"P/E",TRUE),0)</f>
        <v>29.580300000000001</v>
      </c>
      <c r="J1707" s="17" cm="1">
        <f t="array" aca="1" ref="J1707" ca="1">IFERROR(_FV(STable[[#This Row],[Security Name]],"Beta"),0)</f>
        <v>1.0166999999999999</v>
      </c>
    </row>
    <row r="1708" spans="1:10" x14ac:dyDescent="0.3">
      <c r="A1708" t="s">
        <v>2744</v>
      </c>
      <c r="B1708" t="e" vm="1707">
        <v>#VALUE!</v>
      </c>
      <c r="C1708" t="s">
        <v>3635</v>
      </c>
      <c r="D1708" t="s">
        <v>3761</v>
      </c>
      <c r="E1708">
        <v>6798</v>
      </c>
      <c r="F1708" cm="1">
        <f t="array" aca="1" ref="F1708" ca="1">IFERROR(_FV(STable[[#This Row],[Security Name]],"Market cap",TRUE),_FV(STable[[#This Row],[Security Name]],"Volume average",TRUE)*STable[[#This Row],[Price]])</f>
        <v>1250690</v>
      </c>
      <c r="G1708" s="4" cm="1">
        <f t="array" aca="1" ref="G1708" ca="1">_FV(STable[[#This Row],[Security Name]],"Price")</f>
        <v>0.68979999999999997</v>
      </c>
      <c r="H1708" s="1" cm="1">
        <f t="array" aca="1" ref="H1708" ca="1">IFERROR(_FV(STable[[#This Row],[Security Name]],"Change (%)",TRUE),0)</f>
        <v>-8.0389000000000002E-2</v>
      </c>
      <c r="I1708" s="17" cm="1">
        <f t="array" aca="1" ref="I1708" ca="1">IFERROR(_FV(STable[[#This Row],[Security Name]],"P/E",TRUE),0)</f>
        <v>3.9149999999999998E-6</v>
      </c>
      <c r="J1708" s="17" cm="1">
        <f t="array" aca="1" ref="J1708" ca="1">IFERROR(_FV(STable[[#This Row],[Security Name]],"Beta"),0)</f>
        <v>1.2877000000000001</v>
      </c>
    </row>
    <row r="1709" spans="1:10" x14ac:dyDescent="0.3">
      <c r="A1709" t="s">
        <v>2204</v>
      </c>
      <c r="B1709" t="e" vm="1708">
        <v>#VALUE!</v>
      </c>
      <c r="C1709" t="s">
        <v>3635</v>
      </c>
      <c r="D1709" t="s">
        <v>3761</v>
      </c>
      <c r="E1709">
        <v>6798</v>
      </c>
      <c r="F1709" cm="1">
        <f t="array" aca="1" ref="F1709" ca="1">IFERROR(_FV(STable[[#This Row],[Security Name]],"Market cap",TRUE),_FV(STable[[#This Row],[Security Name]],"Volume average",TRUE)*STable[[#This Row],[Price]])</f>
        <v>973401981</v>
      </c>
      <c r="G1709" s="4" cm="1">
        <f t="array" aca="1" ref="G1709" ca="1">_FV(STable[[#This Row],[Security Name]],"Price")</f>
        <v>18.940000000000001</v>
      </c>
      <c r="H1709" s="1" cm="1">
        <f t="array" aca="1" ref="H1709" ca="1">IFERROR(_FV(STable[[#This Row],[Security Name]],"Change (%)",TRUE),0)</f>
        <v>5.2829999999999999E-4</v>
      </c>
      <c r="I1709" s="17" cm="1">
        <f t="array" aca="1" ref="I1709" ca="1">IFERROR(_FV(STable[[#This Row],[Security Name]],"P/E",TRUE),0)</f>
        <v>22.190999999999999</v>
      </c>
      <c r="J1709" s="17" cm="1">
        <f t="array" aca="1" ref="J1709" ca="1">IFERROR(_FV(STable[[#This Row],[Security Name]],"Beta"),0)</f>
        <v>0.79500000000000004</v>
      </c>
    </row>
    <row r="1710" spans="1:10" x14ac:dyDescent="0.3">
      <c r="A1710" t="s">
        <v>2047</v>
      </c>
      <c r="B1710" t="e" vm="1709">
        <v>#VALUE!</v>
      </c>
      <c r="C1710" t="s">
        <v>3635</v>
      </c>
      <c r="D1710" t="s">
        <v>3761</v>
      </c>
      <c r="E1710">
        <v>6798</v>
      </c>
      <c r="F1710" cm="1">
        <f t="array" aca="1" ref="F1710" ca="1">IFERROR(_FV(STable[[#This Row],[Security Name]],"Market cap",TRUE),_FV(STable[[#This Row],[Security Name]],"Volume average",TRUE)*STable[[#This Row],[Price]])</f>
        <v>2024212386</v>
      </c>
      <c r="G1710" s="4" cm="1">
        <f t="array" aca="1" ref="G1710" ca="1">_FV(STable[[#This Row],[Security Name]],"Price")</f>
        <v>20.47</v>
      </c>
      <c r="H1710" s="1" cm="1">
        <f t="array" aca="1" ref="H1710" ca="1">IFERROR(_FV(STable[[#This Row],[Security Name]],"Change (%)",TRUE),0)</f>
        <v>1.2364E-2</v>
      </c>
      <c r="I1710" s="17" cm="1">
        <f t="array" aca="1" ref="I1710" ca="1">IFERROR(_FV(STable[[#This Row],[Security Name]],"P/E",TRUE),0)</f>
        <v>18.821300000000001</v>
      </c>
      <c r="J1710" s="17" cm="1">
        <f t="array" aca="1" ref="J1710" ca="1">IFERROR(_FV(STable[[#This Row],[Security Name]],"Beta"),0)</f>
        <v>0.68110000000000004</v>
      </c>
    </row>
    <row r="1711" spans="1:10" x14ac:dyDescent="0.3">
      <c r="A1711" t="s">
        <v>2136</v>
      </c>
      <c r="B1711" t="e" vm="1710">
        <v>#VALUE!</v>
      </c>
      <c r="C1711" t="s">
        <v>3635</v>
      </c>
      <c r="D1711" t="s">
        <v>3836</v>
      </c>
      <c r="E1711">
        <v>1520</v>
      </c>
      <c r="F1711" cm="1">
        <f t="array" aca="1" ref="F1711" ca="1">IFERROR(_FV(STable[[#This Row],[Security Name]],"Market cap",TRUE),_FV(STable[[#This Row],[Security Name]],"Volume average",TRUE)*STable[[#This Row],[Price]])</f>
        <v>2485607729</v>
      </c>
      <c r="G1711" s="4" cm="1">
        <f t="array" aca="1" ref="G1711" ca="1">_FV(STable[[#This Row],[Security Name]],"Price")</f>
        <v>18.73</v>
      </c>
      <c r="H1711" s="1" cm="1">
        <f t="array" aca="1" ref="H1711" ca="1">IFERROR(_FV(STable[[#This Row],[Security Name]],"Change (%)",TRUE),0)</f>
        <v>3.1387999999999999E-2</v>
      </c>
      <c r="I1711" s="17" cm="1">
        <f t="array" aca="1" ref="I1711" ca="1">IFERROR(_FV(STable[[#This Row],[Security Name]],"P/E",TRUE),0)</f>
        <v>10.292299999999999</v>
      </c>
      <c r="J1711" s="17" cm="1">
        <f t="array" aca="1" ref="J1711" ca="1">IFERROR(_FV(STable[[#This Row],[Security Name]],"Beta"),0)</f>
        <v>0.81640000000000001</v>
      </c>
    </row>
    <row r="1712" spans="1:10" x14ac:dyDescent="0.3">
      <c r="A1712" t="s">
        <v>1154</v>
      </c>
      <c r="B1712" t="e" vm="1711">
        <v>#VALUE!</v>
      </c>
      <c r="C1712" t="s">
        <v>3635</v>
      </c>
      <c r="D1712" t="s">
        <v>3761</v>
      </c>
      <c r="E1712">
        <v>6798</v>
      </c>
      <c r="F1712" cm="1">
        <f t="array" aca="1" ref="F1712" ca="1">IFERROR(_FV(STable[[#This Row],[Security Name]],"Market cap",TRUE),_FV(STable[[#This Row],[Security Name]],"Volume average",TRUE)*STable[[#This Row],[Price]])</f>
        <v>9090016650</v>
      </c>
      <c r="G1712" s="4" cm="1">
        <f t="array" aca="1" ref="G1712" ca="1">_FV(STable[[#This Row],[Security Name]],"Price")</f>
        <v>39.875</v>
      </c>
      <c r="H1712" s="1" cm="1">
        <f t="array" aca="1" ref="H1712" ca="1">IFERROR(_FV(STable[[#This Row],[Security Name]],"Change (%)",TRUE),0)</f>
        <v>1.9820999999999998E-2</v>
      </c>
      <c r="I1712" s="17" cm="1">
        <f t="array" aca="1" ref="I1712" ca="1">IFERROR(_FV(STable[[#This Row],[Security Name]],"P/E",TRUE),0)</f>
        <v>27.379200000000001</v>
      </c>
      <c r="J1712" s="17" cm="1">
        <f t="array" aca="1" ref="J1712" ca="1">IFERROR(_FV(STable[[#This Row],[Security Name]],"Beta"),0)</f>
        <v>1.1019000000000001</v>
      </c>
    </row>
    <row r="1713" spans="1:10" x14ac:dyDescent="0.3">
      <c r="A1713" t="s">
        <v>362</v>
      </c>
      <c r="B1713" t="e" vm="1712">
        <v>#VALUE!</v>
      </c>
      <c r="C1713" t="s">
        <v>3635</v>
      </c>
      <c r="D1713" t="s">
        <v>3761</v>
      </c>
      <c r="E1713">
        <v>6798</v>
      </c>
      <c r="F1713" cm="1">
        <f t="array" aca="1" ref="F1713" ca="1">IFERROR(_FV(STable[[#This Row],[Security Name]],"Market cap",TRUE),_FV(STable[[#This Row],[Security Name]],"Volume average",TRUE)*STable[[#This Row],[Price]])</f>
        <v>30743990961</v>
      </c>
      <c r="G1713" s="4" cm="1">
        <f t="array" aca="1" ref="G1713" ca="1">_FV(STable[[#This Row],[Security Name]],"Price")</f>
        <v>145.57</v>
      </c>
      <c r="H1713" s="1" cm="1">
        <f t="array" aca="1" ref="H1713" ca="1">IFERROR(_FV(STable[[#This Row],[Security Name]],"Change (%)",TRUE),0)</f>
        <v>2.7746E-2</v>
      </c>
      <c r="I1713" s="17" cm="1">
        <f t="array" aca="1" ref="I1713" ca="1">IFERROR(_FV(STable[[#This Row],[Security Name]],"P/E",TRUE),0)</f>
        <v>31.725000000000001</v>
      </c>
      <c r="J1713" s="17" cm="1">
        <f t="array" aca="1" ref="J1713" ca="1">IFERROR(_FV(STable[[#This Row],[Security Name]],"Beta"),0)</f>
        <v>1.2444</v>
      </c>
    </row>
    <row r="1714" spans="1:10" x14ac:dyDescent="0.3">
      <c r="A1714" t="s">
        <v>1269</v>
      </c>
      <c r="B1714" t="e" vm="1713">
        <v>#VALUE!</v>
      </c>
      <c r="C1714" t="s">
        <v>3635</v>
      </c>
      <c r="D1714" t="s">
        <v>3761</v>
      </c>
      <c r="E1714">
        <v>6798</v>
      </c>
      <c r="F1714" cm="1">
        <f t="array" aca="1" ref="F1714" ca="1">IFERROR(_FV(STable[[#This Row],[Security Name]],"Market cap",TRUE),_FV(STable[[#This Row],[Security Name]],"Volume average",TRUE)*STable[[#This Row],[Price]])</f>
        <v>3346991786</v>
      </c>
      <c r="G1714" s="4" cm="1">
        <f t="array" aca="1" ref="G1714" ca="1">_FV(STable[[#This Row],[Security Name]],"Price")</f>
        <v>43.39</v>
      </c>
      <c r="H1714" s="1" cm="1">
        <f t="array" aca="1" ref="H1714" ca="1">IFERROR(_FV(STable[[#This Row],[Security Name]],"Change (%)",TRUE),0)</f>
        <v>2.7955000000000001E-2</v>
      </c>
      <c r="I1714" s="17" cm="1">
        <f t="array" aca="1" ref="I1714" ca="1">IFERROR(_FV(STable[[#This Row],[Security Name]],"P/E",TRUE),0)</f>
        <v>62.820300000000003</v>
      </c>
      <c r="J1714" s="17" cm="1">
        <f t="array" aca="1" ref="J1714" ca="1">IFERROR(_FV(STable[[#This Row],[Security Name]],"Beta"),0)</f>
        <v>1.1003000000000001</v>
      </c>
    </row>
    <row r="1715" spans="1:10" x14ac:dyDescent="0.3">
      <c r="A1715" t="s">
        <v>135</v>
      </c>
      <c r="B1715" t="e" vm="1714">
        <v>#VALUE!</v>
      </c>
      <c r="C1715" t="s">
        <v>3635</v>
      </c>
      <c r="D1715" t="s">
        <v>3761</v>
      </c>
      <c r="E1715">
        <v>6798</v>
      </c>
      <c r="F1715" cm="1">
        <f t="array" aca="1" ref="F1715" ca="1">IFERROR(_FV(STable[[#This Row],[Security Name]],"Market cap",TRUE),_FV(STable[[#This Row],[Security Name]],"Volume average",TRUE)*STable[[#This Row],[Price]])</f>
        <v>54451466037</v>
      </c>
      <c r="G1715" s="4" cm="1">
        <f t="array" aca="1" ref="G1715" ca="1">_FV(STable[[#This Row],[Security Name]],"Price")</f>
        <v>310.19</v>
      </c>
      <c r="H1715" s="1" cm="1">
        <f t="array" aca="1" ref="H1715" ca="1">IFERROR(_FV(STable[[#This Row],[Security Name]],"Change (%)",TRUE),0)</f>
        <v>2.8003999999999998E-2</v>
      </c>
      <c r="I1715" s="17" cm="1">
        <f t="array" aca="1" ref="I1715" ca="1">IFERROR(_FV(STable[[#This Row],[Security Name]],"P/E",TRUE),0)</f>
        <v>34.396000000000001</v>
      </c>
      <c r="J1715" s="17" cm="1">
        <f t="array" aca="1" ref="J1715" ca="1">IFERROR(_FV(STable[[#This Row],[Security Name]],"Beta"),0)</f>
        <v>1.0188999999999999</v>
      </c>
    </row>
    <row r="1716" spans="1:10" x14ac:dyDescent="0.3">
      <c r="A1716" t="s">
        <v>2710</v>
      </c>
      <c r="B1716" t="e" vm="1715">
        <v>#VALUE!</v>
      </c>
      <c r="C1716" t="s">
        <v>3635</v>
      </c>
      <c r="D1716" t="s">
        <v>3761</v>
      </c>
      <c r="E1716">
        <v>6798</v>
      </c>
      <c r="F1716" cm="1">
        <f t="array" aca="1" ref="F1716" ca="1">IFERROR(_FV(STable[[#This Row],[Security Name]],"Market cap",TRUE),_FV(STable[[#This Row],[Security Name]],"Volume average",TRUE)*STable[[#This Row],[Price]])</f>
        <v>59960890</v>
      </c>
      <c r="G1716" s="4" cm="1">
        <f t="array" aca="1" ref="G1716" ca="1">_FV(STable[[#This Row],[Security Name]],"Price")</f>
        <v>5.2873000000000001</v>
      </c>
      <c r="H1716" s="1" cm="1">
        <f t="array" aca="1" ref="H1716" ca="1">IFERROR(_FV(STable[[#This Row],[Security Name]],"Change (%)",TRUE),0)</f>
        <v>-1.3563E-2</v>
      </c>
      <c r="I1716" s="17" cm="1">
        <f t="array" aca="1" ref="I1716" ca="1">IFERROR(_FV(STable[[#This Row],[Security Name]],"P/E",TRUE),0)</f>
        <v>33.8063</v>
      </c>
      <c r="J1716" s="17" cm="1">
        <f t="array" aca="1" ref="J1716" ca="1">IFERROR(_FV(STable[[#This Row],[Security Name]],"Beta"),0)</f>
        <v>1.4E-3</v>
      </c>
    </row>
    <row r="1717" spans="1:10" x14ac:dyDescent="0.3">
      <c r="A1717" t="s">
        <v>1306</v>
      </c>
      <c r="B1717" t="e" vm="1716">
        <v>#VALUE!</v>
      </c>
      <c r="C1717" t="s">
        <v>3635</v>
      </c>
      <c r="D1717" t="s">
        <v>3761</v>
      </c>
      <c r="E1717">
        <v>6798</v>
      </c>
      <c r="F1717" cm="1">
        <f t="array" aca="1" ref="F1717" ca="1">IFERROR(_FV(STable[[#This Row],[Security Name]],"Market cap",TRUE),_FV(STable[[#This Row],[Security Name]],"Volume average",TRUE)*STable[[#This Row],[Price]])</f>
        <v>11166712081</v>
      </c>
      <c r="G1717" s="4" cm="1">
        <f t="array" aca="1" ref="G1717" ca="1">_FV(STable[[#This Row],[Security Name]],"Price")</f>
        <v>30.695</v>
      </c>
      <c r="H1717" s="1" cm="1">
        <f t="array" aca="1" ref="H1717" ca="1">IFERROR(_FV(STable[[#This Row],[Security Name]],"Change (%)",TRUE),0)</f>
        <v>2.4532999999999999E-2</v>
      </c>
      <c r="I1717" s="17" cm="1">
        <f t="array" aca="1" ref="I1717" ca="1">IFERROR(_FV(STable[[#This Row],[Security Name]],"P/E",TRUE),0)</f>
        <v>26.0105</v>
      </c>
      <c r="J1717" s="17" cm="1">
        <f t="array" aca="1" ref="J1717" ca="1">IFERROR(_FV(STable[[#This Row],[Security Name]],"Beta"),0)</f>
        <v>0.78720000000000001</v>
      </c>
    </row>
    <row r="1718" spans="1:10" x14ac:dyDescent="0.3">
      <c r="A1718" t="s">
        <v>1929</v>
      </c>
      <c r="B1718" t="e" vm="1717">
        <v>#VALUE!</v>
      </c>
      <c r="C1718" t="s">
        <v>3635</v>
      </c>
      <c r="D1718" t="s">
        <v>3761</v>
      </c>
      <c r="E1718">
        <v>6798</v>
      </c>
      <c r="F1718" cm="1">
        <f t="array" aca="1" ref="F1718" ca="1">IFERROR(_FV(STable[[#This Row],[Security Name]],"Market cap",TRUE),_FV(STable[[#This Row],[Security Name]],"Volume average",TRUE)*STable[[#This Row],[Price]])</f>
        <v>46135068</v>
      </c>
      <c r="G1718" s="4" cm="1">
        <f t="array" aca="1" ref="G1718" ca="1">_FV(STable[[#This Row],[Security Name]],"Price")</f>
        <v>11.214</v>
      </c>
      <c r="H1718" s="1" cm="1">
        <f t="array" aca="1" ref="H1718" ca="1">IFERROR(_FV(STable[[#This Row],[Security Name]],"Change (%)",TRUE),0)</f>
        <v>-1.2851999999999999E-2</v>
      </c>
      <c r="I1718" s="17" cm="1">
        <f t="array" ref="I1718">IFERROR(_FV(STable[[#This Row],[Security Name]],"P/E",TRUE),0)</f>
        <v>0</v>
      </c>
      <c r="J1718" s="17" cm="1">
        <f t="array" aca="1" ref="J1718" ca="1">IFERROR(_FV(STable[[#This Row],[Security Name]],"Beta"),0)</f>
        <v>0.61240000000000006</v>
      </c>
    </row>
    <row r="1719" spans="1:10" x14ac:dyDescent="0.3">
      <c r="A1719" t="s">
        <v>883</v>
      </c>
      <c r="B1719" t="e" vm="1718">
        <v>#VALUE!</v>
      </c>
      <c r="C1719" t="s">
        <v>3635</v>
      </c>
      <c r="D1719" t="s">
        <v>3761</v>
      </c>
      <c r="E1719">
        <v>6798</v>
      </c>
      <c r="F1719" cm="1">
        <f t="array" aca="1" ref="F1719" ca="1">IFERROR(_FV(STable[[#This Row],[Security Name]],"Market cap",TRUE),_FV(STable[[#This Row],[Security Name]],"Volume average",TRUE)*STable[[#This Row],[Price]])</f>
        <v>12649897348</v>
      </c>
      <c r="G1719" s="4" cm="1">
        <f t="array" aca="1" ref="G1719" ca="1">_FV(STable[[#This Row],[Security Name]],"Price")</f>
        <v>65.23</v>
      </c>
      <c r="H1719" s="1" cm="1">
        <f t="array" aca="1" ref="H1719" ca="1">IFERROR(_FV(STable[[#This Row],[Security Name]],"Change (%)",TRUE),0)</f>
        <v>1.4937000000000001E-2</v>
      </c>
      <c r="I1719" s="17" cm="1">
        <f t="array" aca="1" ref="I1719" ca="1">IFERROR(_FV(STable[[#This Row],[Security Name]],"P/E",TRUE),0)</f>
        <v>32.496400000000001</v>
      </c>
      <c r="J1719" s="17" cm="1">
        <f t="array" aca="1" ref="J1719" ca="1">IFERROR(_FV(STable[[#This Row],[Security Name]],"Beta"),0)</f>
        <v>0.73540000000000005</v>
      </c>
    </row>
    <row r="1720" spans="1:10" x14ac:dyDescent="0.3">
      <c r="A1720" t="s">
        <v>1332</v>
      </c>
      <c r="B1720" t="e" vm="1719">
        <v>#VALUE!</v>
      </c>
      <c r="C1720" t="s">
        <v>3635</v>
      </c>
      <c r="D1720" t="s">
        <v>4238</v>
      </c>
      <c r="E1720">
        <v>6510</v>
      </c>
      <c r="F1720" cm="1">
        <f t="array" aca="1" ref="F1720" ca="1">IFERROR(_FV(STable[[#This Row],[Security Name]],"Market cap",TRUE),_FV(STable[[#This Row],[Security Name]],"Volume average",TRUE)*STable[[#This Row],[Price]])</f>
        <v>16158066929</v>
      </c>
      <c r="G1720" s="4" cm="1">
        <f t="array" aca="1" ref="G1720" ca="1">_FV(STable[[#This Row],[Security Name]],"Price")</f>
        <v>26.954999999999998</v>
      </c>
      <c r="H1720" s="1" cm="1">
        <f t="array" aca="1" ref="H1720" ca="1">IFERROR(_FV(STable[[#This Row],[Security Name]],"Change (%)",TRUE),0)</f>
        <v>2.6075000000000001E-2</v>
      </c>
      <c r="I1720" s="17" cm="1">
        <f t="array" aca="1" ref="I1720" ca="1">IFERROR(_FV(STable[[#This Row],[Security Name]],"P/E",TRUE),0)</f>
        <v>28.160299999999999</v>
      </c>
      <c r="J1720" s="17" cm="1">
        <f t="array" aca="1" ref="J1720" ca="1">IFERROR(_FV(STable[[#This Row],[Security Name]],"Beta"),0)</f>
        <v>0.79530000000000001</v>
      </c>
    </row>
    <row r="1721" spans="1:10" x14ac:dyDescent="0.3">
      <c r="A1721" t="s">
        <v>463</v>
      </c>
      <c r="B1721" t="e" vm="1720">
        <v>#VALUE!</v>
      </c>
      <c r="C1721" t="s">
        <v>3635</v>
      </c>
      <c r="D1721" t="s">
        <v>3761</v>
      </c>
      <c r="E1721">
        <v>6798</v>
      </c>
      <c r="F1721" cm="1">
        <f t="array" aca="1" ref="F1721" ca="1">IFERROR(_FV(STable[[#This Row],[Security Name]],"Market cap",TRUE),_FV(STable[[#This Row],[Security Name]],"Volume average",TRUE)*STable[[#This Row],[Price]])</f>
        <v>16025918445</v>
      </c>
      <c r="G1721" s="4" cm="1">
        <f t="array" aca="1" ref="G1721" ca="1">_FV(STable[[#This Row],[Security Name]],"Price")</f>
        <v>130.05000000000001</v>
      </c>
      <c r="H1721" s="1" cm="1">
        <f t="array" aca="1" ref="H1721" ca="1">IFERROR(_FV(STable[[#This Row],[Security Name]],"Change (%)",TRUE),0)</f>
        <v>1.4193000000000001E-2</v>
      </c>
      <c r="I1721" s="17" cm="1">
        <f t="array" aca="1" ref="I1721" ca="1">IFERROR(_FV(STable[[#This Row],[Security Name]],"P/E",TRUE),0)</f>
        <v>0</v>
      </c>
      <c r="J1721" s="17" cm="1">
        <f t="array" aca="1" ref="J1721" ca="1">IFERROR(_FV(STable[[#This Row],[Security Name]],"Beta"),0)</f>
        <v>0.85640000000000005</v>
      </c>
    </row>
    <row r="1722" spans="1:10" x14ac:dyDescent="0.3">
      <c r="A1722" t="s">
        <v>2014</v>
      </c>
      <c r="B1722" t="e" vm="1721">
        <v>#VALUE!</v>
      </c>
      <c r="C1722" t="s">
        <v>3635</v>
      </c>
      <c r="D1722" t="s">
        <v>3761</v>
      </c>
      <c r="E1722">
        <v>6798</v>
      </c>
      <c r="F1722" cm="1">
        <f t="array" aca="1" ref="F1722" ca="1">IFERROR(_FV(STable[[#This Row],[Security Name]],"Market cap",TRUE),_FV(STable[[#This Row],[Security Name]],"Volume average",TRUE)*STable[[#This Row],[Price]])</f>
        <v>1323700988</v>
      </c>
      <c r="G1722" s="4" cm="1">
        <f t="array" aca="1" ref="G1722" ca="1">_FV(STable[[#This Row],[Security Name]],"Price")</f>
        <v>15.57</v>
      </c>
      <c r="H1722" s="1" cm="1">
        <f t="array" aca="1" ref="H1722" ca="1">IFERROR(_FV(STable[[#This Row],[Security Name]],"Change (%)",TRUE),0)</f>
        <v>2.7723000000000001E-2</v>
      </c>
      <c r="I1722" s="17" cm="1">
        <f t="array" aca="1" ref="I1722" ca="1">IFERROR(_FV(STable[[#This Row],[Security Name]],"P/E",TRUE),0)</f>
        <v>212.70490000000001</v>
      </c>
      <c r="J1722" s="17" cm="1">
        <f t="array" aca="1" ref="J1722" ca="1">IFERROR(_FV(STable[[#This Row],[Security Name]],"Beta"),0)</f>
        <v>0.98040000000000005</v>
      </c>
    </row>
    <row r="1723" spans="1:10" x14ac:dyDescent="0.3">
      <c r="A1723" t="s">
        <v>697</v>
      </c>
      <c r="B1723" t="e" vm="1722">
        <v>#VALUE!</v>
      </c>
      <c r="C1723" t="s">
        <v>3635</v>
      </c>
      <c r="D1723" t="s">
        <v>4233</v>
      </c>
      <c r="E1723">
        <v>6794</v>
      </c>
      <c r="F1723" cm="1">
        <f t="array" aca="1" ref="F1723" ca="1">IFERROR(_FV(STable[[#This Row],[Security Name]],"Market cap",TRUE),_FV(STable[[#This Row],[Security Name]],"Volume average",TRUE)*STable[[#This Row],[Price]])</f>
        <v>6176648716</v>
      </c>
      <c r="G1723" s="4" cm="1">
        <f t="array" aca="1" ref="G1723" ca="1">_FV(STable[[#This Row],[Security Name]],"Price")</f>
        <v>64.650000000000006</v>
      </c>
      <c r="H1723" s="1" cm="1">
        <f t="array" aca="1" ref="H1723" ca="1">IFERROR(_FV(STable[[#This Row],[Security Name]],"Change (%)",TRUE),0)</f>
        <v>9.5250000000000005E-3</v>
      </c>
      <c r="I1723" s="17" cm="1">
        <f t="array" aca="1" ref="I1723" ca="1">IFERROR(_FV(STable[[#This Row],[Security Name]],"P/E",TRUE),0)</f>
        <v>26.103300000000001</v>
      </c>
      <c r="J1723" s="17" cm="1">
        <f t="array" aca="1" ref="J1723" ca="1">IFERROR(_FV(STable[[#This Row],[Security Name]],"Beta"),0)</f>
        <v>0.87129999999999996</v>
      </c>
    </row>
    <row r="1724" spans="1:10" x14ac:dyDescent="0.3">
      <c r="A1724" t="s">
        <v>256</v>
      </c>
      <c r="B1724" t="e" vm="1723">
        <v>#VALUE!</v>
      </c>
      <c r="C1724" t="s">
        <v>3635</v>
      </c>
      <c r="D1724" t="s">
        <v>3761</v>
      </c>
      <c r="E1724">
        <v>6798</v>
      </c>
      <c r="F1724" cm="1">
        <f t="array" aca="1" ref="F1724" ca="1">IFERROR(_FV(STable[[#This Row],[Security Name]],"Market cap",TRUE),_FV(STable[[#This Row],[Security Name]],"Volume average",TRUE)*STable[[#This Row],[Price]])</f>
        <v>85035592183</v>
      </c>
      <c r="G1724" s="4" cm="1">
        <f t="array" aca="1" ref="G1724" ca="1">_FV(STable[[#This Row],[Security Name]],"Price")</f>
        <v>182.33500000000001</v>
      </c>
      <c r="H1724" s="1" cm="1">
        <f t="array" aca="1" ref="H1724" ca="1">IFERROR(_FV(STable[[#This Row],[Security Name]],"Change (%)",TRUE),0)</f>
        <v>2.0913000000000001E-2</v>
      </c>
      <c r="I1724" s="17" cm="1">
        <f t="array" aca="1" ref="I1724" ca="1">IFERROR(_FV(STable[[#This Row],[Security Name]],"P/E",TRUE),0)</f>
        <v>33.7864</v>
      </c>
      <c r="J1724" s="17" cm="1">
        <f t="array" aca="1" ref="J1724" ca="1">IFERROR(_FV(STable[[#This Row],[Security Name]],"Beta"),0)</f>
        <v>0.90410000000000001</v>
      </c>
    </row>
    <row r="1725" spans="1:10" x14ac:dyDescent="0.3">
      <c r="A1725" t="s">
        <v>589</v>
      </c>
      <c r="B1725" t="e" vm="1724">
        <v>#VALUE!</v>
      </c>
      <c r="C1725" t="s">
        <v>3635</v>
      </c>
      <c r="D1725" t="s">
        <v>3761</v>
      </c>
      <c r="E1725">
        <v>6798</v>
      </c>
      <c r="F1725" cm="1">
        <f t="array" aca="1" ref="F1725" ca="1">IFERROR(_FV(STable[[#This Row],[Security Name]],"Market cap",TRUE),_FV(STable[[#This Row],[Security Name]],"Volume average",TRUE)*STable[[#This Row],[Price]])</f>
        <v>38638142578</v>
      </c>
      <c r="G1725" s="4" cm="1">
        <f t="array" aca="1" ref="G1725" ca="1">_FV(STable[[#This Row],[Security Name]],"Price")</f>
        <v>88.545000000000002</v>
      </c>
      <c r="H1725" s="1" cm="1">
        <f t="array" aca="1" ref="H1725" ca="1">IFERROR(_FV(STable[[#This Row],[Security Name]],"Change (%)",TRUE),0)</f>
        <v>1.9282000000000001E-2</v>
      </c>
      <c r="I1725" s="17" cm="1">
        <f t="array" aca="1" ref="I1725" ca="1">IFERROR(_FV(STable[[#This Row],[Security Name]],"P/E",TRUE),0)</f>
        <v>35.081200000000003</v>
      </c>
      <c r="J1725" s="17" cm="1">
        <f t="array" aca="1" ref="J1725" ca="1">IFERROR(_FV(STable[[#This Row],[Security Name]],"Beta"),0)</f>
        <v>0.94699999999999995</v>
      </c>
    </row>
    <row r="1726" spans="1:10" x14ac:dyDescent="0.3">
      <c r="A1726" t="s">
        <v>242</v>
      </c>
      <c r="B1726" t="e" vm="1725">
        <v>#VALUE!</v>
      </c>
      <c r="C1726" t="s">
        <v>3635</v>
      </c>
      <c r="D1726" t="s">
        <v>3761</v>
      </c>
      <c r="E1726">
        <v>6798</v>
      </c>
      <c r="F1726" cm="1">
        <f t="array" aca="1" ref="F1726" ca="1">IFERROR(_FV(STable[[#This Row],[Security Name]],"Market cap",TRUE),_FV(STable[[#This Row],[Security Name]],"Volume average",TRUE)*STable[[#This Row],[Price]])</f>
        <v>23651915200</v>
      </c>
      <c r="G1726" s="4" cm="1">
        <f t="array" aca="1" ref="G1726" ca="1">_FV(STable[[#This Row],[Security Name]],"Price")</f>
        <v>223</v>
      </c>
      <c r="H1726" s="1" cm="1">
        <f t="array" aca="1" ref="H1726" ca="1">IFERROR(_FV(STable[[#This Row],[Security Name]],"Change (%)",TRUE),0)</f>
        <v>5.5920000000000006E-3</v>
      </c>
      <c r="I1726" s="17" cm="1">
        <f t="array" aca="1" ref="I1726" ca="1">IFERROR(_FV(STable[[#This Row],[Security Name]],"P/E",TRUE),0)</f>
        <v>22.732099999999999</v>
      </c>
      <c r="J1726" s="17" cm="1">
        <f t="array" aca="1" ref="J1726" ca="1">IFERROR(_FV(STable[[#This Row],[Security Name]],"Beta"),0)</f>
        <v>1</v>
      </c>
    </row>
    <row r="1727" spans="1:10" x14ac:dyDescent="0.3">
      <c r="A1727" t="s">
        <v>1470</v>
      </c>
      <c r="B1727" t="e" vm="1726">
        <v>#VALUE!</v>
      </c>
      <c r="C1727" t="s">
        <v>3635</v>
      </c>
      <c r="D1727" t="s">
        <v>3761</v>
      </c>
      <c r="E1727">
        <v>6798</v>
      </c>
      <c r="F1727" cm="1">
        <f t="array" aca="1" ref="F1727" ca="1">IFERROR(_FV(STable[[#This Row],[Security Name]],"Market cap",TRUE),_FV(STable[[#This Row],[Security Name]],"Volume average",TRUE)*STable[[#This Row],[Price]])</f>
        <v>3640147280</v>
      </c>
      <c r="G1727" s="4" cm="1">
        <f t="array" aca="1" ref="G1727" ca="1">_FV(STable[[#This Row],[Security Name]],"Price")</f>
        <v>21.32</v>
      </c>
      <c r="H1727" s="1" cm="1">
        <f t="array" aca="1" ref="H1727" ca="1">IFERROR(_FV(STable[[#This Row],[Security Name]],"Change (%)",TRUE),0)</f>
        <v>1.379E-2</v>
      </c>
      <c r="I1727" s="17" cm="1">
        <f t="array" aca="1" ref="I1727" ca="1">IFERROR(_FV(STable[[#This Row],[Security Name]],"P/E",TRUE),0)</f>
        <v>49.7898</v>
      </c>
      <c r="J1727" s="17" cm="1">
        <f t="array" aca="1" ref="J1727" ca="1">IFERROR(_FV(STable[[#This Row],[Security Name]],"Beta"),0)</f>
        <v>0.94169999999999998</v>
      </c>
    </row>
    <row r="1728" spans="1:10" x14ac:dyDescent="0.3">
      <c r="A1728" t="s">
        <v>1443</v>
      </c>
      <c r="B1728" t="e" vm="1727">
        <v>#VALUE!</v>
      </c>
      <c r="C1728" t="s">
        <v>3635</v>
      </c>
      <c r="D1728" t="s">
        <v>3761</v>
      </c>
      <c r="E1728">
        <v>6798</v>
      </c>
      <c r="F1728" cm="1">
        <f t="array" aca="1" ref="F1728" ca="1">IFERROR(_FV(STable[[#This Row],[Security Name]],"Market cap",TRUE),_FV(STable[[#This Row],[Security Name]],"Volume average",TRUE)*STable[[#This Row],[Price]])</f>
        <v>18105379686</v>
      </c>
      <c r="G1728" s="4" cm="1">
        <f t="array" aca="1" ref="G1728" ca="1">_FV(STable[[#This Row],[Security Name]],"Price")</f>
        <v>25.11</v>
      </c>
      <c r="H1728" s="1" cm="1">
        <f t="array" aca="1" ref="H1728" ca="1">IFERROR(_FV(STable[[#This Row],[Security Name]],"Change (%)",TRUE),0)</f>
        <v>3.0788000000000003E-2</v>
      </c>
      <c r="I1728" s="17" cm="1">
        <f t="array" aca="1" ref="I1728" ca="1">IFERROR(_FV(STable[[#This Row],[Security Name]],"P/E",TRUE),0)</f>
        <v>56.0867</v>
      </c>
      <c r="J1728" s="17" cm="1">
        <f t="array" aca="1" ref="J1728" ca="1">IFERROR(_FV(STable[[#This Row],[Security Name]],"Beta"),0)</f>
        <v>0.92969999999999997</v>
      </c>
    </row>
    <row r="1729" spans="1:10" x14ac:dyDescent="0.3">
      <c r="A1729" t="s">
        <v>2269</v>
      </c>
      <c r="B1729" t="e" vm="1728">
        <v>#VALUE!</v>
      </c>
      <c r="C1729" t="s">
        <v>3609</v>
      </c>
      <c r="D1729" t="s">
        <v>4211</v>
      </c>
      <c r="E1729">
        <v>7370</v>
      </c>
      <c r="F1729" cm="1">
        <f t="array" aca="1" ref="F1729" ca="1">IFERROR(_FV(STable[[#This Row],[Security Name]],"Market cap",TRUE),_FV(STable[[#This Row],[Security Name]],"Volume average",TRUE)*STable[[#This Row],[Price]])</f>
        <v>1984288678</v>
      </c>
      <c r="G1729" s="4" cm="1">
        <f t="array" aca="1" ref="G1729" ca="1">_FV(STable[[#This Row],[Security Name]],"Price")</f>
        <v>13.744999999999999</v>
      </c>
      <c r="H1729" s="1" cm="1">
        <f t="array" aca="1" ref="H1729" ca="1">IFERROR(_FV(STable[[#This Row],[Security Name]],"Change (%)",TRUE),0)</f>
        <v>7.698E-3</v>
      </c>
      <c r="I1729" s="17" cm="1">
        <f t="array" aca="1" ref="I1729" ca="1">IFERROR(_FV(STable[[#This Row],[Security Name]],"P/E",TRUE),0)</f>
        <v>15.433400000000001</v>
      </c>
      <c r="J1729" s="17" cm="1">
        <f t="array" aca="1" ref="J1729" ca="1">IFERROR(_FV(STable[[#This Row],[Security Name]],"Beta"),0)</f>
        <v>2.4272999999999998</v>
      </c>
    </row>
    <row r="1730" spans="1:10" x14ac:dyDescent="0.3">
      <c r="A1730" t="s">
        <v>2234</v>
      </c>
      <c r="B1730" t="e" vm="1729">
        <v>#VALUE!</v>
      </c>
      <c r="C1730" t="s">
        <v>3609</v>
      </c>
      <c r="D1730" t="s">
        <v>3881</v>
      </c>
      <c r="E1730">
        <v>7371</v>
      </c>
      <c r="F1730" cm="1">
        <f t="array" aca="1" ref="F1730" ca="1">IFERROR(_FV(STable[[#This Row],[Security Name]],"Market cap",TRUE),_FV(STable[[#This Row],[Security Name]],"Volume average",TRUE)*STable[[#This Row],[Price]])</f>
        <v>414148269</v>
      </c>
      <c r="G1730" s="4" cm="1">
        <f t="array" aca="1" ref="G1730" ca="1">_FV(STable[[#This Row],[Security Name]],"Price")</f>
        <v>10.53</v>
      </c>
      <c r="H1730" s="1" cm="1">
        <f t="array" aca="1" ref="H1730" ca="1">IFERROR(_FV(STable[[#This Row],[Security Name]],"Change (%)",TRUE),0)</f>
        <v>5.7310000000000009E-3</v>
      </c>
      <c r="I1730" s="17" cm="1">
        <f t="array" aca="1" ref="I1730" ca="1">IFERROR(_FV(STable[[#This Row],[Security Name]],"P/E",TRUE),0)</f>
        <v>0</v>
      </c>
      <c r="J1730" s="17" cm="1">
        <f t="array" aca="1" ref="J1730" ca="1">IFERROR(_FV(STable[[#This Row],[Security Name]],"Beta"),0)</f>
        <v>1.3492</v>
      </c>
    </row>
    <row r="1731" spans="1:10" x14ac:dyDescent="0.3">
      <c r="A1731" t="s">
        <v>1688</v>
      </c>
      <c r="B1731" t="e" vm="1730">
        <v>#VALUE!</v>
      </c>
      <c r="C1731" t="s">
        <v>3609</v>
      </c>
      <c r="D1731" t="s">
        <v>4211</v>
      </c>
      <c r="E1731">
        <v>7370</v>
      </c>
      <c r="F1731" cm="1">
        <f t="array" aca="1" ref="F1731" ca="1">IFERROR(_FV(STable[[#This Row],[Security Name]],"Market cap",TRUE),_FV(STable[[#This Row],[Security Name]],"Volume average",TRUE)*STable[[#This Row],[Price]])</f>
        <v>457175062</v>
      </c>
      <c r="G1731" s="4" cm="1">
        <f t="array" aca="1" ref="G1731" ca="1">_FV(STable[[#This Row],[Security Name]],"Price")</f>
        <v>9.7949999999999999</v>
      </c>
      <c r="H1731" s="1" cm="1">
        <f t="array" aca="1" ref="H1731" ca="1">IFERROR(_FV(STable[[#This Row],[Security Name]],"Change (%)",TRUE),0)</f>
        <v>5.107E-4</v>
      </c>
      <c r="I1731" s="17" cm="1">
        <f t="array" aca="1" ref="I1731" ca="1">IFERROR(_FV(STable[[#This Row],[Security Name]],"P/E",TRUE),0)</f>
        <v>0</v>
      </c>
      <c r="J1731" s="17" cm="1">
        <f t="array" aca="1" ref="J1731" ca="1">IFERROR(_FV(STable[[#This Row],[Security Name]],"Beta"),0)</f>
        <v>1.5442</v>
      </c>
    </row>
    <row r="1732" spans="1:10" x14ac:dyDescent="0.3">
      <c r="A1732" t="s">
        <v>625</v>
      </c>
      <c r="B1732" t="e" vm="1731">
        <v>#VALUE!</v>
      </c>
      <c r="C1732" t="s">
        <v>3609</v>
      </c>
      <c r="D1732" t="s">
        <v>4211</v>
      </c>
      <c r="E1732">
        <v>7370</v>
      </c>
      <c r="F1732" cm="1">
        <f t="array" aca="1" ref="F1732" ca="1">IFERROR(_FV(STable[[#This Row],[Security Name]],"Market cap",TRUE),_FV(STable[[#This Row],[Security Name]],"Volume average",TRUE)*STable[[#This Row],[Price]])</f>
        <v>10532541209</v>
      </c>
      <c r="G1732" s="4" cm="1">
        <f t="array" aca="1" ref="G1732" ca="1">_FV(STable[[#This Row],[Security Name]],"Price")</f>
        <v>22.405000000000001</v>
      </c>
      <c r="H1732" s="1" cm="1">
        <f t="array" aca="1" ref="H1732" ca="1">IFERROR(_FV(STable[[#This Row],[Security Name]],"Change (%)",TRUE),0)</f>
        <v>-1.5598000000000001E-2</v>
      </c>
      <c r="I1732" s="17" cm="1">
        <f t="array" aca="1" ref="I1732" ca="1">IFERROR(_FV(STable[[#This Row],[Security Name]],"P/E",TRUE),0)</f>
        <v>24.7761</v>
      </c>
      <c r="J1732" s="17" cm="1">
        <f t="array" aca="1" ref="J1732" ca="1">IFERROR(_FV(STable[[#This Row],[Security Name]],"Beta"),0)</f>
        <v>1.1043000000000001</v>
      </c>
    </row>
    <row r="1733" spans="1:10" x14ac:dyDescent="0.3">
      <c r="A1733" t="s">
        <v>1451</v>
      </c>
      <c r="B1733" t="e" vm="1732">
        <v>#VALUE!</v>
      </c>
      <c r="C1733" t="s">
        <v>3609</v>
      </c>
      <c r="D1733" t="s">
        <v>4234</v>
      </c>
      <c r="E1733">
        <v>4822</v>
      </c>
      <c r="F1733" cm="1">
        <f t="array" aca="1" ref="F1733" ca="1">IFERROR(_FV(STable[[#This Row],[Security Name]],"Market cap",TRUE),_FV(STable[[#This Row],[Security Name]],"Volume average",TRUE)*STable[[#This Row],[Price]])</f>
        <v>912133400</v>
      </c>
      <c r="G1733" s="4" cm="1">
        <f t="array" aca="1" ref="G1733" ca="1">_FV(STable[[#This Row],[Security Name]],"Price")</f>
        <v>25.54</v>
      </c>
      <c r="H1733" s="1" cm="1">
        <f t="array" aca="1" ref="H1733" ca="1">IFERROR(_FV(STable[[#This Row],[Security Name]],"Change (%)",TRUE),0)</f>
        <v>-4.5589999999999999E-2</v>
      </c>
      <c r="I1733" s="17" cm="1">
        <f t="array" ref="I1733">IFERROR(_FV(STable[[#This Row],[Security Name]],"P/E",TRUE),0)</f>
        <v>0</v>
      </c>
      <c r="J1733" s="17" cm="1">
        <f t="array" aca="1" ref="J1733" ca="1">IFERROR(_FV(STable[[#This Row],[Security Name]],"Beta"),0)</f>
        <v>1.0417000000000001</v>
      </c>
    </row>
    <row r="1734" spans="1:10" x14ac:dyDescent="0.3">
      <c r="A1734" t="s">
        <v>665</v>
      </c>
      <c r="B1734" t="e" vm="1733">
        <v>#VALUE!</v>
      </c>
      <c r="C1734" t="s">
        <v>3609</v>
      </c>
      <c r="D1734" t="s">
        <v>3728</v>
      </c>
      <c r="E1734">
        <v>3510</v>
      </c>
      <c r="F1734" cm="1">
        <f t="array" aca="1" ref="F1734" ca="1">IFERROR(_FV(STable[[#This Row],[Security Name]],"Market cap",TRUE),_FV(STable[[#This Row],[Security Name]],"Volume average",TRUE)*STable[[#This Row],[Price]])</f>
        <v>21498111206</v>
      </c>
      <c r="G1734" s="4" cm="1">
        <f t="array" aca="1" ref="G1734" ca="1">_FV(STable[[#This Row],[Security Name]],"Price")</f>
        <v>234.66499999999999</v>
      </c>
      <c r="H1734" s="1" cm="1">
        <f t="array" aca="1" ref="H1734" ca="1">IFERROR(_FV(STable[[#This Row],[Security Name]],"Change (%)",TRUE),0)</f>
        <v>1.6746E-2</v>
      </c>
      <c r="I1734" s="17" cm="1">
        <f t="array" aca="1" ref="I1734" ca="1">IFERROR(_FV(STable[[#This Row],[Security Name]],"P/E",TRUE),0)</f>
        <v>65.534199999999998</v>
      </c>
      <c r="J1734" s="17" cm="1">
        <f t="array" aca="1" ref="J1734" ca="1">IFERROR(_FV(STable[[#This Row],[Security Name]],"Beta"),0)</f>
        <v>0.8397</v>
      </c>
    </row>
    <row r="1735" spans="1:10" x14ac:dyDescent="0.3">
      <c r="A1735" t="s">
        <v>144</v>
      </c>
      <c r="B1735" t="e" vm="1734">
        <v>#VALUE!</v>
      </c>
      <c r="C1735" t="s">
        <v>3609</v>
      </c>
      <c r="D1735" t="s">
        <v>3759</v>
      </c>
      <c r="E1735">
        <v>3590</v>
      </c>
      <c r="F1735" cm="1">
        <f t="array" aca="1" ref="F1735" ca="1">IFERROR(_FV(STable[[#This Row],[Security Name]],"Market cap",TRUE),_FV(STable[[#This Row],[Security Name]],"Volume average",TRUE)*STable[[#This Row],[Price]])</f>
        <v>27102411217</v>
      </c>
      <c r="G1735" s="4" cm="1">
        <f t="array" aca="1" ref="G1735" ca="1">_FV(STable[[#This Row],[Security Name]],"Price")</f>
        <v>734.34</v>
      </c>
      <c r="H1735" s="1" cm="1">
        <f t="array" aca="1" ref="H1735" ca="1">IFERROR(_FV(STable[[#This Row],[Security Name]],"Change (%)",TRUE),0)</f>
        <v>1.9931000000000001E-2</v>
      </c>
      <c r="I1735" s="17" cm="1">
        <f t="array" aca="1" ref="I1735" ca="1">IFERROR(_FV(STable[[#This Row],[Security Name]],"P/E",TRUE),0)</f>
        <v>57.0503</v>
      </c>
      <c r="J1735" s="17" cm="1">
        <f t="array" aca="1" ref="J1735" ca="1">IFERROR(_FV(STable[[#This Row],[Security Name]],"Beta"),0)</f>
        <v>0.89080000000000004</v>
      </c>
    </row>
    <row r="1736" spans="1:10" x14ac:dyDescent="0.3">
      <c r="A1736" t="s">
        <v>2693</v>
      </c>
      <c r="B1736" t="e" vm="1735">
        <v>#VALUE!</v>
      </c>
      <c r="C1736" t="s">
        <v>3609</v>
      </c>
      <c r="D1736" t="s">
        <v>3881</v>
      </c>
      <c r="E1736">
        <v>7371</v>
      </c>
      <c r="F1736" cm="1">
        <f t="array" aca="1" ref="F1736" ca="1">IFERROR(_FV(STable[[#This Row],[Security Name]],"Market cap",TRUE),_FV(STable[[#This Row],[Security Name]],"Volume average",TRUE)*STable[[#This Row],[Price]])</f>
        <v>386486888</v>
      </c>
      <c r="G1736" s="4" cm="1">
        <f t="array" aca="1" ref="G1736" ca="1">_FV(STable[[#This Row],[Security Name]],"Price")</f>
        <v>21.7392</v>
      </c>
      <c r="H1736" s="1" cm="1">
        <f t="array" aca="1" ref="H1736" ca="1">IFERROR(_FV(STable[[#This Row],[Security Name]],"Change (%)",TRUE),0)</f>
        <v>1.7753000000000001E-2</v>
      </c>
      <c r="I1736" s="17" cm="1">
        <f t="array" aca="1" ref="I1736" ca="1">IFERROR(_FV(STable[[#This Row],[Security Name]],"P/E",TRUE),0)</f>
        <v>20.602</v>
      </c>
      <c r="J1736" s="17" cm="1">
        <f t="array" aca="1" ref="J1736" ca="1">IFERROR(_FV(STable[[#This Row],[Security Name]],"Beta"),0)</f>
        <v>0.7087</v>
      </c>
    </row>
    <row r="1737" spans="1:10" x14ac:dyDescent="0.3">
      <c r="A1737" t="s">
        <v>532</v>
      </c>
      <c r="B1737" t="e" vm="1736">
        <v>#VALUE!</v>
      </c>
      <c r="C1737" t="s">
        <v>3609</v>
      </c>
      <c r="D1737" t="s">
        <v>3634</v>
      </c>
      <c r="E1737">
        <v>3523</v>
      </c>
      <c r="F1737" cm="1">
        <f t="array" aca="1" ref="F1737" ca="1">IFERROR(_FV(STable[[#This Row],[Security Name]],"Market cap",TRUE),_FV(STable[[#This Row],[Security Name]],"Volume average",TRUE)*STable[[#This Row],[Price]])</f>
        <v>8663839904</v>
      </c>
      <c r="G1737" s="4" cm="1">
        <f t="array" aca="1" ref="G1737" ca="1">_FV(STable[[#This Row],[Security Name]],"Price")</f>
        <v>119.66</v>
      </c>
      <c r="H1737" s="1" cm="1">
        <f t="array" aca="1" ref="H1737" ca="1">IFERROR(_FV(STable[[#This Row],[Security Name]],"Change (%)",TRUE),0)</f>
        <v>3.7904E-2</v>
      </c>
      <c r="I1737" s="17" cm="1">
        <f t="array" aca="1" ref="I1737" ca="1">IFERROR(_FV(STable[[#This Row],[Security Name]],"P/E",TRUE),0)</f>
        <v>12.279</v>
      </c>
      <c r="J1737" s="17" cm="1">
        <f t="array" aca="1" ref="J1737" ca="1">IFERROR(_FV(STable[[#This Row],[Security Name]],"Beta"),0)</f>
        <v>1.1192</v>
      </c>
    </row>
    <row r="1738" spans="1:10" x14ac:dyDescent="0.3">
      <c r="A1738" t="s">
        <v>250</v>
      </c>
      <c r="B1738" t="e" vm="1737">
        <v>#VALUE!</v>
      </c>
      <c r="C1738" t="s">
        <v>3609</v>
      </c>
      <c r="D1738" t="s">
        <v>3634</v>
      </c>
      <c r="E1738">
        <v>3523</v>
      </c>
      <c r="F1738" cm="1">
        <f t="array" aca="1" ref="F1738" ca="1">IFERROR(_FV(STable[[#This Row],[Security Name]],"Market cap",TRUE),_FV(STable[[#This Row],[Security Name]],"Volume average",TRUE)*STable[[#This Row],[Price]])</f>
        <v>2098057789</v>
      </c>
      <c r="G1738" s="4" cm="1">
        <f t="array" aca="1" ref="G1738" ca="1">_FV(STable[[#This Row],[Security Name]],"Price")</f>
        <v>172.41499999999999</v>
      </c>
      <c r="H1738" s="1" cm="1">
        <f t="array" aca="1" ref="H1738" ca="1">IFERROR(_FV(STable[[#This Row],[Security Name]],"Change (%)",TRUE),0)</f>
        <v>2.6463E-2</v>
      </c>
      <c r="I1738" s="17" cm="1">
        <f t="array" aca="1" ref="I1738" ca="1">IFERROR(_FV(STable[[#This Row],[Security Name]],"P/E",TRUE),0)</f>
        <v>20.056699999999999</v>
      </c>
      <c r="J1738" s="17" cm="1">
        <f t="array" aca="1" ref="J1738" ca="1">IFERROR(_FV(STable[[#This Row],[Security Name]],"Beta"),0)</f>
        <v>1.1778</v>
      </c>
    </row>
    <row r="1739" spans="1:10" x14ac:dyDescent="0.3">
      <c r="A1739" t="s">
        <v>86</v>
      </c>
      <c r="B1739" t="e" vm="1738">
        <v>#VALUE!</v>
      </c>
      <c r="C1739" t="s">
        <v>3609</v>
      </c>
      <c r="D1739" t="s">
        <v>3634</v>
      </c>
      <c r="E1739">
        <v>3523</v>
      </c>
      <c r="F1739" cm="1">
        <f t="array" aca="1" ref="F1739" ca="1">IFERROR(_FV(STable[[#This Row],[Security Name]],"Market cap",TRUE),_FV(STable[[#This Row],[Security Name]],"Volume average",TRUE)*STable[[#This Row],[Price]])</f>
        <v>159538876745</v>
      </c>
      <c r="G1739" s="4" cm="1">
        <f t="array" aca="1" ref="G1739" ca="1">_FV(STable[[#This Row],[Security Name]],"Price")</f>
        <v>590.65</v>
      </c>
      <c r="H1739" s="1" cm="1">
        <f t="array" aca="1" ref="H1739" ca="1">IFERROR(_FV(STable[[#This Row],[Security Name]],"Change (%)",TRUE),0)</f>
        <v>1.1057999999999998E-2</v>
      </c>
      <c r="I1739" s="17" cm="1">
        <f t="array" aca="1" ref="I1739" ca="1">IFERROR(_FV(STable[[#This Row],[Security Name]],"P/E",TRUE),0)</f>
        <v>33.301000000000002</v>
      </c>
      <c r="J1739" s="17" cm="1">
        <f t="array" aca="1" ref="J1739" ca="1">IFERROR(_FV(STable[[#This Row],[Security Name]],"Beta"),0)</f>
        <v>0.98960000000000004</v>
      </c>
    </row>
    <row r="1740" spans="1:10" x14ac:dyDescent="0.3">
      <c r="A1740" t="s">
        <v>492</v>
      </c>
      <c r="B1740" t="e" vm="1739">
        <v>#VALUE!</v>
      </c>
      <c r="C1740" t="s">
        <v>3609</v>
      </c>
      <c r="D1740" t="s">
        <v>3634</v>
      </c>
      <c r="E1740">
        <v>3523</v>
      </c>
      <c r="F1740" cm="1">
        <f t="array" aca="1" ref="F1740" ca="1">IFERROR(_FV(STable[[#This Row],[Security Name]],"Market cap",TRUE),_FV(STable[[#This Row],[Security Name]],"Volume average",TRUE)*STable[[#This Row],[Price]])</f>
        <v>1138635544</v>
      </c>
      <c r="G1740" s="4" cm="1">
        <f t="array" aca="1" ref="G1740" ca="1">_FV(STable[[#This Row],[Security Name]],"Price")</f>
        <v>109.53</v>
      </c>
      <c r="H1740" s="1" cm="1">
        <f t="array" aca="1" ref="H1740" ca="1">IFERROR(_FV(STable[[#This Row],[Security Name]],"Change (%)",TRUE),0)</f>
        <v>2.9321E-2</v>
      </c>
      <c r="I1740" s="17" cm="1">
        <f t="array" aca="1" ref="I1740" ca="1">IFERROR(_FV(STable[[#This Row],[Security Name]],"P/E",TRUE),0)</f>
        <v>16.216799999999999</v>
      </c>
      <c r="J1740" s="17" cm="1">
        <f t="array" aca="1" ref="J1740" ca="1">IFERROR(_FV(STable[[#This Row],[Security Name]],"Beta"),0)</f>
        <v>0.73950000000000005</v>
      </c>
    </row>
    <row r="1741" spans="1:10" x14ac:dyDescent="0.3">
      <c r="A1741" t="s">
        <v>660</v>
      </c>
      <c r="B1741" t="e" vm="1740">
        <v>#VALUE!</v>
      </c>
      <c r="C1741" t="s">
        <v>3609</v>
      </c>
      <c r="D1741" t="s">
        <v>4024</v>
      </c>
      <c r="E1741">
        <v>3524</v>
      </c>
      <c r="F1741" cm="1">
        <f t="array" aca="1" ref="F1741" ca="1">IFERROR(_FV(STable[[#This Row],[Security Name]],"Market cap",TRUE),_FV(STable[[#This Row],[Security Name]],"Volume average",TRUE)*STable[[#This Row],[Price]])</f>
        <v>9094248430</v>
      </c>
      <c r="G1741" s="4" cm="1">
        <f t="array" aca="1" ref="G1741" ca="1">_FV(STable[[#This Row],[Security Name]],"Price")</f>
        <v>93.82</v>
      </c>
      <c r="H1741" s="1" cm="1">
        <f t="array" aca="1" ref="H1741" ca="1">IFERROR(_FV(STable[[#This Row],[Security Name]],"Change (%)",TRUE),0)</f>
        <v>1.1535999999999999E-2</v>
      </c>
      <c r="I1741" s="17" cm="1">
        <f t="array" aca="1" ref="I1741" ca="1">IFERROR(_FV(STable[[#This Row],[Security Name]],"P/E",TRUE),0)</f>
        <v>28.086500000000001</v>
      </c>
      <c r="J1741" s="17" cm="1">
        <f t="array" aca="1" ref="J1741" ca="1">IFERROR(_FV(STable[[#This Row],[Security Name]],"Beta"),0)</f>
        <v>0.74109999999999998</v>
      </c>
    </row>
    <row r="1742" spans="1:10" x14ac:dyDescent="0.3">
      <c r="A1742" t="s">
        <v>2705</v>
      </c>
      <c r="B1742" t="e" vm="1741">
        <v>#VALUE!</v>
      </c>
      <c r="C1742" t="s">
        <v>3609</v>
      </c>
      <c r="D1742" t="s">
        <v>3997</v>
      </c>
      <c r="E1742">
        <v>4899</v>
      </c>
      <c r="F1742" cm="1">
        <f t="array" aca="1" ref="F1742" ca="1">IFERROR(_FV(STable[[#This Row],[Security Name]],"Market cap",TRUE),_FV(STable[[#This Row],[Security Name]],"Volume average",TRUE)*STable[[#This Row],[Price]])</f>
        <v>32654659296</v>
      </c>
      <c r="G1742" s="4" cm="1">
        <f t="array" aca="1" ref="G1742" ca="1">_FV(STable[[#This Row],[Security Name]],"Price")</f>
        <v>85.48</v>
      </c>
      <c r="H1742" s="1" cm="1">
        <f t="array" aca="1" ref="H1742" ca="1">IFERROR(_FV(STable[[#This Row],[Security Name]],"Change (%)",TRUE),0)</f>
        <v>-6.0039999999999996E-2</v>
      </c>
      <c r="I1742" s="17" cm="1">
        <f t="array" aca="1" ref="I1742" ca="1">IFERROR(_FV(STable[[#This Row],[Security Name]],"P/E",TRUE),0)</f>
        <v>0</v>
      </c>
      <c r="J1742" s="17" cm="1">
        <f t="array" aca="1" ref="J1742" ca="1">IFERROR(_FV(STable[[#This Row],[Security Name]],"Beta"),0)</f>
        <v>2.8565999999999998</v>
      </c>
    </row>
    <row r="1743" spans="1:10" x14ac:dyDescent="0.3">
      <c r="A1743" t="s">
        <v>1387</v>
      </c>
      <c r="B1743" t="e" vm="1742">
        <v>#VALUE!</v>
      </c>
      <c r="C1743" t="s">
        <v>3609</v>
      </c>
      <c r="D1743" t="s">
        <v>4090</v>
      </c>
      <c r="E1743">
        <v>4813</v>
      </c>
      <c r="F1743" cm="1">
        <f t="array" aca="1" ref="F1743" ca="1">IFERROR(_FV(STable[[#This Row],[Security Name]],"Market cap",TRUE),_FV(STable[[#This Row],[Security Name]],"Volume average",TRUE)*STable[[#This Row],[Price]])</f>
        <v>801205705</v>
      </c>
      <c r="G1743" s="4" cm="1">
        <f t="array" aca="1" ref="G1743" ca="1">_FV(STable[[#This Row],[Security Name]],"Price")</f>
        <v>42.77</v>
      </c>
      <c r="H1743" s="1" cm="1">
        <f t="array" aca="1" ref="H1743" ca="1">IFERROR(_FV(STable[[#This Row],[Security Name]],"Change (%)",TRUE),0)</f>
        <v>5.9713000000000002E-2</v>
      </c>
      <c r="I1743" s="17" cm="1">
        <f t="array" aca="1" ref="I1743" ca="1">IFERROR(_FV(STable[[#This Row],[Security Name]],"P/E",TRUE),0)</f>
        <v>9.8308</v>
      </c>
      <c r="J1743" s="17" cm="1">
        <f t="array" aca="1" ref="J1743" ca="1">IFERROR(_FV(STable[[#This Row],[Security Name]],"Beta"),0)</f>
        <v>0.7107</v>
      </c>
    </row>
    <row r="1744" spans="1:10" x14ac:dyDescent="0.3">
      <c r="A1744" t="s">
        <v>1742</v>
      </c>
      <c r="B1744" t="e" vm="1743">
        <v>#VALUE!</v>
      </c>
      <c r="C1744" t="s">
        <v>3609</v>
      </c>
      <c r="D1744" t="s">
        <v>3961</v>
      </c>
      <c r="E1744">
        <v>7372</v>
      </c>
      <c r="F1744" cm="1">
        <f t="array" aca="1" ref="F1744" ca="1">IFERROR(_FV(STable[[#This Row],[Security Name]],"Market cap",TRUE),_FV(STable[[#This Row],[Security Name]],"Volume average",TRUE)*STable[[#This Row],[Price]])</f>
        <v>726092942</v>
      </c>
      <c r="G1744" s="4" cm="1">
        <f t="array" aca="1" ref="G1744" ca="1">_FV(STable[[#This Row],[Security Name]],"Price")</f>
        <v>22.68</v>
      </c>
      <c r="H1744" s="1" cm="1">
        <f t="array" aca="1" ref="H1744" ca="1">IFERROR(_FV(STable[[#This Row],[Security Name]],"Change (%)",TRUE),0)</f>
        <v>0.11067600000000001</v>
      </c>
      <c r="I1744" s="17" cm="1">
        <f t="array" aca="1" ref="I1744" ca="1">IFERROR(_FV(STable[[#This Row],[Security Name]],"P/E",TRUE),0)</f>
        <v>0</v>
      </c>
      <c r="J1744" s="17" cm="1">
        <f t="array" aca="1" ref="J1744" ca="1">IFERROR(_FV(STable[[#This Row],[Security Name]],"Beta"),0)</f>
        <v>2.0480999999999998</v>
      </c>
    </row>
    <row r="1745" spans="1:10" x14ac:dyDescent="0.3">
      <c r="A1745" t="s">
        <v>943</v>
      </c>
      <c r="B1745" t="e" vm="1744">
        <v>#VALUE!</v>
      </c>
      <c r="C1745" t="s">
        <v>3609</v>
      </c>
      <c r="D1745" t="s">
        <v>3997</v>
      </c>
      <c r="E1745">
        <v>4899</v>
      </c>
      <c r="F1745" cm="1">
        <f t="array" aca="1" ref="F1745" ca="1">IFERROR(_FV(STable[[#This Row],[Security Name]],"Market cap",TRUE),_FV(STable[[#This Row],[Security Name]],"Volume average",TRUE)*STable[[#This Row],[Price]])</f>
        <v>1171894200</v>
      </c>
      <c r="G1745" s="4" cm="1">
        <f t="array" aca="1" ref="G1745" ca="1">_FV(STable[[#This Row],[Security Name]],"Price")</f>
        <v>23.39</v>
      </c>
      <c r="H1745" s="1" cm="1">
        <f t="array" aca="1" ref="H1745" ca="1">IFERROR(_FV(STable[[#This Row],[Security Name]],"Change (%)",TRUE),0)</f>
        <v>6.0219999999999996E-3</v>
      </c>
      <c r="I1745" s="17" cm="1">
        <f t="array" aca="1" ref="I1745" ca="1">IFERROR(_FV(STable[[#This Row],[Security Name]],"P/E",TRUE),0)</f>
        <v>0</v>
      </c>
      <c r="J1745" s="17" cm="1">
        <f t="array" aca="1" ref="J1745" ca="1">IFERROR(_FV(STable[[#This Row],[Security Name]],"Beta"),0)</f>
        <v>0.82899999999999996</v>
      </c>
    </row>
    <row r="1746" spans="1:10" x14ac:dyDescent="0.3">
      <c r="A1746" t="s">
        <v>1432</v>
      </c>
      <c r="B1746" t="e" vm="1745">
        <v>#VALUE!</v>
      </c>
      <c r="C1746" t="s">
        <v>3609</v>
      </c>
      <c r="D1746" t="s">
        <v>3997</v>
      </c>
      <c r="E1746">
        <v>4899</v>
      </c>
      <c r="F1746" cm="1">
        <f t="array" aca="1" ref="F1746" ca="1">IFERROR(_FV(STable[[#This Row],[Security Name]],"Market cap",TRUE),_FV(STable[[#This Row],[Security Name]],"Volume average",TRUE)*STable[[#This Row],[Price]])</f>
        <v>4401040340</v>
      </c>
      <c r="G1746" s="4" cm="1">
        <f t="array" aca="1" ref="G1746" ca="1">_FV(STable[[#This Row],[Security Name]],"Price")</f>
        <v>41.63</v>
      </c>
      <c r="H1746" s="1" cm="1">
        <f t="array" aca="1" ref="H1746" ca="1">IFERROR(_FV(STable[[#This Row],[Security Name]],"Change (%)",TRUE),0)</f>
        <v>-4.1003999999999999E-2</v>
      </c>
      <c r="I1746" s="17" cm="1">
        <f t="array" aca="1" ref="I1746" ca="1">IFERROR(_FV(STable[[#This Row],[Security Name]],"P/E",TRUE),0)</f>
        <v>39.133299999999998</v>
      </c>
      <c r="J1746" s="17" cm="1">
        <f t="array" aca="1" ref="J1746" ca="1">IFERROR(_FV(STable[[#This Row],[Security Name]],"Beta"),0)</f>
        <v>0.83069999999999999</v>
      </c>
    </row>
    <row r="1747" spans="1:10" x14ac:dyDescent="0.3">
      <c r="A1747" t="s">
        <v>1936</v>
      </c>
      <c r="B1747" t="e" vm="1746">
        <v>#VALUE!</v>
      </c>
      <c r="C1747" t="s">
        <v>3609</v>
      </c>
      <c r="D1747" t="s">
        <v>4237</v>
      </c>
      <c r="E1747">
        <v>4841</v>
      </c>
      <c r="F1747" cm="1">
        <f t="array" aca="1" ref="F1747" ca="1">IFERROR(_FV(STable[[#This Row],[Security Name]],"Market cap",TRUE),_FV(STable[[#This Row],[Security Name]],"Volume average",TRUE)*STable[[#This Row],[Price]])</f>
        <v>4229737337</v>
      </c>
      <c r="G1747" s="4" cm="1">
        <f t="array" aca="1" ref="G1747" ca="1">_FV(STable[[#This Row],[Security Name]],"Price")</f>
        <v>12.625</v>
      </c>
      <c r="H1747" s="1" cm="1">
        <f t="array" aca="1" ref="H1747" ca="1">IFERROR(_FV(STable[[#This Row],[Security Name]],"Change (%)",TRUE),0)</f>
        <v>3.9620000000000004E-4</v>
      </c>
      <c r="I1747" s="17" cm="1">
        <f t="array" aca="1" ref="I1747" ca="1">IFERROR(_FV(STable[[#This Row],[Security Name]],"P/E",TRUE),0)</f>
        <v>0</v>
      </c>
      <c r="J1747" s="17" cm="1">
        <f t="array" aca="1" ref="J1747" ca="1">IFERROR(_FV(STable[[#This Row],[Security Name]],"Beta"),0)</f>
        <v>1.0617000000000001</v>
      </c>
    </row>
    <row r="1748" spans="1:10" x14ac:dyDescent="0.3">
      <c r="A1748" t="s">
        <v>2458</v>
      </c>
      <c r="B1748" t="e" vm="1747">
        <v>#VALUE!</v>
      </c>
      <c r="C1748" t="s">
        <v>3609</v>
      </c>
      <c r="D1748" t="s">
        <v>4237</v>
      </c>
      <c r="E1748">
        <v>4841</v>
      </c>
      <c r="F1748" cm="1">
        <f t="array" aca="1" ref="F1748" ca="1">IFERROR(_FV(STable[[#This Row],[Security Name]],"Market cap",TRUE),_FV(STable[[#This Row],[Security Name]],"Volume average",TRUE)*STable[[#This Row],[Price]])</f>
        <v>1723301525</v>
      </c>
      <c r="G1748" s="4" cm="1">
        <f t="array" aca="1" ref="G1748" ca="1">_FV(STable[[#This Row],[Security Name]],"Price")</f>
        <v>8.6150000000000002</v>
      </c>
      <c r="H1748" s="1" cm="1">
        <f t="array" aca="1" ref="H1748" ca="1">IFERROR(_FV(STable[[#This Row],[Security Name]],"Change (%)",TRUE),0)</f>
        <v>2.0735E-2</v>
      </c>
      <c r="I1748" s="17" cm="1">
        <f t="array" aca="1" ref="I1748" ca="1">IFERROR(_FV(STable[[#This Row],[Security Name]],"P/E",TRUE),0)</f>
        <v>0</v>
      </c>
      <c r="J1748" s="17" cm="1">
        <f t="array" aca="1" ref="J1748" ca="1">IFERROR(_FV(STable[[#This Row],[Security Name]],"Beta"),0)</f>
        <v>0.80920000000000003</v>
      </c>
    </row>
    <row r="1749" spans="1:10" x14ac:dyDescent="0.3">
      <c r="A1749" t="s">
        <v>2749</v>
      </c>
      <c r="B1749" t="e" vm="1748">
        <v>#VALUE!</v>
      </c>
      <c r="C1749" t="s">
        <v>3609</v>
      </c>
      <c r="D1749" t="s">
        <v>4090</v>
      </c>
      <c r="E1749">
        <v>4813</v>
      </c>
      <c r="F1749" cm="1">
        <f t="array" aca="1" ref="F1749" ca="1">IFERROR(_FV(STable[[#This Row],[Security Name]],"Market cap",TRUE),_FV(STable[[#This Row],[Security Name]],"Volume average",TRUE)*STable[[#This Row],[Price]])</f>
        <v>8813010245</v>
      </c>
      <c r="G1749" s="4" cm="1">
        <f t="array" aca="1" ref="G1749" ca="1">_FV(STable[[#This Row],[Security Name]],"Price")</f>
        <v>8.5549999999999997</v>
      </c>
      <c r="H1749" s="1" cm="1">
        <f t="array" aca="1" ref="H1749" ca="1">IFERROR(_FV(STable[[#This Row],[Security Name]],"Change (%)",TRUE),0)</f>
        <v>5.2880000000000002E-3</v>
      </c>
      <c r="I1749" s="17" cm="1">
        <f t="array" ref="I1749">IFERROR(_FV(STable[[#This Row],[Security Name]],"P/E",TRUE),0)</f>
        <v>0</v>
      </c>
      <c r="J1749" s="17" cm="1">
        <f t="array" aca="1" ref="J1749" ca="1">IFERROR(_FV(STable[[#This Row],[Security Name]],"Beta"),0)</f>
        <v>1.6422000000000001</v>
      </c>
    </row>
    <row r="1750" spans="1:10" x14ac:dyDescent="0.3">
      <c r="A1750" t="s">
        <v>2533</v>
      </c>
      <c r="B1750" t="e" vm="1749">
        <v>#VALUE!</v>
      </c>
      <c r="C1750" t="s">
        <v>3609</v>
      </c>
      <c r="D1750" t="s">
        <v>3997</v>
      </c>
      <c r="E1750">
        <v>4899</v>
      </c>
      <c r="F1750" cm="1">
        <f t="array" aca="1" ref="F1750" ca="1">IFERROR(_FV(STable[[#This Row],[Security Name]],"Market cap",TRUE),_FV(STable[[#This Row],[Security Name]],"Volume average",TRUE)*STable[[#This Row],[Price]])</f>
        <v>2629158316</v>
      </c>
      <c r="G1750" s="4" cm="1">
        <f t="array" aca="1" ref="G1750" ca="1">_FV(STable[[#This Row],[Security Name]],"Price")</f>
        <v>51.4</v>
      </c>
      <c r="H1750" s="1" cm="1">
        <f t="array" aca="1" ref="H1750" ca="1">IFERROR(_FV(STable[[#This Row],[Security Name]],"Change (%)",TRUE),0)</f>
        <v>1.3807E-2</v>
      </c>
      <c r="I1750" s="17" cm="1">
        <f t="array" aca="1" ref="I1750" ca="1">IFERROR(_FV(STable[[#This Row],[Security Name]],"P/E",TRUE),0)</f>
        <v>0</v>
      </c>
      <c r="J1750" s="17" cm="1">
        <f t="array" aca="1" ref="J1750" ca="1">IFERROR(_FV(STable[[#This Row],[Security Name]],"Beta"),0)</f>
        <v>2.0409999999999999</v>
      </c>
    </row>
    <row r="1751" spans="1:10" x14ac:dyDescent="0.3">
      <c r="A1751" t="s">
        <v>1281</v>
      </c>
      <c r="B1751" t="e" vm="1750">
        <v>#VALUE!</v>
      </c>
      <c r="C1751" t="s">
        <v>3609</v>
      </c>
      <c r="D1751" t="s">
        <v>3961</v>
      </c>
      <c r="E1751">
        <v>7372</v>
      </c>
      <c r="F1751" cm="1">
        <f t="array" aca="1" ref="F1751" ca="1">IFERROR(_FV(STable[[#This Row],[Security Name]],"Market cap",TRUE),_FV(STable[[#This Row],[Security Name]],"Volume average",TRUE)*STable[[#This Row],[Price]])</f>
        <v>4556038800</v>
      </c>
      <c r="G1751" s="4" cm="1">
        <f t="array" aca="1" ref="G1751" ca="1">_FV(STable[[#This Row],[Security Name]],"Price")</f>
        <v>44.79</v>
      </c>
      <c r="H1751" s="1" cm="1">
        <f t="array" aca="1" ref="H1751" ca="1">IFERROR(_FV(STable[[#This Row],[Security Name]],"Change (%)",TRUE),0)</f>
        <v>4.6494999999999995E-2</v>
      </c>
      <c r="I1751" s="17" cm="1">
        <f t="array" aca="1" ref="I1751" ca="1">IFERROR(_FV(STable[[#This Row],[Security Name]],"P/E",TRUE),0)</f>
        <v>20.664400000000001</v>
      </c>
      <c r="J1751" s="17" cm="1">
        <f t="array" aca="1" ref="J1751" ca="1">IFERROR(_FV(STable[[#This Row],[Security Name]],"Beta"),0)</f>
        <v>1.0347</v>
      </c>
    </row>
    <row r="1752" spans="1:10" x14ac:dyDescent="0.3">
      <c r="A1752" t="s">
        <v>61</v>
      </c>
      <c r="B1752" t="e" vm="1751">
        <v>#VALUE!</v>
      </c>
      <c r="C1752" t="s">
        <v>3609</v>
      </c>
      <c r="D1752" t="s">
        <v>3961</v>
      </c>
      <c r="E1752">
        <v>7372</v>
      </c>
      <c r="F1752" cm="1">
        <f t="array" aca="1" ref="F1752" ca="1">IFERROR(_FV(STable[[#This Row],[Security Name]],"Market cap",TRUE),_FV(STable[[#This Row],[Security Name]],"Volume average",TRUE)*STable[[#This Row],[Price]])</f>
        <v>98600548000</v>
      </c>
      <c r="G1752" s="4" cm="1">
        <f t="array" aca="1" ref="G1752" ca="1">_FV(STable[[#This Row],[Security Name]],"Price")</f>
        <v>243.94</v>
      </c>
      <c r="H1752" s="1" cm="1">
        <f t="array" aca="1" ref="H1752" ca="1">IFERROR(_FV(STable[[#This Row],[Security Name]],"Change (%)",TRUE),0)</f>
        <v>-1.6985E-2</v>
      </c>
      <c r="I1752" s="17" cm="1">
        <f t="array" aca="1" ref="I1752" ca="1">IFERROR(_FV(STable[[#This Row],[Security Name]],"P/E",TRUE),0)</f>
        <v>14.610799999999999</v>
      </c>
      <c r="J1752" s="17" cm="1">
        <f t="array" aca="1" ref="J1752" ca="1">IFERROR(_FV(STable[[#This Row],[Security Name]],"Beta"),0)</f>
        <v>1.4684999999999999</v>
      </c>
    </row>
    <row r="1753" spans="1:10" x14ac:dyDescent="0.3">
      <c r="A1753" t="s">
        <v>204</v>
      </c>
      <c r="B1753" t="e" vm="1752">
        <v>#VALUE!</v>
      </c>
      <c r="C1753" t="s">
        <v>3609</v>
      </c>
      <c r="D1753" t="s">
        <v>3961</v>
      </c>
      <c r="E1753">
        <v>7372</v>
      </c>
      <c r="F1753" cm="1">
        <f t="array" aca="1" ref="F1753" ca="1">IFERROR(_FV(STable[[#This Row],[Security Name]],"Market cap",TRUE),_FV(STable[[#This Row],[Security Name]],"Volume average",TRUE)*STable[[#This Row],[Price]])</f>
        <v>51146400000</v>
      </c>
      <c r="G1753" s="4" cm="1">
        <f t="array" aca="1" ref="G1753" ca="1">_FV(STable[[#This Row],[Security Name]],"Price")</f>
        <v>242.4</v>
      </c>
      <c r="H1753" s="1" cm="1">
        <f t="array" aca="1" ref="H1753" ca="1">IFERROR(_FV(STable[[#This Row],[Security Name]],"Change (%)",TRUE),0)</f>
        <v>-3.1259999999999999E-3</v>
      </c>
      <c r="I1753" s="17" cm="1">
        <f t="array" aca="1" ref="I1753" ca="1">IFERROR(_FV(STable[[#This Row],[Security Name]],"P/E",TRUE),0)</f>
        <v>46.395899999999997</v>
      </c>
      <c r="J1753" s="17" cm="1">
        <f t="array" aca="1" ref="J1753" ca="1">IFERROR(_FV(STable[[#This Row],[Security Name]],"Beta"),0)</f>
        <v>1.3873</v>
      </c>
    </row>
    <row r="1754" spans="1:10" x14ac:dyDescent="0.3">
      <c r="A1754" t="s">
        <v>1673</v>
      </c>
      <c r="B1754" t="e" vm="1753">
        <v>#VALUE!</v>
      </c>
      <c r="C1754" t="s">
        <v>3609</v>
      </c>
      <c r="D1754" t="s">
        <v>3961</v>
      </c>
      <c r="E1754">
        <v>7372</v>
      </c>
      <c r="F1754" cm="1">
        <f t="array" aca="1" ref="F1754" ca="1">IFERROR(_FV(STable[[#This Row],[Security Name]],"Market cap",TRUE),_FV(STable[[#This Row],[Security Name]],"Volume average",TRUE)*STable[[#This Row],[Price]])</f>
        <v>89311268</v>
      </c>
      <c r="G1754" s="4" cm="1">
        <f t="array" aca="1" ref="G1754" ca="1">_FV(STable[[#This Row],[Security Name]],"Price")</f>
        <v>7.1471999999999998</v>
      </c>
      <c r="H1754" s="1" cm="1">
        <f t="array" aca="1" ref="H1754" ca="1">IFERROR(_FV(STable[[#This Row],[Security Name]],"Change (%)",TRUE),0)</f>
        <v>1.5226999999999999E-2</v>
      </c>
      <c r="I1754" s="17" cm="1">
        <f t="array" aca="1" ref="I1754" ca="1">IFERROR(_FV(STable[[#This Row],[Security Name]],"P/E",TRUE),0)</f>
        <v>0</v>
      </c>
      <c r="J1754" s="17" cm="1">
        <f t="array" aca="1" ref="J1754" ca="1">IFERROR(_FV(STable[[#This Row],[Security Name]],"Beta"),0)</f>
        <v>0.7621</v>
      </c>
    </row>
    <row r="1755" spans="1:10" x14ac:dyDescent="0.3">
      <c r="A1755" t="s">
        <v>594</v>
      </c>
      <c r="B1755" t="e" vm="1754">
        <v>#VALUE!</v>
      </c>
      <c r="C1755" t="s">
        <v>3609</v>
      </c>
      <c r="D1755" t="s">
        <v>3684</v>
      </c>
      <c r="E1755">
        <v>7373</v>
      </c>
      <c r="F1755" cm="1">
        <f t="array" aca="1" ref="F1755" ca="1">IFERROR(_FV(STable[[#This Row],[Security Name]],"Market cap",TRUE),_FV(STable[[#This Row],[Security Name]],"Volume average",TRUE)*STable[[#This Row],[Price]])</f>
        <v>1908409633</v>
      </c>
      <c r="G1755" s="4" cm="1">
        <f t="array" aca="1" ref="G1755" ca="1">_FV(STable[[#This Row],[Security Name]],"Price")</f>
        <v>67.894999999999996</v>
      </c>
      <c r="H1755" s="1" cm="1">
        <f t="array" aca="1" ref="H1755" ca="1">IFERROR(_FV(STable[[#This Row],[Security Name]],"Change (%)",TRUE),0)</f>
        <v>4.215E-3</v>
      </c>
      <c r="I1755" s="17" cm="1">
        <f t="array" aca="1" ref="I1755" ca="1">IFERROR(_FV(STable[[#This Row],[Security Name]],"P/E",TRUE),0)</f>
        <v>63.334899999999998</v>
      </c>
      <c r="J1755" s="17" cm="1">
        <f t="array" aca="1" ref="J1755" ca="1">IFERROR(_FV(STable[[#This Row],[Security Name]],"Beta"),0)</f>
        <v>0.36199999999999999</v>
      </c>
    </row>
    <row r="1756" spans="1:10" x14ac:dyDescent="0.3">
      <c r="A1756" t="s">
        <v>1590</v>
      </c>
      <c r="B1756" t="e" vm="1755">
        <v>#VALUE!</v>
      </c>
      <c r="C1756" t="s">
        <v>3609</v>
      </c>
      <c r="D1756" t="s">
        <v>3961</v>
      </c>
      <c r="E1756">
        <v>7372</v>
      </c>
      <c r="F1756" cm="1">
        <f t="array" aca="1" ref="F1756" ca="1">IFERROR(_FV(STable[[#This Row],[Security Name]],"Market cap",TRUE),_FV(STable[[#This Row],[Security Name]],"Volume average",TRUE)*STable[[#This Row],[Price]])</f>
        <v>1342941090</v>
      </c>
      <c r="G1756" s="4" cm="1">
        <f t="array" aca="1" ref="G1756" ca="1">_FV(STable[[#This Row],[Security Name]],"Price")</f>
        <v>9.2431000000000001</v>
      </c>
      <c r="H1756" s="1" cm="1">
        <f t="array" aca="1" ref="H1756" ca="1">IFERROR(_FV(STable[[#This Row],[Security Name]],"Change (%)",TRUE),0)</f>
        <v>-8.2509999999999997E-3</v>
      </c>
      <c r="I1756" s="17" cm="1">
        <f t="array" aca="1" ref="I1756" ca="1">IFERROR(_FV(STable[[#This Row],[Security Name]],"P/E",TRUE),0)</f>
        <v>0</v>
      </c>
      <c r="J1756" s="17" cm="1">
        <f t="array" aca="1" ref="J1756" ca="1">IFERROR(_FV(STable[[#This Row],[Security Name]],"Beta"),0)</f>
        <v>2.0804999999999998</v>
      </c>
    </row>
    <row r="1757" spans="1:10" x14ac:dyDescent="0.3">
      <c r="A1757" t="s">
        <v>1515</v>
      </c>
      <c r="B1757" t="e" vm="1756">
        <v>#VALUE!</v>
      </c>
      <c r="C1757" t="s">
        <v>3609</v>
      </c>
      <c r="D1757" t="s">
        <v>3961</v>
      </c>
      <c r="E1757">
        <v>7372</v>
      </c>
      <c r="F1757" cm="1">
        <f t="array" aca="1" ref="F1757" ca="1">IFERROR(_FV(STable[[#This Row],[Security Name]],"Market cap",TRUE),_FV(STable[[#This Row],[Security Name]],"Volume average",TRUE)*STable[[#This Row],[Price]])</f>
        <v>1882429030</v>
      </c>
      <c r="G1757" s="4" cm="1">
        <f t="array" aca="1" ref="G1757" ca="1">_FV(STable[[#This Row],[Security Name]],"Price")</f>
        <v>17.59</v>
      </c>
      <c r="H1757" s="1" cm="1">
        <f t="array" aca="1" ref="H1757" ca="1">IFERROR(_FV(STable[[#This Row],[Security Name]],"Change (%)",TRUE),0)</f>
        <v>1.0920000000000001E-2</v>
      </c>
      <c r="I1757" s="17" cm="1">
        <f t="array" aca="1" ref="I1757" ca="1">IFERROR(_FV(STable[[#This Row],[Security Name]],"P/E",TRUE),0)</f>
        <v>0</v>
      </c>
      <c r="J1757" s="17" cm="1">
        <f t="array" aca="1" ref="J1757" ca="1">IFERROR(_FV(STable[[#This Row],[Security Name]],"Beta"),0)</f>
        <v>0.61609999999999998</v>
      </c>
    </row>
    <row r="1758" spans="1:10" x14ac:dyDescent="0.3">
      <c r="A1758" t="s">
        <v>845</v>
      </c>
      <c r="B1758" t="e" vm="1757">
        <v>#VALUE!</v>
      </c>
      <c r="C1758" t="s">
        <v>3609</v>
      </c>
      <c r="D1758" t="s">
        <v>3961</v>
      </c>
      <c r="E1758">
        <v>7372</v>
      </c>
      <c r="F1758" cm="1">
        <f t="array" aca="1" ref="F1758" ca="1">IFERROR(_FV(STable[[#This Row],[Security Name]],"Market cap",TRUE),_FV(STable[[#This Row],[Security Name]],"Volume average",TRUE)*STable[[#This Row],[Price]])</f>
        <v>2301529854</v>
      </c>
      <c r="G1758" s="4" cm="1">
        <f t="array" aca="1" ref="G1758" ca="1">_FV(STable[[#This Row],[Security Name]],"Price")</f>
        <v>46.34</v>
      </c>
      <c r="H1758" s="1" cm="1">
        <f t="array" aca="1" ref="H1758" ca="1">IFERROR(_FV(STable[[#This Row],[Security Name]],"Change (%)",TRUE),0)</f>
        <v>1.6227999999999999E-2</v>
      </c>
      <c r="I1758" s="17" cm="1">
        <f t="array" aca="1" ref="I1758" ca="1">IFERROR(_FV(STable[[#This Row],[Security Name]],"P/E",TRUE),0)</f>
        <v>18.829699999999999</v>
      </c>
      <c r="J1758" s="17" cm="1">
        <f t="array" aca="1" ref="J1758" ca="1">IFERROR(_FV(STable[[#This Row],[Security Name]],"Beta"),0)</f>
        <v>0.83</v>
      </c>
    </row>
    <row r="1759" spans="1:10" x14ac:dyDescent="0.3">
      <c r="A1759" t="s">
        <v>2414</v>
      </c>
      <c r="B1759" t="e" vm="1758">
        <v>#VALUE!</v>
      </c>
      <c r="C1759" t="s">
        <v>3609</v>
      </c>
      <c r="D1759" t="s">
        <v>3961</v>
      </c>
      <c r="E1759">
        <v>7372</v>
      </c>
      <c r="F1759" cm="1">
        <f t="array" aca="1" ref="F1759" ca="1">IFERROR(_FV(STable[[#This Row],[Security Name]],"Market cap",TRUE),_FV(STable[[#This Row],[Security Name]],"Volume average",TRUE)*STable[[#This Row],[Price]])</f>
        <v>933412366</v>
      </c>
      <c r="G1759" s="4" cm="1">
        <f t="array" aca="1" ref="G1759" ca="1">_FV(STable[[#This Row],[Security Name]],"Price")</f>
        <v>6.98</v>
      </c>
      <c r="H1759" s="1" cm="1">
        <f t="array" aca="1" ref="H1759" ca="1">IFERROR(_FV(STable[[#This Row],[Security Name]],"Change (%)",TRUE),0)</f>
        <v>2.7982E-2</v>
      </c>
      <c r="I1759" s="17" cm="1">
        <f t="array" aca="1" ref="I1759" ca="1">IFERROR(_FV(STable[[#This Row],[Security Name]],"P/E",TRUE),0)</f>
        <v>0</v>
      </c>
      <c r="J1759" s="17" cm="1">
        <f t="array" aca="1" ref="J1759" ca="1">IFERROR(_FV(STable[[#This Row],[Security Name]],"Beta"),0)</f>
        <v>1.4384999999999999</v>
      </c>
    </row>
    <row r="1760" spans="1:10" x14ac:dyDescent="0.3">
      <c r="A1760" t="s">
        <v>704</v>
      </c>
      <c r="B1760" t="e" vm="1759">
        <v>#VALUE!</v>
      </c>
      <c r="C1760" t="s">
        <v>3609</v>
      </c>
      <c r="D1760" t="s">
        <v>4211</v>
      </c>
      <c r="E1760">
        <v>7370</v>
      </c>
      <c r="F1760" cm="1">
        <f t="array" aca="1" ref="F1760" ca="1">IFERROR(_FV(STable[[#This Row],[Security Name]],"Market cap",TRUE),_FV(STable[[#This Row],[Security Name]],"Volume average",TRUE)*STable[[#This Row],[Price]])</f>
        <v>160983632595</v>
      </c>
      <c r="G1760" s="4" cm="1">
        <f t="array" aca="1" ref="G1760" ca="1">_FV(STable[[#This Row],[Security Name]],"Price")</f>
        <v>477.30250000000001</v>
      </c>
      <c r="H1760" s="1" cm="1">
        <f t="array" aca="1" ref="H1760" ca="1">IFERROR(_FV(STable[[#This Row],[Security Name]],"Change (%)",TRUE),0)</f>
        <v>2.4056999999999999E-2</v>
      </c>
      <c r="I1760" s="17" cm="1">
        <f t="array" aca="1" ref="I1760" ca="1">IFERROR(_FV(STable[[#This Row],[Security Name]],"P/E",TRUE),0)</f>
        <v>49.619300000000003</v>
      </c>
      <c r="J1760" s="17" cm="1">
        <f t="array" aca="1" ref="J1760" ca="1">IFERROR(_FV(STable[[#This Row],[Security Name]],"Beta"),0)</f>
        <v>2.4653</v>
      </c>
    </row>
    <row r="1761" spans="1:10" x14ac:dyDescent="0.3">
      <c r="A1761" t="s">
        <v>179</v>
      </c>
      <c r="B1761" t="e" vm="1760">
        <v>#VALUE!</v>
      </c>
      <c r="C1761" t="s">
        <v>3609</v>
      </c>
      <c r="D1761" t="s">
        <v>3961</v>
      </c>
      <c r="E1761">
        <v>7372</v>
      </c>
      <c r="F1761" cm="1">
        <f t="array" aca="1" ref="F1761" ca="1">IFERROR(_FV(STable[[#This Row],[Security Name]],"Market cap",TRUE),_FV(STable[[#This Row],[Security Name]],"Volume average",TRUE)*STable[[#This Row],[Price]])</f>
        <v>5636382937</v>
      </c>
      <c r="G1761" s="4" cm="1">
        <f t="array" aca="1" ref="G1761" ca="1">_FV(STable[[#This Row],[Security Name]],"Price")</f>
        <v>156.61000000000001</v>
      </c>
      <c r="H1761" s="1" cm="1">
        <f t="array" aca="1" ref="H1761" ca="1">IFERROR(_FV(STable[[#This Row],[Security Name]],"Change (%)",TRUE),0)</f>
        <v>9.0200000000000002E-3</v>
      </c>
      <c r="I1761" s="17" cm="1">
        <f t="array" aca="1" ref="I1761" ca="1">IFERROR(_FV(STable[[#This Row],[Security Name]],"P/E",TRUE),0)</f>
        <v>40.273099999999999</v>
      </c>
      <c r="J1761" s="17" cm="1">
        <f t="array" aca="1" ref="J1761" ca="1">IFERROR(_FV(STable[[#This Row],[Security Name]],"Beta"),0)</f>
        <v>0.79790000000000005</v>
      </c>
    </row>
    <row r="1762" spans="1:10" x14ac:dyDescent="0.3">
      <c r="A1762" t="s">
        <v>2025</v>
      </c>
      <c r="B1762" t="e" vm="1761">
        <v>#VALUE!</v>
      </c>
      <c r="C1762" t="s">
        <v>3609</v>
      </c>
      <c r="D1762" t="s">
        <v>3961</v>
      </c>
      <c r="E1762">
        <v>7372</v>
      </c>
      <c r="F1762" cm="1">
        <f t="array" aca="1" ref="F1762" ca="1">IFERROR(_FV(STable[[#This Row],[Security Name]],"Market cap",TRUE),_FV(STable[[#This Row],[Security Name]],"Volume average",TRUE)*STable[[#This Row],[Price]])</f>
        <v>1384482301</v>
      </c>
      <c r="G1762" s="4" cm="1">
        <f t="array" aca="1" ref="G1762" ca="1">_FV(STable[[#This Row],[Security Name]],"Price")</f>
        <v>5.8150000000000004</v>
      </c>
      <c r="H1762" s="1" cm="1">
        <f t="array" aca="1" ref="H1762" ca="1">IFERROR(_FV(STable[[#This Row],[Security Name]],"Change (%)",TRUE),0)</f>
        <v>-5.9830000000000005E-3</v>
      </c>
      <c r="I1762" s="17" cm="1">
        <f t="array" aca="1" ref="I1762" ca="1">IFERROR(_FV(STable[[#This Row],[Security Name]],"P/E",TRUE),0)</f>
        <v>0</v>
      </c>
      <c r="J1762" s="17" cm="1">
        <f t="array" aca="1" ref="J1762" ca="1">IFERROR(_FV(STable[[#This Row],[Security Name]],"Beta"),0)</f>
        <v>0.94550000000000001</v>
      </c>
    </row>
    <row r="1763" spans="1:10" x14ac:dyDescent="0.3">
      <c r="A1763" t="s">
        <v>2426</v>
      </c>
      <c r="B1763" t="e" vm="1762">
        <v>#VALUE!</v>
      </c>
      <c r="C1763" t="s">
        <v>3609</v>
      </c>
      <c r="D1763" t="s">
        <v>3961</v>
      </c>
      <c r="E1763">
        <v>7372</v>
      </c>
      <c r="F1763" cm="1">
        <f t="array" aca="1" ref="F1763" ca="1">IFERROR(_FV(STable[[#This Row],[Security Name]],"Market cap",TRUE),_FV(STable[[#This Row],[Security Name]],"Volume average",TRUE)*STable[[#This Row],[Price]])</f>
        <v>2158507206</v>
      </c>
      <c r="G1763" s="4" cm="1">
        <f t="array" aca="1" ref="G1763" ca="1">_FV(STable[[#This Row],[Security Name]],"Price")</f>
        <v>9.9949999999999992</v>
      </c>
      <c r="H1763" s="1" cm="1">
        <f t="array" aca="1" ref="H1763" ca="1">IFERROR(_FV(STable[[#This Row],[Security Name]],"Change (%)",TRUE),0)</f>
        <v>3.0109999999999998E-3</v>
      </c>
      <c r="I1763" s="17" cm="1">
        <f t="array" aca="1" ref="I1763" ca="1">IFERROR(_FV(STable[[#This Row],[Security Name]],"P/E",TRUE),0)</f>
        <v>66.235900000000001</v>
      </c>
      <c r="J1763" s="17" cm="1">
        <f t="array" aca="1" ref="J1763" ca="1">IFERROR(_FV(STable[[#This Row],[Security Name]],"Beta"),0)</f>
        <v>1.2101999999999999</v>
      </c>
    </row>
    <row r="1764" spans="1:10" x14ac:dyDescent="0.3">
      <c r="A1764" t="s">
        <v>948</v>
      </c>
      <c r="B1764" t="e" vm="1763">
        <v>#VALUE!</v>
      </c>
      <c r="C1764" t="s">
        <v>3609</v>
      </c>
      <c r="D1764" t="s">
        <v>3961</v>
      </c>
      <c r="E1764">
        <v>7372</v>
      </c>
      <c r="F1764" cm="1">
        <f t="array" aca="1" ref="F1764" ca="1">IFERROR(_FV(STable[[#This Row],[Security Name]],"Market cap",TRUE),_FV(STable[[#This Row],[Security Name]],"Volume average",TRUE)*STable[[#This Row],[Price]])</f>
        <v>3837685863</v>
      </c>
      <c r="G1764" s="4" cm="1">
        <f t="array" aca="1" ref="G1764" ca="1">_FV(STable[[#This Row],[Security Name]],"Price")</f>
        <v>38.78</v>
      </c>
      <c r="H1764" s="1" cm="1">
        <f t="array" aca="1" ref="H1764" ca="1">IFERROR(_FV(STable[[#This Row],[Security Name]],"Change (%)",TRUE),0)</f>
        <v>1.4918000000000001E-2</v>
      </c>
      <c r="I1764" s="17" cm="1">
        <f t="array" ref="I1764">IFERROR(_FV(STable[[#This Row],[Security Name]],"P/E",TRUE),0)</f>
        <v>0</v>
      </c>
      <c r="J1764" s="17" cm="1">
        <f t="array" aca="1" ref="J1764" ca="1">IFERROR(_FV(STable[[#This Row],[Security Name]],"Beta"),0)</f>
        <v>1.2697000000000001</v>
      </c>
    </row>
    <row r="1765" spans="1:10" x14ac:dyDescent="0.3">
      <c r="A1765" t="s">
        <v>957</v>
      </c>
      <c r="B1765" t="e" vm="1764">
        <v>#VALUE!</v>
      </c>
      <c r="C1765" t="s">
        <v>3609</v>
      </c>
      <c r="D1765" t="s">
        <v>3961</v>
      </c>
      <c r="E1765">
        <v>7372</v>
      </c>
      <c r="F1765" cm="1">
        <f t="array" aca="1" ref="F1765" ca="1">IFERROR(_FV(STable[[#This Row],[Security Name]],"Market cap",TRUE),_FV(STable[[#This Row],[Security Name]],"Volume average",TRUE)*STable[[#This Row],[Price]])</f>
        <v>1884042244</v>
      </c>
      <c r="G1765" s="4" cm="1">
        <f t="array" aca="1" ref="G1765" ca="1">_FV(STable[[#This Row],[Security Name]],"Price")</f>
        <v>31.6</v>
      </c>
      <c r="H1765" s="1" cm="1">
        <f t="array" aca="1" ref="H1765" ca="1">IFERROR(_FV(STable[[#This Row],[Security Name]],"Change (%)",TRUE),0)</f>
        <v>-3.3935E-2</v>
      </c>
      <c r="I1765" s="17" cm="1">
        <f t="array" aca="1" ref="I1765" ca="1">IFERROR(_FV(STable[[#This Row],[Security Name]],"P/E",TRUE),0)</f>
        <v>83.443399999999997</v>
      </c>
      <c r="J1765" s="17" cm="1">
        <f t="array" aca="1" ref="J1765" ca="1">IFERROR(_FV(STable[[#This Row],[Security Name]],"Beta"),0)</f>
        <v>0.76570000000000005</v>
      </c>
    </row>
    <row r="1766" spans="1:10" x14ac:dyDescent="0.3">
      <c r="A1766" t="s">
        <v>738</v>
      </c>
      <c r="B1766" t="e" vm="1765">
        <v>#VALUE!</v>
      </c>
      <c r="C1766" t="s">
        <v>3609</v>
      </c>
      <c r="D1766" t="s">
        <v>3961</v>
      </c>
      <c r="E1766">
        <v>7372</v>
      </c>
      <c r="F1766" cm="1">
        <f t="array" aca="1" ref="F1766" ca="1">IFERROR(_FV(STable[[#This Row],[Security Name]],"Market cap",TRUE),_FV(STable[[#This Row],[Security Name]],"Volume average",TRUE)*STable[[#This Row],[Price]])</f>
        <v>1771653166</v>
      </c>
      <c r="G1766" s="4" cm="1">
        <f t="array" aca="1" ref="G1766" ca="1">_FV(STable[[#This Row],[Security Name]],"Price")</f>
        <v>38.57</v>
      </c>
      <c r="H1766" s="1" cm="1">
        <f t="array" aca="1" ref="H1766" ca="1">IFERROR(_FV(STable[[#This Row],[Security Name]],"Change (%)",TRUE),0)</f>
        <v>1.5579999999999999E-3</v>
      </c>
      <c r="I1766" s="17" cm="1">
        <f t="array" aca="1" ref="I1766" ca="1">IFERROR(_FV(STable[[#This Row],[Security Name]],"P/E",TRUE),0)</f>
        <v>16.1998</v>
      </c>
      <c r="J1766" s="17" cm="1">
        <f t="array" aca="1" ref="J1766" ca="1">IFERROR(_FV(STable[[#This Row],[Security Name]],"Beta"),0)</f>
        <v>1.1534</v>
      </c>
    </row>
    <row r="1767" spans="1:10" x14ac:dyDescent="0.3">
      <c r="A1767" t="s">
        <v>1566</v>
      </c>
      <c r="B1767" t="e" vm="1766">
        <v>#VALUE!</v>
      </c>
      <c r="C1767" t="s">
        <v>3609</v>
      </c>
      <c r="D1767" t="s">
        <v>3961</v>
      </c>
      <c r="E1767">
        <v>7372</v>
      </c>
      <c r="F1767" cm="1">
        <f t="array" aca="1" ref="F1767" ca="1">IFERROR(_FV(STable[[#This Row],[Security Name]],"Market cap",TRUE),_FV(STable[[#This Row],[Security Name]],"Volume average",TRUE)*STable[[#This Row],[Price]])</f>
        <v>3260488080</v>
      </c>
      <c r="G1767" s="4" cm="1">
        <f t="array" aca="1" ref="G1767" ca="1">_FV(STable[[#This Row],[Security Name]],"Price")</f>
        <v>23.55</v>
      </c>
      <c r="H1767" s="1" cm="1">
        <f t="array" aca="1" ref="H1767" ca="1">IFERROR(_FV(STable[[#This Row],[Security Name]],"Change (%)",TRUE),0)</f>
        <v>-1.4232E-2</v>
      </c>
      <c r="I1767" s="17" cm="1">
        <f t="array" aca="1" ref="I1767" ca="1">IFERROR(_FV(STable[[#This Row],[Security Name]],"P/E",TRUE),0)</f>
        <v>40.085099999999997</v>
      </c>
      <c r="J1767" s="17" cm="1">
        <f t="array" aca="1" ref="J1767" ca="1">IFERROR(_FV(STable[[#This Row],[Security Name]],"Beta"),0)</f>
        <v>0.72989999999999999</v>
      </c>
    </row>
    <row r="1768" spans="1:10" x14ac:dyDescent="0.3">
      <c r="A1768" t="s">
        <v>1186</v>
      </c>
      <c r="B1768" t="e" vm="1767">
        <v>#VALUE!</v>
      </c>
      <c r="C1768" t="s">
        <v>3609</v>
      </c>
      <c r="D1768" t="s">
        <v>3961</v>
      </c>
      <c r="E1768">
        <v>7372</v>
      </c>
      <c r="F1768" cm="1">
        <f t="array" aca="1" ref="F1768" ca="1">IFERROR(_FV(STable[[#This Row],[Security Name]],"Market cap",TRUE),_FV(STable[[#This Row],[Security Name]],"Volume average",TRUE)*STable[[#This Row],[Price]])</f>
        <v>2538414662</v>
      </c>
      <c r="G1768" s="4" cm="1">
        <f t="array" aca="1" ref="G1768" ca="1">_FV(STable[[#This Row],[Security Name]],"Price")</f>
        <v>22.375</v>
      </c>
      <c r="H1768" s="1" cm="1">
        <f t="array" aca="1" ref="H1768" ca="1">IFERROR(_FV(STable[[#This Row],[Security Name]],"Change (%)",TRUE),0)</f>
        <v>-2.1644E-2</v>
      </c>
      <c r="I1768" s="17" cm="1">
        <f t="array" aca="1" ref="I1768" ca="1">IFERROR(_FV(STable[[#This Row],[Security Name]],"P/E",TRUE),0)</f>
        <v>0</v>
      </c>
      <c r="J1768" s="17" cm="1">
        <f t="array" aca="1" ref="J1768" ca="1">IFERROR(_FV(STable[[#This Row],[Security Name]],"Beta"),0)</f>
        <v>0.83819999999999995</v>
      </c>
    </row>
    <row r="1769" spans="1:10" x14ac:dyDescent="0.3">
      <c r="A1769" t="s">
        <v>976</v>
      </c>
      <c r="B1769" t="e" vm="1768">
        <v>#VALUE!</v>
      </c>
      <c r="C1769" t="s">
        <v>3609</v>
      </c>
      <c r="D1769" t="s">
        <v>3961</v>
      </c>
      <c r="E1769">
        <v>7372</v>
      </c>
      <c r="F1769" cm="1">
        <f t="array" aca="1" ref="F1769" ca="1">IFERROR(_FV(STable[[#This Row],[Security Name]],"Market cap",TRUE),_FV(STable[[#This Row],[Security Name]],"Volume average",TRUE)*STable[[#This Row],[Price]])</f>
        <v>10637894236</v>
      </c>
      <c r="G1769" s="4" cm="1">
        <f t="array" aca="1" ref="G1769" ca="1">_FV(STable[[#This Row],[Security Name]],"Price")</f>
        <v>35.08</v>
      </c>
      <c r="H1769" s="1" cm="1">
        <f t="array" aca="1" ref="H1769" ca="1">IFERROR(_FV(STable[[#This Row],[Security Name]],"Change (%)",TRUE),0)</f>
        <v>1.2410000000000001E-2</v>
      </c>
      <c r="I1769" s="17" cm="1">
        <f t="array" aca="1" ref="I1769" ca="1">IFERROR(_FV(STable[[#This Row],[Security Name]],"P/E",TRUE),0)</f>
        <v>41.067700000000002</v>
      </c>
      <c r="J1769" s="17" cm="1">
        <f t="array" aca="1" ref="J1769" ca="1">IFERROR(_FV(STable[[#This Row],[Security Name]],"Beta"),0)</f>
        <v>1.0914999999999999</v>
      </c>
    </row>
    <row r="1770" spans="1:10" x14ac:dyDescent="0.3">
      <c r="A1770" t="s">
        <v>1819</v>
      </c>
      <c r="B1770" t="e" vm="1769">
        <v>#VALUE!</v>
      </c>
      <c r="C1770" t="s">
        <v>3609</v>
      </c>
      <c r="D1770" t="s">
        <v>3961</v>
      </c>
      <c r="E1770">
        <v>7372</v>
      </c>
      <c r="F1770" cm="1">
        <f t="array" aca="1" ref="F1770" ca="1">IFERROR(_FV(STable[[#This Row],[Security Name]],"Market cap",TRUE),_FV(STable[[#This Row],[Security Name]],"Volume average",TRUE)*STable[[#This Row],[Price]])</f>
        <v>517858058</v>
      </c>
      <c r="G1770" s="4" cm="1">
        <f t="array" aca="1" ref="G1770" ca="1">_FV(STable[[#This Row],[Security Name]],"Price")</f>
        <v>27.445</v>
      </c>
      <c r="H1770" s="1" cm="1">
        <f t="array" aca="1" ref="H1770" ca="1">IFERROR(_FV(STable[[#This Row],[Security Name]],"Change (%)",TRUE),0)</f>
        <v>4.0765999999999997E-2</v>
      </c>
      <c r="I1770" s="17" cm="1">
        <f t="array" aca="1" ref="I1770" ca="1">IFERROR(_FV(STable[[#This Row],[Security Name]],"P/E",TRUE),0)</f>
        <v>6.3144</v>
      </c>
      <c r="J1770" s="17" cm="1">
        <f t="array" aca="1" ref="J1770" ca="1">IFERROR(_FV(STable[[#This Row],[Security Name]],"Beta"),0)</f>
        <v>1.9064000000000001</v>
      </c>
    </row>
    <row r="1771" spans="1:10" x14ac:dyDescent="0.3">
      <c r="A1771" t="s">
        <v>133</v>
      </c>
      <c r="B1771" t="e" vm="1770">
        <v>#VALUE!</v>
      </c>
      <c r="C1771" t="s">
        <v>3609</v>
      </c>
      <c r="D1771" t="s">
        <v>3961</v>
      </c>
      <c r="E1771">
        <v>7372</v>
      </c>
      <c r="F1771" cm="1">
        <f t="array" aca="1" ref="F1771" ca="1">IFERROR(_FV(STable[[#This Row],[Security Name]],"Market cap",TRUE),_FV(STable[[#This Row],[Security Name]],"Volume average",TRUE)*STable[[#This Row],[Price]])</f>
        <v>85584856365</v>
      </c>
      <c r="G1771" s="4" cm="1">
        <f t="array" aca="1" ref="G1771" ca="1">_FV(STable[[#This Row],[Security Name]],"Price")</f>
        <v>310.23</v>
      </c>
      <c r="H1771" s="1" cm="1">
        <f t="array" aca="1" ref="H1771" ca="1">IFERROR(_FV(STable[[#This Row],[Security Name]],"Change (%)",TRUE),0)</f>
        <v>1.0652999999999999E-2</v>
      </c>
      <c r="I1771" s="17" cm="1">
        <f t="array" aca="1" ref="I1771" ca="1">IFERROR(_FV(STable[[#This Row],[Security Name]],"P/E",TRUE),0)</f>
        <v>76.465900000000005</v>
      </c>
      <c r="J1771" s="17" cm="1">
        <f t="array" aca="1" ref="J1771" ca="1">IFERROR(_FV(STable[[#This Row],[Security Name]],"Beta"),0)</f>
        <v>1.0871999999999999</v>
      </c>
    </row>
    <row r="1772" spans="1:10" x14ac:dyDescent="0.3">
      <c r="A1772" t="s">
        <v>2529</v>
      </c>
      <c r="B1772" t="e" vm="1771">
        <v>#VALUE!</v>
      </c>
      <c r="C1772" t="s">
        <v>3609</v>
      </c>
      <c r="D1772" t="s">
        <v>3961</v>
      </c>
      <c r="E1772">
        <v>7372</v>
      </c>
      <c r="F1772" cm="1">
        <f t="array" aca="1" ref="F1772" ca="1">IFERROR(_FV(STable[[#This Row],[Security Name]],"Market cap",TRUE),_FV(STable[[#This Row],[Security Name]],"Volume average",TRUE)*STable[[#This Row],[Price]])</f>
        <v>718038484</v>
      </c>
      <c r="G1772" s="4" cm="1">
        <f t="array" aca="1" ref="G1772" ca="1">_FV(STable[[#This Row],[Security Name]],"Price")</f>
        <v>9.8800000000000008</v>
      </c>
      <c r="H1772" s="1" cm="1">
        <f t="array" aca="1" ref="H1772" ca="1">IFERROR(_FV(STable[[#This Row],[Security Name]],"Change (%)",TRUE),0)</f>
        <v>2.7027000000000002E-2</v>
      </c>
      <c r="I1772" s="17" cm="1">
        <f t="array" aca="1" ref="I1772" ca="1">IFERROR(_FV(STable[[#This Row],[Security Name]],"P/E",TRUE),0)</f>
        <v>0</v>
      </c>
      <c r="J1772" s="17" cm="1">
        <f t="array" aca="1" ref="J1772" ca="1">IFERROR(_FV(STable[[#This Row],[Security Name]],"Beta"),0)</f>
        <v>1.6225000000000001</v>
      </c>
    </row>
    <row r="1773" spans="1:10" x14ac:dyDescent="0.3">
      <c r="A1773" t="s">
        <v>2243</v>
      </c>
      <c r="B1773" t="e" vm="1772">
        <v>#VALUE!</v>
      </c>
      <c r="C1773" t="s">
        <v>3609</v>
      </c>
      <c r="D1773" t="s">
        <v>3961</v>
      </c>
      <c r="E1773">
        <v>7372</v>
      </c>
      <c r="F1773" cm="1">
        <f t="array" aca="1" ref="F1773" ca="1">IFERROR(_FV(STable[[#This Row],[Security Name]],"Market cap",TRUE),_FV(STable[[#This Row],[Security Name]],"Volume average",TRUE)*STable[[#This Row],[Price]])</f>
        <v>3257683788</v>
      </c>
      <c r="G1773" s="4" cm="1">
        <f t="array" aca="1" ref="G1773" ca="1">_FV(STable[[#This Row],[Security Name]],"Price")</f>
        <v>13.06</v>
      </c>
      <c r="H1773" s="1" cm="1">
        <f t="array" aca="1" ref="H1773" ca="1">IFERROR(_FV(STable[[#This Row],[Security Name]],"Change (%)",TRUE),0)</f>
        <v>2.7536999999999999E-2</v>
      </c>
      <c r="I1773" s="17" cm="1">
        <f t="array" aca="1" ref="I1773" ca="1">IFERROR(_FV(STable[[#This Row],[Security Name]],"P/E",TRUE),0)</f>
        <v>41.939599999999999</v>
      </c>
      <c r="J1773" s="17" cm="1">
        <f t="array" aca="1" ref="J1773" ca="1">IFERROR(_FV(STable[[#This Row],[Security Name]],"Beta"),0)</f>
        <v>1.1906000000000001</v>
      </c>
    </row>
    <row r="1774" spans="1:10" x14ac:dyDescent="0.3">
      <c r="A1774" t="s">
        <v>137</v>
      </c>
      <c r="B1774" t="e" vm="1773">
        <v>#VALUE!</v>
      </c>
      <c r="C1774" t="s">
        <v>3609</v>
      </c>
      <c r="D1774" t="s">
        <v>3961</v>
      </c>
      <c r="E1774">
        <v>7372</v>
      </c>
      <c r="F1774" cm="1">
        <f t="array" aca="1" ref="F1774" ca="1">IFERROR(_FV(STable[[#This Row],[Security Name]],"Market cap",TRUE),_FV(STable[[#This Row],[Security Name]],"Volume average",TRUE)*STable[[#This Row],[Price]])</f>
        <v>167524500000</v>
      </c>
      <c r="G1774" s="4" cm="1">
        <f t="array" aca="1" ref="G1774" ca="1">_FV(STable[[#This Row],[Security Name]],"Price")</f>
        <v>181.5</v>
      </c>
      <c r="H1774" s="1" cm="1">
        <f t="array" aca="1" ref="H1774" ca="1">IFERROR(_FV(STable[[#This Row],[Security Name]],"Change (%)",TRUE),0)</f>
        <v>1.5449999999999999E-3</v>
      </c>
      <c r="I1774" s="17" cm="1">
        <f t="array" aca="1" ref="I1774" ca="1">IFERROR(_FV(STable[[#This Row],[Security Name]],"P/E",TRUE),0)</f>
        <v>23.231100000000001</v>
      </c>
      <c r="J1774" s="17" cm="1">
        <f t="array" aca="1" ref="J1774" ca="1">IFERROR(_FV(STable[[#This Row],[Security Name]],"Beta"),0)</f>
        <v>1.2067000000000001</v>
      </c>
    </row>
    <row r="1775" spans="1:10" x14ac:dyDescent="0.3">
      <c r="A1775" t="s">
        <v>1836</v>
      </c>
      <c r="B1775" t="e" vm="1774">
        <v>#VALUE!</v>
      </c>
      <c r="C1775" t="s">
        <v>3609</v>
      </c>
      <c r="D1775" t="s">
        <v>3961</v>
      </c>
      <c r="E1775">
        <v>7372</v>
      </c>
      <c r="F1775" cm="1">
        <f t="array" aca="1" ref="F1775" ca="1">IFERROR(_FV(STable[[#This Row],[Security Name]],"Market cap",TRUE),_FV(STable[[#This Row],[Security Name]],"Volume average",TRUE)*STable[[#This Row],[Price]])</f>
        <v>7191172490</v>
      </c>
      <c r="G1775" s="4" cm="1">
        <f t="array" aca="1" ref="G1775" ca="1">_FV(STable[[#This Row],[Security Name]],"Price")</f>
        <v>24.1</v>
      </c>
      <c r="H1775" s="1" cm="1">
        <f t="array" aca="1" ref="H1775" ca="1">IFERROR(_FV(STable[[#This Row],[Security Name]],"Change (%)",TRUE),0)</f>
        <v>-4.1480000000000005E-4</v>
      </c>
      <c r="I1775" s="17" cm="1">
        <f t="array" aca="1" ref="I1775" ca="1">IFERROR(_FV(STable[[#This Row],[Security Name]],"P/E",TRUE),0)</f>
        <v>0</v>
      </c>
      <c r="J1775" s="17" cm="1">
        <f t="array" aca="1" ref="J1775" ca="1">IFERROR(_FV(STable[[#This Row],[Security Name]],"Beta"),0)</f>
        <v>0.61990000000000001</v>
      </c>
    </row>
    <row r="1776" spans="1:10" x14ac:dyDescent="0.3">
      <c r="A1776" t="s">
        <v>2194</v>
      </c>
      <c r="B1776" t="e" vm="1775">
        <v>#VALUE!</v>
      </c>
      <c r="C1776" t="s">
        <v>3609</v>
      </c>
      <c r="D1776" t="s">
        <v>3961</v>
      </c>
      <c r="E1776">
        <v>7372</v>
      </c>
      <c r="F1776" cm="1">
        <f t="array" aca="1" ref="F1776" ca="1">IFERROR(_FV(STable[[#This Row],[Security Name]],"Market cap",TRUE),_FV(STable[[#This Row],[Security Name]],"Volume average",TRUE)*STable[[#This Row],[Price]])</f>
        <v>1347600184</v>
      </c>
      <c r="G1776" s="4" cm="1">
        <f t="array" aca="1" ref="G1776" ca="1">_FV(STable[[#This Row],[Security Name]],"Price")</f>
        <v>5.415</v>
      </c>
      <c r="H1776" s="1" cm="1">
        <f t="array" aca="1" ref="H1776" ca="1">IFERROR(_FV(STable[[#This Row],[Security Name]],"Change (%)",TRUE),0)</f>
        <v>-3.6477000000000002E-2</v>
      </c>
      <c r="I1776" s="17" cm="1">
        <f t="array" aca="1" ref="I1776" ca="1">IFERROR(_FV(STable[[#This Row],[Security Name]],"P/E",TRUE),0)</f>
        <v>13.086</v>
      </c>
      <c r="J1776" s="17" cm="1">
        <f t="array" aca="1" ref="J1776" ca="1">IFERROR(_FV(STable[[#This Row],[Security Name]],"Beta"),0)</f>
        <v>0.66839999999999999</v>
      </c>
    </row>
    <row r="1777" spans="1:10" x14ac:dyDescent="0.3">
      <c r="A1777" t="s">
        <v>1683</v>
      </c>
      <c r="B1777" t="e" vm="1776">
        <v>#VALUE!</v>
      </c>
      <c r="C1777" t="s">
        <v>3609</v>
      </c>
      <c r="D1777" t="s">
        <v>3961</v>
      </c>
      <c r="E1777">
        <v>7372</v>
      </c>
      <c r="F1777" cm="1">
        <f t="array" aca="1" ref="F1777" ca="1">IFERROR(_FV(STable[[#This Row],[Security Name]],"Market cap",TRUE),_FV(STable[[#This Row],[Security Name]],"Volume average",TRUE)*STable[[#This Row],[Price]])</f>
        <v>5757153812</v>
      </c>
      <c r="G1777" s="4" cm="1">
        <f t="array" aca="1" ref="G1777" ca="1">_FV(STable[[#This Row],[Security Name]],"Price")</f>
        <v>24.125</v>
      </c>
      <c r="H1777" s="1" cm="1">
        <f t="array" aca="1" ref="H1777" ca="1">IFERROR(_FV(STable[[#This Row],[Security Name]],"Change (%)",TRUE),0)</f>
        <v>1.0369999999999999E-3</v>
      </c>
      <c r="I1777" s="17" cm="1">
        <f t="array" aca="1" ref="I1777" ca="1">IFERROR(_FV(STable[[#This Row],[Security Name]],"P/E",TRUE),0)</f>
        <v>12.983700000000001</v>
      </c>
      <c r="J1777" s="17" cm="1">
        <f t="array" aca="1" ref="J1777" ca="1">IFERROR(_FV(STable[[#This Row],[Security Name]],"Beta"),0)</f>
        <v>0.64929999999999999</v>
      </c>
    </row>
    <row r="1778" spans="1:10" x14ac:dyDescent="0.3">
      <c r="A1778" t="s">
        <v>1288</v>
      </c>
      <c r="B1778" t="e" vm="1777">
        <v>#VALUE!</v>
      </c>
      <c r="C1778" t="s">
        <v>3609</v>
      </c>
      <c r="D1778" t="s">
        <v>3961</v>
      </c>
      <c r="E1778">
        <v>7372</v>
      </c>
      <c r="F1778" cm="1">
        <f t="array" aca="1" ref="F1778" ca="1">IFERROR(_FV(STable[[#This Row],[Security Name]],"Market cap",TRUE),_FV(STable[[#This Row],[Security Name]],"Volume average",TRUE)*STable[[#This Row],[Price]])</f>
        <v>836117600</v>
      </c>
      <c r="G1778" s="4" cm="1">
        <f t="array" aca="1" ref="G1778" ca="1">_FV(STable[[#This Row],[Security Name]],"Price")</f>
        <v>16.62</v>
      </c>
      <c r="H1778" s="1" cm="1">
        <f t="array" aca="1" ref="H1778" ca="1">IFERROR(_FV(STable[[#This Row],[Security Name]],"Change (%)",TRUE),0)</f>
        <v>2.2768999999999998E-2</v>
      </c>
      <c r="I1778" s="17" cm="1">
        <f t="array" aca="1" ref="I1778" ca="1">IFERROR(_FV(STable[[#This Row],[Security Name]],"P/E",TRUE),0)</f>
        <v>12.2621</v>
      </c>
      <c r="J1778" s="17" cm="1">
        <f t="array" aca="1" ref="J1778" ca="1">IFERROR(_FV(STable[[#This Row],[Security Name]],"Beta"),0)</f>
        <v>0.70130000000000003</v>
      </c>
    </row>
    <row r="1779" spans="1:10" x14ac:dyDescent="0.3">
      <c r="A1779" t="s">
        <v>468</v>
      </c>
      <c r="B1779" t="e" vm="1778">
        <v>#VALUE!</v>
      </c>
      <c r="C1779" t="s">
        <v>3609</v>
      </c>
      <c r="D1779" t="s">
        <v>3961</v>
      </c>
      <c r="E1779">
        <v>7372</v>
      </c>
      <c r="F1779" cm="1">
        <f t="array" aca="1" ref="F1779" ca="1">IFERROR(_FV(STable[[#This Row],[Security Name]],"Market cap",TRUE),_FV(STable[[#This Row],[Security Name]],"Volume average",TRUE)*STable[[#This Row],[Price]])</f>
        <v>44595879339</v>
      </c>
      <c r="G1779" s="4" cm="1">
        <f t="array" aca="1" ref="G1779" ca="1">_FV(STable[[#This Row],[Security Name]],"Price")</f>
        <v>126.03</v>
      </c>
      <c r="H1779" s="1" cm="1">
        <f t="array" aca="1" ref="H1779" ca="1">IFERROR(_FV(STable[[#This Row],[Security Name]],"Change (%)",TRUE),0)</f>
        <v>2.0733999999999999E-2</v>
      </c>
      <c r="I1779" s="17" cm="1">
        <f t="array" aca="1" ref="I1779" ca="1">IFERROR(_FV(STable[[#This Row],[Security Name]],"P/E",TRUE),0)</f>
        <v>400.47660000000002</v>
      </c>
      <c r="J1779" s="17" cm="1">
        <f t="array" aca="1" ref="J1779" ca="1">IFERROR(_FV(STable[[#This Row],[Security Name]],"Beta"),0)</f>
        <v>1.2749999999999999</v>
      </c>
    </row>
    <row r="1780" spans="1:10" x14ac:dyDescent="0.3">
      <c r="A1780" t="s">
        <v>1605</v>
      </c>
      <c r="B1780" t="e" vm="1779">
        <v>#VALUE!</v>
      </c>
      <c r="C1780" t="s">
        <v>3609</v>
      </c>
      <c r="D1780" t="s">
        <v>3684</v>
      </c>
      <c r="E1780">
        <v>7373</v>
      </c>
      <c r="F1780" cm="1">
        <f t="array" aca="1" ref="F1780" ca="1">IFERROR(_FV(STable[[#This Row],[Security Name]],"Market cap",TRUE),_FV(STable[[#This Row],[Security Name]],"Volume average",TRUE)*STable[[#This Row],[Price]])</f>
        <v>155978627</v>
      </c>
      <c r="G1780" s="4" cm="1">
        <f t="array" aca="1" ref="G1780" ca="1">_FV(STable[[#This Row],[Security Name]],"Price")</f>
        <v>7.06</v>
      </c>
      <c r="H1780" s="1" cm="1">
        <f t="array" aca="1" ref="H1780" ca="1">IFERROR(_FV(STable[[#This Row],[Security Name]],"Change (%)",TRUE),0)</f>
        <v>3.9764000000000001E-2</v>
      </c>
      <c r="I1780" s="17" cm="1">
        <f t="array" aca="1" ref="I1780" ca="1">IFERROR(_FV(STable[[#This Row],[Security Name]],"P/E",TRUE),0)</f>
        <v>0</v>
      </c>
      <c r="J1780" s="17" cm="1">
        <f t="array" aca="1" ref="J1780" ca="1">IFERROR(_FV(STable[[#This Row],[Security Name]],"Beta"),0)</f>
        <v>1.7708999999999999</v>
      </c>
    </row>
    <row r="1781" spans="1:10" x14ac:dyDescent="0.3">
      <c r="A1781" t="s">
        <v>938</v>
      </c>
      <c r="B1781" t="e" vm="1780">
        <v>#VALUE!</v>
      </c>
      <c r="C1781" t="s">
        <v>3609</v>
      </c>
      <c r="D1781" t="s">
        <v>3961</v>
      </c>
      <c r="E1781">
        <v>7372</v>
      </c>
      <c r="F1781" cm="1">
        <f t="array" aca="1" ref="F1781" ca="1">IFERROR(_FV(STable[[#This Row],[Security Name]],"Market cap",TRUE),_FV(STable[[#This Row],[Security Name]],"Volume average",TRUE)*STable[[#This Row],[Price]])</f>
        <v>8867370449</v>
      </c>
      <c r="G1781" s="4" cm="1">
        <f t="array" aca="1" ref="G1781" ca="1">_FV(STable[[#This Row],[Security Name]],"Price")</f>
        <v>45.607500000000002</v>
      </c>
      <c r="H1781" s="1" cm="1">
        <f t="array" aca="1" ref="H1781" ca="1">IFERROR(_FV(STable[[#This Row],[Security Name]],"Change (%)",TRUE),0)</f>
        <v>-9.8240000000000011E-3</v>
      </c>
      <c r="I1781" s="17" cm="1">
        <f t="array" aca="1" ref="I1781" ca="1">IFERROR(_FV(STable[[#This Row],[Security Name]],"P/E",TRUE),0)</f>
        <v>31.819900000000001</v>
      </c>
      <c r="J1781" s="17" cm="1">
        <f t="array" aca="1" ref="J1781" ca="1">IFERROR(_FV(STable[[#This Row],[Security Name]],"Beta"),0)</f>
        <v>0.91820000000000002</v>
      </c>
    </row>
    <row r="1782" spans="1:10" x14ac:dyDescent="0.3">
      <c r="A1782" t="s">
        <v>2545</v>
      </c>
      <c r="B1782" t="e" vm="1781">
        <v>#VALUE!</v>
      </c>
      <c r="C1782" t="s">
        <v>3609</v>
      </c>
      <c r="D1782" t="s">
        <v>3961</v>
      </c>
      <c r="E1782">
        <v>7372</v>
      </c>
      <c r="F1782" cm="1">
        <f t="array" aca="1" ref="F1782" ca="1">IFERROR(_FV(STable[[#This Row],[Security Name]],"Market cap",TRUE),_FV(STable[[#This Row],[Security Name]],"Volume average",TRUE)*STable[[#This Row],[Price]])</f>
        <v>153400458</v>
      </c>
      <c r="G1782" s="4" cm="1">
        <f t="array" aca="1" ref="G1782" ca="1">_FV(STable[[#This Row],[Security Name]],"Price")</f>
        <v>3.67</v>
      </c>
      <c r="H1782" s="1" cm="1">
        <f t="array" aca="1" ref="H1782" ca="1">IFERROR(_FV(STable[[#This Row],[Security Name]],"Change (%)",TRUE),0)</f>
        <v>7.3098999999999997E-2</v>
      </c>
      <c r="I1782" s="17" cm="1">
        <f t="array" aca="1" ref="I1782" ca="1">IFERROR(_FV(STable[[#This Row],[Security Name]],"P/E",TRUE),0)</f>
        <v>0</v>
      </c>
      <c r="J1782" s="17" cm="1">
        <f t="array" aca="1" ref="J1782" ca="1">IFERROR(_FV(STable[[#This Row],[Security Name]],"Beta"),0)</f>
        <v>1.7377</v>
      </c>
    </row>
    <row r="1783" spans="1:10" x14ac:dyDescent="0.3">
      <c r="A1783" t="s">
        <v>602</v>
      </c>
      <c r="B1783" t="e" vm="1782">
        <v>#VALUE!</v>
      </c>
      <c r="C1783" t="s">
        <v>3609</v>
      </c>
      <c r="D1783" t="s">
        <v>3961</v>
      </c>
      <c r="E1783">
        <v>7372</v>
      </c>
      <c r="F1783" cm="1">
        <f t="array" aca="1" ref="F1783" ca="1">IFERROR(_FV(STable[[#This Row],[Security Name]],"Market cap",TRUE),_FV(STable[[#This Row],[Security Name]],"Volume average",TRUE)*STable[[#This Row],[Price]])</f>
        <v>10503770000</v>
      </c>
      <c r="G1783" s="4" cm="1">
        <f t="array" aca="1" ref="G1783" ca="1">_FV(STable[[#This Row],[Security Name]],"Price")</f>
        <v>76.25</v>
      </c>
      <c r="H1783" s="1" cm="1">
        <f t="array" aca="1" ref="H1783" ca="1">IFERROR(_FV(STable[[#This Row],[Security Name]],"Change (%)",TRUE),0)</f>
        <v>5.9370000000000004E-3</v>
      </c>
      <c r="I1783" s="17" cm="1">
        <f t="array" aca="1" ref="I1783" ca="1">IFERROR(_FV(STable[[#This Row],[Security Name]],"P/E",TRUE),0)</f>
        <v>42.943199999999997</v>
      </c>
      <c r="J1783" s="17" cm="1">
        <f t="array" aca="1" ref="J1783" ca="1">IFERROR(_FV(STable[[#This Row],[Security Name]],"Beta"),0)</f>
        <v>0.2001</v>
      </c>
    </row>
    <row r="1784" spans="1:10" x14ac:dyDescent="0.3">
      <c r="A1784" t="s">
        <v>2362</v>
      </c>
      <c r="B1784" t="e" vm="1783">
        <v>#VALUE!</v>
      </c>
      <c r="C1784" t="s">
        <v>3609</v>
      </c>
      <c r="D1784" t="s">
        <v>4211</v>
      </c>
      <c r="E1784">
        <v>7370</v>
      </c>
      <c r="F1784" cm="1">
        <f t="array" aca="1" ref="F1784" ca="1">IFERROR(_FV(STable[[#This Row],[Security Name]],"Market cap",TRUE),_FV(STable[[#This Row],[Security Name]],"Volume average",TRUE)*STable[[#This Row],[Price]])</f>
        <v>745024709</v>
      </c>
      <c r="G1784" s="4" cm="1">
        <f t="array" aca="1" ref="G1784" ca="1">_FV(STable[[#This Row],[Security Name]],"Price")</f>
        <v>11.7599</v>
      </c>
      <c r="H1784" s="1" cm="1">
        <f t="array" aca="1" ref="H1784" ca="1">IFERROR(_FV(STable[[#This Row],[Security Name]],"Change (%)",TRUE),0)</f>
        <v>-4.0791000000000001E-2</v>
      </c>
      <c r="I1784" s="17" cm="1">
        <f t="array" aca="1" ref="I1784" ca="1">IFERROR(_FV(STable[[#This Row],[Security Name]],"P/E",TRUE),0)</f>
        <v>203.45849999999999</v>
      </c>
      <c r="J1784" s="17" cm="1">
        <f t="array" aca="1" ref="J1784" ca="1">IFERROR(_FV(STable[[#This Row],[Security Name]],"Beta"),0)</f>
        <v>1.1143000000000001</v>
      </c>
    </row>
    <row r="1785" spans="1:10" x14ac:dyDescent="0.3">
      <c r="A1785" t="s">
        <v>1095</v>
      </c>
      <c r="B1785" t="e" vm="1784">
        <v>#VALUE!</v>
      </c>
      <c r="C1785" t="s">
        <v>3609</v>
      </c>
      <c r="D1785" t="s">
        <v>3961</v>
      </c>
      <c r="E1785">
        <v>7372</v>
      </c>
      <c r="F1785" cm="1">
        <f t="array" aca="1" ref="F1785" ca="1">IFERROR(_FV(STable[[#This Row],[Security Name]],"Market cap",TRUE),_FV(STable[[#This Row],[Security Name]],"Volume average",TRUE)*STable[[#This Row],[Price]])</f>
        <v>10575984006</v>
      </c>
      <c r="G1785" s="4" cm="1">
        <f t="array" aca="1" ref="G1785" ca="1">_FV(STable[[#This Row],[Security Name]],"Price")</f>
        <v>35.46</v>
      </c>
      <c r="H1785" s="1" cm="1">
        <f t="array" aca="1" ref="H1785" ca="1">IFERROR(_FV(STable[[#This Row],[Security Name]],"Change (%)",TRUE),0)</f>
        <v>-4.4919999999999995E-3</v>
      </c>
      <c r="I1785" s="17" cm="1">
        <f t="array" aca="1" ref="I1785" ca="1">IFERROR(_FV(STable[[#This Row],[Security Name]],"P/E",TRUE),0)</f>
        <v>58.485900000000001</v>
      </c>
      <c r="J1785" s="17" cm="1">
        <f t="array" aca="1" ref="J1785" ca="1">IFERROR(_FV(STable[[#This Row],[Security Name]],"Beta"),0)</f>
        <v>0.72199999999999998</v>
      </c>
    </row>
    <row r="1786" spans="1:10" x14ac:dyDescent="0.3">
      <c r="A1786" t="s">
        <v>1852</v>
      </c>
      <c r="B1786" t="e" vm="1785">
        <v>#VALUE!</v>
      </c>
      <c r="C1786" t="s">
        <v>3609</v>
      </c>
      <c r="D1786" t="s">
        <v>4211</v>
      </c>
      <c r="E1786">
        <v>7370</v>
      </c>
      <c r="F1786" cm="1">
        <f t="array" aca="1" ref="F1786" ca="1">IFERROR(_FV(STable[[#This Row],[Security Name]],"Market cap",TRUE),_FV(STable[[#This Row],[Security Name]],"Volume average",TRUE)*STable[[#This Row],[Price]])</f>
        <v>1682497960</v>
      </c>
      <c r="G1786" s="4" cm="1">
        <f t="array" aca="1" ref="G1786" ca="1">_FV(STable[[#This Row],[Security Name]],"Price")</f>
        <v>10.7</v>
      </c>
      <c r="H1786" s="1" cm="1">
        <f t="array" aca="1" ref="H1786" ca="1">IFERROR(_FV(STable[[#This Row],[Security Name]],"Change (%)",TRUE),0)</f>
        <v>-1.8659999999999998E-3</v>
      </c>
      <c r="I1786" s="17" cm="1">
        <f t="array" aca="1" ref="I1786" ca="1">IFERROR(_FV(STable[[#This Row],[Security Name]],"P/E",TRUE),0)</f>
        <v>34.9788</v>
      </c>
      <c r="J1786" s="17" cm="1">
        <f t="array" aca="1" ref="J1786" ca="1">IFERROR(_FV(STable[[#This Row],[Security Name]],"Beta"),0)</f>
        <v>1.0347</v>
      </c>
    </row>
    <row r="1787" spans="1:10" x14ac:dyDescent="0.3">
      <c r="A1787" t="s">
        <v>2629</v>
      </c>
      <c r="B1787" t="e" vm="1786">
        <v>#VALUE!</v>
      </c>
      <c r="C1787" t="s">
        <v>3609</v>
      </c>
      <c r="D1787" t="s">
        <v>3961</v>
      </c>
      <c r="E1787">
        <v>7372</v>
      </c>
      <c r="F1787" cm="1">
        <f t="array" aca="1" ref="F1787" ca="1">IFERROR(_FV(STable[[#This Row],[Security Name]],"Market cap",TRUE),_FV(STable[[#This Row],[Security Name]],"Volume average",TRUE)*STable[[#This Row],[Price]])</f>
        <v>221279768</v>
      </c>
      <c r="G1787" s="4" cm="1">
        <f t="array" aca="1" ref="G1787" ca="1">_FV(STable[[#This Row],[Security Name]],"Price")</f>
        <v>8.08</v>
      </c>
      <c r="H1787" s="1" cm="1">
        <f t="array" aca="1" ref="H1787" ca="1">IFERROR(_FV(STable[[#This Row],[Security Name]],"Change (%)",TRUE),0)</f>
        <v>1.6351999999999998E-2</v>
      </c>
      <c r="I1787" s="17" cm="1">
        <f t="array" aca="1" ref="I1787" ca="1">IFERROR(_FV(STable[[#This Row],[Security Name]],"P/E",TRUE),0)</f>
        <v>6.2187000000000001</v>
      </c>
      <c r="J1787" s="17" cm="1">
        <f t="array" aca="1" ref="J1787" ca="1">IFERROR(_FV(STable[[#This Row],[Security Name]],"Beta"),0)</f>
        <v>0.90180000000000005</v>
      </c>
    </row>
    <row r="1788" spans="1:10" x14ac:dyDescent="0.3">
      <c r="A1788" t="s">
        <v>534</v>
      </c>
      <c r="B1788" t="e" vm="1787">
        <v>#VALUE!</v>
      </c>
      <c r="C1788" t="s">
        <v>3609</v>
      </c>
      <c r="D1788" t="s">
        <v>3961</v>
      </c>
      <c r="E1788">
        <v>7372</v>
      </c>
      <c r="F1788" cm="1">
        <f t="array" aca="1" ref="F1788" ca="1">IFERROR(_FV(STable[[#This Row],[Security Name]],"Market cap",TRUE),_FV(STable[[#This Row],[Security Name]],"Volume average",TRUE)*STable[[#This Row],[Price]])</f>
        <v>4899219835</v>
      </c>
      <c r="G1788" s="4" cm="1">
        <f t="array" aca="1" ref="G1788" ca="1">_FV(STable[[#This Row],[Security Name]],"Price")</f>
        <v>47.335000000000001</v>
      </c>
      <c r="H1788" s="1" cm="1">
        <f t="array" aca="1" ref="H1788" ca="1">IFERROR(_FV(STable[[#This Row],[Security Name]],"Change (%)",TRUE),0)</f>
        <v>-6.8189999999999995E-3</v>
      </c>
      <c r="I1788" s="17" cm="1">
        <f t="array" aca="1" ref="I1788" ca="1">IFERROR(_FV(STable[[#This Row],[Security Name]],"P/E",TRUE),0)</f>
        <v>0</v>
      </c>
      <c r="J1788" s="17" cm="1">
        <f t="array" aca="1" ref="J1788" ca="1">IFERROR(_FV(STable[[#This Row],[Security Name]],"Beta"),0)</f>
        <v>0.94579999999999997</v>
      </c>
    </row>
    <row r="1789" spans="1:10" x14ac:dyDescent="0.3">
      <c r="A1789" t="s">
        <v>2303</v>
      </c>
      <c r="B1789" t="e" vm="1788">
        <v>#VALUE!</v>
      </c>
      <c r="C1789" t="s">
        <v>3609</v>
      </c>
      <c r="D1789" t="s">
        <v>3961</v>
      </c>
      <c r="E1789">
        <v>7372</v>
      </c>
      <c r="F1789" cm="1">
        <f t="array" aca="1" ref="F1789" ca="1">IFERROR(_FV(STable[[#This Row],[Security Name]],"Market cap",TRUE),_FV(STable[[#This Row],[Security Name]],"Volume average",TRUE)*STable[[#This Row],[Price]])</f>
        <v>2133466303</v>
      </c>
      <c r="G1789" s="4" cm="1">
        <f t="array" aca="1" ref="G1789" ca="1">_FV(STable[[#This Row],[Security Name]],"Price")</f>
        <v>12.015000000000001</v>
      </c>
      <c r="H1789" s="1" cm="1">
        <f t="array" aca="1" ref="H1789" ca="1">IFERROR(_FV(STable[[#This Row],[Security Name]],"Change (%)",TRUE),0)</f>
        <v>2.9220000000000001E-3</v>
      </c>
      <c r="I1789" s="17" cm="1">
        <f t="array" aca="1" ref="I1789" ca="1">IFERROR(_FV(STable[[#This Row],[Security Name]],"P/E",TRUE),0)</f>
        <v>8582.1429000000007</v>
      </c>
      <c r="J1789" s="17" cm="1">
        <f t="array" aca="1" ref="J1789" ca="1">IFERROR(_FV(STable[[#This Row],[Security Name]],"Beta"),0)</f>
        <v>0.99719999999999998</v>
      </c>
    </row>
    <row r="1790" spans="1:10" x14ac:dyDescent="0.3">
      <c r="A1790" t="s">
        <v>1013</v>
      </c>
      <c r="B1790" t="e" vm="1789">
        <v>#VALUE!</v>
      </c>
      <c r="C1790" t="s">
        <v>3609</v>
      </c>
      <c r="D1790" t="s">
        <v>3628</v>
      </c>
      <c r="E1790">
        <v>7374</v>
      </c>
      <c r="F1790" cm="1">
        <f t="array" aca="1" ref="F1790" ca="1">IFERROR(_FV(STable[[#This Row],[Security Name]],"Market cap",TRUE),_FV(STable[[#This Row],[Security Name]],"Volume average",TRUE)*STable[[#This Row],[Price]])</f>
        <v>1198992083</v>
      </c>
      <c r="G1790" s="4" cm="1">
        <f t="array" aca="1" ref="G1790" ca="1">_FV(STable[[#This Row],[Security Name]],"Price")</f>
        <v>15.66</v>
      </c>
      <c r="H1790" s="1" cm="1">
        <f t="array" aca="1" ref="H1790" ca="1">IFERROR(_FV(STable[[#This Row],[Security Name]],"Change (%)",TRUE),0)</f>
        <v>-1.276E-3</v>
      </c>
      <c r="I1790" s="17" cm="1">
        <f t="array" aca="1" ref="I1790" ca="1">IFERROR(_FV(STable[[#This Row],[Security Name]],"P/E",TRUE),0)</f>
        <v>34.600099999999998</v>
      </c>
      <c r="J1790" s="17" cm="1">
        <f t="array" aca="1" ref="J1790" ca="1">IFERROR(_FV(STable[[#This Row],[Security Name]],"Beta"),0)</f>
        <v>1.2767999999999999</v>
      </c>
    </row>
    <row r="1791" spans="1:10" x14ac:dyDescent="0.3">
      <c r="A1791" t="s">
        <v>2120</v>
      </c>
      <c r="B1791" t="e" vm="1790">
        <v>#VALUE!</v>
      </c>
      <c r="C1791" t="s">
        <v>3609</v>
      </c>
      <c r="D1791" t="s">
        <v>3961</v>
      </c>
      <c r="E1791">
        <v>7372</v>
      </c>
      <c r="F1791" cm="1">
        <f t="array" aca="1" ref="F1791" ca="1">IFERROR(_FV(STable[[#This Row],[Security Name]],"Market cap",TRUE),_FV(STable[[#This Row],[Security Name]],"Volume average",TRUE)*STable[[#This Row],[Price]])</f>
        <v>2354409783</v>
      </c>
      <c r="G1791" s="4" cm="1">
        <f t="array" aca="1" ref="G1791" ca="1">_FV(STable[[#This Row],[Security Name]],"Price")</f>
        <v>8.4400999999999993</v>
      </c>
      <c r="H1791" s="1" cm="1">
        <f t="array" aca="1" ref="H1791" ca="1">IFERROR(_FV(STable[[#This Row],[Security Name]],"Change (%)",TRUE),0)</f>
        <v>2.3869999999999998E-3</v>
      </c>
      <c r="I1791" s="17" cm="1">
        <f t="array" aca="1" ref="I1791" ca="1">IFERROR(_FV(STable[[#This Row],[Security Name]],"P/E",TRUE),0)</f>
        <v>13.4847</v>
      </c>
      <c r="J1791" s="17" cm="1">
        <f t="array" aca="1" ref="J1791" ca="1">IFERROR(_FV(STable[[#This Row],[Security Name]],"Beta"),0)</f>
        <v>0.87570000000000003</v>
      </c>
    </row>
    <row r="1792" spans="1:10" x14ac:dyDescent="0.3">
      <c r="A1792" t="s">
        <v>461</v>
      </c>
      <c r="B1792" t="e" vm="1791">
        <v>#VALUE!</v>
      </c>
      <c r="C1792" t="s">
        <v>3609</v>
      </c>
      <c r="D1792" t="s">
        <v>3961</v>
      </c>
      <c r="E1792">
        <v>7372</v>
      </c>
      <c r="F1792" cm="1">
        <f t="array" aca="1" ref="F1792" ca="1">IFERROR(_FV(STable[[#This Row],[Security Name]],"Market cap",TRUE),_FV(STable[[#This Row],[Security Name]],"Volume average",TRUE)*STable[[#This Row],[Price]])</f>
        <v>11773314352</v>
      </c>
      <c r="G1792" s="4" cm="1">
        <f t="array" aca="1" ref="G1792" ca="1">_FV(STable[[#This Row],[Security Name]],"Price")</f>
        <v>139.07</v>
      </c>
      <c r="H1792" s="1" cm="1">
        <f t="array" aca="1" ref="H1792" ca="1">IFERROR(_FV(STable[[#This Row],[Security Name]],"Change (%)",TRUE),0)</f>
        <v>-2.875E-4</v>
      </c>
      <c r="I1792" s="17" cm="1">
        <f t="array" aca="1" ref="I1792" ca="1">IFERROR(_FV(STable[[#This Row],[Security Name]],"P/E",TRUE),0)</f>
        <v>63.357599999999998</v>
      </c>
      <c r="J1792" s="17" cm="1">
        <f t="array" aca="1" ref="J1792" ca="1">IFERROR(_FV(STable[[#This Row],[Security Name]],"Beta"),0)</f>
        <v>0.96630000000000005</v>
      </c>
    </row>
    <row r="1793" spans="1:10" x14ac:dyDescent="0.3">
      <c r="A1793" t="s">
        <v>44</v>
      </c>
      <c r="B1793" t="e" vm="1792">
        <v>#VALUE!</v>
      </c>
      <c r="C1793" t="s">
        <v>3609</v>
      </c>
      <c r="D1793" t="s">
        <v>3961</v>
      </c>
      <c r="E1793">
        <v>7372</v>
      </c>
      <c r="F1793" cm="1">
        <f t="array" aca="1" ref="F1793" ca="1">IFERROR(_FV(STable[[#This Row],[Security Name]],"Market cap",TRUE),_FV(STable[[#This Row],[Security Name]],"Volume average",TRUE)*STable[[#This Row],[Price]])</f>
        <v>11677282961</v>
      </c>
      <c r="G1793" s="4" cm="1">
        <f t="array" aca="1" ref="G1793" ca="1">_FV(STable[[#This Row],[Security Name]],"Price")</f>
        <v>221.41</v>
      </c>
      <c r="H1793" s="1" cm="1">
        <f t="array" aca="1" ref="H1793" ca="1">IFERROR(_FV(STable[[#This Row],[Security Name]],"Change (%)",TRUE),0)</f>
        <v>-7.0409999999999995E-3</v>
      </c>
      <c r="I1793" s="17" cm="1">
        <f t="array" aca="1" ref="I1793" ca="1">IFERROR(_FV(STable[[#This Row],[Security Name]],"P/E",TRUE),0)</f>
        <v>271.20280000000002</v>
      </c>
      <c r="J1793" s="17" cm="1">
        <f t="array" aca="1" ref="J1793" ca="1">IFERROR(_FV(STable[[#This Row],[Security Name]],"Beta"),0)</f>
        <v>1.2948999999999999</v>
      </c>
    </row>
    <row r="1794" spans="1:10" x14ac:dyDescent="0.3">
      <c r="A1794" t="s">
        <v>1295</v>
      </c>
      <c r="B1794" t="e" vm="1793">
        <v>#VALUE!</v>
      </c>
      <c r="C1794" t="s">
        <v>3609</v>
      </c>
      <c r="D1794" t="s">
        <v>3961</v>
      </c>
      <c r="E1794">
        <v>7372</v>
      </c>
      <c r="F1794" cm="1">
        <f t="array" aca="1" ref="F1794" ca="1">IFERROR(_FV(STable[[#This Row],[Security Name]],"Market cap",TRUE),_FV(STable[[#This Row],[Security Name]],"Volume average",TRUE)*STable[[#This Row],[Price]])</f>
        <v>1821768601</v>
      </c>
      <c r="G1794" s="4" cm="1">
        <f t="array" aca="1" ref="G1794" ca="1">_FV(STable[[#This Row],[Security Name]],"Price")</f>
        <v>22.66</v>
      </c>
      <c r="H1794" s="1" cm="1">
        <f t="array" aca="1" ref="H1794" ca="1">IFERROR(_FV(STable[[#This Row],[Security Name]],"Change (%)",TRUE),0)</f>
        <v>-1.8198000000000002E-2</v>
      </c>
      <c r="I1794" s="17" cm="1">
        <f t="array" aca="1" ref="I1794" ca="1">IFERROR(_FV(STable[[#This Row],[Security Name]],"P/E",TRUE),0)</f>
        <v>0</v>
      </c>
      <c r="J1794" s="17" cm="1">
        <f t="array" aca="1" ref="J1794" ca="1">IFERROR(_FV(STable[[#This Row],[Security Name]],"Beta"),0)</f>
        <v>0.54149999999999998</v>
      </c>
    </row>
    <row r="1795" spans="1:10" x14ac:dyDescent="0.3">
      <c r="A1795" t="s">
        <v>42</v>
      </c>
      <c r="B1795" t="e" vm="1794">
        <v>#VALUE!</v>
      </c>
      <c r="C1795" t="s">
        <v>3609</v>
      </c>
      <c r="D1795" t="s">
        <v>3961</v>
      </c>
      <c r="E1795">
        <v>7372</v>
      </c>
      <c r="F1795" cm="1">
        <f t="array" aca="1" ref="F1795" ca="1">IFERROR(_FV(STable[[#This Row],[Security Name]],"Market cap",TRUE),_FV(STable[[#This Row],[Security Name]],"Volume average",TRUE)*STable[[#This Row],[Price]])</f>
        <v>108374414000</v>
      </c>
      <c r="G1795" s="4" cm="1">
        <f t="array" aca="1" ref="G1795" ca="1">_FV(STable[[#This Row],[Security Name]],"Price")</f>
        <v>391.88</v>
      </c>
      <c r="H1795" s="1" cm="1">
        <f t="array" aca="1" ref="H1795" ca="1">IFERROR(_FV(STable[[#This Row],[Security Name]],"Change (%)",TRUE),0)</f>
        <v>1.2322E-2</v>
      </c>
      <c r="I1795" s="17" cm="1">
        <f t="array" aca="1" ref="I1795" ca="1">IFERROR(_FV(STable[[#This Row],[Security Name]],"P/E",TRUE),0)</f>
        <v>25.491099999999999</v>
      </c>
      <c r="J1795" s="17" cm="1">
        <f t="array" aca="1" ref="J1795" ca="1">IFERROR(_FV(STable[[#This Row],[Security Name]],"Beta"),0)</f>
        <v>1.0923</v>
      </c>
    </row>
    <row r="1796" spans="1:10" x14ac:dyDescent="0.3">
      <c r="A1796" t="s">
        <v>1215</v>
      </c>
      <c r="B1796" t="e" vm="1795">
        <v>#VALUE!</v>
      </c>
      <c r="C1796" t="s">
        <v>3609</v>
      </c>
      <c r="D1796" t="s">
        <v>3684</v>
      </c>
      <c r="E1796">
        <v>7373</v>
      </c>
      <c r="F1796" cm="1">
        <f t="array" aca="1" ref="F1796" ca="1">IFERROR(_FV(STable[[#This Row],[Security Name]],"Market cap",TRUE),_FV(STable[[#This Row],[Security Name]],"Volume average",TRUE)*STable[[#This Row],[Price]])</f>
        <v>17482464211</v>
      </c>
      <c r="G1796" s="4" cm="1">
        <f t="array" aca="1" ref="G1796" ca="1">_FV(STable[[#This Row],[Security Name]],"Price")</f>
        <v>30.105</v>
      </c>
      <c r="H1796" s="1" cm="1">
        <f t="array" aca="1" ref="H1796" ca="1">IFERROR(_FV(STable[[#This Row],[Security Name]],"Change (%)",TRUE),0)</f>
        <v>1.6031E-2</v>
      </c>
      <c r="I1796" s="17" cm="1">
        <f t="array" ref="I1796">IFERROR(_FV(STable[[#This Row],[Security Name]],"P/E",TRUE),0)</f>
        <v>0</v>
      </c>
      <c r="J1796" s="17" cm="1">
        <f t="array" aca="1" ref="J1796" ca="1">IFERROR(_FV(STable[[#This Row],[Security Name]],"Beta"),0)</f>
        <v>1.3772</v>
      </c>
    </row>
    <row r="1797" spans="1:10" x14ac:dyDescent="0.3">
      <c r="A1797" t="s">
        <v>1624</v>
      </c>
      <c r="B1797" t="e" vm="1796">
        <v>#VALUE!</v>
      </c>
      <c r="C1797" t="s">
        <v>3609</v>
      </c>
      <c r="D1797" t="s">
        <v>3961</v>
      </c>
      <c r="E1797">
        <v>7372</v>
      </c>
      <c r="F1797" cm="1">
        <f t="array" aca="1" ref="F1797" ca="1">IFERROR(_FV(STable[[#This Row],[Security Name]],"Market cap",TRUE),_FV(STable[[#This Row],[Security Name]],"Volume average",TRUE)*STable[[#This Row],[Price]])</f>
        <v>5623082145</v>
      </c>
      <c r="G1797" s="4" cm="1">
        <f t="array" aca="1" ref="G1797" ca="1">_FV(STable[[#This Row],[Security Name]],"Price")</f>
        <v>18.45</v>
      </c>
      <c r="H1797" s="1" cm="1">
        <f t="array" aca="1" ref="H1797" ca="1">IFERROR(_FV(STable[[#This Row],[Security Name]],"Change (%)",TRUE),0)</f>
        <v>2.7169999999999998E-3</v>
      </c>
      <c r="I1797" s="17" cm="1">
        <f t="array" aca="1" ref="I1797" ca="1">IFERROR(_FV(STable[[#This Row],[Security Name]],"P/E",TRUE),0)</f>
        <v>0</v>
      </c>
      <c r="J1797" s="17" cm="1">
        <f t="array" aca="1" ref="J1797" ca="1">IFERROR(_FV(STable[[#This Row],[Security Name]],"Beta"),0)</f>
        <v>1.266</v>
      </c>
    </row>
    <row r="1798" spans="1:10" x14ac:dyDescent="0.3">
      <c r="A1798" t="s">
        <v>2611</v>
      </c>
      <c r="B1798" t="e" vm="1797">
        <v>#VALUE!</v>
      </c>
      <c r="C1798" t="s">
        <v>3609</v>
      </c>
      <c r="D1798" t="s">
        <v>3961</v>
      </c>
      <c r="E1798">
        <v>7372</v>
      </c>
      <c r="F1798" cm="1">
        <f t="array" aca="1" ref="F1798" ca="1">IFERROR(_FV(STable[[#This Row],[Security Name]],"Market cap",TRUE),_FV(STable[[#This Row],[Security Name]],"Volume average",TRUE)*STable[[#This Row],[Price]])</f>
        <v>270098227</v>
      </c>
      <c r="G1798" s="4" cm="1">
        <f t="array" aca="1" ref="G1798" ca="1">_FV(STable[[#This Row],[Security Name]],"Price")</f>
        <v>4.2649999999999997</v>
      </c>
      <c r="H1798" s="1" cm="1">
        <f t="array" aca="1" ref="H1798" ca="1">IFERROR(_FV(STable[[#This Row],[Security Name]],"Change (%)",TRUE),0)</f>
        <v>8.2740000000000001E-3</v>
      </c>
      <c r="I1798" s="17" cm="1">
        <f t="array" aca="1" ref="I1798" ca="1">IFERROR(_FV(STable[[#This Row],[Security Name]],"P/E",TRUE),0)</f>
        <v>0</v>
      </c>
      <c r="J1798" s="17" cm="1">
        <f t="array" aca="1" ref="J1798" ca="1">IFERROR(_FV(STable[[#This Row],[Security Name]],"Beta"),0)</f>
        <v>1.9838</v>
      </c>
    </row>
    <row r="1799" spans="1:10" x14ac:dyDescent="0.3">
      <c r="A1799" t="s">
        <v>191</v>
      </c>
      <c r="B1799" t="e" vm="1798">
        <v>#VALUE!</v>
      </c>
      <c r="C1799" t="s">
        <v>3609</v>
      </c>
      <c r="D1799" t="s">
        <v>3961</v>
      </c>
      <c r="E1799">
        <v>7372</v>
      </c>
      <c r="F1799" cm="1">
        <f t="array" aca="1" ref="F1799" ca="1">IFERROR(_FV(STable[[#This Row],[Security Name]],"Market cap",TRUE),_FV(STable[[#This Row],[Security Name]],"Volume average",TRUE)*STable[[#This Row],[Price]])</f>
        <v>7786550289</v>
      </c>
      <c r="G1799" s="4" cm="1">
        <f t="array" aca="1" ref="G1799" ca="1">_FV(STable[[#This Row],[Security Name]],"Price")</f>
        <v>131.44</v>
      </c>
      <c r="H1799" s="1" cm="1">
        <f t="array" aca="1" ref="H1799" ca="1">IFERROR(_FV(STable[[#This Row],[Security Name]],"Change (%)",TRUE),0)</f>
        <v>1.1854999999999999E-2</v>
      </c>
      <c r="I1799" s="17" cm="1">
        <f t="array" aca="1" ref="I1799" ca="1">IFERROR(_FV(STable[[#This Row],[Security Name]],"P/E",TRUE),0)</f>
        <v>36.485799999999998</v>
      </c>
      <c r="J1799" s="17" cm="1">
        <f t="array" aca="1" ref="J1799" ca="1">IFERROR(_FV(STable[[#This Row],[Security Name]],"Beta"),0)</f>
        <v>0.94369999999999998</v>
      </c>
    </row>
    <row r="1800" spans="1:10" x14ac:dyDescent="0.3">
      <c r="A1800" t="s">
        <v>2169</v>
      </c>
      <c r="B1800" t="e" vm="1799">
        <v>#VALUE!</v>
      </c>
      <c r="C1800" t="s">
        <v>3609</v>
      </c>
      <c r="D1800" t="s">
        <v>4000</v>
      </c>
      <c r="E1800">
        <v>3577</v>
      </c>
      <c r="F1800" cm="1">
        <f t="array" aca="1" ref="F1800" ca="1">IFERROR(_FV(STable[[#This Row],[Security Name]],"Market cap",TRUE),_FV(STable[[#This Row],[Security Name]],"Volume average",TRUE)*STable[[#This Row],[Price]])</f>
        <v>682463327</v>
      </c>
      <c r="G1800" s="4" cm="1">
        <f t="array" aca="1" ref="G1800" ca="1">_FV(STable[[#This Row],[Security Name]],"Price")</f>
        <v>15.06</v>
      </c>
      <c r="H1800" s="1" cm="1">
        <f t="array" aca="1" ref="H1800" ca="1">IFERROR(_FV(STable[[#This Row],[Security Name]],"Change (%)",TRUE),0)</f>
        <v>7.2649999999999992E-2</v>
      </c>
      <c r="I1800" s="17" cm="1">
        <f t="array" aca="1" ref="I1800" ca="1">IFERROR(_FV(STable[[#This Row],[Security Name]],"P/E",TRUE),0)</f>
        <v>43.5764</v>
      </c>
      <c r="J1800" s="17" cm="1">
        <f t="array" aca="1" ref="J1800" ca="1">IFERROR(_FV(STable[[#This Row],[Security Name]],"Beta"),0)</f>
        <v>0.9859</v>
      </c>
    </row>
    <row r="1801" spans="1:10" x14ac:dyDescent="0.3">
      <c r="A1801" t="s">
        <v>1431</v>
      </c>
      <c r="B1801" t="e" vm="1800">
        <v>#VALUE!</v>
      </c>
      <c r="C1801" t="s">
        <v>3609</v>
      </c>
      <c r="D1801" t="s">
        <v>3961</v>
      </c>
      <c r="E1801">
        <v>7372</v>
      </c>
      <c r="F1801" cm="1">
        <f t="array" aca="1" ref="F1801" ca="1">IFERROR(_FV(STable[[#This Row],[Security Name]],"Market cap",TRUE),_FV(STable[[#This Row],[Security Name]],"Volume average",TRUE)*STable[[#This Row],[Price]])</f>
        <v>2101711745</v>
      </c>
      <c r="G1801" s="4" cm="1">
        <f t="array" aca="1" ref="G1801" ca="1">_FV(STable[[#This Row],[Security Name]],"Price")</f>
        <v>18.350000000000001</v>
      </c>
      <c r="H1801" s="1" cm="1">
        <f t="array" aca="1" ref="H1801" ca="1">IFERROR(_FV(STable[[#This Row],[Security Name]],"Change (%)",TRUE),0)</f>
        <v>3.8290000000000004E-3</v>
      </c>
      <c r="I1801" s="17" cm="1">
        <f t="array" aca="1" ref="I1801" ca="1">IFERROR(_FV(STable[[#This Row],[Security Name]],"P/E",TRUE),0)</f>
        <v>0</v>
      </c>
      <c r="J1801" s="17" cm="1">
        <f t="array" aca="1" ref="J1801" ca="1">IFERROR(_FV(STable[[#This Row],[Security Name]],"Beta"),0)</f>
        <v>0.7379</v>
      </c>
    </row>
    <row r="1802" spans="1:10" x14ac:dyDescent="0.3">
      <c r="A1802" t="s">
        <v>241</v>
      </c>
      <c r="B1802" t="e" vm="1801">
        <v>#VALUE!</v>
      </c>
      <c r="C1802" t="s">
        <v>3609</v>
      </c>
      <c r="D1802" t="s">
        <v>3961</v>
      </c>
      <c r="E1802">
        <v>7372</v>
      </c>
      <c r="F1802" cm="1">
        <f t="array" aca="1" ref="F1802" ca="1">IFERROR(_FV(STable[[#This Row],[Security Name]],"Market cap",TRUE),_FV(STable[[#This Row],[Security Name]],"Volume average",TRUE)*STable[[#This Row],[Price]])</f>
        <v>6348821591</v>
      </c>
      <c r="G1802" s="4" cm="1">
        <f t="array" aca="1" ref="G1802" ca="1">_FV(STable[[#This Row],[Security Name]],"Price")</f>
        <v>105.065</v>
      </c>
      <c r="H1802" s="1" cm="1">
        <f t="array" aca="1" ref="H1802" ca="1">IFERROR(_FV(STable[[#This Row],[Security Name]],"Change (%)",TRUE),0)</f>
        <v>2.3800000000000001E-4</v>
      </c>
      <c r="I1802" s="17" cm="1">
        <f t="array" aca="1" ref="I1802" ca="1">IFERROR(_FV(STable[[#This Row],[Security Name]],"P/E",TRUE),0)</f>
        <v>10.861700000000001</v>
      </c>
      <c r="J1802" s="17" cm="1">
        <f t="array" aca="1" ref="J1802" ca="1">IFERROR(_FV(STable[[#This Row],[Security Name]],"Beta"),0)</f>
        <v>0.87760000000000005</v>
      </c>
    </row>
    <row r="1803" spans="1:10" x14ac:dyDescent="0.3">
      <c r="A1803" t="s">
        <v>816</v>
      </c>
      <c r="B1803" t="e" vm="1802">
        <v>#VALUE!</v>
      </c>
      <c r="C1803" t="s">
        <v>3609</v>
      </c>
      <c r="D1803" t="s">
        <v>3961</v>
      </c>
      <c r="E1803">
        <v>7372</v>
      </c>
      <c r="F1803" cm="1">
        <f t="array" aca="1" ref="F1803" ca="1">IFERROR(_FV(STable[[#This Row],[Security Name]],"Market cap",TRUE),_FV(STable[[#This Row],[Security Name]],"Volume average",TRUE)*STable[[#This Row],[Price]])</f>
        <v>10600527637</v>
      </c>
      <c r="G1803" s="4" cm="1">
        <f t="array" aca="1" ref="G1803" ca="1">_FV(STable[[#This Row],[Security Name]],"Price")</f>
        <v>39.97</v>
      </c>
      <c r="H1803" s="1" cm="1">
        <f t="array" aca="1" ref="H1803" ca="1">IFERROR(_FV(STable[[#This Row],[Security Name]],"Change (%)",TRUE),0)</f>
        <v>1.0874999999999999E-2</v>
      </c>
      <c r="I1803" s="17" cm="1">
        <f t="array" aca="1" ref="I1803" ca="1">IFERROR(_FV(STable[[#This Row],[Security Name]],"P/E",TRUE),0)</f>
        <v>43.417299999999997</v>
      </c>
      <c r="J1803" s="17" cm="1">
        <f t="array" aca="1" ref="J1803" ca="1">IFERROR(_FV(STable[[#This Row],[Security Name]],"Beta"),0)</f>
        <v>0.52329999999999999</v>
      </c>
    </row>
    <row r="1804" spans="1:10" x14ac:dyDescent="0.3">
      <c r="A1804" t="s">
        <v>2622</v>
      </c>
      <c r="B1804" t="e" vm="1803">
        <v>#VALUE!</v>
      </c>
      <c r="C1804" t="s">
        <v>3609</v>
      </c>
      <c r="D1804" t="s">
        <v>3961</v>
      </c>
      <c r="E1804">
        <v>7372</v>
      </c>
      <c r="F1804" cm="1">
        <f t="array" aca="1" ref="F1804" ca="1">IFERROR(_FV(STable[[#This Row],[Security Name]],"Market cap",TRUE),_FV(STable[[#This Row],[Security Name]],"Volume average",TRUE)*STable[[#This Row],[Price]])</f>
        <v>290722444</v>
      </c>
      <c r="G1804" s="4" cm="1">
        <f t="array" aca="1" ref="G1804" ca="1">_FV(STable[[#This Row],[Security Name]],"Price")</f>
        <v>6.98</v>
      </c>
      <c r="H1804" s="1" cm="1">
        <f t="array" aca="1" ref="H1804" ca="1">IFERROR(_FV(STable[[#This Row],[Security Name]],"Change (%)",TRUE),0)</f>
        <v>7.2150000000000001E-3</v>
      </c>
      <c r="I1804" s="17" cm="1">
        <f t="array" ref="I1804">IFERROR(_FV(STable[[#This Row],[Security Name]],"P/E",TRUE),0)</f>
        <v>0</v>
      </c>
      <c r="J1804" s="17" cm="1">
        <f t="array" aca="1" ref="J1804" ca="1">IFERROR(_FV(STable[[#This Row],[Security Name]],"Beta"),0)</f>
        <v>0.50919999999999999</v>
      </c>
    </row>
    <row r="1805" spans="1:10" x14ac:dyDescent="0.3">
      <c r="A1805" t="s">
        <v>1440</v>
      </c>
      <c r="B1805" t="e" vm="1804">
        <v>#VALUE!</v>
      </c>
      <c r="C1805" t="s">
        <v>3609</v>
      </c>
      <c r="D1805" t="s">
        <v>3684</v>
      </c>
      <c r="E1805">
        <v>7373</v>
      </c>
      <c r="F1805" cm="1">
        <f t="array" aca="1" ref="F1805" ca="1">IFERROR(_FV(STable[[#This Row],[Security Name]],"Market cap",TRUE),_FV(STable[[#This Row],[Security Name]],"Volume average",TRUE)*STable[[#This Row],[Price]])</f>
        <v>11567310000</v>
      </c>
      <c r="G1805" s="4" cm="1">
        <f t="array" aca="1" ref="G1805" ca="1">_FV(STable[[#This Row],[Security Name]],"Price")</f>
        <v>23.4</v>
      </c>
      <c r="H1805" s="1" cm="1">
        <f t="array" aca="1" ref="H1805" ca="1">IFERROR(_FV(STable[[#This Row],[Security Name]],"Change (%)",TRUE),0)</f>
        <v>7.7520000000000002E-3</v>
      </c>
      <c r="I1805" s="17" cm="1">
        <f t="array" aca="1" ref="I1805" ca="1">IFERROR(_FV(STable[[#This Row],[Security Name]],"P/E",TRUE),0)</f>
        <v>13.6714</v>
      </c>
      <c r="J1805" s="17" cm="1">
        <f t="array" aca="1" ref="J1805" ca="1">IFERROR(_FV(STable[[#This Row],[Security Name]],"Beta"),0)</f>
        <v>0.88900000000000001</v>
      </c>
    </row>
    <row r="1806" spans="1:10" x14ac:dyDescent="0.3">
      <c r="A1806" t="s">
        <v>835</v>
      </c>
      <c r="B1806" t="e" vm="1805">
        <v>#VALUE!</v>
      </c>
      <c r="C1806" t="s">
        <v>3609</v>
      </c>
      <c r="D1806" t="s">
        <v>3961</v>
      </c>
      <c r="E1806">
        <v>7372</v>
      </c>
      <c r="F1806" cm="1">
        <f t="array" aca="1" ref="F1806" ca="1">IFERROR(_FV(STable[[#This Row],[Security Name]],"Market cap",TRUE),_FV(STable[[#This Row],[Security Name]],"Volume average",TRUE)*STable[[#This Row],[Price]])</f>
        <v>8207495340</v>
      </c>
      <c r="G1806" s="4" cm="1">
        <f t="array" aca="1" ref="G1806" ca="1">_FV(STable[[#This Row],[Security Name]],"Price")</f>
        <v>54.68</v>
      </c>
      <c r="H1806" s="1" cm="1">
        <f t="array" aca="1" ref="H1806" ca="1">IFERROR(_FV(STable[[#This Row],[Security Name]],"Change (%)",TRUE),0)</f>
        <v>1.9199000000000001E-2</v>
      </c>
      <c r="I1806" s="17" cm="1">
        <f t="array" aca="1" ref="I1806" ca="1">IFERROR(_FV(STable[[#This Row],[Security Name]],"P/E",TRUE),0)</f>
        <v>0</v>
      </c>
      <c r="J1806" s="17" cm="1">
        <f t="array" aca="1" ref="J1806" ca="1">IFERROR(_FV(STable[[#This Row],[Security Name]],"Beta"),0)</f>
        <v>0.78090000000000004</v>
      </c>
    </row>
    <row r="1807" spans="1:10" x14ac:dyDescent="0.3">
      <c r="A1807" t="s">
        <v>1782</v>
      </c>
      <c r="B1807" t="e" vm="1806">
        <v>#VALUE!</v>
      </c>
      <c r="C1807" t="s">
        <v>3609</v>
      </c>
      <c r="D1807" t="s">
        <v>3961</v>
      </c>
      <c r="E1807">
        <v>7372</v>
      </c>
      <c r="F1807" cm="1">
        <f t="array" aca="1" ref="F1807" ca="1">IFERROR(_FV(STable[[#This Row],[Security Name]],"Market cap",TRUE),_FV(STable[[#This Row],[Security Name]],"Volume average",TRUE)*STable[[#This Row],[Price]])</f>
        <v>535370724</v>
      </c>
      <c r="G1807" s="4" cm="1">
        <f t="array" aca="1" ref="G1807" ca="1">_FV(STable[[#This Row],[Security Name]],"Price")</f>
        <v>6.3</v>
      </c>
      <c r="H1807" s="1" cm="1">
        <f t="array" aca="1" ref="H1807" ca="1">IFERROR(_FV(STable[[#This Row],[Security Name]],"Change (%)",TRUE),0)</f>
        <v>-1.7160999999999999E-2</v>
      </c>
      <c r="I1807" s="17" cm="1">
        <f t="array" aca="1" ref="I1807" ca="1">IFERROR(_FV(STable[[#This Row],[Security Name]],"P/E",TRUE),0)</f>
        <v>3.9401999999999999</v>
      </c>
      <c r="J1807" s="17" cm="1">
        <f t="array" aca="1" ref="J1807" ca="1">IFERROR(_FV(STable[[#This Row],[Security Name]],"Beta"),0)</f>
        <v>0.76600000000000001</v>
      </c>
    </row>
    <row r="1808" spans="1:10" x14ac:dyDescent="0.3">
      <c r="A1808" t="s">
        <v>900</v>
      </c>
      <c r="B1808" t="e" vm="1807">
        <v>#VALUE!</v>
      </c>
      <c r="C1808" t="s">
        <v>3609</v>
      </c>
      <c r="D1808" t="s">
        <v>3628</v>
      </c>
      <c r="E1808">
        <v>7374</v>
      </c>
      <c r="F1808" cm="1">
        <f t="array" aca="1" ref="F1808" ca="1">IFERROR(_FV(STable[[#This Row],[Security Name]],"Market cap",TRUE),_FV(STable[[#This Row],[Security Name]],"Volume average",TRUE)*STable[[#This Row],[Price]])</f>
        <v>7345793983</v>
      </c>
      <c r="G1808" s="4" cm="1">
        <f t="array" aca="1" ref="G1808" ca="1">_FV(STable[[#This Row],[Security Name]],"Price")</f>
        <v>43.454999999999998</v>
      </c>
      <c r="H1808" s="1" cm="1">
        <f t="array" aca="1" ref="H1808" ca="1">IFERROR(_FV(STable[[#This Row],[Security Name]],"Change (%)",TRUE),0)</f>
        <v>4.0429999999999997E-3</v>
      </c>
      <c r="I1808" s="17" cm="1">
        <f t="array" aca="1" ref="I1808" ca="1">IFERROR(_FV(STable[[#This Row],[Security Name]],"P/E",TRUE),0)</f>
        <v>20.41</v>
      </c>
      <c r="J1808" s="17" cm="1">
        <f t="array" aca="1" ref="J1808" ca="1">IFERROR(_FV(STable[[#This Row],[Security Name]],"Beta"),0)</f>
        <v>1.038</v>
      </c>
    </row>
    <row r="1809" spans="1:10" x14ac:dyDescent="0.3">
      <c r="A1809" t="s">
        <v>1765</v>
      </c>
      <c r="B1809" t="e" vm="1808">
        <v>#VALUE!</v>
      </c>
      <c r="C1809" t="s">
        <v>3609</v>
      </c>
      <c r="D1809" t="s">
        <v>3961</v>
      </c>
      <c r="E1809">
        <v>7372</v>
      </c>
      <c r="F1809" cm="1">
        <f t="array" aca="1" ref="F1809" ca="1">IFERROR(_FV(STable[[#This Row],[Security Name]],"Market cap",TRUE),_FV(STable[[#This Row],[Security Name]],"Volume average",TRUE)*STable[[#This Row],[Price]])</f>
        <v>350221348145</v>
      </c>
      <c r="G1809" s="4" cm="1">
        <f t="array" aca="1" ref="G1809" ca="1">_FV(STable[[#This Row],[Security Name]],"Price")</f>
        <v>146.495</v>
      </c>
      <c r="H1809" s="1" cm="1">
        <f t="array" aca="1" ref="H1809" ca="1">IFERROR(_FV(STable[[#This Row],[Security Name]],"Change (%)",TRUE),0)</f>
        <v>2.6162999999999999E-2</v>
      </c>
      <c r="I1809" s="17" cm="1">
        <f t="array" aca="1" ref="I1809" ca="1">IFERROR(_FV(STable[[#This Row],[Security Name]],"P/E",TRUE),0)</f>
        <v>231.50280000000001</v>
      </c>
      <c r="J1809" s="17" cm="1">
        <f t="array" aca="1" ref="J1809" ca="1">IFERROR(_FV(STable[[#This Row],[Security Name]],"Beta"),0)</f>
        <v>1.6108</v>
      </c>
    </row>
    <row r="1810" spans="1:10" x14ac:dyDescent="0.3">
      <c r="A1810" t="s">
        <v>269</v>
      </c>
      <c r="B1810" t="e" vm="1809">
        <v>#VALUE!</v>
      </c>
      <c r="C1810" t="s">
        <v>3609</v>
      </c>
      <c r="D1810" t="s">
        <v>3961</v>
      </c>
      <c r="E1810">
        <v>7372</v>
      </c>
      <c r="F1810" cm="1">
        <f t="array" aca="1" ref="F1810" ca="1">IFERROR(_FV(STable[[#This Row],[Security Name]],"Market cap",TRUE),_FV(STable[[#This Row],[Security Name]],"Volume average",TRUE)*STable[[#This Row],[Price]])</f>
        <v>16612450540</v>
      </c>
      <c r="G1810" s="4" cm="1">
        <f t="array" aca="1" ref="G1810" ca="1">_FV(STable[[#This Row],[Security Name]],"Price")</f>
        <v>139.60499999999999</v>
      </c>
      <c r="H1810" s="1" cm="1">
        <f t="array" aca="1" ref="H1810" ca="1">IFERROR(_FV(STable[[#This Row],[Security Name]],"Change (%)",TRUE),0)</f>
        <v>9.6550000000000004E-3</v>
      </c>
      <c r="I1810" s="17" cm="1">
        <f t="array" aca="1" ref="I1810" ca="1">IFERROR(_FV(STable[[#This Row],[Security Name]],"P/E",TRUE),0)</f>
        <v>20.562799999999999</v>
      </c>
      <c r="J1810" s="17" cm="1">
        <f t="array" aca="1" ref="J1810" ca="1">IFERROR(_FV(STable[[#This Row],[Security Name]],"Beta"),0)</f>
        <v>1.0308999999999999</v>
      </c>
    </row>
    <row r="1811" spans="1:10" x14ac:dyDescent="0.3">
      <c r="A1811" t="s">
        <v>894</v>
      </c>
      <c r="B1811" t="e" vm="1810">
        <v>#VALUE!</v>
      </c>
      <c r="C1811" t="s">
        <v>3609</v>
      </c>
      <c r="D1811" t="s">
        <v>3961</v>
      </c>
      <c r="E1811">
        <v>7372</v>
      </c>
      <c r="F1811" cm="1">
        <f t="array" aca="1" ref="F1811" ca="1">IFERROR(_FV(STable[[#This Row],[Security Name]],"Market cap",TRUE),_FV(STable[[#This Row],[Security Name]],"Volume average",TRUE)*STable[[#This Row],[Price]])</f>
        <v>3225993907</v>
      </c>
      <c r="G1811" s="4" cm="1">
        <f t="array" aca="1" ref="G1811" ca="1">_FV(STable[[#This Row],[Security Name]],"Price")</f>
        <v>51.695</v>
      </c>
      <c r="H1811" s="1" cm="1">
        <f t="array" aca="1" ref="H1811" ca="1">IFERROR(_FV(STable[[#This Row],[Security Name]],"Change (%)",TRUE),0)</f>
        <v>1.3429E-2</v>
      </c>
      <c r="I1811" s="17" cm="1">
        <f t="array" aca="1" ref="I1811" ca="1">IFERROR(_FV(STable[[#This Row],[Security Name]],"P/E",TRUE),0)</f>
        <v>67.049300000000002</v>
      </c>
      <c r="J1811" s="17" cm="1">
        <f t="array" aca="1" ref="J1811" ca="1">IFERROR(_FV(STable[[#This Row],[Security Name]],"Beta"),0)</f>
        <v>1.4206000000000001</v>
      </c>
    </row>
    <row r="1812" spans="1:10" x14ac:dyDescent="0.3">
      <c r="A1812" t="s">
        <v>1386</v>
      </c>
      <c r="B1812" t="e" vm="1811">
        <v>#VALUE!</v>
      </c>
      <c r="C1812" t="s">
        <v>3609</v>
      </c>
      <c r="D1812" t="s">
        <v>3628</v>
      </c>
      <c r="E1812">
        <v>7374</v>
      </c>
      <c r="F1812" cm="1">
        <f t="array" aca="1" ref="F1812" ca="1">IFERROR(_FV(STable[[#This Row],[Security Name]],"Market cap",TRUE),_FV(STable[[#This Row],[Security Name]],"Volume average",TRUE)*STable[[#This Row],[Price]])</f>
        <v>1813578089</v>
      </c>
      <c r="G1812" s="4" cm="1">
        <f t="array" aca="1" ref="G1812" ca="1">_FV(STable[[#This Row],[Security Name]],"Price")</f>
        <v>28.73</v>
      </c>
      <c r="H1812" s="1" cm="1">
        <f t="array" aca="1" ref="H1812" ca="1">IFERROR(_FV(STable[[#This Row],[Security Name]],"Change (%)",TRUE),0)</f>
        <v>1.8071999999999998E-2</v>
      </c>
      <c r="I1812" s="17" cm="1">
        <f t="array" aca="1" ref="I1812" ca="1">IFERROR(_FV(STable[[#This Row],[Security Name]],"P/E",TRUE),0)</f>
        <v>27.149899999999999</v>
      </c>
      <c r="J1812" s="17" cm="1">
        <f t="array" aca="1" ref="J1812" ca="1">IFERROR(_FV(STable[[#This Row],[Security Name]],"Beta"),0)</f>
        <v>1.1871</v>
      </c>
    </row>
    <row r="1813" spans="1:10" x14ac:dyDescent="0.3">
      <c r="A1813" t="s">
        <v>2444</v>
      </c>
      <c r="B1813" t="e" vm="1812">
        <v>#VALUE!</v>
      </c>
      <c r="C1813" t="s">
        <v>3609</v>
      </c>
      <c r="D1813" t="s">
        <v>4000</v>
      </c>
      <c r="E1813">
        <v>3577</v>
      </c>
      <c r="F1813" cm="1">
        <f t="array" aca="1" ref="F1813" ca="1">IFERROR(_FV(STable[[#This Row],[Security Name]],"Market cap",TRUE),_FV(STable[[#This Row],[Security Name]],"Volume average",TRUE)*STable[[#This Row],[Price]])</f>
        <v>218519550</v>
      </c>
      <c r="G1813" s="4" cm="1">
        <f t="array" aca="1" ref="G1813" ca="1">_FV(STable[[#This Row],[Security Name]],"Price")</f>
        <v>13.055</v>
      </c>
      <c r="H1813" s="1" cm="1">
        <f t="array" aca="1" ref="H1813" ca="1">IFERROR(_FV(STable[[#This Row],[Security Name]],"Change (%)",TRUE),0)</f>
        <v>4.2309999999999995E-3</v>
      </c>
      <c r="I1813" s="17" cm="1">
        <f t="array" aca="1" ref="I1813" ca="1">IFERROR(_FV(STable[[#This Row],[Security Name]],"P/E",TRUE),0)</f>
        <v>18.356300000000001</v>
      </c>
      <c r="J1813" s="17" cm="1">
        <f t="array" aca="1" ref="J1813" ca="1">IFERROR(_FV(STable[[#This Row],[Security Name]],"Beta"),0)</f>
        <v>0.56940000000000002</v>
      </c>
    </row>
    <row r="1814" spans="1:10" x14ac:dyDescent="0.3">
      <c r="A1814" t="s">
        <v>1805</v>
      </c>
      <c r="B1814" t="e" vm="1813">
        <v>#VALUE!</v>
      </c>
      <c r="C1814" t="s">
        <v>3609</v>
      </c>
      <c r="D1814" t="s">
        <v>3961</v>
      </c>
      <c r="E1814">
        <v>7372</v>
      </c>
      <c r="F1814" cm="1">
        <f t="array" aca="1" ref="F1814" ca="1">IFERROR(_FV(STable[[#This Row],[Security Name]],"Market cap",TRUE),_FV(STable[[#This Row],[Security Name]],"Volume average",TRUE)*STable[[#This Row],[Price]])</f>
        <v>551768030</v>
      </c>
      <c r="G1814" s="4" cm="1">
        <f t="array" aca="1" ref="G1814" ca="1">_FV(STable[[#This Row],[Security Name]],"Price")</f>
        <v>39.104999999999997</v>
      </c>
      <c r="H1814" s="1" cm="1">
        <f t="array" aca="1" ref="H1814" ca="1">IFERROR(_FV(STable[[#This Row],[Security Name]],"Change (%)",TRUE),0)</f>
        <v>2.1819000000000002E-2</v>
      </c>
      <c r="I1814" s="17" cm="1">
        <f t="array" aca="1" ref="I1814" ca="1">IFERROR(_FV(STable[[#This Row],[Security Name]],"P/E",TRUE),0)</f>
        <v>42.986699999999999</v>
      </c>
      <c r="J1814" s="17" cm="1">
        <f t="array" aca="1" ref="J1814" ca="1">IFERROR(_FV(STable[[#This Row],[Security Name]],"Beta"),0)</f>
        <v>1.7730999999999999</v>
      </c>
    </row>
    <row r="1815" spans="1:10" x14ac:dyDescent="0.3">
      <c r="A1815" t="s">
        <v>1292</v>
      </c>
      <c r="B1815" t="e" vm="1814">
        <v>#VALUE!</v>
      </c>
      <c r="C1815" t="s">
        <v>3609</v>
      </c>
      <c r="D1815" t="s">
        <v>3628</v>
      </c>
      <c r="E1815">
        <v>7374</v>
      </c>
      <c r="F1815" cm="1">
        <f t="array" aca="1" ref="F1815" ca="1">IFERROR(_FV(STable[[#This Row],[Security Name]],"Market cap",TRUE),_FV(STable[[#This Row],[Security Name]],"Volume average",TRUE)*STable[[#This Row],[Price]])</f>
        <v>3375513685</v>
      </c>
      <c r="G1815" s="4" cm="1">
        <f t="array" aca="1" ref="G1815" ca="1">_FV(STable[[#This Row],[Security Name]],"Price")</f>
        <v>40.15</v>
      </c>
      <c r="H1815" s="1" cm="1">
        <f t="array" aca="1" ref="H1815" ca="1">IFERROR(_FV(STable[[#This Row],[Security Name]],"Change (%)",TRUE),0)</f>
        <v>-4.463E-3</v>
      </c>
      <c r="I1815" s="17" cm="1">
        <f t="array" aca="1" ref="I1815" ca="1">IFERROR(_FV(STable[[#This Row],[Security Name]],"P/E",TRUE),0)</f>
        <v>83.2988</v>
      </c>
      <c r="J1815" s="17" cm="1">
        <f t="array" aca="1" ref="J1815" ca="1">IFERROR(_FV(STable[[#This Row],[Security Name]],"Beta"),0)</f>
        <v>1.1513</v>
      </c>
    </row>
    <row r="1816" spans="1:10" x14ac:dyDescent="0.3">
      <c r="A1816" t="s">
        <v>2013</v>
      </c>
      <c r="B1816" t="e" vm="1815">
        <v>#VALUE!</v>
      </c>
      <c r="C1816" t="s">
        <v>3609</v>
      </c>
      <c r="D1816" t="s">
        <v>3961</v>
      </c>
      <c r="E1816">
        <v>7372</v>
      </c>
      <c r="F1816" cm="1">
        <f t="array" aca="1" ref="F1816" ca="1">IFERROR(_FV(STable[[#This Row],[Security Name]],"Market cap",TRUE),_FV(STable[[#This Row],[Security Name]],"Volume average",TRUE)*STable[[#This Row],[Price]])</f>
        <v>1810000808</v>
      </c>
      <c r="G1816" s="4" cm="1">
        <f t="array" aca="1" ref="G1816" ca="1">_FV(STable[[#This Row],[Security Name]],"Price")</f>
        <v>11.99</v>
      </c>
      <c r="H1816" s="1" cm="1">
        <f t="array" aca="1" ref="H1816" ca="1">IFERROR(_FV(STable[[#This Row],[Security Name]],"Change (%)",TRUE),0)</f>
        <v>3.3470000000000001E-3</v>
      </c>
      <c r="I1816" s="17" cm="1">
        <f t="array" aca="1" ref="I1816" ca="1">IFERROR(_FV(STable[[#This Row],[Security Name]],"P/E",TRUE),0)</f>
        <v>0</v>
      </c>
      <c r="J1816" s="17" cm="1">
        <f t="array" aca="1" ref="J1816" ca="1">IFERROR(_FV(STable[[#This Row],[Security Name]],"Beta"),0)</f>
        <v>1.3237000000000001</v>
      </c>
    </row>
    <row r="1817" spans="1:10" x14ac:dyDescent="0.3">
      <c r="A1817" t="s">
        <v>2511</v>
      </c>
      <c r="B1817" t="e" vm="1816">
        <v>#VALUE!</v>
      </c>
      <c r="C1817" t="s">
        <v>3609</v>
      </c>
      <c r="D1817" t="s">
        <v>4211</v>
      </c>
      <c r="E1817">
        <v>7370</v>
      </c>
      <c r="F1817" cm="1">
        <f t="array" aca="1" ref="F1817" ca="1">IFERROR(_FV(STable[[#This Row],[Security Name]],"Market cap",TRUE),_FV(STable[[#This Row],[Security Name]],"Volume average",TRUE)*STable[[#This Row],[Price]])</f>
        <v>227417266</v>
      </c>
      <c r="G1817" s="4" cm="1">
        <f t="array" aca="1" ref="G1817" ca="1">_FV(STable[[#This Row],[Security Name]],"Price")</f>
        <v>2.6150000000000002</v>
      </c>
      <c r="H1817" s="1" cm="1">
        <f t="array" aca="1" ref="H1817" ca="1">IFERROR(_FV(STable[[#This Row],[Security Name]],"Change (%)",TRUE),0)</f>
        <v>1.916E-3</v>
      </c>
      <c r="I1817" s="17" cm="1">
        <f t="array" aca="1" ref="I1817" ca="1">IFERROR(_FV(STable[[#This Row],[Security Name]],"P/E",TRUE),0)</f>
        <v>0</v>
      </c>
      <c r="J1817" s="17" cm="1">
        <f t="array" aca="1" ref="J1817" ca="1">IFERROR(_FV(STable[[#This Row],[Security Name]],"Beta"),0)</f>
        <v>1.0797000000000001</v>
      </c>
    </row>
    <row r="1818" spans="1:10" x14ac:dyDescent="0.3">
      <c r="A1818" t="s">
        <v>47</v>
      </c>
      <c r="B1818" t="e" vm="1817">
        <v>#VALUE!</v>
      </c>
      <c r="C1818" t="s">
        <v>3609</v>
      </c>
      <c r="D1818" t="s">
        <v>3961</v>
      </c>
      <c r="E1818">
        <v>7372</v>
      </c>
      <c r="F1818" cm="1">
        <f t="array" aca="1" ref="F1818" ca="1">IFERROR(_FV(STable[[#This Row],[Security Name]],"Market cap",TRUE),_FV(STable[[#This Row],[Security Name]],"Volume average",TRUE)*STable[[#This Row],[Price]])</f>
        <v>85860004020</v>
      </c>
      <c r="G1818" s="4" cm="1">
        <f t="array" aca="1" ref="G1818" ca="1">_FV(STable[[#This Row],[Security Name]],"Price")</f>
        <v>448.21</v>
      </c>
      <c r="H1818" s="1" cm="1">
        <f t="array" aca="1" ref="H1818" ca="1">IFERROR(_FV(STable[[#This Row],[Security Name]],"Change (%)",TRUE),0)</f>
        <v>1.6004000000000001E-2</v>
      </c>
      <c r="I1818" s="17" cm="1">
        <f t="array" aca="1" ref="I1818" ca="1">IFERROR(_FV(STable[[#This Row],[Security Name]],"P/E",TRUE),0)</f>
        <v>69.346900000000005</v>
      </c>
      <c r="J1818" s="17" cm="1">
        <f t="array" aca="1" ref="J1818" ca="1">IFERROR(_FV(STable[[#This Row],[Security Name]],"Beta"),0)</f>
        <v>1.1839</v>
      </c>
    </row>
    <row r="1819" spans="1:10" x14ac:dyDescent="0.3">
      <c r="A1819" t="s">
        <v>243</v>
      </c>
      <c r="B1819" t="e" vm="1818">
        <v>#VALUE!</v>
      </c>
      <c r="C1819" t="s">
        <v>3609</v>
      </c>
      <c r="D1819" t="s">
        <v>3961</v>
      </c>
      <c r="E1819">
        <v>7372</v>
      </c>
      <c r="F1819" cm="1">
        <f t="array" aca="1" ref="F1819" ca="1">IFERROR(_FV(STable[[#This Row],[Security Name]],"Market cap",TRUE),_FV(STable[[#This Row],[Security Name]],"Volume average",TRUE)*STable[[#This Row],[Price]])</f>
        <v>2123390798</v>
      </c>
      <c r="G1819" s="4" cm="1">
        <f t="array" aca="1" ref="G1819" ca="1">_FV(STable[[#This Row],[Security Name]],"Price")</f>
        <v>57.44</v>
      </c>
      <c r="H1819" s="1" cm="1">
        <f t="array" aca="1" ref="H1819" ca="1">IFERROR(_FV(STable[[#This Row],[Security Name]],"Change (%)",TRUE),0)</f>
        <v>1.5738000000000002E-2</v>
      </c>
      <c r="I1819" s="17" cm="1">
        <f t="array" aca="1" ref="I1819" ca="1">IFERROR(_FV(STable[[#This Row],[Security Name]],"P/E",TRUE),0)</f>
        <v>23.379100000000001</v>
      </c>
      <c r="J1819" s="17" cm="1">
        <f t="array" aca="1" ref="J1819" ca="1">IFERROR(_FV(STable[[#This Row],[Security Name]],"Beta"),0)</f>
        <v>0.59830000000000005</v>
      </c>
    </row>
    <row r="1820" spans="1:10" x14ac:dyDescent="0.3">
      <c r="A1820" t="s">
        <v>1465</v>
      </c>
      <c r="B1820" t="e" vm="1819">
        <v>#VALUE!</v>
      </c>
      <c r="C1820" t="s">
        <v>3609</v>
      </c>
      <c r="D1820" t="s">
        <v>3961</v>
      </c>
      <c r="E1820">
        <v>7372</v>
      </c>
      <c r="F1820" cm="1">
        <f t="array" aca="1" ref="F1820" ca="1">IFERROR(_FV(STable[[#This Row],[Security Name]],"Market cap",TRUE),_FV(STable[[#This Row],[Security Name]],"Volume average",TRUE)*STable[[#This Row],[Price]])</f>
        <v>329555474</v>
      </c>
      <c r="G1820" s="4" cm="1">
        <f t="array" aca="1" ref="G1820" ca="1">_FV(STable[[#This Row],[Security Name]],"Price")</f>
        <v>5.4850000000000003</v>
      </c>
      <c r="H1820" s="1" cm="1">
        <f t="array" aca="1" ref="H1820" ca="1">IFERROR(_FV(STable[[#This Row],[Security Name]],"Change (%)",TRUE),0)</f>
        <v>-2.7482000000000003E-2</v>
      </c>
      <c r="I1820" s="17" cm="1">
        <f t="array" aca="1" ref="I1820" ca="1">IFERROR(_FV(STable[[#This Row],[Security Name]],"P/E",TRUE),0)</f>
        <v>0</v>
      </c>
      <c r="J1820" s="17" cm="1">
        <f t="array" aca="1" ref="J1820" ca="1">IFERROR(_FV(STable[[#This Row],[Security Name]],"Beta"),0)</f>
        <v>0.91810000000000003</v>
      </c>
    </row>
    <row r="1821" spans="1:10" x14ac:dyDescent="0.3">
      <c r="A1821" t="s">
        <v>2084</v>
      </c>
      <c r="B1821" t="e" vm="1820">
        <v>#VALUE!</v>
      </c>
      <c r="C1821" t="s">
        <v>3609</v>
      </c>
      <c r="D1821" t="s">
        <v>3961</v>
      </c>
      <c r="E1821">
        <v>7372</v>
      </c>
      <c r="F1821" cm="1">
        <f t="array" aca="1" ref="F1821" ca="1">IFERROR(_FV(STable[[#This Row],[Security Name]],"Market cap",TRUE),_FV(STable[[#This Row],[Security Name]],"Volume average",TRUE)*STable[[#This Row],[Price]])</f>
        <v>89770804</v>
      </c>
      <c r="G1821" s="4" cm="1">
        <f t="array" aca="1" ref="G1821" ca="1">_FV(STable[[#This Row],[Security Name]],"Price")</f>
        <v>6.93</v>
      </c>
      <c r="H1821" s="1" cm="1">
        <f t="array" aca="1" ref="H1821" ca="1">IFERROR(_FV(STable[[#This Row],[Security Name]],"Change (%)",TRUE),0)</f>
        <v>2.6667E-2</v>
      </c>
      <c r="I1821" s="17" cm="1">
        <f t="array" aca="1" ref="I1821" ca="1">IFERROR(_FV(STable[[#This Row],[Security Name]],"P/E",TRUE),0)</f>
        <v>0</v>
      </c>
      <c r="J1821" s="17" cm="1">
        <f t="array" aca="1" ref="J1821" ca="1">IFERROR(_FV(STable[[#This Row],[Security Name]],"Beta"),0)</f>
        <v>1.1960999999999999</v>
      </c>
    </row>
    <row r="1822" spans="1:10" x14ac:dyDescent="0.3">
      <c r="A1822" t="s">
        <v>281</v>
      </c>
      <c r="B1822" t="e" vm="1821">
        <v>#VALUE!</v>
      </c>
      <c r="C1822" t="s">
        <v>3609</v>
      </c>
      <c r="D1822" t="s">
        <v>3961</v>
      </c>
      <c r="E1822">
        <v>7372</v>
      </c>
      <c r="F1822" cm="1">
        <f t="array" aca="1" ref="F1822" ca="1">IFERROR(_FV(STable[[#This Row],[Security Name]],"Market cap",TRUE),_FV(STable[[#This Row],[Security Name]],"Volume average",TRUE)*STable[[#This Row],[Price]])</f>
        <v>17567994501</v>
      </c>
      <c r="G1822" s="4" cm="1">
        <f t="array" aca="1" ref="G1822" ca="1">_FV(STable[[#This Row],[Security Name]],"Price")</f>
        <v>66.61</v>
      </c>
      <c r="H1822" s="1" cm="1">
        <f t="array" aca="1" ref="H1822" ca="1">IFERROR(_FV(STable[[#This Row],[Security Name]],"Change (%)",TRUE),0)</f>
        <v>-3.0844999999999997E-2</v>
      </c>
      <c r="I1822" s="17" cm="1">
        <f t="array" aca="1" ref="I1822" ca="1">IFERROR(_FV(STable[[#This Row],[Security Name]],"P/E",TRUE),0)</f>
        <v>0</v>
      </c>
      <c r="J1822" s="17" cm="1">
        <f t="array" aca="1" ref="J1822" ca="1">IFERROR(_FV(STable[[#This Row],[Security Name]],"Beta"),0)</f>
        <v>0.92889999999999995</v>
      </c>
    </row>
    <row r="1823" spans="1:10" x14ac:dyDescent="0.3">
      <c r="A1823" t="s">
        <v>1941</v>
      </c>
      <c r="B1823" t="e" vm="1822">
        <v>#VALUE!</v>
      </c>
      <c r="C1823" t="s">
        <v>3609</v>
      </c>
      <c r="D1823" t="s">
        <v>3628</v>
      </c>
      <c r="E1823">
        <v>7374</v>
      </c>
      <c r="F1823" cm="1">
        <f t="array" aca="1" ref="F1823" ca="1">IFERROR(_FV(STable[[#This Row],[Security Name]],"Market cap",TRUE),_FV(STable[[#This Row],[Security Name]],"Volume average",TRUE)*STable[[#This Row],[Price]])</f>
        <v>146810501</v>
      </c>
      <c r="G1823" s="4" cm="1">
        <f t="array" aca="1" ref="G1823" ca="1">_FV(STable[[#This Row],[Security Name]],"Price")</f>
        <v>8.0649999999999995</v>
      </c>
      <c r="H1823" s="1" cm="1">
        <f t="array" aca="1" ref="H1823" ca="1">IFERROR(_FV(STable[[#This Row],[Security Name]],"Change (%)",TRUE),0)</f>
        <v>2.7389E-2</v>
      </c>
      <c r="I1823" s="17" cm="1">
        <f t="array" aca="1" ref="I1823" ca="1">IFERROR(_FV(STable[[#This Row],[Security Name]],"P/E",TRUE),0)</f>
        <v>22.150500000000001</v>
      </c>
      <c r="J1823" s="17" cm="1">
        <f t="array" aca="1" ref="J1823" ca="1">IFERROR(_FV(STable[[#This Row],[Security Name]],"Beta"),0)</f>
        <v>0.60229999999999995</v>
      </c>
    </row>
    <row r="1824" spans="1:10" x14ac:dyDescent="0.3">
      <c r="A1824" t="s">
        <v>1761</v>
      </c>
      <c r="B1824" t="e" vm="1823">
        <v>#VALUE!</v>
      </c>
      <c r="C1824" t="s">
        <v>3609</v>
      </c>
      <c r="D1824" t="s">
        <v>3961</v>
      </c>
      <c r="E1824">
        <v>7372</v>
      </c>
      <c r="F1824" cm="1">
        <f t="array" aca="1" ref="F1824" ca="1">IFERROR(_FV(STable[[#This Row],[Security Name]],"Market cap",TRUE),_FV(STable[[#This Row],[Security Name]],"Volume average",TRUE)*STable[[#This Row],[Price]])</f>
        <v>11268222250</v>
      </c>
      <c r="G1824" s="4" cm="1">
        <f t="array" aca="1" ref="G1824" ca="1">_FV(STable[[#This Row],[Security Name]],"Price")</f>
        <v>25.824999999999999</v>
      </c>
      <c r="H1824" s="1" cm="1">
        <f t="array" aca="1" ref="H1824" ca="1">IFERROR(_FV(STable[[#This Row],[Security Name]],"Change (%)",TRUE),0)</f>
        <v>-4.0489999999999996E-3</v>
      </c>
      <c r="I1824" s="17" cm="1">
        <f t="array" ref="I1824">IFERROR(_FV(STable[[#This Row],[Security Name]],"P/E",TRUE),0)</f>
        <v>0</v>
      </c>
      <c r="J1824" s="17" cm="1">
        <f t="array" aca="1" ref="J1824" ca="1">IFERROR(_FV(STable[[#This Row],[Security Name]],"Beta"),0)</f>
        <v>2.0516999999999999</v>
      </c>
    </row>
    <row r="1825" spans="1:10" x14ac:dyDescent="0.3">
      <c r="A1825" t="s">
        <v>1406</v>
      </c>
      <c r="B1825" t="e" vm="1824">
        <v>#VALUE!</v>
      </c>
      <c r="C1825" t="s">
        <v>3609</v>
      </c>
      <c r="D1825" t="s">
        <v>3961</v>
      </c>
      <c r="E1825">
        <v>7372</v>
      </c>
      <c r="F1825" cm="1">
        <f t="array" aca="1" ref="F1825" ca="1">IFERROR(_FV(STable[[#This Row],[Security Name]],"Market cap",TRUE),_FV(STable[[#This Row],[Security Name]],"Volume average",TRUE)*STable[[#This Row],[Price]])</f>
        <v>1961071594</v>
      </c>
      <c r="G1825" s="4" cm="1">
        <f t="array" aca="1" ref="G1825" ca="1">_FV(STable[[#This Row],[Security Name]],"Price")</f>
        <v>12.26</v>
      </c>
      <c r="H1825" s="1" cm="1">
        <f t="array" aca="1" ref="H1825" ca="1">IFERROR(_FV(STable[[#This Row],[Security Name]],"Change (%)",TRUE),0)</f>
        <v>1.6339999999999998E-3</v>
      </c>
      <c r="I1825" s="17" cm="1">
        <f t="array" aca="1" ref="I1825" ca="1">IFERROR(_FV(STable[[#This Row],[Security Name]],"P/E",TRUE),0)</f>
        <v>320.94240000000002</v>
      </c>
      <c r="J1825" s="17" cm="1">
        <f t="array" aca="1" ref="J1825" ca="1">IFERROR(_FV(STable[[#This Row],[Security Name]],"Beta"),0)</f>
        <v>0.81479999999999997</v>
      </c>
    </row>
    <row r="1826" spans="1:10" x14ac:dyDescent="0.3">
      <c r="A1826" t="s">
        <v>2134</v>
      </c>
      <c r="B1826" t="e" vm="1825">
        <v>#VALUE!</v>
      </c>
      <c r="C1826" t="s">
        <v>3609</v>
      </c>
      <c r="D1826" t="s">
        <v>4102</v>
      </c>
      <c r="E1826">
        <v>3578</v>
      </c>
      <c r="F1826" cm="1">
        <f t="array" aca="1" ref="F1826" ca="1">IFERROR(_FV(STable[[#This Row],[Security Name]],"Market cap",TRUE),_FV(STable[[#This Row],[Security Name]],"Volume average",TRUE)*STable[[#This Row],[Price]])</f>
        <v>945277520</v>
      </c>
      <c r="G1826" s="4" cm="1">
        <f t="array" aca="1" ref="G1826" ca="1">_FV(STable[[#This Row],[Security Name]],"Price")</f>
        <v>6.8</v>
      </c>
      <c r="H1826" s="1" cm="1">
        <f t="array" aca="1" ref="H1826" ca="1">IFERROR(_FV(STable[[#This Row],[Security Name]],"Change (%)",TRUE),0)</f>
        <v>1.0401000000000001E-2</v>
      </c>
      <c r="I1826" s="17" cm="1">
        <f t="array" aca="1" ref="I1826" ca="1">IFERROR(_FV(STable[[#This Row],[Security Name]],"P/E",TRUE),0)</f>
        <v>53.8401</v>
      </c>
      <c r="J1826" s="17" cm="1">
        <f t="array" aca="1" ref="J1826" ca="1">IFERROR(_FV(STable[[#This Row],[Security Name]],"Beta"),0)</f>
        <v>1.4339999999999999</v>
      </c>
    </row>
    <row r="1827" spans="1:10" x14ac:dyDescent="0.3">
      <c r="A1827" t="s">
        <v>165</v>
      </c>
      <c r="B1827" t="e" vm="1826">
        <v>#VALUE!</v>
      </c>
      <c r="C1827" t="s">
        <v>3609</v>
      </c>
      <c r="D1827" t="s">
        <v>3628</v>
      </c>
      <c r="E1827">
        <v>7374</v>
      </c>
      <c r="F1827" cm="1">
        <f t="array" aca="1" ref="F1827" ca="1">IFERROR(_FV(STable[[#This Row],[Security Name]],"Market cap",TRUE),_FV(STable[[#This Row],[Security Name]],"Volume average",TRUE)*STable[[#This Row],[Price]])</f>
        <v>31706090000</v>
      </c>
      <c r="G1827" s="4" cm="1">
        <f t="array" aca="1" ref="G1827" ca="1">_FV(STable[[#This Row],[Security Name]],"Price")</f>
        <v>123.37</v>
      </c>
      <c r="H1827" s="1" cm="1">
        <f t="array" aca="1" ref="H1827" ca="1">IFERROR(_FV(STable[[#This Row],[Security Name]],"Change (%)",TRUE),0)</f>
        <v>-1.2012E-2</v>
      </c>
      <c r="I1827" s="17" cm="1">
        <f t="array" aca="1" ref="I1827" ca="1">IFERROR(_FV(STable[[#This Row],[Security Name]],"P/E",TRUE),0)</f>
        <v>47.806699999999999</v>
      </c>
      <c r="J1827" s="17" cm="1">
        <f t="array" aca="1" ref="J1827" ca="1">IFERROR(_FV(STable[[#This Row],[Security Name]],"Beta"),0)</f>
        <v>1.0936999999999999</v>
      </c>
    </row>
    <row r="1828" spans="1:10" x14ac:dyDescent="0.3">
      <c r="A1828" t="s">
        <v>2450</v>
      </c>
      <c r="B1828" t="e" vm="1827">
        <v>#VALUE!</v>
      </c>
      <c r="C1828" t="s">
        <v>3609</v>
      </c>
      <c r="D1828" t="s">
        <v>3961</v>
      </c>
      <c r="E1828">
        <v>7372</v>
      </c>
      <c r="F1828" cm="1">
        <f t="array" aca="1" ref="F1828" ca="1">IFERROR(_FV(STable[[#This Row],[Security Name]],"Market cap",TRUE),_FV(STable[[#This Row],[Security Name]],"Volume average",TRUE)*STable[[#This Row],[Price]])</f>
        <v>420376820</v>
      </c>
      <c r="G1828" s="4" cm="1">
        <f t="array" aca="1" ref="G1828" ca="1">_FV(STable[[#This Row],[Security Name]],"Price")</f>
        <v>5.3449999999999998</v>
      </c>
      <c r="H1828" s="1" cm="1">
        <f t="array" aca="1" ref="H1828" ca="1">IFERROR(_FV(STable[[#This Row],[Security Name]],"Change (%)",TRUE),0)</f>
        <v>9.3630000000000004E-4</v>
      </c>
      <c r="I1828" s="17" cm="1">
        <f t="array" aca="1" ref="I1828" ca="1">IFERROR(_FV(STable[[#This Row],[Security Name]],"P/E",TRUE),0)</f>
        <v>0</v>
      </c>
      <c r="J1828" s="17" cm="1">
        <f t="array" aca="1" ref="J1828" ca="1">IFERROR(_FV(STable[[#This Row],[Security Name]],"Beta"),0)</f>
        <v>1.7386999999999999</v>
      </c>
    </row>
    <row r="1829" spans="1:10" x14ac:dyDescent="0.3">
      <c r="A1829" t="s">
        <v>682</v>
      </c>
      <c r="B1829" t="e" vm="1828">
        <v>#VALUE!</v>
      </c>
      <c r="C1829" t="s">
        <v>3609</v>
      </c>
      <c r="D1829" t="s">
        <v>3961</v>
      </c>
      <c r="E1829">
        <v>7372</v>
      </c>
      <c r="F1829" cm="1">
        <f t="array" aca="1" ref="F1829" ca="1">IFERROR(_FV(STable[[#This Row],[Security Name]],"Market cap",TRUE),_FV(STable[[#This Row],[Security Name]],"Volume average",TRUE)*STable[[#This Row],[Price]])</f>
        <v>3232185976</v>
      </c>
      <c r="G1829" s="4" cm="1">
        <f t="array" aca="1" ref="G1829" ca="1">_FV(STable[[#This Row],[Security Name]],"Price")</f>
        <v>56.87</v>
      </c>
      <c r="H1829" s="1" cm="1">
        <f t="array" aca="1" ref="H1829" ca="1">IFERROR(_FV(STable[[#This Row],[Security Name]],"Change (%)",TRUE),0)</f>
        <v>-1.0784E-2</v>
      </c>
      <c r="I1829" s="17" cm="1">
        <f t="array" aca="1" ref="I1829" ca="1">IFERROR(_FV(STable[[#This Row],[Security Name]],"P/E",TRUE),0)</f>
        <v>0</v>
      </c>
      <c r="J1829" s="17" cm="1">
        <f t="array" aca="1" ref="J1829" ca="1">IFERROR(_FV(STable[[#This Row],[Security Name]],"Beta"),0)</f>
        <v>0.61819999999999997</v>
      </c>
    </row>
    <row r="1830" spans="1:10" x14ac:dyDescent="0.3">
      <c r="A1830" t="s">
        <v>2674</v>
      </c>
      <c r="B1830" t="e" vm="1829">
        <v>#VALUE!</v>
      </c>
      <c r="C1830" t="s">
        <v>3609</v>
      </c>
      <c r="D1830" t="s">
        <v>3628</v>
      </c>
      <c r="E1830">
        <v>7374</v>
      </c>
      <c r="F1830" cm="1">
        <f t="array" aca="1" ref="F1830" ca="1">IFERROR(_FV(STable[[#This Row],[Security Name]],"Market cap",TRUE),_FV(STable[[#This Row],[Security Name]],"Volume average",TRUE)*STable[[#This Row],[Price]])</f>
        <v>456993595</v>
      </c>
      <c r="G1830" s="4" cm="1">
        <f t="array" aca="1" ref="G1830" ca="1">_FV(STable[[#This Row],[Security Name]],"Price")</f>
        <v>3.7050000000000001</v>
      </c>
      <c r="H1830" s="1" cm="1">
        <f t="array" aca="1" ref="H1830" ca="1">IFERROR(_FV(STable[[#This Row],[Security Name]],"Change (%)",TRUE),0)</f>
        <v>2.3481000000000002E-2</v>
      </c>
      <c r="I1830" s="17" cm="1">
        <f t="array" aca="1" ref="I1830" ca="1">IFERROR(_FV(STable[[#This Row],[Security Name]],"P/E",TRUE),0)</f>
        <v>12.745100000000001</v>
      </c>
      <c r="J1830" s="17" cm="1">
        <f t="array" aca="1" ref="J1830" ca="1">IFERROR(_FV(STable[[#This Row],[Security Name]],"Beta"),0)</f>
        <v>1.1424000000000001</v>
      </c>
    </row>
    <row r="1831" spans="1:10" x14ac:dyDescent="0.3">
      <c r="A1831" t="s">
        <v>1933</v>
      </c>
      <c r="B1831" t="e" vm="1830">
        <v>#VALUE!</v>
      </c>
      <c r="C1831" t="s">
        <v>3609</v>
      </c>
      <c r="D1831" t="s">
        <v>3961</v>
      </c>
      <c r="E1831">
        <v>7372</v>
      </c>
      <c r="F1831" cm="1">
        <f t="array" aca="1" ref="F1831" ca="1">IFERROR(_FV(STable[[#This Row],[Security Name]],"Market cap",TRUE),_FV(STable[[#This Row],[Security Name]],"Volume average",TRUE)*STable[[#This Row],[Price]])</f>
        <v>7071377664</v>
      </c>
      <c r="G1831" s="4" cm="1">
        <f t="array" aca="1" ref="G1831" ca="1">_FV(STable[[#This Row],[Security Name]],"Price")</f>
        <v>53.04</v>
      </c>
      <c r="H1831" s="1" cm="1">
        <f t="array" aca="1" ref="H1831" ca="1">IFERROR(_FV(STable[[#This Row],[Security Name]],"Change (%)",TRUE),0)</f>
        <v>1.9019999999999999E-2</v>
      </c>
      <c r="I1831" s="17" cm="1">
        <f t="array" aca="1" ref="I1831" ca="1">IFERROR(_FV(STable[[#This Row],[Security Name]],"P/E",TRUE),0)</f>
        <v>47.357100000000003</v>
      </c>
      <c r="J1831" s="17" cm="1">
        <f t="array" aca="1" ref="J1831" ca="1">IFERROR(_FV(STable[[#This Row],[Security Name]],"Beta"),0)</f>
        <v>1.0905</v>
      </c>
    </row>
    <row r="1832" spans="1:10" x14ac:dyDescent="0.3">
      <c r="A1832" t="s">
        <v>1927</v>
      </c>
      <c r="B1832" t="e" vm="1831">
        <v>#VALUE!</v>
      </c>
      <c r="C1832" t="s">
        <v>3609</v>
      </c>
      <c r="D1832" t="s">
        <v>3961</v>
      </c>
      <c r="E1832">
        <v>7372</v>
      </c>
      <c r="F1832" cm="1">
        <f t="array" aca="1" ref="F1832" ca="1">IFERROR(_FV(STable[[#This Row],[Security Name]],"Market cap",TRUE),_FV(STable[[#This Row],[Security Name]],"Volume average",TRUE)*STable[[#This Row],[Price]])</f>
        <v>4373474294</v>
      </c>
      <c r="G1832" s="4" cm="1">
        <f t="array" aca="1" ref="G1832" ca="1">_FV(STable[[#This Row],[Security Name]],"Price")</f>
        <v>17.914999999999999</v>
      </c>
      <c r="H1832" s="1" cm="1">
        <f t="array" aca="1" ref="H1832" ca="1">IFERROR(_FV(STable[[#This Row],[Security Name]],"Change (%)",TRUE),0)</f>
        <v>2.8416E-2</v>
      </c>
      <c r="I1832" s="17" cm="1">
        <f t="array" aca="1" ref="I1832" ca="1">IFERROR(_FV(STable[[#This Row],[Security Name]],"P/E",TRUE),0)</f>
        <v>0</v>
      </c>
      <c r="J1832" s="17" cm="1">
        <f t="array" aca="1" ref="J1832" ca="1">IFERROR(_FV(STable[[#This Row],[Security Name]],"Beta"),0)</f>
        <v>1.2723</v>
      </c>
    </row>
    <row r="1833" spans="1:10" x14ac:dyDescent="0.3">
      <c r="A1833" t="s">
        <v>896</v>
      </c>
      <c r="B1833" t="e" vm="1832">
        <v>#VALUE!</v>
      </c>
      <c r="C1833" t="s">
        <v>3609</v>
      </c>
      <c r="D1833" t="s">
        <v>4211</v>
      </c>
      <c r="E1833">
        <v>7370</v>
      </c>
      <c r="F1833" cm="1">
        <f t="array" aca="1" ref="F1833" ca="1">IFERROR(_FV(STable[[#This Row],[Security Name]],"Market cap",TRUE),_FV(STable[[#This Row],[Security Name]],"Volume average",TRUE)*STable[[#This Row],[Price]])</f>
        <v>25692007011</v>
      </c>
      <c r="G1833" s="4" cm="1">
        <f t="array" aca="1" ref="G1833" ca="1">_FV(STable[[#This Row],[Security Name]],"Price")</f>
        <v>87.19</v>
      </c>
      <c r="H1833" s="1" cm="1">
        <f t="array" aca="1" ref="H1833" ca="1">IFERROR(_FV(STable[[#This Row],[Security Name]],"Change (%)",TRUE),0)</f>
        <v>5.8840000000000003E-3</v>
      </c>
      <c r="I1833" s="17" cm="1">
        <f t="array" aca="1" ref="I1833" ca="1">IFERROR(_FV(STable[[#This Row],[Security Name]],"P/E",TRUE),0)</f>
        <v>14.091100000000001</v>
      </c>
      <c r="J1833" s="17" cm="1">
        <f t="array" aca="1" ref="J1833" ca="1">IFERROR(_FV(STable[[#This Row],[Security Name]],"Beta"),0)</f>
        <v>0.9133</v>
      </c>
    </row>
    <row r="1834" spans="1:10" x14ac:dyDescent="0.3">
      <c r="A1834" t="s">
        <v>1539</v>
      </c>
      <c r="B1834" t="e" vm="1833">
        <v>#VALUE!</v>
      </c>
      <c r="C1834" t="s">
        <v>3609</v>
      </c>
      <c r="D1834" t="s">
        <v>3961</v>
      </c>
      <c r="E1834">
        <v>7372</v>
      </c>
      <c r="F1834" cm="1">
        <f t="array" aca="1" ref="F1834" ca="1">IFERROR(_FV(STable[[#This Row],[Security Name]],"Market cap",TRUE),_FV(STable[[#This Row],[Security Name]],"Volume average",TRUE)*STable[[#This Row],[Price]])</f>
        <v>6609051682</v>
      </c>
      <c r="G1834" s="4" cm="1">
        <f t="array" aca="1" ref="G1834" ca="1">_FV(STable[[#This Row],[Security Name]],"Price")</f>
        <v>7.8550000000000004</v>
      </c>
      <c r="H1834" s="1" cm="1">
        <f t="array" aca="1" ref="H1834" ca="1">IFERROR(_FV(STable[[#This Row],[Security Name]],"Change (%)",TRUE),0)</f>
        <v>4.4759999999999999E-3</v>
      </c>
      <c r="I1834" s="17" cm="1">
        <f t="array" aca="1" ref="I1834" ca="1">IFERROR(_FV(STable[[#This Row],[Security Name]],"P/E",TRUE),0)</f>
        <v>0</v>
      </c>
      <c r="J1834" s="17" cm="1">
        <f t="array" aca="1" ref="J1834" ca="1">IFERROR(_FV(STable[[#This Row],[Security Name]],"Beta"),0)</f>
        <v>0.8619</v>
      </c>
    </row>
    <row r="1835" spans="1:10" x14ac:dyDescent="0.3">
      <c r="A1835" t="s">
        <v>2026</v>
      </c>
      <c r="B1835" t="e" vm="1834">
        <v>#VALUE!</v>
      </c>
      <c r="C1835" t="s">
        <v>3609</v>
      </c>
      <c r="D1835" t="s">
        <v>4237</v>
      </c>
      <c r="E1835">
        <v>4841</v>
      </c>
      <c r="F1835" cm="1">
        <f t="array" aca="1" ref="F1835" ca="1">IFERROR(_FV(STable[[#This Row],[Security Name]],"Market cap",TRUE),_FV(STable[[#This Row],[Security Name]],"Volume average",TRUE)*STable[[#This Row],[Price]])</f>
        <v>371612495</v>
      </c>
      <c r="G1835" s="4" cm="1">
        <f t="array" aca="1" ref="G1835" ca="1">_FV(STable[[#This Row],[Security Name]],"Price")</f>
        <v>8.6999999999999993</v>
      </c>
      <c r="H1835" s="1" cm="1">
        <f t="array" aca="1" ref="H1835" ca="1">IFERROR(_FV(STable[[#This Row],[Security Name]],"Change (%)",TRUE),0)</f>
        <v>5.7107999999999999E-2</v>
      </c>
      <c r="I1835" s="17" cm="1">
        <f t="array" aca="1" ref="I1835" ca="1">IFERROR(_FV(STable[[#This Row],[Security Name]],"P/E",TRUE),0)</f>
        <v>3.7965</v>
      </c>
      <c r="J1835" s="17" cm="1">
        <f t="array" aca="1" ref="J1835" ca="1">IFERROR(_FV(STable[[#This Row],[Security Name]],"Beta"),0)</f>
        <v>1.2802</v>
      </c>
    </row>
    <row r="1836" spans="1:10" x14ac:dyDescent="0.3">
      <c r="A1836" t="s">
        <v>1403</v>
      </c>
      <c r="B1836" t="e" vm="1835">
        <v>#VALUE!</v>
      </c>
      <c r="C1836" t="s">
        <v>3609</v>
      </c>
      <c r="D1836" t="s">
        <v>4242</v>
      </c>
      <c r="E1836">
        <v>4833</v>
      </c>
      <c r="F1836" cm="1">
        <f t="array" aca="1" ref="F1836" ca="1">IFERROR(_FV(STable[[#This Row],[Security Name]],"Market cap",TRUE),_FV(STable[[#This Row],[Security Name]],"Volume average",TRUE)*STable[[#This Row],[Price]])</f>
        <v>27659254422</v>
      </c>
      <c r="G1836" s="4" cm="1">
        <f t="array" aca="1" ref="G1836" ca="1">_FV(STable[[#This Row],[Security Name]],"Price")</f>
        <v>65.02</v>
      </c>
      <c r="H1836" s="1" cm="1">
        <f t="array" aca="1" ref="H1836" ca="1">IFERROR(_FV(STable[[#This Row],[Security Name]],"Change (%)",TRUE),0)</f>
        <v>7.7499999999999999E-3</v>
      </c>
      <c r="I1836" s="17" cm="1">
        <f t="array" aca="1" ref="I1836" ca="1">IFERROR(_FV(STable[[#This Row],[Security Name]],"P/E",TRUE),0)</f>
        <v>15.6607</v>
      </c>
      <c r="J1836" s="17" cm="1">
        <f t="array" aca="1" ref="J1836" ca="1">IFERROR(_FV(STable[[#This Row],[Security Name]],"Beta"),0)</f>
        <v>0.53839999999999999</v>
      </c>
    </row>
    <row r="1837" spans="1:10" x14ac:dyDescent="0.3">
      <c r="A1837" t="s">
        <v>310</v>
      </c>
      <c r="B1837" t="e" vm="1836">
        <v>#VALUE!</v>
      </c>
      <c r="C1837" t="s">
        <v>3609</v>
      </c>
      <c r="D1837" t="s">
        <v>4242</v>
      </c>
      <c r="E1837">
        <v>4833</v>
      </c>
      <c r="F1837" cm="1">
        <f t="array" aca="1" ref="F1837" ca="1">IFERROR(_FV(STable[[#This Row],[Security Name]],"Market cap",TRUE),_FV(STable[[#This Row],[Security Name]],"Volume average",TRUE)*STable[[#This Row],[Price]])</f>
        <v>6114731360</v>
      </c>
      <c r="G1837" s="4" cm="1">
        <f t="array" aca="1" ref="G1837" ca="1">_FV(STable[[#This Row],[Security Name]],"Price")</f>
        <v>201.62</v>
      </c>
      <c r="H1837" s="1" cm="1">
        <f t="array" aca="1" ref="H1837" ca="1">IFERROR(_FV(STable[[#This Row],[Security Name]],"Change (%)",TRUE),0)</f>
        <v>2.1377999999999998E-2</v>
      </c>
      <c r="I1837" s="17" cm="1">
        <f t="array" aca="1" ref="I1837" ca="1">IFERROR(_FV(STable[[#This Row],[Security Name]],"P/E",TRUE),0)</f>
        <v>68.929900000000004</v>
      </c>
      <c r="J1837" s="17" cm="1">
        <f t="array" aca="1" ref="J1837" ca="1">IFERROR(_FV(STable[[#This Row],[Security Name]],"Beta"),0)</f>
        <v>0.92679999999999996</v>
      </c>
    </row>
    <row r="1838" spans="1:10" x14ac:dyDescent="0.3">
      <c r="A1838" t="s">
        <v>2115</v>
      </c>
      <c r="B1838" t="e" vm="1837">
        <v>#VALUE!</v>
      </c>
      <c r="C1838" t="s">
        <v>3609</v>
      </c>
      <c r="D1838" t="s">
        <v>4242</v>
      </c>
      <c r="E1838">
        <v>4833</v>
      </c>
      <c r="F1838" cm="1">
        <f t="array" aca="1" ref="F1838" ca="1">IFERROR(_FV(STable[[#This Row],[Security Name]],"Market cap",TRUE),_FV(STable[[#This Row],[Security Name]],"Volume average",TRUE)*STable[[#This Row],[Price]])</f>
        <v>1201051133</v>
      </c>
      <c r="G1838" s="4" cm="1">
        <f t="array" aca="1" ref="G1838" ca="1">_FV(STable[[#This Row],[Security Name]],"Price")</f>
        <v>16.77</v>
      </c>
      <c r="H1838" s="1" cm="1">
        <f t="array" aca="1" ref="H1838" ca="1">IFERROR(_FV(STable[[#This Row],[Security Name]],"Change (%)",TRUE),0)</f>
        <v>2.0072999999999997E-2</v>
      </c>
      <c r="I1838" s="17" cm="1">
        <f t="array" aca="1" ref="I1838" ca="1">IFERROR(_FV(STable[[#This Row],[Security Name]],"P/E",TRUE),0)</f>
        <v>0</v>
      </c>
      <c r="J1838" s="17" cm="1">
        <f t="array" aca="1" ref="J1838" ca="1">IFERROR(_FV(STable[[#This Row],[Security Name]],"Beta"),0)</f>
        <v>1.119</v>
      </c>
    </row>
    <row r="1839" spans="1:10" x14ac:dyDescent="0.3">
      <c r="A1839" t="s">
        <v>1823</v>
      </c>
      <c r="B1839" t="e" vm="1838">
        <v>#VALUE!</v>
      </c>
      <c r="C1839" t="s">
        <v>3609</v>
      </c>
      <c r="D1839" t="s">
        <v>4210</v>
      </c>
      <c r="E1839">
        <v>4832</v>
      </c>
      <c r="F1839" cm="1">
        <f t="array" aca="1" ref="F1839" ca="1">IFERROR(_FV(STable[[#This Row],[Security Name]],"Market cap",TRUE),_FV(STable[[#This Row],[Security Name]],"Volume average",TRUE)*STable[[#This Row],[Price]])</f>
        <v>76049441</v>
      </c>
      <c r="G1839" s="4" cm="1">
        <f t="array" aca="1" ref="G1839" ca="1">_FV(STable[[#This Row],[Security Name]],"Price")</f>
        <v>11.95</v>
      </c>
      <c r="H1839" s="1" cm="1">
        <f t="array" aca="1" ref="H1839" ca="1">IFERROR(_FV(STable[[#This Row],[Security Name]],"Change (%)",TRUE),0)</f>
        <v>1.676E-3</v>
      </c>
      <c r="I1839" s="17" cm="1">
        <f t="array" aca="1" ref="I1839" ca="1">IFERROR(_FV(STable[[#This Row],[Security Name]],"P/E",TRUE),0)</f>
        <v>241.30260000000001</v>
      </c>
      <c r="J1839" s="17" cm="1">
        <f t="array" aca="1" ref="J1839" ca="1">IFERROR(_FV(STable[[#This Row],[Security Name]],"Beta"),0)</f>
        <v>-4.3299999999999998E-2</v>
      </c>
    </row>
    <row r="1840" spans="1:10" x14ac:dyDescent="0.3">
      <c r="A1840" t="s">
        <v>2276</v>
      </c>
      <c r="B1840" t="e" vm="1839">
        <v>#VALUE!</v>
      </c>
      <c r="C1840" t="s">
        <v>3609</v>
      </c>
      <c r="D1840" t="s">
        <v>4210</v>
      </c>
      <c r="E1840">
        <v>4832</v>
      </c>
      <c r="F1840" cm="1">
        <f t="array" aca="1" ref="F1840" ca="1">IFERROR(_FV(STable[[#This Row],[Security Name]],"Market cap",TRUE),_FV(STable[[#This Row],[Security Name]],"Volume average",TRUE)*STable[[#This Row],[Price]])</f>
        <v>120419974</v>
      </c>
      <c r="G1840" s="4" cm="1">
        <f t="array" aca="1" ref="G1840" ca="1">_FV(STable[[#This Row],[Security Name]],"Price")</f>
        <v>7.04</v>
      </c>
      <c r="H1840" s="1" cm="1">
        <f t="array" aca="1" ref="H1840" ca="1">IFERROR(_FV(STable[[#This Row],[Security Name]],"Change (%)",TRUE),0)</f>
        <v>4.1420000000000005E-2</v>
      </c>
      <c r="I1840" s="17" cm="1">
        <f t="array" aca="1" ref="I1840" ca="1">IFERROR(_FV(STable[[#This Row],[Security Name]],"P/E",TRUE),0)</f>
        <v>5.8574000000000002</v>
      </c>
      <c r="J1840" s="17" cm="1">
        <f t="array" aca="1" ref="J1840" ca="1">IFERROR(_FV(STable[[#This Row],[Security Name]],"Beta"),0)</f>
        <v>1.2083999999999999</v>
      </c>
    </row>
    <row r="1841" spans="1:10" x14ac:dyDescent="0.3">
      <c r="A1841" t="s">
        <v>1458</v>
      </c>
      <c r="B1841" t="e" vm="1840">
        <v>#VALUE!</v>
      </c>
      <c r="C1841" t="s">
        <v>3609</v>
      </c>
      <c r="D1841" t="s">
        <v>3961</v>
      </c>
      <c r="E1841">
        <v>7372</v>
      </c>
      <c r="F1841" cm="1">
        <f t="array" aca="1" ref="F1841" ca="1">IFERROR(_FV(STable[[#This Row],[Security Name]],"Market cap",TRUE),_FV(STable[[#This Row],[Security Name]],"Volume average",TRUE)*STable[[#This Row],[Price]])</f>
        <v>5752043613</v>
      </c>
      <c r="G1841" s="4" cm="1">
        <f t="array" aca="1" ref="G1841" ca="1">_FV(STable[[#This Row],[Security Name]],"Price")</f>
        <v>34.244999999999997</v>
      </c>
      <c r="H1841" s="1" cm="1">
        <f t="array" aca="1" ref="H1841" ca="1">IFERROR(_FV(STable[[#This Row],[Security Name]],"Change (%)",TRUE),0)</f>
        <v>1.5871E-2</v>
      </c>
      <c r="I1841" s="17" cm="1">
        <f t="array" aca="1" ref="I1841" ca="1">IFERROR(_FV(STable[[#This Row],[Security Name]],"P/E",TRUE),0)</f>
        <v>89.2029</v>
      </c>
      <c r="J1841" s="17" cm="1">
        <f t="array" aca="1" ref="J1841" ca="1">IFERROR(_FV(STable[[#This Row],[Security Name]],"Beta"),0)</f>
        <v>1.2694000000000001</v>
      </c>
    </row>
    <row r="1842" spans="1:10" x14ac:dyDescent="0.3">
      <c r="A1842" t="s">
        <v>776</v>
      </c>
      <c r="B1842" t="e" vm="1841">
        <v>#VALUE!</v>
      </c>
      <c r="C1842" t="s">
        <v>3609</v>
      </c>
      <c r="D1842" t="s">
        <v>3610</v>
      </c>
      <c r="E1842">
        <v>3585</v>
      </c>
      <c r="F1842" cm="1">
        <f t="array" aca="1" ref="F1842" ca="1">IFERROR(_FV(STable[[#This Row],[Security Name]],"Market cap",TRUE),_FV(STable[[#This Row],[Security Name]],"Volume average",TRUE)*STable[[#This Row],[Price]])</f>
        <v>7684510541</v>
      </c>
      <c r="G1842" s="4" cm="1">
        <f t="array" aca="1" ref="G1842" ca="1">_FV(STable[[#This Row],[Security Name]],"Price")</f>
        <v>93.892499999999998</v>
      </c>
      <c r="H1842" s="1" cm="1">
        <f t="array" aca="1" ref="H1842" ca="1">IFERROR(_FV(STable[[#This Row],[Security Name]],"Change (%)",TRUE),0)</f>
        <v>2.6372E-2</v>
      </c>
      <c r="I1842" s="17" cm="1">
        <f t="array" aca="1" ref="I1842" ca="1">IFERROR(_FV(STable[[#This Row],[Security Name]],"P/E",TRUE),0)</f>
        <v>72.537499999999994</v>
      </c>
      <c r="J1842" s="17" cm="1">
        <f t="array" aca="1" ref="J1842" ca="1">IFERROR(_FV(STable[[#This Row],[Security Name]],"Beta"),0)</f>
        <v>1.2547999999999999</v>
      </c>
    </row>
    <row r="1843" spans="1:10" x14ac:dyDescent="0.3">
      <c r="A1843" t="s">
        <v>867</v>
      </c>
      <c r="B1843" t="e" vm="1842">
        <v>#VALUE!</v>
      </c>
      <c r="C1843" t="s">
        <v>3609</v>
      </c>
      <c r="D1843" t="s">
        <v>3610</v>
      </c>
      <c r="E1843">
        <v>3585</v>
      </c>
      <c r="F1843" cm="1">
        <f t="array" aca="1" ref="F1843" ca="1">IFERROR(_FV(STable[[#This Row],[Security Name]],"Market cap",TRUE),_FV(STable[[#This Row],[Security Name]],"Volume average",TRUE)*STable[[#This Row],[Price]])</f>
        <v>51036620297</v>
      </c>
      <c r="G1843" s="4" cm="1">
        <f t="array" aca="1" ref="G1843" ca="1">_FV(STable[[#This Row],[Security Name]],"Price")</f>
        <v>61.09</v>
      </c>
      <c r="H1843" s="1" cm="1">
        <f t="array" aca="1" ref="H1843" ca="1">IFERROR(_FV(STable[[#This Row],[Security Name]],"Change (%)",TRUE),0)</f>
        <v>2.3112000000000001E-2</v>
      </c>
      <c r="I1843" s="17" cm="1">
        <f t="array" aca="1" ref="I1843" ca="1">IFERROR(_FV(STable[[#This Row],[Security Name]],"P/E",TRUE),0)</f>
        <v>36.406399999999998</v>
      </c>
      <c r="J1843" s="17" cm="1">
        <f t="array" aca="1" ref="J1843" ca="1">IFERROR(_FV(STable[[#This Row],[Security Name]],"Beta"),0)</f>
        <v>1.3081</v>
      </c>
    </row>
    <row r="1844" spans="1:10" x14ac:dyDescent="0.3">
      <c r="A1844" t="s">
        <v>2064</v>
      </c>
      <c r="B1844" t="e" vm="1843">
        <v>#VALUE!</v>
      </c>
      <c r="C1844" t="s">
        <v>3609</v>
      </c>
      <c r="D1844" t="s">
        <v>3849</v>
      </c>
      <c r="E1844">
        <v>3580</v>
      </c>
      <c r="F1844" cm="1">
        <f t="array" aca="1" ref="F1844" ca="1">IFERROR(_FV(STable[[#This Row],[Security Name]],"Market cap",TRUE),_FV(STable[[#This Row],[Security Name]],"Volume average",TRUE)*STable[[#This Row],[Price]])</f>
        <v>3322611956</v>
      </c>
      <c r="G1844" s="4" cm="1">
        <f t="array" aca="1" ref="G1844" ca="1">_FV(STable[[#This Row],[Security Name]],"Price")</f>
        <v>15.265000000000001</v>
      </c>
      <c r="H1844" s="1" cm="1">
        <f t="array" aca="1" ref="H1844" ca="1">IFERROR(_FV(STable[[#This Row],[Security Name]],"Change (%)",TRUE),0)</f>
        <v>2.8639000000000001E-2</v>
      </c>
      <c r="I1844" s="17" cm="1">
        <f t="array" aca="1" ref="I1844" ca="1">IFERROR(_FV(STable[[#This Row],[Security Name]],"P/E",TRUE),0)</f>
        <v>22.389299999999999</v>
      </c>
      <c r="J1844" s="17" cm="1">
        <f t="array" aca="1" ref="J1844" ca="1">IFERROR(_FV(STable[[#This Row],[Security Name]],"Beta"),0)</f>
        <v>1.1476</v>
      </c>
    </row>
    <row r="1845" spans="1:10" x14ac:dyDescent="0.3">
      <c r="A1845" t="s">
        <v>827</v>
      </c>
      <c r="B1845" t="e" vm="1844">
        <v>#VALUE!</v>
      </c>
      <c r="C1845" t="s">
        <v>3609</v>
      </c>
      <c r="D1845" t="s">
        <v>3610</v>
      </c>
      <c r="E1845">
        <v>3585</v>
      </c>
      <c r="F1845" cm="1">
        <f t="array" aca="1" ref="F1845" ca="1">IFERROR(_FV(STable[[#This Row],[Security Name]],"Market cap",TRUE),_FV(STable[[#This Row],[Security Name]],"Volume average",TRUE)*STable[[#This Row],[Price]])</f>
        <v>86552281342</v>
      </c>
      <c r="G1845" s="4" cm="1">
        <f t="array" aca="1" ref="G1845" ca="1">_FV(STable[[#This Row],[Security Name]],"Price")</f>
        <v>141.41</v>
      </c>
      <c r="H1845" s="1" cm="1">
        <f t="array" aca="1" ref="H1845" ca="1">IFERROR(_FV(STable[[#This Row],[Security Name]],"Change (%)",TRUE),0)</f>
        <v>2.8062999999999998E-2</v>
      </c>
      <c r="I1845" s="17" cm="1">
        <f t="array" aca="1" ref="I1845" ca="1">IFERROR(_FV(STable[[#This Row],[Security Name]],"P/E",TRUE),0)</f>
        <v>47.432299999999998</v>
      </c>
      <c r="J1845" s="17" cm="1">
        <f t="array" aca="1" ref="J1845" ca="1">IFERROR(_FV(STable[[#This Row],[Security Name]],"Beta"),0)</f>
        <v>1.3763000000000001</v>
      </c>
    </row>
    <row r="1846" spans="1:10" x14ac:dyDescent="0.3">
      <c r="A1846" t="s">
        <v>59</v>
      </c>
      <c r="B1846" t="e" vm="1845">
        <v>#VALUE!</v>
      </c>
      <c r="C1846" t="s">
        <v>3609</v>
      </c>
      <c r="D1846" t="s">
        <v>3610</v>
      </c>
      <c r="E1846">
        <v>3585</v>
      </c>
      <c r="F1846" cm="1">
        <f t="array" aca="1" ref="F1846" ca="1">IFERROR(_FV(STable[[#This Row],[Security Name]],"Market cap",TRUE),_FV(STable[[#This Row],[Security Name]],"Volume average",TRUE)*STable[[#This Row],[Price]])</f>
        <v>16939943156</v>
      </c>
      <c r="G1846" s="4" cm="1">
        <f t="array" aca="1" ref="G1846" ca="1">_FV(STable[[#This Row],[Security Name]],"Price")</f>
        <v>486.53</v>
      </c>
      <c r="H1846" s="1" cm="1">
        <f t="array" aca="1" ref="H1846" ca="1">IFERROR(_FV(STable[[#This Row],[Security Name]],"Change (%)",TRUE),0)</f>
        <v>1.5254E-2</v>
      </c>
      <c r="I1846" s="17" cm="1">
        <f t="array" aca="1" ref="I1846" ca="1">IFERROR(_FV(STable[[#This Row],[Security Name]],"P/E",TRUE),0)</f>
        <v>21.373999999999999</v>
      </c>
      <c r="J1846" s="17" cm="1">
        <f t="array" aca="1" ref="J1846" ca="1">IFERROR(_FV(STable[[#This Row],[Security Name]],"Beta"),0)</f>
        <v>1.1688000000000001</v>
      </c>
    </row>
    <row r="1847" spans="1:10" x14ac:dyDescent="0.3">
      <c r="A1847" t="s">
        <v>1402</v>
      </c>
      <c r="B1847" t="e" vm="1846">
        <v>#VALUE!</v>
      </c>
      <c r="C1847" t="s">
        <v>3609</v>
      </c>
      <c r="D1847" t="s">
        <v>3839</v>
      </c>
      <c r="E1847">
        <v>3560</v>
      </c>
      <c r="F1847" cm="1">
        <f t="array" aca="1" ref="F1847" ca="1">IFERROR(_FV(STable[[#This Row],[Security Name]],"Market cap",TRUE),_FV(STable[[#This Row],[Security Name]],"Volume average",TRUE)*STable[[#This Row],[Price]])</f>
        <v>8035328708</v>
      </c>
      <c r="G1847" s="4" cm="1">
        <f t="array" aca="1" ref="G1847" ca="1">_FV(STable[[#This Row],[Security Name]],"Price")</f>
        <v>47.96</v>
      </c>
      <c r="H1847" s="1" cm="1">
        <f t="array" aca="1" ref="H1847" ca="1">IFERROR(_FV(STable[[#This Row],[Security Name]],"Change (%)",TRUE),0)</f>
        <v>3.1175999999999999E-2</v>
      </c>
      <c r="I1847" s="17" cm="1">
        <f t="array" aca="1" ref="I1847" ca="1">IFERROR(_FV(STable[[#This Row],[Security Name]],"P/E",TRUE),0)</f>
        <v>42.589500000000001</v>
      </c>
      <c r="J1847" s="17" cm="1">
        <f t="array" aca="1" ref="J1847" ca="1">IFERROR(_FV(STable[[#This Row],[Security Name]],"Beta"),0)</f>
        <v>1.0983000000000001</v>
      </c>
    </row>
    <row r="1848" spans="1:10" x14ac:dyDescent="0.3">
      <c r="A1848" t="s">
        <v>94</v>
      </c>
      <c r="B1848" t="e" vm="1847">
        <v>#VALUE!</v>
      </c>
      <c r="C1848" t="s">
        <v>3609</v>
      </c>
      <c r="D1848" t="s">
        <v>4237</v>
      </c>
      <c r="E1848">
        <v>4841</v>
      </c>
      <c r="F1848" cm="1">
        <f t="array" aca="1" ref="F1848" ca="1">IFERROR(_FV(STable[[#This Row],[Security Name]],"Market cap",TRUE),_FV(STable[[#This Row],[Security Name]],"Volume average",TRUE)*STable[[#This Row],[Price]])</f>
        <v>605703741</v>
      </c>
      <c r="G1848" s="4" cm="1">
        <f t="array" aca="1" ref="G1848" ca="1">_FV(STable[[#This Row],[Security Name]],"Price")</f>
        <v>106.785</v>
      </c>
      <c r="H1848" s="1" cm="1">
        <f t="array" aca="1" ref="H1848" ca="1">IFERROR(_FV(STable[[#This Row],[Security Name]],"Change (%)",TRUE),0)</f>
        <v>-5.7260000000000002E-3</v>
      </c>
      <c r="I1848" s="17" cm="1">
        <f t="array" aca="1" ref="I1848" ca="1">IFERROR(_FV(STable[[#This Row],[Security Name]],"P/E",TRUE),0)</f>
        <v>0</v>
      </c>
      <c r="J1848" s="17" cm="1">
        <f t="array" aca="1" ref="J1848" ca="1">IFERROR(_FV(STable[[#This Row],[Security Name]],"Beta"),0)</f>
        <v>0.79869999999999997</v>
      </c>
    </row>
    <row r="1849" spans="1:10" x14ac:dyDescent="0.3">
      <c r="A1849" t="s">
        <v>146</v>
      </c>
      <c r="B1849" t="e" vm="1848">
        <v>#VALUE!</v>
      </c>
      <c r="C1849" t="s">
        <v>3609</v>
      </c>
      <c r="D1849" t="s">
        <v>4237</v>
      </c>
      <c r="E1849">
        <v>4841</v>
      </c>
      <c r="F1849" cm="1">
        <f t="array" aca="1" ref="F1849" ca="1">IFERROR(_FV(STable[[#This Row],[Security Name]],"Market cap",TRUE),_FV(STable[[#This Row],[Security Name]],"Volume average",TRUE)*STable[[#This Row],[Price]])</f>
        <v>33480457560</v>
      </c>
      <c r="G1849" s="4" cm="1">
        <f t="array" aca="1" ref="G1849" ca="1">_FV(STable[[#This Row],[Security Name]],"Price")</f>
        <v>237.15</v>
      </c>
      <c r="H1849" s="1" cm="1">
        <f t="array" aca="1" ref="H1849" ca="1">IFERROR(_FV(STable[[#This Row],[Security Name]],"Change (%)",TRUE),0)</f>
        <v>5.0010000000000002E-3</v>
      </c>
      <c r="I1849" s="17" cm="1">
        <f t="array" aca="1" ref="I1849" ca="1">IFERROR(_FV(STable[[#This Row],[Security Name]],"P/E",TRUE),0)</f>
        <v>6.5321999999999996</v>
      </c>
      <c r="J1849" s="17" cm="1">
        <f t="array" aca="1" ref="J1849" ca="1">IFERROR(_FV(STable[[#This Row],[Security Name]],"Beta"),0)</f>
        <v>1.0246999999999999</v>
      </c>
    </row>
    <row r="1850" spans="1:10" x14ac:dyDescent="0.3">
      <c r="A1850" t="s">
        <v>1244</v>
      </c>
      <c r="B1850" t="e" vm="1849">
        <v>#VALUE!</v>
      </c>
      <c r="C1850" t="s">
        <v>3609</v>
      </c>
      <c r="D1850" t="s">
        <v>4237</v>
      </c>
      <c r="E1850">
        <v>4841</v>
      </c>
      <c r="F1850" cm="1">
        <f t="array" aca="1" ref="F1850" ca="1">IFERROR(_FV(STable[[#This Row],[Security Name]],"Market cap",TRUE),_FV(STable[[#This Row],[Security Name]],"Volume average",TRUE)*STable[[#This Row],[Price]])</f>
        <v>106514230830</v>
      </c>
      <c r="G1850" s="4" cm="1">
        <f t="array" aca="1" ref="G1850" ca="1">_FV(STable[[#This Row],[Security Name]],"Price")</f>
        <v>29.605</v>
      </c>
      <c r="H1850" s="1" cm="1">
        <f t="array" aca="1" ref="H1850" ca="1">IFERROR(_FV(STable[[#This Row],[Security Name]],"Change (%)",TRUE),0)</f>
        <v>8.6879999999999995E-3</v>
      </c>
      <c r="I1850" s="17" cm="1">
        <f t="array" aca="1" ref="I1850" ca="1">IFERROR(_FV(STable[[#This Row],[Security Name]],"P/E",TRUE),0)</f>
        <v>5.5072000000000001</v>
      </c>
      <c r="J1850" s="17" cm="1">
        <f t="array" aca="1" ref="J1850" ca="1">IFERROR(_FV(STable[[#This Row],[Security Name]],"Beta"),0)</f>
        <v>0.77339999999999998</v>
      </c>
    </row>
    <row r="1851" spans="1:10" x14ac:dyDescent="0.3">
      <c r="A1851" t="s">
        <v>874</v>
      </c>
      <c r="B1851" t="e" vm="1850">
        <v>#VALUE!</v>
      </c>
      <c r="C1851" t="s">
        <v>3609</v>
      </c>
      <c r="D1851" t="s">
        <v>4242</v>
      </c>
      <c r="E1851">
        <v>4833</v>
      </c>
      <c r="F1851" cm="1">
        <f t="array" aca="1" ref="F1851" ca="1">IFERROR(_FV(STable[[#This Row],[Security Name]],"Market cap",TRUE),_FV(STable[[#This Row],[Security Name]],"Volume average",TRUE)*STable[[#This Row],[Price]])</f>
        <v>20874569832</v>
      </c>
      <c r="G1851" s="4" cm="1">
        <f t="array" aca="1" ref="G1851" ca="1">_FV(STable[[#This Row],[Security Name]],"Price")</f>
        <v>83.34</v>
      </c>
      <c r="H1851" s="1" cm="1">
        <f t="array" aca="1" ref="H1851" ca="1">IFERROR(_FV(STable[[#This Row],[Security Name]],"Change (%)",TRUE),0)</f>
        <v>1.0917E-2</v>
      </c>
      <c r="I1851" s="17" cm="1">
        <f t="array" aca="1" ref="I1851" ca="1">IFERROR(_FV(STable[[#This Row],[Security Name]],"P/E",TRUE),0)</f>
        <v>34.965400000000002</v>
      </c>
      <c r="J1851" s="17" cm="1">
        <f t="array" aca="1" ref="J1851" ca="1">IFERROR(_FV(STable[[#This Row],[Security Name]],"Beta"),0)</f>
        <v>0.76459999999999995</v>
      </c>
    </row>
    <row r="1852" spans="1:10" x14ac:dyDescent="0.3">
      <c r="A1852" t="s">
        <v>1012</v>
      </c>
      <c r="B1852" t="e" vm="1851">
        <v>#VALUE!</v>
      </c>
      <c r="C1852" t="s">
        <v>3609</v>
      </c>
      <c r="D1852" t="s">
        <v>4237</v>
      </c>
      <c r="E1852">
        <v>4841</v>
      </c>
      <c r="F1852" cm="1">
        <f t="array" aca="1" ref="F1852" ca="1">IFERROR(_FV(STable[[#This Row],[Security Name]],"Market cap",TRUE),_FV(STable[[#This Row],[Security Name]],"Volume average",TRUE)*STable[[#This Row],[Price]])</f>
        <v>7921073040</v>
      </c>
      <c r="G1852" s="4" cm="1">
        <f t="array" aca="1" ref="G1852" ca="1">_FV(STable[[#This Row],[Security Name]],"Price")</f>
        <v>55.2</v>
      </c>
      <c r="H1852" s="1" cm="1">
        <f t="array" aca="1" ref="H1852" ca="1">IFERROR(_FV(STable[[#This Row],[Security Name]],"Change (%)",TRUE),0)</f>
        <v>4.7320000000000001E-3</v>
      </c>
      <c r="I1852" s="17" cm="1">
        <f t="array" aca="1" ref="I1852" ca="1">IFERROR(_FV(STable[[#This Row],[Security Name]],"P/E",TRUE),0)</f>
        <v>0</v>
      </c>
      <c r="J1852" s="17" cm="1">
        <f t="array" aca="1" ref="J1852" ca="1">IFERROR(_FV(STable[[#This Row],[Security Name]],"Beta"),0)</f>
        <v>0.96679999999999999</v>
      </c>
    </row>
    <row r="1853" spans="1:10" x14ac:dyDescent="0.3">
      <c r="A1853" t="s">
        <v>1888</v>
      </c>
      <c r="B1853" t="e" vm="1852">
        <v>#VALUE!</v>
      </c>
      <c r="C1853" t="s">
        <v>3609</v>
      </c>
      <c r="D1853" t="s">
        <v>3997</v>
      </c>
      <c r="E1853">
        <v>4899</v>
      </c>
      <c r="F1853" cm="1">
        <f t="array" aca="1" ref="F1853" ca="1">IFERROR(_FV(STable[[#This Row],[Security Name]],"Market cap",TRUE),_FV(STable[[#This Row],[Security Name]],"Volume average",TRUE)*STable[[#This Row],[Price]])</f>
        <v>38537489439</v>
      </c>
      <c r="G1853" s="4" cm="1">
        <f t="array" aca="1" ref="G1853" ca="1">_FV(STable[[#This Row],[Security Name]],"Price")</f>
        <v>133.405</v>
      </c>
      <c r="H1853" s="1" cm="1">
        <f t="array" aca="1" ref="H1853" ca="1">IFERROR(_FV(STable[[#This Row],[Security Name]],"Change (%)",TRUE),0)</f>
        <v>6.8300000000000001E-3</v>
      </c>
      <c r="I1853" s="17" cm="1">
        <f t="array" aca="1" ref="I1853" ca="1">IFERROR(_FV(STable[[#This Row],[Security Name]],"P/E",TRUE),0)</f>
        <v>0</v>
      </c>
      <c r="J1853" s="17" cm="1">
        <f t="array" aca="1" ref="J1853" ca="1">IFERROR(_FV(STable[[#This Row],[Security Name]],"Beta"),0)</f>
        <v>1.0394000000000001</v>
      </c>
    </row>
    <row r="1854" spans="1:10" x14ac:dyDescent="0.3">
      <c r="A1854" t="s">
        <v>2407</v>
      </c>
      <c r="B1854" t="e" vm="1853">
        <v>#VALUE!</v>
      </c>
      <c r="C1854" t="s">
        <v>3609</v>
      </c>
      <c r="D1854" t="s">
        <v>3961</v>
      </c>
      <c r="E1854">
        <v>7372</v>
      </c>
      <c r="F1854" cm="1">
        <f t="array" aca="1" ref="F1854" ca="1">IFERROR(_FV(STable[[#This Row],[Security Name]],"Market cap",TRUE),_FV(STable[[#This Row],[Security Name]],"Volume average",TRUE)*STable[[#This Row],[Price]])</f>
        <v>9211656960</v>
      </c>
      <c r="G1854" s="4" cm="1">
        <f t="array" aca="1" ref="G1854" ca="1">_FV(STable[[#This Row],[Security Name]],"Price")</f>
        <v>8.8650000000000002</v>
      </c>
      <c r="H1854" s="1" cm="1">
        <f t="array" aca="1" ref="H1854" ca="1">IFERROR(_FV(STable[[#This Row],[Security Name]],"Change (%)",TRUE),0)</f>
        <v>6.2429999999999994E-3</v>
      </c>
      <c r="I1854" s="17" cm="1">
        <f t="array" aca="1" ref="I1854" ca="1">IFERROR(_FV(STable[[#This Row],[Security Name]],"P/E",TRUE),0)</f>
        <v>16.601099999999999</v>
      </c>
      <c r="J1854" s="17" cm="1">
        <f t="array" aca="1" ref="J1854" ca="1">IFERROR(_FV(STable[[#This Row],[Security Name]],"Beta"),0)</f>
        <v>0.30420000000000003</v>
      </c>
    </row>
    <row r="1855" spans="1:10" x14ac:dyDescent="0.3">
      <c r="A1855" t="s">
        <v>2459</v>
      </c>
      <c r="B1855" t="e" vm="1854">
        <v>#VALUE!</v>
      </c>
      <c r="C1855" t="s">
        <v>3609</v>
      </c>
      <c r="D1855" t="s">
        <v>3961</v>
      </c>
      <c r="E1855">
        <v>7372</v>
      </c>
      <c r="F1855" cm="1">
        <f t="array" aca="1" ref="F1855" ca="1">IFERROR(_FV(STable[[#This Row],[Security Name]],"Market cap",TRUE),_FV(STable[[#This Row],[Security Name]],"Volume average",TRUE)*STable[[#This Row],[Price]])</f>
        <v>197805456</v>
      </c>
      <c r="G1855" s="4" cm="1">
        <f t="array" aca="1" ref="G1855" ca="1">_FV(STable[[#This Row],[Security Name]],"Price")</f>
        <v>7.31</v>
      </c>
      <c r="H1855" s="1" cm="1">
        <f t="array" aca="1" ref="H1855" ca="1">IFERROR(_FV(STable[[#This Row],[Security Name]],"Change (%)",TRUE),0)</f>
        <v>1.1065E-2</v>
      </c>
      <c r="I1855" s="17" cm="1">
        <f t="array" aca="1" ref="I1855" ca="1">IFERROR(_FV(STable[[#This Row],[Security Name]],"P/E",TRUE),0)</f>
        <v>4.1818999999999997</v>
      </c>
      <c r="J1855" s="17" cm="1">
        <f t="array" aca="1" ref="J1855" ca="1">IFERROR(_FV(STable[[#This Row],[Security Name]],"Beta"),0)</f>
        <v>1.2535000000000001</v>
      </c>
    </row>
    <row r="1856" spans="1:10" x14ac:dyDescent="0.3">
      <c r="A1856" t="s">
        <v>116</v>
      </c>
      <c r="B1856" t="e" vm="1855">
        <v>#VALUE!</v>
      </c>
      <c r="C1856" t="s">
        <v>3609</v>
      </c>
      <c r="D1856" t="s">
        <v>4203</v>
      </c>
      <c r="E1856">
        <v>3576</v>
      </c>
      <c r="F1856" cm="1">
        <f t="array" aca="1" ref="F1856" ca="1">IFERROR(_FV(STable[[#This Row],[Security Name]],"Market cap",TRUE),_FV(STable[[#This Row],[Security Name]],"Volume average",TRUE)*STable[[#This Row],[Price]])</f>
        <v>206876416319</v>
      </c>
      <c r="G1856" s="4" cm="1">
        <f t="array" aca="1" ref="G1856" ca="1">_FV(STable[[#This Row],[Security Name]],"Price")</f>
        <v>164.64</v>
      </c>
      <c r="H1856" s="1" cm="1">
        <f t="array" aca="1" ref="H1856" ca="1">IFERROR(_FV(STable[[#This Row],[Security Name]],"Change (%)",TRUE),0)</f>
        <v>2.2545000000000003E-2</v>
      </c>
      <c r="I1856" s="17" cm="1">
        <f t="array" aca="1" ref="I1856" ca="1">IFERROR(_FV(STable[[#This Row],[Security Name]],"P/E",TRUE),0)</f>
        <v>59.808199999999999</v>
      </c>
      <c r="J1856" s="17" cm="1">
        <f t="array" aca="1" ref="J1856" ca="1">IFERROR(_FV(STable[[#This Row],[Security Name]],"Beta"),0)</f>
        <v>1.5969</v>
      </c>
    </row>
    <row r="1857" spans="1:10" x14ac:dyDescent="0.3">
      <c r="A1857" t="s">
        <v>1438</v>
      </c>
      <c r="B1857" t="e" vm="1856">
        <v>#VALUE!</v>
      </c>
      <c r="C1857" t="s">
        <v>3609</v>
      </c>
      <c r="D1857" t="s">
        <v>3997</v>
      </c>
      <c r="E1857">
        <v>4899</v>
      </c>
      <c r="F1857" cm="1">
        <f t="array" aca="1" ref="F1857" ca="1">IFERROR(_FV(STable[[#This Row],[Security Name]],"Market cap",TRUE),_FV(STable[[#This Row],[Security Name]],"Volume average",TRUE)*STable[[#This Row],[Price]])</f>
        <v>3276347745</v>
      </c>
      <c r="G1857" s="4" cm="1">
        <f t="array" aca="1" ref="G1857" ca="1">_FV(STable[[#This Row],[Security Name]],"Price")</f>
        <v>50.71</v>
      </c>
      <c r="H1857" s="1" cm="1">
        <f t="array" aca="1" ref="H1857" ca="1">IFERROR(_FV(STable[[#This Row],[Security Name]],"Change (%)",TRUE),0)</f>
        <v>1.8682000000000001E-2</v>
      </c>
      <c r="I1857" s="17" cm="1">
        <f t="array" aca="1" ref="I1857" ca="1">IFERROR(_FV(STable[[#This Row],[Security Name]],"P/E",TRUE),0)</f>
        <v>201.71039999999999</v>
      </c>
      <c r="J1857" s="17" cm="1">
        <f t="array" aca="1" ref="J1857" ca="1">IFERROR(_FV(STable[[#This Row],[Security Name]],"Beta"),0)</f>
        <v>1.4204000000000001</v>
      </c>
    </row>
    <row r="1858" spans="1:10" x14ac:dyDescent="0.3">
      <c r="A1858" t="s">
        <v>1100</v>
      </c>
      <c r="B1858" t="e" vm="1857">
        <v>#VALUE!</v>
      </c>
      <c r="C1858" t="s">
        <v>3609</v>
      </c>
      <c r="D1858" t="s">
        <v>4203</v>
      </c>
      <c r="E1858">
        <v>3576</v>
      </c>
      <c r="F1858" cm="1">
        <f t="array" aca="1" ref="F1858" ca="1">IFERROR(_FV(STable[[#This Row],[Security Name]],"Market cap",TRUE),_FV(STable[[#This Row],[Security Name]],"Volume average",TRUE)*STable[[#This Row],[Price]])</f>
        <v>340583078828</v>
      </c>
      <c r="G1858" s="4" cm="1">
        <f t="array" aca="1" ref="G1858" ca="1">_FV(STable[[#This Row],[Security Name]],"Price")</f>
        <v>86.225899999999996</v>
      </c>
      <c r="H1858" s="1" cm="1">
        <f t="array" aca="1" ref="H1858" ca="1">IFERROR(_FV(STable[[#This Row],[Security Name]],"Change (%)",TRUE),0)</f>
        <v>2.0424999999999999E-2</v>
      </c>
      <c r="I1858" s="17" cm="1">
        <f t="array" aca="1" ref="I1858" ca="1">IFERROR(_FV(STable[[#This Row],[Security Name]],"P/E",TRUE),0)</f>
        <v>31.0578</v>
      </c>
      <c r="J1858" s="17" cm="1">
        <f t="array" aca="1" ref="J1858" ca="1">IFERROR(_FV(STable[[#This Row],[Security Name]],"Beta"),0)</f>
        <v>0.85509999999999997</v>
      </c>
    </row>
    <row r="1859" spans="1:10" x14ac:dyDescent="0.3">
      <c r="A1859" t="s">
        <v>1577</v>
      </c>
      <c r="B1859" t="e" vm="1858">
        <v>#VALUE!</v>
      </c>
      <c r="C1859" t="s">
        <v>3609</v>
      </c>
      <c r="D1859" t="s">
        <v>4203</v>
      </c>
      <c r="E1859">
        <v>3576</v>
      </c>
      <c r="F1859" cm="1">
        <f t="array" aca="1" ref="F1859" ca="1">IFERROR(_FV(STable[[#This Row],[Security Name]],"Market cap",TRUE),_FV(STable[[#This Row],[Security Name]],"Volume average",TRUE)*STable[[#This Row],[Price]])</f>
        <v>2044542657</v>
      </c>
      <c r="G1859" s="4" cm="1">
        <f t="array" aca="1" ref="G1859" ca="1">_FV(STable[[#This Row],[Security Name]],"Price")</f>
        <v>54.36</v>
      </c>
      <c r="H1859" s="1" cm="1">
        <f t="array" aca="1" ref="H1859" ca="1">IFERROR(_FV(STable[[#This Row],[Security Name]],"Change (%)",TRUE),0)</f>
        <v>1.3233999999999999E-2</v>
      </c>
      <c r="I1859" s="17" cm="1">
        <f t="array" aca="1" ref="I1859" ca="1">IFERROR(_FV(STable[[#This Row],[Security Name]],"P/E",TRUE),0)</f>
        <v>48.531399999999998</v>
      </c>
      <c r="J1859" s="17" cm="1">
        <f t="array" aca="1" ref="J1859" ca="1">IFERROR(_FV(STable[[#This Row],[Security Name]],"Beta"),0)</f>
        <v>0.9133</v>
      </c>
    </row>
    <row r="1860" spans="1:10" x14ac:dyDescent="0.3">
      <c r="A1860" t="s">
        <v>2258</v>
      </c>
      <c r="B1860" t="e" vm="1859">
        <v>#VALUE!</v>
      </c>
      <c r="C1860" t="s">
        <v>3609</v>
      </c>
      <c r="D1860" t="s">
        <v>4203</v>
      </c>
      <c r="E1860">
        <v>3576</v>
      </c>
      <c r="F1860" cm="1">
        <f t="array" aca="1" ref="F1860" ca="1">IFERROR(_FV(STable[[#This Row],[Security Name]],"Market cap",TRUE),_FV(STable[[#This Row],[Security Name]],"Volume average",TRUE)*STable[[#This Row],[Price]])</f>
        <v>2416179652</v>
      </c>
      <c r="G1860" s="4" cm="1">
        <f t="array" aca="1" ref="G1860" ca="1">_FV(STable[[#This Row],[Security Name]],"Price")</f>
        <v>17.995000000000001</v>
      </c>
      <c r="H1860" s="1" cm="1">
        <f t="array" aca="1" ref="H1860" ca="1">IFERROR(_FV(STable[[#This Row],[Security Name]],"Change (%)",TRUE),0)</f>
        <v>2.8285999999999999E-2</v>
      </c>
      <c r="I1860" s="17" cm="1">
        <f t="array" aca="1" ref="I1860" ca="1">IFERROR(_FV(STable[[#This Row],[Security Name]],"P/E",TRUE),0)</f>
        <v>269.7901</v>
      </c>
      <c r="J1860" s="17" cm="1">
        <f t="array" aca="1" ref="J1860" ca="1">IFERROR(_FV(STable[[#This Row],[Security Name]],"Beta"),0)</f>
        <v>1.5582</v>
      </c>
    </row>
    <row r="1861" spans="1:10" x14ac:dyDescent="0.3">
      <c r="A1861" t="s">
        <v>289</v>
      </c>
      <c r="B1861" t="e" vm="1860">
        <v>#VALUE!</v>
      </c>
      <c r="C1861" t="s">
        <v>3609</v>
      </c>
      <c r="D1861" t="s">
        <v>4203</v>
      </c>
      <c r="E1861">
        <v>3576</v>
      </c>
      <c r="F1861" cm="1">
        <f t="array" aca="1" ref="F1861" ca="1">IFERROR(_FV(STable[[#This Row],[Security Name]],"Market cap",TRUE),_FV(STable[[#This Row],[Security Name]],"Volume average",TRUE)*STable[[#This Row],[Price]])</f>
        <v>17597274714</v>
      </c>
      <c r="G1861" s="4" cm="1">
        <f t="array" aca="1" ref="G1861" ca="1">_FV(STable[[#This Row],[Security Name]],"Price")</f>
        <v>311.35000000000002</v>
      </c>
      <c r="H1861" s="1" cm="1">
        <f t="array" aca="1" ref="H1861" ca="1">IFERROR(_FV(STable[[#This Row],[Security Name]],"Change (%)",TRUE),0)</f>
        <v>1.068E-2</v>
      </c>
      <c r="I1861" s="17" cm="1">
        <f t="array" aca="1" ref="I1861" ca="1">IFERROR(_FV(STable[[#This Row],[Security Name]],"P/E",TRUE),0)</f>
        <v>25.7742</v>
      </c>
      <c r="J1861" s="17" cm="1">
        <f t="array" aca="1" ref="J1861" ca="1">IFERROR(_FV(STable[[#This Row],[Security Name]],"Beta"),0)</f>
        <v>0.98150000000000004</v>
      </c>
    </row>
    <row r="1862" spans="1:10" x14ac:dyDescent="0.3">
      <c r="A1862" t="s">
        <v>1767</v>
      </c>
      <c r="B1862" t="e" vm="1861">
        <v>#VALUE!</v>
      </c>
      <c r="C1862" t="s">
        <v>3609</v>
      </c>
      <c r="D1862" t="s">
        <v>3684</v>
      </c>
      <c r="E1862">
        <v>7373</v>
      </c>
      <c r="F1862" cm="1">
        <f t="array" aca="1" ref="F1862" ca="1">IFERROR(_FV(STable[[#This Row],[Security Name]],"Market cap",TRUE),_FV(STable[[#This Row],[Security Name]],"Volume average",TRUE)*STable[[#This Row],[Price]])</f>
        <v>2420465030</v>
      </c>
      <c r="G1862" s="4" cm="1">
        <f t="array" aca="1" ref="G1862" ca="1">_FV(STable[[#This Row],[Security Name]],"Price")</f>
        <v>33.515000000000001</v>
      </c>
      <c r="H1862" s="1" cm="1">
        <f t="array" aca="1" ref="H1862" ca="1">IFERROR(_FV(STable[[#This Row],[Security Name]],"Change (%)",TRUE),0)</f>
        <v>1.3455999999999999E-2</v>
      </c>
      <c r="I1862" s="17" cm="1">
        <f t="array" aca="1" ref="I1862" ca="1">IFERROR(_FV(STable[[#This Row],[Security Name]],"P/E",TRUE),0)</f>
        <v>25.6035</v>
      </c>
      <c r="J1862" s="17" cm="1">
        <f t="array" aca="1" ref="J1862" ca="1">IFERROR(_FV(STable[[#This Row],[Security Name]],"Beta"),0)</f>
        <v>0.60909999999999997</v>
      </c>
    </row>
    <row r="1863" spans="1:10" x14ac:dyDescent="0.3">
      <c r="A1863" t="s">
        <v>1967</v>
      </c>
      <c r="B1863" t="e" vm="1862">
        <v>#VALUE!</v>
      </c>
      <c r="C1863" t="s">
        <v>3609</v>
      </c>
      <c r="D1863" t="s">
        <v>4203</v>
      </c>
      <c r="E1863">
        <v>3576</v>
      </c>
      <c r="F1863" cm="1">
        <f t="array" aca="1" ref="F1863" ca="1">IFERROR(_FV(STable[[#This Row],[Security Name]],"Market cap",TRUE),_FV(STable[[#This Row],[Security Name]],"Volume average",TRUE)*STable[[#This Row],[Price]])</f>
        <v>161540823</v>
      </c>
      <c r="G1863" s="4" cm="1">
        <f t="array" aca="1" ref="G1863" ca="1">_FV(STable[[#This Row],[Security Name]],"Price")</f>
        <v>28.31</v>
      </c>
      <c r="H1863" s="1" cm="1">
        <f t="array" aca="1" ref="H1863" ca="1">IFERROR(_FV(STable[[#This Row],[Security Name]],"Change (%)",TRUE),0)</f>
        <v>0.12654199999999999</v>
      </c>
      <c r="I1863" s="17" cm="1">
        <f t="array" aca="1" ref="I1863" ca="1">IFERROR(_FV(STable[[#This Row],[Security Name]],"P/E",TRUE),0)</f>
        <v>0</v>
      </c>
      <c r="J1863" s="17" cm="1">
        <f t="array" aca="1" ref="J1863" ca="1">IFERROR(_FV(STable[[#This Row],[Security Name]],"Beta"),0)</f>
        <v>1.0941000000000001</v>
      </c>
    </row>
    <row r="1864" spans="1:10" x14ac:dyDescent="0.3">
      <c r="A1864" t="s">
        <v>1842</v>
      </c>
      <c r="B1864" t="e" vm="1863">
        <v>#VALUE!</v>
      </c>
      <c r="C1864" t="s">
        <v>3609</v>
      </c>
      <c r="D1864" t="s">
        <v>3997</v>
      </c>
      <c r="E1864">
        <v>4899</v>
      </c>
      <c r="F1864" cm="1">
        <f t="array" aca="1" ref="F1864" ca="1">IFERROR(_FV(STable[[#This Row],[Security Name]],"Market cap",TRUE),_FV(STable[[#This Row],[Security Name]],"Volume average",TRUE)*STable[[#This Row],[Price]])</f>
        <v>8433771626</v>
      </c>
      <c r="G1864" s="4" cm="1">
        <f t="array" aca="1" ref="G1864" ca="1">_FV(STable[[#This Row],[Security Name]],"Price")</f>
        <v>62.09</v>
      </c>
      <c r="H1864" s="1" cm="1">
        <f t="array" aca="1" ref="H1864" ca="1">IFERROR(_FV(STable[[#This Row],[Security Name]],"Change (%)",TRUE),0)</f>
        <v>1.4045E-2</v>
      </c>
      <c r="I1864" s="17" cm="1">
        <f t="array" aca="1" ref="I1864" ca="1">IFERROR(_FV(STable[[#This Row],[Security Name]],"P/E",TRUE),0)</f>
        <v>0</v>
      </c>
      <c r="J1864" s="17" cm="1">
        <f t="array" aca="1" ref="J1864" ca="1">IFERROR(_FV(STable[[#This Row],[Security Name]],"Beta"),0)</f>
        <v>1.5798000000000001</v>
      </c>
    </row>
    <row r="1865" spans="1:10" x14ac:dyDescent="0.3">
      <c r="A1865" t="s">
        <v>1368</v>
      </c>
      <c r="B1865" t="e" vm="1864">
        <v>#VALUE!</v>
      </c>
      <c r="C1865" t="s">
        <v>3609</v>
      </c>
      <c r="D1865" t="s">
        <v>3683</v>
      </c>
      <c r="E1865">
        <v>3531</v>
      </c>
      <c r="F1865" cm="1">
        <f t="array" aca="1" ref="F1865" ca="1">IFERROR(_FV(STable[[#This Row],[Security Name]],"Market cap",TRUE),_FV(STable[[#This Row],[Security Name]],"Volume average",TRUE)*STable[[#This Row],[Price]])</f>
        <v>1368764484</v>
      </c>
      <c r="G1865" s="4" cm="1">
        <f t="array" aca="1" ref="G1865" ca="1">_FV(STable[[#This Row],[Security Name]],"Price")</f>
        <v>59.72</v>
      </c>
      <c r="H1865" s="1" cm="1">
        <f t="array" aca="1" ref="H1865" ca="1">IFERROR(_FV(STable[[#This Row],[Security Name]],"Change (%)",TRUE),0)</f>
        <v>3.2682000000000003E-2</v>
      </c>
      <c r="I1865" s="17" cm="1">
        <f t="array" aca="1" ref="I1865" ca="1">IFERROR(_FV(STable[[#This Row],[Security Name]],"P/E",TRUE),0)</f>
        <v>35.556100000000001</v>
      </c>
      <c r="J1865" s="17" cm="1">
        <f t="array" aca="1" ref="J1865" ca="1">IFERROR(_FV(STable[[#This Row],[Security Name]],"Beta"),0)</f>
        <v>1.405</v>
      </c>
    </row>
    <row r="1866" spans="1:10" x14ac:dyDescent="0.3">
      <c r="A1866" t="s">
        <v>101</v>
      </c>
      <c r="B1866" t="e" vm="1865">
        <v>#VALUE!</v>
      </c>
      <c r="C1866" t="s">
        <v>3609</v>
      </c>
      <c r="D1866" t="s">
        <v>3683</v>
      </c>
      <c r="E1866">
        <v>3531</v>
      </c>
      <c r="F1866" cm="1">
        <f t="array" aca="1" ref="F1866" ca="1">IFERROR(_FV(STable[[#This Row],[Security Name]],"Market cap",TRUE),_FV(STable[[#This Row],[Security Name]],"Volume average",TRUE)*STable[[#This Row],[Price]])</f>
        <v>369768470183</v>
      </c>
      <c r="G1866" s="4" cm="1">
        <f t="array" aca="1" ref="G1866" ca="1">_FV(STable[[#This Row],[Security Name]],"Price")</f>
        <v>794.71</v>
      </c>
      <c r="H1866" s="1" cm="1">
        <f t="array" aca="1" ref="H1866" ca="1">IFERROR(_FV(STable[[#This Row],[Security Name]],"Change (%)",TRUE),0)</f>
        <v>2.8538000000000001E-2</v>
      </c>
      <c r="I1866" s="17" cm="1">
        <f t="array" aca="1" ref="I1866" ca="1">IFERROR(_FV(STable[[#This Row],[Security Name]],"P/E",TRUE),0)</f>
        <v>42.212299999999999</v>
      </c>
      <c r="J1866" s="17" cm="1">
        <f t="array" aca="1" ref="J1866" ca="1">IFERROR(_FV(STable[[#This Row],[Security Name]],"Beta"),0)</f>
        <v>1.5349999999999999</v>
      </c>
    </row>
    <row r="1867" spans="1:10" x14ac:dyDescent="0.3">
      <c r="A1867" t="s">
        <v>138</v>
      </c>
      <c r="B1867" t="e" vm="1866">
        <v>#VALUE!</v>
      </c>
      <c r="C1867" t="s">
        <v>3609</v>
      </c>
      <c r="D1867" t="s">
        <v>3728</v>
      </c>
      <c r="E1867">
        <v>3510</v>
      </c>
      <c r="F1867" cm="1">
        <f t="array" aca="1" ref="F1867" ca="1">IFERROR(_FV(STable[[#This Row],[Security Name]],"Market cap",TRUE),_FV(STable[[#This Row],[Security Name]],"Volume average",TRUE)*STable[[#This Row],[Price]])</f>
        <v>86276074035</v>
      </c>
      <c r="G1867" s="4" cm="1">
        <f t="array" aca="1" ref="G1867" ca="1">_FV(STable[[#This Row],[Security Name]],"Price")</f>
        <v>624.02499999999998</v>
      </c>
      <c r="H1867" s="1" cm="1">
        <f t="array" aca="1" ref="H1867" ca="1">IFERROR(_FV(STable[[#This Row],[Security Name]],"Change (%)",TRUE),0)</f>
        <v>2.4857000000000001E-2</v>
      </c>
      <c r="I1867" s="17" cm="1">
        <f t="array" aca="1" ref="I1867" ca="1">IFERROR(_FV(STable[[#This Row],[Security Name]],"P/E",TRUE),0)</f>
        <v>30.422599999999999</v>
      </c>
      <c r="J1867" s="17" cm="1">
        <f t="array" aca="1" ref="J1867" ca="1">IFERROR(_FV(STable[[#This Row],[Security Name]],"Beta"),0)</f>
        <v>1.1953</v>
      </c>
    </row>
    <row r="1868" spans="1:10" x14ac:dyDescent="0.3">
      <c r="A1868" t="s">
        <v>2179</v>
      </c>
      <c r="B1868" t="e" vm="1867">
        <v>#VALUE!</v>
      </c>
      <c r="C1868" t="s">
        <v>3609</v>
      </c>
      <c r="D1868" t="s">
        <v>3683</v>
      </c>
      <c r="E1868">
        <v>3531</v>
      </c>
      <c r="F1868" cm="1">
        <f t="array" aca="1" ref="F1868" ca="1">IFERROR(_FV(STable[[#This Row],[Security Name]],"Market cap",TRUE),_FV(STable[[#This Row],[Security Name]],"Volume average",TRUE)*STable[[#This Row],[Price]])</f>
        <v>470038992</v>
      </c>
      <c r="G1868" s="4" cm="1">
        <f t="array" aca="1" ref="G1868" ca="1">_FV(STable[[#This Row],[Security Name]],"Price")</f>
        <v>13.09</v>
      </c>
      <c r="H1868" s="1" cm="1">
        <f t="array" aca="1" ref="H1868" ca="1">IFERROR(_FV(STable[[#This Row],[Security Name]],"Change (%)",TRUE),0)</f>
        <v>5.5645E-2</v>
      </c>
      <c r="I1868" s="17" cm="1">
        <f t="array" aca="1" ref="I1868" ca="1">IFERROR(_FV(STable[[#This Row],[Security Name]],"P/E",TRUE),0)</f>
        <v>67.894199999999998</v>
      </c>
      <c r="J1868" s="17" cm="1">
        <f t="array" aca="1" ref="J1868" ca="1">IFERROR(_FV(STable[[#This Row],[Security Name]],"Beta"),0)</f>
        <v>1.7788999999999999</v>
      </c>
    </row>
    <row r="1869" spans="1:10" x14ac:dyDescent="0.3">
      <c r="A1869" t="s">
        <v>1601</v>
      </c>
      <c r="B1869" t="e" vm="1868">
        <v>#VALUE!</v>
      </c>
      <c r="C1869" t="s">
        <v>3609</v>
      </c>
      <c r="D1869" t="s">
        <v>3683</v>
      </c>
      <c r="E1869">
        <v>3531</v>
      </c>
      <c r="F1869" cm="1">
        <f t="array" aca="1" ref="F1869" ca="1">IFERROR(_FV(STable[[#This Row],[Security Name]],"Market cap",TRUE),_FV(STable[[#This Row],[Security Name]],"Volume average",TRUE)*STable[[#This Row],[Price]])</f>
        <v>1072751120</v>
      </c>
      <c r="G1869" s="4" cm="1">
        <f t="array" aca="1" ref="G1869" ca="1">_FV(STable[[#This Row],[Security Name]],"Price")</f>
        <v>46.47</v>
      </c>
      <c r="H1869" s="1" cm="1">
        <f t="array" aca="1" ref="H1869" ca="1">IFERROR(_FV(STable[[#This Row],[Security Name]],"Change (%)",TRUE),0)</f>
        <v>3.1979E-2</v>
      </c>
      <c r="I1869" s="17" cm="1">
        <f t="array" aca="1" ref="I1869" ca="1">IFERROR(_FV(STable[[#This Row],[Security Name]],"P/E",TRUE),0)</f>
        <v>23.6464</v>
      </c>
      <c r="J1869" s="17" cm="1">
        <f t="array" aca="1" ref="J1869" ca="1">IFERROR(_FV(STable[[#This Row],[Security Name]],"Beta"),0)</f>
        <v>1.2659</v>
      </c>
    </row>
    <row r="1870" spans="1:10" x14ac:dyDescent="0.3">
      <c r="A1870" t="s">
        <v>919</v>
      </c>
      <c r="B1870" t="e" vm="1869">
        <v>#VALUE!</v>
      </c>
      <c r="C1870" t="s">
        <v>3609</v>
      </c>
      <c r="D1870" t="s">
        <v>3874</v>
      </c>
      <c r="E1870">
        <v>3537</v>
      </c>
      <c r="F1870" cm="1">
        <f t="array" aca="1" ref="F1870" ca="1">IFERROR(_FV(STable[[#This Row],[Security Name]],"Market cap",TRUE),_FV(STable[[#This Row],[Security Name]],"Volume average",TRUE)*STable[[#This Row],[Price]])</f>
        <v>4143289346</v>
      </c>
      <c r="G1870" s="4" cm="1">
        <f t="array" aca="1" ref="G1870" ca="1">_FV(STable[[#This Row],[Security Name]],"Price")</f>
        <v>60.84</v>
      </c>
      <c r="H1870" s="1" cm="1">
        <f t="array" aca="1" ref="H1870" ca="1">IFERROR(_FV(STable[[#This Row],[Security Name]],"Change (%)",TRUE),0)</f>
        <v>5.0052000000000006E-2</v>
      </c>
      <c r="I1870" s="17" cm="1">
        <f t="array" aca="1" ref="I1870" ca="1">IFERROR(_FV(STable[[#This Row],[Security Name]],"P/E",TRUE),0)</f>
        <v>18.1998</v>
      </c>
      <c r="J1870" s="17" cm="1">
        <f t="array" aca="1" ref="J1870" ca="1">IFERROR(_FV(STable[[#This Row],[Security Name]],"Beta"),0)</f>
        <v>1.5755999999999999</v>
      </c>
    </row>
    <row r="1871" spans="1:10" x14ac:dyDescent="0.3">
      <c r="A1871" t="s">
        <v>2628</v>
      </c>
      <c r="B1871" t="e" vm="1870">
        <v>#VALUE!</v>
      </c>
      <c r="C1871" t="s">
        <v>3609</v>
      </c>
      <c r="D1871" t="s">
        <v>3728</v>
      </c>
      <c r="E1871">
        <v>3510</v>
      </c>
      <c r="F1871" cm="1">
        <f t="array" aca="1" ref="F1871" ca="1">IFERROR(_FV(STable[[#This Row],[Security Name]],"Market cap",TRUE),_FV(STable[[#This Row],[Security Name]],"Volume average",TRUE)*STable[[#This Row],[Price]])</f>
        <v>51879500</v>
      </c>
      <c r="G1871" s="4" cm="1">
        <f t="array" aca="1" ref="G1871" ca="1">_FV(STable[[#This Row],[Security Name]],"Price")</f>
        <v>2.1301000000000001</v>
      </c>
      <c r="H1871" s="1" cm="1">
        <f t="array" aca="1" ref="H1871" ca="1">IFERROR(_FV(STable[[#This Row],[Security Name]],"Change (%)",TRUE),0)</f>
        <v>3.9073000000000004E-2</v>
      </c>
      <c r="I1871" s="17" cm="1">
        <f t="array" aca="1" ref="I1871" ca="1">IFERROR(_FV(STable[[#This Row],[Security Name]],"P/E",TRUE),0)</f>
        <v>0</v>
      </c>
      <c r="J1871" s="17" cm="1">
        <f t="array" aca="1" ref="J1871" ca="1">IFERROR(_FV(STable[[#This Row],[Security Name]],"Beta"),0)</f>
        <v>2.2010000000000001</v>
      </c>
    </row>
    <row r="1872" spans="1:10" x14ac:dyDescent="0.3">
      <c r="A1872" t="s">
        <v>2113</v>
      </c>
      <c r="B1872" t="e" vm="1871">
        <v>#VALUE!</v>
      </c>
      <c r="C1872" t="s">
        <v>3609</v>
      </c>
      <c r="D1872" t="s">
        <v>3628</v>
      </c>
      <c r="E1872">
        <v>7374</v>
      </c>
      <c r="F1872" cm="1">
        <f t="array" aca="1" ref="F1872" ca="1">IFERROR(_FV(STable[[#This Row],[Security Name]],"Market cap",TRUE),_FV(STable[[#This Row],[Security Name]],"Volume average",TRUE)*STable[[#This Row],[Price]])</f>
        <v>719429833</v>
      </c>
      <c r="G1872" s="4" cm="1">
        <f t="array" aca="1" ref="G1872" ca="1">_FV(STable[[#This Row],[Security Name]],"Price")</f>
        <v>10.935</v>
      </c>
      <c r="H1872" s="1" cm="1">
        <f t="array" aca="1" ref="H1872" ca="1">IFERROR(_FV(STable[[#This Row],[Security Name]],"Change (%)",TRUE),0)</f>
        <v>1.2500000000000001E-2</v>
      </c>
      <c r="I1872" s="17" cm="1">
        <f t="array" aca="1" ref="I1872" ca="1">IFERROR(_FV(STable[[#This Row],[Security Name]],"P/E",TRUE),0)</f>
        <v>17.069900000000001</v>
      </c>
      <c r="J1872" s="17" cm="1">
        <f t="array" aca="1" ref="J1872" ca="1">IFERROR(_FV(STable[[#This Row],[Security Name]],"Beta"),0)</f>
        <v>1.3831</v>
      </c>
    </row>
    <row r="1873" spans="1:10" x14ac:dyDescent="0.3">
      <c r="A1873" t="s">
        <v>1175</v>
      </c>
      <c r="B1873" t="e" vm="1872">
        <v>#VALUE!</v>
      </c>
      <c r="C1873" t="s">
        <v>3609</v>
      </c>
      <c r="D1873" t="s">
        <v>3628</v>
      </c>
      <c r="E1873">
        <v>7374</v>
      </c>
      <c r="F1873" cm="1">
        <f t="array" aca="1" ref="F1873" ca="1">IFERROR(_FV(STable[[#This Row],[Security Name]],"Market cap",TRUE),_FV(STable[[#This Row],[Security Name]],"Volume average",TRUE)*STable[[#This Row],[Price]])</f>
        <v>2287708214</v>
      </c>
      <c r="G1873" s="4" cm="1">
        <f t="array" aca="1" ref="G1873" ca="1">_FV(STable[[#This Row],[Security Name]],"Price")</f>
        <v>80.265000000000001</v>
      </c>
      <c r="H1873" s="1" cm="1">
        <f t="array" aca="1" ref="H1873" ca="1">IFERROR(_FV(STable[[#This Row],[Security Name]],"Change (%)",TRUE),0)</f>
        <v>6.2299999999999996E-5</v>
      </c>
      <c r="I1873" s="17" cm="1">
        <f t="array" aca="1" ref="I1873" ca="1">IFERROR(_FV(STable[[#This Row],[Security Name]],"P/E",TRUE),0)</f>
        <v>40.443899999999999</v>
      </c>
      <c r="J1873" s="17" cm="1">
        <f t="array" aca="1" ref="J1873" ca="1">IFERROR(_FV(STable[[#This Row],[Security Name]],"Beta"),0)</f>
        <v>0.8458</v>
      </c>
    </row>
    <row r="1874" spans="1:10" x14ac:dyDescent="0.3">
      <c r="A1874" t="s">
        <v>2031</v>
      </c>
      <c r="B1874" t="e" vm="1873">
        <v>#VALUE!</v>
      </c>
      <c r="C1874" t="s">
        <v>3609</v>
      </c>
      <c r="D1874" t="s">
        <v>3628</v>
      </c>
      <c r="E1874">
        <v>7374</v>
      </c>
      <c r="F1874" cm="1">
        <f t="array" aca="1" ref="F1874" ca="1">IFERROR(_FV(STable[[#This Row],[Security Name]],"Market cap",TRUE),_FV(STable[[#This Row],[Security Name]],"Volume average",TRUE)*STable[[#This Row],[Price]])</f>
        <v>398680164</v>
      </c>
      <c r="G1874" s="4" cm="1">
        <f t="array" aca="1" ref="G1874" ca="1">_FV(STable[[#This Row],[Security Name]],"Price")</f>
        <v>29.74</v>
      </c>
      <c r="H1874" s="1" cm="1">
        <f t="array" aca="1" ref="H1874" ca="1">IFERROR(_FV(STable[[#This Row],[Security Name]],"Change (%)",TRUE),0)</f>
        <v>8.4770000000000002E-3</v>
      </c>
      <c r="I1874" s="17" cm="1">
        <f t="array" aca="1" ref="I1874" ca="1">IFERROR(_FV(STable[[#This Row],[Security Name]],"P/E",TRUE),0)</f>
        <v>9.7760999999999996</v>
      </c>
      <c r="J1874" s="17" cm="1">
        <f t="array" aca="1" ref="J1874" ca="1">IFERROR(_FV(STable[[#This Row],[Security Name]],"Beta"),0)</f>
        <v>0.71</v>
      </c>
    </row>
    <row r="1875" spans="1:10" x14ac:dyDescent="0.3">
      <c r="A1875" t="s">
        <v>897</v>
      </c>
      <c r="B1875" t="e" vm="1874">
        <v>#VALUE!</v>
      </c>
      <c r="C1875" t="s">
        <v>3609</v>
      </c>
      <c r="D1875" t="s">
        <v>3961</v>
      </c>
      <c r="E1875">
        <v>7372</v>
      </c>
      <c r="F1875" cm="1">
        <f t="array" aca="1" ref="F1875" ca="1">IFERROR(_FV(STable[[#This Row],[Security Name]],"Market cap",TRUE),_FV(STable[[#This Row],[Security Name]],"Volume average",TRUE)*STable[[#This Row],[Price]])</f>
        <v>17321070320</v>
      </c>
      <c r="G1875" s="4" cm="1">
        <f t="array" aca="1" ref="G1875" ca="1">_FV(STable[[#This Row],[Security Name]],"Price")</f>
        <v>71.95</v>
      </c>
      <c r="H1875" s="1" cm="1">
        <f t="array" aca="1" ref="H1875" ca="1">IFERROR(_FV(STable[[#This Row],[Security Name]],"Change (%)",TRUE),0)</f>
        <v>9.1159999999999991E-3</v>
      </c>
      <c r="I1875" s="17" cm="1">
        <f t="array" aca="1" ref="I1875" ca="1">IFERROR(_FV(STable[[#This Row],[Security Name]],"P/E",TRUE),0)</f>
        <v>22.851400000000002</v>
      </c>
      <c r="J1875" s="17" cm="1">
        <f t="array" aca="1" ref="J1875" ca="1">IFERROR(_FV(STable[[#This Row],[Security Name]],"Beta"),0)</f>
        <v>1.1708000000000001</v>
      </c>
    </row>
    <row r="1876" spans="1:10" x14ac:dyDescent="0.3">
      <c r="A1876" t="s">
        <v>2054</v>
      </c>
      <c r="B1876" t="e" vm="1875">
        <v>#VALUE!</v>
      </c>
      <c r="C1876" t="s">
        <v>3609</v>
      </c>
      <c r="D1876" t="s">
        <v>3628</v>
      </c>
      <c r="E1876">
        <v>7374</v>
      </c>
      <c r="F1876" cm="1">
        <f t="array" aca="1" ref="F1876" ca="1">IFERROR(_FV(STable[[#This Row],[Security Name]],"Market cap",TRUE),_FV(STable[[#This Row],[Security Name]],"Volume average",TRUE)*STable[[#This Row],[Price]])</f>
        <v>676989029</v>
      </c>
      <c r="G1876" s="4" cm="1">
        <f t="array" aca="1" ref="G1876" ca="1">_FV(STable[[#This Row],[Security Name]],"Price")</f>
        <v>7.3949999999999996</v>
      </c>
      <c r="H1876" s="1" cm="1">
        <f t="array" aca="1" ref="H1876" ca="1">IFERROR(_FV(STable[[#This Row],[Security Name]],"Change (%)",TRUE),0)</f>
        <v>6.1219999999999998E-3</v>
      </c>
      <c r="I1876" s="17" cm="1">
        <f t="array" aca="1" ref="I1876" ca="1">IFERROR(_FV(STable[[#This Row],[Security Name]],"P/E",TRUE),0)</f>
        <v>6.7252000000000001</v>
      </c>
      <c r="J1876" s="17" cm="1">
        <f t="array" aca="1" ref="J1876" ca="1">IFERROR(_FV(STable[[#This Row],[Security Name]],"Beta"),0)</f>
        <v>2.0352000000000001</v>
      </c>
    </row>
    <row r="1877" spans="1:10" x14ac:dyDescent="0.3">
      <c r="A1877" t="s">
        <v>2475</v>
      </c>
      <c r="B1877" t="e" vm="1876">
        <v>#VALUE!</v>
      </c>
      <c r="C1877" t="s">
        <v>3609</v>
      </c>
      <c r="D1877" t="s">
        <v>3961</v>
      </c>
      <c r="E1877">
        <v>7372</v>
      </c>
      <c r="F1877" cm="1">
        <f t="array" aca="1" ref="F1877" ca="1">IFERROR(_FV(STable[[#This Row],[Security Name]],"Market cap",TRUE),_FV(STable[[#This Row],[Security Name]],"Volume average",TRUE)*STable[[#This Row],[Price]])</f>
        <v>1081067336</v>
      </c>
      <c r="G1877" s="4" cm="1">
        <f t="array" aca="1" ref="G1877" ca="1">_FV(STable[[#This Row],[Security Name]],"Price")</f>
        <v>6.3849999999999998</v>
      </c>
      <c r="H1877" s="1" cm="1">
        <f t="array" aca="1" ref="H1877" ca="1">IFERROR(_FV(STable[[#This Row],[Security Name]],"Change (%)",TRUE),0)</f>
        <v>-6.9979999999999999E-3</v>
      </c>
      <c r="I1877" s="17" cm="1">
        <f t="array" aca="1" ref="I1877" ca="1">IFERROR(_FV(STable[[#This Row],[Security Name]],"P/E",TRUE),0)</f>
        <v>0</v>
      </c>
      <c r="J1877" s="17" cm="1">
        <f t="array" aca="1" ref="J1877" ca="1">IFERROR(_FV(STable[[#This Row],[Security Name]],"Beta"),0)</f>
        <v>1.3857999999999999</v>
      </c>
    </row>
    <row r="1878" spans="1:10" x14ac:dyDescent="0.3">
      <c r="A1878" t="s">
        <v>286</v>
      </c>
      <c r="B1878" t="e" vm="1877">
        <v>#VALUE!</v>
      </c>
      <c r="C1878" t="s">
        <v>3609</v>
      </c>
      <c r="D1878" t="s">
        <v>3961</v>
      </c>
      <c r="E1878">
        <v>7372</v>
      </c>
      <c r="F1878" cm="1">
        <f t="array" aca="1" ref="F1878" ca="1">IFERROR(_FV(STable[[#This Row],[Security Name]],"Market cap",TRUE),_FV(STable[[#This Row],[Security Name]],"Volume average",TRUE)*STable[[#This Row],[Price]])</f>
        <v>4720147405</v>
      </c>
      <c r="G1878" s="4" cm="1">
        <f t="array" aca="1" ref="G1878" ca="1">_FV(STable[[#This Row],[Security Name]],"Price")</f>
        <v>100.535</v>
      </c>
      <c r="H1878" s="1" cm="1">
        <f t="array" aca="1" ref="H1878" ca="1">IFERROR(_FV(STable[[#This Row],[Security Name]],"Change (%)",TRUE),0)</f>
        <v>-2.8178000000000002E-2</v>
      </c>
      <c r="I1878" s="17" cm="1">
        <f t="array" aca="1" ref="I1878" ca="1">IFERROR(_FV(STable[[#This Row],[Security Name]],"P/E",TRUE),0)</f>
        <v>11.8583</v>
      </c>
      <c r="J1878" s="17" cm="1">
        <f t="array" aca="1" ref="J1878" ca="1">IFERROR(_FV(STable[[#This Row],[Security Name]],"Beta"),0)</f>
        <v>0.86860000000000004</v>
      </c>
    </row>
    <row r="1879" spans="1:10" x14ac:dyDescent="0.3">
      <c r="A1879" t="s">
        <v>2304</v>
      </c>
      <c r="B1879" t="e" vm="1878">
        <v>#VALUE!</v>
      </c>
      <c r="C1879" t="s">
        <v>3609</v>
      </c>
      <c r="D1879" t="s">
        <v>3961</v>
      </c>
      <c r="E1879">
        <v>7372</v>
      </c>
      <c r="F1879" cm="1">
        <f t="array" aca="1" ref="F1879" ca="1">IFERROR(_FV(STable[[#This Row],[Security Name]],"Market cap",TRUE),_FV(STable[[#This Row],[Security Name]],"Volume average",TRUE)*STable[[#This Row],[Price]])</f>
        <v>79559700</v>
      </c>
      <c r="G1879" s="4" cm="1">
        <f t="array" aca="1" ref="G1879" ca="1">_FV(STable[[#This Row],[Security Name]],"Price")</f>
        <v>11</v>
      </c>
      <c r="H1879" s="1" cm="1">
        <f t="array" aca="1" ref="H1879" ca="1">IFERROR(_FV(STable[[#This Row],[Security Name]],"Change (%)",TRUE),0)</f>
        <v>0</v>
      </c>
      <c r="I1879" s="17" cm="1">
        <f t="array" aca="1" ref="I1879" ca="1">IFERROR(_FV(STable[[#This Row],[Security Name]],"P/E",TRUE),0)</f>
        <v>2.7504</v>
      </c>
      <c r="J1879" s="17" cm="1">
        <f t="array" aca="1" ref="J1879" ca="1">IFERROR(_FV(STable[[#This Row],[Security Name]],"Beta"),0)</f>
        <v>1.3069</v>
      </c>
    </row>
    <row r="1880" spans="1:10" x14ac:dyDescent="0.3">
      <c r="A1880" t="s">
        <v>111</v>
      </c>
      <c r="B1880" t="e" vm="1879">
        <v>#VALUE!</v>
      </c>
      <c r="C1880" t="s">
        <v>3609</v>
      </c>
      <c r="D1880" t="s">
        <v>3759</v>
      </c>
      <c r="E1880">
        <v>3590</v>
      </c>
      <c r="F1880" cm="1">
        <f t="array" aca="1" ref="F1880" ca="1">IFERROR(_FV(STable[[#This Row],[Security Name]],"Market cap",TRUE),_FV(STable[[#This Row],[Security Name]],"Volume average",TRUE)*STable[[#This Row],[Price]])</f>
        <v>157747103932</v>
      </c>
      <c r="G1880" s="4" cm="1">
        <f t="array" aca="1" ref="G1880" ca="1">_FV(STable[[#This Row],[Security Name]],"Price")</f>
        <v>406.58</v>
      </c>
      <c r="H1880" s="1" cm="1">
        <f t="array" aca="1" ref="H1880" ca="1">IFERROR(_FV(STable[[#This Row],[Security Name]],"Change (%)",TRUE),0)</f>
        <v>3.5265999999999999E-2</v>
      </c>
      <c r="I1880" s="17" cm="1">
        <f t="array" aca="1" ref="I1880" ca="1">IFERROR(_FV(STable[[#This Row],[Security Name]],"P/E",TRUE),0)</f>
        <v>38.8964</v>
      </c>
      <c r="J1880" s="17" cm="1">
        <f t="array" aca="1" ref="J1880" ca="1">IFERROR(_FV(STable[[#This Row],[Security Name]],"Beta"),0)</f>
        <v>1.1765000000000001</v>
      </c>
    </row>
    <row r="1881" spans="1:10" x14ac:dyDescent="0.3">
      <c r="A1881" t="s">
        <v>716</v>
      </c>
      <c r="B1881" t="e" vm="1880">
        <v>#VALUE!</v>
      </c>
      <c r="C1881" t="s">
        <v>3609</v>
      </c>
      <c r="D1881" t="s">
        <v>3886</v>
      </c>
      <c r="E1881">
        <v>3550</v>
      </c>
      <c r="F1881" cm="1">
        <f t="array" aca="1" ref="F1881" ca="1">IFERROR(_FV(STable[[#This Row],[Security Name]],"Market cap",TRUE),_FV(STable[[#This Row],[Security Name]],"Volume average",TRUE)*STable[[#This Row],[Price]])</f>
        <v>21715273198</v>
      </c>
      <c r="G1881" s="4" cm="1">
        <f t="array" aca="1" ref="G1881" ca="1">_FV(STable[[#This Row],[Security Name]],"Price")</f>
        <v>134.29499999999999</v>
      </c>
      <c r="H1881" s="1" cm="1">
        <f t="array" aca="1" ref="H1881" ca="1">IFERROR(_FV(STable[[#This Row],[Security Name]],"Change (%)",TRUE),0)</f>
        <v>3.5428000000000001E-2</v>
      </c>
      <c r="I1881" s="17" cm="1">
        <f t="array" aca="1" ref="I1881" ca="1">IFERROR(_FV(STable[[#This Row],[Security Name]],"P/E",TRUE),0)</f>
        <v>51.538899999999998</v>
      </c>
      <c r="J1881" s="17" cm="1">
        <f t="array" aca="1" ref="J1881" ca="1">IFERROR(_FV(STable[[#This Row],[Security Name]],"Beta"),0)</f>
        <v>1.2618</v>
      </c>
    </row>
    <row r="1882" spans="1:10" x14ac:dyDescent="0.3">
      <c r="A1882" t="s">
        <v>331</v>
      </c>
      <c r="B1882" t="e" vm="1881">
        <v>#VALUE!</v>
      </c>
      <c r="C1882" t="s">
        <v>3609</v>
      </c>
      <c r="D1882" t="s">
        <v>3794</v>
      </c>
      <c r="E1882">
        <v>3569</v>
      </c>
      <c r="F1882" cm="1">
        <f t="array" aca="1" ref="F1882" ca="1">IFERROR(_FV(STable[[#This Row],[Security Name]],"Market cap",TRUE),_FV(STable[[#This Row],[Security Name]],"Volume average",TRUE)*STable[[#This Row],[Price]])</f>
        <v>13719145428</v>
      </c>
      <c r="G1882" s="4" cm="1">
        <f t="array" aca="1" ref="G1882" ca="1">_FV(STable[[#This Row],[Security Name]],"Price")</f>
        <v>206.1</v>
      </c>
      <c r="H1882" s="1" cm="1">
        <f t="array" aca="1" ref="H1882" ca="1">IFERROR(_FV(STable[[#This Row],[Security Name]],"Change (%)",TRUE),0)</f>
        <v>5.1154999999999999E-2</v>
      </c>
      <c r="I1882" s="17" cm="1">
        <f t="array" aca="1" ref="I1882" ca="1">IFERROR(_FV(STable[[#This Row],[Security Name]],"P/E",TRUE),0)</f>
        <v>49.088999999999999</v>
      </c>
      <c r="J1882" s="17" cm="1">
        <f t="array" aca="1" ref="J1882" ca="1">IFERROR(_FV(STable[[#This Row],[Security Name]],"Beta"),0)</f>
        <v>1.1069</v>
      </c>
    </row>
    <row r="1883" spans="1:10" x14ac:dyDescent="0.3">
      <c r="A1883" t="s">
        <v>30</v>
      </c>
      <c r="B1883" t="e" vm="1882">
        <v>#VALUE!</v>
      </c>
      <c r="C1883" t="s">
        <v>3609</v>
      </c>
      <c r="D1883" t="s">
        <v>3759</v>
      </c>
      <c r="E1883">
        <v>3590</v>
      </c>
      <c r="F1883" cm="1">
        <f t="array" aca="1" ref="F1883" ca="1">IFERROR(_FV(STable[[#This Row],[Security Name]],"Market cap",TRUE),_FV(STable[[#This Row],[Security Name]],"Volume average",TRUE)*STable[[#This Row],[Price]])</f>
        <v>260496800</v>
      </c>
      <c r="G1883" s="4" cm="1">
        <f t="array" aca="1" ref="G1883" ca="1">_FV(STable[[#This Row],[Security Name]],"Price")</f>
        <v>92</v>
      </c>
      <c r="H1883" s="1" cm="1">
        <f t="array" aca="1" ref="H1883" ca="1">IFERROR(_FV(STable[[#This Row],[Security Name]],"Change (%)",TRUE),0)</f>
        <v>-2.2317E-2</v>
      </c>
      <c r="I1883" s="17" cm="1">
        <f t="array" ref="I1883">IFERROR(_FV(STable[[#This Row],[Security Name]],"P/E",TRUE),0)</f>
        <v>0</v>
      </c>
      <c r="J1883" s="17" cm="1">
        <f t="array" aca="1" ref="J1883" ca="1">IFERROR(_FV(STable[[#This Row],[Security Name]],"Beta"),0)</f>
        <v>0.79990000000000006</v>
      </c>
    </row>
    <row r="1884" spans="1:10" x14ac:dyDescent="0.3">
      <c r="A1884" t="s">
        <v>2158</v>
      </c>
      <c r="B1884" t="e" vm="1883">
        <v>#VALUE!</v>
      </c>
      <c r="C1884" t="s">
        <v>3609</v>
      </c>
      <c r="D1884" t="s">
        <v>3794</v>
      </c>
      <c r="E1884">
        <v>3569</v>
      </c>
      <c r="F1884" cm="1">
        <f t="array" aca="1" ref="F1884" ca="1">IFERROR(_FV(STable[[#This Row],[Security Name]],"Market cap",TRUE),_FV(STable[[#This Row],[Security Name]],"Volume average",TRUE)*STable[[#This Row],[Price]])</f>
        <v>1528649116</v>
      </c>
      <c r="G1884" s="4" cm="1">
        <f t="array" aca="1" ref="G1884" ca="1">_FV(STable[[#This Row],[Security Name]],"Price")</f>
        <v>24.34</v>
      </c>
      <c r="H1884" s="1" cm="1">
        <f t="array" aca="1" ref="H1884" ca="1">IFERROR(_FV(STable[[#This Row],[Security Name]],"Change (%)",TRUE),0)</f>
        <v>7.0340000000000003E-3</v>
      </c>
      <c r="I1884" s="17" cm="1">
        <f t="array" aca="1" ref="I1884" ca="1">IFERROR(_FV(STable[[#This Row],[Security Name]],"P/E",TRUE),0)</f>
        <v>0</v>
      </c>
      <c r="J1884" s="17" cm="1">
        <f t="array" aca="1" ref="J1884" ca="1">IFERROR(_FV(STable[[#This Row],[Security Name]],"Beta"),0)</f>
        <v>2.9843000000000002</v>
      </c>
    </row>
    <row r="1885" spans="1:10" x14ac:dyDescent="0.3">
      <c r="A1885" t="s">
        <v>1122</v>
      </c>
      <c r="B1885" t="e" vm="1884">
        <v>#VALUE!</v>
      </c>
      <c r="C1885" t="s">
        <v>3609</v>
      </c>
      <c r="D1885" t="s">
        <v>4102</v>
      </c>
      <c r="E1885">
        <v>3578</v>
      </c>
      <c r="F1885" cm="1">
        <f t="array" aca="1" ref="F1885" ca="1">IFERROR(_FV(STable[[#This Row],[Security Name]],"Market cap",TRUE),_FV(STable[[#This Row],[Security Name]],"Volume average",TRUE)*STable[[#This Row],[Price]])</f>
        <v>574902241</v>
      </c>
      <c r="G1885" s="4" cm="1">
        <f t="array" aca="1" ref="G1885" ca="1">_FV(STable[[#This Row],[Security Name]],"Price")</f>
        <v>13.97</v>
      </c>
      <c r="H1885" s="1" cm="1">
        <f t="array" aca="1" ref="H1885" ca="1">IFERROR(_FV(STable[[#This Row],[Security Name]],"Change (%)",TRUE),0)</f>
        <v>2.7206000000000001E-2</v>
      </c>
      <c r="I1885" s="17" cm="1">
        <f t="array" aca="1" ref="I1885" ca="1">IFERROR(_FV(STable[[#This Row],[Security Name]],"P/E",TRUE),0)</f>
        <v>0</v>
      </c>
      <c r="J1885" s="17" cm="1">
        <f t="array" aca="1" ref="J1885" ca="1">IFERROR(_FV(STable[[#This Row],[Security Name]],"Beta"),0)</f>
        <v>1.3627</v>
      </c>
    </row>
    <row r="1886" spans="1:10" x14ac:dyDescent="0.3">
      <c r="A1886" t="s">
        <v>120</v>
      </c>
      <c r="B1886" t="e" vm="1885">
        <v>#VALUE!</v>
      </c>
      <c r="C1886" t="s">
        <v>3609</v>
      </c>
      <c r="D1886" t="s">
        <v>3839</v>
      </c>
      <c r="E1886">
        <v>3560</v>
      </c>
      <c r="F1886" cm="1">
        <f t="array" aca="1" ref="F1886" ca="1">IFERROR(_FV(STable[[#This Row],[Security Name]],"Market cap",TRUE),_FV(STable[[#This Row],[Security Name]],"Volume average",TRUE)*STable[[#This Row],[Price]])</f>
        <v>11339581166</v>
      </c>
      <c r="G1886" s="4" cm="1">
        <f t="array" aca="1" ref="G1886" ca="1">_FV(STable[[#This Row],[Security Name]],"Price")</f>
        <v>234.47</v>
      </c>
      <c r="H1886" s="1" cm="1">
        <f t="array" aca="1" ref="H1886" ca="1">IFERROR(_FV(STable[[#This Row],[Security Name]],"Change (%)",TRUE),0)</f>
        <v>6.136E-3</v>
      </c>
      <c r="I1886" s="17" cm="1">
        <f t="array" aca="1" ref="I1886" ca="1">IFERROR(_FV(STable[[#This Row],[Security Name]],"P/E",TRUE),0)</f>
        <v>28.707999999999998</v>
      </c>
      <c r="J1886" s="17" cm="1">
        <f t="array" aca="1" ref="J1886" ca="1">IFERROR(_FV(STable[[#This Row],[Security Name]],"Beta"),0)</f>
        <v>1.6811</v>
      </c>
    </row>
    <row r="1887" spans="1:10" x14ac:dyDescent="0.3">
      <c r="A1887" t="s">
        <v>1629</v>
      </c>
      <c r="B1887" t="e" vm="1886">
        <v>#VALUE!</v>
      </c>
      <c r="C1887" t="s">
        <v>3609</v>
      </c>
      <c r="D1887" t="s">
        <v>3733</v>
      </c>
      <c r="E1887">
        <v>3564</v>
      </c>
      <c r="F1887" cm="1">
        <f t="array" aca="1" ref="F1887" ca="1">IFERROR(_FV(STable[[#This Row],[Security Name]],"Market cap",TRUE),_FV(STable[[#This Row],[Security Name]],"Volume average",TRUE)*STable[[#This Row],[Price]])</f>
        <v>2334683922</v>
      </c>
      <c r="G1887" s="4" cm="1">
        <f t="array" aca="1" ref="G1887" ca="1">_FV(STable[[#This Row],[Security Name]],"Price")</f>
        <v>65.459999999999994</v>
      </c>
      <c r="H1887" s="1" cm="1">
        <f t="array" aca="1" ref="H1887" ca="1">IFERROR(_FV(STable[[#This Row],[Security Name]],"Change (%)",TRUE),0)</f>
        <v>2.2972000000000003E-2</v>
      </c>
      <c r="I1887" s="17" cm="1">
        <f t="array" aca="1" ref="I1887" ca="1">IFERROR(_FV(STable[[#This Row],[Security Name]],"P/E",TRUE),0)</f>
        <v>47.945500000000003</v>
      </c>
      <c r="J1887" s="17" cm="1">
        <f t="array" aca="1" ref="J1887" ca="1">IFERROR(_FV(STable[[#This Row],[Security Name]],"Beta"),0)</f>
        <v>1.4366000000000001</v>
      </c>
    </row>
    <row r="1888" spans="1:10" x14ac:dyDescent="0.3">
      <c r="A1888" t="s">
        <v>69</v>
      </c>
      <c r="B1888" t="e" vm="1887">
        <v>#VALUE!</v>
      </c>
      <c r="C1888" t="s">
        <v>3609</v>
      </c>
      <c r="D1888" t="s">
        <v>4211</v>
      </c>
      <c r="E1888">
        <v>7370</v>
      </c>
      <c r="F1888" cm="1">
        <f t="array" aca="1" ref="F1888" ca="1">IFERROR(_FV(STable[[#This Row],[Security Name]],"Market cap",TRUE),_FV(STable[[#This Row],[Security Name]],"Volume average",TRUE)*STable[[#This Row],[Price]])</f>
        <v>8472423592</v>
      </c>
      <c r="G1888" s="4" cm="1">
        <f t="array" aca="1" ref="G1888" ca="1">_FV(STable[[#This Row],[Security Name]],"Price")</f>
        <v>232.56</v>
      </c>
      <c r="H1888" s="1" cm="1">
        <f t="array" aca="1" ref="H1888" ca="1">IFERROR(_FV(STable[[#This Row],[Security Name]],"Change (%)",TRUE),0)</f>
        <v>3.0620000000000005E-3</v>
      </c>
      <c r="I1888" s="17" cm="1">
        <f t="array" aca="1" ref="I1888" ca="1">IFERROR(_FV(STable[[#This Row],[Security Name]],"P/E",TRUE),0)</f>
        <v>14.7972</v>
      </c>
      <c r="J1888" s="17" cm="1">
        <f t="array" aca="1" ref="J1888" ca="1">IFERROR(_FV(STable[[#This Row],[Security Name]],"Beta"),0)</f>
        <v>0.71440000000000003</v>
      </c>
    </row>
    <row r="1889" spans="1:10" x14ac:dyDescent="0.3">
      <c r="A1889" t="s">
        <v>1446</v>
      </c>
      <c r="B1889" t="e" vm="1888">
        <v>#VALUE!</v>
      </c>
      <c r="C1889" t="s">
        <v>3609</v>
      </c>
      <c r="D1889" t="s">
        <v>4171</v>
      </c>
      <c r="E1889">
        <v>3571</v>
      </c>
      <c r="F1889" cm="1">
        <f t="array" aca="1" ref="F1889" ca="1">IFERROR(_FV(STable[[#This Row],[Security Name]],"Market cap",TRUE),_FV(STable[[#This Row],[Security Name]],"Volume average",TRUE)*STable[[#This Row],[Price]])</f>
        <v>1738824565</v>
      </c>
      <c r="G1889" s="4" cm="1">
        <f t="array" aca="1" ref="G1889" ca="1">_FV(STable[[#This Row],[Security Name]],"Price")</f>
        <v>38.234999999999999</v>
      </c>
      <c r="H1889" s="1" cm="1">
        <f t="array" aca="1" ref="H1889" ca="1">IFERROR(_FV(STable[[#This Row],[Security Name]],"Change (%)",TRUE),0)</f>
        <v>1.6888E-2</v>
      </c>
      <c r="I1889" s="17" cm="1">
        <f t="array" aca="1" ref="I1889" ca="1">IFERROR(_FV(STable[[#This Row],[Security Name]],"P/E",TRUE),0)</f>
        <v>885.06939999999997</v>
      </c>
      <c r="J1889" s="17" cm="1">
        <f t="array" aca="1" ref="J1889" ca="1">IFERROR(_FV(STable[[#This Row],[Security Name]],"Beta"),0)</f>
        <v>0.871</v>
      </c>
    </row>
    <row r="1890" spans="1:10" x14ac:dyDescent="0.3">
      <c r="A1890" t="s">
        <v>2006</v>
      </c>
      <c r="B1890" t="e" vm="1889">
        <v>#VALUE!</v>
      </c>
      <c r="C1890" t="s">
        <v>3609</v>
      </c>
      <c r="D1890" t="s">
        <v>3961</v>
      </c>
      <c r="E1890">
        <v>7372</v>
      </c>
      <c r="F1890" cm="1">
        <f t="array" aca="1" ref="F1890" ca="1">IFERROR(_FV(STable[[#This Row],[Security Name]],"Market cap",TRUE),_FV(STable[[#This Row],[Security Name]],"Volume average",TRUE)*STable[[#This Row],[Price]])</f>
        <v>953682122</v>
      </c>
      <c r="G1890" s="4" cm="1">
        <f t="array" aca="1" ref="G1890" ca="1">_FV(STable[[#This Row],[Security Name]],"Price")</f>
        <v>6.22</v>
      </c>
      <c r="H1890" s="1" cm="1">
        <f t="array" aca="1" ref="H1890" ca="1">IFERROR(_FV(STable[[#This Row],[Security Name]],"Change (%)",TRUE),0)</f>
        <v>9.7400000000000004E-3</v>
      </c>
      <c r="I1890" s="17" cm="1">
        <f t="array" aca="1" ref="I1890" ca="1">IFERROR(_FV(STable[[#This Row],[Security Name]],"P/E",TRUE),0)</f>
        <v>0</v>
      </c>
      <c r="J1890" s="17" cm="1">
        <f t="array" aca="1" ref="J1890" ca="1">IFERROR(_FV(STable[[#This Row],[Security Name]],"Beta"),0)</f>
        <v>1.5731999999999999</v>
      </c>
    </row>
    <row r="1891" spans="1:10" x14ac:dyDescent="0.3">
      <c r="A1891" t="s">
        <v>1499</v>
      </c>
      <c r="B1891" t="e" vm="1890">
        <v>#VALUE!</v>
      </c>
      <c r="C1891" t="s">
        <v>3609</v>
      </c>
      <c r="D1891" t="s">
        <v>3881</v>
      </c>
      <c r="E1891">
        <v>7371</v>
      </c>
      <c r="F1891" cm="1">
        <f t="array" aca="1" ref="F1891" ca="1">IFERROR(_FV(STable[[#This Row],[Security Name]],"Market cap",TRUE),_FV(STable[[#This Row],[Security Name]],"Volume average",TRUE)*STable[[#This Row],[Price]])</f>
        <v>4567853570</v>
      </c>
      <c r="G1891" s="4" cm="1">
        <f t="array" aca="1" ref="G1891" ca="1">_FV(STable[[#This Row],[Security Name]],"Price")</f>
        <v>24.73</v>
      </c>
      <c r="H1891" s="1" cm="1">
        <f t="array" aca="1" ref="H1891" ca="1">IFERROR(_FV(STable[[#This Row],[Security Name]],"Change (%)",TRUE),0)</f>
        <v>1.9793999999999999E-2</v>
      </c>
      <c r="I1891" s="17" cm="1">
        <f t="array" aca="1" ref="I1891" ca="1">IFERROR(_FV(STable[[#This Row],[Security Name]],"P/E",TRUE),0)</f>
        <v>20.765799999999999</v>
      </c>
      <c r="J1891" s="17" cm="1">
        <f t="array" aca="1" ref="J1891" ca="1">IFERROR(_FV(STable[[#This Row],[Security Name]],"Beta"),0)</f>
        <v>1.3855999999999999</v>
      </c>
    </row>
    <row r="1892" spans="1:10" x14ac:dyDescent="0.3">
      <c r="A1892" t="s">
        <v>2563</v>
      </c>
      <c r="B1892" t="e" vm="1891">
        <v>#VALUE!</v>
      </c>
      <c r="C1892" t="s">
        <v>3609</v>
      </c>
      <c r="D1892" t="s">
        <v>3628</v>
      </c>
      <c r="E1892">
        <v>7374</v>
      </c>
      <c r="F1892" cm="1">
        <f t="array" aca="1" ref="F1892" ca="1">IFERROR(_FV(STable[[#This Row],[Security Name]],"Market cap",TRUE),_FV(STable[[#This Row],[Security Name]],"Volume average",TRUE)*STable[[#This Row],[Price]])</f>
        <v>782782732</v>
      </c>
      <c r="G1892" s="4" cm="1">
        <f t="array" aca="1" ref="G1892" ca="1">_FV(STable[[#This Row],[Security Name]],"Price")</f>
        <v>2.2850000000000001</v>
      </c>
      <c r="H1892" s="1" cm="1">
        <f t="array" aca="1" ref="H1892" ca="1">IFERROR(_FV(STable[[#This Row],[Security Name]],"Change (%)",TRUE),0)</f>
        <v>-2.7660000000000001E-2</v>
      </c>
      <c r="I1892" s="17" cm="1">
        <f t="array" aca="1" ref="I1892" ca="1">IFERROR(_FV(STable[[#This Row],[Security Name]],"P/E",TRUE),0)</f>
        <v>27.17</v>
      </c>
      <c r="J1892" s="17" cm="1">
        <f t="array" aca="1" ref="J1892" ca="1">IFERROR(_FV(STable[[#This Row],[Security Name]],"Beta"),0)</f>
        <v>1.5482</v>
      </c>
    </row>
    <row r="1893" spans="1:10" x14ac:dyDescent="0.3">
      <c r="A1893" t="s">
        <v>2591</v>
      </c>
      <c r="B1893" t="e" vm="1892">
        <v>#VALUE!</v>
      </c>
      <c r="C1893" t="s">
        <v>3609</v>
      </c>
      <c r="D1893" t="s">
        <v>4211</v>
      </c>
      <c r="E1893">
        <v>7370</v>
      </c>
      <c r="F1893" cm="1">
        <f t="array" aca="1" ref="F1893" ca="1">IFERROR(_FV(STable[[#This Row],[Security Name]],"Market cap",TRUE),_FV(STable[[#This Row],[Security Name]],"Volume average",TRUE)*STable[[#This Row],[Price]])</f>
        <v>96029964</v>
      </c>
      <c r="G1893" s="4" cm="1">
        <f t="array" aca="1" ref="G1893" ca="1">_FV(STable[[#This Row],[Security Name]],"Price")</f>
        <v>1.3049999999999999</v>
      </c>
      <c r="H1893" s="1" cm="1">
        <f t="array" aca="1" ref="H1893" ca="1">IFERROR(_FV(STable[[#This Row],[Security Name]],"Change (%)",TRUE),0)</f>
        <v>2.7559E-2</v>
      </c>
      <c r="I1893" s="17" cm="1">
        <f t="array" aca="1" ref="I1893" ca="1">IFERROR(_FV(STable[[#This Row],[Security Name]],"P/E",TRUE),0)</f>
        <v>0</v>
      </c>
      <c r="J1893" s="17" cm="1">
        <f t="array" aca="1" ref="J1893" ca="1">IFERROR(_FV(STable[[#This Row],[Security Name]],"Beta"),0)</f>
        <v>1.6937</v>
      </c>
    </row>
    <row r="1894" spans="1:10" x14ac:dyDescent="0.3">
      <c r="A1894" t="s">
        <v>1544</v>
      </c>
      <c r="B1894" t="e" vm="1893">
        <v>#VALUE!</v>
      </c>
      <c r="C1894" t="s">
        <v>3609</v>
      </c>
      <c r="D1894" t="s">
        <v>4211</v>
      </c>
      <c r="E1894">
        <v>7370</v>
      </c>
      <c r="F1894" cm="1">
        <f t="array" aca="1" ref="F1894" ca="1">IFERROR(_FV(STable[[#This Row],[Security Name]],"Market cap",TRUE),_FV(STable[[#This Row],[Security Name]],"Volume average",TRUE)*STable[[#This Row],[Price]])</f>
        <v>635046284</v>
      </c>
      <c r="G1894" s="4" cm="1">
        <f t="array" aca="1" ref="G1894" ca="1">_FV(STable[[#This Row],[Security Name]],"Price")</f>
        <v>21.67</v>
      </c>
      <c r="H1894" s="1" cm="1">
        <f t="array" aca="1" ref="H1894" ca="1">IFERROR(_FV(STable[[#This Row],[Security Name]],"Change (%)",TRUE),0)</f>
        <v>1.4513E-2</v>
      </c>
      <c r="I1894" s="17" cm="1">
        <f t="array" aca="1" ref="I1894" ca="1">IFERROR(_FV(STable[[#This Row],[Security Name]],"P/E",TRUE),0)</f>
        <v>35.641399999999997</v>
      </c>
      <c r="J1894" s="17" cm="1">
        <f t="array" aca="1" ref="J1894" ca="1">IFERROR(_FV(STable[[#This Row],[Security Name]],"Beta"),0)</f>
        <v>0.43930000000000002</v>
      </c>
    </row>
    <row r="1895" spans="1:10" x14ac:dyDescent="0.3">
      <c r="A1895" t="s">
        <v>1052</v>
      </c>
      <c r="B1895" t="e" vm="1894">
        <v>#VALUE!</v>
      </c>
      <c r="C1895" t="s">
        <v>3609</v>
      </c>
      <c r="D1895" t="s">
        <v>3684</v>
      </c>
      <c r="E1895">
        <v>7373</v>
      </c>
      <c r="F1895" cm="1">
        <f t="array" aca="1" ref="F1895" ca="1">IFERROR(_FV(STable[[#This Row],[Security Name]],"Market cap",TRUE),_FV(STable[[#This Row],[Security Name]],"Volume average",TRUE)*STable[[#This Row],[Price]])</f>
        <v>290504288</v>
      </c>
      <c r="G1895" s="4" cm="1">
        <f t="array" aca="1" ref="G1895" ca="1">_FV(STable[[#This Row],[Security Name]],"Price")</f>
        <v>14.3775</v>
      </c>
      <c r="H1895" s="1" cm="1">
        <f t="array" aca="1" ref="H1895" ca="1">IFERROR(_FV(STable[[#This Row],[Security Name]],"Change (%)",TRUE),0)</f>
        <v>1.8237E-2</v>
      </c>
      <c r="I1895" s="17" cm="1">
        <f t="array" aca="1" ref="I1895" ca="1">IFERROR(_FV(STable[[#This Row],[Security Name]],"P/E",TRUE),0)</f>
        <v>0</v>
      </c>
      <c r="J1895" s="17" cm="1">
        <f t="array" aca="1" ref="J1895" ca="1">IFERROR(_FV(STable[[#This Row],[Security Name]],"Beta"),0)</f>
        <v>1.2754000000000001</v>
      </c>
    </row>
    <row r="1896" spans="1:10" x14ac:dyDescent="0.3">
      <c r="A1896" t="s">
        <v>226</v>
      </c>
      <c r="B1896" t="e" vm="1895">
        <v>#VALUE!</v>
      </c>
      <c r="C1896" t="s">
        <v>3609</v>
      </c>
      <c r="D1896" t="s">
        <v>3961</v>
      </c>
      <c r="E1896">
        <v>7372</v>
      </c>
      <c r="F1896" cm="1">
        <f t="array" aca="1" ref="F1896" ca="1">IFERROR(_FV(STable[[#This Row],[Security Name]],"Market cap",TRUE),_FV(STable[[#This Row],[Security Name]],"Volume average",TRUE)*STable[[#This Row],[Price]])</f>
        <v>27390591930</v>
      </c>
      <c r="G1896" s="4" cm="1">
        <f t="array" aca="1" ref="G1896" ca="1">_FV(STable[[#This Row],[Security Name]],"Price")</f>
        <v>167.7</v>
      </c>
      <c r="H1896" s="1" cm="1">
        <f t="array" aca="1" ref="H1896" ca="1">IFERROR(_FV(STable[[#This Row],[Security Name]],"Change (%)",TRUE),0)</f>
        <v>5.9630000000000003E-5</v>
      </c>
      <c r="I1896" s="17" cm="1">
        <f t="array" aca="1" ref="I1896" ca="1">IFERROR(_FV(STable[[#This Row],[Security Name]],"P/E",TRUE),0)</f>
        <v>30.959199999999999</v>
      </c>
      <c r="J1896" s="17" cm="1">
        <f t="array" aca="1" ref="J1896" ca="1">IFERROR(_FV(STable[[#This Row],[Security Name]],"Beta"),0)</f>
        <v>1.0197000000000001</v>
      </c>
    </row>
    <row r="1897" spans="1:10" x14ac:dyDescent="0.3">
      <c r="A1897" t="s">
        <v>2594</v>
      </c>
      <c r="B1897" t="e" vm="1896">
        <v>#VALUE!</v>
      </c>
      <c r="C1897" t="s">
        <v>3609</v>
      </c>
      <c r="D1897" t="s">
        <v>3793</v>
      </c>
      <c r="E1897">
        <v>3559</v>
      </c>
      <c r="F1897" cm="1">
        <f t="array" aca="1" ref="F1897" ca="1">IFERROR(_FV(STable[[#This Row],[Security Name]],"Market cap",TRUE),_FV(STable[[#This Row],[Security Name]],"Volume average",TRUE)*STable[[#This Row],[Price]])</f>
        <v>950898037</v>
      </c>
      <c r="G1897" s="4" cm="1">
        <f t="array" aca="1" ref="G1897" ca="1">_FV(STable[[#This Row],[Security Name]],"Price")</f>
        <v>4.49</v>
      </c>
      <c r="H1897" s="1" cm="1">
        <f t="array" aca="1" ref="H1897" ca="1">IFERROR(_FV(STable[[#This Row],[Security Name]],"Change (%)",TRUE),0)</f>
        <v>3.2183999999999997E-2</v>
      </c>
      <c r="I1897" s="17" cm="1">
        <f t="array" aca="1" ref="I1897" ca="1">IFERROR(_FV(STable[[#This Row],[Security Name]],"P/E",TRUE),0)</f>
        <v>12.6265</v>
      </c>
      <c r="J1897" s="17" cm="1">
        <f t="array" aca="1" ref="J1897" ca="1">IFERROR(_FV(STable[[#This Row],[Security Name]],"Beta"),0)</f>
        <v>0.1978</v>
      </c>
    </row>
    <row r="1898" spans="1:10" x14ac:dyDescent="0.3">
      <c r="A1898" t="s">
        <v>176</v>
      </c>
      <c r="B1898" t="e" vm="1897">
        <v>#VALUE!</v>
      </c>
      <c r="C1898" t="s">
        <v>3609</v>
      </c>
      <c r="D1898" t="s">
        <v>3628</v>
      </c>
      <c r="E1898">
        <v>7374</v>
      </c>
      <c r="F1898" cm="1">
        <f t="array" aca="1" ref="F1898" ca="1">IFERROR(_FV(STable[[#This Row],[Security Name]],"Market cap",TRUE),_FV(STable[[#This Row],[Security Name]],"Volume average",TRUE)*STable[[#This Row],[Price]])</f>
        <v>79936972879</v>
      </c>
      <c r="G1898" s="4" cm="1">
        <f t="array" aca="1" ref="G1898" ca="1">_FV(STable[[#This Row],[Security Name]],"Price")</f>
        <v>198.53</v>
      </c>
      <c r="H1898" s="1" cm="1">
        <f t="array" aca="1" ref="H1898" ca="1">IFERROR(_FV(STable[[#This Row],[Security Name]],"Change (%)",TRUE),0)</f>
        <v>-9.2820000000000003E-3</v>
      </c>
      <c r="I1898" s="17" cm="1">
        <f t="array" aca="1" ref="I1898" ca="1">IFERROR(_FV(STable[[#This Row],[Security Name]],"P/E",TRUE),0)</f>
        <v>19.0715</v>
      </c>
      <c r="J1898" s="17" cm="1">
        <f t="array" aca="1" ref="J1898" ca="1">IFERROR(_FV(STable[[#This Row],[Security Name]],"Beta"),0)</f>
        <v>0.82879999999999998</v>
      </c>
    </row>
    <row r="1899" spans="1:10" x14ac:dyDescent="0.3">
      <c r="A1899" t="s">
        <v>2538</v>
      </c>
      <c r="B1899" t="e" vm="1898">
        <v>#VALUE!</v>
      </c>
      <c r="C1899" t="s">
        <v>3609</v>
      </c>
      <c r="D1899" t="s">
        <v>3684</v>
      </c>
      <c r="E1899">
        <v>7373</v>
      </c>
      <c r="F1899" cm="1">
        <f t="array" aca="1" ref="F1899" ca="1">IFERROR(_FV(STable[[#This Row],[Security Name]],"Market cap",TRUE),_FV(STable[[#This Row],[Security Name]],"Volume average",TRUE)*STable[[#This Row],[Price]])</f>
        <v>263449175</v>
      </c>
      <c r="G1899" s="4" cm="1">
        <f t="array" aca="1" ref="G1899" ca="1">_FV(STable[[#This Row],[Security Name]],"Price")</f>
        <v>9.1999999999999993</v>
      </c>
      <c r="H1899" s="1" cm="1">
        <f t="array" aca="1" ref="H1899" ca="1">IFERROR(_FV(STable[[#This Row],[Security Name]],"Change (%)",TRUE),0)</f>
        <v>3.2548000000000001E-2</v>
      </c>
      <c r="I1899" s="17" cm="1">
        <f t="array" aca="1" ref="I1899" ca="1">IFERROR(_FV(STable[[#This Row],[Security Name]],"P/E",TRUE),0)</f>
        <v>0</v>
      </c>
      <c r="J1899" s="17" cm="1">
        <f t="array" aca="1" ref="J1899" ca="1">IFERROR(_FV(STable[[#This Row],[Security Name]],"Beta"),0)</f>
        <v>0.47710000000000002</v>
      </c>
    </row>
    <row r="1900" spans="1:10" x14ac:dyDescent="0.3">
      <c r="A1900" t="s">
        <v>1984</v>
      </c>
      <c r="B1900" t="e" vm="1899">
        <v>#VALUE!</v>
      </c>
      <c r="C1900" t="s">
        <v>3609</v>
      </c>
      <c r="D1900" t="s">
        <v>3628</v>
      </c>
      <c r="E1900">
        <v>7374</v>
      </c>
      <c r="F1900" cm="1">
        <f t="array" aca="1" ref="F1900" ca="1">IFERROR(_FV(STable[[#This Row],[Security Name]],"Market cap",TRUE),_FV(STable[[#This Row],[Security Name]],"Volume average",TRUE)*STable[[#This Row],[Price]])</f>
        <v>2182475132</v>
      </c>
      <c r="G1900" s="4" cm="1">
        <f t="array" aca="1" ref="G1900" ca="1">_FV(STable[[#This Row],[Security Name]],"Price")</f>
        <v>12.52</v>
      </c>
      <c r="H1900" s="1" cm="1">
        <f t="array" aca="1" ref="H1900" ca="1">IFERROR(_FV(STable[[#This Row],[Security Name]],"Change (%)",TRUE),0)</f>
        <v>3.6423999999999998E-2</v>
      </c>
      <c r="I1900" s="17" cm="1">
        <f t="array" aca="1" ref="I1900" ca="1">IFERROR(_FV(STable[[#This Row],[Security Name]],"P/E",TRUE),0)</f>
        <v>0</v>
      </c>
      <c r="J1900" s="17" cm="1">
        <f t="array" aca="1" ref="J1900" ca="1">IFERROR(_FV(STable[[#This Row],[Security Name]],"Beta"),0)</f>
        <v>1.1124000000000001</v>
      </c>
    </row>
    <row r="1901" spans="1:10" x14ac:dyDescent="0.3">
      <c r="A1901" t="s">
        <v>277</v>
      </c>
      <c r="B1901" t="e" vm="1900">
        <v>#VALUE!</v>
      </c>
      <c r="C1901" t="s">
        <v>3609</v>
      </c>
      <c r="D1901" t="s">
        <v>3961</v>
      </c>
      <c r="E1901">
        <v>7372</v>
      </c>
      <c r="F1901" cm="1">
        <f t="array" aca="1" ref="F1901" ca="1">IFERROR(_FV(STable[[#This Row],[Security Name]],"Market cap",TRUE),_FV(STable[[#This Row],[Security Name]],"Volume average",TRUE)*STable[[#This Row],[Price]])</f>
        <v>5962183757</v>
      </c>
      <c r="G1901" s="4" cm="1">
        <f t="array" aca="1" ref="G1901" ca="1">_FV(STable[[#This Row],[Security Name]],"Price")</f>
        <v>125.22</v>
      </c>
      <c r="H1901" s="1" cm="1">
        <f t="array" aca="1" ref="H1901" ca="1">IFERROR(_FV(STable[[#This Row],[Security Name]],"Change (%)",TRUE),0)</f>
        <v>-2.47E-3</v>
      </c>
      <c r="I1901" s="17" cm="1">
        <f t="array" aca="1" ref="I1901" ca="1">IFERROR(_FV(STable[[#This Row],[Security Name]],"P/E",TRUE),0)</f>
        <v>15.5023</v>
      </c>
      <c r="J1901" s="17" cm="1">
        <f t="array" aca="1" ref="J1901" ca="1">IFERROR(_FV(STable[[#This Row],[Security Name]],"Beta"),0)</f>
        <v>0.78459999999999996</v>
      </c>
    </row>
    <row r="1902" spans="1:10" x14ac:dyDescent="0.3">
      <c r="A1902" t="s">
        <v>294</v>
      </c>
      <c r="B1902" t="e" vm="1901">
        <v>#VALUE!</v>
      </c>
      <c r="C1902" t="s">
        <v>3609</v>
      </c>
      <c r="D1902" t="s">
        <v>3961</v>
      </c>
      <c r="E1902">
        <v>7372</v>
      </c>
      <c r="F1902" cm="1">
        <f t="array" aca="1" ref="F1902" ca="1">IFERROR(_FV(STable[[#This Row],[Security Name]],"Market cap",TRUE),_FV(STable[[#This Row],[Security Name]],"Volume average",TRUE)*STable[[#This Row],[Price]])</f>
        <v>5406256458</v>
      </c>
      <c r="G1902" s="4" cm="1">
        <f t="array" aca="1" ref="G1902" ca="1">_FV(STable[[#This Row],[Security Name]],"Price")</f>
        <v>100.345</v>
      </c>
      <c r="H1902" s="1" cm="1">
        <f t="array" aca="1" ref="H1902" ca="1">IFERROR(_FV(STable[[#This Row],[Security Name]],"Change (%)",TRUE),0)</f>
        <v>-3.1290000000000003E-3</v>
      </c>
      <c r="I1902" s="17" cm="1">
        <f t="array" aca="1" ref="I1902" ca="1">IFERROR(_FV(STable[[#This Row],[Security Name]],"P/E",TRUE),0)</f>
        <v>23.6084</v>
      </c>
      <c r="J1902" s="17" cm="1">
        <f t="array" aca="1" ref="J1902" ca="1">IFERROR(_FV(STable[[#This Row],[Security Name]],"Beta"),0)</f>
        <v>0.49220000000000003</v>
      </c>
    </row>
    <row r="1903" spans="1:10" x14ac:dyDescent="0.3">
      <c r="A1903" t="s">
        <v>2384</v>
      </c>
      <c r="B1903" t="e" vm="1902">
        <v>#VALUE!</v>
      </c>
      <c r="C1903" t="s">
        <v>3609</v>
      </c>
      <c r="D1903" t="s">
        <v>3961</v>
      </c>
      <c r="E1903">
        <v>7372</v>
      </c>
      <c r="F1903" cm="1">
        <f t="array" aca="1" ref="F1903" ca="1">IFERROR(_FV(STable[[#This Row],[Security Name]],"Market cap",TRUE),_FV(STable[[#This Row],[Security Name]],"Volume average",TRUE)*STable[[#This Row],[Price]])</f>
        <v>58155958</v>
      </c>
      <c r="G1903" s="4" cm="1">
        <f t="array" aca="1" ref="G1903" ca="1">_FV(STable[[#This Row],[Security Name]],"Price")</f>
        <v>6.5994000000000002</v>
      </c>
      <c r="H1903" s="1" cm="1">
        <f t="array" aca="1" ref="H1903" ca="1">IFERROR(_FV(STable[[#This Row],[Security Name]],"Change (%)",TRUE),0)</f>
        <v>-6.1140000000000005E-3</v>
      </c>
      <c r="I1903" s="17" cm="1">
        <f t="array" aca="1" ref="I1903" ca="1">IFERROR(_FV(STable[[#This Row],[Security Name]],"P/E",TRUE),0)</f>
        <v>0</v>
      </c>
      <c r="J1903" s="17" cm="1">
        <f t="array" aca="1" ref="J1903" ca="1">IFERROR(_FV(STable[[#This Row],[Security Name]],"Beta"),0)</f>
        <v>2.0261</v>
      </c>
    </row>
    <row r="1904" spans="1:10" x14ac:dyDescent="0.3">
      <c r="A1904" t="s">
        <v>2245</v>
      </c>
      <c r="B1904" t="e" vm="1903">
        <v>#VALUE!</v>
      </c>
      <c r="C1904" t="s">
        <v>3609</v>
      </c>
      <c r="D1904" t="s">
        <v>3628</v>
      </c>
      <c r="E1904">
        <v>7374</v>
      </c>
      <c r="F1904" cm="1">
        <f t="array" aca="1" ref="F1904" ca="1">IFERROR(_FV(STable[[#This Row],[Security Name]],"Market cap",TRUE),_FV(STable[[#This Row],[Security Name]],"Volume average",TRUE)*STable[[#This Row],[Price]])</f>
        <v>1457650636</v>
      </c>
      <c r="G1904" s="4" cm="1">
        <f t="array" aca="1" ref="G1904" ca="1">_FV(STable[[#This Row],[Security Name]],"Price")</f>
        <v>11.18</v>
      </c>
      <c r="H1904" s="1" cm="1">
        <f t="array" aca="1" ref="H1904" ca="1">IFERROR(_FV(STable[[#This Row],[Security Name]],"Change (%)",TRUE),0)</f>
        <v>1.085E-2</v>
      </c>
      <c r="I1904" s="17" cm="1">
        <f t="array" aca="1" ref="I1904" ca="1">IFERROR(_FV(STable[[#This Row],[Security Name]],"P/E",TRUE),0)</f>
        <v>13.6425</v>
      </c>
      <c r="J1904" s="17" cm="1">
        <f t="array" aca="1" ref="J1904" ca="1">IFERROR(_FV(STable[[#This Row],[Security Name]],"Beta"),0)</f>
        <v>1.1528</v>
      </c>
    </row>
    <row r="1905" spans="1:10" x14ac:dyDescent="0.3">
      <c r="A1905" t="s">
        <v>1131</v>
      </c>
      <c r="B1905" t="e" vm="1904">
        <v>#VALUE!</v>
      </c>
      <c r="C1905" t="s">
        <v>3609</v>
      </c>
      <c r="D1905" t="s">
        <v>3683</v>
      </c>
      <c r="E1905">
        <v>3531</v>
      </c>
      <c r="F1905" cm="1">
        <f t="array" aca="1" ref="F1905" ca="1">IFERROR(_FV(STable[[#This Row],[Security Name]],"Market cap",TRUE),_FV(STable[[#This Row],[Security Name]],"Volume average",TRUE)*STable[[#This Row],[Price]])</f>
        <v>454082046</v>
      </c>
      <c r="G1905" s="4" cm="1">
        <f t="array" aca="1" ref="G1905" ca="1">_FV(STable[[#This Row],[Security Name]],"Price")</f>
        <v>15.8</v>
      </c>
      <c r="H1905" s="1" cm="1">
        <f t="array" aca="1" ref="H1905" ca="1">IFERROR(_FV(STable[[#This Row],[Security Name]],"Change (%)",TRUE),0)</f>
        <v>5.3333000000000005E-2</v>
      </c>
      <c r="I1905" s="17" cm="1">
        <f t="array" aca="1" ref="I1905" ca="1">IFERROR(_FV(STable[[#This Row],[Security Name]],"P/E",TRUE),0)</f>
        <v>75.998099999999994</v>
      </c>
      <c r="J1905" s="17" cm="1">
        <f t="array" aca="1" ref="J1905" ca="1">IFERROR(_FV(STable[[#This Row],[Security Name]],"Beta"),0)</f>
        <v>1.3978999999999999</v>
      </c>
    </row>
    <row r="1906" spans="1:10" x14ac:dyDescent="0.3">
      <c r="A1906" t="s">
        <v>1979</v>
      </c>
      <c r="B1906" t="e" vm="1905">
        <v>#VALUE!</v>
      </c>
      <c r="C1906" t="s">
        <v>3609</v>
      </c>
      <c r="D1906" t="s">
        <v>3758</v>
      </c>
      <c r="E1906">
        <v>3540</v>
      </c>
      <c r="F1906" cm="1">
        <f t="array" aca="1" ref="F1906" ca="1">IFERROR(_FV(STable[[#This Row],[Security Name]],"Market cap",TRUE),_FV(STable[[#This Row],[Security Name]],"Volume average",TRUE)*STable[[#This Row],[Price]])</f>
        <v>10482510</v>
      </c>
      <c r="G1906" s="4" cm="1">
        <f t="array" aca="1" ref="G1906" ca="1">_FV(STable[[#This Row],[Security Name]],"Price")</f>
        <v>10.85</v>
      </c>
      <c r="H1906" s="1" cm="1">
        <f t="array" aca="1" ref="H1906" ca="1">IFERROR(_FV(STable[[#This Row],[Security Name]],"Change (%)",TRUE),0)</f>
        <v>7.4280000000000006E-3</v>
      </c>
      <c r="I1906" s="17" cm="1">
        <f t="array" ref="I1906">IFERROR(_FV(STable[[#This Row],[Security Name]],"P/E",TRUE),0)</f>
        <v>0</v>
      </c>
      <c r="J1906" s="17" cm="1">
        <f t="array" aca="1" ref="J1906" ca="1">IFERROR(_FV(STable[[#This Row],[Security Name]],"Beta"),0)</f>
        <v>0.30409999999999998</v>
      </c>
    </row>
    <row r="1907" spans="1:10" x14ac:dyDescent="0.3">
      <c r="A1907" t="s">
        <v>785</v>
      </c>
      <c r="B1907" t="e" vm="1906">
        <v>#VALUE!</v>
      </c>
      <c r="C1907" t="s">
        <v>3609</v>
      </c>
      <c r="D1907" t="s">
        <v>3733</v>
      </c>
      <c r="E1907">
        <v>3564</v>
      </c>
      <c r="F1907" cm="1">
        <f t="array" aca="1" ref="F1907" ca="1">IFERROR(_FV(STable[[#This Row],[Security Name]],"Market cap",TRUE),_FV(STable[[#This Row],[Security Name]],"Volume average",TRUE)*STable[[#This Row],[Price]])</f>
        <v>10348577841</v>
      </c>
      <c r="G1907" s="4" cm="1">
        <f t="array" aca="1" ref="G1907" ca="1">_FV(STable[[#This Row],[Security Name]],"Price")</f>
        <v>89.355000000000004</v>
      </c>
      <c r="H1907" s="1" cm="1">
        <f t="array" aca="1" ref="H1907" ca="1">IFERROR(_FV(STable[[#This Row],[Security Name]],"Change (%)",TRUE),0)</f>
        <v>2.2719E-2</v>
      </c>
      <c r="I1907" s="17" cm="1">
        <f t="array" aca="1" ref="I1907" ca="1">IFERROR(_FV(STable[[#This Row],[Security Name]],"P/E",TRUE),0)</f>
        <v>27.918199999999999</v>
      </c>
      <c r="J1907" s="17" cm="1">
        <f t="array" aca="1" ref="J1907" ca="1">IFERROR(_FV(STable[[#This Row],[Security Name]],"Beta"),0)</f>
        <v>1.0202</v>
      </c>
    </row>
    <row r="1908" spans="1:10" x14ac:dyDescent="0.3">
      <c r="A1908" t="s">
        <v>265</v>
      </c>
      <c r="B1908" t="e" vm="1907">
        <v>#VALUE!</v>
      </c>
      <c r="C1908" t="s">
        <v>3609</v>
      </c>
      <c r="D1908" t="s">
        <v>3767</v>
      </c>
      <c r="E1908">
        <v>3530</v>
      </c>
      <c r="F1908" cm="1">
        <f t="array" aca="1" ref="F1908" ca="1">IFERROR(_FV(STable[[#This Row],[Security Name]],"Market cap",TRUE),_FV(STable[[#This Row],[Security Name]],"Volume average",TRUE)*STable[[#This Row],[Price]])</f>
        <v>29706430632</v>
      </c>
      <c r="G1908" s="4" cm="1">
        <f t="array" aca="1" ref="G1908" ca="1">_FV(STable[[#This Row],[Security Name]],"Price")</f>
        <v>220.38</v>
      </c>
      <c r="H1908" s="1" cm="1">
        <f t="array" aca="1" ref="H1908" ca="1">IFERROR(_FV(STable[[#This Row],[Security Name]],"Change (%)",TRUE),0)</f>
        <v>2.8996000000000001E-2</v>
      </c>
      <c r="I1908" s="17" cm="1">
        <f t="array" aca="1" ref="I1908" ca="1">IFERROR(_FV(STable[[#This Row],[Security Name]],"P/E",TRUE),0)</f>
        <v>27.663699999999999</v>
      </c>
      <c r="J1908" s="17" cm="1">
        <f t="array" aca="1" ref="J1908" ca="1">IFERROR(_FV(STable[[#This Row],[Security Name]],"Beta"),0)</f>
        <v>1.2042999999999999</v>
      </c>
    </row>
    <row r="1909" spans="1:10" x14ac:dyDescent="0.3">
      <c r="A1909" t="s">
        <v>1274</v>
      </c>
      <c r="B1909" t="e" vm="1908">
        <v>#VALUE!</v>
      </c>
      <c r="C1909" t="s">
        <v>3609</v>
      </c>
      <c r="D1909" t="s">
        <v>3759</v>
      </c>
      <c r="E1909">
        <v>3590</v>
      </c>
      <c r="F1909" cm="1">
        <f t="array" aca="1" ref="F1909" ca="1">IFERROR(_FV(STable[[#This Row],[Security Name]],"Market cap",TRUE),_FV(STable[[#This Row],[Security Name]],"Volume average",TRUE)*STable[[#This Row],[Price]])</f>
        <v>1837514010</v>
      </c>
      <c r="G1909" s="4" cm="1">
        <f t="array" aca="1" ref="G1909" ca="1">_FV(STable[[#This Row],[Security Name]],"Price")</f>
        <v>35.65</v>
      </c>
      <c r="H1909" s="1" cm="1">
        <f t="array" aca="1" ref="H1909" ca="1">IFERROR(_FV(STable[[#This Row],[Security Name]],"Change (%)",TRUE),0)</f>
        <v>2.4424999999999999E-2</v>
      </c>
      <c r="I1909" s="17" cm="1">
        <f t="array" aca="1" ref="I1909" ca="1">IFERROR(_FV(STable[[#This Row],[Security Name]],"P/E",TRUE),0)</f>
        <v>21.380600000000001</v>
      </c>
      <c r="J1909" s="17" cm="1">
        <f t="array" aca="1" ref="J1909" ca="1">IFERROR(_FV(STable[[#This Row],[Security Name]],"Beta"),0)</f>
        <v>0.92800000000000005</v>
      </c>
    </row>
    <row r="1910" spans="1:10" x14ac:dyDescent="0.3">
      <c r="A1910" t="s">
        <v>2135</v>
      </c>
      <c r="B1910" t="e" vm="1909">
        <v>#VALUE!</v>
      </c>
      <c r="C1910" t="s">
        <v>3609</v>
      </c>
      <c r="D1910" t="s">
        <v>3793</v>
      </c>
      <c r="E1910">
        <v>3559</v>
      </c>
      <c r="F1910" cm="1">
        <f t="array" aca="1" ref="F1910" ca="1">IFERROR(_FV(STable[[#This Row],[Security Name]],"Market cap",TRUE),_FV(STable[[#This Row],[Security Name]],"Volume average",TRUE)*STable[[#This Row],[Price]])</f>
        <v>560512188</v>
      </c>
      <c r="G1910" s="4" cm="1">
        <f t="array" aca="1" ref="G1910" ca="1">_FV(STable[[#This Row],[Security Name]],"Price")</f>
        <v>10.61</v>
      </c>
      <c r="H1910" s="1" cm="1">
        <f t="array" aca="1" ref="H1910" ca="1">IFERROR(_FV(STable[[#This Row],[Security Name]],"Change (%)",TRUE),0)</f>
        <v>1.5310999999999998E-2</v>
      </c>
      <c r="I1910" s="17" cm="1">
        <f t="array" aca="1" ref="I1910" ca="1">IFERROR(_FV(STable[[#This Row],[Security Name]],"P/E",TRUE),0)</f>
        <v>24.929500000000001</v>
      </c>
      <c r="J1910" s="17" cm="1">
        <f t="array" aca="1" ref="J1910" ca="1">IFERROR(_FV(STable[[#This Row],[Security Name]],"Beta"),0)</f>
        <v>1.0205</v>
      </c>
    </row>
    <row r="1911" spans="1:10" x14ac:dyDescent="0.3">
      <c r="A1911" t="s">
        <v>543</v>
      </c>
      <c r="B1911" t="e" vm="1910">
        <v>#VALUE!</v>
      </c>
      <c r="C1911" t="s">
        <v>3609</v>
      </c>
      <c r="D1911" t="s">
        <v>3794</v>
      </c>
      <c r="E1911">
        <v>3569</v>
      </c>
      <c r="F1911" cm="1">
        <f t="array" aca="1" ref="F1911" ca="1">IFERROR(_FV(STable[[#This Row],[Security Name]],"Market cap",TRUE),_FV(STable[[#This Row],[Security Name]],"Volume average",TRUE)*STable[[#This Row],[Price]])</f>
        <v>6698184830</v>
      </c>
      <c r="G1911" s="4" cm="1">
        <f t="array" aca="1" ref="G1911" ca="1">_FV(STable[[#This Row],[Security Name]],"Price")</f>
        <v>110.02</v>
      </c>
      <c r="H1911" s="1" cm="1">
        <f t="array" aca="1" ref="H1911" ca="1">IFERROR(_FV(STable[[#This Row],[Security Name]],"Change (%)",TRUE),0)</f>
        <v>0.11209899999999999</v>
      </c>
      <c r="I1911" s="17" cm="1">
        <f t="array" aca="1" ref="I1911" ca="1">IFERROR(_FV(STable[[#This Row],[Security Name]],"P/E",TRUE),0)</f>
        <v>26.811299999999999</v>
      </c>
      <c r="J1911" s="17" cm="1">
        <f t="array" aca="1" ref="J1911" ca="1">IFERROR(_FV(STable[[#This Row],[Security Name]],"Beta"),0)</f>
        <v>1.2515000000000001</v>
      </c>
    </row>
    <row r="1912" spans="1:10" x14ac:dyDescent="0.3">
      <c r="A1912" t="s">
        <v>1051</v>
      </c>
      <c r="B1912" t="e" vm="1911">
        <v>#VALUE!</v>
      </c>
      <c r="C1912" t="s">
        <v>3609</v>
      </c>
      <c r="D1912" t="s">
        <v>3817</v>
      </c>
      <c r="E1912">
        <v>3561</v>
      </c>
      <c r="F1912" cm="1">
        <f t="array" aca="1" ref="F1912" ca="1">IFERROR(_FV(STable[[#This Row],[Security Name]],"Market cap",TRUE),_FV(STable[[#This Row],[Security Name]],"Volume average",TRUE)*STable[[#This Row],[Price]])</f>
        <v>10717561221</v>
      </c>
      <c r="G1912" s="4" cm="1">
        <f t="array" aca="1" ref="G1912" ca="1">_FV(STable[[#This Row],[Security Name]],"Price")</f>
        <v>83.864999999999995</v>
      </c>
      <c r="H1912" s="1" cm="1">
        <f t="array" aca="1" ref="H1912" ca="1">IFERROR(_FV(STable[[#This Row],[Security Name]],"Change (%)",TRUE),0)</f>
        <v>7.7540999999999999E-2</v>
      </c>
      <c r="I1912" s="17" cm="1">
        <f t="array" aca="1" ref="I1912" ca="1">IFERROR(_FV(STable[[#This Row],[Security Name]],"P/E",TRUE),0)</f>
        <v>31.964400000000001</v>
      </c>
      <c r="J1912" s="17" cm="1">
        <f t="array" aca="1" ref="J1912" ca="1">IFERROR(_FV(STable[[#This Row],[Security Name]],"Beta"),0)</f>
        <v>1.3305</v>
      </c>
    </row>
    <row r="1913" spans="1:10" x14ac:dyDescent="0.3">
      <c r="A1913" t="s">
        <v>1813</v>
      </c>
      <c r="B1913" t="e" vm="1912">
        <v>#VALUE!</v>
      </c>
      <c r="C1913" t="s">
        <v>3609</v>
      </c>
      <c r="D1913" t="s">
        <v>3683</v>
      </c>
      <c r="E1913">
        <v>3531</v>
      </c>
      <c r="F1913" cm="1">
        <f t="array" aca="1" ref="F1913" ca="1">IFERROR(_FV(STable[[#This Row],[Security Name]],"Market cap",TRUE),_FV(STable[[#This Row],[Security Name]],"Volume average",TRUE)*STable[[#This Row],[Price]])</f>
        <v>217386882</v>
      </c>
      <c r="G1913" s="4" cm="1">
        <f t="array" aca="1" ref="G1913" ca="1">_FV(STable[[#This Row],[Security Name]],"Price")</f>
        <v>14.8309</v>
      </c>
      <c r="H1913" s="1" cm="1">
        <f t="array" aca="1" ref="H1913" ca="1">IFERROR(_FV(STable[[#This Row],[Security Name]],"Change (%)",TRUE),0)</f>
        <v>6.1670000000000006E-3</v>
      </c>
      <c r="I1913" s="17" cm="1">
        <f t="array" aca="1" ref="I1913" ca="1">IFERROR(_FV(STable[[#This Row],[Security Name]],"P/E",TRUE),0)</f>
        <v>14.222200000000001</v>
      </c>
      <c r="J1913" s="17" cm="1">
        <f t="array" aca="1" ref="J1913" ca="1">IFERROR(_FV(STable[[#This Row],[Security Name]],"Beta"),0)</f>
        <v>0.52949999999999997</v>
      </c>
    </row>
    <row r="1914" spans="1:10" x14ac:dyDescent="0.3">
      <c r="A1914" t="s">
        <v>703</v>
      </c>
      <c r="B1914" t="e" vm="1913">
        <v>#VALUE!</v>
      </c>
      <c r="C1914" t="s">
        <v>3609</v>
      </c>
      <c r="D1914" t="s">
        <v>3817</v>
      </c>
      <c r="E1914">
        <v>3561</v>
      </c>
      <c r="F1914" cm="1">
        <f t="array" aca="1" ref="F1914" ca="1">IFERROR(_FV(STable[[#This Row],[Security Name]],"Market cap",TRUE),_FV(STable[[#This Row],[Security Name]],"Volume average",TRUE)*STable[[#This Row],[Price]])</f>
        <v>14420414200</v>
      </c>
      <c r="G1914" s="4" cm="1">
        <f t="array" aca="1" ref="G1914" ca="1">_FV(STable[[#This Row],[Security Name]],"Price")</f>
        <v>86.98</v>
      </c>
      <c r="H1914" s="1" cm="1">
        <f t="array" aca="1" ref="H1914" ca="1">IFERROR(_FV(STable[[#This Row],[Security Name]],"Change (%)",TRUE),0)</f>
        <v>2.4258000000000002E-2</v>
      </c>
      <c r="I1914" s="17" cm="1">
        <f t="array" aca="1" ref="I1914" ca="1">IFERROR(_FV(STable[[#This Row],[Security Name]],"P/E",TRUE),0)</f>
        <v>28.205500000000001</v>
      </c>
      <c r="J1914" s="17" cm="1">
        <f t="array" aca="1" ref="J1914" ca="1">IFERROR(_FV(STable[[#This Row],[Security Name]],"Beta"),0)</f>
        <v>1.0359</v>
      </c>
    </row>
    <row r="1915" spans="1:10" x14ac:dyDescent="0.3">
      <c r="A1915" t="s">
        <v>1476</v>
      </c>
      <c r="B1915" t="e" vm="1914">
        <v>#VALUE!</v>
      </c>
      <c r="C1915" t="s">
        <v>3609</v>
      </c>
      <c r="D1915" t="s">
        <v>3839</v>
      </c>
      <c r="E1915">
        <v>3560</v>
      </c>
      <c r="F1915" cm="1">
        <f t="array" aca="1" ref="F1915" ca="1">IFERROR(_FV(STable[[#This Row],[Security Name]],"Market cap",TRUE),_FV(STable[[#This Row],[Security Name]],"Volume average",TRUE)*STable[[#This Row],[Price]])</f>
        <v>1107215245</v>
      </c>
      <c r="G1915" s="4" cm="1">
        <f t="array" aca="1" ref="G1915" ca="1">_FV(STable[[#This Row],[Security Name]],"Price")</f>
        <v>95.55</v>
      </c>
      <c r="H1915" s="1" cm="1">
        <f t="array" aca="1" ref="H1915" ca="1">IFERROR(_FV(STable[[#This Row],[Security Name]],"Change (%)",TRUE),0)</f>
        <v>5.0346000000000002E-2</v>
      </c>
      <c r="I1915" s="17" cm="1">
        <f t="array" aca="1" ref="I1915" ca="1">IFERROR(_FV(STable[[#This Row],[Security Name]],"P/E",TRUE),0)</f>
        <v>71.263400000000004</v>
      </c>
      <c r="J1915" s="17" cm="1">
        <f t="array" aca="1" ref="J1915" ca="1">IFERROR(_FV(STable[[#This Row],[Security Name]],"Beta"),0)</f>
        <v>1.0146999999999999</v>
      </c>
    </row>
    <row r="1916" spans="1:10" x14ac:dyDescent="0.3">
      <c r="A1916" t="s">
        <v>1396</v>
      </c>
      <c r="B1916" t="e" vm="1915">
        <v>#VALUE!</v>
      </c>
      <c r="C1916" t="s">
        <v>3609</v>
      </c>
      <c r="D1916" t="s">
        <v>3817</v>
      </c>
      <c r="E1916">
        <v>3561</v>
      </c>
      <c r="F1916" cm="1">
        <f t="array" aca="1" ref="F1916" ca="1">IFERROR(_FV(STable[[#This Row],[Security Name]],"Market cap",TRUE),_FV(STable[[#This Row],[Security Name]],"Volume average",TRUE)*STable[[#This Row],[Price]])</f>
        <v>1810323392</v>
      </c>
      <c r="G1916" s="4" cm="1">
        <f t="array" aca="1" ref="G1916" ca="1">_FV(STable[[#This Row],[Security Name]],"Price")</f>
        <v>68.8</v>
      </c>
      <c r="H1916" s="1" cm="1">
        <f t="array" aca="1" ref="H1916" ca="1">IFERROR(_FV(STable[[#This Row],[Security Name]],"Change (%)",TRUE),0)</f>
        <v>1.6848999999999999E-2</v>
      </c>
      <c r="I1916" s="17" cm="1">
        <f t="array" aca="1" ref="I1916" ca="1">IFERROR(_FV(STable[[#This Row],[Security Name]],"P/E",TRUE),0)</f>
        <v>34.125300000000003</v>
      </c>
      <c r="J1916" s="17" cm="1">
        <f t="array" aca="1" ref="J1916" ca="1">IFERROR(_FV(STable[[#This Row],[Security Name]],"Beta"),0)</f>
        <v>1.2638</v>
      </c>
    </row>
    <row r="1917" spans="1:10" x14ac:dyDescent="0.3">
      <c r="A1917" t="s">
        <v>1918</v>
      </c>
      <c r="B1917" t="e" vm="1916">
        <v>#VALUE!</v>
      </c>
      <c r="C1917" t="s">
        <v>3609</v>
      </c>
      <c r="D1917" t="s">
        <v>3839</v>
      </c>
      <c r="E1917">
        <v>3560</v>
      </c>
      <c r="F1917" cm="1">
        <f t="array" aca="1" ref="F1917" ca="1">IFERROR(_FV(STable[[#This Row],[Security Name]],"Market cap",TRUE),_FV(STable[[#This Row],[Security Name]],"Volume average",TRUE)*STable[[#This Row],[Price]])</f>
        <v>6519014376</v>
      </c>
      <c r="G1917" s="4" cm="1">
        <f t="array" aca="1" ref="G1917" ca="1">_FV(STable[[#This Row],[Security Name]],"Price")</f>
        <v>25.68</v>
      </c>
      <c r="H1917" s="1" cm="1">
        <f t="array" aca="1" ref="H1917" ca="1">IFERROR(_FV(STable[[#This Row],[Security Name]],"Change (%)",TRUE),0)</f>
        <v>3.2985E-2</v>
      </c>
      <c r="I1917" s="17" cm="1">
        <f t="array" aca="1" ref="I1917" ca="1">IFERROR(_FV(STable[[#This Row],[Security Name]],"P/E",TRUE),0)</f>
        <v>26.550899999999999</v>
      </c>
      <c r="J1917" s="17" cm="1">
        <f t="array" aca="1" ref="J1917" ca="1">IFERROR(_FV(STable[[#This Row],[Security Name]],"Beta"),0)</f>
        <v>1.2839</v>
      </c>
    </row>
    <row r="1918" spans="1:10" x14ac:dyDescent="0.3">
      <c r="A1918" t="s">
        <v>770</v>
      </c>
      <c r="B1918" t="e" vm="1917">
        <v>#VALUE!</v>
      </c>
      <c r="C1918" t="s">
        <v>3609</v>
      </c>
      <c r="D1918" t="s">
        <v>3874</v>
      </c>
      <c r="E1918">
        <v>3537</v>
      </c>
      <c r="F1918" cm="1">
        <f t="array" aca="1" ref="F1918" ca="1">IFERROR(_FV(STable[[#This Row],[Security Name]],"Market cap",TRUE),_FV(STable[[#This Row],[Security Name]],"Volume average",TRUE)*STable[[#This Row],[Price]])</f>
        <v>683962438</v>
      </c>
      <c r="G1918" s="4" cm="1">
        <f t="array" aca="1" ref="G1918" ca="1">_FV(STable[[#This Row],[Security Name]],"Price")</f>
        <v>38.21</v>
      </c>
      <c r="H1918" s="1" cm="1">
        <f t="array" aca="1" ref="H1918" ca="1">IFERROR(_FV(STable[[#This Row],[Security Name]],"Change (%)",TRUE),0)</f>
        <v>5.6691999999999999E-2</v>
      </c>
      <c r="I1918" s="17" cm="1">
        <f t="array" aca="1" ref="I1918" ca="1">IFERROR(_FV(STable[[#This Row],[Security Name]],"P/E",TRUE),0)</f>
        <v>0</v>
      </c>
      <c r="J1918" s="17" cm="1">
        <f t="array" aca="1" ref="J1918" ca="1">IFERROR(_FV(STable[[#This Row],[Security Name]],"Beta"),0)</f>
        <v>1.6083000000000001</v>
      </c>
    </row>
    <row r="1919" spans="1:10" x14ac:dyDescent="0.3">
      <c r="A1919" t="s">
        <v>203</v>
      </c>
      <c r="B1919" t="e" vm="1918">
        <v>#VALUE!</v>
      </c>
      <c r="C1919" t="s">
        <v>3609</v>
      </c>
      <c r="D1919" t="s">
        <v>3817</v>
      </c>
      <c r="E1919">
        <v>3561</v>
      </c>
      <c r="F1919" cm="1">
        <f t="array" aca="1" ref="F1919" ca="1">IFERROR(_FV(STable[[#This Row],[Security Name]],"Market cap",TRUE),_FV(STable[[#This Row],[Security Name]],"Volume average",TRUE)*STable[[#This Row],[Price]])</f>
        <v>15283142628</v>
      </c>
      <c r="G1919" s="4" cm="1">
        <f t="array" aca="1" ref="G1919" ca="1">_FV(STable[[#This Row],[Security Name]],"Price")</f>
        <v>205.965</v>
      </c>
      <c r="H1919" s="1" cm="1">
        <f t="array" aca="1" ref="H1919" ca="1">IFERROR(_FV(STable[[#This Row],[Security Name]],"Change (%)",TRUE),0)</f>
        <v>2.6181999999999997E-2</v>
      </c>
      <c r="I1919" s="17" cm="1">
        <f t="array" aca="1" ref="I1919" ca="1">IFERROR(_FV(STable[[#This Row],[Security Name]],"P/E",TRUE),0)</f>
        <v>32.116300000000003</v>
      </c>
      <c r="J1919" s="17" cm="1">
        <f t="array" aca="1" ref="J1919" ca="1">IFERROR(_FV(STable[[#This Row],[Security Name]],"Beta"),0)</f>
        <v>0.96419999999999995</v>
      </c>
    </row>
    <row r="1920" spans="1:10" x14ac:dyDescent="0.3">
      <c r="A1920" t="s">
        <v>636</v>
      </c>
      <c r="B1920" t="e" vm="1919">
        <v>#VALUE!</v>
      </c>
      <c r="C1920" t="s">
        <v>3609</v>
      </c>
      <c r="D1920" t="s">
        <v>3839</v>
      </c>
      <c r="E1920">
        <v>3560</v>
      </c>
      <c r="F1920" cm="1">
        <f t="array" aca="1" ref="F1920" ca="1">IFERROR(_FV(STable[[#This Row],[Security Name]],"Market cap",TRUE),_FV(STable[[#This Row],[Security Name]],"Volume average",TRUE)*STable[[#This Row],[Price]])</f>
        <v>33563620690</v>
      </c>
      <c r="G1920" s="4" cm="1">
        <f t="array" aca="1" ref="G1920" ca="1">_FV(STable[[#This Row],[Security Name]],"Price")</f>
        <v>85.704999999999998</v>
      </c>
      <c r="H1920" s="1" cm="1">
        <f t="array" aca="1" ref="H1920" ca="1">IFERROR(_FV(STable[[#This Row],[Security Name]],"Change (%)",TRUE),0)</f>
        <v>2.4322E-2</v>
      </c>
      <c r="I1920" s="17" cm="1">
        <f t="array" aca="1" ref="I1920" ca="1">IFERROR(_FV(STable[[#This Row],[Security Name]],"P/E",TRUE),0)</f>
        <v>58.863300000000002</v>
      </c>
      <c r="J1920" s="17" cm="1">
        <f t="array" aca="1" ref="J1920" ca="1">IFERROR(_FV(STable[[#This Row],[Security Name]],"Beta"),0)</f>
        <v>1.3220000000000001</v>
      </c>
    </row>
    <row r="1921" spans="1:10" x14ac:dyDescent="0.3">
      <c r="A1921" t="s">
        <v>398</v>
      </c>
      <c r="B1921" t="e" vm="1920">
        <v>#VALUE!</v>
      </c>
      <c r="C1921" t="s">
        <v>3609</v>
      </c>
      <c r="D1921" t="s">
        <v>3817</v>
      </c>
      <c r="E1921">
        <v>3561</v>
      </c>
      <c r="F1921" cm="1">
        <f t="array" aca="1" ref="F1921" ca="1">IFERROR(_FV(STable[[#This Row],[Security Name]],"Market cap",TRUE),_FV(STable[[#This Row],[Security Name]],"Volume average",TRUE)*STable[[#This Row],[Price]])</f>
        <v>19582756456</v>
      </c>
      <c r="G1921" s="4" cm="1">
        <f t="array" aca="1" ref="G1921" ca="1">_FV(STable[[#This Row],[Security Name]],"Price")</f>
        <v>219.04</v>
      </c>
      <c r="H1921" s="1" cm="1">
        <f t="array" aca="1" ref="H1921" ca="1">IFERROR(_FV(STable[[#This Row],[Security Name]],"Change (%)",TRUE),0)</f>
        <v>3.0971000000000002E-2</v>
      </c>
      <c r="I1921" s="17" cm="1">
        <f t="array" aca="1" ref="I1921" ca="1">IFERROR(_FV(STable[[#This Row],[Security Name]],"P/E",TRUE),0)</f>
        <v>35.832999999999998</v>
      </c>
      <c r="J1921" s="17" cm="1">
        <f t="array" aca="1" ref="J1921" ca="1">IFERROR(_FV(STable[[#This Row],[Security Name]],"Beta"),0)</f>
        <v>1.3415999999999999</v>
      </c>
    </row>
    <row r="1922" spans="1:10" x14ac:dyDescent="0.3">
      <c r="A1922" t="s">
        <v>177</v>
      </c>
      <c r="B1922" t="e" vm="1921">
        <v>#VALUE!</v>
      </c>
      <c r="C1922" t="s">
        <v>3609</v>
      </c>
      <c r="D1922" t="s">
        <v>3839</v>
      </c>
      <c r="E1922">
        <v>3560</v>
      </c>
      <c r="F1922" cm="1">
        <f t="array" aca="1" ref="F1922" ca="1">IFERROR(_FV(STable[[#This Row],[Security Name]],"Market cap",TRUE),_FV(STable[[#This Row],[Security Name]],"Volume average",TRUE)*STable[[#This Row],[Price]])</f>
        <v>78296746799</v>
      </c>
      <c r="G1922" s="4" cm="1">
        <f t="array" aca="1" ref="G1922" ca="1">_FV(STable[[#This Row],[Security Name]],"Price")</f>
        <v>271.79000000000002</v>
      </c>
      <c r="H1922" s="1" cm="1">
        <f t="array" aca="1" ref="H1922" ca="1">IFERROR(_FV(STable[[#This Row],[Security Name]],"Change (%)",TRUE),0)</f>
        <v>2.3267000000000003E-2</v>
      </c>
      <c r="I1922" s="17" cm="1">
        <f t="array" aca="1" ref="I1922" ca="1">IFERROR(_FV(STable[[#This Row],[Security Name]],"P/E",TRUE),0)</f>
        <v>25.905999999999999</v>
      </c>
      <c r="J1922" s="17" cm="1">
        <f t="array" aca="1" ref="J1922" ca="1">IFERROR(_FV(STable[[#This Row],[Security Name]],"Beta"),0)</f>
        <v>1.1123000000000001</v>
      </c>
    </row>
    <row r="1923" spans="1:10" x14ac:dyDescent="0.3">
      <c r="A1923" t="s">
        <v>136</v>
      </c>
      <c r="B1923" t="e" vm="1922">
        <v>#VALUE!</v>
      </c>
      <c r="C1923" t="s">
        <v>3609</v>
      </c>
      <c r="D1923" t="s">
        <v>3886</v>
      </c>
      <c r="E1923">
        <v>3550</v>
      </c>
      <c r="F1923" cm="1">
        <f t="array" aca="1" ref="F1923" ca="1">IFERROR(_FV(STable[[#This Row],[Security Name]],"Market cap",TRUE),_FV(STable[[#This Row],[Security Name]],"Volume average",TRUE)*STable[[#This Row],[Price]])</f>
        <v>3944743142</v>
      </c>
      <c r="G1923" s="4" cm="1">
        <f t="array" aca="1" ref="G1923" ca="1">_FV(STable[[#This Row],[Security Name]],"Price")</f>
        <v>334.08</v>
      </c>
      <c r="H1923" s="1" cm="1">
        <f t="array" aca="1" ref="H1923" ca="1">IFERROR(_FV(STable[[#This Row],[Security Name]],"Change (%)",TRUE),0)</f>
        <v>3.6806999999999999E-2</v>
      </c>
      <c r="I1923" s="17" cm="1">
        <f t="array" aca="1" ref="I1923" ca="1">IFERROR(_FV(STable[[#This Row],[Security Name]],"P/E",TRUE),0)</f>
        <v>38.642099999999999</v>
      </c>
      <c r="J1923" s="17" cm="1">
        <f t="array" aca="1" ref="J1923" ca="1">IFERROR(_FV(STable[[#This Row],[Security Name]],"Beta"),0)</f>
        <v>1.2942</v>
      </c>
    </row>
    <row r="1924" spans="1:10" x14ac:dyDescent="0.3">
      <c r="A1924" t="s">
        <v>1589</v>
      </c>
      <c r="B1924" t="e" vm="1923">
        <v>#VALUE!</v>
      </c>
      <c r="C1924" t="s">
        <v>3609</v>
      </c>
      <c r="D1924" t="s">
        <v>3888</v>
      </c>
      <c r="E1924">
        <v>3541</v>
      </c>
      <c r="F1924" cm="1">
        <f t="array" aca="1" ref="F1924" ca="1">IFERROR(_FV(STable[[#This Row],[Security Name]],"Market cap",TRUE),_FV(STable[[#This Row],[Security Name]],"Volume average",TRUE)*STable[[#This Row],[Price]])</f>
        <v>2982801634</v>
      </c>
      <c r="G1924" s="4" cm="1">
        <f t="array" aca="1" ref="G1924" ca="1">_FV(STable[[#This Row],[Security Name]],"Price")</f>
        <v>39.145000000000003</v>
      </c>
      <c r="H1924" s="1" cm="1">
        <f t="array" aca="1" ref="H1924" ca="1">IFERROR(_FV(STable[[#This Row],[Security Name]],"Change (%)",TRUE),0)</f>
        <v>2.1796000000000003E-2</v>
      </c>
      <c r="I1924" s="17" cm="1">
        <f t="array" aca="1" ref="I1924" ca="1">IFERROR(_FV(STable[[#This Row],[Security Name]],"P/E",TRUE),0)</f>
        <v>27.395199999999999</v>
      </c>
      <c r="J1924" s="17" cm="1">
        <f t="array" aca="1" ref="J1924" ca="1">IFERROR(_FV(STable[[#This Row],[Security Name]],"Beta"),0)</f>
        <v>1.4664999999999999</v>
      </c>
    </row>
    <row r="1925" spans="1:10" x14ac:dyDescent="0.3">
      <c r="A1925" t="s">
        <v>2050</v>
      </c>
      <c r="B1925" t="e" vm="1924">
        <v>#VALUE!</v>
      </c>
      <c r="C1925" t="s">
        <v>3609</v>
      </c>
      <c r="D1925" t="s">
        <v>3889</v>
      </c>
      <c r="E1925">
        <v>3555</v>
      </c>
      <c r="F1925" cm="1">
        <f t="array" aca="1" ref="F1925" ca="1">IFERROR(_FV(STable[[#This Row],[Security Name]],"Market cap",TRUE),_FV(STable[[#This Row],[Security Name]],"Volume average",TRUE)*STable[[#This Row],[Price]])</f>
        <v>761374086</v>
      </c>
      <c r="G1925" s="4" cm="1">
        <f t="array" aca="1" ref="G1925" ca="1">_FV(STable[[#This Row],[Security Name]],"Price")</f>
        <v>16.43</v>
      </c>
      <c r="H1925" s="1" cm="1">
        <f t="array" aca="1" ref="H1925" ca="1">IFERROR(_FV(STable[[#This Row],[Security Name]],"Change (%)",TRUE),0)</f>
        <v>2.8804E-2</v>
      </c>
      <c r="I1925" s="17" cm="1">
        <f t="array" aca="1" ref="I1925" ca="1">IFERROR(_FV(STable[[#This Row],[Security Name]],"P/E",TRUE),0)</f>
        <v>0</v>
      </c>
      <c r="J1925" s="17" cm="1">
        <f t="array" aca="1" ref="J1925" ca="1">IFERROR(_FV(STable[[#This Row],[Security Name]],"Beta"),0)</f>
        <v>1.8116000000000001</v>
      </c>
    </row>
    <row r="1926" spans="1:10" x14ac:dyDescent="0.3">
      <c r="A1926" t="s">
        <v>197</v>
      </c>
      <c r="B1926" t="e" vm="1925">
        <v>#VALUE!</v>
      </c>
      <c r="C1926" t="s">
        <v>3609</v>
      </c>
      <c r="D1926" t="s">
        <v>3758</v>
      </c>
      <c r="E1926">
        <v>3540</v>
      </c>
      <c r="F1926" cm="1">
        <f t="array" aca="1" ref="F1926" ca="1">IFERROR(_FV(STable[[#This Row],[Security Name]],"Market cap",TRUE),_FV(STable[[#This Row],[Security Name]],"Volume average",TRUE)*STable[[#This Row],[Price]])</f>
        <v>14378901653</v>
      </c>
      <c r="G1926" s="4" cm="1">
        <f t="array" aca="1" ref="G1926" ca="1">_FV(STable[[#This Row],[Security Name]],"Price")</f>
        <v>262.27499999999998</v>
      </c>
      <c r="H1926" s="1" cm="1">
        <f t="array" aca="1" ref="H1926" ca="1">IFERROR(_FV(STable[[#This Row],[Security Name]],"Change (%)",TRUE),0)</f>
        <v>3.8795000000000003E-2</v>
      </c>
      <c r="I1926" s="17" cm="1">
        <f t="array" aca="1" ref="I1926" ca="1">IFERROR(_FV(STable[[#This Row],[Security Name]],"P/E",TRUE),0)</f>
        <v>28.153199999999998</v>
      </c>
      <c r="J1926" s="17" cm="1">
        <f t="array" aca="1" ref="J1926" ca="1">IFERROR(_FV(STable[[#This Row],[Security Name]],"Beta"),0)</f>
        <v>1.2519</v>
      </c>
    </row>
    <row r="1927" spans="1:10" x14ac:dyDescent="0.3">
      <c r="A1927" t="s">
        <v>413</v>
      </c>
      <c r="B1927" t="e" vm="1926">
        <v>#VALUE!</v>
      </c>
      <c r="C1927" t="s">
        <v>3609</v>
      </c>
      <c r="D1927" t="s">
        <v>3849</v>
      </c>
      <c r="E1927">
        <v>3580</v>
      </c>
      <c r="F1927" cm="1">
        <f t="array" aca="1" ref="F1927" ca="1">IFERROR(_FV(STable[[#This Row],[Security Name]],"Market cap",TRUE),_FV(STable[[#This Row],[Security Name]],"Volume average",TRUE)*STable[[#This Row],[Price]])</f>
        <v>6786275030</v>
      </c>
      <c r="G1927" s="4" cm="1">
        <f t="array" aca="1" ref="G1927" ca="1">_FV(STable[[#This Row],[Security Name]],"Price")</f>
        <v>145.56</v>
      </c>
      <c r="H1927" s="1" cm="1">
        <f t="array" aca="1" ref="H1927" ca="1">IFERROR(_FV(STable[[#This Row],[Security Name]],"Change (%)",TRUE),0)</f>
        <v>4.3815E-2</v>
      </c>
      <c r="I1927" s="17" cm="1">
        <f t="array" aca="1" ref="I1927" ca="1">IFERROR(_FV(STable[[#This Row],[Security Name]],"P/E",TRUE),0)</f>
        <v>20.217199999999998</v>
      </c>
      <c r="J1927" s="17" cm="1">
        <f t="array" aca="1" ref="J1927" ca="1">IFERROR(_FV(STable[[#This Row],[Security Name]],"Beta"),0)</f>
        <v>1.3779999999999999</v>
      </c>
    </row>
    <row r="1928" spans="1:10" x14ac:dyDescent="0.3">
      <c r="A1928" t="s">
        <v>149</v>
      </c>
      <c r="B1928" t="e" vm="1927">
        <v>#VALUE!</v>
      </c>
      <c r="C1928" t="s">
        <v>3609</v>
      </c>
      <c r="D1928" t="s">
        <v>3794</v>
      </c>
      <c r="E1928">
        <v>3569</v>
      </c>
      <c r="F1928" cm="1">
        <f t="array" aca="1" ref="F1928" ca="1">IFERROR(_FV(STable[[#This Row],[Security Name]],"Market cap",TRUE),_FV(STable[[#This Row],[Security Name]],"Volume average",TRUE)*STable[[#This Row],[Price]])</f>
        <v>15805725223</v>
      </c>
      <c r="G1928" s="4" cm="1">
        <f t="array" aca="1" ref="G1928" ca="1">_FV(STable[[#This Row],[Security Name]],"Price")</f>
        <v>283.33999999999997</v>
      </c>
      <c r="H1928" s="1" cm="1">
        <f t="array" aca="1" ref="H1928" ca="1">IFERROR(_FV(STable[[#This Row],[Security Name]],"Change (%)",TRUE),0)</f>
        <v>2.3997000000000001E-2</v>
      </c>
      <c r="I1928" s="17" cm="1">
        <f t="array" aca="1" ref="I1928" ca="1">IFERROR(_FV(STable[[#This Row],[Security Name]],"P/E",TRUE),0)</f>
        <v>30.6234</v>
      </c>
      <c r="J1928" s="17" cm="1">
        <f t="array" aca="1" ref="J1928" ca="1">IFERROR(_FV(STable[[#This Row],[Security Name]],"Beta"),0)</f>
        <v>0.98529999999999995</v>
      </c>
    </row>
    <row r="1929" spans="1:10" x14ac:dyDescent="0.3">
      <c r="A1929" t="s">
        <v>2460</v>
      </c>
      <c r="B1929" t="e" vm="1928">
        <v>#VALUE!</v>
      </c>
      <c r="C1929" t="s">
        <v>3609</v>
      </c>
      <c r="D1929" t="s">
        <v>3733</v>
      </c>
      <c r="E1929">
        <v>3564</v>
      </c>
      <c r="F1929" cm="1">
        <f t="array" aca="1" ref="F1929" ca="1">IFERROR(_FV(STable[[#This Row],[Security Name]],"Market cap",TRUE),_FV(STable[[#This Row],[Security Name]],"Volume average",TRUE)*STable[[#This Row],[Price]])</f>
        <v>245654114</v>
      </c>
      <c r="G1929" s="4" cm="1">
        <f t="array" aca="1" ref="G1929" ca="1">_FV(STable[[#This Row],[Security Name]],"Price")</f>
        <v>30.35</v>
      </c>
      <c r="H1929" s="1" cm="1">
        <f t="array" aca="1" ref="H1929" ca="1">IFERROR(_FV(STable[[#This Row],[Security Name]],"Change (%)",TRUE),0)</f>
        <v>-6.1534000000000005E-2</v>
      </c>
      <c r="I1929" s="17" cm="1">
        <f t="array" aca="1" ref="I1929" ca="1">IFERROR(_FV(STable[[#This Row],[Security Name]],"P/E",TRUE),0)</f>
        <v>17.776599999999998</v>
      </c>
      <c r="J1929" s="17" cm="1">
        <f t="array" aca="1" ref="J1929" ca="1">IFERROR(_FV(STable[[#This Row],[Security Name]],"Beta"),0)</f>
        <v>0.58109999999999995</v>
      </c>
    </row>
    <row r="1930" spans="1:10" x14ac:dyDescent="0.3">
      <c r="A1930" t="s">
        <v>129</v>
      </c>
      <c r="B1930" t="e" vm="1929">
        <v>#VALUE!</v>
      </c>
      <c r="C1930" t="s">
        <v>3609</v>
      </c>
      <c r="D1930" t="s">
        <v>3979</v>
      </c>
      <c r="E1930">
        <v>3562</v>
      </c>
      <c r="F1930" cm="1">
        <f t="array" aca="1" ref="F1930" ca="1">IFERROR(_FV(STable[[#This Row],[Security Name]],"Market cap",TRUE),_FV(STable[[#This Row],[Security Name]],"Volume average",TRUE)*STable[[#This Row],[Price]])</f>
        <v>18646016901</v>
      </c>
      <c r="G1930" s="4" cm="1">
        <f t="array" aca="1" ref="G1930" ca="1">_FV(STable[[#This Row],[Security Name]],"Price")</f>
        <v>589.71</v>
      </c>
      <c r="H1930" s="1" cm="1">
        <f t="array" aca="1" ref="H1930" ca="1">IFERROR(_FV(STable[[#This Row],[Security Name]],"Change (%)",TRUE),0)</f>
        <v>3.1664999999999999E-2</v>
      </c>
      <c r="I1930" s="17" cm="1">
        <f t="array" aca="1" ref="I1930" ca="1">IFERROR(_FV(STable[[#This Row],[Security Name]],"P/E",TRUE),0)</f>
        <v>69.365399999999994</v>
      </c>
      <c r="J1930" s="17" cm="1">
        <f t="array" aca="1" ref="J1930" ca="1">IFERROR(_FV(STable[[#This Row],[Security Name]],"Beta"),0)</f>
        <v>1.4749000000000001</v>
      </c>
    </row>
    <row r="1931" spans="1:10" x14ac:dyDescent="0.3">
      <c r="A1931" t="s">
        <v>388</v>
      </c>
      <c r="B1931" t="e" vm="1930">
        <v>#VALUE!</v>
      </c>
      <c r="C1931" t="s">
        <v>3609</v>
      </c>
      <c r="D1931" t="s">
        <v>3758</v>
      </c>
      <c r="E1931">
        <v>3540</v>
      </c>
      <c r="F1931" cm="1">
        <f t="array" aca="1" ref="F1931" ca="1">IFERROR(_FV(STable[[#This Row],[Security Name]],"Market cap",TRUE),_FV(STable[[#This Row],[Security Name]],"Volume average",TRUE)*STable[[#This Row],[Price]])</f>
        <v>11161069834</v>
      </c>
      <c r="G1931" s="4" cm="1">
        <f t="array" aca="1" ref="G1931" ca="1">_FV(STable[[#This Row],[Security Name]],"Price")</f>
        <v>222.435</v>
      </c>
      <c r="H1931" s="1" cm="1">
        <f t="array" aca="1" ref="H1931" ca="1">IFERROR(_FV(STable[[#This Row],[Security Name]],"Change (%)",TRUE),0)</f>
        <v>3.3284000000000001E-2</v>
      </c>
      <c r="I1931" s="17" cm="1">
        <f t="array" aca="1" ref="I1931" ca="1">IFERROR(_FV(STable[[#This Row],[Security Name]],"P/E",TRUE),0)</f>
        <v>44.148800000000001</v>
      </c>
      <c r="J1931" s="17" cm="1">
        <f t="array" aca="1" ref="J1931" ca="1">IFERROR(_FV(STable[[#This Row],[Security Name]],"Beta"),0)</f>
        <v>1.3328</v>
      </c>
    </row>
    <row r="1932" spans="1:10" x14ac:dyDescent="0.3">
      <c r="A1932" t="s">
        <v>2397</v>
      </c>
      <c r="B1932" t="e" vm="1931">
        <v>#VALUE!</v>
      </c>
      <c r="C1932" t="s">
        <v>3609</v>
      </c>
      <c r="D1932" t="s">
        <v>4000</v>
      </c>
      <c r="E1932">
        <v>3577</v>
      </c>
      <c r="F1932" cm="1">
        <f t="array" aca="1" ref="F1932" ca="1">IFERROR(_FV(STable[[#This Row],[Security Name]],"Market cap",TRUE),_FV(STable[[#This Row],[Security Name]],"Volume average",TRUE)*STable[[#This Row],[Price]])</f>
        <v>763919567</v>
      </c>
      <c r="G1932" s="4" cm="1">
        <f t="array" aca="1" ref="G1932" ca="1">_FV(STable[[#This Row],[Security Name]],"Price")</f>
        <v>8.8650000000000002</v>
      </c>
      <c r="H1932" s="1" cm="1">
        <f t="array" aca="1" ref="H1932" ca="1">IFERROR(_FV(STable[[#This Row],[Security Name]],"Change (%)",TRUE),0)</f>
        <v>2.7231000000000002E-2</v>
      </c>
      <c r="I1932" s="17" cm="1">
        <f t="array" aca="1" ref="I1932" ca="1">IFERROR(_FV(STable[[#This Row],[Security Name]],"P/E",TRUE),0)</f>
        <v>0</v>
      </c>
      <c r="J1932" s="17" cm="1">
        <f t="array" aca="1" ref="J1932" ca="1">IFERROR(_FV(STable[[#This Row],[Security Name]],"Beta"),0)</f>
        <v>1.8785000000000001</v>
      </c>
    </row>
    <row r="1933" spans="1:10" x14ac:dyDescent="0.3">
      <c r="A1933" t="s">
        <v>287</v>
      </c>
      <c r="B1933" t="e" vm="1932">
        <v>#VALUE!</v>
      </c>
      <c r="C1933" t="s">
        <v>3609</v>
      </c>
      <c r="D1933" t="s">
        <v>3849</v>
      </c>
      <c r="E1933">
        <v>3580</v>
      </c>
      <c r="F1933" cm="1">
        <f t="array" aca="1" ref="F1933" ca="1">IFERROR(_FV(STable[[#This Row],[Security Name]],"Market cap",TRUE),_FV(STable[[#This Row],[Security Name]],"Volume average",TRUE)*STable[[#This Row],[Price]])</f>
        <v>3392880838</v>
      </c>
      <c r="G1933" s="4" cm="1">
        <f t="array" aca="1" ref="G1933" ca="1">_FV(STable[[#This Row],[Security Name]],"Price")</f>
        <v>279.97000000000003</v>
      </c>
      <c r="H1933" s="1" cm="1">
        <f t="array" aca="1" ref="H1933" ca="1">IFERROR(_FV(STable[[#This Row],[Security Name]],"Change (%)",TRUE),0)</f>
        <v>3.3557000000000003E-2</v>
      </c>
      <c r="I1933" s="17" cm="1">
        <f t="array" aca="1" ref="I1933" ca="1">IFERROR(_FV(STable[[#This Row],[Security Name]],"P/E",TRUE),0)</f>
        <v>62.640099999999997</v>
      </c>
      <c r="J1933" s="17" cm="1">
        <f t="array" aca="1" ref="J1933" ca="1">IFERROR(_FV(STable[[#This Row],[Security Name]],"Beta"),0)</f>
        <v>1.1153999999999999</v>
      </c>
    </row>
    <row r="1934" spans="1:10" x14ac:dyDescent="0.3">
      <c r="A1934" t="s">
        <v>1167</v>
      </c>
      <c r="B1934" t="e" vm="1933">
        <v>#VALUE!</v>
      </c>
      <c r="C1934" t="s">
        <v>3609</v>
      </c>
      <c r="D1934" t="s">
        <v>3794</v>
      </c>
      <c r="E1934">
        <v>3569</v>
      </c>
      <c r="F1934" cm="1">
        <f t="array" aca="1" ref="F1934" ca="1">IFERROR(_FV(STable[[#This Row],[Security Name]],"Market cap",TRUE),_FV(STable[[#This Row],[Security Name]],"Volume average",TRUE)*STable[[#This Row],[Price]])</f>
        <v>38322213352</v>
      </c>
      <c r="G1934" s="4" cm="1">
        <f t="array" aca="1" ref="G1934" ca="1">_FV(STable[[#This Row],[Security Name]],"Price")</f>
        <v>63.64</v>
      </c>
      <c r="H1934" s="1" cm="1">
        <f t="array" aca="1" ref="H1934" ca="1">IFERROR(_FV(STable[[#This Row],[Security Name]],"Change (%)",TRUE),0)</f>
        <v>5.0858999999999994E-2</v>
      </c>
      <c r="I1934" s="17" cm="1">
        <f t="array" aca="1" ref="I1934" ca="1">IFERROR(_FV(STable[[#This Row],[Security Name]],"P/E",TRUE),0)</f>
        <v>0</v>
      </c>
      <c r="J1934" s="17" cm="1">
        <f t="array" aca="1" ref="J1934" ca="1">IFERROR(_FV(STable[[#This Row],[Security Name]],"Beta"),0)</f>
        <v>2.1147999999999998</v>
      </c>
    </row>
    <row r="1935" spans="1:10" x14ac:dyDescent="0.3">
      <c r="A1935" t="s">
        <v>1058</v>
      </c>
      <c r="B1935" t="e" vm="1934">
        <v>#VALUE!</v>
      </c>
      <c r="C1935" t="s">
        <v>3609</v>
      </c>
      <c r="D1935" t="s">
        <v>3794</v>
      </c>
      <c r="E1935">
        <v>3569</v>
      </c>
      <c r="F1935" cm="1">
        <f t="array" aca="1" ref="F1935" ca="1">IFERROR(_FV(STable[[#This Row],[Security Name]],"Market cap",TRUE),_FV(STable[[#This Row],[Security Name]],"Volume average",TRUE)*STable[[#This Row],[Price]])</f>
        <v>182426641</v>
      </c>
      <c r="G1935" s="4" cm="1">
        <f t="array" aca="1" ref="G1935" ca="1">_FV(STable[[#This Row],[Security Name]],"Price")</f>
        <v>56.669899999999998</v>
      </c>
      <c r="H1935" s="1" cm="1">
        <f t="array" aca="1" ref="H1935" ca="1">IFERROR(_FV(STable[[#This Row],[Security Name]],"Change (%)",TRUE),0)</f>
        <v>4.6536000000000001E-2</v>
      </c>
      <c r="I1935" s="17" cm="1">
        <f t="array" aca="1" ref="I1935" ca="1">IFERROR(_FV(STable[[#This Row],[Security Name]],"P/E",TRUE),0)</f>
        <v>19.099399999999999</v>
      </c>
      <c r="J1935" s="17" cm="1">
        <f t="array" aca="1" ref="J1935" ca="1">IFERROR(_FV(STable[[#This Row],[Security Name]],"Beta"),0)</f>
        <v>1.0318000000000001</v>
      </c>
    </row>
    <row r="1936" spans="1:10" x14ac:dyDescent="0.3">
      <c r="A1936" t="s">
        <v>647</v>
      </c>
      <c r="B1936" t="e" vm="1935">
        <v>#VALUE!</v>
      </c>
      <c r="C1936" t="s">
        <v>3609</v>
      </c>
      <c r="D1936" t="s">
        <v>3979</v>
      </c>
      <c r="E1936">
        <v>3562</v>
      </c>
      <c r="F1936" cm="1">
        <f t="array" aca="1" ref="F1936" ca="1">IFERROR(_FV(STable[[#This Row],[Security Name]],"Market cap",TRUE),_FV(STable[[#This Row],[Security Name]],"Volume average",TRUE)*STable[[#This Row],[Price]])</f>
        <v>7537076070</v>
      </c>
      <c r="G1936" s="4" cm="1">
        <f t="array" aca="1" ref="G1936" ca="1">_FV(STable[[#This Row],[Security Name]],"Price")</f>
        <v>108.015</v>
      </c>
      <c r="H1936" s="1" cm="1">
        <f t="array" aca="1" ref="H1936" ca="1">IFERROR(_FV(STable[[#This Row],[Security Name]],"Change (%)",TRUE),0)</f>
        <v>3.9405000000000003E-2</v>
      </c>
      <c r="I1936" s="17" cm="1">
        <f t="array" aca="1" ref="I1936" ca="1">IFERROR(_FV(STable[[#This Row],[Security Name]],"P/E",TRUE),0)</f>
        <v>26.3047</v>
      </c>
      <c r="J1936" s="17" cm="1">
        <f t="array" aca="1" ref="J1936" ca="1">IFERROR(_FV(STable[[#This Row],[Security Name]],"Beta"),0)</f>
        <v>1.1613</v>
      </c>
    </row>
    <row r="1937" spans="1:10" x14ac:dyDescent="0.3">
      <c r="A1937" t="s">
        <v>560</v>
      </c>
      <c r="B1937" t="e" vm="1936">
        <v>#VALUE!</v>
      </c>
      <c r="C1937" t="s">
        <v>3609</v>
      </c>
      <c r="D1937" t="s">
        <v>3849</v>
      </c>
      <c r="E1937">
        <v>3580</v>
      </c>
      <c r="F1937" cm="1">
        <f t="array" aca="1" ref="F1937" ca="1">IFERROR(_FV(STable[[#This Row],[Security Name]],"Market cap",TRUE),_FV(STable[[#This Row],[Security Name]],"Volume average",TRUE)*STable[[#This Row],[Price]])</f>
        <v>1426548604</v>
      </c>
      <c r="G1937" s="4" cm="1">
        <f t="array" aca="1" ref="G1937" ca="1">_FV(STable[[#This Row],[Security Name]],"Price")</f>
        <v>79.22</v>
      </c>
      <c r="H1937" s="1" cm="1">
        <f t="array" aca="1" ref="H1937" ca="1">IFERROR(_FV(STable[[#This Row],[Security Name]],"Change (%)",TRUE),0)</f>
        <v>1.2266999999999998E-2</v>
      </c>
      <c r="I1937" s="17" cm="1">
        <f t="array" aca="1" ref="I1937" ca="1">IFERROR(_FV(STable[[#This Row],[Security Name]],"P/E",TRUE),0)</f>
        <v>33.959200000000003</v>
      </c>
      <c r="J1937" s="17" cm="1">
        <f t="array" aca="1" ref="J1937" ca="1">IFERROR(_FV(STable[[#This Row],[Security Name]],"Beta"),0)</f>
        <v>1.0608</v>
      </c>
    </row>
    <row r="1938" spans="1:10" x14ac:dyDescent="0.3">
      <c r="A1938" t="s">
        <v>383</v>
      </c>
      <c r="B1938" t="e" vm="1937">
        <v>#VALUE!</v>
      </c>
      <c r="C1938" t="s">
        <v>3609</v>
      </c>
      <c r="D1938" t="s">
        <v>3817</v>
      </c>
      <c r="E1938">
        <v>3561</v>
      </c>
      <c r="F1938" cm="1">
        <f t="array" aca="1" ref="F1938" ca="1">IFERROR(_FV(STable[[#This Row],[Security Name]],"Market cap",TRUE),_FV(STable[[#This Row],[Security Name]],"Volume average",TRUE)*STable[[#This Row],[Price]])</f>
        <v>29242345620</v>
      </c>
      <c r="G1938" s="4" cm="1">
        <f t="array" aca="1" ref="G1938" ca="1">_FV(STable[[#This Row],[Security Name]],"Price")</f>
        <v>121.425</v>
      </c>
      <c r="H1938" s="1" cm="1">
        <f t="array" aca="1" ref="H1938" ca="1">IFERROR(_FV(STable[[#This Row],[Security Name]],"Change (%)",TRUE),0)</f>
        <v>-3.0228999999999999E-2</v>
      </c>
      <c r="I1938" s="17" cm="1">
        <f t="array" aca="1" ref="I1938" ca="1">IFERROR(_FV(STable[[#This Row],[Security Name]],"P/E",TRUE),0)</f>
        <v>30.9679</v>
      </c>
      <c r="J1938" s="17" cm="1">
        <f t="array" aca="1" ref="J1938" ca="1">IFERROR(_FV(STable[[#This Row],[Security Name]],"Beta"),0)</f>
        <v>1.1534</v>
      </c>
    </row>
    <row r="1939" spans="1:10" x14ac:dyDescent="0.3">
      <c r="A1939" t="s">
        <v>1582</v>
      </c>
      <c r="B1939" t="e" vm="1938">
        <v>#VALUE!</v>
      </c>
      <c r="C1939" t="s">
        <v>3609</v>
      </c>
      <c r="D1939" t="s">
        <v>4090</v>
      </c>
      <c r="E1939">
        <v>4813</v>
      </c>
      <c r="F1939" cm="1">
        <f t="array" aca="1" ref="F1939" ca="1">IFERROR(_FV(STable[[#This Row],[Security Name]],"Market cap",TRUE),_FV(STable[[#This Row],[Security Name]],"Volume average",TRUE)*STable[[#This Row],[Price]])</f>
        <v>442817682</v>
      </c>
      <c r="G1939" s="4" cm="1">
        <f t="array" aca="1" ref="G1939" ca="1">_FV(STable[[#This Row],[Security Name]],"Price")</f>
        <v>28.815000000000001</v>
      </c>
      <c r="H1939" s="1" cm="1">
        <f t="array" aca="1" ref="H1939" ca="1">IFERROR(_FV(STable[[#This Row],[Security Name]],"Change (%)",TRUE),0)</f>
        <v>2.0722999999999998E-2</v>
      </c>
      <c r="I1939" s="17" cm="1">
        <f t="array" aca="1" ref="I1939" ca="1">IFERROR(_FV(STable[[#This Row],[Security Name]],"P/E",TRUE),0)</f>
        <v>0</v>
      </c>
      <c r="J1939" s="17" cm="1">
        <f t="array" aca="1" ref="J1939" ca="1">IFERROR(_FV(STable[[#This Row],[Security Name]],"Beta"),0)</f>
        <v>0.57350000000000001</v>
      </c>
    </row>
    <row r="1940" spans="1:10" x14ac:dyDescent="0.3">
      <c r="A1940" t="s">
        <v>1220</v>
      </c>
      <c r="B1940" t="e" vm="1939">
        <v>#VALUE!</v>
      </c>
      <c r="C1940" t="s">
        <v>3609</v>
      </c>
      <c r="D1940" t="s">
        <v>4090</v>
      </c>
      <c r="E1940">
        <v>4813</v>
      </c>
      <c r="F1940" cm="1">
        <f t="array" aca="1" ref="F1940" ca="1">IFERROR(_FV(STable[[#This Row],[Security Name]],"Market cap",TRUE),_FV(STable[[#This Row],[Security Name]],"Volume average",TRUE)*STable[[#This Row],[Price]])</f>
        <v>1311862972</v>
      </c>
      <c r="G1940" s="4" cm="1">
        <f t="array" aca="1" ref="G1940" ca="1">_FV(STable[[#This Row],[Security Name]],"Price")</f>
        <v>52.314999999999998</v>
      </c>
      <c r="H1940" s="1" cm="1">
        <f t="array" aca="1" ref="H1940" ca="1">IFERROR(_FV(STable[[#This Row],[Security Name]],"Change (%)",TRUE),0)</f>
        <v>2.0381999999999997E-2</v>
      </c>
      <c r="I1940" s="17" cm="1">
        <f t="array" aca="1" ref="I1940" ca="1">IFERROR(_FV(STable[[#This Row],[Security Name]],"P/E",TRUE),0)</f>
        <v>16.267099999999999</v>
      </c>
      <c r="J1940" s="17" cm="1">
        <f t="array" aca="1" ref="J1940" ca="1">IFERROR(_FV(STable[[#This Row],[Security Name]],"Beta"),0)</f>
        <v>0.68720000000000003</v>
      </c>
    </row>
    <row r="1941" spans="1:10" x14ac:dyDescent="0.3">
      <c r="A1941" t="s">
        <v>2544</v>
      </c>
      <c r="B1941" t="e" vm="1940">
        <v>#VALUE!</v>
      </c>
      <c r="C1941" t="s">
        <v>3609</v>
      </c>
      <c r="D1941" t="s">
        <v>3628</v>
      </c>
      <c r="E1941">
        <v>7374</v>
      </c>
      <c r="F1941" cm="1">
        <f t="array" aca="1" ref="F1941" ca="1">IFERROR(_FV(STable[[#This Row],[Security Name]],"Market cap",TRUE),_FV(STable[[#This Row],[Security Name]],"Volume average",TRUE)*STable[[#This Row],[Price]])</f>
        <v>423524350</v>
      </c>
      <c r="G1941" s="4" cm="1">
        <f t="array" aca="1" ref="G1941" ca="1">_FV(STable[[#This Row],[Security Name]],"Price")</f>
        <v>15.414999999999999</v>
      </c>
      <c r="H1941" s="1" cm="1">
        <f t="array" aca="1" ref="H1941" ca="1">IFERROR(_FV(STable[[#This Row],[Security Name]],"Change (%)",TRUE),0)</f>
        <v>3.1104E-2</v>
      </c>
      <c r="I1941" s="17" cm="1">
        <f t="array" aca="1" ref="I1941" ca="1">IFERROR(_FV(STable[[#This Row],[Security Name]],"P/E",TRUE),0)</f>
        <v>66.702699999999993</v>
      </c>
      <c r="J1941" s="17" cm="1">
        <f t="array" aca="1" ref="J1941" ca="1">IFERROR(_FV(STable[[#This Row],[Security Name]],"Beta"),0)</f>
        <v>1.1647000000000001</v>
      </c>
    </row>
    <row r="1942" spans="1:10" x14ac:dyDescent="0.3">
      <c r="A1942" t="s">
        <v>1895</v>
      </c>
      <c r="B1942" t="e" vm="1941">
        <v>#VALUE!</v>
      </c>
      <c r="C1942" t="s">
        <v>3609</v>
      </c>
      <c r="D1942" t="s">
        <v>4090</v>
      </c>
      <c r="E1942">
        <v>4813</v>
      </c>
      <c r="F1942" cm="1">
        <f t="array" aca="1" ref="F1942" ca="1">IFERROR(_FV(STable[[#This Row],[Security Name]],"Market cap",TRUE),_FV(STable[[#This Row],[Security Name]],"Volume average",TRUE)*STable[[#This Row],[Price]])</f>
        <v>895057205</v>
      </c>
      <c r="G1942" s="4" cm="1">
        <f t="array" aca="1" ref="G1942" ca="1">_FV(STable[[#This Row],[Security Name]],"Price")</f>
        <v>16.184999999999999</v>
      </c>
      <c r="H1942" s="1" cm="1">
        <f t="array" aca="1" ref="H1942" ca="1">IFERROR(_FV(STable[[#This Row],[Security Name]],"Change (%)",TRUE),0)</f>
        <v>1.7925E-2</v>
      </c>
      <c r="I1942" s="17" cm="1">
        <f t="array" aca="1" ref="I1942" ca="1">IFERROR(_FV(STable[[#This Row],[Security Name]],"P/E",TRUE),0)</f>
        <v>0</v>
      </c>
      <c r="J1942" s="17" cm="1">
        <f t="array" aca="1" ref="J1942" ca="1">IFERROR(_FV(STable[[#This Row],[Security Name]],"Beta"),0)</f>
        <v>0.67830000000000001</v>
      </c>
    </row>
    <row r="1943" spans="1:10" x14ac:dyDescent="0.3">
      <c r="A1943" t="s">
        <v>1932</v>
      </c>
      <c r="B1943" t="e" vm="1942">
        <v>#VALUE!</v>
      </c>
      <c r="C1943" t="s">
        <v>3609</v>
      </c>
      <c r="D1943" t="s">
        <v>4090</v>
      </c>
      <c r="E1943">
        <v>4813</v>
      </c>
      <c r="F1943" cm="1">
        <f t="array" aca="1" ref="F1943" ca="1">IFERROR(_FV(STable[[#This Row],[Security Name]],"Market cap",TRUE),_FV(STable[[#This Row],[Security Name]],"Volume average",TRUE)*STable[[#This Row],[Price]])</f>
        <v>184991958270</v>
      </c>
      <c r="G1943" s="4" cm="1">
        <f t="array" aca="1" ref="G1943" ca="1">_FV(STable[[#This Row],[Security Name]],"Price")</f>
        <v>26.495000000000001</v>
      </c>
      <c r="H1943" s="1" cm="1">
        <f t="array" aca="1" ref="H1943" ca="1">IFERROR(_FV(STable[[#This Row],[Security Name]],"Change (%)",TRUE),0)</f>
        <v>3.5980000000000001E-3</v>
      </c>
      <c r="I1943" s="17" cm="1">
        <f t="array" aca="1" ref="I1943" ca="1">IFERROR(_FV(STable[[#This Row],[Security Name]],"P/E",TRUE),0)</f>
        <v>8.6822999999999997</v>
      </c>
      <c r="J1943" s="17" cm="1">
        <f t="array" aca="1" ref="J1943" ca="1">IFERROR(_FV(STable[[#This Row],[Security Name]],"Beta"),0)</f>
        <v>0.2437</v>
      </c>
    </row>
    <row r="1944" spans="1:10" x14ac:dyDescent="0.3">
      <c r="A1944" t="s">
        <v>2449</v>
      </c>
      <c r="B1944" t="e" vm="1943">
        <v>#VALUE!</v>
      </c>
      <c r="C1944" t="s">
        <v>3609</v>
      </c>
      <c r="D1944" t="s">
        <v>4090</v>
      </c>
      <c r="E1944">
        <v>4813</v>
      </c>
      <c r="F1944" cm="1">
        <f t="array" aca="1" ref="F1944" ca="1">IFERROR(_FV(STable[[#This Row],[Security Name]],"Market cap",TRUE),_FV(STable[[#This Row],[Security Name]],"Volume average",TRUE)*STable[[#This Row],[Price]])</f>
        <v>1439526000</v>
      </c>
      <c r="G1944" s="4" cm="1">
        <f t="array" aca="1" ref="G1944" ca="1">_FV(STable[[#This Row],[Security Name]],"Price")</f>
        <v>11.92</v>
      </c>
      <c r="H1944" s="1" cm="1">
        <f t="array" aca="1" ref="H1944" ca="1">IFERROR(_FV(STable[[#This Row],[Security Name]],"Change (%)",TRUE),0)</f>
        <v>-2.5100000000000001E-3</v>
      </c>
      <c r="I1944" s="17" cm="1">
        <f t="array" aca="1" ref="I1944" ca="1">IFERROR(_FV(STable[[#This Row],[Security Name]],"P/E",TRUE),0)</f>
        <v>5.8169000000000004</v>
      </c>
      <c r="J1944" s="17" cm="1">
        <f t="array" aca="1" ref="J1944" ca="1">IFERROR(_FV(STable[[#This Row],[Security Name]],"Beta"),0)</f>
        <v>1.2630999999999999</v>
      </c>
    </row>
    <row r="1945" spans="1:10" x14ac:dyDescent="0.3">
      <c r="A1945" t="s">
        <v>1866</v>
      </c>
      <c r="B1945" t="e" vm="1944">
        <v>#VALUE!</v>
      </c>
      <c r="C1945" t="s">
        <v>3609</v>
      </c>
      <c r="D1945" t="s">
        <v>4090</v>
      </c>
      <c r="E1945">
        <v>4813</v>
      </c>
      <c r="F1945" cm="1">
        <f t="array" aca="1" ref="F1945" ca="1">IFERROR(_FV(STable[[#This Row],[Security Name]],"Market cap",TRUE),_FV(STable[[#This Row],[Security Name]],"Volume average",TRUE)*STable[[#This Row],[Price]])</f>
        <v>18336416922</v>
      </c>
      <c r="G1945" s="4" cm="1">
        <f t="array" aca="1" ref="G1945" ca="1">_FV(STable[[#This Row],[Security Name]],"Price")</f>
        <v>18.510000000000002</v>
      </c>
      <c r="H1945" s="1" cm="1">
        <f t="array" aca="1" ref="H1945" ca="1">IFERROR(_FV(STable[[#This Row],[Security Name]],"Change (%)",TRUE),0)</f>
        <v>1.6230000000000001E-3</v>
      </c>
      <c r="I1945" s="17" cm="1">
        <f t="array" aca="1" ref="I1945" ca="1">IFERROR(_FV(STable[[#This Row],[Security Name]],"P/E",TRUE),0)</f>
        <v>12.495799999999999</v>
      </c>
      <c r="J1945" s="17" cm="1">
        <f t="array" aca="1" ref="J1945" ca="1">IFERROR(_FV(STable[[#This Row],[Security Name]],"Beta"),0)</f>
        <v>0.40799999999999997</v>
      </c>
    </row>
    <row r="1946" spans="1:10" x14ac:dyDescent="0.3">
      <c r="A1946" t="s">
        <v>1980</v>
      </c>
      <c r="B1946" t="e" vm="1945">
        <v>#VALUE!</v>
      </c>
      <c r="C1946" t="s">
        <v>3609</v>
      </c>
      <c r="D1946" t="s">
        <v>4199</v>
      </c>
      <c r="E1946">
        <v>4812</v>
      </c>
      <c r="F1946" cm="1">
        <f t="array" aca="1" ref="F1946" ca="1">IFERROR(_FV(STable[[#This Row],[Security Name]],"Market cap",TRUE),_FV(STable[[#This Row],[Security Name]],"Volume average",TRUE)*STable[[#This Row],[Price]])</f>
        <v>28723240000</v>
      </c>
      <c r="G1946" s="4" cm="1">
        <f t="array" aca="1" ref="G1946" ca="1">_FV(STable[[#This Row],[Security Name]],"Price")</f>
        <v>12.425000000000001</v>
      </c>
      <c r="H1946" s="1" cm="1">
        <f t="array" aca="1" ref="H1946" ca="1">IFERROR(_FV(STable[[#This Row],[Security Name]],"Change (%)",TRUE),0)</f>
        <v>3.6349999999999998E-3</v>
      </c>
      <c r="I1946" s="17" cm="1">
        <f t="array" aca="1" ref="I1946" ca="1">IFERROR(_FV(STable[[#This Row],[Security Name]],"P/E",TRUE),0)</f>
        <v>23.518799999999999</v>
      </c>
      <c r="J1946" s="17" cm="1">
        <f t="array" aca="1" ref="J1946" ca="1">IFERROR(_FV(STable[[#This Row],[Security Name]],"Beta"),0)</f>
        <v>0.73419999999999996</v>
      </c>
    </row>
    <row r="1947" spans="1:10" x14ac:dyDescent="0.3">
      <c r="A1947" t="s">
        <v>1227</v>
      </c>
      <c r="B1947" t="e" vm="1946">
        <v>#VALUE!</v>
      </c>
      <c r="C1947" t="s">
        <v>3609</v>
      </c>
      <c r="D1947" t="s">
        <v>4090</v>
      </c>
      <c r="E1947">
        <v>4813</v>
      </c>
      <c r="F1947" cm="1">
        <f t="array" aca="1" ref="F1947" ca="1">IFERROR(_FV(STable[[#This Row],[Security Name]],"Market cap",TRUE),_FV(STable[[#This Row],[Security Name]],"Volume average",TRUE)*STable[[#This Row],[Price]])</f>
        <v>195394100000</v>
      </c>
      <c r="G1947" s="4" cm="1">
        <f t="array" aca="1" ref="G1947" ca="1">_FV(STable[[#This Row],[Security Name]],"Price")</f>
        <v>46.744999999999997</v>
      </c>
      <c r="H1947" s="1" cm="1">
        <f t="array" aca="1" ref="H1947" ca="1">IFERROR(_FV(STable[[#This Row],[Security Name]],"Change (%)",TRUE),0)</f>
        <v>-7.4819999999999997E-4</v>
      </c>
      <c r="I1947" s="17" cm="1">
        <f t="array" aca="1" ref="I1947" ca="1">IFERROR(_FV(STable[[#This Row],[Security Name]],"P/E",TRUE),0)</f>
        <v>11.513500000000001</v>
      </c>
      <c r="J1947" s="17" cm="1">
        <f t="array" aca="1" ref="J1947" ca="1">IFERROR(_FV(STable[[#This Row],[Security Name]],"Beta"),0)</f>
        <v>0.2266</v>
      </c>
    </row>
    <row r="1948" spans="1:10" x14ac:dyDescent="0.3">
      <c r="A1948" t="s">
        <v>2002</v>
      </c>
      <c r="B1948" t="e" vm="1947">
        <v>#VALUE!</v>
      </c>
      <c r="C1948" t="s">
        <v>3609</v>
      </c>
      <c r="D1948" t="s">
        <v>3628</v>
      </c>
      <c r="E1948">
        <v>7374</v>
      </c>
      <c r="F1948" cm="1">
        <f t="array" aca="1" ref="F1948" ca="1">IFERROR(_FV(STable[[#This Row],[Security Name]],"Market cap",TRUE),_FV(STable[[#This Row],[Security Name]],"Volume average",TRUE)*STable[[#This Row],[Price]])</f>
        <v>8478682394</v>
      </c>
      <c r="G1948" s="4" cm="1">
        <f t="array" aca="1" ref="G1948" ca="1">_FV(STable[[#This Row],[Security Name]],"Price")</f>
        <v>25.164999999999999</v>
      </c>
      <c r="H1948" s="1" cm="1">
        <f t="array" aca="1" ref="H1948" ca="1">IFERROR(_FV(STable[[#This Row],[Security Name]],"Change (%)",TRUE),0)</f>
        <v>-3.3660000000000001E-3</v>
      </c>
      <c r="I1948" s="17" cm="1">
        <f t="array" aca="1" ref="I1948" ca="1">IFERROR(_FV(STable[[#This Row],[Security Name]],"P/E",TRUE),0)</f>
        <v>66.803799999999995</v>
      </c>
      <c r="J1948" s="17" cm="1">
        <f t="array" aca="1" ref="J1948" ca="1">IFERROR(_FV(STable[[#This Row],[Security Name]],"Beta"),0)</f>
        <v>0.90639999999999998</v>
      </c>
    </row>
    <row r="1949" spans="1:10" x14ac:dyDescent="0.3">
      <c r="A1949" t="s">
        <v>2261</v>
      </c>
      <c r="B1949" t="e" vm="1948">
        <v>#VALUE!</v>
      </c>
      <c r="C1949" t="s">
        <v>3609</v>
      </c>
      <c r="D1949" t="s">
        <v>3628</v>
      </c>
      <c r="E1949">
        <v>7374</v>
      </c>
      <c r="F1949" cm="1">
        <f t="array" aca="1" ref="F1949" ca="1">IFERROR(_FV(STable[[#This Row],[Security Name]],"Market cap",TRUE),_FV(STable[[#This Row],[Security Name]],"Volume average",TRUE)*STable[[#This Row],[Price]])</f>
        <v>437309107</v>
      </c>
      <c r="G1949" s="4" cm="1">
        <f t="array" aca="1" ref="G1949" ca="1">_FV(STable[[#This Row],[Security Name]],"Price")</f>
        <v>8.8249999999999993</v>
      </c>
      <c r="H1949" s="1" cm="1">
        <f t="array" aca="1" ref="H1949" ca="1">IFERROR(_FV(STable[[#This Row],[Security Name]],"Change (%)",TRUE),0)</f>
        <v>5.6689999999999996E-4</v>
      </c>
      <c r="I1949" s="17" cm="1">
        <f t="array" aca="1" ref="I1949" ca="1">IFERROR(_FV(STable[[#This Row],[Security Name]],"P/E",TRUE),0)</f>
        <v>4.2666000000000004</v>
      </c>
      <c r="J1949" s="17" cm="1">
        <f t="array" aca="1" ref="J1949" ca="1">IFERROR(_FV(STable[[#This Row],[Security Name]],"Beta"),0)</f>
        <v>0.83540000000000003</v>
      </c>
    </row>
    <row r="1950" spans="1:10" x14ac:dyDescent="0.3">
      <c r="A1950" t="s">
        <v>2338</v>
      </c>
      <c r="B1950" t="e" vm="1949">
        <v>#VALUE!</v>
      </c>
      <c r="C1950" t="s">
        <v>3609</v>
      </c>
      <c r="D1950" t="s">
        <v>4211</v>
      </c>
      <c r="E1950">
        <v>7370</v>
      </c>
      <c r="F1950" cm="1">
        <f t="array" aca="1" ref="F1950" ca="1">IFERROR(_FV(STable[[#This Row],[Security Name]],"Market cap",TRUE),_FV(STable[[#This Row],[Security Name]],"Volume average",TRUE)*STable[[#This Row],[Price]])</f>
        <v>149047968</v>
      </c>
      <c r="G1950" s="4" cm="1">
        <f t="array" aca="1" ref="G1950" ca="1">_FV(STable[[#This Row],[Security Name]],"Price")</f>
        <v>4.8</v>
      </c>
      <c r="H1950" s="1" cm="1">
        <f t="array" aca="1" ref="H1950" ca="1">IFERROR(_FV(STable[[#This Row],[Security Name]],"Change (%)",TRUE),0)</f>
        <v>-8.2640000000000005E-3</v>
      </c>
      <c r="I1950" s="17" cm="1">
        <f t="array" aca="1" ref="I1950" ca="1">IFERROR(_FV(STable[[#This Row],[Security Name]],"P/E",TRUE),0)</f>
        <v>0</v>
      </c>
      <c r="J1950" s="17" cm="1">
        <f t="array" aca="1" ref="J1950" ca="1">IFERROR(_FV(STable[[#This Row],[Security Name]],"Beta"),0)</f>
        <v>0.86639999999999995</v>
      </c>
    </row>
    <row r="1951" spans="1:10" x14ac:dyDescent="0.3">
      <c r="A1951" t="s">
        <v>447</v>
      </c>
      <c r="B1951" t="e" vm="1950">
        <v>#VALUE!</v>
      </c>
      <c r="C1951" t="s">
        <v>3609</v>
      </c>
      <c r="D1951" t="s">
        <v>3961</v>
      </c>
      <c r="E1951">
        <v>7372</v>
      </c>
      <c r="F1951" cm="1">
        <f t="array" aca="1" ref="F1951" ca="1">IFERROR(_FV(STable[[#This Row],[Security Name]],"Market cap",TRUE),_FV(STable[[#This Row],[Security Name]],"Volume average",TRUE)*STable[[#This Row],[Price]])</f>
        <v>50990442643</v>
      </c>
      <c r="G1951" s="4" cm="1">
        <f t="array" aca="1" ref="G1951" ca="1">_FV(STable[[#This Row],[Security Name]],"Price")</f>
        <v>203.755</v>
      </c>
      <c r="H1951" s="1" cm="1">
        <f t="array" aca="1" ref="H1951" ca="1">IFERROR(_FV(STable[[#This Row],[Security Name]],"Change (%)",TRUE),0)</f>
        <v>1.8929999999999999E-3</v>
      </c>
      <c r="I1951" s="17" cm="1">
        <f t="array" aca="1" ref="I1951" ca="1">IFERROR(_FV(STable[[#This Row],[Security Name]],"P/E",TRUE),0)</f>
        <v>76.218500000000006</v>
      </c>
      <c r="J1951" s="17" cm="1">
        <f t="array" aca="1" ref="J1951" ca="1">IFERROR(_FV(STable[[#This Row],[Security Name]],"Beta"),0)</f>
        <v>0.68610000000000004</v>
      </c>
    </row>
    <row r="1952" spans="1:10" x14ac:dyDescent="0.3">
      <c r="A1952" t="s">
        <v>806</v>
      </c>
      <c r="B1952" t="e" vm="1951">
        <v>#VALUE!</v>
      </c>
      <c r="C1952" t="s">
        <v>3609</v>
      </c>
      <c r="D1952" t="s">
        <v>3628</v>
      </c>
      <c r="E1952">
        <v>7374</v>
      </c>
      <c r="F1952" cm="1">
        <f t="array" aca="1" ref="F1952" ca="1">IFERROR(_FV(STable[[#This Row],[Security Name]],"Market cap",TRUE),_FV(STable[[#This Row],[Security Name]],"Volume average",TRUE)*STable[[#This Row],[Price]])</f>
        <v>438406101</v>
      </c>
      <c r="G1952" s="4" cm="1">
        <f t="array" aca="1" ref="G1952" ca="1">_FV(STable[[#This Row],[Security Name]],"Price")</f>
        <v>63.09</v>
      </c>
      <c r="H1952" s="1" cm="1">
        <f t="array" aca="1" ref="H1952" ca="1">IFERROR(_FV(STable[[#This Row],[Security Name]],"Change (%)",TRUE),0)</f>
        <v>2.3026000000000001E-2</v>
      </c>
      <c r="I1952" s="17" cm="1">
        <f t="array" aca="1" ref="I1952" ca="1">IFERROR(_FV(STable[[#This Row],[Security Name]],"P/E",TRUE),0)</f>
        <v>7.8650000000000002</v>
      </c>
      <c r="J1952" s="17" cm="1">
        <f t="array" aca="1" ref="J1952" ca="1">IFERROR(_FV(STable[[#This Row],[Security Name]],"Beta"),0)</f>
        <v>1.0256000000000001</v>
      </c>
    </row>
    <row r="1953" spans="1:10" x14ac:dyDescent="0.3">
      <c r="A1953" t="s">
        <v>569</v>
      </c>
      <c r="B1953" t="e" vm="1952">
        <v>#VALUE!</v>
      </c>
      <c r="C1953" t="s">
        <v>3609</v>
      </c>
      <c r="D1953" t="s">
        <v>3961</v>
      </c>
      <c r="E1953">
        <v>7372</v>
      </c>
      <c r="F1953" cm="1">
        <f t="array" aca="1" ref="F1953" ca="1">IFERROR(_FV(STable[[#This Row],[Security Name]],"Market cap",TRUE),_FV(STable[[#This Row],[Security Name]],"Volume average",TRUE)*STable[[#This Row],[Price]])</f>
        <v>74777553238</v>
      </c>
      <c r="G1953" s="4" cm="1">
        <f t="array" aca="1" ref="G1953" ca="1">_FV(STable[[#This Row],[Security Name]],"Price")</f>
        <v>118.095</v>
      </c>
      <c r="H1953" s="1" cm="1">
        <f t="array" aca="1" ref="H1953" ca="1">IFERROR(_FV(STable[[#This Row],[Security Name]],"Change (%)",TRUE),0)</f>
        <v>-2.408E-3</v>
      </c>
      <c r="I1953" s="17" cm="1">
        <f t="array" aca="1" ref="I1953" ca="1">IFERROR(_FV(STable[[#This Row],[Security Name]],"P/E",TRUE),0)</f>
        <v>15.738200000000001</v>
      </c>
      <c r="J1953" s="17" cm="1">
        <f t="array" aca="1" ref="J1953" ca="1">IFERROR(_FV(STable[[#This Row],[Security Name]],"Beta"),0)</f>
        <v>0.74590000000000001</v>
      </c>
    </row>
    <row r="1954" spans="1:10" x14ac:dyDescent="0.3">
      <c r="A1954" t="s">
        <v>2440</v>
      </c>
      <c r="B1954" t="e" vm="1953">
        <v>#VALUE!</v>
      </c>
      <c r="C1954" t="s">
        <v>3609</v>
      </c>
      <c r="D1954" t="s">
        <v>3628</v>
      </c>
      <c r="E1954">
        <v>7374</v>
      </c>
      <c r="F1954" cm="1">
        <f t="array" aca="1" ref="F1954" ca="1">IFERROR(_FV(STable[[#This Row],[Security Name]],"Market cap",TRUE),_FV(STable[[#This Row],[Security Name]],"Volume average",TRUE)*STable[[#This Row],[Price]])</f>
        <v>1369396823</v>
      </c>
      <c r="G1954" s="4" cm="1">
        <f t="array" aca="1" ref="G1954" ca="1">_FV(STable[[#This Row],[Security Name]],"Price")</f>
        <v>3.61</v>
      </c>
      <c r="H1954" s="1" cm="1">
        <f t="array" aca="1" ref="H1954" ca="1">IFERROR(_FV(STable[[#This Row],[Security Name]],"Change (%)",TRUE),0)</f>
        <v>1.1204E-2</v>
      </c>
      <c r="I1954" s="17" cm="1">
        <f t="array" aca="1" ref="I1954" ca="1">IFERROR(_FV(STable[[#This Row],[Security Name]],"P/E",TRUE),0)</f>
        <v>0</v>
      </c>
      <c r="J1954" s="17" cm="1">
        <f t="array" aca="1" ref="J1954" ca="1">IFERROR(_FV(STable[[#This Row],[Security Name]],"Beta"),0)</f>
        <v>1.0269999999999999</v>
      </c>
    </row>
    <row r="1955" spans="1:10" x14ac:dyDescent="0.3">
      <c r="A1955" t="s">
        <v>1391</v>
      </c>
      <c r="B1955" t="e" vm="1954">
        <v>#VALUE!</v>
      </c>
      <c r="C1955" t="s">
        <v>3609</v>
      </c>
      <c r="D1955" t="s">
        <v>3961</v>
      </c>
      <c r="E1955">
        <v>7372</v>
      </c>
      <c r="F1955" cm="1">
        <f t="array" aca="1" ref="F1955" ca="1">IFERROR(_FV(STable[[#This Row],[Security Name]],"Market cap",TRUE),_FV(STable[[#This Row],[Security Name]],"Volume average",TRUE)*STable[[#This Row],[Price]])</f>
        <v>42747025833</v>
      </c>
      <c r="G1955" s="4" cm="1">
        <f t="array" aca="1" ref="G1955" ca="1">_FV(STable[[#This Row],[Security Name]],"Price")</f>
        <v>60.317</v>
      </c>
      <c r="H1955" s="1" cm="1">
        <f t="array" aca="1" ref="H1955" ca="1">IFERROR(_FV(STable[[#This Row],[Security Name]],"Change (%)",TRUE),0)</f>
        <v>-2.0349999999999999E-3</v>
      </c>
      <c r="I1955" s="17" cm="1">
        <f t="array" aca="1" ref="I1955" ca="1">IFERROR(_FV(STable[[#This Row],[Security Name]],"P/E",TRUE),0)</f>
        <v>0</v>
      </c>
      <c r="J1955" s="17" cm="1">
        <f t="array" aca="1" ref="J1955" ca="1">IFERROR(_FV(STable[[#This Row],[Security Name]],"Beta"),0)</f>
        <v>1.6147</v>
      </c>
    </row>
    <row r="1956" spans="1:10" x14ac:dyDescent="0.3">
      <c r="A1956" t="s">
        <v>2625</v>
      </c>
      <c r="B1956" t="e" vm="1955">
        <v>#VALUE!</v>
      </c>
      <c r="C1956" t="s">
        <v>3609</v>
      </c>
      <c r="D1956" t="s">
        <v>3628</v>
      </c>
      <c r="E1956">
        <v>7374</v>
      </c>
      <c r="F1956" cm="1">
        <f t="array" aca="1" ref="F1956" ca="1">IFERROR(_FV(STable[[#This Row],[Security Name]],"Market cap",TRUE),_FV(STable[[#This Row],[Security Name]],"Volume average",TRUE)*STable[[#This Row],[Price]])</f>
        <v>60140120</v>
      </c>
      <c r="G1956" s="4" cm="1">
        <f t="array" aca="1" ref="G1956" ca="1">_FV(STable[[#This Row],[Security Name]],"Price")</f>
        <v>3.855</v>
      </c>
      <c r="H1956" s="1" cm="1">
        <f t="array" aca="1" ref="H1956" ca="1">IFERROR(_FV(STable[[#This Row],[Security Name]],"Change (%)",TRUE),0)</f>
        <v>-6.4429999999999999E-3</v>
      </c>
      <c r="I1956" s="17" cm="1">
        <f t="array" aca="1" ref="I1956" ca="1">IFERROR(_FV(STable[[#This Row],[Security Name]],"P/E",TRUE),0)</f>
        <v>0</v>
      </c>
      <c r="J1956" s="17" cm="1">
        <f t="array" aca="1" ref="J1956" ca="1">IFERROR(_FV(STable[[#This Row],[Security Name]],"Beta"),0)</f>
        <v>3.3466999999999998</v>
      </c>
    </row>
    <row r="1957" spans="1:10" x14ac:dyDescent="0.3">
      <c r="A1957" t="s">
        <v>2239</v>
      </c>
      <c r="B1957" t="e" vm="1956">
        <v>#VALUE!</v>
      </c>
      <c r="C1957" t="s">
        <v>3609</v>
      </c>
      <c r="D1957" t="s">
        <v>3628</v>
      </c>
      <c r="E1957">
        <v>7374</v>
      </c>
      <c r="F1957" cm="1">
        <f t="array" aca="1" ref="F1957" ca="1">IFERROR(_FV(STable[[#This Row],[Security Name]],"Market cap",TRUE),_FV(STable[[#This Row],[Security Name]],"Volume average",TRUE)*STable[[#This Row],[Price]])</f>
        <v>408501543</v>
      </c>
      <c r="G1957" s="4" cm="1">
        <f t="array" aca="1" ref="G1957" ca="1">_FV(STable[[#This Row],[Security Name]],"Price")</f>
        <v>15.67</v>
      </c>
      <c r="H1957" s="1" cm="1">
        <f t="array" aca="1" ref="H1957" ca="1">IFERROR(_FV(STable[[#This Row],[Security Name]],"Change (%)",TRUE),0)</f>
        <v>-3.1809999999999998E-3</v>
      </c>
      <c r="I1957" s="17" cm="1">
        <f t="array" aca="1" ref="I1957" ca="1">IFERROR(_FV(STable[[#This Row],[Security Name]],"P/E",TRUE),0)</f>
        <v>1.1138999999999999</v>
      </c>
      <c r="J1957" s="17" cm="1">
        <f t="array" aca="1" ref="J1957" ca="1">IFERROR(_FV(STable[[#This Row],[Security Name]],"Beta"),0)</f>
        <v>0.44950000000000001</v>
      </c>
    </row>
    <row r="1958" spans="1:10" x14ac:dyDescent="0.3">
      <c r="A1958" t="s">
        <v>373</v>
      </c>
      <c r="B1958" t="e" vm="1957">
        <v>#VALUE!</v>
      </c>
      <c r="C1958" t="s">
        <v>3609</v>
      </c>
      <c r="D1958" t="s">
        <v>3961</v>
      </c>
      <c r="E1958">
        <v>7372</v>
      </c>
      <c r="F1958" cm="1">
        <f t="array" aca="1" ref="F1958" ca="1">IFERROR(_FV(STable[[#This Row],[Security Name]],"Market cap",TRUE),_FV(STable[[#This Row],[Security Name]],"Volume average",TRUE)*STable[[#This Row],[Price]])</f>
        <v>39446085010</v>
      </c>
      <c r="G1958" s="4" cm="1">
        <f t="array" aca="1" ref="G1958" ca="1">_FV(STable[[#This Row],[Security Name]],"Price")</f>
        <v>213.02</v>
      </c>
      <c r="H1958" s="1" cm="1">
        <f t="array" aca="1" ref="H1958" ca="1">IFERROR(_FV(STable[[#This Row],[Security Name]],"Change (%)",TRUE),0)</f>
        <v>-4.254E-3</v>
      </c>
      <c r="I1958" s="17" cm="1">
        <f t="array" aca="1" ref="I1958" ca="1">IFERROR(_FV(STable[[#This Row],[Security Name]],"P/E",TRUE),0)</f>
        <v>0</v>
      </c>
      <c r="J1958" s="17" cm="1">
        <f t="array" aca="1" ref="J1958" ca="1">IFERROR(_FV(STable[[#This Row],[Security Name]],"Beta"),0)</f>
        <v>0.9919</v>
      </c>
    </row>
    <row r="1959" spans="1:10" x14ac:dyDescent="0.3">
      <c r="A1959" t="s">
        <v>1506</v>
      </c>
      <c r="B1959" t="e" vm="1958">
        <v>#VALUE!</v>
      </c>
      <c r="C1959" t="s">
        <v>3609</v>
      </c>
      <c r="D1959" t="s">
        <v>3628</v>
      </c>
      <c r="E1959">
        <v>7374</v>
      </c>
      <c r="F1959" cm="1">
        <f t="array" aca="1" ref="F1959" ca="1">IFERROR(_FV(STable[[#This Row],[Security Name]],"Market cap",TRUE),_FV(STable[[#This Row],[Security Name]],"Volume average",TRUE)*STable[[#This Row],[Price]])</f>
        <v>2378840092</v>
      </c>
      <c r="G1959" s="4" cm="1">
        <f t="array" aca="1" ref="G1959" ca="1">_FV(STable[[#This Row],[Security Name]],"Price")</f>
        <v>18.68</v>
      </c>
      <c r="H1959" s="1" cm="1">
        <f t="array" aca="1" ref="H1959" ca="1">IFERROR(_FV(STable[[#This Row],[Security Name]],"Change (%)",TRUE),0)</f>
        <v>-1.07E-3</v>
      </c>
      <c r="I1959" s="17" cm="1">
        <f t="array" aca="1" ref="I1959" ca="1">IFERROR(_FV(STable[[#This Row],[Security Name]],"P/E",TRUE),0)</f>
        <v>11.143599999999999</v>
      </c>
      <c r="J1959" s="17" cm="1">
        <f t="array" aca="1" ref="J1959" ca="1">IFERROR(_FV(STable[[#This Row],[Security Name]],"Beta"),0)</f>
        <v>0.2394</v>
      </c>
    </row>
    <row r="1960" spans="1:10" x14ac:dyDescent="0.3">
      <c r="A1960" t="s">
        <v>541</v>
      </c>
      <c r="B1960" t="e" vm="1959">
        <v>#VALUE!</v>
      </c>
      <c r="C1960" t="s">
        <v>3609</v>
      </c>
      <c r="D1960" t="s">
        <v>4211</v>
      </c>
      <c r="E1960">
        <v>7370</v>
      </c>
      <c r="F1960" cm="1">
        <f t="array" aca="1" ref="F1960" ca="1">IFERROR(_FV(STable[[#This Row],[Security Name]],"Market cap",TRUE),_FV(STable[[#This Row],[Security Name]],"Volume average",TRUE)*STable[[#This Row],[Price]])</f>
        <v>43484440568</v>
      </c>
      <c r="G1960" s="4" cm="1">
        <f t="array" aca="1" ref="G1960" ca="1">_FV(STable[[#This Row],[Security Name]],"Price")</f>
        <v>126.49250000000001</v>
      </c>
      <c r="H1960" s="1" cm="1">
        <f t="array" aca="1" ref="H1960" ca="1">IFERROR(_FV(STable[[#This Row],[Security Name]],"Change (%)",TRUE),0)</f>
        <v>1.1696999999999999E-2</v>
      </c>
      <c r="I1960" s="17" cm="1">
        <f t="array" aca="1" ref="I1960" ca="1">IFERROR(_FV(STable[[#This Row],[Security Name]],"P/E",TRUE),0)</f>
        <v>55.784999999999997</v>
      </c>
      <c r="J1960" s="17" cm="1">
        <f t="array" aca="1" ref="J1960" ca="1">IFERROR(_FV(STable[[#This Row],[Security Name]],"Beta"),0)</f>
        <v>0.50460000000000005</v>
      </c>
    </row>
    <row r="1961" spans="1:10" x14ac:dyDescent="0.3">
      <c r="A1961" t="s">
        <v>2215</v>
      </c>
      <c r="B1961" t="e" vm="1960">
        <v>#VALUE!</v>
      </c>
      <c r="C1961" t="s">
        <v>3609</v>
      </c>
      <c r="D1961" t="s">
        <v>4211</v>
      </c>
      <c r="E1961">
        <v>7370</v>
      </c>
      <c r="F1961" cm="1">
        <f t="array" aca="1" ref="F1961" ca="1">IFERROR(_FV(STable[[#This Row],[Security Name]],"Market cap",TRUE),_FV(STable[[#This Row],[Security Name]],"Volume average",TRUE)*STable[[#This Row],[Price]])</f>
        <v>1183056084</v>
      </c>
      <c r="G1961" s="4" cm="1">
        <f t="array" aca="1" ref="G1961" ca="1">_FV(STable[[#This Row],[Security Name]],"Price")</f>
        <v>4.2149999999999999</v>
      </c>
      <c r="H1961" s="1" cm="1">
        <f t="array" aca="1" ref="H1961" ca="1">IFERROR(_FV(STable[[#This Row],[Security Name]],"Change (%)",TRUE),0)</f>
        <v>-2.2042000000000003E-2</v>
      </c>
      <c r="I1961" s="17" cm="1">
        <f t="array" aca="1" ref="I1961" ca="1">IFERROR(_FV(STable[[#This Row],[Security Name]],"P/E",TRUE),0)</f>
        <v>0</v>
      </c>
      <c r="J1961" s="17" cm="1">
        <f t="array" aca="1" ref="J1961" ca="1">IFERROR(_FV(STable[[#This Row],[Security Name]],"Beta"),0)</f>
        <v>2.0333999999999999</v>
      </c>
    </row>
    <row r="1962" spans="1:10" x14ac:dyDescent="0.3">
      <c r="A1962" t="s">
        <v>1732</v>
      </c>
      <c r="B1962" t="e" vm="1961">
        <v>#VALUE!</v>
      </c>
      <c r="C1962" t="s">
        <v>3609</v>
      </c>
      <c r="D1962" t="s">
        <v>4211</v>
      </c>
      <c r="E1962">
        <v>7370</v>
      </c>
      <c r="F1962" cm="1">
        <f t="array" aca="1" ref="F1962" ca="1">IFERROR(_FV(STable[[#This Row],[Security Name]],"Market cap",TRUE),_FV(STable[[#This Row],[Security Name]],"Volume average",TRUE)*STable[[#This Row],[Price]])</f>
        <v>6855607436</v>
      </c>
      <c r="G1962" s="4" cm="1">
        <f t="array" aca="1" ref="G1962" ca="1">_FV(STable[[#This Row],[Security Name]],"Price")</f>
        <v>14.18</v>
      </c>
      <c r="H1962" s="1" cm="1">
        <f t="array" aca="1" ref="H1962" ca="1">IFERROR(_FV(STable[[#This Row],[Security Name]],"Change (%)",TRUE),0)</f>
        <v>-1.1847000000000002E-2</v>
      </c>
      <c r="I1962" s="17" cm="1">
        <f t="array" aca="1" ref="I1962" ca="1">IFERROR(_FV(STable[[#This Row],[Security Name]],"P/E",TRUE),0)</f>
        <v>18.567499999999999</v>
      </c>
      <c r="J1962" s="17" cm="1">
        <f t="array" aca="1" ref="J1962" ca="1">IFERROR(_FV(STable[[#This Row],[Security Name]],"Beta"),0)</f>
        <v>0.53959999999999997</v>
      </c>
    </row>
    <row r="1963" spans="1:10" x14ac:dyDescent="0.3">
      <c r="A1963" t="s">
        <v>1680</v>
      </c>
      <c r="B1963" t="e" vm="1962">
        <v>#VALUE!</v>
      </c>
      <c r="C1963" t="s">
        <v>3609</v>
      </c>
      <c r="D1963" t="s">
        <v>3628</v>
      </c>
      <c r="E1963">
        <v>7374</v>
      </c>
      <c r="F1963" cm="1">
        <f t="array" aca="1" ref="F1963" ca="1">IFERROR(_FV(STable[[#This Row],[Security Name]],"Market cap",TRUE),_FV(STable[[#This Row],[Security Name]],"Volume average",TRUE)*STable[[#This Row],[Price]])</f>
        <v>3514383418</v>
      </c>
      <c r="G1963" s="4" cm="1">
        <f t="array" aca="1" ref="G1963" ca="1">_FV(STable[[#This Row],[Security Name]],"Price")</f>
        <v>36.92</v>
      </c>
      <c r="H1963" s="1" cm="1">
        <f t="array" aca="1" ref="H1963" ca="1">IFERROR(_FV(STable[[#This Row],[Security Name]],"Change (%)",TRUE),0)</f>
        <v>1.9608E-2</v>
      </c>
      <c r="I1963" s="17" cm="1">
        <f t="array" aca="1" ref="I1963" ca="1">IFERROR(_FV(STable[[#This Row],[Security Name]],"P/E",TRUE),0)</f>
        <v>18.660599999999999</v>
      </c>
      <c r="J1963" s="17" cm="1">
        <f t="array" aca="1" ref="J1963" ca="1">IFERROR(_FV(STable[[#This Row],[Security Name]],"Beta"),0)</f>
        <v>1.3049999999999999</v>
      </c>
    </row>
    <row r="1964" spans="1:10" x14ac:dyDescent="0.3">
      <c r="A1964" t="s">
        <v>1870</v>
      </c>
      <c r="B1964" t="e" vm="1963">
        <v>#VALUE!</v>
      </c>
      <c r="C1964" t="s">
        <v>3609</v>
      </c>
      <c r="D1964" t="s">
        <v>3628</v>
      </c>
      <c r="E1964">
        <v>7374</v>
      </c>
      <c r="F1964" cm="1">
        <f t="array" aca="1" ref="F1964" ca="1">IFERROR(_FV(STable[[#This Row],[Security Name]],"Market cap",TRUE),_FV(STable[[#This Row],[Security Name]],"Volume average",TRUE)*STable[[#This Row],[Price]])</f>
        <v>622136023</v>
      </c>
      <c r="G1964" s="4" cm="1">
        <f t="array" aca="1" ref="G1964" ca="1">_FV(STable[[#This Row],[Security Name]],"Price")</f>
        <v>10.61</v>
      </c>
      <c r="H1964" s="1" cm="1">
        <f t="array" aca="1" ref="H1964" ca="1">IFERROR(_FV(STable[[#This Row],[Security Name]],"Change (%)",TRUE),0)</f>
        <v>3.6132999999999998E-2</v>
      </c>
      <c r="I1964" s="17" cm="1">
        <f t="array" aca="1" ref="I1964" ca="1">IFERROR(_FV(STable[[#This Row],[Security Name]],"P/E",TRUE),0)</f>
        <v>33.1355</v>
      </c>
      <c r="J1964" s="17" cm="1">
        <f t="array" aca="1" ref="J1964" ca="1">IFERROR(_FV(STable[[#This Row],[Security Name]],"Beta"),0)</f>
        <v>1.5706</v>
      </c>
    </row>
    <row r="1965" spans="1:10" x14ac:dyDescent="0.3">
      <c r="A1965" t="s">
        <v>1631</v>
      </c>
      <c r="B1965" t="e" vm="1964">
        <v>#VALUE!</v>
      </c>
      <c r="C1965" t="s">
        <v>3609</v>
      </c>
      <c r="D1965" t="s">
        <v>4211</v>
      </c>
      <c r="E1965">
        <v>7370</v>
      </c>
      <c r="F1965" cm="1">
        <f t="array" aca="1" ref="F1965" ca="1">IFERROR(_FV(STable[[#This Row],[Security Name]],"Market cap",TRUE),_FV(STable[[#This Row],[Security Name]],"Volume average",TRUE)*STable[[#This Row],[Price]])</f>
        <v>575393989</v>
      </c>
      <c r="G1965" s="4" cm="1">
        <f t="array" aca="1" ref="G1965" ca="1">_FV(STable[[#This Row],[Security Name]],"Price")</f>
        <v>15.97</v>
      </c>
      <c r="H1965" s="1" cm="1">
        <f t="array" aca="1" ref="H1965" ca="1">IFERROR(_FV(STable[[#This Row],[Security Name]],"Change (%)",TRUE),0)</f>
        <v>-1.2979000000000001E-2</v>
      </c>
      <c r="I1965" s="17" cm="1">
        <f t="array" aca="1" ref="I1965" ca="1">IFERROR(_FV(STable[[#This Row],[Security Name]],"P/E",TRUE),0)</f>
        <v>6.0609999999999999</v>
      </c>
      <c r="J1965" s="17" cm="1">
        <f t="array" aca="1" ref="J1965" ca="1">IFERROR(_FV(STable[[#This Row],[Security Name]],"Beta"),0)</f>
        <v>0.65029999999999999</v>
      </c>
    </row>
    <row r="1966" spans="1:10" x14ac:dyDescent="0.3">
      <c r="A1966" t="s">
        <v>285</v>
      </c>
      <c r="B1966" t="e" vm="1965">
        <v>#VALUE!</v>
      </c>
      <c r="C1966" t="s">
        <v>3609</v>
      </c>
      <c r="D1966" t="s">
        <v>4211</v>
      </c>
      <c r="E1966">
        <v>7370</v>
      </c>
      <c r="F1966" cm="1">
        <f t="array" aca="1" ref="F1966" ca="1">IFERROR(_FV(STable[[#This Row],[Security Name]],"Market cap",TRUE),_FV(STable[[#This Row],[Security Name]],"Volume average",TRUE)*STable[[#This Row],[Price]])</f>
        <v>4128887555000</v>
      </c>
      <c r="G1966" s="4" cm="1">
        <f t="array" aca="1" ref="G1966" ca="1">_FV(STable[[#This Row],[Security Name]],"Price")</f>
        <v>341.315</v>
      </c>
      <c r="H1966" s="1" cm="1">
        <f t="array" aca="1" ref="H1966" ca="1">IFERROR(_FV(STable[[#This Row],[Security Name]],"Change (%)",TRUE),0)</f>
        <v>1.5758000000000001E-2</v>
      </c>
      <c r="I1966" s="17" cm="1">
        <f t="array" aca="1" ref="I1966" ca="1">IFERROR(_FV(STable[[#This Row],[Security Name]],"P/E",TRUE),0)</f>
        <v>31.574000000000002</v>
      </c>
      <c r="J1966" s="17" cm="1">
        <f t="array" aca="1" ref="J1966" ca="1">IFERROR(_FV(STable[[#This Row],[Security Name]],"Beta"),0)</f>
        <v>1.1433</v>
      </c>
    </row>
    <row r="1967" spans="1:10" x14ac:dyDescent="0.3">
      <c r="A1967" t="s">
        <v>2412</v>
      </c>
      <c r="B1967" t="e" vm="1966">
        <v>#VALUE!</v>
      </c>
      <c r="C1967" t="s">
        <v>3609</v>
      </c>
      <c r="D1967" t="s">
        <v>4211</v>
      </c>
      <c r="E1967">
        <v>7370</v>
      </c>
      <c r="F1967" cm="1">
        <f t="array" aca="1" ref="F1967" ca="1">IFERROR(_FV(STable[[#This Row],[Security Name]],"Market cap",TRUE),_FV(STable[[#This Row],[Security Name]],"Volume average",TRUE)*STable[[#This Row],[Price]])</f>
        <v>2448578332</v>
      </c>
      <c r="G1967" s="4" cm="1">
        <f t="array" aca="1" ref="G1967" ca="1">_FV(STable[[#This Row],[Security Name]],"Price")</f>
        <v>13.225</v>
      </c>
      <c r="H1967" s="1" cm="1">
        <f t="array" aca="1" ref="H1967" ca="1">IFERROR(_FV(STable[[#This Row],[Security Name]],"Change (%)",TRUE),0)</f>
        <v>2.2025000000000003E-2</v>
      </c>
      <c r="I1967" s="17" cm="1">
        <f t="array" aca="1" ref="I1967" ca="1">IFERROR(_FV(STable[[#This Row],[Security Name]],"P/E",TRUE),0)</f>
        <v>27.2119</v>
      </c>
      <c r="J1967" s="17" cm="1">
        <f t="array" aca="1" ref="J1967" ca="1">IFERROR(_FV(STable[[#This Row],[Security Name]],"Beta"),0)</f>
        <v>0.2432</v>
      </c>
    </row>
    <row r="1968" spans="1:10" x14ac:dyDescent="0.3">
      <c r="A1968" t="s">
        <v>1005</v>
      </c>
      <c r="B1968" t="e" vm="1967">
        <v>#VALUE!</v>
      </c>
      <c r="C1968" t="s">
        <v>3609</v>
      </c>
      <c r="D1968" t="s">
        <v>4211</v>
      </c>
      <c r="E1968">
        <v>7370</v>
      </c>
      <c r="F1968" cm="1">
        <f t="array" aca="1" ref="F1968" ca="1">IFERROR(_FV(STable[[#This Row],[Security Name]],"Market cap",TRUE),_FV(STable[[#This Row],[Security Name]],"Volume average",TRUE)*STable[[#This Row],[Price]])</f>
        <v>3393948274</v>
      </c>
      <c r="G1968" s="4" cm="1">
        <f t="array" aca="1" ref="G1968" ca="1">_FV(STable[[#This Row],[Security Name]],"Price")</f>
        <v>44.13</v>
      </c>
      <c r="H1968" s="1" cm="1">
        <f t="array" aca="1" ref="H1968" ca="1">IFERROR(_FV(STable[[#This Row],[Security Name]],"Change (%)",TRUE),0)</f>
        <v>1.4716E-2</v>
      </c>
      <c r="I1968" s="17" cm="1">
        <f t="array" aca="1" ref="I1968" ca="1">IFERROR(_FV(STable[[#This Row],[Security Name]],"P/E",TRUE),0)</f>
        <v>0</v>
      </c>
      <c r="J1968" s="17" cm="1">
        <f t="array" aca="1" ref="J1968" ca="1">IFERROR(_FV(STable[[#This Row],[Security Name]],"Beta"),0)</f>
        <v>1.0287999999999999</v>
      </c>
    </row>
    <row r="1969" spans="1:10" x14ac:dyDescent="0.3">
      <c r="A1969" t="s">
        <v>63</v>
      </c>
      <c r="B1969" t="e" vm="1968">
        <v>#VALUE!</v>
      </c>
      <c r="C1969" t="s">
        <v>3609</v>
      </c>
      <c r="D1969" t="s">
        <v>4211</v>
      </c>
      <c r="E1969">
        <v>7370</v>
      </c>
      <c r="F1969" cm="1">
        <f t="array" aca="1" ref="F1969" ca="1">IFERROR(_FV(STable[[#This Row],[Security Name]],"Market cap",TRUE),_FV(STable[[#This Row],[Security Name]],"Volume average",TRUE)*STable[[#This Row],[Price]])</f>
        <v>1730304407380</v>
      </c>
      <c r="G1969" s="4" cm="1">
        <f t="array" aca="1" ref="G1969" ca="1">_FV(STable[[#This Row],[Security Name]],"Price")</f>
        <v>684.03510000000006</v>
      </c>
      <c r="H1969" s="1" cm="1">
        <f t="array" aca="1" ref="H1969" ca="1">IFERROR(_FV(STable[[#This Row],[Security Name]],"Change (%)",TRUE),0)</f>
        <v>1.0586E-2</v>
      </c>
      <c r="I1969" s="17" cm="1">
        <f t="array" aca="1" ref="I1969" ca="1">IFERROR(_FV(STable[[#This Row],[Security Name]],"P/E",TRUE),0)</f>
        <v>23.401299999999999</v>
      </c>
      <c r="J1969" s="17" cm="1">
        <f t="array" aca="1" ref="J1969" ca="1">IFERROR(_FV(STable[[#This Row],[Security Name]],"Beta"),0)</f>
        <v>1.3424</v>
      </c>
    </row>
    <row r="1970" spans="1:10" x14ac:dyDescent="0.3">
      <c r="A1970" t="s">
        <v>2650</v>
      </c>
      <c r="B1970" t="e" vm="1969">
        <v>#VALUE!</v>
      </c>
      <c r="C1970" t="s">
        <v>3609</v>
      </c>
      <c r="D1970" t="s">
        <v>3961</v>
      </c>
      <c r="E1970">
        <v>7372</v>
      </c>
      <c r="F1970" cm="1">
        <f t="array" aca="1" ref="F1970" ca="1">IFERROR(_FV(STable[[#This Row],[Security Name]],"Market cap",TRUE),_FV(STable[[#This Row],[Security Name]],"Volume average",TRUE)*STable[[#This Row],[Price]])</f>
        <v>978244657</v>
      </c>
      <c r="G1970" s="4" cm="1">
        <f t="array" aca="1" ref="G1970" ca="1">_FV(STable[[#This Row],[Security Name]],"Price")</f>
        <v>6.4450000000000003</v>
      </c>
      <c r="H1970" s="1" cm="1">
        <f t="array" aca="1" ref="H1970" ca="1">IFERROR(_FV(STable[[#This Row],[Security Name]],"Change (%)",TRUE),0)</f>
        <v>3.1200000000000002E-2</v>
      </c>
      <c r="I1970" s="17" cm="1">
        <f t="array" aca="1" ref="I1970" ca="1">IFERROR(_FV(STable[[#This Row],[Security Name]],"P/E",TRUE),0)</f>
        <v>10.826499999999999</v>
      </c>
      <c r="J1970" s="17" cm="1">
        <f t="array" aca="1" ref="J1970" ca="1">IFERROR(_FV(STable[[#This Row],[Security Name]],"Beta"),0)</f>
        <v>0.45989999999999998</v>
      </c>
    </row>
    <row r="1971" spans="1:10" x14ac:dyDescent="0.3">
      <c r="A1971" t="s">
        <v>1466</v>
      </c>
      <c r="B1971" t="e" vm="1970">
        <v>#VALUE!</v>
      </c>
      <c r="C1971" t="s">
        <v>3609</v>
      </c>
      <c r="D1971" t="s">
        <v>4211</v>
      </c>
      <c r="E1971">
        <v>7370</v>
      </c>
      <c r="F1971" cm="1">
        <f t="array" aca="1" ref="F1971" ca="1">IFERROR(_FV(STable[[#This Row],[Security Name]],"Market cap",TRUE),_FV(STable[[#This Row],[Security Name]],"Volume average",TRUE)*STable[[#This Row],[Price]])</f>
        <v>8253063637</v>
      </c>
      <c r="G1971" s="4" cm="1">
        <f t="array" aca="1" ref="G1971" ca="1">_FV(STable[[#This Row],[Security Name]],"Price")</f>
        <v>35.475000000000001</v>
      </c>
      <c r="H1971" s="1" cm="1">
        <f t="array" aca="1" ref="H1971" ca="1">IFERROR(_FV(STable[[#This Row],[Security Name]],"Change (%)",TRUE),0)</f>
        <v>2.0863E-2</v>
      </c>
      <c r="I1971" s="17" cm="1">
        <f t="array" aca="1" ref="I1971" ca="1">IFERROR(_FV(STable[[#This Row],[Security Name]],"P/E",TRUE),0)</f>
        <v>14.8462</v>
      </c>
      <c r="J1971" s="17" cm="1">
        <f t="array" aca="1" ref="J1971" ca="1">IFERROR(_FV(STable[[#This Row],[Security Name]],"Beta"),0)</f>
        <v>1.3029999999999999</v>
      </c>
    </row>
    <row r="1972" spans="1:10" x14ac:dyDescent="0.3">
      <c r="A1972" t="s">
        <v>1178</v>
      </c>
      <c r="B1972" t="e" vm="1971">
        <v>#VALUE!</v>
      </c>
      <c r="C1972" t="s">
        <v>3609</v>
      </c>
      <c r="D1972" t="s">
        <v>4211</v>
      </c>
      <c r="E1972">
        <v>7370</v>
      </c>
      <c r="F1972" cm="1">
        <f t="array" aca="1" ref="F1972" ca="1">IFERROR(_FV(STable[[#This Row],[Security Name]],"Market cap",TRUE),_FV(STable[[#This Row],[Security Name]],"Volume average",TRUE)*STable[[#This Row],[Price]])</f>
        <v>11536183052</v>
      </c>
      <c r="G1972" s="4" cm="1">
        <f t="array" aca="1" ref="G1972" ca="1">_FV(STable[[#This Row],[Security Name]],"Price")</f>
        <v>20.035</v>
      </c>
      <c r="H1972" s="1" cm="1">
        <f t="array" aca="1" ref="H1972" ca="1">IFERROR(_FV(STable[[#This Row],[Security Name]],"Change (%)",TRUE),0)</f>
        <v>-4.2249999999999996E-3</v>
      </c>
      <c r="I1972" s="17" cm="1">
        <f t="array" aca="1" ref="I1972" ca="1">IFERROR(_FV(STable[[#This Row],[Security Name]],"P/E",TRUE),0)</f>
        <v>32.892800000000001</v>
      </c>
      <c r="J1972" s="17" cm="1">
        <f t="array" aca="1" ref="J1972" ca="1">IFERROR(_FV(STable[[#This Row],[Security Name]],"Beta"),0)</f>
        <v>0.95189999999999997</v>
      </c>
    </row>
    <row r="1973" spans="1:10" x14ac:dyDescent="0.3">
      <c r="A1973" t="s">
        <v>2552</v>
      </c>
      <c r="B1973" t="e" vm="1972">
        <v>#VALUE!</v>
      </c>
      <c r="C1973" t="s">
        <v>3609</v>
      </c>
      <c r="D1973" t="s">
        <v>4211</v>
      </c>
      <c r="E1973">
        <v>7370</v>
      </c>
      <c r="F1973" cm="1">
        <f t="array" aca="1" ref="F1973" ca="1">IFERROR(_FV(STable[[#This Row],[Security Name]],"Market cap",TRUE),_FV(STable[[#This Row],[Security Name]],"Volume average",TRUE)*STable[[#This Row],[Price]])</f>
        <v>2152046430</v>
      </c>
      <c r="G1973" s="4" cm="1">
        <f t="array" aca="1" ref="G1973" ca="1">_FV(STable[[#This Row],[Security Name]],"Price")</f>
        <v>6.34</v>
      </c>
      <c r="H1973" s="1" cm="1">
        <f t="array" aca="1" ref="H1973" ca="1">IFERROR(_FV(STable[[#This Row],[Security Name]],"Change (%)",TRUE),0)</f>
        <v>-7.8250000000000004E-3</v>
      </c>
      <c r="I1973" s="17" cm="1">
        <f t="array" aca="1" ref="I1973" ca="1">IFERROR(_FV(STable[[#This Row],[Security Name]],"P/E",TRUE),0)</f>
        <v>0</v>
      </c>
      <c r="J1973" s="17" cm="1">
        <f t="array" aca="1" ref="J1973" ca="1">IFERROR(_FV(STable[[#This Row],[Security Name]],"Beta"),0)</f>
        <v>0.83040000000000003</v>
      </c>
    </row>
    <row r="1974" spans="1:10" x14ac:dyDescent="0.3">
      <c r="A1974" t="s">
        <v>1988</v>
      </c>
      <c r="B1974" t="e" vm="1973">
        <v>#VALUE!</v>
      </c>
      <c r="C1974" t="s">
        <v>3609</v>
      </c>
      <c r="D1974" t="s">
        <v>4211</v>
      </c>
      <c r="E1974">
        <v>7370</v>
      </c>
      <c r="F1974" cm="1">
        <f t="array" aca="1" ref="F1974" ca="1">IFERROR(_FV(STable[[#This Row],[Security Name]],"Market cap",TRUE),_FV(STable[[#This Row],[Security Name]],"Volume average",TRUE)*STable[[#This Row],[Price]])</f>
        <v>10175935800</v>
      </c>
      <c r="G1974" s="4" cm="1">
        <f t="array" aca="1" ref="G1974" ca="1">_FV(STable[[#This Row],[Security Name]],"Price")</f>
        <v>6.0250000000000004</v>
      </c>
      <c r="H1974" s="1" cm="1">
        <f t="array" aca="1" ref="H1974" ca="1">IFERROR(_FV(STable[[#This Row],[Security Name]],"Change (%)",TRUE),0)</f>
        <v>8.3059999999999991E-4</v>
      </c>
      <c r="I1974" s="17" cm="1">
        <f t="array" ref="I1974">IFERROR(_FV(STable[[#This Row],[Security Name]],"P/E",TRUE),0)</f>
        <v>0</v>
      </c>
      <c r="J1974" s="17" cm="1">
        <f t="array" aca="1" ref="J1974" ca="1">IFERROR(_FV(STable[[#This Row],[Security Name]],"Beta"),0)</f>
        <v>1.0113000000000001</v>
      </c>
    </row>
    <row r="1975" spans="1:10" x14ac:dyDescent="0.3">
      <c r="A1975" t="s">
        <v>1194</v>
      </c>
      <c r="B1975" t="e" vm="1974">
        <v>#VALUE!</v>
      </c>
      <c r="C1975" t="s">
        <v>3609</v>
      </c>
      <c r="D1975" t="s">
        <v>3628</v>
      </c>
      <c r="E1975">
        <v>7374</v>
      </c>
      <c r="F1975" cm="1">
        <f t="array" aca="1" ref="F1975" ca="1">IFERROR(_FV(STable[[#This Row],[Security Name]],"Market cap",TRUE),_FV(STable[[#This Row],[Security Name]],"Volume average",TRUE)*STable[[#This Row],[Price]])</f>
        <v>628111072</v>
      </c>
      <c r="G1975" s="4" cm="1">
        <f t="array" aca="1" ref="G1975" ca="1">_FV(STable[[#This Row],[Security Name]],"Price")</f>
        <v>17.670000000000002</v>
      </c>
      <c r="H1975" s="1" cm="1">
        <f t="array" aca="1" ref="H1975" ca="1">IFERROR(_FV(STable[[#This Row],[Security Name]],"Change (%)",TRUE),0)</f>
        <v>-1.3951E-2</v>
      </c>
      <c r="I1975" s="17" cm="1">
        <f t="array" aca="1" ref="I1975" ca="1">IFERROR(_FV(STable[[#This Row],[Security Name]],"P/E",TRUE),0)</f>
        <v>13.9994</v>
      </c>
      <c r="J1975" s="17" cm="1">
        <f t="array" aca="1" ref="J1975" ca="1">IFERROR(_FV(STable[[#This Row],[Security Name]],"Beta"),0)</f>
        <v>1.2131000000000001</v>
      </c>
    </row>
    <row r="1976" spans="1:10" x14ac:dyDescent="0.3">
      <c r="A1976" t="s">
        <v>2581</v>
      </c>
      <c r="B1976" t="e" vm="1975">
        <v>#VALUE!</v>
      </c>
      <c r="C1976" t="s">
        <v>3609</v>
      </c>
      <c r="D1976" t="s">
        <v>3961</v>
      </c>
      <c r="E1976">
        <v>7372</v>
      </c>
      <c r="F1976" cm="1">
        <f t="array" aca="1" ref="F1976" ca="1">IFERROR(_FV(STable[[#This Row],[Security Name]],"Market cap",TRUE),_FV(STable[[#This Row],[Security Name]],"Volume average",TRUE)*STable[[#This Row],[Price]])</f>
        <v>724983549</v>
      </c>
      <c r="G1976" s="4" cm="1">
        <f t="array" aca="1" ref="G1976" ca="1">_FV(STable[[#This Row],[Security Name]],"Price")</f>
        <v>4.1900000000000004</v>
      </c>
      <c r="H1976" s="1" cm="1">
        <f t="array" aca="1" ref="H1976" ca="1">IFERROR(_FV(STable[[#This Row],[Security Name]],"Change (%)",TRUE),0)</f>
        <v>1.9465E-2</v>
      </c>
      <c r="I1976" s="17" cm="1">
        <f t="array" aca="1" ref="I1976" ca="1">IFERROR(_FV(STable[[#This Row],[Security Name]],"P/E",TRUE),0)</f>
        <v>38.299799999999998</v>
      </c>
      <c r="J1976" s="17" cm="1">
        <f t="array" aca="1" ref="J1976" ca="1">IFERROR(_FV(STable[[#This Row],[Security Name]],"Beta"),0)</f>
        <v>1.1478999999999999</v>
      </c>
    </row>
    <row r="1977" spans="1:10" x14ac:dyDescent="0.3">
      <c r="A1977" t="s">
        <v>2416</v>
      </c>
      <c r="B1977" t="e" vm="1976">
        <v>#VALUE!</v>
      </c>
      <c r="C1977" t="s">
        <v>3609</v>
      </c>
      <c r="D1977" t="s">
        <v>4211</v>
      </c>
      <c r="E1977">
        <v>7370</v>
      </c>
      <c r="F1977" cm="1">
        <f t="array" aca="1" ref="F1977" ca="1">IFERROR(_FV(STable[[#This Row],[Security Name]],"Market cap",TRUE),_FV(STable[[#This Row],[Security Name]],"Volume average",TRUE)*STable[[#This Row],[Price]])</f>
        <v>2144621624</v>
      </c>
      <c r="G1977" s="4" cm="1">
        <f t="array" aca="1" ref="G1977" ca="1">_FV(STable[[#This Row],[Security Name]],"Price")</f>
        <v>8.8149999999999995</v>
      </c>
      <c r="H1977" s="1" cm="1">
        <f t="array" aca="1" ref="H1977" ca="1">IFERROR(_FV(STable[[#This Row],[Security Name]],"Change (%)",TRUE),0)</f>
        <v>1.7898000000000001E-2</v>
      </c>
      <c r="I1977" s="17" cm="1">
        <f t="array" aca="1" ref="I1977" ca="1">IFERROR(_FV(STable[[#This Row],[Security Name]],"P/E",TRUE),0)</f>
        <v>5.0762999999999998</v>
      </c>
      <c r="J1977" s="17" cm="1">
        <f t="array" aca="1" ref="J1977" ca="1">IFERROR(_FV(STable[[#This Row],[Security Name]],"Beta"),0)</f>
        <v>0.24490000000000001</v>
      </c>
    </row>
    <row r="1978" spans="1:10" x14ac:dyDescent="0.3">
      <c r="A1978" t="s">
        <v>968</v>
      </c>
      <c r="B1978" t="e" vm="1977">
        <v>#VALUE!</v>
      </c>
      <c r="C1978" t="s">
        <v>3609</v>
      </c>
      <c r="D1978" t="s">
        <v>4234</v>
      </c>
      <c r="E1978">
        <v>4822</v>
      </c>
      <c r="F1978" cm="1">
        <f t="array" aca="1" ref="F1978" ca="1">IFERROR(_FV(STable[[#This Row],[Security Name]],"Market cap",TRUE),_FV(STable[[#This Row],[Security Name]],"Volume average",TRUE)*STable[[#This Row],[Price]])</f>
        <v>1054700864</v>
      </c>
      <c r="G1978" s="4" cm="1">
        <f t="array" aca="1" ref="G1978" ca="1">_FV(STable[[#This Row],[Security Name]],"Price")</f>
        <v>47.32</v>
      </c>
      <c r="H1978" s="1" cm="1">
        <f t="array" aca="1" ref="H1978" ca="1">IFERROR(_FV(STable[[#This Row],[Security Name]],"Change (%)",TRUE),0)</f>
        <v>1.4796999999999999E-2</v>
      </c>
      <c r="I1978" s="17" cm="1">
        <f t="array" aca="1" ref="I1978" ca="1">IFERROR(_FV(STable[[#This Row],[Security Name]],"P/E",TRUE),0)</f>
        <v>41.069299999999998</v>
      </c>
      <c r="J1978" s="17" cm="1">
        <f t="array" aca="1" ref="J1978" ca="1">IFERROR(_FV(STable[[#This Row],[Security Name]],"Beta"),0)</f>
        <v>1.1761999999999999</v>
      </c>
    </row>
    <row r="1979" spans="1:10" x14ac:dyDescent="0.3">
      <c r="A1979" t="s">
        <v>2376</v>
      </c>
      <c r="B1979" t="e" vm="1978">
        <v>#VALUE!</v>
      </c>
      <c r="C1979" t="s">
        <v>3609</v>
      </c>
      <c r="D1979" t="s">
        <v>4211</v>
      </c>
      <c r="E1979">
        <v>7370</v>
      </c>
      <c r="F1979" cm="1">
        <f t="array" aca="1" ref="F1979" ca="1">IFERROR(_FV(STable[[#This Row],[Security Name]],"Market cap",TRUE),_FV(STable[[#This Row],[Security Name]],"Volume average",TRUE)*STable[[#This Row],[Price]])</f>
        <v>228338165</v>
      </c>
      <c r="G1979" s="4" cm="1">
        <f t="array" aca="1" ref="G1979" ca="1">_FV(STable[[#This Row],[Security Name]],"Price")</f>
        <v>2.7050000000000001</v>
      </c>
      <c r="H1979" s="1" cm="1">
        <f t="array" aca="1" ref="H1979" ca="1">IFERROR(_FV(STable[[#This Row],[Security Name]],"Change (%)",TRUE),0)</f>
        <v>-5.5149999999999999E-3</v>
      </c>
      <c r="I1979" s="17" cm="1">
        <f t="array" aca="1" ref="I1979" ca="1">IFERROR(_FV(STable[[#This Row],[Security Name]],"P/E",TRUE),0)</f>
        <v>0</v>
      </c>
      <c r="J1979" s="17" cm="1">
        <f t="array" aca="1" ref="J1979" ca="1">IFERROR(_FV(STable[[#This Row],[Security Name]],"Beta"),0)</f>
        <v>1.3243</v>
      </c>
    </row>
    <row r="1980" spans="1:10" x14ac:dyDescent="0.3">
      <c r="A1980" t="s">
        <v>2560</v>
      </c>
      <c r="B1980" t="e" vm="1979">
        <v>#VALUE!</v>
      </c>
      <c r="C1980" t="s">
        <v>3609</v>
      </c>
      <c r="D1980" t="s">
        <v>3961</v>
      </c>
      <c r="E1980">
        <v>7372</v>
      </c>
      <c r="F1980" cm="1">
        <f t="array" aca="1" ref="F1980" ca="1">IFERROR(_FV(STable[[#This Row],[Security Name]],"Market cap",TRUE),_FV(STable[[#This Row],[Security Name]],"Volume average",TRUE)*STable[[#This Row],[Price]])</f>
        <v>243659803</v>
      </c>
      <c r="G1980" s="4" cm="1">
        <f t="array" aca="1" ref="G1980" ca="1">_FV(STable[[#This Row],[Security Name]],"Price")</f>
        <v>4.0599999999999996</v>
      </c>
      <c r="H1980" s="1" cm="1">
        <f t="array" aca="1" ref="H1980" ca="1">IFERROR(_FV(STable[[#This Row],[Security Name]],"Change (%)",TRUE),0)</f>
        <v>1.4999999999999999E-2</v>
      </c>
      <c r="I1980" s="17" cm="1">
        <f t="array" aca="1" ref="I1980" ca="1">IFERROR(_FV(STable[[#This Row],[Security Name]],"P/E",TRUE),0)</f>
        <v>0</v>
      </c>
      <c r="J1980" s="17" cm="1">
        <f t="array" aca="1" ref="J1980" ca="1">IFERROR(_FV(STable[[#This Row],[Security Name]],"Beta"),0)</f>
        <v>1.3514999999999999</v>
      </c>
    </row>
    <row r="1981" spans="1:10" x14ac:dyDescent="0.3">
      <c r="A1981" t="s">
        <v>1293</v>
      </c>
      <c r="B1981" t="e" vm="1980">
        <v>#VALUE!</v>
      </c>
      <c r="C1981" t="s">
        <v>3609</v>
      </c>
      <c r="D1981" t="s">
        <v>4211</v>
      </c>
      <c r="E1981">
        <v>7370</v>
      </c>
      <c r="F1981" cm="1">
        <f t="array" aca="1" ref="F1981" ca="1">IFERROR(_FV(STable[[#This Row],[Security Name]],"Market cap",TRUE),_FV(STable[[#This Row],[Security Name]],"Volume average",TRUE)*STable[[#This Row],[Price]])</f>
        <v>8864900602</v>
      </c>
      <c r="G1981" s="4" cm="1">
        <f t="array" aca="1" ref="G1981" ca="1">_FV(STable[[#This Row],[Security Name]],"Price")</f>
        <v>85.325000000000003</v>
      </c>
      <c r="H1981" s="1" cm="1">
        <f t="array" aca="1" ref="H1981" ca="1">IFERROR(_FV(STable[[#This Row],[Security Name]],"Change (%)",TRUE),0)</f>
        <v>-3.5112999999999998E-2</v>
      </c>
      <c r="I1981" s="17" cm="1">
        <f t="array" aca="1" ref="I1981" ca="1">IFERROR(_FV(STable[[#This Row],[Security Name]],"P/E",TRUE),0)</f>
        <v>34.533299999999997</v>
      </c>
      <c r="J1981" s="17" cm="1">
        <f t="array" aca="1" ref="J1981" ca="1">IFERROR(_FV(STable[[#This Row],[Security Name]],"Beta"),0)</f>
        <v>1.3979999999999999</v>
      </c>
    </row>
    <row r="1982" spans="1:10" x14ac:dyDescent="0.3">
      <c r="A1982" t="s">
        <v>2471</v>
      </c>
      <c r="B1982" t="e" vm="1981">
        <v>#VALUE!</v>
      </c>
      <c r="C1982" t="s">
        <v>3609</v>
      </c>
      <c r="D1982" t="s">
        <v>3961</v>
      </c>
      <c r="E1982">
        <v>7372</v>
      </c>
      <c r="F1982" cm="1">
        <f t="array" aca="1" ref="F1982" ca="1">IFERROR(_FV(STable[[#This Row],[Security Name]],"Market cap",TRUE),_FV(STable[[#This Row],[Security Name]],"Volume average",TRUE)*STable[[#This Row],[Price]])</f>
        <v>1390914000</v>
      </c>
      <c r="G1982" s="4" cm="1">
        <f t="array" aca="1" ref="G1982" ca="1">_FV(STable[[#This Row],[Security Name]],"Price")</f>
        <v>24.43</v>
      </c>
      <c r="H1982" s="1" cm="1">
        <f t="array" aca="1" ref="H1982" ca="1">IFERROR(_FV(STable[[#This Row],[Security Name]],"Change (%)",TRUE),0)</f>
        <v>-1.8086999999999999E-2</v>
      </c>
      <c r="I1982" s="17" cm="1">
        <f t="array" aca="1" ref="I1982" ca="1">IFERROR(_FV(STable[[#This Row],[Security Name]],"P/E",TRUE),0)</f>
        <v>0</v>
      </c>
      <c r="J1982" s="17" cm="1">
        <f t="array" aca="1" ref="J1982" ca="1">IFERROR(_FV(STable[[#This Row],[Security Name]],"Beta"),0)</f>
        <v>0.53249999999999997</v>
      </c>
    </row>
    <row r="1983" spans="1:10" x14ac:dyDescent="0.3">
      <c r="A1983" t="s">
        <v>404</v>
      </c>
      <c r="B1983" t="e" vm="1982">
        <v>#VALUE!</v>
      </c>
      <c r="C1983" t="s">
        <v>3609</v>
      </c>
      <c r="D1983" t="s">
        <v>3684</v>
      </c>
      <c r="E1983">
        <v>7373</v>
      </c>
      <c r="F1983" cm="1">
        <f t="array" aca="1" ref="F1983" ca="1">IFERROR(_FV(STable[[#This Row],[Security Name]],"Market cap",TRUE),_FV(STable[[#This Row],[Security Name]],"Volume average",TRUE)*STable[[#This Row],[Price]])</f>
        <v>11395107845</v>
      </c>
      <c r="G1983" s="4" cm="1">
        <f t="array" aca="1" ref="G1983" ca="1">_FV(STable[[#This Row],[Security Name]],"Price")</f>
        <v>85.45</v>
      </c>
      <c r="H1983" s="1" cm="1">
        <f t="array" aca="1" ref="H1983" ca="1">IFERROR(_FV(STable[[#This Row],[Security Name]],"Change (%)",TRUE),0)</f>
        <v>1.4123000000000002E-2</v>
      </c>
      <c r="I1983" s="17" cm="1">
        <f t="array" aca="1" ref="I1983" ca="1">IFERROR(_FV(STable[[#This Row],[Security Name]],"P/E",TRUE),0)</f>
        <v>13.708600000000001</v>
      </c>
      <c r="J1983" s="17" cm="1">
        <f t="array" aca="1" ref="J1983" ca="1">IFERROR(_FV(STable[[#This Row],[Security Name]],"Beta"),0)</f>
        <v>0.91949999999999998</v>
      </c>
    </row>
    <row r="1984" spans="1:10" x14ac:dyDescent="0.3">
      <c r="A1984" t="s">
        <v>2400</v>
      </c>
      <c r="B1984" t="e" vm="1983">
        <v>#VALUE!</v>
      </c>
      <c r="C1984" t="s">
        <v>3609</v>
      </c>
      <c r="D1984" t="s">
        <v>4211</v>
      </c>
      <c r="E1984">
        <v>7370</v>
      </c>
      <c r="F1984" cm="1">
        <f t="array" aca="1" ref="F1984" ca="1">IFERROR(_FV(STable[[#This Row],[Security Name]],"Market cap",TRUE),_FV(STable[[#This Row],[Security Name]],"Volume average",TRUE)*STable[[#This Row],[Price]])</f>
        <v>8689572720</v>
      </c>
      <c r="G1984" s="4" cm="1">
        <f t="array" aca="1" ref="G1984" ca="1">_FV(STable[[#This Row],[Security Name]],"Price")</f>
        <v>44.7</v>
      </c>
      <c r="H1984" s="1" cm="1">
        <f t="array" aca="1" ref="H1984" ca="1">IFERROR(_FV(STable[[#This Row],[Security Name]],"Change (%)",TRUE),0)</f>
        <v>4.0260999999999998E-2</v>
      </c>
      <c r="I1984" s="17" cm="1">
        <f t="array" aca="1" ref="I1984" ca="1">IFERROR(_FV(STable[[#This Row],[Security Name]],"P/E",TRUE),0)</f>
        <v>56.776299999999999</v>
      </c>
      <c r="J1984" s="17" cm="1">
        <f t="array" aca="1" ref="J1984" ca="1">IFERROR(_FV(STable[[#This Row],[Security Name]],"Beta"),0)</f>
        <v>0.47260000000000002</v>
      </c>
    </row>
    <row r="1985" spans="1:10" x14ac:dyDescent="0.3">
      <c r="A1985" t="s">
        <v>99</v>
      </c>
      <c r="B1985" t="e" vm="1984">
        <v>#VALUE!</v>
      </c>
      <c r="C1985" t="s">
        <v>3609</v>
      </c>
      <c r="D1985" t="s">
        <v>3961</v>
      </c>
      <c r="E1985">
        <v>7372</v>
      </c>
      <c r="F1985" cm="1">
        <f t="array" aca="1" ref="F1985" ca="1">IFERROR(_FV(STable[[#This Row],[Security Name]],"Market cap",TRUE),_FV(STable[[#This Row],[Security Name]],"Volume average",TRUE)*STable[[#This Row],[Price]])</f>
        <v>21080927719</v>
      </c>
      <c r="G1985" s="4" cm="1">
        <f t="array" aca="1" ref="G1985" ca="1">_FV(STable[[#This Row],[Security Name]],"Price")</f>
        <v>262.3</v>
      </c>
      <c r="H1985" s="1" cm="1">
        <f t="array" aca="1" ref="H1985" ca="1">IFERROR(_FV(STable[[#This Row],[Security Name]],"Change (%)",TRUE),0)</f>
        <v>4.4436999999999997E-2</v>
      </c>
      <c r="I1985" s="17" cm="1">
        <f t="array" aca="1" ref="I1985" ca="1">IFERROR(_FV(STable[[#This Row],[Security Name]],"P/E",TRUE),0)</f>
        <v>0</v>
      </c>
      <c r="J1985" s="17" cm="1">
        <f t="array" aca="1" ref="J1985" ca="1">IFERROR(_FV(STable[[#This Row],[Security Name]],"Beta"),0)</f>
        <v>1.5365</v>
      </c>
    </row>
    <row r="1986" spans="1:10" x14ac:dyDescent="0.3">
      <c r="A1986" t="s">
        <v>580</v>
      </c>
      <c r="B1986" t="e" vm="1985">
        <v>#VALUE!</v>
      </c>
      <c r="C1986" t="s">
        <v>3609</v>
      </c>
      <c r="D1986" t="s">
        <v>3961</v>
      </c>
      <c r="E1986">
        <v>7372</v>
      </c>
      <c r="F1986" cm="1">
        <f t="array" aca="1" ref="F1986" ca="1">IFERROR(_FV(STable[[#This Row],[Security Name]],"Market cap",TRUE),_FV(STable[[#This Row],[Security Name]],"Volume average",TRUE)*STable[[#This Row],[Price]])</f>
        <v>12811990597</v>
      </c>
      <c r="G1986" s="4" cm="1">
        <f t="array" aca="1" ref="G1986" ca="1">_FV(STable[[#This Row],[Security Name]],"Price")</f>
        <v>72.430000000000007</v>
      </c>
      <c r="H1986" s="1" cm="1">
        <f t="array" aca="1" ref="H1986" ca="1">IFERROR(_FV(STable[[#This Row],[Security Name]],"Change (%)",TRUE),0)</f>
        <v>5.8330000000000005E-3</v>
      </c>
      <c r="I1986" s="17" cm="1">
        <f t="array" aca="1" ref="I1986" ca="1">IFERROR(_FV(STable[[#This Row],[Security Name]],"P/E",TRUE),0)</f>
        <v>55.290100000000002</v>
      </c>
      <c r="J1986" s="17" cm="1">
        <f t="array" aca="1" ref="J1986" ca="1">IFERROR(_FV(STable[[#This Row],[Security Name]],"Beta"),0)</f>
        <v>0.61229999999999996</v>
      </c>
    </row>
    <row r="1987" spans="1:10" x14ac:dyDescent="0.3">
      <c r="A1987" t="s">
        <v>951</v>
      </c>
      <c r="B1987" t="e" vm="1986">
        <v>#VALUE!</v>
      </c>
      <c r="C1987" t="s">
        <v>3609</v>
      </c>
      <c r="D1987" t="s">
        <v>3961</v>
      </c>
      <c r="E1987">
        <v>7372</v>
      </c>
      <c r="F1987" cm="1">
        <f t="array" aca="1" ref="F1987" ca="1">IFERROR(_FV(STable[[#This Row],[Security Name]],"Market cap",TRUE),_FV(STable[[#This Row],[Security Name]],"Volume average",TRUE)*STable[[#This Row],[Price]])</f>
        <v>171275418185</v>
      </c>
      <c r="G1987" s="4" cm="1">
        <f t="array" aca="1" ref="G1987" ca="1">_FV(STable[[#This Row],[Security Name]],"Price")</f>
        <v>131.33500000000001</v>
      </c>
      <c r="H1987" s="1" cm="1">
        <f t="array" aca="1" ref="H1987" ca="1">IFERROR(_FV(STable[[#This Row],[Security Name]],"Change (%)",TRUE),0)</f>
        <v>3.4623000000000001E-2</v>
      </c>
      <c r="I1987" s="17" cm="1">
        <f t="array" aca="1" ref="I1987" ca="1">IFERROR(_FV(STable[[#This Row],[Security Name]],"P/E",TRUE),0)</f>
        <v>140.66079999999999</v>
      </c>
      <c r="J1987" s="17" cm="1">
        <f t="array" aca="1" ref="J1987" ca="1">IFERROR(_FV(STable[[#This Row],[Security Name]],"Beta"),0)</f>
        <v>2.7652000000000001</v>
      </c>
    </row>
    <row r="1988" spans="1:10" x14ac:dyDescent="0.3">
      <c r="A1988" t="s">
        <v>323</v>
      </c>
      <c r="B1988" t="e" vm="1987">
        <v>#VALUE!</v>
      </c>
      <c r="C1988" t="s">
        <v>3609</v>
      </c>
      <c r="D1988" t="s">
        <v>3961</v>
      </c>
      <c r="E1988">
        <v>7372</v>
      </c>
      <c r="F1988" cm="1">
        <f t="array" aca="1" ref="F1988" ca="1">IFERROR(_FV(STable[[#This Row],[Security Name]],"Market cap",TRUE),_FV(STable[[#This Row],[Security Name]],"Volume average",TRUE)*STable[[#This Row],[Price]])</f>
        <v>49860311000</v>
      </c>
      <c r="G1988" s="4" cm="1">
        <f t="array" aca="1" ref="G1988" ca="1">_FV(STable[[#This Row],[Security Name]],"Price")</f>
        <v>144.22999999999999</v>
      </c>
      <c r="H1988" s="1" cm="1">
        <f t="array" aca="1" ref="H1988" ca="1">IFERROR(_FV(STable[[#This Row],[Security Name]],"Change (%)",TRUE),0)</f>
        <v>4.7369999999999999E-3</v>
      </c>
      <c r="I1988" s="17" cm="1">
        <f t="array" aca="1" ref="I1988" ca="1">IFERROR(_FV(STable[[#This Row],[Security Name]],"P/E",TRUE),0)</f>
        <v>0</v>
      </c>
      <c r="J1988" s="17" cm="1">
        <f t="array" aca="1" ref="J1988" ca="1">IFERROR(_FV(STable[[#This Row],[Security Name]],"Beta"),0)</f>
        <v>1.1658999999999999</v>
      </c>
    </row>
    <row r="1989" spans="1:10" x14ac:dyDescent="0.3">
      <c r="A1989" t="s">
        <v>297</v>
      </c>
      <c r="B1989" t="e" vm="1988">
        <v>#VALUE!</v>
      </c>
      <c r="C1989" t="s">
        <v>3609</v>
      </c>
      <c r="D1989" t="s">
        <v>3881</v>
      </c>
      <c r="E1989">
        <v>7371</v>
      </c>
      <c r="F1989" cm="1">
        <f t="array" aca="1" ref="F1989" ca="1">IFERROR(_FV(STable[[#This Row],[Security Name]],"Market cap",TRUE),_FV(STable[[#This Row],[Security Name]],"Volume average",TRUE)*STable[[#This Row],[Price]])</f>
        <v>24966615697</v>
      </c>
      <c r="G1989" s="4" cm="1">
        <f t="array" aca="1" ref="G1989" ca="1">_FV(STable[[#This Row],[Security Name]],"Price")</f>
        <v>274.01</v>
      </c>
      <c r="H1989" s="1" cm="1">
        <f t="array" aca="1" ref="H1989" ca="1">IFERROR(_FV(STable[[#This Row],[Security Name]],"Change (%)",TRUE),0)</f>
        <v>5.8430000000000005E-4</v>
      </c>
      <c r="I1989" s="17" cm="1">
        <f t="array" aca="1" ref="I1989" ca="1">IFERROR(_FV(STable[[#This Row],[Security Name]],"P/E",TRUE),0)</f>
        <v>31.135000000000002</v>
      </c>
      <c r="J1989" s="17" cm="1">
        <f t="array" aca="1" ref="J1989" ca="1">IFERROR(_FV(STable[[#This Row],[Security Name]],"Beta"),0)</f>
        <v>0.70069999999999999</v>
      </c>
    </row>
    <row r="1990" spans="1:10" x14ac:dyDescent="0.3">
      <c r="A1990" t="s">
        <v>312</v>
      </c>
      <c r="B1990" t="e" vm="1989">
        <v>#VALUE!</v>
      </c>
      <c r="C1990" t="s">
        <v>3609</v>
      </c>
      <c r="D1990" t="s">
        <v>4211</v>
      </c>
      <c r="E1990">
        <v>7370</v>
      </c>
      <c r="F1990" cm="1">
        <f t="array" aca="1" ref="F1990" ca="1">IFERROR(_FV(STable[[#This Row],[Security Name]],"Market cap",TRUE),_FV(STable[[#This Row],[Security Name]],"Volume average",TRUE)*STable[[#This Row],[Price]])</f>
        <v>3706344808</v>
      </c>
      <c r="G1990" s="4" cm="1">
        <f t="array" aca="1" ref="G1990" ca="1">_FV(STable[[#This Row],[Security Name]],"Price")</f>
        <v>67.33</v>
      </c>
      <c r="H1990" s="1" cm="1">
        <f t="array" aca="1" ref="H1990" ca="1">IFERROR(_FV(STable[[#This Row],[Security Name]],"Change (%)",TRUE),0)</f>
        <v>-1.9942000000000001E-2</v>
      </c>
      <c r="I1990" s="17" cm="1">
        <f t="array" aca="1" ref="I1990" ca="1">IFERROR(_FV(STable[[#This Row],[Security Name]],"P/E",TRUE),0)</f>
        <v>85.923900000000003</v>
      </c>
      <c r="J1990" s="17" cm="1">
        <f t="array" aca="1" ref="J1990" ca="1">IFERROR(_FV(STable[[#This Row],[Security Name]],"Beta"),0)</f>
        <v>1.0397000000000001</v>
      </c>
    </row>
    <row r="1991" spans="1:10" x14ac:dyDescent="0.3">
      <c r="A1991" t="s">
        <v>2099</v>
      </c>
      <c r="B1991" t="e" vm="1990">
        <v>#VALUE!</v>
      </c>
      <c r="C1991" t="s">
        <v>3609</v>
      </c>
      <c r="D1991" t="s">
        <v>3684</v>
      </c>
      <c r="E1991">
        <v>7373</v>
      </c>
      <c r="F1991" cm="1">
        <f t="array" aca="1" ref="F1991" ca="1">IFERROR(_FV(STable[[#This Row],[Security Name]],"Market cap",TRUE),_FV(STable[[#This Row],[Security Name]],"Volume average",TRUE)*STable[[#This Row],[Price]])</f>
        <v>93083351</v>
      </c>
      <c r="G1991" s="4" cm="1">
        <f t="array" aca="1" ref="G1991" ca="1">_FV(STable[[#This Row],[Security Name]],"Price")</f>
        <v>9.39</v>
      </c>
      <c r="H1991" s="1" cm="1">
        <f t="array" aca="1" ref="H1991" ca="1">IFERROR(_FV(STable[[#This Row],[Security Name]],"Change (%)",TRUE),0)</f>
        <v>3.4140999999999998E-2</v>
      </c>
      <c r="I1991" s="17" cm="1">
        <f t="array" aca="1" ref="I1991" ca="1">IFERROR(_FV(STable[[#This Row],[Security Name]],"P/E",TRUE),0)</f>
        <v>0</v>
      </c>
      <c r="J1991" s="17" cm="1">
        <f t="array" aca="1" ref="J1991" ca="1">IFERROR(_FV(STable[[#This Row],[Security Name]],"Beta"),0)</f>
        <v>0.79879999999999995</v>
      </c>
    </row>
    <row r="1992" spans="1:10" x14ac:dyDescent="0.3">
      <c r="A1992" t="s">
        <v>840</v>
      </c>
      <c r="B1992" t="e" vm="1991">
        <v>#VALUE!</v>
      </c>
      <c r="C1992" t="s">
        <v>3609</v>
      </c>
      <c r="D1992" t="s">
        <v>3881</v>
      </c>
      <c r="E1992">
        <v>7371</v>
      </c>
      <c r="F1992" cm="1">
        <f t="array" aca="1" ref="F1992" ca="1">IFERROR(_FV(STable[[#This Row],[Security Name]],"Market cap",TRUE),_FV(STable[[#This Row],[Security Name]],"Volume average",TRUE)*STable[[#This Row],[Price]])</f>
        <v>29254362873</v>
      </c>
      <c r="G1992" s="4" cm="1">
        <f t="array" aca="1" ref="G1992" ca="1">_FV(STable[[#This Row],[Security Name]],"Price")</f>
        <v>61.17</v>
      </c>
      <c r="H1992" s="1" cm="1">
        <f t="array" aca="1" ref="H1992" ca="1">IFERROR(_FV(STable[[#This Row],[Security Name]],"Change (%)",TRUE),0)</f>
        <v>1.0572999999999999E-2</v>
      </c>
      <c r="I1992" s="17" cm="1">
        <f t="array" aca="1" ref="I1992" ca="1">IFERROR(_FV(STable[[#This Row],[Security Name]],"P/E",TRUE),0)</f>
        <v>11.4221</v>
      </c>
      <c r="J1992" s="17" cm="1">
        <f t="array" aca="1" ref="J1992" ca="1">IFERROR(_FV(STable[[#This Row],[Security Name]],"Beta"),0)</f>
        <v>0.93369999999999997</v>
      </c>
    </row>
    <row r="1993" spans="1:10" x14ac:dyDescent="0.3">
      <c r="A1993" t="s">
        <v>721</v>
      </c>
      <c r="B1993" t="e" vm="1992">
        <v>#VALUE!</v>
      </c>
      <c r="C1993" t="s">
        <v>3609</v>
      </c>
      <c r="D1993" t="s">
        <v>3881</v>
      </c>
      <c r="E1993">
        <v>7371</v>
      </c>
      <c r="F1993" cm="1">
        <f t="array" aca="1" ref="F1993" ca="1">IFERROR(_FV(STable[[#This Row],[Security Name]],"Market cap",TRUE),_FV(STable[[#This Row],[Security Name]],"Volume average",TRUE)*STable[[#This Row],[Price]])</f>
        <v>7245444705</v>
      </c>
      <c r="G1993" s="4" cm="1">
        <f t="array" aca="1" ref="G1993" ca="1">_FV(STable[[#This Row],[Security Name]],"Price")</f>
        <v>67.355000000000004</v>
      </c>
      <c r="H1993" s="1" cm="1">
        <f t="array" aca="1" ref="H1993" ca="1">IFERROR(_FV(STable[[#This Row],[Security Name]],"Change (%)",TRUE),0)</f>
        <v>1.2096000000000001E-2</v>
      </c>
      <c r="I1993" s="17" cm="1">
        <f t="array" aca="1" ref="I1993" ca="1">IFERROR(_FV(STable[[#This Row],[Security Name]],"P/E",TRUE),0)</f>
        <v>13.041399999999999</v>
      </c>
      <c r="J1993" s="17" cm="1">
        <f t="array" aca="1" ref="J1993" ca="1">IFERROR(_FV(STable[[#This Row],[Security Name]],"Beta"),0)</f>
        <v>0.43930000000000002</v>
      </c>
    </row>
    <row r="1994" spans="1:10" x14ac:dyDescent="0.3">
      <c r="A1994" t="s">
        <v>2010</v>
      </c>
      <c r="B1994" t="e" vm="1993">
        <v>#VALUE!</v>
      </c>
      <c r="C1994" t="s">
        <v>3609</v>
      </c>
      <c r="D1994" t="s">
        <v>3628</v>
      </c>
      <c r="E1994">
        <v>7374</v>
      </c>
      <c r="F1994" cm="1">
        <f t="array" aca="1" ref="F1994" ca="1">IFERROR(_FV(STable[[#This Row],[Security Name]],"Market cap",TRUE),_FV(STable[[#This Row],[Security Name]],"Volume average",TRUE)*STable[[#This Row],[Price]])</f>
        <v>2173776800</v>
      </c>
      <c r="G1994" s="4" cm="1">
        <f t="array" aca="1" ref="G1994" ca="1">_FV(STable[[#This Row],[Security Name]],"Price")</f>
        <v>12.805</v>
      </c>
      <c r="H1994" s="1" cm="1">
        <f t="array" aca="1" ref="H1994" ca="1">IFERROR(_FV(STable[[#This Row],[Security Name]],"Change (%)",TRUE),0)</f>
        <v>9.0620000000000006E-3</v>
      </c>
      <c r="I1994" s="17" cm="1">
        <f t="array" aca="1" ref="I1994" ca="1">IFERROR(_FV(STable[[#This Row],[Security Name]],"P/E",TRUE),0)</f>
        <v>5.5248999999999997</v>
      </c>
      <c r="J1994" s="17" cm="1">
        <f t="array" aca="1" ref="J1994" ca="1">IFERROR(_FV(STable[[#This Row],[Security Name]],"Beta"),0)</f>
        <v>0.96589999999999998</v>
      </c>
    </row>
    <row r="1995" spans="1:10" x14ac:dyDescent="0.3">
      <c r="A1995" t="s">
        <v>260</v>
      </c>
      <c r="B1995" t="e" vm="1994">
        <v>#VALUE!</v>
      </c>
      <c r="C1995" t="s">
        <v>3609</v>
      </c>
      <c r="D1995" t="s">
        <v>3881</v>
      </c>
      <c r="E1995">
        <v>7371</v>
      </c>
      <c r="F1995" cm="1">
        <f t="array" aca="1" ref="F1995" ca="1">IFERROR(_FV(STable[[#This Row],[Security Name]],"Market cap",TRUE),_FV(STable[[#This Row],[Security Name]],"Volume average",TRUE)*STable[[#This Row],[Price]])</f>
        <v>6857862931</v>
      </c>
      <c r="G1995" s="4" cm="1">
        <f t="array" aca="1" ref="G1995" ca="1">_FV(STable[[#This Row],[Security Name]],"Price")</f>
        <v>129.99</v>
      </c>
      <c r="H1995" s="1" cm="1">
        <f t="array" aca="1" ref="H1995" ca="1">IFERROR(_FV(STable[[#This Row],[Security Name]],"Change (%)",TRUE),0)</f>
        <v>2.5076999999999999E-2</v>
      </c>
      <c r="I1995" s="17" cm="1">
        <f t="array" aca="1" ref="I1995" ca="1">IFERROR(_FV(STable[[#This Row],[Security Name]],"P/E",TRUE),0)</f>
        <v>19.3141</v>
      </c>
      <c r="J1995" s="17" cm="1">
        <f t="array" aca="1" ref="J1995" ca="1">IFERROR(_FV(STable[[#This Row],[Security Name]],"Beta"),0)</f>
        <v>1.5939000000000001</v>
      </c>
    </row>
    <row r="1996" spans="1:10" x14ac:dyDescent="0.3">
      <c r="A1996" t="s">
        <v>713</v>
      </c>
      <c r="B1996" t="e" vm="1995">
        <v>#VALUE!</v>
      </c>
      <c r="C1996" t="s">
        <v>3609</v>
      </c>
      <c r="D1996" t="s">
        <v>3881</v>
      </c>
      <c r="E1996">
        <v>7371</v>
      </c>
      <c r="F1996" cm="1">
        <f t="array" aca="1" ref="F1996" ca="1">IFERROR(_FV(STable[[#This Row],[Security Name]],"Market cap",TRUE),_FV(STable[[#This Row],[Security Name]],"Volume average",TRUE)*STable[[#This Row],[Price]])</f>
        <v>2080643318</v>
      </c>
      <c r="G1996" s="4" cm="1">
        <f t="array" aca="1" ref="G1996" ca="1">_FV(STable[[#This Row],[Security Name]],"Price")</f>
        <v>135.69999999999999</v>
      </c>
      <c r="H1996" s="1" cm="1">
        <f t="array" aca="1" ref="H1996" ca="1">IFERROR(_FV(STable[[#This Row],[Security Name]],"Change (%)",TRUE),0)</f>
        <v>2.0301E-2</v>
      </c>
      <c r="I1996" s="17" cm="1">
        <f t="array" aca="1" ref="I1996" ca="1">IFERROR(_FV(STable[[#This Row],[Security Name]],"P/E",TRUE),0)</f>
        <v>27.301100000000002</v>
      </c>
      <c r="J1996" s="17" cm="1">
        <f t="array" aca="1" ref="J1996" ca="1">IFERROR(_FV(STable[[#This Row],[Security Name]],"Beta"),0)</f>
        <v>1.1760999999999999</v>
      </c>
    </row>
    <row r="1997" spans="1:10" x14ac:dyDescent="0.3">
      <c r="A1997" t="s">
        <v>2351</v>
      </c>
      <c r="B1997" t="e" vm="1996">
        <v>#VALUE!</v>
      </c>
      <c r="C1997" t="s">
        <v>3609</v>
      </c>
      <c r="D1997" t="s">
        <v>3961</v>
      </c>
      <c r="E1997">
        <v>7372</v>
      </c>
      <c r="F1997" cm="1">
        <f t="array" aca="1" ref="F1997" ca="1">IFERROR(_FV(STable[[#This Row],[Security Name]],"Market cap",TRUE),_FV(STable[[#This Row],[Security Name]],"Volume average",TRUE)*STable[[#This Row],[Price]])</f>
        <v>506574624</v>
      </c>
      <c r="G1997" s="4" cm="1">
        <f t="array" aca="1" ref="G1997" ca="1">_FV(STable[[#This Row],[Security Name]],"Price")</f>
        <v>5.9349999999999996</v>
      </c>
      <c r="H1997" s="1" cm="1">
        <f t="array" aca="1" ref="H1997" ca="1">IFERROR(_FV(STable[[#This Row],[Security Name]],"Change (%)",TRUE),0)</f>
        <v>-1.0832999999999999E-2</v>
      </c>
      <c r="I1997" s="17" cm="1">
        <f t="array" aca="1" ref="I1997" ca="1">IFERROR(_FV(STable[[#This Row],[Security Name]],"P/E",TRUE),0)</f>
        <v>53.276499999999999</v>
      </c>
      <c r="J1997" s="17" cm="1">
        <f t="array" aca="1" ref="J1997" ca="1">IFERROR(_FV(STable[[#This Row],[Security Name]],"Beta"),0)</f>
        <v>0.92169999999999996</v>
      </c>
    </row>
    <row r="1998" spans="1:10" x14ac:dyDescent="0.3">
      <c r="A1998" t="s">
        <v>304</v>
      </c>
      <c r="B1998" t="e" vm="1997">
        <v>#VALUE!</v>
      </c>
      <c r="C1998" t="s">
        <v>3609</v>
      </c>
      <c r="D1998" t="s">
        <v>4123</v>
      </c>
      <c r="E1998">
        <v>3570</v>
      </c>
      <c r="F1998" cm="1">
        <f t="array" aca="1" ref="F1998" ca="1">IFERROR(_FV(STable[[#This Row],[Security Name]],"Market cap",TRUE),_FV(STable[[#This Row],[Security Name]],"Volume average",TRUE)*STable[[#This Row],[Price]])</f>
        <v>236586346196</v>
      </c>
      <c r="G1998" s="4" cm="1">
        <f t="array" aca="1" ref="G1998" ca="1">_FV(STable[[#This Row],[Security Name]],"Price")</f>
        <v>252.215</v>
      </c>
      <c r="H1998" s="1" cm="1">
        <f t="array" aca="1" ref="H1998" ca="1">IFERROR(_FV(STable[[#This Row],[Security Name]],"Change (%)",TRUE),0)</f>
        <v>4.8409999999999998E-3</v>
      </c>
      <c r="I1998" s="17" cm="1">
        <f t="array" aca="1" ref="I1998" ca="1">IFERROR(_FV(STable[[#This Row],[Security Name]],"P/E",TRUE),0)</f>
        <v>20.438700000000001</v>
      </c>
      <c r="J1998" s="17" cm="1">
        <f t="array" aca="1" ref="J1998" ca="1">IFERROR(_FV(STable[[#This Row],[Security Name]],"Beta"),0)</f>
        <v>0.65600000000000003</v>
      </c>
    </row>
    <row r="1999" spans="1:10" x14ac:dyDescent="0.3">
      <c r="A1999" t="s">
        <v>1542</v>
      </c>
      <c r="B1999" t="e" vm="1998">
        <v>#VALUE!</v>
      </c>
      <c r="C1999" t="s">
        <v>3609</v>
      </c>
      <c r="D1999" t="s">
        <v>3684</v>
      </c>
      <c r="E1999">
        <v>7373</v>
      </c>
      <c r="F1999" cm="1">
        <f t="array" aca="1" ref="F1999" ca="1">IFERROR(_FV(STable[[#This Row],[Security Name]],"Market cap",TRUE),_FV(STable[[#This Row],[Security Name]],"Volume average",TRUE)*STable[[#This Row],[Price]])</f>
        <v>5368975407</v>
      </c>
      <c r="G1999" s="4" cm="1">
        <f t="array" aca="1" ref="G1999" ca="1">_FV(STable[[#This Row],[Security Name]],"Price")</f>
        <v>14.345000000000001</v>
      </c>
      <c r="H1999" s="1" cm="1">
        <f t="array" aca="1" ref="H1999" ca="1">IFERROR(_FV(STable[[#This Row],[Security Name]],"Change (%)",TRUE),0)</f>
        <v>2.9052999999999999E-2</v>
      </c>
      <c r="I1999" s="17" cm="1">
        <f t="array" aca="1" ref="I1999" ca="1">IFERROR(_FV(STable[[#This Row],[Security Name]],"P/E",TRUE),0)</f>
        <v>13.6191</v>
      </c>
      <c r="J1999" s="17" cm="1">
        <f t="array" aca="1" ref="J1999" ca="1">IFERROR(_FV(STable[[#This Row],[Security Name]],"Beta"),0)</f>
        <v>1.8512999999999999</v>
      </c>
    </row>
    <row r="2000" spans="1:10" x14ac:dyDescent="0.3">
      <c r="A2000" t="s">
        <v>2713</v>
      </c>
      <c r="B2000" t="e" vm="1999">
        <v>#VALUE!</v>
      </c>
      <c r="C2000" t="s">
        <v>3609</v>
      </c>
      <c r="D2000" t="s">
        <v>3684</v>
      </c>
      <c r="E2000">
        <v>7373</v>
      </c>
      <c r="F2000" cm="1">
        <f t="array" aca="1" ref="F2000" ca="1">IFERROR(_FV(STable[[#This Row],[Security Name]],"Market cap",TRUE),_FV(STable[[#This Row],[Security Name]],"Volume average",TRUE)*STable[[#This Row],[Price]])</f>
        <v>184070586</v>
      </c>
      <c r="G2000" s="4" cm="1">
        <f t="array" aca="1" ref="G2000" ca="1">_FV(STable[[#This Row],[Security Name]],"Price")</f>
        <v>2.5449999999999999</v>
      </c>
      <c r="H2000" s="1" cm="1">
        <f t="array" aca="1" ref="H2000" ca="1">IFERROR(_FV(STable[[#This Row],[Security Name]],"Change (%)",TRUE),0)</f>
        <v>3.4553E-2</v>
      </c>
      <c r="I2000" s="17" cm="1">
        <f t="array" aca="1" ref="I2000" ca="1">IFERROR(_FV(STable[[#This Row],[Security Name]],"P/E",TRUE),0)</f>
        <v>0</v>
      </c>
      <c r="J2000" s="17" cm="1">
        <f t="array" aca="1" ref="J2000" ca="1">IFERROR(_FV(STable[[#This Row],[Security Name]],"Beta"),0)</f>
        <v>1.5610999999999999</v>
      </c>
    </row>
    <row r="2001" spans="1:10" x14ac:dyDescent="0.3">
      <c r="A2001" t="s">
        <v>723</v>
      </c>
      <c r="B2001" t="e" vm="2000">
        <v>#VALUE!</v>
      </c>
      <c r="C2001" t="s">
        <v>3609</v>
      </c>
      <c r="D2001" t="s">
        <v>3728</v>
      </c>
      <c r="E2001">
        <v>3510</v>
      </c>
      <c r="F2001" cm="1">
        <f t="array" aca="1" ref="F2001" ca="1">IFERROR(_FV(STable[[#This Row],[Security Name]],"Market cap",TRUE),_FV(STable[[#This Row],[Security Name]],"Volume average",TRUE)*STable[[#This Row],[Price]])</f>
        <v>5326237674</v>
      </c>
      <c r="G2001" s="4" cm="1">
        <f t="array" aca="1" ref="G2001" ca="1">_FV(STable[[#This Row],[Security Name]],"Price")</f>
        <v>81.8</v>
      </c>
      <c r="H2001" s="1" cm="1">
        <f t="array" aca="1" ref="H2001" ca="1">IFERROR(_FV(STable[[#This Row],[Security Name]],"Change (%)",TRUE),0)</f>
        <v>5.7804000000000001E-2</v>
      </c>
      <c r="I2001" s="17" cm="1">
        <f t="array" aca="1" ref="I2001" ca="1">IFERROR(_FV(STable[[#This Row],[Security Name]],"P/E",TRUE),0)</f>
        <v>0</v>
      </c>
      <c r="J2001" s="17" cm="1">
        <f t="array" aca="1" ref="J2001" ca="1">IFERROR(_FV(STable[[#This Row],[Security Name]],"Beta"),0)</f>
        <v>1.3349</v>
      </c>
    </row>
    <row r="2002" spans="1:10" x14ac:dyDescent="0.3">
      <c r="A2002" t="s">
        <v>1041</v>
      </c>
      <c r="B2002" t="e" vm="2001">
        <v>#VALUE!</v>
      </c>
      <c r="C2002" t="s">
        <v>3609</v>
      </c>
      <c r="D2002" t="s">
        <v>3793</v>
      </c>
      <c r="E2002">
        <v>3559</v>
      </c>
      <c r="F2002" cm="1">
        <f t="array" aca="1" ref="F2002" ca="1">IFERROR(_FV(STable[[#This Row],[Security Name]],"Market cap",TRUE),_FV(STable[[#This Row],[Security Name]],"Volume average",TRUE)*STable[[#This Row],[Price]])</f>
        <v>1152689788</v>
      </c>
      <c r="G2002" s="4" cm="1">
        <f t="array" aca="1" ref="G2002" ca="1">_FV(STable[[#This Row],[Security Name]],"Price")</f>
        <v>25.024999999999999</v>
      </c>
      <c r="H2002" s="1" cm="1">
        <f t="array" aca="1" ref="H2002" ca="1">IFERROR(_FV(STable[[#This Row],[Security Name]],"Change (%)",TRUE),0)</f>
        <v>2.8988E-2</v>
      </c>
      <c r="I2002" s="17" cm="1">
        <f t="array" aca="1" ref="I2002" ca="1">IFERROR(_FV(STable[[#This Row],[Security Name]],"P/E",TRUE),0)</f>
        <v>40.027200000000001</v>
      </c>
      <c r="J2002" s="17" cm="1">
        <f t="array" aca="1" ref="J2002" ca="1">IFERROR(_FV(STable[[#This Row],[Security Name]],"Beta"),0)</f>
        <v>1.4320999999999999</v>
      </c>
    </row>
    <row r="2003" spans="1:10" x14ac:dyDescent="0.3">
      <c r="A2003" t="s">
        <v>942</v>
      </c>
      <c r="B2003" t="e" vm="2002">
        <v>#VALUE!</v>
      </c>
      <c r="C2003" t="s">
        <v>3609</v>
      </c>
      <c r="D2003" t="s">
        <v>4237</v>
      </c>
      <c r="E2003">
        <v>4841</v>
      </c>
      <c r="F2003" cm="1">
        <f t="array" aca="1" ref="F2003" ca="1">IFERROR(_FV(STable[[#This Row],[Security Name]],"Market cap",TRUE),_FV(STable[[#This Row],[Security Name]],"Volume average",TRUE)*STable[[#This Row],[Price]])</f>
        <v>17070664962</v>
      </c>
      <c r="G2003" s="4" cm="1">
        <f t="array" aca="1" ref="G2003" ca="1">_FV(STable[[#This Row],[Security Name]],"Price")</f>
        <v>115.79</v>
      </c>
      <c r="H2003" s="1" cm="1">
        <f t="array" aca="1" ref="H2003" ca="1">IFERROR(_FV(STable[[#This Row],[Security Name]],"Change (%)",TRUE),0)</f>
        <v>3.5041000000000003E-2</v>
      </c>
      <c r="I2003" s="17" cm="1">
        <f t="array" aca="1" ref="I2003" ca="1">IFERROR(_FV(STable[[#This Row],[Security Name]],"P/E",TRUE),0)</f>
        <v>201.51410000000001</v>
      </c>
      <c r="J2003" s="17" cm="1">
        <f t="array" aca="1" ref="J2003" ca="1">IFERROR(_FV(STable[[#This Row],[Security Name]],"Beta"),0)</f>
        <v>2.0352000000000001</v>
      </c>
    </row>
    <row r="2004" spans="1:10" x14ac:dyDescent="0.3">
      <c r="A2004" t="s">
        <v>2509</v>
      </c>
      <c r="B2004" t="e" vm="2003">
        <v>#VALUE!</v>
      </c>
      <c r="C2004" t="s">
        <v>3609</v>
      </c>
      <c r="D2004" t="s">
        <v>4237</v>
      </c>
      <c r="E2004">
        <v>4841</v>
      </c>
      <c r="F2004" cm="1">
        <f t="array" aca="1" ref="F2004" ca="1">IFERROR(_FV(STable[[#This Row],[Security Name]],"Market cap",TRUE),_FV(STable[[#This Row],[Security Name]],"Volume average",TRUE)*STable[[#This Row],[Price]])</f>
        <v>68823315440</v>
      </c>
      <c r="G2004" s="4" cm="1">
        <f t="array" aca="1" ref="G2004" ca="1">_FV(STable[[#This Row],[Security Name]],"Price")</f>
        <v>27.454999999999998</v>
      </c>
      <c r="H2004" s="1" cm="1">
        <f t="array" aca="1" ref="H2004" ca="1">IFERROR(_FV(STable[[#This Row],[Security Name]],"Change (%)",TRUE),0)</f>
        <v>2.3730000000000001E-3</v>
      </c>
      <c r="I2004" s="17" cm="1">
        <f t="array" aca="1" ref="I2004" ca="1">IFERROR(_FV(STable[[#This Row],[Security Name]],"P/E",TRUE),0)</f>
        <v>95.662000000000006</v>
      </c>
      <c r="J2004" s="17" cm="1">
        <f t="array" aca="1" ref="J2004" ca="1">IFERROR(_FV(STable[[#This Row],[Security Name]],"Beta"),0)</f>
        <v>1.6424000000000001</v>
      </c>
    </row>
    <row r="2005" spans="1:10" x14ac:dyDescent="0.3">
      <c r="A2005" t="s">
        <v>2694</v>
      </c>
      <c r="B2005" t="e" vm="2004">
        <v>#VALUE!</v>
      </c>
      <c r="C2005" t="s">
        <v>3609</v>
      </c>
      <c r="D2005" t="s">
        <v>3962</v>
      </c>
      <c r="E2005">
        <v>3579</v>
      </c>
      <c r="F2005" cm="1">
        <f t="array" aca="1" ref="F2005" ca="1">IFERROR(_FV(STable[[#This Row],[Security Name]],"Market cap",TRUE),_FV(STable[[#This Row],[Security Name]],"Volume average",TRUE)*STable[[#This Row],[Price]])</f>
        <v>1843030488</v>
      </c>
      <c r="G2005" s="4" cm="1">
        <f t="array" aca="1" ref="G2005" ca="1">_FV(STable[[#This Row],[Security Name]],"Price")</f>
        <v>12.84</v>
      </c>
      <c r="H2005" s="1" cm="1">
        <f t="array" aca="1" ref="H2005" ca="1">IFERROR(_FV(STable[[#This Row],[Security Name]],"Change (%)",TRUE),0)</f>
        <v>5.5052999999999998E-2</v>
      </c>
      <c r="I2005" s="17" cm="1">
        <f t="array" aca="1" ref="I2005" ca="1">IFERROR(_FV(STable[[#This Row],[Security Name]],"P/E",TRUE),0)</f>
        <v>15.3515</v>
      </c>
      <c r="J2005" s="17" cm="1">
        <f t="array" aca="1" ref="J2005" ca="1">IFERROR(_FV(STable[[#This Row],[Security Name]],"Beta"),0)</f>
        <v>1.4359</v>
      </c>
    </row>
    <row r="2006" spans="1:10" x14ac:dyDescent="0.3">
      <c r="A2006" t="s">
        <v>2741</v>
      </c>
      <c r="B2006" t="e" vm="2005">
        <v>#VALUE!</v>
      </c>
      <c r="C2006" t="s">
        <v>3609</v>
      </c>
      <c r="D2006" t="s">
        <v>4090</v>
      </c>
      <c r="E2006">
        <v>4813</v>
      </c>
      <c r="F2006" cm="1">
        <f t="array" aca="1" ref="F2006" ca="1">IFERROR(_FV(STable[[#This Row],[Security Name]],"Market cap",TRUE),_FV(STable[[#This Row],[Security Name]],"Volume average",TRUE)*STable[[#This Row],[Price]])</f>
        <v>2784007414</v>
      </c>
      <c r="G2006" s="4" cm="1">
        <f t="array" aca="1" ref="G2006" ca="1">_FV(STable[[#This Row],[Security Name]],"Price")</f>
        <v>11.645</v>
      </c>
      <c r="H2006" s="1" cm="1">
        <f t="array" aca="1" ref="H2006" ca="1">IFERROR(_FV(STable[[#This Row],[Security Name]],"Change (%)",TRUE),0)</f>
        <v>5.2892999999999996E-2</v>
      </c>
      <c r="I2006" s="17" cm="1">
        <f t="array" aca="1" ref="I2006" ca="1">IFERROR(_FV(STable[[#This Row],[Security Name]],"P/E",TRUE),0)</f>
        <v>3.1457999999999999</v>
      </c>
      <c r="J2006" s="17" cm="1">
        <f t="array" aca="1" ref="J2006" ca="1">IFERROR(_FV(STable[[#This Row],[Security Name]],"Beta"),0)</f>
        <v>1.3982000000000001</v>
      </c>
    </row>
    <row r="2007" spans="1:10" x14ac:dyDescent="0.3">
      <c r="A2007" t="s">
        <v>75</v>
      </c>
      <c r="B2007" t="e" vm="2006">
        <v>#VALUE!</v>
      </c>
      <c r="C2007" t="s">
        <v>3609</v>
      </c>
      <c r="D2007" t="s">
        <v>3684</v>
      </c>
      <c r="E2007">
        <v>7373</v>
      </c>
      <c r="F2007" cm="1">
        <f t="array" aca="1" ref="F2007" ca="1">IFERROR(_FV(STable[[#This Row],[Security Name]],"Market cap",TRUE),_FV(STable[[#This Row],[Security Name]],"Volume average",TRUE)*STable[[#This Row],[Price]])</f>
        <v>11556600010</v>
      </c>
      <c r="G2007" s="4" cm="1">
        <f t="array" aca="1" ref="G2007" ca="1">_FV(STable[[#This Row],[Security Name]],"Price")</f>
        <v>523.26</v>
      </c>
      <c r="H2007" s="1" cm="1">
        <f t="array" aca="1" ref="H2007" ca="1">IFERROR(_FV(STable[[#This Row],[Security Name]],"Change (%)",TRUE),0)</f>
        <v>-1.2903E-2</v>
      </c>
      <c r="I2007" s="17" cm="1">
        <f t="array" aca="1" ref="I2007" ca="1">IFERROR(_FV(STable[[#This Row],[Security Name]],"P/E",TRUE),0)</f>
        <v>22.401399999999999</v>
      </c>
      <c r="J2007" s="17" cm="1">
        <f t="array" aca="1" ref="J2007" ca="1">IFERROR(_FV(STable[[#This Row],[Security Name]],"Beta"),0)</f>
        <v>0.58209999999999995</v>
      </c>
    </row>
    <row r="2008" spans="1:10" x14ac:dyDescent="0.3">
      <c r="A2008" t="s">
        <v>2659</v>
      </c>
      <c r="B2008" t="e" vm="2007">
        <v>#VALUE!</v>
      </c>
      <c r="C2008" t="s">
        <v>3609</v>
      </c>
      <c r="D2008" t="s">
        <v>3628</v>
      </c>
      <c r="E2008">
        <v>7374</v>
      </c>
      <c r="F2008" cm="1">
        <f t="array" aca="1" ref="F2008" ca="1">IFERROR(_FV(STable[[#This Row],[Security Name]],"Market cap",TRUE),_FV(STable[[#This Row],[Security Name]],"Volume average",TRUE)*STable[[#This Row],[Price]])</f>
        <v>1724252226</v>
      </c>
      <c r="G2008" s="4" cm="1">
        <f t="array" aca="1" ref="G2008" ca="1">_FV(STable[[#This Row],[Security Name]],"Price")</f>
        <v>2.6850000000000001</v>
      </c>
      <c r="H2008" s="1" cm="1">
        <f t="array" aca="1" ref="H2008" ca="1">IFERROR(_FV(STable[[#This Row],[Security Name]],"Change (%)",TRUE),0)</f>
        <v>-1.6484000000000002E-2</v>
      </c>
      <c r="I2008" s="17" cm="1">
        <f t="array" ref="I2008">IFERROR(_FV(STable[[#This Row],[Security Name]],"P/E",TRUE),0)</f>
        <v>0</v>
      </c>
      <c r="J2008" s="17" cm="1">
        <f t="array" aca="1" ref="J2008" ca="1">IFERROR(_FV(STable[[#This Row],[Security Name]],"Beta"),0)</f>
        <v>1.3929</v>
      </c>
    </row>
    <row r="2009" spans="1:10" x14ac:dyDescent="0.3">
      <c r="A2009" t="s">
        <v>2207</v>
      </c>
      <c r="B2009" t="e" vm="2008">
        <v>#VALUE!</v>
      </c>
      <c r="C2009" t="s">
        <v>3609</v>
      </c>
      <c r="D2009" t="s">
        <v>3628</v>
      </c>
      <c r="E2009">
        <v>7374</v>
      </c>
      <c r="F2009" cm="1">
        <f t="array" aca="1" ref="F2009" ca="1">IFERROR(_FV(STable[[#This Row],[Security Name]],"Market cap",TRUE),_FV(STable[[#This Row],[Security Name]],"Volume average",TRUE)*STable[[#This Row],[Price]])</f>
        <v>1516989672</v>
      </c>
      <c r="G2009" s="4" cm="1">
        <f t="array" aca="1" ref="G2009" ca="1">_FV(STable[[#This Row],[Security Name]],"Price")</f>
        <v>46.53</v>
      </c>
      <c r="H2009" s="1" cm="1">
        <f t="array" aca="1" ref="H2009" ca="1">IFERROR(_FV(STable[[#This Row],[Security Name]],"Change (%)",TRUE),0)</f>
        <v>7.1626000000000009E-2</v>
      </c>
      <c r="I2009" s="17" cm="1">
        <f t="array" aca="1" ref="I2009" ca="1">IFERROR(_FV(STable[[#This Row],[Security Name]],"P/E",TRUE),0)</f>
        <v>50.830199999999998</v>
      </c>
      <c r="J2009" s="17" cm="1">
        <f t="array" aca="1" ref="J2009" ca="1">IFERROR(_FV(STable[[#This Row],[Security Name]],"Beta"),0)</f>
        <v>2.5017999999999998</v>
      </c>
    </row>
    <row r="2010" spans="1:10" x14ac:dyDescent="0.3">
      <c r="A2010" t="s">
        <v>369</v>
      </c>
      <c r="B2010" t="e" vm="2009">
        <v>#VALUE!</v>
      </c>
      <c r="C2010" t="s">
        <v>3609</v>
      </c>
      <c r="D2010" t="s">
        <v>3684</v>
      </c>
      <c r="E2010">
        <v>7373</v>
      </c>
      <c r="F2010" cm="1">
        <f t="array" aca="1" ref="F2010" ca="1">IFERROR(_FV(STable[[#This Row],[Security Name]],"Market cap",TRUE),_FV(STable[[#This Row],[Security Name]],"Volume average",TRUE)*STable[[#This Row],[Price]])</f>
        <v>19461005844</v>
      </c>
      <c r="G2010" s="4" cm="1">
        <f t="array" aca="1" ref="G2010" ca="1">_FV(STable[[#This Row],[Security Name]],"Price")</f>
        <v>154.54</v>
      </c>
      <c r="H2010" s="1" cm="1">
        <f t="array" aca="1" ref="H2010" ca="1">IFERROR(_FV(STable[[#This Row],[Security Name]],"Change (%)",TRUE),0)</f>
        <v>-1.2335E-2</v>
      </c>
      <c r="I2010" s="17" cm="1">
        <f t="array" aca="1" ref="I2010" ca="1">IFERROR(_FV(STable[[#This Row],[Security Name]],"P/E",TRUE),0)</f>
        <v>13.9011</v>
      </c>
      <c r="J2010" s="17" cm="1">
        <f t="array" aca="1" ref="J2010" ca="1">IFERROR(_FV(STable[[#This Row],[Security Name]],"Beta"),0)</f>
        <v>0.62849999999999995</v>
      </c>
    </row>
    <row r="2011" spans="1:10" x14ac:dyDescent="0.3">
      <c r="A2011" t="s">
        <v>2455</v>
      </c>
      <c r="B2011" t="e" vm="2010">
        <v>#VALUE!</v>
      </c>
      <c r="C2011" t="s">
        <v>3609</v>
      </c>
      <c r="D2011" t="s">
        <v>3628</v>
      </c>
      <c r="E2011">
        <v>7374</v>
      </c>
      <c r="F2011" cm="1">
        <f t="array" aca="1" ref="F2011" ca="1">IFERROR(_FV(STable[[#This Row],[Security Name]],"Market cap",TRUE),_FV(STable[[#This Row],[Security Name]],"Volume average",TRUE)*STable[[#This Row],[Price]])</f>
        <v>1114484868</v>
      </c>
      <c r="G2011" s="4" cm="1">
        <f t="array" aca="1" ref="G2011" ca="1">_FV(STable[[#This Row],[Security Name]],"Price")</f>
        <v>6.4450000000000003</v>
      </c>
      <c r="H2011" s="1" cm="1">
        <f t="array" aca="1" ref="H2011" ca="1">IFERROR(_FV(STable[[#This Row],[Security Name]],"Change (%)",TRUE),0)</f>
        <v>1.6562E-2</v>
      </c>
      <c r="I2011" s="17" cm="1">
        <f t="array" aca="1" ref="I2011" ca="1">IFERROR(_FV(STable[[#This Row],[Security Name]],"P/E",TRUE),0)</f>
        <v>76.543899999999994</v>
      </c>
      <c r="J2011" s="17" cm="1">
        <f t="array" aca="1" ref="J2011" ca="1">IFERROR(_FV(STable[[#This Row],[Security Name]],"Beta"),0)</f>
        <v>1.3326</v>
      </c>
    </row>
    <row r="2012" spans="1:10" x14ac:dyDescent="0.3">
      <c r="A2012" t="s">
        <v>765</v>
      </c>
      <c r="B2012" t="e" vm="2011">
        <v>#VALUE!</v>
      </c>
      <c r="C2012" t="s">
        <v>3609</v>
      </c>
      <c r="D2012" t="s">
        <v>3684</v>
      </c>
      <c r="E2012">
        <v>7373</v>
      </c>
      <c r="F2012" cm="1">
        <f t="array" aca="1" ref="F2012" ca="1">IFERROR(_FV(STable[[#This Row],[Security Name]],"Market cap",TRUE),_FV(STable[[#This Row],[Security Name]],"Volume average",TRUE)*STable[[#This Row],[Price]])</f>
        <v>5900614110</v>
      </c>
      <c r="G2012" s="4" cm="1">
        <f t="array" aca="1" ref="G2012" ca="1">_FV(STable[[#This Row],[Security Name]],"Price")</f>
        <v>55.14</v>
      </c>
      <c r="H2012" s="1" cm="1">
        <f t="array" aca="1" ref="H2012" ca="1">IFERROR(_FV(STable[[#This Row],[Security Name]],"Change (%)",TRUE),0)</f>
        <v>-1.5709000000000001E-2</v>
      </c>
      <c r="I2012" s="17" cm="1">
        <f t="array" aca="1" ref="I2012" ca="1">IFERROR(_FV(STable[[#This Row],[Security Name]],"P/E",TRUE),0)</f>
        <v>25.077300000000001</v>
      </c>
      <c r="J2012" s="17" cm="1">
        <f t="array" aca="1" ref="J2012" ca="1">IFERROR(_FV(STable[[#This Row],[Security Name]],"Beta"),0)</f>
        <v>0.69359999999999999</v>
      </c>
    </row>
    <row r="2013" spans="1:10" x14ac:dyDescent="0.3">
      <c r="A2013" t="s">
        <v>408</v>
      </c>
      <c r="B2013" t="e" vm="2012">
        <v>#VALUE!</v>
      </c>
      <c r="C2013" t="s">
        <v>3609</v>
      </c>
      <c r="D2013" t="s">
        <v>3684</v>
      </c>
      <c r="E2013">
        <v>7373</v>
      </c>
      <c r="F2013" cm="1">
        <f t="array" aca="1" ref="F2013" ca="1">IFERROR(_FV(STable[[#This Row],[Security Name]],"Market cap",TRUE),_FV(STable[[#This Row],[Security Name]],"Volume average",TRUE)*STable[[#This Row],[Price]])</f>
        <v>4126137029</v>
      </c>
      <c r="G2013" s="4" cm="1">
        <f t="array" aca="1" ref="G2013" ca="1">_FV(STable[[#This Row],[Security Name]],"Price")</f>
        <v>95.03</v>
      </c>
      <c r="H2013" s="1" cm="1">
        <f t="array" aca="1" ref="H2013" ca="1">IFERROR(_FV(STable[[#This Row],[Security Name]],"Change (%)",TRUE),0)</f>
        <v>-2.0999999999999999E-3</v>
      </c>
      <c r="I2013" s="17" cm="1">
        <f t="array" aca="1" ref="I2013" ca="1">IFERROR(_FV(STable[[#This Row],[Security Name]],"P/E",TRUE),0)</f>
        <v>12.120200000000001</v>
      </c>
      <c r="J2013" s="17" cm="1">
        <f t="array" aca="1" ref="J2013" ca="1">IFERROR(_FV(STable[[#This Row],[Security Name]],"Beta"),0)</f>
        <v>0.26619999999999999</v>
      </c>
    </row>
    <row r="2014" spans="1:10" x14ac:dyDescent="0.3">
      <c r="A2014" t="s">
        <v>1677</v>
      </c>
      <c r="B2014" t="e" vm="2013">
        <v>#VALUE!</v>
      </c>
      <c r="C2014" t="s">
        <v>3609</v>
      </c>
      <c r="D2014" t="s">
        <v>3997</v>
      </c>
      <c r="E2014">
        <v>4899</v>
      </c>
      <c r="F2014" cm="1">
        <f t="array" aca="1" ref="F2014" ca="1">IFERROR(_FV(STable[[#This Row],[Security Name]],"Market cap",TRUE),_FV(STable[[#This Row],[Security Name]],"Volume average",TRUE)*STable[[#This Row],[Price]])</f>
        <v>4050041000</v>
      </c>
      <c r="G2014" s="4" cm="1">
        <f t="array" aca="1" ref="G2014" ca="1">_FV(STable[[#This Row],[Security Name]],"Price")</f>
        <v>24.66</v>
      </c>
      <c r="H2014" s="1" cm="1">
        <f t="array" aca="1" ref="H2014" ca="1">IFERROR(_FV(STable[[#This Row],[Security Name]],"Change (%)",TRUE),0)</f>
        <v>8.1170000000000005E-4</v>
      </c>
      <c r="I2014" s="17" cm="1">
        <f t="array" ref="I2014">IFERROR(_FV(STable[[#This Row],[Security Name]],"P/E",TRUE),0)</f>
        <v>0</v>
      </c>
      <c r="J2014" s="17" cm="1">
        <f t="array" aca="1" ref="J2014" ca="1">IFERROR(_FV(STable[[#This Row],[Security Name]],"Beta"),0)</f>
        <v>0.58230000000000004</v>
      </c>
    </row>
    <row r="2015" spans="1:10" x14ac:dyDescent="0.3">
      <c r="A2015" t="s">
        <v>174</v>
      </c>
      <c r="B2015" t="e" vm="2014">
        <v>#VALUE!</v>
      </c>
      <c r="C2015" t="s">
        <v>3609</v>
      </c>
      <c r="D2015" t="s">
        <v>3628</v>
      </c>
      <c r="E2015">
        <v>7374</v>
      </c>
      <c r="F2015" cm="1">
        <f t="array" aca="1" ref="F2015" ca="1">IFERROR(_FV(STable[[#This Row],[Security Name]],"Market cap",TRUE),_FV(STable[[#This Row],[Security Name]],"Volume average",TRUE)*STable[[#This Row],[Price]])</f>
        <v>23315468990</v>
      </c>
      <c r="G2015" s="4" cm="1">
        <f t="array" aca="1" ref="G2015" ca="1">_FV(STable[[#This Row],[Security Name]],"Price")</f>
        <v>177.98</v>
      </c>
      <c r="H2015" s="1" cm="1">
        <f t="array" aca="1" ref="H2015" ca="1">IFERROR(_FV(STable[[#This Row],[Security Name]],"Change (%)",TRUE),0)</f>
        <v>-1.8509999999999998E-3</v>
      </c>
      <c r="I2015" s="17" cm="1">
        <f t="array" aca="1" ref="I2015" ca="1">IFERROR(_FV(STable[[#This Row],[Security Name]],"P/E",TRUE),0)</f>
        <v>27.4572</v>
      </c>
      <c r="J2015" s="17" cm="1">
        <f t="array" aca="1" ref="J2015" ca="1">IFERROR(_FV(STable[[#This Row],[Security Name]],"Beta"),0)</f>
        <v>0.7389</v>
      </c>
    </row>
    <row r="2016" spans="1:10" x14ac:dyDescent="0.3">
      <c r="A2016" t="s">
        <v>2230</v>
      </c>
      <c r="B2016" t="e" vm="2015">
        <v>#VALUE!</v>
      </c>
      <c r="C2016" t="s">
        <v>3609</v>
      </c>
      <c r="D2016" t="s">
        <v>3961</v>
      </c>
      <c r="E2016">
        <v>7372</v>
      </c>
      <c r="F2016" cm="1">
        <f t="array" aca="1" ref="F2016" ca="1">IFERROR(_FV(STable[[#This Row],[Security Name]],"Market cap",TRUE),_FV(STable[[#This Row],[Security Name]],"Volume average",TRUE)*STable[[#This Row],[Price]])</f>
        <v>60730447</v>
      </c>
      <c r="G2016" s="4" cm="1">
        <f t="array" aca="1" ref="G2016" ca="1">_FV(STable[[#This Row],[Security Name]],"Price")</f>
        <v>12.03</v>
      </c>
      <c r="H2016" s="1" cm="1">
        <f t="array" aca="1" ref="H2016" ca="1">IFERROR(_FV(STable[[#This Row],[Security Name]],"Change (%)",TRUE),0)</f>
        <v>-1.2315E-2</v>
      </c>
      <c r="I2016" s="17" cm="1">
        <f t="array" aca="1" ref="I2016" ca="1">IFERROR(_FV(STable[[#This Row],[Security Name]],"P/E",TRUE),0)</f>
        <v>41.439900000000002</v>
      </c>
      <c r="J2016" s="17" cm="1">
        <f t="array" aca="1" ref="J2016" ca="1">IFERROR(_FV(STable[[#This Row],[Security Name]],"Beta"),0)</f>
        <v>0.13109999999999999</v>
      </c>
    </row>
    <row r="2017" spans="1:10" x14ac:dyDescent="0.3">
      <c r="A2017" t="s">
        <v>498</v>
      </c>
      <c r="B2017" t="e" vm="2016">
        <v>#VALUE!</v>
      </c>
      <c r="C2017" t="s">
        <v>3609</v>
      </c>
      <c r="D2017" t="s">
        <v>3793</v>
      </c>
      <c r="E2017">
        <v>3559</v>
      </c>
      <c r="F2017" cm="1">
        <f t="array" aca="1" ref="F2017" ca="1">IFERROR(_FV(STable[[#This Row],[Security Name]],"Market cap",TRUE),_FV(STable[[#This Row],[Security Name]],"Volume average",TRUE)*STable[[#This Row],[Price]])</f>
        <v>3662858774</v>
      </c>
      <c r="G2017" s="4" cm="1">
        <f t="array" aca="1" ref="G2017" ca="1">_FV(STable[[#This Row],[Security Name]],"Price")</f>
        <v>119.19499999999999</v>
      </c>
      <c r="H2017" s="1" cm="1">
        <f t="array" aca="1" ref="H2017" ca="1">IFERROR(_FV(STable[[#This Row],[Security Name]],"Change (%)",TRUE),0)</f>
        <v>3.663E-3</v>
      </c>
      <c r="I2017" s="17" cm="1">
        <f t="array" aca="1" ref="I2017" ca="1">IFERROR(_FV(STable[[#This Row],[Security Name]],"P/E",TRUE),0)</f>
        <v>31.386900000000001</v>
      </c>
      <c r="J2017" s="17" cm="1">
        <f t="array" aca="1" ref="J2017" ca="1">IFERROR(_FV(STable[[#This Row],[Security Name]],"Beta"),0)</f>
        <v>1.7609999999999999</v>
      </c>
    </row>
    <row r="2018" spans="1:10" x14ac:dyDescent="0.3">
      <c r="A2018" t="s">
        <v>1689</v>
      </c>
      <c r="B2018" t="e" vm="2017">
        <v>#VALUE!</v>
      </c>
      <c r="C2018" t="s">
        <v>3609</v>
      </c>
      <c r="D2018" t="s">
        <v>3793</v>
      </c>
      <c r="E2018">
        <v>3559</v>
      </c>
      <c r="F2018" cm="1">
        <f t="array" aca="1" ref="F2018" ca="1">IFERROR(_FV(STable[[#This Row],[Security Name]],"Market cap",TRUE),_FV(STable[[#This Row],[Security Name]],"Volume average",TRUE)*STable[[#This Row],[Price]])</f>
        <v>3353421641</v>
      </c>
      <c r="G2018" s="4" cm="1">
        <f t="array" aca="1" ref="G2018" ca="1">_FV(STable[[#This Row],[Security Name]],"Price")</f>
        <v>51.02</v>
      </c>
      <c r="H2018" s="1" cm="1">
        <f t="array" aca="1" ref="H2018" ca="1">IFERROR(_FV(STable[[#This Row],[Security Name]],"Change (%)",TRUE),0)</f>
        <v>6.5357999999999999E-2</v>
      </c>
      <c r="I2018" s="17" cm="1">
        <f t="array" aca="1" ref="I2018" ca="1">IFERROR(_FV(STable[[#This Row],[Security Name]],"P/E",TRUE),0)</f>
        <v>36.678600000000003</v>
      </c>
      <c r="J2018" s="17" cm="1">
        <f t="array" aca="1" ref="J2018" ca="1">IFERROR(_FV(STable[[#This Row],[Security Name]],"Beta"),0)</f>
        <v>1.7683</v>
      </c>
    </row>
    <row r="2019" spans="1:10" x14ac:dyDescent="0.3">
      <c r="A2019" t="s">
        <v>28</v>
      </c>
      <c r="B2019" t="e" vm="2018">
        <v>#VALUE!</v>
      </c>
      <c r="C2019" t="s">
        <v>3609</v>
      </c>
      <c r="D2019" t="s">
        <v>3793</v>
      </c>
      <c r="E2019">
        <v>3559</v>
      </c>
      <c r="F2019" cm="1">
        <f t="array" aca="1" ref="F2019" ca="1">IFERROR(_FV(STable[[#This Row],[Security Name]],"Market cap",TRUE),_FV(STable[[#This Row],[Security Name]],"Volume average",TRUE)*STable[[#This Row],[Price]])</f>
        <v>565507910038</v>
      </c>
      <c r="G2019" s="4" cm="1">
        <f t="array" aca="1" ref="G2019" ca="1">_FV(STable[[#This Row],[Security Name]],"Price")</f>
        <v>1456.94</v>
      </c>
      <c r="H2019" s="1" cm="1">
        <f t="array" aca="1" ref="H2019" ca="1">IFERROR(_FV(STable[[#This Row],[Security Name]],"Change (%)",TRUE),0)</f>
        <v>3.2682999999999997E-2</v>
      </c>
      <c r="I2019" s="17" cm="1">
        <f t="array" aca="1" ref="I2019" ca="1">IFERROR(_FV(STable[[#This Row],[Security Name]],"P/E",TRUE),0)</f>
        <v>50.194299999999998</v>
      </c>
      <c r="J2019" s="17" cm="1">
        <f t="array" aca="1" ref="J2019" ca="1">IFERROR(_FV(STable[[#This Row],[Security Name]],"Beta"),0)</f>
        <v>1.8496999999999999</v>
      </c>
    </row>
    <row r="2020" spans="1:10" x14ac:dyDescent="0.3">
      <c r="A2020" t="s">
        <v>2688</v>
      </c>
      <c r="B2020" t="e" vm="2019">
        <v>#VALUE!</v>
      </c>
      <c r="C2020" t="s">
        <v>3609</v>
      </c>
      <c r="D2020" t="s">
        <v>3793</v>
      </c>
      <c r="E2020">
        <v>3559</v>
      </c>
      <c r="F2020" cm="1">
        <f t="array" aca="1" ref="F2020" ca="1">IFERROR(_FV(STable[[#This Row],[Security Name]],"Market cap",TRUE),_FV(STable[[#This Row],[Security Name]],"Volume average",TRUE)*STable[[#This Row],[Price]])</f>
        <v>234105462</v>
      </c>
      <c r="G2020" s="4" cm="1">
        <f t="array" aca="1" ref="G2020" ca="1">_FV(STable[[#This Row],[Security Name]],"Price")</f>
        <v>16.25</v>
      </c>
      <c r="H2020" s="1" cm="1">
        <f t="array" aca="1" ref="H2020" ca="1">IFERROR(_FV(STable[[#This Row],[Security Name]],"Change (%)",TRUE),0)</f>
        <v>-9.1459999999999996E-3</v>
      </c>
      <c r="I2020" s="17" cm="1">
        <f t="array" aca="1" ref="I2020" ca="1">IFERROR(_FV(STable[[#This Row],[Security Name]],"P/E",TRUE),0)</f>
        <v>0</v>
      </c>
      <c r="J2020" s="17" cm="1">
        <f t="array" aca="1" ref="J2020" ca="1">IFERROR(_FV(STable[[#This Row],[Security Name]],"Beta"),0)</f>
        <v>1.8716999999999999</v>
      </c>
    </row>
    <row r="2021" spans="1:10" x14ac:dyDescent="0.3">
      <c r="A2021" t="s">
        <v>27</v>
      </c>
      <c r="B2021" t="e" vm="2020">
        <v>#VALUE!</v>
      </c>
      <c r="C2021" t="s">
        <v>3609</v>
      </c>
      <c r="D2021" t="s">
        <v>3793</v>
      </c>
      <c r="E2021">
        <v>3559</v>
      </c>
      <c r="F2021" cm="1">
        <f t="array" aca="1" ref="F2021" ca="1">IFERROR(_FV(STable[[#This Row],[Security Name]],"Market cap",TRUE),_FV(STable[[#This Row],[Security Name]],"Volume average",TRUE)*STable[[#This Row],[Price]])</f>
        <v>333546734100</v>
      </c>
      <c r="G2021" s="4" cm="1">
        <f t="array" aca="1" ref="G2021" ca="1">_FV(STable[[#This Row],[Security Name]],"Price")</f>
        <v>267.10000000000002</v>
      </c>
      <c r="H2021" s="1" cm="1">
        <f t="array" aca="1" ref="H2021" ca="1">IFERROR(_FV(STable[[#This Row],[Security Name]],"Change (%)",TRUE),0)</f>
        <v>2.3529000000000001E-2</v>
      </c>
      <c r="I2021" s="17" cm="1">
        <f t="array" aca="1" ref="I2021" ca="1">IFERROR(_FV(STable[[#This Row],[Security Name]],"P/E",TRUE),0)</f>
        <v>54.741500000000002</v>
      </c>
      <c r="J2021" s="17" cm="1">
        <f t="array" aca="1" ref="J2021" ca="1">IFERROR(_FV(STable[[#This Row],[Security Name]],"Beta"),0)</f>
        <v>1.8541000000000001</v>
      </c>
    </row>
    <row r="2022" spans="1:10" x14ac:dyDescent="0.3">
      <c r="A2022" t="s">
        <v>1355</v>
      </c>
      <c r="B2022" t="e" vm="2021">
        <v>#VALUE!</v>
      </c>
      <c r="C2022" t="s">
        <v>3609</v>
      </c>
      <c r="D2022" t="s">
        <v>3961</v>
      </c>
      <c r="E2022">
        <v>7372</v>
      </c>
      <c r="F2022" cm="1">
        <f t="array" aca="1" ref="F2022" ca="1">IFERROR(_FV(STable[[#This Row],[Security Name]],"Market cap",TRUE),_FV(STable[[#This Row],[Security Name]],"Volume average",TRUE)*STable[[#This Row],[Price]])</f>
        <v>1755590147</v>
      </c>
      <c r="G2022" s="4" cm="1">
        <f t="array" aca="1" ref="G2022" ca="1">_FV(STable[[#This Row],[Security Name]],"Price")</f>
        <v>44.01</v>
      </c>
      <c r="H2022" s="1" cm="1">
        <f t="array" aca="1" ref="H2022" ca="1">IFERROR(_FV(STable[[#This Row],[Security Name]],"Change (%)",TRUE),0)</f>
        <v>5.2366999999999997E-2</v>
      </c>
      <c r="I2022" s="17" cm="1">
        <f t="array" aca="1" ref="I2022" ca="1">IFERROR(_FV(STable[[#This Row],[Security Name]],"P/E",TRUE),0)</f>
        <v>0</v>
      </c>
      <c r="J2022" s="17" cm="1">
        <f t="array" aca="1" ref="J2022" ca="1">IFERROR(_FV(STable[[#This Row],[Security Name]],"Beta"),0)</f>
        <v>1.6760999999999999</v>
      </c>
    </row>
    <row r="2023" spans="1:10" x14ac:dyDescent="0.3">
      <c r="A2023" t="s">
        <v>1218</v>
      </c>
      <c r="B2023" t="e" vm="2022">
        <v>#VALUE!</v>
      </c>
      <c r="C2023" t="s">
        <v>3609</v>
      </c>
      <c r="D2023" t="s">
        <v>3793</v>
      </c>
      <c r="E2023">
        <v>3559</v>
      </c>
      <c r="F2023" cm="1">
        <f t="array" aca="1" ref="F2023" ca="1">IFERROR(_FV(STable[[#This Row],[Security Name]],"Market cap",TRUE),_FV(STable[[#This Row],[Security Name]],"Volume average",TRUE)*STable[[#This Row],[Price]])</f>
        <v>2608632008</v>
      </c>
      <c r="G2023" s="4" cm="1">
        <f t="array" aca="1" ref="G2023" ca="1">_FV(STable[[#This Row],[Security Name]],"Price")</f>
        <v>43.195</v>
      </c>
      <c r="H2023" s="1" cm="1">
        <f t="array" aca="1" ref="H2023" ca="1">IFERROR(_FV(STable[[#This Row],[Security Name]],"Change (%)",TRUE),0)</f>
        <v>7.1109999999999993E-3</v>
      </c>
      <c r="I2023" s="17" cm="1">
        <f t="array" aca="1" ref="I2023" ca="1">IFERROR(_FV(STable[[#This Row],[Security Name]],"P/E",TRUE),0)</f>
        <v>73.812399999999997</v>
      </c>
      <c r="J2023" s="17" cm="1">
        <f t="array" aca="1" ref="J2023" ca="1">IFERROR(_FV(STable[[#This Row],[Security Name]],"Beta"),0)</f>
        <v>1.1883999999999999</v>
      </c>
    </row>
    <row r="2024" spans="1:10" x14ac:dyDescent="0.3">
      <c r="A2024" t="s">
        <v>1814</v>
      </c>
      <c r="B2024" t="e" vm="2023">
        <v>#VALUE!</v>
      </c>
      <c r="C2024" t="s">
        <v>3609</v>
      </c>
      <c r="D2024" t="s">
        <v>4211</v>
      </c>
      <c r="E2024">
        <v>7370</v>
      </c>
      <c r="F2024" cm="1">
        <f t="array" aca="1" ref="F2024" ca="1">IFERROR(_FV(STable[[#This Row],[Security Name]],"Market cap",TRUE),_FV(STable[[#This Row],[Security Name]],"Volume average",TRUE)*STable[[#This Row],[Price]])</f>
        <v>647504086</v>
      </c>
      <c r="G2024" s="4" cm="1">
        <f t="array" aca="1" ref="G2024" ca="1">_FV(STable[[#This Row],[Security Name]],"Price")</f>
        <v>23.33</v>
      </c>
      <c r="H2024" s="1" cm="1">
        <f t="array" aca="1" ref="H2024" ca="1">IFERROR(_FV(STable[[#This Row],[Security Name]],"Change (%)",TRUE),0)</f>
        <v>4.3848000000000005E-2</v>
      </c>
      <c r="I2024" s="17" cm="1">
        <f t="array" aca="1" ref="I2024" ca="1">IFERROR(_FV(STable[[#This Row],[Security Name]],"P/E",TRUE),0)</f>
        <v>0</v>
      </c>
      <c r="J2024" s="17" cm="1">
        <f t="array" aca="1" ref="J2024" ca="1">IFERROR(_FV(STable[[#This Row],[Security Name]],"Beta"),0)</f>
        <v>1.6125</v>
      </c>
    </row>
    <row r="2025" spans="1:10" x14ac:dyDescent="0.3">
      <c r="A2025" t="s">
        <v>2260</v>
      </c>
      <c r="B2025" t="e" vm="2024">
        <v>#VALUE!</v>
      </c>
      <c r="C2025" t="s">
        <v>3609</v>
      </c>
      <c r="D2025" t="s">
        <v>4237</v>
      </c>
      <c r="E2025">
        <v>4841</v>
      </c>
      <c r="F2025" cm="1">
        <f t="array" aca="1" ref="F2025" ca="1">IFERROR(_FV(STable[[#This Row],[Security Name]],"Market cap",TRUE),_FV(STable[[#This Row],[Security Name]],"Volume average",TRUE)*STable[[#This Row],[Price]])</f>
        <v>3192694708</v>
      </c>
      <c r="G2025" s="4" cm="1">
        <f t="array" aca="1" ref="G2025" ca="1">_FV(STable[[#This Row],[Security Name]],"Price")</f>
        <v>28.84</v>
      </c>
      <c r="H2025" s="1" cm="1">
        <f t="array" aca="1" ref="H2025" ca="1">IFERROR(_FV(STable[[#This Row],[Security Name]],"Change (%)",TRUE),0)</f>
        <v>3.4062000000000002E-2</v>
      </c>
      <c r="I2025" s="17" cm="1">
        <f t="array" aca="1" ref="I2025" ca="1">IFERROR(_FV(STable[[#This Row],[Security Name]],"P/E",TRUE),0)</f>
        <v>29.297000000000001</v>
      </c>
      <c r="J2025" s="17" cm="1">
        <f t="array" aca="1" ref="J2025" ca="1">IFERROR(_FV(STable[[#This Row],[Security Name]],"Beta"),0)</f>
        <v>2.2444000000000002</v>
      </c>
    </row>
    <row r="2026" spans="1:10" x14ac:dyDescent="0.3">
      <c r="A2026" t="s">
        <v>1540</v>
      </c>
      <c r="B2026" t="e" vm="2025">
        <v>#VALUE!</v>
      </c>
      <c r="C2026" t="s">
        <v>3609</v>
      </c>
      <c r="D2026" t="s">
        <v>3961</v>
      </c>
      <c r="E2026">
        <v>7372</v>
      </c>
      <c r="F2026" cm="1">
        <f t="array" aca="1" ref="F2026" ca="1">IFERROR(_FV(STable[[#This Row],[Security Name]],"Market cap",TRUE),_FV(STable[[#This Row],[Security Name]],"Volume average",TRUE)*STable[[#This Row],[Price]])</f>
        <v>50295252</v>
      </c>
      <c r="G2026" s="4" cm="1">
        <f t="array" aca="1" ref="G2026" ca="1">_FV(STable[[#This Row],[Security Name]],"Price")</f>
        <v>6.92</v>
      </c>
      <c r="H2026" s="1" cm="1">
        <f t="array" aca="1" ref="H2026" ca="1">IFERROR(_FV(STable[[#This Row],[Security Name]],"Change (%)",TRUE),0)</f>
        <v>2.8990000000000001E-3</v>
      </c>
      <c r="I2026" s="17" cm="1">
        <f t="array" aca="1" ref="I2026" ca="1">IFERROR(_FV(STable[[#This Row],[Security Name]],"P/E",TRUE),0)</f>
        <v>44.1327</v>
      </c>
      <c r="J2026" s="17" cm="1">
        <f t="array" aca="1" ref="J2026" ca="1">IFERROR(_FV(STable[[#This Row],[Security Name]],"Beta"),0)</f>
        <v>1.5508999999999999</v>
      </c>
    </row>
    <row r="2027" spans="1:10" x14ac:dyDescent="0.3">
      <c r="A2027" t="s">
        <v>1400</v>
      </c>
      <c r="B2027" t="e" vm="2026">
        <v>#VALUE!</v>
      </c>
      <c r="C2027" t="s">
        <v>3609</v>
      </c>
      <c r="D2027" t="s">
        <v>3961</v>
      </c>
      <c r="E2027">
        <v>7372</v>
      </c>
      <c r="F2027" cm="1">
        <f t="array" aca="1" ref="F2027" ca="1">IFERROR(_FV(STable[[#This Row],[Security Name]],"Market cap",TRUE),_FV(STable[[#This Row],[Security Name]],"Volume average",TRUE)*STable[[#This Row],[Price]])</f>
        <v>1570904877</v>
      </c>
      <c r="G2027" s="4" cm="1">
        <f t="array" aca="1" ref="G2027" ca="1">_FV(STable[[#This Row],[Security Name]],"Price")</f>
        <v>21.24</v>
      </c>
      <c r="H2027" s="1" cm="1">
        <f t="array" aca="1" ref="H2027" ca="1">IFERROR(_FV(STable[[#This Row],[Security Name]],"Change (%)",TRUE),0)</f>
        <v>6.1580000000000003E-3</v>
      </c>
      <c r="I2027" s="17" cm="1">
        <f t="array" aca="1" ref="I2027" ca="1">IFERROR(_FV(STable[[#This Row],[Security Name]],"P/E",TRUE),0)</f>
        <v>1344.3037999999999</v>
      </c>
      <c r="J2027" s="17" cm="1">
        <f t="array" aca="1" ref="J2027" ca="1">IFERROR(_FV(STable[[#This Row],[Security Name]],"Beta"),0)</f>
        <v>0.94450000000000001</v>
      </c>
    </row>
    <row r="2028" spans="1:10" x14ac:dyDescent="0.3">
      <c r="A2028" t="s">
        <v>1982</v>
      </c>
      <c r="B2028" t="e" vm="2027">
        <v>#VALUE!</v>
      </c>
      <c r="C2028" t="s">
        <v>3609</v>
      </c>
      <c r="D2028" t="s">
        <v>4203</v>
      </c>
      <c r="E2028">
        <v>3576</v>
      </c>
      <c r="F2028" cm="1">
        <f t="array" aca="1" ref="F2028" ca="1">IFERROR(_FV(STable[[#This Row],[Security Name]],"Market cap",TRUE),_FV(STable[[#This Row],[Security Name]],"Volume average",TRUE)*STable[[#This Row],[Price]])</f>
        <v>1990698509</v>
      </c>
      <c r="G2028" s="4" cm="1">
        <f t="array" aca="1" ref="G2028" ca="1">_FV(STable[[#This Row],[Security Name]],"Price")</f>
        <v>27.754999999999999</v>
      </c>
      <c r="H2028" s="1" cm="1">
        <f t="array" aca="1" ref="H2028" ca="1">IFERROR(_FV(STable[[#This Row],[Security Name]],"Change (%)",TRUE),0)</f>
        <v>4.6568999999999999E-2</v>
      </c>
      <c r="I2028" s="17" cm="1">
        <f t="array" aca="1" ref="I2028" ca="1">IFERROR(_FV(STable[[#This Row],[Security Name]],"P/E",TRUE),0)</f>
        <v>48.404299999999999</v>
      </c>
      <c r="J2028" s="17" cm="1">
        <f t="array" aca="1" ref="J2028" ca="1">IFERROR(_FV(STable[[#This Row],[Security Name]],"Beta"),0)</f>
        <v>1.1783999999999999</v>
      </c>
    </row>
    <row r="2029" spans="1:10" x14ac:dyDescent="0.3">
      <c r="A2029" t="s">
        <v>2555</v>
      </c>
      <c r="B2029" t="e" vm="2028">
        <v>#VALUE!</v>
      </c>
      <c r="C2029" t="s">
        <v>3609</v>
      </c>
      <c r="D2029" t="s">
        <v>3961</v>
      </c>
      <c r="E2029">
        <v>7372</v>
      </c>
      <c r="F2029" cm="1">
        <f t="array" aca="1" ref="F2029" ca="1">IFERROR(_FV(STable[[#This Row],[Security Name]],"Market cap",TRUE),_FV(STable[[#This Row],[Security Name]],"Volume average",TRUE)*STable[[#This Row],[Price]])</f>
        <v>19036338</v>
      </c>
      <c r="G2029" s="4" cm="1">
        <f t="array" aca="1" ref="G2029" ca="1">_FV(STable[[#This Row],[Security Name]],"Price")</f>
        <v>1.18</v>
      </c>
      <c r="H2029" s="1" cm="1">
        <f t="array" aca="1" ref="H2029" ca="1">IFERROR(_FV(STable[[#This Row],[Security Name]],"Change (%)",TRUE),0)</f>
        <v>3.5088000000000001E-2</v>
      </c>
      <c r="I2029" s="17" cm="1">
        <f t="array" aca="1" ref="I2029" ca="1">IFERROR(_FV(STable[[#This Row],[Security Name]],"P/E",TRUE),0)</f>
        <v>0</v>
      </c>
      <c r="J2029" s="17" cm="1">
        <f t="array" aca="1" ref="J2029" ca="1">IFERROR(_FV(STable[[#This Row],[Security Name]],"Beta"),0)</f>
        <v>1.6232</v>
      </c>
    </row>
    <row r="2030" spans="1:10" x14ac:dyDescent="0.3">
      <c r="A2030" t="s">
        <v>361</v>
      </c>
      <c r="B2030" t="e" vm="2029">
        <v>#VALUE!</v>
      </c>
      <c r="C2030" t="s">
        <v>3609</v>
      </c>
      <c r="D2030" t="s">
        <v>3961</v>
      </c>
      <c r="E2030">
        <v>7372</v>
      </c>
      <c r="F2030" cm="1">
        <f t="array" aca="1" ref="F2030" ca="1">IFERROR(_FV(STable[[#This Row],[Security Name]],"Market cap",TRUE),_FV(STable[[#This Row],[Security Name]],"Volume average",TRUE)*STable[[#This Row],[Price]])</f>
        <v>14225692543</v>
      </c>
      <c r="G2030" s="4" cm="1">
        <f t="array" aca="1" ref="G2030" ca="1">_FV(STable[[#This Row],[Security Name]],"Price")</f>
        <v>136.47999999999999</v>
      </c>
      <c r="H2030" s="1" cm="1">
        <f t="array" aca="1" ref="H2030" ca="1">IFERROR(_FV(STable[[#This Row],[Security Name]],"Change (%)",TRUE),0)</f>
        <v>-8.2120000000000005E-3</v>
      </c>
      <c r="I2030" s="17" cm="1">
        <f t="array" aca="1" ref="I2030" ca="1">IFERROR(_FV(STable[[#This Row],[Security Name]],"P/E",TRUE),0)</f>
        <v>14.164400000000001</v>
      </c>
      <c r="J2030" s="17" cm="1">
        <f t="array" aca="1" ref="J2030" ca="1">IFERROR(_FV(STable[[#This Row],[Security Name]],"Beta"),0)</f>
        <v>0.59350000000000003</v>
      </c>
    </row>
    <row r="2031" spans="1:10" x14ac:dyDescent="0.3">
      <c r="A2031" t="s">
        <v>106</v>
      </c>
      <c r="B2031" t="e" vm="2030">
        <v>#VALUE!</v>
      </c>
      <c r="C2031" t="s">
        <v>3609</v>
      </c>
      <c r="D2031" t="s">
        <v>3961</v>
      </c>
      <c r="E2031">
        <v>7372</v>
      </c>
      <c r="F2031" cm="1">
        <f t="array" aca="1" ref="F2031" ca="1">IFERROR(_FV(STable[[#This Row],[Security Name]],"Market cap",TRUE),_FV(STable[[#This Row],[Security Name]],"Volume average",TRUE)*STable[[#This Row],[Price]])</f>
        <v>106944506370</v>
      </c>
      <c r="G2031" s="4" cm="1">
        <f t="array" aca="1" ref="G2031" ca="1">_FV(STable[[#This Row],[Security Name]],"Price")</f>
        <v>422.37</v>
      </c>
      <c r="H2031" s="1" cm="1">
        <f t="array" aca="1" ref="H2031" ca="1">IFERROR(_FV(STable[[#This Row],[Security Name]],"Change (%)",TRUE),0)</f>
        <v>9.9710000000000007E-3</v>
      </c>
      <c r="I2031" s="17" cm="1">
        <f t="array" aca="1" ref="I2031" ca="1">IFERROR(_FV(STable[[#This Row],[Security Name]],"P/E",TRUE),0)</f>
        <v>0</v>
      </c>
      <c r="J2031" s="17" cm="1">
        <f t="array" aca="1" ref="J2031" ca="1">IFERROR(_FV(STable[[#This Row],[Security Name]],"Beta"),0)</f>
        <v>1.0306999999999999</v>
      </c>
    </row>
    <row r="2032" spans="1:10" x14ac:dyDescent="0.3">
      <c r="A2032" t="s">
        <v>527</v>
      </c>
      <c r="B2032" t="e" vm="2031">
        <v>#VALUE!</v>
      </c>
      <c r="C2032" t="s">
        <v>3609</v>
      </c>
      <c r="D2032" t="s">
        <v>3961</v>
      </c>
      <c r="E2032">
        <v>7372</v>
      </c>
      <c r="F2032" cm="1">
        <f t="array" aca="1" ref="F2032" ca="1">IFERROR(_FV(STable[[#This Row],[Security Name]],"Market cap",TRUE),_FV(STable[[#This Row],[Security Name]],"Volume average",TRUE)*STable[[#This Row],[Price]])</f>
        <v>4151182416</v>
      </c>
      <c r="G2032" s="4" cm="1">
        <f t="array" aca="1" ref="G2032" ca="1">_FV(STable[[#This Row],[Security Name]],"Price")</f>
        <v>94.4</v>
      </c>
      <c r="H2032" s="1" cm="1">
        <f t="array" aca="1" ref="H2032" ca="1">IFERROR(_FV(STable[[#This Row],[Security Name]],"Change (%)",TRUE),0)</f>
        <v>-4.849E-3</v>
      </c>
      <c r="I2032" s="17" cm="1">
        <f t="array" aca="1" ref="I2032" ca="1">IFERROR(_FV(STable[[#This Row],[Security Name]],"P/E",TRUE),0)</f>
        <v>48.942300000000003</v>
      </c>
      <c r="J2032" s="17" cm="1">
        <f t="array" aca="1" ref="J2032" ca="1">IFERROR(_FV(STable[[#This Row],[Security Name]],"Beta"),0)</f>
        <v>0.70579999999999998</v>
      </c>
    </row>
    <row r="2033" spans="1:10" x14ac:dyDescent="0.3">
      <c r="A2033" t="s">
        <v>1390</v>
      </c>
      <c r="B2033" t="e" vm="2032">
        <v>#VALUE!</v>
      </c>
      <c r="C2033" t="s">
        <v>3609</v>
      </c>
      <c r="D2033" t="s">
        <v>3961</v>
      </c>
      <c r="E2033">
        <v>7372</v>
      </c>
      <c r="F2033" cm="1">
        <f t="array" aca="1" ref="F2033" ca="1">IFERROR(_FV(STable[[#This Row],[Security Name]],"Market cap",TRUE),_FV(STable[[#This Row],[Security Name]],"Volume average",TRUE)*STable[[#This Row],[Price]])</f>
        <v>5267313617</v>
      </c>
      <c r="G2033" s="4" cm="1">
        <f t="array" aca="1" ref="G2033" ca="1">_FV(STable[[#This Row],[Security Name]],"Price")</f>
        <v>43.475000000000001</v>
      </c>
      <c r="H2033" s="1" cm="1">
        <f t="array" aca="1" ref="H2033" ca="1">IFERROR(_FV(STable[[#This Row],[Security Name]],"Change (%)",TRUE),0)</f>
        <v>-3.3239999999999997E-3</v>
      </c>
      <c r="I2033" s="17" cm="1">
        <f t="array" aca="1" ref="I2033" ca="1">IFERROR(_FV(STable[[#This Row],[Security Name]],"P/E",TRUE),0)</f>
        <v>0</v>
      </c>
      <c r="J2033" s="17" cm="1">
        <f t="array" aca="1" ref="J2033" ca="1">IFERROR(_FV(STable[[#This Row],[Security Name]],"Beta"),0)</f>
        <v>1.0261</v>
      </c>
    </row>
    <row r="2034" spans="1:10" x14ac:dyDescent="0.3">
      <c r="A2034" t="s">
        <v>916</v>
      </c>
      <c r="B2034" t="e" vm="2033">
        <v>#VALUE!</v>
      </c>
      <c r="C2034" t="s">
        <v>3609</v>
      </c>
      <c r="D2034" t="s">
        <v>4000</v>
      </c>
      <c r="E2034">
        <v>3577</v>
      </c>
      <c r="F2034" cm="1">
        <f t="array" aca="1" ref="F2034" ca="1">IFERROR(_FV(STable[[#This Row],[Security Name]],"Market cap",TRUE),_FV(STable[[#This Row],[Security Name]],"Volume average",TRUE)*STable[[#This Row],[Price]])</f>
        <v>60170587151</v>
      </c>
      <c r="G2034" s="4" cm="1">
        <f t="array" aca="1" ref="G2034" ca="1">_FV(STable[[#This Row],[Security Name]],"Price")</f>
        <v>81.319999999999993</v>
      </c>
      <c r="H2034" s="1" cm="1">
        <f t="array" aca="1" ref="H2034" ca="1">IFERROR(_FV(STable[[#This Row],[Security Name]],"Change (%)",TRUE),0)</f>
        <v>-1.3107000000000001E-2</v>
      </c>
      <c r="I2034" s="17" cm="1">
        <f t="array" aca="1" ref="I2034" ca="1">IFERROR(_FV(STable[[#This Row],[Security Name]],"P/E",TRUE),0)</f>
        <v>33.5105</v>
      </c>
      <c r="J2034" s="17" cm="1">
        <f t="array" aca="1" ref="J2034" ca="1">IFERROR(_FV(STable[[#This Row],[Security Name]],"Beta"),0)</f>
        <v>0.93489999999999995</v>
      </c>
    </row>
    <row r="2035" spans="1:10" x14ac:dyDescent="0.3">
      <c r="A2035" t="s">
        <v>1627</v>
      </c>
      <c r="B2035" t="e" vm="2034">
        <v>#VALUE!</v>
      </c>
      <c r="C2035" t="s">
        <v>3609</v>
      </c>
      <c r="D2035" t="s">
        <v>3961</v>
      </c>
      <c r="E2035">
        <v>7372</v>
      </c>
      <c r="F2035" cm="1">
        <f t="array" aca="1" ref="F2035" ca="1">IFERROR(_FV(STable[[#This Row],[Security Name]],"Market cap",TRUE),_FV(STable[[#This Row],[Security Name]],"Volume average",TRUE)*STable[[#This Row],[Price]])</f>
        <v>12134474233</v>
      </c>
      <c r="G2035" s="4" cm="1">
        <f t="array" aca="1" ref="G2035" ca="1">_FV(STable[[#This Row],[Security Name]],"Price")</f>
        <v>20.035</v>
      </c>
      <c r="H2035" s="1" cm="1">
        <f t="array" aca="1" ref="H2035" ca="1">IFERROR(_FV(STable[[#This Row],[Security Name]],"Change (%)",TRUE),0)</f>
        <v>1.2891999999999999E-2</v>
      </c>
      <c r="I2035" s="17" cm="1">
        <f t="array" aca="1" ref="I2035" ca="1">IFERROR(_FV(STable[[#This Row],[Security Name]],"P/E",TRUE),0)</f>
        <v>20.665299999999998</v>
      </c>
      <c r="J2035" s="17" cm="1">
        <f t="array" aca="1" ref="J2035" ca="1">IFERROR(_FV(STable[[#This Row],[Security Name]],"Beta"),0)</f>
        <v>1.1433</v>
      </c>
    </row>
    <row r="2036" spans="1:10" x14ac:dyDescent="0.3">
      <c r="A2036" t="s">
        <v>959</v>
      </c>
      <c r="B2036" t="e" vm="2035">
        <v>#VALUE!</v>
      </c>
      <c r="C2036" t="s">
        <v>3609</v>
      </c>
      <c r="D2036" t="s">
        <v>3961</v>
      </c>
      <c r="E2036">
        <v>7372</v>
      </c>
      <c r="F2036" cm="1">
        <f t="array" aca="1" ref="F2036" ca="1">IFERROR(_FV(STable[[#This Row],[Security Name]],"Market cap",TRUE),_FV(STable[[#This Row],[Security Name]],"Volume average",TRUE)*STable[[#This Row],[Price]])</f>
        <v>3632485500</v>
      </c>
      <c r="G2036" s="4" cm="1">
        <f t="array" aca="1" ref="G2036" ca="1">_FV(STable[[#This Row],[Security Name]],"Price")</f>
        <v>21.355</v>
      </c>
      <c r="H2036" s="1" cm="1">
        <f t="array" aca="1" ref="H2036" ca="1">IFERROR(_FV(STable[[#This Row],[Security Name]],"Change (%)",TRUE),0)</f>
        <v>-2.1759000000000001E-2</v>
      </c>
      <c r="I2036" s="17" cm="1">
        <f t="array" aca="1" ref="I2036" ca="1">IFERROR(_FV(STable[[#This Row],[Security Name]],"P/E",TRUE),0)</f>
        <v>0</v>
      </c>
      <c r="J2036" s="17" cm="1">
        <f t="array" aca="1" ref="J2036" ca="1">IFERROR(_FV(STable[[#This Row],[Security Name]],"Beta"),0)</f>
        <v>0.83589999999999998</v>
      </c>
    </row>
    <row r="2037" spans="1:10" x14ac:dyDescent="0.3">
      <c r="A2037" t="s">
        <v>2512</v>
      </c>
      <c r="B2037" t="e" vm="2036">
        <v>#VALUE!</v>
      </c>
      <c r="C2037" t="s">
        <v>3609</v>
      </c>
      <c r="D2037" t="s">
        <v>3961</v>
      </c>
      <c r="E2037">
        <v>7372</v>
      </c>
      <c r="F2037" cm="1">
        <f t="array" aca="1" ref="F2037" ca="1">IFERROR(_FV(STable[[#This Row],[Security Name]],"Market cap",TRUE),_FV(STable[[#This Row],[Security Name]],"Volume average",TRUE)*STable[[#This Row],[Price]])</f>
        <v>32326600</v>
      </c>
      <c r="G2037" s="4" cm="1">
        <f t="array" aca="1" ref="G2037" ca="1">_FV(STable[[#This Row],[Security Name]],"Price")</f>
        <v>7.2249999999999996</v>
      </c>
      <c r="H2037" s="1" cm="1">
        <f t="array" aca="1" ref="H2037" ca="1">IFERROR(_FV(STable[[#This Row],[Security Name]],"Change (%)",TRUE),0)</f>
        <v>4.0527000000000001E-2</v>
      </c>
      <c r="I2037" s="17" cm="1">
        <f t="array" ref="I2037">IFERROR(_FV(STable[[#This Row],[Security Name]],"P/E",TRUE),0)</f>
        <v>0</v>
      </c>
      <c r="J2037" s="17" cm="1">
        <f t="array" aca="1" ref="J2037" ca="1">IFERROR(_FV(STable[[#This Row],[Security Name]],"Beta"),0)</f>
        <v>0.3448</v>
      </c>
    </row>
    <row r="2038" spans="1:10" x14ac:dyDescent="0.3">
      <c r="A2038" t="s">
        <v>194</v>
      </c>
      <c r="B2038" t="e" vm="2037">
        <v>#VALUE!</v>
      </c>
      <c r="C2038" t="s">
        <v>3609</v>
      </c>
      <c r="D2038" t="s">
        <v>3961</v>
      </c>
      <c r="E2038">
        <v>7372</v>
      </c>
      <c r="F2038" cm="1">
        <f t="array" aca="1" ref="F2038" ca="1">IFERROR(_FV(STable[[#This Row],[Security Name]],"Market cap",TRUE),_FV(STable[[#This Row],[Security Name]],"Volume average",TRUE)*STable[[#This Row],[Price]])</f>
        <v>3315671351</v>
      </c>
      <c r="G2038" s="4" cm="1">
        <f t="array" aca="1" ref="G2038" ca="1">_FV(STable[[#This Row],[Security Name]],"Price")</f>
        <v>64.808800000000005</v>
      </c>
      <c r="H2038" s="1" cm="1">
        <f t="array" aca="1" ref="H2038" ca="1">IFERROR(_FV(STable[[#This Row],[Security Name]],"Change (%)",TRUE),0)</f>
        <v>-2.3523000000000002E-2</v>
      </c>
      <c r="I2038" s="17" cm="1">
        <f t="array" aca="1" ref="I2038" ca="1">IFERROR(_FV(STable[[#This Row],[Security Name]],"P/E",TRUE),0)</f>
        <v>28.924800000000001</v>
      </c>
      <c r="J2038" s="17" cm="1">
        <f t="array" aca="1" ref="J2038" ca="1">IFERROR(_FV(STable[[#This Row],[Security Name]],"Beta"),0)</f>
        <v>1.2126999999999999</v>
      </c>
    </row>
    <row r="2039" spans="1:10" x14ac:dyDescent="0.3">
      <c r="A2039" t="s">
        <v>76</v>
      </c>
      <c r="B2039" t="e" vm="2038">
        <v>#VALUE!</v>
      </c>
      <c r="C2039" t="s">
        <v>3609</v>
      </c>
      <c r="D2039" t="s">
        <v>3961</v>
      </c>
      <c r="E2039">
        <v>7372</v>
      </c>
      <c r="F2039" cm="1">
        <f t="array" aca="1" ref="F2039" ca="1">IFERROR(_FV(STable[[#This Row],[Security Name]],"Market cap",TRUE),_FV(STable[[#This Row],[Security Name]],"Volume average",TRUE)*STable[[#This Row],[Price]])</f>
        <v>3129160060600</v>
      </c>
      <c r="G2039" s="4" cm="1">
        <f t="array" aca="1" ref="G2039" ca="1">_FV(STable[[#This Row],[Security Name]],"Price")</f>
        <v>421.4</v>
      </c>
      <c r="H2039" s="1" cm="1">
        <f t="array" aca="1" ref="H2039" ca="1">IFERROR(_FV(STable[[#This Row],[Security Name]],"Change (%)",TRUE),0)</f>
        <v>2.7129999999999997E-3</v>
      </c>
      <c r="I2039" s="17" cm="1">
        <f t="array" aca="1" ref="I2039" ca="1">IFERROR(_FV(STable[[#This Row],[Security Name]],"P/E",TRUE),0)</f>
        <v>26.366499999999998</v>
      </c>
      <c r="J2039" s="17" cm="1">
        <f t="array" aca="1" ref="J2039" ca="1">IFERROR(_FV(STable[[#This Row],[Security Name]],"Beta"),0)</f>
        <v>1.1318999999999999</v>
      </c>
    </row>
    <row r="2040" spans="1:10" x14ac:dyDescent="0.3">
      <c r="A2040" t="s">
        <v>2187</v>
      </c>
      <c r="B2040" t="e" vm="2039">
        <v>#VALUE!</v>
      </c>
      <c r="C2040" t="s">
        <v>3609</v>
      </c>
      <c r="D2040" t="s">
        <v>3961</v>
      </c>
      <c r="E2040">
        <v>7372</v>
      </c>
      <c r="F2040" cm="1">
        <f t="array" aca="1" ref="F2040" ca="1">IFERROR(_FV(STable[[#This Row],[Security Name]],"Market cap",TRUE),_FV(STable[[#This Row],[Security Name]],"Volume average",TRUE)*STable[[#This Row],[Price]])</f>
        <v>965438787</v>
      </c>
      <c r="G2040" s="4" cm="1">
        <f t="array" aca="1" ref="G2040" ca="1">_FV(STable[[#This Row],[Security Name]],"Price")</f>
        <v>5.125</v>
      </c>
      <c r="H2040" s="1" cm="1">
        <f t="array" aca="1" ref="H2040" ca="1">IFERROR(_FV(STable[[#This Row],[Security Name]],"Change (%)",TRUE),0)</f>
        <v>2.9349999999999997E-3</v>
      </c>
      <c r="I2040" s="17" cm="1">
        <f t="array" aca="1" ref="I2040" ca="1">IFERROR(_FV(STable[[#This Row],[Security Name]],"P/E",TRUE),0)</f>
        <v>0</v>
      </c>
      <c r="J2040" s="17" cm="1">
        <f t="array" aca="1" ref="J2040" ca="1">IFERROR(_FV(STable[[#This Row],[Security Name]],"Beta"),0)</f>
        <v>0.62370000000000003</v>
      </c>
    </row>
    <row r="2041" spans="1:10" x14ac:dyDescent="0.3">
      <c r="A2041" t="s">
        <v>458</v>
      </c>
      <c r="B2041" t="e" vm="2040">
        <v>#VALUE!</v>
      </c>
      <c r="C2041" t="s">
        <v>3609</v>
      </c>
      <c r="D2041" t="s">
        <v>3961</v>
      </c>
      <c r="E2041">
        <v>7372</v>
      </c>
      <c r="F2041" cm="1">
        <f t="array" aca="1" ref="F2041" ca="1">IFERROR(_FV(STable[[#This Row],[Security Name]],"Market cap",TRUE),_FV(STable[[#This Row],[Security Name]],"Volume average",TRUE)*STable[[#This Row],[Price]])</f>
        <v>500115638939</v>
      </c>
      <c r="G2041" s="4" cm="1">
        <f t="array" aca="1" ref="G2041" ca="1">_FV(STable[[#This Row],[Security Name]],"Price")</f>
        <v>173.89</v>
      </c>
      <c r="H2041" s="1" cm="1">
        <f t="array" aca="1" ref="H2041" ca="1">IFERROR(_FV(STable[[#This Row],[Security Name]],"Change (%)",TRUE),0)</f>
        <v>-2.4952000000000002E-2</v>
      </c>
      <c r="I2041" s="17" cm="1">
        <f t="array" aca="1" ref="I2041" ca="1">IFERROR(_FV(STable[[#This Row],[Security Name]],"P/E",TRUE),0)</f>
        <v>30.770499999999998</v>
      </c>
      <c r="J2041" s="17" cm="1">
        <f t="array" aca="1" ref="J2041" ca="1">IFERROR(_FV(STable[[#This Row],[Security Name]],"Beta"),0)</f>
        <v>1.6491</v>
      </c>
    </row>
    <row r="2042" spans="1:10" x14ac:dyDescent="0.3">
      <c r="A2042" t="s">
        <v>2185</v>
      </c>
      <c r="B2042" t="e" vm="2041">
        <v>#VALUE!</v>
      </c>
      <c r="C2042" t="s">
        <v>3609</v>
      </c>
      <c r="D2042" t="s">
        <v>3684</v>
      </c>
      <c r="E2042">
        <v>7373</v>
      </c>
      <c r="F2042" cm="1">
        <f t="array" aca="1" ref="F2042" ca="1">IFERROR(_FV(STable[[#This Row],[Security Name]],"Market cap",TRUE),_FV(STable[[#This Row],[Security Name]],"Volume average",TRUE)*STable[[#This Row],[Price]])</f>
        <v>428059903</v>
      </c>
      <c r="G2042" s="4" cm="1">
        <f t="array" aca="1" ref="G2042" ca="1">_FV(STable[[#This Row],[Security Name]],"Price")</f>
        <v>11.425000000000001</v>
      </c>
      <c r="H2042" s="1" cm="1">
        <f t="array" aca="1" ref="H2042" ca="1">IFERROR(_FV(STable[[#This Row],[Security Name]],"Change (%)",TRUE),0)</f>
        <v>8.3850000000000001E-3</v>
      </c>
      <c r="I2042" s="17" cm="1">
        <f t="array" aca="1" ref="I2042" ca="1">IFERROR(_FV(STable[[#This Row],[Security Name]],"P/E",TRUE),0)</f>
        <v>6.1073000000000004</v>
      </c>
      <c r="J2042" s="17" cm="1">
        <f t="array" aca="1" ref="J2042" ca="1">IFERROR(_FV(STable[[#This Row],[Security Name]],"Beta"),0)</f>
        <v>1.4801</v>
      </c>
    </row>
    <row r="2043" spans="1:10" x14ac:dyDescent="0.3">
      <c r="A2043" t="s">
        <v>119</v>
      </c>
      <c r="B2043" t="e" vm="2042">
        <v>#VALUE!</v>
      </c>
      <c r="C2043" t="s">
        <v>3609</v>
      </c>
      <c r="D2043" t="s">
        <v>4000</v>
      </c>
      <c r="E2043">
        <v>3577</v>
      </c>
      <c r="F2043" cm="1">
        <f t="array" aca="1" ref="F2043" ca="1">IFERROR(_FV(STable[[#This Row],[Security Name]],"Market cap",TRUE),_FV(STable[[#This Row],[Security Name]],"Volume average",TRUE)*STable[[#This Row],[Price]])</f>
        <v>135647860000</v>
      </c>
      <c r="G2043" s="4" cm="1">
        <f t="array" aca="1" ref="G2043" ca="1">_FV(STable[[#This Row],[Security Name]],"Price")</f>
        <v>167.26</v>
      </c>
      <c r="H2043" s="1" cm="1">
        <f t="array" aca="1" ref="H2043" ca="1">IFERROR(_FV(STable[[#This Row],[Security Name]],"Change (%)",TRUE),0)</f>
        <v>1.7369999999999998E-3</v>
      </c>
      <c r="I2043" s="17" cm="1">
        <f t="array" aca="1" ref="I2043" ca="1">IFERROR(_FV(STable[[#This Row],[Security Name]],"P/E",TRUE),0)</f>
        <v>92.613500000000002</v>
      </c>
      <c r="J2043" s="17" cm="1">
        <f t="array" aca="1" ref="J2043" ca="1">IFERROR(_FV(STable[[#This Row],[Security Name]],"Beta"),0)</f>
        <v>0.73099999999999998</v>
      </c>
    </row>
    <row r="2044" spans="1:10" x14ac:dyDescent="0.3">
      <c r="A2044" t="s">
        <v>1808</v>
      </c>
      <c r="B2044" t="e" vm="2043">
        <v>#VALUE!</v>
      </c>
      <c r="C2044" t="s">
        <v>3609</v>
      </c>
      <c r="D2044" t="s">
        <v>3961</v>
      </c>
      <c r="E2044">
        <v>7372</v>
      </c>
      <c r="F2044" cm="1">
        <f t="array" aca="1" ref="F2044" ca="1">IFERROR(_FV(STable[[#This Row],[Security Name]],"Market cap",TRUE),_FV(STable[[#This Row],[Security Name]],"Volume average",TRUE)*STable[[#This Row],[Price]])</f>
        <v>5385917132</v>
      </c>
      <c r="G2044" s="4" cm="1">
        <f t="array" aca="1" ref="G2044" ca="1">_FV(STable[[#This Row],[Security Name]],"Price")</f>
        <v>10.28</v>
      </c>
      <c r="H2044" s="1" cm="1">
        <f t="array" aca="1" ref="H2044" ca="1">IFERROR(_FV(STable[[#This Row],[Security Name]],"Change (%)",TRUE),0)</f>
        <v>-3.1103000000000002E-2</v>
      </c>
      <c r="I2044" s="17" cm="1">
        <f t="array" aca="1" ref="I2044" ca="1">IFERROR(_FV(STable[[#This Row],[Security Name]],"P/E",TRUE),0)</f>
        <v>24.476199999999999</v>
      </c>
      <c r="J2044" s="17" cm="1">
        <f t="array" aca="1" ref="J2044" ca="1">IFERROR(_FV(STable[[#This Row],[Security Name]],"Beta"),0)</f>
        <v>0.96940000000000004</v>
      </c>
    </row>
    <row r="2045" spans="1:10" x14ac:dyDescent="0.3">
      <c r="A2045" t="s">
        <v>1040</v>
      </c>
      <c r="B2045" t="e" vm="2044">
        <v>#VALUE!</v>
      </c>
      <c r="C2045" t="s">
        <v>3609</v>
      </c>
      <c r="D2045" t="s">
        <v>3961</v>
      </c>
      <c r="E2045">
        <v>7372</v>
      </c>
      <c r="F2045" cm="1">
        <f t="array" aca="1" ref="F2045" ca="1">IFERROR(_FV(STable[[#This Row],[Security Name]],"Market cap",TRUE),_FV(STable[[#This Row],[Security Name]],"Volume average",TRUE)*STable[[#This Row],[Price]])</f>
        <v>1295055880</v>
      </c>
      <c r="G2045" s="4" cm="1">
        <f t="array" aca="1" ref="G2045" ca="1">_FV(STable[[#This Row],[Security Name]],"Price")</f>
        <v>30.78</v>
      </c>
      <c r="H2045" s="1" cm="1">
        <f t="array" aca="1" ref="H2045" ca="1">IFERROR(_FV(STable[[#This Row],[Security Name]],"Change (%)",TRUE),0)</f>
        <v>3.2192999999999999E-2</v>
      </c>
      <c r="I2045" s="17" cm="1">
        <f t="array" aca="1" ref="I2045" ca="1">IFERROR(_FV(STable[[#This Row],[Security Name]],"P/E",TRUE),0)</f>
        <v>18.4543</v>
      </c>
      <c r="J2045" s="17" cm="1">
        <f t="array" aca="1" ref="J2045" ca="1">IFERROR(_FV(STable[[#This Row],[Security Name]],"Beta"),0)</f>
        <v>0.8357</v>
      </c>
    </row>
    <row r="2046" spans="1:10" x14ac:dyDescent="0.3">
      <c r="A2046" t="s">
        <v>1261</v>
      </c>
      <c r="B2046" t="e" vm="2045">
        <v>#VALUE!</v>
      </c>
      <c r="C2046" t="s">
        <v>3609</v>
      </c>
      <c r="D2046" t="s">
        <v>3961</v>
      </c>
      <c r="E2046">
        <v>7372</v>
      </c>
      <c r="F2046" cm="1">
        <f t="array" aca="1" ref="F2046" ca="1">IFERROR(_FV(STable[[#This Row],[Security Name]],"Market cap",TRUE),_FV(STable[[#This Row],[Security Name]],"Volume average",TRUE)*STable[[#This Row],[Price]])</f>
        <v>372625537</v>
      </c>
      <c r="G2046" s="4" cm="1">
        <f t="array" aca="1" ref="G2046" ca="1">_FV(STable[[#This Row],[Security Name]],"Price")</f>
        <v>5.6550000000000002</v>
      </c>
      <c r="H2046" s="1" cm="1">
        <f t="array" aca="1" ref="H2046" ca="1">IFERROR(_FV(STable[[#This Row],[Security Name]],"Change (%)",TRUE),0)</f>
        <v>-1.9931000000000001E-2</v>
      </c>
      <c r="I2046" s="17" cm="1">
        <f t="array" aca="1" ref="I2046" ca="1">IFERROR(_FV(STable[[#This Row],[Security Name]],"P/E",TRUE),0)</f>
        <v>15.7258</v>
      </c>
      <c r="J2046" s="17" cm="1">
        <f t="array" aca="1" ref="J2046" ca="1">IFERROR(_FV(STable[[#This Row],[Security Name]],"Beta"),0)</f>
        <v>0.88560000000000005</v>
      </c>
    </row>
    <row r="2047" spans="1:10" x14ac:dyDescent="0.3">
      <c r="A2047" t="s">
        <v>1740</v>
      </c>
      <c r="B2047" t="e" vm="2046">
        <v>#VALUE!</v>
      </c>
      <c r="C2047" t="s">
        <v>3609</v>
      </c>
      <c r="D2047" t="s">
        <v>3961</v>
      </c>
      <c r="E2047">
        <v>7372</v>
      </c>
      <c r="F2047" cm="1">
        <f t="array" aca="1" ref="F2047" ca="1">IFERROR(_FV(STable[[#This Row],[Security Name]],"Market cap",TRUE),_FV(STable[[#This Row],[Security Name]],"Volume average",TRUE)*STable[[#This Row],[Price]])</f>
        <v>4731544732</v>
      </c>
      <c r="G2047" s="4" cm="1">
        <f t="array" aca="1" ref="G2047" ca="1">_FV(STable[[#This Row],[Security Name]],"Price")</f>
        <v>13.904999999999999</v>
      </c>
      <c r="H2047" s="1" cm="1">
        <f t="array" aca="1" ref="H2047" ca="1">IFERROR(_FV(STable[[#This Row],[Security Name]],"Change (%)",TRUE),0)</f>
        <v>-1.7949999999999999E-3</v>
      </c>
      <c r="I2047" s="17" cm="1">
        <f t="array" ref="I2047">IFERROR(_FV(STable[[#This Row],[Security Name]],"P/E",TRUE),0)</f>
        <v>0</v>
      </c>
      <c r="J2047" s="17" cm="1">
        <f t="array" aca="1" ref="J2047" ca="1">IFERROR(_FV(STable[[#This Row],[Security Name]],"Beta"),0)</f>
        <v>0.77900000000000003</v>
      </c>
    </row>
    <row r="2048" spans="1:10" x14ac:dyDescent="0.3">
      <c r="A2048" t="s">
        <v>1383</v>
      </c>
      <c r="B2048" t="e" vm="2047">
        <v>#VALUE!</v>
      </c>
      <c r="C2048" t="s">
        <v>3609</v>
      </c>
      <c r="D2048" t="s">
        <v>3961</v>
      </c>
      <c r="E2048">
        <v>7372</v>
      </c>
      <c r="F2048" cm="1">
        <f t="array" aca="1" ref="F2048" ca="1">IFERROR(_FV(STable[[#This Row],[Security Name]],"Market cap",TRUE),_FV(STable[[#This Row],[Security Name]],"Volume average",TRUE)*STable[[#This Row],[Price]])</f>
        <v>2558465546</v>
      </c>
      <c r="G2048" s="4" cm="1">
        <f t="array" aca="1" ref="G2048" ca="1">_FV(STable[[#This Row],[Security Name]],"Price")</f>
        <v>27.065000000000001</v>
      </c>
      <c r="H2048" s="1" cm="1">
        <f t="array" aca="1" ref="H2048" ca="1">IFERROR(_FV(STable[[#This Row],[Security Name]],"Change (%)",TRUE),0)</f>
        <v>1.102E-2</v>
      </c>
      <c r="I2048" s="17" cm="1">
        <f t="array" aca="1" ref="I2048" ca="1">IFERROR(_FV(STable[[#This Row],[Security Name]],"P/E",TRUE),0)</f>
        <v>20.104700000000001</v>
      </c>
      <c r="J2048" s="17" cm="1">
        <f t="array" aca="1" ref="J2048" ca="1">IFERROR(_FV(STable[[#This Row],[Security Name]],"Beta"),0)</f>
        <v>0.53069999999999995</v>
      </c>
    </row>
    <row r="2049" spans="1:10" x14ac:dyDescent="0.3">
      <c r="A2049" t="s">
        <v>1158</v>
      </c>
      <c r="B2049" t="e" vm="2048">
        <v>#VALUE!</v>
      </c>
      <c r="C2049" t="s">
        <v>3609</v>
      </c>
      <c r="D2049" t="s">
        <v>3961</v>
      </c>
      <c r="E2049">
        <v>7372</v>
      </c>
      <c r="F2049" cm="1">
        <f t="array" aca="1" ref="F2049" ca="1">IFERROR(_FV(STable[[#This Row],[Security Name]],"Market cap",TRUE),_FV(STable[[#This Row],[Security Name]],"Volume average",TRUE)*STable[[#This Row],[Price]])</f>
        <v>2184092821</v>
      </c>
      <c r="G2049" s="4" cm="1">
        <f t="array" aca="1" ref="G2049" ca="1">_FV(STable[[#This Row],[Security Name]],"Price")</f>
        <v>19.07</v>
      </c>
      <c r="H2049" s="1" cm="1">
        <f t="array" aca="1" ref="H2049" ca="1">IFERROR(_FV(STable[[#This Row],[Security Name]],"Change (%)",TRUE),0)</f>
        <v>2.1020000000000001E-3</v>
      </c>
      <c r="I2049" s="17" cm="1">
        <f t="array" aca="1" ref="I2049" ca="1">IFERROR(_FV(STable[[#This Row],[Security Name]],"P/E",TRUE),0)</f>
        <v>0</v>
      </c>
      <c r="J2049" s="17" cm="1">
        <f t="array" aca="1" ref="J2049" ca="1">IFERROR(_FV(STable[[#This Row],[Security Name]],"Beta"),0)</f>
        <v>0.78990000000000005</v>
      </c>
    </row>
    <row r="2050" spans="1:10" x14ac:dyDescent="0.3">
      <c r="A2050" t="s">
        <v>1166</v>
      </c>
      <c r="B2050" t="e" vm="2049">
        <v>#VALUE!</v>
      </c>
      <c r="C2050" t="s">
        <v>3609</v>
      </c>
      <c r="D2050" t="s">
        <v>3961</v>
      </c>
      <c r="E2050">
        <v>7372</v>
      </c>
      <c r="F2050" cm="1">
        <f t="array" aca="1" ref="F2050" ca="1">IFERROR(_FV(STable[[#This Row],[Security Name]],"Market cap",TRUE),_FV(STable[[#This Row],[Security Name]],"Volume average",TRUE)*STable[[#This Row],[Price]])</f>
        <v>2810523461</v>
      </c>
      <c r="G2050" s="4" cm="1">
        <f t="array" aca="1" ref="G2050" ca="1">_FV(STable[[#This Row],[Security Name]],"Price")</f>
        <v>23.93</v>
      </c>
      <c r="H2050" s="1" cm="1">
        <f t="array" aca="1" ref="H2050" ca="1">IFERROR(_FV(STable[[#This Row],[Security Name]],"Change (%)",TRUE),0)</f>
        <v>1.255E-3</v>
      </c>
      <c r="I2050" s="17" cm="1">
        <f t="array" aca="1" ref="I2050" ca="1">IFERROR(_FV(STable[[#This Row],[Security Name]],"P/E",TRUE),0)</f>
        <v>0</v>
      </c>
      <c r="J2050" s="17" cm="1">
        <f t="array" aca="1" ref="J2050" ca="1">IFERROR(_FV(STable[[#This Row],[Security Name]],"Beta"),0)</f>
        <v>0.71440000000000003</v>
      </c>
    </row>
    <row r="2051" spans="1:10" x14ac:dyDescent="0.3">
      <c r="A2051" t="s">
        <v>2425</v>
      </c>
      <c r="B2051" t="e" vm="2050">
        <v>#VALUE!</v>
      </c>
      <c r="C2051" t="s">
        <v>3609</v>
      </c>
      <c r="D2051" t="s">
        <v>3961</v>
      </c>
      <c r="E2051">
        <v>7372</v>
      </c>
      <c r="F2051" cm="1">
        <f t="array" aca="1" ref="F2051" ca="1">IFERROR(_FV(STable[[#This Row],[Security Name]],"Market cap",TRUE),_FV(STable[[#This Row],[Security Name]],"Volume average",TRUE)*STable[[#This Row],[Price]])</f>
        <v>298493079</v>
      </c>
      <c r="G2051" s="4" cm="1">
        <f t="array" aca="1" ref="G2051" ca="1">_FV(STable[[#This Row],[Security Name]],"Price")</f>
        <v>6.3550000000000004</v>
      </c>
      <c r="H2051" s="1" cm="1">
        <f t="array" aca="1" ref="H2051" ca="1">IFERROR(_FV(STable[[#This Row],[Security Name]],"Change (%)",TRUE),0)</f>
        <v>-7.0309999999999991E-3</v>
      </c>
      <c r="I2051" s="17" cm="1">
        <f t="array" aca="1" ref="I2051" ca="1">IFERROR(_FV(STable[[#This Row],[Security Name]],"P/E",TRUE),0)</f>
        <v>0</v>
      </c>
      <c r="J2051" s="17" cm="1">
        <f t="array" aca="1" ref="J2051" ca="1">IFERROR(_FV(STable[[#This Row],[Security Name]],"Beta"),0)</f>
        <v>0.76639999999999997</v>
      </c>
    </row>
    <row r="2052" spans="1:10" x14ac:dyDescent="0.3">
      <c r="A2052" t="s">
        <v>280</v>
      </c>
      <c r="B2052" t="e" vm="2051">
        <v>#VALUE!</v>
      </c>
      <c r="C2052" t="s">
        <v>3609</v>
      </c>
      <c r="D2052" t="s">
        <v>3881</v>
      </c>
      <c r="E2052">
        <v>7371</v>
      </c>
      <c r="F2052" cm="1">
        <f t="array" aca="1" ref="F2052" ca="1">IFERROR(_FV(STable[[#This Row],[Security Name]],"Market cap",TRUE),_FV(STable[[#This Row],[Security Name]],"Volume average",TRUE)*STable[[#This Row],[Price]])</f>
        <v>21517011474</v>
      </c>
      <c r="G2052" s="4" cm="1">
        <f t="array" aca="1" ref="G2052" ca="1">_FV(STable[[#This Row],[Security Name]],"Price")</f>
        <v>133.82</v>
      </c>
      <c r="H2052" s="1" cm="1">
        <f t="array" aca="1" ref="H2052" ca="1">IFERROR(_FV(STable[[#This Row],[Security Name]],"Change (%)",TRUE),0)</f>
        <v>-3.797E-3</v>
      </c>
      <c r="I2052" s="17" cm="1">
        <f t="array" aca="1" ref="I2052" ca="1">IFERROR(_FV(STable[[#This Row],[Security Name]],"P/E",TRUE),0)</f>
        <v>0</v>
      </c>
      <c r="J2052" s="17" cm="1">
        <f t="array" aca="1" ref="J2052" ca="1">IFERROR(_FV(STable[[#This Row],[Security Name]],"Beta"),0)</f>
        <v>1.0270999999999999</v>
      </c>
    </row>
    <row r="2053" spans="1:10" x14ac:dyDescent="0.3">
      <c r="A2053" t="s">
        <v>258</v>
      </c>
      <c r="B2053" t="e" vm="2052">
        <v>#VALUE!</v>
      </c>
      <c r="C2053" t="s">
        <v>3609</v>
      </c>
      <c r="D2053" t="s">
        <v>4171</v>
      </c>
      <c r="E2053">
        <v>3571</v>
      </c>
      <c r="F2053" cm="1">
        <f t="array" aca="1" ref="F2053" ca="1">IFERROR(_FV(STable[[#This Row],[Security Name]],"Market cap",TRUE),_FV(STable[[#This Row],[Security Name]],"Volume average",TRUE)*STable[[#This Row],[Price]])</f>
        <v>3962438217886</v>
      </c>
      <c r="G2053" s="4" cm="1">
        <f t="array" aca="1" ref="G2053" ca="1">_FV(STable[[#This Row],[Security Name]],"Price")</f>
        <v>269.8999</v>
      </c>
      <c r="H2053" s="1" cm="1">
        <f t="array" aca="1" ref="H2053" ca="1">IFERROR(_FV(STable[[#This Row],[Security Name]],"Change (%)",TRUE),0)</f>
        <v>2.4676999999999998E-2</v>
      </c>
      <c r="I2053" s="17" cm="1">
        <f t="array" aca="1" ref="I2053" ca="1">IFERROR(_FV(STable[[#This Row],[Security Name]],"P/E",TRUE),0)</f>
        <v>34.29</v>
      </c>
      <c r="J2053" s="17" cm="1">
        <f t="array" aca="1" ref="J2053" ca="1">IFERROR(_FV(STable[[#This Row],[Security Name]],"Beta"),0)</f>
        <v>1.0723</v>
      </c>
    </row>
    <row r="2054" spans="1:10" x14ac:dyDescent="0.3">
      <c r="A2054" t="s">
        <v>1934</v>
      </c>
      <c r="B2054" t="e" vm="2053">
        <v>#VALUE!</v>
      </c>
      <c r="C2054" t="s">
        <v>3609</v>
      </c>
      <c r="D2054" t="s">
        <v>4000</v>
      </c>
      <c r="E2054">
        <v>3577</v>
      </c>
      <c r="F2054" cm="1">
        <f t="array" aca="1" ref="F2054" ca="1">IFERROR(_FV(STable[[#This Row],[Security Name]],"Market cap",TRUE),_FV(STable[[#This Row],[Security Name]],"Volume average",TRUE)*STable[[#This Row],[Price]])</f>
        <v>102160915</v>
      </c>
      <c r="G2054" s="4" cm="1">
        <f t="array" aca="1" ref="G2054" ca="1">_FV(STable[[#This Row],[Security Name]],"Price")</f>
        <v>13.28</v>
      </c>
      <c r="H2054" s="1" cm="1">
        <f t="array" aca="1" ref="H2054" ca="1">IFERROR(_FV(STable[[#This Row],[Security Name]],"Change (%)",TRUE),0)</f>
        <v>3.1056E-2</v>
      </c>
      <c r="I2054" s="17" cm="1">
        <f t="array" aca="1" ref="I2054" ca="1">IFERROR(_FV(STable[[#This Row],[Security Name]],"P/E",TRUE),0)</f>
        <v>0</v>
      </c>
      <c r="J2054" s="17" cm="1">
        <f t="array" aca="1" ref="J2054" ca="1">IFERROR(_FV(STable[[#This Row],[Security Name]],"Beta"),0)</f>
        <v>0.83240000000000003</v>
      </c>
    </row>
    <row r="2055" spans="1:10" x14ac:dyDescent="0.3">
      <c r="A2055" t="s">
        <v>2282</v>
      </c>
      <c r="B2055" t="e" vm="2054">
        <v>#VALUE!</v>
      </c>
      <c r="C2055" t="s">
        <v>3609</v>
      </c>
      <c r="D2055" t="s">
        <v>4000</v>
      </c>
      <c r="E2055">
        <v>3577</v>
      </c>
      <c r="F2055" cm="1">
        <f t="array" aca="1" ref="F2055" ca="1">IFERROR(_FV(STable[[#This Row],[Security Name]],"Market cap",TRUE),_FV(STable[[#This Row],[Security Name]],"Volume average",TRUE)*STable[[#This Row],[Price]])</f>
        <v>690638392</v>
      </c>
      <c r="G2055" s="4" cm="1">
        <f t="array" aca="1" ref="G2055" ca="1">_FV(STable[[#This Row],[Security Name]],"Price")</f>
        <v>6.4749999999999996</v>
      </c>
      <c r="H2055" s="1" cm="1">
        <f t="array" aca="1" ref="H2055" ca="1">IFERROR(_FV(STable[[#This Row],[Security Name]],"Change (%)",TRUE),0)</f>
        <v>1.3302000000000001E-2</v>
      </c>
      <c r="I2055" s="17" cm="1">
        <f t="array" aca="1" ref="I2055" ca="1">IFERROR(_FV(STable[[#This Row],[Security Name]],"P/E",TRUE),0)</f>
        <v>0</v>
      </c>
      <c r="J2055" s="17" cm="1">
        <f t="array" aca="1" ref="J2055" ca="1">IFERROR(_FV(STable[[#This Row],[Security Name]],"Beta"),0)</f>
        <v>1.5465</v>
      </c>
    </row>
    <row r="2056" spans="1:10" x14ac:dyDescent="0.3">
      <c r="A2056" t="s">
        <v>1148</v>
      </c>
      <c r="B2056" t="e" vm="2055">
        <v>#VALUE!</v>
      </c>
      <c r="C2056" t="s">
        <v>3609</v>
      </c>
      <c r="D2056" t="s">
        <v>4102</v>
      </c>
      <c r="E2056">
        <v>3578</v>
      </c>
      <c r="F2056" cm="1">
        <f t="array" aca="1" ref="F2056" ca="1">IFERROR(_FV(STable[[#This Row],[Security Name]],"Market cap",TRUE),_FV(STable[[#This Row],[Security Name]],"Volume average",TRUE)*STable[[#This Row],[Price]])</f>
        <v>3072255579</v>
      </c>
      <c r="G2056" s="4" cm="1">
        <f t="array" aca="1" ref="G2056" ca="1">_FV(STable[[#This Row],[Security Name]],"Price")</f>
        <v>88.26</v>
      </c>
      <c r="H2056" s="1" cm="1">
        <f t="array" aca="1" ref="H2056" ca="1">IFERROR(_FV(STable[[#This Row],[Security Name]],"Change (%)",TRUE),0)</f>
        <v>2.2711000000000002E-2</v>
      </c>
      <c r="I2056" s="17" cm="1">
        <f t="array" aca="1" ref="I2056" ca="1">IFERROR(_FV(STable[[#This Row],[Security Name]],"P/E",TRUE),0)</f>
        <v>34.185499999999998</v>
      </c>
      <c r="J2056" s="17" cm="1">
        <f t="array" aca="1" ref="J2056" ca="1">IFERROR(_FV(STable[[#This Row],[Security Name]],"Beta"),0)</f>
        <v>-205.15899999999999</v>
      </c>
    </row>
    <row r="2057" spans="1:10" x14ac:dyDescent="0.3">
      <c r="A2057" t="s">
        <v>376</v>
      </c>
      <c r="B2057" t="e" vm="2056">
        <v>#VALUE!</v>
      </c>
      <c r="C2057" t="s">
        <v>3609</v>
      </c>
      <c r="D2057" t="s">
        <v>4171</v>
      </c>
      <c r="E2057">
        <v>3571</v>
      </c>
      <c r="F2057" cm="1">
        <f t="array" aca="1" ref="F2057" ca="1">IFERROR(_FV(STable[[#This Row],[Security Name]],"Market cap",TRUE),_FV(STable[[#This Row],[Security Name]],"Volume average",TRUE)*STable[[#This Row],[Price]])</f>
        <v>127096219770</v>
      </c>
      <c r="G2057" s="4" cm="1">
        <f t="array" aca="1" ref="G2057" ca="1">_FV(STable[[#This Row],[Security Name]],"Price")</f>
        <v>196.82</v>
      </c>
      <c r="H2057" s="1" cm="1">
        <f t="array" aca="1" ref="H2057" ca="1">IFERROR(_FV(STable[[#This Row],[Security Name]],"Change (%)",TRUE),0)</f>
        <v>1.9317000000000001E-2</v>
      </c>
      <c r="I2057" s="17" cm="1">
        <f t="array" aca="1" ref="I2057" ca="1">IFERROR(_FV(STable[[#This Row],[Security Name]],"P/E",TRUE),0)</f>
        <v>22.572399999999998</v>
      </c>
      <c r="J2057" s="17" cm="1">
        <f t="array" aca="1" ref="J2057" ca="1">IFERROR(_FV(STable[[#This Row],[Security Name]],"Beta"),0)</f>
        <v>0.91080000000000005</v>
      </c>
    </row>
    <row r="2058" spans="1:10" x14ac:dyDescent="0.3">
      <c r="A2058" t="s">
        <v>1914</v>
      </c>
      <c r="B2058" t="e" vm="2057">
        <v>#VALUE!</v>
      </c>
      <c r="C2058" t="s">
        <v>3609</v>
      </c>
      <c r="D2058" t="s">
        <v>4123</v>
      </c>
      <c r="E2058">
        <v>3570</v>
      </c>
      <c r="F2058" cm="1">
        <f t="array" aca="1" ref="F2058" ca="1">IFERROR(_FV(STable[[#This Row],[Security Name]],"Market cap",TRUE),_FV(STable[[#This Row],[Security Name]],"Volume average",TRUE)*STable[[#This Row],[Price]])</f>
        <v>35048848410</v>
      </c>
      <c r="G2058" s="4" cm="1">
        <f t="array" aca="1" ref="G2058" ca="1">_FV(STable[[#This Row],[Security Name]],"Price")</f>
        <v>26.414999999999999</v>
      </c>
      <c r="H2058" s="1" cm="1">
        <f t="array" aca="1" ref="H2058" ca="1">IFERROR(_FV(STable[[#This Row],[Security Name]],"Change (%)",TRUE),0)</f>
        <v>2.0278000000000001E-2</v>
      </c>
      <c r="I2058" s="17" cm="1">
        <f t="array" aca="1" ref="I2058" ca="1">IFERROR(_FV(STable[[#This Row],[Security Name]],"P/E",TRUE),0)</f>
        <v>0</v>
      </c>
      <c r="J2058" s="17" cm="1">
        <f t="array" aca="1" ref="J2058" ca="1">IFERROR(_FV(STable[[#This Row],[Security Name]],"Beta"),0)</f>
        <v>1.2277</v>
      </c>
    </row>
    <row r="2059" spans="1:10" x14ac:dyDescent="0.3">
      <c r="A2059" t="s">
        <v>1429</v>
      </c>
      <c r="B2059" t="e" vm="2058">
        <v>#VALUE!</v>
      </c>
      <c r="C2059" t="s">
        <v>3609</v>
      </c>
      <c r="D2059" t="s">
        <v>4123</v>
      </c>
      <c r="E2059">
        <v>3570</v>
      </c>
      <c r="F2059" cm="1">
        <f t="array" aca="1" ref="F2059" ca="1">IFERROR(_FV(STable[[#This Row],[Security Name]],"Market cap",TRUE),_FV(STable[[#This Row],[Security Name]],"Volume average",TRUE)*STable[[#This Row],[Price]])</f>
        <v>18048648197</v>
      </c>
      <c r="G2059" s="4" cm="1">
        <f t="array" aca="1" ref="G2059" ca="1">_FV(STable[[#This Row],[Security Name]],"Price")</f>
        <v>19.734999999999999</v>
      </c>
      <c r="H2059" s="1" cm="1">
        <f t="array" aca="1" ref="H2059" ca="1">IFERROR(_FV(STable[[#This Row],[Security Name]],"Change (%)",TRUE),0)</f>
        <v>7.6060000000000006E-4</v>
      </c>
      <c r="I2059" s="17" cm="1">
        <f t="array" aca="1" ref="I2059" ca="1">IFERROR(_FV(STable[[#This Row],[Security Name]],"P/E",TRUE),0)</f>
        <v>7.4508000000000001</v>
      </c>
      <c r="J2059" s="17" cm="1">
        <f t="array" aca="1" ref="J2059" ca="1">IFERROR(_FV(STable[[#This Row],[Security Name]],"Beta"),0)</f>
        <v>1.0923</v>
      </c>
    </row>
    <row r="2060" spans="1:10" x14ac:dyDescent="0.3">
      <c r="A2060" t="s">
        <v>2418</v>
      </c>
      <c r="B2060" t="e" vm="2059">
        <v>#VALUE!</v>
      </c>
      <c r="C2060" t="s">
        <v>3609</v>
      </c>
      <c r="D2060" t="s">
        <v>4000</v>
      </c>
      <c r="E2060">
        <v>3577</v>
      </c>
      <c r="F2060" cm="1">
        <f t="array" aca="1" ref="F2060" ca="1">IFERROR(_FV(STable[[#This Row],[Security Name]],"Market cap",TRUE),_FV(STable[[#This Row],[Security Name]],"Volume average",TRUE)*STable[[#This Row],[Price]])</f>
        <v>209360346</v>
      </c>
      <c r="G2060" s="4" cm="1">
        <f t="array" aca="1" ref="G2060" ca="1">_FV(STable[[#This Row],[Security Name]],"Price")</f>
        <v>6.3250000000000002</v>
      </c>
      <c r="H2060" s="1" cm="1">
        <f t="array" aca="1" ref="H2060" ca="1">IFERROR(_FV(STable[[#This Row],[Security Name]],"Change (%)",TRUE),0)</f>
        <v>2.8454999999999998E-2</v>
      </c>
      <c r="I2060" s="17" cm="1">
        <f t="array" aca="1" ref="I2060" ca="1">IFERROR(_FV(STable[[#This Row],[Security Name]],"P/E",TRUE),0)</f>
        <v>0</v>
      </c>
      <c r="J2060" s="17" cm="1">
        <f t="array" aca="1" ref="J2060" ca="1">IFERROR(_FV(STable[[#This Row],[Security Name]],"Beta"),0)</f>
        <v>1.0246</v>
      </c>
    </row>
    <row r="2061" spans="1:10" x14ac:dyDescent="0.3">
      <c r="A2061" t="s">
        <v>2446</v>
      </c>
      <c r="B2061" t="e" vm="2060">
        <v>#VALUE!</v>
      </c>
      <c r="C2061" t="s">
        <v>3609</v>
      </c>
      <c r="D2061" t="s">
        <v>3684</v>
      </c>
      <c r="E2061">
        <v>7373</v>
      </c>
      <c r="F2061" cm="1">
        <f t="array" aca="1" ref="F2061" ca="1">IFERROR(_FV(STable[[#This Row],[Security Name]],"Market cap",TRUE),_FV(STable[[#This Row],[Security Name]],"Volume average",TRUE)*STable[[#This Row],[Price]])</f>
        <v>16821475316</v>
      </c>
      <c r="G2061" s="4" cm="1">
        <f t="array" aca="1" ref="G2061" ca="1">_FV(STable[[#This Row],[Security Name]],"Price")</f>
        <v>45.88</v>
      </c>
      <c r="H2061" s="1" cm="1">
        <f t="array" aca="1" ref="H2061" ca="1">IFERROR(_FV(STable[[#This Row],[Security Name]],"Change (%)",TRUE),0)</f>
        <v>2.6858E-2</v>
      </c>
      <c r="I2061" s="17" cm="1">
        <f t="array" aca="1" ref="I2061" ca="1">IFERROR(_FV(STable[[#This Row],[Security Name]],"P/E",TRUE),0)</f>
        <v>0</v>
      </c>
      <c r="J2061" s="17" cm="1">
        <f t="array" aca="1" ref="J2061" ca="1">IFERROR(_FV(STable[[#This Row],[Security Name]],"Beta"),0)</f>
        <v>3.0427</v>
      </c>
    </row>
    <row r="2062" spans="1:10" x14ac:dyDescent="0.3">
      <c r="A2062" t="s">
        <v>658</v>
      </c>
      <c r="B2062" t="e" vm="2061">
        <v>#VALUE!</v>
      </c>
      <c r="C2062" t="s">
        <v>3609</v>
      </c>
      <c r="D2062" t="s">
        <v>4000</v>
      </c>
      <c r="E2062">
        <v>3577</v>
      </c>
      <c r="F2062" cm="1">
        <f t="array" aca="1" ref="F2062" ca="1">IFERROR(_FV(STable[[#This Row],[Security Name]],"Market cap",TRUE),_FV(STable[[#This Row],[Security Name]],"Volume average",TRUE)*STable[[#This Row],[Price]])</f>
        <v>12450900000</v>
      </c>
      <c r="G2062" s="4" cm="1">
        <f t="array" aca="1" ref="G2062" ca="1">_FV(STable[[#This Row],[Security Name]],"Price")</f>
        <v>100.89</v>
      </c>
      <c r="H2062" s="1" cm="1">
        <f t="array" aca="1" ref="H2062" ca="1">IFERROR(_FV(STable[[#This Row],[Security Name]],"Change (%)",TRUE),0)</f>
        <v>1.8678999999999998E-2</v>
      </c>
      <c r="I2062" s="17" cm="1">
        <f t="array" aca="1" ref="I2062" ca="1">IFERROR(_FV(STable[[#This Row],[Security Name]],"P/E",TRUE),0)</f>
        <v>21.119499999999999</v>
      </c>
      <c r="J2062" s="17" cm="1">
        <f t="array" aca="1" ref="J2062" ca="1">IFERROR(_FV(STable[[#This Row],[Security Name]],"Beta"),0)</f>
        <v>0.99329999999999996</v>
      </c>
    </row>
    <row r="2063" spans="1:10" x14ac:dyDescent="0.3">
      <c r="A2063" t="s">
        <v>523</v>
      </c>
      <c r="B2063" t="e" vm="2062">
        <v>#VALUE!</v>
      </c>
      <c r="C2063" t="s">
        <v>3609</v>
      </c>
      <c r="D2063" t="s">
        <v>4160</v>
      </c>
      <c r="E2063">
        <v>3572</v>
      </c>
      <c r="F2063" cm="1">
        <f t="array" aca="1" ref="F2063" ca="1">IFERROR(_FV(STable[[#This Row],[Security Name]],"Market cap",TRUE),_FV(STable[[#This Row],[Security Name]],"Volume average",TRUE)*STable[[#This Row],[Price]])</f>
        <v>20735478432</v>
      </c>
      <c r="G2063" s="4" cm="1">
        <f t="array" aca="1" ref="G2063" ca="1">_FV(STable[[#This Row],[Security Name]],"Price")</f>
        <v>105.08</v>
      </c>
      <c r="H2063" s="1" cm="1">
        <f t="array" aca="1" ref="H2063" ca="1">IFERROR(_FV(STable[[#This Row],[Security Name]],"Change (%)",TRUE),0)</f>
        <v>1.3503000000000001E-2</v>
      </c>
      <c r="I2063" s="17" cm="1">
        <f t="array" aca="1" ref="I2063" ca="1">IFERROR(_FV(STable[[#This Row],[Security Name]],"P/E",TRUE),0)</f>
        <v>19.3048</v>
      </c>
      <c r="J2063" s="17" cm="1">
        <f t="array" aca="1" ref="J2063" ca="1">IFERROR(_FV(STable[[#This Row],[Security Name]],"Beta"),0)</f>
        <v>1.2551000000000001</v>
      </c>
    </row>
    <row r="2064" spans="1:10" x14ac:dyDescent="0.3">
      <c r="A2064" t="s">
        <v>936</v>
      </c>
      <c r="B2064" t="e" vm="2063">
        <v>#VALUE!</v>
      </c>
      <c r="C2064" t="s">
        <v>3609</v>
      </c>
      <c r="D2064" t="s">
        <v>4160</v>
      </c>
      <c r="E2064">
        <v>3572</v>
      </c>
      <c r="F2064" cm="1">
        <f t="array" aca="1" ref="F2064" ca="1">IFERROR(_FV(STable[[#This Row],[Security Name]],"Market cap",TRUE),_FV(STable[[#This Row],[Security Name]],"Volume average",TRUE)*STable[[#This Row],[Price]])</f>
        <v>22240018570</v>
      </c>
      <c r="G2064" s="4" cm="1">
        <f t="array" aca="1" ref="G2064" ca="1">_FV(STable[[#This Row],[Security Name]],"Price")</f>
        <v>67.3</v>
      </c>
      <c r="H2064" s="1" cm="1">
        <f t="array" aca="1" ref="H2064" ca="1">IFERROR(_FV(STable[[#This Row],[Security Name]],"Change (%)",TRUE),0)</f>
        <v>-7.3750000000000005E-3</v>
      </c>
      <c r="I2064" s="17" cm="1">
        <f t="array" aca="1" ref="I2064" ca="1">IFERROR(_FV(STable[[#This Row],[Security Name]],"P/E",TRUE),0)</f>
        <v>123.5316</v>
      </c>
      <c r="J2064" s="17" cm="1">
        <f t="array" aca="1" ref="J2064" ca="1">IFERROR(_FV(STable[[#This Row],[Security Name]],"Beta"),0)</f>
        <v>1.3876999999999999</v>
      </c>
    </row>
    <row r="2065" spans="1:10" x14ac:dyDescent="0.3">
      <c r="A2065" t="s">
        <v>31</v>
      </c>
      <c r="B2065" t="e" vm="2064">
        <v>#VALUE!</v>
      </c>
      <c r="C2065" t="s">
        <v>3609</v>
      </c>
      <c r="D2065" t="s">
        <v>4171</v>
      </c>
      <c r="E2065">
        <v>3571</v>
      </c>
      <c r="F2065" cm="1">
        <f t="array" aca="1" ref="F2065" ca="1">IFERROR(_FV(STable[[#This Row],[Security Name]],"Market cap",TRUE),_FV(STable[[#This Row],[Security Name]],"Volume average",TRUE)*STable[[#This Row],[Price]])</f>
        <v>17050683550</v>
      </c>
      <c r="G2065" s="4" cm="1">
        <f t="array" aca="1" ref="G2065" ca="1">_FV(STable[[#This Row],[Security Name]],"Price")</f>
        <v>28.395</v>
      </c>
      <c r="H2065" s="1" cm="1">
        <f t="array" aca="1" ref="H2065" ca="1">IFERROR(_FV(STable[[#This Row],[Security Name]],"Change (%)",TRUE),0)</f>
        <v>-1.761E-4</v>
      </c>
      <c r="I2065" s="17" cm="1">
        <f t="array" aca="1" ref="I2065" ca="1">IFERROR(_FV(STable[[#This Row],[Security Name]],"P/E",TRUE),0)</f>
        <v>21.645800000000001</v>
      </c>
      <c r="J2065" s="17" cm="1">
        <f t="array" aca="1" ref="J2065" ca="1">IFERROR(_FV(STable[[#This Row],[Security Name]],"Beta"),0)</f>
        <v>1.7393000000000001</v>
      </c>
    </row>
    <row r="2066" spans="1:10" x14ac:dyDescent="0.3">
      <c r="A2066" t="s">
        <v>797</v>
      </c>
      <c r="B2066" t="e" vm="2065">
        <v>#VALUE!</v>
      </c>
      <c r="C2066" t="s">
        <v>3609</v>
      </c>
      <c r="D2066" t="s">
        <v>4160</v>
      </c>
      <c r="E2066">
        <v>3572</v>
      </c>
      <c r="F2066" cm="1">
        <f t="array" aca="1" ref="F2066" ca="1">IFERROR(_FV(STable[[#This Row],[Security Name]],"Market cap",TRUE),_FV(STable[[#This Row],[Security Name]],"Volume average",TRUE)*STable[[#This Row],[Price]])</f>
        <v>126198382327</v>
      </c>
      <c r="G2066" s="4" cm="1">
        <f t="array" aca="1" ref="G2066" ca="1">_FV(STable[[#This Row],[Security Name]],"Price")</f>
        <v>372.22500000000002</v>
      </c>
      <c r="H2066" s="1" cm="1">
        <f t="array" aca="1" ref="H2066" ca="1">IFERROR(_FV(STable[[#This Row],[Security Name]],"Change (%)",TRUE),0)</f>
        <v>2.9127E-2</v>
      </c>
      <c r="I2066" s="17" cm="1">
        <f t="array" aca="1" ref="I2066" ca="1">IFERROR(_FV(STable[[#This Row],[Security Name]],"P/E",TRUE),0)</f>
        <v>35.183300000000003</v>
      </c>
      <c r="J2066" s="17" cm="1">
        <f t="array" aca="1" ref="J2066" ca="1">IFERROR(_FV(STable[[#This Row],[Security Name]],"Beta"),0)</f>
        <v>1.9029</v>
      </c>
    </row>
    <row r="2067" spans="1:10" x14ac:dyDescent="0.3">
      <c r="A2067" t="s">
        <v>2118</v>
      </c>
      <c r="B2067" t="e" vm="2066">
        <v>#VALUE!</v>
      </c>
      <c r="C2067" t="s">
        <v>3609</v>
      </c>
      <c r="D2067" t="s">
        <v>4000</v>
      </c>
      <c r="E2067">
        <v>3577</v>
      </c>
      <c r="F2067" cm="1">
        <f t="array" aca="1" ref="F2067" ca="1">IFERROR(_FV(STable[[#This Row],[Security Name]],"Market cap",TRUE),_FV(STable[[#This Row],[Security Name]],"Volume average",TRUE)*STable[[#This Row],[Price]])</f>
        <v>221665659</v>
      </c>
      <c r="G2067" s="4" cm="1">
        <f t="array" aca="1" ref="G2067" ca="1">_FV(STable[[#This Row],[Security Name]],"Price")</f>
        <v>1.6950000000000001</v>
      </c>
      <c r="H2067" s="1" cm="1">
        <f t="array" aca="1" ref="H2067" ca="1">IFERROR(_FV(STable[[#This Row],[Security Name]],"Change (%)",TRUE),0)</f>
        <v>5.2794999999999995E-2</v>
      </c>
      <c r="I2067" s="17" cm="1">
        <f t="array" aca="1" ref="I2067" ca="1">IFERROR(_FV(STable[[#This Row],[Security Name]],"P/E",TRUE),0)</f>
        <v>0</v>
      </c>
      <c r="J2067" s="17" cm="1">
        <f t="array" aca="1" ref="J2067" ca="1">IFERROR(_FV(STable[[#This Row],[Security Name]],"Beta"),0)</f>
        <v>1.9421999999999999</v>
      </c>
    </row>
    <row r="2068" spans="1:10" x14ac:dyDescent="0.3">
      <c r="A2068" t="s">
        <v>2597</v>
      </c>
      <c r="B2068" t="e" vm="2067">
        <v>#VALUE!</v>
      </c>
      <c r="C2068" t="s">
        <v>3609</v>
      </c>
      <c r="D2068" t="s">
        <v>4102</v>
      </c>
      <c r="E2068">
        <v>3578</v>
      </c>
      <c r="F2068" cm="1">
        <f t="array" aca="1" ref="F2068" ca="1">IFERROR(_FV(STable[[#This Row],[Security Name]],"Market cap",TRUE),_FV(STable[[#This Row],[Security Name]],"Volume average",TRUE)*STable[[#This Row],[Price]])</f>
        <v>797652455</v>
      </c>
      <c r="G2068" s="4" cm="1">
        <f t="array" aca="1" ref="G2068" ca="1">_FV(STable[[#This Row],[Security Name]],"Price")</f>
        <v>10.82</v>
      </c>
      <c r="H2068" s="1" cm="1">
        <f t="array" aca="1" ref="H2068" ca="1">IFERROR(_FV(STable[[#This Row],[Security Name]],"Change (%)",TRUE),0)</f>
        <v>-9.234E-4</v>
      </c>
      <c r="I2068" s="17" cm="1">
        <f t="array" aca="1" ref="I2068" ca="1">IFERROR(_FV(STable[[#This Row],[Security Name]],"P/E",TRUE),0)</f>
        <v>14.952999999999999</v>
      </c>
      <c r="J2068" s="17" cm="1">
        <f t="array" aca="1" ref="J2068" ca="1">IFERROR(_FV(STable[[#This Row],[Security Name]],"Beta"),0)</f>
        <v>1.034</v>
      </c>
    </row>
    <row r="2069" spans="1:10" x14ac:dyDescent="0.3">
      <c r="A2069" t="s">
        <v>1282</v>
      </c>
      <c r="B2069" t="e" vm="2068">
        <v>#VALUE!</v>
      </c>
      <c r="C2069" t="s">
        <v>3609</v>
      </c>
      <c r="D2069" t="s">
        <v>3628</v>
      </c>
      <c r="E2069">
        <v>7374</v>
      </c>
      <c r="F2069" cm="1">
        <f t="array" aca="1" ref="F2069" ca="1">IFERROR(_FV(STable[[#This Row],[Security Name]],"Market cap",TRUE),_FV(STable[[#This Row],[Security Name]],"Volume average",TRUE)*STable[[#This Row],[Price]])</f>
        <v>1896674065</v>
      </c>
      <c r="G2069" s="4" cm="1">
        <f t="array" aca="1" ref="G2069" ca="1">_FV(STable[[#This Row],[Security Name]],"Price")</f>
        <v>30.78</v>
      </c>
      <c r="H2069" s="1" cm="1">
        <f t="array" aca="1" ref="H2069" ca="1">IFERROR(_FV(STable[[#This Row],[Security Name]],"Change (%)",TRUE),0)</f>
        <v>1.1834000000000001E-2</v>
      </c>
      <c r="I2069" s="17" cm="1">
        <f t="array" aca="1" ref="I2069" ca="1">IFERROR(_FV(STable[[#This Row],[Security Name]],"P/E",TRUE),0)</f>
        <v>14.0253</v>
      </c>
      <c r="J2069" s="17" cm="1">
        <f t="array" aca="1" ref="J2069" ca="1">IFERROR(_FV(STable[[#This Row],[Security Name]],"Beta"),0)</f>
        <v>0.84289999999999998</v>
      </c>
    </row>
    <row r="2070" spans="1:10" x14ac:dyDescent="0.3">
      <c r="A2070" t="s">
        <v>1840</v>
      </c>
      <c r="B2070" t="e" vm="2069">
        <v>#VALUE!</v>
      </c>
      <c r="C2070" t="s">
        <v>3609</v>
      </c>
      <c r="D2070" t="s">
        <v>3961</v>
      </c>
      <c r="E2070">
        <v>7372</v>
      </c>
      <c r="F2070" cm="1">
        <f t="array" aca="1" ref="F2070" ca="1">IFERROR(_FV(STable[[#This Row],[Security Name]],"Market cap",TRUE),_FV(STable[[#This Row],[Security Name]],"Volume average",TRUE)*STable[[#This Row],[Price]])</f>
        <v>645783261</v>
      </c>
      <c r="G2070" s="4" cm="1">
        <f t="array" aca="1" ref="G2070" ca="1">_FV(STable[[#This Row],[Security Name]],"Price")</f>
        <v>21.19</v>
      </c>
      <c r="H2070" s="1" cm="1">
        <f t="array" aca="1" ref="H2070" ca="1">IFERROR(_FV(STable[[#This Row],[Security Name]],"Change (%)",TRUE),0)</f>
        <v>7.1289999999999999E-3</v>
      </c>
      <c r="I2070" s="17" cm="1">
        <f t="array" aca="1" ref="I2070" ca="1">IFERROR(_FV(STable[[#This Row],[Security Name]],"P/E",TRUE),0)</f>
        <v>390.95940000000002</v>
      </c>
      <c r="J2070" s="17" cm="1">
        <f t="array" aca="1" ref="J2070" ca="1">IFERROR(_FV(STable[[#This Row],[Security Name]],"Beta"),0)</f>
        <v>0.88139999999999996</v>
      </c>
    </row>
    <row r="2071" spans="1:10" x14ac:dyDescent="0.3">
      <c r="A2071" t="s">
        <v>302</v>
      </c>
      <c r="B2071" t="e" vm="2070">
        <v>#VALUE!</v>
      </c>
      <c r="C2071" t="s">
        <v>3609</v>
      </c>
      <c r="D2071" t="s">
        <v>3684</v>
      </c>
      <c r="E2071">
        <v>7373</v>
      </c>
      <c r="F2071" cm="1">
        <f t="array" aca="1" ref="F2071" ca="1">IFERROR(_FV(STable[[#This Row],[Security Name]],"Market cap",TRUE),_FV(STable[[#This Row],[Security Name]],"Volume average",TRUE)*STable[[#This Row],[Price]])</f>
        <v>11092124769</v>
      </c>
      <c r="G2071" s="4" cm="1">
        <f t="array" aca="1" ref="G2071" ca="1">_FV(STable[[#This Row],[Security Name]],"Price")</f>
        <v>153.69999999999999</v>
      </c>
      <c r="H2071" s="1" cm="1">
        <f t="array" aca="1" ref="H2071" ca="1">IFERROR(_FV(STable[[#This Row],[Security Name]],"Change (%)",TRUE),0)</f>
        <v>-2.9189999999999997E-3</v>
      </c>
      <c r="I2071" s="17" cm="1">
        <f t="array" aca="1" ref="I2071" ca="1">IFERROR(_FV(STable[[#This Row],[Security Name]],"P/E",TRUE),0)</f>
        <v>22.064</v>
      </c>
      <c r="J2071" s="17" cm="1">
        <f t="array" aca="1" ref="J2071" ca="1">IFERROR(_FV(STable[[#This Row],[Security Name]],"Beta"),0)</f>
        <v>0.65890000000000004</v>
      </c>
    </row>
    <row r="2072" spans="1:10" x14ac:dyDescent="0.3">
      <c r="A2072" t="s">
        <v>1526</v>
      </c>
      <c r="B2072" t="e" vm="2071">
        <v>#VALUE!</v>
      </c>
      <c r="C2072" t="s">
        <v>3609</v>
      </c>
      <c r="D2072" t="s">
        <v>4102</v>
      </c>
      <c r="E2072">
        <v>3578</v>
      </c>
      <c r="F2072" cm="1">
        <f t="array" aca="1" ref="F2072" ca="1">IFERROR(_FV(STable[[#This Row],[Security Name]],"Market cap",TRUE),_FV(STable[[#This Row],[Security Name]],"Volume average",TRUE)*STable[[#This Row],[Price]])</f>
        <v>3371188835</v>
      </c>
      <c r="G2072" s="4" cm="1">
        <f t="array" aca="1" ref="G2072" ca="1">_FV(STable[[#This Row],[Security Name]],"Price")</f>
        <v>45.71</v>
      </c>
      <c r="H2072" s="1" cm="1">
        <f t="array" aca="1" ref="H2072" ca="1">IFERROR(_FV(STable[[#This Row],[Security Name]],"Change (%)",TRUE),0)</f>
        <v>3.2919999999999998E-3</v>
      </c>
      <c r="I2072" s="17" cm="1">
        <f t="array" aca="1" ref="I2072" ca="1">IFERROR(_FV(STable[[#This Row],[Security Name]],"P/E",TRUE),0)</f>
        <v>20.203299999999999</v>
      </c>
      <c r="J2072" s="17" cm="1">
        <f t="array" aca="1" ref="J2072" ca="1">IFERROR(_FV(STable[[#This Row],[Security Name]],"Beta"),0)</f>
        <v>0.86299999999999999</v>
      </c>
    </row>
    <row r="2073" spans="1:10" x14ac:dyDescent="0.3">
      <c r="A2073" t="s">
        <v>2083</v>
      </c>
      <c r="B2073" t="e" vm="2072">
        <v>#VALUE!</v>
      </c>
      <c r="C2073" t="s">
        <v>3609</v>
      </c>
      <c r="D2073" t="s">
        <v>3628</v>
      </c>
      <c r="E2073">
        <v>7374</v>
      </c>
      <c r="F2073" cm="1">
        <f t="array" aca="1" ref="F2073" ca="1">IFERROR(_FV(STable[[#This Row],[Security Name]],"Market cap",TRUE),_FV(STable[[#This Row],[Security Name]],"Volume average",TRUE)*STable[[#This Row],[Price]])</f>
        <v>3698811830</v>
      </c>
      <c r="G2073" s="4" cm="1">
        <f t="array" aca="1" ref="G2073" ca="1">_FV(STable[[#This Row],[Security Name]],"Price")</f>
        <v>15.085000000000001</v>
      </c>
      <c r="H2073" s="1" cm="1">
        <f t="array" aca="1" ref="H2073" ca="1">IFERROR(_FV(STable[[#This Row],[Security Name]],"Change (%)",TRUE),0)</f>
        <v>-1.3407000000000001E-2</v>
      </c>
      <c r="I2073" s="17" cm="1">
        <f t="array" aca="1" ref="I2073" ca="1">IFERROR(_FV(STable[[#This Row],[Security Name]],"P/E",TRUE),0)</f>
        <v>9.6555999999999997</v>
      </c>
      <c r="J2073" s="17" cm="1">
        <f t="array" aca="1" ref="J2073" ca="1">IFERROR(_FV(STable[[#This Row],[Security Name]],"Beta"),0)</f>
        <v>1.8795999999999999</v>
      </c>
    </row>
    <row r="2074" spans="1:10" x14ac:dyDescent="0.3">
      <c r="A2074" t="s">
        <v>1564</v>
      </c>
      <c r="B2074" t="e" vm="2073">
        <v>#VALUE!</v>
      </c>
      <c r="C2074" t="s">
        <v>3609</v>
      </c>
      <c r="D2074" t="s">
        <v>3628</v>
      </c>
      <c r="E2074">
        <v>7374</v>
      </c>
      <c r="F2074" cm="1">
        <f t="array" aca="1" ref="F2074" ca="1">IFERROR(_FV(STable[[#This Row],[Security Name]],"Market cap",TRUE),_FV(STable[[#This Row],[Security Name]],"Volume average",TRUE)*STable[[#This Row],[Price]])</f>
        <v>17024750500</v>
      </c>
      <c r="G2074" s="4" cm="1">
        <f t="array" aca="1" ref="G2074" ca="1">_FV(STable[[#This Row],[Security Name]],"Price")</f>
        <v>28.904499999999999</v>
      </c>
      <c r="H2074" s="1" cm="1">
        <f t="array" aca="1" ref="H2074" ca="1">IFERROR(_FV(STable[[#This Row],[Security Name]],"Change (%)",TRUE),0)</f>
        <v>1.4193000000000001E-2</v>
      </c>
      <c r="I2074" s="17" cm="1">
        <f t="array" aca="1" ref="I2074" ca="1">IFERROR(_FV(STable[[#This Row],[Security Name]],"P/E",TRUE),0)</f>
        <v>51.331000000000003</v>
      </c>
      <c r="J2074" s="17" cm="1">
        <f t="array" aca="1" ref="J2074" ca="1">IFERROR(_FV(STable[[#This Row],[Security Name]],"Beta"),0)</f>
        <v>1.8666</v>
      </c>
    </row>
    <row r="2075" spans="1:10" x14ac:dyDescent="0.3">
      <c r="A2075" t="s">
        <v>2309</v>
      </c>
      <c r="B2075" t="e" vm="2074">
        <v>#VALUE!</v>
      </c>
      <c r="C2075" t="s">
        <v>3609</v>
      </c>
      <c r="D2075" t="s">
        <v>3997</v>
      </c>
      <c r="E2075">
        <v>4899</v>
      </c>
      <c r="F2075" cm="1">
        <f t="array" aca="1" ref="F2075" ca="1">IFERROR(_FV(STable[[#This Row],[Security Name]],"Market cap",TRUE),_FV(STable[[#This Row],[Security Name]],"Volume average",TRUE)*STable[[#This Row],[Price]])</f>
        <v>663874021</v>
      </c>
      <c r="G2075" s="4" cm="1">
        <f t="array" aca="1" ref="G2075" ca="1">_FV(STable[[#This Row],[Security Name]],"Price")</f>
        <v>4.9291999999999998</v>
      </c>
      <c r="H2075" s="1" cm="1">
        <f t="array" aca="1" ref="H2075" ca="1">IFERROR(_FV(STable[[#This Row],[Security Name]],"Change (%)",TRUE),0)</f>
        <v>2.0537999999999997E-2</v>
      </c>
      <c r="I2075" s="17" cm="1">
        <f t="array" aca="1" ref="I2075" ca="1">IFERROR(_FV(STable[[#This Row],[Security Name]],"P/E",TRUE),0)</f>
        <v>52.438299999999998</v>
      </c>
      <c r="J2075" s="17" cm="1">
        <f t="array" aca="1" ref="J2075" ca="1">IFERROR(_FV(STable[[#This Row],[Security Name]],"Beta"),0)</f>
        <v>1.1821999999999999</v>
      </c>
    </row>
    <row r="2076" spans="1:10" x14ac:dyDescent="0.3">
      <c r="A2076" t="s">
        <v>1611</v>
      </c>
      <c r="B2076" t="e" vm="2075">
        <v>#VALUE!</v>
      </c>
      <c r="C2076" t="s">
        <v>3609</v>
      </c>
      <c r="D2076" t="s">
        <v>4090</v>
      </c>
      <c r="E2076">
        <v>4813</v>
      </c>
      <c r="F2076" cm="1">
        <f t="array" aca="1" ref="F2076" ca="1">IFERROR(_FV(STable[[#This Row],[Security Name]],"Market cap",TRUE),_FV(STable[[#This Row],[Security Name]],"Volume average",TRUE)*STable[[#This Row],[Price]])</f>
        <v>4568499891</v>
      </c>
      <c r="G2076" s="4" cm="1">
        <f t="array" aca="1" ref="G2076" ca="1">_FV(STable[[#This Row],[Security Name]],"Price")</f>
        <v>21.145</v>
      </c>
      <c r="H2076" s="1" cm="1">
        <f t="array" aca="1" ref="H2076" ca="1">IFERROR(_FV(STable[[#This Row],[Security Name]],"Change (%)",TRUE),0)</f>
        <v>1.5122E-2</v>
      </c>
      <c r="I2076" s="17" cm="1">
        <f t="array" aca="1" ref="I2076" ca="1">IFERROR(_FV(STable[[#This Row],[Security Name]],"P/E",TRUE),0)</f>
        <v>8.9685000000000006</v>
      </c>
      <c r="J2076" s="17" cm="1">
        <f t="array" aca="1" ref="J2076" ca="1">IFERROR(_FV(STable[[#This Row],[Security Name]],"Beta"),0)</f>
        <v>0.71099999999999997</v>
      </c>
    </row>
    <row r="2077" spans="1:10" x14ac:dyDescent="0.3">
      <c r="A2077" t="s">
        <v>1998</v>
      </c>
      <c r="B2077" t="e" vm="2076">
        <v>#VALUE!</v>
      </c>
      <c r="C2077" t="s">
        <v>3609</v>
      </c>
      <c r="D2077" t="s">
        <v>4199</v>
      </c>
      <c r="E2077">
        <v>4812</v>
      </c>
      <c r="F2077" cm="1">
        <f t="array" aca="1" ref="F2077" ca="1">IFERROR(_FV(STable[[#This Row],[Security Name]],"Market cap",TRUE),_FV(STable[[#This Row],[Security Name]],"Volume average",TRUE)*STable[[#This Row],[Price]])</f>
        <v>238813632</v>
      </c>
      <c r="G2077" s="4" cm="1">
        <f t="array" aca="1" ref="G2077" ca="1">_FV(STable[[#This Row],[Security Name]],"Price")</f>
        <v>11.52</v>
      </c>
      <c r="H2077" s="1" cm="1">
        <f t="array" aca="1" ref="H2077" ca="1">IFERROR(_FV(STable[[#This Row],[Security Name]],"Change (%)",TRUE),0)</f>
        <v>1.7668E-2</v>
      </c>
      <c r="I2077" s="17" cm="1">
        <f t="array" aca="1" ref="I2077" ca="1">IFERROR(_FV(STable[[#This Row],[Security Name]],"P/E",TRUE),0)</f>
        <v>15.1241</v>
      </c>
      <c r="J2077" s="17" cm="1">
        <f t="array" aca="1" ref="J2077" ca="1">IFERROR(_FV(STable[[#This Row],[Security Name]],"Beta"),0)</f>
        <v>0.48349999999999999</v>
      </c>
    </row>
    <row r="2078" spans="1:10" x14ac:dyDescent="0.3">
      <c r="A2078" t="s">
        <v>1822</v>
      </c>
      <c r="B2078" t="e" vm="2077">
        <v>#VALUE!</v>
      </c>
      <c r="C2078" t="s">
        <v>3609</v>
      </c>
      <c r="D2078" t="s">
        <v>4090</v>
      </c>
      <c r="E2078">
        <v>4813</v>
      </c>
      <c r="F2078" cm="1">
        <f t="array" aca="1" ref="F2078" ca="1">IFERROR(_FV(STable[[#This Row],[Security Name]],"Market cap",TRUE),_FV(STable[[#This Row],[Security Name]],"Volume average",TRUE)*STable[[#This Row],[Price]])</f>
        <v>5211204522</v>
      </c>
      <c r="G2078" s="4" cm="1">
        <f t="array" aca="1" ref="G2078" ca="1">_FV(STable[[#This Row],[Security Name]],"Price")</f>
        <v>45.774999999999999</v>
      </c>
      <c r="H2078" s="1" cm="1">
        <f t="array" aca="1" ref="H2078" ca="1">IFERROR(_FV(STable[[#This Row],[Security Name]],"Change (%)",TRUE),0)</f>
        <v>4.4990000000000004E-3</v>
      </c>
      <c r="I2078" s="17" cm="1">
        <f t="array" aca="1" ref="I2078" ca="1">IFERROR(_FV(STable[[#This Row],[Security Name]],"P/E",TRUE),0)</f>
        <v>84.705799999999996</v>
      </c>
      <c r="J2078" s="17" cm="1">
        <f t="array" aca="1" ref="J2078" ca="1">IFERROR(_FV(STable[[#This Row],[Security Name]],"Beta"),0)</f>
        <v>0.35049999999999998</v>
      </c>
    </row>
    <row r="2079" spans="1:10" x14ac:dyDescent="0.3">
      <c r="A2079" t="s">
        <v>327</v>
      </c>
      <c r="B2079" t="e" vm="2078">
        <v>#VALUE!</v>
      </c>
      <c r="C2079" t="s">
        <v>3609</v>
      </c>
      <c r="D2079" t="s">
        <v>4199</v>
      </c>
      <c r="E2079">
        <v>4812</v>
      </c>
      <c r="F2079" cm="1">
        <f t="array" aca="1" ref="F2079" ca="1">IFERROR(_FV(STable[[#This Row],[Security Name]],"Market cap",TRUE),_FV(STable[[#This Row],[Security Name]],"Volume average",TRUE)*STable[[#This Row],[Price]])</f>
        <v>217265346340</v>
      </c>
      <c r="G2079" s="4" cm="1">
        <f t="array" aca="1" ref="G2079" ca="1">_FV(STable[[#This Row],[Security Name]],"Price")</f>
        <v>197.18</v>
      </c>
      <c r="H2079" s="1" cm="1">
        <f t="array" aca="1" ref="H2079" ca="1">IFERROR(_FV(STable[[#This Row],[Security Name]],"Change (%)",TRUE),0)</f>
        <v>3.0439999999999997E-4</v>
      </c>
      <c r="I2079" s="17" cm="1">
        <f t="array" aca="1" ref="I2079" ca="1">IFERROR(_FV(STable[[#This Row],[Security Name]],"P/E",TRUE),0)</f>
        <v>20.293299999999999</v>
      </c>
      <c r="J2079" s="17" cm="1">
        <f t="array" aca="1" ref="J2079" ca="1">IFERROR(_FV(STable[[#This Row],[Security Name]],"Beta"),0)</f>
        <v>0.35310000000000002</v>
      </c>
    </row>
    <row r="2080" spans="1:10" x14ac:dyDescent="0.3">
      <c r="A2080" t="s">
        <v>2385</v>
      </c>
      <c r="B2080" t="e" vm="2079">
        <v>#VALUE!</v>
      </c>
      <c r="C2080" t="s">
        <v>3609</v>
      </c>
      <c r="D2080" t="s">
        <v>4199</v>
      </c>
      <c r="E2080">
        <v>4812</v>
      </c>
      <c r="F2080" cm="1">
        <f t="array" aca="1" ref="F2080" ca="1">IFERROR(_FV(STable[[#This Row],[Security Name]],"Market cap",TRUE),_FV(STable[[#This Row],[Security Name]],"Volume average",TRUE)*STable[[#This Row],[Price]])</f>
        <v>35704925875</v>
      </c>
      <c r="G2080" s="4" cm="1">
        <f t="array" aca="1" ref="G2080" ca="1">_FV(STable[[#This Row],[Security Name]],"Price")</f>
        <v>15.475</v>
      </c>
      <c r="H2080" s="1" cm="1">
        <f t="array" aca="1" ref="H2080" ca="1">IFERROR(_FV(STable[[#This Row],[Security Name]],"Change (%)",TRUE),0)</f>
        <v>-1.4331E-2</v>
      </c>
      <c r="I2080" s="17" cm="1">
        <f t="array" aca="1" ref="I2080" ca="1">IFERROR(_FV(STable[[#This Row],[Security Name]],"P/E",TRUE),0)</f>
        <v>0</v>
      </c>
      <c r="J2080" s="17" cm="1">
        <f t="array" aca="1" ref="J2080" ca="1">IFERROR(_FV(STable[[#This Row],[Security Name]],"Beta"),0)</f>
        <v>0.39319999999999999</v>
      </c>
    </row>
    <row r="2081" spans="1:10" x14ac:dyDescent="0.3">
      <c r="A2081" t="s">
        <v>1303</v>
      </c>
      <c r="B2081" t="e" vm="2080">
        <v>#VALUE!</v>
      </c>
      <c r="C2081" t="s">
        <v>3611</v>
      </c>
      <c r="D2081" t="s">
        <v>4104</v>
      </c>
      <c r="E2081">
        <v>7311</v>
      </c>
      <c r="F2081" cm="1">
        <f t="array" aca="1" ref="F2081" ca="1">IFERROR(_FV(STable[[#This Row],[Security Name]],"Market cap",TRUE),_FV(STable[[#This Row],[Security Name]],"Volume average",TRUE)*STable[[#This Row],[Price]])</f>
        <v>973748027</v>
      </c>
      <c r="G2081" s="4" cm="1">
        <f t="array" aca="1" ref="G2081" ca="1">_FV(STable[[#This Row],[Security Name]],"Price")</f>
        <v>19.53</v>
      </c>
      <c r="H2081" s="1" cm="1">
        <f t="array" aca="1" ref="H2081" ca="1">IFERROR(_FV(STable[[#This Row],[Security Name]],"Change (%)",TRUE),0)</f>
        <v>7.2199999999999999E-3</v>
      </c>
      <c r="I2081" s="17" cm="1">
        <f t="array" aca="1" ref="I2081" ca="1">IFERROR(_FV(STable[[#This Row],[Security Name]],"P/E",TRUE),0)</f>
        <v>6.5456000000000003</v>
      </c>
      <c r="J2081" s="17" cm="1">
        <f t="array" aca="1" ref="J2081" ca="1">IFERROR(_FV(STable[[#This Row],[Security Name]],"Beta"),0)</f>
        <v>0.35120000000000001</v>
      </c>
    </row>
    <row r="2082" spans="1:10" x14ac:dyDescent="0.3">
      <c r="A2082" t="s">
        <v>2653</v>
      </c>
      <c r="B2082" t="e" vm="2081">
        <v>#VALUE!</v>
      </c>
      <c r="C2082" t="s">
        <v>3611</v>
      </c>
      <c r="D2082" t="s">
        <v>3627</v>
      </c>
      <c r="E2082">
        <v>7389</v>
      </c>
      <c r="F2082" cm="1">
        <f t="array" aca="1" ref="F2082" ca="1">IFERROR(_FV(STable[[#This Row],[Security Name]],"Market cap",TRUE),_FV(STable[[#This Row],[Security Name]],"Volume average",TRUE)*STable[[#This Row],[Price]])</f>
        <v>912361412</v>
      </c>
      <c r="G2082" s="4" cm="1">
        <f t="array" aca="1" ref="G2082" ca="1">_FV(STable[[#This Row],[Security Name]],"Price")</f>
        <v>4.6100000000000003</v>
      </c>
      <c r="H2082" s="1" cm="1">
        <f t="array" aca="1" ref="H2082" ca="1">IFERROR(_FV(STable[[#This Row],[Security Name]],"Change (%)",TRUE),0)</f>
        <v>4.3569999999999998E-3</v>
      </c>
      <c r="I2082" s="17" cm="1">
        <f t="array" aca="1" ref="I2082" ca="1">IFERROR(_FV(STable[[#This Row],[Security Name]],"P/E",TRUE),0)</f>
        <v>214.4186</v>
      </c>
      <c r="J2082" s="17" cm="1">
        <f t="array" aca="1" ref="J2082" ca="1">IFERROR(_FV(STable[[#This Row],[Security Name]],"Beta"),0)</f>
        <v>0.55249999999999999</v>
      </c>
    </row>
    <row r="2083" spans="1:10" x14ac:dyDescent="0.3">
      <c r="A2083" t="s">
        <v>2541</v>
      </c>
      <c r="B2083" t="e" vm="2082">
        <v>#VALUE!</v>
      </c>
      <c r="C2083" t="s">
        <v>3611</v>
      </c>
      <c r="D2083" t="s">
        <v>4118</v>
      </c>
      <c r="E2083">
        <v>7331</v>
      </c>
      <c r="F2083" cm="1">
        <f t="array" aca="1" ref="F2083" ca="1">IFERROR(_FV(STable[[#This Row],[Security Name]],"Market cap",TRUE),_FV(STable[[#This Row],[Security Name]],"Volume average",TRUE)*STable[[#This Row],[Price]])</f>
        <v>20909707</v>
      </c>
      <c r="G2083" s="4" cm="1">
        <f t="array" aca="1" ref="G2083" ca="1">_FV(STable[[#This Row],[Security Name]],"Price")</f>
        <v>2.82</v>
      </c>
      <c r="H2083" s="1" cm="1">
        <f t="array" aca="1" ref="H2083" ca="1">IFERROR(_FV(STable[[#This Row],[Security Name]],"Change (%)",TRUE),0)</f>
        <v>-1.7422E-2</v>
      </c>
      <c r="I2083" s="17" cm="1">
        <f t="array" aca="1" ref="I2083" ca="1">IFERROR(_FV(STable[[#This Row],[Security Name]],"P/E",TRUE),0)</f>
        <v>0</v>
      </c>
      <c r="J2083" s="17" cm="1">
        <f t="array" aca="1" ref="J2083" ca="1">IFERROR(_FV(STable[[#This Row],[Security Name]],"Beta"),0)</f>
        <v>-5.2699999999999997E-2</v>
      </c>
    </row>
    <row r="2084" spans="1:10" x14ac:dyDescent="0.3">
      <c r="A2084" t="s">
        <v>2715</v>
      </c>
      <c r="B2084" t="e" vm="2083">
        <v>#VALUE!</v>
      </c>
      <c r="C2084" t="s">
        <v>3611</v>
      </c>
      <c r="D2084" t="s">
        <v>4241</v>
      </c>
      <c r="E2084">
        <v>7310</v>
      </c>
      <c r="F2084" cm="1">
        <f t="array" aca="1" ref="F2084" ca="1">IFERROR(_FV(STable[[#This Row],[Security Name]],"Market cap",TRUE),_FV(STable[[#This Row],[Security Name]],"Volume average",TRUE)*STable[[#This Row],[Price]])</f>
        <v>337675120</v>
      </c>
      <c r="G2084" s="4" cm="1">
        <f t="array" aca="1" ref="G2084" ca="1">_FV(STable[[#This Row],[Security Name]],"Price")</f>
        <v>3.62</v>
      </c>
      <c r="H2084" s="1" cm="1">
        <f t="array" aca="1" ref="H2084" ca="1">IFERROR(_FV(STable[[#This Row],[Security Name]],"Change (%)",TRUE),0)</f>
        <v>4.0229999999999995E-2</v>
      </c>
      <c r="I2084" s="17" cm="1">
        <f t="array" aca="1" ref="I2084" ca="1">IFERROR(_FV(STable[[#This Row],[Security Name]],"P/E",TRUE),0)</f>
        <v>0</v>
      </c>
      <c r="J2084" s="17" cm="1">
        <f t="array" aca="1" ref="J2084" ca="1">IFERROR(_FV(STable[[#This Row],[Security Name]],"Beta"),0)</f>
        <v>1.4955000000000001</v>
      </c>
    </row>
    <row r="2085" spans="1:10" x14ac:dyDescent="0.3">
      <c r="A2085" t="s">
        <v>626</v>
      </c>
      <c r="B2085" t="e" vm="2084">
        <v>#VALUE!</v>
      </c>
      <c r="C2085" t="s">
        <v>3611</v>
      </c>
      <c r="D2085" t="s">
        <v>4104</v>
      </c>
      <c r="E2085">
        <v>7311</v>
      </c>
      <c r="F2085" cm="1">
        <f t="array" aca="1" ref="F2085" ca="1">IFERROR(_FV(STable[[#This Row],[Security Name]],"Market cap",TRUE),_FV(STable[[#This Row],[Security Name]],"Volume average",TRUE)*STable[[#This Row],[Price]])</f>
        <v>22357387050</v>
      </c>
      <c r="G2085" s="4" cm="1">
        <f t="array" aca="1" ref="G2085" ca="1">_FV(STable[[#This Row],[Security Name]],"Price")</f>
        <v>78.45</v>
      </c>
      <c r="H2085" s="1" cm="1">
        <f t="array" aca="1" ref="H2085" ca="1">IFERROR(_FV(STable[[#This Row],[Security Name]],"Change (%)",TRUE),0)</f>
        <v>-3.9360000000000003E-3</v>
      </c>
      <c r="I2085" s="17" cm="1">
        <f t="array" aca="1" ref="I2085" ca="1">IFERROR(_FV(STable[[#This Row],[Security Name]],"P/E",TRUE),0)</f>
        <v>158.64510000000001</v>
      </c>
      <c r="J2085" s="17" cm="1">
        <f t="array" aca="1" ref="J2085" ca="1">IFERROR(_FV(STable[[#This Row],[Security Name]],"Beta"),0)</f>
        <v>0.71870000000000001</v>
      </c>
    </row>
    <row r="2086" spans="1:10" x14ac:dyDescent="0.3">
      <c r="A2086" t="s">
        <v>2121</v>
      </c>
      <c r="B2086" t="e" vm="2085">
        <v>#VALUE!</v>
      </c>
      <c r="C2086" t="s">
        <v>3611</v>
      </c>
      <c r="D2086" t="s">
        <v>3627</v>
      </c>
      <c r="E2086">
        <v>7389</v>
      </c>
      <c r="F2086" cm="1">
        <f t="array" aca="1" ref="F2086" ca="1">IFERROR(_FV(STable[[#This Row],[Security Name]],"Market cap",TRUE),_FV(STable[[#This Row],[Security Name]],"Volume average",TRUE)*STable[[#This Row],[Price]])</f>
        <v>121690431</v>
      </c>
      <c r="G2086" s="4" cm="1">
        <f t="array" aca="1" ref="G2086" ca="1">_FV(STable[[#This Row],[Security Name]],"Price")</f>
        <v>8.1</v>
      </c>
      <c r="H2086" s="1" cm="1">
        <f t="array" aca="1" ref="H2086" ca="1">IFERROR(_FV(STable[[#This Row],[Security Name]],"Change (%)",TRUE),0)</f>
        <v>1.8867999999999999E-2</v>
      </c>
      <c r="I2086" s="17" cm="1">
        <f t="array" aca="1" ref="I2086" ca="1">IFERROR(_FV(STable[[#This Row],[Security Name]],"P/E",TRUE),0)</f>
        <v>0</v>
      </c>
      <c r="J2086" s="17" cm="1">
        <f t="array" aca="1" ref="J2086" ca="1">IFERROR(_FV(STable[[#This Row],[Security Name]],"Beta"),0)</f>
        <v>1.1432</v>
      </c>
    </row>
    <row r="2087" spans="1:10" x14ac:dyDescent="0.3">
      <c r="A2087" t="s">
        <v>2583</v>
      </c>
      <c r="B2087" t="e" vm="2086">
        <v>#VALUE!</v>
      </c>
      <c r="C2087" t="s">
        <v>3611</v>
      </c>
      <c r="D2087" t="s">
        <v>4104</v>
      </c>
      <c r="E2087">
        <v>7311</v>
      </c>
      <c r="F2087" cm="1">
        <f t="array" aca="1" ref="F2087" ca="1">IFERROR(_FV(STable[[#This Row],[Security Name]],"Market cap",TRUE),_FV(STable[[#This Row],[Security Name]],"Volume average",TRUE)*STable[[#This Row],[Price]])</f>
        <v>1854005037</v>
      </c>
      <c r="G2087" s="4" cm="1">
        <f t="array" aca="1" ref="G2087" ca="1">_FV(STable[[#This Row],[Security Name]],"Price")</f>
        <v>7.3150000000000004</v>
      </c>
      <c r="H2087" s="1" cm="1">
        <f t="array" aca="1" ref="H2087" ca="1">IFERROR(_FV(STable[[#This Row],[Security Name]],"Change (%)",TRUE),0)</f>
        <v>1.3158000000000001E-2</v>
      </c>
      <c r="I2087" s="17" cm="1">
        <f t="array" aca="1" ref="I2087" ca="1">IFERROR(_FV(STable[[#This Row],[Security Name]],"P/E",TRUE),0)</f>
        <v>99.119200000000006</v>
      </c>
      <c r="J2087" s="17" cm="1">
        <f t="array" aca="1" ref="J2087" ca="1">IFERROR(_FV(STable[[#This Row],[Security Name]],"Beta"),0)</f>
        <v>1.4131</v>
      </c>
    </row>
    <row r="2088" spans="1:10" x14ac:dyDescent="0.3">
      <c r="A2088" t="s">
        <v>1738</v>
      </c>
      <c r="B2088" t="e" vm="2087">
        <v>#VALUE!</v>
      </c>
      <c r="C2088" t="s">
        <v>3611</v>
      </c>
      <c r="D2088" t="s">
        <v>4241</v>
      </c>
      <c r="E2088">
        <v>7310</v>
      </c>
      <c r="F2088" cm="1">
        <f t="array" aca="1" ref="F2088" ca="1">IFERROR(_FV(STable[[#This Row],[Security Name]],"Market cap",TRUE),_FV(STable[[#This Row],[Security Name]],"Volume average",TRUE)*STable[[#This Row],[Price]])</f>
        <v>143977965</v>
      </c>
      <c r="G2088" s="4" cm="1">
        <f t="array" aca="1" ref="G2088" ca="1">_FV(STable[[#This Row],[Security Name]],"Price")</f>
        <v>3.26</v>
      </c>
      <c r="H2088" s="1" cm="1">
        <f t="array" aca="1" ref="H2088" ca="1">IFERROR(_FV(STable[[#This Row],[Security Name]],"Change (%)",TRUE),0)</f>
        <v>-9.1190000000000004E-3</v>
      </c>
      <c r="I2088" s="17" cm="1">
        <f t="array" aca="1" ref="I2088" ca="1">IFERROR(_FV(STable[[#This Row],[Security Name]],"P/E",TRUE),0)</f>
        <v>0</v>
      </c>
      <c r="J2088" s="17" cm="1">
        <f t="array" aca="1" ref="J2088" ca="1">IFERROR(_FV(STable[[#This Row],[Security Name]],"Beta"),0)</f>
        <v>0.80489999999999995</v>
      </c>
    </row>
    <row r="2089" spans="1:10" x14ac:dyDescent="0.3">
      <c r="A2089" t="s">
        <v>1107</v>
      </c>
      <c r="B2089" t="e" vm="2088">
        <v>#VALUE!</v>
      </c>
      <c r="C2089" t="s">
        <v>3611</v>
      </c>
      <c r="D2089" t="s">
        <v>4049</v>
      </c>
      <c r="E2089">
        <v>8744</v>
      </c>
      <c r="F2089" cm="1">
        <f t="array" aca="1" ref="F2089" ca="1">IFERROR(_FV(STable[[#This Row],[Security Name]],"Market cap",TRUE),_FV(STable[[#This Row],[Security Name]],"Volume average",TRUE)*STable[[#This Row],[Price]])</f>
        <v>2093847904</v>
      </c>
      <c r="G2089" s="4" cm="1">
        <f t="array" aca="1" ref="G2089" ca="1">_FV(STable[[#This Row],[Security Name]],"Price")</f>
        <v>66.959999999999994</v>
      </c>
      <c r="H2089" s="1" cm="1">
        <f t="array" aca="1" ref="H2089" ca="1">IFERROR(_FV(STable[[#This Row],[Security Name]],"Change (%)",TRUE),0)</f>
        <v>-2.1767999999999999E-2</v>
      </c>
      <c r="I2089" s="17" cm="1">
        <f t="array" aca="1" ref="I2089" ca="1">IFERROR(_FV(STable[[#This Row],[Security Name]],"P/E",TRUE),0)</f>
        <v>27.354099999999999</v>
      </c>
      <c r="J2089" s="17" cm="1">
        <f t="array" aca="1" ref="J2089" ca="1">IFERROR(_FV(STable[[#This Row],[Security Name]],"Beta"),0)</f>
        <v>0.14269999999999999</v>
      </c>
    </row>
    <row r="2090" spans="1:10" x14ac:dyDescent="0.3">
      <c r="A2090" t="s">
        <v>1694</v>
      </c>
      <c r="B2090" t="e" vm="2089">
        <v>#VALUE!</v>
      </c>
      <c r="C2090" t="s">
        <v>3611</v>
      </c>
      <c r="D2090" t="s">
        <v>4166</v>
      </c>
      <c r="E2090">
        <v>5651</v>
      </c>
      <c r="F2090" cm="1">
        <f t="array" aca="1" ref="F2090" ca="1">IFERROR(_FV(STable[[#This Row],[Security Name]],"Market cap",TRUE),_FV(STable[[#This Row],[Security Name]],"Volume average",TRUE)*STable[[#This Row],[Price]])</f>
        <v>3252656770</v>
      </c>
      <c r="G2090" s="4" cm="1">
        <f t="array" aca="1" ref="G2090" ca="1">_FV(STable[[#This Row],[Security Name]],"Price")</f>
        <v>19.515000000000001</v>
      </c>
      <c r="H2090" s="1" cm="1">
        <f t="array" aca="1" ref="H2090" ca="1">IFERROR(_FV(STable[[#This Row],[Security Name]],"Change (%)",TRUE),0)</f>
        <v>1.7996999999999999E-2</v>
      </c>
      <c r="I2090" s="17" cm="1">
        <f t="array" aca="1" ref="I2090" ca="1">IFERROR(_FV(STable[[#This Row],[Security Name]],"P/E",TRUE),0)</f>
        <v>17.9053</v>
      </c>
      <c r="J2090" s="17" cm="1">
        <f t="array" aca="1" ref="J2090" ca="1">IFERROR(_FV(STable[[#This Row],[Security Name]],"Beta"),0)</f>
        <v>1.4594</v>
      </c>
    </row>
    <row r="2091" spans="1:10" x14ac:dyDescent="0.3">
      <c r="A2091" t="s">
        <v>1584</v>
      </c>
      <c r="B2091" t="e" vm="2090">
        <v>#VALUE!</v>
      </c>
      <c r="C2091" t="s">
        <v>3611</v>
      </c>
      <c r="D2091" t="s">
        <v>4220</v>
      </c>
      <c r="E2091">
        <v>5961</v>
      </c>
      <c r="F2091" cm="1">
        <f t="array" aca="1" ref="F2091" ca="1">IFERROR(_FV(STable[[#This Row],[Security Name]],"Market cap",TRUE),_FV(STable[[#This Row],[Security Name]],"Volume average",TRUE)*STable[[#This Row],[Price]])</f>
        <v>115652009</v>
      </c>
      <c r="G2091" s="4" cm="1">
        <f t="array" aca="1" ref="G2091" ca="1">_FV(STable[[#This Row],[Security Name]],"Price")</f>
        <v>10.69</v>
      </c>
      <c r="H2091" s="1" cm="1">
        <f t="array" aca="1" ref="H2091" ca="1">IFERROR(_FV(STable[[#This Row],[Security Name]],"Change (%)",TRUE),0)</f>
        <v>3.3848999999999997E-2</v>
      </c>
      <c r="I2091" s="17" cm="1">
        <f t="array" aca="1" ref="I2091" ca="1">IFERROR(_FV(STable[[#This Row],[Security Name]],"P/E",TRUE),0)</f>
        <v>0</v>
      </c>
      <c r="J2091" s="17" cm="1">
        <f t="array" aca="1" ref="J2091" ca="1">IFERROR(_FV(STable[[#This Row],[Security Name]],"Beta"),0)</f>
        <v>1.5183</v>
      </c>
    </row>
    <row r="2092" spans="1:10" x14ac:dyDescent="0.3">
      <c r="A2092" t="s">
        <v>386</v>
      </c>
      <c r="B2092" t="e" vm="2091">
        <v>#VALUE!</v>
      </c>
      <c r="C2092" t="s">
        <v>3611</v>
      </c>
      <c r="D2092" t="s">
        <v>4166</v>
      </c>
      <c r="E2092">
        <v>5651</v>
      </c>
      <c r="F2092" cm="1">
        <f t="array" aca="1" ref="F2092" ca="1">IFERROR(_FV(STable[[#This Row],[Security Name]],"Market cap",TRUE),_FV(STable[[#This Row],[Security Name]],"Volume average",TRUE)*STable[[#This Row],[Price]])</f>
        <v>4257267399</v>
      </c>
      <c r="G2092" s="4" cm="1">
        <f t="array" aca="1" ref="G2092" ca="1">_FV(STable[[#This Row],[Security Name]],"Price")</f>
        <v>94.765000000000001</v>
      </c>
      <c r="H2092" s="1" cm="1">
        <f t="array" aca="1" ref="H2092" ca="1">IFERROR(_FV(STable[[#This Row],[Security Name]],"Change (%)",TRUE),0)</f>
        <v>2.0184999999999998E-2</v>
      </c>
      <c r="I2092" s="17" cm="1">
        <f t="array" aca="1" ref="I2092" ca="1">IFERROR(_FV(STable[[#This Row],[Security Name]],"P/E",TRUE),0)</f>
        <v>9.0622000000000007</v>
      </c>
      <c r="J2092" s="17" cm="1">
        <f t="array" aca="1" ref="J2092" ca="1">IFERROR(_FV(STable[[#This Row],[Security Name]],"Beta"),0)</f>
        <v>1.0686</v>
      </c>
    </row>
    <row r="2093" spans="1:10" x14ac:dyDescent="0.3">
      <c r="A2093" t="s">
        <v>1291</v>
      </c>
      <c r="B2093" t="e" vm="2092">
        <v>#VALUE!</v>
      </c>
      <c r="C2093" t="s">
        <v>3611</v>
      </c>
      <c r="D2093" t="s">
        <v>4166</v>
      </c>
      <c r="E2093">
        <v>5651</v>
      </c>
      <c r="F2093" cm="1">
        <f t="array" aca="1" ref="F2093" ca="1">IFERROR(_FV(STable[[#This Row],[Security Name]],"Market cap",TRUE),_FV(STable[[#This Row],[Security Name]],"Volume average",TRUE)*STable[[#This Row],[Price]])</f>
        <v>2830661455</v>
      </c>
      <c r="G2093" s="4" cm="1">
        <f t="array" aca="1" ref="G2093" ca="1">_FV(STable[[#This Row],[Security Name]],"Price")</f>
        <v>54.945</v>
      </c>
      <c r="H2093" s="1" cm="1">
        <f t="array" aca="1" ref="H2093" ca="1">IFERROR(_FV(STable[[#This Row],[Security Name]],"Change (%)",TRUE),0)</f>
        <v>3.7284999999999999E-2</v>
      </c>
      <c r="I2093" s="17" cm="1">
        <f t="array" aca="1" ref="I2093" ca="1">IFERROR(_FV(STable[[#This Row],[Security Name]],"P/E",TRUE),0)</f>
        <v>13.4907</v>
      </c>
      <c r="J2093" s="17" cm="1">
        <f t="array" aca="1" ref="J2093" ca="1">IFERROR(_FV(STable[[#This Row],[Security Name]],"Beta"),0)</f>
        <v>1.1369</v>
      </c>
    </row>
    <row r="2094" spans="1:10" x14ac:dyDescent="0.3">
      <c r="A2094" t="s">
        <v>510</v>
      </c>
      <c r="B2094" t="e" vm="2093">
        <v>#VALUE!</v>
      </c>
      <c r="C2094" t="s">
        <v>3611</v>
      </c>
      <c r="D2094" t="s">
        <v>4089</v>
      </c>
      <c r="E2094">
        <v>5661</v>
      </c>
      <c r="F2094" cm="1">
        <f t="array" aca="1" ref="F2094" ca="1">IFERROR(_FV(STable[[#This Row],[Security Name]],"Market cap",TRUE),_FV(STable[[#This Row],[Security Name]],"Volume average",TRUE)*STable[[#This Row],[Price]])</f>
        <v>4975869735</v>
      </c>
      <c r="G2094" s="4" cm="1">
        <f t="array" aca="1" ref="G2094" ca="1">_FV(STable[[#This Row],[Security Name]],"Price")</f>
        <v>163.57</v>
      </c>
      <c r="H2094" s="1" cm="1">
        <f t="array" aca="1" ref="H2094" ca="1">IFERROR(_FV(STable[[#This Row],[Security Name]],"Change (%)",TRUE),0)</f>
        <v>5.5698999999999999E-2</v>
      </c>
      <c r="I2094" s="17" cm="1">
        <f t="array" aca="1" ref="I2094" ca="1">IFERROR(_FV(STable[[#This Row],[Security Name]],"P/E",TRUE),0)</f>
        <v>22.9421</v>
      </c>
      <c r="J2094" s="17" cm="1">
        <f t="array" aca="1" ref="J2094" ca="1">IFERROR(_FV(STable[[#This Row],[Security Name]],"Beta"),0)</f>
        <v>1.6924999999999999</v>
      </c>
    </row>
    <row r="2095" spans="1:10" x14ac:dyDescent="0.3">
      <c r="A2095" t="s">
        <v>259</v>
      </c>
      <c r="B2095" t="e" vm="2094">
        <v>#VALUE!</v>
      </c>
      <c r="C2095" t="s">
        <v>3611</v>
      </c>
      <c r="D2095" t="s">
        <v>4103</v>
      </c>
      <c r="E2095">
        <v>5311</v>
      </c>
      <c r="F2095" cm="1">
        <f t="array" aca="1" ref="F2095" ca="1">IFERROR(_FV(STable[[#This Row],[Security Name]],"Market cap",TRUE),_FV(STable[[#This Row],[Security Name]],"Volume average",TRUE)*STable[[#This Row],[Price]])</f>
        <v>21767232890</v>
      </c>
      <c r="G2095" s="4" cm="1">
        <f t="array" aca="1" ref="G2095" ca="1">_FV(STable[[#This Row],[Security Name]],"Price")</f>
        <v>346.44499999999999</v>
      </c>
      <c r="H2095" s="1" cm="1">
        <f t="array" aca="1" ref="H2095" ca="1">IFERROR(_FV(STable[[#This Row],[Security Name]],"Change (%)",TRUE),0)</f>
        <v>2.7143E-2</v>
      </c>
      <c r="I2095" s="17" cm="1">
        <f t="array" aca="1" ref="I2095" ca="1">IFERROR(_FV(STable[[#This Row],[Security Name]],"P/E",TRUE),0)</f>
        <v>36.377099999999999</v>
      </c>
      <c r="J2095" s="17" cm="1">
        <f t="array" aca="1" ref="J2095" ca="1">IFERROR(_FV(STable[[#This Row],[Security Name]],"Beta"),0)</f>
        <v>1.5667</v>
      </c>
    </row>
    <row r="2096" spans="1:10" x14ac:dyDescent="0.3">
      <c r="A2096" t="s">
        <v>1692</v>
      </c>
      <c r="B2096" t="e" vm="2095">
        <v>#VALUE!</v>
      </c>
      <c r="C2096" t="s">
        <v>3611</v>
      </c>
      <c r="D2096" t="s">
        <v>4246</v>
      </c>
      <c r="E2096">
        <v>5600</v>
      </c>
      <c r="F2096" cm="1">
        <f t="array" aca="1" ref="F2096" ca="1">IFERROR(_FV(STable[[#This Row],[Security Name]],"Market cap",TRUE),_FV(STable[[#This Row],[Security Name]],"Volume average",TRUE)*STable[[#This Row],[Price]])</f>
        <v>438004491</v>
      </c>
      <c r="G2096" s="4" cm="1">
        <f t="array" aca="1" ref="G2096" ca="1">_FV(STable[[#This Row],[Security Name]],"Price")</f>
        <v>52.497500000000002</v>
      </c>
      <c r="H2096" s="1" cm="1">
        <f t="array" aca="1" ref="H2096" ca="1">IFERROR(_FV(STable[[#This Row],[Security Name]],"Change (%)",TRUE),0)</f>
        <v>5.058E-2</v>
      </c>
      <c r="I2096" s="17" cm="1">
        <f t="array" aca="1" ref="I2096" ca="1">IFERROR(_FV(STable[[#This Row],[Security Name]],"P/E",TRUE),0)</f>
        <v>0</v>
      </c>
      <c r="J2096" s="17" cm="1">
        <f t="array" aca="1" ref="J2096" ca="1">IFERROR(_FV(STable[[#This Row],[Security Name]],"Beta"),0)</f>
        <v>1.994</v>
      </c>
    </row>
    <row r="2097" spans="1:10" x14ac:dyDescent="0.3">
      <c r="A2097" t="s">
        <v>2640</v>
      </c>
      <c r="B2097" t="e" vm="2096">
        <v>#VALUE!</v>
      </c>
      <c r="C2097" t="s">
        <v>3611</v>
      </c>
      <c r="D2097" t="s">
        <v>4246</v>
      </c>
      <c r="E2097">
        <v>5600</v>
      </c>
      <c r="F2097" cm="1">
        <f t="array" aca="1" ref="F2097" ca="1">IFERROR(_FV(STable[[#This Row],[Security Name]],"Market cap",TRUE),_FV(STable[[#This Row],[Security Name]],"Volume average",TRUE)*STable[[#This Row],[Price]])</f>
        <v>222965744</v>
      </c>
      <c r="G2097" s="4" cm="1">
        <f t="array" aca="1" ref="G2097" ca="1">_FV(STable[[#This Row],[Security Name]],"Price")</f>
        <v>2.2450000000000001</v>
      </c>
      <c r="H2097" s="1" cm="1">
        <f t="array" aca="1" ref="H2097" ca="1">IFERROR(_FV(STable[[#This Row],[Security Name]],"Change (%)",TRUE),0)</f>
        <v>3.9351999999999998E-2</v>
      </c>
      <c r="I2097" s="17" cm="1">
        <f t="array" aca="1" ref="I2097" ca="1">IFERROR(_FV(STable[[#This Row],[Security Name]],"P/E",TRUE),0)</f>
        <v>0</v>
      </c>
      <c r="J2097" s="17" cm="1">
        <f t="array" aca="1" ref="J2097" ca="1">IFERROR(_FV(STable[[#This Row],[Security Name]],"Beta"),0)</f>
        <v>1.1413</v>
      </c>
    </row>
    <row r="2098" spans="1:10" x14ac:dyDescent="0.3">
      <c r="A2098" t="s">
        <v>2405</v>
      </c>
      <c r="B2098" t="e" vm="2097">
        <v>#VALUE!</v>
      </c>
      <c r="C2098" t="s">
        <v>3611</v>
      </c>
      <c r="D2098" t="s">
        <v>4089</v>
      </c>
      <c r="E2098">
        <v>5661</v>
      </c>
      <c r="F2098" cm="1">
        <f t="array" aca="1" ref="F2098" ca="1">IFERROR(_FV(STable[[#This Row],[Security Name]],"Market cap",TRUE),_FV(STable[[#This Row],[Security Name]],"Volume average",TRUE)*STable[[#This Row],[Price]])</f>
        <v>384353147</v>
      </c>
      <c r="G2098" s="4" cm="1">
        <f t="array" aca="1" ref="G2098" ca="1">_FV(STable[[#This Row],[Security Name]],"Price")</f>
        <v>7.58</v>
      </c>
      <c r="H2098" s="1" cm="1">
        <f t="array" aca="1" ref="H2098" ca="1">IFERROR(_FV(STable[[#This Row],[Security Name]],"Change (%)",TRUE),0)</f>
        <v>5.5709999999999996E-2</v>
      </c>
      <c r="I2098" s="17" cm="1">
        <f t="array" aca="1" ref="I2098" ca="1">IFERROR(_FV(STable[[#This Row],[Security Name]],"P/E",TRUE),0)</f>
        <v>0</v>
      </c>
      <c r="J2098" s="17" cm="1">
        <f t="array" aca="1" ref="J2098" ca="1">IFERROR(_FV(STable[[#This Row],[Security Name]],"Beta"),0)</f>
        <v>1.1549</v>
      </c>
    </row>
    <row r="2099" spans="1:10" x14ac:dyDescent="0.3">
      <c r="A2099" t="s">
        <v>1563</v>
      </c>
      <c r="B2099" t="e" vm="2098">
        <v>#VALUE!</v>
      </c>
      <c r="C2099" t="s">
        <v>3611</v>
      </c>
      <c r="D2099" t="s">
        <v>4089</v>
      </c>
      <c r="E2099">
        <v>5661</v>
      </c>
      <c r="F2099" cm="1">
        <f t="array" aca="1" ref="F2099" ca="1">IFERROR(_FV(STable[[#This Row],[Security Name]],"Market cap",TRUE),_FV(STable[[#This Row],[Security Name]],"Volume average",TRUE)*STable[[#This Row],[Price]])</f>
        <v>387095543</v>
      </c>
      <c r="G2099" s="4" cm="1">
        <f t="array" aca="1" ref="G2099" ca="1">_FV(STable[[#This Row],[Security Name]],"Price")</f>
        <v>35.65</v>
      </c>
      <c r="H2099" s="1" cm="1">
        <f t="array" aca="1" ref="H2099" ca="1">IFERROR(_FV(STable[[#This Row],[Security Name]],"Change (%)",TRUE),0)</f>
        <v>3.3333000000000002E-2</v>
      </c>
      <c r="I2099" s="17" cm="1">
        <f t="array" aca="1" ref="I2099" ca="1">IFERROR(_FV(STable[[#This Row],[Security Name]],"P/E",TRUE),0)</f>
        <v>0</v>
      </c>
      <c r="J2099" s="17" cm="1">
        <f t="array" aca="1" ref="J2099" ca="1">IFERROR(_FV(STable[[#This Row],[Security Name]],"Beta"),0)</f>
        <v>1.8237000000000001</v>
      </c>
    </row>
    <row r="2100" spans="1:10" x14ac:dyDescent="0.3">
      <c r="A2100" t="s">
        <v>2112</v>
      </c>
      <c r="B2100" t="e" vm="2099">
        <v>#VALUE!</v>
      </c>
      <c r="C2100" t="s">
        <v>3611</v>
      </c>
      <c r="D2100" t="s">
        <v>4166</v>
      </c>
      <c r="E2100">
        <v>5651</v>
      </c>
      <c r="F2100" cm="1">
        <f t="array" aca="1" ref="F2100" ca="1">IFERROR(_FV(STable[[#This Row],[Security Name]],"Market cap",TRUE),_FV(STable[[#This Row],[Security Name]],"Volume average",TRUE)*STable[[#This Row],[Price]])</f>
        <v>388939208</v>
      </c>
      <c r="G2100" s="4" cm="1">
        <f t="array" aca="1" ref="G2100" ca="1">_FV(STable[[#This Row],[Security Name]],"Price")</f>
        <v>12.63</v>
      </c>
      <c r="H2100" s="1" cm="1">
        <f t="array" aca="1" ref="H2100" ca="1">IFERROR(_FV(STable[[#This Row],[Security Name]],"Change (%)",TRUE),0)</f>
        <v>5.2499999999999998E-2</v>
      </c>
      <c r="I2100" s="17" cm="1">
        <f t="array" aca="1" ref="I2100" ca="1">IFERROR(_FV(STable[[#This Row],[Security Name]],"P/E",TRUE),0)</f>
        <v>36.4818</v>
      </c>
      <c r="J2100" s="17" cm="1">
        <f t="array" aca="1" ref="J2100" ca="1">IFERROR(_FV(STable[[#This Row],[Security Name]],"Beta"),0)</f>
        <v>2.5030000000000001</v>
      </c>
    </row>
    <row r="2101" spans="1:10" x14ac:dyDescent="0.3">
      <c r="A2101" t="s">
        <v>2104</v>
      </c>
      <c r="B2101" t="e" vm="2100">
        <v>#VALUE!</v>
      </c>
      <c r="C2101" t="s">
        <v>3611</v>
      </c>
      <c r="D2101" t="s">
        <v>4166</v>
      </c>
      <c r="E2101">
        <v>5651</v>
      </c>
      <c r="F2101" cm="1">
        <f t="array" aca="1" ref="F2101" ca="1">IFERROR(_FV(STable[[#This Row],[Security Name]],"Market cap",TRUE),_FV(STable[[#This Row],[Security Name]],"Volume average",TRUE)*STable[[#This Row],[Price]])</f>
        <v>78074758</v>
      </c>
      <c r="G2101" s="4" cm="1">
        <f t="array" aca="1" ref="G2101" ca="1">_FV(STable[[#This Row],[Security Name]],"Price")</f>
        <v>3.5150000000000001</v>
      </c>
      <c r="H2101" s="1" cm="1">
        <f t="array" aca="1" ref="H2101" ca="1">IFERROR(_FV(STable[[#This Row],[Security Name]],"Change (%)",TRUE),0)</f>
        <v>1.0057E-2</v>
      </c>
      <c r="I2101" s="17" cm="1">
        <f t="array" aca="1" ref="I2101" ca="1">IFERROR(_FV(STable[[#This Row],[Security Name]],"P/E",TRUE),0)</f>
        <v>0</v>
      </c>
      <c r="J2101" s="17" cm="1">
        <f t="array" aca="1" ref="J2101" ca="1">IFERROR(_FV(STable[[#This Row],[Security Name]],"Beta"),0)</f>
        <v>1.9403999999999999</v>
      </c>
    </row>
    <row r="2102" spans="1:10" x14ac:dyDescent="0.3">
      <c r="A2102" t="s">
        <v>429</v>
      </c>
      <c r="B2102" t="e" vm="2101">
        <v>#VALUE!</v>
      </c>
      <c r="C2102" t="s">
        <v>3611</v>
      </c>
      <c r="D2102" t="s">
        <v>4166</v>
      </c>
      <c r="E2102">
        <v>5651</v>
      </c>
      <c r="F2102" cm="1">
        <f t="array" aca="1" ref="F2102" ca="1">IFERROR(_FV(STable[[#This Row],[Security Name]],"Market cap",TRUE),_FV(STable[[#This Row],[Security Name]],"Volume average",TRUE)*STable[[#This Row],[Price]])</f>
        <v>73438514413</v>
      </c>
      <c r="G2102" s="4" cm="1">
        <f t="array" aca="1" ref="G2102" ca="1">_FV(STable[[#This Row],[Security Name]],"Price")</f>
        <v>227.965</v>
      </c>
      <c r="H2102" s="1" cm="1">
        <f t="array" aca="1" ref="H2102" ca="1">IFERROR(_FV(STable[[#This Row],[Security Name]],"Change (%)",TRUE),0)</f>
        <v>2.7008000000000001E-2</v>
      </c>
      <c r="I2102" s="17" cm="1">
        <f t="array" aca="1" ref="I2102" ca="1">IFERROR(_FV(STable[[#This Row],[Security Name]],"P/E",TRUE),0)</f>
        <v>34.448799999999999</v>
      </c>
      <c r="J2102" s="17" cm="1">
        <f t="array" aca="1" ref="J2102" ca="1">IFERROR(_FV(STable[[#This Row],[Security Name]],"Beta"),0)</f>
        <v>0.88180000000000003</v>
      </c>
    </row>
    <row r="2103" spans="1:10" x14ac:dyDescent="0.3">
      <c r="A2103" t="s">
        <v>1753</v>
      </c>
      <c r="B2103" t="e" vm="2102">
        <v>#VALUE!</v>
      </c>
      <c r="C2103" t="s">
        <v>3611</v>
      </c>
      <c r="D2103" t="s">
        <v>4220</v>
      </c>
      <c r="E2103">
        <v>5961</v>
      </c>
      <c r="F2103" cm="1">
        <f t="array" aca="1" ref="F2103" ca="1">IFERROR(_FV(STable[[#This Row],[Security Name]],"Market cap",TRUE),_FV(STable[[#This Row],[Security Name]],"Volume average",TRUE)*STable[[#This Row],[Price]])</f>
        <v>1943606490</v>
      </c>
      <c r="G2103" s="4" cm="1">
        <f t="array" aca="1" ref="G2103" ca="1">_FV(STable[[#This Row],[Security Name]],"Price")</f>
        <v>27.21</v>
      </c>
      <c r="H2103" s="1" cm="1">
        <f t="array" aca="1" ref="H2103" ca="1">IFERROR(_FV(STable[[#This Row],[Security Name]],"Change (%)",TRUE),0)</f>
        <v>2.7179999999999999E-2</v>
      </c>
      <c r="I2103" s="17" cm="1">
        <f t="array" aca="1" ref="I2103" ca="1">IFERROR(_FV(STable[[#This Row],[Security Name]],"P/E",TRUE),0)</f>
        <v>31.7837</v>
      </c>
      <c r="J2103" s="17" cm="1">
        <f t="array" aca="1" ref="J2103" ca="1">IFERROR(_FV(STable[[#This Row],[Security Name]],"Beta"),0)</f>
        <v>1.8295999999999999</v>
      </c>
    </row>
    <row r="2104" spans="1:10" x14ac:dyDescent="0.3">
      <c r="A2104" t="s">
        <v>1367</v>
      </c>
      <c r="B2104" t="e" vm="2103">
        <v>#VALUE!</v>
      </c>
      <c r="C2104" t="s">
        <v>3611</v>
      </c>
      <c r="D2104" t="s">
        <v>4089</v>
      </c>
      <c r="E2104">
        <v>5661</v>
      </c>
      <c r="F2104" cm="1">
        <f t="array" aca="1" ref="F2104" ca="1">IFERROR(_FV(STable[[#This Row],[Security Name]],"Market cap",TRUE),_FV(STable[[#This Row],[Security Name]],"Volume average",TRUE)*STable[[#This Row],[Price]])</f>
        <v>521235090</v>
      </c>
      <c r="G2104" s="4" cm="1">
        <f t="array" aca="1" ref="G2104" ca="1">_FV(STable[[#This Row],[Security Name]],"Price")</f>
        <v>18.975000000000001</v>
      </c>
      <c r="H2104" s="1" cm="1">
        <f t="array" aca="1" ref="H2104" ca="1">IFERROR(_FV(STable[[#This Row],[Security Name]],"Change (%)",TRUE),0)</f>
        <v>6.4814999999999998E-2</v>
      </c>
      <c r="I2104" s="17" cm="1">
        <f t="array" aca="1" ref="I2104" ca="1">IFERROR(_FV(STable[[#This Row],[Security Name]],"P/E",TRUE),0)</f>
        <v>9.0283999999999995</v>
      </c>
      <c r="J2104" s="17" cm="1">
        <f t="array" aca="1" ref="J2104" ca="1">IFERROR(_FV(STable[[#This Row],[Security Name]],"Beta"),0)</f>
        <v>1.4151</v>
      </c>
    </row>
    <row r="2105" spans="1:10" x14ac:dyDescent="0.3">
      <c r="A2105" t="s">
        <v>612</v>
      </c>
      <c r="B2105" t="e" vm="2104">
        <v>#VALUE!</v>
      </c>
      <c r="C2105" t="s">
        <v>3611</v>
      </c>
      <c r="D2105" t="s">
        <v>4166</v>
      </c>
      <c r="E2105">
        <v>5651</v>
      </c>
      <c r="F2105" cm="1">
        <f t="array" aca="1" ref="F2105" ca="1">IFERROR(_FV(STable[[#This Row],[Security Name]],"Market cap",TRUE),_FV(STable[[#This Row],[Security Name]],"Volume average",TRUE)*STable[[#This Row],[Price]])</f>
        <v>177538018455</v>
      </c>
      <c r="G2105" s="4" cm="1">
        <f t="array" aca="1" ref="G2105" ca="1">_FV(STable[[#This Row],[Security Name]],"Price")</f>
        <v>160.405</v>
      </c>
      <c r="H2105" s="1" cm="1">
        <f t="array" aca="1" ref="H2105" ca="1">IFERROR(_FV(STable[[#This Row],[Security Name]],"Change (%)",TRUE),0)</f>
        <v>1.8574E-2</v>
      </c>
      <c r="I2105" s="17" cm="1">
        <f t="array" aca="1" ref="I2105" ca="1">IFERROR(_FV(STable[[#This Row],[Security Name]],"P/E",TRUE),0)</f>
        <v>35.421999999999997</v>
      </c>
      <c r="J2105" s="17" cm="1">
        <f t="array" aca="1" ref="J2105" ca="1">IFERROR(_FV(STable[[#This Row],[Security Name]],"Beta"),0)</f>
        <v>0.67030000000000001</v>
      </c>
    </row>
    <row r="2106" spans="1:10" x14ac:dyDescent="0.3">
      <c r="A2106" t="s">
        <v>1203</v>
      </c>
      <c r="B2106" t="e" vm="2105">
        <v>#VALUE!</v>
      </c>
      <c r="C2106" t="s">
        <v>3611</v>
      </c>
      <c r="D2106" t="s">
        <v>4166</v>
      </c>
      <c r="E2106">
        <v>5651</v>
      </c>
      <c r="F2106" cm="1">
        <f t="array" aca="1" ref="F2106" ca="1">IFERROR(_FV(STable[[#This Row],[Security Name]],"Market cap",TRUE),_FV(STable[[#This Row],[Security Name]],"Volume average",TRUE)*STable[[#This Row],[Price]])</f>
        <v>6302822246</v>
      </c>
      <c r="G2106" s="4" cm="1">
        <f t="array" aca="1" ref="G2106" ca="1">_FV(STable[[#This Row],[Security Name]],"Price")</f>
        <v>73.63</v>
      </c>
      <c r="H2106" s="1" cm="1">
        <f t="array" aca="1" ref="H2106" ca="1">IFERROR(_FV(STable[[#This Row],[Security Name]],"Change (%)",TRUE),0)</f>
        <v>5.9729000000000004E-2</v>
      </c>
      <c r="I2106" s="17" cm="1">
        <f t="array" aca="1" ref="I2106" ca="1">IFERROR(_FV(STable[[#This Row],[Security Name]],"P/E",TRUE),0)</f>
        <v>14.532999999999999</v>
      </c>
      <c r="J2106" s="17" cm="1">
        <f t="array" aca="1" ref="J2106" ca="1">IFERROR(_FV(STable[[#This Row],[Security Name]],"Beta"),0)</f>
        <v>1.2408999999999999</v>
      </c>
    </row>
    <row r="2107" spans="1:10" x14ac:dyDescent="0.3">
      <c r="A2107" t="s">
        <v>1758</v>
      </c>
      <c r="B2107" t="e" vm="2106">
        <v>#VALUE!</v>
      </c>
      <c r="C2107" t="s">
        <v>3611</v>
      </c>
      <c r="D2107" t="s">
        <v>4268</v>
      </c>
      <c r="E2107">
        <v>5621</v>
      </c>
      <c r="F2107" cm="1">
        <f t="array" aca="1" ref="F2107" ca="1">IFERROR(_FV(STable[[#This Row],[Security Name]],"Market cap",TRUE),_FV(STable[[#This Row],[Security Name]],"Volume average",TRUE)*STable[[#This Row],[Price]])</f>
        <v>4369962145</v>
      </c>
      <c r="G2107" s="4" cm="1">
        <f t="array" aca="1" ref="G2107" ca="1">_FV(STable[[#This Row],[Security Name]],"Price")</f>
        <v>54.307499999999997</v>
      </c>
      <c r="H2107" s="1" cm="1">
        <f t="array" aca="1" ref="H2107" ca="1">IFERROR(_FV(STable[[#This Row],[Security Name]],"Change (%)",TRUE),0)</f>
        <v>5.2267000000000001E-2</v>
      </c>
      <c r="I2107" s="17" cm="1">
        <f t="array" aca="1" ref="I2107" ca="1">IFERROR(_FV(STable[[#This Row],[Security Name]],"P/E",TRUE),0)</f>
        <v>25.735700000000001</v>
      </c>
      <c r="J2107" s="17" cm="1">
        <f t="array" aca="1" ref="J2107" ca="1">IFERROR(_FV(STable[[#This Row],[Security Name]],"Beta"),0)</f>
        <v>2.3025000000000002</v>
      </c>
    </row>
    <row r="2108" spans="1:10" x14ac:dyDescent="0.3">
      <c r="A2108" t="s">
        <v>1879</v>
      </c>
      <c r="B2108" t="e" vm="2107">
        <v>#VALUE!</v>
      </c>
      <c r="C2108" t="s">
        <v>3611</v>
      </c>
      <c r="D2108" t="s">
        <v>4246</v>
      </c>
      <c r="E2108">
        <v>5600</v>
      </c>
      <c r="F2108" cm="1">
        <f t="array" aca="1" ref="F2108" ca="1">IFERROR(_FV(STable[[#This Row],[Security Name]],"Market cap",TRUE),_FV(STable[[#This Row],[Security Name]],"Volume average",TRUE)*STable[[#This Row],[Price]])</f>
        <v>425598822</v>
      </c>
      <c r="G2108" s="4" cm="1">
        <f t="array" aca="1" ref="G2108" ca="1">_FV(STable[[#This Row],[Security Name]],"Price")</f>
        <v>25.08</v>
      </c>
      <c r="H2108" s="1" cm="1">
        <f t="array" aca="1" ref="H2108" ca="1">IFERROR(_FV(STable[[#This Row],[Security Name]],"Change (%)",TRUE),0)</f>
        <v>3.0825999999999999E-2</v>
      </c>
      <c r="I2108" s="17" cm="1">
        <f t="array" aca="1" ref="I2108" ca="1">IFERROR(_FV(STable[[#This Row],[Security Name]],"P/E",TRUE),0)</f>
        <v>50.341200000000001</v>
      </c>
      <c r="J2108" s="17" cm="1">
        <f t="array" aca="1" ref="J2108" ca="1">IFERROR(_FV(STable[[#This Row],[Security Name]],"Beta"),0)</f>
        <v>0.98340000000000005</v>
      </c>
    </row>
    <row r="2109" spans="1:10" x14ac:dyDescent="0.3">
      <c r="A2109" t="s">
        <v>18</v>
      </c>
      <c r="B2109" t="e" vm="2108">
        <v>#VALUE!</v>
      </c>
      <c r="C2109" t="s">
        <v>3611</v>
      </c>
      <c r="D2109" t="s">
        <v>3627</v>
      </c>
      <c r="E2109">
        <v>7389</v>
      </c>
      <c r="F2109" cm="1">
        <f t="array" aca="1" ref="F2109" ca="1">IFERROR(_FV(STable[[#This Row],[Security Name]],"Market cap",TRUE),_FV(STable[[#This Row],[Security Name]],"Volume average",TRUE)*STable[[#This Row],[Price]])</f>
        <v>25289213907</v>
      </c>
      <c r="G2109" s="4" cm="1">
        <f t="array" aca="1" ref="G2109" ca="1">_FV(STable[[#This Row],[Security Name]],"Price")</f>
        <v>1066.06</v>
      </c>
      <c r="H2109" s="1" cm="1">
        <f t="array" aca="1" ref="H2109" ca="1">IFERROR(_FV(STable[[#This Row],[Security Name]],"Change (%)",TRUE),0)</f>
        <v>-3.6170000000000004E-3</v>
      </c>
      <c r="I2109" s="17" cm="1">
        <f t="array" aca="1" ref="I2109" ca="1">IFERROR(_FV(STable[[#This Row],[Security Name]],"P/E",TRUE),0)</f>
        <v>39.465299999999999</v>
      </c>
      <c r="J2109" s="17" cm="1">
        <f t="array" aca="1" ref="J2109" ca="1">IFERROR(_FV(STable[[#This Row],[Security Name]],"Beta"),0)</f>
        <v>1.3119000000000001</v>
      </c>
    </row>
    <row r="2110" spans="1:10" x14ac:dyDescent="0.3">
      <c r="A2110" t="s">
        <v>809</v>
      </c>
      <c r="B2110" t="e" vm="2109">
        <v>#VALUE!</v>
      </c>
      <c r="C2110" t="s">
        <v>3611</v>
      </c>
      <c r="D2110" t="s">
        <v>4206</v>
      </c>
      <c r="E2110">
        <v>5531</v>
      </c>
      <c r="F2110" cm="1">
        <f t="array" aca="1" ref="F2110" ca="1">IFERROR(_FV(STable[[#This Row],[Security Name]],"Market cap",TRUE),_FV(STable[[#This Row],[Security Name]],"Volume average",TRUE)*STable[[#This Row],[Price]])</f>
        <v>3468326282</v>
      </c>
      <c r="G2110" s="4" cm="1">
        <f t="array" aca="1" ref="G2110" ca="1">_FV(STable[[#This Row],[Security Name]],"Price")</f>
        <v>57.49</v>
      </c>
      <c r="H2110" s="1" cm="1">
        <f t="array" aca="1" ref="H2110" ca="1">IFERROR(_FV(STable[[#This Row],[Security Name]],"Change (%)",TRUE),0)</f>
        <v>1.4649000000000001E-2</v>
      </c>
      <c r="I2110" s="17" cm="1">
        <f t="array" aca="1" ref="I2110" ca="1">IFERROR(_FV(STable[[#This Row],[Security Name]],"P/E",TRUE),0)</f>
        <v>51.234299999999998</v>
      </c>
      <c r="J2110" s="17" cm="1">
        <f t="array" aca="1" ref="J2110" ca="1">IFERROR(_FV(STable[[#This Row],[Security Name]],"Beta"),0)</f>
        <v>1.0568</v>
      </c>
    </row>
    <row r="2111" spans="1:10" x14ac:dyDescent="0.3">
      <c r="A2111" t="s">
        <v>180</v>
      </c>
      <c r="B2111" t="e" vm="2110">
        <v>#VALUE!</v>
      </c>
      <c r="C2111" t="s">
        <v>3611</v>
      </c>
      <c r="D2111" t="s">
        <v>3743</v>
      </c>
      <c r="E2111">
        <v>5500</v>
      </c>
      <c r="F2111" cm="1">
        <f t="array" aca="1" ref="F2111" ca="1">IFERROR(_FV(STable[[#This Row],[Security Name]],"Market cap",TRUE),_FV(STable[[#This Row],[Security Name]],"Volume average",TRUE)*STable[[#This Row],[Price]])</f>
        <v>4060398359</v>
      </c>
      <c r="G2111" s="4" cm="1">
        <f t="array" aca="1" ref="G2111" ca="1">_FV(STable[[#This Row],[Security Name]],"Price")</f>
        <v>210.43</v>
      </c>
      <c r="H2111" s="1" cm="1">
        <f t="array" aca="1" ref="H2111" ca="1">IFERROR(_FV(STable[[#This Row],[Security Name]],"Change (%)",TRUE),0)</f>
        <v>3.1064999999999999E-2</v>
      </c>
      <c r="I2111" s="17" cm="1">
        <f t="array" aca="1" ref="I2111" ca="1">IFERROR(_FV(STable[[#This Row],[Security Name]],"P/E",TRUE),0)</f>
        <v>8.4077000000000002</v>
      </c>
      <c r="J2111" s="17" cm="1">
        <f t="array" aca="1" ref="J2111" ca="1">IFERROR(_FV(STable[[#This Row],[Security Name]],"Beta"),0)</f>
        <v>0.79849999999999999</v>
      </c>
    </row>
    <row r="2112" spans="1:10" x14ac:dyDescent="0.3">
      <c r="A2112" t="s">
        <v>300</v>
      </c>
      <c r="B2112" t="e" vm="2111">
        <v>#VALUE!</v>
      </c>
      <c r="C2112" t="s">
        <v>3611</v>
      </c>
      <c r="D2112" t="s">
        <v>3743</v>
      </c>
      <c r="E2112">
        <v>5500</v>
      </c>
      <c r="F2112" cm="1">
        <f t="array" aca="1" ref="F2112" ca="1">IFERROR(_FV(STable[[#This Row],[Security Name]],"Market cap",TRUE),_FV(STable[[#This Row],[Security Name]],"Volume average",TRUE)*STable[[#This Row],[Price]])</f>
        <v>7104518292</v>
      </c>
      <c r="G2112" s="4" cm="1">
        <f t="array" aca="1" ref="G2112" ca="1">_FV(STable[[#This Row],[Security Name]],"Price")</f>
        <v>206.97499999999999</v>
      </c>
      <c r="H2112" s="1" cm="1">
        <f t="array" aca="1" ref="H2112" ca="1">IFERROR(_FV(STable[[#This Row],[Security Name]],"Change (%)",TRUE),0)</f>
        <v>4.3799000000000005E-2</v>
      </c>
      <c r="I2112" s="17" cm="1">
        <f t="array" aca="1" ref="I2112" ca="1">IFERROR(_FV(STable[[#This Row],[Security Name]],"P/E",TRUE),0)</f>
        <v>12.133599999999999</v>
      </c>
      <c r="J2112" s="17" cm="1">
        <f t="array" aca="1" ref="J2112" ca="1">IFERROR(_FV(STable[[#This Row],[Security Name]],"Beta"),0)</f>
        <v>0.76080000000000003</v>
      </c>
    </row>
    <row r="2113" spans="1:10" x14ac:dyDescent="0.3">
      <c r="A2113" t="s">
        <v>2671</v>
      </c>
      <c r="B2113" t="e" vm="2112">
        <v>#VALUE!</v>
      </c>
      <c r="C2113" t="s">
        <v>3611</v>
      </c>
      <c r="D2113" t="s">
        <v>4267</v>
      </c>
      <c r="E2113">
        <v>5412</v>
      </c>
      <c r="F2113" cm="1">
        <f t="array" aca="1" ref="F2113" ca="1">IFERROR(_FV(STable[[#This Row],[Security Name]],"Market cap",TRUE),_FV(STable[[#This Row],[Security Name]],"Volume average",TRUE)*STable[[#This Row],[Price]])</f>
        <v>733545949</v>
      </c>
      <c r="G2113" s="4" cm="1">
        <f t="array" aca="1" ref="G2113" ca="1">_FV(STable[[#This Row],[Security Name]],"Price")</f>
        <v>6.6150000000000002</v>
      </c>
      <c r="H2113" s="1" cm="1">
        <f t="array" aca="1" ref="H2113" ca="1">IFERROR(_FV(STable[[#This Row],[Security Name]],"Change (%)",TRUE),0)</f>
        <v>0.05</v>
      </c>
      <c r="I2113" s="17" cm="1">
        <f t="array" aca="1" ref="I2113" ca="1">IFERROR(_FV(STable[[#This Row],[Security Name]],"P/E",TRUE),0)</f>
        <v>44.695900000000002</v>
      </c>
      <c r="J2113" s="17" cm="1">
        <f t="array" aca="1" ref="J2113" ca="1">IFERROR(_FV(STable[[#This Row],[Security Name]],"Beta"),0)</f>
        <v>0.89570000000000005</v>
      </c>
    </row>
    <row r="2114" spans="1:10" x14ac:dyDescent="0.3">
      <c r="A2114" t="s">
        <v>10</v>
      </c>
      <c r="B2114" t="e" vm="2113">
        <v>#VALUE!</v>
      </c>
      <c r="C2114" t="s">
        <v>3611</v>
      </c>
      <c r="D2114" t="s">
        <v>4206</v>
      </c>
      <c r="E2114">
        <v>5531</v>
      </c>
      <c r="F2114" cm="1">
        <f t="array" aca="1" ref="F2114" ca="1">IFERROR(_FV(STable[[#This Row],[Security Name]],"Market cap",TRUE),_FV(STable[[#This Row],[Security Name]],"Volume average",TRUE)*STable[[#This Row],[Price]])</f>
        <v>58625794275</v>
      </c>
      <c r="G2114" s="4" cm="1">
        <f t="array" aca="1" ref="G2114" ca="1">_FV(STable[[#This Row],[Security Name]],"Price")</f>
        <v>3558.0770000000002</v>
      </c>
      <c r="H2114" s="1" cm="1">
        <f t="array" aca="1" ref="H2114" ca="1">IFERROR(_FV(STable[[#This Row],[Security Name]],"Change (%)",TRUE),0)</f>
        <v>1.9713999999999999E-2</v>
      </c>
      <c r="I2114" s="17" cm="1">
        <f t="array" aca="1" ref="I2114" ca="1">IFERROR(_FV(STable[[#This Row],[Security Name]],"P/E",TRUE),0)</f>
        <v>24.930499999999999</v>
      </c>
      <c r="J2114" s="17" cm="1">
        <f t="array" aca="1" ref="J2114" ca="1">IFERROR(_FV(STable[[#This Row],[Security Name]],"Beta"),0)</f>
        <v>0.39660000000000001</v>
      </c>
    </row>
    <row r="2115" spans="1:10" x14ac:dyDescent="0.3">
      <c r="A2115" t="s">
        <v>885</v>
      </c>
      <c r="B2115" t="e" vm="2114">
        <v>#VALUE!</v>
      </c>
      <c r="C2115" t="s">
        <v>3611</v>
      </c>
      <c r="D2115" t="s">
        <v>3743</v>
      </c>
      <c r="E2115">
        <v>5500</v>
      </c>
      <c r="F2115" cm="1">
        <f t="array" aca="1" ref="F2115" ca="1">IFERROR(_FV(STable[[#This Row],[Security Name]],"Market cap",TRUE),_FV(STable[[#This Row],[Security Name]],"Volume average",TRUE)*STable[[#This Row],[Price]])</f>
        <v>109841413</v>
      </c>
      <c r="G2115" s="4" cm="1">
        <f t="array" aca="1" ref="G2115" ca="1">_FV(STable[[#This Row],[Security Name]],"Price")</f>
        <v>13.23</v>
      </c>
      <c r="H2115" s="1" cm="1">
        <f t="array" aca="1" ref="H2115" ca="1">IFERROR(_FV(STable[[#This Row],[Security Name]],"Change (%)",TRUE),0)</f>
        <v>0.122137</v>
      </c>
      <c r="I2115" s="17" cm="1">
        <f t="array" aca="1" ref="I2115" ca="1">IFERROR(_FV(STable[[#This Row],[Security Name]],"P/E",TRUE),0)</f>
        <v>0</v>
      </c>
      <c r="J2115" s="17" cm="1">
        <f t="array" aca="1" ref="J2115" ca="1">IFERROR(_FV(STable[[#This Row],[Security Name]],"Beta"),0)</f>
        <v>1.1996</v>
      </c>
    </row>
    <row r="2116" spans="1:10" x14ac:dyDescent="0.3">
      <c r="A2116" t="s">
        <v>476</v>
      </c>
      <c r="B2116" t="e" vm="2115">
        <v>#VALUE!</v>
      </c>
      <c r="C2116" t="s">
        <v>3611</v>
      </c>
      <c r="D2116" t="s">
        <v>3743</v>
      </c>
      <c r="E2116">
        <v>5500</v>
      </c>
      <c r="F2116" cm="1">
        <f t="array" aca="1" ref="F2116" ca="1">IFERROR(_FV(STable[[#This Row],[Security Name]],"Market cap",TRUE),_FV(STable[[#This Row],[Security Name]],"Volume average",TRUE)*STable[[#This Row],[Price]])</f>
        <v>84474143244</v>
      </c>
      <c r="G2116" s="4" cm="1">
        <f t="array" aca="1" ref="G2116" ca="1">_FV(STable[[#This Row],[Security Name]],"Price")</f>
        <v>385.54500000000002</v>
      </c>
      <c r="H2116" s="1" cm="1">
        <f t="array" aca="1" ref="H2116" ca="1">IFERROR(_FV(STable[[#This Row],[Security Name]],"Change (%)",TRUE),0)</f>
        <v>6.4336000000000004E-2</v>
      </c>
      <c r="I2116" s="17" cm="1">
        <f t="array" aca="1" ref="I2116" ca="1">IFERROR(_FV(STable[[#This Row],[Security Name]],"P/E",TRUE),0)</f>
        <v>50.456099999999999</v>
      </c>
      <c r="J2116" s="17" cm="1">
        <f t="array" aca="1" ref="J2116" ca="1">IFERROR(_FV(STable[[#This Row],[Security Name]],"Beta"),0)</f>
        <v>3.569</v>
      </c>
    </row>
    <row r="2117" spans="1:10" x14ac:dyDescent="0.3">
      <c r="A2117" t="s">
        <v>1807</v>
      </c>
      <c r="B2117" t="e" vm="2116">
        <v>#VALUE!</v>
      </c>
      <c r="C2117" t="s">
        <v>3611</v>
      </c>
      <c r="D2117" t="s">
        <v>3743</v>
      </c>
      <c r="E2117">
        <v>5500</v>
      </c>
      <c r="F2117" cm="1">
        <f t="array" aca="1" ref="F2117" ca="1">IFERROR(_FV(STable[[#This Row],[Security Name]],"Market cap",TRUE),_FV(STable[[#This Row],[Security Name]],"Volume average",TRUE)*STable[[#This Row],[Price]])</f>
        <v>791967723</v>
      </c>
      <c r="G2117" s="4" cm="1">
        <f t="array" aca="1" ref="G2117" ca="1">_FV(STable[[#This Row],[Security Name]],"Price")</f>
        <v>7.69</v>
      </c>
      <c r="H2117" s="1" cm="1">
        <f t="array" aca="1" ref="H2117" ca="1">IFERROR(_FV(STable[[#This Row],[Security Name]],"Change (%)",TRUE),0)</f>
        <v>5.7771999999999997E-2</v>
      </c>
      <c r="I2117" s="17" cm="1">
        <f t="array" aca="1" ref="I2117" ca="1">IFERROR(_FV(STable[[#This Row],[Security Name]],"P/E",TRUE),0)</f>
        <v>0</v>
      </c>
      <c r="J2117" s="17" cm="1">
        <f t="array" aca="1" ref="J2117" ca="1">IFERROR(_FV(STable[[#This Row],[Security Name]],"Beta"),0)</f>
        <v>2.0884999999999998</v>
      </c>
    </row>
    <row r="2118" spans="1:10" x14ac:dyDescent="0.3">
      <c r="A2118" t="s">
        <v>121</v>
      </c>
      <c r="B2118" t="e" vm="2117">
        <v>#VALUE!</v>
      </c>
      <c r="C2118" t="s">
        <v>3611</v>
      </c>
      <c r="D2118" t="s">
        <v>3743</v>
      </c>
      <c r="E2118">
        <v>5500</v>
      </c>
      <c r="F2118" cm="1">
        <f t="array" aca="1" ref="F2118" ca="1">IFERROR(_FV(STable[[#This Row],[Security Name]],"Market cap",TRUE),_FV(STable[[#This Row],[Security Name]],"Volume average",TRUE)*STable[[#This Row],[Price]])</f>
        <v>4136406871</v>
      </c>
      <c r="G2118" s="4" cm="1">
        <f t="array" aca="1" ref="G2118" ca="1">_FV(STable[[#This Row],[Security Name]],"Price")</f>
        <v>348.4</v>
      </c>
      <c r="H2118" s="1" cm="1">
        <f t="array" aca="1" ref="H2118" ca="1">IFERROR(_FV(STable[[#This Row],[Security Name]],"Change (%)",TRUE),0)</f>
        <v>3.8511999999999998E-2</v>
      </c>
      <c r="I2118" s="17" cm="1">
        <f t="array" aca="1" ref="I2118" ca="1">IFERROR(_FV(STable[[#This Row],[Security Name]],"P/E",TRUE),0)</f>
        <v>13.9978</v>
      </c>
      <c r="J2118" s="17" cm="1">
        <f t="array" aca="1" ref="J2118" ca="1">IFERROR(_FV(STable[[#This Row],[Security Name]],"Beta"),0)</f>
        <v>0.84830000000000005</v>
      </c>
    </row>
    <row r="2119" spans="1:10" x14ac:dyDescent="0.3">
      <c r="A2119" t="s">
        <v>810</v>
      </c>
      <c r="B2119" t="e" vm="2118">
        <v>#VALUE!</v>
      </c>
      <c r="C2119" t="s">
        <v>3611</v>
      </c>
      <c r="D2119" t="s">
        <v>3743</v>
      </c>
      <c r="E2119">
        <v>5500</v>
      </c>
      <c r="F2119" cm="1">
        <f t="array" aca="1" ref="F2119" ca="1">IFERROR(_FV(STable[[#This Row],[Security Name]],"Market cap",TRUE),_FV(STable[[#This Row],[Security Name]],"Volume average",TRUE)*STable[[#This Row],[Price]])</f>
        <v>5777775318</v>
      </c>
      <c r="G2119" s="4" cm="1">
        <f t="array" aca="1" ref="G2119" ca="1">_FV(STable[[#This Row],[Security Name]],"Price")</f>
        <v>40.74</v>
      </c>
      <c r="H2119" s="1" cm="1">
        <f t="array" aca="1" ref="H2119" ca="1">IFERROR(_FV(STable[[#This Row],[Security Name]],"Change (%)",TRUE),0)</f>
        <v>6.1739999999999998E-3</v>
      </c>
      <c r="I2119" s="17" cm="1">
        <f t="array" aca="1" ref="I2119" ca="1">IFERROR(_FV(STable[[#This Row],[Security Name]],"P/E",TRUE),0)</f>
        <v>13.475300000000001</v>
      </c>
      <c r="J2119" s="17" cm="1">
        <f t="array" aca="1" ref="J2119" ca="1">IFERROR(_FV(STable[[#This Row],[Security Name]],"Beta"),0)</f>
        <v>1.2522</v>
      </c>
    </row>
    <row r="2120" spans="1:10" x14ac:dyDescent="0.3">
      <c r="A2120" t="s">
        <v>157</v>
      </c>
      <c r="B2120" t="e" vm="2119">
        <v>#VALUE!</v>
      </c>
      <c r="C2120" t="s">
        <v>3611</v>
      </c>
      <c r="D2120" t="s">
        <v>3743</v>
      </c>
      <c r="E2120">
        <v>5500</v>
      </c>
      <c r="F2120" cm="1">
        <f t="array" aca="1" ref="F2120" ca="1">IFERROR(_FV(STable[[#This Row],[Security Name]],"Market cap",TRUE),_FV(STable[[#This Row],[Security Name]],"Volume average",TRUE)*STable[[#This Row],[Price]])</f>
        <v>6571407902</v>
      </c>
      <c r="G2120" s="4" cm="1">
        <f t="array" aca="1" ref="G2120" ca="1">_FV(STable[[#This Row],[Security Name]],"Price")</f>
        <v>282.04000000000002</v>
      </c>
      <c r="H2120" s="1" cm="1">
        <f t="array" aca="1" ref="H2120" ca="1">IFERROR(_FV(STable[[#This Row],[Security Name]],"Change (%)",TRUE),0)</f>
        <v>2.6084999999999997E-2</v>
      </c>
      <c r="I2120" s="17" cm="1">
        <f t="array" aca="1" ref="I2120" ca="1">IFERROR(_FV(STable[[#This Row],[Security Name]],"P/E",TRUE),0)</f>
        <v>8.7874999999999996</v>
      </c>
      <c r="J2120" s="17" cm="1">
        <f t="array" aca="1" ref="J2120" ca="1">IFERROR(_FV(STable[[#This Row],[Security Name]],"Beta"),0)</f>
        <v>1.2505999999999999</v>
      </c>
    </row>
    <row r="2121" spans="1:10" x14ac:dyDescent="0.3">
      <c r="A2121" t="s">
        <v>1567</v>
      </c>
      <c r="B2121" t="e" vm="2120">
        <v>#VALUE!</v>
      </c>
      <c r="C2121" t="s">
        <v>3611</v>
      </c>
      <c r="D2121" t="s">
        <v>3772</v>
      </c>
      <c r="E2121">
        <v>7500</v>
      </c>
      <c r="F2121" cm="1">
        <f t="array" aca="1" ref="F2121" ca="1">IFERROR(_FV(STable[[#This Row],[Security Name]],"Market cap",TRUE),_FV(STable[[#This Row],[Security Name]],"Volume average",TRUE)*STable[[#This Row],[Price]])</f>
        <v>536451324</v>
      </c>
      <c r="G2121" s="4" cm="1">
        <f t="array" aca="1" ref="G2121" ca="1">_FV(STable[[#This Row],[Security Name]],"Price")</f>
        <v>17.87</v>
      </c>
      <c r="H2121" s="1" cm="1">
        <f t="array" aca="1" ref="H2121" ca="1">IFERROR(_FV(STable[[#This Row],[Security Name]],"Change (%)",TRUE),0)</f>
        <v>6.0533999999999998E-2</v>
      </c>
      <c r="I2121" s="17" cm="1">
        <f t="array" aca="1" ref="I2121" ca="1">IFERROR(_FV(STable[[#This Row],[Security Name]],"P/E",TRUE),0)</f>
        <v>0</v>
      </c>
      <c r="J2121" s="17" cm="1">
        <f t="array" aca="1" ref="J2121" ca="1">IFERROR(_FV(STable[[#This Row],[Security Name]],"Beta"),0)</f>
        <v>1.0543</v>
      </c>
    </row>
    <row r="2122" spans="1:10" x14ac:dyDescent="0.3">
      <c r="A2122" t="s">
        <v>70</v>
      </c>
      <c r="B2122" t="e" vm="2121">
        <v>#VALUE!</v>
      </c>
      <c r="C2122" t="s">
        <v>3611</v>
      </c>
      <c r="D2122" t="s">
        <v>3743</v>
      </c>
      <c r="E2122">
        <v>5500</v>
      </c>
      <c r="F2122" cm="1">
        <f t="array" aca="1" ref="F2122" ca="1">IFERROR(_FV(STable[[#This Row],[Security Name]],"Market cap",TRUE),_FV(STable[[#This Row],[Security Name]],"Volume average",TRUE)*STable[[#This Row],[Price]])</f>
        <v>9061193366</v>
      </c>
      <c r="G2122" s="4" cm="1">
        <f t="array" aca="1" ref="G2122" ca="1">_FV(STable[[#This Row],[Security Name]],"Price")</f>
        <v>489.79</v>
      </c>
      <c r="H2122" s="1" cm="1">
        <f t="array" aca="1" ref="H2122" ca="1">IFERROR(_FV(STable[[#This Row],[Security Name]],"Change (%)",TRUE),0)</f>
        <v>-5.3453999999999995E-2</v>
      </c>
      <c r="I2122" s="17" cm="1">
        <f t="array" aca="1" ref="I2122" ca="1">IFERROR(_FV(STable[[#This Row],[Security Name]],"P/E",TRUE),0)</f>
        <v>20.164300000000001</v>
      </c>
      <c r="J2122" s="17" cm="1">
        <f t="array" aca="1" ref="J2122" ca="1">IFERROR(_FV(STable[[#This Row],[Security Name]],"Beta"),0)</f>
        <v>0.25569999999999998</v>
      </c>
    </row>
    <row r="2123" spans="1:10" x14ac:dyDescent="0.3">
      <c r="A2123" t="s">
        <v>1608</v>
      </c>
      <c r="B2123" t="e" vm="2122">
        <v>#VALUE!</v>
      </c>
      <c r="C2123" t="s">
        <v>3611</v>
      </c>
      <c r="D2123" t="s">
        <v>4206</v>
      </c>
      <c r="E2123">
        <v>5531</v>
      </c>
      <c r="F2123" cm="1">
        <f t="array" aca="1" ref="F2123" ca="1">IFERROR(_FV(STable[[#This Row],[Security Name]],"Market cap",TRUE),_FV(STable[[#This Row],[Security Name]],"Volume average",TRUE)*STable[[#This Row],[Price]])</f>
        <v>180671160</v>
      </c>
      <c r="G2123" s="4" cm="1">
        <f t="array" aca="1" ref="G2123" ca="1">_FV(STable[[#This Row],[Security Name]],"Price")</f>
        <v>10.875</v>
      </c>
      <c r="H2123" s="1" cm="1">
        <f t="array" aca="1" ref="H2123" ca="1">IFERROR(_FV(STable[[#This Row],[Security Name]],"Change (%)",TRUE),0)</f>
        <v>0.11653000000000001</v>
      </c>
      <c r="I2123" s="17" cm="1">
        <f t="array" aca="1" ref="I2123" ca="1">IFERROR(_FV(STable[[#This Row],[Security Name]],"P/E",TRUE),0)</f>
        <v>0</v>
      </c>
      <c r="J2123" s="17" cm="1">
        <f t="array" aca="1" ref="J2123" ca="1">IFERROR(_FV(STable[[#This Row],[Security Name]],"Beta"),0)</f>
        <v>1.5667</v>
      </c>
    </row>
    <row r="2124" spans="1:10" x14ac:dyDescent="0.3">
      <c r="A2124" t="s">
        <v>21</v>
      </c>
      <c r="B2124" t="e" vm="2123">
        <v>#VALUE!</v>
      </c>
      <c r="C2124" t="s">
        <v>3611</v>
      </c>
      <c r="D2124" t="s">
        <v>4206</v>
      </c>
      <c r="E2124">
        <v>5531</v>
      </c>
      <c r="F2124" cm="1">
        <f t="array" aca="1" ref="F2124" ca="1">IFERROR(_FV(STable[[#This Row],[Security Name]],"Market cap",TRUE),_FV(STable[[#This Row],[Security Name]],"Volume average",TRUE)*STable[[#This Row],[Price]])</f>
        <v>78080797340</v>
      </c>
      <c r="G2124" s="4" cm="1">
        <f t="array" aca="1" ref="G2124" ca="1">_FV(STable[[#This Row],[Security Name]],"Price")</f>
        <v>93.32</v>
      </c>
      <c r="H2124" s="1" cm="1">
        <f t="array" aca="1" ref="H2124" ca="1">IFERROR(_FV(STable[[#This Row],[Security Name]],"Change (%)",TRUE),0)</f>
        <v>6.5799999999999999E-3</v>
      </c>
      <c r="I2124" s="17" cm="1">
        <f t="array" aca="1" ref="I2124" ca="1">IFERROR(_FV(STable[[#This Row],[Security Name]],"P/E",TRUE),0)</f>
        <v>31.456900000000001</v>
      </c>
      <c r="J2124" s="17" cm="1">
        <f t="array" aca="1" ref="J2124" ca="1">IFERROR(_FV(STable[[#This Row],[Security Name]],"Beta"),0)</f>
        <v>0.54949999999999999</v>
      </c>
    </row>
    <row r="2125" spans="1:10" x14ac:dyDescent="0.3">
      <c r="A2125" t="s">
        <v>343</v>
      </c>
      <c r="B2125" t="e" vm="2124">
        <v>#VALUE!</v>
      </c>
      <c r="C2125" t="s">
        <v>3611</v>
      </c>
      <c r="D2125" t="s">
        <v>3743</v>
      </c>
      <c r="E2125">
        <v>5500</v>
      </c>
      <c r="F2125" cm="1">
        <f t="array" aca="1" ref="F2125" ca="1">IFERROR(_FV(STable[[#This Row],[Security Name]],"Market cap",TRUE),_FV(STable[[#This Row],[Security Name]],"Volume average",TRUE)*STable[[#This Row],[Price]])</f>
        <v>10568536052</v>
      </c>
      <c r="G2125" s="4" cm="1">
        <f t="array" aca="1" ref="G2125" ca="1">_FV(STable[[#This Row],[Security Name]],"Price")</f>
        <v>160.74</v>
      </c>
      <c r="H2125" s="1" cm="1">
        <f t="array" aca="1" ref="H2125" ca="1">IFERROR(_FV(STable[[#This Row],[Security Name]],"Change (%)",TRUE),0)</f>
        <v>3.0253000000000002E-2</v>
      </c>
      <c r="I2125" s="17" cm="1">
        <f t="array" aca="1" ref="I2125" ca="1">IFERROR(_FV(STable[[#This Row],[Security Name]],"P/E",TRUE),0)</f>
        <v>11.3797</v>
      </c>
      <c r="J2125" s="17" cm="1">
        <f t="array" aca="1" ref="J2125" ca="1">IFERROR(_FV(STable[[#This Row],[Security Name]],"Beta"),0)</f>
        <v>0.83169999999999999</v>
      </c>
    </row>
    <row r="2126" spans="1:10" x14ac:dyDescent="0.3">
      <c r="A2126" t="s">
        <v>954</v>
      </c>
      <c r="B2126" t="e" vm="2125">
        <v>#VALUE!</v>
      </c>
      <c r="C2126" t="s">
        <v>3611</v>
      </c>
      <c r="D2126" t="s">
        <v>3743</v>
      </c>
      <c r="E2126">
        <v>5500</v>
      </c>
      <c r="F2126" cm="1">
        <f t="array" aca="1" ref="F2126" ca="1">IFERROR(_FV(STable[[#This Row],[Security Name]],"Market cap",TRUE),_FV(STable[[#This Row],[Security Name]],"Volume average",TRUE)*STable[[#This Row],[Price]])</f>
        <v>2357511911</v>
      </c>
      <c r="G2126" s="4" cm="1">
        <f t="array" aca="1" ref="G2126" ca="1">_FV(STable[[#This Row],[Security Name]],"Price")</f>
        <v>70.275000000000006</v>
      </c>
      <c r="H2126" s="1" cm="1">
        <f t="array" aca="1" ref="H2126" ca="1">IFERROR(_FV(STable[[#This Row],[Security Name]],"Change (%)",TRUE),0)</f>
        <v>4.3120000000000006E-2</v>
      </c>
      <c r="I2126" s="17" cm="1">
        <f t="array" aca="1" ref="I2126" ca="1">IFERROR(_FV(STable[[#This Row],[Security Name]],"P/E",TRUE),0)</f>
        <v>20.669699999999999</v>
      </c>
      <c r="J2126" s="17" cm="1">
        <f t="array" aca="1" ref="J2126" ca="1">IFERROR(_FV(STable[[#This Row],[Security Name]],"Beta"),0)</f>
        <v>0.80049999999999999</v>
      </c>
    </row>
    <row r="2127" spans="1:10" x14ac:dyDescent="0.3">
      <c r="A2127" t="s">
        <v>2259</v>
      </c>
      <c r="B2127" t="e" vm="2126">
        <v>#VALUE!</v>
      </c>
      <c r="C2127" t="s">
        <v>3611</v>
      </c>
      <c r="D2127" t="s">
        <v>3743</v>
      </c>
      <c r="E2127">
        <v>5500</v>
      </c>
      <c r="F2127" cm="1">
        <f t="array" aca="1" ref="F2127" ca="1">IFERROR(_FV(STable[[#This Row],[Security Name]],"Market cap",TRUE),_FV(STable[[#This Row],[Security Name]],"Volume average",TRUE)*STable[[#This Row],[Price]])</f>
        <v>12135630</v>
      </c>
      <c r="G2127" s="4" cm="1">
        <f t="array" aca="1" ref="G2127" ca="1">_FV(STable[[#This Row],[Security Name]],"Price")</f>
        <v>6.47</v>
      </c>
      <c r="H2127" s="1" cm="1">
        <f t="array" aca="1" ref="H2127" ca="1">IFERROR(_FV(STable[[#This Row],[Security Name]],"Change (%)",TRUE),0)</f>
        <v>1.8866000000000001E-2</v>
      </c>
      <c r="I2127" s="17" cm="1">
        <f t="array" ref="I2127">IFERROR(_FV(STable[[#This Row],[Security Name]],"P/E",TRUE),0)</f>
        <v>0</v>
      </c>
      <c r="J2127" s="17" cm="1">
        <f t="array" aca="1" ref="J2127" ca="1">IFERROR(_FV(STable[[#This Row],[Security Name]],"Beta"),0)</f>
        <v>1.7173</v>
      </c>
    </row>
    <row r="2128" spans="1:10" x14ac:dyDescent="0.3">
      <c r="A2128" t="s">
        <v>267</v>
      </c>
      <c r="B2128" t="e" vm="2127">
        <v>#VALUE!</v>
      </c>
      <c r="C2128" t="s">
        <v>3611</v>
      </c>
      <c r="D2128" t="s">
        <v>4220</v>
      </c>
      <c r="E2128">
        <v>5961</v>
      </c>
      <c r="F2128" cm="1">
        <f t="array" aca="1" ref="F2128" ca="1">IFERROR(_FV(STable[[#This Row],[Security Name]],"Market cap",TRUE),_FV(STable[[#This Row],[Security Name]],"Volume average",TRUE)*STable[[#This Row],[Price]])</f>
        <v>2697254783950</v>
      </c>
      <c r="G2128" s="4" cm="1">
        <f t="array" aca="1" ref="G2128" ca="1">_FV(STable[[#This Row],[Security Name]],"Price")</f>
        <v>250.80500000000001</v>
      </c>
      <c r="H2128" s="1" cm="1">
        <f t="array" aca="1" ref="H2128" ca="1">IFERROR(_FV(STable[[#This Row],[Security Name]],"Change (%)",TRUE),0)</f>
        <v>4.4250000000000001E-3</v>
      </c>
      <c r="I2128" s="17" cm="1">
        <f t="array" aca="1" ref="I2128" ca="1">IFERROR(_FV(STable[[#This Row],[Security Name]],"P/E",TRUE),0)</f>
        <v>34.969000000000001</v>
      </c>
      <c r="J2128" s="17" cm="1">
        <f t="array" aca="1" ref="J2128" ca="1">IFERROR(_FV(STable[[#This Row],[Security Name]],"Beta"),0)</f>
        <v>1.4197</v>
      </c>
    </row>
    <row r="2129" spans="1:10" x14ac:dyDescent="0.3">
      <c r="A2129" t="s">
        <v>669</v>
      </c>
      <c r="B2129" t="e" vm="2128">
        <v>#VALUE!</v>
      </c>
      <c r="C2129" t="s">
        <v>3611</v>
      </c>
      <c r="D2129" t="s">
        <v>3627</v>
      </c>
      <c r="E2129">
        <v>7389</v>
      </c>
      <c r="F2129" cm="1">
        <f t="array" aca="1" ref="F2129" ca="1">IFERROR(_FV(STable[[#This Row],[Security Name]],"Market cap",TRUE),_FV(STable[[#This Row],[Security Name]],"Volume average",TRUE)*STable[[#This Row],[Price]])</f>
        <v>337751823540</v>
      </c>
      <c r="G2129" s="4" cm="1">
        <f t="array" aca="1" ref="G2129" ca="1">_FV(STable[[#This Row],[Security Name]],"Price")</f>
        <v>141.215</v>
      </c>
      <c r="H2129" s="1" cm="1">
        <f t="array" aca="1" ref="H2129" ca="1">IFERROR(_FV(STable[[#This Row],[Security Name]],"Change (%)",TRUE),0)</f>
        <v>1.8941E-2</v>
      </c>
      <c r="I2129" s="17" cm="1">
        <f t="array" aca="1" ref="I2129" ca="1">IFERROR(_FV(STable[[#This Row],[Security Name]],"P/E",TRUE),0)</f>
        <v>19.2056</v>
      </c>
      <c r="J2129" s="17" cm="1">
        <f t="array" aca="1" ref="J2129" ca="1">IFERROR(_FV(STable[[#This Row],[Security Name]],"Beta"),0)</f>
        <v>0.5363</v>
      </c>
    </row>
    <row r="2130" spans="1:10" x14ac:dyDescent="0.3">
      <c r="A2130" t="s">
        <v>1717</v>
      </c>
      <c r="B2130" t="e" vm="2129">
        <v>#VALUE!</v>
      </c>
      <c r="C2130" t="s">
        <v>3611</v>
      </c>
      <c r="D2130" t="s">
        <v>4220</v>
      </c>
      <c r="E2130">
        <v>5961</v>
      </c>
      <c r="F2130" cm="1">
        <f t="array" aca="1" ref="F2130" ca="1">IFERROR(_FV(STable[[#This Row],[Security Name]],"Market cap",TRUE),_FV(STable[[#This Row],[Security Name]],"Volume average",TRUE)*STable[[#This Row],[Price]])</f>
        <v>39735753120</v>
      </c>
      <c r="G2130" s="4" cm="1">
        <f t="array" aca="1" ref="G2130" ca="1">_FV(STable[[#This Row],[Security Name]],"Price")</f>
        <v>21.734999999999999</v>
      </c>
      <c r="H2130" s="1" cm="1">
        <f t="array" aca="1" ref="H2130" ca="1">IFERROR(_FV(STable[[#This Row],[Security Name]],"Change (%)",TRUE),0)</f>
        <v>1.1401E-2</v>
      </c>
      <c r="I2130" s="17" cm="1">
        <f t="array" aca="1" ref="I2130" ca="1">IFERROR(_FV(STable[[#This Row],[Security Name]],"P/E",TRUE),0)</f>
        <v>193.88939999999999</v>
      </c>
      <c r="J2130" s="17" cm="1">
        <f t="array" aca="1" ref="J2130" ca="1">IFERROR(_FV(STable[[#This Row],[Security Name]],"Beta"),0)</f>
        <v>1.2717000000000001</v>
      </c>
    </row>
    <row r="2131" spans="1:10" x14ac:dyDescent="0.3">
      <c r="A2131" t="s">
        <v>72</v>
      </c>
      <c r="B2131" t="e" vm="2130">
        <v>#VALUE!</v>
      </c>
      <c r="C2131" t="s">
        <v>3611</v>
      </c>
      <c r="D2131" t="s">
        <v>4103</v>
      </c>
      <c r="E2131">
        <v>5311</v>
      </c>
      <c r="F2131" cm="1">
        <f t="array" aca="1" ref="F2131" ca="1">IFERROR(_FV(STable[[#This Row],[Security Name]],"Market cap",TRUE),_FV(STable[[#This Row],[Security Name]],"Volume average",TRUE)*STable[[#This Row],[Price]])</f>
        <v>9419826197</v>
      </c>
      <c r="G2131" s="4" cm="1">
        <f t="array" aca="1" ref="G2131" ca="1">_FV(STable[[#This Row],[Security Name]],"Price")</f>
        <v>603.17499999999995</v>
      </c>
      <c r="H2131" s="1" cm="1">
        <f t="array" aca="1" ref="H2131" ca="1">IFERROR(_FV(STable[[#This Row],[Security Name]],"Change (%)",TRUE),0)</f>
        <v>1.7621999999999999E-2</v>
      </c>
      <c r="I2131" s="17" cm="1">
        <f t="array" aca="1" ref="I2131" ca="1">IFERROR(_FV(STable[[#This Row],[Security Name]],"P/E",TRUE),0)</f>
        <v>16.607900000000001</v>
      </c>
      <c r="J2131" s="17" cm="1">
        <f t="array" aca="1" ref="J2131" ca="1">IFERROR(_FV(STable[[#This Row],[Security Name]],"Beta"),0)</f>
        <v>1.25</v>
      </c>
    </row>
    <row r="2132" spans="1:10" x14ac:dyDescent="0.3">
      <c r="A2132" t="s">
        <v>1043</v>
      </c>
      <c r="B2132" t="e" vm="2131">
        <v>#VALUE!</v>
      </c>
      <c r="C2132" t="s">
        <v>3611</v>
      </c>
      <c r="D2132" t="s">
        <v>3627</v>
      </c>
      <c r="E2132">
        <v>7389</v>
      </c>
      <c r="F2132" cm="1">
        <f t="array" aca="1" ref="F2132" ca="1">IFERROR(_FV(STable[[#This Row],[Security Name]],"Market cap",TRUE),_FV(STable[[#This Row],[Security Name]],"Volume average",TRUE)*STable[[#This Row],[Price]])</f>
        <v>47008640000</v>
      </c>
      <c r="G2132" s="4" cm="1">
        <f t="array" aca="1" ref="G2132" ca="1">_FV(STable[[#This Row],[Security Name]],"Price")</f>
        <v>104.93</v>
      </c>
      <c r="H2132" s="1" cm="1">
        <f t="array" aca="1" ref="H2132" ca="1">IFERROR(_FV(STable[[#This Row],[Security Name]],"Change (%)",TRUE),0)</f>
        <v>2.9129000000000002E-2</v>
      </c>
      <c r="I2132" s="17" cm="1">
        <f t="array" aca="1" ref="I2132" ca="1">IFERROR(_FV(STable[[#This Row],[Security Name]],"P/E",TRUE),0)</f>
        <v>24.5715</v>
      </c>
      <c r="J2132" s="17" cm="1">
        <f t="array" aca="1" ref="J2132" ca="1">IFERROR(_FV(STable[[#This Row],[Security Name]],"Beta"),0)</f>
        <v>1.3978999999999999</v>
      </c>
    </row>
    <row r="2133" spans="1:10" x14ac:dyDescent="0.3">
      <c r="A2133" t="s">
        <v>890</v>
      </c>
      <c r="B2133" t="e" vm="2132">
        <v>#VALUE!</v>
      </c>
      <c r="C2133" t="s">
        <v>3611</v>
      </c>
      <c r="D2133" t="s">
        <v>3627</v>
      </c>
      <c r="E2133">
        <v>7389</v>
      </c>
      <c r="F2133" cm="1">
        <f t="array" aca="1" ref="F2133" ca="1">IFERROR(_FV(STable[[#This Row],[Security Name]],"Market cap",TRUE),_FV(STable[[#This Row],[Security Name]],"Volume average",TRUE)*STable[[#This Row],[Price]])</f>
        <v>5915351682</v>
      </c>
      <c r="G2133" s="4" cm="1">
        <f t="array" aca="1" ref="G2133" ca="1">_FV(STable[[#This Row],[Security Name]],"Price")</f>
        <v>61.46</v>
      </c>
      <c r="H2133" s="1" cm="1">
        <f t="array" aca="1" ref="H2133" ca="1">IFERROR(_FV(STable[[#This Row],[Security Name]],"Change (%)",TRUE),0)</f>
        <v>3.1035E-2</v>
      </c>
      <c r="I2133" s="17" cm="1">
        <f t="array" aca="1" ref="I2133" ca="1">IFERROR(_FV(STable[[#This Row],[Security Name]],"P/E",TRUE),0)</f>
        <v>50.847999999999999</v>
      </c>
      <c r="J2133" s="17" cm="1">
        <f t="array" aca="1" ref="J2133" ca="1">IFERROR(_FV(STable[[#This Row],[Security Name]],"Beta"),0)</f>
        <v>1.8449</v>
      </c>
    </row>
    <row r="2134" spans="1:10" x14ac:dyDescent="0.3">
      <c r="A2134" t="s">
        <v>1973</v>
      </c>
      <c r="B2134" t="e" vm="2133">
        <v>#VALUE!</v>
      </c>
      <c r="C2134" t="s">
        <v>3611</v>
      </c>
      <c r="D2134" t="s">
        <v>4104</v>
      </c>
      <c r="E2134">
        <v>7311</v>
      </c>
      <c r="F2134" cm="1">
        <f t="array" aca="1" ref="F2134" ca="1">IFERROR(_FV(STable[[#This Row],[Security Name]],"Market cap",TRUE),_FV(STable[[#This Row],[Security Name]],"Volume average",TRUE)*STable[[#This Row],[Price]])</f>
        <v>575094361</v>
      </c>
      <c r="G2134" s="4" cm="1">
        <f t="array" aca="1" ref="G2134" ca="1">_FV(STable[[#This Row],[Security Name]],"Price")</f>
        <v>14.115</v>
      </c>
      <c r="H2134" s="1" cm="1">
        <f t="array" aca="1" ref="H2134" ca="1">IFERROR(_FV(STable[[#This Row],[Security Name]],"Change (%)",TRUE),0)</f>
        <v>-9.0527999999999997E-2</v>
      </c>
      <c r="I2134" s="17" cm="1">
        <f t="array" aca="1" ref="I2134" ca="1">IFERROR(_FV(STable[[#This Row],[Security Name]],"P/E",TRUE),0)</f>
        <v>0</v>
      </c>
      <c r="J2134" s="17" cm="1">
        <f t="array" aca="1" ref="J2134" ca="1">IFERROR(_FV(STable[[#This Row],[Security Name]],"Beta"),0)</f>
        <v>0.1346</v>
      </c>
    </row>
    <row r="2135" spans="1:10" x14ac:dyDescent="0.3">
      <c r="A2135" t="s">
        <v>1365</v>
      </c>
      <c r="B2135" t="e" vm="2134">
        <v>#VALUE!</v>
      </c>
      <c r="C2135" t="s">
        <v>3611</v>
      </c>
      <c r="D2135" t="s">
        <v>4018</v>
      </c>
      <c r="E2135">
        <v>5990</v>
      </c>
      <c r="F2135" cm="1">
        <f t="array" aca="1" ref="F2135" ca="1">IFERROR(_FV(STable[[#This Row],[Security Name]],"Market cap",TRUE),_FV(STable[[#This Row],[Security Name]],"Volume average",TRUE)*STable[[#This Row],[Price]])</f>
        <v>50443042050</v>
      </c>
      <c r="G2135" s="4" cm="1">
        <f t="array" aca="1" ref="G2135" ca="1">_FV(STable[[#This Row],[Security Name]],"Price")</f>
        <v>31.65</v>
      </c>
      <c r="H2135" s="1" cm="1">
        <f t="array" aca="1" ref="H2135" ca="1">IFERROR(_FV(STable[[#This Row],[Security Name]],"Change (%)",TRUE),0)</f>
        <v>1.0214000000000001E-2</v>
      </c>
      <c r="I2135" s="17" cm="1">
        <f t="array" aca="1" ref="I2135" ca="1">IFERROR(_FV(STable[[#This Row],[Security Name]],"P/E",TRUE),0)</f>
        <v>17.075800000000001</v>
      </c>
      <c r="J2135" s="17" cm="1">
        <f t="array" aca="1" ref="J2135" ca="1">IFERROR(_FV(STable[[#This Row],[Security Name]],"Beta"),0)</f>
        <v>0.42920000000000003</v>
      </c>
    </row>
    <row r="2136" spans="1:10" x14ac:dyDescent="0.3">
      <c r="A2136" t="s">
        <v>1588</v>
      </c>
      <c r="B2136" t="e" vm="2135">
        <v>#VALUE!</v>
      </c>
      <c r="C2136" t="s">
        <v>3611</v>
      </c>
      <c r="D2136" t="s">
        <v>4103</v>
      </c>
      <c r="E2136">
        <v>5311</v>
      </c>
      <c r="F2136" cm="1">
        <f t="array" aca="1" ref="F2136" ca="1">IFERROR(_FV(STable[[#This Row],[Security Name]],"Market cap",TRUE),_FV(STable[[#This Row],[Security Name]],"Volume average",TRUE)*STable[[#This Row],[Price]])</f>
        <v>1629916464</v>
      </c>
      <c r="G2136" s="4" cm="1">
        <f t="array" aca="1" ref="G2136" ca="1">_FV(STable[[#This Row],[Security Name]],"Price")</f>
        <v>14.52</v>
      </c>
      <c r="H2136" s="1" cm="1">
        <f t="array" aca="1" ref="H2136" ca="1">IFERROR(_FV(STable[[#This Row],[Security Name]],"Change (%)",TRUE),0)</f>
        <v>1.3259E-2</v>
      </c>
      <c r="I2136" s="17" cm="1">
        <f t="array" aca="1" ref="I2136" ca="1">IFERROR(_FV(STable[[#This Row],[Security Name]],"P/E",TRUE),0)</f>
        <v>8.5046999999999997</v>
      </c>
      <c r="J2136" s="17" cm="1">
        <f t="array" aca="1" ref="J2136" ca="1">IFERROR(_FV(STable[[#This Row],[Security Name]],"Beta"),0)</f>
        <v>1.5285</v>
      </c>
    </row>
    <row r="2137" spans="1:10" x14ac:dyDescent="0.3">
      <c r="A2137" t="s">
        <v>1838</v>
      </c>
      <c r="B2137" t="e" vm="2136">
        <v>#VALUE!</v>
      </c>
      <c r="C2137" t="s">
        <v>3611</v>
      </c>
      <c r="D2137" t="s">
        <v>4103</v>
      </c>
      <c r="E2137">
        <v>5311</v>
      </c>
      <c r="F2137" cm="1">
        <f t="array" aca="1" ref="F2137" ca="1">IFERROR(_FV(STable[[#This Row],[Security Name]],"Market cap",TRUE),_FV(STable[[#This Row],[Security Name]],"Volume average",TRUE)*STable[[#This Row],[Price]])</f>
        <v>5141021325</v>
      </c>
      <c r="G2137" s="4" cm="1">
        <f t="array" aca="1" ref="G2137" ca="1">_FV(STable[[#This Row],[Security Name]],"Price")</f>
        <v>19.492799999999999</v>
      </c>
      <c r="H2137" s="1" cm="1">
        <f t="array" aca="1" ref="H2137" ca="1">IFERROR(_FV(STable[[#This Row],[Security Name]],"Change (%)",TRUE),0)</f>
        <v>2.1635000000000001E-2</v>
      </c>
      <c r="I2137" s="17" cm="1">
        <f t="array" aca="1" ref="I2137" ca="1">IFERROR(_FV(STable[[#This Row],[Security Name]],"P/E",TRUE),0)</f>
        <v>11.456899999999999</v>
      </c>
      <c r="J2137" s="17" cm="1">
        <f t="array" aca="1" ref="J2137" ca="1">IFERROR(_FV(STable[[#This Row],[Security Name]],"Beta"),0)</f>
        <v>1.5083</v>
      </c>
    </row>
    <row r="2138" spans="1:10" x14ac:dyDescent="0.3">
      <c r="A2138" t="s">
        <v>13</v>
      </c>
      <c r="B2138" t="e" vm="2137">
        <v>#VALUE!</v>
      </c>
      <c r="C2138" t="s">
        <v>3611</v>
      </c>
      <c r="D2138" t="s">
        <v>3627</v>
      </c>
      <c r="E2138">
        <v>7389</v>
      </c>
      <c r="F2138" cm="1">
        <f t="array" aca="1" ref="F2138" ca="1">IFERROR(_FV(STable[[#This Row],[Security Name]],"Market cap",TRUE),_FV(STable[[#This Row],[Security Name]],"Volume average",TRUE)*STable[[#This Row],[Price]])</f>
        <v>93864814826</v>
      </c>
      <c r="G2138" s="4" cm="1">
        <f t="array" aca="1" ref="G2138" ca="1">_FV(STable[[#This Row],[Security Name]],"Price")</f>
        <v>1851.48</v>
      </c>
      <c r="H2138" s="1" cm="1">
        <f t="array" aca="1" ref="H2138" ca="1">IFERROR(_FV(STable[[#This Row],[Security Name]],"Change (%)",TRUE),0)</f>
        <v>1.6108000000000001E-2</v>
      </c>
      <c r="I2138" s="17" cm="1">
        <f t="array" aca="1" ref="I2138" ca="1">IFERROR(_FV(STable[[#This Row],[Security Name]],"P/E",TRUE),0)</f>
        <v>46.998600000000003</v>
      </c>
      <c r="J2138" s="17" cm="1">
        <f t="array" aca="1" ref="J2138" ca="1">IFERROR(_FV(STable[[#This Row],[Security Name]],"Beta"),0)</f>
        <v>1.4599</v>
      </c>
    </row>
    <row r="2139" spans="1:10" x14ac:dyDescent="0.3">
      <c r="A2139" t="s">
        <v>1713</v>
      </c>
      <c r="B2139" t="e" vm="2138">
        <v>#VALUE!</v>
      </c>
      <c r="C2139" t="s">
        <v>3611</v>
      </c>
      <c r="D2139" t="s">
        <v>4101</v>
      </c>
      <c r="E2139">
        <v>5331</v>
      </c>
      <c r="F2139" cm="1">
        <f t="array" aca="1" ref="F2139" ca="1">IFERROR(_FV(STable[[#This Row],[Security Name]],"Market cap",TRUE),_FV(STable[[#This Row],[Security Name]],"Volume average",TRUE)*STable[[#This Row],[Price]])</f>
        <v>4952744199</v>
      </c>
      <c r="G2139" s="4" cm="1">
        <f t="array" aca="1" ref="G2139" ca="1">_FV(STable[[#This Row],[Security Name]],"Price")</f>
        <v>15.99</v>
      </c>
      <c r="H2139" s="1" cm="1">
        <f t="array" aca="1" ref="H2139" ca="1">IFERROR(_FV(STable[[#This Row],[Security Name]],"Change (%)",TRUE),0)</f>
        <v>-1.2489999999999999E-3</v>
      </c>
      <c r="I2139" s="17" cm="1">
        <f t="array" aca="1" ref="I2139" ca="1">IFERROR(_FV(STable[[#This Row],[Security Name]],"P/E",TRUE),0)</f>
        <v>16.256599999999999</v>
      </c>
      <c r="J2139" s="17" cm="1">
        <f t="array" aca="1" ref="J2139" ca="1">IFERROR(_FV(STable[[#This Row],[Security Name]],"Beta"),0)</f>
        <v>0.18129999999999999</v>
      </c>
    </row>
    <row r="2140" spans="1:10" x14ac:dyDescent="0.3">
      <c r="A2140" t="s">
        <v>803</v>
      </c>
      <c r="B2140" t="e" vm="2139">
        <v>#VALUE!</v>
      </c>
      <c r="C2140" t="s">
        <v>3611</v>
      </c>
      <c r="D2140" t="s">
        <v>4101</v>
      </c>
      <c r="E2140">
        <v>5331</v>
      </c>
      <c r="F2140" cm="1">
        <f t="array" aca="1" ref="F2140" ca="1">IFERROR(_FV(STable[[#This Row],[Security Name]],"Market cap",TRUE),_FV(STable[[#This Row],[Security Name]],"Volume average",TRUE)*STable[[#This Row],[Price]])</f>
        <v>5793887760</v>
      </c>
      <c r="G2140" s="4" cm="1">
        <f t="array" aca="1" ref="G2140" ca="1">_FV(STable[[#This Row],[Security Name]],"Price")</f>
        <v>95.05</v>
      </c>
      <c r="H2140" s="1" cm="1">
        <f t="array" aca="1" ref="H2140" ca="1">IFERROR(_FV(STable[[#This Row],[Security Name]],"Change (%)",TRUE),0)</f>
        <v>5.3949999999999996E-3</v>
      </c>
      <c r="I2140" s="17" cm="1">
        <f t="array" aca="1" ref="I2140" ca="1">IFERROR(_FV(STable[[#This Row],[Security Name]],"P/E",TRUE),0)</f>
        <v>26.278700000000001</v>
      </c>
      <c r="J2140" s="17" cm="1">
        <f t="array" aca="1" ref="J2140" ca="1">IFERROR(_FV(STable[[#This Row],[Security Name]],"Beta"),0)</f>
        <v>0.56869999999999998</v>
      </c>
    </row>
    <row r="2141" spans="1:10" x14ac:dyDescent="0.3">
      <c r="A2141" t="s">
        <v>378</v>
      </c>
      <c r="B2141" t="e" vm="2140">
        <v>#VALUE!</v>
      </c>
      <c r="C2141" t="s">
        <v>3611</v>
      </c>
      <c r="D2141" t="s">
        <v>3627</v>
      </c>
      <c r="E2141">
        <v>7389</v>
      </c>
      <c r="F2141" cm="1">
        <f t="array" aca="1" ref="F2141" ca="1">IFERROR(_FV(STable[[#This Row],[Security Name]],"Market cap",TRUE),_FV(STable[[#This Row],[Security Name]],"Volume average",TRUE)*STable[[#This Row],[Price]])</f>
        <v>148530462750</v>
      </c>
      <c r="G2141" s="4" cm="1">
        <f t="array" aca="1" ref="G2141" ca="1">_FV(STable[[#This Row],[Security Name]],"Price")</f>
        <v>104.625</v>
      </c>
      <c r="H2141" s="1" cm="1">
        <f t="array" aca="1" ref="H2141" ca="1">IFERROR(_FV(STable[[#This Row],[Security Name]],"Change (%)",TRUE),0)</f>
        <v>8.8229999999999992E-3</v>
      </c>
      <c r="I2141" s="17" cm="1">
        <f t="array" aca="1" ref="I2141" ca="1">IFERROR(_FV(STable[[#This Row],[Security Name]],"P/E",TRUE),0)</f>
        <v>10.8048</v>
      </c>
      <c r="J2141" s="17" cm="1">
        <f t="array" aca="1" ref="J2141" ca="1">IFERROR(_FV(STable[[#This Row],[Security Name]],"Beta"),0)</f>
        <v>6.3399999999999998E-2</v>
      </c>
    </row>
    <row r="2142" spans="1:10" x14ac:dyDescent="0.3">
      <c r="A2142" t="s">
        <v>2182</v>
      </c>
      <c r="B2142" t="e" vm="2141">
        <v>#VALUE!</v>
      </c>
      <c r="C2142" t="s">
        <v>3611</v>
      </c>
      <c r="D2142" t="s">
        <v>4200</v>
      </c>
      <c r="E2142">
        <v>5900</v>
      </c>
      <c r="F2142" cm="1">
        <f t="array" aca="1" ref="F2142" ca="1">IFERROR(_FV(STable[[#This Row],[Security Name]],"Market cap",TRUE),_FV(STable[[#This Row],[Security Name]],"Volume average",TRUE)*STable[[#This Row],[Price]])</f>
        <v>1352869707</v>
      </c>
      <c r="G2142" s="4" cm="1">
        <f t="array" aca="1" ref="G2142" ca="1">_FV(STable[[#This Row],[Security Name]],"Price")</f>
        <v>8.7249999999999996</v>
      </c>
      <c r="H2142" s="1" cm="1">
        <f t="array" aca="1" ref="H2142" ca="1">IFERROR(_FV(STable[[#This Row],[Security Name]],"Change (%)",TRUE),0)</f>
        <v>4.2412999999999999E-2</v>
      </c>
      <c r="I2142" s="17" cm="1">
        <f t="array" aca="1" ref="I2142" ca="1">IFERROR(_FV(STable[[#This Row],[Security Name]],"P/E",TRUE),0)</f>
        <v>62.724699999999999</v>
      </c>
      <c r="J2142" s="17" cm="1">
        <f t="array" aca="1" ref="J2142" ca="1">IFERROR(_FV(STable[[#This Row],[Security Name]],"Beta"),0)</f>
        <v>0.77200000000000002</v>
      </c>
    </row>
    <row r="2143" spans="1:10" x14ac:dyDescent="0.3">
      <c r="A2143" t="s">
        <v>1963</v>
      </c>
      <c r="B2143" t="e" vm="2142">
        <v>#VALUE!</v>
      </c>
      <c r="C2143" t="s">
        <v>3611</v>
      </c>
      <c r="D2143" t="s">
        <v>4220</v>
      </c>
      <c r="E2143">
        <v>5961</v>
      </c>
      <c r="F2143" cm="1">
        <f t="array" aca="1" ref="F2143" ca="1">IFERROR(_FV(STable[[#This Row],[Security Name]],"Market cap",TRUE),_FV(STable[[#This Row],[Security Name]],"Volume average",TRUE)*STable[[#This Row],[Price]])</f>
        <v>7489165000</v>
      </c>
      <c r="G2143" s="4" cm="1">
        <f t="array" aca="1" ref="G2143" ca="1">_FV(STable[[#This Row],[Security Name]],"Price")</f>
        <v>15.635</v>
      </c>
      <c r="H2143" s="1" cm="1">
        <f t="array" aca="1" ref="H2143" ca="1">IFERROR(_FV(STable[[#This Row],[Security Name]],"Change (%)",TRUE),0)</f>
        <v>2.1894999999999998E-2</v>
      </c>
      <c r="I2143" s="17" cm="1">
        <f t="array" aca="1" ref="I2143" ca="1">IFERROR(_FV(STable[[#This Row],[Security Name]],"P/E",TRUE),0)</f>
        <v>7.7115</v>
      </c>
      <c r="J2143" s="17" cm="1">
        <f t="array" aca="1" ref="J2143" ca="1">IFERROR(_FV(STable[[#This Row],[Security Name]],"Beta"),0)</f>
        <v>0.70650000000000002</v>
      </c>
    </row>
    <row r="2144" spans="1:10" x14ac:dyDescent="0.3">
      <c r="A2144" t="s">
        <v>459</v>
      </c>
      <c r="B2144" t="e" vm="2143">
        <v>#VALUE!</v>
      </c>
      <c r="C2144" t="s">
        <v>3611</v>
      </c>
      <c r="D2144" t="s">
        <v>3651</v>
      </c>
      <c r="E2144">
        <v>7381</v>
      </c>
      <c r="F2144" cm="1">
        <f t="array" aca="1" ref="F2144" ca="1">IFERROR(_FV(STable[[#This Row],[Security Name]],"Market cap",TRUE),_FV(STable[[#This Row],[Security Name]],"Volume average",TRUE)*STable[[#This Row],[Price]])</f>
        <v>12492386782</v>
      </c>
      <c r="G2144" s="4" cm="1">
        <f t="array" aca="1" ref="G2144" ca="1">_FV(STable[[#This Row],[Security Name]],"Price")</f>
        <v>145.01499999999999</v>
      </c>
      <c r="H2144" s="1" cm="1">
        <f t="array" aca="1" ref="H2144" ca="1">IFERROR(_FV(STable[[#This Row],[Security Name]],"Change (%)",TRUE),0)</f>
        <v>2.4695999999999999E-2</v>
      </c>
      <c r="I2144" s="17" cm="1">
        <f t="array" aca="1" ref="I2144" ca="1">IFERROR(_FV(STable[[#This Row],[Security Name]],"P/E",TRUE),0)</f>
        <v>19.4939</v>
      </c>
      <c r="J2144" s="17" cm="1">
        <f t="array" aca="1" ref="J2144" ca="1">IFERROR(_FV(STable[[#This Row],[Security Name]],"Beta"),0)</f>
        <v>0.96340000000000003</v>
      </c>
    </row>
    <row r="2145" spans="1:10" x14ac:dyDescent="0.3">
      <c r="A2145" t="s">
        <v>303</v>
      </c>
      <c r="B2145" t="e" vm="2144">
        <v>#VALUE!</v>
      </c>
      <c r="C2145" t="s">
        <v>3611</v>
      </c>
      <c r="D2145" t="s">
        <v>3722</v>
      </c>
      <c r="E2145">
        <v>5211</v>
      </c>
      <c r="F2145" cm="1">
        <f t="array" aca="1" ref="F2145" ca="1">IFERROR(_FV(STable[[#This Row],[Security Name]],"Market cap",TRUE),_FV(STable[[#This Row],[Security Name]],"Volume average",TRUE)*STable[[#This Row],[Price]])</f>
        <v>9798869028</v>
      </c>
      <c r="G2145" s="4" cm="1">
        <f t="array" aca="1" ref="G2145" ca="1">_FV(STable[[#This Row],[Security Name]],"Price")</f>
        <v>88.59</v>
      </c>
      <c r="H2145" s="1" cm="1">
        <f t="array" aca="1" ref="H2145" ca="1">IFERROR(_FV(STable[[#This Row],[Security Name]],"Change (%)",TRUE),0)</f>
        <v>5.5899999999999998E-2</v>
      </c>
      <c r="I2145" s="17" cm="1">
        <f t="array" aca="1" ref="I2145" ca="1">IFERROR(_FV(STable[[#This Row],[Security Name]],"P/E",TRUE),0)</f>
        <v>22.753299999999999</v>
      </c>
      <c r="J2145" s="17" cm="1">
        <f t="array" aca="1" ref="J2145" ca="1">IFERROR(_FV(STable[[#This Row],[Security Name]],"Beta"),0)</f>
        <v>1.5839000000000001</v>
      </c>
    </row>
    <row r="2146" spans="1:10" x14ac:dyDescent="0.3">
      <c r="A2146" t="s">
        <v>1752</v>
      </c>
      <c r="B2146" t="e" vm="2145">
        <v>#VALUE!</v>
      </c>
      <c r="C2146" t="s">
        <v>3611</v>
      </c>
      <c r="D2146" t="s">
        <v>3982</v>
      </c>
      <c r="E2146">
        <v>5072</v>
      </c>
      <c r="F2146" cm="1">
        <f t="array" aca="1" ref="F2146" ca="1">IFERROR(_FV(STable[[#This Row],[Security Name]],"Market cap",TRUE),_FV(STable[[#This Row],[Security Name]],"Volume average",TRUE)*STable[[#This Row],[Price]])</f>
        <v>6031734348</v>
      </c>
      <c r="G2146" s="4" cm="1">
        <f t="array" aca="1" ref="G2146" ca="1">_FV(STable[[#This Row],[Security Name]],"Price")</f>
        <v>39.880000000000003</v>
      </c>
      <c r="H2146" s="1" cm="1">
        <f t="array" aca="1" ref="H2146" ca="1">IFERROR(_FV(STable[[#This Row],[Security Name]],"Change (%)",TRUE),0)</f>
        <v>1.6569E-2</v>
      </c>
      <c r="I2146" s="17" cm="1">
        <f t="array" ref="I2146">IFERROR(_FV(STable[[#This Row],[Security Name]],"P/E",TRUE),0)</f>
        <v>0</v>
      </c>
      <c r="J2146" s="17" cm="1">
        <f t="array" aca="1" ref="J2146" ca="1">IFERROR(_FV(STable[[#This Row],[Security Name]],"Beta"),0)</f>
        <v>1.7306999999999999</v>
      </c>
    </row>
    <row r="2147" spans="1:10" x14ac:dyDescent="0.3">
      <c r="A2147" t="s">
        <v>1192</v>
      </c>
      <c r="B2147" t="e" vm="2146">
        <v>#VALUE!</v>
      </c>
      <c r="C2147" t="s">
        <v>3611</v>
      </c>
      <c r="D2147" t="s">
        <v>4247</v>
      </c>
      <c r="E2147">
        <v>7900</v>
      </c>
      <c r="F2147" cm="1">
        <f t="array" aca="1" ref="F2147" ca="1">IFERROR(_FV(STable[[#This Row],[Security Name]],"Market cap",TRUE),_FV(STable[[#This Row],[Security Name]],"Volume average",TRUE)*STable[[#This Row],[Price]])</f>
        <v>3370871298</v>
      </c>
      <c r="G2147" s="4" cm="1">
        <f t="array" aca="1" ref="G2147" ca="1">_FV(STable[[#This Row],[Security Name]],"Price")</f>
        <v>52.74</v>
      </c>
      <c r="H2147" s="1" cm="1">
        <f t="array" aca="1" ref="H2147" ca="1">IFERROR(_FV(STable[[#This Row],[Security Name]],"Change (%)",TRUE),0)</f>
        <v>4.8509000000000004E-2</v>
      </c>
      <c r="I2147" s="17" cm="1">
        <f t="array" aca="1" ref="I2147" ca="1">IFERROR(_FV(STable[[#This Row],[Security Name]],"P/E",TRUE),0)</f>
        <v>0</v>
      </c>
      <c r="J2147" s="17" cm="1">
        <f t="array" aca="1" ref="J2147" ca="1">IFERROR(_FV(STable[[#This Row],[Security Name]],"Beta"),0)</f>
        <v>0.7802</v>
      </c>
    </row>
    <row r="2148" spans="1:10" x14ac:dyDescent="0.3">
      <c r="A2148" t="s">
        <v>1240</v>
      </c>
      <c r="B2148" t="e" vm="2147">
        <v>#VALUE!</v>
      </c>
      <c r="C2148" t="s">
        <v>3611</v>
      </c>
      <c r="D2148" t="s">
        <v>4247</v>
      </c>
      <c r="E2148">
        <v>7900</v>
      </c>
      <c r="F2148" cm="1">
        <f t="array" aca="1" ref="F2148" ca="1">IFERROR(_FV(STable[[#This Row],[Security Name]],"Market cap",TRUE),_FV(STable[[#This Row],[Security Name]],"Volume average",TRUE)*STable[[#This Row],[Price]])</f>
        <v>28762420000</v>
      </c>
      <c r="G2148" s="4" cm="1">
        <f t="array" aca="1" ref="G2148" ca="1">_FV(STable[[#This Row],[Security Name]],"Price")</f>
        <v>69.599999999999994</v>
      </c>
      <c r="H2148" s="1" cm="1">
        <f t="array" aca="1" ref="H2148" ca="1">IFERROR(_FV(STable[[#This Row],[Security Name]],"Change (%)",TRUE),0)</f>
        <v>1.0070000000000001E-3</v>
      </c>
      <c r="I2148" s="17" cm="1">
        <f t="array" aca="1" ref="I2148" ca="1">IFERROR(_FV(STable[[#This Row],[Security Name]],"P/E",TRUE),0)</f>
        <v>0</v>
      </c>
      <c r="J2148" s="17" cm="1">
        <f t="array" aca="1" ref="J2148" ca="1">IFERROR(_FV(STable[[#This Row],[Security Name]],"Beta"),0)</f>
        <v>1.3089999999999999</v>
      </c>
    </row>
    <row r="2149" spans="1:10" x14ac:dyDescent="0.3">
      <c r="A2149" t="s">
        <v>452</v>
      </c>
      <c r="B2149" t="e" vm="2148">
        <v>#VALUE!</v>
      </c>
      <c r="C2149" t="s">
        <v>3611</v>
      </c>
      <c r="D2149" t="s">
        <v>3732</v>
      </c>
      <c r="E2149">
        <v>7510</v>
      </c>
      <c r="F2149" cm="1">
        <f t="array" aca="1" ref="F2149" ca="1">IFERROR(_FV(STable[[#This Row],[Security Name]],"Market cap",TRUE),_FV(STable[[#This Row],[Security Name]],"Volume average",TRUE)*STable[[#This Row],[Price]])</f>
        <v>8930668680</v>
      </c>
      <c r="G2149" s="4" cm="1">
        <f t="array" aca="1" ref="G2149" ca="1">_FV(STable[[#This Row],[Security Name]],"Price")</f>
        <v>227.79</v>
      </c>
      <c r="H2149" s="1" cm="1">
        <f t="array" aca="1" ref="H2149" ca="1">IFERROR(_FV(STable[[#This Row],[Security Name]],"Change (%)",TRUE),0)</f>
        <v>2.8955000000000002E-2</v>
      </c>
      <c r="I2149" s="17" cm="1">
        <f t="array" aca="1" ref="I2149" ca="1">IFERROR(_FV(STable[[#This Row],[Security Name]],"P/E",TRUE),0)</f>
        <v>19.078199999999999</v>
      </c>
      <c r="J2149" s="17" cm="1">
        <f t="array" aca="1" ref="J2149" ca="1">IFERROR(_FV(STable[[#This Row],[Security Name]],"Beta"),0)</f>
        <v>0.92769999999999997</v>
      </c>
    </row>
    <row r="2150" spans="1:10" x14ac:dyDescent="0.3">
      <c r="A2150" t="s">
        <v>2366</v>
      </c>
      <c r="B2150" t="e" vm="2149">
        <v>#VALUE!</v>
      </c>
      <c r="C2150" t="s">
        <v>3611</v>
      </c>
      <c r="D2150" t="s">
        <v>4247</v>
      </c>
      <c r="E2150">
        <v>7900</v>
      </c>
      <c r="F2150" cm="1">
        <f t="array" aca="1" ref="F2150" ca="1">IFERROR(_FV(STable[[#This Row],[Security Name]],"Market cap",TRUE),_FV(STable[[#This Row],[Security Name]],"Volume average",TRUE)*STable[[#This Row],[Price]])</f>
        <v>981734063</v>
      </c>
      <c r="G2150" s="4" cm="1">
        <f t="array" aca="1" ref="G2150" ca="1">_FV(STable[[#This Row],[Security Name]],"Price")</f>
        <v>12.035</v>
      </c>
      <c r="H2150" s="1" cm="1">
        <f t="array" aca="1" ref="H2150" ca="1">IFERROR(_FV(STable[[#This Row],[Security Name]],"Change (%)",TRUE),0)</f>
        <v>2.5127999999999998E-2</v>
      </c>
      <c r="I2150" s="17" cm="1">
        <f t="array" aca="1" ref="I2150" ca="1">IFERROR(_FV(STable[[#This Row],[Security Name]],"P/E",TRUE),0)</f>
        <v>20.209900000000001</v>
      </c>
      <c r="J2150" s="17" cm="1">
        <f t="array" aca="1" ref="J2150" ca="1">IFERROR(_FV(STable[[#This Row],[Security Name]],"Beta"),0)</f>
        <v>1.0082</v>
      </c>
    </row>
    <row r="2151" spans="1:10" x14ac:dyDescent="0.3">
      <c r="A2151" t="s">
        <v>421</v>
      </c>
      <c r="B2151" t="e" vm="2150">
        <v>#VALUE!</v>
      </c>
      <c r="C2151" t="s">
        <v>3611</v>
      </c>
      <c r="D2151" t="s">
        <v>4094</v>
      </c>
      <c r="E2151">
        <v>7948</v>
      </c>
      <c r="F2151" cm="1">
        <f t="array" aca="1" ref="F2151" ca="1">IFERROR(_FV(STable[[#This Row],[Security Name]],"Market cap",TRUE),_FV(STable[[#This Row],[Security Name]],"Volume average",TRUE)*STable[[#This Row],[Price]])</f>
        <v>6384536889</v>
      </c>
      <c r="G2151" s="4" cm="1">
        <f t="array" aca="1" ref="G2151" ca="1">_FV(STable[[#This Row],[Security Name]],"Price")</f>
        <v>91.605000000000004</v>
      </c>
      <c r="H2151" s="1" cm="1">
        <f t="array" aca="1" ref="H2151" ca="1">IFERROR(_FV(STable[[#This Row],[Security Name]],"Change (%)",TRUE),0)</f>
        <v>-1.7850999999999999E-2</v>
      </c>
      <c r="I2151" s="17" cm="1">
        <f t="array" aca="1" ref="I2151" ca="1">IFERROR(_FV(STable[[#This Row],[Security Name]],"P/E",TRUE),0)</f>
        <v>17.430299999999999</v>
      </c>
      <c r="J2151" s="17" cm="1">
        <f t="array" aca="1" ref="J2151" ca="1">IFERROR(_FV(STable[[#This Row],[Security Name]],"Beta"),0)</f>
        <v>0.68240000000000001</v>
      </c>
    </row>
    <row r="2152" spans="1:10" x14ac:dyDescent="0.3">
      <c r="A2152" t="s">
        <v>1693</v>
      </c>
      <c r="B2152" t="e" vm="2151">
        <v>#VALUE!</v>
      </c>
      <c r="C2152" t="s">
        <v>3611</v>
      </c>
      <c r="D2152" t="s">
        <v>4094</v>
      </c>
      <c r="E2152">
        <v>7948</v>
      </c>
      <c r="F2152" cm="1">
        <f t="array" aca="1" ref="F2152" ca="1">IFERROR(_FV(STable[[#This Row],[Security Name]],"Market cap",TRUE),_FV(STable[[#This Row],[Security Name]],"Volume average",TRUE)*STable[[#This Row],[Price]])</f>
        <v>80443346</v>
      </c>
      <c r="G2152" s="4" cm="1">
        <f t="array" aca="1" ref="G2152" ca="1">_FV(STable[[#This Row],[Security Name]],"Price")</f>
        <v>15.7</v>
      </c>
      <c r="H2152" s="1" cm="1">
        <f t="array" aca="1" ref="H2152" ca="1">IFERROR(_FV(STable[[#This Row],[Security Name]],"Change (%)",TRUE),0)</f>
        <v>6.3729999999999993E-4</v>
      </c>
      <c r="I2152" s="17" cm="1">
        <f t="array" aca="1" ref="I2152" ca="1">IFERROR(_FV(STable[[#This Row],[Security Name]],"P/E",TRUE),0)</f>
        <v>0</v>
      </c>
      <c r="J2152" s="17" cm="1">
        <f t="array" aca="1" ref="J2152" ca="1">IFERROR(_FV(STable[[#This Row],[Security Name]],"Beta"),0)</f>
        <v>-0.40479999999999999</v>
      </c>
    </row>
    <row r="2153" spans="1:10" x14ac:dyDescent="0.3">
      <c r="A2153" t="s">
        <v>1146</v>
      </c>
      <c r="B2153" t="e" vm="2152">
        <v>#VALUE!</v>
      </c>
      <c r="C2153" t="s">
        <v>3611</v>
      </c>
      <c r="D2153" t="s">
        <v>3809</v>
      </c>
      <c r="E2153">
        <v>7990</v>
      </c>
      <c r="F2153" cm="1">
        <f t="array" aca="1" ref="F2153" ca="1">IFERROR(_FV(STable[[#This Row],[Security Name]],"Market cap",TRUE),_FV(STable[[#This Row],[Security Name]],"Volume average",TRUE)*STable[[#This Row],[Price]])</f>
        <v>11278148700</v>
      </c>
      <c r="G2153" s="4" cm="1">
        <f t="array" aca="1" ref="G2153" ca="1">_FV(STable[[#This Row],[Security Name]],"Price")</f>
        <v>22.75</v>
      </c>
      <c r="H2153" s="1" cm="1">
        <f t="array" aca="1" ref="H2153" ca="1">IFERROR(_FV(STable[[#This Row],[Security Name]],"Change (%)",TRUE),0)</f>
        <v>-4.1702000000000003E-2</v>
      </c>
      <c r="I2153" s="17" cm="1">
        <f t="array" aca="1" ref="I2153" ca="1">IFERROR(_FV(STable[[#This Row],[Security Name]],"P/E",TRUE),0)</f>
        <v>0</v>
      </c>
      <c r="J2153" s="17" cm="1">
        <f t="array" aca="1" ref="J2153" ca="1">IFERROR(_FV(STable[[#This Row],[Security Name]],"Beta"),0)</f>
        <v>1.7192000000000001</v>
      </c>
    </row>
    <row r="2154" spans="1:10" x14ac:dyDescent="0.3">
      <c r="A2154" t="s">
        <v>1449</v>
      </c>
      <c r="B2154" t="e" vm="2153">
        <v>#VALUE!</v>
      </c>
      <c r="C2154" t="s">
        <v>3611</v>
      </c>
      <c r="D2154" t="s">
        <v>3809</v>
      </c>
      <c r="E2154">
        <v>7990</v>
      </c>
      <c r="F2154" cm="1">
        <f t="array" aca="1" ref="F2154" ca="1">IFERROR(_FV(STable[[#This Row],[Security Name]],"Market cap",TRUE),_FV(STable[[#This Row],[Security Name]],"Volume average",TRUE)*STable[[#This Row],[Price]])</f>
        <v>757117870</v>
      </c>
      <c r="G2154" s="4" cm="1">
        <f t="array" aca="1" ref="G2154" ca="1">_FV(STable[[#This Row],[Security Name]],"Price")</f>
        <v>28.68</v>
      </c>
      <c r="H2154" s="1" cm="1">
        <f t="array" aca="1" ref="H2154" ca="1">IFERROR(_FV(STable[[#This Row],[Security Name]],"Change (%)",TRUE),0)</f>
        <v>1.7742999999999998E-2</v>
      </c>
      <c r="I2154" s="17" cm="1">
        <f t="array" aca="1" ref="I2154" ca="1">IFERROR(_FV(STable[[#This Row],[Security Name]],"P/E",TRUE),0)</f>
        <v>0</v>
      </c>
      <c r="J2154" s="17" cm="1">
        <f t="array" aca="1" ref="J2154" ca="1">IFERROR(_FV(STable[[#This Row],[Security Name]],"Beta"),0)</f>
        <v>1.2634000000000001</v>
      </c>
    </row>
    <row r="2155" spans="1:10" x14ac:dyDescent="0.3">
      <c r="A2155" t="s">
        <v>2686</v>
      </c>
      <c r="B2155" t="e" vm="2154">
        <v>#VALUE!</v>
      </c>
      <c r="C2155" t="s">
        <v>3611</v>
      </c>
      <c r="D2155" t="s">
        <v>3809</v>
      </c>
      <c r="E2155">
        <v>7990</v>
      </c>
      <c r="F2155" cm="1">
        <f t="array" aca="1" ref="F2155" ca="1">IFERROR(_FV(STable[[#This Row],[Security Name]],"Market cap",TRUE),_FV(STable[[#This Row],[Security Name]],"Volume average",TRUE)*STable[[#This Row],[Price]])</f>
        <v>1274674741</v>
      </c>
      <c r="G2155" s="4" cm="1">
        <f t="array" aca="1" ref="G2155" ca="1">_FV(STable[[#This Row],[Security Name]],"Price")</f>
        <v>4.9550000000000001</v>
      </c>
      <c r="H2155" s="1" cm="1">
        <f t="array" aca="1" ref="H2155" ca="1">IFERROR(_FV(STable[[#This Row],[Security Name]],"Change (%)",TRUE),0)</f>
        <v>3.8783999999999999E-2</v>
      </c>
      <c r="I2155" s="17" cm="1">
        <f t="array" aca="1" ref="I2155" ca="1">IFERROR(_FV(STable[[#This Row],[Security Name]],"P/E",TRUE),0)</f>
        <v>0</v>
      </c>
      <c r="J2155" s="17" cm="1">
        <f t="array" aca="1" ref="J2155" ca="1">IFERROR(_FV(STable[[#This Row],[Security Name]],"Beta"),0)</f>
        <v>1.9174</v>
      </c>
    </row>
    <row r="2156" spans="1:10" x14ac:dyDescent="0.3">
      <c r="A2156" t="s">
        <v>2464</v>
      </c>
      <c r="B2156" t="e" vm="2155">
        <v>#VALUE!</v>
      </c>
      <c r="C2156" t="s">
        <v>3611</v>
      </c>
      <c r="D2156" t="s">
        <v>3809</v>
      </c>
      <c r="E2156">
        <v>7990</v>
      </c>
      <c r="F2156" cm="1">
        <f t="array" aca="1" ref="F2156" ca="1">IFERROR(_FV(STable[[#This Row],[Security Name]],"Market cap",TRUE),_FV(STable[[#This Row],[Security Name]],"Volume average",TRUE)*STable[[#This Row],[Price]])</f>
        <v>5395194864</v>
      </c>
      <c r="G2156" s="4" cm="1">
        <f t="array" aca="1" ref="G2156" ca="1">_FV(STable[[#This Row],[Security Name]],"Price")</f>
        <v>23.22</v>
      </c>
      <c r="H2156" s="1" cm="1">
        <f t="array" aca="1" ref="H2156" ca="1">IFERROR(_FV(STable[[#This Row],[Security Name]],"Change (%)",TRUE),0)</f>
        <v>2.4260999999999998E-2</v>
      </c>
      <c r="I2156" s="17" cm="1">
        <f t="array" aca="1" ref="I2156" ca="1">IFERROR(_FV(STable[[#This Row],[Security Name]],"P/E",TRUE),0)</f>
        <v>73.574100000000001</v>
      </c>
      <c r="J2156" s="17" cm="1">
        <f t="array" aca="1" ref="J2156" ca="1">IFERROR(_FV(STable[[#This Row],[Security Name]],"Beta"),0)</f>
        <v>1.5075000000000001</v>
      </c>
    </row>
    <row r="2157" spans="1:10" x14ac:dyDescent="0.3">
      <c r="A2157" t="s">
        <v>663</v>
      </c>
      <c r="B2157" t="e" vm="2156">
        <v>#VALUE!</v>
      </c>
      <c r="C2157" t="s">
        <v>3611</v>
      </c>
      <c r="D2157" t="s">
        <v>4120</v>
      </c>
      <c r="E2157">
        <v>5160</v>
      </c>
      <c r="F2157" cm="1">
        <f t="array" aca="1" ref="F2157" ca="1">IFERROR(_FV(STable[[#This Row],[Security Name]],"Market cap",TRUE),_FV(STable[[#This Row],[Security Name]],"Volume average",TRUE)*STable[[#This Row],[Price]])</f>
        <v>3176072575</v>
      </c>
      <c r="G2157" s="4" cm="1">
        <f t="array" aca="1" ref="G2157" ca="1">_FV(STable[[#This Row],[Security Name]],"Price")</f>
        <v>151.94999999999999</v>
      </c>
      <c r="H2157" s="1" cm="1">
        <f t="array" aca="1" ref="H2157" ca="1">IFERROR(_FV(STable[[#This Row],[Security Name]],"Change (%)",TRUE),0)</f>
        <v>3.0238999999999999E-2</v>
      </c>
      <c r="I2157" s="17" cm="1">
        <f t="array" aca="1" ref="I2157" ca="1">IFERROR(_FV(STable[[#This Row],[Security Name]],"P/E",TRUE),0)</f>
        <v>38.481000000000002</v>
      </c>
      <c r="J2157" s="17" cm="1">
        <f t="array" aca="1" ref="J2157" ca="1">IFERROR(_FV(STable[[#This Row],[Security Name]],"Beta"),0)</f>
        <v>0.74299999999999999</v>
      </c>
    </row>
    <row r="2158" spans="1:10" x14ac:dyDescent="0.3">
      <c r="A2158" t="s">
        <v>1548</v>
      </c>
      <c r="B2158" t="e" vm="2157">
        <v>#VALUE!</v>
      </c>
      <c r="C2158" t="s">
        <v>3611</v>
      </c>
      <c r="D2158" t="s">
        <v>4075</v>
      </c>
      <c r="E2158">
        <v>5065</v>
      </c>
      <c r="F2158" cm="1">
        <f t="array" aca="1" ref="F2158" ca="1">IFERROR(_FV(STable[[#This Row],[Security Name]],"Market cap",TRUE),_FV(STable[[#This Row],[Security Name]],"Volume average",TRUE)*STable[[#This Row],[Price]])</f>
        <v>1115134626</v>
      </c>
      <c r="G2158" s="4" cm="1">
        <f t="array" aca="1" ref="G2158" ca="1">_FV(STable[[#This Row],[Security Name]],"Price")</f>
        <v>56.055</v>
      </c>
      <c r="H2158" s="1" cm="1">
        <f t="array" aca="1" ref="H2158" ca="1">IFERROR(_FV(STable[[#This Row],[Security Name]],"Change (%)",TRUE),0)</f>
        <v>2.0666000000000004E-2</v>
      </c>
      <c r="I2158" s="17" cm="1">
        <f t="array" aca="1" ref="I2158" ca="1">IFERROR(_FV(STable[[#This Row],[Security Name]],"P/E",TRUE),0)</f>
        <v>19.2226</v>
      </c>
      <c r="J2158" s="17" cm="1">
        <f t="array" aca="1" ref="J2158" ca="1">IFERROR(_FV(STable[[#This Row],[Security Name]],"Beta"),0)</f>
        <v>0.71350000000000002</v>
      </c>
    </row>
    <row r="2159" spans="1:10" x14ac:dyDescent="0.3">
      <c r="A2159" t="s">
        <v>796</v>
      </c>
      <c r="B2159" t="e" vm="2158">
        <v>#VALUE!</v>
      </c>
      <c r="C2159" t="s">
        <v>3611</v>
      </c>
      <c r="D2159" t="s">
        <v>4184</v>
      </c>
      <c r="E2159">
        <v>5731</v>
      </c>
      <c r="F2159" cm="1">
        <f t="array" aca="1" ref="F2159" ca="1">IFERROR(_FV(STable[[#This Row],[Security Name]],"Market cap",TRUE),_FV(STable[[#This Row],[Security Name]],"Volume average",TRUE)*STable[[#This Row],[Price]])</f>
        <v>13674918477</v>
      </c>
      <c r="G2159" s="4" cm="1">
        <f t="array" aca="1" ref="G2159" ca="1">_FV(STable[[#This Row],[Security Name]],"Price")</f>
        <v>65.394999999999996</v>
      </c>
      <c r="H2159" s="1" cm="1">
        <f t="array" aca="1" ref="H2159" ca="1">IFERROR(_FV(STable[[#This Row],[Security Name]],"Change (%)",TRUE),0)</f>
        <v>1.1211E-2</v>
      </c>
      <c r="I2159" s="17" cm="1">
        <f t="array" aca="1" ref="I2159" ca="1">IFERROR(_FV(STable[[#This Row],[Security Name]],"P/E",TRUE),0)</f>
        <v>12.9749</v>
      </c>
      <c r="J2159" s="17" cm="1">
        <f t="array" aca="1" ref="J2159" ca="1">IFERROR(_FV(STable[[#This Row],[Security Name]],"Beta"),0)</f>
        <v>1.3409</v>
      </c>
    </row>
    <row r="2160" spans="1:10" x14ac:dyDescent="0.3">
      <c r="A2160" t="s">
        <v>1815</v>
      </c>
      <c r="B2160" t="e" vm="2159">
        <v>#VALUE!</v>
      </c>
      <c r="C2160" t="s">
        <v>3611</v>
      </c>
      <c r="D2160" t="s">
        <v>4248</v>
      </c>
      <c r="E2160">
        <v>5734</v>
      </c>
      <c r="F2160" cm="1">
        <f t="array" aca="1" ref="F2160" ca="1">IFERROR(_FV(STable[[#This Row],[Security Name]],"Market cap",TRUE),_FV(STable[[#This Row],[Security Name]],"Volume average",TRUE)*STable[[#This Row],[Price]])</f>
        <v>10980663810</v>
      </c>
      <c r="G2160" s="4" cm="1">
        <f t="array" aca="1" ref="G2160" ca="1">_FV(STable[[#This Row],[Security Name]],"Price")</f>
        <v>24.489899999999999</v>
      </c>
      <c r="H2160" s="1" cm="1">
        <f t="array" aca="1" ref="H2160" ca="1">IFERROR(_FV(STable[[#This Row],[Security Name]],"Change (%)",TRUE),0)</f>
        <v>-2.7407000000000001E-2</v>
      </c>
      <c r="I2160" s="17" cm="1">
        <f t="array" aca="1" ref="I2160" ca="1">IFERROR(_FV(STable[[#This Row],[Security Name]],"P/E",TRUE),0)</f>
        <v>29.785799999999998</v>
      </c>
      <c r="J2160" s="17" cm="1">
        <f t="array" aca="1" ref="J2160" ca="1">IFERROR(_FV(STable[[#This Row],[Security Name]],"Beta"),0)</f>
        <v>1.8882000000000001</v>
      </c>
    </row>
    <row r="2161" spans="1:10" x14ac:dyDescent="0.3">
      <c r="A2161" t="s">
        <v>1418</v>
      </c>
      <c r="B2161" t="e" vm="2160">
        <v>#VALUE!</v>
      </c>
      <c r="C2161" t="s">
        <v>3611</v>
      </c>
      <c r="D2161" t="s">
        <v>3633</v>
      </c>
      <c r="E2161">
        <v>7359</v>
      </c>
      <c r="F2161" cm="1">
        <f t="array" aca="1" ref="F2161" ca="1">IFERROR(_FV(STable[[#This Row],[Security Name]],"Market cap",TRUE),_FV(STable[[#This Row],[Security Name]],"Volume average",TRUE)*STable[[#This Row],[Price]])</f>
        <v>1147532012</v>
      </c>
      <c r="G2161" s="4" cm="1">
        <f t="array" aca="1" ref="G2161" ca="1">_FV(STable[[#This Row],[Security Name]],"Price")</f>
        <v>19.745000000000001</v>
      </c>
      <c r="H2161" s="1" cm="1">
        <f t="array" aca="1" ref="H2161" ca="1">IFERROR(_FV(STable[[#This Row],[Security Name]],"Change (%)",TRUE),0)</f>
        <v>4.5815999999999996E-2</v>
      </c>
      <c r="I2161" s="17" cm="1">
        <f t="array" aca="1" ref="I2161" ca="1">IFERROR(_FV(STable[[#This Row],[Security Name]],"P/E",TRUE),0)</f>
        <v>15.788399999999999</v>
      </c>
      <c r="J2161" s="17" cm="1">
        <f t="array" aca="1" ref="J2161" ca="1">IFERROR(_FV(STable[[#This Row],[Security Name]],"Beta"),0)</f>
        <v>1.8449</v>
      </c>
    </row>
    <row r="2162" spans="1:10" x14ac:dyDescent="0.3">
      <c r="A2162" t="s">
        <v>656</v>
      </c>
      <c r="B2162" t="e" vm="2161">
        <v>#VALUE!</v>
      </c>
      <c r="C2162" t="s">
        <v>3611</v>
      </c>
      <c r="D2162" t="s">
        <v>3622</v>
      </c>
      <c r="E2162">
        <v>8711</v>
      </c>
      <c r="F2162" cm="1">
        <f t="array" aca="1" ref="F2162" ca="1">IFERROR(_FV(STable[[#This Row],[Security Name]],"Market cap",TRUE),_FV(STable[[#This Row],[Security Name]],"Volume average",TRUE)*STable[[#This Row],[Price]])</f>
        <v>11123991144</v>
      </c>
      <c r="G2162" s="4" cm="1">
        <f t="array" aca="1" ref="G2162" ca="1">_FV(STable[[#This Row],[Security Name]],"Price")</f>
        <v>86.04</v>
      </c>
      <c r="H2162" s="1" cm="1">
        <f t="array" aca="1" ref="H2162" ca="1">IFERROR(_FV(STable[[#This Row],[Security Name]],"Change (%)",TRUE),0)</f>
        <v>4.7879999999999997E-3</v>
      </c>
      <c r="I2162" s="17" cm="1">
        <f t="array" aca="1" ref="I2162" ca="1">IFERROR(_FV(STable[[#This Row],[Security Name]],"P/E",TRUE),0)</f>
        <v>19.016500000000001</v>
      </c>
      <c r="J2162" s="17" cm="1">
        <f t="array" aca="1" ref="J2162" ca="1">IFERROR(_FV(STable[[#This Row],[Security Name]],"Beta"),0)</f>
        <v>1.0491999999999999</v>
      </c>
    </row>
    <row r="2163" spans="1:10" x14ac:dyDescent="0.3">
      <c r="A2163" t="s">
        <v>1321</v>
      </c>
      <c r="B2163" t="e" vm="2162">
        <v>#VALUE!</v>
      </c>
      <c r="C2163" t="s">
        <v>3611</v>
      </c>
      <c r="D2163" t="s">
        <v>3612</v>
      </c>
      <c r="E2163">
        <v>7340</v>
      </c>
      <c r="F2163" cm="1">
        <f t="array" aca="1" ref="F2163" ca="1">IFERROR(_FV(STable[[#This Row],[Security Name]],"Market cap",TRUE),_FV(STable[[#This Row],[Security Name]],"Volume average",TRUE)*STable[[#This Row],[Price]])</f>
        <v>20065757911</v>
      </c>
      <c r="G2163" s="4" cm="1">
        <f t="array" aca="1" ref="G2163" ca="1">_FV(STable[[#This Row],[Security Name]],"Price")</f>
        <v>46.39</v>
      </c>
      <c r="H2163" s="1" cm="1">
        <f t="array" aca="1" ref="H2163" ca="1">IFERROR(_FV(STable[[#This Row],[Security Name]],"Change (%)",TRUE),0)</f>
        <v>4.5054999999999998E-2</v>
      </c>
      <c r="I2163" s="17" cm="1">
        <f t="array" aca="1" ref="I2163" ca="1">IFERROR(_FV(STable[[#This Row],[Security Name]],"P/E",TRUE),0)</f>
        <v>107.4838</v>
      </c>
      <c r="J2163" s="17" cm="1">
        <f t="array" aca="1" ref="J2163" ca="1">IFERROR(_FV(STable[[#This Row],[Security Name]],"Beta"),0)</f>
        <v>1.6857</v>
      </c>
    </row>
    <row r="2164" spans="1:10" x14ac:dyDescent="0.3">
      <c r="A2164" t="s">
        <v>1205</v>
      </c>
      <c r="B2164" t="e" vm="2163">
        <v>#VALUE!</v>
      </c>
      <c r="C2164" t="s">
        <v>3611</v>
      </c>
      <c r="D2164" t="s">
        <v>3824</v>
      </c>
      <c r="E2164">
        <v>7350</v>
      </c>
      <c r="F2164" cm="1">
        <f t="array" aca="1" ref="F2164" ca="1">IFERROR(_FV(STable[[#This Row],[Security Name]],"Market cap",TRUE),_FV(STable[[#This Row],[Security Name]],"Volume average",TRUE)*STable[[#This Row],[Price]])</f>
        <v>3615279455</v>
      </c>
      <c r="G2164" s="4" cm="1">
        <f t="array" aca="1" ref="G2164" ca="1">_FV(STable[[#This Row],[Security Name]],"Price")</f>
        <v>19.989999999999998</v>
      </c>
      <c r="H2164" s="1" cm="1">
        <f t="array" aca="1" ref="H2164" ca="1">IFERROR(_FV(STable[[#This Row],[Security Name]],"Change (%)",TRUE),0)</f>
        <v>5.4324999999999998E-2</v>
      </c>
      <c r="I2164" s="17" cm="1">
        <f t="array" aca="1" ref="I2164" ca="1">IFERROR(_FV(STable[[#This Row],[Security Name]],"P/E",TRUE),0)</f>
        <v>0</v>
      </c>
      <c r="J2164" s="17" cm="1">
        <f t="array" aca="1" ref="J2164" ca="1">IFERROR(_FV(STable[[#This Row],[Security Name]],"Beta"),0)</f>
        <v>1.1712</v>
      </c>
    </row>
    <row r="2165" spans="1:10" x14ac:dyDescent="0.3">
      <c r="A2165" t="s">
        <v>2348</v>
      </c>
      <c r="B2165" t="e" vm="2164">
        <v>#VALUE!</v>
      </c>
      <c r="C2165" t="s">
        <v>3611</v>
      </c>
      <c r="D2165" t="s">
        <v>4200</v>
      </c>
      <c r="E2165">
        <v>5900</v>
      </c>
      <c r="F2165" cm="1">
        <f t="array" aca="1" ref="F2165" ca="1">IFERROR(_FV(STable[[#This Row],[Security Name]],"Market cap",TRUE),_FV(STable[[#This Row],[Security Name]],"Volume average",TRUE)*STable[[#This Row],[Price]])</f>
        <v>1888551904</v>
      </c>
      <c r="G2165" s="4" cm="1">
        <f t="array" aca="1" ref="G2165" ca="1">_FV(STable[[#This Row],[Security Name]],"Price")</f>
        <v>30.61</v>
      </c>
      <c r="H2165" s="1" cm="1">
        <f t="array" aca="1" ref="H2165" ca="1">IFERROR(_FV(STable[[#This Row],[Security Name]],"Change (%)",TRUE),0)</f>
        <v>2.0674000000000001E-2</v>
      </c>
      <c r="I2165" s="17" cm="1">
        <f t="array" aca="1" ref="I2165" ca="1">IFERROR(_FV(STable[[#This Row],[Security Name]],"P/E",TRUE),0)</f>
        <v>19.4559</v>
      </c>
      <c r="J2165" s="17" cm="1">
        <f t="array" aca="1" ref="J2165" ca="1">IFERROR(_FV(STable[[#This Row],[Security Name]],"Beta"),0)</f>
        <v>0.55940000000000001</v>
      </c>
    </row>
    <row r="2166" spans="1:10" x14ac:dyDescent="0.3">
      <c r="A2166" t="s">
        <v>480</v>
      </c>
      <c r="B2166" t="e" vm="2165">
        <v>#VALUE!</v>
      </c>
      <c r="C2166" t="s">
        <v>3611</v>
      </c>
      <c r="D2166" t="s">
        <v>4200</v>
      </c>
      <c r="E2166">
        <v>5900</v>
      </c>
      <c r="F2166" cm="1">
        <f t="array" aca="1" ref="F2166" ca="1">IFERROR(_FV(STable[[#This Row],[Security Name]],"Market cap",TRUE),_FV(STable[[#This Row],[Security Name]],"Volume average",TRUE)*STable[[#This Row],[Price]])</f>
        <v>8999709467</v>
      </c>
      <c r="G2166" s="4" cm="1">
        <f t="array" aca="1" ref="G2166" ca="1">_FV(STable[[#This Row],[Security Name]],"Price")</f>
        <v>204.61</v>
      </c>
      <c r="H2166" s="1" cm="1">
        <f t="array" aca="1" ref="H2166" ca="1">IFERROR(_FV(STable[[#This Row],[Security Name]],"Change (%)",TRUE),0)</f>
        <v>-1.1689E-2</v>
      </c>
      <c r="I2166" s="17" cm="1">
        <f t="array" aca="1" ref="I2166" ca="1">IFERROR(_FV(STable[[#This Row],[Security Name]],"P/E",TRUE),0)</f>
        <v>27.566199999999998</v>
      </c>
      <c r="J2166" s="17" cm="1">
        <f t="array" aca="1" ref="J2166" ca="1">IFERROR(_FV(STable[[#This Row],[Security Name]],"Beta"),0)</f>
        <v>0.48060000000000003</v>
      </c>
    </row>
    <row r="2167" spans="1:10" x14ac:dyDescent="0.3">
      <c r="A2167" t="s">
        <v>1837</v>
      </c>
      <c r="B2167" t="e" vm="2166">
        <v>#VALUE!</v>
      </c>
      <c r="C2167" t="s">
        <v>3611</v>
      </c>
      <c r="D2167" t="s">
        <v>3633</v>
      </c>
      <c r="E2167">
        <v>7359</v>
      </c>
      <c r="F2167" cm="1">
        <f t="array" aca="1" ref="F2167" ca="1">IFERROR(_FV(STable[[#This Row],[Security Name]],"Market cap",TRUE),_FV(STable[[#This Row],[Security Name]],"Volume average",TRUE)*STable[[#This Row],[Price]])</f>
        <v>33617498</v>
      </c>
      <c r="G2167" s="4" cm="1">
        <f t="array" aca="1" ref="G2167" ca="1">_FV(STable[[#This Row],[Security Name]],"Price")</f>
        <v>7.0549999999999997</v>
      </c>
      <c r="H2167" s="1" cm="1">
        <f t="array" aca="1" ref="H2167" ca="1">IFERROR(_FV(STable[[#This Row],[Security Name]],"Change (%)",TRUE),0)</f>
        <v>-4.9370000000000004E-3</v>
      </c>
      <c r="I2167" s="17" cm="1">
        <f t="array" aca="1" ref="I2167" ca="1">IFERROR(_FV(STable[[#This Row],[Security Name]],"P/E",TRUE),0)</f>
        <v>0</v>
      </c>
      <c r="J2167" s="17" cm="1">
        <f t="array" aca="1" ref="J2167" ca="1">IFERROR(_FV(STable[[#This Row],[Security Name]],"Beta"),0)</f>
        <v>1.6019000000000001</v>
      </c>
    </row>
    <row r="2168" spans="1:10" x14ac:dyDescent="0.3">
      <c r="A2168" t="s">
        <v>470</v>
      </c>
      <c r="B2168" t="e" vm="2167">
        <v>#VALUE!</v>
      </c>
      <c r="C2168" t="s">
        <v>3611</v>
      </c>
      <c r="D2168" t="s">
        <v>3627</v>
      </c>
      <c r="E2168">
        <v>7389</v>
      </c>
      <c r="F2168" cm="1">
        <f t="array" aca="1" ref="F2168" ca="1">IFERROR(_FV(STable[[#This Row],[Security Name]],"Market cap",TRUE),_FV(STable[[#This Row],[Security Name]],"Volume average",TRUE)*STable[[#This Row],[Price]])</f>
        <v>9809506000000</v>
      </c>
      <c r="G2168" s="4" cm="1">
        <f t="array" aca="1" ref="G2168" ca="1">_FV(STable[[#This Row],[Security Name]],"Price")</f>
        <v>120.6</v>
      </c>
      <c r="H2168" s="1" cm="1">
        <f t="array" aca="1" ref="H2168" ca="1">IFERROR(_FV(STable[[#This Row],[Security Name]],"Change (%)",TRUE),0)</f>
        <v>0</v>
      </c>
      <c r="I2168" s="17" cm="1">
        <f t="array" ref="I2168">IFERROR(_FV(STable[[#This Row],[Security Name]],"P/E",TRUE),0)</f>
        <v>0</v>
      </c>
      <c r="J2168" s="17" cm="1">
        <f t="array" ref="J2168">IFERROR(_FV(STable[[#This Row],[Security Name]],"Beta"),0)</f>
        <v>0</v>
      </c>
    </row>
    <row r="2169" spans="1:10" x14ac:dyDescent="0.3">
      <c r="A2169" t="s">
        <v>1326</v>
      </c>
      <c r="B2169" t="e" vm="2168">
        <v>#VALUE!</v>
      </c>
      <c r="C2169" t="s">
        <v>3611</v>
      </c>
      <c r="D2169" t="s">
        <v>3633</v>
      </c>
      <c r="E2169">
        <v>7359</v>
      </c>
      <c r="F2169" cm="1">
        <f t="array" aca="1" ref="F2169" ca="1">IFERROR(_FV(STable[[#This Row],[Security Name]],"Market cap",TRUE),_FV(STable[[#This Row],[Security Name]],"Volume average",TRUE)*STable[[#This Row],[Price]])</f>
        <v>1290880973</v>
      </c>
      <c r="G2169" s="4" cm="1">
        <f t="array" aca="1" ref="G2169" ca="1">_FV(STable[[#This Row],[Security Name]],"Price")</f>
        <v>32.225000000000001</v>
      </c>
      <c r="H2169" s="1" cm="1">
        <f t="array" aca="1" ref="H2169" ca="1">IFERROR(_FV(STable[[#This Row],[Security Name]],"Change (%)",TRUE),0)</f>
        <v>6.0731E-2</v>
      </c>
      <c r="I2169" s="17" cm="1">
        <f t="array" aca="1" ref="I2169" ca="1">IFERROR(_FV(STable[[#This Row],[Security Name]],"P/E",TRUE),0)</f>
        <v>10.5968</v>
      </c>
      <c r="J2169" s="17" cm="1">
        <f t="array" aca="1" ref="J2169" ca="1">IFERROR(_FV(STable[[#This Row],[Security Name]],"Beta"),0)</f>
        <v>1.7343999999999999</v>
      </c>
    </row>
    <row r="2170" spans="1:10" x14ac:dyDescent="0.3">
      <c r="A2170" t="s">
        <v>730</v>
      </c>
      <c r="B2170" t="e" vm="2169">
        <v>#VALUE!</v>
      </c>
      <c r="C2170" t="s">
        <v>3611</v>
      </c>
      <c r="D2170" t="s">
        <v>4101</v>
      </c>
      <c r="E2170">
        <v>5331</v>
      </c>
      <c r="F2170" cm="1">
        <f t="array" aca="1" ref="F2170" ca="1">IFERROR(_FV(STable[[#This Row],[Security Name]],"Market cap",TRUE),_FV(STable[[#This Row],[Security Name]],"Volume average",TRUE)*STable[[#This Row],[Price]])</f>
        <v>11898476433</v>
      </c>
      <c r="G2170" s="4" cm="1">
        <f t="array" aca="1" ref="G2170" ca="1">_FV(STable[[#This Row],[Security Name]],"Price")</f>
        <v>91.754999999999995</v>
      </c>
      <c r="H2170" s="1" cm="1">
        <f t="array" aca="1" ref="H2170" ca="1">IFERROR(_FV(STable[[#This Row],[Security Name]],"Change (%)",TRUE),0)</f>
        <v>-5.2580000000000005E-3</v>
      </c>
      <c r="I2170" s="17" cm="1">
        <f t="array" aca="1" ref="I2170" ca="1">IFERROR(_FV(STable[[#This Row],[Security Name]],"P/E",TRUE),0)</f>
        <v>20.9572</v>
      </c>
      <c r="J2170" s="17" cm="1">
        <f t="array" aca="1" ref="J2170" ca="1">IFERROR(_FV(STable[[#This Row],[Security Name]],"Beta"),0)</f>
        <v>0.2848</v>
      </c>
    </row>
    <row r="2171" spans="1:10" x14ac:dyDescent="0.3">
      <c r="A2171" t="s">
        <v>35</v>
      </c>
      <c r="B2171" t="e" vm="2170">
        <v>#VALUE!</v>
      </c>
      <c r="C2171" t="s">
        <v>3611</v>
      </c>
      <c r="D2171" t="s">
        <v>4101</v>
      </c>
      <c r="E2171">
        <v>5331</v>
      </c>
      <c r="F2171" cm="1">
        <f t="array" aca="1" ref="F2171" ca="1">IFERROR(_FV(STable[[#This Row],[Security Name]],"Market cap",TRUE),_FV(STable[[#This Row],[Security Name]],"Volume average",TRUE)*STable[[#This Row],[Price]])</f>
        <v>442300247180</v>
      </c>
      <c r="G2171" s="4" cm="1">
        <f t="array" aca="1" ref="G2171" ca="1">_FV(STable[[#This Row],[Security Name]],"Price")</f>
        <v>996.952</v>
      </c>
      <c r="H2171" s="1" cm="1">
        <f t="array" aca="1" ref="H2171" ca="1">IFERROR(_FV(STable[[#This Row],[Security Name]],"Change (%)",TRUE),0)</f>
        <v>9.868E-3</v>
      </c>
      <c r="I2171" s="17" cm="1">
        <f t="array" aca="1" ref="I2171" ca="1">IFERROR(_FV(STable[[#This Row],[Security Name]],"P/E",TRUE),0)</f>
        <v>51.848399999999998</v>
      </c>
      <c r="J2171" s="17" cm="1">
        <f t="array" aca="1" ref="J2171" ca="1">IFERROR(_FV(STable[[#This Row],[Security Name]],"Beta"),0)</f>
        <v>0.93140000000000001</v>
      </c>
    </row>
    <row r="2172" spans="1:10" x14ac:dyDescent="0.3">
      <c r="A2172" t="s">
        <v>397</v>
      </c>
      <c r="B2172" t="e" vm="2171">
        <v>#VALUE!</v>
      </c>
      <c r="C2172" t="s">
        <v>3611</v>
      </c>
      <c r="D2172" t="s">
        <v>4101</v>
      </c>
      <c r="E2172">
        <v>5331</v>
      </c>
      <c r="F2172" cm="1">
        <f t="array" aca="1" ref="F2172" ca="1">IFERROR(_FV(STable[[#This Row],[Security Name]],"Market cap",TRUE),_FV(STable[[#This Row],[Security Name]],"Volume average",TRUE)*STable[[#This Row],[Price]])</f>
        <v>27934605023</v>
      </c>
      <c r="G2172" s="4" cm="1">
        <f t="array" aca="1" ref="G2172" ca="1">_FV(STable[[#This Row],[Security Name]],"Price")</f>
        <v>126.845</v>
      </c>
      <c r="H2172" s="1" cm="1">
        <f t="array" aca="1" ref="H2172" ca="1">IFERROR(_FV(STable[[#This Row],[Security Name]],"Change (%)",TRUE),0)</f>
        <v>2.7334999999999998E-2</v>
      </c>
      <c r="I2172" s="17" cm="1">
        <f t="array" aca="1" ref="I2172" ca="1">IFERROR(_FV(STable[[#This Row],[Security Name]],"P/E",TRUE),0)</f>
        <v>21.901199999999999</v>
      </c>
      <c r="J2172" s="17" cm="1">
        <f t="array" aca="1" ref="J2172" ca="1">IFERROR(_FV(STable[[#This Row],[Security Name]],"Beta"),0)</f>
        <v>0.33360000000000001</v>
      </c>
    </row>
    <row r="2173" spans="1:10" x14ac:dyDescent="0.3">
      <c r="A2173" t="s">
        <v>501</v>
      </c>
      <c r="B2173" t="e" vm="2172">
        <v>#VALUE!</v>
      </c>
      <c r="C2173" t="s">
        <v>3611</v>
      </c>
      <c r="D2173" t="s">
        <v>4101</v>
      </c>
      <c r="E2173">
        <v>5331</v>
      </c>
      <c r="F2173" cm="1">
        <f t="array" aca="1" ref="F2173" ca="1">IFERROR(_FV(STable[[#This Row],[Security Name]],"Market cap",TRUE),_FV(STable[[#This Row],[Security Name]],"Volume average",TRUE)*STable[[#This Row],[Price]])</f>
        <v>20826797992</v>
      </c>
      <c r="G2173" s="4" cm="1">
        <f t="array" aca="1" ref="G2173" ca="1">_FV(STable[[#This Row],[Security Name]],"Price")</f>
        <v>105.56</v>
      </c>
      <c r="H2173" s="1" cm="1">
        <f t="array" aca="1" ref="H2173" ca="1">IFERROR(_FV(STable[[#This Row],[Security Name]],"Change (%)",TRUE),0)</f>
        <v>5.6339E-2</v>
      </c>
      <c r="I2173" s="17" cm="1">
        <f t="array" aca="1" ref="I2173" ca="1">IFERROR(_FV(STable[[#This Row],[Security Name]],"P/E",TRUE),0)</f>
        <v>20.436</v>
      </c>
      <c r="J2173" s="17" cm="1">
        <f t="array" aca="1" ref="J2173" ca="1">IFERROR(_FV(STable[[#This Row],[Security Name]],"Beta"),0)</f>
        <v>0.67130000000000001</v>
      </c>
    </row>
    <row r="2174" spans="1:10" x14ac:dyDescent="0.3">
      <c r="A2174" t="s">
        <v>677</v>
      </c>
      <c r="B2174" t="e" vm="2173">
        <v>#VALUE!</v>
      </c>
      <c r="C2174" t="s">
        <v>3611</v>
      </c>
      <c r="D2174" t="s">
        <v>4101</v>
      </c>
      <c r="E2174">
        <v>5331</v>
      </c>
      <c r="F2174" cm="1">
        <f t="array" aca="1" ref="F2174" ca="1">IFERROR(_FV(STable[[#This Row],[Security Name]],"Market cap",TRUE),_FV(STable[[#This Row],[Security Name]],"Volume average",TRUE)*STable[[#This Row],[Price]])</f>
        <v>5011515648</v>
      </c>
      <c r="G2174" s="4" cm="1">
        <f t="array" aca="1" ref="G2174" ca="1">_FV(STable[[#This Row],[Security Name]],"Price")</f>
        <v>162.20660000000001</v>
      </c>
      <c r="H2174" s="1" cm="1">
        <f t="array" aca="1" ref="H2174" ca="1">IFERROR(_FV(STable[[#This Row],[Security Name]],"Change (%)",TRUE),0)</f>
        <v>3.5339000000000002E-2</v>
      </c>
      <c r="I2174" s="17" cm="1">
        <f t="array" aca="1" ref="I2174" ca="1">IFERROR(_FV(STable[[#This Row],[Security Name]],"P/E",TRUE),0)</f>
        <v>33.116900000000001</v>
      </c>
      <c r="J2174" s="17" cm="1">
        <f t="array" aca="1" ref="J2174" ca="1">IFERROR(_FV(STable[[#This Row],[Security Name]],"Beta"),0)</f>
        <v>0.79490000000000005</v>
      </c>
    </row>
    <row r="2175" spans="1:10" x14ac:dyDescent="0.3">
      <c r="A2175" t="s">
        <v>339</v>
      </c>
      <c r="B2175" t="e" vm="2174">
        <v>#VALUE!</v>
      </c>
      <c r="C2175" t="s">
        <v>3611</v>
      </c>
      <c r="D2175" t="s">
        <v>4101</v>
      </c>
      <c r="E2175">
        <v>5331</v>
      </c>
      <c r="F2175" cm="1">
        <f t="array" aca="1" ref="F2175" ca="1">IFERROR(_FV(STable[[#This Row],[Security Name]],"Market cap",TRUE),_FV(STable[[#This Row],[Security Name]],"Volume average",TRUE)*STable[[#This Row],[Price]])</f>
        <v>57571532428</v>
      </c>
      <c r="G2175" s="4" cm="1">
        <f t="array" aca="1" ref="G2175" ca="1">_FV(STable[[#This Row],[Security Name]],"Price")</f>
        <v>127.13</v>
      </c>
      <c r="H2175" s="1" cm="1">
        <f t="array" aca="1" ref="H2175" ca="1">IFERROR(_FV(STable[[#This Row],[Security Name]],"Change (%)",TRUE),0)</f>
        <v>2.5987E-2</v>
      </c>
      <c r="I2175" s="17" cm="1">
        <f t="array" aca="1" ref="I2175" ca="1">IFERROR(_FV(STable[[#This Row],[Security Name]],"P/E",TRUE),0)</f>
        <v>15.6295</v>
      </c>
      <c r="J2175" s="17" cm="1">
        <f t="array" aca="1" ref="J2175" ca="1">IFERROR(_FV(STable[[#This Row],[Security Name]],"Beta"),0)</f>
        <v>1.0028999999999999</v>
      </c>
    </row>
    <row r="2176" spans="1:10" x14ac:dyDescent="0.3">
      <c r="A2176" t="s">
        <v>886</v>
      </c>
      <c r="B2176" t="e" vm="2175">
        <v>#VALUE!</v>
      </c>
      <c r="C2176" t="s">
        <v>3611</v>
      </c>
      <c r="D2176" t="s">
        <v>4101</v>
      </c>
      <c r="E2176">
        <v>5331</v>
      </c>
      <c r="F2176" cm="1">
        <f t="array" aca="1" ref="F2176" ca="1">IFERROR(_FV(STable[[#This Row],[Security Name]],"Market cap",TRUE),_FV(STable[[#This Row],[Security Name]],"Volume average",TRUE)*STable[[#This Row],[Price]])</f>
        <v>1014248982440</v>
      </c>
      <c r="G2176" s="4" cm="1">
        <f t="array" aca="1" ref="G2176" ca="1">_FV(STable[[#This Row],[Security Name]],"Price")</f>
        <v>127.22</v>
      </c>
      <c r="H2176" s="1" cm="1">
        <f t="array" aca="1" ref="H2176" ca="1">IFERROR(_FV(STable[[#This Row],[Security Name]],"Change (%)",TRUE),0)</f>
        <v>1.9228000000000002E-2</v>
      </c>
      <c r="I2176" s="17" cm="1">
        <f t="array" aca="1" ref="I2176" ca="1">IFERROR(_FV(STable[[#This Row],[Security Name]],"P/E",TRUE),0)</f>
        <v>46.605899999999998</v>
      </c>
      <c r="J2176" s="17" cm="1">
        <f t="array" aca="1" ref="J2176" ca="1">IFERROR(_FV(STable[[#This Row],[Security Name]],"Beta"),0)</f>
        <v>0.63249999999999995</v>
      </c>
    </row>
    <row r="2177" spans="1:10" x14ac:dyDescent="0.3">
      <c r="A2177" t="s">
        <v>238</v>
      </c>
      <c r="B2177" t="e" vm="2176">
        <v>#VALUE!</v>
      </c>
      <c r="C2177" t="s">
        <v>3611</v>
      </c>
      <c r="D2177" t="s">
        <v>3627</v>
      </c>
      <c r="E2177">
        <v>7389</v>
      </c>
      <c r="F2177" cm="1">
        <f t="array" aca="1" ref="F2177" ca="1">IFERROR(_FV(STable[[#This Row],[Security Name]],"Market cap",TRUE),_FV(STable[[#This Row],[Security Name]],"Volume average",TRUE)*STable[[#This Row],[Price]])</f>
        <v>18943644062</v>
      </c>
      <c r="G2177" s="4" cm="1">
        <f t="array" aca="1" ref="G2177" ca="1">_FV(STable[[#This Row],[Security Name]],"Price")</f>
        <v>162.26</v>
      </c>
      <c r="H2177" s="1" cm="1">
        <f t="array" aca="1" ref="H2177" ca="1">IFERROR(_FV(STable[[#This Row],[Security Name]],"Change (%)",TRUE),0)</f>
        <v>-9.8510000000000004E-4</v>
      </c>
      <c r="I2177" s="17" cm="1">
        <f t="array" aca="1" ref="I2177" ca="1">IFERROR(_FV(STable[[#This Row],[Security Name]],"P/E",TRUE),0)</f>
        <v>17.9604</v>
      </c>
      <c r="J2177" s="17" cm="1">
        <f t="array" aca="1" ref="J2177" ca="1">IFERROR(_FV(STable[[#This Row],[Security Name]],"Beta"),0)</f>
        <v>0.97529999999999994</v>
      </c>
    </row>
    <row r="2178" spans="1:10" x14ac:dyDescent="0.3">
      <c r="A2178" t="s">
        <v>863</v>
      </c>
      <c r="B2178" t="e" vm="2177">
        <v>#VALUE!</v>
      </c>
      <c r="C2178" t="s">
        <v>3611</v>
      </c>
      <c r="D2178" t="s">
        <v>3627</v>
      </c>
      <c r="E2178">
        <v>7389</v>
      </c>
      <c r="F2178" cm="1">
        <f t="array" aca="1" ref="F2178" ca="1">IFERROR(_FV(STable[[#This Row],[Security Name]],"Market cap",TRUE),_FV(STable[[#This Row],[Security Name]],"Volume average",TRUE)*STable[[#This Row],[Price]])</f>
        <v>1823434368</v>
      </c>
      <c r="G2178" s="4" cm="1">
        <f t="array" aca="1" ref="G2178" ca="1">_FV(STable[[#This Row],[Security Name]],"Price")</f>
        <v>29.89</v>
      </c>
      <c r="H2178" s="1" cm="1">
        <f t="array" aca="1" ref="H2178" ca="1">IFERROR(_FV(STable[[#This Row],[Security Name]],"Change (%)",TRUE),0)</f>
        <v>9.7970000000000002E-3</v>
      </c>
      <c r="I2178" s="17" cm="1">
        <f t="array" aca="1" ref="I2178" ca="1">IFERROR(_FV(STable[[#This Row],[Security Name]],"P/E",TRUE),0)</f>
        <v>0</v>
      </c>
      <c r="J2178" s="17" cm="1">
        <f t="array" aca="1" ref="J2178" ca="1">IFERROR(_FV(STable[[#This Row],[Security Name]],"Beta"),0)</f>
        <v>0.52380000000000004</v>
      </c>
    </row>
    <row r="2179" spans="1:10" x14ac:dyDescent="0.3">
      <c r="A2179" t="s">
        <v>1439</v>
      </c>
      <c r="B2179" t="e" vm="2178">
        <v>#VALUE!</v>
      </c>
      <c r="C2179" t="s">
        <v>3611</v>
      </c>
      <c r="D2179" t="s">
        <v>3627</v>
      </c>
      <c r="E2179">
        <v>7389</v>
      </c>
      <c r="F2179" cm="1">
        <f t="array" aca="1" ref="F2179" ca="1">IFERROR(_FV(STable[[#This Row],[Security Name]],"Market cap",TRUE),_FV(STable[[#This Row],[Security Name]],"Volume average",TRUE)*STable[[#This Row],[Price]])</f>
        <v>4958927127</v>
      </c>
      <c r="G2179" s="4" cm="1">
        <f t="array" aca="1" ref="G2179" ca="1">_FV(STable[[#This Row],[Security Name]],"Price")</f>
        <v>31.71</v>
      </c>
      <c r="H2179" s="1" cm="1">
        <f t="array" aca="1" ref="H2179" ca="1">IFERROR(_FV(STable[[#This Row],[Security Name]],"Change (%)",TRUE),0)</f>
        <v>7.306E-3</v>
      </c>
      <c r="I2179" s="17" cm="1">
        <f t="array" aca="1" ref="I2179" ca="1">IFERROR(_FV(STable[[#This Row],[Security Name]],"P/E",TRUE),0)</f>
        <v>20.5349</v>
      </c>
      <c r="J2179" s="17" cm="1">
        <f t="array" aca="1" ref="J2179" ca="1">IFERROR(_FV(STable[[#This Row],[Security Name]],"Beta"),0)</f>
        <v>0.88170000000000004</v>
      </c>
    </row>
    <row r="2180" spans="1:10" x14ac:dyDescent="0.3">
      <c r="A2180" t="s">
        <v>1362</v>
      </c>
      <c r="B2180" t="e" vm="2179">
        <v>#VALUE!</v>
      </c>
      <c r="C2180" t="s">
        <v>3611</v>
      </c>
      <c r="D2180" t="s">
        <v>3711</v>
      </c>
      <c r="E2180">
        <v>8742</v>
      </c>
      <c r="F2180" cm="1">
        <f t="array" aca="1" ref="F2180" ca="1">IFERROR(_FV(STable[[#This Row],[Security Name]],"Market cap",TRUE),_FV(STable[[#This Row],[Security Name]],"Volume average",TRUE)*STable[[#This Row],[Price]])</f>
        <v>6226895836</v>
      </c>
      <c r="G2180" s="4" cm="1">
        <f t="array" aca="1" ref="G2180" ca="1">_FV(STable[[#This Row],[Security Name]],"Price")</f>
        <v>36.68</v>
      </c>
      <c r="H2180" s="1" cm="1">
        <f t="array" aca="1" ref="H2180" ca="1">IFERROR(_FV(STable[[#This Row],[Security Name]],"Change (%)",TRUE),0)</f>
        <v>1.3650000000000001E-3</v>
      </c>
      <c r="I2180" s="17" cm="1">
        <f t="array" aca="1" ref="I2180" ca="1">IFERROR(_FV(STable[[#This Row],[Security Name]],"P/E",TRUE),0)</f>
        <v>11.723699999999999</v>
      </c>
      <c r="J2180" s="17" cm="1">
        <f t="array" aca="1" ref="J2180" ca="1">IFERROR(_FV(STable[[#This Row],[Security Name]],"Beta"),0)</f>
        <v>0.68300000000000005</v>
      </c>
    </row>
    <row r="2181" spans="1:10" x14ac:dyDescent="0.3">
      <c r="A2181" t="s">
        <v>676</v>
      </c>
      <c r="B2181" t="e" vm="2180">
        <v>#VALUE!</v>
      </c>
      <c r="C2181" t="s">
        <v>3611</v>
      </c>
      <c r="D2181" t="s">
        <v>3627</v>
      </c>
      <c r="E2181">
        <v>7389</v>
      </c>
      <c r="F2181" cm="1">
        <f t="array" aca="1" ref="F2181" ca="1">IFERROR(_FV(STable[[#This Row],[Security Name]],"Market cap",TRUE),_FV(STable[[#This Row],[Security Name]],"Volume average",TRUE)*STable[[#This Row],[Price]])</f>
        <v>3780762079</v>
      </c>
      <c r="G2181" s="4" cm="1">
        <f t="array" aca="1" ref="G2181" ca="1">_FV(STable[[#This Row],[Security Name]],"Price")</f>
        <v>69.31</v>
      </c>
      <c r="H2181" s="1" cm="1">
        <f t="array" aca="1" ref="H2181" ca="1">IFERROR(_FV(STable[[#This Row],[Security Name]],"Change (%)",TRUE),0)</f>
        <v>1.2999999999999999E-3</v>
      </c>
      <c r="I2181" s="17" cm="1">
        <f t="array" aca="1" ref="I2181" ca="1">IFERROR(_FV(STable[[#This Row],[Security Name]],"P/E",TRUE),0)</f>
        <v>10.5604</v>
      </c>
      <c r="J2181" s="17" cm="1">
        <f t="array" aca="1" ref="J2181" ca="1">IFERROR(_FV(STable[[#This Row],[Security Name]],"Beta"),0)</f>
        <v>0.64680000000000004</v>
      </c>
    </row>
    <row r="2182" spans="1:10" x14ac:dyDescent="0.3">
      <c r="A2182" t="s">
        <v>729</v>
      </c>
      <c r="B2182" t="e" vm="2181">
        <v>#VALUE!</v>
      </c>
      <c r="C2182" t="s">
        <v>3611</v>
      </c>
      <c r="D2182" t="s">
        <v>4198</v>
      </c>
      <c r="E2182">
        <v>5180</v>
      </c>
      <c r="F2182" cm="1">
        <f t="array" aca="1" ref="F2182" ca="1">IFERROR(_FV(STable[[#This Row],[Security Name]],"Market cap",TRUE),_FV(STable[[#This Row],[Security Name]],"Volume average",TRUE)*STable[[#This Row],[Price]])</f>
        <v>428451056</v>
      </c>
      <c r="G2182" s="4" cm="1">
        <f t="array" aca="1" ref="G2182" ca="1">_FV(STable[[#This Row],[Security Name]],"Price")</f>
        <v>20.05</v>
      </c>
      <c r="H2182" s="1" cm="1">
        <f t="array" aca="1" ref="H2182" ca="1">IFERROR(_FV(STable[[#This Row],[Security Name]],"Change (%)",TRUE),0)</f>
        <v>0</v>
      </c>
      <c r="I2182" s="17" cm="1">
        <f t="array" aca="1" ref="I2182" ca="1">IFERROR(_FV(STable[[#This Row],[Security Name]],"P/E",TRUE),0)</f>
        <v>0</v>
      </c>
      <c r="J2182" s="17" cm="1">
        <f t="array" aca="1" ref="J2182" ca="1">IFERROR(_FV(STable[[#This Row],[Security Name]],"Beta"),0)</f>
        <v>0.4899</v>
      </c>
    </row>
    <row r="2183" spans="1:10" x14ac:dyDescent="0.3">
      <c r="A2183" t="s">
        <v>356</v>
      </c>
      <c r="B2183" t="e" vm="2182">
        <v>#VALUE!</v>
      </c>
      <c r="C2183" t="s">
        <v>3611</v>
      </c>
      <c r="D2183" t="s">
        <v>4218</v>
      </c>
      <c r="E2183">
        <v>5141</v>
      </c>
      <c r="F2183" cm="1">
        <f t="array" aca="1" ref="F2183" ca="1">IFERROR(_FV(STable[[#This Row],[Security Name]],"Market cap",TRUE),_FV(STable[[#This Row],[Security Name]],"Volume average",TRUE)*STable[[#This Row],[Price]])</f>
        <v>55180208</v>
      </c>
      <c r="G2183" s="4" cm="1">
        <f t="array" aca="1" ref="G2183" ca="1">_FV(STable[[#This Row],[Security Name]],"Price")</f>
        <v>90.97</v>
      </c>
      <c r="H2183" s="1" cm="1">
        <f t="array" aca="1" ref="H2183" ca="1">IFERROR(_FV(STable[[#This Row],[Security Name]],"Change (%)",TRUE),0)</f>
        <v>-3.2969999999999999E-4</v>
      </c>
      <c r="I2183" s="17" cm="1">
        <f t="array" aca="1" ref="I2183" ca="1">IFERROR(_FV(STable[[#This Row],[Security Name]],"P/E",TRUE),0)</f>
        <v>83.711100000000002</v>
      </c>
      <c r="J2183" s="17" cm="1">
        <f t="array" aca="1" ref="J2183" ca="1">IFERROR(_FV(STable[[#This Row],[Security Name]],"Beta"),0)</f>
        <v>-0.1799</v>
      </c>
    </row>
    <row r="2184" spans="1:10" x14ac:dyDescent="0.3">
      <c r="A2184" t="s">
        <v>1389</v>
      </c>
      <c r="B2184" t="e" vm="2183">
        <v>#VALUE!</v>
      </c>
      <c r="C2184" t="s">
        <v>3611</v>
      </c>
      <c r="D2184" t="s">
        <v>4220</v>
      </c>
      <c r="E2184">
        <v>5961</v>
      </c>
      <c r="F2184" cm="1">
        <f t="array" aca="1" ref="F2184" ca="1">IFERROR(_FV(STable[[#This Row],[Security Name]],"Market cap",TRUE),_FV(STable[[#This Row],[Security Name]],"Volume average",TRUE)*STable[[#This Row],[Price]])</f>
        <v>1876277975</v>
      </c>
      <c r="G2184" s="4" cm="1">
        <f t="array" aca="1" ref="G2184" ca="1">_FV(STable[[#This Row],[Security Name]],"Price")</f>
        <v>51.239100000000001</v>
      </c>
      <c r="H2184" s="1" cm="1">
        <f t="array" aca="1" ref="H2184" ca="1">IFERROR(_FV(STable[[#This Row],[Security Name]],"Change (%)",TRUE),0)</f>
        <v>6.2611E-2</v>
      </c>
      <c r="I2184" s="17" cm="1">
        <f t="array" aca="1" ref="I2184" ca="1">IFERROR(_FV(STable[[#This Row],[Security Name]],"P/E",TRUE),0)</f>
        <v>14.1972</v>
      </c>
      <c r="J2184" s="17" cm="1">
        <f t="array" aca="1" ref="J2184" ca="1">IFERROR(_FV(STable[[#This Row],[Security Name]],"Beta"),0)</f>
        <v>2.0146999999999999</v>
      </c>
    </row>
    <row r="2185" spans="1:10" x14ac:dyDescent="0.3">
      <c r="A2185" t="s">
        <v>2762</v>
      </c>
      <c r="B2185" t="e" vm="2184">
        <v>#VALUE!</v>
      </c>
      <c r="C2185" t="s">
        <v>3611</v>
      </c>
      <c r="D2185" t="s">
        <v>3742</v>
      </c>
      <c r="E2185">
        <v>5099</v>
      </c>
      <c r="F2185" cm="1">
        <f t="array" aca="1" ref="F2185" ca="1">IFERROR(_FV(STable[[#This Row],[Security Name]],"Market cap",TRUE),_FV(STable[[#This Row],[Security Name]],"Volume average",TRUE)*STable[[#This Row],[Price]])</f>
        <v>2771717</v>
      </c>
      <c r="G2185" s="4" cm="1">
        <f t="array" aca="1" ref="G2185" ca="1">_FV(STable[[#This Row],[Security Name]],"Price")</f>
        <v>4.3998999999999997</v>
      </c>
      <c r="H2185" s="1" cm="1">
        <f t="array" aca="1" ref="H2185" ca="1">IFERROR(_FV(STable[[#This Row],[Security Name]],"Change (%)",TRUE),0)</f>
        <v>0.163995</v>
      </c>
      <c r="I2185" s="17" cm="1">
        <f t="array" aca="1" ref="I2185" ca="1">IFERROR(_FV(STable[[#This Row],[Security Name]],"P/E",TRUE),0)</f>
        <v>0</v>
      </c>
      <c r="J2185" s="17" cm="1">
        <f t="array" aca="1" ref="J2185" ca="1">IFERROR(_FV(STable[[#This Row],[Security Name]],"Beta"),0)</f>
        <v>1.5609</v>
      </c>
    </row>
    <row r="2186" spans="1:10" x14ac:dyDescent="0.3">
      <c r="A2186" t="s">
        <v>354</v>
      </c>
      <c r="B2186" t="e" vm="2185">
        <v>#VALUE!</v>
      </c>
      <c r="C2186" t="s">
        <v>3611</v>
      </c>
      <c r="D2186" t="s">
        <v>4114</v>
      </c>
      <c r="E2186">
        <v>5013</v>
      </c>
      <c r="F2186" cm="1">
        <f t="array" aca="1" ref="F2186" ca="1">IFERROR(_FV(STable[[#This Row],[Security Name]],"Market cap",TRUE),_FV(STable[[#This Row],[Security Name]],"Volume average",TRUE)*STable[[#This Row],[Price]])</f>
        <v>15770881256</v>
      </c>
      <c r="G2186" s="4" cm="1">
        <f t="array" aca="1" ref="G2186" ca="1">_FV(STable[[#This Row],[Security Name]],"Price")</f>
        <v>113.36</v>
      </c>
      <c r="H2186" s="1" cm="1">
        <f t="array" aca="1" ref="H2186" ca="1">IFERROR(_FV(STable[[#This Row],[Security Name]],"Change (%)",TRUE),0)</f>
        <v>1.9608E-2</v>
      </c>
      <c r="I2186" s="17" cm="1">
        <f t="array" aca="1" ref="I2186" ca="1">IFERROR(_FV(STable[[#This Row],[Security Name]],"P/E",TRUE),0)</f>
        <v>239.35810000000001</v>
      </c>
      <c r="J2186" s="17" cm="1">
        <f t="array" aca="1" ref="J2186" ca="1">IFERROR(_FV(STable[[#This Row],[Security Name]],"Beta"),0)</f>
        <v>0.75270000000000004</v>
      </c>
    </row>
    <row r="2187" spans="1:10" x14ac:dyDescent="0.3">
      <c r="A2187" t="s">
        <v>1133</v>
      </c>
      <c r="B2187" t="e" vm="2186">
        <v>#VALUE!</v>
      </c>
      <c r="C2187" t="s">
        <v>3611</v>
      </c>
      <c r="D2187" t="s">
        <v>4230</v>
      </c>
      <c r="E2187">
        <v>5010</v>
      </c>
      <c r="F2187" cm="1">
        <f t="array" aca="1" ref="F2187" ca="1">IFERROR(_FV(STable[[#This Row],[Security Name]],"Market cap",TRUE),_FV(STable[[#This Row],[Security Name]],"Volume average",TRUE)*STable[[#This Row],[Price]])</f>
        <v>7922251924</v>
      </c>
      <c r="G2187" s="4" cm="1">
        <f t="array" aca="1" ref="G2187" ca="1">_FV(STable[[#This Row],[Security Name]],"Price")</f>
        <v>31.042200000000001</v>
      </c>
      <c r="H2187" s="1" cm="1">
        <f t="array" aca="1" ref="H2187" ca="1">IFERROR(_FV(STable[[#This Row],[Security Name]],"Change (%)",TRUE),0)</f>
        <v>1.6444E-2</v>
      </c>
      <c r="I2187" s="17" cm="1">
        <f t="array" aca="1" ref="I2187" ca="1">IFERROR(_FV(STable[[#This Row],[Security Name]],"P/E",TRUE),0)</f>
        <v>13.0479</v>
      </c>
      <c r="J2187" s="17" cm="1">
        <f t="array" aca="1" ref="J2187" ca="1">IFERROR(_FV(STable[[#This Row],[Security Name]],"Beta"),0)</f>
        <v>0.86539999999999995</v>
      </c>
    </row>
    <row r="2188" spans="1:10" x14ac:dyDescent="0.3">
      <c r="A2188" t="s">
        <v>98</v>
      </c>
      <c r="B2188" t="e" vm="2187">
        <v>#VALUE!</v>
      </c>
      <c r="C2188" t="s">
        <v>3611</v>
      </c>
      <c r="D2188" t="s">
        <v>4221</v>
      </c>
      <c r="E2188">
        <v>5090</v>
      </c>
      <c r="F2188" cm="1">
        <f t="array" aca="1" ref="F2188" ca="1">IFERROR(_FV(STable[[#This Row],[Security Name]],"Market cap",TRUE),_FV(STable[[#This Row],[Security Name]],"Volume average",TRUE)*STable[[#This Row],[Price]])</f>
        <v>8388835073</v>
      </c>
      <c r="G2188" s="4" cm="1">
        <f t="array" aca="1" ref="G2188" ca="1">_FV(STable[[#This Row],[Security Name]],"Price")</f>
        <v>228.57499999999999</v>
      </c>
      <c r="H2188" s="1" cm="1">
        <f t="array" aca="1" ref="H2188" ca="1">IFERROR(_FV(STable[[#This Row],[Security Name]],"Change (%)",TRUE),0)</f>
        <v>1.3006999999999999E-2</v>
      </c>
      <c r="I2188" s="17" cm="1">
        <f t="array" aca="1" ref="I2188" ca="1">IFERROR(_FV(STable[[#This Row],[Security Name]],"P/E",TRUE),0)</f>
        <v>21.103200000000001</v>
      </c>
      <c r="J2188" s="17" cm="1">
        <f t="array" aca="1" ref="J2188" ca="1">IFERROR(_FV(STable[[#This Row],[Security Name]],"Beta"),0)</f>
        <v>1.218</v>
      </c>
    </row>
    <row r="2189" spans="1:10" x14ac:dyDescent="0.3">
      <c r="A2189" t="s">
        <v>1469</v>
      </c>
      <c r="B2189" t="e" vm="2188">
        <v>#VALUE!</v>
      </c>
      <c r="C2189" t="s">
        <v>3611</v>
      </c>
      <c r="D2189" t="s">
        <v>4161</v>
      </c>
      <c r="E2189">
        <v>5130</v>
      </c>
      <c r="F2189" cm="1">
        <f t="array" aca="1" ref="F2189" ca="1">IFERROR(_FV(STable[[#This Row],[Security Name]],"Market cap",TRUE),_FV(STable[[#This Row],[Security Name]],"Volume average",TRUE)*STable[[#This Row],[Price]])</f>
        <v>331304859</v>
      </c>
      <c r="G2189" s="4" cm="1">
        <f t="array" aca="1" ref="G2189" ca="1">_FV(STable[[#This Row],[Security Name]],"Price")</f>
        <v>34.76</v>
      </c>
      <c r="H2189" s="1" cm="1">
        <f t="array" aca="1" ref="H2189" ca="1">IFERROR(_FV(STable[[#This Row],[Security Name]],"Change (%)",TRUE),0)</f>
        <v>1.5186999999999999E-2</v>
      </c>
      <c r="I2189" s="17" cm="1">
        <f t="array" aca="1" ref="I2189" ca="1">IFERROR(_FV(STable[[#This Row],[Security Name]],"P/E",TRUE),0)</f>
        <v>14.1768</v>
      </c>
      <c r="J2189" s="17" cm="1">
        <f t="array" aca="1" ref="J2189" ca="1">IFERROR(_FV(STable[[#This Row],[Security Name]],"Beta"),0)</f>
        <v>0.93289999999999995</v>
      </c>
    </row>
    <row r="2190" spans="1:10" x14ac:dyDescent="0.3">
      <c r="A2190" t="s">
        <v>1666</v>
      </c>
      <c r="B2190" t="e" vm="2189">
        <v>#VALUE!</v>
      </c>
      <c r="C2190" t="s">
        <v>3611</v>
      </c>
      <c r="D2190" t="s">
        <v>3711</v>
      </c>
      <c r="E2190">
        <v>8742</v>
      </c>
      <c r="F2190" cm="1">
        <f t="array" aca="1" ref="F2190" ca="1">IFERROR(_FV(STable[[#This Row],[Security Name]],"Market cap",TRUE),_FV(STable[[#This Row],[Security Name]],"Volume average",TRUE)*STable[[#This Row],[Price]])</f>
        <v>540821496</v>
      </c>
      <c r="G2190" s="4" cm="1">
        <f t="array" aca="1" ref="G2190" ca="1">_FV(STable[[#This Row],[Security Name]],"Price")</f>
        <v>16.87</v>
      </c>
      <c r="H2190" s="1" cm="1">
        <f t="array" aca="1" ref="H2190" ca="1">IFERROR(_FV(STable[[#This Row],[Security Name]],"Change (%)",TRUE),0)</f>
        <v>1.7491E-2</v>
      </c>
      <c r="I2190" s="17" cm="1">
        <f t="array" aca="1" ref="I2190" ca="1">IFERROR(_FV(STable[[#This Row],[Security Name]],"P/E",TRUE),0)</f>
        <v>12.312099999999999</v>
      </c>
      <c r="J2190" s="17" cm="1">
        <f t="array" aca="1" ref="J2190" ca="1">IFERROR(_FV(STable[[#This Row],[Security Name]],"Beta"),0)</f>
        <v>0.96120000000000005</v>
      </c>
    </row>
    <row r="2191" spans="1:10" x14ac:dyDescent="0.3">
      <c r="A2191" t="s">
        <v>1864</v>
      </c>
      <c r="B2191" t="e" vm="2190">
        <v>#VALUE!</v>
      </c>
      <c r="C2191" t="s">
        <v>3611</v>
      </c>
      <c r="D2191" t="s">
        <v>3627</v>
      </c>
      <c r="E2191">
        <v>7389</v>
      </c>
      <c r="F2191" cm="1">
        <f t="array" aca="1" ref="F2191" ca="1">IFERROR(_FV(STable[[#This Row],[Security Name]],"Market cap",TRUE),_FV(STable[[#This Row],[Security Name]],"Volume average",TRUE)*STable[[#This Row],[Price]])</f>
        <v>877703821</v>
      </c>
      <c r="G2191" s="4" cm="1">
        <f t="array" aca="1" ref="G2191" ca="1">_FV(STable[[#This Row],[Security Name]],"Price")</f>
        <v>5.0422000000000002</v>
      </c>
      <c r="H2191" s="1" cm="1">
        <f t="array" aca="1" ref="H2191" ca="1">IFERROR(_FV(STable[[#This Row],[Security Name]],"Change (%)",TRUE),0)</f>
        <v>3.7490000000000002E-2</v>
      </c>
      <c r="I2191" s="17" cm="1">
        <f t="array" aca="1" ref="I2191" ca="1">IFERROR(_FV(STable[[#This Row],[Security Name]],"P/E",TRUE),0)</f>
        <v>0</v>
      </c>
      <c r="J2191" s="17" cm="1">
        <f t="array" aca="1" ref="J2191" ca="1">IFERROR(_FV(STable[[#This Row],[Security Name]],"Beta"),0)</f>
        <v>1.7422</v>
      </c>
    </row>
    <row r="2192" spans="1:10" x14ac:dyDescent="0.3">
      <c r="A2192" t="s">
        <v>997</v>
      </c>
      <c r="B2192" t="e" vm="2191">
        <v>#VALUE!</v>
      </c>
      <c r="C2192" t="s">
        <v>3611</v>
      </c>
      <c r="D2192" t="s">
        <v>3743</v>
      </c>
      <c r="E2192">
        <v>5500</v>
      </c>
      <c r="F2192" cm="1">
        <f t="array" aca="1" ref="F2192" ca="1">IFERROR(_FV(STable[[#This Row],[Security Name]],"Market cap",TRUE),_FV(STable[[#This Row],[Security Name]],"Volume average",TRUE)*STable[[#This Row],[Price]])</f>
        <v>32044453926</v>
      </c>
      <c r="G2192" s="4" cm="1">
        <f t="array" aca="1" ref="G2192" ca="1">_FV(STable[[#This Row],[Security Name]],"Price")</f>
        <v>33.265000000000001</v>
      </c>
      <c r="H2192" s="1" cm="1">
        <f t="array" aca="1" ref="H2192" ca="1">IFERROR(_FV(STable[[#This Row],[Security Name]],"Change (%)",TRUE),0)</f>
        <v>-1.5029999999999999E-4</v>
      </c>
      <c r="I2192" s="17" cm="1">
        <f t="array" aca="1" ref="I2192" ca="1">IFERROR(_FV(STable[[#This Row],[Security Name]],"P/E",TRUE),0)</f>
        <v>20.870200000000001</v>
      </c>
      <c r="J2192" s="17" cm="1">
        <f t="array" aca="1" ref="J2192" ca="1">IFERROR(_FV(STable[[#This Row],[Security Name]],"Beta"),0)</f>
        <v>1.0604</v>
      </c>
    </row>
    <row r="2193" spans="1:10" x14ac:dyDescent="0.3">
      <c r="A2193" t="s">
        <v>2296</v>
      </c>
      <c r="B2193" t="e" vm="2192">
        <v>#VALUE!</v>
      </c>
      <c r="C2193" t="s">
        <v>3611</v>
      </c>
      <c r="D2193" t="s">
        <v>3772</v>
      </c>
      <c r="E2193">
        <v>7500</v>
      </c>
      <c r="F2193" cm="1">
        <f t="array" aca="1" ref="F2193" ca="1">IFERROR(_FV(STable[[#This Row],[Security Name]],"Market cap",TRUE),_FV(STable[[#This Row],[Security Name]],"Volume average",TRUE)*STable[[#This Row],[Price]])</f>
        <v>2150238665</v>
      </c>
      <c r="G2193" s="4" cm="1">
        <f t="array" aca="1" ref="G2193" ca="1">_FV(STable[[#This Row],[Security Name]],"Price")</f>
        <v>13.074999999999999</v>
      </c>
      <c r="H2193" s="1" cm="1">
        <f t="array" aca="1" ref="H2193" ca="1">IFERROR(_FV(STable[[#This Row],[Security Name]],"Change (%)",TRUE),0)</f>
        <v>2.9527999999999999E-2</v>
      </c>
      <c r="I2193" s="17" cm="1">
        <f t="array" aca="1" ref="I2193" ca="1">IFERROR(_FV(STable[[#This Row],[Security Name]],"P/E",TRUE),0)</f>
        <v>0</v>
      </c>
      <c r="J2193" s="17" cm="1">
        <f t="array" aca="1" ref="J2193" ca="1">IFERROR(_FV(STable[[#This Row],[Security Name]],"Beta"),0)</f>
        <v>0.94810000000000005</v>
      </c>
    </row>
    <row r="2194" spans="1:10" x14ac:dyDescent="0.3">
      <c r="A2194" t="s">
        <v>1831</v>
      </c>
      <c r="B2194" t="e" vm="2193">
        <v>#VALUE!</v>
      </c>
      <c r="C2194" t="s">
        <v>3611</v>
      </c>
      <c r="D2194" t="s">
        <v>3627</v>
      </c>
      <c r="E2194">
        <v>7389</v>
      </c>
      <c r="F2194" cm="1">
        <f t="array" aca="1" ref="F2194" ca="1">IFERROR(_FV(STable[[#This Row],[Security Name]],"Market cap",TRUE),_FV(STable[[#This Row],[Security Name]],"Volume average",TRUE)*STable[[#This Row],[Price]])</f>
        <v>1059124002</v>
      </c>
      <c r="G2194" s="4" cm="1">
        <f t="array" aca="1" ref="G2194" ca="1">_FV(STable[[#This Row],[Security Name]],"Price")</f>
        <v>34.15</v>
      </c>
      <c r="H2194" s="1" cm="1">
        <f t="array" aca="1" ref="H2194" ca="1">IFERROR(_FV(STable[[#This Row],[Security Name]],"Change (%)",TRUE),0)</f>
        <v>1.8794999999999999E-2</v>
      </c>
      <c r="I2194" s="17" cm="1">
        <f t="array" aca="1" ref="I2194" ca="1">IFERROR(_FV(STable[[#This Row],[Security Name]],"P/E",TRUE),0)</f>
        <v>37.204500000000003</v>
      </c>
      <c r="J2194" s="17" cm="1">
        <f t="array" aca="1" ref="J2194" ca="1">IFERROR(_FV(STable[[#This Row],[Security Name]],"Beta"),0)</f>
        <v>1.0627</v>
      </c>
    </row>
    <row r="2195" spans="1:10" x14ac:dyDescent="0.3">
      <c r="A2195" t="s">
        <v>783</v>
      </c>
      <c r="B2195" t="e" vm="2194">
        <v>#VALUE!</v>
      </c>
      <c r="C2195" t="s">
        <v>3611</v>
      </c>
      <c r="D2195" t="s">
        <v>3627</v>
      </c>
      <c r="E2195">
        <v>7389</v>
      </c>
      <c r="F2195" cm="1">
        <f t="array" aca="1" ref="F2195" ca="1">IFERROR(_FV(STable[[#This Row],[Security Name]],"Market cap",TRUE),_FV(STable[[#This Row],[Security Name]],"Volume average",TRUE)*STable[[#This Row],[Price]])</f>
        <v>28579860000</v>
      </c>
      <c r="G2195" s="4" cm="1">
        <f t="array" aca="1" ref="G2195" ca="1">_FV(STable[[#This Row],[Security Name]],"Price")</f>
        <v>104.05</v>
      </c>
      <c r="H2195" s="1" cm="1">
        <f t="array" aca="1" ref="H2195" ca="1">IFERROR(_FV(STable[[#This Row],[Security Name]],"Change (%)",TRUE),0)</f>
        <v>7.358E-3</v>
      </c>
      <c r="I2195" s="17" cm="1">
        <f t="array" aca="1" ref="I2195" ca="1">IFERROR(_FV(STable[[#This Row],[Security Name]],"P/E",TRUE),0)</f>
        <v>50.932499999999997</v>
      </c>
      <c r="J2195" s="17" cm="1">
        <f t="array" aca="1" ref="J2195" ca="1">IFERROR(_FV(STable[[#This Row],[Security Name]],"Beta"),0)</f>
        <v>0.1071</v>
      </c>
    </row>
    <row r="2196" spans="1:10" x14ac:dyDescent="0.3">
      <c r="A2196" t="s">
        <v>318</v>
      </c>
      <c r="B2196" t="e" vm="2195">
        <v>#VALUE!</v>
      </c>
      <c r="C2196" t="s">
        <v>3611</v>
      </c>
      <c r="D2196" t="s">
        <v>3805</v>
      </c>
      <c r="E2196">
        <v>7200</v>
      </c>
      <c r="F2196" cm="1">
        <f t="array" aca="1" ref="F2196" ca="1">IFERROR(_FV(STable[[#This Row],[Security Name]],"Market cap",TRUE),_FV(STable[[#This Row],[Security Name]],"Volume average",TRUE)*STable[[#This Row],[Price]])</f>
        <v>4757536361</v>
      </c>
      <c r="G2196" s="4" cm="1">
        <f t="array" aca="1" ref="G2196" ca="1">_FV(STable[[#This Row],[Security Name]],"Price")</f>
        <v>263.09500000000003</v>
      </c>
      <c r="H2196" s="1" cm="1">
        <f t="array" aca="1" ref="H2196" ca="1">IFERROR(_FV(STable[[#This Row],[Security Name]],"Change (%)",TRUE),0)</f>
        <v>3.643E-3</v>
      </c>
      <c r="I2196" s="17" cm="1">
        <f t="array" aca="1" ref="I2196" ca="1">IFERROR(_FV(STable[[#This Row],[Security Name]],"P/E",TRUE),0)</f>
        <v>34.8005</v>
      </c>
      <c r="J2196" s="17" cm="1">
        <f t="array" aca="1" ref="J2196" ca="1">IFERROR(_FV(STable[[#This Row],[Security Name]],"Beta"),0)</f>
        <v>0.67020000000000002</v>
      </c>
    </row>
    <row r="2197" spans="1:10" x14ac:dyDescent="0.3">
      <c r="A2197" t="s">
        <v>740</v>
      </c>
      <c r="B2197" t="e" vm="2196">
        <v>#VALUE!</v>
      </c>
      <c r="C2197" t="s">
        <v>3611</v>
      </c>
      <c r="D2197" t="s">
        <v>3622</v>
      </c>
      <c r="E2197">
        <v>8711</v>
      </c>
      <c r="F2197" cm="1">
        <f t="array" aca="1" ref="F2197" ca="1">IFERROR(_FV(STable[[#This Row],[Security Name]],"Market cap",TRUE),_FV(STable[[#This Row],[Security Name]],"Volume average",TRUE)*STable[[#This Row],[Price]])</f>
        <v>6358193035</v>
      </c>
      <c r="G2197" s="4" cm="1">
        <f t="array" aca="1" ref="G2197" ca="1">_FV(STable[[#This Row],[Security Name]],"Price")</f>
        <v>226.63</v>
      </c>
      <c r="H2197" s="1" cm="1">
        <f t="array" aca="1" ref="H2197" ca="1">IFERROR(_FV(STable[[#This Row],[Security Name]],"Change (%)",TRUE),0)</f>
        <v>4.6113000000000001E-2</v>
      </c>
      <c r="I2197" s="17" cm="1">
        <f t="array" aca="1" ref="I2197" ca="1">IFERROR(_FV(STable[[#This Row],[Security Name]],"P/E",TRUE),0)</f>
        <v>91.442099999999996</v>
      </c>
      <c r="J2197" s="17" cm="1">
        <f t="array" aca="1" ref="J2197" ca="1">IFERROR(_FV(STable[[#This Row],[Security Name]],"Beta"),0)</f>
        <v>1.4544999999999999</v>
      </c>
    </row>
    <row r="2198" spans="1:10" x14ac:dyDescent="0.3">
      <c r="A2198" t="s">
        <v>2196</v>
      </c>
      <c r="B2198" t="e" vm="2197">
        <v>#VALUE!</v>
      </c>
      <c r="C2198" t="s">
        <v>3611</v>
      </c>
      <c r="D2198" t="s">
        <v>4046</v>
      </c>
      <c r="E2198">
        <v>5190</v>
      </c>
      <c r="F2198" cm="1">
        <f t="array" aca="1" ref="F2198" ca="1">IFERROR(_FV(STable[[#This Row],[Security Name]],"Market cap",TRUE),_FV(STable[[#This Row],[Security Name]],"Volume average",TRUE)*STable[[#This Row],[Price]])</f>
        <v>1303655132</v>
      </c>
      <c r="G2198" s="4" cm="1">
        <f t="array" aca="1" ref="G2198" ca="1">_FV(STable[[#This Row],[Security Name]],"Price")</f>
        <v>9.8800000000000008</v>
      </c>
      <c r="H2198" s="1" cm="1">
        <f t="array" aca="1" ref="H2198" ca="1">IFERROR(_FV(STable[[#This Row],[Security Name]],"Change (%)",TRUE),0)</f>
        <v>4.2194000000000002E-2</v>
      </c>
      <c r="I2198" s="17" cm="1">
        <f t="array" aca="1" ref="I2198" ca="1">IFERROR(_FV(STable[[#This Row],[Security Name]],"P/E",TRUE),0)</f>
        <v>0</v>
      </c>
      <c r="J2198" s="17" cm="1">
        <f t="array" aca="1" ref="J2198" ca="1">IFERROR(_FV(STable[[#This Row],[Security Name]],"Beta"),0)</f>
        <v>1.091</v>
      </c>
    </row>
    <row r="2199" spans="1:10" x14ac:dyDescent="0.3">
      <c r="A2199" t="s">
        <v>1922</v>
      </c>
      <c r="B2199" t="e" vm="2198">
        <v>#VALUE!</v>
      </c>
      <c r="C2199" t="s">
        <v>3611</v>
      </c>
      <c r="D2199" t="s">
        <v>4159</v>
      </c>
      <c r="E2199">
        <v>8200</v>
      </c>
      <c r="F2199" cm="1">
        <f t="array" aca="1" ref="F2199" ca="1">IFERROR(_FV(STable[[#This Row],[Security Name]],"Market cap",TRUE),_FV(STable[[#This Row],[Security Name]],"Volume average",TRUE)*STable[[#This Row],[Price]])</f>
        <v>1108903564</v>
      </c>
      <c r="G2199" s="4" cm="1">
        <f t="array" aca="1" ref="G2199" ca="1">_FV(STable[[#This Row],[Security Name]],"Price")</f>
        <v>60.23</v>
      </c>
      <c r="H2199" s="1" cm="1">
        <f t="array" aca="1" ref="H2199" ca="1">IFERROR(_FV(STable[[#This Row],[Security Name]],"Change (%)",TRUE),0)</f>
        <v>1.1589E-2</v>
      </c>
      <c r="I2199" s="17" cm="1">
        <f t="array" aca="1" ref="I2199" ca="1">IFERROR(_FV(STable[[#This Row],[Security Name]],"P/E",TRUE),0)</f>
        <v>47.608899999999998</v>
      </c>
      <c r="J2199" s="17" cm="1">
        <f t="array" aca="1" ref="J2199" ca="1">IFERROR(_FV(STable[[#This Row],[Security Name]],"Beta"),0)</f>
        <v>1.5316000000000001</v>
      </c>
    </row>
    <row r="2200" spans="1:10" x14ac:dyDescent="0.3">
      <c r="A2200" t="s">
        <v>531</v>
      </c>
      <c r="B2200" t="e" vm="2199">
        <v>#VALUE!</v>
      </c>
      <c r="C2200" t="s">
        <v>3611</v>
      </c>
      <c r="D2200" t="s">
        <v>4251</v>
      </c>
      <c r="E2200">
        <v>8351</v>
      </c>
      <c r="F2200" cm="1">
        <f t="array" aca="1" ref="F2200" ca="1">IFERROR(_FV(STable[[#This Row],[Security Name]],"Market cap",TRUE),_FV(STable[[#This Row],[Security Name]],"Volume average",TRUE)*STable[[#This Row],[Price]])</f>
        <v>4684934968</v>
      </c>
      <c r="G2200" s="4" cm="1">
        <f t="array" aca="1" ref="G2200" ca="1">_FV(STable[[#This Row],[Security Name]],"Price")</f>
        <v>85.004999999999995</v>
      </c>
      <c r="H2200" s="1" cm="1">
        <f t="array" aca="1" ref="H2200" ca="1">IFERROR(_FV(STable[[#This Row],[Security Name]],"Change (%)",TRUE),0)</f>
        <v>3.3639999999999998E-3</v>
      </c>
      <c r="I2200" s="17" cm="1">
        <f t="array" aca="1" ref="I2200" ca="1">IFERROR(_FV(STable[[#This Row],[Security Name]],"P/E",TRUE),0)</f>
        <v>25.310400000000001</v>
      </c>
      <c r="J2200" s="17" cm="1">
        <f t="array" aca="1" ref="J2200" ca="1">IFERROR(_FV(STable[[#This Row],[Security Name]],"Beta"),0)</f>
        <v>1.3517999999999999</v>
      </c>
    </row>
    <row r="2201" spans="1:10" x14ac:dyDescent="0.3">
      <c r="A2201" t="s">
        <v>2580</v>
      </c>
      <c r="B2201" t="e" vm="2200">
        <v>#VALUE!</v>
      </c>
      <c r="C2201" t="s">
        <v>3611</v>
      </c>
      <c r="D2201" t="s">
        <v>4159</v>
      </c>
      <c r="E2201">
        <v>8200</v>
      </c>
      <c r="F2201" cm="1">
        <f t="array" aca="1" ref="F2201" ca="1">IFERROR(_FV(STable[[#This Row],[Security Name]],"Market cap",TRUE),_FV(STable[[#This Row],[Security Name]],"Volume average",TRUE)*STable[[#This Row],[Price]])</f>
        <v>146486750</v>
      </c>
      <c r="G2201" s="4" cm="1">
        <f t="array" aca="1" ref="G2201" ca="1">_FV(STable[[#This Row],[Security Name]],"Price")</f>
        <v>25</v>
      </c>
      <c r="H2201" s="1" cm="1">
        <f t="array" aca="1" ref="H2201" ca="1">IFERROR(_FV(STable[[#This Row],[Security Name]],"Change (%)",TRUE),0)</f>
        <v>0</v>
      </c>
      <c r="I2201" s="17" cm="1">
        <f t="array" aca="1" ref="I2201" ca="1">IFERROR(_FV(STable[[#This Row],[Security Name]],"P/E",TRUE),0)</f>
        <v>0</v>
      </c>
      <c r="J2201" s="17" cm="1">
        <f t="array" aca="1" ref="J2201" ca="1">IFERROR(_FV(STable[[#This Row],[Security Name]],"Beta"),0)</f>
        <v>0.54959999999999998</v>
      </c>
    </row>
    <row r="2202" spans="1:10" x14ac:dyDescent="0.3">
      <c r="A2202" t="s">
        <v>712</v>
      </c>
      <c r="B2202" t="e" vm="2201">
        <v>#VALUE!</v>
      </c>
      <c r="C2202" t="s">
        <v>3611</v>
      </c>
      <c r="D2202" t="s">
        <v>4159</v>
      </c>
      <c r="E2202">
        <v>8200</v>
      </c>
      <c r="F2202" cm="1">
        <f t="array" aca="1" ref="F2202" ca="1">IFERROR(_FV(STable[[#This Row],[Security Name]],"Market cap",TRUE),_FV(STable[[#This Row],[Security Name]],"Volume average",TRUE)*STable[[#This Row],[Price]])</f>
        <v>10200460159</v>
      </c>
      <c r="G2202" s="4" cm="1">
        <f t="array" aca="1" ref="G2202" ca="1">_FV(STable[[#This Row],[Security Name]],"Price")</f>
        <v>59.505000000000003</v>
      </c>
      <c r="H2202" s="1" cm="1">
        <f t="array" aca="1" ref="H2202" ca="1">IFERROR(_FV(STable[[#This Row],[Security Name]],"Change (%)",TRUE),0)</f>
        <v>2.0144000000000002E-2</v>
      </c>
      <c r="I2202" s="17" cm="1">
        <f t="array" aca="1" ref="I2202" ca="1">IFERROR(_FV(STable[[#This Row],[Security Name]],"P/E",TRUE),0)</f>
        <v>25.367699999999999</v>
      </c>
      <c r="J2202" s="17" cm="1">
        <f t="array" aca="1" ref="J2202" ca="1">IFERROR(_FV(STable[[#This Row],[Security Name]],"Beta"),0)</f>
        <v>0.29260000000000003</v>
      </c>
    </row>
    <row r="2203" spans="1:10" x14ac:dyDescent="0.3">
      <c r="A2203" t="s">
        <v>2370</v>
      </c>
      <c r="B2203" t="e" vm="2202">
        <v>#VALUE!</v>
      </c>
      <c r="C2203" t="s">
        <v>3611</v>
      </c>
      <c r="D2203" t="s">
        <v>4159</v>
      </c>
      <c r="E2203">
        <v>8200</v>
      </c>
      <c r="F2203" cm="1">
        <f t="array" aca="1" ref="F2203" ca="1">IFERROR(_FV(STable[[#This Row],[Security Name]],"Market cap",TRUE),_FV(STable[[#This Row],[Security Name]],"Volume average",TRUE)*STable[[#This Row],[Price]])</f>
        <v>24069639</v>
      </c>
      <c r="G2203" s="4" cm="1">
        <f t="array" aca="1" ref="G2203" ca="1">_FV(STable[[#This Row],[Security Name]],"Price")</f>
        <v>10.65</v>
      </c>
      <c r="H2203" s="1" cm="1">
        <f t="array" aca="1" ref="H2203" ca="1">IFERROR(_FV(STable[[#This Row],[Security Name]],"Change (%)",TRUE),0)</f>
        <v>4.9260999999999999E-2</v>
      </c>
      <c r="I2203" s="17" cm="1">
        <f t="array" aca="1" ref="I2203" ca="1">IFERROR(_FV(STable[[#This Row],[Security Name]],"P/E",TRUE),0)</f>
        <v>18.496600000000001</v>
      </c>
      <c r="J2203" s="17" cm="1">
        <f t="array" aca="1" ref="J2203" ca="1">IFERROR(_FV(STable[[#This Row],[Security Name]],"Beta"),0)</f>
        <v>1.5E-3</v>
      </c>
    </row>
    <row r="2204" spans="1:10" x14ac:dyDescent="0.3">
      <c r="A2204" t="s">
        <v>38</v>
      </c>
      <c r="B2204" t="e" vm="2203">
        <v>#VALUE!</v>
      </c>
      <c r="C2204" t="s">
        <v>3611</v>
      </c>
      <c r="D2204" t="s">
        <v>4159</v>
      </c>
      <c r="E2204">
        <v>8200</v>
      </c>
      <c r="F2204" cm="1">
        <f t="array" aca="1" ref="F2204" ca="1">IFERROR(_FV(STable[[#This Row],[Security Name]],"Market cap",TRUE),_FV(STable[[#This Row],[Security Name]],"Volume average",TRUE)*STable[[#This Row],[Price]])</f>
        <v>5035002767</v>
      </c>
      <c r="G2204" s="4" cm="1">
        <f t="array" aca="1" ref="G2204" ca="1">_FV(STable[[#This Row],[Security Name]],"Price")</f>
        <v>1154.33</v>
      </c>
      <c r="H2204" s="1" cm="1">
        <f t="array" aca="1" ref="H2204" ca="1">IFERROR(_FV(STable[[#This Row],[Security Name]],"Change (%)",TRUE),0)</f>
        <v>2.8146000000000001E-2</v>
      </c>
      <c r="I2204" s="17" cm="1">
        <f t="array" aca="1" ref="I2204" ca="1">IFERROR(_FV(STable[[#This Row],[Security Name]],"P/E",TRUE),0)</f>
        <v>17.382899999999999</v>
      </c>
      <c r="J2204" s="17" cm="1">
        <f t="array" aca="1" ref="J2204" ca="1">IFERROR(_FV(STable[[#This Row],[Security Name]],"Beta"),0)</f>
        <v>0.75290000000000001</v>
      </c>
    </row>
    <row r="2205" spans="1:10" x14ac:dyDescent="0.3">
      <c r="A2205" t="s">
        <v>2696</v>
      </c>
      <c r="B2205" t="e" vm="2204">
        <v>#VALUE!</v>
      </c>
      <c r="C2205" t="s">
        <v>3611</v>
      </c>
      <c r="D2205" t="s">
        <v>4159</v>
      </c>
      <c r="E2205">
        <v>8200</v>
      </c>
      <c r="F2205" cm="1">
        <f t="array" aca="1" ref="F2205" ca="1">IFERROR(_FV(STable[[#This Row],[Security Name]],"Market cap",TRUE),_FV(STable[[#This Row],[Security Name]],"Volume average",TRUE)*STable[[#This Row],[Price]])</f>
        <v>4820877</v>
      </c>
      <c r="G2205" s="4" cm="1">
        <f t="array" aca="1" ref="G2205" ca="1">_FV(STable[[#This Row],[Security Name]],"Price")</f>
        <v>0.48070000000000002</v>
      </c>
      <c r="H2205" s="1" cm="1">
        <f t="array" aca="1" ref="H2205" ca="1">IFERROR(_FV(STable[[#This Row],[Security Name]],"Change (%)",TRUE),0)</f>
        <v>0.14180500000000001</v>
      </c>
      <c r="I2205" s="17" cm="1">
        <f t="array" aca="1" ref="I2205" ca="1">IFERROR(_FV(STable[[#This Row],[Security Name]],"P/E",TRUE),0)</f>
        <v>0</v>
      </c>
      <c r="J2205" s="17" cm="1">
        <f t="array" aca="1" ref="J2205" ca="1">IFERROR(_FV(STable[[#This Row],[Security Name]],"Beta"),0)</f>
        <v>1.7954000000000001</v>
      </c>
    </row>
    <row r="2206" spans="1:10" x14ac:dyDescent="0.3">
      <c r="A2206" t="s">
        <v>1986</v>
      </c>
      <c r="B2206" t="e" vm="2205">
        <v>#VALUE!</v>
      </c>
      <c r="C2206" t="s">
        <v>3611</v>
      </c>
      <c r="D2206" t="s">
        <v>4159</v>
      </c>
      <c r="E2206">
        <v>8200</v>
      </c>
      <c r="F2206" cm="1">
        <f t="array" aca="1" ref="F2206" ca="1">IFERROR(_FV(STable[[#This Row],[Security Name]],"Market cap",TRUE),_FV(STable[[#This Row],[Security Name]],"Volume average",TRUE)*STable[[#This Row],[Price]])</f>
        <v>4720112990</v>
      </c>
      <c r="G2206" s="4" cm="1">
        <f t="array" aca="1" ref="G2206" ca="1">_FV(STable[[#This Row],[Security Name]],"Price")</f>
        <v>33.700000000000003</v>
      </c>
      <c r="H2206" s="1" cm="1">
        <f t="array" aca="1" ref="H2206" ca="1">IFERROR(_FV(STable[[#This Row],[Security Name]],"Change (%)",TRUE),0)</f>
        <v>1.5671999999999998E-2</v>
      </c>
      <c r="I2206" s="17" cm="1">
        <f t="array" aca="1" ref="I2206" ca="1">IFERROR(_FV(STable[[#This Row],[Security Name]],"P/E",TRUE),0)</f>
        <v>17.5915</v>
      </c>
      <c r="J2206" s="17" cm="1">
        <f t="array" aca="1" ref="J2206" ca="1">IFERROR(_FV(STable[[#This Row],[Security Name]],"Beta"),0)</f>
        <v>0.51019999999999999</v>
      </c>
    </row>
    <row r="2207" spans="1:10" x14ac:dyDescent="0.3">
      <c r="A2207" t="s">
        <v>2241</v>
      </c>
      <c r="B2207" t="e" vm="2206">
        <v>#VALUE!</v>
      </c>
      <c r="C2207" t="s">
        <v>3611</v>
      </c>
      <c r="D2207" t="s">
        <v>4159</v>
      </c>
      <c r="E2207">
        <v>8200</v>
      </c>
      <c r="F2207" cm="1">
        <f t="array" aca="1" ref="F2207" ca="1">IFERROR(_FV(STable[[#This Row],[Security Name]],"Market cap",TRUE),_FV(STable[[#This Row],[Security Name]],"Volume average",TRUE)*STable[[#This Row],[Price]])</f>
        <v>1346153752</v>
      </c>
      <c r="G2207" s="4" cm="1">
        <f t="array" aca="1" ref="G2207" ca="1">_FV(STable[[#This Row],[Security Name]],"Price")</f>
        <v>42.47</v>
      </c>
      <c r="H2207" s="1" cm="1">
        <f t="array" aca="1" ref="H2207" ca="1">IFERROR(_FV(STable[[#This Row],[Security Name]],"Change (%)",TRUE),0)</f>
        <v>2.7831999999999999E-2</v>
      </c>
      <c r="I2207" s="17" cm="1">
        <f t="array" aca="1" ref="I2207" ca="1">IFERROR(_FV(STable[[#This Row],[Security Name]],"P/E",TRUE),0)</f>
        <v>66.536100000000005</v>
      </c>
      <c r="J2207" s="17" cm="1">
        <f t="array" aca="1" ref="J2207" ca="1">IFERROR(_FV(STable[[#This Row],[Security Name]],"Beta"),0)</f>
        <v>0.80900000000000005</v>
      </c>
    </row>
    <row r="2208" spans="1:10" x14ac:dyDescent="0.3">
      <c r="A2208" t="s">
        <v>379</v>
      </c>
      <c r="B2208" t="e" vm="2207">
        <v>#VALUE!</v>
      </c>
      <c r="C2208" t="s">
        <v>3611</v>
      </c>
      <c r="D2208" t="s">
        <v>4159</v>
      </c>
      <c r="E2208">
        <v>8200</v>
      </c>
      <c r="F2208" cm="1">
        <f t="array" aca="1" ref="F2208" ca="1">IFERROR(_FV(STable[[#This Row],[Security Name]],"Market cap",TRUE),_FV(STable[[#This Row],[Security Name]],"Volume average",TRUE)*STable[[#This Row],[Price]])</f>
        <v>4741146411</v>
      </c>
      <c r="G2208" s="4" cm="1">
        <f t="array" aca="1" ref="G2208" ca="1">_FV(STable[[#This Row],[Security Name]],"Price")</f>
        <v>174.67</v>
      </c>
      <c r="H2208" s="1" cm="1">
        <f t="array" aca="1" ref="H2208" ca="1">IFERROR(_FV(STable[[#This Row],[Security Name]],"Change (%)",TRUE),0)</f>
        <v>1.5996E-2</v>
      </c>
      <c r="I2208" s="17" cm="1">
        <f t="array" aca="1" ref="I2208" ca="1">IFERROR(_FV(STable[[#This Row],[Security Name]],"P/E",TRUE),0)</f>
        <v>22.6312</v>
      </c>
      <c r="J2208" s="17" cm="1">
        <f t="array" aca="1" ref="J2208" ca="1">IFERROR(_FV(STable[[#This Row],[Security Name]],"Beta"),0)</f>
        <v>0.65439999999999998</v>
      </c>
    </row>
    <row r="2209" spans="1:10" x14ac:dyDescent="0.3">
      <c r="A2209" t="s">
        <v>838</v>
      </c>
      <c r="B2209" t="e" vm="2208">
        <v>#VALUE!</v>
      </c>
      <c r="C2209" t="s">
        <v>3611</v>
      </c>
      <c r="D2209" t="s">
        <v>4159</v>
      </c>
      <c r="E2209">
        <v>8200</v>
      </c>
      <c r="F2209" cm="1">
        <f t="array" aca="1" ref="F2209" ca="1">IFERROR(_FV(STable[[#This Row],[Security Name]],"Market cap",TRUE),_FV(STable[[#This Row],[Security Name]],"Volume average",TRUE)*STable[[#This Row],[Price]])</f>
        <v>4187771521</v>
      </c>
      <c r="G2209" s="4" cm="1">
        <f t="array" aca="1" ref="G2209" ca="1">_FV(STable[[#This Row],[Security Name]],"Price")</f>
        <v>98.35</v>
      </c>
      <c r="H2209" s="1" cm="1">
        <f t="array" aca="1" ref="H2209" ca="1">IFERROR(_FV(STable[[#This Row],[Security Name]],"Change (%)",TRUE),0)</f>
        <v>1.4754E-2</v>
      </c>
      <c r="I2209" s="17" cm="1">
        <f t="array" aca="1" ref="I2209" ca="1">IFERROR(_FV(STable[[#This Row],[Security Name]],"P/E",TRUE),0)</f>
        <v>14.989000000000001</v>
      </c>
      <c r="J2209" s="17" cm="1">
        <f t="array" aca="1" ref="J2209" ca="1">IFERROR(_FV(STable[[#This Row],[Security Name]],"Beta"),0)</f>
        <v>0.11799999999999999</v>
      </c>
    </row>
    <row r="2210" spans="1:10" x14ac:dyDescent="0.3">
      <c r="A2210" t="s">
        <v>1691</v>
      </c>
      <c r="B2210" t="e" vm="2209">
        <v>#VALUE!</v>
      </c>
      <c r="C2210" t="s">
        <v>3611</v>
      </c>
      <c r="D2210" t="s">
        <v>4159</v>
      </c>
      <c r="E2210">
        <v>8200</v>
      </c>
      <c r="F2210" cm="1">
        <f t="array" aca="1" ref="F2210" ca="1">IFERROR(_FV(STable[[#This Row],[Security Name]],"Market cap",TRUE),_FV(STable[[#This Row],[Security Name]],"Volume average",TRUE)*STable[[#This Row],[Price]])</f>
        <v>2284212366</v>
      </c>
      <c r="G2210" s="4" cm="1">
        <f t="array" aca="1" ref="G2210" ca="1">_FV(STable[[#This Row],[Security Name]],"Price")</f>
        <v>36.43</v>
      </c>
      <c r="H2210" s="1" cm="1">
        <f t="array" aca="1" ref="H2210" ca="1">IFERROR(_FV(STable[[#This Row],[Security Name]],"Change (%)",TRUE),0)</f>
        <v>2.7065000000000002E-2</v>
      </c>
      <c r="I2210" s="17" cm="1">
        <f t="array" aca="1" ref="I2210" ca="1">IFERROR(_FV(STable[[#This Row],[Security Name]],"P/E",TRUE),0)</f>
        <v>15.0768</v>
      </c>
      <c r="J2210" s="17" cm="1">
        <f t="array" aca="1" ref="J2210" ca="1">IFERROR(_FV(STable[[#This Row],[Security Name]],"Beta"),0)</f>
        <v>0.79490000000000005</v>
      </c>
    </row>
    <row r="2211" spans="1:10" x14ac:dyDescent="0.3">
      <c r="A2211" t="s">
        <v>2461</v>
      </c>
      <c r="B2211" t="e" vm="2210">
        <v>#VALUE!</v>
      </c>
      <c r="C2211" t="s">
        <v>3611</v>
      </c>
      <c r="D2211" t="s">
        <v>4159</v>
      </c>
      <c r="E2211">
        <v>8200</v>
      </c>
      <c r="F2211" cm="1">
        <f t="array" aca="1" ref="F2211" ca="1">IFERROR(_FV(STable[[#This Row],[Security Name]],"Market cap",TRUE),_FV(STable[[#This Row],[Security Name]],"Volume average",TRUE)*STable[[#This Row],[Price]])</f>
        <v>48213460</v>
      </c>
      <c r="G2211" s="4" cm="1">
        <f t="array" aca="1" ref="G2211" ca="1">_FV(STable[[#This Row],[Security Name]],"Price")</f>
        <v>3.5998999999999999</v>
      </c>
      <c r="H2211" s="1" cm="1">
        <f t="array" aca="1" ref="H2211" ca="1">IFERROR(_FV(STable[[#This Row],[Security Name]],"Change (%)",TRUE),0)</f>
        <v>5.5038999999999998E-2</v>
      </c>
      <c r="I2211" s="17" cm="1">
        <f t="array" aca="1" ref="I2211" ca="1">IFERROR(_FV(STable[[#This Row],[Security Name]],"P/E",TRUE),0)</f>
        <v>0.8982</v>
      </c>
      <c r="J2211" s="17" cm="1">
        <f t="array" aca="1" ref="J2211" ca="1">IFERROR(_FV(STable[[#This Row],[Security Name]],"Beta"),0)</f>
        <v>1.0995999999999999</v>
      </c>
    </row>
    <row r="2212" spans="1:10" x14ac:dyDescent="0.3">
      <c r="A2212" t="s">
        <v>474</v>
      </c>
      <c r="B2212" t="e" vm="2211">
        <v>#VALUE!</v>
      </c>
      <c r="C2212" t="s">
        <v>3611</v>
      </c>
      <c r="D2212" t="s">
        <v>4159</v>
      </c>
      <c r="E2212">
        <v>8200</v>
      </c>
      <c r="F2212" cm="1">
        <f t="array" aca="1" ref="F2212" ca="1">IFERROR(_FV(STable[[#This Row],[Security Name]],"Market cap",TRUE),_FV(STable[[#This Row],[Security Name]],"Volume average",TRUE)*STable[[#This Row],[Price]])</f>
        <v>1879019756</v>
      </c>
      <c r="G2212" s="4" cm="1">
        <f t="array" aca="1" ref="G2212" ca="1">_FV(STable[[#This Row],[Security Name]],"Price")</f>
        <v>83.094999999999999</v>
      </c>
      <c r="H2212" s="1" cm="1">
        <f t="array" aca="1" ref="H2212" ca="1">IFERROR(_FV(STable[[#This Row],[Security Name]],"Change (%)",TRUE),0)</f>
        <v>1.4591E-2</v>
      </c>
      <c r="I2212" s="17" cm="1">
        <f t="array" aca="1" ref="I2212" ca="1">IFERROR(_FV(STable[[#This Row],[Security Name]],"P/E",TRUE),0)</f>
        <v>15.332000000000001</v>
      </c>
      <c r="J2212" s="17" cm="1">
        <f t="array" aca="1" ref="J2212" ca="1">IFERROR(_FV(STable[[#This Row],[Security Name]],"Beta"),0)</f>
        <v>0.58550000000000002</v>
      </c>
    </row>
    <row r="2213" spans="1:10" x14ac:dyDescent="0.3">
      <c r="A2213" t="s">
        <v>2206</v>
      </c>
      <c r="B2213" t="e" vm="2212">
        <v>#VALUE!</v>
      </c>
      <c r="C2213" t="s">
        <v>3611</v>
      </c>
      <c r="D2213" t="s">
        <v>4159</v>
      </c>
      <c r="E2213">
        <v>8200</v>
      </c>
      <c r="F2213" cm="1">
        <f t="array" aca="1" ref="F2213" ca="1">IFERROR(_FV(STable[[#This Row],[Security Name]],"Market cap",TRUE),_FV(STable[[#This Row],[Security Name]],"Volume average",TRUE)*STable[[#This Row],[Price]])</f>
        <v>7698337689</v>
      </c>
      <c r="G2213" s="4" cm="1">
        <f t="array" aca="1" ref="G2213" ca="1">_FV(STable[[#This Row],[Security Name]],"Price")</f>
        <v>12.654999999999999</v>
      </c>
      <c r="H2213" s="1" cm="1">
        <f t="array" aca="1" ref="H2213" ca="1">IFERROR(_FV(STable[[#This Row],[Security Name]],"Change (%)",TRUE),0)</f>
        <v>1.5650000000000001E-2</v>
      </c>
      <c r="I2213" s="17" cm="1">
        <f t="array" aca="1" ref="I2213" ca="1">IFERROR(_FV(STable[[#This Row],[Security Name]],"P/E",TRUE),0)</f>
        <v>26.007000000000001</v>
      </c>
      <c r="J2213" s="17" cm="1">
        <f t="array" aca="1" ref="J2213" ca="1">IFERROR(_FV(STable[[#This Row],[Security Name]],"Beta"),0)</f>
        <v>0.16880000000000001</v>
      </c>
    </row>
    <row r="2214" spans="1:10" x14ac:dyDescent="0.3">
      <c r="A2214" t="s">
        <v>2359</v>
      </c>
      <c r="B2214" t="e" vm="2213">
        <v>#VALUE!</v>
      </c>
      <c r="C2214" t="s">
        <v>3611</v>
      </c>
      <c r="D2214" t="s">
        <v>4159</v>
      </c>
      <c r="E2214">
        <v>8200</v>
      </c>
      <c r="F2214" cm="1">
        <f t="array" aca="1" ref="F2214" ca="1">IFERROR(_FV(STable[[#This Row],[Security Name]],"Market cap",TRUE),_FV(STable[[#This Row],[Security Name]],"Volume average",TRUE)*STable[[#This Row],[Price]])</f>
        <v>742811695</v>
      </c>
      <c r="G2214" s="4" cm="1">
        <f t="array" aca="1" ref="G2214" ca="1">_FV(STable[[#This Row],[Security Name]],"Price")</f>
        <v>5.09</v>
      </c>
      <c r="H2214" s="1" cm="1">
        <f t="array" aca="1" ref="H2214" ca="1">IFERROR(_FV(STable[[#This Row],[Security Name]],"Change (%)",TRUE),0)</f>
        <v>-9.7280000000000005E-3</v>
      </c>
      <c r="I2214" s="17" cm="1">
        <f t="array" aca="1" ref="I2214" ca="1">IFERROR(_FV(STable[[#This Row],[Security Name]],"P/E",TRUE),0)</f>
        <v>207.7551</v>
      </c>
      <c r="J2214" s="17" cm="1">
        <f t="array" aca="1" ref="J2214" ca="1">IFERROR(_FV(STable[[#This Row],[Security Name]],"Beta"),0)</f>
        <v>1.6878</v>
      </c>
    </row>
    <row r="2215" spans="1:10" x14ac:dyDescent="0.3">
      <c r="A2215" t="s">
        <v>2052</v>
      </c>
      <c r="B2215" t="e" vm="2214">
        <v>#VALUE!</v>
      </c>
      <c r="C2215" t="s">
        <v>3611</v>
      </c>
      <c r="D2215" t="s">
        <v>4159</v>
      </c>
      <c r="E2215">
        <v>8200</v>
      </c>
      <c r="F2215" cm="1">
        <f t="array" aca="1" ref="F2215" ca="1">IFERROR(_FV(STable[[#This Row],[Security Name]],"Market cap",TRUE),_FV(STable[[#This Row],[Security Name]],"Volume average",TRUE)*STable[[#This Row],[Price]])</f>
        <v>2098482251</v>
      </c>
      <c r="G2215" s="4" cm="1">
        <f t="array" aca="1" ref="G2215" ca="1">_FV(STable[[#This Row],[Security Name]],"Price")</f>
        <v>38.14</v>
      </c>
      <c r="H2215" s="1" cm="1">
        <f t="array" aca="1" ref="H2215" ca="1">IFERROR(_FV(STable[[#This Row],[Security Name]],"Change (%)",TRUE),0)</f>
        <v>1.4902E-2</v>
      </c>
      <c r="I2215" s="17" cm="1">
        <f t="array" aca="1" ref="I2215" ca="1">IFERROR(_FV(STable[[#This Row],[Security Name]],"P/E",TRUE),0)</f>
        <v>39.588999999999999</v>
      </c>
      <c r="J2215" s="17" cm="1">
        <f t="array" aca="1" ref="J2215" ca="1">IFERROR(_FV(STable[[#This Row],[Security Name]],"Beta"),0)</f>
        <v>1.3277000000000001</v>
      </c>
    </row>
    <row r="2216" spans="1:10" x14ac:dyDescent="0.3">
      <c r="A2216" t="s">
        <v>2227</v>
      </c>
      <c r="B2216" t="e" vm="2215">
        <v>#VALUE!</v>
      </c>
      <c r="C2216" t="s">
        <v>3611</v>
      </c>
      <c r="D2216" t="s">
        <v>3651</v>
      </c>
      <c r="E2216">
        <v>7381</v>
      </c>
      <c r="F2216" cm="1">
        <f t="array" aca="1" ref="F2216" ca="1">IFERROR(_FV(STable[[#This Row],[Security Name]],"Market cap",TRUE),_FV(STable[[#This Row],[Security Name]],"Volume average",TRUE)*STable[[#This Row],[Price]])</f>
        <v>1642367498</v>
      </c>
      <c r="G2216" s="4" cm="1">
        <f t="array" aca="1" ref="G2216" ca="1">_FV(STable[[#This Row],[Security Name]],"Price")</f>
        <v>15.37</v>
      </c>
      <c r="H2216" s="1" cm="1">
        <f t="array" aca="1" ref="H2216" ca="1">IFERROR(_FV(STable[[#This Row],[Security Name]],"Change (%)",TRUE),0)</f>
        <v>3.7111999999999999E-2</v>
      </c>
      <c r="I2216" s="17" cm="1">
        <f t="array" aca="1" ref="I2216" ca="1">IFERROR(_FV(STable[[#This Row],[Security Name]],"P/E",TRUE),0)</f>
        <v>114.9589</v>
      </c>
      <c r="J2216" s="17" cm="1">
        <f t="array" aca="1" ref="J2216" ca="1">IFERROR(_FV(STable[[#This Row],[Security Name]],"Beta"),0)</f>
        <v>1.6924999999999999</v>
      </c>
    </row>
    <row r="2217" spans="1:10" x14ac:dyDescent="0.3">
      <c r="A2217" t="s">
        <v>363</v>
      </c>
      <c r="B2217" t="e" vm="2216">
        <v>#VALUE!</v>
      </c>
      <c r="C2217" t="s">
        <v>3611</v>
      </c>
      <c r="D2217" t="s">
        <v>4075</v>
      </c>
      <c r="E2217">
        <v>5065</v>
      </c>
      <c r="F2217" cm="1">
        <f t="array" aca="1" ref="F2217" ca="1">IFERROR(_FV(STable[[#This Row],[Security Name]],"Market cap",TRUE),_FV(STable[[#This Row],[Security Name]],"Volume average",TRUE)*STable[[#This Row],[Price]])</f>
        <v>72134953969</v>
      </c>
      <c r="G2217" s="4" cm="1">
        <f t="array" aca="1" ref="G2217" ca="1">_FV(STable[[#This Row],[Security Name]],"Price")</f>
        <v>245.83</v>
      </c>
      <c r="H2217" s="1" cm="1">
        <f t="array" aca="1" ref="H2217" ca="1">IFERROR(_FV(STable[[#This Row],[Security Name]],"Change (%)",TRUE),0)</f>
        <v>3.9538000000000004E-2</v>
      </c>
      <c r="I2217" s="17" cm="1">
        <f t="array" aca="1" ref="I2217" ca="1">IFERROR(_FV(STable[[#This Row],[Security Name]],"P/E",TRUE),0)</f>
        <v>35.430399999999999</v>
      </c>
      <c r="J2217" s="17" cm="1">
        <f t="array" aca="1" ref="J2217" ca="1">IFERROR(_FV(STable[[#This Row],[Security Name]],"Beta"),0)</f>
        <v>1.2877000000000001</v>
      </c>
    </row>
    <row r="2218" spans="1:10" x14ac:dyDescent="0.3">
      <c r="A2218" t="s">
        <v>1105</v>
      </c>
      <c r="B2218" t="e" vm="2217">
        <v>#VALUE!</v>
      </c>
      <c r="C2218" t="s">
        <v>3611</v>
      </c>
      <c r="D2218" t="s">
        <v>3612</v>
      </c>
      <c r="E2218">
        <v>7340</v>
      </c>
      <c r="F2218" cm="1">
        <f t="array" aca="1" ref="F2218" ca="1">IFERROR(_FV(STable[[#This Row],[Security Name]],"Market cap",TRUE),_FV(STable[[#This Row],[Security Name]],"Volume average",TRUE)*STable[[#This Row],[Price]])</f>
        <v>2352551101</v>
      </c>
      <c r="G2218" s="4" cm="1">
        <f t="array" aca="1" ref="G2218" ca="1">_FV(STable[[#This Row],[Security Name]],"Price")</f>
        <v>40.192</v>
      </c>
      <c r="H2218" s="1" cm="1">
        <f t="array" aca="1" ref="H2218" ca="1">IFERROR(_FV(STable[[#This Row],[Security Name]],"Change (%)",TRUE),0)</f>
        <v>1.7777000000000001E-2</v>
      </c>
      <c r="I2218" s="17" cm="1">
        <f t="array" aca="1" ref="I2218" ca="1">IFERROR(_FV(STable[[#This Row],[Security Name]],"P/E",TRUE),0)</f>
        <v>15.521100000000001</v>
      </c>
      <c r="J2218" s="17" cm="1">
        <f t="array" aca="1" ref="J2218" ca="1">IFERROR(_FV(STable[[#This Row],[Security Name]],"Beta"),0)</f>
        <v>0.72670000000000001</v>
      </c>
    </row>
    <row r="2219" spans="1:10" x14ac:dyDescent="0.3">
      <c r="A2219" t="s">
        <v>1076</v>
      </c>
      <c r="B2219" t="e" vm="2218">
        <v>#VALUE!</v>
      </c>
      <c r="C2219" t="s">
        <v>3611</v>
      </c>
      <c r="D2219" t="s">
        <v>3711</v>
      </c>
      <c r="E2219">
        <v>8742</v>
      </c>
      <c r="F2219" cm="1">
        <f t="array" aca="1" ref="F2219" ca="1">IFERROR(_FV(STable[[#This Row],[Security Name]],"Market cap",TRUE),_FV(STable[[#This Row],[Security Name]],"Volume average",TRUE)*STable[[#This Row],[Price]])</f>
        <v>772767349</v>
      </c>
      <c r="G2219" s="4" cm="1">
        <f t="array" aca="1" ref="G2219" ca="1">_FV(STable[[#This Row],[Security Name]],"Price")</f>
        <v>21.364999999999998</v>
      </c>
      <c r="H2219" s="1" cm="1">
        <f t="array" aca="1" ref="H2219" ca="1">IFERROR(_FV(STable[[#This Row],[Security Name]],"Change (%)",TRUE),0)</f>
        <v>2.3227999999999999E-2</v>
      </c>
      <c r="I2219" s="17" cm="1">
        <f t="array" aca="1" ref="I2219" ca="1">IFERROR(_FV(STable[[#This Row],[Security Name]],"P/E",TRUE),0)</f>
        <v>0</v>
      </c>
      <c r="J2219" s="17" cm="1">
        <f t="array" aca="1" ref="J2219" ca="1">IFERROR(_FV(STable[[#This Row],[Security Name]],"Beta"),0)</f>
        <v>1.8948</v>
      </c>
    </row>
    <row r="2220" spans="1:10" x14ac:dyDescent="0.3">
      <c r="A2220" t="s">
        <v>2499</v>
      </c>
      <c r="B2220" t="e" vm="2219">
        <v>#VALUE!</v>
      </c>
      <c r="C2220" t="s">
        <v>3611</v>
      </c>
      <c r="D2220" t="s">
        <v>3943</v>
      </c>
      <c r="E2220">
        <v>8900</v>
      </c>
      <c r="F2220" cm="1">
        <f t="array" aca="1" ref="F2220" ca="1">IFERROR(_FV(STable[[#This Row],[Security Name]],"Market cap",TRUE),_FV(STable[[#This Row],[Security Name]],"Volume average",TRUE)*STable[[#This Row],[Price]])</f>
        <v>1601986552</v>
      </c>
      <c r="G2220" s="4" cm="1">
        <f t="array" aca="1" ref="G2220" ca="1">_FV(STable[[#This Row],[Security Name]],"Price")</f>
        <v>19.37</v>
      </c>
      <c r="H2220" s="1" cm="1">
        <f t="array" aca="1" ref="H2220" ca="1">IFERROR(_FV(STable[[#This Row],[Security Name]],"Change (%)",TRUE),0)</f>
        <v>1.034E-3</v>
      </c>
      <c r="I2220" s="17" cm="1">
        <f t="array" aca="1" ref="I2220" ca="1">IFERROR(_FV(STable[[#This Row],[Security Name]],"P/E",TRUE),0)</f>
        <v>0</v>
      </c>
      <c r="J2220" s="17" cm="1">
        <f t="array" aca="1" ref="J2220" ca="1">IFERROR(_FV(STable[[#This Row],[Security Name]],"Beta"),0)</f>
        <v>1.6451</v>
      </c>
    </row>
    <row r="2221" spans="1:10" x14ac:dyDescent="0.3">
      <c r="A2221" t="s">
        <v>1114</v>
      </c>
      <c r="B2221" t="e" vm="2220">
        <v>#VALUE!</v>
      </c>
      <c r="C2221" t="s">
        <v>3611</v>
      </c>
      <c r="D2221" t="s">
        <v>3612</v>
      </c>
      <c r="E2221">
        <v>7340</v>
      </c>
      <c r="F2221" cm="1">
        <f t="array" aca="1" ref="F2221" ca="1">IFERROR(_FV(STable[[#This Row],[Security Name]],"Market cap",TRUE),_FV(STable[[#This Row],[Security Name]],"Volume average",TRUE)*STable[[#This Row],[Price]])</f>
        <v>26591322096</v>
      </c>
      <c r="G2221" s="4" cm="1">
        <f t="array" aca="1" ref="G2221" ca="1">_FV(STable[[#This Row],[Security Name]],"Price")</f>
        <v>55.17</v>
      </c>
      <c r="H2221" s="1" cm="1">
        <f t="array" aca="1" ref="H2221" ca="1">IFERROR(_FV(STable[[#This Row],[Security Name]],"Change (%)",TRUE),0)</f>
        <v>1.2479000000000001E-2</v>
      </c>
      <c r="I2221" s="17" cm="1">
        <f t="array" aca="1" ref="I2221" ca="1">IFERROR(_FV(STable[[#This Row],[Security Name]],"P/E",TRUE),0)</f>
        <v>50.712400000000002</v>
      </c>
      <c r="J2221" s="17" cm="1">
        <f t="array" aca="1" ref="J2221" ca="1">IFERROR(_FV(STable[[#This Row],[Security Name]],"Beta"),0)</f>
        <v>0.79879999999999995</v>
      </c>
    </row>
    <row r="2222" spans="1:10" x14ac:dyDescent="0.3">
      <c r="A2222" t="s">
        <v>2561</v>
      </c>
      <c r="B2222" t="e" vm="2221">
        <v>#VALUE!</v>
      </c>
      <c r="C2222" t="s">
        <v>3611</v>
      </c>
      <c r="D2222" t="s">
        <v>4017</v>
      </c>
      <c r="E2222">
        <v>7600</v>
      </c>
      <c r="F2222" cm="1">
        <f t="array" aca="1" ref="F2222" ca="1">IFERROR(_FV(STable[[#This Row],[Security Name]],"Market cap",TRUE),_FV(STable[[#This Row],[Security Name]],"Volume average",TRUE)*STable[[#This Row],[Price]])</f>
        <v>77919172</v>
      </c>
      <c r="G2222" s="4" cm="1">
        <f t="array" aca="1" ref="G2222" ca="1">_FV(STable[[#This Row],[Security Name]],"Price")</f>
        <v>17.045000000000002</v>
      </c>
      <c r="H2222" s="1" cm="1">
        <f t="array" aca="1" ref="H2222" ca="1">IFERROR(_FV(STable[[#This Row],[Security Name]],"Change (%)",TRUE),0)</f>
        <v>-1.1883999999999999E-2</v>
      </c>
      <c r="I2222" s="17" cm="1">
        <f t="array" aca="1" ref="I2222" ca="1">IFERROR(_FV(STable[[#This Row],[Security Name]],"P/E",TRUE),0)</f>
        <v>0</v>
      </c>
      <c r="J2222" s="17" cm="1">
        <f t="array" aca="1" ref="J2222" ca="1">IFERROR(_FV(STable[[#This Row],[Security Name]],"Beta"),0)</f>
        <v>1.0996999999999999</v>
      </c>
    </row>
    <row r="2223" spans="1:10" x14ac:dyDescent="0.3">
      <c r="A2223" t="s">
        <v>211</v>
      </c>
      <c r="B2223" t="e" vm="2222">
        <v>#VALUE!</v>
      </c>
      <c r="C2223" t="s">
        <v>3611</v>
      </c>
      <c r="D2223" t="s">
        <v>3622</v>
      </c>
      <c r="E2223">
        <v>8711</v>
      </c>
      <c r="F2223" cm="1">
        <f t="array" aca="1" ref="F2223" ca="1">IFERROR(_FV(STable[[#This Row],[Security Name]],"Market cap",TRUE),_FV(STable[[#This Row],[Security Name]],"Volume average",TRUE)*STable[[#This Row],[Price]])</f>
        <v>8199790944</v>
      </c>
      <c r="G2223" s="4" cm="1">
        <f t="array" aca="1" ref="G2223" ca="1">_FV(STable[[#This Row],[Security Name]],"Price")</f>
        <v>31.44</v>
      </c>
      <c r="H2223" s="1" cm="1">
        <f t="array" aca="1" ref="H2223" ca="1">IFERROR(_FV(STable[[#This Row],[Security Name]],"Change (%)",TRUE),0)</f>
        <v>-6.0070000000000002E-3</v>
      </c>
      <c r="I2223" s="17" cm="1">
        <f t="array" aca="1" ref="I2223" ca="1">IFERROR(_FV(STable[[#This Row],[Security Name]],"P/E",TRUE),0)</f>
        <v>23.5806</v>
      </c>
      <c r="J2223" s="17" cm="1">
        <f t="array" aca="1" ref="J2223" ca="1">IFERROR(_FV(STable[[#This Row],[Security Name]],"Beta"),0)</f>
        <v>1.0044999999999999</v>
      </c>
    </row>
    <row r="2224" spans="1:10" x14ac:dyDescent="0.3">
      <c r="A2224" t="s">
        <v>877</v>
      </c>
      <c r="B2224" t="e" vm="2223">
        <v>#VALUE!</v>
      </c>
      <c r="C2224" t="s">
        <v>3611</v>
      </c>
      <c r="D2224" t="s">
        <v>4261</v>
      </c>
      <c r="E2224">
        <v>7380</v>
      </c>
      <c r="F2224" cm="1">
        <f t="array" aca="1" ref="F2224" ca="1">IFERROR(_FV(STable[[#This Row],[Security Name]],"Market cap",TRUE),_FV(STable[[#This Row],[Security Name]],"Volume average",TRUE)*STable[[#This Row],[Price]])</f>
        <v>1339234802</v>
      </c>
      <c r="G2224" s="4" cm="1">
        <f t="array" aca="1" ref="G2224" ca="1">_FV(STable[[#This Row],[Security Name]],"Price")</f>
        <v>52.28</v>
      </c>
      <c r="H2224" s="1" cm="1">
        <f t="array" aca="1" ref="H2224" ca="1">IFERROR(_FV(STable[[#This Row],[Security Name]],"Change (%)",TRUE),0)</f>
        <v>3.0148000000000001E-2</v>
      </c>
      <c r="I2224" s="17" cm="1">
        <f t="array" aca="1" ref="I2224" ca="1">IFERROR(_FV(STable[[#This Row],[Security Name]],"P/E",TRUE),0)</f>
        <v>49.070799999999998</v>
      </c>
      <c r="J2224" s="17" cm="1">
        <f t="array" aca="1" ref="J2224" ca="1">IFERROR(_FV(STable[[#This Row],[Security Name]],"Beta"),0)</f>
        <v>0.85140000000000005</v>
      </c>
    </row>
    <row r="2225" spans="1:10" x14ac:dyDescent="0.3">
      <c r="A2225" t="s">
        <v>78</v>
      </c>
      <c r="B2225" t="e" vm="2224">
        <v>#VALUE!</v>
      </c>
      <c r="C2225" t="s">
        <v>3611</v>
      </c>
      <c r="D2225" t="s">
        <v>3779</v>
      </c>
      <c r="E2225">
        <v>7320</v>
      </c>
      <c r="F2225" cm="1">
        <f t="array" aca="1" ref="F2225" ca="1">IFERROR(_FV(STable[[#This Row],[Security Name]],"Market cap",TRUE),_FV(STable[[#This Row],[Security Name]],"Volume average",TRUE)*STable[[#This Row],[Price]])</f>
        <v>81185798751</v>
      </c>
      <c r="G2225" s="4" cm="1">
        <f t="array" aca="1" ref="G2225" ca="1">_FV(STable[[#This Row],[Security Name]],"Price")</f>
        <v>456.09</v>
      </c>
      <c r="H2225" s="1" cm="1">
        <f t="array" aca="1" ref="H2225" ca="1">IFERROR(_FV(STable[[#This Row],[Security Name]],"Change (%)",TRUE),0)</f>
        <v>1.7104999999999999E-2</v>
      </c>
      <c r="I2225" s="17" cm="1">
        <f t="array" aca="1" ref="I2225" ca="1">IFERROR(_FV(STable[[#This Row],[Security Name]],"P/E",TRUE),0)</f>
        <v>33.3675</v>
      </c>
      <c r="J2225" s="17" cm="1">
        <f t="array" aca="1" ref="J2225" ca="1">IFERROR(_FV(STable[[#This Row],[Security Name]],"Beta"),0)</f>
        <v>1.3902000000000001</v>
      </c>
    </row>
    <row r="2226" spans="1:10" x14ac:dyDescent="0.3">
      <c r="A2226" t="s">
        <v>57</v>
      </c>
      <c r="B2226" t="e" vm="2225">
        <v>#VALUE!</v>
      </c>
      <c r="C2226" t="s">
        <v>3611</v>
      </c>
      <c r="D2226" t="s">
        <v>3627</v>
      </c>
      <c r="E2226">
        <v>7389</v>
      </c>
      <c r="F2226" cm="1">
        <f t="array" aca="1" ref="F2226" ca="1">IFERROR(_FV(STable[[#This Row],[Security Name]],"Market cap",TRUE),_FV(STable[[#This Row],[Security Name]],"Volume average",TRUE)*STable[[#This Row],[Price]])</f>
        <v>41535204088</v>
      </c>
      <c r="G2226" s="4" cm="1">
        <f t="array" aca="1" ref="G2226" ca="1">_FV(STable[[#This Row],[Security Name]],"Price")</f>
        <v>568.04</v>
      </c>
      <c r="H2226" s="1" cm="1">
        <f t="array" aca="1" ref="H2226" ca="1">IFERROR(_FV(STable[[#This Row],[Security Name]],"Change (%)",TRUE),0)</f>
        <v>5.5589999999999997E-3</v>
      </c>
      <c r="I2226" s="17" cm="1">
        <f t="array" aca="1" ref="I2226" ca="1">IFERROR(_FV(STable[[#This Row],[Security Name]],"P/E",TRUE),0)</f>
        <v>36.2074</v>
      </c>
      <c r="J2226" s="17" cm="1">
        <f t="array" aca="1" ref="J2226" ca="1">IFERROR(_FV(STable[[#This Row],[Security Name]],"Beta"),0)</f>
        <v>1.2301</v>
      </c>
    </row>
    <row r="2227" spans="1:10" x14ac:dyDescent="0.3">
      <c r="A2227" t="s">
        <v>73</v>
      </c>
      <c r="B2227" t="e" vm="2226">
        <v>#VALUE!</v>
      </c>
      <c r="C2227" t="s">
        <v>3611</v>
      </c>
      <c r="D2227" t="s">
        <v>3779</v>
      </c>
      <c r="E2227">
        <v>7320</v>
      </c>
      <c r="F2227" cm="1">
        <f t="array" aca="1" ref="F2227" ca="1">IFERROR(_FV(STable[[#This Row],[Security Name]],"Market cap",TRUE),_FV(STable[[#This Row],[Security Name]],"Volume average",TRUE)*STable[[#This Row],[Price]])</f>
        <v>134238113427</v>
      </c>
      <c r="G2227" s="4" cm="1">
        <f t="array" aca="1" ref="G2227" ca="1">_FV(STable[[#This Row],[Security Name]],"Price")</f>
        <v>442.83</v>
      </c>
      <c r="H2227" s="1" cm="1">
        <f t="array" aca="1" ref="H2227" ca="1">IFERROR(_FV(STable[[#This Row],[Security Name]],"Change (%)",TRUE),0)</f>
        <v>1.3828E-2</v>
      </c>
      <c r="I2227" s="17" cm="1">
        <f t="array" aca="1" ref="I2227" ca="1">IFERROR(_FV(STable[[#This Row],[Security Name]],"P/E",TRUE),0)</f>
        <v>30.206099999999999</v>
      </c>
      <c r="J2227" s="17" cm="1">
        <f t="array" aca="1" ref="J2227" ca="1">IFERROR(_FV(STable[[#This Row],[Security Name]],"Beta"),0)</f>
        <v>1.1496999999999999</v>
      </c>
    </row>
    <row r="2228" spans="1:10" x14ac:dyDescent="0.3">
      <c r="A2228" t="s">
        <v>1038</v>
      </c>
      <c r="B2228" t="e" vm="2227">
        <v>#VALUE!</v>
      </c>
      <c r="C2228" t="s">
        <v>3611</v>
      </c>
      <c r="D2228" t="s">
        <v>4151</v>
      </c>
      <c r="E2228">
        <v>5150</v>
      </c>
      <c r="F2228" cm="1">
        <f t="array" aca="1" ref="F2228" ca="1">IFERROR(_FV(STable[[#This Row],[Security Name]],"Market cap",TRUE),_FV(STable[[#This Row],[Security Name]],"Volume average",TRUE)*STable[[#This Row],[Price]])</f>
        <v>2448443055</v>
      </c>
      <c r="G2228" s="4" cm="1">
        <f t="array" aca="1" ref="G2228" ca="1">_FV(STable[[#This Row],[Security Name]],"Price")</f>
        <v>71.900000000000006</v>
      </c>
      <c r="H2228" s="1" cm="1">
        <f t="array" aca="1" ref="H2228" ca="1">IFERROR(_FV(STable[[#This Row],[Security Name]],"Change (%)",TRUE),0)</f>
        <v>1.2533000000000001E-2</v>
      </c>
      <c r="I2228" s="17" cm="1">
        <f t="array" aca="1" ref="I2228" ca="1">IFERROR(_FV(STable[[#This Row],[Security Name]],"P/E",TRUE),0)</f>
        <v>25.857700000000001</v>
      </c>
      <c r="J2228" s="17" cm="1">
        <f t="array" aca="1" ref="J2228" ca="1">IFERROR(_FV(STable[[#This Row],[Security Name]],"Beta"),0)</f>
        <v>0.64080000000000004</v>
      </c>
    </row>
    <row r="2229" spans="1:10" x14ac:dyDescent="0.3">
      <c r="A2229" t="s">
        <v>1239</v>
      </c>
      <c r="B2229" t="e" vm="2228">
        <v>#VALUE!</v>
      </c>
      <c r="C2229" t="s">
        <v>3611</v>
      </c>
      <c r="D2229" t="s">
        <v>4218</v>
      </c>
      <c r="E2229">
        <v>5141</v>
      </c>
      <c r="F2229" cm="1">
        <f t="array" aca="1" ref="F2229" ca="1">IFERROR(_FV(STable[[#This Row],[Security Name]],"Market cap",TRUE),_FV(STable[[#This Row],[Security Name]],"Volume average",TRUE)*STable[[#This Row],[Price]])</f>
        <v>2653400384</v>
      </c>
      <c r="G2229" s="4" cm="1">
        <f t="array" aca="1" ref="G2229" ca="1">_FV(STable[[#This Row],[Security Name]],"Price")</f>
        <v>65.069999999999993</v>
      </c>
      <c r="H2229" s="1" cm="1">
        <f t="array" aca="1" ref="H2229" ca="1">IFERROR(_FV(STable[[#This Row],[Security Name]],"Change (%)",TRUE),0)</f>
        <v>3.3184999999999999E-2</v>
      </c>
      <c r="I2229" s="17" cm="1">
        <f t="array" aca="1" ref="I2229" ca="1">IFERROR(_FV(STable[[#This Row],[Security Name]],"P/E",TRUE),0)</f>
        <v>38.822299999999998</v>
      </c>
      <c r="J2229" s="17" cm="1">
        <f t="array" aca="1" ref="J2229" ca="1">IFERROR(_FV(STable[[#This Row],[Security Name]],"Beta"),0)</f>
        <v>1.3169</v>
      </c>
    </row>
    <row r="2230" spans="1:10" x14ac:dyDescent="0.3">
      <c r="A2230" t="s">
        <v>812</v>
      </c>
      <c r="B2230" t="e" vm="2229">
        <v>#VALUE!</v>
      </c>
      <c r="C2230" t="s">
        <v>3611</v>
      </c>
      <c r="D2230" t="s">
        <v>4218</v>
      </c>
      <c r="E2230">
        <v>5141</v>
      </c>
      <c r="F2230" cm="1">
        <f t="array" aca="1" ref="F2230" ca="1">IFERROR(_FV(STable[[#This Row],[Security Name]],"Market cap",TRUE),_FV(STable[[#This Row],[Security Name]],"Volume average",TRUE)*STable[[#This Row],[Price]])</f>
        <v>14638484820</v>
      </c>
      <c r="G2230" s="4" cm="1">
        <f t="array" aca="1" ref="G2230" ca="1">_FV(STable[[#This Row],[Security Name]],"Price")</f>
        <v>93.18</v>
      </c>
      <c r="H2230" s="1" cm="1">
        <f t="array" aca="1" ref="H2230" ca="1">IFERROR(_FV(STable[[#This Row],[Security Name]],"Change (%)",TRUE),0)</f>
        <v>4.6849000000000002E-2</v>
      </c>
      <c r="I2230" s="17" cm="1">
        <f t="array" aca="1" ref="I2230" ca="1">IFERROR(_FV(STable[[#This Row],[Security Name]],"P/E",TRUE),0)</f>
        <v>42.319899999999997</v>
      </c>
      <c r="J2230" s="17" cm="1">
        <f t="array" aca="1" ref="J2230" ca="1">IFERROR(_FV(STable[[#This Row],[Security Name]],"Beta"),0)</f>
        <v>0.93340000000000001</v>
      </c>
    </row>
    <row r="2231" spans="1:10" x14ac:dyDescent="0.3">
      <c r="A2231" t="s">
        <v>779</v>
      </c>
      <c r="B2231" t="e" vm="2230">
        <v>#VALUE!</v>
      </c>
      <c r="C2231" t="s">
        <v>3611</v>
      </c>
      <c r="D2231" t="s">
        <v>4156</v>
      </c>
      <c r="E2231">
        <v>5140</v>
      </c>
      <c r="F2231" cm="1">
        <f t="array" aca="1" ref="F2231" ca="1">IFERROR(_FV(STable[[#This Row],[Security Name]],"Market cap",TRUE),_FV(STable[[#This Row],[Security Name]],"Volume average",TRUE)*STable[[#This Row],[Price]])</f>
        <v>36523258554</v>
      </c>
      <c r="G2231" s="4" cm="1">
        <f t="array" aca="1" ref="G2231" ca="1">_FV(STable[[#This Row],[Security Name]],"Price")</f>
        <v>76.38</v>
      </c>
      <c r="H2231" s="1" cm="1">
        <f t="array" aca="1" ref="H2231" ca="1">IFERROR(_FV(STable[[#This Row],[Security Name]],"Change (%)",TRUE),0)</f>
        <v>3.1465E-2</v>
      </c>
      <c r="I2231" s="17" cm="1">
        <f t="array" aca="1" ref="I2231" ca="1">IFERROR(_FV(STable[[#This Row],[Security Name]],"P/E",TRUE),0)</f>
        <v>20.542200000000001</v>
      </c>
      <c r="J2231" s="17" cm="1">
        <f t="array" aca="1" ref="J2231" ca="1">IFERROR(_FV(STable[[#This Row],[Security Name]],"Beta"),0)</f>
        <v>0.67</v>
      </c>
    </row>
    <row r="2232" spans="1:10" x14ac:dyDescent="0.3">
      <c r="A2232" t="s">
        <v>2292</v>
      </c>
      <c r="B2232" t="e" vm="2231">
        <v>#VALUE!</v>
      </c>
      <c r="C2232" t="s">
        <v>3611</v>
      </c>
      <c r="D2232" t="s">
        <v>4218</v>
      </c>
      <c r="E2232">
        <v>5141</v>
      </c>
      <c r="F2232" cm="1">
        <f t="array" aca="1" ref="F2232" ca="1">IFERROR(_FV(STable[[#This Row],[Security Name]],"Market cap",TRUE),_FV(STable[[#This Row],[Security Name]],"Volume average",TRUE)*STable[[#This Row],[Price]])</f>
        <v>2956955848</v>
      </c>
      <c r="G2232" s="4" cm="1">
        <f t="array" aca="1" ref="G2232" ca="1">_FV(STable[[#This Row],[Security Name]],"Price")</f>
        <v>48.672600000000003</v>
      </c>
      <c r="H2232" s="1" cm="1">
        <f t="array" aca="1" ref="H2232" ca="1">IFERROR(_FV(STable[[#This Row],[Security Name]],"Change (%)",TRUE),0)</f>
        <v>3.5587000000000001E-2</v>
      </c>
      <c r="I2232" s="17" cm="1">
        <f t="array" aca="1" ref="I2232" ca="1">IFERROR(_FV(STable[[#This Row],[Security Name]],"P/E",TRUE),0)</f>
        <v>0</v>
      </c>
      <c r="J2232" s="17" cm="1">
        <f t="array" aca="1" ref="J2232" ca="1">IFERROR(_FV(STable[[#This Row],[Security Name]],"Beta"),0)</f>
        <v>0.7903</v>
      </c>
    </row>
    <row r="2233" spans="1:10" x14ac:dyDescent="0.3">
      <c r="A2233" t="s">
        <v>992</v>
      </c>
      <c r="B2233" t="e" vm="2232">
        <v>#VALUE!</v>
      </c>
      <c r="C2233" t="s">
        <v>3611</v>
      </c>
      <c r="D2233" t="s">
        <v>4156</v>
      </c>
      <c r="E2233">
        <v>5140</v>
      </c>
      <c r="F2233" cm="1">
        <f t="array" aca="1" ref="F2233" ca="1">IFERROR(_FV(STable[[#This Row],[Security Name]],"Market cap",TRUE),_FV(STable[[#This Row],[Security Name]],"Volume average",TRUE)*STable[[#This Row],[Price]])</f>
        <v>20462712093</v>
      </c>
      <c r="G2233" s="4" cm="1">
        <f t="array" aca="1" ref="G2233" ca="1">_FV(STable[[#This Row],[Security Name]],"Price")</f>
        <v>92.91</v>
      </c>
      <c r="H2233" s="1" cm="1">
        <f t="array" aca="1" ref="H2233" ca="1">IFERROR(_FV(STable[[#This Row],[Security Name]],"Change (%)",TRUE),0)</f>
        <v>3.4632999999999997E-2</v>
      </c>
      <c r="I2233" s="17" cm="1">
        <f t="array" aca="1" ref="I2233" ca="1">IFERROR(_FV(STable[[#This Row],[Security Name]],"P/E",TRUE),0)</f>
        <v>31.581600000000002</v>
      </c>
      <c r="J2233" s="17" cm="1">
        <f t="array" aca="1" ref="J2233" ca="1">IFERROR(_FV(STable[[#This Row],[Security Name]],"Beta"),0)</f>
        <v>0.90449999999999997</v>
      </c>
    </row>
    <row r="2234" spans="1:10" x14ac:dyDescent="0.3">
      <c r="A2234" t="s">
        <v>1796</v>
      </c>
      <c r="B2234" t="e" vm="2233">
        <v>#VALUE!</v>
      </c>
      <c r="C2234" t="s">
        <v>3611</v>
      </c>
      <c r="D2234" t="s">
        <v>4126</v>
      </c>
      <c r="E2234">
        <v>5411</v>
      </c>
      <c r="F2234" cm="1">
        <f t="array" aca="1" ref="F2234" ca="1">IFERROR(_FV(STable[[#This Row],[Security Name]],"Market cap",TRUE),_FV(STable[[#This Row],[Security Name]],"Volume average",TRUE)*STable[[#This Row],[Price]])</f>
        <v>8528387894</v>
      </c>
      <c r="G2234" s="4" cm="1">
        <f t="array" aca="1" ref="G2234" ca="1">_FV(STable[[#This Row],[Security Name]],"Price")</f>
        <v>16.594999999999999</v>
      </c>
      <c r="H2234" s="1" cm="1">
        <f t="array" aca="1" ref="H2234" ca="1">IFERROR(_FV(STable[[#This Row],[Security Name]],"Change (%)",TRUE),0)</f>
        <v>1.3745E-2</v>
      </c>
      <c r="I2234" s="17" cm="1">
        <f t="array" aca="1" ref="I2234" ca="1">IFERROR(_FV(STable[[#This Row],[Security Name]],"P/E",TRUE),0)</f>
        <v>11.762</v>
      </c>
      <c r="J2234" s="17" cm="1">
        <f t="array" aca="1" ref="J2234" ca="1">IFERROR(_FV(STable[[#This Row],[Security Name]],"Beta"),0)</f>
        <v>0.41610000000000003</v>
      </c>
    </row>
    <row r="2235" spans="1:10" x14ac:dyDescent="0.3">
      <c r="A2235" t="s">
        <v>1408</v>
      </c>
      <c r="B2235" t="e" vm="2234">
        <v>#VALUE!</v>
      </c>
      <c r="C2235" t="s">
        <v>3611</v>
      </c>
      <c r="D2235" t="s">
        <v>3627</v>
      </c>
      <c r="E2235">
        <v>7389</v>
      </c>
      <c r="F2235" cm="1">
        <f t="array" aca="1" ref="F2235" ca="1">IFERROR(_FV(STable[[#This Row],[Security Name]],"Market cap",TRUE),_FV(STable[[#This Row],[Security Name]],"Volume average",TRUE)*STable[[#This Row],[Price]])</f>
        <v>9842410116</v>
      </c>
      <c r="G2235" s="4" cm="1">
        <f t="array" aca="1" ref="G2235" ca="1">_FV(STable[[#This Row],[Security Name]],"Price")</f>
        <v>41.58</v>
      </c>
      <c r="H2235" s="1" cm="1">
        <f t="array" aca="1" ref="H2235" ca="1">IFERROR(_FV(STable[[#This Row],[Security Name]],"Change (%)",TRUE),0)</f>
        <v>-3.8329999999999996E-3</v>
      </c>
      <c r="I2235" s="17" cm="1">
        <f t="array" aca="1" ref="I2235" ca="1">IFERROR(_FV(STable[[#This Row],[Security Name]],"P/E",TRUE),0)</f>
        <v>26.155899999999999</v>
      </c>
      <c r="J2235" s="17" cm="1">
        <f t="array" aca="1" ref="J2235" ca="1">IFERROR(_FV(STable[[#This Row],[Security Name]],"Beta"),0)</f>
        <v>0.998</v>
      </c>
    </row>
    <row r="2236" spans="1:10" x14ac:dyDescent="0.3">
      <c r="A2236" t="s">
        <v>109</v>
      </c>
      <c r="B2236" t="e" vm="2235">
        <v>#VALUE!</v>
      </c>
      <c r="C2236" t="s">
        <v>3611</v>
      </c>
      <c r="D2236" t="s">
        <v>3743</v>
      </c>
      <c r="E2236">
        <v>5500</v>
      </c>
      <c r="F2236" cm="1">
        <f t="array" aca="1" ref="F2236" ca="1">IFERROR(_FV(STable[[#This Row],[Security Name]],"Market cap",TRUE),_FV(STable[[#This Row],[Security Name]],"Volume average",TRUE)*STable[[#This Row],[Price]])</f>
        <v>27891501579</v>
      </c>
      <c r="G2236" s="4" cm="1">
        <f t="array" aca="1" ref="G2236" ca="1">_FV(STable[[#This Row],[Security Name]],"Price")</f>
        <v>754.66</v>
      </c>
      <c r="H2236" s="1" cm="1">
        <f t="array" aca="1" ref="H2236" ca="1">IFERROR(_FV(STable[[#This Row],[Security Name]],"Change (%)",TRUE),0)</f>
        <v>2.3656E-2</v>
      </c>
      <c r="I2236" s="17" cm="1">
        <f t="array" aca="1" ref="I2236" ca="1">IFERROR(_FV(STable[[#This Row],[Security Name]],"P/E",TRUE),0)</f>
        <v>46.413200000000003</v>
      </c>
      <c r="J2236" s="17" cm="1">
        <f t="array" aca="1" ref="J2236" ca="1">IFERROR(_FV(STable[[#This Row],[Security Name]],"Beta"),0)</f>
        <v>0.58169999999999999</v>
      </c>
    </row>
    <row r="2237" spans="1:10" x14ac:dyDescent="0.3">
      <c r="A2237" t="s">
        <v>1755</v>
      </c>
      <c r="B2237" t="e" vm="2236">
        <v>#VALUE!</v>
      </c>
      <c r="C2237" t="s">
        <v>3611</v>
      </c>
      <c r="D2237" t="s">
        <v>4126</v>
      </c>
      <c r="E2237">
        <v>5411</v>
      </c>
      <c r="F2237" cm="1">
        <f t="array" aca="1" ref="F2237" ca="1">IFERROR(_FV(STable[[#This Row],[Security Name]],"Market cap",TRUE),_FV(STable[[#This Row],[Security Name]],"Volume average",TRUE)*STable[[#This Row],[Price]])</f>
        <v>743509656</v>
      </c>
      <c r="G2237" s="4" cm="1">
        <f t="array" aca="1" ref="G2237" ca="1">_FV(STable[[#This Row],[Security Name]],"Price")</f>
        <v>7.5750000000000002</v>
      </c>
      <c r="H2237" s="1" cm="1">
        <f t="array" aca="1" ref="H2237" ca="1">IFERROR(_FV(STable[[#This Row],[Security Name]],"Change (%)",TRUE),0)</f>
        <v>5.9440999999999994E-2</v>
      </c>
      <c r="I2237" s="17" cm="1">
        <f t="array" aca="1" ref="I2237" ca="1">IFERROR(_FV(STable[[#This Row],[Security Name]],"P/E",TRUE),0)</f>
        <v>0</v>
      </c>
      <c r="J2237" s="17" cm="1">
        <f t="array" aca="1" ref="J2237" ca="1">IFERROR(_FV(STable[[#This Row],[Security Name]],"Beta"),0)</f>
        <v>0.58840000000000003</v>
      </c>
    </row>
    <row r="2238" spans="1:10" x14ac:dyDescent="0.3">
      <c r="A2238" t="s">
        <v>782</v>
      </c>
      <c r="B2238" t="e" vm="2237">
        <v>#VALUE!</v>
      </c>
      <c r="C2238" t="s">
        <v>3611</v>
      </c>
      <c r="D2238" t="s">
        <v>4126</v>
      </c>
      <c r="E2238">
        <v>5411</v>
      </c>
      <c r="F2238" cm="1">
        <f t="array" aca="1" ref="F2238" ca="1">IFERROR(_FV(STable[[#This Row],[Security Name]],"Market cap",TRUE),_FV(STable[[#This Row],[Security Name]],"Volume average",TRUE)*STable[[#This Row],[Price]])</f>
        <v>1728393608</v>
      </c>
      <c r="G2238" s="4" cm="1">
        <f t="array" aca="1" ref="G2238" ca="1">_FV(STable[[#This Row],[Security Name]],"Price")</f>
        <v>90.995000000000005</v>
      </c>
      <c r="H2238" s="1" cm="1">
        <f t="array" aca="1" ref="H2238" ca="1">IFERROR(_FV(STable[[#This Row],[Security Name]],"Change (%)",TRUE),0)</f>
        <v>1.8752999999999999E-2</v>
      </c>
      <c r="I2238" s="17" cm="1">
        <f t="array" aca="1" ref="I2238" ca="1">IFERROR(_FV(STable[[#This Row],[Security Name]],"P/E",TRUE),0)</f>
        <v>19.2835</v>
      </c>
      <c r="J2238" s="17" cm="1">
        <f t="array" aca="1" ref="J2238" ca="1">IFERROR(_FV(STable[[#This Row],[Security Name]],"Beta"),0)</f>
        <v>0.629</v>
      </c>
    </row>
    <row r="2239" spans="1:10" x14ac:dyDescent="0.3">
      <c r="A2239" t="s">
        <v>1003</v>
      </c>
      <c r="B2239" t="e" vm="2238">
        <v>#VALUE!</v>
      </c>
      <c r="C2239" t="s">
        <v>3611</v>
      </c>
      <c r="D2239" t="s">
        <v>4126</v>
      </c>
      <c r="E2239">
        <v>5411</v>
      </c>
      <c r="F2239" cm="1">
        <f t="array" aca="1" ref="F2239" ca="1">IFERROR(_FV(STable[[#This Row],[Security Name]],"Market cap",TRUE),_FV(STable[[#This Row],[Security Name]],"Volume average",TRUE)*STable[[#This Row],[Price]])</f>
        <v>41480556754</v>
      </c>
      <c r="G2239" s="4" cm="1">
        <f t="array" aca="1" ref="G2239" ca="1">_FV(STable[[#This Row],[Security Name]],"Price")</f>
        <v>67.715000000000003</v>
      </c>
      <c r="H2239" s="1" cm="1">
        <f t="array" aca="1" ref="H2239" ca="1">IFERROR(_FV(STable[[#This Row],[Security Name]],"Change (%)",TRUE),0)</f>
        <v>-8.116E-4</v>
      </c>
      <c r="I2239" s="17" cm="1">
        <f t="array" aca="1" ref="I2239" ca="1">IFERROR(_FV(STable[[#This Row],[Security Name]],"P/E",TRUE),0)</f>
        <v>43.653300000000002</v>
      </c>
      <c r="J2239" s="17" cm="1">
        <f t="array" aca="1" ref="J2239" ca="1">IFERROR(_FV(STable[[#This Row],[Security Name]],"Beta"),0)</f>
        <v>0.4869</v>
      </c>
    </row>
    <row r="2240" spans="1:10" x14ac:dyDescent="0.3">
      <c r="A2240" t="s">
        <v>1771</v>
      </c>
      <c r="B2240" t="e" vm="2239">
        <v>#VALUE!</v>
      </c>
      <c r="C2240" t="s">
        <v>3611</v>
      </c>
      <c r="D2240" t="s">
        <v>4126</v>
      </c>
      <c r="E2240">
        <v>5411</v>
      </c>
      <c r="F2240" cm="1">
        <f t="array" aca="1" ref="F2240" ca="1">IFERROR(_FV(STable[[#This Row],[Security Name]],"Market cap",TRUE),_FV(STable[[#This Row],[Security Name]],"Volume average",TRUE)*STable[[#This Row],[Price]])</f>
        <v>649249830</v>
      </c>
      <c r="G2240" s="4" cm="1">
        <f t="array" aca="1" ref="G2240" ca="1">_FV(STable[[#This Row],[Security Name]],"Price")</f>
        <v>28.1877</v>
      </c>
      <c r="H2240" s="1" cm="1">
        <f t="array" aca="1" ref="H2240" ca="1">IFERROR(_FV(STable[[#This Row],[Security Name]],"Change (%)",TRUE),0)</f>
        <v>2.8372999999999999E-2</v>
      </c>
      <c r="I2240" s="17" cm="1">
        <f t="array" aca="1" ref="I2240" ca="1">IFERROR(_FV(STable[[#This Row],[Security Name]],"P/E",TRUE),0)</f>
        <v>13.715999999999999</v>
      </c>
      <c r="J2240" s="17" cm="1">
        <f t="array" aca="1" ref="J2240" ca="1">IFERROR(_FV(STable[[#This Row],[Security Name]],"Beta"),0)</f>
        <v>1.3494999999999999</v>
      </c>
    </row>
    <row r="2241" spans="1:10" x14ac:dyDescent="0.3">
      <c r="A2241" t="s">
        <v>739</v>
      </c>
      <c r="B2241" t="e" vm="2240">
        <v>#VALUE!</v>
      </c>
      <c r="C2241" t="s">
        <v>3611</v>
      </c>
      <c r="D2241" t="s">
        <v>4126</v>
      </c>
      <c r="E2241">
        <v>5411</v>
      </c>
      <c r="F2241" cm="1">
        <f t="array" aca="1" ref="F2241" ca="1">IFERROR(_FV(STable[[#This Row],[Security Name]],"Market cap",TRUE),_FV(STable[[#This Row],[Security Name]],"Volume average",TRUE)*STable[[#This Row],[Price]])</f>
        <v>7007583697</v>
      </c>
      <c r="G2241" s="4" cm="1">
        <f t="array" aca="1" ref="G2241" ca="1">_FV(STable[[#This Row],[Security Name]],"Price")</f>
        <v>74.11</v>
      </c>
      <c r="H2241" s="1" cm="1">
        <f t="array" aca="1" ref="H2241" ca="1">IFERROR(_FV(STable[[#This Row],[Security Name]],"Change (%)",TRUE),0)</f>
        <v>1.257E-2</v>
      </c>
      <c r="I2241" s="17" cm="1">
        <f t="array" aca="1" ref="I2241" ca="1">IFERROR(_FV(STable[[#This Row],[Security Name]],"P/E",TRUE),0)</f>
        <v>13.9923</v>
      </c>
      <c r="J2241" s="17" cm="1">
        <f t="array" aca="1" ref="J2241" ca="1">IFERROR(_FV(STable[[#This Row],[Security Name]],"Beta"),0)</f>
        <v>0.62849999999999995</v>
      </c>
    </row>
    <row r="2242" spans="1:10" x14ac:dyDescent="0.3">
      <c r="A2242" t="s">
        <v>1463</v>
      </c>
      <c r="B2242" t="e" vm="2241">
        <v>#VALUE!</v>
      </c>
      <c r="C2242" t="s">
        <v>3611</v>
      </c>
      <c r="D2242" t="s">
        <v>4126</v>
      </c>
      <c r="E2242">
        <v>5411</v>
      </c>
      <c r="F2242" cm="1">
        <f t="array" aca="1" ref="F2242" ca="1">IFERROR(_FV(STable[[#This Row],[Security Name]],"Market cap",TRUE),_FV(STable[[#This Row],[Security Name]],"Volume average",TRUE)*STable[[#This Row],[Price]])</f>
        <v>628138882</v>
      </c>
      <c r="G2242" s="4" cm="1">
        <f t="array" aca="1" ref="G2242" ca="1">_FV(STable[[#This Row],[Security Name]],"Price")</f>
        <v>42.58</v>
      </c>
      <c r="H2242" s="1" cm="1">
        <f t="array" aca="1" ref="H2242" ca="1">IFERROR(_FV(STable[[#This Row],[Security Name]],"Change (%)",TRUE),0)</f>
        <v>2.8254000000000001E-2</v>
      </c>
      <c r="I2242" s="17" cm="1">
        <f t="array" aca="1" ref="I2242" ca="1">IFERROR(_FV(STable[[#This Row],[Security Name]],"P/E",TRUE),0)</f>
        <v>11.1448</v>
      </c>
      <c r="J2242" s="17" cm="1">
        <f t="array" aca="1" ref="J2242" ca="1">IFERROR(_FV(STable[[#This Row],[Security Name]],"Beta"),0)</f>
        <v>0.39240000000000003</v>
      </c>
    </row>
    <row r="2243" spans="1:10" x14ac:dyDescent="0.3">
      <c r="A2243" t="s">
        <v>854</v>
      </c>
      <c r="B2243" t="e" vm="2242">
        <v>#VALUE!</v>
      </c>
      <c r="C2243" t="s">
        <v>3611</v>
      </c>
      <c r="D2243" t="s">
        <v>4126</v>
      </c>
      <c r="E2243">
        <v>5411</v>
      </c>
      <c r="F2243" cm="1">
        <f t="array" aca="1" ref="F2243" ca="1">IFERROR(_FV(STable[[#This Row],[Security Name]],"Market cap",TRUE),_FV(STable[[#This Row],[Security Name]],"Volume average",TRUE)*STable[[#This Row],[Price]])</f>
        <v>1752041403</v>
      </c>
      <c r="G2243" s="4" cm="1">
        <f t="array" aca="1" ref="G2243" ca="1">_FV(STable[[#This Row],[Security Name]],"Price")</f>
        <v>70.805000000000007</v>
      </c>
      <c r="H2243" s="1" cm="1">
        <f t="array" aca="1" ref="H2243" ca="1">IFERROR(_FV(STable[[#This Row],[Security Name]],"Change (%)",TRUE),0)</f>
        <v>2.75E-2</v>
      </c>
      <c r="I2243" s="17" cm="1">
        <f t="array" aca="1" ref="I2243" ca="1">IFERROR(_FV(STable[[#This Row],[Security Name]],"P/E",TRUE),0)</f>
        <v>18.6629</v>
      </c>
      <c r="J2243" s="17" cm="1">
        <f t="array" aca="1" ref="J2243" ca="1">IFERROR(_FV(STable[[#This Row],[Security Name]],"Beta"),0)</f>
        <v>0.45490000000000003</v>
      </c>
    </row>
    <row r="2244" spans="1:10" x14ac:dyDescent="0.3">
      <c r="A2244" t="s">
        <v>608</v>
      </c>
      <c r="B2244" t="e" vm="2243">
        <v>#VALUE!</v>
      </c>
      <c r="C2244" t="s">
        <v>3611</v>
      </c>
      <c r="D2244" t="s">
        <v>4179</v>
      </c>
      <c r="E2244">
        <v>5122</v>
      </c>
      <c r="F2244" cm="1">
        <f t="array" aca="1" ref="F2244" ca="1">IFERROR(_FV(STable[[#This Row],[Security Name]],"Market cap",TRUE),_FV(STable[[#This Row],[Security Name]],"Volume average",TRUE)*STable[[#This Row],[Price]])</f>
        <v>50330562660</v>
      </c>
      <c r="G2244" s="4" cm="1">
        <f t="array" aca="1" ref="G2244" ca="1">_FV(STable[[#This Row],[Security Name]],"Price")</f>
        <v>213.88499999999999</v>
      </c>
      <c r="H2244" s="1" cm="1">
        <f t="array" aca="1" ref="H2244" ca="1">IFERROR(_FV(STable[[#This Row],[Security Name]],"Change (%)",TRUE),0)</f>
        <v>3.6840000000000002E-3</v>
      </c>
      <c r="I2244" s="17" cm="1">
        <f t="array" aca="1" ref="I2244" ca="1">IFERROR(_FV(STable[[#This Row],[Security Name]],"P/E",TRUE),0)</f>
        <v>30.762</v>
      </c>
      <c r="J2244" s="17" cm="1">
        <f t="array" aca="1" ref="J2244" ca="1">IFERROR(_FV(STable[[#This Row],[Security Name]],"Beta"),0)</f>
        <v>0.63660000000000005</v>
      </c>
    </row>
    <row r="2245" spans="1:10" x14ac:dyDescent="0.3">
      <c r="A2245" t="s">
        <v>205</v>
      </c>
      <c r="B2245" t="e" vm="2244">
        <v>#VALUE!</v>
      </c>
      <c r="C2245" t="s">
        <v>3611</v>
      </c>
      <c r="D2245" t="s">
        <v>4179</v>
      </c>
      <c r="E2245">
        <v>5122</v>
      </c>
      <c r="F2245" cm="1">
        <f t="array" aca="1" ref="F2245" ca="1">IFERROR(_FV(STable[[#This Row],[Security Name]],"Market cap",TRUE),_FV(STable[[#This Row],[Security Name]],"Volume average",TRUE)*STable[[#This Row],[Price]])</f>
        <v>63249711798</v>
      </c>
      <c r="G2245" s="4" cm="1">
        <f t="array" aca="1" ref="G2245" ca="1">_FV(STable[[#This Row],[Security Name]],"Price")</f>
        <v>325.14</v>
      </c>
      <c r="H2245" s="1" cm="1">
        <f t="array" aca="1" ref="H2245" ca="1">IFERROR(_FV(STable[[#This Row],[Security Name]],"Change (%)",TRUE),0)</f>
        <v>8.5929999999999999E-3</v>
      </c>
      <c r="I2245" s="17" cm="1">
        <f t="array" aca="1" ref="I2245" ca="1">IFERROR(_FV(STable[[#This Row],[Security Name]],"P/E",TRUE),0)</f>
        <v>39.107999999999997</v>
      </c>
      <c r="J2245" s="17" cm="1">
        <f t="array" aca="1" ref="J2245" ca="1">IFERROR(_FV(STable[[#This Row],[Security Name]],"Beta"),0)</f>
        <v>0.70309999999999995</v>
      </c>
    </row>
    <row r="2246" spans="1:10" x14ac:dyDescent="0.3">
      <c r="A2246" t="s">
        <v>793</v>
      </c>
      <c r="B2246" t="e" vm="2245">
        <v>#VALUE!</v>
      </c>
      <c r="C2246" t="s">
        <v>3611</v>
      </c>
      <c r="D2246" t="s">
        <v>4223</v>
      </c>
      <c r="E2246">
        <v>5047</v>
      </c>
      <c r="F2246" cm="1">
        <f t="array" aca="1" ref="F2246" ca="1">IFERROR(_FV(STable[[#This Row],[Security Name]],"Market cap",TRUE),_FV(STable[[#This Row],[Security Name]],"Volume average",TRUE)*STable[[#This Row],[Price]])</f>
        <v>9004849300</v>
      </c>
      <c r="G2246" s="4" cm="1">
        <f t="array" aca="1" ref="G2246" ca="1">_FV(STable[[#This Row],[Security Name]],"Price")</f>
        <v>78.474999999999994</v>
      </c>
      <c r="H2246" s="1" cm="1">
        <f t="array" aca="1" ref="H2246" ca="1">IFERROR(_FV(STable[[#This Row],[Security Name]],"Change (%)",TRUE),0)</f>
        <v>1.6383999999999999E-2</v>
      </c>
      <c r="I2246" s="17" cm="1">
        <f t="array" aca="1" ref="I2246" ca="1">IFERROR(_FV(STable[[#This Row],[Security Name]],"P/E",TRUE),0)</f>
        <v>23.997</v>
      </c>
      <c r="J2246" s="17" cm="1">
        <f t="array" aca="1" ref="J2246" ca="1">IFERROR(_FV(STable[[#This Row],[Security Name]],"Beta"),0)</f>
        <v>0.87019999999999997</v>
      </c>
    </row>
    <row r="2247" spans="1:10" x14ac:dyDescent="0.3">
      <c r="A2247" t="s">
        <v>49</v>
      </c>
      <c r="B2247" t="e" vm="2246">
        <v>#VALUE!</v>
      </c>
      <c r="C2247" t="s">
        <v>3611</v>
      </c>
      <c r="D2247" t="s">
        <v>4179</v>
      </c>
      <c r="E2247">
        <v>5122</v>
      </c>
      <c r="F2247" cm="1">
        <f t="array" aca="1" ref="F2247" ca="1">IFERROR(_FV(STable[[#This Row],[Security Name]],"Market cap",TRUE),_FV(STable[[#This Row],[Security Name]],"Volume average",TRUE)*STable[[#This Row],[Price]])</f>
        <v>105785104500</v>
      </c>
      <c r="G2247" s="4" cm="1">
        <f t="array" aca="1" ref="G2247" ca="1">_FV(STable[[#This Row],[Security Name]],"Price")</f>
        <v>863.64</v>
      </c>
      <c r="H2247" s="1" cm="1">
        <f t="array" aca="1" ref="H2247" ca="1">IFERROR(_FV(STable[[#This Row],[Security Name]],"Change (%)",TRUE),0)</f>
        <v>-4.2659999999999998E-3</v>
      </c>
      <c r="I2247" s="17" cm="1">
        <f t="array" aca="1" ref="I2247" ca="1">IFERROR(_FV(STable[[#This Row],[Security Name]],"P/E",TRUE),0)</f>
        <v>24.8475</v>
      </c>
      <c r="J2247" s="17" cm="1">
        <f t="array" aca="1" ref="J2247" ca="1">IFERROR(_FV(STable[[#This Row],[Security Name]],"Beta"),0)</f>
        <v>0.42209999999999998</v>
      </c>
    </row>
    <row r="2248" spans="1:10" x14ac:dyDescent="0.3">
      <c r="A2248" t="s">
        <v>949</v>
      </c>
      <c r="B2248" t="e" vm="2247">
        <v>#VALUE!</v>
      </c>
      <c r="C2248" t="s">
        <v>3611</v>
      </c>
      <c r="D2248" t="s">
        <v>3681</v>
      </c>
      <c r="E2248">
        <v>7363</v>
      </c>
      <c r="F2248" cm="1">
        <f t="array" aca="1" ref="F2248" ca="1">IFERROR(_FV(STable[[#This Row],[Security Name]],"Market cap",TRUE),_FV(STable[[#This Row],[Security Name]],"Volume average",TRUE)*STable[[#This Row],[Price]])</f>
        <v>780276204</v>
      </c>
      <c r="G2248" s="4" cm="1">
        <f t="array" aca="1" ref="G2248" ca="1">_FV(STable[[#This Row],[Security Name]],"Price")</f>
        <v>20.184999999999999</v>
      </c>
      <c r="H2248" s="1" cm="1">
        <f t="array" aca="1" ref="H2248" ca="1">IFERROR(_FV(STable[[#This Row],[Security Name]],"Change (%)",TRUE),0)</f>
        <v>-1.2958000000000001E-2</v>
      </c>
      <c r="I2248" s="17" cm="1">
        <f t="array" ref="I2248">IFERROR(_FV(STable[[#This Row],[Security Name]],"P/E",TRUE),0)</f>
        <v>0</v>
      </c>
      <c r="J2248" s="17" cm="1">
        <f t="array" aca="1" ref="J2248" ca="1">IFERROR(_FV(STable[[#This Row],[Security Name]],"Beta"),0)</f>
        <v>0.28589999999999999</v>
      </c>
    </row>
    <row r="2249" spans="1:10" x14ac:dyDescent="0.3">
      <c r="A2249" t="s">
        <v>2076</v>
      </c>
      <c r="B2249" t="e" vm="2248">
        <v>#VALUE!</v>
      </c>
      <c r="C2249" t="s">
        <v>3611</v>
      </c>
      <c r="D2249" t="s">
        <v>3681</v>
      </c>
      <c r="E2249">
        <v>7363</v>
      </c>
      <c r="F2249" cm="1">
        <f t="array" aca="1" ref="F2249" ca="1">IFERROR(_FV(STable[[#This Row],[Security Name]],"Market cap",TRUE),_FV(STable[[#This Row],[Security Name]],"Volume average",TRUE)*STable[[#This Row],[Price]])</f>
        <v>316357238</v>
      </c>
      <c r="G2249" s="4" cm="1">
        <f t="array" aca="1" ref="G2249" ca="1">_FV(STable[[#This Row],[Security Name]],"Price")</f>
        <v>9.8249999999999993</v>
      </c>
      <c r="H2249" s="1" cm="1">
        <f t="array" aca="1" ref="H2249" ca="1">IFERROR(_FV(STable[[#This Row],[Security Name]],"Change (%)",TRUE),0)</f>
        <v>-6.5719999999999997E-3</v>
      </c>
      <c r="I2249" s="17" cm="1">
        <f t="array" aca="1" ref="I2249" ca="1">IFERROR(_FV(STable[[#This Row],[Security Name]],"P/E",TRUE),0)</f>
        <v>0</v>
      </c>
      <c r="J2249" s="17" cm="1">
        <f t="array" aca="1" ref="J2249" ca="1">IFERROR(_FV(STable[[#This Row],[Security Name]],"Beta"),0)</f>
        <v>0.33879999999999999</v>
      </c>
    </row>
    <row r="2250" spans="1:10" x14ac:dyDescent="0.3">
      <c r="A2250" t="s">
        <v>963</v>
      </c>
      <c r="B2250" t="e" vm="2249">
        <v>#VALUE!</v>
      </c>
      <c r="C2250" t="s">
        <v>3611</v>
      </c>
      <c r="D2250" t="s">
        <v>4137</v>
      </c>
      <c r="E2250">
        <v>5912</v>
      </c>
      <c r="F2250" cm="1">
        <f t="array" aca="1" ref="F2250" ca="1">IFERROR(_FV(STable[[#This Row],[Security Name]],"Market cap",TRUE),_FV(STable[[#This Row],[Security Name]],"Volume average",TRUE)*STable[[#This Row],[Price]])</f>
        <v>99439654360</v>
      </c>
      <c r="G2250" s="4" cm="1">
        <f t="array" aca="1" ref="G2250" ca="1">_FV(STable[[#This Row],[Security Name]],"Price")</f>
        <v>77.59</v>
      </c>
      <c r="H2250" s="1" cm="1">
        <f t="array" aca="1" ref="H2250" ca="1">IFERROR(_FV(STable[[#This Row],[Security Name]],"Change (%)",TRUE),0)</f>
        <v>1.0418E-2</v>
      </c>
      <c r="I2250" s="17" cm="1">
        <f t="array" aca="1" ref="I2250" ca="1">IFERROR(_FV(STable[[#This Row],[Security Name]],"P/E",TRUE),0)</f>
        <v>56.738599999999998</v>
      </c>
      <c r="J2250" s="17" cm="1">
        <f t="array" aca="1" ref="J2250" ca="1">IFERROR(_FV(STable[[#This Row],[Security Name]],"Beta"),0)</f>
        <v>0.52659999999999996</v>
      </c>
    </row>
    <row r="2251" spans="1:10" x14ac:dyDescent="0.3">
      <c r="A2251" t="s">
        <v>2756</v>
      </c>
      <c r="B2251" t="e" vm="2250">
        <v>#VALUE!</v>
      </c>
      <c r="C2251" t="s">
        <v>3611</v>
      </c>
      <c r="D2251" t="s">
        <v>3627</v>
      </c>
      <c r="E2251">
        <v>7389</v>
      </c>
      <c r="F2251" cm="1">
        <f t="array" aca="1" ref="F2251" ca="1">IFERROR(_FV(STable[[#This Row],[Security Name]],"Market cap",TRUE),_FV(STable[[#This Row],[Security Name]],"Volume average",TRUE)*STable[[#This Row],[Price]])</f>
        <v>726032386</v>
      </c>
      <c r="G2251" s="4" cm="1">
        <f t="array" aca="1" ref="G2251" ca="1">_FV(STable[[#This Row],[Security Name]],"Price")</f>
        <v>104.19</v>
      </c>
      <c r="H2251" s="1" cm="1">
        <f t="array" aca="1" ref="H2251" ca="1">IFERROR(_FV(STable[[#This Row],[Security Name]],"Change (%)",TRUE),0)</f>
        <v>2.3879999999999998E-2</v>
      </c>
      <c r="I2251" s="17" cm="1">
        <f t="array" aca="1" ref="I2251" ca="1">IFERROR(_FV(STable[[#This Row],[Security Name]],"P/E",TRUE),0)</f>
        <v>6.1138000000000003</v>
      </c>
      <c r="J2251" s="17" cm="1">
        <f t="array" aca="1" ref="J2251" ca="1">IFERROR(_FV(STable[[#This Row],[Security Name]],"Beta"),0)</f>
        <v>0.1106</v>
      </c>
    </row>
    <row r="2252" spans="1:10" x14ac:dyDescent="0.3">
      <c r="A2252" t="s">
        <v>2763</v>
      </c>
      <c r="B2252" t="e" vm="2251">
        <v>#VALUE!</v>
      </c>
      <c r="C2252" t="s">
        <v>3611</v>
      </c>
      <c r="D2252" t="s">
        <v>3627</v>
      </c>
      <c r="E2252">
        <v>7389</v>
      </c>
      <c r="F2252" cm="1">
        <f t="array" aca="1" ref="F2252" ca="1">IFERROR(_FV(STable[[#This Row],[Security Name]],"Market cap",TRUE),_FV(STable[[#This Row],[Security Name]],"Volume average",TRUE)*STable[[#This Row],[Price]])</f>
        <v>99145341</v>
      </c>
      <c r="G2252" s="4" cm="1">
        <f t="array" aca="1" ref="G2252" ca="1">_FV(STable[[#This Row],[Security Name]],"Price")</f>
        <v>5.99</v>
      </c>
      <c r="H2252" s="1" cm="1">
        <f t="array" aca="1" ref="H2252" ca="1">IFERROR(_FV(STable[[#This Row],[Security Name]],"Change (%)",TRUE),0)</f>
        <v>-3.2309999999999998E-2</v>
      </c>
      <c r="I2252" s="17" cm="1">
        <f t="array" aca="1" ref="I2252" ca="1">IFERROR(_FV(STable[[#This Row],[Security Name]],"P/E",TRUE),0)</f>
        <v>0</v>
      </c>
      <c r="J2252" s="17" cm="1">
        <f t="array" aca="1" ref="J2252" ca="1">IFERROR(_FV(STable[[#This Row],[Security Name]],"Beta"),0)</f>
        <v>1.5146999999999999</v>
      </c>
    </row>
    <row r="2253" spans="1:10" x14ac:dyDescent="0.3">
      <c r="A2253" t="s">
        <v>1711</v>
      </c>
      <c r="B2253" t="e" vm="2252">
        <v>#VALUE!</v>
      </c>
      <c r="C2253" t="s">
        <v>3611</v>
      </c>
      <c r="D2253" t="s">
        <v>3810</v>
      </c>
      <c r="E2253">
        <v>8741</v>
      </c>
      <c r="F2253" cm="1">
        <f t="array" aca="1" ref="F2253" ca="1">IFERROR(_FV(STable[[#This Row],[Security Name]],"Market cap",TRUE),_FV(STable[[#This Row],[Security Name]],"Volume average",TRUE)*STable[[#This Row],[Price]])</f>
        <v>322076495</v>
      </c>
      <c r="G2253" s="4" cm="1">
        <f t="array" aca="1" ref="G2253" ca="1">_FV(STable[[#This Row],[Security Name]],"Price")</f>
        <v>2.8849999999999998</v>
      </c>
      <c r="H2253" s="1" cm="1">
        <f t="array" aca="1" ref="H2253" ca="1">IFERROR(_FV(STable[[#This Row],[Security Name]],"Change (%)",TRUE),0)</f>
        <v>-3.5116999999999995E-2</v>
      </c>
      <c r="I2253" s="17" cm="1">
        <f t="array" aca="1" ref="I2253" ca="1">IFERROR(_FV(STable[[#This Row],[Security Name]],"P/E",TRUE),0)</f>
        <v>0</v>
      </c>
      <c r="J2253" s="17" cm="1">
        <f t="array" aca="1" ref="J2253" ca="1">IFERROR(_FV(STable[[#This Row],[Security Name]],"Beta"),0)</f>
        <v>0.52510000000000001</v>
      </c>
    </row>
    <row r="2254" spans="1:10" x14ac:dyDescent="0.3">
      <c r="A2254" t="s">
        <v>2176</v>
      </c>
      <c r="B2254" t="e" vm="2253">
        <v>#VALUE!</v>
      </c>
      <c r="C2254" t="s">
        <v>3611</v>
      </c>
      <c r="D2254" t="s">
        <v>3627</v>
      </c>
      <c r="E2254">
        <v>7389</v>
      </c>
      <c r="F2254" cm="1">
        <f t="array" aca="1" ref="F2254" ca="1">IFERROR(_FV(STable[[#This Row],[Security Name]],"Market cap",TRUE),_FV(STable[[#This Row],[Security Name]],"Volume average",TRUE)*STable[[#This Row],[Price]])</f>
        <v>133586864</v>
      </c>
      <c r="G2254" s="4" cm="1">
        <f t="array" aca="1" ref="G2254" ca="1">_FV(STable[[#This Row],[Security Name]],"Price")</f>
        <v>7.12</v>
      </c>
      <c r="H2254" s="1" cm="1">
        <f t="array" aca="1" ref="H2254" ca="1">IFERROR(_FV(STable[[#This Row],[Security Name]],"Change (%)",TRUE),0)</f>
        <v>7.2289000000000006E-2</v>
      </c>
      <c r="I2254" s="17" cm="1">
        <f t="array" aca="1" ref="I2254" ca="1">IFERROR(_FV(STable[[#This Row],[Security Name]],"P/E",TRUE),0)</f>
        <v>27.3216</v>
      </c>
      <c r="J2254" s="17" cm="1">
        <f t="array" aca="1" ref="J2254" ca="1">IFERROR(_FV(STable[[#This Row],[Security Name]],"Beta"),0)</f>
        <v>1.2728999999999999</v>
      </c>
    </row>
    <row r="2255" spans="1:10" x14ac:dyDescent="0.3">
      <c r="A2255" t="s">
        <v>1676</v>
      </c>
      <c r="B2255" t="e" vm="2254">
        <v>#VALUE!</v>
      </c>
      <c r="C2255" t="s">
        <v>3611</v>
      </c>
      <c r="D2255" t="s">
        <v>3627</v>
      </c>
      <c r="E2255">
        <v>7389</v>
      </c>
      <c r="F2255" cm="1">
        <f t="array" aca="1" ref="F2255" ca="1">IFERROR(_FV(STable[[#This Row],[Security Name]],"Market cap",TRUE),_FV(STable[[#This Row],[Security Name]],"Volume average",TRUE)*STable[[#This Row],[Price]])</f>
        <v>556893444</v>
      </c>
      <c r="G2255" s="4" cm="1">
        <f t="array" aca="1" ref="G2255" ca="1">_FV(STable[[#This Row],[Security Name]],"Price")</f>
        <v>9.1649999999999991</v>
      </c>
      <c r="H2255" s="1" cm="1">
        <f t="array" aca="1" ref="H2255" ca="1">IFERROR(_FV(STable[[#This Row],[Security Name]],"Change (%)",TRUE),0)</f>
        <v>-5.4529999999999997E-4</v>
      </c>
      <c r="I2255" s="17" cm="1">
        <f t="array" ref="I2255">IFERROR(_FV(STable[[#This Row],[Security Name]],"P/E",TRUE),0)</f>
        <v>0</v>
      </c>
      <c r="J2255" s="17" cm="1">
        <f t="array" aca="1" ref="J2255" ca="1">IFERROR(_FV(STable[[#This Row],[Security Name]],"Beta"),0)</f>
        <v>0.89529999999999998</v>
      </c>
    </row>
    <row r="2256" spans="1:10" x14ac:dyDescent="0.3">
      <c r="A2256" t="s">
        <v>1628</v>
      </c>
      <c r="B2256" t="e" vm="2255">
        <v>#VALUE!</v>
      </c>
      <c r="C2256" t="s">
        <v>3611</v>
      </c>
      <c r="D2256" t="s">
        <v>4200</v>
      </c>
      <c r="E2256">
        <v>5900</v>
      </c>
      <c r="F2256" cm="1">
        <f t="array" aca="1" ref="F2256" ca="1">IFERROR(_FV(STable[[#This Row],[Security Name]],"Market cap",TRUE),_FV(STable[[#This Row],[Security Name]],"Volume average",TRUE)*STable[[#This Row],[Price]])</f>
        <v>39931580</v>
      </c>
      <c r="G2256" s="4" cm="1">
        <f t="array" aca="1" ref="G2256" ca="1">_FV(STable[[#This Row],[Security Name]],"Price")</f>
        <v>13</v>
      </c>
      <c r="H2256" s="1" cm="1">
        <f t="array" aca="1" ref="H2256" ca="1">IFERROR(_FV(STable[[#This Row],[Security Name]],"Change (%)",TRUE),0)</f>
        <v>-3.9882000000000001E-2</v>
      </c>
      <c r="I2256" s="17" cm="1">
        <f t="array" aca="1" ref="I2256" ca="1">IFERROR(_FV(STable[[#This Row],[Security Name]],"P/E",TRUE),0)</f>
        <v>2.0127999999999999</v>
      </c>
      <c r="J2256" s="17" cm="1">
        <f t="array" aca="1" ref="J2256" ca="1">IFERROR(_FV(STable[[#This Row],[Security Name]],"Beta"),0)</f>
        <v>1.0790999999999999</v>
      </c>
    </row>
    <row r="2257" spans="1:10" x14ac:dyDescent="0.3">
      <c r="A2257" t="s">
        <v>1554</v>
      </c>
      <c r="B2257" t="e" vm="2256">
        <v>#VALUE!</v>
      </c>
      <c r="C2257" t="s">
        <v>3611</v>
      </c>
      <c r="D2257" t="s">
        <v>4167</v>
      </c>
      <c r="E2257">
        <v>5712</v>
      </c>
      <c r="F2257" cm="1">
        <f t="array" aca="1" ref="F2257" ca="1">IFERROR(_FV(STable[[#This Row],[Security Name]],"Market cap",TRUE),_FV(STable[[#This Row],[Security Name]],"Volume average",TRUE)*STable[[#This Row],[Price]])</f>
        <v>254922398</v>
      </c>
      <c r="G2257" s="4" cm="1">
        <f t="array" aca="1" ref="G2257" ca="1">_FV(STable[[#This Row],[Security Name]],"Price")</f>
        <v>17.440000000000001</v>
      </c>
      <c r="H2257" s="1" cm="1">
        <f t="array" aca="1" ref="H2257" ca="1">IFERROR(_FV(STable[[#This Row],[Security Name]],"Change (%)",TRUE),0)</f>
        <v>3.1953000000000002E-2</v>
      </c>
      <c r="I2257" s="17" cm="1">
        <f t="array" aca="1" ref="I2257" ca="1">IFERROR(_FV(STable[[#This Row],[Security Name]],"P/E",TRUE),0)</f>
        <v>0</v>
      </c>
      <c r="J2257" s="17" cm="1">
        <f t="array" aca="1" ref="J2257" ca="1">IFERROR(_FV(STable[[#This Row],[Security Name]],"Beta"),0)</f>
        <v>2.1425000000000001</v>
      </c>
    </row>
    <row r="2258" spans="1:10" x14ac:dyDescent="0.3">
      <c r="A2258" t="s">
        <v>1937</v>
      </c>
      <c r="B2258" t="e" vm="2257">
        <v>#VALUE!</v>
      </c>
      <c r="C2258" t="s">
        <v>3611</v>
      </c>
      <c r="D2258" t="s">
        <v>4220</v>
      </c>
      <c r="E2258">
        <v>5961</v>
      </c>
      <c r="F2258" cm="1">
        <f t="array" aca="1" ref="F2258" ca="1">IFERROR(_FV(STable[[#This Row],[Security Name]],"Market cap",TRUE),_FV(STable[[#This Row],[Security Name]],"Volume average",TRUE)*STable[[#This Row],[Price]])</f>
        <v>703110971</v>
      </c>
      <c r="G2258" s="4" cm="1">
        <f t="array" aca="1" ref="G2258" ca="1">_FV(STable[[#This Row],[Security Name]],"Price")</f>
        <v>18.841799999999999</v>
      </c>
      <c r="H2258" s="1" cm="1">
        <f t="array" aca="1" ref="H2258" ca="1">IFERROR(_FV(STable[[#This Row],[Security Name]],"Change (%)",TRUE),0)</f>
        <v>2.2343999999999999E-2</v>
      </c>
      <c r="I2258" s="17" cm="1">
        <f t="array" aca="1" ref="I2258" ca="1">IFERROR(_FV(STable[[#This Row],[Security Name]],"P/E",TRUE),0)</f>
        <v>12.532</v>
      </c>
      <c r="J2258" s="17" cm="1">
        <f t="array" aca="1" ref="J2258" ca="1">IFERROR(_FV(STable[[#This Row],[Security Name]],"Beta"),0)</f>
        <v>1.1503000000000001</v>
      </c>
    </row>
    <row r="2259" spans="1:10" x14ac:dyDescent="0.3">
      <c r="A2259" t="s">
        <v>488</v>
      </c>
      <c r="B2259" t="e" vm="2258">
        <v>#VALUE!</v>
      </c>
      <c r="C2259" t="s">
        <v>3611</v>
      </c>
      <c r="D2259" t="s">
        <v>3722</v>
      </c>
      <c r="E2259">
        <v>5211</v>
      </c>
      <c r="F2259" cm="1">
        <f t="array" aca="1" ref="F2259" ca="1">IFERROR(_FV(STable[[#This Row],[Security Name]],"Market cap",TRUE),_FV(STable[[#This Row],[Security Name]],"Volume average",TRUE)*STable[[#This Row],[Price]])</f>
        <v>5831676695</v>
      </c>
      <c r="G2259" s="4" cm="1">
        <f t="array" aca="1" ref="G2259" ca="1">_FV(STable[[#This Row],[Security Name]],"Price")</f>
        <v>53.95</v>
      </c>
      <c r="H2259" s="1" cm="1">
        <f t="array" aca="1" ref="H2259" ca="1">IFERROR(_FV(STable[[#This Row],[Security Name]],"Change (%)",TRUE),0)</f>
        <v>2.4108000000000001E-2</v>
      </c>
      <c r="I2259" s="17" cm="1">
        <f t="array" aca="1" ref="I2259" ca="1">IFERROR(_FV(STable[[#This Row],[Security Name]],"P/E",TRUE),0)</f>
        <v>28.0318</v>
      </c>
      <c r="J2259" s="17" cm="1">
        <f t="array" aca="1" ref="J2259" ca="1">IFERROR(_FV(STable[[#This Row],[Security Name]],"Beta"),0)</f>
        <v>1.7428999999999999</v>
      </c>
    </row>
    <row r="2260" spans="1:10" x14ac:dyDescent="0.3">
      <c r="A2260" t="s">
        <v>108</v>
      </c>
      <c r="B2260" t="e" vm="2259">
        <v>#VALUE!</v>
      </c>
      <c r="C2260" t="s">
        <v>3611</v>
      </c>
      <c r="D2260" t="s">
        <v>3722</v>
      </c>
      <c r="E2260">
        <v>5211</v>
      </c>
      <c r="F2260" cm="1">
        <f t="array" aca="1" ref="F2260" ca="1">IFERROR(_FV(STable[[#This Row],[Security Name]],"Market cap",TRUE),_FV(STable[[#This Row],[Security Name]],"Volume average",TRUE)*STable[[#This Row],[Price]])</f>
        <v>347399486466</v>
      </c>
      <c r="G2260" s="4" cm="1">
        <f t="array" aca="1" ref="G2260" ca="1">_FV(STable[[#This Row],[Security Name]],"Price")</f>
        <v>348.78500000000003</v>
      </c>
      <c r="H2260" s="1" cm="1">
        <f t="array" aca="1" ref="H2260" ca="1">IFERROR(_FV(STable[[#This Row],[Security Name]],"Change (%)",TRUE),0)</f>
        <v>3.4509999999999999E-2</v>
      </c>
      <c r="I2260" s="17" cm="1">
        <f t="array" aca="1" ref="I2260" ca="1">IFERROR(_FV(STable[[#This Row],[Security Name]],"P/E",TRUE),0)</f>
        <v>24.5016</v>
      </c>
      <c r="J2260" s="17" cm="1">
        <f t="array" aca="1" ref="J2260" ca="1">IFERROR(_FV(STable[[#This Row],[Security Name]],"Beta"),0)</f>
        <v>1.0503</v>
      </c>
    </row>
    <row r="2261" spans="1:10" x14ac:dyDescent="0.3">
      <c r="A2261" t="s">
        <v>193</v>
      </c>
      <c r="B2261" t="e" vm="2260">
        <v>#VALUE!</v>
      </c>
      <c r="C2261" t="s">
        <v>3611</v>
      </c>
      <c r="D2261" t="s">
        <v>3722</v>
      </c>
      <c r="E2261">
        <v>5211</v>
      </c>
      <c r="F2261" cm="1">
        <f t="array" aca="1" ref="F2261" ca="1">IFERROR(_FV(STable[[#This Row],[Security Name]],"Market cap",TRUE),_FV(STable[[#This Row],[Security Name]],"Volume average",TRUE)*STable[[#This Row],[Price]])</f>
        <v>140967957780</v>
      </c>
      <c r="G2261" s="4" cm="1">
        <f t="array" aca="1" ref="G2261" ca="1">_FV(STable[[#This Row],[Security Name]],"Price")</f>
        <v>251.7</v>
      </c>
      <c r="H2261" s="1" cm="1">
        <f t="array" aca="1" ref="H2261" ca="1">IFERROR(_FV(STable[[#This Row],[Security Name]],"Change (%)",TRUE),0)</f>
        <v>3.8281000000000003E-2</v>
      </c>
      <c r="I2261" s="17" cm="1">
        <f t="array" aca="1" ref="I2261" ca="1">IFERROR(_FV(STable[[#This Row],[Security Name]],"P/E",TRUE),0)</f>
        <v>21.246200000000002</v>
      </c>
      <c r="J2261" s="17" cm="1">
        <f t="array" aca="1" ref="J2261" ca="1">IFERROR(_FV(STable[[#This Row],[Security Name]],"Beta"),0)</f>
        <v>0.94379999999999997</v>
      </c>
    </row>
    <row r="2262" spans="1:10" x14ac:dyDescent="0.3">
      <c r="A2262" t="s">
        <v>1964</v>
      </c>
      <c r="B2262" t="e" vm="2261">
        <v>#VALUE!</v>
      </c>
      <c r="C2262" t="s">
        <v>3611</v>
      </c>
      <c r="D2262" t="s">
        <v>4167</v>
      </c>
      <c r="E2262">
        <v>5712</v>
      </c>
      <c r="F2262" cm="1">
        <f t="array" aca="1" ref="F2262" ca="1">IFERROR(_FV(STable[[#This Row],[Security Name]],"Market cap",TRUE),_FV(STable[[#This Row],[Security Name]],"Volume average",TRUE)*STable[[#This Row],[Price]])</f>
        <v>1094926377</v>
      </c>
      <c r="G2262" s="4" cm="1">
        <f t="array" aca="1" ref="G2262" ca="1">_FV(STable[[#This Row],[Security Name]],"Price")</f>
        <v>7.7500999999999998</v>
      </c>
      <c r="H2262" s="1" cm="1">
        <f t="array" aca="1" ref="H2262" ca="1">IFERROR(_FV(STable[[#This Row],[Security Name]],"Change (%)",TRUE),0)</f>
        <v>5.3003000000000002E-2</v>
      </c>
      <c r="I2262" s="17" cm="1">
        <f t="array" aca="1" ref="I2262" ca="1">IFERROR(_FV(STable[[#This Row],[Security Name]],"P/E",TRUE),0)</f>
        <v>16.292000000000002</v>
      </c>
      <c r="J2262" s="17" cm="1">
        <f t="array" aca="1" ref="J2262" ca="1">IFERROR(_FV(STable[[#This Row],[Security Name]],"Beta"),0)</f>
        <v>2.4729999999999999</v>
      </c>
    </row>
    <row r="2263" spans="1:10" x14ac:dyDescent="0.3">
      <c r="A2263" t="s">
        <v>1497</v>
      </c>
      <c r="B2263" t="e" vm="2262">
        <v>#VALUE!</v>
      </c>
      <c r="C2263" t="s">
        <v>3611</v>
      </c>
      <c r="D2263" t="s">
        <v>4167</v>
      </c>
      <c r="E2263">
        <v>5712</v>
      </c>
      <c r="F2263" cm="1">
        <f t="array" aca="1" ref="F2263" ca="1">IFERROR(_FV(STable[[#This Row],[Security Name]],"Market cap",TRUE),_FV(STable[[#This Row],[Security Name]],"Volume average",TRUE)*STable[[#This Row],[Price]])</f>
        <v>377051472</v>
      </c>
      <c r="G2263" s="4" cm="1">
        <f t="array" aca="1" ref="G2263" ca="1">_FV(STable[[#This Row],[Security Name]],"Price")</f>
        <v>23.295000000000002</v>
      </c>
      <c r="H2263" s="1" cm="1">
        <f t="array" aca="1" ref="H2263" ca="1">IFERROR(_FV(STable[[#This Row],[Security Name]],"Change (%)",TRUE),0)</f>
        <v>3.0296E-2</v>
      </c>
      <c r="I2263" s="17" cm="1">
        <f t="array" aca="1" ref="I2263" ca="1">IFERROR(_FV(STable[[#This Row],[Security Name]],"P/E",TRUE),0)</f>
        <v>21.117799999999999</v>
      </c>
      <c r="J2263" s="17" cm="1">
        <f t="array" aca="1" ref="J2263" ca="1">IFERROR(_FV(STable[[#This Row],[Security Name]],"Beta"),0)</f>
        <v>1.2372000000000001</v>
      </c>
    </row>
    <row r="2264" spans="1:10" x14ac:dyDescent="0.3">
      <c r="A2264" t="s">
        <v>140</v>
      </c>
      <c r="B2264" t="e" vm="2263">
        <v>#VALUE!</v>
      </c>
      <c r="C2264" t="s">
        <v>3611</v>
      </c>
      <c r="D2264" t="s">
        <v>4167</v>
      </c>
      <c r="E2264">
        <v>5712</v>
      </c>
      <c r="F2264" cm="1">
        <f t="array" aca="1" ref="F2264" ca="1">IFERROR(_FV(STable[[#This Row],[Security Name]],"Market cap",TRUE),_FV(STable[[#This Row],[Security Name]],"Volume average",TRUE)*STable[[#This Row],[Price]])</f>
        <v>2633450975</v>
      </c>
      <c r="G2264" s="4" cm="1">
        <f t="array" aca="1" ref="G2264" ca="1">_FV(STable[[#This Row],[Security Name]],"Price")</f>
        <v>139.82</v>
      </c>
      <c r="H2264" s="1" cm="1">
        <f t="array" aca="1" ref="H2264" ca="1">IFERROR(_FV(STable[[#This Row],[Security Name]],"Change (%)",TRUE),0)</f>
        <v>7.9773999999999998E-2</v>
      </c>
      <c r="I2264" s="17" cm="1">
        <f t="array" aca="1" ref="I2264" ca="1">IFERROR(_FV(STable[[#This Row],[Security Name]],"P/E",TRUE),0)</f>
        <v>25.205100000000002</v>
      </c>
      <c r="J2264" s="17" cm="1">
        <f t="array" aca="1" ref="J2264" ca="1">IFERROR(_FV(STable[[#This Row],[Security Name]],"Beta"),0)</f>
        <v>1.9556</v>
      </c>
    </row>
    <row r="2265" spans="1:10" x14ac:dyDescent="0.3">
      <c r="A2265" t="s">
        <v>856</v>
      </c>
      <c r="B2265" t="e" vm="2264">
        <v>#VALUE!</v>
      </c>
      <c r="C2265" t="s">
        <v>3611</v>
      </c>
      <c r="D2265" t="s">
        <v>4220</v>
      </c>
      <c r="E2265">
        <v>5961</v>
      </c>
      <c r="F2265" cm="1">
        <f t="array" aca="1" ref="F2265" ca="1">IFERROR(_FV(STable[[#This Row],[Security Name]],"Market cap",TRUE),_FV(STable[[#This Row],[Security Name]],"Volume average",TRUE)*STable[[#This Row],[Price]])</f>
        <v>10735026550</v>
      </c>
      <c r="G2265" s="4" cm="1">
        <f t="array" aca="1" ref="G2265" ca="1">_FV(STable[[#This Row],[Security Name]],"Price")</f>
        <v>82.1</v>
      </c>
      <c r="H2265" s="1" cm="1">
        <f t="array" aca="1" ref="H2265" ca="1">IFERROR(_FV(STable[[#This Row],[Security Name]],"Change (%)",TRUE),0)</f>
        <v>6.1957999999999999E-2</v>
      </c>
      <c r="I2265" s="17" cm="1">
        <f t="array" ref="I2265">IFERROR(_FV(STable[[#This Row],[Security Name]],"P/E",TRUE),0)</f>
        <v>0</v>
      </c>
      <c r="J2265" s="17" cm="1">
        <f t="array" aca="1" ref="J2265" ca="1">IFERROR(_FV(STable[[#This Row],[Security Name]],"Beta"),0)</f>
        <v>3.2625000000000002</v>
      </c>
    </row>
    <row r="2266" spans="1:10" x14ac:dyDescent="0.3">
      <c r="A2266" t="s">
        <v>123</v>
      </c>
      <c r="B2266" t="e" vm="2265">
        <v>#VALUE!</v>
      </c>
      <c r="C2266" t="s">
        <v>3611</v>
      </c>
      <c r="D2266" t="s">
        <v>4178</v>
      </c>
      <c r="E2266">
        <v>5700</v>
      </c>
      <c r="F2266" cm="1">
        <f t="array" aca="1" ref="F2266" ca="1">IFERROR(_FV(STable[[#This Row],[Security Name]],"Market cap",TRUE),_FV(STable[[#This Row],[Security Name]],"Volume average",TRUE)*STable[[#This Row],[Price]])</f>
        <v>23758588962</v>
      </c>
      <c r="G2266" s="4" cm="1">
        <f t="array" aca="1" ref="G2266" ca="1">_FV(STable[[#This Row],[Security Name]],"Price")</f>
        <v>199.625</v>
      </c>
      <c r="H2266" s="1" cm="1">
        <f t="array" aca="1" ref="H2266" ca="1">IFERROR(_FV(STable[[#This Row],[Security Name]],"Change (%)",TRUE),0)</f>
        <v>4.6581999999999998E-2</v>
      </c>
      <c r="I2266" s="17" cm="1">
        <f t="array" aca="1" ref="I2266" ca="1">IFERROR(_FV(STable[[#This Row],[Security Name]],"P/E",TRUE),0)</f>
        <v>22.008400000000002</v>
      </c>
      <c r="J2266" s="17" cm="1">
        <f t="array" aca="1" ref="J2266" ca="1">IFERROR(_FV(STable[[#This Row],[Security Name]],"Beta"),0)</f>
        <v>1.5811999999999999</v>
      </c>
    </row>
    <row r="2267" spans="1:10" x14ac:dyDescent="0.3">
      <c r="A2267" t="s">
        <v>381</v>
      </c>
      <c r="B2267" t="e" vm="2266">
        <v>#VALUE!</v>
      </c>
      <c r="C2267" t="s">
        <v>3611</v>
      </c>
      <c r="D2267" t="s">
        <v>3612</v>
      </c>
      <c r="E2267">
        <v>7340</v>
      </c>
      <c r="F2267" cm="1">
        <f t="array" aca="1" ref="F2267" ca="1">IFERROR(_FV(STable[[#This Row],[Security Name]],"Market cap",TRUE),_FV(STable[[#This Row],[Security Name]],"Volume average",TRUE)*STable[[#This Row],[Price]])</f>
        <v>86400865160</v>
      </c>
      <c r="G2267" s="4" cm="1">
        <f t="array" aca="1" ref="G2267" ca="1">_FV(STable[[#This Row],[Security Name]],"Price")</f>
        <v>141.94</v>
      </c>
      <c r="H2267" s="1" cm="1">
        <f t="array" aca="1" ref="H2267" ca="1">IFERROR(_FV(STable[[#This Row],[Security Name]],"Change (%)",TRUE),0)</f>
        <v>2.9969000000000003E-2</v>
      </c>
      <c r="I2267" s="17" cm="1">
        <f t="array" aca="1" ref="I2267" ca="1">IFERROR(_FV(STable[[#This Row],[Security Name]],"P/E",TRUE),0)</f>
        <v>35.131100000000004</v>
      </c>
      <c r="J2267" s="17" cm="1">
        <f t="array" aca="1" ref="J2267" ca="1">IFERROR(_FV(STable[[#This Row],[Security Name]],"Beta"),0)</f>
        <v>1.2146999999999999</v>
      </c>
    </row>
    <row r="2268" spans="1:10" x14ac:dyDescent="0.3">
      <c r="A2268" t="s">
        <v>1124</v>
      </c>
      <c r="B2268" t="e" vm="2267">
        <v>#VALUE!</v>
      </c>
      <c r="C2268" t="s">
        <v>3611</v>
      </c>
      <c r="D2268" t="s">
        <v>4046</v>
      </c>
      <c r="E2268">
        <v>5190</v>
      </c>
      <c r="F2268" cm="1">
        <f t="array" aca="1" ref="F2268" ca="1">IFERROR(_FV(STable[[#This Row],[Security Name]],"Market cap",TRUE),_FV(STable[[#This Row],[Security Name]],"Volume average",TRUE)*STable[[#This Row],[Price]])</f>
        <v>2441817659</v>
      </c>
      <c r="G2268" s="4" cm="1">
        <f t="array" aca="1" ref="G2268" ca="1">_FV(STable[[#This Row],[Security Name]],"Price")</f>
        <v>39.215000000000003</v>
      </c>
      <c r="H2268" s="1" cm="1">
        <f t="array" aca="1" ref="H2268" ca="1">IFERROR(_FV(STable[[#This Row],[Security Name]],"Change (%)",TRUE),0)</f>
        <v>3.5515999999999999E-2</v>
      </c>
      <c r="I2268" s="17" cm="1">
        <f t="array" aca="1" ref="I2268" ca="1">IFERROR(_FV(STable[[#This Row],[Security Name]],"P/E",TRUE),0)</f>
        <v>16.009399999999999</v>
      </c>
      <c r="J2268" s="17" cm="1">
        <f t="array" aca="1" ref="J2268" ca="1">IFERROR(_FV(STable[[#This Row],[Security Name]],"Beta"),0)</f>
        <v>0.66469999999999996</v>
      </c>
    </row>
    <row r="2269" spans="1:10" x14ac:dyDescent="0.3">
      <c r="A2269" t="s">
        <v>2503</v>
      </c>
      <c r="B2269" t="e" vm="2268">
        <v>#VALUE!</v>
      </c>
      <c r="C2269" t="s">
        <v>3611</v>
      </c>
      <c r="D2269" t="s">
        <v>3627</v>
      </c>
      <c r="E2269">
        <v>7389</v>
      </c>
      <c r="F2269" cm="1">
        <f t="array" aca="1" ref="F2269" ca="1">IFERROR(_FV(STable[[#This Row],[Security Name]],"Market cap",TRUE),_FV(STable[[#This Row],[Security Name]],"Volume average",TRUE)*STable[[#This Row],[Price]])</f>
        <v>336362612</v>
      </c>
      <c r="G2269" s="4" cm="1">
        <f t="array" aca="1" ref="G2269" ca="1">_FV(STable[[#This Row],[Security Name]],"Price")</f>
        <v>0.62929999999999997</v>
      </c>
      <c r="H2269" s="1" cm="1">
        <f t="array" aca="1" ref="H2269" ca="1">IFERROR(_FV(STable[[#This Row],[Security Name]],"Change (%)",TRUE),0)</f>
        <v>-2.5248E-2</v>
      </c>
      <c r="I2269" s="17" cm="1">
        <f t="array" aca="1" ref="I2269" ca="1">IFERROR(_FV(STable[[#This Row],[Security Name]],"P/E",TRUE),0)</f>
        <v>0</v>
      </c>
      <c r="J2269" s="17" cm="1">
        <f t="array" aca="1" ref="J2269" ca="1">IFERROR(_FV(STable[[#This Row],[Security Name]],"Beta"),0)</f>
        <v>1.3372999999999999</v>
      </c>
    </row>
    <row r="2270" spans="1:10" x14ac:dyDescent="0.3">
      <c r="A2270" t="s">
        <v>588</v>
      </c>
      <c r="B2270" t="e" vm="2269">
        <v>#VALUE!</v>
      </c>
      <c r="C2270" t="s">
        <v>3611</v>
      </c>
      <c r="D2270" t="s">
        <v>3681</v>
      </c>
      <c r="E2270">
        <v>7363</v>
      </c>
      <c r="F2270" cm="1">
        <f t="array" aca="1" ref="F2270" ca="1">IFERROR(_FV(STable[[#This Row],[Security Name]],"Market cap",TRUE),_FV(STable[[#This Row],[Security Name]],"Volume average",TRUE)*STable[[#This Row],[Price]])</f>
        <v>1618960000</v>
      </c>
      <c r="G2270" s="4" cm="1">
        <f t="array" aca="1" ref="G2270" ca="1">_FV(STable[[#This Row],[Security Name]],"Price")</f>
        <v>39.200000000000003</v>
      </c>
      <c r="H2270" s="1" cm="1">
        <f t="array" aca="1" ref="H2270" ca="1">IFERROR(_FV(STable[[#This Row],[Security Name]],"Change (%)",TRUE),0)</f>
        <v>-5.0989999999999998E-4</v>
      </c>
      <c r="I2270" s="17" cm="1">
        <f t="array" aca="1" ref="I2270" ca="1">IFERROR(_FV(STable[[#This Row],[Security Name]],"P/E",TRUE),0)</f>
        <v>15.0601</v>
      </c>
      <c r="J2270" s="17" cm="1">
        <f t="array" aca="1" ref="J2270" ca="1">IFERROR(_FV(STable[[#This Row],[Security Name]],"Beta"),0)</f>
        <v>0.84450000000000003</v>
      </c>
    </row>
    <row r="2271" spans="1:10" x14ac:dyDescent="0.3">
      <c r="A2271" t="s">
        <v>449</v>
      </c>
      <c r="B2271" t="e" vm="2270">
        <v>#VALUE!</v>
      </c>
      <c r="C2271" t="s">
        <v>3611</v>
      </c>
      <c r="D2271" t="s">
        <v>3681</v>
      </c>
      <c r="E2271">
        <v>7363</v>
      </c>
      <c r="F2271" cm="1">
        <f t="array" aca="1" ref="F2271" ca="1">IFERROR(_FV(STable[[#This Row],[Security Name]],"Market cap",TRUE),_FV(STable[[#This Row],[Security Name]],"Volume average",TRUE)*STable[[#This Row],[Price]])</f>
        <v>752060205</v>
      </c>
      <c r="G2271" s="4" cm="1">
        <f t="array" aca="1" ref="G2271" ca="1">_FV(STable[[#This Row],[Security Name]],"Price")</f>
        <v>29.84</v>
      </c>
      <c r="H2271" s="1" cm="1">
        <f t="array" aca="1" ref="H2271" ca="1">IFERROR(_FV(STable[[#This Row],[Security Name]],"Change (%)",TRUE),0)</f>
        <v>9.4720000000000013E-3</v>
      </c>
      <c r="I2271" s="17" cm="1">
        <f t="array" aca="1" ref="I2271" ca="1">IFERROR(_FV(STable[[#This Row],[Security Name]],"P/E",TRUE),0)</f>
        <v>14.288500000000001</v>
      </c>
      <c r="J2271" s="17" cm="1">
        <f t="array" aca="1" ref="J2271" ca="1">IFERROR(_FV(STable[[#This Row],[Security Name]],"Beta"),0)</f>
        <v>0.94189999999999996</v>
      </c>
    </row>
    <row r="2272" spans="1:10" x14ac:dyDescent="0.3">
      <c r="A2272" t="s">
        <v>2582</v>
      </c>
      <c r="B2272" t="e" vm="2271">
        <v>#VALUE!</v>
      </c>
      <c r="C2272" t="s">
        <v>3611</v>
      </c>
      <c r="D2272" t="s">
        <v>3681</v>
      </c>
      <c r="E2272">
        <v>7363</v>
      </c>
      <c r="F2272" cm="1">
        <f t="array" aca="1" ref="F2272" ca="1">IFERROR(_FV(STable[[#This Row],[Security Name]],"Market cap",TRUE),_FV(STable[[#This Row],[Security Name]],"Volume average",TRUE)*STable[[#This Row],[Price]])</f>
        <v>68476901</v>
      </c>
      <c r="G2272" s="4" cm="1">
        <f t="array" aca="1" ref="G2272" ca="1">_FV(STable[[#This Row],[Security Name]],"Price")</f>
        <v>6.0900999999999996</v>
      </c>
      <c r="H2272" s="1" cm="1">
        <f t="array" aca="1" ref="H2272" ca="1">IFERROR(_FV(STable[[#This Row],[Security Name]],"Change (%)",TRUE),0)</f>
        <v>1.1645000000000001E-2</v>
      </c>
      <c r="I2272" s="17" cm="1">
        <f t="array" aca="1" ref="I2272" ca="1">IFERROR(_FV(STable[[#This Row],[Security Name]],"P/E",TRUE),0)</f>
        <v>0</v>
      </c>
      <c r="J2272" s="17" cm="1">
        <f t="array" aca="1" ref="J2272" ca="1">IFERROR(_FV(STable[[#This Row],[Security Name]],"Beta"),0)</f>
        <v>0.58730000000000004</v>
      </c>
    </row>
    <row r="2273" spans="1:10" x14ac:dyDescent="0.3">
      <c r="A2273" t="s">
        <v>2333</v>
      </c>
      <c r="B2273" t="e" vm="2272">
        <v>#VALUE!</v>
      </c>
      <c r="C2273" t="s">
        <v>3611</v>
      </c>
      <c r="D2273" t="s">
        <v>3681</v>
      </c>
      <c r="E2273">
        <v>7363</v>
      </c>
      <c r="F2273" cm="1">
        <f t="array" aca="1" ref="F2273" ca="1">IFERROR(_FV(STable[[#This Row],[Security Name]],"Market cap",TRUE),_FV(STable[[#This Row],[Security Name]],"Volume average",TRUE)*STable[[#This Row],[Price]])</f>
        <v>89132196</v>
      </c>
      <c r="G2273" s="4" cm="1">
        <f t="array" aca="1" ref="G2273" ca="1">_FV(STable[[#This Row],[Security Name]],"Price")</f>
        <v>6.15</v>
      </c>
      <c r="H2273" s="1" cm="1">
        <f t="array" aca="1" ref="H2273" ca="1">IFERROR(_FV(STable[[#This Row],[Security Name]],"Change (%)",TRUE),0)</f>
        <v>1.4851000000000001E-2</v>
      </c>
      <c r="I2273" s="17" cm="1">
        <f t="array" aca="1" ref="I2273" ca="1">IFERROR(_FV(STable[[#This Row],[Security Name]],"P/E",TRUE),0)</f>
        <v>0</v>
      </c>
      <c r="J2273" s="17" cm="1">
        <f t="array" aca="1" ref="J2273" ca="1">IFERROR(_FV(STable[[#This Row],[Security Name]],"Beta"),0)</f>
        <v>1.5548999999999999</v>
      </c>
    </row>
    <row r="2274" spans="1:10" x14ac:dyDescent="0.3">
      <c r="A2274" t="s">
        <v>1607</v>
      </c>
      <c r="B2274" t="e" vm="2273">
        <v>#VALUE!</v>
      </c>
      <c r="C2274" t="s">
        <v>3611</v>
      </c>
      <c r="D2274" t="s">
        <v>3627</v>
      </c>
      <c r="E2274">
        <v>7389</v>
      </c>
      <c r="F2274" cm="1">
        <f t="array" aca="1" ref="F2274" ca="1">IFERROR(_FV(STable[[#This Row],[Security Name]],"Market cap",TRUE),_FV(STable[[#This Row],[Security Name]],"Volume average",TRUE)*STable[[#This Row],[Price]])</f>
        <v>387189362</v>
      </c>
      <c r="G2274" s="4" cm="1">
        <f t="array" aca="1" ref="G2274" ca="1">_FV(STable[[#This Row],[Security Name]],"Price")</f>
        <v>10.77</v>
      </c>
      <c r="H2274" s="1" cm="1">
        <f t="array" aca="1" ref="H2274" ca="1">IFERROR(_FV(STable[[#This Row],[Security Name]],"Change (%)",TRUE),0)</f>
        <v>-1.1927E-2</v>
      </c>
      <c r="I2274" s="17" cm="1">
        <f t="array" aca="1" ref="I2274" ca="1">IFERROR(_FV(STable[[#This Row],[Security Name]],"P/E",TRUE),0)</f>
        <v>18.974599999999999</v>
      </c>
      <c r="J2274" s="17" cm="1">
        <f t="array" aca="1" ref="J2274" ca="1">IFERROR(_FV(STable[[#This Row],[Security Name]],"Beta"),0)</f>
        <v>1.3960999999999999</v>
      </c>
    </row>
    <row r="2275" spans="1:10" x14ac:dyDescent="0.3">
      <c r="A2275" t="s">
        <v>2156</v>
      </c>
      <c r="B2275" t="e" vm="2274">
        <v>#VALUE!</v>
      </c>
      <c r="C2275" t="s">
        <v>3611</v>
      </c>
      <c r="D2275" t="s">
        <v>3681</v>
      </c>
      <c r="E2275">
        <v>7363</v>
      </c>
      <c r="F2275" cm="1">
        <f t="array" aca="1" ref="F2275" ca="1">IFERROR(_FV(STable[[#This Row],[Security Name]],"Market cap",TRUE),_FV(STable[[#This Row],[Security Name]],"Volume average",TRUE)*STable[[#This Row],[Price]])</f>
        <v>146869800</v>
      </c>
      <c r="G2275" s="4" cm="1">
        <f t="array" aca="1" ref="G2275" ca="1">_FV(STable[[#This Row],[Security Name]],"Price")</f>
        <v>10.4907</v>
      </c>
      <c r="H2275" s="1" cm="1">
        <f t="array" aca="1" ref="H2275" ca="1">IFERROR(_FV(STable[[#This Row],[Security Name]],"Change (%)",TRUE),0)</f>
        <v>3.0521E-2</v>
      </c>
      <c r="I2275" s="17" cm="1">
        <f t="array" aca="1" ref="I2275" ca="1">IFERROR(_FV(STable[[#This Row],[Security Name]],"P/E",TRUE),0)</f>
        <v>20.244499999999999</v>
      </c>
      <c r="J2275" s="17" cm="1">
        <f t="array" aca="1" ref="J2275" ca="1">IFERROR(_FV(STable[[#This Row],[Security Name]],"Beta"),0)</f>
        <v>1.0065</v>
      </c>
    </row>
    <row r="2276" spans="1:10" x14ac:dyDescent="0.3">
      <c r="A2276" t="s">
        <v>1722</v>
      </c>
      <c r="B2276" t="e" vm="2275">
        <v>#VALUE!</v>
      </c>
      <c r="C2276" t="s">
        <v>3611</v>
      </c>
      <c r="D2276" t="s">
        <v>3681</v>
      </c>
      <c r="E2276">
        <v>7363</v>
      </c>
      <c r="F2276" cm="1">
        <f t="array" aca="1" ref="F2276" ca="1">IFERROR(_FV(STable[[#This Row],[Security Name]],"Market cap",TRUE),_FV(STable[[#This Row],[Security Name]],"Volume average",TRUE)*STable[[#This Row],[Price]])</f>
        <v>323984136</v>
      </c>
      <c r="G2276" s="4" cm="1">
        <f t="array" aca="1" ref="G2276" ca="1">_FV(STable[[#This Row],[Security Name]],"Price")</f>
        <v>9.4700000000000006</v>
      </c>
      <c r="H2276" s="1" cm="1">
        <f t="array" aca="1" ref="H2276" ca="1">IFERROR(_FV(STable[[#This Row],[Security Name]],"Change (%)",TRUE),0)</f>
        <v>1.6094000000000001E-2</v>
      </c>
      <c r="I2276" s="17" cm="1">
        <f t="array" aca="1" ref="I2276" ca="1">IFERROR(_FV(STable[[#This Row],[Security Name]],"P/E",TRUE),0)</f>
        <v>0</v>
      </c>
      <c r="J2276" s="17" cm="1">
        <f t="array" aca="1" ref="J2276" ca="1">IFERROR(_FV(STable[[#This Row],[Security Name]],"Beta"),0)</f>
        <v>0.76029999999999998</v>
      </c>
    </row>
    <row r="2277" spans="1:10" x14ac:dyDescent="0.3">
      <c r="A2277" t="s">
        <v>893</v>
      </c>
      <c r="B2277" t="e" vm="2276">
        <v>#VALUE!</v>
      </c>
      <c r="C2277" t="s">
        <v>3611</v>
      </c>
      <c r="D2277" t="s">
        <v>3681</v>
      </c>
      <c r="E2277">
        <v>7363</v>
      </c>
      <c r="F2277" cm="1">
        <f t="array" aca="1" ref="F2277" ca="1">IFERROR(_FV(STable[[#This Row],[Security Name]],"Market cap",TRUE),_FV(STable[[#This Row],[Security Name]],"Volume average",TRUE)*STable[[#This Row],[Price]])</f>
        <v>559953100</v>
      </c>
      <c r="G2277" s="4" cm="1">
        <f t="array" aca="1" ref="G2277" ca="1">_FV(STable[[#This Row],[Security Name]],"Price")</f>
        <v>30.72</v>
      </c>
      <c r="H2277" s="1" cm="1">
        <f t="array" aca="1" ref="H2277" ca="1">IFERROR(_FV(STable[[#This Row],[Security Name]],"Change (%)",TRUE),0)</f>
        <v>-8.7119999999999993E-3</v>
      </c>
      <c r="I2277" s="17" cm="1">
        <f t="array" aca="1" ref="I2277" ca="1">IFERROR(_FV(STable[[#This Row],[Security Name]],"P/E",TRUE),0)</f>
        <v>15.689500000000001</v>
      </c>
      <c r="J2277" s="17" cm="1">
        <f t="array" aca="1" ref="J2277" ca="1">IFERROR(_FV(STable[[#This Row],[Security Name]],"Beta"),0)</f>
        <v>0.50880000000000003</v>
      </c>
    </row>
    <row r="2278" spans="1:10" x14ac:dyDescent="0.3">
      <c r="A2278" t="s">
        <v>868</v>
      </c>
      <c r="B2278" t="e" vm="2277">
        <v>#VALUE!</v>
      </c>
      <c r="C2278" t="s">
        <v>3611</v>
      </c>
      <c r="D2278" t="s">
        <v>3887</v>
      </c>
      <c r="E2278">
        <v>7361</v>
      </c>
      <c r="F2278" cm="1">
        <f t="array" aca="1" ref="F2278" ca="1">IFERROR(_FV(STable[[#This Row],[Security Name]],"Market cap",TRUE),_FV(STable[[#This Row],[Security Name]],"Volume average",TRUE)*STable[[#This Row],[Price]])</f>
        <v>3402236491</v>
      </c>
      <c r="G2278" s="4" cm="1">
        <f t="array" aca="1" ref="G2278" ca="1">_FV(STable[[#This Row],[Security Name]],"Price")</f>
        <v>65.569999999999993</v>
      </c>
      <c r="H2278" s="1" cm="1">
        <f t="array" aca="1" ref="H2278" ca="1">IFERROR(_FV(STable[[#This Row],[Security Name]],"Change (%)",TRUE),0)</f>
        <v>2.2929999999999999E-3</v>
      </c>
      <c r="I2278" s="17" cm="1">
        <f t="array" aca="1" ref="I2278" ca="1">IFERROR(_FV(STable[[#This Row],[Security Name]],"P/E",TRUE),0)</f>
        <v>13.3224</v>
      </c>
      <c r="J2278" s="17" cm="1">
        <f t="array" aca="1" ref="J2278" ca="1">IFERROR(_FV(STable[[#This Row],[Security Name]],"Beta"),0)</f>
        <v>1.2462</v>
      </c>
    </row>
    <row r="2279" spans="1:10" x14ac:dyDescent="0.3">
      <c r="A2279" t="s">
        <v>772</v>
      </c>
      <c r="B2279" t="e" vm="2278">
        <v>#VALUE!</v>
      </c>
      <c r="C2279" t="s">
        <v>3611</v>
      </c>
      <c r="D2279" t="s">
        <v>3681</v>
      </c>
      <c r="E2279">
        <v>7363</v>
      </c>
      <c r="F2279" cm="1">
        <f t="array" aca="1" ref="F2279" ca="1">IFERROR(_FV(STable[[#This Row],[Security Name]],"Market cap",TRUE),_FV(STable[[#This Row],[Security Name]],"Volume average",TRUE)*STable[[#This Row],[Price]])</f>
        <v>1440714253</v>
      </c>
      <c r="G2279" s="4" cm="1">
        <f t="array" aca="1" ref="G2279" ca="1">_FV(STable[[#This Row],[Security Name]],"Price")</f>
        <v>30.99</v>
      </c>
      <c r="H2279" s="1" cm="1">
        <f t="array" aca="1" ref="H2279" ca="1">IFERROR(_FV(STable[[#This Row],[Security Name]],"Change (%)",TRUE),0)</f>
        <v>-3.2259999999999998E-4</v>
      </c>
      <c r="I2279" s="17" cm="1">
        <f t="array" aca="1" ref="I2279" ca="1">IFERROR(_FV(STable[[#This Row],[Security Name]],"P/E",TRUE),0)</f>
        <v>0</v>
      </c>
      <c r="J2279" s="17" cm="1">
        <f t="array" aca="1" ref="J2279" ca="1">IFERROR(_FV(STable[[#This Row],[Security Name]],"Beta"),0)</f>
        <v>0.75180000000000002</v>
      </c>
    </row>
    <row r="2280" spans="1:10" x14ac:dyDescent="0.3">
      <c r="A2280" t="s">
        <v>2485</v>
      </c>
      <c r="B2280" t="e" vm="2279">
        <v>#VALUE!</v>
      </c>
      <c r="C2280" t="s">
        <v>3611</v>
      </c>
      <c r="D2280" t="s">
        <v>3711</v>
      </c>
      <c r="E2280">
        <v>8742</v>
      </c>
      <c r="F2280" cm="1">
        <f t="array" aca="1" ref="F2280" ca="1">IFERROR(_FV(STable[[#This Row],[Security Name]],"Market cap",TRUE),_FV(STable[[#This Row],[Security Name]],"Volume average",TRUE)*STable[[#This Row],[Price]])</f>
        <v>81526749</v>
      </c>
      <c r="G2280" s="4" cm="1">
        <f t="array" aca="1" ref="G2280" ca="1">_FV(STable[[#This Row],[Security Name]],"Price")</f>
        <v>6.8650000000000002</v>
      </c>
      <c r="H2280" s="1" cm="1">
        <f t="array" aca="1" ref="H2280" ca="1">IFERROR(_FV(STable[[#This Row],[Security Name]],"Change (%)",TRUE),0)</f>
        <v>2.3099999999999999E-2</v>
      </c>
      <c r="I2280" s="17" cm="1">
        <f t="array" aca="1" ref="I2280" ca="1">IFERROR(_FV(STable[[#This Row],[Security Name]],"P/E",TRUE),0)</f>
        <v>137.85140000000001</v>
      </c>
      <c r="J2280" s="17" cm="1">
        <f t="array" aca="1" ref="J2280" ca="1">IFERROR(_FV(STable[[#This Row],[Security Name]],"Beta"),0)</f>
        <v>0.9476</v>
      </c>
    </row>
    <row r="2281" spans="1:10" x14ac:dyDescent="0.3">
      <c r="A2281" t="s">
        <v>573</v>
      </c>
      <c r="B2281" t="e" vm="2280">
        <v>#VALUE!</v>
      </c>
      <c r="C2281" t="s">
        <v>3611</v>
      </c>
      <c r="D2281" t="s">
        <v>3681</v>
      </c>
      <c r="E2281">
        <v>7363</v>
      </c>
      <c r="F2281" cm="1">
        <f t="array" aca="1" ref="F2281" ca="1">IFERROR(_FV(STable[[#This Row],[Security Name]],"Market cap",TRUE),_FV(STable[[#This Row],[Security Name]],"Volume average",TRUE)*STable[[#This Row],[Price]])</f>
        <v>1088203321</v>
      </c>
      <c r="G2281" s="4" cm="1">
        <f t="array" aca="1" ref="G2281" ca="1">_FV(STable[[#This Row],[Security Name]],"Price")</f>
        <v>28.51</v>
      </c>
      <c r="H2281" s="1" cm="1">
        <f t="array" aca="1" ref="H2281" ca="1">IFERROR(_FV(STable[[#This Row],[Security Name]],"Change (%)",TRUE),0)</f>
        <v>-5.927E-3</v>
      </c>
      <c r="I2281" s="17" cm="1">
        <f t="array" aca="1" ref="I2281" ca="1">IFERROR(_FV(STable[[#This Row],[Security Name]],"P/E",TRUE),0)</f>
        <v>0</v>
      </c>
      <c r="J2281" s="17" cm="1">
        <f t="array" aca="1" ref="J2281" ca="1">IFERROR(_FV(STable[[#This Row],[Security Name]],"Beta"),0)</f>
        <v>0.42880000000000001</v>
      </c>
    </row>
    <row r="2282" spans="1:10" x14ac:dyDescent="0.3">
      <c r="A2282" t="s">
        <v>454</v>
      </c>
      <c r="B2282" t="e" vm="2281">
        <v>#VALUE!</v>
      </c>
      <c r="C2282" t="s">
        <v>3611</v>
      </c>
      <c r="D2282" t="s">
        <v>3818</v>
      </c>
      <c r="E2282">
        <v>8700</v>
      </c>
      <c r="F2282" cm="1">
        <f t="array" aca="1" ref="F2282" ca="1">IFERROR(_FV(STable[[#This Row],[Security Name]],"Market cap",TRUE),_FV(STable[[#This Row],[Security Name]],"Volume average",TRUE)*STable[[#This Row],[Price]])</f>
        <v>32674338625</v>
      </c>
      <c r="G2282" s="4" cm="1">
        <f t="array" aca="1" ref="G2282" ca="1">_FV(STable[[#This Row],[Security Name]],"Price")</f>
        <v>91.194999999999993</v>
      </c>
      <c r="H2282" s="1" cm="1">
        <f t="array" aca="1" ref="H2282" ca="1">IFERROR(_FV(STable[[#This Row],[Security Name]],"Change (%)",TRUE),0)</f>
        <v>-1.0148999999999998E-2</v>
      </c>
      <c r="I2282" s="17" cm="1">
        <f t="array" aca="1" ref="I2282" ca="1">IFERROR(_FV(STable[[#This Row],[Security Name]],"P/E",TRUE),0)</f>
        <v>20.667400000000001</v>
      </c>
      <c r="J2282" s="17" cm="1">
        <f t="array" aca="1" ref="J2282" ca="1">IFERROR(_FV(STable[[#This Row],[Security Name]],"Beta"),0)</f>
        <v>0.84930000000000005</v>
      </c>
    </row>
    <row r="2283" spans="1:10" x14ac:dyDescent="0.3">
      <c r="A2283" t="s">
        <v>832</v>
      </c>
      <c r="B2283" t="e" vm="2282">
        <v>#VALUE!</v>
      </c>
      <c r="C2283" t="s">
        <v>3611</v>
      </c>
      <c r="D2283" t="s">
        <v>3681</v>
      </c>
      <c r="E2283">
        <v>7363</v>
      </c>
      <c r="F2283" cm="1">
        <f t="array" aca="1" ref="F2283" ca="1">IFERROR(_FV(STable[[#This Row],[Security Name]],"Market cap",TRUE),_FV(STable[[#This Row],[Security Name]],"Volume average",TRUE)*STable[[#This Row],[Price]])</f>
        <v>2795889063</v>
      </c>
      <c r="G2283" s="4" cm="1">
        <f t="array" aca="1" ref="G2283" ca="1">_FV(STable[[#This Row],[Security Name]],"Price")</f>
        <v>27.33</v>
      </c>
      <c r="H2283" s="1" cm="1">
        <f t="array" aca="1" ref="H2283" ca="1">IFERROR(_FV(STable[[#This Row],[Security Name]],"Change (%)",TRUE),0)</f>
        <v>3.5227000000000001E-2</v>
      </c>
      <c r="I2283" s="17" cm="1">
        <f t="array" aca="1" ref="I2283" ca="1">IFERROR(_FV(STable[[#This Row],[Security Name]],"P/E",TRUE),0)</f>
        <v>20.614000000000001</v>
      </c>
      <c r="J2283" s="17" cm="1">
        <f t="array" aca="1" ref="J2283" ca="1">IFERROR(_FV(STable[[#This Row],[Security Name]],"Beta"),0)</f>
        <v>0.8014</v>
      </c>
    </row>
    <row r="2284" spans="1:10" x14ac:dyDescent="0.3">
      <c r="A2284" t="s">
        <v>1496</v>
      </c>
      <c r="B2284" t="e" vm="2283">
        <v>#VALUE!</v>
      </c>
      <c r="C2284" t="s">
        <v>3611</v>
      </c>
      <c r="D2284" t="s">
        <v>3823</v>
      </c>
      <c r="E2284">
        <v>5051</v>
      </c>
      <c r="F2284" cm="1">
        <f t="array" aca="1" ref="F2284" ca="1">IFERROR(_FV(STable[[#This Row],[Security Name]],"Market cap",TRUE),_FV(STable[[#This Row],[Security Name]],"Volume average",TRUE)*STable[[#This Row],[Price]])</f>
        <v>312711841</v>
      </c>
      <c r="G2284" s="4" cm="1">
        <f t="array" aca="1" ref="G2284" ca="1">_FV(STable[[#This Row],[Security Name]],"Price")</f>
        <v>29.9</v>
      </c>
      <c r="H2284" s="1" cm="1">
        <f t="array" aca="1" ref="H2284" ca="1">IFERROR(_FV(STable[[#This Row],[Security Name]],"Change (%)",TRUE),0)</f>
        <v>6.3949999999999996E-3</v>
      </c>
      <c r="I2284" s="17" cm="1">
        <f t="array" aca="1" ref="I2284" ca="1">IFERROR(_FV(STable[[#This Row],[Security Name]],"P/E",TRUE),0)</f>
        <v>43.308199999999999</v>
      </c>
      <c r="J2284" s="17" cm="1">
        <f t="array" aca="1" ref="J2284" ca="1">IFERROR(_FV(STable[[#This Row],[Security Name]],"Beta"),0)</f>
        <v>1.0599000000000001</v>
      </c>
    </row>
    <row r="2285" spans="1:10" x14ac:dyDescent="0.3">
      <c r="A2285" t="s">
        <v>815</v>
      </c>
      <c r="B2285" t="e" vm="2284">
        <v>#VALUE!</v>
      </c>
      <c r="C2285" t="s">
        <v>3611</v>
      </c>
      <c r="D2285" t="s">
        <v>4261</v>
      </c>
      <c r="E2285">
        <v>7380</v>
      </c>
      <c r="F2285" cm="1">
        <f t="array" aca="1" ref="F2285" ca="1">IFERROR(_FV(STable[[#This Row],[Security Name]],"Market cap",TRUE),_FV(STable[[#This Row],[Security Name]],"Volume average",TRUE)*STable[[#This Row],[Price]])</f>
        <v>50326457489</v>
      </c>
      <c r="G2285" s="4" cm="1">
        <f t="array" aca="1" ref="G2285" ca="1">_FV(STable[[#This Row],[Security Name]],"Price")</f>
        <v>92.09</v>
      </c>
      <c r="H2285" s="1" cm="1">
        <f t="array" aca="1" ref="H2285" ca="1">IFERROR(_FV(STable[[#This Row],[Security Name]],"Change (%)",TRUE),0)</f>
        <v>1.8695E-2</v>
      </c>
      <c r="I2285" s="17" cm="1">
        <f t="array" aca="1" ref="I2285" ca="1">IFERROR(_FV(STable[[#This Row],[Security Name]],"P/E",TRUE),0)</f>
        <v>37.027099999999997</v>
      </c>
      <c r="J2285" s="17" cm="1">
        <f t="array" aca="1" ref="J2285" ca="1">IFERROR(_FV(STable[[#This Row],[Security Name]],"Beta"),0)</f>
        <v>1.6617999999999999</v>
      </c>
    </row>
    <row r="2286" spans="1:10" x14ac:dyDescent="0.3">
      <c r="A2286" t="s">
        <v>6</v>
      </c>
      <c r="B2286" t="e" vm="2285">
        <v>#VALUE!</v>
      </c>
      <c r="C2286" t="s">
        <v>3611</v>
      </c>
      <c r="D2286" t="s">
        <v>3627</v>
      </c>
      <c r="E2286">
        <v>7389</v>
      </c>
      <c r="F2286" cm="1">
        <f t="array" aca="1" ref="F2286" ca="1">IFERROR(_FV(STable[[#This Row],[Security Name]],"Market cap",TRUE),_FV(STable[[#This Row],[Security Name]],"Volume average",TRUE)*STable[[#This Row],[Price]])</f>
        <v>637116914</v>
      </c>
      <c r="G2286" s="4" cm="1">
        <f t="array" aca="1" ref="G2286" ca="1">_FV(STable[[#This Row],[Security Name]],"Price")</f>
        <v>10.039999999999999</v>
      </c>
      <c r="H2286" s="1" cm="1">
        <f t="array" aca="1" ref="H2286" ca="1">IFERROR(_FV(STable[[#This Row],[Security Name]],"Change (%)",TRUE),0)</f>
        <v>9.9700000000000006E-4</v>
      </c>
      <c r="I2286" s="17" cm="1">
        <f t="array" aca="1" ref="I2286" ca="1">IFERROR(_FV(STable[[#This Row],[Security Name]],"P/E",TRUE),0)</f>
        <v>48.3855</v>
      </c>
      <c r="J2286" s="17" cm="1">
        <f t="array" aca="1" ref="J2286" ca="1">IFERROR(_FV(STable[[#This Row],[Security Name]],"Beta"),0)</f>
        <v>1.3124</v>
      </c>
    </row>
    <row r="2287" spans="1:10" x14ac:dyDescent="0.3">
      <c r="A2287" t="s">
        <v>1892</v>
      </c>
      <c r="B2287" t="e" vm="2286">
        <v>#VALUE!</v>
      </c>
      <c r="C2287" t="s">
        <v>3611</v>
      </c>
      <c r="D2287" t="s">
        <v>3627</v>
      </c>
      <c r="E2287">
        <v>7389</v>
      </c>
      <c r="F2287" cm="1">
        <f t="array" aca="1" ref="F2287" ca="1">IFERROR(_FV(STable[[#This Row],[Security Name]],"Market cap",TRUE),_FV(STable[[#This Row],[Security Name]],"Volume average",TRUE)*STable[[#This Row],[Price]])</f>
        <v>724677947</v>
      </c>
      <c r="G2287" s="4" cm="1">
        <f t="array" aca="1" ref="G2287" ca="1">_FV(STable[[#This Row],[Security Name]],"Price")</f>
        <v>12.715</v>
      </c>
      <c r="H2287" s="1" cm="1">
        <f t="array" aca="1" ref="H2287" ca="1">IFERROR(_FV(STable[[#This Row],[Security Name]],"Change (%)",TRUE),0)</f>
        <v>9.1269999999999997E-3</v>
      </c>
      <c r="I2287" s="17" cm="1">
        <f t="array" aca="1" ref="I2287" ca="1">IFERROR(_FV(STable[[#This Row],[Security Name]],"P/E",TRUE),0)</f>
        <v>11.831200000000001</v>
      </c>
      <c r="J2287" s="17" cm="1">
        <f t="array" aca="1" ref="J2287" ca="1">IFERROR(_FV(STable[[#This Row],[Security Name]],"Beta"),0)</f>
        <v>0.72189999999999999</v>
      </c>
    </row>
    <row r="2288" spans="1:10" x14ac:dyDescent="0.3">
      <c r="A2288" t="s">
        <v>2491</v>
      </c>
      <c r="B2288" t="e" vm="2287">
        <v>#VALUE!</v>
      </c>
      <c r="C2288" t="s">
        <v>3611</v>
      </c>
      <c r="D2288" t="s">
        <v>4241</v>
      </c>
      <c r="E2288">
        <v>7310</v>
      </c>
      <c r="F2288" cm="1">
        <f t="array" aca="1" ref="F2288" ca="1">IFERROR(_FV(STable[[#This Row],[Security Name]],"Market cap",TRUE),_FV(STable[[#This Row],[Security Name]],"Volume average",TRUE)*STable[[#This Row],[Price]])</f>
        <v>78986156</v>
      </c>
      <c r="G2288" s="4" cm="1">
        <f t="array" aca="1" ref="G2288" ca="1">_FV(STable[[#This Row],[Security Name]],"Price")</f>
        <v>7.2249999999999996</v>
      </c>
      <c r="H2288" s="1" cm="1">
        <f t="array" aca="1" ref="H2288" ca="1">IFERROR(_FV(STable[[#This Row],[Security Name]],"Change (%)",TRUE),0)</f>
        <v>6.8787000000000001E-2</v>
      </c>
      <c r="I2288" s="17" cm="1">
        <f t="array" aca="1" ref="I2288" ca="1">IFERROR(_FV(STable[[#This Row],[Security Name]],"P/E",TRUE),0)</f>
        <v>17.6435</v>
      </c>
      <c r="J2288" s="17" cm="1">
        <f t="array" aca="1" ref="J2288" ca="1">IFERROR(_FV(STable[[#This Row],[Security Name]],"Beta"),0)</f>
        <v>0.87590000000000001</v>
      </c>
    </row>
    <row r="2289" spans="1:10" x14ac:dyDescent="0.3">
      <c r="A2289" t="s">
        <v>1301</v>
      </c>
      <c r="B2289" t="e" vm="2288">
        <v>#VALUE!</v>
      </c>
      <c r="C2289" t="s">
        <v>3611</v>
      </c>
      <c r="D2289" t="s">
        <v>3805</v>
      </c>
      <c r="E2289">
        <v>7200</v>
      </c>
      <c r="F2289" cm="1">
        <f t="array" aca="1" ref="F2289" ca="1">IFERROR(_FV(STable[[#This Row],[Security Name]],"Market cap",TRUE),_FV(STable[[#This Row],[Security Name]],"Volume average",TRUE)*STable[[#This Row],[Price]])</f>
        <v>1652787367</v>
      </c>
      <c r="G2289" s="4" cm="1">
        <f t="array" aca="1" ref="G2289" ca="1">_FV(STable[[#This Row],[Security Name]],"Price")</f>
        <v>27.77</v>
      </c>
      <c r="H2289" s="1" cm="1">
        <f t="array" aca="1" ref="H2289" ca="1">IFERROR(_FV(STable[[#This Row],[Security Name]],"Change (%)",TRUE),0)</f>
        <v>1.2763999999999999E-2</v>
      </c>
      <c r="I2289" s="17" cm="1">
        <f t="array" aca="1" ref="I2289" ca="1">IFERROR(_FV(STable[[#This Row],[Security Name]],"P/E",TRUE),0)</f>
        <v>12.317600000000001</v>
      </c>
      <c r="J2289" s="17" cm="1">
        <f t="array" aca="1" ref="J2289" ca="1">IFERROR(_FV(STable[[#This Row],[Security Name]],"Beta"),0)</f>
        <v>0.52669999999999995</v>
      </c>
    </row>
    <row r="2290" spans="1:10" x14ac:dyDescent="0.3">
      <c r="A2290" t="s">
        <v>629</v>
      </c>
      <c r="B2290" t="e" vm="2289">
        <v>#VALUE!</v>
      </c>
      <c r="C2290" t="s">
        <v>3611</v>
      </c>
      <c r="D2290" t="s">
        <v>3627</v>
      </c>
      <c r="E2290">
        <v>7389</v>
      </c>
      <c r="F2290" cm="1">
        <f t="array" aca="1" ref="F2290" ca="1">IFERROR(_FV(STable[[#This Row],[Security Name]],"Market cap",TRUE),_FV(STable[[#This Row],[Security Name]],"Volume average",TRUE)*STable[[#This Row],[Price]])</f>
        <v>14074528360</v>
      </c>
      <c r="G2290" s="4" cm="1">
        <f t="array" aca="1" ref="G2290" ca="1">_FV(STable[[#This Row],[Security Name]],"Price")</f>
        <v>95.6</v>
      </c>
      <c r="H2290" s="1" cm="1">
        <f t="array" aca="1" ref="H2290" ca="1">IFERROR(_FV(STable[[#This Row],[Security Name]],"Change (%)",TRUE),0)</f>
        <v>-1.2499E-2</v>
      </c>
      <c r="I2290" s="17" cm="1">
        <f t="array" aca="1" ref="I2290" ca="1">IFERROR(_FV(STable[[#This Row],[Security Name]],"P/E",TRUE),0)</f>
        <v>31.084399999999999</v>
      </c>
      <c r="J2290" s="17" cm="1">
        <f t="array" aca="1" ref="J2290" ca="1">IFERROR(_FV(STable[[#This Row],[Security Name]],"Beta"),0)</f>
        <v>0.46189999999999998</v>
      </c>
    </row>
    <row r="2291" spans="1:10" x14ac:dyDescent="0.3">
      <c r="A2291" t="s">
        <v>125</v>
      </c>
      <c r="B2291" t="e" vm="2290">
        <v>#VALUE!</v>
      </c>
      <c r="C2291" t="s">
        <v>3611</v>
      </c>
      <c r="D2291" t="s">
        <v>3627</v>
      </c>
      <c r="E2291">
        <v>7389</v>
      </c>
      <c r="F2291" cm="1">
        <f t="array" aca="1" ref="F2291" ca="1">IFERROR(_FV(STable[[#This Row],[Security Name]],"Market cap",TRUE),_FV(STable[[#This Row],[Security Name]],"Volume average",TRUE)*STable[[#This Row],[Price]])</f>
        <v>120869299687</v>
      </c>
      <c r="G2291" s="4" cm="1">
        <f t="array" aca="1" ref="G2291" ca="1">_FV(STable[[#This Row],[Security Name]],"Price")</f>
        <v>196.875</v>
      </c>
      <c r="H2291" s="1" cm="1">
        <f t="array" aca="1" ref="H2291" ca="1">IFERROR(_FV(STable[[#This Row],[Security Name]],"Change (%)",TRUE),0)</f>
        <v>1.482E-2</v>
      </c>
      <c r="I2291" s="17" cm="1">
        <f t="array" aca="1" ref="I2291" ca="1">IFERROR(_FV(STable[[#This Row],[Security Name]],"P/E",TRUE),0)</f>
        <v>16.276299999999999</v>
      </c>
      <c r="J2291" s="17" cm="1">
        <f t="array" aca="1" ref="J2291" ca="1">IFERROR(_FV(STable[[#This Row],[Security Name]],"Beta"),0)</f>
        <v>1.1752</v>
      </c>
    </row>
    <row r="2292" spans="1:10" x14ac:dyDescent="0.3">
      <c r="A2292" t="s">
        <v>1754</v>
      </c>
      <c r="B2292" t="e" vm="2291">
        <v>#VALUE!</v>
      </c>
      <c r="C2292" t="s">
        <v>3611</v>
      </c>
      <c r="D2292" t="s">
        <v>3711</v>
      </c>
      <c r="E2292">
        <v>8742</v>
      </c>
      <c r="F2292" cm="1">
        <f t="array" aca="1" ref="F2292" ca="1">IFERROR(_FV(STable[[#This Row],[Security Name]],"Market cap",TRUE),_FV(STable[[#This Row],[Security Name]],"Volume average",TRUE)*STable[[#This Row],[Price]])</f>
        <v>350687298</v>
      </c>
      <c r="G2292" s="4" cm="1">
        <f t="array" aca="1" ref="G2292" ca="1">_FV(STable[[#This Row],[Security Name]],"Price")</f>
        <v>13.904999999999999</v>
      </c>
      <c r="H2292" s="1" cm="1">
        <f t="array" aca="1" ref="H2292" ca="1">IFERROR(_FV(STable[[#This Row],[Security Name]],"Change (%)",TRUE),0)</f>
        <v>0.03</v>
      </c>
      <c r="I2292" s="17" cm="1">
        <f t="array" aca="1" ref="I2292" ca="1">IFERROR(_FV(STable[[#This Row],[Security Name]],"P/E",TRUE),0)</f>
        <v>29.756</v>
      </c>
      <c r="J2292" s="17" cm="1">
        <f t="array" aca="1" ref="J2292" ca="1">IFERROR(_FV(STable[[#This Row],[Security Name]],"Beta"),0)</f>
        <v>1.0396000000000001</v>
      </c>
    </row>
    <row r="2293" spans="1:10" x14ac:dyDescent="0.3">
      <c r="A2293" t="s">
        <v>68</v>
      </c>
      <c r="B2293" t="e" vm="2292">
        <v>#VALUE!</v>
      </c>
      <c r="C2293" t="s">
        <v>3611</v>
      </c>
      <c r="D2293" t="s">
        <v>3810</v>
      </c>
      <c r="E2293">
        <v>8741</v>
      </c>
      <c r="F2293" cm="1">
        <f t="array" aca="1" ref="F2293" ca="1">IFERROR(_FV(STable[[#This Row],[Security Name]],"Market cap",TRUE),_FV(STable[[#This Row],[Security Name]],"Volume average",TRUE)*STable[[#This Row],[Price]])</f>
        <v>10352012534</v>
      </c>
      <c r="G2293" s="4" cm="1">
        <f t="array" aca="1" ref="G2293" ca="1">_FV(STable[[#This Row],[Security Name]],"Price")</f>
        <v>153.34</v>
      </c>
      <c r="H2293" s="1" cm="1">
        <f t="array" aca="1" ref="H2293" ca="1">IFERROR(_FV(STable[[#This Row],[Security Name]],"Change (%)",TRUE),0)</f>
        <v>-1.4081E-2</v>
      </c>
      <c r="I2293" s="17" cm="1">
        <f t="array" aca="1" ref="I2293" ca="1">IFERROR(_FV(STable[[#This Row],[Security Name]],"P/E",TRUE),0)</f>
        <v>15.886699999999999</v>
      </c>
      <c r="J2293" s="17" cm="1">
        <f t="array" aca="1" ref="J2293" ca="1">IFERROR(_FV(STable[[#This Row],[Security Name]],"Beta"),0)</f>
        <v>0.98150000000000004</v>
      </c>
    </row>
    <row r="2294" spans="1:10" x14ac:dyDescent="0.3">
      <c r="A2294" t="s">
        <v>2032</v>
      </c>
      <c r="B2294" t="e" vm="2293">
        <v>#VALUE!</v>
      </c>
      <c r="C2294" t="s">
        <v>3611</v>
      </c>
      <c r="D2294" t="s">
        <v>4259</v>
      </c>
      <c r="E2294">
        <v>7997</v>
      </c>
      <c r="F2294" cm="1">
        <f t="array" aca="1" ref="F2294" ca="1">IFERROR(_FV(STable[[#This Row],[Security Name]],"Market cap",TRUE),_FV(STable[[#This Row],[Security Name]],"Volume average",TRUE)*STable[[#This Row],[Price]])</f>
        <v>6323663401</v>
      </c>
      <c r="G2294" s="4" cm="1">
        <f t="array" aca="1" ref="G2294" ca="1">_FV(STable[[#This Row],[Security Name]],"Price")</f>
        <v>28.51</v>
      </c>
      <c r="H2294" s="1" cm="1">
        <f t="array" aca="1" ref="H2294" ca="1">IFERROR(_FV(STable[[#This Row],[Security Name]],"Change (%)",TRUE),0)</f>
        <v>2.9242000000000001E-2</v>
      </c>
      <c r="I2294" s="17" cm="1">
        <f t="array" aca="1" ref="I2294" ca="1">IFERROR(_FV(STable[[#This Row],[Security Name]],"P/E",TRUE),0)</f>
        <v>17.217199999999998</v>
      </c>
      <c r="J2294" s="17" cm="1">
        <f t="array" aca="1" ref="J2294" ca="1">IFERROR(_FV(STable[[#This Row],[Security Name]],"Beta"),0)</f>
        <v>1.5790999999999999</v>
      </c>
    </row>
    <row r="2295" spans="1:10" x14ac:dyDescent="0.3">
      <c r="A2295" t="s">
        <v>236</v>
      </c>
      <c r="B2295" t="e" vm="2294">
        <v>#VALUE!</v>
      </c>
      <c r="C2295" t="s">
        <v>3611</v>
      </c>
      <c r="D2295" t="s">
        <v>3809</v>
      </c>
      <c r="E2295">
        <v>7990</v>
      </c>
      <c r="F2295" cm="1">
        <f t="array" aca="1" ref="F2295" ca="1">IFERROR(_FV(STable[[#This Row],[Security Name]],"Market cap",TRUE),_FV(STable[[#This Row],[Security Name]],"Volume average",TRUE)*STable[[#This Row],[Price]])</f>
        <v>4700355625</v>
      </c>
      <c r="G2295" s="4" cm="1">
        <f t="array" aca="1" ref="G2295" ca="1">_FV(STable[[#This Row],[Security Name]],"Price")</f>
        <v>131.91</v>
      </c>
      <c r="H2295" s="1" cm="1">
        <f t="array" aca="1" ref="H2295" ca="1">IFERROR(_FV(STable[[#This Row],[Security Name]],"Change (%)",TRUE),0)</f>
        <v>2.0107E-2</v>
      </c>
      <c r="I2295" s="17" cm="1">
        <f t="array" aca="1" ref="I2295" ca="1">IFERROR(_FV(STable[[#This Row],[Security Name]],"P/E",TRUE),0)</f>
        <v>19.344799999999999</v>
      </c>
      <c r="J2295" s="17" cm="1">
        <f t="array" aca="1" ref="J2295" ca="1">IFERROR(_FV(STable[[#This Row],[Security Name]],"Beta"),0)</f>
        <v>0.74519999999999997</v>
      </c>
    </row>
    <row r="2296" spans="1:10" x14ac:dyDescent="0.3">
      <c r="A2296" t="s">
        <v>1031</v>
      </c>
      <c r="B2296" t="e" vm="2295">
        <v>#VALUE!</v>
      </c>
      <c r="C2296" t="s">
        <v>3611</v>
      </c>
      <c r="D2296" t="s">
        <v>4081</v>
      </c>
      <c r="E2296">
        <v>5812</v>
      </c>
      <c r="F2296" cm="1">
        <f t="array" aca="1" ref="F2296" ca="1">IFERROR(_FV(STable[[#This Row],[Security Name]],"Market cap",TRUE),_FV(STable[[#This Row],[Security Name]],"Volume average",TRUE)*STable[[#This Row],[Price]])</f>
        <v>500594754</v>
      </c>
      <c r="G2296" s="4" cm="1">
        <f t="array" aca="1" ref="G2296" ca="1">_FV(STable[[#This Row],[Security Name]],"Price")</f>
        <v>14.41</v>
      </c>
      <c r="H2296" s="1" cm="1">
        <f t="array" aca="1" ref="H2296" ca="1">IFERROR(_FV(STable[[#This Row],[Security Name]],"Change (%)",TRUE),0)</f>
        <v>1.1937999999999999E-2</v>
      </c>
      <c r="I2296" s="17" cm="1">
        <f t="array" aca="1" ref="I2296" ca="1">IFERROR(_FV(STable[[#This Row],[Security Name]],"P/E",TRUE),0)</f>
        <v>0</v>
      </c>
      <c r="J2296" s="17" cm="1">
        <f t="array" aca="1" ref="J2296" ca="1">IFERROR(_FV(STable[[#This Row],[Security Name]],"Beta"),0)</f>
        <v>1.9910000000000001</v>
      </c>
    </row>
    <row r="2297" spans="1:10" x14ac:dyDescent="0.3">
      <c r="A2297" t="s">
        <v>878</v>
      </c>
      <c r="B2297" t="e" vm="2296">
        <v>#VALUE!</v>
      </c>
      <c r="C2297" t="s">
        <v>3611</v>
      </c>
      <c r="D2297" t="s">
        <v>4259</v>
      </c>
      <c r="E2297">
        <v>7997</v>
      </c>
      <c r="F2297" cm="1">
        <f t="array" aca="1" ref="F2297" ca="1">IFERROR(_FV(STable[[#This Row],[Security Name]],"Market cap",TRUE),_FV(STable[[#This Row],[Security Name]],"Volume average",TRUE)*STable[[#This Row],[Price]])</f>
        <v>5762476046</v>
      </c>
      <c r="G2297" s="4" cm="1">
        <f t="array" aca="1" ref="G2297" ca="1">_FV(STable[[#This Row],[Security Name]],"Price")</f>
        <v>72.575000000000003</v>
      </c>
      <c r="H2297" s="1" cm="1">
        <f t="array" aca="1" ref="H2297" ca="1">IFERROR(_FV(STable[[#This Row],[Security Name]],"Change (%)",TRUE),0)</f>
        <v>1.5603000000000001E-2</v>
      </c>
      <c r="I2297" s="17" cm="1">
        <f t="array" aca="1" ref="I2297" ca="1">IFERROR(_FV(STable[[#This Row],[Security Name]],"P/E",TRUE),0)</f>
        <v>27.6708</v>
      </c>
      <c r="J2297" s="17" cm="1">
        <f t="array" aca="1" ref="J2297" ca="1">IFERROR(_FV(STable[[#This Row],[Security Name]],"Beta"),0)</f>
        <v>1.2190000000000001</v>
      </c>
    </row>
    <row r="2298" spans="1:10" x14ac:dyDescent="0.3">
      <c r="A2298" t="s">
        <v>2482</v>
      </c>
      <c r="B2298" t="e" vm="2297">
        <v>#VALUE!</v>
      </c>
      <c r="C2298" t="s">
        <v>3611</v>
      </c>
      <c r="D2298" t="s">
        <v>3809</v>
      </c>
      <c r="E2298">
        <v>7990</v>
      </c>
      <c r="F2298" cm="1">
        <f t="array" aca="1" ref="F2298" ca="1">IFERROR(_FV(STable[[#This Row],[Security Name]],"Market cap",TRUE),_FV(STable[[#This Row],[Security Name]],"Volume average",TRUE)*STable[[#This Row],[Price]])</f>
        <v>351688500</v>
      </c>
      <c r="G2298" s="4" cm="1">
        <f t="array" aca="1" ref="G2298" ca="1">_FV(STable[[#This Row],[Security Name]],"Price")</f>
        <v>7.17</v>
      </c>
      <c r="H2298" s="1" cm="1">
        <f t="array" aca="1" ref="H2298" ca="1">IFERROR(_FV(STable[[#This Row],[Security Name]],"Change (%)",TRUE),0)</f>
        <v>5.4412000000000002E-2</v>
      </c>
      <c r="I2298" s="17" cm="1">
        <f t="array" aca="1" ref="I2298" ca="1">IFERROR(_FV(STable[[#This Row],[Security Name]],"P/E",TRUE),0)</f>
        <v>0</v>
      </c>
      <c r="J2298" s="17" cm="1">
        <f t="array" aca="1" ref="J2298" ca="1">IFERROR(_FV(STable[[#This Row],[Security Name]],"Beta"),0)</f>
        <v>1.2434000000000001</v>
      </c>
    </row>
    <row r="2299" spans="1:10" x14ac:dyDescent="0.3">
      <c r="A2299" t="s">
        <v>743</v>
      </c>
      <c r="B2299" t="e" vm="2298">
        <v>#VALUE!</v>
      </c>
      <c r="C2299" t="s">
        <v>3611</v>
      </c>
      <c r="D2299" t="s">
        <v>3627</v>
      </c>
      <c r="E2299">
        <v>7389</v>
      </c>
      <c r="F2299" cm="1">
        <f t="array" aca="1" ref="F2299" ca="1">IFERROR(_FV(STable[[#This Row],[Security Name]],"Market cap",TRUE),_FV(STable[[#This Row],[Security Name]],"Volume average",TRUE)*STable[[#This Row],[Price]])</f>
        <v>7252471498</v>
      </c>
      <c r="G2299" s="4" cm="1">
        <f t="array" aca="1" ref="G2299" ca="1">_FV(STable[[#This Row],[Security Name]],"Price")</f>
        <v>85.85</v>
      </c>
      <c r="H2299" s="1" cm="1">
        <f t="array" aca="1" ref="H2299" ca="1">IFERROR(_FV(STable[[#This Row],[Security Name]],"Change (%)",TRUE),0)</f>
        <v>1.5616000000000001E-2</v>
      </c>
      <c r="I2299" s="17" cm="1">
        <f t="array" aca="1" ref="I2299" ca="1">IFERROR(_FV(STable[[#This Row],[Security Name]],"P/E",TRUE),0)</f>
        <v>39.348199999999999</v>
      </c>
      <c r="J2299" s="17" cm="1">
        <f t="array" aca="1" ref="J2299" ca="1">IFERROR(_FV(STable[[#This Row],[Security Name]],"Beta"),0)</f>
        <v>0.2175</v>
      </c>
    </row>
    <row r="2300" spans="1:10" x14ac:dyDescent="0.3">
      <c r="A2300" t="s">
        <v>1919</v>
      </c>
      <c r="B2300" t="e" vm="2299">
        <v>#VALUE!</v>
      </c>
      <c r="C2300" t="s">
        <v>3611</v>
      </c>
      <c r="D2300" t="s">
        <v>4134</v>
      </c>
      <c r="E2300">
        <v>7830</v>
      </c>
      <c r="F2300" cm="1">
        <f t="array" aca="1" ref="F2300" ca="1">IFERROR(_FV(STable[[#This Row],[Security Name]],"Market cap",TRUE),_FV(STable[[#This Row],[Security Name]],"Volume average",TRUE)*STable[[#This Row],[Price]])</f>
        <v>3523931425</v>
      </c>
      <c r="G2300" s="4" cm="1">
        <f t="array" aca="1" ref="G2300" ca="1">_FV(STable[[#This Row],[Security Name]],"Price")</f>
        <v>30.17</v>
      </c>
      <c r="H2300" s="1" cm="1">
        <f t="array" aca="1" ref="H2300" ca="1">IFERROR(_FV(STable[[#This Row],[Security Name]],"Change (%)",TRUE),0)</f>
        <v>5.6670000000000002E-3</v>
      </c>
      <c r="I2300" s="17" cm="1">
        <f t="array" aca="1" ref="I2300" ca="1">IFERROR(_FV(STable[[#This Row],[Security Name]],"P/E",TRUE),0)</f>
        <v>30.5457</v>
      </c>
      <c r="J2300" s="17" cm="1">
        <f t="array" aca="1" ref="J2300" ca="1">IFERROR(_FV(STable[[#This Row],[Security Name]],"Beta"),0)</f>
        <v>1.0778000000000001</v>
      </c>
    </row>
    <row r="2301" spans="1:10" x14ac:dyDescent="0.3">
      <c r="A2301" t="s">
        <v>576</v>
      </c>
      <c r="B2301" t="e" vm="2300">
        <v>#VALUE!</v>
      </c>
      <c r="C2301" t="s">
        <v>3611</v>
      </c>
      <c r="D2301" t="s">
        <v>3809</v>
      </c>
      <c r="E2301">
        <v>7990</v>
      </c>
      <c r="F2301" cm="1">
        <f t="array" aca="1" ref="F2301" ca="1">IFERROR(_FV(STable[[#This Row],[Security Name]],"Market cap",TRUE),_FV(STable[[#This Row],[Security Name]],"Volume average",TRUE)*STable[[#This Row],[Price]])</f>
        <v>187223091200</v>
      </c>
      <c r="G2301" s="4" cm="1">
        <f t="array" aca="1" ref="G2301" ca="1">_FV(STable[[#This Row],[Security Name]],"Price")</f>
        <v>105.685</v>
      </c>
      <c r="H2301" s="1" cm="1">
        <f t="array" aca="1" ref="H2301" ca="1">IFERROR(_FV(STable[[#This Row],[Security Name]],"Change (%)",TRUE),0)</f>
        <v>1.7180000000000001E-2</v>
      </c>
      <c r="I2301" s="17" cm="1">
        <f t="array" aca="1" ref="I2301" ca="1">IFERROR(_FV(STable[[#This Row],[Security Name]],"P/E",TRUE),0)</f>
        <v>15.572800000000001</v>
      </c>
      <c r="J2301" s="17" cm="1">
        <f t="array" aca="1" ref="J2301" ca="1">IFERROR(_FV(STable[[#This Row],[Security Name]],"Beta"),0)</f>
        <v>1.4497</v>
      </c>
    </row>
    <row r="2302" spans="1:10" x14ac:dyDescent="0.3">
      <c r="A2302" t="s">
        <v>604</v>
      </c>
      <c r="B2302" t="e" vm="2301">
        <v>#VALUE!</v>
      </c>
      <c r="C2302" t="s">
        <v>3611</v>
      </c>
      <c r="D2302" t="s">
        <v>4247</v>
      </c>
      <c r="E2302">
        <v>7900</v>
      </c>
      <c r="F2302" cm="1">
        <f t="array" aca="1" ref="F2302" ca="1">IFERROR(_FV(STable[[#This Row],[Security Name]],"Market cap",TRUE),_FV(STable[[#This Row],[Security Name]],"Volume average",TRUE)*STable[[#This Row],[Price]])</f>
        <v>36370270664</v>
      </c>
      <c r="G2302" s="4" cm="1">
        <f t="array" aca="1" ref="G2302" ca="1">_FV(STable[[#This Row],[Security Name]],"Price")</f>
        <v>156.52000000000001</v>
      </c>
      <c r="H2302" s="1" cm="1">
        <f t="array" aca="1" ref="H2302" ca="1">IFERROR(_FV(STable[[#This Row],[Security Name]],"Change (%)",TRUE),0)</f>
        <v>-2.5344000000000002E-2</v>
      </c>
      <c r="I2302" s="17" cm="1">
        <f t="array" aca="1" ref="I2302" ca="1">IFERROR(_FV(STable[[#This Row],[Security Name]],"P/E",TRUE),0)</f>
        <v>0</v>
      </c>
      <c r="J2302" s="17" cm="1">
        <f t="array" aca="1" ref="J2302" ca="1">IFERROR(_FV(STable[[#This Row],[Security Name]],"Beta"),0)</f>
        <v>1.1583000000000001</v>
      </c>
    </row>
    <row r="2303" spans="1:10" x14ac:dyDescent="0.3">
      <c r="A2303" t="s">
        <v>2316</v>
      </c>
      <c r="B2303" t="e" vm="2302">
        <v>#VALUE!</v>
      </c>
      <c r="C2303" t="s">
        <v>3611</v>
      </c>
      <c r="D2303" t="s">
        <v>4134</v>
      </c>
      <c r="E2303">
        <v>7830</v>
      </c>
      <c r="F2303" cm="1">
        <f t="array" aca="1" ref="F2303" ca="1">IFERROR(_FV(STable[[#This Row],[Security Name]],"Market cap",TRUE),_FV(STable[[#This Row],[Security Name]],"Volume average",TRUE)*STable[[#This Row],[Price]])</f>
        <v>614456817</v>
      </c>
      <c r="G2303" s="4" cm="1">
        <f t="array" aca="1" ref="G2303" ca="1">_FV(STable[[#This Row],[Security Name]],"Price")</f>
        <v>19.989999999999998</v>
      </c>
      <c r="H2303" s="1" cm="1">
        <f t="array" aca="1" ref="H2303" ca="1">IFERROR(_FV(STable[[#This Row],[Security Name]],"Change (%)",TRUE),0)</f>
        <v>6.898399999999999E-2</v>
      </c>
      <c r="I2303" s="17" cm="1">
        <f t="array" aca="1" ref="I2303" ca="1">IFERROR(_FV(STable[[#This Row],[Security Name]],"P/E",TRUE),0)</f>
        <v>0</v>
      </c>
      <c r="J2303" s="17" cm="1">
        <f t="array" aca="1" ref="J2303" ca="1">IFERROR(_FV(STable[[#This Row],[Security Name]],"Beta"),0)</f>
        <v>0.5776</v>
      </c>
    </row>
    <row r="2304" spans="1:10" x14ac:dyDescent="0.3">
      <c r="A2304" t="s">
        <v>1290</v>
      </c>
      <c r="B2304" t="e" vm="2303">
        <v>#VALUE!</v>
      </c>
      <c r="C2304" t="s">
        <v>3611</v>
      </c>
      <c r="D2304" t="s">
        <v>3809</v>
      </c>
      <c r="E2304">
        <v>7990</v>
      </c>
      <c r="F2304" cm="1">
        <f t="array" aca="1" ref="F2304" ca="1">IFERROR(_FV(STable[[#This Row],[Security Name]],"Market cap",TRUE),_FV(STable[[#This Row],[Security Name]],"Volume average",TRUE)*STable[[#This Row],[Price]])</f>
        <v>2950077805</v>
      </c>
      <c r="G2304" s="4" cm="1">
        <f t="array" aca="1" ref="G2304" ca="1">_FV(STable[[#This Row],[Security Name]],"Price")</f>
        <v>62.405000000000001</v>
      </c>
      <c r="H2304" s="1" cm="1">
        <f t="array" aca="1" ref="H2304" ca="1">IFERROR(_FV(STable[[#This Row],[Security Name]],"Change (%)",TRUE),0)</f>
        <v>2.0857000000000001E-2</v>
      </c>
      <c r="I2304" s="17" cm="1">
        <f t="array" aca="1" ref="I2304" ca="1">IFERROR(_FV(STable[[#This Row],[Security Name]],"P/E",TRUE),0)</f>
        <v>57.911099999999998</v>
      </c>
      <c r="J2304" s="17" cm="1">
        <f t="array" aca="1" ref="J2304" ca="1">IFERROR(_FV(STable[[#This Row],[Security Name]],"Beta"),0)</f>
        <v>1.0740000000000001</v>
      </c>
    </row>
    <row r="2305" spans="1:10" x14ac:dyDescent="0.3">
      <c r="A2305" t="s">
        <v>261</v>
      </c>
      <c r="B2305" t="e" vm="2304">
        <v>#VALUE!</v>
      </c>
      <c r="C2305" t="s">
        <v>3611</v>
      </c>
      <c r="D2305" t="s">
        <v>3809</v>
      </c>
      <c r="E2305">
        <v>7990</v>
      </c>
      <c r="F2305" cm="1">
        <f t="array" aca="1" ref="F2305" ca="1">IFERROR(_FV(STable[[#This Row],[Security Name]],"Market cap",TRUE),_FV(STable[[#This Row],[Security Name]],"Volume average",TRUE)*STable[[#This Row],[Price]])</f>
        <v>8091025626</v>
      </c>
      <c r="G2305" s="4" cm="1">
        <f t="array" aca="1" ref="G2305" ca="1">_FV(STable[[#This Row],[Security Name]],"Price")</f>
        <v>336.15499999999997</v>
      </c>
      <c r="H2305" s="1" cm="1">
        <f t="array" aca="1" ref="H2305" ca="1">IFERROR(_FV(STable[[#This Row],[Security Name]],"Change (%)",TRUE),0)</f>
        <v>1.5942000000000001E-2</v>
      </c>
      <c r="I2305" s="17" cm="1">
        <f t="array" aca="1" ref="I2305" ca="1">IFERROR(_FV(STable[[#This Row],[Security Name]],"P/E",TRUE),0)</f>
        <v>0</v>
      </c>
      <c r="J2305" s="17" cm="1">
        <f t="array" aca="1" ref="J2305" ca="1">IFERROR(_FV(STable[[#This Row],[Security Name]],"Beta"),0)</f>
        <v>0.58509999999999995</v>
      </c>
    </row>
    <row r="2306" spans="1:10" x14ac:dyDescent="0.3">
      <c r="A2306" t="s">
        <v>43</v>
      </c>
      <c r="B2306" t="e" vm="2305">
        <v>#VALUE!</v>
      </c>
      <c r="C2306" t="s">
        <v>3611</v>
      </c>
      <c r="D2306" t="s">
        <v>4229</v>
      </c>
      <c r="E2306">
        <v>7841</v>
      </c>
      <c r="F2306" cm="1">
        <f t="array" aca="1" ref="F2306" ca="1">IFERROR(_FV(STable[[#This Row],[Security Name]],"Market cap",TRUE),_FV(STable[[#This Row],[Security Name]],"Volume average",TRUE)*STable[[#This Row],[Price]])</f>
        <v>407649741100</v>
      </c>
      <c r="G2306" s="4" cm="1">
        <f t="array" aca="1" ref="G2306" ca="1">_FV(STable[[#This Row],[Security Name]],"Price")</f>
        <v>96.55</v>
      </c>
      <c r="H2306" s="1" cm="1">
        <f t="array" aca="1" ref="H2306" ca="1">IFERROR(_FV(STable[[#This Row],[Security Name]],"Change (%)",TRUE),0)</f>
        <v>-0.10427699999999999</v>
      </c>
      <c r="I2306" s="17" cm="1">
        <f t="array" aca="1" ref="I2306" ca="1">IFERROR(_FV(STable[[#This Row],[Security Name]],"P/E",TRUE),0)</f>
        <v>38.204300000000003</v>
      </c>
      <c r="J2306" s="17" cm="1">
        <f t="array" aca="1" ref="J2306" ca="1">IFERROR(_FV(STable[[#This Row],[Security Name]],"Beta"),0)</f>
        <v>1.6999</v>
      </c>
    </row>
    <row r="2307" spans="1:10" x14ac:dyDescent="0.3">
      <c r="A2307" t="s">
        <v>2489</v>
      </c>
      <c r="B2307" t="e" vm="2306">
        <v>#VALUE!</v>
      </c>
      <c r="C2307" t="s">
        <v>3611</v>
      </c>
      <c r="D2307" t="s">
        <v>4247</v>
      </c>
      <c r="E2307">
        <v>7900</v>
      </c>
      <c r="F2307" cm="1">
        <f t="array" aca="1" ref="F2307" ca="1">IFERROR(_FV(STable[[#This Row],[Security Name]],"Market cap",TRUE),_FV(STable[[#This Row],[Security Name]],"Volume average",TRUE)*STable[[#This Row],[Price]])</f>
        <v>657970206</v>
      </c>
      <c r="G2307" s="4" cm="1">
        <f t="array" aca="1" ref="G2307" ca="1">_FV(STable[[#This Row],[Security Name]],"Price")</f>
        <v>10.029999999999999</v>
      </c>
      <c r="H2307" s="1" cm="1">
        <f t="array" aca="1" ref="H2307" ca="1">IFERROR(_FV(STable[[#This Row],[Security Name]],"Change (%)",TRUE),0)</f>
        <v>1.2109000000000002E-2</v>
      </c>
      <c r="I2307" s="17" cm="1">
        <f t="array" aca="1" ref="I2307" ca="1">IFERROR(_FV(STable[[#This Row],[Security Name]],"P/E",TRUE),0)</f>
        <v>84.57</v>
      </c>
      <c r="J2307" s="17" cm="1">
        <f t="array" aca="1" ref="J2307" ca="1">IFERROR(_FV(STable[[#This Row],[Security Name]],"Beta"),0)</f>
        <v>0.75260000000000005</v>
      </c>
    </row>
    <row r="2308" spans="1:10" x14ac:dyDescent="0.3">
      <c r="A2308" t="s">
        <v>1313</v>
      </c>
      <c r="B2308" t="e" vm="2307">
        <v>#VALUE!</v>
      </c>
      <c r="C2308" t="s">
        <v>3611</v>
      </c>
      <c r="D2308" t="s">
        <v>4247</v>
      </c>
      <c r="E2308">
        <v>7900</v>
      </c>
      <c r="F2308" cm="1">
        <f t="array" aca="1" ref="F2308" ca="1">IFERROR(_FV(STable[[#This Row],[Security Name]],"Market cap",TRUE),_FV(STable[[#This Row],[Security Name]],"Volume average",TRUE)*STable[[#This Row],[Price]])</f>
        <v>4813732450</v>
      </c>
      <c r="G2308" s="4" cm="1">
        <f t="array" aca="1" ref="G2308" ca="1">_FV(STable[[#This Row],[Security Name]],"Price")</f>
        <v>135.59</v>
      </c>
      <c r="H2308" s="1" cm="1">
        <f t="array" aca="1" ref="H2308" ca="1">IFERROR(_FV(STable[[#This Row],[Security Name]],"Change (%)",TRUE),0)</f>
        <v>1.8784000000000002E-2</v>
      </c>
      <c r="I2308" s="17" cm="1">
        <f t="array" aca="1" ref="I2308" ca="1">IFERROR(_FV(STable[[#This Row],[Security Name]],"P/E",TRUE),0)</f>
        <v>0</v>
      </c>
      <c r="J2308" s="17" cm="1">
        <f t="array" aca="1" ref="J2308" ca="1">IFERROR(_FV(STable[[#This Row],[Security Name]],"Beta"),0)</f>
        <v>1.6701999999999999</v>
      </c>
    </row>
    <row r="2309" spans="1:10" x14ac:dyDescent="0.3">
      <c r="A2309" t="s">
        <v>555</v>
      </c>
      <c r="B2309" t="e" vm="2308">
        <v>#VALUE!</v>
      </c>
      <c r="C2309" t="s">
        <v>3611</v>
      </c>
      <c r="D2309" t="s">
        <v>4247</v>
      </c>
      <c r="E2309">
        <v>7900</v>
      </c>
      <c r="F2309" cm="1">
        <f t="array" aca="1" ref="F2309" ca="1">IFERROR(_FV(STable[[#This Row],[Security Name]],"Market cap",TRUE),_FV(STable[[#This Row],[Security Name]],"Volume average",TRUE)*STable[[#This Row],[Price]])</f>
        <v>36163546250</v>
      </c>
      <c r="G2309" s="4" cm="1">
        <f t="array" aca="1" ref="G2309" ca="1">_FV(STable[[#This Row],[Security Name]],"Price")</f>
        <v>186.29</v>
      </c>
      <c r="H2309" s="1" cm="1">
        <f t="array" aca="1" ref="H2309" ca="1">IFERROR(_FV(STable[[#This Row],[Security Name]],"Change (%)",TRUE),0)</f>
        <v>1.0029999999999999E-2</v>
      </c>
      <c r="I2309" s="17" cm="1">
        <f t="array" aca="1" ref="I2309" ca="1">IFERROR(_FV(STable[[#This Row],[Security Name]],"P/E",TRUE),0)</f>
        <v>82.429199999999994</v>
      </c>
      <c r="J2309" s="17" cm="1">
        <f t="array" aca="1" ref="J2309" ca="1">IFERROR(_FV(STable[[#This Row],[Security Name]],"Beta"),0)</f>
        <v>0.62160000000000004</v>
      </c>
    </row>
    <row r="2310" spans="1:10" x14ac:dyDescent="0.3">
      <c r="A2310" t="s">
        <v>1409</v>
      </c>
      <c r="B2310" t="e" vm="2309">
        <v>#VALUE!</v>
      </c>
      <c r="C2310" t="s">
        <v>3611</v>
      </c>
      <c r="D2310" t="s">
        <v>4247</v>
      </c>
      <c r="E2310">
        <v>7900</v>
      </c>
      <c r="F2310" cm="1">
        <f t="array" aca="1" ref="F2310" ca="1">IFERROR(_FV(STable[[#This Row],[Security Name]],"Market cap",TRUE),_FV(STable[[#This Row],[Security Name]],"Volume average",TRUE)*STable[[#This Row],[Price]])</f>
        <v>15818656872</v>
      </c>
      <c r="G2310" s="4" cm="1">
        <f t="array" aca="1" ref="G2310" ca="1">_FV(STable[[#This Row],[Security Name]],"Price")</f>
        <v>30.21</v>
      </c>
      <c r="H2310" s="1" cm="1">
        <f t="array" aca="1" ref="H2310" ca="1">IFERROR(_FV(STable[[#This Row],[Security Name]],"Change (%)",TRUE),0)</f>
        <v>1.8887000000000001E-2</v>
      </c>
      <c r="I2310" s="17" cm="1">
        <f t="array" aca="1" ref="I2310" ca="1">IFERROR(_FV(STable[[#This Row],[Security Name]],"P/E",TRUE),0)</f>
        <v>51.960799999999999</v>
      </c>
      <c r="J2310" s="17" cm="1">
        <f t="array" aca="1" ref="J2310" ca="1">IFERROR(_FV(STable[[#This Row],[Security Name]],"Beta"),0)</f>
        <v>1.3039000000000001</v>
      </c>
    </row>
    <row r="2311" spans="1:10" x14ac:dyDescent="0.3">
      <c r="A2311" t="s">
        <v>1800</v>
      </c>
      <c r="B2311" t="e" vm="2310">
        <v>#VALUE!</v>
      </c>
      <c r="C2311" t="s">
        <v>3611</v>
      </c>
      <c r="D2311" t="s">
        <v>4105</v>
      </c>
      <c r="E2311">
        <v>5810</v>
      </c>
      <c r="F2311" cm="1">
        <f t="array" aca="1" ref="F2311" ca="1">IFERROR(_FV(STable[[#This Row],[Security Name]],"Market cap",TRUE),_FV(STable[[#This Row],[Security Name]],"Volume average",TRUE)*STable[[#This Row],[Price]])</f>
        <v>609637947</v>
      </c>
      <c r="G2311" s="4" cm="1">
        <f t="array" aca="1" ref="G2311" ca="1">_FV(STable[[#This Row],[Security Name]],"Price")</f>
        <v>13.1601</v>
      </c>
      <c r="H2311" s="1" cm="1">
        <f t="array" aca="1" ref="H2311" ca="1">IFERROR(_FV(STable[[#This Row],[Security Name]],"Change (%)",TRUE),0)</f>
        <v>1.2315E-2</v>
      </c>
      <c r="I2311" s="17" cm="1">
        <f t="array" aca="1" ref="I2311" ca="1">IFERROR(_FV(STable[[#This Row],[Security Name]],"P/E",TRUE),0)</f>
        <v>0</v>
      </c>
      <c r="J2311" s="17" cm="1">
        <f t="array" aca="1" ref="J2311" ca="1">IFERROR(_FV(STable[[#This Row],[Security Name]],"Beta"),0)</f>
        <v>1.1572</v>
      </c>
    </row>
    <row r="2312" spans="1:10" x14ac:dyDescent="0.3">
      <c r="A2312" t="s">
        <v>1616</v>
      </c>
      <c r="B2312" t="e" vm="2311">
        <v>#VALUE!</v>
      </c>
      <c r="C2312" t="s">
        <v>3611</v>
      </c>
      <c r="D2312" t="s">
        <v>4188</v>
      </c>
      <c r="E2312">
        <v>5172</v>
      </c>
      <c r="F2312" cm="1">
        <f t="array" aca="1" ref="F2312" ca="1">IFERROR(_FV(STable[[#This Row],[Security Name]],"Market cap",TRUE),_FV(STable[[#This Row],[Security Name]],"Volume average",TRUE)*STable[[#This Row],[Price]])</f>
        <v>1197877206</v>
      </c>
      <c r="G2312" s="4" cm="1">
        <f t="array" aca="1" ref="G2312" ca="1">_FV(STable[[#This Row],[Security Name]],"Price")</f>
        <v>23.36</v>
      </c>
      <c r="H2312" s="1" cm="1">
        <f t="array" aca="1" ref="H2312" ca="1">IFERROR(_FV(STable[[#This Row],[Security Name]],"Change (%)",TRUE),0)</f>
        <v>-1.709E-3</v>
      </c>
      <c r="I2312" s="17" cm="1">
        <f t="array" aca="1" ref="I2312" ca="1">IFERROR(_FV(STable[[#This Row],[Security Name]],"P/E",TRUE),0)</f>
        <v>0</v>
      </c>
      <c r="J2312" s="17" cm="1">
        <f t="array" aca="1" ref="J2312" ca="1">IFERROR(_FV(STable[[#This Row],[Security Name]],"Beta"),0)</f>
        <v>1.1494</v>
      </c>
    </row>
    <row r="2313" spans="1:10" x14ac:dyDescent="0.3">
      <c r="A2313" t="s">
        <v>1015</v>
      </c>
      <c r="B2313" t="e" vm="2312">
        <v>#VALUE!</v>
      </c>
      <c r="C2313" t="s">
        <v>3611</v>
      </c>
      <c r="D2313" t="s">
        <v>4236</v>
      </c>
      <c r="E2313">
        <v>5940</v>
      </c>
      <c r="F2313" cm="1">
        <f t="array" aca="1" ref="F2313" ca="1">IFERROR(_FV(STable[[#This Row],[Security Name]],"Market cap",TRUE),_FV(STable[[#This Row],[Security Name]],"Volume average",TRUE)*STable[[#This Row],[Price]])</f>
        <v>3797658388</v>
      </c>
      <c r="G2313" s="4" cm="1">
        <f t="array" aca="1" ref="G2313" ca="1">_FV(STable[[#This Row],[Security Name]],"Price")</f>
        <v>58.984999999999999</v>
      </c>
      <c r="H2313" s="1" cm="1">
        <f t="array" aca="1" ref="H2313" ca="1">IFERROR(_FV(STable[[#This Row],[Security Name]],"Change (%)",TRUE),0)</f>
        <v>1.7158E-2</v>
      </c>
      <c r="I2313" s="17" cm="1">
        <f t="array" aca="1" ref="I2313" ca="1">IFERROR(_FV(STable[[#This Row],[Security Name]],"P/E",TRUE),0)</f>
        <v>10.7926</v>
      </c>
      <c r="J2313" s="17" cm="1">
        <f t="array" aca="1" ref="J2313" ca="1">IFERROR(_FV(STable[[#This Row],[Security Name]],"Beta"),0)</f>
        <v>1.1467000000000001</v>
      </c>
    </row>
    <row r="2314" spans="1:10" x14ac:dyDescent="0.3">
      <c r="A2314" t="s">
        <v>1471</v>
      </c>
      <c r="B2314" t="e" vm="2313">
        <v>#VALUE!</v>
      </c>
      <c r="C2314" t="s">
        <v>3611</v>
      </c>
      <c r="D2314" t="s">
        <v>4239</v>
      </c>
      <c r="E2314">
        <v>5945</v>
      </c>
      <c r="F2314" cm="1">
        <f t="array" aca="1" ref="F2314" ca="1">IFERROR(_FV(STable[[#This Row],[Security Name]],"Market cap",TRUE),_FV(STable[[#This Row],[Security Name]],"Volume average",TRUE)*STable[[#This Row],[Price]])</f>
        <v>507346685</v>
      </c>
      <c r="G2314" s="4" cm="1">
        <f t="array" aca="1" ref="G2314" ca="1">_FV(STable[[#This Row],[Security Name]],"Price")</f>
        <v>39.19</v>
      </c>
      <c r="H2314" s="1" cm="1">
        <f t="array" aca="1" ref="H2314" ca="1">IFERROR(_FV(STable[[#This Row],[Security Name]],"Change (%)",TRUE),0)</f>
        <v>4.7021E-2</v>
      </c>
      <c r="I2314" s="17" cm="1">
        <f t="array" aca="1" ref="I2314" ca="1">IFERROR(_FV(STable[[#This Row],[Security Name]],"P/E",TRUE),0)</f>
        <v>9.0338999999999992</v>
      </c>
      <c r="J2314" s="17" cm="1">
        <f t="array" aca="1" ref="J2314" ca="1">IFERROR(_FV(STable[[#This Row],[Security Name]],"Beta"),0)</f>
        <v>1.1120000000000001</v>
      </c>
    </row>
    <row r="2315" spans="1:10" x14ac:dyDescent="0.3">
      <c r="A2315" t="s">
        <v>1049</v>
      </c>
      <c r="B2315" t="e" vm="2314">
        <v>#VALUE!</v>
      </c>
      <c r="C2315" t="s">
        <v>3611</v>
      </c>
      <c r="D2315" t="s">
        <v>4018</v>
      </c>
      <c r="E2315">
        <v>5990</v>
      </c>
      <c r="F2315" cm="1">
        <f t="array" aca="1" ref="F2315" ca="1">IFERROR(_FV(STable[[#This Row],[Security Name]],"Market cap",TRUE),_FV(STable[[#This Row],[Security Name]],"Volume average",TRUE)*STable[[#This Row],[Price]])</f>
        <v>3931169893</v>
      </c>
      <c r="G2315" s="4" cm="1">
        <f t="array" aca="1" ref="G2315" ca="1">_FV(STable[[#This Row],[Security Name]],"Price")</f>
        <v>19.545000000000002</v>
      </c>
      <c r="H2315" s="1" cm="1">
        <f t="array" aca="1" ref="H2315" ca="1">IFERROR(_FV(STable[[#This Row],[Security Name]],"Change (%)",TRUE),0)</f>
        <v>8.3425999999999986E-2</v>
      </c>
      <c r="I2315" s="17" cm="1">
        <f t="array" aca="1" ref="I2315" ca="1">IFERROR(_FV(STable[[#This Row],[Security Name]],"P/E",TRUE),0)</f>
        <v>6.2941000000000003</v>
      </c>
      <c r="J2315" s="17" cm="1">
        <f t="array" aca="1" ref="J2315" ca="1">IFERROR(_FV(STable[[#This Row],[Security Name]],"Beta"),0)</f>
        <v>1.4179999999999999</v>
      </c>
    </row>
    <row r="2316" spans="1:10" x14ac:dyDescent="0.3">
      <c r="A2316" t="s">
        <v>2767</v>
      </c>
      <c r="B2316" t="e" vm="2315">
        <v>#VALUE!</v>
      </c>
      <c r="C2316" t="s">
        <v>3611</v>
      </c>
      <c r="D2316" t="s">
        <v>4236</v>
      </c>
      <c r="E2316">
        <v>5940</v>
      </c>
      <c r="F2316" cm="1">
        <f t="array" aca="1" ref="F2316" ca="1">IFERROR(_FV(STable[[#This Row],[Security Name]],"Market cap",TRUE),_FV(STable[[#This Row],[Security Name]],"Volume average",TRUE)*STable[[#This Row],[Price]])</f>
        <v>373827708</v>
      </c>
      <c r="G2316" s="4" cm="1">
        <f t="array" aca="1" ref="G2316" ca="1">_FV(STable[[#This Row],[Security Name]],"Price")</f>
        <v>10.9</v>
      </c>
      <c r="H2316" s="1" cm="1">
        <f t="array" aca="1" ref="H2316" ca="1">IFERROR(_FV(STable[[#This Row],[Security Name]],"Change (%)",TRUE),0)</f>
        <v>5.2123999999999997E-2</v>
      </c>
      <c r="I2316" s="17" cm="1">
        <f t="array" aca="1" ref="I2316" ca="1">IFERROR(_FV(STable[[#This Row],[Security Name]],"P/E",TRUE),0)</f>
        <v>2.9077000000000002</v>
      </c>
      <c r="J2316" s="17" cm="1">
        <f t="array" aca="1" ref="J2316" ca="1">IFERROR(_FV(STable[[#This Row],[Security Name]],"Beta"),0)</f>
        <v>1.3972</v>
      </c>
    </row>
    <row r="2317" spans="1:10" x14ac:dyDescent="0.3">
      <c r="A2317" t="s">
        <v>2015</v>
      </c>
      <c r="B2317" t="e" vm="2316">
        <v>#VALUE!</v>
      </c>
      <c r="C2317" t="s">
        <v>3611</v>
      </c>
      <c r="D2317" t="s">
        <v>4220</v>
      </c>
      <c r="E2317">
        <v>5961</v>
      </c>
      <c r="F2317" cm="1">
        <f t="array" aca="1" ref="F2317" ca="1">IFERROR(_FV(STable[[#This Row],[Security Name]],"Market cap",TRUE),_FV(STable[[#This Row],[Security Name]],"Volume average",TRUE)*STable[[#This Row],[Price]])</f>
        <v>11452367345</v>
      </c>
      <c r="G2317" s="4" cm="1">
        <f t="array" aca="1" ref="G2317" ca="1">_FV(STable[[#This Row],[Security Name]],"Price")</f>
        <v>27.484999999999999</v>
      </c>
      <c r="H2317" s="1" cm="1">
        <f t="array" aca="1" ref="H2317" ca="1">IFERROR(_FV(STable[[#This Row],[Security Name]],"Change (%)",TRUE),0)</f>
        <v>1.9095000000000001E-2</v>
      </c>
      <c r="I2317" s="17" cm="1">
        <f t="array" aca="1" ref="I2317" ca="1">IFERROR(_FV(STable[[#This Row],[Security Name]],"P/E",TRUE),0)</f>
        <v>55.390999999999998</v>
      </c>
      <c r="J2317" s="17" cm="1">
        <f t="array" aca="1" ref="J2317" ca="1">IFERROR(_FV(STable[[#This Row],[Security Name]],"Beta"),0)</f>
        <v>1.5939000000000001</v>
      </c>
    </row>
    <row r="2318" spans="1:10" x14ac:dyDescent="0.3">
      <c r="A2318" t="s">
        <v>255</v>
      </c>
      <c r="B2318" t="e" vm="2317">
        <v>#VALUE!</v>
      </c>
      <c r="C2318" t="s">
        <v>3611</v>
      </c>
      <c r="D2318" t="s">
        <v>4236</v>
      </c>
      <c r="E2318">
        <v>5940</v>
      </c>
      <c r="F2318" cm="1">
        <f t="array" aca="1" ref="F2318" ca="1">IFERROR(_FV(STable[[#This Row],[Security Name]],"Market cap",TRUE),_FV(STable[[#This Row],[Security Name]],"Volume average",TRUE)*STable[[#This Row],[Price]])</f>
        <v>19906071968</v>
      </c>
      <c r="G2318" s="4" cm="1">
        <f t="array" aca="1" ref="G2318" ca="1">_FV(STable[[#This Row],[Security Name]],"Price")</f>
        <v>223.55099999999999</v>
      </c>
      <c r="H2318" s="1" cm="1">
        <f t="array" aca="1" ref="H2318" ca="1">IFERROR(_FV(STable[[#This Row],[Security Name]],"Change (%)",TRUE),0)</f>
        <v>2.6121999999999999E-2</v>
      </c>
      <c r="I2318" s="17" cm="1">
        <f t="array" aca="1" ref="I2318" ca="1">IFERROR(_FV(STable[[#This Row],[Security Name]],"P/E",TRUE),0)</f>
        <v>17.979900000000001</v>
      </c>
      <c r="J2318" s="17" cm="1">
        <f t="array" aca="1" ref="J2318" ca="1">IFERROR(_FV(STable[[#This Row],[Security Name]],"Beta"),0)</f>
        <v>1.2121999999999999</v>
      </c>
    </row>
    <row r="2319" spans="1:10" x14ac:dyDescent="0.3">
      <c r="A2319" t="s">
        <v>2727</v>
      </c>
      <c r="B2319" t="e" vm="2318">
        <v>#VALUE!</v>
      </c>
      <c r="C2319" t="s">
        <v>3611</v>
      </c>
      <c r="D2319" t="s">
        <v>4175</v>
      </c>
      <c r="E2319">
        <v>5944</v>
      </c>
      <c r="F2319" cm="1">
        <f t="array" aca="1" ref="F2319" ca="1">IFERROR(_FV(STable[[#This Row],[Security Name]],"Market cap",TRUE),_FV(STable[[#This Row],[Security Name]],"Volume average",TRUE)*STable[[#This Row],[Price]])</f>
        <v>458515056</v>
      </c>
      <c r="G2319" s="4" cm="1">
        <f t="array" aca="1" ref="G2319" ca="1">_FV(STable[[#This Row],[Security Name]],"Price")</f>
        <v>17.66</v>
      </c>
      <c r="H2319" s="1" cm="1">
        <f t="array" aca="1" ref="H2319" ca="1">IFERROR(_FV(STable[[#This Row],[Security Name]],"Change (%)",TRUE),0)</f>
        <v>3.517E-2</v>
      </c>
      <c r="I2319" s="17" cm="1">
        <f t="array" aca="1" ref="I2319" ca="1">IFERROR(_FV(STable[[#This Row],[Security Name]],"P/E",TRUE),0)</f>
        <v>44.982199999999999</v>
      </c>
      <c r="J2319" s="17" cm="1">
        <f t="array" aca="1" ref="J2319" ca="1">IFERROR(_FV(STable[[#This Row],[Security Name]],"Beta"),0)</f>
        <v>0.247</v>
      </c>
    </row>
    <row r="2320" spans="1:10" x14ac:dyDescent="0.3">
      <c r="A2320" t="s">
        <v>412</v>
      </c>
      <c r="B2320" t="e" vm="2319">
        <v>#VALUE!</v>
      </c>
      <c r="C2320" t="s">
        <v>3611</v>
      </c>
      <c r="D2320" t="s">
        <v>4101</v>
      </c>
      <c r="E2320">
        <v>5331</v>
      </c>
      <c r="F2320" cm="1">
        <f t="array" aca="1" ref="F2320" ca="1">IFERROR(_FV(STable[[#This Row],[Security Name]],"Market cap",TRUE),_FV(STable[[#This Row],[Security Name]],"Volume average",TRUE)*STable[[#This Row],[Price]])</f>
        <v>12860611272</v>
      </c>
      <c r="G2320" s="4" cm="1">
        <f t="array" aca="1" ref="G2320" ca="1">_FV(STable[[#This Row],[Security Name]],"Price")</f>
        <v>232.82</v>
      </c>
      <c r="H2320" s="1" cm="1">
        <f t="array" aca="1" ref="H2320" ca="1">IFERROR(_FV(STable[[#This Row],[Security Name]],"Change (%)",TRUE),0)</f>
        <v>3.4479999999999997E-2</v>
      </c>
      <c r="I2320" s="17" cm="1">
        <f t="array" aca="1" ref="I2320" ca="1">IFERROR(_FV(STable[[#This Row],[Security Name]],"P/E",TRUE),0)</f>
        <v>41.780200000000001</v>
      </c>
      <c r="J2320" s="17" cm="1">
        <f t="array" aca="1" ref="J2320" ca="1">IFERROR(_FV(STable[[#This Row],[Security Name]],"Beta"),0)</f>
        <v>1.008</v>
      </c>
    </row>
    <row r="2321" spans="1:10" x14ac:dyDescent="0.3">
      <c r="A2321" t="s">
        <v>2369</v>
      </c>
      <c r="B2321" t="e" vm="2320">
        <v>#VALUE!</v>
      </c>
      <c r="C2321" t="s">
        <v>3611</v>
      </c>
      <c r="D2321" t="s">
        <v>4018</v>
      </c>
      <c r="E2321">
        <v>5990</v>
      </c>
      <c r="F2321" cm="1">
        <f t="array" aca="1" ref="F2321" ca="1">IFERROR(_FV(STable[[#This Row],[Security Name]],"Market cap",TRUE),_FV(STable[[#This Row],[Security Name]],"Volume average",TRUE)*STable[[#This Row],[Price]])</f>
        <v>246653330</v>
      </c>
      <c r="G2321" s="4" cm="1">
        <f t="array" aca="1" ref="G2321" ca="1">_FV(STable[[#This Row],[Security Name]],"Price")</f>
        <v>3.85</v>
      </c>
      <c r="H2321" s="1" cm="1">
        <f t="array" aca="1" ref="H2321" ca="1">IFERROR(_FV(STable[[#This Row],[Security Name]],"Change (%)",TRUE),0)</f>
        <v>5.7691999999999993E-2</v>
      </c>
      <c r="I2321" s="17" cm="1">
        <f t="array" aca="1" ref="I2321" ca="1">IFERROR(_FV(STable[[#This Row],[Security Name]],"P/E",TRUE),0)</f>
        <v>0</v>
      </c>
      <c r="J2321" s="17" cm="1">
        <f t="array" aca="1" ref="J2321" ca="1">IFERROR(_FV(STable[[#This Row],[Security Name]],"Beta"),0)</f>
        <v>1.2712000000000001</v>
      </c>
    </row>
    <row r="2322" spans="1:10" x14ac:dyDescent="0.3">
      <c r="A2322" t="s">
        <v>1546</v>
      </c>
      <c r="B2322" t="e" vm="2321">
        <v>#VALUE!</v>
      </c>
      <c r="C2322" t="s">
        <v>3611</v>
      </c>
      <c r="D2322" t="s">
        <v>4206</v>
      </c>
      <c r="E2322">
        <v>5531</v>
      </c>
      <c r="F2322" cm="1">
        <f t="array" aca="1" ref="F2322" ca="1">IFERROR(_FV(STable[[#This Row],[Security Name]],"Market cap",TRUE),_FV(STable[[#This Row],[Security Name]],"Volume average",TRUE)*STable[[#This Row],[Price]])</f>
        <v>666879837</v>
      </c>
      <c r="G2322" s="4" cm="1">
        <f t="array" aca="1" ref="G2322" ca="1">_FV(STable[[#This Row],[Security Name]],"Price")</f>
        <v>30.274999999999999</v>
      </c>
      <c r="H2322" s="1" cm="1">
        <f t="array" aca="1" ref="H2322" ca="1">IFERROR(_FV(STable[[#This Row],[Security Name]],"Change (%)",TRUE),0)</f>
        <v>5.2676999999999995E-2</v>
      </c>
      <c r="I2322" s="17" cm="1">
        <f t="array" aca="1" ref="I2322" ca="1">IFERROR(_FV(STable[[#This Row],[Security Name]],"P/E",TRUE),0)</f>
        <v>0</v>
      </c>
      <c r="J2322" s="17" cm="1">
        <f t="array" aca="1" ref="J2322" ca="1">IFERROR(_FV(STable[[#This Row],[Security Name]],"Beta"),0)</f>
        <v>1.5956999999999999</v>
      </c>
    </row>
    <row r="2323" spans="1:10" x14ac:dyDescent="0.3">
      <c r="A2323" t="s">
        <v>1436</v>
      </c>
      <c r="B2323" t="e" vm="2322">
        <v>#VALUE!</v>
      </c>
      <c r="C2323" t="s">
        <v>3611</v>
      </c>
      <c r="D2323" t="s">
        <v>4018</v>
      </c>
      <c r="E2323">
        <v>5990</v>
      </c>
      <c r="F2323" cm="1">
        <f t="array" aca="1" ref="F2323" ca="1">IFERROR(_FV(STable[[#This Row],[Security Name]],"Market cap",TRUE),_FV(STable[[#This Row],[Security Name]],"Volume average",TRUE)*STable[[#This Row],[Price]])</f>
        <v>185377467</v>
      </c>
      <c r="G2323" s="4" cm="1">
        <f t="array" aca="1" ref="G2323" ca="1">_FV(STable[[#This Row],[Security Name]],"Price")</f>
        <v>5.5469999999999997</v>
      </c>
      <c r="H2323" s="1" cm="1">
        <f t="array" aca="1" ref="H2323" ca="1">IFERROR(_FV(STable[[#This Row],[Security Name]],"Change (%)",TRUE),0)</f>
        <v>-4.1289999999999999E-3</v>
      </c>
      <c r="I2323" s="17" cm="1">
        <f t="array" aca="1" ref="I2323" ca="1">IFERROR(_FV(STable[[#This Row],[Security Name]],"P/E",TRUE),0)</f>
        <v>0</v>
      </c>
      <c r="J2323" s="17" cm="1">
        <f t="array" aca="1" ref="J2323" ca="1">IFERROR(_FV(STable[[#This Row],[Security Name]],"Beta"),0)</f>
        <v>1.4041999999999999</v>
      </c>
    </row>
    <row r="2324" spans="1:10" x14ac:dyDescent="0.3">
      <c r="A2324" t="s">
        <v>2314</v>
      </c>
      <c r="B2324" t="e" vm="2323">
        <v>#VALUE!</v>
      </c>
      <c r="C2324" t="s">
        <v>3611</v>
      </c>
      <c r="D2324" t="s">
        <v>4018</v>
      </c>
      <c r="E2324">
        <v>5990</v>
      </c>
      <c r="F2324" cm="1">
        <f t="array" aca="1" ref="F2324" ca="1">IFERROR(_FV(STable[[#This Row],[Security Name]],"Market cap",TRUE),_FV(STable[[#This Row],[Security Name]],"Volume average",TRUE)*STable[[#This Row],[Price]])</f>
        <v>1405172612</v>
      </c>
      <c r="G2324" s="4" cm="1">
        <f t="array" aca="1" ref="G2324" ca="1">_FV(STable[[#This Row],[Security Name]],"Price")</f>
        <v>14.484999999999999</v>
      </c>
      <c r="H2324" s="1" cm="1">
        <f t="array" aca="1" ref="H2324" ca="1">IFERROR(_FV(STable[[#This Row],[Security Name]],"Change (%)",TRUE),0)</f>
        <v>4.5848000000000007E-2</v>
      </c>
      <c r="I2324" s="17" cm="1">
        <f t="array" aca="1" ref="I2324" ca="1">IFERROR(_FV(STable[[#This Row],[Security Name]],"P/E",TRUE),0)</f>
        <v>8.2464999999999993</v>
      </c>
      <c r="J2324" s="17" cm="1">
        <f t="array" aca="1" ref="J2324" ca="1">IFERROR(_FV(STable[[#This Row],[Security Name]],"Beta"),0)</f>
        <v>1.0914999999999999</v>
      </c>
    </row>
    <row r="2325" spans="1:10" x14ac:dyDescent="0.3">
      <c r="A2325" t="s">
        <v>606</v>
      </c>
      <c r="B2325" t="e" vm="2324">
        <v>#VALUE!</v>
      </c>
      <c r="C2325" t="s">
        <v>3611</v>
      </c>
      <c r="D2325" t="s">
        <v>4175</v>
      </c>
      <c r="E2325">
        <v>5944</v>
      </c>
      <c r="F2325" cm="1">
        <f t="array" aca="1" ref="F2325" ca="1">IFERROR(_FV(STable[[#This Row],[Security Name]],"Market cap",TRUE),_FV(STable[[#This Row],[Security Name]],"Volume average",TRUE)*STable[[#This Row],[Price]])</f>
        <v>3776186983</v>
      </c>
      <c r="G2325" s="4" cm="1">
        <f t="array" aca="1" ref="G2325" ca="1">_FV(STable[[#This Row],[Security Name]],"Price")</f>
        <v>94.245000000000005</v>
      </c>
      <c r="H2325" s="1" cm="1">
        <f t="array" aca="1" ref="H2325" ca="1">IFERROR(_FV(STable[[#This Row],[Security Name]],"Change (%)",TRUE),0)</f>
        <v>3.5203999999999999E-2</v>
      </c>
      <c r="I2325" s="17" cm="1">
        <f t="array" aca="1" ref="I2325" ca="1">IFERROR(_FV(STable[[#This Row],[Security Name]],"P/E",TRUE),0)</f>
        <v>28.039100000000001</v>
      </c>
      <c r="J2325" s="17" cm="1">
        <f t="array" aca="1" ref="J2325" ca="1">IFERROR(_FV(STable[[#This Row],[Security Name]],"Beta"),0)</f>
        <v>1.2491000000000001</v>
      </c>
    </row>
    <row r="2326" spans="1:10" x14ac:dyDescent="0.3">
      <c r="A2326" t="s">
        <v>139</v>
      </c>
      <c r="B2326" t="e" vm="2325">
        <v>#VALUE!</v>
      </c>
      <c r="C2326" t="s">
        <v>3611</v>
      </c>
      <c r="D2326" t="s">
        <v>3806</v>
      </c>
      <c r="E2326">
        <v>5200</v>
      </c>
      <c r="F2326" cm="1">
        <f t="array" aca="1" ref="F2326" ca="1">IFERROR(_FV(STable[[#This Row],[Security Name]],"Market cap",TRUE),_FV(STable[[#This Row],[Security Name]],"Volume average",TRUE)*STable[[#This Row],[Price]])</f>
        <v>23546672019</v>
      </c>
      <c r="G2326" s="4" cm="1">
        <f t="array" aca="1" ref="G2326" ca="1">_FV(STable[[#This Row],[Security Name]],"Price")</f>
        <v>44.765000000000001</v>
      </c>
      <c r="H2326" s="1" cm="1">
        <f t="array" aca="1" ref="H2326" ca="1">IFERROR(_FV(STable[[#This Row],[Security Name]],"Change (%)",TRUE),0)</f>
        <v>3.0249999999999999E-3</v>
      </c>
      <c r="I2326" s="17" cm="1">
        <f t="array" aca="1" ref="I2326" ca="1">IFERROR(_FV(STable[[#This Row],[Security Name]],"P/E",TRUE),0)</f>
        <v>21.7316</v>
      </c>
      <c r="J2326" s="17" cm="1">
        <f t="array" aca="1" ref="J2326" ca="1">IFERROR(_FV(STable[[#This Row],[Security Name]],"Beta"),0)</f>
        <v>0.69420000000000004</v>
      </c>
    </row>
    <row r="2327" spans="1:10" x14ac:dyDescent="0.3">
      <c r="A2327" t="s">
        <v>88</v>
      </c>
      <c r="B2327" t="e" vm="2326">
        <v>#VALUE!</v>
      </c>
      <c r="C2327" t="s">
        <v>3611</v>
      </c>
      <c r="D2327" t="s">
        <v>4018</v>
      </c>
      <c r="E2327">
        <v>5990</v>
      </c>
      <c r="F2327" cm="1">
        <f t="array" aca="1" ref="F2327" ca="1">IFERROR(_FV(STable[[#This Row],[Security Name]],"Market cap",TRUE),_FV(STable[[#This Row],[Security Name]],"Volume average",TRUE)*STable[[#This Row],[Price]])</f>
        <v>23952584102</v>
      </c>
      <c r="G2327" s="4" cm="1">
        <f t="array" aca="1" ref="G2327" ca="1">_FV(STable[[#This Row],[Security Name]],"Price")</f>
        <v>547.65499999999997</v>
      </c>
      <c r="H2327" s="1" cm="1">
        <f t="array" aca="1" ref="H2327" ca="1">IFERROR(_FV(STable[[#This Row],[Security Name]],"Change (%)",TRUE),0)</f>
        <v>1.5228999999999999E-2</v>
      </c>
      <c r="I2327" s="17" cm="1">
        <f t="array" aca="1" ref="I2327" ca="1">IFERROR(_FV(STable[[#This Row],[Security Name]],"P/E",TRUE),0)</f>
        <v>21.020199999999999</v>
      </c>
      <c r="J2327" s="17" cm="1">
        <f t="array" aca="1" ref="J2327" ca="1">IFERROR(_FV(STable[[#This Row],[Security Name]],"Beta"),0)</f>
        <v>0.92130000000000001</v>
      </c>
    </row>
    <row r="2328" spans="1:10" x14ac:dyDescent="0.3">
      <c r="A2328" t="s">
        <v>95</v>
      </c>
      <c r="B2328" t="e" vm="2327">
        <v>#VALUE!</v>
      </c>
      <c r="C2328" t="s">
        <v>3611</v>
      </c>
      <c r="D2328" t="s">
        <v>4200</v>
      </c>
      <c r="E2328">
        <v>5900</v>
      </c>
      <c r="F2328" cm="1">
        <f t="array" aca="1" ref="F2328" ca="1">IFERROR(_FV(STable[[#This Row],[Security Name]],"Market cap",TRUE),_FV(STable[[#This Row],[Security Name]],"Volume average",TRUE)*STable[[#This Row],[Price]])</f>
        <v>1405451882</v>
      </c>
      <c r="G2328" s="4" cm="1">
        <f t="array" aca="1" ref="G2328" ca="1">_FV(STable[[#This Row],[Security Name]],"Price")</f>
        <v>392.84</v>
      </c>
      <c r="H2328" s="1" cm="1">
        <f t="array" aca="1" ref="H2328" ca="1">IFERROR(_FV(STable[[#This Row],[Security Name]],"Change (%)",TRUE),0)</f>
        <v>2.9239000000000001E-2</v>
      </c>
      <c r="I2328" s="17" cm="1">
        <f t="array" aca="1" ref="I2328" ca="1">IFERROR(_FV(STable[[#This Row],[Security Name]],"P/E",TRUE),0)</f>
        <v>34.7575</v>
      </c>
      <c r="J2328" s="17" cm="1">
        <f t="array" aca="1" ref="J2328" ca="1">IFERROR(_FV(STable[[#This Row],[Security Name]],"Beta"),0)</f>
        <v>0.59630000000000005</v>
      </c>
    </row>
    <row r="2329" spans="1:10" x14ac:dyDescent="0.3">
      <c r="A2329" t="s">
        <v>8</v>
      </c>
      <c r="B2329" t="e" vm="2328">
        <v>#VALUE!</v>
      </c>
      <c r="C2329" t="s">
        <v>3611</v>
      </c>
      <c r="D2329" t="s">
        <v>4151</v>
      </c>
      <c r="E2329">
        <v>5150</v>
      </c>
      <c r="F2329" cm="1">
        <f t="array" aca="1" ref="F2329" ca="1">IFERROR(_FV(STable[[#This Row],[Security Name]],"Market cap",TRUE),_FV(STable[[#This Row],[Security Name]],"Volume average",TRUE)*STable[[#This Row],[Price]])</f>
        <v>5307947667</v>
      </c>
      <c r="G2329" s="4" cm="1">
        <f t="array" aca="1" ref="G2329" ca="1">_FV(STable[[#This Row],[Security Name]],"Price")</f>
        <v>5541.87</v>
      </c>
      <c r="H2329" s="1" cm="1">
        <f t="array" aca="1" ref="H2329" ca="1">IFERROR(_FV(STable[[#This Row],[Security Name]],"Change (%)",TRUE),0)</f>
        <v>-2.8549999999999999E-3</v>
      </c>
      <c r="I2329" s="17" cm="1">
        <f t="array" aca="1" ref="I2329" ca="1">IFERROR(_FV(STable[[#This Row],[Security Name]],"P/E",TRUE),0)</f>
        <v>10.7379</v>
      </c>
      <c r="J2329" s="17" cm="1">
        <f t="array" aca="1" ref="J2329" ca="1">IFERROR(_FV(STable[[#This Row],[Security Name]],"Beta"),0)</f>
        <v>0.26779999999999998</v>
      </c>
    </row>
    <row r="2330" spans="1:10" x14ac:dyDescent="0.3">
      <c r="A2330" t="s">
        <v>1349</v>
      </c>
      <c r="B2330" t="e" vm="2329">
        <v>#VALUE!</v>
      </c>
      <c r="C2330" t="s">
        <v>3611</v>
      </c>
      <c r="D2330" t="s">
        <v>3732</v>
      </c>
      <c r="E2330">
        <v>7510</v>
      </c>
      <c r="F2330" cm="1">
        <f t="array" aca="1" ref="F2330" ca="1">IFERROR(_FV(STable[[#This Row],[Security Name]],"Market cap",TRUE),_FV(STable[[#This Row],[Security Name]],"Volume average",TRUE)*STable[[#This Row],[Price]])</f>
        <v>11583860000</v>
      </c>
      <c r="G2330" s="4" cm="1">
        <f t="array" aca="1" ref="G2330" ca="1">_FV(STable[[#This Row],[Security Name]],"Price")</f>
        <v>26.23</v>
      </c>
      <c r="H2330" s="1" cm="1">
        <f t="array" aca="1" ref="H2330" ca="1">IFERROR(_FV(STable[[#This Row],[Security Name]],"Change (%)",TRUE),0)</f>
        <v>2.2214000000000001E-2</v>
      </c>
      <c r="I2330" s="17" cm="1">
        <f t="array" aca="1" ref="I2330" ca="1">IFERROR(_FV(STable[[#This Row],[Security Name]],"P/E",TRUE),0)</f>
        <v>33.54</v>
      </c>
      <c r="J2330" s="17" cm="1">
        <f t="array" aca="1" ref="J2330" ca="1">IFERROR(_FV(STable[[#This Row],[Security Name]],"Beta"),0)</f>
        <v>1.4544999999999999</v>
      </c>
    </row>
    <row r="2331" spans="1:10" x14ac:dyDescent="0.3">
      <c r="A2331" t="s">
        <v>2313</v>
      </c>
      <c r="B2331" t="e" vm="2330">
        <v>#VALUE!</v>
      </c>
      <c r="C2331" t="s">
        <v>3611</v>
      </c>
      <c r="D2331" t="s">
        <v>4179</v>
      </c>
      <c r="E2331">
        <v>5122</v>
      </c>
      <c r="F2331" cm="1">
        <f t="array" aca="1" ref="F2331" ca="1">IFERROR(_FV(STable[[#This Row],[Security Name]],"Market cap",TRUE),_FV(STable[[#This Row],[Security Name]],"Volume average",TRUE)*STable[[#This Row],[Price]])</f>
        <v>1745042062</v>
      </c>
      <c r="G2331" s="4" cm="1">
        <f t="array" aca="1" ref="G2331" ca="1">_FV(STable[[#This Row],[Security Name]],"Price")</f>
        <v>16.875</v>
      </c>
      <c r="H2331" s="1" cm="1">
        <f t="array" aca="1" ref="H2331" ca="1">IFERROR(_FV(STable[[#This Row],[Security Name]],"Change (%)",TRUE),0)</f>
        <v>4.3598999999999999E-2</v>
      </c>
      <c r="I2331" s="17" cm="1">
        <f t="array" aca="1" ref="I2331" ca="1">IFERROR(_FV(STable[[#This Row],[Security Name]],"P/E",TRUE),0)</f>
        <v>7.6680000000000001</v>
      </c>
      <c r="J2331" s="17" cm="1">
        <f t="array" aca="1" ref="J2331" ca="1">IFERROR(_FV(STable[[#This Row],[Security Name]],"Beta"),0)</f>
        <v>0.9788</v>
      </c>
    </row>
    <row r="2332" spans="1:10" x14ac:dyDescent="0.3">
      <c r="A2332" t="s">
        <v>2142</v>
      </c>
      <c r="B2332" t="e" vm="2331">
        <v>#VALUE!</v>
      </c>
      <c r="C2332" t="s">
        <v>3611</v>
      </c>
      <c r="D2332" t="s">
        <v>4179</v>
      </c>
      <c r="E2332">
        <v>5122</v>
      </c>
      <c r="F2332" cm="1">
        <f t="array" aca="1" ref="F2332" ca="1">IFERROR(_FV(STable[[#This Row],[Security Name]],"Market cap",TRUE),_FV(STable[[#This Row],[Security Name]],"Volume average",TRUE)*STable[[#This Row],[Price]])</f>
        <v>387512632</v>
      </c>
      <c r="G2332" s="4" cm="1">
        <f t="array" aca="1" ref="G2332" ca="1">_FV(STable[[#This Row],[Security Name]],"Price")</f>
        <v>7.88</v>
      </c>
      <c r="H2332" s="1" cm="1">
        <f t="array" aca="1" ref="H2332" ca="1">IFERROR(_FV(STable[[#This Row],[Security Name]],"Change (%)",TRUE),0)</f>
        <v>3.0064999999999998E-2</v>
      </c>
      <c r="I2332" s="17" cm="1">
        <f t="array" aca="1" ref="I2332" ca="1">IFERROR(_FV(STable[[#This Row],[Security Name]],"P/E",TRUE),0)</f>
        <v>2.4716999999999998</v>
      </c>
      <c r="J2332" s="17" cm="1">
        <f t="array" aca="1" ref="J2332" ca="1">IFERROR(_FV(STable[[#This Row],[Security Name]],"Beta"),0)</f>
        <v>1.0759000000000001</v>
      </c>
    </row>
    <row r="2333" spans="1:10" x14ac:dyDescent="0.3">
      <c r="A2333" t="s">
        <v>678</v>
      </c>
      <c r="B2333" t="e" vm="2332">
        <v>#VALUE!</v>
      </c>
      <c r="C2333" t="s">
        <v>3611</v>
      </c>
      <c r="D2333" t="s">
        <v>3627</v>
      </c>
      <c r="E2333">
        <v>7389</v>
      </c>
      <c r="F2333" cm="1">
        <f t="array" aca="1" ref="F2333" ca="1">IFERROR(_FV(STable[[#This Row],[Security Name]],"Market cap",TRUE),_FV(STable[[#This Row],[Security Name]],"Volume average",TRUE)*STable[[#This Row],[Price]])</f>
        <v>16625913646</v>
      </c>
      <c r="G2333" s="4" cm="1">
        <f t="array" aca="1" ref="G2333" ca="1">_FV(STable[[#This Row],[Security Name]],"Price")</f>
        <v>39.604999999999997</v>
      </c>
      <c r="H2333" s="1" cm="1">
        <f t="array" aca="1" ref="H2333" ca="1">IFERROR(_FV(STable[[#This Row],[Security Name]],"Change (%)",TRUE),0)</f>
        <v>-1.0864E-2</v>
      </c>
      <c r="I2333" s="17" cm="1">
        <f t="array" aca="1" ref="I2333" ca="1">IFERROR(_FV(STable[[#This Row],[Security Name]],"P/E",TRUE),0)</f>
        <v>2385.8434000000002</v>
      </c>
      <c r="J2333" s="17" cm="1">
        <f t="array" aca="1" ref="J2333" ca="1">IFERROR(_FV(STable[[#This Row],[Security Name]],"Beta"),0)</f>
        <v>0.88039999999999996</v>
      </c>
    </row>
    <row r="2334" spans="1:10" x14ac:dyDescent="0.3">
      <c r="A2334" t="s">
        <v>1172</v>
      </c>
      <c r="B2334" t="e" vm="2333">
        <v>#VALUE!</v>
      </c>
      <c r="C2334" t="s">
        <v>3611</v>
      </c>
      <c r="D2334" t="s">
        <v>3627</v>
      </c>
      <c r="E2334">
        <v>7389</v>
      </c>
      <c r="F2334" cm="1">
        <f t="array" aca="1" ref="F2334" ca="1">IFERROR(_FV(STable[[#This Row],[Security Name]],"Market cap",TRUE),_FV(STable[[#This Row],[Security Name]],"Volume average",TRUE)*STable[[#This Row],[Price]])</f>
        <v>10732543235</v>
      </c>
      <c r="G2334" s="4" cm="1">
        <f t="array" aca="1" ref="G2334" ca="1">_FV(STable[[#This Row],[Security Name]],"Price")</f>
        <v>46.85</v>
      </c>
      <c r="H2334" s="1" cm="1">
        <f t="array" aca="1" ref="H2334" ca="1">IFERROR(_FV(STable[[#This Row],[Security Name]],"Change (%)",TRUE),0)</f>
        <v>6.2358000000000004E-2</v>
      </c>
      <c r="I2334" s="17" cm="1">
        <f t="array" aca="1" ref="I2334" ca="1">IFERROR(_FV(STable[[#This Row],[Security Name]],"P/E",TRUE),0)</f>
        <v>0</v>
      </c>
      <c r="J2334" s="17" cm="1">
        <f t="array" aca="1" ref="J2334" ca="1">IFERROR(_FV(STable[[#This Row],[Security Name]],"Beta"),0)</f>
        <v>2.1221999999999999</v>
      </c>
    </row>
    <row r="2335" spans="1:10" x14ac:dyDescent="0.3">
      <c r="A2335" t="s">
        <v>353</v>
      </c>
      <c r="B2335" t="e" vm="2334">
        <v>#VALUE!</v>
      </c>
      <c r="C2335" t="s">
        <v>3611</v>
      </c>
      <c r="D2335" t="s">
        <v>3711</v>
      </c>
      <c r="E2335">
        <v>8742</v>
      </c>
      <c r="F2335" cm="1">
        <f t="array" aca="1" ref="F2335" ca="1">IFERROR(_FV(STable[[#This Row],[Security Name]],"Market cap",TRUE),_FV(STable[[#This Row],[Security Name]],"Volume average",TRUE)*STable[[#This Row],[Price]])</f>
        <v>9821810908</v>
      </c>
      <c r="G2335" s="4" cm="1">
        <f t="array" aca="1" ref="G2335" ca="1">_FV(STable[[#This Row],[Security Name]],"Price")</f>
        <v>81.444999999999993</v>
      </c>
      <c r="H2335" s="1" cm="1">
        <f t="array" aca="1" ref="H2335" ca="1">IFERROR(_FV(STable[[#This Row],[Security Name]],"Change (%)",TRUE),0)</f>
        <v>-1.5056E-2</v>
      </c>
      <c r="I2335" s="17" cm="1">
        <f t="array" aca="1" ref="I2335" ca="1">IFERROR(_FV(STable[[#This Row],[Security Name]],"P/E",TRUE),0)</f>
        <v>12.109299999999999</v>
      </c>
      <c r="J2335" s="17" cm="1">
        <f t="array" aca="1" ref="J2335" ca="1">IFERROR(_FV(STable[[#This Row],[Security Name]],"Beta"),0)</f>
        <v>0.36940000000000001</v>
      </c>
    </row>
    <row r="2336" spans="1:10" x14ac:dyDescent="0.3">
      <c r="A2336" t="s">
        <v>734</v>
      </c>
      <c r="B2336" t="e" vm="2335">
        <v>#VALUE!</v>
      </c>
      <c r="C2336" t="s">
        <v>3611</v>
      </c>
      <c r="D2336" t="s">
        <v>3627</v>
      </c>
      <c r="E2336">
        <v>7389</v>
      </c>
      <c r="F2336" cm="1">
        <f t="array" aca="1" ref="F2336" ca="1">IFERROR(_FV(STable[[#This Row],[Security Name]],"Market cap",TRUE),_FV(STable[[#This Row],[Security Name]],"Volume average",TRUE)*STable[[#This Row],[Price]])</f>
        <v>1633455412</v>
      </c>
      <c r="G2336" s="4" cm="1">
        <f t="array" aca="1" ref="G2336" ca="1">_FV(STable[[#This Row],[Security Name]],"Price")</f>
        <v>29.8</v>
      </c>
      <c r="H2336" s="1" cm="1">
        <f t="array" aca="1" ref="H2336" ca="1">IFERROR(_FV(STable[[#This Row],[Security Name]],"Change (%)",TRUE),0)</f>
        <v>-1.7474E-2</v>
      </c>
      <c r="I2336" s="17" cm="1">
        <f t="array" aca="1" ref="I2336" ca="1">IFERROR(_FV(STable[[#This Row],[Security Name]],"P/E",TRUE),0)</f>
        <v>16.84</v>
      </c>
      <c r="J2336" s="17" cm="1">
        <f t="array" aca="1" ref="J2336" ca="1">IFERROR(_FV(STable[[#This Row],[Security Name]],"Beta"),0)</f>
        <v>0.97489999999999999</v>
      </c>
    </row>
    <row r="2337" spans="1:10" x14ac:dyDescent="0.3">
      <c r="A2337" t="s">
        <v>282</v>
      </c>
      <c r="B2337" t="e" vm="2336">
        <v>#VALUE!</v>
      </c>
      <c r="C2337" t="s">
        <v>3611</v>
      </c>
      <c r="D2337" t="s">
        <v>3748</v>
      </c>
      <c r="E2337">
        <v>8111</v>
      </c>
      <c r="F2337" cm="1">
        <f t="array" aca="1" ref="F2337" ca="1">IFERROR(_FV(STable[[#This Row],[Security Name]],"Market cap",TRUE),_FV(STable[[#This Row],[Security Name]],"Volume average",TRUE)*STable[[#This Row],[Price]])</f>
        <v>1048192144</v>
      </c>
      <c r="G2337" s="4" cm="1">
        <f t="array" aca="1" ref="G2337" ca="1">_FV(STable[[#This Row],[Security Name]],"Price")</f>
        <v>159.63499999999999</v>
      </c>
      <c r="H2337" s="1" cm="1">
        <f t="array" aca="1" ref="H2337" ca="1">IFERROR(_FV(STable[[#This Row],[Security Name]],"Change (%)",TRUE),0)</f>
        <v>-1.4598999999999999E-2</v>
      </c>
      <c r="I2337" s="17" cm="1">
        <f t="array" aca="1" ref="I2337" ca="1">IFERROR(_FV(STable[[#This Row],[Security Name]],"P/E",TRUE),0)</f>
        <v>19.564599999999999</v>
      </c>
      <c r="J2337" s="17" cm="1">
        <f t="array" aca="1" ref="J2337" ca="1">IFERROR(_FV(STable[[#This Row],[Security Name]],"Beta"),0)</f>
        <v>0.79159999999999997</v>
      </c>
    </row>
    <row r="2338" spans="1:10" x14ac:dyDescent="0.3">
      <c r="A2338" t="s">
        <v>175</v>
      </c>
      <c r="B2338" t="e" vm="2337">
        <v>#VALUE!</v>
      </c>
      <c r="C2338" t="s">
        <v>3611</v>
      </c>
      <c r="D2338" t="s">
        <v>3779</v>
      </c>
      <c r="E2338">
        <v>7320</v>
      </c>
      <c r="F2338" cm="1">
        <f t="array" aca="1" ref="F2338" ca="1">IFERROR(_FV(STable[[#This Row],[Security Name]],"Market cap",TRUE),_FV(STable[[#This Row],[Security Name]],"Volume average",TRUE)*STable[[#This Row],[Price]])</f>
        <v>23573810359</v>
      </c>
      <c r="G2338" s="4" cm="1">
        <f t="array" aca="1" ref="G2338" ca="1">_FV(STable[[#This Row],[Security Name]],"Price")</f>
        <v>195.41499999999999</v>
      </c>
      <c r="H2338" s="1" cm="1">
        <f t="array" aca="1" ref="H2338" ca="1">IFERROR(_FV(STable[[#This Row],[Security Name]],"Change (%)",TRUE),0)</f>
        <v>2.6446999999999998E-2</v>
      </c>
      <c r="I2338" s="17" cm="1">
        <f t="array" aca="1" ref="I2338" ca="1">IFERROR(_FV(STable[[#This Row],[Security Name]],"P/E",TRUE),0)</f>
        <v>36.7273</v>
      </c>
      <c r="J2338" s="17" cm="1">
        <f t="array" aca="1" ref="J2338" ca="1">IFERROR(_FV(STable[[#This Row],[Security Name]],"Beta"),0)</f>
        <v>1.4559</v>
      </c>
    </row>
    <row r="2339" spans="1:10" x14ac:dyDescent="0.3">
      <c r="A2339" t="s">
        <v>628</v>
      </c>
      <c r="B2339" t="e" vm="2338">
        <v>#VALUE!</v>
      </c>
      <c r="C2339" t="s">
        <v>3611</v>
      </c>
      <c r="D2339" t="s">
        <v>3711</v>
      </c>
      <c r="E2339">
        <v>8742</v>
      </c>
      <c r="F2339" cm="1">
        <f t="array" aca="1" ref="F2339" ca="1">IFERROR(_FV(STable[[#This Row],[Security Name]],"Market cap",TRUE),_FV(STable[[#This Row],[Security Name]],"Volume average",TRUE)*STable[[#This Row],[Price]])</f>
        <v>3337966621</v>
      </c>
      <c r="G2339" s="4" cm="1">
        <f t="array" aca="1" ref="G2339" ca="1">_FV(STable[[#This Row],[Security Name]],"Price")</f>
        <v>67.77</v>
      </c>
      <c r="H2339" s="1" cm="1">
        <f t="array" aca="1" ref="H2339" ca="1">IFERROR(_FV(STable[[#This Row],[Security Name]],"Change (%)",TRUE),0)</f>
        <v>-5.1380000000000002E-3</v>
      </c>
      <c r="I2339" s="17" cm="1">
        <f t="array" aca="1" ref="I2339" ca="1">IFERROR(_FV(STable[[#This Row],[Security Name]],"P/E",TRUE),0)</f>
        <v>32.759700000000002</v>
      </c>
      <c r="J2339" s="17" cm="1">
        <f t="array" aca="1" ref="J2339" ca="1">IFERROR(_FV(STable[[#This Row],[Security Name]],"Beta"),0)</f>
        <v>0.81379999999999997</v>
      </c>
    </row>
    <row r="2340" spans="1:10" x14ac:dyDescent="0.3">
      <c r="A2340" t="s">
        <v>2306</v>
      </c>
      <c r="B2340" t="e" vm="2339">
        <v>#VALUE!</v>
      </c>
      <c r="C2340" t="s">
        <v>3611</v>
      </c>
      <c r="D2340" t="s">
        <v>3809</v>
      </c>
      <c r="E2340">
        <v>7990</v>
      </c>
      <c r="F2340" cm="1">
        <f t="array" aca="1" ref="F2340" ca="1">IFERROR(_FV(STable[[#This Row],[Security Name]],"Market cap",TRUE),_FV(STable[[#This Row],[Security Name]],"Volume average",TRUE)*STable[[#This Row],[Price]])</f>
        <v>1719214396</v>
      </c>
      <c r="G2340" s="4" cm="1">
        <f t="array" aca="1" ref="G2340" ca="1">_FV(STable[[#This Row],[Security Name]],"Price")</f>
        <v>14.18</v>
      </c>
      <c r="H2340" s="1" cm="1">
        <f t="array" aca="1" ref="H2340" ca="1">IFERROR(_FV(STable[[#This Row],[Security Name]],"Change (%)",TRUE),0)</f>
        <v>0.176763</v>
      </c>
      <c r="I2340" s="17" cm="1">
        <f t="array" aca="1" ref="I2340" ca="1">IFERROR(_FV(STable[[#This Row],[Security Name]],"P/E",TRUE),0)</f>
        <v>0</v>
      </c>
      <c r="J2340" s="17" cm="1">
        <f t="array" aca="1" ref="J2340" ca="1">IFERROR(_FV(STable[[#This Row],[Security Name]],"Beta"),0)</f>
        <v>-1.2091000000000001</v>
      </c>
    </row>
    <row r="2341" spans="1:10" x14ac:dyDescent="0.3">
      <c r="A2341" t="s">
        <v>1276</v>
      </c>
      <c r="B2341" t="e" vm="2340">
        <v>#VALUE!</v>
      </c>
      <c r="C2341" t="s">
        <v>3611</v>
      </c>
      <c r="D2341" t="s">
        <v>3810</v>
      </c>
      <c r="E2341">
        <v>8741</v>
      </c>
      <c r="F2341" cm="1">
        <f t="array" aca="1" ref="F2341" ca="1">IFERROR(_FV(STable[[#This Row],[Security Name]],"Market cap",TRUE),_FV(STable[[#This Row],[Security Name]],"Volume average",TRUE)*STable[[#This Row],[Price]])</f>
        <v>264564166</v>
      </c>
      <c r="G2341" s="4" cm="1">
        <f t="array" aca="1" ref="G2341" ca="1">_FV(STable[[#This Row],[Security Name]],"Price")</f>
        <v>23.47</v>
      </c>
      <c r="H2341" s="1" cm="1">
        <f t="array" aca="1" ref="H2341" ca="1">IFERROR(_FV(STable[[#This Row],[Security Name]],"Change (%)",TRUE),0)</f>
        <v>1.7339E-2</v>
      </c>
      <c r="I2341" s="17" cm="1">
        <f t="array" aca="1" ref="I2341" ca="1">IFERROR(_FV(STable[[#This Row],[Security Name]],"P/E",TRUE),0)</f>
        <v>0</v>
      </c>
      <c r="J2341" s="17" cm="1">
        <f t="array" aca="1" ref="J2341" ca="1">IFERROR(_FV(STable[[#This Row],[Security Name]],"Beta"),0)</f>
        <v>0.80649999999999999</v>
      </c>
    </row>
    <row r="2342" spans="1:10" x14ac:dyDescent="0.3">
      <c r="A2342" t="s">
        <v>199</v>
      </c>
      <c r="B2342" t="e" vm="2341">
        <v>#VALUE!</v>
      </c>
      <c r="C2342" t="s">
        <v>3611</v>
      </c>
      <c r="D2342" t="s">
        <v>3711</v>
      </c>
      <c r="E2342">
        <v>8742</v>
      </c>
      <c r="F2342" cm="1">
        <f t="array" aca="1" ref="F2342" ca="1">IFERROR(_FV(STable[[#This Row],[Security Name]],"Market cap",TRUE),_FV(STable[[#This Row],[Security Name]],"Volume average",TRUE)*STable[[#This Row],[Price]])</f>
        <v>5494038335</v>
      </c>
      <c r="G2342" s="4" cm="1">
        <f t="array" aca="1" ref="G2342" ca="1">_FV(STable[[#This Row],[Security Name]],"Price")</f>
        <v>179.65</v>
      </c>
      <c r="H2342" s="1" cm="1">
        <f t="array" aca="1" ref="H2342" ca="1">IFERROR(_FV(STable[[#This Row],[Security Name]],"Change (%)",TRUE),0)</f>
        <v>-1.4266000000000001E-2</v>
      </c>
      <c r="I2342" s="17" cm="1">
        <f t="array" aca="1" ref="I2342" ca="1">IFERROR(_FV(STable[[#This Row],[Security Name]],"P/E",TRUE),0)</f>
        <v>21.755700000000001</v>
      </c>
      <c r="J2342" s="17" cm="1">
        <f t="array" aca="1" ref="J2342" ca="1">IFERROR(_FV(STable[[#This Row],[Security Name]],"Beta"),0)</f>
        <v>9.1000000000000004E-3</v>
      </c>
    </row>
    <row r="2343" spans="1:10" x14ac:dyDescent="0.3">
      <c r="A2343" t="s">
        <v>1858</v>
      </c>
      <c r="B2343" t="e" vm="2342">
        <v>#VALUE!</v>
      </c>
      <c r="C2343" t="s">
        <v>3611</v>
      </c>
      <c r="D2343" t="s">
        <v>3818</v>
      </c>
      <c r="E2343">
        <v>8700</v>
      </c>
      <c r="F2343" cm="1">
        <f t="array" aca="1" ref="F2343" ca="1">IFERROR(_FV(STable[[#This Row],[Security Name]],"Market cap",TRUE),_FV(STable[[#This Row],[Security Name]],"Volume average",TRUE)*STable[[#This Row],[Price]])</f>
        <v>119657553</v>
      </c>
      <c r="G2343" s="4" cm="1">
        <f t="array" aca="1" ref="G2343" ca="1">_FV(STable[[#This Row],[Security Name]],"Price")</f>
        <v>6.24</v>
      </c>
      <c r="H2343" s="1" cm="1">
        <f t="array" aca="1" ref="H2343" ca="1">IFERROR(_FV(STable[[#This Row],[Security Name]],"Change (%)",TRUE),0)</f>
        <v>3.3113000000000004E-2</v>
      </c>
      <c r="I2343" s="17" cm="1">
        <f t="array" aca="1" ref="I2343" ca="1">IFERROR(_FV(STable[[#This Row],[Security Name]],"P/E",TRUE),0)</f>
        <v>0</v>
      </c>
      <c r="J2343" s="17" cm="1">
        <f t="array" aca="1" ref="J2343" ca="1">IFERROR(_FV(STable[[#This Row],[Security Name]],"Beta"),0)</f>
        <v>0.96819999999999995</v>
      </c>
    </row>
    <row r="2344" spans="1:10" x14ac:dyDescent="0.3">
      <c r="A2344" t="s">
        <v>670</v>
      </c>
      <c r="B2344" t="e" vm="2343">
        <v>#VALUE!</v>
      </c>
      <c r="C2344" t="s">
        <v>3611</v>
      </c>
      <c r="D2344" t="s">
        <v>3711</v>
      </c>
      <c r="E2344">
        <v>8742</v>
      </c>
      <c r="F2344" cm="1">
        <f t="array" aca="1" ref="F2344" ca="1">IFERROR(_FV(STable[[#This Row],[Security Name]],"Market cap",TRUE),_FV(STable[[#This Row],[Security Name]],"Volume average",TRUE)*STable[[#This Row],[Price]])</f>
        <v>2127454961</v>
      </c>
      <c r="G2344" s="4" cm="1">
        <f t="array" aca="1" ref="G2344" ca="1">_FV(STable[[#This Row],[Security Name]],"Price")</f>
        <v>128.34</v>
      </c>
      <c r="H2344" s="1" cm="1">
        <f t="array" aca="1" ref="H2344" ca="1">IFERROR(_FV(STable[[#This Row],[Security Name]],"Change (%)",TRUE),0)</f>
        <v>-2.3807999999999999E-2</v>
      </c>
      <c r="I2344" s="17" cm="1">
        <f t="array" aca="1" ref="I2344" ca="1">IFERROR(_FV(STable[[#This Row],[Security Name]],"P/E",TRUE),0)</f>
        <v>21.9602</v>
      </c>
      <c r="J2344" s="17" cm="1">
        <f t="array" aca="1" ref="J2344" ca="1">IFERROR(_FV(STable[[#This Row],[Security Name]],"Beta"),0)</f>
        <v>0.15870000000000001</v>
      </c>
    </row>
    <row r="2345" spans="1:10" x14ac:dyDescent="0.3">
      <c r="A2345" t="s">
        <v>370</v>
      </c>
      <c r="B2345" t="e" vm="2344">
        <v>#VALUE!</v>
      </c>
      <c r="C2345" t="s">
        <v>3611</v>
      </c>
      <c r="D2345" t="s">
        <v>3711</v>
      </c>
      <c r="E2345">
        <v>8742</v>
      </c>
      <c r="F2345" cm="1">
        <f t="array" aca="1" ref="F2345" ca="1">IFERROR(_FV(STable[[#This Row],[Security Name]],"Market cap",TRUE),_FV(STable[[#This Row],[Security Name]],"Volume average",TRUE)*STable[[#This Row],[Price]])</f>
        <v>1299047475</v>
      </c>
      <c r="G2345" s="4" cm="1">
        <f t="array" aca="1" ref="G2345" ca="1">_FV(STable[[#This Row],[Security Name]],"Price")</f>
        <v>71.09</v>
      </c>
      <c r="H2345" s="1" cm="1">
        <f t="array" aca="1" ref="H2345" ca="1">IFERROR(_FV(STable[[#This Row],[Security Name]],"Change (%)",TRUE),0)</f>
        <v>-2.4961999999999998E-2</v>
      </c>
      <c r="I2345" s="17" cm="1">
        <f t="array" aca="1" ref="I2345" ca="1">IFERROR(_FV(STable[[#This Row],[Security Name]],"P/E",TRUE),0)</f>
        <v>14.3729</v>
      </c>
      <c r="J2345" s="17" cm="1">
        <f t="array" aca="1" ref="J2345" ca="1">IFERROR(_FV(STable[[#This Row],[Security Name]],"Beta"),0)</f>
        <v>0.57479999999999998</v>
      </c>
    </row>
    <row r="2346" spans="1:10" x14ac:dyDescent="0.3">
      <c r="A2346" t="s">
        <v>2470</v>
      </c>
      <c r="B2346" t="e" vm="2345">
        <v>#VALUE!</v>
      </c>
      <c r="C2346" t="s">
        <v>3611</v>
      </c>
      <c r="D2346" t="s">
        <v>3622</v>
      </c>
      <c r="E2346">
        <v>8711</v>
      </c>
      <c r="F2346" cm="1">
        <f t="array" aca="1" ref="F2346" ca="1">IFERROR(_FV(STable[[#This Row],[Security Name]],"Market cap",TRUE),_FV(STable[[#This Row],[Security Name]],"Volume average",TRUE)*STable[[#This Row],[Price]])</f>
        <v>572700240</v>
      </c>
      <c r="G2346" s="4" cm="1">
        <f t="array" aca="1" ref="G2346" ca="1">_FV(STable[[#This Row],[Security Name]],"Price")</f>
        <v>18</v>
      </c>
      <c r="H2346" s="1" cm="1">
        <f t="array" aca="1" ref="H2346" ca="1">IFERROR(_FV(STable[[#This Row],[Security Name]],"Change (%)",TRUE),0)</f>
        <v>4.7119999999999995E-2</v>
      </c>
      <c r="I2346" s="17" cm="1">
        <f t="array" aca="1" ref="I2346" ca="1">IFERROR(_FV(STable[[#This Row],[Security Name]],"P/E",TRUE),0)</f>
        <v>34.318399999999997</v>
      </c>
      <c r="J2346" s="17" cm="1">
        <f t="array" aca="1" ref="J2346" ca="1">IFERROR(_FV(STable[[#This Row],[Security Name]],"Beta"),0)</f>
        <v>0.82969999999999999</v>
      </c>
    </row>
    <row r="2347" spans="1:10" x14ac:dyDescent="0.3">
      <c r="A2347" t="s">
        <v>1726</v>
      </c>
      <c r="B2347" t="e" vm="2346">
        <v>#VALUE!</v>
      </c>
      <c r="C2347" t="s">
        <v>3611</v>
      </c>
      <c r="D2347" t="s">
        <v>3681</v>
      </c>
      <c r="E2347">
        <v>7363</v>
      </c>
      <c r="F2347" cm="1">
        <f t="array" aca="1" ref="F2347" ca="1">IFERROR(_FV(STable[[#This Row],[Security Name]],"Market cap",TRUE),_FV(STable[[#This Row],[Security Name]],"Volume average",TRUE)*STable[[#This Row],[Price]])</f>
        <v>222251383</v>
      </c>
      <c r="G2347" s="4" cm="1">
        <f t="array" aca="1" ref="G2347" ca="1">_FV(STable[[#This Row],[Security Name]],"Price")</f>
        <v>31.64</v>
      </c>
      <c r="H2347" s="1" cm="1">
        <f t="array" aca="1" ref="H2347" ca="1">IFERROR(_FV(STable[[#This Row],[Security Name]],"Change (%)",TRUE),0)</f>
        <v>4.2160999999999997E-2</v>
      </c>
      <c r="I2347" s="17" cm="1">
        <f t="array" aca="1" ref="I2347" ca="1">IFERROR(_FV(STable[[#This Row],[Security Name]],"P/E",TRUE),0)</f>
        <v>18.527799999999999</v>
      </c>
      <c r="J2347" s="17" cm="1">
        <f t="array" aca="1" ref="J2347" ca="1">IFERROR(_FV(STable[[#This Row],[Security Name]],"Beta"),0)</f>
        <v>0.31859999999999999</v>
      </c>
    </row>
    <row r="2348" spans="1:10" x14ac:dyDescent="0.3">
      <c r="A2348" t="s">
        <v>2267</v>
      </c>
      <c r="B2348" t="e" vm="2347">
        <v>#VALUE!</v>
      </c>
      <c r="C2348" t="s">
        <v>3611</v>
      </c>
      <c r="D2348" t="s">
        <v>3627</v>
      </c>
      <c r="E2348">
        <v>7389</v>
      </c>
      <c r="F2348" cm="1">
        <f t="array" aca="1" ref="F2348" ca="1">IFERROR(_FV(STable[[#This Row],[Security Name]],"Market cap",TRUE),_FV(STable[[#This Row],[Security Name]],"Volume average",TRUE)*STable[[#This Row],[Price]])</f>
        <v>135085952</v>
      </c>
      <c r="G2348" s="4" cm="1">
        <f t="array" aca="1" ref="G2348" ca="1">_FV(STable[[#This Row],[Security Name]],"Price")</f>
        <v>3.9350000000000001</v>
      </c>
      <c r="H2348" s="1" cm="1">
        <f t="array" aca="1" ref="H2348" ca="1">IFERROR(_FV(STable[[#This Row],[Security Name]],"Change (%)",TRUE),0)</f>
        <v>1.6795999999999998E-2</v>
      </c>
      <c r="I2348" s="17" cm="1">
        <f t="array" aca="1" ref="I2348" ca="1">IFERROR(_FV(STable[[#This Row],[Security Name]],"P/E",TRUE),0)</f>
        <v>0</v>
      </c>
      <c r="J2348" s="17" cm="1">
        <f t="array" aca="1" ref="J2348" ca="1">IFERROR(_FV(STable[[#This Row],[Security Name]],"Beta"),0)</f>
        <v>0.43230000000000002</v>
      </c>
    </row>
    <row r="2349" spans="1:10" x14ac:dyDescent="0.3">
      <c r="A2349" t="s">
        <v>751</v>
      </c>
      <c r="B2349" t="e" vm="2348">
        <v>#VALUE!</v>
      </c>
      <c r="C2349" t="s">
        <v>3611</v>
      </c>
      <c r="D2349" t="s">
        <v>3779</v>
      </c>
      <c r="E2349">
        <v>7320</v>
      </c>
      <c r="F2349" cm="1">
        <f t="array" aca="1" ref="F2349" ca="1">IFERROR(_FV(STable[[#This Row],[Security Name]],"Market cap",TRUE),_FV(STable[[#This Row],[Security Name]],"Volume average",TRUE)*STable[[#This Row],[Price]])</f>
        <v>15100005881</v>
      </c>
      <c r="G2349" s="4" cm="1">
        <f t="array" aca="1" ref="G2349" ca="1">_FV(STable[[#This Row],[Security Name]],"Price")</f>
        <v>78.262500000000003</v>
      </c>
      <c r="H2349" s="1" cm="1">
        <f t="array" aca="1" ref="H2349" ca="1">IFERROR(_FV(STable[[#This Row],[Security Name]],"Change (%)",TRUE),0)</f>
        <v>3.4671E-2</v>
      </c>
      <c r="I2349" s="17" cm="1">
        <f t="array" aca="1" ref="I2349" ca="1">IFERROR(_FV(STable[[#This Row],[Security Name]],"P/E",TRUE),0)</f>
        <v>33.795000000000002</v>
      </c>
      <c r="J2349" s="17" cm="1">
        <f t="array" aca="1" ref="J2349" ca="1">IFERROR(_FV(STable[[#This Row],[Security Name]],"Beta"),0)</f>
        <v>1.6598999999999999</v>
      </c>
    </row>
    <row r="2350" spans="1:10" x14ac:dyDescent="0.3">
      <c r="A2350" t="s">
        <v>1424</v>
      </c>
      <c r="B2350" t="e" vm="2349">
        <v>#VALUE!</v>
      </c>
      <c r="C2350" t="s">
        <v>3611</v>
      </c>
      <c r="D2350" t="s">
        <v>3622</v>
      </c>
      <c r="E2350">
        <v>8711</v>
      </c>
      <c r="F2350" cm="1">
        <f t="array" aca="1" ref="F2350" ca="1">IFERROR(_FV(STable[[#This Row],[Security Name]],"Market cap",TRUE),_FV(STable[[#This Row],[Security Name]],"Volume average",TRUE)*STable[[#This Row],[Price]])</f>
        <v>1155132307</v>
      </c>
      <c r="G2350" s="4" cm="1">
        <f t="array" aca="1" ref="G2350" ca="1">_FV(STable[[#This Row],[Security Name]],"Price")</f>
        <v>78.069999999999993</v>
      </c>
      <c r="H2350" s="1" cm="1">
        <f t="array" aca="1" ref="H2350" ca="1">IFERROR(_FV(STable[[#This Row],[Security Name]],"Change (%)",TRUE),0)</f>
        <v>4.1159999999999999E-3</v>
      </c>
      <c r="I2350" s="17" cm="1">
        <f t="array" aca="1" ref="I2350" ca="1">IFERROR(_FV(STable[[#This Row],[Security Name]],"P/E",TRUE),0)</f>
        <v>22.386900000000001</v>
      </c>
      <c r="J2350" s="17" cm="1">
        <f t="array" aca="1" ref="J2350" ca="1">IFERROR(_FV(STable[[#This Row],[Security Name]],"Beta"),0)</f>
        <v>1.1245000000000001</v>
      </c>
    </row>
    <row r="2351" spans="1:10" x14ac:dyDescent="0.3">
      <c r="A2351" t="s">
        <v>2346</v>
      </c>
      <c r="B2351" t="e" vm="2350">
        <v>#VALUE!</v>
      </c>
      <c r="C2351" t="s">
        <v>3611</v>
      </c>
      <c r="D2351" t="s">
        <v>4081</v>
      </c>
      <c r="E2351">
        <v>5812</v>
      </c>
      <c r="F2351" cm="1">
        <f t="array" aca="1" ref="F2351" ca="1">IFERROR(_FV(STable[[#This Row],[Security Name]],"Market cap",TRUE),_FV(STable[[#This Row],[Security Name]],"Volume average",TRUE)*STable[[#This Row],[Price]])</f>
        <v>1888594691</v>
      </c>
      <c r="G2351" s="4" cm="1">
        <f t="array" aca="1" ref="G2351" ca="1">_FV(STable[[#This Row],[Security Name]],"Price")</f>
        <v>8.9649999999999999</v>
      </c>
      <c r="H2351" s="1" cm="1">
        <f t="array" aca="1" ref="H2351" ca="1">IFERROR(_FV(STable[[#This Row],[Security Name]],"Change (%)",TRUE),0)</f>
        <v>3.4025E-2</v>
      </c>
      <c r="I2351" s="17" cm="1">
        <f t="array" aca="1" ref="I2351" ca="1">IFERROR(_FV(STable[[#This Row],[Security Name]],"P/E",TRUE),0)</f>
        <v>7.6722000000000001</v>
      </c>
      <c r="J2351" s="17" cm="1">
        <f t="array" aca="1" ref="J2351" ca="1">IFERROR(_FV(STable[[#This Row],[Security Name]],"Beta"),0)</f>
        <v>0.46079999999999999</v>
      </c>
    </row>
    <row r="2352" spans="1:10" x14ac:dyDescent="0.3">
      <c r="A2352" t="s">
        <v>2037</v>
      </c>
      <c r="B2352" t="e" vm="2351">
        <v>#VALUE!</v>
      </c>
      <c r="C2352" t="s">
        <v>3611</v>
      </c>
      <c r="D2352" t="s">
        <v>4081</v>
      </c>
      <c r="E2352">
        <v>5812</v>
      </c>
      <c r="F2352" cm="1">
        <f t="array" aca="1" ref="F2352" ca="1">IFERROR(_FV(STable[[#This Row],[Security Name]],"Market cap",TRUE),_FV(STable[[#This Row],[Security Name]],"Volume average",TRUE)*STable[[#This Row],[Price]])</f>
        <v>25351304</v>
      </c>
      <c r="G2352" s="4" cm="1">
        <f t="array" aca="1" ref="G2352" ca="1">_FV(STable[[#This Row],[Security Name]],"Price")</f>
        <v>7.03</v>
      </c>
      <c r="H2352" s="1" cm="1">
        <f t="array" aca="1" ref="H2352" ca="1">IFERROR(_FV(STable[[#This Row],[Security Name]],"Change (%)",TRUE),0)</f>
        <v>-1.5406E-2</v>
      </c>
      <c r="I2352" s="17" cm="1">
        <f t="array" aca="1" ref="I2352" ca="1">IFERROR(_FV(STable[[#This Row],[Security Name]],"P/E",TRUE),0)</f>
        <v>0</v>
      </c>
      <c r="J2352" s="17" cm="1">
        <f t="array" aca="1" ref="J2352" ca="1">IFERROR(_FV(STable[[#This Row],[Security Name]],"Beta"),0)</f>
        <v>0.38019999999999998</v>
      </c>
    </row>
    <row r="2353" spans="1:10" x14ac:dyDescent="0.3">
      <c r="A2353" t="s">
        <v>1397</v>
      </c>
      <c r="B2353" t="e" vm="2352">
        <v>#VALUE!</v>
      </c>
      <c r="C2353" t="s">
        <v>3611</v>
      </c>
      <c r="D2353" t="s">
        <v>4081</v>
      </c>
      <c r="E2353">
        <v>5812</v>
      </c>
      <c r="F2353" cm="1">
        <f t="array" aca="1" ref="F2353" ca="1">IFERROR(_FV(STable[[#This Row],[Security Name]],"Market cap",TRUE),_FV(STable[[#This Row],[Security Name]],"Volume average",TRUE)*STable[[#This Row],[Price]])</f>
        <v>11886758100</v>
      </c>
      <c r="G2353" s="4" cm="1">
        <f t="array" aca="1" ref="G2353" ca="1">_FV(STable[[#This Row],[Security Name]],"Price")</f>
        <v>45.225000000000001</v>
      </c>
      <c r="H2353" s="1" cm="1">
        <f t="array" aca="1" ref="H2353" ca="1">IFERROR(_FV(STable[[#This Row],[Security Name]],"Change (%)",TRUE),0)</f>
        <v>2.0649999999999998E-2</v>
      </c>
      <c r="I2353" s="17" cm="1">
        <f t="array" aca="1" ref="I2353" ca="1">IFERROR(_FV(STable[[#This Row],[Security Name]],"P/E",TRUE),0)</f>
        <v>38.061799999999998</v>
      </c>
      <c r="J2353" s="17" cm="1">
        <f t="array" aca="1" ref="J2353" ca="1">IFERROR(_FV(STable[[#This Row],[Security Name]],"Beta"),0)</f>
        <v>1.0697000000000001</v>
      </c>
    </row>
    <row r="2354" spans="1:10" x14ac:dyDescent="0.3">
      <c r="A2354" t="s">
        <v>1533</v>
      </c>
      <c r="B2354" t="e" vm="2353">
        <v>#VALUE!</v>
      </c>
      <c r="C2354" t="s">
        <v>3611</v>
      </c>
      <c r="D2354" t="s">
        <v>4081</v>
      </c>
      <c r="E2354">
        <v>5812</v>
      </c>
      <c r="F2354" cm="1">
        <f t="array" aca="1" ref="F2354" ca="1">IFERROR(_FV(STable[[#This Row],[Security Name]],"Market cap",TRUE),_FV(STable[[#This Row],[Security Name]],"Volume average",TRUE)*STable[[#This Row],[Price]])</f>
        <v>58287264</v>
      </c>
      <c r="G2354" s="4" cm="1">
        <f t="array" aca="1" ref="G2354" ca="1">_FV(STable[[#This Row],[Security Name]],"Price")</f>
        <v>31.36</v>
      </c>
      <c r="H2354" s="1" cm="1">
        <f t="array" aca="1" ref="H2354" ca="1">IFERROR(_FV(STable[[#This Row],[Security Name]],"Change (%)",TRUE),0)</f>
        <v>1.1613E-2</v>
      </c>
      <c r="I2354" s="17" cm="1">
        <f t="array" aca="1" ref="I2354" ca="1">IFERROR(_FV(STable[[#This Row],[Security Name]],"P/E",TRUE),0)</f>
        <v>10.0791</v>
      </c>
      <c r="J2354" s="17" cm="1">
        <f t="array" aca="1" ref="J2354" ca="1">IFERROR(_FV(STable[[#This Row],[Security Name]],"Beta"),0)</f>
        <v>0.2964</v>
      </c>
    </row>
    <row r="2355" spans="1:10" x14ac:dyDescent="0.3">
      <c r="A2355" t="s">
        <v>1311</v>
      </c>
      <c r="B2355" t="e" vm="2354">
        <v>#VALUE!</v>
      </c>
      <c r="C2355" t="s">
        <v>3611</v>
      </c>
      <c r="D2355" t="s">
        <v>4081</v>
      </c>
      <c r="E2355">
        <v>5812</v>
      </c>
      <c r="F2355" cm="1">
        <f t="array" aca="1" ref="F2355" ca="1">IFERROR(_FV(STable[[#This Row],[Security Name]],"Market cap",TRUE),_FV(STable[[#This Row],[Security Name]],"Volume average",TRUE)*STable[[#This Row],[Price]])</f>
        <v>828386185</v>
      </c>
      <c r="G2355" s="4" cm="1">
        <f t="array" aca="1" ref="G2355" ca="1">_FV(STable[[#This Row],[Security Name]],"Price")</f>
        <v>39.08</v>
      </c>
      <c r="H2355" s="1" cm="1">
        <f t="array" aca="1" ref="H2355" ca="1">IFERROR(_FV(STable[[#This Row],[Security Name]],"Change (%)",TRUE),0)</f>
        <v>4.7721E-2</v>
      </c>
      <c r="I2355" s="17" cm="1">
        <f t="array" aca="1" ref="I2355" ca="1">IFERROR(_FV(STable[[#This Row],[Security Name]],"P/E",TRUE),0)</f>
        <v>18.190300000000001</v>
      </c>
      <c r="J2355" s="17" cm="1">
        <f t="array" aca="1" ref="J2355" ca="1">IFERROR(_FV(STable[[#This Row],[Security Name]],"Beta"),0)</f>
        <v>1.3046</v>
      </c>
    </row>
    <row r="2356" spans="1:10" x14ac:dyDescent="0.3">
      <c r="A2356" t="s">
        <v>1699</v>
      </c>
      <c r="B2356" t="e" vm="2355">
        <v>#VALUE!</v>
      </c>
      <c r="C2356" t="s">
        <v>3611</v>
      </c>
      <c r="D2356" t="s">
        <v>4081</v>
      </c>
      <c r="E2356">
        <v>5812</v>
      </c>
      <c r="F2356" cm="1">
        <f t="array" aca="1" ref="F2356" ca="1">IFERROR(_FV(STable[[#This Row],[Security Name]],"Market cap",TRUE),_FV(STable[[#This Row],[Security Name]],"Volume average",TRUE)*STable[[#This Row],[Price]])</f>
        <v>565572309</v>
      </c>
      <c r="G2356" s="4" cm="1">
        <f t="array" aca="1" ref="G2356" ca="1">_FV(STable[[#This Row],[Security Name]],"Price")</f>
        <v>6.6349999999999998</v>
      </c>
      <c r="H2356" s="1" cm="1">
        <f t="array" aca="1" ref="H2356" ca="1">IFERROR(_FV(STable[[#This Row],[Security Name]],"Change (%)",TRUE),0)</f>
        <v>3.6719000000000002E-2</v>
      </c>
      <c r="I2356" s="17" cm="1">
        <f t="array" aca="1" ref="I2356" ca="1">IFERROR(_FV(STable[[#This Row],[Security Name]],"P/E",TRUE),0)</f>
        <v>64.480099999999993</v>
      </c>
      <c r="J2356" s="17" cm="1">
        <f t="array" aca="1" ref="J2356" ca="1">IFERROR(_FV(STable[[#This Row],[Security Name]],"Beta"),0)</f>
        <v>1.1329</v>
      </c>
    </row>
    <row r="2357" spans="1:10" x14ac:dyDescent="0.3">
      <c r="A2357" t="s">
        <v>1299</v>
      </c>
      <c r="B2357" t="e" vm="2356">
        <v>#VALUE!</v>
      </c>
      <c r="C2357" t="s">
        <v>3611</v>
      </c>
      <c r="D2357" t="s">
        <v>4105</v>
      </c>
      <c r="E2357">
        <v>5810</v>
      </c>
      <c r="F2357" cm="1">
        <f t="array" aca="1" ref="F2357" ca="1">IFERROR(_FV(STable[[#This Row],[Security Name]],"Market cap",TRUE),_FV(STable[[#This Row],[Security Name]],"Volume average",TRUE)*STable[[#This Row],[Price]])</f>
        <v>8875233924</v>
      </c>
      <c r="G2357" s="4" cm="1">
        <f t="array" aca="1" ref="G2357" ca="1">_FV(STable[[#This Row],[Security Name]],"Price")</f>
        <v>53.86</v>
      </c>
      <c r="H2357" s="1" cm="1">
        <f t="array" aca="1" ref="H2357" ca="1">IFERROR(_FV(STable[[#This Row],[Security Name]],"Change (%)",TRUE),0)</f>
        <v>6.4426999999999998E-2</v>
      </c>
      <c r="I2357" s="17" cm="1">
        <f t="array" aca="1" ref="I2357" ca="1">IFERROR(_FV(STable[[#This Row],[Security Name]],"P/E",TRUE),0)</f>
        <v>84.353999999999999</v>
      </c>
      <c r="J2357" s="17" cm="1">
        <f t="array" aca="1" ref="J2357" ca="1">IFERROR(_FV(STable[[#This Row],[Security Name]],"Beta"),0)</f>
        <v>2.3866999999999998</v>
      </c>
    </row>
    <row r="2358" spans="1:10" x14ac:dyDescent="0.3">
      <c r="A2358" t="s">
        <v>1275</v>
      </c>
      <c r="B2358" t="e" vm="2357">
        <v>#VALUE!</v>
      </c>
      <c r="C2358" t="s">
        <v>3611</v>
      </c>
      <c r="D2358" t="s">
        <v>4081</v>
      </c>
      <c r="E2358">
        <v>5812</v>
      </c>
      <c r="F2358" cm="1">
        <f t="array" aca="1" ref="F2358" ca="1">IFERROR(_FV(STable[[#This Row],[Security Name]],"Market cap",TRUE),_FV(STable[[#This Row],[Security Name]],"Volume average",TRUE)*STable[[#This Row],[Price]])</f>
        <v>3106896930</v>
      </c>
      <c r="G2358" s="4" cm="1">
        <f t="array" aca="1" ref="G2358" ca="1">_FV(STable[[#This Row],[Security Name]],"Price")</f>
        <v>62.392499999999998</v>
      </c>
      <c r="H2358" s="1" cm="1">
        <f t="array" aca="1" ref="H2358" ca="1">IFERROR(_FV(STable[[#This Row],[Security Name]],"Change (%)",TRUE),0)</f>
        <v>3.5732E-2</v>
      </c>
      <c r="I2358" s="17" cm="1">
        <f t="array" aca="1" ref="I2358" ca="1">IFERROR(_FV(STable[[#This Row],[Security Name]],"P/E",TRUE),0)</f>
        <v>20.389700000000001</v>
      </c>
      <c r="J2358" s="17" cm="1">
        <f t="array" aca="1" ref="J2358" ca="1">IFERROR(_FV(STable[[#This Row],[Security Name]],"Beta"),0)</f>
        <v>1.0147999999999999</v>
      </c>
    </row>
    <row r="2359" spans="1:10" x14ac:dyDescent="0.3">
      <c r="A2359" t="s">
        <v>747</v>
      </c>
      <c r="B2359" t="e" vm="2358">
        <v>#VALUE!</v>
      </c>
      <c r="C2359" t="s">
        <v>3611</v>
      </c>
      <c r="D2359" t="s">
        <v>4081</v>
      </c>
      <c r="E2359">
        <v>5812</v>
      </c>
      <c r="F2359" cm="1">
        <f t="array" aca="1" ref="F2359" ca="1">IFERROR(_FV(STable[[#This Row],[Security Name]],"Market cap",TRUE),_FV(STable[[#This Row],[Security Name]],"Volume average",TRUE)*STable[[#This Row],[Price]])</f>
        <v>10955806092</v>
      </c>
      <c r="G2359" s="4" cm="1">
        <f t="array" aca="1" ref="G2359" ca="1">_FV(STable[[#This Row],[Security Name]],"Price")</f>
        <v>94.14</v>
      </c>
      <c r="H2359" s="1" cm="1">
        <f t="array" aca="1" ref="H2359" ca="1">IFERROR(_FV(STable[[#This Row],[Security Name]],"Change (%)",TRUE),0)</f>
        <v>3.1784E-2</v>
      </c>
      <c r="I2359" s="17" cm="1">
        <f t="array" aca="1" ref="I2359" ca="1">IFERROR(_FV(STable[[#This Row],[Security Name]],"P/E",TRUE),0)</f>
        <v>174.6892</v>
      </c>
      <c r="J2359" s="17" cm="1">
        <f t="array" aca="1" ref="J2359" ca="1">IFERROR(_FV(STable[[#This Row],[Security Name]],"Beta"),0)</f>
        <v>1.992</v>
      </c>
    </row>
    <row r="2360" spans="1:10" x14ac:dyDescent="0.3">
      <c r="A2360" t="s">
        <v>1081</v>
      </c>
      <c r="B2360" t="e" vm="2359">
        <v>#VALUE!</v>
      </c>
      <c r="C2360" t="s">
        <v>3611</v>
      </c>
      <c r="D2360" t="s">
        <v>4081</v>
      </c>
      <c r="E2360">
        <v>5812</v>
      </c>
      <c r="F2360" cm="1">
        <f t="array" aca="1" ref="F2360" ca="1">IFERROR(_FV(STable[[#This Row],[Security Name]],"Market cap",TRUE),_FV(STable[[#This Row],[Security Name]],"Volume average",TRUE)*STable[[#This Row],[Price]])</f>
        <v>666730926</v>
      </c>
      <c r="G2360" s="4" cm="1">
        <f t="array" aca="1" ref="G2360" ca="1">_FV(STable[[#This Row],[Security Name]],"Price")</f>
        <v>29.83</v>
      </c>
      <c r="H2360" s="1" cm="1">
        <f t="array" aca="1" ref="H2360" ca="1">IFERROR(_FV(STable[[#This Row],[Security Name]],"Change (%)",TRUE),0)</f>
        <v>2.6497000000000003E-2</v>
      </c>
      <c r="I2360" s="17" cm="1">
        <f t="array" aca="1" ref="I2360" ca="1">IFERROR(_FV(STable[[#This Row],[Security Name]],"P/E",TRUE),0)</f>
        <v>0</v>
      </c>
      <c r="J2360" s="17" cm="1">
        <f t="array" aca="1" ref="J2360" ca="1">IFERROR(_FV(STable[[#This Row],[Security Name]],"Beta"),0)</f>
        <v>1.2457</v>
      </c>
    </row>
    <row r="2361" spans="1:10" x14ac:dyDescent="0.3">
      <c r="A2361" t="s">
        <v>9</v>
      </c>
      <c r="B2361" t="e" vm="2360">
        <v>#VALUE!</v>
      </c>
      <c r="C2361" t="s">
        <v>3611</v>
      </c>
      <c r="D2361" t="s">
        <v>4081</v>
      </c>
      <c r="E2361">
        <v>5812</v>
      </c>
      <c r="F2361" cm="1">
        <f t="array" aca="1" ref="F2361" ca="1">IFERROR(_FV(STable[[#This Row],[Security Name]],"Market cap",TRUE),_FV(STable[[#This Row],[Security Name]],"Volume average",TRUE)*STable[[#This Row],[Price]])</f>
        <v>46750473585</v>
      </c>
      <c r="G2361" s="4" cm="1">
        <f t="array" aca="1" ref="G2361" ca="1">_FV(STable[[#This Row],[Security Name]],"Price")</f>
        <v>35.895000000000003</v>
      </c>
      <c r="H2361" s="1" cm="1">
        <f t="array" aca="1" ref="H2361" ca="1">IFERROR(_FV(STable[[#This Row],[Security Name]],"Change (%)",TRUE),0)</f>
        <v>2.3233E-2</v>
      </c>
      <c r="I2361" s="17" cm="1">
        <f t="array" aca="1" ref="I2361" ca="1">IFERROR(_FV(STable[[#This Row],[Security Name]],"P/E",TRUE),0)</f>
        <v>31.3795</v>
      </c>
      <c r="J2361" s="17" cm="1">
        <f t="array" aca="1" ref="J2361" ca="1">IFERROR(_FV(STable[[#This Row],[Security Name]],"Beta"),0)</f>
        <v>1.0742</v>
      </c>
    </row>
    <row r="2362" spans="1:10" x14ac:dyDescent="0.3">
      <c r="A2362" t="s">
        <v>514</v>
      </c>
      <c r="B2362" t="e" vm="2361">
        <v>#VALUE!</v>
      </c>
      <c r="C2362" t="s">
        <v>3611</v>
      </c>
      <c r="D2362" t="s">
        <v>3627</v>
      </c>
      <c r="E2362">
        <v>7389</v>
      </c>
      <c r="F2362" cm="1">
        <f t="array" aca="1" ref="F2362" ca="1">IFERROR(_FV(STable[[#This Row],[Security Name]],"Market cap",TRUE),_FV(STable[[#This Row],[Security Name]],"Volume average",TRUE)*STable[[#This Row],[Price]])</f>
        <v>80047408464</v>
      </c>
      <c r="G2362" s="4" cm="1">
        <f t="array" aca="1" ref="G2362" ca="1">_FV(STable[[#This Row],[Security Name]],"Price")</f>
        <v>184.26</v>
      </c>
      <c r="H2362" s="1" cm="1">
        <f t="array" aca="1" ref="H2362" ca="1">IFERROR(_FV(STable[[#This Row],[Security Name]],"Change (%)",TRUE),0)</f>
        <v>2.7490999999999998E-2</v>
      </c>
      <c r="I2362" s="17" cm="1">
        <f t="array" aca="1" ref="I2362" ca="1">IFERROR(_FV(STable[[#This Row],[Security Name]],"P/E",TRUE),0)</f>
        <v>86.894599999999997</v>
      </c>
      <c r="J2362" s="17" cm="1">
        <f t="array" aca="1" ref="J2362" ca="1">IFERROR(_FV(STable[[#This Row],[Security Name]],"Beta"),0)</f>
        <v>1.9555</v>
      </c>
    </row>
    <row r="2363" spans="1:10" x14ac:dyDescent="0.3">
      <c r="A2363" t="s">
        <v>1173</v>
      </c>
      <c r="B2363" t="e" vm="2362">
        <v>#VALUE!</v>
      </c>
      <c r="C2363" t="s">
        <v>3611</v>
      </c>
      <c r="D2363" t="s">
        <v>4081</v>
      </c>
      <c r="E2363">
        <v>5812</v>
      </c>
      <c r="F2363" cm="1">
        <f t="array" aca="1" ref="F2363" ca="1">IFERROR(_FV(STable[[#This Row],[Security Name]],"Market cap",TRUE),_FV(STable[[#This Row],[Security Name]],"Volume average",TRUE)*STable[[#This Row],[Price]])</f>
        <v>377597508</v>
      </c>
      <c r="G2363" s="4" cm="1">
        <f t="array" aca="1" ref="G2363" ca="1">_FV(STable[[#This Row],[Security Name]],"Price")</f>
        <v>29.09</v>
      </c>
      <c r="H2363" s="1" cm="1">
        <f t="array" aca="1" ref="H2363" ca="1">IFERROR(_FV(STable[[#This Row],[Security Name]],"Change (%)",TRUE),0)</f>
        <v>4.0042999999999995E-2</v>
      </c>
      <c r="I2363" s="17" cm="1">
        <f t="array" aca="1" ref="I2363" ca="1">IFERROR(_FV(STable[[#This Row],[Security Name]],"P/E",TRUE),0)</f>
        <v>30.1357</v>
      </c>
      <c r="J2363" s="17" cm="1">
        <f t="array" aca="1" ref="J2363" ca="1">IFERROR(_FV(STable[[#This Row],[Security Name]],"Beta"),0)</f>
        <v>0.97399999999999998</v>
      </c>
    </row>
    <row r="2364" spans="1:10" x14ac:dyDescent="0.3">
      <c r="A2364" t="s">
        <v>2240</v>
      </c>
      <c r="B2364" t="e" vm="2363">
        <v>#VALUE!</v>
      </c>
      <c r="C2364" t="s">
        <v>3611</v>
      </c>
      <c r="D2364" t="s">
        <v>4269</v>
      </c>
      <c r="E2364">
        <v>5400</v>
      </c>
      <c r="F2364" cm="1">
        <f t="array" aca="1" ref="F2364" ca="1">IFERROR(_FV(STable[[#This Row],[Security Name]],"Market cap",TRUE),_FV(STable[[#This Row],[Security Name]],"Volume average",TRUE)*STable[[#This Row],[Price]])</f>
        <v>619059000</v>
      </c>
      <c r="G2364" s="4" cm="1">
        <f t="array" aca="1" ref="G2364" ca="1">_FV(STable[[#This Row],[Security Name]],"Price")</f>
        <v>3.5950000000000002</v>
      </c>
      <c r="H2364" s="1" cm="1">
        <f t="array" aca="1" ref="H2364" ca="1">IFERROR(_FV(STable[[#This Row],[Security Name]],"Change (%)",TRUE),0)</f>
        <v>1.2676E-2</v>
      </c>
      <c r="I2364" s="17" cm="1">
        <f t="array" aca="1" ref="I2364" ca="1">IFERROR(_FV(STable[[#This Row],[Security Name]],"P/E",TRUE),0)</f>
        <v>0</v>
      </c>
      <c r="J2364" s="17" cm="1">
        <f t="array" aca="1" ref="J2364" ca="1">IFERROR(_FV(STable[[#This Row],[Security Name]],"Beta"),0)</f>
        <v>1.2576000000000001</v>
      </c>
    </row>
    <row r="2365" spans="1:10" x14ac:dyDescent="0.3">
      <c r="A2365" t="s">
        <v>56</v>
      </c>
      <c r="B2365" t="e" vm="2364">
        <v>#VALUE!</v>
      </c>
      <c r="C2365" t="s">
        <v>3611</v>
      </c>
      <c r="D2365" t="s">
        <v>4156</v>
      </c>
      <c r="E2365">
        <v>5140</v>
      </c>
      <c r="F2365" cm="1">
        <f t="array" aca="1" ref="F2365" ca="1">IFERROR(_FV(STable[[#This Row],[Security Name]],"Market cap",TRUE),_FV(STable[[#This Row],[Security Name]],"Volume average",TRUE)*STable[[#This Row],[Price]])</f>
        <v>12489257494</v>
      </c>
      <c r="G2365" s="4" cm="1">
        <f t="array" aca="1" ref="G2365" ca="1">_FV(STable[[#This Row],[Security Name]],"Price")</f>
        <v>371.42</v>
      </c>
      <c r="H2365" s="1" cm="1">
        <f t="array" aca="1" ref="H2365" ca="1">IFERROR(_FV(STable[[#This Row],[Security Name]],"Change (%)",TRUE),0)</f>
        <v>6.5580000000000005E-3</v>
      </c>
      <c r="I2365" s="17" cm="1">
        <f t="array" aca="1" ref="I2365" ca="1">IFERROR(_FV(STable[[#This Row],[Security Name]],"P/E",TRUE),0)</f>
        <v>21.1343</v>
      </c>
      <c r="J2365" s="17" cm="1">
        <f t="array" aca="1" ref="J2365" ca="1">IFERROR(_FV(STable[[#This Row],[Security Name]],"Beta"),0)</f>
        <v>1.1172</v>
      </c>
    </row>
    <row r="2366" spans="1:10" x14ac:dyDescent="0.3">
      <c r="A2366" t="s">
        <v>357</v>
      </c>
      <c r="B2366" t="e" vm="2365">
        <v>#VALUE!</v>
      </c>
      <c r="C2366" t="s">
        <v>3611</v>
      </c>
      <c r="D2366" t="s">
        <v>4081</v>
      </c>
      <c r="E2366">
        <v>5812</v>
      </c>
      <c r="F2366" cm="1">
        <f t="array" aca="1" ref="F2366" ca="1">IFERROR(_FV(STable[[#This Row],[Security Name]],"Market cap",TRUE),_FV(STable[[#This Row],[Security Name]],"Volume average",TRUE)*STable[[#This Row],[Price]])</f>
        <v>23074221100</v>
      </c>
      <c r="G2366" s="4" cm="1">
        <f t="array" aca="1" ref="G2366" ca="1">_FV(STable[[#This Row],[Security Name]],"Price")</f>
        <v>201.46</v>
      </c>
      <c r="H2366" s="1" cm="1">
        <f t="array" aca="1" ref="H2366" ca="1">IFERROR(_FV(STable[[#This Row],[Security Name]],"Change (%)",TRUE),0)</f>
        <v>2.4407999999999999E-2</v>
      </c>
      <c r="I2366" s="17" cm="1">
        <f t="array" aca="1" ref="I2366" ca="1">IFERROR(_FV(STable[[#This Row],[Security Name]],"P/E",TRUE),0)</f>
        <v>21.107199999999999</v>
      </c>
      <c r="J2366" s="17" cm="1">
        <f t="array" aca="1" ref="J2366" ca="1">IFERROR(_FV(STable[[#This Row],[Security Name]],"Beta"),0)</f>
        <v>0.60029999999999994</v>
      </c>
    </row>
    <row r="2367" spans="1:10" x14ac:dyDescent="0.3">
      <c r="A2367" t="s">
        <v>899</v>
      </c>
      <c r="B2367" t="e" vm="2366">
        <v>#VALUE!</v>
      </c>
      <c r="C2367" t="s">
        <v>3611</v>
      </c>
      <c r="D2367" t="s">
        <v>4081</v>
      </c>
      <c r="E2367">
        <v>5812</v>
      </c>
      <c r="F2367" cm="1">
        <f t="array" aca="1" ref="F2367" ca="1">IFERROR(_FV(STable[[#This Row],[Security Name]],"Market cap",TRUE),_FV(STable[[#This Row],[Security Name]],"Volume average",TRUE)*STable[[#This Row],[Price]])</f>
        <v>6915248024</v>
      </c>
      <c r="G2367" s="4" cm="1">
        <f t="array" aca="1" ref="G2367" ca="1">_FV(STable[[#This Row],[Security Name]],"Price")</f>
        <v>158.78749999999999</v>
      </c>
      <c r="H2367" s="1" cm="1">
        <f t="array" aca="1" ref="H2367" ca="1">IFERROR(_FV(STable[[#This Row],[Security Name]],"Change (%)",TRUE),0)</f>
        <v>5.0945999999999998E-2</v>
      </c>
      <c r="I2367" s="17" cm="1">
        <f t="array" aca="1" ref="I2367" ca="1">IFERROR(_FV(STable[[#This Row],[Security Name]],"P/E",TRUE),0)</f>
        <v>15.928900000000001</v>
      </c>
      <c r="J2367" s="17" cm="1">
        <f t="array" aca="1" ref="J2367" ca="1">IFERROR(_FV(STable[[#This Row],[Security Name]],"Beta"),0)</f>
        <v>1.3624000000000001</v>
      </c>
    </row>
    <row r="2368" spans="1:10" x14ac:dyDescent="0.3">
      <c r="A2368" t="s">
        <v>1850</v>
      </c>
      <c r="B2368" t="e" vm="2367">
        <v>#VALUE!</v>
      </c>
      <c r="C2368" t="s">
        <v>3611</v>
      </c>
      <c r="D2368" t="s">
        <v>4081</v>
      </c>
      <c r="E2368">
        <v>5812</v>
      </c>
      <c r="F2368" cm="1">
        <f t="array" aca="1" ref="F2368" ca="1">IFERROR(_FV(STable[[#This Row],[Security Name]],"Market cap",TRUE),_FV(STable[[#This Row],[Security Name]],"Volume average",TRUE)*STable[[#This Row],[Price]])</f>
        <v>782639405</v>
      </c>
      <c r="G2368" s="4" cm="1">
        <f t="array" aca="1" ref="G2368" ca="1">_FV(STable[[#This Row],[Security Name]],"Price")</f>
        <v>12.7</v>
      </c>
      <c r="H2368" s="1" cm="1">
        <f t="array" aca="1" ref="H2368" ca="1">IFERROR(_FV(STable[[#This Row],[Security Name]],"Change (%)",TRUE),0)</f>
        <v>5.0455E-2</v>
      </c>
      <c r="I2368" s="17" cm="1">
        <f t="array" aca="1" ref="I2368" ca="1">IFERROR(_FV(STable[[#This Row],[Security Name]],"P/E",TRUE),0)</f>
        <v>41.180300000000003</v>
      </c>
      <c r="J2368" s="17" cm="1">
        <f t="array" aca="1" ref="J2368" ca="1">IFERROR(_FV(STable[[#This Row],[Security Name]],"Beta"),0)</f>
        <v>1.0371999999999999</v>
      </c>
    </row>
    <row r="2369" spans="1:10" x14ac:dyDescent="0.3">
      <c r="A2369" t="s">
        <v>2209</v>
      </c>
      <c r="B2369" t="e" vm="2368">
        <v>#VALUE!</v>
      </c>
      <c r="C2369" t="s">
        <v>3611</v>
      </c>
      <c r="D2369" t="s">
        <v>4081</v>
      </c>
      <c r="E2369">
        <v>5812</v>
      </c>
      <c r="F2369" cm="1">
        <f t="array" aca="1" ref="F2369" ca="1">IFERROR(_FV(STable[[#This Row],[Security Name]],"Market cap",TRUE),_FV(STable[[#This Row],[Security Name]],"Volume average",TRUE)*STable[[#This Row],[Price]])</f>
        <v>51196742</v>
      </c>
      <c r="G2369" s="4" cm="1">
        <f t="array" aca="1" ref="G2369" ca="1">_FV(STable[[#This Row],[Security Name]],"Price")</f>
        <v>1.5549999999999999</v>
      </c>
      <c r="H2369" s="1" cm="1">
        <f t="array" aca="1" ref="H2369" ca="1">IFERROR(_FV(STable[[#This Row],[Security Name]],"Change (%)",TRUE),0)</f>
        <v>-2.2012999999999998E-2</v>
      </c>
      <c r="I2369" s="17" cm="1">
        <f t="array" aca="1" ref="I2369" ca="1">IFERROR(_FV(STable[[#This Row],[Security Name]],"P/E",TRUE),0)</f>
        <v>0</v>
      </c>
      <c r="J2369" s="17" cm="1">
        <f t="array" aca="1" ref="J2369" ca="1">IFERROR(_FV(STable[[#This Row],[Security Name]],"Beta"),0)</f>
        <v>1.0189999999999999</v>
      </c>
    </row>
    <row r="2370" spans="1:10" x14ac:dyDescent="0.3">
      <c r="A2370" t="s">
        <v>1004</v>
      </c>
      <c r="B2370" t="e" vm="2369">
        <v>#VALUE!</v>
      </c>
      <c r="C2370" t="s">
        <v>3611</v>
      </c>
      <c r="D2370" t="s">
        <v>4081</v>
      </c>
      <c r="E2370">
        <v>5812</v>
      </c>
      <c r="F2370" cm="1">
        <f t="array" aca="1" ref="F2370" ca="1">IFERROR(_FV(STable[[#This Row],[Security Name]],"Market cap",TRUE),_FV(STable[[#This Row],[Security Name]],"Volume average",TRUE)*STable[[#This Row],[Price]])</f>
        <v>245945378</v>
      </c>
      <c r="G2370" s="4" cm="1">
        <f t="array" aca="1" ref="G2370" ca="1">_FV(STable[[#This Row],[Security Name]],"Price")</f>
        <v>12.92</v>
      </c>
      <c r="H2370" s="1" cm="1">
        <f t="array" aca="1" ref="H2370" ca="1">IFERROR(_FV(STable[[#This Row],[Security Name]],"Change (%)",TRUE),0)</f>
        <v>4.5307000000000007E-2</v>
      </c>
      <c r="I2370" s="17" cm="1">
        <f t="array" aca="1" ref="I2370" ca="1">IFERROR(_FV(STable[[#This Row],[Security Name]],"P/E",TRUE),0)</f>
        <v>0</v>
      </c>
      <c r="J2370" s="17" cm="1">
        <f t="array" aca="1" ref="J2370" ca="1">IFERROR(_FV(STable[[#This Row],[Security Name]],"Beta"),0)</f>
        <v>1.4403999999999999</v>
      </c>
    </row>
    <row r="2371" spans="1:10" x14ac:dyDescent="0.3">
      <c r="A2371" t="s">
        <v>530</v>
      </c>
      <c r="B2371" t="e" vm="2370">
        <v>#VALUE!</v>
      </c>
      <c r="C2371" t="s">
        <v>3611</v>
      </c>
      <c r="D2371" t="s">
        <v>4081</v>
      </c>
      <c r="E2371">
        <v>5812</v>
      </c>
      <c r="F2371" cm="1">
        <f t="array" aca="1" ref="F2371" ca="1">IFERROR(_FV(STable[[#This Row],[Security Name]],"Market cap",TRUE),_FV(STable[[#This Row],[Security Name]],"Volume average",TRUE)*STable[[#This Row],[Price]])</f>
        <v>715024216</v>
      </c>
      <c r="G2371" s="4" cm="1">
        <f t="array" aca="1" ref="G2371" ca="1">_FV(STable[[#This Row],[Security Name]],"Price")</f>
        <v>58.86</v>
      </c>
      <c r="H2371" s="1" cm="1">
        <f t="array" aca="1" ref="H2371" ca="1">IFERROR(_FV(STable[[#This Row],[Security Name]],"Change (%)",TRUE),0)</f>
        <v>3.6632999999999999E-2</v>
      </c>
      <c r="I2371" s="17" cm="1">
        <f t="array" aca="1" ref="I2371" ca="1">IFERROR(_FV(STable[[#This Row],[Security Name]],"P/E",TRUE),0)</f>
        <v>0</v>
      </c>
      <c r="J2371" s="17" cm="1">
        <f t="array" aca="1" ref="J2371" ca="1">IFERROR(_FV(STable[[#This Row],[Security Name]],"Beta"),0)</f>
        <v>1.4503999999999999</v>
      </c>
    </row>
    <row r="2372" spans="1:10" x14ac:dyDescent="0.3">
      <c r="A2372" t="s">
        <v>2302</v>
      </c>
      <c r="B2372" t="e" vm="2371">
        <v>#VALUE!</v>
      </c>
      <c r="C2372" t="s">
        <v>3611</v>
      </c>
      <c r="D2372" t="s">
        <v>4081</v>
      </c>
      <c r="E2372">
        <v>5812</v>
      </c>
      <c r="F2372" cm="1">
        <f t="array" aca="1" ref="F2372" ca="1">IFERROR(_FV(STable[[#This Row],[Security Name]],"Market cap",TRUE),_FV(STable[[#This Row],[Security Name]],"Volume average",TRUE)*STable[[#This Row],[Price]])</f>
        <v>416392014</v>
      </c>
      <c r="G2372" s="4" cm="1">
        <f t="array" aca="1" ref="G2372" ca="1">_FV(STable[[#This Row],[Security Name]],"Price")</f>
        <v>13.9</v>
      </c>
      <c r="H2372" s="1" cm="1">
        <f t="array" aca="1" ref="H2372" ca="1">IFERROR(_FV(STable[[#This Row],[Security Name]],"Change (%)",TRUE),0)</f>
        <v>1.1645000000000001E-2</v>
      </c>
      <c r="I2372" s="17" cm="1">
        <f t="array" aca="1" ref="I2372" ca="1">IFERROR(_FV(STable[[#This Row],[Security Name]],"P/E",TRUE),0)</f>
        <v>15.757899999999999</v>
      </c>
      <c r="J2372" s="17" cm="1">
        <f t="array" aca="1" ref="J2372" ca="1">IFERROR(_FV(STable[[#This Row],[Security Name]],"Beta"),0)</f>
        <v>0.83850000000000002</v>
      </c>
    </row>
    <row r="2373" spans="1:10" x14ac:dyDescent="0.3">
      <c r="A2373" t="s">
        <v>152</v>
      </c>
      <c r="B2373" t="e" vm="2372">
        <v>#VALUE!</v>
      </c>
      <c r="C2373" t="s">
        <v>3611</v>
      </c>
      <c r="D2373" t="s">
        <v>4081</v>
      </c>
      <c r="E2373">
        <v>5812</v>
      </c>
      <c r="F2373" cm="1">
        <f t="array" aca="1" ref="F2373" ca="1">IFERROR(_FV(STable[[#This Row],[Security Name]],"Market cap",TRUE),_FV(STable[[#This Row],[Security Name]],"Volume average",TRUE)*STable[[#This Row],[Price]])</f>
        <v>221810198442</v>
      </c>
      <c r="G2373" s="4" cm="1">
        <f t="array" aca="1" ref="G2373" ca="1">_FV(STable[[#This Row],[Security Name]],"Price")</f>
        <v>312.04500000000002</v>
      </c>
      <c r="H2373" s="1" cm="1">
        <f t="array" aca="1" ref="H2373" ca="1">IFERROR(_FV(STable[[#This Row],[Security Name]],"Change (%)",TRUE),0)</f>
        <v>1.6566000000000001E-2</v>
      </c>
      <c r="I2373" s="17" cm="1">
        <f t="array" aca="1" ref="I2373" ca="1">IFERROR(_FV(STable[[#This Row],[Security Name]],"P/E",TRUE),0)</f>
        <v>26.1051</v>
      </c>
      <c r="J2373" s="17" cm="1">
        <f t="array" aca="1" ref="J2373" ca="1">IFERROR(_FV(STable[[#This Row],[Security Name]],"Beta"),0)</f>
        <v>0.4899</v>
      </c>
    </row>
    <row r="2374" spans="1:10" x14ac:dyDescent="0.3">
      <c r="A2374" t="s">
        <v>839</v>
      </c>
      <c r="B2374" t="e" vm="2373">
        <v>#VALUE!</v>
      </c>
      <c r="C2374" t="s">
        <v>3611</v>
      </c>
      <c r="D2374" t="s">
        <v>4081</v>
      </c>
      <c r="E2374">
        <v>5812</v>
      </c>
      <c r="F2374" cm="1">
        <f t="array" aca="1" ref="F2374" ca="1">IFERROR(_FV(STable[[#This Row],[Security Name]],"Market cap",TRUE),_FV(STable[[#This Row],[Security Name]],"Volume average",TRUE)*STable[[#This Row],[Price]])</f>
        <v>416278664</v>
      </c>
      <c r="G2374" s="4" cm="1">
        <f t="array" aca="1" ref="G2374" ca="1">_FV(STable[[#This Row],[Security Name]],"Price")</f>
        <v>101.67</v>
      </c>
      <c r="H2374" s="1" cm="1">
        <f t="array" aca="1" ref="H2374" ca="1">IFERROR(_FV(STable[[#This Row],[Security Name]],"Change (%)",TRUE),0)</f>
        <v>6.136E-3</v>
      </c>
      <c r="I2374" s="17" cm="1">
        <f t="array" aca="1" ref="I2374" ca="1">IFERROR(_FV(STable[[#This Row],[Security Name]],"P/E",TRUE),0)</f>
        <v>19.535399999999999</v>
      </c>
      <c r="J2374" s="17" cm="1">
        <f t="array" aca="1" ref="J2374" ca="1">IFERROR(_FV(STable[[#This Row],[Security Name]],"Beta"),0)</f>
        <v>0.30280000000000001</v>
      </c>
    </row>
    <row r="2375" spans="1:10" x14ac:dyDescent="0.3">
      <c r="A2375" t="s">
        <v>2323</v>
      </c>
      <c r="B2375" t="e" vm="2374">
        <v>#VALUE!</v>
      </c>
      <c r="C2375" t="s">
        <v>3611</v>
      </c>
      <c r="D2375" t="s">
        <v>4081</v>
      </c>
      <c r="E2375">
        <v>5812</v>
      </c>
      <c r="F2375" cm="1">
        <f t="array" aca="1" ref="F2375" ca="1">IFERROR(_FV(STable[[#This Row],[Security Name]],"Market cap",TRUE),_FV(STable[[#This Row],[Security Name]],"Volume average",TRUE)*STable[[#This Row],[Price]])</f>
        <v>439078961</v>
      </c>
      <c r="G2375" s="4" cm="1">
        <f t="array" aca="1" ref="G2375" ca="1">_FV(STable[[#This Row],[Security Name]],"Price")</f>
        <v>5.8150000000000004</v>
      </c>
      <c r="H2375" s="1" cm="1">
        <f t="array" aca="1" ref="H2375" ca="1">IFERROR(_FV(STable[[#This Row],[Security Name]],"Change (%)",TRUE),0)</f>
        <v>4.0250000000000001E-2</v>
      </c>
      <c r="I2375" s="17" cm="1">
        <f t="array" aca="1" ref="I2375" ca="1">IFERROR(_FV(STable[[#This Row],[Security Name]],"P/E",TRUE),0)</f>
        <v>21.245899999999999</v>
      </c>
      <c r="J2375" s="17" cm="1">
        <f t="array" aca="1" ref="J2375" ca="1">IFERROR(_FV(STable[[#This Row],[Security Name]],"Beta"),0)</f>
        <v>1.6653</v>
      </c>
    </row>
    <row r="2376" spans="1:10" x14ac:dyDescent="0.3">
      <c r="A2376" t="s">
        <v>1067</v>
      </c>
      <c r="B2376" t="e" vm="2375">
        <v>#VALUE!</v>
      </c>
      <c r="C2376" t="s">
        <v>3611</v>
      </c>
      <c r="D2376" t="s">
        <v>4081</v>
      </c>
      <c r="E2376">
        <v>5812</v>
      </c>
      <c r="F2376" cm="1">
        <f t="array" aca="1" ref="F2376" ca="1">IFERROR(_FV(STable[[#This Row],[Security Name]],"Market cap",TRUE),_FV(STable[[#This Row],[Security Name]],"Volume average",TRUE)*STable[[#This Row],[Price]])</f>
        <v>1228975577</v>
      </c>
      <c r="G2376" s="4" cm="1">
        <f t="array" aca="1" ref="G2376" ca="1">_FV(STable[[#This Row],[Security Name]],"Price")</f>
        <v>37.365000000000002</v>
      </c>
      <c r="H2376" s="1" cm="1">
        <f t="array" aca="1" ref="H2376" ca="1">IFERROR(_FV(STable[[#This Row],[Security Name]],"Change (%)",TRUE),0)</f>
        <v>1.2602E-2</v>
      </c>
      <c r="I2376" s="17" cm="1">
        <f t="array" aca="1" ref="I2376" ca="1">IFERROR(_FV(STable[[#This Row],[Security Name]],"P/E",TRUE),0)</f>
        <v>41.637</v>
      </c>
      <c r="J2376" s="17" cm="1">
        <f t="array" aca="1" ref="J2376" ca="1">IFERROR(_FV(STable[[#This Row],[Security Name]],"Beta"),0)</f>
        <v>1.1926000000000001</v>
      </c>
    </row>
    <row r="2377" spans="1:10" x14ac:dyDescent="0.3">
      <c r="A2377" t="s">
        <v>833</v>
      </c>
      <c r="B2377" t="e" vm="2376">
        <v>#VALUE!</v>
      </c>
      <c r="C2377" t="s">
        <v>3611</v>
      </c>
      <c r="D2377" t="s">
        <v>4081</v>
      </c>
      <c r="E2377">
        <v>5812</v>
      </c>
      <c r="F2377" cm="1">
        <f t="array" aca="1" ref="F2377" ca="1">IFERROR(_FV(STable[[#This Row],[Security Name]],"Market cap",TRUE),_FV(STable[[#This Row],[Security Name]],"Volume average",TRUE)*STable[[#This Row],[Price]])</f>
        <v>27200579700</v>
      </c>
      <c r="G2377" s="4" cm="1">
        <f t="array" aca="1" ref="G2377" ca="1">_FV(STable[[#This Row],[Security Name]],"Price")</f>
        <v>78.5</v>
      </c>
      <c r="H2377" s="1" cm="1">
        <f t="array" aca="1" ref="H2377" ca="1">IFERROR(_FV(STable[[#This Row],[Security Name]],"Change (%)",TRUE),0)</f>
        <v>1.1468000000000001E-2</v>
      </c>
      <c r="I2377" s="17" cm="1">
        <f t="array" aca="1" ref="I2377" ca="1">IFERROR(_FV(STable[[#This Row],[Security Name]],"P/E",TRUE),0)</f>
        <v>29.941299999999998</v>
      </c>
      <c r="J2377" s="17" cm="1">
        <f t="array" aca="1" ref="J2377" ca="1">IFERROR(_FV(STable[[#This Row],[Security Name]],"Beta"),0)</f>
        <v>0.52239999999999998</v>
      </c>
    </row>
    <row r="2378" spans="1:10" x14ac:dyDescent="0.3">
      <c r="A2378" t="s">
        <v>1078</v>
      </c>
      <c r="B2378" t="e" vm="2377">
        <v>#VALUE!</v>
      </c>
      <c r="C2378" t="s">
        <v>3611</v>
      </c>
      <c r="D2378" t="s">
        <v>4081</v>
      </c>
      <c r="E2378">
        <v>5812</v>
      </c>
      <c r="F2378" cm="1">
        <f t="array" aca="1" ref="F2378" ca="1">IFERROR(_FV(STable[[#This Row],[Security Name]],"Market cap",TRUE),_FV(STable[[#This Row],[Security Name]],"Volume average",TRUE)*STable[[#This Row],[Price]])</f>
        <v>201231000</v>
      </c>
      <c r="G2378" s="4" cm="1">
        <f t="array" aca="1" ref="G2378" ca="1">_FV(STable[[#This Row],[Security Name]],"Price")</f>
        <v>26.1</v>
      </c>
      <c r="H2378" s="1" cm="1">
        <f t="array" aca="1" ref="H2378" ca="1">IFERROR(_FV(STable[[#This Row],[Security Name]],"Change (%)",TRUE),0)</f>
        <v>5.8823999999999994E-2</v>
      </c>
      <c r="I2378" s="17" cm="1">
        <f t="array" aca="1" ref="I2378" ca="1">IFERROR(_FV(STable[[#This Row],[Security Name]],"P/E",TRUE),0)</f>
        <v>13.9969</v>
      </c>
      <c r="J2378" s="17" cm="1">
        <f t="array" aca="1" ref="J2378" ca="1">IFERROR(_FV(STable[[#This Row],[Security Name]],"Beta"),0)</f>
        <v>0.75339999999999996</v>
      </c>
    </row>
    <row r="2379" spans="1:10" x14ac:dyDescent="0.3">
      <c r="A2379" t="s">
        <v>758</v>
      </c>
      <c r="B2379" t="e" vm="2378">
        <v>#VALUE!</v>
      </c>
      <c r="C2379" t="s">
        <v>3611</v>
      </c>
      <c r="D2379" t="s">
        <v>4105</v>
      </c>
      <c r="E2379">
        <v>5810</v>
      </c>
      <c r="F2379" cm="1">
        <f t="array" aca="1" ref="F2379" ca="1">IFERROR(_FV(STable[[#This Row],[Security Name]],"Market cap",TRUE),_FV(STable[[#This Row],[Security Name]],"Volume average",TRUE)*STable[[#This Row],[Price]])</f>
        <v>114066716000</v>
      </c>
      <c r="G2379" s="4" cm="1">
        <f t="array" aca="1" ref="G2379" ca="1">_FV(STable[[#This Row],[Security Name]],"Price")</f>
        <v>100.12</v>
      </c>
      <c r="H2379" s="1" cm="1">
        <f t="array" aca="1" ref="H2379" ca="1">IFERROR(_FV(STable[[#This Row],[Security Name]],"Change (%)",TRUE),0)</f>
        <v>1.7892999999999999E-2</v>
      </c>
      <c r="I2379" s="17" cm="1">
        <f t="array" aca="1" ref="I2379" ca="1">IFERROR(_FV(STable[[#This Row],[Security Name]],"P/E",TRUE),0)</f>
        <v>83.405500000000004</v>
      </c>
      <c r="J2379" s="17" cm="1">
        <f t="array" aca="1" ref="J2379" ca="1">IFERROR(_FV(STable[[#This Row],[Security Name]],"Beta"),0)</f>
        <v>0.96099999999999997</v>
      </c>
    </row>
    <row r="2380" spans="1:10" x14ac:dyDescent="0.3">
      <c r="A2380" t="s">
        <v>1369</v>
      </c>
      <c r="B2380" t="e" vm="2379">
        <v>#VALUE!</v>
      </c>
      <c r="C2380" t="s">
        <v>3611</v>
      </c>
      <c r="D2380" t="s">
        <v>4081</v>
      </c>
      <c r="E2380">
        <v>5812</v>
      </c>
      <c r="F2380" cm="1">
        <f t="array" aca="1" ref="F2380" ca="1">IFERROR(_FV(STable[[#This Row],[Security Name]],"Market cap",TRUE),_FV(STable[[#This Row],[Security Name]],"Volume average",TRUE)*STable[[#This Row],[Price]])</f>
        <v>812564640</v>
      </c>
      <c r="G2380" s="4" cm="1">
        <f t="array" aca="1" ref="G2380" ca="1">_FV(STable[[#This Row],[Security Name]],"Price")</f>
        <v>6.84</v>
      </c>
      <c r="H2380" s="1" cm="1">
        <f t="array" aca="1" ref="H2380" ca="1">IFERROR(_FV(STable[[#This Row],[Security Name]],"Change (%)",TRUE),0)</f>
        <v>4.7473000000000001E-2</v>
      </c>
      <c r="I2380" s="17" cm="1">
        <f t="array" aca="1" ref="I2380" ca="1">IFERROR(_FV(STable[[#This Row],[Security Name]],"P/E",TRUE),0)</f>
        <v>0</v>
      </c>
      <c r="J2380" s="17" cm="1">
        <f t="array" aca="1" ref="J2380" ca="1">IFERROR(_FV(STable[[#This Row],[Security Name]],"Beta"),0)</f>
        <v>1.988</v>
      </c>
    </row>
    <row r="2381" spans="1:10" x14ac:dyDescent="0.3">
      <c r="A2381" t="s">
        <v>601</v>
      </c>
      <c r="B2381" t="e" vm="2380">
        <v>#VALUE!</v>
      </c>
      <c r="C2381" t="s">
        <v>3611</v>
      </c>
      <c r="D2381" t="s">
        <v>4105</v>
      </c>
      <c r="E2381">
        <v>5810</v>
      </c>
      <c r="F2381" cm="1">
        <f t="array" aca="1" ref="F2381" ca="1">IFERROR(_FV(STable[[#This Row],[Security Name]],"Market cap",TRUE),_FV(STable[[#This Row],[Security Name]],"Volume average",TRUE)*STable[[#This Row],[Price]])</f>
        <v>4421876723</v>
      </c>
      <c r="G2381" s="4" cm="1">
        <f t="array" aca="1" ref="G2381" ca="1">_FV(STable[[#This Row],[Security Name]],"Price")</f>
        <v>103.575</v>
      </c>
      <c r="H2381" s="1" cm="1">
        <f t="array" aca="1" ref="H2381" ca="1">IFERROR(_FV(STable[[#This Row],[Security Name]],"Change (%)",TRUE),0)</f>
        <v>3.8345999999999998E-2</v>
      </c>
      <c r="I2381" s="17" cm="1">
        <f t="array" aca="1" ref="I2381" ca="1">IFERROR(_FV(STable[[#This Row],[Security Name]],"P/E",TRUE),0)</f>
        <v>94.900999999999996</v>
      </c>
      <c r="J2381" s="17" cm="1">
        <f t="array" aca="1" ref="J2381" ca="1">IFERROR(_FV(STable[[#This Row],[Security Name]],"Beta"),0)</f>
        <v>1.7963</v>
      </c>
    </row>
    <row r="2382" spans="1:10" x14ac:dyDescent="0.3">
      <c r="A2382" t="s">
        <v>308</v>
      </c>
      <c r="B2382" t="e" vm="2381">
        <v>#VALUE!</v>
      </c>
      <c r="C2382" t="s">
        <v>3611</v>
      </c>
      <c r="D2382" t="s">
        <v>4081</v>
      </c>
      <c r="E2382">
        <v>5812</v>
      </c>
      <c r="F2382" cm="1">
        <f t="array" aca="1" ref="F2382" ca="1">IFERROR(_FV(STable[[#This Row],[Security Name]],"Market cap",TRUE),_FV(STable[[#This Row],[Security Name]],"Volume average",TRUE)*STable[[#This Row],[Price]])</f>
        <v>10875386166</v>
      </c>
      <c r="G2382" s="4" cm="1">
        <f t="array" aca="1" ref="G2382" ca="1">_FV(STable[[#This Row],[Security Name]],"Price")</f>
        <v>165.14500000000001</v>
      </c>
      <c r="H2382" s="1" cm="1">
        <f t="array" aca="1" ref="H2382" ca="1">IFERROR(_FV(STable[[#This Row],[Security Name]],"Change (%)",TRUE),0)</f>
        <v>3.2479000000000001E-2</v>
      </c>
      <c r="I2382" s="17" cm="1">
        <f t="array" aca="1" ref="I2382" ca="1">IFERROR(_FV(STable[[#This Row],[Security Name]],"P/E",TRUE),0)</f>
        <v>27.101400000000002</v>
      </c>
      <c r="J2382" s="17" cm="1">
        <f t="array" aca="1" ref="J2382" ca="1">IFERROR(_FV(STable[[#This Row],[Security Name]],"Beta"),0)</f>
        <v>0.81040000000000001</v>
      </c>
    </row>
    <row r="2383" spans="1:10" x14ac:dyDescent="0.3">
      <c r="A2383" t="s">
        <v>1898</v>
      </c>
      <c r="B2383" t="e" vm="2382">
        <v>#VALUE!</v>
      </c>
      <c r="C2383" t="s">
        <v>3611</v>
      </c>
      <c r="D2383" t="s">
        <v>4105</v>
      </c>
      <c r="E2383">
        <v>5810</v>
      </c>
      <c r="F2383" cm="1">
        <f t="array" aca="1" ref="F2383" ca="1">IFERROR(_FV(STable[[#This Row],[Security Name]],"Market cap",TRUE),_FV(STable[[#This Row],[Security Name]],"Volume average",TRUE)*STable[[#This Row],[Price]])</f>
        <v>1320883097</v>
      </c>
      <c r="G2383" s="4" cm="1">
        <f t="array" aca="1" ref="G2383" ca="1">_FV(STable[[#This Row],[Security Name]],"Price")</f>
        <v>6.9349999999999996</v>
      </c>
      <c r="H2383" s="1" cm="1">
        <f t="array" aca="1" ref="H2383" ca="1">IFERROR(_FV(STable[[#This Row],[Security Name]],"Change (%)",TRUE),0)</f>
        <v>1.2408999999999998E-2</v>
      </c>
      <c r="I2383" s="17" cm="1">
        <f t="array" aca="1" ref="I2383" ca="1">IFERROR(_FV(STable[[#This Row],[Security Name]],"P/E",TRUE),0)</f>
        <v>8.1501999999999999</v>
      </c>
      <c r="J2383" s="17" cm="1">
        <f t="array" aca="1" ref="J2383" ca="1">IFERROR(_FV(STable[[#This Row],[Security Name]],"Beta"),0)</f>
        <v>0.35099999999999998</v>
      </c>
    </row>
    <row r="2384" spans="1:10" x14ac:dyDescent="0.3">
      <c r="A2384" t="s">
        <v>90</v>
      </c>
      <c r="B2384" t="e" vm="2383">
        <v>#VALUE!</v>
      </c>
      <c r="C2384" t="s">
        <v>3611</v>
      </c>
      <c r="D2384" t="s">
        <v>4081</v>
      </c>
      <c r="E2384">
        <v>5812</v>
      </c>
      <c r="F2384" cm="1">
        <f t="array" aca="1" ref="F2384" ca="1">IFERROR(_FV(STable[[#This Row],[Security Name]],"Market cap",TRUE),_FV(STable[[#This Row],[Security Name]],"Volume average",TRUE)*STable[[#This Row],[Price]])</f>
        <v>5349041329</v>
      </c>
      <c r="G2384" s="4" cm="1">
        <f t="array" aca="1" ref="G2384" ca="1">_FV(STable[[#This Row],[Security Name]],"Price")</f>
        <v>195.77</v>
      </c>
      <c r="H2384" s="1" cm="1">
        <f t="array" aca="1" ref="H2384" ca="1">IFERROR(_FV(STable[[#This Row],[Security Name]],"Change (%)",TRUE),0)</f>
        <v>5.2243999999999999E-2</v>
      </c>
      <c r="I2384" s="17" cm="1">
        <f t="array" aca="1" ref="I2384" ca="1">IFERROR(_FV(STable[[#This Row],[Security Name]],"P/E",TRUE),0)</f>
        <v>31.715499999999999</v>
      </c>
      <c r="J2384" s="17" cm="1">
        <f t="array" aca="1" ref="J2384" ca="1">IFERROR(_FV(STable[[#This Row],[Security Name]],"Beta"),0)</f>
        <v>2.0055000000000001</v>
      </c>
    </row>
    <row r="2385" spans="1:10" x14ac:dyDescent="0.3">
      <c r="A2385" t="s">
        <v>392</v>
      </c>
      <c r="B2385" t="e" vm="2384">
        <v>#VALUE!</v>
      </c>
      <c r="C2385" t="s">
        <v>3611</v>
      </c>
      <c r="D2385" t="s">
        <v>4081</v>
      </c>
      <c r="E2385">
        <v>5812</v>
      </c>
      <c r="F2385" cm="1">
        <f t="array" aca="1" ref="F2385" ca="1">IFERROR(_FV(STable[[#This Row],[Security Name]],"Market cap",TRUE),_FV(STable[[#This Row],[Security Name]],"Volume average",TRUE)*STable[[#This Row],[Price]])</f>
        <v>44980345371</v>
      </c>
      <c r="G2385" s="4" cm="1">
        <f t="array" aca="1" ref="G2385" ca="1">_FV(STable[[#This Row],[Security Name]],"Price")</f>
        <v>162.87</v>
      </c>
      <c r="H2385" s="1" cm="1">
        <f t="array" aca="1" ref="H2385" ca="1">IFERROR(_FV(STable[[#This Row],[Security Name]],"Change (%)",TRUE),0)</f>
        <v>2.1000999999999999E-2</v>
      </c>
      <c r="I2385" s="17" cm="1">
        <f t="array" aca="1" ref="I2385" ca="1">IFERROR(_FV(STable[[#This Row],[Security Name]],"P/E",TRUE),0)</f>
        <v>28.007200000000001</v>
      </c>
      <c r="J2385" s="17" cm="1">
        <f t="array" aca="1" ref="J2385" ca="1">IFERROR(_FV(STable[[#This Row],[Security Name]],"Beta"),0)</f>
        <v>0.621</v>
      </c>
    </row>
    <row r="2386" spans="1:10" x14ac:dyDescent="0.3">
      <c r="A2386" t="s">
        <v>1254</v>
      </c>
      <c r="B2386" t="e" vm="2385">
        <v>#VALUE!</v>
      </c>
      <c r="C2386" t="s">
        <v>3611</v>
      </c>
      <c r="D2386" t="s">
        <v>4081</v>
      </c>
      <c r="E2386">
        <v>5812</v>
      </c>
      <c r="F2386" cm="1">
        <f t="array" aca="1" ref="F2386" ca="1">IFERROR(_FV(STable[[#This Row],[Security Name]],"Market cap",TRUE),_FV(STable[[#This Row],[Security Name]],"Volume average",TRUE)*STable[[#This Row],[Price]])</f>
        <v>17091631242</v>
      </c>
      <c r="G2386" s="4" cm="1">
        <f t="array" aca="1" ref="G2386" ca="1">_FV(STable[[#This Row],[Security Name]],"Price")</f>
        <v>48.405000000000001</v>
      </c>
      <c r="H2386" s="1" cm="1">
        <f t="array" aca="1" ref="H2386" ca="1">IFERROR(_FV(STable[[#This Row],[Security Name]],"Change (%)",TRUE),0)</f>
        <v>-2.7810000000000001E-3</v>
      </c>
      <c r="I2386" s="17" cm="1">
        <f t="array" aca="1" ref="I2386" ca="1">IFERROR(_FV(STable[[#This Row],[Security Name]],"P/E",TRUE),0)</f>
        <v>19.3752</v>
      </c>
      <c r="J2386" s="17" cm="1">
        <f t="array" aca="1" ref="J2386" ca="1">IFERROR(_FV(STable[[#This Row],[Security Name]],"Beta"),0)</f>
        <v>0.13159999999999999</v>
      </c>
    </row>
    <row r="2387" spans="1:10" x14ac:dyDescent="0.3">
      <c r="A2387" t="s">
        <v>2558</v>
      </c>
      <c r="B2387" t="e" vm="2386">
        <v>#VALUE!</v>
      </c>
      <c r="C2387" t="s">
        <v>3611</v>
      </c>
      <c r="D2387" t="s">
        <v>3651</v>
      </c>
      <c r="E2387">
        <v>7381</v>
      </c>
      <c r="F2387" cm="1">
        <f t="array" aca="1" ref="F2387" ca="1">IFERROR(_FV(STable[[#This Row],[Security Name]],"Market cap",TRUE),_FV(STable[[#This Row],[Security Name]],"Volume average",TRUE)*STable[[#This Row],[Price]])</f>
        <v>5835508649</v>
      </c>
      <c r="G2387" s="4" cm="1">
        <f t="array" aca="1" ref="G2387" ca="1">_FV(STable[[#This Row],[Security Name]],"Price")</f>
        <v>7.2850000000000001</v>
      </c>
      <c r="H2387" s="1" cm="1">
        <f t="array" aca="1" ref="H2387" ca="1">IFERROR(_FV(STable[[#This Row],[Security Name]],"Change (%)",TRUE),0)</f>
        <v>2.7504000000000001E-2</v>
      </c>
      <c r="I2387" s="17" cm="1">
        <f t="array" aca="1" ref="I2387" ca="1">IFERROR(_FV(STable[[#This Row],[Security Name]],"P/E",TRUE),0)</f>
        <v>10.5641</v>
      </c>
      <c r="J2387" s="17" cm="1">
        <f t="array" aca="1" ref="J2387" ca="1">IFERROR(_FV(STable[[#This Row],[Security Name]],"Beta"),0)</f>
        <v>1.0378000000000001</v>
      </c>
    </row>
    <row r="2388" spans="1:10" x14ac:dyDescent="0.3">
      <c r="A2388" t="s">
        <v>1574</v>
      </c>
      <c r="B2388" t="e" vm="2387">
        <v>#VALUE!</v>
      </c>
      <c r="C2388" t="s">
        <v>3611</v>
      </c>
      <c r="D2388" t="s">
        <v>3805</v>
      </c>
      <c r="E2388">
        <v>7200</v>
      </c>
      <c r="F2388" cm="1">
        <f t="array" aca="1" ref="F2388" ca="1">IFERROR(_FV(STable[[#This Row],[Security Name]],"Market cap",TRUE),_FV(STable[[#This Row],[Security Name]],"Volume average",TRUE)*STable[[#This Row],[Price]])</f>
        <v>770922932</v>
      </c>
      <c r="G2388" s="4" cm="1">
        <f t="array" aca="1" ref="G2388" ca="1">_FV(STable[[#This Row],[Security Name]],"Price")</f>
        <v>48.604999999999997</v>
      </c>
      <c r="H2388" s="1" cm="1">
        <f t="array" aca="1" ref="H2388" ca="1">IFERROR(_FV(STable[[#This Row],[Security Name]],"Change (%)",TRUE),0)</f>
        <v>1.6203000000000002E-2</v>
      </c>
      <c r="I2388" s="17" cm="1">
        <f t="array" aca="1" ref="I2388" ca="1">IFERROR(_FV(STable[[#This Row],[Security Name]],"P/E",TRUE),0)</f>
        <v>14.902699999999999</v>
      </c>
      <c r="J2388" s="17" cm="1">
        <f t="array" aca="1" ref="J2388" ca="1">IFERROR(_FV(STable[[#This Row],[Security Name]],"Beta"),0)</f>
        <v>0.89270000000000005</v>
      </c>
    </row>
    <row r="2389" spans="1:10" x14ac:dyDescent="0.3">
      <c r="A2389" t="s">
        <v>2308</v>
      </c>
      <c r="B2389" t="e" vm="2388">
        <v>#VALUE!</v>
      </c>
      <c r="C2389" t="s">
        <v>3611</v>
      </c>
      <c r="D2389" t="s">
        <v>3805</v>
      </c>
      <c r="E2389">
        <v>7200</v>
      </c>
      <c r="F2389" cm="1">
        <f t="array" aca="1" ref="F2389" ca="1">IFERROR(_FV(STable[[#This Row],[Security Name]],"Market cap",TRUE),_FV(STable[[#This Row],[Security Name]],"Volume average",TRUE)*STable[[#This Row],[Price]])</f>
        <v>217441280</v>
      </c>
      <c r="G2389" s="4" cm="1">
        <f t="array" aca="1" ref="G2389" ca="1">_FV(STable[[#This Row],[Security Name]],"Price")</f>
        <v>5.8250000000000002</v>
      </c>
      <c r="H2389" s="1" cm="1">
        <f t="array" aca="1" ref="H2389" ca="1">IFERROR(_FV(STable[[#This Row],[Security Name]],"Change (%)",TRUE),0)</f>
        <v>8.5910000000000001E-4</v>
      </c>
      <c r="I2389" s="17" cm="1">
        <f t="array" aca="1" ref="I2389" ca="1">IFERROR(_FV(STable[[#This Row],[Security Name]],"P/E",TRUE),0)</f>
        <v>28.553899999999999</v>
      </c>
      <c r="J2389" s="17" cm="1">
        <f t="array" aca="1" ref="J2389" ca="1">IFERROR(_FV(STable[[#This Row],[Security Name]],"Beta"),0)</f>
        <v>1.2823</v>
      </c>
    </row>
    <row r="2390" spans="1:10" x14ac:dyDescent="0.3">
      <c r="A2390" t="s">
        <v>1331</v>
      </c>
      <c r="B2390" t="e" vm="2389">
        <v>#VALUE!</v>
      </c>
      <c r="C2390" t="s">
        <v>3611</v>
      </c>
      <c r="D2390" t="s">
        <v>3612</v>
      </c>
      <c r="E2390">
        <v>7340</v>
      </c>
      <c r="F2390" cm="1">
        <f t="array" aca="1" ref="F2390" ca="1">IFERROR(_FV(STable[[#This Row],[Security Name]],"Market cap",TRUE),_FV(STable[[#This Row],[Security Name]],"Volume average",TRUE)*STable[[#This Row],[Price]])</f>
        <v>4385016298</v>
      </c>
      <c r="G2390" s="4" cm="1">
        <f t="array" aca="1" ref="G2390" ca="1">_FV(STable[[#This Row],[Security Name]],"Price")</f>
        <v>62.53</v>
      </c>
      <c r="H2390" s="1" cm="1">
        <f t="array" aca="1" ref="H2390" ca="1">IFERROR(_FV(STable[[#This Row],[Security Name]],"Change (%)",TRUE),0)</f>
        <v>3.4237999999999998E-2</v>
      </c>
      <c r="I2390" s="17" cm="1">
        <f t="array" aca="1" ref="I2390" ca="1">IFERROR(_FV(STable[[#This Row],[Security Name]],"P/E",TRUE),0)</f>
        <v>18.267600000000002</v>
      </c>
      <c r="J2390" s="17" cm="1">
        <f t="array" aca="1" ref="J2390" ca="1">IFERROR(_FV(STable[[#This Row],[Security Name]],"Beta"),0)</f>
        <v>1.4573</v>
      </c>
    </row>
    <row r="2391" spans="1:10" x14ac:dyDescent="0.3">
      <c r="A2391" t="s">
        <v>1019</v>
      </c>
      <c r="B2391" t="e" vm="2390">
        <v>#VALUE!</v>
      </c>
      <c r="C2391" t="s">
        <v>3611</v>
      </c>
      <c r="D2391" t="s">
        <v>3805</v>
      </c>
      <c r="E2391">
        <v>7200</v>
      </c>
      <c r="F2391" cm="1">
        <f t="array" aca="1" ref="F2391" ca="1">IFERROR(_FV(STable[[#This Row],[Security Name]],"Market cap",TRUE),_FV(STable[[#This Row],[Security Name]],"Volume average",TRUE)*STable[[#This Row],[Price]])</f>
        <v>4061380788</v>
      </c>
      <c r="G2391" s="4" cm="1">
        <f t="array" aca="1" ref="G2391" ca="1">_FV(STable[[#This Row],[Security Name]],"Price")</f>
        <v>32.04</v>
      </c>
      <c r="H2391" s="1" cm="1">
        <f t="array" aca="1" ref="H2391" ca="1">IFERROR(_FV(STable[[#This Row],[Security Name]],"Change (%)",TRUE),0)</f>
        <v>2.8170000000000001E-3</v>
      </c>
      <c r="I2391" s="17" cm="1">
        <f t="array" aca="1" ref="I2391" ca="1">IFERROR(_FV(STable[[#This Row],[Security Name]],"P/E",TRUE),0)</f>
        <v>7.3170999999999999</v>
      </c>
      <c r="J2391" s="17" cm="1">
        <f t="array" aca="1" ref="J2391" ca="1">IFERROR(_FV(STable[[#This Row],[Security Name]],"Beta"),0)</f>
        <v>0.3155</v>
      </c>
    </row>
    <row r="2392" spans="1:10" x14ac:dyDescent="0.3">
      <c r="A2392" t="s">
        <v>2573</v>
      </c>
      <c r="B2392" t="e" vm="2391">
        <v>#VALUE!</v>
      </c>
      <c r="C2392" t="s">
        <v>3611</v>
      </c>
      <c r="D2392" t="s">
        <v>3772</v>
      </c>
      <c r="E2392">
        <v>7500</v>
      </c>
      <c r="F2392" cm="1">
        <f t="array" aca="1" ref="F2392" ca="1">IFERROR(_FV(STable[[#This Row],[Security Name]],"Market cap",TRUE),_FV(STable[[#This Row],[Security Name]],"Volume average",TRUE)*STable[[#This Row],[Price]])</f>
        <v>2304280886</v>
      </c>
      <c r="G2392" s="4" cm="1">
        <f t="array" aca="1" ref="G2392" ca="1">_FV(STable[[#This Row],[Security Name]],"Price")</f>
        <v>7.0149999999999997</v>
      </c>
      <c r="H2392" s="1" cm="1">
        <f t="array" aca="1" ref="H2392" ca="1">IFERROR(_FV(STable[[#This Row],[Security Name]],"Change (%)",TRUE),0)</f>
        <v>2.1429999999999999E-3</v>
      </c>
      <c r="I2392" s="17" cm="1">
        <f t="array" aca="1" ref="I2392" ca="1">IFERROR(_FV(STable[[#This Row],[Security Name]],"P/E",TRUE),0)</f>
        <v>22.599900000000002</v>
      </c>
      <c r="J2392" s="17" cm="1">
        <f t="array" aca="1" ref="J2392" ca="1">IFERROR(_FV(STable[[#This Row],[Security Name]],"Beta"),0)</f>
        <v>1.3249</v>
      </c>
    </row>
    <row r="2393" spans="1:10" x14ac:dyDescent="0.3">
      <c r="A2393" t="s">
        <v>2053</v>
      </c>
      <c r="B2393" t="e" vm="2392">
        <v>#VALUE!</v>
      </c>
      <c r="C2393" t="s">
        <v>3611</v>
      </c>
      <c r="D2393" t="s">
        <v>4259</v>
      </c>
      <c r="E2393">
        <v>7997</v>
      </c>
      <c r="F2393" cm="1">
        <f t="array" aca="1" ref="F2393" ca="1">IFERROR(_FV(STable[[#This Row],[Security Name]],"Market cap",TRUE),_FV(STable[[#This Row],[Security Name]],"Volume average",TRUE)*STable[[#This Row],[Price]])</f>
        <v>2499760032</v>
      </c>
      <c r="G2393" s="4" cm="1">
        <f t="array" aca="1" ref="G2393" ca="1">_FV(STable[[#This Row],[Security Name]],"Price")</f>
        <v>24.64</v>
      </c>
      <c r="H2393" s="1" cm="1">
        <f t="array" aca="1" ref="H2393" ca="1">IFERROR(_FV(STable[[#This Row],[Security Name]],"Change (%)",TRUE),0)</f>
        <v>2.3256000000000002E-2</v>
      </c>
      <c r="I2393" s="17" cm="1">
        <f t="array" aca="1" ref="I2393" ca="1">IFERROR(_FV(STable[[#This Row],[Security Name]],"P/E",TRUE),0)</f>
        <v>35.6843</v>
      </c>
      <c r="J2393" s="17" cm="1">
        <f t="array" aca="1" ref="J2393" ca="1">IFERROR(_FV(STable[[#This Row],[Security Name]],"Beta"),0)</f>
        <v>0.95479999999999998</v>
      </c>
    </row>
    <row r="2394" spans="1:10" x14ac:dyDescent="0.3">
      <c r="A2394" t="s">
        <v>2619</v>
      </c>
      <c r="B2394" t="e" vm="2393">
        <v>#VALUE!</v>
      </c>
      <c r="C2394" t="s">
        <v>3611</v>
      </c>
      <c r="D2394" t="s">
        <v>3805</v>
      </c>
      <c r="E2394">
        <v>7200</v>
      </c>
      <c r="F2394" cm="1">
        <f t="array" aca="1" ref="F2394" ca="1">IFERROR(_FV(STable[[#This Row],[Security Name]],"Market cap",TRUE),_FV(STable[[#This Row],[Security Name]],"Volume average",TRUE)*STable[[#This Row],[Price]])</f>
        <v>66242657</v>
      </c>
      <c r="G2394" s="4" cm="1">
        <f t="array" aca="1" ref="G2394" ca="1">_FV(STable[[#This Row],[Security Name]],"Price")</f>
        <v>26.51</v>
      </c>
      <c r="H2394" s="1" cm="1">
        <f t="array" aca="1" ref="H2394" ca="1">IFERROR(_FV(STable[[#This Row],[Security Name]],"Change (%)",TRUE),0)</f>
        <v>1.8440000000000002E-2</v>
      </c>
      <c r="I2394" s="17" cm="1">
        <f t="array" aca="1" ref="I2394" ca="1">IFERROR(_FV(STable[[#This Row],[Security Name]],"P/E",TRUE),0)</f>
        <v>0.78910000000000002</v>
      </c>
      <c r="J2394" s="17" cm="1">
        <f t="array" aca="1" ref="J2394" ca="1">IFERROR(_FV(STable[[#This Row],[Security Name]],"Beta"),0)</f>
        <v>1.3774999999999999</v>
      </c>
    </row>
    <row r="2395" spans="1:10" x14ac:dyDescent="0.3">
      <c r="A2395" t="s">
        <v>837</v>
      </c>
      <c r="B2395" t="e" vm="2394">
        <v>#VALUE!</v>
      </c>
      <c r="C2395" t="s">
        <v>3611</v>
      </c>
      <c r="D2395" t="s">
        <v>3805</v>
      </c>
      <c r="E2395">
        <v>7200</v>
      </c>
      <c r="F2395" cm="1">
        <f t="array" aca="1" ref="F2395" ca="1">IFERROR(_FV(STable[[#This Row],[Security Name]],"Market cap",TRUE),_FV(STable[[#This Row],[Security Name]],"Volume average",TRUE)*STable[[#This Row],[Price]])</f>
        <v>11514553206</v>
      </c>
      <c r="G2395" s="4" cm="1">
        <f t="array" aca="1" ref="G2395" ca="1">_FV(STable[[#This Row],[Security Name]],"Price")</f>
        <v>83.004999999999995</v>
      </c>
      <c r="H2395" s="1" cm="1">
        <f t="array" aca="1" ref="H2395" ca="1">IFERROR(_FV(STable[[#This Row],[Security Name]],"Change (%)",TRUE),0)</f>
        <v>-3.011E-4</v>
      </c>
      <c r="I2395" s="17" cm="1">
        <f t="array" aca="1" ref="I2395" ca="1">IFERROR(_FV(STable[[#This Row],[Security Name]],"P/E",TRUE),0)</f>
        <v>21.827300000000001</v>
      </c>
      <c r="J2395" s="17" cm="1">
        <f t="array" aca="1" ref="J2395" ca="1">IFERROR(_FV(STable[[#This Row],[Security Name]],"Beta"),0)</f>
        <v>0.93959999999999999</v>
      </c>
    </row>
    <row r="2396" spans="1:10" x14ac:dyDescent="0.3">
      <c r="A2396" t="s">
        <v>2508</v>
      </c>
      <c r="B2396" t="e" vm="2395">
        <v>#VALUE!</v>
      </c>
      <c r="C2396" t="s">
        <v>3611</v>
      </c>
      <c r="D2396" t="s">
        <v>3772</v>
      </c>
      <c r="E2396">
        <v>7500</v>
      </c>
      <c r="F2396" cm="1">
        <f t="array" aca="1" ref="F2396" ca="1">IFERROR(_FV(STable[[#This Row],[Security Name]],"Market cap",TRUE),_FV(STable[[#This Row],[Security Name]],"Volume average",TRUE)*STable[[#This Row],[Price]])</f>
        <v>170865745</v>
      </c>
      <c r="G2396" s="4" cm="1">
        <f t="array" aca="1" ref="G2396" ca="1">_FV(STable[[#This Row],[Security Name]],"Price")</f>
        <v>1.675</v>
      </c>
      <c r="H2396" s="1" cm="1">
        <f t="array" aca="1" ref="H2396" ca="1">IFERROR(_FV(STable[[#This Row],[Security Name]],"Change (%)",TRUE),0)</f>
        <v>-2.9759999999999999E-3</v>
      </c>
      <c r="I2396" s="17" cm="1">
        <f t="array" aca="1" ref="I2396" ca="1">IFERROR(_FV(STable[[#This Row],[Security Name]],"P/E",TRUE),0)</f>
        <v>0</v>
      </c>
      <c r="J2396" s="17" cm="1">
        <f t="array" aca="1" ref="J2396" ca="1">IFERROR(_FV(STable[[#This Row],[Security Name]],"Beta"),0)</f>
        <v>0.1651</v>
      </c>
    </row>
    <row r="2397" spans="1:10" x14ac:dyDescent="0.3">
      <c r="A2397" t="s">
        <v>600</v>
      </c>
      <c r="B2397" t="e" vm="2396">
        <v>#VALUE!</v>
      </c>
      <c r="C2397" t="s">
        <v>3611</v>
      </c>
      <c r="D2397" t="s">
        <v>4120</v>
      </c>
      <c r="E2397">
        <v>5160</v>
      </c>
      <c r="F2397" cm="1">
        <f t="array" aca="1" ref="F2397" ca="1">IFERROR(_FV(STable[[#This Row],[Security Name]],"Market cap",TRUE),_FV(STable[[#This Row],[Security Name]],"Volume average",TRUE)*STable[[#This Row],[Price]])</f>
        <v>2696777642</v>
      </c>
      <c r="G2397" s="4" cm="1">
        <f t="array" aca="1" ref="G2397" ca="1">_FV(STable[[#This Row],[Security Name]],"Price")</f>
        <v>58.93</v>
      </c>
      <c r="H2397" s="1" cm="1">
        <f t="array" aca="1" ref="H2397" ca="1">IFERROR(_FV(STable[[#This Row],[Security Name]],"Change (%)",TRUE),0)</f>
        <v>2.5405E-2</v>
      </c>
      <c r="I2397" s="17" cm="1">
        <f t="array" aca="1" ref="I2397" ca="1">IFERROR(_FV(STable[[#This Row],[Security Name]],"P/E",TRUE),0)</f>
        <v>0</v>
      </c>
      <c r="J2397" s="17" cm="1">
        <f t="array" aca="1" ref="J2397" ca="1">IFERROR(_FV(STable[[#This Row],[Security Name]],"Beta"),0)</f>
        <v>0.46239999999999998</v>
      </c>
    </row>
    <row r="2398" spans="1:10" x14ac:dyDescent="0.3">
      <c r="A2398" t="s">
        <v>1562</v>
      </c>
      <c r="B2398" t="e" vm="2397">
        <v>#VALUE!</v>
      </c>
      <c r="C2398" t="s">
        <v>3611</v>
      </c>
      <c r="D2398" t="s">
        <v>3712</v>
      </c>
      <c r="E2398">
        <v>5030</v>
      </c>
      <c r="F2398" cm="1">
        <f t="array" aca="1" ref="F2398" ca="1">IFERROR(_FV(STable[[#This Row],[Security Name]],"Market cap",TRUE),_FV(STable[[#This Row],[Security Name]],"Volume average",TRUE)*STable[[#This Row],[Price]])</f>
        <v>287818960</v>
      </c>
      <c r="G2398" s="4" cm="1">
        <f t="array" aca="1" ref="G2398" ca="1">_FV(STable[[#This Row],[Security Name]],"Price")</f>
        <v>3.4750000000000001</v>
      </c>
      <c r="H2398" s="1" cm="1">
        <f t="array" aca="1" ref="H2398" ca="1">IFERROR(_FV(STable[[#This Row],[Security Name]],"Change (%)",TRUE),0)</f>
        <v>-1.2784E-2</v>
      </c>
      <c r="I2398" s="17" cm="1">
        <f t="array" aca="1" ref="I2398" ca="1">IFERROR(_FV(STable[[#This Row],[Security Name]],"P/E",TRUE),0)</f>
        <v>0</v>
      </c>
      <c r="J2398" s="17" cm="1">
        <f t="array" aca="1" ref="J2398" ca="1">IFERROR(_FV(STable[[#This Row],[Security Name]],"Beta"),0)</f>
        <v>2.8786</v>
      </c>
    </row>
    <row r="2399" spans="1:10" x14ac:dyDescent="0.3">
      <c r="A2399" t="s">
        <v>124</v>
      </c>
      <c r="B2399" t="e" vm="2398">
        <v>#VALUE!</v>
      </c>
      <c r="C2399" t="s">
        <v>3611</v>
      </c>
      <c r="D2399" t="s">
        <v>3806</v>
      </c>
      <c r="E2399">
        <v>5200</v>
      </c>
      <c r="F2399" cm="1">
        <f t="array" aca="1" ref="F2399" ca="1">IFERROR(_FV(STable[[#This Row],[Security Name]],"Market cap",TRUE),_FV(STable[[#This Row],[Security Name]],"Volume average",TRUE)*STable[[#This Row],[Price]])</f>
        <v>85675204052</v>
      </c>
      <c r="G2399" s="4" cm="1">
        <f t="array" aca="1" ref="G2399" ca="1">_FV(STable[[#This Row],[Security Name]],"Price")</f>
        <v>346.35500000000002</v>
      </c>
      <c r="H2399" s="1" cm="1">
        <f t="array" aca="1" ref="H2399" ca="1">IFERROR(_FV(STable[[#This Row],[Security Name]],"Change (%)",TRUE),0)</f>
        <v>3.9043999999999995E-2</v>
      </c>
      <c r="I2399" s="17" cm="1">
        <f t="array" aca="1" ref="I2399" ca="1">IFERROR(_FV(STable[[#This Row],[Security Name]],"P/E",TRUE),0)</f>
        <v>33.765700000000002</v>
      </c>
      <c r="J2399" s="17" cm="1">
        <f t="array" aca="1" ref="J2399" ca="1">IFERROR(_FV(STable[[#This Row],[Security Name]],"Beta"),0)</f>
        <v>1.2183999999999999</v>
      </c>
    </row>
    <row r="2400" spans="1:10" x14ac:dyDescent="0.3">
      <c r="A2400" t="s">
        <v>126</v>
      </c>
      <c r="B2400" t="e" vm="2399">
        <v>#VALUE!</v>
      </c>
      <c r="C2400" t="s">
        <v>3611</v>
      </c>
      <c r="D2400" t="s">
        <v>3823</v>
      </c>
      <c r="E2400">
        <v>5051</v>
      </c>
      <c r="F2400" cm="1">
        <f t="array" aca="1" ref="F2400" ca="1">IFERROR(_FV(STable[[#This Row],[Security Name]],"Market cap",TRUE),_FV(STable[[#This Row],[Security Name]],"Volume average",TRUE)*STable[[#This Row],[Price]])</f>
        <v>16654339636</v>
      </c>
      <c r="G2400" s="4" cm="1">
        <f t="array" aca="1" ref="G2400" ca="1">_FV(STable[[#This Row],[Security Name]],"Price")</f>
        <v>325.86</v>
      </c>
      <c r="H2400" s="1" cm="1">
        <f t="array" aca="1" ref="H2400" ca="1">IFERROR(_FV(STable[[#This Row],[Security Name]],"Change (%)",TRUE),0)</f>
        <v>2.0417000000000001E-2</v>
      </c>
      <c r="I2400" s="17" cm="1">
        <f t="array" aca="1" ref="I2400" ca="1">IFERROR(_FV(STable[[#This Row],[Security Name]],"P/E",TRUE),0)</f>
        <v>23.302499999999998</v>
      </c>
      <c r="J2400" s="17" cm="1">
        <f t="array" aca="1" ref="J2400" ca="1">IFERROR(_FV(STable[[#This Row],[Security Name]],"Beta"),0)</f>
        <v>0.85940000000000005</v>
      </c>
    </row>
    <row r="2401" spans="1:10" x14ac:dyDescent="0.3">
      <c r="A2401" t="s">
        <v>1810</v>
      </c>
      <c r="B2401" t="e" vm="2400">
        <v>#VALUE!</v>
      </c>
      <c r="C2401" t="s">
        <v>3611</v>
      </c>
      <c r="D2401" t="s">
        <v>3627</v>
      </c>
      <c r="E2401">
        <v>7389</v>
      </c>
      <c r="F2401" cm="1">
        <f t="array" aca="1" ref="F2401" ca="1">IFERROR(_FV(STable[[#This Row],[Security Name]],"Market cap",TRUE),_FV(STable[[#This Row],[Security Name]],"Volume average",TRUE)*STable[[#This Row],[Price]])</f>
        <v>1092789035</v>
      </c>
      <c r="G2401" s="4" cm="1">
        <f t="array" aca="1" ref="G2401" ca="1">_FV(STable[[#This Row],[Security Name]],"Price")</f>
        <v>25.83</v>
      </c>
      <c r="H2401" s="1" cm="1">
        <f t="array" aca="1" ref="H2401" ca="1">IFERROR(_FV(STable[[#This Row],[Security Name]],"Change (%)",TRUE),0)</f>
        <v>1.3339E-2</v>
      </c>
      <c r="I2401" s="17" cm="1">
        <f t="array" aca="1" ref="I2401" ca="1">IFERROR(_FV(STable[[#This Row],[Security Name]],"P/E",TRUE),0)</f>
        <v>57.057699999999997</v>
      </c>
      <c r="J2401" s="17" cm="1">
        <f t="array" aca="1" ref="J2401" ca="1">IFERROR(_FV(STable[[#This Row],[Security Name]],"Beta"),0)</f>
        <v>0.81379999999999997</v>
      </c>
    </row>
    <row r="2402" spans="1:10" x14ac:dyDescent="0.3">
      <c r="A2402" t="s">
        <v>426</v>
      </c>
      <c r="B2402" t="e" vm="2401">
        <v>#VALUE!</v>
      </c>
      <c r="C2402" t="s">
        <v>3611</v>
      </c>
      <c r="D2402" t="s">
        <v>4075</v>
      </c>
      <c r="E2402">
        <v>5065</v>
      </c>
      <c r="F2402" cm="1">
        <f t="array" aca="1" ref="F2402" ca="1">IFERROR(_FV(STable[[#This Row],[Security Name]],"Market cap",TRUE),_FV(STable[[#This Row],[Security Name]],"Volume average",TRUE)*STable[[#This Row],[Price]])</f>
        <v>8886329396</v>
      </c>
      <c r="G2402" s="4" cm="1">
        <f t="array" aca="1" ref="G2402" ca="1">_FV(STable[[#This Row],[Security Name]],"Price")</f>
        <v>173.95500000000001</v>
      </c>
      <c r="H2402" s="1" cm="1">
        <f t="array" aca="1" ref="H2402" ca="1">IFERROR(_FV(STable[[#This Row],[Security Name]],"Change (%)",TRUE),0)</f>
        <v>1.2307999999999999E-2</v>
      </c>
      <c r="I2402" s="17" cm="1">
        <f t="array" aca="1" ref="I2402" ca="1">IFERROR(_FV(STable[[#This Row],[Security Name]],"P/E",TRUE),0)</f>
        <v>16.118099999999998</v>
      </c>
      <c r="J2402" s="17" cm="1">
        <f t="array" aca="1" ref="J2402" ca="1">IFERROR(_FV(STable[[#This Row],[Security Name]],"Beta"),0)</f>
        <v>1.0763</v>
      </c>
    </row>
    <row r="2403" spans="1:10" x14ac:dyDescent="0.3">
      <c r="A2403" t="s">
        <v>1010</v>
      </c>
      <c r="B2403" t="e" vm="2402">
        <v>#VALUE!</v>
      </c>
      <c r="C2403" t="s">
        <v>3611</v>
      </c>
      <c r="D2403" t="s">
        <v>4075</v>
      </c>
      <c r="E2403">
        <v>5065</v>
      </c>
      <c r="F2403" cm="1">
        <f t="array" aca="1" ref="F2403" ca="1">IFERROR(_FV(STable[[#This Row],[Security Name]],"Market cap",TRUE),_FV(STable[[#This Row],[Security Name]],"Volume average",TRUE)*STable[[#This Row],[Price]])</f>
        <v>6006286108</v>
      </c>
      <c r="G2403" s="4" cm="1">
        <f t="array" aca="1" ref="G2403" ca="1">_FV(STable[[#This Row],[Security Name]],"Price")</f>
        <v>73.37</v>
      </c>
      <c r="H2403" s="1" cm="1">
        <f t="array" aca="1" ref="H2403" ca="1">IFERROR(_FV(STable[[#This Row],[Security Name]],"Change (%)",TRUE),0)</f>
        <v>1.4799E-2</v>
      </c>
      <c r="I2403" s="17" cm="1">
        <f t="array" aca="1" ref="I2403" ca="1">IFERROR(_FV(STable[[#This Row],[Security Name]],"P/E",TRUE),0)</f>
        <v>30.046299999999999</v>
      </c>
      <c r="J2403" s="17" cm="1">
        <f t="array" aca="1" ref="J2403" ca="1">IFERROR(_FV(STable[[#This Row],[Security Name]],"Beta"),0)</f>
        <v>0.9768</v>
      </c>
    </row>
    <row r="2404" spans="1:10" x14ac:dyDescent="0.3">
      <c r="A2404" t="s">
        <v>200</v>
      </c>
      <c r="B2404" t="e" vm="2403">
        <v>#VALUE!</v>
      </c>
      <c r="C2404" t="s">
        <v>3611</v>
      </c>
      <c r="D2404" t="s">
        <v>4220</v>
      </c>
      <c r="E2404">
        <v>5961</v>
      </c>
      <c r="F2404" cm="1">
        <f t="array" aca="1" ref="F2404" ca="1">IFERROR(_FV(STable[[#This Row],[Security Name]],"Market cap",TRUE),_FV(STable[[#This Row],[Security Name]],"Volume average",TRUE)*STable[[#This Row],[Price]])</f>
        <v>17130666570</v>
      </c>
      <c r="G2404" s="4" cm="1">
        <f t="array" aca="1" ref="G2404" ca="1">_FV(STable[[#This Row],[Security Name]],"Price")</f>
        <v>133.86000000000001</v>
      </c>
      <c r="H2404" s="1" cm="1">
        <f t="array" aca="1" ref="H2404" ca="1">IFERROR(_FV(STable[[#This Row],[Security Name]],"Change (%)",TRUE),0)</f>
        <v>4.1260000000000003E-3</v>
      </c>
      <c r="I2404" s="17" cm="1">
        <f t="array" aca="1" ref="I2404" ca="1">IFERROR(_FV(STable[[#This Row],[Security Name]],"P/E",TRUE),0)</f>
        <v>16.564800000000002</v>
      </c>
      <c r="J2404" s="17" cm="1">
        <f t="array" aca="1" ref="J2404" ca="1">IFERROR(_FV(STable[[#This Row],[Security Name]],"Beta"),0)</f>
        <v>1.0250999999999999</v>
      </c>
    </row>
    <row r="2405" spans="1:10" x14ac:dyDescent="0.3">
      <c r="A2405" t="s">
        <v>984</v>
      </c>
      <c r="B2405" t="e" vm="2404">
        <v>#VALUE!</v>
      </c>
      <c r="C2405" t="s">
        <v>3611</v>
      </c>
      <c r="D2405" t="s">
        <v>4215</v>
      </c>
      <c r="E2405">
        <v>5045</v>
      </c>
      <c r="F2405" cm="1">
        <f t="array" aca="1" ref="F2405" ca="1">IFERROR(_FV(STable[[#This Row],[Security Name]],"Market cap",TRUE),_FV(STable[[#This Row],[Security Name]],"Volume average",TRUE)*STable[[#This Row],[Price]])</f>
        <v>421299797</v>
      </c>
      <c r="G2405" s="4" cm="1">
        <f t="array" aca="1" ref="G2405" ca="1">_FV(STable[[#This Row],[Security Name]],"Price")</f>
        <v>22.83</v>
      </c>
      <c r="H2405" s="1" cm="1">
        <f t="array" aca="1" ref="H2405" ca="1">IFERROR(_FV(STable[[#This Row],[Security Name]],"Change (%)",TRUE),0)</f>
        <v>-2.1849999999999999E-3</v>
      </c>
      <c r="I2405" s="17" cm="1">
        <f t="array" aca="1" ref="I2405" ca="1">IFERROR(_FV(STable[[#This Row],[Security Name]],"P/E",TRUE),0)</f>
        <v>19.691199999999998</v>
      </c>
      <c r="J2405" s="17" cm="1">
        <f t="array" aca="1" ref="J2405" ca="1">IFERROR(_FV(STable[[#This Row],[Security Name]],"Beta"),0)</f>
        <v>1.2554000000000001</v>
      </c>
    </row>
    <row r="2406" spans="1:10" x14ac:dyDescent="0.3">
      <c r="A2406" t="s">
        <v>846</v>
      </c>
      <c r="B2406" t="e" vm="2405">
        <v>#VALUE!</v>
      </c>
      <c r="C2406" t="s">
        <v>3611</v>
      </c>
      <c r="D2406" t="s">
        <v>4215</v>
      </c>
      <c r="E2406">
        <v>5045</v>
      </c>
      <c r="F2406" cm="1">
        <f t="array" aca="1" ref="F2406" ca="1">IFERROR(_FV(STable[[#This Row],[Security Name]],"Market cap",TRUE),_FV(STable[[#This Row],[Security Name]],"Volume average",TRUE)*STable[[#This Row],[Price]])</f>
        <v>1621273007</v>
      </c>
      <c r="G2406" s="4" cm="1">
        <f t="array" aca="1" ref="G2406" ca="1">_FV(STable[[#This Row],[Security Name]],"Price")</f>
        <v>64.295000000000002</v>
      </c>
      <c r="H2406" s="1" cm="1">
        <f t="array" aca="1" ref="H2406" ca="1">IFERROR(_FV(STable[[#This Row],[Security Name]],"Change (%)",TRUE),0)</f>
        <v>5.3949999999999996E-3</v>
      </c>
      <c r="I2406" s="17" cm="1">
        <f t="array" aca="1" ref="I2406" ca="1">IFERROR(_FV(STable[[#This Row],[Security Name]],"P/E",TRUE),0)</f>
        <v>19.6387</v>
      </c>
      <c r="J2406" s="17" cm="1">
        <f t="array" aca="1" ref="J2406" ca="1">IFERROR(_FV(STable[[#This Row],[Security Name]],"Beta"),0)</f>
        <v>0.87280000000000002</v>
      </c>
    </row>
    <row r="2407" spans="1:10" x14ac:dyDescent="0.3">
      <c r="A2407" t="s">
        <v>227</v>
      </c>
      <c r="B2407" t="e" vm="2406">
        <v>#VALUE!</v>
      </c>
      <c r="C2407" t="s">
        <v>3611</v>
      </c>
      <c r="D2407" t="s">
        <v>4220</v>
      </c>
      <c r="E2407">
        <v>5961</v>
      </c>
      <c r="F2407" cm="1">
        <f t="array" aca="1" ref="F2407" ca="1">IFERROR(_FV(STable[[#This Row],[Security Name]],"Market cap",TRUE),_FV(STable[[#This Row],[Security Name]],"Volume average",TRUE)*STable[[#This Row],[Price]])</f>
        <v>2285647737</v>
      </c>
      <c r="G2407" s="4" cm="1">
        <f t="array" aca="1" ref="G2407" ca="1">_FV(STable[[#This Row],[Security Name]],"Price")</f>
        <v>75.989999999999995</v>
      </c>
      <c r="H2407" s="1" cm="1">
        <f t="array" aca="1" ref="H2407" ca="1">IFERROR(_FV(STable[[#This Row],[Security Name]],"Change (%)",TRUE),0)</f>
        <v>5.9570000000000005E-3</v>
      </c>
      <c r="I2407" s="17" cm="1">
        <f t="array" aca="1" ref="I2407" ca="1">IFERROR(_FV(STable[[#This Row],[Security Name]],"P/E",TRUE),0)</f>
        <v>15.3002</v>
      </c>
      <c r="J2407" s="17" cm="1">
        <f t="array" aca="1" ref="J2407" ca="1">IFERROR(_FV(STable[[#This Row],[Security Name]],"Beta"),0)</f>
        <v>0.99409999999999998</v>
      </c>
    </row>
    <row r="2408" spans="1:10" x14ac:dyDescent="0.3">
      <c r="A2408" t="s">
        <v>725</v>
      </c>
      <c r="B2408" t="e" vm="2407">
        <v>#VALUE!</v>
      </c>
      <c r="C2408" t="s">
        <v>3611</v>
      </c>
      <c r="D2408" t="s">
        <v>4215</v>
      </c>
      <c r="E2408">
        <v>5045</v>
      </c>
      <c r="F2408" cm="1">
        <f t="array" aca="1" ref="F2408" ca="1">IFERROR(_FV(STable[[#This Row],[Security Name]],"Market cap",TRUE),_FV(STable[[#This Row],[Security Name]],"Volume average",TRUE)*STable[[#This Row],[Price]])</f>
        <v>2246138818</v>
      </c>
      <c r="G2408" s="4" cm="1">
        <f t="array" aca="1" ref="G2408" ca="1">_FV(STable[[#This Row],[Security Name]],"Price")</f>
        <v>85.105000000000004</v>
      </c>
      <c r="H2408" s="1" cm="1">
        <f t="array" aca="1" ref="H2408" ca="1">IFERROR(_FV(STable[[#This Row],[Security Name]],"Change (%)",TRUE),0)</f>
        <v>3.3957000000000001E-2</v>
      </c>
      <c r="I2408" s="17" cm="1">
        <f t="array" aca="1" ref="I2408" ca="1">IFERROR(_FV(STable[[#This Row],[Security Name]],"P/E",TRUE),0)</f>
        <v>18.1252</v>
      </c>
      <c r="J2408" s="17" cm="1">
        <f t="array" aca="1" ref="J2408" ca="1">IFERROR(_FV(STable[[#This Row],[Security Name]],"Beta"),0)</f>
        <v>1.0367</v>
      </c>
    </row>
    <row r="2409" spans="1:10" x14ac:dyDescent="0.3">
      <c r="A2409" t="s">
        <v>2343</v>
      </c>
      <c r="B2409" t="e" vm="2408">
        <v>#VALUE!</v>
      </c>
      <c r="C2409" t="s">
        <v>3611</v>
      </c>
      <c r="D2409" t="s">
        <v>4075</v>
      </c>
      <c r="E2409">
        <v>5065</v>
      </c>
      <c r="F2409" cm="1">
        <f t="array" aca="1" ref="F2409" ca="1">IFERROR(_FV(STable[[#This Row],[Security Name]],"Market cap",TRUE),_FV(STable[[#This Row],[Security Name]],"Volume average",TRUE)*STable[[#This Row],[Price]])</f>
        <v>196736773</v>
      </c>
      <c r="G2409" s="4" cm="1">
        <f t="array" aca="1" ref="G2409" ca="1">_FV(STable[[#This Row],[Security Name]],"Price")</f>
        <v>13.515000000000001</v>
      </c>
      <c r="H2409" s="1" cm="1">
        <f t="array" aca="1" ref="H2409" ca="1">IFERROR(_FV(STable[[#This Row],[Security Name]],"Change (%)",TRUE),0)</f>
        <v>2.8538999999999998E-2</v>
      </c>
      <c r="I2409" s="17" cm="1">
        <f t="array" aca="1" ref="I2409" ca="1">IFERROR(_FV(STable[[#This Row],[Security Name]],"P/E",TRUE),0)</f>
        <v>302.34899999999999</v>
      </c>
      <c r="J2409" s="17" cm="1">
        <f t="array" aca="1" ref="J2409" ca="1">IFERROR(_FV(STable[[#This Row],[Security Name]],"Beta"),0)</f>
        <v>1.1414</v>
      </c>
    </row>
    <row r="2410" spans="1:10" x14ac:dyDescent="0.3">
      <c r="A2410" t="s">
        <v>1065</v>
      </c>
      <c r="B2410" t="e" vm="2409">
        <v>#VALUE!</v>
      </c>
      <c r="C2410" t="s">
        <v>3611</v>
      </c>
      <c r="D2410" t="s">
        <v>4215</v>
      </c>
      <c r="E2410">
        <v>5045</v>
      </c>
      <c r="F2410" cm="1">
        <f t="array" aca="1" ref="F2410" ca="1">IFERROR(_FV(STable[[#This Row],[Security Name]],"Market cap",TRUE),_FV(STable[[#This Row],[Security Name]],"Volume average",TRUE)*STable[[#This Row],[Price]])</f>
        <v>847615794</v>
      </c>
      <c r="G2410" s="4" cm="1">
        <f t="array" aca="1" ref="G2410" ca="1">_FV(STable[[#This Row],[Security Name]],"Price")</f>
        <v>39.46</v>
      </c>
      <c r="H2410" s="1" cm="1">
        <f t="array" aca="1" ref="H2410" ca="1">IFERROR(_FV(STable[[#This Row],[Security Name]],"Change (%)",TRUE),0)</f>
        <v>2.281E-2</v>
      </c>
      <c r="I2410" s="17" cm="1">
        <f t="array" aca="1" ref="I2410" ca="1">IFERROR(_FV(STable[[#This Row],[Security Name]],"P/E",TRUE),0)</f>
        <v>12.14</v>
      </c>
      <c r="J2410" s="17" cm="1">
        <f t="array" aca="1" ref="J2410" ca="1">IFERROR(_FV(STable[[#This Row],[Security Name]],"Beta"),0)</f>
        <v>1.2541</v>
      </c>
    </row>
    <row r="2411" spans="1:10" x14ac:dyDescent="0.3">
      <c r="A2411" t="s">
        <v>445</v>
      </c>
      <c r="B2411" t="e" vm="2410">
        <v>#VALUE!</v>
      </c>
      <c r="C2411" t="s">
        <v>3611</v>
      </c>
      <c r="D2411" t="s">
        <v>4215</v>
      </c>
      <c r="E2411">
        <v>5045</v>
      </c>
      <c r="F2411" cm="1">
        <f t="array" aca="1" ref="F2411" ca="1">IFERROR(_FV(STable[[#This Row],[Security Name]],"Market cap",TRUE),_FV(STable[[#This Row],[Security Name]],"Volume average",TRUE)*STable[[#This Row],[Price]])</f>
        <v>17062204941</v>
      </c>
      <c r="G2411" s="4" cm="1">
        <f t="array" aca="1" ref="G2411" ca="1">_FV(STable[[#This Row],[Security Name]],"Price")</f>
        <v>212.24</v>
      </c>
      <c r="H2411" s="1" cm="1">
        <f t="array" aca="1" ref="H2411" ca="1">IFERROR(_FV(STable[[#This Row],[Security Name]],"Change (%)",TRUE),0)</f>
        <v>1.6475E-2</v>
      </c>
      <c r="I2411" s="17" cm="1">
        <f t="array" aca="1" ref="I2411" ca="1">IFERROR(_FV(STable[[#This Row],[Security Name]],"P/E",TRUE),0)</f>
        <v>21.281700000000001</v>
      </c>
      <c r="J2411" s="17" cm="1">
        <f t="array" aca="1" ref="J2411" ca="1">IFERROR(_FV(STable[[#This Row],[Security Name]],"Beta"),0)</f>
        <v>1.3118000000000001</v>
      </c>
    </row>
    <row r="2412" spans="1:10" x14ac:dyDescent="0.3">
      <c r="A2412" t="s">
        <v>1008</v>
      </c>
      <c r="B2412" t="e" vm="2411">
        <v>#VALUE!</v>
      </c>
      <c r="C2412" t="s">
        <v>3611</v>
      </c>
      <c r="D2412" t="s">
        <v>4151</v>
      </c>
      <c r="E2412">
        <v>5150</v>
      </c>
      <c r="F2412" cm="1">
        <f t="array" aca="1" ref="F2412" ca="1">IFERROR(_FV(STable[[#This Row],[Security Name]],"Market cap",TRUE),_FV(STable[[#This Row],[Security Name]],"Volume average",TRUE)*STable[[#This Row],[Price]])</f>
        <v>1309231455</v>
      </c>
      <c r="G2412" s="4" cm="1">
        <f t="array" aca="1" ref="G2412" ca="1">_FV(STable[[#This Row],[Security Name]],"Price")</f>
        <v>52.53</v>
      </c>
      <c r="H2412" s="1" cm="1">
        <f t="array" aca="1" ref="H2412" ca="1">IFERROR(_FV(STable[[#This Row],[Security Name]],"Change (%)",TRUE),0)</f>
        <v>1.4093E-2</v>
      </c>
      <c r="I2412" s="17" cm="1">
        <f t="array" aca="1" ref="I2412" ca="1">IFERROR(_FV(STable[[#This Row],[Security Name]],"P/E",TRUE),0)</f>
        <v>15.512499999999999</v>
      </c>
      <c r="J2412" s="17" cm="1">
        <f t="array" aca="1" ref="J2412" ca="1">IFERROR(_FV(STable[[#This Row],[Security Name]],"Beta"),0)</f>
        <v>0.58960000000000001</v>
      </c>
    </row>
    <row r="2413" spans="1:10" x14ac:dyDescent="0.3">
      <c r="A2413" t="s">
        <v>644</v>
      </c>
      <c r="B2413" t="e" vm="2412">
        <v>#VALUE!</v>
      </c>
      <c r="C2413" t="s">
        <v>3611</v>
      </c>
      <c r="D2413" t="s">
        <v>3633</v>
      </c>
      <c r="E2413">
        <v>7359</v>
      </c>
      <c r="F2413" cm="1">
        <f t="array" aca="1" ref="F2413" ca="1">IFERROR(_FV(STable[[#This Row],[Security Name]],"Market cap",TRUE),_FV(STable[[#This Row],[Security Name]],"Volume average",TRUE)*STable[[#This Row],[Price]])</f>
        <v>24502491178</v>
      </c>
      <c r="G2413" s="4" cm="1">
        <f t="array" aca="1" ref="G2413" ca="1">_FV(STable[[#This Row],[Security Name]],"Price")</f>
        <v>146.83000000000001</v>
      </c>
      <c r="H2413" s="1" cm="1">
        <f t="array" aca="1" ref="H2413" ca="1">IFERROR(_FV(STable[[#This Row],[Security Name]],"Change (%)",TRUE),0)</f>
        <v>3.0674999999999997E-2</v>
      </c>
      <c r="I2413" s="17" cm="1">
        <f t="array" aca="1" ref="I2413" ca="1">IFERROR(_FV(STable[[#This Row],[Security Name]],"P/E",TRUE),0)</f>
        <v>6.8842999999999996</v>
      </c>
      <c r="J2413" s="17" cm="1">
        <f t="array" aca="1" ref="J2413" ca="1">IFERROR(_FV(STable[[#This Row],[Security Name]],"Beta"),0)</f>
        <v>0.98280000000000001</v>
      </c>
    </row>
    <row r="2414" spans="1:10" x14ac:dyDescent="0.3">
      <c r="A2414" t="s">
        <v>240</v>
      </c>
      <c r="B2414" t="e" vm="2413">
        <v>#VALUE!</v>
      </c>
      <c r="C2414" t="s">
        <v>3611</v>
      </c>
      <c r="D2414" t="s">
        <v>3650</v>
      </c>
      <c r="E2414">
        <v>5080</v>
      </c>
      <c r="F2414" cm="1">
        <f t="array" aca="1" ref="F2414" ca="1">IFERROR(_FV(STable[[#This Row],[Security Name]],"Market cap",TRUE),_FV(STable[[#This Row],[Security Name]],"Volume average",TRUE)*STable[[#This Row],[Price]])</f>
        <v>10906487407</v>
      </c>
      <c r="G2414" s="4" cm="1">
        <f t="array" aca="1" ref="G2414" ca="1">_FV(STable[[#This Row],[Security Name]],"Price")</f>
        <v>292.38</v>
      </c>
      <c r="H2414" s="1" cm="1">
        <f t="array" aca="1" ref="H2414" ca="1">IFERROR(_FV(STable[[#This Row],[Security Name]],"Change (%)",TRUE),0)</f>
        <v>2.8094999999999998E-2</v>
      </c>
      <c r="I2414" s="17" cm="1">
        <f t="array" aca="1" ref="I2414" ca="1">IFERROR(_FV(STable[[#This Row],[Security Name]],"P/E",TRUE),0)</f>
        <v>27.821100000000001</v>
      </c>
      <c r="J2414" s="17" cm="1">
        <f t="array" aca="1" ref="J2414" ca="1">IFERROR(_FV(STable[[#This Row],[Security Name]],"Beta"),0)</f>
        <v>0.81950000000000001</v>
      </c>
    </row>
    <row r="2415" spans="1:10" x14ac:dyDescent="0.3">
      <c r="A2415" t="s">
        <v>1069</v>
      </c>
      <c r="B2415" t="e" vm="2414">
        <v>#VALUE!</v>
      </c>
      <c r="C2415" t="s">
        <v>3611</v>
      </c>
      <c r="D2415" t="s">
        <v>3633</v>
      </c>
      <c r="E2415">
        <v>7359</v>
      </c>
      <c r="F2415" cm="1">
        <f t="array" aca="1" ref="F2415" ca="1">IFERROR(_FV(STable[[#This Row],[Security Name]],"Market cap",TRUE),_FV(STable[[#This Row],[Security Name]],"Volume average",TRUE)*STable[[#This Row],[Price]])</f>
        <v>7282301000</v>
      </c>
      <c r="G2415" s="4" cm="1">
        <f t="array" aca="1" ref="G2415" ca="1">_FV(STable[[#This Row],[Security Name]],"Price")</f>
        <v>65</v>
      </c>
      <c r="H2415" s="1" cm="1">
        <f t="array" aca="1" ref="H2415" ca="1">IFERROR(_FV(STable[[#This Row],[Security Name]],"Change (%)",TRUE),0)</f>
        <v>0</v>
      </c>
      <c r="I2415" s="17" cm="1">
        <f t="array" aca="1" ref="I2415" ca="1">IFERROR(_FV(STable[[#This Row],[Security Name]],"P/E",TRUE),0)</f>
        <v>6.9832999999999998</v>
      </c>
      <c r="J2415" s="17" cm="1">
        <f t="array" aca="1" ref="J2415" ca="1">IFERROR(_FV(STable[[#This Row],[Security Name]],"Beta"),0)</f>
        <v>1.1227</v>
      </c>
    </row>
    <row r="2416" spans="1:10" x14ac:dyDescent="0.3">
      <c r="A2416" t="s">
        <v>2456</v>
      </c>
      <c r="B2416" t="e" vm="2415">
        <v>#VALUE!</v>
      </c>
      <c r="C2416" t="s">
        <v>3611</v>
      </c>
      <c r="D2416" t="s">
        <v>3658</v>
      </c>
      <c r="E2416">
        <v>5084</v>
      </c>
      <c r="F2416" cm="1">
        <f t="array" aca="1" ref="F2416" ca="1">IFERROR(_FV(STable[[#This Row],[Security Name]],"Market cap",TRUE),_FV(STable[[#This Row],[Security Name]],"Volume average",TRUE)*STable[[#This Row],[Price]])</f>
        <v>224797294</v>
      </c>
      <c r="G2416" s="4" cm="1">
        <f t="array" aca="1" ref="G2416" ca="1">_FV(STable[[#This Row],[Security Name]],"Price")</f>
        <v>6.91</v>
      </c>
      <c r="H2416" s="1" cm="1">
        <f t="array" aca="1" ref="H2416" ca="1">IFERROR(_FV(STable[[#This Row],[Security Name]],"Change (%)",TRUE),0)</f>
        <v>8.4772E-2</v>
      </c>
      <c r="I2416" s="17" cm="1">
        <f t="array" aca="1" ref="I2416" ca="1">IFERROR(_FV(STable[[#This Row],[Security Name]],"P/E",TRUE),0)</f>
        <v>0</v>
      </c>
      <c r="J2416" s="17" cm="1">
        <f t="array" aca="1" ref="J2416" ca="1">IFERROR(_FV(STable[[#This Row],[Security Name]],"Beta"),0)</f>
        <v>1.63</v>
      </c>
    </row>
    <row r="2417" spans="1:10" x14ac:dyDescent="0.3">
      <c r="A2417" t="s">
        <v>402</v>
      </c>
      <c r="B2417" t="e" vm="2416">
        <v>#VALUE!</v>
      </c>
      <c r="C2417" t="s">
        <v>3611</v>
      </c>
      <c r="D2417" t="s">
        <v>3712</v>
      </c>
      <c r="E2417">
        <v>5030</v>
      </c>
      <c r="F2417" cm="1">
        <f t="array" aca="1" ref="F2417" ca="1">IFERROR(_FV(STable[[#This Row],[Security Name]],"Market cap",TRUE),_FV(STable[[#This Row],[Security Name]],"Volume average",TRUE)*STable[[#This Row],[Price]])</f>
        <v>2966750262</v>
      </c>
      <c r="G2417" s="4" cm="1">
        <f t="array" aca="1" ref="G2417" ca="1">_FV(STable[[#This Row],[Security Name]],"Price")</f>
        <v>82.74</v>
      </c>
      <c r="H2417" s="1" cm="1">
        <f t="array" aca="1" ref="H2417" ca="1">IFERROR(_FV(STable[[#This Row],[Security Name]],"Change (%)",TRUE),0)</f>
        <v>0.05</v>
      </c>
      <c r="I2417" s="17" cm="1">
        <f t="array" aca="1" ref="I2417" ca="1">IFERROR(_FV(STable[[#This Row],[Security Name]],"P/E",TRUE),0)</f>
        <v>23.557200000000002</v>
      </c>
      <c r="J2417" s="17" cm="1">
        <f t="array" aca="1" ref="J2417" ca="1">IFERROR(_FV(STable[[#This Row],[Security Name]],"Beta"),0)</f>
        <v>1.1820999999999999</v>
      </c>
    </row>
    <row r="2418" spans="1:10" x14ac:dyDescent="0.3">
      <c r="A2418" t="s">
        <v>581</v>
      </c>
      <c r="B2418" t="e" vm="2417">
        <v>#VALUE!</v>
      </c>
      <c r="C2418" t="s">
        <v>3611</v>
      </c>
      <c r="D2418" t="s">
        <v>3729</v>
      </c>
      <c r="E2418">
        <v>5031</v>
      </c>
      <c r="F2418" cm="1">
        <f t="array" aca="1" ref="F2418" ca="1">IFERROR(_FV(STable[[#This Row],[Security Name]],"Market cap",TRUE),_FV(STable[[#This Row],[Security Name]],"Volume average",TRUE)*STable[[#This Row],[Price]])</f>
        <v>462198000</v>
      </c>
      <c r="G2418" s="4" cm="1">
        <f t="array" aca="1" ref="G2418" ca="1">_FV(STable[[#This Row],[Security Name]],"Price")</f>
        <v>58.75</v>
      </c>
      <c r="H2418" s="1" cm="1">
        <f t="array" aca="1" ref="H2418" ca="1">IFERROR(_FV(STable[[#This Row],[Security Name]],"Change (%)",TRUE),0)</f>
        <v>6.4696999999999991E-2</v>
      </c>
      <c r="I2418" s="17" cm="1">
        <f t="array" aca="1" ref="I2418" ca="1">IFERROR(_FV(STable[[#This Row],[Security Name]],"P/E",TRUE),0)</f>
        <v>2159.9265</v>
      </c>
      <c r="J2418" s="17" cm="1">
        <f t="array" aca="1" ref="J2418" ca="1">IFERROR(_FV(STable[[#This Row],[Security Name]],"Beta"),0)</f>
        <v>1.5608</v>
      </c>
    </row>
    <row r="2419" spans="1:10" x14ac:dyDescent="0.3">
      <c r="A2419" t="s">
        <v>922</v>
      </c>
      <c r="B2419" t="e" vm="2418">
        <v>#VALUE!</v>
      </c>
      <c r="C2419" t="s">
        <v>3611</v>
      </c>
      <c r="D2419" t="s">
        <v>3742</v>
      </c>
      <c r="E2419">
        <v>5099</v>
      </c>
      <c r="F2419" cm="1">
        <f t="array" aca="1" ref="F2419" ca="1">IFERROR(_FV(STable[[#This Row],[Security Name]],"Market cap",TRUE),_FV(STable[[#This Row],[Security Name]],"Volume average",TRUE)*STable[[#This Row],[Price]])</f>
        <v>10020582000</v>
      </c>
      <c r="G2419" s="4" cm="1">
        <f t="array" aca="1" ref="G2419" ca="1">_FV(STable[[#This Row],[Security Name]],"Price")</f>
        <v>51.48</v>
      </c>
      <c r="H2419" s="1" cm="1">
        <f t="array" aca="1" ref="H2419" ca="1">IFERROR(_FV(STable[[#This Row],[Security Name]],"Change (%)",TRUE),0)</f>
        <v>-9.4289999999999999E-3</v>
      </c>
      <c r="I2419" s="17" cm="1">
        <f t="array" aca="1" ref="I2419" ca="1">IFERROR(_FV(STable[[#This Row],[Security Name]],"P/E",TRUE),0)</f>
        <v>22.574000000000002</v>
      </c>
      <c r="J2419" s="17" cm="1">
        <f t="array" aca="1" ref="J2419" ca="1">IFERROR(_FV(STable[[#This Row],[Security Name]],"Beta"),0)</f>
        <v>0.98240000000000005</v>
      </c>
    </row>
    <row r="2420" spans="1:10" x14ac:dyDescent="0.3">
      <c r="A2420" t="s">
        <v>1298</v>
      </c>
      <c r="B2420" t="e" vm="2419">
        <v>#VALUE!</v>
      </c>
      <c r="C2420" t="s">
        <v>3611</v>
      </c>
      <c r="D2420" t="s">
        <v>3650</v>
      </c>
      <c r="E2420">
        <v>5080</v>
      </c>
      <c r="F2420" cm="1">
        <f t="array" aca="1" ref="F2420" ca="1">IFERROR(_FV(STable[[#This Row],[Security Name]],"Market cap",TRUE),_FV(STable[[#This Row],[Security Name]],"Volume average",TRUE)*STable[[#This Row],[Price]])</f>
        <v>1264518592</v>
      </c>
      <c r="G2420" s="4" cm="1">
        <f t="array" aca="1" ref="G2420" ca="1">_FV(STable[[#This Row],[Security Name]],"Price")</f>
        <v>27.375</v>
      </c>
      <c r="H2420" s="1" cm="1">
        <f t="array" aca="1" ref="H2420" ca="1">IFERROR(_FV(STable[[#This Row],[Security Name]],"Change (%)",TRUE),0)</f>
        <v>1.8793999999999998E-2</v>
      </c>
      <c r="I2420" s="17" cm="1">
        <f t="array" aca="1" ref="I2420" ca="1">IFERROR(_FV(STable[[#This Row],[Security Name]],"P/E",TRUE),0)</f>
        <v>156.0718</v>
      </c>
      <c r="J2420" s="17" cm="1">
        <f t="array" aca="1" ref="J2420" ca="1">IFERROR(_FV(STable[[#This Row],[Security Name]],"Beta"),0)</f>
        <v>0.56889999999999996</v>
      </c>
    </row>
    <row r="2421" spans="1:10" x14ac:dyDescent="0.3">
      <c r="A2421" t="s">
        <v>1032</v>
      </c>
      <c r="B2421" t="e" vm="2420">
        <v>#VALUE!</v>
      </c>
      <c r="C2421" t="s">
        <v>3611</v>
      </c>
      <c r="D2421" t="s">
        <v>3658</v>
      </c>
      <c r="E2421">
        <v>5084</v>
      </c>
      <c r="F2421" cm="1">
        <f t="array" aca="1" ref="F2421" ca="1">IFERROR(_FV(STable[[#This Row],[Security Name]],"Market cap",TRUE),_FV(STable[[#This Row],[Security Name]],"Volume average",TRUE)*STable[[#This Row],[Price]])</f>
        <v>2473774607</v>
      </c>
      <c r="G2421" s="4" cm="1">
        <f t="array" aca="1" ref="G2421" ca="1">_FV(STable[[#This Row],[Security Name]],"Price")</f>
        <v>159.37</v>
      </c>
      <c r="H2421" s="1" cm="1">
        <f t="array" aca="1" ref="H2421" ca="1">IFERROR(_FV(STable[[#This Row],[Security Name]],"Change (%)",TRUE),0)</f>
        <v>5.4383000000000001E-2</v>
      </c>
      <c r="I2421" s="17" cm="1">
        <f t="array" aca="1" ref="I2421" ca="1">IFERROR(_FV(STable[[#This Row],[Security Name]],"P/E",TRUE),0)</f>
        <v>29.6585</v>
      </c>
      <c r="J2421" s="17" cm="1">
        <f t="array" aca="1" ref="J2421" ca="1">IFERROR(_FV(STable[[#This Row],[Security Name]],"Beta"),0)</f>
        <v>0.99260000000000004</v>
      </c>
    </row>
    <row r="2422" spans="1:10" x14ac:dyDescent="0.3">
      <c r="A2422" t="s">
        <v>1787</v>
      </c>
      <c r="B2422" t="e" vm="2421">
        <v>#VALUE!</v>
      </c>
      <c r="C2422" t="s">
        <v>3611</v>
      </c>
      <c r="D2422" t="s">
        <v>3805</v>
      </c>
      <c r="E2422">
        <v>7200</v>
      </c>
      <c r="F2422" cm="1">
        <f t="array" aca="1" ref="F2422" ca="1">IFERROR(_FV(STable[[#This Row],[Security Name]],"Market cap",TRUE),_FV(STable[[#This Row],[Security Name]],"Volume average",TRUE)*STable[[#This Row],[Price]])</f>
        <v>274542591</v>
      </c>
      <c r="G2422" s="4" cm="1">
        <f t="array" aca="1" ref="G2422" ca="1">_FV(STable[[#This Row],[Security Name]],"Price")</f>
        <v>21.344999999999999</v>
      </c>
      <c r="H2422" s="1" cm="1">
        <f t="array" aca="1" ref="H2422" ca="1">IFERROR(_FV(STable[[#This Row],[Security Name]],"Change (%)",TRUE),0)</f>
        <v>2.8675000000000003E-2</v>
      </c>
      <c r="I2422" s="17" cm="1">
        <f t="array" aca="1" ref="I2422" ca="1">IFERROR(_FV(STable[[#This Row],[Security Name]],"P/E",TRUE),0)</f>
        <v>45.824399999999997</v>
      </c>
      <c r="J2422" s="17" cm="1">
        <f t="array" aca="1" ref="J2422" ca="1">IFERROR(_FV(STable[[#This Row],[Security Name]],"Beta"),0)</f>
        <v>0.13189999999999999</v>
      </c>
    </row>
    <row r="2423" spans="1:10" x14ac:dyDescent="0.3">
      <c r="A2423" t="s">
        <v>864</v>
      </c>
      <c r="B2423" t="e" vm="2422">
        <v>#VALUE!</v>
      </c>
      <c r="C2423" t="s">
        <v>3611</v>
      </c>
      <c r="D2423" t="s">
        <v>3806</v>
      </c>
      <c r="E2423">
        <v>5200</v>
      </c>
      <c r="F2423" cm="1">
        <f t="array" aca="1" ref="F2423" ca="1">IFERROR(_FV(STable[[#This Row],[Security Name]],"Market cap",TRUE),_FV(STable[[#This Row],[Security Name]],"Volume average",TRUE)*STable[[#This Row],[Price]])</f>
        <v>52572705795</v>
      </c>
      <c r="G2423" s="4" cm="1">
        <f t="array" aca="1" ref="G2423" ca="1">_FV(STable[[#This Row],[Security Name]],"Price")</f>
        <v>45.795000000000002</v>
      </c>
      <c r="H2423" s="1" cm="1">
        <f t="array" aca="1" ref="H2423" ca="1">IFERROR(_FV(STable[[#This Row],[Security Name]],"Change (%)",TRUE),0)</f>
        <v>2.4038E-2</v>
      </c>
      <c r="I2423" s="17" cm="1">
        <f t="array" aca="1" ref="I2423" ca="1">IFERROR(_FV(STable[[#This Row],[Security Name]],"P/E",TRUE),0)</f>
        <v>41.856299999999997</v>
      </c>
      <c r="J2423" s="17" cm="1">
        <f t="array" aca="1" ref="J2423" ca="1">IFERROR(_FV(STable[[#This Row],[Security Name]],"Beta"),0)</f>
        <v>0.77929999999999999</v>
      </c>
    </row>
    <row r="2424" spans="1:10" x14ac:dyDescent="0.3">
      <c r="A2424" t="s">
        <v>223</v>
      </c>
      <c r="B2424" t="e" vm="2423">
        <v>#VALUE!</v>
      </c>
      <c r="C2424" t="s">
        <v>3611</v>
      </c>
      <c r="D2424" t="s">
        <v>3813</v>
      </c>
      <c r="E2424">
        <v>5070</v>
      </c>
      <c r="F2424" cm="1">
        <f t="array" aca="1" ref="F2424" ca="1">IFERROR(_FV(STable[[#This Row],[Security Name]],"Market cap",TRUE),_FV(STable[[#This Row],[Security Name]],"Volume average",TRUE)*STable[[#This Row],[Price]])</f>
        <v>51073818581</v>
      </c>
      <c r="G2424" s="4" cm="1">
        <f t="array" aca="1" ref="G2424" ca="1">_FV(STable[[#This Row],[Security Name]],"Price")</f>
        <v>262.73500000000001</v>
      </c>
      <c r="H2424" s="1" cm="1">
        <f t="array" aca="1" ref="H2424" ca="1">IFERROR(_FV(STable[[#This Row],[Security Name]],"Change (%)",TRUE),0)</f>
        <v>2.2115999999999997E-2</v>
      </c>
      <c r="I2424" s="17" cm="1">
        <f t="array" aca="1" ref="I2424" ca="1">IFERROR(_FV(STable[[#This Row],[Security Name]],"P/E",TRUE),0)</f>
        <v>25.854399999999998</v>
      </c>
      <c r="J2424" s="17" cm="1">
        <f t="array" aca="1" ref="J2424" ca="1">IFERROR(_FV(STable[[#This Row],[Security Name]],"Beta"),0)</f>
        <v>1.1857</v>
      </c>
    </row>
    <row r="2425" spans="1:10" x14ac:dyDescent="0.3">
      <c r="A2425" t="s">
        <v>736</v>
      </c>
      <c r="B2425" t="e" vm="2424">
        <v>#VALUE!</v>
      </c>
      <c r="C2425" t="s">
        <v>3611</v>
      </c>
      <c r="D2425" t="s">
        <v>3824</v>
      </c>
      <c r="E2425">
        <v>7350</v>
      </c>
      <c r="F2425" cm="1">
        <f t="array" aca="1" ref="F2425" ca="1">IFERROR(_FV(STable[[#This Row],[Security Name]],"Market cap",TRUE),_FV(STable[[#This Row],[Security Name]],"Volume average",TRUE)*STable[[#This Row],[Price]])</f>
        <v>26834085312</v>
      </c>
      <c r="G2425" s="4" cm="1">
        <f t="array" aca="1" ref="G2425" ca="1">_FV(STable[[#This Row],[Security Name]],"Price")</f>
        <v>261.58999999999997</v>
      </c>
      <c r="H2425" s="1" cm="1">
        <f t="array" aca="1" ref="H2425" ca="1">IFERROR(_FV(STable[[#This Row],[Security Name]],"Change (%)",TRUE),0)</f>
        <v>3.0206E-2</v>
      </c>
      <c r="I2425" s="17" cm="1">
        <f t="array" aca="1" ref="I2425" ca="1">IFERROR(_FV(STable[[#This Row],[Security Name]],"P/E",TRUE),0)</f>
        <v>56.688699999999997</v>
      </c>
      <c r="J2425" s="17" cm="1">
        <f t="array" aca="1" ref="J2425" ca="1">IFERROR(_FV(STable[[#This Row],[Security Name]],"Beta"),0)</f>
        <v>1.5629999999999999</v>
      </c>
    </row>
    <row r="2426" spans="1:10" x14ac:dyDescent="0.3">
      <c r="A2426" t="s">
        <v>1346</v>
      </c>
      <c r="B2426" t="e" vm="2425">
        <v>#VALUE!</v>
      </c>
      <c r="C2426" t="s">
        <v>3611</v>
      </c>
      <c r="D2426" t="s">
        <v>3658</v>
      </c>
      <c r="E2426">
        <v>5084</v>
      </c>
      <c r="F2426" cm="1">
        <f t="array" aca="1" ref="F2426" ca="1">IFERROR(_FV(STable[[#This Row],[Security Name]],"Market cap",TRUE),_FV(STable[[#This Row],[Security Name]],"Volume average",TRUE)*STable[[#This Row],[Price]])</f>
        <v>1281500627</v>
      </c>
      <c r="G2426" s="4" cm="1">
        <f t="array" aca="1" ref="G2426" ca="1">_FV(STable[[#This Row],[Security Name]],"Price")</f>
        <v>33.549999999999997</v>
      </c>
      <c r="H2426" s="1" cm="1">
        <f t="array" aca="1" ref="H2426" ca="1">IFERROR(_FV(STable[[#This Row],[Security Name]],"Change (%)",TRUE),0)</f>
        <v>3.5173999999999997E-2</v>
      </c>
      <c r="I2426" s="17" cm="1">
        <f t="array" aca="1" ref="I2426" ca="1">IFERROR(_FV(STable[[#This Row],[Security Name]],"P/E",TRUE),0)</f>
        <v>18.005700000000001</v>
      </c>
      <c r="J2426" s="17" cm="1">
        <f t="array" aca="1" ref="J2426" ca="1">IFERROR(_FV(STable[[#This Row],[Security Name]],"Beta"),0)</f>
        <v>0.8377</v>
      </c>
    </row>
    <row r="2427" spans="1:10" x14ac:dyDescent="0.3">
      <c r="A2427" t="s">
        <v>23</v>
      </c>
      <c r="B2427" t="e" vm="2426">
        <v>#VALUE!</v>
      </c>
      <c r="C2427" t="s">
        <v>3611</v>
      </c>
      <c r="D2427" t="s">
        <v>3848</v>
      </c>
      <c r="E2427">
        <v>5000</v>
      </c>
      <c r="F2427" cm="1">
        <f t="array" aca="1" ref="F2427" ca="1">IFERROR(_FV(STable[[#This Row],[Security Name]],"Market cap",TRUE),_FV(STable[[#This Row],[Security Name]],"Volume average",TRUE)*STable[[#This Row],[Price]])</f>
        <v>54965737286</v>
      </c>
      <c r="G2427" s="4" cm="1">
        <f t="array" aca="1" ref="G2427" ca="1">_FV(STable[[#This Row],[Security Name]],"Price")</f>
        <v>1161.33</v>
      </c>
      <c r="H2427" s="1" cm="1">
        <f t="array" aca="1" ref="H2427" ca="1">IFERROR(_FV(STable[[#This Row],[Security Name]],"Change (%)",TRUE),0)</f>
        <v>2.4533999999999997E-2</v>
      </c>
      <c r="I2427" s="17" cm="1">
        <f t="array" aca="1" ref="I2427" ca="1">IFERROR(_FV(STable[[#This Row],[Security Name]],"P/E",TRUE),0)</f>
        <v>32.685299999999998</v>
      </c>
      <c r="J2427" s="17" cm="1">
        <f t="array" aca="1" ref="J2427" ca="1">IFERROR(_FV(STable[[#This Row],[Security Name]],"Beta"),0)</f>
        <v>1.0541</v>
      </c>
    </row>
    <row r="2428" spans="1:10" x14ac:dyDescent="0.3">
      <c r="A2428" t="s">
        <v>2404</v>
      </c>
      <c r="B2428" t="e" vm="2427">
        <v>#VALUE!</v>
      </c>
      <c r="C2428" t="s">
        <v>3611</v>
      </c>
      <c r="D2428" t="s">
        <v>3650</v>
      </c>
      <c r="E2428">
        <v>5080</v>
      </c>
      <c r="F2428" cm="1">
        <f t="array" aca="1" ref="F2428" ca="1">IFERROR(_FV(STable[[#This Row],[Security Name]],"Market cap",TRUE),_FV(STable[[#This Row],[Security Name]],"Volume average",TRUE)*STable[[#This Row],[Price]])</f>
        <v>267765910</v>
      </c>
      <c r="G2428" s="4" cm="1">
        <f t="array" aca="1" ref="G2428" ca="1">_FV(STable[[#This Row],[Security Name]],"Price")</f>
        <v>6.3049999999999997</v>
      </c>
      <c r="H2428" s="1" cm="1">
        <f t="array" aca="1" ref="H2428" ca="1">IFERROR(_FV(STable[[#This Row],[Security Name]],"Change (%)",TRUE),0)</f>
        <v>1.8577999999999997E-2</v>
      </c>
      <c r="I2428" s="17" cm="1">
        <f t="array" aca="1" ref="I2428" ca="1">IFERROR(_FV(STable[[#This Row],[Security Name]],"P/E",TRUE),0)</f>
        <v>17.592099999999999</v>
      </c>
      <c r="J2428" s="17" cm="1">
        <f t="array" aca="1" ref="J2428" ca="1">IFERROR(_FV(STable[[#This Row],[Security Name]],"Beta"),0)</f>
        <v>0.87960000000000005</v>
      </c>
    </row>
    <row r="2429" spans="1:10" x14ac:dyDescent="0.3">
      <c r="A2429" t="s">
        <v>342</v>
      </c>
      <c r="B2429" t="e" vm="2428">
        <v>#VALUE!</v>
      </c>
      <c r="C2429" t="s">
        <v>3611</v>
      </c>
      <c r="D2429" t="s">
        <v>3824</v>
      </c>
      <c r="E2429">
        <v>7350</v>
      </c>
      <c r="F2429" cm="1">
        <f t="array" aca="1" ref="F2429" ca="1">IFERROR(_FV(STable[[#This Row],[Security Name]],"Market cap",TRUE),_FV(STable[[#This Row],[Security Name]],"Volume average",TRUE)*STable[[#This Row],[Price]])</f>
        <v>3653042362</v>
      </c>
      <c r="G2429" s="4" cm="1">
        <f t="array" aca="1" ref="G2429" ca="1">_FV(STable[[#This Row],[Security Name]],"Price")</f>
        <v>109.47</v>
      </c>
      <c r="H2429" s="1" cm="1">
        <f t="array" aca="1" ref="H2429" ca="1">IFERROR(_FV(STable[[#This Row],[Security Name]],"Change (%)",TRUE),0)</f>
        <v>5.1584999999999999E-2</v>
      </c>
      <c r="I2429" s="17" cm="1">
        <f t="array" aca="1" ref="I2429" ca="1">IFERROR(_FV(STable[[#This Row],[Security Name]],"P/E",TRUE),0)</f>
        <v>0</v>
      </c>
      <c r="J2429" s="17" cm="1">
        <f t="array" aca="1" ref="J2429" ca="1">IFERROR(_FV(STable[[#This Row],[Security Name]],"Beta"),0)</f>
        <v>1.7818000000000001</v>
      </c>
    </row>
    <row r="2430" spans="1:10" x14ac:dyDescent="0.3">
      <c r="A2430" t="s">
        <v>518</v>
      </c>
      <c r="B2430" t="e" vm="2429">
        <v>#VALUE!</v>
      </c>
      <c r="C2430" t="s">
        <v>3611</v>
      </c>
      <c r="D2430" t="s">
        <v>3633</v>
      </c>
      <c r="E2430">
        <v>7359</v>
      </c>
      <c r="F2430" cm="1">
        <f t="array" aca="1" ref="F2430" ca="1">IFERROR(_FV(STable[[#This Row],[Security Name]],"Market cap",TRUE),_FV(STable[[#This Row],[Security Name]],"Volume average",TRUE)*STable[[#This Row],[Price]])</f>
        <v>2884486552</v>
      </c>
      <c r="G2430" s="4" cm="1">
        <f t="array" aca="1" ref="G2430" ca="1">_FV(STable[[#This Row],[Security Name]],"Price")</f>
        <v>117.2</v>
      </c>
      <c r="H2430" s="1" cm="1">
        <f t="array" aca="1" ref="H2430" ca="1">IFERROR(_FV(STable[[#This Row],[Security Name]],"Change (%)",TRUE),0)</f>
        <v>1.5685999999999999E-2</v>
      </c>
      <c r="I2430" s="17" cm="1">
        <f t="array" aca="1" ref="I2430" ca="1">IFERROR(_FV(STable[[#This Row],[Security Name]],"P/E",TRUE),0)</f>
        <v>18.471499999999999</v>
      </c>
      <c r="J2430" s="17" cm="1">
        <f t="array" aca="1" ref="J2430" ca="1">IFERROR(_FV(STable[[#This Row],[Security Name]],"Beta"),0)</f>
        <v>0.49020000000000002</v>
      </c>
    </row>
    <row r="2431" spans="1:10" x14ac:dyDescent="0.3">
      <c r="A2431" t="s">
        <v>645</v>
      </c>
      <c r="B2431" t="e" vm="2430">
        <v>#VALUE!</v>
      </c>
      <c r="C2431" t="s">
        <v>3611</v>
      </c>
      <c r="D2431" t="s">
        <v>3658</v>
      </c>
      <c r="E2431">
        <v>5084</v>
      </c>
      <c r="F2431" cm="1">
        <f t="array" aca="1" ref="F2431" ca="1">IFERROR(_FV(STable[[#This Row],[Security Name]],"Market cap",TRUE),_FV(STable[[#This Row],[Security Name]],"Volume average",TRUE)*STable[[#This Row],[Price]])</f>
        <v>5464503919</v>
      </c>
      <c r="G2431" s="4" cm="1">
        <f t="array" aca="1" ref="G2431" ca="1">_FV(STable[[#This Row],[Security Name]],"Price")</f>
        <v>97.87</v>
      </c>
      <c r="H2431" s="1" cm="1">
        <f t="array" aca="1" ref="H2431" ca="1">IFERROR(_FV(STable[[#This Row],[Security Name]],"Change (%)",TRUE),0)</f>
        <v>3.9291E-2</v>
      </c>
      <c r="I2431" s="17" cm="1">
        <f t="array" aca="1" ref="I2431" ca="1">IFERROR(_FV(STable[[#This Row],[Security Name]],"P/E",TRUE),0)</f>
        <v>26.736799999999999</v>
      </c>
      <c r="J2431" s="17" cm="1">
        <f t="array" aca="1" ref="J2431" ca="1">IFERROR(_FV(STable[[#This Row],[Security Name]],"Beta"),0)</f>
        <v>0.76719999999999999</v>
      </c>
    </row>
    <row r="2432" spans="1:10" x14ac:dyDescent="0.3">
      <c r="A2432" t="s">
        <v>1118</v>
      </c>
      <c r="B2432" t="e" vm="2431">
        <v>#VALUE!</v>
      </c>
      <c r="C2432" t="s">
        <v>3611</v>
      </c>
      <c r="D2432" t="s">
        <v>3743</v>
      </c>
      <c r="E2432">
        <v>5500</v>
      </c>
      <c r="F2432" cm="1">
        <f t="array" aca="1" ref="F2432" ca="1">IFERROR(_FV(STable[[#This Row],[Security Name]],"Market cap",TRUE),_FV(STable[[#This Row],[Security Name]],"Volume average",TRUE)*STable[[#This Row],[Price]])</f>
        <v>5812444851</v>
      </c>
      <c r="G2432" s="4" cm="1">
        <f t="array" aca="1" ref="G2432" ca="1">_FV(STable[[#This Row],[Security Name]],"Price")</f>
        <v>74.239999999999995</v>
      </c>
      <c r="H2432" s="1" cm="1">
        <f t="array" aca="1" ref="H2432" ca="1">IFERROR(_FV(STable[[#This Row],[Security Name]],"Change (%)",TRUE),0)</f>
        <v>6.2545000000000003E-2</v>
      </c>
      <c r="I2432" s="17" cm="1">
        <f t="array" aca="1" ref="I2432" ca="1">IFERROR(_FV(STable[[#This Row],[Security Name]],"P/E",TRUE),0)</f>
        <v>22.7041</v>
      </c>
      <c r="J2432" s="17" cm="1">
        <f t="array" aca="1" ref="J2432" ca="1">IFERROR(_FV(STable[[#This Row],[Security Name]],"Beta"),0)</f>
        <v>0.90080000000000005</v>
      </c>
    </row>
    <row r="2433" spans="1:10" x14ac:dyDescent="0.3">
      <c r="A2433" t="s">
        <v>351</v>
      </c>
      <c r="B2433" t="e" vm="2432">
        <v>#VALUE!</v>
      </c>
      <c r="C2433" t="s">
        <v>3611</v>
      </c>
      <c r="D2433" t="s">
        <v>3992</v>
      </c>
      <c r="E2433">
        <v>5040</v>
      </c>
      <c r="F2433" cm="1">
        <f t="array" aca="1" ref="F2433" ca="1">IFERROR(_FV(STable[[#This Row],[Security Name]],"Market cap",TRUE),_FV(STable[[#This Row],[Security Name]],"Volume average",TRUE)*STable[[#This Row],[Price]])</f>
        <v>6398133948</v>
      </c>
      <c r="G2433" s="4" cm="1">
        <f t="array" aca="1" ref="G2433" ca="1">_FV(STable[[#This Row],[Security Name]],"Price")</f>
        <v>144.38499999999999</v>
      </c>
      <c r="H2433" s="1" cm="1">
        <f t="array" aca="1" ref="H2433" ca="1">IFERROR(_FV(STable[[#This Row],[Security Name]],"Change (%)",TRUE),0)</f>
        <v>7.3894000000000001E-2</v>
      </c>
      <c r="I2433" s="17" cm="1">
        <f t="array" aca="1" ref="I2433" ca="1">IFERROR(_FV(STable[[#This Row],[Security Name]],"P/E",TRUE),0)</f>
        <v>42.893900000000002</v>
      </c>
      <c r="J2433" s="17" cm="1">
        <f t="array" aca="1" ref="J2433" ca="1">IFERROR(_FV(STable[[#This Row],[Security Name]],"Beta"),0)</f>
        <v>1.5209999999999999</v>
      </c>
    </row>
    <row r="2434" spans="1:10" x14ac:dyDescent="0.3">
      <c r="A2434" t="s">
        <v>1662</v>
      </c>
      <c r="B2434" t="e" vm="2433">
        <v>#VALUE!</v>
      </c>
      <c r="C2434" t="s">
        <v>3611</v>
      </c>
      <c r="D2434" t="s">
        <v>4018</v>
      </c>
      <c r="E2434">
        <v>5990</v>
      </c>
      <c r="F2434" cm="1">
        <f t="array" aca="1" ref="F2434" ca="1">IFERROR(_FV(STable[[#This Row],[Security Name]],"Market cap",TRUE),_FV(STable[[#This Row],[Security Name]],"Volume average",TRUE)*STable[[#This Row],[Price]])</f>
        <v>478300160</v>
      </c>
      <c r="G2434" s="4" cm="1">
        <f t="array" aca="1" ref="G2434" ca="1">_FV(STable[[#This Row],[Security Name]],"Price")</f>
        <v>20.48</v>
      </c>
      <c r="H2434" s="1" cm="1">
        <f t="array" aca="1" ref="H2434" ca="1">IFERROR(_FV(STable[[#This Row],[Security Name]],"Change (%)",TRUE),0)</f>
        <v>5.5126000000000001E-2</v>
      </c>
      <c r="I2434" s="17" cm="1">
        <f t="array" aca="1" ref="I2434" ca="1">IFERROR(_FV(STable[[#This Row],[Security Name]],"P/E",TRUE),0)</f>
        <v>0</v>
      </c>
      <c r="J2434" s="17" cm="1">
        <f t="array" aca="1" ref="J2434" ca="1">IFERROR(_FV(STable[[#This Row],[Security Name]],"Beta"),0)</f>
        <v>1.3222</v>
      </c>
    </row>
    <row r="2435" spans="1:10" x14ac:dyDescent="0.3">
      <c r="A2435" t="s">
        <v>40</v>
      </c>
      <c r="B2435" t="e" vm="2434">
        <v>#VALUE!</v>
      </c>
      <c r="C2435" t="s">
        <v>3611</v>
      </c>
      <c r="D2435" t="s">
        <v>3633</v>
      </c>
      <c r="E2435">
        <v>7359</v>
      </c>
      <c r="F2435" cm="1">
        <f t="array" aca="1" ref="F2435" ca="1">IFERROR(_FV(STable[[#This Row],[Security Name]],"Market cap",TRUE),_FV(STable[[#This Row],[Security Name]],"Volume average",TRUE)*STable[[#This Row],[Price]])</f>
        <v>49988021336</v>
      </c>
      <c r="G2435" s="4" cm="1">
        <f t="array" aca="1" ref="G2435" ca="1">_FV(STable[[#This Row],[Security Name]],"Price")</f>
        <v>794.89499999999998</v>
      </c>
      <c r="H2435" s="1" cm="1">
        <f t="array" aca="1" ref="H2435" ca="1">IFERROR(_FV(STable[[#This Row],[Security Name]],"Change (%)",TRUE),0)</f>
        <v>2.2386E-2</v>
      </c>
      <c r="I2435" s="17" cm="1">
        <f t="array" aca="1" ref="I2435" ca="1">IFERROR(_FV(STable[[#This Row],[Security Name]],"P/E",TRUE),0)</f>
        <v>20.570399999999999</v>
      </c>
      <c r="J2435" s="17" cm="1">
        <f t="array" aca="1" ref="J2435" ca="1">IFERROR(_FV(STable[[#This Row],[Security Name]],"Beta"),0)</f>
        <v>1.6849000000000001</v>
      </c>
    </row>
    <row r="2436" spans="1:10" x14ac:dyDescent="0.3">
      <c r="A2436" t="s">
        <v>263</v>
      </c>
      <c r="B2436" t="e" vm="2435">
        <v>#VALUE!</v>
      </c>
      <c r="C2436" t="s">
        <v>3611</v>
      </c>
      <c r="D2436" t="s">
        <v>4052</v>
      </c>
      <c r="E2436">
        <v>5063</v>
      </c>
      <c r="F2436" cm="1">
        <f t="array" aca="1" ref="F2436" ca="1">IFERROR(_FV(STable[[#This Row],[Security Name]],"Market cap",TRUE),_FV(STable[[#This Row],[Security Name]],"Volume average",TRUE)*STable[[#This Row],[Price]])</f>
        <v>15487872587</v>
      </c>
      <c r="G2436" s="4" cm="1">
        <f t="array" aca="1" ref="G2436" ca="1">_FV(STable[[#This Row],[Security Name]],"Price")</f>
        <v>318.27499999999998</v>
      </c>
      <c r="H2436" s="1" cm="1">
        <f t="array" aca="1" ref="H2436" ca="1">IFERROR(_FV(STable[[#This Row],[Security Name]],"Change (%)",TRUE),0)</f>
        <v>3.3797000000000001E-2</v>
      </c>
      <c r="I2436" s="17" cm="1">
        <f t="array" aca="1" ref="I2436" ca="1">IFERROR(_FV(STable[[#This Row],[Security Name]],"P/E",TRUE),0)</f>
        <v>24.379200000000001</v>
      </c>
      <c r="J2436" s="17" cm="1">
        <f t="array" aca="1" ref="J2436" ca="1">IFERROR(_FV(STable[[#This Row],[Security Name]],"Beta"),0)</f>
        <v>1.4565999999999999</v>
      </c>
    </row>
    <row r="2437" spans="1:10" x14ac:dyDescent="0.3">
      <c r="A2437" t="s">
        <v>865</v>
      </c>
      <c r="B2437" t="e" vm="2436">
        <v>#VALUE!</v>
      </c>
      <c r="C2437" t="s">
        <v>3611</v>
      </c>
      <c r="D2437" t="s">
        <v>3650</v>
      </c>
      <c r="E2437">
        <v>5080</v>
      </c>
      <c r="F2437" cm="1">
        <f t="array" aca="1" ref="F2437" ca="1">IFERROR(_FV(STable[[#This Row],[Security Name]],"Market cap",TRUE),_FV(STable[[#This Row],[Security Name]],"Volume average",TRUE)*STable[[#This Row],[Price]])</f>
        <v>1434235662</v>
      </c>
      <c r="G2437" s="4" cm="1">
        <f t="array" aca="1" ref="G2437" ca="1">_FV(STable[[#This Row],[Security Name]],"Price")</f>
        <v>211.34</v>
      </c>
      <c r="H2437" s="1" cm="1">
        <f t="array" aca="1" ref="H2437" ca="1">IFERROR(_FV(STable[[#This Row],[Security Name]],"Change (%)",TRUE),0)</f>
        <v>3.8117999999999999E-2</v>
      </c>
      <c r="I2437" s="17" cm="1">
        <f t="array" aca="1" ref="I2437" ca="1">IFERROR(_FV(STable[[#This Row],[Security Name]],"P/E",TRUE),0)</f>
        <v>12.647399999999999</v>
      </c>
      <c r="J2437" s="17" cm="1">
        <f t="array" aca="1" ref="J2437" ca="1">IFERROR(_FV(STable[[#This Row],[Security Name]],"Beta"),0)</f>
        <v>0.85109999999999997</v>
      </c>
    </row>
    <row r="2438" spans="1:10" x14ac:dyDescent="0.3">
      <c r="A2438" t="s">
        <v>60</v>
      </c>
      <c r="B2438" t="e" vm="2437">
        <v>#VALUE!</v>
      </c>
      <c r="C2438" t="s">
        <v>3611</v>
      </c>
      <c r="D2438" t="s">
        <v>3813</v>
      </c>
      <c r="E2438">
        <v>5070</v>
      </c>
      <c r="F2438" cm="1">
        <f t="array" aca="1" ref="F2438" ca="1">IFERROR(_FV(STable[[#This Row],[Security Name]],"Market cap",TRUE),_FV(STable[[#This Row],[Security Name]],"Volume average",TRUE)*STable[[#This Row],[Price]])</f>
        <v>17287896931</v>
      </c>
      <c r="G2438" s="4" cm="1">
        <f t="array" aca="1" ref="G2438" ca="1">_FV(STable[[#This Row],[Security Name]],"Price")</f>
        <v>426.03</v>
      </c>
      <c r="H2438" s="1" cm="1">
        <f t="array" aca="1" ref="H2438" ca="1">IFERROR(_FV(STable[[#This Row],[Security Name]],"Change (%)",TRUE),0)</f>
        <v>9.7889999999999991E-3</v>
      </c>
      <c r="I2438" s="17" cm="1">
        <f t="array" aca="1" ref="I2438" ca="1">IFERROR(_FV(STable[[#This Row],[Security Name]],"P/E",TRUE),0)</f>
        <v>34.931100000000001</v>
      </c>
      <c r="J2438" s="17" cm="1">
        <f t="array" aca="1" ref="J2438" ca="1">IFERROR(_FV(STable[[#This Row],[Security Name]],"Beta"),0)</f>
        <v>1.0737000000000001</v>
      </c>
    </row>
    <row r="2439" spans="1:10" x14ac:dyDescent="0.3">
      <c r="A2439" t="s">
        <v>2008</v>
      </c>
      <c r="B2439" t="e" vm="2438">
        <v>#VALUE!</v>
      </c>
      <c r="C2439" t="s">
        <v>3611</v>
      </c>
      <c r="D2439" t="s">
        <v>3627</v>
      </c>
      <c r="E2439">
        <v>7389</v>
      </c>
      <c r="F2439" cm="1">
        <f t="array" aca="1" ref="F2439" ca="1">IFERROR(_FV(STable[[#This Row],[Security Name]],"Market cap",TRUE),_FV(STable[[#This Row],[Security Name]],"Volume average",TRUE)*STable[[#This Row],[Price]])</f>
        <v>2567900011</v>
      </c>
      <c r="G2439" s="4" cm="1">
        <f t="array" aca="1" ref="G2439" ca="1">_FV(STable[[#This Row],[Security Name]],"Price")</f>
        <v>49.55</v>
      </c>
      <c r="H2439" s="1" cm="1">
        <f t="array" aca="1" ref="H2439" ca="1">IFERROR(_FV(STable[[#This Row],[Security Name]],"Change (%)",TRUE),0)</f>
        <v>5.5827999999999996E-2</v>
      </c>
      <c r="I2439" s="17" cm="1">
        <f t="array" aca="1" ref="I2439" ca="1">IFERROR(_FV(STable[[#This Row],[Security Name]],"P/E",TRUE),0)</f>
        <v>0</v>
      </c>
      <c r="J2439" s="17" cm="1">
        <f t="array" aca="1" ref="J2439" ca="1">IFERROR(_FV(STable[[#This Row],[Security Name]],"Beta"),0)</f>
        <v>0.92510000000000003</v>
      </c>
    </row>
    <row r="2440" spans="1:10" x14ac:dyDescent="0.3">
      <c r="A2440" t="s">
        <v>1128</v>
      </c>
      <c r="B2440" t="e" vm="2439">
        <v>#VALUE!</v>
      </c>
      <c r="C2440" t="s">
        <v>3611</v>
      </c>
      <c r="D2440" t="s">
        <v>3627</v>
      </c>
      <c r="E2440">
        <v>7389</v>
      </c>
      <c r="F2440" cm="1">
        <f t="array" aca="1" ref="F2440" ca="1">IFERROR(_FV(STable[[#This Row],[Security Name]],"Market cap",TRUE),_FV(STable[[#This Row],[Security Name]],"Volume average",TRUE)*STable[[#This Row],[Price]])</f>
        <v>621018313</v>
      </c>
      <c r="G2440" s="4" cm="1">
        <f t="array" aca="1" ref="G2440" ca="1">_FV(STable[[#This Row],[Security Name]],"Price")</f>
        <v>48.11</v>
      </c>
      <c r="H2440" s="1" cm="1">
        <f t="array" aca="1" ref="H2440" ca="1">IFERROR(_FV(STable[[#This Row],[Security Name]],"Change (%)",TRUE),0)</f>
        <v>3.2625000000000001E-2</v>
      </c>
      <c r="I2440" s="17" cm="1">
        <f t="array" aca="1" ref="I2440" ca="1">IFERROR(_FV(STable[[#This Row],[Security Name]],"P/E",TRUE),0)</f>
        <v>20.7774</v>
      </c>
      <c r="J2440" s="17" cm="1">
        <f t="array" aca="1" ref="J2440" ca="1">IFERROR(_FV(STable[[#This Row],[Security Name]],"Beta"),0)</f>
        <v>0.45639999999999997</v>
      </c>
    </row>
    <row r="2441" spans="1:10" x14ac:dyDescent="0.3">
      <c r="A2441" t="s">
        <v>748</v>
      </c>
      <c r="B2441" t="e" vm="2440">
        <v>#VALUE!</v>
      </c>
      <c r="C2441" t="s">
        <v>3611</v>
      </c>
      <c r="D2441" t="s">
        <v>3627</v>
      </c>
      <c r="E2441">
        <v>7389</v>
      </c>
      <c r="F2441" cm="1">
        <f t="array" aca="1" ref="F2441" ca="1">IFERROR(_FV(STable[[#This Row],[Security Name]],"Market cap",TRUE),_FV(STable[[#This Row],[Security Name]],"Volume average",TRUE)*STable[[#This Row],[Price]])</f>
        <v>24850894187</v>
      </c>
      <c r="G2441" s="4" cm="1">
        <f t="array" aca="1" ref="G2441" ca="1">_FV(STable[[#This Row],[Security Name]],"Price")</f>
        <v>48.310099999999998</v>
      </c>
      <c r="H2441" s="1" cm="1">
        <f t="array" aca="1" ref="H2441" ca="1">IFERROR(_FV(STable[[#This Row],[Security Name]],"Change (%)",TRUE),0)</f>
        <v>-6.3739999999999995E-3</v>
      </c>
      <c r="I2441" s="17" cm="1">
        <f t="array" aca="1" ref="I2441" ca="1">IFERROR(_FV(STable[[#This Row],[Security Name]],"P/E",TRUE),0)</f>
        <v>66.5428</v>
      </c>
      <c r="J2441" s="17" cm="1">
        <f t="array" aca="1" ref="J2441" ca="1">IFERROR(_FV(STable[[#This Row],[Security Name]],"Beta"),0)</f>
        <v>0.88380000000000003</v>
      </c>
    </row>
    <row r="2442" spans="1:10" x14ac:dyDescent="0.3">
      <c r="A2442" t="s">
        <v>1976</v>
      </c>
      <c r="B2442" t="e" vm="2441">
        <v>#VALUE!</v>
      </c>
      <c r="C2442" t="s">
        <v>3611</v>
      </c>
      <c r="D2442" t="s">
        <v>3627</v>
      </c>
      <c r="E2442">
        <v>7389</v>
      </c>
      <c r="F2442" cm="1">
        <f t="array" aca="1" ref="F2442" ca="1">IFERROR(_FV(STable[[#This Row],[Security Name]],"Market cap",TRUE),_FV(STable[[#This Row],[Security Name]],"Volume average",TRUE)*STable[[#This Row],[Price]])</f>
        <v>1645348372</v>
      </c>
      <c r="G2442" s="4" cm="1">
        <f t="array" aca="1" ref="G2442" ca="1">_FV(STable[[#This Row],[Security Name]],"Price")</f>
        <v>13.574999999999999</v>
      </c>
      <c r="H2442" s="1" cm="1">
        <f t="array" aca="1" ref="H2442" ca="1">IFERROR(_FV(STable[[#This Row],[Security Name]],"Change (%)",TRUE),0)</f>
        <v>1.0797000000000001E-2</v>
      </c>
      <c r="I2442" s="17" cm="1">
        <f t="array" aca="1" ref="I2442" ca="1">IFERROR(_FV(STable[[#This Row],[Security Name]],"P/E",TRUE),0)</f>
        <v>130.78030000000001</v>
      </c>
      <c r="J2442" s="17" cm="1">
        <f t="array" aca="1" ref="J2442" ca="1">IFERROR(_FV(STable[[#This Row],[Security Name]],"Beta"),0)</f>
        <v>1.3063</v>
      </c>
    </row>
    <row r="2443" spans="1:10" x14ac:dyDescent="0.3">
      <c r="A2443" t="s">
        <v>847</v>
      </c>
      <c r="B2443" t="e" vm="2442">
        <v>#VALUE!</v>
      </c>
      <c r="C2443" t="s">
        <v>3611</v>
      </c>
      <c r="D2443" t="s">
        <v>3627</v>
      </c>
      <c r="E2443">
        <v>7389</v>
      </c>
      <c r="F2443" cm="1">
        <f t="array" aca="1" ref="F2443" ca="1">IFERROR(_FV(STable[[#This Row],[Security Name]],"Market cap",TRUE),_FV(STable[[#This Row],[Security Name]],"Volume average",TRUE)*STable[[#This Row],[Price]])</f>
        <v>4036375614</v>
      </c>
      <c r="G2443" s="4" cm="1">
        <f t="array" aca="1" ref="G2443" ca="1">_FV(STable[[#This Row],[Security Name]],"Price")</f>
        <v>49.685000000000002</v>
      </c>
      <c r="H2443" s="1" cm="1">
        <f t="array" aca="1" ref="H2443" ca="1">IFERROR(_FV(STable[[#This Row],[Security Name]],"Change (%)",TRUE),0)</f>
        <v>2.5489999999999999E-2</v>
      </c>
      <c r="I2443" s="17" cm="1">
        <f t="array" aca="1" ref="I2443" ca="1">IFERROR(_FV(STable[[#This Row],[Security Name]],"P/E",TRUE),0)</f>
        <v>45.2958</v>
      </c>
      <c r="J2443" s="17" cm="1">
        <f t="array" aca="1" ref="J2443" ca="1">IFERROR(_FV(STable[[#This Row],[Security Name]],"Beta"),0)</f>
        <v>1.5429999999999999</v>
      </c>
    </row>
    <row r="2444" spans="1:10" x14ac:dyDescent="0.3">
      <c r="A2444" t="s">
        <v>545</v>
      </c>
      <c r="B2444" t="e" vm="2443">
        <v>#VALUE!</v>
      </c>
      <c r="C2444" t="s">
        <v>3611</v>
      </c>
      <c r="D2444" t="s">
        <v>3627</v>
      </c>
      <c r="E2444">
        <v>7389</v>
      </c>
      <c r="F2444" cm="1">
        <f t="array" aca="1" ref="F2444" ca="1">IFERROR(_FV(STable[[#This Row],[Security Name]],"Market cap",TRUE),_FV(STable[[#This Row],[Security Name]],"Volume average",TRUE)*STable[[#This Row],[Price]])</f>
        <v>19809238710</v>
      </c>
      <c r="G2444" s="4" cm="1">
        <f t="array" aca="1" ref="G2444" ca="1">_FV(STable[[#This Row],[Security Name]],"Price")</f>
        <v>71.97</v>
      </c>
      <c r="H2444" s="1" cm="1">
        <f t="array" aca="1" ref="H2444" ca="1">IFERROR(_FV(STable[[#This Row],[Security Name]],"Change (%)",TRUE),0)</f>
        <v>1.5951E-2</v>
      </c>
      <c r="I2444" s="17" cm="1">
        <f t="array" aca="1" ref="I2444" ca="1">IFERROR(_FV(STable[[#This Row],[Security Name]],"P/E",TRUE),0)</f>
        <v>15.286099999999999</v>
      </c>
      <c r="J2444" s="17" cm="1">
        <f t="array" aca="1" ref="J2444" ca="1">IFERROR(_FV(STable[[#This Row],[Security Name]],"Beta"),0)</f>
        <v>0.75609999999999999</v>
      </c>
    </row>
    <row r="2445" spans="1:10" x14ac:dyDescent="0.3">
      <c r="A2445" t="s">
        <v>1783</v>
      </c>
      <c r="B2445" t="e" vm="2444">
        <v>#VALUE!</v>
      </c>
      <c r="C2445" t="s">
        <v>3611</v>
      </c>
      <c r="D2445" t="s">
        <v>3627</v>
      </c>
      <c r="E2445">
        <v>7389</v>
      </c>
      <c r="F2445" cm="1">
        <f t="array" aca="1" ref="F2445" ca="1">IFERROR(_FV(STable[[#This Row],[Security Name]],"Market cap",TRUE),_FV(STable[[#This Row],[Security Name]],"Volume average",TRUE)*STable[[#This Row],[Price]])</f>
        <v>477817854</v>
      </c>
      <c r="G2445" s="4" cm="1">
        <f t="array" aca="1" ref="G2445" ca="1">_FV(STable[[#This Row],[Security Name]],"Price")</f>
        <v>15.855</v>
      </c>
      <c r="H2445" s="1" cm="1">
        <f t="array" aca="1" ref="H2445" ca="1">IFERROR(_FV(STable[[#This Row],[Security Name]],"Change (%)",TRUE),0)</f>
        <v>-3.1530000000000002E-4</v>
      </c>
      <c r="I2445" s="17" cm="1">
        <f t="array" aca="1" ref="I2445" ca="1">IFERROR(_FV(STable[[#This Row],[Security Name]],"P/E",TRUE),0)</f>
        <v>14.648</v>
      </c>
      <c r="J2445" s="17" cm="1">
        <f t="array" aca="1" ref="J2445" ca="1">IFERROR(_FV(STable[[#This Row],[Security Name]],"Beta"),0)</f>
        <v>0.80710000000000004</v>
      </c>
    </row>
    <row r="2446" spans="1:10" x14ac:dyDescent="0.3">
      <c r="A2446" t="s">
        <v>67</v>
      </c>
      <c r="B2446" t="e" vm="2445">
        <v>#VALUE!</v>
      </c>
      <c r="C2446" t="s">
        <v>3611</v>
      </c>
      <c r="D2446" t="s">
        <v>3627</v>
      </c>
      <c r="E2446">
        <v>7389</v>
      </c>
      <c r="F2446" cm="1">
        <f t="array" aca="1" ref="F2446" ca="1">IFERROR(_FV(STable[[#This Row],[Security Name]],"Market cap",TRUE),_FV(STable[[#This Row],[Security Name]],"Volume average",TRUE)*STable[[#This Row],[Price]])</f>
        <v>465650874322</v>
      </c>
      <c r="G2446" s="4" cm="1">
        <f t="array" aca="1" ref="G2446" ca="1">_FV(STable[[#This Row],[Security Name]],"Price")</f>
        <v>522.14</v>
      </c>
      <c r="H2446" s="1" cm="1">
        <f t="array" aca="1" ref="H2446" ca="1">IFERROR(_FV(STable[[#This Row],[Security Name]],"Change (%)",TRUE),0)</f>
        <v>6.9430000000000004E-3</v>
      </c>
      <c r="I2446" s="17" cm="1">
        <f t="array" aca="1" ref="I2446" ca="1">IFERROR(_FV(STable[[#This Row],[Security Name]],"P/E",TRUE),0)</f>
        <v>31.595800000000001</v>
      </c>
      <c r="J2446" s="17" cm="1">
        <f t="array" aca="1" ref="J2446" ca="1">IFERROR(_FV(STable[[#This Row],[Security Name]],"Beta"),0)</f>
        <v>0.80400000000000005</v>
      </c>
    </row>
    <row r="2447" spans="1:10" x14ac:dyDescent="0.3">
      <c r="A2447" t="s">
        <v>1867</v>
      </c>
      <c r="B2447" t="e" vm="2446">
        <v>#VALUE!</v>
      </c>
      <c r="C2447" t="s">
        <v>3611</v>
      </c>
      <c r="D2447" t="s">
        <v>3627</v>
      </c>
      <c r="E2447">
        <v>7389</v>
      </c>
      <c r="F2447" cm="1">
        <f t="array" aca="1" ref="F2447" ca="1">IFERROR(_FV(STable[[#This Row],[Security Name]],"Market cap",TRUE),_FV(STable[[#This Row],[Security Name]],"Volume average",TRUE)*STable[[#This Row],[Price]])</f>
        <v>3587923224</v>
      </c>
      <c r="G2447" s="4" cm="1">
        <f t="array" aca="1" ref="G2447" ca="1">_FV(STable[[#This Row],[Security Name]],"Price")</f>
        <v>28.54</v>
      </c>
      <c r="H2447" s="1" cm="1">
        <f t="array" aca="1" ref="H2447" ca="1">IFERROR(_FV(STable[[#This Row],[Security Name]],"Change (%)",TRUE),0)</f>
        <v>2.0013999999999997E-2</v>
      </c>
      <c r="I2447" s="17" cm="1">
        <f t="array" aca="1" ref="I2447" ca="1">IFERROR(_FV(STable[[#This Row],[Security Name]],"P/E",TRUE),0)</f>
        <v>55.054000000000002</v>
      </c>
      <c r="J2447" s="17" cm="1">
        <f t="array" aca="1" ref="J2447" ca="1">IFERROR(_FV(STable[[#This Row],[Security Name]],"Beta"),0)</f>
        <v>1.4303999999999999</v>
      </c>
    </row>
    <row r="2448" spans="1:10" x14ac:dyDescent="0.3">
      <c r="A2448" t="s">
        <v>2663</v>
      </c>
      <c r="B2448" t="e" vm="2447">
        <v>#VALUE!</v>
      </c>
      <c r="C2448" t="s">
        <v>3611</v>
      </c>
      <c r="D2448" t="s">
        <v>3627</v>
      </c>
      <c r="E2448">
        <v>7389</v>
      </c>
      <c r="F2448" cm="1">
        <f t="array" aca="1" ref="F2448" ca="1">IFERROR(_FV(STable[[#This Row],[Security Name]],"Market cap",TRUE),_FV(STable[[#This Row],[Security Name]],"Volume average",TRUE)*STable[[#This Row],[Price]])</f>
        <v>1818677575</v>
      </c>
      <c r="G2448" s="4" cm="1">
        <f t="array" aca="1" ref="G2448" ca="1">_FV(STable[[#This Row],[Security Name]],"Price")</f>
        <v>5.2750000000000004</v>
      </c>
      <c r="H2448" s="1" cm="1">
        <f t="array" aca="1" ref="H2448" ca="1">IFERROR(_FV(STable[[#This Row],[Security Name]],"Change (%)",TRUE),0)</f>
        <v>2.0309000000000001E-2</v>
      </c>
      <c r="I2448" s="17" cm="1">
        <f t="array" aca="1" ref="I2448" ca="1">IFERROR(_FV(STable[[#This Row],[Security Name]],"P/E",TRUE),0)</f>
        <v>26.6145</v>
      </c>
      <c r="J2448" s="17" cm="1">
        <f t="array" aca="1" ref="J2448" ca="1">IFERROR(_FV(STable[[#This Row],[Security Name]],"Beta"),0)</f>
        <v>1.0672999999999999</v>
      </c>
    </row>
    <row r="2449" spans="1:10" x14ac:dyDescent="0.3">
      <c r="A2449" t="s">
        <v>1912</v>
      </c>
      <c r="B2449" t="e" vm="2448">
        <v>#VALUE!</v>
      </c>
      <c r="C2449" t="s">
        <v>3611</v>
      </c>
      <c r="D2449" t="s">
        <v>3627</v>
      </c>
      <c r="E2449">
        <v>7389</v>
      </c>
      <c r="F2449" cm="1">
        <f t="array" aca="1" ref="F2449" ca="1">IFERROR(_FV(STable[[#This Row],[Security Name]],"Market cap",TRUE),_FV(STable[[#This Row],[Security Name]],"Volume average",TRUE)*STable[[#This Row],[Price]])</f>
        <v>450512639</v>
      </c>
      <c r="G2449" s="4" cm="1">
        <f t="array" aca="1" ref="G2449" ca="1">_FV(STable[[#This Row],[Security Name]],"Price")</f>
        <v>8.7899999999999991</v>
      </c>
      <c r="H2449" s="1" cm="1">
        <f t="array" aca="1" ref="H2449" ca="1">IFERROR(_FV(STable[[#This Row],[Security Name]],"Change (%)",TRUE),0)</f>
        <v>1.9722E-2</v>
      </c>
      <c r="I2449" s="17" cm="1">
        <f t="array" aca="1" ref="I2449" ca="1">IFERROR(_FV(STable[[#This Row],[Security Name]],"P/E",TRUE),0)</f>
        <v>0</v>
      </c>
      <c r="J2449" s="17" cm="1">
        <f t="array" aca="1" ref="J2449" ca="1">IFERROR(_FV(STable[[#This Row],[Security Name]],"Beta"),0)</f>
        <v>1.7827</v>
      </c>
    </row>
    <row r="2450" spans="1:10" x14ac:dyDescent="0.3">
      <c r="A2450" t="s">
        <v>884</v>
      </c>
      <c r="B2450" t="e" vm="2449">
        <v>#VALUE!</v>
      </c>
      <c r="C2450" t="s">
        <v>3611</v>
      </c>
      <c r="D2450" t="s">
        <v>3627</v>
      </c>
      <c r="E2450">
        <v>7389</v>
      </c>
      <c r="F2450" cm="1">
        <f t="array" aca="1" ref="F2450" ca="1">IFERROR(_FV(STable[[#This Row],[Security Name]],"Market cap",TRUE),_FV(STable[[#This Row],[Security Name]],"Volume average",TRUE)*STable[[#This Row],[Price]])</f>
        <v>45528002770</v>
      </c>
      <c r="G2450" s="4" cm="1">
        <f t="array" aca="1" ref="G2450" ca="1">_FV(STable[[#This Row],[Security Name]],"Price")</f>
        <v>50.604999999999997</v>
      </c>
      <c r="H2450" s="1" cm="1">
        <f t="array" aca="1" ref="H2450" ca="1">IFERROR(_FV(STable[[#This Row],[Security Name]],"Change (%)",TRUE),0)</f>
        <v>1.5960999999999999E-2</v>
      </c>
      <c r="I2450" s="17" cm="1">
        <f t="array" aca="1" ref="I2450" ca="1">IFERROR(_FV(STable[[#This Row],[Security Name]],"P/E",TRUE),0)</f>
        <v>9.3353000000000002</v>
      </c>
      <c r="J2450" s="17" cm="1">
        <f t="array" aca="1" ref="J2450" ca="1">IFERROR(_FV(STable[[#This Row],[Security Name]],"Beta"),0)</f>
        <v>1.4114</v>
      </c>
    </row>
    <row r="2451" spans="1:10" x14ac:dyDescent="0.3">
      <c r="A2451" t="s">
        <v>2071</v>
      </c>
      <c r="B2451" t="e" vm="2450">
        <v>#VALUE!</v>
      </c>
      <c r="C2451" t="s">
        <v>3611</v>
      </c>
      <c r="D2451" t="s">
        <v>3627</v>
      </c>
      <c r="E2451">
        <v>7389</v>
      </c>
      <c r="F2451" cm="1">
        <f t="array" aca="1" ref="F2451" ca="1">IFERROR(_FV(STable[[#This Row],[Security Name]],"Market cap",TRUE),_FV(STable[[#This Row],[Security Name]],"Volume average",TRUE)*STable[[#This Row],[Price]])</f>
        <v>4185702928</v>
      </c>
      <c r="G2451" s="4" cm="1">
        <f t="array" aca="1" ref="G2451" ca="1">_FV(STable[[#This Row],[Security Name]],"Price")</f>
        <v>19.87</v>
      </c>
      <c r="H2451" s="1" cm="1">
        <f t="array" aca="1" ref="H2451" ca="1">IFERROR(_FV(STable[[#This Row],[Security Name]],"Change (%)",TRUE),0)</f>
        <v>1.2225999999999999E-2</v>
      </c>
      <c r="I2451" s="17" cm="1">
        <f t="array" aca="1" ref="I2451" ca="1">IFERROR(_FV(STable[[#This Row],[Security Name]],"P/E",TRUE),0)</f>
        <v>63.360999999999997</v>
      </c>
      <c r="J2451" s="17" cm="1">
        <f t="array" aca="1" ref="J2451" ca="1">IFERROR(_FV(STable[[#This Row],[Security Name]],"Beta"),0)</f>
        <v>0.2412</v>
      </c>
    </row>
    <row r="2452" spans="1:10" x14ac:dyDescent="0.3">
      <c r="A2452" t="s">
        <v>2340</v>
      </c>
      <c r="B2452" t="e" vm="2451">
        <v>#VALUE!</v>
      </c>
      <c r="C2452" t="s">
        <v>3611</v>
      </c>
      <c r="D2452" t="s">
        <v>3627</v>
      </c>
      <c r="E2452">
        <v>7389</v>
      </c>
      <c r="F2452" cm="1">
        <f t="array" aca="1" ref="F2452" ca="1">IFERROR(_FV(STable[[#This Row],[Security Name]],"Market cap",TRUE),_FV(STable[[#This Row],[Security Name]],"Volume average",TRUE)*STable[[#This Row],[Price]])</f>
        <v>352009635</v>
      </c>
      <c r="G2452" s="4" cm="1">
        <f t="array" aca="1" ref="G2452" ca="1">_FV(STable[[#This Row],[Security Name]],"Price")</f>
        <v>4.0250000000000004</v>
      </c>
      <c r="H2452" s="1" cm="1">
        <f t="array" aca="1" ref="H2452" ca="1">IFERROR(_FV(STable[[#This Row],[Security Name]],"Change (%)",TRUE),0)</f>
        <v>0.26572299999999999</v>
      </c>
      <c r="I2452" s="17" cm="1">
        <f t="array" aca="1" ref="I2452" ca="1">IFERROR(_FV(STable[[#This Row],[Security Name]],"P/E",TRUE),0)</f>
        <v>0</v>
      </c>
      <c r="J2452" s="17" cm="1">
        <f t="array" aca="1" ref="J2452" ca="1">IFERROR(_FV(STable[[#This Row],[Security Name]],"Beta"),0)</f>
        <v>1.6989000000000001</v>
      </c>
    </row>
    <row r="2453" spans="1:10" x14ac:dyDescent="0.3">
      <c r="A2453" t="s">
        <v>821</v>
      </c>
      <c r="B2453" t="e" vm="2452">
        <v>#VALUE!</v>
      </c>
      <c r="C2453" t="s">
        <v>3611</v>
      </c>
      <c r="D2453" t="s">
        <v>3627</v>
      </c>
      <c r="E2453">
        <v>7389</v>
      </c>
      <c r="F2453" cm="1">
        <f t="array" aca="1" ref="F2453" ca="1">IFERROR(_FV(STable[[#This Row],[Security Name]],"Market cap",TRUE),_FV(STable[[#This Row],[Security Name]],"Volume average",TRUE)*STable[[#This Row],[Price]])</f>
        <v>2743391671</v>
      </c>
      <c r="G2453" s="4" cm="1">
        <f t="array" aca="1" ref="G2453" ca="1">_FV(STable[[#This Row],[Security Name]],"Price")</f>
        <v>81.1614</v>
      </c>
      <c r="H2453" s="1" cm="1">
        <f t="array" aca="1" ref="H2453" ca="1">IFERROR(_FV(STable[[#This Row],[Security Name]],"Change (%)",TRUE),0)</f>
        <v>9.4187999999999994E-2</v>
      </c>
      <c r="I2453" s="17" cm="1">
        <f t="array" aca="1" ref="I2453" ca="1">IFERROR(_FV(STable[[#This Row],[Security Name]],"P/E",TRUE),0)</f>
        <v>21.9938</v>
      </c>
      <c r="J2453" s="17" cm="1">
        <f t="array" aca="1" ref="J2453" ca="1">IFERROR(_FV(STable[[#This Row],[Security Name]],"Beta"),0)</f>
        <v>3.3730000000000002</v>
      </c>
    </row>
    <row r="2454" spans="1:10" x14ac:dyDescent="0.3">
      <c r="A2454" t="s">
        <v>142</v>
      </c>
      <c r="B2454" t="e" vm="2453">
        <v>#VALUE!</v>
      </c>
      <c r="C2454" t="s">
        <v>3611</v>
      </c>
      <c r="D2454" t="s">
        <v>3627</v>
      </c>
      <c r="E2454">
        <v>7389</v>
      </c>
      <c r="F2454" cm="1">
        <f t="array" aca="1" ref="F2454" ca="1">IFERROR(_FV(STable[[#This Row],[Security Name]],"Market cap",TRUE),_FV(STable[[#This Row],[Security Name]],"Volume average",TRUE)*STable[[#This Row],[Price]])</f>
        <v>603537749850</v>
      </c>
      <c r="G2454" s="4" cm="1">
        <f t="array" aca="1" ref="G2454" ca="1">_FV(STable[[#This Row],[Security Name]],"Price")</f>
        <v>316.64999999999998</v>
      </c>
      <c r="H2454" s="1" cm="1">
        <f t="array" aca="1" ref="H2454" ca="1">IFERROR(_FV(STable[[#This Row],[Security Name]],"Change (%)",TRUE),0)</f>
        <v>4.9189999999999998E-3</v>
      </c>
      <c r="I2454" s="17" cm="1">
        <f t="array" aca="1" ref="I2454" ca="1">IFERROR(_FV(STable[[#This Row],[Security Name]],"P/E",TRUE),0)</f>
        <v>29.703700000000001</v>
      </c>
      <c r="J2454" s="17" cm="1">
        <f t="array" aca="1" ref="J2454" ca="1">IFERROR(_FV(STable[[#This Row],[Security Name]],"Beta"),0)</f>
        <v>0.76480000000000004</v>
      </c>
    </row>
    <row r="2455" spans="1:10" x14ac:dyDescent="0.3">
      <c r="A2455" t="s">
        <v>254</v>
      </c>
      <c r="B2455" t="e" vm="2454">
        <v>#VALUE!</v>
      </c>
      <c r="C2455" t="s">
        <v>3611</v>
      </c>
      <c r="D2455" t="s">
        <v>3627</v>
      </c>
      <c r="E2455">
        <v>7389</v>
      </c>
      <c r="F2455" cm="1">
        <f t="array" aca="1" ref="F2455" ca="1">IFERROR(_FV(STable[[#This Row],[Security Name]],"Market cap",TRUE),_FV(STable[[#This Row],[Security Name]],"Volume average",TRUE)*STable[[#This Row],[Price]])</f>
        <v>5902112852</v>
      </c>
      <c r="G2455" s="4" cm="1">
        <f t="array" aca="1" ref="G2455" ca="1">_FV(STable[[#This Row],[Security Name]],"Price")</f>
        <v>172.02</v>
      </c>
      <c r="H2455" s="1" cm="1">
        <f t="array" aca="1" ref="H2455" ca="1">IFERROR(_FV(STable[[#This Row],[Security Name]],"Change (%)",TRUE),0)</f>
        <v>-1.9828999999999999E-2</v>
      </c>
      <c r="I2455" s="17" cm="1">
        <f t="array" aca="1" ref="I2455" ca="1">IFERROR(_FV(STable[[#This Row],[Security Name]],"P/E",TRUE),0)</f>
        <v>20.307400000000001</v>
      </c>
      <c r="J2455" s="17" cm="1">
        <f t="array" aca="1" ref="J2455" ca="1">IFERROR(_FV(STable[[#This Row],[Security Name]],"Beta"),0)</f>
        <v>1.0026999999999999</v>
      </c>
    </row>
    <row r="2456" spans="1:10" x14ac:dyDescent="0.3">
      <c r="A2456" t="s">
        <v>2164</v>
      </c>
      <c r="B2456" t="e" vm="2455">
        <v>#VALUE!</v>
      </c>
      <c r="C2456" t="s">
        <v>3611</v>
      </c>
      <c r="D2456" t="s">
        <v>3627</v>
      </c>
      <c r="E2456">
        <v>7389</v>
      </c>
      <c r="F2456" cm="1">
        <f t="array" aca="1" ref="F2456" ca="1">IFERROR(_FV(STable[[#This Row],[Security Name]],"Market cap",TRUE),_FV(STable[[#This Row],[Security Name]],"Volume average",TRUE)*STable[[#This Row],[Price]])</f>
        <v>2969628917</v>
      </c>
      <c r="G2456" s="4" cm="1">
        <f t="array" aca="1" ref="G2456" ca="1">_FV(STable[[#This Row],[Security Name]],"Price")</f>
        <v>9.4749999999999996</v>
      </c>
      <c r="H2456" s="1" cm="1">
        <f t="array" aca="1" ref="H2456" ca="1">IFERROR(_FV(STable[[#This Row],[Security Name]],"Change (%)",TRUE),0)</f>
        <v>1.8817E-2</v>
      </c>
      <c r="I2456" s="17" cm="1">
        <f t="array" aca="1" ref="I2456" ca="1">IFERROR(_FV(STable[[#This Row],[Security Name]],"P/E",TRUE),0)</f>
        <v>6.2103000000000002</v>
      </c>
      <c r="J2456" s="17" cm="1">
        <f t="array" aca="1" ref="J2456" ca="1">IFERROR(_FV(STable[[#This Row],[Security Name]],"Beta"),0)</f>
        <v>0.5484</v>
      </c>
    </row>
    <row r="2457" spans="1:10" x14ac:dyDescent="0.3">
      <c r="A2457" t="s">
        <v>1453</v>
      </c>
      <c r="B2457" t="e" vm="2456">
        <v>#VALUE!</v>
      </c>
      <c r="C2457" t="s">
        <v>3652</v>
      </c>
      <c r="D2457" t="s">
        <v>3675</v>
      </c>
      <c r="E2457">
        <v>3842</v>
      </c>
      <c r="F2457" cm="1">
        <f t="array" aca="1" ref="F2457" ca="1">IFERROR(_FV(STable[[#This Row],[Security Name]],"Market cap",TRUE),_FV(STable[[#This Row],[Security Name]],"Volume average",TRUE)*STable[[#This Row],[Price]])</f>
        <v>1343750312</v>
      </c>
      <c r="G2457" s="4" cm="1">
        <f t="array" aca="1" ref="G2457" ca="1">_FV(STable[[#This Row],[Security Name]],"Price")</f>
        <v>31.45</v>
      </c>
      <c r="H2457" s="1" cm="1">
        <f t="array" aca="1" ref="H2457" ca="1">IFERROR(_FV(STable[[#This Row],[Security Name]],"Change (%)",TRUE),0)</f>
        <v>3.3520000000000001E-2</v>
      </c>
      <c r="I2457" s="17" cm="1">
        <f t="array" aca="1" ref="I2457" ca="1">IFERROR(_FV(STable[[#This Row],[Security Name]],"P/E",TRUE),0)</f>
        <v>28.389600000000002</v>
      </c>
      <c r="J2457" s="17" cm="1">
        <f t="array" aca="1" ref="J2457" ca="1">IFERROR(_FV(STable[[#This Row],[Security Name]],"Beta"),0)</f>
        <v>1.3971</v>
      </c>
    </row>
    <row r="2458" spans="1:10" x14ac:dyDescent="0.3">
      <c r="A2458" t="s">
        <v>819</v>
      </c>
      <c r="B2458" t="e" vm="2457">
        <v>#VALUE!</v>
      </c>
      <c r="C2458" t="s">
        <v>3652</v>
      </c>
      <c r="D2458" t="s">
        <v>3873</v>
      </c>
      <c r="E2458">
        <v>2821</v>
      </c>
      <c r="F2458" cm="1">
        <f t="array" aca="1" ref="F2458" ca="1">IFERROR(_FV(STable[[#This Row],[Security Name]],"Market cap",TRUE),_FV(STable[[#This Row],[Security Name]],"Volume average",TRUE)*STable[[#This Row],[Price]])</f>
        <v>6667932915</v>
      </c>
      <c r="G2458" s="4" cm="1">
        <f t="array" aca="1" ref="G2458" ca="1">_FV(STable[[#This Row],[Security Name]],"Price")</f>
        <v>88.44</v>
      </c>
      <c r="H2458" s="1" cm="1">
        <f t="array" aca="1" ref="H2458" ca="1">IFERROR(_FV(STable[[#This Row],[Security Name]],"Change (%)",TRUE),0)</f>
        <v>6.5670999999999993E-2</v>
      </c>
      <c r="I2458" s="17" cm="1">
        <f t="array" aca="1" ref="I2458" ca="1">IFERROR(_FV(STable[[#This Row],[Security Name]],"P/E",TRUE),0)</f>
        <v>64.180000000000007</v>
      </c>
      <c r="J2458" s="17" cm="1">
        <f t="array" aca="1" ref="J2458" ca="1">IFERROR(_FV(STable[[#This Row],[Security Name]],"Beta"),0)</f>
        <v>1.0324</v>
      </c>
    </row>
    <row r="2459" spans="1:10" x14ac:dyDescent="0.3">
      <c r="A2459" t="s">
        <v>2505</v>
      </c>
      <c r="B2459" t="e" vm="2458">
        <v>#VALUE!</v>
      </c>
      <c r="C2459" t="s">
        <v>3652</v>
      </c>
      <c r="D2459" t="s">
        <v>3956</v>
      </c>
      <c r="E2459">
        <v>3827</v>
      </c>
      <c r="F2459" cm="1">
        <f t="array" aca="1" ref="F2459" ca="1">IFERROR(_FV(STable[[#This Row],[Security Name]],"Market cap",TRUE),_FV(STable[[#This Row],[Security Name]],"Volume average",TRUE)*STable[[#This Row],[Price]])</f>
        <v>79571519</v>
      </c>
      <c r="G2459" s="4" cm="1">
        <f t="array" aca="1" ref="G2459" ca="1">_FV(STable[[#This Row],[Security Name]],"Price")</f>
        <v>11.47</v>
      </c>
      <c r="H2459" s="1" cm="1">
        <f t="array" aca="1" ref="H2459" ca="1">IFERROR(_FV(STable[[#This Row],[Security Name]],"Change (%)",TRUE),0)</f>
        <v>-2.6090000000000002E-3</v>
      </c>
      <c r="I2459" s="17" cm="1">
        <f t="array" aca="1" ref="I2459" ca="1">IFERROR(_FV(STable[[#This Row],[Security Name]],"P/E",TRUE),0)</f>
        <v>17.471399999999999</v>
      </c>
      <c r="J2459" s="17" cm="1">
        <f t="array" aca="1" ref="J2459" ca="1">IFERROR(_FV(STable[[#This Row],[Security Name]],"Beta"),0)</f>
        <v>0.61860000000000004</v>
      </c>
    </row>
    <row r="2460" spans="1:10" x14ac:dyDescent="0.3">
      <c r="A2460" t="s">
        <v>1568</v>
      </c>
      <c r="B2460" t="e" vm="2459">
        <v>#VALUE!</v>
      </c>
      <c r="C2460" t="s">
        <v>3652</v>
      </c>
      <c r="D2460" t="s">
        <v>4066</v>
      </c>
      <c r="E2460">
        <v>100</v>
      </c>
      <c r="F2460" cm="1">
        <f t="array" aca="1" ref="F2460" ca="1">IFERROR(_FV(STable[[#This Row],[Security Name]],"Market cap",TRUE),_FV(STable[[#This Row],[Security Name]],"Volume average",TRUE)*STable[[#This Row],[Price]])</f>
        <v>329848482</v>
      </c>
      <c r="G2460" s="4" cm="1">
        <f t="array" aca="1" ref="G2460" ca="1">_FV(STable[[#This Row],[Security Name]],"Price")</f>
        <v>43.08</v>
      </c>
      <c r="H2460" s="1" cm="1">
        <f t="array" aca="1" ref="H2460" ca="1">IFERROR(_FV(STable[[#This Row],[Security Name]],"Change (%)",TRUE),0)</f>
        <v>3.2600000000000003E-3</v>
      </c>
      <c r="I2460" s="17" cm="1">
        <f t="array" aca="1" ref="I2460" ca="1">IFERROR(_FV(STable[[#This Row],[Security Name]],"P/E",TRUE),0)</f>
        <v>0</v>
      </c>
      <c r="J2460" s="17" cm="1">
        <f t="array" aca="1" ref="J2460" ca="1">IFERROR(_FV(STable[[#This Row],[Security Name]],"Beta"),0)</f>
        <v>1.0202</v>
      </c>
    </row>
    <row r="2461" spans="1:10" x14ac:dyDescent="0.3">
      <c r="A2461" t="s">
        <v>1768</v>
      </c>
      <c r="B2461" t="e" vm="2460">
        <v>#VALUE!</v>
      </c>
      <c r="C2461" t="s">
        <v>3652</v>
      </c>
      <c r="D2461" t="s">
        <v>4066</v>
      </c>
      <c r="E2461">
        <v>100</v>
      </c>
      <c r="F2461" cm="1">
        <f t="array" aca="1" ref="F2461" ca="1">IFERROR(_FV(STable[[#This Row],[Security Name]],"Market cap",TRUE),_FV(STable[[#This Row],[Security Name]],"Volume average",TRUE)*STable[[#This Row],[Price]])</f>
        <v>238105472</v>
      </c>
      <c r="G2461" s="4" cm="1">
        <f t="array" aca="1" ref="G2461" ca="1">_FV(STable[[#This Row],[Security Name]],"Price")</f>
        <v>13.15</v>
      </c>
      <c r="H2461" s="1" cm="1">
        <f t="array" aca="1" ref="H2461" ca="1">IFERROR(_FV(STable[[#This Row],[Security Name]],"Change (%)",TRUE),0)</f>
        <v>1.2317E-2</v>
      </c>
      <c r="I2461" s="17" cm="1">
        <f t="array" aca="1" ref="I2461" ca="1">IFERROR(_FV(STable[[#This Row],[Security Name]],"P/E",TRUE),0)</f>
        <v>0</v>
      </c>
      <c r="J2461" s="17" cm="1">
        <f t="array" aca="1" ref="J2461" ca="1">IFERROR(_FV(STable[[#This Row],[Security Name]],"Beta"),0)</f>
        <v>0.32969999999999999</v>
      </c>
    </row>
    <row r="2462" spans="1:10" x14ac:dyDescent="0.3">
      <c r="A2462" t="s">
        <v>1940</v>
      </c>
      <c r="B2462" t="e" vm="2461">
        <v>#VALUE!</v>
      </c>
      <c r="C2462" t="s">
        <v>3652</v>
      </c>
      <c r="D2462" t="s">
        <v>3675</v>
      </c>
      <c r="E2462">
        <v>3842</v>
      </c>
      <c r="F2462" cm="1">
        <f t="array" aca="1" ref="F2462" ca="1">IFERROR(_FV(STable[[#This Row],[Security Name]],"Market cap",TRUE),_FV(STable[[#This Row],[Security Name]],"Volume average",TRUE)*STable[[#This Row],[Price]])</f>
        <v>109436410</v>
      </c>
      <c r="G2462" s="4" cm="1">
        <f t="array" aca="1" ref="G2462" ca="1">_FV(STable[[#This Row],[Security Name]],"Price")</f>
        <v>11.16</v>
      </c>
      <c r="H2462" s="1" cm="1">
        <f t="array" aca="1" ref="H2462" ca="1">IFERROR(_FV(STable[[#This Row],[Security Name]],"Change (%)",TRUE),0)</f>
        <v>0.25112100000000004</v>
      </c>
      <c r="I2462" s="17" cm="1">
        <f t="array" aca="1" ref="I2462" ca="1">IFERROR(_FV(STable[[#This Row],[Security Name]],"P/E",TRUE),0)</f>
        <v>0</v>
      </c>
      <c r="J2462" s="17" cm="1">
        <f t="array" aca="1" ref="J2462" ca="1">IFERROR(_FV(STable[[#This Row],[Security Name]],"Beta"),0)</f>
        <v>1.3531</v>
      </c>
    </row>
    <row r="2463" spans="1:10" x14ac:dyDescent="0.3">
      <c r="A2463" t="s">
        <v>52</v>
      </c>
      <c r="B2463" t="e" vm="2462">
        <v>#VALUE!</v>
      </c>
      <c r="C2463" t="s">
        <v>3652</v>
      </c>
      <c r="D2463" t="s">
        <v>3659</v>
      </c>
      <c r="E2463">
        <v>3823</v>
      </c>
      <c r="F2463" cm="1">
        <f t="array" aca="1" ref="F2463" ca="1">IFERROR(_FV(STable[[#This Row],[Security Name]],"Market cap",TRUE),_FV(STable[[#This Row],[Security Name]],"Volume average",TRUE)*STable[[#This Row],[Price]])</f>
        <v>36911536768</v>
      </c>
      <c r="G2463" s="4" cm="1">
        <f t="array" aca="1" ref="G2463" ca="1">_FV(STable[[#This Row],[Security Name]],"Price")</f>
        <v>360.56</v>
      </c>
      <c r="H2463" s="1" cm="1">
        <f t="array" aca="1" ref="H2463" ca="1">IFERROR(_FV(STable[[#This Row],[Security Name]],"Change (%)",TRUE),0)</f>
        <v>-3.6480000000000002E-3</v>
      </c>
      <c r="I2463" s="17" cm="1">
        <f t="array" aca="1" ref="I2463" ca="1">IFERROR(_FV(STable[[#This Row],[Security Name]],"P/E",TRUE),0)</f>
        <v>25.3978</v>
      </c>
      <c r="J2463" s="17" cm="1">
        <f t="array" aca="1" ref="J2463" ca="1">IFERROR(_FV(STable[[#This Row],[Security Name]],"Beta"),0)</f>
        <v>0.84250000000000003</v>
      </c>
    </row>
    <row r="2464" spans="1:10" x14ac:dyDescent="0.3">
      <c r="A2464" t="s">
        <v>1606</v>
      </c>
      <c r="B2464" t="e" vm="2463">
        <v>#VALUE!</v>
      </c>
      <c r="C2464" t="s">
        <v>3652</v>
      </c>
      <c r="D2464" t="s">
        <v>3928</v>
      </c>
      <c r="E2464">
        <v>3841</v>
      </c>
      <c r="F2464" cm="1">
        <f t="array" aca="1" ref="F2464" ca="1">IFERROR(_FV(STable[[#This Row],[Security Name]],"Market cap",TRUE),_FV(STable[[#This Row],[Security Name]],"Volume average",TRUE)*STable[[#This Row],[Price]])</f>
        <v>213205932</v>
      </c>
      <c r="G2464" s="4" cm="1">
        <f t="array" aca="1" ref="G2464" ca="1">_FV(STable[[#This Row],[Security Name]],"Price")</f>
        <v>15.91</v>
      </c>
      <c r="H2464" s="1" cm="1">
        <f t="array" aca="1" ref="H2464" ca="1">IFERROR(_FV(STable[[#This Row],[Security Name]],"Change (%)",TRUE),0)</f>
        <v>3.3787999999999999E-2</v>
      </c>
      <c r="I2464" s="17" cm="1">
        <f t="array" aca="1" ref="I2464" ca="1">IFERROR(_FV(STable[[#This Row],[Security Name]],"P/E",TRUE),0)</f>
        <v>0</v>
      </c>
      <c r="J2464" s="17" cm="1">
        <f t="array" aca="1" ref="J2464" ca="1">IFERROR(_FV(STable[[#This Row],[Security Name]],"Beta"),0)</f>
        <v>0.31369999999999998</v>
      </c>
    </row>
    <row r="2465" spans="1:10" x14ac:dyDescent="0.3">
      <c r="A2465" t="s">
        <v>2030</v>
      </c>
      <c r="B2465" t="e" vm="2464">
        <v>#VALUE!</v>
      </c>
      <c r="C2465" t="s">
        <v>3652</v>
      </c>
      <c r="D2465" t="s">
        <v>4190</v>
      </c>
      <c r="E2465">
        <v>8071</v>
      </c>
      <c r="F2465" cm="1">
        <f t="array" aca="1" ref="F2465" ca="1">IFERROR(_FV(STable[[#This Row],[Security Name]],"Market cap",TRUE),_FV(STable[[#This Row],[Security Name]],"Volume average",TRUE)*STable[[#This Row],[Price]])</f>
        <v>1116260130</v>
      </c>
      <c r="G2465" s="4" cm="1">
        <f t="array" aca="1" ref="G2465" ca="1">_FV(STable[[#This Row],[Security Name]],"Price")</f>
        <v>21.795000000000002</v>
      </c>
      <c r="H2465" s="1" cm="1">
        <f t="array" aca="1" ref="H2465" ca="1">IFERROR(_FV(STable[[#This Row],[Security Name]],"Change (%)",TRUE),0)</f>
        <v>-2.7876999999999999E-2</v>
      </c>
      <c r="I2465" s="17" cm="1">
        <f t="array" aca="1" ref="I2465" ca="1">IFERROR(_FV(STable[[#This Row],[Security Name]],"P/E",TRUE),0)</f>
        <v>0</v>
      </c>
      <c r="J2465" s="17" cm="1">
        <f t="array" aca="1" ref="J2465" ca="1">IFERROR(_FV(STable[[#This Row],[Security Name]],"Beta"),0)</f>
        <v>2.5901999999999998</v>
      </c>
    </row>
    <row r="2466" spans="1:10" x14ac:dyDescent="0.3">
      <c r="A2466" t="s">
        <v>1968</v>
      </c>
      <c r="B2466" t="e" vm="2465">
        <v>#VALUE!</v>
      </c>
      <c r="C2466" t="s">
        <v>3652</v>
      </c>
      <c r="D2466" t="s">
        <v>4190</v>
      </c>
      <c r="E2466">
        <v>8071</v>
      </c>
      <c r="F2466" cm="1">
        <f t="array" aca="1" ref="F2466" ca="1">IFERROR(_FV(STable[[#This Row],[Security Name]],"Market cap",TRUE),_FV(STable[[#This Row],[Security Name]],"Volume average",TRUE)*STable[[#This Row],[Price]])</f>
        <v>5931513617</v>
      </c>
      <c r="G2466" s="4" cm="1">
        <f t="array" aca="1" ref="G2466" ca="1">_FV(STable[[#This Row],[Security Name]],"Price")</f>
        <v>122.71250000000001</v>
      </c>
      <c r="H2466" s="1" cm="1">
        <f t="array" aca="1" ref="H2466" ca="1">IFERROR(_FV(STable[[#This Row],[Security Name]],"Change (%)",TRUE),0)</f>
        <v>-2.0258999999999999E-2</v>
      </c>
      <c r="I2466" s="17" cm="1">
        <f t="array" aca="1" ref="I2466" ca="1">IFERROR(_FV(STable[[#This Row],[Security Name]],"P/E",TRUE),0)</f>
        <v>0</v>
      </c>
      <c r="J2466" s="17" cm="1">
        <f t="array" aca="1" ref="J2466" ca="1">IFERROR(_FV(STable[[#This Row],[Security Name]],"Beta"),0)</f>
        <v>0.1145</v>
      </c>
    </row>
    <row r="2467" spans="1:10" x14ac:dyDescent="0.3">
      <c r="A2467" t="s">
        <v>2665</v>
      </c>
      <c r="B2467" t="e" vm="2466">
        <v>#VALUE!</v>
      </c>
      <c r="C2467" t="s">
        <v>3652</v>
      </c>
      <c r="D2467" t="s">
        <v>3675</v>
      </c>
      <c r="E2467">
        <v>3842</v>
      </c>
      <c r="F2467" cm="1">
        <f t="array" aca="1" ref="F2467" ca="1">IFERROR(_FV(STable[[#This Row],[Security Name]],"Market cap",TRUE),_FV(STable[[#This Row],[Security Name]],"Volume average",TRUE)*STable[[#This Row],[Price]])</f>
        <v>20569971</v>
      </c>
      <c r="G2467" s="4" cm="1">
        <f t="array" aca="1" ref="G2467" ca="1">_FV(STable[[#This Row],[Security Name]],"Price")</f>
        <v>0.36899999999999999</v>
      </c>
      <c r="H2467" s="1" cm="1">
        <f t="array" aca="1" ref="H2467" ca="1">IFERROR(_FV(STable[[#This Row],[Security Name]],"Change (%)",TRUE),0)</f>
        <v>4.7403000000000001E-2</v>
      </c>
      <c r="I2467" s="17" cm="1">
        <f t="array" aca="1" ref="I2467" ca="1">IFERROR(_FV(STable[[#This Row],[Security Name]],"P/E",TRUE),0)</f>
        <v>0</v>
      </c>
      <c r="J2467" s="17" cm="1">
        <f t="array" aca="1" ref="J2467" ca="1">IFERROR(_FV(STable[[#This Row],[Security Name]],"Beta"),0)</f>
        <v>0.6845</v>
      </c>
    </row>
    <row r="2468" spans="1:10" x14ac:dyDescent="0.3">
      <c r="A2468" t="s">
        <v>969</v>
      </c>
      <c r="B2468" t="e" vm="2467">
        <v>#VALUE!</v>
      </c>
      <c r="C2468" t="s">
        <v>3652</v>
      </c>
      <c r="D2468" t="s">
        <v>4144</v>
      </c>
      <c r="E2468">
        <v>8731</v>
      </c>
      <c r="F2468" cm="1">
        <f t="array" aca="1" ref="F2468" ca="1">IFERROR(_FV(STable[[#This Row],[Security Name]],"Market cap",TRUE),_FV(STable[[#This Row],[Security Name]],"Volume average",TRUE)*STable[[#This Row],[Price]])</f>
        <v>19391972880</v>
      </c>
      <c r="G2468" s="4" cm="1">
        <f t="array" aca="1" ref="G2468" ca="1">_FV(STable[[#This Row],[Security Name]],"Price")</f>
        <v>97.44</v>
      </c>
      <c r="H2468" s="1" cm="1">
        <f t="array" aca="1" ref="H2468" ca="1">IFERROR(_FV(STable[[#This Row],[Security Name]],"Change (%)",TRUE),0)</f>
        <v>2.2241E-2</v>
      </c>
      <c r="I2468" s="17" cm="1">
        <f t="array" aca="1" ref="I2468" ca="1">IFERROR(_FV(STable[[#This Row],[Security Name]],"P/E",TRUE),0)</f>
        <v>15.213800000000001</v>
      </c>
      <c r="J2468" s="17" cm="1">
        <f t="array" aca="1" ref="J2468" ca="1">IFERROR(_FV(STable[[#This Row],[Security Name]],"Beta"),0)</f>
        <v>0.82389999999999997</v>
      </c>
    </row>
    <row r="2469" spans="1:10" x14ac:dyDescent="0.3">
      <c r="A2469" t="s">
        <v>2522</v>
      </c>
      <c r="B2469" t="e" vm="2468">
        <v>#VALUE!</v>
      </c>
      <c r="C2469" t="s">
        <v>3652</v>
      </c>
      <c r="D2469" t="s">
        <v>3928</v>
      </c>
      <c r="E2469">
        <v>3841</v>
      </c>
      <c r="F2469" cm="1">
        <f t="array" aca="1" ref="F2469" ca="1">IFERROR(_FV(STable[[#This Row],[Security Name]],"Market cap",TRUE),_FV(STable[[#This Row],[Security Name]],"Volume average",TRUE)*STable[[#This Row],[Price]])</f>
        <v>510326271</v>
      </c>
      <c r="G2469" s="4" cm="1">
        <f t="array" aca="1" ref="G2469" ca="1">_FV(STable[[#This Row],[Security Name]],"Price")</f>
        <v>3.4350000000000001</v>
      </c>
      <c r="H2469" s="1" cm="1">
        <f t="array" aca="1" ref="H2469" ca="1">IFERROR(_FV(STable[[#This Row],[Security Name]],"Change (%)",TRUE),0)</f>
        <v>1.4580000000000001E-3</v>
      </c>
      <c r="I2469" s="17" cm="1">
        <f t="array" aca="1" ref="I2469" ca="1">IFERROR(_FV(STable[[#This Row],[Security Name]],"P/E",TRUE),0)</f>
        <v>10.588800000000001</v>
      </c>
      <c r="J2469" s="17" cm="1">
        <f t="array" aca="1" ref="J2469" ca="1">IFERROR(_FV(STable[[#This Row],[Security Name]],"Beta"),0)</f>
        <v>1.5528999999999999</v>
      </c>
    </row>
    <row r="2470" spans="1:10" x14ac:dyDescent="0.3">
      <c r="A2470" t="s">
        <v>550</v>
      </c>
      <c r="B2470" t="e" vm="2469">
        <v>#VALUE!</v>
      </c>
      <c r="C2470" t="s">
        <v>3652</v>
      </c>
      <c r="D2470" t="s">
        <v>4190</v>
      </c>
      <c r="E2470">
        <v>8071</v>
      </c>
      <c r="F2470" cm="1">
        <f t="array" aca="1" ref="F2470" ca="1">IFERROR(_FV(STable[[#This Row],[Security Name]],"Market cap",TRUE),_FV(STable[[#This Row],[Security Name]],"Volume average",TRUE)*STable[[#This Row],[Price]])</f>
        <v>29307886192</v>
      </c>
      <c r="G2470" s="4" cm="1">
        <f t="array" aca="1" ref="G2470" ca="1">_FV(STable[[#This Row],[Security Name]],"Price")</f>
        <v>206.785</v>
      </c>
      <c r="H2470" s="1" cm="1">
        <f t="array" aca="1" ref="H2470" ca="1">IFERROR(_FV(STable[[#This Row],[Security Name]],"Change (%)",TRUE),0)</f>
        <v>5.4433999999999996E-2</v>
      </c>
      <c r="I2470" s="17" cm="1">
        <f t="array" aca="1" ref="I2470" ca="1">IFERROR(_FV(STable[[#This Row],[Security Name]],"P/E",TRUE),0)</f>
        <v>0</v>
      </c>
      <c r="J2470" s="17" cm="1">
        <f t="array" aca="1" ref="J2470" ca="1">IFERROR(_FV(STable[[#This Row],[Security Name]],"Beta"),0)</f>
        <v>1.5911</v>
      </c>
    </row>
    <row r="2471" spans="1:10" x14ac:dyDescent="0.3">
      <c r="A2471" t="s">
        <v>2496</v>
      </c>
      <c r="B2471" t="e" vm="2470">
        <v>#VALUE!</v>
      </c>
      <c r="C2471" t="s">
        <v>3652</v>
      </c>
      <c r="D2471" t="s">
        <v>3928</v>
      </c>
      <c r="E2471">
        <v>3841</v>
      </c>
      <c r="F2471" cm="1">
        <f t="array" aca="1" ref="F2471" ca="1">IFERROR(_FV(STable[[#This Row],[Security Name]],"Market cap",TRUE),_FV(STable[[#This Row],[Security Name]],"Volume average",TRUE)*STable[[#This Row],[Price]])</f>
        <v>156528446</v>
      </c>
      <c r="G2471" s="4" cm="1">
        <f t="array" aca="1" ref="G2471" ca="1">_FV(STable[[#This Row],[Security Name]],"Price")</f>
        <v>5.1100000000000003</v>
      </c>
      <c r="H2471" s="1" cm="1">
        <f t="array" aca="1" ref="H2471" ca="1">IFERROR(_FV(STable[[#This Row],[Security Name]],"Change (%)",TRUE),0)</f>
        <v>2.4048E-2</v>
      </c>
      <c r="I2471" s="17" cm="1">
        <f t="array" aca="1" ref="I2471" ca="1">IFERROR(_FV(STable[[#This Row],[Security Name]],"P/E",TRUE),0)</f>
        <v>0</v>
      </c>
      <c r="J2471" s="17" cm="1">
        <f t="array" aca="1" ref="J2471" ca="1">IFERROR(_FV(STable[[#This Row],[Security Name]],"Beta"),0)</f>
        <v>2.0341999999999998</v>
      </c>
    </row>
    <row r="2472" spans="1:10" x14ac:dyDescent="0.3">
      <c r="A2472" t="s">
        <v>2476</v>
      </c>
      <c r="B2472" t="e" vm="2471">
        <v>#VALUE!</v>
      </c>
      <c r="C2472" t="s">
        <v>3652</v>
      </c>
      <c r="D2472" t="s">
        <v>4190</v>
      </c>
      <c r="E2472">
        <v>8071</v>
      </c>
      <c r="F2472" cm="1">
        <f t="array" aca="1" ref="F2472" ca="1">IFERROR(_FV(STable[[#This Row],[Security Name]],"Market cap",TRUE),_FV(STable[[#This Row],[Security Name]],"Volume average",TRUE)*STable[[#This Row],[Price]])</f>
        <v>91792328</v>
      </c>
      <c r="G2472" s="4" cm="1">
        <f t="array" aca="1" ref="G2472" ca="1">_FV(STable[[#This Row],[Security Name]],"Price")</f>
        <v>2.3450000000000002</v>
      </c>
      <c r="H2472" s="1" cm="1">
        <f t="array" aca="1" ref="H2472" ca="1">IFERROR(_FV(STable[[#This Row],[Security Name]],"Change (%)",TRUE),0)</f>
        <v>-2.1279999999999997E-3</v>
      </c>
      <c r="I2472" s="17" cm="1">
        <f t="array" aca="1" ref="I2472" ca="1">IFERROR(_FV(STable[[#This Row],[Security Name]],"P/E",TRUE),0)</f>
        <v>0</v>
      </c>
      <c r="J2472" s="17" cm="1">
        <f t="array" aca="1" ref="J2472" ca="1">IFERROR(_FV(STable[[#This Row],[Security Name]],"Beta"),0)</f>
        <v>1.0925</v>
      </c>
    </row>
    <row r="2473" spans="1:10" x14ac:dyDescent="0.3">
      <c r="A2473" t="s">
        <v>1727</v>
      </c>
      <c r="B2473" t="e" vm="2472">
        <v>#VALUE!</v>
      </c>
      <c r="C2473" t="s">
        <v>3652</v>
      </c>
      <c r="D2473" t="s">
        <v>4190</v>
      </c>
      <c r="E2473">
        <v>8071</v>
      </c>
      <c r="F2473" cm="1">
        <f t="array" aca="1" ref="F2473" ca="1">IFERROR(_FV(STable[[#This Row],[Security Name]],"Market cap",TRUE),_FV(STable[[#This Row],[Security Name]],"Volume average",TRUE)*STable[[#This Row],[Price]])</f>
        <v>2709532463</v>
      </c>
      <c r="G2473" s="4" cm="1">
        <f t="array" aca="1" ref="G2473" ca="1">_FV(STable[[#This Row],[Security Name]],"Price")</f>
        <v>34.1</v>
      </c>
      <c r="H2473" s="1" cm="1">
        <f t="array" aca="1" ref="H2473" ca="1">IFERROR(_FV(STable[[#This Row],[Security Name]],"Change (%)",TRUE),0)</f>
        <v>3.2395E-2</v>
      </c>
      <c r="I2473" s="17" cm="1">
        <f t="array" aca="1" ref="I2473" ca="1">IFERROR(_FV(STable[[#This Row],[Security Name]],"P/E",TRUE),0)</f>
        <v>41.855899999999998</v>
      </c>
      <c r="J2473" s="17" cm="1">
        <f t="array" aca="1" ref="J2473" ca="1">IFERROR(_FV(STable[[#This Row],[Security Name]],"Beta"),0)</f>
        <v>1.9501999999999999</v>
      </c>
    </row>
    <row r="2474" spans="1:10" x14ac:dyDescent="0.3">
      <c r="A2474" t="s">
        <v>2723</v>
      </c>
      <c r="B2474" t="e" vm="2473">
        <v>#VALUE!</v>
      </c>
      <c r="C2474" t="s">
        <v>3652</v>
      </c>
      <c r="D2474" t="s">
        <v>3675</v>
      </c>
      <c r="E2474">
        <v>3842</v>
      </c>
      <c r="F2474" cm="1">
        <f t="array" aca="1" ref="F2474" ca="1">IFERROR(_FV(STable[[#This Row],[Security Name]],"Market cap",TRUE),_FV(STable[[#This Row],[Security Name]],"Volume average",TRUE)*STable[[#This Row],[Price]])</f>
        <v>47464103</v>
      </c>
      <c r="G2474" s="4" cm="1">
        <f t="array" aca="1" ref="G2474" ca="1">_FV(STable[[#This Row],[Security Name]],"Price")</f>
        <v>4.66</v>
      </c>
      <c r="H2474" s="1" cm="1">
        <f t="array" aca="1" ref="H2474" ca="1">IFERROR(_FV(STable[[#This Row],[Security Name]],"Change (%)",TRUE),0)</f>
        <v>8.6580000000000008E-3</v>
      </c>
      <c r="I2474" s="17" cm="1">
        <f t="array" aca="1" ref="I2474" ca="1">IFERROR(_FV(STable[[#This Row],[Security Name]],"P/E",TRUE),0)</f>
        <v>13.6457</v>
      </c>
      <c r="J2474" s="17" cm="1">
        <f t="array" aca="1" ref="J2474" ca="1">IFERROR(_FV(STable[[#This Row],[Security Name]],"Beta"),0)</f>
        <v>0.82179999999999997</v>
      </c>
    </row>
    <row r="2475" spans="1:10" x14ac:dyDescent="0.3">
      <c r="A2475" t="s">
        <v>502</v>
      </c>
      <c r="B2475" t="e" vm="2474">
        <v>#VALUE!</v>
      </c>
      <c r="C2475" t="s">
        <v>3652</v>
      </c>
      <c r="D2475" t="s">
        <v>3695</v>
      </c>
      <c r="E2475">
        <v>3089</v>
      </c>
      <c r="F2475" cm="1">
        <f t="array" aca="1" ref="F2475" ca="1">IFERROR(_FV(STable[[#This Row],[Security Name]],"Market cap",TRUE),_FV(STable[[#This Row],[Security Name]],"Volume average",TRUE)*STable[[#This Row],[Price]])</f>
        <v>7695565423</v>
      </c>
      <c r="G2475" s="4" cm="1">
        <f t="array" aca="1" ref="G2475" ca="1">_FV(STable[[#This Row],[Security Name]],"Price")</f>
        <v>179.66</v>
      </c>
      <c r="H2475" s="1" cm="1">
        <f t="array" aca="1" ref="H2475" ca="1">IFERROR(_FV(STable[[#This Row],[Security Name]],"Change (%)",TRUE),0)</f>
        <v>3.5087E-2</v>
      </c>
      <c r="I2475" s="17" cm="1">
        <f t="array" aca="1" ref="I2475" ca="1">IFERROR(_FV(STable[[#This Row],[Security Name]],"P/E",TRUE),0)</f>
        <v>25.38</v>
      </c>
      <c r="J2475" s="17" cm="1">
        <f t="array" aca="1" ref="J2475" ca="1">IFERROR(_FV(STable[[#This Row],[Security Name]],"Beta"),0)</f>
        <v>1.2624</v>
      </c>
    </row>
    <row r="2476" spans="1:10" x14ac:dyDescent="0.3">
      <c r="A2476" t="s">
        <v>112</v>
      </c>
      <c r="B2476" t="e" vm="2475">
        <v>#VALUE!</v>
      </c>
      <c r="C2476" t="s">
        <v>3652</v>
      </c>
      <c r="D2476" t="s">
        <v>4023</v>
      </c>
      <c r="E2476">
        <v>3822</v>
      </c>
      <c r="F2476" cm="1">
        <f t="array" aca="1" ref="F2476" ca="1">IFERROR(_FV(STable[[#This Row],[Security Name]],"Market cap",TRUE),_FV(STable[[#This Row],[Security Name]],"Volume average",TRUE)*STable[[#This Row],[Price]])</f>
        <v>105606302766</v>
      </c>
      <c r="G2476" s="4" cm="1">
        <f t="array" aca="1" ref="G2476" ca="1">_FV(STable[[#This Row],[Security Name]],"Price")</f>
        <v>477.14</v>
      </c>
      <c r="H2476" s="1" cm="1">
        <f t="array" aca="1" ref="H2476" ca="1">IFERROR(_FV(STable[[#This Row],[Security Name]],"Change (%)",TRUE),0)</f>
        <v>3.6651999999999997E-2</v>
      </c>
      <c r="I2476" s="17" cm="1">
        <f t="array" aca="1" ref="I2476" ca="1">IFERROR(_FV(STable[[#This Row],[Security Name]],"P/E",TRUE),0)</f>
        <v>36.302599999999998</v>
      </c>
      <c r="J2476" s="17" cm="1">
        <f t="array" aca="1" ref="J2476" ca="1">IFERROR(_FV(STable[[#This Row],[Security Name]],"Beta"),0)</f>
        <v>1.2206999999999999</v>
      </c>
    </row>
    <row r="2477" spans="1:10" x14ac:dyDescent="0.3">
      <c r="A2477" t="s">
        <v>288</v>
      </c>
      <c r="B2477" t="e" vm="2476">
        <v>#VALUE!</v>
      </c>
      <c r="C2477" t="s">
        <v>3652</v>
      </c>
      <c r="D2477" t="s">
        <v>4053</v>
      </c>
      <c r="E2477">
        <v>3086</v>
      </c>
      <c r="F2477" cm="1">
        <f t="array" aca="1" ref="F2477" ca="1">IFERROR(_FV(STable[[#This Row],[Security Name]],"Market cap",TRUE),_FV(STable[[#This Row],[Security Name]],"Volume average",TRUE)*STable[[#This Row],[Price]])</f>
        <v>12027856507</v>
      </c>
      <c r="G2477" s="4" cm="1">
        <f t="array" aca="1" ref="G2477" ca="1">_FV(STable[[#This Row],[Security Name]],"Price")</f>
        <v>154.41</v>
      </c>
      <c r="H2477" s="1" cm="1">
        <f t="array" aca="1" ref="H2477" ca="1">IFERROR(_FV(STable[[#This Row],[Security Name]],"Change (%)",TRUE),0)</f>
        <v>6.991399999999999E-2</v>
      </c>
      <c r="I2477" s="17" cm="1">
        <f t="array" aca="1" ref="I2477" ca="1">IFERROR(_FV(STable[[#This Row],[Security Name]],"P/E",TRUE),0)</f>
        <v>25.6798</v>
      </c>
      <c r="J2477" s="17" cm="1">
        <f t="array" aca="1" ref="J2477" ca="1">IFERROR(_FV(STable[[#This Row],[Security Name]],"Beta"),0)</f>
        <v>1.3401000000000001</v>
      </c>
    </row>
    <row r="2478" spans="1:10" x14ac:dyDescent="0.3">
      <c r="A2478" t="s">
        <v>1635</v>
      </c>
      <c r="B2478" t="e" vm="2477">
        <v>#VALUE!</v>
      </c>
      <c r="C2478" t="s">
        <v>3652</v>
      </c>
      <c r="D2478" t="s">
        <v>3873</v>
      </c>
      <c r="E2478">
        <v>2821</v>
      </c>
      <c r="F2478" cm="1">
        <f t="array" aca="1" ref="F2478" ca="1">IFERROR(_FV(STable[[#This Row],[Security Name]],"Market cap",TRUE),_FV(STable[[#This Row],[Security Name]],"Volume average",TRUE)*STable[[#This Row],[Price]])</f>
        <v>585829438</v>
      </c>
      <c r="G2478" s="4" cm="1">
        <f t="array" aca="1" ref="G2478" ca="1">_FV(STable[[#This Row],[Security Name]],"Price")</f>
        <v>21.8</v>
      </c>
      <c r="H2478" s="1" cm="1">
        <f t="array" aca="1" ref="H2478" ca="1">IFERROR(_FV(STable[[#This Row],[Security Name]],"Change (%)",TRUE),0)</f>
        <v>-8.016899999999999E-2</v>
      </c>
      <c r="I2478" s="17" cm="1">
        <f t="array" aca="1" ref="I2478" ca="1">IFERROR(_FV(STable[[#This Row],[Security Name]],"P/E",TRUE),0)</f>
        <v>12.0695</v>
      </c>
      <c r="J2478" s="17" cm="1">
        <f t="array" aca="1" ref="J2478" ca="1">IFERROR(_FV(STable[[#This Row],[Security Name]],"Beta"),0)</f>
        <v>1.3482000000000001</v>
      </c>
    </row>
    <row r="2479" spans="1:10" x14ac:dyDescent="0.3">
      <c r="A2479" t="s">
        <v>577</v>
      </c>
      <c r="B2479" t="e" vm="2478">
        <v>#VALUE!</v>
      </c>
      <c r="C2479" t="s">
        <v>3652</v>
      </c>
      <c r="D2479" t="s">
        <v>4085</v>
      </c>
      <c r="E2479">
        <v>2890</v>
      </c>
      <c r="F2479" cm="1">
        <f t="array" aca="1" ref="F2479" ca="1">IFERROR(_FV(STable[[#This Row],[Security Name]],"Market cap",TRUE),_FV(STable[[#This Row],[Security Name]],"Volume average",TRUE)*STable[[#This Row],[Price]])</f>
        <v>3896253576</v>
      </c>
      <c r="G2479" s="4" cm="1">
        <f t="array" aca="1" ref="G2479" ca="1">_FV(STable[[#This Row],[Security Name]],"Price")</f>
        <v>74.61</v>
      </c>
      <c r="H2479" s="1" cm="1">
        <f t="array" aca="1" ref="H2479" ca="1">IFERROR(_FV(STable[[#This Row],[Security Name]],"Change (%)",TRUE),0)</f>
        <v>1.6208E-2</v>
      </c>
      <c r="I2479" s="17" cm="1">
        <f t="array" aca="1" ref="I2479" ca="1">IFERROR(_FV(STable[[#This Row],[Security Name]],"P/E",TRUE),0)</f>
        <v>13.0814</v>
      </c>
      <c r="J2479" s="17" cm="1">
        <f t="array" aca="1" ref="J2479" ca="1">IFERROR(_FV(STable[[#This Row],[Security Name]],"Beta"),0)</f>
        <v>0.77629999999999999</v>
      </c>
    </row>
    <row r="2480" spans="1:10" x14ac:dyDescent="0.3">
      <c r="A2480" t="s">
        <v>1869</v>
      </c>
      <c r="B2480" t="e" vm="2479">
        <v>#VALUE!</v>
      </c>
      <c r="C2480" t="s">
        <v>3652</v>
      </c>
      <c r="D2480" t="s">
        <v>3695</v>
      </c>
      <c r="E2480">
        <v>3089</v>
      </c>
      <c r="F2480" cm="1">
        <f t="array" aca="1" ref="F2480" ca="1">IFERROR(_FV(STable[[#This Row],[Security Name]],"Market cap",TRUE),_FV(STable[[#This Row],[Security Name]],"Volume average",TRUE)*STable[[#This Row],[Price]])</f>
        <v>252807508</v>
      </c>
      <c r="G2480" s="4" cm="1">
        <f t="array" aca="1" ref="G2480" ca="1">_FV(STable[[#This Row],[Security Name]],"Price")</f>
        <v>27.47</v>
      </c>
      <c r="H2480" s="1" cm="1">
        <f t="array" aca="1" ref="H2480" ca="1">IFERROR(_FV(STable[[#This Row],[Security Name]],"Change (%)",TRUE),0)</f>
        <v>4.4486999999999999E-2</v>
      </c>
      <c r="I2480" s="17" cm="1">
        <f t="array" aca="1" ref="I2480" ca="1">IFERROR(_FV(STable[[#This Row],[Security Name]],"P/E",TRUE),0)</f>
        <v>29.563099999999999</v>
      </c>
      <c r="J2480" s="17" cm="1">
        <f t="array" aca="1" ref="J2480" ca="1">IFERROR(_FV(STable[[#This Row],[Security Name]],"Beta"),0)</f>
        <v>0.44400000000000001</v>
      </c>
    </row>
    <row r="2481" spans="1:10" x14ac:dyDescent="0.3">
      <c r="A2481" t="s">
        <v>944</v>
      </c>
      <c r="B2481" t="e" vm="2480">
        <v>#VALUE!</v>
      </c>
      <c r="C2481" t="s">
        <v>3652</v>
      </c>
      <c r="D2481" t="s">
        <v>3873</v>
      </c>
      <c r="E2481">
        <v>2821</v>
      </c>
      <c r="F2481" cm="1">
        <f t="array" aca="1" ref="F2481" ca="1">IFERROR(_FV(STable[[#This Row],[Security Name]],"Market cap",TRUE),_FV(STable[[#This Row],[Security Name]],"Volume average",TRUE)*STable[[#This Row],[Price]])</f>
        <v>25845130751</v>
      </c>
      <c r="G2481" s="4" cm="1">
        <f t="array" aca="1" ref="G2481" ca="1">_FV(STable[[#This Row],[Security Name]],"Price")</f>
        <v>35.914999999999999</v>
      </c>
      <c r="H2481" s="1" cm="1">
        <f t="array" aca="1" ref="H2481" ca="1">IFERROR(_FV(STable[[#This Row],[Security Name]],"Change (%)",TRUE),0)</f>
        <v>-0.100326</v>
      </c>
      <c r="I2481" s="17" cm="1">
        <f t="array" aca="1" ref="I2481" ca="1">IFERROR(_FV(STable[[#This Row],[Security Name]],"P/E",TRUE),0)</f>
        <v>0</v>
      </c>
      <c r="J2481" s="17" cm="1">
        <f t="array" aca="1" ref="J2481" ca="1">IFERROR(_FV(STable[[#This Row],[Security Name]],"Beta"),0)</f>
        <v>0.46729999999999999</v>
      </c>
    </row>
    <row r="2482" spans="1:10" x14ac:dyDescent="0.3">
      <c r="A2482" t="s">
        <v>2155</v>
      </c>
      <c r="B2482" t="e" vm="2481">
        <v>#VALUE!</v>
      </c>
      <c r="C2482" t="s">
        <v>3652</v>
      </c>
      <c r="D2482" t="s">
        <v>3900</v>
      </c>
      <c r="E2482">
        <v>2810</v>
      </c>
      <c r="F2482" cm="1">
        <f t="array" aca="1" ref="F2482" ca="1">IFERROR(_FV(STable[[#This Row],[Security Name]],"Market cap",TRUE),_FV(STable[[#This Row],[Security Name]],"Volume average",TRUE)*STable[[#This Row],[Price]])</f>
        <v>728861388</v>
      </c>
      <c r="G2482" s="4" cm="1">
        <f t="array" aca="1" ref="G2482" ca="1">_FV(STable[[#This Row],[Security Name]],"Price")</f>
        <v>6.335</v>
      </c>
      <c r="H2482" s="1" cm="1">
        <f t="array" aca="1" ref="H2482" ca="1">IFERROR(_FV(STable[[#This Row],[Security Name]],"Change (%)",TRUE),0)</f>
        <v>7.8990000000000006E-4</v>
      </c>
      <c r="I2482" s="17" cm="1">
        <f t="array" ref="I2482">IFERROR(_FV(STable[[#This Row],[Security Name]],"P/E",TRUE),0)</f>
        <v>0</v>
      </c>
      <c r="J2482" s="17" cm="1">
        <f t="array" aca="1" ref="J2482" ca="1">IFERROR(_FV(STable[[#This Row],[Security Name]],"Beta"),0)</f>
        <v>0.88229999999999997</v>
      </c>
    </row>
    <row r="2483" spans="1:10" x14ac:dyDescent="0.3">
      <c r="A2483" t="s">
        <v>597</v>
      </c>
      <c r="B2483" t="e" vm="2482">
        <v>#VALUE!</v>
      </c>
      <c r="C2483" t="s">
        <v>3652</v>
      </c>
      <c r="D2483" t="s">
        <v>4127</v>
      </c>
      <c r="E2483">
        <v>2860</v>
      </c>
      <c r="F2483" cm="1">
        <f t="array" aca="1" ref="F2483" ca="1">IFERROR(_FV(STable[[#This Row],[Security Name]],"Market cap",TRUE),_FV(STable[[#This Row],[Security Name]],"Volume average",TRUE)*STable[[#This Row],[Price]])</f>
        <v>21641681565</v>
      </c>
      <c r="G2483" s="4" cm="1">
        <f t="array" aca="1" ref="G2483" ca="1">_FV(STable[[#This Row],[Security Name]],"Price")</f>
        <v>67.05</v>
      </c>
      <c r="H2483" s="1" cm="1">
        <f t="array" aca="1" ref="H2483" ca="1">IFERROR(_FV(STable[[#This Row],[Security Name]],"Change (%)",TRUE),0)</f>
        <v>-0.109443</v>
      </c>
      <c r="I2483" s="17" cm="1">
        <f t="array" aca="1" ref="I2483" ca="1">IFERROR(_FV(STable[[#This Row],[Security Name]],"P/E",TRUE),0)</f>
        <v>0</v>
      </c>
      <c r="J2483" s="17" cm="1">
        <f t="array" aca="1" ref="J2483" ca="1">IFERROR(_FV(STable[[#This Row],[Security Name]],"Beta"),0)</f>
        <v>0.36030000000000001</v>
      </c>
    </row>
    <row r="2484" spans="1:10" x14ac:dyDescent="0.3">
      <c r="A2484" t="s">
        <v>1593</v>
      </c>
      <c r="B2484" t="e" vm="2483">
        <v>#VALUE!</v>
      </c>
      <c r="C2484" t="s">
        <v>3652</v>
      </c>
      <c r="D2484" t="s">
        <v>4085</v>
      </c>
      <c r="E2484">
        <v>2890</v>
      </c>
      <c r="F2484" cm="1">
        <f t="array" aca="1" ref="F2484" ca="1">IFERROR(_FV(STable[[#This Row],[Security Name]],"Market cap",TRUE),_FV(STable[[#This Row],[Security Name]],"Volume average",TRUE)*STable[[#This Row],[Price]])</f>
        <v>391102215</v>
      </c>
      <c r="G2484" s="4" cm="1">
        <f t="array" aca="1" ref="G2484" ca="1">_FV(STable[[#This Row],[Security Name]],"Price")</f>
        <v>6.95</v>
      </c>
      <c r="H2484" s="1" cm="1">
        <f t="array" aca="1" ref="H2484" ca="1">IFERROR(_FV(STable[[#This Row],[Security Name]],"Change (%)",TRUE),0)</f>
        <v>8.7080000000000005E-3</v>
      </c>
      <c r="I2484" s="17" cm="1">
        <f t="array" ref="I2484">IFERROR(_FV(STable[[#This Row],[Security Name]],"P/E",TRUE),0)</f>
        <v>0</v>
      </c>
      <c r="J2484" s="17" cm="1">
        <f t="array" aca="1" ref="J2484" ca="1">IFERROR(_FV(STable[[#This Row],[Security Name]],"Beta"),0)</f>
        <v>0.92</v>
      </c>
    </row>
    <row r="2485" spans="1:10" x14ac:dyDescent="0.3">
      <c r="A2485" t="s">
        <v>975</v>
      </c>
      <c r="B2485" t="e" vm="2484">
        <v>#VALUE!</v>
      </c>
      <c r="C2485" t="s">
        <v>3652</v>
      </c>
      <c r="D2485" t="s">
        <v>4079</v>
      </c>
      <c r="E2485">
        <v>2800</v>
      </c>
      <c r="F2485" cm="1">
        <f t="array" aca="1" ref="F2485" ca="1">IFERROR(_FV(STable[[#This Row],[Security Name]],"Market cap",TRUE),_FV(STable[[#This Row],[Security Name]],"Volume average",TRUE)*STable[[#This Row],[Price]])</f>
        <v>3026319060</v>
      </c>
      <c r="G2485" s="4" cm="1">
        <f t="array" aca="1" ref="G2485" ca="1">_FV(STable[[#This Row],[Security Name]],"Price")</f>
        <v>26.58</v>
      </c>
      <c r="H2485" s="1" cm="1">
        <f t="array" aca="1" ref="H2485" ca="1">IFERROR(_FV(STable[[#This Row],[Security Name]],"Change (%)",TRUE),0)</f>
        <v>-5.0035999999999997E-2</v>
      </c>
      <c r="I2485" s="17" cm="1">
        <f t="array" aca="1" ref="I2485" ca="1">IFERROR(_FV(STable[[#This Row],[Security Name]],"P/E",TRUE),0)</f>
        <v>0</v>
      </c>
      <c r="J2485" s="17" cm="1">
        <f t="array" aca="1" ref="J2485" ca="1">IFERROR(_FV(STable[[#This Row],[Security Name]],"Beta"),0)</f>
        <v>1.2481</v>
      </c>
    </row>
    <row r="2486" spans="1:10" x14ac:dyDescent="0.3">
      <c r="A2486" t="s">
        <v>334</v>
      </c>
      <c r="B2486" t="e" vm="2485">
        <v>#VALUE!</v>
      </c>
      <c r="C2486" t="s">
        <v>3652</v>
      </c>
      <c r="D2486" t="s">
        <v>4127</v>
      </c>
      <c r="E2486">
        <v>2860</v>
      </c>
      <c r="F2486" cm="1">
        <f t="array" aca="1" ref="F2486" ca="1">IFERROR(_FV(STable[[#This Row],[Security Name]],"Market cap",TRUE),_FV(STable[[#This Row],[Security Name]],"Volume average",TRUE)*STable[[#This Row],[Price]])</f>
        <v>14618169855</v>
      </c>
      <c r="G2486" s="4" cm="1">
        <f t="array" aca="1" ref="G2486" ca="1">_FV(STable[[#This Row],[Security Name]],"Price")</f>
        <v>114.13</v>
      </c>
      <c r="H2486" s="1" cm="1">
        <f t="array" aca="1" ref="H2486" ca="1">IFERROR(_FV(STable[[#This Row],[Security Name]],"Change (%)",TRUE),0)</f>
        <v>-4.0923999999999995E-2</v>
      </c>
      <c r="I2486" s="17" cm="1">
        <f t="array" aca="1" ref="I2486" ca="1">IFERROR(_FV(STable[[#This Row],[Security Name]],"P/E",TRUE),0)</f>
        <v>0</v>
      </c>
      <c r="J2486" s="17" cm="1">
        <f t="array" aca="1" ref="J2486" ca="1">IFERROR(_FV(STable[[#This Row],[Security Name]],"Beta"),0)</f>
        <v>0.71730000000000005</v>
      </c>
    </row>
    <row r="2487" spans="1:10" x14ac:dyDescent="0.3">
      <c r="A2487" t="s">
        <v>1517</v>
      </c>
      <c r="B2487" t="e" vm="2486">
        <v>#VALUE!</v>
      </c>
      <c r="C2487" t="s">
        <v>3652</v>
      </c>
      <c r="D2487" t="s">
        <v>4079</v>
      </c>
      <c r="E2487">
        <v>2800</v>
      </c>
      <c r="F2487" cm="1">
        <f t="array" aca="1" ref="F2487" ca="1">IFERROR(_FV(STable[[#This Row],[Security Name]],"Market cap",TRUE),_FV(STable[[#This Row],[Security Name]],"Volume average",TRUE)*STable[[#This Row],[Price]])</f>
        <v>3506599968</v>
      </c>
      <c r="G2487" s="4" cm="1">
        <f t="array" aca="1" ref="G2487" ca="1">_FV(STable[[#This Row],[Security Name]],"Price")</f>
        <v>23.36</v>
      </c>
      <c r="H2487" s="1" cm="1">
        <f t="array" aca="1" ref="H2487" ca="1">IFERROR(_FV(STable[[#This Row],[Security Name]],"Change (%)",TRUE),0)</f>
        <v>-2.1366E-2</v>
      </c>
      <c r="I2487" s="17" cm="1">
        <f t="array" aca="1" ref="I2487" ca="1">IFERROR(_FV(STable[[#This Row],[Security Name]],"P/E",TRUE),0)</f>
        <v>0</v>
      </c>
      <c r="J2487" s="17" cm="1">
        <f t="array" aca="1" ref="J2487" ca="1">IFERROR(_FV(STable[[#This Row],[Security Name]],"Beta"),0)</f>
        <v>1.3853</v>
      </c>
    </row>
    <row r="2488" spans="1:10" x14ac:dyDescent="0.3">
      <c r="A2488" t="s">
        <v>1615</v>
      </c>
      <c r="B2488" t="e" vm="2487">
        <v>#VALUE!</v>
      </c>
      <c r="C2488" t="s">
        <v>3652</v>
      </c>
      <c r="D2488" t="s">
        <v>4079</v>
      </c>
      <c r="E2488">
        <v>2800</v>
      </c>
      <c r="F2488" cm="1">
        <f t="array" aca="1" ref="F2488" ca="1">IFERROR(_FV(STable[[#This Row],[Security Name]],"Market cap",TRUE),_FV(STable[[#This Row],[Security Name]],"Volume average",TRUE)*STable[[#This Row],[Price]])</f>
        <v>2363465318</v>
      </c>
      <c r="G2488" s="4" cm="1">
        <f t="array" aca="1" ref="G2488" ca="1">_FV(STable[[#This Row],[Security Name]],"Price")</f>
        <v>13.585000000000001</v>
      </c>
      <c r="H2488" s="1" cm="1">
        <f t="array" aca="1" ref="H2488" ca="1">IFERROR(_FV(STable[[#This Row],[Security Name]],"Change (%)",TRUE),0)</f>
        <v>-1.1281000000000001E-2</v>
      </c>
      <c r="I2488" s="17" cm="1">
        <f t="array" aca="1" ref="I2488" ca="1">IFERROR(_FV(STable[[#This Row],[Security Name]],"P/E",TRUE),0)</f>
        <v>0</v>
      </c>
      <c r="J2488" s="17" cm="1">
        <f t="array" aca="1" ref="J2488" ca="1">IFERROR(_FV(STable[[#This Row],[Security Name]],"Beta"),0)</f>
        <v>0.61129999999999995</v>
      </c>
    </row>
    <row r="2489" spans="1:10" x14ac:dyDescent="0.3">
      <c r="A2489" t="s">
        <v>2383</v>
      </c>
      <c r="B2489" t="e" vm="2488">
        <v>#VALUE!</v>
      </c>
      <c r="C2489" t="s">
        <v>3652</v>
      </c>
      <c r="D2489" t="s">
        <v>3900</v>
      </c>
      <c r="E2489">
        <v>2810</v>
      </c>
      <c r="F2489" cm="1">
        <f t="array" aca="1" ref="F2489" ca="1">IFERROR(_FV(STable[[#This Row],[Security Name]],"Market cap",TRUE),_FV(STable[[#This Row],[Security Name]],"Volume average",TRUE)*STable[[#This Row],[Price]])</f>
        <v>990049455</v>
      </c>
      <c r="G2489" s="4" cm="1">
        <f t="array" aca="1" ref="G2489" ca="1">_FV(STable[[#This Row],[Security Name]],"Price")</f>
        <v>13.78</v>
      </c>
      <c r="H2489" s="1" cm="1">
        <f t="array" aca="1" ref="H2489" ca="1">IFERROR(_FV(STable[[#This Row],[Security Name]],"Change (%)",TRUE),0)</f>
        <v>-8.0719999999999986E-2</v>
      </c>
      <c r="I2489" s="17" cm="1">
        <f t="array" aca="1" ref="I2489" ca="1">IFERROR(_FV(STable[[#This Row],[Security Name]],"P/E",TRUE),0)</f>
        <v>40.661000000000001</v>
      </c>
      <c r="J2489" s="17" cm="1">
        <f t="array" aca="1" ref="J2489" ca="1">IFERROR(_FV(STable[[#This Row],[Security Name]],"Beta"),0)</f>
        <v>0.40460000000000002</v>
      </c>
    </row>
    <row r="2490" spans="1:10" x14ac:dyDescent="0.3">
      <c r="A2490" t="s">
        <v>2271</v>
      </c>
      <c r="B2490" t="e" vm="2489">
        <v>#VALUE!</v>
      </c>
      <c r="C2490" t="s">
        <v>3652</v>
      </c>
      <c r="D2490" t="s">
        <v>3850</v>
      </c>
      <c r="E2490">
        <v>8050</v>
      </c>
      <c r="F2490" cm="1">
        <f t="array" aca="1" ref="F2490" ca="1">IFERROR(_FV(STable[[#This Row],[Security Name]],"Market cap",TRUE),_FV(STable[[#This Row],[Security Name]],"Volume average",TRUE)*STable[[#This Row],[Price]])</f>
        <v>1316331860</v>
      </c>
      <c r="G2490" s="4" cm="1">
        <f t="array" aca="1" ref="G2490" ca="1">_FV(STable[[#This Row],[Security Name]],"Price")</f>
        <v>19.09</v>
      </c>
      <c r="H2490" s="1" cm="1">
        <f t="array" aca="1" ref="H2490" ca="1">IFERROR(_FV(STable[[#This Row],[Security Name]],"Change (%)",TRUE),0)</f>
        <v>1.9764999999999998E-2</v>
      </c>
      <c r="I2490" s="17" cm="1">
        <f t="array" aca="1" ref="I2490" ca="1">IFERROR(_FV(STable[[#This Row],[Security Name]],"P/E",TRUE),0)</f>
        <v>23.605799999999999</v>
      </c>
      <c r="J2490" s="17" cm="1">
        <f t="array" aca="1" ref="J2490" ca="1">IFERROR(_FV(STable[[#This Row],[Security Name]],"Beta"),0)</f>
        <v>0.76700000000000002</v>
      </c>
    </row>
    <row r="2491" spans="1:10" x14ac:dyDescent="0.3">
      <c r="A2491" t="s">
        <v>1493</v>
      </c>
      <c r="B2491" t="e" vm="2490">
        <v>#VALUE!</v>
      </c>
      <c r="C2491" t="s">
        <v>3652</v>
      </c>
      <c r="D2491" t="s">
        <v>3653</v>
      </c>
      <c r="E2491">
        <v>3825</v>
      </c>
      <c r="F2491" cm="1">
        <f t="array" aca="1" ref="F2491" ca="1">IFERROR(_FV(STable[[#This Row],[Security Name]],"Market cap",TRUE),_FV(STable[[#This Row],[Security Name]],"Volume average",TRUE)*STable[[#This Row],[Price]])</f>
        <v>1251170712</v>
      </c>
      <c r="G2491" s="4" cm="1">
        <f t="array" aca="1" ref="G2491" ca="1">_FV(STable[[#This Row],[Security Name]],"Price")</f>
        <v>73.52</v>
      </c>
      <c r="H2491" s="1" cm="1">
        <f t="array" aca="1" ref="H2491" ca="1">IFERROR(_FV(STable[[#This Row],[Security Name]],"Change (%)",TRUE),0)</f>
        <v>4.4467E-2</v>
      </c>
      <c r="I2491" s="17" cm="1">
        <f t="array" aca="1" ref="I2491" ca="1">IFERROR(_FV(STable[[#This Row],[Security Name]],"P/E",TRUE),0)</f>
        <v>55.878999999999998</v>
      </c>
      <c r="J2491" s="17" cm="1">
        <f t="array" aca="1" ref="J2491" ca="1">IFERROR(_FV(STable[[#This Row],[Security Name]],"Beta"),0)</f>
        <v>1.5967</v>
      </c>
    </row>
    <row r="2492" spans="1:10" x14ac:dyDescent="0.3">
      <c r="A2492" t="s">
        <v>306</v>
      </c>
      <c r="B2492" t="e" vm="2491">
        <v>#VALUE!</v>
      </c>
      <c r="C2492" t="s">
        <v>3652</v>
      </c>
      <c r="D2492" t="s">
        <v>3659</v>
      </c>
      <c r="E2492">
        <v>3823</v>
      </c>
      <c r="F2492" cm="1">
        <f t="array" aca="1" ref="F2492" ca="1">IFERROR(_FV(STable[[#This Row],[Security Name]],"Market cap",TRUE),_FV(STable[[#This Row],[Security Name]],"Volume average",TRUE)*STable[[#This Row],[Price]])</f>
        <v>54180839062</v>
      </c>
      <c r="G2492" s="4" cm="1">
        <f t="array" aca="1" ref="G2492" ca="1">_FV(STable[[#This Row],[Security Name]],"Price")</f>
        <v>236.53</v>
      </c>
      <c r="H2492" s="1" cm="1">
        <f t="array" aca="1" ref="H2492" ca="1">IFERROR(_FV(STable[[#This Row],[Security Name]],"Change (%)",TRUE),0)</f>
        <v>2.7319E-2</v>
      </c>
      <c r="I2492" s="17" cm="1">
        <f t="array" aca="1" ref="I2492" ca="1">IFERROR(_FV(STable[[#This Row],[Security Name]],"P/E",TRUE),0)</f>
        <v>36.951999999999998</v>
      </c>
      <c r="J2492" s="17" cm="1">
        <f t="array" aca="1" ref="J2492" ca="1">IFERROR(_FV(STable[[#This Row],[Security Name]],"Beta"),0)</f>
        <v>1.0357000000000001</v>
      </c>
    </row>
    <row r="2493" spans="1:10" x14ac:dyDescent="0.3">
      <c r="A2493" t="s">
        <v>150</v>
      </c>
      <c r="B2493" t="e" vm="2492">
        <v>#VALUE!</v>
      </c>
      <c r="C2493" t="s">
        <v>3652</v>
      </c>
      <c r="D2493" t="s">
        <v>3987</v>
      </c>
      <c r="E2493">
        <v>3829</v>
      </c>
      <c r="F2493" cm="1">
        <f t="array" aca="1" ref="F2493" ca="1">IFERROR(_FV(STable[[#This Row],[Security Name]],"Market cap",TRUE),_FV(STable[[#This Row],[Security Name]],"Volume average",TRUE)*STable[[#This Row],[Price]])</f>
        <v>46767852296</v>
      </c>
      <c r="G2493" s="4" cm="1">
        <f t="array" aca="1" ref="G2493" ca="1">_FV(STable[[#This Row],[Security Name]],"Price")</f>
        <v>416.24</v>
      </c>
      <c r="H2493" s="1" cm="1">
        <f t="array" aca="1" ref="H2493" ca="1">IFERROR(_FV(STable[[#This Row],[Security Name]],"Change (%)",TRUE),0)</f>
        <v>3.3340999999999996E-2</v>
      </c>
      <c r="I2493" s="17" cm="1">
        <f t="array" aca="1" ref="I2493" ca="1">IFERROR(_FV(STable[[#This Row],[Security Name]],"P/E",TRUE),0)</f>
        <v>47.613300000000002</v>
      </c>
      <c r="J2493" s="17" cm="1">
        <f t="array" aca="1" ref="J2493" ca="1">IFERROR(_FV(STable[[#This Row],[Security Name]],"Beta"),0)</f>
        <v>1.5743</v>
      </c>
    </row>
    <row r="2494" spans="1:10" x14ac:dyDescent="0.3">
      <c r="A2494" t="s">
        <v>1179</v>
      </c>
      <c r="B2494" t="e" vm="2493">
        <v>#VALUE!</v>
      </c>
      <c r="C2494" t="s">
        <v>3652</v>
      </c>
      <c r="D2494" t="s">
        <v>3659</v>
      </c>
      <c r="E2494">
        <v>3823</v>
      </c>
      <c r="F2494" cm="1">
        <f t="array" aca="1" ref="F2494" ca="1">IFERROR(_FV(STable[[#This Row],[Security Name]],"Market cap",TRUE),_FV(STable[[#This Row],[Security Name]],"Volume average",TRUE)*STable[[#This Row],[Price]])</f>
        <v>5910711730</v>
      </c>
      <c r="G2494" s="4" cm="1">
        <f t="array" aca="1" ref="G2494" ca="1">_FV(STable[[#This Row],[Security Name]],"Price")</f>
        <v>40.54</v>
      </c>
      <c r="H2494" s="1" cm="1">
        <f t="array" aca="1" ref="H2494" ca="1">IFERROR(_FV(STable[[#This Row],[Security Name]],"Change (%)",TRUE),0)</f>
        <v>4.8628999999999999E-2</v>
      </c>
      <c r="I2494" s="17" cm="1">
        <f t="array" aca="1" ref="I2494" ca="1">IFERROR(_FV(STable[[#This Row],[Security Name]],"P/E",TRUE),0)</f>
        <v>207.47190000000001</v>
      </c>
      <c r="J2494" s="17" cm="1">
        <f t="array" aca="1" ref="J2494" ca="1">IFERROR(_FV(STable[[#This Row],[Security Name]],"Beta"),0)</f>
        <v>1.1623000000000001</v>
      </c>
    </row>
    <row r="2495" spans="1:10" x14ac:dyDescent="0.3">
      <c r="A2495" t="s">
        <v>945</v>
      </c>
      <c r="B2495" t="e" vm="2494">
        <v>#VALUE!</v>
      </c>
      <c r="C2495" t="s">
        <v>3652</v>
      </c>
      <c r="D2495" t="s">
        <v>3956</v>
      </c>
      <c r="E2495">
        <v>3827</v>
      </c>
      <c r="F2495" cm="1">
        <f t="array" aca="1" ref="F2495" ca="1">IFERROR(_FV(STable[[#This Row],[Security Name]],"Market cap",TRUE),_FV(STable[[#This Row],[Security Name]],"Volume average",TRUE)*STable[[#This Row],[Price]])</f>
        <v>67131873300</v>
      </c>
      <c r="G2495" s="4" cm="1">
        <f t="array" aca="1" ref="G2495" ca="1">_FV(STable[[#This Row],[Security Name]],"Price")</f>
        <v>343.79</v>
      </c>
      <c r="H2495" s="1" cm="1">
        <f t="array" aca="1" ref="H2495" ca="1">IFERROR(_FV(STable[[#This Row],[Security Name]],"Change (%)",TRUE),0)</f>
        <v>4.8140000000000002E-2</v>
      </c>
      <c r="I2495" s="17" cm="1">
        <f t="array" aca="1" ref="I2495" ca="1">IFERROR(_FV(STable[[#This Row],[Security Name]],"P/E",TRUE),0)</f>
        <v>562.39160000000004</v>
      </c>
      <c r="J2495" s="17" cm="1">
        <f t="array" aca="1" ref="J2495" ca="1">IFERROR(_FV(STable[[#This Row],[Security Name]],"Beta"),0)</f>
        <v>2.0794000000000001</v>
      </c>
    </row>
    <row r="2496" spans="1:10" x14ac:dyDescent="0.3">
      <c r="A2496" t="s">
        <v>482</v>
      </c>
      <c r="B2496" t="e" vm="2495">
        <v>#VALUE!</v>
      </c>
      <c r="C2496" t="s">
        <v>3652</v>
      </c>
      <c r="D2496" t="s">
        <v>3873</v>
      </c>
      <c r="E2496">
        <v>2821</v>
      </c>
      <c r="F2496" cm="1">
        <f t="array" aca="1" ref="F2496" ca="1">IFERROR(_FV(STable[[#This Row],[Security Name]],"Market cap",TRUE),_FV(STable[[#This Row],[Security Name]],"Volume average",TRUE)*STable[[#This Row],[Price]])</f>
        <v>2169647635</v>
      </c>
      <c r="G2496" s="4" cm="1">
        <f t="array" aca="1" ref="G2496" ca="1">_FV(STable[[#This Row],[Security Name]],"Price")</f>
        <v>121.64749999999999</v>
      </c>
      <c r="H2496" s="1" cm="1">
        <f t="array" aca="1" ref="H2496" ca="1">IFERROR(_FV(STable[[#This Row],[Security Name]],"Change (%)",TRUE),0)</f>
        <v>2.2419999999999999E-2</v>
      </c>
      <c r="I2496" s="17" cm="1">
        <f t="array" aca="1" ref="I2496" ca="1">IFERROR(_FV(STable[[#This Row],[Security Name]],"P/E",TRUE),0)</f>
        <v>0</v>
      </c>
      <c r="J2496" s="17" cm="1">
        <f t="array" aca="1" ref="J2496" ca="1">IFERROR(_FV(STable[[#This Row],[Security Name]],"Beta"),0)</f>
        <v>0.38829999999999998</v>
      </c>
    </row>
    <row r="2497" spans="1:10" x14ac:dyDescent="0.3">
      <c r="A2497" t="s">
        <v>2422</v>
      </c>
      <c r="B2497" t="e" vm="2496">
        <v>#VALUE!</v>
      </c>
      <c r="C2497" t="s">
        <v>3652</v>
      </c>
      <c r="D2497" t="s">
        <v>4082</v>
      </c>
      <c r="E2497">
        <v>3826</v>
      </c>
      <c r="F2497" cm="1">
        <f t="array" aca="1" ref="F2497" ca="1">IFERROR(_FV(STable[[#This Row],[Security Name]],"Market cap",TRUE),_FV(STable[[#This Row],[Security Name]],"Volume average",TRUE)*STable[[#This Row],[Price]])</f>
        <v>5033587</v>
      </c>
      <c r="G2497" s="4" cm="1">
        <f t="array" aca="1" ref="G2497" ca="1">_FV(STable[[#This Row],[Security Name]],"Price")</f>
        <v>2.8616999999999999</v>
      </c>
      <c r="H2497" s="1" cm="1">
        <f t="array" aca="1" ref="H2497" ca="1">IFERROR(_FV(STable[[#This Row],[Security Name]],"Change (%)",TRUE),0)</f>
        <v>-6.1738000000000001E-2</v>
      </c>
      <c r="I2497" s="17" cm="1">
        <f t="array" aca="1" ref="I2497" ca="1">IFERROR(_FV(STable[[#This Row],[Security Name]],"P/E",TRUE),0)</f>
        <v>0</v>
      </c>
      <c r="J2497" s="17" cm="1">
        <f t="array" aca="1" ref="J2497" ca="1">IFERROR(_FV(STable[[#This Row],[Security Name]],"Beta"),0)</f>
        <v>-0.19389999999999999</v>
      </c>
    </row>
    <row r="2498" spans="1:10" x14ac:dyDescent="0.3">
      <c r="A2498" t="s">
        <v>246</v>
      </c>
      <c r="B2498" t="e" vm="2497">
        <v>#VALUE!</v>
      </c>
      <c r="C2498" t="s">
        <v>3652</v>
      </c>
      <c r="D2498" t="s">
        <v>4078</v>
      </c>
      <c r="E2498">
        <v>3824</v>
      </c>
      <c r="F2498" cm="1">
        <f t="array" aca="1" ref="F2498" ca="1">IFERROR(_FV(STable[[#This Row],[Security Name]],"Market cap",TRUE),_FV(STable[[#This Row],[Security Name]],"Volume average",TRUE)*STable[[#This Row],[Price]])</f>
        <v>3393820080</v>
      </c>
      <c r="G2498" s="4" cm="1">
        <f t="array" aca="1" ref="G2498" ca="1">_FV(STable[[#This Row],[Security Name]],"Price")</f>
        <v>116.3</v>
      </c>
      <c r="H2498" s="1" cm="1">
        <f t="array" aca="1" ref="H2498" ca="1">IFERROR(_FV(STable[[#This Row],[Security Name]],"Change (%)",TRUE),0)</f>
        <v>-0.23632500000000001</v>
      </c>
      <c r="I2498" s="17" cm="1">
        <f t="array" aca="1" ref="I2498" ca="1">IFERROR(_FV(STable[[#This Row],[Security Name]],"P/E",TRUE),0)</f>
        <v>24.279699999999998</v>
      </c>
      <c r="J2498" s="17" cm="1">
        <f t="array" aca="1" ref="J2498" ca="1">IFERROR(_FV(STable[[#This Row],[Security Name]],"Beta"),0)</f>
        <v>0.87080000000000002</v>
      </c>
    </row>
    <row r="2499" spans="1:10" x14ac:dyDescent="0.3">
      <c r="A2499" t="s">
        <v>1086</v>
      </c>
      <c r="B2499" t="e" vm="2498">
        <v>#VALUE!</v>
      </c>
      <c r="C2499" t="s">
        <v>3652</v>
      </c>
      <c r="D2499" t="s">
        <v>3659</v>
      </c>
      <c r="E2499">
        <v>3823</v>
      </c>
      <c r="F2499" cm="1">
        <f t="array" aca="1" ref="F2499" ca="1">IFERROR(_FV(STable[[#This Row],[Security Name]],"Market cap",TRUE),_FV(STable[[#This Row],[Security Name]],"Volume average",TRUE)*STable[[#This Row],[Price]])</f>
        <v>9262590894</v>
      </c>
      <c r="G2499" s="4" cm="1">
        <f t="array" aca="1" ref="G2499" ca="1">_FV(STable[[#This Row],[Security Name]],"Price")</f>
        <v>55.46</v>
      </c>
      <c r="H2499" s="1" cm="1">
        <f t="array" aca="1" ref="H2499" ca="1">IFERROR(_FV(STable[[#This Row],[Security Name]],"Change (%)",TRUE),0)</f>
        <v>8.914E-3</v>
      </c>
      <c r="I2499" s="17" cm="1">
        <f t="array" aca="1" ref="I2499" ca="1">IFERROR(_FV(STable[[#This Row],[Security Name]],"P/E",TRUE),0)</f>
        <v>81.980800000000002</v>
      </c>
      <c r="J2499" s="17" cm="1">
        <f t="array" aca="1" ref="J2499" ca="1">IFERROR(_FV(STable[[#This Row],[Security Name]],"Beta"),0)</f>
        <v>1.4963</v>
      </c>
    </row>
    <row r="2500" spans="1:10" x14ac:dyDescent="0.3">
      <c r="A2500" t="s">
        <v>2387</v>
      </c>
      <c r="B2500" t="e" vm="2499">
        <v>#VALUE!</v>
      </c>
      <c r="C2500" t="s">
        <v>3652</v>
      </c>
      <c r="D2500" t="s">
        <v>3653</v>
      </c>
      <c r="E2500">
        <v>3825</v>
      </c>
      <c r="F2500" cm="1">
        <f t="array" aca="1" ref="F2500" ca="1">IFERROR(_FV(STable[[#This Row],[Security Name]],"Market cap",TRUE),_FV(STable[[#This Row],[Security Name]],"Volume average",TRUE)*STable[[#This Row],[Price]])</f>
        <v>566206232</v>
      </c>
      <c r="G2500" s="4" cm="1">
        <f t="array" aca="1" ref="G2500" ca="1">_FV(STable[[#This Row],[Security Name]],"Price")</f>
        <v>57.53</v>
      </c>
      <c r="H2500" s="1" cm="1">
        <f t="array" aca="1" ref="H2500" ca="1">IFERROR(_FV(STable[[#This Row],[Security Name]],"Change (%)",TRUE),0)</f>
        <v>-1.9932000000000002E-2</v>
      </c>
      <c r="I2500" s="17" cm="1">
        <f t="array" aca="1" ref="I2500" ca="1">IFERROR(_FV(STable[[#This Row],[Security Name]],"P/E",TRUE),0)</f>
        <v>26.403199999999998</v>
      </c>
      <c r="J2500" s="17" cm="1">
        <f t="array" aca="1" ref="J2500" ca="1">IFERROR(_FV(STable[[#This Row],[Security Name]],"Beta"),0)</f>
        <v>0.64219999999999999</v>
      </c>
    </row>
    <row r="2501" spans="1:10" x14ac:dyDescent="0.3">
      <c r="A2501" t="s">
        <v>544</v>
      </c>
      <c r="B2501" t="e" vm="2500">
        <v>#VALUE!</v>
      </c>
      <c r="C2501" t="s">
        <v>3652</v>
      </c>
      <c r="D2501" t="s">
        <v>3653</v>
      </c>
      <c r="E2501">
        <v>3825</v>
      </c>
      <c r="F2501" cm="1">
        <f t="array" aca="1" ref="F2501" ca="1">IFERROR(_FV(STable[[#This Row],[Security Name]],"Market cap",TRUE),_FV(STable[[#This Row],[Security Name]],"Volume average",TRUE)*STable[[#This Row],[Price]])</f>
        <v>4376580250</v>
      </c>
      <c r="G2501" s="4" cm="1">
        <f t="array" aca="1" ref="G2501" ca="1">_FV(STable[[#This Row],[Security Name]],"Price")</f>
        <v>98.75</v>
      </c>
      <c r="H2501" s="1" cm="1">
        <f t="array" aca="1" ref="H2501" ca="1">IFERROR(_FV(STable[[#This Row],[Security Name]],"Change (%)",TRUE),0)</f>
        <v>1.8041000000000001E-2</v>
      </c>
      <c r="I2501" s="17" cm="1">
        <f t="array" aca="1" ref="I2501" ca="1">IFERROR(_FV(STable[[#This Row],[Security Name]],"P/E",TRUE),0)</f>
        <v>15.1846</v>
      </c>
      <c r="J2501" s="17" cm="1">
        <f t="array" aca="1" ref="J2501" ca="1">IFERROR(_FV(STable[[#This Row],[Security Name]],"Beta"),0)</f>
        <v>1.5032000000000001</v>
      </c>
    </row>
    <row r="2502" spans="1:10" x14ac:dyDescent="0.3">
      <c r="A2502" t="s">
        <v>332</v>
      </c>
      <c r="B2502" t="e" vm="2501">
        <v>#VALUE!</v>
      </c>
      <c r="C2502" t="s">
        <v>3652</v>
      </c>
      <c r="D2502" t="s">
        <v>3659</v>
      </c>
      <c r="E2502">
        <v>3823</v>
      </c>
      <c r="F2502" cm="1">
        <f t="array" aca="1" ref="F2502" ca="1">IFERROR(_FV(STable[[#This Row],[Security Name]],"Market cap",TRUE),_FV(STable[[#This Row],[Security Name]],"Volume average",TRUE)*STable[[#This Row],[Price]])</f>
        <v>57523653525</v>
      </c>
      <c r="G2502" s="4" cm="1">
        <f t="array" aca="1" ref="G2502" ca="1">_FV(STable[[#This Row],[Security Name]],"Price")</f>
        <v>335.41</v>
      </c>
      <c r="H2502" s="1" cm="1">
        <f t="array" aca="1" ref="H2502" ca="1">IFERROR(_FV(STable[[#This Row],[Security Name]],"Change (%)",TRUE),0)</f>
        <v>1.6517E-2</v>
      </c>
      <c r="I2502" s="17" cm="1">
        <f t="array" aca="1" ref="I2502" ca="1">IFERROR(_FV(STable[[#This Row],[Security Name]],"P/E",TRUE),0)</f>
        <v>59.15</v>
      </c>
      <c r="J2502" s="17" cm="1">
        <f t="array" aca="1" ref="J2502" ca="1">IFERROR(_FV(STable[[#This Row],[Security Name]],"Beta"),0)</f>
        <v>1.2166999999999999</v>
      </c>
    </row>
    <row r="2503" spans="1:10" x14ac:dyDescent="0.3">
      <c r="A2503" t="s">
        <v>2332</v>
      </c>
      <c r="B2503" t="e" vm="2502">
        <v>#VALUE!</v>
      </c>
      <c r="C2503" t="s">
        <v>3652</v>
      </c>
      <c r="D2503" t="s">
        <v>3987</v>
      </c>
      <c r="E2503">
        <v>3829</v>
      </c>
      <c r="F2503" cm="1">
        <f t="array" aca="1" ref="F2503" ca="1">IFERROR(_FV(STable[[#This Row],[Security Name]],"Market cap",TRUE),_FV(STable[[#This Row],[Security Name]],"Volume average",TRUE)*STable[[#This Row],[Price]])</f>
        <v>4927601679</v>
      </c>
      <c r="G2503" s="4" cm="1">
        <f t="array" aca="1" ref="G2503" ca="1">_FV(STable[[#This Row],[Security Name]],"Price")</f>
        <v>19.690000000000001</v>
      </c>
      <c r="H2503" s="1" cm="1">
        <f t="array" aca="1" ref="H2503" ca="1">IFERROR(_FV(STable[[#This Row],[Security Name]],"Change (%)",TRUE),0)</f>
        <v>2.1796000000000003E-2</v>
      </c>
      <c r="I2503" s="17" cm="1">
        <f t="array" aca="1" ref="I2503" ca="1">IFERROR(_FV(STable[[#This Row],[Security Name]],"P/E",TRUE),0)</f>
        <v>181.9778</v>
      </c>
      <c r="J2503" s="17" cm="1">
        <f t="array" aca="1" ref="J2503" ca="1">IFERROR(_FV(STable[[#This Row],[Security Name]],"Beta"),0)</f>
        <v>1.0869</v>
      </c>
    </row>
    <row r="2504" spans="1:10" x14ac:dyDescent="0.3">
      <c r="A2504" t="s">
        <v>1225</v>
      </c>
      <c r="B2504" t="e" vm="2503">
        <v>#VALUE!</v>
      </c>
      <c r="C2504" t="s">
        <v>3652</v>
      </c>
      <c r="D2504" t="s">
        <v>4078</v>
      </c>
      <c r="E2504">
        <v>3824</v>
      </c>
      <c r="F2504" cm="1">
        <f t="array" aca="1" ref="F2504" ca="1">IFERROR(_FV(STable[[#This Row],[Security Name]],"Market cap",TRUE),_FV(STable[[#This Row],[Security Name]],"Volume average",TRUE)*STable[[#This Row],[Price]])</f>
        <v>5263274674</v>
      </c>
      <c r="G2504" s="4" cm="1">
        <f t="array" aca="1" ref="G2504" ca="1">_FV(STable[[#This Row],[Security Name]],"Price")</f>
        <v>37.354999999999997</v>
      </c>
      <c r="H2504" s="1" cm="1">
        <f t="array" aca="1" ref="H2504" ca="1">IFERROR(_FV(STable[[#This Row],[Security Name]],"Change (%)",TRUE),0)</f>
        <v>2.4266999999999997E-2</v>
      </c>
      <c r="I2504" s="17" cm="1">
        <f t="array" aca="1" ref="I2504" ca="1">IFERROR(_FV(STable[[#This Row],[Security Name]],"P/E",TRUE),0)</f>
        <v>13.5305</v>
      </c>
      <c r="J2504" s="17" cm="1">
        <f t="array" aca="1" ref="J2504" ca="1">IFERROR(_FV(STable[[#This Row],[Security Name]],"Beta"),0)</f>
        <v>1.2936000000000001</v>
      </c>
    </row>
    <row r="2505" spans="1:10" x14ac:dyDescent="0.3">
      <c r="A2505" t="s">
        <v>2133</v>
      </c>
      <c r="B2505" t="e" vm="2504">
        <v>#VALUE!</v>
      </c>
      <c r="C2505" t="s">
        <v>3652</v>
      </c>
      <c r="D2505" t="s">
        <v>3727</v>
      </c>
      <c r="E2505">
        <v>700</v>
      </c>
      <c r="F2505" cm="1">
        <f t="array" aca="1" ref="F2505" ca="1">IFERROR(_FV(STable[[#This Row],[Security Name]],"Market cap",TRUE),_FV(STable[[#This Row],[Security Name]],"Volume average",TRUE)*STable[[#This Row],[Price]])</f>
        <v>1175616000</v>
      </c>
      <c r="G2505" s="4" cm="1">
        <f t="array" aca="1" ref="G2505" ca="1">_FV(STable[[#This Row],[Security Name]],"Price")</f>
        <v>12.48</v>
      </c>
      <c r="H2505" s="1" cm="1">
        <f t="array" aca="1" ref="H2505" ca="1">IFERROR(_FV(STable[[#This Row],[Security Name]],"Change (%)",TRUE),0)</f>
        <v>2.8854000000000001E-2</v>
      </c>
      <c r="I2505" s="17" cm="1">
        <f t="array" aca="1" ref="I2505" ca="1">IFERROR(_FV(STable[[#This Row],[Security Name]],"P/E",TRUE),0)</f>
        <v>189.0909</v>
      </c>
      <c r="J2505" s="17" cm="1">
        <f t="array" aca="1" ref="J2505" ca="1">IFERROR(_FV(STable[[#This Row],[Security Name]],"Beta"),0)</f>
        <v>1.2538</v>
      </c>
    </row>
    <row r="2506" spans="1:10" x14ac:dyDescent="0.3">
      <c r="A2506" t="s">
        <v>607</v>
      </c>
      <c r="B2506" t="e" vm="2505">
        <v>#VALUE!</v>
      </c>
      <c r="C2506" t="s">
        <v>3652</v>
      </c>
      <c r="D2506" t="s">
        <v>3653</v>
      </c>
      <c r="E2506">
        <v>3825</v>
      </c>
      <c r="F2506" cm="1">
        <f t="array" aca="1" ref="F2506" ca="1">IFERROR(_FV(STable[[#This Row],[Security Name]],"Market cap",TRUE),_FV(STable[[#This Row],[Security Name]],"Volume average",TRUE)*STable[[#This Row],[Price]])</f>
        <v>22491307509</v>
      </c>
      <c r="G2506" s="4" cm="1">
        <f t="array" aca="1" ref="G2506" ca="1">_FV(STable[[#This Row],[Security Name]],"Price")</f>
        <v>91.59</v>
      </c>
      <c r="H2506" s="1" cm="1">
        <f t="array" aca="1" ref="H2506" ca="1">IFERROR(_FV(STable[[#This Row],[Security Name]],"Change (%)",TRUE),0)</f>
        <v>1.1597E-2</v>
      </c>
      <c r="I2506" s="17" cm="1">
        <f t="array" aca="1" ref="I2506" ca="1">IFERROR(_FV(STable[[#This Row],[Security Name]],"P/E",TRUE),0)</f>
        <v>24.389500000000002</v>
      </c>
      <c r="J2506" s="17" cm="1">
        <f t="array" aca="1" ref="J2506" ca="1">IFERROR(_FV(STable[[#This Row],[Security Name]],"Beta"),0)</f>
        <v>0.753</v>
      </c>
    </row>
    <row r="2507" spans="1:10" x14ac:dyDescent="0.3">
      <c r="A2507" t="s">
        <v>2428</v>
      </c>
      <c r="B2507" t="e" vm="2506">
        <v>#VALUE!</v>
      </c>
      <c r="C2507" t="s">
        <v>3652</v>
      </c>
      <c r="D2507" t="s">
        <v>4072</v>
      </c>
      <c r="E2507">
        <v>2870</v>
      </c>
      <c r="F2507" cm="1">
        <f t="array" aca="1" ref="F2507" ca="1">IFERROR(_FV(STable[[#This Row],[Security Name]],"Market cap",TRUE),_FV(STable[[#This Row],[Security Name]],"Volume average",TRUE)*STable[[#This Row],[Price]])</f>
        <v>76486020</v>
      </c>
      <c r="G2507" s="4" cm="1">
        <f t="array" aca="1" ref="G2507" ca="1">_FV(STable[[#This Row],[Security Name]],"Price")</f>
        <v>2.68</v>
      </c>
      <c r="H2507" s="1" cm="1">
        <f t="array" aca="1" ref="H2507" ca="1">IFERROR(_FV(STable[[#This Row],[Security Name]],"Change (%)",TRUE),0)</f>
        <v>2.682E-2</v>
      </c>
      <c r="I2507" s="17" cm="1">
        <f t="array" aca="1" ref="I2507" ca="1">IFERROR(_FV(STable[[#This Row],[Security Name]],"P/E",TRUE),0)</f>
        <v>0</v>
      </c>
      <c r="J2507" s="17" cm="1">
        <f t="array" aca="1" ref="J2507" ca="1">IFERROR(_FV(STable[[#This Row],[Security Name]],"Beta"),0)</f>
        <v>1.4395</v>
      </c>
    </row>
    <row r="2508" spans="1:10" x14ac:dyDescent="0.3">
      <c r="A2508" t="s">
        <v>752</v>
      </c>
      <c r="B2508" t="e" vm="2507">
        <v>#VALUE!</v>
      </c>
      <c r="C2508" t="s">
        <v>3652</v>
      </c>
      <c r="D2508" t="s">
        <v>4072</v>
      </c>
      <c r="E2508">
        <v>2870</v>
      </c>
      <c r="F2508" cm="1">
        <f t="array" aca="1" ref="F2508" ca="1">IFERROR(_FV(STable[[#This Row],[Security Name]],"Market cap",TRUE),_FV(STable[[#This Row],[Security Name]],"Volume average",TRUE)*STable[[#This Row],[Price]])</f>
        <v>17413955104</v>
      </c>
      <c r="G2508" s="4" cm="1">
        <f t="array" aca="1" ref="G2508" ca="1">_FV(STable[[#This Row],[Security Name]],"Price")</f>
        <v>113.36</v>
      </c>
      <c r="H2508" s="1" cm="1">
        <f t="array" aca="1" ref="H2508" ca="1">IFERROR(_FV(STable[[#This Row],[Security Name]],"Change (%)",TRUE),0)</f>
        <v>-9.1011000000000009E-2</v>
      </c>
      <c r="I2508" s="17" cm="1">
        <f t="array" aca="1" ref="I2508" ca="1">IFERROR(_FV(STable[[#This Row],[Security Name]],"P/E",TRUE),0)</f>
        <v>12.600899999999999</v>
      </c>
      <c r="J2508" s="17" cm="1">
        <f t="array" aca="1" ref="J2508" ca="1">IFERROR(_FV(STable[[#This Row],[Security Name]],"Beta"),0)</f>
        <v>0.44869999999999999</v>
      </c>
    </row>
    <row r="2509" spans="1:10" x14ac:dyDescent="0.3">
      <c r="A2509" t="s">
        <v>973</v>
      </c>
      <c r="B2509" t="e" vm="2508">
        <v>#VALUE!</v>
      </c>
      <c r="C2509" t="s">
        <v>3652</v>
      </c>
      <c r="D2509" t="s">
        <v>4066</v>
      </c>
      <c r="E2509">
        <v>100</v>
      </c>
      <c r="F2509" cm="1">
        <f t="array" aca="1" ref="F2509" ca="1">IFERROR(_FV(STable[[#This Row],[Security Name]],"Market cap",TRUE),_FV(STable[[#This Row],[Security Name]],"Volume average",TRUE)*STable[[#This Row],[Price]])</f>
        <v>53960278687</v>
      </c>
      <c r="G2509" s="4" cm="1">
        <f t="array" aca="1" ref="G2509" ca="1">_FV(STable[[#This Row],[Security Name]],"Price")</f>
        <v>80.375</v>
      </c>
      <c r="H2509" s="1" cm="1">
        <f t="array" aca="1" ref="H2509" ca="1">IFERROR(_FV(STable[[#This Row],[Security Name]],"Change (%)",TRUE),0)</f>
        <v>-9.672E-3</v>
      </c>
      <c r="I2509" s="17" cm="1">
        <f t="array" aca="1" ref="I2509" ca="1">IFERROR(_FV(STable[[#This Row],[Security Name]],"P/E",TRUE),0)</f>
        <v>46.486400000000003</v>
      </c>
      <c r="J2509" s="17" cm="1">
        <f t="array" aca="1" ref="J2509" ca="1">IFERROR(_FV(STable[[#This Row],[Security Name]],"Beta"),0)</f>
        <v>0.62539999999999996</v>
      </c>
    </row>
    <row r="2510" spans="1:10" x14ac:dyDescent="0.3">
      <c r="A2510" t="s">
        <v>889</v>
      </c>
      <c r="B2510" t="e" vm="2509">
        <v>#VALUE!</v>
      </c>
      <c r="C2510" t="s">
        <v>3652</v>
      </c>
      <c r="D2510" t="s">
        <v>4079</v>
      </c>
      <c r="E2510">
        <v>2800</v>
      </c>
      <c r="F2510" cm="1">
        <f t="array" aca="1" ref="F2510" ca="1">IFERROR(_FV(STable[[#This Row],[Security Name]],"Market cap",TRUE),_FV(STable[[#This Row],[Security Name]],"Volume average",TRUE)*STable[[#This Row],[Price]])</f>
        <v>2151399225</v>
      </c>
      <c r="G2510" s="4" cm="1">
        <f t="array" aca="1" ref="G2510" ca="1">_FV(STable[[#This Row],[Security Name]],"Price")</f>
        <v>17.204999999999998</v>
      </c>
      <c r="H2510" s="1" cm="1">
        <f t="array" aca="1" ref="H2510" ca="1">IFERROR(_FV(STable[[#This Row],[Security Name]],"Change (%)",TRUE),0)</f>
        <v>-2.1331000000000003E-2</v>
      </c>
      <c r="I2510" s="17" cm="1">
        <f t="array" aca="1" ref="I2510" ca="1">IFERROR(_FV(STable[[#This Row],[Security Name]],"P/E",TRUE),0)</f>
        <v>0</v>
      </c>
      <c r="J2510" s="17" cm="1">
        <f t="array" aca="1" ref="J2510" ca="1">IFERROR(_FV(STable[[#This Row],[Security Name]],"Beta"),0)</f>
        <v>0.50149999999999995</v>
      </c>
    </row>
    <row r="2511" spans="1:10" x14ac:dyDescent="0.3">
      <c r="A2511" t="s">
        <v>1459</v>
      </c>
      <c r="B2511" t="e" vm="2510">
        <v>#VALUE!</v>
      </c>
      <c r="C2511" t="s">
        <v>3652</v>
      </c>
      <c r="D2511" t="s">
        <v>4072</v>
      </c>
      <c r="E2511">
        <v>2870</v>
      </c>
      <c r="F2511" cm="1">
        <f t="array" aca="1" ref="F2511" ca="1">IFERROR(_FV(STable[[#This Row],[Security Name]],"Market cap",TRUE),_FV(STable[[#This Row],[Security Name]],"Volume average",TRUE)*STable[[#This Row],[Price]])</f>
        <v>7791577608</v>
      </c>
      <c r="G2511" s="4" cm="1">
        <f t="array" aca="1" ref="G2511" ca="1">_FV(STable[[#This Row],[Security Name]],"Price")</f>
        <v>24.54</v>
      </c>
      <c r="H2511" s="1" cm="1">
        <f t="array" aca="1" ref="H2511" ca="1">IFERROR(_FV(STable[[#This Row],[Security Name]],"Change (%)",TRUE),0)</f>
        <v>-7.6829999999999997E-3</v>
      </c>
      <c r="I2511" s="17" cm="1">
        <f t="array" aca="1" ref="I2511" ca="1">IFERROR(_FV(STable[[#This Row],[Security Name]],"P/E",TRUE),0)</f>
        <v>14.473599999999999</v>
      </c>
      <c r="J2511" s="17" cm="1">
        <f t="array" aca="1" ref="J2511" ca="1">IFERROR(_FV(STable[[#This Row],[Security Name]],"Beta"),0)</f>
        <v>0.87939999999999996</v>
      </c>
    </row>
    <row r="2512" spans="1:10" x14ac:dyDescent="0.3">
      <c r="A2512" t="s">
        <v>844</v>
      </c>
      <c r="B2512" t="e" vm="2511">
        <v>#VALUE!</v>
      </c>
      <c r="C2512" t="s">
        <v>3652</v>
      </c>
      <c r="D2512" t="s">
        <v>4072</v>
      </c>
      <c r="E2512">
        <v>2870</v>
      </c>
      <c r="F2512" cm="1">
        <f t="array" aca="1" ref="F2512" ca="1">IFERROR(_FV(STable[[#This Row],[Security Name]],"Market cap",TRUE),_FV(STable[[#This Row],[Security Name]],"Volume average",TRUE)*STable[[#This Row],[Price]])</f>
        <v>3833525487</v>
      </c>
      <c r="G2512" s="4" cm="1">
        <f t="array" aca="1" ref="G2512" ca="1">_FV(STable[[#This Row],[Security Name]],"Price")</f>
        <v>66.05</v>
      </c>
      <c r="H2512" s="1" cm="1">
        <f t="array" aca="1" ref="H2512" ca="1">IFERROR(_FV(STable[[#This Row],[Security Name]],"Change (%)",TRUE),0)</f>
        <v>5.7815999999999999E-2</v>
      </c>
      <c r="I2512" s="17" cm="1">
        <f t="array" aca="1" ref="I2512" ca="1">IFERROR(_FV(STable[[#This Row],[Security Name]],"P/E",TRUE),0)</f>
        <v>23.647600000000001</v>
      </c>
      <c r="J2512" s="17" cm="1">
        <f t="array" aca="1" ref="J2512" ca="1">IFERROR(_FV(STable[[#This Row],[Security Name]],"Beta"),0)</f>
        <v>1.9157</v>
      </c>
    </row>
    <row r="2513" spans="1:10" x14ac:dyDescent="0.3">
      <c r="A2513" t="s">
        <v>2365</v>
      </c>
      <c r="B2513" t="e" vm="2512">
        <v>#VALUE!</v>
      </c>
      <c r="C2513" t="s">
        <v>3652</v>
      </c>
      <c r="D2513" t="s">
        <v>4091</v>
      </c>
      <c r="E2513">
        <v>8082</v>
      </c>
      <c r="F2513" cm="1">
        <f t="array" aca="1" ref="F2513" ca="1">IFERROR(_FV(STable[[#This Row],[Security Name]],"Market cap",TRUE),_FV(STable[[#This Row],[Security Name]],"Volume average",TRUE)*STable[[#This Row],[Price]])</f>
        <v>1717963072</v>
      </c>
      <c r="G2513" s="4" cm="1">
        <f t="array" aca="1" ref="G2513" ca="1">_FV(STable[[#This Row],[Security Name]],"Price")</f>
        <v>12.64</v>
      </c>
      <c r="H2513" s="1" cm="1">
        <f t="array" aca="1" ref="H2513" ca="1">IFERROR(_FV(STable[[#This Row],[Security Name]],"Change (%)",TRUE),0)</f>
        <v>4.7689999999999998E-3</v>
      </c>
      <c r="I2513" s="17" cm="1">
        <f t="array" aca="1" ref="I2513" ca="1">IFERROR(_FV(STable[[#This Row],[Security Name]],"P/E",TRUE),0)</f>
        <v>0</v>
      </c>
      <c r="J2513" s="17" cm="1">
        <f t="array" aca="1" ref="J2513" ca="1">IFERROR(_FV(STable[[#This Row],[Security Name]],"Beta"),0)</f>
        <v>1.5737000000000001</v>
      </c>
    </row>
    <row r="2514" spans="1:10" x14ac:dyDescent="0.3">
      <c r="A2514" t="s">
        <v>2657</v>
      </c>
      <c r="B2514" t="e" vm="2513">
        <v>#VALUE!</v>
      </c>
      <c r="C2514" t="s">
        <v>3652</v>
      </c>
      <c r="D2514" t="s">
        <v>3928</v>
      </c>
      <c r="E2514">
        <v>3841</v>
      </c>
      <c r="F2514" cm="1">
        <f t="array" aca="1" ref="F2514" ca="1">IFERROR(_FV(STable[[#This Row],[Security Name]],"Market cap",TRUE),_FV(STable[[#This Row],[Security Name]],"Volume average",TRUE)*STable[[#This Row],[Price]])</f>
        <v>440459580</v>
      </c>
      <c r="G2514" s="4" cm="1">
        <f t="array" aca="1" ref="G2514" ca="1">_FV(STable[[#This Row],[Security Name]],"Price")</f>
        <v>10.66</v>
      </c>
      <c r="H2514" s="1" cm="1">
        <f t="array" aca="1" ref="H2514" ca="1">IFERROR(_FV(STable[[#This Row],[Security Name]],"Change (%)",TRUE),0)</f>
        <v>1.9119999999999998E-2</v>
      </c>
      <c r="I2514" s="17" cm="1">
        <f t="array" aca="1" ref="I2514" ca="1">IFERROR(_FV(STable[[#This Row],[Security Name]],"P/E",TRUE),0)</f>
        <v>0</v>
      </c>
      <c r="J2514" s="17" cm="1">
        <f t="array" aca="1" ref="J2514" ca="1">IFERROR(_FV(STable[[#This Row],[Security Name]],"Beta"),0)</f>
        <v>0.36430000000000001</v>
      </c>
    </row>
    <row r="2515" spans="1:10" x14ac:dyDescent="0.3">
      <c r="A2515" t="s">
        <v>1686</v>
      </c>
      <c r="B2515" t="e" vm="2514">
        <v>#VALUE!</v>
      </c>
      <c r="C2515" t="s">
        <v>3652</v>
      </c>
      <c r="D2515" t="s">
        <v>3928</v>
      </c>
      <c r="E2515">
        <v>3841</v>
      </c>
      <c r="F2515" cm="1">
        <f t="array" aca="1" ref="F2515" ca="1">IFERROR(_FV(STable[[#This Row],[Security Name]],"Market cap",TRUE),_FV(STable[[#This Row],[Security Name]],"Volume average",TRUE)*STable[[#This Row],[Price]])</f>
        <v>1834603301</v>
      </c>
      <c r="G2515" s="4" cm="1">
        <f t="array" aca="1" ref="G2515" ca="1">_FV(STable[[#This Row],[Security Name]],"Price")</f>
        <v>37.83</v>
      </c>
      <c r="H2515" s="1" cm="1">
        <f t="array" aca="1" ref="H2515" ca="1">IFERROR(_FV(STable[[#This Row],[Security Name]],"Change (%)",TRUE),0)</f>
        <v>2.9668E-2</v>
      </c>
      <c r="I2515" s="17" cm="1">
        <f t="array" aca="1" ref="I2515" ca="1">IFERROR(_FV(STable[[#This Row],[Security Name]],"P/E",TRUE),0)</f>
        <v>190.38749999999999</v>
      </c>
      <c r="J2515" s="17" cm="1">
        <f t="array" aca="1" ref="J2515" ca="1">IFERROR(_FV(STable[[#This Row],[Security Name]],"Beta"),0)</f>
        <v>1.476</v>
      </c>
    </row>
    <row r="2516" spans="1:10" x14ac:dyDescent="0.3">
      <c r="A2516" t="s">
        <v>2301</v>
      </c>
      <c r="B2516" t="e" vm="2515">
        <v>#VALUE!</v>
      </c>
      <c r="C2516" t="s">
        <v>3652</v>
      </c>
      <c r="D2516" t="s">
        <v>3928</v>
      </c>
      <c r="E2516">
        <v>3841</v>
      </c>
      <c r="F2516" cm="1">
        <f t="array" aca="1" ref="F2516" ca="1">IFERROR(_FV(STable[[#This Row],[Security Name]],"Market cap",TRUE),_FV(STable[[#This Row],[Security Name]],"Volume average",TRUE)*STable[[#This Row],[Price]])</f>
        <v>1670220081</v>
      </c>
      <c r="G2516" s="4" cm="1">
        <f t="array" aca="1" ref="G2516" ca="1">_FV(STable[[#This Row],[Security Name]],"Price")</f>
        <v>11.035</v>
      </c>
      <c r="H2516" s="1" cm="1">
        <f t="array" aca="1" ref="H2516" ca="1">IFERROR(_FV(STable[[#This Row],[Security Name]],"Change (%)",TRUE),0)</f>
        <v>1.9871E-2</v>
      </c>
      <c r="I2516" s="17" cm="1">
        <f t="array" aca="1" ref="I2516" ca="1">IFERROR(_FV(STable[[#This Row],[Security Name]],"P/E",TRUE),0)</f>
        <v>0</v>
      </c>
      <c r="J2516" s="17" cm="1">
        <f t="array" aca="1" ref="J2516" ca="1">IFERROR(_FV(STable[[#This Row],[Security Name]],"Beta"),0)</f>
        <v>1.0814999999999999</v>
      </c>
    </row>
    <row r="2517" spans="1:10" x14ac:dyDescent="0.3">
      <c r="A2517" t="s">
        <v>1701</v>
      </c>
      <c r="B2517" t="e" vm="2516">
        <v>#VALUE!</v>
      </c>
      <c r="C2517" t="s">
        <v>3652</v>
      </c>
      <c r="D2517" t="s">
        <v>3928</v>
      </c>
      <c r="E2517">
        <v>3841</v>
      </c>
      <c r="F2517" cm="1">
        <f t="array" aca="1" ref="F2517" ca="1">IFERROR(_FV(STable[[#This Row],[Security Name]],"Market cap",TRUE),_FV(STable[[#This Row],[Security Name]],"Volume average",TRUE)*STable[[#This Row],[Price]])</f>
        <v>1498790376</v>
      </c>
      <c r="G2517" s="4" cm="1">
        <f t="array" aca="1" ref="G2517" ca="1">_FV(STable[[#This Row],[Security Name]],"Price")</f>
        <v>29.6</v>
      </c>
      <c r="H2517" s="1" cm="1">
        <f t="array" aca="1" ref="H2517" ca="1">IFERROR(_FV(STable[[#This Row],[Security Name]],"Change (%)",TRUE),0)</f>
        <v>2.4931000000000002E-2</v>
      </c>
      <c r="I2517" s="17" cm="1">
        <f t="array" aca="1" ref="I2517" ca="1">IFERROR(_FV(STable[[#This Row],[Security Name]],"P/E",TRUE),0)</f>
        <v>0</v>
      </c>
      <c r="J2517" s="17" cm="1">
        <f t="array" aca="1" ref="J2517" ca="1">IFERROR(_FV(STable[[#This Row],[Security Name]],"Beta"),0)</f>
        <v>1.3433999999999999</v>
      </c>
    </row>
    <row r="2518" spans="1:10" x14ac:dyDescent="0.3">
      <c r="A2518" t="s">
        <v>2633</v>
      </c>
      <c r="B2518" t="e" vm="2517">
        <v>#VALUE!</v>
      </c>
      <c r="C2518" t="s">
        <v>3652</v>
      </c>
      <c r="D2518" t="s">
        <v>4173</v>
      </c>
      <c r="E2518">
        <v>3845</v>
      </c>
      <c r="F2518" cm="1">
        <f t="array" aca="1" ref="F2518" ca="1">IFERROR(_FV(STable[[#This Row],[Security Name]],"Market cap",TRUE),_FV(STable[[#This Row],[Security Name]],"Volume average",TRUE)*STable[[#This Row],[Price]])</f>
        <v>2005326355</v>
      </c>
      <c r="G2518" s="4" cm="1">
        <f t="array" aca="1" ref="G2518" ca="1">_FV(STable[[#This Row],[Security Name]],"Price")</f>
        <v>38.64</v>
      </c>
      <c r="H2518" s="1" cm="1">
        <f t="array" aca="1" ref="H2518" ca="1">IFERROR(_FV(STable[[#This Row],[Security Name]],"Change (%)",TRUE),0)</f>
        <v>3.3984E-2</v>
      </c>
      <c r="I2518" s="17" cm="1">
        <f t="array" aca="1" ref="I2518" ca="1">IFERROR(_FV(STable[[#This Row],[Security Name]],"P/E",TRUE),0)</f>
        <v>0</v>
      </c>
      <c r="J2518" s="17" cm="1">
        <f t="array" aca="1" ref="J2518" ca="1">IFERROR(_FV(STable[[#This Row],[Security Name]],"Beta"),0)</f>
        <v>1.0506</v>
      </c>
    </row>
    <row r="2519" spans="1:10" x14ac:dyDescent="0.3">
      <c r="A2519" t="s">
        <v>1347</v>
      </c>
      <c r="B2519" t="e" vm="2518">
        <v>#VALUE!</v>
      </c>
      <c r="C2519" t="s">
        <v>3652</v>
      </c>
      <c r="D2519" t="s">
        <v>3928</v>
      </c>
      <c r="E2519">
        <v>3841</v>
      </c>
      <c r="F2519" cm="1">
        <f t="array" aca="1" ref="F2519" ca="1">IFERROR(_FV(STable[[#This Row],[Security Name]],"Market cap",TRUE),_FV(STable[[#This Row],[Security Name]],"Volume average",TRUE)*STable[[#This Row],[Price]])</f>
        <v>9785566137</v>
      </c>
      <c r="G2519" s="4" cm="1">
        <f t="array" aca="1" ref="G2519" ca="1">_FV(STable[[#This Row],[Security Name]],"Price")</f>
        <v>18.954999999999998</v>
      </c>
      <c r="H2519" s="1" cm="1">
        <f t="array" aca="1" ref="H2519" ca="1">IFERROR(_FV(STable[[#This Row],[Security Name]],"Change (%)",TRUE),0)</f>
        <v>4.4927999999999996E-2</v>
      </c>
      <c r="I2519" s="17" cm="1">
        <f t="array" aca="1" ref="I2519" ca="1">IFERROR(_FV(STable[[#This Row],[Security Name]],"P/E",TRUE),0)</f>
        <v>0</v>
      </c>
      <c r="J2519" s="17" cm="1">
        <f t="array" aca="1" ref="J2519" ca="1">IFERROR(_FV(STable[[#This Row],[Security Name]],"Beta"),0)</f>
        <v>0.64729999999999999</v>
      </c>
    </row>
    <row r="2520" spans="1:10" x14ac:dyDescent="0.3">
      <c r="A2520" t="s">
        <v>183</v>
      </c>
      <c r="B2520" t="e" vm="2519">
        <v>#VALUE!</v>
      </c>
      <c r="C2520" t="s">
        <v>3652</v>
      </c>
      <c r="D2520" t="s">
        <v>3928</v>
      </c>
      <c r="E2520">
        <v>3841</v>
      </c>
      <c r="F2520" cm="1">
        <f t="array" aca="1" ref="F2520" ca="1">IFERROR(_FV(STable[[#This Row],[Security Name]],"Market cap",TRUE),_FV(STable[[#This Row],[Security Name]],"Volume average",TRUE)*STable[[#This Row],[Price]])</f>
        <v>45017678580</v>
      </c>
      <c r="G2520" s="4" cm="1">
        <f t="array" aca="1" ref="G2520" ca="1">_FV(STable[[#This Row],[Security Name]],"Price")</f>
        <v>158.1</v>
      </c>
      <c r="H2520" s="1" cm="1">
        <f t="array" aca="1" ref="H2520" ca="1">IFERROR(_FV(STable[[#This Row],[Security Name]],"Change (%)",TRUE),0)</f>
        <v>2.1185999999999997E-2</v>
      </c>
      <c r="I2520" s="17" cm="1">
        <f t="array" aca="1" ref="I2520" ca="1">IFERROR(_FV(STable[[#This Row],[Security Name]],"P/E",TRUE),0)</f>
        <v>25.8447</v>
      </c>
      <c r="J2520" s="17" cm="1">
        <f t="array" aca="1" ref="J2520" ca="1">IFERROR(_FV(STable[[#This Row],[Security Name]],"Beta"),0)</f>
        <v>0.26989999999999997</v>
      </c>
    </row>
    <row r="2521" spans="1:10" x14ac:dyDescent="0.3">
      <c r="A2521" t="s">
        <v>780</v>
      </c>
      <c r="B2521" t="e" vm="2520">
        <v>#VALUE!</v>
      </c>
      <c r="C2521" t="s">
        <v>3652</v>
      </c>
      <c r="D2521" t="s">
        <v>3928</v>
      </c>
      <c r="E2521">
        <v>3841</v>
      </c>
      <c r="F2521" cm="1">
        <f t="array" aca="1" ref="F2521" ca="1">IFERROR(_FV(STable[[#This Row],[Security Name]],"Market cap",TRUE),_FV(STable[[#This Row],[Security Name]],"Volume average",TRUE)*STable[[#This Row],[Price]])</f>
        <v>95605637750</v>
      </c>
      <c r="G2521" s="4" cm="1">
        <f t="array" aca="1" ref="G2521" ca="1">_FV(STable[[#This Row],[Security Name]],"Price")</f>
        <v>64.33</v>
      </c>
      <c r="H2521" s="1" cm="1">
        <f t="array" aca="1" ref="H2521" ca="1">IFERROR(_FV(STable[[#This Row],[Security Name]],"Change (%)",TRUE),0)</f>
        <v>1.4349000000000001E-2</v>
      </c>
      <c r="I2521" s="17" cm="1">
        <f t="array" aca="1" ref="I2521" ca="1">IFERROR(_FV(STable[[#This Row],[Security Name]],"P/E",TRUE),0)</f>
        <v>33.175199999999997</v>
      </c>
      <c r="J2521" s="17" cm="1">
        <f t="array" aca="1" ref="J2521" ca="1">IFERROR(_FV(STable[[#This Row],[Security Name]],"Beta"),0)</f>
        <v>0.71950000000000003</v>
      </c>
    </row>
    <row r="2522" spans="1:10" x14ac:dyDescent="0.3">
      <c r="A2522" t="s">
        <v>2691</v>
      </c>
      <c r="B2522" t="e" vm="2521">
        <v>#VALUE!</v>
      </c>
      <c r="C2522" t="s">
        <v>3652</v>
      </c>
      <c r="D2522" t="s">
        <v>3928</v>
      </c>
      <c r="E2522">
        <v>3841</v>
      </c>
      <c r="F2522" cm="1">
        <f t="array" aca="1" ref="F2522" ca="1">IFERROR(_FV(STable[[#This Row],[Security Name]],"Market cap",TRUE),_FV(STable[[#This Row],[Security Name]],"Volume average",TRUE)*STable[[#This Row],[Price]])</f>
        <v>631921378</v>
      </c>
      <c r="G2522" s="4" cm="1">
        <f t="array" aca="1" ref="G2522" ca="1">_FV(STable[[#This Row],[Security Name]],"Price")</f>
        <v>15.785</v>
      </c>
      <c r="H2522" s="1" cm="1">
        <f t="array" aca="1" ref="H2522" ca="1">IFERROR(_FV(STable[[#This Row],[Security Name]],"Change (%)",TRUE),0)</f>
        <v>2.9679999999999998E-2</v>
      </c>
      <c r="I2522" s="17" cm="1">
        <f t="array" aca="1" ref="I2522" ca="1">IFERROR(_FV(STable[[#This Row],[Security Name]],"P/E",TRUE),0)</f>
        <v>17.523299999999999</v>
      </c>
      <c r="J2522" s="17" cm="1">
        <f t="array" aca="1" ref="J2522" ca="1">IFERROR(_FV(STable[[#This Row],[Security Name]],"Beta"),0)</f>
        <v>1.1751</v>
      </c>
    </row>
    <row r="2523" spans="1:10" x14ac:dyDescent="0.3">
      <c r="A2523" t="s">
        <v>2635</v>
      </c>
      <c r="B2523" t="e" vm="2522">
        <v>#VALUE!</v>
      </c>
      <c r="C2523" t="s">
        <v>3652</v>
      </c>
      <c r="D2523" t="s">
        <v>3928</v>
      </c>
      <c r="E2523">
        <v>3841</v>
      </c>
      <c r="F2523" cm="1">
        <f t="array" aca="1" ref="F2523" ca="1">IFERROR(_FV(STable[[#This Row],[Security Name]],"Market cap",TRUE),_FV(STable[[#This Row],[Security Name]],"Volume average",TRUE)*STable[[#This Row],[Price]])</f>
        <v>347088181</v>
      </c>
      <c r="G2523" s="4" cm="1">
        <f t="array" aca="1" ref="G2523" ca="1">_FV(STable[[#This Row],[Security Name]],"Price")</f>
        <v>11.574999999999999</v>
      </c>
      <c r="H2523" s="1" cm="1">
        <f t="array" aca="1" ref="H2523" ca="1">IFERROR(_FV(STable[[#This Row],[Security Name]],"Change (%)",TRUE),0)</f>
        <v>0.102381</v>
      </c>
      <c r="I2523" s="17" cm="1">
        <f t="array" aca="1" ref="I2523" ca="1">IFERROR(_FV(STable[[#This Row],[Security Name]],"P/E",TRUE),0)</f>
        <v>0</v>
      </c>
      <c r="J2523" s="17" cm="1">
        <f t="array" aca="1" ref="J2523" ca="1">IFERROR(_FV(STable[[#This Row],[Security Name]],"Beta"),0)</f>
        <v>1.2484999999999999</v>
      </c>
    </row>
    <row r="2524" spans="1:10" x14ac:dyDescent="0.3">
      <c r="A2524" t="s">
        <v>795</v>
      </c>
      <c r="B2524" t="e" vm="2523">
        <v>#VALUE!</v>
      </c>
      <c r="C2524" t="s">
        <v>3652</v>
      </c>
      <c r="D2524" t="s">
        <v>4173</v>
      </c>
      <c r="E2524">
        <v>3845</v>
      </c>
      <c r="F2524" cm="1">
        <f t="array" aca="1" ref="F2524" ca="1">IFERROR(_FV(STable[[#This Row],[Security Name]],"Market cap",TRUE),_FV(STable[[#This Row],[Security Name]],"Volume average",TRUE)*STable[[#This Row],[Price]])</f>
        <v>1172590319</v>
      </c>
      <c r="G2524" s="4" cm="1">
        <f t="array" aca="1" ref="G2524" ca="1">_FV(STable[[#This Row],[Security Name]],"Price")</f>
        <v>38.9</v>
      </c>
      <c r="H2524" s="1" cm="1">
        <f t="array" aca="1" ref="H2524" ca="1">IFERROR(_FV(STable[[#This Row],[Security Name]],"Change (%)",TRUE),0)</f>
        <v>2.6114000000000002E-2</v>
      </c>
      <c r="I2524" s="17" cm="1">
        <f t="array" aca="1" ref="I2524" ca="1">IFERROR(_FV(STable[[#This Row],[Security Name]],"P/E",TRUE),0)</f>
        <v>25.713899999999999</v>
      </c>
      <c r="J2524" s="17" cm="1">
        <f t="array" aca="1" ref="J2524" ca="1">IFERROR(_FV(STable[[#This Row],[Security Name]],"Beta"),0)</f>
        <v>0.9819</v>
      </c>
    </row>
    <row r="2525" spans="1:10" x14ac:dyDescent="0.3">
      <c r="A2525" t="s">
        <v>2478</v>
      </c>
      <c r="B2525" t="e" vm="2524">
        <v>#VALUE!</v>
      </c>
      <c r="C2525" t="s">
        <v>3652</v>
      </c>
      <c r="D2525" t="s">
        <v>3928</v>
      </c>
      <c r="E2525">
        <v>3841</v>
      </c>
      <c r="F2525" cm="1">
        <f t="array" aca="1" ref="F2525" ca="1">IFERROR(_FV(STable[[#This Row],[Security Name]],"Market cap",TRUE),_FV(STable[[#This Row],[Security Name]],"Volume average",TRUE)*STable[[#This Row],[Price]])</f>
        <v>193653449</v>
      </c>
      <c r="G2525" s="4" cm="1">
        <f t="array" aca="1" ref="G2525" ca="1">_FV(STable[[#This Row],[Security Name]],"Price")</f>
        <v>7.36</v>
      </c>
      <c r="H2525" s="1" cm="1">
        <f t="array" aca="1" ref="H2525" ca="1">IFERROR(_FV(STable[[#This Row],[Security Name]],"Change (%)",TRUE),0)</f>
        <v>0</v>
      </c>
      <c r="I2525" s="17" cm="1">
        <f t="array" aca="1" ref="I2525" ca="1">IFERROR(_FV(STable[[#This Row],[Security Name]],"P/E",TRUE),0)</f>
        <v>0</v>
      </c>
      <c r="J2525" s="17" cm="1">
        <f t="array" aca="1" ref="J2525" ca="1">IFERROR(_FV(STable[[#This Row],[Security Name]],"Beta"),0)</f>
        <v>0.93840000000000001</v>
      </c>
    </row>
    <row r="2526" spans="1:10" x14ac:dyDescent="0.3">
      <c r="A2526" t="s">
        <v>2525</v>
      </c>
      <c r="B2526" t="e" vm="2525">
        <v>#VALUE!</v>
      </c>
      <c r="C2526" t="s">
        <v>3652</v>
      </c>
      <c r="D2526" t="s">
        <v>3928</v>
      </c>
      <c r="E2526">
        <v>3841</v>
      </c>
      <c r="F2526" cm="1">
        <f t="array" aca="1" ref="F2526" ca="1">IFERROR(_FV(STable[[#This Row],[Security Name]],"Market cap",TRUE),_FV(STable[[#This Row],[Security Name]],"Volume average",TRUE)*STable[[#This Row],[Price]])</f>
        <v>374521067</v>
      </c>
      <c r="G2526" s="4" cm="1">
        <f t="array" aca="1" ref="G2526" ca="1">_FV(STable[[#This Row],[Security Name]],"Price")</f>
        <v>10.87</v>
      </c>
      <c r="H2526" s="1" cm="1">
        <f t="array" aca="1" ref="H2526" ca="1">IFERROR(_FV(STable[[#This Row],[Security Name]],"Change (%)",TRUE),0)</f>
        <v>3.6930000000000001E-3</v>
      </c>
      <c r="I2526" s="17" cm="1">
        <f t="array" aca="1" ref="I2526" ca="1">IFERROR(_FV(STable[[#This Row],[Security Name]],"P/E",TRUE),0)</f>
        <v>165.44900000000001</v>
      </c>
      <c r="J2526" s="17" cm="1">
        <f t="array" aca="1" ref="J2526" ca="1">IFERROR(_FV(STable[[#This Row],[Security Name]],"Beta"),0)</f>
        <v>0.55959999999999999</v>
      </c>
    </row>
    <row r="2527" spans="1:10" x14ac:dyDescent="0.3">
      <c r="A2527" t="s">
        <v>434</v>
      </c>
      <c r="B2527" t="e" vm="2526">
        <v>#VALUE!</v>
      </c>
      <c r="C2527" t="s">
        <v>3652</v>
      </c>
      <c r="D2527" t="s">
        <v>3928</v>
      </c>
      <c r="E2527">
        <v>3841</v>
      </c>
      <c r="F2527" cm="1">
        <f t="array" aca="1" ref="F2527" ca="1">IFERROR(_FV(STable[[#This Row],[Security Name]],"Market cap",TRUE),_FV(STable[[#This Row],[Security Name]],"Volume average",TRUE)*STable[[#This Row],[Price]])</f>
        <v>24350515665</v>
      </c>
      <c r="G2527" s="4" cm="1">
        <f t="array" aca="1" ref="G2527" ca="1">_FV(STable[[#This Row],[Security Name]],"Price")</f>
        <v>63.104999999999997</v>
      </c>
      <c r="H2527" s="1" cm="1">
        <f t="array" aca="1" ref="H2527" ca="1">IFERROR(_FV(STable[[#This Row],[Security Name]],"Change (%)",TRUE),0)</f>
        <v>3.0621999999999996E-2</v>
      </c>
      <c r="I2527" s="17" cm="1">
        <f t="array" aca="1" ref="I2527" ca="1">IFERROR(_FV(STable[[#This Row],[Security Name]],"P/E",TRUE),0)</f>
        <v>30.547499999999999</v>
      </c>
      <c r="J2527" s="17" cm="1">
        <f t="array" aca="1" ref="J2527" ca="1">IFERROR(_FV(STable[[#This Row],[Security Name]],"Beta"),0)</f>
        <v>1.4750000000000001</v>
      </c>
    </row>
    <row r="2528" spans="1:10" x14ac:dyDescent="0.3">
      <c r="A2528" t="s">
        <v>2584</v>
      </c>
      <c r="B2528" t="e" vm="2527">
        <v>#VALUE!</v>
      </c>
      <c r="C2528" t="s">
        <v>3652</v>
      </c>
      <c r="D2528" t="s">
        <v>4173</v>
      </c>
      <c r="E2528">
        <v>3845</v>
      </c>
      <c r="F2528" cm="1">
        <f t="array" aca="1" ref="F2528" ca="1">IFERROR(_FV(STable[[#This Row],[Security Name]],"Market cap",TRUE),_FV(STable[[#This Row],[Security Name]],"Volume average",TRUE)*STable[[#This Row],[Price]])</f>
        <v>52906900</v>
      </c>
      <c r="G2528" s="4" cm="1">
        <f t="array" aca="1" ref="G2528" ca="1">_FV(STable[[#This Row],[Security Name]],"Price")</f>
        <v>6.5449999999999999</v>
      </c>
      <c r="H2528" s="1" cm="1">
        <f t="array" aca="1" ref="H2528" ca="1">IFERROR(_FV(STable[[#This Row],[Security Name]],"Change (%)",TRUE),0)</f>
        <v>-2.0209999999999999E-2</v>
      </c>
      <c r="I2528" s="17" cm="1">
        <f t="array" aca="1" ref="I2528" ca="1">IFERROR(_FV(STable[[#This Row],[Security Name]],"P/E",TRUE),0)</f>
        <v>0</v>
      </c>
      <c r="J2528" s="17" cm="1">
        <f t="array" aca="1" ref="J2528" ca="1">IFERROR(_FV(STable[[#This Row],[Security Name]],"Beta"),0)</f>
        <v>0.70820000000000005</v>
      </c>
    </row>
    <row r="2529" spans="1:10" x14ac:dyDescent="0.3">
      <c r="A2529" t="s">
        <v>1953</v>
      </c>
      <c r="B2529" t="e" vm="2528">
        <v>#VALUE!</v>
      </c>
      <c r="C2529" t="s">
        <v>3652</v>
      </c>
      <c r="D2529" t="s">
        <v>4173</v>
      </c>
      <c r="E2529">
        <v>3845</v>
      </c>
      <c r="F2529" cm="1">
        <f t="array" aca="1" ref="F2529" ca="1">IFERROR(_FV(STable[[#This Row],[Security Name]],"Market cap",TRUE),_FV(STable[[#This Row],[Security Name]],"Volume average",TRUE)*STable[[#This Row],[Price]])</f>
        <v>213544374</v>
      </c>
      <c r="G2529" s="4" cm="1">
        <f t="array" aca="1" ref="G2529" ca="1">_FV(STable[[#This Row],[Security Name]],"Price")</f>
        <v>25.805</v>
      </c>
      <c r="H2529" s="1" cm="1">
        <f t="array" aca="1" ref="H2529" ca="1">IFERROR(_FV(STable[[#This Row],[Security Name]],"Change (%)",TRUE),0)</f>
        <v>1.6345000000000002E-2</v>
      </c>
      <c r="I2529" s="17" cm="1">
        <f t="array" aca="1" ref="I2529" ca="1">IFERROR(_FV(STable[[#This Row],[Security Name]],"P/E",TRUE),0)</f>
        <v>25.1144</v>
      </c>
      <c r="J2529" s="17" cm="1">
        <f t="array" aca="1" ref="J2529" ca="1">IFERROR(_FV(STable[[#This Row],[Security Name]],"Beta"),0)</f>
        <v>0.38059999999999999</v>
      </c>
    </row>
    <row r="2530" spans="1:10" x14ac:dyDescent="0.3">
      <c r="A2530" t="s">
        <v>1037</v>
      </c>
      <c r="B2530" t="e" vm="2529">
        <v>#VALUE!</v>
      </c>
      <c r="C2530" t="s">
        <v>3652</v>
      </c>
      <c r="D2530" t="s">
        <v>3675</v>
      </c>
      <c r="E2530">
        <v>3842</v>
      </c>
      <c r="F2530" cm="1">
        <f t="array" aca="1" ref="F2530" ca="1">IFERROR(_FV(STable[[#This Row],[Security Name]],"Market cap",TRUE),_FV(STable[[#This Row],[Security Name]],"Volume average",TRUE)*STable[[#This Row],[Price]])</f>
        <v>1491411916</v>
      </c>
      <c r="G2530" s="4" cm="1">
        <f t="array" aca="1" ref="G2530" ca="1">_FV(STable[[#This Row],[Security Name]],"Price")</f>
        <v>25.92</v>
      </c>
      <c r="H2530" s="1" cm="1">
        <f t="array" aca="1" ref="H2530" ca="1">IFERROR(_FV(STable[[#This Row],[Security Name]],"Change (%)",TRUE),0)</f>
        <v>2.8570999999999999E-2</v>
      </c>
      <c r="I2530" s="17" cm="1">
        <f t="array" aca="1" ref="I2530" ca="1">IFERROR(_FV(STable[[#This Row],[Security Name]],"P/E",TRUE),0)</f>
        <v>0</v>
      </c>
      <c r="J2530" s="17" cm="1">
        <f t="array" aca="1" ref="J2530" ca="1">IFERROR(_FV(STable[[#This Row],[Security Name]],"Beta"),0)</f>
        <v>1.2715000000000001</v>
      </c>
    </row>
    <row r="2531" spans="1:10" x14ac:dyDescent="0.3">
      <c r="A2531" t="s">
        <v>657</v>
      </c>
      <c r="B2531" t="e" vm="2530">
        <v>#VALUE!</v>
      </c>
      <c r="C2531" t="s">
        <v>3652</v>
      </c>
      <c r="D2531" t="s">
        <v>3675</v>
      </c>
      <c r="E2531">
        <v>3842</v>
      </c>
      <c r="F2531" cm="1">
        <f t="array" aca="1" ref="F2531" ca="1">IFERROR(_FV(STable[[#This Row],[Security Name]],"Market cap",TRUE),_FV(STable[[#This Row],[Security Name]],"Volume average",TRUE)*STable[[#This Row],[Price]])</f>
        <v>46740235618</v>
      </c>
      <c r="G2531" s="4" cm="1">
        <f t="array" aca="1" ref="G2531" ca="1">_FV(STable[[#This Row],[Security Name]],"Price")</f>
        <v>81.069999999999993</v>
      </c>
      <c r="H2531" s="1" cm="1">
        <f t="array" aca="1" ref="H2531" ca="1">IFERROR(_FV(STable[[#This Row],[Security Name]],"Change (%)",TRUE),0)</f>
        <v>2.5552999999999999E-2</v>
      </c>
      <c r="I2531" s="17" cm="1">
        <f t="array" aca="1" ref="I2531" ca="1">IFERROR(_FV(STable[[#This Row],[Security Name]],"P/E",TRUE),0)</f>
        <v>44.874299999999998</v>
      </c>
      <c r="J2531" s="17" cm="1">
        <f t="array" aca="1" ref="J2531" ca="1">IFERROR(_FV(STable[[#This Row],[Security Name]],"Beta"),0)</f>
        <v>0.86170000000000002</v>
      </c>
    </row>
    <row r="2532" spans="1:10" x14ac:dyDescent="0.3">
      <c r="A2532" t="s">
        <v>2065</v>
      </c>
      <c r="B2532" t="e" vm="2531">
        <v>#VALUE!</v>
      </c>
      <c r="C2532" t="s">
        <v>3652</v>
      </c>
      <c r="D2532" t="s">
        <v>4173</v>
      </c>
      <c r="E2532">
        <v>3845</v>
      </c>
      <c r="F2532" cm="1">
        <f t="array" aca="1" ref="F2532" ca="1">IFERROR(_FV(STable[[#This Row],[Security Name]],"Market cap",TRUE),_FV(STable[[#This Row],[Security Name]],"Volume average",TRUE)*STable[[#This Row],[Price]])</f>
        <v>137519161</v>
      </c>
      <c r="G2532" s="4" cm="1">
        <f t="array" aca="1" ref="G2532" ca="1">_FV(STable[[#This Row],[Security Name]],"Price")</f>
        <v>18.785</v>
      </c>
      <c r="H2532" s="1" cm="1">
        <f t="array" aca="1" ref="H2532" ca="1">IFERROR(_FV(STable[[#This Row],[Security Name]],"Change (%)",TRUE),0)</f>
        <v>1.333E-3</v>
      </c>
      <c r="I2532" s="17" cm="1">
        <f t="array" aca="1" ref="I2532" ca="1">IFERROR(_FV(STable[[#This Row],[Security Name]],"P/E",TRUE),0)</f>
        <v>16.623899999999999</v>
      </c>
      <c r="J2532" s="17" cm="1">
        <f t="array" aca="1" ref="J2532" ca="1">IFERROR(_FV(STable[[#This Row],[Security Name]],"Beta"),0)</f>
        <v>0.9869</v>
      </c>
    </row>
    <row r="2533" spans="1:10" x14ac:dyDescent="0.3">
      <c r="A2533" t="s">
        <v>714</v>
      </c>
      <c r="B2533" t="e" vm="2532">
        <v>#VALUE!</v>
      </c>
      <c r="C2533" t="s">
        <v>3652</v>
      </c>
      <c r="D2533" t="s">
        <v>4204</v>
      </c>
      <c r="E2533">
        <v>3844</v>
      </c>
      <c r="F2533" cm="1">
        <f t="array" aca="1" ref="F2533" ca="1">IFERROR(_FV(STable[[#This Row],[Security Name]],"Market cap",TRUE),_FV(STable[[#This Row],[Security Name]],"Volume average",TRUE)*STable[[#This Row],[Price]])</f>
        <v>34043804361</v>
      </c>
      <c r="G2533" s="4" cm="1">
        <f t="array" aca="1" ref="G2533" ca="1">_FV(STable[[#This Row],[Security Name]],"Price")</f>
        <v>74.61</v>
      </c>
      <c r="H2533" s="1" cm="1">
        <f t="array" aca="1" ref="H2533" ca="1">IFERROR(_FV(STable[[#This Row],[Security Name]],"Change (%)",TRUE),0)</f>
        <v>1.9261999999999998E-2</v>
      </c>
      <c r="I2533" s="17" cm="1">
        <f t="array" aca="1" ref="I2533" ca="1">IFERROR(_FV(STable[[#This Row],[Security Name]],"P/E",TRUE),0)</f>
        <v>16.390999999999998</v>
      </c>
      <c r="J2533" s="17" cm="1">
        <f t="array" aca="1" ref="J2533" ca="1">IFERROR(_FV(STable[[#This Row],[Security Name]],"Beta"),0)</f>
        <v>1.2264999999999999</v>
      </c>
    </row>
    <row r="2534" spans="1:10" x14ac:dyDescent="0.3">
      <c r="A2534" t="s">
        <v>535</v>
      </c>
      <c r="B2534" t="e" vm="2533">
        <v>#VALUE!</v>
      </c>
      <c r="C2534" t="s">
        <v>3652</v>
      </c>
      <c r="D2534" t="s">
        <v>3928</v>
      </c>
      <c r="E2534">
        <v>3841</v>
      </c>
      <c r="F2534" cm="1">
        <f t="array" aca="1" ref="F2534" ca="1">IFERROR(_FV(STable[[#This Row],[Security Name]],"Market cap",TRUE),_FV(STable[[#This Row],[Security Name]],"Volume average",TRUE)*STable[[#This Row],[Price]])</f>
        <v>7325480305</v>
      </c>
      <c r="G2534" s="4" cm="1">
        <f t="array" aca="1" ref="G2534" ca="1">_FV(STable[[#This Row],[Security Name]],"Price")</f>
        <v>126.13</v>
      </c>
      <c r="H2534" s="1" cm="1">
        <f t="array" aca="1" ref="H2534" ca="1">IFERROR(_FV(STable[[#This Row],[Security Name]],"Change (%)",TRUE),0)</f>
        <v>3.7082999999999998E-2</v>
      </c>
      <c r="I2534" s="17" cm="1">
        <f t="array" aca="1" ref="I2534" ca="1">IFERROR(_FV(STable[[#This Row],[Security Name]],"P/E",TRUE),0)</f>
        <v>0</v>
      </c>
      <c r="J2534" s="17" cm="1">
        <f t="array" aca="1" ref="J2534" ca="1">IFERROR(_FV(STable[[#This Row],[Security Name]],"Beta"),0)</f>
        <v>0.79200000000000004</v>
      </c>
    </row>
    <row r="2535" spans="1:10" x14ac:dyDescent="0.3">
      <c r="A2535" t="s">
        <v>872</v>
      </c>
      <c r="B2535" t="e" vm="2534">
        <v>#VALUE!</v>
      </c>
      <c r="C2535" t="s">
        <v>3652</v>
      </c>
      <c r="D2535" t="s">
        <v>3928</v>
      </c>
      <c r="E2535">
        <v>3841</v>
      </c>
      <c r="F2535" cm="1">
        <f t="array" aca="1" ref="F2535" ca="1">IFERROR(_FV(STable[[#This Row],[Security Name]],"Market cap",TRUE),_FV(STable[[#This Row],[Security Name]],"Volume average",TRUE)*STable[[#This Row],[Price]])</f>
        <v>12950484325</v>
      </c>
      <c r="G2535" s="4" cm="1">
        <f t="array" aca="1" ref="G2535" ca="1">_FV(STable[[#This Row],[Security Name]],"Price")</f>
        <v>95.75</v>
      </c>
      <c r="H2535" s="1" cm="1">
        <f t="array" aca="1" ref="H2535" ca="1">IFERROR(_FV(STable[[#This Row],[Security Name]],"Change (%)",TRUE),0)</f>
        <v>3.2233999999999999E-2</v>
      </c>
      <c r="I2535" s="17" cm="1">
        <f t="array" aca="1" ref="I2535" ca="1">IFERROR(_FV(STable[[#This Row],[Security Name]],"P/E",TRUE),0)</f>
        <v>24.3385</v>
      </c>
      <c r="J2535" s="17" cm="1">
        <f t="array" aca="1" ref="J2535" ca="1">IFERROR(_FV(STable[[#This Row],[Security Name]],"Beta"),0)</f>
        <v>1.0481</v>
      </c>
    </row>
    <row r="2536" spans="1:10" x14ac:dyDescent="0.3">
      <c r="A2536" t="s">
        <v>788</v>
      </c>
      <c r="B2536" t="e" vm="2535">
        <v>#VALUE!</v>
      </c>
      <c r="C2536" t="s">
        <v>3652</v>
      </c>
      <c r="D2536" t="s">
        <v>4204</v>
      </c>
      <c r="E2536">
        <v>3844</v>
      </c>
      <c r="F2536" cm="1">
        <f t="array" aca="1" ref="F2536" ca="1">IFERROR(_FV(STable[[#This Row],[Security Name]],"Market cap",TRUE),_FV(STable[[#This Row],[Security Name]],"Volume average",TRUE)*STable[[#This Row],[Price]])</f>
        <v>16968844849</v>
      </c>
      <c r="G2536" s="4" cm="1">
        <f t="array" aca="1" ref="G2536" ca="1">_FV(STable[[#This Row],[Security Name]],"Price")</f>
        <v>76.010000000000005</v>
      </c>
      <c r="H2536" s="1" cm="1">
        <f t="array" aca="1" ref="H2536" ca="1">IFERROR(_FV(STable[[#This Row],[Security Name]],"Change (%)",TRUE),0)</f>
        <v>0</v>
      </c>
      <c r="I2536" s="17" cm="1">
        <f t="array" aca="1" ref="I2536" ca="1">IFERROR(_FV(STable[[#This Row],[Security Name]],"P/E",TRUE),0)</f>
        <v>31.545000000000002</v>
      </c>
      <c r="J2536" s="17" cm="1">
        <f t="array" aca="1" ref="J2536" ca="1">IFERROR(_FV(STable[[#This Row],[Security Name]],"Beta"),0)</f>
        <v>0.76249999999999996</v>
      </c>
    </row>
    <row r="2537" spans="1:10" x14ac:dyDescent="0.3">
      <c r="A2537" t="s">
        <v>1561</v>
      </c>
      <c r="B2537" t="e" vm="2536">
        <v>#VALUE!</v>
      </c>
      <c r="C2537" t="s">
        <v>3652</v>
      </c>
      <c r="D2537" t="s">
        <v>3928</v>
      </c>
      <c r="E2537">
        <v>3841</v>
      </c>
      <c r="F2537" cm="1">
        <f t="array" aca="1" ref="F2537" ca="1">IFERROR(_FV(STable[[#This Row],[Security Name]],"Market cap",TRUE),_FV(STable[[#This Row],[Security Name]],"Volume average",TRUE)*STable[[#This Row],[Price]])</f>
        <v>868149587</v>
      </c>
      <c r="G2537" s="4" cm="1">
        <f t="array" aca="1" ref="G2537" ca="1">_FV(STable[[#This Row],[Security Name]],"Price")</f>
        <v>11.154999999999999</v>
      </c>
      <c r="H2537" s="1" cm="1">
        <f t="array" aca="1" ref="H2537" ca="1">IFERROR(_FV(STable[[#This Row],[Security Name]],"Change (%)",TRUE),0)</f>
        <v>2.9058999999999998E-2</v>
      </c>
      <c r="I2537" s="17" cm="1">
        <f t="array" aca="1" ref="I2537" ca="1">IFERROR(_FV(STable[[#This Row],[Security Name]],"P/E",TRUE),0)</f>
        <v>0</v>
      </c>
      <c r="J2537" s="17" cm="1">
        <f t="array" aca="1" ref="J2537" ca="1">IFERROR(_FV(STable[[#This Row],[Security Name]],"Beta"),0)</f>
        <v>1.1067</v>
      </c>
    </row>
    <row r="2538" spans="1:10" x14ac:dyDescent="0.3">
      <c r="A2538" t="s">
        <v>2468</v>
      </c>
      <c r="B2538" t="e" vm="2537">
        <v>#VALUE!</v>
      </c>
      <c r="C2538" t="s">
        <v>3652</v>
      </c>
      <c r="D2538" t="s">
        <v>3675</v>
      </c>
      <c r="E2538">
        <v>3842</v>
      </c>
      <c r="F2538" cm="1">
        <f t="array" aca="1" ref="F2538" ca="1">IFERROR(_FV(STable[[#This Row],[Security Name]],"Market cap",TRUE),_FV(STable[[#This Row],[Security Name]],"Volume average",TRUE)*STable[[#This Row],[Price]])</f>
        <v>185452303</v>
      </c>
      <c r="G2538" s="4" cm="1">
        <f t="array" aca="1" ref="G2538" ca="1">_FV(STable[[#This Row],[Security Name]],"Price")</f>
        <v>6.81</v>
      </c>
      <c r="H2538" s="1" cm="1">
        <f t="array" aca="1" ref="H2538" ca="1">IFERROR(_FV(STable[[#This Row],[Security Name]],"Change (%)",TRUE),0)</f>
        <v>3.3383999999999997E-2</v>
      </c>
      <c r="I2538" s="17" cm="1">
        <f t="array" aca="1" ref="I2538" ca="1">IFERROR(_FV(STable[[#This Row],[Security Name]],"P/E",TRUE),0)</f>
        <v>0</v>
      </c>
      <c r="J2538" s="17" cm="1">
        <f t="array" aca="1" ref="J2538" ca="1">IFERROR(_FV(STable[[#This Row],[Security Name]],"Beta"),0)</f>
        <v>1.6169</v>
      </c>
    </row>
    <row r="2539" spans="1:10" x14ac:dyDescent="0.3">
      <c r="A2539" t="s">
        <v>1859</v>
      </c>
      <c r="B2539" t="e" vm="2538">
        <v>#VALUE!</v>
      </c>
      <c r="C2539" t="s">
        <v>3652</v>
      </c>
      <c r="D2539" t="s">
        <v>4173</v>
      </c>
      <c r="E2539">
        <v>3845</v>
      </c>
      <c r="F2539" cm="1">
        <f t="array" aca="1" ref="F2539" ca="1">IFERROR(_FV(STable[[#This Row],[Security Name]],"Market cap",TRUE),_FV(STable[[#This Row],[Security Name]],"Volume average",TRUE)*STable[[#This Row],[Price]])</f>
        <v>928839275</v>
      </c>
      <c r="G2539" s="4" cm="1">
        <f t="array" aca="1" ref="G2539" ca="1">_FV(STable[[#This Row],[Security Name]],"Price")</f>
        <v>14.66</v>
      </c>
      <c r="H2539" s="1" cm="1">
        <f t="array" aca="1" ref="H2539" ca="1">IFERROR(_FV(STable[[#This Row],[Security Name]],"Change (%)",TRUE),0)</f>
        <v>2.3029000000000001E-2</v>
      </c>
      <c r="I2539" s="17" cm="1">
        <f t="array" aca="1" ref="I2539" ca="1">IFERROR(_FV(STable[[#This Row],[Security Name]],"P/E",TRUE),0)</f>
        <v>10.1594</v>
      </c>
      <c r="J2539" s="17" cm="1">
        <f t="array" aca="1" ref="J2539" ca="1">IFERROR(_FV(STable[[#This Row],[Security Name]],"Beta"),0)</f>
        <v>2.0249999999999999</v>
      </c>
    </row>
    <row r="2540" spans="1:10" x14ac:dyDescent="0.3">
      <c r="A2540" t="s">
        <v>359</v>
      </c>
      <c r="B2540" t="e" vm="2539">
        <v>#VALUE!</v>
      </c>
      <c r="C2540" t="s">
        <v>3652</v>
      </c>
      <c r="D2540" t="s">
        <v>3928</v>
      </c>
      <c r="E2540">
        <v>3841</v>
      </c>
      <c r="F2540" cm="1">
        <f t="array" aca="1" ref="F2540" ca="1">IFERROR(_FV(STable[[#This Row],[Security Name]],"Market cap",TRUE),_FV(STable[[#This Row],[Security Name]],"Volume average",TRUE)*STable[[#This Row],[Price]])</f>
        <v>1649221943</v>
      </c>
      <c r="G2540" s="4" cm="1">
        <f t="array" aca="1" ref="G2540" ca="1">_FV(STable[[#This Row],[Security Name]],"Price")</f>
        <v>57.27</v>
      </c>
      <c r="H2540" s="1" cm="1">
        <f t="array" aca="1" ref="H2540" ca="1">IFERROR(_FV(STable[[#This Row],[Security Name]],"Change (%)",TRUE),0)</f>
        <v>1.4525999999999999E-2</v>
      </c>
      <c r="I2540" s="17" cm="1">
        <f t="array" aca="1" ref="I2540" ca="1">IFERROR(_FV(STable[[#This Row],[Security Name]],"P/E",TRUE),0)</f>
        <v>11.520799999999999</v>
      </c>
      <c r="J2540" s="17" cm="1">
        <f t="array" aca="1" ref="J2540" ca="1">IFERROR(_FV(STable[[#This Row],[Security Name]],"Beta"),0)</f>
        <v>0.84309999999999996</v>
      </c>
    </row>
    <row r="2541" spans="1:10" x14ac:dyDescent="0.3">
      <c r="A2541" t="s">
        <v>1177</v>
      </c>
      <c r="B2541" t="e" vm="2540">
        <v>#VALUE!</v>
      </c>
      <c r="C2541" t="s">
        <v>3652</v>
      </c>
      <c r="D2541" t="s">
        <v>3928</v>
      </c>
      <c r="E2541">
        <v>3841</v>
      </c>
      <c r="F2541" cm="1">
        <f t="array" aca="1" ref="F2541" ca="1">IFERROR(_FV(STable[[#This Row],[Security Name]],"Market cap",TRUE),_FV(STable[[#This Row],[Security Name]],"Volume average",TRUE)*STable[[#This Row],[Price]])</f>
        <v>1194786817</v>
      </c>
      <c r="G2541" s="4" cm="1">
        <f t="array" aca="1" ref="G2541" ca="1">_FV(STable[[#This Row],[Security Name]],"Price")</f>
        <v>93.47</v>
      </c>
      <c r="H2541" s="1" cm="1">
        <f t="array" aca="1" ref="H2541" ca="1">IFERROR(_FV(STable[[#This Row],[Security Name]],"Change (%)",TRUE),0)</f>
        <v>1.7305000000000001E-2</v>
      </c>
      <c r="I2541" s="17" cm="1">
        <f t="array" aca="1" ref="I2541" ca="1">IFERROR(_FV(STable[[#This Row],[Security Name]],"P/E",TRUE),0)</f>
        <v>53.4328</v>
      </c>
      <c r="J2541" s="17" cm="1">
        <f t="array" aca="1" ref="J2541" ca="1">IFERROR(_FV(STable[[#This Row],[Security Name]],"Beta"),0)</f>
        <v>1.0162</v>
      </c>
    </row>
    <row r="2542" spans="1:10" x14ac:dyDescent="0.3">
      <c r="A2542" t="s">
        <v>642</v>
      </c>
      <c r="B2542" t="e" vm="2541">
        <v>#VALUE!</v>
      </c>
      <c r="C2542" t="s">
        <v>3652</v>
      </c>
      <c r="D2542" t="s">
        <v>3928</v>
      </c>
      <c r="E2542">
        <v>3841</v>
      </c>
      <c r="F2542" cm="1">
        <f t="array" aca="1" ref="F2542" ca="1">IFERROR(_FV(STable[[#This Row],[Security Name]],"Market cap",TRUE),_FV(STable[[#This Row],[Security Name]],"Volume average",TRUE)*STable[[#This Row],[Price]])</f>
        <v>4037332826</v>
      </c>
      <c r="G2542" s="4" cm="1">
        <f t="array" aca="1" ref="G2542" ca="1">_FV(STable[[#This Row],[Security Name]],"Price")</f>
        <v>124.93</v>
      </c>
      <c r="H2542" s="1" cm="1">
        <f t="array" aca="1" ref="H2542" ca="1">IFERROR(_FV(STable[[#This Row],[Security Name]],"Change (%)",TRUE),0)</f>
        <v>1.8922000000000001E-2</v>
      </c>
      <c r="I2542" s="17" cm="1">
        <f t="array" aca="1" ref="I2542" ca="1">IFERROR(_FV(STable[[#This Row],[Security Name]],"P/E",TRUE),0)</f>
        <v>0</v>
      </c>
      <c r="J2542" s="17" cm="1">
        <f t="array" aca="1" ref="J2542" ca="1">IFERROR(_FV(STable[[#This Row],[Security Name]],"Beta"),0)</f>
        <v>1.3315999999999999</v>
      </c>
    </row>
    <row r="2543" spans="1:10" x14ac:dyDescent="0.3">
      <c r="A2543" t="s">
        <v>83</v>
      </c>
      <c r="B2543" t="e" vm="2542">
        <v>#VALUE!</v>
      </c>
      <c r="C2543" t="s">
        <v>3652</v>
      </c>
      <c r="D2543" t="s">
        <v>3675</v>
      </c>
      <c r="E2543">
        <v>3842</v>
      </c>
      <c r="F2543" cm="1">
        <f t="array" aca="1" ref="F2543" ca="1">IFERROR(_FV(STable[[#This Row],[Security Name]],"Market cap",TRUE),_FV(STable[[#This Row],[Security Name]],"Volume average",TRUE)*STable[[#This Row],[Price]])</f>
        <v>166560382512</v>
      </c>
      <c r="G2543" s="4" cm="1">
        <f t="array" aca="1" ref="G2543" ca="1">_FV(STable[[#This Row],[Security Name]],"Price")</f>
        <v>468.96</v>
      </c>
      <c r="H2543" s="1" cm="1">
        <f t="array" aca="1" ref="H2543" ca="1">IFERROR(_FV(STable[[#This Row],[Security Name]],"Change (%)",TRUE),0)</f>
        <v>2.3751000000000001E-2</v>
      </c>
      <c r="I2543" s="17" cm="1">
        <f t="array" aca="1" ref="I2543" ca="1">IFERROR(_FV(STable[[#This Row],[Security Name]],"P/E",TRUE),0)</f>
        <v>59.555799999999998</v>
      </c>
      <c r="J2543" s="17" cm="1">
        <f t="array" aca="1" ref="J2543" ca="1">IFERROR(_FV(STable[[#This Row],[Security Name]],"Beta"),0)</f>
        <v>1.5678000000000001</v>
      </c>
    </row>
    <row r="2544" spans="1:10" x14ac:dyDescent="0.3">
      <c r="A2544" t="s">
        <v>467</v>
      </c>
      <c r="B2544" t="e" vm="2543">
        <v>#VALUE!</v>
      </c>
      <c r="C2544" t="s">
        <v>3652</v>
      </c>
      <c r="D2544" t="s">
        <v>4173</v>
      </c>
      <c r="E2544">
        <v>3845</v>
      </c>
      <c r="F2544" cm="1">
        <f t="array" aca="1" ref="F2544" ca="1">IFERROR(_FV(STable[[#This Row],[Security Name]],"Market cap",TRUE),_FV(STable[[#This Row],[Security Name]],"Volume average",TRUE)*STable[[#This Row],[Price]])</f>
        <v>3083343145</v>
      </c>
      <c r="G2544" s="4" cm="1">
        <f t="array" aca="1" ref="G2544" ca="1">_FV(STable[[#This Row],[Security Name]],"Price")</f>
        <v>90.5</v>
      </c>
      <c r="H2544" s="1" cm="1">
        <f t="array" aca="1" ref="H2544" ca="1">IFERROR(_FV(STable[[#This Row],[Security Name]],"Change (%)",TRUE),0)</f>
        <v>2.4102999999999999E-2</v>
      </c>
      <c r="I2544" s="17" cm="1">
        <f t="array" aca="1" ref="I2544" ca="1">IFERROR(_FV(STable[[#This Row],[Security Name]],"P/E",TRUE),0)</f>
        <v>31.325700000000001</v>
      </c>
      <c r="J2544" s="17" cm="1">
        <f t="array" aca="1" ref="J2544" ca="1">IFERROR(_FV(STable[[#This Row],[Security Name]],"Beta"),0)</f>
        <v>0.68459999999999999</v>
      </c>
    </row>
    <row r="2545" spans="1:10" x14ac:dyDescent="0.3">
      <c r="A2545" t="s">
        <v>1149</v>
      </c>
      <c r="B2545" t="e" vm="2544">
        <v>#VALUE!</v>
      </c>
      <c r="C2545" t="s">
        <v>3652</v>
      </c>
      <c r="D2545" t="s">
        <v>4130</v>
      </c>
      <c r="E2545">
        <v>3821</v>
      </c>
      <c r="F2545" cm="1">
        <f t="array" aca="1" ref="F2545" ca="1">IFERROR(_FV(STable[[#This Row],[Security Name]],"Market cap",TRUE),_FV(STable[[#This Row],[Security Name]],"Volume average",TRUE)*STable[[#This Row],[Price]])</f>
        <v>100996899</v>
      </c>
      <c r="G2545" s="4" cm="1">
        <f t="array" aca="1" ref="G2545" ca="1">_FV(STable[[#This Row],[Security Name]],"Price")</f>
        <v>35.234999999999999</v>
      </c>
      <c r="H2545" s="1" cm="1">
        <f t="array" aca="1" ref="H2545" ca="1">IFERROR(_FV(STable[[#This Row],[Security Name]],"Change (%)",TRUE),0)</f>
        <v>7.0020000000000004E-3</v>
      </c>
      <c r="I2545" s="17" cm="1">
        <f t="array" aca="1" ref="I2545" ca="1">IFERROR(_FV(STable[[#This Row],[Security Name]],"P/E",TRUE),0)</f>
        <v>0</v>
      </c>
      <c r="J2545" s="17" cm="1">
        <f t="array" aca="1" ref="J2545" ca="1">IFERROR(_FV(STable[[#This Row],[Security Name]],"Beta"),0)</f>
        <v>0.6744</v>
      </c>
    </row>
    <row r="2546" spans="1:10" x14ac:dyDescent="0.3">
      <c r="A2546" t="s">
        <v>914</v>
      </c>
      <c r="B2546" t="e" vm="2545">
        <v>#VALUE!</v>
      </c>
      <c r="C2546" t="s">
        <v>3652</v>
      </c>
      <c r="D2546" t="s">
        <v>4173</v>
      </c>
      <c r="E2546">
        <v>3845</v>
      </c>
      <c r="F2546" cm="1">
        <f t="array" aca="1" ref="F2546" ca="1">IFERROR(_FV(STable[[#This Row],[Security Name]],"Market cap",TRUE),_FV(STable[[#This Row],[Security Name]],"Volume average",TRUE)*STable[[#This Row],[Price]])</f>
        <v>3663128162</v>
      </c>
      <c r="G2546" s="4" cm="1">
        <f t="array" aca="1" ref="G2546" ca="1">_FV(STable[[#This Row],[Security Name]],"Price")</f>
        <v>66.98</v>
      </c>
      <c r="H2546" s="1" cm="1">
        <f t="array" aca="1" ref="H2546" ca="1">IFERROR(_FV(STable[[#This Row],[Security Name]],"Change (%)",TRUE),0)</f>
        <v>3.0303E-2</v>
      </c>
      <c r="I2546" s="17" cm="1">
        <f t="array" aca="1" ref="I2546" ca="1">IFERROR(_FV(STable[[#This Row],[Security Name]],"P/E",TRUE),0)</f>
        <v>0</v>
      </c>
      <c r="J2546" s="17" cm="1">
        <f t="array" aca="1" ref="J2546" ca="1">IFERROR(_FV(STable[[#This Row],[Security Name]],"Beta"),0)</f>
        <v>0.90600000000000003</v>
      </c>
    </row>
    <row r="2547" spans="1:10" x14ac:dyDescent="0.3">
      <c r="A2547" t="s">
        <v>742</v>
      </c>
      <c r="B2547" t="e" vm="2546">
        <v>#VALUE!</v>
      </c>
      <c r="C2547" t="s">
        <v>3652</v>
      </c>
      <c r="D2547" t="s">
        <v>3928</v>
      </c>
      <c r="E2547">
        <v>3841</v>
      </c>
      <c r="F2547" cm="1">
        <f t="array" aca="1" ref="F2547" ca="1">IFERROR(_FV(STable[[#This Row],[Security Name]],"Market cap",TRUE),_FV(STable[[#This Row],[Security Name]],"Volume average",TRUE)*STable[[#This Row],[Price]])</f>
        <v>2610132672</v>
      </c>
      <c r="G2547" s="4" cm="1">
        <f t="array" aca="1" ref="G2547" ca="1">_FV(STable[[#This Row],[Security Name]],"Price")</f>
        <v>114.24</v>
      </c>
      <c r="H2547" s="1" cm="1">
        <f t="array" aca="1" ref="H2547" ca="1">IFERROR(_FV(STable[[#This Row],[Security Name]],"Change (%)",TRUE),0)</f>
        <v>2.3197000000000002E-2</v>
      </c>
      <c r="I2547" s="17" cm="1">
        <f t="array" aca="1" ref="I2547" ca="1">IFERROR(_FV(STable[[#This Row],[Security Name]],"P/E",TRUE),0)</f>
        <v>46.196800000000003</v>
      </c>
      <c r="J2547" s="17" cm="1">
        <f t="array" aca="1" ref="J2547" ca="1">IFERROR(_FV(STable[[#This Row],[Security Name]],"Beta"),0)</f>
        <v>0.63060000000000005</v>
      </c>
    </row>
    <row r="2548" spans="1:10" x14ac:dyDescent="0.3">
      <c r="A2548" t="s">
        <v>2443</v>
      </c>
      <c r="B2548" t="e" vm="2547">
        <v>#VALUE!</v>
      </c>
      <c r="C2548" t="s">
        <v>3652</v>
      </c>
      <c r="D2548" t="s">
        <v>3928</v>
      </c>
      <c r="E2548">
        <v>3841</v>
      </c>
      <c r="F2548" cm="1">
        <f t="array" aca="1" ref="F2548" ca="1">IFERROR(_FV(STable[[#This Row],[Security Name]],"Market cap",TRUE),_FV(STable[[#This Row],[Security Name]],"Volume average",TRUE)*STable[[#This Row],[Price]])</f>
        <v>62088684</v>
      </c>
      <c r="G2548" s="4" cm="1">
        <f t="array" aca="1" ref="G2548" ca="1">_FV(STable[[#This Row],[Security Name]],"Price")</f>
        <v>1.47</v>
      </c>
      <c r="H2548" s="1" cm="1">
        <f t="array" aca="1" ref="H2548" ca="1">IFERROR(_FV(STable[[#This Row],[Security Name]],"Change (%)",TRUE),0)</f>
        <v>6.8489999999999992E-3</v>
      </c>
      <c r="I2548" s="17" cm="1">
        <f t="array" aca="1" ref="I2548" ca="1">IFERROR(_FV(STable[[#This Row],[Security Name]],"P/E",TRUE),0)</f>
        <v>0</v>
      </c>
      <c r="J2548" s="17" cm="1">
        <f t="array" aca="1" ref="J2548" ca="1">IFERROR(_FV(STable[[#This Row],[Security Name]],"Beta"),0)</f>
        <v>0.2596</v>
      </c>
    </row>
    <row r="2549" spans="1:10" x14ac:dyDescent="0.3">
      <c r="A2549" t="s">
        <v>448</v>
      </c>
      <c r="B2549" t="e" vm="2548">
        <v>#VALUE!</v>
      </c>
      <c r="C2549" t="s">
        <v>3652</v>
      </c>
      <c r="D2549" t="s">
        <v>4173</v>
      </c>
      <c r="E2549">
        <v>3845</v>
      </c>
      <c r="F2549" cm="1">
        <f t="array" aca="1" ref="F2549" ca="1">IFERROR(_FV(STable[[#This Row],[Security Name]],"Market cap",TRUE),_FV(STable[[#This Row],[Security Name]],"Volume average",TRUE)*STable[[#This Row],[Price]])</f>
        <v>6990870592</v>
      </c>
      <c r="G2549" s="4" cm="1">
        <f t="array" aca="1" ref="G2549" ca="1">_FV(STable[[#This Row],[Security Name]],"Price")</f>
        <v>178.39500000000001</v>
      </c>
      <c r="H2549" s="1" cm="1">
        <f t="array" aca="1" ref="H2549" ca="1">IFERROR(_FV(STable[[#This Row],[Security Name]],"Change (%)",TRUE),0)</f>
        <v>5.8889999999999995E-4</v>
      </c>
      <c r="I2549" s="17" cm="1">
        <f t="array" aca="1" ref="I2549" ca="1">IFERROR(_FV(STable[[#This Row],[Security Name]],"P/E",TRUE),0)</f>
        <v>46.037399999999998</v>
      </c>
      <c r="J2549" s="17" cm="1">
        <f t="array" aca="1" ref="J2549" ca="1">IFERROR(_FV(STable[[#This Row],[Security Name]],"Beta"),0)</f>
        <v>1.1677</v>
      </c>
    </row>
    <row r="2550" spans="1:10" x14ac:dyDescent="0.3">
      <c r="A2550" t="s">
        <v>691</v>
      </c>
      <c r="B2550" t="e" vm="2549">
        <v>#VALUE!</v>
      </c>
      <c r="C2550" t="s">
        <v>3652</v>
      </c>
      <c r="D2550" t="s">
        <v>4173</v>
      </c>
      <c r="E2550">
        <v>3845</v>
      </c>
      <c r="F2550" cm="1">
        <f t="array" aca="1" ref="F2550" ca="1">IFERROR(_FV(STable[[#This Row],[Security Name]],"Market cap",TRUE),_FV(STable[[#This Row],[Security Name]],"Volume average",TRUE)*STable[[#This Row],[Price]])</f>
        <v>110581015050</v>
      </c>
      <c r="G2550" s="4" cm="1">
        <f t="array" aca="1" ref="G2550" ca="1">_FV(STable[[#This Row],[Security Name]],"Price")</f>
        <v>86.13</v>
      </c>
      <c r="H2550" s="1" cm="1">
        <f t="array" aca="1" ref="H2550" ca="1">IFERROR(_FV(STable[[#This Row],[Security Name]],"Change (%)",TRUE),0)</f>
        <v>5.6040000000000005E-3</v>
      </c>
      <c r="I2550" s="17" cm="1">
        <f t="array" aca="1" ref="I2550" ca="1">IFERROR(_FV(STable[[#This Row],[Security Name]],"P/E",TRUE),0)</f>
        <v>24.050599999999999</v>
      </c>
      <c r="J2550" s="17" cm="1">
        <f t="array" aca="1" ref="J2550" ca="1">IFERROR(_FV(STable[[#This Row],[Security Name]],"Beta"),0)</f>
        <v>0.69940000000000002</v>
      </c>
    </row>
    <row r="2551" spans="1:10" x14ac:dyDescent="0.3">
      <c r="A2551" t="s">
        <v>2514</v>
      </c>
      <c r="B2551" t="e" vm="2550">
        <v>#VALUE!</v>
      </c>
      <c r="C2551" t="s">
        <v>3652</v>
      </c>
      <c r="D2551" t="s">
        <v>3928</v>
      </c>
      <c r="E2551">
        <v>3841</v>
      </c>
      <c r="F2551" cm="1">
        <f t="array" aca="1" ref="F2551" ca="1">IFERROR(_FV(STable[[#This Row],[Security Name]],"Market cap",TRUE),_FV(STable[[#This Row],[Security Name]],"Volume average",TRUE)*STable[[#This Row],[Price]])</f>
        <v>543721242</v>
      </c>
      <c r="G2551" s="4" cm="1">
        <f t="array" aca="1" ref="G2551" ca="1">_FV(STable[[#This Row],[Security Name]],"Price")</f>
        <v>16.149999999999999</v>
      </c>
      <c r="H2551" s="1" cm="1">
        <f t="array" aca="1" ref="H2551" ca="1">IFERROR(_FV(STable[[#This Row],[Security Name]],"Change (%)",TRUE),0)</f>
        <v>4.3282000000000001E-2</v>
      </c>
      <c r="I2551" s="17" cm="1">
        <f t="array" aca="1" ref="I2551" ca="1">IFERROR(_FV(STable[[#This Row],[Security Name]],"P/E",TRUE),0)</f>
        <v>0</v>
      </c>
      <c r="J2551" s="17" cm="1">
        <f t="array" aca="1" ref="J2551" ca="1">IFERROR(_FV(STable[[#This Row],[Security Name]],"Beta"),0)</f>
        <v>1.8833</v>
      </c>
    </row>
    <row r="2552" spans="1:10" x14ac:dyDescent="0.3">
      <c r="A2552" t="s">
        <v>1649</v>
      </c>
      <c r="B2552" t="e" vm="2551">
        <v>#VALUE!</v>
      </c>
      <c r="C2552" t="s">
        <v>3652</v>
      </c>
      <c r="D2552" t="s">
        <v>3928</v>
      </c>
      <c r="E2552">
        <v>3841</v>
      </c>
      <c r="F2552" cm="1">
        <f t="array" aca="1" ref="F2552" ca="1">IFERROR(_FV(STable[[#This Row],[Security Name]],"Market cap",TRUE),_FV(STable[[#This Row],[Security Name]],"Volume average",TRUE)*STable[[#This Row],[Price]])</f>
        <v>1462258040</v>
      </c>
      <c r="G2552" s="4" cm="1">
        <f t="array" aca="1" ref="G2552" ca="1">_FV(STable[[#This Row],[Security Name]],"Price")</f>
        <v>12.85</v>
      </c>
      <c r="H2552" s="1" cm="1">
        <f t="array" aca="1" ref="H2552" ca="1">IFERROR(_FV(STable[[#This Row],[Security Name]],"Change (%)",TRUE),0)</f>
        <v>1.8225000000000002E-2</v>
      </c>
      <c r="I2552" s="17" cm="1">
        <f t="array" aca="1" ref="I2552" ca="1">IFERROR(_FV(STable[[#This Row],[Security Name]],"P/E",TRUE),0)</f>
        <v>0</v>
      </c>
      <c r="J2552" s="17" cm="1">
        <f t="array" aca="1" ref="J2552" ca="1">IFERROR(_FV(STable[[#This Row],[Security Name]],"Beta"),0)</f>
        <v>0.69720000000000004</v>
      </c>
    </row>
    <row r="2553" spans="1:10" x14ac:dyDescent="0.3">
      <c r="A2553" t="s">
        <v>2706</v>
      </c>
      <c r="B2553" t="e" vm="2552">
        <v>#VALUE!</v>
      </c>
      <c r="C2553" t="s">
        <v>3652</v>
      </c>
      <c r="D2553" t="s">
        <v>3928</v>
      </c>
      <c r="E2553">
        <v>3841</v>
      </c>
      <c r="F2553" cm="1">
        <f t="array" aca="1" ref="F2553" ca="1">IFERROR(_FV(STable[[#This Row],[Security Name]],"Market cap",TRUE),_FV(STable[[#This Row],[Security Name]],"Volume average",TRUE)*STable[[#This Row],[Price]])</f>
        <v>7669583</v>
      </c>
      <c r="G2553" s="4" cm="1">
        <f t="array" aca="1" ref="G2553" ca="1">_FV(STable[[#This Row],[Security Name]],"Price")</f>
        <v>11.7</v>
      </c>
      <c r="H2553" s="1" cm="1">
        <f t="array" aca="1" ref="H2553" ca="1">IFERROR(_FV(STable[[#This Row],[Security Name]],"Change (%)",TRUE),0)</f>
        <v>3.6315E-2</v>
      </c>
      <c r="I2553" s="17" cm="1">
        <f t="array" aca="1" ref="I2553" ca="1">IFERROR(_FV(STable[[#This Row],[Security Name]],"P/E",TRUE),0)</f>
        <v>0</v>
      </c>
      <c r="J2553" s="17" cm="1">
        <f t="array" aca="1" ref="J2553" ca="1">IFERROR(_FV(STable[[#This Row],[Security Name]],"Beta"),0)</f>
        <v>1.1729000000000001</v>
      </c>
    </row>
    <row r="2554" spans="1:10" x14ac:dyDescent="0.3">
      <c r="A2554" t="s">
        <v>1878</v>
      </c>
      <c r="B2554" t="e" vm="2553">
        <v>#VALUE!</v>
      </c>
      <c r="C2554" t="s">
        <v>3652</v>
      </c>
      <c r="D2554" t="s">
        <v>4197</v>
      </c>
      <c r="E2554">
        <v>3843</v>
      </c>
      <c r="F2554" cm="1">
        <f t="array" aca="1" ref="F2554" ca="1">IFERROR(_FV(STable[[#This Row],[Security Name]],"Market cap",TRUE),_FV(STable[[#This Row],[Security Name]],"Volume average",TRUE)*STable[[#This Row],[Price]])</f>
        <v>4542277683</v>
      </c>
      <c r="G2554" s="4" cm="1">
        <f t="array" aca="1" ref="G2554" ca="1">_FV(STable[[#This Row],[Security Name]],"Price")</f>
        <v>27.87</v>
      </c>
      <c r="H2554" s="1" cm="1">
        <f t="array" aca="1" ref="H2554" ca="1">IFERROR(_FV(STable[[#This Row],[Security Name]],"Change (%)",TRUE),0)</f>
        <v>3.4521000000000003E-2</v>
      </c>
      <c r="I2554" s="17" cm="1">
        <f t="array" aca="1" ref="I2554" ca="1">IFERROR(_FV(STable[[#This Row],[Security Name]],"P/E",TRUE),0)</f>
        <v>101.3455</v>
      </c>
      <c r="J2554" s="17" cm="1">
        <f t="array" aca="1" ref="J2554" ca="1">IFERROR(_FV(STable[[#This Row],[Security Name]],"Beta"),0)</f>
        <v>0.97560000000000002</v>
      </c>
    </row>
    <row r="2555" spans="1:10" x14ac:dyDescent="0.3">
      <c r="A2555" t="s">
        <v>2698</v>
      </c>
      <c r="B2555" t="e" vm="2554">
        <v>#VALUE!</v>
      </c>
      <c r="C2555" t="s">
        <v>3652</v>
      </c>
      <c r="D2555" t="s">
        <v>3928</v>
      </c>
      <c r="E2555">
        <v>3841</v>
      </c>
      <c r="F2555" cm="1">
        <f t="array" aca="1" ref="F2555" ca="1">IFERROR(_FV(STable[[#This Row],[Security Name]],"Market cap",TRUE),_FV(STable[[#This Row],[Security Name]],"Volume average",TRUE)*STable[[#This Row],[Price]])</f>
        <v>265977490</v>
      </c>
      <c r="G2555" s="4" cm="1">
        <f t="array" aca="1" ref="G2555" ca="1">_FV(STable[[#This Row],[Security Name]],"Price")</f>
        <v>4.5449999999999999</v>
      </c>
      <c r="H2555" s="1" cm="1">
        <f t="array" aca="1" ref="H2555" ca="1">IFERROR(_FV(STable[[#This Row],[Security Name]],"Change (%)",TRUE),0)</f>
        <v>1.6778999999999999E-2</v>
      </c>
      <c r="I2555" s="17" cm="1">
        <f t="array" aca="1" ref="I2555" ca="1">IFERROR(_FV(STable[[#This Row],[Security Name]],"P/E",TRUE),0)</f>
        <v>0</v>
      </c>
      <c r="J2555" s="17" cm="1">
        <f t="array" aca="1" ref="J2555" ca="1">IFERROR(_FV(STable[[#This Row],[Security Name]],"Beta"),0)</f>
        <v>0.62019999999999997</v>
      </c>
    </row>
    <row r="2556" spans="1:10" x14ac:dyDescent="0.3">
      <c r="A2556" t="s">
        <v>2057</v>
      </c>
      <c r="B2556" t="e" vm="2555">
        <v>#VALUE!</v>
      </c>
      <c r="C2556" t="s">
        <v>3652</v>
      </c>
      <c r="D2556" t="s">
        <v>3928</v>
      </c>
      <c r="E2556">
        <v>3841</v>
      </c>
      <c r="F2556" cm="1">
        <f t="array" aca="1" ref="F2556" ca="1">IFERROR(_FV(STable[[#This Row],[Security Name]],"Market cap",TRUE),_FV(STable[[#This Row],[Security Name]],"Volume average",TRUE)*STable[[#This Row],[Price]])</f>
        <v>509030992</v>
      </c>
      <c r="G2556" s="4" cm="1">
        <f t="array" aca="1" ref="G2556" ca="1">_FV(STable[[#This Row],[Security Name]],"Price")</f>
        <v>12.68</v>
      </c>
      <c r="H2556" s="1" cm="1">
        <f t="array" aca="1" ref="H2556" ca="1">IFERROR(_FV(STable[[#This Row],[Security Name]],"Change (%)",TRUE),0)</f>
        <v>2.3405999999999996E-2</v>
      </c>
      <c r="I2556" s="17" cm="1">
        <f t="array" aca="1" ref="I2556" ca="1">IFERROR(_FV(STable[[#This Row],[Security Name]],"P/E",TRUE),0)</f>
        <v>0</v>
      </c>
      <c r="J2556" s="17" cm="1">
        <f t="array" aca="1" ref="J2556" ca="1">IFERROR(_FV(STable[[#This Row],[Security Name]],"Beta"),0)</f>
        <v>0.84499999999999997</v>
      </c>
    </row>
    <row r="2557" spans="1:10" x14ac:dyDescent="0.3">
      <c r="A2557" t="s">
        <v>1835</v>
      </c>
      <c r="B2557" t="e" vm="2556">
        <v>#VALUE!</v>
      </c>
      <c r="C2557" t="s">
        <v>3652</v>
      </c>
      <c r="D2557" t="s">
        <v>3928</v>
      </c>
      <c r="E2557">
        <v>3841</v>
      </c>
      <c r="F2557" cm="1">
        <f t="array" aca="1" ref="F2557" ca="1">IFERROR(_FV(STable[[#This Row],[Security Name]],"Market cap",TRUE),_FV(STable[[#This Row],[Security Name]],"Volume average",TRUE)*STable[[#This Row],[Price]])</f>
        <v>171328105</v>
      </c>
      <c r="G2557" s="4" cm="1">
        <f t="array" aca="1" ref="G2557" ca="1">_FV(STable[[#This Row],[Security Name]],"Price")</f>
        <v>53.44</v>
      </c>
      <c r="H2557" s="1" cm="1">
        <f t="array" aca="1" ref="H2557" ca="1">IFERROR(_FV(STable[[#This Row],[Security Name]],"Change (%)",TRUE),0)</f>
        <v>1.5969999999999998E-2</v>
      </c>
      <c r="I2557" s="17" cm="1">
        <f t="array" aca="1" ref="I2557" ca="1">IFERROR(_FV(STable[[#This Row],[Security Name]],"P/E",TRUE),0)</f>
        <v>15.9427</v>
      </c>
      <c r="J2557" s="17" cm="1">
        <f t="array" aca="1" ref="J2557" ca="1">IFERROR(_FV(STable[[#This Row],[Security Name]],"Beta"),0)</f>
        <v>-8.8200000000000001E-2</v>
      </c>
    </row>
    <row r="2558" spans="1:10" x14ac:dyDescent="0.3">
      <c r="A2558" t="s">
        <v>2527</v>
      </c>
      <c r="B2558" t="e" vm="2557">
        <v>#VALUE!</v>
      </c>
      <c r="C2558" t="s">
        <v>3652</v>
      </c>
      <c r="D2558" t="s">
        <v>3928</v>
      </c>
      <c r="E2558">
        <v>3841</v>
      </c>
      <c r="F2558" cm="1">
        <f t="array" aca="1" ref="F2558" ca="1">IFERROR(_FV(STable[[#This Row],[Security Name]],"Market cap",TRUE),_FV(STable[[#This Row],[Security Name]],"Volume average",TRUE)*STable[[#This Row],[Price]])</f>
        <v>113959100</v>
      </c>
      <c r="G2558" s="4" cm="1">
        <f t="array" aca="1" ref="G2558" ca="1">_FV(STable[[#This Row],[Security Name]],"Price")</f>
        <v>1.1499999999999999</v>
      </c>
      <c r="H2558" s="1" cm="1">
        <f t="array" aca="1" ref="H2558" ca="1">IFERROR(_FV(STable[[#This Row],[Security Name]],"Change (%)",TRUE),0)</f>
        <v>4.3669999999999994E-3</v>
      </c>
      <c r="I2558" s="17" cm="1">
        <f t="array" ref="I2558">IFERROR(_FV(STable[[#This Row],[Security Name]],"P/E",TRUE),0)</f>
        <v>0</v>
      </c>
      <c r="J2558" s="17" cm="1">
        <f t="array" aca="1" ref="J2558" ca="1">IFERROR(_FV(STable[[#This Row],[Security Name]],"Beta"),0)</f>
        <v>0.1779</v>
      </c>
    </row>
    <row r="2559" spans="1:10" x14ac:dyDescent="0.3">
      <c r="A2559" t="s">
        <v>2497</v>
      </c>
      <c r="B2559" t="e" vm="2558">
        <v>#VALUE!</v>
      </c>
      <c r="C2559" t="s">
        <v>3652</v>
      </c>
      <c r="D2559" t="s">
        <v>3928</v>
      </c>
      <c r="E2559">
        <v>3841</v>
      </c>
      <c r="F2559" cm="1">
        <f t="array" aca="1" ref="F2559" ca="1">IFERROR(_FV(STable[[#This Row],[Security Name]],"Market cap",TRUE),_FV(STable[[#This Row],[Security Name]],"Volume average",TRUE)*STable[[#This Row],[Price]])</f>
        <v>1566808348</v>
      </c>
      <c r="G2559" s="4" cm="1">
        <f t="array" aca="1" ref="G2559" ca="1">_FV(STable[[#This Row],[Security Name]],"Price")</f>
        <v>23.045000000000002</v>
      </c>
      <c r="H2559" s="1" cm="1">
        <f t="array" aca="1" ref="H2559" ca="1">IFERROR(_FV(STable[[#This Row],[Security Name]],"Change (%)",TRUE),0)</f>
        <v>0.123598</v>
      </c>
      <c r="I2559" s="17" cm="1">
        <f t="array" aca="1" ref="I2559" ca="1">IFERROR(_FV(STable[[#This Row],[Security Name]],"P/E",TRUE),0)</f>
        <v>0</v>
      </c>
      <c r="J2559" s="17" cm="1">
        <f t="array" aca="1" ref="J2559" ca="1">IFERROR(_FV(STable[[#This Row],[Security Name]],"Beta"),0)</f>
        <v>1.6825000000000001</v>
      </c>
    </row>
    <row r="2560" spans="1:10" x14ac:dyDescent="0.3">
      <c r="A2560" t="s">
        <v>2593</v>
      </c>
      <c r="B2560" t="e" vm="2559">
        <v>#VALUE!</v>
      </c>
      <c r="C2560" t="s">
        <v>3652</v>
      </c>
      <c r="D2560" t="s">
        <v>4173</v>
      </c>
      <c r="E2560">
        <v>3845</v>
      </c>
      <c r="F2560" cm="1">
        <f t="array" aca="1" ref="F2560" ca="1">IFERROR(_FV(STable[[#This Row],[Security Name]],"Market cap",TRUE),_FV(STable[[#This Row],[Security Name]],"Volume average",TRUE)*STable[[#This Row],[Price]])</f>
        <v>45620474</v>
      </c>
      <c r="G2560" s="4" cm="1">
        <f t="array" aca="1" ref="G2560" ca="1">_FV(STable[[#This Row],[Security Name]],"Price")</f>
        <v>4.34</v>
      </c>
      <c r="H2560" s="1" cm="1">
        <f t="array" aca="1" ref="H2560" ca="1">IFERROR(_FV(STable[[#This Row],[Security Name]],"Change (%)",TRUE),0)</f>
        <v>-7.6595999999999997E-2</v>
      </c>
      <c r="I2560" s="17" cm="1">
        <f t="array" aca="1" ref="I2560" ca="1">IFERROR(_FV(STable[[#This Row],[Security Name]],"P/E",TRUE),0)</f>
        <v>0</v>
      </c>
      <c r="J2560" s="17" cm="1">
        <f t="array" aca="1" ref="J2560" ca="1">IFERROR(_FV(STable[[#This Row],[Security Name]],"Beta"),0)</f>
        <v>0.3115</v>
      </c>
    </row>
    <row r="2561" spans="1:10" x14ac:dyDescent="0.3">
      <c r="A2561" t="s">
        <v>266</v>
      </c>
      <c r="B2561" t="e" vm="2560">
        <v>#VALUE!</v>
      </c>
      <c r="C2561" t="s">
        <v>3652</v>
      </c>
      <c r="D2561" t="s">
        <v>3928</v>
      </c>
      <c r="E2561">
        <v>3841</v>
      </c>
      <c r="F2561" cm="1">
        <f t="array" aca="1" ref="F2561" ca="1">IFERROR(_FV(STable[[#This Row],[Security Name]],"Market cap",TRUE),_FV(STable[[#This Row],[Security Name]],"Volume average",TRUE)*STable[[#This Row],[Price]])</f>
        <v>14073866394</v>
      </c>
      <c r="G2561" s="4" cm="1">
        <f t="array" aca="1" ref="G2561" ca="1">_FV(STable[[#This Row],[Security Name]],"Price")</f>
        <v>203.1925</v>
      </c>
      <c r="H2561" s="1" cm="1">
        <f t="array" aca="1" ref="H2561" ca="1">IFERROR(_FV(STable[[#This Row],[Security Name]],"Change (%)",TRUE),0)</f>
        <v>8.5500000000000003E-3</v>
      </c>
      <c r="I2561" s="17" cm="1">
        <f t="array" aca="1" ref="I2561" ca="1">IFERROR(_FV(STable[[#This Row],[Security Name]],"P/E",TRUE),0)</f>
        <v>58.043399999999998</v>
      </c>
      <c r="J2561" s="17" cm="1">
        <f t="array" aca="1" ref="J2561" ca="1">IFERROR(_FV(STable[[#This Row],[Security Name]],"Beta"),0)</f>
        <v>1.3607</v>
      </c>
    </row>
    <row r="2562" spans="1:10" x14ac:dyDescent="0.3">
      <c r="A2562" t="s">
        <v>841</v>
      </c>
      <c r="B2562" t="e" vm="2561">
        <v>#VALUE!</v>
      </c>
      <c r="C2562" t="s">
        <v>3652</v>
      </c>
      <c r="D2562" t="s">
        <v>3928</v>
      </c>
      <c r="E2562">
        <v>3841</v>
      </c>
      <c r="F2562" cm="1">
        <f t="array" aca="1" ref="F2562" ca="1">IFERROR(_FV(STable[[#This Row],[Security Name]],"Market cap",TRUE),_FV(STable[[#This Row],[Security Name]],"Volume average",TRUE)*STable[[#This Row],[Price]])</f>
        <v>1423006697</v>
      </c>
      <c r="G2562" s="4" cm="1">
        <f t="array" aca="1" ref="G2562" ca="1">_FV(STable[[#This Row],[Security Name]],"Price")</f>
        <v>25.234999999999999</v>
      </c>
      <c r="H2562" s="1" cm="1">
        <f t="array" aca="1" ref="H2562" ca="1">IFERROR(_FV(STable[[#This Row],[Security Name]],"Change (%)",TRUE),0)</f>
        <v>2.9159999999999998E-2</v>
      </c>
      <c r="I2562" s="17" cm="1">
        <f t="array" aca="1" ref="I2562" ca="1">IFERROR(_FV(STable[[#This Row],[Security Name]],"P/E",TRUE),0)</f>
        <v>0</v>
      </c>
      <c r="J2562" s="17" cm="1">
        <f t="array" aca="1" ref="J2562" ca="1">IFERROR(_FV(STable[[#This Row],[Security Name]],"Beta"),0)</f>
        <v>0.87780000000000002</v>
      </c>
    </row>
    <row r="2563" spans="1:10" x14ac:dyDescent="0.3">
      <c r="A2563" t="s">
        <v>2495</v>
      </c>
      <c r="B2563" t="e" vm="2562">
        <v>#VALUE!</v>
      </c>
      <c r="C2563" t="s">
        <v>3652</v>
      </c>
      <c r="D2563" t="s">
        <v>3928</v>
      </c>
      <c r="E2563">
        <v>3841</v>
      </c>
      <c r="F2563" cm="1">
        <f t="array" aca="1" ref="F2563" ca="1">IFERROR(_FV(STable[[#This Row],[Security Name]],"Market cap",TRUE),_FV(STable[[#This Row],[Security Name]],"Volume average",TRUE)*STable[[#This Row],[Price]])</f>
        <v>421370300</v>
      </c>
      <c r="G2563" s="4" cm="1">
        <f t="array" aca="1" ref="G2563" ca="1">_FV(STable[[#This Row],[Security Name]],"Price")</f>
        <v>6.625</v>
      </c>
      <c r="H2563" s="1" cm="1">
        <f t="array" aca="1" ref="H2563" ca="1">IFERROR(_FV(STable[[#This Row],[Security Name]],"Change (%)",TRUE),0)</f>
        <v>7.5529999999999998E-4</v>
      </c>
      <c r="I2563" s="17" cm="1">
        <f t="array" aca="1" ref="I2563" ca="1">IFERROR(_FV(STable[[#This Row],[Security Name]],"P/E",TRUE),0)</f>
        <v>0</v>
      </c>
      <c r="J2563" s="17" cm="1">
        <f t="array" aca="1" ref="J2563" ca="1">IFERROR(_FV(STable[[#This Row],[Security Name]],"Beta"),0)</f>
        <v>0.49559999999999998</v>
      </c>
    </row>
    <row r="2564" spans="1:10" x14ac:dyDescent="0.3">
      <c r="A2564" t="s">
        <v>208</v>
      </c>
      <c r="B2564" t="e" vm="2563">
        <v>#VALUE!</v>
      </c>
      <c r="C2564" t="s">
        <v>3652</v>
      </c>
      <c r="D2564" t="s">
        <v>3928</v>
      </c>
      <c r="E2564">
        <v>3841</v>
      </c>
      <c r="F2564" cm="1">
        <f t="array" aca="1" ref="F2564" ca="1">IFERROR(_FV(STable[[#This Row],[Security Name]],"Market cap",TRUE),_FV(STable[[#This Row],[Security Name]],"Volume average",TRUE)*STable[[#This Row],[Price]])</f>
        <v>33093762128</v>
      </c>
      <c r="G2564" s="4" cm="1">
        <f t="array" aca="1" ref="G2564" ca="1">_FV(STable[[#This Row],[Security Name]],"Price")</f>
        <v>227.17</v>
      </c>
      <c r="H2564" s="1" cm="1">
        <f t="array" aca="1" ref="H2564" ca="1">IFERROR(_FV(STable[[#This Row],[Security Name]],"Change (%)",TRUE),0)</f>
        <v>1.0902E-2</v>
      </c>
      <c r="I2564" s="17" cm="1">
        <f t="array" aca="1" ref="I2564" ca="1">IFERROR(_FV(STable[[#This Row],[Security Name]],"P/E",TRUE),0)</f>
        <v>22.456099999999999</v>
      </c>
      <c r="J2564" s="17" cm="1">
        <f t="array" aca="1" ref="J2564" ca="1">IFERROR(_FV(STable[[#This Row],[Security Name]],"Beta"),0)</f>
        <v>0.9153</v>
      </c>
    </row>
    <row r="2565" spans="1:10" x14ac:dyDescent="0.3">
      <c r="A2565" t="s">
        <v>2683</v>
      </c>
      <c r="B2565" t="e" vm="2564">
        <v>#VALUE!</v>
      </c>
      <c r="C2565" t="s">
        <v>3652</v>
      </c>
      <c r="D2565" t="s">
        <v>3928</v>
      </c>
      <c r="E2565">
        <v>3841</v>
      </c>
      <c r="F2565" cm="1">
        <f t="array" aca="1" ref="F2565" ca="1">IFERROR(_FV(STable[[#This Row],[Security Name]],"Market cap",TRUE),_FV(STable[[#This Row],[Security Name]],"Volume average",TRUE)*STable[[#This Row],[Price]])</f>
        <v>220344398</v>
      </c>
      <c r="G2565" s="4" cm="1">
        <f t="array" aca="1" ref="G2565" ca="1">_FV(STable[[#This Row],[Security Name]],"Price")</f>
        <v>4.08</v>
      </c>
      <c r="H2565" s="1" cm="1">
        <f t="array" aca="1" ref="H2565" ca="1">IFERROR(_FV(STable[[#This Row],[Security Name]],"Change (%)",TRUE),0)</f>
        <v>6.5273999999999999E-2</v>
      </c>
      <c r="I2565" s="17" cm="1">
        <f t="array" aca="1" ref="I2565" ca="1">IFERROR(_FV(STable[[#This Row],[Security Name]],"P/E",TRUE),0)</f>
        <v>0</v>
      </c>
      <c r="J2565" s="17" cm="1">
        <f t="array" aca="1" ref="J2565" ca="1">IFERROR(_FV(STable[[#This Row],[Security Name]],"Beta"),0)</f>
        <v>2.4001000000000001</v>
      </c>
    </row>
    <row r="2566" spans="1:10" x14ac:dyDescent="0.3">
      <c r="A2566" t="s">
        <v>2068</v>
      </c>
      <c r="B2566" t="e" vm="2565">
        <v>#VALUE!</v>
      </c>
      <c r="C2566" t="s">
        <v>3652</v>
      </c>
      <c r="D2566" t="s">
        <v>3928</v>
      </c>
      <c r="E2566">
        <v>3841</v>
      </c>
      <c r="F2566" cm="1">
        <f t="array" aca="1" ref="F2566" ca="1">IFERROR(_FV(STable[[#This Row],[Security Name]],"Market cap",TRUE),_FV(STable[[#This Row],[Security Name]],"Volume average",TRUE)*STable[[#This Row],[Price]])</f>
        <v>622730589</v>
      </c>
      <c r="G2566" s="4" cm="1">
        <f t="array" aca="1" ref="G2566" ca="1">_FV(STable[[#This Row],[Security Name]],"Price")</f>
        <v>14.1</v>
      </c>
      <c r="H2566" s="1" cm="1">
        <f t="array" aca="1" ref="H2566" ca="1">IFERROR(_FV(STable[[#This Row],[Security Name]],"Change (%)",TRUE),0)</f>
        <v>3.1455999999999998E-2</v>
      </c>
      <c r="I2566" s="17" cm="1">
        <f t="array" aca="1" ref="I2566" ca="1">IFERROR(_FV(STable[[#This Row],[Security Name]],"P/E",TRUE),0)</f>
        <v>0</v>
      </c>
      <c r="J2566" s="17" cm="1">
        <f t="array" aca="1" ref="J2566" ca="1">IFERROR(_FV(STable[[#This Row],[Security Name]],"Beta"),0)</f>
        <v>0.75660000000000005</v>
      </c>
    </row>
    <row r="2567" spans="1:10" x14ac:dyDescent="0.3">
      <c r="A2567" t="s">
        <v>2643</v>
      </c>
      <c r="B2567" t="e" vm="2566">
        <v>#VALUE!</v>
      </c>
      <c r="C2567" t="s">
        <v>3652</v>
      </c>
      <c r="D2567" t="s">
        <v>3928</v>
      </c>
      <c r="E2567">
        <v>3841</v>
      </c>
      <c r="F2567" cm="1">
        <f t="array" aca="1" ref="F2567" ca="1">IFERROR(_FV(STable[[#This Row],[Security Name]],"Market cap",TRUE),_FV(STable[[#This Row],[Security Name]],"Volume average",TRUE)*STable[[#This Row],[Price]])</f>
        <v>70786858</v>
      </c>
      <c r="G2567" s="4" cm="1">
        <f t="array" aca="1" ref="G2567" ca="1">_FV(STable[[#This Row],[Security Name]],"Price")</f>
        <v>4.3</v>
      </c>
      <c r="H2567" s="1" cm="1">
        <f t="array" aca="1" ref="H2567" ca="1">IFERROR(_FV(STable[[#This Row],[Security Name]],"Change (%)",TRUE),0)</f>
        <v>-3.1531999999999998E-2</v>
      </c>
      <c r="I2567" s="17" cm="1">
        <f t="array" aca="1" ref="I2567" ca="1">IFERROR(_FV(STable[[#This Row],[Security Name]],"P/E",TRUE),0)</f>
        <v>0</v>
      </c>
      <c r="J2567" s="17" cm="1">
        <f t="array" aca="1" ref="J2567" ca="1">IFERROR(_FV(STable[[#This Row],[Security Name]],"Beta"),0)</f>
        <v>1.3139000000000001</v>
      </c>
    </row>
    <row r="2568" spans="1:10" x14ac:dyDescent="0.3">
      <c r="A2568" t="s">
        <v>187</v>
      </c>
      <c r="B2568" t="e" vm="2567">
        <v>#VALUE!</v>
      </c>
      <c r="C2568" t="s">
        <v>3652</v>
      </c>
      <c r="D2568" t="s">
        <v>3675</v>
      </c>
      <c r="E2568">
        <v>3842</v>
      </c>
      <c r="F2568" cm="1">
        <f t="array" aca="1" ref="F2568" ca="1">IFERROR(_FV(STable[[#This Row],[Security Name]],"Market cap",TRUE),_FV(STable[[#This Row],[Security Name]],"Volume average",TRUE)*STable[[#This Row],[Price]])</f>
        <v>22148281766</v>
      </c>
      <c r="G2568" s="4" cm="1">
        <f t="array" aca="1" ref="G2568" ca="1">_FV(STable[[#This Row],[Security Name]],"Price")</f>
        <v>225.83</v>
      </c>
      <c r="H2568" s="1" cm="1">
        <f t="array" aca="1" ref="H2568" ca="1">IFERROR(_FV(STable[[#This Row],[Security Name]],"Change (%)",TRUE),0)</f>
        <v>2.664E-2</v>
      </c>
      <c r="I2568" s="17" cm="1">
        <f t="array" aca="1" ref="I2568" ca="1">IFERROR(_FV(STable[[#This Row],[Security Name]],"P/E",TRUE),0)</f>
        <v>31.4299</v>
      </c>
      <c r="J2568" s="17" cm="1">
        <f t="array" aca="1" ref="J2568" ca="1">IFERROR(_FV(STable[[#This Row],[Security Name]],"Beta"),0)</f>
        <v>1.0005999999999999</v>
      </c>
    </row>
    <row r="2569" spans="1:10" x14ac:dyDescent="0.3">
      <c r="A2569" t="s">
        <v>113</v>
      </c>
      <c r="B2569" t="e" vm="2568">
        <v>#VALUE!</v>
      </c>
      <c r="C2569" t="s">
        <v>3652</v>
      </c>
      <c r="D2569" t="s">
        <v>3928</v>
      </c>
      <c r="E2569">
        <v>3841</v>
      </c>
      <c r="F2569" cm="1">
        <f t="array" aca="1" ref="F2569" ca="1">IFERROR(_FV(STable[[#This Row],[Security Name]],"Market cap",TRUE),_FV(STable[[#This Row],[Security Name]],"Volume average",TRUE)*STable[[#This Row],[Price]])</f>
        <v>131273613589</v>
      </c>
      <c r="G2569" s="4" cm="1">
        <f t="array" aca="1" ref="G2569" ca="1">_FV(STable[[#This Row],[Security Name]],"Price")</f>
        <v>342.76499999999999</v>
      </c>
      <c r="H2569" s="1" cm="1">
        <f t="array" aca="1" ref="H2569" ca="1">IFERROR(_FV(STable[[#This Row],[Security Name]],"Change (%)",TRUE),0)</f>
        <v>1.2959E-2</v>
      </c>
      <c r="I2569" s="17" cm="1">
        <f t="array" aca="1" ref="I2569" ca="1">IFERROR(_FV(STable[[#This Row],[Security Name]],"P/E",TRUE),0)</f>
        <v>40.813600000000001</v>
      </c>
      <c r="J2569" s="17" cm="1">
        <f t="array" aca="1" ref="J2569" ca="1">IFERROR(_FV(STable[[#This Row],[Security Name]],"Beta"),0)</f>
        <v>0.89049999999999996</v>
      </c>
    </row>
    <row r="2570" spans="1:10" x14ac:dyDescent="0.3">
      <c r="A2570" t="s">
        <v>2127</v>
      </c>
      <c r="B2570" t="e" vm="2569">
        <v>#VALUE!</v>
      </c>
      <c r="C2570" t="s">
        <v>3652</v>
      </c>
      <c r="D2570" t="s">
        <v>3928</v>
      </c>
      <c r="E2570">
        <v>3841</v>
      </c>
      <c r="F2570" cm="1">
        <f t="array" aca="1" ref="F2570" ca="1">IFERROR(_FV(STable[[#This Row],[Security Name]],"Market cap",TRUE),_FV(STable[[#This Row],[Security Name]],"Volume average",TRUE)*STable[[#This Row],[Price]])</f>
        <v>583775520</v>
      </c>
      <c r="G2570" s="4" cm="1">
        <f t="array" aca="1" ref="G2570" ca="1">_FV(STable[[#This Row],[Security Name]],"Price")</f>
        <v>25.66</v>
      </c>
      <c r="H2570" s="1" cm="1">
        <f t="array" aca="1" ref="H2570" ca="1">IFERROR(_FV(STable[[#This Row],[Security Name]],"Change (%)",TRUE),0)</f>
        <v>2.1090000000000001E-2</v>
      </c>
      <c r="I2570" s="17" cm="1">
        <f t="array" aca="1" ref="I2570" ca="1">IFERROR(_FV(STable[[#This Row],[Security Name]],"P/E",TRUE),0)</f>
        <v>30.741599999999998</v>
      </c>
      <c r="J2570" s="17" cm="1">
        <f t="array" aca="1" ref="J2570" ca="1">IFERROR(_FV(STable[[#This Row],[Security Name]],"Beta"),0)</f>
        <v>0.91969999999999996</v>
      </c>
    </row>
    <row r="2571" spans="1:10" x14ac:dyDescent="0.3">
      <c r="A2571" t="s">
        <v>216</v>
      </c>
      <c r="B2571" t="e" vm="2570">
        <v>#VALUE!</v>
      </c>
      <c r="C2571" t="s">
        <v>3652</v>
      </c>
      <c r="D2571" t="s">
        <v>3928</v>
      </c>
      <c r="E2571">
        <v>3841</v>
      </c>
      <c r="F2571" cm="1">
        <f t="array" aca="1" ref="F2571" ca="1">IFERROR(_FV(STable[[#This Row],[Security Name]],"Market cap",TRUE),_FV(STable[[#This Row],[Security Name]],"Volume average",TRUE)*STable[[#This Row],[Price]])</f>
        <v>5836390353</v>
      </c>
      <c r="G2571" s="4" cm="1">
        <f t="array" aca="1" ref="G2571" ca="1">_FV(STable[[#This Row],[Security Name]],"Price")</f>
        <v>131.85</v>
      </c>
      <c r="H2571" s="1" cm="1">
        <f t="array" aca="1" ref="H2571" ca="1">IFERROR(_FV(STable[[#This Row],[Security Name]],"Change (%)",TRUE),0)</f>
        <v>1.2517E-2</v>
      </c>
      <c r="I2571" s="17" cm="1">
        <f t="array" aca="1" ref="I2571" ca="1">IFERROR(_FV(STable[[#This Row],[Security Name]],"P/E",TRUE),0)</f>
        <v>106.33920000000001</v>
      </c>
      <c r="J2571" s="17" cm="1">
        <f t="array" aca="1" ref="J2571" ca="1">IFERROR(_FV(STable[[#This Row],[Security Name]],"Beta"),0)</f>
        <v>0.86360000000000003</v>
      </c>
    </row>
    <row r="2572" spans="1:10" x14ac:dyDescent="0.3">
      <c r="A2572" t="s">
        <v>2714</v>
      </c>
      <c r="B2572" t="e" vm="2571">
        <v>#VALUE!</v>
      </c>
      <c r="C2572" t="s">
        <v>3652</v>
      </c>
      <c r="D2572" t="s">
        <v>3928</v>
      </c>
      <c r="E2572">
        <v>3841</v>
      </c>
      <c r="F2572" cm="1">
        <f t="array" aca="1" ref="F2572" ca="1">IFERROR(_FV(STable[[#This Row],[Security Name]],"Market cap",TRUE),_FV(STable[[#This Row],[Security Name]],"Volume average",TRUE)*STable[[#This Row],[Price]])</f>
        <v>122118669</v>
      </c>
      <c r="G2572" s="4" cm="1">
        <f t="array" aca="1" ref="G2572" ca="1">_FV(STable[[#This Row],[Security Name]],"Price")</f>
        <v>1.885</v>
      </c>
      <c r="H2572" s="1" cm="1">
        <f t="array" aca="1" ref="H2572" ca="1">IFERROR(_FV(STable[[#This Row],[Security Name]],"Change (%)",TRUE),0)</f>
        <v>8.0210000000000004E-3</v>
      </c>
      <c r="I2572" s="17" cm="1">
        <f t="array" aca="1" ref="I2572" ca="1">IFERROR(_FV(STable[[#This Row],[Security Name]],"P/E",TRUE),0)</f>
        <v>0</v>
      </c>
      <c r="J2572" s="17" cm="1">
        <f t="array" aca="1" ref="J2572" ca="1">IFERROR(_FV(STable[[#This Row],[Security Name]],"Beta"),0)</f>
        <v>1.0929</v>
      </c>
    </row>
    <row r="2573" spans="1:10" x14ac:dyDescent="0.3">
      <c r="A2573" t="s">
        <v>400</v>
      </c>
      <c r="B2573" t="e" vm="2572">
        <v>#VALUE!</v>
      </c>
      <c r="C2573" t="s">
        <v>3652</v>
      </c>
      <c r="D2573" t="s">
        <v>4173</v>
      </c>
      <c r="E2573">
        <v>3845</v>
      </c>
      <c r="F2573" cm="1">
        <f t="array" aca="1" ref="F2573" ca="1">IFERROR(_FV(STable[[#This Row],[Security Name]],"Market cap",TRUE),_FV(STable[[#This Row],[Security Name]],"Volume average",TRUE)*STable[[#This Row],[Price]])</f>
        <v>3997795636</v>
      </c>
      <c r="G2573" s="4" cm="1">
        <f t="array" aca="1" ref="G2573" ca="1">_FV(STable[[#This Row],[Security Name]],"Price")</f>
        <v>115.73</v>
      </c>
      <c r="H2573" s="1" cm="1">
        <f t="array" aca="1" ref="H2573" ca="1">IFERROR(_FV(STable[[#This Row],[Security Name]],"Change (%)",TRUE),0)</f>
        <v>6.0575999999999998E-2</v>
      </c>
      <c r="I2573" s="17" cm="1">
        <f t="array" aca="1" ref="I2573" ca="1">IFERROR(_FV(STable[[#This Row],[Security Name]],"P/E",TRUE),0)</f>
        <v>24.311</v>
      </c>
      <c r="J2573" s="17" cm="1">
        <f t="array" aca="1" ref="J2573" ca="1">IFERROR(_FV(STable[[#This Row],[Security Name]],"Beta"),0)</f>
        <v>2.1909000000000001</v>
      </c>
    </row>
    <row r="2574" spans="1:10" x14ac:dyDescent="0.3">
      <c r="A2574" t="s">
        <v>1093</v>
      </c>
      <c r="B2574" t="e" vm="2573">
        <v>#VALUE!</v>
      </c>
      <c r="C2574" t="s">
        <v>3652</v>
      </c>
      <c r="D2574" t="s">
        <v>3928</v>
      </c>
      <c r="E2574">
        <v>3841</v>
      </c>
      <c r="F2574" cm="1">
        <f t="array" aca="1" ref="F2574" ca="1">IFERROR(_FV(STable[[#This Row],[Security Name]],"Market cap",TRUE),_FV(STable[[#This Row],[Security Name]],"Volume average",TRUE)*STable[[#This Row],[Price]])</f>
        <v>1415907079</v>
      </c>
      <c r="G2574" s="4" cm="1">
        <f t="array" aca="1" ref="G2574" ca="1">_FV(STable[[#This Row],[Security Name]],"Price")</f>
        <v>20.668900000000001</v>
      </c>
      <c r="H2574" s="1" cm="1">
        <f t="array" aca="1" ref="H2574" ca="1">IFERROR(_FV(STable[[#This Row],[Security Name]],"Change (%)",TRUE),0)</f>
        <v>2.8815E-2</v>
      </c>
      <c r="I2574" s="17" cm="1">
        <f t="array" aca="1" ref="I2574" ca="1">IFERROR(_FV(STable[[#This Row],[Security Name]],"P/E",TRUE),0)</f>
        <v>0</v>
      </c>
      <c r="J2574" s="17" cm="1">
        <f t="array" aca="1" ref="J2574" ca="1">IFERROR(_FV(STable[[#This Row],[Security Name]],"Beta"),0)</f>
        <v>1.7142999999999999</v>
      </c>
    </row>
    <row r="2575" spans="1:10" x14ac:dyDescent="0.3">
      <c r="A2575" t="s">
        <v>478</v>
      </c>
      <c r="B2575" t="e" vm="2574">
        <v>#VALUE!</v>
      </c>
      <c r="C2575" t="s">
        <v>3652</v>
      </c>
      <c r="D2575" t="s">
        <v>3675</v>
      </c>
      <c r="E2575">
        <v>3842</v>
      </c>
      <c r="F2575" cm="1">
        <f t="array" aca="1" ref="F2575" ca="1">IFERROR(_FV(STable[[#This Row],[Security Name]],"Market cap",TRUE),_FV(STable[[#This Row],[Security Name]],"Volume average",TRUE)*STable[[#This Row],[Price]])</f>
        <v>18466492140</v>
      </c>
      <c r="G2575" s="4" cm="1">
        <f t="array" aca="1" ref="G2575" ca="1">_FV(STable[[#This Row],[Security Name]],"Price")</f>
        <v>95.4</v>
      </c>
      <c r="H2575" s="1" cm="1">
        <f t="array" aca="1" ref="H2575" ca="1">IFERROR(_FV(STable[[#This Row],[Security Name]],"Change (%)",TRUE),0)</f>
        <v>6.5409999999999999E-3</v>
      </c>
      <c r="I2575" s="17" cm="1">
        <f t="array" aca="1" ref="I2575" ca="1">IFERROR(_FV(STable[[#This Row],[Security Name]],"P/E",TRUE),0)</f>
        <v>26.906600000000001</v>
      </c>
      <c r="J2575" s="17" cm="1">
        <f t="array" aca="1" ref="J2575" ca="1">IFERROR(_FV(STable[[#This Row],[Security Name]],"Beta"),0)</f>
        <v>0.59460000000000002</v>
      </c>
    </row>
    <row r="2576" spans="1:10" x14ac:dyDescent="0.3">
      <c r="A2576" t="s">
        <v>860</v>
      </c>
      <c r="B2576" t="e" vm="2575">
        <v>#VALUE!</v>
      </c>
      <c r="C2576" t="s">
        <v>3652</v>
      </c>
      <c r="D2576" t="s">
        <v>4254</v>
      </c>
      <c r="E2576">
        <v>8093</v>
      </c>
      <c r="F2576" cm="1">
        <f t="array" aca="1" ref="F2576" ca="1">IFERROR(_FV(STable[[#This Row],[Security Name]],"Market cap",TRUE),_FV(STable[[#This Row],[Security Name]],"Volume average",TRUE)*STable[[#This Row],[Price]])</f>
        <v>2495507875</v>
      </c>
      <c r="G2576" s="4" cm="1">
        <f t="array" aca="1" ref="G2576" ca="1">_FV(STable[[#This Row],[Security Name]],"Price")</f>
        <v>27.114999999999998</v>
      </c>
      <c r="H2576" s="1" cm="1">
        <f t="array" aca="1" ref="H2576" ca="1">IFERROR(_FV(STable[[#This Row],[Security Name]],"Change (%)",TRUE),0)</f>
        <v>8.3669999999999994E-3</v>
      </c>
      <c r="I2576" s="17" cm="1">
        <f t="array" aca="1" ref="I2576" ca="1">IFERROR(_FV(STable[[#This Row],[Security Name]],"P/E",TRUE),0)</f>
        <v>0</v>
      </c>
      <c r="J2576" s="17" cm="1">
        <f t="array" aca="1" ref="J2576" ca="1">IFERROR(_FV(STable[[#This Row],[Security Name]],"Beta"),0)</f>
        <v>0.75729999999999997</v>
      </c>
    </row>
    <row r="2577" spans="1:10" x14ac:dyDescent="0.3">
      <c r="A2577" t="s">
        <v>2587</v>
      </c>
      <c r="B2577" t="e" vm="2576">
        <v>#VALUE!</v>
      </c>
      <c r="C2577" t="s">
        <v>3652</v>
      </c>
      <c r="D2577" t="s">
        <v>3850</v>
      </c>
      <c r="E2577">
        <v>8050</v>
      </c>
      <c r="F2577" cm="1">
        <f t="array" aca="1" ref="F2577" ca="1">IFERROR(_FV(STable[[#This Row],[Security Name]],"Market cap",TRUE),_FV(STable[[#This Row],[Security Name]],"Volume average",TRUE)*STable[[#This Row],[Price]])</f>
        <v>3326691896</v>
      </c>
      <c r="G2577" s="4" cm="1">
        <f t="array" aca="1" ref="G2577" ca="1">_FV(STable[[#This Row],[Security Name]],"Price")</f>
        <v>13.9899</v>
      </c>
      <c r="H2577" s="1" cm="1">
        <f t="array" aca="1" ref="H2577" ca="1">IFERROR(_FV(STable[[#This Row],[Security Name]],"Change (%)",TRUE),0)</f>
        <v>-9.9150000000000002E-3</v>
      </c>
      <c r="I2577" s="17" cm="1">
        <f t="array" ref="I2577">IFERROR(_FV(STable[[#This Row],[Security Name]],"P/E",TRUE),0)</f>
        <v>0</v>
      </c>
      <c r="J2577" s="17" cm="1">
        <f t="array" aca="1" ref="J2577" ca="1">IFERROR(_FV(STable[[#This Row],[Security Name]],"Beta"),0)</f>
        <v>0.69620000000000004</v>
      </c>
    </row>
    <row r="2578" spans="1:10" x14ac:dyDescent="0.3">
      <c r="A2578" t="s">
        <v>2742</v>
      </c>
      <c r="B2578" t="e" vm="2577">
        <v>#VALUE!</v>
      </c>
      <c r="C2578" t="s">
        <v>3652</v>
      </c>
      <c r="D2578" t="s">
        <v>4143</v>
      </c>
      <c r="E2578">
        <v>8062</v>
      </c>
      <c r="F2578" cm="1">
        <f t="array" aca="1" ref="F2578" ca="1">IFERROR(_FV(STable[[#This Row],[Security Name]],"Market cap",TRUE),_FV(STable[[#This Row],[Security Name]],"Volume average",TRUE)*STable[[#This Row],[Price]])</f>
        <v>448864279</v>
      </c>
      <c r="G2578" s="4" cm="1">
        <f t="array" aca="1" ref="G2578" ca="1">_FV(STable[[#This Row],[Security Name]],"Price")</f>
        <v>3.1850000000000001</v>
      </c>
      <c r="H2578" s="1" cm="1">
        <f t="array" aca="1" ref="H2578" ca="1">IFERROR(_FV(STable[[#This Row],[Security Name]],"Change (%)",TRUE),0)</f>
        <v>1.7572000000000001E-2</v>
      </c>
      <c r="I2578" s="17" cm="1">
        <f t="array" aca="1" ref="I2578" ca="1">IFERROR(_FV(STable[[#This Row],[Security Name]],"P/E",TRUE),0)</f>
        <v>0.84699999999999998</v>
      </c>
      <c r="J2578" s="17" cm="1">
        <f t="array" aca="1" ref="J2578" ca="1">IFERROR(_FV(STable[[#This Row],[Security Name]],"Beta"),0)</f>
        <v>2.0263</v>
      </c>
    </row>
    <row r="2579" spans="1:10" x14ac:dyDescent="0.3">
      <c r="A2579" t="s">
        <v>679</v>
      </c>
      <c r="B2579" t="e" vm="2578">
        <v>#VALUE!</v>
      </c>
      <c r="C2579" t="s">
        <v>3652</v>
      </c>
      <c r="D2579" t="s">
        <v>4185</v>
      </c>
      <c r="E2579">
        <v>8060</v>
      </c>
      <c r="F2579" cm="1">
        <f t="array" aca="1" ref="F2579" ca="1">IFERROR(_FV(STable[[#This Row],[Security Name]],"Market cap",TRUE),_FV(STable[[#This Row],[Security Name]],"Volume average",TRUE)*STable[[#This Row],[Price]])</f>
        <v>10581358989</v>
      </c>
      <c r="G2579" s="4" cm="1">
        <f t="array" aca="1" ref="G2579" ca="1">_FV(STable[[#This Row],[Security Name]],"Price")</f>
        <v>106.435</v>
      </c>
      <c r="H2579" s="1" cm="1">
        <f t="array" aca="1" ref="H2579" ca="1">IFERROR(_FV(STable[[#This Row],[Security Name]],"Change (%)",TRUE),0)</f>
        <v>8.9580000000000007E-3</v>
      </c>
      <c r="I2579" s="17" cm="1">
        <f t="array" aca="1" ref="I2579" ca="1">IFERROR(_FV(STable[[#This Row],[Security Name]],"P/E",TRUE),0)</f>
        <v>19.218</v>
      </c>
      <c r="J2579" s="17" cm="1">
        <f t="array" aca="1" ref="J2579" ca="1">IFERROR(_FV(STable[[#This Row],[Security Name]],"Beta"),0)</f>
        <v>0.78549999999999998</v>
      </c>
    </row>
    <row r="2580" spans="1:10" x14ac:dyDescent="0.3">
      <c r="A2580" t="s">
        <v>475</v>
      </c>
      <c r="B2580" t="e" vm="2579">
        <v>#VALUE!</v>
      </c>
      <c r="C2580" t="s">
        <v>3652</v>
      </c>
      <c r="D2580" t="s">
        <v>4227</v>
      </c>
      <c r="E2580">
        <v>8051</v>
      </c>
      <c r="F2580" cm="1">
        <f t="array" aca="1" ref="F2580" ca="1">IFERROR(_FV(STable[[#This Row],[Security Name]],"Market cap",TRUE),_FV(STable[[#This Row],[Security Name]],"Volume average",TRUE)*STable[[#This Row],[Price]])</f>
        <v>11739455550</v>
      </c>
      <c r="G2580" s="4" cm="1">
        <f t="array" aca="1" ref="G2580" ca="1">_FV(STable[[#This Row],[Security Name]],"Price")</f>
        <v>200.97</v>
      </c>
      <c r="H2580" s="1" cm="1">
        <f t="array" aca="1" ref="H2580" ca="1">IFERROR(_FV(STable[[#This Row],[Security Name]],"Change (%)",TRUE),0)</f>
        <v>1.6437E-2</v>
      </c>
      <c r="I2580" s="17" cm="1">
        <f t="array" aca="1" ref="I2580" ca="1">IFERROR(_FV(STable[[#This Row],[Security Name]],"P/E",TRUE),0)</f>
        <v>34.3962</v>
      </c>
      <c r="J2580" s="17" cm="1">
        <f t="array" aca="1" ref="J2580" ca="1">IFERROR(_FV(STable[[#This Row],[Security Name]],"Beta"),0)</f>
        <v>0.81179999999999997</v>
      </c>
    </row>
    <row r="2581" spans="1:10" x14ac:dyDescent="0.3">
      <c r="A2581" t="s">
        <v>115</v>
      </c>
      <c r="B2581" t="e" vm="2580">
        <v>#VALUE!</v>
      </c>
      <c r="C2581" t="s">
        <v>3652</v>
      </c>
      <c r="D2581" t="s">
        <v>4143</v>
      </c>
      <c r="E2581">
        <v>8062</v>
      </c>
      <c r="F2581" cm="1">
        <f t="array" aca="1" ref="F2581" ca="1">IFERROR(_FV(STable[[#This Row],[Security Name]],"Market cap",TRUE),_FV(STable[[#This Row],[Security Name]],"Volume average",TRUE)*STable[[#This Row],[Price]])</f>
        <v>109508567580</v>
      </c>
      <c r="G2581" s="4" cm="1">
        <f t="array" aca="1" ref="G2581" ca="1">_FV(STable[[#This Row],[Security Name]],"Price")</f>
        <v>489.82</v>
      </c>
      <c r="H2581" s="1" cm="1">
        <f t="array" aca="1" ref="H2581" ca="1">IFERROR(_FV(STable[[#This Row],[Security Name]],"Change (%)",TRUE),0)</f>
        <v>1.4182999999999999E-2</v>
      </c>
      <c r="I2581" s="17" cm="1">
        <f t="array" aca="1" ref="I2581" ca="1">IFERROR(_FV(STable[[#This Row],[Security Name]],"P/E",TRUE),0)</f>
        <v>17.2545</v>
      </c>
      <c r="J2581" s="17" cm="1">
        <f t="array" aca="1" ref="J2581" ca="1">IFERROR(_FV(STable[[#This Row],[Security Name]],"Beta"),0)</f>
        <v>1.3148</v>
      </c>
    </row>
    <row r="2582" spans="1:10" x14ac:dyDescent="0.3">
      <c r="A2582" t="s">
        <v>592</v>
      </c>
      <c r="B2582" t="e" vm="2581">
        <v>#VALUE!</v>
      </c>
      <c r="C2582" t="s">
        <v>3652</v>
      </c>
      <c r="D2582" t="s">
        <v>4227</v>
      </c>
      <c r="E2582">
        <v>8051</v>
      </c>
      <c r="F2582" cm="1">
        <f t="array" aca="1" ref="F2582" ca="1">IFERROR(_FV(STable[[#This Row],[Security Name]],"Market cap",TRUE),_FV(STable[[#This Row],[Security Name]],"Volume average",TRUE)*STable[[#This Row],[Price]])</f>
        <v>2617208609</v>
      </c>
      <c r="G2582" s="4" cm="1">
        <f t="array" aca="1" ref="G2582" ca="1">_FV(STable[[#This Row],[Security Name]],"Price")</f>
        <v>167.78</v>
      </c>
      <c r="H2582" s="1" cm="1">
        <f t="array" aca="1" ref="H2582" ca="1">IFERROR(_FV(STable[[#This Row],[Security Name]],"Change (%)",TRUE),0)</f>
        <v>4.0109000000000006E-2</v>
      </c>
      <c r="I2582" s="17" cm="1">
        <f t="array" aca="1" ref="I2582" ca="1">IFERROR(_FV(STable[[#This Row],[Security Name]],"P/E",TRUE),0)</f>
        <v>21.8706</v>
      </c>
      <c r="J2582" s="17" cm="1">
        <f t="array" aca="1" ref="J2582" ca="1">IFERROR(_FV(STable[[#This Row],[Security Name]],"Beta"),0)</f>
        <v>0.6159</v>
      </c>
    </row>
    <row r="2583" spans="1:10" x14ac:dyDescent="0.3">
      <c r="A2583" t="s">
        <v>1371</v>
      </c>
      <c r="B2583" t="e" vm="2582">
        <v>#VALUE!</v>
      </c>
      <c r="C2583" t="s">
        <v>3652</v>
      </c>
      <c r="D2583" t="s">
        <v>4185</v>
      </c>
      <c r="E2583">
        <v>8060</v>
      </c>
      <c r="F2583" cm="1">
        <f t="array" aca="1" ref="F2583" ca="1">IFERROR(_FV(STable[[#This Row],[Security Name]],"Market cap",TRUE),_FV(STable[[#This Row],[Security Name]],"Volume average",TRUE)*STable[[#This Row],[Price]])</f>
        <v>2032659937</v>
      </c>
      <c r="G2583" s="4" cm="1">
        <f t="array" aca="1" ref="G2583" ca="1">_FV(STable[[#This Row],[Security Name]],"Price")</f>
        <v>16.39</v>
      </c>
      <c r="H2583" s="1" cm="1">
        <f t="array" aca="1" ref="H2583" ca="1">IFERROR(_FV(STable[[#This Row],[Security Name]],"Change (%)",TRUE),0)</f>
        <v>0</v>
      </c>
      <c r="I2583" s="17" cm="1">
        <f t="array" aca="1" ref="I2583" ca="1">IFERROR(_FV(STable[[#This Row],[Security Name]],"P/E",TRUE),0)</f>
        <v>14.159800000000001</v>
      </c>
      <c r="J2583" s="17" cm="1">
        <f t="array" aca="1" ref="J2583" ca="1">IFERROR(_FV(STable[[#This Row],[Security Name]],"Beta"),0)</f>
        <v>1.0568</v>
      </c>
    </row>
    <row r="2584" spans="1:10" x14ac:dyDescent="0.3">
      <c r="A2584" t="s">
        <v>1600</v>
      </c>
      <c r="B2584" t="e" vm="2583">
        <v>#VALUE!</v>
      </c>
      <c r="C2584" t="s">
        <v>3652</v>
      </c>
      <c r="D2584" t="s">
        <v>4143</v>
      </c>
      <c r="E2584">
        <v>8062</v>
      </c>
      <c r="F2584" cm="1">
        <f t="array" aca="1" ref="F2584" ca="1">IFERROR(_FV(STable[[#This Row],[Security Name]],"Market cap",TRUE),_FV(STable[[#This Row],[Security Name]],"Volume average",TRUE)*STable[[#This Row],[Price]])</f>
        <v>1806700408</v>
      </c>
      <c r="G2584" s="4" cm="1">
        <f t="array" aca="1" ref="G2584" ca="1">_FV(STable[[#This Row],[Security Name]],"Price")</f>
        <v>13.96</v>
      </c>
      <c r="H2584" s="1" cm="1">
        <f t="array" aca="1" ref="H2584" ca="1">IFERROR(_FV(STable[[#This Row],[Security Name]],"Change (%)",TRUE),0)</f>
        <v>3.9463999999999999E-2</v>
      </c>
      <c r="I2584" s="17" cm="1">
        <f t="array" aca="1" ref="I2584" ca="1">IFERROR(_FV(STable[[#This Row],[Security Name]],"P/E",TRUE),0)</f>
        <v>0</v>
      </c>
      <c r="J2584" s="17" cm="1">
        <f t="array" aca="1" ref="J2584" ca="1">IFERROR(_FV(STable[[#This Row],[Security Name]],"Beta"),0)</f>
        <v>1.9883</v>
      </c>
    </row>
    <row r="2585" spans="1:10" x14ac:dyDescent="0.3">
      <c r="A2585" t="s">
        <v>1417</v>
      </c>
      <c r="B2585" t="e" vm="2584">
        <v>#VALUE!</v>
      </c>
      <c r="C2585" t="s">
        <v>3652</v>
      </c>
      <c r="D2585" t="s">
        <v>3850</v>
      </c>
      <c r="E2585">
        <v>8050</v>
      </c>
      <c r="F2585" cm="1">
        <f t="array" aca="1" ref="F2585" ca="1">IFERROR(_FV(STable[[#This Row],[Security Name]],"Market cap",TRUE),_FV(STable[[#This Row],[Security Name]],"Volume average",TRUE)*STable[[#This Row],[Price]])</f>
        <v>629156992</v>
      </c>
      <c r="G2585" s="4" cm="1">
        <f t="array" aca="1" ref="G2585" ca="1">_FV(STable[[#This Row],[Security Name]],"Price")</f>
        <v>34.53</v>
      </c>
      <c r="H2585" s="1" cm="1">
        <f t="array" aca="1" ref="H2585" ca="1">IFERROR(_FV(STable[[#This Row],[Security Name]],"Change (%)",TRUE),0)</f>
        <v>-2.5127E-2</v>
      </c>
      <c r="I2585" s="17" cm="1">
        <f t="array" aca="1" ref="I2585" ca="1">IFERROR(_FV(STable[[#This Row],[Security Name]],"P/E",TRUE),0)</f>
        <v>0</v>
      </c>
      <c r="J2585" s="17" cm="1">
        <f t="array" aca="1" ref="J2585" ca="1">IFERROR(_FV(STable[[#This Row],[Security Name]],"Beta"),0)</f>
        <v>0.76800000000000002</v>
      </c>
    </row>
    <row r="2586" spans="1:10" x14ac:dyDescent="0.3">
      <c r="A2586" t="s">
        <v>440</v>
      </c>
      <c r="B2586" t="e" vm="2585">
        <v>#VALUE!</v>
      </c>
      <c r="C2586" t="s">
        <v>3652</v>
      </c>
      <c r="D2586" t="s">
        <v>4143</v>
      </c>
      <c r="E2586">
        <v>8062</v>
      </c>
      <c r="F2586" cm="1">
        <f t="array" aca="1" ref="F2586" ca="1">IFERROR(_FV(STable[[#This Row],[Security Name]],"Market cap",TRUE),_FV(STable[[#This Row],[Security Name]],"Volume average",TRUE)*STable[[#This Row],[Price]])</f>
        <v>17216065110</v>
      </c>
      <c r="G2586" s="4" cm="1">
        <f t="array" aca="1" ref="G2586" ca="1">_FV(STable[[#This Row],[Security Name]],"Price")</f>
        <v>197.97</v>
      </c>
      <c r="H2586" s="1" cm="1">
        <f t="array" aca="1" ref="H2586" ca="1">IFERROR(_FV(STable[[#This Row],[Security Name]],"Change (%)",TRUE),0)</f>
        <v>3.1094E-2</v>
      </c>
      <c r="I2586" s="17" cm="1">
        <f t="array" aca="1" ref="I2586" ca="1">IFERROR(_FV(STable[[#This Row],[Security Name]],"P/E",TRUE),0)</f>
        <v>12.7805</v>
      </c>
      <c r="J2586" s="17" cm="1">
        <f t="array" aca="1" ref="J2586" ca="1">IFERROR(_FV(STable[[#This Row],[Security Name]],"Beta"),0)</f>
        <v>1.4107000000000001</v>
      </c>
    </row>
    <row r="2587" spans="1:10" x14ac:dyDescent="0.3">
      <c r="A2587" t="s">
        <v>279</v>
      </c>
      <c r="B2587" t="e" vm="2586">
        <v>#VALUE!</v>
      </c>
      <c r="C2587" t="s">
        <v>3652</v>
      </c>
      <c r="D2587" t="s">
        <v>4143</v>
      </c>
      <c r="E2587">
        <v>8062</v>
      </c>
      <c r="F2587" cm="1">
        <f t="array" aca="1" ref="F2587" ca="1">IFERROR(_FV(STable[[#This Row],[Security Name]],"Market cap",TRUE),_FV(STable[[#This Row],[Security Name]],"Volume average",TRUE)*STable[[#This Row],[Price]])</f>
        <v>11150131671</v>
      </c>
      <c r="G2587" s="4" cm="1">
        <f t="array" aca="1" ref="G2587" ca="1">_FV(STable[[#This Row],[Security Name]],"Price")</f>
        <v>182.7</v>
      </c>
      <c r="H2587" s="1" cm="1">
        <f t="array" aca="1" ref="H2587" ca="1">IFERROR(_FV(STable[[#This Row],[Security Name]],"Change (%)",TRUE),0)</f>
        <v>2.2211999999999999E-2</v>
      </c>
      <c r="I2587" s="17" cm="1">
        <f t="array" aca="1" ref="I2587" ca="1">IFERROR(_FV(STable[[#This Row],[Security Name]],"P/E",TRUE),0)</f>
        <v>7.8906000000000001</v>
      </c>
      <c r="J2587" s="17" cm="1">
        <f t="array" aca="1" ref="J2587" ca="1">IFERROR(_FV(STable[[#This Row],[Security Name]],"Beta"),0)</f>
        <v>1.2190000000000001</v>
      </c>
    </row>
    <row r="2588" spans="1:10" x14ac:dyDescent="0.3">
      <c r="A2588" t="s">
        <v>553</v>
      </c>
      <c r="B2588" t="e" vm="2587">
        <v>#VALUE!</v>
      </c>
      <c r="C2588" t="s">
        <v>3652</v>
      </c>
      <c r="D2588" t="s">
        <v>4209</v>
      </c>
      <c r="E2588">
        <v>8000</v>
      </c>
      <c r="F2588" cm="1">
        <f t="array" aca="1" ref="F2588" ca="1">IFERROR(_FV(STable[[#This Row],[Security Name]],"Market cap",TRUE),_FV(STable[[#This Row],[Security Name]],"Volume average",TRUE)*STable[[#This Row],[Price]])</f>
        <v>1160354028</v>
      </c>
      <c r="G2588" s="4" cm="1">
        <f t="array" aca="1" ref="G2588" ca="1">_FV(STable[[#This Row],[Security Name]],"Price")</f>
        <v>76.73</v>
      </c>
      <c r="H2588" s="1" cm="1">
        <f t="array" aca="1" ref="H2588" ca="1">IFERROR(_FV(STable[[#This Row],[Security Name]],"Change (%)",TRUE),0)</f>
        <v>-1.8547000000000001E-2</v>
      </c>
      <c r="I2588" s="17" cm="1">
        <f t="array" aca="1" ref="I2588" ca="1">IFERROR(_FV(STable[[#This Row],[Security Name]],"P/E",TRUE),0)</f>
        <v>53.966799999999999</v>
      </c>
      <c r="J2588" s="17" cm="1">
        <f t="array" aca="1" ref="J2588" ca="1">IFERROR(_FV(STable[[#This Row],[Security Name]],"Beta"),0)</f>
        <v>1.3112999999999999</v>
      </c>
    </row>
    <row r="2589" spans="1:10" x14ac:dyDescent="0.3">
      <c r="A2589" t="s">
        <v>533</v>
      </c>
      <c r="B2589" t="e" vm="2588">
        <v>#VALUE!</v>
      </c>
      <c r="C2589" t="s">
        <v>3652</v>
      </c>
      <c r="D2589" t="s">
        <v>4091</v>
      </c>
      <c r="E2589">
        <v>8082</v>
      </c>
      <c r="F2589" cm="1">
        <f t="array" aca="1" ref="F2589" ca="1">IFERROR(_FV(STable[[#This Row],[Security Name]],"Market cap",TRUE),_FV(STable[[#This Row],[Security Name]],"Volume average",TRUE)*STable[[#This Row],[Price]])</f>
        <v>1761822090</v>
      </c>
      <c r="G2589" s="4" cm="1">
        <f t="array" aca="1" ref="G2589" ca="1">_FV(STable[[#This Row],[Security Name]],"Price")</f>
        <v>94.5</v>
      </c>
      <c r="H2589" s="1" cm="1">
        <f t="array" aca="1" ref="H2589" ca="1">IFERROR(_FV(STable[[#This Row],[Security Name]],"Change (%)",TRUE),0)</f>
        <v>1.2536E-2</v>
      </c>
      <c r="I2589" s="17" cm="1">
        <f t="array" aca="1" ref="I2589" ca="1">IFERROR(_FV(STable[[#This Row],[Security Name]],"P/E",TRUE),0)</f>
        <v>18.113199999999999</v>
      </c>
      <c r="J2589" s="17" cm="1">
        <f t="array" aca="1" ref="J2589" ca="1">IFERROR(_FV(STable[[#This Row],[Security Name]],"Beta"),0)</f>
        <v>0.92579999999999996</v>
      </c>
    </row>
    <row r="2590" spans="1:10" x14ac:dyDescent="0.3">
      <c r="A2590" t="s">
        <v>2743</v>
      </c>
      <c r="B2590" t="e" vm="2589">
        <v>#VALUE!</v>
      </c>
      <c r="C2590" t="s">
        <v>3652</v>
      </c>
      <c r="D2590" t="s">
        <v>4091</v>
      </c>
      <c r="E2590">
        <v>8082</v>
      </c>
      <c r="F2590" cm="1">
        <f t="array" aca="1" ref="F2590" ca="1">IFERROR(_FV(STable[[#This Row],[Security Name]],"Market cap",TRUE),_FV(STable[[#This Row],[Security Name]],"Volume average",TRUE)*STable[[#This Row],[Price]])</f>
        <v>1472543377</v>
      </c>
      <c r="G2590" s="4" cm="1">
        <f t="array" aca="1" ref="G2590" ca="1">_FV(STable[[#This Row],[Security Name]],"Price")</f>
        <v>6.77</v>
      </c>
      <c r="H2590" s="1" cm="1">
        <f t="array" aca="1" ref="H2590" ca="1">IFERROR(_FV(STable[[#This Row],[Security Name]],"Change (%)",TRUE),0)</f>
        <v>8.9420000000000003E-3</v>
      </c>
      <c r="I2590" s="17" cm="1">
        <f t="array" aca="1" ref="I2590" ca="1">IFERROR(_FV(STable[[#This Row],[Security Name]],"P/E",TRUE),0)</f>
        <v>18.406700000000001</v>
      </c>
      <c r="J2590" s="17" cm="1">
        <f t="array" aca="1" ref="J2590" ca="1">IFERROR(_FV(STable[[#This Row],[Security Name]],"Beta"),0)</f>
        <v>2.0135999999999998</v>
      </c>
    </row>
    <row r="2591" spans="1:10" x14ac:dyDescent="0.3">
      <c r="A2591" t="s">
        <v>2445</v>
      </c>
      <c r="B2591" t="e" vm="2590">
        <v>#VALUE!</v>
      </c>
      <c r="C2591" t="s">
        <v>3652</v>
      </c>
      <c r="D2591" t="s">
        <v>4205</v>
      </c>
      <c r="E2591">
        <v>8090</v>
      </c>
      <c r="F2591" cm="1">
        <f t="array" aca="1" ref="F2591" ca="1">IFERROR(_FV(STable[[#This Row],[Security Name]],"Market cap",TRUE),_FV(STable[[#This Row],[Security Name]],"Volume average",TRUE)*STable[[#This Row],[Price]])</f>
        <v>27468061</v>
      </c>
      <c r="G2591" s="4" cm="1">
        <f t="array" aca="1" ref="G2591" ca="1">_FV(STable[[#This Row],[Security Name]],"Price")</f>
        <v>3.41</v>
      </c>
      <c r="H2591" s="1" cm="1">
        <f t="array" aca="1" ref="H2591" ca="1">IFERROR(_FV(STable[[#This Row],[Security Name]],"Change (%)",TRUE),0)</f>
        <v>-5.8011E-2</v>
      </c>
      <c r="I2591" s="17" cm="1">
        <f t="array" aca="1" ref="I2591" ca="1">IFERROR(_FV(STable[[#This Row],[Security Name]],"P/E",TRUE),0)</f>
        <v>0</v>
      </c>
      <c r="J2591" s="17" cm="1">
        <f t="array" aca="1" ref="J2591" ca="1">IFERROR(_FV(STable[[#This Row],[Security Name]],"Beta"),0)</f>
        <v>0.54169999999999996</v>
      </c>
    </row>
    <row r="2592" spans="1:10" x14ac:dyDescent="0.3">
      <c r="A2592" t="s">
        <v>2760</v>
      </c>
      <c r="B2592" t="e" vm="2591">
        <v>#VALUE!</v>
      </c>
      <c r="C2592" t="s">
        <v>3652</v>
      </c>
      <c r="D2592" t="s">
        <v>4253</v>
      </c>
      <c r="E2592">
        <v>8011</v>
      </c>
      <c r="F2592" cm="1">
        <f t="array" aca="1" ref="F2592" ca="1">IFERROR(_FV(STable[[#This Row],[Security Name]],"Market cap",TRUE),_FV(STable[[#This Row],[Security Name]],"Volume average",TRUE)*STable[[#This Row],[Price]])</f>
        <v>17062959</v>
      </c>
      <c r="G2592" s="4" cm="1">
        <f t="array" aca="1" ref="G2592" ca="1">_FV(STable[[#This Row],[Security Name]],"Price")</f>
        <v>3.93</v>
      </c>
      <c r="H2592" s="1" cm="1">
        <f t="array" aca="1" ref="H2592" ca="1">IFERROR(_FV(STable[[#This Row],[Security Name]],"Change (%)",TRUE),0)</f>
        <v>5.1149999999999998E-3</v>
      </c>
      <c r="I2592" s="17" cm="1">
        <f t="array" aca="1" ref="I2592" ca="1">IFERROR(_FV(STable[[#This Row],[Security Name]],"P/E",TRUE),0)</f>
        <v>0</v>
      </c>
      <c r="J2592" s="17" cm="1">
        <f t="array" aca="1" ref="J2592" ca="1">IFERROR(_FV(STable[[#This Row],[Security Name]],"Beta"),0)</f>
        <v>-1.1386000000000001</v>
      </c>
    </row>
    <row r="2593" spans="1:10" x14ac:dyDescent="0.3">
      <c r="A2593" t="s">
        <v>48</v>
      </c>
      <c r="B2593" t="e" vm="2592">
        <v>#VALUE!</v>
      </c>
      <c r="C2593" t="s">
        <v>3652</v>
      </c>
      <c r="D2593" t="s">
        <v>4091</v>
      </c>
      <c r="E2593">
        <v>8082</v>
      </c>
      <c r="F2593" cm="1">
        <f t="array" aca="1" ref="F2593" ca="1">IFERROR(_FV(STable[[#This Row],[Security Name]],"Market cap",TRUE),_FV(STable[[#This Row],[Security Name]],"Volume average",TRUE)*STable[[#This Row],[Price]])</f>
        <v>5582880833</v>
      </c>
      <c r="G2593" s="4" cm="1">
        <f t="array" aca="1" ref="G2593" ca="1">_FV(STable[[#This Row],[Security Name]],"Price")</f>
        <v>382.005</v>
      </c>
      <c r="H2593" s="1" cm="1">
        <f t="array" aca="1" ref="H2593" ca="1">IFERROR(_FV(STable[[#This Row],[Security Name]],"Change (%)",TRUE),0)</f>
        <v>-2.2850000000000001E-3</v>
      </c>
      <c r="I2593" s="17" cm="1">
        <f t="array" aca="1" ref="I2593" ca="1">IFERROR(_FV(STable[[#This Row],[Security Name]],"P/E",TRUE),0)</f>
        <v>20.7986</v>
      </c>
      <c r="J2593" s="17" cm="1">
        <f t="array" aca="1" ref="J2593" ca="1">IFERROR(_FV(STable[[#This Row],[Security Name]],"Beta"),0)</f>
        <v>0.46739999999999998</v>
      </c>
    </row>
    <row r="2594" spans="1:10" x14ac:dyDescent="0.3">
      <c r="A2594" t="s">
        <v>1646</v>
      </c>
      <c r="B2594" t="e" vm="2593">
        <v>#VALUE!</v>
      </c>
      <c r="C2594" t="s">
        <v>3652</v>
      </c>
      <c r="D2594" t="s">
        <v>4190</v>
      </c>
      <c r="E2594">
        <v>8071</v>
      </c>
      <c r="F2594" cm="1">
        <f t="array" aca="1" ref="F2594" ca="1">IFERROR(_FV(STable[[#This Row],[Security Name]],"Market cap",TRUE),_FV(STable[[#This Row],[Security Name]],"Volume average",TRUE)*STable[[#This Row],[Price]])</f>
        <v>760428596</v>
      </c>
      <c r="G2594" s="4" cm="1">
        <f t="array" aca="1" ref="G2594" ca="1">_FV(STable[[#This Row],[Security Name]],"Price")</f>
        <v>25.1</v>
      </c>
      <c r="H2594" s="1" cm="1">
        <f t="array" aca="1" ref="H2594" ca="1">IFERROR(_FV(STable[[#This Row],[Security Name]],"Change (%)",TRUE),0)</f>
        <v>2.1987E-2</v>
      </c>
      <c r="I2594" s="17" cm="1">
        <f t="array" aca="1" ref="I2594" ca="1">IFERROR(_FV(STable[[#This Row],[Security Name]],"P/E",TRUE),0)</f>
        <v>0</v>
      </c>
      <c r="J2594" s="17" cm="1">
        <f t="array" aca="1" ref="J2594" ca="1">IFERROR(_FV(STable[[#This Row],[Security Name]],"Beta"),0)</f>
        <v>1.1523000000000001</v>
      </c>
    </row>
    <row r="2595" spans="1:10" x14ac:dyDescent="0.3">
      <c r="A2595" t="s">
        <v>382</v>
      </c>
      <c r="B2595" t="e" vm="2594">
        <v>#VALUE!</v>
      </c>
      <c r="C2595" t="s">
        <v>3652</v>
      </c>
      <c r="D2595" t="s">
        <v>4190</v>
      </c>
      <c r="E2595">
        <v>8071</v>
      </c>
      <c r="F2595" cm="1">
        <f t="array" aca="1" ref="F2595" ca="1">IFERROR(_FV(STable[[#This Row],[Security Name]],"Market cap",TRUE),_FV(STable[[#This Row],[Security Name]],"Volume average",TRUE)*STable[[#This Row],[Price]])</f>
        <v>21691967908</v>
      </c>
      <c r="G2595" s="4" cm="1">
        <f t="array" aca="1" ref="G2595" ca="1">_FV(STable[[#This Row],[Security Name]],"Price")</f>
        <v>195.98</v>
      </c>
      <c r="H2595" s="1" cm="1">
        <f t="array" aca="1" ref="H2595" ca="1">IFERROR(_FV(STable[[#This Row],[Security Name]],"Change (%)",TRUE),0)</f>
        <v>2.3607999999999997E-2</v>
      </c>
      <c r="I2595" s="17" cm="1">
        <f t="array" aca="1" ref="I2595" ca="1">IFERROR(_FV(STable[[#This Row],[Security Name]],"P/E",TRUE),0)</f>
        <v>22.4146</v>
      </c>
      <c r="J2595" s="17" cm="1">
        <f t="array" aca="1" ref="J2595" ca="1">IFERROR(_FV(STable[[#This Row],[Security Name]],"Beta"),0)</f>
        <v>0.61260000000000003</v>
      </c>
    </row>
    <row r="2596" spans="1:10" x14ac:dyDescent="0.3">
      <c r="A2596" t="s">
        <v>393</v>
      </c>
      <c r="B2596" t="e" vm="2595">
        <v>#VALUE!</v>
      </c>
      <c r="C2596" t="s">
        <v>3652</v>
      </c>
      <c r="D2596" t="s">
        <v>4205</v>
      </c>
      <c r="E2596">
        <v>8090</v>
      </c>
      <c r="F2596" cm="1">
        <f t="array" aca="1" ref="F2596" ca="1">IFERROR(_FV(STable[[#This Row],[Security Name]],"Market cap",TRUE),_FV(STable[[#This Row],[Security Name]],"Volume average",TRUE)*STable[[#This Row],[Price]])</f>
        <v>9804236000</v>
      </c>
      <c r="G2596" s="4" cm="1">
        <f t="array" aca="1" ref="G2596" ca="1">_FV(STable[[#This Row],[Security Name]],"Price")</f>
        <v>146.77000000000001</v>
      </c>
      <c r="H2596" s="1" cm="1">
        <f t="array" aca="1" ref="H2596" ca="1">IFERROR(_FV(STable[[#This Row],[Security Name]],"Change (%)",TRUE),0)</f>
        <v>-9.1809999999999999E-3</v>
      </c>
      <c r="I2596" s="17" cm="1">
        <f t="array" aca="1" ref="I2596" ca="1">IFERROR(_FV(STable[[#This Row],[Security Name]],"P/E",TRUE),0)</f>
        <v>15.3575</v>
      </c>
      <c r="J2596" s="17" cm="1">
        <f t="array" aca="1" ref="J2596" ca="1">IFERROR(_FV(STable[[#This Row],[Security Name]],"Beta"),0)</f>
        <v>0.83919999999999995</v>
      </c>
    </row>
    <row r="2597" spans="1:10" x14ac:dyDescent="0.3">
      <c r="A2597" t="s">
        <v>2494</v>
      </c>
      <c r="B2597" t="e" vm="2596">
        <v>#VALUE!</v>
      </c>
      <c r="C2597" t="s">
        <v>3652</v>
      </c>
      <c r="D2597" t="s">
        <v>4091</v>
      </c>
      <c r="E2597">
        <v>8082</v>
      </c>
      <c r="F2597" cm="1">
        <f t="array" aca="1" ref="F2597" ca="1">IFERROR(_FV(STable[[#This Row],[Security Name]],"Market cap",TRUE),_FV(STable[[#This Row],[Security Name]],"Volume average",TRUE)*STable[[#This Row],[Price]])</f>
        <v>702815369</v>
      </c>
      <c r="G2597" s="4" cm="1">
        <f t="array" aca="1" ref="G2597" ca="1">_FV(STable[[#This Row],[Security Name]],"Price")</f>
        <v>13.72</v>
      </c>
      <c r="H2597" s="1" cm="1">
        <f t="array" aca="1" ref="H2597" ca="1">IFERROR(_FV(STable[[#This Row],[Security Name]],"Change (%)",TRUE),0)</f>
        <v>-7.2830000000000008E-4</v>
      </c>
      <c r="I2597" s="17" cm="1">
        <f t="array" aca="1" ref="I2597" ca="1">IFERROR(_FV(STable[[#This Row],[Security Name]],"P/E",TRUE),0)</f>
        <v>0</v>
      </c>
      <c r="J2597" s="17" cm="1">
        <f t="array" aca="1" ref="J2597" ca="1">IFERROR(_FV(STable[[#This Row],[Security Name]],"Beta"),0)</f>
        <v>1.0087999999999999</v>
      </c>
    </row>
    <row r="2598" spans="1:10" x14ac:dyDescent="0.3">
      <c r="A2598" t="s">
        <v>1745</v>
      </c>
      <c r="B2598" t="e" vm="2597">
        <v>#VALUE!</v>
      </c>
      <c r="C2598" t="s">
        <v>3652</v>
      </c>
      <c r="D2598" t="s">
        <v>4190</v>
      </c>
      <c r="E2598">
        <v>8071</v>
      </c>
      <c r="F2598" cm="1">
        <f t="array" aca="1" ref="F2598" ca="1">IFERROR(_FV(STable[[#This Row],[Security Name]],"Market cap",TRUE),_FV(STable[[#This Row],[Security Name]],"Volume average",TRUE)*STable[[#This Row],[Price]])</f>
        <v>480867044</v>
      </c>
      <c r="G2598" s="4" cm="1">
        <f t="array" aca="1" ref="G2598" ca="1">_FV(STable[[#This Row],[Security Name]],"Price")</f>
        <v>16.164999999999999</v>
      </c>
      <c r="H2598" s="1" cm="1">
        <f t="array" aca="1" ref="H2598" ca="1">IFERROR(_FV(STable[[#This Row],[Security Name]],"Change (%)",TRUE),0)</f>
        <v>2.1700000000000001E-3</v>
      </c>
      <c r="I2598" s="17" cm="1">
        <f t="array" aca="1" ref="I2598" ca="1">IFERROR(_FV(STable[[#This Row],[Security Name]],"P/E",TRUE),0)</f>
        <v>0</v>
      </c>
      <c r="J2598" s="17" cm="1">
        <f t="array" aca="1" ref="J2598" ca="1">IFERROR(_FV(STable[[#This Row],[Security Name]],"Beta"),0)</f>
        <v>0.95550000000000002</v>
      </c>
    </row>
    <row r="2599" spans="1:10" x14ac:dyDescent="0.3">
      <c r="A2599" t="s">
        <v>1750</v>
      </c>
      <c r="B2599" t="e" vm="2598">
        <v>#VALUE!</v>
      </c>
      <c r="C2599" t="s">
        <v>3652</v>
      </c>
      <c r="D2599" t="s">
        <v>4205</v>
      </c>
      <c r="E2599">
        <v>8090</v>
      </c>
      <c r="F2599" cm="1">
        <f t="array" aca="1" ref="F2599" ca="1">IFERROR(_FV(STable[[#This Row],[Security Name]],"Market cap",TRUE),_FV(STable[[#This Row],[Security Name]],"Volume average",TRUE)*STable[[#This Row],[Price]])</f>
        <v>13769893208</v>
      </c>
      <c r="G2599" s="4" cm="1">
        <f t="array" aca="1" ref="G2599" ca="1">_FV(STable[[#This Row],[Security Name]],"Price")</f>
        <v>23.465</v>
      </c>
      <c r="H2599" s="1" cm="1">
        <f t="array" aca="1" ref="H2599" ca="1">IFERROR(_FV(STable[[#This Row],[Security Name]],"Change (%)",TRUE),0)</f>
        <v>3.0522999999999998E-2</v>
      </c>
      <c r="I2599" s="17" cm="1">
        <f t="array" aca="1" ref="I2599" ca="1">IFERROR(_FV(STable[[#This Row],[Security Name]],"P/E",TRUE),0)</f>
        <v>11.842000000000001</v>
      </c>
      <c r="J2599" s="17" cm="1">
        <f t="array" aca="1" ref="J2599" ca="1">IFERROR(_FV(STable[[#This Row],[Security Name]],"Beta"),0)</f>
        <v>0.83120000000000005</v>
      </c>
    </row>
    <row r="2600" spans="1:10" x14ac:dyDescent="0.3">
      <c r="A2600" t="s">
        <v>1625</v>
      </c>
      <c r="B2600" t="e" vm="2599">
        <v>#VALUE!</v>
      </c>
      <c r="C2600" t="s">
        <v>3652</v>
      </c>
      <c r="D2600" t="s">
        <v>4190</v>
      </c>
      <c r="E2600">
        <v>8071</v>
      </c>
      <c r="F2600" cm="1">
        <f t="array" aca="1" ref="F2600" ca="1">IFERROR(_FV(STable[[#This Row],[Security Name]],"Market cap",TRUE),_FV(STable[[#This Row],[Security Name]],"Volume average",TRUE)*STable[[#This Row],[Price]])</f>
        <v>11853869048</v>
      </c>
      <c r="G2600" s="4" cm="1">
        <f t="array" aca="1" ref="G2600" ca="1">_FV(STable[[#This Row],[Security Name]],"Price")</f>
        <v>90.37</v>
      </c>
      <c r="H2600" s="1" cm="1">
        <f t="array" aca="1" ref="H2600" ca="1">IFERROR(_FV(STable[[#This Row],[Security Name]],"Change (%)",TRUE),0)</f>
        <v>5.4492000000000006E-2</v>
      </c>
      <c r="I2600" s="17" cm="1">
        <f t="array" aca="1" ref="I2600" ca="1">IFERROR(_FV(STable[[#This Row],[Security Name]],"P/E",TRUE),0)</f>
        <v>0</v>
      </c>
      <c r="J2600" s="17" cm="1">
        <f t="array" aca="1" ref="J2600" ca="1">IFERROR(_FV(STable[[#This Row],[Security Name]],"Beta"),0)</f>
        <v>1.5481</v>
      </c>
    </row>
    <row r="2601" spans="1:10" x14ac:dyDescent="0.3">
      <c r="A2601" t="s">
        <v>1832</v>
      </c>
      <c r="B2601" t="e" vm="2600">
        <v>#VALUE!</v>
      </c>
      <c r="C2601" t="s">
        <v>3652</v>
      </c>
      <c r="D2601" t="s">
        <v>4253</v>
      </c>
      <c r="E2601">
        <v>8011</v>
      </c>
      <c r="F2601" cm="1">
        <f t="array" aca="1" ref="F2601" ca="1">IFERROR(_FV(STable[[#This Row],[Security Name]],"Market cap",TRUE),_FV(STable[[#This Row],[Security Name]],"Volume average",TRUE)*STable[[#This Row],[Price]])</f>
        <v>6464344368</v>
      </c>
      <c r="G2601" s="4" cm="1">
        <f t="array" aca="1" ref="G2601" ca="1">_FV(STable[[#This Row],[Security Name]],"Price")</f>
        <v>28.36</v>
      </c>
      <c r="H2601" s="1" cm="1">
        <f t="array" aca="1" ref="H2601" ca="1">IFERROR(_FV(STable[[#This Row],[Security Name]],"Change (%)",TRUE),0)</f>
        <v>5.076E-2</v>
      </c>
      <c r="I2601" s="17" cm="1">
        <f t="array" aca="1" ref="I2601" ca="1">IFERROR(_FV(STable[[#This Row],[Security Name]],"P/E",TRUE),0)</f>
        <v>55.250300000000003</v>
      </c>
      <c r="J2601" s="17" cm="1">
        <f t="array" aca="1" ref="J2601" ca="1">IFERROR(_FV(STable[[#This Row],[Security Name]],"Beta"),0)</f>
        <v>2.4472</v>
      </c>
    </row>
    <row r="2602" spans="1:10" x14ac:dyDescent="0.3">
      <c r="A2602" t="s">
        <v>2616</v>
      </c>
      <c r="B2602" t="e" vm="2601">
        <v>#VALUE!</v>
      </c>
      <c r="C2602" t="s">
        <v>3652</v>
      </c>
      <c r="D2602" t="s">
        <v>3928</v>
      </c>
      <c r="E2602">
        <v>3841</v>
      </c>
      <c r="F2602" cm="1">
        <f t="array" aca="1" ref="F2602" ca="1">IFERROR(_FV(STable[[#This Row],[Security Name]],"Market cap",TRUE),_FV(STable[[#This Row],[Security Name]],"Volume average",TRUE)*STable[[#This Row],[Price]])</f>
        <v>209007900</v>
      </c>
      <c r="G2602" s="4" cm="1">
        <f t="array" aca="1" ref="G2602" ca="1">_FV(STable[[#This Row],[Security Name]],"Price")</f>
        <v>10.35</v>
      </c>
      <c r="H2602" s="1" cm="1">
        <f t="array" aca="1" ref="H2602" ca="1">IFERROR(_FV(STable[[#This Row],[Security Name]],"Change (%)",TRUE),0)</f>
        <v>1.1730000000000001E-2</v>
      </c>
      <c r="I2602" s="17" cm="1">
        <f t="array" aca="1" ref="I2602" ca="1">IFERROR(_FV(STable[[#This Row],[Security Name]],"P/E",TRUE),0)</f>
        <v>32.742800000000003</v>
      </c>
      <c r="J2602" s="17" cm="1">
        <f t="array" aca="1" ref="J2602" ca="1">IFERROR(_FV(STable[[#This Row],[Security Name]],"Beta"),0)</f>
        <v>1.5308999999999999</v>
      </c>
    </row>
    <row r="2603" spans="1:10" x14ac:dyDescent="0.3">
      <c r="A2603" t="s">
        <v>2739</v>
      </c>
      <c r="B2603" t="e" vm="2602">
        <v>#VALUE!</v>
      </c>
      <c r="C2603" t="s">
        <v>3652</v>
      </c>
      <c r="D2603" t="s">
        <v>4209</v>
      </c>
      <c r="E2603">
        <v>8000</v>
      </c>
      <c r="F2603" cm="1">
        <f t="array" aca="1" ref="F2603" ca="1">IFERROR(_FV(STable[[#This Row],[Security Name]],"Market cap",TRUE),_FV(STable[[#This Row],[Security Name]],"Volume average",TRUE)*STable[[#This Row],[Price]])</f>
        <v>1108664915</v>
      </c>
      <c r="G2603" s="4" cm="1">
        <f t="array" aca="1" ref="G2603" ca="1">_FV(STable[[#This Row],[Security Name]],"Price")</f>
        <v>8.17</v>
      </c>
      <c r="H2603" s="1" cm="1">
        <f t="array" aca="1" ref="H2603" ca="1">IFERROR(_FV(STable[[#This Row],[Security Name]],"Change (%)",TRUE),0)</f>
        <v>-2.3895E-2</v>
      </c>
      <c r="I2603" s="17" cm="1">
        <f t="array" aca="1" ref="I2603" ca="1">IFERROR(_FV(STable[[#This Row],[Security Name]],"P/E",TRUE),0)</f>
        <v>175.69890000000001</v>
      </c>
      <c r="J2603" s="17" cm="1">
        <f t="array" aca="1" ref="J2603" ca="1">IFERROR(_FV(STable[[#This Row],[Security Name]],"Beta"),0)</f>
        <v>0.51729999999999998</v>
      </c>
    </row>
    <row r="2604" spans="1:10" x14ac:dyDescent="0.3">
      <c r="A2604" t="s">
        <v>2550</v>
      </c>
      <c r="B2604" t="e" vm="2603">
        <v>#VALUE!</v>
      </c>
      <c r="C2604" t="s">
        <v>3652</v>
      </c>
      <c r="D2604" t="s">
        <v>4209</v>
      </c>
      <c r="E2604">
        <v>8000</v>
      </c>
      <c r="F2604" cm="1">
        <f t="array" aca="1" ref="F2604" ca="1">IFERROR(_FV(STable[[#This Row],[Security Name]],"Market cap",TRUE),_FV(STable[[#This Row],[Security Name]],"Volume average",TRUE)*STable[[#This Row],[Price]])</f>
        <v>2687555164</v>
      </c>
      <c r="G2604" s="4" cm="1">
        <f t="array" aca="1" ref="G2604" ca="1">_FV(STable[[#This Row],[Security Name]],"Price")</f>
        <v>6.8949999999999996</v>
      </c>
      <c r="H2604" s="1" cm="1">
        <f t="array" aca="1" ref="H2604" ca="1">IFERROR(_FV(STable[[#This Row],[Security Name]],"Change (%)",TRUE),0)</f>
        <v>3.3732999999999999E-2</v>
      </c>
      <c r="I2604" s="17" cm="1">
        <f t="array" aca="1" ref="I2604" ca="1">IFERROR(_FV(STable[[#This Row],[Security Name]],"P/E",TRUE),0)</f>
        <v>294.65809999999999</v>
      </c>
      <c r="J2604" s="17" cm="1">
        <f t="array" aca="1" ref="J2604" ca="1">IFERROR(_FV(STable[[#This Row],[Security Name]],"Beta"),0)</f>
        <v>1.117</v>
      </c>
    </row>
    <row r="2605" spans="1:10" x14ac:dyDescent="0.3">
      <c r="A2605" t="s">
        <v>229</v>
      </c>
      <c r="B2605" t="e" vm="2604">
        <v>#VALUE!</v>
      </c>
      <c r="C2605" t="s">
        <v>3652</v>
      </c>
      <c r="D2605" t="s">
        <v>4190</v>
      </c>
      <c r="E2605">
        <v>8071</v>
      </c>
      <c r="F2605" cm="1">
        <f t="array" aca="1" ref="F2605" ca="1">IFERROR(_FV(STable[[#This Row],[Security Name]],"Market cap",TRUE),_FV(STable[[#This Row],[Security Name]],"Volume average",TRUE)*STable[[#This Row],[Price]])</f>
        <v>22335974578</v>
      </c>
      <c r="G2605" s="4" cm="1">
        <f t="array" aca="1" ref="G2605" ca="1">_FV(STable[[#This Row],[Security Name]],"Price")</f>
        <v>271.77</v>
      </c>
      <c r="H2605" s="1" cm="1">
        <f t="array" aca="1" ref="H2605" ca="1">IFERROR(_FV(STable[[#This Row],[Security Name]],"Change (%)",TRUE),0)</f>
        <v>2.0310999999999999E-2</v>
      </c>
      <c r="I2605" s="17" cm="1">
        <f t="array" aca="1" ref="I2605" ca="1">IFERROR(_FV(STable[[#This Row],[Security Name]],"P/E",TRUE),0)</f>
        <v>25.9846</v>
      </c>
      <c r="J2605" s="17" cm="1">
        <f t="array" aca="1" ref="J2605" ca="1">IFERROR(_FV(STable[[#This Row],[Security Name]],"Beta"),0)</f>
        <v>0.97060000000000002</v>
      </c>
    </row>
    <row r="2606" spans="1:10" x14ac:dyDescent="0.3">
      <c r="A2606" t="s">
        <v>2543</v>
      </c>
      <c r="B2606" t="e" vm="2605">
        <v>#VALUE!</v>
      </c>
      <c r="C2606" t="s">
        <v>3652</v>
      </c>
      <c r="D2606" t="s">
        <v>4185</v>
      </c>
      <c r="E2606">
        <v>8060</v>
      </c>
      <c r="F2606" cm="1">
        <f t="array" aca="1" ref="F2606" ca="1">IFERROR(_FV(STable[[#This Row],[Security Name]],"Market cap",TRUE),_FV(STable[[#This Row],[Security Name]],"Volume average",TRUE)*STable[[#This Row],[Price]])</f>
        <v>1894874601</v>
      </c>
      <c r="G2606" s="4" cm="1">
        <f t="array" aca="1" ref="G2606" ca="1">_FV(STable[[#This Row],[Security Name]],"Price")</f>
        <v>22.81</v>
      </c>
      <c r="H2606" s="1" cm="1">
        <f t="array" aca="1" ref="H2606" ca="1">IFERROR(_FV(STable[[#This Row],[Security Name]],"Change (%)",TRUE),0)</f>
        <v>2.7014999999999997E-2</v>
      </c>
      <c r="I2606" s="17" cm="1">
        <f t="array" aca="1" ref="I2606" ca="1">IFERROR(_FV(STable[[#This Row],[Security Name]],"P/E",TRUE),0)</f>
        <v>11.7668</v>
      </c>
      <c r="J2606" s="17" cm="1">
        <f t="array" aca="1" ref="J2606" ca="1">IFERROR(_FV(STable[[#This Row],[Security Name]],"Beta"),0)</f>
        <v>0.71330000000000005</v>
      </c>
    </row>
    <row r="2607" spans="1:10" x14ac:dyDescent="0.3">
      <c r="A2607" t="s">
        <v>2069</v>
      </c>
      <c r="B2607" t="e" vm="2606">
        <v>#VALUE!</v>
      </c>
      <c r="C2607" t="s">
        <v>3652</v>
      </c>
      <c r="D2607" t="s">
        <v>4232</v>
      </c>
      <c r="E2607">
        <v>8734</v>
      </c>
      <c r="F2607" cm="1">
        <f t="array" aca="1" ref="F2607" ca="1">IFERROR(_FV(STable[[#This Row],[Security Name]],"Market cap",TRUE),_FV(STable[[#This Row],[Security Name]],"Volume average",TRUE)*STable[[#This Row],[Price]])</f>
        <v>1092557201</v>
      </c>
      <c r="G2607" s="4" cm="1">
        <f t="array" aca="1" ref="G2607" ca="1">_FV(STable[[#This Row],[Security Name]],"Price")</f>
        <v>8.3949999999999996</v>
      </c>
      <c r="H2607" s="1" cm="1">
        <f t="array" aca="1" ref="H2607" ca="1">IFERROR(_FV(STable[[#This Row],[Security Name]],"Change (%)",TRUE),0)</f>
        <v>2.8799000000000002E-2</v>
      </c>
      <c r="I2607" s="17" cm="1">
        <f t="array" aca="1" ref="I2607" ca="1">IFERROR(_FV(STable[[#This Row],[Security Name]],"P/E",TRUE),0)</f>
        <v>0</v>
      </c>
      <c r="J2607" s="17" cm="1">
        <f t="array" aca="1" ref="J2607" ca="1">IFERROR(_FV(STable[[#This Row],[Security Name]],"Beta"),0)</f>
        <v>1.7243999999999999</v>
      </c>
    </row>
    <row r="2608" spans="1:10" x14ac:dyDescent="0.3">
      <c r="A2608" t="s">
        <v>2373</v>
      </c>
      <c r="B2608" t="e" vm="2607">
        <v>#VALUE!</v>
      </c>
      <c r="C2608" t="s">
        <v>3652</v>
      </c>
      <c r="D2608" t="s">
        <v>4204</v>
      </c>
      <c r="E2608">
        <v>3844</v>
      </c>
      <c r="F2608" cm="1">
        <f t="array" aca="1" ref="F2608" ca="1">IFERROR(_FV(STable[[#This Row],[Security Name]],"Market cap",TRUE),_FV(STable[[#This Row],[Security Name]],"Volume average",TRUE)*STable[[#This Row],[Price]])</f>
        <v>192056140</v>
      </c>
      <c r="G2608" s="4" cm="1">
        <f t="array" aca="1" ref="G2608" ca="1">_FV(STable[[#This Row],[Security Name]],"Price")</f>
        <v>2.7749999999999999</v>
      </c>
      <c r="H2608" s="1" cm="1">
        <f t="array" aca="1" ref="H2608" ca="1">IFERROR(_FV(STable[[#This Row],[Security Name]],"Change (%)",TRUE),0)</f>
        <v>2.3984999999999999E-2</v>
      </c>
      <c r="I2608" s="17" cm="1">
        <f t="array" aca="1" ref="I2608" ca="1">IFERROR(_FV(STable[[#This Row],[Security Name]],"P/E",TRUE),0)</f>
        <v>0</v>
      </c>
      <c r="J2608" s="17" cm="1">
        <f t="array" aca="1" ref="J2608" ca="1">IFERROR(_FV(STable[[#This Row],[Security Name]],"Beta"),0)</f>
        <v>1.5270999999999999</v>
      </c>
    </row>
    <row r="2609" spans="1:10" x14ac:dyDescent="0.3">
      <c r="A2609" t="s">
        <v>1435</v>
      </c>
      <c r="B2609" t="e" vm="2608">
        <v>#VALUE!</v>
      </c>
      <c r="C2609" t="s">
        <v>3652</v>
      </c>
      <c r="D2609" t="s">
        <v>4144</v>
      </c>
      <c r="E2609">
        <v>8731</v>
      </c>
      <c r="F2609" cm="1">
        <f t="array" aca="1" ref="F2609" ca="1">IFERROR(_FV(STable[[#This Row],[Security Name]],"Market cap",TRUE),_FV(STable[[#This Row],[Security Name]],"Volume average",TRUE)*STable[[#This Row],[Price]])</f>
        <v>410117592</v>
      </c>
      <c r="G2609" s="4" cm="1">
        <f t="array" aca="1" ref="G2609" ca="1">_FV(STable[[#This Row],[Security Name]],"Price")</f>
        <v>18.03</v>
      </c>
      <c r="H2609" s="1" cm="1">
        <f t="array" aca="1" ref="H2609" ca="1">IFERROR(_FV(STable[[#This Row],[Security Name]],"Change (%)",TRUE),0)</f>
        <v>2.3269000000000001E-2</v>
      </c>
      <c r="I2609" s="17" cm="1">
        <f t="array" aca="1" ref="I2609" ca="1">IFERROR(_FV(STable[[#This Row],[Security Name]],"P/E",TRUE),0)</f>
        <v>35.930599999999998</v>
      </c>
      <c r="J2609" s="17" cm="1">
        <f t="array" aca="1" ref="J2609" ca="1">IFERROR(_FV(STable[[#This Row],[Security Name]],"Beta"),0)</f>
        <v>0.38179999999999997</v>
      </c>
    </row>
    <row r="2610" spans="1:10" x14ac:dyDescent="0.3">
      <c r="A2610" t="s">
        <v>1507</v>
      </c>
      <c r="B2610" t="e" vm="2609">
        <v>#VALUE!</v>
      </c>
      <c r="C2610" t="s">
        <v>3652</v>
      </c>
      <c r="D2610" t="s">
        <v>4091</v>
      </c>
      <c r="E2610">
        <v>8082</v>
      </c>
      <c r="F2610" cm="1">
        <f t="array" aca="1" ref="F2610" ca="1">IFERROR(_FV(STable[[#This Row],[Security Name]],"Market cap",TRUE),_FV(STable[[#This Row],[Security Name]],"Volume average",TRUE)*STable[[#This Row],[Price]])</f>
        <v>4514986384</v>
      </c>
      <c r="G2610" s="4" cm="1">
        <f t="array" aca="1" ref="G2610" ca="1">_FV(STable[[#This Row],[Security Name]],"Price")</f>
        <v>28.76</v>
      </c>
      <c r="H2610" s="1" cm="1">
        <f t="array" aca="1" ref="H2610" ca="1">IFERROR(_FV(STable[[#This Row],[Security Name]],"Change (%)",TRUE),0)</f>
        <v>1.5178000000000001E-2</v>
      </c>
      <c r="I2610" s="17" cm="1">
        <f t="array" aca="1" ref="I2610" ca="1">IFERROR(_FV(STable[[#This Row],[Security Name]],"P/E",TRUE),0)</f>
        <v>22.6065</v>
      </c>
      <c r="J2610" s="17" cm="1">
        <f t="array" aca="1" ref="J2610" ca="1">IFERROR(_FV(STable[[#This Row],[Security Name]],"Beta"),0)</f>
        <v>0.92910000000000004</v>
      </c>
    </row>
    <row r="2611" spans="1:10" x14ac:dyDescent="0.3">
      <c r="A2611" t="s">
        <v>1702</v>
      </c>
      <c r="B2611" t="e" vm="2610">
        <v>#VALUE!</v>
      </c>
      <c r="C2611" t="s">
        <v>3652</v>
      </c>
      <c r="D2611" t="s">
        <v>4209</v>
      </c>
      <c r="E2611">
        <v>8000</v>
      </c>
      <c r="F2611" cm="1">
        <f t="array" aca="1" ref="F2611" ca="1">IFERROR(_FV(STable[[#This Row],[Security Name]],"Market cap",TRUE),_FV(STable[[#This Row],[Security Name]],"Volume average",TRUE)*STable[[#This Row],[Price]])</f>
        <v>1079008371</v>
      </c>
      <c r="G2611" s="4" cm="1">
        <f t="array" aca="1" ref="G2611" ca="1">_FV(STable[[#This Row],[Security Name]],"Price")</f>
        <v>30.87</v>
      </c>
      <c r="H2611" s="1" cm="1">
        <f t="array" aca="1" ref="H2611" ca="1">IFERROR(_FV(STable[[#This Row],[Security Name]],"Change (%)",TRUE),0)</f>
        <v>1.4793000000000001E-2</v>
      </c>
      <c r="I2611" s="17" cm="1">
        <f t="array" aca="1" ref="I2611" ca="1">IFERROR(_FV(STable[[#This Row],[Security Name]],"P/E",TRUE),0)</f>
        <v>36.868499999999997</v>
      </c>
      <c r="J2611" s="17" cm="1">
        <f t="array" aca="1" ref="J2611" ca="1">IFERROR(_FV(STable[[#This Row],[Security Name]],"Beta"),0)</f>
        <v>1.3043</v>
      </c>
    </row>
    <row r="2612" spans="1:10" x14ac:dyDescent="0.3">
      <c r="A2612" t="s">
        <v>2648</v>
      </c>
      <c r="B2612" t="e" vm="2611">
        <v>#VALUE!</v>
      </c>
      <c r="C2612" t="s">
        <v>3652</v>
      </c>
      <c r="D2612" t="s">
        <v>4082</v>
      </c>
      <c r="E2612">
        <v>3826</v>
      </c>
      <c r="F2612" cm="1">
        <f t="array" aca="1" ref="F2612" ca="1">IFERROR(_FV(STable[[#This Row],[Security Name]],"Market cap",TRUE),_FV(STable[[#This Row],[Security Name]],"Volume average",TRUE)*STable[[#This Row],[Price]])</f>
        <v>51387820</v>
      </c>
      <c r="G2612" s="4" cm="1">
        <f t="array" aca="1" ref="G2612" ca="1">_FV(STable[[#This Row],[Security Name]],"Price")</f>
        <v>28.81</v>
      </c>
      <c r="H2612" s="1" cm="1">
        <f t="array" aca="1" ref="H2612" ca="1">IFERROR(_FV(STable[[#This Row],[Security Name]],"Change (%)",TRUE),0)</f>
        <v>-6.5519999999999997E-3</v>
      </c>
      <c r="I2612" s="17" cm="1">
        <f t="array" aca="1" ref="I2612" ca="1">IFERROR(_FV(STable[[#This Row],[Security Name]],"P/E",TRUE),0)</f>
        <v>0</v>
      </c>
      <c r="J2612" s="17" cm="1">
        <f t="array" aca="1" ref="J2612" ca="1">IFERROR(_FV(STable[[#This Row],[Security Name]],"Beta"),0)</f>
        <v>1.3371999999999999</v>
      </c>
    </row>
    <row r="2613" spans="1:10" x14ac:dyDescent="0.3">
      <c r="A2613" t="s">
        <v>1969</v>
      </c>
      <c r="B2613" t="e" vm="2612">
        <v>#VALUE!</v>
      </c>
      <c r="C2613" t="s">
        <v>3652</v>
      </c>
      <c r="D2613" t="s">
        <v>4209</v>
      </c>
      <c r="E2613">
        <v>8000</v>
      </c>
      <c r="F2613" cm="1">
        <f t="array" aca="1" ref="F2613" ca="1">IFERROR(_FV(STable[[#This Row],[Security Name]],"Market cap",TRUE),_FV(STable[[#This Row],[Security Name]],"Volume average",TRUE)*STable[[#This Row],[Price]])</f>
        <v>3020653125</v>
      </c>
      <c r="G2613" s="4" cm="1">
        <f t="array" aca="1" ref="G2613" ca="1">_FV(STable[[#This Row],[Security Name]],"Price")</f>
        <v>24.045000000000002</v>
      </c>
      <c r="H2613" s="1" cm="1">
        <f t="array" aca="1" ref="H2613" ca="1">IFERROR(_FV(STable[[#This Row],[Security Name]],"Change (%)",TRUE),0)</f>
        <v>2.3191000000000003E-2</v>
      </c>
      <c r="I2613" s="17" cm="1">
        <f t="array" aca="1" ref="I2613" ca="1">IFERROR(_FV(STable[[#This Row],[Security Name]],"P/E",TRUE),0)</f>
        <v>135.5411</v>
      </c>
      <c r="J2613" s="17" cm="1">
        <f t="array" aca="1" ref="J2613" ca="1">IFERROR(_FV(STable[[#This Row],[Security Name]],"Beta"),0)</f>
        <v>0.91900000000000004</v>
      </c>
    </row>
    <row r="2614" spans="1:10" x14ac:dyDescent="0.3">
      <c r="A2614" t="s">
        <v>958</v>
      </c>
      <c r="B2614" t="e" vm="2613">
        <v>#VALUE!</v>
      </c>
      <c r="C2614" t="s">
        <v>3652</v>
      </c>
      <c r="D2614" t="s">
        <v>4190</v>
      </c>
      <c r="E2614">
        <v>8071</v>
      </c>
      <c r="F2614" cm="1">
        <f t="array" aca="1" ref="F2614" ca="1">IFERROR(_FV(STable[[#This Row],[Security Name]],"Market cap",TRUE),_FV(STable[[#This Row],[Security Name]],"Volume average",TRUE)*STable[[#This Row],[Price]])</f>
        <v>4694757743</v>
      </c>
      <c r="G2614" s="4" cm="1">
        <f t="array" aca="1" ref="G2614" ca="1">_FV(STable[[#This Row],[Security Name]],"Price")</f>
        <v>60.49</v>
      </c>
      <c r="H2614" s="1" cm="1">
        <f t="array" aca="1" ref="H2614" ca="1">IFERROR(_FV(STable[[#This Row],[Security Name]],"Change (%)",TRUE),0)</f>
        <v>6.6569999999999997E-3</v>
      </c>
      <c r="I2614" s="17" cm="1">
        <f t="array" aca="1" ref="I2614" ca="1">IFERROR(_FV(STable[[#This Row],[Security Name]],"P/E",TRUE),0)</f>
        <v>0</v>
      </c>
      <c r="J2614" s="17" cm="1">
        <f t="array" aca="1" ref="J2614" ca="1">IFERROR(_FV(STable[[#This Row],[Security Name]],"Beta"),0)</f>
        <v>1.5235000000000001</v>
      </c>
    </row>
    <row r="2615" spans="1:10" x14ac:dyDescent="0.3">
      <c r="A2615" t="s">
        <v>2577</v>
      </c>
      <c r="B2615" t="e" vm="2614">
        <v>#VALUE!</v>
      </c>
      <c r="C2615" t="s">
        <v>3652</v>
      </c>
      <c r="D2615" t="s">
        <v>4205</v>
      </c>
      <c r="E2615">
        <v>8090</v>
      </c>
      <c r="F2615" cm="1">
        <f t="array" aca="1" ref="F2615" ca="1">IFERROR(_FV(STable[[#This Row],[Security Name]],"Market cap",TRUE),_FV(STable[[#This Row],[Security Name]],"Volume average",TRUE)*STable[[#This Row],[Price]])</f>
        <v>376954681</v>
      </c>
      <c r="G2615" s="4" cm="1">
        <f t="array" aca="1" ref="G2615" ca="1">_FV(STable[[#This Row],[Security Name]],"Price")</f>
        <v>9.7650000000000006</v>
      </c>
      <c r="H2615" s="1" cm="1">
        <f t="array" aca="1" ref="H2615" ca="1">IFERROR(_FV(STable[[#This Row],[Security Name]],"Change (%)",TRUE),0)</f>
        <v>2.0375999999999998E-2</v>
      </c>
      <c r="I2615" s="17" cm="1">
        <f t="array" aca="1" ref="I2615" ca="1">IFERROR(_FV(STable[[#This Row],[Security Name]],"P/E",TRUE),0)</f>
        <v>26.571400000000001</v>
      </c>
      <c r="J2615" s="17" cm="1">
        <f t="array" aca="1" ref="J2615" ca="1">IFERROR(_FV(STable[[#This Row],[Security Name]],"Beta"),0)</f>
        <v>1.1528</v>
      </c>
    </row>
    <row r="2616" spans="1:10" x14ac:dyDescent="0.3">
      <c r="A2616" t="s">
        <v>1716</v>
      </c>
      <c r="B2616" t="e" vm="2615">
        <v>#VALUE!</v>
      </c>
      <c r="C2616" t="s">
        <v>3652</v>
      </c>
      <c r="D2616" t="s">
        <v>4209</v>
      </c>
      <c r="E2616">
        <v>8000</v>
      </c>
      <c r="F2616" cm="1">
        <f t="array" aca="1" ref="F2616" ca="1">IFERROR(_FV(STable[[#This Row],[Security Name]],"Market cap",TRUE),_FV(STable[[#This Row],[Security Name]],"Volume average",TRUE)*STable[[#This Row],[Price]])</f>
        <v>1926906204</v>
      </c>
      <c r="G2616" s="4" cm="1">
        <f t="array" aca="1" ref="G2616" ca="1">_FV(STable[[#This Row],[Security Name]],"Price")</f>
        <v>65.790000000000006</v>
      </c>
      <c r="H2616" s="1" cm="1">
        <f t="array" aca="1" ref="H2616" ca="1">IFERROR(_FV(STable[[#This Row],[Security Name]],"Change (%)",TRUE),0)</f>
        <v>5.6559999999999996E-3</v>
      </c>
      <c r="I2616" s="17" cm="1">
        <f t="array" aca="1" ref="I2616" ca="1">IFERROR(_FV(STable[[#This Row],[Security Name]],"P/E",TRUE),0)</f>
        <v>0</v>
      </c>
      <c r="J2616" s="17" cm="1">
        <f t="array" aca="1" ref="J2616" ca="1">IFERROR(_FV(STable[[#This Row],[Security Name]],"Beta"),0)</f>
        <v>2.1766999999999999</v>
      </c>
    </row>
    <row r="2617" spans="1:10" x14ac:dyDescent="0.3">
      <c r="A2617" t="s">
        <v>666</v>
      </c>
      <c r="B2617" t="e" vm="2616">
        <v>#VALUE!</v>
      </c>
      <c r="C2617" t="s">
        <v>3652</v>
      </c>
      <c r="D2617" t="s">
        <v>4177</v>
      </c>
      <c r="E2617">
        <v>3851</v>
      </c>
      <c r="F2617" cm="1">
        <f t="array" aca="1" ref="F2617" ca="1">IFERROR(_FV(STable[[#This Row],[Security Name]],"Market cap",TRUE),_FV(STable[[#This Row],[Security Name]],"Volume average",TRUE)*STable[[#This Row],[Price]])</f>
        <v>32352060000</v>
      </c>
      <c r="G2617" s="4" cm="1">
        <f t="array" aca="1" ref="G2617" ca="1">_FV(STable[[#This Row],[Security Name]],"Price")</f>
        <v>81.344999999999999</v>
      </c>
      <c r="H2617" s="1" cm="1">
        <f t="array" aca="1" ref="H2617" ca="1">IFERROR(_FV(STable[[#This Row],[Security Name]],"Change (%)",TRUE),0)</f>
        <v>2.2564000000000001E-2</v>
      </c>
      <c r="I2617" s="17" cm="1">
        <f t="array" aca="1" ref="I2617" ca="1">IFERROR(_FV(STable[[#This Row],[Security Name]],"P/E",TRUE),0)</f>
        <v>41.158200000000001</v>
      </c>
      <c r="J2617" s="17" cm="1">
        <f t="array" aca="1" ref="J2617" ca="1">IFERROR(_FV(STable[[#This Row],[Security Name]],"Beta"),0)</f>
        <v>1.0576000000000001</v>
      </c>
    </row>
    <row r="2618" spans="1:10" x14ac:dyDescent="0.3">
      <c r="A2618" t="s">
        <v>151</v>
      </c>
      <c r="B2618" t="e" vm="2617">
        <v>#VALUE!</v>
      </c>
      <c r="C2618" t="s">
        <v>3652</v>
      </c>
      <c r="D2618" t="s">
        <v>3675</v>
      </c>
      <c r="E2618">
        <v>3842</v>
      </c>
      <c r="F2618" cm="1">
        <f t="array" aca="1" ref="F2618" ca="1">IFERROR(_FV(STable[[#This Row],[Security Name]],"Market cap",TRUE),_FV(STable[[#This Row],[Security Name]],"Volume average",TRUE)*STable[[#This Row],[Price]])</f>
        <v>13640227148</v>
      </c>
      <c r="G2618" s="4" cm="1">
        <f t="array" aca="1" ref="G2618" ca="1">_FV(STable[[#This Row],[Security Name]],"Price")</f>
        <v>190.46</v>
      </c>
      <c r="H2618" s="1" cm="1">
        <f t="array" aca="1" ref="H2618" ca="1">IFERROR(_FV(STable[[#This Row],[Security Name]],"Change (%)",TRUE),0)</f>
        <v>2.9401999999999998E-2</v>
      </c>
      <c r="I2618" s="17" cm="1">
        <f t="array" aca="1" ref="I2618" ca="1">IFERROR(_FV(STable[[#This Row],[Security Name]],"P/E",TRUE),0)</f>
        <v>33.651400000000002</v>
      </c>
      <c r="J2618" s="17" cm="1">
        <f t="array" aca="1" ref="J2618" ca="1">IFERROR(_FV(STable[[#This Row],[Security Name]],"Beta"),0)</f>
        <v>1.7785</v>
      </c>
    </row>
    <row r="2619" spans="1:10" x14ac:dyDescent="0.3">
      <c r="A2619" t="s">
        <v>1803</v>
      </c>
      <c r="B2619" t="e" vm="2618">
        <v>#VALUE!</v>
      </c>
      <c r="C2619" t="s">
        <v>3652</v>
      </c>
      <c r="D2619" t="s">
        <v>3675</v>
      </c>
      <c r="E2619">
        <v>3842</v>
      </c>
      <c r="F2619" cm="1">
        <f t="array" aca="1" ref="F2619" ca="1">IFERROR(_FV(STable[[#This Row],[Security Name]],"Market cap",TRUE),_FV(STable[[#This Row],[Security Name]],"Volume average",TRUE)*STable[[#This Row],[Price]])</f>
        <v>675757752</v>
      </c>
      <c r="G2619" s="4" cm="1">
        <f t="array" aca="1" ref="G2619" ca="1">_FV(STable[[#This Row],[Security Name]],"Price")</f>
        <v>24.64</v>
      </c>
      <c r="H2619" s="1" cm="1">
        <f t="array" aca="1" ref="H2619" ca="1">IFERROR(_FV(STable[[#This Row],[Security Name]],"Change (%)",TRUE),0)</f>
        <v>-8.1100000000000009E-4</v>
      </c>
      <c r="I2619" s="17" cm="1">
        <f t="array" ref="I2619">IFERROR(_FV(STable[[#This Row],[Security Name]],"P/E",TRUE),0)</f>
        <v>0</v>
      </c>
      <c r="J2619" s="17" cm="1">
        <f t="array" aca="1" ref="J2619" ca="1">IFERROR(_FV(STable[[#This Row],[Security Name]],"Beta"),0)</f>
        <v>1.4782999999999999</v>
      </c>
    </row>
    <row r="2620" spans="1:10" x14ac:dyDescent="0.3">
      <c r="A2620" t="s">
        <v>2081</v>
      </c>
      <c r="B2620" t="e" vm="2619">
        <v>#VALUE!</v>
      </c>
      <c r="C2620" t="s">
        <v>3652</v>
      </c>
      <c r="D2620" t="s">
        <v>4177</v>
      </c>
      <c r="E2620">
        <v>3851</v>
      </c>
      <c r="F2620" cm="1">
        <f t="array" aca="1" ref="F2620" ca="1">IFERROR(_FV(STable[[#This Row],[Security Name]],"Market cap",TRUE),_FV(STable[[#This Row],[Security Name]],"Volume average",TRUE)*STable[[#This Row],[Price]])</f>
        <v>5987462880</v>
      </c>
      <c r="G2620" s="4" cm="1">
        <f t="array" aca="1" ref="G2620" ca="1">_FV(STable[[#This Row],[Security Name]],"Price")</f>
        <v>16.8</v>
      </c>
      <c r="H2620" s="1" cm="1">
        <f t="array" aca="1" ref="H2620" ca="1">IFERROR(_FV(STable[[#This Row],[Security Name]],"Change (%)",TRUE),0)</f>
        <v>1.2658000000000001E-2</v>
      </c>
      <c r="I2620" s="17" cm="1">
        <f t="array" aca="1" ref="I2620" ca="1">IFERROR(_FV(STable[[#This Row],[Security Name]],"P/E",TRUE),0)</f>
        <v>0</v>
      </c>
      <c r="J2620" s="17" cm="1">
        <f t="array" aca="1" ref="J2620" ca="1">IFERROR(_FV(STable[[#This Row],[Security Name]],"Beta"),0)</f>
        <v>0.64880000000000004</v>
      </c>
    </row>
    <row r="2621" spans="1:10" x14ac:dyDescent="0.3">
      <c r="A2621" t="s">
        <v>2642</v>
      </c>
      <c r="B2621" t="e" vm="2620">
        <v>#VALUE!</v>
      </c>
      <c r="C2621" t="s">
        <v>3652</v>
      </c>
      <c r="D2621" t="s">
        <v>3928</v>
      </c>
      <c r="E2621">
        <v>3841</v>
      </c>
      <c r="F2621" cm="1">
        <f t="array" aca="1" ref="F2621" ca="1">IFERROR(_FV(STable[[#This Row],[Security Name]],"Market cap",TRUE),_FV(STable[[#This Row],[Security Name]],"Volume average",TRUE)*STable[[#This Row],[Price]])</f>
        <v>876451486</v>
      </c>
      <c r="G2621" s="4" cm="1">
        <f t="array" aca="1" ref="G2621" ca="1">_FV(STable[[#This Row],[Security Name]],"Price")</f>
        <v>10.54</v>
      </c>
      <c r="H2621" s="1" cm="1">
        <f t="array" aca="1" ref="H2621" ca="1">IFERROR(_FV(STable[[#This Row],[Security Name]],"Change (%)",TRUE),0)</f>
        <v>1.2487999999999999E-2</v>
      </c>
      <c r="I2621" s="17" cm="1">
        <f t="array" aca="1" ref="I2621" ca="1">IFERROR(_FV(STable[[#This Row],[Security Name]],"P/E",TRUE),0)</f>
        <v>32.173400000000001</v>
      </c>
      <c r="J2621" s="17" cm="1">
        <f t="array" aca="1" ref="J2621" ca="1">IFERROR(_FV(STable[[#This Row],[Security Name]],"Beta"),0)</f>
        <v>0.7722</v>
      </c>
    </row>
    <row r="2622" spans="1:10" x14ac:dyDescent="0.3">
      <c r="A2622" t="s">
        <v>617</v>
      </c>
      <c r="B2622" t="e" vm="2621">
        <v>#VALUE!</v>
      </c>
      <c r="C2622" t="s">
        <v>3652</v>
      </c>
      <c r="D2622" t="s">
        <v>4177</v>
      </c>
      <c r="E2622">
        <v>3851</v>
      </c>
      <c r="F2622" cm="1">
        <f t="array" aca="1" ref="F2622" ca="1">IFERROR(_FV(STable[[#This Row],[Security Name]],"Market cap",TRUE),_FV(STable[[#This Row],[Security Name]],"Volume average",TRUE)*STable[[#This Row],[Price]])</f>
        <v>13700933168</v>
      </c>
      <c r="G2622" s="4" cm="1">
        <f t="array" aca="1" ref="G2622" ca="1">_FV(STable[[#This Row],[Security Name]],"Price")</f>
        <v>70.22</v>
      </c>
      <c r="H2622" s="1" cm="1">
        <f t="array" aca="1" ref="H2622" ca="1">IFERROR(_FV(STable[[#This Row],[Security Name]],"Change (%)",TRUE),0)</f>
        <v>1.2107000000000001E-2</v>
      </c>
      <c r="I2622" s="17" cm="1">
        <f t="array" aca="1" ref="I2622" ca="1">IFERROR(_FV(STable[[#This Row],[Security Name]],"P/E",TRUE),0)</f>
        <v>34.743499999999997</v>
      </c>
      <c r="J2622" s="17" cm="1">
        <f t="array" aca="1" ref="J2622" ca="1">IFERROR(_FV(STable[[#This Row],[Security Name]],"Beta"),0)</f>
        <v>1.0044999999999999</v>
      </c>
    </row>
    <row r="2623" spans="1:10" x14ac:dyDescent="0.3">
      <c r="A2623" t="s">
        <v>2097</v>
      </c>
      <c r="B2623" t="e" vm="2622">
        <v>#VALUE!</v>
      </c>
      <c r="C2623" t="s">
        <v>3652</v>
      </c>
      <c r="D2623" t="s">
        <v>3928</v>
      </c>
      <c r="E2623">
        <v>3841</v>
      </c>
      <c r="F2623" cm="1">
        <f t="array" aca="1" ref="F2623" ca="1">IFERROR(_FV(STable[[#This Row],[Security Name]],"Market cap",TRUE),_FV(STable[[#This Row],[Security Name]],"Volume average",TRUE)*STable[[#This Row],[Price]])</f>
        <v>575616942</v>
      </c>
      <c r="G2623" s="4" cm="1">
        <f t="array" aca="1" ref="G2623" ca="1">_FV(STable[[#This Row],[Security Name]],"Price")</f>
        <v>9.7200000000000006</v>
      </c>
      <c r="H2623" s="1" cm="1">
        <f t="array" aca="1" ref="H2623" ca="1">IFERROR(_FV(STable[[#This Row],[Security Name]],"Change (%)",TRUE),0)</f>
        <v>2.2082000000000001E-2</v>
      </c>
      <c r="I2623" s="17" cm="1">
        <f t="array" aca="1" ref="I2623" ca="1">IFERROR(_FV(STable[[#This Row],[Security Name]],"P/E",TRUE),0)</f>
        <v>4.1067999999999998</v>
      </c>
      <c r="J2623" s="17" cm="1">
        <f t="array" aca="1" ref="J2623" ca="1">IFERROR(_FV(STable[[#This Row],[Security Name]],"Beta"),0)</f>
        <v>1.1117999999999999</v>
      </c>
    </row>
    <row r="2624" spans="1:10" x14ac:dyDescent="0.3">
      <c r="A2624" t="s">
        <v>995</v>
      </c>
      <c r="B2624" t="e" vm="2623">
        <v>#VALUE!</v>
      </c>
      <c r="C2624" t="s">
        <v>3652</v>
      </c>
      <c r="D2624" t="s">
        <v>3675</v>
      </c>
      <c r="E2624">
        <v>3842</v>
      </c>
      <c r="F2624" cm="1">
        <f t="array" aca="1" ref="F2624" ca="1">IFERROR(_FV(STable[[#This Row],[Security Name]],"Market cap",TRUE),_FV(STable[[#This Row],[Security Name]],"Volume average",TRUE)*STable[[#This Row],[Price]])</f>
        <v>1949401563</v>
      </c>
      <c r="G2624" s="4" cm="1">
        <f t="array" aca="1" ref="G2624" ca="1">_FV(STable[[#This Row],[Security Name]],"Price")</f>
        <v>66.34</v>
      </c>
      <c r="H2624" s="1" cm="1">
        <f t="array" aca="1" ref="H2624" ca="1">IFERROR(_FV(STable[[#This Row],[Security Name]],"Change (%)",TRUE),0)</f>
        <v>2.8368000000000001E-2</v>
      </c>
      <c r="I2624" s="17" cm="1">
        <f t="array" aca="1" ref="I2624" ca="1">IFERROR(_FV(STable[[#This Row],[Security Name]],"P/E",TRUE),0)</f>
        <v>0</v>
      </c>
      <c r="J2624" s="17" cm="1">
        <f t="array" aca="1" ref="J2624" ca="1">IFERROR(_FV(STable[[#This Row],[Security Name]],"Beta"),0)</f>
        <v>1.0724</v>
      </c>
    </row>
    <row r="2625" spans="1:10" x14ac:dyDescent="0.3">
      <c r="A2625" t="s">
        <v>631</v>
      </c>
      <c r="B2625" t="e" vm="2624">
        <v>#VALUE!</v>
      </c>
      <c r="C2625" t="s">
        <v>3652</v>
      </c>
      <c r="D2625" t="s">
        <v>3928</v>
      </c>
      <c r="E2625">
        <v>3841</v>
      </c>
      <c r="F2625" cm="1">
        <f t="array" aca="1" ref="F2625" ca="1">IFERROR(_FV(STable[[#This Row],[Security Name]],"Market cap",TRUE),_FV(STable[[#This Row],[Security Name]],"Volume average",TRUE)*STable[[#This Row],[Price]])</f>
        <v>2847067257</v>
      </c>
      <c r="G2625" s="4" cm="1">
        <f t="array" aca="1" ref="G2625" ca="1">_FV(STable[[#This Row],[Security Name]],"Price")</f>
        <v>61.265000000000001</v>
      </c>
      <c r="H2625" s="1" cm="1">
        <f t="array" aca="1" ref="H2625" ca="1">IFERROR(_FV(STable[[#This Row],[Security Name]],"Change (%)",TRUE),0)</f>
        <v>1.9214999999999999E-2</v>
      </c>
      <c r="I2625" s="17" cm="1">
        <f t="array" aca="1" ref="I2625" ca="1">IFERROR(_FV(STable[[#This Row],[Security Name]],"P/E",TRUE),0)</f>
        <v>16.886199999999999</v>
      </c>
      <c r="J2625" s="17" cm="1">
        <f t="array" aca="1" ref="J2625" ca="1">IFERROR(_FV(STable[[#This Row],[Security Name]],"Beta"),0)</f>
        <v>0.5353</v>
      </c>
    </row>
    <row r="2626" spans="1:10" x14ac:dyDescent="0.3">
      <c r="A2626" t="s">
        <v>568</v>
      </c>
      <c r="B2626" t="e" vm="2625">
        <v>#VALUE!</v>
      </c>
      <c r="C2626" t="s">
        <v>3652</v>
      </c>
      <c r="D2626" t="s">
        <v>3928</v>
      </c>
      <c r="E2626">
        <v>3841</v>
      </c>
      <c r="F2626" cm="1">
        <f t="array" aca="1" ref="F2626" ca="1">IFERROR(_FV(STable[[#This Row],[Security Name]],"Market cap",TRUE),_FV(STable[[#This Row],[Security Name]],"Volume average",TRUE)*STable[[#This Row],[Price]])</f>
        <v>3246511461</v>
      </c>
      <c r="G2626" s="4" cm="1">
        <f t="array" aca="1" ref="G2626" ca="1">_FV(STable[[#This Row],[Security Name]],"Price")</f>
        <v>129.9</v>
      </c>
      <c r="H2626" s="1" cm="1">
        <f t="array" aca="1" ref="H2626" ca="1">IFERROR(_FV(STable[[#This Row],[Security Name]],"Change (%)",TRUE),0)</f>
        <v>3.0624999999999999E-2</v>
      </c>
      <c r="I2626" s="17" cm="1">
        <f t="array" aca="1" ref="I2626" ca="1">IFERROR(_FV(STable[[#This Row],[Security Name]],"P/E",TRUE),0)</f>
        <v>5259.1093000000001</v>
      </c>
      <c r="J2626" s="17" cm="1">
        <f t="array" aca="1" ref="J2626" ca="1">IFERROR(_FV(STable[[#This Row],[Security Name]],"Beta"),0)</f>
        <v>0.81310000000000004</v>
      </c>
    </row>
    <row r="2627" spans="1:10" x14ac:dyDescent="0.3">
      <c r="A2627" t="s">
        <v>1411</v>
      </c>
      <c r="B2627" t="e" vm="2626">
        <v>#VALUE!</v>
      </c>
      <c r="C2627" t="s">
        <v>3652</v>
      </c>
      <c r="D2627" t="s">
        <v>3928</v>
      </c>
      <c r="E2627">
        <v>3841</v>
      </c>
      <c r="F2627" cm="1">
        <f t="array" aca="1" ref="F2627" ca="1">IFERROR(_FV(STable[[#This Row],[Security Name]],"Market cap",TRUE),_FV(STable[[#This Row],[Security Name]],"Volume average",TRUE)*STable[[#This Row],[Price]])</f>
        <v>421903005</v>
      </c>
      <c r="G2627" s="4" cm="1">
        <f t="array" aca="1" ref="G2627" ca="1">_FV(STable[[#This Row],[Security Name]],"Price")</f>
        <v>16.690000000000001</v>
      </c>
      <c r="H2627" s="1" cm="1">
        <f t="array" aca="1" ref="H2627" ca="1">IFERROR(_FV(STable[[#This Row],[Security Name]],"Change (%)",TRUE),0)</f>
        <v>9.6790000000000001E-3</v>
      </c>
      <c r="I2627" s="17" cm="1">
        <f t="array" aca="1" ref="I2627" ca="1">IFERROR(_FV(STable[[#This Row],[Security Name]],"P/E",TRUE),0)</f>
        <v>0</v>
      </c>
      <c r="J2627" s="17" cm="1">
        <f t="array" aca="1" ref="J2627" ca="1">IFERROR(_FV(STable[[#This Row],[Security Name]],"Beta"),0)</f>
        <v>1.0861000000000001</v>
      </c>
    </row>
    <row r="2628" spans="1:10" x14ac:dyDescent="0.3">
      <c r="A2628" t="s">
        <v>708</v>
      </c>
      <c r="B2628" t="e" vm="2627">
        <v>#VALUE!</v>
      </c>
      <c r="C2628" t="s">
        <v>3652</v>
      </c>
      <c r="D2628" t="s">
        <v>3928</v>
      </c>
      <c r="E2628">
        <v>3841</v>
      </c>
      <c r="F2628" cm="1">
        <f t="array" aca="1" ref="F2628" ca="1">IFERROR(_FV(STable[[#This Row],[Security Name]],"Market cap",TRUE),_FV(STable[[#This Row],[Security Name]],"Volume average",TRUE)*STable[[#This Row],[Price]])</f>
        <v>4201625547</v>
      </c>
      <c r="G2628" s="4" cm="1">
        <f t="array" aca="1" ref="G2628" ca="1">_FV(STable[[#This Row],[Security Name]],"Price")</f>
        <v>70.44</v>
      </c>
      <c r="H2628" s="1" cm="1">
        <f t="array" aca="1" ref="H2628" ca="1">IFERROR(_FV(STable[[#This Row],[Security Name]],"Change (%)",TRUE),0)</f>
        <v>4.8500000000000001E-3</v>
      </c>
      <c r="I2628" s="17" cm="1">
        <f t="array" aca="1" ref="I2628" ca="1">IFERROR(_FV(STable[[#This Row],[Security Name]],"P/E",TRUE),0)</f>
        <v>33.1342</v>
      </c>
      <c r="J2628" s="17" cm="1">
        <f t="array" aca="1" ref="J2628" ca="1">IFERROR(_FV(STable[[#This Row],[Security Name]],"Beta"),0)</f>
        <v>0.61509999999999998</v>
      </c>
    </row>
    <row r="2629" spans="1:10" x14ac:dyDescent="0.3">
      <c r="A2629" t="s">
        <v>911</v>
      </c>
      <c r="B2629" t="e" vm="2628">
        <v>#VALUE!</v>
      </c>
      <c r="C2629" t="s">
        <v>3652</v>
      </c>
      <c r="D2629" t="s">
        <v>4177</v>
      </c>
      <c r="E2629">
        <v>3851</v>
      </c>
      <c r="F2629" cm="1">
        <f t="array" aca="1" ref="F2629" ca="1">IFERROR(_FV(STable[[#This Row],[Security Name]],"Market cap",TRUE),_FV(STable[[#This Row],[Security Name]],"Volume average",TRUE)*STable[[#This Row],[Price]])</f>
        <v>308465816</v>
      </c>
      <c r="G2629" s="4" cm="1">
        <f t="array" aca="1" ref="G2629" ca="1">_FV(STable[[#This Row],[Security Name]],"Price")</f>
        <v>7.4749999999999996</v>
      </c>
      <c r="H2629" s="1" cm="1">
        <f t="array" aca="1" ref="H2629" ca="1">IFERROR(_FV(STable[[#This Row],[Security Name]],"Change (%)",TRUE),0)</f>
        <v>1.2873000000000001E-2</v>
      </c>
      <c r="I2629" s="17" cm="1">
        <f t="array" aca="1" ref="I2629" ca="1">IFERROR(_FV(STable[[#This Row],[Security Name]],"P/E",TRUE),0)</f>
        <v>0</v>
      </c>
      <c r="J2629" s="17" cm="1">
        <f t="array" aca="1" ref="J2629" ca="1">IFERROR(_FV(STable[[#This Row],[Security Name]],"Beta"),0)</f>
        <v>1.2761</v>
      </c>
    </row>
    <row r="2630" spans="1:10" x14ac:dyDescent="0.3">
      <c r="A2630" t="s">
        <v>1448</v>
      </c>
      <c r="B2630" t="e" vm="2629">
        <v>#VALUE!</v>
      </c>
      <c r="C2630" t="s">
        <v>3652</v>
      </c>
      <c r="D2630" t="s">
        <v>3675</v>
      </c>
      <c r="E2630">
        <v>3842</v>
      </c>
      <c r="F2630" cm="1">
        <f t="array" aca="1" ref="F2630" ca="1">IFERROR(_FV(STable[[#This Row],[Security Name]],"Market cap",TRUE),_FV(STable[[#This Row],[Security Name]],"Volume average",TRUE)*STable[[#This Row],[Price]])</f>
        <v>193287038</v>
      </c>
      <c r="G2630" s="4" cm="1">
        <f t="array" aca="1" ref="G2630" ca="1">_FV(STable[[#This Row],[Security Name]],"Price")</f>
        <v>21.085000000000001</v>
      </c>
      <c r="H2630" s="1" cm="1">
        <f t="array" aca="1" ref="H2630" ca="1">IFERROR(_FV(STable[[#This Row],[Security Name]],"Change (%)",TRUE),0)</f>
        <v>6.5975999999999993E-2</v>
      </c>
      <c r="I2630" s="17" cm="1">
        <f t="array" aca="1" ref="I2630" ca="1">IFERROR(_FV(STable[[#This Row],[Security Name]],"P/E",TRUE),0)</f>
        <v>0</v>
      </c>
      <c r="J2630" s="17" cm="1">
        <f t="array" aca="1" ref="J2630" ca="1">IFERROR(_FV(STable[[#This Row],[Security Name]],"Beta"),0)</f>
        <v>1.2038</v>
      </c>
    </row>
    <row r="2631" spans="1:10" x14ac:dyDescent="0.3">
      <c r="A2631" t="s">
        <v>506</v>
      </c>
      <c r="B2631" t="e" vm="2630">
        <v>#VALUE!</v>
      </c>
      <c r="C2631" t="s">
        <v>3652</v>
      </c>
      <c r="D2631" t="s">
        <v>3928</v>
      </c>
      <c r="E2631">
        <v>3841</v>
      </c>
      <c r="F2631" cm="1">
        <f t="array" aca="1" ref="F2631" ca="1">IFERROR(_FV(STable[[#This Row],[Security Name]],"Market cap",TRUE),_FV(STable[[#This Row],[Security Name]],"Volume average",TRUE)*STable[[#This Row],[Price]])</f>
        <v>1782678000</v>
      </c>
      <c r="G2631" s="4" cm="1">
        <f t="array" aca="1" ref="G2631" ca="1">_FV(STable[[#This Row],[Security Name]],"Price")</f>
        <v>73.5</v>
      </c>
      <c r="H2631" s="1" cm="1">
        <f t="array" aca="1" ref="H2631" ca="1">IFERROR(_FV(STable[[#This Row],[Security Name]],"Change (%)",TRUE),0)</f>
        <v>-6.757E-3</v>
      </c>
      <c r="I2631" s="17" cm="1">
        <f t="array" aca="1" ref="I2631" ca="1">IFERROR(_FV(STable[[#This Row],[Security Name]],"P/E",TRUE),0)</f>
        <v>12.471399999999999</v>
      </c>
      <c r="J2631" s="17" cm="1">
        <f t="array" aca="1" ref="J2631" ca="1">IFERROR(_FV(STable[[#This Row],[Security Name]],"Beta"),0)</f>
        <v>0.58399999999999996</v>
      </c>
    </row>
    <row r="2632" spans="1:10" x14ac:dyDescent="0.3">
      <c r="A2632" t="s">
        <v>1176</v>
      </c>
      <c r="B2632" t="e" vm="2631">
        <v>#VALUE!</v>
      </c>
      <c r="C2632" t="s">
        <v>3652</v>
      </c>
      <c r="D2632" t="s">
        <v>4177</v>
      </c>
      <c r="E2632">
        <v>3851</v>
      </c>
      <c r="F2632" cm="1">
        <f t="array" aca="1" ref="F2632" ca="1">IFERROR(_FV(STable[[#This Row],[Security Name]],"Market cap",TRUE),_FV(STable[[#This Row],[Security Name]],"Volume average",TRUE)*STable[[#This Row],[Price]])</f>
        <v>1232867475</v>
      </c>
      <c r="G2632" s="4" cm="1">
        <f t="array" aca="1" ref="G2632" ca="1">_FV(STable[[#This Row],[Security Name]],"Price")</f>
        <v>24.9</v>
      </c>
      <c r="H2632" s="1" cm="1">
        <f t="array" aca="1" ref="H2632" ca="1">IFERROR(_FV(STable[[#This Row],[Security Name]],"Change (%)",TRUE),0)</f>
        <v>1.1372999999999999E-2</v>
      </c>
      <c r="I2632" s="17" cm="1">
        <f t="array" aca="1" ref="I2632" ca="1">IFERROR(_FV(STable[[#This Row],[Security Name]],"P/E",TRUE),0)</f>
        <v>0</v>
      </c>
      <c r="J2632" s="17" cm="1">
        <f t="array" aca="1" ref="J2632" ca="1">IFERROR(_FV(STable[[#This Row],[Security Name]],"Beta"),0)</f>
        <v>1.0974999999999999</v>
      </c>
    </row>
    <row r="2633" spans="1:10" x14ac:dyDescent="0.3">
      <c r="A2633" t="s">
        <v>162</v>
      </c>
      <c r="B2633" t="e" vm="2632">
        <v>#VALUE!</v>
      </c>
      <c r="C2633" t="s">
        <v>3652</v>
      </c>
      <c r="D2633" t="s">
        <v>3928</v>
      </c>
      <c r="E2633">
        <v>3841</v>
      </c>
      <c r="F2633" cm="1">
        <f t="array" aca="1" ref="F2633" ca="1">IFERROR(_FV(STable[[#This Row],[Security Name]],"Market cap",TRUE),_FV(STable[[#This Row],[Security Name]],"Volume average",TRUE)*STable[[#This Row],[Price]])</f>
        <v>1551607428</v>
      </c>
      <c r="G2633" s="4" cm="1">
        <f t="array" aca="1" ref="G2633" ca="1">_FV(STable[[#This Row],[Security Name]],"Price")</f>
        <v>201.16</v>
      </c>
      <c r="H2633" s="1" cm="1">
        <f t="array" aca="1" ref="H2633" ca="1">IFERROR(_FV(STable[[#This Row],[Security Name]],"Change (%)",TRUE),0)</f>
        <v>3.6692999999999996E-2</v>
      </c>
      <c r="I2633" s="17" cm="1">
        <f t="array" aca="1" ref="I2633" ca="1">IFERROR(_FV(STable[[#This Row],[Security Name]],"P/E",TRUE),0)</f>
        <v>22.966899999999999</v>
      </c>
      <c r="J2633" s="17" cm="1">
        <f t="array" aca="1" ref="J2633" ca="1">IFERROR(_FV(STable[[#This Row],[Security Name]],"Beta"),0)</f>
        <v>1.1315</v>
      </c>
    </row>
    <row r="2634" spans="1:10" x14ac:dyDescent="0.3">
      <c r="A2634" t="s">
        <v>842</v>
      </c>
      <c r="B2634" t="e" vm="2633">
        <v>#VALUE!</v>
      </c>
      <c r="C2634" t="s">
        <v>3652</v>
      </c>
      <c r="D2634" t="s">
        <v>3928</v>
      </c>
      <c r="E2634">
        <v>3841</v>
      </c>
      <c r="F2634" cm="1">
        <f t="array" aca="1" ref="F2634" ca="1">IFERROR(_FV(STable[[#This Row],[Security Name]],"Market cap",TRUE),_FV(STable[[#This Row],[Security Name]],"Volume average",TRUE)*STable[[#This Row],[Price]])</f>
        <v>226503408</v>
      </c>
      <c r="G2634" s="4" cm="1">
        <f t="array" aca="1" ref="G2634" ca="1">_FV(STable[[#This Row],[Security Name]],"Price")</f>
        <v>71.114999999999995</v>
      </c>
      <c r="H2634" s="1" cm="1">
        <f t="array" aca="1" ref="H2634" ca="1">IFERROR(_FV(STable[[#This Row],[Security Name]],"Change (%)",TRUE),0)</f>
        <v>2.2502000000000001E-2</v>
      </c>
      <c r="I2634" s="17" cm="1">
        <f t="array" aca="1" ref="I2634" ca="1">IFERROR(_FV(STable[[#This Row],[Security Name]],"P/E",TRUE),0)</f>
        <v>20.116299999999999</v>
      </c>
      <c r="J2634" s="17" cm="1">
        <f t="array" aca="1" ref="J2634" ca="1">IFERROR(_FV(STable[[#This Row],[Security Name]],"Beta"),0)</f>
        <v>0.4138</v>
      </c>
    </row>
    <row r="2635" spans="1:10" x14ac:dyDescent="0.3">
      <c r="A2635" t="s">
        <v>1529</v>
      </c>
      <c r="B2635" t="e" vm="2634">
        <v>#VALUE!</v>
      </c>
      <c r="C2635" t="s">
        <v>3652</v>
      </c>
      <c r="D2635" t="s">
        <v>4197</v>
      </c>
      <c r="E2635">
        <v>3843</v>
      </c>
      <c r="F2635" cm="1">
        <f t="array" aca="1" ref="F2635" ca="1">IFERROR(_FV(STable[[#This Row],[Security Name]],"Market cap",TRUE),_FV(STable[[#This Row],[Security Name]],"Volume average",TRUE)*STable[[#This Row],[Price]])</f>
        <v>2513844940</v>
      </c>
      <c r="G2635" s="4" cm="1">
        <f t="array" aca="1" ref="G2635" ca="1">_FV(STable[[#This Row],[Security Name]],"Price")</f>
        <v>12.585000000000001</v>
      </c>
      <c r="H2635" s="1" cm="1">
        <f t="array" aca="1" ref="H2635" ca="1">IFERROR(_FV(STable[[#This Row],[Security Name]],"Change (%)",TRUE),0)</f>
        <v>4.0942999999999993E-2</v>
      </c>
      <c r="I2635" s="17" cm="1">
        <f t="array" aca="1" ref="I2635" ca="1">IFERROR(_FV(STable[[#This Row],[Security Name]],"P/E",TRUE),0)</f>
        <v>0</v>
      </c>
      <c r="J2635" s="17" cm="1">
        <f t="array" aca="1" ref="J2635" ca="1">IFERROR(_FV(STable[[#This Row],[Security Name]],"Beta"),0)</f>
        <v>0.98350000000000004</v>
      </c>
    </row>
    <row r="2636" spans="1:10" x14ac:dyDescent="0.3">
      <c r="A2636" t="s">
        <v>2188</v>
      </c>
      <c r="B2636" t="e" vm="2635">
        <v>#VALUE!</v>
      </c>
      <c r="C2636" t="s">
        <v>3652</v>
      </c>
      <c r="D2636" t="s">
        <v>4253</v>
      </c>
      <c r="E2636">
        <v>8011</v>
      </c>
      <c r="F2636" cm="1">
        <f t="array" aca="1" ref="F2636" ca="1">IFERROR(_FV(STable[[#This Row],[Security Name]],"Market cap",TRUE),_FV(STable[[#This Row],[Security Name]],"Volume average",TRUE)*STable[[#This Row],[Price]])</f>
        <v>1031163736</v>
      </c>
      <c r="G2636" s="4" cm="1">
        <f t="array" aca="1" ref="G2636" ca="1">_FV(STable[[#This Row],[Security Name]],"Price")</f>
        <v>5.7149999999999999</v>
      </c>
      <c r="H2636" s="1" cm="1">
        <f t="array" aca="1" ref="H2636" ca="1">IFERROR(_FV(STable[[#This Row],[Security Name]],"Change (%)",TRUE),0)</f>
        <v>-1.8041000000000001E-2</v>
      </c>
      <c r="I2636" s="17" cm="1">
        <f t="array" aca="1" ref="I2636" ca="1">IFERROR(_FV(STable[[#This Row],[Security Name]],"P/E",TRUE),0)</f>
        <v>0</v>
      </c>
      <c r="J2636" s="17" cm="1">
        <f t="array" aca="1" ref="J2636" ca="1">IFERROR(_FV(STable[[#This Row],[Security Name]],"Beta"),0)</f>
        <v>2.0958000000000001</v>
      </c>
    </row>
    <row r="2637" spans="1:10" x14ac:dyDescent="0.3">
      <c r="A2637" t="s">
        <v>556</v>
      </c>
      <c r="B2637" t="e" vm="2636">
        <v>#VALUE!</v>
      </c>
      <c r="C2637" t="s">
        <v>3652</v>
      </c>
      <c r="D2637" t="s">
        <v>4106</v>
      </c>
      <c r="E2637">
        <v>2840</v>
      </c>
      <c r="F2637" cm="1">
        <f t="array" aca="1" ref="F2637" ca="1">IFERROR(_FV(STable[[#This Row],[Security Name]],"Market cap",TRUE),_FV(STable[[#This Row],[Security Name]],"Volume average",TRUE)*STable[[#This Row],[Price]])</f>
        <v>22967409696</v>
      </c>
      <c r="G2637" s="4" cm="1">
        <f t="array" aca="1" ref="G2637" ca="1">_FV(STable[[#This Row],[Security Name]],"Price")</f>
        <v>96.96</v>
      </c>
      <c r="H2637" s="1" cm="1">
        <f t="array" aca="1" ref="H2637" ca="1">IFERROR(_FV(STable[[#This Row],[Security Name]],"Change (%)",TRUE),0)</f>
        <v>2.5597999999999999E-2</v>
      </c>
      <c r="I2637" s="17" cm="1">
        <f t="array" aca="1" ref="I2637" ca="1">IFERROR(_FV(STable[[#This Row],[Security Name]],"P/E",TRUE),0)</f>
        <v>32.201900000000002</v>
      </c>
      <c r="J2637" s="17" cm="1">
        <f t="array" aca="1" ref="J2637" ca="1">IFERROR(_FV(STable[[#This Row],[Security Name]],"Beta"),0)</f>
        <v>0.47510000000000002</v>
      </c>
    </row>
    <row r="2638" spans="1:10" x14ac:dyDescent="0.3">
      <c r="A2638" t="s">
        <v>635</v>
      </c>
      <c r="B2638" t="e" vm="2637">
        <v>#VALUE!</v>
      </c>
      <c r="C2638" t="s">
        <v>3652</v>
      </c>
      <c r="D2638" t="s">
        <v>4096</v>
      </c>
      <c r="E2638">
        <v>2844</v>
      </c>
      <c r="F2638" cm="1">
        <f t="array" aca="1" ref="F2638" ca="1">IFERROR(_FV(STable[[#This Row],[Security Name]],"Market cap",TRUE),_FV(STable[[#This Row],[Security Name]],"Volume average",TRUE)*STable[[#This Row],[Price]])</f>
        <v>68853468827</v>
      </c>
      <c r="G2638" s="4" cm="1">
        <f t="array" aca="1" ref="G2638" ca="1">_FV(STable[[#This Row],[Security Name]],"Price")</f>
        <v>85.819900000000004</v>
      </c>
      <c r="H2638" s="1" cm="1">
        <f t="array" aca="1" ref="H2638" ca="1">IFERROR(_FV(STable[[#This Row],[Security Name]],"Change (%)",TRUE),0)</f>
        <v>2.6307999999999998E-2</v>
      </c>
      <c r="I2638" s="17" cm="1">
        <f t="array" aca="1" ref="I2638" ca="1">IFERROR(_FV(STable[[#This Row],[Security Name]],"P/E",TRUE),0)</f>
        <v>32.738199999999999</v>
      </c>
      <c r="J2638" s="17" cm="1">
        <f t="array" aca="1" ref="J2638" ca="1">IFERROR(_FV(STable[[#This Row],[Security Name]],"Beta"),0)</f>
        <v>0.30299999999999999</v>
      </c>
    </row>
    <row r="2639" spans="1:10" x14ac:dyDescent="0.3">
      <c r="A2639" t="s">
        <v>410</v>
      </c>
      <c r="B2639" t="e" vm="2638">
        <v>#VALUE!</v>
      </c>
      <c r="C2639" t="s">
        <v>3652</v>
      </c>
      <c r="D2639" t="s">
        <v>4095</v>
      </c>
      <c r="E2639">
        <v>2842</v>
      </c>
      <c r="F2639" cm="1">
        <f t="array" aca="1" ref="F2639" ca="1">IFERROR(_FV(STable[[#This Row],[Security Name]],"Market cap",TRUE),_FV(STable[[#This Row],[Security Name]],"Volume average",TRUE)*STable[[#This Row],[Price]])</f>
        <v>12657057692</v>
      </c>
      <c r="G2639" s="4" cm="1">
        <f t="array" aca="1" ref="G2639" ca="1">_FV(STable[[#This Row],[Security Name]],"Price")</f>
        <v>104.68</v>
      </c>
      <c r="H2639" s="1" cm="1">
        <f t="array" aca="1" ref="H2639" ca="1">IFERROR(_FV(STable[[#This Row],[Security Name]],"Change (%)",TRUE),0)</f>
        <v>2.2465000000000002E-2</v>
      </c>
      <c r="I2639" s="17" cm="1">
        <f t="array" aca="1" ref="I2639" ca="1">IFERROR(_FV(STable[[#This Row],[Security Name]],"P/E",TRUE),0)</f>
        <v>17.1037</v>
      </c>
      <c r="J2639" s="17" cm="1">
        <f t="array" aca="1" ref="J2639" ca="1">IFERROR(_FV(STable[[#This Row],[Security Name]],"Beta"),0)</f>
        <v>0.64300000000000002</v>
      </c>
    </row>
    <row r="2640" spans="1:10" x14ac:dyDescent="0.3">
      <c r="A2640" t="s">
        <v>311</v>
      </c>
      <c r="B2640" t="e" vm="2639">
        <v>#VALUE!</v>
      </c>
      <c r="C2640" t="s">
        <v>3652</v>
      </c>
      <c r="D2640" t="s">
        <v>4106</v>
      </c>
      <c r="E2640">
        <v>2840</v>
      </c>
      <c r="F2640" cm="1">
        <f t="array" aca="1" ref="F2640" ca="1">IFERROR(_FV(STable[[#This Row],[Security Name]],"Market cap",TRUE),_FV(STable[[#This Row],[Security Name]],"Volume average",TRUE)*STable[[#This Row],[Price]])</f>
        <v>342174287235</v>
      </c>
      <c r="G2640" s="4" cm="1">
        <f t="array" aca="1" ref="G2640" ca="1">_FV(STable[[#This Row],[Security Name]],"Price")</f>
        <v>147.23500000000001</v>
      </c>
      <c r="H2640" s="1" cm="1">
        <f t="array" aca="1" ref="H2640" ca="1">IFERROR(_FV(STable[[#This Row],[Security Name]],"Change (%)",TRUE),0)</f>
        <v>2.8824000000000002E-2</v>
      </c>
      <c r="I2640" s="17" cm="1">
        <f t="array" aca="1" ref="I2640" ca="1">IFERROR(_FV(STable[[#This Row],[Security Name]],"P/E",TRUE),0)</f>
        <v>21.816099999999999</v>
      </c>
      <c r="J2640" s="17" cm="1">
        <f t="array" aca="1" ref="J2640" ca="1">IFERROR(_FV(STable[[#This Row],[Security Name]],"Beta"),0)</f>
        <v>0.3926</v>
      </c>
    </row>
    <row r="2641" spans="1:10" x14ac:dyDescent="0.3">
      <c r="A2641" t="s">
        <v>182</v>
      </c>
      <c r="B2641" t="e" vm="2640">
        <v>#VALUE!</v>
      </c>
      <c r="C2641" t="s">
        <v>3652</v>
      </c>
      <c r="D2641" t="s">
        <v>4085</v>
      </c>
      <c r="E2641">
        <v>2890</v>
      </c>
      <c r="F2641" cm="1">
        <f t="array" aca="1" ref="F2641" ca="1">IFERROR(_FV(STable[[#This Row],[Security Name]],"Market cap",TRUE),_FV(STable[[#This Row],[Security Name]],"Volume average",TRUE)*STable[[#This Row],[Price]])</f>
        <v>2850795598</v>
      </c>
      <c r="G2641" s="4" cm="1">
        <f t="array" aca="1" ref="G2641" ca="1">_FV(STable[[#This Row],[Security Name]],"Price")</f>
        <v>211.87</v>
      </c>
      <c r="H2641" s="1" cm="1">
        <f t="array" aca="1" ref="H2641" ca="1">IFERROR(_FV(STable[[#This Row],[Security Name]],"Change (%)",TRUE),0)</f>
        <v>4.5651999999999998E-2</v>
      </c>
      <c r="I2641" s="17" cm="1">
        <f t="array" aca="1" ref="I2641" ca="1">IFERROR(_FV(STable[[#This Row],[Security Name]],"P/E",TRUE),0)</f>
        <v>32.1873</v>
      </c>
      <c r="J2641" s="17" cm="1">
        <f t="array" aca="1" ref="J2641" ca="1">IFERROR(_FV(STable[[#This Row],[Security Name]],"Beta"),0)</f>
        <v>0.30509999999999998</v>
      </c>
    </row>
    <row r="2642" spans="1:10" x14ac:dyDescent="0.3">
      <c r="A2642" t="s">
        <v>2500</v>
      </c>
      <c r="B2642" t="e" vm="2641">
        <v>#VALUE!</v>
      </c>
      <c r="C2642" t="s">
        <v>3652</v>
      </c>
      <c r="D2642" t="s">
        <v>3695</v>
      </c>
      <c r="E2642">
        <v>3089</v>
      </c>
      <c r="F2642" cm="1">
        <f t="array" aca="1" ref="F2642" ca="1">IFERROR(_FV(STable[[#This Row],[Security Name]],"Market cap",TRUE),_FV(STable[[#This Row],[Security Name]],"Volume average",TRUE)*STable[[#This Row],[Price]])</f>
        <v>1822940262</v>
      </c>
      <c r="G2642" s="4" cm="1">
        <f t="array" aca="1" ref="G2642" ca="1">_FV(STable[[#This Row],[Security Name]],"Price")</f>
        <v>4.29</v>
      </c>
      <c r="H2642" s="1" cm="1">
        <f t="array" aca="1" ref="H2642" ca="1">IFERROR(_FV(STable[[#This Row],[Security Name]],"Change (%)",TRUE),0)</f>
        <v>9.4120000000000002E-3</v>
      </c>
      <c r="I2642" s="17" cm="1">
        <f t="array" aca="1" ref="I2642" ca="1">IFERROR(_FV(STable[[#This Row],[Security Name]],"P/E",TRUE),0)</f>
        <v>0</v>
      </c>
      <c r="J2642" s="17" cm="1">
        <f t="array" aca="1" ref="J2642" ca="1">IFERROR(_FV(STable[[#This Row],[Security Name]],"Beta"),0)</f>
        <v>1.0801000000000001</v>
      </c>
    </row>
    <row r="2643" spans="1:10" x14ac:dyDescent="0.3">
      <c r="A2643" t="s">
        <v>562</v>
      </c>
      <c r="B2643" t="e" vm="2642">
        <v>#VALUE!</v>
      </c>
      <c r="C2643" t="s">
        <v>3652</v>
      </c>
      <c r="D2643" t="s">
        <v>3928</v>
      </c>
      <c r="E2643">
        <v>3841</v>
      </c>
      <c r="F2643" cm="1">
        <f t="array" aca="1" ref="F2643" ca="1">IFERROR(_FV(STable[[#This Row],[Security Name]],"Market cap",TRUE),_FV(STable[[#This Row],[Security Name]],"Volume average",TRUE)*STable[[#This Row],[Price]])</f>
        <v>81109845993</v>
      </c>
      <c r="G2643" s="4" cm="1">
        <f t="array" aca="1" ref="G2643" ca="1">_FV(STable[[#This Row],[Security Name]],"Price")</f>
        <v>155.26499999999999</v>
      </c>
      <c r="H2643" s="1" cm="1">
        <f t="array" aca="1" ref="H2643" ca="1">IFERROR(_FV(STable[[#This Row],[Security Name]],"Change (%)",TRUE),0)</f>
        <v>3.1317999999999999E-2</v>
      </c>
      <c r="I2643" s="17" cm="1">
        <f t="array" aca="1" ref="I2643" ca="1">IFERROR(_FV(STable[[#This Row],[Security Name]],"P/E",TRUE),0)</f>
        <v>25.8965</v>
      </c>
      <c r="J2643" s="17" cm="1">
        <f t="array" aca="1" ref="J2643" ca="1">IFERROR(_FV(STable[[#This Row],[Security Name]],"Beta"),0)</f>
        <v>1.0648</v>
      </c>
    </row>
    <row r="2644" spans="1:10" x14ac:dyDescent="0.3">
      <c r="A2644" t="s">
        <v>159</v>
      </c>
      <c r="B2644" t="e" vm="2643">
        <v>#VALUE!</v>
      </c>
      <c r="C2644" t="s">
        <v>3652</v>
      </c>
      <c r="D2644" t="s">
        <v>3900</v>
      </c>
      <c r="E2644">
        <v>2810</v>
      </c>
      <c r="F2644" cm="1">
        <f t="array" aca="1" ref="F2644" ca="1">IFERROR(_FV(STable[[#This Row],[Security Name]],"Market cap",TRUE),_FV(STable[[#This Row],[Security Name]],"Volume average",TRUE)*STable[[#This Row],[Price]])</f>
        <v>65100161280</v>
      </c>
      <c r="G2644" s="4" cm="1">
        <f t="array" aca="1" ref="G2644" ca="1">_FV(STable[[#This Row],[Security Name]],"Price")</f>
        <v>292.38</v>
      </c>
      <c r="H2644" s="1" cm="1">
        <f t="array" aca="1" ref="H2644" ca="1">IFERROR(_FV(STable[[#This Row],[Security Name]],"Change (%)",TRUE),0)</f>
        <v>-1.635E-2</v>
      </c>
      <c r="I2644" s="17" cm="1">
        <f t="array" aca="1" ref="I2644" ca="1">IFERROR(_FV(STable[[#This Row],[Security Name]],"P/E",TRUE),0)</f>
        <v>0</v>
      </c>
      <c r="J2644" s="17" cm="1">
        <f t="array" aca="1" ref="J2644" ca="1">IFERROR(_FV(STable[[#This Row],[Security Name]],"Beta"),0)</f>
        <v>0.79210000000000003</v>
      </c>
    </row>
    <row r="2645" spans="1:10" x14ac:dyDescent="0.3">
      <c r="A2645" t="s">
        <v>74</v>
      </c>
      <c r="B2645" t="e" vm="2644">
        <v>#VALUE!</v>
      </c>
      <c r="C2645" t="s">
        <v>3652</v>
      </c>
      <c r="D2645" t="s">
        <v>3900</v>
      </c>
      <c r="E2645">
        <v>2810</v>
      </c>
      <c r="F2645" cm="1">
        <f t="array" aca="1" ref="F2645" ca="1">IFERROR(_FV(STable[[#This Row],[Security Name]],"Market cap",TRUE),_FV(STable[[#This Row],[Security Name]],"Volume average",TRUE)*STable[[#This Row],[Price]])</f>
        <v>228272616862</v>
      </c>
      <c r="G2645" s="4" cm="1">
        <f t="array" aca="1" ref="G2645" ca="1">_FV(STable[[#This Row],[Security Name]],"Price")</f>
        <v>492.61</v>
      </c>
      <c r="H2645" s="1" cm="1">
        <f t="array" aca="1" ref="H2645" ca="1">IFERROR(_FV(STable[[#This Row],[Security Name]],"Change (%)",TRUE),0)</f>
        <v>-1.3241000000000001E-2</v>
      </c>
      <c r="I2645" s="17" cm="1">
        <f t="array" aca="1" ref="I2645" ca="1">IFERROR(_FV(STable[[#This Row],[Security Name]],"P/E",TRUE),0)</f>
        <v>33.739699999999999</v>
      </c>
      <c r="J2645" s="17" cm="1">
        <f t="array" aca="1" ref="J2645" ca="1">IFERROR(_FV(STable[[#This Row],[Security Name]],"Beta"),0)</f>
        <v>0.76439999999999997</v>
      </c>
    </row>
    <row r="2646" spans="1:10" x14ac:dyDescent="0.3">
      <c r="A2646" t="s">
        <v>760</v>
      </c>
      <c r="B2646" t="e" vm="2645">
        <v>#VALUE!</v>
      </c>
      <c r="C2646" t="s">
        <v>3652</v>
      </c>
      <c r="D2646" t="s">
        <v>3659</v>
      </c>
      <c r="E2646">
        <v>3823</v>
      </c>
      <c r="F2646" cm="1">
        <f t="array" aca="1" ref="F2646" ca="1">IFERROR(_FV(STable[[#This Row],[Security Name]],"Market cap",TRUE),_FV(STable[[#This Row],[Security Name]],"Volume average",TRUE)*STable[[#This Row],[Price]])</f>
        <v>18673199776</v>
      </c>
      <c r="G2646" s="4" cm="1">
        <f t="array" aca="1" ref="G2646" ca="1">_FV(STable[[#This Row],[Security Name]],"Price")</f>
        <v>60.655000000000001</v>
      </c>
      <c r="H2646" s="1" cm="1">
        <f t="array" aca="1" ref="H2646" ca="1">IFERROR(_FV(STable[[#This Row],[Security Name]],"Change (%)",TRUE),0)</f>
        <v>1.6848000000000002E-2</v>
      </c>
      <c r="I2646" s="17" cm="1">
        <f t="array" aca="1" ref="I2646" ca="1">IFERROR(_FV(STable[[#This Row],[Security Name]],"P/E",TRUE),0)</f>
        <v>31.223600000000001</v>
      </c>
      <c r="J2646" s="17" cm="1">
        <f t="array" aca="1" ref="J2646" ca="1">IFERROR(_FV(STable[[#This Row],[Security Name]],"Beta"),0)</f>
        <v>1.1041000000000001</v>
      </c>
    </row>
    <row r="2647" spans="1:10" x14ac:dyDescent="0.3">
      <c r="A2647" t="s">
        <v>1905</v>
      </c>
      <c r="B2647" t="e" vm="2646">
        <v>#VALUE!</v>
      </c>
      <c r="C2647" t="s">
        <v>3652</v>
      </c>
      <c r="D2647" t="s">
        <v>3659</v>
      </c>
      <c r="E2647">
        <v>3823</v>
      </c>
      <c r="F2647" cm="1">
        <f t="array" aca="1" ref="F2647" ca="1">IFERROR(_FV(STable[[#This Row],[Security Name]],"Market cap",TRUE),_FV(STable[[#This Row],[Security Name]],"Volume average",TRUE)*STable[[#This Row],[Price]])</f>
        <v>105560618</v>
      </c>
      <c r="G2647" s="4" cm="1">
        <f t="array" aca="1" ref="G2647" ca="1">_FV(STable[[#This Row],[Security Name]],"Price")</f>
        <v>16.375</v>
      </c>
      <c r="H2647" s="1" cm="1">
        <f t="array" aca="1" ref="H2647" ca="1">IFERROR(_FV(STable[[#This Row],[Security Name]],"Change (%)",TRUE),0)</f>
        <v>-9.1520000000000002E-4</v>
      </c>
      <c r="I2647" s="17" cm="1">
        <f t="array" aca="1" ref="I2647" ca="1">IFERROR(_FV(STable[[#This Row],[Security Name]],"P/E",TRUE),0)</f>
        <v>0</v>
      </c>
      <c r="J2647" s="17" cm="1">
        <f t="array" aca="1" ref="J2647" ca="1">IFERROR(_FV(STable[[#This Row],[Security Name]],"Beta"),0)</f>
        <v>0.73919999999999997</v>
      </c>
    </row>
    <row r="2648" spans="1:10" x14ac:dyDescent="0.3">
      <c r="A2648" t="s">
        <v>2213</v>
      </c>
      <c r="B2648" t="e" vm="2647">
        <v>#VALUE!</v>
      </c>
      <c r="C2648" t="s">
        <v>3652</v>
      </c>
      <c r="D2648" t="s">
        <v>3900</v>
      </c>
      <c r="E2648">
        <v>2810</v>
      </c>
      <c r="F2648" cm="1">
        <f t="array" aca="1" ref="F2648" ca="1">IFERROR(_FV(STable[[#This Row],[Security Name]],"Market cap",TRUE),_FV(STable[[#This Row],[Security Name]],"Volume average",TRUE)*STable[[#This Row],[Price]])</f>
        <v>345792781</v>
      </c>
      <c r="G2648" s="4" cm="1">
        <f t="array" aca="1" ref="G2648" ca="1">_FV(STable[[#This Row],[Security Name]],"Price")</f>
        <v>12.98</v>
      </c>
      <c r="H2648" s="1" cm="1">
        <f t="array" aca="1" ref="H2648" ca="1">IFERROR(_FV(STable[[#This Row],[Security Name]],"Change (%)",TRUE),0)</f>
        <v>3.0977000000000001E-2</v>
      </c>
      <c r="I2648" s="17" cm="1">
        <f t="array" aca="1" ref="I2648" ca="1">IFERROR(_FV(STable[[#This Row],[Security Name]],"P/E",TRUE),0)</f>
        <v>26.873699999999999</v>
      </c>
      <c r="J2648" s="17" cm="1">
        <f t="array" aca="1" ref="J2648" ca="1">IFERROR(_FV(STable[[#This Row],[Security Name]],"Beta"),0)</f>
        <v>0.96150000000000002</v>
      </c>
    </row>
    <row r="2649" spans="1:10" x14ac:dyDescent="0.3">
      <c r="A2649" t="s">
        <v>2738</v>
      </c>
      <c r="B2649" t="e" vm="2648">
        <v>#VALUE!</v>
      </c>
      <c r="C2649" t="s">
        <v>3652</v>
      </c>
      <c r="D2649" t="s">
        <v>3695</v>
      </c>
      <c r="E2649">
        <v>3089</v>
      </c>
      <c r="F2649" cm="1">
        <f t="array" aca="1" ref="F2649" ca="1">IFERROR(_FV(STable[[#This Row],[Security Name]],"Market cap",TRUE),_FV(STable[[#This Row],[Security Name]],"Volume average",TRUE)*STable[[#This Row],[Price]])</f>
        <v>747371205</v>
      </c>
      <c r="G2649" s="4" cm="1">
        <f t="array" aca="1" ref="G2649" ca="1">_FV(STable[[#This Row],[Security Name]],"Price")</f>
        <v>6.39</v>
      </c>
      <c r="H2649" s="1" cm="1">
        <f t="array" aca="1" ref="H2649" ca="1">IFERROR(_FV(STable[[#This Row],[Security Name]],"Change (%)",TRUE),0)</f>
        <v>5.9701000000000004E-2</v>
      </c>
      <c r="I2649" s="17" cm="1">
        <f t="array" aca="1" ref="I2649" ca="1">IFERROR(_FV(STable[[#This Row],[Security Name]],"P/E",TRUE),0)</f>
        <v>71</v>
      </c>
      <c r="J2649" s="17" cm="1">
        <f t="array" aca="1" ref="J2649" ca="1">IFERROR(_FV(STable[[#This Row],[Security Name]],"Beta"),0)</f>
        <v>1.7503</v>
      </c>
    </row>
    <row r="2650" spans="1:10" x14ac:dyDescent="0.3">
      <c r="A2650" t="s">
        <v>350</v>
      </c>
      <c r="B2650" t="e" vm="2649">
        <v>#VALUE!</v>
      </c>
      <c r="C2650" t="s">
        <v>3652</v>
      </c>
      <c r="D2650" t="s">
        <v>4082</v>
      </c>
      <c r="E2650">
        <v>3826</v>
      </c>
      <c r="F2650" cm="1">
        <f t="array" aca="1" ref="F2650" ca="1">IFERROR(_FV(STable[[#This Row],[Security Name]],"Market cap",TRUE),_FV(STable[[#This Row],[Security Name]],"Volume average",TRUE)*STable[[#This Row],[Price]])</f>
        <v>34339005473</v>
      </c>
      <c r="G2650" s="4" cm="1">
        <f t="array" aca="1" ref="G2650" ca="1">_FV(STable[[#This Row],[Security Name]],"Price")</f>
        <v>121.51</v>
      </c>
      <c r="H2650" s="1" cm="1">
        <f t="array" aca="1" ref="H2650" ca="1">IFERROR(_FV(STable[[#This Row],[Security Name]],"Change (%)",TRUE),0)</f>
        <v>2.7569E-2</v>
      </c>
      <c r="I2650" s="17" cm="1">
        <f t="array" aca="1" ref="I2650" ca="1">IFERROR(_FV(STable[[#This Row],[Security Name]],"P/E",TRUE),0)</f>
        <v>26.822800000000001</v>
      </c>
      <c r="J2650" s="17" cm="1">
        <f t="array" aca="1" ref="J2650" ca="1">IFERROR(_FV(STable[[#This Row],[Security Name]],"Beta"),0)</f>
        <v>1.2736000000000001</v>
      </c>
    </row>
    <row r="2651" spans="1:10" x14ac:dyDescent="0.3">
      <c r="A2651" t="s">
        <v>1626</v>
      </c>
      <c r="B2651" t="e" vm="2650">
        <v>#VALUE!</v>
      </c>
      <c r="C2651" t="s">
        <v>3652</v>
      </c>
      <c r="D2651" t="s">
        <v>4082</v>
      </c>
      <c r="E2651">
        <v>3826</v>
      </c>
      <c r="F2651" cm="1">
        <f t="array" aca="1" ref="F2651" ca="1">IFERROR(_FV(STable[[#This Row],[Security Name]],"Market cap",TRUE),_FV(STable[[#This Row],[Security Name]],"Volume average",TRUE)*STable[[#This Row],[Price]])</f>
        <v>5726657629</v>
      </c>
      <c r="G2651" s="4" cm="1">
        <f t="array" aca="1" ref="G2651" ca="1">_FV(STable[[#This Row],[Security Name]],"Price")</f>
        <v>8.4700000000000006</v>
      </c>
      <c r="H2651" s="1" cm="1">
        <f t="array" aca="1" ref="H2651" ca="1">IFERROR(_FV(STable[[#This Row],[Security Name]],"Change (%)",TRUE),0)</f>
        <v>2.5424000000000002E-2</v>
      </c>
      <c r="I2651" s="17" cm="1">
        <f t="array" aca="1" ref="I2651" ca="1">IFERROR(_FV(STable[[#This Row],[Security Name]],"P/E",TRUE),0)</f>
        <v>0</v>
      </c>
      <c r="J2651" s="17" cm="1">
        <f t="array" aca="1" ref="J2651" ca="1">IFERROR(_FV(STable[[#This Row],[Security Name]],"Beta"),0)</f>
        <v>0.96889999999999998</v>
      </c>
    </row>
    <row r="2652" spans="1:10" x14ac:dyDescent="0.3">
      <c r="A2652" t="s">
        <v>131</v>
      </c>
      <c r="B2652" t="e" vm="2651">
        <v>#VALUE!</v>
      </c>
      <c r="C2652" t="s">
        <v>3652</v>
      </c>
      <c r="D2652" t="s">
        <v>4082</v>
      </c>
      <c r="E2652">
        <v>3826</v>
      </c>
      <c r="F2652" cm="1">
        <f t="array" aca="1" ref="F2652" ca="1">IFERROR(_FV(STable[[#This Row],[Security Name]],"Market cap",TRUE),_FV(STable[[#This Row],[Security Name]],"Volume average",TRUE)*STable[[#This Row],[Price]])</f>
        <v>8061489685</v>
      </c>
      <c r="G2652" s="4" cm="1">
        <f t="array" aca="1" ref="G2652" ca="1">_FV(STable[[#This Row],[Security Name]],"Price")</f>
        <v>298.68</v>
      </c>
      <c r="H2652" s="1" cm="1">
        <f t="array" aca="1" ref="H2652" ca="1">IFERROR(_FV(STable[[#This Row],[Security Name]],"Change (%)",TRUE),0)</f>
        <v>2.6074E-2</v>
      </c>
      <c r="I2652" s="17" cm="1">
        <f t="array" aca="1" ref="I2652" ca="1">IFERROR(_FV(STable[[#This Row],[Security Name]],"P/E",TRUE),0)</f>
        <v>10.700799999999999</v>
      </c>
      <c r="J2652" s="17" cm="1">
        <f t="array" aca="1" ref="J2652" ca="1">IFERROR(_FV(STable[[#This Row],[Security Name]],"Beta"),0)</f>
        <v>1.1191</v>
      </c>
    </row>
    <row r="2653" spans="1:10" x14ac:dyDescent="0.3">
      <c r="A2653" t="s">
        <v>1748</v>
      </c>
      <c r="B2653" t="e" vm="2652">
        <v>#VALUE!</v>
      </c>
      <c r="C2653" t="s">
        <v>3652</v>
      </c>
      <c r="D2653" t="s">
        <v>4173</v>
      </c>
      <c r="E2653">
        <v>3845</v>
      </c>
      <c r="F2653" cm="1">
        <f t="array" aca="1" ref="F2653" ca="1">IFERROR(_FV(STable[[#This Row],[Security Name]],"Market cap",TRUE),_FV(STable[[#This Row],[Security Name]],"Volume average",TRUE)*STable[[#This Row],[Price]])</f>
        <v>1037484000</v>
      </c>
      <c r="G2653" s="4" cm="1">
        <f t="array" aca="1" ref="G2653" ca="1">_FV(STable[[#This Row],[Security Name]],"Price")</f>
        <v>21.48</v>
      </c>
      <c r="H2653" s="1" cm="1">
        <f t="array" aca="1" ref="H2653" ca="1">IFERROR(_FV(STable[[#This Row],[Security Name]],"Change (%)",TRUE),0)</f>
        <v>3.0216E-2</v>
      </c>
      <c r="I2653" s="17" cm="1">
        <f t="array" aca="1" ref="I2653" ca="1">IFERROR(_FV(STable[[#This Row],[Security Name]],"P/E",TRUE),0)</f>
        <v>0</v>
      </c>
      <c r="J2653" s="17" cm="1">
        <f t="array" aca="1" ref="J2653" ca="1">IFERROR(_FV(STable[[#This Row],[Security Name]],"Beta"),0)</f>
        <v>2.0112999999999999</v>
      </c>
    </row>
    <row r="2654" spans="1:10" x14ac:dyDescent="0.3">
      <c r="A2654" t="s">
        <v>775</v>
      </c>
      <c r="B2654" t="e" vm="2653">
        <v>#VALUE!</v>
      </c>
      <c r="C2654" t="s">
        <v>3652</v>
      </c>
      <c r="D2654" t="s">
        <v>4082</v>
      </c>
      <c r="E2654">
        <v>3826</v>
      </c>
      <c r="F2654" cm="1">
        <f t="array" aca="1" ref="F2654" ca="1">IFERROR(_FV(STable[[#This Row],[Security Name]],"Market cap",TRUE),_FV(STable[[#This Row],[Security Name]],"Volume average",TRUE)*STable[[#This Row],[Price]])</f>
        <v>6155902164</v>
      </c>
      <c r="G2654" s="4" cm="1">
        <f t="array" aca="1" ref="G2654" ca="1">_FV(STable[[#This Row],[Security Name]],"Price")</f>
        <v>40.44</v>
      </c>
      <c r="H2654" s="1" cm="1">
        <f t="array" aca="1" ref="H2654" ca="1">IFERROR(_FV(STable[[#This Row],[Security Name]],"Change (%)",TRUE),0)</f>
        <v>3.8521E-2</v>
      </c>
      <c r="I2654" s="17" cm="1">
        <f t="array" aca="1" ref="I2654" ca="1">IFERROR(_FV(STable[[#This Row],[Security Name]],"P/E",TRUE),0)</f>
        <v>0</v>
      </c>
      <c r="J2654" s="17" cm="1">
        <f t="array" aca="1" ref="J2654" ca="1">IFERROR(_FV(STable[[#This Row],[Security Name]],"Beta"),0)</f>
        <v>1.1935</v>
      </c>
    </row>
    <row r="2655" spans="1:10" x14ac:dyDescent="0.3">
      <c r="A2655" t="s">
        <v>207</v>
      </c>
      <c r="B2655" t="e" vm="2654">
        <v>#VALUE!</v>
      </c>
      <c r="C2655" t="s">
        <v>3652</v>
      </c>
      <c r="D2655" t="s">
        <v>4144</v>
      </c>
      <c r="E2655">
        <v>8731</v>
      </c>
      <c r="F2655" cm="1">
        <f t="array" aca="1" ref="F2655" ca="1">IFERROR(_FV(STable[[#This Row],[Security Name]],"Market cap",TRUE),_FV(STable[[#This Row],[Security Name]],"Volume average",TRUE)*STable[[#This Row],[Price]])</f>
        <v>9036979974</v>
      </c>
      <c r="G2655" s="4" cm="1">
        <f t="array" aca="1" ref="G2655" ca="1">_FV(STable[[#This Row],[Security Name]],"Price")</f>
        <v>183.15</v>
      </c>
      <c r="H2655" s="1" cm="1">
        <f t="array" aca="1" ref="H2655" ca="1">IFERROR(_FV(STable[[#This Row],[Security Name]],"Change (%)",TRUE),0)</f>
        <v>3.5097000000000003E-2</v>
      </c>
      <c r="I2655" s="17" cm="1">
        <f t="array" aca="1" ref="I2655" ca="1">IFERROR(_FV(STable[[#This Row],[Security Name]],"P/E",TRUE),0)</f>
        <v>0</v>
      </c>
      <c r="J2655" s="17" cm="1">
        <f t="array" aca="1" ref="J2655" ca="1">IFERROR(_FV(STable[[#This Row],[Security Name]],"Beta"),0)</f>
        <v>1.5371999999999999</v>
      </c>
    </row>
    <row r="2656" spans="1:10" x14ac:dyDescent="0.3">
      <c r="A2656" t="s">
        <v>2655</v>
      </c>
      <c r="B2656" t="e" vm="2655">
        <v>#VALUE!</v>
      </c>
      <c r="C2656" t="s">
        <v>3652</v>
      </c>
      <c r="D2656" t="s">
        <v>4082</v>
      </c>
      <c r="E2656">
        <v>3826</v>
      </c>
      <c r="F2656" cm="1">
        <f t="array" aca="1" ref="F2656" ca="1">IFERROR(_FV(STable[[#This Row],[Security Name]],"Market cap",TRUE),_FV(STable[[#This Row],[Security Name]],"Volume average",TRUE)*STable[[#This Row],[Price]])</f>
        <v>592641671</v>
      </c>
      <c r="G2656" s="4" cm="1">
        <f t="array" aca="1" ref="G2656" ca="1">_FV(STable[[#This Row],[Security Name]],"Price")</f>
        <v>4.6101999999999999</v>
      </c>
      <c r="H2656" s="1" cm="1">
        <f t="array" aca="1" ref="H2656" ca="1">IFERROR(_FV(STable[[#This Row],[Security Name]],"Change (%)",TRUE),0)</f>
        <v>4.3380000000000001E-5</v>
      </c>
      <c r="I2656" s="17" cm="1">
        <f t="array" aca="1" ref="I2656" ca="1">IFERROR(_FV(STable[[#This Row],[Security Name]],"P/E",TRUE),0)</f>
        <v>0</v>
      </c>
      <c r="J2656" s="17" cm="1">
        <f t="array" aca="1" ref="J2656" ca="1">IFERROR(_FV(STable[[#This Row],[Security Name]],"Beta"),0)</f>
        <v>1.2655000000000001</v>
      </c>
    </row>
    <row r="2657" spans="1:10" x14ac:dyDescent="0.3">
      <c r="A2657" t="s">
        <v>156</v>
      </c>
      <c r="B2657" t="e" vm="2656">
        <v>#VALUE!</v>
      </c>
      <c r="C2657" t="s">
        <v>3652</v>
      </c>
      <c r="D2657" t="s">
        <v>3659</v>
      </c>
      <c r="E2657">
        <v>3823</v>
      </c>
      <c r="F2657" cm="1">
        <f t="array" aca="1" ref="F2657" ca="1">IFERROR(_FV(STable[[#This Row],[Security Name]],"Market cap",TRUE),_FV(STable[[#This Row],[Security Name]],"Volume average",TRUE)*STable[[#This Row],[Price]])</f>
        <v>138065075946</v>
      </c>
      <c r="G2657" s="4" cm="1">
        <f t="array" aca="1" ref="G2657" ca="1">_FV(STable[[#This Row],[Security Name]],"Price")</f>
        <v>195.09</v>
      </c>
      <c r="H2657" s="1" cm="1">
        <f t="array" aca="1" ref="H2657" ca="1">IFERROR(_FV(STable[[#This Row],[Security Name]],"Change (%)",TRUE),0)</f>
        <v>6.7600000000000004E-3</v>
      </c>
      <c r="I2657" s="17" cm="1">
        <f t="array" aca="1" ref="I2657" ca="1">IFERROR(_FV(STable[[#This Row],[Security Name]],"P/E",TRUE),0)</f>
        <v>38.806899999999999</v>
      </c>
      <c r="J2657" s="17" cm="1">
        <f t="array" aca="1" ref="J2657" ca="1">IFERROR(_FV(STable[[#This Row],[Security Name]],"Beta"),0)</f>
        <v>0.90129999999999999</v>
      </c>
    </row>
    <row r="2658" spans="1:10" x14ac:dyDescent="0.3">
      <c r="A2658" t="s">
        <v>1551</v>
      </c>
      <c r="B2658" t="e" vm="2657">
        <v>#VALUE!</v>
      </c>
      <c r="C2658" t="s">
        <v>3652</v>
      </c>
      <c r="D2658" t="s">
        <v>4190</v>
      </c>
      <c r="E2658">
        <v>8071</v>
      </c>
      <c r="F2658" cm="1">
        <f t="array" aca="1" ref="F2658" ca="1">IFERROR(_FV(STable[[#This Row],[Security Name]],"Market cap",TRUE),_FV(STable[[#This Row],[Security Name]],"Volume average",TRUE)*STable[[#This Row],[Price]])</f>
        <v>966790000</v>
      </c>
      <c r="G2658" s="4" cm="1">
        <f t="array" aca="1" ref="G2658" ca="1">_FV(STable[[#This Row],[Security Name]],"Price")</f>
        <v>10.34</v>
      </c>
      <c r="H2658" s="1" cm="1">
        <f t="array" aca="1" ref="H2658" ca="1">IFERROR(_FV(STable[[#This Row],[Security Name]],"Change (%)",TRUE),0)</f>
        <v>2.4777E-2</v>
      </c>
      <c r="I2658" s="17" cm="1">
        <f t="array" aca="1" ref="I2658" ca="1">IFERROR(_FV(STable[[#This Row],[Security Name]],"P/E",TRUE),0)</f>
        <v>0</v>
      </c>
      <c r="J2658" s="17" cm="1">
        <f t="array" aca="1" ref="J2658" ca="1">IFERROR(_FV(STable[[#This Row],[Security Name]],"Beta"),0)</f>
        <v>1.6539999999999999</v>
      </c>
    </row>
    <row r="2659" spans="1:10" x14ac:dyDescent="0.3">
      <c r="A2659" t="s">
        <v>118</v>
      </c>
      <c r="B2659" t="e" vm="2658">
        <v>#VALUE!</v>
      </c>
      <c r="C2659" t="s">
        <v>3652</v>
      </c>
      <c r="D2659" t="s">
        <v>4144</v>
      </c>
      <c r="E2659">
        <v>8731</v>
      </c>
      <c r="F2659" cm="1">
        <f t="array" aca="1" ref="F2659" ca="1">IFERROR(_FV(STable[[#This Row],[Security Name]],"Market cap",TRUE),_FV(STable[[#This Row],[Security Name]],"Volume average",TRUE)*STable[[#This Row],[Price]])</f>
        <v>9117375642</v>
      </c>
      <c r="G2659" s="4" cm="1">
        <f t="array" aca="1" ref="G2659" ca="1">_FV(STable[[#This Row],[Security Name]],"Price")</f>
        <v>119.4</v>
      </c>
      <c r="H2659" s="1" cm="1">
        <f t="array" aca="1" ref="H2659" ca="1">IFERROR(_FV(STable[[#This Row],[Security Name]],"Change (%)",TRUE),0)</f>
        <v>3.3050999999999997E-2</v>
      </c>
      <c r="I2659" s="17" cm="1">
        <f t="array" aca="1" ref="I2659" ca="1">IFERROR(_FV(STable[[#This Row],[Security Name]],"P/E",TRUE),0)</f>
        <v>16.154599999999999</v>
      </c>
      <c r="J2659" s="17" cm="1">
        <f t="array" aca="1" ref="J2659" ca="1">IFERROR(_FV(STable[[#This Row],[Security Name]],"Beta"),0)</f>
        <v>1.2397</v>
      </c>
    </row>
    <row r="2660" spans="1:10" x14ac:dyDescent="0.3">
      <c r="A2660" t="s">
        <v>536</v>
      </c>
      <c r="B2660" t="e" vm="2659">
        <v>#VALUE!</v>
      </c>
      <c r="C2660" t="s">
        <v>3652</v>
      </c>
      <c r="D2660" t="s">
        <v>4082</v>
      </c>
      <c r="E2660">
        <v>3826</v>
      </c>
      <c r="F2660" cm="1">
        <f t="array" aca="1" ref="F2660" ca="1">IFERROR(_FV(STable[[#This Row],[Security Name]],"Market cap",TRUE),_FV(STable[[#This Row],[Security Name]],"Volume average",TRUE)*STable[[#This Row],[Price]])</f>
        <v>20407932480</v>
      </c>
      <c r="G2660" s="4" cm="1">
        <f t="array" aca="1" ref="G2660" ca="1">_FV(STable[[#This Row],[Security Name]],"Price")</f>
        <v>134.345</v>
      </c>
      <c r="H2660" s="1" cm="1">
        <f t="array" aca="1" ref="H2660" ca="1">IFERROR(_FV(STable[[#This Row],[Security Name]],"Change (%)",TRUE),0)</f>
        <v>1.2244E-2</v>
      </c>
      <c r="I2660" s="17" cm="1">
        <f t="array" aca="1" ref="I2660" ca="1">IFERROR(_FV(STable[[#This Row],[Security Name]],"P/E",TRUE),0)</f>
        <v>24.525400000000001</v>
      </c>
      <c r="J2660" s="17" cm="1">
        <f t="array" aca="1" ref="J2660" ca="1">IFERROR(_FV(STable[[#This Row],[Security Name]],"Beta"),0)</f>
        <v>1.5007999999999999</v>
      </c>
    </row>
    <row r="2661" spans="1:10" x14ac:dyDescent="0.3">
      <c r="A2661" t="s">
        <v>189</v>
      </c>
      <c r="B2661" t="e" vm="2660">
        <v>#VALUE!</v>
      </c>
      <c r="C2661" t="s">
        <v>3652</v>
      </c>
      <c r="D2661" t="s">
        <v>4144</v>
      </c>
      <c r="E2661">
        <v>8731</v>
      </c>
      <c r="F2661" cm="1">
        <f t="array" aca="1" ref="F2661" ca="1">IFERROR(_FV(STable[[#This Row],[Security Name]],"Market cap",TRUE),_FV(STable[[#This Row],[Security Name]],"Volume average",TRUE)*STable[[#This Row],[Price]])</f>
        <v>29725764404</v>
      </c>
      <c r="G2661" s="4" cm="1">
        <f t="array" aca="1" ref="G2661" ca="1">_FV(STable[[#This Row],[Security Name]],"Price")</f>
        <v>177.08</v>
      </c>
      <c r="H2661" s="1" cm="1">
        <f t="array" aca="1" ref="H2661" ca="1">IFERROR(_FV(STable[[#This Row],[Security Name]],"Change (%)",TRUE),0)</f>
        <v>2.9833999999999999E-2</v>
      </c>
      <c r="I2661" s="17" cm="1">
        <f t="array" aca="1" ref="I2661" ca="1">IFERROR(_FV(STable[[#This Row],[Security Name]],"P/E",TRUE),0)</f>
        <v>22.590800000000002</v>
      </c>
      <c r="J2661" s="17" cm="1">
        <f t="array" aca="1" ref="J2661" ca="1">IFERROR(_FV(STable[[#This Row],[Security Name]],"Beta"),0)</f>
        <v>1.2825</v>
      </c>
    </row>
    <row r="2662" spans="1:10" x14ac:dyDescent="0.3">
      <c r="A2662" t="s">
        <v>84</v>
      </c>
      <c r="B2662" t="e" vm="2661">
        <v>#VALUE!</v>
      </c>
      <c r="C2662" t="s">
        <v>3652</v>
      </c>
      <c r="D2662" t="s">
        <v>4144</v>
      </c>
      <c r="E2662">
        <v>8731</v>
      </c>
      <c r="F2662" cm="1">
        <f t="array" aca="1" ref="F2662" ca="1">IFERROR(_FV(STable[[#This Row],[Security Name]],"Market cap",TRUE),_FV(STable[[#This Row],[Security Name]],"Volume average",TRUE)*STable[[#This Row],[Price]])</f>
        <v>14951561841</v>
      </c>
      <c r="G2662" s="4" cm="1">
        <f t="array" aca="1" ref="G2662" ca="1">_FV(STable[[#This Row],[Security Name]],"Price")</f>
        <v>523.54999999999995</v>
      </c>
      <c r="H2662" s="1" cm="1">
        <f t="array" aca="1" ref="H2662" ca="1">IFERROR(_FV(STable[[#This Row],[Security Name]],"Change (%)",TRUE),0)</f>
        <v>1.532E-2</v>
      </c>
      <c r="I2662" s="17" cm="1">
        <f t="array" aca="1" ref="I2662" ca="1">IFERROR(_FV(STable[[#This Row],[Security Name]],"P/E",TRUE),0)</f>
        <v>34.233899999999998</v>
      </c>
      <c r="J2662" s="17" cm="1">
        <f t="array" aca="1" ref="J2662" ca="1">IFERROR(_FV(STable[[#This Row],[Security Name]],"Beta"),0)</f>
        <v>1.3815999999999999</v>
      </c>
    </row>
    <row r="2663" spans="1:10" x14ac:dyDescent="0.3">
      <c r="A2663" t="s">
        <v>464</v>
      </c>
      <c r="B2663" t="e" vm="2662">
        <v>#VALUE!</v>
      </c>
      <c r="C2663" t="s">
        <v>3652</v>
      </c>
      <c r="D2663" t="s">
        <v>3659</v>
      </c>
      <c r="E2663">
        <v>3823</v>
      </c>
      <c r="F2663" cm="1">
        <f t="array" aca="1" ref="F2663" ca="1">IFERROR(_FV(STable[[#This Row],[Security Name]],"Market cap",TRUE),_FV(STable[[#This Row],[Security Name]],"Volume average",TRUE)*STable[[#This Row],[Price]])</f>
        <v>562978139</v>
      </c>
      <c r="G2663" s="4" cm="1">
        <f t="array" aca="1" ref="G2663" ca="1">_FV(STable[[#This Row],[Security Name]],"Price")</f>
        <v>101.9</v>
      </c>
      <c r="H2663" s="1" cm="1">
        <f t="array" aca="1" ref="H2663" ca="1">IFERROR(_FV(STable[[#This Row],[Security Name]],"Change (%)",TRUE),0)</f>
        <v>3.1899000000000004E-2</v>
      </c>
      <c r="I2663" s="17" cm="1">
        <f t="array" aca="1" ref="I2663" ca="1">IFERROR(_FV(STable[[#This Row],[Security Name]],"P/E",TRUE),0)</f>
        <v>0</v>
      </c>
      <c r="J2663" s="17" cm="1">
        <f t="array" aca="1" ref="J2663" ca="1">IFERROR(_FV(STable[[#This Row],[Security Name]],"Beta"),0)</f>
        <v>0.93479999999999996</v>
      </c>
    </row>
    <row r="2664" spans="1:10" x14ac:dyDescent="0.3">
      <c r="A2664" t="s">
        <v>17</v>
      </c>
      <c r="B2664" t="e" vm="2663">
        <v>#VALUE!</v>
      </c>
      <c r="C2664" t="s">
        <v>3652</v>
      </c>
      <c r="D2664" t="s">
        <v>4082</v>
      </c>
      <c r="E2664">
        <v>3826</v>
      </c>
      <c r="F2664" cm="1">
        <f t="array" aca="1" ref="F2664" ca="1">IFERROR(_FV(STable[[#This Row],[Security Name]],"Market cap",TRUE),_FV(STable[[#This Row],[Security Name]],"Volume average",TRUE)*STable[[#This Row],[Price]])</f>
        <v>27057678942</v>
      </c>
      <c r="G2664" s="4" cm="1">
        <f t="array" aca="1" ref="G2664" ca="1">_FV(STable[[#This Row],[Security Name]],"Price")</f>
        <v>1336.28</v>
      </c>
      <c r="H2664" s="1" cm="1">
        <f t="array" aca="1" ref="H2664" ca="1">IFERROR(_FV(STable[[#This Row],[Security Name]],"Change (%)",TRUE),0)</f>
        <v>3.5201999999999997E-2</v>
      </c>
      <c r="I2664" s="17" cm="1">
        <f t="array" aca="1" ref="I2664" ca="1">IFERROR(_FV(STable[[#This Row],[Security Name]],"P/E",TRUE),0)</f>
        <v>31.728100000000001</v>
      </c>
      <c r="J2664" s="17" cm="1">
        <f t="array" aca="1" ref="J2664" ca="1">IFERROR(_FV(STable[[#This Row],[Security Name]],"Beta"),0)</f>
        <v>1.3627</v>
      </c>
    </row>
    <row r="2665" spans="1:10" x14ac:dyDescent="0.3">
      <c r="A2665" t="s">
        <v>2748</v>
      </c>
      <c r="B2665" t="e" vm="2664">
        <v>#VALUE!</v>
      </c>
      <c r="C2665" t="s">
        <v>3652</v>
      </c>
      <c r="D2665" t="s">
        <v>4190</v>
      </c>
      <c r="E2665">
        <v>8071</v>
      </c>
      <c r="F2665" cm="1">
        <f t="array" aca="1" ref="F2665" ca="1">IFERROR(_FV(STable[[#This Row],[Security Name]],"Market cap",TRUE),_FV(STable[[#This Row],[Security Name]],"Volume average",TRUE)*STable[[#This Row],[Price]])</f>
        <v>712333109</v>
      </c>
      <c r="G2665" s="4" cm="1">
        <f t="array" aca="1" ref="G2665" ca="1">_FV(STable[[#This Row],[Security Name]],"Price")</f>
        <v>6.8049999999999997</v>
      </c>
      <c r="H2665" s="1" cm="1">
        <f t="array" aca="1" ref="H2665" ca="1">IFERROR(_FV(STable[[#This Row],[Security Name]],"Change (%)",TRUE),0)</f>
        <v>2.1772E-2</v>
      </c>
      <c r="I2665" s="17" cm="1">
        <f t="array" aca="1" ref="I2665" ca="1">IFERROR(_FV(STable[[#This Row],[Security Name]],"P/E",TRUE),0)</f>
        <v>0</v>
      </c>
      <c r="J2665" s="17" cm="1">
        <f t="array" aca="1" ref="J2665" ca="1">IFERROR(_FV(STable[[#This Row],[Security Name]],"Beta"),0)</f>
        <v>2.1741000000000001</v>
      </c>
    </row>
    <row r="2666" spans="1:10" x14ac:dyDescent="0.3">
      <c r="A2666" t="s">
        <v>1944</v>
      </c>
      <c r="B2666" t="e" vm="2665">
        <v>#VALUE!</v>
      </c>
      <c r="C2666" t="s">
        <v>3652</v>
      </c>
      <c r="D2666" t="s">
        <v>4082</v>
      </c>
      <c r="E2666">
        <v>3826</v>
      </c>
      <c r="F2666" cm="1">
        <f t="array" aca="1" ref="F2666" ca="1">IFERROR(_FV(STable[[#This Row],[Security Name]],"Market cap",TRUE),_FV(STable[[#This Row],[Security Name]],"Volume average",TRUE)*STable[[#This Row],[Price]])</f>
        <v>165181754</v>
      </c>
      <c r="G2666" s="4" cm="1">
        <f t="array" aca="1" ref="G2666" ca="1">_FV(STable[[#This Row],[Security Name]],"Price")</f>
        <v>3.5190000000000001</v>
      </c>
      <c r="H2666" s="1" cm="1">
        <f t="array" aca="1" ref="H2666" ca="1">IFERROR(_FV(STable[[#This Row],[Security Name]],"Change (%)",TRUE),0)</f>
        <v>3.5000000000000003E-2</v>
      </c>
      <c r="I2666" s="17" cm="1">
        <f t="array" aca="1" ref="I2666" ca="1">IFERROR(_FV(STable[[#This Row],[Security Name]],"P/E",TRUE),0)</f>
        <v>0</v>
      </c>
      <c r="J2666" s="17" cm="1">
        <f t="array" aca="1" ref="J2666" ca="1">IFERROR(_FV(STable[[#This Row],[Security Name]],"Beta"),0)</f>
        <v>1.2538</v>
      </c>
    </row>
    <row r="2667" spans="1:10" x14ac:dyDescent="0.3">
      <c r="A2667" t="s">
        <v>524</v>
      </c>
      <c r="B2667" t="e" vm="2666">
        <v>#VALUE!</v>
      </c>
      <c r="C2667" t="s">
        <v>3652</v>
      </c>
      <c r="D2667" t="s">
        <v>4082</v>
      </c>
      <c r="E2667">
        <v>3826</v>
      </c>
      <c r="F2667" cm="1">
        <f t="array" aca="1" ref="F2667" ca="1">IFERROR(_FV(STable[[#This Row],[Security Name]],"Market cap",TRUE),_FV(STable[[#This Row],[Security Name]],"Volume average",TRUE)*STable[[#This Row],[Price]])</f>
        <v>10441869203</v>
      </c>
      <c r="G2667" s="4" cm="1">
        <f t="array" aca="1" ref="G2667" ca="1">_FV(STable[[#This Row],[Security Name]],"Price")</f>
        <v>93.394999999999996</v>
      </c>
      <c r="H2667" s="1" cm="1">
        <f t="array" aca="1" ref="H2667" ca="1">IFERROR(_FV(STable[[#This Row],[Security Name]],"Change (%)",TRUE),0)</f>
        <v>4.3985999999999997E-2</v>
      </c>
      <c r="I2667" s="17" cm="1">
        <f t="array" aca="1" ref="I2667" ca="1">IFERROR(_FV(STable[[#This Row],[Security Name]],"P/E",TRUE),0)</f>
        <v>45.083500000000001</v>
      </c>
      <c r="J2667" s="17" cm="1">
        <f t="array" aca="1" ref="J2667" ca="1">IFERROR(_FV(STable[[#This Row],[Security Name]],"Beta"),0)</f>
        <v>1.1103000000000001</v>
      </c>
    </row>
    <row r="2668" spans="1:10" x14ac:dyDescent="0.3">
      <c r="A2668" t="s">
        <v>2287</v>
      </c>
      <c r="B2668" t="e" vm="2667">
        <v>#VALUE!</v>
      </c>
      <c r="C2668" t="s">
        <v>3652</v>
      </c>
      <c r="D2668" t="s">
        <v>4205</v>
      </c>
      <c r="E2668">
        <v>8090</v>
      </c>
      <c r="F2668" cm="1">
        <f t="array" aca="1" ref="F2668" ca="1">IFERROR(_FV(STable[[#This Row],[Security Name]],"Market cap",TRUE),_FV(STable[[#This Row],[Security Name]],"Volume average",TRUE)*STable[[#This Row],[Price]])</f>
        <v>4652326666</v>
      </c>
      <c r="G2668" s="4" cm="1">
        <f t="array" aca="1" ref="G2668" ca="1">_FV(STable[[#This Row],[Security Name]],"Price")</f>
        <v>16.315000000000001</v>
      </c>
      <c r="H2668" s="1" cm="1">
        <f t="array" aca="1" ref="H2668" ca="1">IFERROR(_FV(STable[[#This Row],[Security Name]],"Change (%)",TRUE),0)</f>
        <v>3.0638000000000002E-2</v>
      </c>
      <c r="I2668" s="17" cm="1">
        <f t="array" aca="1" ref="I2668" ca="1">IFERROR(_FV(STable[[#This Row],[Security Name]],"P/E",TRUE),0)</f>
        <v>60.203000000000003</v>
      </c>
      <c r="J2668" s="17" cm="1">
        <f t="array" aca="1" ref="J2668" ca="1">IFERROR(_FV(STable[[#This Row],[Security Name]],"Beta"),0)</f>
        <v>1.8821000000000001</v>
      </c>
    </row>
    <row r="2669" spans="1:10" x14ac:dyDescent="0.3">
      <c r="A2669" t="s">
        <v>1617</v>
      </c>
      <c r="B2669" t="e" vm="2668">
        <v>#VALUE!</v>
      </c>
      <c r="C2669" t="s">
        <v>3652</v>
      </c>
      <c r="D2669" t="s">
        <v>4082</v>
      </c>
      <c r="E2669">
        <v>3826</v>
      </c>
      <c r="F2669" cm="1">
        <f t="array" aca="1" ref="F2669" ca="1">IFERROR(_FV(STable[[#This Row],[Security Name]],"Market cap",TRUE),_FV(STable[[#This Row],[Security Name]],"Volume average",TRUE)*STable[[#This Row],[Price]])</f>
        <v>3312617139</v>
      </c>
      <c r="G2669" s="4" cm="1">
        <f t="array" aca="1" ref="G2669" ca="1">_FV(STable[[#This Row],[Security Name]],"Price")</f>
        <v>25.93</v>
      </c>
      <c r="H2669" s="1" cm="1">
        <f t="array" aca="1" ref="H2669" ca="1">IFERROR(_FV(STable[[#This Row],[Security Name]],"Change (%)",TRUE),0)</f>
        <v>2.7338000000000001E-2</v>
      </c>
      <c r="I2669" s="17" cm="1">
        <f t="array" aca="1" ref="I2669" ca="1">IFERROR(_FV(STable[[#This Row],[Security Name]],"P/E",TRUE),0)</f>
        <v>0</v>
      </c>
      <c r="J2669" s="17" cm="1">
        <f t="array" aca="1" ref="J2669" ca="1">IFERROR(_FV(STable[[#This Row],[Security Name]],"Beta"),0)</f>
        <v>2.2000000000000002</v>
      </c>
    </row>
    <row r="2670" spans="1:10" x14ac:dyDescent="0.3">
      <c r="A2670" t="s">
        <v>102</v>
      </c>
      <c r="B2670" t="e" vm="2669">
        <v>#VALUE!</v>
      </c>
      <c r="C2670" t="s">
        <v>3652</v>
      </c>
      <c r="D2670" t="s">
        <v>4082</v>
      </c>
      <c r="E2670">
        <v>3826</v>
      </c>
      <c r="F2670" cm="1">
        <f t="array" aca="1" ref="F2670" ca="1">IFERROR(_FV(STable[[#This Row],[Security Name]],"Market cap",TRUE),_FV(STable[[#This Row],[Security Name]],"Volume average",TRUE)*STable[[#This Row],[Price]])</f>
        <v>19469050674</v>
      </c>
      <c r="G2670" s="4" cm="1">
        <f t="array" aca="1" ref="G2670" ca="1">_FV(STable[[#This Row],[Security Name]],"Price")</f>
        <v>327.27</v>
      </c>
      <c r="H2670" s="1" cm="1">
        <f t="array" aca="1" ref="H2670" ca="1">IFERROR(_FV(STable[[#This Row],[Security Name]],"Change (%)",TRUE),0)</f>
        <v>2.5795999999999999E-2</v>
      </c>
      <c r="I2670" s="17" cm="1">
        <f t="array" aca="1" ref="I2670" ca="1">IFERROR(_FV(STable[[#This Row],[Security Name]],"P/E",TRUE),0)</f>
        <v>30.4177</v>
      </c>
      <c r="J2670" s="17" cm="1">
        <f t="array" aca="1" ref="J2670" ca="1">IFERROR(_FV(STable[[#This Row],[Security Name]],"Beta"),0)</f>
        <v>1.1937</v>
      </c>
    </row>
    <row r="2671" spans="1:10" x14ac:dyDescent="0.3">
      <c r="A2671" t="s">
        <v>105</v>
      </c>
      <c r="B2671" t="e" vm="2670">
        <v>#VALUE!</v>
      </c>
      <c r="C2671" t="s">
        <v>3652</v>
      </c>
      <c r="D2671" t="s">
        <v>3928</v>
      </c>
      <c r="E2671">
        <v>3841</v>
      </c>
      <c r="F2671" cm="1">
        <f t="array" aca="1" ref="F2671" ca="1">IFERROR(_FV(STable[[#This Row],[Security Name]],"Market cap",TRUE),_FV(STable[[#This Row],[Security Name]],"Volume average",TRUE)*STable[[#This Row],[Price]])</f>
        <v>19620974650</v>
      </c>
      <c r="G2671" s="4" cm="1">
        <f t="array" aca="1" ref="G2671" ca="1">_FV(STable[[#This Row],[Security Name]],"Price")</f>
        <v>272.20499999999998</v>
      </c>
      <c r="H2671" s="1" cm="1">
        <f t="array" aca="1" ref="H2671" ca="1">IFERROR(_FV(STable[[#This Row],[Security Name]],"Change (%)",TRUE),0)</f>
        <v>8.8770000000000012E-3</v>
      </c>
      <c r="I2671" s="17" cm="1">
        <f t="array" aca="1" ref="I2671" ca="1">IFERROR(_FV(STable[[#This Row],[Security Name]],"P/E",TRUE),0)</f>
        <v>40.068399999999997</v>
      </c>
      <c r="J2671" s="17" cm="1">
        <f t="array" aca="1" ref="J2671" ca="1">IFERROR(_FV(STable[[#This Row],[Security Name]],"Beta"),0)</f>
        <v>1.1057999999999999</v>
      </c>
    </row>
    <row r="2672" spans="1:10" x14ac:dyDescent="0.3">
      <c r="A2672" t="s">
        <v>1545</v>
      </c>
      <c r="B2672" t="e" vm="2671">
        <v>#VALUE!</v>
      </c>
      <c r="C2672" t="s">
        <v>3652</v>
      </c>
      <c r="D2672" t="s">
        <v>4205</v>
      </c>
      <c r="E2672">
        <v>8090</v>
      </c>
      <c r="F2672" cm="1">
        <f t="array" aca="1" ref="F2672" ca="1">IFERROR(_FV(STable[[#This Row],[Security Name]],"Market cap",TRUE),_FV(STable[[#This Row],[Security Name]],"Volume average",TRUE)*STable[[#This Row],[Price]])</f>
        <v>1433420700</v>
      </c>
      <c r="G2672" s="4" cm="1">
        <f t="array" aca="1" ref="G2672" ca="1">_FV(STable[[#This Row],[Security Name]],"Price")</f>
        <v>18.3</v>
      </c>
      <c r="H2672" s="1" cm="1">
        <f t="array" aca="1" ref="H2672" ca="1">IFERROR(_FV(STable[[#This Row],[Security Name]],"Change (%)",TRUE),0)</f>
        <v>2.0636000000000002E-2</v>
      </c>
      <c r="I2672" s="17" cm="1">
        <f t="array" aca="1" ref="I2672" ca="1">IFERROR(_FV(STable[[#This Row],[Security Name]],"P/E",TRUE),0)</f>
        <v>28.058900000000001</v>
      </c>
      <c r="J2672" s="17" cm="1">
        <f t="array" aca="1" ref="J2672" ca="1">IFERROR(_FV(STable[[#This Row],[Security Name]],"Beta"),0)</f>
        <v>0.90100000000000002</v>
      </c>
    </row>
    <row r="2673" spans="1:10" x14ac:dyDescent="0.3">
      <c r="A2673" t="s">
        <v>377</v>
      </c>
      <c r="B2673" t="e" vm="2672">
        <v>#VALUE!</v>
      </c>
      <c r="C2673" t="s">
        <v>3652</v>
      </c>
      <c r="D2673" t="s">
        <v>3695</v>
      </c>
      <c r="E2673">
        <v>3089</v>
      </c>
      <c r="F2673" cm="1">
        <f t="array" aca="1" ref="F2673" ca="1">IFERROR(_FV(STable[[#This Row],[Security Name]],"Market cap",TRUE),_FV(STable[[#This Row],[Security Name]],"Volume average",TRUE)*STable[[#This Row],[Price]])</f>
        <v>8312767534</v>
      </c>
      <c r="G2673" s="4" cm="1">
        <f t="array" aca="1" ref="G2673" ca="1">_FV(STable[[#This Row],[Security Name]],"Price")</f>
        <v>130.35</v>
      </c>
      <c r="H2673" s="1" cm="1">
        <f t="array" aca="1" ref="H2673" ca="1">IFERROR(_FV(STable[[#This Row],[Security Name]],"Change (%)",TRUE),0)</f>
        <v>1.6056999999999998E-2</v>
      </c>
      <c r="I2673" s="17" cm="1">
        <f t="array" aca="1" ref="I2673" ca="1">IFERROR(_FV(STable[[#This Row],[Security Name]],"P/E",TRUE),0)</f>
        <v>22.152899999999999</v>
      </c>
      <c r="J2673" s="17" cm="1">
        <f t="array" aca="1" ref="J2673" ca="1">IFERROR(_FV(STable[[#This Row],[Security Name]],"Beta"),0)</f>
        <v>0.46329999999999999</v>
      </c>
    </row>
    <row r="2674" spans="1:10" x14ac:dyDescent="0.3">
      <c r="A2674" t="s">
        <v>1987</v>
      </c>
      <c r="B2674" t="e" vm="2673">
        <v>#VALUE!</v>
      </c>
      <c r="C2674" t="s">
        <v>3652</v>
      </c>
      <c r="D2674" t="s">
        <v>3695</v>
      </c>
      <c r="E2674">
        <v>3089</v>
      </c>
      <c r="F2674" cm="1">
        <f t="array" aca="1" ref="F2674" ca="1">IFERROR(_FV(STable[[#This Row],[Security Name]],"Market cap",TRUE),_FV(STable[[#This Row],[Security Name]],"Volume average",TRUE)*STable[[#This Row],[Price]])</f>
        <v>808283800</v>
      </c>
      <c r="G2674" s="4" cm="1">
        <f t="array" aca="1" ref="G2674" ca="1">_FV(STable[[#This Row],[Security Name]],"Price")</f>
        <v>21.61</v>
      </c>
      <c r="H2674" s="1" cm="1">
        <f t="array" aca="1" ref="H2674" ca="1">IFERROR(_FV(STable[[#This Row],[Security Name]],"Change (%)",TRUE),0)</f>
        <v>2.8069E-2</v>
      </c>
      <c r="I2674" s="17" cm="1">
        <f t="array" aca="1" ref="I2674" ca="1">IFERROR(_FV(STable[[#This Row],[Security Name]],"P/E",TRUE),0)</f>
        <v>23.234100000000002</v>
      </c>
      <c r="J2674" s="17" cm="1">
        <f t="array" aca="1" ref="J2674" ca="1">IFERROR(_FV(STable[[#This Row],[Security Name]],"Beta"),0)</f>
        <v>1.0254000000000001</v>
      </c>
    </row>
    <row r="2675" spans="1:10" x14ac:dyDescent="0.3">
      <c r="A2675" t="s">
        <v>1947</v>
      </c>
      <c r="B2675" t="e" vm="2674">
        <v>#VALUE!</v>
      </c>
      <c r="C2675" t="s">
        <v>3652</v>
      </c>
      <c r="D2675" t="s">
        <v>4216</v>
      </c>
      <c r="E2675">
        <v>3861</v>
      </c>
      <c r="F2675" cm="1">
        <f t="array" aca="1" ref="F2675" ca="1">IFERROR(_FV(STable[[#This Row],[Security Name]],"Market cap",TRUE),_FV(STable[[#This Row],[Security Name]],"Volume average",TRUE)*STable[[#This Row],[Price]])</f>
        <v>1928090744</v>
      </c>
      <c r="G2675" s="4" cm="1">
        <f t="array" aca="1" ref="G2675" ca="1">_FV(STable[[#This Row],[Security Name]],"Price")</f>
        <v>35.71</v>
      </c>
      <c r="H2675" s="1" cm="1">
        <f t="array" aca="1" ref="H2675" ca="1">IFERROR(_FV(STable[[#This Row],[Security Name]],"Change (%)",TRUE),0)</f>
        <v>-3.7465999999999999E-2</v>
      </c>
      <c r="I2675" s="17" cm="1">
        <f t="array" aca="1" ref="I2675" ca="1">IFERROR(_FV(STable[[#This Row],[Security Name]],"P/E",TRUE),0)</f>
        <v>56.736600000000003</v>
      </c>
      <c r="J2675" s="17" cm="1">
        <f t="array" aca="1" ref="J2675" ca="1">IFERROR(_FV(STable[[#This Row],[Security Name]],"Beta"),0)</f>
        <v>0.36659999999999998</v>
      </c>
    </row>
    <row r="2676" spans="1:10" x14ac:dyDescent="0.3">
      <c r="A2676" t="s">
        <v>257</v>
      </c>
      <c r="B2676" t="e" vm="2675">
        <v>#VALUE!</v>
      </c>
      <c r="C2676" t="s">
        <v>3652</v>
      </c>
      <c r="D2676" t="s">
        <v>3675</v>
      </c>
      <c r="E2676">
        <v>3842</v>
      </c>
      <c r="F2676" cm="1">
        <f t="array" aca="1" ref="F2676" ca="1">IFERROR(_FV(STable[[#This Row],[Security Name]],"Market cap",TRUE),_FV(STable[[#This Row],[Security Name]],"Volume average",TRUE)*STable[[#This Row],[Price]])</f>
        <v>6746499325</v>
      </c>
      <c r="G2676" s="4" cm="1">
        <f t="array" aca="1" ref="G2676" ca="1">_FV(STable[[#This Row],[Security Name]],"Price")</f>
        <v>173.91</v>
      </c>
      <c r="H2676" s="1" cm="1">
        <f t="array" aca="1" ref="H2676" ca="1">IFERROR(_FV(STable[[#This Row],[Security Name]],"Change (%)",TRUE),0)</f>
        <v>5.2915000000000004E-2</v>
      </c>
      <c r="I2676" s="17" cm="1">
        <f t="array" aca="1" ref="I2676" ca="1">IFERROR(_FV(STable[[#This Row],[Security Name]],"P/E",TRUE),0)</f>
        <v>24.5473</v>
      </c>
      <c r="J2676" s="17" cm="1">
        <f t="array" aca="1" ref="J2676" ca="1">IFERROR(_FV(STable[[#This Row],[Security Name]],"Beta"),0)</f>
        <v>0.99299999999999999</v>
      </c>
    </row>
    <row r="2677" spans="1:10" x14ac:dyDescent="0.3">
      <c r="A2677" t="s">
        <v>2557</v>
      </c>
      <c r="B2677" t="e" vm="2676">
        <v>#VALUE!</v>
      </c>
      <c r="C2677" t="s">
        <v>3652</v>
      </c>
      <c r="D2677" t="s">
        <v>3900</v>
      </c>
      <c r="E2677">
        <v>2810</v>
      </c>
      <c r="F2677" cm="1">
        <f t="array" aca="1" ref="F2677" ca="1">IFERROR(_FV(STable[[#This Row],[Security Name]],"Market cap",TRUE),_FV(STable[[#This Row],[Security Name]],"Volume average",TRUE)*STable[[#This Row],[Price]])</f>
        <v>283892461</v>
      </c>
      <c r="G2677" s="4" cm="1">
        <f t="array" aca="1" ref="G2677" ca="1">_FV(STable[[#This Row],[Security Name]],"Price")</f>
        <v>5.81</v>
      </c>
      <c r="H2677" s="1" cm="1">
        <f t="array" aca="1" ref="H2677" ca="1">IFERROR(_FV(STable[[#This Row],[Security Name]],"Change (%)",TRUE),0)</f>
        <v>-1.7180000000000001E-3</v>
      </c>
      <c r="I2677" s="17" cm="1">
        <f t="array" aca="1" ref="I2677" ca="1">IFERROR(_FV(STable[[#This Row],[Security Name]],"P/E",TRUE),0)</f>
        <v>29.269500000000001</v>
      </c>
      <c r="J2677" s="17" cm="1">
        <f t="array" aca="1" ref="J2677" ca="1">IFERROR(_FV(STable[[#This Row],[Security Name]],"Beta"),0)</f>
        <v>0.17230000000000001</v>
      </c>
    </row>
    <row r="2678" spans="1:10" x14ac:dyDescent="0.3">
      <c r="A2678" t="s">
        <v>2360</v>
      </c>
      <c r="B2678" t="e" vm="2677">
        <v>#VALUE!</v>
      </c>
      <c r="C2678" t="s">
        <v>3652</v>
      </c>
      <c r="D2678" t="s">
        <v>3987</v>
      </c>
      <c r="E2678">
        <v>3829</v>
      </c>
      <c r="F2678" cm="1">
        <f t="array" aca="1" ref="F2678" ca="1">IFERROR(_FV(STable[[#This Row],[Security Name]],"Market cap",TRUE),_FV(STable[[#This Row],[Security Name]],"Volume average",TRUE)*STable[[#This Row],[Price]])</f>
        <v>123917350</v>
      </c>
      <c r="G2678" s="4" cm="1">
        <f t="array" aca="1" ref="G2678" ca="1">_FV(STable[[#This Row],[Security Name]],"Price")</f>
        <v>9.6150000000000002</v>
      </c>
      <c r="H2678" s="1" cm="1">
        <f t="array" aca="1" ref="H2678" ca="1">IFERROR(_FV(STable[[#This Row],[Security Name]],"Change (%)",TRUE),0)</f>
        <v>1.8537999999999999E-2</v>
      </c>
      <c r="I2678" s="17" cm="1">
        <f t="array" aca="1" ref="I2678" ca="1">IFERROR(_FV(STable[[#This Row],[Security Name]],"P/E",TRUE),0)</f>
        <v>0</v>
      </c>
      <c r="J2678" s="17" cm="1">
        <f t="array" aca="1" ref="J2678" ca="1">IFERROR(_FV(STable[[#This Row],[Security Name]],"Beta"),0)</f>
        <v>0.28079999999999999</v>
      </c>
    </row>
    <row r="2679" spans="1:10" x14ac:dyDescent="0.3">
      <c r="A2679" t="s">
        <v>2716</v>
      </c>
      <c r="B2679" t="e" vm="2678">
        <v>#VALUE!</v>
      </c>
      <c r="C2679" t="s">
        <v>3652</v>
      </c>
      <c r="D2679" t="s">
        <v>4127</v>
      </c>
      <c r="E2679">
        <v>2860</v>
      </c>
      <c r="F2679" cm="1">
        <f t="array" aca="1" ref="F2679" ca="1">IFERROR(_FV(STable[[#This Row],[Security Name]],"Market cap",TRUE),_FV(STable[[#This Row],[Security Name]],"Volume average",TRUE)*STable[[#This Row],[Price]])</f>
        <v>184007424</v>
      </c>
      <c r="G2679" s="4" cm="1">
        <f t="array" aca="1" ref="G2679" ca="1">_FV(STable[[#This Row],[Security Name]],"Price")</f>
        <v>4.1950000000000003</v>
      </c>
      <c r="H2679" s="1" cm="1">
        <f t="array" aca="1" ref="H2679" ca="1">IFERROR(_FV(STable[[#This Row],[Security Name]],"Change (%)",TRUE),0)</f>
        <v>3.0713000000000001E-2</v>
      </c>
      <c r="I2679" s="17" cm="1">
        <f t="array" aca="1" ref="I2679" ca="1">IFERROR(_FV(STable[[#This Row],[Security Name]],"P/E",TRUE),0)</f>
        <v>0</v>
      </c>
      <c r="J2679" s="17" cm="1">
        <f t="array" aca="1" ref="J2679" ca="1">IFERROR(_FV(STable[[#This Row],[Security Name]],"Beta"),0)</f>
        <v>0.74470000000000003</v>
      </c>
    </row>
    <row r="2680" spans="1:10" x14ac:dyDescent="0.3">
      <c r="A2680" t="s">
        <v>1844</v>
      </c>
      <c r="B2680" t="e" vm="2679">
        <v>#VALUE!</v>
      </c>
      <c r="C2680" t="s">
        <v>3652</v>
      </c>
      <c r="D2680" t="s">
        <v>4127</v>
      </c>
      <c r="E2680">
        <v>2860</v>
      </c>
      <c r="F2680" cm="1">
        <f t="array" aca="1" ref="F2680" ca="1">IFERROR(_FV(STable[[#This Row],[Security Name]],"Market cap",TRUE),_FV(STable[[#This Row],[Security Name]],"Volume average",TRUE)*STable[[#This Row],[Price]])</f>
        <v>1040947910</v>
      </c>
      <c r="G2680" s="4" cm="1">
        <f t="array" aca="1" ref="G2680" ca="1">_FV(STable[[#This Row],[Security Name]],"Price")</f>
        <v>14.904999999999999</v>
      </c>
      <c r="H2680" s="1" cm="1">
        <f t="array" aca="1" ref="H2680" ca="1">IFERROR(_FV(STable[[#This Row],[Security Name]],"Change (%)",TRUE),0)</f>
        <v>-6.6102999999999995E-2</v>
      </c>
      <c r="I2680" s="17" cm="1">
        <f t="array" aca="1" ref="I2680" ca="1">IFERROR(_FV(STable[[#This Row],[Security Name]],"P/E",TRUE),0)</f>
        <v>0</v>
      </c>
      <c r="J2680" s="17" cm="1">
        <f t="array" aca="1" ref="J2680" ca="1">IFERROR(_FV(STable[[#This Row],[Security Name]],"Beta"),0)</f>
        <v>1.2262999999999999</v>
      </c>
    </row>
    <row r="2681" spans="1:10" x14ac:dyDescent="0.3">
      <c r="A2681" t="s">
        <v>981</v>
      </c>
      <c r="B2681" t="e" vm="2680">
        <v>#VALUE!</v>
      </c>
      <c r="C2681" t="s">
        <v>3652</v>
      </c>
      <c r="D2681" t="s">
        <v>4127</v>
      </c>
      <c r="E2681">
        <v>2860</v>
      </c>
      <c r="F2681" cm="1">
        <f t="array" aca="1" ref="F2681" ca="1">IFERROR(_FV(STable[[#This Row],[Security Name]],"Market cap",TRUE),_FV(STable[[#This Row],[Security Name]],"Volume average",TRUE)*STable[[#This Row],[Price]])</f>
        <v>1409405038</v>
      </c>
      <c r="G2681" s="4" cm="1">
        <f t="array" aca="1" ref="G2681" ca="1">_FV(STable[[#This Row],[Security Name]],"Price")</f>
        <v>42.79</v>
      </c>
      <c r="H2681" s="1" cm="1">
        <f t="array" aca="1" ref="H2681" ca="1">IFERROR(_FV(STable[[#This Row],[Security Name]],"Change (%)",TRUE),0)</f>
        <v>-1.7902000000000001E-2</v>
      </c>
      <c r="I2681" s="17" cm="1">
        <f t="array" aca="1" ref="I2681" ca="1">IFERROR(_FV(STable[[#This Row],[Security Name]],"P/E",TRUE),0)</f>
        <v>28.696899999999999</v>
      </c>
      <c r="J2681" s="17" cm="1">
        <f t="array" aca="1" ref="J2681" ca="1">IFERROR(_FV(STable[[#This Row],[Security Name]],"Beta"),0)</f>
        <v>0.57640000000000002</v>
      </c>
    </row>
    <row r="2682" spans="1:10" x14ac:dyDescent="0.3">
      <c r="A2682" t="s">
        <v>2023</v>
      </c>
      <c r="B2682" t="e" vm="2681">
        <v>#VALUE!</v>
      </c>
      <c r="C2682" t="s">
        <v>3652</v>
      </c>
      <c r="D2682" t="s">
        <v>4177</v>
      </c>
      <c r="E2682">
        <v>3851</v>
      </c>
      <c r="F2682" cm="1">
        <f t="array" aca="1" ref="F2682" ca="1">IFERROR(_FV(STable[[#This Row],[Security Name]],"Market cap",TRUE),_FV(STable[[#This Row],[Security Name]],"Volume average",TRUE)*STable[[#This Row],[Price]])</f>
        <v>2053451103</v>
      </c>
      <c r="G2682" s="4" cm="1">
        <f t="array" aca="1" ref="G2682" ca="1">_FV(STable[[#This Row],[Security Name]],"Price")</f>
        <v>25.85</v>
      </c>
      <c r="H2682" s="1" cm="1">
        <f t="array" aca="1" ref="H2682" ca="1">IFERROR(_FV(STable[[#This Row],[Security Name]],"Change (%)",TRUE),0)</f>
        <v>3.9405000000000003E-2</v>
      </c>
      <c r="I2682" s="17" cm="1">
        <f t="array" aca="1" ref="I2682" ca="1">IFERROR(_FV(STable[[#This Row],[Security Name]],"P/E",TRUE),0)</f>
        <v>70.359300000000005</v>
      </c>
      <c r="J2682" s="17" cm="1">
        <f t="array" aca="1" ref="J2682" ca="1">IFERROR(_FV(STable[[#This Row],[Security Name]],"Beta"),0)</f>
        <v>1.2843</v>
      </c>
    </row>
    <row r="2683" spans="1:10" x14ac:dyDescent="0.3">
      <c r="A2683" t="s">
        <v>1961</v>
      </c>
      <c r="B2683" t="e" vm="2682">
        <v>#VALUE!</v>
      </c>
      <c r="C2683" t="s">
        <v>3652</v>
      </c>
      <c r="D2683" t="s">
        <v>4177</v>
      </c>
      <c r="E2683">
        <v>3851</v>
      </c>
      <c r="F2683" cm="1">
        <f t="array" aca="1" ref="F2683" ca="1">IFERROR(_FV(STable[[#This Row],[Security Name]],"Market cap",TRUE),_FV(STable[[#This Row],[Security Name]],"Volume average",TRUE)*STable[[#This Row],[Price]])</f>
        <v>3029358572</v>
      </c>
      <c r="G2683" s="4" cm="1">
        <f t="array" aca="1" ref="G2683" ca="1">_FV(STable[[#This Row],[Security Name]],"Price")</f>
        <v>24.74</v>
      </c>
      <c r="H2683" s="1" cm="1">
        <f t="array" aca="1" ref="H2683" ca="1">IFERROR(_FV(STable[[#This Row],[Security Name]],"Change (%)",TRUE),0)</f>
        <v>6.7760000000000001E-2</v>
      </c>
      <c r="I2683" s="17" cm="1">
        <f t="array" aca="1" ref="I2683" ca="1">IFERROR(_FV(STable[[#This Row],[Security Name]],"P/E",TRUE),0)</f>
        <v>2044.6280999999999</v>
      </c>
      <c r="J2683" s="17" cm="1">
        <f t="array" aca="1" ref="J2683" ca="1">IFERROR(_FV(STable[[#This Row],[Security Name]],"Beta"),0)</f>
        <v>2.0499000000000001</v>
      </c>
    </row>
    <row r="2684" spans="1:10" x14ac:dyDescent="0.3">
      <c r="A2684" t="s">
        <v>2172</v>
      </c>
      <c r="B2684" t="e" vm="2683">
        <v>#VALUE!</v>
      </c>
      <c r="C2684" t="s">
        <v>3652</v>
      </c>
      <c r="D2684" t="s">
        <v>3727</v>
      </c>
      <c r="E2684">
        <v>700</v>
      </c>
      <c r="F2684" cm="1">
        <f t="array" aca="1" ref="F2684" ca="1">IFERROR(_FV(STable[[#This Row],[Security Name]],"Market cap",TRUE),_FV(STable[[#This Row],[Security Name]],"Volume average",TRUE)*STable[[#This Row],[Price]])</f>
        <v>1024438365</v>
      </c>
      <c r="G2684" s="4" cm="1">
        <f t="array" aca="1" ref="G2684" ca="1">_FV(STable[[#This Row],[Security Name]],"Price")</f>
        <v>14.46</v>
      </c>
      <c r="H2684" s="1" cm="1">
        <f t="array" aca="1" ref="H2684" ca="1">IFERROR(_FV(STable[[#This Row],[Security Name]],"Change (%)",TRUE),0)</f>
        <v>4.9347000000000002E-2</v>
      </c>
      <c r="I2684" s="17" cm="1">
        <f t="array" aca="1" ref="I2684" ca="1">IFERROR(_FV(STable[[#This Row],[Security Name]],"P/E",TRUE),0)</f>
        <v>27.365600000000001</v>
      </c>
      <c r="J2684" s="17" cm="1">
        <f t="array" aca="1" ref="J2684" ca="1">IFERROR(_FV(STable[[#This Row],[Security Name]],"Beta"),0)</f>
        <v>0.59179999999999999</v>
      </c>
    </row>
    <row r="2685" spans="1:10" x14ac:dyDescent="0.3">
      <c r="A2685" t="s">
        <v>950</v>
      </c>
      <c r="B2685" t="e" vm="2684">
        <v>#VALUE!</v>
      </c>
      <c r="C2685" t="s">
        <v>3652</v>
      </c>
      <c r="D2685" t="s">
        <v>4086</v>
      </c>
      <c r="E2685">
        <v>200</v>
      </c>
      <c r="F2685" cm="1">
        <f t="array" aca="1" ref="F2685" ca="1">IFERROR(_FV(STable[[#This Row],[Security Name]],"Market cap",TRUE),_FV(STable[[#This Row],[Security Name]],"Volume average",TRUE)*STable[[#This Row],[Price]])</f>
        <v>3603937201</v>
      </c>
      <c r="G2685" s="4" cm="1">
        <f t="array" aca="1" ref="G2685" ca="1">_FV(STable[[#This Row],[Security Name]],"Price")</f>
        <v>76.069999999999993</v>
      </c>
      <c r="H2685" s="1" cm="1">
        <f t="array" aca="1" ref="H2685" ca="1">IFERROR(_FV(STable[[#This Row],[Security Name]],"Change (%)",TRUE),0)</f>
        <v>-3.1450000000000002E-3</v>
      </c>
      <c r="I2685" s="17" cm="1">
        <f t="array" aca="1" ref="I2685" ca="1">IFERROR(_FV(STable[[#This Row],[Security Name]],"P/E",TRUE),0)</f>
        <v>3.2088000000000001</v>
      </c>
      <c r="J2685" s="17" cm="1">
        <f t="array" aca="1" ref="J2685" ca="1">IFERROR(_FV(STable[[#This Row],[Security Name]],"Beta"),0)</f>
        <v>0.27589999999999998</v>
      </c>
    </row>
    <row r="2686" spans="1:10" x14ac:dyDescent="0.3">
      <c r="A2686" t="s">
        <v>1550</v>
      </c>
      <c r="B2686" t="e" vm="2685">
        <v>#VALUE!</v>
      </c>
      <c r="C2686" t="s">
        <v>3652</v>
      </c>
      <c r="D2686" t="s">
        <v>3727</v>
      </c>
      <c r="E2686">
        <v>700</v>
      </c>
      <c r="F2686" cm="1">
        <f t="array" aca="1" ref="F2686" ca="1">IFERROR(_FV(STable[[#This Row],[Security Name]],"Market cap",TRUE),_FV(STable[[#This Row],[Security Name]],"Volume average",TRUE)*STable[[#This Row],[Price]])</f>
        <v>489392310</v>
      </c>
      <c r="G2686" s="4" cm="1">
        <f t="array" aca="1" ref="G2686" ca="1">_FV(STable[[#This Row],[Security Name]],"Price")</f>
        <v>27.38</v>
      </c>
      <c r="H2686" s="1" cm="1">
        <f t="array" aca="1" ref="H2686" ca="1">IFERROR(_FV(STable[[#This Row],[Security Name]],"Change (%)",TRUE),0)</f>
        <v>2.6622E-2</v>
      </c>
      <c r="I2686" s="17" cm="1">
        <f t="array" aca="1" ref="I2686" ca="1">IFERROR(_FV(STable[[#This Row],[Security Name]],"P/E",TRUE),0)</f>
        <v>24.724599999999999</v>
      </c>
      <c r="J2686" s="17" cm="1">
        <f t="array" aca="1" ref="J2686" ca="1">IFERROR(_FV(STable[[#This Row],[Security Name]],"Beta"),0)</f>
        <v>0.39029999999999998</v>
      </c>
    </row>
    <row r="2687" spans="1:10" x14ac:dyDescent="0.3">
      <c r="A2687" t="s">
        <v>2175</v>
      </c>
      <c r="B2687" t="e" vm="2686">
        <v>#VALUE!</v>
      </c>
      <c r="C2687" t="s">
        <v>3652</v>
      </c>
      <c r="D2687" t="s">
        <v>4066</v>
      </c>
      <c r="E2687">
        <v>100</v>
      </c>
      <c r="F2687" cm="1">
        <f t="array" aca="1" ref="F2687" ca="1">IFERROR(_FV(STable[[#This Row],[Security Name]],"Market cap",TRUE),_FV(STable[[#This Row],[Security Name]],"Volume average",TRUE)*STable[[#This Row],[Price]])</f>
        <v>1445075058</v>
      </c>
      <c r="G2687" s="4" cm="1">
        <f t="array" aca="1" ref="G2687" ca="1">_FV(STable[[#This Row],[Security Name]],"Price")</f>
        <v>15.185</v>
      </c>
      <c r="H2687" s="1" cm="1">
        <f t="array" aca="1" ref="H2687" ca="1">IFERROR(_FV(STable[[#This Row],[Security Name]],"Change (%)",TRUE),0)</f>
        <v>1.3685000000000001E-2</v>
      </c>
      <c r="I2687" s="17" cm="1">
        <f t="array" aca="1" ref="I2687" ca="1">IFERROR(_FV(STable[[#This Row],[Security Name]],"P/E",TRUE),0)</f>
        <v>14.956200000000001</v>
      </c>
      <c r="J2687" s="17" cm="1">
        <f t="array" aca="1" ref="J2687" ca="1">IFERROR(_FV(STable[[#This Row],[Security Name]],"Beta"),0)</f>
        <v>0.68689999999999996</v>
      </c>
    </row>
    <row r="2688" spans="1:10" x14ac:dyDescent="0.3">
      <c r="A2688" t="s">
        <v>2709</v>
      </c>
      <c r="B2688" t="e" vm="2687">
        <v>#VALUE!</v>
      </c>
      <c r="C2688" t="s">
        <v>3652</v>
      </c>
      <c r="D2688" t="s">
        <v>4224</v>
      </c>
      <c r="E2688">
        <v>2820</v>
      </c>
      <c r="F2688" cm="1">
        <f t="array" aca="1" ref="F2688" ca="1">IFERROR(_FV(STable[[#This Row],[Security Name]],"Market cap",TRUE),_FV(STable[[#This Row],[Security Name]],"Volume average",TRUE)*STable[[#This Row],[Price]])</f>
        <v>276919900</v>
      </c>
      <c r="G2688" s="4" cm="1">
        <f t="array" aca="1" ref="G2688" ca="1">_FV(STable[[#This Row],[Security Name]],"Price")</f>
        <v>3.35</v>
      </c>
      <c r="H2688" s="1" cm="1">
        <f t="array" aca="1" ref="H2688" ca="1">IFERROR(_FV(STable[[#This Row],[Security Name]],"Change (%)",TRUE),0)</f>
        <v>0</v>
      </c>
      <c r="I2688" s="17" cm="1">
        <f t="array" aca="1" ref="I2688" ca="1">IFERROR(_FV(STable[[#This Row],[Security Name]],"P/E",TRUE),0)</f>
        <v>0</v>
      </c>
      <c r="J2688" s="17" cm="1">
        <f t="array" aca="1" ref="J2688" ca="1">IFERROR(_FV(STable[[#This Row],[Security Name]],"Beta"),0)</f>
        <v>0.80459999999999998</v>
      </c>
    </row>
    <row r="2689" spans="1:10" x14ac:dyDescent="0.3">
      <c r="A2689" t="s">
        <v>2330</v>
      </c>
      <c r="B2689" t="e" vm="2688">
        <v>#VALUE!</v>
      </c>
      <c r="C2689" t="s">
        <v>3652</v>
      </c>
      <c r="D2689" t="s">
        <v>4096</v>
      </c>
      <c r="E2689">
        <v>2844</v>
      </c>
      <c r="F2689" cm="1">
        <f t="array" aca="1" ref="F2689" ca="1">IFERROR(_FV(STable[[#This Row],[Security Name]],"Market cap",TRUE),_FV(STable[[#This Row],[Security Name]],"Volume average",TRUE)*STable[[#This Row],[Price]])</f>
        <v>2098815025</v>
      </c>
      <c r="G2689" s="4" cm="1">
        <f t="array" aca="1" ref="G2689" ca="1">_FV(STable[[#This Row],[Security Name]],"Price")</f>
        <v>2.3849999999999998</v>
      </c>
      <c r="H2689" s="1" cm="1">
        <f t="array" aca="1" ref="H2689" ca="1">IFERROR(_FV(STable[[#This Row],[Security Name]],"Change (%)",TRUE),0)</f>
        <v>3.2467999999999997E-2</v>
      </c>
      <c r="I2689" s="17" cm="1">
        <f t="array" aca="1" ref="I2689" ca="1">IFERROR(_FV(STable[[#This Row],[Security Name]],"P/E",TRUE),0)</f>
        <v>0</v>
      </c>
      <c r="J2689" s="17" cm="1">
        <f t="array" aca="1" ref="J2689" ca="1">IFERROR(_FV(STable[[#This Row],[Security Name]],"Beta"),0)</f>
        <v>0.99950000000000006</v>
      </c>
    </row>
    <row r="2690" spans="1:10" x14ac:dyDescent="0.3">
      <c r="A2690" t="s">
        <v>422</v>
      </c>
      <c r="B2690" t="e" vm="2689">
        <v>#VALUE!</v>
      </c>
      <c r="C2690" t="s">
        <v>3652</v>
      </c>
      <c r="D2690" t="s">
        <v>4096</v>
      </c>
      <c r="E2690">
        <v>2844</v>
      </c>
      <c r="F2690" cm="1">
        <f t="array" aca="1" ref="F2690" ca="1">IFERROR(_FV(STable[[#This Row],[Security Name]],"Market cap",TRUE),_FV(STable[[#This Row],[Security Name]],"Volume average",TRUE)*STable[[#This Row],[Price]])</f>
        <v>27619672720</v>
      </c>
      <c r="G2690" s="4" cm="1">
        <f t="array" aca="1" ref="G2690" ca="1">_FV(STable[[#This Row],[Security Name]],"Price")</f>
        <v>76.355000000000004</v>
      </c>
      <c r="H2690" s="1" cm="1">
        <f t="array" aca="1" ref="H2690" ca="1">IFERROR(_FV(STable[[#This Row],[Security Name]],"Change (%)",TRUE),0)</f>
        <v>1.3472E-2</v>
      </c>
      <c r="I2690" s="17" cm="1">
        <f t="array" aca="1" ref="I2690" ca="1">IFERROR(_FV(STable[[#This Row],[Security Name]],"P/E",TRUE),0)</f>
        <v>0</v>
      </c>
      <c r="J2690" s="17" cm="1">
        <f t="array" aca="1" ref="J2690" ca="1">IFERROR(_FV(STable[[#This Row],[Security Name]],"Beta"),0)</f>
        <v>1.2242999999999999</v>
      </c>
    </row>
    <row r="2691" spans="1:10" x14ac:dyDescent="0.3">
      <c r="A2691" t="s">
        <v>344</v>
      </c>
      <c r="B2691" t="e" vm="2690">
        <v>#VALUE!</v>
      </c>
      <c r="C2691" t="s">
        <v>3652</v>
      </c>
      <c r="D2691" t="s">
        <v>4096</v>
      </c>
      <c r="E2691">
        <v>2844</v>
      </c>
      <c r="F2691" cm="1">
        <f t="array" aca="1" ref="F2691" ca="1">IFERROR(_FV(STable[[#This Row],[Security Name]],"Market cap",TRUE),_FV(STable[[#This Row],[Security Name]],"Volume average",TRUE)*STable[[#This Row],[Price]])</f>
        <v>3965948438</v>
      </c>
      <c r="G2691" s="4" cm="1">
        <f t="array" aca="1" ref="G2691" ca="1">_FV(STable[[#This Row],[Security Name]],"Price")</f>
        <v>67.16</v>
      </c>
      <c r="H2691" s="1" cm="1">
        <f t="array" aca="1" ref="H2691" ca="1">IFERROR(_FV(STable[[#This Row],[Security Name]],"Change (%)",TRUE),0)</f>
        <v>-3.0180999999999999E-2</v>
      </c>
      <c r="I2691" s="17" cm="1">
        <f t="array" aca="1" ref="I2691" ca="1">IFERROR(_FV(STable[[#This Row],[Security Name]],"P/E",TRUE),0)</f>
        <v>39.9405</v>
      </c>
      <c r="J2691" s="17" cm="1">
        <f t="array" aca="1" ref="J2691" ca="1">IFERROR(_FV(STable[[#This Row],[Security Name]],"Beta"),0)</f>
        <v>1.8085</v>
      </c>
    </row>
    <row r="2692" spans="1:10" x14ac:dyDescent="0.3">
      <c r="A2692" t="s">
        <v>1233</v>
      </c>
      <c r="B2692" t="e" vm="2691">
        <v>#VALUE!</v>
      </c>
      <c r="C2692" t="s">
        <v>3652</v>
      </c>
      <c r="D2692" t="s">
        <v>4096</v>
      </c>
      <c r="E2692">
        <v>2844</v>
      </c>
      <c r="F2692" cm="1">
        <f t="array" aca="1" ref="F2692" ca="1">IFERROR(_FV(STable[[#This Row],[Security Name]],"Market cap",TRUE),_FV(STable[[#This Row],[Security Name]],"Volume average",TRUE)*STable[[#This Row],[Price]])</f>
        <v>1091767175</v>
      </c>
      <c r="G2692" s="4" cm="1">
        <f t="array" aca="1" ref="G2692" ca="1">_FV(STable[[#This Row],[Security Name]],"Price")</f>
        <v>23.37</v>
      </c>
      <c r="H2692" s="1" cm="1">
        <f t="array" aca="1" ref="H2692" ca="1">IFERROR(_FV(STable[[#This Row],[Security Name]],"Change (%)",TRUE),0)</f>
        <v>4.4236000000000004E-2</v>
      </c>
      <c r="I2692" s="17" cm="1">
        <f t="array" ref="I2692">IFERROR(_FV(STable[[#This Row],[Security Name]],"P/E",TRUE),0)</f>
        <v>0</v>
      </c>
      <c r="J2692" s="17" cm="1">
        <f t="array" aca="1" ref="J2692" ca="1">IFERROR(_FV(STable[[#This Row],[Security Name]],"Beta"),0)</f>
        <v>0.55830000000000002</v>
      </c>
    </row>
    <row r="2693" spans="1:10" x14ac:dyDescent="0.3">
      <c r="A2693" t="s">
        <v>462</v>
      </c>
      <c r="B2693" t="e" vm="2692">
        <v>#VALUE!</v>
      </c>
      <c r="C2693" t="s">
        <v>3652</v>
      </c>
      <c r="D2693" t="s">
        <v>4096</v>
      </c>
      <c r="E2693">
        <v>2844</v>
      </c>
      <c r="F2693" cm="1">
        <f t="array" aca="1" ref="F2693" ca="1">IFERROR(_FV(STable[[#This Row],[Security Name]],"Market cap",TRUE),_FV(STable[[#This Row],[Security Name]],"Volume average",TRUE)*STable[[#This Row],[Price]])</f>
        <v>3161956790</v>
      </c>
      <c r="G2693" s="4" cm="1">
        <f t="array" aca="1" ref="G2693" ca="1">_FV(STable[[#This Row],[Security Name]],"Price")</f>
        <v>98.59</v>
      </c>
      <c r="H2693" s="1" cm="1">
        <f t="array" aca="1" ref="H2693" ca="1">IFERROR(_FV(STable[[#This Row],[Security Name]],"Change (%)",TRUE),0)</f>
        <v>4.8494999999999996E-2</v>
      </c>
      <c r="I2693" s="17" cm="1">
        <f t="array" aca="1" ref="I2693" ca="1">IFERROR(_FV(STable[[#This Row],[Security Name]],"P/E",TRUE),0)</f>
        <v>18.819900000000001</v>
      </c>
      <c r="J2693" s="17" cm="1">
        <f t="array" aca="1" ref="J2693" ca="1">IFERROR(_FV(STable[[#This Row],[Security Name]],"Beta"),0)</f>
        <v>1.2405999999999999</v>
      </c>
    </row>
    <row r="2694" spans="1:10" x14ac:dyDescent="0.3">
      <c r="A2694" t="s">
        <v>1193</v>
      </c>
      <c r="B2694" t="e" vm="2693">
        <v>#VALUE!</v>
      </c>
      <c r="C2694" t="s">
        <v>3652</v>
      </c>
      <c r="D2694" t="s">
        <v>4096</v>
      </c>
      <c r="E2694">
        <v>2844</v>
      </c>
      <c r="F2694" cm="1">
        <f t="array" aca="1" ref="F2694" ca="1">IFERROR(_FV(STable[[#This Row],[Security Name]],"Market cap",TRUE),_FV(STable[[#This Row],[Security Name]],"Volume average",TRUE)*STable[[#This Row],[Price]])</f>
        <v>1666876007</v>
      </c>
      <c r="G2694" s="4" cm="1">
        <f t="array" aca="1" ref="G2694" ca="1">_FV(STable[[#This Row],[Security Name]],"Price")</f>
        <v>15.43</v>
      </c>
      <c r="H2694" s="1" cm="1">
        <f t="array" aca="1" ref="H2694" ca="1">IFERROR(_FV(STable[[#This Row],[Security Name]],"Change (%)",TRUE),0)</f>
        <v>2.9352999999999997E-2</v>
      </c>
      <c r="I2694" s="17" cm="1">
        <f t="array" aca="1" ref="I2694" ca="1">IFERROR(_FV(STable[[#This Row],[Security Name]],"P/E",TRUE),0)</f>
        <v>8.5861000000000001</v>
      </c>
      <c r="J2694" s="17" cm="1">
        <f t="array" ref="J2694">IFERROR(_FV(STable[[#This Row],[Security Name]],"Beta"),0)</f>
        <v>0</v>
      </c>
    </row>
    <row r="2695" spans="1:10" x14ac:dyDescent="0.3">
      <c r="A2695" t="s">
        <v>2424</v>
      </c>
      <c r="B2695" t="e" vm="2694">
        <v>#VALUE!</v>
      </c>
      <c r="C2695" t="s">
        <v>3652</v>
      </c>
      <c r="D2695" t="s">
        <v>4096</v>
      </c>
      <c r="E2695">
        <v>2844</v>
      </c>
      <c r="F2695" cm="1">
        <f t="array" aca="1" ref="F2695" ca="1">IFERROR(_FV(STable[[#This Row],[Security Name]],"Market cap",TRUE),_FV(STable[[#This Row],[Security Name]],"Volume average",TRUE)*STable[[#This Row],[Price]])</f>
        <v>31654864</v>
      </c>
      <c r="G2695" s="4" cm="1">
        <f t="array" aca="1" ref="G2695" ca="1">_FV(STable[[#This Row],[Security Name]],"Price")</f>
        <v>6.89</v>
      </c>
      <c r="H2695" s="1" cm="1">
        <f t="array" aca="1" ref="H2695" ca="1">IFERROR(_FV(STable[[#This Row],[Security Name]],"Change (%)",TRUE),0)</f>
        <v>3.6089999999999997E-2</v>
      </c>
      <c r="I2695" s="17" cm="1">
        <f t="array" aca="1" ref="I2695" ca="1">IFERROR(_FV(STable[[#This Row],[Security Name]],"P/E",TRUE),0)</f>
        <v>16.151</v>
      </c>
      <c r="J2695" s="17" cm="1">
        <f t="array" aca="1" ref="J2695" ca="1">IFERROR(_FV(STable[[#This Row],[Security Name]],"Beta"),0)</f>
        <v>0.95379999999999998</v>
      </c>
    </row>
    <row r="2696" spans="1:10" x14ac:dyDescent="0.3">
      <c r="A2696" t="s">
        <v>2238</v>
      </c>
      <c r="B2696" t="e" vm="2695">
        <v>#VALUE!</v>
      </c>
      <c r="C2696" t="s">
        <v>3652</v>
      </c>
      <c r="D2696" t="s">
        <v>4082</v>
      </c>
      <c r="E2696">
        <v>3826</v>
      </c>
      <c r="F2696" cm="1">
        <f t="array" aca="1" ref="F2696" ca="1">IFERROR(_FV(STable[[#This Row],[Security Name]],"Market cap",TRUE),_FV(STable[[#This Row],[Security Name]],"Volume average",TRUE)*STable[[#This Row],[Price]])</f>
        <v>1241467416</v>
      </c>
      <c r="G2696" s="4" cm="1">
        <f t="array" aca="1" ref="G2696" ca="1">_FV(STable[[#This Row],[Security Name]],"Price")</f>
        <v>14.88</v>
      </c>
      <c r="H2696" s="1" cm="1">
        <f t="array" aca="1" ref="H2696" ca="1">IFERROR(_FV(STable[[#This Row],[Security Name]],"Change (%)",TRUE),0)</f>
        <v>4.7270000000000003E-3</v>
      </c>
      <c r="I2696" s="17" cm="1">
        <f t="array" aca="1" ref="I2696" ca="1">IFERROR(_FV(STable[[#This Row],[Security Name]],"P/E",TRUE),0)</f>
        <v>0</v>
      </c>
      <c r="J2696" s="17" cm="1">
        <f t="array" aca="1" ref="J2696" ca="1">IFERROR(_FV(STable[[#This Row],[Security Name]],"Beta"),0)</f>
        <v>1.9149</v>
      </c>
    </row>
    <row r="2697" spans="1:10" x14ac:dyDescent="0.3">
      <c r="A2697" t="s">
        <v>2251</v>
      </c>
      <c r="B2697" t="e" vm="2696">
        <v>#VALUE!</v>
      </c>
      <c r="C2697" t="s">
        <v>3652</v>
      </c>
      <c r="D2697" t="s">
        <v>3653</v>
      </c>
      <c r="E2697">
        <v>3825</v>
      </c>
      <c r="F2697" cm="1">
        <f t="array" aca="1" ref="F2697" ca="1">IFERROR(_FV(STable[[#This Row],[Security Name]],"Market cap",TRUE),_FV(STable[[#This Row],[Security Name]],"Volume average",TRUE)*STable[[#This Row],[Price]])</f>
        <v>2560294550</v>
      </c>
      <c r="G2697" s="4" cm="1">
        <f t="array" aca="1" ref="G2697" ca="1">_FV(STable[[#This Row],[Security Name]],"Price")</f>
        <v>81.400000000000006</v>
      </c>
      <c r="H2697" s="1" cm="1">
        <f t="array" aca="1" ref="H2697" ca="1">IFERROR(_FV(STable[[#This Row],[Security Name]],"Change (%)",TRUE),0)</f>
        <v>6.803E-3</v>
      </c>
      <c r="I2697" s="17" cm="1">
        <f t="array" aca="1" ref="I2697" ca="1">IFERROR(_FV(STable[[#This Row],[Security Name]],"P/E",TRUE),0)</f>
        <v>0</v>
      </c>
      <c r="J2697" s="17" cm="1">
        <f t="array" aca="1" ref="J2697" ca="1">IFERROR(_FV(STable[[#This Row],[Security Name]],"Beta"),0)</f>
        <v>2.9424999999999999</v>
      </c>
    </row>
    <row r="2698" spans="1:10" x14ac:dyDescent="0.3">
      <c r="A2698" t="s">
        <v>610</v>
      </c>
      <c r="B2698" t="e" vm="2697">
        <v>#VALUE!</v>
      </c>
      <c r="C2698" t="s">
        <v>3652</v>
      </c>
      <c r="D2698" t="s">
        <v>3956</v>
      </c>
      <c r="E2698">
        <v>3827</v>
      </c>
      <c r="F2698" cm="1">
        <f t="array" aca="1" ref="F2698" ca="1">IFERROR(_FV(STable[[#This Row],[Security Name]],"Market cap",TRUE),_FV(STable[[#This Row],[Security Name]],"Volume average",TRUE)*STable[[#This Row],[Price]])</f>
        <v>8371651136</v>
      </c>
      <c r="G2698" s="4" cm="1">
        <f t="array" aca="1" ref="G2698" ca="1">_FV(STable[[#This Row],[Security Name]],"Price")</f>
        <v>179.8475</v>
      </c>
      <c r="H2698" s="1" cm="1">
        <f t="array" aca="1" ref="H2698" ca="1">IFERROR(_FV(STable[[#This Row],[Security Name]],"Change (%)",TRUE),0)</f>
        <v>-4.3319999999999999E-3</v>
      </c>
      <c r="I2698" s="17" cm="1">
        <f t="array" aca="1" ref="I2698" ca="1">IFERROR(_FV(STable[[#This Row],[Security Name]],"P/E",TRUE),0)</f>
        <v>196.2972</v>
      </c>
      <c r="J2698" s="17" cm="1">
        <f t="array" aca="1" ref="J2698" ca="1">IFERROR(_FV(STable[[#This Row],[Security Name]],"Beta"),0)</f>
        <v>1.5889</v>
      </c>
    </row>
    <row r="2699" spans="1:10" x14ac:dyDescent="0.3">
      <c r="A2699" t="s">
        <v>1473</v>
      </c>
      <c r="B2699" t="e" vm="2698">
        <v>#VALUE!</v>
      </c>
      <c r="C2699" t="s">
        <v>3652</v>
      </c>
      <c r="D2699" t="s">
        <v>3653</v>
      </c>
      <c r="E2699">
        <v>3825</v>
      </c>
      <c r="F2699" cm="1">
        <f t="array" aca="1" ref="F2699" ca="1">IFERROR(_FV(STable[[#This Row],[Security Name]],"Market cap",TRUE),_FV(STable[[#This Row],[Security Name]],"Volume average",TRUE)*STable[[#This Row],[Price]])</f>
        <v>1931251200</v>
      </c>
      <c r="G2699" s="4" cm="1">
        <f t="array" aca="1" ref="G2699" ca="1">_FV(STable[[#This Row],[Security Name]],"Price")</f>
        <v>41.174999999999997</v>
      </c>
      <c r="H2699" s="1" cm="1">
        <f t="array" aca="1" ref="H2699" ca="1">IFERROR(_FV(STable[[#This Row],[Security Name]],"Change (%)",TRUE),0)</f>
        <v>4.5846999999999999E-2</v>
      </c>
      <c r="I2699" s="17" cm="1">
        <f t="array" aca="1" ref="I2699" ca="1">IFERROR(_FV(STable[[#This Row],[Security Name]],"P/E",TRUE),0)</f>
        <v>0</v>
      </c>
      <c r="J2699" s="17" cm="1">
        <f t="array" aca="1" ref="J2699" ca="1">IFERROR(_FV(STable[[#This Row],[Security Name]],"Beta"),0)</f>
        <v>1.3963000000000001</v>
      </c>
    </row>
    <row r="2700" spans="1:10" x14ac:dyDescent="0.3">
      <c r="A2700" t="s">
        <v>423</v>
      </c>
      <c r="B2700" t="e" vm="2699">
        <v>#VALUE!</v>
      </c>
      <c r="C2700" t="s">
        <v>3652</v>
      </c>
      <c r="D2700" t="s">
        <v>3695</v>
      </c>
      <c r="E2700">
        <v>3089</v>
      </c>
      <c r="F2700" cm="1">
        <f t="array" aca="1" ref="F2700" ca="1">IFERROR(_FV(STable[[#This Row],[Security Name]],"Market cap",TRUE),_FV(STable[[#This Row],[Security Name]],"Volume average",TRUE)*STable[[#This Row],[Price]])</f>
        <v>22079896722</v>
      </c>
      <c r="G2700" s="4" cm="1">
        <f t="array" aca="1" ref="G2700" ca="1">_FV(STable[[#This Row],[Security Name]],"Price")</f>
        <v>145.02500000000001</v>
      </c>
      <c r="H2700" s="1" cm="1">
        <f t="array" aca="1" ref="H2700" ca="1">IFERROR(_FV(STable[[#This Row],[Security Name]],"Change (%)",TRUE),0)</f>
        <v>6.6988000000000006E-2</v>
      </c>
      <c r="I2700" s="17" cm="1">
        <f t="array" aca="1" ref="I2700" ca="1">IFERROR(_FV(STable[[#This Row],[Security Name]],"P/E",TRUE),0)</f>
        <v>93.667199999999994</v>
      </c>
      <c r="J2700" s="17" cm="1">
        <f t="array" aca="1" ref="J2700" ca="1">IFERROR(_FV(STable[[#This Row],[Security Name]],"Beta"),0)</f>
        <v>1.3746</v>
      </c>
    </row>
    <row r="2701" spans="1:10" x14ac:dyDescent="0.3">
      <c r="A2701" t="s">
        <v>2367</v>
      </c>
      <c r="B2701" t="e" vm="2700">
        <v>#VALUE!</v>
      </c>
      <c r="C2701" t="s">
        <v>3652</v>
      </c>
      <c r="D2701" t="s">
        <v>3653</v>
      </c>
      <c r="E2701">
        <v>3825</v>
      </c>
      <c r="F2701" cm="1">
        <f t="array" aca="1" ref="F2701" ca="1">IFERROR(_FV(STable[[#This Row],[Security Name]],"Market cap",TRUE),_FV(STable[[#This Row],[Security Name]],"Volume average",TRUE)*STable[[#This Row],[Price]])</f>
        <v>204428283</v>
      </c>
      <c r="G2701" s="4" cm="1">
        <f t="array" aca="1" ref="G2701" ca="1">_FV(STable[[#This Row],[Security Name]],"Price")</f>
        <v>16.360099999999999</v>
      </c>
      <c r="H2701" s="1" cm="1">
        <f t="array" aca="1" ref="H2701" ca="1">IFERROR(_FV(STable[[#This Row],[Security Name]],"Change (%)",TRUE),0)</f>
        <v>-2.6185E-2</v>
      </c>
      <c r="I2701" s="17" cm="1">
        <f t="array" aca="1" ref="I2701" ca="1">IFERROR(_FV(STable[[#This Row],[Security Name]],"P/E",TRUE),0)</f>
        <v>0</v>
      </c>
      <c r="J2701" s="17" cm="1">
        <f t="array" aca="1" ref="J2701" ca="1">IFERROR(_FV(STable[[#This Row],[Security Name]],"Beta"),0)</f>
        <v>1.4467000000000001</v>
      </c>
    </row>
    <row r="2702" spans="1:10" x14ac:dyDescent="0.3">
      <c r="A2702" t="s">
        <v>37</v>
      </c>
      <c r="B2702" t="e" vm="2701">
        <v>#VALUE!</v>
      </c>
      <c r="C2702" t="s">
        <v>3652</v>
      </c>
      <c r="D2702" t="s">
        <v>3956</v>
      </c>
      <c r="E2702">
        <v>3827</v>
      </c>
      <c r="F2702" cm="1">
        <f t="array" aca="1" ref="F2702" ca="1">IFERROR(_FV(STable[[#This Row],[Security Name]],"Market cap",TRUE),_FV(STable[[#This Row],[Security Name]],"Volume average",TRUE)*STable[[#This Row],[Price]])</f>
        <v>233570636604</v>
      </c>
      <c r="G2702" s="4" cm="1">
        <f t="array" aca="1" ref="G2702" ca="1">_FV(STable[[#This Row],[Security Name]],"Price")</f>
        <v>1781.94</v>
      </c>
      <c r="H2702" s="1" cm="1">
        <f t="array" aca="1" ref="H2702" ca="1">IFERROR(_FV(STable[[#This Row],[Security Name]],"Change (%)",TRUE),0)</f>
        <v>2.7143999999999998E-2</v>
      </c>
      <c r="I2702" s="17" cm="1">
        <f t="array" aca="1" ref="I2702" ca="1">IFERROR(_FV(STable[[#This Row],[Security Name]],"P/E",TRUE),0)</f>
        <v>51.846499999999999</v>
      </c>
      <c r="J2702" s="17" cm="1">
        <f t="array" aca="1" ref="J2702" ca="1">IFERROR(_FV(STable[[#This Row],[Security Name]],"Beta"),0)</f>
        <v>1.5145</v>
      </c>
    </row>
    <row r="2703" spans="1:10" x14ac:dyDescent="0.3">
      <c r="A2703" t="s">
        <v>424</v>
      </c>
      <c r="B2703" t="e" vm="2702">
        <v>#VALUE!</v>
      </c>
      <c r="C2703" t="s">
        <v>3652</v>
      </c>
      <c r="D2703" t="s">
        <v>3659</v>
      </c>
      <c r="E2703">
        <v>3823</v>
      </c>
      <c r="F2703" cm="1">
        <f t="array" aca="1" ref="F2703" ca="1">IFERROR(_FV(STable[[#This Row],[Security Name]],"Market cap",TRUE),_FV(STable[[#This Row],[Security Name]],"Volume average",TRUE)*STable[[#This Row],[Price]])</f>
        <v>18686147660</v>
      </c>
      <c r="G2703" s="4" cm="1">
        <f t="array" aca="1" ref="G2703" ca="1">_FV(STable[[#This Row],[Security Name]],"Price")</f>
        <v>277.565</v>
      </c>
      <c r="H2703" s="1" cm="1">
        <f t="array" aca="1" ref="H2703" ca="1">IFERROR(_FV(STable[[#This Row],[Security Name]],"Change (%)",TRUE),0)</f>
        <v>2.8437999999999998E-2</v>
      </c>
      <c r="I2703" s="17" cm="1">
        <f t="array" aca="1" ref="I2703" ca="1">IFERROR(_FV(STable[[#This Row],[Security Name]],"P/E",TRUE),0)</f>
        <v>63.717199999999998</v>
      </c>
      <c r="J2703" s="17" cm="1">
        <f t="array" aca="1" ref="J2703" ca="1">IFERROR(_FV(STable[[#This Row],[Security Name]],"Beta"),0)</f>
        <v>1.9608000000000001</v>
      </c>
    </row>
    <row r="2704" spans="1:10" x14ac:dyDescent="0.3">
      <c r="A2704" t="s">
        <v>239</v>
      </c>
      <c r="B2704" t="e" vm="2703">
        <v>#VALUE!</v>
      </c>
      <c r="C2704" t="s">
        <v>3652</v>
      </c>
      <c r="D2704" t="s">
        <v>3956</v>
      </c>
      <c r="E2704">
        <v>3827</v>
      </c>
      <c r="F2704" cm="1">
        <f t="array" aca="1" ref="F2704" ca="1">IFERROR(_FV(STable[[#This Row],[Security Name]],"Market cap",TRUE),_FV(STable[[#This Row],[Security Name]],"Volume average",TRUE)*STable[[#This Row],[Price]])</f>
        <v>16686059250</v>
      </c>
      <c r="G2704" s="4" cm="1">
        <f t="array" aca="1" ref="G2704" ca="1">_FV(STable[[#This Row],[Security Name]],"Price")</f>
        <v>525</v>
      </c>
      <c r="H2704" s="1" cm="1">
        <f t="array" aca="1" ref="H2704" ca="1">IFERROR(_FV(STable[[#This Row],[Security Name]],"Change (%)",TRUE),0)</f>
        <v>2.0964E-2</v>
      </c>
      <c r="I2704" s="17" cm="1">
        <f t="array" aca="1" ref="I2704" ca="1">IFERROR(_FV(STable[[#This Row],[Security Name]],"P/E",TRUE),0)</f>
        <v>66.572800000000001</v>
      </c>
      <c r="J2704" s="17" cm="1">
        <f t="array" aca="1" ref="J2704" ca="1">IFERROR(_FV(STable[[#This Row],[Security Name]],"Beta"),0)</f>
        <v>1.8366</v>
      </c>
    </row>
    <row r="2705" spans="1:10" x14ac:dyDescent="0.3">
      <c r="A2705" t="s">
        <v>190</v>
      </c>
      <c r="B2705" t="e" vm="2704">
        <v>#VALUE!</v>
      </c>
      <c r="C2705" t="s">
        <v>3652</v>
      </c>
      <c r="D2705" t="s">
        <v>3987</v>
      </c>
      <c r="E2705">
        <v>3829</v>
      </c>
      <c r="F2705" cm="1">
        <f t="array" aca="1" ref="F2705" ca="1">IFERROR(_FV(STable[[#This Row],[Security Name]],"Market cap",TRUE),_FV(STable[[#This Row],[Security Name]],"Volume average",TRUE)*STable[[#This Row],[Price]])</f>
        <v>14332863541</v>
      </c>
      <c r="G2705" s="4" cm="1">
        <f t="array" aca="1" ref="G2705" ca="1">_FV(STable[[#This Row],[Security Name]],"Price")</f>
        <v>288.13499999999999</v>
      </c>
      <c r="H2705" s="1" cm="1">
        <f t="array" aca="1" ref="H2705" ca="1">IFERROR(_FV(STable[[#This Row],[Security Name]],"Change (%)",TRUE),0)</f>
        <v>7.8550999999999996E-2</v>
      </c>
      <c r="I2705" s="17" cm="1">
        <f t="array" aca="1" ref="I2705" ca="1">IFERROR(_FV(STable[[#This Row],[Security Name]],"P/E",TRUE),0)</f>
        <v>103.7801</v>
      </c>
      <c r="J2705" s="17" cm="1">
        <f t="array" aca="1" ref="J2705" ca="1">IFERROR(_FV(STable[[#This Row],[Security Name]],"Beta"),0)</f>
        <v>1.5882000000000001</v>
      </c>
    </row>
    <row r="2706" spans="1:10" x14ac:dyDescent="0.3">
      <c r="A2706" t="s">
        <v>401</v>
      </c>
      <c r="B2706" t="e" vm="2705">
        <v>#VALUE!</v>
      </c>
      <c r="C2706" t="s">
        <v>3652</v>
      </c>
      <c r="D2706" t="s">
        <v>3653</v>
      </c>
      <c r="E2706">
        <v>3825</v>
      </c>
      <c r="F2706" cm="1">
        <f t="array" aca="1" ref="F2706" ca="1">IFERROR(_FV(STable[[#This Row],[Security Name]],"Market cap",TRUE),_FV(STable[[#This Row],[Security Name]],"Volume average",TRUE)*STable[[#This Row],[Price]])</f>
        <v>58954007664</v>
      </c>
      <c r="G2706" s="4" cm="1">
        <f t="array" aca="1" ref="G2706" ca="1">_FV(STable[[#This Row],[Security Name]],"Price")</f>
        <v>376.56</v>
      </c>
      <c r="H2706" s="1" cm="1">
        <f t="array" aca="1" ref="H2706" ca="1">IFERROR(_FV(STable[[#This Row],[Security Name]],"Change (%)",TRUE),0)</f>
        <v>2.9077000000000002E-2</v>
      </c>
      <c r="I2706" s="17" cm="1">
        <f t="array" aca="1" ref="I2706" ca="1">IFERROR(_FV(STable[[#This Row],[Security Name]],"P/E",TRUE),0)</f>
        <v>108.11369999999999</v>
      </c>
      <c r="J2706" s="17" cm="1">
        <f t="array" aca="1" ref="J2706" ca="1">IFERROR(_FV(STable[[#This Row],[Security Name]],"Beta"),0)</f>
        <v>1.8718999999999999</v>
      </c>
    </row>
    <row r="2707" spans="1:10" x14ac:dyDescent="0.3">
      <c r="A2707" t="s">
        <v>444</v>
      </c>
      <c r="B2707" t="e" vm="2706">
        <v>#VALUE!</v>
      </c>
      <c r="C2707" t="s">
        <v>3652</v>
      </c>
      <c r="D2707" t="s">
        <v>3873</v>
      </c>
      <c r="E2707">
        <v>2821</v>
      </c>
      <c r="F2707" cm="1">
        <f t="array" aca="1" ref="F2707" ca="1">IFERROR(_FV(STable[[#This Row],[Security Name]],"Market cap",TRUE),_FV(STable[[#This Row],[Security Name]],"Volume average",TRUE)*STable[[#This Row],[Price]])</f>
        <v>23846162132</v>
      </c>
      <c r="G2707" s="4" cm="1">
        <f t="array" aca="1" ref="G2707" ca="1">_FV(STable[[#This Row],[Security Name]],"Price")</f>
        <v>202.28</v>
      </c>
      <c r="H2707" s="1" cm="1">
        <f t="array" aca="1" ref="H2707" ca="1">IFERROR(_FV(STable[[#This Row],[Security Name]],"Change (%)",TRUE),0)</f>
        <v>-6.1867999999999999E-2</v>
      </c>
      <c r="I2707" s="17" cm="1">
        <f t="array" aca="1" ref="I2707" ca="1">IFERROR(_FV(STable[[#This Row],[Security Name]],"P/E",TRUE),0)</f>
        <v>0</v>
      </c>
      <c r="J2707" s="17" cm="1">
        <f t="array" aca="1" ref="J2707" ca="1">IFERROR(_FV(STable[[#This Row],[Security Name]],"Beta"),0)</f>
        <v>1.4571000000000001</v>
      </c>
    </row>
    <row r="2708" spans="1:10" x14ac:dyDescent="0.3">
      <c r="A2708" t="s">
        <v>1125</v>
      </c>
      <c r="B2708" t="e" vm="2707">
        <v>#VALUE!</v>
      </c>
      <c r="C2708" t="s">
        <v>3652</v>
      </c>
      <c r="D2708" t="s">
        <v>3873</v>
      </c>
      <c r="E2708">
        <v>2821</v>
      </c>
      <c r="F2708" cm="1">
        <f t="array" aca="1" ref="F2708" ca="1">IFERROR(_FV(STable[[#This Row],[Security Name]],"Market cap",TRUE),_FV(STable[[#This Row],[Security Name]],"Volume average",TRUE)*STable[[#This Row],[Price]])</f>
        <v>3551017782</v>
      </c>
      <c r="G2708" s="4" cm="1">
        <f t="array" aca="1" ref="G2708" ca="1">_FV(STable[[#This Row],[Security Name]],"Price")</f>
        <v>38.72</v>
      </c>
      <c r="H2708" s="1" cm="1">
        <f t="array" aca="1" ref="H2708" ca="1">IFERROR(_FV(STable[[#This Row],[Security Name]],"Change (%)",TRUE),0)</f>
        <v>2.8965999999999999E-2</v>
      </c>
      <c r="I2708" s="17" cm="1">
        <f t="array" aca="1" ref="I2708" ca="1">IFERROR(_FV(STable[[#This Row],[Security Name]],"P/E",TRUE),0)</f>
        <v>43.4373</v>
      </c>
      <c r="J2708" s="17" cm="1">
        <f t="array" aca="1" ref="J2708" ca="1">IFERROR(_FV(STable[[#This Row],[Security Name]],"Beta"),0)</f>
        <v>1.3727</v>
      </c>
    </row>
    <row r="2709" spans="1:10" x14ac:dyDescent="0.3">
      <c r="A2709" t="s">
        <v>1338</v>
      </c>
      <c r="B2709" t="e" vm="2708">
        <v>#VALUE!</v>
      </c>
      <c r="C2709" t="s">
        <v>3652</v>
      </c>
      <c r="D2709" t="s">
        <v>4149</v>
      </c>
      <c r="E2709">
        <v>2851</v>
      </c>
      <c r="F2709" cm="1">
        <f t="array" aca="1" ref="F2709" ca="1">IFERROR(_FV(STable[[#This Row],[Security Name]],"Market cap",TRUE),_FV(STable[[#This Row],[Security Name]],"Volume average",TRUE)*STable[[#This Row],[Price]])</f>
        <v>6428955607</v>
      </c>
      <c r="G2709" s="4" cm="1">
        <f t="array" aca="1" ref="G2709" ca="1">_FV(STable[[#This Row],[Security Name]],"Price")</f>
        <v>30.13</v>
      </c>
      <c r="H2709" s="1" cm="1">
        <f t="array" aca="1" ref="H2709" ca="1">IFERROR(_FV(STable[[#This Row],[Security Name]],"Change (%)",TRUE),0)</f>
        <v>4.8364999999999998E-2</v>
      </c>
      <c r="I2709" s="17" cm="1">
        <f t="array" aca="1" ref="I2709" ca="1">IFERROR(_FV(STable[[#This Row],[Security Name]],"P/E",TRUE),0)</f>
        <v>17.316099999999999</v>
      </c>
      <c r="J2709" s="17" cm="1">
        <f t="array" aca="1" ref="J2709" ca="1">IFERROR(_FV(STable[[#This Row],[Security Name]],"Beta"),0)</f>
        <v>1.2901</v>
      </c>
    </row>
    <row r="2710" spans="1:10" x14ac:dyDescent="0.3">
      <c r="A2710" t="s">
        <v>345</v>
      </c>
      <c r="B2710" t="e" vm="2709">
        <v>#VALUE!</v>
      </c>
      <c r="C2710" t="s">
        <v>3652</v>
      </c>
      <c r="D2710" t="s">
        <v>4079</v>
      </c>
      <c r="E2710">
        <v>2800</v>
      </c>
      <c r="F2710" cm="1">
        <f t="array" aca="1" ref="F2710" ca="1">IFERROR(_FV(STable[[#This Row],[Security Name]],"Market cap",TRUE),_FV(STable[[#This Row],[Security Name]],"Volume average",TRUE)*STable[[#This Row],[Price]])</f>
        <v>5687389010</v>
      </c>
      <c r="G2710" s="4" cm="1">
        <f t="array" aca="1" ref="G2710" ca="1">_FV(STable[[#This Row],[Security Name]],"Price")</f>
        <v>177.59</v>
      </c>
      <c r="H2710" s="1" cm="1">
        <f t="array" aca="1" ref="H2710" ca="1">IFERROR(_FV(STable[[#This Row],[Security Name]],"Change (%)",TRUE),0)</f>
        <v>1.7999000000000001E-2</v>
      </c>
      <c r="I2710" s="17" cm="1">
        <f t="array" aca="1" ref="I2710" ca="1">IFERROR(_FV(STable[[#This Row],[Security Name]],"P/E",TRUE),0)</f>
        <v>37.381900000000002</v>
      </c>
      <c r="J2710" s="17" cm="1">
        <f t="array" aca="1" ref="J2710" ca="1">IFERROR(_FV(STable[[#This Row],[Security Name]],"Beta"),0)</f>
        <v>0.93330000000000002</v>
      </c>
    </row>
    <row r="2711" spans="1:10" x14ac:dyDescent="0.3">
      <c r="A2711" t="s">
        <v>341</v>
      </c>
      <c r="B2711" t="e" vm="2710">
        <v>#VALUE!</v>
      </c>
      <c r="C2711" t="s">
        <v>3652</v>
      </c>
      <c r="D2711" t="s">
        <v>4224</v>
      </c>
      <c r="E2711">
        <v>2820</v>
      </c>
      <c r="F2711" cm="1">
        <f t="array" aca="1" ref="F2711" ca="1">IFERROR(_FV(STable[[#This Row],[Security Name]],"Market cap",TRUE),_FV(STable[[#This Row],[Security Name]],"Volume average",TRUE)*STable[[#This Row],[Price]])</f>
        <v>7103740116</v>
      </c>
      <c r="G2711" s="4" cm="1">
        <f t="array" aca="1" ref="G2711" ca="1">_FV(STable[[#This Row],[Security Name]],"Price")</f>
        <v>63.47</v>
      </c>
      <c r="H2711" s="1" cm="1">
        <f t="array" aca="1" ref="H2711" ca="1">IFERROR(_FV(STable[[#This Row],[Security Name]],"Change (%)",TRUE),0)</f>
        <v>-7.1261000000000005E-2</v>
      </c>
      <c r="I2711" s="17" cm="1">
        <f t="array" aca="1" ref="I2711" ca="1">IFERROR(_FV(STable[[#This Row],[Security Name]],"P/E",TRUE),0)</f>
        <v>0</v>
      </c>
      <c r="J2711" s="17" cm="1">
        <f t="array" aca="1" ref="J2711" ca="1">IFERROR(_FV(STable[[#This Row],[Security Name]],"Beta"),0)</f>
        <v>0.83430000000000004</v>
      </c>
    </row>
    <row r="2712" spans="1:10" x14ac:dyDescent="0.3">
      <c r="A2712" t="s">
        <v>732</v>
      </c>
      <c r="B2712" t="e" vm="2711">
        <v>#VALUE!</v>
      </c>
      <c r="C2712" t="s">
        <v>3652</v>
      </c>
      <c r="D2712" t="s">
        <v>3873</v>
      </c>
      <c r="E2712">
        <v>2821</v>
      </c>
      <c r="F2712" cm="1">
        <f t="array" aca="1" ref="F2712" ca="1">IFERROR(_FV(STable[[#This Row],[Security Name]],"Market cap",TRUE),_FV(STable[[#This Row],[Security Name]],"Volume average",TRUE)*STable[[#This Row],[Price]])</f>
        <v>19549093054</v>
      </c>
      <c r="G2712" s="4" cm="1">
        <f t="array" aca="1" ref="G2712" ca="1">_FV(STable[[#This Row],[Security Name]],"Price")</f>
        <v>47.695</v>
      </c>
      <c r="H2712" s="1" cm="1">
        <f t="array" aca="1" ref="H2712" ca="1">IFERROR(_FV(STable[[#This Row],[Security Name]],"Change (%)",TRUE),0)</f>
        <v>2.0213999999999999E-2</v>
      </c>
      <c r="I2712" s="17" cm="1">
        <f t="array" aca="1" ref="I2712" ca="1">IFERROR(_FV(STable[[#This Row],[Security Name]],"P/E",TRUE),0)</f>
        <v>0</v>
      </c>
      <c r="J2712" s="17" cm="1">
        <f t="array" aca="1" ref="J2712" ca="1">IFERROR(_FV(STable[[#This Row],[Security Name]],"Beta"),0)</f>
        <v>1.0592999999999999</v>
      </c>
    </row>
    <row r="2713" spans="1:10" x14ac:dyDescent="0.3">
      <c r="A2713" t="s">
        <v>184</v>
      </c>
      <c r="B2713" t="e" vm="2712">
        <v>#VALUE!</v>
      </c>
      <c r="C2713" t="s">
        <v>3652</v>
      </c>
      <c r="D2713" t="s">
        <v>4106</v>
      </c>
      <c r="E2713">
        <v>2840</v>
      </c>
      <c r="F2713" cm="1">
        <f t="array" aca="1" ref="F2713" ca="1">IFERROR(_FV(STable[[#This Row],[Security Name]],"Market cap",TRUE),_FV(STable[[#This Row],[Security Name]],"Volume average",TRUE)*STable[[#This Row],[Price]])</f>
        <v>78039344416</v>
      </c>
      <c r="G2713" s="4" cm="1">
        <f t="array" aca="1" ref="G2713" ca="1">_FV(STable[[#This Row],[Security Name]],"Price")</f>
        <v>276.32</v>
      </c>
      <c r="H2713" s="1" cm="1">
        <f t="array" aca="1" ref="H2713" ca="1">IFERROR(_FV(STable[[#This Row],[Security Name]],"Change (%)",TRUE),0)</f>
        <v>2.6334E-2</v>
      </c>
      <c r="I2713" s="17" cm="1">
        <f t="array" aca="1" ref="I2713" ca="1">IFERROR(_FV(STable[[#This Row],[Security Name]],"P/E",TRUE),0)</f>
        <v>37.973799999999997</v>
      </c>
      <c r="J2713" s="17" cm="1">
        <f t="array" aca="1" ref="J2713" ca="1">IFERROR(_FV(STable[[#This Row],[Security Name]],"Beta"),0)</f>
        <v>0.9869</v>
      </c>
    </row>
    <row r="2714" spans="1:10" x14ac:dyDescent="0.3">
      <c r="A2714" t="s">
        <v>2382</v>
      </c>
      <c r="B2714" t="e" vm="2713">
        <v>#VALUE!</v>
      </c>
      <c r="C2714" t="s">
        <v>3652</v>
      </c>
      <c r="D2714" t="s">
        <v>4079</v>
      </c>
      <c r="E2714">
        <v>2800</v>
      </c>
      <c r="F2714" cm="1">
        <f t="array" aca="1" ref="F2714" ca="1">IFERROR(_FV(STable[[#This Row],[Security Name]],"Market cap",TRUE),_FV(STable[[#This Row],[Security Name]],"Volume average",TRUE)*STable[[#This Row],[Price]])</f>
        <v>1520811918</v>
      </c>
      <c r="G2714" s="4" cm="1">
        <f t="array" aca="1" ref="G2714" ca="1">_FV(STable[[#This Row],[Security Name]],"Price")</f>
        <v>13.895</v>
      </c>
      <c r="H2714" s="1" cm="1">
        <f t="array" aca="1" ref="H2714" ca="1">IFERROR(_FV(STable[[#This Row],[Security Name]],"Change (%)",TRUE),0)</f>
        <v>-3.5739E-2</v>
      </c>
      <c r="I2714" s="17" cm="1">
        <f t="array" aca="1" ref="I2714" ca="1">IFERROR(_FV(STable[[#This Row],[Security Name]],"P/E",TRUE),0)</f>
        <v>138.53440000000001</v>
      </c>
      <c r="J2714" s="17" cm="1">
        <f t="array" aca="1" ref="J2714" ca="1">IFERROR(_FV(STable[[#This Row],[Security Name]],"Beta"),0)</f>
        <v>1.1484000000000001</v>
      </c>
    </row>
    <row r="2715" spans="1:10" x14ac:dyDescent="0.3">
      <c r="A2715" t="s">
        <v>596</v>
      </c>
      <c r="B2715" t="e" vm="2714">
        <v>#VALUE!</v>
      </c>
      <c r="C2715" t="s">
        <v>3652</v>
      </c>
      <c r="D2715" t="s">
        <v>3873</v>
      </c>
      <c r="E2715">
        <v>2821</v>
      </c>
      <c r="F2715" cm="1">
        <f t="array" aca="1" ref="F2715" ca="1">IFERROR(_FV(STable[[#This Row],[Security Name]],"Market cap",TRUE),_FV(STable[[#This Row],[Security Name]],"Volume average",TRUE)*STable[[#This Row],[Price]])</f>
        <v>8456175105</v>
      </c>
      <c r="G2715" s="4" cm="1">
        <f t="array" aca="1" ref="G2715" ca="1">_FV(STable[[#This Row],[Security Name]],"Price")</f>
        <v>73.95</v>
      </c>
      <c r="H2715" s="1" cm="1">
        <f t="array" aca="1" ref="H2715" ca="1">IFERROR(_FV(STable[[#This Row],[Security Name]],"Change (%)",TRUE),0)</f>
        <v>8.1799999999999998E-3</v>
      </c>
      <c r="I2715" s="17" cm="1">
        <f t="array" aca="1" ref="I2715" ca="1">IFERROR(_FV(STable[[#This Row],[Security Name]],"P/E",TRUE),0)</f>
        <v>19.441600000000001</v>
      </c>
      <c r="J2715" s="17" cm="1">
        <f t="array" aca="1" ref="J2715" ca="1">IFERROR(_FV(STable[[#This Row],[Security Name]],"Beta"),0)</f>
        <v>1.1049</v>
      </c>
    </row>
    <row r="2716" spans="1:10" x14ac:dyDescent="0.3">
      <c r="A2716" t="s">
        <v>1679</v>
      </c>
      <c r="B2716" t="e" vm="2715">
        <v>#VALUE!</v>
      </c>
      <c r="C2716" t="s">
        <v>3652</v>
      </c>
      <c r="D2716" t="s">
        <v>4085</v>
      </c>
      <c r="E2716">
        <v>2890</v>
      </c>
      <c r="F2716" cm="1">
        <f t="array" aca="1" ref="F2716" ca="1">IFERROR(_FV(STable[[#This Row],[Security Name]],"Market cap",TRUE),_FV(STable[[#This Row],[Security Name]],"Volume average",TRUE)*STable[[#This Row],[Price]])</f>
        <v>9530061036</v>
      </c>
      <c r="G2716" s="4" cm="1">
        <f t="array" aca="1" ref="G2716" ca="1">_FV(STable[[#This Row],[Security Name]],"Price")</f>
        <v>39.122500000000002</v>
      </c>
      <c r="H2716" s="1" cm="1">
        <f t="array" aca="1" ref="H2716" ca="1">IFERROR(_FV(STable[[#This Row],[Security Name]],"Change (%)",TRUE),0)</f>
        <v>4.8861000000000002E-2</v>
      </c>
      <c r="I2716" s="17" cm="1">
        <f t="array" aca="1" ref="I2716" ca="1">IFERROR(_FV(STable[[#This Row],[Security Name]],"P/E",TRUE),0)</f>
        <v>49.736199999999997</v>
      </c>
      <c r="J2716" s="17" cm="1">
        <f t="array" aca="1" ref="J2716" ca="1">IFERROR(_FV(STable[[#This Row],[Security Name]],"Beta"),0)</f>
        <v>1.1801999999999999</v>
      </c>
    </row>
    <row r="2717" spans="1:10" x14ac:dyDescent="0.3">
      <c r="A2717" t="s">
        <v>720</v>
      </c>
      <c r="B2717" t="e" vm="2716">
        <v>#VALUE!</v>
      </c>
      <c r="C2717" t="s">
        <v>3652</v>
      </c>
      <c r="D2717" t="s">
        <v>4112</v>
      </c>
      <c r="E2717">
        <v>2891</v>
      </c>
      <c r="F2717" cm="1">
        <f t="array" aca="1" ref="F2717" ca="1">IFERROR(_FV(STable[[#This Row],[Security Name]],"Market cap",TRUE),_FV(STable[[#This Row],[Security Name]],"Volume average",TRUE)*STable[[#This Row],[Price]])</f>
        <v>3517699442</v>
      </c>
      <c r="G2717" s="4" cm="1">
        <f t="array" aca="1" ref="G2717" ca="1">_FV(STable[[#This Row],[Security Name]],"Price")</f>
        <v>64.56</v>
      </c>
      <c r="H2717" s="1" cm="1">
        <f t="array" aca="1" ref="H2717" ca="1">IFERROR(_FV(STable[[#This Row],[Security Name]],"Change (%)",TRUE),0)</f>
        <v>3.4284000000000002E-2</v>
      </c>
      <c r="I2717" s="17" cm="1">
        <f t="array" aca="1" ref="I2717" ca="1">IFERROR(_FV(STable[[#This Row],[Security Name]],"P/E",TRUE),0)</f>
        <v>23.450800000000001</v>
      </c>
      <c r="J2717" s="17" cm="1">
        <f t="array" aca="1" ref="J2717" ca="1">IFERROR(_FV(STable[[#This Row],[Security Name]],"Beta"),0)</f>
        <v>1.0017</v>
      </c>
    </row>
    <row r="2718" spans="1:10" x14ac:dyDescent="0.3">
      <c r="A2718" t="s">
        <v>609</v>
      </c>
      <c r="B2718" t="e" vm="2717">
        <v>#VALUE!</v>
      </c>
      <c r="C2718" t="s">
        <v>3652</v>
      </c>
      <c r="D2718" t="s">
        <v>4127</v>
      </c>
      <c r="E2718">
        <v>2860</v>
      </c>
      <c r="F2718" cm="1">
        <f t="array" aca="1" ref="F2718" ca="1">IFERROR(_FV(STable[[#This Row],[Security Name]],"Market cap",TRUE),_FV(STable[[#This Row],[Security Name]],"Volume average",TRUE)*STable[[#This Row],[Price]])</f>
        <v>19357076484</v>
      </c>
      <c r="G2718" s="4" cm="1">
        <f t="array" aca="1" ref="G2718" ca="1">_FV(STable[[#This Row],[Security Name]],"Price")</f>
        <v>75.78</v>
      </c>
      <c r="H2718" s="1" cm="1">
        <f t="array" aca="1" ref="H2718" ca="1">IFERROR(_FV(STable[[#This Row],[Security Name]],"Change (%)",TRUE),0)</f>
        <v>5.1623999999999996E-2</v>
      </c>
      <c r="I2718" s="17" cm="1">
        <f t="array" aca="1" ref="I2718" ca="1">IFERROR(_FV(STable[[#This Row],[Security Name]],"P/E",TRUE),0)</f>
        <v>0</v>
      </c>
      <c r="J2718" s="17" cm="1">
        <f t="array" aca="1" ref="J2718" ca="1">IFERROR(_FV(STable[[#This Row],[Security Name]],"Beta"),0)</f>
        <v>0.99709999999999999</v>
      </c>
    </row>
    <row r="2719" spans="1:10" x14ac:dyDescent="0.3">
      <c r="A2719" t="s">
        <v>436</v>
      </c>
      <c r="B2719" t="e" vm="2718">
        <v>#VALUE!</v>
      </c>
      <c r="C2719" t="s">
        <v>3652</v>
      </c>
      <c r="D2719" t="s">
        <v>4079</v>
      </c>
      <c r="E2719">
        <v>2800</v>
      </c>
      <c r="F2719" cm="1">
        <f t="array" aca="1" ref="F2719" ca="1">IFERROR(_FV(STable[[#This Row],[Security Name]],"Market cap",TRUE),_FV(STable[[#This Row],[Security Name]],"Volume average",TRUE)*STable[[#This Row],[Price]])</f>
        <v>1908850144</v>
      </c>
      <c r="G2719" s="4" cm="1">
        <f t="array" aca="1" ref="G2719" ca="1">_FV(STable[[#This Row],[Security Name]],"Price")</f>
        <v>76.69</v>
      </c>
      <c r="H2719" s="1" cm="1">
        <f t="array" aca="1" ref="H2719" ca="1">IFERROR(_FV(STable[[#This Row],[Security Name]],"Change (%)",TRUE),0)</f>
        <v>2.1307999999999997E-2</v>
      </c>
      <c r="I2719" s="17" cm="1">
        <f t="array" aca="1" ref="I2719" ca="1">IFERROR(_FV(STable[[#This Row],[Security Name]],"P/E",TRUE),0)</f>
        <v>16.416899999999998</v>
      </c>
      <c r="J2719" s="17" cm="1">
        <f t="array" aca="1" ref="J2719" ca="1">IFERROR(_FV(STable[[#This Row],[Security Name]],"Beta"),0)</f>
        <v>0.89580000000000004</v>
      </c>
    </row>
    <row r="2720" spans="1:10" x14ac:dyDescent="0.3">
      <c r="A2720" t="s">
        <v>694</v>
      </c>
      <c r="B2720" t="e" vm="2719">
        <v>#VALUE!</v>
      </c>
      <c r="C2720" t="s">
        <v>3652</v>
      </c>
      <c r="D2720" t="s">
        <v>3900</v>
      </c>
      <c r="E2720">
        <v>2810</v>
      </c>
      <c r="F2720" cm="1">
        <f t="array" aca="1" ref="F2720" ca="1">IFERROR(_FV(STable[[#This Row],[Security Name]],"Market cap",TRUE),_FV(STable[[#This Row],[Security Name]],"Volume average",TRUE)*STable[[#This Row],[Price]])</f>
        <v>2271213000</v>
      </c>
      <c r="G2720" s="4" cm="1">
        <f t="array" aca="1" ref="G2720" ca="1">_FV(STable[[#This Row],[Security Name]],"Price")</f>
        <v>73.2</v>
      </c>
      <c r="H2720" s="1" cm="1">
        <f t="array" aca="1" ref="H2720" ca="1">IFERROR(_FV(STable[[#This Row],[Security Name]],"Change (%)",TRUE),0)</f>
        <v>2.0209000000000001E-2</v>
      </c>
      <c r="I2720" s="17" cm="1">
        <f t="array" aca="1" ref="I2720" ca="1">IFERROR(_FV(STable[[#This Row],[Security Name]],"P/E",TRUE),0)</f>
        <v>0</v>
      </c>
      <c r="J2720" s="17" cm="1">
        <f t="array" aca="1" ref="J2720" ca="1">IFERROR(_FV(STable[[#This Row],[Security Name]],"Beta"),0)</f>
        <v>1.1566000000000001</v>
      </c>
    </row>
    <row r="2721" spans="1:10" x14ac:dyDescent="0.3">
      <c r="A2721" t="s">
        <v>50</v>
      </c>
      <c r="B2721" t="e" vm="2720">
        <v>#VALUE!</v>
      </c>
      <c r="C2721" t="s">
        <v>3652</v>
      </c>
      <c r="D2721" t="s">
        <v>4127</v>
      </c>
      <c r="E2721">
        <v>2860</v>
      </c>
      <c r="F2721" cm="1">
        <f t="array" aca="1" ref="F2721" ca="1">IFERROR(_FV(STable[[#This Row],[Security Name]],"Market cap",TRUE),_FV(STable[[#This Row],[Security Name]],"Volume average",TRUE)*STable[[#This Row],[Price]])</f>
        <v>5862954949</v>
      </c>
      <c r="G2721" s="4" cm="1">
        <f t="array" aca="1" ref="G2721" ca="1">_FV(STable[[#This Row],[Security Name]],"Price")</f>
        <v>624.02</v>
      </c>
      <c r="H2721" s="1" cm="1">
        <f t="array" aca="1" ref="H2721" ca="1">IFERROR(_FV(STable[[#This Row],[Security Name]],"Change (%)",TRUE),0)</f>
        <v>-3.8683000000000002E-2</v>
      </c>
      <c r="I2721" s="17" cm="1">
        <f t="array" aca="1" ref="I2721" ca="1">IFERROR(_FV(STable[[#This Row],[Security Name]],"P/E",TRUE),0)</f>
        <v>14.048400000000001</v>
      </c>
      <c r="J2721" s="17" cm="1">
        <f t="array" aca="1" ref="J2721" ca="1">IFERROR(_FV(STable[[#This Row],[Security Name]],"Beta"),0)</f>
        <v>0.52049999999999996</v>
      </c>
    </row>
    <row r="2722" spans="1:10" x14ac:dyDescent="0.3">
      <c r="A2722" t="s">
        <v>1030</v>
      </c>
      <c r="B2722" t="e" vm="2721">
        <v>#VALUE!</v>
      </c>
      <c r="C2722" t="s">
        <v>3652</v>
      </c>
      <c r="D2722" t="s">
        <v>4079</v>
      </c>
      <c r="E2722">
        <v>2800</v>
      </c>
      <c r="F2722" cm="1">
        <f t="array" aca="1" ref="F2722" ca="1">IFERROR(_FV(STable[[#This Row],[Security Name]],"Market cap",TRUE),_FV(STable[[#This Row],[Security Name]],"Volume average",TRUE)*STable[[#This Row],[Price]])</f>
        <v>2665994052</v>
      </c>
      <c r="G2722" s="4" cm="1">
        <f t="array" aca="1" ref="G2722" ca="1">_FV(STable[[#This Row],[Security Name]],"Price")</f>
        <v>75.69</v>
      </c>
      <c r="H2722" s="1" cm="1">
        <f t="array" aca="1" ref="H2722" ca="1">IFERROR(_FV(STable[[#This Row],[Security Name]],"Change (%)",TRUE),0)</f>
        <v>2.6444000000000002E-2</v>
      </c>
      <c r="I2722" s="17" cm="1">
        <f t="array" aca="1" ref="I2722" ca="1">IFERROR(_FV(STable[[#This Row],[Security Name]],"P/E",TRUE),0)</f>
        <v>0</v>
      </c>
      <c r="J2722" s="17" cm="1">
        <f t="array" aca="1" ref="J2722" ca="1">IFERROR(_FV(STable[[#This Row],[Security Name]],"Beta"),0)</f>
        <v>1.2499</v>
      </c>
    </row>
    <row r="2723" spans="1:10" x14ac:dyDescent="0.3">
      <c r="A2723" t="s">
        <v>411</v>
      </c>
      <c r="B2723" t="e" vm="2722">
        <v>#VALUE!</v>
      </c>
      <c r="C2723" t="s">
        <v>3652</v>
      </c>
      <c r="D2723" t="s">
        <v>4149</v>
      </c>
      <c r="E2723">
        <v>2851</v>
      </c>
      <c r="F2723" cm="1">
        <f t="array" aca="1" ref="F2723" ca="1">IFERROR(_FV(STable[[#This Row],[Security Name]],"Market cap",TRUE),_FV(STable[[#This Row],[Security Name]],"Volume average",TRUE)*STable[[#This Row],[Price]])</f>
        <v>25792788650</v>
      </c>
      <c r="G2723" s="4" cm="1">
        <f t="array" aca="1" ref="G2723" ca="1">_FV(STable[[#This Row],[Security Name]],"Price")</f>
        <v>115.25</v>
      </c>
      <c r="H2723" s="1" cm="1">
        <f t="array" aca="1" ref="H2723" ca="1">IFERROR(_FV(STable[[#This Row],[Security Name]],"Change (%)",TRUE),0)</f>
        <v>2.7549999999999998E-2</v>
      </c>
      <c r="I2723" s="17" cm="1">
        <f t="array" aca="1" ref="I2723" ca="1">IFERROR(_FV(STable[[#This Row],[Security Name]],"P/E",TRUE),0)</f>
        <v>16.6662</v>
      </c>
      <c r="J2723" s="17" cm="1">
        <f t="array" aca="1" ref="J2723" ca="1">IFERROR(_FV(STable[[#This Row],[Security Name]],"Beta"),0)</f>
        <v>1.1060000000000001</v>
      </c>
    </row>
    <row r="2724" spans="1:10" x14ac:dyDescent="0.3">
      <c r="A2724" t="s">
        <v>2521</v>
      </c>
      <c r="B2724" t="e" vm="2723">
        <v>#VALUE!</v>
      </c>
      <c r="C2724" t="s">
        <v>3652</v>
      </c>
      <c r="D2724" t="s">
        <v>4079</v>
      </c>
      <c r="E2724">
        <v>2800</v>
      </c>
      <c r="F2724" cm="1">
        <f t="array" aca="1" ref="F2724" ca="1">IFERROR(_FV(STable[[#This Row],[Security Name]],"Market cap",TRUE),_FV(STable[[#This Row],[Security Name]],"Volume average",TRUE)*STable[[#This Row],[Price]])</f>
        <v>4191047604</v>
      </c>
      <c r="G2724" s="4" cm="1">
        <f t="array" aca="1" ref="G2724" ca="1">_FV(STable[[#This Row],[Security Name]],"Price")</f>
        <v>28.045000000000002</v>
      </c>
      <c r="H2724" s="1" cm="1">
        <f t="array" aca="1" ref="H2724" ca="1">IFERROR(_FV(STable[[#This Row],[Security Name]],"Change (%)",TRUE),0)</f>
        <v>1.2455000000000001E-2</v>
      </c>
      <c r="I2724" s="17" cm="1">
        <f t="array" aca="1" ref="I2724" ca="1">IFERROR(_FV(STable[[#This Row],[Security Name]],"P/E",TRUE),0)</f>
        <v>0</v>
      </c>
      <c r="J2724" s="17" cm="1">
        <f t="array" aca="1" ref="J2724" ca="1">IFERROR(_FV(STable[[#This Row],[Security Name]],"Beta"),0)</f>
        <v>1.8883000000000001</v>
      </c>
    </row>
    <row r="2725" spans="1:10" x14ac:dyDescent="0.3">
      <c r="A2725" t="s">
        <v>509</v>
      </c>
      <c r="B2725" t="e" vm="2724">
        <v>#VALUE!</v>
      </c>
      <c r="C2725" t="s">
        <v>3652</v>
      </c>
      <c r="D2725" t="s">
        <v>4149</v>
      </c>
      <c r="E2725">
        <v>2851</v>
      </c>
      <c r="F2725" cm="1">
        <f t="array" aca="1" ref="F2725" ca="1">IFERROR(_FV(STable[[#This Row],[Security Name]],"Market cap",TRUE),_FV(STable[[#This Row],[Security Name]],"Volume average",TRUE)*STable[[#This Row],[Price]])</f>
        <v>14044020060</v>
      </c>
      <c r="G2725" s="4" cm="1">
        <f t="array" aca="1" ref="G2725" ca="1">_FV(STable[[#This Row],[Security Name]],"Price")</f>
        <v>110.04</v>
      </c>
      <c r="H2725" s="1" cm="1">
        <f t="array" aca="1" ref="H2725" ca="1">IFERROR(_FV(STable[[#This Row],[Security Name]],"Change (%)",TRUE),0)</f>
        <v>4.1551999999999999E-2</v>
      </c>
      <c r="I2725" s="17" cm="1">
        <f t="array" aca="1" ref="I2725" ca="1">IFERROR(_FV(STable[[#This Row],[Security Name]],"P/E",TRUE),0)</f>
        <v>21.192499999999999</v>
      </c>
      <c r="J2725" s="17" cm="1">
        <f t="array" aca="1" ref="J2725" ca="1">IFERROR(_FV(STable[[#This Row],[Security Name]],"Beta"),0)</f>
        <v>1.0899000000000001</v>
      </c>
    </row>
    <row r="2726" spans="1:10" x14ac:dyDescent="0.3">
      <c r="A2726" t="s">
        <v>667</v>
      </c>
      <c r="B2726" t="e" vm="2725">
        <v>#VALUE!</v>
      </c>
      <c r="C2726" t="s">
        <v>3652</v>
      </c>
      <c r="D2726" t="s">
        <v>4106</v>
      </c>
      <c r="E2726">
        <v>2840</v>
      </c>
      <c r="F2726" cm="1">
        <f t="array" aca="1" ref="F2726" ca="1">IFERROR(_FV(STable[[#This Row],[Security Name]],"Market cap",TRUE),_FV(STable[[#This Row],[Security Name]],"Volume average",TRUE)*STable[[#This Row],[Price]])</f>
        <v>1176042395</v>
      </c>
      <c r="G2726" s="4" cm="1">
        <f t="array" aca="1" ref="G2726" ca="1">_FV(STable[[#This Row],[Security Name]],"Price")</f>
        <v>51.83</v>
      </c>
      <c r="H2726" s="1" cm="1">
        <f t="array" aca="1" ref="H2726" ca="1">IFERROR(_FV(STable[[#This Row],[Security Name]],"Change (%)",TRUE),0)</f>
        <v>2.0476000000000001E-2</v>
      </c>
      <c r="I2726" s="17" cm="1">
        <f t="array" aca="1" ref="I2726" ca="1">IFERROR(_FV(STable[[#This Row],[Security Name]],"P/E",TRUE),0)</f>
        <v>25.297699999999999</v>
      </c>
      <c r="J2726" s="17" cm="1">
        <f t="array" aca="1" ref="J2726" ca="1">IFERROR(_FV(STable[[#This Row],[Security Name]],"Beta"),0)</f>
        <v>0.98560000000000003</v>
      </c>
    </row>
    <row r="2727" spans="1:10" x14ac:dyDescent="0.3">
      <c r="A2727" t="s">
        <v>777</v>
      </c>
      <c r="B2727" t="e" vm="2726">
        <v>#VALUE!</v>
      </c>
      <c r="C2727" t="s">
        <v>3652</v>
      </c>
      <c r="D2727" t="s">
        <v>4127</v>
      </c>
      <c r="E2727">
        <v>2860</v>
      </c>
      <c r="F2727" cm="1">
        <f t="array" aca="1" ref="F2727" ca="1">IFERROR(_FV(STable[[#This Row],[Security Name]],"Market cap",TRUE),_FV(STable[[#This Row],[Security Name]],"Volume average",TRUE)*STable[[#This Row],[Price]])</f>
        <v>4263216750</v>
      </c>
      <c r="G2727" s="4" cm="1">
        <f t="array" aca="1" ref="G2727" ca="1">_FV(STable[[#This Row],[Security Name]],"Price")</f>
        <v>100.19</v>
      </c>
      <c r="H2727" s="1" cm="1">
        <f t="array" aca="1" ref="H2727" ca="1">IFERROR(_FV(STable[[#This Row],[Security Name]],"Change (%)",TRUE),0)</f>
        <v>5.0980999999999999E-2</v>
      </c>
      <c r="I2727" s="17" cm="1">
        <f t="array" aca="1" ref="I2727" ca="1">IFERROR(_FV(STable[[#This Row],[Security Name]],"P/E",TRUE),0)</f>
        <v>31.7288</v>
      </c>
      <c r="J2727" s="17" cm="1">
        <f t="array" aca="1" ref="J2727" ca="1">IFERROR(_FV(STable[[#This Row],[Security Name]],"Beta"),0)</f>
        <v>0.63129999999999997</v>
      </c>
    </row>
    <row r="2728" spans="1:10" x14ac:dyDescent="0.3">
      <c r="A2728" t="s">
        <v>1857</v>
      </c>
      <c r="B2728" t="e" vm="2727">
        <v>#VALUE!</v>
      </c>
      <c r="C2728" t="s">
        <v>3652</v>
      </c>
      <c r="D2728" t="s">
        <v>3900</v>
      </c>
      <c r="E2728">
        <v>2810</v>
      </c>
      <c r="F2728" cm="1">
        <f t="array" aca="1" ref="F2728" ca="1">IFERROR(_FV(STable[[#This Row],[Security Name]],"Market cap",TRUE),_FV(STable[[#This Row],[Security Name]],"Volume average",TRUE)*STable[[#This Row],[Price]])</f>
        <v>398216050</v>
      </c>
      <c r="G2728" s="4" cm="1">
        <f t="array" aca="1" ref="G2728" ca="1">_FV(STable[[#This Row],[Security Name]],"Price")</f>
        <v>14.0701</v>
      </c>
      <c r="H2728" s="1" cm="1">
        <f t="array" aca="1" ref="H2728" ca="1">IFERROR(_FV(STable[[#This Row],[Security Name]],"Change (%)",TRUE),0)</f>
        <v>-1.2624999999999999E-2</v>
      </c>
      <c r="I2728" s="17" cm="1">
        <f t="array" aca="1" ref="I2728" ca="1">IFERROR(_FV(STable[[#This Row],[Security Name]],"P/E",TRUE),0)</f>
        <v>22.072099999999999</v>
      </c>
      <c r="J2728" s="17" cm="1">
        <f t="array" aca="1" ref="J2728" ca="1">IFERROR(_FV(STable[[#This Row],[Security Name]],"Beta"),0)</f>
        <v>0.97929999999999995</v>
      </c>
    </row>
    <row r="2729" spans="1:10" x14ac:dyDescent="0.3">
      <c r="A2729" t="s">
        <v>2361</v>
      </c>
      <c r="B2729" t="e" vm="2728">
        <v>#VALUE!</v>
      </c>
      <c r="C2729" t="s">
        <v>3652</v>
      </c>
      <c r="D2729" t="s">
        <v>4079</v>
      </c>
      <c r="E2729">
        <v>2800</v>
      </c>
      <c r="F2729" cm="1">
        <f t="array" aca="1" ref="F2729" ca="1">IFERROR(_FV(STable[[#This Row],[Security Name]],"Market cap",TRUE),_FV(STable[[#This Row],[Security Name]],"Volume average",TRUE)*STable[[#This Row],[Price]])</f>
        <v>134802887</v>
      </c>
      <c r="G2729" s="4" cm="1">
        <f t="array" aca="1" ref="G2729" ca="1">_FV(STable[[#This Row],[Security Name]],"Price")</f>
        <v>14.234999999999999</v>
      </c>
      <c r="H2729" s="1" cm="1">
        <f t="array" aca="1" ref="H2729" ca="1">IFERROR(_FV(STable[[#This Row],[Security Name]],"Change (%)",TRUE),0)</f>
        <v>2.2629E-2</v>
      </c>
      <c r="I2729" s="17" cm="1">
        <f t="array" aca="1" ref="I2729" ca="1">IFERROR(_FV(STable[[#This Row],[Security Name]],"P/E",TRUE),0)</f>
        <v>0</v>
      </c>
      <c r="J2729" s="17" cm="1">
        <f t="array" aca="1" ref="J2729" ca="1">IFERROR(_FV(STable[[#This Row],[Security Name]],"Beta"),0)</f>
        <v>0.55049999999999999</v>
      </c>
    </row>
    <row r="2730" spans="1:10" x14ac:dyDescent="0.3">
      <c r="A2730" t="s">
        <v>1521</v>
      </c>
      <c r="B2730" t="e" vm="2729">
        <v>#VALUE!</v>
      </c>
      <c r="C2730" t="s">
        <v>3652</v>
      </c>
      <c r="D2730" t="s">
        <v>3695</v>
      </c>
      <c r="E2730">
        <v>3089</v>
      </c>
      <c r="F2730" cm="1">
        <f t="array" aca="1" ref="F2730" ca="1">IFERROR(_FV(STable[[#This Row],[Security Name]],"Market cap",TRUE),_FV(STable[[#This Row],[Security Name]],"Volume average",TRUE)*STable[[#This Row],[Price]])</f>
        <v>600409179</v>
      </c>
      <c r="G2730" s="4" cm="1">
        <f t="array" aca="1" ref="G2730" ca="1">_FV(STable[[#This Row],[Security Name]],"Price")</f>
        <v>30.074999999999999</v>
      </c>
      <c r="H2730" s="1" cm="1">
        <f t="array" aca="1" ref="H2730" ca="1">IFERROR(_FV(STable[[#This Row],[Security Name]],"Change (%)",TRUE),0)</f>
        <v>4.6086999999999996E-2</v>
      </c>
      <c r="I2730" s="17" cm="1">
        <f t="array" aca="1" ref="I2730" ca="1">IFERROR(_FV(STable[[#This Row],[Security Name]],"P/E",TRUE),0)</f>
        <v>20.052700000000002</v>
      </c>
      <c r="J2730" s="17" cm="1">
        <f t="array" aca="1" ref="J2730" ca="1">IFERROR(_FV(STable[[#This Row],[Security Name]],"Beta"),0)</f>
        <v>0.93179999999999996</v>
      </c>
    </row>
    <row r="2731" spans="1:10" x14ac:dyDescent="0.3">
      <c r="A2731" t="s">
        <v>460</v>
      </c>
      <c r="B2731" t="e" vm="2730">
        <v>#VALUE!</v>
      </c>
      <c r="C2731" t="s">
        <v>3652</v>
      </c>
      <c r="D2731" t="s">
        <v>3653</v>
      </c>
      <c r="E2731">
        <v>3825</v>
      </c>
      <c r="F2731" cm="1">
        <f t="array" aca="1" ref="F2731" ca="1">IFERROR(_FV(STable[[#This Row],[Security Name]],"Market cap",TRUE),_FV(STable[[#This Row],[Security Name]],"Volume average",TRUE)*STable[[#This Row],[Price]])</f>
        <v>746481878</v>
      </c>
      <c r="G2731" s="4" cm="1">
        <f t="array" aca="1" ref="G2731" ca="1">_FV(STable[[#This Row],[Security Name]],"Price")</f>
        <v>79.989999999999995</v>
      </c>
      <c r="H2731" s="1" cm="1">
        <f t="array" aca="1" ref="H2731" ca="1">IFERROR(_FV(STable[[#This Row],[Security Name]],"Change (%)",TRUE),0)</f>
        <v>4.6031000000000002E-2</v>
      </c>
      <c r="I2731" s="17" cm="1">
        <f t="array" aca="1" ref="I2731" ca="1">IFERROR(_FV(STable[[#This Row],[Security Name]],"P/E",TRUE),0)</f>
        <v>94.73</v>
      </c>
      <c r="J2731" s="17" cm="1">
        <f t="array" aca="1" ref="J2731" ca="1">IFERROR(_FV(STable[[#This Row],[Security Name]],"Beta"),0)</f>
        <v>0.70199999999999996</v>
      </c>
    </row>
    <row r="2732" spans="1:10" x14ac:dyDescent="0.3">
      <c r="A2732" t="s">
        <v>1955</v>
      </c>
      <c r="B2732" t="e" vm="2731">
        <v>#VALUE!</v>
      </c>
      <c r="C2732" t="s">
        <v>4172</v>
      </c>
      <c r="D2732" t="s">
        <v>4169</v>
      </c>
      <c r="E2732">
        <v>6199</v>
      </c>
      <c r="F2732" cm="1">
        <f t="array" aca="1" ref="F2732" ca="1">IFERROR(_FV(STable[[#This Row],[Security Name]],"Market cap",TRUE),_FV(STable[[#This Row],[Security Name]],"Volume average",TRUE)*STable[[#This Row],[Price]])</f>
        <v>3039623216</v>
      </c>
      <c r="G2732" s="4" cm="1">
        <f t="array" aca="1" ref="G2732" ca="1">_FV(STable[[#This Row],[Security Name]],"Price")</f>
        <v>11.885</v>
      </c>
      <c r="H2732" s="1" cm="1">
        <f t="array" aca="1" ref="H2732" ca="1">IFERROR(_FV(STable[[#This Row],[Security Name]],"Change (%)",TRUE),0)</f>
        <v>4.0717999999999997E-2</v>
      </c>
      <c r="I2732" s="17" cm="1">
        <f t="array" aca="1" ref="I2732" ca="1">IFERROR(_FV(STable[[#This Row],[Security Name]],"P/E",TRUE),0)</f>
        <v>0</v>
      </c>
      <c r="J2732" s="17" cm="1">
        <f t="array" aca="1" ref="J2732" ca="1">IFERROR(_FV(STable[[#This Row],[Security Name]],"Beta"),0)</f>
        <v>3.6802000000000001</v>
      </c>
    </row>
    <row r="2733" spans="1:10" x14ac:dyDescent="0.3">
      <c r="A2733" t="s">
        <v>2388</v>
      </c>
      <c r="B2733" t="e" vm="2732">
        <v>#VALUE!</v>
      </c>
      <c r="C2733" t="s">
        <v>4172</v>
      </c>
      <c r="D2733" t="s">
        <v>4169</v>
      </c>
      <c r="E2733">
        <v>6199</v>
      </c>
      <c r="F2733" cm="1">
        <f t="array" aca="1" ref="F2733" ca="1">IFERROR(_FV(STable[[#This Row],[Security Name]],"Market cap",TRUE),_FV(STable[[#This Row],[Security Name]],"Volume average",TRUE)*STable[[#This Row],[Price]])</f>
        <v>8327011972</v>
      </c>
      <c r="G2733" s="4" cm="1">
        <f t="array" aca="1" ref="G2733" ca="1">_FV(STable[[#This Row],[Security Name]],"Price")</f>
        <v>73.987499999999997</v>
      </c>
      <c r="H2733" s="1" cm="1">
        <f t="array" aca="1" ref="H2733" ca="1">IFERROR(_FV(STable[[#This Row],[Security Name]],"Change (%)",TRUE),0)</f>
        <v>4.3253000000000007E-2</v>
      </c>
      <c r="I2733" s="17" cm="1">
        <f t="array" aca="1" ref="I2733" ca="1">IFERROR(_FV(STable[[#This Row],[Security Name]],"P/E",TRUE),0)</f>
        <v>0</v>
      </c>
      <c r="J2733" s="17" cm="1">
        <f t="array" aca="1" ref="J2733" ca="1">IFERROR(_FV(STable[[#This Row],[Security Name]],"Beta"),0)</f>
        <v>4.4913999999999996</v>
      </c>
    </row>
    <row r="2734" spans="1:10" x14ac:dyDescent="0.3">
      <c r="A2734" t="s">
        <v>2623</v>
      </c>
      <c r="B2734" t="e" vm="2733">
        <v>#VALUE!</v>
      </c>
      <c r="C2734" t="s">
        <v>4172</v>
      </c>
      <c r="D2734" t="s">
        <v>4169</v>
      </c>
      <c r="E2734">
        <v>6199</v>
      </c>
      <c r="F2734" cm="1">
        <f t="array" aca="1" ref="F2734" ca="1">IFERROR(_FV(STable[[#This Row],[Security Name]],"Market cap",TRUE),_FV(STable[[#This Row],[Security Name]],"Volume average",TRUE)*STable[[#This Row],[Price]])</f>
        <v>19191327610</v>
      </c>
      <c r="G2734" s="4" cm="1">
        <f t="array" aca="1" ref="G2734" ca="1">_FV(STable[[#This Row],[Security Name]],"Price")</f>
        <v>48.1</v>
      </c>
      <c r="H2734" s="1" cm="1">
        <f t="array" aca="1" ref="H2734" ca="1">IFERROR(_FV(STable[[#This Row],[Security Name]],"Change (%)",TRUE),0)</f>
        <v>8.3859999999999994E-3</v>
      </c>
      <c r="I2734" s="17" cm="1">
        <f t="array" aca="1" ref="I2734" ca="1">IFERROR(_FV(STable[[#This Row],[Security Name]],"P/E",TRUE),0)</f>
        <v>63.826999999999998</v>
      </c>
      <c r="J2734" s="17" cm="1">
        <f t="array" aca="1" ref="J2734" ca="1">IFERROR(_FV(STable[[#This Row],[Security Name]],"Beta"),0)</f>
        <v>4.3196000000000003</v>
      </c>
    </row>
    <row r="2735" spans="1:10" x14ac:dyDescent="0.3">
      <c r="A2735" t="s">
        <v>1788</v>
      </c>
      <c r="B2735" t="e" vm="2734">
        <v>#VALUE!</v>
      </c>
      <c r="C2735" t="s">
        <v>4172</v>
      </c>
      <c r="D2735" t="s">
        <v>4169</v>
      </c>
      <c r="E2735">
        <v>6199</v>
      </c>
      <c r="F2735" cm="1">
        <f t="array" aca="1" ref="F2735" ca="1">IFERROR(_FV(STable[[#This Row],[Security Name]],"Market cap",TRUE),_FV(STable[[#This Row],[Security Name]],"Volume average",TRUE)*STable[[#This Row],[Price]])</f>
        <v>4401215495</v>
      </c>
      <c r="G2735" s="4" cm="1">
        <f t="array" aca="1" ref="G2735" ca="1">_FV(STable[[#This Row],[Security Name]],"Price")</f>
        <v>11.574999999999999</v>
      </c>
      <c r="H2735" s="1" cm="1">
        <f t="array" aca="1" ref="H2735" ca="1">IFERROR(_FV(STable[[#This Row],[Security Name]],"Change (%)",TRUE),0)</f>
        <v>2.1649999999999998E-3</v>
      </c>
      <c r="I2735" s="17" cm="1">
        <f t="array" aca="1" ref="I2735" ca="1">IFERROR(_FV(STable[[#This Row],[Security Name]],"P/E",TRUE),0)</f>
        <v>0</v>
      </c>
      <c r="J2735" s="17" cm="1">
        <f t="array" aca="1" ref="J2735" ca="1">IFERROR(_FV(STable[[#This Row],[Security Name]],"Beta"),0)</f>
        <v>5.4951999999999996</v>
      </c>
    </row>
    <row r="2736" spans="1:10" x14ac:dyDescent="0.3">
      <c r="A2736" t="s">
        <v>16</v>
      </c>
      <c r="B2736" t="e" vm="2735">
        <v>#VALUE!</v>
      </c>
      <c r="C2736" t="s">
        <v>4172</v>
      </c>
      <c r="D2736" t="s">
        <v>4169</v>
      </c>
      <c r="E2736">
        <v>6199</v>
      </c>
      <c r="F2736" cm="1">
        <f t="array" aca="1" ref="F2736" ca="1">IFERROR(_FV(STable[[#This Row],[Security Name]],"Market cap",TRUE),_FV(STable[[#This Row],[Security Name]],"Volume average",TRUE)*STable[[#This Row],[Price]])</f>
        <v>58135754132</v>
      </c>
      <c r="G2736" s="4" cm="1">
        <f t="array" aca="1" ref="G2736" ca="1">_FV(STable[[#This Row],[Security Name]],"Price")</f>
        <v>164.53</v>
      </c>
      <c r="H2736" s="1" cm="1">
        <f t="array" aca="1" ref="H2736" ca="1">IFERROR(_FV(STable[[#This Row],[Security Name]],"Change (%)",TRUE),0)</f>
        <v>0.104673</v>
      </c>
      <c r="I2736" s="17" cm="1">
        <f t="array" aca="1" ref="I2736" ca="1">IFERROR(_FV(STable[[#This Row],[Security Name]],"P/E",TRUE),0)</f>
        <v>0</v>
      </c>
      <c r="J2736" s="17" cm="1">
        <f t="array" aca="1" ref="J2736" ca="1">IFERROR(_FV(STable[[#This Row],[Security Name]],"Beta"),0)</f>
        <v>3.5853999999999999</v>
      </c>
    </row>
    <row r="2737" spans="1:10" x14ac:dyDescent="0.3">
      <c r="A2737" t="s">
        <v>2553</v>
      </c>
      <c r="B2737" t="e" vm="2736">
        <v>#VALUE!</v>
      </c>
      <c r="C2737" t="s">
        <v>4172</v>
      </c>
      <c r="D2737" t="s">
        <v>4169</v>
      </c>
      <c r="E2737">
        <v>6199</v>
      </c>
      <c r="F2737" cm="1">
        <f t="array" aca="1" ref="F2737" ca="1">IFERROR(_FV(STable[[#This Row],[Security Name]],"Market cap",TRUE),_FV(STable[[#This Row],[Security Name]],"Volume average",TRUE)*STable[[#This Row],[Price]])</f>
        <v>82886534</v>
      </c>
      <c r="G2737" s="4" cm="1">
        <f t="array" aca="1" ref="G2737" ca="1">_FV(STable[[#This Row],[Security Name]],"Price")</f>
        <v>5.48</v>
      </c>
      <c r="H2737" s="1" cm="1">
        <f t="array" aca="1" ref="H2737" ca="1">IFERROR(_FV(STable[[#This Row],[Security Name]],"Change (%)",TRUE),0)</f>
        <v>3.2014999999999995E-2</v>
      </c>
      <c r="I2737" s="17" cm="1">
        <f t="array" aca="1" ref="I2737" ca="1">IFERROR(_FV(STable[[#This Row],[Security Name]],"P/E",TRUE),0)</f>
        <v>0</v>
      </c>
      <c r="J2737" s="17" cm="1">
        <f t="array" aca="1" ref="J2737" ca="1">IFERROR(_FV(STable[[#This Row],[Security Name]],"Beta"),0)</f>
        <v>2.2690000000000001</v>
      </c>
    </row>
    <row r="2738" spans="1:10" x14ac:dyDescent="0.3">
      <c r="A2738" t="s">
        <v>2342</v>
      </c>
      <c r="B2738" t="e" vm="2737">
        <v>#VALUE!</v>
      </c>
      <c r="C2738" t="s">
        <v>4172</v>
      </c>
      <c r="D2738" t="s">
        <v>4169</v>
      </c>
      <c r="E2738">
        <v>6199</v>
      </c>
      <c r="F2738" cm="1">
        <f t="array" aca="1" ref="F2738" ca="1">IFERROR(_FV(STable[[#This Row],[Security Name]],"Market cap",TRUE),_FV(STable[[#This Row],[Security Name]],"Volume average",TRUE)*STable[[#This Row],[Price]])</f>
        <v>6782562351</v>
      </c>
      <c r="G2738" s="4" cm="1">
        <f t="array" aca="1" ref="G2738" ca="1">_FV(STable[[#This Row],[Security Name]],"Price")</f>
        <v>17.89</v>
      </c>
      <c r="H2738" s="1" cm="1">
        <f t="array" aca="1" ref="H2738" ca="1">IFERROR(_FV(STable[[#This Row],[Security Name]],"Change (%)",TRUE),0)</f>
        <v>5.7328999999999998E-2</v>
      </c>
      <c r="I2738" s="17" cm="1">
        <f t="array" aca="1" ref="I2738" ca="1">IFERROR(_FV(STable[[#This Row],[Security Name]],"P/E",TRUE),0)</f>
        <v>0</v>
      </c>
      <c r="J2738" s="17" cm="1">
        <f t="array" aca="1" ref="J2738" ca="1">IFERROR(_FV(STable[[#This Row],[Security Name]],"Beta"),0)</f>
        <v>3.7734000000000001</v>
      </c>
    </row>
    <row r="2739" spans="1:10" x14ac:dyDescent="0.3">
      <c r="A2739" t="s">
        <v>849</v>
      </c>
      <c r="B2739" t="e" vm="2738">
        <v>#VALUE!</v>
      </c>
      <c r="C2739" t="s">
        <v>4172</v>
      </c>
      <c r="D2739" t="s">
        <v>4157</v>
      </c>
      <c r="E2739">
        <v>6211</v>
      </c>
      <c r="F2739" cm="1">
        <f t="array" aca="1" ref="F2739" ca="1">IFERROR(_FV(STable[[#This Row],[Security Name]],"Market cap",TRUE),_FV(STable[[#This Row],[Security Name]],"Volume average",TRUE)*STable[[#This Row],[Price]])</f>
        <v>9651951938</v>
      </c>
      <c r="G2739" s="4" cm="1">
        <f t="array" aca="1" ref="G2739" ca="1">_FV(STable[[#This Row],[Security Name]],"Price")</f>
        <v>79.78</v>
      </c>
      <c r="H2739" s="1" cm="1">
        <f t="array" aca="1" ref="H2739" ca="1">IFERROR(_FV(STable[[#This Row],[Security Name]],"Change (%)",TRUE),0)</f>
        <v>1.0768999999999999E-2</v>
      </c>
      <c r="I2739" s="17" cm="1">
        <f t="array" aca="1" ref="I2739" ca="1">IFERROR(_FV(STable[[#This Row],[Security Name]],"P/E",TRUE),0)</f>
        <v>14.173</v>
      </c>
      <c r="J2739" s="17" cm="1">
        <f t="array" aca="1" ref="J2739" ca="1">IFERROR(_FV(STable[[#This Row],[Security Name]],"Beta"),0)</f>
        <v>0.91369999999999996</v>
      </c>
    </row>
    <row r="2740" spans="1:10" x14ac:dyDescent="0.3">
      <c r="A2740" t="s">
        <v>2406</v>
      </c>
      <c r="B2740" t="e" vm="2739">
        <v>#VALUE!</v>
      </c>
      <c r="C2740" t="s">
        <v>4172</v>
      </c>
      <c r="D2740" t="s">
        <v>4157</v>
      </c>
      <c r="E2740">
        <v>6211</v>
      </c>
      <c r="F2740" cm="1">
        <f t="array" aca="1" ref="F2740" ca="1">IFERROR(_FV(STable[[#This Row],[Security Name]],"Market cap",TRUE),_FV(STable[[#This Row],[Security Name]],"Volume average",TRUE)*STable[[#This Row],[Price]])</f>
        <v>2451385077</v>
      </c>
      <c r="G2740" s="4" cm="1">
        <f t="array" aca="1" ref="G2740" ca="1">_FV(STable[[#This Row],[Security Name]],"Price")</f>
        <v>17.309999999999999</v>
      </c>
      <c r="H2740" s="1" cm="1">
        <f t="array" aca="1" ref="H2740" ca="1">IFERROR(_FV(STable[[#This Row],[Security Name]],"Change (%)",TRUE),0)</f>
        <v>5.1639999999999998E-2</v>
      </c>
      <c r="I2740" s="17" cm="1">
        <f t="array" aca="1" ref="I2740" ca="1">IFERROR(_FV(STable[[#This Row],[Security Name]],"P/E",TRUE),0)</f>
        <v>23.095400000000001</v>
      </c>
      <c r="J2740" s="17" cm="1">
        <f t="array" aca="1" ref="J2740" ca="1">IFERROR(_FV(STable[[#This Row],[Security Name]],"Beta"),0)</f>
        <v>1.1204000000000001</v>
      </c>
    </row>
    <row r="2741" spans="1:10" x14ac:dyDescent="0.3">
      <c r="A2741" t="s">
        <v>2221</v>
      </c>
      <c r="B2741" t="e" vm="2740">
        <v>#VALUE!</v>
      </c>
      <c r="C2741" t="s">
        <v>4172</v>
      </c>
      <c r="D2741" t="s">
        <v>4169</v>
      </c>
      <c r="E2741">
        <v>6199</v>
      </c>
      <c r="F2741" cm="1">
        <f t="array" aca="1" ref="F2741" ca="1">IFERROR(_FV(STable[[#This Row],[Security Name]],"Market cap",TRUE),_FV(STable[[#This Row],[Security Name]],"Volume average",TRUE)*STable[[#This Row],[Price]])</f>
        <v>284685961</v>
      </c>
      <c r="G2741" s="4" cm="1">
        <f t="array" aca="1" ref="G2741" ca="1">_FV(STable[[#This Row],[Security Name]],"Price")</f>
        <v>9.3149999999999995</v>
      </c>
      <c r="H2741" s="1" cm="1">
        <f t="array" aca="1" ref="H2741" ca="1">IFERROR(_FV(STable[[#This Row],[Security Name]],"Change (%)",TRUE),0)</f>
        <v>-2.5628000000000001E-2</v>
      </c>
      <c r="I2741" s="17" cm="1">
        <f t="array" aca="1" ref="I2741" ca="1">IFERROR(_FV(STable[[#This Row],[Security Name]],"P/E",TRUE),0)</f>
        <v>0</v>
      </c>
      <c r="J2741" s="17" cm="1">
        <f t="array" aca="1" ref="J2741" ca="1">IFERROR(_FV(STable[[#This Row],[Security Name]],"Beta"),0)</f>
        <v>6.1233000000000004</v>
      </c>
    </row>
    <row r="2742" spans="1:10" x14ac:dyDescent="0.3">
      <c r="A2742" t="s">
        <v>272</v>
      </c>
      <c r="B2742" t="e" vm="2741">
        <v>#VALUE!</v>
      </c>
      <c r="C2742" t="s">
        <v>4172</v>
      </c>
      <c r="D2742" t="s">
        <v>4212</v>
      </c>
      <c r="E2742">
        <v>6200</v>
      </c>
      <c r="F2742" cm="1">
        <f t="array" aca="1" ref="F2742" ca="1">IFERROR(_FV(STable[[#This Row],[Security Name]],"Market cap",TRUE),_FV(STable[[#This Row],[Security Name]],"Volume average",TRUE)*STable[[#This Row],[Price]])</f>
        <v>31675904510</v>
      </c>
      <c r="G2742" s="4" cm="1">
        <f t="array" aca="1" ref="G2742" ca="1">_FV(STable[[#This Row],[Security Name]],"Price")</f>
        <v>302.41750000000002</v>
      </c>
      <c r="H2742" s="1" cm="1">
        <f t="array" aca="1" ref="H2742" ca="1">IFERROR(_FV(STable[[#This Row],[Security Name]],"Change (%)",TRUE),0)</f>
        <v>-2.2505000000000001E-2</v>
      </c>
      <c r="I2742" s="17" cm="1">
        <f t="array" aca="1" ref="I2742" ca="1">IFERROR(_FV(STable[[#This Row],[Security Name]],"P/E",TRUE),0)</f>
        <v>155.06200000000001</v>
      </c>
      <c r="J2742" s="17" cm="1">
        <f t="array" aca="1" ref="J2742" ca="1">IFERROR(_FV(STable[[#This Row],[Security Name]],"Beta"),0)</f>
        <v>0.39389999999999997</v>
      </c>
    </row>
    <row r="2743" spans="1:10" x14ac:dyDescent="0.3">
      <c r="A2743" t="s">
        <v>222</v>
      </c>
      <c r="B2743" t="e" vm="2742">
        <v>#VALUE!</v>
      </c>
      <c r="C2743" t="s">
        <v>4172</v>
      </c>
      <c r="D2743" t="s">
        <v>4212</v>
      </c>
      <c r="E2743">
        <v>6200</v>
      </c>
      <c r="F2743" cm="1">
        <f t="array" aca="1" ref="F2743" ca="1">IFERROR(_FV(STable[[#This Row],[Security Name]],"Market cap",TRUE),_FV(STable[[#This Row],[Security Name]],"Volume average",TRUE)*STable[[#This Row],[Price]])</f>
        <v>104395295950</v>
      </c>
      <c r="G2743" s="4" cm="1">
        <f t="array" aca="1" ref="G2743" ca="1">_FV(STable[[#This Row],[Security Name]],"Price")</f>
        <v>287.745</v>
      </c>
      <c r="H2743" s="1" cm="1">
        <f t="array" aca="1" ref="H2743" ca="1">IFERROR(_FV(STable[[#This Row],[Security Name]],"Change (%)",TRUE),0)</f>
        <v>-2.8610000000000003E-2</v>
      </c>
      <c r="I2743" s="17" cm="1">
        <f t="array" aca="1" ref="I2743" ca="1">IFERROR(_FV(STable[[#This Row],[Security Name]],"P/E",TRUE),0)</f>
        <v>25.784099999999999</v>
      </c>
      <c r="J2743" s="17" cm="1">
        <f t="array" aca="1" ref="J2743" ca="1">IFERROR(_FV(STable[[#This Row],[Security Name]],"Beta"),0)</f>
        <v>0.29699999999999999</v>
      </c>
    </row>
    <row r="2744" spans="1:10" x14ac:dyDescent="0.3">
      <c r="A2744" t="s">
        <v>224</v>
      </c>
      <c r="B2744" t="e" vm="2743">
        <v>#VALUE!</v>
      </c>
      <c r="C2744" t="s">
        <v>4172</v>
      </c>
      <c r="D2744" t="s">
        <v>4169</v>
      </c>
      <c r="E2744">
        <v>6199</v>
      </c>
      <c r="F2744" cm="1">
        <f t="array" aca="1" ref="F2744" ca="1">IFERROR(_FV(STable[[#This Row],[Security Name]],"Market cap",TRUE),_FV(STable[[#This Row],[Security Name]],"Volume average",TRUE)*STable[[#This Row],[Price]])</f>
        <v>54660925648</v>
      </c>
      <c r="G2744" s="4" cm="1">
        <f t="array" aca="1" ref="G2744" ca="1">_FV(STable[[#This Row],[Security Name]],"Price")</f>
        <v>206.99</v>
      </c>
      <c r="H2744" s="1" cm="1">
        <f t="array" aca="1" ref="H2744" ca="1">IFERROR(_FV(STable[[#This Row],[Security Name]],"Change (%)",TRUE),0)</f>
        <v>3.5855999999999999E-2</v>
      </c>
      <c r="I2744" s="17" cm="1">
        <f t="array" aca="1" ref="I2744" ca="1">IFERROR(_FV(STable[[#This Row],[Security Name]],"P/E",TRUE),0)</f>
        <v>47.453000000000003</v>
      </c>
      <c r="J2744" s="17" cm="1">
        <f t="array" aca="1" ref="J2744" ca="1">IFERROR(_FV(STable[[#This Row],[Security Name]],"Beta"),0)</f>
        <v>3.53</v>
      </c>
    </row>
    <row r="2745" spans="1:10" x14ac:dyDescent="0.3">
      <c r="A2745" t="s">
        <v>405</v>
      </c>
      <c r="B2745" t="e" vm="2744">
        <v>#VALUE!</v>
      </c>
      <c r="C2745" t="s">
        <v>4172</v>
      </c>
      <c r="D2745" t="s">
        <v>4212</v>
      </c>
      <c r="E2745">
        <v>6200</v>
      </c>
      <c r="F2745" cm="1">
        <f t="array" aca="1" ref="F2745" ca="1">IFERROR(_FV(STable[[#This Row],[Security Name]],"Market cap",TRUE),_FV(STable[[#This Row],[Security Name]],"Volume average",TRUE)*STable[[#This Row],[Price]])</f>
        <v>91252001880</v>
      </c>
      <c r="G2745" s="4" cm="1">
        <f t="array" aca="1" ref="G2745" ca="1">_FV(STable[[#This Row],[Security Name]],"Price")</f>
        <v>161.1</v>
      </c>
      <c r="H2745" s="1" cm="1">
        <f t="array" aca="1" ref="H2745" ca="1">IFERROR(_FV(STable[[#This Row],[Security Name]],"Change (%)",TRUE),0)</f>
        <v>-1.6182999999999999E-2</v>
      </c>
      <c r="I2745" s="17" cm="1">
        <f t="array" aca="1" ref="I2745" ca="1">IFERROR(_FV(STable[[#This Row],[Security Name]],"P/E",TRUE),0)</f>
        <v>27.917400000000001</v>
      </c>
      <c r="J2745" s="17" cm="1">
        <f t="array" aca="1" ref="J2745" ca="1">IFERROR(_FV(STable[[#This Row],[Security Name]],"Beta"),0)</f>
        <v>1.0199</v>
      </c>
    </row>
    <row r="2746" spans="1:10" x14ac:dyDescent="0.3">
      <c r="A2746" t="s">
        <v>217</v>
      </c>
      <c r="B2746" t="e" vm="2745">
        <v>#VALUE!</v>
      </c>
      <c r="C2746" t="s">
        <v>4172</v>
      </c>
      <c r="D2746" t="s">
        <v>4157</v>
      </c>
      <c r="E2746">
        <v>6211</v>
      </c>
      <c r="F2746" cm="1">
        <f t="array" aca="1" ref="F2746" ca="1">IFERROR(_FV(STable[[#This Row],[Security Name]],"Market cap",TRUE),_FV(STable[[#This Row],[Security Name]],"Volume average",TRUE)*STable[[#This Row],[Price]])</f>
        <v>6026853695</v>
      </c>
      <c r="G2746" s="4" cm="1">
        <f t="array" aca="1" ref="G2746" ca="1">_FV(STable[[#This Row],[Security Name]],"Price")</f>
        <v>169.54</v>
      </c>
      <c r="H2746" s="1" cm="1">
        <f t="array" aca="1" ref="H2746" ca="1">IFERROR(_FV(STable[[#This Row],[Security Name]],"Change (%)",TRUE),0)</f>
        <v>-2.2824000000000001E-2</v>
      </c>
      <c r="I2746" s="17" cm="1">
        <f t="array" aca="1" ref="I2746" ca="1">IFERROR(_FV(STable[[#This Row],[Security Name]],"P/E",TRUE),0)</f>
        <v>25.451499999999999</v>
      </c>
      <c r="J2746" s="17" cm="1">
        <f t="array" aca="1" ref="J2746" ca="1">IFERROR(_FV(STable[[#This Row],[Security Name]],"Beta"),0)</f>
        <v>1.0185</v>
      </c>
    </row>
    <row r="2747" spans="1:10" x14ac:dyDescent="0.3">
      <c r="A2747" t="s">
        <v>905</v>
      </c>
      <c r="B2747" t="e" vm="2746">
        <v>#VALUE!</v>
      </c>
      <c r="C2747" t="s">
        <v>4172</v>
      </c>
      <c r="D2747" t="s">
        <v>4212</v>
      </c>
      <c r="E2747">
        <v>6200</v>
      </c>
      <c r="F2747" cm="1">
        <f t="array" aca="1" ref="F2747" ca="1">IFERROR(_FV(STable[[#This Row],[Security Name]],"Market cap",TRUE),_FV(STable[[#This Row],[Security Name]],"Volume average",TRUE)*STable[[#This Row],[Price]])</f>
        <v>50503389411</v>
      </c>
      <c r="G2747" s="4" cm="1">
        <f t="array" aca="1" ref="G2747" ca="1">_FV(STable[[#This Row],[Security Name]],"Price")</f>
        <v>88.844999999999999</v>
      </c>
      <c r="H2747" s="1" cm="1">
        <f t="array" aca="1" ref="H2747" ca="1">IFERROR(_FV(STable[[#This Row],[Security Name]],"Change (%)",TRUE),0)</f>
        <v>-2.8130000000000001E-4</v>
      </c>
      <c r="I2747" s="17" cm="1">
        <f t="array" aca="1" ref="I2747" ca="1">IFERROR(_FV(STable[[#This Row],[Security Name]],"P/E",TRUE),0)</f>
        <v>28.7441</v>
      </c>
      <c r="J2747" s="17" cm="1">
        <f t="array" aca="1" ref="J2747" ca="1">IFERROR(_FV(STable[[#This Row],[Security Name]],"Beta"),0)</f>
        <v>0.98870000000000002</v>
      </c>
    </row>
    <row r="2748" spans="1:10" x14ac:dyDescent="0.3">
      <c r="A2748" t="s">
        <v>522</v>
      </c>
      <c r="B2748" t="e" vm="2747">
        <v>#VALUE!</v>
      </c>
      <c r="C2748" t="s">
        <v>4172</v>
      </c>
      <c r="D2748" t="s">
        <v>4212</v>
      </c>
      <c r="E2748">
        <v>6200</v>
      </c>
      <c r="F2748" cm="1">
        <f t="array" aca="1" ref="F2748" ca="1">IFERROR(_FV(STable[[#This Row],[Security Name]],"Market cap",TRUE),_FV(STable[[#This Row],[Security Name]],"Volume average",TRUE)*STable[[#This Row],[Price]])</f>
        <v>25185725766</v>
      </c>
      <c r="G2748" s="4" cm="1">
        <f t="array" aca="1" ref="G2748" ca="1">_FV(STable[[#This Row],[Security Name]],"Price")</f>
        <v>118.26</v>
      </c>
      <c r="H2748" s="1" cm="1">
        <f t="array" aca="1" ref="H2748" ca="1">IFERROR(_FV(STable[[#This Row],[Security Name]],"Change (%)",TRUE),0)</f>
        <v>-3.0337999999999997E-2</v>
      </c>
      <c r="I2748" s="17" cm="1">
        <f t="array" aca="1" ref="I2748" ca="1">IFERROR(_FV(STable[[#This Row],[Security Name]],"P/E",TRUE),0)</f>
        <v>31.345400000000001</v>
      </c>
      <c r="J2748" s="17" cm="1">
        <f t="array" aca="1" ref="J2748" ca="1">IFERROR(_FV(STable[[#This Row],[Security Name]],"Beta"),0)</f>
        <v>0.74429999999999996</v>
      </c>
    </row>
    <row r="2749" spans="1:10" x14ac:dyDescent="0.3">
      <c r="A2749" t="s">
        <v>2447</v>
      </c>
      <c r="B2749" t="e" vm="2748">
        <v>#VALUE!</v>
      </c>
      <c r="C2749" t="s">
        <v>4172</v>
      </c>
      <c r="D2749" t="s">
        <v>4212</v>
      </c>
      <c r="E2749">
        <v>6200</v>
      </c>
      <c r="F2749" cm="1">
        <f t="array" aca="1" ref="F2749" ca="1">IFERROR(_FV(STable[[#This Row],[Security Name]],"Market cap",TRUE),_FV(STable[[#This Row],[Security Name]],"Volume average",TRUE)*STable[[#This Row],[Price]])</f>
        <v>5601035401</v>
      </c>
      <c r="G2749" s="4" cm="1">
        <f t="array" aca="1" ref="G2749" ca="1">_FV(STable[[#This Row],[Security Name]],"Price")</f>
        <v>11.81</v>
      </c>
      <c r="H2749" s="1" cm="1">
        <f t="array" aca="1" ref="H2749" ca="1">IFERROR(_FV(STable[[#This Row],[Security Name]],"Change (%)",TRUE),0)</f>
        <v>1.1997000000000001E-2</v>
      </c>
      <c r="I2749" s="17" cm="1">
        <f t="array" aca="1" ref="I2749" ca="1">IFERROR(_FV(STable[[#This Row],[Security Name]],"P/E",TRUE),0)</f>
        <v>38.369100000000003</v>
      </c>
      <c r="J2749" s="17" cm="1">
        <f t="array" aca="1" ref="J2749" ca="1">IFERROR(_FV(STable[[#This Row],[Security Name]],"Beta"),0)</f>
        <v>1.0108999999999999</v>
      </c>
    </row>
    <row r="2750" spans="1:10" x14ac:dyDescent="0.3">
      <c r="A2750" t="s">
        <v>784</v>
      </c>
      <c r="B2750" t="e" vm="2749">
        <v>#VALUE!</v>
      </c>
      <c r="C2750" t="s">
        <v>4172</v>
      </c>
      <c r="D2750" t="s">
        <v>4157</v>
      </c>
      <c r="E2750">
        <v>6211</v>
      </c>
      <c r="F2750" cm="1">
        <f t="array" aca="1" ref="F2750" ca="1">IFERROR(_FV(STable[[#This Row],[Security Name]],"Market cap",TRUE),_FV(STable[[#This Row],[Security Name]],"Volume average",TRUE)*STable[[#This Row],[Price]])</f>
        <v>9922656344</v>
      </c>
      <c r="G2750" s="4" cm="1">
        <f t="array" aca="1" ref="G2750" ca="1">_FV(STable[[#This Row],[Security Name]],"Price")</f>
        <v>162.16</v>
      </c>
      <c r="H2750" s="1" cm="1">
        <f t="array" aca="1" ref="H2750" ca="1">IFERROR(_FV(STable[[#This Row],[Security Name]],"Change (%)",TRUE),0)</f>
        <v>-3.0739999999999999E-3</v>
      </c>
      <c r="I2750" s="17" cm="1">
        <f t="array" aca="1" ref="I2750" ca="1">IFERROR(_FV(STable[[#This Row],[Security Name]],"P/E",TRUE),0)</f>
        <v>0</v>
      </c>
      <c r="J2750" s="17" cm="1">
        <f t="array" aca="1" ref="J2750" ca="1">IFERROR(_FV(STable[[#This Row],[Security Name]],"Beta"),0)</f>
        <v>0.7974</v>
      </c>
    </row>
    <row r="2751" spans="1:10" x14ac:dyDescent="0.3">
      <c r="A2751" t="s">
        <v>745</v>
      </c>
      <c r="B2751" t="e" vm="2750">
        <v>#VALUE!</v>
      </c>
      <c r="C2751" t="s">
        <v>4172</v>
      </c>
      <c r="D2751" t="s">
        <v>4157</v>
      </c>
      <c r="E2751">
        <v>6211</v>
      </c>
      <c r="F2751" cm="1">
        <f t="array" aca="1" ref="F2751" ca="1">IFERROR(_FV(STable[[#This Row],[Security Name]],"Market cap",TRUE),_FV(STable[[#This Row],[Security Name]],"Volume average",TRUE)*STable[[#This Row],[Price]])</f>
        <v>13361629995</v>
      </c>
      <c r="G2751" s="4" cm="1">
        <f t="array" aca="1" ref="G2751" ca="1">_FV(STable[[#This Row],[Security Name]],"Price")</f>
        <v>166.56229999999999</v>
      </c>
      <c r="H2751" s="1" cm="1">
        <f t="array" aca="1" ref="H2751" ca="1">IFERROR(_FV(STable[[#This Row],[Security Name]],"Change (%)",TRUE),0)</f>
        <v>9.1020000000000007E-3</v>
      </c>
      <c r="I2751" s="17" cm="1">
        <f t="array" aca="1" ref="I2751" ca="1">IFERROR(_FV(STable[[#This Row],[Security Name]],"P/E",TRUE),0)</f>
        <v>18.6203</v>
      </c>
      <c r="J2751" s="17" cm="1">
        <f t="array" aca="1" ref="J2751" ca="1">IFERROR(_FV(STable[[#This Row],[Security Name]],"Beta"),0)</f>
        <v>0.54190000000000005</v>
      </c>
    </row>
    <row r="2752" spans="1:10" x14ac:dyDescent="0.3">
      <c r="A2752" t="s">
        <v>2484</v>
      </c>
      <c r="B2752" t="e" vm="2751">
        <v>#VALUE!</v>
      </c>
      <c r="C2752" t="s">
        <v>4172</v>
      </c>
      <c r="D2752" t="s">
        <v>4212</v>
      </c>
      <c r="E2752">
        <v>6200</v>
      </c>
      <c r="F2752" cm="1">
        <f t="array" aca="1" ref="F2752" ca="1">IFERROR(_FV(STable[[#This Row],[Security Name]],"Market cap",TRUE),_FV(STable[[#This Row],[Security Name]],"Volume average",TRUE)*STable[[#This Row],[Price]])</f>
        <v>15116963</v>
      </c>
      <c r="G2752" s="4" cm="1">
        <f t="array" aca="1" ref="G2752" ca="1">_FV(STable[[#This Row],[Security Name]],"Price")</f>
        <v>27.81</v>
      </c>
      <c r="H2752" s="1" cm="1">
        <f t="array" aca="1" ref="H2752" ca="1">IFERROR(_FV(STable[[#This Row],[Security Name]],"Change (%)",TRUE),0)</f>
        <v>0.14727699999999999</v>
      </c>
      <c r="I2752" s="17" cm="1">
        <f t="array" aca="1" ref="I2752" ca="1">IFERROR(_FV(STable[[#This Row],[Security Name]],"P/E",TRUE),0)</f>
        <v>0</v>
      </c>
      <c r="J2752" s="17" cm="1">
        <f t="array" ref="J2752">IFERROR(_FV(STable[[#This Row],[Security Name]],"Beta"),0)</f>
        <v>0</v>
      </c>
    </row>
    <row r="2753" spans="1:22" x14ac:dyDescent="0.3">
      <c r="A2753" t="s">
        <v>1799</v>
      </c>
      <c r="B2753" t="e" vm="2752">
        <v>#VALUE!</v>
      </c>
      <c r="C2753" t="s">
        <v>4172</v>
      </c>
      <c r="D2753" t="s">
        <v>4157</v>
      </c>
      <c r="E2753">
        <v>6211</v>
      </c>
      <c r="F2753" cm="1">
        <f t="array" aca="1" ref="F2753" ca="1">IFERROR(_FV(STable[[#This Row],[Security Name]],"Market cap",TRUE),_FV(STable[[#This Row],[Security Name]],"Volume average",TRUE)*STable[[#This Row],[Price]])</f>
        <v>81711990384</v>
      </c>
      <c r="G2753" s="4" cm="1">
        <f t="array" aca="1" ref="G2753" ca="1">_FV(STable[[#This Row],[Security Name]],"Price")</f>
        <v>90.76</v>
      </c>
      <c r="H2753" s="1" cm="1">
        <f t="array" aca="1" ref="H2753" ca="1">IFERROR(_FV(STable[[#This Row],[Security Name]],"Change (%)",TRUE),0)</f>
        <v>4.5019999999999998E-2</v>
      </c>
      <c r="I2753" s="17" cm="1">
        <f t="array" aca="1" ref="I2753" ca="1">IFERROR(_FV(STable[[#This Row],[Security Name]],"P/E",TRUE),0)</f>
        <v>50.771999999999998</v>
      </c>
      <c r="J2753" s="17" cm="1">
        <f t="array" aca="1" ref="J2753" ca="1">IFERROR(_FV(STable[[#This Row],[Security Name]],"Beta"),0)</f>
        <v>2.4910000000000001</v>
      </c>
    </row>
    <row r="2754" spans="1:22" x14ac:dyDescent="0.3">
      <c r="A2754" t="s">
        <v>456</v>
      </c>
      <c r="B2754" t="e" vm="2753">
        <v>#VALUE!</v>
      </c>
      <c r="C2754" t="s">
        <v>4172</v>
      </c>
      <c r="D2754" t="s">
        <v>4157</v>
      </c>
      <c r="E2754">
        <v>6211</v>
      </c>
      <c r="F2754" cm="1">
        <f t="array" aca="1" ref="F2754" ca="1">IFERROR(_FV(STable[[#This Row],[Security Name]],"Market cap",TRUE),_FV(STable[[#This Row],[Security Name]],"Volume average",TRUE)*STable[[#This Row],[Price]])</f>
        <v>138795684280</v>
      </c>
      <c r="G2754" s="4" cm="1">
        <f t="array" aca="1" ref="G2754" ca="1">_FV(STable[[#This Row],[Security Name]],"Price")</f>
        <v>81.819999999999993</v>
      </c>
      <c r="H2754" s="1" cm="1">
        <f t="array" aca="1" ref="H2754" ca="1">IFERROR(_FV(STable[[#This Row],[Security Name]],"Change (%)",TRUE),0)</f>
        <v>3.0802999999999997E-2</v>
      </c>
      <c r="I2754" s="17" cm="1">
        <f t="array" aca="1" ref="I2754" ca="1">IFERROR(_FV(STable[[#This Row],[Security Name]],"P/E",TRUE),0)</f>
        <v>36.697200000000002</v>
      </c>
      <c r="J2754" s="17" cm="1">
        <f t="array" aca="1" ref="J2754" ca="1">IFERROR(_FV(STable[[#This Row],[Security Name]],"Beta"),0)</f>
        <v>1.3341000000000001</v>
      </c>
    </row>
    <row r="2755" spans="1:22" x14ac:dyDescent="0.3">
      <c r="A2755" t="s">
        <v>153</v>
      </c>
      <c r="B2755" t="e" vm="2754">
        <v>#VALUE!</v>
      </c>
      <c r="C2755" t="s">
        <v>4172</v>
      </c>
      <c r="D2755" t="s">
        <v>4212</v>
      </c>
      <c r="E2755">
        <v>6200</v>
      </c>
      <c r="F2755" cm="1">
        <f t="array" aca="1" ref="F2755" ca="1">IFERROR(_FV(STable[[#This Row],[Security Name]],"Market cap",TRUE),_FV(STable[[#This Row],[Security Name]],"Volume average",TRUE)*STable[[#This Row],[Price]])</f>
        <v>25094057755</v>
      </c>
      <c r="G2755" s="4" cm="1">
        <f t="array" aca="1" ref="G2755" ca="1">_FV(STable[[#This Row],[Security Name]],"Price")</f>
        <v>312.94</v>
      </c>
      <c r="H2755" s="1" cm="1">
        <f t="array" aca="1" ref="H2755" ca="1">IFERROR(_FV(STable[[#This Row],[Security Name]],"Change (%)",TRUE),0)</f>
        <v>1.1840000000000002E-3</v>
      </c>
      <c r="I2755" s="17" cm="1">
        <f t="array" aca="1" ref="I2755" ca="1">IFERROR(_FV(STable[[#This Row],[Security Name]],"P/E",TRUE),0)</f>
        <v>28.424299999999999</v>
      </c>
      <c r="J2755" s="17" cm="1">
        <f t="array" aca="1" ref="J2755" ca="1">IFERROR(_FV(STable[[#This Row],[Security Name]],"Beta"),0)</f>
        <v>0.53449999999999998</v>
      </c>
    </row>
    <row r="2756" spans="1:22" x14ac:dyDescent="0.3">
      <c r="A2756" t="s">
        <v>786</v>
      </c>
      <c r="B2756" t="e" vm="2755">
        <v>#VALUE!</v>
      </c>
      <c r="C2756" t="s">
        <v>4172</v>
      </c>
      <c r="D2756" t="s">
        <v>4212</v>
      </c>
      <c r="E2756">
        <v>6200</v>
      </c>
      <c r="F2756" cm="1">
        <f t="array" aca="1" ref="F2756" ca="1">IFERROR(_FV(STable[[#This Row],[Security Name]],"Market cap",TRUE),_FV(STable[[#This Row],[Security Name]],"Volume average",TRUE)*STable[[#This Row],[Price]])</f>
        <v>8297597636</v>
      </c>
      <c r="G2756" s="4" cm="1">
        <f t="array" aca="1" ref="G2756" ca="1">_FV(STable[[#This Row],[Security Name]],"Price")</f>
        <v>105.44</v>
      </c>
      <c r="H2756" s="1" cm="1">
        <f t="array" aca="1" ref="H2756" ca="1">IFERROR(_FV(STable[[#This Row],[Security Name]],"Change (%)",TRUE),0)</f>
        <v>1.0736000000000001E-2</v>
      </c>
      <c r="I2756" s="17" cm="1">
        <f t="array" aca="1" ref="I2756" ca="1">IFERROR(_FV(STable[[#This Row],[Security Name]],"P/E",TRUE),0)</f>
        <v>23.583600000000001</v>
      </c>
      <c r="J2756" s="17" cm="1">
        <f t="array" aca="1" ref="J2756" ca="1">IFERROR(_FV(STable[[#This Row],[Security Name]],"Beta"),0)</f>
        <v>0.59150000000000003</v>
      </c>
    </row>
    <row r="2757" spans="1:22" x14ac:dyDescent="0.3">
      <c r="A2757" t="s">
        <v>1700</v>
      </c>
      <c r="B2757" t="e" vm="2756">
        <v>#VALUE!</v>
      </c>
      <c r="C2757" t="s">
        <v>4172</v>
      </c>
      <c r="D2757" t="s">
        <v>4157</v>
      </c>
      <c r="E2757">
        <v>6211</v>
      </c>
      <c r="F2757" cm="1">
        <f t="array" aca="1" ref="F2757" ca="1">IFERROR(_FV(STable[[#This Row],[Security Name]],"Market cap",TRUE),_FV(STable[[#This Row],[Security Name]],"Volume average",TRUE)*STable[[#This Row],[Price]])</f>
        <v>7832215344</v>
      </c>
      <c r="G2757" s="4" cm="1">
        <f t="array" aca="1" ref="G2757" ca="1">_FV(STable[[#This Row],[Security Name]],"Price")</f>
        <v>50.64</v>
      </c>
      <c r="H2757" s="1" cm="1">
        <f t="array" aca="1" ref="H2757" ca="1">IFERROR(_FV(STable[[#This Row],[Security Name]],"Change (%)",TRUE),0)</f>
        <v>1.9789999999999999E-3</v>
      </c>
      <c r="I2757" s="17" cm="1">
        <f t="array" aca="1" ref="I2757" ca="1">IFERROR(_FV(STable[[#This Row],[Security Name]],"P/E",TRUE),0)</f>
        <v>9.8794000000000004</v>
      </c>
      <c r="J2757" s="17" cm="1">
        <f t="array" aca="1" ref="J2757" ca="1">IFERROR(_FV(STable[[#This Row],[Security Name]],"Beta"),0)</f>
        <v>0.62150000000000005</v>
      </c>
    </row>
    <row r="2758" spans="1:22" x14ac:dyDescent="0.3">
      <c r="A2758" t="s">
        <v>1763</v>
      </c>
      <c r="B2758" t="e" vm="2757">
        <v>#VALUE!</v>
      </c>
      <c r="C2758" t="s">
        <v>4172</v>
      </c>
      <c r="D2758" t="s">
        <v>4157</v>
      </c>
      <c r="E2758">
        <v>6211</v>
      </c>
      <c r="F2758" cm="1">
        <f t="array" aca="1" ref="F2758" ca="1">IFERROR(_FV(STable[[#This Row],[Security Name]],"Market cap",TRUE),_FV(STable[[#This Row],[Security Name]],"Volume average",TRUE)*STable[[#This Row],[Price]])</f>
        <v>11086632925</v>
      </c>
      <c r="G2758" s="4" cm="1">
        <f t="array" aca="1" ref="G2758" ca="1">_FV(STable[[#This Row],[Security Name]],"Price")</f>
        <v>21.324999999999999</v>
      </c>
      <c r="H2758" s="1" cm="1">
        <f t="array" aca="1" ref="H2758" ca="1">IFERROR(_FV(STable[[#This Row],[Security Name]],"Change (%)",TRUE),0)</f>
        <v>9.7059999999999994E-3</v>
      </c>
      <c r="I2758" s="17" cm="1">
        <f t="array" aca="1" ref="I2758" ca="1">IFERROR(_FV(STable[[#This Row],[Security Name]],"P/E",TRUE),0)</f>
        <v>12.097899999999999</v>
      </c>
      <c r="J2758" s="17" cm="1">
        <f t="array" aca="1" ref="J2758" ca="1">IFERROR(_FV(STable[[#This Row],[Security Name]],"Beta"),0)</f>
        <v>1.2904</v>
      </c>
    </row>
    <row r="2759" spans="1:22" x14ac:dyDescent="0.3">
      <c r="A2759" t="s">
        <v>2431</v>
      </c>
      <c r="B2759" t="e" vm="2758">
        <v>#VALUE!</v>
      </c>
      <c r="C2759" t="s">
        <v>4172</v>
      </c>
      <c r="D2759" t="s">
        <v>4212</v>
      </c>
      <c r="E2759">
        <v>6200</v>
      </c>
      <c r="F2759" cm="1">
        <f t="array" aca="1" ref="F2759" ca="1">IFERROR(_FV(STable[[#This Row],[Security Name]],"Market cap",TRUE),_FV(STable[[#This Row],[Security Name]],"Volume average",TRUE)*STable[[#This Row],[Price]])</f>
        <v>14319813</v>
      </c>
      <c r="G2759" s="4" cm="1">
        <f t="array" aca="1" ref="G2759" ca="1">_FV(STable[[#This Row],[Security Name]],"Price")</f>
        <v>2.2799999999999998</v>
      </c>
      <c r="H2759" s="1" cm="1">
        <f t="array" aca="1" ref="H2759" ca="1">IFERROR(_FV(STable[[#This Row],[Security Name]],"Change (%)",TRUE),0)</f>
        <v>5.0691E-2</v>
      </c>
      <c r="I2759" s="17" cm="1">
        <f t="array" aca="1" ref="I2759" ca="1">IFERROR(_FV(STable[[#This Row],[Security Name]],"P/E",TRUE),0)</f>
        <v>0</v>
      </c>
      <c r="J2759" s="17" cm="1">
        <f t="array" aca="1" ref="J2759" ca="1">IFERROR(_FV(STable[[#This Row],[Security Name]],"Beta"),0)</f>
        <v>2.9742999999999999</v>
      </c>
    </row>
    <row r="2760" spans="1:22" x14ac:dyDescent="0.3">
      <c r="T2760"/>
      <c r="V2760" s="4"/>
    </row>
    <row r="2761" spans="1:22" x14ac:dyDescent="0.3">
      <c r="T2761"/>
      <c r="V2761" s="4"/>
    </row>
    <row r="2762" spans="1:22" x14ac:dyDescent="0.3">
      <c r="T2762"/>
      <c r="V2762" s="4"/>
    </row>
    <row r="2763" spans="1:22" x14ac:dyDescent="0.3">
      <c r="T2763"/>
      <c r="V2763" s="4"/>
    </row>
    <row r="2764" spans="1:22" x14ac:dyDescent="0.3">
      <c r="T2764"/>
      <c r="V2764" s="4"/>
    </row>
    <row r="2765" spans="1:22" x14ac:dyDescent="0.3">
      <c r="T2765"/>
      <c r="V2765" s="4"/>
    </row>
    <row r="2766" spans="1:22" x14ac:dyDescent="0.3">
      <c r="T2766"/>
      <c r="V2766" s="4"/>
    </row>
    <row r="2767" spans="1:22" x14ac:dyDescent="0.3">
      <c r="T2767"/>
      <c r="V2767" s="4"/>
    </row>
    <row r="2768" spans="1:22" x14ac:dyDescent="0.3">
      <c r="T2768"/>
      <c r="V2768" s="4"/>
    </row>
    <row r="2769" spans="20:22" x14ac:dyDescent="0.3">
      <c r="T2769"/>
      <c r="V2769" s="4"/>
    </row>
    <row r="2770" spans="20:22" x14ac:dyDescent="0.3">
      <c r="T2770"/>
      <c r="V2770" s="4"/>
    </row>
    <row r="2771" spans="20:22" x14ac:dyDescent="0.3">
      <c r="T2771"/>
      <c r="V2771" s="4"/>
    </row>
    <row r="2772" spans="20:22" x14ac:dyDescent="0.3">
      <c r="T2772"/>
      <c r="V2772" s="4"/>
    </row>
    <row r="2773" spans="20:22" x14ac:dyDescent="0.3">
      <c r="T2773"/>
      <c r="V2773" s="4"/>
    </row>
    <row r="2774" spans="20:22" x14ac:dyDescent="0.3">
      <c r="T2774"/>
      <c r="V2774" s="4"/>
    </row>
    <row r="2775" spans="20:22" x14ac:dyDescent="0.3">
      <c r="T2775"/>
      <c r="V2775" s="4"/>
    </row>
    <row r="2776" spans="20:22" x14ac:dyDescent="0.3">
      <c r="T2776"/>
      <c r="V2776" s="4"/>
    </row>
    <row r="2777" spans="20:22" x14ac:dyDescent="0.3">
      <c r="T2777"/>
      <c r="V2777" s="4"/>
    </row>
    <row r="2778" spans="20:22" x14ac:dyDescent="0.3">
      <c r="T2778"/>
      <c r="V2778" s="4"/>
    </row>
    <row r="2779" spans="20:22" x14ac:dyDescent="0.3">
      <c r="T2779"/>
      <c r="V2779" s="4"/>
    </row>
    <row r="2780" spans="20:22" x14ac:dyDescent="0.3">
      <c r="T2780"/>
      <c r="V2780" s="4"/>
    </row>
    <row r="2781" spans="20:22" x14ac:dyDescent="0.3">
      <c r="T2781"/>
      <c r="V2781" s="4"/>
    </row>
    <row r="2782" spans="20:22" x14ac:dyDescent="0.3">
      <c r="T2782"/>
      <c r="V2782" s="4"/>
    </row>
    <row r="2783" spans="20:22" x14ac:dyDescent="0.3">
      <c r="T2783"/>
      <c r="V2783" s="4"/>
    </row>
    <row r="2784" spans="20:22" x14ac:dyDescent="0.3">
      <c r="T2784"/>
      <c r="V2784" s="4"/>
    </row>
    <row r="2785" spans="20:22" x14ac:dyDescent="0.3">
      <c r="T2785"/>
      <c r="V2785" s="4"/>
    </row>
    <row r="2786" spans="20:22" x14ac:dyDescent="0.3">
      <c r="T2786"/>
      <c r="V2786" s="4"/>
    </row>
    <row r="2787" spans="20:22" x14ac:dyDescent="0.3">
      <c r="T2787"/>
      <c r="V2787" s="4"/>
    </row>
    <row r="2788" spans="20:22" x14ac:dyDescent="0.3">
      <c r="T2788"/>
      <c r="V2788" s="4"/>
    </row>
    <row r="2789" spans="20:22" x14ac:dyDescent="0.3">
      <c r="T2789"/>
      <c r="V2789" s="4"/>
    </row>
    <row r="2790" spans="20:22" x14ac:dyDescent="0.3">
      <c r="T2790"/>
      <c r="V2790" s="4"/>
    </row>
    <row r="2791" spans="20:22" x14ac:dyDescent="0.3">
      <c r="T2791"/>
      <c r="V2791" s="4"/>
    </row>
    <row r="2792" spans="20:22" x14ac:dyDescent="0.3">
      <c r="T2792"/>
      <c r="V2792" s="4"/>
    </row>
    <row r="2793" spans="20:22" x14ac:dyDescent="0.3">
      <c r="T2793"/>
      <c r="V2793" s="4"/>
    </row>
    <row r="2794" spans="20:22" x14ac:dyDescent="0.3">
      <c r="T2794"/>
      <c r="V2794" s="4"/>
    </row>
    <row r="2795" spans="20:22" x14ac:dyDescent="0.3">
      <c r="T2795"/>
      <c r="V2795" s="4"/>
    </row>
    <row r="2796" spans="20:22" x14ac:dyDescent="0.3">
      <c r="T2796"/>
      <c r="V2796" s="4"/>
    </row>
    <row r="2797" spans="20:22" x14ac:dyDescent="0.3">
      <c r="T2797"/>
      <c r="V2797" s="4"/>
    </row>
  </sheetData>
  <phoneticPr fontId="3" type="noConversion"/>
  <conditionalFormatting sqref="AC2:AC69">
    <cfRule type="dataBar" priority="38">
      <dataBar>
        <cfvo type="min"/>
        <cfvo type="max"/>
        <color rgb="FF638EC6"/>
      </dataBar>
      <extLst>
        <ext xmlns:x14="http://schemas.microsoft.com/office/spreadsheetml/2009/9/main" uri="{B025F937-C7B1-47D3-B67F-A62EFF666E3E}">
          <x14:id>{2814139D-90C5-4470-AEB9-27A2A2FEBDE0}</x14:id>
        </ext>
      </extLst>
    </cfRule>
  </conditionalFormatting>
  <conditionalFormatting sqref="AD2">
    <cfRule type="dataBar" priority="3">
      <dataBar>
        <cfvo type="min"/>
        <cfvo type="max"/>
        <color rgb="FF638EC6"/>
      </dataBar>
      <extLst>
        <ext xmlns:x14="http://schemas.microsoft.com/office/spreadsheetml/2009/9/main" uri="{B025F937-C7B1-47D3-B67F-A62EFF666E3E}">
          <x14:id>{96CA949D-6A38-431A-83BC-609C7E481487}</x14:id>
        </ext>
      </extLst>
    </cfRule>
  </conditionalFormatting>
  <conditionalFormatting sqref="AE2">
    <cfRule type="dataBar" priority="2">
      <dataBar>
        <cfvo type="min"/>
        <cfvo type="max"/>
        <color rgb="FF638EC6"/>
      </dataBar>
      <extLst>
        <ext xmlns:x14="http://schemas.microsoft.com/office/spreadsheetml/2009/9/main" uri="{B025F937-C7B1-47D3-B67F-A62EFF666E3E}">
          <x14:id>{061E40FF-3ED8-43BE-97FF-AB7E41748E9D}</x14:id>
        </ext>
      </extLst>
    </cfRule>
  </conditionalFormatting>
  <conditionalFormatting sqref="AF2">
    <cfRule type="dataBar" priority="1">
      <dataBar>
        <cfvo type="min"/>
        <cfvo type="max"/>
        <color rgb="FF638EC6"/>
      </dataBar>
      <extLst>
        <ext xmlns:x14="http://schemas.microsoft.com/office/spreadsheetml/2009/9/main" uri="{B025F937-C7B1-47D3-B67F-A62EFF666E3E}">
          <x14:id>{CBAD1270-DEDA-4FED-8CB7-3967820F620E}</x14:id>
        </ext>
      </extLst>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2814139D-90C5-4470-AEB9-27A2A2FEBDE0}">
            <x14:dataBar minLength="0" maxLength="100" gradient="0">
              <x14:cfvo type="autoMin"/>
              <x14:cfvo type="autoMax"/>
              <x14:negativeFillColor rgb="FFFF0000"/>
              <x14:axisColor rgb="FF000000"/>
            </x14:dataBar>
          </x14:cfRule>
          <xm:sqref>AC2:AC69</xm:sqref>
        </x14:conditionalFormatting>
        <x14:conditionalFormatting xmlns:xm="http://schemas.microsoft.com/office/excel/2006/main">
          <x14:cfRule type="dataBar" id="{96CA949D-6A38-431A-83BC-609C7E481487}">
            <x14:dataBar minLength="0" maxLength="100" gradient="0">
              <x14:cfvo type="autoMin"/>
              <x14:cfvo type="autoMax"/>
              <x14:negativeFillColor rgb="FFFF0000"/>
              <x14:axisColor rgb="FF000000"/>
            </x14:dataBar>
          </x14:cfRule>
          <xm:sqref>AD2</xm:sqref>
        </x14:conditionalFormatting>
        <x14:conditionalFormatting xmlns:xm="http://schemas.microsoft.com/office/excel/2006/main">
          <x14:cfRule type="dataBar" id="{061E40FF-3ED8-43BE-97FF-AB7E41748E9D}">
            <x14:dataBar minLength="0" maxLength="100" gradient="0">
              <x14:cfvo type="autoMin"/>
              <x14:cfvo type="autoMax"/>
              <x14:negativeFillColor rgb="FFFF0000"/>
              <x14:axisColor rgb="FF000000"/>
            </x14:dataBar>
          </x14:cfRule>
          <xm:sqref>AE2</xm:sqref>
        </x14:conditionalFormatting>
        <x14:conditionalFormatting xmlns:xm="http://schemas.microsoft.com/office/excel/2006/main">
          <x14:cfRule type="dataBar" id="{CBAD1270-DEDA-4FED-8CB7-3967820F620E}">
            <x14:dataBar minLength="0" maxLength="100" gradient="0">
              <x14:cfvo type="autoMin"/>
              <x14:cfvo type="autoMax"/>
              <x14:negativeFillColor rgb="FFFF0000"/>
              <x14:axisColor rgb="FF000000"/>
            </x14:dataBar>
          </x14:cfRule>
          <xm:sqref>AF2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9940C-0B3F-4DD7-B12E-E25757CA91E4}">
  <sheetPr codeName="Sheet9"/>
  <dimension ref="A1:BU4271"/>
  <sheetViews>
    <sheetView workbookViewId="0">
      <selection activeCell="B23" sqref="B23"/>
    </sheetView>
  </sheetViews>
  <sheetFormatPr defaultRowHeight="14.4" x14ac:dyDescent="0.3"/>
  <cols>
    <col min="1" max="1" width="45.5546875" customWidth="1"/>
    <col min="2" max="2" width="10.88671875" customWidth="1"/>
    <col min="4" max="4" width="24.44140625" customWidth="1"/>
    <col min="5" max="5" width="26.33203125" customWidth="1"/>
    <col min="7" max="7" width="43" customWidth="1"/>
  </cols>
  <sheetData>
    <row r="1" spans="1:73" x14ac:dyDescent="0.3">
      <c r="C1" t="s">
        <v>3543</v>
      </c>
      <c r="D1" t="s">
        <v>3540</v>
      </c>
      <c r="E1" t="s">
        <v>3507</v>
      </c>
      <c r="F1" t="s">
        <v>1</v>
      </c>
      <c r="G1" t="s">
        <v>2</v>
      </c>
      <c r="H1" t="s">
        <v>3544</v>
      </c>
      <c r="I1" t="s">
        <v>3545</v>
      </c>
      <c r="J1" t="s">
        <v>3546</v>
      </c>
      <c r="K1" t="s">
        <v>3539</v>
      </c>
      <c r="L1" t="s">
        <v>3547</v>
      </c>
      <c r="M1" t="s">
        <v>3548</v>
      </c>
      <c r="N1" t="s">
        <v>3549</v>
      </c>
      <c r="O1" t="s">
        <v>3550</v>
      </c>
      <c r="P1" t="s">
        <v>3551</v>
      </c>
      <c r="Q1" t="s">
        <v>3552</v>
      </c>
      <c r="R1" t="s">
        <v>3553</v>
      </c>
      <c r="S1" t="s">
        <v>3554</v>
      </c>
      <c r="T1" t="s">
        <v>3555</v>
      </c>
      <c r="U1" t="s">
        <v>3556</v>
      </c>
      <c r="V1" t="s">
        <v>3557</v>
      </c>
      <c r="W1" t="s">
        <v>3558</v>
      </c>
      <c r="X1" t="s">
        <v>3559</v>
      </c>
      <c r="Y1" t="s">
        <v>3560</v>
      </c>
      <c r="Z1" t="s">
        <v>3561</v>
      </c>
      <c r="AA1" t="s">
        <v>3562</v>
      </c>
      <c r="AB1" t="s">
        <v>3563</v>
      </c>
      <c r="AC1" t="s">
        <v>3564</v>
      </c>
      <c r="AD1" t="s">
        <v>3565</v>
      </c>
      <c r="AE1" t="s">
        <v>3566</v>
      </c>
      <c r="AF1" t="s">
        <v>3567</v>
      </c>
      <c r="AG1" t="s">
        <v>3568</v>
      </c>
      <c r="AH1" t="s">
        <v>3569</v>
      </c>
      <c r="AI1" t="s">
        <v>3570</v>
      </c>
      <c r="AJ1" t="s">
        <v>3571</v>
      </c>
      <c r="AK1" t="s">
        <v>3572</v>
      </c>
      <c r="AL1" t="s">
        <v>3573</v>
      </c>
      <c r="AM1" t="s">
        <v>3574</v>
      </c>
      <c r="AN1" t="s">
        <v>3575</v>
      </c>
      <c r="AO1" t="s">
        <v>3576</v>
      </c>
      <c r="AP1" t="s">
        <v>3577</v>
      </c>
      <c r="AQ1" t="s">
        <v>3578</v>
      </c>
      <c r="AR1" t="s">
        <v>3579</v>
      </c>
      <c r="AS1" t="s">
        <v>3580</v>
      </c>
      <c r="AT1" t="s">
        <v>3581</v>
      </c>
      <c r="AU1" t="s">
        <v>3582</v>
      </c>
      <c r="AV1" t="s">
        <v>3583</v>
      </c>
      <c r="AW1" t="s">
        <v>3584</v>
      </c>
      <c r="AX1" t="s">
        <v>3585</v>
      </c>
      <c r="AY1" t="s">
        <v>3586</v>
      </c>
      <c r="AZ1" t="s">
        <v>3587</v>
      </c>
      <c r="BA1" t="s">
        <v>3588</v>
      </c>
      <c r="BB1" t="s">
        <v>3589</v>
      </c>
      <c r="BC1" t="s">
        <v>3590</v>
      </c>
      <c r="BD1" t="s">
        <v>3591</v>
      </c>
      <c r="BE1" t="s">
        <v>3592</v>
      </c>
      <c r="BF1" t="s">
        <v>3593</v>
      </c>
      <c r="BG1" t="s">
        <v>3594</v>
      </c>
      <c r="BH1" t="s">
        <v>3595</v>
      </c>
      <c r="BI1" t="s">
        <v>3596</v>
      </c>
      <c r="BJ1" t="s">
        <v>3597</v>
      </c>
      <c r="BK1" t="s">
        <v>3598</v>
      </c>
      <c r="BL1" t="s">
        <v>3599</v>
      </c>
      <c r="BM1" t="s">
        <v>3600</v>
      </c>
      <c r="BN1" t="s">
        <v>3601</v>
      </c>
      <c r="BO1" t="s">
        <v>3602</v>
      </c>
      <c r="BP1" t="s">
        <v>3603</v>
      </c>
      <c r="BQ1" t="s">
        <v>3604</v>
      </c>
      <c r="BR1" t="s">
        <v>3605</v>
      </c>
      <c r="BS1" t="s">
        <v>3606</v>
      </c>
      <c r="BT1" t="s">
        <v>3607</v>
      </c>
      <c r="BU1" t="s">
        <v>3608</v>
      </c>
    </row>
    <row r="2" spans="1:73" x14ac:dyDescent="0.3">
      <c r="C2">
        <v>1750</v>
      </c>
      <c r="D2" t="s">
        <v>3641</v>
      </c>
      <c r="E2" t="s">
        <v>817</v>
      </c>
      <c r="F2" t="s">
        <v>3614</v>
      </c>
      <c r="G2" t="s">
        <v>3642</v>
      </c>
      <c r="H2" t="s">
        <v>3643</v>
      </c>
      <c r="I2" t="s">
        <v>3644</v>
      </c>
      <c r="J2">
        <v>2026</v>
      </c>
      <c r="K2" t="s">
        <v>4062</v>
      </c>
      <c r="L2">
        <v>106.230642</v>
      </c>
    </row>
    <row r="3" spans="1:73" x14ac:dyDescent="0.3">
      <c r="C3">
        <v>1750</v>
      </c>
      <c r="D3" t="s">
        <v>3641</v>
      </c>
      <c r="E3" t="s">
        <v>817</v>
      </c>
      <c r="F3" t="s">
        <v>3614</v>
      </c>
      <c r="G3" t="s">
        <v>3642</v>
      </c>
      <c r="H3" t="s">
        <v>3643</v>
      </c>
      <c r="I3" t="s">
        <v>3644</v>
      </c>
      <c r="J3">
        <v>2025</v>
      </c>
      <c r="K3" t="s">
        <v>4062</v>
      </c>
      <c r="L3">
        <v>73.845061999999999</v>
      </c>
      <c r="M3">
        <v>2844600000</v>
      </c>
      <c r="N3">
        <v>1510600000</v>
      </c>
      <c r="O3">
        <v>96500000</v>
      </c>
      <c r="Q3">
        <v>809200000</v>
      </c>
      <c r="R3">
        <v>1334000000</v>
      </c>
      <c r="S3">
        <v>158500000</v>
      </c>
      <c r="T3">
        <v>219600000</v>
      </c>
      <c r="U3">
        <v>530800000</v>
      </c>
      <c r="W3">
        <v>554700000</v>
      </c>
      <c r="X3">
        <v>303100000</v>
      </c>
      <c r="AB3">
        <v>1211600000</v>
      </c>
      <c r="AD3">
        <v>969400000</v>
      </c>
      <c r="AE3">
        <v>45300000</v>
      </c>
      <c r="AG3">
        <v>527700000</v>
      </c>
      <c r="AM3">
        <v>26400000</v>
      </c>
      <c r="AN3">
        <v>12500000</v>
      </c>
      <c r="AQ3">
        <v>36100000</v>
      </c>
      <c r="AS3">
        <v>55200000</v>
      </c>
      <c r="AU3">
        <v>10700000</v>
      </c>
      <c r="AV3">
        <v>-33700000</v>
      </c>
      <c r="AY3">
        <v>0.35</v>
      </c>
      <c r="AZ3">
        <v>771150000</v>
      </c>
      <c r="BP3">
        <v>0.17396791058229699</v>
      </c>
      <c r="BQ3">
        <v>1.2644672796106</v>
      </c>
      <c r="BR3">
        <v>210.98589142857099</v>
      </c>
      <c r="BS3">
        <v>1.03169362826015E-2</v>
      </c>
      <c r="BU3">
        <v>2.1331934384285201E-8</v>
      </c>
    </row>
    <row r="4" spans="1:73" ht="15" thickBot="1" x14ac:dyDescent="0.35">
      <c r="C4">
        <v>1750</v>
      </c>
      <c r="D4" t="s">
        <v>3641</v>
      </c>
      <c r="E4" t="s">
        <v>817</v>
      </c>
      <c r="F4" t="s">
        <v>3614</v>
      </c>
      <c r="G4" t="s">
        <v>3642</v>
      </c>
      <c r="H4" t="s">
        <v>3643</v>
      </c>
      <c r="I4" t="s">
        <v>3644</v>
      </c>
      <c r="J4">
        <v>2024</v>
      </c>
      <c r="K4" t="s">
        <v>4062</v>
      </c>
      <c r="L4">
        <v>64.729236999999998</v>
      </c>
      <c r="M4">
        <v>2770000000</v>
      </c>
      <c r="N4">
        <v>1389600000</v>
      </c>
      <c r="O4">
        <v>85800000</v>
      </c>
      <c r="Q4">
        <v>733100000</v>
      </c>
      <c r="R4">
        <v>1380400000</v>
      </c>
      <c r="S4">
        <v>171700000</v>
      </c>
      <c r="T4">
        <v>235400000</v>
      </c>
      <c r="U4">
        <v>554800000</v>
      </c>
      <c r="V4">
        <v>1800000</v>
      </c>
      <c r="W4">
        <v>466900000</v>
      </c>
      <c r="X4">
        <v>238000000</v>
      </c>
      <c r="AD4">
        <v>956900000</v>
      </c>
      <c r="AE4">
        <v>45300000</v>
      </c>
      <c r="AG4">
        <v>442300000</v>
      </c>
      <c r="AM4">
        <v>12000000</v>
      </c>
      <c r="AN4">
        <v>46300000</v>
      </c>
      <c r="AO4">
        <v>43200000</v>
      </c>
      <c r="AQ4">
        <v>43600000</v>
      </c>
      <c r="AS4">
        <v>41200000</v>
      </c>
      <c r="AU4">
        <v>-758500000</v>
      </c>
      <c r="AV4">
        <v>729200000</v>
      </c>
      <c r="AY4">
        <v>1.3</v>
      </c>
      <c r="AZ4">
        <v>653600000</v>
      </c>
      <c r="BB4">
        <v>101500000</v>
      </c>
      <c r="BC4">
        <v>101500000</v>
      </c>
      <c r="BN4">
        <v>6.4981949458483798E-4</v>
      </c>
      <c r="BO4">
        <v>2.3495370370370399</v>
      </c>
      <c r="BP4">
        <v>0.18376526022702899</v>
      </c>
      <c r="BQ4">
        <v>1.4060826729492399</v>
      </c>
      <c r="BR4">
        <v>49.7917207692308</v>
      </c>
    </row>
    <row r="5" spans="1:73" ht="14.4" customHeight="1" x14ac:dyDescent="0.3">
      <c r="A5" s="100" t="str">
        <f>"SELECT *
FROM ["&amp;SUBSTITUTE(LOWER('Company Analysis'!B2)," ","_")&amp;"]
WHERE Period = 'FY';"</f>
        <v>SELECT *
FROM [04_manufacturing]
WHERE Period = 'FY';</v>
      </c>
      <c r="C5">
        <v>1750</v>
      </c>
      <c r="D5" t="s">
        <v>3641</v>
      </c>
      <c r="E5" t="s">
        <v>817</v>
      </c>
      <c r="F5" t="s">
        <v>3614</v>
      </c>
      <c r="G5" t="s">
        <v>3642</v>
      </c>
      <c r="H5" t="s">
        <v>3643</v>
      </c>
      <c r="I5" t="s">
        <v>3644</v>
      </c>
      <c r="J5">
        <v>2023</v>
      </c>
      <c r="K5" t="s">
        <v>4062</v>
      </c>
      <c r="L5">
        <v>58.070101000000001</v>
      </c>
      <c r="M5">
        <v>1833100000</v>
      </c>
      <c r="N5">
        <v>1097900000</v>
      </c>
      <c r="O5">
        <v>68400000</v>
      </c>
      <c r="Q5">
        <v>574100000</v>
      </c>
      <c r="R5">
        <v>735200000</v>
      </c>
      <c r="S5">
        <v>126100000</v>
      </c>
      <c r="T5">
        <v>63700000</v>
      </c>
      <c r="U5">
        <v>175800000</v>
      </c>
      <c r="V5">
        <v>1800000</v>
      </c>
      <c r="W5">
        <v>351500000</v>
      </c>
      <c r="X5">
        <v>158500000</v>
      </c>
      <c r="AD5">
        <v>910600000</v>
      </c>
      <c r="AE5">
        <v>45300000</v>
      </c>
      <c r="AG5">
        <v>370100000</v>
      </c>
      <c r="AM5">
        <v>31400000</v>
      </c>
      <c r="AN5">
        <v>90200000</v>
      </c>
      <c r="AO5">
        <v>12200000</v>
      </c>
      <c r="AQ5">
        <v>23300000</v>
      </c>
      <c r="AS5">
        <v>27900000</v>
      </c>
      <c r="AU5">
        <v>-138000000</v>
      </c>
      <c r="AV5">
        <v>137700000</v>
      </c>
      <c r="AX5">
        <v>100000</v>
      </c>
      <c r="AY5">
        <v>2.56</v>
      </c>
      <c r="AZ5">
        <v>562300000</v>
      </c>
      <c r="BB5">
        <v>133800000</v>
      </c>
      <c r="BC5">
        <v>133800000</v>
      </c>
      <c r="BN5">
        <v>9.8194315640172392E-4</v>
      </c>
      <c r="BO5">
        <v>10.967213114754101</v>
      </c>
      <c r="BP5">
        <v>0.19459459459459499</v>
      </c>
      <c r="BQ5">
        <v>1.4901849217638701</v>
      </c>
      <c r="BR5">
        <v>22.683633203125002</v>
      </c>
    </row>
    <row r="6" spans="1:73" x14ac:dyDescent="0.3">
      <c r="A6" s="101"/>
      <c r="C6">
        <v>1750</v>
      </c>
      <c r="D6" t="s">
        <v>3641</v>
      </c>
      <c r="E6" t="s">
        <v>817</v>
      </c>
      <c r="F6" t="s">
        <v>3614</v>
      </c>
      <c r="G6" t="s">
        <v>3642</v>
      </c>
      <c r="H6" t="s">
        <v>3643</v>
      </c>
      <c r="I6" t="s">
        <v>3644</v>
      </c>
      <c r="J6">
        <v>2022</v>
      </c>
      <c r="K6" t="s">
        <v>4062</v>
      </c>
      <c r="L6">
        <v>43.939843000000003</v>
      </c>
      <c r="M6">
        <v>1573900000</v>
      </c>
      <c r="N6">
        <v>1007200000</v>
      </c>
      <c r="O6">
        <v>53500000</v>
      </c>
      <c r="Q6">
        <v>550500000</v>
      </c>
      <c r="R6">
        <v>566700000</v>
      </c>
      <c r="S6">
        <v>109600000</v>
      </c>
      <c r="T6">
        <v>3300000</v>
      </c>
      <c r="U6">
        <v>116400000</v>
      </c>
      <c r="W6">
        <v>348200000</v>
      </c>
      <c r="X6">
        <v>156400000</v>
      </c>
      <c r="AD6">
        <v>820400000</v>
      </c>
      <c r="AE6">
        <v>45300000</v>
      </c>
      <c r="AG6">
        <v>313200000</v>
      </c>
      <c r="AM6">
        <v>26600000</v>
      </c>
      <c r="AN6">
        <v>78700000</v>
      </c>
      <c r="AO6">
        <v>2400000</v>
      </c>
      <c r="AQ6">
        <v>75200000</v>
      </c>
      <c r="AS6">
        <v>33100000</v>
      </c>
      <c r="AU6">
        <v>-16500000</v>
      </c>
      <c r="AV6">
        <v>-59800000</v>
      </c>
      <c r="AY6">
        <v>2.2000000000000002</v>
      </c>
      <c r="AZ6">
        <v>545550000</v>
      </c>
      <c r="BB6">
        <v>107700000</v>
      </c>
      <c r="BC6">
        <v>107700000</v>
      </c>
      <c r="BO6">
        <v>44.875</v>
      </c>
      <c r="BP6">
        <v>0.153647329121195</v>
      </c>
      <c r="BQ6">
        <v>1.3116025272831699</v>
      </c>
      <c r="BR6">
        <v>19.9726559090909</v>
      </c>
    </row>
    <row r="7" spans="1:73" x14ac:dyDescent="0.3">
      <c r="A7" s="101"/>
      <c r="C7">
        <v>1750</v>
      </c>
      <c r="D7" t="s">
        <v>3641</v>
      </c>
      <c r="E7" t="s">
        <v>817</v>
      </c>
      <c r="F7" t="s">
        <v>3614</v>
      </c>
      <c r="G7" t="s">
        <v>3642</v>
      </c>
      <c r="H7" t="s">
        <v>3643</v>
      </c>
      <c r="I7" t="s">
        <v>3644</v>
      </c>
      <c r="J7">
        <v>2021</v>
      </c>
      <c r="K7" t="s">
        <v>4062</v>
      </c>
      <c r="L7">
        <v>37.718133999999999</v>
      </c>
      <c r="M7">
        <v>1539700000</v>
      </c>
      <c r="N7">
        <v>937000000</v>
      </c>
      <c r="O7">
        <v>51800000</v>
      </c>
      <c r="Q7">
        <v>540600000</v>
      </c>
      <c r="R7">
        <v>602700000</v>
      </c>
      <c r="S7">
        <v>120000000</v>
      </c>
      <c r="T7">
        <v>4500000</v>
      </c>
      <c r="U7">
        <v>119300000</v>
      </c>
      <c r="W7">
        <v>336800000</v>
      </c>
      <c r="X7">
        <v>127200000</v>
      </c>
      <c r="AD7">
        <v>741700000</v>
      </c>
      <c r="AE7">
        <v>45300000</v>
      </c>
      <c r="AG7">
        <v>275900000</v>
      </c>
      <c r="AM7">
        <v>18200000</v>
      </c>
      <c r="AN7">
        <v>35800000</v>
      </c>
      <c r="AO7">
        <v>5000000</v>
      </c>
      <c r="AQ7">
        <v>105200000</v>
      </c>
      <c r="AS7">
        <v>36300000</v>
      </c>
      <c r="AT7">
        <v>11300000</v>
      </c>
      <c r="AU7">
        <v>-500000</v>
      </c>
      <c r="AV7">
        <v>-469500000</v>
      </c>
      <c r="AY7">
        <v>1.01</v>
      </c>
      <c r="AZ7">
        <v>581850000</v>
      </c>
      <c r="BB7">
        <v>59000000</v>
      </c>
      <c r="BC7">
        <v>59000000</v>
      </c>
      <c r="BL7">
        <v>9.3097345132743392</v>
      </c>
      <c r="BO7">
        <v>11.8</v>
      </c>
      <c r="BP7">
        <v>0.15380047505938199</v>
      </c>
      <c r="BQ7">
        <v>1.1769596199524901</v>
      </c>
      <c r="BR7">
        <v>37.344687128712899</v>
      </c>
    </row>
    <row r="8" spans="1:73" x14ac:dyDescent="0.3">
      <c r="A8" s="101"/>
      <c r="C8">
        <v>1750</v>
      </c>
      <c r="D8" t="s">
        <v>3641</v>
      </c>
      <c r="E8" t="s">
        <v>817</v>
      </c>
      <c r="F8" t="s">
        <v>3614</v>
      </c>
      <c r="G8" t="s">
        <v>3642</v>
      </c>
      <c r="H8" t="s">
        <v>3643</v>
      </c>
      <c r="I8" t="s">
        <v>3644</v>
      </c>
      <c r="J8">
        <v>2020</v>
      </c>
      <c r="K8" t="s">
        <v>4062</v>
      </c>
      <c r="L8">
        <v>23.292532000000001</v>
      </c>
      <c r="M8">
        <v>2079000000</v>
      </c>
      <c r="N8">
        <v>1438700000</v>
      </c>
      <c r="O8">
        <v>404700000</v>
      </c>
      <c r="Q8">
        <v>623100000</v>
      </c>
      <c r="R8">
        <v>640300000</v>
      </c>
      <c r="S8">
        <v>135700000</v>
      </c>
      <c r="T8">
        <v>6000000</v>
      </c>
      <c r="U8">
        <v>115700000</v>
      </c>
      <c r="W8">
        <v>383100000</v>
      </c>
      <c r="X8">
        <v>191600000</v>
      </c>
      <c r="AD8">
        <v>706000000</v>
      </c>
      <c r="AE8">
        <v>45300000</v>
      </c>
      <c r="AG8">
        <v>269200000</v>
      </c>
      <c r="AM8">
        <v>5600000</v>
      </c>
      <c r="AN8">
        <v>-16500000</v>
      </c>
      <c r="AO8">
        <v>9300000</v>
      </c>
      <c r="AQ8">
        <v>-36100000</v>
      </c>
      <c r="AS8">
        <v>43700000</v>
      </c>
      <c r="AT8">
        <v>23600000</v>
      </c>
      <c r="AU8">
        <v>-24800000</v>
      </c>
      <c r="AV8">
        <v>444500000</v>
      </c>
      <c r="AY8">
        <v>-0.47</v>
      </c>
      <c r="AZ8">
        <v>573400000</v>
      </c>
      <c r="BB8">
        <v>-1600000</v>
      </c>
      <c r="BC8">
        <v>-1600000</v>
      </c>
      <c r="BL8">
        <v>-1.52966101694915</v>
      </c>
      <c r="BO8">
        <v>-0.17204301075268799</v>
      </c>
      <c r="BP8">
        <v>1.05638214565388</v>
      </c>
      <c r="BQ8">
        <v>2.12894805533803</v>
      </c>
      <c r="BR8">
        <v>-49.558578723404302</v>
      </c>
    </row>
    <row r="9" spans="1:73" x14ac:dyDescent="0.3">
      <c r="A9" s="101"/>
      <c r="C9">
        <v>1750</v>
      </c>
      <c r="D9" t="s">
        <v>3641</v>
      </c>
      <c r="E9" t="s">
        <v>817</v>
      </c>
      <c r="F9" t="s">
        <v>3614</v>
      </c>
      <c r="G9" t="s">
        <v>3642</v>
      </c>
      <c r="H9" t="s">
        <v>3643</v>
      </c>
      <c r="I9" t="s">
        <v>3644</v>
      </c>
      <c r="J9">
        <v>2019</v>
      </c>
      <c r="K9" t="s">
        <v>4062</v>
      </c>
      <c r="L9">
        <v>37.802193000000003</v>
      </c>
      <c r="M9">
        <v>1517200000</v>
      </c>
      <c r="N9">
        <v>952500000</v>
      </c>
      <c r="O9">
        <v>21300000</v>
      </c>
      <c r="P9">
        <v>197800000</v>
      </c>
      <c r="Q9">
        <v>523700000</v>
      </c>
      <c r="R9">
        <v>564700000</v>
      </c>
      <c r="S9">
        <v>132800000</v>
      </c>
      <c r="T9">
        <v>22200000</v>
      </c>
      <c r="U9">
        <v>116200000</v>
      </c>
      <c r="W9">
        <v>357500000</v>
      </c>
      <c r="X9">
        <v>187800000</v>
      </c>
      <c r="AC9">
        <v>287700000</v>
      </c>
      <c r="AD9">
        <v>709800000</v>
      </c>
      <c r="AE9">
        <v>45300000</v>
      </c>
      <c r="AG9">
        <v>329500000</v>
      </c>
      <c r="AM9">
        <v>4900000</v>
      </c>
      <c r="AN9">
        <v>22800000</v>
      </c>
      <c r="AO9">
        <v>9500000</v>
      </c>
      <c r="AQ9">
        <v>67400000</v>
      </c>
      <c r="AS9">
        <v>42800000</v>
      </c>
      <c r="AT9">
        <v>17900000</v>
      </c>
      <c r="AU9">
        <v>-19000000</v>
      </c>
      <c r="AV9">
        <v>-48700000</v>
      </c>
      <c r="AY9">
        <v>0.66</v>
      </c>
      <c r="AZ9">
        <v>492200000</v>
      </c>
      <c r="BB9">
        <v>37200000</v>
      </c>
      <c r="BC9">
        <v>37200000</v>
      </c>
      <c r="BL9">
        <v>3.7653631284916198</v>
      </c>
      <c r="BO9">
        <v>3.9157894736842098</v>
      </c>
      <c r="BP9">
        <v>5.9580419580419597E-2</v>
      </c>
      <c r="BQ9">
        <v>1.1994405594405599</v>
      </c>
      <c r="BR9">
        <v>57.276049999999998</v>
      </c>
    </row>
    <row r="10" spans="1:73" x14ac:dyDescent="0.3">
      <c r="A10" s="101"/>
      <c r="C10">
        <v>1750</v>
      </c>
      <c r="D10" t="s">
        <v>3641</v>
      </c>
      <c r="E10" t="s">
        <v>817</v>
      </c>
      <c r="F10" t="s">
        <v>3614</v>
      </c>
      <c r="G10" t="s">
        <v>3642</v>
      </c>
      <c r="H10" t="s">
        <v>3643</v>
      </c>
      <c r="I10" t="s">
        <v>3644</v>
      </c>
      <c r="J10">
        <v>2018</v>
      </c>
      <c r="K10" t="s">
        <v>4062</v>
      </c>
      <c r="L10">
        <v>42.968764999999998</v>
      </c>
      <c r="M10">
        <v>1524700000</v>
      </c>
      <c r="N10">
        <v>942700000</v>
      </c>
      <c r="O10">
        <v>31100000</v>
      </c>
      <c r="P10">
        <v>202000000</v>
      </c>
      <c r="Q10">
        <v>460700000</v>
      </c>
      <c r="R10">
        <v>582000000</v>
      </c>
      <c r="S10">
        <v>133200000</v>
      </c>
      <c r="T10">
        <v>27800000</v>
      </c>
      <c r="U10">
        <v>118700000</v>
      </c>
      <c r="W10">
        <v>333300000</v>
      </c>
      <c r="X10">
        <v>170000000</v>
      </c>
      <c r="AC10">
        <v>280700000</v>
      </c>
      <c r="AD10">
        <v>733200000</v>
      </c>
      <c r="AE10">
        <v>45300000</v>
      </c>
      <c r="AG10">
        <v>84700000</v>
      </c>
      <c r="AM10">
        <v>3500000</v>
      </c>
      <c r="AN10">
        <v>12000000</v>
      </c>
      <c r="AO10">
        <v>8000000</v>
      </c>
      <c r="AQ10">
        <v>64300000</v>
      </c>
      <c r="AS10">
        <v>40500000</v>
      </c>
      <c r="AT10">
        <v>27000000</v>
      </c>
      <c r="AU10">
        <v>-42900000</v>
      </c>
      <c r="AV10">
        <v>10000000</v>
      </c>
      <c r="AY10">
        <v>0.35</v>
      </c>
      <c r="AZ10">
        <v>471900000</v>
      </c>
      <c r="BB10">
        <v>23500000</v>
      </c>
      <c r="BC10">
        <v>23500000</v>
      </c>
      <c r="BL10">
        <v>2.38148148148148</v>
      </c>
      <c r="BO10">
        <v>2.9375</v>
      </c>
      <c r="BP10">
        <v>9.3309330933093307E-2</v>
      </c>
      <c r="BQ10">
        <v>1.44614461446145</v>
      </c>
      <c r="BR10">
        <v>122.7679</v>
      </c>
    </row>
    <row r="11" spans="1:73" x14ac:dyDescent="0.3">
      <c r="A11" s="101"/>
      <c r="C11">
        <v>1750</v>
      </c>
      <c r="D11" t="s">
        <v>3641</v>
      </c>
      <c r="E11" t="s">
        <v>817</v>
      </c>
      <c r="F11" t="s">
        <v>3614</v>
      </c>
      <c r="G11" t="s">
        <v>3642</v>
      </c>
      <c r="H11" t="s">
        <v>3643</v>
      </c>
      <c r="I11" t="s">
        <v>3644</v>
      </c>
      <c r="J11">
        <v>2017</v>
      </c>
      <c r="K11" t="s">
        <v>4062</v>
      </c>
      <c r="L11">
        <v>35.722656000000001</v>
      </c>
      <c r="M11">
        <v>1504100000</v>
      </c>
      <c r="N11">
        <v>888500000</v>
      </c>
      <c r="O11">
        <v>10300000</v>
      </c>
      <c r="P11">
        <v>251400000</v>
      </c>
      <c r="Q11">
        <v>483100000</v>
      </c>
      <c r="R11">
        <v>615600000</v>
      </c>
      <c r="S11">
        <v>201900000</v>
      </c>
      <c r="T11">
        <v>32800000</v>
      </c>
      <c r="U11">
        <v>115400000</v>
      </c>
      <c r="W11">
        <v>335100000</v>
      </c>
      <c r="X11">
        <v>177400000</v>
      </c>
      <c r="AC11">
        <v>279800000</v>
      </c>
      <c r="AD11">
        <v>727900000</v>
      </c>
      <c r="AE11">
        <v>45200000</v>
      </c>
      <c r="AG11">
        <v>79800000</v>
      </c>
      <c r="AM11">
        <v>24100000</v>
      </c>
      <c r="AN11">
        <v>21200000</v>
      </c>
      <c r="AO11">
        <v>5500000</v>
      </c>
      <c r="AQ11">
        <v>21800000</v>
      </c>
      <c r="AS11">
        <v>52900000</v>
      </c>
      <c r="AT11">
        <v>33600000</v>
      </c>
      <c r="AU11">
        <v>-30100000</v>
      </c>
      <c r="AV11">
        <v>-12100000</v>
      </c>
      <c r="AX11">
        <v>10200000</v>
      </c>
      <c r="AY11">
        <v>0.62</v>
      </c>
      <c r="BB11">
        <v>50800000</v>
      </c>
      <c r="BC11">
        <v>50800000</v>
      </c>
      <c r="BL11">
        <v>0.64880952380952395</v>
      </c>
      <c r="BO11">
        <v>9.2363636363636399</v>
      </c>
      <c r="BP11">
        <v>3.0737093404953699E-2</v>
      </c>
      <c r="BQ11">
        <v>1.20978812294837</v>
      </c>
      <c r="BR11">
        <v>57.617187096774202</v>
      </c>
    </row>
    <row r="12" spans="1:73" x14ac:dyDescent="0.3">
      <c r="A12" s="101"/>
      <c r="C12">
        <v>1009891</v>
      </c>
      <c r="D12" t="s">
        <v>3645</v>
      </c>
      <c r="E12" t="s">
        <v>2700</v>
      </c>
      <c r="F12" t="s">
        <v>3614</v>
      </c>
      <c r="G12" t="s">
        <v>3646</v>
      </c>
      <c r="H12" t="s">
        <v>3647</v>
      </c>
      <c r="I12" t="s">
        <v>3648</v>
      </c>
      <c r="J12">
        <v>2026</v>
      </c>
      <c r="K12" t="s">
        <v>4062</v>
      </c>
      <c r="L12">
        <v>3.2240280000000001</v>
      </c>
    </row>
    <row r="13" spans="1:73" x14ac:dyDescent="0.3">
      <c r="A13" s="101"/>
      <c r="C13">
        <v>1009891</v>
      </c>
      <c r="D13" t="s">
        <v>3645</v>
      </c>
      <c r="E13" t="s">
        <v>2700</v>
      </c>
      <c r="F13" t="s">
        <v>3614</v>
      </c>
      <c r="G13" t="s">
        <v>3646</v>
      </c>
      <c r="H13" t="s">
        <v>3647</v>
      </c>
      <c r="I13" t="s">
        <v>3648</v>
      </c>
      <c r="J13">
        <v>2025</v>
      </c>
      <c r="K13" t="s">
        <v>4062</v>
      </c>
      <c r="L13">
        <v>3.5693760000000001</v>
      </c>
      <c r="M13">
        <v>58329000</v>
      </c>
      <c r="N13">
        <v>46784000</v>
      </c>
      <c r="P13">
        <v>7071000</v>
      </c>
      <c r="Q13">
        <v>34261000</v>
      </c>
      <c r="S13">
        <v>9501000</v>
      </c>
      <c r="V13">
        <v>39128000</v>
      </c>
      <c r="W13">
        <v>37616000</v>
      </c>
      <c r="Z13">
        <v>23721000</v>
      </c>
      <c r="AA13">
        <v>5855000</v>
      </c>
      <c r="AB13">
        <v>19201000</v>
      </c>
      <c r="AD13">
        <v>-70412000</v>
      </c>
      <c r="AE13">
        <v>5000</v>
      </c>
      <c r="AF13">
        <v>4776454</v>
      </c>
      <c r="AG13">
        <v>8187000</v>
      </c>
      <c r="AH13">
        <v>47921000</v>
      </c>
      <c r="AI13">
        <v>39734000</v>
      </c>
      <c r="AJ13">
        <v>-338000</v>
      </c>
      <c r="AL13">
        <v>8525000</v>
      </c>
      <c r="AM13">
        <v>-131000</v>
      </c>
      <c r="AN13">
        <v>-1305000</v>
      </c>
      <c r="AO13">
        <v>1485000</v>
      </c>
      <c r="AQ13">
        <v>-1352000</v>
      </c>
      <c r="AU13">
        <v>-3122000</v>
      </c>
      <c r="AV13">
        <v>8331000</v>
      </c>
      <c r="AY13">
        <v>-0.31</v>
      </c>
      <c r="AZ13">
        <v>31536000</v>
      </c>
      <c r="BA13">
        <v>-7.0532751820704901E-3</v>
      </c>
      <c r="BB13">
        <v>49000</v>
      </c>
      <c r="BC13">
        <v>49000</v>
      </c>
      <c r="BD13">
        <v>1.02251622461969E-3</v>
      </c>
      <c r="BE13">
        <v>-2.8213100728281999E-2</v>
      </c>
      <c r="BG13">
        <v>0.170843680223701</v>
      </c>
      <c r="BH13">
        <v>1.2599568746829</v>
      </c>
      <c r="BI13">
        <v>0.82156388760307897</v>
      </c>
      <c r="BJ13">
        <v>-6.5148890882911495E-2</v>
      </c>
      <c r="BN13">
        <v>0.670815546297725</v>
      </c>
      <c r="BO13">
        <v>3.2996632996633003E-2</v>
      </c>
      <c r="BQ13">
        <v>0.33291684389621401</v>
      </c>
      <c r="BR13">
        <v>-11.514116129032301</v>
      </c>
      <c r="BS13">
        <v>-6.7965210145304905E-2</v>
      </c>
      <c r="BU13">
        <v>-5.7627548565178902E-8</v>
      </c>
    </row>
    <row r="14" spans="1:73" x14ac:dyDescent="0.3">
      <c r="A14" s="101"/>
      <c r="C14">
        <v>1009891</v>
      </c>
      <c r="D14" t="s">
        <v>3645</v>
      </c>
      <c r="E14" t="s">
        <v>2700</v>
      </c>
      <c r="F14" t="s">
        <v>3614</v>
      </c>
      <c r="G14" t="s">
        <v>3646</v>
      </c>
      <c r="H14" t="s">
        <v>3647</v>
      </c>
      <c r="I14" t="s">
        <v>3648</v>
      </c>
      <c r="J14">
        <v>2024</v>
      </c>
      <c r="K14" t="s">
        <v>4062</v>
      </c>
      <c r="L14">
        <v>7.2313400000000003</v>
      </c>
      <c r="M14">
        <v>51011000</v>
      </c>
      <c r="N14">
        <v>39187000</v>
      </c>
      <c r="P14">
        <v>8900000</v>
      </c>
      <c r="Q14">
        <v>28811000</v>
      </c>
      <c r="S14">
        <v>8809000</v>
      </c>
      <c r="V14">
        <v>36063000</v>
      </c>
      <c r="W14">
        <v>27411000</v>
      </c>
      <c r="Z14">
        <v>18362000</v>
      </c>
      <c r="AA14">
        <v>5225000</v>
      </c>
      <c r="AB14">
        <v>14948000</v>
      </c>
      <c r="AD14">
        <v>-69107000</v>
      </c>
      <c r="AE14">
        <v>3000</v>
      </c>
      <c r="AF14">
        <v>3474970</v>
      </c>
      <c r="AG14">
        <v>8932000</v>
      </c>
      <c r="AH14">
        <v>55108000</v>
      </c>
      <c r="AI14">
        <v>46176000</v>
      </c>
      <c r="AJ14">
        <v>459000</v>
      </c>
      <c r="AL14">
        <v>8473000</v>
      </c>
      <c r="AN14">
        <v>-1366000</v>
      </c>
      <c r="AO14">
        <v>1421000</v>
      </c>
      <c r="AP14">
        <v>2072000</v>
      </c>
      <c r="AQ14">
        <v>324000</v>
      </c>
      <c r="AS14">
        <v>2072000</v>
      </c>
      <c r="AU14">
        <v>-2285000</v>
      </c>
      <c r="AV14">
        <v>2368000</v>
      </c>
      <c r="AY14">
        <v>-0.41</v>
      </c>
      <c r="AZ14">
        <v>29331000</v>
      </c>
      <c r="BA14">
        <v>8.3290992233432497E-3</v>
      </c>
      <c r="BE14">
        <v>5.8793641576540597E-3</v>
      </c>
      <c r="BG14">
        <v>0.162081730420266</v>
      </c>
      <c r="BH14">
        <v>1.57430704715148</v>
      </c>
      <c r="BI14">
        <v>1.08031601027229</v>
      </c>
      <c r="BJ14">
        <v>-4.1464034259998499E-2</v>
      </c>
      <c r="BN14">
        <v>0.70696516437631096</v>
      </c>
      <c r="BQ14">
        <v>0.37853416511619398</v>
      </c>
      <c r="BR14">
        <v>-17.6374146341463</v>
      </c>
      <c r="BS14">
        <v>-9.13834626705914E-2</v>
      </c>
      <c r="BU14">
        <v>-1.98344219962537E-7</v>
      </c>
    </row>
    <row r="15" spans="1:73" x14ac:dyDescent="0.3">
      <c r="A15" s="101"/>
      <c r="C15">
        <v>1009891</v>
      </c>
      <c r="D15" t="s">
        <v>3645</v>
      </c>
      <c r="E15" t="s">
        <v>2700</v>
      </c>
      <c r="F15" t="s">
        <v>3614</v>
      </c>
      <c r="G15" t="s">
        <v>3646</v>
      </c>
      <c r="H15" t="s">
        <v>3647</v>
      </c>
      <c r="I15" t="s">
        <v>3648</v>
      </c>
      <c r="J15">
        <v>2023</v>
      </c>
      <c r="K15" t="s">
        <v>4062</v>
      </c>
      <c r="L15">
        <v>3.6622919999999999</v>
      </c>
      <c r="M15">
        <v>50715000</v>
      </c>
      <c r="N15">
        <v>38719000</v>
      </c>
      <c r="O15">
        <v>346000</v>
      </c>
      <c r="P15">
        <v>7892000</v>
      </c>
      <c r="Q15">
        <v>29851000</v>
      </c>
      <c r="S15">
        <v>8048000</v>
      </c>
      <c r="V15">
        <v>35525000</v>
      </c>
      <c r="W15">
        <v>26602000</v>
      </c>
      <c r="AA15">
        <v>5088000</v>
      </c>
      <c r="AB15">
        <v>15190000</v>
      </c>
      <c r="AD15">
        <v>-67741000</v>
      </c>
      <c r="AE15">
        <v>3000</v>
      </c>
      <c r="AF15">
        <v>3303045</v>
      </c>
      <c r="AG15">
        <v>7428000</v>
      </c>
      <c r="AH15">
        <v>51516000</v>
      </c>
      <c r="AJ15">
        <v>-295000</v>
      </c>
      <c r="AL15">
        <v>7723000</v>
      </c>
      <c r="AN15">
        <v>-2131000</v>
      </c>
      <c r="AO15">
        <v>1448000</v>
      </c>
      <c r="AQ15">
        <v>4862000</v>
      </c>
      <c r="AU15">
        <v>-2112000</v>
      </c>
      <c r="AV15">
        <v>-2685000</v>
      </c>
      <c r="AY15">
        <v>-0.65</v>
      </c>
      <c r="AZ15">
        <v>30836000</v>
      </c>
      <c r="BA15">
        <v>-5.7263762714496501E-3</v>
      </c>
      <c r="BE15">
        <v>9.4378445531485403E-2</v>
      </c>
      <c r="BG15">
        <v>0.144188213370603</v>
      </c>
      <c r="BI15">
        <v>1.01579414374445</v>
      </c>
      <c r="BJ15">
        <v>-4.0996971814581902E-2</v>
      </c>
      <c r="BN15">
        <v>0.70048309178743995</v>
      </c>
      <c r="BP15">
        <v>1.3006540861589399E-2</v>
      </c>
      <c r="BQ15">
        <v>0.333358394105706</v>
      </c>
      <c r="BR15">
        <v>-5.6342953846153803</v>
      </c>
      <c r="BS15">
        <v>-0.14028966425279801</v>
      </c>
      <c r="BU15">
        <v>-1.56714272547729E-7</v>
      </c>
    </row>
    <row r="16" spans="1:73" x14ac:dyDescent="0.3">
      <c r="A16" s="101"/>
      <c r="C16">
        <v>1009891</v>
      </c>
      <c r="D16" t="s">
        <v>3645</v>
      </c>
      <c r="E16" t="s">
        <v>2700</v>
      </c>
      <c r="F16" t="s">
        <v>3614</v>
      </c>
      <c r="G16" t="s">
        <v>3646</v>
      </c>
      <c r="H16" t="s">
        <v>3647</v>
      </c>
      <c r="I16" t="s">
        <v>3648</v>
      </c>
      <c r="J16">
        <v>2022</v>
      </c>
      <c r="K16" t="s">
        <v>4062</v>
      </c>
      <c r="L16">
        <v>8.0525230000000008</v>
      </c>
      <c r="M16">
        <v>53814000</v>
      </c>
      <c r="N16">
        <v>42216000</v>
      </c>
      <c r="O16">
        <v>281000</v>
      </c>
      <c r="Q16">
        <v>31821000</v>
      </c>
      <c r="S16">
        <v>8593000</v>
      </c>
      <c r="U16">
        <v>163000</v>
      </c>
      <c r="V16">
        <v>36975000</v>
      </c>
      <c r="W16">
        <v>23616000</v>
      </c>
      <c r="Z16">
        <v>14477000</v>
      </c>
      <c r="AB16">
        <v>16839000</v>
      </c>
      <c r="AD16">
        <v>-65610000</v>
      </c>
      <c r="AE16">
        <v>3000</v>
      </c>
      <c r="AF16">
        <v>3247937</v>
      </c>
      <c r="AG16">
        <v>7452000</v>
      </c>
      <c r="AH16">
        <v>53238000</v>
      </c>
      <c r="AJ16">
        <v>-194000</v>
      </c>
      <c r="AL16">
        <v>7646000</v>
      </c>
      <c r="AN16">
        <v>-1076000</v>
      </c>
      <c r="AO16">
        <v>487000</v>
      </c>
      <c r="AQ16">
        <v>448000</v>
      </c>
      <c r="AU16">
        <v>-2361000</v>
      </c>
      <c r="AV16">
        <v>1567000</v>
      </c>
      <c r="AY16">
        <v>-0.33</v>
      </c>
      <c r="AZ16">
        <v>30676500</v>
      </c>
      <c r="BA16">
        <v>-3.6440136744430702E-3</v>
      </c>
      <c r="BE16">
        <v>8.4150418873736796E-3</v>
      </c>
      <c r="BG16">
        <v>0.13997520568015301</v>
      </c>
      <c r="BI16">
        <v>0.98929646560374596</v>
      </c>
      <c r="BJ16">
        <v>-4.4348022089484997E-2</v>
      </c>
      <c r="BN16">
        <v>0.68708886163451899</v>
      </c>
      <c r="BP16">
        <v>1.18987127371274E-2</v>
      </c>
      <c r="BQ16">
        <v>0.44016768292682901</v>
      </c>
      <c r="BR16">
        <v>-24.401584848484799</v>
      </c>
      <c r="BS16">
        <v>-6.3899281430013694E-2</v>
      </c>
      <c r="BU16">
        <v>-1.57808218421521E-7</v>
      </c>
    </row>
    <row r="17" spans="1:73" x14ac:dyDescent="0.3">
      <c r="A17" s="101"/>
      <c r="C17">
        <v>1009891</v>
      </c>
      <c r="D17" t="s">
        <v>3645</v>
      </c>
      <c r="E17" t="s">
        <v>2700</v>
      </c>
      <c r="F17" t="s">
        <v>3614</v>
      </c>
      <c r="G17" t="s">
        <v>3646</v>
      </c>
      <c r="H17" t="s">
        <v>3647</v>
      </c>
      <c r="I17" t="s">
        <v>3648</v>
      </c>
      <c r="J17">
        <v>2021</v>
      </c>
      <c r="K17" t="s">
        <v>4062</v>
      </c>
      <c r="L17">
        <v>14.776524999999999</v>
      </c>
      <c r="M17">
        <v>53425000</v>
      </c>
      <c r="N17">
        <v>40880000</v>
      </c>
      <c r="O17">
        <v>627000</v>
      </c>
      <c r="Q17">
        <v>29532000</v>
      </c>
      <c r="S17">
        <v>8404000</v>
      </c>
      <c r="U17">
        <v>163000</v>
      </c>
      <c r="V17">
        <v>36036000</v>
      </c>
      <c r="W17">
        <v>23402000</v>
      </c>
      <c r="X17">
        <v>5460000</v>
      </c>
      <c r="Y17">
        <v>1470000</v>
      </c>
      <c r="Z17">
        <v>14112000</v>
      </c>
      <c r="AB17">
        <v>17389000</v>
      </c>
      <c r="AD17">
        <v>-64534000</v>
      </c>
      <c r="AE17">
        <v>32000</v>
      </c>
      <c r="AF17">
        <v>32128006</v>
      </c>
      <c r="AG17">
        <v>10253000</v>
      </c>
      <c r="AH17">
        <v>58939000</v>
      </c>
      <c r="AI17">
        <v>48686000</v>
      </c>
      <c r="AJ17">
        <v>2487000</v>
      </c>
      <c r="AL17">
        <v>7766000</v>
      </c>
      <c r="AM17">
        <v>-1412000</v>
      </c>
      <c r="AN17">
        <v>1627000</v>
      </c>
      <c r="AQ17">
        <v>4064000</v>
      </c>
      <c r="AU17">
        <v>-1364000</v>
      </c>
      <c r="AV17">
        <v>-4578000</v>
      </c>
      <c r="AY17">
        <v>0.05</v>
      </c>
      <c r="AZ17">
        <v>30826000</v>
      </c>
      <c r="BA17">
        <v>4.2196168920409199E-2</v>
      </c>
      <c r="BE17">
        <v>6.8952645955988406E-2</v>
      </c>
      <c r="BG17">
        <v>0.173959517467212</v>
      </c>
      <c r="BH17">
        <v>1.57938104197755</v>
      </c>
      <c r="BI17">
        <v>1.10321010762752</v>
      </c>
      <c r="BJ17">
        <v>-2.3142571132866201E-2</v>
      </c>
      <c r="BN17">
        <v>0.67451567618156305</v>
      </c>
      <c r="BP17">
        <v>2.67925818306128E-2</v>
      </c>
      <c r="BQ17">
        <v>0.48491581916075499</v>
      </c>
      <c r="BR17">
        <v>295.53050000000002</v>
      </c>
      <c r="BS17">
        <v>9.3564897348898696E-2</v>
      </c>
      <c r="BU17">
        <v>4.2488139053424602E-8</v>
      </c>
    </row>
    <row r="18" spans="1:73" x14ac:dyDescent="0.3">
      <c r="A18" s="101"/>
      <c r="C18">
        <v>1009891</v>
      </c>
      <c r="D18" t="s">
        <v>3645</v>
      </c>
      <c r="E18" t="s">
        <v>2700</v>
      </c>
      <c r="F18" t="s">
        <v>3614</v>
      </c>
      <c r="G18" t="s">
        <v>3646</v>
      </c>
      <c r="H18" t="s">
        <v>3647</v>
      </c>
      <c r="I18" t="s">
        <v>3648</v>
      </c>
      <c r="J18">
        <v>2020</v>
      </c>
      <c r="K18" t="s">
        <v>4062</v>
      </c>
      <c r="L18">
        <v>15.218031</v>
      </c>
      <c r="M18">
        <v>57777000</v>
      </c>
      <c r="N18">
        <v>43611000</v>
      </c>
      <c r="O18">
        <v>2505000</v>
      </c>
      <c r="Q18">
        <v>32120000</v>
      </c>
      <c r="S18">
        <v>9581000</v>
      </c>
      <c r="U18">
        <v>163000</v>
      </c>
      <c r="V18">
        <v>42668000</v>
      </c>
      <c r="W18">
        <v>27327000</v>
      </c>
      <c r="X18">
        <v>7240000</v>
      </c>
      <c r="Y18">
        <v>917000</v>
      </c>
      <c r="AA18">
        <v>4786000</v>
      </c>
      <c r="AB18">
        <v>15109000</v>
      </c>
      <c r="AD18">
        <v>-66161000</v>
      </c>
      <c r="AE18">
        <v>32000</v>
      </c>
      <c r="AF18">
        <v>31906971</v>
      </c>
      <c r="AG18">
        <v>6512000</v>
      </c>
      <c r="AH18">
        <v>50097000</v>
      </c>
      <c r="AI18">
        <v>43585000</v>
      </c>
      <c r="AJ18">
        <v>-1439000</v>
      </c>
      <c r="AL18">
        <v>7951000</v>
      </c>
      <c r="AM18">
        <v>-1412000</v>
      </c>
      <c r="AN18">
        <v>1096000</v>
      </c>
      <c r="AQ18">
        <v>-1525000</v>
      </c>
      <c r="AU18">
        <v>-3797000</v>
      </c>
      <c r="AV18">
        <v>6533000</v>
      </c>
      <c r="AZ18">
        <v>30383000</v>
      </c>
      <c r="BA18">
        <v>-2.8724274906680999E-2</v>
      </c>
      <c r="BE18">
        <v>-3.0440944567538999E-2</v>
      </c>
      <c r="BG18">
        <v>0.12998782362217301</v>
      </c>
      <c r="BH18">
        <v>1.43451930355791</v>
      </c>
      <c r="BI18">
        <v>0.86707513370372302</v>
      </c>
      <c r="BJ18">
        <v>-7.5792961654390506E-2</v>
      </c>
      <c r="BN18">
        <v>0.73849455665749297</v>
      </c>
      <c r="BP18">
        <v>9.1667581512789503E-2</v>
      </c>
      <c r="BQ18">
        <v>0.42049987192154298</v>
      </c>
      <c r="BS18">
        <v>7.2539545965980501E-2</v>
      </c>
    </row>
    <row r="19" spans="1:73" x14ac:dyDescent="0.3">
      <c r="A19" s="101"/>
      <c r="C19">
        <v>1009891</v>
      </c>
      <c r="D19" t="s">
        <v>3645</v>
      </c>
      <c r="E19" t="s">
        <v>2700</v>
      </c>
      <c r="F19" t="s">
        <v>3614</v>
      </c>
      <c r="G19" t="s">
        <v>3646</v>
      </c>
      <c r="H19" t="s">
        <v>3647</v>
      </c>
      <c r="I19" t="s">
        <v>3648</v>
      </c>
      <c r="J19">
        <v>2019</v>
      </c>
      <c r="K19" t="s">
        <v>4062</v>
      </c>
      <c r="L19">
        <v>13.945752000000001</v>
      </c>
      <c r="M19">
        <v>51090000</v>
      </c>
      <c r="N19">
        <v>38245000</v>
      </c>
      <c r="O19">
        <v>1294000</v>
      </c>
      <c r="Q19">
        <v>28646000</v>
      </c>
      <c r="S19">
        <v>7578000</v>
      </c>
      <c r="U19">
        <v>163000</v>
      </c>
      <c r="V19">
        <v>40884000</v>
      </c>
      <c r="W19">
        <v>32622000</v>
      </c>
      <c r="X19">
        <v>6576000</v>
      </c>
      <c r="Y19">
        <v>1011000</v>
      </c>
      <c r="AA19">
        <v>3406000</v>
      </c>
      <c r="AB19">
        <v>10206000</v>
      </c>
      <c r="AD19">
        <v>-67257000</v>
      </c>
      <c r="AE19">
        <v>29000</v>
      </c>
      <c r="AF19">
        <v>29478338</v>
      </c>
      <c r="AG19">
        <v>9142000</v>
      </c>
      <c r="AH19">
        <v>54573000</v>
      </c>
      <c r="AI19">
        <v>45431000</v>
      </c>
      <c r="AJ19">
        <v>328000</v>
      </c>
      <c r="AL19">
        <v>8539000</v>
      </c>
      <c r="AM19">
        <v>37000</v>
      </c>
      <c r="AN19">
        <v>-2732000</v>
      </c>
      <c r="AQ19">
        <v>-888000</v>
      </c>
      <c r="AU19">
        <v>-764000</v>
      </c>
      <c r="AV19">
        <v>934000</v>
      </c>
      <c r="AZ19">
        <v>28848500</v>
      </c>
      <c r="BA19">
        <v>6.0102981327762803E-3</v>
      </c>
      <c r="BE19">
        <v>-1.6271782749711399E-2</v>
      </c>
      <c r="BG19">
        <v>0.167518736371466</v>
      </c>
      <c r="BH19">
        <v>1.57481324852245</v>
      </c>
      <c r="BI19">
        <v>1.0681738109218999</v>
      </c>
      <c r="BJ19">
        <v>-1.39995968702472E-2</v>
      </c>
      <c r="BN19">
        <v>0.80023487962419304</v>
      </c>
      <c r="BP19">
        <v>3.9666482741708101E-2</v>
      </c>
      <c r="BQ19">
        <v>0.29424927962724501</v>
      </c>
      <c r="BS19">
        <v>-0.267685675093082</v>
      </c>
    </row>
    <row r="20" spans="1:73" x14ac:dyDescent="0.3">
      <c r="A20" s="101"/>
      <c r="C20">
        <v>1009891</v>
      </c>
      <c r="D20" t="s">
        <v>3645</v>
      </c>
      <c r="E20" t="s">
        <v>2700</v>
      </c>
      <c r="F20" t="s">
        <v>3614</v>
      </c>
      <c r="G20" t="s">
        <v>3646</v>
      </c>
      <c r="H20" t="s">
        <v>3647</v>
      </c>
      <c r="I20" t="s">
        <v>3648</v>
      </c>
      <c r="J20">
        <v>2018</v>
      </c>
      <c r="K20" t="s">
        <v>4062</v>
      </c>
      <c r="L20">
        <v>14.435451</v>
      </c>
      <c r="M20">
        <v>47756000</v>
      </c>
      <c r="N20">
        <v>38048000</v>
      </c>
      <c r="O20">
        <v>2012000</v>
      </c>
      <c r="Q20">
        <v>29051000</v>
      </c>
      <c r="S20">
        <v>8777000</v>
      </c>
      <c r="U20">
        <v>163000</v>
      </c>
      <c r="V20">
        <v>36150000</v>
      </c>
      <c r="W20">
        <v>29007000</v>
      </c>
      <c r="X20">
        <v>6782000</v>
      </c>
      <c r="Y20">
        <v>881000</v>
      </c>
      <c r="Z20">
        <v>19345000</v>
      </c>
      <c r="AA20">
        <v>3438000</v>
      </c>
      <c r="AB20">
        <v>11606000</v>
      </c>
      <c r="AD20">
        <v>-64523000</v>
      </c>
      <c r="AE20">
        <v>28000</v>
      </c>
      <c r="AF20">
        <v>28392070</v>
      </c>
      <c r="AG20">
        <v>5414000</v>
      </c>
      <c r="AH20">
        <v>46309000</v>
      </c>
      <c r="AI20">
        <v>40895000</v>
      </c>
      <c r="AJ20">
        <v>-5963000</v>
      </c>
      <c r="AL20">
        <v>8839000</v>
      </c>
      <c r="AM20">
        <v>3000</v>
      </c>
      <c r="AN20">
        <v>-10992000</v>
      </c>
      <c r="AQ20">
        <v>-2336000</v>
      </c>
      <c r="AU20">
        <v>3685000</v>
      </c>
      <c r="AV20">
        <v>33000</v>
      </c>
      <c r="BA20">
        <v>-0.12876546675592199</v>
      </c>
      <c r="BE20">
        <v>-5.0443758232740901E-2</v>
      </c>
      <c r="BG20">
        <v>0.116910319808245</v>
      </c>
      <c r="BI20">
        <v>0.96970014239048496</v>
      </c>
      <c r="BJ20">
        <v>7.9574164849165394E-2</v>
      </c>
      <c r="BN20">
        <v>0.75697294580785701</v>
      </c>
      <c r="BP20">
        <v>6.9362567656082993E-2</v>
      </c>
      <c r="BQ20">
        <v>0.310166511531699</v>
      </c>
      <c r="BS20">
        <v>-0.94709632948474898</v>
      </c>
    </row>
    <row r="21" spans="1:73" x14ac:dyDescent="0.3">
      <c r="A21" s="101"/>
      <c r="C21">
        <v>1009891</v>
      </c>
      <c r="D21" t="s">
        <v>3645</v>
      </c>
      <c r="E21" t="s">
        <v>2700</v>
      </c>
      <c r="F21" t="s">
        <v>3614</v>
      </c>
      <c r="G21" t="s">
        <v>3646</v>
      </c>
      <c r="H21" t="s">
        <v>3647</v>
      </c>
      <c r="I21" t="s">
        <v>3648</v>
      </c>
      <c r="J21">
        <v>2017</v>
      </c>
      <c r="K21" t="s">
        <v>4062</v>
      </c>
      <c r="L21">
        <v>18.406099999999999</v>
      </c>
    </row>
    <row r="22" spans="1:73" x14ac:dyDescent="0.3">
      <c r="A22" s="101"/>
      <c r="C22">
        <v>8063</v>
      </c>
      <c r="D22" t="s">
        <v>3689</v>
      </c>
      <c r="E22" t="s">
        <v>1776</v>
      </c>
      <c r="F22" t="s">
        <v>3614</v>
      </c>
      <c r="G22" t="s">
        <v>3646</v>
      </c>
      <c r="H22" t="s">
        <v>3647</v>
      </c>
      <c r="I22" t="s">
        <v>3690</v>
      </c>
      <c r="J22">
        <v>2026</v>
      </c>
      <c r="K22" t="s">
        <v>4062</v>
      </c>
      <c r="L22">
        <v>71.309667000000005</v>
      </c>
    </row>
    <row r="23" spans="1:73" x14ac:dyDescent="0.3">
      <c r="A23" s="101"/>
      <c r="C23">
        <v>8063</v>
      </c>
      <c r="D23" t="s">
        <v>3689</v>
      </c>
      <c r="E23" t="s">
        <v>1776</v>
      </c>
      <c r="F23" t="s">
        <v>3614</v>
      </c>
      <c r="G23" t="s">
        <v>3646</v>
      </c>
      <c r="H23" t="s">
        <v>3647</v>
      </c>
      <c r="I23" t="s">
        <v>3690</v>
      </c>
      <c r="J23">
        <v>2025</v>
      </c>
      <c r="K23" t="s">
        <v>4062</v>
      </c>
      <c r="L23">
        <v>36.487627000000003</v>
      </c>
      <c r="M23">
        <v>706678000</v>
      </c>
      <c r="N23">
        <v>437739000</v>
      </c>
      <c r="O23">
        <v>18180000</v>
      </c>
      <c r="P23">
        <v>204672000</v>
      </c>
      <c r="Q23">
        <v>196860000</v>
      </c>
      <c r="S23">
        <v>107078000</v>
      </c>
      <c r="T23">
        <v>55353000</v>
      </c>
      <c r="U23">
        <v>62923000</v>
      </c>
      <c r="V23">
        <v>566604000</v>
      </c>
      <c r="W23">
        <v>141275000</v>
      </c>
      <c r="X23">
        <v>41080000</v>
      </c>
      <c r="AB23">
        <v>140074000</v>
      </c>
      <c r="AD23">
        <v>216699000</v>
      </c>
      <c r="AG23">
        <v>79971000</v>
      </c>
      <c r="AJ23">
        <v>76412000</v>
      </c>
      <c r="AK23">
        <v>43475000</v>
      </c>
      <c r="AM23">
        <v>2586000</v>
      </c>
      <c r="AN23">
        <v>29615000</v>
      </c>
      <c r="AQ23">
        <v>74795000</v>
      </c>
      <c r="AS23">
        <v>21838000</v>
      </c>
      <c r="AT23">
        <v>31673000</v>
      </c>
      <c r="AU23">
        <v>-53748000</v>
      </c>
      <c r="AV23">
        <v>-22394000</v>
      </c>
      <c r="AY23">
        <v>0.83</v>
      </c>
      <c r="AZ23">
        <v>198300500</v>
      </c>
      <c r="BL23">
        <v>2.3614750734063699</v>
      </c>
      <c r="BN23">
        <v>0.80178525438742998</v>
      </c>
      <c r="BP23">
        <v>0.12868518846221899</v>
      </c>
      <c r="BQ23">
        <v>1.7050362767651699</v>
      </c>
      <c r="BR23">
        <v>43.960996385542202</v>
      </c>
      <c r="BS23">
        <v>0.21142396162028601</v>
      </c>
      <c r="BU23">
        <v>2.16205223024973E-7</v>
      </c>
    </row>
    <row r="24" spans="1:73" ht="15" thickBot="1" x14ac:dyDescent="0.35">
      <c r="A24" s="102"/>
      <c r="C24">
        <v>8063</v>
      </c>
      <c r="D24" t="s">
        <v>3689</v>
      </c>
      <c r="E24" t="s">
        <v>1776</v>
      </c>
      <c r="F24" t="s">
        <v>3614</v>
      </c>
      <c r="G24" t="s">
        <v>3646</v>
      </c>
      <c r="H24" t="s">
        <v>3647</v>
      </c>
      <c r="I24" t="s">
        <v>3690</v>
      </c>
      <c r="J24">
        <v>2024</v>
      </c>
      <c r="K24" t="s">
        <v>4062</v>
      </c>
      <c r="L24">
        <v>18.058392000000001</v>
      </c>
      <c r="M24">
        <v>648764000</v>
      </c>
      <c r="N24">
        <v>426172000</v>
      </c>
      <c r="O24">
        <v>9285000</v>
      </c>
      <c r="P24">
        <v>191446000</v>
      </c>
      <c r="Q24">
        <v>199741000</v>
      </c>
      <c r="S24">
        <v>80687000</v>
      </c>
      <c r="T24">
        <v>52477000</v>
      </c>
      <c r="U24">
        <v>58056000</v>
      </c>
      <c r="V24">
        <v>392667000</v>
      </c>
      <c r="W24">
        <v>156152000</v>
      </c>
      <c r="X24">
        <v>42960000</v>
      </c>
      <c r="AB24">
        <v>256097000</v>
      </c>
      <c r="AD24">
        <v>192208000</v>
      </c>
      <c r="AG24">
        <v>50054000</v>
      </c>
      <c r="AJ24">
        <v>26466000</v>
      </c>
      <c r="AK24">
        <v>52100000</v>
      </c>
      <c r="AM24">
        <v>8348000</v>
      </c>
      <c r="AN24">
        <v>-2832000</v>
      </c>
      <c r="AQ24">
        <v>30566000</v>
      </c>
      <c r="AS24">
        <v>24466000</v>
      </c>
      <c r="AT24">
        <v>8428000</v>
      </c>
      <c r="AU24">
        <v>-8428000</v>
      </c>
      <c r="AV24">
        <v>-14530000</v>
      </c>
      <c r="AY24">
        <v>-0.08</v>
      </c>
      <c r="AZ24">
        <v>195771000</v>
      </c>
      <c r="BL24">
        <v>3.6267204556241102</v>
      </c>
      <c r="BN24">
        <v>0.60525399066532704</v>
      </c>
      <c r="BP24">
        <v>5.9461294123674402E-2</v>
      </c>
      <c r="BQ24">
        <v>1.4500678825759501</v>
      </c>
      <c r="BR24">
        <v>-225.72989999999999</v>
      </c>
      <c r="BS24">
        <v>-1.10583099372503E-2</v>
      </c>
      <c r="BU24">
        <v>-5.6411100481458203E-9</v>
      </c>
    </row>
    <row r="25" spans="1:73" x14ac:dyDescent="0.3">
      <c r="C25">
        <v>8063</v>
      </c>
      <c r="D25" t="s">
        <v>3689</v>
      </c>
      <c r="E25" t="s">
        <v>1776</v>
      </c>
      <c r="F25" t="s">
        <v>3614</v>
      </c>
      <c r="G25" t="s">
        <v>3646</v>
      </c>
      <c r="H25" t="s">
        <v>3647</v>
      </c>
      <c r="I25" t="s">
        <v>3690</v>
      </c>
      <c r="J25">
        <v>2023</v>
      </c>
      <c r="K25" t="s">
        <v>4062</v>
      </c>
      <c r="L25">
        <v>15.548271</v>
      </c>
      <c r="M25">
        <v>633792000</v>
      </c>
      <c r="N25">
        <v>389782000</v>
      </c>
      <c r="O25">
        <v>4756000</v>
      </c>
      <c r="P25">
        <v>172108000</v>
      </c>
      <c r="Q25">
        <v>191801000</v>
      </c>
      <c r="S25">
        <v>85436000</v>
      </c>
      <c r="T25">
        <v>65420000</v>
      </c>
      <c r="U25">
        <v>58210000</v>
      </c>
      <c r="V25">
        <v>384274000</v>
      </c>
      <c r="W25">
        <v>143334000</v>
      </c>
      <c r="X25">
        <v>61134000</v>
      </c>
      <c r="AB25">
        <v>249518000</v>
      </c>
      <c r="AD25">
        <v>209753000</v>
      </c>
      <c r="AG25">
        <v>39973000</v>
      </c>
      <c r="AJ25">
        <v>-6671000</v>
      </c>
      <c r="AK25">
        <v>53500000</v>
      </c>
      <c r="AM25">
        <v>110000</v>
      </c>
      <c r="AN25">
        <v>6976000</v>
      </c>
      <c r="AQ25">
        <v>-23950000</v>
      </c>
      <c r="AS25">
        <v>26104000</v>
      </c>
      <c r="AT25">
        <v>7643000</v>
      </c>
      <c r="AU25">
        <v>-4106000</v>
      </c>
      <c r="AV25">
        <v>25435000</v>
      </c>
      <c r="AY25">
        <v>0.2</v>
      </c>
      <c r="AZ25">
        <v>189892000</v>
      </c>
      <c r="BL25">
        <v>-3.13358628810676</v>
      </c>
      <c r="BN25">
        <v>0.60630932545693195</v>
      </c>
      <c r="BP25">
        <v>3.3181241017483598E-2</v>
      </c>
      <c r="BQ25">
        <v>1.3812563662494599</v>
      </c>
      <c r="BR25">
        <v>77.741354999999999</v>
      </c>
      <c r="BS25">
        <v>2.7957902836669098E-2</v>
      </c>
      <c r="BU25">
        <v>1.24626447791342E-8</v>
      </c>
    </row>
    <row r="26" spans="1:73" x14ac:dyDescent="0.3">
      <c r="C26">
        <v>8063</v>
      </c>
      <c r="D26" t="s">
        <v>3689</v>
      </c>
      <c r="E26" t="s">
        <v>1776</v>
      </c>
      <c r="F26" t="s">
        <v>3614</v>
      </c>
      <c r="G26" t="s">
        <v>3646</v>
      </c>
      <c r="H26" t="s">
        <v>3647</v>
      </c>
      <c r="I26" t="s">
        <v>3690</v>
      </c>
      <c r="J26">
        <v>2022</v>
      </c>
      <c r="K26" t="s">
        <v>4062</v>
      </c>
      <c r="L26">
        <v>10.783785</v>
      </c>
      <c r="M26">
        <v>615031000</v>
      </c>
      <c r="N26">
        <v>365294000</v>
      </c>
      <c r="P26">
        <v>147790000</v>
      </c>
      <c r="Q26">
        <v>187983000</v>
      </c>
      <c r="S26">
        <v>90658000</v>
      </c>
      <c r="T26">
        <v>79277000</v>
      </c>
      <c r="U26">
        <v>58169000</v>
      </c>
      <c r="V26">
        <v>375111000</v>
      </c>
      <c r="W26">
        <v>151612000</v>
      </c>
      <c r="X26">
        <v>64193000</v>
      </c>
      <c r="AB26">
        <v>239920000</v>
      </c>
      <c r="AD26">
        <v>240360000</v>
      </c>
      <c r="AG26">
        <v>21510000</v>
      </c>
      <c r="AJ26">
        <v>-30044000</v>
      </c>
      <c r="AK26">
        <v>48300000</v>
      </c>
      <c r="AM26">
        <v>5954000</v>
      </c>
      <c r="AN26">
        <v>-6779000</v>
      </c>
      <c r="AQ26">
        <v>-28312000</v>
      </c>
      <c r="AS26">
        <v>27777000</v>
      </c>
      <c r="AT26">
        <v>7675000</v>
      </c>
      <c r="AU26">
        <v>14386000</v>
      </c>
      <c r="AV26">
        <v>-1412000</v>
      </c>
      <c r="AY26">
        <v>-0.21</v>
      </c>
      <c r="AZ26">
        <v>172779500</v>
      </c>
      <c r="BL26">
        <v>-3.6888599348534199</v>
      </c>
      <c r="BN26">
        <v>0.60990584214454202</v>
      </c>
      <c r="BQ26">
        <v>1.1695050523705199</v>
      </c>
      <c r="BR26">
        <v>-51.351357142857097</v>
      </c>
      <c r="BS26">
        <v>-2.82552517505835E-2</v>
      </c>
      <c r="BU26">
        <v>-9.4389581943981303E-9</v>
      </c>
    </row>
    <row r="27" spans="1:73" x14ac:dyDescent="0.3">
      <c r="C27">
        <v>8063</v>
      </c>
      <c r="D27" t="s">
        <v>3689</v>
      </c>
      <c r="E27" t="s">
        <v>1776</v>
      </c>
      <c r="F27" t="s">
        <v>3614</v>
      </c>
      <c r="G27" t="s">
        <v>3646</v>
      </c>
      <c r="H27" t="s">
        <v>3647</v>
      </c>
      <c r="I27" t="s">
        <v>3690</v>
      </c>
      <c r="J27">
        <v>2021</v>
      </c>
      <c r="K27" t="s">
        <v>4062</v>
      </c>
      <c r="L27">
        <v>15.313193999999999</v>
      </c>
      <c r="M27">
        <v>609138000</v>
      </c>
      <c r="N27">
        <v>339861000</v>
      </c>
      <c r="P27">
        <v>107439000</v>
      </c>
      <c r="Q27">
        <v>157576000</v>
      </c>
      <c r="S27">
        <v>95236000</v>
      </c>
      <c r="T27">
        <v>94320000</v>
      </c>
      <c r="U27">
        <v>58282000</v>
      </c>
      <c r="V27">
        <v>352534000</v>
      </c>
      <c r="W27">
        <v>118613000</v>
      </c>
      <c r="X27">
        <v>34860000</v>
      </c>
      <c r="AB27">
        <v>256604000</v>
      </c>
      <c r="AC27">
        <v>108516000</v>
      </c>
      <c r="AD27">
        <v>287225000</v>
      </c>
      <c r="AG27">
        <v>18464000</v>
      </c>
      <c r="AJ27">
        <v>-28674000</v>
      </c>
      <c r="AK27">
        <v>85300000</v>
      </c>
      <c r="AM27">
        <v>-1382000</v>
      </c>
      <c r="AN27">
        <v>1604000</v>
      </c>
      <c r="AQ27">
        <v>-5530000</v>
      </c>
      <c r="AS27">
        <v>29005000</v>
      </c>
      <c r="AT27">
        <v>6034000</v>
      </c>
      <c r="AU27">
        <v>3179000</v>
      </c>
      <c r="AV27">
        <v>-7505000</v>
      </c>
      <c r="AY27">
        <v>0.05</v>
      </c>
      <c r="AZ27">
        <v>157317500</v>
      </c>
      <c r="BL27">
        <v>-0.91647331786542896</v>
      </c>
      <c r="BN27">
        <v>0.57874241961591599</v>
      </c>
      <c r="BQ27">
        <v>1.5368045661099501</v>
      </c>
      <c r="BR27">
        <v>306.26387999999997</v>
      </c>
      <c r="BS27">
        <v>6.2508768374616103E-3</v>
      </c>
      <c r="BU27">
        <v>2.9838182569250701E-9</v>
      </c>
    </row>
    <row r="28" spans="1:73" x14ac:dyDescent="0.3">
      <c r="C28">
        <v>8063</v>
      </c>
      <c r="D28" t="s">
        <v>3689</v>
      </c>
      <c r="E28" t="s">
        <v>1776</v>
      </c>
      <c r="F28" t="s">
        <v>3614</v>
      </c>
      <c r="G28" t="s">
        <v>3646</v>
      </c>
      <c r="H28" t="s">
        <v>3647</v>
      </c>
      <c r="I28" t="s">
        <v>3690</v>
      </c>
      <c r="J28">
        <v>2020</v>
      </c>
      <c r="K28" t="s">
        <v>4062</v>
      </c>
      <c r="L28">
        <v>11.560943</v>
      </c>
      <c r="M28">
        <v>619745000</v>
      </c>
      <c r="N28">
        <v>316947000</v>
      </c>
      <c r="P28">
        <v>93056000</v>
      </c>
      <c r="Q28">
        <v>157059000</v>
      </c>
      <c r="S28">
        <v>106678000</v>
      </c>
      <c r="T28">
        <v>109886000</v>
      </c>
      <c r="U28">
        <v>58282000</v>
      </c>
      <c r="V28">
        <v>349374000</v>
      </c>
      <c r="W28">
        <v>93736000</v>
      </c>
      <c r="X28">
        <v>26446000</v>
      </c>
      <c r="AB28">
        <v>270371000</v>
      </c>
      <c r="AC28">
        <v>108516000</v>
      </c>
      <c r="AD28">
        <v>312803000</v>
      </c>
      <c r="AG28">
        <v>19118000</v>
      </c>
      <c r="AJ28">
        <v>-100701000</v>
      </c>
      <c r="AK28">
        <v>86800000</v>
      </c>
      <c r="AM28">
        <v>3371000</v>
      </c>
      <c r="AN28">
        <v>-19985000</v>
      </c>
      <c r="AQ28">
        <v>37335000</v>
      </c>
      <c r="AS28">
        <v>31854000</v>
      </c>
      <c r="AT28">
        <v>7459000</v>
      </c>
      <c r="AU28">
        <v>-5797000</v>
      </c>
      <c r="AV28">
        <v>-24576000</v>
      </c>
      <c r="AY28">
        <v>-0.65</v>
      </c>
      <c r="AZ28">
        <v>151423000</v>
      </c>
      <c r="BL28">
        <v>5.0053626491486796</v>
      </c>
      <c r="BN28">
        <v>0.56373831172498401</v>
      </c>
      <c r="BQ28">
        <v>1.7057267218571299</v>
      </c>
      <c r="BR28">
        <v>-17.7860661538462</v>
      </c>
      <c r="BS28">
        <v>-7.3916951152305496E-2</v>
      </c>
      <c r="BU28">
        <v>-2.7793709199581302E-8</v>
      </c>
    </row>
    <row r="29" spans="1:73" x14ac:dyDescent="0.3">
      <c r="C29">
        <v>8063</v>
      </c>
      <c r="D29" t="s">
        <v>3689</v>
      </c>
      <c r="E29" t="s">
        <v>1776</v>
      </c>
      <c r="F29" t="s">
        <v>3614</v>
      </c>
      <c r="G29" t="s">
        <v>3646</v>
      </c>
      <c r="H29" t="s">
        <v>3647</v>
      </c>
      <c r="I29" t="s">
        <v>3690</v>
      </c>
      <c r="J29">
        <v>2019</v>
      </c>
      <c r="K29" t="s">
        <v>4062</v>
      </c>
      <c r="L29">
        <v>32.745376999999998</v>
      </c>
      <c r="M29">
        <v>782716000</v>
      </c>
      <c r="N29">
        <v>343081000</v>
      </c>
      <c r="P29">
        <v>147998000</v>
      </c>
      <c r="Q29">
        <v>145787000</v>
      </c>
      <c r="S29">
        <v>112499000</v>
      </c>
      <c r="T29">
        <v>127293000</v>
      </c>
      <c r="U29">
        <v>144970000</v>
      </c>
      <c r="V29">
        <v>393859000</v>
      </c>
      <c r="W29">
        <v>120640000</v>
      </c>
      <c r="X29">
        <v>35842000</v>
      </c>
      <c r="AB29">
        <v>388857000</v>
      </c>
      <c r="AC29">
        <v>100784000</v>
      </c>
      <c r="AD29">
        <v>428584000</v>
      </c>
      <c r="AG29">
        <v>26908000</v>
      </c>
      <c r="AJ29">
        <v>1701000</v>
      </c>
      <c r="AK29">
        <v>108900000</v>
      </c>
      <c r="AM29">
        <v>16286000</v>
      </c>
      <c r="AN29">
        <v>-34065000</v>
      </c>
      <c r="AQ29">
        <v>42689000</v>
      </c>
      <c r="AS29">
        <v>33049000</v>
      </c>
      <c r="AT29">
        <v>12083000</v>
      </c>
      <c r="AU29">
        <v>64630000</v>
      </c>
      <c r="AV29">
        <v>-92182000</v>
      </c>
      <c r="AY29">
        <v>-1.1000000000000001</v>
      </c>
      <c r="AZ29">
        <v>142236000</v>
      </c>
      <c r="BL29">
        <v>3.5329802201440001</v>
      </c>
      <c r="BN29">
        <v>0.50319528411326697</v>
      </c>
      <c r="BQ29">
        <v>1.6353945623342201</v>
      </c>
      <c r="BR29">
        <v>-29.7685245454545</v>
      </c>
      <c r="BS29">
        <v>-8.7602897723327605E-2</v>
      </c>
      <c r="BU29">
        <v>-9.2630233479145297E-8</v>
      </c>
    </row>
    <row r="30" spans="1:73" x14ac:dyDescent="0.3">
      <c r="C30">
        <v>8063</v>
      </c>
      <c r="D30" t="s">
        <v>3689</v>
      </c>
      <c r="E30" t="s">
        <v>1776</v>
      </c>
      <c r="F30" t="s">
        <v>3614</v>
      </c>
      <c r="G30" t="s">
        <v>3646</v>
      </c>
      <c r="H30" t="s">
        <v>3647</v>
      </c>
      <c r="I30" t="s">
        <v>3690</v>
      </c>
      <c r="J30">
        <v>2018</v>
      </c>
      <c r="K30" t="s">
        <v>4062</v>
      </c>
      <c r="L30">
        <v>37.492762999999997</v>
      </c>
      <c r="M30">
        <v>774640000</v>
      </c>
      <c r="N30">
        <v>374171000</v>
      </c>
      <c r="O30">
        <v>16622000</v>
      </c>
      <c r="P30">
        <v>182308000</v>
      </c>
      <c r="Q30">
        <v>138685000</v>
      </c>
      <c r="S30">
        <v>120862000</v>
      </c>
      <c r="T30">
        <v>133383000</v>
      </c>
      <c r="U30">
        <v>124952000</v>
      </c>
      <c r="V30">
        <v>388015000</v>
      </c>
      <c r="W30">
        <v>128092000</v>
      </c>
      <c r="X30">
        <v>50664000</v>
      </c>
      <c r="AB30">
        <v>386625000</v>
      </c>
      <c r="AC30">
        <v>50000000</v>
      </c>
      <c r="AD30">
        <v>376567000</v>
      </c>
      <c r="AG30">
        <v>47672000</v>
      </c>
      <c r="AJ30">
        <v>63663000</v>
      </c>
      <c r="AK30">
        <v>114300000</v>
      </c>
      <c r="AM30">
        <v>5479000</v>
      </c>
      <c r="AN30">
        <v>12485000</v>
      </c>
      <c r="AS30">
        <v>35032000</v>
      </c>
      <c r="AT30">
        <v>16317000</v>
      </c>
      <c r="AY30">
        <v>0.38</v>
      </c>
      <c r="AZ30">
        <v>144440500</v>
      </c>
      <c r="BN30">
        <v>0.50089719095321705</v>
      </c>
      <c r="BP30">
        <v>0.12976610561159199</v>
      </c>
      <c r="BQ30">
        <v>1.83841301564501</v>
      </c>
      <c r="BR30">
        <v>98.665165789473704</v>
      </c>
      <c r="BS30">
        <v>3.22922728742321E-2</v>
      </c>
      <c r="BU30">
        <v>3.6850306989977401E-8</v>
      </c>
    </row>
    <row r="31" spans="1:73" x14ac:dyDescent="0.3">
      <c r="C31">
        <v>8063</v>
      </c>
      <c r="D31" t="s">
        <v>3689</v>
      </c>
      <c r="E31" t="s">
        <v>1776</v>
      </c>
      <c r="F31" t="s">
        <v>3614</v>
      </c>
      <c r="G31" t="s">
        <v>3646</v>
      </c>
      <c r="H31" t="s">
        <v>3647</v>
      </c>
      <c r="I31" t="s">
        <v>3690</v>
      </c>
      <c r="J31">
        <v>2017</v>
      </c>
      <c r="K31" t="s">
        <v>4062</v>
      </c>
      <c r="L31">
        <v>31.787607999999999</v>
      </c>
      <c r="M31">
        <v>735956000</v>
      </c>
      <c r="N31">
        <v>315329000</v>
      </c>
      <c r="O31">
        <v>17914000</v>
      </c>
      <c r="P31">
        <v>132633000</v>
      </c>
      <c r="Q31">
        <v>150196000</v>
      </c>
      <c r="S31">
        <v>125830000</v>
      </c>
      <c r="T31">
        <v>153493000</v>
      </c>
      <c r="U31">
        <v>125645000</v>
      </c>
      <c r="V31">
        <v>406029000</v>
      </c>
      <c r="W31">
        <v>102891000</v>
      </c>
      <c r="X31">
        <v>41846000</v>
      </c>
      <c r="AB31">
        <v>329927000</v>
      </c>
      <c r="AC31">
        <v>50000000</v>
      </c>
      <c r="AD31">
        <v>325191000</v>
      </c>
      <c r="AG31">
        <v>32153000</v>
      </c>
      <c r="AJ31">
        <v>30360000</v>
      </c>
      <c r="AK31">
        <v>95000000</v>
      </c>
      <c r="AM31">
        <v>5312000</v>
      </c>
      <c r="AN31">
        <v>-5653000</v>
      </c>
      <c r="AS31">
        <v>27063000</v>
      </c>
      <c r="AT31">
        <v>13478000</v>
      </c>
      <c r="AY31">
        <v>-0.2</v>
      </c>
      <c r="BN31">
        <v>0.55170281919027797</v>
      </c>
      <c r="BP31">
        <v>0.174106578806698</v>
      </c>
      <c r="BQ31">
        <v>1.60493143229243</v>
      </c>
      <c r="BR31">
        <v>-158.93804</v>
      </c>
      <c r="BS31">
        <v>-1.7134093299426799E-2</v>
      </c>
      <c r="BU31">
        <v>-1.92694796121566E-8</v>
      </c>
    </row>
    <row r="32" spans="1:73" x14ac:dyDescent="0.3">
      <c r="C32">
        <v>1368622</v>
      </c>
      <c r="D32" t="s">
        <v>3691</v>
      </c>
      <c r="E32" t="s">
        <v>249</v>
      </c>
      <c r="F32" t="s">
        <v>3614</v>
      </c>
      <c r="G32" t="s">
        <v>3692</v>
      </c>
      <c r="H32" t="s">
        <v>3693</v>
      </c>
      <c r="I32" t="s">
        <v>3694</v>
      </c>
      <c r="J32">
        <v>2026</v>
      </c>
      <c r="K32" t="s">
        <v>4062</v>
      </c>
      <c r="L32">
        <v>256.03529200000003</v>
      </c>
    </row>
    <row r="33" spans="3:73" x14ac:dyDescent="0.3">
      <c r="C33">
        <v>1368622</v>
      </c>
      <c r="D33" t="s">
        <v>3691</v>
      </c>
      <c r="E33" t="s">
        <v>249</v>
      </c>
      <c r="F33" t="s">
        <v>3614</v>
      </c>
      <c r="G33" t="s">
        <v>3692</v>
      </c>
      <c r="H33" t="s">
        <v>3693</v>
      </c>
      <c r="I33" t="s">
        <v>3694</v>
      </c>
      <c r="J33">
        <v>2025</v>
      </c>
      <c r="K33" t="s">
        <v>4062</v>
      </c>
      <c r="L33">
        <v>248.101069</v>
      </c>
      <c r="M33">
        <v>1120567000</v>
      </c>
      <c r="N33">
        <v>606516000</v>
      </c>
      <c r="O33">
        <v>40862000</v>
      </c>
      <c r="P33">
        <v>101967000</v>
      </c>
      <c r="Q33">
        <v>144090000</v>
      </c>
      <c r="S33">
        <v>50704000</v>
      </c>
      <c r="T33">
        <v>48711000</v>
      </c>
      <c r="U33">
        <v>256781000</v>
      </c>
      <c r="W33">
        <v>172161000</v>
      </c>
      <c r="X33">
        <v>72462000</v>
      </c>
      <c r="AA33">
        <v>30000000</v>
      </c>
      <c r="AD33">
        <v>274306000</v>
      </c>
      <c r="AE33">
        <v>4000</v>
      </c>
      <c r="AF33">
        <v>28267517</v>
      </c>
      <c r="AG33">
        <v>318636000</v>
      </c>
      <c r="AJ33">
        <v>40795000</v>
      </c>
      <c r="AK33">
        <v>100729000</v>
      </c>
      <c r="AM33">
        <v>882000</v>
      </c>
      <c r="AQ33">
        <v>-1318000</v>
      </c>
      <c r="AS33">
        <v>40998000</v>
      </c>
      <c r="AU33">
        <v>-28490000</v>
      </c>
      <c r="AV33">
        <v>-2856000</v>
      </c>
      <c r="AY33">
        <v>1.56</v>
      </c>
      <c r="AZ33">
        <v>147129000</v>
      </c>
      <c r="BP33">
        <v>0.23734759904972699</v>
      </c>
      <c r="BQ33">
        <v>2.6860090264345602</v>
      </c>
      <c r="BR33">
        <v>159.03914679487201</v>
      </c>
    </row>
    <row r="34" spans="3:73" x14ac:dyDescent="0.3">
      <c r="C34">
        <v>1368622</v>
      </c>
      <c r="D34" t="s">
        <v>3691</v>
      </c>
      <c r="E34" t="s">
        <v>249</v>
      </c>
      <c r="F34" t="s">
        <v>3614</v>
      </c>
      <c r="G34" t="s">
        <v>3692</v>
      </c>
      <c r="H34" t="s">
        <v>3693</v>
      </c>
      <c r="I34" t="s">
        <v>3694</v>
      </c>
      <c r="J34">
        <v>2024</v>
      </c>
      <c r="K34" t="s">
        <v>4062</v>
      </c>
      <c r="L34">
        <v>174.75515799999999</v>
      </c>
      <c r="M34">
        <v>1015860000</v>
      </c>
      <c r="N34">
        <v>515581000</v>
      </c>
      <c r="O34">
        <v>73301000</v>
      </c>
      <c r="P34">
        <v>70305000</v>
      </c>
      <c r="Q34">
        <v>150168000</v>
      </c>
      <c r="S34">
        <v>46602000</v>
      </c>
      <c r="T34">
        <v>72224000</v>
      </c>
      <c r="U34">
        <v>275652000</v>
      </c>
      <c r="W34">
        <v>144879000</v>
      </c>
      <c r="X34">
        <v>48298000</v>
      </c>
      <c r="AA34">
        <v>28000000</v>
      </c>
      <c r="AD34">
        <v>230687000</v>
      </c>
      <c r="AE34">
        <v>4000</v>
      </c>
      <c r="AF34">
        <v>28134438</v>
      </c>
      <c r="AG34">
        <v>283931000</v>
      </c>
      <c r="AJ34">
        <v>71824000</v>
      </c>
      <c r="AK34">
        <v>97687000</v>
      </c>
      <c r="AM34">
        <v>1891000</v>
      </c>
      <c r="AQ34">
        <v>15292000</v>
      </c>
      <c r="AS34">
        <v>35749000</v>
      </c>
      <c r="AU34">
        <v>-51714000</v>
      </c>
      <c r="AV34">
        <v>-22852000</v>
      </c>
      <c r="AY34">
        <v>2.19</v>
      </c>
      <c r="AZ34">
        <v>144491000</v>
      </c>
      <c r="BP34">
        <v>0.50594634142974504</v>
      </c>
      <c r="BQ34">
        <v>2.5221943828988298</v>
      </c>
      <c r="BR34">
        <v>79.796875799086806</v>
      </c>
    </row>
    <row r="35" spans="3:73" x14ac:dyDescent="0.3">
      <c r="C35">
        <v>1368622</v>
      </c>
      <c r="D35" t="s">
        <v>3691</v>
      </c>
      <c r="E35" t="s">
        <v>249</v>
      </c>
      <c r="F35" t="s">
        <v>3614</v>
      </c>
      <c r="G35" t="s">
        <v>3692</v>
      </c>
      <c r="H35" t="s">
        <v>3693</v>
      </c>
      <c r="I35" t="s">
        <v>3694</v>
      </c>
      <c r="J35">
        <v>2023</v>
      </c>
      <c r="K35" t="s">
        <v>4062</v>
      </c>
      <c r="L35">
        <v>105.50258599999999</v>
      </c>
      <c r="M35">
        <v>824577000</v>
      </c>
      <c r="N35">
        <v>477002000</v>
      </c>
      <c r="O35">
        <v>132859000</v>
      </c>
      <c r="P35">
        <v>87633000</v>
      </c>
      <c r="Q35">
        <v>138814000</v>
      </c>
      <c r="S35">
        <v>39795000</v>
      </c>
      <c r="T35">
        <v>43577000</v>
      </c>
      <c r="U35">
        <v>180801000</v>
      </c>
      <c r="W35">
        <v>121334000</v>
      </c>
      <c r="X35">
        <v>31355000</v>
      </c>
      <c r="AA35">
        <v>135000000</v>
      </c>
      <c r="AB35">
        <v>550970000</v>
      </c>
      <c r="AD35">
        <v>171021000</v>
      </c>
      <c r="AE35">
        <v>4000</v>
      </c>
      <c r="AF35">
        <v>26216897</v>
      </c>
      <c r="AG35">
        <v>173514000</v>
      </c>
      <c r="AJ35">
        <v>-178663000</v>
      </c>
      <c r="AK35">
        <v>64255000</v>
      </c>
      <c r="AM35">
        <v>-14663000</v>
      </c>
      <c r="AQ35">
        <v>11400000</v>
      </c>
      <c r="AS35">
        <v>99999000</v>
      </c>
      <c r="AU35">
        <v>-7003000</v>
      </c>
      <c r="AV35">
        <v>50834000</v>
      </c>
      <c r="AY35">
        <v>-7.04</v>
      </c>
      <c r="AZ35">
        <v>114721500</v>
      </c>
      <c r="BP35">
        <v>1.09498574183658</v>
      </c>
      <c r="BQ35">
        <v>2.7872484217119702</v>
      </c>
      <c r="BR35">
        <v>-14.986162784090901</v>
      </c>
      <c r="BU35">
        <v>-1.3480556208868001E-6</v>
      </c>
    </row>
    <row r="36" spans="3:73" x14ac:dyDescent="0.3">
      <c r="C36">
        <v>1368622</v>
      </c>
      <c r="D36" t="s">
        <v>3691</v>
      </c>
      <c r="E36" t="s">
        <v>249</v>
      </c>
      <c r="F36" t="s">
        <v>3614</v>
      </c>
      <c r="G36" t="s">
        <v>3692</v>
      </c>
      <c r="H36" t="s">
        <v>3693</v>
      </c>
      <c r="I36" t="s">
        <v>3694</v>
      </c>
      <c r="J36">
        <v>2022</v>
      </c>
      <c r="K36" t="s">
        <v>4062</v>
      </c>
      <c r="L36">
        <v>84.873598000000001</v>
      </c>
      <c r="M36">
        <v>914200000</v>
      </c>
      <c r="N36">
        <v>368909000</v>
      </c>
      <c r="O36">
        <v>77231000</v>
      </c>
      <c r="P36">
        <v>60170000</v>
      </c>
      <c r="Q36">
        <v>90629000</v>
      </c>
      <c r="S36">
        <v>62296000</v>
      </c>
      <c r="T36">
        <v>97224000</v>
      </c>
      <c r="U36">
        <v>334347000</v>
      </c>
      <c r="W36">
        <v>101391000</v>
      </c>
      <c r="X36">
        <v>19244000</v>
      </c>
      <c r="AA36">
        <v>190000000</v>
      </c>
      <c r="AB36">
        <v>607969000</v>
      </c>
      <c r="AD36">
        <v>347233000</v>
      </c>
      <c r="AE36">
        <v>2000</v>
      </c>
      <c r="AF36">
        <v>24951287</v>
      </c>
      <c r="AG36">
        <v>141236000</v>
      </c>
      <c r="AJ36">
        <v>-9887000</v>
      </c>
      <c r="AK36">
        <v>54689000</v>
      </c>
      <c r="AM36">
        <v>-10369000</v>
      </c>
      <c r="AQ36">
        <v>-9618000</v>
      </c>
      <c r="AS36">
        <v>60825000</v>
      </c>
      <c r="AU36">
        <v>-52288000</v>
      </c>
      <c r="AV36">
        <v>-16607000</v>
      </c>
      <c r="AY36">
        <v>-0.17</v>
      </c>
      <c r="BP36">
        <v>0.76171455060113802</v>
      </c>
      <c r="BQ36">
        <v>2.7446223037547699</v>
      </c>
      <c r="BR36">
        <v>-499.25645882352899</v>
      </c>
      <c r="BU36">
        <v>-2.3732314739731801E-8</v>
      </c>
    </row>
    <row r="37" spans="3:73" x14ac:dyDescent="0.3">
      <c r="C37">
        <v>1368622</v>
      </c>
      <c r="D37" t="s">
        <v>3691</v>
      </c>
      <c r="E37" t="s">
        <v>249</v>
      </c>
      <c r="F37" t="s">
        <v>3614</v>
      </c>
      <c r="G37" t="s">
        <v>3692</v>
      </c>
      <c r="H37" t="s">
        <v>3693</v>
      </c>
      <c r="I37" t="s">
        <v>3694</v>
      </c>
      <c r="J37">
        <v>2021</v>
      </c>
      <c r="K37" t="s">
        <v>4062</v>
      </c>
      <c r="L37">
        <v>98.572641000000004</v>
      </c>
    </row>
    <row r="38" spans="3:73" x14ac:dyDescent="0.3">
      <c r="C38">
        <v>1368622</v>
      </c>
      <c r="D38" t="s">
        <v>3691</v>
      </c>
      <c r="E38" t="s">
        <v>249</v>
      </c>
      <c r="F38" t="s">
        <v>3614</v>
      </c>
      <c r="G38" t="s">
        <v>3692</v>
      </c>
      <c r="H38" t="s">
        <v>3693</v>
      </c>
      <c r="I38" t="s">
        <v>3694</v>
      </c>
      <c r="J38">
        <v>2020</v>
      </c>
      <c r="K38" t="s">
        <v>4062</v>
      </c>
      <c r="L38">
        <v>68.495720000000006</v>
      </c>
      <c r="M38">
        <v>928566000</v>
      </c>
      <c r="N38">
        <v>401638000</v>
      </c>
      <c r="O38">
        <v>148741000</v>
      </c>
      <c r="P38">
        <v>62647000</v>
      </c>
      <c r="Q38">
        <v>71646000</v>
      </c>
      <c r="S38">
        <v>58896000</v>
      </c>
      <c r="T38">
        <v>106268000</v>
      </c>
      <c r="U38">
        <v>314205000</v>
      </c>
      <c r="W38">
        <v>96185000</v>
      </c>
      <c r="X38">
        <v>24841000</v>
      </c>
      <c r="AA38">
        <v>200000000</v>
      </c>
      <c r="AB38">
        <v>612093000</v>
      </c>
      <c r="AD38">
        <v>351421000</v>
      </c>
      <c r="AE38">
        <v>2000</v>
      </c>
      <c r="AF38">
        <v>24777295</v>
      </c>
      <c r="AG38">
        <v>59655000</v>
      </c>
      <c r="AJ38">
        <v>43313000</v>
      </c>
      <c r="AK38">
        <v>53764000</v>
      </c>
      <c r="AM38">
        <v>539000</v>
      </c>
      <c r="AS38">
        <v>19262000</v>
      </c>
      <c r="AV38">
        <v>194160000</v>
      </c>
      <c r="AY38">
        <v>0.97</v>
      </c>
      <c r="AZ38">
        <v>58590500</v>
      </c>
      <c r="BP38">
        <v>1.5464053646618501</v>
      </c>
      <c r="BQ38">
        <v>3.4308052191090099</v>
      </c>
      <c r="BR38">
        <v>70.614144329896902</v>
      </c>
      <c r="BU38">
        <v>1.08546982893122E-7</v>
      </c>
    </row>
    <row r="39" spans="3:73" x14ac:dyDescent="0.3">
      <c r="C39">
        <v>1368622</v>
      </c>
      <c r="D39" t="s">
        <v>3691</v>
      </c>
      <c r="E39" t="s">
        <v>249</v>
      </c>
      <c r="F39" t="s">
        <v>3614</v>
      </c>
      <c r="G39" t="s">
        <v>3692</v>
      </c>
      <c r="H39" t="s">
        <v>3693</v>
      </c>
      <c r="I39" t="s">
        <v>3694</v>
      </c>
      <c r="J39">
        <v>2019</v>
      </c>
      <c r="K39" t="s">
        <v>4062</v>
      </c>
      <c r="L39">
        <v>65.639127000000002</v>
      </c>
      <c r="M39">
        <v>584954000</v>
      </c>
      <c r="N39">
        <v>503927000</v>
      </c>
      <c r="O39">
        <v>255142000</v>
      </c>
      <c r="P39">
        <v>73660000</v>
      </c>
      <c r="Q39">
        <v>45535000</v>
      </c>
      <c r="S39">
        <v>21694000</v>
      </c>
      <c r="T39">
        <v>13637000</v>
      </c>
      <c r="U39">
        <v>6340000</v>
      </c>
      <c r="W39">
        <v>66953000</v>
      </c>
      <c r="X39">
        <v>19859000</v>
      </c>
      <c r="AB39">
        <v>509901000</v>
      </c>
      <c r="AD39">
        <v>328090000</v>
      </c>
      <c r="AE39">
        <v>2000</v>
      </c>
      <c r="AF39">
        <v>24063639</v>
      </c>
      <c r="AG39">
        <v>53168000</v>
      </c>
      <c r="AJ39">
        <v>47135000</v>
      </c>
      <c r="AK39">
        <v>46477000</v>
      </c>
      <c r="AM39">
        <v>5848000</v>
      </c>
      <c r="AS39">
        <v>9888000</v>
      </c>
      <c r="AV39">
        <v>-1830000</v>
      </c>
      <c r="AY39">
        <v>1.73</v>
      </c>
      <c r="AZ39">
        <v>42087500</v>
      </c>
      <c r="BP39">
        <v>3.81076277388616</v>
      </c>
      <c r="BQ39">
        <v>6.8464743924842804</v>
      </c>
      <c r="BR39">
        <v>37.941691907514503</v>
      </c>
      <c r="BU39">
        <v>2.2270144539822399E-7</v>
      </c>
    </row>
    <row r="40" spans="3:73" x14ac:dyDescent="0.3">
      <c r="C40">
        <v>1368622</v>
      </c>
      <c r="D40" t="s">
        <v>3691</v>
      </c>
      <c r="E40" t="s">
        <v>249</v>
      </c>
      <c r="F40" t="s">
        <v>3614</v>
      </c>
      <c r="G40" t="s">
        <v>3692</v>
      </c>
      <c r="H40" t="s">
        <v>3693</v>
      </c>
      <c r="I40" t="s">
        <v>3694</v>
      </c>
      <c r="J40">
        <v>2018</v>
      </c>
      <c r="K40" t="s">
        <v>4062</v>
      </c>
      <c r="L40">
        <v>71.037234999999995</v>
      </c>
      <c r="M40">
        <v>472911000</v>
      </c>
      <c r="N40">
        <v>399147000</v>
      </c>
      <c r="O40">
        <v>143517000</v>
      </c>
      <c r="P40">
        <v>56813000</v>
      </c>
      <c r="Q40">
        <v>38640000</v>
      </c>
      <c r="S40">
        <v>19219000</v>
      </c>
      <c r="W40">
        <v>60497000</v>
      </c>
      <c r="X40">
        <v>21340000</v>
      </c>
      <c r="AB40">
        <v>410117000</v>
      </c>
      <c r="AD40">
        <v>239997000</v>
      </c>
      <c r="AE40">
        <v>2000</v>
      </c>
      <c r="AF40">
        <v>23908736</v>
      </c>
      <c r="AG40">
        <v>52180000</v>
      </c>
      <c r="AH40">
        <v>117381000</v>
      </c>
      <c r="AI40">
        <v>162164000</v>
      </c>
      <c r="AJ40">
        <v>31629000</v>
      </c>
      <c r="AK40">
        <v>26433000</v>
      </c>
      <c r="AM40">
        <v>10177000</v>
      </c>
      <c r="AS40">
        <v>5982000</v>
      </c>
      <c r="AV40">
        <v>2020000</v>
      </c>
      <c r="AY40">
        <v>0.86</v>
      </c>
      <c r="AZ40">
        <v>49358000</v>
      </c>
      <c r="BA40">
        <v>0.269455874460092</v>
      </c>
      <c r="BG40">
        <v>0.44453531661853302</v>
      </c>
      <c r="BH40">
        <v>3.2854653754204</v>
      </c>
      <c r="BI40">
        <v>0.24820949396398101</v>
      </c>
      <c r="BM40">
        <v>0.22518976665729501</v>
      </c>
      <c r="BP40">
        <v>2.37229945286543</v>
      </c>
      <c r="BQ40">
        <v>5.9590888804403503</v>
      </c>
      <c r="BR40">
        <v>82.601436046511594</v>
      </c>
      <c r="BU40">
        <v>1.48962423162171E-7</v>
      </c>
    </row>
    <row r="41" spans="3:73" x14ac:dyDescent="0.3">
      <c r="C41">
        <v>1368622</v>
      </c>
      <c r="D41" t="s">
        <v>3691</v>
      </c>
      <c r="E41" t="s">
        <v>249</v>
      </c>
      <c r="F41" t="s">
        <v>3614</v>
      </c>
      <c r="G41" t="s">
        <v>3692</v>
      </c>
      <c r="H41" t="s">
        <v>3693</v>
      </c>
      <c r="I41" t="s">
        <v>3694</v>
      </c>
      <c r="J41">
        <v>2017</v>
      </c>
      <c r="K41" t="s">
        <v>4062</v>
      </c>
      <c r="L41">
        <v>42.904032000000001</v>
      </c>
      <c r="M41">
        <v>432500000</v>
      </c>
      <c r="N41">
        <v>354085000</v>
      </c>
      <c r="O41">
        <v>79904000</v>
      </c>
      <c r="P41">
        <v>74361000</v>
      </c>
      <c r="Q41">
        <v>60076000</v>
      </c>
      <c r="S41">
        <v>19220000</v>
      </c>
      <c r="U41">
        <v>122000</v>
      </c>
      <c r="W41">
        <v>48063000</v>
      </c>
      <c r="X41">
        <v>20283000</v>
      </c>
      <c r="AB41">
        <v>381954000</v>
      </c>
      <c r="AD41">
        <v>219929000</v>
      </c>
      <c r="AE41">
        <v>2000</v>
      </c>
      <c r="AF41">
        <v>23630419</v>
      </c>
      <c r="AG41">
        <v>58659000</v>
      </c>
      <c r="AH41">
        <v>125376000</v>
      </c>
      <c r="AI41">
        <v>162763000</v>
      </c>
      <c r="AJ41">
        <v>12531000</v>
      </c>
      <c r="AK41">
        <v>33042000</v>
      </c>
      <c r="AM41">
        <v>1752000</v>
      </c>
      <c r="AS41">
        <v>7054000</v>
      </c>
      <c r="AY41">
        <v>1.32</v>
      </c>
      <c r="BA41">
        <v>9.9947358346094903E-2</v>
      </c>
      <c r="BG41">
        <v>0.46786466309341501</v>
      </c>
      <c r="BI41">
        <v>0.28988670520231202</v>
      </c>
      <c r="BM41">
        <v>0.26354326186830002</v>
      </c>
      <c r="BP41">
        <v>1.66248465555625</v>
      </c>
      <c r="BQ41">
        <v>6.1171587291679703</v>
      </c>
      <c r="BR41">
        <v>32.503054545454503</v>
      </c>
      <c r="BU41">
        <v>1.48272625080507E-7</v>
      </c>
    </row>
    <row r="42" spans="3:73" x14ac:dyDescent="0.3">
      <c r="C42">
        <v>1069183</v>
      </c>
      <c r="D42" t="s">
        <v>3696</v>
      </c>
      <c r="E42" t="s">
        <v>134</v>
      </c>
      <c r="F42" t="s">
        <v>3614</v>
      </c>
      <c r="G42" t="s">
        <v>3697</v>
      </c>
      <c r="H42" t="s">
        <v>3698</v>
      </c>
      <c r="I42" t="s">
        <v>3699</v>
      </c>
      <c r="J42">
        <v>2026</v>
      </c>
      <c r="K42" t="s">
        <v>4062</v>
      </c>
      <c r="L42">
        <v>480.21971400000001</v>
      </c>
    </row>
    <row r="43" spans="3:73" x14ac:dyDescent="0.3">
      <c r="C43">
        <v>1069183</v>
      </c>
      <c r="D43" t="s">
        <v>3696</v>
      </c>
      <c r="E43" t="s">
        <v>134</v>
      </c>
      <c r="F43" t="s">
        <v>3614</v>
      </c>
      <c r="G43" t="s">
        <v>3697</v>
      </c>
      <c r="H43" t="s">
        <v>3698</v>
      </c>
      <c r="I43" t="s">
        <v>3699</v>
      </c>
      <c r="J43">
        <v>2025</v>
      </c>
      <c r="K43" t="s">
        <v>4062</v>
      </c>
      <c r="L43">
        <v>637.48130800000001</v>
      </c>
      <c r="M43">
        <v>7000313000</v>
      </c>
      <c r="N43">
        <v>3713052000</v>
      </c>
      <c r="O43">
        <v>1201147000</v>
      </c>
      <c r="Q43">
        <v>341811000</v>
      </c>
      <c r="S43">
        <v>330979000</v>
      </c>
      <c r="T43">
        <v>196972000</v>
      </c>
      <c r="U43">
        <v>1370189000</v>
      </c>
      <c r="V43">
        <v>3757655000</v>
      </c>
      <c r="W43">
        <v>1470147000</v>
      </c>
      <c r="X43">
        <v>139086000</v>
      </c>
      <c r="AA43">
        <v>1810722000</v>
      </c>
      <c r="AB43">
        <v>3242658000</v>
      </c>
      <c r="AD43">
        <v>936670000</v>
      </c>
      <c r="AE43">
        <v>1000</v>
      </c>
      <c r="AF43">
        <v>80211537</v>
      </c>
      <c r="AG43">
        <v>1658125000</v>
      </c>
      <c r="AJ43">
        <v>-62076000</v>
      </c>
      <c r="AK43">
        <v>684308000</v>
      </c>
      <c r="AL43">
        <v>1720201000</v>
      </c>
      <c r="AM43">
        <v>-105682000</v>
      </c>
      <c r="AN43">
        <v>124656000</v>
      </c>
      <c r="AQ43">
        <v>211339000</v>
      </c>
      <c r="AS43">
        <v>83161000</v>
      </c>
      <c r="AU43">
        <v>-724930000</v>
      </c>
      <c r="AV43">
        <v>1252465000</v>
      </c>
      <c r="AY43">
        <v>1.6</v>
      </c>
      <c r="AZ43">
        <v>303563500</v>
      </c>
      <c r="BN43">
        <v>0.53678385523618699</v>
      </c>
      <c r="BP43">
        <v>0.817025100211067</v>
      </c>
      <c r="BQ43">
        <v>2.2931319112986701</v>
      </c>
      <c r="BR43">
        <v>398.42581749999999</v>
      </c>
      <c r="BS43">
        <v>3.8442536955793701E-2</v>
      </c>
      <c r="BU43">
        <v>3.14547538716695E-7</v>
      </c>
    </row>
    <row r="44" spans="3:73" x14ac:dyDescent="0.3">
      <c r="C44">
        <v>1069183</v>
      </c>
      <c r="D44" t="s">
        <v>3696</v>
      </c>
      <c r="E44" t="s">
        <v>134</v>
      </c>
      <c r="F44" t="s">
        <v>3614</v>
      </c>
      <c r="G44" t="s">
        <v>3697</v>
      </c>
      <c r="H44" t="s">
        <v>3698</v>
      </c>
      <c r="I44" t="s">
        <v>3699</v>
      </c>
      <c r="J44">
        <v>2024</v>
      </c>
      <c r="K44" t="s">
        <v>4062</v>
      </c>
      <c r="L44">
        <v>413.20599099999998</v>
      </c>
      <c r="M44">
        <v>4474588000</v>
      </c>
      <c r="N44">
        <v>2297481000</v>
      </c>
      <c r="O44">
        <v>454844000</v>
      </c>
      <c r="Q44">
        <v>265316000</v>
      </c>
      <c r="S44">
        <v>247324000</v>
      </c>
      <c r="T44">
        <v>175157000</v>
      </c>
      <c r="U44">
        <v>756838000</v>
      </c>
      <c r="V44">
        <v>2146923000</v>
      </c>
      <c r="W44">
        <v>997586000</v>
      </c>
      <c r="X44">
        <v>71955000</v>
      </c>
      <c r="AB44">
        <v>2327665000</v>
      </c>
      <c r="AD44">
        <v>812014000</v>
      </c>
      <c r="AE44">
        <v>1000</v>
      </c>
      <c r="AF44">
        <v>76619331</v>
      </c>
      <c r="AG44">
        <v>1241380000</v>
      </c>
      <c r="AJ44">
        <v>58540000</v>
      </c>
      <c r="AK44">
        <v>441593000</v>
      </c>
      <c r="AL44">
        <v>1182840000</v>
      </c>
      <c r="AM44">
        <v>4470000</v>
      </c>
      <c r="AN44">
        <v>377034000</v>
      </c>
      <c r="AQ44">
        <v>408312000</v>
      </c>
      <c r="AS44">
        <v>48425000</v>
      </c>
      <c r="AU44">
        <v>-490573000</v>
      </c>
      <c r="AV44">
        <v>-45437000</v>
      </c>
      <c r="AY44">
        <v>4.9800000000000004</v>
      </c>
      <c r="AZ44">
        <v>267585500</v>
      </c>
      <c r="BN44">
        <v>0.47980350369687702</v>
      </c>
      <c r="BP44">
        <v>0.45594465038603199</v>
      </c>
      <c r="BQ44">
        <v>2.0370825171965099</v>
      </c>
      <c r="BR44">
        <v>82.973090562248998</v>
      </c>
      <c r="BS44">
        <v>0.161979494471928</v>
      </c>
      <c r="BU44">
        <v>8.84047246996454E-7</v>
      </c>
    </row>
    <row r="45" spans="3:73" x14ac:dyDescent="0.3">
      <c r="C45">
        <v>1069183</v>
      </c>
      <c r="D45" t="s">
        <v>3696</v>
      </c>
      <c r="E45" t="s">
        <v>134</v>
      </c>
      <c r="F45" t="s">
        <v>3614</v>
      </c>
      <c r="G45" t="s">
        <v>3697</v>
      </c>
      <c r="H45" t="s">
        <v>3698</v>
      </c>
      <c r="I45" t="s">
        <v>3699</v>
      </c>
      <c r="J45">
        <v>2023</v>
      </c>
      <c r="K45" t="s">
        <v>4062</v>
      </c>
      <c r="L45">
        <v>205.727082</v>
      </c>
      <c r="M45">
        <v>3436845000</v>
      </c>
      <c r="N45">
        <v>2396649000</v>
      </c>
      <c r="O45">
        <v>598545000</v>
      </c>
      <c r="Q45">
        <v>269855000</v>
      </c>
      <c r="S45">
        <v>200533000</v>
      </c>
      <c r="T45">
        <v>19539000</v>
      </c>
      <c r="U45">
        <v>57945000</v>
      </c>
      <c r="V45">
        <v>1824811000</v>
      </c>
      <c r="W45">
        <v>799969000</v>
      </c>
      <c r="X45">
        <v>88326000</v>
      </c>
      <c r="AB45">
        <v>1612034000</v>
      </c>
      <c r="AC45">
        <v>155947000</v>
      </c>
      <c r="AD45">
        <v>431249000</v>
      </c>
      <c r="AE45">
        <v>1000</v>
      </c>
      <c r="AF45">
        <v>75301424</v>
      </c>
      <c r="AG45">
        <v>955382000</v>
      </c>
      <c r="AJ45">
        <v>154789000</v>
      </c>
      <c r="AK45">
        <v>303719000</v>
      </c>
      <c r="AL45">
        <v>800593000</v>
      </c>
      <c r="AM45">
        <v>-19227000</v>
      </c>
      <c r="AN45">
        <v>174227000</v>
      </c>
      <c r="AQ45">
        <v>189263000</v>
      </c>
      <c r="AS45">
        <v>32638000</v>
      </c>
      <c r="AU45">
        <v>12476000</v>
      </c>
      <c r="AV45">
        <v>41314000</v>
      </c>
      <c r="AY45">
        <v>2.35</v>
      </c>
      <c r="AZ45">
        <v>236163000</v>
      </c>
      <c r="BN45">
        <v>0.53095528020611904</v>
      </c>
      <c r="BP45">
        <v>0.74821024314692197</v>
      </c>
      <c r="BQ45">
        <v>2.6585955205764198</v>
      </c>
      <c r="BR45">
        <v>87.543439148936201</v>
      </c>
      <c r="BS45">
        <v>0.108078985927096</v>
      </c>
      <c r="BU45">
        <v>2.9990598380679298E-7</v>
      </c>
    </row>
    <row r="46" spans="3:73" x14ac:dyDescent="0.3">
      <c r="C46">
        <v>1069183</v>
      </c>
      <c r="D46" t="s">
        <v>3696</v>
      </c>
      <c r="E46" t="s">
        <v>134</v>
      </c>
      <c r="F46" t="s">
        <v>3614</v>
      </c>
      <c r="G46" t="s">
        <v>3697</v>
      </c>
      <c r="H46" t="s">
        <v>3698</v>
      </c>
      <c r="I46" t="s">
        <v>3699</v>
      </c>
      <c r="J46">
        <v>2022</v>
      </c>
      <c r="K46" t="s">
        <v>4062</v>
      </c>
      <c r="L46">
        <v>130.50367499999999</v>
      </c>
      <c r="M46">
        <v>2851894000</v>
      </c>
      <c r="N46">
        <v>1805278000</v>
      </c>
      <c r="O46">
        <v>353684000</v>
      </c>
      <c r="Q46">
        <v>202471000</v>
      </c>
      <c r="S46">
        <v>169843000</v>
      </c>
      <c r="T46">
        <v>12158000</v>
      </c>
      <c r="U46">
        <v>44983000</v>
      </c>
      <c r="V46">
        <v>1583403000</v>
      </c>
      <c r="W46">
        <v>602646000</v>
      </c>
      <c r="X46">
        <v>59918000</v>
      </c>
      <c r="AB46">
        <v>1268491000</v>
      </c>
      <c r="AC46">
        <v>155947000</v>
      </c>
      <c r="AD46">
        <v>257022000</v>
      </c>
      <c r="AE46">
        <v>1000</v>
      </c>
      <c r="AF46">
        <v>71474581</v>
      </c>
      <c r="AG46">
        <v>728638000</v>
      </c>
      <c r="AJ46">
        <v>93253000</v>
      </c>
      <c r="AK46">
        <v>233810000</v>
      </c>
      <c r="AL46">
        <v>635385000</v>
      </c>
      <c r="AM46">
        <v>49379000</v>
      </c>
      <c r="AN46">
        <v>147139000</v>
      </c>
      <c r="AQ46">
        <v>235361000</v>
      </c>
      <c r="AS46">
        <v>24381000</v>
      </c>
      <c r="AU46">
        <v>-830967000</v>
      </c>
      <c r="AV46">
        <v>598100000</v>
      </c>
      <c r="AY46">
        <v>2.0699999999999998</v>
      </c>
      <c r="AZ46">
        <v>155579500</v>
      </c>
      <c r="BN46">
        <v>0.555211028179869</v>
      </c>
      <c r="BP46">
        <v>0.58688516973480298</v>
      </c>
      <c r="BQ46">
        <v>2.6596160930297401</v>
      </c>
      <c r="BR46">
        <v>63.045253623188401</v>
      </c>
      <c r="BS46">
        <v>0.115995304657266</v>
      </c>
      <c r="BU46">
        <v>2.12963755556799E-7</v>
      </c>
    </row>
    <row r="47" spans="3:73" x14ac:dyDescent="0.3">
      <c r="C47">
        <v>1069183</v>
      </c>
      <c r="D47" t="s">
        <v>3696</v>
      </c>
      <c r="E47" t="s">
        <v>134</v>
      </c>
      <c r="F47" t="s">
        <v>3614</v>
      </c>
      <c r="G47" t="s">
        <v>3697</v>
      </c>
      <c r="H47" t="s">
        <v>3698</v>
      </c>
      <c r="I47" t="s">
        <v>3699</v>
      </c>
      <c r="J47">
        <v>2021</v>
      </c>
      <c r="K47" t="s">
        <v>4062</v>
      </c>
      <c r="L47">
        <v>161.90394800000001</v>
      </c>
      <c r="M47">
        <v>1688210000</v>
      </c>
      <c r="N47">
        <v>1109490000</v>
      </c>
      <c r="O47">
        <v>356332000</v>
      </c>
      <c r="Q47">
        <v>108688000</v>
      </c>
      <c r="S47">
        <v>138457000</v>
      </c>
      <c r="T47">
        <v>15470000</v>
      </c>
      <c r="U47">
        <v>43592000</v>
      </c>
      <c r="V47">
        <v>640361000</v>
      </c>
      <c r="W47">
        <v>418521000</v>
      </c>
      <c r="X47">
        <v>32220000</v>
      </c>
      <c r="AB47">
        <v>1047849000</v>
      </c>
      <c r="AC47">
        <v>155947000</v>
      </c>
      <c r="AD47">
        <v>109883000</v>
      </c>
      <c r="AE47">
        <v>1000</v>
      </c>
      <c r="AF47">
        <v>70896856</v>
      </c>
      <c r="AG47">
        <v>540910000</v>
      </c>
      <c r="AJ47">
        <v>-168123000</v>
      </c>
      <c r="AK47">
        <v>194026000</v>
      </c>
      <c r="AL47">
        <v>709033000</v>
      </c>
      <c r="AM47">
        <v>-81357000</v>
      </c>
      <c r="AN47">
        <v>-60018000</v>
      </c>
      <c r="AQ47">
        <v>124494000</v>
      </c>
      <c r="AS47">
        <v>18694000</v>
      </c>
      <c r="AU47">
        <v>252556000</v>
      </c>
      <c r="AV47">
        <v>-174181000</v>
      </c>
      <c r="AY47">
        <v>-0.91</v>
      </c>
      <c r="AZ47">
        <v>99323000</v>
      </c>
      <c r="BN47">
        <v>0.37931359250330199</v>
      </c>
      <c r="BP47">
        <v>0.85140769519331205</v>
      </c>
      <c r="BQ47">
        <v>2.3912826357578201</v>
      </c>
      <c r="BR47">
        <v>-177.916426373626</v>
      </c>
      <c r="BS47">
        <v>-5.7277336715499998E-2</v>
      </c>
      <c r="BU47">
        <v>-1.4060479389683099E-7</v>
      </c>
    </row>
    <row r="48" spans="3:73" x14ac:dyDescent="0.3">
      <c r="C48">
        <v>1069183</v>
      </c>
      <c r="D48" t="s">
        <v>3696</v>
      </c>
      <c r="E48" t="s">
        <v>134</v>
      </c>
      <c r="F48" t="s">
        <v>3614</v>
      </c>
      <c r="G48" t="s">
        <v>3697</v>
      </c>
      <c r="H48" t="s">
        <v>3698</v>
      </c>
      <c r="I48" t="s">
        <v>3699</v>
      </c>
      <c r="J48">
        <v>2020</v>
      </c>
      <c r="K48" t="s">
        <v>4062</v>
      </c>
      <c r="L48">
        <v>88.129774999999995</v>
      </c>
      <c r="M48">
        <v>1381023000</v>
      </c>
      <c r="N48">
        <v>981952000</v>
      </c>
      <c r="O48">
        <v>155440000</v>
      </c>
      <c r="Q48">
        <v>89958000</v>
      </c>
      <c r="S48">
        <v>105494000</v>
      </c>
      <c r="T48">
        <v>9448000</v>
      </c>
      <c r="U48">
        <v>25205000</v>
      </c>
      <c r="V48">
        <v>404768000</v>
      </c>
      <c r="W48">
        <v>256331000</v>
      </c>
      <c r="X48">
        <v>24142000</v>
      </c>
      <c r="AB48">
        <v>976255000</v>
      </c>
      <c r="AC48">
        <v>155947000</v>
      </c>
      <c r="AD48">
        <v>169901000</v>
      </c>
      <c r="AE48">
        <v>1000</v>
      </c>
      <c r="AF48">
        <v>63766555</v>
      </c>
      <c r="AG48">
        <v>416331000</v>
      </c>
      <c r="AJ48">
        <v>-14150000</v>
      </c>
      <c r="AK48">
        <v>123195000</v>
      </c>
      <c r="AL48">
        <v>430481000</v>
      </c>
      <c r="AM48">
        <v>-4567000</v>
      </c>
      <c r="AN48">
        <v>-1724000</v>
      </c>
      <c r="AQ48">
        <v>38481000</v>
      </c>
      <c r="AS48">
        <v>12475000</v>
      </c>
      <c r="AU48">
        <v>-356526000</v>
      </c>
      <c r="AV48">
        <v>299265000</v>
      </c>
      <c r="AY48">
        <v>-0.03</v>
      </c>
      <c r="AZ48">
        <v>64401500</v>
      </c>
      <c r="BN48">
        <v>0.29309287390579303</v>
      </c>
      <c r="BP48">
        <v>0.60640343930308904</v>
      </c>
      <c r="BQ48">
        <v>3.4798522223219202</v>
      </c>
      <c r="BR48">
        <v>-2937.65916666667</v>
      </c>
      <c r="BS48">
        <v>-1.7659320566860101E-3</v>
      </c>
      <c r="BU48">
        <v>-2.70819944584151E-9</v>
      </c>
    </row>
    <row r="49" spans="3:73" x14ac:dyDescent="0.3">
      <c r="C49">
        <v>1069183</v>
      </c>
      <c r="D49" t="s">
        <v>3696</v>
      </c>
      <c r="E49" t="s">
        <v>134</v>
      </c>
      <c r="F49" t="s">
        <v>3614</v>
      </c>
      <c r="G49" t="s">
        <v>3697</v>
      </c>
      <c r="H49" t="s">
        <v>3698</v>
      </c>
      <c r="I49" t="s">
        <v>3699</v>
      </c>
      <c r="J49">
        <v>2019</v>
      </c>
      <c r="K49" t="s">
        <v>4062</v>
      </c>
      <c r="L49">
        <v>61.410775999999998</v>
      </c>
      <c r="M49">
        <v>845639000</v>
      </c>
      <c r="N49">
        <v>619091000</v>
      </c>
      <c r="O49">
        <v>172250000</v>
      </c>
      <c r="Q49">
        <v>38845000</v>
      </c>
      <c r="S49">
        <v>43770000</v>
      </c>
      <c r="T49">
        <v>12771000</v>
      </c>
      <c r="U49">
        <v>25013000</v>
      </c>
      <c r="V49">
        <v>302144000</v>
      </c>
      <c r="W49">
        <v>195566000</v>
      </c>
      <c r="X49">
        <v>25874000</v>
      </c>
      <c r="AB49">
        <v>543495000</v>
      </c>
      <c r="AC49">
        <v>155947000</v>
      </c>
      <c r="AD49">
        <v>172265000</v>
      </c>
      <c r="AE49">
        <v>1000</v>
      </c>
      <c r="AF49">
        <v>59497759</v>
      </c>
      <c r="AG49">
        <v>92640000</v>
      </c>
      <c r="AJ49">
        <v>-6394000</v>
      </c>
      <c r="AK49">
        <v>100721000</v>
      </c>
      <c r="AL49">
        <v>313680000</v>
      </c>
      <c r="AM49">
        <v>1188000</v>
      </c>
      <c r="AN49">
        <v>-12379000</v>
      </c>
      <c r="AQ49">
        <v>65673000</v>
      </c>
      <c r="AS49">
        <v>11361000</v>
      </c>
      <c r="AU49">
        <v>-240737000</v>
      </c>
      <c r="AV49">
        <v>-3937000</v>
      </c>
      <c r="AY49">
        <v>-0.21</v>
      </c>
      <c r="AZ49">
        <v>36304000</v>
      </c>
      <c r="BN49">
        <v>0.35729667151112898</v>
      </c>
      <c r="BP49">
        <v>0.88077682214699904</v>
      </c>
      <c r="BQ49">
        <v>2.9670085802235602</v>
      </c>
      <c r="BR49">
        <v>-292.43226666666698</v>
      </c>
      <c r="BS49">
        <v>-2.2776658478918899E-2</v>
      </c>
      <c r="BU49">
        <v>-2.37283930118952E-8</v>
      </c>
    </row>
    <row r="50" spans="3:73" x14ac:dyDescent="0.3">
      <c r="C50">
        <v>1069183</v>
      </c>
      <c r="D50" t="s">
        <v>3696</v>
      </c>
      <c r="E50" t="s">
        <v>134</v>
      </c>
      <c r="F50" t="s">
        <v>3614</v>
      </c>
      <c r="G50" t="s">
        <v>3697</v>
      </c>
      <c r="H50" t="s">
        <v>3698</v>
      </c>
      <c r="I50" t="s">
        <v>3699</v>
      </c>
      <c r="J50">
        <v>2018</v>
      </c>
      <c r="K50" t="s">
        <v>4062</v>
      </c>
      <c r="L50">
        <v>50.771165000000003</v>
      </c>
      <c r="M50">
        <v>719540000</v>
      </c>
      <c r="N50">
        <v>558155000</v>
      </c>
      <c r="O50">
        <v>349462000</v>
      </c>
      <c r="Q50">
        <v>33763000</v>
      </c>
      <c r="S50">
        <v>37893000</v>
      </c>
      <c r="T50">
        <v>15935000</v>
      </c>
      <c r="U50">
        <v>24981000</v>
      </c>
      <c r="V50">
        <v>252216000</v>
      </c>
      <c r="W50">
        <v>166011000</v>
      </c>
      <c r="X50">
        <v>15164000</v>
      </c>
      <c r="AB50">
        <v>467324000</v>
      </c>
      <c r="AC50">
        <v>155947000</v>
      </c>
      <c r="AD50">
        <v>171383000</v>
      </c>
      <c r="AE50">
        <v>1000</v>
      </c>
      <c r="AF50">
        <v>58810637</v>
      </c>
      <c r="AG50">
        <v>65346000</v>
      </c>
      <c r="AJ50">
        <v>24841000</v>
      </c>
      <c r="AK50">
        <v>76856000</v>
      </c>
      <c r="AL50">
        <v>233742000</v>
      </c>
      <c r="AM50">
        <v>-1101000</v>
      </c>
      <c r="AN50">
        <v>2083000</v>
      </c>
      <c r="AQ50">
        <v>63875000</v>
      </c>
      <c r="AS50">
        <v>10615000</v>
      </c>
      <c r="AU50">
        <v>-9860000</v>
      </c>
      <c r="AV50">
        <v>219348000</v>
      </c>
      <c r="AY50">
        <v>0.04</v>
      </c>
      <c r="AZ50">
        <v>39614000</v>
      </c>
      <c r="BN50">
        <v>0.35052394585429603</v>
      </c>
      <c r="BP50">
        <v>2.1050532796019499</v>
      </c>
      <c r="BQ50">
        <v>3.1587786351506799</v>
      </c>
      <c r="BR50">
        <v>1269.279125</v>
      </c>
      <c r="BS50">
        <v>4.4572930129845702E-3</v>
      </c>
      <c r="BU50">
        <v>4.3456929239671002E-9</v>
      </c>
    </row>
    <row r="51" spans="3:73" x14ac:dyDescent="0.3">
      <c r="C51">
        <v>1069183</v>
      </c>
      <c r="D51" t="s">
        <v>3696</v>
      </c>
      <c r="E51" t="s">
        <v>134</v>
      </c>
      <c r="F51" t="s">
        <v>3614</v>
      </c>
      <c r="G51" t="s">
        <v>3697</v>
      </c>
      <c r="H51" t="s">
        <v>3698</v>
      </c>
      <c r="I51" t="s">
        <v>3699</v>
      </c>
      <c r="J51">
        <v>2017</v>
      </c>
      <c r="K51" t="s">
        <v>4062</v>
      </c>
      <c r="L51">
        <v>23.850671999999999</v>
      </c>
      <c r="M51">
        <v>338112000</v>
      </c>
      <c r="N51">
        <v>205192000</v>
      </c>
      <c r="O51">
        <v>75105000</v>
      </c>
      <c r="Q51">
        <v>45465000</v>
      </c>
      <c r="S51">
        <v>31172000</v>
      </c>
      <c r="T51">
        <v>18823000</v>
      </c>
      <c r="U51">
        <v>14927000</v>
      </c>
      <c r="V51">
        <v>170668000</v>
      </c>
      <c r="W51">
        <v>107950000</v>
      </c>
      <c r="X51">
        <v>8592000</v>
      </c>
      <c r="Y51">
        <v>125282000</v>
      </c>
      <c r="AB51">
        <v>167444000</v>
      </c>
      <c r="AC51">
        <v>155947000</v>
      </c>
      <c r="AD51">
        <v>123185000</v>
      </c>
      <c r="AE51">
        <v>1000</v>
      </c>
      <c r="AF51">
        <v>52969869</v>
      </c>
      <c r="AG51">
        <v>63016000</v>
      </c>
      <c r="AJ51">
        <v>13023000</v>
      </c>
      <c r="AK51">
        <v>55373000</v>
      </c>
      <c r="AL51">
        <v>194065000</v>
      </c>
      <c r="AM51">
        <v>10554000</v>
      </c>
      <c r="AN51">
        <v>-2071000</v>
      </c>
      <c r="AQ51">
        <v>18490000</v>
      </c>
      <c r="AS51">
        <v>8041000</v>
      </c>
      <c r="AU51">
        <v>19082000</v>
      </c>
      <c r="AV51">
        <v>-3854000</v>
      </c>
      <c r="AY51">
        <v>-0.04</v>
      </c>
      <c r="BN51">
        <v>0.50476765095589604</v>
      </c>
      <c r="BP51">
        <v>0.69573876794812395</v>
      </c>
      <c r="BQ51">
        <v>1.4796387216303799</v>
      </c>
      <c r="BR51">
        <v>-596.26679999999999</v>
      </c>
      <c r="BS51">
        <v>-1.23683141826521E-2</v>
      </c>
      <c r="BU51">
        <v>-5.6975877308234397E-9</v>
      </c>
    </row>
    <row r="52" spans="3:73" x14ac:dyDescent="0.3">
      <c r="C52">
        <v>12927</v>
      </c>
      <c r="D52" t="s">
        <v>3709</v>
      </c>
      <c r="E52" t="s">
        <v>262</v>
      </c>
      <c r="F52" t="s">
        <v>3614</v>
      </c>
      <c r="G52" t="s">
        <v>3692</v>
      </c>
      <c r="H52" t="s">
        <v>3693</v>
      </c>
      <c r="I52" t="s">
        <v>3710</v>
      </c>
      <c r="J52">
        <v>2026</v>
      </c>
      <c r="K52" t="s">
        <v>4062</v>
      </c>
      <c r="L52">
        <v>226.57023699999999</v>
      </c>
    </row>
    <row r="53" spans="3:73" x14ac:dyDescent="0.3">
      <c r="C53">
        <v>12927</v>
      </c>
      <c r="D53" t="s">
        <v>3709</v>
      </c>
      <c r="E53" t="s">
        <v>262</v>
      </c>
      <c r="F53" t="s">
        <v>3614</v>
      </c>
      <c r="G53" t="s">
        <v>3692</v>
      </c>
      <c r="H53" t="s">
        <v>3693</v>
      </c>
      <c r="I53" t="s">
        <v>3710</v>
      </c>
      <c r="J53">
        <v>2025</v>
      </c>
      <c r="K53" t="s">
        <v>4062</v>
      </c>
      <c r="L53">
        <v>195.742785</v>
      </c>
      <c r="M53">
        <v>168235000000</v>
      </c>
      <c r="N53">
        <v>128459000000</v>
      </c>
      <c r="O53">
        <v>10921000000</v>
      </c>
      <c r="P53">
        <v>2921000000</v>
      </c>
      <c r="S53">
        <v>15361000000</v>
      </c>
      <c r="T53">
        <v>1567000000</v>
      </c>
      <c r="U53">
        <v>17275000000</v>
      </c>
      <c r="V53">
        <v>162778000000</v>
      </c>
      <c r="W53">
        <v>108115000000</v>
      </c>
      <c r="X53">
        <v>13109000000</v>
      </c>
      <c r="Z53">
        <v>8461000000</v>
      </c>
      <c r="AA53">
        <v>53848000000</v>
      </c>
      <c r="AB53">
        <v>5454000000</v>
      </c>
      <c r="AD53">
        <v>17252000000</v>
      </c>
      <c r="AE53">
        <v>5061000000</v>
      </c>
      <c r="AF53">
        <v>1012261159</v>
      </c>
      <c r="AG53">
        <v>4289000000</v>
      </c>
      <c r="AH53">
        <v>89463000000</v>
      </c>
      <c r="AI53">
        <v>85174000000</v>
      </c>
      <c r="AJ53">
        <v>4281000000</v>
      </c>
      <c r="AK53">
        <v>3615000000</v>
      </c>
      <c r="AM53">
        <v>397000000</v>
      </c>
      <c r="AN53">
        <v>2235000000</v>
      </c>
      <c r="AQ53">
        <v>1065000000</v>
      </c>
      <c r="AS53">
        <v>1953000000</v>
      </c>
      <c r="AU53">
        <v>499000000</v>
      </c>
      <c r="AV53">
        <v>-3763000000</v>
      </c>
      <c r="AW53">
        <v>331000000</v>
      </c>
      <c r="AY53">
        <v>2.4900000000000002</v>
      </c>
      <c r="BA53">
        <v>4.78521847020556E-2</v>
      </c>
      <c r="BE53">
        <v>1.1904362697428001E-2</v>
      </c>
      <c r="BG53">
        <v>4.7941607144853203E-2</v>
      </c>
      <c r="BI53">
        <v>0.53177400659791396</v>
      </c>
      <c r="BJ53">
        <v>5.5777248694991203E-3</v>
      </c>
      <c r="BM53">
        <v>4.0407766339156999E-2</v>
      </c>
      <c r="BN53">
        <v>0.96756323000564703</v>
      </c>
      <c r="BP53">
        <v>0.101012810433335</v>
      </c>
      <c r="BR53">
        <v>78.611560240963897</v>
      </c>
      <c r="BS53">
        <v>0.40979097909791001</v>
      </c>
      <c r="BT53">
        <v>1690994.6387040501</v>
      </c>
      <c r="BU53">
        <v>8.9365517904290405E-8</v>
      </c>
    </row>
    <row r="54" spans="3:73" x14ac:dyDescent="0.3">
      <c r="C54">
        <v>12927</v>
      </c>
      <c r="D54" t="s">
        <v>3709</v>
      </c>
      <c r="E54" t="s">
        <v>262</v>
      </c>
      <c r="F54" t="s">
        <v>3614</v>
      </c>
      <c r="G54" t="s">
        <v>3692</v>
      </c>
      <c r="H54" t="s">
        <v>3693</v>
      </c>
      <c r="I54" t="s">
        <v>3710</v>
      </c>
      <c r="J54">
        <v>2024</v>
      </c>
      <c r="K54" t="s">
        <v>4062</v>
      </c>
      <c r="L54">
        <v>176.05402599999999</v>
      </c>
      <c r="M54">
        <v>156363000000</v>
      </c>
      <c r="N54">
        <v>127998000000</v>
      </c>
      <c r="O54">
        <v>13801000000</v>
      </c>
      <c r="P54">
        <v>2631000000</v>
      </c>
      <c r="S54">
        <v>11412000000</v>
      </c>
      <c r="T54">
        <v>1957000000</v>
      </c>
      <c r="U54">
        <v>8084000000</v>
      </c>
      <c r="V54">
        <v>160277000000</v>
      </c>
      <c r="W54">
        <v>97078000000</v>
      </c>
      <c r="X54">
        <v>11364000000</v>
      </c>
      <c r="Z54">
        <v>1278000000</v>
      </c>
      <c r="AA54">
        <v>53625000000</v>
      </c>
      <c r="AB54">
        <v>-3908000000</v>
      </c>
      <c r="AC54">
        <v>32386000000</v>
      </c>
      <c r="AD54">
        <v>15362000000</v>
      </c>
      <c r="AE54">
        <v>5061000000</v>
      </c>
      <c r="AF54">
        <v>1012261159</v>
      </c>
      <c r="AG54">
        <v>-1991000000</v>
      </c>
      <c r="AH54">
        <v>66517000000</v>
      </c>
      <c r="AI54">
        <v>68508000000</v>
      </c>
      <c r="AJ54">
        <v>-10707000000</v>
      </c>
      <c r="AK54">
        <v>3812000000</v>
      </c>
      <c r="AM54">
        <v>-381000000</v>
      </c>
      <c r="AN54">
        <v>-11817000000</v>
      </c>
      <c r="AQ54">
        <v>-12080000000</v>
      </c>
      <c r="AS54">
        <v>1836000000</v>
      </c>
      <c r="AU54">
        <v>-11973000000</v>
      </c>
      <c r="AV54">
        <v>25209000000</v>
      </c>
      <c r="AY54">
        <v>-18.36</v>
      </c>
      <c r="BA54">
        <v>-0.160966369499526</v>
      </c>
      <c r="BE54">
        <v>-0.181607709307395</v>
      </c>
      <c r="BG54">
        <v>-2.9932197784025099E-2</v>
      </c>
      <c r="BI54">
        <v>0.425401149888401</v>
      </c>
      <c r="BJ54">
        <v>-0.179999097974954</v>
      </c>
      <c r="BM54">
        <v>5.7308657937068699E-2</v>
      </c>
      <c r="BN54">
        <v>1.02503149722121</v>
      </c>
      <c r="BP54">
        <v>0.142164033045592</v>
      </c>
      <c r="BR54">
        <v>-9.5889992374727697</v>
      </c>
      <c r="BS54">
        <v>3.0237973387922201</v>
      </c>
      <c r="BU54">
        <v>8.2711154487205699E-7</v>
      </c>
    </row>
    <row r="55" spans="3:73" x14ac:dyDescent="0.3">
      <c r="C55">
        <v>12927</v>
      </c>
      <c r="D55" t="s">
        <v>3709</v>
      </c>
      <c r="E55" t="s">
        <v>262</v>
      </c>
      <c r="F55" t="s">
        <v>3614</v>
      </c>
      <c r="G55" t="s">
        <v>3692</v>
      </c>
      <c r="H55" t="s">
        <v>3693</v>
      </c>
      <c r="I55" t="s">
        <v>3710</v>
      </c>
      <c r="J55">
        <v>2023</v>
      </c>
      <c r="K55" t="s">
        <v>4062</v>
      </c>
      <c r="L55">
        <v>212.041235</v>
      </c>
      <c r="M55">
        <v>137012000000</v>
      </c>
      <c r="N55">
        <v>109275000000</v>
      </c>
      <c r="O55">
        <v>12691000000</v>
      </c>
      <c r="P55">
        <v>2649000000</v>
      </c>
      <c r="S55">
        <v>10661000000</v>
      </c>
      <c r="T55">
        <v>2094000000</v>
      </c>
      <c r="U55">
        <v>8093000000</v>
      </c>
      <c r="V55">
        <v>154240000000</v>
      </c>
      <c r="W55">
        <v>95827000000</v>
      </c>
      <c r="X55">
        <v>11964000000</v>
      </c>
      <c r="Z55">
        <v>5204000000</v>
      </c>
      <c r="AA55">
        <v>52055000000</v>
      </c>
      <c r="AB55">
        <v>-17233000000</v>
      </c>
      <c r="AC55">
        <v>49549000000</v>
      </c>
      <c r="AD55">
        <v>27251000000</v>
      </c>
      <c r="AE55">
        <v>5061000000</v>
      </c>
      <c r="AF55">
        <v>1012261159</v>
      </c>
      <c r="AG55">
        <v>7724000000</v>
      </c>
      <c r="AH55">
        <v>77794000000</v>
      </c>
      <c r="AI55">
        <v>70070000000</v>
      </c>
      <c r="AJ55">
        <v>-773000000</v>
      </c>
      <c r="AK55">
        <v>3377000000</v>
      </c>
      <c r="AM55">
        <v>237000000</v>
      </c>
      <c r="AN55">
        <v>-2222000000</v>
      </c>
      <c r="AQ55">
        <v>5960000000</v>
      </c>
      <c r="AS55">
        <v>1861000000</v>
      </c>
      <c r="AU55">
        <v>-2437000000</v>
      </c>
      <c r="AV55">
        <v>-5487000000</v>
      </c>
      <c r="AY55">
        <v>-3.67</v>
      </c>
      <c r="BA55">
        <v>-9.9364989587886008E-3</v>
      </c>
      <c r="BE55">
        <v>7.6612592230763304E-2</v>
      </c>
      <c r="BG55">
        <v>9.9287862817183797E-2</v>
      </c>
      <c r="BI55">
        <v>0.56778968265553398</v>
      </c>
      <c r="BJ55">
        <v>-3.1326323366840603E-2</v>
      </c>
      <c r="BM55">
        <v>4.3409517443504603E-2</v>
      </c>
      <c r="BN55">
        <v>1.12574081102385</v>
      </c>
      <c r="BP55">
        <v>0.13243657841735601</v>
      </c>
      <c r="BR55">
        <v>-57.776903269754797</v>
      </c>
      <c r="BS55">
        <v>0.128938664190797</v>
      </c>
      <c r="BU55">
        <v>4.5157043605292202E-8</v>
      </c>
    </row>
    <row r="56" spans="3:73" x14ac:dyDescent="0.3">
      <c r="C56">
        <v>12927</v>
      </c>
      <c r="D56" t="s">
        <v>3709</v>
      </c>
      <c r="E56" t="s">
        <v>262</v>
      </c>
      <c r="F56" t="s">
        <v>3614</v>
      </c>
      <c r="G56" t="s">
        <v>3692</v>
      </c>
      <c r="H56" t="s">
        <v>3693</v>
      </c>
      <c r="I56" t="s">
        <v>3710</v>
      </c>
      <c r="J56">
        <v>2022</v>
      </c>
      <c r="K56" t="s">
        <v>4062</v>
      </c>
      <c r="L56">
        <v>164.108724</v>
      </c>
      <c r="M56">
        <v>137100000000</v>
      </c>
      <c r="N56">
        <v>109523000000</v>
      </c>
      <c r="O56">
        <v>14614000000</v>
      </c>
      <c r="P56">
        <v>2517000000</v>
      </c>
      <c r="S56">
        <v>10550000000</v>
      </c>
      <c r="T56">
        <v>2311000000</v>
      </c>
      <c r="U56">
        <v>8057000000</v>
      </c>
      <c r="V56">
        <v>152948000000</v>
      </c>
      <c r="W56">
        <v>90052000000</v>
      </c>
      <c r="X56">
        <v>10200000000</v>
      </c>
      <c r="Z56">
        <v>5190000000</v>
      </c>
      <c r="AA56">
        <v>56794000000</v>
      </c>
      <c r="AB56">
        <v>-15883000000</v>
      </c>
      <c r="AC56">
        <v>50814000000</v>
      </c>
      <c r="AD56">
        <v>29473000000</v>
      </c>
      <c r="AE56">
        <v>5061000000</v>
      </c>
      <c r="AF56">
        <v>1012261159</v>
      </c>
      <c r="AG56">
        <v>3502000000</v>
      </c>
      <c r="AH56">
        <v>66608000000</v>
      </c>
      <c r="AI56">
        <v>63106000000</v>
      </c>
      <c r="AJ56">
        <v>-3547000000</v>
      </c>
      <c r="AK56">
        <v>2852000000</v>
      </c>
      <c r="AM56">
        <v>31000000</v>
      </c>
      <c r="AN56">
        <v>-4935000000</v>
      </c>
      <c r="AQ56">
        <v>3512000000</v>
      </c>
      <c r="AS56">
        <v>1979000000</v>
      </c>
      <c r="AU56">
        <v>4370000000</v>
      </c>
      <c r="AV56">
        <v>-1266000000</v>
      </c>
      <c r="AY56">
        <v>-8.3000000000000007</v>
      </c>
      <c r="BA56">
        <v>-5.32518616382417E-2</v>
      </c>
      <c r="BE56">
        <v>5.2726399231323599E-2</v>
      </c>
      <c r="BG56">
        <v>5.2576267115061297E-2</v>
      </c>
      <c r="BI56">
        <v>0.48583515681984002</v>
      </c>
      <c r="BJ56">
        <v>6.5607734806629806E-2</v>
      </c>
      <c r="BM56">
        <v>4.28176795580111E-2</v>
      </c>
      <c r="BN56">
        <v>1.1155944566010201</v>
      </c>
      <c r="BP56">
        <v>0.162284013680984</v>
      </c>
      <c r="BR56">
        <v>-19.772135421686698</v>
      </c>
      <c r="BS56">
        <v>0.31070956368444203</v>
      </c>
      <c r="BU56">
        <v>8.5758509677013198E-8</v>
      </c>
    </row>
    <row r="57" spans="3:73" x14ac:dyDescent="0.3">
      <c r="C57">
        <v>12927</v>
      </c>
      <c r="D57" t="s">
        <v>3709</v>
      </c>
      <c r="E57" t="s">
        <v>262</v>
      </c>
      <c r="F57" t="s">
        <v>3614</v>
      </c>
      <c r="G57" t="s">
        <v>3692</v>
      </c>
      <c r="H57" t="s">
        <v>3693</v>
      </c>
      <c r="I57" t="s">
        <v>3710</v>
      </c>
      <c r="J57">
        <v>2021</v>
      </c>
      <c r="K57" t="s">
        <v>4062</v>
      </c>
      <c r="L57">
        <v>228.287949</v>
      </c>
      <c r="M57">
        <v>138552000000</v>
      </c>
      <c r="N57">
        <v>108666000000</v>
      </c>
      <c r="O57">
        <v>8052000000</v>
      </c>
      <c r="P57">
        <v>2641000000</v>
      </c>
      <c r="S57">
        <v>10918000000</v>
      </c>
      <c r="T57">
        <v>2562000000</v>
      </c>
      <c r="U57">
        <v>8068000000</v>
      </c>
      <c r="V57">
        <v>153398000000</v>
      </c>
      <c r="W57">
        <v>81992000000</v>
      </c>
      <c r="X57">
        <v>9261000000</v>
      </c>
      <c r="Z57">
        <v>1296000000</v>
      </c>
      <c r="AA57">
        <v>57921000000</v>
      </c>
      <c r="AB57">
        <v>-14999000000</v>
      </c>
      <c r="AC57">
        <v>51861000000</v>
      </c>
      <c r="AD57">
        <v>34408000000</v>
      </c>
      <c r="AE57">
        <v>5061000000</v>
      </c>
      <c r="AF57">
        <v>1012261159</v>
      </c>
      <c r="AG57">
        <v>3017000000</v>
      </c>
      <c r="AH57">
        <v>62286000000</v>
      </c>
      <c r="AI57">
        <v>59269000000</v>
      </c>
      <c r="AJ57">
        <v>-2902000000</v>
      </c>
      <c r="AK57">
        <v>2249000000</v>
      </c>
      <c r="AM57">
        <v>-743000000</v>
      </c>
      <c r="AN57">
        <v>-4202000000</v>
      </c>
      <c r="AQ57">
        <v>-3416000000</v>
      </c>
      <c r="AS57">
        <v>2144000000</v>
      </c>
      <c r="AU57">
        <v>9324000000</v>
      </c>
      <c r="AV57">
        <v>-5600000000</v>
      </c>
      <c r="AX57">
        <v>4628000000</v>
      </c>
      <c r="AY57">
        <v>-7.15</v>
      </c>
      <c r="BA57">
        <v>-4.6591529396654098E-2</v>
      </c>
      <c r="BE57">
        <v>-5.4843785120251697E-2</v>
      </c>
      <c r="BG57">
        <v>4.8437851202517403E-2</v>
      </c>
      <c r="BI57">
        <v>0.44954962757665001</v>
      </c>
      <c r="BJ57">
        <v>0.14969656102494899</v>
      </c>
      <c r="BM57">
        <v>3.6107632533795703E-2</v>
      </c>
      <c r="BN57">
        <v>1.10715110572204</v>
      </c>
      <c r="BP57">
        <v>9.8204702897843693E-2</v>
      </c>
      <c r="BR57">
        <v>-31.928384475524499</v>
      </c>
      <c r="BS57">
        <v>0.28015201013400898</v>
      </c>
      <c r="BU57">
        <v>1.08824510657377E-7</v>
      </c>
    </row>
    <row r="58" spans="3:73" x14ac:dyDescent="0.3">
      <c r="C58">
        <v>12927</v>
      </c>
      <c r="D58" t="s">
        <v>3709</v>
      </c>
      <c r="E58" t="s">
        <v>262</v>
      </c>
      <c r="F58" t="s">
        <v>3614</v>
      </c>
      <c r="G58" t="s">
        <v>3692</v>
      </c>
      <c r="H58" t="s">
        <v>3693</v>
      </c>
      <c r="I58" t="s">
        <v>3710</v>
      </c>
      <c r="J58">
        <v>2020</v>
      </c>
      <c r="K58" t="s">
        <v>4062</v>
      </c>
      <c r="L58">
        <v>176.90476100000001</v>
      </c>
      <c r="M58">
        <v>152136000000</v>
      </c>
      <c r="N58">
        <v>121642000000</v>
      </c>
      <c r="O58">
        <v>7752000000</v>
      </c>
      <c r="P58">
        <v>1955000000</v>
      </c>
      <c r="S58">
        <v>11820000000</v>
      </c>
      <c r="T58">
        <v>2843000000</v>
      </c>
      <c r="U58">
        <v>8081000000</v>
      </c>
      <c r="V58">
        <v>170211000000</v>
      </c>
      <c r="W58">
        <v>87280000000</v>
      </c>
      <c r="X58">
        <v>12928000000</v>
      </c>
      <c r="Z58">
        <v>1693000000</v>
      </c>
      <c r="AA58">
        <v>63380000000</v>
      </c>
      <c r="AB58">
        <v>-18316000000</v>
      </c>
      <c r="AC58">
        <v>52641000000</v>
      </c>
      <c r="AD58">
        <v>38610000000</v>
      </c>
      <c r="AE58">
        <v>5061000000</v>
      </c>
      <c r="AF58">
        <v>1012261159</v>
      </c>
      <c r="AG58">
        <v>-5685000000</v>
      </c>
      <c r="AH58">
        <v>15304000000</v>
      </c>
      <c r="AI58">
        <v>20992000000</v>
      </c>
      <c r="AJ58">
        <v>-8049000000</v>
      </c>
      <c r="AK58">
        <v>2476000000</v>
      </c>
      <c r="AM58">
        <v>-2535000000</v>
      </c>
      <c r="AN58">
        <v>-8420000000</v>
      </c>
      <c r="AQ58">
        <v>-18410000000</v>
      </c>
      <c r="AS58">
        <v>2246000000</v>
      </c>
      <c r="AU58">
        <v>-18366000000</v>
      </c>
      <c r="AV58">
        <v>34955000000</v>
      </c>
      <c r="AX58">
        <v>4628000000</v>
      </c>
      <c r="AY58">
        <v>-14.65</v>
      </c>
      <c r="BA58">
        <v>-0.52594093047569301</v>
      </c>
      <c r="BE58">
        <v>-1.20295347621537</v>
      </c>
      <c r="BG58">
        <v>-0.37147151071615298</v>
      </c>
      <c r="BI58">
        <v>0.100594205184835</v>
      </c>
      <c r="BJ58">
        <v>-1.2000784108729701</v>
      </c>
      <c r="BM58">
        <v>0.16178776790381599</v>
      </c>
      <c r="BN58">
        <v>1.1188081716359</v>
      </c>
      <c r="BP58">
        <v>8.88175985334555E-2</v>
      </c>
      <c r="BR58">
        <v>-12.0754103071672</v>
      </c>
      <c r="BS58">
        <v>0.45970735968552101</v>
      </c>
      <c r="BU58">
        <v>1.4149676504968299E-7</v>
      </c>
    </row>
    <row r="59" spans="3:73" x14ac:dyDescent="0.3">
      <c r="C59">
        <v>12927</v>
      </c>
      <c r="D59" t="s">
        <v>3709</v>
      </c>
      <c r="E59" t="s">
        <v>262</v>
      </c>
      <c r="F59" t="s">
        <v>3614</v>
      </c>
      <c r="G59" t="s">
        <v>3692</v>
      </c>
      <c r="H59" t="s">
        <v>3693</v>
      </c>
      <c r="I59" t="s">
        <v>3710</v>
      </c>
      <c r="J59">
        <v>2019</v>
      </c>
      <c r="K59" t="s">
        <v>4062</v>
      </c>
      <c r="L59">
        <v>358.86471999999998</v>
      </c>
      <c r="M59">
        <v>133625000000</v>
      </c>
      <c r="N59">
        <v>102229000000</v>
      </c>
      <c r="O59">
        <v>9485000000</v>
      </c>
      <c r="P59">
        <v>3266000000</v>
      </c>
      <c r="S59">
        <v>12502000000</v>
      </c>
      <c r="T59">
        <v>3338000000</v>
      </c>
      <c r="U59">
        <v>8060000000</v>
      </c>
      <c r="W59">
        <v>97312000000</v>
      </c>
      <c r="X59">
        <v>15553000000</v>
      </c>
      <c r="Z59">
        <v>7340000000</v>
      </c>
      <c r="AB59">
        <v>-8617000000</v>
      </c>
      <c r="AC59">
        <v>54914000000</v>
      </c>
      <c r="AD59">
        <v>50644000000</v>
      </c>
      <c r="AE59">
        <v>5061000000</v>
      </c>
      <c r="AF59">
        <v>1012261159</v>
      </c>
      <c r="AG59">
        <v>4466000000</v>
      </c>
      <c r="AH59">
        <v>17911000000</v>
      </c>
      <c r="AI59">
        <v>18708000000</v>
      </c>
      <c r="AJ59">
        <v>-2204000000</v>
      </c>
      <c r="AK59">
        <v>3219000000</v>
      </c>
      <c r="AM59">
        <v>-1623000000</v>
      </c>
      <c r="AN59">
        <v>-1010000000</v>
      </c>
      <c r="AQ59">
        <v>-2446000000</v>
      </c>
      <c r="AS59">
        <v>2271000000</v>
      </c>
      <c r="AU59">
        <v>-1530000000</v>
      </c>
      <c r="AV59">
        <v>5739000000</v>
      </c>
      <c r="AX59">
        <v>4628000000</v>
      </c>
      <c r="AY59">
        <v>-1.79</v>
      </c>
      <c r="BA59">
        <v>-0.12305287253643001</v>
      </c>
      <c r="BE59">
        <v>-0.13656412260622</v>
      </c>
      <c r="BG59">
        <v>0.24934397856066101</v>
      </c>
      <c r="BI59">
        <v>0.134039289055192</v>
      </c>
      <c r="BJ59">
        <v>-8.5422366143710599E-2</v>
      </c>
      <c r="BM59">
        <v>0.17972195857294401</v>
      </c>
      <c r="BP59">
        <v>9.7469993423216106E-2</v>
      </c>
      <c r="BR59">
        <v>-200.483083798883</v>
      </c>
      <c r="BS59">
        <v>0.117210165951027</v>
      </c>
      <c r="BU59">
        <v>7.4546576395497295E-8</v>
      </c>
    </row>
    <row r="60" spans="3:73" x14ac:dyDescent="0.3">
      <c r="C60">
        <v>12927</v>
      </c>
      <c r="D60" t="s">
        <v>3709</v>
      </c>
      <c r="E60" t="s">
        <v>262</v>
      </c>
      <c r="F60" t="s">
        <v>3614</v>
      </c>
      <c r="G60" t="s">
        <v>3692</v>
      </c>
      <c r="H60" t="s">
        <v>3693</v>
      </c>
      <c r="I60" t="s">
        <v>3710</v>
      </c>
      <c r="J60">
        <v>2018</v>
      </c>
      <c r="K60" t="s">
        <v>4062</v>
      </c>
      <c r="L60">
        <v>329.97513700000002</v>
      </c>
      <c r="M60">
        <v>117359000000</v>
      </c>
      <c r="N60">
        <v>87830000000</v>
      </c>
      <c r="O60">
        <v>7637000000</v>
      </c>
      <c r="P60">
        <v>3879000000</v>
      </c>
      <c r="S60">
        <v>12645000000</v>
      </c>
      <c r="T60">
        <v>3429000000</v>
      </c>
      <c r="U60">
        <v>7840000000</v>
      </c>
      <c r="W60">
        <v>81590000000</v>
      </c>
      <c r="X60">
        <v>12916000000</v>
      </c>
      <c r="Z60">
        <v>3190000000</v>
      </c>
      <c r="AB60">
        <v>339000000</v>
      </c>
      <c r="AC60">
        <v>52348000000</v>
      </c>
      <c r="AD60">
        <v>55941000000</v>
      </c>
      <c r="AE60">
        <v>5061000000</v>
      </c>
      <c r="AF60">
        <v>1012261159</v>
      </c>
      <c r="AG60">
        <v>19637000000</v>
      </c>
      <c r="AH60">
        <v>28341000000</v>
      </c>
      <c r="AI60">
        <v>22090000000</v>
      </c>
      <c r="AJ60">
        <v>4175000000</v>
      </c>
      <c r="AK60">
        <v>3269000000</v>
      </c>
      <c r="AM60">
        <v>1144000000</v>
      </c>
      <c r="AN60">
        <v>3424000000</v>
      </c>
      <c r="AQ60">
        <v>15322000000</v>
      </c>
      <c r="AS60">
        <v>2114000000</v>
      </c>
      <c r="AU60">
        <v>-4621000000</v>
      </c>
      <c r="AV60">
        <v>-11722000000</v>
      </c>
      <c r="AX60">
        <v>4101000000</v>
      </c>
      <c r="AY60">
        <v>6</v>
      </c>
      <c r="BA60">
        <v>0.14731307999012</v>
      </c>
      <c r="BE60">
        <v>0.54063018242122696</v>
      </c>
      <c r="BG60">
        <v>0.69288310221939897</v>
      </c>
      <c r="BI60">
        <v>0.241489787745294</v>
      </c>
      <c r="BJ60">
        <v>-0.16304999823577099</v>
      </c>
      <c r="BM60">
        <v>0.115345259518013</v>
      </c>
      <c r="BP60">
        <v>9.3602157127098906E-2</v>
      </c>
      <c r="BR60">
        <v>54.995856166666698</v>
      </c>
      <c r="BS60">
        <v>10.1002949852507</v>
      </c>
      <c r="BU60">
        <v>5.8402679115044301E-6</v>
      </c>
    </row>
    <row r="61" spans="3:73" x14ac:dyDescent="0.3">
      <c r="C61">
        <v>12927</v>
      </c>
      <c r="D61" t="s">
        <v>3709</v>
      </c>
      <c r="E61" t="s">
        <v>262</v>
      </c>
      <c r="F61" t="s">
        <v>3614</v>
      </c>
      <c r="G61" t="s">
        <v>3692</v>
      </c>
      <c r="H61" t="s">
        <v>3693</v>
      </c>
      <c r="I61" t="s">
        <v>3710</v>
      </c>
      <c r="J61">
        <v>2017</v>
      </c>
      <c r="K61" t="s">
        <v>4062</v>
      </c>
      <c r="L61">
        <v>202.639543</v>
      </c>
      <c r="M61">
        <v>92333000000</v>
      </c>
      <c r="N61">
        <v>65161000000</v>
      </c>
      <c r="O61">
        <v>8813000000</v>
      </c>
      <c r="P61">
        <v>10516000000</v>
      </c>
      <c r="S61">
        <v>12672000000</v>
      </c>
      <c r="T61">
        <v>2573000000</v>
      </c>
      <c r="U61">
        <v>5559000000</v>
      </c>
      <c r="W61">
        <v>56269000000</v>
      </c>
      <c r="X61">
        <v>12202000000</v>
      </c>
      <c r="Z61">
        <v>1335000000</v>
      </c>
      <c r="AB61">
        <v>355000000</v>
      </c>
      <c r="AC61">
        <v>43454000000</v>
      </c>
      <c r="AD61">
        <v>45320000000</v>
      </c>
      <c r="AE61">
        <v>5061000000</v>
      </c>
      <c r="AF61">
        <v>1012261159</v>
      </c>
      <c r="AG61">
        <v>17326000000</v>
      </c>
      <c r="AH61">
        <v>25368000000</v>
      </c>
      <c r="AI61">
        <v>20427000000</v>
      </c>
      <c r="AJ61">
        <v>3030000000</v>
      </c>
      <c r="AK61">
        <v>3179000000</v>
      </c>
      <c r="AM61">
        <v>1850000000</v>
      </c>
      <c r="AN61">
        <v>3132000000</v>
      </c>
      <c r="AQ61">
        <v>13344000000</v>
      </c>
      <c r="AS61">
        <v>2069000000</v>
      </c>
      <c r="AU61">
        <v>-2062000000</v>
      </c>
      <c r="AV61">
        <v>-11350000000</v>
      </c>
      <c r="AX61">
        <v>3556000000</v>
      </c>
      <c r="AY61">
        <v>5.25</v>
      </c>
      <c r="BA61">
        <v>0.119441816461684</v>
      </c>
      <c r="BE61">
        <v>0.52601702932828798</v>
      </c>
      <c r="BG61">
        <v>0.682986439608956</v>
      </c>
      <c r="BI61">
        <v>0.27474467416849901</v>
      </c>
      <c r="BJ61">
        <v>-8.1283506780195497E-2</v>
      </c>
      <c r="BM61">
        <v>0.12531535793125201</v>
      </c>
      <c r="BP61">
        <v>0.15662265190424601</v>
      </c>
      <c r="BR61">
        <v>38.5980081904762</v>
      </c>
      <c r="BS61">
        <v>8.8225352112676099</v>
      </c>
      <c r="BU61">
        <v>2.9967819739436599E-6</v>
      </c>
    </row>
    <row r="62" spans="3:73" x14ac:dyDescent="0.3">
      <c r="C62">
        <v>1354866</v>
      </c>
      <c r="D62" t="s">
        <v>3730</v>
      </c>
      <c r="E62" t="s">
        <v>2256</v>
      </c>
      <c r="F62" t="s">
        <v>3614</v>
      </c>
      <c r="G62" t="s">
        <v>3630</v>
      </c>
      <c r="H62" t="s">
        <v>3631</v>
      </c>
      <c r="I62" t="s">
        <v>3731</v>
      </c>
      <c r="J62">
        <v>2026</v>
      </c>
      <c r="K62" t="s">
        <v>4062</v>
      </c>
      <c r="L62">
        <v>11.555094</v>
      </c>
    </row>
    <row r="63" spans="3:73" x14ac:dyDescent="0.3">
      <c r="C63">
        <v>1354866</v>
      </c>
      <c r="D63" t="s">
        <v>3730</v>
      </c>
      <c r="E63" t="s">
        <v>2256</v>
      </c>
      <c r="F63" t="s">
        <v>3614</v>
      </c>
      <c r="G63" t="s">
        <v>3630</v>
      </c>
      <c r="H63" t="s">
        <v>3631</v>
      </c>
      <c r="I63" t="s">
        <v>3731</v>
      </c>
      <c r="J63">
        <v>2025</v>
      </c>
      <c r="K63" t="s">
        <v>4062</v>
      </c>
      <c r="L63">
        <v>23.318670999999998</v>
      </c>
      <c r="M63">
        <v>84488000</v>
      </c>
      <c r="N63">
        <v>63696000</v>
      </c>
      <c r="O63">
        <v>13727000</v>
      </c>
      <c r="P63">
        <v>10840000</v>
      </c>
      <c r="Q63">
        <v>32694000</v>
      </c>
      <c r="R63">
        <v>14349000</v>
      </c>
      <c r="S63">
        <v>7726000</v>
      </c>
      <c r="T63">
        <v>3086000</v>
      </c>
      <c r="U63">
        <v>2258000</v>
      </c>
      <c r="V63">
        <v>18731000</v>
      </c>
      <c r="W63">
        <v>17094000</v>
      </c>
      <c r="AB63">
        <v>65757000</v>
      </c>
      <c r="AD63">
        <v>-47096000</v>
      </c>
      <c r="AE63">
        <v>25000</v>
      </c>
      <c r="AF63">
        <v>22678715</v>
      </c>
      <c r="AG63">
        <v>71470000</v>
      </c>
      <c r="AJ63">
        <v>11838000</v>
      </c>
      <c r="AK63">
        <v>300000</v>
      </c>
      <c r="AL63">
        <v>59632000</v>
      </c>
      <c r="AM63">
        <v>2054000</v>
      </c>
      <c r="AN63">
        <v>9687000</v>
      </c>
      <c r="AQ63">
        <v>-1572000</v>
      </c>
      <c r="AS63">
        <v>2115000</v>
      </c>
      <c r="AU63">
        <v>-459000</v>
      </c>
      <c r="AV63">
        <v>-1332000</v>
      </c>
      <c r="AY63">
        <v>0.43</v>
      </c>
      <c r="AZ63">
        <v>26333000</v>
      </c>
      <c r="BN63">
        <v>0.22170012309440401</v>
      </c>
      <c r="BP63">
        <v>0.80303030303030298</v>
      </c>
      <c r="BQ63">
        <v>1.8136188136188101</v>
      </c>
      <c r="BR63">
        <v>54.2294674418605</v>
      </c>
      <c r="BS63">
        <v>0.14731511474063599</v>
      </c>
      <c r="BU63">
        <v>1.52486100795353E-7</v>
      </c>
    </row>
    <row r="64" spans="3:73" x14ac:dyDescent="0.3">
      <c r="C64">
        <v>1354866</v>
      </c>
      <c r="D64" t="s">
        <v>3730</v>
      </c>
      <c r="E64" t="s">
        <v>2256</v>
      </c>
      <c r="F64" t="s">
        <v>3614</v>
      </c>
      <c r="G64" t="s">
        <v>3630</v>
      </c>
      <c r="H64" t="s">
        <v>3631</v>
      </c>
      <c r="I64" t="s">
        <v>3731</v>
      </c>
      <c r="J64">
        <v>2024</v>
      </c>
      <c r="K64" t="s">
        <v>4062</v>
      </c>
      <c r="L64">
        <v>15.571209</v>
      </c>
      <c r="M64">
        <v>71922000</v>
      </c>
      <c r="N64">
        <v>50958000</v>
      </c>
      <c r="O64">
        <v>16829000</v>
      </c>
      <c r="P64">
        <v>2630000</v>
      </c>
      <c r="Q64">
        <v>19972000</v>
      </c>
      <c r="R64">
        <v>11862000</v>
      </c>
      <c r="S64">
        <v>3408000</v>
      </c>
      <c r="T64">
        <v>3337000</v>
      </c>
      <c r="U64">
        <v>2258000</v>
      </c>
      <c r="V64">
        <v>17553000</v>
      </c>
      <c r="W64">
        <v>15438000</v>
      </c>
      <c r="AB64">
        <v>54369000</v>
      </c>
      <c r="AD64">
        <v>-56783000</v>
      </c>
      <c r="AE64">
        <v>25000</v>
      </c>
      <c r="AF64">
        <v>22495759</v>
      </c>
      <c r="AG64">
        <v>52772000</v>
      </c>
      <c r="AJ64">
        <v>6671000</v>
      </c>
      <c r="AK64">
        <v>600000</v>
      </c>
      <c r="AL64">
        <v>46101000</v>
      </c>
      <c r="AM64">
        <v>-5708000</v>
      </c>
      <c r="AN64">
        <v>12792000</v>
      </c>
      <c r="AQ64">
        <v>11739000</v>
      </c>
      <c r="AS64">
        <v>1491000</v>
      </c>
      <c r="AU64">
        <v>-11227000</v>
      </c>
      <c r="AV64">
        <v>-4552000</v>
      </c>
      <c r="AY64">
        <v>0.56999999999999995</v>
      </c>
      <c r="AZ64">
        <v>16931000</v>
      </c>
      <c r="BN64">
        <v>0.24405606073246</v>
      </c>
      <c r="BP64">
        <v>1.09010234486332</v>
      </c>
      <c r="BQ64">
        <v>2.0071252752947299</v>
      </c>
      <c r="BR64">
        <v>27.317910526315799</v>
      </c>
      <c r="BS64">
        <v>0.23528113447001001</v>
      </c>
      <c r="BU64">
        <v>1.63247238867737E-7</v>
      </c>
    </row>
    <row r="65" spans="3:73" x14ac:dyDescent="0.3">
      <c r="C65">
        <v>1354866</v>
      </c>
      <c r="D65" t="s">
        <v>3730</v>
      </c>
      <c r="E65" t="s">
        <v>2256</v>
      </c>
      <c r="F65" t="s">
        <v>3614</v>
      </c>
      <c r="G65" t="s">
        <v>3630</v>
      </c>
      <c r="H65" t="s">
        <v>3631</v>
      </c>
      <c r="I65" t="s">
        <v>3731</v>
      </c>
      <c r="J65">
        <v>2023</v>
      </c>
      <c r="K65" t="s">
        <v>4062</v>
      </c>
      <c r="L65">
        <v>5.3316819999999998</v>
      </c>
      <c r="M65">
        <v>52314000</v>
      </c>
      <c r="N65">
        <v>38201000</v>
      </c>
      <c r="O65">
        <v>20498000</v>
      </c>
      <c r="P65">
        <v>2945000</v>
      </c>
      <c r="Q65">
        <v>13890000</v>
      </c>
      <c r="R65">
        <v>10354000</v>
      </c>
      <c r="S65">
        <v>3803000</v>
      </c>
      <c r="T65">
        <v>3583000</v>
      </c>
      <c r="U65">
        <v>2258000</v>
      </c>
      <c r="V65">
        <v>9995000</v>
      </c>
      <c r="W65">
        <v>8646000</v>
      </c>
      <c r="AB65">
        <v>42319000</v>
      </c>
      <c r="AD65">
        <v>-69575000</v>
      </c>
      <c r="AE65">
        <v>24000</v>
      </c>
      <c r="AF65">
        <v>22002027</v>
      </c>
      <c r="AG65">
        <v>23647000</v>
      </c>
      <c r="AJ65">
        <v>-7790000</v>
      </c>
      <c r="AK65">
        <v>600000</v>
      </c>
      <c r="AL65">
        <v>31437000</v>
      </c>
      <c r="AM65">
        <v>165000</v>
      </c>
      <c r="AN65">
        <v>-8192000</v>
      </c>
      <c r="AQ65">
        <v>3892000</v>
      </c>
      <c r="AS65">
        <v>1262000</v>
      </c>
      <c r="AU65">
        <v>-2979000</v>
      </c>
      <c r="AV65">
        <v>-422000</v>
      </c>
      <c r="AY65">
        <v>-0.37</v>
      </c>
      <c r="AZ65">
        <v>14676000</v>
      </c>
      <c r="BN65">
        <v>0.19105784302481199</v>
      </c>
      <c r="BP65">
        <v>2.37080730973861</v>
      </c>
      <c r="BQ65">
        <v>2.8118204950266001</v>
      </c>
      <c r="BR65">
        <v>-14.409951351351401</v>
      </c>
      <c r="BS65">
        <v>-0.19357735296202699</v>
      </c>
      <c r="BU65">
        <v>-4.6615523523712797E-8</v>
      </c>
    </row>
    <row r="66" spans="3:73" x14ac:dyDescent="0.3">
      <c r="C66">
        <v>1354866</v>
      </c>
      <c r="D66" t="s">
        <v>3730</v>
      </c>
      <c r="E66" t="s">
        <v>2256</v>
      </c>
      <c r="F66" t="s">
        <v>3614</v>
      </c>
      <c r="G66" t="s">
        <v>3630</v>
      </c>
      <c r="H66" t="s">
        <v>3631</v>
      </c>
      <c r="I66" t="s">
        <v>3731</v>
      </c>
      <c r="J66">
        <v>2022</v>
      </c>
      <c r="K66" t="s">
        <v>4062</v>
      </c>
      <c r="L66">
        <v>8.4199830000000002</v>
      </c>
      <c r="M66">
        <v>57049000</v>
      </c>
      <c r="N66">
        <v>42645000</v>
      </c>
      <c r="O66">
        <v>20068000</v>
      </c>
      <c r="P66">
        <v>5915000</v>
      </c>
      <c r="Q66">
        <v>15462000</v>
      </c>
      <c r="R66">
        <v>11874000</v>
      </c>
      <c r="S66">
        <v>3309000</v>
      </c>
      <c r="T66">
        <v>3872000</v>
      </c>
      <c r="U66">
        <v>2258000</v>
      </c>
      <c r="V66">
        <v>11055000</v>
      </c>
      <c r="W66">
        <v>8923000</v>
      </c>
      <c r="AB66">
        <v>45994000</v>
      </c>
      <c r="AC66">
        <v>17500000</v>
      </c>
      <c r="AD66">
        <v>-61383000</v>
      </c>
      <c r="AE66">
        <v>23000</v>
      </c>
      <c r="AF66">
        <v>21852625</v>
      </c>
      <c r="AG66">
        <v>26278000</v>
      </c>
      <c r="AJ66">
        <v>-7455000</v>
      </c>
      <c r="AK66">
        <v>500000</v>
      </c>
      <c r="AL66">
        <v>33733000</v>
      </c>
      <c r="AM66">
        <v>234000</v>
      </c>
      <c r="AN66">
        <v>-7885000</v>
      </c>
      <c r="AQ66">
        <v>-13826000</v>
      </c>
      <c r="AS66">
        <v>855000</v>
      </c>
      <c r="AU66">
        <v>-5136000</v>
      </c>
      <c r="AV66">
        <v>-17044000</v>
      </c>
      <c r="AY66">
        <v>-0.35</v>
      </c>
      <c r="AZ66">
        <v>11037500</v>
      </c>
      <c r="BN66">
        <v>0.19378078493926301</v>
      </c>
      <c r="BP66">
        <v>2.2490193880981701</v>
      </c>
      <c r="BQ66">
        <v>3.0463969516978602</v>
      </c>
      <c r="BR66">
        <v>-24.0570942857143</v>
      </c>
      <c r="BS66">
        <v>-0.171435404617994</v>
      </c>
      <c r="BU66">
        <v>-6.40734454494064E-8</v>
      </c>
    </row>
    <row r="67" spans="3:73" x14ac:dyDescent="0.3">
      <c r="C67">
        <v>1354866</v>
      </c>
      <c r="D67" t="s">
        <v>3730</v>
      </c>
      <c r="E67" t="s">
        <v>2256</v>
      </c>
      <c r="F67" t="s">
        <v>3614</v>
      </c>
      <c r="G67" t="s">
        <v>3630</v>
      </c>
      <c r="H67" t="s">
        <v>3631</v>
      </c>
      <c r="I67" t="s">
        <v>3731</v>
      </c>
      <c r="J67">
        <v>2021</v>
      </c>
      <c r="K67" t="s">
        <v>4062</v>
      </c>
      <c r="L67">
        <v>21.989065</v>
      </c>
      <c r="M67">
        <v>75314000</v>
      </c>
      <c r="N67">
        <v>66161000</v>
      </c>
      <c r="O67">
        <v>56308000</v>
      </c>
      <c r="P67">
        <v>1658000</v>
      </c>
      <c r="Q67">
        <v>6613000</v>
      </c>
      <c r="R67">
        <v>8019000</v>
      </c>
      <c r="S67">
        <v>1972000</v>
      </c>
      <c r="T67">
        <v>3668000</v>
      </c>
      <c r="U67">
        <v>816000</v>
      </c>
      <c r="V67">
        <v>9216000</v>
      </c>
      <c r="W67">
        <v>8179000</v>
      </c>
      <c r="AB67">
        <v>66098000</v>
      </c>
      <c r="AD67">
        <v>-53498000</v>
      </c>
      <c r="AE67">
        <v>23000</v>
      </c>
      <c r="AF67">
        <v>23754096</v>
      </c>
      <c r="AG67">
        <v>22890000</v>
      </c>
      <c r="AJ67">
        <v>-3291000</v>
      </c>
      <c r="AK67">
        <v>300000</v>
      </c>
      <c r="AL67">
        <v>26181000</v>
      </c>
      <c r="AM67">
        <v>-160000</v>
      </c>
      <c r="AN67">
        <v>-3283000</v>
      </c>
      <c r="AQ67">
        <v>2538000</v>
      </c>
      <c r="AS67">
        <v>300000</v>
      </c>
      <c r="AU67">
        <v>-1995000</v>
      </c>
      <c r="AV67">
        <v>57252000</v>
      </c>
      <c r="AZ67">
        <v>5714807.5</v>
      </c>
      <c r="BN67">
        <v>0.12236768728257701</v>
      </c>
      <c r="BP67">
        <v>6.8844602029587998</v>
      </c>
      <c r="BQ67">
        <v>7.2805966499572099</v>
      </c>
      <c r="BS67">
        <v>-4.9668673787406602E-2</v>
      </c>
    </row>
    <row r="68" spans="3:73" x14ac:dyDescent="0.3">
      <c r="C68">
        <v>1354866</v>
      </c>
      <c r="D68" t="s">
        <v>3730</v>
      </c>
      <c r="E68" t="s">
        <v>2256</v>
      </c>
      <c r="F68" t="s">
        <v>3614</v>
      </c>
      <c r="G68" t="s">
        <v>3630</v>
      </c>
      <c r="H68" t="s">
        <v>3631</v>
      </c>
      <c r="I68" t="s">
        <v>3731</v>
      </c>
      <c r="J68">
        <v>2020</v>
      </c>
      <c r="K68" t="s">
        <v>4062</v>
      </c>
      <c r="M68">
        <v>21216120</v>
      </c>
      <c r="N68">
        <v>16605993</v>
      </c>
      <c r="P68">
        <v>834459</v>
      </c>
      <c r="Q68">
        <v>4816615</v>
      </c>
      <c r="R68">
        <v>3850727</v>
      </c>
      <c r="S68">
        <v>1220208</v>
      </c>
      <c r="T68">
        <v>810928</v>
      </c>
      <c r="U68">
        <v>650787</v>
      </c>
      <c r="V68">
        <v>12807075</v>
      </c>
      <c r="W68">
        <v>11864250</v>
      </c>
      <c r="Y68">
        <v>4902087</v>
      </c>
      <c r="AB68">
        <v>8409045</v>
      </c>
      <c r="AC68">
        <v>888000</v>
      </c>
      <c r="AD68">
        <v>-50215448</v>
      </c>
      <c r="AE68">
        <v>148520</v>
      </c>
      <c r="AF68">
        <v>148520227</v>
      </c>
      <c r="AG68">
        <v>7508170</v>
      </c>
      <c r="AH68">
        <v>16566295</v>
      </c>
      <c r="AJ68">
        <v>-4308832</v>
      </c>
      <c r="AK68">
        <v>43992</v>
      </c>
      <c r="AL68">
        <v>11817002</v>
      </c>
      <c r="AM68">
        <v>292529</v>
      </c>
      <c r="AN68">
        <v>-12553325</v>
      </c>
      <c r="AO68">
        <v>233095</v>
      </c>
      <c r="AQ68">
        <v>2537755</v>
      </c>
      <c r="AS68">
        <v>177181</v>
      </c>
      <c r="AU68">
        <v>-1995286</v>
      </c>
      <c r="AV68">
        <v>7767962</v>
      </c>
      <c r="AZ68">
        <v>2888181.5</v>
      </c>
      <c r="BA68">
        <v>-0.26009629793505401</v>
      </c>
      <c r="BB68">
        <v>-12027701</v>
      </c>
      <c r="BC68">
        <v>-12027701</v>
      </c>
      <c r="BD68">
        <v>-0.72603445731227201</v>
      </c>
      <c r="BE68">
        <v>0.15318784314778899</v>
      </c>
      <c r="BG68">
        <v>0.453219624544897</v>
      </c>
      <c r="BI68">
        <v>0.78083527996636504</v>
      </c>
      <c r="BJ68">
        <v>-0.12044250087300799</v>
      </c>
      <c r="BM68">
        <v>2.6555122916741502E-3</v>
      </c>
      <c r="BN68">
        <v>0.60364831081272197</v>
      </c>
      <c r="BO68">
        <v>-51.599995709903702</v>
      </c>
      <c r="BQ68">
        <v>0.99368927660829798</v>
      </c>
      <c r="BS68">
        <v>-1.4928359879153901</v>
      </c>
    </row>
    <row r="69" spans="3:73" x14ac:dyDescent="0.3">
      <c r="C69">
        <v>1354866</v>
      </c>
      <c r="D69" t="s">
        <v>3730</v>
      </c>
      <c r="E69" t="s">
        <v>2256</v>
      </c>
      <c r="F69" t="s">
        <v>3614</v>
      </c>
      <c r="G69" t="s">
        <v>3630</v>
      </c>
      <c r="H69" t="s">
        <v>3631</v>
      </c>
      <c r="I69" t="s">
        <v>3731</v>
      </c>
      <c r="J69">
        <v>2019</v>
      </c>
      <c r="K69" t="s">
        <v>4062</v>
      </c>
      <c r="M69">
        <v>3566419</v>
      </c>
      <c r="N69">
        <v>2949208</v>
      </c>
      <c r="O69">
        <v>1173900</v>
      </c>
      <c r="P69">
        <v>438255</v>
      </c>
      <c r="Q69">
        <v>959748</v>
      </c>
      <c r="S69">
        <v>321288</v>
      </c>
      <c r="T69">
        <v>99002</v>
      </c>
      <c r="V69">
        <v>5550412</v>
      </c>
      <c r="W69">
        <v>3675440</v>
      </c>
      <c r="Y69">
        <v>10842</v>
      </c>
      <c r="AA69">
        <v>6455765</v>
      </c>
      <c r="AB69">
        <v>-1983993</v>
      </c>
      <c r="AC69">
        <v>888000</v>
      </c>
      <c r="AD69">
        <v>-37662123</v>
      </c>
      <c r="AE69">
        <v>104022</v>
      </c>
      <c r="AF69">
        <v>104021836</v>
      </c>
      <c r="AG69">
        <v>149007</v>
      </c>
      <c r="AH69">
        <v>924419</v>
      </c>
      <c r="AJ69">
        <v>-3300568</v>
      </c>
      <c r="AK69">
        <v>158105</v>
      </c>
      <c r="AL69">
        <v>3449575</v>
      </c>
      <c r="AM69">
        <v>0</v>
      </c>
      <c r="AN69">
        <v>-4409785</v>
      </c>
      <c r="AO69">
        <v>414364</v>
      </c>
      <c r="AP69">
        <v>30054</v>
      </c>
      <c r="AQ69">
        <v>-3776349</v>
      </c>
      <c r="AS69">
        <v>46844</v>
      </c>
      <c r="AU69">
        <v>-245971</v>
      </c>
      <c r="AV69">
        <v>4032335</v>
      </c>
      <c r="AZ69">
        <v>544434.5</v>
      </c>
      <c r="BA69">
        <v>-3.5704242340324002</v>
      </c>
      <c r="BB69">
        <v>-3995421</v>
      </c>
      <c r="BC69">
        <v>-3965367</v>
      </c>
      <c r="BD69">
        <v>-4.2895775616901002</v>
      </c>
      <c r="BE69">
        <v>-4.0851053472505399</v>
      </c>
      <c r="BG69">
        <v>0.16118989332759301</v>
      </c>
      <c r="BI69">
        <v>0.25920089591267897</v>
      </c>
      <c r="BJ69">
        <v>-0.26608172268203101</v>
      </c>
      <c r="BM69">
        <v>0.17103175075371699</v>
      </c>
      <c r="BN69">
        <v>1.5562983485675701</v>
      </c>
      <c r="BO69">
        <v>-9.6422975934202793</v>
      </c>
      <c r="BP69">
        <v>0.319390331497725</v>
      </c>
      <c r="BQ69">
        <v>0.54128485296998496</v>
      </c>
      <c r="BS69">
        <v>2.2226817332520801</v>
      </c>
    </row>
    <row r="70" spans="3:73" x14ac:dyDescent="0.3">
      <c r="C70">
        <v>1354866</v>
      </c>
      <c r="D70" t="s">
        <v>3730</v>
      </c>
      <c r="E70" t="s">
        <v>2256</v>
      </c>
      <c r="F70" t="s">
        <v>3614</v>
      </c>
      <c r="G70" t="s">
        <v>3630</v>
      </c>
      <c r="H70" t="s">
        <v>3631</v>
      </c>
      <c r="I70" t="s">
        <v>3731</v>
      </c>
      <c r="J70">
        <v>2018</v>
      </c>
      <c r="K70" t="s">
        <v>4062</v>
      </c>
      <c r="M70">
        <v>2657085</v>
      </c>
      <c r="N70">
        <v>2231669</v>
      </c>
      <c r="O70">
        <v>1182387</v>
      </c>
      <c r="P70">
        <v>18914</v>
      </c>
      <c r="Q70">
        <v>129121</v>
      </c>
      <c r="S70">
        <v>113418</v>
      </c>
      <c r="T70">
        <v>106334</v>
      </c>
      <c r="V70">
        <v>2500048</v>
      </c>
      <c r="W70">
        <v>2332971</v>
      </c>
      <c r="AB70">
        <v>157037</v>
      </c>
      <c r="AD70">
        <v>-33252338</v>
      </c>
      <c r="AE70">
        <v>101977</v>
      </c>
      <c r="AF70">
        <v>101976900</v>
      </c>
      <c r="AG70">
        <v>64159</v>
      </c>
      <c r="AI70">
        <v>186068</v>
      </c>
      <c r="AJ70">
        <v>-2038702</v>
      </c>
      <c r="AL70">
        <v>2102861</v>
      </c>
      <c r="AM70">
        <v>0</v>
      </c>
      <c r="AN70">
        <v>-2153474</v>
      </c>
      <c r="AP70">
        <v>19392</v>
      </c>
      <c r="AQ70">
        <v>-1596120</v>
      </c>
      <c r="AU70">
        <v>-421523</v>
      </c>
      <c r="AV70">
        <v>1234643</v>
      </c>
      <c r="AZ70">
        <v>143212</v>
      </c>
      <c r="BH70">
        <v>1.2992486663128799</v>
      </c>
      <c r="BN70">
        <v>0.940898766881752</v>
      </c>
      <c r="BP70">
        <v>0.50681598699683805</v>
      </c>
      <c r="BQ70">
        <v>0.90123194844685195</v>
      </c>
      <c r="BS70">
        <v>-13.713163139897</v>
      </c>
    </row>
    <row r="71" spans="3:73" x14ac:dyDescent="0.3">
      <c r="C71">
        <v>1354866</v>
      </c>
      <c r="D71" t="s">
        <v>3730</v>
      </c>
      <c r="E71" t="s">
        <v>2256</v>
      </c>
      <c r="F71" t="s">
        <v>3614</v>
      </c>
      <c r="G71" t="s">
        <v>3630</v>
      </c>
      <c r="H71" t="s">
        <v>3631</v>
      </c>
      <c r="I71" t="s">
        <v>3731</v>
      </c>
      <c r="J71">
        <v>2017</v>
      </c>
      <c r="K71" t="s">
        <v>4062</v>
      </c>
      <c r="M71">
        <v>2192357</v>
      </c>
      <c r="N71">
        <v>2165406</v>
      </c>
      <c r="O71">
        <v>1965043</v>
      </c>
      <c r="P71">
        <v>36412</v>
      </c>
      <c r="Q71">
        <v>157303</v>
      </c>
      <c r="S71">
        <v>26951</v>
      </c>
      <c r="V71">
        <v>1865734</v>
      </c>
      <c r="W71">
        <v>973558</v>
      </c>
      <c r="AB71">
        <v>326623</v>
      </c>
      <c r="AD71">
        <v>-31098864</v>
      </c>
      <c r="AE71">
        <v>93014</v>
      </c>
      <c r="AF71">
        <v>93014134</v>
      </c>
      <c r="AG71">
        <v>101188</v>
      </c>
      <c r="AI71">
        <v>191320</v>
      </c>
      <c r="AJ71">
        <v>-1918985</v>
      </c>
      <c r="AL71">
        <v>2020173</v>
      </c>
      <c r="AM71">
        <v>0</v>
      </c>
      <c r="AN71">
        <v>-2800251</v>
      </c>
      <c r="AP71">
        <v>45377</v>
      </c>
      <c r="AQ71">
        <v>-1471031</v>
      </c>
      <c r="AU71">
        <v>-21844</v>
      </c>
      <c r="AV71">
        <v>3238066</v>
      </c>
      <c r="BN71">
        <v>0.85101742097660205</v>
      </c>
      <c r="BP71">
        <v>2.0184139003531398</v>
      </c>
      <c r="BQ71">
        <v>2.0626434172386201</v>
      </c>
      <c r="BS71">
        <v>-8.5733429672742005</v>
      </c>
    </row>
    <row r="72" spans="3:73" x14ac:dyDescent="0.3">
      <c r="C72">
        <v>30305</v>
      </c>
      <c r="D72" t="s">
        <v>3762</v>
      </c>
      <c r="E72" t="s">
        <v>955</v>
      </c>
      <c r="F72" t="s">
        <v>3614</v>
      </c>
      <c r="G72" t="s">
        <v>3646</v>
      </c>
      <c r="H72" t="s">
        <v>3647</v>
      </c>
      <c r="I72" t="s">
        <v>3763</v>
      </c>
      <c r="J72">
        <v>2026</v>
      </c>
      <c r="K72" t="s">
        <v>4062</v>
      </c>
      <c r="L72">
        <v>123.184967</v>
      </c>
    </row>
    <row r="73" spans="3:73" x14ac:dyDescent="0.3">
      <c r="C73">
        <v>30305</v>
      </c>
      <c r="D73" t="s">
        <v>3762</v>
      </c>
      <c r="E73" t="s">
        <v>955</v>
      </c>
      <c r="F73" t="s">
        <v>3614</v>
      </c>
      <c r="G73" t="s">
        <v>3646</v>
      </c>
      <c r="H73" t="s">
        <v>3647</v>
      </c>
      <c r="I73" t="s">
        <v>3763</v>
      </c>
      <c r="J73">
        <v>2025</v>
      </c>
      <c r="K73" t="s">
        <v>4062</v>
      </c>
      <c r="L73">
        <v>81.454308999999995</v>
      </c>
      <c r="M73">
        <v>1186225000</v>
      </c>
      <c r="N73">
        <v>625977000</v>
      </c>
      <c r="O73">
        <v>45289000</v>
      </c>
      <c r="P73">
        <v>124442000</v>
      </c>
      <c r="Q73">
        <v>182788000</v>
      </c>
      <c r="S73">
        <v>107223000</v>
      </c>
      <c r="T73">
        <v>132839000</v>
      </c>
      <c r="U73">
        <v>244600000</v>
      </c>
      <c r="V73">
        <v>524115000</v>
      </c>
      <c r="W73">
        <v>179098000</v>
      </c>
      <c r="X73">
        <v>74653000</v>
      </c>
      <c r="AA73">
        <v>298790000</v>
      </c>
      <c r="AB73">
        <v>662110000</v>
      </c>
      <c r="AD73">
        <v>419537000</v>
      </c>
      <c r="AE73">
        <v>149000</v>
      </c>
      <c r="AF73">
        <v>14949671</v>
      </c>
      <c r="AG73">
        <v>221615000</v>
      </c>
      <c r="AJ73">
        <v>-32304000</v>
      </c>
      <c r="AM73">
        <v>-9877000</v>
      </c>
      <c r="AN73">
        <v>-33938000</v>
      </c>
      <c r="AP73">
        <v>33657000</v>
      </c>
      <c r="AQ73">
        <v>-33405000</v>
      </c>
      <c r="AR73">
        <v>-5291000</v>
      </c>
      <c r="AU73">
        <v>-13124000</v>
      </c>
      <c r="AV73">
        <v>54679000</v>
      </c>
      <c r="AY73">
        <v>-2.27</v>
      </c>
      <c r="AZ73">
        <v>189834500</v>
      </c>
      <c r="BN73">
        <v>0.44183439060886398</v>
      </c>
      <c r="BP73">
        <v>0.252872728897028</v>
      </c>
      <c r="BQ73">
        <v>2.4745614133044498</v>
      </c>
      <c r="BR73">
        <v>-35.8829555066079</v>
      </c>
      <c r="BS73">
        <v>-5.1257343945869997E-2</v>
      </c>
      <c r="BU73">
        <v>-2.7926066881635999E-7</v>
      </c>
    </row>
    <row r="74" spans="3:73" x14ac:dyDescent="0.3">
      <c r="C74">
        <v>30305</v>
      </c>
      <c r="D74" t="s">
        <v>3762</v>
      </c>
      <c r="E74" t="s">
        <v>955</v>
      </c>
      <c r="F74" t="s">
        <v>3614</v>
      </c>
      <c r="G74" t="s">
        <v>3646</v>
      </c>
      <c r="H74" t="s">
        <v>3647</v>
      </c>
      <c r="I74" t="s">
        <v>3763</v>
      </c>
      <c r="J74">
        <v>2024</v>
      </c>
      <c r="K74" t="s">
        <v>4062</v>
      </c>
      <c r="L74">
        <v>58.164585000000002</v>
      </c>
      <c r="M74">
        <v>1126101000</v>
      </c>
      <c r="N74">
        <v>568081000</v>
      </c>
      <c r="O74">
        <v>37139000</v>
      </c>
      <c r="P74">
        <v>109716000</v>
      </c>
      <c r="Q74">
        <v>196881000</v>
      </c>
      <c r="S74">
        <v>109812000</v>
      </c>
      <c r="T74">
        <v>149591000</v>
      </c>
      <c r="U74">
        <v>244600000</v>
      </c>
      <c r="V74">
        <v>443571000</v>
      </c>
      <c r="W74">
        <v>175474000</v>
      </c>
      <c r="X74">
        <v>75784000</v>
      </c>
      <c r="AA74">
        <v>229830000</v>
      </c>
      <c r="AB74">
        <v>682530000</v>
      </c>
      <c r="AD74">
        <v>453475000</v>
      </c>
      <c r="AE74">
        <v>148000</v>
      </c>
      <c r="AF74">
        <v>14781218</v>
      </c>
      <c r="AG74">
        <v>197265000</v>
      </c>
      <c r="AJ74">
        <v>52211000</v>
      </c>
      <c r="AM74">
        <v>5412000</v>
      </c>
      <c r="AN74">
        <v>31495000</v>
      </c>
      <c r="AP74">
        <v>33438000</v>
      </c>
      <c r="AQ74">
        <v>34180000</v>
      </c>
      <c r="AR74">
        <v>624000</v>
      </c>
      <c r="AU74">
        <v>-13906000</v>
      </c>
      <c r="AV74">
        <v>-25998000</v>
      </c>
      <c r="AY74">
        <v>2.13</v>
      </c>
      <c r="AZ74">
        <v>198041000</v>
      </c>
      <c r="BN74">
        <v>0.39389983669315598</v>
      </c>
      <c r="BP74">
        <v>0.21164958911291701</v>
      </c>
      <c r="BQ74">
        <v>2.1154131096344799</v>
      </c>
      <c r="BR74">
        <v>27.307316901408502</v>
      </c>
      <c r="BS74">
        <v>4.6144491817209497E-2</v>
      </c>
      <c r="BU74">
        <v>1.8151666014680699E-7</v>
      </c>
    </row>
    <row r="75" spans="3:73" x14ac:dyDescent="0.3">
      <c r="C75">
        <v>30305</v>
      </c>
      <c r="D75" t="s">
        <v>3762</v>
      </c>
      <c r="E75" t="s">
        <v>955</v>
      </c>
      <c r="F75" t="s">
        <v>3614</v>
      </c>
      <c r="G75" t="s">
        <v>3646</v>
      </c>
      <c r="H75" t="s">
        <v>3647</v>
      </c>
      <c r="I75" t="s">
        <v>3763</v>
      </c>
      <c r="J75">
        <v>2023</v>
      </c>
      <c r="K75" t="s">
        <v>4062</v>
      </c>
      <c r="L75">
        <v>47.353198999999996</v>
      </c>
      <c r="M75">
        <v>1120919000</v>
      </c>
      <c r="N75">
        <v>549569000</v>
      </c>
      <c r="O75">
        <v>42863000</v>
      </c>
      <c r="P75">
        <v>104692000</v>
      </c>
      <c r="Q75">
        <v>199201000</v>
      </c>
      <c r="S75">
        <v>111379000</v>
      </c>
      <c r="T75">
        <v>166343000</v>
      </c>
      <c r="U75">
        <v>244600000</v>
      </c>
      <c r="V75">
        <v>484825000</v>
      </c>
      <c r="W75">
        <v>183703000</v>
      </c>
      <c r="X75">
        <v>72265000</v>
      </c>
      <c r="AA75">
        <v>256961000</v>
      </c>
      <c r="AB75">
        <v>636094000</v>
      </c>
      <c r="AD75">
        <v>421980000</v>
      </c>
      <c r="AE75">
        <v>146000</v>
      </c>
      <c r="AF75">
        <v>14600766</v>
      </c>
      <c r="AG75">
        <v>163187000</v>
      </c>
      <c r="AJ75">
        <v>28917000</v>
      </c>
      <c r="AM75">
        <v>451000</v>
      </c>
      <c r="AN75">
        <v>15928000</v>
      </c>
      <c r="AP75">
        <v>32571000</v>
      </c>
      <c r="AQ75">
        <v>31067000</v>
      </c>
      <c r="AR75">
        <v>-2538000</v>
      </c>
      <c r="AS75">
        <v>32571000</v>
      </c>
      <c r="AU75">
        <v>-133496000</v>
      </c>
      <c r="AV75">
        <v>99046000</v>
      </c>
      <c r="AY75">
        <v>1.1599999999999999</v>
      </c>
      <c r="AZ75">
        <v>185206000</v>
      </c>
      <c r="BN75">
        <v>0.43252456243493098</v>
      </c>
      <c r="BP75">
        <v>0.23332770831178601</v>
      </c>
      <c r="BQ75">
        <v>1.90725246729776</v>
      </c>
      <c r="BR75">
        <v>40.821723275862098</v>
      </c>
      <c r="BS75">
        <v>2.5040324228808999E-2</v>
      </c>
      <c r="BU75">
        <v>8.6354706757177403E-8</v>
      </c>
    </row>
    <row r="76" spans="3:73" x14ac:dyDescent="0.3">
      <c r="C76">
        <v>30305</v>
      </c>
      <c r="D76" t="s">
        <v>3762</v>
      </c>
      <c r="E76" t="s">
        <v>955</v>
      </c>
      <c r="F76" t="s">
        <v>3614</v>
      </c>
      <c r="G76" t="s">
        <v>3646</v>
      </c>
      <c r="H76" t="s">
        <v>3647</v>
      </c>
      <c r="I76" t="s">
        <v>3763</v>
      </c>
      <c r="J76">
        <v>2022</v>
      </c>
      <c r="K76" t="s">
        <v>4062</v>
      </c>
      <c r="L76">
        <v>46.601470999999997</v>
      </c>
      <c r="M76">
        <v>1021506000</v>
      </c>
      <c r="N76">
        <v>527336000</v>
      </c>
      <c r="O76">
        <v>46246000</v>
      </c>
      <c r="P76">
        <v>103958000</v>
      </c>
      <c r="Q76">
        <v>171211000</v>
      </c>
      <c r="S76">
        <v>106225000</v>
      </c>
      <c r="T76">
        <v>127201000</v>
      </c>
      <c r="U76">
        <v>203407000</v>
      </c>
      <c r="V76">
        <v>495546000</v>
      </c>
      <c r="W76">
        <v>199436000</v>
      </c>
      <c r="X76">
        <v>90143000</v>
      </c>
      <c r="AA76">
        <v>240595000</v>
      </c>
      <c r="AB76">
        <v>525960000</v>
      </c>
      <c r="AD76">
        <v>406052000</v>
      </c>
      <c r="AE76">
        <v>121000</v>
      </c>
      <c r="AF76">
        <v>12106285</v>
      </c>
      <c r="AG76">
        <v>144297000</v>
      </c>
      <c r="AJ76">
        <v>39788000</v>
      </c>
      <c r="AM76">
        <v>4533000</v>
      </c>
      <c r="AN76">
        <v>28789000</v>
      </c>
      <c r="AP76">
        <v>31421000</v>
      </c>
      <c r="AQ76">
        <v>32680000</v>
      </c>
      <c r="AR76">
        <v>6915000</v>
      </c>
      <c r="AU76">
        <v>-19242000</v>
      </c>
      <c r="AV76">
        <v>-43508000</v>
      </c>
      <c r="AY76">
        <v>2.38</v>
      </c>
      <c r="AZ76">
        <v>161074500</v>
      </c>
      <c r="BN76">
        <v>0.48511315645723102</v>
      </c>
      <c r="BP76">
        <v>0.23188391263362701</v>
      </c>
      <c r="BQ76">
        <v>1.7856605627870601</v>
      </c>
      <c r="BR76">
        <v>19.580449999999999</v>
      </c>
      <c r="BS76">
        <v>5.4736101604684798E-2</v>
      </c>
      <c r="BU76">
        <v>2.1087440295840001E-7</v>
      </c>
    </row>
    <row r="77" spans="3:73" x14ac:dyDescent="0.3">
      <c r="C77">
        <v>30305</v>
      </c>
      <c r="D77" t="s">
        <v>3762</v>
      </c>
      <c r="E77" t="s">
        <v>955</v>
      </c>
      <c r="F77" t="s">
        <v>3614</v>
      </c>
      <c r="G77" t="s">
        <v>3646</v>
      </c>
      <c r="H77" t="s">
        <v>3647</v>
      </c>
      <c r="I77" t="s">
        <v>3763</v>
      </c>
      <c r="J77">
        <v>2021</v>
      </c>
      <c r="K77" t="s">
        <v>4062</v>
      </c>
      <c r="L77">
        <v>53.406075999999999</v>
      </c>
      <c r="M77">
        <v>978735000</v>
      </c>
      <c r="N77">
        <v>492569000</v>
      </c>
      <c r="O77">
        <v>76316000</v>
      </c>
      <c r="P77">
        <v>72261000</v>
      </c>
      <c r="Q77">
        <v>150938000</v>
      </c>
      <c r="S77">
        <v>102419000</v>
      </c>
      <c r="T77">
        <v>141764000</v>
      </c>
      <c r="U77">
        <v>203694000</v>
      </c>
      <c r="V77">
        <v>504133000</v>
      </c>
      <c r="W77">
        <v>162560000</v>
      </c>
      <c r="X77">
        <v>66059000</v>
      </c>
      <c r="AA77">
        <v>279384000</v>
      </c>
      <c r="AB77">
        <v>474602000</v>
      </c>
      <c r="AD77">
        <v>377263000</v>
      </c>
      <c r="AE77">
        <v>119000</v>
      </c>
      <c r="AF77">
        <v>11925087</v>
      </c>
      <c r="AG77">
        <v>142460000</v>
      </c>
      <c r="AJ77">
        <v>48881000</v>
      </c>
      <c r="AM77">
        <v>34948000</v>
      </c>
      <c r="AN77">
        <v>135536000</v>
      </c>
      <c r="AP77">
        <v>28389000</v>
      </c>
      <c r="AQ77">
        <v>-565000</v>
      </c>
      <c r="AR77">
        <v>-2005000</v>
      </c>
      <c r="AU77">
        <v>57750000</v>
      </c>
      <c r="AV77">
        <v>-37335000</v>
      </c>
      <c r="AY77">
        <v>11.41</v>
      </c>
      <c r="AZ77">
        <v>140080500</v>
      </c>
      <c r="BN77">
        <v>0.51508631039045305</v>
      </c>
      <c r="BP77">
        <v>0.46946358267716498</v>
      </c>
      <c r="BQ77">
        <v>2.1015686515748002</v>
      </c>
      <c r="BR77">
        <v>4.6806376862401402</v>
      </c>
      <c r="BS77">
        <v>0.28557823186585801</v>
      </c>
      <c r="BU77">
        <v>1.2839459740161199E-6</v>
      </c>
    </row>
    <row r="78" spans="3:73" x14ac:dyDescent="0.3">
      <c r="C78">
        <v>30305</v>
      </c>
      <c r="D78" t="s">
        <v>3762</v>
      </c>
      <c r="E78" t="s">
        <v>955</v>
      </c>
      <c r="F78" t="s">
        <v>3614</v>
      </c>
      <c r="G78" t="s">
        <v>3646</v>
      </c>
      <c r="H78" t="s">
        <v>3647</v>
      </c>
      <c r="I78" t="s">
        <v>3763</v>
      </c>
      <c r="J78">
        <v>2020</v>
      </c>
      <c r="K78" t="s">
        <v>4062</v>
      </c>
      <c r="L78">
        <v>36.714303000000001</v>
      </c>
      <c r="M78">
        <v>837347000</v>
      </c>
      <c r="N78">
        <v>410284000</v>
      </c>
      <c r="O78">
        <v>56466000</v>
      </c>
      <c r="P78">
        <v>58025000</v>
      </c>
      <c r="Q78">
        <v>129223000</v>
      </c>
      <c r="S78">
        <v>109990000</v>
      </c>
      <c r="T78">
        <v>124744000</v>
      </c>
      <c r="U78">
        <v>170830000</v>
      </c>
      <c r="V78">
        <v>508013000</v>
      </c>
      <c r="W78">
        <v>142902000</v>
      </c>
      <c r="X78">
        <v>63980000</v>
      </c>
      <c r="AA78">
        <v>311922000</v>
      </c>
      <c r="AB78">
        <v>329334000</v>
      </c>
      <c r="AD78">
        <v>241727000</v>
      </c>
      <c r="AE78">
        <v>117000</v>
      </c>
      <c r="AF78">
        <v>11728212</v>
      </c>
      <c r="AG78">
        <v>137738000</v>
      </c>
      <c r="AJ78">
        <v>45506000</v>
      </c>
      <c r="AM78">
        <v>2807000</v>
      </c>
      <c r="AN78">
        <v>29174000</v>
      </c>
      <c r="AP78">
        <v>28850000</v>
      </c>
      <c r="AQ78">
        <v>12611000</v>
      </c>
      <c r="AR78">
        <v>1485000</v>
      </c>
      <c r="AU78">
        <v>-5472000</v>
      </c>
      <c r="AV78">
        <v>9743000</v>
      </c>
      <c r="AY78">
        <v>2.5</v>
      </c>
      <c r="AZ78">
        <v>120852500</v>
      </c>
      <c r="BN78">
        <v>0.60669352132389598</v>
      </c>
      <c r="BP78">
        <v>0.39513792669101899</v>
      </c>
      <c r="BQ78">
        <v>1.96680942184154</v>
      </c>
      <c r="BR78">
        <v>14.6857212</v>
      </c>
      <c r="BS78">
        <v>8.8584840921374697E-2</v>
      </c>
      <c r="BU78">
        <v>2.7870112864143999E-7</v>
      </c>
    </row>
    <row r="79" spans="3:73" x14ac:dyDescent="0.3">
      <c r="C79">
        <v>30305</v>
      </c>
      <c r="D79" t="s">
        <v>3762</v>
      </c>
      <c r="E79" t="s">
        <v>955</v>
      </c>
      <c r="F79" t="s">
        <v>3614</v>
      </c>
      <c r="G79" t="s">
        <v>3646</v>
      </c>
      <c r="H79" t="s">
        <v>3647</v>
      </c>
      <c r="I79" t="s">
        <v>3763</v>
      </c>
      <c r="J79">
        <v>2019</v>
      </c>
      <c r="K79" t="s">
        <v>4062</v>
      </c>
      <c r="L79">
        <v>44.965991000000002</v>
      </c>
      <c r="M79">
        <v>790429000</v>
      </c>
      <c r="N79">
        <v>340768000</v>
      </c>
      <c r="O79">
        <v>39584000</v>
      </c>
      <c r="P79">
        <v>67133000</v>
      </c>
      <c r="Q79">
        <v>112482000</v>
      </c>
      <c r="S79">
        <v>115216000</v>
      </c>
      <c r="T79">
        <v>138362000</v>
      </c>
      <c r="U79">
        <v>170917000</v>
      </c>
      <c r="V79">
        <v>497629000</v>
      </c>
      <c r="W79">
        <v>144690000</v>
      </c>
      <c r="X79">
        <v>82597000</v>
      </c>
      <c r="AA79">
        <v>300887000</v>
      </c>
      <c r="AB79">
        <v>292800000</v>
      </c>
      <c r="AD79">
        <v>212553000</v>
      </c>
      <c r="AE79">
        <v>116000</v>
      </c>
      <c r="AF79">
        <v>11572668</v>
      </c>
      <c r="AG79">
        <v>40111000</v>
      </c>
      <c r="AJ79">
        <v>56233000</v>
      </c>
      <c r="AM79">
        <v>977000</v>
      </c>
      <c r="AN79">
        <v>8871000</v>
      </c>
      <c r="AP79">
        <v>28305000</v>
      </c>
      <c r="AQ79">
        <v>51031000</v>
      </c>
      <c r="AR79">
        <v>-2198000</v>
      </c>
      <c r="AU79">
        <v>-94934000</v>
      </c>
      <c r="AV79">
        <v>73224000</v>
      </c>
      <c r="AY79">
        <v>0.77</v>
      </c>
      <c r="AZ79">
        <v>106803500</v>
      </c>
      <c r="BN79">
        <v>0.62956824711643899</v>
      </c>
      <c r="BP79">
        <v>0.27357799433271102</v>
      </c>
      <c r="BQ79">
        <v>1.5777593475706699</v>
      </c>
      <c r="BR79">
        <v>58.397390909090902</v>
      </c>
      <c r="BS79">
        <v>3.0297131147541002E-2</v>
      </c>
      <c r="BU79">
        <v>1.18250727698087E-7</v>
      </c>
    </row>
    <row r="80" spans="3:73" x14ac:dyDescent="0.3">
      <c r="C80">
        <v>30305</v>
      </c>
      <c r="D80" t="s">
        <v>3762</v>
      </c>
      <c r="E80" t="s">
        <v>955</v>
      </c>
      <c r="F80" t="s">
        <v>3614</v>
      </c>
      <c r="G80" t="s">
        <v>3646</v>
      </c>
      <c r="H80" t="s">
        <v>3647</v>
      </c>
      <c r="I80" t="s">
        <v>3763</v>
      </c>
      <c r="J80">
        <v>2018</v>
      </c>
      <c r="K80" t="s">
        <v>4062</v>
      </c>
      <c r="L80">
        <v>33.660930999999998</v>
      </c>
      <c r="M80">
        <v>648143000</v>
      </c>
      <c r="N80">
        <v>287390000</v>
      </c>
      <c r="O80">
        <v>10263000</v>
      </c>
      <c r="P80">
        <v>67819000</v>
      </c>
      <c r="Q80">
        <v>101125000</v>
      </c>
      <c r="S80">
        <v>107045000</v>
      </c>
      <c r="T80">
        <v>112092000</v>
      </c>
      <c r="U80">
        <v>136057000</v>
      </c>
      <c r="V80">
        <v>391318000</v>
      </c>
      <c r="W80">
        <v>126535000</v>
      </c>
      <c r="X80">
        <v>69274000</v>
      </c>
      <c r="AA80">
        <v>226961000</v>
      </c>
      <c r="AB80">
        <v>256825000</v>
      </c>
      <c r="AD80">
        <v>180356000</v>
      </c>
      <c r="AE80">
        <v>114000</v>
      </c>
      <c r="AF80">
        <v>11417863</v>
      </c>
      <c r="AG80">
        <v>32697000</v>
      </c>
      <c r="AJ80">
        <v>23918000</v>
      </c>
      <c r="AM80">
        <v>1118000</v>
      </c>
      <c r="AN80">
        <v>673000</v>
      </c>
      <c r="AP80">
        <v>25296000</v>
      </c>
      <c r="AQ80">
        <v>46237000</v>
      </c>
      <c r="AR80">
        <v>5739000</v>
      </c>
      <c r="AU80">
        <v>-47933000</v>
      </c>
      <c r="AV80">
        <v>9809000</v>
      </c>
      <c r="AY80">
        <v>0.06</v>
      </c>
      <c r="AZ80">
        <v>111643000</v>
      </c>
      <c r="BN80">
        <v>0.60375256694895996</v>
      </c>
      <c r="BP80">
        <v>8.1107993835697598E-2</v>
      </c>
      <c r="BQ80">
        <v>1.4720433081755999</v>
      </c>
      <c r="BR80">
        <v>561.01551666666705</v>
      </c>
      <c r="BS80">
        <v>2.62046140367955E-3</v>
      </c>
      <c r="BU80">
        <v>7.8639379343911194E-9</v>
      </c>
    </row>
    <row r="81" spans="3:73" x14ac:dyDescent="0.3">
      <c r="C81">
        <v>30305</v>
      </c>
      <c r="D81" t="s">
        <v>3762</v>
      </c>
      <c r="E81" t="s">
        <v>955</v>
      </c>
      <c r="F81" t="s">
        <v>3614</v>
      </c>
      <c r="G81" t="s">
        <v>3646</v>
      </c>
      <c r="H81" t="s">
        <v>3647</v>
      </c>
      <c r="I81" t="s">
        <v>3763</v>
      </c>
      <c r="J81">
        <v>2017</v>
      </c>
      <c r="K81" t="s">
        <v>4062</v>
      </c>
      <c r="L81">
        <v>29.715651999999999</v>
      </c>
      <c r="M81">
        <v>566753000</v>
      </c>
      <c r="N81">
        <v>221014000</v>
      </c>
      <c r="O81">
        <v>2150000</v>
      </c>
      <c r="P81">
        <v>74064000</v>
      </c>
      <c r="Q81">
        <v>122161000</v>
      </c>
      <c r="S81">
        <v>110252000</v>
      </c>
      <c r="T81">
        <v>114693000</v>
      </c>
      <c r="U81">
        <v>117435000</v>
      </c>
      <c r="V81">
        <v>331170000</v>
      </c>
      <c r="W81">
        <v>80236000</v>
      </c>
      <c r="X81">
        <v>51907000</v>
      </c>
      <c r="AA81">
        <v>216055000</v>
      </c>
      <c r="AB81">
        <v>235583000</v>
      </c>
      <c r="AD81">
        <v>161364000</v>
      </c>
      <c r="AE81">
        <v>113000</v>
      </c>
      <c r="AF81">
        <v>11332841</v>
      </c>
      <c r="AG81">
        <v>25693000</v>
      </c>
      <c r="AJ81">
        <v>15025000</v>
      </c>
      <c r="AM81">
        <v>-14541000</v>
      </c>
      <c r="AN81">
        <v>9484000</v>
      </c>
      <c r="AP81">
        <v>22845000</v>
      </c>
      <c r="AQ81">
        <v>35434000</v>
      </c>
      <c r="AU81">
        <v>-86207000</v>
      </c>
      <c r="AV81">
        <v>45491000</v>
      </c>
      <c r="AY81">
        <v>0.84</v>
      </c>
      <c r="BN81">
        <v>0.58432862287451504</v>
      </c>
      <c r="BP81">
        <v>2.6795951941771801E-2</v>
      </c>
      <c r="BQ81">
        <v>1.2320280173488201</v>
      </c>
      <c r="BR81">
        <v>35.375776190476202</v>
      </c>
      <c r="BS81">
        <v>4.0257573763811498E-2</v>
      </c>
      <c r="BU81">
        <v>1.05954791644558E-7</v>
      </c>
    </row>
    <row r="82" spans="3:73" x14ac:dyDescent="0.3">
      <c r="C82">
        <v>1833756</v>
      </c>
      <c r="D82" t="s">
        <v>3768</v>
      </c>
      <c r="E82" t="s">
        <v>1654</v>
      </c>
      <c r="F82" t="s">
        <v>3614</v>
      </c>
      <c r="G82" t="s">
        <v>3769</v>
      </c>
      <c r="H82" t="s">
        <v>3770</v>
      </c>
      <c r="I82" t="s">
        <v>3771</v>
      </c>
      <c r="J82">
        <v>2026</v>
      </c>
      <c r="K82" t="s">
        <v>4062</v>
      </c>
      <c r="L82">
        <v>42.632575000000003</v>
      </c>
    </row>
    <row r="83" spans="3:73" x14ac:dyDescent="0.3">
      <c r="C83">
        <v>1833756</v>
      </c>
      <c r="D83" t="s">
        <v>3768</v>
      </c>
      <c r="E83" t="s">
        <v>1654</v>
      </c>
      <c r="F83" t="s">
        <v>3614</v>
      </c>
      <c r="G83" t="s">
        <v>3769</v>
      </c>
      <c r="H83" t="s">
        <v>3770</v>
      </c>
      <c r="I83" t="s">
        <v>3771</v>
      </c>
      <c r="J83">
        <v>2025</v>
      </c>
      <c r="K83" t="s">
        <v>4062</v>
      </c>
      <c r="L83">
        <v>38.802765999999998</v>
      </c>
      <c r="M83">
        <v>4486000000</v>
      </c>
      <c r="N83">
        <v>2326000000</v>
      </c>
      <c r="O83">
        <v>647000000</v>
      </c>
      <c r="P83">
        <v>334000000</v>
      </c>
      <c r="Q83">
        <v>352000000</v>
      </c>
      <c r="U83">
        <v>1238000000</v>
      </c>
      <c r="W83">
        <v>1231000000</v>
      </c>
      <c r="X83">
        <v>351000000</v>
      </c>
      <c r="Z83">
        <v>26000000</v>
      </c>
      <c r="AA83">
        <v>348000000</v>
      </c>
      <c r="AB83">
        <v>2730000000</v>
      </c>
      <c r="AD83">
        <v>-2315000000</v>
      </c>
      <c r="AE83">
        <v>3000000</v>
      </c>
      <c r="AF83">
        <v>265822404</v>
      </c>
      <c r="AG83">
        <v>869000000</v>
      </c>
      <c r="AI83">
        <v>2779000000</v>
      </c>
      <c r="AJ83">
        <v>348000000</v>
      </c>
      <c r="AK83">
        <v>129000000</v>
      </c>
      <c r="AM83">
        <v>58000000</v>
      </c>
      <c r="AN83">
        <v>278000000</v>
      </c>
      <c r="AQ83">
        <v>366000000</v>
      </c>
      <c r="AS83">
        <v>93000000</v>
      </c>
      <c r="AU83">
        <v>-154000000</v>
      </c>
      <c r="AV83">
        <v>-163000000</v>
      </c>
      <c r="AY83">
        <v>1.05</v>
      </c>
      <c r="AZ83">
        <v>355000000</v>
      </c>
      <c r="BH83">
        <v>7.8281690140845104</v>
      </c>
      <c r="BP83">
        <v>0.52558895207148704</v>
      </c>
      <c r="BQ83">
        <v>1.6035743298131599</v>
      </c>
      <c r="BR83">
        <v>36.9550152380952</v>
      </c>
      <c r="BS83">
        <v>0.101831501831502</v>
      </c>
      <c r="BU83">
        <v>1.4924140769230801E-8</v>
      </c>
    </row>
    <row r="84" spans="3:73" x14ac:dyDescent="0.3">
      <c r="C84">
        <v>1833756</v>
      </c>
      <c r="D84" t="s">
        <v>3768</v>
      </c>
      <c r="E84" t="s">
        <v>1654</v>
      </c>
      <c r="F84" t="s">
        <v>3614</v>
      </c>
      <c r="G84" t="s">
        <v>3769</v>
      </c>
      <c r="H84" t="s">
        <v>3770</v>
      </c>
      <c r="I84" t="s">
        <v>3771</v>
      </c>
      <c r="J84">
        <v>2024</v>
      </c>
      <c r="K84" t="s">
        <v>4062</v>
      </c>
      <c r="L84">
        <v>25.821202</v>
      </c>
      <c r="M84">
        <v>4184000000</v>
      </c>
      <c r="N84">
        <v>2163000000</v>
      </c>
      <c r="O84">
        <v>598000000</v>
      </c>
      <c r="P84">
        <v>253000000</v>
      </c>
      <c r="Q84">
        <v>358000000</v>
      </c>
      <c r="U84">
        <v>1238000000</v>
      </c>
      <c r="W84">
        <v>1116000000</v>
      </c>
      <c r="X84">
        <v>426000000</v>
      </c>
      <c r="Z84">
        <v>25000000</v>
      </c>
      <c r="AA84">
        <v>366000000</v>
      </c>
      <c r="AB84">
        <v>2557000000</v>
      </c>
      <c r="AD84">
        <v>-2593000000</v>
      </c>
      <c r="AE84">
        <v>3000000</v>
      </c>
      <c r="AF84">
        <v>265064755</v>
      </c>
      <c r="AG84">
        <v>736000000</v>
      </c>
      <c r="AI84">
        <v>2498000000</v>
      </c>
      <c r="AJ84">
        <v>293000000</v>
      </c>
      <c r="AK84">
        <v>92000000</v>
      </c>
      <c r="AM84">
        <v>51000000</v>
      </c>
      <c r="AN84">
        <v>213000000</v>
      </c>
      <c r="AQ84">
        <v>271000000</v>
      </c>
      <c r="AS84">
        <v>91000000</v>
      </c>
      <c r="AU84">
        <v>-84000000</v>
      </c>
      <c r="AV84">
        <v>-56000000</v>
      </c>
      <c r="AW84">
        <v>0</v>
      </c>
      <c r="AY84">
        <v>0.81</v>
      </c>
      <c r="AZ84">
        <v>343500000</v>
      </c>
      <c r="BH84">
        <v>7.2721979621542898</v>
      </c>
      <c r="BP84">
        <v>0.53584229390681004</v>
      </c>
      <c r="BQ84">
        <v>1.6173835125448</v>
      </c>
      <c r="BR84">
        <v>31.878027160493801</v>
      </c>
      <c r="BS84">
        <v>8.3300743058271398E-2</v>
      </c>
      <c r="BT84">
        <v>0</v>
      </c>
      <c r="BU84">
        <v>8.1795751349237405E-9</v>
      </c>
    </row>
    <row r="85" spans="3:73" x14ac:dyDescent="0.3">
      <c r="C85">
        <v>1833756</v>
      </c>
      <c r="D85" t="s">
        <v>3768</v>
      </c>
      <c r="E85" t="s">
        <v>1654</v>
      </c>
      <c r="F85" t="s">
        <v>3614</v>
      </c>
      <c r="G85" t="s">
        <v>3769</v>
      </c>
      <c r="H85" t="s">
        <v>3770</v>
      </c>
      <c r="I85" t="s">
        <v>3771</v>
      </c>
      <c r="J85">
        <v>2023</v>
      </c>
      <c r="K85" t="s">
        <v>4062</v>
      </c>
      <c r="L85">
        <v>15.962991000000001</v>
      </c>
      <c r="M85">
        <v>3921000000</v>
      </c>
      <c r="N85">
        <v>1918000000</v>
      </c>
      <c r="O85">
        <v>467000000</v>
      </c>
      <c r="P85">
        <v>151000000</v>
      </c>
      <c r="Q85">
        <v>329000000</v>
      </c>
      <c r="U85">
        <v>1238000000</v>
      </c>
      <c r="W85">
        <v>1078000000</v>
      </c>
      <c r="X85">
        <v>398000000</v>
      </c>
      <c r="Z85">
        <v>57000000</v>
      </c>
      <c r="AA85">
        <v>407000000</v>
      </c>
      <c r="AB85">
        <v>2325000000</v>
      </c>
      <c r="AD85">
        <v>-2806000000</v>
      </c>
      <c r="AE85">
        <v>3000000</v>
      </c>
      <c r="AF85">
        <v>262525390</v>
      </c>
      <c r="AG85">
        <v>648000000</v>
      </c>
      <c r="AI85">
        <v>2178000000</v>
      </c>
      <c r="AJ85">
        <v>231000000</v>
      </c>
      <c r="AK85">
        <v>82000000</v>
      </c>
      <c r="AM85">
        <v>24000000</v>
      </c>
      <c r="AN85">
        <v>168000000</v>
      </c>
      <c r="AO85">
        <v>36000000</v>
      </c>
      <c r="AQ85">
        <v>205000000</v>
      </c>
      <c r="AS85">
        <v>85000000</v>
      </c>
      <c r="AU85">
        <v>-59000000</v>
      </c>
      <c r="AV85">
        <v>15000000</v>
      </c>
      <c r="AW85">
        <v>0</v>
      </c>
      <c r="AY85">
        <v>0.64</v>
      </c>
      <c r="AZ85">
        <v>324000000</v>
      </c>
      <c r="BB85">
        <v>228000000</v>
      </c>
      <c r="BC85">
        <v>228000000</v>
      </c>
      <c r="BH85">
        <v>6.7222222222222197</v>
      </c>
      <c r="BO85">
        <v>6.3333333333333304</v>
      </c>
      <c r="BP85">
        <v>0.433209647495362</v>
      </c>
      <c r="BQ85">
        <v>1.47402597402597</v>
      </c>
      <c r="BR85">
        <v>24.942173437499999</v>
      </c>
      <c r="BS85">
        <v>7.2258064516128998E-2</v>
      </c>
      <c r="BT85">
        <v>0</v>
      </c>
      <c r="BU85">
        <v>4.3941136516128998E-9</v>
      </c>
    </row>
    <row r="86" spans="3:73" x14ac:dyDescent="0.3">
      <c r="C86">
        <v>1833756</v>
      </c>
      <c r="D86" t="s">
        <v>3768</v>
      </c>
      <c r="E86" t="s">
        <v>1654</v>
      </c>
      <c r="F86" t="s">
        <v>3614</v>
      </c>
      <c r="G86" t="s">
        <v>3769</v>
      </c>
      <c r="H86" t="s">
        <v>3770</v>
      </c>
      <c r="I86" t="s">
        <v>3771</v>
      </c>
      <c r="J86">
        <v>2022</v>
      </c>
      <c r="K86" t="s">
        <v>4062</v>
      </c>
      <c r="L86">
        <v>9.1014529999999993</v>
      </c>
      <c r="M86">
        <v>3677000000</v>
      </c>
      <c r="N86">
        <v>1707000000</v>
      </c>
      <c r="O86">
        <v>306000000</v>
      </c>
      <c r="P86">
        <v>166000000</v>
      </c>
      <c r="Q86">
        <v>319000000</v>
      </c>
      <c r="U86">
        <v>1236000000</v>
      </c>
      <c r="W86">
        <v>1042000000</v>
      </c>
      <c r="X86">
        <v>457000000</v>
      </c>
      <c r="Z86">
        <v>29000000</v>
      </c>
      <c r="AA86">
        <v>396000000</v>
      </c>
      <c r="AB86">
        <v>2127000000</v>
      </c>
      <c r="AD86">
        <v>-2974000000</v>
      </c>
      <c r="AE86">
        <v>3000000</v>
      </c>
      <c r="AF86">
        <v>260234033</v>
      </c>
      <c r="AG86">
        <v>575000000</v>
      </c>
      <c r="AI86">
        <v>2118000000</v>
      </c>
      <c r="AJ86">
        <v>561000000</v>
      </c>
      <c r="AK86">
        <v>58000000</v>
      </c>
      <c r="AM86">
        <v>120000000</v>
      </c>
      <c r="AN86">
        <v>405000000</v>
      </c>
      <c r="AO86">
        <v>34000000</v>
      </c>
      <c r="AQ86">
        <v>33000000</v>
      </c>
      <c r="AS86">
        <v>65000000</v>
      </c>
      <c r="AU86">
        <v>436000000</v>
      </c>
      <c r="AV86">
        <v>-403000000</v>
      </c>
      <c r="AW86">
        <v>396000000</v>
      </c>
      <c r="AY86">
        <v>1.88</v>
      </c>
      <c r="AZ86">
        <v>262000000</v>
      </c>
      <c r="BB86">
        <v>559000000</v>
      </c>
      <c r="BC86">
        <v>559000000</v>
      </c>
      <c r="BH86">
        <v>8.0839694656488508</v>
      </c>
      <c r="BO86">
        <v>16.4411764705882</v>
      </c>
      <c r="BP86">
        <v>0.29366602687140098</v>
      </c>
      <c r="BQ86">
        <v>1.3320537428023</v>
      </c>
      <c r="BR86">
        <v>4.8411984042553202</v>
      </c>
      <c r="BS86">
        <v>0.19040902679830701</v>
      </c>
      <c r="BT86">
        <v>43509536.3344732</v>
      </c>
      <c r="BU86">
        <v>8.0445376774800195E-9</v>
      </c>
    </row>
    <row r="87" spans="3:73" x14ac:dyDescent="0.3">
      <c r="C87">
        <v>1833756</v>
      </c>
      <c r="D87" t="s">
        <v>3768</v>
      </c>
      <c r="E87" t="s">
        <v>1654</v>
      </c>
      <c r="F87" t="s">
        <v>3614</v>
      </c>
      <c r="G87" t="s">
        <v>3769</v>
      </c>
      <c r="H87" t="s">
        <v>3770</v>
      </c>
      <c r="I87" t="s">
        <v>3771</v>
      </c>
      <c r="J87">
        <v>2021</v>
      </c>
      <c r="K87" t="s">
        <v>4062</v>
      </c>
      <c r="L87">
        <v>7.7894509999999997</v>
      </c>
      <c r="M87">
        <v>3069000000</v>
      </c>
      <c r="N87">
        <v>1389000000</v>
      </c>
      <c r="O87">
        <v>240000000</v>
      </c>
      <c r="P87">
        <v>156000000</v>
      </c>
      <c r="Q87">
        <v>205000000</v>
      </c>
      <c r="U87">
        <v>1071000000</v>
      </c>
      <c r="W87">
        <v>989000000</v>
      </c>
      <c r="X87">
        <v>479000000</v>
      </c>
      <c r="Z87">
        <v>41000000</v>
      </c>
      <c r="AA87">
        <v>393000000</v>
      </c>
      <c r="AB87">
        <v>1593000000</v>
      </c>
      <c r="AD87">
        <v>-2983000000</v>
      </c>
      <c r="AE87">
        <v>1000000</v>
      </c>
      <c r="AF87">
        <v>145000000</v>
      </c>
      <c r="AG87">
        <v>547000000</v>
      </c>
      <c r="AI87">
        <v>2332000000</v>
      </c>
      <c r="AJ87">
        <v>236000000</v>
      </c>
      <c r="AK87">
        <v>48000000</v>
      </c>
      <c r="AM87">
        <v>46000000</v>
      </c>
      <c r="AN87">
        <v>154000000</v>
      </c>
      <c r="AO87">
        <v>35000000</v>
      </c>
      <c r="AQ87">
        <v>178000000</v>
      </c>
      <c r="AS87">
        <v>58000000</v>
      </c>
      <c r="AU87">
        <v>39000000</v>
      </c>
      <c r="AV87">
        <v>-38000000</v>
      </c>
      <c r="AY87">
        <v>1.06</v>
      </c>
      <c r="BB87">
        <v>235000000</v>
      </c>
      <c r="BC87">
        <v>235000000</v>
      </c>
      <c r="BO87">
        <v>6.71428571428571</v>
      </c>
      <c r="BP87">
        <v>0.24266936299292199</v>
      </c>
      <c r="BQ87">
        <v>1.1971688574317501</v>
      </c>
      <c r="BR87">
        <v>7.34853867924528</v>
      </c>
      <c r="BS87">
        <v>9.6672944130571203E-2</v>
      </c>
      <c r="BU87">
        <v>5.1831877338355304E-9</v>
      </c>
    </row>
    <row r="88" spans="3:73" x14ac:dyDescent="0.3">
      <c r="C88">
        <v>1833756</v>
      </c>
      <c r="D88" t="s">
        <v>3768</v>
      </c>
      <c r="E88" t="s">
        <v>1654</v>
      </c>
      <c r="F88" t="s">
        <v>3614</v>
      </c>
      <c r="G88" t="s">
        <v>3769</v>
      </c>
      <c r="H88" t="s">
        <v>3770</v>
      </c>
      <c r="I88" t="s">
        <v>3771</v>
      </c>
      <c r="J88">
        <v>2020</v>
      </c>
      <c r="K88" t="s">
        <v>4062</v>
      </c>
      <c r="L88">
        <v>4.2956060000000003</v>
      </c>
    </row>
    <row r="89" spans="3:73" x14ac:dyDescent="0.3">
      <c r="C89">
        <v>1833756</v>
      </c>
      <c r="D89" t="s">
        <v>3768</v>
      </c>
      <c r="E89" t="s">
        <v>1654</v>
      </c>
      <c r="F89" t="s">
        <v>3614</v>
      </c>
      <c r="G89" t="s">
        <v>3769</v>
      </c>
      <c r="H89" t="s">
        <v>3770</v>
      </c>
      <c r="I89" t="s">
        <v>3771</v>
      </c>
      <c r="J89">
        <v>2019</v>
      </c>
      <c r="K89" t="s">
        <v>4062</v>
      </c>
      <c r="L89">
        <v>2.9483679999999999</v>
      </c>
    </row>
    <row r="90" spans="3:73" x14ac:dyDescent="0.3">
      <c r="C90">
        <v>1833756</v>
      </c>
      <c r="D90" t="s">
        <v>3768</v>
      </c>
      <c r="E90" t="s">
        <v>1654</v>
      </c>
      <c r="F90" t="s">
        <v>3614</v>
      </c>
      <c r="G90" t="s">
        <v>3769</v>
      </c>
      <c r="H90" t="s">
        <v>3770</v>
      </c>
      <c r="I90" t="s">
        <v>3771</v>
      </c>
      <c r="J90">
        <v>2018</v>
      </c>
      <c r="K90" t="s">
        <v>4062</v>
      </c>
      <c r="L90">
        <v>1.7858970000000001</v>
      </c>
    </row>
    <row r="91" spans="3:73" x14ac:dyDescent="0.3">
      <c r="C91">
        <v>1833756</v>
      </c>
      <c r="D91" t="s">
        <v>3768</v>
      </c>
      <c r="E91" t="s">
        <v>1654</v>
      </c>
      <c r="F91" t="s">
        <v>3614</v>
      </c>
      <c r="G91" t="s">
        <v>3769</v>
      </c>
      <c r="H91" t="s">
        <v>3770</v>
      </c>
      <c r="I91" t="s">
        <v>3771</v>
      </c>
      <c r="J91">
        <v>2017</v>
      </c>
      <c r="K91" t="s">
        <v>4062</v>
      </c>
      <c r="L91">
        <v>1.8099479999999999</v>
      </c>
    </row>
    <row r="92" spans="3:73" x14ac:dyDescent="0.3">
      <c r="C92">
        <v>1759783</v>
      </c>
      <c r="D92" t="s">
        <v>3780</v>
      </c>
      <c r="E92" t="s">
        <v>1908</v>
      </c>
      <c r="F92" t="s">
        <v>3614</v>
      </c>
      <c r="G92" t="s">
        <v>3646</v>
      </c>
      <c r="H92" t="s">
        <v>3647</v>
      </c>
      <c r="I92" t="s">
        <v>3781</v>
      </c>
      <c r="J92">
        <v>2026</v>
      </c>
      <c r="K92" t="s">
        <v>4062</v>
      </c>
      <c r="L92">
        <v>12.347365</v>
      </c>
    </row>
    <row r="93" spans="3:73" x14ac:dyDescent="0.3">
      <c r="C93">
        <v>1759783</v>
      </c>
      <c r="D93" t="s">
        <v>3780</v>
      </c>
      <c r="E93" t="s">
        <v>1908</v>
      </c>
      <c r="F93" t="s">
        <v>3614</v>
      </c>
      <c r="G93" t="s">
        <v>3646</v>
      </c>
      <c r="H93" t="s">
        <v>3647</v>
      </c>
      <c r="I93" t="s">
        <v>3781</v>
      </c>
      <c r="J93">
        <v>2025</v>
      </c>
      <c r="K93" t="s">
        <v>4062</v>
      </c>
      <c r="L93">
        <v>18.356938</v>
      </c>
    </row>
    <row r="94" spans="3:73" x14ac:dyDescent="0.3">
      <c r="C94">
        <v>1759783</v>
      </c>
      <c r="D94" t="s">
        <v>3780</v>
      </c>
      <c r="E94" t="s">
        <v>1908</v>
      </c>
      <c r="F94" t="s">
        <v>3614</v>
      </c>
      <c r="G94" t="s">
        <v>3646</v>
      </c>
      <c r="H94" t="s">
        <v>3647</v>
      </c>
      <c r="I94" t="s">
        <v>3781</v>
      </c>
      <c r="J94">
        <v>2024</v>
      </c>
      <c r="K94" t="s">
        <v>4062</v>
      </c>
      <c r="L94">
        <v>15.964416</v>
      </c>
    </row>
    <row r="95" spans="3:73" x14ac:dyDescent="0.3">
      <c r="C95">
        <v>1759783</v>
      </c>
      <c r="D95" t="s">
        <v>3780</v>
      </c>
      <c r="E95" t="s">
        <v>1908</v>
      </c>
      <c r="F95" t="s">
        <v>3614</v>
      </c>
      <c r="G95" t="s">
        <v>3646</v>
      </c>
      <c r="H95" t="s">
        <v>3647</v>
      </c>
      <c r="I95" t="s">
        <v>3781</v>
      </c>
      <c r="J95">
        <v>2023</v>
      </c>
      <c r="K95" t="s">
        <v>4062</v>
      </c>
      <c r="L95">
        <v>14.810739</v>
      </c>
    </row>
    <row r="96" spans="3:73" x14ac:dyDescent="0.3">
      <c r="C96">
        <v>1759783</v>
      </c>
      <c r="D96" t="s">
        <v>3780</v>
      </c>
      <c r="E96" t="s">
        <v>1908</v>
      </c>
      <c r="F96" t="s">
        <v>3614</v>
      </c>
      <c r="G96" t="s">
        <v>3646</v>
      </c>
      <c r="H96" t="s">
        <v>3647</v>
      </c>
      <c r="I96" t="s">
        <v>3781</v>
      </c>
      <c r="J96">
        <v>2022</v>
      </c>
      <c r="K96" t="s">
        <v>4062</v>
      </c>
      <c r="L96">
        <v>9.2307939999999995</v>
      </c>
    </row>
    <row r="97" spans="3:12" x14ac:dyDescent="0.3">
      <c r="C97">
        <v>1759783</v>
      </c>
      <c r="D97" t="s">
        <v>3780</v>
      </c>
      <c r="E97" t="s">
        <v>1908</v>
      </c>
      <c r="F97" t="s">
        <v>3614</v>
      </c>
      <c r="G97" t="s">
        <v>3646</v>
      </c>
      <c r="H97" t="s">
        <v>3647</v>
      </c>
      <c r="I97" t="s">
        <v>3781</v>
      </c>
      <c r="J97">
        <v>2021</v>
      </c>
      <c r="K97" t="s">
        <v>4062</v>
      </c>
      <c r="L97">
        <v>44.684455999999997</v>
      </c>
    </row>
    <row r="98" spans="3:12" x14ac:dyDescent="0.3">
      <c r="C98">
        <v>1759783</v>
      </c>
      <c r="D98" t="s">
        <v>3780</v>
      </c>
      <c r="E98" t="s">
        <v>1908</v>
      </c>
      <c r="F98" t="s">
        <v>3614</v>
      </c>
      <c r="G98" t="s">
        <v>3646</v>
      </c>
      <c r="H98" t="s">
        <v>3647</v>
      </c>
      <c r="I98" t="s">
        <v>3781</v>
      </c>
      <c r="J98">
        <v>2020</v>
      </c>
      <c r="K98" t="s">
        <v>4062</v>
      </c>
      <c r="L98">
        <v>17.475670999999998</v>
      </c>
    </row>
    <row r="99" spans="3:12" x14ac:dyDescent="0.3">
      <c r="C99">
        <v>1759783</v>
      </c>
      <c r="D99" t="s">
        <v>3780</v>
      </c>
      <c r="E99" t="s">
        <v>1908</v>
      </c>
      <c r="F99" t="s">
        <v>3614</v>
      </c>
      <c r="G99" t="s">
        <v>3646</v>
      </c>
      <c r="H99" t="s">
        <v>3647</v>
      </c>
      <c r="I99" t="s">
        <v>3781</v>
      </c>
      <c r="J99">
        <v>2019</v>
      </c>
      <c r="K99" t="s">
        <v>4062</v>
      </c>
      <c r="L99">
        <v>11.236452999999999</v>
      </c>
    </row>
    <row r="100" spans="3:12" x14ac:dyDescent="0.3">
      <c r="C100">
        <v>1759783</v>
      </c>
      <c r="D100" t="s">
        <v>3780</v>
      </c>
      <c r="E100" t="s">
        <v>1908</v>
      </c>
      <c r="F100" t="s">
        <v>3614</v>
      </c>
      <c r="G100" t="s">
        <v>3646</v>
      </c>
      <c r="H100" t="s">
        <v>3647</v>
      </c>
      <c r="I100" t="s">
        <v>3781</v>
      </c>
      <c r="J100">
        <v>2018</v>
      </c>
      <c r="K100" t="s">
        <v>4062</v>
      </c>
    </row>
    <row r="101" spans="3:12" x14ac:dyDescent="0.3">
      <c r="C101">
        <v>1759783</v>
      </c>
      <c r="D101" t="s">
        <v>3780</v>
      </c>
      <c r="E101" t="s">
        <v>1908</v>
      </c>
      <c r="F101" t="s">
        <v>3614</v>
      </c>
      <c r="G101" t="s">
        <v>3646</v>
      </c>
      <c r="H101" t="s">
        <v>3647</v>
      </c>
      <c r="I101" t="s">
        <v>3781</v>
      </c>
      <c r="J101">
        <v>2017</v>
      </c>
      <c r="K101" t="s">
        <v>4062</v>
      </c>
    </row>
    <row r="102" spans="3:12" x14ac:dyDescent="0.3">
      <c r="C102">
        <v>1027664</v>
      </c>
      <c r="D102" t="s">
        <v>3799</v>
      </c>
      <c r="E102" t="s">
        <v>252</v>
      </c>
      <c r="F102" t="s">
        <v>3614</v>
      </c>
      <c r="G102" t="s">
        <v>3646</v>
      </c>
      <c r="H102" t="s">
        <v>3647</v>
      </c>
      <c r="I102" t="s">
        <v>3800</v>
      </c>
      <c r="J102">
        <v>2026</v>
      </c>
      <c r="K102" t="s">
        <v>4062</v>
      </c>
      <c r="L102">
        <v>808.37118699999996</v>
      </c>
    </row>
    <row r="103" spans="3:12" x14ac:dyDescent="0.3">
      <c r="C103">
        <v>1027664</v>
      </c>
      <c r="D103" t="s">
        <v>3799</v>
      </c>
      <c r="E103" t="s">
        <v>252</v>
      </c>
      <c r="F103" t="s">
        <v>3614</v>
      </c>
      <c r="G103" t="s">
        <v>3646</v>
      </c>
      <c r="H103" t="s">
        <v>3647</v>
      </c>
      <c r="I103" t="s">
        <v>3800</v>
      </c>
      <c r="J103">
        <v>2025</v>
      </c>
      <c r="K103" t="s">
        <v>4062</v>
      </c>
      <c r="L103">
        <v>444.750925</v>
      </c>
    </row>
    <row r="104" spans="3:12" x14ac:dyDescent="0.3">
      <c r="C104">
        <v>1027664</v>
      </c>
      <c r="D104" t="s">
        <v>3799</v>
      </c>
      <c r="E104" t="s">
        <v>252</v>
      </c>
      <c r="F104" t="s">
        <v>3614</v>
      </c>
      <c r="G104" t="s">
        <v>3646</v>
      </c>
      <c r="H104" t="s">
        <v>3647</v>
      </c>
      <c r="I104" t="s">
        <v>3800</v>
      </c>
      <c r="J104">
        <v>2024</v>
      </c>
      <c r="K104" t="s">
        <v>4062</v>
      </c>
      <c r="L104">
        <v>208.529617</v>
      </c>
    </row>
    <row r="105" spans="3:12" x14ac:dyDescent="0.3">
      <c r="C105">
        <v>1027664</v>
      </c>
      <c r="D105" t="s">
        <v>3799</v>
      </c>
      <c r="E105" t="s">
        <v>252</v>
      </c>
      <c r="F105" t="s">
        <v>3614</v>
      </c>
      <c r="G105" t="s">
        <v>3646</v>
      </c>
      <c r="H105" t="s">
        <v>3647</v>
      </c>
      <c r="I105" t="s">
        <v>3800</v>
      </c>
      <c r="J105">
        <v>2023</v>
      </c>
      <c r="K105" t="s">
        <v>4062</v>
      </c>
      <c r="L105">
        <v>184.00113400000001</v>
      </c>
    </row>
    <row r="106" spans="3:12" x14ac:dyDescent="0.3">
      <c r="C106">
        <v>1027664</v>
      </c>
      <c r="D106" t="s">
        <v>3799</v>
      </c>
      <c r="E106" t="s">
        <v>252</v>
      </c>
      <c r="F106" t="s">
        <v>3614</v>
      </c>
      <c r="G106" t="s">
        <v>3646</v>
      </c>
      <c r="H106" t="s">
        <v>3647</v>
      </c>
      <c r="I106" t="s">
        <v>3800</v>
      </c>
      <c r="J106">
        <v>2022</v>
      </c>
      <c r="K106" t="s">
        <v>4062</v>
      </c>
      <c r="L106">
        <v>186.30888899999999</v>
      </c>
    </row>
    <row r="107" spans="3:12" x14ac:dyDescent="0.3">
      <c r="C107">
        <v>1027664</v>
      </c>
      <c r="D107" t="s">
        <v>3799</v>
      </c>
      <c r="E107" t="s">
        <v>252</v>
      </c>
      <c r="F107" t="s">
        <v>3614</v>
      </c>
      <c r="G107" t="s">
        <v>3646</v>
      </c>
      <c r="H107" t="s">
        <v>3647</v>
      </c>
      <c r="I107" t="s">
        <v>3800</v>
      </c>
      <c r="J107">
        <v>2021</v>
      </c>
      <c r="K107" t="s">
        <v>4062</v>
      </c>
      <c r="L107">
        <v>138.187782</v>
      </c>
    </row>
    <row r="108" spans="3:12" x14ac:dyDescent="0.3">
      <c r="C108">
        <v>1027664</v>
      </c>
      <c r="D108" t="s">
        <v>3799</v>
      </c>
      <c r="E108" t="s">
        <v>252</v>
      </c>
      <c r="F108" t="s">
        <v>3614</v>
      </c>
      <c r="G108" t="s">
        <v>3646</v>
      </c>
      <c r="H108" t="s">
        <v>3647</v>
      </c>
      <c r="I108" t="s">
        <v>3800</v>
      </c>
      <c r="J108">
        <v>2020</v>
      </c>
      <c r="K108" t="s">
        <v>4062</v>
      </c>
      <c r="L108">
        <v>122.80739800000001</v>
      </c>
    </row>
    <row r="109" spans="3:12" x14ac:dyDescent="0.3">
      <c r="C109">
        <v>1027664</v>
      </c>
      <c r="D109" t="s">
        <v>3799</v>
      </c>
      <c r="E109" t="s">
        <v>252</v>
      </c>
      <c r="F109" t="s">
        <v>3614</v>
      </c>
      <c r="G109" t="s">
        <v>3646</v>
      </c>
      <c r="H109" t="s">
        <v>3647</v>
      </c>
      <c r="I109" t="s">
        <v>3800</v>
      </c>
      <c r="J109">
        <v>2019</v>
      </c>
      <c r="K109" t="s">
        <v>4062</v>
      </c>
      <c r="L109">
        <v>138.18136999999999</v>
      </c>
    </row>
    <row r="110" spans="3:12" x14ac:dyDescent="0.3">
      <c r="C110">
        <v>1027664</v>
      </c>
      <c r="D110" t="s">
        <v>3799</v>
      </c>
      <c r="E110" t="s">
        <v>252</v>
      </c>
      <c r="F110" t="s">
        <v>3614</v>
      </c>
      <c r="G110" t="s">
        <v>3646</v>
      </c>
      <c r="H110" t="s">
        <v>3647</v>
      </c>
      <c r="I110" t="s">
        <v>3800</v>
      </c>
      <c r="J110">
        <v>2018</v>
      </c>
      <c r="K110" t="s">
        <v>4062</v>
      </c>
      <c r="L110">
        <v>114.79723799999999</v>
      </c>
    </row>
    <row r="111" spans="3:12" x14ac:dyDescent="0.3">
      <c r="C111">
        <v>1027664</v>
      </c>
      <c r="D111" t="s">
        <v>3799</v>
      </c>
      <c r="E111" t="s">
        <v>252</v>
      </c>
      <c r="F111" t="s">
        <v>3614</v>
      </c>
      <c r="G111" t="s">
        <v>3646</v>
      </c>
      <c r="H111" t="s">
        <v>3647</v>
      </c>
      <c r="I111" t="s">
        <v>3800</v>
      </c>
      <c r="J111">
        <v>2017</v>
      </c>
      <c r="K111" t="s">
        <v>4062</v>
      </c>
      <c r="L111">
        <v>114.626233</v>
      </c>
    </row>
    <row r="112" spans="3:12" x14ac:dyDescent="0.3">
      <c r="C112">
        <v>40533</v>
      </c>
      <c r="D112" t="s">
        <v>3830</v>
      </c>
      <c r="E112" t="s">
        <v>128</v>
      </c>
      <c r="F112" t="s">
        <v>3614</v>
      </c>
      <c r="G112" t="s">
        <v>3831</v>
      </c>
      <c r="H112" t="s">
        <v>3832</v>
      </c>
      <c r="I112" t="s">
        <v>3833</v>
      </c>
      <c r="J112">
        <v>2026</v>
      </c>
      <c r="K112" t="s">
        <v>4062</v>
      </c>
      <c r="L112">
        <v>351.19482499999998</v>
      </c>
    </row>
    <row r="113" spans="3:73" x14ac:dyDescent="0.3">
      <c r="C113">
        <v>40533</v>
      </c>
      <c r="D113" t="s">
        <v>3830</v>
      </c>
      <c r="E113" t="s">
        <v>128</v>
      </c>
      <c r="F113" t="s">
        <v>3614</v>
      </c>
      <c r="G113" t="s">
        <v>3831</v>
      </c>
      <c r="H113" t="s">
        <v>3832</v>
      </c>
      <c r="I113" t="s">
        <v>3833</v>
      </c>
      <c r="J113">
        <v>2025</v>
      </c>
      <c r="K113" t="s">
        <v>4062</v>
      </c>
      <c r="L113">
        <v>287.99527699999999</v>
      </c>
      <c r="M113">
        <v>57249000000</v>
      </c>
      <c r="N113">
        <v>24248000000</v>
      </c>
      <c r="O113">
        <v>2333000000</v>
      </c>
      <c r="P113">
        <v>2406000000</v>
      </c>
      <c r="Q113">
        <v>9232000000</v>
      </c>
      <c r="S113">
        <v>7525000000</v>
      </c>
      <c r="U113">
        <v>21009000000</v>
      </c>
      <c r="W113">
        <v>16796000000</v>
      </c>
      <c r="X113">
        <v>2678000000</v>
      </c>
      <c r="Z113">
        <v>1006000000</v>
      </c>
      <c r="AA113">
        <v>8074000000</v>
      </c>
      <c r="AB113">
        <v>25622000000</v>
      </c>
      <c r="AC113">
        <v>22860000000</v>
      </c>
      <c r="AD113">
        <v>44080000000</v>
      </c>
      <c r="AE113">
        <v>482000000</v>
      </c>
      <c r="AF113">
        <v>270389759</v>
      </c>
      <c r="AH113">
        <v>52550000000</v>
      </c>
      <c r="AJ113">
        <v>5356000000</v>
      </c>
      <c r="AM113">
        <v>893000000</v>
      </c>
      <c r="AN113">
        <v>4210000000</v>
      </c>
      <c r="AP113">
        <v>924000000</v>
      </c>
      <c r="AQ113">
        <v>5120000000</v>
      </c>
      <c r="AU113">
        <v>-1284000000</v>
      </c>
      <c r="AV113">
        <v>-3190000000</v>
      </c>
      <c r="AW113">
        <v>1593000000</v>
      </c>
      <c r="AY113">
        <v>15.65</v>
      </c>
      <c r="AZ113">
        <v>9478000000</v>
      </c>
      <c r="BA113">
        <v>0.101921979067555</v>
      </c>
      <c r="BE113">
        <v>9.7431018078020903E-2</v>
      </c>
      <c r="BI113">
        <v>0.91791996366748796</v>
      </c>
      <c r="BJ113">
        <v>-2.44338725023787E-2</v>
      </c>
      <c r="BP113">
        <v>0.13890211955227399</v>
      </c>
      <c r="BQ113">
        <v>0.89402238628244801</v>
      </c>
      <c r="BR113">
        <v>18.4022541214058</v>
      </c>
      <c r="BS113">
        <v>0.16431191944422799</v>
      </c>
      <c r="BT113">
        <v>5531340.7101464402</v>
      </c>
      <c r="BU113">
        <v>1.7590844138045401E-7</v>
      </c>
    </row>
    <row r="114" spans="3:73" x14ac:dyDescent="0.3">
      <c r="C114">
        <v>40533</v>
      </c>
      <c r="D114" t="s">
        <v>3830</v>
      </c>
      <c r="E114" t="s">
        <v>128</v>
      </c>
      <c r="F114" t="s">
        <v>3614</v>
      </c>
      <c r="G114" t="s">
        <v>3831</v>
      </c>
      <c r="H114" t="s">
        <v>3832</v>
      </c>
      <c r="I114" t="s">
        <v>3833</v>
      </c>
      <c r="J114">
        <v>2024</v>
      </c>
      <c r="K114" t="s">
        <v>4062</v>
      </c>
      <c r="L114">
        <v>274.47797500000001</v>
      </c>
      <c r="M114">
        <v>55880000000</v>
      </c>
      <c r="N114">
        <v>24386000000</v>
      </c>
      <c r="O114">
        <v>1697000000</v>
      </c>
      <c r="P114">
        <v>2977000000</v>
      </c>
      <c r="Q114">
        <v>9724000000</v>
      </c>
      <c r="S114">
        <v>6467000000</v>
      </c>
      <c r="U114">
        <v>20556000000</v>
      </c>
      <c r="W114">
        <v>17824000000</v>
      </c>
      <c r="X114">
        <v>3344000000</v>
      </c>
      <c r="Z114">
        <v>1502000000</v>
      </c>
      <c r="AA114">
        <v>8826000000</v>
      </c>
      <c r="AB114">
        <v>22063000000</v>
      </c>
      <c r="AC114">
        <v>22450000000</v>
      </c>
      <c r="AD114">
        <v>41487000000</v>
      </c>
      <c r="AE114">
        <v>482000000</v>
      </c>
      <c r="AF114">
        <v>270340502</v>
      </c>
      <c r="AH114">
        <v>47716000000</v>
      </c>
      <c r="AJ114">
        <v>4796000000</v>
      </c>
      <c r="AM114">
        <v>758000000</v>
      </c>
      <c r="AN114">
        <v>3782000000</v>
      </c>
      <c r="AP114">
        <v>886000000</v>
      </c>
      <c r="AQ114">
        <v>4112000000</v>
      </c>
      <c r="AU114">
        <v>-953000000</v>
      </c>
      <c r="AV114">
        <v>-3369000000</v>
      </c>
      <c r="AW114">
        <v>1529000000</v>
      </c>
      <c r="AY114">
        <v>13.81</v>
      </c>
      <c r="AZ114">
        <v>9151000000</v>
      </c>
      <c r="BA114">
        <v>0.100511358873334</v>
      </c>
      <c r="BE114">
        <v>8.6176544555285395E-2</v>
      </c>
      <c r="BI114">
        <v>0.85390121689334297</v>
      </c>
      <c r="BJ114">
        <v>-1.9972336323245899E-2</v>
      </c>
      <c r="BP114">
        <v>9.5208707360861802E-2</v>
      </c>
      <c r="BQ114">
        <v>0.82259874326750404</v>
      </c>
      <c r="BR114">
        <v>19.875305937726299</v>
      </c>
      <c r="BS114">
        <v>0.17141821148529199</v>
      </c>
      <c r="BT114">
        <v>5570574.4695908697</v>
      </c>
      <c r="BU114">
        <v>1.71805322700902E-7</v>
      </c>
    </row>
    <row r="115" spans="3:73" x14ac:dyDescent="0.3">
      <c r="C115">
        <v>40533</v>
      </c>
      <c r="D115" t="s">
        <v>3830</v>
      </c>
      <c r="E115" t="s">
        <v>128</v>
      </c>
      <c r="F115" t="s">
        <v>3614</v>
      </c>
      <c r="G115" t="s">
        <v>3831</v>
      </c>
      <c r="H115" t="s">
        <v>3832</v>
      </c>
      <c r="I115" t="s">
        <v>3833</v>
      </c>
      <c r="J115">
        <v>2023</v>
      </c>
      <c r="K115" t="s">
        <v>4062</v>
      </c>
      <c r="L115">
        <v>214.58860899999999</v>
      </c>
      <c r="M115">
        <v>54810000000</v>
      </c>
      <c r="N115">
        <v>23615000000</v>
      </c>
      <c r="O115">
        <v>1913000000</v>
      </c>
      <c r="P115">
        <v>3004000000</v>
      </c>
      <c r="Q115">
        <v>8578000000</v>
      </c>
      <c r="S115">
        <v>6198000000</v>
      </c>
      <c r="U115">
        <v>20586000000</v>
      </c>
      <c r="W115">
        <v>16432000000</v>
      </c>
      <c r="X115">
        <v>3095000000</v>
      </c>
      <c r="Z115">
        <v>507000000</v>
      </c>
      <c r="AA115">
        <v>9340000000</v>
      </c>
      <c r="AB115">
        <v>21299000000</v>
      </c>
      <c r="AC115">
        <v>21054000000</v>
      </c>
      <c r="AD115">
        <v>39270000000</v>
      </c>
      <c r="AE115">
        <v>482000000</v>
      </c>
      <c r="AF115">
        <v>273599948</v>
      </c>
      <c r="AH115">
        <v>42272000000</v>
      </c>
      <c r="AJ115">
        <v>4245000000</v>
      </c>
      <c r="AM115">
        <v>669000000</v>
      </c>
      <c r="AN115">
        <v>3315000000</v>
      </c>
      <c r="AO115">
        <v>399000000</v>
      </c>
      <c r="AP115">
        <v>863000000</v>
      </c>
      <c r="AQ115">
        <v>4710000000</v>
      </c>
      <c r="AU115">
        <v>-941000000</v>
      </c>
      <c r="AV115">
        <v>-3094000000</v>
      </c>
      <c r="AW115">
        <v>1428000000</v>
      </c>
      <c r="AY115">
        <v>12.14</v>
      </c>
      <c r="AZ115">
        <v>7450000000</v>
      </c>
      <c r="BA115">
        <v>0.10042108251324799</v>
      </c>
      <c r="BB115">
        <v>4383000000</v>
      </c>
      <c r="BC115">
        <v>5246000000</v>
      </c>
      <c r="BD115">
        <v>0.124101059803179</v>
      </c>
      <c r="BE115">
        <v>0.111421271763815</v>
      </c>
      <c r="BI115">
        <v>0.77124612297026096</v>
      </c>
      <c r="BJ115">
        <v>-2.2260598031794102E-2</v>
      </c>
      <c r="BO115">
        <v>10.984962406015001</v>
      </c>
      <c r="BP115">
        <v>0.116419182083739</v>
      </c>
      <c r="BQ115">
        <v>0.91510467380720595</v>
      </c>
      <c r="BR115">
        <v>17.676162191103799</v>
      </c>
      <c r="BS115">
        <v>0.15564110991126301</v>
      </c>
      <c r="BT115">
        <v>6654593.67416842</v>
      </c>
      <c r="BU115">
        <v>1.2231117485609701E-7</v>
      </c>
    </row>
    <row r="116" spans="3:73" x14ac:dyDescent="0.3">
      <c r="C116">
        <v>40533</v>
      </c>
      <c r="D116" t="s">
        <v>3830</v>
      </c>
      <c r="E116" t="s">
        <v>128</v>
      </c>
      <c r="F116" t="s">
        <v>3614</v>
      </c>
      <c r="G116" t="s">
        <v>3831</v>
      </c>
      <c r="H116" t="s">
        <v>3832</v>
      </c>
      <c r="I116" t="s">
        <v>3833</v>
      </c>
      <c r="J116">
        <v>2022</v>
      </c>
      <c r="K116" t="s">
        <v>4062</v>
      </c>
      <c r="L116">
        <v>211.339406</v>
      </c>
      <c r="M116">
        <v>51585000000</v>
      </c>
      <c r="N116">
        <v>21063000000</v>
      </c>
      <c r="O116">
        <v>1242000000</v>
      </c>
      <c r="P116">
        <v>3008000000</v>
      </c>
      <c r="Q116">
        <v>6322000000</v>
      </c>
      <c r="S116">
        <v>5900000000</v>
      </c>
      <c r="U116">
        <v>20334000000</v>
      </c>
      <c r="W116">
        <v>15341000000</v>
      </c>
      <c r="X116">
        <v>3398000000</v>
      </c>
      <c r="Z116">
        <v>1253000000</v>
      </c>
      <c r="AA116">
        <v>10590000000</v>
      </c>
      <c r="AB116">
        <v>18568000000</v>
      </c>
      <c r="AC116">
        <v>20721000000</v>
      </c>
      <c r="AD116">
        <v>37403000000</v>
      </c>
      <c r="AE116">
        <v>482000000</v>
      </c>
      <c r="AF116">
        <v>274411106</v>
      </c>
      <c r="AH116">
        <v>39407000000</v>
      </c>
      <c r="AJ116">
        <v>4211000000</v>
      </c>
      <c r="AM116">
        <v>646000000</v>
      </c>
      <c r="AN116">
        <v>3390000000</v>
      </c>
      <c r="AO116">
        <v>391000000</v>
      </c>
      <c r="AP116">
        <v>884000000</v>
      </c>
      <c r="AQ116">
        <v>4579000000</v>
      </c>
      <c r="AU116">
        <v>-1489000000</v>
      </c>
      <c r="AV116">
        <v>-3471000000</v>
      </c>
      <c r="AW116">
        <v>1369000000</v>
      </c>
      <c r="AY116">
        <v>12.31</v>
      </c>
      <c r="AZ116">
        <v>5831000000</v>
      </c>
      <c r="BA116">
        <v>0.10685918745400599</v>
      </c>
      <c r="BB116">
        <v>4427000000</v>
      </c>
      <c r="BC116">
        <v>5311000000</v>
      </c>
      <c r="BD116">
        <v>0.134773009871343</v>
      </c>
      <c r="BE116">
        <v>0.11619762986271499</v>
      </c>
      <c r="BI116">
        <v>0.76392362120771495</v>
      </c>
      <c r="BJ116">
        <v>-3.7785165072195301E-2</v>
      </c>
      <c r="BO116">
        <v>11.322250639386199</v>
      </c>
      <c r="BP116">
        <v>8.0959520239880095E-2</v>
      </c>
      <c r="BQ116">
        <v>0.960889120657063</v>
      </c>
      <c r="BR116">
        <v>17.168107717302998</v>
      </c>
      <c r="BS116">
        <v>0.18257216716932401</v>
      </c>
      <c r="BT116">
        <v>6477731.84334586</v>
      </c>
      <c r="BU116">
        <v>1.4011137913937999E-7</v>
      </c>
    </row>
    <row r="117" spans="3:73" x14ac:dyDescent="0.3">
      <c r="C117">
        <v>40533</v>
      </c>
      <c r="D117" t="s">
        <v>3830</v>
      </c>
      <c r="E117" t="s">
        <v>128</v>
      </c>
      <c r="F117" t="s">
        <v>3614</v>
      </c>
      <c r="G117" t="s">
        <v>3831</v>
      </c>
      <c r="H117" t="s">
        <v>3832</v>
      </c>
      <c r="I117" t="s">
        <v>3833</v>
      </c>
      <c r="J117">
        <v>2021</v>
      </c>
      <c r="K117" t="s">
        <v>4062</v>
      </c>
      <c r="L117">
        <v>166.11951300000001</v>
      </c>
      <c r="M117">
        <v>50073000000</v>
      </c>
      <c r="N117">
        <v>19987000000</v>
      </c>
      <c r="O117">
        <v>1603000000</v>
      </c>
      <c r="P117">
        <v>3041000000</v>
      </c>
      <c r="Q117">
        <v>5340000000</v>
      </c>
      <c r="S117">
        <v>5417000000</v>
      </c>
      <c r="U117">
        <v>20098000000</v>
      </c>
      <c r="W117">
        <v>13978000000</v>
      </c>
      <c r="X117">
        <v>3167000000</v>
      </c>
      <c r="Z117">
        <v>1005000000</v>
      </c>
      <c r="AA117">
        <v>11606000000</v>
      </c>
      <c r="AB117">
        <v>17641000000</v>
      </c>
      <c r="AC117">
        <v>19619000000</v>
      </c>
      <c r="AD117">
        <v>35420000000</v>
      </c>
      <c r="AE117">
        <v>482000000</v>
      </c>
      <c r="AF117">
        <v>277620943</v>
      </c>
      <c r="AH117">
        <v>38469000000</v>
      </c>
      <c r="AJ117">
        <v>4163000000</v>
      </c>
      <c r="AM117">
        <v>616000000</v>
      </c>
      <c r="AN117">
        <v>3257000000</v>
      </c>
      <c r="AO117">
        <v>431000000</v>
      </c>
      <c r="AP117">
        <v>890000000</v>
      </c>
      <c r="AQ117">
        <v>4271000000</v>
      </c>
      <c r="AU117">
        <v>-882000000</v>
      </c>
      <c r="AV117">
        <v>-4590000000</v>
      </c>
      <c r="AW117">
        <v>1315000000</v>
      </c>
      <c r="AY117">
        <v>11.61</v>
      </c>
      <c r="AZ117">
        <v>5542500000</v>
      </c>
      <c r="BA117">
        <v>0.10821700590085501</v>
      </c>
      <c r="BB117">
        <v>4304000000</v>
      </c>
      <c r="BC117">
        <v>5194000000</v>
      </c>
      <c r="BD117">
        <v>0.13501780654553</v>
      </c>
      <c r="BE117">
        <v>0.111024461254517</v>
      </c>
      <c r="BI117">
        <v>0.76825834281948402</v>
      </c>
      <c r="BJ117">
        <v>-2.2927552054901299E-2</v>
      </c>
      <c r="BO117">
        <v>9.9860788863108993</v>
      </c>
      <c r="BP117">
        <v>0.114680211761339</v>
      </c>
      <c r="BQ117">
        <v>1.04786092430963</v>
      </c>
      <c r="BR117">
        <v>14.308312919896601</v>
      </c>
      <c r="BS117">
        <v>0.18462672184116499</v>
      </c>
      <c r="BT117">
        <v>7915987.5697444398</v>
      </c>
      <c r="BU117">
        <v>1.09327563399467E-7</v>
      </c>
    </row>
    <row r="118" spans="3:73" x14ac:dyDescent="0.3">
      <c r="C118">
        <v>40533</v>
      </c>
      <c r="D118" t="s">
        <v>3830</v>
      </c>
      <c r="E118" t="s">
        <v>128</v>
      </c>
      <c r="F118" t="s">
        <v>3614</v>
      </c>
      <c r="G118" t="s">
        <v>3831</v>
      </c>
      <c r="H118" t="s">
        <v>3832</v>
      </c>
      <c r="I118" t="s">
        <v>3833</v>
      </c>
      <c r="J118">
        <v>2020</v>
      </c>
      <c r="K118" t="s">
        <v>4062</v>
      </c>
      <c r="L118">
        <v>129.68281999999999</v>
      </c>
      <c r="M118">
        <v>51308000000</v>
      </c>
      <c r="N118">
        <v>21543000000</v>
      </c>
      <c r="O118">
        <v>2824000000</v>
      </c>
      <c r="P118">
        <v>3161000000</v>
      </c>
      <c r="Q118">
        <v>5745000000</v>
      </c>
      <c r="S118">
        <v>5100000000</v>
      </c>
      <c r="U118">
        <v>20053000000</v>
      </c>
      <c r="W118">
        <v>15964000000</v>
      </c>
      <c r="X118">
        <v>2952000000</v>
      </c>
      <c r="Z118">
        <v>3003000000</v>
      </c>
      <c r="AA118">
        <v>13117000000</v>
      </c>
      <c r="AB118">
        <v>15661000000</v>
      </c>
      <c r="AC118">
        <v>17893000000</v>
      </c>
      <c r="AD118">
        <v>33498000000</v>
      </c>
      <c r="AE118">
        <v>482000000</v>
      </c>
      <c r="AF118">
        <v>286477836</v>
      </c>
      <c r="AH118">
        <v>37925000000</v>
      </c>
      <c r="AJ118">
        <v>4133000000</v>
      </c>
      <c r="AM118">
        <v>571000000</v>
      </c>
      <c r="AN118">
        <v>3167000000</v>
      </c>
      <c r="AO118">
        <v>489000000</v>
      </c>
      <c r="AP118">
        <v>878000000</v>
      </c>
      <c r="AQ118">
        <v>3858000000</v>
      </c>
      <c r="AU118">
        <v>-974000000</v>
      </c>
      <c r="AV118">
        <v>-903000000</v>
      </c>
      <c r="AW118">
        <v>1240000000</v>
      </c>
      <c r="AY118">
        <v>11.04</v>
      </c>
      <c r="AZ118">
        <v>6025500000</v>
      </c>
      <c r="BA118">
        <v>0.108978246539222</v>
      </c>
      <c r="BB118">
        <v>4227000000</v>
      </c>
      <c r="BC118">
        <v>5105000000</v>
      </c>
      <c r="BD118">
        <v>0.13460777851021799</v>
      </c>
      <c r="BE118">
        <v>0.10172709294660499</v>
      </c>
      <c r="BI118">
        <v>0.73916348327746195</v>
      </c>
      <c r="BJ118">
        <v>-2.5682267633487101E-2</v>
      </c>
      <c r="BO118">
        <v>8.6441717791411001</v>
      </c>
      <c r="BP118">
        <v>0.176898020546229</v>
      </c>
      <c r="BQ118">
        <v>0.989601603608118</v>
      </c>
      <c r="BR118">
        <v>11.7466322463768</v>
      </c>
      <c r="BS118">
        <v>0.20222208032692701</v>
      </c>
      <c r="BT118">
        <v>9561790.8370592203</v>
      </c>
      <c r="BU118">
        <v>9.1418066074963296E-8</v>
      </c>
    </row>
    <row r="119" spans="3:73" x14ac:dyDescent="0.3">
      <c r="C119">
        <v>40533</v>
      </c>
      <c r="D119" t="s">
        <v>3830</v>
      </c>
      <c r="E119" t="s">
        <v>128</v>
      </c>
      <c r="F119" t="s">
        <v>3614</v>
      </c>
      <c r="G119" t="s">
        <v>3831</v>
      </c>
      <c r="H119" t="s">
        <v>3832</v>
      </c>
      <c r="I119" t="s">
        <v>3833</v>
      </c>
      <c r="J119">
        <v>2019</v>
      </c>
      <c r="K119" t="s">
        <v>4062</v>
      </c>
      <c r="L119">
        <v>150.422023</v>
      </c>
      <c r="M119">
        <v>48841000000</v>
      </c>
      <c r="N119">
        <v>19780000000</v>
      </c>
      <c r="O119">
        <v>902000000</v>
      </c>
      <c r="P119">
        <v>3544000000</v>
      </c>
      <c r="Q119">
        <v>6306000000</v>
      </c>
      <c r="S119">
        <v>4475000000</v>
      </c>
      <c r="U119">
        <v>19677000000</v>
      </c>
      <c r="W119">
        <v>16801000000</v>
      </c>
      <c r="X119">
        <v>3162000000</v>
      </c>
      <c r="Z119">
        <v>2920000000</v>
      </c>
      <c r="AA119">
        <v>12005000000</v>
      </c>
      <c r="AB119">
        <v>13577000000</v>
      </c>
      <c r="AC119">
        <v>17358000000</v>
      </c>
      <c r="AD119">
        <v>31633000000</v>
      </c>
      <c r="AE119">
        <v>482000000</v>
      </c>
      <c r="AF119">
        <v>289610336</v>
      </c>
      <c r="AH119">
        <v>39350000000</v>
      </c>
      <c r="AJ119">
        <v>4648000000</v>
      </c>
      <c r="AM119">
        <v>718000000</v>
      </c>
      <c r="AN119">
        <v>3484000000</v>
      </c>
      <c r="AO119">
        <v>472000000</v>
      </c>
      <c r="AP119">
        <v>829000000</v>
      </c>
      <c r="AQ119">
        <v>2981000000</v>
      </c>
      <c r="AU119">
        <v>-994000000</v>
      </c>
      <c r="AV119">
        <v>-1997000000</v>
      </c>
      <c r="AW119">
        <v>1152000000</v>
      </c>
      <c r="AY119">
        <v>12.09</v>
      </c>
      <c r="AZ119">
        <v>6141500000</v>
      </c>
      <c r="BA119">
        <v>0.11811944091486699</v>
      </c>
      <c r="BB119">
        <v>4674000000</v>
      </c>
      <c r="BC119">
        <v>5503000000</v>
      </c>
      <c r="BD119">
        <v>0.139847522236341</v>
      </c>
      <c r="BE119">
        <v>7.5756035578144906E-2</v>
      </c>
      <c r="BI119">
        <v>0.80567555946847902</v>
      </c>
      <c r="BJ119">
        <v>-2.5260482846251601E-2</v>
      </c>
      <c r="BO119">
        <v>9.90254237288136</v>
      </c>
      <c r="BP119">
        <v>5.3687280519016702E-2</v>
      </c>
      <c r="BQ119">
        <v>0.80197607285280603</v>
      </c>
      <c r="BR119">
        <v>12.4418546732837</v>
      </c>
      <c r="BS119">
        <v>0.25661044413346101</v>
      </c>
      <c r="BT119">
        <v>7658453.04447209</v>
      </c>
      <c r="BU119">
        <v>1.33947282762761E-7</v>
      </c>
    </row>
    <row r="120" spans="3:73" x14ac:dyDescent="0.3">
      <c r="C120">
        <v>40533</v>
      </c>
      <c r="D120" t="s">
        <v>3830</v>
      </c>
      <c r="E120" t="s">
        <v>128</v>
      </c>
      <c r="F120" t="s">
        <v>3614</v>
      </c>
      <c r="G120" t="s">
        <v>3831</v>
      </c>
      <c r="H120" t="s">
        <v>3832</v>
      </c>
      <c r="I120" t="s">
        <v>3833</v>
      </c>
      <c r="J120">
        <v>2018</v>
      </c>
      <c r="K120" t="s">
        <v>4062</v>
      </c>
      <c r="L120">
        <v>165.287194</v>
      </c>
      <c r="M120">
        <v>45408000000</v>
      </c>
      <c r="N120">
        <v>18189000000</v>
      </c>
      <c r="O120">
        <v>963000000</v>
      </c>
      <c r="P120">
        <v>3759000000</v>
      </c>
      <c r="Q120">
        <v>5977000000</v>
      </c>
      <c r="S120">
        <v>4348000000</v>
      </c>
      <c r="U120">
        <v>19594000000</v>
      </c>
      <c r="W120">
        <v>14739000000</v>
      </c>
      <c r="X120">
        <v>3179000000</v>
      </c>
      <c r="Z120">
        <v>973000000</v>
      </c>
      <c r="AA120">
        <v>12518000000</v>
      </c>
      <c r="AB120">
        <v>11732000000</v>
      </c>
      <c r="AC120">
        <v>17244000000</v>
      </c>
      <c r="AD120">
        <v>29326000000</v>
      </c>
      <c r="AE120">
        <v>482000000</v>
      </c>
      <c r="AF120">
        <v>288698149</v>
      </c>
      <c r="AH120">
        <v>36193000000</v>
      </c>
      <c r="AJ120">
        <v>4457000000</v>
      </c>
      <c r="AM120">
        <v>727000000</v>
      </c>
      <c r="AN120">
        <v>3345000000</v>
      </c>
      <c r="AO120">
        <v>374000000</v>
      </c>
      <c r="AP120">
        <v>763000000</v>
      </c>
      <c r="AW120">
        <v>1075000000</v>
      </c>
      <c r="AY120">
        <v>11.33</v>
      </c>
      <c r="AZ120">
        <v>5640000000</v>
      </c>
      <c r="BA120">
        <v>0.123145359599923</v>
      </c>
      <c r="BB120">
        <v>4446000000</v>
      </c>
      <c r="BC120">
        <v>5209000000</v>
      </c>
      <c r="BD120">
        <v>0.14392285801121801</v>
      </c>
      <c r="BI120">
        <v>0.79706219168428505</v>
      </c>
      <c r="BO120">
        <v>11.8877005347594</v>
      </c>
      <c r="BP120">
        <v>6.5336861388153894E-2</v>
      </c>
      <c r="BQ120">
        <v>0.82855010516317296</v>
      </c>
      <c r="BR120">
        <v>14.588454898499601</v>
      </c>
      <c r="BS120">
        <v>0.28511762700306897</v>
      </c>
      <c r="BT120">
        <v>6503831.1437485004</v>
      </c>
      <c r="BU120">
        <v>1.59623585750085E-7</v>
      </c>
    </row>
    <row r="121" spans="3:73" x14ac:dyDescent="0.3">
      <c r="C121">
        <v>40533</v>
      </c>
      <c r="D121" t="s">
        <v>3830</v>
      </c>
      <c r="E121" t="s">
        <v>128</v>
      </c>
      <c r="F121" t="s">
        <v>3614</v>
      </c>
      <c r="G121" t="s">
        <v>3831</v>
      </c>
      <c r="H121" t="s">
        <v>3832</v>
      </c>
      <c r="I121" t="s">
        <v>3833</v>
      </c>
      <c r="J121">
        <v>2017</v>
      </c>
      <c r="K121" t="s">
        <v>4062</v>
      </c>
      <c r="L121">
        <v>160.495137</v>
      </c>
      <c r="M121">
        <v>35046000000</v>
      </c>
      <c r="N121">
        <v>18328000000</v>
      </c>
      <c r="O121">
        <v>2983000000</v>
      </c>
      <c r="P121">
        <v>3617000000</v>
      </c>
      <c r="Q121">
        <v>5303000000</v>
      </c>
      <c r="S121">
        <v>3517000000</v>
      </c>
      <c r="U121">
        <v>11914000000</v>
      </c>
      <c r="W121">
        <v>13099000000</v>
      </c>
      <c r="X121">
        <v>3207000000</v>
      </c>
      <c r="Z121">
        <v>2000000</v>
      </c>
      <c r="AA121">
        <v>4032000000</v>
      </c>
      <c r="AB121">
        <v>11435000000</v>
      </c>
      <c r="AC121">
        <v>15543000000</v>
      </c>
      <c r="AD121">
        <v>26444000000</v>
      </c>
      <c r="AE121">
        <v>482000000</v>
      </c>
      <c r="AF121">
        <v>296895608</v>
      </c>
      <c r="AH121">
        <v>30973000000</v>
      </c>
      <c r="AJ121">
        <v>4177000000</v>
      </c>
      <c r="AM121">
        <v>1165000000</v>
      </c>
      <c r="AN121">
        <v>2912000000</v>
      </c>
      <c r="AO121">
        <v>117000000</v>
      </c>
      <c r="AP121">
        <v>441000000</v>
      </c>
      <c r="AW121">
        <v>986000000</v>
      </c>
      <c r="AY121">
        <v>9.73</v>
      </c>
      <c r="BA121">
        <v>0.13485939366545099</v>
      </c>
      <c r="BB121">
        <v>4194000000</v>
      </c>
      <c r="BC121">
        <v>4635000000</v>
      </c>
      <c r="BD121">
        <v>0.14964646627708</v>
      </c>
      <c r="BI121">
        <v>0.883781315984706</v>
      </c>
      <c r="BO121">
        <v>35.846153846153797</v>
      </c>
      <c r="BP121">
        <v>0.227727307428048</v>
      </c>
      <c r="BQ121">
        <v>0.994350713794946</v>
      </c>
      <c r="BR121">
        <v>16.494875334018499</v>
      </c>
      <c r="BS121">
        <v>0.25465675557498901</v>
      </c>
      <c r="BT121">
        <v>6143488.3226399599</v>
      </c>
      <c r="BU121">
        <v>1.3656472960297301E-7</v>
      </c>
    </row>
    <row r="122" spans="3:73" x14ac:dyDescent="0.3">
      <c r="C122">
        <v>40545</v>
      </c>
      <c r="D122" t="s">
        <v>3834</v>
      </c>
      <c r="E122" t="s">
        <v>333</v>
      </c>
      <c r="F122" t="s">
        <v>3614</v>
      </c>
      <c r="G122" t="s">
        <v>3786</v>
      </c>
      <c r="H122" t="s">
        <v>3787</v>
      </c>
      <c r="I122" t="s">
        <v>3835</v>
      </c>
      <c r="J122">
        <v>2026</v>
      </c>
      <c r="K122" t="s">
        <v>4062</v>
      </c>
      <c r="L122">
        <v>309.58671900000002</v>
      </c>
    </row>
    <row r="123" spans="3:73" x14ac:dyDescent="0.3">
      <c r="C123">
        <v>40545</v>
      </c>
      <c r="D123" t="s">
        <v>3834</v>
      </c>
      <c r="E123" t="s">
        <v>333</v>
      </c>
      <c r="F123" t="s">
        <v>3614</v>
      </c>
      <c r="G123" t="s">
        <v>3786</v>
      </c>
      <c r="H123" t="s">
        <v>3787</v>
      </c>
      <c r="I123" t="s">
        <v>3835</v>
      </c>
      <c r="J123">
        <v>2025</v>
      </c>
      <c r="K123" t="s">
        <v>4062</v>
      </c>
      <c r="L123">
        <v>238.66111100000001</v>
      </c>
      <c r="M123">
        <v>130169000000</v>
      </c>
      <c r="N123">
        <v>40596000000</v>
      </c>
      <c r="Q123">
        <v>11868000000</v>
      </c>
      <c r="T123">
        <v>4225000000</v>
      </c>
      <c r="U123">
        <v>9060000000</v>
      </c>
      <c r="V123">
        <v>111271000000</v>
      </c>
      <c r="W123">
        <v>38980000000</v>
      </c>
      <c r="X123">
        <v>10078000000</v>
      </c>
      <c r="Z123">
        <v>1686000000</v>
      </c>
      <c r="AA123">
        <v>20469000000</v>
      </c>
      <c r="AB123">
        <v>18677000000</v>
      </c>
      <c r="AD123">
        <v>87663000000</v>
      </c>
      <c r="AE123">
        <v>15000000</v>
      </c>
      <c r="AF123">
        <v>1048766702</v>
      </c>
      <c r="AH123">
        <v>45855000000</v>
      </c>
      <c r="AK123">
        <v>1580000000</v>
      </c>
      <c r="AM123">
        <v>1405000000</v>
      </c>
      <c r="AN123">
        <v>8704000000</v>
      </c>
      <c r="AQ123">
        <v>8537000000</v>
      </c>
      <c r="AT123">
        <v>1273000000</v>
      </c>
      <c r="AU123">
        <v>-1153000000</v>
      </c>
      <c r="AV123">
        <v>-8682000000</v>
      </c>
      <c r="AY123">
        <v>8.1999999999999993</v>
      </c>
      <c r="AZ123">
        <v>10815500000</v>
      </c>
      <c r="BE123">
        <v>0.18617380874495701</v>
      </c>
      <c r="BF123">
        <v>0.15841238687166101</v>
      </c>
      <c r="BI123">
        <v>0.35227281457182602</v>
      </c>
      <c r="BJ123">
        <v>-2.5144477156253401E-2</v>
      </c>
      <c r="BK123">
        <v>2.7761421873296301E-2</v>
      </c>
      <c r="BL123">
        <v>6.7062058130400599</v>
      </c>
      <c r="BM123">
        <v>3.4456438774397601E-2</v>
      </c>
      <c r="BN123">
        <v>0.85481950387573102</v>
      </c>
      <c r="BQ123">
        <v>0.736993329912776</v>
      </c>
      <c r="BR123">
        <v>29.1050135365854</v>
      </c>
      <c r="BS123">
        <v>0.46602773464689201</v>
      </c>
      <c r="BU123">
        <v>1.0478241206831899E-7</v>
      </c>
    </row>
    <row r="124" spans="3:73" x14ac:dyDescent="0.3">
      <c r="C124">
        <v>40545</v>
      </c>
      <c r="D124" t="s">
        <v>3834</v>
      </c>
      <c r="E124" t="s">
        <v>333</v>
      </c>
      <c r="F124" t="s">
        <v>3614</v>
      </c>
      <c r="G124" t="s">
        <v>3786</v>
      </c>
      <c r="H124" t="s">
        <v>3787</v>
      </c>
      <c r="I124" t="s">
        <v>3835</v>
      </c>
      <c r="J124">
        <v>2024</v>
      </c>
      <c r="K124" t="s">
        <v>4062</v>
      </c>
      <c r="L124">
        <v>152.37667400000001</v>
      </c>
      <c r="M124">
        <v>123140000000</v>
      </c>
      <c r="N124">
        <v>37635000000</v>
      </c>
      <c r="Q124">
        <v>9763000000</v>
      </c>
      <c r="T124">
        <v>4257000000</v>
      </c>
      <c r="U124">
        <v>8538000000</v>
      </c>
      <c r="V124">
        <v>103576000000</v>
      </c>
      <c r="W124">
        <v>34392000000</v>
      </c>
      <c r="X124">
        <v>7909000000</v>
      </c>
      <c r="Z124">
        <v>2039000000</v>
      </c>
      <c r="AA124">
        <v>19273000000</v>
      </c>
      <c r="AB124">
        <v>19342000000</v>
      </c>
      <c r="AD124">
        <v>80488000000</v>
      </c>
      <c r="AE124">
        <v>15000000</v>
      </c>
      <c r="AF124">
        <v>1073692183</v>
      </c>
      <c r="AH124">
        <v>10812000000</v>
      </c>
      <c r="AK124">
        <v>1286000000</v>
      </c>
      <c r="AM124">
        <v>962000000</v>
      </c>
      <c r="AN124">
        <v>1899000000</v>
      </c>
      <c r="AQ124">
        <v>4710000000</v>
      </c>
      <c r="AT124">
        <v>1032000000</v>
      </c>
      <c r="AU124">
        <v>-1666000000</v>
      </c>
      <c r="AV124">
        <v>-6726000000</v>
      </c>
      <c r="AY124">
        <v>1.76</v>
      </c>
      <c r="AZ124">
        <v>13145500000</v>
      </c>
      <c r="BE124">
        <v>0.43562708102108799</v>
      </c>
      <c r="BF124">
        <v>0.34017758046614899</v>
      </c>
      <c r="BI124">
        <v>8.7802501218125703E-2</v>
      </c>
      <c r="BJ124">
        <v>-0.15408805031446501</v>
      </c>
      <c r="BK124">
        <v>9.5449500554939004E-2</v>
      </c>
      <c r="BL124">
        <v>4.56395348837209</v>
      </c>
      <c r="BM124">
        <v>0.118941916389197</v>
      </c>
      <c r="BN124">
        <v>0.84112392398895597</v>
      </c>
      <c r="BQ124">
        <v>0.81042102814608097</v>
      </c>
      <c r="BR124">
        <v>86.5776556818182</v>
      </c>
      <c r="BS124">
        <v>9.8180126150346395E-2</v>
      </c>
      <c r="BU124">
        <v>1.3865316215489601E-8</v>
      </c>
    </row>
    <row r="125" spans="3:73" x14ac:dyDescent="0.3">
      <c r="C125">
        <v>40545</v>
      </c>
      <c r="D125" t="s">
        <v>3834</v>
      </c>
      <c r="E125" t="s">
        <v>333</v>
      </c>
      <c r="F125" t="s">
        <v>3614</v>
      </c>
      <c r="G125" t="s">
        <v>3786</v>
      </c>
      <c r="H125" t="s">
        <v>3787</v>
      </c>
      <c r="I125" t="s">
        <v>3835</v>
      </c>
      <c r="J125">
        <v>2023</v>
      </c>
      <c r="K125" t="s">
        <v>4062</v>
      </c>
      <c r="L125">
        <v>78.130869000000004</v>
      </c>
      <c r="M125">
        <v>163045000000</v>
      </c>
      <c r="N125">
        <v>59799000000</v>
      </c>
      <c r="Q125">
        <v>16528000000</v>
      </c>
      <c r="R125">
        <v>161351000000</v>
      </c>
      <c r="T125">
        <v>5695000000</v>
      </c>
      <c r="U125">
        <v>13385000000</v>
      </c>
      <c r="V125">
        <v>134466000000</v>
      </c>
      <c r="W125">
        <v>50876000000</v>
      </c>
      <c r="Z125">
        <v>1253000000</v>
      </c>
      <c r="AA125">
        <v>20862000000</v>
      </c>
      <c r="AB125">
        <v>27378000000</v>
      </c>
      <c r="AD125">
        <v>86527000000</v>
      </c>
      <c r="AE125">
        <v>15000000</v>
      </c>
      <c r="AF125">
        <v>1088415995</v>
      </c>
      <c r="AH125">
        <v>19423000000</v>
      </c>
      <c r="AK125">
        <v>1907000000</v>
      </c>
      <c r="AM125">
        <v>1162000000</v>
      </c>
      <c r="AN125">
        <v>1591000000</v>
      </c>
      <c r="AQ125">
        <v>5179000000</v>
      </c>
      <c r="AT125">
        <v>1595000000</v>
      </c>
      <c r="AU125">
        <v>3977000000</v>
      </c>
      <c r="AV125">
        <v>-8613000000</v>
      </c>
      <c r="AY125">
        <v>1.46</v>
      </c>
      <c r="AZ125">
        <v>16965500000</v>
      </c>
      <c r="BE125">
        <v>0.26664264016887201</v>
      </c>
      <c r="BF125">
        <v>0.184523503063378</v>
      </c>
      <c r="BI125">
        <v>0.119126621484866</v>
      </c>
      <c r="BJ125">
        <v>0.20475724656335301</v>
      </c>
      <c r="BK125">
        <v>8.2119137105493498E-2</v>
      </c>
      <c r="BL125">
        <v>3.24702194357367</v>
      </c>
      <c r="BM125">
        <v>9.8182567059671502E-2</v>
      </c>
      <c r="BN125">
        <v>0.82471710264037501</v>
      </c>
      <c r="BQ125">
        <v>0.85051890871923896</v>
      </c>
      <c r="BR125">
        <v>53.5142938356164</v>
      </c>
      <c r="BS125">
        <v>5.8112352984147901E-2</v>
      </c>
      <c r="BU125">
        <v>4.1665230747315401E-9</v>
      </c>
    </row>
    <row r="126" spans="3:73" x14ac:dyDescent="0.3">
      <c r="C126">
        <v>40545</v>
      </c>
      <c r="D126" t="s">
        <v>3834</v>
      </c>
      <c r="E126" t="s">
        <v>333</v>
      </c>
      <c r="F126" t="s">
        <v>3614</v>
      </c>
      <c r="G126" t="s">
        <v>3786</v>
      </c>
      <c r="H126" t="s">
        <v>3787</v>
      </c>
      <c r="I126" t="s">
        <v>3835</v>
      </c>
      <c r="J126">
        <v>2022</v>
      </c>
      <c r="K126" t="s">
        <v>4062</v>
      </c>
      <c r="L126">
        <v>48.670389999999998</v>
      </c>
      <c r="M126">
        <v>187788000000</v>
      </c>
      <c r="N126">
        <v>66234000000</v>
      </c>
      <c r="Q126">
        <v>17403000000</v>
      </c>
      <c r="T126">
        <v>7625000000</v>
      </c>
      <c r="U126">
        <v>25798000000</v>
      </c>
      <c r="V126">
        <v>150206000000</v>
      </c>
      <c r="W126">
        <v>56947000000</v>
      </c>
      <c r="Z126">
        <v>3757000000</v>
      </c>
      <c r="AB126">
        <v>36366000000</v>
      </c>
      <c r="AC126">
        <v>81209000000</v>
      </c>
      <c r="AD126">
        <v>84693000000</v>
      </c>
      <c r="AE126">
        <v>15000000</v>
      </c>
      <c r="AF126">
        <v>1089107878</v>
      </c>
      <c r="AH126">
        <v>21786000000</v>
      </c>
      <c r="AK126">
        <v>2813000000</v>
      </c>
      <c r="AM126">
        <v>476000000</v>
      </c>
      <c r="AN126">
        <v>2222000000</v>
      </c>
      <c r="AQ126">
        <v>5916000000</v>
      </c>
      <c r="AU126">
        <v>2270000000</v>
      </c>
      <c r="AV126">
        <v>-5585000000</v>
      </c>
      <c r="AY126">
        <v>1.95</v>
      </c>
      <c r="AZ126">
        <v>16625000000</v>
      </c>
      <c r="BE126">
        <v>0.271550537042137</v>
      </c>
      <c r="BI126">
        <v>0.116013802798901</v>
      </c>
      <c r="BJ126">
        <v>0.104195354815019</v>
      </c>
      <c r="BM126">
        <v>0.129119618103369</v>
      </c>
      <c r="BN126">
        <v>0.79987006624491497</v>
      </c>
      <c r="BQ126">
        <v>0.85748151790261096</v>
      </c>
      <c r="BR126">
        <v>24.959174358974401</v>
      </c>
      <c r="BS126">
        <v>6.1101028433151801E-2</v>
      </c>
      <c r="BU126">
        <v>2.6097800280481801E-9</v>
      </c>
    </row>
    <row r="127" spans="3:73" x14ac:dyDescent="0.3">
      <c r="C127">
        <v>40545</v>
      </c>
      <c r="D127" t="s">
        <v>3834</v>
      </c>
      <c r="E127" t="s">
        <v>333</v>
      </c>
      <c r="F127" t="s">
        <v>3614</v>
      </c>
      <c r="G127" t="s">
        <v>3786</v>
      </c>
      <c r="H127" t="s">
        <v>3787</v>
      </c>
      <c r="I127" t="s">
        <v>3835</v>
      </c>
      <c r="J127">
        <v>2021</v>
      </c>
      <c r="K127" t="s">
        <v>4062</v>
      </c>
      <c r="L127">
        <v>62.092981999999999</v>
      </c>
      <c r="M127">
        <v>198874000000</v>
      </c>
      <c r="N127">
        <v>66348000000</v>
      </c>
      <c r="Q127">
        <v>15847000000</v>
      </c>
      <c r="T127">
        <v>9330000000</v>
      </c>
      <c r="U127">
        <v>26182000000</v>
      </c>
      <c r="V127">
        <v>157262000000</v>
      </c>
      <c r="W127">
        <v>51953000000</v>
      </c>
      <c r="Z127">
        <v>4361000000</v>
      </c>
      <c r="AB127">
        <v>40310000000</v>
      </c>
      <c r="AC127">
        <v>81093000000</v>
      </c>
      <c r="AD127">
        <v>85110000000</v>
      </c>
      <c r="AE127">
        <v>15000000</v>
      </c>
      <c r="AF127">
        <v>1099027213</v>
      </c>
      <c r="AH127">
        <v>20303000000</v>
      </c>
      <c r="AK127">
        <v>2497000000</v>
      </c>
      <c r="AM127">
        <v>-286000000</v>
      </c>
      <c r="AN127">
        <v>-3843000000</v>
      </c>
      <c r="AQ127">
        <v>3332000000</v>
      </c>
      <c r="AU127">
        <v>21308000000</v>
      </c>
      <c r="AV127">
        <v>-45177000000</v>
      </c>
      <c r="AY127">
        <v>-3.55</v>
      </c>
      <c r="AZ127">
        <v>15868500000</v>
      </c>
      <c r="BE127">
        <v>0.16411367778160901</v>
      </c>
      <c r="BI127">
        <v>0.102089765379084</v>
      </c>
      <c r="BJ127">
        <v>1.0495000738807101</v>
      </c>
      <c r="BM127">
        <v>0.122986750726494</v>
      </c>
      <c r="BN127">
        <v>0.79076199000372105</v>
      </c>
      <c r="BQ127">
        <v>0.97205166207918703</v>
      </c>
      <c r="BR127">
        <v>-17.4909808450704</v>
      </c>
      <c r="BS127">
        <v>-9.5336144877201698E-2</v>
      </c>
      <c r="BU127">
        <v>-5.46837226742744E-9</v>
      </c>
    </row>
    <row r="128" spans="3:73" x14ac:dyDescent="0.3">
      <c r="C128">
        <v>40545</v>
      </c>
      <c r="D128" t="s">
        <v>3834</v>
      </c>
      <c r="E128" t="s">
        <v>333</v>
      </c>
      <c r="F128" t="s">
        <v>3614</v>
      </c>
      <c r="G128" t="s">
        <v>3786</v>
      </c>
      <c r="H128" t="s">
        <v>3787</v>
      </c>
      <c r="I128" t="s">
        <v>3835</v>
      </c>
      <c r="J128">
        <v>2020</v>
      </c>
      <c r="K128" t="s">
        <v>4062</v>
      </c>
      <c r="L128">
        <v>38.394981000000001</v>
      </c>
      <c r="M128">
        <v>253452000000</v>
      </c>
      <c r="N128">
        <v>88412000000</v>
      </c>
      <c r="P128">
        <v>16691000000</v>
      </c>
      <c r="Q128">
        <v>15890000000</v>
      </c>
      <c r="S128">
        <v>44662000000</v>
      </c>
      <c r="T128">
        <v>9774000000</v>
      </c>
      <c r="U128">
        <v>25524000000</v>
      </c>
      <c r="V128">
        <v>216378000000</v>
      </c>
      <c r="W128">
        <v>56069000000</v>
      </c>
      <c r="AB128">
        <v>35552000000</v>
      </c>
      <c r="AC128">
        <v>81961000000</v>
      </c>
      <c r="AD128">
        <v>92247000000</v>
      </c>
      <c r="AE128">
        <v>702000000</v>
      </c>
      <c r="AF128">
        <v>8765493000</v>
      </c>
      <c r="AH128">
        <v>79619000000</v>
      </c>
      <c r="AK128">
        <v>2565000000</v>
      </c>
      <c r="AM128">
        <v>-474000000</v>
      </c>
      <c r="AN128">
        <v>5704000000</v>
      </c>
      <c r="AQ128">
        <v>3597000000</v>
      </c>
      <c r="AU128">
        <v>16642000000</v>
      </c>
      <c r="AV128">
        <v>-19852000000</v>
      </c>
      <c r="AY128">
        <v>0.57999999999999996</v>
      </c>
      <c r="AZ128">
        <v>14997000000</v>
      </c>
      <c r="BE128">
        <v>4.5177658599078102E-2</v>
      </c>
      <c r="BI128">
        <v>0.31413837728642902</v>
      </c>
      <c r="BJ128">
        <v>0.209020459940466</v>
      </c>
      <c r="BM128">
        <v>3.22159283588088E-2</v>
      </c>
      <c r="BN128">
        <v>0.853723782017897</v>
      </c>
      <c r="BQ128">
        <v>1.2934420089532499</v>
      </c>
      <c r="BR128">
        <v>66.198243103448306</v>
      </c>
      <c r="BS128">
        <v>0.16044104410441001</v>
      </c>
      <c r="BU128">
        <v>6.2638076563906398E-10</v>
      </c>
    </row>
    <row r="129" spans="3:73" x14ac:dyDescent="0.3">
      <c r="C129">
        <v>40545</v>
      </c>
      <c r="D129" t="s">
        <v>3834</v>
      </c>
      <c r="E129" t="s">
        <v>333</v>
      </c>
      <c r="F129" t="s">
        <v>3614</v>
      </c>
      <c r="G129" t="s">
        <v>3786</v>
      </c>
      <c r="H129" t="s">
        <v>3787</v>
      </c>
      <c r="I129" t="s">
        <v>3835</v>
      </c>
      <c r="J129">
        <v>2019</v>
      </c>
      <c r="K129" t="s">
        <v>4062</v>
      </c>
      <c r="L129">
        <v>46.357236999999998</v>
      </c>
      <c r="M129">
        <v>266048000000</v>
      </c>
      <c r="P129">
        <v>16769000000</v>
      </c>
      <c r="Q129">
        <v>14104000000</v>
      </c>
      <c r="S129">
        <v>43290000000</v>
      </c>
      <c r="T129">
        <v>10653000000</v>
      </c>
      <c r="U129">
        <v>26734000000</v>
      </c>
      <c r="V129">
        <v>236187000000</v>
      </c>
      <c r="X129">
        <v>15926000000</v>
      </c>
      <c r="AB129">
        <v>28316000000</v>
      </c>
      <c r="AC129">
        <v>82797000000</v>
      </c>
      <c r="AD129">
        <v>87732000000</v>
      </c>
      <c r="AE129">
        <v>702000000</v>
      </c>
      <c r="AF129">
        <v>8738434000</v>
      </c>
      <c r="AH129">
        <v>95214000000</v>
      </c>
      <c r="AM129">
        <v>726000000</v>
      </c>
      <c r="AN129">
        <v>728000000</v>
      </c>
      <c r="AQ129">
        <v>8772000000</v>
      </c>
      <c r="AU129">
        <v>8939000000</v>
      </c>
      <c r="AV129">
        <v>-16133000000</v>
      </c>
      <c r="AX129">
        <v>4016000000</v>
      </c>
      <c r="AY129">
        <v>0.06</v>
      </c>
      <c r="AZ129">
        <v>16687500000</v>
      </c>
      <c r="BE129">
        <v>9.2129308715104899E-2</v>
      </c>
      <c r="BI129">
        <v>0.35788278806831902</v>
      </c>
      <c r="BJ129">
        <v>9.3883252462873101E-2</v>
      </c>
      <c r="BN129">
        <v>0.88776085518402703</v>
      </c>
      <c r="BR129">
        <v>772.62061666666705</v>
      </c>
      <c r="BS129">
        <v>2.5709846023449601E-2</v>
      </c>
      <c r="BU129">
        <v>9.8228359231529904E-11</v>
      </c>
    </row>
    <row r="130" spans="3:73" x14ac:dyDescent="0.3">
      <c r="C130">
        <v>40545</v>
      </c>
      <c r="D130" t="s">
        <v>3834</v>
      </c>
      <c r="E130" t="s">
        <v>333</v>
      </c>
      <c r="F130" t="s">
        <v>3614</v>
      </c>
      <c r="G130" t="s">
        <v>3786</v>
      </c>
      <c r="H130" t="s">
        <v>3787</v>
      </c>
      <c r="I130" t="s">
        <v>3835</v>
      </c>
      <c r="J130">
        <v>2018</v>
      </c>
      <c r="K130" t="s">
        <v>4062</v>
      </c>
      <c r="L130">
        <v>56.234803999999997</v>
      </c>
      <c r="M130">
        <v>309129000000</v>
      </c>
      <c r="P130">
        <v>19874000000</v>
      </c>
      <c r="Q130">
        <v>19271000000</v>
      </c>
      <c r="S130">
        <v>50749000000</v>
      </c>
      <c r="T130">
        <v>18159000000</v>
      </c>
      <c r="U130">
        <v>59614000000</v>
      </c>
      <c r="V130">
        <v>257266000000</v>
      </c>
      <c r="X130">
        <v>17153000000</v>
      </c>
      <c r="AB130">
        <v>30981000000</v>
      </c>
      <c r="AC130">
        <v>83925000000</v>
      </c>
      <c r="AD130">
        <v>93109000000</v>
      </c>
      <c r="AE130">
        <v>702000000</v>
      </c>
      <c r="AF130">
        <v>8702227000</v>
      </c>
      <c r="AH130">
        <v>121615000000</v>
      </c>
      <c r="AK130">
        <v>4862000000</v>
      </c>
      <c r="AM130">
        <v>583000000</v>
      </c>
      <c r="AN130">
        <v>761000000</v>
      </c>
      <c r="AQ130">
        <v>4246000000</v>
      </c>
      <c r="AS130">
        <v>8223000000</v>
      </c>
      <c r="AU130">
        <v>18239000000</v>
      </c>
      <c r="AV130">
        <v>-31033000000</v>
      </c>
      <c r="AX130">
        <v>4016000000</v>
      </c>
      <c r="AY130">
        <v>7.0000000000000007E-2</v>
      </c>
      <c r="AZ130">
        <v>20597000000</v>
      </c>
      <c r="BE130">
        <v>3.49134563992929E-2</v>
      </c>
      <c r="BI130">
        <v>0.39341181189729901</v>
      </c>
      <c r="BJ130">
        <v>0.14997327632282201</v>
      </c>
      <c r="BM130">
        <v>3.9978621058257599E-2</v>
      </c>
      <c r="BN130">
        <v>0.83222861653225699</v>
      </c>
      <c r="BR130">
        <v>803.35434285714302</v>
      </c>
      <c r="BS130">
        <v>2.45634421096801E-2</v>
      </c>
      <c r="BU130">
        <v>1.27059690778219E-10</v>
      </c>
    </row>
    <row r="131" spans="3:73" x14ac:dyDescent="0.3">
      <c r="C131">
        <v>40545</v>
      </c>
      <c r="D131" t="s">
        <v>3834</v>
      </c>
      <c r="E131" t="s">
        <v>333</v>
      </c>
      <c r="F131" t="s">
        <v>3614</v>
      </c>
      <c r="G131" t="s">
        <v>3786</v>
      </c>
      <c r="H131" t="s">
        <v>3787</v>
      </c>
      <c r="I131" t="s">
        <v>3835</v>
      </c>
      <c r="J131">
        <v>2017</v>
      </c>
      <c r="K131" t="s">
        <v>4062</v>
      </c>
      <c r="L131">
        <v>107.994941</v>
      </c>
      <c r="M131">
        <v>377945000000</v>
      </c>
      <c r="O131">
        <v>43299000000</v>
      </c>
      <c r="P131">
        <v>24438000000</v>
      </c>
      <c r="Q131">
        <v>21923000000</v>
      </c>
      <c r="S131">
        <v>53874000000</v>
      </c>
      <c r="T131">
        <v>20273000000</v>
      </c>
      <c r="U131">
        <v>83968000000</v>
      </c>
      <c r="V131">
        <v>292561000000</v>
      </c>
      <c r="X131">
        <v>15153000000</v>
      </c>
      <c r="AB131">
        <v>64263000000</v>
      </c>
      <c r="AC131">
        <v>84902000000</v>
      </c>
      <c r="AD131">
        <v>125682000000</v>
      </c>
      <c r="AE131">
        <v>702000000</v>
      </c>
      <c r="AF131">
        <v>8680571000</v>
      </c>
      <c r="AH131">
        <v>122092000000</v>
      </c>
      <c r="AM131">
        <v>-3043000000</v>
      </c>
      <c r="AN131">
        <v>-9642000000</v>
      </c>
      <c r="AQ131">
        <v>10426000000</v>
      </c>
      <c r="AS131">
        <v>7358000000</v>
      </c>
      <c r="AU131">
        <v>2322000000</v>
      </c>
      <c r="AV131">
        <v>-19146000000</v>
      </c>
      <c r="AY131">
        <v>-1.1299999999999999</v>
      </c>
      <c r="BE131">
        <v>8.5394620450152406E-2</v>
      </c>
      <c r="BI131">
        <v>0.32304171241847401</v>
      </c>
      <c r="BJ131">
        <v>1.9018445106968498E-2</v>
      </c>
      <c r="BN131">
        <v>0.77408353067245195</v>
      </c>
      <c r="BR131">
        <v>-95.570744247787601</v>
      </c>
      <c r="BS131">
        <v>-0.15003968068717599</v>
      </c>
      <c r="BU131">
        <v>-1.89898204767907E-9</v>
      </c>
    </row>
    <row r="132" spans="3:73" x14ac:dyDescent="0.3">
      <c r="C132">
        <v>46619</v>
      </c>
      <c r="D132" t="s">
        <v>3851</v>
      </c>
      <c r="E132" t="s">
        <v>215</v>
      </c>
      <c r="F132" t="s">
        <v>3614</v>
      </c>
      <c r="G132" t="s">
        <v>3852</v>
      </c>
      <c r="H132" t="s">
        <v>3853</v>
      </c>
      <c r="I132" t="s">
        <v>3854</v>
      </c>
      <c r="J132">
        <v>2026</v>
      </c>
      <c r="K132" t="s">
        <v>4062</v>
      </c>
      <c r="L132">
        <v>314.50927200000001</v>
      </c>
    </row>
    <row r="133" spans="3:73" x14ac:dyDescent="0.3">
      <c r="C133">
        <v>46619</v>
      </c>
      <c r="D133" t="s">
        <v>3851</v>
      </c>
      <c r="E133" t="s">
        <v>215</v>
      </c>
      <c r="F133" t="s">
        <v>3614</v>
      </c>
      <c r="G133" t="s">
        <v>3852</v>
      </c>
      <c r="H133" t="s">
        <v>3853</v>
      </c>
      <c r="I133" t="s">
        <v>3854</v>
      </c>
      <c r="J133">
        <v>2025</v>
      </c>
      <c r="K133" t="s">
        <v>4062</v>
      </c>
      <c r="L133">
        <v>282.68041199999999</v>
      </c>
      <c r="M133">
        <v>8500434000</v>
      </c>
      <c r="N133">
        <v>2356366000</v>
      </c>
      <c r="Q133">
        <v>1295336000</v>
      </c>
      <c r="R133">
        <v>566691000</v>
      </c>
      <c r="S133">
        <v>431710000</v>
      </c>
      <c r="T133">
        <v>1471440000</v>
      </c>
      <c r="U133">
        <v>3661624000</v>
      </c>
      <c r="V133">
        <v>3653901000</v>
      </c>
      <c r="W133">
        <v>832004000</v>
      </c>
      <c r="X133">
        <v>231040000</v>
      </c>
      <c r="AB133">
        <v>4305319000</v>
      </c>
      <c r="AD133">
        <v>3647678000</v>
      </c>
      <c r="AH133">
        <v>4485044000</v>
      </c>
      <c r="AI133">
        <v>2698580000</v>
      </c>
      <c r="AJ133">
        <v>1018998000</v>
      </c>
      <c r="AK133">
        <v>120942000</v>
      </c>
      <c r="AM133">
        <v>148000000</v>
      </c>
      <c r="AN133">
        <v>690385000</v>
      </c>
      <c r="AO133">
        <v>3800000</v>
      </c>
      <c r="AQ133">
        <v>934266000</v>
      </c>
      <c r="AS133">
        <v>196076000</v>
      </c>
      <c r="AU133">
        <v>-731691000</v>
      </c>
      <c r="AV133">
        <v>-150677000</v>
      </c>
      <c r="AY133">
        <v>4.97</v>
      </c>
      <c r="AZ133">
        <v>1233142500</v>
      </c>
      <c r="BA133">
        <v>0.22719910886047001</v>
      </c>
      <c r="BB133">
        <v>842185000</v>
      </c>
      <c r="BC133">
        <v>842185000</v>
      </c>
      <c r="BD133">
        <v>0.18777630721125599</v>
      </c>
      <c r="BE133">
        <v>0.20830698650894</v>
      </c>
      <c r="BH133">
        <v>2.18837644473368</v>
      </c>
      <c r="BI133">
        <v>0.52762529536727198</v>
      </c>
      <c r="BJ133">
        <v>-0.16314020553644501</v>
      </c>
      <c r="BM133">
        <v>2.69656217419495E-2</v>
      </c>
      <c r="BN133">
        <v>0.42984875831045799</v>
      </c>
      <c r="BO133">
        <v>221.62763157894699</v>
      </c>
      <c r="BQ133">
        <v>1.27527031120043</v>
      </c>
      <c r="BR133">
        <v>56.8773464788732</v>
      </c>
      <c r="BS133">
        <v>0.160356294156136</v>
      </c>
      <c r="BU133">
        <v>3.2632231145705998E-7</v>
      </c>
    </row>
    <row r="134" spans="3:73" x14ac:dyDescent="0.3">
      <c r="C134">
        <v>46619</v>
      </c>
      <c r="D134" t="s">
        <v>3851</v>
      </c>
      <c r="E134" t="s">
        <v>215</v>
      </c>
      <c r="F134" t="s">
        <v>3614</v>
      </c>
      <c r="G134" t="s">
        <v>3852</v>
      </c>
      <c r="H134" t="s">
        <v>3853</v>
      </c>
      <c r="I134" t="s">
        <v>3854</v>
      </c>
      <c r="J134">
        <v>2024</v>
      </c>
      <c r="K134" t="s">
        <v>4062</v>
      </c>
      <c r="L134">
        <v>225.90758</v>
      </c>
      <c r="M134">
        <v>7592822000</v>
      </c>
      <c r="N134">
        <v>2062292000</v>
      </c>
      <c r="Q134">
        <v>1170949000</v>
      </c>
      <c r="R134">
        <v>470870000</v>
      </c>
      <c r="S134">
        <v>339034000</v>
      </c>
      <c r="T134">
        <v>1334774000</v>
      </c>
      <c r="U134">
        <v>3380295000</v>
      </c>
      <c r="V134">
        <v>3529260000</v>
      </c>
      <c r="W134">
        <v>663851000</v>
      </c>
      <c r="X134">
        <v>198429000</v>
      </c>
      <c r="AB134">
        <v>3636877000</v>
      </c>
      <c r="AD134">
        <v>3062166000</v>
      </c>
      <c r="AH134">
        <v>3857669000</v>
      </c>
      <c r="AI134">
        <v>2355943000</v>
      </c>
      <c r="AJ134">
        <v>824455000</v>
      </c>
      <c r="AK134">
        <v>111265000</v>
      </c>
      <c r="AM134">
        <v>118500000</v>
      </c>
      <c r="AN134">
        <v>514109000</v>
      </c>
      <c r="AO134">
        <v>3800000</v>
      </c>
      <c r="AQ134">
        <v>672370000</v>
      </c>
      <c r="AS134">
        <v>175331000</v>
      </c>
      <c r="AU134">
        <v>-293200000</v>
      </c>
      <c r="AV134">
        <v>-389393000</v>
      </c>
      <c r="AY134">
        <v>3.71</v>
      </c>
      <c r="AZ134">
        <v>1092314500</v>
      </c>
      <c r="BA134">
        <v>0.213718439814302</v>
      </c>
      <c r="BB134">
        <v>636409000</v>
      </c>
      <c r="BC134">
        <v>636409000</v>
      </c>
      <c r="BD134">
        <v>0.16497242246548399</v>
      </c>
      <c r="BE134">
        <v>0.17429437310458701</v>
      </c>
      <c r="BH134">
        <v>2.1568357831009299</v>
      </c>
      <c r="BI134">
        <v>0.50806788306113304</v>
      </c>
      <c r="BJ134">
        <v>-7.6004447245214699E-2</v>
      </c>
      <c r="BM134">
        <v>2.88425471444025E-2</v>
      </c>
      <c r="BN134">
        <v>0.46481532162876998</v>
      </c>
      <c r="BO134">
        <v>167.47605263157899</v>
      </c>
      <c r="BQ134">
        <v>1.34268533149758</v>
      </c>
      <c r="BR134">
        <v>60.891530997304599</v>
      </c>
      <c r="BS134">
        <v>0.14136001849938801</v>
      </c>
      <c r="BU134">
        <v>2.3044967476216499E-7</v>
      </c>
    </row>
    <row r="135" spans="3:73" x14ac:dyDescent="0.3">
      <c r="C135">
        <v>46619</v>
      </c>
      <c r="D135" t="s">
        <v>3851</v>
      </c>
      <c r="E135" t="s">
        <v>215</v>
      </c>
      <c r="F135" t="s">
        <v>3614</v>
      </c>
      <c r="G135" t="s">
        <v>3852</v>
      </c>
      <c r="H135" t="s">
        <v>3853</v>
      </c>
      <c r="I135" t="s">
        <v>3854</v>
      </c>
      <c r="J135">
        <v>2023</v>
      </c>
      <c r="K135" t="s">
        <v>4062</v>
      </c>
      <c r="L135">
        <v>168.36198899999999</v>
      </c>
      <c r="M135">
        <v>7195063000</v>
      </c>
      <c r="N135">
        <v>1855342000</v>
      </c>
      <c r="Q135">
        <v>1013680000</v>
      </c>
      <c r="S135">
        <v>321848000</v>
      </c>
      <c r="T135">
        <v>1357281000</v>
      </c>
      <c r="U135">
        <v>3274327000</v>
      </c>
      <c r="V135">
        <v>3637105000</v>
      </c>
      <c r="W135">
        <v>665342000</v>
      </c>
      <c r="X135">
        <v>205893000</v>
      </c>
      <c r="AB135">
        <v>3145995000</v>
      </c>
      <c r="AD135">
        <v>2605984000</v>
      </c>
      <c r="AH135">
        <v>2968105000</v>
      </c>
      <c r="AI135">
        <v>1814617000</v>
      </c>
      <c r="AJ135">
        <v>625339000</v>
      </c>
      <c r="AK135">
        <v>95773000</v>
      </c>
      <c r="AM135">
        <v>110900000</v>
      </c>
      <c r="AN135">
        <v>403596000</v>
      </c>
      <c r="AO135">
        <v>3800000</v>
      </c>
      <c r="AQ135">
        <v>448735000</v>
      </c>
      <c r="AS135">
        <v>130043000</v>
      </c>
      <c r="AU135">
        <v>-2484467000</v>
      </c>
      <c r="AV135">
        <v>2065049000</v>
      </c>
      <c r="AY135">
        <v>2.94</v>
      </c>
      <c r="AZ135">
        <v>798075500</v>
      </c>
      <c r="BA135">
        <v>0.21068627962959499</v>
      </c>
      <c r="BB135">
        <v>518296000</v>
      </c>
      <c r="BC135">
        <v>518296000</v>
      </c>
      <c r="BD135">
        <v>0.17462185468506</v>
      </c>
      <c r="BE135">
        <v>0.151185689185524</v>
      </c>
      <c r="BH135">
        <v>2.2737410182370001</v>
      </c>
      <c r="BI135">
        <v>0.41251966800012702</v>
      </c>
      <c r="BJ135">
        <v>-0.83705495593990098</v>
      </c>
      <c r="BM135">
        <v>3.2267389462299997E-2</v>
      </c>
      <c r="BN135">
        <v>0.50550009082616798</v>
      </c>
      <c r="BO135">
        <v>136.393684210526</v>
      </c>
      <c r="BQ135">
        <v>1.2650065680507201</v>
      </c>
      <c r="BR135">
        <v>57.265982653061201</v>
      </c>
      <c r="BS135">
        <v>0.12828882436240399</v>
      </c>
      <c r="BU135">
        <v>1.5733790030181201E-7</v>
      </c>
    </row>
    <row r="136" spans="3:73" x14ac:dyDescent="0.3">
      <c r="C136">
        <v>46619</v>
      </c>
      <c r="D136" t="s">
        <v>3851</v>
      </c>
      <c r="E136" t="s">
        <v>215</v>
      </c>
      <c r="F136" t="s">
        <v>3614</v>
      </c>
      <c r="G136" t="s">
        <v>3852</v>
      </c>
      <c r="H136" t="s">
        <v>3853</v>
      </c>
      <c r="I136" t="s">
        <v>3854</v>
      </c>
      <c r="J136">
        <v>2022</v>
      </c>
      <c r="K136" t="s">
        <v>4062</v>
      </c>
      <c r="L136">
        <v>146.45561799999999</v>
      </c>
      <c r="M136">
        <v>4095496000</v>
      </c>
      <c r="N136">
        <v>1152730000</v>
      </c>
      <c r="O136">
        <v>139504000</v>
      </c>
      <c r="Q136">
        <v>582471000</v>
      </c>
      <c r="S136">
        <v>225879000</v>
      </c>
      <c r="T136">
        <v>733327000</v>
      </c>
      <c r="U136">
        <v>1672425000</v>
      </c>
      <c r="V136">
        <v>1119589000</v>
      </c>
      <c r="W136">
        <v>420859000</v>
      </c>
      <c r="X136">
        <v>116551000</v>
      </c>
      <c r="AB136">
        <v>2606136000</v>
      </c>
      <c r="AD136">
        <v>2253932000</v>
      </c>
      <c r="AH136">
        <v>2208322000</v>
      </c>
      <c r="AI136">
        <v>1345563000</v>
      </c>
      <c r="AJ136">
        <v>496844000</v>
      </c>
      <c r="AK136">
        <v>76061000</v>
      </c>
      <c r="AM136">
        <v>100400000</v>
      </c>
      <c r="AN136">
        <v>351675000</v>
      </c>
      <c r="AQ136">
        <v>467856000</v>
      </c>
      <c r="AS136">
        <v>96333000</v>
      </c>
      <c r="AU136">
        <v>-395829000</v>
      </c>
      <c r="AV136">
        <v>-33833000</v>
      </c>
      <c r="AY136">
        <v>2.59</v>
      </c>
      <c r="AZ136">
        <v>530260500</v>
      </c>
      <c r="BA136">
        <v>0.224987116915015</v>
      </c>
      <c r="BE136">
        <v>0.21186040803831999</v>
      </c>
      <c r="BH136">
        <v>2.53755088300939</v>
      </c>
      <c r="BI136">
        <v>0.53920746107431194</v>
      </c>
      <c r="BJ136">
        <v>-0.179244240649688</v>
      </c>
      <c r="BM136">
        <v>3.4442893744662202E-2</v>
      </c>
      <c r="BN136">
        <v>0.27337079562524302</v>
      </c>
      <c r="BP136">
        <v>0.33147443680662603</v>
      </c>
      <c r="BQ136">
        <v>1.35498825022157</v>
      </c>
      <c r="BR136">
        <v>56.546570656370697</v>
      </c>
      <c r="BS136">
        <v>0.13494115426056</v>
      </c>
      <c r="BU136">
        <v>1.45548831918211E-7</v>
      </c>
    </row>
    <row r="137" spans="3:73" x14ac:dyDescent="0.3">
      <c r="C137">
        <v>46619</v>
      </c>
      <c r="D137" t="s">
        <v>3851</v>
      </c>
      <c r="E137" t="s">
        <v>215</v>
      </c>
      <c r="F137" t="s">
        <v>3614</v>
      </c>
      <c r="G137" t="s">
        <v>3852</v>
      </c>
      <c r="H137" t="s">
        <v>3853</v>
      </c>
      <c r="I137" t="s">
        <v>3854</v>
      </c>
      <c r="J137">
        <v>2021</v>
      </c>
      <c r="K137" t="s">
        <v>4062</v>
      </c>
      <c r="L137">
        <v>133.73992200000001</v>
      </c>
      <c r="M137">
        <v>3498407000</v>
      </c>
      <c r="N137">
        <v>937385000</v>
      </c>
      <c r="O137">
        <v>108298000</v>
      </c>
      <c r="Q137">
        <v>478050000</v>
      </c>
      <c r="S137">
        <v>193638000</v>
      </c>
      <c r="T137">
        <v>582307000</v>
      </c>
      <c r="U137">
        <v>1450395000</v>
      </c>
      <c r="V137">
        <v>948881000</v>
      </c>
      <c r="W137">
        <v>294880000</v>
      </c>
      <c r="X137">
        <v>85544000</v>
      </c>
      <c r="AB137">
        <v>2263071000</v>
      </c>
      <c r="AD137">
        <v>1949521000</v>
      </c>
      <c r="AH137">
        <v>1865682000</v>
      </c>
      <c r="AI137">
        <v>1138259000</v>
      </c>
      <c r="AJ137">
        <v>392900000</v>
      </c>
      <c r="AK137">
        <v>68877000</v>
      </c>
      <c r="AM137">
        <v>57300000</v>
      </c>
      <c r="AN137">
        <v>304220000</v>
      </c>
      <c r="AQ137">
        <v>444084000</v>
      </c>
      <c r="AS137">
        <v>93019000</v>
      </c>
      <c r="AU137">
        <v>-183454000</v>
      </c>
      <c r="AV137">
        <v>-558968000</v>
      </c>
      <c r="AY137">
        <v>2.25</v>
      </c>
      <c r="AZ137">
        <v>470627500</v>
      </c>
      <c r="BA137">
        <v>0.21059323078638301</v>
      </c>
      <c r="BE137">
        <v>0.238027702470196</v>
      </c>
      <c r="BH137">
        <v>2.41859857318155</v>
      </c>
      <c r="BI137">
        <v>0.53329472528496502</v>
      </c>
      <c r="BJ137">
        <v>-9.8330798067409103E-2</v>
      </c>
      <c r="BM137">
        <v>3.69178670320022E-2</v>
      </c>
      <c r="BN137">
        <v>0.271232306589828</v>
      </c>
      <c r="BP137">
        <v>0.367261258817146</v>
      </c>
      <c r="BQ137">
        <v>1.5577014378730301</v>
      </c>
      <c r="BR137">
        <v>59.439965333333298</v>
      </c>
      <c r="BS137">
        <v>0.13442795210578901</v>
      </c>
      <c r="BU137">
        <v>1.3296746964633501E-7</v>
      </c>
    </row>
    <row r="138" spans="3:73" x14ac:dyDescent="0.3">
      <c r="C138">
        <v>46619</v>
      </c>
      <c r="D138" t="s">
        <v>3851</v>
      </c>
      <c r="E138" t="s">
        <v>215</v>
      </c>
      <c r="F138" t="s">
        <v>3614</v>
      </c>
      <c r="G138" t="s">
        <v>3852</v>
      </c>
      <c r="H138" t="s">
        <v>3853</v>
      </c>
      <c r="I138" t="s">
        <v>3854</v>
      </c>
      <c r="J138">
        <v>2020</v>
      </c>
      <c r="K138" t="s">
        <v>4062</v>
      </c>
      <c r="L138">
        <v>100.63505600000001</v>
      </c>
      <c r="M138">
        <v>3547711000</v>
      </c>
      <c r="N138">
        <v>1165625000</v>
      </c>
      <c r="O138">
        <v>406852000</v>
      </c>
      <c r="Q138">
        <v>463205000</v>
      </c>
      <c r="S138">
        <v>168848000</v>
      </c>
      <c r="T138">
        <v>579041000</v>
      </c>
      <c r="U138">
        <v>1383167000</v>
      </c>
      <c r="V138">
        <v>1315896000</v>
      </c>
      <c r="W138">
        <v>241161000</v>
      </c>
      <c r="X138">
        <v>76237000</v>
      </c>
      <c r="AB138">
        <v>1980177000</v>
      </c>
      <c r="AD138">
        <v>1688045000</v>
      </c>
      <c r="AE138">
        <v>542000</v>
      </c>
      <c r="AF138">
        <v>54195000</v>
      </c>
      <c r="AG138">
        <v>161707000</v>
      </c>
      <c r="AH138">
        <v>426178000</v>
      </c>
      <c r="AI138">
        <v>1104882000</v>
      </c>
      <c r="AJ138">
        <v>376648000</v>
      </c>
      <c r="AK138">
        <v>65559000</v>
      </c>
      <c r="AM138">
        <v>29000000</v>
      </c>
      <c r="AN138">
        <v>62327000</v>
      </c>
      <c r="AQ138">
        <v>409125000</v>
      </c>
      <c r="AS138">
        <v>88561000</v>
      </c>
      <c r="AU138">
        <v>-199043000</v>
      </c>
      <c r="AV138">
        <v>137743000</v>
      </c>
      <c r="AY138">
        <v>0.46</v>
      </c>
      <c r="AZ138">
        <v>441762000</v>
      </c>
      <c r="BA138">
        <v>0.88378095537545298</v>
      </c>
      <c r="BE138">
        <v>0.95998620294806403</v>
      </c>
      <c r="BG138">
        <v>0.37943535330307998</v>
      </c>
      <c r="BH138">
        <v>2.50107976693333</v>
      </c>
      <c r="BI138">
        <v>0.12012759776656</v>
      </c>
      <c r="BJ138">
        <v>-0.467041940222161</v>
      </c>
      <c r="BM138">
        <v>0.15383008977469501</v>
      </c>
      <c r="BN138">
        <v>0.37091409080390098</v>
      </c>
      <c r="BP138">
        <v>1.6870555355136201</v>
      </c>
      <c r="BQ138">
        <v>2.9126600072150999</v>
      </c>
      <c r="BR138">
        <v>218.77186086956499</v>
      </c>
      <c r="BS138">
        <v>3.1475469112104602E-2</v>
      </c>
      <c r="BU138">
        <v>2.33777716638462E-8</v>
      </c>
    </row>
    <row r="139" spans="3:73" x14ac:dyDescent="0.3">
      <c r="C139">
        <v>46619</v>
      </c>
      <c r="D139" t="s">
        <v>3851</v>
      </c>
      <c r="E139" t="s">
        <v>215</v>
      </c>
      <c r="F139" t="s">
        <v>3614</v>
      </c>
      <c r="G139" t="s">
        <v>3852</v>
      </c>
      <c r="H139" t="s">
        <v>3853</v>
      </c>
      <c r="I139" t="s">
        <v>3854</v>
      </c>
      <c r="J139">
        <v>2019</v>
      </c>
      <c r="K139" t="s">
        <v>4062</v>
      </c>
      <c r="L139">
        <v>117.962889</v>
      </c>
      <c r="M139">
        <v>2969211000</v>
      </c>
      <c r="N139">
        <v>813731000</v>
      </c>
      <c r="O139">
        <v>57001000</v>
      </c>
      <c r="Q139">
        <v>420319000</v>
      </c>
      <c r="S139">
        <v>173345000</v>
      </c>
      <c r="T139">
        <v>550693000</v>
      </c>
      <c r="U139">
        <v>1268703000</v>
      </c>
      <c r="V139">
        <v>1086287000</v>
      </c>
      <c r="W139">
        <v>289138000</v>
      </c>
      <c r="X139">
        <v>106225000</v>
      </c>
      <c r="AB139">
        <v>1666542000</v>
      </c>
      <c r="AD139">
        <v>1397327000</v>
      </c>
      <c r="AE139">
        <v>541000</v>
      </c>
      <c r="AF139">
        <v>54143000</v>
      </c>
      <c r="AG139">
        <v>209385000</v>
      </c>
      <c r="AH139">
        <v>541529000</v>
      </c>
      <c r="AI139">
        <v>1241807000</v>
      </c>
      <c r="AJ139">
        <v>457097000</v>
      </c>
      <c r="AK139">
        <v>66630000</v>
      </c>
      <c r="AM139">
        <v>78100000</v>
      </c>
      <c r="AN139">
        <v>85684000</v>
      </c>
      <c r="AQ139">
        <v>437378000</v>
      </c>
      <c r="AS139">
        <v>83497000</v>
      </c>
      <c r="AU139">
        <v>-280646000</v>
      </c>
      <c r="AV139">
        <v>-159720000</v>
      </c>
      <c r="AX139">
        <v>18691000</v>
      </c>
      <c r="AY139">
        <v>0.64</v>
      </c>
      <c r="AZ139">
        <v>410936000</v>
      </c>
      <c r="BA139">
        <v>0.844085912296479</v>
      </c>
      <c r="BE139">
        <v>0.80767234995725101</v>
      </c>
      <c r="BG139">
        <v>0.38665519298135498</v>
      </c>
      <c r="BH139">
        <v>3.0218987871590701</v>
      </c>
      <c r="BI139">
        <v>0.18238144746196899</v>
      </c>
      <c r="BJ139">
        <v>-0.51824740687940996</v>
      </c>
      <c r="BM139">
        <v>0.12304050198604299</v>
      </c>
      <c r="BN139">
        <v>0.36585038921114099</v>
      </c>
      <c r="BP139">
        <v>0.19714115750956299</v>
      </c>
      <c r="BQ139">
        <v>1.36063748106441</v>
      </c>
      <c r="BR139">
        <v>184.31701406249999</v>
      </c>
      <c r="BS139">
        <v>5.1414245785584803E-2</v>
      </c>
      <c r="BU139">
        <v>4.5301137901114999E-8</v>
      </c>
    </row>
    <row r="140" spans="3:73" x14ac:dyDescent="0.3">
      <c r="C140">
        <v>46619</v>
      </c>
      <c r="D140" t="s">
        <v>3851</v>
      </c>
      <c r="E140" t="s">
        <v>215</v>
      </c>
      <c r="F140" t="s">
        <v>3614</v>
      </c>
      <c r="G140" t="s">
        <v>3852</v>
      </c>
      <c r="H140" t="s">
        <v>3853</v>
      </c>
      <c r="I140" t="s">
        <v>3854</v>
      </c>
      <c r="J140">
        <v>2018</v>
      </c>
      <c r="K140" t="s">
        <v>4062</v>
      </c>
      <c r="L140">
        <v>76.59066</v>
      </c>
      <c r="M140">
        <v>2653396000</v>
      </c>
      <c r="N140">
        <v>733808000</v>
      </c>
      <c r="O140">
        <v>59599000</v>
      </c>
      <c r="Q140">
        <v>401553000</v>
      </c>
      <c r="S140">
        <v>154739000</v>
      </c>
      <c r="T140">
        <v>506360000</v>
      </c>
      <c r="U140">
        <v>1114832000</v>
      </c>
      <c r="V140">
        <v>1018342000</v>
      </c>
      <c r="W140">
        <v>282429000</v>
      </c>
      <c r="X140">
        <v>107219000</v>
      </c>
      <c r="AB140">
        <v>1398251000</v>
      </c>
      <c r="AD140">
        <v>1091183000</v>
      </c>
      <c r="AE140">
        <v>534000</v>
      </c>
      <c r="AF140">
        <v>53355000</v>
      </c>
      <c r="AG140">
        <v>186458000</v>
      </c>
      <c r="AH140">
        <v>476884000</v>
      </c>
      <c r="AI140">
        <v>1087006000</v>
      </c>
      <c r="AJ140">
        <v>376245000</v>
      </c>
      <c r="AK140">
        <v>57450000</v>
      </c>
      <c r="AM140">
        <v>70600000</v>
      </c>
      <c r="AN140">
        <v>67377000</v>
      </c>
      <c r="AQ140">
        <v>328487000</v>
      </c>
      <c r="AS140">
        <v>77191000</v>
      </c>
      <c r="AU140">
        <v>-113511000</v>
      </c>
      <c r="AV140">
        <v>-207535000</v>
      </c>
      <c r="AY140">
        <v>0.51</v>
      </c>
      <c r="AZ140">
        <v>372590500</v>
      </c>
      <c r="BA140">
        <v>0.78896545071757496</v>
      </c>
      <c r="BE140">
        <v>0.68881950327542996</v>
      </c>
      <c r="BG140">
        <v>0.39099235872874699</v>
      </c>
      <c r="BH140">
        <v>2.9174281147801699</v>
      </c>
      <c r="BI140">
        <v>0.179725905971065</v>
      </c>
      <c r="BJ140">
        <v>-0.23802643829526701</v>
      </c>
      <c r="BM140">
        <v>0.120469548150074</v>
      </c>
      <c r="BN140">
        <v>0.38378817183714797</v>
      </c>
      <c r="BP140">
        <v>0.21102294736022201</v>
      </c>
      <c r="BQ140">
        <v>1.17641956031427</v>
      </c>
      <c r="BR140">
        <v>150.177764705882</v>
      </c>
      <c r="BS140">
        <v>4.8186627436704897E-2</v>
      </c>
      <c r="BU140">
        <v>2.7935783060409E-8</v>
      </c>
    </row>
    <row r="141" spans="3:73" x14ac:dyDescent="0.3">
      <c r="C141">
        <v>46619</v>
      </c>
      <c r="D141" t="s">
        <v>3851</v>
      </c>
      <c r="E141" t="s">
        <v>215</v>
      </c>
      <c r="F141" t="s">
        <v>3614</v>
      </c>
      <c r="G141" t="s">
        <v>3852</v>
      </c>
      <c r="H141" t="s">
        <v>3853</v>
      </c>
      <c r="I141" t="s">
        <v>3854</v>
      </c>
      <c r="J141">
        <v>2017</v>
      </c>
      <c r="K141" t="s">
        <v>4062</v>
      </c>
      <c r="L141">
        <v>50.709525999999997</v>
      </c>
      <c r="M141">
        <v>2512431000</v>
      </c>
      <c r="N141">
        <v>631892000</v>
      </c>
      <c r="O141">
        <v>52066000</v>
      </c>
      <c r="Q141">
        <v>343628000</v>
      </c>
      <c r="S141">
        <v>129883000</v>
      </c>
      <c r="T141">
        <v>538081000</v>
      </c>
      <c r="U141">
        <v>1081306000</v>
      </c>
      <c r="V141">
        <v>1133016000</v>
      </c>
      <c r="W141">
        <v>249437000</v>
      </c>
      <c r="X141">
        <v>89724000</v>
      </c>
      <c r="AB141">
        <v>1161080000</v>
      </c>
      <c r="AD141">
        <v>844247000</v>
      </c>
      <c r="AE141">
        <v>338000</v>
      </c>
      <c r="AF141">
        <v>33777000</v>
      </c>
      <c r="AG141">
        <v>160029000</v>
      </c>
      <c r="AI141">
        <v>950088000</v>
      </c>
      <c r="AJ141">
        <v>306658000</v>
      </c>
      <c r="AK141">
        <v>46473000</v>
      </c>
      <c r="AM141">
        <v>90300000</v>
      </c>
      <c r="AN141">
        <v>53674000</v>
      </c>
      <c r="AQ141">
        <v>274885000</v>
      </c>
      <c r="AS141">
        <v>64823000</v>
      </c>
      <c r="AU141">
        <v>-444815000</v>
      </c>
      <c r="AV141">
        <v>175872000</v>
      </c>
      <c r="AY141">
        <v>0.64</v>
      </c>
      <c r="BN141">
        <v>0.45096402647475697</v>
      </c>
      <c r="BP141">
        <v>0.20873406912366599</v>
      </c>
      <c r="BQ141">
        <v>1.1556585430389199</v>
      </c>
      <c r="BR141">
        <v>79.233634374999994</v>
      </c>
      <c r="BS141">
        <v>4.62276501188549E-2</v>
      </c>
      <c r="BU141">
        <v>2.7951645571364599E-8</v>
      </c>
    </row>
    <row r="142" spans="3:73" x14ac:dyDescent="0.3">
      <c r="C142">
        <v>1501585</v>
      </c>
      <c r="D142" t="s">
        <v>3855</v>
      </c>
      <c r="E142" t="s">
        <v>170</v>
      </c>
      <c r="F142" t="s">
        <v>3614</v>
      </c>
      <c r="G142" t="s">
        <v>3831</v>
      </c>
      <c r="H142" t="s">
        <v>3832</v>
      </c>
      <c r="I142" t="s">
        <v>3856</v>
      </c>
      <c r="J142">
        <v>2026</v>
      </c>
      <c r="K142" t="s">
        <v>4062</v>
      </c>
      <c r="L142">
        <v>408.22446500000001</v>
      </c>
    </row>
    <row r="143" spans="3:73" x14ac:dyDescent="0.3">
      <c r="C143">
        <v>1501585</v>
      </c>
      <c r="D143" t="s">
        <v>3855</v>
      </c>
      <c r="E143" t="s">
        <v>170</v>
      </c>
      <c r="F143" t="s">
        <v>3614</v>
      </c>
      <c r="G143" t="s">
        <v>3831</v>
      </c>
      <c r="H143" t="s">
        <v>3832</v>
      </c>
      <c r="I143" t="s">
        <v>3856</v>
      </c>
      <c r="J143">
        <v>2025</v>
      </c>
      <c r="K143" t="s">
        <v>4062</v>
      </c>
      <c r="L143">
        <v>235.05885900000001</v>
      </c>
      <c r="M143">
        <v>12749000000</v>
      </c>
      <c r="N143">
        <v>3451000000</v>
      </c>
      <c r="P143">
        <v>339000000</v>
      </c>
      <c r="S143">
        <v>3726000000</v>
      </c>
      <c r="U143">
        <v>2650000000</v>
      </c>
      <c r="V143">
        <v>7676000000</v>
      </c>
      <c r="W143">
        <v>3045000000</v>
      </c>
      <c r="X143">
        <v>556000000</v>
      </c>
      <c r="AB143">
        <v>5073000000</v>
      </c>
      <c r="AC143">
        <v>2449000000</v>
      </c>
      <c r="AD143">
        <v>5487000000</v>
      </c>
      <c r="AF143">
        <v>39241527</v>
      </c>
      <c r="AH143">
        <v>12484000000</v>
      </c>
      <c r="AJ143">
        <v>657000000</v>
      </c>
      <c r="AK143">
        <v>26000000</v>
      </c>
      <c r="AM143">
        <v>172000000</v>
      </c>
      <c r="AN143">
        <v>605000000</v>
      </c>
      <c r="AO143">
        <v>105000000</v>
      </c>
      <c r="AQ143">
        <v>1196000000</v>
      </c>
      <c r="AS143">
        <v>329000000</v>
      </c>
      <c r="AT143">
        <v>396000000</v>
      </c>
      <c r="AU143">
        <v>-521000000</v>
      </c>
      <c r="AV143">
        <v>-732000000</v>
      </c>
      <c r="AX143">
        <v>213000000</v>
      </c>
      <c r="AY143">
        <v>15.39</v>
      </c>
      <c r="BA143">
        <v>5.2627363024671601E-2</v>
      </c>
      <c r="BB143">
        <v>882000000</v>
      </c>
      <c r="BC143">
        <v>882000000</v>
      </c>
      <c r="BD143">
        <v>7.0650432553668693E-2</v>
      </c>
      <c r="BE143">
        <v>9.5802627363024695E-2</v>
      </c>
      <c r="BF143">
        <v>6.40820249919897E-2</v>
      </c>
      <c r="BI143">
        <v>0.97921405600439204</v>
      </c>
      <c r="BJ143">
        <v>-4.1733418776033301E-2</v>
      </c>
      <c r="BK143">
        <v>3.1720602371034898E-2</v>
      </c>
      <c r="BL143">
        <v>3.0202020202020199</v>
      </c>
      <c r="BM143">
        <v>2.0826658122396701E-3</v>
      </c>
      <c r="BN143">
        <v>0.60208643815201202</v>
      </c>
      <c r="BO143">
        <v>8.4</v>
      </c>
      <c r="BR143">
        <v>15.273480116959099</v>
      </c>
      <c r="BS143">
        <v>0.11925882121032901</v>
      </c>
      <c r="BU143">
        <v>7.1309990932584297E-7</v>
      </c>
    </row>
    <row r="144" spans="3:73" x14ac:dyDescent="0.3">
      <c r="C144">
        <v>1501585</v>
      </c>
      <c r="D144" t="s">
        <v>3855</v>
      </c>
      <c r="E144" t="s">
        <v>170</v>
      </c>
      <c r="F144" t="s">
        <v>3614</v>
      </c>
      <c r="G144" t="s">
        <v>3831</v>
      </c>
      <c r="H144" t="s">
        <v>3832</v>
      </c>
      <c r="I144" t="s">
        <v>3856</v>
      </c>
      <c r="J144">
        <v>2024</v>
      </c>
      <c r="K144" t="s">
        <v>4062</v>
      </c>
      <c r="L144">
        <v>233.39262099999999</v>
      </c>
      <c r="M144">
        <v>12141000000</v>
      </c>
      <c r="N144">
        <v>3228000000</v>
      </c>
      <c r="P144">
        <v>212000000</v>
      </c>
      <c r="S144">
        <v>3450000000</v>
      </c>
      <c r="U144">
        <v>2618000000</v>
      </c>
      <c r="V144">
        <v>7475000000</v>
      </c>
      <c r="W144">
        <v>2991000000</v>
      </c>
      <c r="X144">
        <v>598000000</v>
      </c>
      <c r="AB144">
        <v>4666000000</v>
      </c>
      <c r="AC144">
        <v>2449000000</v>
      </c>
      <c r="AD144">
        <v>5097000000</v>
      </c>
      <c r="AF144">
        <v>39129419</v>
      </c>
      <c r="AH144">
        <v>11535000000</v>
      </c>
      <c r="AJ144">
        <v>535000000</v>
      </c>
      <c r="AK144">
        <v>27000000</v>
      </c>
      <c r="AM144">
        <v>93000000</v>
      </c>
      <c r="AN144">
        <v>550000000</v>
      </c>
      <c r="AO144">
        <v>95000000</v>
      </c>
      <c r="AQ144">
        <v>393000000</v>
      </c>
      <c r="AS144">
        <v>326000000</v>
      </c>
      <c r="AT144">
        <v>353000000</v>
      </c>
      <c r="AU144">
        <v>-348000000</v>
      </c>
      <c r="AV144">
        <v>356000000</v>
      </c>
      <c r="AX144">
        <v>206000000</v>
      </c>
      <c r="AY144">
        <v>13.96</v>
      </c>
      <c r="BA144">
        <v>4.6380580840918902E-2</v>
      </c>
      <c r="BB144">
        <v>738000000</v>
      </c>
      <c r="BC144">
        <v>738000000</v>
      </c>
      <c r="BD144">
        <v>6.3979193758127398E-2</v>
      </c>
      <c r="BE144">
        <v>3.4070221066319899E-2</v>
      </c>
      <c r="BF144">
        <v>3.4677069787602899E-3</v>
      </c>
      <c r="BI144">
        <v>0.95008648381517202</v>
      </c>
      <c r="BJ144">
        <v>-3.0169050715214599E-2</v>
      </c>
      <c r="BK144">
        <v>3.0602514087559599E-2</v>
      </c>
      <c r="BL144">
        <v>1.11331444759207</v>
      </c>
      <c r="BM144">
        <v>2.3407022106632001E-3</v>
      </c>
      <c r="BN144">
        <v>0.61568239848447404</v>
      </c>
      <c r="BO144">
        <v>7.76842105263158</v>
      </c>
      <c r="BR144">
        <v>16.718669126074499</v>
      </c>
      <c r="BS144">
        <v>0.117873981997428</v>
      </c>
      <c r="BU144">
        <v>6.9827710869267E-7</v>
      </c>
    </row>
    <row r="145" spans="3:73" x14ac:dyDescent="0.3">
      <c r="C145">
        <v>1501585</v>
      </c>
      <c r="D145" t="s">
        <v>3855</v>
      </c>
      <c r="E145" t="s">
        <v>170</v>
      </c>
      <c r="F145" t="s">
        <v>3614</v>
      </c>
      <c r="G145" t="s">
        <v>3831</v>
      </c>
      <c r="H145" t="s">
        <v>3832</v>
      </c>
      <c r="I145" t="s">
        <v>3856</v>
      </c>
      <c r="J145">
        <v>2023</v>
      </c>
      <c r="K145" t="s">
        <v>4062</v>
      </c>
      <c r="L145">
        <v>205.09506200000001</v>
      </c>
      <c r="M145">
        <v>11215000000</v>
      </c>
      <c r="N145">
        <v>2880000000</v>
      </c>
      <c r="P145">
        <v>461000000</v>
      </c>
      <c r="S145">
        <v>3296000000</v>
      </c>
      <c r="U145">
        <v>2618000000</v>
      </c>
      <c r="V145">
        <v>7122000000</v>
      </c>
      <c r="W145">
        <v>3032000000</v>
      </c>
      <c r="X145">
        <v>554000000</v>
      </c>
      <c r="AB145">
        <v>4093000000</v>
      </c>
      <c r="AC145">
        <v>2286000000</v>
      </c>
      <c r="AD145">
        <v>4755000000</v>
      </c>
      <c r="AF145">
        <v>39618880</v>
      </c>
      <c r="AH145">
        <v>11454000000</v>
      </c>
      <c r="AJ145">
        <v>781000000</v>
      </c>
      <c r="AK145">
        <v>35000000</v>
      </c>
      <c r="AM145">
        <v>172000000</v>
      </c>
      <c r="AN145">
        <v>681000000</v>
      </c>
      <c r="AO145">
        <v>95000000</v>
      </c>
      <c r="AQ145">
        <v>970000000</v>
      </c>
      <c r="AS145">
        <v>347000000</v>
      </c>
      <c r="AT145">
        <v>278000000</v>
      </c>
      <c r="AU145">
        <v>-236000000</v>
      </c>
      <c r="AV145">
        <v>-771000000</v>
      </c>
      <c r="AX145">
        <v>200000000</v>
      </c>
      <c r="AY145">
        <v>17.07</v>
      </c>
      <c r="BA145">
        <v>6.8185786624759895E-2</v>
      </c>
      <c r="BB145">
        <v>948000000</v>
      </c>
      <c r="BC145">
        <v>948000000</v>
      </c>
      <c r="BD145">
        <v>8.2765845992666301E-2</v>
      </c>
      <c r="BE145">
        <v>8.4686572376462405E-2</v>
      </c>
      <c r="BF145">
        <v>6.0415575344857697E-2</v>
      </c>
      <c r="BI145">
        <v>1.0213107445385601</v>
      </c>
      <c r="BJ145">
        <v>-2.0604155753448601E-2</v>
      </c>
      <c r="BK145">
        <v>2.4270997031604701E-2</v>
      </c>
      <c r="BL145">
        <v>3.4892086330935301</v>
      </c>
      <c r="BM145">
        <v>3.0557010651300902E-3</v>
      </c>
      <c r="BN145">
        <v>0.63504235399019204</v>
      </c>
      <c r="BO145">
        <v>9.9789473684210499</v>
      </c>
      <c r="BR145">
        <v>12.014942120679599</v>
      </c>
      <c r="BS145">
        <v>0.16638162716833599</v>
      </c>
      <c r="BU145">
        <v>8.5535614667481098E-7</v>
      </c>
    </row>
    <row r="146" spans="3:73" x14ac:dyDescent="0.3">
      <c r="C146">
        <v>1501585</v>
      </c>
      <c r="D146" t="s">
        <v>3855</v>
      </c>
      <c r="E146" t="s">
        <v>170</v>
      </c>
      <c r="F146" t="s">
        <v>3614</v>
      </c>
      <c r="G146" t="s">
        <v>3831</v>
      </c>
      <c r="H146" t="s">
        <v>3832</v>
      </c>
      <c r="I146" t="s">
        <v>3856</v>
      </c>
      <c r="J146">
        <v>2022</v>
      </c>
      <c r="K146" t="s">
        <v>4062</v>
      </c>
      <c r="L146">
        <v>198.402053</v>
      </c>
      <c r="M146">
        <v>10857000000</v>
      </c>
      <c r="N146">
        <v>2746000000</v>
      </c>
      <c r="P146">
        <v>636000000</v>
      </c>
      <c r="S146">
        <v>3198000000</v>
      </c>
      <c r="U146">
        <v>2618000000</v>
      </c>
      <c r="V146">
        <v>7368000000</v>
      </c>
      <c r="W146">
        <v>2895000000</v>
      </c>
      <c r="X146">
        <v>642000000</v>
      </c>
      <c r="AA146">
        <v>2905000000</v>
      </c>
      <c r="AB146">
        <v>3489000000</v>
      </c>
      <c r="AC146">
        <v>2211000000</v>
      </c>
      <c r="AD146">
        <v>4276000000</v>
      </c>
      <c r="AF146">
        <v>39900000</v>
      </c>
      <c r="AH146">
        <v>10676000000</v>
      </c>
      <c r="AJ146">
        <v>565000000</v>
      </c>
      <c r="AK146">
        <v>40000000</v>
      </c>
      <c r="AM146">
        <v>140000000</v>
      </c>
      <c r="AN146">
        <v>579000000</v>
      </c>
      <c r="AO146">
        <v>102000000</v>
      </c>
      <c r="AQ146">
        <v>766000000</v>
      </c>
      <c r="AS146">
        <v>358000000</v>
      </c>
      <c r="AT146">
        <v>272000000</v>
      </c>
      <c r="AU146">
        <v>-268000000</v>
      </c>
      <c r="AV146">
        <v>-658000000</v>
      </c>
      <c r="AX146">
        <v>192000000</v>
      </c>
      <c r="AY146">
        <v>14.44</v>
      </c>
      <c r="BA146">
        <v>5.2922442862495297E-2</v>
      </c>
      <c r="BB146">
        <v>821000000</v>
      </c>
      <c r="BC146">
        <v>821000000</v>
      </c>
      <c r="BD146">
        <v>7.6901461221431294E-2</v>
      </c>
      <c r="BE146">
        <v>7.1749718995878606E-2</v>
      </c>
      <c r="BF146">
        <v>4.6272011989509199E-2</v>
      </c>
      <c r="BI146">
        <v>0.98332872800957905</v>
      </c>
      <c r="BJ146">
        <v>-2.51030348445111E-2</v>
      </c>
      <c r="BK146">
        <v>2.54777070063694E-2</v>
      </c>
      <c r="BL146">
        <v>2.8161764705882399</v>
      </c>
      <c r="BM146">
        <v>3.74672161858374E-3</v>
      </c>
      <c r="BN146">
        <v>0.67864050842774204</v>
      </c>
      <c r="BO146">
        <v>8.0490196078431406</v>
      </c>
      <c r="BR146">
        <v>13.7397543628809</v>
      </c>
      <c r="BS146">
        <v>0.16595012897678399</v>
      </c>
      <c r="BU146">
        <v>8.2113088143307499E-7</v>
      </c>
    </row>
    <row r="147" spans="3:73" x14ac:dyDescent="0.3">
      <c r="C147">
        <v>1501585</v>
      </c>
      <c r="D147" t="s">
        <v>3855</v>
      </c>
      <c r="E147" t="s">
        <v>170</v>
      </c>
      <c r="F147" t="s">
        <v>3614</v>
      </c>
      <c r="G147" t="s">
        <v>3831</v>
      </c>
      <c r="H147" t="s">
        <v>3832</v>
      </c>
      <c r="I147" t="s">
        <v>3856</v>
      </c>
      <c r="J147">
        <v>2021</v>
      </c>
      <c r="K147" t="s">
        <v>4062</v>
      </c>
      <c r="L147">
        <v>175.41394500000001</v>
      </c>
      <c r="M147">
        <v>10627000000</v>
      </c>
      <c r="N147">
        <v>2790000000</v>
      </c>
      <c r="O147">
        <v>627000000</v>
      </c>
      <c r="P147">
        <v>433000000</v>
      </c>
      <c r="S147">
        <v>3107000000</v>
      </c>
      <c r="U147">
        <v>2628000000</v>
      </c>
      <c r="V147">
        <v>7819000000</v>
      </c>
      <c r="W147">
        <v>2427000000</v>
      </c>
      <c r="X147">
        <v>603000000</v>
      </c>
      <c r="AA147">
        <v>3298000000</v>
      </c>
      <c r="AB147">
        <v>2808000000</v>
      </c>
      <c r="AC147">
        <v>2159000000</v>
      </c>
      <c r="AD147">
        <v>3891000000</v>
      </c>
      <c r="AF147">
        <v>40000000</v>
      </c>
      <c r="AH147">
        <v>9524000000</v>
      </c>
      <c r="AJ147">
        <v>513000000</v>
      </c>
      <c r="AK147">
        <v>34000000</v>
      </c>
      <c r="AM147">
        <v>78000000</v>
      </c>
      <c r="AN147">
        <v>544000000</v>
      </c>
      <c r="AO147">
        <v>89000000</v>
      </c>
      <c r="AQ147">
        <v>760000000</v>
      </c>
      <c r="AS147">
        <v>293000000</v>
      </c>
      <c r="AT147">
        <v>311000000</v>
      </c>
      <c r="AU147">
        <v>-1954000000</v>
      </c>
      <c r="AV147">
        <v>1309000000</v>
      </c>
      <c r="AX147">
        <v>186000000</v>
      </c>
      <c r="AY147">
        <v>13.5</v>
      </c>
      <c r="BA147">
        <v>5.3863922721545603E-2</v>
      </c>
      <c r="BB147">
        <v>711000000</v>
      </c>
      <c r="BC147">
        <v>711000000</v>
      </c>
      <c r="BD147">
        <v>7.4653506929861405E-2</v>
      </c>
      <c r="BE147">
        <v>7.9798404031919401E-2</v>
      </c>
      <c r="BF147">
        <v>4.71440571188576E-2</v>
      </c>
      <c r="BI147">
        <v>0.89620777265455898</v>
      </c>
      <c r="BJ147">
        <v>-0.205165896682066</v>
      </c>
      <c r="BK147">
        <v>3.2654346913061703E-2</v>
      </c>
      <c r="BL147">
        <v>2.4437299035369802</v>
      </c>
      <c r="BM147">
        <v>3.5699286014279699E-3</v>
      </c>
      <c r="BN147">
        <v>0.73576738496283101</v>
      </c>
      <c r="BO147">
        <v>7.98876404494382</v>
      </c>
      <c r="BP147">
        <v>0.25834363411619299</v>
      </c>
      <c r="BR147">
        <v>12.9936255555556</v>
      </c>
      <c r="BS147">
        <v>0.193732193732194</v>
      </c>
      <c r="BU147">
        <v>8.4333627403846198E-7</v>
      </c>
    </row>
    <row r="148" spans="3:73" x14ac:dyDescent="0.3">
      <c r="C148">
        <v>1501585</v>
      </c>
      <c r="D148" t="s">
        <v>3855</v>
      </c>
      <c r="E148" t="s">
        <v>170</v>
      </c>
      <c r="F148" t="s">
        <v>3614</v>
      </c>
      <c r="G148" t="s">
        <v>3831</v>
      </c>
      <c r="H148" t="s">
        <v>3832</v>
      </c>
      <c r="I148" t="s">
        <v>3856</v>
      </c>
      <c r="J148">
        <v>2020</v>
      </c>
      <c r="K148" t="s">
        <v>4062</v>
      </c>
      <c r="L148">
        <v>161.00161399999999</v>
      </c>
      <c r="M148">
        <v>8157000000</v>
      </c>
      <c r="N148">
        <v>2444000000</v>
      </c>
      <c r="O148">
        <v>512000000</v>
      </c>
      <c r="P148">
        <v>397000000</v>
      </c>
      <c r="S148">
        <v>2978000000</v>
      </c>
      <c r="U148">
        <v>1617000000</v>
      </c>
      <c r="V148">
        <v>6256000000</v>
      </c>
      <c r="W148">
        <v>2226000000</v>
      </c>
      <c r="X148">
        <v>460000000</v>
      </c>
      <c r="AA148">
        <v>1686000000</v>
      </c>
      <c r="AB148">
        <v>1901000000</v>
      </c>
      <c r="AC148">
        <v>2058000000</v>
      </c>
      <c r="AD148">
        <v>3533000000</v>
      </c>
      <c r="AF148">
        <v>40500000</v>
      </c>
      <c r="AH148">
        <v>2757000000</v>
      </c>
      <c r="AJ148">
        <v>305000000</v>
      </c>
      <c r="AK148">
        <v>31000000</v>
      </c>
      <c r="AM148">
        <v>114000000</v>
      </c>
      <c r="AN148">
        <v>249000000</v>
      </c>
      <c r="AO148">
        <v>114000000</v>
      </c>
      <c r="AQ148">
        <v>1093000000</v>
      </c>
      <c r="AS148">
        <v>247000000</v>
      </c>
      <c r="AT148">
        <v>336000000</v>
      </c>
      <c r="AU148">
        <v>-759000000</v>
      </c>
      <c r="AV148">
        <v>103000000</v>
      </c>
      <c r="AX148">
        <v>172000000</v>
      </c>
      <c r="AY148">
        <v>6.15</v>
      </c>
      <c r="BA148">
        <v>0.110627493652521</v>
      </c>
      <c r="BB148">
        <v>477000000</v>
      </c>
      <c r="BC148">
        <v>477000000</v>
      </c>
      <c r="BD148">
        <v>0.17301414581066399</v>
      </c>
      <c r="BE148">
        <v>0.39644541167936198</v>
      </c>
      <c r="BF148">
        <v>0.27457381211461701</v>
      </c>
      <c r="BI148">
        <v>0.33799190878999602</v>
      </c>
      <c r="BJ148">
        <v>-0.27529923830250302</v>
      </c>
      <c r="BK148">
        <v>0.121871599564744</v>
      </c>
      <c r="BL148">
        <v>3.2529761904761898</v>
      </c>
      <c r="BM148">
        <v>1.12441059122234E-2</v>
      </c>
      <c r="BN148">
        <v>0.76694863307588601</v>
      </c>
      <c r="BO148">
        <v>4.1842105263157903</v>
      </c>
      <c r="BP148">
        <v>0.23000898472596601</v>
      </c>
      <c r="BR148">
        <v>26.179124227642301</v>
      </c>
      <c r="BS148">
        <v>0.13098369279326699</v>
      </c>
      <c r="BU148">
        <v>5.2086266496580703E-7</v>
      </c>
    </row>
    <row r="149" spans="3:73" x14ac:dyDescent="0.3">
      <c r="C149">
        <v>1501585</v>
      </c>
      <c r="D149" t="s">
        <v>3855</v>
      </c>
      <c r="E149" t="s">
        <v>170</v>
      </c>
      <c r="F149" t="s">
        <v>3614</v>
      </c>
      <c r="G149" t="s">
        <v>3831</v>
      </c>
      <c r="H149" t="s">
        <v>3832</v>
      </c>
      <c r="I149" t="s">
        <v>3856</v>
      </c>
      <c r="J149">
        <v>2019</v>
      </c>
      <c r="K149" t="s">
        <v>4062</v>
      </c>
      <c r="L149">
        <v>187.22176200000001</v>
      </c>
      <c r="M149">
        <v>7031000000</v>
      </c>
      <c r="N149">
        <v>1785000000</v>
      </c>
      <c r="O149">
        <v>75000000</v>
      </c>
      <c r="P149">
        <v>318000000</v>
      </c>
      <c r="S149">
        <v>2832000000</v>
      </c>
      <c r="U149">
        <v>1373000000</v>
      </c>
      <c r="V149">
        <v>5443000000</v>
      </c>
      <c r="W149">
        <v>1890000000</v>
      </c>
      <c r="X149">
        <v>497000000</v>
      </c>
      <c r="AA149">
        <v>1286000000</v>
      </c>
      <c r="AB149">
        <v>1588000000</v>
      </c>
      <c r="AC149">
        <v>1974000000</v>
      </c>
      <c r="AD149">
        <v>3009000000</v>
      </c>
      <c r="AF149">
        <v>40800000</v>
      </c>
      <c r="AH149">
        <v>2412000000</v>
      </c>
      <c r="AJ149">
        <v>186000000</v>
      </c>
      <c r="AK149">
        <v>23000000</v>
      </c>
      <c r="AM149">
        <v>134000000</v>
      </c>
      <c r="AN149">
        <v>149000000</v>
      </c>
      <c r="AO149">
        <v>70000000</v>
      </c>
      <c r="AQ149">
        <v>896000000</v>
      </c>
      <c r="AS149">
        <v>227000000</v>
      </c>
      <c r="AT149">
        <v>436000000</v>
      </c>
      <c r="AU149">
        <v>-627000000</v>
      </c>
      <c r="AV149">
        <v>-434000000</v>
      </c>
      <c r="AX149">
        <v>149000000</v>
      </c>
      <c r="AY149">
        <v>3.62</v>
      </c>
      <c r="BA149">
        <v>7.7114427860696499E-2</v>
      </c>
      <c r="BB149">
        <v>353000000</v>
      </c>
      <c r="BC149">
        <v>353000000</v>
      </c>
      <c r="BD149">
        <v>0.14635157545605301</v>
      </c>
      <c r="BE149">
        <v>0.371475953565506</v>
      </c>
      <c r="BF149">
        <v>0.19071310116086199</v>
      </c>
      <c r="BI149">
        <v>0.34305219741146398</v>
      </c>
      <c r="BJ149">
        <v>-0.25995024875621903</v>
      </c>
      <c r="BK149">
        <v>0.18076285240464299</v>
      </c>
      <c r="BL149">
        <v>2.05504587155963</v>
      </c>
      <c r="BM149">
        <v>9.5356550580431194E-3</v>
      </c>
      <c r="BN149">
        <v>0.77414308064286697</v>
      </c>
      <c r="BO149">
        <v>5.04285714285714</v>
      </c>
      <c r="BP149">
        <v>3.9682539682539701E-2</v>
      </c>
      <c r="BR149">
        <v>51.718718784530402</v>
      </c>
      <c r="BS149">
        <v>9.3828715365239304E-2</v>
      </c>
      <c r="BU149">
        <v>4.2679016274559199E-7</v>
      </c>
    </row>
    <row r="150" spans="3:73" x14ac:dyDescent="0.3">
      <c r="C150">
        <v>1501585</v>
      </c>
      <c r="D150" t="s">
        <v>3855</v>
      </c>
      <c r="E150" t="s">
        <v>170</v>
      </c>
      <c r="F150" t="s">
        <v>3614</v>
      </c>
      <c r="G150" t="s">
        <v>3831</v>
      </c>
      <c r="H150" t="s">
        <v>3832</v>
      </c>
      <c r="I150" t="s">
        <v>3856</v>
      </c>
      <c r="J150">
        <v>2018</v>
      </c>
      <c r="K150" t="s">
        <v>4062</v>
      </c>
      <c r="L150">
        <v>197.71004600000001</v>
      </c>
      <c r="M150">
        <v>6383000000</v>
      </c>
      <c r="N150">
        <v>1745000000</v>
      </c>
      <c r="O150">
        <v>240000000</v>
      </c>
      <c r="P150">
        <v>252000000</v>
      </c>
      <c r="S150">
        <v>2517000000</v>
      </c>
      <c r="U150">
        <v>1263000000</v>
      </c>
      <c r="V150">
        <v>4867000000</v>
      </c>
      <c r="W150">
        <v>1829000000</v>
      </c>
      <c r="X150">
        <v>562000000</v>
      </c>
      <c r="AA150">
        <v>1283000000</v>
      </c>
      <c r="AB150">
        <v>1516000000</v>
      </c>
      <c r="AC150">
        <v>1760000000</v>
      </c>
      <c r="AD150">
        <v>2609000000</v>
      </c>
      <c r="AF150">
        <v>41900000</v>
      </c>
      <c r="AH150">
        <v>2199000000</v>
      </c>
      <c r="AJ150">
        <v>213000000</v>
      </c>
      <c r="AK150">
        <v>25000000</v>
      </c>
      <c r="AM150">
        <v>135000000</v>
      </c>
      <c r="AN150">
        <v>212000000</v>
      </c>
      <c r="AO150">
        <v>58000000</v>
      </c>
      <c r="AQ150">
        <v>914000000</v>
      </c>
      <c r="AS150">
        <v>203000000</v>
      </c>
      <c r="AT150">
        <v>402000000</v>
      </c>
      <c r="AU150">
        <v>-476000000</v>
      </c>
      <c r="AV150">
        <v>-899000000</v>
      </c>
      <c r="AX150">
        <v>132000000</v>
      </c>
      <c r="AY150">
        <v>4.96</v>
      </c>
      <c r="BA150">
        <v>9.6862210095497905E-2</v>
      </c>
      <c r="BB150">
        <v>405000000</v>
      </c>
      <c r="BC150">
        <v>405000000</v>
      </c>
      <c r="BD150">
        <v>0.184174624829468</v>
      </c>
      <c r="BE150">
        <v>0.415643474306503</v>
      </c>
      <c r="BF150">
        <v>0.23283310595725301</v>
      </c>
      <c r="BI150">
        <v>0.344508851637161</v>
      </c>
      <c r="BJ150">
        <v>-0.216462028194634</v>
      </c>
      <c r="BK150">
        <v>0.18281036834924999</v>
      </c>
      <c r="BL150">
        <v>2.2736318407960199</v>
      </c>
      <c r="BM150">
        <v>1.1368804001819E-2</v>
      </c>
      <c r="BN150">
        <v>0.76249412501958302</v>
      </c>
      <c r="BO150">
        <v>6.9827586206896504</v>
      </c>
      <c r="BP150">
        <v>0.131219245489338</v>
      </c>
      <c r="BR150">
        <v>39.860896370967701</v>
      </c>
      <c r="BS150">
        <v>0.13984168865435401</v>
      </c>
      <c r="BU150">
        <v>6.4686136422163605E-7</v>
      </c>
    </row>
    <row r="151" spans="3:73" x14ac:dyDescent="0.3">
      <c r="C151">
        <v>1501585</v>
      </c>
      <c r="D151" t="s">
        <v>3855</v>
      </c>
      <c r="E151" t="s">
        <v>170</v>
      </c>
      <c r="F151" t="s">
        <v>3614</v>
      </c>
      <c r="G151" t="s">
        <v>3831</v>
      </c>
      <c r="H151" t="s">
        <v>3832</v>
      </c>
      <c r="I151" t="s">
        <v>3856</v>
      </c>
      <c r="J151">
        <v>2017</v>
      </c>
      <c r="K151" t="s">
        <v>4062</v>
      </c>
      <c r="L151">
        <v>175.369868</v>
      </c>
      <c r="M151">
        <v>6374000000</v>
      </c>
      <c r="N151">
        <v>2195000000</v>
      </c>
      <c r="O151">
        <v>701000000</v>
      </c>
      <c r="P151">
        <v>1188000000</v>
      </c>
      <c r="S151">
        <v>2215000000</v>
      </c>
      <c r="U151">
        <v>1217000000</v>
      </c>
      <c r="V151">
        <v>4616000000</v>
      </c>
      <c r="W151">
        <v>1391000000</v>
      </c>
      <c r="X151">
        <v>375000000</v>
      </c>
      <c r="AA151">
        <v>1279000000</v>
      </c>
      <c r="AB151">
        <v>1758000000</v>
      </c>
      <c r="AC151">
        <v>972000000</v>
      </c>
      <c r="AD151">
        <v>1687000000</v>
      </c>
      <c r="AF151">
        <v>45100000</v>
      </c>
      <c r="AJ151">
        <v>227000000</v>
      </c>
      <c r="AK151">
        <v>17000000</v>
      </c>
      <c r="AM151">
        <v>293000000</v>
      </c>
      <c r="AN151">
        <v>64000000</v>
      </c>
      <c r="AO151">
        <v>94000000</v>
      </c>
      <c r="AQ151">
        <v>814000000</v>
      </c>
      <c r="AS151">
        <v>205000000</v>
      </c>
      <c r="AT151">
        <v>361000000</v>
      </c>
      <c r="AU151">
        <v>-349000000</v>
      </c>
      <c r="AV151">
        <v>-484000000</v>
      </c>
      <c r="AX151">
        <v>115000000</v>
      </c>
      <c r="AY151">
        <v>1.41</v>
      </c>
      <c r="BB151">
        <v>451000000</v>
      </c>
      <c r="BC151">
        <v>451000000</v>
      </c>
      <c r="BL151">
        <v>2.25484764542936</v>
      </c>
      <c r="BN151">
        <v>0.72419203012237199</v>
      </c>
      <c r="BO151">
        <v>4.7978723404255303</v>
      </c>
      <c r="BP151">
        <v>0.50395398993529805</v>
      </c>
      <c r="BR151">
        <v>124.375792907801</v>
      </c>
      <c r="BS151">
        <v>3.6405005688282102E-2</v>
      </c>
      <c r="BU151">
        <v>1.4065501358361799E-7</v>
      </c>
    </row>
    <row r="152" spans="3:73" x14ac:dyDescent="0.3">
      <c r="C152">
        <v>4281</v>
      </c>
      <c r="D152" t="s">
        <v>3869</v>
      </c>
      <c r="E152" t="s">
        <v>700</v>
      </c>
      <c r="F152" t="s">
        <v>3614</v>
      </c>
      <c r="G152" t="s">
        <v>3870</v>
      </c>
      <c r="H152" t="s">
        <v>3871</v>
      </c>
      <c r="I152" t="s">
        <v>3872</v>
      </c>
      <c r="J152">
        <v>2026</v>
      </c>
      <c r="K152" t="s">
        <v>4062</v>
      </c>
      <c r="L152">
        <v>232.974943</v>
      </c>
    </row>
    <row r="153" spans="3:73" x14ac:dyDescent="0.3">
      <c r="C153">
        <v>4281</v>
      </c>
      <c r="D153" t="s">
        <v>3869</v>
      </c>
      <c r="E153" t="s">
        <v>700</v>
      </c>
      <c r="F153" t="s">
        <v>3614</v>
      </c>
      <c r="G153" t="s">
        <v>3870</v>
      </c>
      <c r="H153" t="s">
        <v>3871</v>
      </c>
      <c r="I153" t="s">
        <v>3872</v>
      </c>
      <c r="J153">
        <v>2025</v>
      </c>
      <c r="K153" t="s">
        <v>4062</v>
      </c>
      <c r="L153">
        <v>161.92399</v>
      </c>
      <c r="M153">
        <v>11179000000</v>
      </c>
      <c r="N153">
        <v>3779000000</v>
      </c>
      <c r="O153">
        <v>742000000</v>
      </c>
      <c r="P153">
        <v>779000000</v>
      </c>
      <c r="Q153">
        <v>1849000000</v>
      </c>
      <c r="R153">
        <v>2755000000</v>
      </c>
      <c r="S153">
        <v>2593000000</v>
      </c>
      <c r="T153">
        <v>457000000</v>
      </c>
      <c r="U153">
        <v>4022000000</v>
      </c>
      <c r="V153">
        <v>5826000000</v>
      </c>
      <c r="W153">
        <v>1771000000</v>
      </c>
      <c r="X153">
        <v>845000000</v>
      </c>
      <c r="AA153">
        <v>3050000000</v>
      </c>
      <c r="AB153">
        <v>5353000000</v>
      </c>
      <c r="AD153">
        <v>4093000000</v>
      </c>
      <c r="AE153">
        <v>402000000</v>
      </c>
      <c r="AF153">
        <v>401620565</v>
      </c>
      <c r="AJ153">
        <v>2046000000</v>
      </c>
      <c r="AK153">
        <v>37000000</v>
      </c>
      <c r="AM153">
        <v>332000000</v>
      </c>
      <c r="AN153">
        <v>1508000000</v>
      </c>
      <c r="AP153">
        <v>283000000</v>
      </c>
      <c r="AQ153">
        <v>1884000000</v>
      </c>
      <c r="AS153">
        <v>283000000</v>
      </c>
      <c r="AU153">
        <v>-438000000</v>
      </c>
      <c r="AV153">
        <v>-1269000000</v>
      </c>
      <c r="AX153">
        <v>179000000</v>
      </c>
      <c r="AY153">
        <v>3.73</v>
      </c>
      <c r="AZ153">
        <v>1844500000</v>
      </c>
      <c r="BN153">
        <v>0.521155738438143</v>
      </c>
      <c r="BP153">
        <v>0.41897233201581002</v>
      </c>
      <c r="BQ153">
        <v>1.08977978543196</v>
      </c>
      <c r="BR153">
        <v>43.411257372654198</v>
      </c>
      <c r="BS153">
        <v>0.28171118998692302</v>
      </c>
      <c r="BU153">
        <v>1.1282953160844399E-7</v>
      </c>
    </row>
    <row r="154" spans="3:73" x14ac:dyDescent="0.3">
      <c r="C154">
        <v>4281</v>
      </c>
      <c r="D154" t="s">
        <v>3869</v>
      </c>
      <c r="E154" t="s">
        <v>700</v>
      </c>
      <c r="F154" t="s">
        <v>3614</v>
      </c>
      <c r="G154" t="s">
        <v>3870</v>
      </c>
      <c r="H154" t="s">
        <v>3871</v>
      </c>
      <c r="I154" t="s">
        <v>3872</v>
      </c>
      <c r="J154">
        <v>2024</v>
      </c>
      <c r="K154" t="s">
        <v>4062</v>
      </c>
      <c r="L154">
        <v>79.954926999999998</v>
      </c>
      <c r="M154">
        <v>10519000000</v>
      </c>
      <c r="N154">
        <v>3362000000</v>
      </c>
      <c r="O154">
        <v>564000000</v>
      </c>
      <c r="P154">
        <v>689000000</v>
      </c>
      <c r="Q154">
        <v>1840000000</v>
      </c>
      <c r="R154">
        <v>2541000000</v>
      </c>
      <c r="S154">
        <v>2386000000</v>
      </c>
      <c r="T154">
        <v>475000000</v>
      </c>
      <c r="U154">
        <v>4010000000</v>
      </c>
      <c r="V154">
        <v>5965000000</v>
      </c>
      <c r="W154">
        <v>1549000000</v>
      </c>
      <c r="X154">
        <v>948000000</v>
      </c>
      <c r="AA154">
        <v>3315000000</v>
      </c>
      <c r="AB154">
        <v>4554000000</v>
      </c>
      <c r="AD154">
        <v>2766000000</v>
      </c>
      <c r="AE154">
        <v>405000000</v>
      </c>
      <c r="AF154">
        <v>405431361</v>
      </c>
      <c r="AJ154">
        <v>1633000000</v>
      </c>
      <c r="AK154">
        <v>33000000</v>
      </c>
      <c r="AM154">
        <v>228000000</v>
      </c>
      <c r="AN154">
        <v>1155000000</v>
      </c>
      <c r="AP154">
        <v>277000000</v>
      </c>
      <c r="AQ154">
        <v>1298000000</v>
      </c>
      <c r="AS154">
        <v>277000000</v>
      </c>
      <c r="AU154">
        <v>-316000000</v>
      </c>
      <c r="AV154">
        <v>-1026000000</v>
      </c>
      <c r="AX154">
        <v>107000000</v>
      </c>
      <c r="AY154">
        <v>2.83</v>
      </c>
      <c r="AZ154">
        <v>1802500000</v>
      </c>
      <c r="BN154">
        <v>0.567069113033558</v>
      </c>
      <c r="BP154">
        <v>0.36410587475790801</v>
      </c>
      <c r="BQ154">
        <v>0.98256939961265299</v>
      </c>
      <c r="BR154">
        <v>28.252624381625399</v>
      </c>
      <c r="BS154">
        <v>0.25362318840579701</v>
      </c>
      <c r="BU154">
        <v>4.9686526879666203E-8</v>
      </c>
    </row>
    <row r="155" spans="3:73" x14ac:dyDescent="0.3">
      <c r="C155">
        <v>4281</v>
      </c>
      <c r="D155" t="s">
        <v>3869</v>
      </c>
      <c r="E155" t="s">
        <v>700</v>
      </c>
      <c r="F155" t="s">
        <v>3614</v>
      </c>
      <c r="G155" t="s">
        <v>3870</v>
      </c>
      <c r="H155" t="s">
        <v>3871</v>
      </c>
      <c r="I155" t="s">
        <v>3872</v>
      </c>
      <c r="J155">
        <v>2023</v>
      </c>
      <c r="K155" t="s">
        <v>4062</v>
      </c>
      <c r="L155">
        <v>45.200558000000001</v>
      </c>
      <c r="M155">
        <v>10428000000</v>
      </c>
      <c r="N155">
        <v>3316000000</v>
      </c>
      <c r="O155">
        <v>610000000</v>
      </c>
      <c r="P155">
        <v>675000000</v>
      </c>
      <c r="Q155">
        <v>1765000000</v>
      </c>
      <c r="R155">
        <v>2456000000</v>
      </c>
      <c r="S155">
        <v>2328000000</v>
      </c>
      <c r="T155">
        <v>505000000</v>
      </c>
      <c r="U155">
        <v>4035000000</v>
      </c>
      <c r="V155">
        <v>6391000000</v>
      </c>
      <c r="W155">
        <v>1784000000</v>
      </c>
      <c r="X155">
        <v>982000000</v>
      </c>
      <c r="AA155">
        <v>3706000000</v>
      </c>
      <c r="AB155">
        <v>4037000000</v>
      </c>
      <c r="AD155">
        <v>1720000000</v>
      </c>
      <c r="AE155">
        <v>410000000</v>
      </c>
      <c r="AF155">
        <v>409914461</v>
      </c>
      <c r="AJ155">
        <v>1203000000</v>
      </c>
      <c r="AK155">
        <v>36000000</v>
      </c>
      <c r="AM155">
        <v>210000000</v>
      </c>
      <c r="AN155">
        <v>765000000</v>
      </c>
      <c r="AO155">
        <v>218000000</v>
      </c>
      <c r="AP155">
        <v>272000000</v>
      </c>
      <c r="AQ155">
        <v>901000000</v>
      </c>
      <c r="AS155">
        <v>272000000</v>
      </c>
      <c r="AU155">
        <v>-215000000</v>
      </c>
      <c r="AV155">
        <v>-868000000</v>
      </c>
      <c r="AX155">
        <v>71000000</v>
      </c>
      <c r="AY155">
        <v>1.85</v>
      </c>
      <c r="AZ155">
        <v>1687000000</v>
      </c>
      <c r="BB155">
        <v>1193000000</v>
      </c>
      <c r="BC155">
        <v>1465000000</v>
      </c>
      <c r="BN155">
        <v>0.61286919831223596</v>
      </c>
      <c r="BO155">
        <v>5.4724770642201799</v>
      </c>
      <c r="BP155">
        <v>0.341928251121076</v>
      </c>
      <c r="BQ155">
        <v>0.86939461883408098</v>
      </c>
      <c r="BR155">
        <v>24.432734054054102</v>
      </c>
      <c r="BS155">
        <v>0.18949715135001199</v>
      </c>
      <c r="BU155">
        <v>2.0713656750061901E-8</v>
      </c>
    </row>
    <row r="156" spans="3:73" x14ac:dyDescent="0.3">
      <c r="C156">
        <v>4281</v>
      </c>
      <c r="D156" t="s">
        <v>3869</v>
      </c>
      <c r="E156" t="s">
        <v>700</v>
      </c>
      <c r="F156" t="s">
        <v>3614</v>
      </c>
      <c r="G156" t="s">
        <v>3870</v>
      </c>
      <c r="H156" t="s">
        <v>3871</v>
      </c>
      <c r="I156" t="s">
        <v>3872</v>
      </c>
      <c r="J156">
        <v>2022</v>
      </c>
      <c r="K156" t="s">
        <v>4062</v>
      </c>
      <c r="L156">
        <v>34.434877999999998</v>
      </c>
      <c r="M156">
        <v>10255000000</v>
      </c>
      <c r="N156">
        <v>3143000000</v>
      </c>
      <c r="O156">
        <v>791000000</v>
      </c>
      <c r="P156">
        <v>506000000</v>
      </c>
      <c r="Q156">
        <v>1609000000</v>
      </c>
      <c r="R156">
        <v>2443000000</v>
      </c>
      <c r="S156">
        <v>2332000000</v>
      </c>
      <c r="T156">
        <v>521000000</v>
      </c>
      <c r="U156">
        <v>4013000000</v>
      </c>
      <c r="V156">
        <v>6654000000</v>
      </c>
      <c r="W156">
        <v>1482000000</v>
      </c>
      <c r="X156">
        <v>962000000</v>
      </c>
      <c r="AA156">
        <v>4162000000</v>
      </c>
      <c r="AB156">
        <v>3601000000</v>
      </c>
      <c r="AD156">
        <v>1028000000</v>
      </c>
      <c r="AE156">
        <v>412000000</v>
      </c>
      <c r="AF156">
        <v>412155057</v>
      </c>
      <c r="AJ156">
        <v>919000000</v>
      </c>
      <c r="AK156">
        <v>32000000</v>
      </c>
      <c r="AM156">
        <v>137000000</v>
      </c>
      <c r="AN156">
        <v>469000000</v>
      </c>
      <c r="AO156">
        <v>229000000</v>
      </c>
      <c r="AP156">
        <v>265000000</v>
      </c>
      <c r="AQ156">
        <v>733000000</v>
      </c>
      <c r="AS156">
        <v>265000000</v>
      </c>
      <c r="AU156">
        <v>-135000000</v>
      </c>
      <c r="AV156">
        <v>-526000000</v>
      </c>
      <c r="AX156">
        <v>42000000</v>
      </c>
      <c r="AZ156">
        <v>1505500000</v>
      </c>
      <c r="BB156">
        <v>835000000</v>
      </c>
      <c r="BC156">
        <v>1100000000</v>
      </c>
      <c r="BN156">
        <v>0.64885421745490002</v>
      </c>
      <c r="BO156">
        <v>3.6462882096069902</v>
      </c>
      <c r="BP156">
        <v>0.53373819163292802</v>
      </c>
      <c r="BQ156">
        <v>1.0350877192982499</v>
      </c>
      <c r="BS156">
        <v>0.13024159955567899</v>
      </c>
    </row>
    <row r="157" spans="3:73" x14ac:dyDescent="0.3">
      <c r="C157">
        <v>4281</v>
      </c>
      <c r="D157" t="s">
        <v>3869</v>
      </c>
      <c r="E157" t="s">
        <v>700</v>
      </c>
      <c r="F157" t="s">
        <v>3614</v>
      </c>
      <c r="G157" t="s">
        <v>3870</v>
      </c>
      <c r="H157" t="s">
        <v>3871</v>
      </c>
      <c r="I157" t="s">
        <v>3872</v>
      </c>
      <c r="J157">
        <v>2021</v>
      </c>
      <c r="K157" t="s">
        <v>4062</v>
      </c>
      <c r="L157">
        <v>30.857828000000001</v>
      </c>
      <c r="M157">
        <v>10219000000</v>
      </c>
      <c r="N157">
        <v>2737000000</v>
      </c>
      <c r="O157">
        <v>720000000</v>
      </c>
      <c r="P157">
        <v>367000000</v>
      </c>
      <c r="Q157">
        <v>1402000000</v>
      </c>
      <c r="R157">
        <v>2575000000</v>
      </c>
      <c r="S157">
        <v>2467000000</v>
      </c>
      <c r="T157">
        <v>549000000</v>
      </c>
      <c r="U157">
        <v>4067000000</v>
      </c>
      <c r="V157">
        <v>6711000000</v>
      </c>
      <c r="W157">
        <v>1253000000</v>
      </c>
      <c r="X157">
        <v>732000000</v>
      </c>
      <c r="AA157">
        <v>4232000000</v>
      </c>
      <c r="AB157">
        <v>3508000000</v>
      </c>
      <c r="AD157">
        <v>603000000</v>
      </c>
      <c r="AE157">
        <v>422000000</v>
      </c>
      <c r="AF157">
        <v>421691912</v>
      </c>
      <c r="AJ157">
        <v>748000000</v>
      </c>
      <c r="AK157">
        <v>17000000</v>
      </c>
      <c r="AM157">
        <v>66000000</v>
      </c>
      <c r="AN157">
        <v>258000000</v>
      </c>
      <c r="AO157">
        <v>259000000</v>
      </c>
      <c r="AP157">
        <v>270000000</v>
      </c>
      <c r="AQ157">
        <v>449000000</v>
      </c>
      <c r="AS157">
        <v>270000000</v>
      </c>
      <c r="AU157">
        <v>107000000</v>
      </c>
      <c r="AV157">
        <v>-1444000000</v>
      </c>
      <c r="AX157">
        <v>17000000</v>
      </c>
      <c r="AZ157">
        <v>1445000000</v>
      </c>
      <c r="BB157">
        <v>583000000</v>
      </c>
      <c r="BC157">
        <v>853000000</v>
      </c>
      <c r="BN157">
        <v>0.65671787846168905</v>
      </c>
      <c r="BO157">
        <v>2.2509652509652498</v>
      </c>
      <c r="BP157">
        <v>0.57462090981644098</v>
      </c>
      <c r="BQ157">
        <v>1.0654429369513201</v>
      </c>
      <c r="BS157">
        <v>7.3546180159635099E-2</v>
      </c>
    </row>
    <row r="158" spans="3:73" x14ac:dyDescent="0.3">
      <c r="C158">
        <v>4281</v>
      </c>
      <c r="D158" t="s">
        <v>3869</v>
      </c>
      <c r="E158" t="s">
        <v>700</v>
      </c>
      <c r="F158" t="s">
        <v>3614</v>
      </c>
      <c r="G158" t="s">
        <v>3870</v>
      </c>
      <c r="H158" t="s">
        <v>3871</v>
      </c>
      <c r="I158" t="s">
        <v>3872</v>
      </c>
      <c r="J158">
        <v>2020</v>
      </c>
      <c r="K158" t="s">
        <v>4062</v>
      </c>
      <c r="L158">
        <v>17.054812999999999</v>
      </c>
      <c r="M158">
        <v>11443000000</v>
      </c>
      <c r="N158">
        <v>3672000000</v>
      </c>
      <c r="O158">
        <v>1610000000</v>
      </c>
      <c r="P158">
        <v>328000000</v>
      </c>
      <c r="Q158">
        <v>1488000000</v>
      </c>
      <c r="R158">
        <v>2723000000</v>
      </c>
      <c r="S158">
        <v>2592000000</v>
      </c>
      <c r="T158">
        <v>571000000</v>
      </c>
      <c r="U158">
        <v>4102000000</v>
      </c>
      <c r="V158">
        <v>7866000000</v>
      </c>
      <c r="W158">
        <v>1660000000</v>
      </c>
      <c r="X158">
        <v>599000000</v>
      </c>
      <c r="AA158">
        <v>5075000000</v>
      </c>
      <c r="AB158">
        <v>3577000000</v>
      </c>
      <c r="AD158">
        <v>364000000</v>
      </c>
      <c r="AE158">
        <v>433000000</v>
      </c>
      <c r="AF158">
        <v>432906377</v>
      </c>
      <c r="AJ158">
        <v>626000000</v>
      </c>
      <c r="AK158">
        <v>17000000</v>
      </c>
      <c r="AM158">
        <v>-40000000</v>
      </c>
      <c r="AN158">
        <v>261000000</v>
      </c>
      <c r="AO158">
        <v>381000000</v>
      </c>
      <c r="AP158">
        <v>279000000</v>
      </c>
      <c r="AQ158">
        <v>9000000</v>
      </c>
      <c r="AS158">
        <v>338000000</v>
      </c>
      <c r="AU158">
        <v>271000000</v>
      </c>
      <c r="AV158">
        <v>-369000000</v>
      </c>
      <c r="AX158">
        <v>8000000</v>
      </c>
      <c r="AZ158">
        <v>1958500000</v>
      </c>
      <c r="BB158">
        <v>602000000</v>
      </c>
      <c r="BC158">
        <v>881000000</v>
      </c>
      <c r="BN158">
        <v>0.68740714847505002</v>
      </c>
      <c r="BO158">
        <v>1.58005249343832</v>
      </c>
      <c r="BP158">
        <v>0.969879518072289</v>
      </c>
      <c r="BQ158">
        <v>1.3156626506024101</v>
      </c>
      <c r="BS158">
        <v>7.2966172770478094E-2</v>
      </c>
    </row>
    <row r="159" spans="3:73" x14ac:dyDescent="0.3">
      <c r="C159">
        <v>4281</v>
      </c>
      <c r="D159" t="s">
        <v>3869</v>
      </c>
      <c r="E159" t="s">
        <v>700</v>
      </c>
      <c r="F159" t="s">
        <v>3614</v>
      </c>
      <c r="G159" t="s">
        <v>3870</v>
      </c>
      <c r="H159" t="s">
        <v>3871</v>
      </c>
      <c r="I159" t="s">
        <v>3872</v>
      </c>
      <c r="J159">
        <v>2019</v>
      </c>
      <c r="K159" t="s">
        <v>4062</v>
      </c>
      <c r="M159">
        <v>17578000000</v>
      </c>
      <c r="N159">
        <v>5842000000</v>
      </c>
      <c r="O159">
        <v>1648000000</v>
      </c>
      <c r="P159">
        <v>967000000</v>
      </c>
      <c r="Q159">
        <v>2429000000</v>
      </c>
      <c r="S159">
        <v>5463000000</v>
      </c>
      <c r="T159">
        <v>658000000</v>
      </c>
      <c r="U159">
        <v>4493000000</v>
      </c>
      <c r="V159">
        <v>12957000000</v>
      </c>
      <c r="W159">
        <v>4126000000</v>
      </c>
      <c r="X159">
        <v>2043000000</v>
      </c>
      <c r="AA159">
        <v>5909000000</v>
      </c>
      <c r="AB159">
        <v>4607000000</v>
      </c>
      <c r="AD159">
        <v>129000000</v>
      </c>
      <c r="AE159">
        <v>433000000</v>
      </c>
      <c r="AF159">
        <v>432855183</v>
      </c>
      <c r="AJ159">
        <v>1035000000</v>
      </c>
      <c r="AK159">
        <v>70000000</v>
      </c>
      <c r="AM159">
        <v>105000000</v>
      </c>
      <c r="AN159">
        <v>309000000</v>
      </c>
      <c r="AO159">
        <v>338000000</v>
      </c>
      <c r="AP159">
        <v>536000000</v>
      </c>
      <c r="AQ159">
        <v>406000000</v>
      </c>
      <c r="AS159">
        <v>536000000</v>
      </c>
      <c r="AU159">
        <v>583000000</v>
      </c>
      <c r="AV159">
        <v>-1568000000</v>
      </c>
      <c r="AX159">
        <v>56000000</v>
      </c>
      <c r="AY159">
        <v>0.71</v>
      </c>
      <c r="AZ159">
        <v>2460500000</v>
      </c>
      <c r="BB159">
        <v>752000000</v>
      </c>
      <c r="BC159">
        <v>1288000000</v>
      </c>
      <c r="BN159">
        <v>0.73711457503697797</v>
      </c>
      <c r="BO159">
        <v>2.2248520710059201</v>
      </c>
      <c r="BP159">
        <v>0.39941832283082901</v>
      </c>
      <c r="BQ159">
        <v>0.82719340765874905</v>
      </c>
      <c r="BS159">
        <v>6.7071847189060105E-2</v>
      </c>
    </row>
    <row r="160" spans="3:73" x14ac:dyDescent="0.3">
      <c r="C160">
        <v>4281</v>
      </c>
      <c r="D160" t="s">
        <v>3869</v>
      </c>
      <c r="E160" t="s">
        <v>700</v>
      </c>
      <c r="F160" t="s">
        <v>3614</v>
      </c>
      <c r="G160" t="s">
        <v>3870</v>
      </c>
      <c r="H160" t="s">
        <v>3871</v>
      </c>
      <c r="I160" t="s">
        <v>3872</v>
      </c>
      <c r="J160">
        <v>2018</v>
      </c>
      <c r="K160" t="s">
        <v>4062</v>
      </c>
      <c r="M160">
        <v>18693000000</v>
      </c>
      <c r="N160">
        <v>6581000000</v>
      </c>
      <c r="O160">
        <v>2277000000</v>
      </c>
      <c r="P160">
        <v>1047000000</v>
      </c>
      <c r="Q160">
        <v>2492000000</v>
      </c>
      <c r="S160">
        <v>5704000000</v>
      </c>
      <c r="T160">
        <v>919000000</v>
      </c>
      <c r="U160">
        <v>4500000000</v>
      </c>
      <c r="V160">
        <v>13108000000</v>
      </c>
      <c r="W160">
        <v>3520000000</v>
      </c>
      <c r="X160">
        <v>2129000000</v>
      </c>
      <c r="AA160">
        <v>6301000000</v>
      </c>
      <c r="AB160">
        <v>5573000000</v>
      </c>
      <c r="AC160">
        <v>0</v>
      </c>
      <c r="AD160">
        <v>-358000000</v>
      </c>
      <c r="AE160">
        <v>483000000</v>
      </c>
      <c r="AF160">
        <v>483270717</v>
      </c>
      <c r="AJ160">
        <v>1325000000</v>
      </c>
      <c r="AK160">
        <v>103000000</v>
      </c>
      <c r="AM160">
        <v>226000000</v>
      </c>
      <c r="AN160">
        <v>218000000</v>
      </c>
      <c r="AO160">
        <v>378000000</v>
      </c>
      <c r="AP160">
        <v>576000000</v>
      </c>
      <c r="AQ160">
        <v>217000000</v>
      </c>
      <c r="AS160">
        <v>576000000</v>
      </c>
      <c r="AU160">
        <v>565000000</v>
      </c>
      <c r="AV160">
        <v>-649000000</v>
      </c>
      <c r="AX160">
        <v>117000000</v>
      </c>
      <c r="AY160">
        <v>0.45</v>
      </c>
      <c r="AZ160">
        <v>2486000000</v>
      </c>
      <c r="BB160">
        <v>822000000</v>
      </c>
      <c r="BC160">
        <v>1398000000</v>
      </c>
      <c r="BN160">
        <v>0.701225057508158</v>
      </c>
      <c r="BO160">
        <v>2.17460317460317</v>
      </c>
      <c r="BP160">
        <v>0.64687499999999998</v>
      </c>
      <c r="BQ160">
        <v>1.1616477272727299</v>
      </c>
      <c r="BS160">
        <v>3.9117172079669797E-2</v>
      </c>
    </row>
    <row r="161" spans="3:73" x14ac:dyDescent="0.3">
      <c r="C161">
        <v>4281</v>
      </c>
      <c r="D161" t="s">
        <v>3869</v>
      </c>
      <c r="E161" t="s">
        <v>700</v>
      </c>
      <c r="F161" t="s">
        <v>3614</v>
      </c>
      <c r="G161" t="s">
        <v>3870</v>
      </c>
      <c r="H161" t="s">
        <v>3871</v>
      </c>
      <c r="I161" t="s">
        <v>3872</v>
      </c>
      <c r="J161">
        <v>2017</v>
      </c>
      <c r="K161" t="s">
        <v>4062</v>
      </c>
      <c r="M161">
        <v>18718000000</v>
      </c>
      <c r="N161">
        <v>6378000000</v>
      </c>
      <c r="O161">
        <v>2150000000</v>
      </c>
      <c r="P161">
        <v>1035000000</v>
      </c>
      <c r="Q161">
        <v>2480000000</v>
      </c>
      <c r="S161">
        <v>5594000000</v>
      </c>
      <c r="T161">
        <v>987000000</v>
      </c>
      <c r="U161">
        <v>4535000000</v>
      </c>
      <c r="V161">
        <v>13794000000</v>
      </c>
      <c r="W161">
        <v>2824000000</v>
      </c>
      <c r="X161">
        <v>1839000000</v>
      </c>
      <c r="AA161">
        <v>6807000000</v>
      </c>
      <c r="AB161">
        <v>4910000000</v>
      </c>
      <c r="AC161">
        <v>0</v>
      </c>
      <c r="AD161">
        <v>-1248000000</v>
      </c>
      <c r="AE161">
        <v>481000000</v>
      </c>
      <c r="AF161">
        <v>481416537</v>
      </c>
      <c r="AJ161">
        <v>326000000</v>
      </c>
      <c r="AK161">
        <v>111000000</v>
      </c>
      <c r="AM161">
        <v>544000000</v>
      </c>
      <c r="AN161">
        <v>-727000000</v>
      </c>
      <c r="AO161">
        <v>496000000</v>
      </c>
      <c r="AQ161">
        <v>701000000</v>
      </c>
      <c r="AS161">
        <v>551000000</v>
      </c>
      <c r="AX161">
        <v>109000000</v>
      </c>
      <c r="AY161">
        <v>-1.51</v>
      </c>
      <c r="BB161">
        <v>313000000</v>
      </c>
      <c r="BC161">
        <v>313000000</v>
      </c>
      <c r="BN161">
        <v>0.73693770701998096</v>
      </c>
      <c r="BO161">
        <v>0.63104838709677402</v>
      </c>
      <c r="BP161">
        <v>0.761331444759207</v>
      </c>
      <c r="BQ161">
        <v>1.38031161473088</v>
      </c>
      <c r="BS161">
        <v>-0.14806517311608999</v>
      </c>
    </row>
    <row r="162" spans="3:73" x14ac:dyDescent="0.3">
      <c r="C162">
        <v>1069258</v>
      </c>
      <c r="D162" t="s">
        <v>3890</v>
      </c>
      <c r="E162" t="s">
        <v>1762</v>
      </c>
      <c r="F162" t="s">
        <v>3614</v>
      </c>
      <c r="G162" t="s">
        <v>3891</v>
      </c>
      <c r="H162" t="s">
        <v>3892</v>
      </c>
      <c r="I162" t="s">
        <v>3893</v>
      </c>
      <c r="J162">
        <v>2026</v>
      </c>
      <c r="K162" t="s">
        <v>4062</v>
      </c>
      <c r="L162">
        <v>93.265735000000006</v>
      </c>
    </row>
    <row r="163" spans="3:73" x14ac:dyDescent="0.3">
      <c r="C163">
        <v>1069258</v>
      </c>
      <c r="D163" t="s">
        <v>3890</v>
      </c>
      <c r="E163" t="s">
        <v>1762</v>
      </c>
      <c r="F163" t="s">
        <v>3614</v>
      </c>
      <c r="G163" t="s">
        <v>3891</v>
      </c>
      <c r="H163" t="s">
        <v>3892</v>
      </c>
      <c r="I163" t="s">
        <v>3893</v>
      </c>
      <c r="J163">
        <v>2025</v>
      </c>
      <c r="K163" t="s">
        <v>4062</v>
      </c>
      <c r="L163">
        <v>55.697544999999998</v>
      </c>
      <c r="M163">
        <v>2467200000</v>
      </c>
      <c r="N163">
        <v>1262900000</v>
      </c>
      <c r="O163">
        <v>560600000</v>
      </c>
      <c r="P163">
        <v>165000000</v>
      </c>
      <c r="T163">
        <v>53900000</v>
      </c>
      <c r="U163">
        <v>595700000</v>
      </c>
      <c r="V163">
        <v>470900000</v>
      </c>
      <c r="W163">
        <v>311000000</v>
      </c>
      <c r="X163">
        <v>69600000</v>
      </c>
      <c r="AB163">
        <v>1996300000</v>
      </c>
      <c r="AD163">
        <v>-641900000</v>
      </c>
      <c r="AE163">
        <v>200000</v>
      </c>
      <c r="AF163">
        <v>168875032</v>
      </c>
      <c r="AG163">
        <v>307900000</v>
      </c>
      <c r="AJ163">
        <v>25600000</v>
      </c>
      <c r="AK163">
        <v>40000000</v>
      </c>
      <c r="AM163">
        <v>12000000</v>
      </c>
      <c r="AN163">
        <v>22000000</v>
      </c>
      <c r="AQ163">
        <v>-42100000</v>
      </c>
      <c r="AS163">
        <v>47100000</v>
      </c>
      <c r="AT163">
        <v>95300000</v>
      </c>
      <c r="AU163">
        <v>-88300000</v>
      </c>
      <c r="AV163">
        <v>360700000</v>
      </c>
      <c r="AY163">
        <v>0.14000000000000001</v>
      </c>
      <c r="BL163">
        <v>-0.44176285414480598</v>
      </c>
      <c r="BN163">
        <v>0.190864137483787</v>
      </c>
      <c r="BP163">
        <v>1.80257234726688</v>
      </c>
      <c r="BR163">
        <v>397.83960714285701</v>
      </c>
      <c r="BS163">
        <v>1.1020387717276999E-2</v>
      </c>
      <c r="BU163">
        <v>3.9060543505485104E-9</v>
      </c>
    </row>
    <row r="164" spans="3:73" x14ac:dyDescent="0.3">
      <c r="C164">
        <v>1069258</v>
      </c>
      <c r="D164" t="s">
        <v>3890</v>
      </c>
      <c r="E164" t="s">
        <v>1762</v>
      </c>
      <c r="F164" t="s">
        <v>3614</v>
      </c>
      <c r="G164" t="s">
        <v>3891</v>
      </c>
      <c r="H164" t="s">
        <v>3892</v>
      </c>
      <c r="I164" t="s">
        <v>3893</v>
      </c>
      <c r="J164">
        <v>2024</v>
      </c>
      <c r="K164" t="s">
        <v>4062</v>
      </c>
      <c r="L164">
        <v>21.110726</v>
      </c>
      <c r="M164">
        <v>1950900000</v>
      </c>
      <c r="N164">
        <v>872100000</v>
      </c>
      <c r="O164">
        <v>329300000</v>
      </c>
      <c r="P164">
        <v>117500000</v>
      </c>
      <c r="T164">
        <v>53800000</v>
      </c>
      <c r="U164">
        <v>568900000</v>
      </c>
      <c r="V164">
        <v>597700000</v>
      </c>
      <c r="W164">
        <v>296700000</v>
      </c>
      <c r="X164">
        <v>82000000</v>
      </c>
      <c r="AD164">
        <v>-663900000</v>
      </c>
      <c r="AE164">
        <v>200000</v>
      </c>
      <c r="AF164">
        <v>151092292</v>
      </c>
      <c r="AG164">
        <v>287200000</v>
      </c>
      <c r="AJ164">
        <v>29000000</v>
      </c>
      <c r="AK164">
        <v>40300000</v>
      </c>
      <c r="AM164">
        <v>10200000</v>
      </c>
      <c r="AN164">
        <v>16300000</v>
      </c>
      <c r="AQ164">
        <v>49700000</v>
      </c>
      <c r="AS164">
        <v>40300000</v>
      </c>
      <c r="AT164">
        <v>58200000</v>
      </c>
      <c r="AU164">
        <v>-69700000</v>
      </c>
      <c r="AV164">
        <v>277600000</v>
      </c>
      <c r="AY164">
        <v>0.11</v>
      </c>
      <c r="BL164">
        <v>0.853951890034364</v>
      </c>
      <c r="BN164">
        <v>0.30637141831975001</v>
      </c>
      <c r="BP164">
        <v>1.10987529491068</v>
      </c>
      <c r="BR164">
        <v>191.91569090909101</v>
      </c>
    </row>
    <row r="165" spans="3:73" x14ac:dyDescent="0.3">
      <c r="C165">
        <v>1069258</v>
      </c>
      <c r="D165" t="s">
        <v>3890</v>
      </c>
      <c r="E165" t="s">
        <v>1762</v>
      </c>
      <c r="F165" t="s">
        <v>3614</v>
      </c>
      <c r="G165" t="s">
        <v>3891</v>
      </c>
      <c r="H165" t="s">
        <v>3892</v>
      </c>
      <c r="I165" t="s">
        <v>3893</v>
      </c>
      <c r="J165">
        <v>2023</v>
      </c>
      <c r="K165" t="s">
        <v>4062</v>
      </c>
      <c r="L165">
        <v>14.991070000000001</v>
      </c>
      <c r="M165">
        <v>1632500000</v>
      </c>
      <c r="N165">
        <v>594200000</v>
      </c>
      <c r="O165">
        <v>72800000</v>
      </c>
      <c r="P165">
        <v>128800000</v>
      </c>
      <c r="T165">
        <v>62400000</v>
      </c>
      <c r="U165">
        <v>569100000</v>
      </c>
      <c r="V165">
        <v>634000000</v>
      </c>
      <c r="W165">
        <v>292500000</v>
      </c>
      <c r="X165">
        <v>63100000</v>
      </c>
      <c r="AD165">
        <v>-680200000</v>
      </c>
      <c r="AE165">
        <v>0</v>
      </c>
      <c r="AF165">
        <v>129286964</v>
      </c>
      <c r="AG165">
        <v>268600000</v>
      </c>
      <c r="AJ165">
        <v>31100000</v>
      </c>
      <c r="AK165">
        <v>38400000</v>
      </c>
      <c r="AM165">
        <v>8900000</v>
      </c>
      <c r="AN165">
        <v>-8900000</v>
      </c>
      <c r="AS165">
        <v>33200000</v>
      </c>
      <c r="AT165">
        <v>52400000</v>
      </c>
      <c r="AU165">
        <v>-43800000</v>
      </c>
      <c r="AV165">
        <v>-30700000</v>
      </c>
      <c r="AY165">
        <v>-7.0000000000000007E-2</v>
      </c>
      <c r="BN165">
        <v>0.38836140888208298</v>
      </c>
      <c r="BP165">
        <v>0.24888888888888899</v>
      </c>
      <c r="BR165">
        <v>-214.15814285714299</v>
      </c>
    </row>
    <row r="166" spans="3:73" x14ac:dyDescent="0.3">
      <c r="C166">
        <v>1069258</v>
      </c>
      <c r="D166" t="s">
        <v>3890</v>
      </c>
      <c r="E166" t="s">
        <v>1762</v>
      </c>
      <c r="F166" t="s">
        <v>3614</v>
      </c>
      <c r="G166" t="s">
        <v>3891</v>
      </c>
      <c r="H166" t="s">
        <v>3892</v>
      </c>
      <c r="I166" t="s">
        <v>3893</v>
      </c>
      <c r="J166">
        <v>2022</v>
      </c>
      <c r="K166" t="s">
        <v>4062</v>
      </c>
      <c r="L166">
        <v>14.677652999999999</v>
      </c>
      <c r="M166">
        <v>1551500000</v>
      </c>
      <c r="N166">
        <v>582600000</v>
      </c>
      <c r="O166">
        <v>81300000</v>
      </c>
      <c r="P166">
        <v>105700000</v>
      </c>
      <c r="T166">
        <v>55200000</v>
      </c>
      <c r="U166">
        <v>558200000</v>
      </c>
      <c r="V166">
        <v>604000000</v>
      </c>
      <c r="W166">
        <v>234200000</v>
      </c>
      <c r="X166">
        <v>57300000</v>
      </c>
      <c r="AA166">
        <v>296700000</v>
      </c>
      <c r="AD166">
        <v>-671300000</v>
      </c>
      <c r="AE166">
        <v>0</v>
      </c>
      <c r="AF166">
        <v>125985306</v>
      </c>
      <c r="AG166">
        <v>226000000</v>
      </c>
      <c r="AJ166">
        <v>-2600000</v>
      </c>
      <c r="AK166">
        <v>38600000</v>
      </c>
      <c r="AM166">
        <v>1400000</v>
      </c>
      <c r="AN166">
        <v>-36900000</v>
      </c>
      <c r="AS166">
        <v>30500000</v>
      </c>
      <c r="AT166">
        <v>45400000</v>
      </c>
      <c r="AU166">
        <v>-177400000</v>
      </c>
      <c r="AV166">
        <v>-63300000</v>
      </c>
      <c r="AY166">
        <v>-0.28999999999999998</v>
      </c>
      <c r="BN166">
        <v>0.38930067676442198</v>
      </c>
      <c r="BP166">
        <v>0.34713919726729298</v>
      </c>
      <c r="BR166">
        <v>-50.612596551724103</v>
      </c>
    </row>
    <row r="167" spans="3:73" x14ac:dyDescent="0.3">
      <c r="C167">
        <v>1069258</v>
      </c>
      <c r="D167" t="s">
        <v>3890</v>
      </c>
      <c r="E167" t="s">
        <v>1762</v>
      </c>
      <c r="F167" t="s">
        <v>3614</v>
      </c>
      <c r="G167" t="s">
        <v>3891</v>
      </c>
      <c r="H167" t="s">
        <v>3892</v>
      </c>
      <c r="I167" t="s">
        <v>3893</v>
      </c>
      <c r="J167">
        <v>2021</v>
      </c>
      <c r="K167" t="s">
        <v>4062</v>
      </c>
      <c r="L167">
        <v>25.614094999999999</v>
      </c>
      <c r="M167">
        <v>1589500000</v>
      </c>
      <c r="N167">
        <v>758100000</v>
      </c>
      <c r="O167">
        <v>349400000</v>
      </c>
      <c r="P167">
        <v>93900000</v>
      </c>
      <c r="T167">
        <v>43200000</v>
      </c>
      <c r="U167">
        <v>493900000</v>
      </c>
      <c r="V167">
        <v>629200000</v>
      </c>
      <c r="W167">
        <v>221100000</v>
      </c>
      <c r="X167">
        <v>50400000</v>
      </c>
      <c r="AA167">
        <v>296700000</v>
      </c>
      <c r="AD167">
        <v>-634400000</v>
      </c>
      <c r="AE167">
        <v>0</v>
      </c>
      <c r="AF167">
        <v>123987424</v>
      </c>
      <c r="AG167">
        <v>225100000</v>
      </c>
      <c r="AJ167">
        <v>27900000</v>
      </c>
      <c r="AK167">
        <v>35200000</v>
      </c>
      <c r="AM167">
        <v>3900000</v>
      </c>
      <c r="AN167">
        <v>-2000000</v>
      </c>
      <c r="AS167">
        <v>25700000</v>
      </c>
      <c r="AU167">
        <v>-52100000</v>
      </c>
      <c r="AV167">
        <v>-9300000</v>
      </c>
      <c r="AY167">
        <v>-0.02</v>
      </c>
      <c r="BN167">
        <v>0.39584775086505197</v>
      </c>
      <c r="BP167">
        <v>1.58028041610131</v>
      </c>
      <c r="BR167">
        <v>-1280.7047500000001</v>
      </c>
    </row>
    <row r="168" spans="3:73" x14ac:dyDescent="0.3">
      <c r="C168">
        <v>1069258</v>
      </c>
      <c r="D168" t="s">
        <v>3890</v>
      </c>
      <c r="E168" t="s">
        <v>1762</v>
      </c>
      <c r="F168" t="s">
        <v>3614</v>
      </c>
      <c r="G168" t="s">
        <v>3891</v>
      </c>
      <c r="H168" t="s">
        <v>3892</v>
      </c>
      <c r="I168" t="s">
        <v>3893</v>
      </c>
      <c r="J168">
        <v>2020</v>
      </c>
      <c r="K168" t="s">
        <v>4062</v>
      </c>
      <c r="L168">
        <v>17.983093</v>
      </c>
      <c r="M168">
        <v>1562800000</v>
      </c>
      <c r="N168">
        <v>764800000</v>
      </c>
      <c r="O168">
        <v>380800000</v>
      </c>
      <c r="P168">
        <v>95300000</v>
      </c>
      <c r="T168">
        <v>43000000</v>
      </c>
      <c r="U168">
        <v>483900000</v>
      </c>
      <c r="V168">
        <v>622700000</v>
      </c>
      <c r="W168">
        <v>197600000</v>
      </c>
      <c r="X168">
        <v>55400000</v>
      </c>
      <c r="AA168">
        <v>301500000</v>
      </c>
      <c r="AD168">
        <v>-632400000</v>
      </c>
      <c r="AE168">
        <v>0</v>
      </c>
      <c r="AF168">
        <v>123047147</v>
      </c>
      <c r="AG168">
        <v>54300000</v>
      </c>
      <c r="AJ168">
        <v>9000000</v>
      </c>
      <c r="AK168">
        <v>27000000</v>
      </c>
      <c r="AM168">
        <v>-75300000</v>
      </c>
      <c r="AN168">
        <v>78100000</v>
      </c>
      <c r="AS168">
        <v>24600000</v>
      </c>
      <c r="AU168">
        <v>-87300000</v>
      </c>
      <c r="AV168">
        <v>247700000</v>
      </c>
      <c r="AY168">
        <v>0.63</v>
      </c>
      <c r="BN168">
        <v>0.398451497312516</v>
      </c>
      <c r="BP168">
        <v>1.92712550607287</v>
      </c>
      <c r="BR168">
        <v>28.5445920634921</v>
      </c>
    </row>
    <row r="169" spans="3:73" x14ac:dyDescent="0.3">
      <c r="C169">
        <v>1069258</v>
      </c>
      <c r="D169" t="s">
        <v>3890</v>
      </c>
      <c r="E169" t="s">
        <v>1762</v>
      </c>
      <c r="F169" t="s">
        <v>3614</v>
      </c>
      <c r="G169" t="s">
        <v>3891</v>
      </c>
      <c r="H169" t="s">
        <v>3892</v>
      </c>
      <c r="I169" t="s">
        <v>3893</v>
      </c>
      <c r="J169">
        <v>2019</v>
      </c>
      <c r="K169" t="s">
        <v>4062</v>
      </c>
      <c r="L169">
        <v>18.849771</v>
      </c>
      <c r="M169">
        <v>1186000000</v>
      </c>
      <c r="N169">
        <v>522200000</v>
      </c>
      <c r="O169">
        <v>172600000</v>
      </c>
      <c r="P169">
        <v>85000000</v>
      </c>
      <c r="S169">
        <v>116900000</v>
      </c>
      <c r="T169">
        <v>39500000</v>
      </c>
      <c r="U169">
        <v>455600000</v>
      </c>
      <c r="V169">
        <v>596900000</v>
      </c>
      <c r="W169">
        <v>182700000</v>
      </c>
      <c r="X169">
        <v>53800000</v>
      </c>
      <c r="AA169">
        <v>295100000</v>
      </c>
      <c r="AD169">
        <v>-712000000</v>
      </c>
      <c r="AE169">
        <v>0</v>
      </c>
      <c r="AF169">
        <v>106635508</v>
      </c>
      <c r="AG169">
        <v>48400000</v>
      </c>
      <c r="AJ169">
        <v>9300000</v>
      </c>
      <c r="AK169">
        <v>18000000</v>
      </c>
      <c r="AM169">
        <v>1000000</v>
      </c>
      <c r="AN169">
        <v>3000000</v>
      </c>
      <c r="AS169">
        <v>23400000</v>
      </c>
      <c r="AV169">
        <v>3500000</v>
      </c>
      <c r="AY169">
        <v>0.03</v>
      </c>
      <c r="BN169">
        <v>0.50328836424957801</v>
      </c>
      <c r="BP169">
        <v>0.94471811713191001</v>
      </c>
      <c r="BR169">
        <v>628.32569999999998</v>
      </c>
    </row>
    <row r="170" spans="3:73" x14ac:dyDescent="0.3">
      <c r="C170">
        <v>1069258</v>
      </c>
      <c r="D170" t="s">
        <v>3890</v>
      </c>
      <c r="E170" t="s">
        <v>1762</v>
      </c>
      <c r="F170" t="s">
        <v>3614</v>
      </c>
      <c r="G170" t="s">
        <v>3891</v>
      </c>
      <c r="H170" t="s">
        <v>3892</v>
      </c>
      <c r="I170" t="s">
        <v>3893</v>
      </c>
      <c r="J170">
        <v>2018</v>
      </c>
      <c r="K170" t="s">
        <v>4062</v>
      </c>
      <c r="L170">
        <v>12.029131</v>
      </c>
      <c r="M170">
        <v>1010100000</v>
      </c>
      <c r="N170">
        <v>494700000</v>
      </c>
      <c r="O170">
        <v>182700000</v>
      </c>
      <c r="P170">
        <v>64600000</v>
      </c>
      <c r="Q170">
        <v>46800000</v>
      </c>
      <c r="S170">
        <v>67100000</v>
      </c>
      <c r="T170">
        <v>16100000</v>
      </c>
      <c r="U170">
        <v>425700000</v>
      </c>
      <c r="V170">
        <v>490800000</v>
      </c>
      <c r="W170">
        <v>164700000</v>
      </c>
      <c r="X170">
        <v>46600000</v>
      </c>
      <c r="AA170">
        <v>294200000</v>
      </c>
      <c r="AD170">
        <v>-724500000</v>
      </c>
      <c r="AE170">
        <v>0</v>
      </c>
      <c r="AF170">
        <v>103766899</v>
      </c>
      <c r="AG170">
        <v>45500000</v>
      </c>
      <c r="AJ170">
        <v>10800000</v>
      </c>
      <c r="AK170">
        <v>15600000</v>
      </c>
      <c r="AM170">
        <v>200000</v>
      </c>
      <c r="AN170">
        <v>4700000</v>
      </c>
      <c r="AS170">
        <v>17900000</v>
      </c>
      <c r="AY170">
        <v>0.05</v>
      </c>
      <c r="AZ170">
        <v>48900000</v>
      </c>
      <c r="BN170">
        <v>0.48589248589248601</v>
      </c>
      <c r="BP170">
        <v>1.10928961748634</v>
      </c>
      <c r="BQ170">
        <v>2.7194899817850602</v>
      </c>
      <c r="BR170">
        <v>240.58261999999999</v>
      </c>
    </row>
    <row r="171" spans="3:73" x14ac:dyDescent="0.3">
      <c r="C171">
        <v>1069258</v>
      </c>
      <c r="D171" t="s">
        <v>3890</v>
      </c>
      <c r="E171" t="s">
        <v>1762</v>
      </c>
      <c r="F171" t="s">
        <v>3614</v>
      </c>
      <c r="G171" t="s">
        <v>3891</v>
      </c>
      <c r="H171" t="s">
        <v>3892</v>
      </c>
      <c r="I171" t="s">
        <v>3893</v>
      </c>
      <c r="J171">
        <v>2017</v>
      </c>
      <c r="K171" t="s">
        <v>4062</v>
      </c>
      <c r="L171">
        <v>10.445936</v>
      </c>
      <c r="M171">
        <v>1024000000</v>
      </c>
      <c r="N171">
        <v>471300000</v>
      </c>
      <c r="O171">
        <v>129600000</v>
      </c>
      <c r="P171">
        <v>268400000</v>
      </c>
      <c r="Q171">
        <v>51000000</v>
      </c>
      <c r="S171">
        <v>61200000</v>
      </c>
      <c r="T171">
        <v>22000000</v>
      </c>
      <c r="U171">
        <v>461200000</v>
      </c>
      <c r="V171">
        <v>512500000</v>
      </c>
      <c r="W171">
        <v>188900000</v>
      </c>
      <c r="X171">
        <v>48800000</v>
      </c>
      <c r="AA171">
        <v>294300000</v>
      </c>
      <c r="AD171">
        <v>-720800000</v>
      </c>
      <c r="AE171">
        <v>0</v>
      </c>
      <c r="AF171">
        <v>103297525</v>
      </c>
      <c r="AG171">
        <v>56700000</v>
      </c>
      <c r="AH171">
        <v>751900000</v>
      </c>
      <c r="AI171">
        <v>554600000</v>
      </c>
      <c r="AJ171">
        <v>-13200000</v>
      </c>
      <c r="AK171">
        <v>17800000</v>
      </c>
      <c r="AM171">
        <v>-11700000</v>
      </c>
      <c r="AN171">
        <v>-22200000</v>
      </c>
      <c r="AS171">
        <v>22500000</v>
      </c>
      <c r="AY171">
        <v>-0.21</v>
      </c>
      <c r="BA171">
        <v>-1.7555526000797999E-2</v>
      </c>
      <c r="BG171">
        <v>7.5408963957973099E-2</v>
      </c>
      <c r="BI171">
        <v>0.73427734374999998</v>
      </c>
      <c r="BM171">
        <v>2.3673360819257899E-2</v>
      </c>
      <c r="BN171">
        <v>0.50048828125</v>
      </c>
      <c r="BP171">
        <v>0.68607728957120195</v>
      </c>
      <c r="BQ171">
        <v>2.2249867654843798</v>
      </c>
      <c r="BR171">
        <v>-49.742552380952397</v>
      </c>
    </row>
    <row r="172" spans="3:73" x14ac:dyDescent="0.3">
      <c r="C172">
        <v>202058</v>
      </c>
      <c r="D172" t="s">
        <v>3896</v>
      </c>
      <c r="E172" t="s">
        <v>202</v>
      </c>
      <c r="F172" t="s">
        <v>3614</v>
      </c>
      <c r="G172" t="s">
        <v>3769</v>
      </c>
      <c r="H172" t="s">
        <v>3770</v>
      </c>
      <c r="I172" t="s">
        <v>3897</v>
      </c>
      <c r="J172">
        <v>2026</v>
      </c>
      <c r="K172" t="s">
        <v>4062</v>
      </c>
      <c r="L172">
        <v>348.896997</v>
      </c>
    </row>
    <row r="173" spans="3:73" x14ac:dyDescent="0.3">
      <c r="C173">
        <v>202058</v>
      </c>
      <c r="D173" t="s">
        <v>3896</v>
      </c>
      <c r="E173" t="s">
        <v>202</v>
      </c>
      <c r="F173" t="s">
        <v>3614</v>
      </c>
      <c r="G173" t="s">
        <v>3769</v>
      </c>
      <c r="H173" t="s">
        <v>3770</v>
      </c>
      <c r="I173" t="s">
        <v>3897</v>
      </c>
      <c r="J173">
        <v>2025</v>
      </c>
      <c r="K173" t="s">
        <v>4062</v>
      </c>
      <c r="L173">
        <v>243.73593</v>
      </c>
      <c r="M173">
        <v>41195000000</v>
      </c>
      <c r="N173">
        <v>8593000000</v>
      </c>
      <c r="O173">
        <v>1069000000</v>
      </c>
      <c r="P173">
        <v>1371000000</v>
      </c>
      <c r="Q173">
        <v>1219000000</v>
      </c>
      <c r="T173">
        <v>6509000000</v>
      </c>
      <c r="U173">
        <v>20010000000</v>
      </c>
      <c r="V173">
        <v>21560000000</v>
      </c>
      <c r="W173">
        <v>7226000000</v>
      </c>
      <c r="X173">
        <v>2461000000</v>
      </c>
      <c r="AB173">
        <v>19635000000</v>
      </c>
      <c r="AD173">
        <v>4212000000</v>
      </c>
      <c r="AE173">
        <v>187000000</v>
      </c>
      <c r="AF173">
        <v>186844093</v>
      </c>
      <c r="AJ173">
        <v>2110000000</v>
      </c>
      <c r="AM173">
        <v>326000000</v>
      </c>
      <c r="AN173">
        <v>1606000000</v>
      </c>
      <c r="AQ173">
        <v>3106000000</v>
      </c>
      <c r="AS173">
        <v>1224000000</v>
      </c>
      <c r="AU173">
        <v>407000000</v>
      </c>
      <c r="AV173">
        <v>-3082000000</v>
      </c>
      <c r="AY173">
        <v>8.57</v>
      </c>
      <c r="AZ173">
        <v>1274500000</v>
      </c>
      <c r="BN173">
        <v>0.52336448598130803</v>
      </c>
      <c r="BP173">
        <v>0.14793800166067</v>
      </c>
      <c r="BQ173">
        <v>1.0204815942430101</v>
      </c>
      <c r="BR173">
        <v>28.440598599766599</v>
      </c>
      <c r="BS173">
        <v>8.1792717086834693E-2</v>
      </c>
      <c r="BU173">
        <v>1.0638232340718101E-7</v>
      </c>
    </row>
    <row r="174" spans="3:73" x14ac:dyDescent="0.3">
      <c r="C174">
        <v>202058</v>
      </c>
      <c r="D174" t="s">
        <v>3896</v>
      </c>
      <c r="E174" t="s">
        <v>202</v>
      </c>
      <c r="F174" t="s">
        <v>3614</v>
      </c>
      <c r="G174" t="s">
        <v>3769</v>
      </c>
      <c r="H174" t="s">
        <v>3770</v>
      </c>
      <c r="I174" t="s">
        <v>3897</v>
      </c>
      <c r="J174">
        <v>2024</v>
      </c>
      <c r="K174" t="s">
        <v>4062</v>
      </c>
      <c r="L174">
        <v>214.70938799999999</v>
      </c>
      <c r="M174">
        <v>42001000000</v>
      </c>
      <c r="N174">
        <v>8218000000</v>
      </c>
      <c r="O174">
        <v>615000000</v>
      </c>
      <c r="P174">
        <v>1072000000</v>
      </c>
      <c r="Q174">
        <v>1330000000</v>
      </c>
      <c r="T174">
        <v>7639000000</v>
      </c>
      <c r="U174">
        <v>20325000000</v>
      </c>
      <c r="V174">
        <v>22422000000</v>
      </c>
      <c r="W174">
        <v>7633000000</v>
      </c>
      <c r="X174">
        <v>2005000000</v>
      </c>
      <c r="AB174">
        <v>19514000000</v>
      </c>
      <c r="AD174">
        <v>3739000000</v>
      </c>
      <c r="AE174">
        <v>190000000</v>
      </c>
      <c r="AF174">
        <v>189794911</v>
      </c>
      <c r="AJ174">
        <v>1918000000</v>
      </c>
      <c r="AM174">
        <v>85000000</v>
      </c>
      <c r="AN174">
        <v>1502000000</v>
      </c>
      <c r="AQ174">
        <v>2559000000</v>
      </c>
      <c r="AS174">
        <v>1289000000</v>
      </c>
      <c r="AU174">
        <v>-263000000</v>
      </c>
      <c r="AV174">
        <v>-2224000000</v>
      </c>
      <c r="AY174">
        <v>7.91</v>
      </c>
      <c r="AZ174">
        <v>1401000000</v>
      </c>
      <c r="BN174">
        <v>0.533844432275422</v>
      </c>
      <c r="BP174">
        <v>8.0571203982706702E-2</v>
      </c>
      <c r="BQ174">
        <v>0.90239748460631497</v>
      </c>
      <c r="BR174">
        <v>27.1440439949431</v>
      </c>
      <c r="BS174">
        <v>7.6970380239827801E-2</v>
      </c>
      <c r="BU174">
        <v>8.7032451526083802E-8</v>
      </c>
    </row>
    <row r="175" spans="3:73" x14ac:dyDescent="0.3">
      <c r="C175">
        <v>202058</v>
      </c>
      <c r="D175" t="s">
        <v>3896</v>
      </c>
      <c r="E175" t="s">
        <v>202</v>
      </c>
      <c r="F175" t="s">
        <v>3614</v>
      </c>
      <c r="G175" t="s">
        <v>3769</v>
      </c>
      <c r="H175" t="s">
        <v>3770</v>
      </c>
      <c r="I175" t="s">
        <v>3897</v>
      </c>
      <c r="J175">
        <v>2023</v>
      </c>
      <c r="K175" t="s">
        <v>4062</v>
      </c>
      <c r="L175">
        <v>180.95754099999999</v>
      </c>
      <c r="M175">
        <v>41687000000</v>
      </c>
      <c r="N175">
        <v>8055000000</v>
      </c>
      <c r="O175">
        <v>560000000</v>
      </c>
      <c r="P175">
        <v>1230000000</v>
      </c>
      <c r="Q175">
        <v>1472000000</v>
      </c>
      <c r="T175">
        <v>8540000000</v>
      </c>
      <c r="U175">
        <v>19979000000</v>
      </c>
      <c r="V175">
        <v>22858000000</v>
      </c>
      <c r="W175">
        <v>8004000000</v>
      </c>
      <c r="X175">
        <v>2106000000</v>
      </c>
      <c r="AB175">
        <v>18765000000</v>
      </c>
      <c r="AD175">
        <v>3220000000</v>
      </c>
      <c r="AE175">
        <v>190000000</v>
      </c>
      <c r="AF175">
        <v>189808581</v>
      </c>
      <c r="AJ175">
        <v>1426000000</v>
      </c>
      <c r="AM175">
        <v>23000000</v>
      </c>
      <c r="AN175">
        <v>1227000000</v>
      </c>
      <c r="AP175">
        <v>387000000</v>
      </c>
      <c r="AQ175">
        <v>2096000000</v>
      </c>
      <c r="AS175">
        <v>1166000000</v>
      </c>
      <c r="AT175">
        <v>449000000</v>
      </c>
      <c r="AU175">
        <v>-7021000000</v>
      </c>
      <c r="AV175">
        <v>4594000000</v>
      </c>
      <c r="AX175">
        <v>868000000</v>
      </c>
      <c r="AY175">
        <v>6.47</v>
      </c>
      <c r="AZ175">
        <v>1381500000</v>
      </c>
      <c r="BL175">
        <v>4.6681514476614696</v>
      </c>
      <c r="BN175">
        <v>0.54832441768416995</v>
      </c>
      <c r="BP175">
        <v>6.9965017491254403E-2</v>
      </c>
      <c r="BQ175">
        <v>0.82246376811594202</v>
      </c>
      <c r="BR175">
        <v>27.968708037094299</v>
      </c>
      <c r="BS175">
        <v>6.5387689848121502E-2</v>
      </c>
      <c r="BU175">
        <v>6.2392501479882795E-8</v>
      </c>
    </row>
    <row r="176" spans="3:73" x14ac:dyDescent="0.3">
      <c r="C176">
        <v>202058</v>
      </c>
      <c r="D176" t="s">
        <v>3896</v>
      </c>
      <c r="E176" t="s">
        <v>202</v>
      </c>
      <c r="F176" t="s">
        <v>3614</v>
      </c>
      <c r="G176" t="s">
        <v>3769</v>
      </c>
      <c r="H176" t="s">
        <v>3770</v>
      </c>
      <c r="I176" t="s">
        <v>3897</v>
      </c>
      <c r="J176">
        <v>2022</v>
      </c>
      <c r="K176" t="s">
        <v>4062</v>
      </c>
      <c r="L176">
        <v>214.48907800000001</v>
      </c>
      <c r="M176">
        <v>33524000000</v>
      </c>
      <c r="N176">
        <v>6754000000</v>
      </c>
      <c r="O176">
        <v>880000000</v>
      </c>
      <c r="P176">
        <v>1251000000</v>
      </c>
      <c r="Q176">
        <v>1291000000</v>
      </c>
      <c r="T176">
        <v>6001000000</v>
      </c>
      <c r="U176">
        <v>17283000000</v>
      </c>
      <c r="W176">
        <v>5776000000</v>
      </c>
      <c r="X176">
        <v>1945000000</v>
      </c>
      <c r="AB176">
        <v>18523000000</v>
      </c>
      <c r="AD176">
        <v>2943000000</v>
      </c>
      <c r="AE176">
        <v>191000000</v>
      </c>
      <c r="AF176">
        <v>190611458</v>
      </c>
      <c r="AJ176">
        <v>1826000000</v>
      </c>
      <c r="AM176">
        <v>212000000</v>
      </c>
      <c r="AN176">
        <v>1062000000</v>
      </c>
      <c r="AP176">
        <v>333000000</v>
      </c>
      <c r="AQ176">
        <v>2158000000</v>
      </c>
      <c r="AS176">
        <v>938000000</v>
      </c>
      <c r="AT176">
        <v>252000000</v>
      </c>
      <c r="AU176">
        <v>-250000000</v>
      </c>
      <c r="AV176">
        <v>-1951000000</v>
      </c>
      <c r="AX176">
        <v>864000000</v>
      </c>
      <c r="AY176">
        <v>5.54</v>
      </c>
      <c r="AZ176">
        <v>1136500000</v>
      </c>
      <c r="BL176">
        <v>8.5634920634920597</v>
      </c>
      <c r="BP176">
        <v>0.15235457063711899</v>
      </c>
      <c r="BQ176">
        <v>0.94581024930747903</v>
      </c>
      <c r="BR176">
        <v>38.716440072202197</v>
      </c>
      <c r="BS176">
        <v>5.7334125141715701E-2</v>
      </c>
      <c r="BU176">
        <v>6.4151028025697801E-8</v>
      </c>
    </row>
    <row r="177" spans="3:73" x14ac:dyDescent="0.3">
      <c r="C177">
        <v>202058</v>
      </c>
      <c r="D177" t="s">
        <v>3896</v>
      </c>
      <c r="E177" t="s">
        <v>202</v>
      </c>
      <c r="F177" t="s">
        <v>3614</v>
      </c>
      <c r="G177" t="s">
        <v>3769</v>
      </c>
      <c r="H177" t="s">
        <v>3770</v>
      </c>
      <c r="I177" t="s">
        <v>3897</v>
      </c>
      <c r="J177">
        <v>2021</v>
      </c>
      <c r="K177" t="s">
        <v>4062</v>
      </c>
      <c r="L177">
        <v>191.811463</v>
      </c>
      <c r="M177">
        <v>34709000000</v>
      </c>
      <c r="N177">
        <v>6359000000</v>
      </c>
      <c r="O177">
        <v>941000000</v>
      </c>
      <c r="P177">
        <v>1045000000</v>
      </c>
      <c r="Q177">
        <v>982000000</v>
      </c>
      <c r="T177">
        <v>6640000000</v>
      </c>
      <c r="U177">
        <v>18189000000</v>
      </c>
      <c r="W177">
        <v>4551000000</v>
      </c>
      <c r="X177">
        <v>1767000000</v>
      </c>
      <c r="AB177">
        <v>19213000000</v>
      </c>
      <c r="AD177">
        <v>2917000000</v>
      </c>
      <c r="AE177">
        <v>194000000</v>
      </c>
      <c r="AF177">
        <v>193511401</v>
      </c>
      <c r="AJ177">
        <v>3342000000</v>
      </c>
      <c r="AM177">
        <v>440000000</v>
      </c>
      <c r="AN177">
        <v>1846000000</v>
      </c>
      <c r="AP177">
        <v>340000000</v>
      </c>
      <c r="AQ177">
        <v>2687000000</v>
      </c>
      <c r="AS177">
        <v>967000000</v>
      </c>
      <c r="AT177">
        <v>342000000</v>
      </c>
      <c r="AU177">
        <v>1394000000</v>
      </c>
      <c r="AV177">
        <v>-4413000000</v>
      </c>
      <c r="AX177">
        <v>817000000</v>
      </c>
      <c r="AY177">
        <v>9.17</v>
      </c>
      <c r="AZ177">
        <v>977500000</v>
      </c>
      <c r="BL177">
        <v>7.8567251461988299</v>
      </c>
      <c r="BP177">
        <v>0.20676774335310899</v>
      </c>
      <c r="BQ177">
        <v>1.18149857174247</v>
      </c>
      <c r="BR177">
        <v>20.9172805888768</v>
      </c>
      <c r="BS177">
        <v>9.6080778639462905E-2</v>
      </c>
      <c r="BU177">
        <v>9.1547968339665794E-8</v>
      </c>
    </row>
    <row r="178" spans="3:73" x14ac:dyDescent="0.3">
      <c r="C178">
        <v>202058</v>
      </c>
      <c r="D178" t="s">
        <v>3896</v>
      </c>
      <c r="E178" t="s">
        <v>202</v>
      </c>
      <c r="F178" t="s">
        <v>3614</v>
      </c>
      <c r="G178" t="s">
        <v>3769</v>
      </c>
      <c r="H178" t="s">
        <v>3770</v>
      </c>
      <c r="I178" t="s">
        <v>3897</v>
      </c>
      <c r="J178">
        <v>2020</v>
      </c>
      <c r="K178" t="s">
        <v>4062</v>
      </c>
      <c r="L178">
        <v>166.00141600000001</v>
      </c>
      <c r="M178">
        <v>36960000000</v>
      </c>
      <c r="N178">
        <v>6667000000</v>
      </c>
      <c r="O178">
        <v>1276000000</v>
      </c>
      <c r="P178">
        <v>1344000000</v>
      </c>
      <c r="Q178">
        <v>973000000</v>
      </c>
      <c r="S178">
        <v>2102000000</v>
      </c>
      <c r="T178">
        <v>7908000000</v>
      </c>
      <c r="U178">
        <v>18876000000</v>
      </c>
      <c r="W178">
        <v>4240000000</v>
      </c>
      <c r="X178">
        <v>1406000000</v>
      </c>
      <c r="AB178">
        <v>20724000000</v>
      </c>
      <c r="AD178">
        <v>2347000000</v>
      </c>
      <c r="AE178">
        <v>208000000</v>
      </c>
      <c r="AF178">
        <v>208230353</v>
      </c>
      <c r="AM178">
        <v>234000000</v>
      </c>
      <c r="AN178">
        <v>1119000000</v>
      </c>
      <c r="AO178">
        <v>270000000</v>
      </c>
      <c r="AP178">
        <v>323000000</v>
      </c>
      <c r="AQ178">
        <v>2790000000</v>
      </c>
      <c r="AS178">
        <v>1032000000</v>
      </c>
      <c r="AT178">
        <v>368000000</v>
      </c>
      <c r="AU178">
        <v>751000000</v>
      </c>
      <c r="AV178">
        <v>-3112000000</v>
      </c>
      <c r="AX178">
        <v>725000000</v>
      </c>
      <c r="AY178">
        <v>5.23</v>
      </c>
      <c r="AZ178">
        <v>666500000</v>
      </c>
      <c r="BB178">
        <v>1623000000</v>
      </c>
      <c r="BC178">
        <v>1946000000</v>
      </c>
      <c r="BL178">
        <v>7.5815217391304301</v>
      </c>
      <c r="BO178">
        <v>6.0111111111111102</v>
      </c>
      <c r="BP178">
        <v>0.30094339622641503</v>
      </c>
      <c r="BQ178">
        <v>1.34292452830189</v>
      </c>
      <c r="BR178">
        <v>31.740232504780099</v>
      </c>
      <c r="BS178">
        <v>5.3995367689635199E-2</v>
      </c>
      <c r="BU178">
        <v>4.18928491449527E-8</v>
      </c>
    </row>
    <row r="179" spans="3:73" x14ac:dyDescent="0.3">
      <c r="C179">
        <v>202058</v>
      </c>
      <c r="D179" t="s">
        <v>3896</v>
      </c>
      <c r="E179" t="s">
        <v>202</v>
      </c>
      <c r="F179" t="s">
        <v>3614</v>
      </c>
      <c r="G179" t="s">
        <v>3769</v>
      </c>
      <c r="H179" t="s">
        <v>3770</v>
      </c>
      <c r="I179" t="s">
        <v>3897</v>
      </c>
      <c r="J179">
        <v>2019</v>
      </c>
      <c r="K179" t="s">
        <v>4062</v>
      </c>
      <c r="L179">
        <v>165.625877</v>
      </c>
      <c r="M179">
        <v>10117000000</v>
      </c>
      <c r="N179">
        <v>2578000000</v>
      </c>
      <c r="O179">
        <v>530000000</v>
      </c>
      <c r="Q179">
        <v>360000000</v>
      </c>
      <c r="S179">
        <v>894000000</v>
      </c>
      <c r="T179">
        <v>870000000</v>
      </c>
      <c r="U179">
        <v>5340000000</v>
      </c>
      <c r="W179">
        <v>2268000000</v>
      </c>
      <c r="X179">
        <v>525000000</v>
      </c>
      <c r="AA179">
        <v>3419000000</v>
      </c>
      <c r="AB179">
        <v>3363000000</v>
      </c>
      <c r="AD179">
        <v>2173000000</v>
      </c>
      <c r="AE179">
        <v>119000000</v>
      </c>
      <c r="AF179">
        <v>118552599</v>
      </c>
      <c r="AL179">
        <v>1242000000</v>
      </c>
      <c r="AM179">
        <v>160000000</v>
      </c>
      <c r="AO179">
        <v>169000000</v>
      </c>
      <c r="AP179">
        <v>143000000</v>
      </c>
      <c r="AQ179">
        <v>1185000000</v>
      </c>
      <c r="AS179">
        <v>258000000</v>
      </c>
      <c r="AT179">
        <v>161000000</v>
      </c>
      <c r="AU179">
        <v>-159000000</v>
      </c>
      <c r="AV179">
        <v>-781000000</v>
      </c>
      <c r="AX179">
        <v>325000000</v>
      </c>
      <c r="AY179">
        <v>8.0299999999999994</v>
      </c>
      <c r="AZ179">
        <v>642500000</v>
      </c>
      <c r="BL179">
        <v>7.3602484472049703</v>
      </c>
      <c r="BP179">
        <v>0.23368606701940001</v>
      </c>
      <c r="BQ179">
        <v>0.97795414462081098</v>
      </c>
      <c r="BR179">
        <v>20.6258875466999</v>
      </c>
      <c r="BU179">
        <v>3.9547302774606E-7</v>
      </c>
    </row>
    <row r="180" spans="3:73" x14ac:dyDescent="0.3">
      <c r="C180">
        <v>202058</v>
      </c>
      <c r="D180" t="s">
        <v>3896</v>
      </c>
      <c r="E180" t="s">
        <v>202</v>
      </c>
      <c r="F180" t="s">
        <v>3614</v>
      </c>
      <c r="G180" t="s">
        <v>3769</v>
      </c>
      <c r="H180" t="s">
        <v>3770</v>
      </c>
      <c r="I180" t="s">
        <v>3897</v>
      </c>
      <c r="J180">
        <v>2018</v>
      </c>
      <c r="K180" t="s">
        <v>4062</v>
      </c>
      <c r="L180">
        <v>132.69139999999999</v>
      </c>
      <c r="M180">
        <v>9839000000</v>
      </c>
      <c r="N180">
        <v>2223000000</v>
      </c>
      <c r="O180">
        <v>288000000</v>
      </c>
      <c r="Q180">
        <v>925000000</v>
      </c>
      <c r="S180">
        <v>900000000</v>
      </c>
      <c r="T180">
        <v>989000000</v>
      </c>
      <c r="U180">
        <v>5372000000</v>
      </c>
      <c r="W180">
        <v>1788000000</v>
      </c>
      <c r="X180">
        <v>622000000</v>
      </c>
      <c r="AA180">
        <v>3712000000</v>
      </c>
      <c r="AB180">
        <v>3322000000</v>
      </c>
      <c r="AD180">
        <v>1692000000</v>
      </c>
      <c r="AE180">
        <v>118000000</v>
      </c>
      <c r="AF180">
        <v>118280120</v>
      </c>
      <c r="AH180">
        <v>6182000000</v>
      </c>
      <c r="AJ180">
        <v>1122000000</v>
      </c>
      <c r="AL180">
        <v>1129000000</v>
      </c>
      <c r="AM180">
        <v>205000000</v>
      </c>
      <c r="AN180">
        <v>718000000</v>
      </c>
      <c r="AO180">
        <v>170000000</v>
      </c>
      <c r="AP180">
        <v>158000000</v>
      </c>
      <c r="AQ180">
        <v>751000000</v>
      </c>
      <c r="AS180">
        <v>259000000</v>
      </c>
      <c r="AT180">
        <v>136000000</v>
      </c>
      <c r="AU180">
        <v>-141000000</v>
      </c>
      <c r="AV180">
        <v>-805000000</v>
      </c>
      <c r="AX180">
        <v>272000000</v>
      </c>
      <c r="AY180">
        <v>6.04</v>
      </c>
      <c r="AZ180">
        <v>883000000</v>
      </c>
      <c r="BA180">
        <v>0.18149466192170799</v>
      </c>
      <c r="BB180">
        <v>1093000000</v>
      </c>
      <c r="BC180">
        <v>1251000000</v>
      </c>
      <c r="BD180">
        <v>0.20236169524425801</v>
      </c>
      <c r="BE180">
        <v>0.121481721125849</v>
      </c>
      <c r="BF180">
        <v>9.9482368165642196E-2</v>
      </c>
      <c r="BI180">
        <v>0.62831588576074804</v>
      </c>
      <c r="BJ180">
        <v>-2.28081527013911E-2</v>
      </c>
      <c r="BK180">
        <v>2.1999352960207101E-2</v>
      </c>
      <c r="BL180">
        <v>5.5220588235294104</v>
      </c>
      <c r="BO180">
        <v>6.4294117647058799</v>
      </c>
      <c r="BP180">
        <v>0.161073825503356</v>
      </c>
      <c r="BQ180">
        <v>0.72595078299776294</v>
      </c>
      <c r="BR180">
        <v>21.968774834437099</v>
      </c>
      <c r="BS180">
        <v>0.216134858518964</v>
      </c>
      <c r="BU180">
        <v>2.4125709090909098E-7</v>
      </c>
    </row>
    <row r="181" spans="3:73" x14ac:dyDescent="0.3">
      <c r="C181">
        <v>202058</v>
      </c>
      <c r="D181" t="s">
        <v>3896</v>
      </c>
      <c r="E181" t="s">
        <v>202</v>
      </c>
      <c r="F181" t="s">
        <v>3614</v>
      </c>
      <c r="G181" t="s">
        <v>3769</v>
      </c>
      <c r="H181" t="s">
        <v>3770</v>
      </c>
      <c r="I181" t="s">
        <v>3897</v>
      </c>
      <c r="J181">
        <v>2017</v>
      </c>
      <c r="K181" t="s">
        <v>4062</v>
      </c>
      <c r="L181">
        <v>100.150627</v>
      </c>
      <c r="M181">
        <v>10090000000</v>
      </c>
      <c r="N181">
        <v>2073000000</v>
      </c>
      <c r="O181">
        <v>484000000</v>
      </c>
      <c r="Q181">
        <v>841000000</v>
      </c>
      <c r="S181">
        <v>904000000</v>
      </c>
      <c r="T181">
        <v>1104000000</v>
      </c>
      <c r="U181">
        <v>5366000000</v>
      </c>
      <c r="W181">
        <v>1926000000</v>
      </c>
      <c r="X181">
        <v>540000000</v>
      </c>
      <c r="AA181">
        <v>3391000000</v>
      </c>
      <c r="AB181">
        <v>2928000000</v>
      </c>
      <c r="AD181">
        <v>1343000000</v>
      </c>
      <c r="AE181">
        <v>120000000</v>
      </c>
      <c r="AF181">
        <v>119628884</v>
      </c>
      <c r="AL181">
        <v>1016000000</v>
      </c>
      <c r="AM181">
        <v>267000000</v>
      </c>
      <c r="AO181">
        <v>172000000</v>
      </c>
      <c r="AP181">
        <v>183000000</v>
      </c>
      <c r="AQ181">
        <v>569000000</v>
      </c>
      <c r="AS181">
        <v>311000000</v>
      </c>
      <c r="AT181">
        <v>119000000</v>
      </c>
      <c r="AU181">
        <v>870000000</v>
      </c>
      <c r="AV181">
        <v>-1438000000</v>
      </c>
      <c r="AX181">
        <v>262000000</v>
      </c>
      <c r="AY181">
        <v>4.5</v>
      </c>
      <c r="BL181">
        <v>4.7815126050420202</v>
      </c>
      <c r="BP181">
        <v>0.25129802699896198</v>
      </c>
      <c r="BQ181">
        <v>0.63966770508826598</v>
      </c>
      <c r="BR181">
        <v>22.2556948888889</v>
      </c>
      <c r="BU181">
        <v>1.5392002100409801E-7</v>
      </c>
    </row>
    <row r="182" spans="3:73" x14ac:dyDescent="0.3">
      <c r="C182">
        <v>936468</v>
      </c>
      <c r="D182" t="s">
        <v>3898</v>
      </c>
      <c r="E182" t="s">
        <v>66</v>
      </c>
      <c r="F182" t="s">
        <v>3614</v>
      </c>
      <c r="G182" t="s">
        <v>3891</v>
      </c>
      <c r="H182" t="s">
        <v>3892</v>
      </c>
      <c r="I182" t="s">
        <v>3899</v>
      </c>
      <c r="J182">
        <v>2026</v>
      </c>
      <c r="K182" t="s">
        <v>4062</v>
      </c>
      <c r="L182">
        <v>607.60194100000001</v>
      </c>
    </row>
    <row r="183" spans="3:73" x14ac:dyDescent="0.3">
      <c r="C183">
        <v>936468</v>
      </c>
      <c r="D183" t="s">
        <v>3898</v>
      </c>
      <c r="E183" t="s">
        <v>66</v>
      </c>
      <c r="F183" t="s">
        <v>3614</v>
      </c>
      <c r="G183" t="s">
        <v>3891</v>
      </c>
      <c r="H183" t="s">
        <v>3892</v>
      </c>
      <c r="I183" t="s">
        <v>3899</v>
      </c>
      <c r="J183">
        <v>2025</v>
      </c>
      <c r="K183" t="s">
        <v>4062</v>
      </c>
      <c r="L183">
        <v>450.91291699999999</v>
      </c>
      <c r="M183">
        <v>59840000000</v>
      </c>
      <c r="N183">
        <v>25362000000</v>
      </c>
      <c r="O183">
        <v>4121000000</v>
      </c>
      <c r="Q183">
        <v>3524000000</v>
      </c>
      <c r="S183">
        <v>8875000000</v>
      </c>
      <c r="T183">
        <v>1887000000</v>
      </c>
      <c r="U183">
        <v>11314000000</v>
      </c>
      <c r="V183">
        <v>53119000000</v>
      </c>
      <c r="W183">
        <v>23335000000</v>
      </c>
      <c r="X183">
        <v>3630000000</v>
      </c>
      <c r="AA183">
        <v>21700000000</v>
      </c>
      <c r="AB183">
        <v>6721000000</v>
      </c>
      <c r="AD183">
        <v>14034000000</v>
      </c>
      <c r="AE183">
        <v>229000000</v>
      </c>
      <c r="AF183">
        <v>229000000</v>
      </c>
      <c r="AG183">
        <v>7619000000</v>
      </c>
      <c r="AH183">
        <v>75048000000</v>
      </c>
      <c r="AI183">
        <v>67429000000</v>
      </c>
      <c r="AJ183">
        <v>7731000000</v>
      </c>
      <c r="AK183">
        <v>2000000000</v>
      </c>
      <c r="AM183">
        <v>905000000</v>
      </c>
      <c r="AN183">
        <v>5017000000</v>
      </c>
      <c r="AP183">
        <v>1687000000</v>
      </c>
      <c r="AQ183">
        <v>8557000000</v>
      </c>
      <c r="AT183">
        <v>1649000000</v>
      </c>
      <c r="AU183">
        <v>-1977000000</v>
      </c>
      <c r="AV183">
        <v>-4942000000</v>
      </c>
      <c r="AY183">
        <v>21.56</v>
      </c>
      <c r="AZ183">
        <v>3499000000</v>
      </c>
      <c r="BA183">
        <v>0.103014070994563</v>
      </c>
      <c r="BE183">
        <v>0.11402036030274</v>
      </c>
      <c r="BF183">
        <v>9.2047756102760905E-2</v>
      </c>
      <c r="BG183">
        <v>0.101521692783285</v>
      </c>
      <c r="BH183">
        <v>19.2709345527294</v>
      </c>
      <c r="BI183">
        <v>1.25414438502674</v>
      </c>
      <c r="BJ183">
        <v>-2.6343140390150298E-2</v>
      </c>
      <c r="BK183">
        <v>2.19726041999787E-2</v>
      </c>
      <c r="BL183">
        <v>5.1892055791388696</v>
      </c>
      <c r="BM183">
        <v>2.6649610915680601E-2</v>
      </c>
      <c r="BN183">
        <v>0.887683823529412</v>
      </c>
      <c r="BP183">
        <v>0.17660167130919199</v>
      </c>
      <c r="BQ183">
        <v>0.93584743946860904</v>
      </c>
      <c r="BR183">
        <v>20.9143282467532</v>
      </c>
      <c r="BS183">
        <v>0.74646629965778899</v>
      </c>
      <c r="BU183">
        <v>1.4464636944680899E-6</v>
      </c>
    </row>
    <row r="184" spans="3:73" x14ac:dyDescent="0.3">
      <c r="C184">
        <v>936468</v>
      </c>
      <c r="D184" t="s">
        <v>3898</v>
      </c>
      <c r="E184" t="s">
        <v>66</v>
      </c>
      <c r="F184" t="s">
        <v>3614</v>
      </c>
      <c r="G184" t="s">
        <v>3891</v>
      </c>
      <c r="H184" t="s">
        <v>3892</v>
      </c>
      <c r="I184" t="s">
        <v>3899</v>
      </c>
      <c r="J184">
        <v>2024</v>
      </c>
      <c r="K184" t="s">
        <v>4062</v>
      </c>
      <c r="L184">
        <v>471.54167899999999</v>
      </c>
      <c r="M184">
        <v>55617000000</v>
      </c>
      <c r="N184">
        <v>21849000000</v>
      </c>
      <c r="O184">
        <v>2483000000</v>
      </c>
      <c r="Q184">
        <v>3474000000</v>
      </c>
      <c r="S184">
        <v>8726000000</v>
      </c>
      <c r="T184">
        <v>2015000000</v>
      </c>
      <c r="U184">
        <v>11067000000</v>
      </c>
      <c r="V184">
        <v>49284000000</v>
      </c>
      <c r="W184">
        <v>19420000000</v>
      </c>
      <c r="X184">
        <v>2222000000</v>
      </c>
      <c r="AA184">
        <v>20270000000</v>
      </c>
      <c r="AB184">
        <v>6333000000</v>
      </c>
      <c r="AD184">
        <v>14551000000</v>
      </c>
      <c r="AE184">
        <v>234000000</v>
      </c>
      <c r="AF184">
        <v>234000000</v>
      </c>
      <c r="AG184">
        <v>6930000000</v>
      </c>
      <c r="AH184">
        <v>71043000000</v>
      </c>
      <c r="AI184">
        <v>64113000000</v>
      </c>
      <c r="AJ184">
        <v>7013000000</v>
      </c>
      <c r="AK184">
        <v>1600000000</v>
      </c>
      <c r="AM184">
        <v>884000000</v>
      </c>
      <c r="AN184">
        <v>5336000000</v>
      </c>
      <c r="AP184">
        <v>1559000000</v>
      </c>
      <c r="AQ184">
        <v>6972000000</v>
      </c>
      <c r="AT184">
        <v>1685000000</v>
      </c>
      <c r="AU184">
        <v>-1792000000</v>
      </c>
      <c r="AV184">
        <v>-4139000000</v>
      </c>
      <c r="AY184">
        <v>22.39</v>
      </c>
      <c r="AZ184">
        <v>3303000000</v>
      </c>
      <c r="BA184">
        <v>9.8714862829553898E-2</v>
      </c>
      <c r="BE184">
        <v>9.81377475613361E-2</v>
      </c>
      <c r="BF184">
        <v>7.4419717635797994E-2</v>
      </c>
      <c r="BG184">
        <v>9.7546556310966606E-2</v>
      </c>
      <c r="BH184">
        <v>19.410535876475901</v>
      </c>
      <c r="BI184">
        <v>1.27736123847025</v>
      </c>
      <c r="BJ184">
        <v>-2.52241600157651E-2</v>
      </c>
      <c r="BK184">
        <v>2.3718029925538099E-2</v>
      </c>
      <c r="BL184">
        <v>4.1376854599406503</v>
      </c>
      <c r="BM184">
        <v>2.2521571442647399E-2</v>
      </c>
      <c r="BN184">
        <v>0.88613193807648705</v>
      </c>
      <c r="BP184">
        <v>0.12785787847579799</v>
      </c>
      <c r="BQ184">
        <v>0.94618949536560204</v>
      </c>
      <c r="BR184">
        <v>21.060369763287198</v>
      </c>
      <c r="BS184">
        <v>0.84257066161376903</v>
      </c>
      <c r="BU184">
        <v>1.6671116678998901E-6</v>
      </c>
    </row>
    <row r="185" spans="3:73" x14ac:dyDescent="0.3">
      <c r="C185">
        <v>936468</v>
      </c>
      <c r="D185" t="s">
        <v>3898</v>
      </c>
      <c r="E185" t="s">
        <v>66</v>
      </c>
      <c r="F185" t="s">
        <v>3614</v>
      </c>
      <c r="G185" t="s">
        <v>3891</v>
      </c>
      <c r="H185" t="s">
        <v>3892</v>
      </c>
      <c r="I185" t="s">
        <v>3899</v>
      </c>
      <c r="J185">
        <v>2023</v>
      </c>
      <c r="K185" t="s">
        <v>4062</v>
      </c>
      <c r="L185">
        <v>421.88752499999998</v>
      </c>
      <c r="M185">
        <v>52456000000</v>
      </c>
      <c r="N185">
        <v>20521000000</v>
      </c>
      <c r="O185">
        <v>1442000000</v>
      </c>
      <c r="Q185">
        <v>3132000000</v>
      </c>
      <c r="S185">
        <v>8370000000</v>
      </c>
      <c r="T185">
        <v>2212000000</v>
      </c>
      <c r="U185">
        <v>10799000000</v>
      </c>
      <c r="V185">
        <v>45621000000</v>
      </c>
      <c r="W185">
        <v>16937000000</v>
      </c>
      <c r="X185">
        <v>2312000000</v>
      </c>
      <c r="AA185">
        <v>17459000000</v>
      </c>
      <c r="AB185">
        <v>6835000000</v>
      </c>
      <c r="AD185">
        <v>15398000000</v>
      </c>
      <c r="AE185">
        <v>240000000</v>
      </c>
      <c r="AF185">
        <v>240000000</v>
      </c>
      <c r="AG185">
        <v>8479000000</v>
      </c>
      <c r="AH185">
        <v>67571000000</v>
      </c>
      <c r="AI185">
        <v>59092000000</v>
      </c>
      <c r="AJ185">
        <v>8507000000</v>
      </c>
      <c r="AK185">
        <v>1500000000</v>
      </c>
      <c r="AM185">
        <v>1178000000</v>
      </c>
      <c r="AN185">
        <v>6920000000</v>
      </c>
      <c r="AO185">
        <v>916000000</v>
      </c>
      <c r="AP185">
        <v>1430000000</v>
      </c>
      <c r="AQ185">
        <v>7920000000</v>
      </c>
      <c r="AT185">
        <v>1691000000</v>
      </c>
      <c r="AU185">
        <v>-1694000000</v>
      </c>
      <c r="AV185">
        <v>-7331000000</v>
      </c>
      <c r="AY185">
        <v>27.65</v>
      </c>
      <c r="AZ185">
        <v>3110000000</v>
      </c>
      <c r="BA185">
        <v>0.12589720442201499</v>
      </c>
      <c r="BB185">
        <v>9014000000</v>
      </c>
      <c r="BC185">
        <v>10444000000</v>
      </c>
      <c r="BD185">
        <v>0.154563348181912</v>
      </c>
      <c r="BE185">
        <v>0.117210045729677</v>
      </c>
      <c r="BF185">
        <v>9.2184517026535004E-2</v>
      </c>
      <c r="BG185">
        <v>0.125482825472466</v>
      </c>
      <c r="BH185">
        <v>19.000643086816702</v>
      </c>
      <c r="BI185">
        <v>1.2881462559097101</v>
      </c>
      <c r="BJ185">
        <v>-2.50699264477365E-2</v>
      </c>
      <c r="BK185">
        <v>2.5025528703141901E-2</v>
      </c>
      <c r="BL185">
        <v>4.6836191602602</v>
      </c>
      <c r="BM185">
        <v>2.21988722972873E-2</v>
      </c>
      <c r="BN185">
        <v>0.86970032026841504</v>
      </c>
      <c r="BO185">
        <v>9.8406113537117896</v>
      </c>
      <c r="BP185">
        <v>8.5139044695046406E-2</v>
      </c>
      <c r="BQ185">
        <v>1.0266871346755599</v>
      </c>
      <c r="BR185">
        <v>15.2581383363472</v>
      </c>
      <c r="BS185">
        <v>1.0124359912216501</v>
      </c>
      <c r="BU185">
        <v>1.7066847207388399E-6</v>
      </c>
    </row>
    <row r="186" spans="3:73" x14ac:dyDescent="0.3">
      <c r="C186">
        <v>936468</v>
      </c>
      <c r="D186" t="s">
        <v>3898</v>
      </c>
      <c r="E186" t="s">
        <v>66</v>
      </c>
      <c r="F186" t="s">
        <v>3614</v>
      </c>
      <c r="G186" t="s">
        <v>3891</v>
      </c>
      <c r="H186" t="s">
        <v>3892</v>
      </c>
      <c r="I186" t="s">
        <v>3899</v>
      </c>
      <c r="J186">
        <v>2022</v>
      </c>
      <c r="K186" t="s">
        <v>4062</v>
      </c>
      <c r="L186">
        <v>386.83020699999997</v>
      </c>
      <c r="M186">
        <v>52880000000</v>
      </c>
      <c r="N186">
        <v>20991000000</v>
      </c>
      <c r="O186">
        <v>2547000000</v>
      </c>
      <c r="Q186">
        <v>3088000000</v>
      </c>
      <c r="S186">
        <v>7975000000</v>
      </c>
      <c r="T186">
        <v>2459000000</v>
      </c>
      <c r="U186">
        <v>10780000000</v>
      </c>
      <c r="V186">
        <v>43614000000</v>
      </c>
      <c r="W186">
        <v>15887000000</v>
      </c>
      <c r="X186">
        <v>2117000000</v>
      </c>
      <c r="AA186">
        <v>15547000000</v>
      </c>
      <c r="AB186">
        <v>9266000000</v>
      </c>
      <c r="AD186">
        <v>16943000000</v>
      </c>
      <c r="AE186">
        <v>254000000</v>
      </c>
      <c r="AF186">
        <v>254000000</v>
      </c>
      <c r="AG186">
        <v>8287000000</v>
      </c>
      <c r="AH186">
        <v>65984000000</v>
      </c>
      <c r="AI186">
        <v>57697000000</v>
      </c>
      <c r="AJ186">
        <v>8348000000</v>
      </c>
      <c r="AK186">
        <v>1700000000</v>
      </c>
      <c r="AM186">
        <v>948000000</v>
      </c>
      <c r="AN186">
        <v>5732000000</v>
      </c>
      <c r="AO186">
        <v>623000000</v>
      </c>
      <c r="AP186">
        <v>1156000000</v>
      </c>
      <c r="AQ186">
        <v>7802000000</v>
      </c>
      <c r="AT186">
        <v>1670000000</v>
      </c>
      <c r="AU186">
        <v>-1789000000</v>
      </c>
      <c r="AV186">
        <v>-7070000000</v>
      </c>
      <c r="AY186">
        <v>21.74</v>
      </c>
      <c r="AZ186">
        <v>3034500000</v>
      </c>
      <c r="BA186">
        <v>0.12651551891367599</v>
      </c>
      <c r="BB186">
        <v>7303000000</v>
      </c>
      <c r="BC186">
        <v>8459000000</v>
      </c>
      <c r="BD186">
        <v>0.12819774490785599</v>
      </c>
      <c r="BE186">
        <v>0.11824078564500499</v>
      </c>
      <c r="BF186">
        <v>9.2931619786614905E-2</v>
      </c>
      <c r="BG186">
        <v>0.125591052376334</v>
      </c>
      <c r="BH186">
        <v>19.013676058658799</v>
      </c>
      <c r="BI186">
        <v>1.24780635400908</v>
      </c>
      <c r="BJ186">
        <v>-2.7112633365664399E-2</v>
      </c>
      <c r="BK186">
        <v>2.5309165858389899E-2</v>
      </c>
      <c r="BL186">
        <v>4.6718562874251504</v>
      </c>
      <c r="BM186">
        <v>2.5763821532492698E-2</v>
      </c>
      <c r="BN186">
        <v>0.82477307110438702</v>
      </c>
      <c r="BO186">
        <v>11.722311396468699</v>
      </c>
      <c r="BP186">
        <v>0.16031975829294401</v>
      </c>
      <c r="BQ186">
        <v>1.1268962044438799</v>
      </c>
      <c r="BR186">
        <v>17.793477782888701</v>
      </c>
      <c r="BS186">
        <v>0.61860565508309995</v>
      </c>
      <c r="BU186">
        <v>9.0758565726095397E-7</v>
      </c>
    </row>
    <row r="187" spans="3:73" x14ac:dyDescent="0.3">
      <c r="C187">
        <v>936468</v>
      </c>
      <c r="D187" t="s">
        <v>3898</v>
      </c>
      <c r="E187" t="s">
        <v>66</v>
      </c>
      <c r="F187" t="s">
        <v>3614</v>
      </c>
      <c r="G187" t="s">
        <v>3891</v>
      </c>
      <c r="H187" t="s">
        <v>3892</v>
      </c>
      <c r="I187" t="s">
        <v>3899</v>
      </c>
      <c r="J187">
        <v>2021</v>
      </c>
      <c r="K187" t="s">
        <v>4062</v>
      </c>
      <c r="L187">
        <v>311.23273899999998</v>
      </c>
      <c r="M187">
        <v>50873000000</v>
      </c>
      <c r="N187">
        <v>19815000000</v>
      </c>
      <c r="O187">
        <v>3604000000</v>
      </c>
      <c r="Q187">
        <v>2981000000</v>
      </c>
      <c r="S187">
        <v>7597000000</v>
      </c>
      <c r="T187">
        <v>2706000000</v>
      </c>
      <c r="U187">
        <v>10813000000</v>
      </c>
      <c r="V187">
        <v>39914000000</v>
      </c>
      <c r="W187">
        <v>13997000000</v>
      </c>
      <c r="X187">
        <v>780000000</v>
      </c>
      <c r="Z187">
        <v>6000000</v>
      </c>
      <c r="AA187">
        <v>11676000000</v>
      </c>
      <c r="AB187">
        <v>10959000000</v>
      </c>
      <c r="AD187">
        <v>21600000000</v>
      </c>
      <c r="AE187">
        <v>271000000</v>
      </c>
      <c r="AF187">
        <v>271000000</v>
      </c>
      <c r="AG187">
        <v>9061000000</v>
      </c>
      <c r="AH187">
        <v>67044000000</v>
      </c>
      <c r="AJ187">
        <v>9123000000</v>
      </c>
      <c r="AK187">
        <v>1500000000</v>
      </c>
      <c r="AM187">
        <v>1235000000</v>
      </c>
      <c r="AN187">
        <v>6315000000</v>
      </c>
      <c r="AO187">
        <v>569000000</v>
      </c>
      <c r="AP187">
        <v>1079000000</v>
      </c>
      <c r="AQ187">
        <v>9221000000</v>
      </c>
      <c r="AT187">
        <v>1522000000</v>
      </c>
      <c r="AU187">
        <v>-1161000000</v>
      </c>
      <c r="AV187">
        <v>-7616000000</v>
      </c>
      <c r="AY187">
        <v>22.85</v>
      </c>
      <c r="AZ187">
        <v>3263000000</v>
      </c>
      <c r="BA187">
        <v>0.13607481653839301</v>
      </c>
      <c r="BB187">
        <v>8119000000</v>
      </c>
      <c r="BC187">
        <v>9198000000</v>
      </c>
      <c r="BD187">
        <v>0.13719348487560401</v>
      </c>
      <c r="BE187">
        <v>0.13753654316568201</v>
      </c>
      <c r="BF187">
        <v>0.114835033709206</v>
      </c>
      <c r="BG187">
        <v>0.13515005071296499</v>
      </c>
      <c r="BI187">
        <v>1.3178699899750399</v>
      </c>
      <c r="BJ187">
        <v>-1.7316985860032202E-2</v>
      </c>
      <c r="BK187">
        <v>2.2701509456476299E-2</v>
      </c>
      <c r="BL187">
        <v>6.05847568988173</v>
      </c>
      <c r="BM187">
        <v>2.2373366744227699E-2</v>
      </c>
      <c r="BN187">
        <v>0.78458121203782005</v>
      </c>
      <c r="BO187">
        <v>14.2688927943761</v>
      </c>
      <c r="BP187">
        <v>0.25748374651711098</v>
      </c>
      <c r="BQ187">
        <v>1.2026862899192701</v>
      </c>
      <c r="BR187">
        <v>13.6206887964989</v>
      </c>
      <c r="BS187">
        <v>0.57623870791130605</v>
      </c>
      <c r="BU187">
        <v>6.4893403468838404E-7</v>
      </c>
    </row>
    <row r="188" spans="3:73" x14ac:dyDescent="0.3">
      <c r="C188">
        <v>936468</v>
      </c>
      <c r="D188" t="s">
        <v>3898</v>
      </c>
      <c r="E188" t="s">
        <v>66</v>
      </c>
      <c r="F188" t="s">
        <v>3614</v>
      </c>
      <c r="G188" t="s">
        <v>3891</v>
      </c>
      <c r="H188" t="s">
        <v>3892</v>
      </c>
      <c r="I188" t="s">
        <v>3899</v>
      </c>
      <c r="J188">
        <v>2020</v>
      </c>
      <c r="K188" t="s">
        <v>4062</v>
      </c>
      <c r="L188">
        <v>314.78584999999998</v>
      </c>
      <c r="M188">
        <v>50710000000</v>
      </c>
      <c r="N188">
        <v>19378000000</v>
      </c>
      <c r="O188">
        <v>3160000000</v>
      </c>
      <c r="Q188">
        <v>3545000000</v>
      </c>
      <c r="S188">
        <v>7213000000</v>
      </c>
      <c r="T188">
        <v>3012000000</v>
      </c>
      <c r="U188">
        <v>10806000000</v>
      </c>
      <c r="V188">
        <v>44672000000</v>
      </c>
      <c r="W188">
        <v>13933000000</v>
      </c>
      <c r="X188">
        <v>880000000</v>
      </c>
      <c r="Z188">
        <v>500000000</v>
      </c>
      <c r="AA188">
        <v>12169000000</v>
      </c>
      <c r="AB188">
        <v>6015000000</v>
      </c>
      <c r="AD188">
        <v>21636000000</v>
      </c>
      <c r="AE188">
        <v>279000000</v>
      </c>
      <c r="AF188">
        <v>279000000</v>
      </c>
      <c r="AG188">
        <v>8654000000</v>
      </c>
      <c r="AH188">
        <v>17032000000</v>
      </c>
      <c r="AJ188">
        <v>2289000000</v>
      </c>
      <c r="AK188">
        <v>1300000000</v>
      </c>
      <c r="AM188">
        <v>1347000000</v>
      </c>
      <c r="AN188">
        <v>1792000000</v>
      </c>
      <c r="AO188">
        <v>591000000</v>
      </c>
      <c r="AP188">
        <v>1290000000</v>
      </c>
      <c r="AQ188">
        <v>8183000000</v>
      </c>
      <c r="AT188">
        <v>1766000000</v>
      </c>
      <c r="AU188">
        <v>-2010000000</v>
      </c>
      <c r="AV188">
        <v>-4527000000</v>
      </c>
      <c r="AY188">
        <v>6.41</v>
      </c>
      <c r="AZ188">
        <v>3582000000</v>
      </c>
      <c r="BA188">
        <v>0.134394081728511</v>
      </c>
      <c r="BB188">
        <v>3730000000</v>
      </c>
      <c r="BC188">
        <v>5020000000</v>
      </c>
      <c r="BD188">
        <v>0.29473931423203398</v>
      </c>
      <c r="BE188">
        <v>0.480448567402536</v>
      </c>
      <c r="BF188">
        <v>0.376761390324096</v>
      </c>
      <c r="BG188">
        <v>0.50810239549084102</v>
      </c>
      <c r="BI188">
        <v>0.335870636955236</v>
      </c>
      <c r="BJ188">
        <v>-0.11801315171442001</v>
      </c>
      <c r="BK188">
        <v>0.103687177078441</v>
      </c>
      <c r="BL188">
        <v>4.6336353340883401</v>
      </c>
      <c r="BM188">
        <v>7.6326914044152205E-2</v>
      </c>
      <c r="BN188">
        <v>0.88093078288306104</v>
      </c>
      <c r="BO188">
        <v>6.3113367174280901</v>
      </c>
      <c r="BP188">
        <v>0.226799684202971</v>
      </c>
      <c r="BQ188">
        <v>1.13636689872963</v>
      </c>
      <c r="BR188">
        <v>49.108556942277701</v>
      </c>
      <c r="BS188">
        <v>0.29792186201163801</v>
      </c>
      <c r="BU188">
        <v>3.35457572485453E-7</v>
      </c>
    </row>
    <row r="189" spans="3:73" x14ac:dyDescent="0.3">
      <c r="C189">
        <v>936468</v>
      </c>
      <c r="D189" t="s">
        <v>3898</v>
      </c>
      <c r="E189" t="s">
        <v>66</v>
      </c>
      <c r="F189" t="s">
        <v>3614</v>
      </c>
      <c r="G189" t="s">
        <v>3891</v>
      </c>
      <c r="H189" t="s">
        <v>3892</v>
      </c>
      <c r="I189" t="s">
        <v>3899</v>
      </c>
      <c r="J189">
        <v>2019</v>
      </c>
      <c r="K189" t="s">
        <v>4062</v>
      </c>
      <c r="L189">
        <v>281.69958800000001</v>
      </c>
      <c r="M189">
        <v>47528000000</v>
      </c>
      <c r="N189">
        <v>17095000000</v>
      </c>
      <c r="O189">
        <v>1514000000</v>
      </c>
      <c r="Q189">
        <v>3619000000</v>
      </c>
      <c r="S189">
        <v>6591000000</v>
      </c>
      <c r="T189">
        <v>3213000000</v>
      </c>
      <c r="U189">
        <v>10604000000</v>
      </c>
      <c r="V189">
        <v>44357000000</v>
      </c>
      <c r="W189">
        <v>13972000000</v>
      </c>
      <c r="X189">
        <v>1281000000</v>
      </c>
      <c r="Z189">
        <v>1250000000</v>
      </c>
      <c r="AA189">
        <v>12654000000</v>
      </c>
      <c r="AB189">
        <v>3127000000</v>
      </c>
      <c r="AD189">
        <v>18401000000</v>
      </c>
      <c r="AG189">
        <v>8367000000</v>
      </c>
      <c r="AH189">
        <v>15878000000</v>
      </c>
      <c r="AJ189">
        <v>2149000000</v>
      </c>
      <c r="AK189">
        <v>1300000000</v>
      </c>
      <c r="AM189">
        <v>1011000000</v>
      </c>
      <c r="AN189">
        <v>1498000000</v>
      </c>
      <c r="AO189">
        <v>653000000</v>
      </c>
      <c r="AP189">
        <v>1189000000</v>
      </c>
      <c r="AQ189">
        <v>7311000000</v>
      </c>
      <c r="AT189">
        <v>1484000000</v>
      </c>
      <c r="AU189">
        <v>-1241000000</v>
      </c>
      <c r="AV189">
        <v>-5328000000</v>
      </c>
      <c r="AY189">
        <v>5.32</v>
      </c>
      <c r="AZ189">
        <v>3308000000</v>
      </c>
      <c r="BA189">
        <v>0.13534450182642599</v>
      </c>
      <c r="BB189">
        <v>3162000000</v>
      </c>
      <c r="BC189">
        <v>4351000000</v>
      </c>
      <c r="BD189">
        <v>0.27402695553596201</v>
      </c>
      <c r="BE189">
        <v>0.46044841919637203</v>
      </c>
      <c r="BF189">
        <v>0.36698576646932901</v>
      </c>
      <c r="BG189">
        <v>0.52695553596170797</v>
      </c>
      <c r="BI189">
        <v>0.33407675475509202</v>
      </c>
      <c r="BJ189">
        <v>-7.8158458244111301E-2</v>
      </c>
      <c r="BK189">
        <v>9.3462652727043696E-2</v>
      </c>
      <c r="BL189">
        <v>4.9265498652291102</v>
      </c>
      <c r="BM189">
        <v>8.1874291472477601E-2</v>
      </c>
      <c r="BN189">
        <v>0.93328143410200304</v>
      </c>
      <c r="BO189">
        <v>4.8422664624808602</v>
      </c>
      <c r="BP189">
        <v>0.108359576295448</v>
      </c>
      <c r="BQ189">
        <v>0.96450042943028902</v>
      </c>
      <c r="BR189">
        <v>52.9510503759399</v>
      </c>
      <c r="BS189">
        <v>0.479053405820275</v>
      </c>
      <c r="BU189">
        <v>4.7925865307323304E-7</v>
      </c>
    </row>
    <row r="190" spans="3:73" x14ac:dyDescent="0.3">
      <c r="C190">
        <v>936468</v>
      </c>
      <c r="D190" t="s">
        <v>3898</v>
      </c>
      <c r="E190" t="s">
        <v>66</v>
      </c>
      <c r="F190" t="s">
        <v>3614</v>
      </c>
      <c r="G190" t="s">
        <v>3891</v>
      </c>
      <c r="H190" t="s">
        <v>3892</v>
      </c>
      <c r="I190" t="s">
        <v>3899</v>
      </c>
      <c r="J190">
        <v>2018</v>
      </c>
      <c r="K190" t="s">
        <v>4062</v>
      </c>
      <c r="L190">
        <v>256.26904100000002</v>
      </c>
      <c r="M190">
        <v>44876000000</v>
      </c>
      <c r="N190">
        <v>16103000000</v>
      </c>
      <c r="O190">
        <v>772000000</v>
      </c>
      <c r="Q190">
        <v>2997000000</v>
      </c>
      <c r="S190">
        <v>6124000000</v>
      </c>
      <c r="T190">
        <v>3494000000</v>
      </c>
      <c r="U190">
        <v>10769000000</v>
      </c>
      <c r="V190">
        <v>43427000000</v>
      </c>
      <c r="W190">
        <v>14398000000</v>
      </c>
      <c r="X190">
        <v>2402000000</v>
      </c>
      <c r="Z190">
        <v>1500000000</v>
      </c>
      <c r="AA190">
        <v>14104000000</v>
      </c>
      <c r="AB190">
        <v>1394000000</v>
      </c>
      <c r="AD190">
        <v>15434000000</v>
      </c>
      <c r="AE190">
        <v>281000000</v>
      </c>
      <c r="AG190">
        <v>7274000000</v>
      </c>
      <c r="AH190">
        <v>14411000000</v>
      </c>
      <c r="AJ190">
        <v>1851000000</v>
      </c>
      <c r="AK190">
        <v>1300000000</v>
      </c>
      <c r="AM190">
        <v>792000000</v>
      </c>
      <c r="AN190">
        <v>1253000000</v>
      </c>
      <c r="AO190">
        <v>668000000</v>
      </c>
      <c r="AP190">
        <v>1161000000</v>
      </c>
      <c r="AQ190">
        <v>3138000000</v>
      </c>
      <c r="AT190">
        <v>1278000000</v>
      </c>
      <c r="AU190">
        <v>-1075000000</v>
      </c>
      <c r="AV190">
        <v>-4152000000</v>
      </c>
      <c r="AY190">
        <v>4.43</v>
      </c>
      <c r="BA190">
        <v>0.12844355006592201</v>
      </c>
      <c r="BB190">
        <v>2713000000</v>
      </c>
      <c r="BC190">
        <v>3874000000</v>
      </c>
      <c r="BD190">
        <v>0.26882242731247002</v>
      </c>
      <c r="BE190">
        <v>0.217750329609326</v>
      </c>
      <c r="BF190">
        <v>0.12906807299979201</v>
      </c>
      <c r="BG190">
        <v>0.50475331344112095</v>
      </c>
      <c r="BI190">
        <v>0.32112933416525502</v>
      </c>
      <c r="BJ190">
        <v>-7.4595794878911895E-2</v>
      </c>
      <c r="BK190">
        <v>8.8682256609534396E-2</v>
      </c>
      <c r="BL190">
        <v>2.45539906103286</v>
      </c>
      <c r="BM190">
        <v>9.0208868225661001E-2</v>
      </c>
      <c r="BN190">
        <v>0.96771102593814096</v>
      </c>
      <c r="BO190">
        <v>4.0613772455089796</v>
      </c>
      <c r="BP190">
        <v>5.3618558133074E-2</v>
      </c>
      <c r="BQ190">
        <v>0.91026531462703197</v>
      </c>
      <c r="BR190">
        <v>57.848541986455999</v>
      </c>
      <c r="BS190">
        <v>0.89885222381635599</v>
      </c>
      <c r="BU190">
        <v>8.1439874578909599E-7</v>
      </c>
    </row>
    <row r="191" spans="3:73" x14ac:dyDescent="0.3">
      <c r="C191">
        <v>936468</v>
      </c>
      <c r="D191" t="s">
        <v>3898</v>
      </c>
      <c r="E191" t="s">
        <v>66</v>
      </c>
      <c r="F191" t="s">
        <v>3614</v>
      </c>
      <c r="G191" t="s">
        <v>3891</v>
      </c>
      <c r="H191" t="s">
        <v>3892</v>
      </c>
      <c r="I191" t="s">
        <v>3899</v>
      </c>
      <c r="J191">
        <v>2017</v>
      </c>
      <c r="K191" t="s">
        <v>4062</v>
      </c>
      <c r="L191">
        <v>223.62174999999999</v>
      </c>
      <c r="M191">
        <v>46521000000</v>
      </c>
      <c r="N191">
        <v>17461000000</v>
      </c>
      <c r="O191">
        <v>2861000000</v>
      </c>
      <c r="S191">
        <v>5775000000</v>
      </c>
      <c r="T191">
        <v>3797000000</v>
      </c>
      <c r="U191">
        <v>10807000000</v>
      </c>
      <c r="V191">
        <v>47130000000</v>
      </c>
      <c r="W191">
        <v>12637000000</v>
      </c>
      <c r="X191">
        <v>1467000000</v>
      </c>
      <c r="AA191">
        <v>14263000000</v>
      </c>
      <c r="AB191">
        <v>-683000000</v>
      </c>
      <c r="AD191">
        <v>11573000000</v>
      </c>
      <c r="AE191">
        <v>284000000</v>
      </c>
      <c r="AF191">
        <v>284000000</v>
      </c>
      <c r="AG191">
        <v>5548000000</v>
      </c>
      <c r="AJ191">
        <v>1859000000</v>
      </c>
      <c r="AK191">
        <v>1200000000</v>
      </c>
      <c r="AM191">
        <v>3340000000</v>
      </c>
      <c r="AN191">
        <v>-642000000</v>
      </c>
      <c r="AO191">
        <v>651000000</v>
      </c>
      <c r="AP191">
        <v>1195000000</v>
      </c>
      <c r="AQ191">
        <v>6476000000</v>
      </c>
      <c r="AT191">
        <v>1177000000</v>
      </c>
      <c r="AU191">
        <v>-1147000000</v>
      </c>
      <c r="AV191">
        <v>-4305000000</v>
      </c>
      <c r="AX191">
        <v>2200000000</v>
      </c>
      <c r="AY191">
        <v>-2.25</v>
      </c>
      <c r="BB191">
        <v>3349000000</v>
      </c>
      <c r="BC191">
        <v>4544000000</v>
      </c>
      <c r="BL191">
        <v>5.5021240441801202</v>
      </c>
      <c r="BN191">
        <v>1.01309086219127</v>
      </c>
      <c r="BO191">
        <v>5.14439324116743</v>
      </c>
      <c r="BP191">
        <v>0.22639867057054699</v>
      </c>
      <c r="BR191">
        <v>-99.387444444444398</v>
      </c>
      <c r="BS191">
        <v>0.93997071742313298</v>
      </c>
      <c r="BU191">
        <v>7.3667487188872601E-7</v>
      </c>
    </row>
    <row r="192" spans="3:73" x14ac:dyDescent="0.3">
      <c r="C192">
        <v>1049521</v>
      </c>
      <c r="D192" t="s">
        <v>3929</v>
      </c>
      <c r="E192" t="s">
        <v>1420</v>
      </c>
      <c r="F192" t="s">
        <v>3614</v>
      </c>
      <c r="G192" t="s">
        <v>3866</v>
      </c>
      <c r="H192" t="s">
        <v>3867</v>
      </c>
      <c r="I192" t="s">
        <v>3930</v>
      </c>
      <c r="J192">
        <v>2026</v>
      </c>
      <c r="K192" t="s">
        <v>4062</v>
      </c>
      <c r="L192">
        <v>86.133442000000002</v>
      </c>
    </row>
    <row r="193" spans="3:73" x14ac:dyDescent="0.3">
      <c r="C193">
        <v>1049521</v>
      </c>
      <c r="D193" t="s">
        <v>3929</v>
      </c>
      <c r="E193" t="s">
        <v>1420</v>
      </c>
      <c r="F193" t="s">
        <v>3614</v>
      </c>
      <c r="G193" t="s">
        <v>3866</v>
      </c>
      <c r="H193" t="s">
        <v>3867</v>
      </c>
      <c r="I193" t="s">
        <v>3930</v>
      </c>
      <c r="J193">
        <v>2025</v>
      </c>
      <c r="K193" t="s">
        <v>4062</v>
      </c>
      <c r="L193">
        <v>58.587446</v>
      </c>
      <c r="M193">
        <v>2434764000</v>
      </c>
      <c r="N193">
        <v>1058178000</v>
      </c>
      <c r="O193">
        <v>309099000</v>
      </c>
      <c r="P193">
        <v>109588000</v>
      </c>
      <c r="Q193">
        <v>332920000</v>
      </c>
      <c r="R193">
        <v>101440000</v>
      </c>
      <c r="S193">
        <v>101440000</v>
      </c>
      <c r="T193">
        <v>210611000</v>
      </c>
      <c r="U193">
        <v>938093000</v>
      </c>
      <c r="V193">
        <v>961303000</v>
      </c>
      <c r="W193">
        <v>300377000</v>
      </c>
      <c r="X193">
        <v>79116000</v>
      </c>
      <c r="AB193">
        <v>1473461000</v>
      </c>
      <c r="AD193">
        <v>181895000</v>
      </c>
      <c r="AE193">
        <v>590000</v>
      </c>
      <c r="AF193">
        <v>59003174</v>
      </c>
      <c r="AG193">
        <v>254494000</v>
      </c>
      <c r="AH193">
        <v>912020000</v>
      </c>
      <c r="AI193">
        <v>657526000</v>
      </c>
      <c r="AJ193">
        <v>-19627000</v>
      </c>
      <c r="AK193">
        <v>67647000</v>
      </c>
      <c r="AL193">
        <v>274121000</v>
      </c>
      <c r="AM193">
        <v>-12520000</v>
      </c>
      <c r="AN193">
        <v>-37904000</v>
      </c>
      <c r="AO193">
        <v>33430000</v>
      </c>
      <c r="AQ193">
        <v>138851000</v>
      </c>
      <c r="AS193">
        <v>82027000</v>
      </c>
      <c r="AU193">
        <v>-13500000</v>
      </c>
      <c r="AV193">
        <v>1412000</v>
      </c>
      <c r="AY193">
        <v>-0.65</v>
      </c>
      <c r="AZ193">
        <v>334110000</v>
      </c>
      <c r="BA193">
        <v>-2.1520361395583401E-2</v>
      </c>
      <c r="BB193">
        <v>-16994000</v>
      </c>
      <c r="BC193">
        <v>-16994000</v>
      </c>
      <c r="BD193">
        <v>-1.86333633034363E-2</v>
      </c>
      <c r="BE193">
        <v>0.15224556479024601</v>
      </c>
      <c r="BG193">
        <v>0.27904431920352601</v>
      </c>
      <c r="BH193">
        <v>1.9679925772949001</v>
      </c>
      <c r="BI193">
        <v>0.374582505737722</v>
      </c>
      <c r="BJ193">
        <v>-1.48023069669525E-2</v>
      </c>
      <c r="BM193">
        <v>7.4172715510624807E-2</v>
      </c>
      <c r="BN193">
        <v>0.39482389258260803</v>
      </c>
      <c r="BO193">
        <v>-0.50834579718815398</v>
      </c>
      <c r="BP193">
        <v>1.0290368436997499</v>
      </c>
      <c r="BQ193">
        <v>2.4144924544822</v>
      </c>
      <c r="BR193">
        <v>-90.134532307692297</v>
      </c>
      <c r="BS193">
        <v>-2.5724467766707101E-2</v>
      </c>
      <c r="BU193">
        <v>-2.5845163122743002E-8</v>
      </c>
    </row>
    <row r="194" spans="3:73" x14ac:dyDescent="0.3">
      <c r="C194">
        <v>1049521</v>
      </c>
      <c r="D194" t="s">
        <v>3929</v>
      </c>
      <c r="E194" t="s">
        <v>1420</v>
      </c>
      <c r="F194" t="s">
        <v>3614</v>
      </c>
      <c r="G194" t="s">
        <v>3866</v>
      </c>
      <c r="H194" t="s">
        <v>3867</v>
      </c>
      <c r="I194" t="s">
        <v>3930</v>
      </c>
      <c r="J194">
        <v>2024</v>
      </c>
      <c r="K194" t="s">
        <v>4062</v>
      </c>
      <c r="L194">
        <v>33.186608999999997</v>
      </c>
      <c r="M194">
        <v>2378905000</v>
      </c>
      <c r="N194">
        <v>953784000</v>
      </c>
      <c r="O194">
        <v>180521000</v>
      </c>
      <c r="P194">
        <v>111441000</v>
      </c>
      <c r="Q194">
        <v>335300000</v>
      </c>
      <c r="R194">
        <v>110353000</v>
      </c>
      <c r="S194">
        <v>110353000</v>
      </c>
      <c r="T194">
        <v>250512000</v>
      </c>
      <c r="U194">
        <v>938093000</v>
      </c>
      <c r="V194">
        <v>906130000</v>
      </c>
      <c r="W194">
        <v>234416000</v>
      </c>
      <c r="X194">
        <v>81068000</v>
      </c>
      <c r="AB194">
        <v>1472775000</v>
      </c>
      <c r="AD194">
        <v>219799000</v>
      </c>
      <c r="AE194">
        <v>581000</v>
      </c>
      <c r="AF194">
        <v>58093528</v>
      </c>
      <c r="AG194">
        <v>195901000</v>
      </c>
      <c r="AH194">
        <v>835275000</v>
      </c>
      <c r="AI194">
        <v>639374000</v>
      </c>
      <c r="AJ194">
        <v>-147754000</v>
      </c>
      <c r="AK194">
        <v>101328000</v>
      </c>
      <c r="AL194">
        <v>343655000</v>
      </c>
      <c r="AM194">
        <v>-51635000</v>
      </c>
      <c r="AN194">
        <v>-137640000</v>
      </c>
      <c r="AO194">
        <v>35015000</v>
      </c>
      <c r="AQ194">
        <v>60382000</v>
      </c>
      <c r="AS194">
        <v>88030000</v>
      </c>
      <c r="AU194">
        <v>-34291000</v>
      </c>
      <c r="AV194">
        <v>82680000</v>
      </c>
      <c r="AY194">
        <v>-2.38</v>
      </c>
      <c r="AZ194">
        <v>336258000</v>
      </c>
      <c r="BA194">
        <v>-0.17689264014845399</v>
      </c>
      <c r="BB194">
        <v>-154260000</v>
      </c>
      <c r="BC194">
        <v>-154260000</v>
      </c>
      <c r="BD194">
        <v>-0.18468169165843601</v>
      </c>
      <c r="BE194">
        <v>7.2289964382987598E-2</v>
      </c>
      <c r="BG194">
        <v>0.234534734069618</v>
      </c>
      <c r="BH194">
        <v>1.90143877617782</v>
      </c>
      <c r="BI194">
        <v>0.35111742587451</v>
      </c>
      <c r="BJ194">
        <v>-4.1053545239591802E-2</v>
      </c>
      <c r="BM194">
        <v>0.12131094549699201</v>
      </c>
      <c r="BN194">
        <v>0.38090213774824999</v>
      </c>
      <c r="BO194">
        <v>-4.4055404826502897</v>
      </c>
      <c r="BP194">
        <v>0.77008821923418203</v>
      </c>
      <c r="BQ194">
        <v>2.6384035219438902</v>
      </c>
      <c r="BR194">
        <v>-13.9439533613445</v>
      </c>
      <c r="BS194">
        <v>-9.3456230585119898E-2</v>
      </c>
      <c r="BU194">
        <v>-5.3629460997097299E-8</v>
      </c>
    </row>
    <row r="195" spans="3:73" x14ac:dyDescent="0.3">
      <c r="C195">
        <v>1049521</v>
      </c>
      <c r="D195" t="s">
        <v>3929</v>
      </c>
      <c r="E195" t="s">
        <v>1420</v>
      </c>
      <c r="F195" t="s">
        <v>3614</v>
      </c>
      <c r="G195" t="s">
        <v>3866</v>
      </c>
      <c r="H195" t="s">
        <v>3867</v>
      </c>
      <c r="I195" t="s">
        <v>3930</v>
      </c>
      <c r="J195">
        <v>2023</v>
      </c>
      <c r="K195" t="s">
        <v>4062</v>
      </c>
      <c r="L195">
        <v>39.705829000000001</v>
      </c>
      <c r="M195">
        <v>2391367000</v>
      </c>
      <c r="N195">
        <v>937018000</v>
      </c>
      <c r="O195">
        <v>71563000</v>
      </c>
      <c r="P195">
        <v>124729000</v>
      </c>
      <c r="Q195">
        <v>337216000</v>
      </c>
      <c r="R195">
        <v>119554000</v>
      </c>
      <c r="S195">
        <v>119554000</v>
      </c>
      <c r="T195">
        <v>298051000</v>
      </c>
      <c r="U195">
        <v>938093000</v>
      </c>
      <c r="V195">
        <v>824682000</v>
      </c>
      <c r="W195">
        <v>233264000</v>
      </c>
      <c r="X195">
        <v>103986000</v>
      </c>
      <c r="AB195">
        <v>1566685000</v>
      </c>
      <c r="AD195">
        <v>357439000</v>
      </c>
      <c r="AE195">
        <v>570000</v>
      </c>
      <c r="AF195">
        <v>56961665</v>
      </c>
      <c r="AG195">
        <v>316728000</v>
      </c>
      <c r="AH195">
        <v>973882000</v>
      </c>
      <c r="AI195">
        <v>657154000</v>
      </c>
      <c r="AJ195">
        <v>-21685000</v>
      </c>
      <c r="AK195">
        <v>108799000</v>
      </c>
      <c r="AL195">
        <v>338413000</v>
      </c>
      <c r="AM195">
        <v>-20207000</v>
      </c>
      <c r="AN195">
        <v>-28335000</v>
      </c>
      <c r="AO195">
        <v>25159000</v>
      </c>
      <c r="AQ195">
        <v>-21254000</v>
      </c>
      <c r="AS195">
        <v>97329000</v>
      </c>
      <c r="AU195">
        <v>-38561000</v>
      </c>
      <c r="AV195">
        <v>65429000</v>
      </c>
      <c r="AY195">
        <v>-0.5</v>
      </c>
      <c r="AZ195">
        <v>303777500</v>
      </c>
      <c r="BA195">
        <v>-2.22665579608207E-2</v>
      </c>
      <c r="BB195">
        <v>-23383000</v>
      </c>
      <c r="BC195">
        <v>-23383000</v>
      </c>
      <c r="BD195">
        <v>-2.4010095678942599E-2</v>
      </c>
      <c r="BE195">
        <v>-2.1823999211403398E-2</v>
      </c>
      <c r="BG195">
        <v>0.32522215217038603</v>
      </c>
      <c r="BH195">
        <v>2.16327410687098</v>
      </c>
      <c r="BI195">
        <v>0.40724907552876699</v>
      </c>
      <c r="BJ195">
        <v>-3.9595146023850898E-2</v>
      </c>
      <c r="BM195">
        <v>0.111716819902206</v>
      </c>
      <c r="BN195">
        <v>0.344857982902666</v>
      </c>
      <c r="BO195">
        <v>-0.92940895902062903</v>
      </c>
      <c r="BP195">
        <v>0.30678973180602198</v>
      </c>
      <c r="BQ195">
        <v>2.5713440565196501</v>
      </c>
      <c r="BR195">
        <v>-79.411658000000003</v>
      </c>
      <c r="BS195">
        <v>-1.8085958568569899E-2</v>
      </c>
      <c r="BU195">
        <v>-1.26719247966247E-8</v>
      </c>
    </row>
    <row r="196" spans="3:73" x14ac:dyDescent="0.3">
      <c r="C196">
        <v>1049521</v>
      </c>
      <c r="D196" t="s">
        <v>3929</v>
      </c>
      <c r="E196" t="s">
        <v>1420</v>
      </c>
      <c r="F196" t="s">
        <v>3614</v>
      </c>
      <c r="G196" t="s">
        <v>3866</v>
      </c>
      <c r="H196" t="s">
        <v>3867</v>
      </c>
      <c r="I196" t="s">
        <v>3930</v>
      </c>
      <c r="J196">
        <v>2022</v>
      </c>
      <c r="K196" t="s">
        <v>4062</v>
      </c>
      <c r="L196">
        <v>55.815142999999999</v>
      </c>
      <c r="M196">
        <v>2304415000</v>
      </c>
      <c r="N196">
        <v>815252000</v>
      </c>
      <c r="O196">
        <v>65654000</v>
      </c>
      <c r="P196">
        <v>144494000</v>
      </c>
      <c r="Q196">
        <v>270339000</v>
      </c>
      <c r="R196">
        <v>127191000</v>
      </c>
      <c r="S196">
        <v>127191000</v>
      </c>
      <c r="T196">
        <v>351538000</v>
      </c>
      <c r="U196">
        <v>937880000</v>
      </c>
      <c r="V196">
        <v>767230000</v>
      </c>
      <c r="W196">
        <v>193927000</v>
      </c>
      <c r="X196">
        <v>98673000</v>
      </c>
      <c r="AB196">
        <v>1537185000</v>
      </c>
      <c r="AD196">
        <v>385774000</v>
      </c>
      <c r="AE196">
        <v>557000</v>
      </c>
      <c r="AF196">
        <v>55679747</v>
      </c>
      <c r="AG196">
        <v>394956000</v>
      </c>
      <c r="AH196">
        <v>988197000</v>
      </c>
      <c r="AI196">
        <v>593241000</v>
      </c>
      <c r="AJ196">
        <v>31610000</v>
      </c>
      <c r="AK196">
        <v>107169000</v>
      </c>
      <c r="AL196">
        <v>363346000</v>
      </c>
      <c r="AM196">
        <v>7120000</v>
      </c>
      <c r="AN196">
        <v>11275000</v>
      </c>
      <c r="AO196">
        <v>5806000</v>
      </c>
      <c r="AQ196">
        <v>-18869000</v>
      </c>
      <c r="AS196">
        <v>93417000</v>
      </c>
      <c r="AU196">
        <v>-274320000</v>
      </c>
      <c r="AV196">
        <v>245754000</v>
      </c>
      <c r="AY196">
        <v>0.2</v>
      </c>
      <c r="AZ196">
        <v>245989500</v>
      </c>
      <c r="BA196">
        <v>3.1987549041334898E-2</v>
      </c>
      <c r="BB196">
        <v>24201000</v>
      </c>
      <c r="BC196">
        <v>24201000</v>
      </c>
      <c r="BD196">
        <v>2.4490056132532301E-2</v>
      </c>
      <c r="BE196">
        <v>-1.90943708592517E-2</v>
      </c>
      <c r="BG196">
        <v>0.39967334448495601</v>
      </c>
      <c r="BH196">
        <v>2.4116517168415701</v>
      </c>
      <c r="BI196">
        <v>0.42882770681496202</v>
      </c>
      <c r="BJ196">
        <v>-0.27759647114897101</v>
      </c>
      <c r="BM196">
        <v>0.10844902382824501</v>
      </c>
      <c r="BN196">
        <v>0.33293916243385002</v>
      </c>
      <c r="BO196">
        <v>4.1682741991043804</v>
      </c>
      <c r="BP196">
        <v>0.33855007296560002</v>
      </c>
      <c r="BQ196">
        <v>2.8098872256055101</v>
      </c>
      <c r="BR196">
        <v>279.075715</v>
      </c>
      <c r="BS196">
        <v>7.3348360802375804E-3</v>
      </c>
      <c r="BU196">
        <v>7.2619942297120999E-9</v>
      </c>
    </row>
    <row r="197" spans="3:73" x14ac:dyDescent="0.3">
      <c r="C197">
        <v>1049521</v>
      </c>
      <c r="D197" t="s">
        <v>3929</v>
      </c>
      <c r="E197" t="s">
        <v>1420</v>
      </c>
      <c r="F197" t="s">
        <v>3614</v>
      </c>
      <c r="G197" t="s">
        <v>3866</v>
      </c>
      <c r="H197" t="s">
        <v>3867</v>
      </c>
      <c r="I197" t="s">
        <v>3930</v>
      </c>
      <c r="J197">
        <v>2021</v>
      </c>
      <c r="K197" t="s">
        <v>4062</v>
      </c>
      <c r="L197">
        <v>59.533374999999999</v>
      </c>
      <c r="M197">
        <v>1955137000</v>
      </c>
      <c r="N197">
        <v>643100000</v>
      </c>
      <c r="O197">
        <v>113839000</v>
      </c>
      <c r="P197">
        <v>128807000</v>
      </c>
      <c r="Q197">
        <v>221640000</v>
      </c>
      <c r="R197">
        <v>128524000</v>
      </c>
      <c r="S197">
        <v>128524000</v>
      </c>
      <c r="T197">
        <v>307559000</v>
      </c>
      <c r="U197">
        <v>804906000</v>
      </c>
      <c r="V197">
        <v>470991000</v>
      </c>
      <c r="W197">
        <v>150823000</v>
      </c>
      <c r="X197">
        <v>47951000</v>
      </c>
      <c r="AB197">
        <v>1484146000</v>
      </c>
      <c r="AD197">
        <v>374499000</v>
      </c>
      <c r="AE197">
        <v>552000</v>
      </c>
      <c r="AF197">
        <v>54702322</v>
      </c>
      <c r="AG197">
        <v>102779000</v>
      </c>
      <c r="AH197">
        <v>250842000</v>
      </c>
      <c r="AI197">
        <v>538808000</v>
      </c>
      <c r="AJ197">
        <v>22406000</v>
      </c>
      <c r="AK197">
        <v>113481000</v>
      </c>
      <c r="AL197">
        <v>304187000</v>
      </c>
      <c r="AM197">
        <v>3136000</v>
      </c>
      <c r="AN197">
        <v>17925000</v>
      </c>
      <c r="AO197">
        <v>1222000</v>
      </c>
      <c r="AQ197">
        <v>97247000</v>
      </c>
      <c r="AS197">
        <v>67083000</v>
      </c>
      <c r="AU197">
        <v>-416887000</v>
      </c>
      <c r="AV197">
        <v>206229000</v>
      </c>
      <c r="AY197">
        <v>0.32</v>
      </c>
      <c r="AZ197">
        <v>199866500</v>
      </c>
      <c r="BA197">
        <v>8.9323159598472299E-2</v>
      </c>
      <c r="BB197">
        <v>22283000</v>
      </c>
      <c r="BC197">
        <v>22283000</v>
      </c>
      <c r="BD197">
        <v>8.8832811092241296E-2</v>
      </c>
      <c r="BE197">
        <v>0.387682286060548</v>
      </c>
      <c r="BG197">
        <v>0.40973600912128</v>
      </c>
      <c r="BH197">
        <v>2.6958394728481299</v>
      </c>
      <c r="BI197">
        <v>0.12829893761920499</v>
      </c>
      <c r="BJ197">
        <v>-1.6619505505457599</v>
      </c>
      <c r="BM197">
        <v>0.452400315736599</v>
      </c>
      <c r="BN197">
        <v>0.24089923110247499</v>
      </c>
      <c r="BO197">
        <v>18.234860883797101</v>
      </c>
      <c r="BP197">
        <v>0.75478541071322003</v>
      </c>
      <c r="BQ197">
        <v>2.7944013844042401</v>
      </c>
      <c r="BR197">
        <v>186.04179687499999</v>
      </c>
      <c r="BS197">
        <v>1.20776527376687E-2</v>
      </c>
      <c r="BU197">
        <v>1.28361225917127E-8</v>
      </c>
    </row>
    <row r="198" spans="3:73" x14ac:dyDescent="0.3">
      <c r="C198">
        <v>1049521</v>
      </c>
      <c r="D198" t="s">
        <v>3929</v>
      </c>
      <c r="E198" t="s">
        <v>1420</v>
      </c>
      <c r="F198" t="s">
        <v>3614</v>
      </c>
      <c r="G198" t="s">
        <v>3866</v>
      </c>
      <c r="H198" t="s">
        <v>3867</v>
      </c>
      <c r="I198" t="s">
        <v>3930</v>
      </c>
      <c r="J198">
        <v>2020</v>
      </c>
      <c r="K198" t="s">
        <v>4062</v>
      </c>
      <c r="L198">
        <v>77.131253000000001</v>
      </c>
      <c r="M198">
        <v>1610720000</v>
      </c>
      <c r="N198">
        <v>634769000</v>
      </c>
      <c r="O198">
        <v>226838000</v>
      </c>
      <c r="P198">
        <v>120438000</v>
      </c>
      <c r="Q198">
        <v>178093000</v>
      </c>
      <c r="R198">
        <v>87737000</v>
      </c>
      <c r="S198">
        <v>87737000</v>
      </c>
      <c r="T198">
        <v>208748000</v>
      </c>
      <c r="U198">
        <v>614076000</v>
      </c>
      <c r="V198">
        <v>225936000</v>
      </c>
      <c r="W198">
        <v>125915000</v>
      </c>
      <c r="X198">
        <v>41877000</v>
      </c>
      <c r="AB198">
        <v>1384784000</v>
      </c>
      <c r="AD198">
        <v>312455000</v>
      </c>
      <c r="AE198">
        <v>547000</v>
      </c>
      <c r="AF198">
        <v>54702322</v>
      </c>
      <c r="AG198">
        <v>96613000</v>
      </c>
      <c r="AH198">
        <v>217377000</v>
      </c>
      <c r="AI198">
        <v>439766000</v>
      </c>
      <c r="AJ198">
        <v>26419000</v>
      </c>
      <c r="AK198">
        <v>98485000</v>
      </c>
      <c r="AL198">
        <v>265782000</v>
      </c>
      <c r="AM198">
        <v>-234000</v>
      </c>
      <c r="AN198">
        <v>27224000</v>
      </c>
      <c r="AO198">
        <v>1006000</v>
      </c>
      <c r="AQ198">
        <v>115184000</v>
      </c>
      <c r="AS198">
        <v>49330000</v>
      </c>
      <c r="AU198">
        <v>-135486000</v>
      </c>
      <c r="AV198">
        <v>-10932000</v>
      </c>
      <c r="AY198">
        <v>0.5</v>
      </c>
      <c r="AZ198">
        <v>157602500</v>
      </c>
      <c r="BA198">
        <v>0.121535397029125</v>
      </c>
      <c r="BB198">
        <v>27996000</v>
      </c>
      <c r="BC198">
        <v>27996000</v>
      </c>
      <c r="BD198">
        <v>0.12879007438689499</v>
      </c>
      <c r="BE198">
        <v>0.52988126618731501</v>
      </c>
      <c r="BG198">
        <v>0.44444904474714397</v>
      </c>
      <c r="BH198">
        <v>2.7903491378626599</v>
      </c>
      <c r="BI198">
        <v>0.13495641700605901</v>
      </c>
      <c r="BJ198">
        <v>-0.62327661160104297</v>
      </c>
      <c r="BM198">
        <v>0.45306081140138998</v>
      </c>
      <c r="BN198">
        <v>0.140270189728817</v>
      </c>
      <c r="BO198">
        <v>27.829025844930399</v>
      </c>
      <c r="BP198">
        <v>1.8015168963189501</v>
      </c>
      <c r="BQ198">
        <v>3.6268593892705399</v>
      </c>
      <c r="BR198">
        <v>154.262506</v>
      </c>
      <c r="BS198">
        <v>1.9659383701718099E-2</v>
      </c>
      <c r="BU198">
        <v>2.7849561014569801E-8</v>
      </c>
    </row>
    <row r="199" spans="3:73" x14ac:dyDescent="0.3">
      <c r="C199">
        <v>1049521</v>
      </c>
      <c r="D199" t="s">
        <v>3929</v>
      </c>
      <c r="E199" t="s">
        <v>1420</v>
      </c>
      <c r="F199" t="s">
        <v>3614</v>
      </c>
      <c r="G199" t="s">
        <v>3866</v>
      </c>
      <c r="H199" t="s">
        <v>3867</v>
      </c>
      <c r="I199" t="s">
        <v>3930</v>
      </c>
      <c r="J199">
        <v>2019</v>
      </c>
      <c r="K199" t="s">
        <v>4062</v>
      </c>
      <c r="L199">
        <v>70.359347</v>
      </c>
      <c r="M199">
        <v>1416977000</v>
      </c>
      <c r="N199">
        <v>582172000</v>
      </c>
      <c r="O199">
        <v>257932000</v>
      </c>
      <c r="P199">
        <v>118832000</v>
      </c>
      <c r="Q199">
        <v>137112000</v>
      </c>
      <c r="R199">
        <v>60001000</v>
      </c>
      <c r="S199">
        <v>60001000</v>
      </c>
      <c r="T199">
        <v>206124000</v>
      </c>
      <c r="U199">
        <v>562146000</v>
      </c>
      <c r="V199">
        <v>132238000</v>
      </c>
      <c r="W199">
        <v>98032000</v>
      </c>
      <c r="X199">
        <v>39030000</v>
      </c>
      <c r="AB199">
        <v>1284739000</v>
      </c>
      <c r="AD199">
        <v>226743000</v>
      </c>
      <c r="AE199">
        <v>542000</v>
      </c>
      <c r="AF199">
        <v>46303075</v>
      </c>
      <c r="AG199">
        <v>286156000</v>
      </c>
      <c r="AH199">
        <v>654744000</v>
      </c>
      <c r="AI199">
        <v>368588000</v>
      </c>
      <c r="AJ199">
        <v>76584000</v>
      </c>
      <c r="AK199">
        <v>68925000</v>
      </c>
      <c r="AL199">
        <v>209572000</v>
      </c>
      <c r="AM199">
        <v>12752000</v>
      </c>
      <c r="AN199">
        <v>46775000</v>
      </c>
      <c r="AO199">
        <v>9109000</v>
      </c>
      <c r="AQ199">
        <v>97517000</v>
      </c>
      <c r="AS199">
        <v>46392000</v>
      </c>
      <c r="AU199">
        <v>-153774000</v>
      </c>
      <c r="AV199">
        <v>247765000</v>
      </c>
      <c r="AY199">
        <v>0.98</v>
      </c>
      <c r="AZ199">
        <v>122848500</v>
      </c>
      <c r="BA199">
        <v>0.11696785308456401</v>
      </c>
      <c r="BB199">
        <v>68636000</v>
      </c>
      <c r="BC199">
        <v>68636000</v>
      </c>
      <c r="BD199">
        <v>0.10482875749911399</v>
      </c>
      <c r="BE199">
        <v>0.14893912735359199</v>
      </c>
      <c r="BG199">
        <v>0.437050205881994</v>
      </c>
      <c r="BH199">
        <v>3.0003459545700601</v>
      </c>
      <c r="BI199">
        <v>0.46207101456128102</v>
      </c>
      <c r="BJ199">
        <v>-0.23486125875151201</v>
      </c>
      <c r="BM199">
        <v>0.105270151387412</v>
      </c>
      <c r="BN199">
        <v>9.33240271366437E-2</v>
      </c>
      <c r="BO199">
        <v>7.5349654188165598</v>
      </c>
      <c r="BP199">
        <v>2.6311000489635998</v>
      </c>
      <c r="BQ199">
        <v>4.5399461400359096</v>
      </c>
      <c r="BR199">
        <v>71.795252040816294</v>
      </c>
      <c r="BS199">
        <v>3.6408173177587003E-2</v>
      </c>
      <c r="BU199">
        <v>5.3670169629784701E-8</v>
      </c>
    </row>
    <row r="200" spans="3:73" x14ac:dyDescent="0.3">
      <c r="C200">
        <v>1049521</v>
      </c>
      <c r="D200" t="s">
        <v>3929</v>
      </c>
      <c r="E200" t="s">
        <v>1420</v>
      </c>
      <c r="F200" t="s">
        <v>3614</v>
      </c>
      <c r="G200" t="s">
        <v>3866</v>
      </c>
      <c r="H200" t="s">
        <v>3867</v>
      </c>
      <c r="I200" t="s">
        <v>3930</v>
      </c>
      <c r="J200">
        <v>2018</v>
      </c>
      <c r="K200" t="s">
        <v>4062</v>
      </c>
      <c r="L200">
        <v>44.510781999999999</v>
      </c>
      <c r="M200">
        <v>1064480000</v>
      </c>
      <c r="N200">
        <v>331743000</v>
      </c>
      <c r="O200">
        <v>66521000</v>
      </c>
      <c r="P200">
        <v>104040000</v>
      </c>
      <c r="Q200">
        <v>108585000</v>
      </c>
      <c r="R200">
        <v>50980000</v>
      </c>
      <c r="S200">
        <v>50980000</v>
      </c>
      <c r="T200">
        <v>177904000</v>
      </c>
      <c r="U200">
        <v>497442000</v>
      </c>
      <c r="V200">
        <v>292589000</v>
      </c>
      <c r="W200">
        <v>71680000</v>
      </c>
      <c r="X200">
        <v>21323000</v>
      </c>
      <c r="AB200">
        <v>771891000</v>
      </c>
      <c r="AD200">
        <v>179968000</v>
      </c>
      <c r="AE200">
        <v>469000</v>
      </c>
      <c r="AF200">
        <v>46303075</v>
      </c>
      <c r="AG200">
        <v>68258000</v>
      </c>
      <c r="AH200">
        <v>152867000</v>
      </c>
      <c r="AI200">
        <v>267326000</v>
      </c>
      <c r="AJ200">
        <v>18888000</v>
      </c>
      <c r="AK200">
        <v>58807000</v>
      </c>
      <c r="AL200">
        <v>178873000</v>
      </c>
      <c r="AM200">
        <v>6527000</v>
      </c>
      <c r="AN200">
        <v>10101000</v>
      </c>
      <c r="AO200">
        <v>2850000</v>
      </c>
      <c r="AQ200">
        <v>43321000</v>
      </c>
      <c r="AS200">
        <v>42277000</v>
      </c>
      <c r="AU200">
        <v>-200877000</v>
      </c>
      <c r="AV200">
        <v>182937000</v>
      </c>
      <c r="AY200">
        <v>0.22</v>
      </c>
      <c r="AZ200">
        <v>94828000</v>
      </c>
      <c r="BA200">
        <v>0.123558387356329</v>
      </c>
      <c r="BB200">
        <v>19478000</v>
      </c>
      <c r="BC200">
        <v>19478000</v>
      </c>
      <c r="BD200">
        <v>0.12741795155265701</v>
      </c>
      <c r="BE200">
        <v>0.28339013652390599</v>
      </c>
      <c r="BG200">
        <v>0.44651886934393997</v>
      </c>
      <c r="BH200">
        <v>2.8190618804572498</v>
      </c>
      <c r="BI200">
        <v>0.14360720727491399</v>
      </c>
      <c r="BJ200">
        <v>-1.31406385943336</v>
      </c>
      <c r="BM200">
        <v>0.38469388422615702</v>
      </c>
      <c r="BN200">
        <v>0.27486566210732</v>
      </c>
      <c r="BO200">
        <v>6.83438596491228</v>
      </c>
      <c r="BP200">
        <v>0.92802734374999996</v>
      </c>
      <c r="BQ200">
        <v>3.1132533482142901</v>
      </c>
      <c r="BR200">
        <v>202.32173636363601</v>
      </c>
      <c r="BS200">
        <v>1.3086044532194301E-2</v>
      </c>
      <c r="BU200">
        <v>1.26862109287451E-8</v>
      </c>
    </row>
    <row r="201" spans="3:73" x14ac:dyDescent="0.3">
      <c r="C201">
        <v>1049521</v>
      </c>
      <c r="D201" t="s">
        <v>3929</v>
      </c>
      <c r="E201" t="s">
        <v>1420</v>
      </c>
      <c r="F201" t="s">
        <v>3614</v>
      </c>
      <c r="G201" t="s">
        <v>3866</v>
      </c>
      <c r="H201" t="s">
        <v>3867</v>
      </c>
      <c r="I201" t="s">
        <v>3930</v>
      </c>
      <c r="J201">
        <v>2017</v>
      </c>
      <c r="K201" t="s">
        <v>4062</v>
      </c>
      <c r="L201">
        <v>41.2256</v>
      </c>
      <c r="M201">
        <v>815745000</v>
      </c>
      <c r="N201">
        <v>246196000</v>
      </c>
      <c r="O201">
        <v>41637000</v>
      </c>
      <c r="P201">
        <v>76341000</v>
      </c>
      <c r="Q201">
        <v>81071000</v>
      </c>
      <c r="R201">
        <v>51643000</v>
      </c>
      <c r="S201">
        <v>51643000</v>
      </c>
      <c r="T201">
        <v>129037000</v>
      </c>
      <c r="U201">
        <v>380846000</v>
      </c>
      <c r="V201">
        <v>90328000</v>
      </c>
      <c r="W201">
        <v>72845000</v>
      </c>
      <c r="X201">
        <v>27485000</v>
      </c>
      <c r="AB201">
        <v>725417000</v>
      </c>
      <c r="AD201">
        <v>139085000</v>
      </c>
      <c r="AE201">
        <v>463000</v>
      </c>
      <c r="AF201">
        <v>46303075</v>
      </c>
      <c r="AG201">
        <v>53927000</v>
      </c>
      <c r="AH201">
        <v>115608000</v>
      </c>
      <c r="AI201">
        <v>217045000</v>
      </c>
      <c r="AJ201">
        <v>13008000</v>
      </c>
      <c r="AK201">
        <v>54086000</v>
      </c>
      <c r="AL201">
        <v>154140000</v>
      </c>
      <c r="AM201">
        <v>2503000</v>
      </c>
      <c r="AN201">
        <v>8804000</v>
      </c>
      <c r="AO201">
        <v>7568000</v>
      </c>
      <c r="AQ201">
        <v>59146000</v>
      </c>
      <c r="AS201">
        <v>32269000</v>
      </c>
      <c r="AU201">
        <v>-111087000</v>
      </c>
      <c r="AV201">
        <v>11338000</v>
      </c>
      <c r="AY201">
        <v>0.19</v>
      </c>
      <c r="BA201">
        <v>0.112518164832884</v>
      </c>
      <c r="BB201">
        <v>18875000</v>
      </c>
      <c r="BC201">
        <v>18875000</v>
      </c>
      <c r="BD201">
        <v>0.163267247941319</v>
      </c>
      <c r="BE201">
        <v>0.51160819320462203</v>
      </c>
      <c r="BG201">
        <v>0.46646425852882201</v>
      </c>
      <c r="BI201">
        <v>0.141720758325212</v>
      </c>
      <c r="BJ201">
        <v>-0.96089370977787003</v>
      </c>
      <c r="BM201">
        <v>0.467839595875718</v>
      </c>
      <c r="BN201">
        <v>0.11073068176942499</v>
      </c>
      <c r="BO201">
        <v>2.4940539112050701</v>
      </c>
      <c r="BP201">
        <v>0.57158349921065299</v>
      </c>
      <c r="BQ201">
        <v>2.2667993685222001</v>
      </c>
      <c r="BR201">
        <v>216.97684210526299</v>
      </c>
      <c r="BS201">
        <v>1.21364677144318E-2</v>
      </c>
      <c r="BU201">
        <v>1.0797739782773199E-8</v>
      </c>
    </row>
    <row r="202" spans="3:73" x14ac:dyDescent="0.3">
      <c r="C202">
        <v>1133421</v>
      </c>
      <c r="D202" t="s">
        <v>3933</v>
      </c>
      <c r="E202" t="s">
        <v>65</v>
      </c>
      <c r="F202" t="s">
        <v>3614</v>
      </c>
      <c r="G202" t="s">
        <v>3769</v>
      </c>
      <c r="H202" t="s">
        <v>3770</v>
      </c>
      <c r="I202" t="s">
        <v>3934</v>
      </c>
      <c r="J202">
        <v>2026</v>
      </c>
      <c r="K202" t="s">
        <v>4062</v>
      </c>
      <c r="L202">
        <v>682.09608900000001</v>
      </c>
    </row>
    <row r="203" spans="3:73" x14ac:dyDescent="0.3">
      <c r="C203">
        <v>1133421</v>
      </c>
      <c r="D203" t="s">
        <v>3933</v>
      </c>
      <c r="E203" t="s">
        <v>65</v>
      </c>
      <c r="F203" t="s">
        <v>3614</v>
      </c>
      <c r="G203" t="s">
        <v>3769</v>
      </c>
      <c r="H203" t="s">
        <v>3770</v>
      </c>
      <c r="I203" t="s">
        <v>3934</v>
      </c>
      <c r="J203">
        <v>2025</v>
      </c>
      <c r="K203" t="s">
        <v>4062</v>
      </c>
      <c r="L203">
        <v>513.49191099999996</v>
      </c>
      <c r="M203">
        <v>51377000000</v>
      </c>
      <c r="N203">
        <v>15287000000</v>
      </c>
      <c r="O203">
        <v>4403000000</v>
      </c>
      <c r="P203">
        <v>1375000000</v>
      </c>
      <c r="Q203">
        <v>1309000000</v>
      </c>
      <c r="S203">
        <v>10972000000</v>
      </c>
      <c r="U203">
        <v>17437000000</v>
      </c>
      <c r="V203">
        <v>34703000000</v>
      </c>
      <c r="W203">
        <v>13882000000</v>
      </c>
      <c r="X203">
        <v>3240000000</v>
      </c>
      <c r="AA203">
        <v>15696000000</v>
      </c>
      <c r="AB203">
        <v>16674000000</v>
      </c>
      <c r="AD203">
        <v>16658000000</v>
      </c>
      <c r="AE203">
        <v>142000000</v>
      </c>
      <c r="AF203">
        <v>141997194</v>
      </c>
      <c r="AH203">
        <v>41954000000</v>
      </c>
      <c r="AJ203">
        <v>4511000000</v>
      </c>
      <c r="AK203">
        <v>1100000000</v>
      </c>
      <c r="AL203">
        <v>37674000000</v>
      </c>
      <c r="AM203">
        <v>886000000</v>
      </c>
      <c r="AN203">
        <v>4182000000</v>
      </c>
      <c r="AQ203">
        <v>4757000000</v>
      </c>
      <c r="AS203">
        <v>1472000000</v>
      </c>
      <c r="AU203">
        <v>-1155000000</v>
      </c>
      <c r="AV203">
        <v>-3552000000</v>
      </c>
      <c r="AY203">
        <v>29.14</v>
      </c>
      <c r="AZ203">
        <v>1382000000</v>
      </c>
      <c r="BA203">
        <v>0.107522524669877</v>
      </c>
      <c r="BE203">
        <v>0.113386089526624</v>
      </c>
      <c r="BI203">
        <v>0.81659108161239502</v>
      </c>
      <c r="BJ203">
        <v>-2.7530152071316202E-2</v>
      </c>
      <c r="BM203">
        <v>2.6219192448872601E-2</v>
      </c>
      <c r="BN203">
        <v>0.67545788971718901</v>
      </c>
      <c r="BP203">
        <v>0.31717331796571102</v>
      </c>
      <c r="BQ203">
        <v>1.0069154300533101</v>
      </c>
      <c r="BR203">
        <v>17.621548078242999</v>
      </c>
      <c r="BS203">
        <v>0.25080964375674702</v>
      </c>
      <c r="BU203">
        <v>8.9739440365479205E-7</v>
      </c>
    </row>
    <row r="204" spans="3:73" x14ac:dyDescent="0.3">
      <c r="C204">
        <v>1133421</v>
      </c>
      <c r="D204" t="s">
        <v>3933</v>
      </c>
      <c r="E204" t="s">
        <v>65</v>
      </c>
      <c r="F204" t="s">
        <v>3614</v>
      </c>
      <c r="G204" t="s">
        <v>3769</v>
      </c>
      <c r="H204" t="s">
        <v>3770</v>
      </c>
      <c r="I204" t="s">
        <v>3934</v>
      </c>
      <c r="J204">
        <v>2024</v>
      </c>
      <c r="K204" t="s">
        <v>4062</v>
      </c>
      <c r="L204">
        <v>458.570538</v>
      </c>
      <c r="M204">
        <v>49359000000</v>
      </c>
      <c r="N204">
        <v>14274000000</v>
      </c>
      <c r="P204">
        <v>1272000000</v>
      </c>
      <c r="Q204">
        <v>1455000000</v>
      </c>
      <c r="S204">
        <v>10536000000</v>
      </c>
      <c r="T204">
        <v>254000000</v>
      </c>
      <c r="U204">
        <v>17512000000</v>
      </c>
      <c r="V204">
        <v>34069000000</v>
      </c>
      <c r="W204">
        <v>14128000000</v>
      </c>
      <c r="X204">
        <v>2599000000</v>
      </c>
      <c r="AA204">
        <v>16274000000</v>
      </c>
      <c r="AB204">
        <v>15290000000</v>
      </c>
      <c r="AD204">
        <v>15297000000</v>
      </c>
      <c r="AE204">
        <v>145000000</v>
      </c>
      <c r="AF204">
        <v>144952026</v>
      </c>
      <c r="AH204">
        <v>41033000000</v>
      </c>
      <c r="AJ204">
        <v>4370000000</v>
      </c>
      <c r="AK204">
        <v>1100000000</v>
      </c>
      <c r="AL204">
        <v>36663000000</v>
      </c>
      <c r="AM204">
        <v>842000000</v>
      </c>
      <c r="AN204">
        <v>4174000000</v>
      </c>
      <c r="AQ204">
        <v>4388000000</v>
      </c>
      <c r="AS204">
        <v>1370000000</v>
      </c>
      <c r="AU204">
        <v>-1749000000</v>
      </c>
      <c r="AV204">
        <v>-1395000000</v>
      </c>
      <c r="AY204">
        <v>28.39</v>
      </c>
      <c r="AZ204">
        <v>1282000000</v>
      </c>
      <c r="BA204">
        <v>0.106499646625886</v>
      </c>
      <c r="BE204">
        <v>0.10693831793922</v>
      </c>
      <c r="BI204">
        <v>0.83131749022468004</v>
      </c>
      <c r="BJ204">
        <v>-4.2624229278873098E-2</v>
      </c>
      <c r="BM204">
        <v>2.68076913703604E-2</v>
      </c>
      <c r="BN204">
        <v>0.69022873234871096</v>
      </c>
      <c r="BQ204">
        <v>0.90734711211777996</v>
      </c>
      <c r="BR204">
        <v>16.152537442761499</v>
      </c>
      <c r="BS204">
        <v>0.27298888162197499</v>
      </c>
      <c r="BU204">
        <v>8.5145961895487196E-7</v>
      </c>
    </row>
    <row r="205" spans="3:73" x14ac:dyDescent="0.3">
      <c r="C205">
        <v>1133421</v>
      </c>
      <c r="D205" t="s">
        <v>3933</v>
      </c>
      <c r="E205" t="s">
        <v>65</v>
      </c>
      <c r="F205" t="s">
        <v>3614</v>
      </c>
      <c r="G205" t="s">
        <v>3769</v>
      </c>
      <c r="H205" t="s">
        <v>3770</v>
      </c>
      <c r="I205" t="s">
        <v>3934</v>
      </c>
      <c r="J205">
        <v>2023</v>
      </c>
      <c r="K205" t="s">
        <v>4062</v>
      </c>
      <c r="L205">
        <v>435.75471499999998</v>
      </c>
      <c r="M205">
        <v>46544000000</v>
      </c>
      <c r="N205">
        <v>13706000000</v>
      </c>
      <c r="O205">
        <v>3109000000</v>
      </c>
      <c r="P205">
        <v>1454000000</v>
      </c>
      <c r="Q205">
        <v>1109000000</v>
      </c>
      <c r="S205">
        <v>9653000000</v>
      </c>
      <c r="T205">
        <v>305000000</v>
      </c>
      <c r="U205">
        <v>17517000000</v>
      </c>
      <c r="V205">
        <v>31749000000</v>
      </c>
      <c r="W205">
        <v>11942000000</v>
      </c>
      <c r="X205">
        <v>2110000000</v>
      </c>
      <c r="AA205">
        <v>13856000000</v>
      </c>
      <c r="AB205">
        <v>14795000000</v>
      </c>
      <c r="AD205">
        <v>14773000000</v>
      </c>
      <c r="AE205">
        <v>150000000</v>
      </c>
      <c r="AF205">
        <v>150109271</v>
      </c>
      <c r="AH205">
        <v>39290000000</v>
      </c>
      <c r="AJ205">
        <v>2537000000</v>
      </c>
      <c r="AK205">
        <v>1200000000</v>
      </c>
      <c r="AL205">
        <v>36753000000</v>
      </c>
      <c r="AM205">
        <v>290000000</v>
      </c>
      <c r="AN205">
        <v>2056000000</v>
      </c>
      <c r="AQ205">
        <v>3875000000</v>
      </c>
      <c r="AS205">
        <v>1338000000</v>
      </c>
      <c r="AU205">
        <v>-1582000000</v>
      </c>
      <c r="AV205">
        <v>-1761000000</v>
      </c>
      <c r="AY205">
        <v>13.57</v>
      </c>
      <c r="AZ205">
        <v>1043500000</v>
      </c>
      <c r="BA205">
        <v>6.4571137694069705E-2</v>
      </c>
      <c r="BE205">
        <v>9.8625604479511297E-2</v>
      </c>
      <c r="BI205">
        <v>0.84414747335854201</v>
      </c>
      <c r="BJ205">
        <v>-4.0264698396538602E-2</v>
      </c>
      <c r="BM205">
        <v>3.0542122677526099E-2</v>
      </c>
      <c r="BN205">
        <v>0.68212873839807497</v>
      </c>
      <c r="BP205">
        <v>0.26034165131468801</v>
      </c>
      <c r="BQ205">
        <v>1.0548484340981401</v>
      </c>
      <c r="BR205">
        <v>32.111622328666201</v>
      </c>
      <c r="BS205">
        <v>0.13896586684690801</v>
      </c>
      <c r="BU205">
        <v>3.9967499037174701E-7</v>
      </c>
    </row>
    <row r="206" spans="3:73" x14ac:dyDescent="0.3">
      <c r="C206">
        <v>1133421</v>
      </c>
      <c r="D206" t="s">
        <v>3933</v>
      </c>
      <c r="E206" t="s">
        <v>65</v>
      </c>
      <c r="F206" t="s">
        <v>3614</v>
      </c>
      <c r="G206" t="s">
        <v>3769</v>
      </c>
      <c r="H206" t="s">
        <v>3770</v>
      </c>
      <c r="I206" t="s">
        <v>3934</v>
      </c>
      <c r="J206">
        <v>2022</v>
      </c>
      <c r="K206" t="s">
        <v>4062</v>
      </c>
      <c r="L206">
        <v>436.43504899999999</v>
      </c>
      <c r="M206">
        <v>43755000000</v>
      </c>
      <c r="N206">
        <v>12488000000</v>
      </c>
      <c r="O206">
        <v>2577000000</v>
      </c>
      <c r="P206">
        <v>1511000000</v>
      </c>
      <c r="Q206">
        <v>978000000</v>
      </c>
      <c r="S206">
        <v>8800000000</v>
      </c>
      <c r="T206">
        <v>384000000</v>
      </c>
      <c r="U206">
        <v>17516000000</v>
      </c>
      <c r="V206">
        <v>28443000000</v>
      </c>
      <c r="W206">
        <v>11587000000</v>
      </c>
      <c r="X206">
        <v>2587000000</v>
      </c>
      <c r="AA206">
        <v>12877000000</v>
      </c>
      <c r="AB206">
        <v>15312000000</v>
      </c>
      <c r="AD206">
        <v>15312000000</v>
      </c>
      <c r="AE206">
        <v>153000000</v>
      </c>
      <c r="AF206">
        <v>153157924</v>
      </c>
      <c r="AH206">
        <v>36602000000</v>
      </c>
      <c r="AJ206">
        <v>3601000000</v>
      </c>
      <c r="AK206">
        <v>1200000000</v>
      </c>
      <c r="AL206">
        <v>33001000000</v>
      </c>
      <c r="AM206">
        <v>940000000</v>
      </c>
      <c r="AN206">
        <v>4896000000</v>
      </c>
      <c r="AQ206">
        <v>2901000000</v>
      </c>
      <c r="AS206">
        <v>1342000000</v>
      </c>
      <c r="AU206">
        <v>-1241000000</v>
      </c>
      <c r="AV206">
        <v>-2613000000</v>
      </c>
      <c r="AY206">
        <v>31.61</v>
      </c>
      <c r="AZ206">
        <v>894500000</v>
      </c>
      <c r="BA206">
        <v>9.8382602043604203E-2</v>
      </c>
      <c r="BE206">
        <v>7.9257964045680598E-2</v>
      </c>
      <c r="BI206">
        <v>0.83652154039538296</v>
      </c>
      <c r="BJ206">
        <v>-3.3905251079176003E-2</v>
      </c>
      <c r="BM206">
        <v>3.2785093710726201E-2</v>
      </c>
      <c r="BN206">
        <v>0.65005142269454896</v>
      </c>
      <c r="BP206">
        <v>0.22240441874514499</v>
      </c>
      <c r="BQ206">
        <v>0.99335462155864296</v>
      </c>
      <c r="BR206">
        <v>13.806866466308101</v>
      </c>
      <c r="BS206">
        <v>0.31974921630094</v>
      </c>
      <c r="BU206">
        <v>9.0097387009469702E-7</v>
      </c>
    </row>
    <row r="207" spans="3:73" x14ac:dyDescent="0.3">
      <c r="C207">
        <v>1133421</v>
      </c>
      <c r="D207" t="s">
        <v>3933</v>
      </c>
      <c r="E207" t="s">
        <v>65</v>
      </c>
      <c r="F207" t="s">
        <v>3614</v>
      </c>
      <c r="G207" t="s">
        <v>3769</v>
      </c>
      <c r="H207" t="s">
        <v>3770</v>
      </c>
      <c r="I207" t="s">
        <v>3934</v>
      </c>
      <c r="J207">
        <v>2021</v>
      </c>
      <c r="K207" t="s">
        <v>4062</v>
      </c>
      <c r="L207">
        <v>317.134049</v>
      </c>
      <c r="M207">
        <v>42579000000</v>
      </c>
      <c r="N207">
        <v>12426000000</v>
      </c>
      <c r="O207">
        <v>3530000000</v>
      </c>
      <c r="P207">
        <v>1467000000</v>
      </c>
      <c r="Q207">
        <v>811000000</v>
      </c>
      <c r="S207">
        <v>7894000000</v>
      </c>
      <c r="T207">
        <v>578000000</v>
      </c>
      <c r="U207">
        <v>17515000000</v>
      </c>
      <c r="V207">
        <v>29653000000</v>
      </c>
      <c r="W207">
        <v>9530000000</v>
      </c>
      <c r="X207">
        <v>2197000000</v>
      </c>
      <c r="AA207">
        <v>12783000000</v>
      </c>
      <c r="AB207">
        <v>12926000000</v>
      </c>
      <c r="AD207">
        <v>12913000000</v>
      </c>
      <c r="AE207">
        <v>156000000</v>
      </c>
      <c r="AF207">
        <v>156284423</v>
      </c>
      <c r="AH207">
        <v>35667000000</v>
      </c>
      <c r="AJ207">
        <v>5651000000</v>
      </c>
      <c r="AK207">
        <v>1100000000</v>
      </c>
      <c r="AL207">
        <v>31996000000</v>
      </c>
      <c r="AM207">
        <v>1933000000</v>
      </c>
      <c r="AN207">
        <v>7005000000</v>
      </c>
      <c r="AQ207">
        <v>3567000000</v>
      </c>
      <c r="AS207">
        <v>1239000000</v>
      </c>
      <c r="AU207">
        <v>2058000000</v>
      </c>
      <c r="AV207">
        <v>-7002000000</v>
      </c>
      <c r="AY207">
        <v>43.7</v>
      </c>
      <c r="AZ207">
        <v>785000000</v>
      </c>
      <c r="BA207">
        <v>0.15843777160961101</v>
      </c>
      <c r="BE207">
        <v>0.100008411136345</v>
      </c>
      <c r="BI207">
        <v>0.83766645529486405</v>
      </c>
      <c r="BJ207">
        <v>5.7700395323408198E-2</v>
      </c>
      <c r="BM207">
        <v>3.08408332632405E-2</v>
      </c>
      <c r="BN207">
        <v>0.69642311937809698</v>
      </c>
      <c r="BP207">
        <v>0.37040923399790099</v>
      </c>
      <c r="BQ207">
        <v>1.2187827911857301</v>
      </c>
      <c r="BR207">
        <v>7.2570720594965703</v>
      </c>
      <c r="BS207">
        <v>0.54193099179947402</v>
      </c>
      <c r="BU207">
        <v>1.07216137562278E-6</v>
      </c>
    </row>
    <row r="208" spans="3:73" x14ac:dyDescent="0.3">
      <c r="C208">
        <v>1133421</v>
      </c>
      <c r="D208" t="s">
        <v>3933</v>
      </c>
      <c r="E208" t="s">
        <v>65</v>
      </c>
      <c r="F208" t="s">
        <v>3614</v>
      </c>
      <c r="G208" t="s">
        <v>3769</v>
      </c>
      <c r="H208" t="s">
        <v>3770</v>
      </c>
      <c r="I208" t="s">
        <v>3934</v>
      </c>
      <c r="J208">
        <v>2020</v>
      </c>
      <c r="K208" t="s">
        <v>4062</v>
      </c>
      <c r="L208">
        <v>294.78941099999997</v>
      </c>
      <c r="M208">
        <v>44469000000</v>
      </c>
      <c r="N208">
        <v>15344000000</v>
      </c>
      <c r="O208">
        <v>4907000000</v>
      </c>
      <c r="P208">
        <v>1501000000</v>
      </c>
      <c r="Q208">
        <v>759000000</v>
      </c>
      <c r="S208">
        <v>7071000000</v>
      </c>
      <c r="T208">
        <v>783000000</v>
      </c>
      <c r="U208">
        <v>17518000000</v>
      </c>
      <c r="V208">
        <v>33890000000</v>
      </c>
      <c r="W208">
        <v>9580000000</v>
      </c>
      <c r="X208">
        <v>1806000000</v>
      </c>
      <c r="AA208">
        <v>15003000000</v>
      </c>
      <c r="AB208">
        <v>10579000000</v>
      </c>
      <c r="AD208">
        <v>10482000000</v>
      </c>
      <c r="AE208">
        <v>167000000</v>
      </c>
      <c r="AF208">
        <v>166717179</v>
      </c>
      <c r="AH208">
        <v>10212000000</v>
      </c>
      <c r="AJ208">
        <v>1152000000</v>
      </c>
      <c r="AK208">
        <v>1100000000</v>
      </c>
      <c r="AM208">
        <v>539000000</v>
      </c>
      <c r="AN208">
        <v>330000000</v>
      </c>
      <c r="AQ208">
        <v>4305000000</v>
      </c>
      <c r="AS208">
        <v>1267000000</v>
      </c>
      <c r="AU208">
        <v>-1211000000</v>
      </c>
      <c r="AV208">
        <v>-432000000</v>
      </c>
      <c r="AY208">
        <v>1.98</v>
      </c>
      <c r="AZ208">
        <v>771000000</v>
      </c>
      <c r="BA208">
        <v>0.112808460634548</v>
      </c>
      <c r="BE208">
        <v>0.42156286721504099</v>
      </c>
      <c r="BI208">
        <v>0.22964312217499799</v>
      </c>
      <c r="BJ208">
        <v>-0.11858597728162899</v>
      </c>
      <c r="BM208">
        <v>0.107716412064238</v>
      </c>
      <c r="BN208">
        <v>0.76210393757449002</v>
      </c>
      <c r="BP208">
        <v>0.51221294363256797</v>
      </c>
      <c r="BQ208">
        <v>1.5224425887265101</v>
      </c>
      <c r="BR208">
        <v>148.88354090909101</v>
      </c>
      <c r="BS208">
        <v>3.1193874657339998E-2</v>
      </c>
      <c r="BU208">
        <v>5.5173743622270501E-8</v>
      </c>
    </row>
    <row r="209" spans="3:73" x14ac:dyDescent="0.3">
      <c r="C209">
        <v>1133421</v>
      </c>
      <c r="D209" t="s">
        <v>3933</v>
      </c>
      <c r="E209" t="s">
        <v>65</v>
      </c>
      <c r="F209" t="s">
        <v>3614</v>
      </c>
      <c r="G209" t="s">
        <v>3769</v>
      </c>
      <c r="H209" t="s">
        <v>3770</v>
      </c>
      <c r="I209" t="s">
        <v>3934</v>
      </c>
      <c r="J209">
        <v>2019</v>
      </c>
      <c r="K209" t="s">
        <v>4062</v>
      </c>
      <c r="L209">
        <v>285.62340699999999</v>
      </c>
      <c r="M209">
        <v>41089000000</v>
      </c>
      <c r="N209">
        <v>10685000000</v>
      </c>
      <c r="O209">
        <v>2245000000</v>
      </c>
      <c r="P209">
        <v>1326000000</v>
      </c>
      <c r="Q209">
        <v>783000000</v>
      </c>
      <c r="S209">
        <v>6912000000</v>
      </c>
      <c r="T209">
        <v>1040000000</v>
      </c>
      <c r="U209">
        <v>18708000000</v>
      </c>
      <c r="V209">
        <v>32270000000</v>
      </c>
      <c r="W209">
        <v>9434000000</v>
      </c>
      <c r="X209">
        <v>2226000000</v>
      </c>
      <c r="AA209">
        <v>13879000000</v>
      </c>
      <c r="AB209">
        <v>8819000000</v>
      </c>
      <c r="AD209">
        <v>8748000000</v>
      </c>
      <c r="AE209">
        <v>168000000</v>
      </c>
      <c r="AF209">
        <v>167848424</v>
      </c>
      <c r="AH209">
        <v>8721000000</v>
      </c>
      <c r="AJ209">
        <v>1136000000</v>
      </c>
      <c r="AK209">
        <v>953000000</v>
      </c>
      <c r="AM209">
        <v>300000000</v>
      </c>
      <c r="AN209">
        <v>-409000000</v>
      </c>
      <c r="AQ209">
        <v>4297000000</v>
      </c>
      <c r="AS209">
        <v>1018000000</v>
      </c>
      <c r="AU209">
        <v>-1207000000</v>
      </c>
      <c r="AV209">
        <v>-2424000000</v>
      </c>
      <c r="AY209">
        <v>-2.4300000000000002</v>
      </c>
      <c r="AZ209">
        <v>718500000</v>
      </c>
      <c r="BA209">
        <v>0.130260291251003</v>
      </c>
      <c r="BE209">
        <v>0.49271872491686702</v>
      </c>
      <c r="BI209">
        <v>0.21224658667769999</v>
      </c>
      <c r="BJ209">
        <v>-0.138401559454191</v>
      </c>
      <c r="BM209">
        <v>0.10927645912165999</v>
      </c>
      <c r="BN209">
        <v>0.78536834675947298</v>
      </c>
      <c r="BP209">
        <v>0.23796904812380801</v>
      </c>
      <c r="BQ209">
        <v>1.04960780156879</v>
      </c>
      <c r="BR209">
        <v>-117.540496707819</v>
      </c>
      <c r="BS209">
        <v>-4.6377140265336202E-2</v>
      </c>
      <c r="BU209">
        <v>-7.8701086178705097E-8</v>
      </c>
    </row>
    <row r="210" spans="3:73" x14ac:dyDescent="0.3">
      <c r="C210">
        <v>1133421</v>
      </c>
      <c r="D210" t="s">
        <v>3933</v>
      </c>
      <c r="E210" t="s">
        <v>65</v>
      </c>
      <c r="F210" t="s">
        <v>3614</v>
      </c>
      <c r="G210" t="s">
        <v>3769</v>
      </c>
      <c r="H210" t="s">
        <v>3770</v>
      </c>
      <c r="I210" t="s">
        <v>3934</v>
      </c>
      <c r="J210">
        <v>2018</v>
      </c>
      <c r="K210" t="s">
        <v>4062</v>
      </c>
      <c r="L210">
        <v>269.50797599999999</v>
      </c>
      <c r="M210">
        <v>37653000000</v>
      </c>
      <c r="N210">
        <v>9680000000</v>
      </c>
      <c r="O210">
        <v>1579000000</v>
      </c>
      <c r="P210">
        <v>1448000000</v>
      </c>
      <c r="Q210">
        <v>654000000</v>
      </c>
      <c r="S210">
        <v>6372000000</v>
      </c>
      <c r="T210">
        <v>1372000000</v>
      </c>
      <c r="U210">
        <v>18672000000</v>
      </c>
      <c r="V210">
        <v>29466000000</v>
      </c>
      <c r="W210">
        <v>8274000000</v>
      </c>
      <c r="X210">
        <v>2182000000</v>
      </c>
      <c r="AA210">
        <v>14400000000</v>
      </c>
      <c r="AB210">
        <v>8187000000</v>
      </c>
      <c r="AD210">
        <v>8068000000</v>
      </c>
      <c r="AE210">
        <v>171000000</v>
      </c>
      <c r="AF210">
        <v>170607336</v>
      </c>
      <c r="AH210">
        <v>8156000000</v>
      </c>
      <c r="AJ210">
        <v>943000000</v>
      </c>
      <c r="AK210">
        <v>764000000</v>
      </c>
      <c r="AM210">
        <v>513000000</v>
      </c>
      <c r="AN210">
        <v>356000000</v>
      </c>
      <c r="AQ210">
        <v>3827000000</v>
      </c>
      <c r="AS210">
        <v>800000000</v>
      </c>
      <c r="AU210">
        <v>-8878000000</v>
      </c>
      <c r="AV210">
        <v>-4595000000</v>
      </c>
      <c r="AY210">
        <v>2.0699999999999998</v>
      </c>
      <c r="AZ210">
        <v>717000000</v>
      </c>
      <c r="BA210">
        <v>0.11562040215792101</v>
      </c>
      <c r="BE210">
        <v>0.46922511034821002</v>
      </c>
      <c r="BI210">
        <v>0.216609566302818</v>
      </c>
      <c r="BJ210">
        <v>-1.0885237861696899</v>
      </c>
      <c r="BM210">
        <v>9.3673369298675799E-2</v>
      </c>
      <c r="BN210">
        <v>0.78256712612540802</v>
      </c>
      <c r="BP210">
        <v>0.190838772057046</v>
      </c>
      <c r="BQ210">
        <v>1.09088711626783</v>
      </c>
      <c r="BR210">
        <v>130.19708985507199</v>
      </c>
      <c r="BS210">
        <v>4.3483571515817797E-2</v>
      </c>
      <c r="BU210">
        <v>6.8142361099303802E-8</v>
      </c>
    </row>
    <row r="211" spans="3:73" x14ac:dyDescent="0.3">
      <c r="C211">
        <v>1133421</v>
      </c>
      <c r="D211" t="s">
        <v>3933</v>
      </c>
      <c r="E211" t="s">
        <v>65</v>
      </c>
      <c r="F211" t="s">
        <v>3614</v>
      </c>
      <c r="G211" t="s">
        <v>3769</v>
      </c>
      <c r="H211" t="s">
        <v>3770</v>
      </c>
      <c r="I211" t="s">
        <v>3934</v>
      </c>
      <c r="J211">
        <v>2017</v>
      </c>
      <c r="K211" t="s">
        <v>4062</v>
      </c>
      <c r="L211">
        <v>227.163152</v>
      </c>
      <c r="M211">
        <v>34917000000</v>
      </c>
      <c r="N211">
        <v>16349000000</v>
      </c>
      <c r="O211">
        <v>11225000000</v>
      </c>
      <c r="Q211">
        <v>780000000</v>
      </c>
      <c r="S211">
        <v>4225000000</v>
      </c>
      <c r="U211">
        <v>12455000000</v>
      </c>
      <c r="V211">
        <v>27869000000</v>
      </c>
      <c r="W211">
        <v>6965000000</v>
      </c>
      <c r="X211">
        <v>1661000000</v>
      </c>
      <c r="AA211">
        <v>15266000000</v>
      </c>
      <c r="AB211">
        <v>7048000000</v>
      </c>
      <c r="AD211">
        <v>11548000000</v>
      </c>
      <c r="AE211">
        <v>174000000</v>
      </c>
      <c r="AF211">
        <v>174085619</v>
      </c>
      <c r="AJ211">
        <v>767000000</v>
      </c>
      <c r="AK211">
        <v>639000000</v>
      </c>
      <c r="AM211">
        <v>1034000000</v>
      </c>
      <c r="AN211">
        <v>178000000</v>
      </c>
      <c r="AQ211">
        <v>2613000000</v>
      </c>
      <c r="AS211">
        <v>475000000</v>
      </c>
      <c r="AU211">
        <v>-889000000</v>
      </c>
      <c r="AV211">
        <v>6960000000</v>
      </c>
      <c r="AY211">
        <v>1.02</v>
      </c>
      <c r="BN211">
        <v>0.79814989833032601</v>
      </c>
      <c r="BP211">
        <v>1.6116295764537001</v>
      </c>
      <c r="BQ211">
        <v>2.2353194544149302</v>
      </c>
      <c r="BR211">
        <v>222.70897254901999</v>
      </c>
      <c r="BS211">
        <v>2.5255391600454001E-2</v>
      </c>
      <c r="BU211">
        <v>3.2875484540295103E-8</v>
      </c>
    </row>
    <row r="212" spans="3:73" x14ac:dyDescent="0.3">
      <c r="C212">
        <v>80172</v>
      </c>
      <c r="D212" t="s">
        <v>3935</v>
      </c>
      <c r="E212" t="s">
        <v>726</v>
      </c>
      <c r="F212" t="s">
        <v>3614</v>
      </c>
      <c r="G212" t="s">
        <v>3697</v>
      </c>
      <c r="H212" t="s">
        <v>3698</v>
      </c>
      <c r="I212" t="s">
        <v>3936</v>
      </c>
      <c r="J212">
        <v>2026</v>
      </c>
      <c r="K212" t="s">
        <v>4062</v>
      </c>
      <c r="L212">
        <v>130.077955</v>
      </c>
    </row>
    <row r="213" spans="3:73" x14ac:dyDescent="0.3">
      <c r="C213">
        <v>80172</v>
      </c>
      <c r="D213" t="s">
        <v>3935</v>
      </c>
      <c r="E213" t="s">
        <v>726</v>
      </c>
      <c r="F213" t="s">
        <v>3614</v>
      </c>
      <c r="G213" t="s">
        <v>3697</v>
      </c>
      <c r="H213" t="s">
        <v>3698</v>
      </c>
      <c r="I213" t="s">
        <v>3936</v>
      </c>
      <c r="J213">
        <v>2025</v>
      </c>
      <c r="K213" t="s">
        <v>4062</v>
      </c>
      <c r="L213">
        <v>99.640558999999996</v>
      </c>
      <c r="M213">
        <v>500729000</v>
      </c>
      <c r="N213">
        <v>403063000</v>
      </c>
      <c r="O213">
        <v>3252000</v>
      </c>
      <c r="P213">
        <v>85039000</v>
      </c>
      <c r="Q213">
        <v>306973000</v>
      </c>
      <c r="S213">
        <v>63936000</v>
      </c>
      <c r="T213">
        <v>2262000</v>
      </c>
      <c r="U213">
        <v>19433000</v>
      </c>
      <c r="V213">
        <v>105594000</v>
      </c>
      <c r="W213">
        <v>94951000</v>
      </c>
      <c r="X213">
        <v>45956000</v>
      </c>
      <c r="AB213">
        <v>395135000</v>
      </c>
      <c r="AD213">
        <v>379599000</v>
      </c>
      <c r="AE213">
        <v>7441000</v>
      </c>
      <c r="AF213">
        <v>7123116</v>
      </c>
      <c r="AG213">
        <v>27656000</v>
      </c>
      <c r="AH213">
        <v>163973000</v>
      </c>
      <c r="AJ213">
        <v>40241000</v>
      </c>
      <c r="AM213">
        <v>9035000</v>
      </c>
      <c r="AN213">
        <v>15005000</v>
      </c>
      <c r="AQ213">
        <v>-9137000</v>
      </c>
      <c r="AU213">
        <v>-21876000</v>
      </c>
      <c r="AV213">
        <v>16602000</v>
      </c>
      <c r="AY213">
        <v>2.1</v>
      </c>
      <c r="AZ213">
        <v>292486000</v>
      </c>
      <c r="BA213">
        <v>0.24541235447299301</v>
      </c>
      <c r="BE213">
        <v>-5.5722588474931799E-2</v>
      </c>
      <c r="BG213">
        <v>0.16866191385167101</v>
      </c>
      <c r="BI213">
        <v>0.32746855085285698</v>
      </c>
      <c r="BJ213">
        <v>-0.13341220810743201</v>
      </c>
      <c r="BN213">
        <v>0.210880536178252</v>
      </c>
      <c r="BP213">
        <v>3.4249244347084297E-2</v>
      </c>
      <c r="BQ213">
        <v>1.0119956609198399</v>
      </c>
      <c r="BR213">
        <v>47.447885238095203</v>
      </c>
      <c r="BS213">
        <v>3.79743631923267E-2</v>
      </c>
      <c r="BU213">
        <v>5.2955363078441605E-7</v>
      </c>
    </row>
    <row r="214" spans="3:73" x14ac:dyDescent="0.3">
      <c r="C214">
        <v>80172</v>
      </c>
      <c r="D214" t="s">
        <v>3935</v>
      </c>
      <c r="E214" t="s">
        <v>726</v>
      </c>
      <c r="F214" t="s">
        <v>3614</v>
      </c>
      <c r="G214" t="s">
        <v>3697</v>
      </c>
      <c r="H214" t="s">
        <v>3698</v>
      </c>
      <c r="I214" t="s">
        <v>3936</v>
      </c>
      <c r="J214">
        <v>2024</v>
      </c>
      <c r="K214" t="s">
        <v>4062</v>
      </c>
      <c r="L214">
        <v>76.227592000000001</v>
      </c>
      <c r="M214">
        <v>453397000</v>
      </c>
      <c r="N214">
        <v>366661000</v>
      </c>
      <c r="O214">
        <v>17663000</v>
      </c>
      <c r="P214">
        <v>62289000</v>
      </c>
      <c r="Q214">
        <v>277999000</v>
      </c>
      <c r="S214">
        <v>43237000</v>
      </c>
      <c r="T214">
        <v>3777000</v>
      </c>
      <c r="U214">
        <v>19433000</v>
      </c>
      <c r="V214">
        <v>85770000</v>
      </c>
      <c r="W214">
        <v>74436000</v>
      </c>
      <c r="X214">
        <v>44625000</v>
      </c>
      <c r="AB214">
        <v>367627000</v>
      </c>
      <c r="AD214">
        <v>353659000</v>
      </c>
      <c r="AE214">
        <v>7441000</v>
      </c>
      <c r="AF214">
        <v>7105595</v>
      </c>
      <c r="AG214">
        <v>32791000</v>
      </c>
      <c r="AH214">
        <v>134692000</v>
      </c>
      <c r="AJ214">
        <v>45213000</v>
      </c>
      <c r="AM214">
        <v>9210000</v>
      </c>
      <c r="AN214">
        <v>20732000</v>
      </c>
      <c r="AQ214">
        <v>-53426000</v>
      </c>
      <c r="AU214">
        <v>14965000</v>
      </c>
      <c r="AV214">
        <v>-31533000</v>
      </c>
      <c r="AY214">
        <v>2.92</v>
      </c>
      <c r="AZ214">
        <v>234209500</v>
      </c>
      <c r="BA214">
        <v>0.33567695186054097</v>
      </c>
      <c r="BE214">
        <v>-0.39665310486146199</v>
      </c>
      <c r="BG214">
        <v>0.24345172690285999</v>
      </c>
      <c r="BI214">
        <v>0.29707298460289799</v>
      </c>
      <c r="BJ214">
        <v>0.11110533661984399</v>
      </c>
      <c r="BN214">
        <v>0.18917196187888299</v>
      </c>
      <c r="BP214">
        <v>0.23729109570637899</v>
      </c>
      <c r="BQ214">
        <v>1.19111720135418</v>
      </c>
      <c r="BR214">
        <v>26.105339726027399</v>
      </c>
      <c r="BS214">
        <v>5.6394116863016E-2</v>
      </c>
      <c r="BU214">
        <v>6.0546306076539496E-7</v>
      </c>
    </row>
    <row r="215" spans="3:73" x14ac:dyDescent="0.3">
      <c r="C215">
        <v>80172</v>
      </c>
      <c r="D215" t="s">
        <v>3935</v>
      </c>
      <c r="E215" t="s">
        <v>726</v>
      </c>
      <c r="F215" t="s">
        <v>3614</v>
      </c>
      <c r="G215" t="s">
        <v>3697</v>
      </c>
      <c r="H215" t="s">
        <v>3698</v>
      </c>
      <c r="I215" t="s">
        <v>3936</v>
      </c>
      <c r="J215">
        <v>2023</v>
      </c>
      <c r="K215" t="s">
        <v>4062</v>
      </c>
      <c r="L215">
        <v>68.418395000000004</v>
      </c>
      <c r="M215">
        <v>440536000</v>
      </c>
      <c r="N215">
        <v>360110000</v>
      </c>
      <c r="O215">
        <v>87657000</v>
      </c>
      <c r="P215">
        <v>48727000</v>
      </c>
      <c r="Q215">
        <v>190420000</v>
      </c>
      <c r="S215">
        <v>39236000</v>
      </c>
      <c r="T215">
        <v>5290000</v>
      </c>
      <c r="U215">
        <v>19433000</v>
      </c>
      <c r="V215">
        <v>84280000</v>
      </c>
      <c r="W215">
        <v>72019000</v>
      </c>
      <c r="X215">
        <v>38232000</v>
      </c>
      <c r="AB215">
        <v>356256000</v>
      </c>
      <c r="AD215">
        <v>344245000</v>
      </c>
      <c r="AE215">
        <v>7441000</v>
      </c>
      <c r="AF215">
        <v>7084384</v>
      </c>
      <c r="AG215">
        <v>20653000</v>
      </c>
      <c r="AH215">
        <v>98416000</v>
      </c>
      <c r="AJ215">
        <v>35033000</v>
      </c>
      <c r="AM215">
        <v>7872000</v>
      </c>
      <c r="AN215">
        <v>13159000</v>
      </c>
      <c r="AQ215">
        <v>45389000</v>
      </c>
      <c r="AS215">
        <v>6007000</v>
      </c>
      <c r="AT215">
        <v>1840000</v>
      </c>
      <c r="AU215">
        <v>-447000</v>
      </c>
      <c r="AV215">
        <v>-27996000</v>
      </c>
      <c r="AY215">
        <v>1.85</v>
      </c>
      <c r="AZ215">
        <v>171278500</v>
      </c>
      <c r="BA215">
        <v>0.35596854170053599</v>
      </c>
      <c r="BE215">
        <v>0.46119533409201802</v>
      </c>
      <c r="BF215">
        <v>0.44249918712404501</v>
      </c>
      <c r="BG215">
        <v>0.20985408876605399</v>
      </c>
      <c r="BI215">
        <v>0.22340058474222299</v>
      </c>
      <c r="BJ215">
        <v>-4.5419443992846696E-3</v>
      </c>
      <c r="BK215">
        <v>1.8696146967972699E-2</v>
      </c>
      <c r="BL215">
        <v>24.6679347826087</v>
      </c>
      <c r="BN215">
        <v>0.191312401256651</v>
      </c>
      <c r="BP215">
        <v>1.2171371443646799</v>
      </c>
      <c r="BQ215">
        <v>2.3561837848345601</v>
      </c>
      <c r="BR215">
        <v>36.982916216216204</v>
      </c>
      <c r="BS215">
        <v>3.6936921764124699E-2</v>
      </c>
      <c r="BU215">
        <v>3.5528954108843101E-7</v>
      </c>
    </row>
    <row r="216" spans="3:73" x14ac:dyDescent="0.3">
      <c r="C216">
        <v>80172</v>
      </c>
      <c r="D216" t="s">
        <v>3935</v>
      </c>
      <c r="E216" t="s">
        <v>726</v>
      </c>
      <c r="F216" t="s">
        <v>3614</v>
      </c>
      <c r="G216" t="s">
        <v>3697</v>
      </c>
      <c r="H216" t="s">
        <v>3698</v>
      </c>
      <c r="I216" t="s">
        <v>3936</v>
      </c>
      <c r="J216">
        <v>2022</v>
      </c>
      <c r="K216" t="s">
        <v>4062</v>
      </c>
      <c r="L216">
        <v>63.754142000000002</v>
      </c>
      <c r="M216">
        <v>411847000</v>
      </c>
      <c r="N216">
        <v>326632000</v>
      </c>
      <c r="O216">
        <v>70711000</v>
      </c>
      <c r="P216">
        <v>71024000</v>
      </c>
      <c r="Q216">
        <v>152137000</v>
      </c>
      <c r="S216">
        <v>41791000</v>
      </c>
      <c r="T216">
        <v>6926000</v>
      </c>
      <c r="U216">
        <v>18573000</v>
      </c>
      <c r="V216">
        <v>63795000</v>
      </c>
      <c r="W216">
        <v>53641000</v>
      </c>
      <c r="X216">
        <v>34604000</v>
      </c>
      <c r="AB216">
        <v>348052000</v>
      </c>
      <c r="AC216">
        <v>12156000</v>
      </c>
      <c r="AD216">
        <v>338071000</v>
      </c>
      <c r="AE216">
        <v>7441000</v>
      </c>
      <c r="AF216">
        <v>7062872</v>
      </c>
      <c r="AG216">
        <v>13314000</v>
      </c>
      <c r="AH216">
        <v>114048000</v>
      </c>
      <c r="AJ216">
        <v>22127000</v>
      </c>
      <c r="AM216">
        <v>5245000</v>
      </c>
      <c r="AN216">
        <v>2173000</v>
      </c>
      <c r="AQ216">
        <v>8768000</v>
      </c>
      <c r="AS216">
        <v>2979000</v>
      </c>
      <c r="AT216">
        <v>1030000</v>
      </c>
      <c r="AU216">
        <v>-16436000</v>
      </c>
      <c r="AV216">
        <v>-31426000</v>
      </c>
      <c r="AY216">
        <v>0.31</v>
      </c>
      <c r="AZ216">
        <v>147999000</v>
      </c>
      <c r="BA216">
        <v>0.19401480078563399</v>
      </c>
      <c r="BE216">
        <v>7.6879910213243502E-2</v>
      </c>
      <c r="BF216">
        <v>6.7848625140291802E-2</v>
      </c>
      <c r="BG216">
        <v>0.11674031986532001</v>
      </c>
      <c r="BI216">
        <v>0.27691837017144699</v>
      </c>
      <c r="BJ216">
        <v>-0.14411475869809201</v>
      </c>
      <c r="BK216">
        <v>9.0312850729517401E-3</v>
      </c>
      <c r="BL216">
        <v>8.5126213592232993</v>
      </c>
      <c r="BN216">
        <v>0.154899756462958</v>
      </c>
      <c r="BP216">
        <v>1.3182267295538901</v>
      </c>
      <c r="BQ216">
        <v>3.2530154173113801</v>
      </c>
      <c r="BR216">
        <v>205.65852258064501</v>
      </c>
      <c r="BS216">
        <v>6.2433199636835902E-3</v>
      </c>
      <c r="BU216">
        <v>5.6783997850895897E-8</v>
      </c>
    </row>
    <row r="217" spans="3:73" x14ac:dyDescent="0.3">
      <c r="C217">
        <v>80172</v>
      </c>
      <c r="D217" t="s">
        <v>3935</v>
      </c>
      <c r="E217" t="s">
        <v>726</v>
      </c>
      <c r="F217" t="s">
        <v>3614</v>
      </c>
      <c r="G217" t="s">
        <v>3697</v>
      </c>
      <c r="H217" t="s">
        <v>3698</v>
      </c>
      <c r="I217" t="s">
        <v>3936</v>
      </c>
      <c r="J217">
        <v>2021</v>
      </c>
      <c r="K217" t="s">
        <v>4062</v>
      </c>
      <c r="L217">
        <v>76.670591000000002</v>
      </c>
      <c r="M217">
        <v>420398000</v>
      </c>
      <c r="N217">
        <v>348053000</v>
      </c>
      <c r="O217">
        <v>109805000</v>
      </c>
      <c r="P217">
        <v>53377000</v>
      </c>
      <c r="Q217">
        <v>143861000</v>
      </c>
      <c r="S217">
        <v>36723000</v>
      </c>
      <c r="T217">
        <v>2624000</v>
      </c>
      <c r="U217">
        <v>15317000</v>
      </c>
      <c r="V217">
        <v>62775000</v>
      </c>
      <c r="W217">
        <v>53159000</v>
      </c>
      <c r="X217">
        <v>32759000</v>
      </c>
      <c r="AB217">
        <v>357623000</v>
      </c>
      <c r="AC217">
        <v>12779000</v>
      </c>
      <c r="AD217">
        <v>349198000</v>
      </c>
      <c r="AE217">
        <v>7441000</v>
      </c>
      <c r="AF217">
        <v>7042274</v>
      </c>
      <c r="AG217">
        <v>17130000</v>
      </c>
      <c r="AH217">
        <v>100407000</v>
      </c>
      <c r="AJ217">
        <v>30029000</v>
      </c>
      <c r="AM217">
        <v>6805000</v>
      </c>
      <c r="AN217">
        <v>3240000</v>
      </c>
      <c r="AQ217">
        <v>34688000</v>
      </c>
      <c r="AS217">
        <v>2978000</v>
      </c>
      <c r="AT217">
        <v>2866000</v>
      </c>
      <c r="AU217">
        <v>32548000</v>
      </c>
      <c r="AV217">
        <v>-43467000</v>
      </c>
      <c r="AZ217">
        <v>139674500</v>
      </c>
      <c r="BA217">
        <v>0.299072773810591</v>
      </c>
      <c r="BE217">
        <v>0.34547392114095599</v>
      </c>
      <c r="BF217">
        <v>0.316930094515323</v>
      </c>
      <c r="BG217">
        <v>0.17060563506528401</v>
      </c>
      <c r="BI217">
        <v>0.23883795831569099</v>
      </c>
      <c r="BJ217">
        <v>0.324160666089018</v>
      </c>
      <c r="BK217">
        <v>2.8543826625633699E-2</v>
      </c>
      <c r="BL217">
        <v>12.103279832519201</v>
      </c>
      <c r="BN217">
        <v>0.149322784599356</v>
      </c>
      <c r="BP217">
        <v>2.0655956658326899</v>
      </c>
      <c r="BQ217">
        <v>3.8411557779491701</v>
      </c>
      <c r="BS217">
        <v>9.0598199780215494E-3</v>
      </c>
    </row>
    <row r="218" spans="3:73" x14ac:dyDescent="0.3">
      <c r="C218">
        <v>80172</v>
      </c>
      <c r="D218" t="s">
        <v>3935</v>
      </c>
      <c r="E218" t="s">
        <v>726</v>
      </c>
      <c r="F218" t="s">
        <v>3614</v>
      </c>
      <c r="G218" t="s">
        <v>3697</v>
      </c>
      <c r="H218" t="s">
        <v>3698</v>
      </c>
      <c r="I218" t="s">
        <v>3936</v>
      </c>
      <c r="J218">
        <v>2020</v>
      </c>
      <c r="K218" t="s">
        <v>4062</v>
      </c>
      <c r="L218">
        <v>64.805092999999999</v>
      </c>
      <c r="M218">
        <v>433170000</v>
      </c>
      <c r="N218">
        <v>357240000</v>
      </c>
      <c r="O218">
        <v>86036000</v>
      </c>
      <c r="P218">
        <v>53667000</v>
      </c>
      <c r="Q218">
        <v>135488000</v>
      </c>
      <c r="S218">
        <v>37113000</v>
      </c>
      <c r="T218">
        <v>2838000</v>
      </c>
      <c r="U218">
        <v>15317000</v>
      </c>
      <c r="V218">
        <v>58822000</v>
      </c>
      <c r="W218">
        <v>55092000</v>
      </c>
      <c r="X218">
        <v>33474000</v>
      </c>
      <c r="AB218">
        <v>374348000</v>
      </c>
      <c r="AC218">
        <v>13312000</v>
      </c>
      <c r="AD218">
        <v>367627000</v>
      </c>
      <c r="AE218">
        <v>7441000</v>
      </c>
      <c r="AF218">
        <v>7025433</v>
      </c>
      <c r="AG218">
        <v>26344000</v>
      </c>
      <c r="AH218">
        <v>105922000</v>
      </c>
      <c r="AJ218">
        <v>56196000</v>
      </c>
      <c r="AM218">
        <v>13030000</v>
      </c>
      <c r="AN218">
        <v>13941000</v>
      </c>
      <c r="AQ218">
        <v>40973000</v>
      </c>
      <c r="AS218">
        <v>3005000</v>
      </c>
      <c r="AT218">
        <v>2621000</v>
      </c>
      <c r="AU218">
        <v>7155000</v>
      </c>
      <c r="AV218">
        <v>-41671000</v>
      </c>
      <c r="AZ218">
        <v>132012000</v>
      </c>
      <c r="BA218">
        <v>0.53054134174203704</v>
      </c>
      <c r="BE218">
        <v>0.38682237873151898</v>
      </c>
      <c r="BF218">
        <v>0.36207775532939301</v>
      </c>
      <c r="BG218">
        <v>0.24871131587394499</v>
      </c>
      <c r="BI218">
        <v>0.24452755269293799</v>
      </c>
      <c r="BJ218">
        <v>6.7549706387719302E-2</v>
      </c>
      <c r="BK218">
        <v>2.47446234021261E-2</v>
      </c>
      <c r="BL218">
        <v>15.632582983594</v>
      </c>
      <c r="BN218">
        <v>0.13579426091372901</v>
      </c>
      <c r="BP218">
        <v>1.5616786466274599</v>
      </c>
      <c r="BQ218">
        <v>4.0251216147535001</v>
      </c>
      <c r="BS218">
        <v>3.7240749249361597E-2</v>
      </c>
    </row>
    <row r="219" spans="3:73" x14ac:dyDescent="0.3">
      <c r="C219">
        <v>80172</v>
      </c>
      <c r="D219" t="s">
        <v>3935</v>
      </c>
      <c r="E219" t="s">
        <v>726</v>
      </c>
      <c r="F219" t="s">
        <v>3614</v>
      </c>
      <c r="G219" t="s">
        <v>3697</v>
      </c>
      <c r="H219" t="s">
        <v>3698</v>
      </c>
      <c r="I219" t="s">
        <v>3936</v>
      </c>
      <c r="J219">
        <v>2019</v>
      </c>
      <c r="K219" t="s">
        <v>4062</v>
      </c>
      <c r="L219">
        <v>70.525343000000007</v>
      </c>
      <c r="M219">
        <v>410253000</v>
      </c>
      <c r="N219">
        <v>337833000</v>
      </c>
      <c r="O219">
        <v>79579000</v>
      </c>
      <c r="P219">
        <v>41464000</v>
      </c>
      <c r="Q219">
        <v>128536000</v>
      </c>
      <c r="S219">
        <v>37278000</v>
      </c>
      <c r="T219">
        <v>3059000</v>
      </c>
      <c r="U219">
        <v>15317000</v>
      </c>
      <c r="V219">
        <v>42296000</v>
      </c>
      <c r="W219">
        <v>39295000</v>
      </c>
      <c r="X219">
        <v>21652000</v>
      </c>
      <c r="AB219">
        <v>367957000</v>
      </c>
      <c r="AC219">
        <v>13909000</v>
      </c>
      <c r="AD219">
        <v>362842000</v>
      </c>
      <c r="AE219">
        <v>7441000</v>
      </c>
      <c r="AF219">
        <v>7006323</v>
      </c>
      <c r="AG219">
        <v>20910000</v>
      </c>
      <c r="AH219">
        <v>94909000</v>
      </c>
      <c r="AJ219">
        <v>46380000</v>
      </c>
      <c r="AM219">
        <v>11766000</v>
      </c>
      <c r="AN219">
        <v>11724000</v>
      </c>
      <c r="AQ219">
        <v>9583000</v>
      </c>
      <c r="AS219">
        <v>3689000</v>
      </c>
      <c r="AT219">
        <v>3138000</v>
      </c>
      <c r="AU219">
        <v>55160000</v>
      </c>
      <c r="AV219">
        <v>-42011000</v>
      </c>
      <c r="AZ219">
        <v>111262000</v>
      </c>
      <c r="BA219">
        <v>0.48867862900251802</v>
      </c>
      <c r="BE219">
        <v>0.100970403228356</v>
      </c>
      <c r="BF219">
        <v>6.7907153167771198E-2</v>
      </c>
      <c r="BG219">
        <v>0.22031630298496499</v>
      </c>
      <c r="BI219">
        <v>0.23134261053544999</v>
      </c>
      <c r="BJ219">
        <v>0.581188296157372</v>
      </c>
      <c r="BK219">
        <v>3.3063250060584401E-2</v>
      </c>
      <c r="BL219">
        <v>3.0538559592096899</v>
      </c>
      <c r="BN219">
        <v>0.10309735699678001</v>
      </c>
      <c r="BP219">
        <v>2.02516859651355</v>
      </c>
      <c r="BQ219">
        <v>5.3263010561140103</v>
      </c>
      <c r="BS219">
        <v>3.1862418706533599E-2</v>
      </c>
    </row>
    <row r="220" spans="3:73" x14ac:dyDescent="0.3">
      <c r="C220">
        <v>80172</v>
      </c>
      <c r="D220" t="s">
        <v>3935</v>
      </c>
      <c r="E220" t="s">
        <v>726</v>
      </c>
      <c r="F220" t="s">
        <v>3614</v>
      </c>
      <c r="G220" t="s">
        <v>3697</v>
      </c>
      <c r="H220" t="s">
        <v>3698</v>
      </c>
      <c r="I220" t="s">
        <v>3936</v>
      </c>
      <c r="J220">
        <v>2018</v>
      </c>
      <c r="K220" t="s">
        <v>4062</v>
      </c>
      <c r="L220">
        <v>77.628595000000004</v>
      </c>
      <c r="M220">
        <v>413618000</v>
      </c>
      <c r="N220">
        <v>352262000</v>
      </c>
      <c r="O220">
        <v>56847000</v>
      </c>
      <c r="P220">
        <v>52372000</v>
      </c>
      <c r="Q220">
        <v>93988000</v>
      </c>
      <c r="S220">
        <v>39143000</v>
      </c>
      <c r="T220">
        <v>1000000</v>
      </c>
      <c r="U220">
        <v>11485000</v>
      </c>
      <c r="W220">
        <v>47495000</v>
      </c>
      <c r="X220">
        <v>34100000</v>
      </c>
      <c r="AB220">
        <v>366123000</v>
      </c>
      <c r="AC220">
        <v>14408000</v>
      </c>
      <c r="AD220">
        <v>362709000</v>
      </c>
      <c r="AE220">
        <v>7441000</v>
      </c>
      <c r="AF220">
        <v>6981080</v>
      </c>
      <c r="AG220">
        <v>20464000</v>
      </c>
      <c r="AH220">
        <v>85611000</v>
      </c>
      <c r="AJ220">
        <v>47902000</v>
      </c>
      <c r="AM220">
        <v>12450000</v>
      </c>
      <c r="AN220">
        <v>11808000</v>
      </c>
      <c r="AQ220">
        <v>76248000</v>
      </c>
      <c r="AS220">
        <v>6219000</v>
      </c>
      <c r="AT220">
        <v>8686000</v>
      </c>
      <c r="AU220">
        <v>10844000</v>
      </c>
      <c r="AV220">
        <v>-41467000</v>
      </c>
      <c r="AZ220">
        <v>99213500</v>
      </c>
      <c r="BA220">
        <v>0.55953090140285699</v>
      </c>
      <c r="BE220">
        <v>0.89063321302169096</v>
      </c>
      <c r="BF220">
        <v>0.78917428835079595</v>
      </c>
      <c r="BG220">
        <v>0.23903470348436501</v>
      </c>
      <c r="BI220">
        <v>0.20698083739102299</v>
      </c>
      <c r="BJ220">
        <v>0.12666596582214901</v>
      </c>
      <c r="BK220">
        <v>0.101458924670895</v>
      </c>
      <c r="BL220">
        <v>8.7782638728989202</v>
      </c>
      <c r="BP220">
        <v>1.1969049373618299</v>
      </c>
      <c r="BQ220">
        <v>5.4379197810295796</v>
      </c>
      <c r="BS220">
        <v>3.2251456477741101E-2</v>
      </c>
    </row>
    <row r="221" spans="3:73" x14ac:dyDescent="0.3">
      <c r="C221">
        <v>80172</v>
      </c>
      <c r="D221" t="s">
        <v>3935</v>
      </c>
      <c r="E221" t="s">
        <v>726</v>
      </c>
      <c r="F221" t="s">
        <v>3614</v>
      </c>
      <c r="G221" t="s">
        <v>3697</v>
      </c>
      <c r="H221" t="s">
        <v>3698</v>
      </c>
      <c r="I221" t="s">
        <v>3936</v>
      </c>
      <c r="J221">
        <v>2017</v>
      </c>
      <c r="K221" t="s">
        <v>4062</v>
      </c>
      <c r="L221">
        <v>67.296728999999999</v>
      </c>
      <c r="M221">
        <v>411873000</v>
      </c>
      <c r="N221">
        <v>338508000</v>
      </c>
      <c r="O221">
        <v>11222000</v>
      </c>
      <c r="P221">
        <v>65220000</v>
      </c>
      <c r="Q221">
        <v>104439000</v>
      </c>
      <c r="S221">
        <v>45168000</v>
      </c>
      <c r="T221">
        <v>3330000</v>
      </c>
      <c r="U221">
        <v>11485000</v>
      </c>
      <c r="W221">
        <v>45497000</v>
      </c>
      <c r="X221">
        <v>28445000</v>
      </c>
      <c r="AB221">
        <v>366376000</v>
      </c>
      <c r="AC221">
        <v>14810000</v>
      </c>
      <c r="AD221">
        <v>364757000</v>
      </c>
      <c r="AE221">
        <v>7441000</v>
      </c>
      <c r="AF221">
        <v>6968120</v>
      </c>
      <c r="AG221">
        <v>30656000</v>
      </c>
      <c r="AJ221">
        <v>61704000</v>
      </c>
      <c r="AM221">
        <v>21971000</v>
      </c>
      <c r="AN221">
        <v>16760000</v>
      </c>
      <c r="AQ221">
        <v>24278000</v>
      </c>
      <c r="AS221">
        <v>9839000</v>
      </c>
      <c r="AT221">
        <v>3150000</v>
      </c>
      <c r="AU221">
        <v>-2090000</v>
      </c>
      <c r="AV221">
        <v>-38000000</v>
      </c>
      <c r="BL221">
        <v>7.7073015873015898</v>
      </c>
      <c r="BP221">
        <v>0.24665362551376999</v>
      </c>
      <c r="BQ221">
        <v>5.1447128382091103</v>
      </c>
      <c r="BS221">
        <v>4.5745354499203E-2</v>
      </c>
    </row>
    <row r="222" spans="3:73" x14ac:dyDescent="0.3">
      <c r="C222">
        <v>76267</v>
      </c>
      <c r="D222" t="s">
        <v>3967</v>
      </c>
      <c r="E222" t="s">
        <v>2086</v>
      </c>
      <c r="F222" t="s">
        <v>3614</v>
      </c>
      <c r="G222" t="s">
        <v>3646</v>
      </c>
      <c r="H222" t="s">
        <v>3647</v>
      </c>
      <c r="I222" t="s">
        <v>3968</v>
      </c>
      <c r="J222">
        <v>2026</v>
      </c>
      <c r="K222" t="s">
        <v>4062</v>
      </c>
      <c r="L222">
        <v>26.065145999999999</v>
      </c>
    </row>
    <row r="223" spans="3:73" x14ac:dyDescent="0.3">
      <c r="C223">
        <v>76267</v>
      </c>
      <c r="D223" t="s">
        <v>3967</v>
      </c>
      <c r="E223" t="s">
        <v>2086</v>
      </c>
      <c r="F223" t="s">
        <v>3614</v>
      </c>
      <c r="G223" t="s">
        <v>3646</v>
      </c>
      <c r="H223" t="s">
        <v>3647</v>
      </c>
      <c r="I223" t="s">
        <v>3968</v>
      </c>
      <c r="J223">
        <v>2025</v>
      </c>
      <c r="K223" t="s">
        <v>4062</v>
      </c>
      <c r="L223">
        <v>17.312373999999998</v>
      </c>
      <c r="M223">
        <v>122108000</v>
      </c>
      <c r="N223">
        <v>90294000</v>
      </c>
      <c r="O223">
        <v>21621000</v>
      </c>
      <c r="P223">
        <v>12903000</v>
      </c>
      <c r="Q223">
        <v>7213000</v>
      </c>
      <c r="R223">
        <v>31814000</v>
      </c>
      <c r="S223">
        <v>21650000</v>
      </c>
      <c r="V223">
        <v>14954000</v>
      </c>
      <c r="W223">
        <v>9261000</v>
      </c>
      <c r="X223">
        <v>2513000</v>
      </c>
      <c r="AB223">
        <v>107154000</v>
      </c>
      <c r="AC223">
        <v>14992000</v>
      </c>
      <c r="AD223">
        <v>-49550000</v>
      </c>
      <c r="AE223">
        <v>2096000</v>
      </c>
      <c r="AF223">
        <v>20458210</v>
      </c>
      <c r="AG223">
        <v>17642000</v>
      </c>
      <c r="AJ223">
        <v>9396000</v>
      </c>
      <c r="AM223">
        <v>3625000</v>
      </c>
      <c r="AN223">
        <v>5882000</v>
      </c>
      <c r="AQ223">
        <v>4717000</v>
      </c>
      <c r="AS223">
        <v>1851000</v>
      </c>
      <c r="AU223">
        <v>23987000</v>
      </c>
      <c r="AV223">
        <v>-13650000</v>
      </c>
      <c r="AY223">
        <v>0.28999999999999998</v>
      </c>
      <c r="AZ223">
        <v>6808500</v>
      </c>
      <c r="BN223">
        <v>0.122465358535067</v>
      </c>
      <c r="BP223">
        <v>2.3346290897311301</v>
      </c>
      <c r="BQ223">
        <v>8.9710614404491995</v>
      </c>
      <c r="BR223">
        <v>59.697841379310297</v>
      </c>
      <c r="BS223">
        <v>5.4892957799055599E-2</v>
      </c>
      <c r="BU223">
        <v>4.6853952815573801E-8</v>
      </c>
    </row>
    <row r="224" spans="3:73" x14ac:dyDescent="0.3">
      <c r="C224">
        <v>76267</v>
      </c>
      <c r="D224" t="s">
        <v>3967</v>
      </c>
      <c r="E224" t="s">
        <v>2086</v>
      </c>
      <c r="F224" t="s">
        <v>3614</v>
      </c>
      <c r="G224" t="s">
        <v>3646</v>
      </c>
      <c r="H224" t="s">
        <v>3647</v>
      </c>
      <c r="I224" t="s">
        <v>3968</v>
      </c>
      <c r="J224">
        <v>2024</v>
      </c>
      <c r="K224" t="s">
        <v>4062</v>
      </c>
      <c r="L224">
        <v>13.283339</v>
      </c>
      <c r="M224">
        <v>132309000</v>
      </c>
      <c r="N224">
        <v>98845000</v>
      </c>
      <c r="O224">
        <v>6567000</v>
      </c>
      <c r="P224">
        <v>12381000</v>
      </c>
      <c r="Q224">
        <v>6404000</v>
      </c>
      <c r="R224">
        <v>33464000</v>
      </c>
      <c r="S224">
        <v>23499000</v>
      </c>
      <c r="T224">
        <v>0</v>
      </c>
      <c r="V224">
        <v>19395000</v>
      </c>
      <c r="W224">
        <v>9658000</v>
      </c>
      <c r="X224">
        <v>3514000</v>
      </c>
      <c r="AB224">
        <v>112914000</v>
      </c>
      <c r="AC224">
        <v>11982000</v>
      </c>
      <c r="AD224">
        <v>-45374000</v>
      </c>
      <c r="AE224">
        <v>2096000</v>
      </c>
      <c r="AF224">
        <v>20458210</v>
      </c>
      <c r="AG224">
        <v>4453000</v>
      </c>
      <c r="AJ224">
        <v>8380000</v>
      </c>
      <c r="AM224">
        <v>1960000</v>
      </c>
      <c r="AN224">
        <v>2670000</v>
      </c>
      <c r="AQ224">
        <v>4408000</v>
      </c>
      <c r="AS224">
        <v>1402000</v>
      </c>
      <c r="AU224">
        <v>31388000</v>
      </c>
      <c r="AV224">
        <v>-33466000</v>
      </c>
      <c r="AY224">
        <v>0.13</v>
      </c>
      <c r="AZ224">
        <v>6586000</v>
      </c>
      <c r="BN224">
        <v>0.146588667437589</v>
      </c>
      <c r="BP224">
        <v>0.67995444191344001</v>
      </c>
      <c r="BQ224">
        <v>9.5714433630151206</v>
      </c>
      <c r="BR224">
        <v>102.17953076923099</v>
      </c>
      <c r="BS224">
        <v>2.36463148945215E-2</v>
      </c>
      <c r="BU224">
        <v>1.5293356625396299E-8</v>
      </c>
    </row>
    <row r="225" spans="3:73" x14ac:dyDescent="0.3">
      <c r="C225">
        <v>76267</v>
      </c>
      <c r="D225" t="s">
        <v>3967</v>
      </c>
      <c r="E225" t="s">
        <v>2086</v>
      </c>
      <c r="F225" t="s">
        <v>3614</v>
      </c>
      <c r="G225" t="s">
        <v>3646</v>
      </c>
      <c r="H225" t="s">
        <v>3647</v>
      </c>
      <c r="I225" t="s">
        <v>3968</v>
      </c>
      <c r="J225">
        <v>2023</v>
      </c>
      <c r="K225" t="s">
        <v>4062</v>
      </c>
      <c r="L225">
        <v>12.344714</v>
      </c>
      <c r="M225">
        <v>159333000</v>
      </c>
      <c r="N225">
        <v>125041000</v>
      </c>
      <c r="O225">
        <v>4237000</v>
      </c>
      <c r="P225">
        <v>9989000</v>
      </c>
      <c r="Q225">
        <v>6768000</v>
      </c>
      <c r="R225">
        <v>34292000</v>
      </c>
      <c r="S225">
        <v>24251000</v>
      </c>
      <c r="T225">
        <v>7000</v>
      </c>
      <c r="V225">
        <v>43399000</v>
      </c>
      <c r="W225">
        <v>28586000</v>
      </c>
      <c r="X225">
        <v>4545000</v>
      </c>
      <c r="AB225">
        <v>115934000</v>
      </c>
      <c r="AC225">
        <v>9156000</v>
      </c>
      <c r="AD225">
        <v>-42694000</v>
      </c>
      <c r="AE225">
        <v>2096000</v>
      </c>
      <c r="AF225">
        <v>20458210</v>
      </c>
      <c r="AG225">
        <v>3851000</v>
      </c>
      <c r="AH225">
        <v>13530000</v>
      </c>
      <c r="AJ225">
        <v>9954000</v>
      </c>
      <c r="AM225">
        <v>301000</v>
      </c>
      <c r="AN225">
        <v>10731000</v>
      </c>
      <c r="AQ225">
        <v>6491000</v>
      </c>
      <c r="AS225">
        <v>1136000</v>
      </c>
      <c r="AU225">
        <v>-7018000</v>
      </c>
      <c r="AV225">
        <v>-8047000</v>
      </c>
      <c r="AY225">
        <v>0.23</v>
      </c>
      <c r="AZ225">
        <v>5712500</v>
      </c>
      <c r="BA225">
        <v>0.73569844789356997</v>
      </c>
      <c r="BE225">
        <v>0.47974870657797503</v>
      </c>
      <c r="BG225">
        <v>0.28462675535846299</v>
      </c>
      <c r="BI225">
        <v>8.4916495641204306E-2</v>
      </c>
      <c r="BJ225">
        <v>-0.51869918699187001</v>
      </c>
      <c r="BN225">
        <v>0.27237923091889299</v>
      </c>
      <c r="BP225">
        <v>0.14821940810186801</v>
      </c>
      <c r="BQ225">
        <v>4.1374449030994196</v>
      </c>
      <c r="BR225">
        <v>53.672669565217397</v>
      </c>
      <c r="BS225">
        <v>9.2561284868977203E-2</v>
      </c>
      <c r="BU225">
        <v>2.4490522366173899E-8</v>
      </c>
    </row>
    <row r="226" spans="3:73" x14ac:dyDescent="0.3">
      <c r="C226">
        <v>76267</v>
      </c>
      <c r="D226" t="s">
        <v>3967</v>
      </c>
      <c r="E226" t="s">
        <v>2086</v>
      </c>
      <c r="F226" t="s">
        <v>3614</v>
      </c>
      <c r="G226" t="s">
        <v>3646</v>
      </c>
      <c r="H226" t="s">
        <v>3647</v>
      </c>
      <c r="I226" t="s">
        <v>3968</v>
      </c>
      <c r="J226">
        <v>2022</v>
      </c>
      <c r="K226" t="s">
        <v>4062</v>
      </c>
      <c r="L226">
        <v>10.204886999999999</v>
      </c>
      <c r="M226">
        <v>160887000</v>
      </c>
      <c r="N226">
        <v>126439000</v>
      </c>
      <c r="O226">
        <v>12811000</v>
      </c>
      <c r="P226">
        <v>8339000</v>
      </c>
      <c r="Q226">
        <v>4657000</v>
      </c>
      <c r="R226">
        <v>34448000</v>
      </c>
      <c r="S226">
        <v>24333000</v>
      </c>
      <c r="T226">
        <v>14000</v>
      </c>
      <c r="U226">
        <v>9776000</v>
      </c>
      <c r="V226">
        <v>25255000</v>
      </c>
      <c r="W226">
        <v>6292000</v>
      </c>
      <c r="X226">
        <v>2534000</v>
      </c>
      <c r="AB226">
        <v>135632000</v>
      </c>
      <c r="AC226">
        <v>9397000</v>
      </c>
      <c r="AD226">
        <v>-24767000</v>
      </c>
      <c r="AE226">
        <v>2096000</v>
      </c>
      <c r="AF226">
        <v>20458210</v>
      </c>
      <c r="AG226">
        <v>4198000</v>
      </c>
      <c r="AH226">
        <v>12502000</v>
      </c>
      <c r="AJ226">
        <v>11409000</v>
      </c>
      <c r="AM226">
        <v>3320000</v>
      </c>
      <c r="AN226">
        <v>1956000</v>
      </c>
      <c r="AQ226">
        <v>8201000</v>
      </c>
      <c r="AS226">
        <v>1136000</v>
      </c>
      <c r="AU226">
        <v>-29556000</v>
      </c>
      <c r="AV226">
        <v>-7429000</v>
      </c>
      <c r="AY226">
        <v>0.1</v>
      </c>
      <c r="AZ226">
        <v>4725500</v>
      </c>
      <c r="BA226">
        <v>0.91257398816189395</v>
      </c>
      <c r="BE226">
        <v>0.65597504399296103</v>
      </c>
      <c r="BG226">
        <v>0.335786274196129</v>
      </c>
      <c r="BI226">
        <v>7.7706713407546896E-2</v>
      </c>
      <c r="BJ226">
        <v>-2.3641017437210001</v>
      </c>
      <c r="BN226">
        <v>0.15697352800412701</v>
      </c>
      <c r="BP226">
        <v>2.0360775588048301</v>
      </c>
      <c r="BQ226">
        <v>19.3550540368722</v>
      </c>
      <c r="BR226">
        <v>102.04886999999999</v>
      </c>
      <c r="BS226">
        <v>1.44213754866108E-2</v>
      </c>
      <c r="BU226">
        <v>7.5239523121387297E-9</v>
      </c>
    </row>
    <row r="227" spans="3:73" x14ac:dyDescent="0.3">
      <c r="C227">
        <v>76267</v>
      </c>
      <c r="D227" t="s">
        <v>3967</v>
      </c>
      <c r="E227" t="s">
        <v>2086</v>
      </c>
      <c r="F227" t="s">
        <v>3614</v>
      </c>
      <c r="G227" t="s">
        <v>3646</v>
      </c>
      <c r="H227" t="s">
        <v>3647</v>
      </c>
      <c r="I227" t="s">
        <v>3968</v>
      </c>
      <c r="J227">
        <v>2021</v>
      </c>
      <c r="K227" t="s">
        <v>4062</v>
      </c>
      <c r="L227">
        <v>11.289343000000001</v>
      </c>
      <c r="M227">
        <v>163512000</v>
      </c>
      <c r="N227">
        <v>132341000</v>
      </c>
      <c r="O227">
        <v>41595000</v>
      </c>
      <c r="P227">
        <v>7633000</v>
      </c>
      <c r="Q227">
        <v>4794000</v>
      </c>
      <c r="R227">
        <v>31171000</v>
      </c>
      <c r="S227">
        <v>21130000</v>
      </c>
      <c r="T227">
        <v>21000</v>
      </c>
      <c r="U227">
        <v>9776000</v>
      </c>
      <c r="V227">
        <v>27571000</v>
      </c>
      <c r="W227">
        <v>7993000</v>
      </c>
      <c r="X227">
        <v>3300000</v>
      </c>
      <c r="AB227">
        <v>135941000</v>
      </c>
      <c r="AC227">
        <v>10794000</v>
      </c>
      <c r="AD227">
        <v>-25063000</v>
      </c>
      <c r="AE227">
        <v>2096000</v>
      </c>
      <c r="AF227">
        <v>20382876</v>
      </c>
      <c r="AG227">
        <v>4326000</v>
      </c>
      <c r="AH227">
        <v>14441000</v>
      </c>
      <c r="AJ227">
        <v>5508000</v>
      </c>
      <c r="AM227">
        <v>2093000</v>
      </c>
      <c r="AN227">
        <v>1032000</v>
      </c>
      <c r="AQ227">
        <v>13012000</v>
      </c>
      <c r="AS227">
        <v>1150000</v>
      </c>
      <c r="AU227">
        <v>32958000</v>
      </c>
      <c r="AV227">
        <v>-9785000</v>
      </c>
      <c r="AY227">
        <v>0.05</v>
      </c>
      <c r="AZ227">
        <v>5586500</v>
      </c>
      <c r="BA227">
        <v>0.381414029499342</v>
      </c>
      <c r="BE227">
        <v>0.90104563395886705</v>
      </c>
      <c r="BG227">
        <v>0.29956374212312198</v>
      </c>
      <c r="BI227">
        <v>8.8317676990067998E-2</v>
      </c>
      <c r="BJ227">
        <v>2.28225192161208</v>
      </c>
      <c r="BN227">
        <v>0.16861759381574401</v>
      </c>
      <c r="BP227">
        <v>5.2039284373827099</v>
      </c>
      <c r="BQ227">
        <v>15.957337670461699</v>
      </c>
      <c r="BR227">
        <v>225.78685999999999</v>
      </c>
      <c r="BS227">
        <v>7.5915286778823199E-3</v>
      </c>
      <c r="BU227">
        <v>4.1522951133212197E-9</v>
      </c>
    </row>
    <row r="228" spans="3:73" x14ac:dyDescent="0.3">
      <c r="C228">
        <v>76267</v>
      </c>
      <c r="D228" t="s">
        <v>3967</v>
      </c>
      <c r="E228" t="s">
        <v>2086</v>
      </c>
      <c r="F228" t="s">
        <v>3614</v>
      </c>
      <c r="G228" t="s">
        <v>3646</v>
      </c>
      <c r="H228" t="s">
        <v>3647</v>
      </c>
      <c r="I228" t="s">
        <v>3968</v>
      </c>
      <c r="J228">
        <v>2020</v>
      </c>
      <c r="K228" t="s">
        <v>4062</v>
      </c>
      <c r="L228">
        <v>9.6458720000000007</v>
      </c>
      <c r="M228">
        <v>171786000</v>
      </c>
      <c r="N228">
        <v>145194000</v>
      </c>
      <c r="O228">
        <v>5410000</v>
      </c>
      <c r="P228">
        <v>10925000</v>
      </c>
      <c r="Q228">
        <v>6379000</v>
      </c>
      <c r="R228">
        <v>26592000</v>
      </c>
      <c r="S228">
        <v>16100000</v>
      </c>
      <c r="T228">
        <v>28000</v>
      </c>
      <c r="U228">
        <v>9776000</v>
      </c>
      <c r="V228">
        <v>30111000</v>
      </c>
      <c r="W228">
        <v>8707000</v>
      </c>
      <c r="X228">
        <v>4735000</v>
      </c>
      <c r="AB228">
        <v>141675000</v>
      </c>
      <c r="AC228">
        <v>9177000</v>
      </c>
      <c r="AD228">
        <v>-21774000</v>
      </c>
      <c r="AE228">
        <v>2096000</v>
      </c>
      <c r="AF228">
        <v>20518823</v>
      </c>
      <c r="AG228">
        <v>5034000</v>
      </c>
      <c r="AH228">
        <v>15494000</v>
      </c>
      <c r="AJ228">
        <v>10741000</v>
      </c>
      <c r="AM228">
        <v>3866000</v>
      </c>
      <c r="AN228">
        <v>2384000</v>
      </c>
      <c r="AO228">
        <v>0</v>
      </c>
      <c r="AQ228">
        <v>5218000</v>
      </c>
      <c r="AS228">
        <v>1544000</v>
      </c>
      <c r="AU228">
        <v>-42511000</v>
      </c>
      <c r="AV228">
        <v>-28304000</v>
      </c>
      <c r="AY228">
        <v>0.12</v>
      </c>
      <c r="AZ228">
        <v>5823000</v>
      </c>
      <c r="BA228">
        <v>0.69323609139021602</v>
      </c>
      <c r="BB228">
        <v>6250000</v>
      </c>
      <c r="BC228">
        <v>6250000</v>
      </c>
      <c r="BD228">
        <v>0.40338195430489199</v>
      </c>
      <c r="BE228">
        <v>0.33677552601006799</v>
      </c>
      <c r="BG228">
        <v>0.32489996127533199</v>
      </c>
      <c r="BI228">
        <v>9.0193612983595906E-2</v>
      </c>
      <c r="BJ228">
        <v>-2.7437072415128401</v>
      </c>
      <c r="BN228">
        <v>0.175282036952953</v>
      </c>
      <c r="BP228">
        <v>0.62133915240611004</v>
      </c>
      <c r="BQ228">
        <v>15.942919490065499</v>
      </c>
      <c r="BR228">
        <v>80.382266666666695</v>
      </c>
      <c r="BS228">
        <v>1.6827245456149598E-2</v>
      </c>
      <c r="BU228">
        <v>8.1701403917416602E-9</v>
      </c>
    </row>
    <row r="229" spans="3:73" x14ac:dyDescent="0.3">
      <c r="C229">
        <v>76267</v>
      </c>
      <c r="D229" t="s">
        <v>3967</v>
      </c>
      <c r="E229" t="s">
        <v>2086</v>
      </c>
      <c r="F229" t="s">
        <v>3614</v>
      </c>
      <c r="G229" t="s">
        <v>3646</v>
      </c>
      <c r="H229" t="s">
        <v>3647</v>
      </c>
      <c r="I229" t="s">
        <v>3968</v>
      </c>
      <c r="J229">
        <v>2019</v>
      </c>
      <c r="K229" t="s">
        <v>4062</v>
      </c>
      <c r="L229">
        <v>12.115349999999999</v>
      </c>
      <c r="M229">
        <v>188851000</v>
      </c>
      <c r="N229">
        <v>167933000</v>
      </c>
      <c r="O229">
        <v>71007000</v>
      </c>
      <c r="P229">
        <v>9352000</v>
      </c>
      <c r="Q229">
        <v>5267000</v>
      </c>
      <c r="R229">
        <v>20918000</v>
      </c>
      <c r="S229">
        <v>10791000</v>
      </c>
      <c r="T229">
        <v>35000</v>
      </c>
      <c r="U229">
        <v>9776000</v>
      </c>
      <c r="V229">
        <v>29840000</v>
      </c>
      <c r="W229">
        <v>11155000</v>
      </c>
      <c r="X229">
        <v>3169000</v>
      </c>
      <c r="AB229">
        <v>159011000</v>
      </c>
      <c r="AC229">
        <v>9853000</v>
      </c>
      <c r="AD229">
        <v>-2605000</v>
      </c>
      <c r="AE229">
        <v>2096000</v>
      </c>
      <c r="AF229">
        <v>20945634</v>
      </c>
      <c r="AG229">
        <v>5903000</v>
      </c>
      <c r="AH229">
        <v>16659000</v>
      </c>
      <c r="AJ229">
        <v>7216000</v>
      </c>
      <c r="AM229">
        <v>1791000</v>
      </c>
      <c r="AN229">
        <v>103986000</v>
      </c>
      <c r="AO229">
        <v>0</v>
      </c>
      <c r="AQ229">
        <v>7543000</v>
      </c>
      <c r="AS229">
        <v>1784000</v>
      </c>
      <c r="AU229">
        <v>153849000</v>
      </c>
      <c r="AV229">
        <v>-105519000</v>
      </c>
      <c r="AW229">
        <v>95051000</v>
      </c>
      <c r="AY229">
        <v>5.0999999999999996</v>
      </c>
      <c r="AZ229">
        <v>8211500</v>
      </c>
      <c r="BA229">
        <v>0.43315925325649801</v>
      </c>
      <c r="BB229">
        <v>105777000</v>
      </c>
      <c r="BC229">
        <v>105777000</v>
      </c>
      <c r="BD229">
        <v>6.3495407887628303</v>
      </c>
      <c r="BE229">
        <v>0.45278828261000098</v>
      </c>
      <c r="BG229">
        <v>0.35434299777897799</v>
      </c>
      <c r="BI229">
        <v>8.8212400252050599E-2</v>
      </c>
      <c r="BJ229">
        <v>9.2351881865658196</v>
      </c>
      <c r="BN229">
        <v>0.158008165167248</v>
      </c>
      <c r="BP229">
        <v>6.3654863290004498</v>
      </c>
      <c r="BQ229">
        <v>14.582339757956101</v>
      </c>
      <c r="BR229">
        <v>2.3755588235294098</v>
      </c>
      <c r="BS229">
        <v>0.65395475784694101</v>
      </c>
      <c r="BT229">
        <v>7845501.7807987398</v>
      </c>
      <c r="BU229">
        <v>3.8857868323575102E-7</v>
      </c>
    </row>
    <row r="230" spans="3:73" x14ac:dyDescent="0.3">
      <c r="C230">
        <v>76267</v>
      </c>
      <c r="D230" t="s">
        <v>3967</v>
      </c>
      <c r="E230" t="s">
        <v>2086</v>
      </c>
      <c r="F230" t="s">
        <v>3614</v>
      </c>
      <c r="G230" t="s">
        <v>3646</v>
      </c>
      <c r="H230" t="s">
        <v>3647</v>
      </c>
      <c r="I230" t="s">
        <v>3968</v>
      </c>
      <c r="J230">
        <v>2018</v>
      </c>
      <c r="K230" t="s">
        <v>4062</v>
      </c>
      <c r="L230">
        <v>10.866277</v>
      </c>
      <c r="M230">
        <v>169023000</v>
      </c>
      <c r="N230">
        <v>141268000</v>
      </c>
      <c r="O230">
        <v>18254000</v>
      </c>
      <c r="P230">
        <v>19762000</v>
      </c>
      <c r="Q230">
        <v>11156000</v>
      </c>
      <c r="R230">
        <v>27755000</v>
      </c>
      <c r="S230">
        <v>16532000</v>
      </c>
      <c r="T230">
        <v>42000</v>
      </c>
      <c r="U230">
        <v>9776000</v>
      </c>
      <c r="V230">
        <v>33762000</v>
      </c>
      <c r="W230">
        <v>12227000</v>
      </c>
      <c r="X230">
        <v>4025000</v>
      </c>
      <c r="AB230">
        <v>135261000</v>
      </c>
      <c r="AC230">
        <v>14878000</v>
      </c>
      <c r="AD230">
        <v>-21099000</v>
      </c>
      <c r="AE230">
        <v>2096000</v>
      </c>
      <c r="AF230">
        <v>20945634</v>
      </c>
      <c r="AG230">
        <v>6890000</v>
      </c>
      <c r="AH230">
        <v>27804000</v>
      </c>
      <c r="AI230">
        <v>84737000</v>
      </c>
      <c r="AJ230">
        <v>2066000</v>
      </c>
      <c r="AM230">
        <v>-19465000</v>
      </c>
      <c r="AN230">
        <v>17965000</v>
      </c>
      <c r="AO230">
        <v>2269000</v>
      </c>
      <c r="AQ230">
        <v>3341000</v>
      </c>
      <c r="AS230">
        <v>3021000</v>
      </c>
      <c r="AU230">
        <v>42049000</v>
      </c>
      <c r="AV230">
        <v>-130710000</v>
      </c>
      <c r="AW230">
        <v>68806000</v>
      </c>
      <c r="AY230">
        <v>0.89</v>
      </c>
      <c r="AZ230">
        <v>11130500</v>
      </c>
      <c r="BA230">
        <v>7.4305855272622706E-2</v>
      </c>
      <c r="BB230">
        <v>769000</v>
      </c>
      <c r="BC230">
        <v>769000</v>
      </c>
      <c r="BD230">
        <v>2.7657890950942302E-2</v>
      </c>
      <c r="BE230">
        <v>0.120162566537189</v>
      </c>
      <c r="BG230">
        <v>0.247806071068911</v>
      </c>
      <c r="BH230">
        <v>7.61304523606307</v>
      </c>
      <c r="BI230">
        <v>0.164498322713477</v>
      </c>
      <c r="BJ230">
        <v>1.5123363544813699</v>
      </c>
      <c r="BN230">
        <v>0.19974796329493599</v>
      </c>
      <c r="BO230">
        <v>0.33891582194799502</v>
      </c>
      <c r="BP230">
        <v>1.49292549276192</v>
      </c>
      <c r="BQ230">
        <v>10.641367465445301</v>
      </c>
      <c r="BR230">
        <v>12.209300000000001</v>
      </c>
      <c r="BS230">
        <v>0.132817293972394</v>
      </c>
      <c r="BT230">
        <v>6332067.5517474804</v>
      </c>
      <c r="BU230">
        <v>7.1498706426834106E-8</v>
      </c>
    </row>
    <row r="231" spans="3:73" x14ac:dyDescent="0.3">
      <c r="C231">
        <v>76267</v>
      </c>
      <c r="D231" t="s">
        <v>3967</v>
      </c>
      <c r="E231" t="s">
        <v>2086</v>
      </c>
      <c r="F231" t="s">
        <v>3614</v>
      </c>
      <c r="G231" t="s">
        <v>3646</v>
      </c>
      <c r="H231" t="s">
        <v>3647</v>
      </c>
      <c r="I231" t="s">
        <v>3968</v>
      </c>
      <c r="J231">
        <v>2017</v>
      </c>
      <c r="K231" t="s">
        <v>4062</v>
      </c>
      <c r="L231">
        <v>8.7343130000000002</v>
      </c>
      <c r="M231">
        <v>308578000</v>
      </c>
      <c r="N231">
        <v>269130000</v>
      </c>
      <c r="O231">
        <v>102438000</v>
      </c>
      <c r="P231">
        <v>17238000</v>
      </c>
      <c r="Q231">
        <v>11105000</v>
      </c>
      <c r="R231">
        <v>29448000</v>
      </c>
      <c r="S231">
        <v>18638000</v>
      </c>
      <c r="T231">
        <v>49000</v>
      </c>
      <c r="U231">
        <v>9776000</v>
      </c>
      <c r="V231">
        <v>125752000</v>
      </c>
      <c r="W231">
        <v>14123000</v>
      </c>
      <c r="X231">
        <v>4183000</v>
      </c>
      <c r="AA231">
        <v>72000000</v>
      </c>
      <c r="AB231">
        <v>182826000</v>
      </c>
      <c r="AC231">
        <v>15020000</v>
      </c>
      <c r="AD231">
        <v>27112000</v>
      </c>
      <c r="AE231">
        <v>2096000</v>
      </c>
      <c r="AF231">
        <v>20945634</v>
      </c>
      <c r="AG231">
        <v>7386000</v>
      </c>
      <c r="AJ231">
        <v>9989000</v>
      </c>
      <c r="AM231">
        <v>978000</v>
      </c>
      <c r="AN231">
        <v>2477000</v>
      </c>
      <c r="AO231">
        <v>1432000</v>
      </c>
      <c r="AS231">
        <v>3106000</v>
      </c>
      <c r="AW231">
        <v>8093000</v>
      </c>
      <c r="AY231">
        <v>0.12</v>
      </c>
      <c r="BB231">
        <v>4887000</v>
      </c>
      <c r="BC231">
        <v>4887000</v>
      </c>
      <c r="BN231">
        <v>0.40752095094271101</v>
      </c>
      <c r="BO231">
        <v>3.4127094972066998</v>
      </c>
      <c r="BP231">
        <v>7.2532747999716802</v>
      </c>
      <c r="BQ231">
        <v>18.2698435176662</v>
      </c>
      <c r="BR231">
        <v>72.785941666666702</v>
      </c>
      <c r="BS231">
        <v>1.3548401212081399E-2</v>
      </c>
      <c r="BT231">
        <v>926575.45018137095</v>
      </c>
      <c r="BU231">
        <v>5.7328692855501999E-9</v>
      </c>
    </row>
    <row r="232" spans="3:73" x14ac:dyDescent="0.3">
      <c r="C232">
        <v>1819810</v>
      </c>
      <c r="D232" t="s">
        <v>3980</v>
      </c>
      <c r="E232" t="s">
        <v>2711</v>
      </c>
      <c r="F232" t="s">
        <v>3614</v>
      </c>
      <c r="G232" t="s">
        <v>3891</v>
      </c>
      <c r="H232" t="s">
        <v>3892</v>
      </c>
      <c r="I232" t="s">
        <v>3981</v>
      </c>
      <c r="J232">
        <v>2026</v>
      </c>
      <c r="K232" t="s">
        <v>4062</v>
      </c>
      <c r="L232">
        <v>10.303862000000001</v>
      </c>
    </row>
    <row r="233" spans="3:73" x14ac:dyDescent="0.3">
      <c r="C233">
        <v>1819810</v>
      </c>
      <c r="D233" t="s">
        <v>3980</v>
      </c>
      <c r="E233" t="s">
        <v>2711</v>
      </c>
      <c r="F233" t="s">
        <v>3614</v>
      </c>
      <c r="G233" t="s">
        <v>3891</v>
      </c>
      <c r="H233" t="s">
        <v>3892</v>
      </c>
      <c r="I233" t="s">
        <v>3981</v>
      </c>
      <c r="J233">
        <v>2025</v>
      </c>
      <c r="K233" t="s">
        <v>4062</v>
      </c>
      <c r="L233">
        <v>10.378325999999999</v>
      </c>
      <c r="M233">
        <v>1449137000</v>
      </c>
      <c r="N233">
        <v>252812000</v>
      </c>
      <c r="O233">
        <v>94467000</v>
      </c>
      <c r="P233">
        <v>37251000</v>
      </c>
      <c r="Q233">
        <v>55847000</v>
      </c>
      <c r="T233">
        <v>336153000</v>
      </c>
      <c r="U233">
        <v>779114000</v>
      </c>
      <c r="V233">
        <v>312087000</v>
      </c>
      <c r="W233">
        <v>155614000</v>
      </c>
      <c r="X233">
        <v>32295000</v>
      </c>
      <c r="AA233">
        <v>85198000</v>
      </c>
      <c r="AB233">
        <v>1060016000</v>
      </c>
      <c r="AD233">
        <v>-621762000</v>
      </c>
      <c r="AE233">
        <v>19000</v>
      </c>
      <c r="AF233">
        <v>191915804</v>
      </c>
      <c r="AG233">
        <v>17285000</v>
      </c>
      <c r="AJ233">
        <v>-229677000</v>
      </c>
      <c r="AK233">
        <v>19761000</v>
      </c>
      <c r="AM233">
        <v>-25014000</v>
      </c>
      <c r="AN233">
        <v>-226552000</v>
      </c>
      <c r="AQ233">
        <v>-177331000</v>
      </c>
      <c r="AS233">
        <v>32639000</v>
      </c>
      <c r="AU233">
        <v>-175071000</v>
      </c>
      <c r="AV233">
        <v>397496000</v>
      </c>
      <c r="AY233">
        <v>-2.2799999999999998</v>
      </c>
      <c r="AZ233">
        <v>29043000</v>
      </c>
      <c r="BN233">
        <v>0.21536059047557299</v>
      </c>
      <c r="BP233">
        <v>0.60705977611268902</v>
      </c>
      <c r="BQ233">
        <v>1.2657280193298801</v>
      </c>
      <c r="BR233">
        <v>-4.5518973684210504</v>
      </c>
      <c r="BS233">
        <v>-0.213725075847912</v>
      </c>
      <c r="BU233">
        <v>-2.23228548248328E-8</v>
      </c>
    </row>
    <row r="234" spans="3:73" x14ac:dyDescent="0.3">
      <c r="C234">
        <v>1819810</v>
      </c>
      <c r="D234" t="s">
        <v>3980</v>
      </c>
      <c r="E234" t="s">
        <v>2711</v>
      </c>
      <c r="F234" t="s">
        <v>3614</v>
      </c>
      <c r="G234" t="s">
        <v>3891</v>
      </c>
      <c r="H234" t="s">
        <v>3892</v>
      </c>
      <c r="I234" t="s">
        <v>3981</v>
      </c>
      <c r="J234">
        <v>2024</v>
      </c>
      <c r="K234" t="s">
        <v>4062</v>
      </c>
      <c r="L234">
        <v>8.1981160000000006</v>
      </c>
      <c r="M234">
        <v>292617000</v>
      </c>
      <c r="N234">
        <v>125925000</v>
      </c>
      <c r="O234">
        <v>33712000</v>
      </c>
      <c r="P234">
        <v>21905000</v>
      </c>
      <c r="Q234">
        <v>2239000</v>
      </c>
      <c r="T234">
        <v>61788000</v>
      </c>
      <c r="U234">
        <v>71161000</v>
      </c>
      <c r="V234">
        <v>344526000</v>
      </c>
      <c r="W234">
        <v>149343000</v>
      </c>
      <c r="X234">
        <v>32127000</v>
      </c>
      <c r="AA234">
        <v>125730000</v>
      </c>
      <c r="AB234">
        <v>-188714000</v>
      </c>
      <c r="AD234">
        <v>-348106000</v>
      </c>
      <c r="AE234">
        <v>7000</v>
      </c>
      <c r="AF234">
        <v>67002370</v>
      </c>
      <c r="AG234">
        <v>44455000</v>
      </c>
      <c r="AJ234">
        <v>-42200000</v>
      </c>
      <c r="AK234">
        <v>6128000</v>
      </c>
      <c r="AM234">
        <v>-2020000</v>
      </c>
      <c r="AN234">
        <v>-114315000</v>
      </c>
      <c r="AQ234">
        <v>-17348000</v>
      </c>
      <c r="AS234">
        <v>11692000</v>
      </c>
      <c r="AU234">
        <v>-7199000</v>
      </c>
      <c r="AV234">
        <v>43716000</v>
      </c>
      <c r="AY234">
        <v>-2.35</v>
      </c>
      <c r="AZ234">
        <v>1877500</v>
      </c>
      <c r="BN234">
        <v>1.17739570838331</v>
      </c>
      <c r="BP234">
        <v>0.22573538766463799</v>
      </c>
      <c r="BQ234">
        <v>0.82820085306977897</v>
      </c>
      <c r="BR234">
        <v>-3.4885600000000001</v>
      </c>
      <c r="BS234">
        <v>0.60575791939124801</v>
      </c>
      <c r="BU234">
        <v>1.02088730035927E-7</v>
      </c>
    </row>
    <row r="235" spans="3:73" x14ac:dyDescent="0.3">
      <c r="C235">
        <v>1819810</v>
      </c>
      <c r="D235" t="s">
        <v>3980</v>
      </c>
      <c r="E235" t="s">
        <v>2711</v>
      </c>
      <c r="F235" t="s">
        <v>3614</v>
      </c>
      <c r="G235" t="s">
        <v>3891</v>
      </c>
      <c r="H235" t="s">
        <v>3892</v>
      </c>
      <c r="I235" t="s">
        <v>3981</v>
      </c>
      <c r="J235">
        <v>2023</v>
      </c>
      <c r="K235" t="s">
        <v>4062</v>
      </c>
      <c r="L235">
        <v>3.271245</v>
      </c>
      <c r="M235">
        <v>271269000</v>
      </c>
      <c r="N235">
        <v>109313000</v>
      </c>
      <c r="O235">
        <v>30278000</v>
      </c>
      <c r="P235">
        <v>32411000</v>
      </c>
      <c r="Q235">
        <v>1516000</v>
      </c>
      <c r="T235">
        <v>62985000</v>
      </c>
      <c r="U235">
        <v>65757000</v>
      </c>
      <c r="V235">
        <v>218444000</v>
      </c>
      <c r="W235">
        <v>112036000</v>
      </c>
      <c r="X235">
        <v>18573000</v>
      </c>
      <c r="AA235">
        <v>88220000</v>
      </c>
      <c r="AB235">
        <v>-43509000</v>
      </c>
      <c r="AD235">
        <v>-233791000</v>
      </c>
      <c r="AE235">
        <v>7000</v>
      </c>
      <c r="AF235">
        <v>65546174</v>
      </c>
      <c r="AG235">
        <v>57969000</v>
      </c>
      <c r="AJ235">
        <v>-15548000</v>
      </c>
      <c r="AK235">
        <v>4979000</v>
      </c>
      <c r="AM235">
        <v>-486000</v>
      </c>
      <c r="AN235">
        <v>-27263000</v>
      </c>
      <c r="AQ235">
        <v>1231000</v>
      </c>
      <c r="AS235">
        <v>10724000</v>
      </c>
      <c r="AU235">
        <v>-8327000</v>
      </c>
      <c r="AV235">
        <v>9060000</v>
      </c>
      <c r="AY235">
        <v>-0.73</v>
      </c>
      <c r="AZ235">
        <v>1492500</v>
      </c>
      <c r="BN235">
        <v>0.80526709649830996</v>
      </c>
      <c r="BP235">
        <v>0.270252418865365</v>
      </c>
      <c r="BQ235">
        <v>0.96216394730265298</v>
      </c>
      <c r="BR235">
        <v>-4.4811575342465799</v>
      </c>
      <c r="BS235">
        <v>0.62660598956537705</v>
      </c>
      <c r="BU235">
        <v>5.48853995725022E-8</v>
      </c>
    </row>
    <row r="236" spans="3:73" x14ac:dyDescent="0.3">
      <c r="C236">
        <v>1819810</v>
      </c>
      <c r="D236" t="s">
        <v>3980</v>
      </c>
      <c r="E236" t="s">
        <v>2711</v>
      </c>
      <c r="F236" t="s">
        <v>3614</v>
      </c>
      <c r="G236" t="s">
        <v>3891</v>
      </c>
      <c r="H236" t="s">
        <v>3892</v>
      </c>
      <c r="I236" t="s">
        <v>3981</v>
      </c>
      <c r="J236">
        <v>2022</v>
      </c>
      <c r="K236" t="s">
        <v>4062</v>
      </c>
      <c r="L236">
        <v>4.8369099999999996</v>
      </c>
      <c r="M236">
        <v>257698000</v>
      </c>
      <c r="N236">
        <v>96167000</v>
      </c>
      <c r="O236">
        <v>28316000</v>
      </c>
      <c r="P236">
        <v>26726000</v>
      </c>
      <c r="Q236">
        <v>1469000</v>
      </c>
      <c r="S236">
        <v>12761000</v>
      </c>
      <c r="T236">
        <v>66871000</v>
      </c>
      <c r="U236">
        <v>64618000</v>
      </c>
      <c r="V236">
        <v>187808000</v>
      </c>
      <c r="W236">
        <v>94739000</v>
      </c>
      <c r="X236">
        <v>17584000</v>
      </c>
      <c r="AA236">
        <v>77323000</v>
      </c>
      <c r="AB236">
        <v>-6701000</v>
      </c>
      <c r="AD236">
        <v>-206528000</v>
      </c>
      <c r="AE236">
        <v>6000</v>
      </c>
      <c r="AF236">
        <v>64280631</v>
      </c>
      <c r="AG236">
        <v>28695000</v>
      </c>
      <c r="AJ236">
        <v>-146448000</v>
      </c>
      <c r="AK236">
        <v>4941000</v>
      </c>
      <c r="AM236">
        <v>-7972000</v>
      </c>
      <c r="AN236">
        <v>-130617000</v>
      </c>
      <c r="AQ236">
        <v>-31657000</v>
      </c>
      <c r="AS236">
        <v>11288000</v>
      </c>
      <c r="AU236">
        <v>-37382000</v>
      </c>
      <c r="AV236">
        <v>76560000</v>
      </c>
      <c r="AY236">
        <v>-2.09</v>
      </c>
      <c r="AZ236">
        <v>1078500</v>
      </c>
      <c r="BN236">
        <v>0.72879106551079198</v>
      </c>
      <c r="BP236">
        <v>0.298884303190872</v>
      </c>
      <c r="BQ236">
        <v>0.99956723207971399</v>
      </c>
      <c r="BR236">
        <v>-2.31431100478469</v>
      </c>
      <c r="BS236">
        <v>19.492165348455501</v>
      </c>
      <c r="BU236">
        <v>1.5086019847783901E-6</v>
      </c>
    </row>
    <row r="237" spans="3:73" x14ac:dyDescent="0.3">
      <c r="C237">
        <v>1819810</v>
      </c>
      <c r="D237" t="s">
        <v>3980</v>
      </c>
      <c r="E237" t="s">
        <v>2711</v>
      </c>
      <c r="F237" t="s">
        <v>3614</v>
      </c>
      <c r="G237" t="s">
        <v>3891</v>
      </c>
      <c r="H237" t="s">
        <v>3892</v>
      </c>
      <c r="I237" t="s">
        <v>3981</v>
      </c>
      <c r="J237">
        <v>2021</v>
      </c>
      <c r="K237" t="s">
        <v>4062</v>
      </c>
      <c r="L237">
        <v>10.429373</v>
      </c>
      <c r="M237">
        <v>261756000</v>
      </c>
      <c r="N237">
        <v>55216000</v>
      </c>
      <c r="O237">
        <v>20523000</v>
      </c>
      <c r="P237">
        <v>16262000</v>
      </c>
      <c r="Q237">
        <v>688000</v>
      </c>
      <c r="S237">
        <v>19384000</v>
      </c>
      <c r="T237">
        <v>90842000</v>
      </c>
      <c r="U237">
        <v>96314000</v>
      </c>
      <c r="V237">
        <v>154534000</v>
      </c>
      <c r="W237">
        <v>51238000</v>
      </c>
      <c r="X237">
        <v>13131000</v>
      </c>
      <c r="AA237">
        <v>77551000</v>
      </c>
      <c r="AB237">
        <v>107222000</v>
      </c>
      <c r="AD237">
        <v>-75911000</v>
      </c>
      <c r="AE237">
        <v>6000</v>
      </c>
      <c r="AF237">
        <v>62690869</v>
      </c>
      <c r="AG237">
        <v>29377000</v>
      </c>
      <c r="AJ237">
        <v>-70187000</v>
      </c>
      <c r="AK237">
        <v>4516000</v>
      </c>
      <c r="AM237">
        <v>-11269000</v>
      </c>
      <c r="AN237">
        <v>-61537000</v>
      </c>
      <c r="AQ237">
        <v>-37358000</v>
      </c>
      <c r="AS237">
        <v>10584000</v>
      </c>
      <c r="AU237">
        <v>-38541000</v>
      </c>
      <c r="AV237">
        <v>74210000</v>
      </c>
      <c r="AY237">
        <v>-1.36</v>
      </c>
      <c r="BN237">
        <v>0.59037424166017205</v>
      </c>
      <c r="BP237">
        <v>0.40054256606424898</v>
      </c>
      <c r="BQ237">
        <v>1.0642101565244499</v>
      </c>
      <c r="BR237">
        <v>-7.6686566176470601</v>
      </c>
      <c r="BS237">
        <v>-0.57392139672828302</v>
      </c>
      <c r="BU237">
        <v>-1.3228579284102101E-7</v>
      </c>
    </row>
    <row r="238" spans="3:73" x14ac:dyDescent="0.3">
      <c r="C238">
        <v>1819810</v>
      </c>
      <c r="D238" t="s">
        <v>3980</v>
      </c>
      <c r="E238" t="s">
        <v>2711</v>
      </c>
      <c r="F238" t="s">
        <v>3614</v>
      </c>
      <c r="G238" t="s">
        <v>3891</v>
      </c>
      <c r="H238" t="s">
        <v>3892</v>
      </c>
      <c r="I238" t="s">
        <v>3981</v>
      </c>
      <c r="J238">
        <v>2020</v>
      </c>
      <c r="K238" t="s">
        <v>4062</v>
      </c>
      <c r="M238">
        <v>167724005</v>
      </c>
      <c r="N238">
        <v>1480391</v>
      </c>
      <c r="O238">
        <v>1295380</v>
      </c>
      <c r="V238">
        <v>5859668</v>
      </c>
      <c r="W238">
        <v>127500</v>
      </c>
      <c r="X238">
        <v>125000</v>
      </c>
      <c r="AB238">
        <v>5000005</v>
      </c>
      <c r="AD238">
        <v>-28906</v>
      </c>
      <c r="AJ238">
        <v>-39657</v>
      </c>
      <c r="AN238">
        <v>-28906</v>
      </c>
      <c r="AQ238">
        <v>-97168</v>
      </c>
      <c r="AU238">
        <v>-166232863</v>
      </c>
      <c r="AV238">
        <v>167625411</v>
      </c>
      <c r="BN238">
        <v>3.4936370616716401E-2</v>
      </c>
      <c r="BP238">
        <v>10.159843137254899</v>
      </c>
      <c r="BS238">
        <v>-5.7811942188057798E-3</v>
      </c>
    </row>
    <row r="239" spans="3:73" x14ac:dyDescent="0.3">
      <c r="C239">
        <v>1819810</v>
      </c>
      <c r="D239" t="s">
        <v>3980</v>
      </c>
      <c r="E239" t="s">
        <v>2711</v>
      </c>
      <c r="F239" t="s">
        <v>3614</v>
      </c>
      <c r="G239" t="s">
        <v>3891</v>
      </c>
      <c r="H239" t="s">
        <v>3892</v>
      </c>
      <c r="I239" t="s">
        <v>3981</v>
      </c>
      <c r="J239">
        <v>2019</v>
      </c>
      <c r="K239" t="s">
        <v>4062</v>
      </c>
    </row>
    <row r="240" spans="3:73" x14ac:dyDescent="0.3">
      <c r="C240">
        <v>1819810</v>
      </c>
      <c r="D240" t="s">
        <v>3980</v>
      </c>
      <c r="E240" t="s">
        <v>2711</v>
      </c>
      <c r="F240" t="s">
        <v>3614</v>
      </c>
      <c r="G240" t="s">
        <v>3891</v>
      </c>
      <c r="H240" t="s">
        <v>3892</v>
      </c>
      <c r="I240" t="s">
        <v>3981</v>
      </c>
      <c r="J240">
        <v>2018</v>
      </c>
      <c r="K240" t="s">
        <v>4062</v>
      </c>
    </row>
    <row r="241" spans="3:73" x14ac:dyDescent="0.3">
      <c r="C241">
        <v>1819810</v>
      </c>
      <c r="D241" t="s">
        <v>3980</v>
      </c>
      <c r="E241" t="s">
        <v>2711</v>
      </c>
      <c r="F241" t="s">
        <v>3614</v>
      </c>
      <c r="G241" t="s">
        <v>3891</v>
      </c>
      <c r="H241" t="s">
        <v>3892</v>
      </c>
      <c r="I241" t="s">
        <v>3981</v>
      </c>
      <c r="J241">
        <v>2017</v>
      </c>
      <c r="K241" t="s">
        <v>4062</v>
      </c>
    </row>
    <row r="242" spans="3:73" x14ac:dyDescent="0.3">
      <c r="C242">
        <v>1819994</v>
      </c>
      <c r="D242" t="s">
        <v>3983</v>
      </c>
      <c r="E242" t="s">
        <v>2736</v>
      </c>
      <c r="F242" t="s">
        <v>3614</v>
      </c>
      <c r="G242" t="s">
        <v>3891</v>
      </c>
      <c r="H242" t="s">
        <v>3892</v>
      </c>
      <c r="I242" t="s">
        <v>3984</v>
      </c>
      <c r="J242">
        <v>2026</v>
      </c>
      <c r="K242" t="s">
        <v>4062</v>
      </c>
      <c r="L242">
        <v>75.237601999999995</v>
      </c>
    </row>
    <row r="243" spans="3:73" x14ac:dyDescent="0.3">
      <c r="C243">
        <v>1819994</v>
      </c>
      <c r="D243" t="s">
        <v>3983</v>
      </c>
      <c r="E243" t="s">
        <v>2736</v>
      </c>
      <c r="F243" t="s">
        <v>3614</v>
      </c>
      <c r="G243" t="s">
        <v>3891</v>
      </c>
      <c r="H243" t="s">
        <v>3892</v>
      </c>
      <c r="I243" t="s">
        <v>3984</v>
      </c>
      <c r="J243">
        <v>2025</v>
      </c>
      <c r="K243" t="s">
        <v>4062</v>
      </c>
      <c r="L243">
        <v>39.558100000000003</v>
      </c>
      <c r="M243">
        <v>2324478000</v>
      </c>
      <c r="N243">
        <v>1365544000</v>
      </c>
      <c r="O243">
        <v>828660000</v>
      </c>
      <c r="P243">
        <v>39001000</v>
      </c>
      <c r="Q243">
        <v>158407000</v>
      </c>
      <c r="R243">
        <v>854235000</v>
      </c>
      <c r="S243">
        <v>319473000</v>
      </c>
      <c r="T243">
        <v>224746000</v>
      </c>
      <c r="U243">
        <v>205750000</v>
      </c>
      <c r="V243">
        <v>602624000</v>
      </c>
      <c r="W243">
        <v>334476000</v>
      </c>
      <c r="X243">
        <v>72699000</v>
      </c>
      <c r="AA243">
        <v>152395000</v>
      </c>
      <c r="AB243">
        <v>1721854000</v>
      </c>
      <c r="AD243">
        <v>-1011910000</v>
      </c>
      <c r="AE243">
        <v>54000</v>
      </c>
      <c r="AF243">
        <v>543574552</v>
      </c>
      <c r="AG243">
        <v>207181000</v>
      </c>
      <c r="AI243">
        <v>394618000</v>
      </c>
      <c r="AJ243">
        <v>-228838000</v>
      </c>
      <c r="AK243">
        <v>270716000</v>
      </c>
      <c r="AL243">
        <v>436019000</v>
      </c>
      <c r="AM243">
        <v>-27688000</v>
      </c>
      <c r="AN243">
        <v>-198209000</v>
      </c>
      <c r="AP243">
        <v>43935000</v>
      </c>
      <c r="AQ243">
        <v>-165521000</v>
      </c>
      <c r="AU243">
        <v>-347397000</v>
      </c>
      <c r="AV243">
        <v>1071271000</v>
      </c>
      <c r="AY243">
        <v>-0.37</v>
      </c>
      <c r="AZ243">
        <v>138740500</v>
      </c>
      <c r="BH243">
        <v>2.84428843776691</v>
      </c>
      <c r="BN243">
        <v>0.25925132438336701</v>
      </c>
      <c r="BP243">
        <v>2.4774871739676398</v>
      </c>
      <c r="BQ243">
        <v>3.6090392135758602</v>
      </c>
      <c r="BR243">
        <v>-106.913783783784</v>
      </c>
      <c r="BS243">
        <v>-0.11511370882781</v>
      </c>
      <c r="BU243">
        <v>-8.5004286077681401E-9</v>
      </c>
    </row>
    <row r="244" spans="3:73" x14ac:dyDescent="0.3">
      <c r="C244">
        <v>1819994</v>
      </c>
      <c r="D244" t="s">
        <v>3983</v>
      </c>
      <c r="E244" t="s">
        <v>2736</v>
      </c>
      <c r="F244" t="s">
        <v>3614</v>
      </c>
      <c r="G244" t="s">
        <v>3891</v>
      </c>
      <c r="H244" t="s">
        <v>3892</v>
      </c>
      <c r="I244" t="s">
        <v>3984</v>
      </c>
      <c r="J244">
        <v>2024</v>
      </c>
      <c r="K244" t="s">
        <v>4062</v>
      </c>
      <c r="L244">
        <v>11.125444999999999</v>
      </c>
      <c r="M244">
        <v>1184342000</v>
      </c>
      <c r="N244">
        <v>692621000</v>
      </c>
      <c r="O244">
        <v>271042000</v>
      </c>
      <c r="P244">
        <v>36440000</v>
      </c>
      <c r="Q244">
        <v>119074000</v>
      </c>
      <c r="R244">
        <v>392555000</v>
      </c>
      <c r="S244">
        <v>194838000</v>
      </c>
      <c r="T244">
        <v>58637000</v>
      </c>
      <c r="U244">
        <v>71020000</v>
      </c>
      <c r="V244">
        <v>801889000</v>
      </c>
      <c r="W244">
        <v>339525000</v>
      </c>
      <c r="X244">
        <v>53059000</v>
      </c>
      <c r="AA244">
        <v>345392000</v>
      </c>
      <c r="AB244">
        <v>382453000</v>
      </c>
      <c r="AD244">
        <v>-813701000</v>
      </c>
      <c r="AE244">
        <v>50000</v>
      </c>
      <c r="AF244">
        <v>504453785</v>
      </c>
      <c r="AG244">
        <v>116149000</v>
      </c>
      <c r="AI244">
        <v>320065000</v>
      </c>
      <c r="AJ244">
        <v>-189801000</v>
      </c>
      <c r="AK244">
        <v>174394000</v>
      </c>
      <c r="AL244">
        <v>305950000</v>
      </c>
      <c r="AM244">
        <v>764000</v>
      </c>
      <c r="AN244">
        <v>-190175000</v>
      </c>
      <c r="AP244">
        <v>33655000</v>
      </c>
      <c r="AQ244">
        <v>-48890000</v>
      </c>
      <c r="AU244">
        <v>-98327000</v>
      </c>
      <c r="AV244">
        <v>256682000</v>
      </c>
      <c r="AY244">
        <v>-0.38</v>
      </c>
      <c r="AZ244">
        <v>113465500</v>
      </c>
      <c r="BH244">
        <v>2.8208133749906401</v>
      </c>
      <c r="BN244">
        <v>0.677075540679973</v>
      </c>
      <c r="BP244">
        <v>0.79829762167734297</v>
      </c>
      <c r="BQ244">
        <v>1.68926294087328</v>
      </c>
      <c r="BR244">
        <v>-29.277486842105301</v>
      </c>
      <c r="BS244">
        <v>-0.49725064256261597</v>
      </c>
      <c r="BU244">
        <v>-1.1054087953290999E-8</v>
      </c>
    </row>
    <row r="245" spans="3:73" x14ac:dyDescent="0.3">
      <c r="C245">
        <v>1819994</v>
      </c>
      <c r="D245" t="s">
        <v>3983</v>
      </c>
      <c r="E245" t="s">
        <v>2736</v>
      </c>
      <c r="F245" t="s">
        <v>3614</v>
      </c>
      <c r="G245" t="s">
        <v>3891</v>
      </c>
      <c r="H245" t="s">
        <v>3892</v>
      </c>
      <c r="I245" t="s">
        <v>3984</v>
      </c>
      <c r="J245">
        <v>2023</v>
      </c>
      <c r="K245" t="s">
        <v>4062</v>
      </c>
      <c r="L245">
        <v>5.0690340000000003</v>
      </c>
      <c r="M245">
        <v>941211000</v>
      </c>
      <c r="N245">
        <v>476722000</v>
      </c>
      <c r="O245">
        <v>162518000</v>
      </c>
      <c r="P245">
        <v>35176000</v>
      </c>
      <c r="Q245">
        <v>107857000</v>
      </c>
      <c r="S245">
        <v>145409000</v>
      </c>
      <c r="T245">
        <v>68094000</v>
      </c>
      <c r="U245">
        <v>71020000</v>
      </c>
      <c r="V245">
        <v>386667000</v>
      </c>
      <c r="W245">
        <v>223373000</v>
      </c>
      <c r="X245">
        <v>29303000</v>
      </c>
      <c r="AA245">
        <v>110000000</v>
      </c>
      <c r="AB245">
        <v>554544000</v>
      </c>
      <c r="AD245">
        <v>-623526000</v>
      </c>
      <c r="AE245">
        <v>49000</v>
      </c>
      <c r="AF245">
        <v>488923055</v>
      </c>
      <c r="AG245">
        <v>51409000</v>
      </c>
      <c r="AI245">
        <v>193183000</v>
      </c>
      <c r="AJ245">
        <v>-177918000</v>
      </c>
      <c r="AK245">
        <v>119054000</v>
      </c>
      <c r="AL245">
        <v>229327000</v>
      </c>
      <c r="AM245">
        <v>3650000</v>
      </c>
      <c r="AN245">
        <v>-182571000</v>
      </c>
      <c r="AP245">
        <v>29744000</v>
      </c>
      <c r="AQ245">
        <v>-98867000</v>
      </c>
      <c r="AU245">
        <v>12018000</v>
      </c>
      <c r="AV245">
        <v>7369000</v>
      </c>
      <c r="AY245">
        <v>-0.38</v>
      </c>
      <c r="AZ245">
        <v>100068000</v>
      </c>
      <c r="BH245">
        <v>1.9305172482711801</v>
      </c>
      <c r="BN245">
        <v>0.41081861559204003</v>
      </c>
      <c r="BP245">
        <v>0.72756331338165303</v>
      </c>
      <c r="BQ245">
        <v>1.65134103047369</v>
      </c>
      <c r="BR245">
        <v>-13.3395631578947</v>
      </c>
      <c r="BS245">
        <v>-0.32922725698952698</v>
      </c>
      <c r="BU245">
        <v>-3.47354388470527E-9</v>
      </c>
    </row>
    <row r="246" spans="3:73" x14ac:dyDescent="0.3">
      <c r="C246">
        <v>1819994</v>
      </c>
      <c r="D246" t="s">
        <v>3983</v>
      </c>
      <c r="E246" t="s">
        <v>2736</v>
      </c>
      <c r="F246" t="s">
        <v>3614</v>
      </c>
      <c r="G246" t="s">
        <v>3891</v>
      </c>
      <c r="H246" t="s">
        <v>3892</v>
      </c>
      <c r="I246" t="s">
        <v>3984</v>
      </c>
      <c r="J246">
        <v>2022</v>
      </c>
      <c r="K246" t="s">
        <v>4062</v>
      </c>
      <c r="L246">
        <v>6.0061039999999997</v>
      </c>
      <c r="M246">
        <v>989123000</v>
      </c>
      <c r="N246">
        <v>662294000</v>
      </c>
      <c r="O246">
        <v>242515000</v>
      </c>
      <c r="P246">
        <v>36572000</v>
      </c>
      <c r="Q246">
        <v>92279000</v>
      </c>
      <c r="S246">
        <v>101514000</v>
      </c>
      <c r="T246">
        <v>79692000</v>
      </c>
      <c r="U246">
        <v>71020000</v>
      </c>
      <c r="V246">
        <v>315917000</v>
      </c>
      <c r="W246">
        <v>162940000</v>
      </c>
      <c r="X246">
        <v>12084000</v>
      </c>
      <c r="AB246">
        <v>673206000</v>
      </c>
      <c r="AD246">
        <v>-440955000</v>
      </c>
      <c r="AE246">
        <v>48000</v>
      </c>
      <c r="AF246">
        <v>475356517</v>
      </c>
      <c r="AG246">
        <v>18990000</v>
      </c>
      <c r="AI246">
        <v>192006000</v>
      </c>
      <c r="AJ246">
        <v>-135204000</v>
      </c>
      <c r="AK246">
        <v>65168000</v>
      </c>
      <c r="AL246">
        <v>154194000</v>
      </c>
      <c r="AM246">
        <v>2998000</v>
      </c>
      <c r="AN246">
        <v>-135944000</v>
      </c>
      <c r="AP246">
        <v>29947000</v>
      </c>
      <c r="AQ246">
        <v>-106538000</v>
      </c>
      <c r="AU246">
        <v>-346079000</v>
      </c>
      <c r="AV246">
        <v>2041000</v>
      </c>
      <c r="AY246">
        <v>-0.28999999999999998</v>
      </c>
      <c r="AZ246">
        <v>70091500</v>
      </c>
      <c r="BH246">
        <v>2.73936211951521</v>
      </c>
      <c r="BN246">
        <v>0.319391016081923</v>
      </c>
      <c r="BP246">
        <v>1.4883699521296201</v>
      </c>
      <c r="BQ246">
        <v>3.4983122621824001</v>
      </c>
      <c r="BR246">
        <v>-20.7107034482759</v>
      </c>
      <c r="BS246">
        <v>-0.20193521745201301</v>
      </c>
      <c r="BU246">
        <v>-2.5872766434048401E-9</v>
      </c>
    </row>
    <row r="247" spans="3:73" x14ac:dyDescent="0.3">
      <c r="C247">
        <v>1819994</v>
      </c>
      <c r="D247" t="s">
        <v>3983</v>
      </c>
      <c r="E247" t="s">
        <v>2736</v>
      </c>
      <c r="F247" t="s">
        <v>3614</v>
      </c>
      <c r="G247" t="s">
        <v>3891</v>
      </c>
      <c r="H247" t="s">
        <v>3892</v>
      </c>
      <c r="I247" t="s">
        <v>3984</v>
      </c>
      <c r="J247">
        <v>2021</v>
      </c>
      <c r="K247" t="s">
        <v>4062</v>
      </c>
      <c r="L247">
        <v>13.797969</v>
      </c>
      <c r="M247">
        <v>980847000</v>
      </c>
      <c r="N247">
        <v>774764000</v>
      </c>
      <c r="O247">
        <v>690959000</v>
      </c>
      <c r="P247">
        <v>13957000</v>
      </c>
      <c r="Q247">
        <v>47904000</v>
      </c>
      <c r="S247">
        <v>65339000</v>
      </c>
      <c r="T247">
        <v>57487000</v>
      </c>
      <c r="U247">
        <v>43308000</v>
      </c>
      <c r="V247">
        <v>282399000</v>
      </c>
      <c r="W247">
        <v>96307000</v>
      </c>
      <c r="X247">
        <v>3489000</v>
      </c>
      <c r="AB247">
        <v>698448000</v>
      </c>
      <c r="AD247">
        <v>-305011000</v>
      </c>
      <c r="AE247">
        <v>45000</v>
      </c>
      <c r="AF247">
        <v>450180479</v>
      </c>
      <c r="AG247">
        <v>-1893000</v>
      </c>
      <c r="AI247">
        <v>64130000</v>
      </c>
      <c r="AJ247">
        <v>-102053000</v>
      </c>
      <c r="AK247">
        <v>41765000</v>
      </c>
      <c r="AL247">
        <v>100160000</v>
      </c>
      <c r="AM247">
        <v>-7520000</v>
      </c>
      <c r="AN247">
        <v>-117320000</v>
      </c>
      <c r="AP247">
        <v>10851000</v>
      </c>
      <c r="AQ247">
        <v>-71791000</v>
      </c>
      <c r="AU247">
        <v>-92134000</v>
      </c>
      <c r="AV247">
        <v>799939000</v>
      </c>
      <c r="BN247">
        <v>0.28791340545467298</v>
      </c>
      <c r="BP247">
        <v>7.1745459831580298</v>
      </c>
      <c r="BQ247">
        <v>7.5473226245236598</v>
      </c>
      <c r="BS247">
        <v>-0.167972418848647</v>
      </c>
    </row>
    <row r="248" spans="3:73" x14ac:dyDescent="0.3">
      <c r="C248">
        <v>1819994</v>
      </c>
      <c r="D248" t="s">
        <v>3983</v>
      </c>
      <c r="E248" t="s">
        <v>2736</v>
      </c>
      <c r="F248" t="s">
        <v>3614</v>
      </c>
      <c r="G248" t="s">
        <v>3891</v>
      </c>
      <c r="H248" t="s">
        <v>3892</v>
      </c>
      <c r="I248" t="s">
        <v>3984</v>
      </c>
      <c r="J248">
        <v>2020</v>
      </c>
      <c r="K248" t="s">
        <v>4062</v>
      </c>
      <c r="L248">
        <v>10.278819</v>
      </c>
      <c r="M248">
        <v>321327396</v>
      </c>
      <c r="N248">
        <v>1232550</v>
      </c>
      <c r="O248">
        <v>865903</v>
      </c>
      <c r="V248">
        <v>11417395</v>
      </c>
      <c r="AB248">
        <v>5000001</v>
      </c>
      <c r="AD248">
        <v>-352617</v>
      </c>
      <c r="AJ248">
        <v>-357463</v>
      </c>
      <c r="AN248">
        <v>-352617</v>
      </c>
      <c r="AQ248">
        <v>-506715</v>
      </c>
      <c r="AU248">
        <v>-320000000</v>
      </c>
      <c r="AV248">
        <v>321372618</v>
      </c>
      <c r="BN248">
        <v>3.5531968771190602E-2</v>
      </c>
      <c r="BS248">
        <v>-7.0523385895322796E-2</v>
      </c>
    </row>
    <row r="249" spans="3:73" x14ac:dyDescent="0.3">
      <c r="C249">
        <v>1819994</v>
      </c>
      <c r="D249" t="s">
        <v>3983</v>
      </c>
      <c r="E249" t="s">
        <v>2736</v>
      </c>
      <c r="F249" t="s">
        <v>3614</v>
      </c>
      <c r="G249" t="s">
        <v>3891</v>
      </c>
      <c r="H249" t="s">
        <v>3892</v>
      </c>
      <c r="I249" t="s">
        <v>3984</v>
      </c>
      <c r="J249">
        <v>2019</v>
      </c>
      <c r="K249" t="s">
        <v>4062</v>
      </c>
    </row>
    <row r="250" spans="3:73" x14ac:dyDescent="0.3">
      <c r="C250">
        <v>1819994</v>
      </c>
      <c r="D250" t="s">
        <v>3983</v>
      </c>
      <c r="E250" t="s">
        <v>2736</v>
      </c>
      <c r="F250" t="s">
        <v>3614</v>
      </c>
      <c r="G250" t="s">
        <v>3891</v>
      </c>
      <c r="H250" t="s">
        <v>3892</v>
      </c>
      <c r="I250" t="s">
        <v>3984</v>
      </c>
      <c r="J250">
        <v>2018</v>
      </c>
      <c r="K250" t="s">
        <v>4062</v>
      </c>
    </row>
    <row r="251" spans="3:73" x14ac:dyDescent="0.3">
      <c r="C251">
        <v>1819994</v>
      </c>
      <c r="D251" t="s">
        <v>3983</v>
      </c>
      <c r="E251" t="s">
        <v>2736</v>
      </c>
      <c r="F251" t="s">
        <v>3614</v>
      </c>
      <c r="G251" t="s">
        <v>3891</v>
      </c>
      <c r="H251" t="s">
        <v>3892</v>
      </c>
      <c r="I251" t="s">
        <v>3984</v>
      </c>
      <c r="J251">
        <v>2017</v>
      </c>
      <c r="K251" t="s">
        <v>4062</v>
      </c>
    </row>
    <row r="252" spans="3:73" x14ac:dyDescent="0.3">
      <c r="C252">
        <v>101829</v>
      </c>
      <c r="D252" t="s">
        <v>3988</v>
      </c>
      <c r="E252" t="s">
        <v>564</v>
      </c>
      <c r="F252" t="s">
        <v>3614</v>
      </c>
      <c r="G252" t="s">
        <v>3852</v>
      </c>
      <c r="H252" t="s">
        <v>3853</v>
      </c>
      <c r="I252" t="s">
        <v>3989</v>
      </c>
      <c r="J252">
        <v>2026</v>
      </c>
      <c r="K252" t="s">
        <v>4062</v>
      </c>
      <c r="L252">
        <v>198.94793899999999</v>
      </c>
    </row>
    <row r="253" spans="3:73" x14ac:dyDescent="0.3">
      <c r="C253">
        <v>101829</v>
      </c>
      <c r="D253" t="s">
        <v>3988</v>
      </c>
      <c r="E253" t="s">
        <v>564</v>
      </c>
      <c r="F253" t="s">
        <v>3614</v>
      </c>
      <c r="G253" t="s">
        <v>3852</v>
      </c>
      <c r="H253" t="s">
        <v>3853</v>
      </c>
      <c r="I253" t="s">
        <v>3989</v>
      </c>
      <c r="J253">
        <v>2025</v>
      </c>
      <c r="K253" t="s">
        <v>4062</v>
      </c>
      <c r="L253">
        <v>143.52022500000001</v>
      </c>
      <c r="M253">
        <v>171079000000</v>
      </c>
      <c r="N253">
        <v>60332000000</v>
      </c>
      <c r="O253">
        <v>7435000000</v>
      </c>
      <c r="Q253">
        <v>13364000000</v>
      </c>
      <c r="R253">
        <v>16868000000</v>
      </c>
      <c r="S253">
        <v>16868000000</v>
      </c>
      <c r="T253">
        <v>31845000000</v>
      </c>
      <c r="U253">
        <v>53343000000</v>
      </c>
      <c r="V253">
        <v>103941000000</v>
      </c>
      <c r="W253">
        <v>58784000000</v>
      </c>
      <c r="X253">
        <v>15895000000</v>
      </c>
      <c r="AB253">
        <v>65245000000</v>
      </c>
      <c r="AC253">
        <v>26881000000</v>
      </c>
      <c r="AD253">
        <v>56718000000</v>
      </c>
      <c r="AJ253">
        <v>9300000000</v>
      </c>
      <c r="AK253">
        <v>2807000000</v>
      </c>
      <c r="AM253">
        <v>1664000000</v>
      </c>
      <c r="AN253">
        <v>6732000000</v>
      </c>
      <c r="AQ253">
        <v>10567000000</v>
      </c>
      <c r="AS253">
        <v>4378000000</v>
      </c>
      <c r="AU253">
        <v>-1265000000</v>
      </c>
      <c r="AV253">
        <v>-7486000000</v>
      </c>
      <c r="AY253">
        <v>5.0199999999999996</v>
      </c>
      <c r="AZ253">
        <v>13066000000</v>
      </c>
      <c r="BN253">
        <v>0.60756141899356397</v>
      </c>
      <c r="BP253">
        <v>0.12647999455634201</v>
      </c>
      <c r="BQ253">
        <v>0.79899292324441995</v>
      </c>
      <c r="BR253">
        <v>28.589686254980101</v>
      </c>
      <c r="BS253">
        <v>0.10318032033106</v>
      </c>
      <c r="BU253">
        <v>1.1042555437198299E-8</v>
      </c>
    </row>
    <row r="254" spans="3:73" x14ac:dyDescent="0.3">
      <c r="C254">
        <v>101829</v>
      </c>
      <c r="D254" t="s">
        <v>3988</v>
      </c>
      <c r="E254" t="s">
        <v>564</v>
      </c>
      <c r="F254" t="s">
        <v>3614</v>
      </c>
      <c r="G254" t="s">
        <v>3852</v>
      </c>
      <c r="H254" t="s">
        <v>3853</v>
      </c>
      <c r="I254" t="s">
        <v>3989</v>
      </c>
      <c r="J254">
        <v>2024</v>
      </c>
      <c r="K254" t="s">
        <v>4062</v>
      </c>
      <c r="L254">
        <v>100.96053000000001</v>
      </c>
      <c r="M254">
        <v>162861000000</v>
      </c>
      <c r="N254">
        <v>51133000000</v>
      </c>
      <c r="O254">
        <v>5578000000</v>
      </c>
      <c r="Q254">
        <v>12768000000</v>
      </c>
      <c r="R254">
        <v>16089000000</v>
      </c>
      <c r="S254">
        <v>16089000000</v>
      </c>
      <c r="T254">
        <v>33443000000</v>
      </c>
      <c r="U254">
        <v>52789000000</v>
      </c>
      <c r="V254">
        <v>100903000000</v>
      </c>
      <c r="W254">
        <v>51499000000</v>
      </c>
      <c r="X254">
        <v>12897000000</v>
      </c>
      <c r="AA254">
        <v>41078000000</v>
      </c>
      <c r="AB254">
        <v>60156000000</v>
      </c>
      <c r="AC254">
        <v>27112000000</v>
      </c>
      <c r="AD254">
        <v>53589000000</v>
      </c>
      <c r="AH254">
        <v>80738000000</v>
      </c>
      <c r="AJ254">
        <v>6538000000</v>
      </c>
      <c r="AK254">
        <v>2934000000</v>
      </c>
      <c r="AM254">
        <v>1181000000</v>
      </c>
      <c r="AN254">
        <v>4774000000</v>
      </c>
      <c r="AO254">
        <v>1862000000</v>
      </c>
      <c r="AQ254">
        <v>7159000000</v>
      </c>
      <c r="AS254">
        <v>4364000000</v>
      </c>
      <c r="AU254">
        <v>-1534000000</v>
      </c>
      <c r="AV254">
        <v>-6617000000</v>
      </c>
      <c r="AY254">
        <v>3.58</v>
      </c>
      <c r="AZ254">
        <v>12272500000</v>
      </c>
      <c r="BA254">
        <v>8.0977978151551902E-2</v>
      </c>
      <c r="BB254">
        <v>7817000000</v>
      </c>
      <c r="BC254">
        <v>7817000000</v>
      </c>
      <c r="BD254">
        <v>9.6819341573980006E-2</v>
      </c>
      <c r="BE254">
        <v>8.8669523644380605E-2</v>
      </c>
      <c r="BI254">
        <v>0.495747907724992</v>
      </c>
      <c r="BJ254">
        <v>-1.8999727513686199E-2</v>
      </c>
      <c r="BM254">
        <v>3.6339765661770197E-2</v>
      </c>
      <c r="BN254">
        <v>0.619565150649941</v>
      </c>
      <c r="BO254">
        <v>4.1981740064446802</v>
      </c>
      <c r="BP254">
        <v>0.10831278277248101</v>
      </c>
      <c r="BQ254">
        <v>0.74496592166838205</v>
      </c>
      <c r="BR254">
        <v>28.201265363128499</v>
      </c>
      <c r="BS254">
        <v>7.93603298091628E-2</v>
      </c>
      <c r="BU254">
        <v>6.0083565629363697E-9</v>
      </c>
    </row>
    <row r="255" spans="3:73" x14ac:dyDescent="0.3">
      <c r="C255">
        <v>101829</v>
      </c>
      <c r="D255" t="s">
        <v>3988</v>
      </c>
      <c r="E255" t="s">
        <v>564</v>
      </c>
      <c r="F255" t="s">
        <v>3614</v>
      </c>
      <c r="G255" t="s">
        <v>3852</v>
      </c>
      <c r="H255" t="s">
        <v>3853</v>
      </c>
      <c r="I255" t="s">
        <v>3989</v>
      </c>
      <c r="J255">
        <v>2023</v>
      </c>
      <c r="K255" t="s">
        <v>4062</v>
      </c>
      <c r="L255">
        <v>81.569468000000001</v>
      </c>
      <c r="M255">
        <v>161869000000</v>
      </c>
      <c r="N255">
        <v>48417000000</v>
      </c>
      <c r="O255">
        <v>6587000000</v>
      </c>
      <c r="Q255">
        <v>11777000000</v>
      </c>
      <c r="R255">
        <v>15748000000</v>
      </c>
      <c r="S255">
        <v>15748000000</v>
      </c>
      <c r="T255">
        <v>35399000000</v>
      </c>
      <c r="U255">
        <v>53699000000</v>
      </c>
      <c r="V255">
        <v>100424000000</v>
      </c>
      <c r="W255">
        <v>46761000000</v>
      </c>
      <c r="X255">
        <v>10698000000</v>
      </c>
      <c r="AA255">
        <v>43638000000</v>
      </c>
      <c r="AB255">
        <v>59798000000</v>
      </c>
      <c r="AC255">
        <v>26977000000</v>
      </c>
      <c r="AD255">
        <v>52154000000</v>
      </c>
      <c r="AH255">
        <v>68920000000</v>
      </c>
      <c r="AJ255">
        <v>3561000000</v>
      </c>
      <c r="AK255">
        <v>2805000000</v>
      </c>
      <c r="AM255">
        <v>456000000</v>
      </c>
      <c r="AN255">
        <v>3195000000</v>
      </c>
      <c r="AO255">
        <v>1505000000</v>
      </c>
      <c r="AS255">
        <v>4211000000</v>
      </c>
      <c r="AY255">
        <v>2.2400000000000002</v>
      </c>
      <c r="AZ255">
        <v>11197000000</v>
      </c>
      <c r="BA255">
        <v>5.1668601276842703E-2</v>
      </c>
      <c r="BB255">
        <v>5156000000</v>
      </c>
      <c r="BC255">
        <v>5156000000</v>
      </c>
      <c r="BD255">
        <v>7.4811375507835204E-2</v>
      </c>
      <c r="BI255">
        <v>0.42577639943411</v>
      </c>
      <c r="BM255">
        <v>4.0699361578641902E-2</v>
      </c>
      <c r="BN255">
        <v>0.62040291840933104</v>
      </c>
      <c r="BO255">
        <v>3.4259136212624601</v>
      </c>
      <c r="BP255">
        <v>0.14086525095699401</v>
      </c>
      <c r="BQ255">
        <v>0.78355894869656295</v>
      </c>
      <c r="BR255">
        <v>36.414941071428601</v>
      </c>
      <c r="BS255">
        <v>5.3429880598013298E-2</v>
      </c>
      <c r="BU255">
        <v>3.05554714739623E-9</v>
      </c>
    </row>
    <row r="256" spans="3:73" x14ac:dyDescent="0.3">
      <c r="C256">
        <v>101829</v>
      </c>
      <c r="D256" t="s">
        <v>3988</v>
      </c>
      <c r="E256" t="s">
        <v>564</v>
      </c>
      <c r="F256" t="s">
        <v>3614</v>
      </c>
      <c r="G256" t="s">
        <v>3852</v>
      </c>
      <c r="H256" t="s">
        <v>3853</v>
      </c>
      <c r="I256" t="s">
        <v>3989</v>
      </c>
      <c r="J256">
        <v>2022</v>
      </c>
      <c r="K256" t="s">
        <v>4062</v>
      </c>
      <c r="L256">
        <v>86.098224999999999</v>
      </c>
      <c r="M256">
        <v>158864000000</v>
      </c>
      <c r="N256">
        <v>42443000000</v>
      </c>
      <c r="O256">
        <v>6220000000</v>
      </c>
      <c r="Q256">
        <v>10617000000</v>
      </c>
      <c r="R256">
        <v>15170000000</v>
      </c>
      <c r="S256">
        <v>15170000000</v>
      </c>
      <c r="T256">
        <v>36823000000</v>
      </c>
      <c r="U256">
        <v>53840000000</v>
      </c>
      <c r="V256">
        <v>84650000000</v>
      </c>
      <c r="W256">
        <v>39114000000</v>
      </c>
      <c r="X256">
        <v>9896000000</v>
      </c>
      <c r="AA256">
        <v>31289000000</v>
      </c>
      <c r="AB256">
        <v>72632000000</v>
      </c>
      <c r="AC256">
        <v>15530000000</v>
      </c>
      <c r="AD256">
        <v>52269000000</v>
      </c>
      <c r="AH256">
        <v>67074000000</v>
      </c>
      <c r="AJ256">
        <v>5414000000</v>
      </c>
      <c r="AK256">
        <v>2711000000</v>
      </c>
      <c r="AM256">
        <v>700000000</v>
      </c>
      <c r="AN256">
        <v>5197000000</v>
      </c>
      <c r="AO256">
        <v>1276000000</v>
      </c>
      <c r="AS256">
        <v>4108000000</v>
      </c>
      <c r="AY256">
        <v>3.52</v>
      </c>
      <c r="AZ256">
        <v>9897500000</v>
      </c>
      <c r="BA256">
        <v>8.0716820228404401E-2</v>
      </c>
      <c r="BB256">
        <v>7173000000</v>
      </c>
      <c r="BC256">
        <v>7173000000</v>
      </c>
      <c r="BD256">
        <v>0.10694158690401601</v>
      </c>
      <c r="BI256">
        <v>0.42221019236579699</v>
      </c>
      <c r="BM256">
        <v>4.0418045740525398E-2</v>
      </c>
      <c r="BN256">
        <v>0.532845704501964</v>
      </c>
      <c r="BO256">
        <v>5.6214733542319797</v>
      </c>
      <c r="BP256">
        <v>0.15902234494043099</v>
      </c>
      <c r="BQ256">
        <v>0.81367285370966902</v>
      </c>
      <c r="BR256">
        <v>24.4597230113636</v>
      </c>
      <c r="BS256">
        <v>7.1552483753717394E-2</v>
      </c>
      <c r="BU256">
        <v>4.1726202224914603E-9</v>
      </c>
    </row>
    <row r="257" spans="3:73" x14ac:dyDescent="0.3">
      <c r="C257">
        <v>101829</v>
      </c>
      <c r="D257" t="s">
        <v>3988</v>
      </c>
      <c r="E257" t="s">
        <v>564</v>
      </c>
      <c r="F257" t="s">
        <v>3614</v>
      </c>
      <c r="G257" t="s">
        <v>3852</v>
      </c>
      <c r="H257" t="s">
        <v>3853</v>
      </c>
      <c r="I257" t="s">
        <v>3989</v>
      </c>
      <c r="J257">
        <v>2021</v>
      </c>
      <c r="K257" t="s">
        <v>4062</v>
      </c>
      <c r="L257">
        <v>73.214170999999993</v>
      </c>
      <c r="M257">
        <v>161404000000</v>
      </c>
      <c r="N257">
        <v>42050000000</v>
      </c>
      <c r="O257">
        <v>7832000000</v>
      </c>
      <c r="Q257">
        <v>9178000000</v>
      </c>
      <c r="R257">
        <v>14972000000</v>
      </c>
      <c r="S257">
        <v>14972000000</v>
      </c>
      <c r="T257">
        <v>38516000000</v>
      </c>
      <c r="U257">
        <v>54436000000</v>
      </c>
      <c r="V257">
        <v>86705000000</v>
      </c>
      <c r="W257">
        <v>35449000000</v>
      </c>
      <c r="X257">
        <v>8751000000</v>
      </c>
      <c r="AA257">
        <v>31351000000</v>
      </c>
      <c r="AB257">
        <v>73068000000</v>
      </c>
      <c r="AC257">
        <v>12727000000</v>
      </c>
      <c r="AD257">
        <v>50265000000</v>
      </c>
      <c r="AH257">
        <v>64388000000</v>
      </c>
      <c r="AJ257">
        <v>4958000000</v>
      </c>
      <c r="AK257">
        <v>2732000000</v>
      </c>
      <c r="AM257">
        <v>786000000</v>
      </c>
      <c r="AN257">
        <v>3864000000</v>
      </c>
      <c r="AO257">
        <v>1322000000</v>
      </c>
      <c r="AS257">
        <v>4557000000</v>
      </c>
      <c r="AY257">
        <v>2.57</v>
      </c>
      <c r="AZ257">
        <v>9294500000</v>
      </c>
      <c r="BA257">
        <v>7.7001925824687803E-2</v>
      </c>
      <c r="BB257">
        <v>5972000000</v>
      </c>
      <c r="BC257">
        <v>5972000000</v>
      </c>
      <c r="BD257">
        <v>9.2750201900975299E-2</v>
      </c>
      <c r="BI257">
        <v>0.39892443805605798</v>
      </c>
      <c r="BM257">
        <v>4.2430266509287398E-2</v>
      </c>
      <c r="BN257">
        <v>0.53719238680577897</v>
      </c>
      <c r="BO257">
        <v>4.5173978819969696</v>
      </c>
      <c r="BP257">
        <v>0.22093712093430001</v>
      </c>
      <c r="BQ257">
        <v>0.927304014217608</v>
      </c>
      <c r="BR257">
        <v>28.4880042801556</v>
      </c>
      <c r="BS257">
        <v>5.28822466743308E-2</v>
      </c>
      <c r="BU257">
        <v>2.5751412310450498E-9</v>
      </c>
    </row>
    <row r="258" spans="3:73" x14ac:dyDescent="0.3">
      <c r="C258">
        <v>101829</v>
      </c>
      <c r="D258" t="s">
        <v>3988</v>
      </c>
      <c r="E258" t="s">
        <v>564</v>
      </c>
      <c r="F258" t="s">
        <v>3614</v>
      </c>
      <c r="G258" t="s">
        <v>3852</v>
      </c>
      <c r="H258" t="s">
        <v>3853</v>
      </c>
      <c r="I258" t="s">
        <v>3989</v>
      </c>
      <c r="J258">
        <v>2020</v>
      </c>
      <c r="K258" t="s">
        <v>4062</v>
      </c>
      <c r="L258">
        <v>82.966408000000001</v>
      </c>
      <c r="M258">
        <v>162153000000</v>
      </c>
      <c r="N258">
        <v>43376000000</v>
      </c>
      <c r="O258">
        <v>8802000000</v>
      </c>
      <c r="Q258">
        <v>9411000000</v>
      </c>
      <c r="R258">
        <v>14962000000</v>
      </c>
      <c r="S258">
        <v>14962000000</v>
      </c>
      <c r="T258">
        <v>40539000000</v>
      </c>
      <c r="U258">
        <v>54285000000</v>
      </c>
      <c r="V258">
        <v>88269000000</v>
      </c>
      <c r="W258">
        <v>35848000000</v>
      </c>
      <c r="X258">
        <v>8639000000</v>
      </c>
      <c r="AA258">
        <v>31576000000</v>
      </c>
      <c r="AB258">
        <v>72163000000</v>
      </c>
      <c r="AC258">
        <v>10407000000</v>
      </c>
      <c r="AD258">
        <v>49423000000</v>
      </c>
      <c r="AG258">
        <v>2153000000</v>
      </c>
      <c r="AH258">
        <v>16419000000</v>
      </c>
      <c r="AJ258">
        <v>-1889000000</v>
      </c>
      <c r="AK258">
        <v>2582000000</v>
      </c>
      <c r="AM258">
        <v>575000000</v>
      </c>
      <c r="AN258">
        <v>135000000</v>
      </c>
      <c r="AO258">
        <v>1366000000</v>
      </c>
      <c r="AS258">
        <v>4156000000</v>
      </c>
      <c r="AT258">
        <v>1795000000</v>
      </c>
      <c r="AU258">
        <v>3343000000</v>
      </c>
      <c r="AV258">
        <v>-3860000000</v>
      </c>
      <c r="AY258">
        <v>0.09</v>
      </c>
      <c r="AZ258">
        <v>10180500000</v>
      </c>
      <c r="BA258">
        <v>-0.115049637614958</v>
      </c>
      <c r="BB258">
        <v>2076000000</v>
      </c>
      <c r="BC258">
        <v>2076000000</v>
      </c>
      <c r="BD258">
        <v>0.12643888178330001</v>
      </c>
      <c r="BG258">
        <v>0.131128570558499</v>
      </c>
      <c r="BI258">
        <v>0.101256220976485</v>
      </c>
      <c r="BJ258">
        <v>0.20360557890249101</v>
      </c>
      <c r="BK258">
        <v>0.109324563006273</v>
      </c>
      <c r="BM258">
        <v>0.15725683659175299</v>
      </c>
      <c r="BN258">
        <v>0.54435625612847105</v>
      </c>
      <c r="BO258">
        <v>1.5197657393850701</v>
      </c>
      <c r="BP258">
        <v>0.24553671055567999</v>
      </c>
      <c r="BQ258">
        <v>0.94747266235215399</v>
      </c>
      <c r="BR258">
        <v>921.84897777777803</v>
      </c>
      <c r="BS258">
        <v>1.87076479636379E-3</v>
      </c>
      <c r="BU258">
        <v>1.03473756911437E-10</v>
      </c>
    </row>
    <row r="259" spans="3:73" x14ac:dyDescent="0.3">
      <c r="C259">
        <v>101829</v>
      </c>
      <c r="D259" t="s">
        <v>3988</v>
      </c>
      <c r="E259" t="s">
        <v>564</v>
      </c>
      <c r="F259" t="s">
        <v>3614</v>
      </c>
      <c r="G259" t="s">
        <v>3852</v>
      </c>
      <c r="H259" t="s">
        <v>3853</v>
      </c>
      <c r="I259" t="s">
        <v>3989</v>
      </c>
      <c r="J259">
        <v>2019</v>
      </c>
      <c r="K259" t="s">
        <v>4062</v>
      </c>
      <c r="L259">
        <v>222.36965599999999</v>
      </c>
      <c r="M259">
        <v>139716000000</v>
      </c>
      <c r="N259">
        <v>37497000000</v>
      </c>
      <c r="O259">
        <v>7378000000</v>
      </c>
      <c r="Q259">
        <v>10950000000</v>
      </c>
      <c r="S259">
        <v>12755000000</v>
      </c>
      <c r="T259">
        <v>26046000000</v>
      </c>
      <c r="U259">
        <v>48063000000</v>
      </c>
      <c r="V259">
        <v>93492000000</v>
      </c>
      <c r="W259">
        <v>34586000000</v>
      </c>
      <c r="X259">
        <v>10809000000</v>
      </c>
      <c r="AA259">
        <v>41284000000</v>
      </c>
      <c r="AB259">
        <v>41774000000</v>
      </c>
      <c r="AC259">
        <v>32626000000</v>
      </c>
      <c r="AD259">
        <v>61594000000</v>
      </c>
      <c r="AG259">
        <v>4817000000</v>
      </c>
      <c r="AH259">
        <v>19551000000</v>
      </c>
      <c r="AJ259">
        <v>8966000000</v>
      </c>
      <c r="AK259">
        <v>3015000000</v>
      </c>
      <c r="AM259">
        <v>2295000000</v>
      </c>
      <c r="AN259">
        <v>1143000000</v>
      </c>
      <c r="AO259">
        <v>1611000000</v>
      </c>
      <c r="AS259">
        <v>3783000000</v>
      </c>
      <c r="AT259">
        <v>2256000000</v>
      </c>
      <c r="AU259">
        <v>-3092000000</v>
      </c>
      <c r="AV259">
        <v>-4564000000</v>
      </c>
      <c r="AY259">
        <v>1.33</v>
      </c>
      <c r="AZ259">
        <v>10516500000</v>
      </c>
      <c r="BA259">
        <v>0.45859546826249298</v>
      </c>
      <c r="BB259">
        <v>5049000000</v>
      </c>
      <c r="BC259">
        <v>5049000000</v>
      </c>
      <c r="BD259">
        <v>0.25824765996624199</v>
      </c>
      <c r="BG259">
        <v>0.24638125927062601</v>
      </c>
      <c r="BI259">
        <v>0.13993386584213699</v>
      </c>
      <c r="BJ259">
        <v>-0.15815047823640699</v>
      </c>
      <c r="BK259">
        <v>0.11539051710909901</v>
      </c>
      <c r="BM259">
        <v>0.154212060764155</v>
      </c>
      <c r="BN259">
        <v>0.66915743365112101</v>
      </c>
      <c r="BO259">
        <v>3.1340782122905</v>
      </c>
      <c r="BP259">
        <v>0.21332331000983101</v>
      </c>
      <c r="BQ259">
        <v>0.767564910657491</v>
      </c>
      <c r="BR259">
        <v>167.19523007518799</v>
      </c>
      <c r="BS259">
        <v>2.73615167328961E-2</v>
      </c>
      <c r="BU259">
        <v>7.07980184995452E-9</v>
      </c>
    </row>
    <row r="260" spans="3:73" x14ac:dyDescent="0.3">
      <c r="C260">
        <v>101829</v>
      </c>
      <c r="D260" t="s">
        <v>3988</v>
      </c>
      <c r="E260" t="s">
        <v>564</v>
      </c>
      <c r="F260" t="s">
        <v>3614</v>
      </c>
      <c r="G260" t="s">
        <v>3852</v>
      </c>
      <c r="H260" t="s">
        <v>3853</v>
      </c>
      <c r="I260" t="s">
        <v>3989</v>
      </c>
      <c r="J260">
        <v>2018</v>
      </c>
      <c r="K260" t="s">
        <v>4062</v>
      </c>
      <c r="L260">
        <v>212.93908400000001</v>
      </c>
      <c r="M260">
        <v>134211000000</v>
      </c>
      <c r="N260">
        <v>35503000000</v>
      </c>
      <c r="O260">
        <v>6152000000</v>
      </c>
      <c r="Q260">
        <v>10083000000</v>
      </c>
      <c r="S260">
        <v>12297000000</v>
      </c>
      <c r="T260">
        <v>26424000000</v>
      </c>
      <c r="U260">
        <v>48112000000</v>
      </c>
      <c r="V260">
        <v>93492000000</v>
      </c>
      <c r="W260">
        <v>31368000000</v>
      </c>
      <c r="X260">
        <v>11080000000</v>
      </c>
      <c r="AA260">
        <v>44068000000</v>
      </c>
      <c r="AB260">
        <v>38446000000</v>
      </c>
      <c r="AC260">
        <v>32482000000</v>
      </c>
      <c r="AD260">
        <v>57823000000</v>
      </c>
      <c r="AG260">
        <v>4297000000</v>
      </c>
      <c r="AH260">
        <v>18044000000</v>
      </c>
      <c r="AJ260">
        <v>8553000000</v>
      </c>
      <c r="AK260">
        <v>2462000000</v>
      </c>
      <c r="AM260">
        <v>2626000000</v>
      </c>
      <c r="AN260">
        <v>686000000</v>
      </c>
      <c r="AO260">
        <v>1038000000</v>
      </c>
      <c r="AS260">
        <v>2433000000</v>
      </c>
      <c r="AT260">
        <v>1902000000</v>
      </c>
      <c r="AU260">
        <v>-16973000000</v>
      </c>
      <c r="AV260">
        <v>7965000000</v>
      </c>
      <c r="AY260">
        <v>0.83</v>
      </c>
      <c r="AZ260">
        <v>9982000000</v>
      </c>
      <c r="BA260">
        <v>0.47400798049213</v>
      </c>
      <c r="BB260">
        <v>4350000000</v>
      </c>
      <c r="BC260">
        <v>4350000000</v>
      </c>
      <c r="BD260">
        <v>0.241077366437597</v>
      </c>
      <c r="BG260">
        <v>0.23814010197295499</v>
      </c>
      <c r="BI260">
        <v>0.13444501568425801</v>
      </c>
      <c r="BJ260">
        <v>-0.94064508978053696</v>
      </c>
      <c r="BK260">
        <v>0.10540900022168</v>
      </c>
      <c r="BM260">
        <v>0.13644424739525601</v>
      </c>
      <c r="BN260">
        <v>0.69660460021905801</v>
      </c>
      <c r="BO260">
        <v>4.1907514450866996</v>
      </c>
      <c r="BP260">
        <v>0.19612343789849501</v>
      </c>
      <c r="BQ260">
        <v>0.81038000510074004</v>
      </c>
      <c r="BR260">
        <v>256.55311325301199</v>
      </c>
      <c r="BS260">
        <v>1.7843208656297099E-2</v>
      </c>
      <c r="BU260">
        <v>4.5970826541122602E-9</v>
      </c>
    </row>
    <row r="261" spans="3:73" x14ac:dyDescent="0.3">
      <c r="C261">
        <v>101829</v>
      </c>
      <c r="D261" t="s">
        <v>3988</v>
      </c>
      <c r="E261" t="s">
        <v>564</v>
      </c>
      <c r="F261" t="s">
        <v>3614</v>
      </c>
      <c r="G261" t="s">
        <v>3852</v>
      </c>
      <c r="H261" t="s">
        <v>3853</v>
      </c>
      <c r="I261" t="s">
        <v>3989</v>
      </c>
      <c r="J261">
        <v>2017</v>
      </c>
      <c r="K261" t="s">
        <v>4062</v>
      </c>
      <c r="L261">
        <v>190.88082800000001</v>
      </c>
      <c r="M261">
        <v>96920000000</v>
      </c>
      <c r="N261">
        <v>32858000000</v>
      </c>
      <c r="O261">
        <v>8985000000</v>
      </c>
      <c r="Q261">
        <v>9881000000</v>
      </c>
      <c r="S261">
        <v>10186000000</v>
      </c>
      <c r="T261">
        <v>15883000000</v>
      </c>
      <c r="U261">
        <v>27910000000</v>
      </c>
      <c r="V261">
        <v>65368000000</v>
      </c>
      <c r="W261">
        <v>24391000000</v>
      </c>
      <c r="X261">
        <v>9579000000</v>
      </c>
      <c r="AA261">
        <v>27093000000</v>
      </c>
      <c r="AB261">
        <v>29610000000</v>
      </c>
      <c r="AC261">
        <v>35596000000</v>
      </c>
      <c r="AD261">
        <v>55242000000</v>
      </c>
      <c r="AG261">
        <v>3947000000</v>
      </c>
      <c r="AJ261">
        <v>8672000000</v>
      </c>
      <c r="AK261">
        <v>2387000000</v>
      </c>
      <c r="AM261">
        <v>2843000000</v>
      </c>
      <c r="AN261">
        <v>397000000</v>
      </c>
      <c r="AO261">
        <v>909000000</v>
      </c>
      <c r="AS261">
        <v>2140000000</v>
      </c>
      <c r="AT261">
        <v>2014000000</v>
      </c>
      <c r="AU261">
        <v>-3019000000</v>
      </c>
      <c r="AV261">
        <v>-993000000</v>
      </c>
      <c r="AY261">
        <v>0.5</v>
      </c>
      <c r="BB261">
        <v>4149000000</v>
      </c>
      <c r="BC261">
        <v>4149000000</v>
      </c>
      <c r="BN261">
        <v>0.67445315724308696</v>
      </c>
      <c r="BO261">
        <v>4.5643564356435604</v>
      </c>
      <c r="BP261">
        <v>0.36837358041900697</v>
      </c>
      <c r="BQ261">
        <v>0.94202779713828899</v>
      </c>
      <c r="BR261">
        <v>381.76165600000002</v>
      </c>
      <c r="BS261">
        <v>1.34076325565687E-2</v>
      </c>
      <c r="BU261">
        <v>3.2232493752110802E-9</v>
      </c>
    </row>
    <row r="262" spans="3:73" x14ac:dyDescent="0.3">
      <c r="C262">
        <v>808439</v>
      </c>
      <c r="D262" t="s">
        <v>4003</v>
      </c>
      <c r="E262" t="s">
        <v>2153</v>
      </c>
      <c r="F262" t="s">
        <v>3614</v>
      </c>
      <c r="G262" t="s">
        <v>3852</v>
      </c>
      <c r="H262" t="s">
        <v>3853</v>
      </c>
      <c r="I262" t="s">
        <v>4004</v>
      </c>
      <c r="J262">
        <v>2026</v>
      </c>
      <c r="K262" t="s">
        <v>4062</v>
      </c>
      <c r="L262">
        <v>49.349099000000002</v>
      </c>
    </row>
    <row r="263" spans="3:73" x14ac:dyDescent="0.3">
      <c r="C263">
        <v>808439</v>
      </c>
      <c r="D263" t="s">
        <v>4003</v>
      </c>
      <c r="E263" t="s">
        <v>2153</v>
      </c>
      <c r="F263" t="s">
        <v>3614</v>
      </c>
      <c r="G263" t="s">
        <v>3852</v>
      </c>
      <c r="H263" t="s">
        <v>3853</v>
      </c>
      <c r="I263" t="s">
        <v>4004</v>
      </c>
      <c r="J263">
        <v>2025</v>
      </c>
      <c r="K263" t="s">
        <v>4062</v>
      </c>
      <c r="L263">
        <v>33.271625999999998</v>
      </c>
    </row>
    <row r="264" spans="3:73" x14ac:dyDescent="0.3">
      <c r="C264">
        <v>808439</v>
      </c>
      <c r="D264" t="s">
        <v>4003</v>
      </c>
      <c r="E264" t="s">
        <v>2153</v>
      </c>
      <c r="F264" t="s">
        <v>3614</v>
      </c>
      <c r="G264" t="s">
        <v>3852</v>
      </c>
      <c r="H264" t="s">
        <v>3853</v>
      </c>
      <c r="I264" t="s">
        <v>4004</v>
      </c>
      <c r="J264">
        <v>2024</v>
      </c>
      <c r="K264" t="s">
        <v>4062</v>
      </c>
      <c r="L264">
        <v>17.824041999999999</v>
      </c>
    </row>
    <row r="265" spans="3:73" x14ac:dyDescent="0.3">
      <c r="C265">
        <v>808439</v>
      </c>
      <c r="D265" t="s">
        <v>4003</v>
      </c>
      <c r="E265" t="s">
        <v>2153</v>
      </c>
      <c r="F265" t="s">
        <v>3614</v>
      </c>
      <c r="G265" t="s">
        <v>3852</v>
      </c>
      <c r="H265" t="s">
        <v>3853</v>
      </c>
      <c r="I265" t="s">
        <v>4004</v>
      </c>
      <c r="J265">
        <v>2023</v>
      </c>
      <c r="K265" t="s">
        <v>4062</v>
      </c>
      <c r="L265">
        <v>7.9789880000000002</v>
      </c>
    </row>
    <row r="266" spans="3:73" x14ac:dyDescent="0.3">
      <c r="C266">
        <v>808439</v>
      </c>
      <c r="D266" t="s">
        <v>4003</v>
      </c>
      <c r="E266" t="s">
        <v>2153</v>
      </c>
      <c r="F266" t="s">
        <v>3614</v>
      </c>
      <c r="G266" t="s">
        <v>3852</v>
      </c>
      <c r="H266" t="s">
        <v>3853</v>
      </c>
      <c r="I266" t="s">
        <v>4004</v>
      </c>
      <c r="J266">
        <v>2022</v>
      </c>
      <c r="K266" t="s">
        <v>4062</v>
      </c>
      <c r="L266">
        <v>6.242877</v>
      </c>
    </row>
    <row r="267" spans="3:73" x14ac:dyDescent="0.3">
      <c r="C267">
        <v>808439</v>
      </c>
      <c r="D267" t="s">
        <v>4003</v>
      </c>
      <c r="E267" t="s">
        <v>2153</v>
      </c>
      <c r="F267" t="s">
        <v>3614</v>
      </c>
      <c r="G267" t="s">
        <v>3852</v>
      </c>
      <c r="H267" t="s">
        <v>3853</v>
      </c>
      <c r="I267" t="s">
        <v>4004</v>
      </c>
      <c r="J267">
        <v>2021</v>
      </c>
      <c r="K267" t="s">
        <v>4062</v>
      </c>
      <c r="L267">
        <v>7.9950580000000002</v>
      </c>
    </row>
    <row r="268" spans="3:73" x14ac:dyDescent="0.3">
      <c r="C268">
        <v>808439</v>
      </c>
      <c r="D268" t="s">
        <v>4003</v>
      </c>
      <c r="E268" t="s">
        <v>2153</v>
      </c>
      <c r="F268" t="s">
        <v>3614</v>
      </c>
      <c r="G268" t="s">
        <v>3852</v>
      </c>
      <c r="H268" t="s">
        <v>3853</v>
      </c>
      <c r="I268" t="s">
        <v>4004</v>
      </c>
      <c r="J268">
        <v>2020</v>
      </c>
      <c r="K268" t="s">
        <v>4062</v>
      </c>
      <c r="L268">
        <v>5.7891820000000003</v>
      </c>
    </row>
    <row r="269" spans="3:73" x14ac:dyDescent="0.3">
      <c r="C269">
        <v>808439</v>
      </c>
      <c r="D269" t="s">
        <v>4003</v>
      </c>
      <c r="E269" t="s">
        <v>2153</v>
      </c>
      <c r="F269" t="s">
        <v>3614</v>
      </c>
      <c r="G269" t="s">
        <v>3852</v>
      </c>
      <c r="H269" t="s">
        <v>3853</v>
      </c>
      <c r="I269" t="s">
        <v>4004</v>
      </c>
      <c r="J269">
        <v>2019</v>
      </c>
      <c r="K269" t="s">
        <v>4062</v>
      </c>
      <c r="L269">
        <v>5.7213659999999997</v>
      </c>
    </row>
    <row r="270" spans="3:73" x14ac:dyDescent="0.3">
      <c r="C270">
        <v>808439</v>
      </c>
      <c r="D270" t="s">
        <v>4003</v>
      </c>
      <c r="E270" t="s">
        <v>2153</v>
      </c>
      <c r="F270" t="s">
        <v>3614</v>
      </c>
      <c r="G270" t="s">
        <v>3852</v>
      </c>
      <c r="H270" t="s">
        <v>3853</v>
      </c>
      <c r="I270" t="s">
        <v>4004</v>
      </c>
      <c r="J270">
        <v>2018</v>
      </c>
      <c r="K270" t="s">
        <v>4062</v>
      </c>
      <c r="L270">
        <v>7.7159899999999997</v>
      </c>
    </row>
    <row r="271" spans="3:73" x14ac:dyDescent="0.3">
      <c r="C271">
        <v>808439</v>
      </c>
      <c r="D271" t="s">
        <v>4003</v>
      </c>
      <c r="E271" t="s">
        <v>2153</v>
      </c>
      <c r="F271" t="s">
        <v>3614</v>
      </c>
      <c r="G271" t="s">
        <v>3852</v>
      </c>
      <c r="H271" t="s">
        <v>3853</v>
      </c>
      <c r="I271" t="s">
        <v>4004</v>
      </c>
      <c r="J271">
        <v>2017</v>
      </c>
      <c r="K271" t="s">
        <v>4062</v>
      </c>
      <c r="L271">
        <v>10.526286000000001</v>
      </c>
    </row>
    <row r="272" spans="3:73" x14ac:dyDescent="0.3">
      <c r="C272">
        <v>1260221</v>
      </c>
      <c r="D272" t="s">
        <v>4005</v>
      </c>
      <c r="E272" t="s">
        <v>20</v>
      </c>
      <c r="F272" t="s">
        <v>3614</v>
      </c>
      <c r="G272" t="s">
        <v>3646</v>
      </c>
      <c r="H272" t="s">
        <v>3647</v>
      </c>
      <c r="I272" t="s">
        <v>4006</v>
      </c>
      <c r="J272">
        <v>2026</v>
      </c>
      <c r="K272" t="s">
        <v>4062</v>
      </c>
      <c r="L272">
        <v>1288.7940510000001</v>
      </c>
    </row>
    <row r="273" spans="3:73" x14ac:dyDescent="0.3">
      <c r="C273">
        <v>1260221</v>
      </c>
      <c r="D273" t="s">
        <v>4005</v>
      </c>
      <c r="E273" t="s">
        <v>20</v>
      </c>
      <c r="F273" t="s">
        <v>3614</v>
      </c>
      <c r="G273" t="s">
        <v>3646</v>
      </c>
      <c r="H273" t="s">
        <v>3647</v>
      </c>
      <c r="I273" t="s">
        <v>4006</v>
      </c>
      <c r="J273">
        <v>2025</v>
      </c>
      <c r="K273" t="s">
        <v>4062</v>
      </c>
      <c r="L273">
        <v>1256.8029790000001</v>
      </c>
      <c r="M273">
        <v>22909000000</v>
      </c>
      <c r="N273">
        <v>7012000000</v>
      </c>
      <c r="O273">
        <v>2808000000</v>
      </c>
      <c r="P273">
        <v>1617000000</v>
      </c>
      <c r="Q273">
        <v>2095000000</v>
      </c>
      <c r="R273">
        <v>1644000000</v>
      </c>
      <c r="S273">
        <v>1579000000</v>
      </c>
      <c r="T273">
        <v>3454000000</v>
      </c>
      <c r="U273">
        <v>10612000000</v>
      </c>
      <c r="V273">
        <v>32588000000</v>
      </c>
      <c r="W273">
        <v>2182000000</v>
      </c>
      <c r="X273">
        <v>368000000</v>
      </c>
      <c r="AA273">
        <v>29291000000</v>
      </c>
      <c r="AB273">
        <v>-9686000000</v>
      </c>
      <c r="AC273">
        <v>2206000000</v>
      </c>
      <c r="AD273">
        <v>-10606000000</v>
      </c>
      <c r="AE273">
        <v>1000000</v>
      </c>
      <c r="AG273">
        <v>5311000000</v>
      </c>
      <c r="AH273">
        <v>8831000000</v>
      </c>
      <c r="AJ273">
        <v>4165000000</v>
      </c>
      <c r="AK273">
        <v>118000000</v>
      </c>
      <c r="AM273">
        <v>555000000</v>
      </c>
      <c r="AN273">
        <v>2074000000</v>
      </c>
      <c r="AQ273">
        <v>2038000000</v>
      </c>
      <c r="AS273">
        <v>367000000</v>
      </c>
      <c r="AU273">
        <v>-595000000</v>
      </c>
      <c r="AV273">
        <v>-4900000000</v>
      </c>
      <c r="AW273">
        <v>9629000000</v>
      </c>
      <c r="AY273">
        <v>32.08</v>
      </c>
      <c r="AZ273">
        <v>1985500000</v>
      </c>
      <c r="BA273">
        <v>0.47163401653266901</v>
      </c>
      <c r="BE273">
        <v>0.23077794134299601</v>
      </c>
      <c r="BG273">
        <v>0.60140414449099799</v>
      </c>
      <c r="BI273">
        <v>0.385481688419399</v>
      </c>
      <c r="BJ273">
        <v>-6.7376288076095595E-2</v>
      </c>
      <c r="BM273">
        <v>1.3362020156267701E-2</v>
      </c>
      <c r="BN273">
        <v>1.4224977083242401</v>
      </c>
      <c r="BP273">
        <v>1.28689275893676</v>
      </c>
      <c r="BQ273">
        <v>2.2534372135655398</v>
      </c>
      <c r="BR273">
        <v>39.177150218204503</v>
      </c>
      <c r="BS273">
        <v>-0.214123477183564</v>
      </c>
      <c r="BT273">
        <v>7661503.1638940796</v>
      </c>
      <c r="BU273">
        <v>-4.1625273143010501E-6</v>
      </c>
    </row>
    <row r="274" spans="3:73" x14ac:dyDescent="0.3">
      <c r="C274">
        <v>1260221</v>
      </c>
      <c r="D274" t="s">
        <v>4005</v>
      </c>
      <c r="E274" t="s">
        <v>20</v>
      </c>
      <c r="F274" t="s">
        <v>3614</v>
      </c>
      <c r="G274" t="s">
        <v>3646</v>
      </c>
      <c r="H274" t="s">
        <v>3647</v>
      </c>
      <c r="I274" t="s">
        <v>4006</v>
      </c>
      <c r="J274">
        <v>2024</v>
      </c>
      <c r="K274" t="s">
        <v>4062</v>
      </c>
      <c r="L274">
        <v>1055.1773009999999</v>
      </c>
      <c r="M274">
        <v>25586000000</v>
      </c>
      <c r="N274">
        <v>10029000000</v>
      </c>
      <c r="O274">
        <v>6261000000</v>
      </c>
      <c r="P274">
        <v>1381000000</v>
      </c>
      <c r="Q274">
        <v>1876000000</v>
      </c>
      <c r="R274">
        <v>1549000000</v>
      </c>
      <c r="S274">
        <v>1488000000</v>
      </c>
      <c r="T274">
        <v>3446000000</v>
      </c>
      <c r="U274">
        <v>10419000000</v>
      </c>
      <c r="V274">
        <v>31869000000</v>
      </c>
      <c r="W274">
        <v>6339000000</v>
      </c>
      <c r="X274">
        <v>323000000</v>
      </c>
      <c r="AA274">
        <v>24394000000</v>
      </c>
      <c r="AB274">
        <v>-6290000000</v>
      </c>
      <c r="AC274">
        <v>1706000000</v>
      </c>
      <c r="AD274">
        <v>-7362000000</v>
      </c>
      <c r="AE274">
        <v>1000000</v>
      </c>
      <c r="AG274">
        <v>4672000000</v>
      </c>
      <c r="AH274">
        <v>7940000000</v>
      </c>
      <c r="AJ274">
        <v>3531000000</v>
      </c>
      <c r="AK274">
        <v>107000000</v>
      </c>
      <c r="AM274">
        <v>500000000</v>
      </c>
      <c r="AN274">
        <v>1714000000</v>
      </c>
      <c r="AQ274">
        <v>2045000000</v>
      </c>
      <c r="AS274">
        <v>312000000</v>
      </c>
      <c r="AU274">
        <v>-2441000000</v>
      </c>
      <c r="AV274">
        <v>3171000000</v>
      </c>
      <c r="AW274">
        <v>2038000000</v>
      </c>
      <c r="AY274">
        <v>25.62</v>
      </c>
      <c r="AZ274">
        <v>1746000000</v>
      </c>
      <c r="BA274">
        <v>0.44471032745591899</v>
      </c>
      <c r="BE274">
        <v>0.25755667506297197</v>
      </c>
      <c r="BG274">
        <v>0.58841309823677601</v>
      </c>
      <c r="BI274">
        <v>0.31032595950910702</v>
      </c>
      <c r="BJ274">
        <v>-0.30743073047858899</v>
      </c>
      <c r="BM274">
        <v>1.34760705289673E-2</v>
      </c>
      <c r="BN274">
        <v>1.24556398030173</v>
      </c>
      <c r="BP274">
        <v>0.98769522006625698</v>
      </c>
      <c r="BQ274">
        <v>1.2861650102539799</v>
      </c>
      <c r="BR274">
        <v>41.185687002341901</v>
      </c>
      <c r="BS274">
        <v>-0.27249602543720203</v>
      </c>
      <c r="BT274">
        <v>1931428.96276159</v>
      </c>
      <c r="BU274">
        <v>-4.2978763834053997E-6</v>
      </c>
    </row>
    <row r="275" spans="3:73" x14ac:dyDescent="0.3">
      <c r="C275">
        <v>1260221</v>
      </c>
      <c r="D275" t="s">
        <v>4005</v>
      </c>
      <c r="E275" t="s">
        <v>20</v>
      </c>
      <c r="F275" t="s">
        <v>3614</v>
      </c>
      <c r="G275" t="s">
        <v>3646</v>
      </c>
      <c r="H275" t="s">
        <v>3647</v>
      </c>
      <c r="I275" t="s">
        <v>4006</v>
      </c>
      <c r="J275">
        <v>2023</v>
      </c>
      <c r="K275" t="s">
        <v>4062</v>
      </c>
      <c r="L275">
        <v>648.20207200000004</v>
      </c>
      <c r="M275">
        <v>19970000000</v>
      </c>
      <c r="N275">
        <v>6738000000</v>
      </c>
      <c r="O275">
        <v>3472000000</v>
      </c>
      <c r="P275">
        <v>1230000000</v>
      </c>
      <c r="Q275">
        <v>1616000000</v>
      </c>
      <c r="R275">
        <v>1319000000</v>
      </c>
      <c r="S275">
        <v>1255000000</v>
      </c>
      <c r="T275">
        <v>2747000000</v>
      </c>
      <c r="U275">
        <v>8988000000</v>
      </c>
      <c r="V275">
        <v>21948000000</v>
      </c>
      <c r="W275">
        <v>1579000000</v>
      </c>
      <c r="X275">
        <v>305000000</v>
      </c>
      <c r="AA275">
        <v>19401000000</v>
      </c>
      <c r="AB275">
        <v>-1984000000</v>
      </c>
      <c r="AC275">
        <v>1706000000</v>
      </c>
      <c r="AD275">
        <v>-2621000000</v>
      </c>
      <c r="AE275">
        <v>1000000</v>
      </c>
      <c r="AG275">
        <v>3842000000</v>
      </c>
      <c r="AH275">
        <v>6585000000</v>
      </c>
      <c r="AJ275">
        <v>2923000000</v>
      </c>
      <c r="AK275">
        <v>105000000</v>
      </c>
      <c r="AM275">
        <v>417000000</v>
      </c>
      <c r="AN275">
        <v>1298000000</v>
      </c>
      <c r="AQ275">
        <v>1375000000</v>
      </c>
      <c r="AS275">
        <v>268000000</v>
      </c>
      <c r="AU275">
        <v>-900000000</v>
      </c>
      <c r="AV275">
        <v>-16000000</v>
      </c>
      <c r="AW275">
        <v>38000000</v>
      </c>
      <c r="AY275">
        <v>22.03</v>
      </c>
      <c r="AZ275">
        <v>1474000000</v>
      </c>
      <c r="BA275">
        <v>0.44388762338648402</v>
      </c>
      <c r="BE275">
        <v>0.20880789673500399</v>
      </c>
      <c r="BG275">
        <v>0.58344722854973396</v>
      </c>
      <c r="BI275">
        <v>0.32974461692538798</v>
      </c>
      <c r="BJ275">
        <v>-0.13667425968109301</v>
      </c>
      <c r="BM275">
        <v>1.5945330296127599E-2</v>
      </c>
      <c r="BN275">
        <v>1.09904857285929</v>
      </c>
      <c r="BP275">
        <v>2.1988600379987302</v>
      </c>
      <c r="BQ275">
        <v>3.2438252058264698</v>
      </c>
      <c r="BR275">
        <v>29.423607444394001</v>
      </c>
      <c r="BS275">
        <v>-0.65423387096774199</v>
      </c>
      <c r="BT275">
        <v>58623.694124816102</v>
      </c>
      <c r="BU275">
        <v>-7.1975260313306497E-6</v>
      </c>
    </row>
    <row r="276" spans="3:73" x14ac:dyDescent="0.3">
      <c r="C276">
        <v>1260221</v>
      </c>
      <c r="D276" t="s">
        <v>4005</v>
      </c>
      <c r="E276" t="s">
        <v>20</v>
      </c>
      <c r="F276" t="s">
        <v>3614</v>
      </c>
      <c r="G276" t="s">
        <v>3646</v>
      </c>
      <c r="H276" t="s">
        <v>3647</v>
      </c>
      <c r="I276" t="s">
        <v>4006</v>
      </c>
      <c r="J276">
        <v>2022</v>
      </c>
      <c r="K276" t="s">
        <v>4062</v>
      </c>
      <c r="L276">
        <v>472.89095700000001</v>
      </c>
      <c r="M276">
        <v>18107000000</v>
      </c>
      <c r="N276">
        <v>5649000000</v>
      </c>
      <c r="O276">
        <v>3001000000</v>
      </c>
      <c r="P276">
        <v>967000000</v>
      </c>
      <c r="Q276">
        <v>1332000000</v>
      </c>
      <c r="R276">
        <v>892000000</v>
      </c>
      <c r="S276">
        <v>807000000</v>
      </c>
      <c r="T276">
        <v>2750000000</v>
      </c>
      <c r="U276">
        <v>8641000000</v>
      </c>
      <c r="V276">
        <v>21873000000</v>
      </c>
      <c r="W276">
        <v>1426000000</v>
      </c>
      <c r="X276">
        <v>279000000</v>
      </c>
      <c r="AA276">
        <v>19445000000</v>
      </c>
      <c r="AB276">
        <v>-3773000000</v>
      </c>
      <c r="AC276">
        <v>1706000000</v>
      </c>
      <c r="AD276">
        <v>-3914000000</v>
      </c>
      <c r="AE276">
        <v>1000000</v>
      </c>
      <c r="AG276">
        <v>3099000000</v>
      </c>
      <c r="AH276">
        <v>5429000000</v>
      </c>
      <c r="AJ276">
        <v>2215000000</v>
      </c>
      <c r="AK276">
        <v>94900000</v>
      </c>
      <c r="AM276">
        <v>261000000</v>
      </c>
      <c r="AN276">
        <v>866000000</v>
      </c>
      <c r="AQ276">
        <v>948000000</v>
      </c>
      <c r="AS276">
        <v>253000000</v>
      </c>
      <c r="AU276">
        <v>-553000000</v>
      </c>
      <c r="AV276">
        <v>-2148000000</v>
      </c>
      <c r="AW276">
        <v>1091000000</v>
      </c>
      <c r="AY276">
        <v>13.4</v>
      </c>
      <c r="AZ276">
        <v>1258500000</v>
      </c>
      <c r="BA276">
        <v>0.40799410572849498</v>
      </c>
      <c r="BE276">
        <v>0.174617793332105</v>
      </c>
      <c r="BG276">
        <v>0.570823356050838</v>
      </c>
      <c r="BI276">
        <v>0.29982879549345598</v>
      </c>
      <c r="BJ276">
        <v>-0.101860379443728</v>
      </c>
      <c r="BM276">
        <v>1.7480198931663301E-2</v>
      </c>
      <c r="BN276">
        <v>1.2079858618214001</v>
      </c>
      <c r="BP276">
        <v>2.1044880785413702</v>
      </c>
      <c r="BQ276">
        <v>3.0273492286115</v>
      </c>
      <c r="BR276">
        <v>35.290369925373099</v>
      </c>
      <c r="BS276">
        <v>-0.22952557646435201</v>
      </c>
      <c r="BT276">
        <v>2307085.77495594</v>
      </c>
      <c r="BU276">
        <v>-1.6794961102040799E-6</v>
      </c>
    </row>
    <row r="277" spans="3:73" x14ac:dyDescent="0.3">
      <c r="C277">
        <v>1260221</v>
      </c>
      <c r="D277" t="s">
        <v>4005</v>
      </c>
      <c r="E277" t="s">
        <v>20</v>
      </c>
      <c r="F277" t="s">
        <v>3614</v>
      </c>
      <c r="G277" t="s">
        <v>3646</v>
      </c>
      <c r="H277" t="s">
        <v>3647</v>
      </c>
      <c r="I277" t="s">
        <v>4006</v>
      </c>
      <c r="J277">
        <v>2021</v>
      </c>
      <c r="K277" t="s">
        <v>4062</v>
      </c>
      <c r="L277">
        <v>479.17164700000001</v>
      </c>
      <c r="M277">
        <v>19315000000</v>
      </c>
      <c r="N277">
        <v>7030000000</v>
      </c>
      <c r="O277">
        <v>4787000000</v>
      </c>
      <c r="P277">
        <v>791000000</v>
      </c>
      <c r="Q277">
        <v>1185000000</v>
      </c>
      <c r="R277">
        <v>864000000</v>
      </c>
      <c r="S277">
        <v>770000000</v>
      </c>
      <c r="T277">
        <v>2791000000</v>
      </c>
      <c r="U277">
        <v>8568000000</v>
      </c>
      <c r="V277">
        <v>22225000000</v>
      </c>
      <c r="W277">
        <v>1663000000</v>
      </c>
      <c r="X277">
        <v>227000000</v>
      </c>
      <c r="AA277">
        <v>19649000000</v>
      </c>
      <c r="AB277">
        <v>-2916000000</v>
      </c>
      <c r="AC277">
        <v>794000000</v>
      </c>
      <c r="AD277">
        <v>-3705000000</v>
      </c>
      <c r="AE277">
        <v>1000000</v>
      </c>
      <c r="AG277">
        <v>2513000000</v>
      </c>
      <c r="AH277">
        <v>4798000000</v>
      </c>
      <c r="AJ277">
        <v>1691000000</v>
      </c>
      <c r="AK277">
        <v>105600000</v>
      </c>
      <c r="AM277">
        <v>34000000</v>
      </c>
      <c r="AN277">
        <v>680000000</v>
      </c>
      <c r="AQ277">
        <v>913000000</v>
      </c>
      <c r="AS277">
        <v>253000000</v>
      </c>
      <c r="AU277">
        <v>-785000000</v>
      </c>
      <c r="AV277">
        <v>-70000000</v>
      </c>
      <c r="AW277">
        <v>73000000</v>
      </c>
      <c r="AZ277">
        <v>1234000000</v>
      </c>
      <c r="BA277">
        <v>0.35243851604835302</v>
      </c>
      <c r="BE277">
        <v>0.190287619841601</v>
      </c>
      <c r="BG277">
        <v>0.52375989995831596</v>
      </c>
      <c r="BI277">
        <v>0.24840797307791901</v>
      </c>
      <c r="BJ277">
        <v>-0.16360983743226301</v>
      </c>
      <c r="BM277">
        <v>2.2009170487703199E-2</v>
      </c>
      <c r="BN277">
        <v>1.15066010872379</v>
      </c>
      <c r="BP277">
        <v>2.87853277209862</v>
      </c>
      <c r="BQ277">
        <v>3.5147324113048701</v>
      </c>
      <c r="BS277">
        <v>-0.23319615912208499</v>
      </c>
      <c r="BT277">
        <v>152346.24263985301</v>
      </c>
    </row>
    <row r="278" spans="3:73" x14ac:dyDescent="0.3">
      <c r="C278">
        <v>1260221</v>
      </c>
      <c r="D278" t="s">
        <v>4005</v>
      </c>
      <c r="E278" t="s">
        <v>20</v>
      </c>
      <c r="F278" t="s">
        <v>3614</v>
      </c>
      <c r="G278" t="s">
        <v>3646</v>
      </c>
      <c r="H278" t="s">
        <v>3647</v>
      </c>
      <c r="I278" t="s">
        <v>4006</v>
      </c>
      <c r="J278">
        <v>2020</v>
      </c>
      <c r="K278" t="s">
        <v>4062</v>
      </c>
      <c r="L278">
        <v>344.25214799999998</v>
      </c>
      <c r="M278">
        <v>18395000000</v>
      </c>
      <c r="N278">
        <v>6960000000</v>
      </c>
      <c r="O278">
        <v>4717000000</v>
      </c>
      <c r="P278">
        <v>720000000</v>
      </c>
      <c r="Q278">
        <v>1283000000</v>
      </c>
      <c r="S278">
        <v>752000000</v>
      </c>
      <c r="T278">
        <v>2610000000</v>
      </c>
      <c r="U278">
        <v>7889000000</v>
      </c>
      <c r="V278">
        <v>22363000000</v>
      </c>
      <c r="W278">
        <v>1616000000</v>
      </c>
      <c r="X278">
        <v>218000000</v>
      </c>
      <c r="AA278">
        <v>19660000000</v>
      </c>
      <c r="AB278">
        <v>-3972000000</v>
      </c>
      <c r="AC278">
        <v>794000000</v>
      </c>
      <c r="AD278">
        <v>-4359000000</v>
      </c>
      <c r="AE278">
        <v>1000000</v>
      </c>
      <c r="AG278">
        <v>2647000000</v>
      </c>
      <c r="AH278">
        <v>1173000000</v>
      </c>
      <c r="AJ278">
        <v>1751000000</v>
      </c>
      <c r="AK278">
        <v>130900000</v>
      </c>
      <c r="AM278">
        <v>87000000</v>
      </c>
      <c r="AN278">
        <v>82000000</v>
      </c>
      <c r="AQ278">
        <v>1213000000</v>
      </c>
      <c r="AS278">
        <v>283000000</v>
      </c>
      <c r="AU278">
        <v>799000000</v>
      </c>
      <c r="AV278">
        <v>1230000000</v>
      </c>
      <c r="AW278">
        <v>1928000000</v>
      </c>
      <c r="AZ278">
        <v>1257824500</v>
      </c>
      <c r="BA278">
        <v>1.49275362318841</v>
      </c>
      <c r="BE278">
        <v>1.03410059676044</v>
      </c>
      <c r="BG278">
        <v>2.2566069906223398</v>
      </c>
      <c r="BI278">
        <v>6.3767328078282101E-2</v>
      </c>
      <c r="BJ278">
        <v>0.68115942028985499</v>
      </c>
      <c r="BM278">
        <v>0.111594202898551</v>
      </c>
      <c r="BN278">
        <v>1.21571079097581</v>
      </c>
      <c r="BP278">
        <v>2.9189356435643599</v>
      </c>
      <c r="BQ278">
        <v>3.51299504950495</v>
      </c>
      <c r="BS278">
        <v>-2.06445115810675E-2</v>
      </c>
      <c r="BT278">
        <v>5600546.0276750401</v>
      </c>
    </row>
    <row r="279" spans="3:73" x14ac:dyDescent="0.3">
      <c r="C279">
        <v>1260221</v>
      </c>
      <c r="D279" t="s">
        <v>4005</v>
      </c>
      <c r="E279" t="s">
        <v>20</v>
      </c>
      <c r="F279" t="s">
        <v>3614</v>
      </c>
      <c r="G279" t="s">
        <v>3646</v>
      </c>
      <c r="H279" t="s">
        <v>3647</v>
      </c>
      <c r="I279" t="s">
        <v>4006</v>
      </c>
      <c r="J279">
        <v>2019</v>
      </c>
      <c r="K279" t="s">
        <v>4062</v>
      </c>
      <c r="L279">
        <v>340.51665500000001</v>
      </c>
      <c r="M279">
        <v>16254731000</v>
      </c>
      <c r="N279">
        <v>4865247000</v>
      </c>
      <c r="O279">
        <v>1467486000</v>
      </c>
      <c r="P279">
        <v>1067603000</v>
      </c>
      <c r="Q279">
        <v>1232649000</v>
      </c>
      <c r="S279">
        <v>756757000</v>
      </c>
      <c r="T279">
        <v>2743820000</v>
      </c>
      <c r="U279">
        <v>7820103000</v>
      </c>
      <c r="V279">
        <v>19139814000</v>
      </c>
      <c r="W279">
        <v>1538756000</v>
      </c>
      <c r="X279">
        <v>276590000</v>
      </c>
      <c r="AA279">
        <v>16549434000</v>
      </c>
      <c r="AB279">
        <v>-2894905000</v>
      </c>
      <c r="AC279">
        <v>775304000</v>
      </c>
      <c r="AD279">
        <v>-3119956000</v>
      </c>
      <c r="AE279">
        <v>576000</v>
      </c>
      <c r="AG279">
        <v>2809271000</v>
      </c>
      <c r="AH279">
        <v>5223203000</v>
      </c>
      <c r="AJ279">
        <v>1926546000</v>
      </c>
      <c r="AK279">
        <v>116800000</v>
      </c>
      <c r="AM279">
        <v>221986000</v>
      </c>
      <c r="AN279">
        <v>889770000</v>
      </c>
      <c r="AQ279">
        <v>1015472000</v>
      </c>
      <c r="AS279">
        <v>225700000</v>
      </c>
      <c r="AU279">
        <v>-3888980000</v>
      </c>
      <c r="AV279">
        <v>2271353000</v>
      </c>
      <c r="AW279">
        <v>1712219000</v>
      </c>
      <c r="AZ279">
        <v>1018970500</v>
      </c>
      <c r="BA279">
        <v>0.368843791826586</v>
      </c>
      <c r="BE279">
        <v>0.194415572207322</v>
      </c>
      <c r="BG279">
        <v>0.53784449886401098</v>
      </c>
      <c r="BI279">
        <v>0.321334324142307</v>
      </c>
      <c r="BJ279">
        <v>-0.744558463456236</v>
      </c>
      <c r="BM279">
        <v>2.23617577183962E-2</v>
      </c>
      <c r="BN279">
        <v>1.1774918945136601</v>
      </c>
      <c r="BP279">
        <v>0.95368336500393802</v>
      </c>
      <c r="BQ279">
        <v>2.36073685496596</v>
      </c>
      <c r="BS279">
        <v>-0.30735723624782202</v>
      </c>
      <c r="BT279">
        <v>5028297.3677161299</v>
      </c>
    </row>
    <row r="280" spans="3:73" x14ac:dyDescent="0.3">
      <c r="C280">
        <v>1260221</v>
      </c>
      <c r="D280" t="s">
        <v>4005</v>
      </c>
      <c r="E280" t="s">
        <v>20</v>
      </c>
      <c r="F280" t="s">
        <v>3614</v>
      </c>
      <c r="G280" t="s">
        <v>3646</v>
      </c>
      <c r="H280" t="s">
        <v>3647</v>
      </c>
      <c r="I280" t="s">
        <v>4006</v>
      </c>
      <c r="J280">
        <v>2018</v>
      </c>
      <c r="K280" t="s">
        <v>4062</v>
      </c>
      <c r="L280">
        <v>227.15185299999999</v>
      </c>
      <c r="M280">
        <v>12197467000</v>
      </c>
      <c r="N280">
        <v>3657287000</v>
      </c>
      <c r="O280">
        <v>2073017000</v>
      </c>
      <c r="P280">
        <v>704310000</v>
      </c>
      <c r="Q280">
        <v>805292000</v>
      </c>
      <c r="S280">
        <v>388333000</v>
      </c>
      <c r="T280">
        <v>1788404000</v>
      </c>
      <c r="U280">
        <v>6223290000</v>
      </c>
      <c r="V280">
        <v>14005938000</v>
      </c>
      <c r="W280">
        <v>900382000</v>
      </c>
      <c r="X280">
        <v>173603000</v>
      </c>
      <c r="AA280">
        <v>12577763000</v>
      </c>
      <c r="AB280">
        <v>-1808471000</v>
      </c>
      <c r="AC280">
        <v>775304000</v>
      </c>
      <c r="AD280">
        <v>-2246578000</v>
      </c>
      <c r="AE280">
        <v>569000</v>
      </c>
      <c r="AG280">
        <v>2177510000</v>
      </c>
      <c r="AJ280">
        <v>1654961000</v>
      </c>
      <c r="AK280">
        <v>73800000</v>
      </c>
      <c r="AM280">
        <v>24021000</v>
      </c>
      <c r="AN280">
        <v>957062000</v>
      </c>
      <c r="AS280">
        <v>129844000</v>
      </c>
      <c r="AW280">
        <v>56148000</v>
      </c>
      <c r="AZ280">
        <v>767986500</v>
      </c>
      <c r="BN280">
        <v>1.1482661113163899</v>
      </c>
      <c r="BP280">
        <v>2.3023749919478602</v>
      </c>
      <c r="BQ280">
        <v>3.1675388890493101</v>
      </c>
      <c r="BS280">
        <v>-0.52921058728616599</v>
      </c>
      <c r="BT280">
        <v>247182.663308496</v>
      </c>
    </row>
    <row r="281" spans="3:73" x14ac:dyDescent="0.3">
      <c r="C281">
        <v>1260221</v>
      </c>
      <c r="D281" t="s">
        <v>4005</v>
      </c>
      <c r="E281" t="s">
        <v>20</v>
      </c>
      <c r="F281" t="s">
        <v>3614</v>
      </c>
      <c r="G281" t="s">
        <v>3646</v>
      </c>
      <c r="H281" t="s">
        <v>3647</v>
      </c>
      <c r="I281" t="s">
        <v>4006</v>
      </c>
      <c r="J281">
        <v>2017</v>
      </c>
      <c r="K281" t="s">
        <v>4062</v>
      </c>
      <c r="L281">
        <v>161.46191200000001</v>
      </c>
      <c r="M281">
        <v>9975661000</v>
      </c>
      <c r="N281">
        <v>2133552000</v>
      </c>
      <c r="O281">
        <v>650561000</v>
      </c>
      <c r="P281">
        <v>636127000</v>
      </c>
      <c r="Q281">
        <v>730681000</v>
      </c>
      <c r="S281">
        <v>324924000</v>
      </c>
      <c r="T281">
        <v>1717862000</v>
      </c>
      <c r="U281">
        <v>5745338000</v>
      </c>
      <c r="V281">
        <v>12926865000</v>
      </c>
      <c r="W281">
        <v>870994000</v>
      </c>
      <c r="X281">
        <v>148761000</v>
      </c>
      <c r="AA281">
        <v>11463074000</v>
      </c>
      <c r="AB281">
        <v>-2951204000</v>
      </c>
      <c r="AC281">
        <v>774721000</v>
      </c>
      <c r="AD281">
        <v>-3187220000</v>
      </c>
      <c r="AE281">
        <v>561000</v>
      </c>
      <c r="AG281">
        <v>1984627000</v>
      </c>
      <c r="AJ281">
        <v>1479826000</v>
      </c>
      <c r="AK281">
        <v>73800000</v>
      </c>
      <c r="AM281">
        <v>208889000</v>
      </c>
      <c r="AN281">
        <v>596887000</v>
      </c>
      <c r="AS281">
        <v>141025000</v>
      </c>
      <c r="AW281">
        <v>2581552000</v>
      </c>
      <c r="BN281">
        <v>1.2958404460616699</v>
      </c>
      <c r="BP281">
        <v>0.74691788921622904</v>
      </c>
      <c r="BQ281">
        <v>1.61065518246968</v>
      </c>
      <c r="BS281">
        <v>-0.20225203001893499</v>
      </c>
      <c r="BT281">
        <v>15988612.843876099</v>
      </c>
    </row>
    <row r="282" spans="3:73" x14ac:dyDescent="0.3">
      <c r="C282">
        <v>1085243</v>
      </c>
      <c r="D282" t="s">
        <v>4047</v>
      </c>
      <c r="E282" t="s">
        <v>2356</v>
      </c>
      <c r="F282" t="s">
        <v>3614</v>
      </c>
      <c r="G282" t="s">
        <v>3724</v>
      </c>
      <c r="H282" t="s">
        <v>3725</v>
      </c>
      <c r="I282" t="s">
        <v>4048</v>
      </c>
      <c r="J282">
        <v>2026</v>
      </c>
      <c r="K282" t="s">
        <v>4062</v>
      </c>
      <c r="L282">
        <v>4.3676830000000004</v>
      </c>
    </row>
    <row r="283" spans="3:73" x14ac:dyDescent="0.3">
      <c r="C283">
        <v>1085243</v>
      </c>
      <c r="D283" t="s">
        <v>4047</v>
      </c>
      <c r="E283" t="s">
        <v>2356</v>
      </c>
      <c r="F283" t="s">
        <v>3614</v>
      </c>
      <c r="G283" t="s">
        <v>3724</v>
      </c>
      <c r="H283" t="s">
        <v>3725</v>
      </c>
      <c r="I283" t="s">
        <v>4048</v>
      </c>
      <c r="J283">
        <v>2025</v>
      </c>
      <c r="K283" t="s">
        <v>4062</v>
      </c>
      <c r="L283">
        <v>5.6777699999999998</v>
      </c>
      <c r="M283">
        <v>65136584</v>
      </c>
      <c r="N283">
        <v>41021762</v>
      </c>
      <c r="O283">
        <v>18594598</v>
      </c>
      <c r="P283">
        <v>5502087</v>
      </c>
      <c r="Q283">
        <v>13060024</v>
      </c>
      <c r="S283">
        <v>16268400</v>
      </c>
      <c r="V283">
        <v>19544403</v>
      </c>
      <c r="W283">
        <v>10227872</v>
      </c>
      <c r="X283">
        <v>784074</v>
      </c>
      <c r="AA283">
        <v>7541839</v>
      </c>
      <c r="AB283">
        <v>45592181</v>
      </c>
      <c r="AD283">
        <v>12534960</v>
      </c>
      <c r="AE283">
        <v>1130</v>
      </c>
      <c r="AF283">
        <v>11303885</v>
      </c>
      <c r="AG283">
        <v>15202626</v>
      </c>
      <c r="AH283">
        <v>185971</v>
      </c>
      <c r="AJ283">
        <v>437495</v>
      </c>
      <c r="AK283">
        <v>2383595</v>
      </c>
      <c r="AL283">
        <v>14765131</v>
      </c>
      <c r="AM283">
        <v>-111258</v>
      </c>
      <c r="AN283">
        <v>-792361</v>
      </c>
      <c r="AQ283">
        <v>4587967</v>
      </c>
      <c r="AS283">
        <v>1762468</v>
      </c>
      <c r="AU283">
        <v>-3780744</v>
      </c>
      <c r="AV283">
        <v>-253452</v>
      </c>
      <c r="AY283">
        <v>0.02</v>
      </c>
      <c r="AZ283">
        <v>13821712</v>
      </c>
      <c r="BA283">
        <v>2.35249044205817</v>
      </c>
      <c r="BE283">
        <v>24.670335697501201</v>
      </c>
      <c r="BG283">
        <v>81.747293932925004</v>
      </c>
      <c r="BI283">
        <v>2.8550929228956801E-3</v>
      </c>
      <c r="BJ283">
        <v>-20.329750337418201</v>
      </c>
      <c r="BM283">
        <v>12.817025235117301</v>
      </c>
      <c r="BN283">
        <v>0.300052624804518</v>
      </c>
      <c r="BP283">
        <v>1.81803194251942</v>
      </c>
      <c r="BQ283">
        <v>2.7338764114373002</v>
      </c>
      <c r="BR283">
        <v>283.88850000000002</v>
      </c>
      <c r="BS283">
        <v>-1.73793177387149E-2</v>
      </c>
      <c r="BU283">
        <v>2.49067707465015E-9</v>
      </c>
    </row>
    <row r="284" spans="3:73" x14ac:dyDescent="0.3">
      <c r="C284">
        <v>1085243</v>
      </c>
      <c r="D284" t="s">
        <v>4047</v>
      </c>
      <c r="E284" t="s">
        <v>2356</v>
      </c>
      <c r="F284" t="s">
        <v>3614</v>
      </c>
      <c r="G284" t="s">
        <v>3724</v>
      </c>
      <c r="H284" t="s">
        <v>3725</v>
      </c>
      <c r="I284" t="s">
        <v>4048</v>
      </c>
      <c r="J284">
        <v>2024</v>
      </c>
      <c r="K284" t="s">
        <v>4062</v>
      </c>
      <c r="L284">
        <v>10.434798000000001</v>
      </c>
      <c r="M284">
        <v>65453086</v>
      </c>
      <c r="N284">
        <v>44473235</v>
      </c>
      <c r="O284">
        <v>18040827</v>
      </c>
      <c r="P284">
        <v>8005452</v>
      </c>
      <c r="Q284">
        <v>14583400</v>
      </c>
      <c r="S284">
        <v>16204663</v>
      </c>
      <c r="V284">
        <v>19762198</v>
      </c>
      <c r="W284">
        <v>9646555</v>
      </c>
      <c r="X284">
        <v>957384</v>
      </c>
      <c r="AA284">
        <v>7798323</v>
      </c>
      <c r="AB284">
        <v>45690888</v>
      </c>
      <c r="AD284">
        <v>12774651</v>
      </c>
      <c r="AE284">
        <v>1125</v>
      </c>
      <c r="AF284">
        <v>11255709</v>
      </c>
      <c r="AG284">
        <v>19412515</v>
      </c>
      <c r="AH284">
        <v>747977</v>
      </c>
      <c r="AJ284">
        <v>1996331</v>
      </c>
      <c r="AK284">
        <v>3003302</v>
      </c>
      <c r="AL284">
        <v>17416184</v>
      </c>
      <c r="AM284">
        <v>887286</v>
      </c>
      <c r="AN284">
        <v>1363681</v>
      </c>
      <c r="AQ284">
        <v>1257266</v>
      </c>
      <c r="AS284">
        <v>1136812</v>
      </c>
      <c r="AU284">
        <v>-1845572</v>
      </c>
      <c r="AV284">
        <v>-220709</v>
      </c>
      <c r="AY284">
        <v>0.12</v>
      </c>
      <c r="AZ284">
        <v>13494140</v>
      </c>
      <c r="BA284">
        <v>2.6689737786054901</v>
      </c>
      <c r="BE284">
        <v>1.68088858347249</v>
      </c>
      <c r="BG284">
        <v>25.953358191495202</v>
      </c>
      <c r="BI284">
        <v>1.1427681194436001E-2</v>
      </c>
      <c r="BJ284">
        <v>-2.4674181157976798</v>
      </c>
      <c r="BM284">
        <v>4.0152330887179701</v>
      </c>
      <c r="BN284">
        <v>0.30192920162694797</v>
      </c>
      <c r="BP284">
        <v>1.8701833970780199</v>
      </c>
      <c r="BQ284">
        <v>3.0984983758450602</v>
      </c>
      <c r="BR284">
        <v>86.956649999999996</v>
      </c>
      <c r="BS284">
        <v>2.9845797700407999E-2</v>
      </c>
      <c r="BU284">
        <v>2.7405371504270201E-8</v>
      </c>
    </row>
    <row r="285" spans="3:73" x14ac:dyDescent="0.3">
      <c r="C285">
        <v>1085243</v>
      </c>
      <c r="D285" t="s">
        <v>4047</v>
      </c>
      <c r="E285" t="s">
        <v>2356</v>
      </c>
      <c r="F285" t="s">
        <v>3614</v>
      </c>
      <c r="G285" t="s">
        <v>3724</v>
      </c>
      <c r="H285" t="s">
        <v>3725</v>
      </c>
      <c r="I285" t="s">
        <v>4048</v>
      </c>
      <c r="J285">
        <v>2023</v>
      </c>
      <c r="K285" t="s">
        <v>4062</v>
      </c>
      <c r="L285">
        <v>6.8169139999999997</v>
      </c>
      <c r="M285">
        <v>69634042</v>
      </c>
      <c r="N285">
        <v>48995288</v>
      </c>
      <c r="O285">
        <v>18849842</v>
      </c>
      <c r="P285">
        <v>15724147</v>
      </c>
      <c r="Q285">
        <v>12404880</v>
      </c>
      <c r="S285">
        <v>15487012</v>
      </c>
      <c r="V285">
        <v>27012175</v>
      </c>
      <c r="W285">
        <v>15754772</v>
      </c>
      <c r="X285">
        <v>2282427</v>
      </c>
      <c r="AB285">
        <v>42621867</v>
      </c>
      <c r="AD285">
        <v>10662993</v>
      </c>
      <c r="AE285">
        <v>1109</v>
      </c>
      <c r="AF285">
        <v>11107230</v>
      </c>
      <c r="AG285">
        <v>26665096</v>
      </c>
      <c r="AJ285">
        <v>9635588</v>
      </c>
      <c r="AK285">
        <v>2794314</v>
      </c>
      <c r="AL285">
        <v>17029508</v>
      </c>
      <c r="AM285">
        <v>1818812</v>
      </c>
      <c r="AN285">
        <v>8402858</v>
      </c>
      <c r="AQ285">
        <v>6682616</v>
      </c>
      <c r="AS285">
        <v>928545</v>
      </c>
      <c r="AU285">
        <v>-1128187</v>
      </c>
      <c r="AV285">
        <v>-188184</v>
      </c>
      <c r="AY285">
        <v>0.77</v>
      </c>
      <c r="AZ285">
        <v>10998604</v>
      </c>
      <c r="BN285">
        <v>0.38791622924890701</v>
      </c>
      <c r="BP285">
        <v>1.1964528588544501</v>
      </c>
      <c r="BQ285">
        <v>2.3224968282625702</v>
      </c>
      <c r="BR285">
        <v>8.85313506493506</v>
      </c>
      <c r="BS285">
        <v>0.19714898927351099</v>
      </c>
      <c r="BU285">
        <v>1.23153304851709E-7</v>
      </c>
    </row>
    <row r="286" spans="3:73" x14ac:dyDescent="0.3">
      <c r="C286">
        <v>1085243</v>
      </c>
      <c r="D286" t="s">
        <v>4047</v>
      </c>
      <c r="E286" t="s">
        <v>2356</v>
      </c>
      <c r="F286" t="s">
        <v>3614</v>
      </c>
      <c r="G286" t="s">
        <v>3724</v>
      </c>
      <c r="H286" t="s">
        <v>3725</v>
      </c>
      <c r="I286" t="s">
        <v>4048</v>
      </c>
      <c r="J286">
        <v>2022</v>
      </c>
      <c r="K286" t="s">
        <v>4062</v>
      </c>
      <c r="L286">
        <v>5.4489190000000001</v>
      </c>
      <c r="M286">
        <v>53814491</v>
      </c>
      <c r="N286">
        <v>34095853</v>
      </c>
      <c r="O286">
        <v>13483597</v>
      </c>
      <c r="P286">
        <v>3002887</v>
      </c>
      <c r="Q286">
        <v>9592328</v>
      </c>
      <c r="S286">
        <v>15267133</v>
      </c>
      <c r="T286">
        <v>587777</v>
      </c>
      <c r="V286">
        <v>20132872</v>
      </c>
      <c r="W286">
        <v>9756764</v>
      </c>
      <c r="X286">
        <v>1251240</v>
      </c>
      <c r="AB286">
        <v>33681619</v>
      </c>
      <c r="AD286">
        <v>2260135</v>
      </c>
      <c r="AE286">
        <v>1089</v>
      </c>
      <c r="AF286">
        <v>10924724</v>
      </c>
      <c r="AG286">
        <v>16254878</v>
      </c>
      <c r="AJ286">
        <v>2593705</v>
      </c>
      <c r="AK286">
        <v>2606840</v>
      </c>
      <c r="AL286">
        <v>13661173</v>
      </c>
      <c r="AM286">
        <v>571642</v>
      </c>
      <c r="AN286">
        <v>1955898</v>
      </c>
      <c r="AQ286">
        <v>-2693351</v>
      </c>
      <c r="AS286">
        <v>887118</v>
      </c>
      <c r="AU286">
        <v>-3341198</v>
      </c>
      <c r="AV286">
        <v>-190419</v>
      </c>
      <c r="AY286">
        <v>0.18</v>
      </c>
      <c r="AZ286">
        <v>7303626</v>
      </c>
      <c r="BN286">
        <v>0.37411618368740102</v>
      </c>
      <c r="BP286">
        <v>1.3819742898362599</v>
      </c>
      <c r="BQ286">
        <v>2.5114397560502599</v>
      </c>
      <c r="BR286">
        <v>30.2717722222222</v>
      </c>
      <c r="BS286">
        <v>5.80701895594746E-2</v>
      </c>
      <c r="BU286">
        <v>2.9119901273154401E-8</v>
      </c>
    </row>
    <row r="287" spans="3:73" x14ac:dyDescent="0.3">
      <c r="C287">
        <v>1085243</v>
      </c>
      <c r="D287" t="s">
        <v>4047</v>
      </c>
      <c r="E287" t="s">
        <v>2356</v>
      </c>
      <c r="F287" t="s">
        <v>3614</v>
      </c>
      <c r="G287" t="s">
        <v>3724</v>
      </c>
      <c r="H287" t="s">
        <v>3725</v>
      </c>
      <c r="I287" t="s">
        <v>4048</v>
      </c>
      <c r="J287">
        <v>2021</v>
      </c>
      <c r="K287" t="s">
        <v>4062</v>
      </c>
      <c r="L287">
        <v>8.1848120000000009</v>
      </c>
      <c r="M287">
        <v>49575392</v>
      </c>
      <c r="N287">
        <v>33507561</v>
      </c>
      <c r="O287">
        <v>19708565</v>
      </c>
      <c r="P287">
        <v>3896739</v>
      </c>
      <c r="Q287">
        <v>5014924</v>
      </c>
      <c r="S287">
        <v>12864766</v>
      </c>
      <c r="T287">
        <v>535079</v>
      </c>
      <c r="V287">
        <v>18346683</v>
      </c>
      <c r="W287">
        <v>7562844</v>
      </c>
      <c r="X287">
        <v>789394</v>
      </c>
      <c r="AB287">
        <v>31228709</v>
      </c>
      <c r="AD287">
        <v>304237</v>
      </c>
      <c r="AE287">
        <v>1081</v>
      </c>
      <c r="AF287">
        <v>10807130</v>
      </c>
      <c r="AG287">
        <v>11405212</v>
      </c>
      <c r="AJ287">
        <v>1454037</v>
      </c>
      <c r="AK287">
        <v>1865880</v>
      </c>
      <c r="AL287">
        <v>9951175</v>
      </c>
      <c r="AM287">
        <v>246050</v>
      </c>
      <c r="AN287">
        <v>2540089</v>
      </c>
      <c r="AQ287">
        <v>-125743</v>
      </c>
      <c r="AS287">
        <v>589059</v>
      </c>
      <c r="AU287">
        <v>-3735784</v>
      </c>
      <c r="AV287">
        <v>16728108</v>
      </c>
      <c r="AY287">
        <v>0.25</v>
      </c>
      <c r="AZ287">
        <v>4265460.5</v>
      </c>
      <c r="BN287">
        <v>0.370076408069552</v>
      </c>
      <c r="BP287">
        <v>2.6059727002170101</v>
      </c>
      <c r="BQ287">
        <v>3.7674500492142902</v>
      </c>
      <c r="BR287">
        <v>32.739248000000003</v>
      </c>
      <c r="BS287">
        <v>8.1338264735823701E-2</v>
      </c>
      <c r="BU287">
        <v>6.5523137699992704E-8</v>
      </c>
    </row>
    <row r="288" spans="3:73" x14ac:dyDescent="0.3">
      <c r="C288">
        <v>1085243</v>
      </c>
      <c r="D288" t="s">
        <v>4047</v>
      </c>
      <c r="E288" t="s">
        <v>2356</v>
      </c>
      <c r="F288" t="s">
        <v>3614</v>
      </c>
      <c r="G288" t="s">
        <v>3724</v>
      </c>
      <c r="H288" t="s">
        <v>3725</v>
      </c>
      <c r="I288" t="s">
        <v>4048</v>
      </c>
      <c r="J288">
        <v>2020</v>
      </c>
      <c r="K288" t="s">
        <v>4062</v>
      </c>
      <c r="L288">
        <v>3.7338589999999998</v>
      </c>
      <c r="M288">
        <v>22753227</v>
      </c>
      <c r="N288">
        <v>17527294</v>
      </c>
      <c r="O288">
        <v>6841984</v>
      </c>
      <c r="P288">
        <v>1378270</v>
      </c>
      <c r="Q288">
        <v>3515997</v>
      </c>
      <c r="S288">
        <v>1381744</v>
      </c>
      <c r="T288">
        <v>271048</v>
      </c>
      <c r="V288">
        <v>11094641</v>
      </c>
      <c r="W288">
        <v>7257897</v>
      </c>
      <c r="X288">
        <v>345573</v>
      </c>
      <c r="AB288">
        <v>11658586</v>
      </c>
      <c r="AD288">
        <v>-2235852</v>
      </c>
      <c r="AE288">
        <v>778</v>
      </c>
      <c r="AF288">
        <v>7775030</v>
      </c>
      <c r="AG288">
        <v>11900421</v>
      </c>
      <c r="AJ288">
        <v>1226312</v>
      </c>
      <c r="AK288">
        <v>1603379</v>
      </c>
      <c r="AL288">
        <v>10674109</v>
      </c>
      <c r="AM288">
        <v>-218800</v>
      </c>
      <c r="AN288">
        <v>1478403</v>
      </c>
      <c r="AQ288">
        <v>2245637</v>
      </c>
      <c r="AS288">
        <v>380154</v>
      </c>
      <c r="AU288">
        <v>1852993</v>
      </c>
      <c r="AV288">
        <v>1328263</v>
      </c>
      <c r="AY288">
        <v>0.19</v>
      </c>
      <c r="AZ288">
        <v>2732705.5</v>
      </c>
      <c r="BN288">
        <v>0.48760736224360601</v>
      </c>
      <c r="BP288">
        <v>0.94269510851421601</v>
      </c>
      <c r="BQ288">
        <v>1.9304899201518</v>
      </c>
      <c r="BR288">
        <v>19.6518894736842</v>
      </c>
      <c r="BS288">
        <v>0.126808088047727</v>
      </c>
      <c r="BU288">
        <v>6.0850707795954004E-8</v>
      </c>
    </row>
    <row r="289" spans="3:73" x14ac:dyDescent="0.3">
      <c r="C289">
        <v>1085243</v>
      </c>
      <c r="D289" t="s">
        <v>4047</v>
      </c>
      <c r="E289" t="s">
        <v>2356</v>
      </c>
      <c r="F289" t="s">
        <v>3614</v>
      </c>
      <c r="G289" t="s">
        <v>3724</v>
      </c>
      <c r="H289" t="s">
        <v>3725</v>
      </c>
      <c r="I289" t="s">
        <v>4048</v>
      </c>
      <c r="J289">
        <v>2019</v>
      </c>
      <c r="K289" t="s">
        <v>4062</v>
      </c>
      <c r="L289">
        <v>3.203538</v>
      </c>
      <c r="M289">
        <v>17459793</v>
      </c>
      <c r="N289">
        <v>11528734</v>
      </c>
      <c r="O289">
        <v>1415091</v>
      </c>
      <c r="P289">
        <v>2307972</v>
      </c>
      <c r="Q289">
        <v>1949414</v>
      </c>
      <c r="S289">
        <v>1028198</v>
      </c>
      <c r="T289">
        <v>217930</v>
      </c>
      <c r="V289">
        <v>7278593</v>
      </c>
      <c r="W289">
        <v>4355454</v>
      </c>
      <c r="X289">
        <v>621127</v>
      </c>
      <c r="AB289">
        <v>10181200</v>
      </c>
      <c r="AC289">
        <v>37308</v>
      </c>
      <c r="AD289">
        <v>-3714255</v>
      </c>
      <c r="AE289">
        <v>775</v>
      </c>
      <c r="AF289">
        <v>7745030</v>
      </c>
      <c r="AG289">
        <v>9713691</v>
      </c>
      <c r="AJ289">
        <v>262318</v>
      </c>
      <c r="AK289">
        <v>1345513</v>
      </c>
      <c r="AL289">
        <v>9451373</v>
      </c>
      <c r="AM289">
        <v>446725</v>
      </c>
      <c r="AN289">
        <v>-75277</v>
      </c>
      <c r="AQ289">
        <v>-1432351</v>
      </c>
      <c r="AS289">
        <v>307952</v>
      </c>
      <c r="AU289">
        <v>699165</v>
      </c>
      <c r="AV289">
        <v>-352104</v>
      </c>
      <c r="AY289">
        <v>-0.01</v>
      </c>
      <c r="AZ289">
        <v>1780708</v>
      </c>
      <c r="BN289">
        <v>0.41687739367815002</v>
      </c>
      <c r="BP289">
        <v>0.324900917332613</v>
      </c>
      <c r="BQ289">
        <v>2.19938495504717</v>
      </c>
      <c r="BR289">
        <v>-320.35379999999998</v>
      </c>
      <c r="BS289">
        <v>-7.39372569048835E-3</v>
      </c>
      <c r="BU289">
        <v>-3.1465230031823401E-9</v>
      </c>
    </row>
    <row r="290" spans="3:73" x14ac:dyDescent="0.3">
      <c r="C290">
        <v>1085243</v>
      </c>
      <c r="D290" t="s">
        <v>4047</v>
      </c>
      <c r="E290" t="s">
        <v>2356</v>
      </c>
      <c r="F290" t="s">
        <v>3614</v>
      </c>
      <c r="G290" t="s">
        <v>3724</v>
      </c>
      <c r="H290" t="s">
        <v>3725</v>
      </c>
      <c r="I290" t="s">
        <v>4048</v>
      </c>
      <c r="J290">
        <v>2018</v>
      </c>
      <c r="K290" t="s">
        <v>4062</v>
      </c>
      <c r="L290">
        <v>4.9567959999999998</v>
      </c>
      <c r="M290">
        <v>15218013</v>
      </c>
      <c r="N290">
        <v>10380871</v>
      </c>
      <c r="O290">
        <v>2500381</v>
      </c>
      <c r="P290">
        <v>1302010</v>
      </c>
      <c r="Q290">
        <v>1612002</v>
      </c>
      <c r="S290">
        <v>678245</v>
      </c>
      <c r="V290">
        <v>4620682</v>
      </c>
      <c r="W290">
        <v>3611803</v>
      </c>
      <c r="X290">
        <v>429949</v>
      </c>
      <c r="AB290">
        <v>10597331</v>
      </c>
      <c r="AC290">
        <v>37308</v>
      </c>
      <c r="AD290">
        <v>-3638978</v>
      </c>
      <c r="AE290">
        <v>783</v>
      </c>
      <c r="AF290">
        <v>7816944</v>
      </c>
      <c r="AG290">
        <v>11049840</v>
      </c>
      <c r="AJ290">
        <v>999901</v>
      </c>
      <c r="AK290">
        <v>1357982</v>
      </c>
      <c r="AL290">
        <v>10049939</v>
      </c>
      <c r="AM290">
        <v>309998</v>
      </c>
      <c r="AN290">
        <v>818092</v>
      </c>
      <c r="AQ290">
        <v>1828075</v>
      </c>
      <c r="AS290">
        <v>291855</v>
      </c>
      <c r="AU290">
        <v>-3782827</v>
      </c>
      <c r="AV290">
        <v>-625312</v>
      </c>
      <c r="AY290">
        <v>0.1</v>
      </c>
      <c r="AZ290">
        <v>1666220</v>
      </c>
      <c r="BN290">
        <v>0.30363241245752598</v>
      </c>
      <c r="BP290">
        <v>0.69228055904488695</v>
      </c>
      <c r="BQ290">
        <v>2.4278370110440699</v>
      </c>
      <c r="BR290">
        <v>49.567959999999999</v>
      </c>
      <c r="BS290">
        <v>7.7197928421788506E-2</v>
      </c>
      <c r="BU290">
        <v>4.6774003756228802E-8</v>
      </c>
    </row>
    <row r="291" spans="3:73" x14ac:dyDescent="0.3">
      <c r="C291">
        <v>1085243</v>
      </c>
      <c r="D291" t="s">
        <v>4047</v>
      </c>
      <c r="E291" t="s">
        <v>2356</v>
      </c>
      <c r="F291" t="s">
        <v>3614</v>
      </c>
      <c r="G291" t="s">
        <v>3724</v>
      </c>
      <c r="H291" t="s">
        <v>3725</v>
      </c>
      <c r="I291" t="s">
        <v>4048</v>
      </c>
      <c r="J291">
        <v>2017</v>
      </c>
      <c r="K291" t="s">
        <v>4062</v>
      </c>
      <c r="M291">
        <v>14849892</v>
      </c>
      <c r="N291">
        <v>10087504</v>
      </c>
      <c r="O291">
        <v>5080445</v>
      </c>
      <c r="P291">
        <v>1478135</v>
      </c>
      <c r="Q291">
        <v>1720438</v>
      </c>
      <c r="S291">
        <v>677273</v>
      </c>
      <c r="V291">
        <v>4463715</v>
      </c>
      <c r="W291">
        <v>4377021</v>
      </c>
      <c r="X291">
        <v>535795</v>
      </c>
      <c r="Y291">
        <v>709676</v>
      </c>
      <c r="AB291">
        <v>10386177</v>
      </c>
      <c r="AC291">
        <v>112109</v>
      </c>
      <c r="AD291">
        <v>-4457070</v>
      </c>
      <c r="AE291">
        <v>793</v>
      </c>
      <c r="AF291">
        <v>7904307</v>
      </c>
      <c r="AG291">
        <v>10233346</v>
      </c>
      <c r="AH291">
        <v>16524225</v>
      </c>
      <c r="AJ291">
        <v>1306517</v>
      </c>
      <c r="AK291">
        <v>1285064</v>
      </c>
      <c r="AL291">
        <v>8926829</v>
      </c>
      <c r="AM291">
        <v>-2505292</v>
      </c>
      <c r="AN291">
        <v>3262282</v>
      </c>
      <c r="AQ291">
        <v>2652101</v>
      </c>
      <c r="AS291">
        <v>270881</v>
      </c>
      <c r="AU291">
        <v>-133831</v>
      </c>
      <c r="AV291">
        <v>-1141404</v>
      </c>
      <c r="AY291">
        <v>0.41</v>
      </c>
      <c r="BA291">
        <v>7.9066764099375297E-2</v>
      </c>
      <c r="BE291">
        <v>0.160497754055031</v>
      </c>
      <c r="BG291">
        <v>0.61929355234511796</v>
      </c>
      <c r="BI291">
        <v>1.1127505169734599</v>
      </c>
      <c r="BJ291">
        <v>-8.0990787767656301E-3</v>
      </c>
      <c r="BM291">
        <v>7.7768488385990903E-2</v>
      </c>
      <c r="BN291">
        <v>0.30058905478908499</v>
      </c>
      <c r="BP291">
        <v>1.1607083904783599</v>
      </c>
      <c r="BQ291">
        <v>1.91158918360227</v>
      </c>
      <c r="BS291">
        <v>0.31409844064856601</v>
      </c>
    </row>
    <row r="292" spans="3:73" x14ac:dyDescent="0.3">
      <c r="C292">
        <v>108312</v>
      </c>
      <c r="D292" t="s">
        <v>4060</v>
      </c>
      <c r="E292" t="s">
        <v>278</v>
      </c>
      <c r="F292" t="s">
        <v>3614</v>
      </c>
      <c r="G292" t="s">
        <v>3715</v>
      </c>
      <c r="H292" t="s">
        <v>3716</v>
      </c>
      <c r="I292" t="s">
        <v>4061</v>
      </c>
      <c r="J292">
        <v>2026</v>
      </c>
      <c r="K292" t="s">
        <v>4062</v>
      </c>
      <c r="L292">
        <v>364.5249</v>
      </c>
    </row>
    <row r="293" spans="3:73" x14ac:dyDescent="0.3">
      <c r="C293">
        <v>108312</v>
      </c>
      <c r="D293" t="s">
        <v>4060</v>
      </c>
      <c r="E293" t="s">
        <v>278</v>
      </c>
      <c r="F293" t="s">
        <v>3614</v>
      </c>
      <c r="G293" t="s">
        <v>3715</v>
      </c>
      <c r="H293" t="s">
        <v>3716</v>
      </c>
      <c r="I293" t="s">
        <v>4061</v>
      </c>
      <c r="J293">
        <v>2025</v>
      </c>
      <c r="K293" t="s">
        <v>4062</v>
      </c>
      <c r="L293">
        <v>229.79208299999999</v>
      </c>
      <c r="M293">
        <v>4630143000</v>
      </c>
      <c r="N293">
        <v>1884414000</v>
      </c>
      <c r="O293">
        <v>327431000</v>
      </c>
      <c r="P293">
        <v>477321000</v>
      </c>
      <c r="Q293">
        <v>654608000</v>
      </c>
      <c r="S293">
        <v>986623000</v>
      </c>
      <c r="T293">
        <v>428080000</v>
      </c>
      <c r="U293">
        <v>832288000</v>
      </c>
      <c r="V293">
        <v>2063753000</v>
      </c>
      <c r="W293">
        <v>907389000</v>
      </c>
      <c r="X293">
        <v>289417000</v>
      </c>
      <c r="AA293">
        <v>579902000</v>
      </c>
      <c r="AB293">
        <v>2566390000</v>
      </c>
      <c r="AC293">
        <v>1505955000</v>
      </c>
      <c r="AD293">
        <v>3600395000</v>
      </c>
      <c r="AE293">
        <v>106000</v>
      </c>
      <c r="AK293">
        <v>147568000</v>
      </c>
      <c r="AM293">
        <v>79300000</v>
      </c>
      <c r="AN293">
        <v>442111000</v>
      </c>
      <c r="AO293">
        <v>45689000</v>
      </c>
      <c r="AQ293">
        <v>471294000</v>
      </c>
      <c r="AS293">
        <v>113278000</v>
      </c>
      <c r="AU293">
        <v>-119553000</v>
      </c>
      <c r="AV293">
        <v>-313926000</v>
      </c>
      <c r="AX293">
        <v>64975000</v>
      </c>
      <c r="AY293">
        <v>7.42</v>
      </c>
      <c r="AZ293">
        <v>631850000</v>
      </c>
      <c r="BB293">
        <v>567100000</v>
      </c>
      <c r="BC293">
        <v>567100000</v>
      </c>
      <c r="BN293">
        <v>0.44572122286503901</v>
      </c>
      <c r="BO293">
        <v>12.4121779859485</v>
      </c>
      <c r="BP293">
        <v>0.36084964662344399</v>
      </c>
      <c r="BQ293">
        <v>1.3553239018767</v>
      </c>
      <c r="BR293">
        <v>30.969283423180599</v>
      </c>
      <c r="BS293">
        <v>0.172269608282451</v>
      </c>
      <c r="BU293">
        <v>6.6437963671148997E-7</v>
      </c>
    </row>
    <row r="294" spans="3:73" x14ac:dyDescent="0.3">
      <c r="C294">
        <v>108312</v>
      </c>
      <c r="D294" t="s">
        <v>4060</v>
      </c>
      <c r="E294" t="s">
        <v>278</v>
      </c>
      <c r="F294" t="s">
        <v>3614</v>
      </c>
      <c r="G294" t="s">
        <v>3715</v>
      </c>
      <c r="H294" t="s">
        <v>3716</v>
      </c>
      <c r="I294" t="s">
        <v>4061</v>
      </c>
      <c r="J294">
        <v>2024</v>
      </c>
      <c r="K294" t="s">
        <v>4062</v>
      </c>
      <c r="L294">
        <v>162.37158700000001</v>
      </c>
      <c r="M294">
        <v>4368915000</v>
      </c>
      <c r="N294">
        <v>1743611000</v>
      </c>
      <c r="O294">
        <v>282270000</v>
      </c>
      <c r="P294">
        <v>457234000</v>
      </c>
      <c r="Q294">
        <v>609092000</v>
      </c>
      <c r="S294">
        <v>940715000</v>
      </c>
      <c r="T294">
        <v>440419000</v>
      </c>
      <c r="U294">
        <v>806643000</v>
      </c>
      <c r="V294">
        <v>2192499000</v>
      </c>
      <c r="W294">
        <v>923510000</v>
      </c>
      <c r="X294">
        <v>287457000</v>
      </c>
      <c r="AA294">
        <v>655470000</v>
      </c>
      <c r="AB294">
        <v>2176416000</v>
      </c>
      <c r="AC294">
        <v>1410805000</v>
      </c>
      <c r="AD294">
        <v>3223259000</v>
      </c>
      <c r="AE294">
        <v>106000</v>
      </c>
      <c r="AK294">
        <v>140676000</v>
      </c>
      <c r="AM294">
        <v>81000000</v>
      </c>
      <c r="AN294">
        <v>372971000</v>
      </c>
      <c r="AO294">
        <v>47959000</v>
      </c>
      <c r="AQ294">
        <v>439089000</v>
      </c>
      <c r="AS294">
        <v>116170000</v>
      </c>
      <c r="AU294">
        <v>-89217000</v>
      </c>
      <c r="AV294">
        <v>-218047000</v>
      </c>
      <c r="AX294">
        <v>58286000</v>
      </c>
      <c r="AY294">
        <v>6.21</v>
      </c>
      <c r="AZ294">
        <v>563467500</v>
      </c>
      <c r="BB294">
        <v>501930000</v>
      </c>
      <c r="BC294">
        <v>501930000</v>
      </c>
      <c r="BN294">
        <v>0.501840617178407</v>
      </c>
      <c r="BO294">
        <v>10.465814549928099</v>
      </c>
      <c r="BP294">
        <v>0.30564909963075698</v>
      </c>
      <c r="BQ294">
        <v>1.2284858853721099</v>
      </c>
      <c r="BR294">
        <v>26.146793397745601</v>
      </c>
      <c r="BS294">
        <v>0.17136935218267099</v>
      </c>
      <c r="BU294">
        <v>4.6329725349841199E-7</v>
      </c>
    </row>
    <row r="295" spans="3:73" x14ac:dyDescent="0.3">
      <c r="C295">
        <v>108312</v>
      </c>
      <c r="D295" t="s">
        <v>4060</v>
      </c>
      <c r="E295" t="s">
        <v>278</v>
      </c>
      <c r="F295" t="s">
        <v>3614</v>
      </c>
      <c r="G295" t="s">
        <v>3715</v>
      </c>
      <c r="H295" t="s">
        <v>3716</v>
      </c>
      <c r="I295" t="s">
        <v>4061</v>
      </c>
      <c r="J295">
        <v>2023</v>
      </c>
      <c r="K295" t="s">
        <v>4062</v>
      </c>
      <c r="L295">
        <v>112.652883</v>
      </c>
      <c r="M295">
        <v>4010203000</v>
      </c>
      <c r="N295">
        <v>1469452000</v>
      </c>
      <c r="O295">
        <v>137447000</v>
      </c>
      <c r="P295">
        <v>485227000</v>
      </c>
      <c r="Q295">
        <v>517843000</v>
      </c>
      <c r="S295">
        <v>913094000</v>
      </c>
      <c r="T295">
        <v>452363000</v>
      </c>
      <c r="U295">
        <v>791468000</v>
      </c>
      <c r="V295">
        <v>1939214000</v>
      </c>
      <c r="W295">
        <v>617196000</v>
      </c>
      <c r="X295">
        <v>234328000</v>
      </c>
      <c r="AA295">
        <v>721526000</v>
      </c>
      <c r="AB295">
        <v>2070989000</v>
      </c>
      <c r="AC295">
        <v>1094961000</v>
      </c>
      <c r="AD295">
        <v>2908574000</v>
      </c>
      <c r="AE295">
        <v>106000</v>
      </c>
      <c r="AK295">
        <v>132095000</v>
      </c>
      <c r="AM295">
        <v>43400000</v>
      </c>
      <c r="AN295">
        <v>232368000</v>
      </c>
      <c r="AO295">
        <v>47898000</v>
      </c>
      <c r="AQ295">
        <v>308543000</v>
      </c>
      <c r="AS295">
        <v>119743000</v>
      </c>
      <c r="AU295">
        <v>-73551000</v>
      </c>
      <c r="AV295">
        <v>-196473000</v>
      </c>
      <c r="AX295">
        <v>51027000</v>
      </c>
      <c r="AY295">
        <v>3.88</v>
      </c>
      <c r="AZ295">
        <v>516065000</v>
      </c>
      <c r="BB295">
        <v>323666000</v>
      </c>
      <c r="BC295">
        <v>323666000</v>
      </c>
      <c r="BN295">
        <v>0.48357003373644702</v>
      </c>
      <c r="BO295">
        <v>6.7574011440978703</v>
      </c>
      <c r="BP295">
        <v>0.22269586970751601</v>
      </c>
      <c r="BQ295">
        <v>1.5418262594054399</v>
      </c>
      <c r="BR295">
        <v>29.034248195876302</v>
      </c>
      <c r="BS295">
        <v>0.112201465097111</v>
      </c>
      <c r="BU295">
        <v>2.1105529099382E-7</v>
      </c>
    </row>
    <row r="296" spans="3:73" x14ac:dyDescent="0.3">
      <c r="C296">
        <v>108312</v>
      </c>
      <c r="D296" t="s">
        <v>4060</v>
      </c>
      <c r="E296" t="s">
        <v>278</v>
      </c>
      <c r="F296" t="s">
        <v>3614</v>
      </c>
      <c r="G296" t="s">
        <v>3715</v>
      </c>
      <c r="H296" t="s">
        <v>3716</v>
      </c>
      <c r="I296" t="s">
        <v>4061</v>
      </c>
      <c r="J296">
        <v>2022</v>
      </c>
      <c r="K296" t="s">
        <v>4062</v>
      </c>
      <c r="L296">
        <v>101.468593</v>
      </c>
      <c r="M296">
        <v>3806446000</v>
      </c>
      <c r="N296">
        <v>1311969000</v>
      </c>
      <c r="P296">
        <v>368769000</v>
      </c>
      <c r="Q296">
        <v>514287000</v>
      </c>
      <c r="S296">
        <v>910472000</v>
      </c>
      <c r="T296">
        <v>460580000</v>
      </c>
      <c r="U296">
        <v>772559000</v>
      </c>
      <c r="V296">
        <v>1905324000</v>
      </c>
      <c r="W296">
        <v>539113000</v>
      </c>
      <c r="X296">
        <v>230519000</v>
      </c>
      <c r="AA296">
        <v>710616000</v>
      </c>
      <c r="AB296">
        <v>1901122000</v>
      </c>
      <c r="AC296">
        <v>1027194000</v>
      </c>
      <c r="AD296">
        <v>2727233000</v>
      </c>
      <c r="AE296">
        <v>106000</v>
      </c>
      <c r="AK296">
        <v>119782000</v>
      </c>
      <c r="AM296">
        <v>28200000</v>
      </c>
      <c r="AN296">
        <v>171698000</v>
      </c>
      <c r="AO296">
        <v>34545000</v>
      </c>
      <c r="AQ296">
        <v>193638000</v>
      </c>
      <c r="AS296">
        <v>120628000</v>
      </c>
      <c r="AU296">
        <v>-65449000</v>
      </c>
      <c r="AV296">
        <v>-442378000</v>
      </c>
      <c r="AX296">
        <v>44978000</v>
      </c>
      <c r="AY296">
        <v>2.79</v>
      </c>
      <c r="AZ296">
        <v>467129000</v>
      </c>
      <c r="BB296">
        <v>234443000</v>
      </c>
      <c r="BC296">
        <v>234443000</v>
      </c>
      <c r="BN296">
        <v>0.50055195844102396</v>
      </c>
      <c r="BO296">
        <v>6.7865971920683199</v>
      </c>
      <c r="BQ296">
        <v>1.4796193005919001</v>
      </c>
      <c r="BR296">
        <v>36.3686713261649</v>
      </c>
      <c r="BS296">
        <v>9.0314035606341894E-2</v>
      </c>
      <c r="BU296">
        <v>1.48910682465407E-7</v>
      </c>
    </row>
    <row r="297" spans="3:73" x14ac:dyDescent="0.3">
      <c r="C297">
        <v>108312</v>
      </c>
      <c r="D297" t="s">
        <v>4060</v>
      </c>
      <c r="E297" t="s">
        <v>278</v>
      </c>
      <c r="F297" t="s">
        <v>3614</v>
      </c>
      <c r="G297" t="s">
        <v>3715</v>
      </c>
      <c r="H297" t="s">
        <v>3716</v>
      </c>
      <c r="I297" t="s">
        <v>4061</v>
      </c>
      <c r="J297">
        <v>2021</v>
      </c>
      <c r="K297" t="s">
        <v>4062</v>
      </c>
      <c r="L297">
        <v>114.798378</v>
      </c>
      <c r="M297">
        <v>4091004000</v>
      </c>
      <c r="N297">
        <v>1464723000</v>
      </c>
      <c r="P297">
        <v>322119000</v>
      </c>
      <c r="Q297">
        <v>419971000</v>
      </c>
      <c r="S297">
        <v>950569000</v>
      </c>
      <c r="T297">
        <v>559289000</v>
      </c>
      <c r="U297">
        <v>805333000</v>
      </c>
      <c r="V297">
        <v>1876223000</v>
      </c>
      <c r="W297">
        <v>366257000</v>
      </c>
      <c r="X297">
        <v>170909000</v>
      </c>
      <c r="AA297">
        <v>734850000</v>
      </c>
      <c r="AB297">
        <v>2214781000</v>
      </c>
      <c r="AC297">
        <v>581954000</v>
      </c>
      <c r="AD297">
        <v>2600513000</v>
      </c>
      <c r="AE297">
        <v>106000</v>
      </c>
      <c r="AK297">
        <v>117091000</v>
      </c>
      <c r="AM297">
        <v>37150000</v>
      </c>
      <c r="AN297">
        <v>208649000</v>
      </c>
      <c r="AO297">
        <v>34282000</v>
      </c>
      <c r="AQ297">
        <v>464669000</v>
      </c>
      <c r="AS297">
        <v>129524000</v>
      </c>
      <c r="AU297">
        <v>-35297000</v>
      </c>
      <c r="AV297">
        <v>-136318000</v>
      </c>
      <c r="AX297">
        <v>36041000</v>
      </c>
      <c r="AY297">
        <v>3.3</v>
      </c>
      <c r="AZ297">
        <v>428957000</v>
      </c>
      <c r="BB297">
        <v>280081000</v>
      </c>
      <c r="BC297">
        <v>280081000</v>
      </c>
      <c r="BN297">
        <v>0.45862164886663498</v>
      </c>
      <c r="BO297">
        <v>8.1699142407094101</v>
      </c>
      <c r="BQ297">
        <v>2.8525106687380699</v>
      </c>
      <c r="BR297">
        <v>34.787387272727301</v>
      </c>
      <c r="BS297">
        <v>9.4207508552764399E-2</v>
      </c>
      <c r="BU297">
        <v>1.7104835530014001E-7</v>
      </c>
    </row>
    <row r="298" spans="3:73" x14ac:dyDescent="0.3">
      <c r="C298">
        <v>108312</v>
      </c>
      <c r="D298" t="s">
        <v>4060</v>
      </c>
      <c r="E298" t="s">
        <v>278</v>
      </c>
      <c r="F298" t="s">
        <v>3614</v>
      </c>
      <c r="G298" t="s">
        <v>3715</v>
      </c>
      <c r="H298" t="s">
        <v>3716</v>
      </c>
      <c r="I298" t="s">
        <v>4061</v>
      </c>
      <c r="J298">
        <v>2020</v>
      </c>
      <c r="K298" t="s">
        <v>4062</v>
      </c>
      <c r="L298">
        <v>80.938457999999997</v>
      </c>
      <c r="M298">
        <v>3903336000</v>
      </c>
      <c r="N298">
        <v>1210865000</v>
      </c>
      <c r="P298">
        <v>357665000</v>
      </c>
      <c r="Q298">
        <v>437943000</v>
      </c>
      <c r="S298">
        <v>997415000</v>
      </c>
      <c r="T298">
        <v>606711000</v>
      </c>
      <c r="U298">
        <v>808252000</v>
      </c>
      <c r="V298">
        <v>1910659000</v>
      </c>
      <c r="W298">
        <v>392332000</v>
      </c>
      <c r="X298">
        <v>134242000</v>
      </c>
      <c r="AA298">
        <v>838483000</v>
      </c>
      <c r="AB298">
        <v>1992677000</v>
      </c>
      <c r="AC298">
        <v>577476000</v>
      </c>
      <c r="AD298">
        <v>2427905000</v>
      </c>
      <c r="AE298">
        <v>106000</v>
      </c>
      <c r="AK298">
        <v>133134000</v>
      </c>
      <c r="AM298">
        <v>41486000</v>
      </c>
      <c r="AN298">
        <v>57239000</v>
      </c>
      <c r="AO298">
        <v>35811000</v>
      </c>
      <c r="AQ298">
        <v>349491000</v>
      </c>
      <c r="AS298">
        <v>131158000</v>
      </c>
      <c r="AU298">
        <v>-6880000</v>
      </c>
      <c r="AV298">
        <v>-290242000</v>
      </c>
      <c r="AX298">
        <v>37664000</v>
      </c>
      <c r="AY298">
        <v>0.92</v>
      </c>
      <c r="AZ298">
        <v>477389500</v>
      </c>
      <c r="BB298">
        <v>134536000</v>
      </c>
      <c r="BC298">
        <v>134536000</v>
      </c>
      <c r="BN298">
        <v>0.48949385858660399</v>
      </c>
      <c r="BO298">
        <v>3.7568344921951402</v>
      </c>
      <c r="BQ298">
        <v>1.9700712661725299</v>
      </c>
      <c r="BR298">
        <v>87.976584782608697</v>
      </c>
      <c r="BS298">
        <v>2.87246753989733E-2</v>
      </c>
      <c r="BU298">
        <v>3.73685154995014E-8</v>
      </c>
    </row>
    <row r="299" spans="3:73" x14ac:dyDescent="0.3">
      <c r="C299">
        <v>108312</v>
      </c>
      <c r="D299" t="s">
        <v>4060</v>
      </c>
      <c r="E299" t="s">
        <v>278</v>
      </c>
      <c r="F299" t="s">
        <v>3614</v>
      </c>
      <c r="G299" t="s">
        <v>3715</v>
      </c>
      <c r="H299" t="s">
        <v>3716</v>
      </c>
      <c r="I299" t="s">
        <v>4061</v>
      </c>
      <c r="J299">
        <v>2019</v>
      </c>
      <c r="K299" t="s">
        <v>4062</v>
      </c>
      <c r="L299">
        <v>100.717455</v>
      </c>
      <c r="M299">
        <v>3956526000</v>
      </c>
      <c r="N299">
        <v>1271228000</v>
      </c>
      <c r="P299">
        <v>416205000</v>
      </c>
      <c r="Q299">
        <v>516836000</v>
      </c>
      <c r="S299">
        <v>1058775000</v>
      </c>
      <c r="T299">
        <v>611992000</v>
      </c>
      <c r="U299">
        <v>797853000</v>
      </c>
      <c r="V299">
        <v>2229785000</v>
      </c>
      <c r="W299">
        <v>707436000</v>
      </c>
      <c r="X299">
        <v>240460000</v>
      </c>
      <c r="AA299">
        <v>864899000</v>
      </c>
      <c r="AB299">
        <v>1726741000</v>
      </c>
      <c r="AC299">
        <v>602098000</v>
      </c>
      <c r="AD299">
        <v>2224919000</v>
      </c>
      <c r="AE299">
        <v>106000</v>
      </c>
      <c r="AK299">
        <v>159107000</v>
      </c>
      <c r="AM299">
        <v>61010000</v>
      </c>
      <c r="AN299">
        <v>66796000</v>
      </c>
      <c r="AO299">
        <v>44001000</v>
      </c>
      <c r="AQ299">
        <v>390608000</v>
      </c>
      <c r="AS299">
        <v>142004000</v>
      </c>
      <c r="AU299">
        <v>-102527000</v>
      </c>
      <c r="AV299">
        <v>-265599000</v>
      </c>
      <c r="AX299">
        <v>39066000</v>
      </c>
      <c r="AY299">
        <v>1.08</v>
      </c>
      <c r="AZ299">
        <v>533216000</v>
      </c>
      <c r="BB299">
        <v>171807000</v>
      </c>
      <c r="BC299">
        <v>171807000</v>
      </c>
      <c r="BN299">
        <v>0.56357142604395905</v>
      </c>
      <c r="BO299">
        <v>3.9046158041862702</v>
      </c>
      <c r="BQ299">
        <v>1.06637490882567</v>
      </c>
      <c r="BR299">
        <v>93.256902777777796</v>
      </c>
      <c r="BS299">
        <v>3.86832767624097E-2</v>
      </c>
      <c r="BU299">
        <v>6.2994306268282294E-8</v>
      </c>
    </row>
    <row r="300" spans="3:73" x14ac:dyDescent="0.3">
      <c r="C300">
        <v>108312</v>
      </c>
      <c r="D300" t="s">
        <v>4060</v>
      </c>
      <c r="E300" t="s">
        <v>278</v>
      </c>
      <c r="F300" t="s">
        <v>3614</v>
      </c>
      <c r="G300" t="s">
        <v>3715</v>
      </c>
      <c r="H300" t="s">
        <v>3716</v>
      </c>
      <c r="I300" t="s">
        <v>4061</v>
      </c>
      <c r="J300">
        <v>2018</v>
      </c>
      <c r="K300" t="s">
        <v>4062</v>
      </c>
      <c r="L300">
        <v>73.341969000000006</v>
      </c>
      <c r="M300">
        <v>3790649000</v>
      </c>
      <c r="N300">
        <v>1114797000</v>
      </c>
      <c r="Q300">
        <v>549596000</v>
      </c>
      <c r="S300">
        <v>1060005000</v>
      </c>
      <c r="T300">
        <v>700883000</v>
      </c>
      <c r="U300">
        <v>813250000</v>
      </c>
      <c r="V300">
        <v>2252545000</v>
      </c>
      <c r="W300">
        <v>591178000</v>
      </c>
      <c r="X300">
        <v>226285000</v>
      </c>
      <c r="AA300">
        <v>1092397000</v>
      </c>
      <c r="AB300">
        <v>1538104000</v>
      </c>
      <c r="AC300">
        <v>539408000</v>
      </c>
      <c r="AD300">
        <v>1966643000</v>
      </c>
      <c r="AE300">
        <v>106000</v>
      </c>
      <c r="AK300">
        <v>148279000</v>
      </c>
      <c r="AM300">
        <v>39200000</v>
      </c>
      <c r="AN300">
        <v>74512000</v>
      </c>
      <c r="AO300">
        <v>31770000</v>
      </c>
      <c r="AS300">
        <v>116131000</v>
      </c>
      <c r="AY300">
        <v>1.21</v>
      </c>
      <c r="AZ300">
        <v>511550500</v>
      </c>
      <c r="BB300">
        <v>145482000</v>
      </c>
      <c r="BC300">
        <v>145482000</v>
      </c>
      <c r="BN300">
        <v>0.59423729287517801</v>
      </c>
      <c r="BO300">
        <v>4.5792256846081196</v>
      </c>
      <c r="BQ300">
        <v>0.95605891964856604</v>
      </c>
      <c r="BR300">
        <v>60.613197520661203</v>
      </c>
      <c r="BS300">
        <v>4.8444058399171999E-2</v>
      </c>
      <c r="BU300">
        <v>5.7696867370476903E-8</v>
      </c>
    </row>
    <row r="301" spans="3:73" x14ac:dyDescent="0.3">
      <c r="C301">
        <v>108312</v>
      </c>
      <c r="D301" t="s">
        <v>4060</v>
      </c>
      <c r="E301" t="s">
        <v>278</v>
      </c>
      <c r="F301" t="s">
        <v>3614</v>
      </c>
      <c r="G301" t="s">
        <v>3715</v>
      </c>
      <c r="H301" t="s">
        <v>3716</v>
      </c>
      <c r="I301" t="s">
        <v>4061</v>
      </c>
      <c r="J301">
        <v>2017</v>
      </c>
      <c r="K301" t="s">
        <v>4062</v>
      </c>
      <c r="L301">
        <v>67.658225000000002</v>
      </c>
      <c r="M301">
        <v>2757109000</v>
      </c>
      <c r="N301">
        <v>1021189000</v>
      </c>
      <c r="O301">
        <v>87552000</v>
      </c>
      <c r="Q301">
        <v>473505000</v>
      </c>
      <c r="S301">
        <v>922043000</v>
      </c>
      <c r="U301">
        <v>556545000</v>
      </c>
      <c r="V301">
        <v>1385726000</v>
      </c>
      <c r="W301">
        <v>427234000</v>
      </c>
      <c r="X301">
        <v>232788000</v>
      </c>
      <c r="AB301">
        <v>1371383000</v>
      </c>
      <c r="AC301">
        <v>559641000</v>
      </c>
      <c r="AD301">
        <v>1820268000</v>
      </c>
      <c r="AE301">
        <v>106000</v>
      </c>
      <c r="AK301">
        <v>126519000</v>
      </c>
      <c r="AM301">
        <v>52240000</v>
      </c>
      <c r="AN301">
        <v>62228000</v>
      </c>
      <c r="AO301">
        <v>27430000</v>
      </c>
      <c r="AS301">
        <v>80917000</v>
      </c>
      <c r="AY301">
        <v>1.02</v>
      </c>
      <c r="BB301">
        <v>141898000</v>
      </c>
      <c r="BC301">
        <v>141898000</v>
      </c>
      <c r="BN301">
        <v>0.502601094117062</v>
      </c>
      <c r="BO301">
        <v>5.1730951512942003</v>
      </c>
      <c r="BP301">
        <v>0.20492751045094701</v>
      </c>
      <c r="BQ301">
        <v>1.28192980895715</v>
      </c>
      <c r="BR301">
        <v>66.331593137254899</v>
      </c>
      <c r="BS301">
        <v>4.5376091143028603E-2</v>
      </c>
      <c r="BU301">
        <v>5.03224770177259E-8</v>
      </c>
    </row>
    <row r="302" spans="3:73" x14ac:dyDescent="0.3">
      <c r="C302">
        <v>899751</v>
      </c>
      <c r="D302" t="s">
        <v>4025</v>
      </c>
      <c r="E302" t="s">
        <v>2452</v>
      </c>
      <c r="F302" t="s">
        <v>3614</v>
      </c>
      <c r="G302" t="s">
        <v>4026</v>
      </c>
      <c r="H302" t="s">
        <v>4027</v>
      </c>
      <c r="I302" t="s">
        <v>4028</v>
      </c>
      <c r="J302">
        <v>2026</v>
      </c>
      <c r="K302" t="s">
        <v>4062</v>
      </c>
      <c r="L302">
        <v>8.2064430000000002</v>
      </c>
    </row>
    <row r="303" spans="3:73" x14ac:dyDescent="0.3">
      <c r="C303">
        <v>899751</v>
      </c>
      <c r="D303" t="s">
        <v>4025</v>
      </c>
      <c r="E303" t="s">
        <v>2452</v>
      </c>
      <c r="F303" t="s">
        <v>3614</v>
      </c>
      <c r="G303" t="s">
        <v>4026</v>
      </c>
      <c r="H303" t="s">
        <v>4027</v>
      </c>
      <c r="I303" t="s">
        <v>4028</v>
      </c>
      <c r="J303">
        <v>2025</v>
      </c>
      <c r="K303" t="s">
        <v>4062</v>
      </c>
      <c r="L303">
        <v>8.1710370000000001</v>
      </c>
      <c r="M303">
        <v>1672660000</v>
      </c>
      <c r="N303">
        <v>985972000</v>
      </c>
      <c r="O303">
        <v>202879000</v>
      </c>
      <c r="P303">
        <v>238906000</v>
      </c>
      <c r="Q303">
        <v>470549000</v>
      </c>
      <c r="R303">
        <v>448910000</v>
      </c>
      <c r="S303">
        <v>448910000</v>
      </c>
      <c r="T303">
        <v>10889000</v>
      </c>
      <c r="U303">
        <v>29563000</v>
      </c>
      <c r="V303">
        <v>1151043000</v>
      </c>
      <c r="W303">
        <v>428244000</v>
      </c>
      <c r="X303">
        <v>251715000</v>
      </c>
      <c r="AA303">
        <v>587873000</v>
      </c>
      <c r="AB303">
        <v>514380000</v>
      </c>
      <c r="AC303">
        <v>115871000</v>
      </c>
      <c r="AD303">
        <v>100569000</v>
      </c>
      <c r="AE303">
        <v>0</v>
      </c>
      <c r="AF303">
        <v>63951494</v>
      </c>
      <c r="AG303">
        <v>253460000</v>
      </c>
      <c r="AJ303">
        <v>20762000</v>
      </c>
      <c r="AK303">
        <v>18321000</v>
      </c>
      <c r="AM303">
        <v>49891000</v>
      </c>
      <c r="AN303">
        <v>-63494000</v>
      </c>
      <c r="AQ303">
        <v>30029000</v>
      </c>
      <c r="AS303">
        <v>67111000</v>
      </c>
      <c r="AU303">
        <v>-59646000</v>
      </c>
      <c r="AV303">
        <v>17445000</v>
      </c>
      <c r="AY303">
        <v>-1</v>
      </c>
      <c r="AZ303">
        <v>453870500</v>
      </c>
      <c r="BN303">
        <v>0.688151208255115</v>
      </c>
      <c r="BP303">
        <v>0.47374627548780601</v>
      </c>
      <c r="BQ303">
        <v>1.2035731965888601</v>
      </c>
      <c r="BR303">
        <v>-8.1710370000000001</v>
      </c>
      <c r="BS303">
        <v>-0.123437925269256</v>
      </c>
      <c r="BU303">
        <v>-1.5885215210544699E-8</v>
      </c>
    </row>
    <row r="304" spans="3:73" x14ac:dyDescent="0.3">
      <c r="C304">
        <v>899751</v>
      </c>
      <c r="D304" t="s">
        <v>4025</v>
      </c>
      <c r="E304" t="s">
        <v>2452</v>
      </c>
      <c r="F304" t="s">
        <v>3614</v>
      </c>
      <c r="G304" t="s">
        <v>4026</v>
      </c>
      <c r="H304" t="s">
        <v>4027</v>
      </c>
      <c r="I304" t="s">
        <v>4028</v>
      </c>
      <c r="J304">
        <v>2024</v>
      </c>
      <c r="K304" t="s">
        <v>4062</v>
      </c>
      <c r="L304">
        <v>8.5695379999999997</v>
      </c>
      <c r="M304">
        <v>1584953000</v>
      </c>
      <c r="N304">
        <v>912037000</v>
      </c>
      <c r="O304">
        <v>195974000</v>
      </c>
      <c r="P304">
        <v>211720000</v>
      </c>
      <c r="Q304">
        <v>437192000</v>
      </c>
      <c r="R304">
        <v>421218000</v>
      </c>
      <c r="S304">
        <v>421218000</v>
      </c>
      <c r="T304">
        <v>11985000</v>
      </c>
      <c r="U304">
        <v>29563000</v>
      </c>
      <c r="V304">
        <v>1091297000</v>
      </c>
      <c r="W304">
        <v>387358000</v>
      </c>
      <c r="X304">
        <v>219586000</v>
      </c>
      <c r="AA304">
        <v>568292000</v>
      </c>
      <c r="AB304">
        <v>496073000</v>
      </c>
      <c r="AC304">
        <v>122336000</v>
      </c>
      <c r="AD304">
        <v>164063000</v>
      </c>
      <c r="AE304">
        <v>0</v>
      </c>
      <c r="AF304">
        <v>63139435</v>
      </c>
      <c r="AG304">
        <v>257802000</v>
      </c>
      <c r="AJ304">
        <v>33184000</v>
      </c>
      <c r="AK304">
        <v>16520000</v>
      </c>
      <c r="AM304">
        <v>11861000</v>
      </c>
      <c r="AN304">
        <v>-5560000</v>
      </c>
      <c r="AQ304">
        <v>141487000</v>
      </c>
      <c r="AS304">
        <v>60704000</v>
      </c>
      <c r="AU304">
        <v>-201598000</v>
      </c>
      <c r="AV304">
        <v>64551000</v>
      </c>
      <c r="AY304">
        <v>-0.08</v>
      </c>
      <c r="AZ304">
        <v>401174000</v>
      </c>
      <c r="BN304">
        <v>0.68853587456536602</v>
      </c>
      <c r="BP304">
        <v>0.50592475178000695</v>
      </c>
      <c r="BQ304">
        <v>1.2258556683997699</v>
      </c>
      <c r="BR304">
        <v>-107.119225</v>
      </c>
      <c r="BS304">
        <v>-1.12080278507397E-2</v>
      </c>
      <c r="BU304">
        <v>-1.3819801521147101E-9</v>
      </c>
    </row>
    <row r="305" spans="3:73" x14ac:dyDescent="0.3">
      <c r="C305">
        <v>899751</v>
      </c>
      <c r="D305" t="s">
        <v>4025</v>
      </c>
      <c r="E305" t="s">
        <v>2452</v>
      </c>
      <c r="F305" t="s">
        <v>3614</v>
      </c>
      <c r="G305" t="s">
        <v>4026</v>
      </c>
      <c r="H305" t="s">
        <v>4027</v>
      </c>
      <c r="I305" t="s">
        <v>4028</v>
      </c>
      <c r="J305">
        <v>2023</v>
      </c>
      <c r="K305" t="s">
        <v>4062</v>
      </c>
      <c r="L305">
        <v>12.263501</v>
      </c>
      <c r="M305">
        <v>1289245000</v>
      </c>
      <c r="N305">
        <v>876781000</v>
      </c>
      <c r="P305">
        <v>219145000</v>
      </c>
      <c r="Q305">
        <v>365156000</v>
      </c>
      <c r="R305">
        <v>321694000</v>
      </c>
      <c r="S305">
        <v>321694000</v>
      </c>
      <c r="V305">
        <v>821830000</v>
      </c>
      <c r="W305">
        <v>372375000</v>
      </c>
      <c r="X305">
        <v>201201000</v>
      </c>
      <c r="AA305">
        <v>426091000</v>
      </c>
      <c r="AB305">
        <v>467060000</v>
      </c>
      <c r="AC305">
        <v>52585000</v>
      </c>
      <c r="AD305">
        <v>169623000</v>
      </c>
      <c r="AE305">
        <v>0</v>
      </c>
      <c r="AG305">
        <v>305849000</v>
      </c>
      <c r="AJ305">
        <v>148727000</v>
      </c>
      <c r="AK305">
        <v>12539000</v>
      </c>
      <c r="AM305">
        <v>26042000</v>
      </c>
      <c r="AN305">
        <v>78760000</v>
      </c>
      <c r="AO305">
        <v>18785000</v>
      </c>
      <c r="AQ305">
        <v>179350000</v>
      </c>
      <c r="AS305">
        <v>42434000</v>
      </c>
      <c r="AU305">
        <v>-56923000</v>
      </c>
      <c r="AV305">
        <v>-56016000</v>
      </c>
      <c r="AY305">
        <v>1.26</v>
      </c>
      <c r="AZ305">
        <v>381189500</v>
      </c>
      <c r="BB305">
        <v>123587000</v>
      </c>
      <c r="BC305">
        <v>123587000</v>
      </c>
      <c r="BN305">
        <v>0.63745060093310402</v>
      </c>
      <c r="BO305">
        <v>6.5790258184721804</v>
      </c>
      <c r="BQ305">
        <v>1.3739509902651901</v>
      </c>
      <c r="BR305">
        <v>9.7329373015873006</v>
      </c>
      <c r="BS305">
        <v>0.168629298162977</v>
      </c>
      <c r="BU305">
        <v>3.3083567978418198E-8</v>
      </c>
    </row>
    <row r="306" spans="3:73" x14ac:dyDescent="0.3">
      <c r="C306">
        <v>899751</v>
      </c>
      <c r="D306" t="s">
        <v>4025</v>
      </c>
      <c r="E306" t="s">
        <v>2452</v>
      </c>
      <c r="F306" t="s">
        <v>3614</v>
      </c>
      <c r="G306" t="s">
        <v>4026</v>
      </c>
      <c r="H306" t="s">
        <v>4027</v>
      </c>
      <c r="I306" t="s">
        <v>4028</v>
      </c>
      <c r="J306">
        <v>2022</v>
      </c>
      <c r="K306" t="s">
        <v>4062</v>
      </c>
      <c r="L306">
        <v>14.419567000000001</v>
      </c>
      <c r="M306">
        <v>1284630000</v>
      </c>
      <c r="N306">
        <v>909628000</v>
      </c>
      <c r="P306">
        <v>266758000</v>
      </c>
      <c r="Q306">
        <v>397223000</v>
      </c>
      <c r="R306">
        <v>296605000</v>
      </c>
      <c r="S306">
        <v>296605000</v>
      </c>
      <c r="T306">
        <v>1610000</v>
      </c>
      <c r="V306">
        <v>901492000</v>
      </c>
      <c r="W306">
        <v>446161000</v>
      </c>
      <c r="X306">
        <v>263376000</v>
      </c>
      <c r="AA306">
        <v>445618000</v>
      </c>
      <c r="AB306">
        <v>381236000</v>
      </c>
      <c r="AC306">
        <v>23418000</v>
      </c>
      <c r="AD306">
        <v>90863000</v>
      </c>
      <c r="AE306">
        <v>0</v>
      </c>
      <c r="AG306">
        <v>360710000</v>
      </c>
      <c r="AJ306">
        <v>205802000</v>
      </c>
      <c r="AK306">
        <v>10404000</v>
      </c>
      <c r="AM306">
        <v>23167000</v>
      </c>
      <c r="AN306">
        <v>176302000</v>
      </c>
      <c r="AO306">
        <v>29796000</v>
      </c>
      <c r="AQ306">
        <v>160678000</v>
      </c>
      <c r="AS306">
        <v>42747000</v>
      </c>
      <c r="AU306">
        <v>-36751000</v>
      </c>
      <c r="AV306">
        <v>-61310000</v>
      </c>
      <c r="AY306">
        <v>2.8</v>
      </c>
      <c r="AZ306">
        <v>394919000</v>
      </c>
      <c r="BB306">
        <v>229265000</v>
      </c>
      <c r="BC306">
        <v>229265000</v>
      </c>
      <c r="BN306">
        <v>0.70175225551326104</v>
      </c>
      <c r="BO306">
        <v>7.6944891931802903</v>
      </c>
      <c r="BQ306">
        <v>1.1484755503058299</v>
      </c>
      <c r="BR306">
        <v>5.1498453571428602</v>
      </c>
      <c r="BS306">
        <v>0.462448457123671</v>
      </c>
      <c r="BU306">
        <v>1.05904971198942E-7</v>
      </c>
    </row>
    <row r="307" spans="3:73" x14ac:dyDescent="0.3">
      <c r="C307">
        <v>899751</v>
      </c>
      <c r="D307" t="s">
        <v>4025</v>
      </c>
      <c r="E307" t="s">
        <v>2452</v>
      </c>
      <c r="F307" t="s">
        <v>3614</v>
      </c>
      <c r="G307" t="s">
        <v>4026</v>
      </c>
      <c r="H307" t="s">
        <v>4027</v>
      </c>
      <c r="I307" t="s">
        <v>4028</v>
      </c>
      <c r="J307">
        <v>2021</v>
      </c>
      <c r="K307" t="s">
        <v>4062</v>
      </c>
      <c r="L307">
        <v>8.5444890000000004</v>
      </c>
      <c r="M307">
        <v>1182685000</v>
      </c>
      <c r="N307">
        <v>813304000</v>
      </c>
      <c r="O307">
        <v>98108000</v>
      </c>
      <c r="P307">
        <v>255180000</v>
      </c>
      <c r="Q307">
        <v>392615000</v>
      </c>
      <c r="R307">
        <v>301109000</v>
      </c>
      <c r="S307">
        <v>301109000</v>
      </c>
      <c r="T307">
        <v>1498000</v>
      </c>
      <c r="V307">
        <v>955513000</v>
      </c>
      <c r="W307">
        <v>450813000</v>
      </c>
      <c r="X307">
        <v>278099000</v>
      </c>
      <c r="AA307">
        <v>484951000</v>
      </c>
      <c r="AB307">
        <v>229300000</v>
      </c>
      <c r="AC307">
        <v>1121000</v>
      </c>
      <c r="AD307">
        <v>-85439000</v>
      </c>
      <c r="AE307">
        <v>0</v>
      </c>
      <c r="AG307">
        <v>237542000</v>
      </c>
      <c r="AJ307">
        <v>85175000</v>
      </c>
      <c r="AK307">
        <v>10104000</v>
      </c>
      <c r="AM307">
        <v>1149000</v>
      </c>
      <c r="AN307">
        <v>49586000</v>
      </c>
      <c r="AO307">
        <v>32221000</v>
      </c>
      <c r="AQ307">
        <v>10726000</v>
      </c>
      <c r="AS307">
        <v>47991000</v>
      </c>
      <c r="AU307">
        <v>-37599000</v>
      </c>
      <c r="AV307">
        <v>13946000</v>
      </c>
      <c r="AY307">
        <v>0.8</v>
      </c>
      <c r="AZ307">
        <v>343147000</v>
      </c>
      <c r="BB307">
        <v>82956000</v>
      </c>
      <c r="BC307">
        <v>82956000</v>
      </c>
      <c r="BN307">
        <v>0.80791842291058102</v>
      </c>
      <c r="BO307">
        <v>2.5745942087458502</v>
      </c>
      <c r="BP307">
        <v>0.21762460266230099</v>
      </c>
      <c r="BQ307">
        <v>0.93317850195092</v>
      </c>
      <c r="BR307">
        <v>10.68061125</v>
      </c>
      <c r="BS307">
        <v>0.21624945486262501</v>
      </c>
      <c r="BU307">
        <v>2.9810689925861299E-8</v>
      </c>
    </row>
    <row r="308" spans="3:73" x14ac:dyDescent="0.3">
      <c r="C308">
        <v>899751</v>
      </c>
      <c r="D308" t="s">
        <v>4025</v>
      </c>
      <c r="E308" t="s">
        <v>2452</v>
      </c>
      <c r="F308" t="s">
        <v>3614</v>
      </c>
      <c r="G308" t="s">
        <v>4026</v>
      </c>
      <c r="H308" t="s">
        <v>4027</v>
      </c>
      <c r="I308" t="s">
        <v>4028</v>
      </c>
      <c r="J308">
        <v>2020</v>
      </c>
      <c r="K308" t="s">
        <v>4062</v>
      </c>
      <c r="L308">
        <v>2.3168850000000001</v>
      </c>
      <c r="M308">
        <v>1031884000</v>
      </c>
      <c r="N308">
        <v>658599000</v>
      </c>
      <c r="O308">
        <v>117431000</v>
      </c>
      <c r="P308">
        <v>193014000</v>
      </c>
      <c r="Q308">
        <v>293679000</v>
      </c>
      <c r="R308">
        <v>319854000</v>
      </c>
      <c r="S308">
        <v>319854000</v>
      </c>
      <c r="T308">
        <v>1975000</v>
      </c>
      <c r="V308">
        <v>830619000</v>
      </c>
      <c r="W308">
        <v>329711000</v>
      </c>
      <c r="X308">
        <v>167210000</v>
      </c>
      <c r="AA308">
        <v>464703000</v>
      </c>
      <c r="AB308">
        <v>179264000</v>
      </c>
      <c r="AC308">
        <v>1199000</v>
      </c>
      <c r="AD308">
        <v>-135025000</v>
      </c>
      <c r="AE308">
        <v>0</v>
      </c>
      <c r="AG308">
        <v>114319000</v>
      </c>
      <c r="AJ308">
        <v>-35351000</v>
      </c>
      <c r="AK308">
        <v>9013000</v>
      </c>
      <c r="AM308">
        <v>6946000</v>
      </c>
      <c r="AN308">
        <v>-60388000</v>
      </c>
      <c r="AO308">
        <v>30554000</v>
      </c>
      <c r="AQ308">
        <v>57229000</v>
      </c>
      <c r="AS308">
        <v>54655000</v>
      </c>
      <c r="AU308">
        <v>33221000</v>
      </c>
      <c r="AV308">
        <v>-38565000</v>
      </c>
      <c r="AY308">
        <v>-0.99</v>
      </c>
      <c r="AZ308">
        <v>313517500</v>
      </c>
      <c r="BB308">
        <v>-22888000</v>
      </c>
      <c r="BC308">
        <v>-22888000</v>
      </c>
      <c r="BN308">
        <v>0.80495385140190201</v>
      </c>
      <c r="BO308">
        <v>-0.74909995417948505</v>
      </c>
      <c r="BP308">
        <v>0.35616342797176898</v>
      </c>
      <c r="BQ308">
        <v>1.1067874593204401</v>
      </c>
      <c r="BR308">
        <v>-2.3402878787878798</v>
      </c>
      <c r="BS308">
        <v>-0.33686629775080301</v>
      </c>
      <c r="BU308">
        <v>-1.27951855921992E-8</v>
      </c>
    </row>
    <row r="309" spans="3:73" x14ac:dyDescent="0.3">
      <c r="C309">
        <v>899751</v>
      </c>
      <c r="D309" t="s">
        <v>4025</v>
      </c>
      <c r="E309" t="s">
        <v>2452</v>
      </c>
      <c r="F309" t="s">
        <v>3614</v>
      </c>
      <c r="G309" t="s">
        <v>4026</v>
      </c>
      <c r="H309" t="s">
        <v>4027</v>
      </c>
      <c r="I309" t="s">
        <v>4028</v>
      </c>
      <c r="J309">
        <v>2019</v>
      </c>
      <c r="K309" t="s">
        <v>4062</v>
      </c>
      <c r="L309">
        <v>4.2877789999999996</v>
      </c>
      <c r="M309">
        <v>1114307000</v>
      </c>
      <c r="N309">
        <v>644262000</v>
      </c>
      <c r="O309">
        <v>66799000</v>
      </c>
      <c r="P309">
        <v>185238000</v>
      </c>
      <c r="Q309">
        <v>333356000</v>
      </c>
      <c r="R309">
        <v>374798000</v>
      </c>
      <c r="S309">
        <v>374798000</v>
      </c>
      <c r="T309">
        <v>9766000</v>
      </c>
      <c r="V309">
        <v>850319000</v>
      </c>
      <c r="W309">
        <v>327153000</v>
      </c>
      <c r="X309">
        <v>158647000</v>
      </c>
      <c r="AA309">
        <v>504602000</v>
      </c>
      <c r="AB309">
        <v>234851000</v>
      </c>
      <c r="AC309">
        <v>4234000</v>
      </c>
      <c r="AD309">
        <v>-74334000</v>
      </c>
      <c r="AE309">
        <v>0</v>
      </c>
      <c r="AG309">
        <v>18332000</v>
      </c>
      <c r="AJ309">
        <v>-28432000</v>
      </c>
      <c r="AK309">
        <v>9859000</v>
      </c>
      <c r="AM309">
        <v>3475000</v>
      </c>
      <c r="AN309">
        <v>-24835000</v>
      </c>
      <c r="AO309">
        <v>33137000</v>
      </c>
      <c r="AQ309">
        <v>45442000</v>
      </c>
      <c r="AS309">
        <v>54376000</v>
      </c>
      <c r="AU309">
        <v>-92591000</v>
      </c>
      <c r="AV309">
        <v>32122000</v>
      </c>
      <c r="AY309">
        <v>-0.41</v>
      </c>
      <c r="AZ309">
        <v>364545500</v>
      </c>
      <c r="BB309">
        <v>11777000</v>
      </c>
      <c r="BC309">
        <v>11777000</v>
      </c>
      <c r="BN309">
        <v>0.763092217853787</v>
      </c>
      <c r="BO309">
        <v>0.35540332558771198</v>
      </c>
      <c r="BP309">
        <v>0.20418275241247999</v>
      </c>
      <c r="BQ309">
        <v>0.95033822095472198</v>
      </c>
      <c r="BR309">
        <v>-10.457997560975601</v>
      </c>
      <c r="BS309">
        <v>-0.105747899732171</v>
      </c>
      <c r="BU309">
        <v>-7.4855520734423104E-9</v>
      </c>
    </row>
    <row r="310" spans="3:73" x14ac:dyDescent="0.3">
      <c r="C310">
        <v>899751</v>
      </c>
      <c r="D310" t="s">
        <v>4025</v>
      </c>
      <c r="E310" t="s">
        <v>2452</v>
      </c>
      <c r="F310" t="s">
        <v>3614</v>
      </c>
      <c r="G310" t="s">
        <v>4026</v>
      </c>
      <c r="H310" t="s">
        <v>4027</v>
      </c>
      <c r="I310" t="s">
        <v>4028</v>
      </c>
      <c r="J310">
        <v>2018</v>
      </c>
      <c r="K310" t="s">
        <v>4062</v>
      </c>
      <c r="L310">
        <v>9.1003969999999992</v>
      </c>
      <c r="M310">
        <v>1251256000</v>
      </c>
      <c r="N310">
        <v>779481000</v>
      </c>
      <c r="O310">
        <v>81685000</v>
      </c>
      <c r="P310">
        <v>241832000</v>
      </c>
      <c r="Q310">
        <v>395735000</v>
      </c>
      <c r="R310">
        <v>384872000</v>
      </c>
      <c r="S310">
        <v>384872000</v>
      </c>
      <c r="T310">
        <v>11647000</v>
      </c>
      <c r="V310">
        <v>861346000</v>
      </c>
      <c r="W310">
        <v>375068000</v>
      </c>
      <c r="X310">
        <v>212129000</v>
      </c>
      <c r="AA310">
        <v>461457000</v>
      </c>
      <c r="AB310">
        <v>279048000</v>
      </c>
      <c r="AC310">
        <v>7831000</v>
      </c>
      <c r="AD310">
        <v>-29048000</v>
      </c>
      <c r="AE310">
        <v>0</v>
      </c>
      <c r="AG310">
        <v>36689000</v>
      </c>
      <c r="AJ310">
        <v>42244000</v>
      </c>
      <c r="AK310">
        <v>11146000</v>
      </c>
      <c r="AM310">
        <v>6762000</v>
      </c>
      <c r="AN310">
        <v>-12291000</v>
      </c>
      <c r="AO310">
        <v>30456000</v>
      </c>
      <c r="AQ310">
        <v>-36176000</v>
      </c>
      <c r="AS310">
        <v>57618000</v>
      </c>
      <c r="AU310">
        <v>-36931000</v>
      </c>
      <c r="AV310">
        <v>17536000</v>
      </c>
      <c r="AY310">
        <v>-0.23</v>
      </c>
      <c r="AZ310">
        <v>367785500</v>
      </c>
      <c r="BB310">
        <v>24927000</v>
      </c>
      <c r="BC310">
        <v>24927000</v>
      </c>
      <c r="BN310">
        <v>0.68838511064082797</v>
      </c>
      <c r="BO310">
        <v>0.81845941686367196</v>
      </c>
      <c r="BP310">
        <v>0.21778717459234101</v>
      </c>
      <c r="BQ310">
        <v>1.0231371377990099</v>
      </c>
      <c r="BR310">
        <v>-39.566943478260903</v>
      </c>
      <c r="BS310">
        <v>-4.4046185602477E-2</v>
      </c>
      <c r="BU310">
        <v>-7.5008289254895198E-9</v>
      </c>
    </row>
    <row r="311" spans="3:73" x14ac:dyDescent="0.3">
      <c r="C311">
        <v>899751</v>
      </c>
      <c r="D311" t="s">
        <v>4025</v>
      </c>
      <c r="E311" t="s">
        <v>2452</v>
      </c>
      <c r="F311" t="s">
        <v>3614</v>
      </c>
      <c r="G311" t="s">
        <v>4026</v>
      </c>
      <c r="H311" t="s">
        <v>4027</v>
      </c>
      <c r="I311" t="s">
        <v>4028</v>
      </c>
      <c r="J311">
        <v>2017</v>
      </c>
      <c r="K311" t="s">
        <v>4062</v>
      </c>
      <c r="L311">
        <v>10.830774999999999</v>
      </c>
      <c r="M311">
        <v>1290112000</v>
      </c>
      <c r="N311">
        <v>783193000</v>
      </c>
      <c r="O311">
        <v>143570000</v>
      </c>
      <c r="P311">
        <v>226703000</v>
      </c>
      <c r="Q311">
        <v>339836000</v>
      </c>
      <c r="R311">
        <v>421248000</v>
      </c>
      <c r="S311">
        <v>421248000</v>
      </c>
      <c r="T311">
        <v>15275000</v>
      </c>
      <c r="V311">
        <v>866835000</v>
      </c>
      <c r="W311">
        <v>372922000</v>
      </c>
      <c r="X311">
        <v>195497000</v>
      </c>
      <c r="AA311">
        <v>450822000</v>
      </c>
      <c r="AB311">
        <v>320929000</v>
      </c>
      <c r="AC311">
        <v>8606000</v>
      </c>
      <c r="AD311">
        <v>-44022000</v>
      </c>
      <c r="AE311">
        <v>0</v>
      </c>
      <c r="AG311">
        <v>35322000</v>
      </c>
      <c r="AJ311">
        <v>-13184000</v>
      </c>
      <c r="AK311">
        <v>10302000</v>
      </c>
      <c r="AM311">
        <v>11203000</v>
      </c>
      <c r="AN311">
        <v>-30278000</v>
      </c>
      <c r="AO311">
        <v>30229000</v>
      </c>
      <c r="AQ311">
        <v>-1289000</v>
      </c>
      <c r="AS311">
        <v>58444000</v>
      </c>
      <c r="AU311">
        <v>18367000</v>
      </c>
      <c r="AV311">
        <v>-24083000</v>
      </c>
      <c r="AY311">
        <v>-0.55000000000000004</v>
      </c>
      <c r="BB311">
        <v>11154000</v>
      </c>
      <c r="BC311">
        <v>11154000</v>
      </c>
      <c r="BN311">
        <v>0.67190678018652605</v>
      </c>
      <c r="BO311">
        <v>0.36898342651096599</v>
      </c>
      <c r="BP311">
        <v>0.384986672816299</v>
      </c>
      <c r="BQ311">
        <v>1.18887327644923</v>
      </c>
      <c r="BR311">
        <v>-19.692318181818202</v>
      </c>
      <c r="BS311">
        <v>-9.4344855092559396E-2</v>
      </c>
      <c r="BU311">
        <v>-1.8561508152893599E-8</v>
      </c>
    </row>
    <row r="312" spans="3:73" x14ac:dyDescent="0.3">
      <c r="C312">
        <v>7084</v>
      </c>
      <c r="D312" t="s">
        <v>4275</v>
      </c>
      <c r="E312" t="s">
        <v>923</v>
      </c>
      <c r="F312" t="s">
        <v>3614</v>
      </c>
      <c r="G312" t="s">
        <v>4074</v>
      </c>
      <c r="H312" t="s">
        <v>4584</v>
      </c>
      <c r="I312" t="s">
        <v>4585</v>
      </c>
      <c r="J312">
        <v>2026</v>
      </c>
      <c r="K312" t="s">
        <v>4062</v>
      </c>
      <c r="L312">
        <v>67.685247000000004</v>
      </c>
    </row>
    <row r="313" spans="3:73" x14ac:dyDescent="0.3">
      <c r="C313">
        <v>7084</v>
      </c>
      <c r="D313" t="s">
        <v>4275</v>
      </c>
      <c r="E313" t="s">
        <v>923</v>
      </c>
      <c r="F313" t="s">
        <v>3614</v>
      </c>
      <c r="G313" t="s">
        <v>4074</v>
      </c>
      <c r="H313" t="s">
        <v>4584</v>
      </c>
      <c r="I313" t="s">
        <v>4585</v>
      </c>
      <c r="J313">
        <v>2025</v>
      </c>
      <c r="K313" t="s">
        <v>4062</v>
      </c>
      <c r="L313">
        <v>51.948202999999999</v>
      </c>
      <c r="M313">
        <v>52389000000</v>
      </c>
      <c r="N313">
        <v>26665000000</v>
      </c>
      <c r="O313">
        <v>1015000000</v>
      </c>
      <c r="P313">
        <v>3021000000</v>
      </c>
      <c r="Q313">
        <v>10369000000</v>
      </c>
      <c r="S313">
        <v>11179000000</v>
      </c>
      <c r="T313">
        <v>1976000000</v>
      </c>
      <c r="U313">
        <v>4769000000</v>
      </c>
      <c r="W313">
        <v>19534000000</v>
      </c>
      <c r="X313">
        <v>5195000000</v>
      </c>
      <c r="AA313">
        <v>7612000000</v>
      </c>
      <c r="AD313">
        <v>21983000000</v>
      </c>
      <c r="AE313">
        <v>3281000000</v>
      </c>
      <c r="AG313">
        <v>5033000000</v>
      </c>
      <c r="AH313">
        <v>80269000000</v>
      </c>
      <c r="AI313">
        <v>75236000000</v>
      </c>
      <c r="AK313">
        <v>246000000</v>
      </c>
      <c r="AM313">
        <v>182000000</v>
      </c>
      <c r="AN313">
        <v>1078000000</v>
      </c>
      <c r="AO313">
        <v>612000000</v>
      </c>
      <c r="AQ313">
        <v>5452000000</v>
      </c>
      <c r="AS313">
        <v>1181000000</v>
      </c>
      <c r="AU313">
        <v>-1017000000</v>
      </c>
      <c r="AV313">
        <v>-2887000000</v>
      </c>
      <c r="AW313">
        <v>987000000</v>
      </c>
      <c r="AX313">
        <v>987000000</v>
      </c>
      <c r="AY313">
        <v>2.23</v>
      </c>
      <c r="AZ313">
        <v>10970500000</v>
      </c>
      <c r="BB313">
        <v>1872000000</v>
      </c>
      <c r="BC313">
        <v>1872000000</v>
      </c>
      <c r="BD313">
        <v>2.3321581183271201E-2</v>
      </c>
      <c r="BE313">
        <v>6.7921613574356193E-2</v>
      </c>
      <c r="BG313">
        <v>6.2701665649254404E-2</v>
      </c>
      <c r="BH313">
        <v>6.8580283487534803</v>
      </c>
      <c r="BI313">
        <v>1.5321727843631301</v>
      </c>
      <c r="BJ313">
        <v>-1.26698974697579E-2</v>
      </c>
      <c r="BM313">
        <v>3.06469496318629E-3</v>
      </c>
      <c r="BO313">
        <v>3.0588235294117601</v>
      </c>
      <c r="BP313">
        <v>5.1960683935701801E-2</v>
      </c>
      <c r="BQ313">
        <v>0.83423773932630296</v>
      </c>
      <c r="BR313">
        <v>23.2951582959641</v>
      </c>
      <c r="BT313">
        <v>18999694.753637601</v>
      </c>
    </row>
    <row r="314" spans="3:73" x14ac:dyDescent="0.3">
      <c r="C314">
        <v>7084</v>
      </c>
      <c r="D314" t="s">
        <v>4275</v>
      </c>
      <c r="E314" t="s">
        <v>923</v>
      </c>
      <c r="F314" t="s">
        <v>3614</v>
      </c>
      <c r="G314" t="s">
        <v>4074</v>
      </c>
      <c r="H314" t="s">
        <v>4584</v>
      </c>
      <c r="I314" t="s">
        <v>4585</v>
      </c>
      <c r="J314">
        <v>2024</v>
      </c>
      <c r="K314" t="s">
        <v>4062</v>
      </c>
      <c r="L314">
        <v>54.238227000000002</v>
      </c>
      <c r="M314">
        <v>53271000000</v>
      </c>
      <c r="N314">
        <v>27718000000</v>
      </c>
      <c r="O314">
        <v>611000000</v>
      </c>
      <c r="P314">
        <v>3708000000</v>
      </c>
      <c r="Q314">
        <v>11572000000</v>
      </c>
      <c r="R314">
        <v>12195000000</v>
      </c>
      <c r="S314">
        <v>10837000000</v>
      </c>
      <c r="T314">
        <v>2260000000</v>
      </c>
      <c r="U314">
        <v>4509000000</v>
      </c>
      <c r="W314">
        <v>19938000000</v>
      </c>
      <c r="X314">
        <v>5535000000</v>
      </c>
      <c r="AA314">
        <v>8254000000</v>
      </c>
      <c r="AC314">
        <v>2300000000</v>
      </c>
      <c r="AD314">
        <v>21933000000</v>
      </c>
      <c r="AE314">
        <v>3223000000</v>
      </c>
      <c r="AG314">
        <v>5778000000</v>
      </c>
      <c r="AH314">
        <v>85530000000</v>
      </c>
      <c r="AI314">
        <v>79752000000</v>
      </c>
      <c r="AK314">
        <v>269000000</v>
      </c>
      <c r="AM314">
        <v>476000000</v>
      </c>
      <c r="AN314">
        <v>1800000000</v>
      </c>
      <c r="AO314">
        <v>706000000</v>
      </c>
      <c r="AQ314">
        <v>2790000000</v>
      </c>
      <c r="AS314">
        <v>1141000000</v>
      </c>
      <c r="AU314">
        <v>-2702000000</v>
      </c>
      <c r="AV314">
        <v>-1530000000</v>
      </c>
      <c r="AW314">
        <v>985000000</v>
      </c>
      <c r="AX314">
        <v>985000000</v>
      </c>
      <c r="AY314">
        <v>3.66</v>
      </c>
      <c r="AZ314">
        <v>11764500000</v>
      </c>
      <c r="BB314">
        <v>2982000000</v>
      </c>
      <c r="BC314">
        <v>2982000000</v>
      </c>
      <c r="BD314">
        <v>3.4864959663275998E-2</v>
      </c>
      <c r="BE314">
        <v>3.26201332865661E-2</v>
      </c>
      <c r="BG314">
        <v>6.7555243774114301E-2</v>
      </c>
      <c r="BH314">
        <v>6.7790386331760804</v>
      </c>
      <c r="BI314">
        <v>1.6055640029284199</v>
      </c>
      <c r="BJ314">
        <v>-3.1591254530574098E-2</v>
      </c>
      <c r="BM314">
        <v>3.1450952882029698E-3</v>
      </c>
      <c r="BO314">
        <v>4.2237960339943301</v>
      </c>
      <c r="BP314">
        <v>3.0644999498445201E-2</v>
      </c>
      <c r="BQ314">
        <v>0.80981041227806205</v>
      </c>
      <c r="BR314">
        <v>14.819187704918001</v>
      </c>
      <c r="BT314">
        <v>18160623.133938398</v>
      </c>
    </row>
    <row r="315" spans="3:73" x14ac:dyDescent="0.3">
      <c r="C315">
        <v>7084</v>
      </c>
      <c r="D315" t="s">
        <v>4275</v>
      </c>
      <c r="E315" t="s">
        <v>923</v>
      </c>
      <c r="F315" t="s">
        <v>3614</v>
      </c>
      <c r="G315" t="s">
        <v>4074</v>
      </c>
      <c r="H315" t="s">
        <v>4584</v>
      </c>
      <c r="I315" t="s">
        <v>4585</v>
      </c>
      <c r="J315">
        <v>2023</v>
      </c>
      <c r="K315" t="s">
        <v>4062</v>
      </c>
      <c r="L315">
        <v>70.959213000000005</v>
      </c>
      <c r="M315">
        <v>54631000000</v>
      </c>
      <c r="N315">
        <v>29767000000</v>
      </c>
      <c r="O315">
        <v>1368000000</v>
      </c>
      <c r="P315">
        <v>4232000000</v>
      </c>
      <c r="Q315">
        <v>11957000000</v>
      </c>
      <c r="R315">
        <v>10508000000</v>
      </c>
      <c r="S315">
        <v>10508000000</v>
      </c>
      <c r="T315">
        <v>2238000000</v>
      </c>
      <c r="U315">
        <v>4103000000</v>
      </c>
      <c r="W315">
        <v>18662000000</v>
      </c>
      <c r="X315">
        <v>6313000000</v>
      </c>
      <c r="AA315">
        <v>8260000000</v>
      </c>
      <c r="AC315">
        <v>2700000000</v>
      </c>
      <c r="AD315">
        <v>23465000000</v>
      </c>
      <c r="AE315">
        <v>3154000000</v>
      </c>
      <c r="AG315">
        <v>1740000000</v>
      </c>
      <c r="AH315">
        <v>22978000000</v>
      </c>
      <c r="AI315">
        <v>86422000000</v>
      </c>
      <c r="AK315">
        <v>256000000</v>
      </c>
      <c r="AM315">
        <v>828000000</v>
      </c>
      <c r="AN315">
        <v>565000000</v>
      </c>
      <c r="AO315">
        <v>647000000</v>
      </c>
      <c r="AQ315">
        <v>4460000000</v>
      </c>
      <c r="AS315">
        <v>1059000000</v>
      </c>
      <c r="AU315">
        <v>-1496000000</v>
      </c>
      <c r="AV315">
        <v>-4604000000</v>
      </c>
      <c r="AW315">
        <v>977000000</v>
      </c>
      <c r="AX315">
        <v>977000000</v>
      </c>
      <c r="AY315">
        <v>1.07</v>
      </c>
      <c r="AZ315">
        <v>13364000000</v>
      </c>
      <c r="BB315">
        <v>2040000000</v>
      </c>
      <c r="BC315">
        <v>2040000000</v>
      </c>
      <c r="BD315">
        <v>8.87805727217338E-2</v>
      </c>
      <c r="BE315">
        <v>0.19409870310732</v>
      </c>
      <c r="BG315">
        <v>7.5724606145008297E-2</v>
      </c>
      <c r="BH315">
        <v>6.4667764142472297</v>
      </c>
      <c r="BI315">
        <v>0.42060368655159203</v>
      </c>
      <c r="BJ315">
        <v>-6.5105753329271501E-2</v>
      </c>
      <c r="BM315">
        <v>1.1141091478805799E-2</v>
      </c>
      <c r="BO315">
        <v>3.1530139103554902</v>
      </c>
      <c r="BP315">
        <v>7.33040402957882E-2</v>
      </c>
      <c r="BQ315">
        <v>0.95434572928946504</v>
      </c>
      <c r="BR315">
        <v>66.317021495327097</v>
      </c>
      <c r="BT315">
        <v>13768472.8831477</v>
      </c>
    </row>
    <row r="316" spans="3:73" x14ac:dyDescent="0.3">
      <c r="C316">
        <v>7084</v>
      </c>
      <c r="D316" t="s">
        <v>4275</v>
      </c>
      <c r="E316" t="s">
        <v>923</v>
      </c>
      <c r="F316" t="s">
        <v>3614</v>
      </c>
      <c r="G316" t="s">
        <v>4074</v>
      </c>
      <c r="H316" t="s">
        <v>4584</v>
      </c>
      <c r="I316" t="s">
        <v>4585</v>
      </c>
      <c r="J316">
        <v>2022</v>
      </c>
      <c r="K316" t="s">
        <v>4062</v>
      </c>
      <c r="L316">
        <v>75.357140000000001</v>
      </c>
      <c r="M316">
        <v>59774000000</v>
      </c>
      <c r="N316">
        <v>35410000000</v>
      </c>
      <c r="O316">
        <v>1037000000</v>
      </c>
      <c r="P316">
        <v>4926000000</v>
      </c>
      <c r="Q316">
        <v>14771000000</v>
      </c>
      <c r="R316">
        <v>9933000000</v>
      </c>
      <c r="S316">
        <v>9933000000</v>
      </c>
      <c r="T316">
        <v>2382000000</v>
      </c>
      <c r="U316">
        <v>4162000000</v>
      </c>
      <c r="W316">
        <v>24191000000</v>
      </c>
      <c r="X316">
        <v>7803000000</v>
      </c>
      <c r="AA316">
        <v>8677000000</v>
      </c>
      <c r="AC316">
        <v>1700000000</v>
      </c>
      <c r="AD316">
        <v>23646000000</v>
      </c>
      <c r="AE316">
        <v>3147000000</v>
      </c>
      <c r="AG316">
        <v>7570000000</v>
      </c>
      <c r="AH316">
        <v>101556000000</v>
      </c>
      <c r="AI316">
        <v>93986000000</v>
      </c>
      <c r="AK316">
        <v>216000000</v>
      </c>
      <c r="AM316">
        <v>868000000</v>
      </c>
      <c r="AN316">
        <v>4340000000</v>
      </c>
      <c r="AO316">
        <v>396000000</v>
      </c>
      <c r="AQ316">
        <v>3478000000</v>
      </c>
      <c r="AS316">
        <v>1028000000</v>
      </c>
      <c r="AU316">
        <v>-1400000000</v>
      </c>
      <c r="AV316">
        <v>-2499000000</v>
      </c>
      <c r="AW316">
        <v>899000000</v>
      </c>
      <c r="AX316">
        <v>899000000</v>
      </c>
      <c r="AY316">
        <v>7.72</v>
      </c>
      <c r="AZ316">
        <v>14626000000</v>
      </c>
      <c r="BB316">
        <v>5604000000</v>
      </c>
      <c r="BC316">
        <v>5604000000</v>
      </c>
      <c r="BD316">
        <v>5.51813777620229E-2</v>
      </c>
      <c r="BE316">
        <v>3.4247114892276199E-2</v>
      </c>
      <c r="BG316">
        <v>7.4540155185316495E-2</v>
      </c>
      <c r="BH316">
        <v>6.4259537809380598</v>
      </c>
      <c r="BI316">
        <v>1.6989995650282701</v>
      </c>
      <c r="BJ316">
        <v>-1.37854976564654E-2</v>
      </c>
      <c r="BM316">
        <v>2.1269053527118E-3</v>
      </c>
      <c r="BO316">
        <v>14.1515151515152</v>
      </c>
      <c r="BP316">
        <v>4.2867182009838398E-2</v>
      </c>
      <c r="BQ316">
        <v>0.85316853375222201</v>
      </c>
      <c r="BR316">
        <v>9.7612875647668407</v>
      </c>
      <c r="BT316">
        <v>11929858.2722221</v>
      </c>
    </row>
    <row r="317" spans="3:73" x14ac:dyDescent="0.3">
      <c r="C317">
        <v>7084</v>
      </c>
      <c r="D317" t="s">
        <v>4275</v>
      </c>
      <c r="E317" t="s">
        <v>923</v>
      </c>
      <c r="F317" t="s">
        <v>3614</v>
      </c>
      <c r="G317" t="s">
        <v>4074</v>
      </c>
      <c r="H317" t="s">
        <v>4584</v>
      </c>
      <c r="I317" t="s">
        <v>4585</v>
      </c>
      <c r="J317">
        <v>2021</v>
      </c>
      <c r="K317" t="s">
        <v>4062</v>
      </c>
      <c r="L317">
        <v>53.106647000000002</v>
      </c>
      <c r="M317">
        <v>56136000000</v>
      </c>
      <c r="N317">
        <v>31909000000</v>
      </c>
      <c r="O317">
        <v>943000000</v>
      </c>
      <c r="P317">
        <v>3311000000</v>
      </c>
      <c r="Q317">
        <v>14481000000</v>
      </c>
      <c r="R317">
        <v>9803000000</v>
      </c>
      <c r="S317">
        <v>9803000000</v>
      </c>
      <c r="T317">
        <v>2565000000</v>
      </c>
      <c r="U317">
        <v>4182000000</v>
      </c>
      <c r="W317">
        <v>21948000000</v>
      </c>
      <c r="X317">
        <v>6388000000</v>
      </c>
      <c r="AA317">
        <v>8581000000</v>
      </c>
      <c r="AC317">
        <v>300000000</v>
      </c>
      <c r="AD317">
        <v>21655000000</v>
      </c>
      <c r="AE317">
        <v>2994000000</v>
      </c>
      <c r="AG317">
        <v>5987000000</v>
      </c>
      <c r="AH317">
        <v>85249000000</v>
      </c>
      <c r="AI317">
        <v>79262000000</v>
      </c>
      <c r="AK317">
        <v>171000000</v>
      </c>
      <c r="AM317">
        <v>578000000</v>
      </c>
      <c r="AN317">
        <v>2709000000</v>
      </c>
      <c r="AO317">
        <v>265000000</v>
      </c>
      <c r="AQ317">
        <v>6595000000</v>
      </c>
      <c r="AS317">
        <v>996000000</v>
      </c>
      <c r="AU317">
        <v>-2669000000</v>
      </c>
      <c r="AV317">
        <v>-1118000000</v>
      </c>
      <c r="AW317">
        <v>834000000</v>
      </c>
      <c r="AX317">
        <v>834000000</v>
      </c>
      <c r="AY317">
        <v>4.8</v>
      </c>
      <c r="AZ317">
        <v>13097000000</v>
      </c>
      <c r="BB317">
        <v>3552000000</v>
      </c>
      <c r="BC317">
        <v>3552000000</v>
      </c>
      <c r="BD317">
        <v>4.16661779023801E-2</v>
      </c>
      <c r="BE317">
        <v>7.7361611279897699E-2</v>
      </c>
      <c r="BG317">
        <v>7.0229562810120896E-2</v>
      </c>
      <c r="BH317">
        <v>6.0519202870886497</v>
      </c>
      <c r="BI317">
        <v>1.5186155052016499</v>
      </c>
      <c r="BJ317">
        <v>-3.1308285141174702E-2</v>
      </c>
      <c r="BM317">
        <v>2.0058886321247201E-3</v>
      </c>
      <c r="BO317">
        <v>13.4037735849057</v>
      </c>
      <c r="BP317">
        <v>4.29651904501549E-2</v>
      </c>
      <c r="BQ317">
        <v>0.79405868416256598</v>
      </c>
      <c r="BR317">
        <v>11.0638847916667</v>
      </c>
      <c r="BT317">
        <v>15704248.848548099</v>
      </c>
    </row>
    <row r="318" spans="3:73" x14ac:dyDescent="0.3">
      <c r="C318">
        <v>7084</v>
      </c>
      <c r="D318" t="s">
        <v>4275</v>
      </c>
      <c r="E318" t="s">
        <v>923</v>
      </c>
      <c r="F318" t="s">
        <v>3614</v>
      </c>
      <c r="G318" t="s">
        <v>4074</v>
      </c>
      <c r="H318" t="s">
        <v>4584</v>
      </c>
      <c r="I318" t="s">
        <v>4585</v>
      </c>
      <c r="J318">
        <v>2020</v>
      </c>
      <c r="K318" t="s">
        <v>4062</v>
      </c>
      <c r="L318">
        <v>35.895665000000001</v>
      </c>
      <c r="M318">
        <v>49719000000</v>
      </c>
      <c r="N318">
        <v>27286000000</v>
      </c>
      <c r="O318">
        <v>666000000</v>
      </c>
      <c r="P318">
        <v>2793000000</v>
      </c>
      <c r="Q318">
        <v>11713000000</v>
      </c>
      <c r="R318">
        <v>9951000000</v>
      </c>
      <c r="S318">
        <v>9951000000</v>
      </c>
      <c r="T318">
        <v>1962000000</v>
      </c>
      <c r="U318">
        <v>3451000000</v>
      </c>
      <c r="W318">
        <v>18182000000</v>
      </c>
      <c r="X318">
        <v>4474000000</v>
      </c>
      <c r="AA318">
        <v>7887000000</v>
      </c>
      <c r="AD318">
        <v>19780000000</v>
      </c>
      <c r="AE318">
        <v>2824000000</v>
      </c>
      <c r="AG318">
        <v>1352000000</v>
      </c>
      <c r="AH318">
        <v>17978000000</v>
      </c>
      <c r="AI318">
        <v>59902000000</v>
      </c>
      <c r="AK318">
        <v>160000000</v>
      </c>
      <c r="AM318">
        <v>101000000</v>
      </c>
      <c r="AN318">
        <v>687000000</v>
      </c>
      <c r="AO318">
        <v>339000000</v>
      </c>
      <c r="AQ318">
        <v>-2386000000</v>
      </c>
      <c r="AS318">
        <v>976000000</v>
      </c>
      <c r="AU318">
        <v>4465000000</v>
      </c>
      <c r="AV318">
        <v>-423000000</v>
      </c>
      <c r="AW318">
        <v>809000000</v>
      </c>
      <c r="AX318">
        <v>809000000</v>
      </c>
      <c r="AY318">
        <v>1.22</v>
      </c>
      <c r="AZ318">
        <v>10441500000</v>
      </c>
      <c r="BB318">
        <v>1127000000</v>
      </c>
      <c r="BC318">
        <v>1127000000</v>
      </c>
      <c r="BD318">
        <v>6.2687729447102006E-2</v>
      </c>
      <c r="BE318">
        <v>-0.13271776615863801</v>
      </c>
      <c r="BG318">
        <v>7.5203025920569599E-2</v>
      </c>
      <c r="BH318">
        <v>5.7369151941770804</v>
      </c>
      <c r="BI318">
        <v>0.361592147871035</v>
      </c>
      <c r="BJ318">
        <v>0.24835910557347901</v>
      </c>
      <c r="BM318">
        <v>8.8997663811325005E-3</v>
      </c>
      <c r="BO318">
        <v>3.3244837758112098</v>
      </c>
      <c r="BP318">
        <v>3.6629633703662998E-2</v>
      </c>
      <c r="BQ318">
        <v>0.85650643493565104</v>
      </c>
      <c r="BR318">
        <v>29.422676229508198</v>
      </c>
      <c r="BT318">
        <v>22537540.396591101</v>
      </c>
    </row>
    <row r="319" spans="3:73" x14ac:dyDescent="0.3">
      <c r="C319">
        <v>7084</v>
      </c>
      <c r="D319" t="s">
        <v>4275</v>
      </c>
      <c r="E319" t="s">
        <v>923</v>
      </c>
      <c r="F319" t="s">
        <v>3614</v>
      </c>
      <c r="G319" t="s">
        <v>4074</v>
      </c>
      <c r="H319" t="s">
        <v>4584</v>
      </c>
      <c r="I319" t="s">
        <v>4585</v>
      </c>
      <c r="J319">
        <v>2019</v>
      </c>
      <c r="K319" t="s">
        <v>4062</v>
      </c>
      <c r="L319">
        <v>34.032349000000004</v>
      </c>
      <c r="M319">
        <v>43997000000</v>
      </c>
      <c r="N319">
        <v>21347000000</v>
      </c>
      <c r="O319">
        <v>852000000</v>
      </c>
      <c r="P319">
        <v>2267000000</v>
      </c>
      <c r="Q319">
        <v>9170000000</v>
      </c>
      <c r="R319">
        <v>10106000000</v>
      </c>
      <c r="S319">
        <v>10106000000</v>
      </c>
      <c r="T319">
        <v>2091000000</v>
      </c>
      <c r="U319">
        <v>3385000000</v>
      </c>
      <c r="W319">
        <v>13734000000</v>
      </c>
      <c r="X319">
        <v>3746000000</v>
      </c>
      <c r="AA319">
        <v>7679000000</v>
      </c>
      <c r="AC319">
        <v>5400000000</v>
      </c>
      <c r="AD319">
        <v>18958000000</v>
      </c>
      <c r="AE319">
        <v>2655000000</v>
      </c>
      <c r="AG319">
        <v>1169000000</v>
      </c>
      <c r="AH319">
        <v>16329000000</v>
      </c>
      <c r="AI319">
        <v>60509000000</v>
      </c>
      <c r="AK319">
        <v>154000000</v>
      </c>
      <c r="AM319">
        <v>209000000</v>
      </c>
      <c r="AN319">
        <v>504000000</v>
      </c>
      <c r="AO319">
        <v>402000000</v>
      </c>
      <c r="AQ319">
        <v>-5452000000</v>
      </c>
      <c r="AS319">
        <v>993000000</v>
      </c>
      <c r="AU319">
        <v>5259000000</v>
      </c>
      <c r="AV319">
        <v>-660000000</v>
      </c>
      <c r="AW319">
        <v>789000000</v>
      </c>
      <c r="AX319">
        <v>789000000</v>
      </c>
      <c r="AY319">
        <v>0.9</v>
      </c>
      <c r="AZ319">
        <v>8991500000</v>
      </c>
      <c r="BB319">
        <v>1115000000</v>
      </c>
      <c r="BC319">
        <v>1115000000</v>
      </c>
      <c r="BD319">
        <v>6.8283422132402502E-2</v>
      </c>
      <c r="BE319">
        <v>-0.33388449996938002</v>
      </c>
      <c r="BG319">
        <v>7.1590421948680302E-2</v>
      </c>
      <c r="BH319">
        <v>6.7295779347161204</v>
      </c>
      <c r="BI319">
        <v>0.37113894129145197</v>
      </c>
      <c r="BJ319">
        <v>0.322065037663053</v>
      </c>
      <c r="BM319">
        <v>9.4310735501255405E-3</v>
      </c>
      <c r="BO319">
        <v>2.7736318407960199</v>
      </c>
      <c r="BP319">
        <v>6.2035823503713401E-2</v>
      </c>
      <c r="BQ319">
        <v>0.88663171690694598</v>
      </c>
      <c r="BR319">
        <v>37.8137211111111</v>
      </c>
      <c r="BT319">
        <v>23183824.307866599</v>
      </c>
    </row>
    <row r="320" spans="3:73" x14ac:dyDescent="0.3">
      <c r="C320">
        <v>7084</v>
      </c>
      <c r="D320" t="s">
        <v>4275</v>
      </c>
      <c r="E320" t="s">
        <v>923</v>
      </c>
      <c r="F320" t="s">
        <v>3614</v>
      </c>
      <c r="G320" t="s">
        <v>4074</v>
      </c>
      <c r="H320" t="s">
        <v>4584</v>
      </c>
      <c r="I320" t="s">
        <v>4585</v>
      </c>
      <c r="J320">
        <v>2018</v>
      </c>
      <c r="K320" t="s">
        <v>4062</v>
      </c>
      <c r="L320">
        <v>36.164462999999998</v>
      </c>
      <c r="M320">
        <v>40833000000</v>
      </c>
      <c r="N320">
        <v>20588000000</v>
      </c>
      <c r="O320">
        <v>1997000000</v>
      </c>
      <c r="P320">
        <v>2233000000</v>
      </c>
      <c r="Q320">
        <v>8813000000</v>
      </c>
      <c r="R320">
        <v>9953000000</v>
      </c>
      <c r="S320">
        <v>9953000000</v>
      </c>
      <c r="T320">
        <v>1545000000</v>
      </c>
      <c r="U320">
        <v>2496000000</v>
      </c>
      <c r="W320">
        <v>11776000000</v>
      </c>
      <c r="X320">
        <v>3545000000</v>
      </c>
      <c r="AA320">
        <v>8280000000</v>
      </c>
      <c r="AC320">
        <v>5300000000</v>
      </c>
      <c r="AD320">
        <v>18527000000</v>
      </c>
      <c r="AE320">
        <v>2560000000</v>
      </c>
      <c r="AG320">
        <v>1053000000</v>
      </c>
      <c r="AH320">
        <v>15947000000</v>
      </c>
      <c r="AI320">
        <v>60160000000</v>
      </c>
      <c r="AK320">
        <v>141000000</v>
      </c>
      <c r="AM320">
        <v>245000000</v>
      </c>
      <c r="AN320">
        <v>315000000</v>
      </c>
      <c r="AO320">
        <v>364000000</v>
      </c>
      <c r="AQ320">
        <v>-4784000000</v>
      </c>
      <c r="AS320">
        <v>941000000</v>
      </c>
      <c r="AU320">
        <v>6582000000</v>
      </c>
      <c r="AV320">
        <v>187000000</v>
      </c>
      <c r="AW320">
        <v>758000000</v>
      </c>
      <c r="AX320">
        <v>758000000</v>
      </c>
      <c r="AY320">
        <v>0.56000000000000005</v>
      </c>
      <c r="AZ320">
        <v>8993000000</v>
      </c>
      <c r="BB320">
        <v>924000000</v>
      </c>
      <c r="BC320">
        <v>924000000</v>
      </c>
      <c r="BD320">
        <v>5.79419326519095E-2</v>
      </c>
      <c r="BE320">
        <v>-0.299993729228068</v>
      </c>
      <c r="BG320">
        <v>6.6031228444221504E-2</v>
      </c>
      <c r="BH320">
        <v>6.6896475036139202</v>
      </c>
      <c r="BI320">
        <v>0.39054196360786603</v>
      </c>
      <c r="BJ320">
        <v>0.41274220856587401</v>
      </c>
      <c r="BM320">
        <v>8.8417884241550095E-3</v>
      </c>
      <c r="BO320">
        <v>2.5384615384615401</v>
      </c>
      <c r="BP320">
        <v>0.16958220108695701</v>
      </c>
      <c r="BQ320">
        <v>0.99991508152173902</v>
      </c>
      <c r="BR320">
        <v>64.579398214285703</v>
      </c>
      <c r="BT320">
        <v>20959802.444736999</v>
      </c>
    </row>
    <row r="321" spans="3:73" x14ac:dyDescent="0.3">
      <c r="C321">
        <v>7084</v>
      </c>
      <c r="D321" t="s">
        <v>4275</v>
      </c>
      <c r="E321" t="s">
        <v>923</v>
      </c>
      <c r="F321" t="s">
        <v>3614</v>
      </c>
      <c r="G321" t="s">
        <v>4074</v>
      </c>
      <c r="H321" t="s">
        <v>4584</v>
      </c>
      <c r="I321" t="s">
        <v>4585</v>
      </c>
      <c r="J321">
        <v>2017</v>
      </c>
      <c r="K321" t="s">
        <v>4062</v>
      </c>
      <c r="L321">
        <v>32.920851999999996</v>
      </c>
      <c r="M321">
        <v>39963000000</v>
      </c>
      <c r="N321">
        <v>19925000000</v>
      </c>
      <c r="O321">
        <v>804000000</v>
      </c>
      <c r="P321">
        <v>1947000000</v>
      </c>
      <c r="Q321">
        <v>9173000000</v>
      </c>
      <c r="R321">
        <v>10138000000</v>
      </c>
      <c r="S321">
        <v>10138000000</v>
      </c>
      <c r="T321">
        <v>1544000000</v>
      </c>
      <c r="U321">
        <v>2374000000</v>
      </c>
      <c r="W321">
        <v>12570000000</v>
      </c>
      <c r="X321">
        <v>3894000000</v>
      </c>
      <c r="AA321">
        <v>6636000000</v>
      </c>
      <c r="AC321">
        <v>5500000000</v>
      </c>
      <c r="AD321">
        <v>17552000000</v>
      </c>
      <c r="AE321">
        <v>2398000000</v>
      </c>
      <c r="AG321">
        <v>939000000</v>
      </c>
      <c r="AH321">
        <v>16070000000</v>
      </c>
      <c r="AI321">
        <v>57322000000</v>
      </c>
      <c r="AK321">
        <v>129000000</v>
      </c>
      <c r="AM321">
        <v>7000000</v>
      </c>
      <c r="AN321">
        <v>788000000</v>
      </c>
      <c r="AO321">
        <v>330000000</v>
      </c>
      <c r="AQ321">
        <v>2211000000</v>
      </c>
      <c r="AS321">
        <v>924000000</v>
      </c>
      <c r="AU321">
        <v>-886000000</v>
      </c>
      <c r="AV321">
        <v>-1028000000</v>
      </c>
      <c r="AW321">
        <v>730000000</v>
      </c>
      <c r="AX321">
        <v>730000000</v>
      </c>
      <c r="AY321">
        <v>1.4</v>
      </c>
      <c r="BB321">
        <v>1125000000</v>
      </c>
      <c r="BC321">
        <v>1125000000</v>
      </c>
      <c r="BD321">
        <v>7.0006222775357799E-2</v>
      </c>
      <c r="BE321">
        <v>0.13758556316116999</v>
      </c>
      <c r="BG321">
        <v>5.8431860609832E-2</v>
      </c>
      <c r="BI321">
        <v>0.40212196281560397</v>
      </c>
      <c r="BJ321">
        <v>-5.5133789670192897E-2</v>
      </c>
      <c r="BM321">
        <v>8.0273802115743594E-3</v>
      </c>
      <c r="BO321">
        <v>3.4090909090909101</v>
      </c>
      <c r="BP321">
        <v>6.3961813842482104E-2</v>
      </c>
      <c r="BQ321">
        <v>0.85536992840095505</v>
      </c>
      <c r="BR321">
        <v>23.514894285714298</v>
      </c>
      <c r="BT321">
        <v>22174395.729490802</v>
      </c>
    </row>
    <row r="322" spans="3:73" x14ac:dyDescent="0.3">
      <c r="C322">
        <v>1996862</v>
      </c>
      <c r="D322" t="s">
        <v>4575</v>
      </c>
      <c r="E322" t="s">
        <v>579</v>
      </c>
      <c r="F322" t="s">
        <v>3614</v>
      </c>
      <c r="G322" t="s">
        <v>4074</v>
      </c>
      <c r="H322" t="s">
        <v>4584</v>
      </c>
      <c r="I322" t="s">
        <v>4586</v>
      </c>
      <c r="J322">
        <v>2026</v>
      </c>
      <c r="K322" t="s">
        <v>4062</v>
      </c>
      <c r="L322">
        <v>116.554733</v>
      </c>
    </row>
    <row r="323" spans="3:73" x14ac:dyDescent="0.3">
      <c r="C323">
        <v>1996862</v>
      </c>
      <c r="D323" t="s">
        <v>4575</v>
      </c>
      <c r="E323" t="s">
        <v>579</v>
      </c>
      <c r="F323" t="s">
        <v>3614</v>
      </c>
      <c r="G323" t="s">
        <v>4074</v>
      </c>
      <c r="H323" t="s">
        <v>4584</v>
      </c>
      <c r="I323" t="s">
        <v>4586</v>
      </c>
      <c r="J323">
        <v>2025</v>
      </c>
      <c r="K323" t="s">
        <v>4062</v>
      </c>
      <c r="L323">
        <v>79.438232999999997</v>
      </c>
      <c r="M323">
        <v>44528000000</v>
      </c>
      <c r="N323">
        <v>24391000000</v>
      </c>
      <c r="O323">
        <v>1135000000</v>
      </c>
      <c r="P323">
        <v>3870000000</v>
      </c>
      <c r="Q323">
        <v>13198000000</v>
      </c>
      <c r="R323">
        <v>11678000000</v>
      </c>
      <c r="T323">
        <v>309000000</v>
      </c>
      <c r="U323">
        <v>3141000000</v>
      </c>
      <c r="W323">
        <v>15127000000</v>
      </c>
      <c r="X323">
        <v>4881000000</v>
      </c>
      <c r="Z323">
        <v>5220000000</v>
      </c>
      <c r="AA323">
        <v>10168000000</v>
      </c>
      <c r="AB323">
        <v>15904000000</v>
      </c>
      <c r="AD323">
        <v>13152000000</v>
      </c>
      <c r="AG323">
        <v>1011000000</v>
      </c>
      <c r="AH323">
        <v>23762000000</v>
      </c>
      <c r="AK323">
        <v>28000000</v>
      </c>
      <c r="AM323">
        <v>288000000</v>
      </c>
      <c r="AN323">
        <v>95000000</v>
      </c>
      <c r="AO323">
        <v>628000000</v>
      </c>
      <c r="AQ323">
        <v>844000000</v>
      </c>
      <c r="AS323">
        <v>703000000</v>
      </c>
      <c r="AU323">
        <v>-5227000000</v>
      </c>
      <c r="AV323">
        <v>2229000000</v>
      </c>
      <c r="AX323">
        <v>502000000</v>
      </c>
      <c r="AY323">
        <v>0.49</v>
      </c>
      <c r="AZ323">
        <v>9844500000</v>
      </c>
      <c r="BB323">
        <v>1011000000</v>
      </c>
      <c r="BC323">
        <v>1011000000</v>
      </c>
      <c r="BD323">
        <v>4.2546923659624598E-2</v>
      </c>
      <c r="BE323">
        <v>3.5518895715848799E-2</v>
      </c>
      <c r="BG323">
        <v>4.2546923659624598E-2</v>
      </c>
      <c r="BI323">
        <v>0.53364175350341403</v>
      </c>
      <c r="BJ323">
        <v>-0.21997306624021501</v>
      </c>
      <c r="BM323">
        <v>1.1783519905731799E-3</v>
      </c>
      <c r="BO323">
        <v>1.60987261146497</v>
      </c>
      <c r="BP323">
        <v>7.5031400806504903E-2</v>
      </c>
      <c r="BQ323">
        <v>0.73993521517815797</v>
      </c>
      <c r="BR323">
        <v>162.11884285714299</v>
      </c>
      <c r="BS323">
        <v>5.9733400402414497E-3</v>
      </c>
      <c r="BU323">
        <v>2.4474807702464802E-9</v>
      </c>
    </row>
    <row r="324" spans="3:73" x14ac:dyDescent="0.3">
      <c r="C324">
        <v>1996862</v>
      </c>
      <c r="D324" t="s">
        <v>4575</v>
      </c>
      <c r="E324" t="s">
        <v>579</v>
      </c>
      <c r="F324" t="s">
        <v>3614</v>
      </c>
      <c r="G324" t="s">
        <v>4074</v>
      </c>
      <c r="H324" t="s">
        <v>4584</v>
      </c>
      <c r="I324" t="s">
        <v>4586</v>
      </c>
      <c r="J324">
        <v>2024</v>
      </c>
      <c r="K324" t="s">
        <v>4062</v>
      </c>
      <c r="L324">
        <v>90.542582999999993</v>
      </c>
      <c r="M324">
        <v>24899000000</v>
      </c>
      <c r="N324">
        <v>15958000000</v>
      </c>
      <c r="O324">
        <v>3311000000</v>
      </c>
      <c r="P324">
        <v>2148000000</v>
      </c>
      <c r="Q324">
        <v>6491000000</v>
      </c>
      <c r="R324">
        <v>5254000000</v>
      </c>
      <c r="S324">
        <v>5254000000</v>
      </c>
      <c r="T324">
        <v>321000000</v>
      </c>
      <c r="U324">
        <v>453000000</v>
      </c>
      <c r="W324">
        <v>7435000000</v>
      </c>
      <c r="X324">
        <v>2777000000</v>
      </c>
      <c r="Z324">
        <v>1544000000</v>
      </c>
      <c r="AA324">
        <v>5363000000</v>
      </c>
      <c r="AB324">
        <v>9913000000</v>
      </c>
      <c r="AC324">
        <v>1549000000</v>
      </c>
      <c r="AD324">
        <v>12838000000</v>
      </c>
      <c r="AG324">
        <v>1081000000</v>
      </c>
      <c r="AH324">
        <v>13542000000</v>
      </c>
      <c r="AK324">
        <v>30000000</v>
      </c>
      <c r="AM324">
        <v>336000000</v>
      </c>
      <c r="AN324">
        <v>602000000</v>
      </c>
      <c r="AO324">
        <v>471000000</v>
      </c>
      <c r="AQ324">
        <v>1900000000</v>
      </c>
      <c r="AS324">
        <v>468000000</v>
      </c>
      <c r="AU324">
        <v>-1114000000</v>
      </c>
      <c r="AV324">
        <v>-90000000</v>
      </c>
      <c r="AX324">
        <v>373000000</v>
      </c>
      <c r="AY324">
        <v>4.41</v>
      </c>
      <c r="AZ324">
        <v>6798000000</v>
      </c>
      <c r="BB324">
        <v>1409000000</v>
      </c>
      <c r="BC324">
        <v>1409000000</v>
      </c>
      <c r="BD324">
        <v>0.10404666962044</v>
      </c>
      <c r="BE324">
        <v>0.140304238664894</v>
      </c>
      <c r="BG324">
        <v>7.9825727366710994E-2</v>
      </c>
      <c r="BI324">
        <v>0.54387726414715498</v>
      </c>
      <c r="BJ324">
        <v>-8.2262590459311793E-2</v>
      </c>
      <c r="BM324">
        <v>2.21533008418254E-3</v>
      </c>
      <c r="BO324">
        <v>2.99150743099788</v>
      </c>
      <c r="BP324">
        <v>0.44532616005379999</v>
      </c>
      <c r="BQ324">
        <v>1.27330195023537</v>
      </c>
      <c r="BR324">
        <v>20.5311979591837</v>
      </c>
      <c r="BS324">
        <v>6.0728336527791797E-2</v>
      </c>
      <c r="BU324">
        <v>4.0279712602642999E-8</v>
      </c>
    </row>
    <row r="325" spans="3:73" x14ac:dyDescent="0.3">
      <c r="C325">
        <v>1996862</v>
      </c>
      <c r="D325" t="s">
        <v>4575</v>
      </c>
      <c r="E325" t="s">
        <v>579</v>
      </c>
      <c r="F325" t="s">
        <v>3614</v>
      </c>
      <c r="G325" t="s">
        <v>4074</v>
      </c>
      <c r="H325" t="s">
        <v>4584</v>
      </c>
      <c r="I325" t="s">
        <v>4586</v>
      </c>
      <c r="J325">
        <v>2023</v>
      </c>
      <c r="K325" t="s">
        <v>4062</v>
      </c>
      <c r="L325">
        <v>92.718446</v>
      </c>
      <c r="M325">
        <v>25372000000</v>
      </c>
      <c r="N325">
        <v>16350000000</v>
      </c>
      <c r="O325">
        <v>2602000000</v>
      </c>
      <c r="P325">
        <v>2592000000</v>
      </c>
      <c r="Q325">
        <v>7105000000</v>
      </c>
      <c r="R325">
        <v>4541000000</v>
      </c>
      <c r="S325">
        <v>4541000000</v>
      </c>
      <c r="T325">
        <v>398000000</v>
      </c>
      <c r="U325">
        <v>489000000</v>
      </c>
      <c r="W325">
        <v>7687000000</v>
      </c>
      <c r="X325">
        <v>3664000000</v>
      </c>
      <c r="AA325">
        <v>4085000000</v>
      </c>
      <c r="AB325">
        <v>10851000000</v>
      </c>
      <c r="AC325">
        <v>1073000000</v>
      </c>
      <c r="AD325">
        <v>12077000000</v>
      </c>
      <c r="AE325">
        <v>0</v>
      </c>
      <c r="AG325">
        <v>1254000000</v>
      </c>
      <c r="AH325">
        <v>14936000000</v>
      </c>
      <c r="AK325">
        <v>35000000</v>
      </c>
      <c r="AM325">
        <v>714000000</v>
      </c>
      <c r="AN325">
        <v>616000000</v>
      </c>
      <c r="AO325">
        <v>516000000</v>
      </c>
      <c r="AQ325">
        <v>3308000000</v>
      </c>
      <c r="AS325">
        <v>451000000</v>
      </c>
      <c r="AU325">
        <v>-1009000000</v>
      </c>
      <c r="AV325">
        <v>-856000000</v>
      </c>
      <c r="AX325">
        <v>386000000</v>
      </c>
      <c r="AY325">
        <v>4.24</v>
      </c>
      <c r="BB325">
        <v>1846000000</v>
      </c>
      <c r="BC325">
        <v>1846000000</v>
      </c>
      <c r="BD325">
        <v>0.123594001071237</v>
      </c>
      <c r="BE325">
        <v>0.221478307445099</v>
      </c>
      <c r="BG325">
        <v>8.3958221746116807E-2</v>
      </c>
      <c r="BI325">
        <v>0.58868043512533497</v>
      </c>
      <c r="BJ325">
        <v>-6.7554900910551705E-2</v>
      </c>
      <c r="BM325">
        <v>2.3433315479378701E-3</v>
      </c>
      <c r="BO325">
        <v>3.57751937984496</v>
      </c>
      <c r="BP325">
        <v>0.33849356055678398</v>
      </c>
      <c r="BQ325">
        <v>1.2026798490958801</v>
      </c>
      <c r="BR325">
        <v>21.8675580188679</v>
      </c>
      <c r="BS325">
        <v>5.6768961386047402E-2</v>
      </c>
      <c r="BU325">
        <v>3.6229491386968902E-8</v>
      </c>
    </row>
    <row r="326" spans="3:73" x14ac:dyDescent="0.3">
      <c r="C326">
        <v>1996862</v>
      </c>
      <c r="D326" t="s">
        <v>4575</v>
      </c>
      <c r="E326" t="s">
        <v>579</v>
      </c>
      <c r="F326" t="s">
        <v>3614</v>
      </c>
      <c r="G326" t="s">
        <v>4074</v>
      </c>
      <c r="H326" t="s">
        <v>4584</v>
      </c>
      <c r="I326" t="s">
        <v>4586</v>
      </c>
      <c r="J326">
        <v>2022</v>
      </c>
      <c r="K326" t="s">
        <v>4062</v>
      </c>
      <c r="L326">
        <v>90.360707000000005</v>
      </c>
    </row>
    <row r="327" spans="3:73" x14ac:dyDescent="0.3">
      <c r="C327">
        <v>1996862</v>
      </c>
      <c r="D327" t="s">
        <v>4575</v>
      </c>
      <c r="E327" t="s">
        <v>579</v>
      </c>
      <c r="F327" t="s">
        <v>3614</v>
      </c>
      <c r="G327" t="s">
        <v>4074</v>
      </c>
      <c r="H327" t="s">
        <v>4584</v>
      </c>
      <c r="I327" t="s">
        <v>4586</v>
      </c>
      <c r="J327">
        <v>2021</v>
      </c>
      <c r="K327" t="s">
        <v>4062</v>
      </c>
      <c r="L327">
        <v>70.000630000000001</v>
      </c>
    </row>
    <row r="328" spans="3:73" x14ac:dyDescent="0.3">
      <c r="C328">
        <v>1996862</v>
      </c>
      <c r="D328" t="s">
        <v>4575</v>
      </c>
      <c r="E328" t="s">
        <v>579</v>
      </c>
      <c r="F328" t="s">
        <v>3614</v>
      </c>
      <c r="G328" t="s">
        <v>4074</v>
      </c>
      <c r="H328" t="s">
        <v>4584</v>
      </c>
      <c r="I328" t="s">
        <v>4586</v>
      </c>
      <c r="J328">
        <v>2020</v>
      </c>
      <c r="K328" t="s">
        <v>4062</v>
      </c>
      <c r="L328">
        <v>39.108955999999999</v>
      </c>
    </row>
    <row r="329" spans="3:73" x14ac:dyDescent="0.3">
      <c r="C329">
        <v>1996862</v>
      </c>
      <c r="D329" t="s">
        <v>4575</v>
      </c>
      <c r="E329" t="s">
        <v>579</v>
      </c>
      <c r="F329" t="s">
        <v>3614</v>
      </c>
      <c r="G329" t="s">
        <v>4074</v>
      </c>
      <c r="H329" t="s">
        <v>4584</v>
      </c>
      <c r="I329" t="s">
        <v>4586</v>
      </c>
      <c r="J329">
        <v>2019</v>
      </c>
      <c r="K329" t="s">
        <v>4062</v>
      </c>
      <c r="L329">
        <v>43.403942000000001</v>
      </c>
    </row>
    <row r="330" spans="3:73" x14ac:dyDescent="0.3">
      <c r="C330">
        <v>1996862</v>
      </c>
      <c r="D330" t="s">
        <v>4575</v>
      </c>
      <c r="E330" t="s">
        <v>579</v>
      </c>
      <c r="F330" t="s">
        <v>3614</v>
      </c>
      <c r="G330" t="s">
        <v>4074</v>
      </c>
      <c r="H330" t="s">
        <v>4584</v>
      </c>
      <c r="I330" t="s">
        <v>4586</v>
      </c>
      <c r="J330">
        <v>2018</v>
      </c>
      <c r="K330" t="s">
        <v>4062</v>
      </c>
      <c r="L330">
        <v>54.056218000000001</v>
      </c>
    </row>
    <row r="331" spans="3:73" x14ac:dyDescent="0.3">
      <c r="C331">
        <v>1996862</v>
      </c>
      <c r="D331" t="s">
        <v>4575</v>
      </c>
      <c r="E331" t="s">
        <v>579</v>
      </c>
      <c r="F331" t="s">
        <v>3614</v>
      </c>
      <c r="G331" t="s">
        <v>4074</v>
      </c>
      <c r="H331" t="s">
        <v>4584</v>
      </c>
      <c r="I331" t="s">
        <v>4586</v>
      </c>
      <c r="J331">
        <v>2017</v>
      </c>
      <c r="K331" t="s">
        <v>4062</v>
      </c>
      <c r="L331">
        <v>56.362192</v>
      </c>
    </row>
    <row r="332" spans="3:73" x14ac:dyDescent="0.3">
      <c r="C332">
        <v>916540</v>
      </c>
      <c r="D332" t="s">
        <v>4413</v>
      </c>
      <c r="E332" t="s">
        <v>1164</v>
      </c>
      <c r="F332" t="s">
        <v>3614</v>
      </c>
      <c r="G332" t="s">
        <v>4074</v>
      </c>
      <c r="H332" t="s">
        <v>4584</v>
      </c>
      <c r="I332" t="s">
        <v>4587</v>
      </c>
      <c r="J332">
        <v>2026</v>
      </c>
      <c r="K332" t="s">
        <v>4062</v>
      </c>
      <c r="L332">
        <v>51.786836000000001</v>
      </c>
    </row>
    <row r="333" spans="3:73" x14ac:dyDescent="0.3">
      <c r="C333">
        <v>916540</v>
      </c>
      <c r="D333" t="s">
        <v>4413</v>
      </c>
      <c r="E333" t="s">
        <v>1164</v>
      </c>
      <c r="F333" t="s">
        <v>3614</v>
      </c>
      <c r="G333" t="s">
        <v>4074</v>
      </c>
      <c r="H333" t="s">
        <v>4584</v>
      </c>
      <c r="I333" t="s">
        <v>4587</v>
      </c>
      <c r="J333">
        <v>2025</v>
      </c>
      <c r="K333" t="s">
        <v>4062</v>
      </c>
      <c r="L333">
        <v>33.894208999999996</v>
      </c>
      <c r="M333">
        <v>10298782000</v>
      </c>
      <c r="N333">
        <v>1553366000</v>
      </c>
      <c r="O333">
        <v>88671000</v>
      </c>
      <c r="Q333">
        <v>527738000</v>
      </c>
      <c r="R333">
        <v>8745416000</v>
      </c>
      <c r="S333">
        <v>2796139000</v>
      </c>
      <c r="T333">
        <v>845003000</v>
      </c>
      <c r="U333">
        <v>2459031000</v>
      </c>
      <c r="V333">
        <v>5489267000</v>
      </c>
      <c r="W333">
        <v>1034647000</v>
      </c>
      <c r="AB333">
        <v>4736911000</v>
      </c>
      <c r="AC333">
        <v>719280000</v>
      </c>
      <c r="AD333">
        <v>4074938000</v>
      </c>
      <c r="AE333">
        <v>1756000</v>
      </c>
      <c r="AG333">
        <v>1473458000</v>
      </c>
      <c r="AJ333">
        <v>273440000</v>
      </c>
      <c r="AM333">
        <v>-9359000</v>
      </c>
      <c r="AN333">
        <v>62804000</v>
      </c>
      <c r="AP333">
        <v>508504000</v>
      </c>
      <c r="AQ333">
        <v>1059719000</v>
      </c>
      <c r="AU333">
        <v>-681447000</v>
      </c>
      <c r="AV333">
        <v>-376726000</v>
      </c>
      <c r="AY333">
        <v>0.4</v>
      </c>
      <c r="AZ333">
        <v>552287500</v>
      </c>
      <c r="BN333">
        <v>0.53300157241895196</v>
      </c>
      <c r="BP333">
        <v>8.5701693427806799E-2</v>
      </c>
      <c r="BQ333">
        <v>0.99128301729961998</v>
      </c>
      <c r="BR333">
        <v>84.735522500000002</v>
      </c>
      <c r="BS333">
        <v>1.3258429385732601E-2</v>
      </c>
      <c r="BU333">
        <v>2.8621360207105401E-9</v>
      </c>
    </row>
    <row r="334" spans="3:73" x14ac:dyDescent="0.3">
      <c r="C334">
        <v>916540</v>
      </c>
      <c r="D334" t="s">
        <v>4413</v>
      </c>
      <c r="E334" t="s">
        <v>1164</v>
      </c>
      <c r="F334" t="s">
        <v>3614</v>
      </c>
      <c r="G334" t="s">
        <v>4074</v>
      </c>
      <c r="H334" t="s">
        <v>4584</v>
      </c>
      <c r="I334" t="s">
        <v>4587</v>
      </c>
      <c r="J334">
        <v>2024</v>
      </c>
      <c r="K334" t="s">
        <v>4062</v>
      </c>
      <c r="L334">
        <v>40.261375999999998</v>
      </c>
      <c r="M334">
        <v>10070473000</v>
      </c>
      <c r="N334">
        <v>1439436000</v>
      </c>
      <c r="O334">
        <v>75973000</v>
      </c>
      <c r="Q334">
        <v>576837000</v>
      </c>
      <c r="R334">
        <v>8631037000</v>
      </c>
      <c r="S334">
        <v>2713669000</v>
      </c>
      <c r="T334">
        <v>898412000</v>
      </c>
      <c r="U334">
        <v>2322593000</v>
      </c>
      <c r="V334">
        <v>5606181000</v>
      </c>
      <c r="W334">
        <v>1043504000</v>
      </c>
      <c r="AB334">
        <v>4377810000</v>
      </c>
      <c r="AC334">
        <v>672710000</v>
      </c>
      <c r="AD334">
        <v>4012134000</v>
      </c>
      <c r="AE334">
        <v>1750000</v>
      </c>
      <c r="AG334">
        <v>1277838000</v>
      </c>
      <c r="AJ334">
        <v>468217000</v>
      </c>
      <c r="AM334">
        <v>-38337000</v>
      </c>
      <c r="AN334">
        <v>278880000</v>
      </c>
      <c r="AP334">
        <v>503825000</v>
      </c>
      <c r="AQ334">
        <v>839289000</v>
      </c>
      <c r="AT334">
        <v>332465000</v>
      </c>
      <c r="AU334">
        <v>-498898000</v>
      </c>
      <c r="AV334">
        <v>-399563000</v>
      </c>
      <c r="AY334">
        <v>1.75</v>
      </c>
      <c r="AZ334">
        <v>667788000</v>
      </c>
      <c r="BL334">
        <v>2.5244431744694902</v>
      </c>
      <c r="BN334">
        <v>0.55669490400302002</v>
      </c>
      <c r="BP334">
        <v>7.2805662460326007E-2</v>
      </c>
      <c r="BQ334">
        <v>0.82663698462104596</v>
      </c>
      <c r="BR334">
        <v>23.006500571428599</v>
      </c>
      <c r="BS334">
        <v>6.3703084418921793E-2</v>
      </c>
      <c r="BU334">
        <v>1.6094213316704001E-8</v>
      </c>
    </row>
    <row r="335" spans="3:73" x14ac:dyDescent="0.3">
      <c r="C335">
        <v>916540</v>
      </c>
      <c r="D335" t="s">
        <v>4413</v>
      </c>
      <c r="E335" t="s">
        <v>1164</v>
      </c>
      <c r="F335" t="s">
        <v>3614</v>
      </c>
      <c r="G335" t="s">
        <v>4074</v>
      </c>
      <c r="H335" t="s">
        <v>4584</v>
      </c>
      <c r="I335" t="s">
        <v>4587</v>
      </c>
      <c r="J335">
        <v>2023</v>
      </c>
      <c r="K335" t="s">
        <v>4062</v>
      </c>
      <c r="L335">
        <v>55.494081999999999</v>
      </c>
      <c r="M335">
        <v>11061084000</v>
      </c>
      <c r="N335">
        <v>1855666000</v>
      </c>
      <c r="O335">
        <v>126502000</v>
      </c>
      <c r="Q335">
        <v>758739000</v>
      </c>
      <c r="R335">
        <v>9205418000</v>
      </c>
      <c r="S335">
        <v>2935185000</v>
      </c>
      <c r="T335">
        <v>1075892000</v>
      </c>
      <c r="U335">
        <v>2484502000</v>
      </c>
      <c r="V335">
        <v>6367393000</v>
      </c>
      <c r="W335">
        <v>998137000</v>
      </c>
      <c r="AB335">
        <v>4605431000</v>
      </c>
      <c r="AC335">
        <v>629008000</v>
      </c>
      <c r="AD335">
        <v>3733254000</v>
      </c>
      <c r="AE335">
        <v>1744000</v>
      </c>
      <c r="AJ335">
        <v>949726000</v>
      </c>
      <c r="AM335">
        <v>59568000</v>
      </c>
      <c r="AN335">
        <v>647726000</v>
      </c>
      <c r="AO335">
        <v>259223000</v>
      </c>
      <c r="AP335">
        <v>502015000</v>
      </c>
      <c r="AQ335">
        <v>899263000</v>
      </c>
      <c r="AT335">
        <v>555480000</v>
      </c>
      <c r="AU335">
        <v>-1675452000</v>
      </c>
      <c r="AV335">
        <v>876292000</v>
      </c>
      <c r="AY335">
        <v>4.05</v>
      </c>
      <c r="AZ335">
        <v>716180000</v>
      </c>
      <c r="BB335">
        <v>966517000</v>
      </c>
      <c r="BC335">
        <v>1468532000</v>
      </c>
      <c r="BL335">
        <v>1.61889356952546</v>
      </c>
      <c r="BN335">
        <v>0.57565723214831399</v>
      </c>
      <c r="BO335">
        <v>3.7285156023963899</v>
      </c>
      <c r="BP335">
        <v>0.126738113104714</v>
      </c>
      <c r="BQ335">
        <v>1.0989743892872399</v>
      </c>
      <c r="BR335">
        <v>13.7022424691358</v>
      </c>
      <c r="BS335">
        <v>0.140643948416554</v>
      </c>
      <c r="BU335">
        <v>4.88013026576666E-8</v>
      </c>
    </row>
    <row r="336" spans="3:73" x14ac:dyDescent="0.3">
      <c r="C336">
        <v>916540</v>
      </c>
      <c r="D336" t="s">
        <v>4413</v>
      </c>
      <c r="E336" t="s">
        <v>1164</v>
      </c>
      <c r="F336" t="s">
        <v>3614</v>
      </c>
      <c r="G336" t="s">
        <v>4074</v>
      </c>
      <c r="H336" t="s">
        <v>4584</v>
      </c>
      <c r="I336" t="s">
        <v>4587</v>
      </c>
      <c r="J336">
        <v>2022</v>
      </c>
      <c r="K336" t="s">
        <v>4062</v>
      </c>
      <c r="L336">
        <v>71.179992999999996</v>
      </c>
      <c r="M336">
        <v>9202370000</v>
      </c>
      <c r="N336">
        <v>1638097000</v>
      </c>
      <c r="O336">
        <v>127016000</v>
      </c>
      <c r="P336">
        <v>676573000</v>
      </c>
      <c r="Q336">
        <v>673621000</v>
      </c>
      <c r="R336">
        <v>7564273000</v>
      </c>
      <c r="S336">
        <v>2462082000</v>
      </c>
      <c r="T336">
        <v>865122000</v>
      </c>
      <c r="U336">
        <v>1970377000</v>
      </c>
      <c r="V336">
        <v>5305880000</v>
      </c>
      <c r="W336">
        <v>1068443000</v>
      </c>
      <c r="AB336">
        <v>3809023000</v>
      </c>
      <c r="AC336">
        <v>554451000</v>
      </c>
      <c r="AD336">
        <v>3085528000</v>
      </c>
      <c r="AE336">
        <v>1736000</v>
      </c>
      <c r="AJ336">
        <v>1029068000</v>
      </c>
      <c r="AM336">
        <v>146626000</v>
      </c>
      <c r="AN336">
        <v>737690000</v>
      </c>
      <c r="AO336">
        <v>125566000</v>
      </c>
      <c r="AP336">
        <v>394721000</v>
      </c>
      <c r="AQ336">
        <v>813739000</v>
      </c>
      <c r="AT336">
        <v>391309000</v>
      </c>
      <c r="AU336">
        <v>-2416546000</v>
      </c>
      <c r="AV336">
        <v>1678604000</v>
      </c>
      <c r="AY336">
        <v>4.58</v>
      </c>
      <c r="AZ336">
        <v>565543000</v>
      </c>
      <c r="BB336">
        <v>1009882000</v>
      </c>
      <c r="BC336">
        <v>1404603000</v>
      </c>
      <c r="BL336">
        <v>2.0795304989151799</v>
      </c>
      <c r="BN336">
        <v>0.57657755556448997</v>
      </c>
      <c r="BO336">
        <v>8.0426389309207895</v>
      </c>
      <c r="BP336">
        <v>0.118879528435303</v>
      </c>
      <c r="BQ336">
        <v>0.90269298408993304</v>
      </c>
      <c r="BR336">
        <v>15.541483187772901</v>
      </c>
      <c r="BS336">
        <v>0.19366908522211601</v>
      </c>
      <c r="BU336">
        <v>8.5587398117575001E-8</v>
      </c>
    </row>
    <row r="337" spans="3:73" x14ac:dyDescent="0.3">
      <c r="C337">
        <v>916540</v>
      </c>
      <c r="D337" t="s">
        <v>4413</v>
      </c>
      <c r="E337" t="s">
        <v>1164</v>
      </c>
      <c r="F337" t="s">
        <v>3614</v>
      </c>
      <c r="G337" t="s">
        <v>4074</v>
      </c>
      <c r="H337" t="s">
        <v>4584</v>
      </c>
      <c r="I337" t="s">
        <v>4587</v>
      </c>
      <c r="J337">
        <v>2021</v>
      </c>
      <c r="K337" t="s">
        <v>4062</v>
      </c>
      <c r="L337">
        <v>69.891446000000002</v>
      </c>
      <c r="M337">
        <v>6133728000</v>
      </c>
      <c r="N337">
        <v>1089014000</v>
      </c>
      <c r="O337">
        <v>68906000</v>
      </c>
      <c r="P337">
        <v>469092000</v>
      </c>
      <c r="Q337">
        <v>457465000</v>
      </c>
      <c r="R337">
        <v>5044714000</v>
      </c>
      <c r="S337">
        <v>1840080000</v>
      </c>
      <c r="T337">
        <v>397801000</v>
      </c>
      <c r="U337">
        <v>1219116000</v>
      </c>
      <c r="V337">
        <v>2785943000</v>
      </c>
      <c r="W337">
        <v>752684000</v>
      </c>
      <c r="AB337">
        <v>3280960000</v>
      </c>
      <c r="AC337">
        <v>374721000</v>
      </c>
      <c r="AD337">
        <v>2347838000</v>
      </c>
      <c r="AE337">
        <v>1717000</v>
      </c>
      <c r="AJ337">
        <v>884470000</v>
      </c>
      <c r="AM337">
        <v>164106000</v>
      </c>
      <c r="AN337">
        <v>650914000</v>
      </c>
      <c r="AO337">
        <v>62077000</v>
      </c>
      <c r="AP337">
        <v>316387000</v>
      </c>
      <c r="AQ337">
        <v>704420000</v>
      </c>
      <c r="AT337">
        <v>274126000</v>
      </c>
      <c r="AU337">
        <v>-490263000</v>
      </c>
      <c r="AV337">
        <v>-221360000</v>
      </c>
      <c r="AY337">
        <v>4.01</v>
      </c>
      <c r="AZ337">
        <v>431693500</v>
      </c>
      <c r="BB337">
        <v>877097000</v>
      </c>
      <c r="BC337">
        <v>1193484000</v>
      </c>
      <c r="BL337">
        <v>2.5696942282016302</v>
      </c>
      <c r="BN337">
        <v>0.45420061013465202</v>
      </c>
      <c r="BO337">
        <v>14.129178278589499</v>
      </c>
      <c r="BP337">
        <v>9.1547050289364496E-2</v>
      </c>
      <c r="BQ337">
        <v>0.83906260794702703</v>
      </c>
      <c r="BR337">
        <v>17.429288279301701</v>
      </c>
      <c r="BS337">
        <v>0.19839132449039301</v>
      </c>
      <c r="BU337">
        <v>8.5421552978396599E-8</v>
      </c>
    </row>
    <row r="338" spans="3:73" x14ac:dyDescent="0.3">
      <c r="C338">
        <v>916540</v>
      </c>
      <c r="D338" t="s">
        <v>4413</v>
      </c>
      <c r="E338" t="s">
        <v>1164</v>
      </c>
      <c r="F338" t="s">
        <v>3614</v>
      </c>
      <c r="G338" t="s">
        <v>4074</v>
      </c>
      <c r="H338" t="s">
        <v>4584</v>
      </c>
      <c r="I338" t="s">
        <v>4587</v>
      </c>
      <c r="J338">
        <v>2020</v>
      </c>
      <c r="K338" t="s">
        <v>4062</v>
      </c>
      <c r="L338">
        <v>30.816179000000002</v>
      </c>
      <c r="M338">
        <v>5613331000</v>
      </c>
      <c r="N338">
        <v>986994000</v>
      </c>
      <c r="O338">
        <v>81617000</v>
      </c>
      <c r="P338">
        <v>405387000</v>
      </c>
      <c r="Q338">
        <v>405922000</v>
      </c>
      <c r="R338">
        <v>4626337000</v>
      </c>
      <c r="S338">
        <v>1863814000</v>
      </c>
      <c r="T338">
        <v>473680000</v>
      </c>
      <c r="U338">
        <v>1260240000</v>
      </c>
      <c r="V338">
        <v>2659122000</v>
      </c>
      <c r="W338">
        <v>675305000</v>
      </c>
      <c r="AB338">
        <v>2891909000</v>
      </c>
      <c r="AC338">
        <v>151710000</v>
      </c>
      <c r="AD338">
        <v>1696924000</v>
      </c>
      <c r="AE338">
        <v>1699000</v>
      </c>
      <c r="AJ338">
        <v>74364000</v>
      </c>
      <c r="AM338">
        <v>53289000</v>
      </c>
      <c r="AN338">
        <v>44745000</v>
      </c>
      <c r="AO338">
        <v>72686000</v>
      </c>
      <c r="AP338">
        <v>350178000</v>
      </c>
      <c r="AQ338">
        <v>624651000</v>
      </c>
      <c r="AT338">
        <v>280115000</v>
      </c>
      <c r="AU338">
        <v>-310628000</v>
      </c>
      <c r="AV338">
        <v>-306986000</v>
      </c>
      <c r="AY338">
        <v>0.28000000000000003</v>
      </c>
      <c r="AZ338">
        <v>384439500</v>
      </c>
      <c r="BB338">
        <v>170720000</v>
      </c>
      <c r="BC338">
        <v>520898000</v>
      </c>
      <c r="BL338">
        <v>2.2299805437052602</v>
      </c>
      <c r="BN338">
        <v>0.47371551757770902</v>
      </c>
      <c r="BO338">
        <v>2.34873290592411</v>
      </c>
      <c r="BP338">
        <v>0.12085946350167701</v>
      </c>
      <c r="BQ338">
        <v>0.860458607592125</v>
      </c>
      <c r="BR338">
        <v>110.05778214285699</v>
      </c>
      <c r="BS338">
        <v>1.547247856001E-2</v>
      </c>
      <c r="BU338">
        <v>2.9836796801005802E-9</v>
      </c>
    </row>
    <row r="339" spans="3:73" x14ac:dyDescent="0.3">
      <c r="C339">
        <v>916540</v>
      </c>
      <c r="D339" t="s">
        <v>4413</v>
      </c>
      <c r="E339" t="s">
        <v>1164</v>
      </c>
      <c r="F339" t="s">
        <v>3614</v>
      </c>
      <c r="G339" t="s">
        <v>4074</v>
      </c>
      <c r="H339" t="s">
        <v>4584</v>
      </c>
      <c r="I339" t="s">
        <v>4587</v>
      </c>
      <c r="J339">
        <v>2019</v>
      </c>
      <c r="K339" t="s">
        <v>4062</v>
      </c>
      <c r="L339">
        <v>21.097035000000002</v>
      </c>
      <c r="M339">
        <v>5345258000</v>
      </c>
      <c r="N339">
        <v>917288000</v>
      </c>
      <c r="O339">
        <v>72935000</v>
      </c>
      <c r="P339">
        <v>406338000</v>
      </c>
      <c r="Q339">
        <v>362957000</v>
      </c>
      <c r="R339">
        <v>4427970000</v>
      </c>
      <c r="S339">
        <v>1802411000</v>
      </c>
      <c r="T339">
        <v>526394000</v>
      </c>
      <c r="U339">
        <v>1223291000</v>
      </c>
      <c r="V339">
        <v>2701908000</v>
      </c>
      <c r="W339">
        <v>688339000</v>
      </c>
      <c r="AB339">
        <v>2565819000</v>
      </c>
      <c r="AC339">
        <v>75022000</v>
      </c>
      <c r="AD339">
        <v>1400105000</v>
      </c>
      <c r="AE339">
        <v>1686000</v>
      </c>
      <c r="AJ339">
        <v>293287000</v>
      </c>
      <c r="AM339">
        <v>59467000</v>
      </c>
      <c r="AN339">
        <v>242609000</v>
      </c>
      <c r="AO339">
        <v>78674000</v>
      </c>
      <c r="AP339">
        <v>325510000</v>
      </c>
      <c r="AQ339">
        <v>362621000</v>
      </c>
      <c r="AT339">
        <v>359498000</v>
      </c>
      <c r="AU339">
        <v>-338074000</v>
      </c>
      <c r="AV339">
        <v>-54885000</v>
      </c>
      <c r="AY339">
        <v>1.48</v>
      </c>
      <c r="AZ339">
        <v>351992500</v>
      </c>
      <c r="BB339">
        <v>380750000</v>
      </c>
      <c r="BC339">
        <v>706260000</v>
      </c>
      <c r="BL339">
        <v>1.00868711369743</v>
      </c>
      <c r="BN339">
        <v>0.50547756534857602</v>
      </c>
      <c r="BO339">
        <v>4.8395912245468597</v>
      </c>
      <c r="BP339">
        <v>0.105957965479219</v>
      </c>
      <c r="BQ339">
        <v>0.80531685695565702</v>
      </c>
      <c r="BR339">
        <v>14.2547533783784</v>
      </c>
      <c r="BS339">
        <v>9.4554214463296093E-2</v>
      </c>
      <c r="BU339">
        <v>1.21690625098653E-8</v>
      </c>
    </row>
    <row r="340" spans="3:73" x14ac:dyDescent="0.3">
      <c r="C340">
        <v>916540</v>
      </c>
      <c r="D340" t="s">
        <v>4413</v>
      </c>
      <c r="E340" t="s">
        <v>1164</v>
      </c>
      <c r="F340" t="s">
        <v>3614</v>
      </c>
      <c r="G340" t="s">
        <v>4074</v>
      </c>
      <c r="H340" t="s">
        <v>4584</v>
      </c>
      <c r="I340" t="s">
        <v>4587</v>
      </c>
      <c r="J340">
        <v>2018</v>
      </c>
      <c r="K340" t="s">
        <v>4062</v>
      </c>
      <c r="L340">
        <v>19.162002999999999</v>
      </c>
      <c r="M340">
        <v>4889354000</v>
      </c>
      <c r="N340">
        <v>897942000</v>
      </c>
      <c r="O340">
        <v>107262000</v>
      </c>
      <c r="P340">
        <v>385737000</v>
      </c>
      <c r="Q340">
        <v>341028000</v>
      </c>
      <c r="R340">
        <v>3991412000</v>
      </c>
      <c r="S340">
        <v>1687858000</v>
      </c>
      <c r="T340">
        <v>595862000</v>
      </c>
      <c r="U340">
        <v>1229159000</v>
      </c>
      <c r="V340">
        <v>2553533000</v>
      </c>
      <c r="W340">
        <v>540498000</v>
      </c>
      <c r="AB340">
        <v>2273048000</v>
      </c>
      <c r="AC340">
        <v>47756000</v>
      </c>
      <c r="AD340">
        <v>1087505000</v>
      </c>
      <c r="AE340">
        <v>1681000</v>
      </c>
      <c r="AJ340">
        <v>23614000</v>
      </c>
      <c r="AM340">
        <v>12031000</v>
      </c>
      <c r="AN340">
        <v>40648000</v>
      </c>
      <c r="AO340">
        <v>86429000</v>
      </c>
      <c r="AP340">
        <v>321192000</v>
      </c>
      <c r="AQ340">
        <v>398615000</v>
      </c>
      <c r="AT340">
        <v>321896000</v>
      </c>
      <c r="AU340">
        <v>-342415000</v>
      </c>
      <c r="AV340">
        <v>-47582000</v>
      </c>
      <c r="AY340">
        <v>0.25</v>
      </c>
      <c r="AZ340">
        <v>349605500</v>
      </c>
      <c r="BB340">
        <v>139108000</v>
      </c>
      <c r="BC340">
        <v>460300000</v>
      </c>
      <c r="BL340">
        <v>1.23833474165569</v>
      </c>
      <c r="BN340">
        <v>0.52226388189523598</v>
      </c>
      <c r="BO340">
        <v>1.60950606856495</v>
      </c>
      <c r="BP340">
        <v>0.19845031804002999</v>
      </c>
      <c r="BQ340">
        <v>1.0303719902756301</v>
      </c>
      <c r="BR340">
        <v>76.648011999999994</v>
      </c>
      <c r="BS340">
        <v>1.7882596407994899E-2</v>
      </c>
      <c r="BU340">
        <v>2.10752291636604E-9</v>
      </c>
    </row>
    <row r="341" spans="3:73" x14ac:dyDescent="0.3">
      <c r="C341">
        <v>916540</v>
      </c>
      <c r="D341" t="s">
        <v>4413</v>
      </c>
      <c r="E341" t="s">
        <v>1164</v>
      </c>
      <c r="F341" t="s">
        <v>3614</v>
      </c>
      <c r="G341" t="s">
        <v>4074</v>
      </c>
      <c r="H341" t="s">
        <v>4584</v>
      </c>
      <c r="I341" t="s">
        <v>4587</v>
      </c>
      <c r="J341">
        <v>2017</v>
      </c>
      <c r="K341" t="s">
        <v>4062</v>
      </c>
      <c r="L341">
        <v>15.682043</v>
      </c>
      <c r="M341">
        <v>4958225000</v>
      </c>
      <c r="N341">
        <v>956445000</v>
      </c>
      <c r="O341">
        <v>106774000</v>
      </c>
      <c r="P341">
        <v>391847000</v>
      </c>
      <c r="Q341">
        <v>358183000</v>
      </c>
      <c r="R341">
        <v>4001780000</v>
      </c>
      <c r="S341">
        <v>1645822000</v>
      </c>
      <c r="T341">
        <v>676500000</v>
      </c>
      <c r="U341">
        <v>1301093000</v>
      </c>
      <c r="V341">
        <v>2630528000</v>
      </c>
      <c r="W341">
        <v>559483000</v>
      </c>
      <c r="AB341">
        <v>2244933000</v>
      </c>
      <c r="AC341">
        <v>44063000</v>
      </c>
      <c r="AD341">
        <v>981227000</v>
      </c>
      <c r="AE341">
        <v>1679000</v>
      </c>
      <c r="AJ341">
        <v>35026000</v>
      </c>
      <c r="AM341">
        <v>-69154000</v>
      </c>
      <c r="AN341">
        <v>105729000</v>
      </c>
      <c r="AO341">
        <v>88926000</v>
      </c>
      <c r="AP341">
        <v>302100000</v>
      </c>
      <c r="AQ341">
        <v>410587000</v>
      </c>
      <c r="AT341">
        <v>274168000</v>
      </c>
      <c r="AU341">
        <v>-284053000</v>
      </c>
      <c r="AV341">
        <v>-154852000</v>
      </c>
      <c r="AY341">
        <v>0.64</v>
      </c>
      <c r="BB341">
        <v>125501000</v>
      </c>
      <c r="BC341">
        <v>427601000</v>
      </c>
      <c r="BL341">
        <v>1.49757447988095</v>
      </c>
      <c r="BN341">
        <v>0.53053824705413699</v>
      </c>
      <c r="BO341">
        <v>1.41129703348852</v>
      </c>
      <c r="BP341">
        <v>0.19084404709347699</v>
      </c>
      <c r="BQ341">
        <v>1.0693122043029</v>
      </c>
      <c r="BR341">
        <v>24.503192187500002</v>
      </c>
      <c r="BS341">
        <v>4.7096728499247002E-2</v>
      </c>
      <c r="BU341">
        <v>4.4707381111151204E-9</v>
      </c>
    </row>
    <row r="342" spans="3:73" x14ac:dyDescent="0.3">
      <c r="C342">
        <v>1046257</v>
      </c>
      <c r="D342" t="s">
        <v>4442</v>
      </c>
      <c r="E342" t="s">
        <v>485</v>
      </c>
      <c r="F342" t="s">
        <v>3614</v>
      </c>
      <c r="G342" t="s">
        <v>4113</v>
      </c>
      <c r="H342" t="s">
        <v>4588</v>
      </c>
      <c r="I342" t="s">
        <v>4589</v>
      </c>
      <c r="J342">
        <v>2026</v>
      </c>
      <c r="K342" t="s">
        <v>4062</v>
      </c>
      <c r="L342">
        <v>113.991131</v>
      </c>
    </row>
    <row r="343" spans="3:73" x14ac:dyDescent="0.3">
      <c r="C343">
        <v>1046257</v>
      </c>
      <c r="D343" t="s">
        <v>4442</v>
      </c>
      <c r="E343" t="s">
        <v>485</v>
      </c>
      <c r="F343" t="s">
        <v>3614</v>
      </c>
      <c r="G343" t="s">
        <v>4113</v>
      </c>
      <c r="H343" t="s">
        <v>4588</v>
      </c>
      <c r="I343" t="s">
        <v>4589</v>
      </c>
      <c r="J343">
        <v>2025</v>
      </c>
      <c r="K343" t="s">
        <v>4062</v>
      </c>
      <c r="L343">
        <v>122.569039</v>
      </c>
      <c r="M343">
        <v>7897000000</v>
      </c>
      <c r="N343">
        <v>3505000000</v>
      </c>
      <c r="O343">
        <v>1030000000</v>
      </c>
      <c r="P343">
        <v>1185000000</v>
      </c>
      <c r="Q343">
        <v>1227000000</v>
      </c>
      <c r="S343">
        <v>2526000000</v>
      </c>
      <c r="T343">
        <v>347000000</v>
      </c>
      <c r="U343">
        <v>922000000</v>
      </c>
      <c r="V343">
        <v>3531000000</v>
      </c>
      <c r="W343">
        <v>1316000000</v>
      </c>
      <c r="X343">
        <v>693000000</v>
      </c>
      <c r="Z343">
        <v>48000000</v>
      </c>
      <c r="AB343">
        <v>4274000000</v>
      </c>
      <c r="AD343">
        <v>5610000000</v>
      </c>
      <c r="AE343">
        <v>1000000</v>
      </c>
      <c r="AG343">
        <v>430000000</v>
      </c>
      <c r="AJ343">
        <v>1016000000</v>
      </c>
      <c r="AK343">
        <v>71000000</v>
      </c>
      <c r="AM343">
        <v>238000000</v>
      </c>
      <c r="AN343">
        <v>165000000</v>
      </c>
      <c r="AQ343">
        <v>944000000</v>
      </c>
      <c r="AS343">
        <v>222000000</v>
      </c>
      <c r="AU343">
        <v>-444000000</v>
      </c>
      <c r="AV343">
        <v>-491000000</v>
      </c>
      <c r="AW343">
        <v>211000000</v>
      </c>
      <c r="AY343">
        <v>2.59</v>
      </c>
      <c r="AZ343">
        <v>1207000000</v>
      </c>
      <c r="BN343">
        <v>0.44713182221096598</v>
      </c>
      <c r="BP343">
        <v>0.78267477203647395</v>
      </c>
      <c r="BQ343">
        <v>1.73100303951368</v>
      </c>
      <c r="BR343">
        <v>47.323953281853299</v>
      </c>
      <c r="BS343">
        <v>3.8605521759475903E-2</v>
      </c>
      <c r="BT343">
        <v>1721478.7822559299</v>
      </c>
      <c r="BU343">
        <v>7.4275575809546104E-8</v>
      </c>
    </row>
    <row r="344" spans="3:73" x14ac:dyDescent="0.3">
      <c r="C344">
        <v>1046257</v>
      </c>
      <c r="D344" t="s">
        <v>4442</v>
      </c>
      <c r="E344" t="s">
        <v>485</v>
      </c>
      <c r="F344" t="s">
        <v>3614</v>
      </c>
      <c r="G344" t="s">
        <v>4113</v>
      </c>
      <c r="H344" t="s">
        <v>4588</v>
      </c>
      <c r="I344" t="s">
        <v>4589</v>
      </c>
      <c r="J344">
        <v>2024</v>
      </c>
      <c r="K344" t="s">
        <v>4062</v>
      </c>
      <c r="L344">
        <v>119.217145</v>
      </c>
      <c r="M344">
        <v>7444000000</v>
      </c>
      <c r="N344">
        <v>3355000000</v>
      </c>
      <c r="O344">
        <v>997000000</v>
      </c>
      <c r="P344">
        <v>1093000000</v>
      </c>
      <c r="Q344">
        <v>1187000000</v>
      </c>
      <c r="S344">
        <v>2264000000</v>
      </c>
      <c r="T344">
        <v>358000000</v>
      </c>
      <c r="U344">
        <v>906000000</v>
      </c>
      <c r="V344">
        <v>3554000000</v>
      </c>
      <c r="W344">
        <v>1281000000</v>
      </c>
      <c r="X344">
        <v>604000000</v>
      </c>
      <c r="Z344">
        <v>44000000</v>
      </c>
      <c r="AB344">
        <v>3804000000</v>
      </c>
      <c r="AD344">
        <v>5092000000</v>
      </c>
      <c r="AE344">
        <v>1000000</v>
      </c>
      <c r="AF344">
        <v>64494000</v>
      </c>
      <c r="AG344">
        <v>449000000</v>
      </c>
      <c r="AJ344">
        <v>883000000</v>
      </c>
      <c r="AK344">
        <v>67000000</v>
      </c>
      <c r="AM344">
        <v>277000000</v>
      </c>
      <c r="AN344">
        <v>95000000</v>
      </c>
      <c r="AQ344">
        <v>1436000000</v>
      </c>
      <c r="AS344">
        <v>214000000</v>
      </c>
      <c r="AU344">
        <v>-47000000</v>
      </c>
      <c r="AV344">
        <v>-765000000</v>
      </c>
      <c r="AW344">
        <v>210000000</v>
      </c>
      <c r="AY344">
        <v>1.46</v>
      </c>
      <c r="AZ344">
        <v>1318500000</v>
      </c>
      <c r="BN344">
        <v>0.47743148844707101</v>
      </c>
      <c r="BP344">
        <v>0.77829820452771303</v>
      </c>
      <c r="BQ344">
        <v>1.69242779078845</v>
      </c>
      <c r="BR344">
        <v>81.655578767123302</v>
      </c>
      <c r="BS344">
        <v>2.4973711882229199E-2</v>
      </c>
      <c r="BT344">
        <v>1761491.6042487</v>
      </c>
      <c r="BU344">
        <v>4.5756317481598298E-8</v>
      </c>
    </row>
    <row r="345" spans="3:73" x14ac:dyDescent="0.3">
      <c r="C345">
        <v>1046257</v>
      </c>
      <c r="D345" t="s">
        <v>4442</v>
      </c>
      <c r="E345" t="s">
        <v>485</v>
      </c>
      <c r="F345" t="s">
        <v>3614</v>
      </c>
      <c r="G345" t="s">
        <v>4113</v>
      </c>
      <c r="H345" t="s">
        <v>4588</v>
      </c>
      <c r="I345" t="s">
        <v>4589</v>
      </c>
      <c r="J345">
        <v>2023</v>
      </c>
      <c r="K345" t="s">
        <v>4062</v>
      </c>
      <c r="L345">
        <v>94.923370000000006</v>
      </c>
      <c r="M345">
        <v>7642000000</v>
      </c>
      <c r="N345">
        <v>3399000000</v>
      </c>
      <c r="O345">
        <v>401000000</v>
      </c>
      <c r="P345">
        <v>1279000000</v>
      </c>
      <c r="Q345">
        <v>1450000000</v>
      </c>
      <c r="R345">
        <v>2926000000</v>
      </c>
      <c r="S345">
        <v>2370000000</v>
      </c>
      <c r="T345">
        <v>385000000</v>
      </c>
      <c r="U345">
        <v>918000000</v>
      </c>
      <c r="V345">
        <v>3992000000</v>
      </c>
      <c r="W345">
        <v>1772000000</v>
      </c>
      <c r="X345">
        <v>778000000</v>
      </c>
      <c r="Z345">
        <v>448000000</v>
      </c>
      <c r="AB345">
        <v>3538000000</v>
      </c>
      <c r="AD345">
        <v>4654000000</v>
      </c>
      <c r="AE345">
        <v>1000000</v>
      </c>
      <c r="AF345">
        <v>65239000</v>
      </c>
      <c r="AG345">
        <v>400000000</v>
      </c>
      <c r="AJ345">
        <v>957000000</v>
      </c>
      <c r="AK345">
        <v>63000000</v>
      </c>
      <c r="AM345">
        <v>188000000</v>
      </c>
      <c r="AN345">
        <v>131000000</v>
      </c>
      <c r="AQ345">
        <v>1057000000</v>
      </c>
      <c r="AS345">
        <v>219000000</v>
      </c>
      <c r="AU345">
        <v>-329000000</v>
      </c>
      <c r="AV345">
        <v>-569000000</v>
      </c>
      <c r="AW345">
        <v>194000000</v>
      </c>
      <c r="AY345">
        <v>2</v>
      </c>
      <c r="AZ345">
        <v>1523500000</v>
      </c>
      <c r="BN345">
        <v>0.52237634127191801</v>
      </c>
      <c r="BP345">
        <v>0.22629796839729099</v>
      </c>
      <c r="BQ345">
        <v>1.0998871331828399</v>
      </c>
      <c r="BR345">
        <v>47.461685000000003</v>
      </c>
      <c r="BS345">
        <v>3.7026568682871699E-2</v>
      </c>
      <c r="BT345">
        <v>2043753.8195283201</v>
      </c>
      <c r="BU345">
        <v>5.3659338609383798E-8</v>
      </c>
    </row>
    <row r="346" spans="3:73" x14ac:dyDescent="0.3">
      <c r="C346">
        <v>1046257</v>
      </c>
      <c r="D346" t="s">
        <v>4442</v>
      </c>
      <c r="E346" t="s">
        <v>485</v>
      </c>
      <c r="F346" t="s">
        <v>3614</v>
      </c>
      <c r="G346" t="s">
        <v>4113</v>
      </c>
      <c r="H346" t="s">
        <v>4588</v>
      </c>
      <c r="I346" t="s">
        <v>4589</v>
      </c>
      <c r="J346">
        <v>2022</v>
      </c>
      <c r="K346" t="s">
        <v>4062</v>
      </c>
      <c r="L346">
        <v>80.146968000000001</v>
      </c>
      <c r="M346">
        <v>7561000000</v>
      </c>
      <c r="N346">
        <v>3309000000</v>
      </c>
      <c r="O346">
        <v>236000000</v>
      </c>
      <c r="P346">
        <v>1411000000</v>
      </c>
      <c r="Q346">
        <v>1597000000</v>
      </c>
      <c r="R346">
        <v>2938000000</v>
      </c>
      <c r="S346">
        <v>2407000000</v>
      </c>
      <c r="T346">
        <v>401000000</v>
      </c>
      <c r="U346">
        <v>900000000</v>
      </c>
      <c r="V346">
        <v>4299000000</v>
      </c>
      <c r="W346">
        <v>1882000000</v>
      </c>
      <c r="X346">
        <v>873000000</v>
      </c>
      <c r="Z346">
        <v>543000000</v>
      </c>
      <c r="AB346">
        <v>3147000000</v>
      </c>
      <c r="AD346">
        <v>4210000000</v>
      </c>
      <c r="AE346">
        <v>1000000</v>
      </c>
      <c r="AF346">
        <v>65694000</v>
      </c>
      <c r="AG346">
        <v>351000000</v>
      </c>
      <c r="AJ346">
        <v>762000000</v>
      </c>
      <c r="AK346">
        <v>52000000</v>
      </c>
      <c r="AM346">
        <v>166000000</v>
      </c>
      <c r="AN346">
        <v>114000000</v>
      </c>
      <c r="AQ346">
        <v>152000000</v>
      </c>
      <c r="AS346">
        <v>215000000</v>
      </c>
      <c r="AU346">
        <v>-320000000</v>
      </c>
      <c r="AV346">
        <v>103000000</v>
      </c>
      <c r="AW346">
        <v>181000000</v>
      </c>
      <c r="AY346">
        <v>1.73</v>
      </c>
      <c r="AZ346">
        <v>1384500000</v>
      </c>
      <c r="BN346">
        <v>0.56857558524004803</v>
      </c>
      <c r="BP346">
        <v>0.12539851222104101</v>
      </c>
      <c r="BQ346">
        <v>0.90967056323060602</v>
      </c>
      <c r="BR346">
        <v>46.327727167630101</v>
      </c>
      <c r="BS346">
        <v>3.6224976167778797E-2</v>
      </c>
      <c r="BT346">
        <v>2258351.1830416298</v>
      </c>
      <c r="BU346">
        <v>4.40591848236416E-8</v>
      </c>
    </row>
    <row r="347" spans="3:73" x14ac:dyDescent="0.3">
      <c r="C347">
        <v>1046257</v>
      </c>
      <c r="D347" t="s">
        <v>4442</v>
      </c>
      <c r="E347" t="s">
        <v>485</v>
      </c>
      <c r="F347" t="s">
        <v>3614</v>
      </c>
      <c r="G347" t="s">
        <v>4113</v>
      </c>
      <c r="H347" t="s">
        <v>4588</v>
      </c>
      <c r="I347" t="s">
        <v>4589</v>
      </c>
      <c r="J347">
        <v>2021</v>
      </c>
      <c r="K347" t="s">
        <v>4062</v>
      </c>
      <c r="L347">
        <v>78.503666999999993</v>
      </c>
      <c r="M347">
        <v>6999000000</v>
      </c>
      <c r="N347">
        <v>2697000000</v>
      </c>
      <c r="O347">
        <v>328000000</v>
      </c>
      <c r="P347">
        <v>1130000000</v>
      </c>
      <c r="Q347">
        <v>1172000000</v>
      </c>
      <c r="R347">
        <v>2940000000</v>
      </c>
      <c r="S347">
        <v>2423000000</v>
      </c>
      <c r="T347">
        <v>434000000</v>
      </c>
      <c r="U347">
        <v>914000000</v>
      </c>
      <c r="V347">
        <v>3774000000</v>
      </c>
      <c r="W347">
        <v>1512000000</v>
      </c>
      <c r="X347">
        <v>774000000</v>
      </c>
      <c r="Z347">
        <v>308000000</v>
      </c>
      <c r="AB347">
        <v>3100000000</v>
      </c>
      <c r="AD347">
        <v>3899000000</v>
      </c>
      <c r="AE347">
        <v>1000000</v>
      </c>
      <c r="AF347">
        <v>66657000</v>
      </c>
      <c r="AG347">
        <v>290000000</v>
      </c>
      <c r="AJ347">
        <v>310000000</v>
      </c>
      <c r="AK347">
        <v>43000000</v>
      </c>
      <c r="AM347">
        <v>123000000</v>
      </c>
      <c r="AN347">
        <v>67000000</v>
      </c>
      <c r="AQ347">
        <v>392000000</v>
      </c>
      <c r="AS347">
        <v>220000000</v>
      </c>
      <c r="AU347">
        <v>-335000000</v>
      </c>
      <c r="AV347">
        <v>-373000000</v>
      </c>
      <c r="AW347">
        <v>184000000</v>
      </c>
      <c r="AY347">
        <v>1</v>
      </c>
      <c r="AZ347">
        <v>1044500000</v>
      </c>
      <c r="BN347">
        <v>0.53921988855550795</v>
      </c>
      <c r="BP347">
        <v>0.216931216931217</v>
      </c>
      <c r="BQ347">
        <v>1.0085978835978799</v>
      </c>
      <c r="BR347">
        <v>78.503666999999993</v>
      </c>
      <c r="BS347">
        <v>2.1612903225806501E-2</v>
      </c>
      <c r="BT347">
        <v>2343839.55592801</v>
      </c>
      <c r="BU347">
        <v>2.5323763548387099E-8</v>
      </c>
    </row>
    <row r="348" spans="3:73" x14ac:dyDescent="0.3">
      <c r="C348">
        <v>1046257</v>
      </c>
      <c r="D348" t="s">
        <v>4442</v>
      </c>
      <c r="E348" t="s">
        <v>485</v>
      </c>
      <c r="F348" t="s">
        <v>3614</v>
      </c>
      <c r="G348" t="s">
        <v>4113</v>
      </c>
      <c r="H348" t="s">
        <v>4588</v>
      </c>
      <c r="I348" t="s">
        <v>4589</v>
      </c>
      <c r="J348">
        <v>2020</v>
      </c>
      <c r="K348" t="s">
        <v>4062</v>
      </c>
      <c r="L348">
        <v>68.620180000000005</v>
      </c>
      <c r="M348">
        <v>6858000000</v>
      </c>
      <c r="N348">
        <v>2647000000</v>
      </c>
      <c r="O348">
        <v>665000000</v>
      </c>
      <c r="Q348">
        <v>917000000</v>
      </c>
      <c r="R348">
        <v>2842000000</v>
      </c>
      <c r="S348">
        <v>2455000000</v>
      </c>
      <c r="T348">
        <v>444000000</v>
      </c>
      <c r="U348">
        <v>902000000</v>
      </c>
      <c r="V348">
        <v>3786000000</v>
      </c>
      <c r="W348">
        <v>1458000000</v>
      </c>
      <c r="X348">
        <v>599000000</v>
      </c>
      <c r="Z348">
        <v>438000000</v>
      </c>
      <c r="AB348">
        <v>2951000000</v>
      </c>
      <c r="AD348">
        <v>3957000000</v>
      </c>
      <c r="AE348">
        <v>1000000</v>
      </c>
      <c r="AF348">
        <v>67016000</v>
      </c>
      <c r="AG348">
        <v>352000000</v>
      </c>
      <c r="AJ348">
        <v>582000000</v>
      </c>
      <c r="AM348">
        <v>152000000</v>
      </c>
      <c r="AN348">
        <v>115000000</v>
      </c>
      <c r="AQ348">
        <v>829000000</v>
      </c>
      <c r="AS348">
        <v>213000000</v>
      </c>
      <c r="AU348">
        <v>-571000000</v>
      </c>
      <c r="AV348">
        <v>143000000</v>
      </c>
      <c r="AW348">
        <v>178000000</v>
      </c>
      <c r="AY348">
        <v>1.71</v>
      </c>
      <c r="AZ348">
        <v>889000000</v>
      </c>
      <c r="BN348">
        <v>0.55205599300087504</v>
      </c>
      <c r="BP348">
        <v>0.45610425240054903</v>
      </c>
      <c r="BQ348">
        <v>1.1865569272976699</v>
      </c>
      <c r="BR348">
        <v>40.128760233918101</v>
      </c>
      <c r="BS348">
        <v>3.8969840731955301E-2</v>
      </c>
      <c r="BT348">
        <v>2593989.1151553402</v>
      </c>
      <c r="BU348">
        <v>3.9762964351067402E-8</v>
      </c>
    </row>
    <row r="349" spans="3:73" x14ac:dyDescent="0.3">
      <c r="C349">
        <v>1046257</v>
      </c>
      <c r="D349" t="s">
        <v>4442</v>
      </c>
      <c r="E349" t="s">
        <v>485</v>
      </c>
      <c r="F349" t="s">
        <v>3614</v>
      </c>
      <c r="G349" t="s">
        <v>4113</v>
      </c>
      <c r="H349" t="s">
        <v>4588</v>
      </c>
      <c r="I349" t="s">
        <v>4589</v>
      </c>
      <c r="J349">
        <v>2019</v>
      </c>
      <c r="K349" t="s">
        <v>4062</v>
      </c>
      <c r="L349">
        <v>70.697834999999998</v>
      </c>
      <c r="M349">
        <v>6040000000</v>
      </c>
      <c r="N349">
        <v>2160000000</v>
      </c>
      <c r="O349">
        <v>264000000</v>
      </c>
      <c r="Q349">
        <v>861000000</v>
      </c>
      <c r="R349">
        <v>2629000000</v>
      </c>
      <c r="S349">
        <v>2306000000</v>
      </c>
      <c r="T349">
        <v>437000000</v>
      </c>
      <c r="U349">
        <v>801000000</v>
      </c>
      <c r="W349">
        <v>967000000</v>
      </c>
      <c r="X349">
        <v>504000000</v>
      </c>
      <c r="AA349">
        <v>1766000000</v>
      </c>
      <c r="AB349">
        <v>2720000000</v>
      </c>
      <c r="AD349">
        <v>3780000000</v>
      </c>
      <c r="AE349">
        <v>1000000</v>
      </c>
      <c r="AF349">
        <v>66818000</v>
      </c>
      <c r="AG349">
        <v>323000000</v>
      </c>
      <c r="AJ349">
        <v>664000000</v>
      </c>
      <c r="AM349">
        <v>158000000</v>
      </c>
      <c r="AN349">
        <v>109000000</v>
      </c>
      <c r="AQ349">
        <v>680000000</v>
      </c>
      <c r="AS349">
        <v>220000000</v>
      </c>
      <c r="AU349">
        <v>-374000000</v>
      </c>
      <c r="AV349">
        <v>-364000000</v>
      </c>
      <c r="AW349">
        <v>174000000</v>
      </c>
      <c r="AY349">
        <v>1.63</v>
      </c>
      <c r="AZ349">
        <v>842500000</v>
      </c>
      <c r="BP349">
        <v>0.273009307135471</v>
      </c>
      <c r="BQ349">
        <v>1.34332988624612</v>
      </c>
      <c r="BR349">
        <v>43.372904907975503</v>
      </c>
      <c r="BS349">
        <v>4.0073529411764702E-2</v>
      </c>
      <c r="BT349">
        <v>2461178.6202505399</v>
      </c>
      <c r="BU349">
        <v>4.2366717297794097E-8</v>
      </c>
    </row>
    <row r="350" spans="3:73" x14ac:dyDescent="0.3">
      <c r="C350">
        <v>1046257</v>
      </c>
      <c r="D350" t="s">
        <v>4442</v>
      </c>
      <c r="E350" t="s">
        <v>485</v>
      </c>
      <c r="F350" t="s">
        <v>3614</v>
      </c>
      <c r="G350" t="s">
        <v>4113</v>
      </c>
      <c r="H350" t="s">
        <v>4588</v>
      </c>
      <c r="I350" t="s">
        <v>4589</v>
      </c>
      <c r="J350">
        <v>2018</v>
      </c>
      <c r="K350" t="s">
        <v>4062</v>
      </c>
      <c r="L350">
        <v>88.608493999999993</v>
      </c>
      <c r="M350">
        <v>5728000000</v>
      </c>
      <c r="N350">
        <v>2138000000</v>
      </c>
      <c r="O350">
        <v>327000000</v>
      </c>
      <c r="Q350">
        <v>824000000</v>
      </c>
      <c r="R350">
        <v>2329000000</v>
      </c>
      <c r="S350">
        <v>2198000000</v>
      </c>
      <c r="T350">
        <v>460000000</v>
      </c>
      <c r="U350">
        <v>791000000</v>
      </c>
      <c r="W350">
        <v>946000000</v>
      </c>
      <c r="X350">
        <v>452000000</v>
      </c>
      <c r="AA350">
        <v>1931000000</v>
      </c>
      <c r="AB350">
        <v>2388000000</v>
      </c>
      <c r="AD350">
        <v>3536000000</v>
      </c>
      <c r="AE350">
        <v>1000000</v>
      </c>
      <c r="AF350">
        <v>66526000</v>
      </c>
      <c r="AG350">
        <v>320000000</v>
      </c>
      <c r="AJ350">
        <v>703000000</v>
      </c>
      <c r="AM350">
        <v>167000000</v>
      </c>
      <c r="AN350">
        <v>94000000</v>
      </c>
      <c r="AQ350">
        <v>703000000</v>
      </c>
      <c r="AS350">
        <v>247000000</v>
      </c>
      <c r="AU350">
        <v>-361000000</v>
      </c>
      <c r="AV350">
        <v>-589000000</v>
      </c>
      <c r="AW350">
        <v>182000000</v>
      </c>
      <c r="AY350">
        <v>1.38</v>
      </c>
      <c r="AZ350">
        <v>823500000</v>
      </c>
      <c r="BP350">
        <v>0.34566596194503202</v>
      </c>
      <c r="BQ350">
        <v>1.3890063424947099</v>
      </c>
      <c r="BR350">
        <v>64.209053623188396</v>
      </c>
      <c r="BS350">
        <v>3.9363484087102198E-2</v>
      </c>
      <c r="BT350">
        <v>2053979.1591537499</v>
      </c>
      <c r="BU350">
        <v>5.1205913618090401E-8</v>
      </c>
    </row>
    <row r="351" spans="3:73" x14ac:dyDescent="0.3">
      <c r="C351">
        <v>1046257</v>
      </c>
      <c r="D351" t="s">
        <v>4442</v>
      </c>
      <c r="E351" t="s">
        <v>485</v>
      </c>
      <c r="F351" t="s">
        <v>3614</v>
      </c>
      <c r="G351" t="s">
        <v>4113</v>
      </c>
      <c r="H351" t="s">
        <v>4588</v>
      </c>
      <c r="I351" t="s">
        <v>4589</v>
      </c>
      <c r="J351">
        <v>2017</v>
      </c>
      <c r="K351" t="s">
        <v>4062</v>
      </c>
      <c r="L351">
        <v>96.806208999999996</v>
      </c>
      <c r="M351">
        <v>6080000000</v>
      </c>
      <c r="N351">
        <v>2415000000</v>
      </c>
      <c r="O351">
        <v>595000000</v>
      </c>
      <c r="Q351">
        <v>823000000</v>
      </c>
      <c r="R351">
        <v>2360000000</v>
      </c>
      <c r="S351">
        <v>2217000000</v>
      </c>
      <c r="T351">
        <v>493000000</v>
      </c>
      <c r="U351">
        <v>803000000</v>
      </c>
      <c r="W351">
        <v>957000000</v>
      </c>
      <c r="X351">
        <v>493000000</v>
      </c>
      <c r="AA351">
        <v>1864000000</v>
      </c>
      <c r="AB351">
        <v>2891000000</v>
      </c>
      <c r="AD351">
        <v>3259000000</v>
      </c>
      <c r="AE351">
        <v>1000000</v>
      </c>
      <c r="AG351">
        <v>360000000</v>
      </c>
      <c r="AJ351">
        <v>842000000</v>
      </c>
      <c r="AM351">
        <v>237000000</v>
      </c>
      <c r="AN351">
        <v>99000000</v>
      </c>
      <c r="AQ351">
        <v>769000000</v>
      </c>
      <c r="AS351">
        <v>209000000</v>
      </c>
      <c r="AU351">
        <v>-326000000</v>
      </c>
      <c r="AV351">
        <v>-375000000</v>
      </c>
      <c r="AW351">
        <v>165000000</v>
      </c>
      <c r="AY351">
        <v>1.37</v>
      </c>
      <c r="BP351">
        <v>0.62173458725182895</v>
      </c>
      <c r="BQ351">
        <v>1.6635318704284201</v>
      </c>
      <c r="BR351">
        <v>70.661466423357695</v>
      </c>
      <c r="BS351">
        <v>3.4244206157039103E-2</v>
      </c>
      <c r="BT351">
        <v>1704436.12764549</v>
      </c>
      <c r="BU351">
        <v>4.5874958951919798E-8</v>
      </c>
    </row>
    <row r="352" spans="3:73" x14ac:dyDescent="0.3">
      <c r="C352">
        <v>1675149</v>
      </c>
      <c r="D352" t="s">
        <v>4538</v>
      </c>
      <c r="E352" t="s">
        <v>1201</v>
      </c>
      <c r="F352" t="s">
        <v>3614</v>
      </c>
      <c r="G352" t="s">
        <v>4222</v>
      </c>
      <c r="H352" t="s">
        <v>4590</v>
      </c>
      <c r="I352" t="s">
        <v>4591</v>
      </c>
      <c r="J352">
        <v>2026</v>
      </c>
      <c r="K352" t="s">
        <v>4062</v>
      </c>
      <c r="L352">
        <v>62.323571999999999</v>
      </c>
    </row>
    <row r="353" spans="3:73" x14ac:dyDescent="0.3">
      <c r="C353">
        <v>1675149</v>
      </c>
      <c r="D353" t="s">
        <v>4538</v>
      </c>
      <c r="E353" t="s">
        <v>1201</v>
      </c>
      <c r="F353" t="s">
        <v>3614</v>
      </c>
      <c r="G353" t="s">
        <v>4222</v>
      </c>
      <c r="H353" t="s">
        <v>4590</v>
      </c>
      <c r="I353" t="s">
        <v>4591</v>
      </c>
      <c r="J353">
        <v>2025</v>
      </c>
      <c r="K353" t="s">
        <v>4062</v>
      </c>
      <c r="L353">
        <v>33.014947999999997</v>
      </c>
      <c r="M353">
        <v>16129000000</v>
      </c>
      <c r="N353">
        <v>5469000000</v>
      </c>
      <c r="O353">
        <v>1597000000</v>
      </c>
      <c r="P353">
        <v>1064000000</v>
      </c>
      <c r="Q353">
        <v>2177000000</v>
      </c>
      <c r="S353">
        <v>6700000000</v>
      </c>
      <c r="U353">
        <v>0</v>
      </c>
      <c r="V353">
        <v>9935000000</v>
      </c>
      <c r="W353">
        <v>3801000000</v>
      </c>
      <c r="X353">
        <v>1938000000</v>
      </c>
      <c r="AA353">
        <v>2439000000</v>
      </c>
      <c r="AD353">
        <v>-271000000</v>
      </c>
      <c r="AE353">
        <v>3000000</v>
      </c>
      <c r="AF353">
        <v>263102406</v>
      </c>
      <c r="AK353">
        <v>24000000</v>
      </c>
      <c r="AM353">
        <v>-55000000</v>
      </c>
      <c r="AN353">
        <v>1157000000</v>
      </c>
      <c r="AO353">
        <v>158000000</v>
      </c>
      <c r="AQ353">
        <v>1185000000</v>
      </c>
      <c r="AS353">
        <v>623000000</v>
      </c>
      <c r="AU353">
        <v>-502000000</v>
      </c>
      <c r="AV353">
        <v>-261000000</v>
      </c>
      <c r="AY353">
        <v>4.4000000000000004</v>
      </c>
      <c r="AZ353">
        <v>2087500000</v>
      </c>
      <c r="BB353">
        <v>1260000000</v>
      </c>
      <c r="BC353">
        <v>1260000000</v>
      </c>
      <c r="BN353">
        <v>0.61597123194246395</v>
      </c>
      <c r="BO353">
        <v>7.9746835443038</v>
      </c>
      <c r="BP353">
        <v>0.42015259142331002</v>
      </c>
      <c r="BQ353">
        <v>0.86608787161273304</v>
      </c>
      <c r="BR353">
        <v>7.5033972727272698</v>
      </c>
    </row>
    <row r="354" spans="3:73" x14ac:dyDescent="0.3">
      <c r="C354">
        <v>1675149</v>
      </c>
      <c r="D354" t="s">
        <v>4538</v>
      </c>
      <c r="E354" t="s">
        <v>1201</v>
      </c>
      <c r="F354" t="s">
        <v>3614</v>
      </c>
      <c r="G354" t="s">
        <v>4222</v>
      </c>
      <c r="H354" t="s">
        <v>4590</v>
      </c>
      <c r="I354" t="s">
        <v>4591</v>
      </c>
      <c r="J354">
        <v>2024</v>
      </c>
      <c r="K354" t="s">
        <v>4062</v>
      </c>
      <c r="L354">
        <v>34.506742000000003</v>
      </c>
      <c r="M354">
        <v>14064000000</v>
      </c>
      <c r="N354">
        <v>4914000000</v>
      </c>
      <c r="O354">
        <v>1138000000</v>
      </c>
      <c r="P354">
        <v>1096000000</v>
      </c>
      <c r="Q354">
        <v>1998000000</v>
      </c>
      <c r="S354">
        <v>6389000000</v>
      </c>
      <c r="U354">
        <v>142000000</v>
      </c>
      <c r="V354">
        <v>8907000000</v>
      </c>
      <c r="W354">
        <v>3395000000</v>
      </c>
      <c r="X354">
        <v>1805000000</v>
      </c>
      <c r="AA354">
        <v>2545000000</v>
      </c>
      <c r="AB354">
        <v>5157000000</v>
      </c>
      <c r="AD354">
        <v>-1323000000</v>
      </c>
      <c r="AE354">
        <v>3000000</v>
      </c>
      <c r="AF354">
        <v>258360908</v>
      </c>
      <c r="AK354">
        <v>57000000</v>
      </c>
      <c r="AM354">
        <v>265000000</v>
      </c>
      <c r="AN354">
        <v>60000000</v>
      </c>
      <c r="AO354">
        <v>156000000</v>
      </c>
      <c r="AQ354">
        <v>622000000</v>
      </c>
      <c r="AS354">
        <v>642000000</v>
      </c>
      <c r="AU354">
        <v>-608000000</v>
      </c>
      <c r="AV354">
        <v>201000000</v>
      </c>
      <c r="AY354">
        <v>0.26</v>
      </c>
      <c r="AZ354">
        <v>2078000000</v>
      </c>
      <c r="BB354">
        <v>481000000</v>
      </c>
      <c r="BC354">
        <v>481000000</v>
      </c>
      <c r="BN354">
        <v>0.63331911262798601</v>
      </c>
      <c r="BO354">
        <v>3.0833333333333299</v>
      </c>
      <c r="BP354">
        <v>0.33519882179676003</v>
      </c>
      <c r="BQ354">
        <v>0.85891016200294501</v>
      </c>
      <c r="BR354">
        <v>132.71823846153799</v>
      </c>
      <c r="BS354">
        <v>1.16346713205352E-2</v>
      </c>
      <c r="BU354">
        <v>1.73972327322087E-9</v>
      </c>
    </row>
    <row r="355" spans="3:73" x14ac:dyDescent="0.3">
      <c r="C355">
        <v>1675149</v>
      </c>
      <c r="D355" t="s">
        <v>4538</v>
      </c>
      <c r="E355" t="s">
        <v>1201</v>
      </c>
      <c r="F355" t="s">
        <v>3614</v>
      </c>
      <c r="G355" t="s">
        <v>4222</v>
      </c>
      <c r="H355" t="s">
        <v>4590</v>
      </c>
      <c r="I355" t="s">
        <v>4591</v>
      </c>
      <c r="J355">
        <v>2023</v>
      </c>
      <c r="K355" t="s">
        <v>4062</v>
      </c>
      <c r="L355">
        <v>33.927807999999999</v>
      </c>
      <c r="M355">
        <v>14155000000</v>
      </c>
      <c r="N355">
        <v>4405000000</v>
      </c>
      <c r="O355">
        <v>944000000</v>
      </c>
      <c r="P355">
        <v>656000000</v>
      </c>
      <c r="Q355">
        <v>2158000000</v>
      </c>
      <c r="S355">
        <v>6785000000</v>
      </c>
      <c r="U355">
        <v>146000000</v>
      </c>
      <c r="V355">
        <v>8310000000</v>
      </c>
      <c r="W355">
        <v>3030000000</v>
      </c>
      <c r="X355">
        <v>1714000000</v>
      </c>
      <c r="AA355">
        <v>1811000000</v>
      </c>
      <c r="AB355">
        <v>4251000000</v>
      </c>
      <c r="AD355">
        <v>-1293000000</v>
      </c>
      <c r="AE355">
        <v>2000000</v>
      </c>
      <c r="AF355">
        <v>178472464</v>
      </c>
      <c r="AK355">
        <v>39000000</v>
      </c>
      <c r="AM355">
        <v>-36000000</v>
      </c>
      <c r="AN355">
        <v>-651000000</v>
      </c>
      <c r="AO355">
        <v>107000000</v>
      </c>
      <c r="AQ355">
        <v>91000000</v>
      </c>
      <c r="AS355">
        <v>632000000</v>
      </c>
      <c r="AU355">
        <v>-585000000</v>
      </c>
      <c r="AV355">
        <v>57000000</v>
      </c>
      <c r="AX355">
        <v>19000000</v>
      </c>
      <c r="AY355">
        <v>-3.65</v>
      </c>
      <c r="AZ355">
        <v>2292500000</v>
      </c>
      <c r="BB355">
        <v>-580000000</v>
      </c>
      <c r="BC355">
        <v>-580000000</v>
      </c>
      <c r="BN355">
        <v>0.58707170611091497</v>
      </c>
      <c r="BO355">
        <v>-5.4205607476635498</v>
      </c>
      <c r="BP355">
        <v>0.31155115511551201</v>
      </c>
      <c r="BQ355">
        <v>0.74158415841584202</v>
      </c>
      <c r="BR355">
        <v>-9.2952898630137</v>
      </c>
      <c r="BS355">
        <v>-0.153140437544107</v>
      </c>
      <c r="BU355">
        <v>-2.9131145424606001E-8</v>
      </c>
    </row>
    <row r="356" spans="3:73" x14ac:dyDescent="0.3">
      <c r="C356">
        <v>1675149</v>
      </c>
      <c r="D356" t="s">
        <v>4538</v>
      </c>
      <c r="E356" t="s">
        <v>1201</v>
      </c>
      <c r="F356" t="s">
        <v>3614</v>
      </c>
      <c r="G356" t="s">
        <v>4222</v>
      </c>
      <c r="H356" t="s">
        <v>4590</v>
      </c>
      <c r="I356" t="s">
        <v>4591</v>
      </c>
      <c r="J356">
        <v>2022</v>
      </c>
      <c r="K356" t="s">
        <v>4062</v>
      </c>
      <c r="L356">
        <v>54.799864999999997</v>
      </c>
      <c r="M356">
        <v>14756000000</v>
      </c>
      <c r="N356">
        <v>5250000000</v>
      </c>
      <c r="O356">
        <v>1363000000</v>
      </c>
      <c r="P356">
        <v>778000000</v>
      </c>
      <c r="Q356">
        <v>2427000000</v>
      </c>
      <c r="S356">
        <v>6493000000</v>
      </c>
      <c r="U356">
        <v>145000000</v>
      </c>
      <c r="V356">
        <v>8167000000</v>
      </c>
      <c r="W356">
        <v>3004000000</v>
      </c>
      <c r="X356">
        <v>1757000000</v>
      </c>
      <c r="AA356">
        <v>1807000000</v>
      </c>
      <c r="AB356">
        <v>5076000000</v>
      </c>
      <c r="AD356">
        <v>-570000000</v>
      </c>
      <c r="AE356">
        <v>2000000</v>
      </c>
      <c r="AF356">
        <v>176969091</v>
      </c>
      <c r="AK356">
        <v>32000000</v>
      </c>
      <c r="AM356">
        <v>664000000</v>
      </c>
      <c r="AN356">
        <v>-123000000</v>
      </c>
      <c r="AO356">
        <v>106000000</v>
      </c>
      <c r="AQ356">
        <v>822000000</v>
      </c>
      <c r="AS356">
        <v>617000000</v>
      </c>
      <c r="AU356">
        <v>-495000000</v>
      </c>
      <c r="AV356">
        <v>-768000000</v>
      </c>
      <c r="AX356">
        <v>19000000</v>
      </c>
      <c r="AY356">
        <v>-0.68</v>
      </c>
      <c r="AZ356">
        <v>2191500000</v>
      </c>
      <c r="BB356">
        <v>647000000</v>
      </c>
      <c r="BC356">
        <v>647000000</v>
      </c>
      <c r="BN356">
        <v>0.55346977500677697</v>
      </c>
      <c r="BO356">
        <v>6.1037735849056602</v>
      </c>
      <c r="BP356">
        <v>0.45372836218375501</v>
      </c>
      <c r="BQ356">
        <v>0.93974700399467403</v>
      </c>
      <c r="BR356">
        <v>-80.588036764705905</v>
      </c>
      <c r="BS356">
        <v>-2.4231678486997602E-2</v>
      </c>
      <c r="BU356">
        <v>-7.3411954688731303E-9</v>
      </c>
    </row>
    <row r="357" spans="3:73" x14ac:dyDescent="0.3">
      <c r="C357">
        <v>1675149</v>
      </c>
      <c r="D357" t="s">
        <v>4538</v>
      </c>
      <c r="E357" t="s">
        <v>1201</v>
      </c>
      <c r="F357" t="s">
        <v>3614</v>
      </c>
      <c r="G357" t="s">
        <v>4222</v>
      </c>
      <c r="H357" t="s">
        <v>4590</v>
      </c>
      <c r="I357" t="s">
        <v>4591</v>
      </c>
      <c r="J357">
        <v>2021</v>
      </c>
      <c r="K357" t="s">
        <v>4062</v>
      </c>
      <c r="L357">
        <v>37.503013000000003</v>
      </c>
      <c r="M357">
        <v>15025000000</v>
      </c>
      <c r="N357">
        <v>5026000000</v>
      </c>
      <c r="O357">
        <v>1814000000</v>
      </c>
      <c r="P357">
        <v>757000000</v>
      </c>
      <c r="Q357">
        <v>1956000000</v>
      </c>
      <c r="S357">
        <v>6623000000</v>
      </c>
      <c r="U357">
        <v>144000000</v>
      </c>
      <c r="V357">
        <v>8741000000</v>
      </c>
      <c r="W357">
        <v>3223000000</v>
      </c>
      <c r="X357">
        <v>1674000000</v>
      </c>
      <c r="AA357">
        <v>1727000000</v>
      </c>
      <c r="AB357">
        <v>4672000000</v>
      </c>
      <c r="AD357">
        <v>-315000000</v>
      </c>
      <c r="AE357">
        <v>2000000</v>
      </c>
      <c r="AF357">
        <v>184099748</v>
      </c>
      <c r="AK357">
        <v>31000000</v>
      </c>
      <c r="AM357">
        <v>629000000</v>
      </c>
      <c r="AN357">
        <v>429000000</v>
      </c>
      <c r="AO357">
        <v>195000000</v>
      </c>
      <c r="AQ357">
        <v>920000000</v>
      </c>
      <c r="AS357">
        <v>664000000</v>
      </c>
      <c r="AU357">
        <v>565000000</v>
      </c>
      <c r="AV357">
        <v>-1158000000</v>
      </c>
      <c r="AY357">
        <v>2.2999999999999998</v>
      </c>
      <c r="AZ357">
        <v>1677000000</v>
      </c>
      <c r="BB357">
        <v>1253000000</v>
      </c>
      <c r="BC357">
        <v>1253000000</v>
      </c>
      <c r="BN357">
        <v>0.58176372712146396</v>
      </c>
      <c r="BO357">
        <v>6.4256410256410303</v>
      </c>
      <c r="BP357">
        <v>0.56282966180577099</v>
      </c>
      <c r="BQ357">
        <v>0.95252869996897305</v>
      </c>
      <c r="BR357">
        <v>16.305657826087</v>
      </c>
      <c r="BS357">
        <v>9.1823630136986301E-2</v>
      </c>
      <c r="BU357">
        <v>1.8462527803938398E-8</v>
      </c>
    </row>
    <row r="358" spans="3:73" x14ac:dyDescent="0.3">
      <c r="C358">
        <v>1675149</v>
      </c>
      <c r="D358" t="s">
        <v>4538</v>
      </c>
      <c r="E358" t="s">
        <v>1201</v>
      </c>
      <c r="F358" t="s">
        <v>3614</v>
      </c>
      <c r="G358" t="s">
        <v>4222</v>
      </c>
      <c r="H358" t="s">
        <v>4590</v>
      </c>
      <c r="I358" t="s">
        <v>4591</v>
      </c>
      <c r="J358">
        <v>2020</v>
      </c>
      <c r="K358" t="s">
        <v>4062</v>
      </c>
      <c r="L358">
        <v>11.763923999999999</v>
      </c>
      <c r="M358">
        <v>14860000000</v>
      </c>
      <c r="N358">
        <v>4520000000</v>
      </c>
      <c r="O358">
        <v>1607000000</v>
      </c>
      <c r="P358">
        <v>471000000</v>
      </c>
      <c r="Q358">
        <v>1398000000</v>
      </c>
      <c r="S358">
        <v>7190000000</v>
      </c>
      <c r="U358">
        <v>145000000</v>
      </c>
      <c r="V358">
        <v>9844000000</v>
      </c>
      <c r="W358">
        <v>2761000000</v>
      </c>
      <c r="X358">
        <v>1403000000</v>
      </c>
      <c r="AA358">
        <v>2465000000</v>
      </c>
      <c r="AB358">
        <v>3311000000</v>
      </c>
      <c r="AD358">
        <v>-725000000</v>
      </c>
      <c r="AE358">
        <v>2000000</v>
      </c>
      <c r="AF358">
        <v>185978069</v>
      </c>
      <c r="AK358">
        <v>27000000</v>
      </c>
      <c r="AM358">
        <v>187000000</v>
      </c>
      <c r="AN358">
        <v>-4000000</v>
      </c>
      <c r="AO358">
        <v>146000000</v>
      </c>
      <c r="AQ358">
        <v>394000000</v>
      </c>
      <c r="AS358">
        <v>653000000</v>
      </c>
      <c r="AU358">
        <v>-167000000</v>
      </c>
      <c r="AV358">
        <v>514000000</v>
      </c>
      <c r="AY358">
        <v>-0.02</v>
      </c>
      <c r="AZ358">
        <v>1521000000</v>
      </c>
      <c r="BB358">
        <v>329000000</v>
      </c>
      <c r="BC358">
        <v>329000000</v>
      </c>
      <c r="BN358">
        <v>0.66244952893674303</v>
      </c>
      <c r="BO358">
        <v>2.25342465753425</v>
      </c>
      <c r="BP358">
        <v>0.58203549438609203</v>
      </c>
      <c r="BQ358">
        <v>1.13074972835929</v>
      </c>
      <c r="BR358">
        <v>-588.19619999999998</v>
      </c>
      <c r="BS358">
        <v>-1.2080942313500501E-3</v>
      </c>
      <c r="BU358">
        <v>-7.1059643612201805E-11</v>
      </c>
    </row>
    <row r="359" spans="3:73" x14ac:dyDescent="0.3">
      <c r="C359">
        <v>1675149</v>
      </c>
      <c r="D359" t="s">
        <v>4538</v>
      </c>
      <c r="E359" t="s">
        <v>1201</v>
      </c>
      <c r="F359" t="s">
        <v>3614</v>
      </c>
      <c r="G359" t="s">
        <v>4222</v>
      </c>
      <c r="H359" t="s">
        <v>4590</v>
      </c>
      <c r="I359" t="s">
        <v>4591</v>
      </c>
      <c r="J359">
        <v>2019</v>
      </c>
      <c r="K359" t="s">
        <v>4062</v>
      </c>
      <c r="L359">
        <v>22.771045999999998</v>
      </c>
      <c r="M359">
        <v>14631000000</v>
      </c>
      <c r="N359">
        <v>3530000000</v>
      </c>
      <c r="O359">
        <v>879000000</v>
      </c>
      <c r="P359">
        <v>546000000</v>
      </c>
      <c r="Q359">
        <v>1644000000</v>
      </c>
      <c r="S359">
        <v>7916000000</v>
      </c>
      <c r="U359">
        <v>150000000</v>
      </c>
      <c r="V359">
        <v>8745000000</v>
      </c>
      <c r="W359">
        <v>2563000000</v>
      </c>
      <c r="X359">
        <v>1484000000</v>
      </c>
      <c r="AA359">
        <v>1800000000</v>
      </c>
      <c r="AB359">
        <v>4112000000</v>
      </c>
      <c r="AD359">
        <v>-555000000</v>
      </c>
      <c r="AE359">
        <v>2000000</v>
      </c>
      <c r="AF359">
        <v>185580166</v>
      </c>
      <c r="AK359">
        <v>27000000</v>
      </c>
      <c r="AM359">
        <v>415000000</v>
      </c>
      <c r="AN359">
        <v>-303000000</v>
      </c>
      <c r="AO359">
        <v>121000000</v>
      </c>
      <c r="AQ359">
        <v>686000000</v>
      </c>
      <c r="AS359">
        <v>713000000</v>
      </c>
      <c r="AU359">
        <v>-468000000</v>
      </c>
      <c r="AV359">
        <v>-444000000</v>
      </c>
      <c r="AY359">
        <v>-1.63</v>
      </c>
      <c r="AZ359">
        <v>1644000000</v>
      </c>
      <c r="BB359">
        <v>233000000</v>
      </c>
      <c r="BC359">
        <v>233000000</v>
      </c>
      <c r="BN359">
        <v>0.59770350625384505</v>
      </c>
      <c r="BO359">
        <v>1.9256198347107401</v>
      </c>
      <c r="BP359">
        <v>0.34295747171283703</v>
      </c>
      <c r="BQ359">
        <v>0.73585641825985204</v>
      </c>
      <c r="BR359">
        <v>-13.9699668711656</v>
      </c>
      <c r="BS359">
        <v>-7.3686770428015594E-2</v>
      </c>
      <c r="BU359">
        <v>-9.0264603550583596E-9</v>
      </c>
    </row>
    <row r="360" spans="3:73" x14ac:dyDescent="0.3">
      <c r="C360">
        <v>1675149</v>
      </c>
      <c r="D360" t="s">
        <v>4538</v>
      </c>
      <c r="E360" t="s">
        <v>1201</v>
      </c>
      <c r="F360" t="s">
        <v>3614</v>
      </c>
      <c r="G360" t="s">
        <v>4222</v>
      </c>
      <c r="H360" t="s">
        <v>4590</v>
      </c>
      <c r="I360" t="s">
        <v>4591</v>
      </c>
      <c r="J360">
        <v>2018</v>
      </c>
      <c r="K360" t="s">
        <v>4062</v>
      </c>
      <c r="L360">
        <v>42.700333999999998</v>
      </c>
      <c r="M360">
        <v>15938000000</v>
      </c>
      <c r="N360">
        <v>4134000000</v>
      </c>
      <c r="O360">
        <v>1113000000</v>
      </c>
      <c r="P360">
        <v>830000000</v>
      </c>
      <c r="Q360">
        <v>1644000000</v>
      </c>
      <c r="S360">
        <v>8327000000</v>
      </c>
      <c r="U360">
        <v>989000000</v>
      </c>
      <c r="V360">
        <v>8544000000</v>
      </c>
      <c r="W360">
        <v>2919000000</v>
      </c>
      <c r="X360">
        <v>1663000000</v>
      </c>
      <c r="AA360">
        <v>1802000000</v>
      </c>
      <c r="AB360">
        <v>5389000000</v>
      </c>
      <c r="AD360">
        <v>341000000</v>
      </c>
      <c r="AE360">
        <v>2000000</v>
      </c>
      <c r="AF360">
        <v>184770249</v>
      </c>
      <c r="AK360">
        <v>31000000</v>
      </c>
      <c r="AM360">
        <v>726000000</v>
      </c>
      <c r="AN360">
        <v>43000000</v>
      </c>
      <c r="AO360">
        <v>122000000</v>
      </c>
      <c r="AQ360">
        <v>448000000</v>
      </c>
      <c r="AS360">
        <v>733000000</v>
      </c>
      <c r="AU360">
        <v>-405000000</v>
      </c>
      <c r="AV360">
        <v>-288000000</v>
      </c>
      <c r="AY360">
        <v>0.23</v>
      </c>
      <c r="AZ360">
        <v>1548500000</v>
      </c>
      <c r="BB360">
        <v>891000000</v>
      </c>
      <c r="BC360">
        <v>891000000</v>
      </c>
      <c r="BN360">
        <v>0.53607729953570105</v>
      </c>
      <c r="BO360">
        <v>7.3032786885245899</v>
      </c>
      <c r="BP360">
        <v>0.38129496402877699</v>
      </c>
      <c r="BQ360">
        <v>0.853031860226105</v>
      </c>
      <c r="BR360">
        <v>185.65362608695699</v>
      </c>
      <c r="BS360">
        <v>7.9792169233623995E-3</v>
      </c>
      <c r="BU360">
        <v>1.8224302876229401E-9</v>
      </c>
    </row>
    <row r="361" spans="3:73" x14ac:dyDescent="0.3">
      <c r="C361">
        <v>1675149</v>
      </c>
      <c r="D361" t="s">
        <v>4538</v>
      </c>
      <c r="E361" t="s">
        <v>1201</v>
      </c>
      <c r="F361" t="s">
        <v>3614</v>
      </c>
      <c r="G361" t="s">
        <v>4222</v>
      </c>
      <c r="H361" t="s">
        <v>4590</v>
      </c>
      <c r="I361" t="s">
        <v>4591</v>
      </c>
      <c r="J361">
        <v>2017</v>
      </c>
      <c r="K361" t="s">
        <v>4062</v>
      </c>
      <c r="L361">
        <v>36.499523000000003</v>
      </c>
      <c r="M361">
        <v>17447000000</v>
      </c>
      <c r="N361">
        <v>4238000000</v>
      </c>
      <c r="O361">
        <v>1358000000</v>
      </c>
      <c r="P361">
        <v>811000000</v>
      </c>
      <c r="Q361">
        <v>1453000000</v>
      </c>
      <c r="S361">
        <v>9138000000</v>
      </c>
      <c r="U361">
        <v>989000000</v>
      </c>
      <c r="V361">
        <v>10649000000</v>
      </c>
      <c r="W361">
        <v>3252000000</v>
      </c>
      <c r="X361">
        <v>1898000000</v>
      </c>
      <c r="AA361">
        <v>1404000000</v>
      </c>
      <c r="AB361">
        <v>4523000000</v>
      </c>
      <c r="AD361">
        <v>113000000</v>
      </c>
      <c r="AE361">
        <v>2000000</v>
      </c>
      <c r="AF361">
        <v>185200713</v>
      </c>
      <c r="AK361">
        <v>32000000</v>
      </c>
      <c r="AM361">
        <v>600000000</v>
      </c>
      <c r="AN361">
        <v>-196000000</v>
      </c>
      <c r="AO361">
        <v>104000000</v>
      </c>
      <c r="AS361">
        <v>750000000</v>
      </c>
      <c r="AY361">
        <v>-1.06</v>
      </c>
      <c r="BB361">
        <v>508000000</v>
      </c>
      <c r="BC361">
        <v>508000000</v>
      </c>
      <c r="BN361">
        <v>0.61036281309107598</v>
      </c>
      <c r="BO361">
        <v>4.8846153846153904</v>
      </c>
      <c r="BP361">
        <v>0.41758917589175898</v>
      </c>
      <c r="BQ361">
        <v>0.85639606396064005</v>
      </c>
      <c r="BR361">
        <v>-34.433512264150899</v>
      </c>
      <c r="BS361">
        <v>-4.3334070307318201E-2</v>
      </c>
      <c r="BU361">
        <v>-8.5539452531505704E-9</v>
      </c>
    </row>
    <row r="362" spans="3:73" x14ac:dyDescent="0.3">
      <c r="C362">
        <v>949157</v>
      </c>
      <c r="D362" t="s">
        <v>4426</v>
      </c>
      <c r="E362" t="s">
        <v>1886</v>
      </c>
      <c r="F362" t="s">
        <v>3614</v>
      </c>
      <c r="G362" t="s">
        <v>4222</v>
      </c>
      <c r="H362" t="s">
        <v>4590</v>
      </c>
      <c r="I362" t="s">
        <v>4592</v>
      </c>
      <c r="J362">
        <v>2026</v>
      </c>
      <c r="K362" t="s">
        <v>4062</v>
      </c>
      <c r="L362">
        <v>51.972045000000001</v>
      </c>
    </row>
    <row r="363" spans="3:73" x14ac:dyDescent="0.3">
      <c r="C363">
        <v>949157</v>
      </c>
      <c r="D363" t="s">
        <v>4426</v>
      </c>
      <c r="E363" t="s">
        <v>1886</v>
      </c>
      <c r="F363" t="s">
        <v>3614</v>
      </c>
      <c r="G363" t="s">
        <v>4222</v>
      </c>
      <c r="H363" t="s">
        <v>4590</v>
      </c>
      <c r="I363" t="s">
        <v>4592</v>
      </c>
      <c r="J363">
        <v>2025</v>
      </c>
      <c r="K363" t="s">
        <v>4062</v>
      </c>
      <c r="L363">
        <v>23.104692</v>
      </c>
      <c r="M363">
        <v>2269300000</v>
      </c>
      <c r="N363">
        <v>1031300000</v>
      </c>
      <c r="O363">
        <v>134200000</v>
      </c>
      <c r="P363">
        <v>109900000</v>
      </c>
      <c r="Q363">
        <v>519600000</v>
      </c>
      <c r="S363">
        <v>1167600000</v>
      </c>
      <c r="W363">
        <v>523600000</v>
      </c>
      <c r="AB363">
        <v>805600000</v>
      </c>
      <c r="AC363">
        <v>86300000</v>
      </c>
      <c r="AD363">
        <v>-1625500000</v>
      </c>
      <c r="AE363">
        <v>1100000</v>
      </c>
      <c r="AF363">
        <v>98969007</v>
      </c>
      <c r="AG363">
        <v>256400000</v>
      </c>
      <c r="AJ363">
        <v>158100000</v>
      </c>
      <c r="AM363">
        <v>-13100000</v>
      </c>
      <c r="AN363">
        <v>41800000</v>
      </c>
      <c r="AQ363">
        <v>185000000</v>
      </c>
      <c r="AS363">
        <v>91800000</v>
      </c>
      <c r="AU363">
        <v>-100200000</v>
      </c>
      <c r="AV363">
        <v>15100000</v>
      </c>
      <c r="AY363">
        <v>0.42</v>
      </c>
      <c r="AZ363">
        <v>529300000</v>
      </c>
      <c r="BP363">
        <v>0.25630252100840301</v>
      </c>
      <c r="BQ363">
        <v>0.97727272727272696</v>
      </c>
      <c r="BR363">
        <v>55.011171428571402</v>
      </c>
      <c r="BS363">
        <v>5.1886792452830198E-2</v>
      </c>
      <c r="BU363">
        <v>1.20456437934459E-8</v>
      </c>
    </row>
    <row r="364" spans="3:73" x14ac:dyDescent="0.3">
      <c r="C364">
        <v>949157</v>
      </c>
      <c r="D364" t="s">
        <v>4426</v>
      </c>
      <c r="E364" t="s">
        <v>1886</v>
      </c>
      <c r="F364" t="s">
        <v>3614</v>
      </c>
      <c r="G364" t="s">
        <v>4222</v>
      </c>
      <c r="H364" t="s">
        <v>4590</v>
      </c>
      <c r="I364" t="s">
        <v>4592</v>
      </c>
      <c r="J364">
        <v>2024</v>
      </c>
      <c r="K364" t="s">
        <v>4062</v>
      </c>
      <c r="L364">
        <v>15.608090000000001</v>
      </c>
      <c r="M364">
        <v>1939400000</v>
      </c>
      <c r="N364">
        <v>802800000</v>
      </c>
      <c r="O364">
        <v>32900000</v>
      </c>
      <c r="P364">
        <v>75800000</v>
      </c>
      <c r="Q364">
        <v>539000000</v>
      </c>
      <c r="S364">
        <v>978300000</v>
      </c>
      <c r="W364">
        <v>463700000</v>
      </c>
      <c r="AB364">
        <v>694400000</v>
      </c>
      <c r="AC364">
        <v>86300000</v>
      </c>
      <c r="AD364">
        <v>-1667200000</v>
      </c>
      <c r="AE364">
        <v>1000000</v>
      </c>
      <c r="AF364">
        <v>93288565</v>
      </c>
      <c r="AG364">
        <v>185000000</v>
      </c>
      <c r="AJ364">
        <v>121400000</v>
      </c>
      <c r="AM364">
        <v>3200000</v>
      </c>
      <c r="AN364">
        <v>336800000</v>
      </c>
      <c r="AQ364">
        <v>-24600000</v>
      </c>
      <c r="AS364">
        <v>81800000</v>
      </c>
      <c r="AU364">
        <v>-67300000</v>
      </c>
      <c r="AV364">
        <v>37300000</v>
      </c>
      <c r="AY364">
        <v>3.44</v>
      </c>
      <c r="AZ364">
        <v>508000000</v>
      </c>
      <c r="BP364">
        <v>7.0951045934871698E-2</v>
      </c>
      <c r="BQ364">
        <v>0.56890230752641802</v>
      </c>
      <c r="BR364">
        <v>4.5372354651162796</v>
      </c>
      <c r="BS364">
        <v>0.48502304147465403</v>
      </c>
      <c r="BU364">
        <v>7.73211831797235E-8</v>
      </c>
    </row>
    <row r="365" spans="3:73" x14ac:dyDescent="0.3">
      <c r="C365">
        <v>949157</v>
      </c>
      <c r="D365" t="s">
        <v>4426</v>
      </c>
      <c r="E365" t="s">
        <v>1886</v>
      </c>
      <c r="F365" t="s">
        <v>3614</v>
      </c>
      <c r="G365" t="s">
        <v>4222</v>
      </c>
      <c r="H365" t="s">
        <v>4590</v>
      </c>
      <c r="I365" t="s">
        <v>4592</v>
      </c>
      <c r="J365">
        <v>2023</v>
      </c>
      <c r="K365" t="s">
        <v>4062</v>
      </c>
      <c r="L365">
        <v>9.1090210000000003</v>
      </c>
      <c r="M365">
        <v>1846500000</v>
      </c>
      <c r="N365">
        <v>767100000</v>
      </c>
      <c r="O365">
        <v>88800000</v>
      </c>
      <c r="P365">
        <v>53700000</v>
      </c>
      <c r="Q365">
        <v>477000000</v>
      </c>
      <c r="S365">
        <v>1004200000</v>
      </c>
      <c r="W365">
        <v>763000000</v>
      </c>
      <c r="AB365">
        <v>355600000</v>
      </c>
      <c r="AC365">
        <v>86300000</v>
      </c>
      <c r="AD365">
        <v>-2004100000</v>
      </c>
      <c r="AE365">
        <v>1000000</v>
      </c>
      <c r="AF365">
        <v>92689864</v>
      </c>
      <c r="AG365">
        <v>91900000</v>
      </c>
      <c r="AJ365">
        <v>31800000</v>
      </c>
      <c r="AM365">
        <v>-14600000</v>
      </c>
      <c r="AN365">
        <v>-43100000</v>
      </c>
      <c r="AQ365">
        <v>105600000</v>
      </c>
      <c r="AS365">
        <v>74700000</v>
      </c>
      <c r="AU365">
        <v>-57800000</v>
      </c>
      <c r="AV365">
        <v>-13000000</v>
      </c>
      <c r="AY365">
        <v>-0.47</v>
      </c>
      <c r="AZ365">
        <v>437900000</v>
      </c>
      <c r="BP365">
        <v>0.116382699868938</v>
      </c>
      <c r="BQ365">
        <v>0.38020969855832198</v>
      </c>
      <c r="BR365">
        <v>-19.380895744680899</v>
      </c>
      <c r="BS365">
        <v>-0.121203599550056</v>
      </c>
      <c r="BU365">
        <v>-1.20394821991001E-8</v>
      </c>
    </row>
    <row r="366" spans="3:73" x14ac:dyDescent="0.3">
      <c r="C366">
        <v>949157</v>
      </c>
      <c r="D366" t="s">
        <v>4426</v>
      </c>
      <c r="E366" t="s">
        <v>1886</v>
      </c>
      <c r="F366" t="s">
        <v>3614</v>
      </c>
      <c r="G366" t="s">
        <v>4222</v>
      </c>
      <c r="H366" t="s">
        <v>4590</v>
      </c>
      <c r="I366" t="s">
        <v>4592</v>
      </c>
      <c r="J366">
        <v>2022</v>
      </c>
      <c r="K366" t="s">
        <v>4062</v>
      </c>
      <c r="L366">
        <v>12.067811000000001</v>
      </c>
      <c r="M366">
        <v>1472000000</v>
      </c>
      <c r="N366">
        <v>677800000</v>
      </c>
      <c r="O366">
        <v>54300000</v>
      </c>
      <c r="P366">
        <v>66900000</v>
      </c>
      <c r="Q366">
        <v>398800000</v>
      </c>
      <c r="S366">
        <v>744400000</v>
      </c>
      <c r="W366">
        <v>410700000</v>
      </c>
      <c r="AB366">
        <v>399300000</v>
      </c>
      <c r="AC366">
        <v>86300000</v>
      </c>
      <c r="AD366">
        <v>-1961000000</v>
      </c>
      <c r="AE366">
        <v>1000000</v>
      </c>
      <c r="AF366">
        <v>92323978</v>
      </c>
      <c r="AG366">
        <v>46700000</v>
      </c>
      <c r="AJ366">
        <v>-150200000</v>
      </c>
      <c r="AM366">
        <v>47400000</v>
      </c>
      <c r="AN366">
        <v>-14100000</v>
      </c>
      <c r="AQ366">
        <v>25900000</v>
      </c>
      <c r="AS366">
        <v>73400000</v>
      </c>
      <c r="AU366">
        <v>-85500000</v>
      </c>
      <c r="AV366">
        <v>74400000</v>
      </c>
      <c r="AY366">
        <v>-0.15</v>
      </c>
      <c r="AZ366">
        <v>412200000</v>
      </c>
      <c r="BP366">
        <v>0.13221329437545701</v>
      </c>
      <c r="BQ366">
        <v>0.679327976625274</v>
      </c>
      <c r="BR366">
        <v>-80.452073333333303</v>
      </c>
      <c r="BS366">
        <v>-3.5311795642374202E-2</v>
      </c>
      <c r="BU366">
        <v>-4.5333625093914403E-9</v>
      </c>
    </row>
    <row r="367" spans="3:73" x14ac:dyDescent="0.3">
      <c r="C367">
        <v>949157</v>
      </c>
      <c r="D367" t="s">
        <v>4426</v>
      </c>
      <c r="E367" t="s">
        <v>1886</v>
      </c>
      <c r="F367" t="s">
        <v>3614</v>
      </c>
      <c r="G367" t="s">
        <v>4222</v>
      </c>
      <c r="H367" t="s">
        <v>4590</v>
      </c>
      <c r="I367" t="s">
        <v>4592</v>
      </c>
      <c r="J367">
        <v>2021</v>
      </c>
      <c r="K367" t="s">
        <v>4062</v>
      </c>
      <c r="L367">
        <v>13.963239</v>
      </c>
      <c r="M367">
        <v>1569900000</v>
      </c>
      <c r="N367">
        <v>618200000</v>
      </c>
      <c r="O367">
        <v>29000000</v>
      </c>
      <c r="P367">
        <v>80600000</v>
      </c>
      <c r="Q367">
        <v>425600000</v>
      </c>
      <c r="S367">
        <v>892500000</v>
      </c>
      <c r="W367">
        <v>547400000</v>
      </c>
      <c r="AB367">
        <v>421000000</v>
      </c>
      <c r="AC367">
        <v>86300000</v>
      </c>
      <c r="AD367">
        <v>-1946900000</v>
      </c>
      <c r="AE367">
        <v>1000000</v>
      </c>
      <c r="AF367">
        <v>91231611</v>
      </c>
      <c r="AG367">
        <v>124200000</v>
      </c>
      <c r="AJ367">
        <v>66000000</v>
      </c>
      <c r="AM367">
        <v>-30600000</v>
      </c>
      <c r="AN367">
        <v>-167100000</v>
      </c>
      <c r="AQ367">
        <v>-64700000</v>
      </c>
      <c r="AS367">
        <v>82600000</v>
      </c>
      <c r="AU367">
        <v>-82600000</v>
      </c>
      <c r="AV367">
        <v>103700000</v>
      </c>
      <c r="AY367">
        <v>-1.85</v>
      </c>
      <c r="AZ367">
        <v>358350000</v>
      </c>
      <c r="BP367">
        <v>5.2977712824260101E-2</v>
      </c>
      <c r="BQ367">
        <v>0.35184508586043101</v>
      </c>
      <c r="BR367">
        <v>-7.5476967567567597</v>
      </c>
      <c r="BS367">
        <v>-0.39691211401425203</v>
      </c>
      <c r="BU367">
        <v>-6.1358651187648494E-8</v>
      </c>
    </row>
    <row r="368" spans="3:73" x14ac:dyDescent="0.3">
      <c r="C368">
        <v>949157</v>
      </c>
      <c r="D368" t="s">
        <v>4426</v>
      </c>
      <c r="E368" t="s">
        <v>1886</v>
      </c>
      <c r="F368" t="s">
        <v>3614</v>
      </c>
      <c r="G368" t="s">
        <v>4222</v>
      </c>
      <c r="H368" t="s">
        <v>4590</v>
      </c>
      <c r="I368" t="s">
        <v>4592</v>
      </c>
      <c r="J368">
        <v>2020</v>
      </c>
      <c r="K368" t="s">
        <v>4062</v>
      </c>
      <c r="L368">
        <v>6.9027459999999996</v>
      </c>
      <c r="M368">
        <v>1399600000</v>
      </c>
      <c r="N368">
        <v>456000000</v>
      </c>
      <c r="O368">
        <v>81600000</v>
      </c>
      <c r="P368">
        <v>51000000</v>
      </c>
      <c r="Q368">
        <v>291100000</v>
      </c>
      <c r="S368">
        <v>880400000</v>
      </c>
      <c r="W368">
        <v>240300000</v>
      </c>
      <c r="AB368">
        <v>546100000</v>
      </c>
      <c r="AC368">
        <v>86300000</v>
      </c>
      <c r="AD368">
        <v>-1779800000</v>
      </c>
      <c r="AE368">
        <v>1000000</v>
      </c>
      <c r="AG368">
        <v>-1200000</v>
      </c>
      <c r="AH368">
        <v>389100000</v>
      </c>
      <c r="AJ368">
        <v>-80500000</v>
      </c>
      <c r="AM368">
        <v>-3100000</v>
      </c>
      <c r="AN368">
        <v>-35500000</v>
      </c>
      <c r="AQ368">
        <v>42900000</v>
      </c>
      <c r="AS368">
        <v>83000000</v>
      </c>
      <c r="AU368">
        <v>-11800000</v>
      </c>
      <c r="AV368">
        <v>13500000</v>
      </c>
      <c r="AY368">
        <v>-0.4</v>
      </c>
      <c r="AZ368">
        <v>305850000</v>
      </c>
      <c r="BA368">
        <v>-0.206887689539964</v>
      </c>
      <c r="BE368">
        <v>0.110254433307633</v>
      </c>
      <c r="BG368">
        <v>-3.0840400925212E-3</v>
      </c>
      <c r="BI368">
        <v>0.27800800228636802</v>
      </c>
      <c r="BJ368">
        <v>-3.03263942431252E-2</v>
      </c>
      <c r="BP368">
        <v>0.33957553058676698</v>
      </c>
      <c r="BQ368">
        <v>0.68622555139409103</v>
      </c>
      <c r="BR368">
        <v>-17.256865000000001</v>
      </c>
      <c r="BS368">
        <v>-6.5006409082585606E-2</v>
      </c>
      <c r="BU368">
        <v>-5.0560307635964097E-9</v>
      </c>
    </row>
    <row r="369" spans="3:73" x14ac:dyDescent="0.3">
      <c r="C369">
        <v>949157</v>
      </c>
      <c r="D369" t="s">
        <v>4426</v>
      </c>
      <c r="E369" t="s">
        <v>1886</v>
      </c>
      <c r="F369" t="s">
        <v>3614</v>
      </c>
      <c r="G369" t="s">
        <v>4222</v>
      </c>
      <c r="H369" t="s">
        <v>4590</v>
      </c>
      <c r="I369" t="s">
        <v>4592</v>
      </c>
      <c r="J369">
        <v>2019</v>
      </c>
      <c r="K369" t="s">
        <v>4062</v>
      </c>
      <c r="L369">
        <v>7.4606190000000003</v>
      </c>
      <c r="M369">
        <v>1499700000</v>
      </c>
      <c r="N369">
        <v>487300000</v>
      </c>
      <c r="O369">
        <v>38900000</v>
      </c>
      <c r="P369">
        <v>70100000</v>
      </c>
      <c r="Q369">
        <v>320600000</v>
      </c>
      <c r="S369">
        <v>949200000</v>
      </c>
      <c r="W369">
        <v>233700000</v>
      </c>
      <c r="AB369">
        <v>675000000</v>
      </c>
      <c r="AC369">
        <v>86300000</v>
      </c>
      <c r="AD369">
        <v>-1656400000</v>
      </c>
      <c r="AE369">
        <v>1000000</v>
      </c>
      <c r="AF369">
        <v>88103440</v>
      </c>
      <c r="AG369">
        <v>6700000</v>
      </c>
      <c r="AH369">
        <v>435500000</v>
      </c>
      <c r="AJ369">
        <v>-72100000</v>
      </c>
      <c r="AM369">
        <v>-8400000</v>
      </c>
      <c r="AN369">
        <v>-80800000</v>
      </c>
      <c r="AO369">
        <v>23000000</v>
      </c>
      <c r="AQ369">
        <v>17700000</v>
      </c>
      <c r="AS369">
        <v>83200000</v>
      </c>
      <c r="AU369">
        <v>-38800000</v>
      </c>
      <c r="AV369">
        <v>21100000</v>
      </c>
      <c r="AY369">
        <v>-0.05</v>
      </c>
      <c r="AZ369">
        <v>332200000</v>
      </c>
      <c r="BA369">
        <v>-0.16555683122847301</v>
      </c>
      <c r="BB369">
        <v>-66200000</v>
      </c>
      <c r="BC369">
        <v>-66200000</v>
      </c>
      <c r="BD369">
        <v>-0.152009184845006</v>
      </c>
      <c r="BE369">
        <v>4.0642939150401798E-2</v>
      </c>
      <c r="BG369">
        <v>1.5384615384615399E-2</v>
      </c>
      <c r="BI369">
        <v>0.29039141161565601</v>
      </c>
      <c r="BJ369">
        <v>-8.9092996555683104E-2</v>
      </c>
      <c r="BO369">
        <v>-2.8782608695652199</v>
      </c>
      <c r="BP369">
        <v>0.16645271715875101</v>
      </c>
      <c r="BQ369">
        <v>0.71330765939238305</v>
      </c>
      <c r="BR369">
        <v>-149.21238</v>
      </c>
      <c r="BS369">
        <v>-0.11970370370370401</v>
      </c>
      <c r="BU369">
        <v>-5.5263844444444396E-10</v>
      </c>
    </row>
    <row r="370" spans="3:73" x14ac:dyDescent="0.3">
      <c r="C370">
        <v>949157</v>
      </c>
      <c r="D370" t="s">
        <v>4426</v>
      </c>
      <c r="E370" t="s">
        <v>1886</v>
      </c>
      <c r="F370" t="s">
        <v>3614</v>
      </c>
      <c r="G370" t="s">
        <v>4222</v>
      </c>
      <c r="H370" t="s">
        <v>4590</v>
      </c>
      <c r="I370" t="s">
        <v>4592</v>
      </c>
      <c r="J370">
        <v>2018</v>
      </c>
      <c r="K370" t="s">
        <v>4062</v>
      </c>
      <c r="L370">
        <v>15.167702</v>
      </c>
      <c r="M370">
        <v>1537500000</v>
      </c>
      <c r="N370">
        <v>506700000</v>
      </c>
      <c r="O370">
        <v>38900000</v>
      </c>
      <c r="P370">
        <v>82500000</v>
      </c>
      <c r="Q370">
        <v>343800000</v>
      </c>
      <c r="S370">
        <v>967300000</v>
      </c>
      <c r="W370">
        <v>224300000</v>
      </c>
      <c r="AB370">
        <v>762200000</v>
      </c>
      <c r="AC370">
        <v>86300000</v>
      </c>
      <c r="AD370">
        <v>-1576800000</v>
      </c>
      <c r="AE370">
        <v>1000000</v>
      </c>
      <c r="AF370">
        <v>88103440</v>
      </c>
      <c r="AG370">
        <v>-59300000</v>
      </c>
      <c r="AH370">
        <v>486900000</v>
      </c>
      <c r="AJ370">
        <v>-59000000</v>
      </c>
      <c r="AM370">
        <v>-200000</v>
      </c>
      <c r="AN370">
        <v>-65000000</v>
      </c>
      <c r="AO370">
        <v>22400000</v>
      </c>
      <c r="AQ370">
        <v>-69100000</v>
      </c>
      <c r="AS370">
        <v>90100000</v>
      </c>
      <c r="AU370">
        <v>-82900000</v>
      </c>
      <c r="AV370">
        <v>23700000</v>
      </c>
      <c r="AY370">
        <v>-0.74</v>
      </c>
      <c r="AZ370">
        <v>330634500</v>
      </c>
      <c r="BA370">
        <v>-0.12117477921544501</v>
      </c>
      <c r="BB370">
        <v>-42800000</v>
      </c>
      <c r="BC370">
        <v>-42800000</v>
      </c>
      <c r="BD370">
        <v>-8.7903060176627607E-2</v>
      </c>
      <c r="BE370">
        <v>-0.14191825836927499</v>
      </c>
      <c r="BG370">
        <v>-0.121790922160608</v>
      </c>
      <c r="BI370">
        <v>0.31668292682926802</v>
      </c>
      <c r="BJ370">
        <v>-0.170260833846786</v>
      </c>
      <c r="BO370">
        <v>-1.91071428571429</v>
      </c>
      <c r="BP370">
        <v>0.17342844404815</v>
      </c>
      <c r="BQ370">
        <v>0.72625947391885903</v>
      </c>
      <c r="BR370">
        <v>-20.4968945945946</v>
      </c>
      <c r="BS370">
        <v>-8.5279454211492994E-2</v>
      </c>
      <c r="BU370">
        <v>-1.4725924271844701E-8</v>
      </c>
    </row>
    <row r="371" spans="3:73" x14ac:dyDescent="0.3">
      <c r="C371">
        <v>949157</v>
      </c>
      <c r="D371" t="s">
        <v>4426</v>
      </c>
      <c r="E371" t="s">
        <v>1886</v>
      </c>
      <c r="F371" t="s">
        <v>3614</v>
      </c>
      <c r="G371" t="s">
        <v>4222</v>
      </c>
      <c r="H371" t="s">
        <v>4590</v>
      </c>
      <c r="I371" t="s">
        <v>4592</v>
      </c>
      <c r="J371">
        <v>2017</v>
      </c>
      <c r="K371" t="s">
        <v>4062</v>
      </c>
      <c r="L371">
        <v>14.831901999999999</v>
      </c>
      <c r="M371">
        <v>1581641000</v>
      </c>
      <c r="N371">
        <v>553674000</v>
      </c>
      <c r="O371">
        <v>167211000</v>
      </c>
      <c r="P371">
        <v>43071000</v>
      </c>
      <c r="Q371">
        <v>317469000</v>
      </c>
      <c r="S371">
        <v>971916000</v>
      </c>
      <c r="W371">
        <v>190517000</v>
      </c>
      <c r="AB371">
        <v>829643000</v>
      </c>
      <c r="AC371">
        <v>86276000</v>
      </c>
      <c r="AD371">
        <v>-1510672000</v>
      </c>
      <c r="AE371">
        <v>947000</v>
      </c>
      <c r="AF371">
        <v>87544777</v>
      </c>
      <c r="AG371">
        <v>47892000</v>
      </c>
      <c r="AJ371">
        <v>93858000</v>
      </c>
      <c r="AM371">
        <v>7583000</v>
      </c>
      <c r="AN371">
        <v>35805000</v>
      </c>
      <c r="AO371">
        <v>22174000</v>
      </c>
      <c r="AQ371">
        <v>51759000</v>
      </c>
      <c r="AS371">
        <v>84249000</v>
      </c>
      <c r="AU371">
        <v>-17355000</v>
      </c>
      <c r="AV371">
        <v>404000</v>
      </c>
      <c r="AY371">
        <v>0.38</v>
      </c>
      <c r="BB371">
        <v>65562000</v>
      </c>
      <c r="BC371">
        <v>65562000</v>
      </c>
      <c r="BO371">
        <v>2.9567060521331299</v>
      </c>
      <c r="BP371">
        <v>0.87766970926479004</v>
      </c>
      <c r="BQ371">
        <v>1.2398106205745401</v>
      </c>
      <c r="BR371">
        <v>39.031321052631597</v>
      </c>
      <c r="BS371">
        <v>4.3157116976820099E-2</v>
      </c>
      <c r="BU371">
        <v>6.7934313433609402E-9</v>
      </c>
    </row>
    <row r="372" spans="3:73" x14ac:dyDescent="0.3">
      <c r="C372">
        <v>1563411</v>
      </c>
      <c r="D372" t="s">
        <v>4517</v>
      </c>
      <c r="E372" t="s">
        <v>1769</v>
      </c>
      <c r="F372" t="s">
        <v>3614</v>
      </c>
      <c r="G372" t="s">
        <v>4257</v>
      </c>
      <c r="H372" t="s">
        <v>4593</v>
      </c>
      <c r="I372" t="s">
        <v>4594</v>
      </c>
      <c r="J372">
        <v>2026</v>
      </c>
      <c r="K372" t="s">
        <v>4062</v>
      </c>
      <c r="L372">
        <v>24.844176999999998</v>
      </c>
    </row>
    <row r="373" spans="3:73" x14ac:dyDescent="0.3">
      <c r="C373">
        <v>1563411</v>
      </c>
      <c r="D373" t="s">
        <v>4517</v>
      </c>
      <c r="E373" t="s">
        <v>1769</v>
      </c>
      <c r="F373" t="s">
        <v>3614</v>
      </c>
      <c r="G373" t="s">
        <v>4257</v>
      </c>
      <c r="H373" t="s">
        <v>4593</v>
      </c>
      <c r="I373" t="s">
        <v>4594</v>
      </c>
      <c r="J373">
        <v>2025</v>
      </c>
      <c r="K373" t="s">
        <v>4062</v>
      </c>
      <c r="L373">
        <v>12.765862</v>
      </c>
      <c r="M373">
        <v>5354000000</v>
      </c>
      <c r="N373">
        <v>2322000000</v>
      </c>
      <c r="O373">
        <v>120000000</v>
      </c>
      <c r="P373">
        <v>611000000</v>
      </c>
      <c r="Q373">
        <v>1407000000</v>
      </c>
      <c r="S373">
        <v>2585000000</v>
      </c>
      <c r="U373">
        <v>47000000</v>
      </c>
      <c r="V373">
        <v>4383000000</v>
      </c>
      <c r="W373">
        <v>1798000000</v>
      </c>
      <c r="Z373">
        <v>39000000</v>
      </c>
      <c r="AB373">
        <v>952000000</v>
      </c>
      <c r="AC373">
        <v>153000000</v>
      </c>
      <c r="AD373">
        <v>354000000</v>
      </c>
      <c r="AE373">
        <v>4000000</v>
      </c>
      <c r="AF373">
        <v>135424702</v>
      </c>
      <c r="AK373">
        <v>51000000</v>
      </c>
      <c r="AM373">
        <v>133000000</v>
      </c>
      <c r="AN373">
        <v>273000000</v>
      </c>
      <c r="AQ373">
        <v>489000000</v>
      </c>
      <c r="AS373">
        <v>330000000</v>
      </c>
      <c r="AU373">
        <v>-309000000</v>
      </c>
      <c r="AV373">
        <v>-215000000</v>
      </c>
      <c r="AY373">
        <v>1.95</v>
      </c>
      <c r="AZ373">
        <v>1294000000</v>
      </c>
      <c r="BN373">
        <v>0.81864026895778896</v>
      </c>
      <c r="BP373">
        <v>6.67408231368187E-2</v>
      </c>
      <c r="BQ373">
        <v>0.50889877641824199</v>
      </c>
      <c r="BR373">
        <v>6.5465958974358998</v>
      </c>
      <c r="BS373">
        <v>0.28676470588235298</v>
      </c>
      <c r="BU373">
        <v>2.61485618697479E-8</v>
      </c>
    </row>
    <row r="374" spans="3:73" x14ac:dyDescent="0.3">
      <c r="C374">
        <v>1563411</v>
      </c>
      <c r="D374" t="s">
        <v>4517</v>
      </c>
      <c r="E374" t="s">
        <v>1769</v>
      </c>
      <c r="F374" t="s">
        <v>3614</v>
      </c>
      <c r="G374" t="s">
        <v>4257</v>
      </c>
      <c r="H374" t="s">
        <v>4593</v>
      </c>
      <c r="I374" t="s">
        <v>4594</v>
      </c>
      <c r="J374">
        <v>2024</v>
      </c>
      <c r="K374" t="s">
        <v>4062</v>
      </c>
      <c r="L374">
        <v>16.427033000000002</v>
      </c>
      <c r="M374">
        <v>4734000000</v>
      </c>
      <c r="N374">
        <v>1834000000</v>
      </c>
      <c r="O374">
        <v>141000000</v>
      </c>
      <c r="P374">
        <v>381000000</v>
      </c>
      <c r="Q374">
        <v>1181000000</v>
      </c>
      <c r="S374">
        <v>2408000000</v>
      </c>
      <c r="U374">
        <v>46000000</v>
      </c>
      <c r="V374">
        <v>4007000000</v>
      </c>
      <c r="W374">
        <v>1446000000</v>
      </c>
      <c r="Z374">
        <v>39000000</v>
      </c>
      <c r="AB374">
        <v>706000000</v>
      </c>
      <c r="AE374">
        <v>4000000</v>
      </c>
      <c r="AK374">
        <v>49000000</v>
      </c>
      <c r="AM374">
        <v>75000000</v>
      </c>
      <c r="AN374">
        <v>56000000</v>
      </c>
      <c r="AQ374">
        <v>301000000</v>
      </c>
      <c r="AS374">
        <v>304000000</v>
      </c>
      <c r="AU374">
        <v>-313000000</v>
      </c>
      <c r="AV374">
        <v>-61000000</v>
      </c>
      <c r="AY374">
        <v>0.38</v>
      </c>
      <c r="BN374">
        <v>0.84643008027038402</v>
      </c>
      <c r="BP374">
        <v>9.7510373443983403E-2</v>
      </c>
      <c r="BQ374">
        <v>0.451590594744122</v>
      </c>
      <c r="BR374">
        <v>43.229034210526301</v>
      </c>
      <c r="BS374">
        <v>7.9320113314447604E-2</v>
      </c>
      <c r="BU374">
        <v>8.8417458073654402E-9</v>
      </c>
    </row>
    <row r="375" spans="3:73" x14ac:dyDescent="0.3">
      <c r="C375">
        <v>1563411</v>
      </c>
      <c r="D375" t="s">
        <v>4517</v>
      </c>
      <c r="E375" t="s">
        <v>1769</v>
      </c>
      <c r="F375" t="s">
        <v>3614</v>
      </c>
      <c r="G375" t="s">
        <v>4257</v>
      </c>
      <c r="H375" t="s">
        <v>4593</v>
      </c>
      <c r="I375" t="s">
        <v>4594</v>
      </c>
      <c r="J375">
        <v>2023</v>
      </c>
      <c r="K375" t="s">
        <v>4062</v>
      </c>
      <c r="L375">
        <v>15.958812999999999</v>
      </c>
    </row>
    <row r="376" spans="3:73" x14ac:dyDescent="0.3">
      <c r="C376">
        <v>1563411</v>
      </c>
      <c r="D376" t="s">
        <v>4517</v>
      </c>
      <c r="E376" t="s">
        <v>1769</v>
      </c>
      <c r="F376" t="s">
        <v>3614</v>
      </c>
      <c r="G376" t="s">
        <v>4257</v>
      </c>
      <c r="H376" t="s">
        <v>4593</v>
      </c>
      <c r="I376" t="s">
        <v>4594</v>
      </c>
      <c r="J376">
        <v>2022</v>
      </c>
      <c r="K376" t="s">
        <v>4062</v>
      </c>
      <c r="L376">
        <v>14.581569</v>
      </c>
    </row>
    <row r="377" spans="3:73" x14ac:dyDescent="0.3">
      <c r="C377">
        <v>1563411</v>
      </c>
      <c r="D377" t="s">
        <v>4517</v>
      </c>
      <c r="E377" t="s">
        <v>1769</v>
      </c>
      <c r="F377" t="s">
        <v>3614</v>
      </c>
      <c r="G377" t="s">
        <v>4257</v>
      </c>
      <c r="H377" t="s">
        <v>4593</v>
      </c>
      <c r="I377" t="s">
        <v>4594</v>
      </c>
      <c r="J377">
        <v>2021</v>
      </c>
      <c r="K377" t="s">
        <v>4062</v>
      </c>
      <c r="L377">
        <v>17.682741</v>
      </c>
    </row>
    <row r="378" spans="3:73" x14ac:dyDescent="0.3">
      <c r="C378">
        <v>1563411</v>
      </c>
      <c r="D378" t="s">
        <v>4517</v>
      </c>
      <c r="E378" t="s">
        <v>1769</v>
      </c>
      <c r="F378" t="s">
        <v>3614</v>
      </c>
      <c r="G378" t="s">
        <v>4257</v>
      </c>
      <c r="H378" t="s">
        <v>4593</v>
      </c>
      <c r="I378" t="s">
        <v>4594</v>
      </c>
      <c r="J378">
        <v>2020</v>
      </c>
      <c r="K378" t="s">
        <v>4062</v>
      </c>
      <c r="L378">
        <v>9.1048600000000004</v>
      </c>
    </row>
    <row r="379" spans="3:73" x14ac:dyDescent="0.3">
      <c r="C379">
        <v>1563411</v>
      </c>
      <c r="D379" t="s">
        <v>4517</v>
      </c>
      <c r="E379" t="s">
        <v>1769</v>
      </c>
      <c r="F379" t="s">
        <v>3614</v>
      </c>
      <c r="G379" t="s">
        <v>4257</v>
      </c>
      <c r="H379" t="s">
        <v>4593</v>
      </c>
      <c r="I379" t="s">
        <v>4594</v>
      </c>
      <c r="J379">
        <v>2019</v>
      </c>
      <c r="K379" t="s">
        <v>4062</v>
      </c>
      <c r="L379">
        <v>11.158374999999999</v>
      </c>
    </row>
    <row r="380" spans="3:73" x14ac:dyDescent="0.3">
      <c r="C380">
        <v>1563411</v>
      </c>
      <c r="D380" t="s">
        <v>4517</v>
      </c>
      <c r="E380" t="s">
        <v>1769</v>
      </c>
      <c r="F380" t="s">
        <v>3614</v>
      </c>
      <c r="G380" t="s">
        <v>4257</v>
      </c>
      <c r="H380" t="s">
        <v>4593</v>
      </c>
      <c r="I380" t="s">
        <v>4594</v>
      </c>
      <c r="J380">
        <v>2018</v>
      </c>
      <c r="K380" t="s">
        <v>4062</v>
      </c>
      <c r="L380">
        <v>11.073445</v>
      </c>
    </row>
    <row r="381" spans="3:73" x14ac:dyDescent="0.3">
      <c r="C381">
        <v>1563411</v>
      </c>
      <c r="D381" t="s">
        <v>4517</v>
      </c>
      <c r="E381" t="s">
        <v>1769</v>
      </c>
      <c r="F381" t="s">
        <v>3614</v>
      </c>
      <c r="G381" t="s">
        <v>4257</v>
      </c>
      <c r="H381" t="s">
        <v>4593</v>
      </c>
      <c r="I381" t="s">
        <v>4594</v>
      </c>
      <c r="J381">
        <v>2017</v>
      </c>
      <c r="K381" t="s">
        <v>4062</v>
      </c>
      <c r="L381">
        <v>8.7535690000000006</v>
      </c>
    </row>
    <row r="382" spans="3:73" x14ac:dyDescent="0.3">
      <c r="C382">
        <v>811596</v>
      </c>
      <c r="D382" t="s">
        <v>4372</v>
      </c>
      <c r="E382" t="s">
        <v>586</v>
      </c>
      <c r="F382" t="s">
        <v>3614</v>
      </c>
      <c r="G382" t="s">
        <v>3870</v>
      </c>
      <c r="H382" t="s">
        <v>3871</v>
      </c>
      <c r="I382" t="s">
        <v>4595</v>
      </c>
      <c r="J382">
        <v>2026</v>
      </c>
      <c r="K382" t="s">
        <v>4062</v>
      </c>
      <c r="L382">
        <v>126.644722</v>
      </c>
    </row>
    <row r="383" spans="3:73" x14ac:dyDescent="0.3">
      <c r="C383">
        <v>811596</v>
      </c>
      <c r="D383" t="s">
        <v>4372</v>
      </c>
      <c r="E383" t="s">
        <v>586</v>
      </c>
      <c r="F383" t="s">
        <v>3614</v>
      </c>
      <c r="G383" t="s">
        <v>3870</v>
      </c>
      <c r="H383" t="s">
        <v>3871</v>
      </c>
      <c r="I383" t="s">
        <v>4595</v>
      </c>
      <c r="J383">
        <v>2025</v>
      </c>
      <c r="K383" t="s">
        <v>4062</v>
      </c>
      <c r="L383">
        <v>77.755292999999995</v>
      </c>
      <c r="M383">
        <v>2564800000</v>
      </c>
      <c r="N383">
        <v>1261500000</v>
      </c>
      <c r="O383">
        <v>7000000</v>
      </c>
      <c r="P383">
        <v>395200000</v>
      </c>
      <c r="Q383">
        <v>725200000</v>
      </c>
      <c r="S383">
        <v>1145200000</v>
      </c>
      <c r="U383">
        <v>18800000</v>
      </c>
      <c r="V383">
        <v>1738700000</v>
      </c>
      <c r="W383">
        <v>427200000</v>
      </c>
      <c r="X383">
        <v>274600000</v>
      </c>
      <c r="AB383">
        <v>826100000</v>
      </c>
      <c r="AC383">
        <v>475900000</v>
      </c>
      <c r="AD383">
        <v>142500000</v>
      </c>
      <c r="AE383">
        <v>200000</v>
      </c>
      <c r="AF383">
        <v>16210443</v>
      </c>
      <c r="AJ383">
        <v>188800000</v>
      </c>
      <c r="AK383">
        <v>10700000</v>
      </c>
      <c r="AM383">
        <v>37500000</v>
      </c>
      <c r="AN383">
        <v>112500000</v>
      </c>
      <c r="AQ383">
        <v>111400000</v>
      </c>
      <c r="AS383">
        <v>122500000</v>
      </c>
      <c r="AT383">
        <v>136900000</v>
      </c>
      <c r="AU383">
        <v>-77800000</v>
      </c>
      <c r="AV383">
        <v>-44600000</v>
      </c>
      <c r="AW383">
        <v>51300000</v>
      </c>
      <c r="AY383">
        <v>6.96</v>
      </c>
      <c r="AZ383">
        <v>614550000</v>
      </c>
      <c r="BL383">
        <v>0.81373265157048902</v>
      </c>
      <c r="BN383">
        <v>0.67790860885839099</v>
      </c>
      <c r="BP383">
        <v>1.6385767790262198E-2</v>
      </c>
      <c r="BQ383">
        <v>1.2553838951310901</v>
      </c>
      <c r="BR383">
        <v>11.171737500000001</v>
      </c>
      <c r="BS383">
        <v>0.13618206028325899</v>
      </c>
      <c r="BT383">
        <v>659762.15921403596</v>
      </c>
      <c r="BU383">
        <v>6.5509846178428804E-7</v>
      </c>
    </row>
    <row r="384" spans="3:73" x14ac:dyDescent="0.3">
      <c r="C384">
        <v>811596</v>
      </c>
      <c r="D384" t="s">
        <v>4372</v>
      </c>
      <c r="E384" t="s">
        <v>586</v>
      </c>
      <c r="F384" t="s">
        <v>3614</v>
      </c>
      <c r="G384" t="s">
        <v>3870</v>
      </c>
      <c r="H384" t="s">
        <v>3871</v>
      </c>
      <c r="I384" t="s">
        <v>4595</v>
      </c>
      <c r="J384">
        <v>2024</v>
      </c>
      <c r="K384" t="s">
        <v>4062</v>
      </c>
      <c r="L384">
        <v>74.576012000000006</v>
      </c>
      <c r="M384">
        <v>2314900000</v>
      </c>
      <c r="N384">
        <v>976400000</v>
      </c>
      <c r="O384">
        <v>18400000</v>
      </c>
      <c r="P384">
        <v>319700000</v>
      </c>
      <c r="Q384">
        <v>503900000</v>
      </c>
      <c r="R384">
        <v>1161200000</v>
      </c>
      <c r="S384">
        <v>1161200000</v>
      </c>
      <c r="U384">
        <v>18800000</v>
      </c>
      <c r="V384">
        <v>1646900000</v>
      </c>
      <c r="W384">
        <v>400600000</v>
      </c>
      <c r="X384">
        <v>266900000</v>
      </c>
      <c r="AB384">
        <v>668000000</v>
      </c>
      <c r="AC384">
        <v>475900000</v>
      </c>
      <c r="AD384">
        <v>6200000</v>
      </c>
      <c r="AE384">
        <v>200000</v>
      </c>
      <c r="AF384">
        <v>16095898</v>
      </c>
      <c r="AJ384">
        <v>87700000</v>
      </c>
      <c r="AK384">
        <v>12000000</v>
      </c>
      <c r="AM384">
        <v>16700000</v>
      </c>
      <c r="AN384">
        <v>46800000</v>
      </c>
      <c r="AQ384">
        <v>167100000</v>
      </c>
      <c r="AS384">
        <v>116400000</v>
      </c>
      <c r="AT384">
        <v>180800000</v>
      </c>
      <c r="AU384">
        <v>-174600000</v>
      </c>
      <c r="AV384">
        <v>-55300000</v>
      </c>
      <c r="AW384">
        <v>50700000</v>
      </c>
      <c r="AY384">
        <v>2.91</v>
      </c>
      <c r="AZ384">
        <v>490550000</v>
      </c>
      <c r="BL384">
        <v>0.92422566371681403</v>
      </c>
      <c r="BN384">
        <v>0.71143461920601303</v>
      </c>
      <c r="BP384">
        <v>4.5931103344982502E-2</v>
      </c>
      <c r="BQ384">
        <v>1.1794807788317501</v>
      </c>
      <c r="BR384">
        <v>25.627495532646002</v>
      </c>
      <c r="BS384">
        <v>7.0059880239521005E-2</v>
      </c>
      <c r="BT384">
        <v>679843.27185529796</v>
      </c>
      <c r="BU384">
        <v>3.2487454329341299E-7</v>
      </c>
    </row>
    <row r="385" spans="3:73" x14ac:dyDescent="0.3">
      <c r="C385">
        <v>811596</v>
      </c>
      <c r="D385" t="s">
        <v>4372</v>
      </c>
      <c r="E385" t="s">
        <v>586</v>
      </c>
      <c r="F385" t="s">
        <v>3614</v>
      </c>
      <c r="G385" t="s">
        <v>3870</v>
      </c>
      <c r="H385" t="s">
        <v>3871</v>
      </c>
      <c r="I385" t="s">
        <v>4595</v>
      </c>
      <c r="J385">
        <v>2023</v>
      </c>
      <c r="K385" t="s">
        <v>4062</v>
      </c>
      <c r="L385">
        <v>63.087279000000002</v>
      </c>
      <c r="M385">
        <v>2267400000</v>
      </c>
      <c r="N385">
        <v>990200000</v>
      </c>
      <c r="O385">
        <v>82400000</v>
      </c>
      <c r="P385">
        <v>325200000</v>
      </c>
      <c r="Q385">
        <v>477200000</v>
      </c>
      <c r="R385">
        <v>1052100000</v>
      </c>
      <c r="S385">
        <v>1052100000</v>
      </c>
      <c r="U385">
        <v>18800000</v>
      </c>
      <c r="V385">
        <v>1615200000</v>
      </c>
      <c r="W385">
        <v>370000000</v>
      </c>
      <c r="X385">
        <v>252700000</v>
      </c>
      <c r="AB385">
        <v>652200000</v>
      </c>
      <c r="AC385">
        <v>475900000</v>
      </c>
      <c r="AD385">
        <v>10100000</v>
      </c>
      <c r="AE385">
        <v>200000</v>
      </c>
      <c r="AF385">
        <v>16015791</v>
      </c>
      <c r="AJ385">
        <v>95800000</v>
      </c>
      <c r="AK385">
        <v>11100000</v>
      </c>
      <c r="AM385">
        <v>9100000</v>
      </c>
      <c r="AN385">
        <v>47200000</v>
      </c>
      <c r="AO385">
        <v>46900000</v>
      </c>
      <c r="AQ385">
        <v>211900000</v>
      </c>
      <c r="AS385">
        <v>108600000</v>
      </c>
      <c r="AT385">
        <v>143200000</v>
      </c>
      <c r="AU385">
        <v>-128200000</v>
      </c>
      <c r="AV385">
        <v>-54300000</v>
      </c>
      <c r="AW385">
        <v>50400000</v>
      </c>
      <c r="AY385">
        <v>2.95</v>
      </c>
      <c r="AZ385">
        <v>501300000</v>
      </c>
      <c r="BB385">
        <v>103200000</v>
      </c>
      <c r="BC385">
        <v>103200000</v>
      </c>
      <c r="BL385">
        <v>1.47974860335196</v>
      </c>
      <c r="BN385">
        <v>0.712357766604922</v>
      </c>
      <c r="BO385">
        <v>2.2004264392324102</v>
      </c>
      <c r="BP385">
        <v>0.22270270270270301</v>
      </c>
      <c r="BQ385">
        <v>1.3864864864864901</v>
      </c>
      <c r="BR385">
        <v>21.385518305084702</v>
      </c>
      <c r="BS385">
        <v>7.2370438515792695E-2</v>
      </c>
      <c r="BT385">
        <v>798893.228538197</v>
      </c>
      <c r="BU385">
        <v>2.85353377874885E-7</v>
      </c>
    </row>
    <row r="386" spans="3:73" x14ac:dyDescent="0.3">
      <c r="C386">
        <v>811596</v>
      </c>
      <c r="D386" t="s">
        <v>4372</v>
      </c>
      <c r="E386" t="s">
        <v>586</v>
      </c>
      <c r="F386" t="s">
        <v>3614</v>
      </c>
      <c r="G386" t="s">
        <v>3870</v>
      </c>
      <c r="H386" t="s">
        <v>3871</v>
      </c>
      <c r="I386" t="s">
        <v>4595</v>
      </c>
      <c r="J386">
        <v>2022</v>
      </c>
      <c r="K386" t="s">
        <v>4062</v>
      </c>
      <c r="L386">
        <v>72.040439000000006</v>
      </c>
      <c r="M386">
        <v>2288800000</v>
      </c>
      <c r="N386">
        <v>1042600000</v>
      </c>
      <c r="O386">
        <v>57400000</v>
      </c>
      <c r="P386">
        <v>297200000</v>
      </c>
      <c r="Q386">
        <v>525400000</v>
      </c>
      <c r="R386">
        <v>1013200000</v>
      </c>
      <c r="S386">
        <v>1013200000</v>
      </c>
      <c r="U386">
        <v>18800000</v>
      </c>
      <c r="V386">
        <v>1657600000</v>
      </c>
      <c r="W386">
        <v>418700000</v>
      </c>
      <c r="X386">
        <v>305100000</v>
      </c>
      <c r="AB386">
        <v>631200000</v>
      </c>
      <c r="AC386">
        <v>475900000</v>
      </c>
      <c r="AD386">
        <v>13300000</v>
      </c>
      <c r="AE386">
        <v>200000</v>
      </c>
      <c r="AF386">
        <v>15940756</v>
      </c>
      <c r="AJ386">
        <v>4000000</v>
      </c>
      <c r="AK386">
        <v>9300000</v>
      </c>
      <c r="AM386">
        <v>-8300000</v>
      </c>
      <c r="AN386">
        <v>-29600000</v>
      </c>
      <c r="AO386">
        <v>48300000</v>
      </c>
      <c r="AQ386">
        <v>-63100000</v>
      </c>
      <c r="AS386">
        <v>106900000</v>
      </c>
      <c r="AT386">
        <v>142500000</v>
      </c>
      <c r="AU386">
        <v>-125800000</v>
      </c>
      <c r="AV386">
        <v>-56800000</v>
      </c>
      <c r="AW386">
        <v>50100000</v>
      </c>
      <c r="AY386">
        <v>-1.86</v>
      </c>
      <c r="AZ386">
        <v>465000000</v>
      </c>
      <c r="BB386">
        <v>10400000</v>
      </c>
      <c r="BC386">
        <v>10400000</v>
      </c>
      <c r="BL386">
        <v>-0.44280701754385998</v>
      </c>
      <c r="BN386">
        <v>0.72422229989514197</v>
      </c>
      <c r="BO386">
        <v>0.21532091097308501</v>
      </c>
      <c r="BP386">
        <v>0.137090995939814</v>
      </c>
      <c r="BQ386">
        <v>1.2352519703845199</v>
      </c>
      <c r="BR386">
        <v>-38.7314188172043</v>
      </c>
      <c r="BS386">
        <v>-4.6894803548795903E-2</v>
      </c>
      <c r="BT386">
        <v>695442.73598888004</v>
      </c>
      <c r="BU386">
        <v>-2.1228646473384001E-7</v>
      </c>
    </row>
    <row r="387" spans="3:73" x14ac:dyDescent="0.3">
      <c r="C387">
        <v>811596</v>
      </c>
      <c r="D387" t="s">
        <v>4372</v>
      </c>
      <c r="E387" t="s">
        <v>586</v>
      </c>
      <c r="F387" t="s">
        <v>3614</v>
      </c>
      <c r="G387" t="s">
        <v>3870</v>
      </c>
      <c r="H387" t="s">
        <v>3871</v>
      </c>
      <c r="I387" t="s">
        <v>4595</v>
      </c>
      <c r="J387">
        <v>2021</v>
      </c>
      <c r="K387" t="s">
        <v>4062</v>
      </c>
      <c r="L387">
        <v>94.737475000000003</v>
      </c>
      <c r="M387">
        <v>2422400000</v>
      </c>
      <c r="N387">
        <v>1205400000</v>
      </c>
      <c r="O387">
        <v>303200000</v>
      </c>
      <c r="P387">
        <v>332700000</v>
      </c>
      <c r="Q387">
        <v>404600000</v>
      </c>
      <c r="R387">
        <v>955200000</v>
      </c>
      <c r="S387">
        <v>955200000</v>
      </c>
      <c r="U387">
        <v>39300000</v>
      </c>
      <c r="V387">
        <v>1729900000</v>
      </c>
      <c r="W387">
        <v>456700000</v>
      </c>
      <c r="X387">
        <v>351400000</v>
      </c>
      <c r="AB387">
        <v>692500000</v>
      </c>
      <c r="AC387">
        <v>475900000</v>
      </c>
      <c r="AD387">
        <v>93000000</v>
      </c>
      <c r="AE387">
        <v>200000</v>
      </c>
      <c r="AF387">
        <v>15865118</v>
      </c>
      <c r="AJ387">
        <v>64400000</v>
      </c>
      <c r="AK387">
        <v>9300000</v>
      </c>
      <c r="AM387">
        <v>-5500000</v>
      </c>
      <c r="AN387">
        <v>-18500000</v>
      </c>
      <c r="AO387">
        <v>49500000</v>
      </c>
      <c r="AQ387">
        <v>79400000</v>
      </c>
      <c r="AS387">
        <v>91500000</v>
      </c>
      <c r="AT387">
        <v>58000000</v>
      </c>
      <c r="AU387">
        <v>-665800000</v>
      </c>
      <c r="AV387">
        <v>109100000</v>
      </c>
      <c r="AW387">
        <v>46700000</v>
      </c>
      <c r="AY387">
        <v>-1.17</v>
      </c>
      <c r="AZ387">
        <v>278300000</v>
      </c>
      <c r="BB387">
        <v>25500000</v>
      </c>
      <c r="BC387">
        <v>25500000</v>
      </c>
      <c r="BL387">
        <v>1.3689655172413799</v>
      </c>
      <c r="BN387">
        <v>0.71412648612945795</v>
      </c>
      <c r="BO387">
        <v>0.51515151515151503</v>
      </c>
      <c r="BP387">
        <v>0.663893146485658</v>
      </c>
      <c r="BQ387">
        <v>1.7534486533829601</v>
      </c>
      <c r="BR387">
        <v>-80.972200854700901</v>
      </c>
      <c r="BS387">
        <v>-2.6714801444043298E-2</v>
      </c>
      <c r="BT387">
        <v>492941.15132369701</v>
      </c>
      <c r="BU387">
        <v>-1.60061871119134E-7</v>
      </c>
    </row>
    <row r="388" spans="3:73" x14ac:dyDescent="0.3">
      <c r="C388">
        <v>811596</v>
      </c>
      <c r="D388" t="s">
        <v>4372</v>
      </c>
      <c r="E388" t="s">
        <v>586</v>
      </c>
      <c r="F388" t="s">
        <v>3614</v>
      </c>
      <c r="G388" t="s">
        <v>3870</v>
      </c>
      <c r="H388" t="s">
        <v>3871</v>
      </c>
      <c r="I388" t="s">
        <v>4595</v>
      </c>
      <c r="J388">
        <v>2020</v>
      </c>
      <c r="K388" t="s">
        <v>4062</v>
      </c>
      <c r="L388">
        <v>61.783765000000002</v>
      </c>
      <c r="M388">
        <v>1864700000</v>
      </c>
      <c r="N388">
        <v>1121400000</v>
      </c>
      <c r="O388">
        <v>780300000</v>
      </c>
      <c r="P388">
        <v>112800000</v>
      </c>
      <c r="Q388">
        <v>152000000</v>
      </c>
      <c r="R388">
        <v>627200000</v>
      </c>
      <c r="S388">
        <v>627200000</v>
      </c>
      <c r="U388">
        <v>18800000</v>
      </c>
      <c r="V388">
        <v>1132300000</v>
      </c>
      <c r="W388">
        <v>158300000</v>
      </c>
      <c r="X388">
        <v>86100000</v>
      </c>
      <c r="AB388">
        <v>732400000</v>
      </c>
      <c r="AC388">
        <v>475900000</v>
      </c>
      <c r="AD388">
        <v>158200000</v>
      </c>
      <c r="AE388">
        <v>200000</v>
      </c>
      <c r="AF388">
        <v>15812169</v>
      </c>
      <c r="AJ388">
        <v>81100000</v>
      </c>
      <c r="AK388">
        <v>9100000</v>
      </c>
      <c r="AM388">
        <v>10000000</v>
      </c>
      <c r="AN388">
        <v>28800000</v>
      </c>
      <c r="AO388">
        <v>40900000</v>
      </c>
      <c r="AQ388">
        <v>206900000</v>
      </c>
      <c r="AS388">
        <v>52200000</v>
      </c>
      <c r="AT388">
        <v>51900000</v>
      </c>
      <c r="AU388">
        <v>26900000</v>
      </c>
      <c r="AV388">
        <v>281900000</v>
      </c>
      <c r="AW388">
        <v>43400000</v>
      </c>
      <c r="AY388">
        <v>1.82</v>
      </c>
      <c r="AZ388">
        <v>164800000</v>
      </c>
      <c r="BB388">
        <v>79700000</v>
      </c>
      <c r="BC388">
        <v>79700000</v>
      </c>
      <c r="BL388">
        <v>3.9865125240847799</v>
      </c>
      <c r="BN388">
        <v>0.60722904488657703</v>
      </c>
      <c r="BO388">
        <v>1.9486552567237201</v>
      </c>
      <c r="BP388">
        <v>4.9292482627921697</v>
      </c>
      <c r="BQ388">
        <v>6.1238155401137098</v>
      </c>
      <c r="BR388">
        <v>33.947123626373603</v>
      </c>
      <c r="BS388">
        <v>3.9322774440196599E-2</v>
      </c>
      <c r="BT388">
        <v>702449.90735025599</v>
      </c>
      <c r="BU388">
        <v>1.5353147501365399E-7</v>
      </c>
    </row>
    <row r="389" spans="3:73" x14ac:dyDescent="0.3">
      <c r="C389">
        <v>811596</v>
      </c>
      <c r="D389" t="s">
        <v>4372</v>
      </c>
      <c r="E389" t="s">
        <v>586</v>
      </c>
      <c r="F389" t="s">
        <v>3614</v>
      </c>
      <c r="G389" t="s">
        <v>3870</v>
      </c>
      <c r="H389" t="s">
        <v>3871</v>
      </c>
      <c r="I389" t="s">
        <v>4595</v>
      </c>
      <c r="J389">
        <v>2019</v>
      </c>
      <c r="K389" t="s">
        <v>4062</v>
      </c>
      <c r="L389">
        <v>79.136639000000002</v>
      </c>
      <c r="M389">
        <v>1526200000</v>
      </c>
      <c r="N389">
        <v>779800000</v>
      </c>
      <c r="O389">
        <v>264300000</v>
      </c>
      <c r="P389">
        <v>167100000</v>
      </c>
      <c r="Q389">
        <v>177600000</v>
      </c>
      <c r="R389">
        <v>622000000</v>
      </c>
      <c r="S389">
        <v>622000000</v>
      </c>
      <c r="U389">
        <v>18800000</v>
      </c>
      <c r="V389">
        <v>792300000</v>
      </c>
      <c r="W389">
        <v>170400000</v>
      </c>
      <c r="X389">
        <v>92000000</v>
      </c>
      <c r="AB389">
        <v>733900000</v>
      </c>
      <c r="AC389">
        <v>463400000</v>
      </c>
      <c r="AD389">
        <v>172800000</v>
      </c>
      <c r="AE389">
        <v>200000</v>
      </c>
      <c r="AF389">
        <v>15868304</v>
      </c>
      <c r="AG389">
        <v>70700000</v>
      </c>
      <c r="AJ389">
        <v>9600000</v>
      </c>
      <c r="AK389">
        <v>10500000</v>
      </c>
      <c r="AM389">
        <v>18400000</v>
      </c>
      <c r="AN389">
        <v>-10600000</v>
      </c>
      <c r="AQ389">
        <v>232300000</v>
      </c>
      <c r="AS389">
        <v>49100000</v>
      </c>
      <c r="AT389">
        <v>60200000</v>
      </c>
      <c r="AU389">
        <v>-101800000</v>
      </c>
      <c r="AV389">
        <v>8500000</v>
      </c>
      <c r="AX389">
        <v>39400000</v>
      </c>
      <c r="AY389">
        <v>-0.66</v>
      </c>
      <c r="AZ389">
        <v>196350000</v>
      </c>
      <c r="BL389">
        <v>3.85880398671096</v>
      </c>
      <c r="BN389">
        <v>0.51913248591272398</v>
      </c>
      <c r="BP389">
        <v>1.5510563380281699</v>
      </c>
      <c r="BQ389">
        <v>3.53403755868545</v>
      </c>
      <c r="BR389">
        <v>-119.903998484848</v>
      </c>
      <c r="BS389">
        <v>-1.44433846573103E-2</v>
      </c>
      <c r="BU389">
        <v>-7.1167981659626606E-8</v>
      </c>
    </row>
    <row r="390" spans="3:73" x14ac:dyDescent="0.3">
      <c r="C390">
        <v>811596</v>
      </c>
      <c r="D390" t="s">
        <v>4372</v>
      </c>
      <c r="E390" t="s">
        <v>586</v>
      </c>
      <c r="F390" t="s">
        <v>3614</v>
      </c>
      <c r="G390" t="s">
        <v>3870</v>
      </c>
      <c r="H390" t="s">
        <v>3871</v>
      </c>
      <c r="I390" t="s">
        <v>4595</v>
      </c>
      <c r="J390">
        <v>2018</v>
      </c>
      <c r="K390" t="s">
        <v>4062</v>
      </c>
      <c r="L390">
        <v>79.992886999999996</v>
      </c>
      <c r="M390">
        <v>1419300000</v>
      </c>
      <c r="N390">
        <v>656600000</v>
      </c>
      <c r="O390">
        <v>125600000</v>
      </c>
      <c r="P390">
        <v>179800000</v>
      </c>
      <c r="Q390">
        <v>215100000</v>
      </c>
      <c r="R390">
        <v>611800000</v>
      </c>
      <c r="S390">
        <v>611800000</v>
      </c>
      <c r="U390">
        <v>44000000</v>
      </c>
      <c r="V390">
        <v>678900000</v>
      </c>
      <c r="W390">
        <v>205500000</v>
      </c>
      <c r="X390">
        <v>121400000</v>
      </c>
      <c r="AB390">
        <v>740400000</v>
      </c>
      <c r="AC390">
        <v>420500000</v>
      </c>
      <c r="AD390">
        <v>150200000</v>
      </c>
      <c r="AE390">
        <v>200000</v>
      </c>
      <c r="AF390">
        <v>16234603</v>
      </c>
      <c r="AG390">
        <v>72100000</v>
      </c>
      <c r="AH390">
        <v>389400000</v>
      </c>
      <c r="AJ390">
        <v>36900000</v>
      </c>
      <c r="AK390">
        <v>9800000</v>
      </c>
      <c r="AM390">
        <v>28300000</v>
      </c>
      <c r="AN390">
        <v>23600000</v>
      </c>
      <c r="AQ390">
        <v>150200000</v>
      </c>
      <c r="AS390">
        <v>43900000</v>
      </c>
      <c r="AT390">
        <v>74100000</v>
      </c>
      <c r="AU390">
        <v>31100000</v>
      </c>
      <c r="AV390">
        <v>-106000000</v>
      </c>
      <c r="AX390">
        <v>37700000</v>
      </c>
      <c r="AY390">
        <v>1.44</v>
      </c>
      <c r="AZ390">
        <v>211500000</v>
      </c>
      <c r="BA390">
        <v>9.4761171032357497E-2</v>
      </c>
      <c r="BE390">
        <v>0.38572162300975898</v>
      </c>
      <c r="BF390">
        <v>0.19542886492038999</v>
      </c>
      <c r="BG390">
        <v>0.18515665125834599</v>
      </c>
      <c r="BI390">
        <v>0.27436060029592102</v>
      </c>
      <c r="BJ390">
        <v>7.9866461222393395E-2</v>
      </c>
      <c r="BK390">
        <v>0.19029275808936799</v>
      </c>
      <c r="BL390">
        <v>2.0269905533063399</v>
      </c>
      <c r="BM390">
        <v>2.5166923472008201E-2</v>
      </c>
      <c r="BN390">
        <v>0.47833439019234802</v>
      </c>
      <c r="BP390">
        <v>0.61119221411192204</v>
      </c>
      <c r="BQ390">
        <v>2.14841849148418</v>
      </c>
      <c r="BR390">
        <v>55.550615972222197</v>
      </c>
      <c r="BS390">
        <v>3.1874662344678603E-2</v>
      </c>
      <c r="BU390">
        <v>1.5557773808751999E-7</v>
      </c>
    </row>
    <row r="391" spans="3:73" x14ac:dyDescent="0.3">
      <c r="C391">
        <v>811596</v>
      </c>
      <c r="D391" t="s">
        <v>4372</v>
      </c>
      <c r="E391" t="s">
        <v>586</v>
      </c>
      <c r="F391" t="s">
        <v>3614</v>
      </c>
      <c r="G391" t="s">
        <v>3870</v>
      </c>
      <c r="H391" t="s">
        <v>3871</v>
      </c>
      <c r="I391" t="s">
        <v>4595</v>
      </c>
      <c r="J391">
        <v>2017</v>
      </c>
      <c r="K391" t="s">
        <v>4062</v>
      </c>
      <c r="L391">
        <v>66.845180999999997</v>
      </c>
      <c r="M391">
        <v>1385200000</v>
      </c>
      <c r="N391">
        <v>656600000</v>
      </c>
      <c r="O391">
        <v>51100000</v>
      </c>
      <c r="P391">
        <v>165000000</v>
      </c>
      <c r="Q391">
        <v>207900000</v>
      </c>
      <c r="R391">
        <v>571400000</v>
      </c>
      <c r="S391">
        <v>571400000</v>
      </c>
      <c r="U391">
        <v>18800000</v>
      </c>
      <c r="V391">
        <v>638900000</v>
      </c>
      <c r="W391">
        <v>173100000</v>
      </c>
      <c r="X391">
        <v>90000000</v>
      </c>
      <c r="AB391">
        <v>746300000</v>
      </c>
      <c r="AC391">
        <v>358600000</v>
      </c>
      <c r="AD391">
        <v>85500000</v>
      </c>
      <c r="AE391">
        <v>200000</v>
      </c>
      <c r="AF391">
        <v>16773586</v>
      </c>
      <c r="AG391">
        <v>75900000</v>
      </c>
      <c r="AJ391">
        <v>40000000</v>
      </c>
      <c r="AK391">
        <v>10000000</v>
      </c>
      <c r="AM391">
        <v>87600000</v>
      </c>
      <c r="AN391">
        <v>-15200000</v>
      </c>
      <c r="AO391">
        <v>22200000</v>
      </c>
      <c r="AQ391">
        <v>141500000</v>
      </c>
      <c r="AS391">
        <v>39700000</v>
      </c>
      <c r="AT391">
        <v>75500000</v>
      </c>
      <c r="AU391">
        <v>-25500000</v>
      </c>
      <c r="AV391">
        <v>-119400000</v>
      </c>
      <c r="AX391">
        <v>35000000</v>
      </c>
      <c r="AY391">
        <v>-0.9</v>
      </c>
      <c r="BB391">
        <v>94600000</v>
      </c>
      <c r="BC391">
        <v>94600000</v>
      </c>
      <c r="BL391">
        <v>1.87417218543046</v>
      </c>
      <c r="BN391">
        <v>0.46123303494080298</v>
      </c>
      <c r="BO391">
        <v>4.2612612612612599</v>
      </c>
      <c r="BP391">
        <v>0.29520508376660898</v>
      </c>
      <c r="BQ391">
        <v>2.5921432697862499</v>
      </c>
      <c r="BR391">
        <v>-74.272423333333293</v>
      </c>
      <c r="BS391">
        <v>-2.0367144579927599E-2</v>
      </c>
      <c r="BU391">
        <v>-8.0611902586091394E-8</v>
      </c>
    </row>
    <row r="392" spans="3:73" x14ac:dyDescent="0.3">
      <c r="C392">
        <v>14707</v>
      </c>
      <c r="D392" t="s">
        <v>4279</v>
      </c>
      <c r="E392" t="s">
        <v>1310</v>
      </c>
      <c r="F392" t="s">
        <v>3614</v>
      </c>
      <c r="G392" t="s">
        <v>4084</v>
      </c>
      <c r="H392" t="s">
        <v>4596</v>
      </c>
      <c r="I392" t="s">
        <v>4597</v>
      </c>
      <c r="J392">
        <v>2026</v>
      </c>
      <c r="K392" t="s">
        <v>4062</v>
      </c>
      <c r="L392">
        <v>11.713155</v>
      </c>
    </row>
    <row r="393" spans="3:73" x14ac:dyDescent="0.3">
      <c r="C393">
        <v>14707</v>
      </c>
      <c r="D393" t="s">
        <v>4279</v>
      </c>
      <c r="E393" t="s">
        <v>1310</v>
      </c>
      <c r="F393" t="s">
        <v>3614</v>
      </c>
      <c r="G393" t="s">
        <v>4084</v>
      </c>
      <c r="H393" t="s">
        <v>4596</v>
      </c>
      <c r="I393" t="s">
        <v>4597</v>
      </c>
      <c r="J393">
        <v>2025</v>
      </c>
      <c r="K393" t="s">
        <v>4062</v>
      </c>
      <c r="L393">
        <v>14.262620999999999</v>
      </c>
      <c r="M393">
        <v>1965790000</v>
      </c>
      <c r="N393">
        <v>862774000</v>
      </c>
      <c r="O393">
        <v>29769000</v>
      </c>
      <c r="P393">
        <v>147216000</v>
      </c>
      <c r="Q393">
        <v>610471000</v>
      </c>
      <c r="R393">
        <v>765266000</v>
      </c>
      <c r="S393">
        <v>202939000</v>
      </c>
      <c r="T393">
        <v>188761000</v>
      </c>
      <c r="U393">
        <v>15386000</v>
      </c>
      <c r="W393">
        <v>845540000</v>
      </c>
      <c r="AB393">
        <v>601851000</v>
      </c>
      <c r="AD393">
        <v>421209000</v>
      </c>
      <c r="AE393">
        <v>338000</v>
      </c>
      <c r="AF393">
        <v>33850012</v>
      </c>
      <c r="AG393">
        <v>1184778000</v>
      </c>
      <c r="AJ393">
        <v>6372000</v>
      </c>
      <c r="AM393">
        <v>-2345000</v>
      </c>
      <c r="AN393">
        <v>-6692000</v>
      </c>
      <c r="AQ393">
        <v>103177000</v>
      </c>
      <c r="AU393">
        <v>-161477000</v>
      </c>
      <c r="AV393">
        <v>58376000</v>
      </c>
      <c r="AX393">
        <v>9448000</v>
      </c>
      <c r="AY393">
        <v>-0.21</v>
      </c>
      <c r="AZ393">
        <v>587856000</v>
      </c>
      <c r="BP393">
        <v>3.5207086595548401E-2</v>
      </c>
      <c r="BQ393">
        <v>0.29839274309908498</v>
      </c>
      <c r="BR393">
        <v>-67.917242857142895</v>
      </c>
      <c r="BS393">
        <v>-1.1119031122321E-2</v>
      </c>
      <c r="BU393">
        <v>-4.9765646480607303E-9</v>
      </c>
    </row>
    <row r="394" spans="3:73" x14ac:dyDescent="0.3">
      <c r="C394">
        <v>14707</v>
      </c>
      <c r="D394" t="s">
        <v>4279</v>
      </c>
      <c r="E394" t="s">
        <v>1310</v>
      </c>
      <c r="F394" t="s">
        <v>3614</v>
      </c>
      <c r="G394" t="s">
        <v>4084</v>
      </c>
      <c r="H394" t="s">
        <v>4596</v>
      </c>
      <c r="I394" t="s">
        <v>4597</v>
      </c>
      <c r="J394">
        <v>2024</v>
      </c>
      <c r="K394" t="s">
        <v>4062</v>
      </c>
      <c r="L394">
        <v>32.290571</v>
      </c>
      <c r="M394">
        <v>1894754000</v>
      </c>
      <c r="N394">
        <v>836509000</v>
      </c>
      <c r="O394">
        <v>29636000</v>
      </c>
      <c r="P394">
        <v>155905000</v>
      </c>
      <c r="Q394">
        <v>565241000</v>
      </c>
      <c r="R394">
        <v>9111391000</v>
      </c>
      <c r="S394">
        <v>175213000</v>
      </c>
      <c r="T394">
        <v>187318000</v>
      </c>
      <c r="U394">
        <v>4956000</v>
      </c>
      <c r="W394">
        <v>757933000</v>
      </c>
      <c r="AB394">
        <v>599024000</v>
      </c>
      <c r="AD394">
        <v>442390000</v>
      </c>
      <c r="AE394">
        <v>336000</v>
      </c>
      <c r="AF394">
        <v>33631764</v>
      </c>
      <c r="AG394">
        <v>1222042000</v>
      </c>
      <c r="AJ394">
        <v>149856000</v>
      </c>
      <c r="AM394">
        <v>29061000</v>
      </c>
      <c r="AN394">
        <v>107255000</v>
      </c>
      <c r="AQ394">
        <v>104562000</v>
      </c>
      <c r="AU394">
        <v>-51686000</v>
      </c>
      <c r="AV394">
        <v>-44509000</v>
      </c>
      <c r="AX394">
        <v>9694000</v>
      </c>
      <c r="AY394">
        <v>3.1</v>
      </c>
      <c r="AZ394">
        <v>552957500</v>
      </c>
      <c r="BP394">
        <v>3.9101081494010703E-2</v>
      </c>
      <c r="BQ394">
        <v>0.35790498632464901</v>
      </c>
      <c r="BR394">
        <v>10.416313225806499</v>
      </c>
      <c r="BS394">
        <v>0.179049587328721</v>
      </c>
      <c r="BU394">
        <v>1.67106443314458E-7</v>
      </c>
    </row>
    <row r="395" spans="3:73" x14ac:dyDescent="0.3">
      <c r="C395">
        <v>14707</v>
      </c>
      <c r="D395" t="s">
        <v>4279</v>
      </c>
      <c r="E395" t="s">
        <v>1310</v>
      </c>
      <c r="F395" t="s">
        <v>3614</v>
      </c>
      <c r="G395" t="s">
        <v>4084</v>
      </c>
      <c r="H395" t="s">
        <v>4596</v>
      </c>
      <c r="I395" t="s">
        <v>4597</v>
      </c>
      <c r="J395">
        <v>2023</v>
      </c>
      <c r="K395" t="s">
        <v>4062</v>
      </c>
      <c r="L395">
        <v>23.950682</v>
      </c>
      <c r="M395">
        <v>1804746000</v>
      </c>
      <c r="N395">
        <v>788909000</v>
      </c>
      <c r="O395">
        <v>21358000</v>
      </c>
      <c r="P395">
        <v>140400000</v>
      </c>
      <c r="Q395">
        <v>540674000</v>
      </c>
      <c r="R395">
        <v>695612000</v>
      </c>
      <c r="S395">
        <v>167583000</v>
      </c>
      <c r="T395">
        <v>198354000</v>
      </c>
      <c r="U395">
        <v>4956000</v>
      </c>
      <c r="W395">
        <v>742956000</v>
      </c>
      <c r="AB395">
        <v>560631000</v>
      </c>
      <c r="AD395">
        <v>410329000</v>
      </c>
      <c r="AE395">
        <v>355000</v>
      </c>
      <c r="AF395">
        <v>35490019</v>
      </c>
      <c r="AG395">
        <v>1262957000</v>
      </c>
      <c r="AJ395">
        <v>194455000</v>
      </c>
      <c r="AM395">
        <v>9490000</v>
      </c>
      <c r="AN395">
        <v>171391000</v>
      </c>
      <c r="AQ395">
        <v>200151000</v>
      </c>
      <c r="AS395">
        <v>53280000</v>
      </c>
      <c r="AU395">
        <v>-49618000</v>
      </c>
      <c r="AV395">
        <v>-162993000</v>
      </c>
      <c r="AX395">
        <v>9954000</v>
      </c>
      <c r="AY395">
        <v>4.8</v>
      </c>
      <c r="AZ395">
        <v>560444500</v>
      </c>
      <c r="BP395">
        <v>2.8747328240165002E-2</v>
      </c>
      <c r="BQ395">
        <v>0.33411803659974498</v>
      </c>
      <c r="BR395">
        <v>4.98972541666667</v>
      </c>
      <c r="BS395">
        <v>0.305710886483266</v>
      </c>
      <c r="BU395">
        <v>2.05060500757183E-7</v>
      </c>
    </row>
    <row r="396" spans="3:73" x14ac:dyDescent="0.3">
      <c r="C396">
        <v>14707</v>
      </c>
      <c r="D396" t="s">
        <v>4279</v>
      </c>
      <c r="E396" t="s">
        <v>1310</v>
      </c>
      <c r="F396" t="s">
        <v>3614</v>
      </c>
      <c r="G396" t="s">
        <v>4084</v>
      </c>
      <c r="H396" t="s">
        <v>4596</v>
      </c>
      <c r="I396" t="s">
        <v>4597</v>
      </c>
      <c r="J396">
        <v>2022</v>
      </c>
      <c r="K396" t="s">
        <v>4062</v>
      </c>
      <c r="L396">
        <v>23.187228999999999</v>
      </c>
      <c r="M396">
        <v>1836472000</v>
      </c>
      <c r="N396">
        <v>831455000</v>
      </c>
      <c r="O396">
        <v>33700000</v>
      </c>
      <c r="P396">
        <v>132802000</v>
      </c>
      <c r="Q396">
        <v>580215000</v>
      </c>
      <c r="R396">
        <v>679079000</v>
      </c>
      <c r="S396">
        <v>160883000</v>
      </c>
      <c r="T396">
        <v>210436000</v>
      </c>
      <c r="U396">
        <v>4956000</v>
      </c>
      <c r="W396">
        <v>911196000</v>
      </c>
      <c r="AB396">
        <v>420683000</v>
      </c>
      <c r="AD396">
        <v>266329000</v>
      </c>
      <c r="AE396">
        <v>357000</v>
      </c>
      <c r="AF396">
        <v>35715752</v>
      </c>
      <c r="AG396">
        <v>1284873000</v>
      </c>
      <c r="AJ396">
        <v>214327000</v>
      </c>
      <c r="AM396">
        <v>33339000</v>
      </c>
      <c r="AN396">
        <v>181742000</v>
      </c>
      <c r="AQ396">
        <v>125879000</v>
      </c>
      <c r="AS396">
        <v>49011000</v>
      </c>
      <c r="AT396">
        <v>55913000</v>
      </c>
      <c r="AU396">
        <v>-64037000</v>
      </c>
      <c r="AV396">
        <v>-58154000</v>
      </c>
      <c r="AX396">
        <v>10184000</v>
      </c>
      <c r="AY396">
        <v>4.9800000000000004</v>
      </c>
      <c r="AZ396">
        <v>588511000</v>
      </c>
      <c r="BL396">
        <v>2.2513368983957198</v>
      </c>
      <c r="BP396">
        <v>3.69843590182573E-2</v>
      </c>
      <c r="BQ396">
        <v>0.27572552996281802</v>
      </c>
      <c r="BR396">
        <v>4.65607008032128</v>
      </c>
      <c r="BS396">
        <v>0.432016506490635</v>
      </c>
      <c r="BU396">
        <v>2.7448791707770498E-7</v>
      </c>
    </row>
    <row r="397" spans="3:73" x14ac:dyDescent="0.3">
      <c r="C397">
        <v>14707</v>
      </c>
      <c r="D397" t="s">
        <v>4279</v>
      </c>
      <c r="E397" t="s">
        <v>1310</v>
      </c>
      <c r="F397" t="s">
        <v>3614</v>
      </c>
      <c r="G397" t="s">
        <v>4084</v>
      </c>
      <c r="H397" t="s">
        <v>4596</v>
      </c>
      <c r="I397" t="s">
        <v>4597</v>
      </c>
      <c r="J397">
        <v>2021</v>
      </c>
      <c r="K397" t="s">
        <v>4062</v>
      </c>
      <c r="L397">
        <v>21.557386000000001</v>
      </c>
      <c r="M397">
        <v>1843926000</v>
      </c>
      <c r="N397">
        <v>836476000</v>
      </c>
      <c r="O397">
        <v>30115000</v>
      </c>
      <c r="P397">
        <v>122236000</v>
      </c>
      <c r="Q397">
        <v>596807000</v>
      </c>
      <c r="R397">
        <v>653668000</v>
      </c>
      <c r="S397">
        <v>150238000</v>
      </c>
      <c r="T397">
        <v>222547000</v>
      </c>
      <c r="U397">
        <v>4956000</v>
      </c>
      <c r="W397">
        <v>1025613000</v>
      </c>
      <c r="AA397">
        <v>0</v>
      </c>
      <c r="AB397">
        <v>318570000</v>
      </c>
      <c r="AD397">
        <v>157970000</v>
      </c>
      <c r="AE397">
        <v>376000</v>
      </c>
      <c r="AF397">
        <v>37635145</v>
      </c>
      <c r="AG397">
        <v>1227317000</v>
      </c>
      <c r="AJ397">
        <v>205807000</v>
      </c>
      <c r="AM397">
        <v>51081000</v>
      </c>
      <c r="AN397">
        <v>137019000</v>
      </c>
      <c r="AQ397">
        <v>168441000</v>
      </c>
      <c r="AS397">
        <v>52330000</v>
      </c>
      <c r="AT397">
        <v>18393000</v>
      </c>
      <c r="AU397">
        <v>-24145000</v>
      </c>
      <c r="AV397">
        <v>-202385000</v>
      </c>
      <c r="AX397">
        <v>10648000</v>
      </c>
      <c r="AY397">
        <v>3.59</v>
      </c>
      <c r="AZ397">
        <v>542381000</v>
      </c>
      <c r="BL397">
        <v>9.1578861523405592</v>
      </c>
      <c r="BP397">
        <v>2.93629273419896E-2</v>
      </c>
      <c r="BQ397">
        <v>0.23368366040602101</v>
      </c>
      <c r="BR397">
        <v>6.00484289693593</v>
      </c>
      <c r="BS397">
        <v>0.43010641303324199</v>
      </c>
      <c r="BU397">
        <v>2.4293252892613903E-7</v>
      </c>
    </row>
    <row r="398" spans="3:73" x14ac:dyDescent="0.3">
      <c r="C398">
        <v>14707</v>
      </c>
      <c r="D398" t="s">
        <v>4279</v>
      </c>
      <c r="E398" t="s">
        <v>1310</v>
      </c>
      <c r="F398" t="s">
        <v>3614</v>
      </c>
      <c r="G398" t="s">
        <v>4084</v>
      </c>
      <c r="H398" t="s">
        <v>4596</v>
      </c>
      <c r="I398" t="s">
        <v>4597</v>
      </c>
      <c r="J398">
        <v>2020</v>
      </c>
      <c r="K398" t="s">
        <v>4062</v>
      </c>
      <c r="L398">
        <v>8.1015200000000007</v>
      </c>
      <c r="M398">
        <v>1867050000</v>
      </c>
      <c r="N398">
        <v>782556000</v>
      </c>
      <c r="O398">
        <v>88295000</v>
      </c>
      <c r="P398">
        <v>126994000</v>
      </c>
      <c r="Q398">
        <v>487955000</v>
      </c>
      <c r="R398">
        <v>726740000</v>
      </c>
      <c r="S398">
        <v>172437000</v>
      </c>
      <c r="T398">
        <v>235115000</v>
      </c>
      <c r="U398">
        <v>4956000</v>
      </c>
      <c r="W398">
        <v>905509000</v>
      </c>
      <c r="AA398">
        <v>198851000</v>
      </c>
      <c r="AB398">
        <v>200247000</v>
      </c>
      <c r="AD398">
        <v>48557000</v>
      </c>
      <c r="AE398">
        <v>380000</v>
      </c>
      <c r="AF398">
        <v>37966204</v>
      </c>
      <c r="AG398">
        <v>787049000</v>
      </c>
      <c r="AJ398">
        <v>-485658000</v>
      </c>
      <c r="AM398">
        <v>-78117000</v>
      </c>
      <c r="AN398">
        <v>-439114000</v>
      </c>
      <c r="AQ398">
        <v>126353000</v>
      </c>
      <c r="AS398">
        <v>60539000</v>
      </c>
      <c r="AT398">
        <v>16786000</v>
      </c>
      <c r="AU398">
        <v>-22060000</v>
      </c>
      <c r="AV398">
        <v>-61306000</v>
      </c>
      <c r="AX398">
        <v>10764000</v>
      </c>
      <c r="AY398">
        <v>-11.8</v>
      </c>
      <c r="AZ398">
        <v>553180500</v>
      </c>
      <c r="BL398">
        <v>7.52728464196354</v>
      </c>
      <c r="BP398">
        <v>9.7508694005250099E-2</v>
      </c>
      <c r="BQ398">
        <v>0.325342983890828</v>
      </c>
      <c r="BR398">
        <v>-0.68656949152542401</v>
      </c>
      <c r="BS398">
        <v>-2.1928618156576598</v>
      </c>
      <c r="BU398">
        <v>-4.7740009088775404E-7</v>
      </c>
    </row>
    <row r="399" spans="3:73" x14ac:dyDescent="0.3">
      <c r="C399">
        <v>14707</v>
      </c>
      <c r="D399" t="s">
        <v>4279</v>
      </c>
      <c r="E399" t="s">
        <v>1310</v>
      </c>
      <c r="F399" t="s">
        <v>3614</v>
      </c>
      <c r="G399" t="s">
        <v>4084</v>
      </c>
      <c r="H399" t="s">
        <v>4596</v>
      </c>
      <c r="I399" t="s">
        <v>4597</v>
      </c>
      <c r="J399">
        <v>2019</v>
      </c>
      <c r="K399" t="s">
        <v>4062</v>
      </c>
      <c r="L399">
        <v>19.574337</v>
      </c>
      <c r="M399">
        <v>2431707000</v>
      </c>
      <c r="N399">
        <v>882299000</v>
      </c>
      <c r="O399">
        <v>45218000</v>
      </c>
      <c r="P399">
        <v>162181000</v>
      </c>
      <c r="Q399">
        <v>618406000</v>
      </c>
      <c r="R399">
        <v>920440000</v>
      </c>
      <c r="S399">
        <v>224846000</v>
      </c>
      <c r="T399">
        <v>294304000</v>
      </c>
      <c r="U399">
        <v>245275000</v>
      </c>
      <c r="W399">
        <v>850950000</v>
      </c>
      <c r="AA399">
        <v>198391000</v>
      </c>
      <c r="AB399">
        <v>645950000</v>
      </c>
      <c r="AD399">
        <v>523900000</v>
      </c>
      <c r="AE399">
        <v>404000</v>
      </c>
      <c r="AF399">
        <v>40396757</v>
      </c>
      <c r="AG399">
        <v>278810000</v>
      </c>
      <c r="AJ399">
        <v>103813000</v>
      </c>
      <c r="AM399">
        <v>16511000</v>
      </c>
      <c r="AN399">
        <v>408000</v>
      </c>
      <c r="AQ399">
        <v>170786000</v>
      </c>
      <c r="AS399">
        <v>65562000</v>
      </c>
      <c r="AT399">
        <v>44533000</v>
      </c>
      <c r="AU399">
        <v>-49516000</v>
      </c>
      <c r="AV399">
        <v>-106332000</v>
      </c>
      <c r="AX399">
        <v>11422000</v>
      </c>
      <c r="AY399">
        <v>0.01</v>
      </c>
      <c r="AZ399">
        <v>650788500</v>
      </c>
      <c r="BL399">
        <v>3.83504367547661</v>
      </c>
      <c r="BP399">
        <v>5.3138257241906101E-2</v>
      </c>
      <c r="BQ399">
        <v>0.31011575298196098</v>
      </c>
      <c r="BR399">
        <v>1957.4337</v>
      </c>
      <c r="BS399">
        <v>6.3162783497174696E-4</v>
      </c>
      <c r="BU399">
        <v>3.0303176716464097E-10</v>
      </c>
    </row>
    <row r="400" spans="3:73" x14ac:dyDescent="0.3">
      <c r="C400">
        <v>14707</v>
      </c>
      <c r="D400" t="s">
        <v>4279</v>
      </c>
      <c r="E400" t="s">
        <v>1310</v>
      </c>
      <c r="F400" t="s">
        <v>3614</v>
      </c>
      <c r="G400" t="s">
        <v>4084</v>
      </c>
      <c r="H400" t="s">
        <v>4596</v>
      </c>
      <c r="I400" t="s">
        <v>4597</v>
      </c>
      <c r="J400">
        <v>2018</v>
      </c>
      <c r="K400" t="s">
        <v>4062</v>
      </c>
      <c r="L400">
        <v>29.187051</v>
      </c>
      <c r="M400">
        <v>1838568000</v>
      </c>
      <c r="N400">
        <v>976447000</v>
      </c>
      <c r="O400">
        <v>30200000</v>
      </c>
      <c r="Q400">
        <v>683171000</v>
      </c>
      <c r="R400">
        <v>862121000</v>
      </c>
      <c r="S400">
        <v>230784000</v>
      </c>
      <c r="T400">
        <v>307366000</v>
      </c>
      <c r="U400">
        <v>242531000</v>
      </c>
      <c r="W400">
        <v>853336000</v>
      </c>
      <c r="X400">
        <v>316298000</v>
      </c>
      <c r="AB400">
        <v>634053000</v>
      </c>
      <c r="AD400">
        <v>519346000</v>
      </c>
      <c r="AE400">
        <v>419000</v>
      </c>
      <c r="AF400">
        <v>41886562</v>
      </c>
      <c r="AG400">
        <v>277712000</v>
      </c>
      <c r="AH400">
        <v>85513000</v>
      </c>
      <c r="AJ400">
        <v>401000</v>
      </c>
      <c r="AM400">
        <v>-273000</v>
      </c>
      <c r="AN400">
        <v>-75452000</v>
      </c>
      <c r="AO400">
        <v>18277000</v>
      </c>
      <c r="AQ400">
        <v>129589000</v>
      </c>
      <c r="AS400">
        <v>62697000</v>
      </c>
      <c r="AT400">
        <v>62483000</v>
      </c>
      <c r="AU400">
        <v>-436357000</v>
      </c>
      <c r="AV400">
        <v>273170000</v>
      </c>
      <c r="AX400">
        <v>11983000</v>
      </c>
      <c r="AY400">
        <v>-1.83</v>
      </c>
      <c r="AZ400">
        <v>626275000</v>
      </c>
      <c r="BA400">
        <v>4.6893454796346802E-3</v>
      </c>
      <c r="BB400">
        <v>-57448000</v>
      </c>
      <c r="BC400">
        <v>-57448000</v>
      </c>
      <c r="BD400">
        <v>-0.67180428706746298</v>
      </c>
      <c r="BE400">
        <v>1.5154304023949601</v>
      </c>
      <c r="BF400">
        <v>0.78474617894355203</v>
      </c>
      <c r="BG400">
        <v>3.2475997801503902</v>
      </c>
      <c r="BI400">
        <v>4.6510653943721399E-2</v>
      </c>
      <c r="BJ400">
        <v>-5.1028147767006198</v>
      </c>
      <c r="BK400">
        <v>0.73068422345140505</v>
      </c>
      <c r="BL400">
        <v>2.0739881247699401</v>
      </c>
      <c r="BO400">
        <v>-3.1431854243037698</v>
      </c>
      <c r="BP400">
        <v>3.5390514404642498E-2</v>
      </c>
      <c r="BQ400">
        <v>0.34368173849456701</v>
      </c>
      <c r="BR400">
        <v>-15.949208196721299</v>
      </c>
      <c r="BS400">
        <v>-0.118999515813347</v>
      </c>
      <c r="BU400">
        <v>-8.4239493118083201E-8</v>
      </c>
    </row>
    <row r="401" spans="3:73" x14ac:dyDescent="0.3">
      <c r="C401">
        <v>14707</v>
      </c>
      <c r="D401" t="s">
        <v>4279</v>
      </c>
      <c r="E401" t="s">
        <v>1310</v>
      </c>
      <c r="F401" t="s">
        <v>3614</v>
      </c>
      <c r="G401" t="s">
        <v>4084</v>
      </c>
      <c r="H401" t="s">
        <v>4596</v>
      </c>
      <c r="I401" t="s">
        <v>4597</v>
      </c>
      <c r="J401">
        <v>2017</v>
      </c>
      <c r="K401" t="s">
        <v>4062</v>
      </c>
      <c r="L401">
        <v>24.544087999999999</v>
      </c>
      <c r="M401">
        <v>1489415000</v>
      </c>
      <c r="N401">
        <v>846789000</v>
      </c>
      <c r="O401">
        <v>64047000</v>
      </c>
      <c r="Q401">
        <v>569379000</v>
      </c>
      <c r="R401">
        <v>642626000</v>
      </c>
      <c r="S401">
        <v>212799000</v>
      </c>
      <c r="T401">
        <v>212087000</v>
      </c>
      <c r="U401">
        <v>127081000</v>
      </c>
      <c r="W401">
        <v>430159000</v>
      </c>
      <c r="X401">
        <v>272962000</v>
      </c>
      <c r="AB401">
        <v>717489000</v>
      </c>
      <c r="AD401">
        <v>595769000</v>
      </c>
      <c r="AE401">
        <v>430000</v>
      </c>
      <c r="AF401">
        <v>43031689</v>
      </c>
      <c r="AG401">
        <v>293395000</v>
      </c>
      <c r="AH401">
        <v>85124000</v>
      </c>
      <c r="AJ401">
        <v>140031000</v>
      </c>
      <c r="AM401">
        <v>35475000</v>
      </c>
      <c r="AN401">
        <v>20316000</v>
      </c>
      <c r="AO401">
        <v>18089000</v>
      </c>
      <c r="AQ401">
        <v>191375000</v>
      </c>
      <c r="AS401">
        <v>64070000</v>
      </c>
      <c r="AT401">
        <v>44720000</v>
      </c>
      <c r="AU401">
        <v>-51178000</v>
      </c>
      <c r="AV401">
        <v>-131836000</v>
      </c>
      <c r="AX401">
        <v>12027000</v>
      </c>
      <c r="AY401">
        <v>0.47</v>
      </c>
      <c r="BA401">
        <v>1.6450237300878701</v>
      </c>
      <c r="BB401">
        <v>73880000</v>
      </c>
      <c r="BC401">
        <v>73880000</v>
      </c>
      <c r="BD401">
        <v>0.86791034255909005</v>
      </c>
      <c r="BE401">
        <v>2.24819087448898</v>
      </c>
      <c r="BF401">
        <v>1.7228396221982001</v>
      </c>
      <c r="BG401">
        <v>3.4466777876979502</v>
      </c>
      <c r="BI401">
        <v>5.7152640466223301E-2</v>
      </c>
      <c r="BJ401">
        <v>-0.60121704807104903</v>
      </c>
      <c r="BK401">
        <v>0.52535125229077595</v>
      </c>
      <c r="BL401">
        <v>4.2794051878354198</v>
      </c>
      <c r="BO401">
        <v>4.0842500967438804</v>
      </c>
      <c r="BP401">
        <v>0.14889145641495399</v>
      </c>
      <c r="BQ401">
        <v>0.644901071464273</v>
      </c>
      <c r="BR401">
        <v>52.221463829787197</v>
      </c>
      <c r="BS401">
        <v>2.83154166823463E-2</v>
      </c>
      <c r="BU401">
        <v>1.6077906922614799E-8</v>
      </c>
    </row>
    <row r="402" spans="3:73" x14ac:dyDescent="0.3">
      <c r="C402">
        <v>1687932</v>
      </c>
      <c r="D402" t="s">
        <v>4540</v>
      </c>
      <c r="E402" t="s">
        <v>1430</v>
      </c>
      <c r="F402" t="s">
        <v>3614</v>
      </c>
      <c r="G402" t="s">
        <v>4263</v>
      </c>
      <c r="H402" t="s">
        <v>4598</v>
      </c>
      <c r="I402" t="s">
        <v>4599</v>
      </c>
      <c r="J402">
        <v>2026</v>
      </c>
      <c r="K402" t="s">
        <v>4062</v>
      </c>
      <c r="L402">
        <v>13.779363</v>
      </c>
    </row>
    <row r="403" spans="3:73" x14ac:dyDescent="0.3">
      <c r="C403">
        <v>1687932</v>
      </c>
      <c r="D403" t="s">
        <v>4540</v>
      </c>
      <c r="E403" t="s">
        <v>1430</v>
      </c>
      <c r="F403" t="s">
        <v>3614</v>
      </c>
      <c r="G403" t="s">
        <v>4263</v>
      </c>
      <c r="H403" t="s">
        <v>4598</v>
      </c>
      <c r="I403" t="s">
        <v>4599</v>
      </c>
      <c r="J403">
        <v>2025</v>
      </c>
      <c r="K403" t="s">
        <v>4062</v>
      </c>
      <c r="L403">
        <v>17.027512999999999</v>
      </c>
      <c r="M403">
        <v>450216000</v>
      </c>
      <c r="N403">
        <v>141189000</v>
      </c>
      <c r="O403">
        <v>41015000</v>
      </c>
      <c r="P403">
        <v>4322000</v>
      </c>
      <c r="Q403">
        <v>70066000</v>
      </c>
      <c r="S403">
        <v>50230000</v>
      </c>
      <c r="T403">
        <v>56322000</v>
      </c>
      <c r="U403">
        <v>59697000</v>
      </c>
      <c r="V403">
        <v>328717000</v>
      </c>
      <c r="W403">
        <v>130648000</v>
      </c>
      <c r="X403">
        <v>57650000</v>
      </c>
      <c r="AB403">
        <v>121499000</v>
      </c>
      <c r="AD403">
        <v>-108751000</v>
      </c>
      <c r="AE403">
        <v>157000</v>
      </c>
      <c r="AF403">
        <v>14865040</v>
      </c>
      <c r="AG403">
        <v>409745000</v>
      </c>
      <c r="AJ403">
        <v>50610000</v>
      </c>
      <c r="AM403">
        <v>11162000</v>
      </c>
      <c r="AN403">
        <v>27891000</v>
      </c>
      <c r="AO403">
        <v>10433000</v>
      </c>
      <c r="AP403">
        <v>21198000</v>
      </c>
      <c r="AQ403">
        <v>42144000</v>
      </c>
      <c r="AU403">
        <v>-18915000</v>
      </c>
      <c r="AV403">
        <v>-17641000</v>
      </c>
      <c r="AW403">
        <v>4859000</v>
      </c>
      <c r="AY403">
        <v>1.84</v>
      </c>
      <c r="AZ403">
        <v>65680500</v>
      </c>
      <c r="BB403">
        <v>49486000</v>
      </c>
      <c r="BC403">
        <v>70684000</v>
      </c>
      <c r="BN403">
        <v>0.73013175897791305</v>
      </c>
      <c r="BO403">
        <v>4.7432186331831696</v>
      </c>
      <c r="BP403">
        <v>0.313935154001592</v>
      </c>
      <c r="BQ403">
        <v>0.54438644296123895</v>
      </c>
      <c r="BR403">
        <v>9.2540831521739104</v>
      </c>
      <c r="BS403">
        <v>0.229557444917242</v>
      </c>
      <c r="BT403">
        <v>285361.69668465399</v>
      </c>
      <c r="BU403">
        <v>2.57867339813496E-7</v>
      </c>
    </row>
    <row r="404" spans="3:73" x14ac:dyDescent="0.3">
      <c r="C404">
        <v>1687932</v>
      </c>
      <c r="D404" t="s">
        <v>4540</v>
      </c>
      <c r="E404" t="s">
        <v>1430</v>
      </c>
      <c r="F404" t="s">
        <v>3614</v>
      </c>
      <c r="G404" t="s">
        <v>4263</v>
      </c>
      <c r="H404" t="s">
        <v>4598</v>
      </c>
      <c r="I404" t="s">
        <v>4599</v>
      </c>
      <c r="J404">
        <v>2024</v>
      </c>
      <c r="K404" t="s">
        <v>4062</v>
      </c>
      <c r="L404">
        <v>28.552351999999999</v>
      </c>
      <c r="M404">
        <v>417699000</v>
      </c>
      <c r="N404">
        <v>122030000</v>
      </c>
      <c r="O404">
        <v>35427000</v>
      </c>
      <c r="P404">
        <v>5017000</v>
      </c>
      <c r="Q404">
        <v>61295000</v>
      </c>
      <c r="S404">
        <v>47003000</v>
      </c>
      <c r="T404">
        <v>61015000</v>
      </c>
      <c r="U404">
        <v>59697000</v>
      </c>
      <c r="V404">
        <v>311930000</v>
      </c>
      <c r="W404">
        <v>127108000</v>
      </c>
      <c r="X404">
        <v>51980000</v>
      </c>
      <c r="AA404">
        <v>208660000</v>
      </c>
      <c r="AB404">
        <v>105769000</v>
      </c>
      <c r="AD404">
        <v>-136642000</v>
      </c>
      <c r="AE404">
        <v>153000</v>
      </c>
      <c r="AF404">
        <v>15324222</v>
      </c>
      <c r="AG404">
        <v>429856000</v>
      </c>
      <c r="AJ404">
        <v>75702000</v>
      </c>
      <c r="AM404">
        <v>14498000</v>
      </c>
      <c r="AN404">
        <v>39483000</v>
      </c>
      <c r="AO404">
        <v>15701000</v>
      </c>
      <c r="AP404">
        <v>21325000</v>
      </c>
      <c r="AQ404">
        <v>65036000</v>
      </c>
      <c r="AU404">
        <v>-17755000</v>
      </c>
      <c r="AV404">
        <v>-74026000</v>
      </c>
      <c r="AW404">
        <v>2899000</v>
      </c>
      <c r="AY404">
        <v>2.64</v>
      </c>
      <c r="BB404">
        <v>69682000</v>
      </c>
      <c r="BC404">
        <v>91007000</v>
      </c>
      <c r="BN404">
        <v>0.74678177347803099</v>
      </c>
      <c r="BO404">
        <v>4.4380612699827999</v>
      </c>
      <c r="BP404">
        <v>0.27871573779777797</v>
      </c>
      <c r="BQ404">
        <v>0.47782200962960603</v>
      </c>
      <c r="BR404">
        <v>10.815284848484801</v>
      </c>
      <c r="BS404">
        <v>0.37329463264283502</v>
      </c>
      <c r="BT404">
        <v>101532.79141417101</v>
      </c>
      <c r="BU404">
        <v>7.1266826083256904E-7</v>
      </c>
    </row>
    <row r="405" spans="3:73" x14ac:dyDescent="0.3">
      <c r="C405">
        <v>1687932</v>
      </c>
      <c r="D405" t="s">
        <v>4540</v>
      </c>
      <c r="E405" t="s">
        <v>1430</v>
      </c>
      <c r="F405" t="s">
        <v>3614</v>
      </c>
      <c r="G405" t="s">
        <v>4263</v>
      </c>
      <c r="H405" t="s">
        <v>4598</v>
      </c>
      <c r="I405" t="s">
        <v>4599</v>
      </c>
      <c r="J405">
        <v>2023</v>
      </c>
      <c r="K405" t="s">
        <v>4062</v>
      </c>
      <c r="L405">
        <v>25.131913999999998</v>
      </c>
    </row>
    <row r="406" spans="3:73" x14ac:dyDescent="0.3">
      <c r="C406">
        <v>1687932</v>
      </c>
      <c r="D406" t="s">
        <v>4540</v>
      </c>
      <c r="E406" t="s">
        <v>1430</v>
      </c>
      <c r="F406" t="s">
        <v>3614</v>
      </c>
      <c r="G406" t="s">
        <v>4263</v>
      </c>
      <c r="H406" t="s">
        <v>4598</v>
      </c>
      <c r="I406" t="s">
        <v>4599</v>
      </c>
      <c r="J406">
        <v>2022</v>
      </c>
      <c r="K406" t="s">
        <v>4062</v>
      </c>
      <c r="L406">
        <v>18.348372000000001</v>
      </c>
      <c r="M406">
        <v>466417000</v>
      </c>
      <c r="N406">
        <v>160820000</v>
      </c>
      <c r="O406">
        <v>87053000</v>
      </c>
      <c r="P406">
        <v>7039000</v>
      </c>
      <c r="Q406">
        <v>50585000</v>
      </c>
      <c r="S406">
        <v>53497000</v>
      </c>
      <c r="T406">
        <v>73188000</v>
      </c>
      <c r="U406">
        <v>59697000</v>
      </c>
      <c r="V406">
        <v>466636000</v>
      </c>
      <c r="W406">
        <v>126987000</v>
      </c>
      <c r="X406">
        <v>39306000</v>
      </c>
      <c r="AA406">
        <v>208660000</v>
      </c>
      <c r="AB406">
        <v>-219000</v>
      </c>
      <c r="AD406">
        <v>-212326000</v>
      </c>
      <c r="AE406">
        <v>102000</v>
      </c>
      <c r="AF406">
        <v>10165361</v>
      </c>
      <c r="AG406">
        <v>422050000</v>
      </c>
      <c r="AJ406">
        <v>78734000</v>
      </c>
      <c r="AM406">
        <v>16499000</v>
      </c>
      <c r="AN406">
        <v>42175000</v>
      </c>
      <c r="AP406">
        <v>25753000</v>
      </c>
      <c r="AQ406">
        <v>74425000</v>
      </c>
      <c r="AU406">
        <v>-15067000</v>
      </c>
      <c r="AV406">
        <v>-8262000</v>
      </c>
      <c r="AY406">
        <v>3.03</v>
      </c>
      <c r="AZ406">
        <v>53304500</v>
      </c>
      <c r="BN406">
        <v>1.0004695369165399</v>
      </c>
      <c r="BP406">
        <v>0.68552686495467996</v>
      </c>
      <c r="BQ406">
        <v>0.86808098466772199</v>
      </c>
      <c r="BR406">
        <v>6.0555683168316801</v>
      </c>
      <c r="BS406">
        <v>-192.579908675799</v>
      </c>
      <c r="BU406">
        <v>-2.53861037260274E-4</v>
      </c>
    </row>
    <row r="407" spans="3:73" x14ac:dyDescent="0.3">
      <c r="C407">
        <v>1687932</v>
      </c>
      <c r="D407" t="s">
        <v>4540</v>
      </c>
      <c r="E407" t="s">
        <v>1430</v>
      </c>
      <c r="F407" t="s">
        <v>3614</v>
      </c>
      <c r="G407" t="s">
        <v>4263</v>
      </c>
      <c r="H407" t="s">
        <v>4598</v>
      </c>
      <c r="I407" t="s">
        <v>4599</v>
      </c>
      <c r="J407">
        <v>2021</v>
      </c>
      <c r="K407" t="s">
        <v>4062</v>
      </c>
      <c r="L407">
        <v>8.7610060000000001</v>
      </c>
      <c r="M407">
        <v>451849000</v>
      </c>
      <c r="N407">
        <v>123248000</v>
      </c>
      <c r="P407">
        <v>5811000</v>
      </c>
      <c r="Q407">
        <v>56024000</v>
      </c>
      <c r="S407">
        <v>57329000</v>
      </c>
      <c r="T407">
        <v>80711000</v>
      </c>
      <c r="U407">
        <v>59697000</v>
      </c>
      <c r="V407">
        <v>496503000</v>
      </c>
      <c r="W407">
        <v>138745000</v>
      </c>
      <c r="X407">
        <v>49924000</v>
      </c>
      <c r="AA407">
        <v>209808000</v>
      </c>
      <c r="AB407">
        <v>-44654000</v>
      </c>
      <c r="AD407">
        <v>-254501000</v>
      </c>
      <c r="AE407">
        <v>100000</v>
      </c>
      <c r="AF407">
        <v>10001422</v>
      </c>
      <c r="AG407">
        <v>394436000</v>
      </c>
      <c r="AJ407">
        <v>58720000</v>
      </c>
      <c r="AM407">
        <v>8018000</v>
      </c>
      <c r="AN407">
        <v>-28143000</v>
      </c>
      <c r="AP407">
        <v>29259000</v>
      </c>
      <c r="AQ407">
        <v>74999000</v>
      </c>
      <c r="AU407">
        <v>-5474000</v>
      </c>
      <c r="AV407">
        <v>-37975000</v>
      </c>
      <c r="AW407">
        <v>50154000</v>
      </c>
      <c r="AX407">
        <v>50154000</v>
      </c>
      <c r="AY407">
        <v>-2.2599999999999998</v>
      </c>
      <c r="AZ407">
        <v>57029000</v>
      </c>
      <c r="BN407">
        <v>1.0988250499613801</v>
      </c>
      <c r="BQ407">
        <v>0.48451475728855098</v>
      </c>
      <c r="BR407">
        <v>-3.8765513274336301</v>
      </c>
      <c r="BS407">
        <v>0.63024589062570002</v>
      </c>
      <c r="BT407">
        <v>5724685.0418776097</v>
      </c>
      <c r="BU407">
        <v>4.4340649348322701E-7</v>
      </c>
    </row>
    <row r="408" spans="3:73" x14ac:dyDescent="0.3">
      <c r="C408">
        <v>1687932</v>
      </c>
      <c r="D408" t="s">
        <v>4540</v>
      </c>
      <c r="E408" t="s">
        <v>1430</v>
      </c>
      <c r="F408" t="s">
        <v>3614</v>
      </c>
      <c r="G408" t="s">
        <v>4263</v>
      </c>
      <c r="H408" t="s">
        <v>4598</v>
      </c>
      <c r="I408" t="s">
        <v>4599</v>
      </c>
      <c r="J408">
        <v>2020</v>
      </c>
      <c r="K408" t="s">
        <v>4062</v>
      </c>
      <c r="L408">
        <v>3.7350530000000002</v>
      </c>
      <c r="M408">
        <v>497182000</v>
      </c>
      <c r="N408">
        <v>113269000</v>
      </c>
      <c r="P408">
        <v>7793000</v>
      </c>
      <c r="Q408">
        <v>58034000</v>
      </c>
      <c r="S408">
        <v>73906000</v>
      </c>
      <c r="T408">
        <v>88976000</v>
      </c>
      <c r="U408">
        <v>59697000</v>
      </c>
      <c r="V408">
        <v>594080000</v>
      </c>
      <c r="W408">
        <v>152029000</v>
      </c>
      <c r="X408">
        <v>56263000</v>
      </c>
      <c r="AA408">
        <v>225401000</v>
      </c>
      <c r="AB408">
        <v>-96898000</v>
      </c>
      <c r="AD408">
        <v>-226358000</v>
      </c>
      <c r="AE408">
        <v>97000</v>
      </c>
      <c r="AF408">
        <v>9631633</v>
      </c>
      <c r="AG408">
        <v>245627000</v>
      </c>
      <c r="AJ408">
        <v>-164118000</v>
      </c>
      <c r="AM408">
        <v>-48162000</v>
      </c>
      <c r="AN408">
        <v>-139404000</v>
      </c>
      <c r="AP408">
        <v>33684000</v>
      </c>
      <c r="AQ408">
        <v>-34811000</v>
      </c>
      <c r="AU408">
        <v>-3805000</v>
      </c>
      <c r="AV408">
        <v>21496000</v>
      </c>
      <c r="AW408">
        <v>50154000</v>
      </c>
      <c r="AX408">
        <v>50154000</v>
      </c>
      <c r="AY408">
        <v>-15.22</v>
      </c>
      <c r="AZ408">
        <v>65316500</v>
      </c>
      <c r="BN408">
        <v>1.19489442497918</v>
      </c>
      <c r="BQ408">
        <v>0.36331884048438101</v>
      </c>
      <c r="BR408">
        <v>-0.24540427069645199</v>
      </c>
      <c r="BS408">
        <v>1.4386674647567499</v>
      </c>
      <c r="BT408">
        <v>13427921.906329</v>
      </c>
      <c r="BU408">
        <v>5.86673684286569E-7</v>
      </c>
    </row>
    <row r="409" spans="3:73" x14ac:dyDescent="0.3">
      <c r="C409">
        <v>1687932</v>
      </c>
      <c r="D409" t="s">
        <v>4540</v>
      </c>
      <c r="E409" t="s">
        <v>1430</v>
      </c>
      <c r="F409" t="s">
        <v>3614</v>
      </c>
      <c r="G409" t="s">
        <v>4263</v>
      </c>
      <c r="H409" t="s">
        <v>4598</v>
      </c>
      <c r="I409" t="s">
        <v>4599</v>
      </c>
      <c r="J409">
        <v>2019</v>
      </c>
      <c r="K409" t="s">
        <v>4062</v>
      </c>
      <c r="L409">
        <v>13.868356</v>
      </c>
      <c r="M409">
        <v>633988000</v>
      </c>
      <c r="N409">
        <v>122950000</v>
      </c>
      <c r="P409">
        <v>6568000</v>
      </c>
      <c r="Q409">
        <v>72599000</v>
      </c>
      <c r="S409">
        <v>107645000</v>
      </c>
      <c r="T409">
        <v>112814000</v>
      </c>
      <c r="U409">
        <v>77597000</v>
      </c>
      <c r="V409">
        <v>595423000</v>
      </c>
      <c r="W409">
        <v>122439000</v>
      </c>
      <c r="X409">
        <v>43053000</v>
      </c>
      <c r="AB409">
        <v>38565000</v>
      </c>
      <c r="AD409">
        <v>-86954000</v>
      </c>
      <c r="AE409">
        <v>443000</v>
      </c>
      <c r="AF409">
        <v>44288127</v>
      </c>
      <c r="AG409">
        <v>100034000</v>
      </c>
      <c r="AJ409">
        <v>-37020000</v>
      </c>
      <c r="AM409">
        <v>-3154000</v>
      </c>
      <c r="AN409">
        <v>-38585000</v>
      </c>
      <c r="AO409">
        <v>20100000</v>
      </c>
      <c r="AP409">
        <v>37916000</v>
      </c>
      <c r="AQ409">
        <v>32653000</v>
      </c>
      <c r="AU409">
        <v>-18222000</v>
      </c>
      <c r="AV409">
        <v>-59108000</v>
      </c>
      <c r="AW409">
        <v>50154000</v>
      </c>
      <c r="AX409">
        <v>50154000</v>
      </c>
      <c r="AY409">
        <v>-0.88</v>
      </c>
      <c r="AZ409">
        <v>74974000</v>
      </c>
      <c r="BB409">
        <v>-21639000</v>
      </c>
      <c r="BC409">
        <v>16277000</v>
      </c>
      <c r="BN409">
        <v>0.93917077294838403</v>
      </c>
      <c r="BO409">
        <v>-1.0765671641790999</v>
      </c>
      <c r="BQ409">
        <v>0.411233348851265</v>
      </c>
      <c r="BR409">
        <v>-15.759495454545499</v>
      </c>
      <c r="BS409">
        <v>-1.00051860495268</v>
      </c>
      <c r="BT409">
        <v>3616434.4209219902</v>
      </c>
      <c r="BU409">
        <v>-3.1645671671204497E-7</v>
      </c>
    </row>
    <row r="410" spans="3:73" x14ac:dyDescent="0.3">
      <c r="C410">
        <v>1687932</v>
      </c>
      <c r="D410" t="s">
        <v>4540</v>
      </c>
      <c r="E410" t="s">
        <v>1430</v>
      </c>
      <c r="F410" t="s">
        <v>3614</v>
      </c>
      <c r="G410" t="s">
        <v>4263</v>
      </c>
      <c r="H410" t="s">
        <v>4598</v>
      </c>
      <c r="I410" t="s">
        <v>4599</v>
      </c>
      <c r="J410">
        <v>2018</v>
      </c>
      <c r="K410" t="s">
        <v>4062</v>
      </c>
      <c r="L410">
        <v>25.990673999999999</v>
      </c>
      <c r="M410">
        <v>626988000</v>
      </c>
      <c r="N410">
        <v>175294000</v>
      </c>
      <c r="P410">
        <v>4007000</v>
      </c>
      <c r="Q410">
        <v>77349000</v>
      </c>
      <c r="S410">
        <v>118044000</v>
      </c>
      <c r="T410">
        <v>136177000</v>
      </c>
      <c r="U410">
        <v>197026000</v>
      </c>
      <c r="V410">
        <v>413193000</v>
      </c>
      <c r="W410">
        <v>103117000</v>
      </c>
      <c r="X410">
        <v>55012000</v>
      </c>
      <c r="AB410">
        <v>213795000</v>
      </c>
      <c r="AD410">
        <v>91723000</v>
      </c>
      <c r="AE410">
        <v>437000</v>
      </c>
      <c r="AF410">
        <v>43672418</v>
      </c>
      <c r="AG410">
        <v>107821000</v>
      </c>
      <c r="AJ410">
        <v>8027000</v>
      </c>
      <c r="AM410">
        <v>1237000</v>
      </c>
      <c r="AN410">
        <v>2094000</v>
      </c>
      <c r="AO410">
        <v>19900000</v>
      </c>
      <c r="AP410">
        <v>36743000</v>
      </c>
      <c r="AQ410">
        <v>67503000</v>
      </c>
      <c r="AU410">
        <v>-24710000</v>
      </c>
      <c r="AV410">
        <v>-2567000</v>
      </c>
      <c r="AW410">
        <v>70000000</v>
      </c>
      <c r="AY410">
        <v>0.05</v>
      </c>
      <c r="AZ410">
        <v>78970000</v>
      </c>
      <c r="BB410">
        <v>23231000</v>
      </c>
      <c r="BC410">
        <v>59974000</v>
      </c>
      <c r="BN410">
        <v>0.65901261268158196</v>
      </c>
      <c r="BO410">
        <v>1.1673869346733701</v>
      </c>
      <c r="BQ410">
        <v>0.94984338178961802</v>
      </c>
      <c r="BR410">
        <v>519.81348000000003</v>
      </c>
      <c r="BS410">
        <v>9.7944292429663904E-3</v>
      </c>
      <c r="BT410">
        <v>2693273.74888393</v>
      </c>
      <c r="BU410">
        <v>6.0784101592647198E-9</v>
      </c>
    </row>
    <row r="411" spans="3:73" x14ac:dyDescent="0.3">
      <c r="C411">
        <v>1687932</v>
      </c>
      <c r="D411" t="s">
        <v>4540</v>
      </c>
      <c r="E411" t="s">
        <v>1430</v>
      </c>
      <c r="F411" t="s">
        <v>3614</v>
      </c>
      <c r="G411" t="s">
        <v>4263</v>
      </c>
      <c r="H411" t="s">
        <v>4598</v>
      </c>
      <c r="I411" t="s">
        <v>4599</v>
      </c>
      <c r="J411">
        <v>2017</v>
      </c>
      <c r="K411" t="s">
        <v>4062</v>
      </c>
      <c r="L411">
        <v>38.494869999999999</v>
      </c>
      <c r="M411">
        <v>597557000</v>
      </c>
      <c r="N411">
        <v>132468000</v>
      </c>
      <c r="P411">
        <v>4733000</v>
      </c>
      <c r="Q411">
        <v>80591000</v>
      </c>
      <c r="S411">
        <v>118420000</v>
      </c>
      <c r="T411">
        <v>148961000</v>
      </c>
      <c r="U411">
        <v>197026000</v>
      </c>
      <c r="V411">
        <v>418241000</v>
      </c>
      <c r="W411">
        <v>105520000</v>
      </c>
      <c r="X411">
        <v>53962000</v>
      </c>
      <c r="AB411">
        <v>179316000</v>
      </c>
      <c r="AD411">
        <v>61486000</v>
      </c>
      <c r="AE411">
        <v>437000</v>
      </c>
      <c r="AF411">
        <v>43752790</v>
      </c>
      <c r="AG411">
        <v>117328000</v>
      </c>
      <c r="AJ411">
        <v>11719000</v>
      </c>
      <c r="AM411">
        <v>-22365000</v>
      </c>
      <c r="AN411">
        <v>29348000</v>
      </c>
      <c r="AO411">
        <v>4736000</v>
      </c>
      <c r="AP411">
        <v>35040000</v>
      </c>
      <c r="AW411">
        <v>70000000</v>
      </c>
      <c r="AY411">
        <v>0.7</v>
      </c>
      <c r="BB411">
        <v>11719000</v>
      </c>
      <c r="BC411">
        <v>46759000</v>
      </c>
      <c r="BN411">
        <v>0.69991816680249797</v>
      </c>
      <c r="BO411">
        <v>2.47445101351351</v>
      </c>
      <c r="BQ411">
        <v>0.49163191811978801</v>
      </c>
      <c r="BR411">
        <v>54.992671428571398</v>
      </c>
      <c r="BS411">
        <v>0.16366637667581299</v>
      </c>
      <c r="BT411">
        <v>1818424.1172914701</v>
      </c>
      <c r="BU411">
        <v>1.5027331080327501E-7</v>
      </c>
    </row>
    <row r="412" spans="3:73" x14ac:dyDescent="0.3">
      <c r="C412">
        <v>1050797</v>
      </c>
      <c r="D412" t="s">
        <v>4444</v>
      </c>
      <c r="E412" t="s">
        <v>693</v>
      </c>
      <c r="F412" t="s">
        <v>3614</v>
      </c>
      <c r="G412" t="s">
        <v>4155</v>
      </c>
      <c r="H412" t="s">
        <v>4600</v>
      </c>
      <c r="I412" t="s">
        <v>4601</v>
      </c>
      <c r="J412">
        <v>2026</v>
      </c>
      <c r="K412" t="s">
        <v>4062</v>
      </c>
      <c r="L412">
        <v>58.181274999999999</v>
      </c>
    </row>
    <row r="413" spans="3:73" x14ac:dyDescent="0.3">
      <c r="C413">
        <v>1050797</v>
      </c>
      <c r="D413" t="s">
        <v>4444</v>
      </c>
      <c r="E413" t="s">
        <v>693</v>
      </c>
      <c r="F413" t="s">
        <v>3614</v>
      </c>
      <c r="G413" t="s">
        <v>4155</v>
      </c>
      <c r="H413" t="s">
        <v>4600</v>
      </c>
      <c r="I413" t="s">
        <v>4601</v>
      </c>
      <c r="J413">
        <v>2025</v>
      </c>
      <c r="K413" t="s">
        <v>4062</v>
      </c>
      <c r="L413">
        <v>63.474721000000002</v>
      </c>
      <c r="M413">
        <v>2928493000</v>
      </c>
      <c r="N413">
        <v>1972498000</v>
      </c>
      <c r="O413">
        <v>442028000</v>
      </c>
      <c r="P413">
        <v>403168000</v>
      </c>
      <c r="Q413">
        <v>689456000</v>
      </c>
      <c r="R413">
        <v>714942000</v>
      </c>
      <c r="S413">
        <v>279131000</v>
      </c>
      <c r="T413">
        <v>71221000</v>
      </c>
      <c r="U413">
        <v>5694000</v>
      </c>
      <c r="V413">
        <v>1218350000</v>
      </c>
      <c r="W413">
        <v>760814000</v>
      </c>
      <c r="X413">
        <v>385599000</v>
      </c>
      <c r="AB413">
        <v>1710143000</v>
      </c>
      <c r="AD413">
        <v>1775796000</v>
      </c>
      <c r="AE413">
        <v>0</v>
      </c>
      <c r="AG413">
        <v>1716722000</v>
      </c>
      <c r="AJ413">
        <v>207039000</v>
      </c>
      <c r="AM413">
        <v>52400000</v>
      </c>
      <c r="AN413">
        <v>177224000</v>
      </c>
      <c r="AQ413">
        <v>282903000</v>
      </c>
      <c r="AS413">
        <v>56835000</v>
      </c>
      <c r="AT413">
        <v>66166000</v>
      </c>
      <c r="AU413">
        <v>-120723000</v>
      </c>
      <c r="AV413">
        <v>-267115000</v>
      </c>
      <c r="AW413">
        <v>65530000</v>
      </c>
      <c r="AY413">
        <v>3.24</v>
      </c>
      <c r="AZ413">
        <v>689985500</v>
      </c>
      <c r="BL413">
        <v>4.2756551703291699</v>
      </c>
      <c r="BN413">
        <v>0.41603309278868</v>
      </c>
      <c r="BP413">
        <v>0.58099351484068396</v>
      </c>
      <c r="BQ413">
        <v>1.6864069273173199</v>
      </c>
      <c r="BR413">
        <v>19.590963271604899</v>
      </c>
      <c r="BS413">
        <v>0.103631099855392</v>
      </c>
      <c r="BT413">
        <v>1032379.48852111</v>
      </c>
      <c r="BU413">
        <v>1.2025783577162801E-7</v>
      </c>
    </row>
    <row r="414" spans="3:73" x14ac:dyDescent="0.3">
      <c r="C414">
        <v>1050797</v>
      </c>
      <c r="D414" t="s">
        <v>4444</v>
      </c>
      <c r="E414" t="s">
        <v>693</v>
      </c>
      <c r="F414" t="s">
        <v>3614</v>
      </c>
      <c r="G414" t="s">
        <v>4155</v>
      </c>
      <c r="H414" t="s">
        <v>4600</v>
      </c>
      <c r="I414" t="s">
        <v>4601</v>
      </c>
      <c r="J414">
        <v>2024</v>
      </c>
      <c r="K414" t="s">
        <v>4062</v>
      </c>
      <c r="L414">
        <v>78.373296999999994</v>
      </c>
      <c r="M414">
        <v>2975265000</v>
      </c>
      <c r="N414">
        <v>2008582000</v>
      </c>
      <c r="O414">
        <v>531869000</v>
      </c>
      <c r="P414">
        <v>417539000</v>
      </c>
      <c r="Q414">
        <v>690515000</v>
      </c>
      <c r="R414">
        <v>696396000</v>
      </c>
      <c r="S414">
        <v>282908000</v>
      </c>
      <c r="T414">
        <v>79221000</v>
      </c>
      <c r="U414">
        <v>26694000</v>
      </c>
      <c r="V414">
        <v>1195226000</v>
      </c>
      <c r="W414">
        <v>766545000</v>
      </c>
      <c r="X414">
        <v>385695000</v>
      </c>
      <c r="AB414">
        <v>1780039000</v>
      </c>
      <c r="AD414">
        <v>1843261000</v>
      </c>
      <c r="AE414">
        <v>0</v>
      </c>
      <c r="AG414">
        <v>1691085000</v>
      </c>
      <c r="AJ414">
        <v>270741000</v>
      </c>
      <c r="AM414">
        <v>74914000</v>
      </c>
      <c r="AQ414">
        <v>491042000</v>
      </c>
      <c r="AS414">
        <v>55944000</v>
      </c>
      <c r="AT414">
        <v>59805000</v>
      </c>
      <c r="AU414">
        <v>87334000</v>
      </c>
      <c r="AV414">
        <v>-386239000</v>
      </c>
      <c r="AW414">
        <v>69732000</v>
      </c>
      <c r="AY414">
        <v>3.83</v>
      </c>
      <c r="AZ414">
        <v>718401500</v>
      </c>
      <c r="BL414">
        <v>8.2107181673773102</v>
      </c>
      <c r="BN414">
        <v>0.40172085511710698</v>
      </c>
      <c r="BP414">
        <v>0.69385228525396403</v>
      </c>
      <c r="BQ414">
        <v>1.7194907017852801</v>
      </c>
      <c r="BR414">
        <v>20.463001827676202</v>
      </c>
      <c r="BT414">
        <v>889741.82112052804</v>
      </c>
      <c r="BU414">
        <v>1.6863098365260499E-7</v>
      </c>
    </row>
    <row r="415" spans="3:73" x14ac:dyDescent="0.3">
      <c r="C415">
        <v>1050797</v>
      </c>
      <c r="D415" t="s">
        <v>4444</v>
      </c>
      <c r="E415" t="s">
        <v>693</v>
      </c>
      <c r="F415" t="s">
        <v>3614</v>
      </c>
      <c r="G415" t="s">
        <v>4155</v>
      </c>
      <c r="H415" t="s">
        <v>4600</v>
      </c>
      <c r="I415" t="s">
        <v>4601</v>
      </c>
      <c r="J415">
        <v>2023</v>
      </c>
      <c r="K415" t="s">
        <v>4062</v>
      </c>
      <c r="L415">
        <v>75.880865</v>
      </c>
      <c r="M415">
        <v>2939013000</v>
      </c>
      <c r="N415">
        <v>2014685000</v>
      </c>
      <c r="O415">
        <v>350319000</v>
      </c>
      <c r="P415">
        <v>423079000</v>
      </c>
      <c r="Q415">
        <v>746288000</v>
      </c>
      <c r="S415">
        <v>287281000</v>
      </c>
      <c r="T415">
        <v>79908000</v>
      </c>
      <c r="U415">
        <v>26694000</v>
      </c>
      <c r="V415">
        <v>1000403000</v>
      </c>
      <c r="W415">
        <v>596627000</v>
      </c>
      <c r="X415">
        <v>235927000</v>
      </c>
      <c r="AB415">
        <v>1938610000</v>
      </c>
      <c r="AD415">
        <v>1984446000</v>
      </c>
      <c r="AE415">
        <v>0</v>
      </c>
      <c r="AG415">
        <v>1729932000</v>
      </c>
      <c r="AJ415">
        <v>310284000</v>
      </c>
      <c r="AM415">
        <v>74792000</v>
      </c>
      <c r="AQ415">
        <v>636297000</v>
      </c>
      <c r="AS415">
        <v>58063000</v>
      </c>
      <c r="AT415">
        <v>54607000</v>
      </c>
      <c r="AU415">
        <v>-461819000</v>
      </c>
      <c r="AV415">
        <v>-254789000</v>
      </c>
      <c r="AW415">
        <v>73440000</v>
      </c>
      <c r="AY415">
        <v>4.1100000000000003</v>
      </c>
      <c r="AZ415">
        <v>887416500</v>
      </c>
      <c r="BL415">
        <v>11.6522973245188</v>
      </c>
      <c r="BN415">
        <v>0.34038740216528501</v>
      </c>
      <c r="BP415">
        <v>0.58716585069063298</v>
      </c>
      <c r="BQ415">
        <v>2.1259463617972401</v>
      </c>
      <c r="BR415">
        <v>18.462497566909999</v>
      </c>
      <c r="BT415">
        <v>967832.93126666395</v>
      </c>
      <c r="BU415">
        <v>1.6087317982987799E-7</v>
      </c>
    </row>
    <row r="416" spans="3:73" x14ac:dyDescent="0.3">
      <c r="C416">
        <v>1050797</v>
      </c>
      <c r="D416" t="s">
        <v>4444</v>
      </c>
      <c r="E416" t="s">
        <v>693</v>
      </c>
      <c r="F416" t="s">
        <v>3614</v>
      </c>
      <c r="G416" t="s">
        <v>4155</v>
      </c>
      <c r="H416" t="s">
        <v>4600</v>
      </c>
      <c r="I416" t="s">
        <v>4601</v>
      </c>
      <c r="J416">
        <v>2022</v>
      </c>
      <c r="K416" t="s">
        <v>4062</v>
      </c>
      <c r="L416">
        <v>76.491927000000004</v>
      </c>
      <c r="M416">
        <v>3051546000</v>
      </c>
      <c r="N416">
        <v>2136941000</v>
      </c>
      <c r="O416">
        <v>430241000</v>
      </c>
      <c r="P416">
        <v>547561000</v>
      </c>
      <c r="Q416">
        <v>1028545000</v>
      </c>
      <c r="S416">
        <v>291214000</v>
      </c>
      <c r="T416">
        <v>81558000</v>
      </c>
      <c r="U416">
        <v>51694000</v>
      </c>
      <c r="V416">
        <v>1115757000</v>
      </c>
      <c r="W416">
        <v>738718000</v>
      </c>
      <c r="X416">
        <v>322472000</v>
      </c>
      <c r="AB416">
        <v>1935789000</v>
      </c>
      <c r="AD416">
        <v>1953734000</v>
      </c>
      <c r="AE416">
        <v>12692000</v>
      </c>
      <c r="AG416">
        <v>1711078000</v>
      </c>
      <c r="AJ416">
        <v>393104000</v>
      </c>
      <c r="AM416">
        <v>85970000</v>
      </c>
      <c r="AQ416">
        <v>-25241000</v>
      </c>
      <c r="AS416">
        <v>54752000</v>
      </c>
      <c r="AT416">
        <v>58467000</v>
      </c>
      <c r="AU416">
        <v>72740000</v>
      </c>
      <c r="AV416">
        <v>-360831000</v>
      </c>
      <c r="AW416">
        <v>75082000</v>
      </c>
      <c r="AY416">
        <v>4.96</v>
      </c>
      <c r="AZ416">
        <v>836962000</v>
      </c>
      <c r="BL416">
        <v>-0.43171361622795801</v>
      </c>
      <c r="BN416">
        <v>0.36563663139929697</v>
      </c>
      <c r="BP416">
        <v>0.58241575269588697</v>
      </c>
      <c r="BQ416">
        <v>1.5004318291959899</v>
      </c>
      <c r="BR416">
        <v>15.4217594758065</v>
      </c>
      <c r="BT416">
        <v>981567.63654287299</v>
      </c>
      <c r="BU416">
        <v>1.9599241338802901E-7</v>
      </c>
    </row>
    <row r="417" spans="3:73" x14ac:dyDescent="0.3">
      <c r="C417">
        <v>1050797</v>
      </c>
      <c r="D417" t="s">
        <v>4444</v>
      </c>
      <c r="E417" t="s">
        <v>693</v>
      </c>
      <c r="F417" t="s">
        <v>3614</v>
      </c>
      <c r="G417" t="s">
        <v>4155</v>
      </c>
      <c r="H417" t="s">
        <v>4600</v>
      </c>
      <c r="I417" t="s">
        <v>4601</v>
      </c>
      <c r="J417">
        <v>2021</v>
      </c>
      <c r="K417" t="s">
        <v>4062</v>
      </c>
      <c r="L417">
        <v>94.105619000000004</v>
      </c>
      <c r="M417">
        <v>3067128000</v>
      </c>
      <c r="N417">
        <v>2114037000</v>
      </c>
      <c r="O417">
        <v>763404000</v>
      </c>
      <c r="P417">
        <v>487803000</v>
      </c>
      <c r="Q417">
        <v>645379000</v>
      </c>
      <c r="S417">
        <v>291088000</v>
      </c>
      <c r="T417">
        <v>101908000</v>
      </c>
      <c r="U417">
        <v>68594000</v>
      </c>
      <c r="V417">
        <v>1077876000</v>
      </c>
      <c r="W417">
        <v>680390000</v>
      </c>
      <c r="X417">
        <v>283349000</v>
      </c>
      <c r="AB417">
        <v>1989252000</v>
      </c>
      <c r="AD417">
        <v>1993628000</v>
      </c>
      <c r="AE417">
        <v>0</v>
      </c>
      <c r="AG417">
        <v>1612455000</v>
      </c>
      <c r="AJ417">
        <v>450504000</v>
      </c>
      <c r="AM417">
        <v>97403000</v>
      </c>
      <c r="AQ417">
        <v>354406000</v>
      </c>
      <c r="AS417">
        <v>55922000</v>
      </c>
      <c r="AT417">
        <v>34744000</v>
      </c>
      <c r="AU417">
        <v>-163751000</v>
      </c>
      <c r="AV417">
        <v>-210889000</v>
      </c>
      <c r="AW417">
        <v>68623000</v>
      </c>
      <c r="AY417">
        <v>5.37</v>
      </c>
      <c r="AZ417">
        <v>600954500</v>
      </c>
      <c r="BL417">
        <v>10.200495049504999</v>
      </c>
      <c r="BN417">
        <v>0.35142843728725998</v>
      </c>
      <c r="BP417">
        <v>1.1220094357647801</v>
      </c>
      <c r="BQ417">
        <v>2.1585531827334301</v>
      </c>
      <c r="BR417">
        <v>17.524323836126602</v>
      </c>
      <c r="BT417">
        <v>729212.56699878897</v>
      </c>
      <c r="BU417">
        <v>2.5403879148041599E-7</v>
      </c>
    </row>
    <row r="418" spans="3:73" x14ac:dyDescent="0.3">
      <c r="C418">
        <v>1050797</v>
      </c>
      <c r="D418" t="s">
        <v>4444</v>
      </c>
      <c r="E418" t="s">
        <v>693</v>
      </c>
      <c r="F418" t="s">
        <v>3614</v>
      </c>
      <c r="G418" t="s">
        <v>4155</v>
      </c>
      <c r="H418" t="s">
        <v>4600</v>
      </c>
      <c r="I418" t="s">
        <v>4601</v>
      </c>
      <c r="J418">
        <v>2020</v>
      </c>
      <c r="K418" t="s">
        <v>4062</v>
      </c>
      <c r="L418">
        <v>74.764122</v>
      </c>
      <c r="M418">
        <v>2836571000</v>
      </c>
      <c r="N418">
        <v>1855621000</v>
      </c>
      <c r="O418">
        <v>790725000</v>
      </c>
      <c r="P418">
        <v>452945000</v>
      </c>
      <c r="Q418">
        <v>556530000</v>
      </c>
      <c r="S418">
        <v>309792000</v>
      </c>
      <c r="T418">
        <v>103558000</v>
      </c>
      <c r="U418">
        <v>68594000</v>
      </c>
      <c r="V418">
        <v>1003800000</v>
      </c>
      <c r="W418">
        <v>552622000</v>
      </c>
      <c r="X418">
        <v>206697000</v>
      </c>
      <c r="AD418">
        <v>1811800000</v>
      </c>
      <c r="AE418">
        <v>20165000</v>
      </c>
      <c r="AF418">
        <v>66252000</v>
      </c>
      <c r="AG418">
        <v>463037000</v>
      </c>
      <c r="AH418">
        <v>915623000</v>
      </c>
      <c r="AJ418">
        <v>137049000</v>
      </c>
      <c r="AM418">
        <v>31510000</v>
      </c>
      <c r="AN418">
        <v>95756000</v>
      </c>
      <c r="AQ418">
        <v>276077000</v>
      </c>
      <c r="AS418">
        <v>63416000</v>
      </c>
      <c r="AU418">
        <v>-27171000</v>
      </c>
      <c r="AV418">
        <v>-151700000</v>
      </c>
      <c r="AY418">
        <v>1.45</v>
      </c>
      <c r="AZ418">
        <v>581249000</v>
      </c>
      <c r="BA418">
        <v>0.14967841567981599</v>
      </c>
      <c r="BE418">
        <v>0.30151820126842599</v>
      </c>
      <c r="BG418">
        <v>0.50570704318262005</v>
      </c>
      <c r="BI418">
        <v>0.32279220227521199</v>
      </c>
      <c r="BJ418">
        <v>-2.9674877105533602E-2</v>
      </c>
      <c r="BN418">
        <v>0.353877974498082</v>
      </c>
      <c r="BP418">
        <v>1.4308605158679899</v>
      </c>
      <c r="BQ418">
        <v>2.3507768420366899</v>
      </c>
      <c r="BR418">
        <v>51.561463448275902</v>
      </c>
    </row>
    <row r="419" spans="3:73" x14ac:dyDescent="0.3">
      <c r="C419">
        <v>1050797</v>
      </c>
      <c r="D419" t="s">
        <v>4444</v>
      </c>
      <c r="E419" t="s">
        <v>693</v>
      </c>
      <c r="F419" t="s">
        <v>3614</v>
      </c>
      <c r="G419" t="s">
        <v>4155</v>
      </c>
      <c r="H419" t="s">
        <v>4600</v>
      </c>
      <c r="I419" t="s">
        <v>4601</v>
      </c>
      <c r="J419">
        <v>2019</v>
      </c>
      <c r="K419" t="s">
        <v>4062</v>
      </c>
      <c r="L419">
        <v>89.505943000000002</v>
      </c>
      <c r="M419">
        <v>2931591000</v>
      </c>
      <c r="N419">
        <v>1875746000</v>
      </c>
      <c r="O419">
        <v>686009000</v>
      </c>
      <c r="P419">
        <v>488233000</v>
      </c>
      <c r="Q419">
        <v>605968000</v>
      </c>
      <c r="S419">
        <v>346651000</v>
      </c>
      <c r="T419">
        <v>123595000</v>
      </c>
      <c r="U419">
        <v>68594000</v>
      </c>
      <c r="V419">
        <v>1082144000</v>
      </c>
      <c r="W419">
        <v>630915000</v>
      </c>
      <c r="X419">
        <v>255372000</v>
      </c>
      <c r="AB419">
        <v>1849447000</v>
      </c>
      <c r="AD419">
        <v>1848935000</v>
      </c>
      <c r="AE419">
        <v>4937000</v>
      </c>
      <c r="AF419">
        <v>67561</v>
      </c>
      <c r="AG419">
        <v>1515670000</v>
      </c>
      <c r="AH419">
        <v>3042478000</v>
      </c>
      <c r="AJ419">
        <v>394971000</v>
      </c>
      <c r="AM419">
        <v>74940000</v>
      </c>
      <c r="AN419">
        <v>105123000</v>
      </c>
      <c r="AQ419">
        <v>285452000</v>
      </c>
      <c r="AS419">
        <v>59756000</v>
      </c>
      <c r="AU419">
        <v>140728000</v>
      </c>
      <c r="AV419">
        <v>-190722000</v>
      </c>
      <c r="AY419">
        <v>4.87</v>
      </c>
      <c r="AZ419">
        <v>563897500</v>
      </c>
      <c r="BA419">
        <v>0.12981885160714399</v>
      </c>
      <c r="BE419">
        <v>9.3822206766983995E-2</v>
      </c>
      <c r="BG419">
        <v>0.49816958413503698</v>
      </c>
      <c r="BI419">
        <v>1.0378248534669401</v>
      </c>
      <c r="BJ419">
        <v>4.6254401839553198E-2</v>
      </c>
      <c r="BN419">
        <v>0.36913198328143298</v>
      </c>
      <c r="BP419">
        <v>1.08732396598591</v>
      </c>
      <c r="BQ419">
        <v>2.0125975765356698</v>
      </c>
      <c r="BR419">
        <v>18.379043737166299</v>
      </c>
      <c r="BS419">
        <v>5.68402338645011E-2</v>
      </c>
      <c r="BU419">
        <v>2.35688799089674E-7</v>
      </c>
    </row>
    <row r="420" spans="3:73" x14ac:dyDescent="0.3">
      <c r="C420">
        <v>1050797</v>
      </c>
      <c r="D420" t="s">
        <v>4444</v>
      </c>
      <c r="E420" t="s">
        <v>693</v>
      </c>
      <c r="F420" t="s">
        <v>3614</v>
      </c>
      <c r="G420" t="s">
        <v>4155</v>
      </c>
      <c r="H420" t="s">
        <v>4600</v>
      </c>
      <c r="I420" t="s">
        <v>4601</v>
      </c>
      <c r="J420">
        <v>2018</v>
      </c>
      <c r="K420" t="s">
        <v>4062</v>
      </c>
      <c r="L420">
        <v>77.588876999999997</v>
      </c>
      <c r="M420">
        <v>2368721000</v>
      </c>
      <c r="N420">
        <v>1765306000</v>
      </c>
      <c r="O420">
        <v>437825000</v>
      </c>
      <c r="P420">
        <v>449382000</v>
      </c>
      <c r="Q420">
        <v>521827000</v>
      </c>
      <c r="S420">
        <v>291596000</v>
      </c>
      <c r="T420">
        <v>126575000</v>
      </c>
      <c r="U420">
        <v>68594000</v>
      </c>
      <c r="V420">
        <v>678408000</v>
      </c>
      <c r="W420">
        <v>572882000</v>
      </c>
      <c r="X420">
        <v>274435000</v>
      </c>
      <c r="AB420">
        <v>1673857000</v>
      </c>
      <c r="AD420">
        <v>1677920000</v>
      </c>
      <c r="AE420">
        <v>0</v>
      </c>
      <c r="AF420">
        <v>69270000</v>
      </c>
      <c r="AG420">
        <v>1386348000</v>
      </c>
      <c r="AH420">
        <v>2802326000</v>
      </c>
      <c r="AJ420">
        <v>350982000</v>
      </c>
      <c r="AM420">
        <v>-85769000</v>
      </c>
      <c r="AN420">
        <v>105123000</v>
      </c>
      <c r="AQ420">
        <v>289569000</v>
      </c>
      <c r="AS420">
        <v>58230000</v>
      </c>
      <c r="AU420">
        <v>-232231000</v>
      </c>
      <c r="AV420">
        <v>-270014000</v>
      </c>
      <c r="AY420">
        <v>3.85</v>
      </c>
      <c r="AZ420">
        <v>489877000</v>
      </c>
      <c r="BA420">
        <v>0.12524667008763399</v>
      </c>
      <c r="BE420">
        <v>0.10333166091311299</v>
      </c>
      <c r="BG420">
        <v>0.494713320291786</v>
      </c>
      <c r="BI420">
        <v>1.18305448383326</v>
      </c>
      <c r="BJ420">
        <v>-8.2870800898967506E-2</v>
      </c>
      <c r="BN420">
        <v>0.28640266202731302</v>
      </c>
      <c r="BP420">
        <v>0.764249880429129</v>
      </c>
      <c r="BQ420">
        <v>2.1705674117881202</v>
      </c>
      <c r="BR420">
        <v>20.152955064935099</v>
      </c>
      <c r="BS420">
        <v>6.2802855918994302E-2</v>
      </c>
      <c r="BU420">
        <v>1.7846039204663201E-7</v>
      </c>
    </row>
    <row r="421" spans="3:73" x14ac:dyDescent="0.3">
      <c r="C421">
        <v>1050797</v>
      </c>
      <c r="D421" t="s">
        <v>4444</v>
      </c>
      <c r="E421" t="s">
        <v>693</v>
      </c>
      <c r="F421" t="s">
        <v>3614</v>
      </c>
      <c r="G421" t="s">
        <v>4155</v>
      </c>
      <c r="H421" t="s">
        <v>4600</v>
      </c>
      <c r="I421" t="s">
        <v>4601</v>
      </c>
      <c r="J421">
        <v>2017</v>
      </c>
      <c r="K421" t="s">
        <v>4062</v>
      </c>
      <c r="L421">
        <v>52.133235999999997</v>
      </c>
      <c r="M421">
        <v>2212902000</v>
      </c>
      <c r="N421">
        <v>1649497000</v>
      </c>
      <c r="O421">
        <v>673166000</v>
      </c>
      <c r="P421">
        <v>364862000</v>
      </c>
      <c r="Q421">
        <v>457927000</v>
      </c>
      <c r="S421">
        <v>281394000</v>
      </c>
      <c r="T421">
        <v>129555000</v>
      </c>
      <c r="U421">
        <v>68594000</v>
      </c>
      <c r="V421">
        <v>560643000</v>
      </c>
      <c r="W421">
        <v>453636000</v>
      </c>
      <c r="X421">
        <v>252301000</v>
      </c>
      <c r="AB421">
        <v>1621951000</v>
      </c>
      <c r="AD421">
        <v>1585009000</v>
      </c>
      <c r="AE421">
        <v>45829000</v>
      </c>
      <c r="AF421">
        <v>69995000</v>
      </c>
      <c r="AG421">
        <v>1159962000</v>
      </c>
      <c r="AJ421">
        <v>262969000</v>
      </c>
      <c r="AM421">
        <v>154419000</v>
      </c>
      <c r="AN421">
        <v>105123000</v>
      </c>
      <c r="AQ421">
        <v>341128000</v>
      </c>
      <c r="AS421">
        <v>59945000</v>
      </c>
      <c r="AU421">
        <v>-147784000</v>
      </c>
      <c r="AV421">
        <v>-84403000</v>
      </c>
      <c r="AY421">
        <v>1.51</v>
      </c>
      <c r="BN421">
        <v>0.25335193334363698</v>
      </c>
      <c r="BP421">
        <v>1.4839342556587201</v>
      </c>
      <c r="BQ421">
        <v>2.6267095204084301</v>
      </c>
      <c r="BR421">
        <v>34.5253218543046</v>
      </c>
      <c r="BS421">
        <v>6.4812685463371003E-2</v>
      </c>
      <c r="BU421">
        <v>4.8534873346975301E-8</v>
      </c>
    </row>
    <row r="422" spans="3:73" x14ac:dyDescent="0.3">
      <c r="C422">
        <v>1530721</v>
      </c>
      <c r="D422" t="s">
        <v>4515</v>
      </c>
      <c r="E422" t="s">
        <v>1329</v>
      </c>
      <c r="F422" t="s">
        <v>3614</v>
      </c>
      <c r="G422" t="s">
        <v>4240</v>
      </c>
      <c r="H422" t="s">
        <v>4602</v>
      </c>
      <c r="I422" t="s">
        <v>4603</v>
      </c>
      <c r="J422">
        <v>2026</v>
      </c>
      <c r="K422" t="s">
        <v>4062</v>
      </c>
      <c r="L422">
        <v>20.706001000000001</v>
      </c>
    </row>
    <row r="423" spans="3:73" x14ac:dyDescent="0.3">
      <c r="C423">
        <v>1530721</v>
      </c>
      <c r="D423" t="s">
        <v>4515</v>
      </c>
      <c r="E423" t="s">
        <v>1329</v>
      </c>
      <c r="F423" t="s">
        <v>3614</v>
      </c>
      <c r="G423" t="s">
        <v>4240</v>
      </c>
      <c r="H423" t="s">
        <v>4602</v>
      </c>
      <c r="I423" t="s">
        <v>4603</v>
      </c>
      <c r="J423">
        <v>2025</v>
      </c>
      <c r="K423" t="s">
        <v>4062</v>
      </c>
      <c r="L423">
        <v>19.844384999999999</v>
      </c>
      <c r="M423">
        <v>5213000000</v>
      </c>
      <c r="N423">
        <v>1521000000</v>
      </c>
      <c r="O423">
        <v>166000000</v>
      </c>
      <c r="Q423">
        <v>869000000</v>
      </c>
      <c r="R423">
        <v>2842000000</v>
      </c>
      <c r="S423">
        <v>513000000</v>
      </c>
      <c r="T423">
        <v>1116000000</v>
      </c>
      <c r="U423">
        <v>688000000</v>
      </c>
      <c r="V423">
        <v>4841000000</v>
      </c>
      <c r="W423">
        <v>1336000000</v>
      </c>
      <c r="X423">
        <v>485000000</v>
      </c>
      <c r="AA423">
        <v>1500000000</v>
      </c>
      <c r="AB423">
        <v>368000000</v>
      </c>
      <c r="AD423">
        <v>4297000000</v>
      </c>
      <c r="AE423">
        <v>0</v>
      </c>
      <c r="AF423">
        <v>117913201</v>
      </c>
      <c r="AG423">
        <v>2826000000</v>
      </c>
      <c r="AJ423">
        <v>-752000000</v>
      </c>
      <c r="AL423">
        <v>3578000000</v>
      </c>
      <c r="AM423">
        <v>452000000</v>
      </c>
      <c r="AN423">
        <v>-1182000000</v>
      </c>
      <c r="AP423">
        <v>193000000</v>
      </c>
      <c r="AQ423">
        <v>281000000</v>
      </c>
      <c r="AR423">
        <v>-3000000</v>
      </c>
      <c r="AU423">
        <v>-53000000</v>
      </c>
      <c r="AV423">
        <v>-242000000</v>
      </c>
      <c r="AY423">
        <v>-10</v>
      </c>
      <c r="AZ423">
        <v>865500000</v>
      </c>
      <c r="BN423">
        <v>0.92863993861500105</v>
      </c>
      <c r="BP423">
        <v>0.124251497005988</v>
      </c>
      <c r="BQ423">
        <v>0.48802395209580801</v>
      </c>
      <c r="BR423">
        <v>-1.9844385</v>
      </c>
      <c r="BS423">
        <v>-3.2119565217391299</v>
      </c>
      <c r="BU423">
        <v>-5.3924959239130399E-7</v>
      </c>
    </row>
    <row r="424" spans="3:73" x14ac:dyDescent="0.3">
      <c r="C424">
        <v>1530721</v>
      </c>
      <c r="D424" t="s">
        <v>4515</v>
      </c>
      <c r="E424" t="s">
        <v>1329</v>
      </c>
      <c r="F424" t="s">
        <v>3614</v>
      </c>
      <c r="G424" t="s">
        <v>4240</v>
      </c>
      <c r="H424" t="s">
        <v>4602</v>
      </c>
      <c r="I424" t="s">
        <v>4603</v>
      </c>
      <c r="J424">
        <v>2024</v>
      </c>
      <c r="K424" t="s">
        <v>4062</v>
      </c>
      <c r="L424">
        <v>29.911441</v>
      </c>
      <c r="M424">
        <v>6689000000</v>
      </c>
      <c r="N424">
        <v>1608000000</v>
      </c>
      <c r="O424">
        <v>199000000</v>
      </c>
      <c r="Q424">
        <v>862000000</v>
      </c>
      <c r="R424">
        <v>3411000000</v>
      </c>
      <c r="S424">
        <v>579000000</v>
      </c>
      <c r="T424">
        <v>1394000000</v>
      </c>
      <c r="U424">
        <v>1106000000</v>
      </c>
      <c r="V424">
        <v>5089000000</v>
      </c>
      <c r="W424">
        <v>1695000000</v>
      </c>
      <c r="X424">
        <v>352000000</v>
      </c>
      <c r="AA424">
        <v>1723000000</v>
      </c>
      <c r="AB424">
        <v>1599000000</v>
      </c>
      <c r="AD424">
        <v>5479000000</v>
      </c>
      <c r="AE424">
        <v>0</v>
      </c>
      <c r="AF424">
        <v>116629634</v>
      </c>
      <c r="AG424">
        <v>3339000000</v>
      </c>
      <c r="AJ424">
        <v>-241000000</v>
      </c>
      <c r="AL424">
        <v>3580000000</v>
      </c>
      <c r="AM424">
        <v>-54000000</v>
      </c>
      <c r="AN424">
        <v>-229000000</v>
      </c>
      <c r="AP424">
        <v>188000000</v>
      </c>
      <c r="AQ424">
        <v>309000000</v>
      </c>
      <c r="AR424">
        <v>-60000000</v>
      </c>
      <c r="AU424">
        <v>-135000000</v>
      </c>
      <c r="AV424">
        <v>-208000000</v>
      </c>
      <c r="AY424">
        <v>-1.96</v>
      </c>
      <c r="AZ424">
        <v>959500000</v>
      </c>
      <c r="BN424">
        <v>0.76080131559276398</v>
      </c>
      <c r="BP424">
        <v>0.11740412979351</v>
      </c>
      <c r="BQ424">
        <v>0.44011799410029501</v>
      </c>
      <c r="BR424">
        <v>-15.260939285714301</v>
      </c>
      <c r="BS424">
        <v>-0.14321450906816799</v>
      </c>
      <c r="BU424">
        <v>-3.6664430494058802E-8</v>
      </c>
    </row>
    <row r="425" spans="3:73" x14ac:dyDescent="0.3">
      <c r="C425">
        <v>1530721</v>
      </c>
      <c r="D425" t="s">
        <v>4515</v>
      </c>
      <c r="E425" t="s">
        <v>1329</v>
      </c>
      <c r="F425" t="s">
        <v>3614</v>
      </c>
      <c r="G425" t="s">
        <v>4240</v>
      </c>
      <c r="H425" t="s">
        <v>4602</v>
      </c>
      <c r="I425" t="s">
        <v>4603</v>
      </c>
      <c r="J425">
        <v>2023</v>
      </c>
      <c r="K425" t="s">
        <v>4062</v>
      </c>
      <c r="L425">
        <v>46.627515000000002</v>
      </c>
      <c r="M425">
        <v>7295000000</v>
      </c>
      <c r="N425">
        <v>1870000000</v>
      </c>
      <c r="O425">
        <v>249000000</v>
      </c>
      <c r="Q425">
        <v>1057000000</v>
      </c>
      <c r="R425">
        <v>3610000000</v>
      </c>
      <c r="S425">
        <v>552000000</v>
      </c>
      <c r="T425">
        <v>1728000000</v>
      </c>
      <c r="U425">
        <v>1293000000</v>
      </c>
      <c r="V425">
        <v>5446000000</v>
      </c>
      <c r="W425">
        <v>1450000000</v>
      </c>
      <c r="X425">
        <v>475000000</v>
      </c>
      <c r="AA425">
        <v>1827000000</v>
      </c>
      <c r="AB425">
        <v>1848000000</v>
      </c>
      <c r="AC425">
        <v>5351000000</v>
      </c>
      <c r="AD425">
        <v>5708000000</v>
      </c>
      <c r="AE425">
        <v>0</v>
      </c>
      <c r="AF425">
        <v>117347045</v>
      </c>
      <c r="AG425">
        <v>3724000000</v>
      </c>
      <c r="AJ425">
        <v>679000000</v>
      </c>
      <c r="AL425">
        <v>3045000000</v>
      </c>
      <c r="AM425">
        <v>29000000</v>
      </c>
      <c r="AN425">
        <v>616000000</v>
      </c>
      <c r="AP425">
        <v>179000000</v>
      </c>
      <c r="AQ425">
        <v>771000000</v>
      </c>
      <c r="AR425">
        <v>-9000000</v>
      </c>
      <c r="AU425">
        <v>183000000</v>
      </c>
      <c r="AV425">
        <v>-776000000</v>
      </c>
      <c r="AY425">
        <v>4.6500000000000004</v>
      </c>
      <c r="AZ425">
        <v>1076500000</v>
      </c>
      <c r="BN425">
        <v>0.74653872515421504</v>
      </c>
      <c r="BP425">
        <v>0.171724137931034</v>
      </c>
      <c r="BQ425">
        <v>0.56068965517241398</v>
      </c>
      <c r="BR425">
        <v>10.027422580645201</v>
      </c>
      <c r="BS425">
        <v>0.33333333333333298</v>
      </c>
      <c r="BU425">
        <v>1.17325727678571E-7</v>
      </c>
    </row>
    <row r="426" spans="3:73" x14ac:dyDescent="0.3">
      <c r="C426">
        <v>1530721</v>
      </c>
      <c r="D426" t="s">
        <v>4515</v>
      </c>
      <c r="E426" t="s">
        <v>1329</v>
      </c>
      <c r="F426" t="s">
        <v>3614</v>
      </c>
      <c r="G426" t="s">
        <v>4240</v>
      </c>
      <c r="H426" t="s">
        <v>4602</v>
      </c>
      <c r="I426" t="s">
        <v>4603</v>
      </c>
      <c r="J426">
        <v>2022</v>
      </c>
      <c r="K426" t="s">
        <v>4062</v>
      </c>
      <c r="L426">
        <v>50.895442000000003</v>
      </c>
      <c r="M426">
        <v>7480000000</v>
      </c>
      <c r="N426">
        <v>1891000000</v>
      </c>
      <c r="O426">
        <v>169000000</v>
      </c>
      <c r="Q426">
        <v>1096000000</v>
      </c>
      <c r="R426">
        <v>3681000000</v>
      </c>
      <c r="S426">
        <v>476000000</v>
      </c>
      <c r="T426">
        <v>1847000000</v>
      </c>
      <c r="U426">
        <v>1418000000</v>
      </c>
      <c r="V426">
        <v>4922000000</v>
      </c>
      <c r="W426">
        <v>1566000000</v>
      </c>
      <c r="X426">
        <v>555000000</v>
      </c>
      <c r="AA426">
        <v>1160000000</v>
      </c>
      <c r="AB426">
        <v>2559000000</v>
      </c>
      <c r="AC426">
        <v>3987000000</v>
      </c>
      <c r="AD426">
        <v>5092000000</v>
      </c>
      <c r="AE426">
        <v>0</v>
      </c>
      <c r="AF426">
        <v>142806269</v>
      </c>
      <c r="AG426">
        <v>3744000000</v>
      </c>
      <c r="AJ426">
        <v>903000000</v>
      </c>
      <c r="AL426">
        <v>2841000000</v>
      </c>
      <c r="AM426">
        <v>92000000</v>
      </c>
      <c r="AN426">
        <v>822000000</v>
      </c>
      <c r="AP426">
        <v>193000000</v>
      </c>
      <c r="AQ426">
        <v>704000000</v>
      </c>
      <c r="AR426">
        <v>30000000</v>
      </c>
      <c r="AU426">
        <v>58000000</v>
      </c>
      <c r="AV426">
        <v>-800000000</v>
      </c>
      <c r="AY426">
        <v>5.49</v>
      </c>
      <c r="AZ426">
        <v>916000000</v>
      </c>
      <c r="BN426">
        <v>0.65802139037433205</v>
      </c>
      <c r="BP426">
        <v>0.10791826309067699</v>
      </c>
      <c r="BQ426">
        <v>0.50766283524904199</v>
      </c>
      <c r="BR426">
        <v>9.2705723132968991</v>
      </c>
      <c r="BS426">
        <v>0.32121922626025801</v>
      </c>
      <c r="BU426">
        <v>1.09189518007034E-7</v>
      </c>
    </row>
    <row r="427" spans="3:73" x14ac:dyDescent="0.3">
      <c r="C427">
        <v>1530721</v>
      </c>
      <c r="D427" t="s">
        <v>4515</v>
      </c>
      <c r="E427" t="s">
        <v>1329</v>
      </c>
      <c r="F427" t="s">
        <v>3614</v>
      </c>
      <c r="G427" t="s">
        <v>4240</v>
      </c>
      <c r="H427" t="s">
        <v>4602</v>
      </c>
      <c r="I427" t="s">
        <v>4603</v>
      </c>
      <c r="J427">
        <v>2021</v>
      </c>
      <c r="K427" t="s">
        <v>4062</v>
      </c>
      <c r="L427">
        <v>52.423535999999999</v>
      </c>
      <c r="M427">
        <v>7481000000</v>
      </c>
      <c r="N427">
        <v>1546000000</v>
      </c>
      <c r="O427">
        <v>232000000</v>
      </c>
      <c r="Q427">
        <v>736000000</v>
      </c>
      <c r="R427">
        <v>3981000000</v>
      </c>
      <c r="S427">
        <v>485000000</v>
      </c>
      <c r="T427">
        <v>1992000000</v>
      </c>
      <c r="U427">
        <v>1498000000</v>
      </c>
      <c r="V427">
        <v>5324000000</v>
      </c>
      <c r="W427">
        <v>1621000000</v>
      </c>
      <c r="X427">
        <v>512000000</v>
      </c>
      <c r="AA427">
        <v>1342000000</v>
      </c>
      <c r="AB427">
        <v>2158000000</v>
      </c>
      <c r="AC427">
        <v>3326000000</v>
      </c>
      <c r="AD427">
        <v>4270000000</v>
      </c>
      <c r="AE427">
        <v>0</v>
      </c>
      <c r="AF427">
        <v>151280011</v>
      </c>
      <c r="AG427">
        <v>2597000000</v>
      </c>
      <c r="AJ427">
        <v>19000000</v>
      </c>
      <c r="AL427">
        <v>2578000000</v>
      </c>
      <c r="AM427">
        <v>66000000</v>
      </c>
      <c r="AN427">
        <v>-62000000</v>
      </c>
      <c r="AP427">
        <v>212000000</v>
      </c>
      <c r="AQ427">
        <v>624000000</v>
      </c>
      <c r="AR427">
        <v>153000000</v>
      </c>
      <c r="AS427">
        <v>165000000</v>
      </c>
      <c r="AU427">
        <v>-124000000</v>
      </c>
      <c r="AV427">
        <v>-870000000</v>
      </c>
      <c r="AY427">
        <v>-0.41</v>
      </c>
      <c r="AZ427">
        <v>781500000</v>
      </c>
      <c r="BN427">
        <v>0.71166956289266103</v>
      </c>
      <c r="BP427">
        <v>0.14312152991980301</v>
      </c>
      <c r="BQ427">
        <v>0.499691548426897</v>
      </c>
      <c r="BR427">
        <v>-127.862282926829</v>
      </c>
      <c r="BS427">
        <v>-2.87303058387396E-2</v>
      </c>
      <c r="BU427">
        <v>-9.9599859870250203E-9</v>
      </c>
    </row>
    <row r="428" spans="3:73" x14ac:dyDescent="0.3">
      <c r="C428">
        <v>1530721</v>
      </c>
      <c r="D428" t="s">
        <v>4515</v>
      </c>
      <c r="E428" t="s">
        <v>1329</v>
      </c>
      <c r="F428" t="s">
        <v>3614</v>
      </c>
      <c r="G428" t="s">
        <v>4240</v>
      </c>
      <c r="H428" t="s">
        <v>4602</v>
      </c>
      <c r="I428" t="s">
        <v>4603</v>
      </c>
      <c r="J428">
        <v>2020</v>
      </c>
      <c r="K428" t="s">
        <v>4062</v>
      </c>
      <c r="L428">
        <v>20.108844999999999</v>
      </c>
      <c r="M428">
        <v>7946000000</v>
      </c>
      <c r="N428">
        <v>1894000000</v>
      </c>
      <c r="O428">
        <v>592000000</v>
      </c>
      <c r="Q428">
        <v>827000000</v>
      </c>
      <c r="R428">
        <v>4172000000</v>
      </c>
      <c r="S428">
        <v>561000000</v>
      </c>
      <c r="T428">
        <v>1986000000</v>
      </c>
      <c r="U428">
        <v>1488000000</v>
      </c>
      <c r="V428">
        <v>5778000000</v>
      </c>
      <c r="W428">
        <v>1401000000</v>
      </c>
      <c r="X428">
        <v>428000000</v>
      </c>
      <c r="AA428">
        <v>2179000000</v>
      </c>
      <c r="AB428">
        <v>2167000000</v>
      </c>
      <c r="AC428">
        <v>3325000000</v>
      </c>
      <c r="AD428">
        <v>4332000000</v>
      </c>
      <c r="AE428">
        <v>0</v>
      </c>
      <c r="AF428">
        <v>149425612</v>
      </c>
      <c r="AG428">
        <v>631000000</v>
      </c>
      <c r="AJ428">
        <v>-536000000</v>
      </c>
      <c r="AL428">
        <v>3463000000</v>
      </c>
      <c r="AM428">
        <v>10000000</v>
      </c>
      <c r="AN428">
        <v>-551000000</v>
      </c>
      <c r="AP428">
        <v>249000000</v>
      </c>
      <c r="AQ428">
        <v>859000000</v>
      </c>
      <c r="AR428">
        <v>-95000000</v>
      </c>
      <c r="AS428">
        <v>200000000</v>
      </c>
      <c r="AU428">
        <v>62000000</v>
      </c>
      <c r="AV428">
        <v>-497000000</v>
      </c>
      <c r="AY428">
        <v>-1.48</v>
      </c>
      <c r="AZ428">
        <v>890000000</v>
      </c>
      <c r="BN428">
        <v>0.72715831865089398</v>
      </c>
      <c r="BP428">
        <v>0.42255531763026399</v>
      </c>
      <c r="BQ428">
        <v>0.76159885795860105</v>
      </c>
      <c r="BR428">
        <v>-13.587057432432401</v>
      </c>
      <c r="BS428">
        <v>-0.254268574065528</v>
      </c>
      <c r="BU428">
        <v>-1.37337750807568E-8</v>
      </c>
    </row>
    <row r="429" spans="3:73" x14ac:dyDescent="0.3">
      <c r="C429">
        <v>1530721</v>
      </c>
      <c r="D429" t="s">
        <v>4515</v>
      </c>
      <c r="E429" t="s">
        <v>1329</v>
      </c>
      <c r="F429" t="s">
        <v>3614</v>
      </c>
      <c r="G429" t="s">
        <v>4240</v>
      </c>
      <c r="H429" t="s">
        <v>4602</v>
      </c>
      <c r="I429" t="s">
        <v>4603</v>
      </c>
      <c r="J429">
        <v>2019</v>
      </c>
      <c r="K429" t="s">
        <v>4062</v>
      </c>
      <c r="L429">
        <v>37.459743000000003</v>
      </c>
      <c r="M429">
        <v>6650000000</v>
      </c>
      <c r="N429">
        <v>1729000000</v>
      </c>
      <c r="O429">
        <v>172000000</v>
      </c>
      <c r="Q429">
        <v>953000000</v>
      </c>
      <c r="R429">
        <v>2908000000</v>
      </c>
      <c r="S429">
        <v>615000000</v>
      </c>
      <c r="T429">
        <v>2293000000</v>
      </c>
      <c r="U429">
        <v>1659000000</v>
      </c>
      <c r="V429">
        <v>4214000000</v>
      </c>
      <c r="W429">
        <v>1542000000</v>
      </c>
      <c r="X429">
        <v>371000000</v>
      </c>
      <c r="AA429">
        <v>2566000000</v>
      </c>
      <c r="AB429">
        <v>2429000000</v>
      </c>
      <c r="AC429">
        <v>3223000000</v>
      </c>
      <c r="AD429">
        <v>4707000000</v>
      </c>
      <c r="AE429">
        <v>0</v>
      </c>
      <c r="AF429">
        <v>150932306</v>
      </c>
      <c r="AG429">
        <v>3180000000</v>
      </c>
      <c r="AJ429">
        <v>735000000</v>
      </c>
      <c r="AL429">
        <v>2445000000</v>
      </c>
      <c r="AM429">
        <v>79000000</v>
      </c>
      <c r="AN429">
        <v>543000000</v>
      </c>
      <c r="AP429">
        <v>225000000</v>
      </c>
      <c r="AQ429">
        <v>694000000</v>
      </c>
      <c r="AR429">
        <v>20000000</v>
      </c>
      <c r="AS429">
        <v>188000000</v>
      </c>
      <c r="AU429">
        <v>-2125000000</v>
      </c>
      <c r="AV429">
        <v>1451000000</v>
      </c>
      <c r="AY429">
        <v>3.62</v>
      </c>
      <c r="AZ429">
        <v>806850000</v>
      </c>
      <c r="BN429">
        <v>0.63368421052631596</v>
      </c>
      <c r="BP429">
        <v>0.111543450064851</v>
      </c>
      <c r="BQ429">
        <v>0.50324254215304798</v>
      </c>
      <c r="BR429">
        <v>10.3479953038674</v>
      </c>
      <c r="BS429">
        <v>0.22354878550844001</v>
      </c>
      <c r="BU429">
        <v>5.5827200354055198E-8</v>
      </c>
    </row>
    <row r="430" spans="3:73" x14ac:dyDescent="0.3">
      <c r="C430">
        <v>1530721</v>
      </c>
      <c r="D430" t="s">
        <v>4515</v>
      </c>
      <c r="E430" t="s">
        <v>1329</v>
      </c>
      <c r="F430" t="s">
        <v>3614</v>
      </c>
      <c r="G430" t="s">
        <v>4240</v>
      </c>
      <c r="H430" t="s">
        <v>4602</v>
      </c>
      <c r="I430" t="s">
        <v>4603</v>
      </c>
      <c r="J430">
        <v>2018</v>
      </c>
      <c r="K430" t="s">
        <v>4062</v>
      </c>
      <c r="L430">
        <v>60.107570000000003</v>
      </c>
      <c r="M430">
        <v>4059000000</v>
      </c>
      <c r="N430">
        <v>1262100000</v>
      </c>
      <c r="O430">
        <v>163100000</v>
      </c>
      <c r="Q430">
        <v>660700000</v>
      </c>
      <c r="R430">
        <v>1818900000</v>
      </c>
      <c r="S430">
        <v>583200000</v>
      </c>
      <c r="T430">
        <v>1235700000</v>
      </c>
      <c r="U430">
        <v>847700000</v>
      </c>
      <c r="V430">
        <v>2037500000</v>
      </c>
      <c r="W430">
        <v>960300000</v>
      </c>
      <c r="X430">
        <v>294100000</v>
      </c>
      <c r="AA430">
        <v>874400000</v>
      </c>
      <c r="AB430">
        <v>2017700000</v>
      </c>
      <c r="AC430">
        <v>3015900000</v>
      </c>
      <c r="AD430">
        <v>4152000000</v>
      </c>
      <c r="AE430">
        <v>0</v>
      </c>
      <c r="AF430">
        <v>149698407</v>
      </c>
      <c r="AG430">
        <v>709800000</v>
      </c>
      <c r="AJ430">
        <v>87100000</v>
      </c>
      <c r="AL430">
        <v>2110200000</v>
      </c>
      <c r="AM430">
        <v>149700000</v>
      </c>
      <c r="AN430">
        <v>44100000</v>
      </c>
      <c r="AP430">
        <v>208600000</v>
      </c>
      <c r="AR430">
        <v>56300000</v>
      </c>
      <c r="AS430">
        <v>182300000</v>
      </c>
      <c r="AY430">
        <v>3.89</v>
      </c>
      <c r="AZ430">
        <v>605000000</v>
      </c>
      <c r="BN430">
        <v>0.501970928800197</v>
      </c>
      <c r="BP430">
        <v>0.169842757471623</v>
      </c>
      <c r="BQ430">
        <v>0.62626262626262597</v>
      </c>
      <c r="BR430">
        <v>15.4518174807198</v>
      </c>
      <c r="BS430">
        <v>2.1856569361153801E-2</v>
      </c>
      <c r="BU430">
        <v>1.1588365331813501E-7</v>
      </c>
    </row>
    <row r="431" spans="3:73" x14ac:dyDescent="0.3">
      <c r="C431">
        <v>1530721</v>
      </c>
      <c r="D431" t="s">
        <v>4515</v>
      </c>
      <c r="E431" t="s">
        <v>1329</v>
      </c>
      <c r="F431" t="s">
        <v>3614</v>
      </c>
      <c r="G431" t="s">
        <v>4240</v>
      </c>
      <c r="H431" t="s">
        <v>4602</v>
      </c>
      <c r="I431" t="s">
        <v>4603</v>
      </c>
      <c r="J431">
        <v>2017</v>
      </c>
      <c r="K431" t="s">
        <v>4062</v>
      </c>
      <c r="L431">
        <v>42.244636</v>
      </c>
      <c r="M431">
        <v>2409600000</v>
      </c>
      <c r="N431">
        <v>1164700000</v>
      </c>
      <c r="O431">
        <v>227700000</v>
      </c>
      <c r="Q431">
        <v>549300000</v>
      </c>
      <c r="R431">
        <v>1009600000</v>
      </c>
      <c r="S431">
        <v>591500000</v>
      </c>
      <c r="U431">
        <v>119700000</v>
      </c>
      <c r="V431">
        <v>814600000</v>
      </c>
      <c r="W431">
        <v>565800000</v>
      </c>
      <c r="X431">
        <v>176300000</v>
      </c>
      <c r="AA431">
        <v>0</v>
      </c>
      <c r="AB431">
        <v>1592600000</v>
      </c>
      <c r="AC431">
        <v>2654900000</v>
      </c>
      <c r="AD431">
        <v>3560300000</v>
      </c>
      <c r="AE431">
        <v>0</v>
      </c>
      <c r="AF431">
        <v>155833304</v>
      </c>
      <c r="AG431">
        <v>619700000</v>
      </c>
      <c r="AJ431">
        <v>-42600000</v>
      </c>
      <c r="AL431">
        <v>1971500000</v>
      </c>
      <c r="AM431">
        <v>137100000</v>
      </c>
      <c r="AN431">
        <v>-26800000</v>
      </c>
      <c r="AP431">
        <v>219800000</v>
      </c>
      <c r="AR431">
        <v>-61000000</v>
      </c>
      <c r="AS431">
        <v>197700000</v>
      </c>
      <c r="AY431">
        <v>3.33</v>
      </c>
      <c r="BN431">
        <v>0.33806440903054402</v>
      </c>
      <c r="BP431">
        <v>0.40243902439024398</v>
      </c>
      <c r="BQ431">
        <v>1.08766348533051</v>
      </c>
      <c r="BR431">
        <v>12.6860768768769</v>
      </c>
      <c r="BS431">
        <v>-1.6827828707773499E-2</v>
      </c>
      <c r="BU431">
        <v>8.8330175737787293E-8</v>
      </c>
    </row>
    <row r="432" spans="3:73" x14ac:dyDescent="0.3">
      <c r="C432">
        <v>1060822</v>
      </c>
      <c r="D432" t="s">
        <v>4445</v>
      </c>
      <c r="E432" t="s">
        <v>850</v>
      </c>
      <c r="F432" t="s">
        <v>3614</v>
      </c>
      <c r="G432" t="s">
        <v>4155</v>
      </c>
      <c r="H432" t="s">
        <v>4600</v>
      </c>
      <c r="I432" t="s">
        <v>4604</v>
      </c>
      <c r="J432">
        <v>2026</v>
      </c>
      <c r="K432" t="s">
        <v>4062</v>
      </c>
      <c r="L432">
        <v>35.890757000000001</v>
      </c>
    </row>
    <row r="433" spans="3:73" x14ac:dyDescent="0.3">
      <c r="C433">
        <v>1060822</v>
      </c>
      <c r="D433" t="s">
        <v>4445</v>
      </c>
      <c r="E433" t="s">
        <v>850</v>
      </c>
      <c r="F433" t="s">
        <v>3614</v>
      </c>
      <c r="G433" t="s">
        <v>4155</v>
      </c>
      <c r="H433" t="s">
        <v>4600</v>
      </c>
      <c r="I433" t="s">
        <v>4604</v>
      </c>
      <c r="J433">
        <v>2025</v>
      </c>
      <c r="K433" t="s">
        <v>4062</v>
      </c>
      <c r="L433">
        <v>33.594715999999998</v>
      </c>
      <c r="M433">
        <v>2565470000</v>
      </c>
      <c r="N433">
        <v>1270773000</v>
      </c>
      <c r="O433">
        <v>487075000</v>
      </c>
      <c r="Q433">
        <v>544624000</v>
      </c>
      <c r="R433">
        <v>778113000</v>
      </c>
      <c r="S433">
        <v>186307000</v>
      </c>
      <c r="T433">
        <v>268659000</v>
      </c>
      <c r="U433">
        <v>208994000</v>
      </c>
      <c r="V433">
        <v>1640422000</v>
      </c>
      <c r="W433">
        <v>505997000</v>
      </c>
      <c r="X433">
        <v>235700000</v>
      </c>
      <c r="AB433">
        <v>925048000</v>
      </c>
      <c r="AD433">
        <v>929461000</v>
      </c>
      <c r="AE433">
        <v>364000</v>
      </c>
      <c r="AF433">
        <v>36425877</v>
      </c>
      <c r="AG433">
        <v>1314636000</v>
      </c>
      <c r="AJ433">
        <v>143933000</v>
      </c>
      <c r="AM433">
        <v>22038000</v>
      </c>
      <c r="AN433">
        <v>91796000</v>
      </c>
      <c r="AO433">
        <v>34227000</v>
      </c>
      <c r="AP433">
        <v>51500000</v>
      </c>
      <c r="AQ433">
        <v>122334000</v>
      </c>
      <c r="AS433">
        <v>51544000</v>
      </c>
      <c r="AU433">
        <v>-53704000</v>
      </c>
      <c r="AV433">
        <v>2044000</v>
      </c>
      <c r="AW433">
        <v>56359000</v>
      </c>
      <c r="AX433">
        <v>56359000</v>
      </c>
      <c r="AY433">
        <v>2.5299999999999998</v>
      </c>
      <c r="AZ433">
        <v>523478000</v>
      </c>
      <c r="BB433">
        <v>148061000</v>
      </c>
      <c r="BC433">
        <v>199561000</v>
      </c>
      <c r="BN433">
        <v>0.63942357540723505</v>
      </c>
      <c r="BO433">
        <v>4.3258538580652699</v>
      </c>
      <c r="BP433">
        <v>0.96260452137067998</v>
      </c>
      <c r="BQ433">
        <v>1.4350855835113601</v>
      </c>
      <c r="BR433">
        <v>13.278543873517799</v>
      </c>
      <c r="BS433">
        <v>9.9233769490880502E-2</v>
      </c>
      <c r="BT433">
        <v>1677615.0154089699</v>
      </c>
      <c r="BU433">
        <v>9.1881320190952206E-8</v>
      </c>
    </row>
    <row r="434" spans="3:73" x14ac:dyDescent="0.3">
      <c r="C434">
        <v>1060822</v>
      </c>
      <c r="D434" t="s">
        <v>4445</v>
      </c>
      <c r="E434" t="s">
        <v>850</v>
      </c>
      <c r="F434" t="s">
        <v>3614</v>
      </c>
      <c r="G434" t="s">
        <v>4155</v>
      </c>
      <c r="H434" t="s">
        <v>4600</v>
      </c>
      <c r="I434" t="s">
        <v>4604</v>
      </c>
      <c r="J434">
        <v>2024</v>
      </c>
      <c r="K434" t="s">
        <v>4062</v>
      </c>
      <c r="L434">
        <v>60.752482999999998</v>
      </c>
      <c r="M434">
        <v>2433167000</v>
      </c>
      <c r="N434">
        <v>1142672000</v>
      </c>
      <c r="O434">
        <v>412926000</v>
      </c>
      <c r="Q434">
        <v>502332000</v>
      </c>
      <c r="R434">
        <v>758089000</v>
      </c>
      <c r="S434">
        <v>180956000</v>
      </c>
      <c r="T434">
        <v>268008000</v>
      </c>
      <c r="U434">
        <v>206875000</v>
      </c>
      <c r="V434">
        <v>1578605000</v>
      </c>
      <c r="W434">
        <v>508816000</v>
      </c>
      <c r="X434">
        <v>248200000</v>
      </c>
      <c r="AB434">
        <v>854562000</v>
      </c>
      <c r="AD434">
        <v>894024000</v>
      </c>
      <c r="AE434">
        <v>360000</v>
      </c>
      <c r="AF434">
        <v>36041995</v>
      </c>
      <c r="AG434">
        <v>1365166000</v>
      </c>
      <c r="AJ434">
        <v>254728000</v>
      </c>
      <c r="AM434">
        <v>45300000</v>
      </c>
      <c r="AN434">
        <v>185509000</v>
      </c>
      <c r="AO434">
        <v>31331000</v>
      </c>
      <c r="AP434">
        <v>54200000</v>
      </c>
      <c r="AQ434">
        <v>298787000</v>
      </c>
      <c r="AS434">
        <v>54233000</v>
      </c>
      <c r="AU434">
        <v>-56165000</v>
      </c>
      <c r="AV434">
        <v>-174816000</v>
      </c>
      <c r="AW434">
        <v>116178000</v>
      </c>
      <c r="AX434">
        <v>116178000</v>
      </c>
      <c r="AY434">
        <v>5.12</v>
      </c>
      <c r="AZ434">
        <v>519728500</v>
      </c>
      <c r="BB434">
        <v>262140000</v>
      </c>
      <c r="BC434">
        <v>316340000</v>
      </c>
      <c r="BN434">
        <v>0.64878612935322599</v>
      </c>
      <c r="BO434">
        <v>8.3667932718393896</v>
      </c>
      <c r="BP434">
        <v>0.81154287601018804</v>
      </c>
      <c r="BQ434">
        <v>1.2584902990472</v>
      </c>
      <c r="BR434">
        <v>11.8657193359375</v>
      </c>
      <c r="BS434">
        <v>0.217080796946272</v>
      </c>
      <c r="BT434">
        <v>1912316.9006935901</v>
      </c>
      <c r="BU434">
        <v>3.6399080810988599E-7</v>
      </c>
    </row>
    <row r="435" spans="3:73" x14ac:dyDescent="0.3">
      <c r="C435">
        <v>1060822</v>
      </c>
      <c r="D435" t="s">
        <v>4445</v>
      </c>
      <c r="E435" t="s">
        <v>850</v>
      </c>
      <c r="F435" t="s">
        <v>3614</v>
      </c>
      <c r="G435" t="s">
        <v>4155</v>
      </c>
      <c r="H435" t="s">
        <v>4600</v>
      </c>
      <c r="I435" t="s">
        <v>4604</v>
      </c>
      <c r="J435">
        <v>2023</v>
      </c>
      <c r="K435" t="s">
        <v>4062</v>
      </c>
      <c r="L435">
        <v>62.771904999999997</v>
      </c>
      <c r="M435">
        <v>2378613000</v>
      </c>
      <c r="N435">
        <v>1101243000</v>
      </c>
      <c r="O435">
        <v>351213000</v>
      </c>
      <c r="Q435">
        <v>537125000</v>
      </c>
      <c r="R435">
        <v>711518000</v>
      </c>
      <c r="S435">
        <v>183111000</v>
      </c>
      <c r="T435">
        <v>298186000</v>
      </c>
      <c r="U435">
        <v>210537000</v>
      </c>
      <c r="V435">
        <v>1533363000</v>
      </c>
      <c r="W435">
        <v>511862000</v>
      </c>
      <c r="X435">
        <v>242149000</v>
      </c>
      <c r="AB435">
        <v>845250000</v>
      </c>
      <c r="AD435">
        <v>868799000</v>
      </c>
      <c r="AE435">
        <v>366000</v>
      </c>
      <c r="AF435">
        <v>36551221</v>
      </c>
      <c r="AG435">
        <v>1395935000</v>
      </c>
      <c r="AJ435">
        <v>323405000</v>
      </c>
      <c r="AM435">
        <v>69742000</v>
      </c>
      <c r="AN435">
        <v>232500000</v>
      </c>
      <c r="AO435">
        <v>33973000</v>
      </c>
      <c r="AP435">
        <v>60400000</v>
      </c>
      <c r="AQ435">
        <v>529132000</v>
      </c>
      <c r="AS435">
        <v>60407000</v>
      </c>
      <c r="AU435">
        <v>-59860000</v>
      </c>
      <c r="AV435">
        <v>-332645000</v>
      </c>
      <c r="AW435">
        <v>112005000</v>
      </c>
      <c r="AX435">
        <v>112005000</v>
      </c>
      <c r="AY435">
        <v>6.24</v>
      </c>
      <c r="AZ435">
        <v>640849000</v>
      </c>
      <c r="BB435">
        <v>336215000</v>
      </c>
      <c r="BC435">
        <v>396615000</v>
      </c>
      <c r="BN435">
        <v>0.64464585033378696</v>
      </c>
      <c r="BO435">
        <v>9.8965354840608697</v>
      </c>
      <c r="BP435">
        <v>0.68614782890700998</v>
      </c>
      <c r="BQ435">
        <v>1.10209001644975</v>
      </c>
      <c r="BR435">
        <v>10.0596001602564</v>
      </c>
      <c r="BS435">
        <v>0.27506654835847399</v>
      </c>
      <c r="BT435">
        <v>1784317.3629986199</v>
      </c>
      <c r="BU435">
        <v>4.6340927204968902E-7</v>
      </c>
    </row>
    <row r="436" spans="3:73" x14ac:dyDescent="0.3">
      <c r="C436">
        <v>1060822</v>
      </c>
      <c r="D436" t="s">
        <v>4445</v>
      </c>
      <c r="E436" t="s">
        <v>850</v>
      </c>
      <c r="F436" t="s">
        <v>3614</v>
      </c>
      <c r="G436" t="s">
        <v>4155</v>
      </c>
      <c r="H436" t="s">
        <v>4600</v>
      </c>
      <c r="I436" t="s">
        <v>4604</v>
      </c>
      <c r="J436">
        <v>2022</v>
      </c>
      <c r="K436" t="s">
        <v>4062</v>
      </c>
      <c r="L436">
        <v>67.219329000000002</v>
      </c>
      <c r="M436">
        <v>2439715000</v>
      </c>
      <c r="N436">
        <v>1188720000</v>
      </c>
      <c r="O436">
        <v>211748000</v>
      </c>
      <c r="Q436">
        <v>744573000</v>
      </c>
      <c r="R436">
        <v>682157000</v>
      </c>
      <c r="S436">
        <v>189822000</v>
      </c>
      <c r="T436">
        <v>298393000</v>
      </c>
      <c r="U436">
        <v>209333000</v>
      </c>
      <c r="V436">
        <v>1643306000</v>
      </c>
      <c r="W436">
        <v>528949000</v>
      </c>
      <c r="X436">
        <v>264078000</v>
      </c>
      <c r="AB436">
        <v>796409000</v>
      </c>
      <c r="AD436">
        <v>830370000</v>
      </c>
      <c r="AE436">
        <v>377000</v>
      </c>
      <c r="AF436">
        <v>37692132</v>
      </c>
      <c r="AG436">
        <v>1472358000</v>
      </c>
      <c r="AJ436">
        <v>379171000</v>
      </c>
      <c r="AM436">
        <v>66698000</v>
      </c>
      <c r="AN436">
        <v>250038000</v>
      </c>
      <c r="AO436">
        <v>42781000</v>
      </c>
      <c r="AP436">
        <v>61500000</v>
      </c>
      <c r="AQ436">
        <v>88361000</v>
      </c>
      <c r="AS436">
        <v>61543000</v>
      </c>
      <c r="AU436">
        <v>-40364000</v>
      </c>
      <c r="AV436">
        <v>-819270000</v>
      </c>
      <c r="AW436">
        <v>118113000</v>
      </c>
      <c r="AX436">
        <v>118113000</v>
      </c>
      <c r="AY436">
        <v>6.34</v>
      </c>
      <c r="AZ436">
        <v>696157500</v>
      </c>
      <c r="BB436">
        <v>359517000</v>
      </c>
      <c r="BC436">
        <v>421017000</v>
      </c>
      <c r="BN436">
        <v>0.67356474014382794</v>
      </c>
      <c r="BO436">
        <v>8.4036605034945406</v>
      </c>
      <c r="BP436">
        <v>0.400318367177176</v>
      </c>
      <c r="BQ436">
        <v>0.83967830546990396</v>
      </c>
      <c r="BR436">
        <v>10.602417823343799</v>
      </c>
      <c r="BS436">
        <v>0.31395677346689999</v>
      </c>
      <c r="BT436">
        <v>1757128.5187925601</v>
      </c>
      <c r="BU436">
        <v>5.3511518059188204E-7</v>
      </c>
    </row>
    <row r="437" spans="3:73" x14ac:dyDescent="0.3">
      <c r="C437">
        <v>1060822</v>
      </c>
      <c r="D437" t="s">
        <v>4445</v>
      </c>
      <c r="E437" t="s">
        <v>850</v>
      </c>
      <c r="F437" t="s">
        <v>3614</v>
      </c>
      <c r="G437" t="s">
        <v>4155</v>
      </c>
      <c r="H437" t="s">
        <v>4600</v>
      </c>
      <c r="I437" t="s">
        <v>4604</v>
      </c>
      <c r="J437">
        <v>2021</v>
      </c>
      <c r="K437" t="s">
        <v>4062</v>
      </c>
      <c r="L437">
        <v>81.702539000000002</v>
      </c>
      <c r="M437">
        <v>3201797000</v>
      </c>
      <c r="N437">
        <v>1913521000</v>
      </c>
      <c r="O437">
        <v>984294000</v>
      </c>
      <c r="Q437">
        <v>647742000</v>
      </c>
      <c r="R437">
        <v>703752000</v>
      </c>
      <c r="S437">
        <v>216004000</v>
      </c>
      <c r="T437">
        <v>307643000</v>
      </c>
      <c r="U437">
        <v>212023000</v>
      </c>
      <c r="V437">
        <v>2251611000</v>
      </c>
      <c r="W437">
        <v>731030000</v>
      </c>
      <c r="X437">
        <v>407044000</v>
      </c>
      <c r="AB437">
        <v>950186000</v>
      </c>
      <c r="AD437">
        <v>978672000</v>
      </c>
      <c r="AE437">
        <v>411000</v>
      </c>
      <c r="AF437">
        <v>41148870</v>
      </c>
      <c r="AG437">
        <v>1662274000</v>
      </c>
      <c r="AJ437">
        <v>497079000</v>
      </c>
      <c r="AM437">
        <v>98542000</v>
      </c>
      <c r="AN437">
        <v>339748000</v>
      </c>
      <c r="AO437">
        <v>60294000</v>
      </c>
      <c r="AP437">
        <v>90400000</v>
      </c>
      <c r="AQ437">
        <v>268258000</v>
      </c>
      <c r="AS437">
        <v>90378000</v>
      </c>
      <c r="AU437">
        <v>-32442000</v>
      </c>
      <c r="AV437">
        <v>-352710000</v>
      </c>
      <c r="AW437">
        <v>60124000</v>
      </c>
      <c r="AX437">
        <v>60124000</v>
      </c>
      <c r="AY437">
        <v>7.83</v>
      </c>
      <c r="AZ437">
        <v>623502000</v>
      </c>
      <c r="BB437">
        <v>498584000</v>
      </c>
      <c r="BC437">
        <v>588984000</v>
      </c>
      <c r="BN437">
        <v>0.70323352792197602</v>
      </c>
      <c r="BO437">
        <v>8.2692141838325508</v>
      </c>
      <c r="BP437">
        <v>1.34644816218213</v>
      </c>
      <c r="BQ437">
        <v>1.73150075920277</v>
      </c>
      <c r="BR437">
        <v>10.434551596424001</v>
      </c>
      <c r="BS437">
        <v>0.357559467304296</v>
      </c>
      <c r="BT437">
        <v>735889.003400494</v>
      </c>
      <c r="BU437">
        <v>6.7326910770101901E-7</v>
      </c>
    </row>
    <row r="438" spans="3:73" x14ac:dyDescent="0.3">
      <c r="C438">
        <v>1060822</v>
      </c>
      <c r="D438" t="s">
        <v>4445</v>
      </c>
      <c r="E438" t="s">
        <v>850</v>
      </c>
      <c r="F438" t="s">
        <v>3614</v>
      </c>
      <c r="G438" t="s">
        <v>4155</v>
      </c>
      <c r="H438" t="s">
        <v>4600</v>
      </c>
      <c r="I438" t="s">
        <v>4604</v>
      </c>
      <c r="J438">
        <v>2020</v>
      </c>
      <c r="K438" t="s">
        <v>4062</v>
      </c>
      <c r="L438">
        <v>70.082514000000003</v>
      </c>
      <c r="M438">
        <v>3392580000</v>
      </c>
      <c r="N438">
        <v>1946024000</v>
      </c>
      <c r="O438">
        <v>1102323000</v>
      </c>
      <c r="Q438">
        <v>599262000</v>
      </c>
      <c r="S438">
        <v>262345000</v>
      </c>
      <c r="T438">
        <v>307893000</v>
      </c>
      <c r="U438">
        <v>211776000</v>
      </c>
      <c r="V438">
        <v>2454547000</v>
      </c>
      <c r="W438">
        <v>792532000</v>
      </c>
      <c r="X438">
        <v>472140000</v>
      </c>
      <c r="AB438">
        <v>938033000</v>
      </c>
      <c r="AD438">
        <v>952603000</v>
      </c>
      <c r="AE438">
        <v>438000</v>
      </c>
      <c r="AG438">
        <v>1313442000</v>
      </c>
      <c r="AJ438">
        <v>189869000</v>
      </c>
      <c r="AM438">
        <v>25267000</v>
      </c>
      <c r="AN438">
        <v>109717000</v>
      </c>
      <c r="AO438">
        <v>56062000</v>
      </c>
      <c r="AP438">
        <v>90300000</v>
      </c>
      <c r="AQ438">
        <v>589894000</v>
      </c>
      <c r="AS438">
        <v>90284000</v>
      </c>
      <c r="AU438">
        <v>-32871000</v>
      </c>
      <c r="AV438">
        <v>324843000</v>
      </c>
      <c r="AW438">
        <v>26260000</v>
      </c>
      <c r="AX438">
        <v>26260000</v>
      </c>
      <c r="AY438">
        <v>2.5099999999999998</v>
      </c>
      <c r="AZ438">
        <v>596624500</v>
      </c>
      <c r="BB438">
        <v>191046000</v>
      </c>
      <c r="BC438">
        <v>281346000</v>
      </c>
      <c r="BN438">
        <v>0.72350453047533103</v>
      </c>
      <c r="BO438">
        <v>3.4077628340052102</v>
      </c>
      <c r="BP438">
        <v>1.3908876865539801</v>
      </c>
      <c r="BQ438">
        <v>1.6993156112308401</v>
      </c>
      <c r="BR438">
        <v>27.921320318725101</v>
      </c>
      <c r="BS438">
        <v>0.116964968183422</v>
      </c>
      <c r="BT438">
        <v>374701.17010927998</v>
      </c>
      <c r="BU438">
        <v>1.87527635104522E-7</v>
      </c>
    </row>
    <row r="439" spans="3:73" x14ac:dyDescent="0.3">
      <c r="C439">
        <v>1060822</v>
      </c>
      <c r="D439" t="s">
        <v>4445</v>
      </c>
      <c r="E439" t="s">
        <v>850</v>
      </c>
      <c r="F439" t="s">
        <v>3614</v>
      </c>
      <c r="G439" t="s">
        <v>4155</v>
      </c>
      <c r="H439" t="s">
        <v>4600</v>
      </c>
      <c r="I439" t="s">
        <v>4604</v>
      </c>
      <c r="J439">
        <v>2019</v>
      </c>
      <c r="K439" t="s">
        <v>4062</v>
      </c>
      <c r="L439">
        <v>76.513671000000002</v>
      </c>
      <c r="M439">
        <v>2753117000</v>
      </c>
      <c r="N439">
        <v>1107757000</v>
      </c>
      <c r="O439">
        <v>214311000</v>
      </c>
      <c r="Q439">
        <v>593987000</v>
      </c>
      <c r="S439">
        <v>320168000</v>
      </c>
      <c r="T439">
        <v>334642000</v>
      </c>
      <c r="U439">
        <v>229026000</v>
      </c>
      <c r="V439">
        <v>1872987000</v>
      </c>
      <c r="W439">
        <v>475500000</v>
      </c>
      <c r="X439">
        <v>183641000</v>
      </c>
      <c r="AB439">
        <v>880130000</v>
      </c>
      <c r="AD439">
        <v>915324000</v>
      </c>
      <c r="AE439">
        <v>440000</v>
      </c>
      <c r="AF439">
        <v>43963103</v>
      </c>
      <c r="AG439">
        <v>467476000</v>
      </c>
      <c r="AI439">
        <v>2010736000</v>
      </c>
      <c r="AJ439">
        <v>162767000</v>
      </c>
      <c r="AM439">
        <v>64150000</v>
      </c>
      <c r="AN439">
        <v>125147000</v>
      </c>
      <c r="AO439">
        <v>37617000</v>
      </c>
      <c r="AP439">
        <v>92200000</v>
      </c>
      <c r="AQ439">
        <v>387215000</v>
      </c>
      <c r="AS439">
        <v>92207000</v>
      </c>
      <c r="AU439">
        <v>-60670000</v>
      </c>
      <c r="AV439">
        <v>-283384000</v>
      </c>
      <c r="AW439">
        <v>89591000</v>
      </c>
      <c r="AX439">
        <v>89591000</v>
      </c>
      <c r="AY439">
        <v>2.84</v>
      </c>
      <c r="AZ439">
        <v>584106500</v>
      </c>
      <c r="BB439">
        <v>226914000</v>
      </c>
      <c r="BC439">
        <v>319114000</v>
      </c>
      <c r="BH439">
        <v>3.4424133270217001</v>
      </c>
      <c r="BN439">
        <v>0.68031507560339799</v>
      </c>
      <c r="BO439">
        <v>6.0322194752372598</v>
      </c>
      <c r="BP439">
        <v>0.45070662460567801</v>
      </c>
      <c r="BQ439">
        <v>1.0804837013669799</v>
      </c>
      <c r="BR439">
        <v>26.941433450704199</v>
      </c>
      <c r="BS439">
        <v>0.14219149443832199</v>
      </c>
      <c r="BT439">
        <v>1170914.93362016</v>
      </c>
      <c r="BU439">
        <v>2.4689401070296402E-7</v>
      </c>
    </row>
    <row r="440" spans="3:73" x14ac:dyDescent="0.3">
      <c r="C440">
        <v>1060822</v>
      </c>
      <c r="D440" t="s">
        <v>4445</v>
      </c>
      <c r="E440" t="s">
        <v>850</v>
      </c>
      <c r="F440" t="s">
        <v>3614</v>
      </c>
      <c r="G440" t="s">
        <v>4155</v>
      </c>
      <c r="H440" t="s">
        <v>4600</v>
      </c>
      <c r="I440" t="s">
        <v>4604</v>
      </c>
      <c r="J440">
        <v>2018</v>
      </c>
      <c r="K440" t="s">
        <v>4062</v>
      </c>
      <c r="L440">
        <v>82.272886999999997</v>
      </c>
      <c r="M440">
        <v>2058858000</v>
      </c>
      <c r="N440">
        <v>1042958000</v>
      </c>
      <c r="O440">
        <v>170077000</v>
      </c>
      <c r="P440">
        <v>258259000</v>
      </c>
      <c r="Q440">
        <v>574226000</v>
      </c>
      <c r="S440">
        <v>350437000</v>
      </c>
      <c r="T440">
        <v>365692000</v>
      </c>
      <c r="U440">
        <v>227101000</v>
      </c>
      <c r="V440">
        <v>1189425000</v>
      </c>
      <c r="W440">
        <v>327421000</v>
      </c>
      <c r="X440">
        <v>199076000</v>
      </c>
      <c r="AB440">
        <v>869433000</v>
      </c>
      <c r="AD440">
        <v>909816000</v>
      </c>
      <c r="AE440">
        <v>456000</v>
      </c>
      <c r="AF440">
        <v>45629014</v>
      </c>
      <c r="AG440">
        <v>467598000</v>
      </c>
      <c r="AI440">
        <v>1964786000</v>
      </c>
      <c r="AJ440">
        <v>170597000</v>
      </c>
      <c r="AM440">
        <v>73907000</v>
      </c>
      <c r="AN440">
        <v>130561000</v>
      </c>
      <c r="AO440">
        <v>34569000</v>
      </c>
      <c r="AP440">
        <v>85900000</v>
      </c>
      <c r="AQ440">
        <v>356198000</v>
      </c>
      <c r="AS440">
        <v>85936000</v>
      </c>
      <c r="AU440">
        <v>-63307000</v>
      </c>
      <c r="AV440">
        <v>-298946000</v>
      </c>
      <c r="AW440">
        <v>83717000</v>
      </c>
      <c r="AX440">
        <v>83717000</v>
      </c>
      <c r="AY440">
        <v>2.85</v>
      </c>
      <c r="BB440">
        <v>239037000</v>
      </c>
      <c r="BC440">
        <v>324937000</v>
      </c>
      <c r="BN440">
        <v>0.57771104175227195</v>
      </c>
      <c r="BO440">
        <v>6.9147791373774199</v>
      </c>
      <c r="BP440">
        <v>0.51944438505777002</v>
      </c>
      <c r="BQ440">
        <v>1.43158807773478</v>
      </c>
      <c r="BR440">
        <v>28.867679649122799</v>
      </c>
      <c r="BS440">
        <v>0.150167983041821</v>
      </c>
      <c r="BT440">
        <v>1017552.72061864</v>
      </c>
      <c r="BU440">
        <v>2.6969039356684199E-7</v>
      </c>
    </row>
    <row r="441" spans="3:73" x14ac:dyDescent="0.3">
      <c r="C441">
        <v>1060822</v>
      </c>
      <c r="D441" t="s">
        <v>4445</v>
      </c>
      <c r="E441" t="s">
        <v>850</v>
      </c>
      <c r="F441" t="s">
        <v>3614</v>
      </c>
      <c r="G441" t="s">
        <v>4155</v>
      </c>
      <c r="H441" t="s">
        <v>4600</v>
      </c>
      <c r="I441" t="s">
        <v>4604</v>
      </c>
      <c r="J441">
        <v>2017</v>
      </c>
      <c r="K441" t="s">
        <v>4062</v>
      </c>
      <c r="L441">
        <v>70.896316999999996</v>
      </c>
      <c r="M441">
        <v>2067999000</v>
      </c>
      <c r="N441">
        <v>1017669000</v>
      </c>
      <c r="O441">
        <v>178494000</v>
      </c>
      <c r="S441">
        <v>377924000</v>
      </c>
      <c r="T441">
        <v>365551000</v>
      </c>
      <c r="U441">
        <v>230424000</v>
      </c>
      <c r="V441">
        <v>1210906000</v>
      </c>
      <c r="W441">
        <v>328624000</v>
      </c>
      <c r="X441">
        <v>182114000</v>
      </c>
      <c r="AB441">
        <v>857093000</v>
      </c>
      <c r="AD441">
        <v>885714000</v>
      </c>
      <c r="AE441">
        <v>472000</v>
      </c>
      <c r="AF441">
        <v>47178346</v>
      </c>
      <c r="AG441">
        <v>460207000</v>
      </c>
      <c r="AJ441">
        <v>145763000</v>
      </c>
      <c r="AM441">
        <v>88268000</v>
      </c>
      <c r="AN441">
        <v>135689000</v>
      </c>
      <c r="AO441">
        <v>30044000</v>
      </c>
      <c r="AP441">
        <v>81800000</v>
      </c>
      <c r="AQ441">
        <v>329621000</v>
      </c>
      <c r="AS441">
        <v>81796000</v>
      </c>
      <c r="AU441">
        <v>-227915000</v>
      </c>
      <c r="AV441">
        <v>-223075000</v>
      </c>
      <c r="AW441">
        <v>70914000</v>
      </c>
      <c r="AX441">
        <v>70914000</v>
      </c>
      <c r="AY441">
        <v>2.87</v>
      </c>
      <c r="BB441">
        <v>254001000</v>
      </c>
      <c r="BC441">
        <v>335801000</v>
      </c>
      <c r="BN441">
        <v>0.58554477057290599</v>
      </c>
      <c r="BO441">
        <v>8.4543003594727697</v>
      </c>
      <c r="BP441">
        <v>0.54315570378304701</v>
      </c>
      <c r="BR441">
        <v>24.702549477351901</v>
      </c>
      <c r="BS441">
        <v>0.15831304187526901</v>
      </c>
      <c r="BT441">
        <v>1000249.4205728601</v>
      </c>
      <c r="BU441">
        <v>2.3739831009003699E-7</v>
      </c>
    </row>
    <row r="442" spans="3:73" x14ac:dyDescent="0.3">
      <c r="C442">
        <v>1707303</v>
      </c>
      <c r="D442" t="s">
        <v>4543</v>
      </c>
      <c r="E442" t="s">
        <v>2487</v>
      </c>
      <c r="F442" t="s">
        <v>3614</v>
      </c>
      <c r="G442" t="s">
        <v>3724</v>
      </c>
      <c r="H442" t="s">
        <v>3725</v>
      </c>
      <c r="I442" t="s">
        <v>4605</v>
      </c>
      <c r="J442">
        <v>2026</v>
      </c>
      <c r="K442" t="s">
        <v>4062</v>
      </c>
      <c r="L442">
        <v>4.0394990000000002</v>
      </c>
    </row>
    <row r="443" spans="3:73" x14ac:dyDescent="0.3">
      <c r="C443">
        <v>1707303</v>
      </c>
      <c r="D443" t="s">
        <v>4543</v>
      </c>
      <c r="E443" t="s">
        <v>2487</v>
      </c>
      <c r="F443" t="s">
        <v>3614</v>
      </c>
      <c r="G443" t="s">
        <v>3724</v>
      </c>
      <c r="H443" t="s">
        <v>3725</v>
      </c>
      <c r="I443" t="s">
        <v>4605</v>
      </c>
      <c r="J443">
        <v>2025</v>
      </c>
      <c r="K443" t="s">
        <v>4062</v>
      </c>
      <c r="L443">
        <v>17.604717999999998</v>
      </c>
    </row>
    <row r="444" spans="3:73" x14ac:dyDescent="0.3">
      <c r="C444">
        <v>1707303</v>
      </c>
      <c r="D444" t="s">
        <v>4543</v>
      </c>
      <c r="E444" t="s">
        <v>2487</v>
      </c>
      <c r="F444" t="s">
        <v>3614</v>
      </c>
      <c r="G444" t="s">
        <v>3724</v>
      </c>
      <c r="H444" t="s">
        <v>3725</v>
      </c>
      <c r="I444" t="s">
        <v>4605</v>
      </c>
      <c r="J444">
        <v>2024</v>
      </c>
      <c r="K444" t="s">
        <v>4062</v>
      </c>
      <c r="L444">
        <v>17.885681999999999</v>
      </c>
    </row>
    <row r="445" spans="3:73" x14ac:dyDescent="0.3">
      <c r="C445">
        <v>1707303</v>
      </c>
      <c r="D445" t="s">
        <v>4543</v>
      </c>
      <c r="E445" t="s">
        <v>2487</v>
      </c>
      <c r="F445" t="s">
        <v>3614</v>
      </c>
      <c r="G445" t="s">
        <v>3724</v>
      </c>
      <c r="H445" t="s">
        <v>3725</v>
      </c>
      <c r="I445" t="s">
        <v>4605</v>
      </c>
      <c r="J445">
        <v>2023</v>
      </c>
      <c r="K445" t="s">
        <v>4062</v>
      </c>
      <c r="L445">
        <v>16.0106</v>
      </c>
    </row>
    <row r="446" spans="3:73" x14ac:dyDescent="0.3">
      <c r="C446">
        <v>1707303</v>
      </c>
      <c r="D446" t="s">
        <v>4543</v>
      </c>
      <c r="E446" t="s">
        <v>2487</v>
      </c>
      <c r="F446" t="s">
        <v>3614</v>
      </c>
      <c r="G446" t="s">
        <v>3724</v>
      </c>
      <c r="H446" t="s">
        <v>3725</v>
      </c>
      <c r="I446" t="s">
        <v>4605</v>
      </c>
      <c r="J446">
        <v>2022</v>
      </c>
      <c r="K446" t="s">
        <v>4062</v>
      </c>
      <c r="L446">
        <v>75.887107</v>
      </c>
    </row>
    <row r="447" spans="3:73" x14ac:dyDescent="0.3">
      <c r="C447">
        <v>1707303</v>
      </c>
      <c r="D447" t="s">
        <v>4543</v>
      </c>
      <c r="E447" t="s">
        <v>2487</v>
      </c>
      <c r="F447" t="s">
        <v>3614</v>
      </c>
      <c r="G447" t="s">
        <v>3724</v>
      </c>
      <c r="H447" t="s">
        <v>3725</v>
      </c>
      <c r="I447" t="s">
        <v>4605</v>
      </c>
      <c r="J447">
        <v>2021</v>
      </c>
      <c r="K447" t="s">
        <v>4062</v>
      </c>
      <c r="L447">
        <v>65.604774000000006</v>
      </c>
    </row>
    <row r="448" spans="3:73" x14ac:dyDescent="0.3">
      <c r="C448">
        <v>1707303</v>
      </c>
      <c r="D448" t="s">
        <v>4543</v>
      </c>
      <c r="E448" t="s">
        <v>2487</v>
      </c>
      <c r="F448" t="s">
        <v>3614</v>
      </c>
      <c r="G448" t="s">
        <v>3724</v>
      </c>
      <c r="H448" t="s">
        <v>3725</v>
      </c>
      <c r="I448" t="s">
        <v>4605</v>
      </c>
      <c r="J448">
        <v>2020</v>
      </c>
      <c r="K448" t="s">
        <v>4062</v>
      </c>
      <c r="L448">
        <v>48.731313999999998</v>
      </c>
    </row>
    <row r="449" spans="3:73" x14ac:dyDescent="0.3">
      <c r="C449">
        <v>1707303</v>
      </c>
      <c r="D449" t="s">
        <v>4543</v>
      </c>
      <c r="E449" t="s">
        <v>2487</v>
      </c>
      <c r="F449" t="s">
        <v>3614</v>
      </c>
      <c r="G449" t="s">
        <v>3724</v>
      </c>
      <c r="H449" t="s">
        <v>3725</v>
      </c>
      <c r="I449" t="s">
        <v>4605</v>
      </c>
      <c r="J449">
        <v>2019</v>
      </c>
      <c r="K449" t="s">
        <v>4062</v>
      </c>
      <c r="L449">
        <v>55.230958000000001</v>
      </c>
    </row>
    <row r="450" spans="3:73" x14ac:dyDescent="0.3">
      <c r="C450">
        <v>1707303</v>
      </c>
      <c r="D450" t="s">
        <v>4543</v>
      </c>
      <c r="E450" t="s">
        <v>2487</v>
      </c>
      <c r="F450" t="s">
        <v>3614</v>
      </c>
      <c r="G450" t="s">
        <v>3724</v>
      </c>
      <c r="H450" t="s">
        <v>3725</v>
      </c>
      <c r="I450" t="s">
        <v>4605</v>
      </c>
      <c r="J450">
        <v>2018</v>
      </c>
      <c r="K450" t="s">
        <v>4062</v>
      </c>
      <c r="L450">
        <v>76.165640999999994</v>
      </c>
    </row>
    <row r="451" spans="3:73" x14ac:dyDescent="0.3">
      <c r="C451">
        <v>1707303</v>
      </c>
      <c r="D451" t="s">
        <v>4543</v>
      </c>
      <c r="E451" t="s">
        <v>2487</v>
      </c>
      <c r="F451" t="s">
        <v>3614</v>
      </c>
      <c r="G451" t="s">
        <v>3724</v>
      </c>
      <c r="H451" t="s">
        <v>3725</v>
      </c>
      <c r="I451" t="s">
        <v>4605</v>
      </c>
      <c r="J451">
        <v>2017</v>
      </c>
      <c r="K451" t="s">
        <v>4062</v>
      </c>
      <c r="L451">
        <v>117.38027099999999</v>
      </c>
    </row>
    <row r="452" spans="3:73" x14ac:dyDescent="0.3">
      <c r="C452">
        <v>1846576</v>
      </c>
      <c r="D452" t="s">
        <v>4562</v>
      </c>
      <c r="E452" t="s">
        <v>2668</v>
      </c>
      <c r="F452" t="s">
        <v>3614</v>
      </c>
      <c r="G452" t="s">
        <v>4155</v>
      </c>
      <c r="H452" t="s">
        <v>4600</v>
      </c>
      <c r="I452" t="s">
        <v>4606</v>
      </c>
      <c r="J452">
        <v>2026</v>
      </c>
      <c r="K452" t="s">
        <v>4062</v>
      </c>
      <c r="L452">
        <v>13.453037999999999</v>
      </c>
    </row>
    <row r="453" spans="3:73" x14ac:dyDescent="0.3">
      <c r="C453">
        <v>1846576</v>
      </c>
      <c r="D453" t="s">
        <v>4562</v>
      </c>
      <c r="E453" t="s">
        <v>2668</v>
      </c>
      <c r="F453" t="s">
        <v>3614</v>
      </c>
      <c r="G453" t="s">
        <v>4155</v>
      </c>
      <c r="H453" t="s">
        <v>4600</v>
      </c>
      <c r="I453" t="s">
        <v>4606</v>
      </c>
      <c r="J453">
        <v>2025</v>
      </c>
      <c r="K453" t="s">
        <v>4062</v>
      </c>
      <c r="L453">
        <v>6.6297709999999999</v>
      </c>
      <c r="M453">
        <v>579996000</v>
      </c>
      <c r="N453">
        <v>447285000</v>
      </c>
      <c r="O453">
        <v>81985000</v>
      </c>
      <c r="P453">
        <v>5352000</v>
      </c>
      <c r="Q453">
        <v>127966000</v>
      </c>
      <c r="S453">
        <v>33938000</v>
      </c>
      <c r="V453">
        <v>142534000</v>
      </c>
      <c r="W453">
        <v>90523000</v>
      </c>
      <c r="X453">
        <v>18187000</v>
      </c>
      <c r="AB453">
        <v>437462000</v>
      </c>
      <c r="AD453">
        <v>98724000</v>
      </c>
      <c r="AG453">
        <v>419839000</v>
      </c>
      <c r="AJ453">
        <v>38147000</v>
      </c>
      <c r="AL453">
        <v>381692000</v>
      </c>
      <c r="AM453">
        <v>12957000</v>
      </c>
      <c r="AN453">
        <v>34250000</v>
      </c>
      <c r="AQ453">
        <v>61170000</v>
      </c>
      <c r="AS453">
        <v>9035000</v>
      </c>
      <c r="AU453">
        <v>-63961000</v>
      </c>
      <c r="AV453">
        <v>-969000</v>
      </c>
      <c r="AY453">
        <v>0.21</v>
      </c>
      <c r="AZ453">
        <v>121862500</v>
      </c>
      <c r="BN453">
        <v>0.24574997068945301</v>
      </c>
      <c r="BP453">
        <v>0.90568142902908699</v>
      </c>
      <c r="BQ453">
        <v>3.5274902510964101</v>
      </c>
      <c r="BR453">
        <v>31.5703380952381</v>
      </c>
      <c r="BS453">
        <v>7.8292514549835199E-2</v>
      </c>
      <c r="BU453">
        <v>3.1825665086338902E-9</v>
      </c>
    </row>
    <row r="454" spans="3:73" x14ac:dyDescent="0.3">
      <c r="C454">
        <v>1846576</v>
      </c>
      <c r="D454" t="s">
        <v>4562</v>
      </c>
      <c r="E454" t="s">
        <v>2668</v>
      </c>
      <c r="F454" t="s">
        <v>3614</v>
      </c>
      <c r="G454" t="s">
        <v>4155</v>
      </c>
      <c r="H454" t="s">
        <v>4600</v>
      </c>
      <c r="I454" t="s">
        <v>4606</v>
      </c>
      <c r="J454">
        <v>2024</v>
      </c>
      <c r="K454" t="s">
        <v>4062</v>
      </c>
      <c r="L454">
        <v>5.556883</v>
      </c>
      <c r="M454">
        <v>509787000</v>
      </c>
      <c r="N454">
        <v>382766000</v>
      </c>
      <c r="O454">
        <v>85645000</v>
      </c>
      <c r="P454">
        <v>6636000</v>
      </c>
      <c r="Q454">
        <v>115759000</v>
      </c>
      <c r="S454">
        <v>35274000</v>
      </c>
      <c r="V454">
        <v>132655000</v>
      </c>
      <c r="W454">
        <v>90142000</v>
      </c>
      <c r="X454">
        <v>9401000</v>
      </c>
      <c r="AB454">
        <v>377132000</v>
      </c>
      <c r="AD454">
        <v>64474000</v>
      </c>
      <c r="AG454">
        <v>375623000</v>
      </c>
      <c r="AJ454">
        <v>2265000</v>
      </c>
      <c r="AL454">
        <v>373358000</v>
      </c>
      <c r="AM454">
        <v>11620000</v>
      </c>
      <c r="AN454">
        <v>2720000</v>
      </c>
      <c r="AQ454">
        <v>81162000</v>
      </c>
      <c r="AS454">
        <v>6694000</v>
      </c>
      <c r="AU454">
        <v>-94924000</v>
      </c>
      <c r="AV454">
        <v>-44766000</v>
      </c>
      <c r="AY454">
        <v>0.02</v>
      </c>
      <c r="AZ454">
        <v>117399500</v>
      </c>
      <c r="BN454">
        <v>0.26021652180224297</v>
      </c>
      <c r="BP454">
        <v>0.95011204543941796</v>
      </c>
      <c r="BQ454">
        <v>2.9620709547158901</v>
      </c>
      <c r="BR454">
        <v>277.84415000000001</v>
      </c>
      <c r="BS454">
        <v>7.2123288397696302E-3</v>
      </c>
      <c r="BU454">
        <v>2.9469167294210002E-10</v>
      </c>
    </row>
    <row r="455" spans="3:73" x14ac:dyDescent="0.3">
      <c r="C455">
        <v>1846576</v>
      </c>
      <c r="D455" t="s">
        <v>4562</v>
      </c>
      <c r="E455" t="s">
        <v>2668</v>
      </c>
      <c r="F455" t="s">
        <v>3614</v>
      </c>
      <c r="G455" t="s">
        <v>4155</v>
      </c>
      <c r="H455" t="s">
        <v>4600</v>
      </c>
      <c r="I455" t="s">
        <v>4606</v>
      </c>
      <c r="J455">
        <v>2023</v>
      </c>
      <c r="K455" t="s">
        <v>4062</v>
      </c>
      <c r="L455">
        <v>7.2118919999999997</v>
      </c>
      <c r="M455">
        <v>473209000</v>
      </c>
      <c r="N455">
        <v>385659000</v>
      </c>
      <c r="O455">
        <v>144173000</v>
      </c>
      <c r="P455">
        <v>6549000</v>
      </c>
      <c r="Q455">
        <v>119040000</v>
      </c>
      <c r="S455">
        <v>24864000</v>
      </c>
      <c r="V455">
        <v>96359000</v>
      </c>
      <c r="W455">
        <v>57292000</v>
      </c>
      <c r="X455">
        <v>14749000</v>
      </c>
      <c r="AB455">
        <v>376850000</v>
      </c>
      <c r="AD455">
        <v>61754000</v>
      </c>
      <c r="AG455">
        <v>376963000</v>
      </c>
      <c r="AJ455">
        <v>34045000</v>
      </c>
      <c r="AL455">
        <v>342918000</v>
      </c>
      <c r="AM455">
        <v>18170000</v>
      </c>
      <c r="AN455">
        <v>22637000</v>
      </c>
      <c r="AQ455">
        <v>100915000</v>
      </c>
      <c r="AS455">
        <v>2942000</v>
      </c>
      <c r="AU455">
        <v>-117187000</v>
      </c>
      <c r="AV455">
        <v>670000</v>
      </c>
      <c r="AY455">
        <v>0.13</v>
      </c>
      <c r="AZ455">
        <v>148508000</v>
      </c>
      <c r="BN455">
        <v>0.203628840533464</v>
      </c>
      <c r="BP455">
        <v>2.51645954059904</v>
      </c>
      <c r="BQ455">
        <v>4.6536863785519804</v>
      </c>
      <c r="BR455">
        <v>55.476092307692298</v>
      </c>
      <c r="BS455">
        <v>6.0068992968024398E-2</v>
      </c>
      <c r="BU455">
        <v>2.4878491707575999E-9</v>
      </c>
    </row>
    <row r="456" spans="3:73" x14ac:dyDescent="0.3">
      <c r="C456">
        <v>1846576</v>
      </c>
      <c r="D456" t="s">
        <v>4562</v>
      </c>
      <c r="E456" t="s">
        <v>2668</v>
      </c>
      <c r="F456" t="s">
        <v>3614</v>
      </c>
      <c r="G456" t="s">
        <v>4155</v>
      </c>
      <c r="H456" t="s">
        <v>4600</v>
      </c>
      <c r="I456" t="s">
        <v>4606</v>
      </c>
      <c r="J456">
        <v>2022</v>
      </c>
      <c r="K456" t="s">
        <v>4062</v>
      </c>
      <c r="L456">
        <v>11.213995000000001</v>
      </c>
      <c r="M456">
        <v>395064000</v>
      </c>
      <c r="N456">
        <v>356500000</v>
      </c>
      <c r="O456">
        <v>159775000</v>
      </c>
      <c r="P456">
        <v>6288000</v>
      </c>
      <c r="Q456">
        <v>177976000</v>
      </c>
      <c r="S456">
        <v>11024000</v>
      </c>
      <c r="V456">
        <v>87325000</v>
      </c>
      <c r="W456">
        <v>71393000</v>
      </c>
      <c r="X456">
        <v>20906000</v>
      </c>
      <c r="AB456">
        <v>307739000</v>
      </c>
      <c r="AD456">
        <v>39117000</v>
      </c>
      <c r="AG456">
        <v>354460000</v>
      </c>
      <c r="AJ456">
        <v>37666000</v>
      </c>
      <c r="AL456">
        <v>316794000</v>
      </c>
      <c r="AM456">
        <v>17541000</v>
      </c>
      <c r="AN456">
        <v>21186000</v>
      </c>
      <c r="AQ456">
        <v>-35329000</v>
      </c>
      <c r="AS456">
        <v>1924000</v>
      </c>
      <c r="AU456">
        <v>-5848000</v>
      </c>
      <c r="AV456">
        <v>3522000</v>
      </c>
      <c r="AY456">
        <v>0.13</v>
      </c>
      <c r="AZ456">
        <v>132022000</v>
      </c>
      <c r="BN456">
        <v>0.221040135269222</v>
      </c>
      <c r="BP456">
        <v>2.23796450632415</v>
      </c>
      <c r="BQ456">
        <v>2.50058128948216</v>
      </c>
      <c r="BR456">
        <v>86.261499999999998</v>
      </c>
      <c r="BS456">
        <v>6.88440529149702E-2</v>
      </c>
      <c r="BU456">
        <v>4.73719401830772E-9</v>
      </c>
    </row>
    <row r="457" spans="3:73" x14ac:dyDescent="0.3">
      <c r="C457">
        <v>1846576</v>
      </c>
      <c r="D457" t="s">
        <v>4562</v>
      </c>
      <c r="E457" t="s">
        <v>2668</v>
      </c>
      <c r="F457" t="s">
        <v>3614</v>
      </c>
      <c r="G457" t="s">
        <v>4155</v>
      </c>
      <c r="H457" t="s">
        <v>4600</v>
      </c>
      <c r="I457" t="s">
        <v>4606</v>
      </c>
      <c r="J457">
        <v>2021</v>
      </c>
      <c r="K457" t="s">
        <v>4062</v>
      </c>
      <c r="L457">
        <v>34.417710999999997</v>
      </c>
      <c r="M457">
        <v>311751000</v>
      </c>
      <c r="N457">
        <v>293339000</v>
      </c>
      <c r="O457">
        <v>195374000</v>
      </c>
      <c r="P457">
        <v>2441000</v>
      </c>
      <c r="Q457">
        <v>86068000</v>
      </c>
      <c r="S457">
        <v>7613000</v>
      </c>
      <c r="V457">
        <v>66178000</v>
      </c>
      <c r="W457">
        <v>62393000</v>
      </c>
      <c r="X457">
        <v>14604000</v>
      </c>
      <c r="AB457">
        <v>245573000</v>
      </c>
      <c r="AD457">
        <v>17931000</v>
      </c>
      <c r="AE457">
        <v>15000</v>
      </c>
      <c r="AF457">
        <v>0</v>
      </c>
      <c r="AG457">
        <v>301221000</v>
      </c>
      <c r="AH457">
        <v>419591000</v>
      </c>
      <c r="AJ457">
        <v>10983000</v>
      </c>
      <c r="AL457">
        <v>290238000</v>
      </c>
      <c r="AM457">
        <v>19415000</v>
      </c>
      <c r="AN457">
        <v>-9556000</v>
      </c>
      <c r="AP457">
        <v>1424000</v>
      </c>
      <c r="AQ457">
        <v>66437000</v>
      </c>
      <c r="AS457">
        <v>1400000</v>
      </c>
      <c r="AT457">
        <v>2712000</v>
      </c>
      <c r="AU457">
        <v>-2712000</v>
      </c>
      <c r="AV457">
        <v>75572000</v>
      </c>
      <c r="AY457">
        <v>-0.06</v>
      </c>
      <c r="BA457">
        <v>2.6175489941395302E-2</v>
      </c>
      <c r="BE457">
        <v>0.15833752392210501</v>
      </c>
      <c r="BF457">
        <v>0.15187408690844201</v>
      </c>
      <c r="BG457">
        <v>0.71789194715806603</v>
      </c>
      <c r="BI457">
        <v>1.34591709409112</v>
      </c>
      <c r="BJ457">
        <v>-6.4634370136633099E-3</v>
      </c>
      <c r="BK457">
        <v>6.4634370136633099E-3</v>
      </c>
      <c r="BL457">
        <v>24.497418879055999</v>
      </c>
      <c r="BN457">
        <v>0.21227838884237701</v>
      </c>
      <c r="BP457">
        <v>3.1313448624044402</v>
      </c>
      <c r="BQ457">
        <v>3.3220233038962701</v>
      </c>
      <c r="BR457">
        <v>-573.628516666667</v>
      </c>
      <c r="BS457">
        <v>-3.8913072691216098E-2</v>
      </c>
      <c r="BU457">
        <v>-8.4091600460962699E-9</v>
      </c>
    </row>
    <row r="458" spans="3:73" x14ac:dyDescent="0.3">
      <c r="C458">
        <v>1846576</v>
      </c>
      <c r="D458" t="s">
        <v>4562</v>
      </c>
      <c r="E458" t="s">
        <v>2668</v>
      </c>
      <c r="F458" t="s">
        <v>3614</v>
      </c>
      <c r="G458" t="s">
        <v>4155</v>
      </c>
      <c r="H458" t="s">
        <v>4600</v>
      </c>
      <c r="I458" t="s">
        <v>4606</v>
      </c>
      <c r="J458">
        <v>2020</v>
      </c>
      <c r="K458" t="s">
        <v>4062</v>
      </c>
    </row>
    <row r="459" spans="3:73" x14ac:dyDescent="0.3">
      <c r="C459">
        <v>1846576</v>
      </c>
      <c r="D459" t="s">
        <v>4562</v>
      </c>
      <c r="E459" t="s">
        <v>2668</v>
      </c>
      <c r="F459" t="s">
        <v>3614</v>
      </c>
      <c r="G459" t="s">
        <v>4155</v>
      </c>
      <c r="H459" t="s">
        <v>4600</v>
      </c>
      <c r="I459" t="s">
        <v>4606</v>
      </c>
      <c r="J459">
        <v>2019</v>
      </c>
      <c r="K459" t="s">
        <v>4062</v>
      </c>
    </row>
    <row r="460" spans="3:73" x14ac:dyDescent="0.3">
      <c r="C460">
        <v>1846576</v>
      </c>
      <c r="D460" t="s">
        <v>4562</v>
      </c>
      <c r="E460" t="s">
        <v>2668</v>
      </c>
      <c r="F460" t="s">
        <v>3614</v>
      </c>
      <c r="G460" t="s">
        <v>4155</v>
      </c>
      <c r="H460" t="s">
        <v>4600</v>
      </c>
      <c r="I460" t="s">
        <v>4606</v>
      </c>
      <c r="J460">
        <v>2018</v>
      </c>
      <c r="K460" t="s">
        <v>4062</v>
      </c>
    </row>
    <row r="461" spans="3:73" x14ac:dyDescent="0.3">
      <c r="C461">
        <v>1846576</v>
      </c>
      <c r="D461" t="s">
        <v>4562</v>
      </c>
      <c r="E461" t="s">
        <v>2668</v>
      </c>
      <c r="F461" t="s">
        <v>3614</v>
      </c>
      <c r="G461" t="s">
        <v>4155</v>
      </c>
      <c r="H461" t="s">
        <v>4600</v>
      </c>
      <c r="I461" t="s">
        <v>4606</v>
      </c>
      <c r="J461">
        <v>2017</v>
      </c>
      <c r="K461" t="s">
        <v>4062</v>
      </c>
    </row>
    <row r="462" spans="3:73" x14ac:dyDescent="0.3">
      <c r="C462">
        <v>821002</v>
      </c>
      <c r="D462" t="s">
        <v>4377</v>
      </c>
      <c r="E462" t="s">
        <v>1549</v>
      </c>
      <c r="F462" t="s">
        <v>3614</v>
      </c>
      <c r="G462" t="s">
        <v>4155</v>
      </c>
      <c r="H462" t="s">
        <v>4600</v>
      </c>
      <c r="I462" t="s">
        <v>4607</v>
      </c>
      <c r="J462">
        <v>2026</v>
      </c>
      <c r="K462" t="s">
        <v>4062</v>
      </c>
      <c r="L462">
        <v>28.529838000000002</v>
      </c>
    </row>
    <row r="463" spans="3:73" x14ac:dyDescent="0.3">
      <c r="C463">
        <v>821002</v>
      </c>
      <c r="D463" t="s">
        <v>4377</v>
      </c>
      <c r="E463" t="s">
        <v>1549</v>
      </c>
      <c r="F463" t="s">
        <v>3614</v>
      </c>
      <c r="G463" t="s">
        <v>4155</v>
      </c>
      <c r="H463" t="s">
        <v>4600</v>
      </c>
      <c r="I463" t="s">
        <v>4607</v>
      </c>
      <c r="J463">
        <v>2025</v>
      </c>
      <c r="K463" t="s">
        <v>4062</v>
      </c>
      <c r="L463">
        <v>26.016953999999998</v>
      </c>
      <c r="M463">
        <v>2610820000</v>
      </c>
      <c r="N463">
        <v>1469047000</v>
      </c>
      <c r="O463">
        <v>406662000</v>
      </c>
      <c r="P463">
        <v>537045000</v>
      </c>
      <c r="Q463">
        <v>460029000</v>
      </c>
      <c r="R463">
        <v>1141773000</v>
      </c>
      <c r="S463">
        <v>78042000</v>
      </c>
      <c r="V463">
        <v>850497000</v>
      </c>
      <c r="W463">
        <v>545665000</v>
      </c>
      <c r="X463">
        <v>264005000</v>
      </c>
      <c r="AA463">
        <v>4638000</v>
      </c>
      <c r="AB463">
        <v>1760323000</v>
      </c>
      <c r="AD463">
        <v>1416812000</v>
      </c>
      <c r="AE463">
        <v>264000</v>
      </c>
      <c r="AG463">
        <v>1164029000</v>
      </c>
      <c r="AJ463">
        <v>107986000</v>
      </c>
      <c r="AM463">
        <v>43316000</v>
      </c>
      <c r="AN463">
        <v>67353000</v>
      </c>
      <c r="AP463">
        <v>29016000</v>
      </c>
      <c r="AQ463">
        <v>299144000</v>
      </c>
      <c r="AT463">
        <v>35221000</v>
      </c>
      <c r="AU463">
        <v>-35998000</v>
      </c>
      <c r="AV463">
        <v>-54290000</v>
      </c>
      <c r="AY463">
        <v>1.58</v>
      </c>
      <c r="AZ463">
        <v>469057500</v>
      </c>
      <c r="BL463">
        <v>8.4933420402600692</v>
      </c>
      <c r="BN463">
        <v>0.32575857393462598</v>
      </c>
      <c r="BP463">
        <v>0.74525945406064198</v>
      </c>
      <c r="BQ463">
        <v>1.8491528685182299</v>
      </c>
      <c r="BR463">
        <v>16.466426582278501</v>
      </c>
      <c r="BS463">
        <v>3.8261728103308301E-2</v>
      </c>
      <c r="BU463">
        <v>2.3351843565072999E-8</v>
      </c>
    </row>
    <row r="464" spans="3:73" x14ac:dyDescent="0.3">
      <c r="C464">
        <v>821002</v>
      </c>
      <c r="D464" t="s">
        <v>4377</v>
      </c>
      <c r="E464" t="s">
        <v>1549</v>
      </c>
      <c r="F464" t="s">
        <v>3614</v>
      </c>
      <c r="G464" t="s">
        <v>4155</v>
      </c>
      <c r="H464" t="s">
        <v>4600</v>
      </c>
      <c r="I464" t="s">
        <v>4607</v>
      </c>
      <c r="J464">
        <v>2024</v>
      </c>
      <c r="K464" t="s">
        <v>4062</v>
      </c>
      <c r="L464">
        <v>29.140772999999999</v>
      </c>
      <c r="M464">
        <v>2483234000</v>
      </c>
      <c r="N464">
        <v>1335354000</v>
      </c>
      <c r="O464">
        <v>181440000</v>
      </c>
      <c r="P464">
        <v>624752000</v>
      </c>
      <c r="Q464">
        <v>478086000</v>
      </c>
      <c r="R464">
        <v>1147880000</v>
      </c>
      <c r="S464">
        <v>69318000</v>
      </c>
      <c r="U464">
        <v>0</v>
      </c>
      <c r="V464">
        <v>803753000</v>
      </c>
      <c r="W464">
        <v>510490000</v>
      </c>
      <c r="X464">
        <v>228154000</v>
      </c>
      <c r="AA464">
        <v>3045000</v>
      </c>
      <c r="AB464">
        <v>1679481000</v>
      </c>
      <c r="AD464">
        <v>1353678000</v>
      </c>
      <c r="AE464">
        <v>264000</v>
      </c>
      <c r="AG464">
        <v>1298526000</v>
      </c>
      <c r="AJ464">
        <v>293075000</v>
      </c>
      <c r="AM464">
        <v>76566000</v>
      </c>
      <c r="AN464">
        <v>193566000</v>
      </c>
      <c r="AP464">
        <v>27444000</v>
      </c>
      <c r="AQ464">
        <v>316401000</v>
      </c>
      <c r="AT464">
        <v>41517000</v>
      </c>
      <c r="AU464">
        <v>-148151000</v>
      </c>
      <c r="AV464">
        <v>-485509000</v>
      </c>
      <c r="AY464">
        <v>4.3499999999999996</v>
      </c>
      <c r="AZ464">
        <v>499256000</v>
      </c>
      <c r="BL464">
        <v>7.6209986270684302</v>
      </c>
      <c r="BN464">
        <v>0.32367187304941902</v>
      </c>
      <c r="BP464">
        <v>0.35542322082704902</v>
      </c>
      <c r="BQ464">
        <v>1.6793041979274801</v>
      </c>
      <c r="BR464">
        <v>6.6990282758620703</v>
      </c>
      <c r="BS464">
        <v>0.11525346223029601</v>
      </c>
      <c r="BU464">
        <v>7.5477104266139395E-8</v>
      </c>
    </row>
    <row r="465" spans="3:73" x14ac:dyDescent="0.3">
      <c r="C465">
        <v>821002</v>
      </c>
      <c r="D465" t="s">
        <v>4377</v>
      </c>
      <c r="E465" t="s">
        <v>1549</v>
      </c>
      <c r="F465" t="s">
        <v>3614</v>
      </c>
      <c r="G465" t="s">
        <v>4155</v>
      </c>
      <c r="H465" t="s">
        <v>4600</v>
      </c>
      <c r="I465" t="s">
        <v>4607</v>
      </c>
      <c r="J465">
        <v>2023</v>
      </c>
      <c r="K465" t="s">
        <v>4062</v>
      </c>
      <c r="L465">
        <v>20.211614000000001</v>
      </c>
      <c r="M465">
        <v>2681164000</v>
      </c>
      <c r="N465">
        <v>1660318000</v>
      </c>
      <c r="O465">
        <v>507829000</v>
      </c>
      <c r="P465">
        <v>562363000</v>
      </c>
      <c r="Q465">
        <v>520426000</v>
      </c>
      <c r="R465">
        <v>1020846000</v>
      </c>
      <c r="S465">
        <v>55084000</v>
      </c>
      <c r="U465">
        <v>0</v>
      </c>
      <c r="V465">
        <v>1133182000</v>
      </c>
      <c r="W465">
        <v>493628000</v>
      </c>
      <c r="X465">
        <v>182531000</v>
      </c>
      <c r="AA465">
        <v>402807000</v>
      </c>
      <c r="AB465">
        <v>1550260000</v>
      </c>
      <c r="AD465">
        <v>1160112000</v>
      </c>
      <c r="AE465">
        <v>264000</v>
      </c>
      <c r="AG465">
        <v>1241847000</v>
      </c>
      <c r="AJ465">
        <v>283343000</v>
      </c>
      <c r="AM465">
        <v>65859000</v>
      </c>
      <c r="AN465">
        <v>176168000</v>
      </c>
      <c r="AP465">
        <v>27523000</v>
      </c>
      <c r="AQ465">
        <v>587582000</v>
      </c>
      <c r="AT465">
        <v>24679000</v>
      </c>
      <c r="AU465">
        <v>-28331000</v>
      </c>
      <c r="AV465">
        <v>-244633000</v>
      </c>
      <c r="AY465">
        <v>3.84</v>
      </c>
      <c r="AZ465">
        <v>614885500</v>
      </c>
      <c r="BL465">
        <v>23.808987398192802</v>
      </c>
      <c r="BN465">
        <v>0.42264553753519002</v>
      </c>
      <c r="BP465">
        <v>1.0287686273874299</v>
      </c>
      <c r="BQ465">
        <v>2.30921260544378</v>
      </c>
      <c r="BR465">
        <v>5.2634411458333297</v>
      </c>
      <c r="BS465">
        <v>0.11363771238372899</v>
      </c>
      <c r="BU465">
        <v>5.0064245842632803E-8</v>
      </c>
    </row>
    <row r="466" spans="3:73" x14ac:dyDescent="0.3">
      <c r="C466">
        <v>821002</v>
      </c>
      <c r="D466" t="s">
        <v>4377</v>
      </c>
      <c r="E466" t="s">
        <v>1549</v>
      </c>
      <c r="F466" t="s">
        <v>3614</v>
      </c>
      <c r="G466" t="s">
        <v>4155</v>
      </c>
      <c r="H466" t="s">
        <v>4600</v>
      </c>
      <c r="I466" t="s">
        <v>4607</v>
      </c>
      <c r="J466">
        <v>2022</v>
      </c>
      <c r="K466" t="s">
        <v>4062</v>
      </c>
      <c r="L466">
        <v>19.494039000000001</v>
      </c>
      <c r="M466">
        <v>2712405000</v>
      </c>
      <c r="N466">
        <v>1652500000</v>
      </c>
      <c r="O466">
        <v>191652000</v>
      </c>
      <c r="P466">
        <v>674963000</v>
      </c>
      <c r="Q466">
        <v>709345000</v>
      </c>
      <c r="R466">
        <v>1059905000</v>
      </c>
      <c r="S466">
        <v>53742000</v>
      </c>
      <c r="U466">
        <v>262527000</v>
      </c>
      <c r="V466">
        <v>1327807000</v>
      </c>
      <c r="W466">
        <v>579069000</v>
      </c>
      <c r="X466">
        <v>169508000</v>
      </c>
      <c r="AA466">
        <v>483840000</v>
      </c>
      <c r="AB466">
        <v>1385448000</v>
      </c>
      <c r="AD466">
        <v>983944000</v>
      </c>
      <c r="AE466">
        <v>264000</v>
      </c>
      <c r="AG466">
        <v>1101137000</v>
      </c>
      <c r="AJ466">
        <v>-109462000</v>
      </c>
      <c r="AM466">
        <v>-3788000</v>
      </c>
      <c r="AN466">
        <v>-133061000</v>
      </c>
      <c r="AP466">
        <v>27762000</v>
      </c>
      <c r="AQ466">
        <v>-104599000</v>
      </c>
      <c r="AT466">
        <v>21528000</v>
      </c>
      <c r="AU466">
        <v>-217958000</v>
      </c>
      <c r="AV466">
        <v>51632000</v>
      </c>
      <c r="AY466">
        <v>-2.79</v>
      </c>
      <c r="AZ466">
        <v>610750000</v>
      </c>
      <c r="BL466">
        <v>-4.8587421033073204</v>
      </c>
      <c r="BN466">
        <v>0.48953124625562899</v>
      </c>
      <c r="BP466">
        <v>0.33096573983411298</v>
      </c>
      <c r="BQ466">
        <v>1.6287437248410801</v>
      </c>
      <c r="BR466">
        <v>-6.9871107526881699</v>
      </c>
      <c r="BS466">
        <v>-9.6041857940536199E-2</v>
      </c>
      <c r="BU466">
        <v>-3.9256882113222597E-8</v>
      </c>
    </row>
    <row r="467" spans="3:73" x14ac:dyDescent="0.3">
      <c r="C467">
        <v>821002</v>
      </c>
      <c r="D467" t="s">
        <v>4377</v>
      </c>
      <c r="E467" t="s">
        <v>1549</v>
      </c>
      <c r="F467" t="s">
        <v>3614</v>
      </c>
      <c r="G467" t="s">
        <v>4155</v>
      </c>
      <c r="H467" t="s">
        <v>4600</v>
      </c>
      <c r="I467" t="s">
        <v>4607</v>
      </c>
      <c r="J467">
        <v>2021</v>
      </c>
      <c r="K467" t="s">
        <v>4062</v>
      </c>
      <c r="L467">
        <v>29.930398</v>
      </c>
      <c r="M467">
        <v>2742528000</v>
      </c>
      <c r="N467">
        <v>1652857000</v>
      </c>
      <c r="O467">
        <v>465984000</v>
      </c>
      <c r="P467">
        <v>605512000</v>
      </c>
      <c r="Q467">
        <v>512155000</v>
      </c>
      <c r="R467">
        <v>1089671000</v>
      </c>
      <c r="S467">
        <v>48805000</v>
      </c>
      <c r="U467">
        <v>262527000</v>
      </c>
      <c r="V467">
        <v>1222145000</v>
      </c>
      <c r="W467">
        <v>510805000</v>
      </c>
      <c r="X467">
        <v>236921000</v>
      </c>
      <c r="AA467">
        <v>515344000</v>
      </c>
      <c r="AB467">
        <v>1519912000</v>
      </c>
      <c r="AC467">
        <v>39157000</v>
      </c>
      <c r="AD467">
        <v>1117005000</v>
      </c>
      <c r="AE467">
        <v>264000</v>
      </c>
      <c r="AG467">
        <v>988189000</v>
      </c>
      <c r="AJ467">
        <v>311093000</v>
      </c>
      <c r="AM467">
        <v>70875000</v>
      </c>
      <c r="AN467">
        <v>200593000</v>
      </c>
      <c r="AP467">
        <v>27626000</v>
      </c>
      <c r="AQ467">
        <v>185798000</v>
      </c>
      <c r="AT467">
        <v>18261000</v>
      </c>
      <c r="AU467">
        <v>-51505000</v>
      </c>
      <c r="AV467">
        <v>-23442000</v>
      </c>
      <c r="AY467">
        <v>4.1399999999999997</v>
      </c>
      <c r="AZ467">
        <v>532036500</v>
      </c>
      <c r="BL467">
        <v>10.174579705383101</v>
      </c>
      <c r="BN467">
        <v>0.44562717317744799</v>
      </c>
      <c r="BP467">
        <v>0.91225418701853001</v>
      </c>
      <c r="BQ467">
        <v>2.2331457209698402</v>
      </c>
      <c r="BR467">
        <v>7.2295647342995197</v>
      </c>
      <c r="BS467">
        <v>0.131976719704825</v>
      </c>
      <c r="BU467">
        <v>8.1525672354715296E-8</v>
      </c>
    </row>
    <row r="468" spans="3:73" x14ac:dyDescent="0.3">
      <c r="C468">
        <v>821002</v>
      </c>
      <c r="D468" t="s">
        <v>4377</v>
      </c>
      <c r="E468" t="s">
        <v>1549</v>
      </c>
      <c r="F468" t="s">
        <v>3614</v>
      </c>
      <c r="G468" t="s">
        <v>4155</v>
      </c>
      <c r="H468" t="s">
        <v>4600</v>
      </c>
      <c r="I468" t="s">
        <v>4607</v>
      </c>
      <c r="J468">
        <v>2020</v>
      </c>
      <c r="K468" t="s">
        <v>4062</v>
      </c>
      <c r="L468">
        <v>13.704786</v>
      </c>
      <c r="M468">
        <v>2565137000</v>
      </c>
      <c r="N468">
        <v>1368688000</v>
      </c>
      <c r="O468">
        <v>197372000</v>
      </c>
      <c r="P468">
        <v>530137000</v>
      </c>
      <c r="Q468">
        <v>551918000</v>
      </c>
      <c r="R468">
        <v>1196449000</v>
      </c>
      <c r="S468">
        <v>76023000</v>
      </c>
      <c r="U468">
        <v>260622000</v>
      </c>
      <c r="V468">
        <v>1274465000</v>
      </c>
      <c r="W468">
        <v>613960000</v>
      </c>
      <c r="X468">
        <v>204786000</v>
      </c>
      <c r="AB468">
        <v>1290672000</v>
      </c>
      <c r="AC468">
        <v>36864000</v>
      </c>
      <c r="AD468">
        <v>893138000</v>
      </c>
      <c r="AE468">
        <v>264000</v>
      </c>
      <c r="AG468">
        <v>251088000</v>
      </c>
      <c r="AJ468">
        <v>227654000</v>
      </c>
      <c r="AM468">
        <v>38261000</v>
      </c>
      <c r="AN468">
        <v>25288000</v>
      </c>
      <c r="AP468">
        <v>38735000</v>
      </c>
      <c r="AQ468">
        <v>209021000</v>
      </c>
      <c r="AT468">
        <v>37990000</v>
      </c>
      <c r="AU468">
        <v>-40094000</v>
      </c>
      <c r="AV468">
        <v>-44482000</v>
      </c>
      <c r="AY468">
        <v>0.53</v>
      </c>
      <c r="AZ468">
        <v>564150500</v>
      </c>
      <c r="BL468">
        <v>5.5020005264543297</v>
      </c>
      <c r="BN468">
        <v>0.49684090947189202</v>
      </c>
      <c r="BP468">
        <v>0.32147371164245198</v>
      </c>
      <c r="BQ468">
        <v>1.33033096618672</v>
      </c>
      <c r="BR468">
        <v>25.858086792452799</v>
      </c>
      <c r="BS468">
        <v>1.9592894244238698E-2</v>
      </c>
      <c r="BU468">
        <v>5.62771686377329E-9</v>
      </c>
    </row>
    <row r="469" spans="3:73" x14ac:dyDescent="0.3">
      <c r="C469">
        <v>821002</v>
      </c>
      <c r="D469" t="s">
        <v>4377</v>
      </c>
      <c r="E469" t="s">
        <v>1549</v>
      </c>
      <c r="F469" t="s">
        <v>3614</v>
      </c>
      <c r="G469" t="s">
        <v>4155</v>
      </c>
      <c r="H469" t="s">
        <v>4600</v>
      </c>
      <c r="I469" t="s">
        <v>4607</v>
      </c>
      <c r="J469">
        <v>2019</v>
      </c>
      <c r="K469" t="s">
        <v>4062</v>
      </c>
      <c r="L469">
        <v>29.137837999999999</v>
      </c>
      <c r="M469">
        <v>2208058000</v>
      </c>
      <c r="N469">
        <v>1253895000</v>
      </c>
      <c r="O469">
        <v>70138000</v>
      </c>
      <c r="P469">
        <v>502133000</v>
      </c>
      <c r="Q469">
        <v>576383000</v>
      </c>
      <c r="R469">
        <v>954163000</v>
      </c>
      <c r="S469">
        <v>86407000</v>
      </c>
      <c r="U469">
        <v>261137000</v>
      </c>
      <c r="V469">
        <v>1019049000</v>
      </c>
      <c r="W469">
        <v>580788000</v>
      </c>
      <c r="X469">
        <v>225499000</v>
      </c>
      <c r="AB469">
        <v>1189009000</v>
      </c>
      <c r="AC469">
        <v>19054000</v>
      </c>
      <c r="AD469">
        <v>758881000</v>
      </c>
      <c r="AE469">
        <v>264000</v>
      </c>
      <c r="AG469">
        <v>258938000</v>
      </c>
      <c r="AJ469">
        <v>230714000</v>
      </c>
      <c r="AM469">
        <v>45763000</v>
      </c>
      <c r="AN469">
        <v>24080000</v>
      </c>
      <c r="AP469">
        <v>38819000</v>
      </c>
      <c r="AQ469">
        <v>103829000</v>
      </c>
      <c r="AT469">
        <v>29205000</v>
      </c>
      <c r="AU469">
        <v>-37332000</v>
      </c>
      <c r="AV469">
        <v>-37951000</v>
      </c>
      <c r="AY469">
        <v>0.49</v>
      </c>
      <c r="AZ469">
        <v>564853000</v>
      </c>
      <c r="BL469">
        <v>3.5551789077212801</v>
      </c>
      <c r="BN469">
        <v>0.46151369212221799</v>
      </c>
      <c r="BP469">
        <v>0.12076351439768</v>
      </c>
      <c r="BQ469">
        <v>1.1665392535658401</v>
      </c>
      <c r="BR469">
        <v>59.464975510204098</v>
      </c>
      <c r="BS469">
        <v>2.0252159571542399E-2</v>
      </c>
      <c r="BU469">
        <v>1.20079331779658E-8</v>
      </c>
    </row>
    <row r="470" spans="3:73" x14ac:dyDescent="0.3">
      <c r="C470">
        <v>821002</v>
      </c>
      <c r="D470" t="s">
        <v>4377</v>
      </c>
      <c r="E470" t="s">
        <v>1549</v>
      </c>
      <c r="F470" t="s">
        <v>3614</v>
      </c>
      <c r="G470" t="s">
        <v>4155</v>
      </c>
      <c r="H470" t="s">
        <v>4600</v>
      </c>
      <c r="I470" t="s">
        <v>4607</v>
      </c>
      <c r="J470">
        <v>2018</v>
      </c>
      <c r="K470" t="s">
        <v>4062</v>
      </c>
      <c r="L470">
        <v>39.863559000000002</v>
      </c>
      <c r="M470">
        <v>1915177000</v>
      </c>
      <c r="N470">
        <v>959601000</v>
      </c>
      <c r="O470">
        <v>45776000</v>
      </c>
      <c r="P470">
        <v>294430000</v>
      </c>
      <c r="Q470">
        <v>553323000</v>
      </c>
      <c r="R470">
        <v>955576000</v>
      </c>
      <c r="S470">
        <v>97857000</v>
      </c>
      <c r="U470">
        <v>262710000</v>
      </c>
      <c r="V470">
        <v>794488000</v>
      </c>
      <c r="W470">
        <v>347167000</v>
      </c>
      <c r="X470">
        <v>232364000</v>
      </c>
      <c r="AB470">
        <v>1120689000</v>
      </c>
      <c r="AC470">
        <v>420000</v>
      </c>
      <c r="AD470">
        <v>674542000</v>
      </c>
      <c r="AE470">
        <v>245000</v>
      </c>
      <c r="AG470">
        <v>259293000</v>
      </c>
      <c r="AJ470">
        <v>153991000</v>
      </c>
      <c r="AM470">
        <v>47925000</v>
      </c>
      <c r="AN470">
        <v>-542000</v>
      </c>
      <c r="AP470">
        <v>37783000</v>
      </c>
      <c r="AT470">
        <v>34507000</v>
      </c>
      <c r="AY470">
        <v>-0.01</v>
      </c>
      <c r="AZ470">
        <v>518296000</v>
      </c>
      <c r="BN470">
        <v>0.41483789748937</v>
      </c>
      <c r="BP470">
        <v>0.13185585035444</v>
      </c>
      <c r="BQ470">
        <v>1.1702667592253899</v>
      </c>
      <c r="BR470">
        <v>-3986.3559</v>
      </c>
      <c r="BS470">
        <v>-4.8363105196892303E-4</v>
      </c>
      <c r="BU470">
        <v>-3.5570581133570499E-10</v>
      </c>
    </row>
    <row r="471" spans="3:73" x14ac:dyDescent="0.3">
      <c r="C471">
        <v>821002</v>
      </c>
      <c r="D471" t="s">
        <v>4377</v>
      </c>
      <c r="E471" t="s">
        <v>1549</v>
      </c>
      <c r="F471" t="s">
        <v>3614</v>
      </c>
      <c r="G471" t="s">
        <v>4155</v>
      </c>
      <c r="H471" t="s">
        <v>4600</v>
      </c>
      <c r="I471" t="s">
        <v>4607</v>
      </c>
      <c r="J471">
        <v>2017</v>
      </c>
      <c r="K471" t="s">
        <v>4062</v>
      </c>
      <c r="L471">
        <v>25.664359999999999</v>
      </c>
      <c r="M471">
        <v>1851944000</v>
      </c>
      <c r="N471">
        <v>882938000</v>
      </c>
      <c r="O471">
        <v>79957000</v>
      </c>
      <c r="P471">
        <v>263881000</v>
      </c>
      <c r="Q471">
        <v>483269000</v>
      </c>
      <c r="R471">
        <v>969006000</v>
      </c>
      <c r="S471">
        <v>102571000</v>
      </c>
      <c r="U471">
        <v>269262000</v>
      </c>
      <c r="V471">
        <v>830708000</v>
      </c>
      <c r="W471">
        <v>315419000</v>
      </c>
      <c r="X471">
        <v>217902000</v>
      </c>
      <c r="AA471">
        <v>461756000</v>
      </c>
      <c r="AB471">
        <v>1021236000</v>
      </c>
      <c r="AC471">
        <v>1490000</v>
      </c>
      <c r="AD471">
        <v>612418000</v>
      </c>
      <c r="AE471">
        <v>253000</v>
      </c>
      <c r="AG471">
        <v>198097000</v>
      </c>
      <c r="AJ471">
        <v>93464000</v>
      </c>
      <c r="AM471">
        <v>25824000</v>
      </c>
      <c r="AN471">
        <v>-20104000</v>
      </c>
      <c r="AP471">
        <v>32481000</v>
      </c>
      <c r="AT471">
        <v>24928000</v>
      </c>
      <c r="AY471">
        <v>-0.42</v>
      </c>
      <c r="BN471">
        <v>0.44855999965441701</v>
      </c>
      <c r="BP471">
        <v>0.25349455803233201</v>
      </c>
      <c r="BQ471">
        <v>1.26710502537894</v>
      </c>
      <c r="BR471">
        <v>-61.105619047619001</v>
      </c>
      <c r="BS471">
        <v>-1.96859491831467E-2</v>
      </c>
      <c r="BU471">
        <v>-1.0554887606782399E-8</v>
      </c>
    </row>
    <row r="472" spans="3:73" x14ac:dyDescent="0.3">
      <c r="C472">
        <v>1760965</v>
      </c>
      <c r="D472" t="s">
        <v>4551</v>
      </c>
      <c r="E472" t="s">
        <v>826</v>
      </c>
      <c r="F472" t="s">
        <v>3614</v>
      </c>
      <c r="G472" t="s">
        <v>3754</v>
      </c>
      <c r="H472" t="s">
        <v>3755</v>
      </c>
      <c r="I472" t="s">
        <v>4608</v>
      </c>
      <c r="J472">
        <v>2026</v>
      </c>
      <c r="K472" t="s">
        <v>4062</v>
      </c>
      <c r="L472">
        <v>66.546773999999999</v>
      </c>
    </row>
    <row r="473" spans="3:73" x14ac:dyDescent="0.3">
      <c r="C473">
        <v>1760965</v>
      </c>
      <c r="D473" t="s">
        <v>4551</v>
      </c>
      <c r="E473" t="s">
        <v>826</v>
      </c>
      <c r="F473" t="s">
        <v>3614</v>
      </c>
      <c r="G473" t="s">
        <v>3754</v>
      </c>
      <c r="H473" t="s">
        <v>3755</v>
      </c>
      <c r="I473" t="s">
        <v>4608</v>
      </c>
      <c r="J473">
        <v>2025</v>
      </c>
      <c r="K473" t="s">
        <v>4062</v>
      </c>
      <c r="L473">
        <v>68.809489999999997</v>
      </c>
      <c r="M473">
        <v>2582672000</v>
      </c>
      <c r="N473">
        <v>1081116000</v>
      </c>
      <c r="O473">
        <v>108442000</v>
      </c>
      <c r="P473">
        <v>276424000</v>
      </c>
      <c r="Q473">
        <v>566682000</v>
      </c>
      <c r="S473">
        <v>130728000</v>
      </c>
      <c r="T473">
        <v>450417000</v>
      </c>
      <c r="U473">
        <v>531137000</v>
      </c>
      <c r="V473">
        <v>2017805000</v>
      </c>
      <c r="W473">
        <v>593627000</v>
      </c>
      <c r="X473">
        <v>245114000</v>
      </c>
      <c r="AA473">
        <v>1143329000</v>
      </c>
      <c r="AB473">
        <v>564867000</v>
      </c>
      <c r="AD473">
        <v>274280000</v>
      </c>
      <c r="AE473">
        <v>0</v>
      </c>
      <c r="AF473">
        <v>55239594</v>
      </c>
      <c r="AJ473">
        <v>336808000</v>
      </c>
      <c r="AM473">
        <v>71220000</v>
      </c>
      <c r="AN473">
        <v>227452000</v>
      </c>
      <c r="AQ473">
        <v>455809000</v>
      </c>
      <c r="AS473">
        <v>47786000</v>
      </c>
      <c r="AU473">
        <v>-898764000</v>
      </c>
      <c r="AV473">
        <v>246799000</v>
      </c>
      <c r="AY473">
        <v>4.0999999999999996</v>
      </c>
      <c r="AZ473">
        <v>478445500</v>
      </c>
      <c r="BN473">
        <v>0.78128581562041199</v>
      </c>
      <c r="BP473">
        <v>0.18267700087765601</v>
      </c>
      <c r="BQ473">
        <v>0.86659467982419902</v>
      </c>
      <c r="BR473">
        <v>16.782802439024401</v>
      </c>
      <c r="BS473">
        <v>0.40266469806166799</v>
      </c>
      <c r="BU473">
        <v>4.9944307066973296E-7</v>
      </c>
    </row>
    <row r="474" spans="3:73" x14ac:dyDescent="0.3">
      <c r="C474">
        <v>1760965</v>
      </c>
      <c r="D474" t="s">
        <v>4551</v>
      </c>
      <c r="E474" t="s">
        <v>826</v>
      </c>
      <c r="F474" t="s">
        <v>3614</v>
      </c>
      <c r="G474" t="s">
        <v>3754</v>
      </c>
      <c r="H474" t="s">
        <v>3755</v>
      </c>
      <c r="I474" t="s">
        <v>4608</v>
      </c>
      <c r="J474">
        <v>2024</v>
      </c>
      <c r="K474" t="s">
        <v>4062</v>
      </c>
      <c r="L474">
        <v>65.814930000000004</v>
      </c>
      <c r="M474">
        <v>1650539000</v>
      </c>
      <c r="N474">
        <v>1064281000</v>
      </c>
      <c r="O474">
        <v>334066000</v>
      </c>
      <c r="P474">
        <v>243660000</v>
      </c>
      <c r="Q474">
        <v>390209000</v>
      </c>
      <c r="S474">
        <v>103300000</v>
      </c>
      <c r="T474">
        <v>11232000</v>
      </c>
      <c r="U474">
        <v>208787000</v>
      </c>
      <c r="V474">
        <v>1250484000</v>
      </c>
      <c r="W474">
        <v>393905000</v>
      </c>
      <c r="X474">
        <v>179680000</v>
      </c>
      <c r="AA474">
        <v>740315000</v>
      </c>
      <c r="AB474">
        <v>400055000</v>
      </c>
      <c r="AD474">
        <v>199959000</v>
      </c>
      <c r="AE474">
        <v>0</v>
      </c>
      <c r="AF474">
        <v>55310671</v>
      </c>
      <c r="AJ474">
        <v>342289000</v>
      </c>
      <c r="AM474">
        <v>55621000</v>
      </c>
      <c r="AN474">
        <v>245802000</v>
      </c>
      <c r="AQ474">
        <v>368230000</v>
      </c>
      <c r="AS474">
        <v>42635000</v>
      </c>
      <c r="AU474">
        <v>-22260000</v>
      </c>
      <c r="AV474">
        <v>-240355000</v>
      </c>
      <c r="AY474">
        <v>4.42</v>
      </c>
      <c r="AZ474">
        <v>445281000</v>
      </c>
      <c r="BN474">
        <v>0.75762160118603705</v>
      </c>
      <c r="BP474">
        <v>0.84808773689087502</v>
      </c>
      <c r="BQ474">
        <v>1.7112552519008399</v>
      </c>
      <c r="BR474">
        <v>14.8902556561086</v>
      </c>
      <c r="BS474">
        <v>0.61442051717888801</v>
      </c>
      <c r="BU474">
        <v>7.2715499268850501E-7</v>
      </c>
    </row>
    <row r="475" spans="3:73" x14ac:dyDescent="0.3">
      <c r="C475">
        <v>1760965</v>
      </c>
      <c r="D475" t="s">
        <v>4551</v>
      </c>
      <c r="E475" t="s">
        <v>826</v>
      </c>
      <c r="F475" t="s">
        <v>3614</v>
      </c>
      <c r="G475" t="s">
        <v>3754</v>
      </c>
      <c r="H475" t="s">
        <v>3755</v>
      </c>
      <c r="I475" t="s">
        <v>4608</v>
      </c>
      <c r="J475">
        <v>2023</v>
      </c>
      <c r="K475" t="s">
        <v>4062</v>
      </c>
      <c r="L475">
        <v>42.828265999999999</v>
      </c>
      <c r="M475">
        <v>1645439000</v>
      </c>
      <c r="N475">
        <v>1043884000</v>
      </c>
      <c r="O475">
        <v>215050000</v>
      </c>
      <c r="P475">
        <v>217673000</v>
      </c>
      <c r="Q475">
        <v>500353000</v>
      </c>
      <c r="S475">
        <v>112045000</v>
      </c>
      <c r="T475">
        <v>12497000</v>
      </c>
      <c r="U475">
        <v>209862000</v>
      </c>
      <c r="V475">
        <v>1273526000</v>
      </c>
      <c r="W475">
        <v>392637000</v>
      </c>
      <c r="X475">
        <v>180220000</v>
      </c>
      <c r="AA475">
        <v>783921000</v>
      </c>
      <c r="AB475">
        <v>371913000</v>
      </c>
      <c r="AD475">
        <v>166567000</v>
      </c>
      <c r="AE475">
        <v>0</v>
      </c>
      <c r="AF475">
        <v>55720251</v>
      </c>
      <c r="AJ475">
        <v>319269000</v>
      </c>
      <c r="AM475">
        <v>40905000</v>
      </c>
      <c r="AN475">
        <v>230994000</v>
      </c>
      <c r="AO475">
        <v>40408000</v>
      </c>
      <c r="AQ475">
        <v>356549000</v>
      </c>
      <c r="AS475">
        <v>38046000</v>
      </c>
      <c r="AU475">
        <v>-39138000</v>
      </c>
      <c r="AV475">
        <v>-155698000</v>
      </c>
      <c r="AY475">
        <v>4.13</v>
      </c>
      <c r="AZ475">
        <v>548594500</v>
      </c>
      <c r="BB475">
        <v>312307000</v>
      </c>
      <c r="BC475">
        <v>312307000</v>
      </c>
      <c r="BN475">
        <v>0.77397338947235395</v>
      </c>
      <c r="BO475">
        <v>7.72884082359929</v>
      </c>
      <c r="BP475">
        <v>0.54770691503857205</v>
      </c>
      <c r="BQ475">
        <v>1.3843091710663999</v>
      </c>
      <c r="BR475">
        <v>10.3700401937046</v>
      </c>
      <c r="BS475">
        <v>0.621096869429141</v>
      </c>
      <c r="BU475">
        <v>4.7559708474831502E-7</v>
      </c>
    </row>
    <row r="476" spans="3:73" x14ac:dyDescent="0.3">
      <c r="C476">
        <v>1760965</v>
      </c>
      <c r="D476" t="s">
        <v>4551</v>
      </c>
      <c r="E476" t="s">
        <v>826</v>
      </c>
      <c r="F476" t="s">
        <v>3614</v>
      </c>
      <c r="G476" t="s">
        <v>3754</v>
      </c>
      <c r="H476" t="s">
        <v>3755</v>
      </c>
      <c r="I476" t="s">
        <v>4608</v>
      </c>
      <c r="J476">
        <v>2022</v>
      </c>
      <c r="K476" t="s">
        <v>4062</v>
      </c>
      <c r="L476">
        <v>34.969088999999997</v>
      </c>
      <c r="M476">
        <v>1582261000</v>
      </c>
      <c r="N476">
        <v>982269000</v>
      </c>
      <c r="O476">
        <v>59179000</v>
      </c>
      <c r="P476">
        <v>225858000</v>
      </c>
      <c r="Q476">
        <v>596836000</v>
      </c>
      <c r="S476">
        <v>104465000</v>
      </c>
      <c r="T476">
        <v>13361000</v>
      </c>
      <c r="U476">
        <v>209627000</v>
      </c>
      <c r="V476">
        <v>1331504000</v>
      </c>
      <c r="W476">
        <v>440429000</v>
      </c>
      <c r="X476">
        <v>206262000</v>
      </c>
      <c r="AA476">
        <v>792619000</v>
      </c>
      <c r="AB476">
        <v>250757000</v>
      </c>
      <c r="AD476">
        <v>86726000</v>
      </c>
      <c r="AE476">
        <v>0</v>
      </c>
      <c r="AF476">
        <v>55516872</v>
      </c>
      <c r="AJ476">
        <v>356665000</v>
      </c>
      <c r="AM476">
        <v>73643000</v>
      </c>
      <c r="AN476">
        <v>245493000</v>
      </c>
      <c r="AO476">
        <v>34919000</v>
      </c>
      <c r="AQ476">
        <v>83585000</v>
      </c>
      <c r="AS476">
        <v>37126000</v>
      </c>
      <c r="AU476">
        <v>-30118000</v>
      </c>
      <c r="AV476">
        <v>-170907000</v>
      </c>
      <c r="AY476">
        <v>4.4000000000000004</v>
      </c>
      <c r="AZ476">
        <v>479896500</v>
      </c>
      <c r="BB476">
        <v>354055000</v>
      </c>
      <c r="BC476">
        <v>354055000</v>
      </c>
      <c r="BN476">
        <v>0.84151982511102796</v>
      </c>
      <c r="BO476">
        <v>10.1393224319139</v>
      </c>
      <c r="BP476">
        <v>0.13436671972099901</v>
      </c>
      <c r="BQ476">
        <v>0.87513083834170802</v>
      </c>
      <c r="BR476">
        <v>7.9475202272727303</v>
      </c>
      <c r="BS476">
        <v>0.97900756509289899</v>
      </c>
      <c r="BU476">
        <v>6.1359799168118904E-7</v>
      </c>
    </row>
    <row r="477" spans="3:73" x14ac:dyDescent="0.3">
      <c r="C477">
        <v>1760965</v>
      </c>
      <c r="D477" t="s">
        <v>4551</v>
      </c>
      <c r="E477" t="s">
        <v>826</v>
      </c>
      <c r="F477" t="s">
        <v>3614</v>
      </c>
      <c r="G477" t="s">
        <v>3754</v>
      </c>
      <c r="H477" t="s">
        <v>3755</v>
      </c>
      <c r="I477" t="s">
        <v>4608</v>
      </c>
      <c r="J477">
        <v>2021</v>
      </c>
      <c r="K477" t="s">
        <v>4062</v>
      </c>
      <c r="L477">
        <v>45.774695000000001</v>
      </c>
      <c r="M477">
        <v>1533024000</v>
      </c>
      <c r="N477">
        <v>910658000</v>
      </c>
      <c r="O477">
        <v>185322000</v>
      </c>
      <c r="P477">
        <v>289800000</v>
      </c>
      <c r="Q477">
        <v>362957000</v>
      </c>
      <c r="S477">
        <v>105155000</v>
      </c>
      <c r="T477">
        <v>14638000</v>
      </c>
      <c r="U477">
        <v>212213000</v>
      </c>
      <c r="V477">
        <v>1384886000</v>
      </c>
      <c r="W477">
        <v>455812000</v>
      </c>
      <c r="X477">
        <v>214204000</v>
      </c>
      <c r="AA477">
        <v>791317000</v>
      </c>
      <c r="AB477">
        <v>148138000</v>
      </c>
      <c r="AD477">
        <v>22635000</v>
      </c>
      <c r="AE477">
        <v>0</v>
      </c>
      <c r="AF477">
        <v>56381466</v>
      </c>
      <c r="AJ477">
        <v>282979000</v>
      </c>
      <c r="AM477">
        <v>49177000</v>
      </c>
      <c r="AN477">
        <v>195423000</v>
      </c>
      <c r="AO477">
        <v>38900000</v>
      </c>
      <c r="AQ477">
        <v>283862000</v>
      </c>
      <c r="AS477">
        <v>36599000</v>
      </c>
      <c r="AU477">
        <v>-39371000</v>
      </c>
      <c r="AV477">
        <v>-304066000</v>
      </c>
      <c r="AY477">
        <v>3.4</v>
      </c>
      <c r="AZ477">
        <v>351844500</v>
      </c>
      <c r="BB477">
        <v>283500000</v>
      </c>
      <c r="BC477">
        <v>283500000</v>
      </c>
      <c r="BN477">
        <v>0.90336876656856002</v>
      </c>
      <c r="BO477">
        <v>7.2879177377891997</v>
      </c>
      <c r="BP477">
        <v>0.40657551797670999</v>
      </c>
      <c r="BQ477">
        <v>1.20159407826034</v>
      </c>
      <c r="BR477">
        <v>13.463145588235299</v>
      </c>
      <c r="BS477">
        <v>1.31919561489962</v>
      </c>
      <c r="BU477">
        <v>1.0506012164333299E-6</v>
      </c>
    </row>
    <row r="478" spans="3:73" x14ac:dyDescent="0.3">
      <c r="C478">
        <v>1760965</v>
      </c>
      <c r="D478" t="s">
        <v>4551</v>
      </c>
      <c r="E478" t="s">
        <v>826</v>
      </c>
      <c r="F478" t="s">
        <v>3614</v>
      </c>
      <c r="G478" t="s">
        <v>3754</v>
      </c>
      <c r="H478" t="s">
        <v>3755</v>
      </c>
      <c r="I478" t="s">
        <v>4608</v>
      </c>
      <c r="J478">
        <v>2020</v>
      </c>
      <c r="K478" t="s">
        <v>4062</v>
      </c>
      <c r="L478">
        <v>19.449878999999999</v>
      </c>
      <c r="M478">
        <v>1545816000</v>
      </c>
      <c r="N478">
        <v>901680000</v>
      </c>
      <c r="O478">
        <v>248138000</v>
      </c>
      <c r="P478">
        <v>231397000</v>
      </c>
      <c r="Q478">
        <v>340732000</v>
      </c>
      <c r="S478">
        <v>118897000</v>
      </c>
      <c r="T478">
        <v>15991000</v>
      </c>
      <c r="U478">
        <v>213392000</v>
      </c>
      <c r="V478">
        <v>1461175000</v>
      </c>
      <c r="W478">
        <v>413635000</v>
      </c>
      <c r="X478">
        <v>167240000</v>
      </c>
      <c r="AA478">
        <v>912957000</v>
      </c>
      <c r="AB478">
        <v>84641000</v>
      </c>
      <c r="AD478">
        <v>7151000</v>
      </c>
      <c r="AE478">
        <v>0</v>
      </c>
      <c r="AF478">
        <v>57254611</v>
      </c>
      <c r="AH478">
        <v>2097839000</v>
      </c>
      <c r="AJ478">
        <v>123834000</v>
      </c>
      <c r="AM478">
        <v>5013000</v>
      </c>
      <c r="AN478">
        <v>67923000</v>
      </c>
      <c r="AO478">
        <v>49992000</v>
      </c>
      <c r="AQ478">
        <v>241970000</v>
      </c>
      <c r="AS478">
        <v>34491000</v>
      </c>
      <c r="AU478">
        <v>-49067000</v>
      </c>
      <c r="AV478">
        <v>-57687000</v>
      </c>
      <c r="AY478">
        <v>1.19</v>
      </c>
      <c r="AZ478">
        <v>399416500</v>
      </c>
      <c r="BA478">
        <v>5.9029315405042998E-2</v>
      </c>
      <c r="BB478">
        <v>122928000</v>
      </c>
      <c r="BC478">
        <v>122928000</v>
      </c>
      <c r="BD478">
        <v>5.8597442415743099E-2</v>
      </c>
      <c r="BE478">
        <v>0.115342502451332</v>
      </c>
      <c r="BI478">
        <v>1.3571078317212399</v>
      </c>
      <c r="BJ478">
        <v>-2.3389306805717699E-2</v>
      </c>
      <c r="BN478">
        <v>0.94524510032241904</v>
      </c>
      <c r="BO478">
        <v>2.4589534325492099</v>
      </c>
      <c r="BP478">
        <v>0.59989604361333104</v>
      </c>
      <c r="BQ478">
        <v>1.3561424927774499</v>
      </c>
      <c r="BR478">
        <v>16.344436134453801</v>
      </c>
      <c r="BS478">
        <v>0.80248343001618605</v>
      </c>
      <c r="BU478">
        <v>2.73453243818008E-7</v>
      </c>
    </row>
    <row r="479" spans="3:73" x14ac:dyDescent="0.3">
      <c r="C479">
        <v>1760965</v>
      </c>
      <c r="D479" t="s">
        <v>4551</v>
      </c>
      <c r="E479" t="s">
        <v>826</v>
      </c>
      <c r="F479" t="s">
        <v>3614</v>
      </c>
      <c r="G479" t="s">
        <v>3754</v>
      </c>
      <c r="H479" t="s">
        <v>3755</v>
      </c>
      <c r="I479" t="s">
        <v>4608</v>
      </c>
      <c r="J479">
        <v>2019</v>
      </c>
      <c r="K479" t="s">
        <v>4062</v>
      </c>
      <c r="L479">
        <v>27.049365999999999</v>
      </c>
      <c r="M479">
        <v>1517156000</v>
      </c>
      <c r="N479">
        <v>877603000</v>
      </c>
      <c r="O479">
        <v>106808000</v>
      </c>
      <c r="P479">
        <v>228459000</v>
      </c>
      <c r="Q479">
        <v>458101000</v>
      </c>
      <c r="S479">
        <v>132192000</v>
      </c>
      <c r="T479">
        <v>17293000</v>
      </c>
      <c r="U479">
        <v>212836000</v>
      </c>
      <c r="V479">
        <v>1447899000</v>
      </c>
      <c r="W479">
        <v>378550000</v>
      </c>
      <c r="X479">
        <v>147347000</v>
      </c>
      <c r="AA479">
        <v>913269000</v>
      </c>
      <c r="AB479">
        <v>69257000</v>
      </c>
      <c r="AD479">
        <v>-1718000</v>
      </c>
      <c r="AE479">
        <v>0</v>
      </c>
      <c r="AF479">
        <v>56811198</v>
      </c>
      <c r="AH479">
        <v>652611000</v>
      </c>
      <c r="AJ479">
        <v>58547000</v>
      </c>
      <c r="AM479">
        <v>38540000</v>
      </c>
      <c r="AN479">
        <v>28753000</v>
      </c>
      <c r="AO479">
        <v>35787000</v>
      </c>
      <c r="AP479">
        <v>30760000</v>
      </c>
      <c r="AQ479">
        <v>777788000</v>
      </c>
      <c r="AU479">
        <v>483947000</v>
      </c>
      <c r="AV479">
        <v>-1252094000</v>
      </c>
      <c r="AY479">
        <v>1.71</v>
      </c>
      <c r="BA479">
        <v>8.9711941723323696E-2</v>
      </c>
      <c r="BB479">
        <v>103080000</v>
      </c>
      <c r="BC479">
        <v>133840000</v>
      </c>
      <c r="BD479">
        <v>0.20508388611285999</v>
      </c>
      <c r="BE479">
        <v>1.19180951592909</v>
      </c>
      <c r="BI479">
        <v>0.43015418322176502</v>
      </c>
      <c r="BJ479">
        <v>0.74155507645442698</v>
      </c>
      <c r="BN479">
        <v>0.95435077210253905</v>
      </c>
      <c r="BO479">
        <v>2.88037555536927</v>
      </c>
      <c r="BP479">
        <v>0.28215031039492799</v>
      </c>
      <c r="BQ479">
        <v>1.1081812178047801</v>
      </c>
      <c r="BR479">
        <v>15.8183426900585</v>
      </c>
      <c r="BS479">
        <v>0.41516381015637399</v>
      </c>
      <c r="BU479">
        <v>6.6786629308228799E-7</v>
      </c>
    </row>
    <row r="480" spans="3:73" x14ac:dyDescent="0.3">
      <c r="C480">
        <v>1760965</v>
      </c>
      <c r="D480" t="s">
        <v>4551</v>
      </c>
      <c r="E480" t="s">
        <v>826</v>
      </c>
      <c r="F480" t="s">
        <v>3614</v>
      </c>
      <c r="G480" t="s">
        <v>3754</v>
      </c>
      <c r="H480" t="s">
        <v>3755</v>
      </c>
      <c r="I480" t="s">
        <v>4608</v>
      </c>
      <c r="J480">
        <v>2018</v>
      </c>
      <c r="K480" t="s">
        <v>4062</v>
      </c>
    </row>
    <row r="481" spans="3:73" x14ac:dyDescent="0.3">
      <c r="C481">
        <v>1760965</v>
      </c>
      <c r="D481" t="s">
        <v>4551</v>
      </c>
      <c r="E481" t="s">
        <v>826</v>
      </c>
      <c r="F481" t="s">
        <v>3614</v>
      </c>
      <c r="G481" t="s">
        <v>3754</v>
      </c>
      <c r="H481" t="s">
        <v>3755</v>
      </c>
      <c r="I481" t="s">
        <v>4608</v>
      </c>
      <c r="J481">
        <v>2017</v>
      </c>
      <c r="K481" t="s">
        <v>4062</v>
      </c>
    </row>
    <row r="482" spans="3:73" x14ac:dyDescent="0.3">
      <c r="C482">
        <v>94845</v>
      </c>
      <c r="D482" t="s">
        <v>4333</v>
      </c>
      <c r="E482" t="s">
        <v>1751</v>
      </c>
      <c r="F482" t="s">
        <v>3614</v>
      </c>
      <c r="G482" t="s">
        <v>4155</v>
      </c>
      <c r="H482" t="s">
        <v>4600</v>
      </c>
      <c r="I482" t="s">
        <v>4609</v>
      </c>
      <c r="J482">
        <v>2026</v>
      </c>
      <c r="K482" t="s">
        <v>4062</v>
      </c>
      <c r="L482">
        <v>20.529367000000001</v>
      </c>
    </row>
    <row r="483" spans="3:73" x14ac:dyDescent="0.3">
      <c r="C483">
        <v>94845</v>
      </c>
      <c r="D483" t="s">
        <v>4333</v>
      </c>
      <c r="E483" t="s">
        <v>1751</v>
      </c>
      <c r="F483" t="s">
        <v>3614</v>
      </c>
      <c r="G483" t="s">
        <v>4155</v>
      </c>
      <c r="H483" t="s">
        <v>4600</v>
      </c>
      <c r="I483" t="s">
        <v>4609</v>
      </c>
      <c r="J483">
        <v>2025</v>
      </c>
      <c r="K483" t="s">
        <v>4062</v>
      </c>
      <c r="L483">
        <v>18.909801000000002</v>
      </c>
      <c r="M483">
        <v>6848800000</v>
      </c>
      <c r="N483">
        <v>3153700000</v>
      </c>
      <c r="O483">
        <v>757900000</v>
      </c>
      <c r="P483">
        <v>774700000</v>
      </c>
      <c r="Q483">
        <v>1237700000</v>
      </c>
      <c r="R483">
        <v>722400000</v>
      </c>
      <c r="S483">
        <v>681800000</v>
      </c>
      <c r="T483">
        <v>194400000</v>
      </c>
      <c r="U483">
        <v>280600000</v>
      </c>
      <c r="V483">
        <v>4570200000</v>
      </c>
      <c r="W483">
        <v>2032500000</v>
      </c>
      <c r="X483">
        <v>597600000</v>
      </c>
      <c r="AA483">
        <v>1050800000</v>
      </c>
      <c r="AB483">
        <v>2278600000</v>
      </c>
      <c r="AD483">
        <v>1897300000</v>
      </c>
      <c r="AE483">
        <v>400000</v>
      </c>
      <c r="AG483">
        <v>3877800000</v>
      </c>
      <c r="AJ483">
        <v>677600000</v>
      </c>
      <c r="AM483">
        <v>132000000</v>
      </c>
      <c r="AQ483">
        <v>529600000</v>
      </c>
      <c r="AS483">
        <v>206300000</v>
      </c>
      <c r="AU483">
        <v>-68700000</v>
      </c>
      <c r="AV483">
        <v>-400200000</v>
      </c>
      <c r="AW483">
        <v>212900000</v>
      </c>
      <c r="AY483">
        <v>1.46</v>
      </c>
      <c r="AZ483">
        <v>1238550000</v>
      </c>
      <c r="BN483">
        <v>0.66729938091344498</v>
      </c>
      <c r="BP483">
        <v>0.37289052890528901</v>
      </c>
      <c r="BQ483">
        <v>0.94268142681426803</v>
      </c>
      <c r="BR483">
        <v>12.9519184931507</v>
      </c>
      <c r="BT483">
        <v>11258711.818278801</v>
      </c>
      <c r="BU483">
        <v>1.2116347520407301E-8</v>
      </c>
    </row>
    <row r="484" spans="3:73" x14ac:dyDescent="0.3">
      <c r="C484">
        <v>94845</v>
      </c>
      <c r="D484" t="s">
        <v>4333</v>
      </c>
      <c r="E484" t="s">
        <v>1751</v>
      </c>
      <c r="F484" t="s">
        <v>3614</v>
      </c>
      <c r="G484" t="s">
        <v>4155</v>
      </c>
      <c r="H484" t="s">
        <v>4600</v>
      </c>
      <c r="I484" t="s">
        <v>4609</v>
      </c>
      <c r="J484">
        <v>2024</v>
      </c>
      <c r="K484" t="s">
        <v>4062</v>
      </c>
      <c r="L484">
        <v>18.289431</v>
      </c>
      <c r="M484">
        <v>6375500000</v>
      </c>
      <c r="N484">
        <v>2851100000</v>
      </c>
      <c r="O484">
        <v>690000000</v>
      </c>
      <c r="P484">
        <v>710000000</v>
      </c>
      <c r="Q484">
        <v>1239400000</v>
      </c>
      <c r="R484">
        <v>732100000</v>
      </c>
      <c r="S484">
        <v>698700000</v>
      </c>
      <c r="T484">
        <v>196600000</v>
      </c>
      <c r="U484">
        <v>277600000</v>
      </c>
      <c r="V484">
        <v>4405000000</v>
      </c>
      <c r="W484">
        <v>2010500000</v>
      </c>
      <c r="X484">
        <v>663400000</v>
      </c>
      <c r="AB484">
        <v>1970500000</v>
      </c>
      <c r="AD484">
        <v>1672000000</v>
      </c>
      <c r="AE484">
        <v>400000</v>
      </c>
      <c r="AG484">
        <v>3815900000</v>
      </c>
      <c r="AJ484">
        <v>264100000</v>
      </c>
      <c r="AM484">
        <v>8400000</v>
      </c>
      <c r="AN484">
        <v>210600000</v>
      </c>
      <c r="AQ484">
        <v>898400000</v>
      </c>
      <c r="AS484">
        <v>193200000</v>
      </c>
      <c r="AU484">
        <v>-281100000</v>
      </c>
      <c r="AV484">
        <v>-319300000</v>
      </c>
      <c r="AW484">
        <v>198500000</v>
      </c>
      <c r="AY484">
        <v>0.53</v>
      </c>
      <c r="AZ484">
        <v>1264750000</v>
      </c>
      <c r="BN484">
        <v>0.69092620186651998</v>
      </c>
      <c r="BP484">
        <v>0.34319820940064699</v>
      </c>
      <c r="BQ484">
        <v>0.80164138274061203</v>
      </c>
      <c r="BR484">
        <v>34.5083603773585</v>
      </c>
      <c r="BS484">
        <v>0.106876427302715</v>
      </c>
      <c r="BT484">
        <v>10853262.7395571</v>
      </c>
      <c r="BU484">
        <v>4.9192582745496102E-9</v>
      </c>
    </row>
    <row r="485" spans="3:73" x14ac:dyDescent="0.3">
      <c r="C485">
        <v>94845</v>
      </c>
      <c r="D485" t="s">
        <v>4333</v>
      </c>
      <c r="E485" t="s">
        <v>1751</v>
      </c>
      <c r="F485" t="s">
        <v>3614</v>
      </c>
      <c r="G485" t="s">
        <v>4155</v>
      </c>
      <c r="H485" t="s">
        <v>4600</v>
      </c>
      <c r="I485" t="s">
        <v>4609</v>
      </c>
      <c r="J485">
        <v>2023</v>
      </c>
      <c r="K485" t="s">
        <v>4062</v>
      </c>
      <c r="L485">
        <v>13.908003000000001</v>
      </c>
      <c r="M485">
        <v>6053600000</v>
      </c>
      <c r="N485">
        <v>2637600000</v>
      </c>
      <c r="O485">
        <v>398800000</v>
      </c>
      <c r="P485">
        <v>752700000</v>
      </c>
      <c r="Q485">
        <v>1290100000</v>
      </c>
      <c r="R485">
        <v>711600000</v>
      </c>
      <c r="S485">
        <v>680700000</v>
      </c>
      <c r="T485">
        <v>267600000</v>
      </c>
      <c r="U485">
        <v>303700000</v>
      </c>
      <c r="V485">
        <v>4007200000</v>
      </c>
      <c r="W485">
        <v>1787500000</v>
      </c>
      <c r="X485">
        <v>567900000</v>
      </c>
      <c r="AB485">
        <v>2046400000</v>
      </c>
      <c r="AD485">
        <v>1750200000</v>
      </c>
      <c r="AE485">
        <v>400000</v>
      </c>
      <c r="AG485">
        <v>3515700000</v>
      </c>
      <c r="AJ485">
        <v>353300000</v>
      </c>
      <c r="AM485">
        <v>15600000</v>
      </c>
      <c r="AN485">
        <v>249600000</v>
      </c>
      <c r="AO485">
        <v>45900000</v>
      </c>
      <c r="AQ485">
        <v>435500000</v>
      </c>
      <c r="AS485">
        <v>165300000</v>
      </c>
      <c r="AU485">
        <v>-240700000</v>
      </c>
      <c r="AV485">
        <v>-214100000</v>
      </c>
      <c r="AW485">
        <v>190500000</v>
      </c>
      <c r="AY485">
        <v>0.63</v>
      </c>
      <c r="AZ485">
        <v>1353450000</v>
      </c>
      <c r="BB485">
        <v>311100000</v>
      </c>
      <c r="BC485">
        <v>311100000</v>
      </c>
      <c r="BN485">
        <v>0.66195321791991502</v>
      </c>
      <c r="BO485">
        <v>6.7777777777777803</v>
      </c>
      <c r="BP485">
        <v>0.22310489510489501</v>
      </c>
      <c r="BQ485">
        <v>0.75384615384615405</v>
      </c>
      <c r="BR485">
        <v>22.076195238095199</v>
      </c>
      <c r="BS485">
        <v>0.12197028928850701</v>
      </c>
      <c r="BT485">
        <v>13697149.7633413</v>
      </c>
      <c r="BU485">
        <v>4.2816858336591097E-9</v>
      </c>
    </row>
    <row r="486" spans="3:73" x14ac:dyDescent="0.3">
      <c r="C486">
        <v>94845</v>
      </c>
      <c r="D486" t="s">
        <v>4333</v>
      </c>
      <c r="E486" t="s">
        <v>1751</v>
      </c>
      <c r="F486" t="s">
        <v>3614</v>
      </c>
      <c r="G486" t="s">
        <v>4155</v>
      </c>
      <c r="H486" t="s">
        <v>4600</v>
      </c>
      <c r="I486" t="s">
        <v>4609</v>
      </c>
      <c r="J486">
        <v>2022</v>
      </c>
      <c r="K486" t="s">
        <v>4062</v>
      </c>
      <c r="L486">
        <v>16.064017</v>
      </c>
      <c r="M486">
        <v>6037800000</v>
      </c>
      <c r="N486">
        <v>2827900000</v>
      </c>
      <c r="O486">
        <v>429600000</v>
      </c>
      <c r="P486">
        <v>697000000</v>
      </c>
      <c r="Q486">
        <v>1416800000</v>
      </c>
      <c r="R486">
        <v>651100000</v>
      </c>
      <c r="S486">
        <v>622800000</v>
      </c>
      <c r="T486">
        <v>286700000</v>
      </c>
      <c r="U486">
        <v>365700000</v>
      </c>
      <c r="V486">
        <v>4134100000</v>
      </c>
      <c r="W486">
        <v>1981600000</v>
      </c>
      <c r="X486">
        <v>657200000</v>
      </c>
      <c r="AD486">
        <v>1699400000</v>
      </c>
      <c r="AE486">
        <v>400000</v>
      </c>
      <c r="AG486">
        <v>3548800000</v>
      </c>
      <c r="AJ486">
        <v>646500000</v>
      </c>
      <c r="AM486">
        <v>80500000</v>
      </c>
      <c r="AN486">
        <v>569100000</v>
      </c>
      <c r="AO486">
        <v>25700000</v>
      </c>
      <c r="AQ486">
        <v>228100000</v>
      </c>
      <c r="AS486">
        <v>158900000</v>
      </c>
      <c r="AU486">
        <v>-235700000</v>
      </c>
      <c r="AV486">
        <v>-365400000</v>
      </c>
      <c r="AW486">
        <v>174300000</v>
      </c>
      <c r="AY486">
        <v>1.43</v>
      </c>
      <c r="AZ486">
        <v>1157375000</v>
      </c>
      <c r="BB486">
        <v>675300000</v>
      </c>
      <c r="BC486">
        <v>675300000</v>
      </c>
      <c r="BN486">
        <v>0.68470303753022599</v>
      </c>
      <c r="BO486">
        <v>26.276264591439698</v>
      </c>
      <c r="BP486">
        <v>0.21679450948728299</v>
      </c>
      <c r="BQ486">
        <v>0.71210133225676198</v>
      </c>
      <c r="BR486">
        <v>11.2335783216783</v>
      </c>
      <c r="BT486">
        <v>10850337.1230247</v>
      </c>
    </row>
    <row r="487" spans="3:73" x14ac:dyDescent="0.3">
      <c r="C487">
        <v>94845</v>
      </c>
      <c r="D487" t="s">
        <v>4333</v>
      </c>
      <c r="E487" t="s">
        <v>1751</v>
      </c>
      <c r="F487" t="s">
        <v>3614</v>
      </c>
      <c r="G487" t="s">
        <v>4155</v>
      </c>
      <c r="H487" t="s">
        <v>4600</v>
      </c>
      <c r="I487" t="s">
        <v>4609</v>
      </c>
      <c r="J487">
        <v>2021</v>
      </c>
      <c r="K487" t="s">
        <v>4062</v>
      </c>
      <c r="L487">
        <v>22.845758</v>
      </c>
      <c r="M487">
        <v>5900069000</v>
      </c>
      <c r="N487">
        <v>2709901000</v>
      </c>
      <c r="O487">
        <v>810266000</v>
      </c>
      <c r="P487">
        <v>707625000</v>
      </c>
      <c r="Q487">
        <v>897950000</v>
      </c>
      <c r="R487">
        <v>532594000</v>
      </c>
      <c r="S487">
        <v>502562000</v>
      </c>
      <c r="T487">
        <v>291332000</v>
      </c>
      <c r="U487">
        <v>386880000</v>
      </c>
      <c r="V487">
        <v>4234408000</v>
      </c>
      <c r="W487">
        <v>1869618000</v>
      </c>
      <c r="X487">
        <v>524838000</v>
      </c>
      <c r="AD487">
        <v>1474874000</v>
      </c>
      <c r="AE487">
        <v>400000</v>
      </c>
      <c r="AG487">
        <v>3346711000</v>
      </c>
      <c r="AJ487">
        <v>686211000</v>
      </c>
      <c r="AL487">
        <v>407646000</v>
      </c>
      <c r="AM487">
        <v>26699000</v>
      </c>
      <c r="AN487">
        <v>553541000</v>
      </c>
      <c r="AO487">
        <v>72902000</v>
      </c>
      <c r="AQ487">
        <v>737264000</v>
      </c>
      <c r="AS487">
        <v>143167000</v>
      </c>
      <c r="AU487">
        <v>-571810000</v>
      </c>
      <c r="AV487">
        <v>-840888000</v>
      </c>
      <c r="AW487">
        <v>104431000</v>
      </c>
      <c r="AY487">
        <v>1.38</v>
      </c>
      <c r="AZ487">
        <v>857821000</v>
      </c>
      <c r="BB487">
        <v>653142000</v>
      </c>
      <c r="BC487">
        <v>653142000</v>
      </c>
      <c r="BN487">
        <v>0.71768787788752997</v>
      </c>
      <c r="BO487">
        <v>8.9591780746755898</v>
      </c>
      <c r="BP487">
        <v>0.43338585743183899</v>
      </c>
      <c r="BQ487">
        <v>0.96915573127772603</v>
      </c>
      <c r="BR487">
        <v>16.554897101449299</v>
      </c>
      <c r="BT487">
        <v>4571133.0742451204</v>
      </c>
    </row>
    <row r="488" spans="3:73" x14ac:dyDescent="0.3">
      <c r="C488">
        <v>94845</v>
      </c>
      <c r="D488" t="s">
        <v>4333</v>
      </c>
      <c r="E488" t="s">
        <v>1751</v>
      </c>
      <c r="F488" t="s">
        <v>3614</v>
      </c>
      <c r="G488" t="s">
        <v>4155</v>
      </c>
      <c r="H488" t="s">
        <v>4600</v>
      </c>
      <c r="I488" t="s">
        <v>4609</v>
      </c>
      <c r="J488">
        <v>2020</v>
      </c>
      <c r="K488" t="s">
        <v>4062</v>
      </c>
      <c r="L488">
        <v>13.278043</v>
      </c>
      <c r="M488">
        <v>5641241000</v>
      </c>
      <c r="N488">
        <v>3126241000</v>
      </c>
      <c r="O488">
        <v>1497155000</v>
      </c>
      <c r="P488">
        <v>540227000</v>
      </c>
      <c r="Q488">
        <v>817692000</v>
      </c>
      <c r="R488">
        <v>485539000</v>
      </c>
      <c r="S488">
        <v>454532000</v>
      </c>
      <c r="T488">
        <v>47426000</v>
      </c>
      <c r="U488">
        <v>264768000</v>
      </c>
      <c r="V488">
        <v>4341766000</v>
      </c>
      <c r="W488">
        <v>1548882000</v>
      </c>
      <c r="X488">
        <v>375450000</v>
      </c>
      <c r="AB488">
        <v>1299475000</v>
      </c>
      <c r="AD488">
        <v>1114280000</v>
      </c>
      <c r="AE488">
        <v>398000</v>
      </c>
      <c r="AG488">
        <v>766547000</v>
      </c>
      <c r="AJ488">
        <v>92018000</v>
      </c>
      <c r="AM488">
        <v>-4710000</v>
      </c>
      <c r="AN488">
        <v>56670000</v>
      </c>
      <c r="AO488">
        <v>25853000</v>
      </c>
      <c r="AQ488">
        <v>469586000</v>
      </c>
      <c r="AS488">
        <v>141795000</v>
      </c>
      <c r="AU488">
        <v>-188559000</v>
      </c>
      <c r="AV488">
        <v>285995000</v>
      </c>
      <c r="AW488">
        <v>63639000</v>
      </c>
      <c r="AY488">
        <v>0.14000000000000001</v>
      </c>
      <c r="AZ488">
        <v>850942000</v>
      </c>
      <c r="BB488">
        <v>77813000</v>
      </c>
      <c r="BC488">
        <v>77813000</v>
      </c>
      <c r="BN488">
        <v>0.76964731696447597</v>
      </c>
      <c r="BO488">
        <v>3.00982477855568</v>
      </c>
      <c r="BP488">
        <v>0.96660365347392496</v>
      </c>
      <c r="BQ488">
        <v>1.4904615070741301</v>
      </c>
      <c r="BR488">
        <v>94.843164285714295</v>
      </c>
      <c r="BS488">
        <v>4.3609919390523097E-2</v>
      </c>
      <c r="BT488">
        <v>4792799.6618176298</v>
      </c>
      <c r="BU488">
        <v>1.43052080263183E-9</v>
      </c>
    </row>
    <row r="489" spans="3:73" x14ac:dyDescent="0.3">
      <c r="C489">
        <v>94845</v>
      </c>
      <c r="D489" t="s">
        <v>4333</v>
      </c>
      <c r="E489" t="s">
        <v>1751</v>
      </c>
      <c r="F489" t="s">
        <v>3614</v>
      </c>
      <c r="G489" t="s">
        <v>4155</v>
      </c>
      <c r="H489" t="s">
        <v>4600</v>
      </c>
      <c r="I489" t="s">
        <v>4609</v>
      </c>
      <c r="J489">
        <v>2019</v>
      </c>
      <c r="K489" t="s">
        <v>4062</v>
      </c>
      <c r="L489">
        <v>17.764724000000001</v>
      </c>
      <c r="M489">
        <v>4232418000</v>
      </c>
      <c r="N489">
        <v>2870186000</v>
      </c>
      <c r="O489">
        <v>934237000</v>
      </c>
      <c r="P489">
        <v>782846000</v>
      </c>
      <c r="Q489">
        <v>884192000</v>
      </c>
      <c r="R489">
        <v>571645000</v>
      </c>
      <c r="S489">
        <v>529558000</v>
      </c>
      <c r="T489">
        <v>42782000</v>
      </c>
      <c r="U489">
        <v>235788000</v>
      </c>
      <c r="V489">
        <v>2660861000</v>
      </c>
      <c r="W489">
        <v>1167204000</v>
      </c>
      <c r="X489">
        <v>360324000</v>
      </c>
      <c r="AB489">
        <v>1563531000</v>
      </c>
      <c r="AD489">
        <v>1310464000</v>
      </c>
      <c r="AE489">
        <v>394000</v>
      </c>
      <c r="AG489">
        <v>851396000</v>
      </c>
      <c r="AJ489">
        <v>131647000</v>
      </c>
      <c r="AM489">
        <v>22422000</v>
      </c>
      <c r="AN489">
        <v>95296000</v>
      </c>
      <c r="AO489">
        <v>18286000</v>
      </c>
      <c r="AQ489">
        <v>412188000</v>
      </c>
      <c r="AS489">
        <v>123942000</v>
      </c>
      <c r="AU489">
        <v>-243343000</v>
      </c>
      <c r="AV489">
        <v>55018000</v>
      </c>
      <c r="AW489">
        <v>58900000</v>
      </c>
      <c r="AY489">
        <v>0.24</v>
      </c>
      <c r="AZ489">
        <v>883982500</v>
      </c>
      <c r="BB489">
        <v>136004000</v>
      </c>
      <c r="BC489">
        <v>136004000</v>
      </c>
      <c r="BN489">
        <v>0.62868577725546004</v>
      </c>
      <c r="BO489">
        <v>7.43760253746035</v>
      </c>
      <c r="BP489">
        <v>0.80040592732718496</v>
      </c>
      <c r="BQ489">
        <v>1.70149691056576</v>
      </c>
      <c r="BR489">
        <v>74.019683333333305</v>
      </c>
      <c r="BS489">
        <v>6.0949223264521103E-2</v>
      </c>
      <c r="BT489">
        <v>3315559.5324757099</v>
      </c>
      <c r="BU489">
        <v>2.7268623135710098E-9</v>
      </c>
    </row>
    <row r="490" spans="3:73" x14ac:dyDescent="0.3">
      <c r="C490">
        <v>94845</v>
      </c>
      <c r="D490" t="s">
        <v>4333</v>
      </c>
      <c r="E490" t="s">
        <v>1751</v>
      </c>
      <c r="F490" t="s">
        <v>3614</v>
      </c>
      <c r="G490" t="s">
        <v>4155</v>
      </c>
      <c r="H490" t="s">
        <v>4600</v>
      </c>
      <c r="I490" t="s">
        <v>4609</v>
      </c>
      <c r="J490">
        <v>2018</v>
      </c>
      <c r="K490" t="s">
        <v>4062</v>
      </c>
      <c r="M490">
        <v>3542660000</v>
      </c>
      <c r="N490">
        <v>2288059000</v>
      </c>
      <c r="O490">
        <v>713120000</v>
      </c>
      <c r="P490">
        <v>534164000</v>
      </c>
      <c r="Q490">
        <v>883773000</v>
      </c>
      <c r="R490">
        <v>490472000</v>
      </c>
      <c r="S490">
        <v>460613000</v>
      </c>
      <c r="T490">
        <v>42835000</v>
      </c>
      <c r="U490">
        <v>236246000</v>
      </c>
      <c r="V490">
        <v>2576061000</v>
      </c>
      <c r="W490">
        <v>1052199000</v>
      </c>
      <c r="X490">
        <v>351329000</v>
      </c>
      <c r="AB490">
        <v>660113000</v>
      </c>
      <c r="AD490">
        <v>1084321000</v>
      </c>
      <c r="AE490">
        <v>376000</v>
      </c>
      <c r="AF490">
        <v>37602843</v>
      </c>
      <c r="AG490">
        <v>847412000</v>
      </c>
      <c r="AJ490">
        <v>127828000</v>
      </c>
      <c r="AM490">
        <v>38145000</v>
      </c>
      <c r="AN490">
        <v>97098000</v>
      </c>
      <c r="AO490">
        <v>9637000</v>
      </c>
      <c r="AQ490">
        <v>420371000</v>
      </c>
      <c r="AS490">
        <v>120205000</v>
      </c>
      <c r="AU490">
        <v>-179387000</v>
      </c>
      <c r="AV490">
        <v>-148224000</v>
      </c>
      <c r="AW490">
        <v>45000000</v>
      </c>
      <c r="AZ490">
        <v>821584500</v>
      </c>
      <c r="BB490">
        <v>144880000</v>
      </c>
      <c r="BC490">
        <v>144880000</v>
      </c>
      <c r="BN490">
        <v>0.72715445456239103</v>
      </c>
      <c r="BO490">
        <v>15.0337241880253</v>
      </c>
      <c r="BP490">
        <v>0.67774251828789001</v>
      </c>
      <c r="BQ490">
        <v>1.3346201621556399</v>
      </c>
      <c r="BS490">
        <v>0.14709299771402801</v>
      </c>
    </row>
    <row r="491" spans="3:73" x14ac:dyDescent="0.3">
      <c r="C491">
        <v>94845</v>
      </c>
      <c r="D491" t="s">
        <v>4333</v>
      </c>
      <c r="E491" t="s">
        <v>1751</v>
      </c>
      <c r="F491" t="s">
        <v>3614</v>
      </c>
      <c r="G491" t="s">
        <v>4155</v>
      </c>
      <c r="H491" t="s">
        <v>4600</v>
      </c>
      <c r="I491" t="s">
        <v>4609</v>
      </c>
      <c r="J491">
        <v>2017</v>
      </c>
      <c r="K491" t="s">
        <v>4062</v>
      </c>
      <c r="M491">
        <v>3354692000</v>
      </c>
      <c r="N491">
        <v>1994392000</v>
      </c>
      <c r="O491">
        <v>633622000</v>
      </c>
      <c r="P491">
        <v>485485000</v>
      </c>
      <c r="Q491">
        <v>759396000</v>
      </c>
      <c r="R491">
        <v>454316000</v>
      </c>
      <c r="S491">
        <v>424463000</v>
      </c>
      <c r="T491">
        <v>42893000</v>
      </c>
      <c r="U491">
        <v>237327000</v>
      </c>
      <c r="V491">
        <v>2525269000</v>
      </c>
      <c r="W491">
        <v>877626000</v>
      </c>
      <c r="X491">
        <v>289505000</v>
      </c>
      <c r="AB491">
        <v>696910000</v>
      </c>
      <c r="AD491">
        <v>1100916000</v>
      </c>
      <c r="AE491">
        <v>375000</v>
      </c>
      <c r="AF491">
        <v>37521447</v>
      </c>
      <c r="AG491">
        <v>783155000</v>
      </c>
      <c r="AJ491">
        <v>149858000</v>
      </c>
      <c r="AM491">
        <v>21748000</v>
      </c>
      <c r="AN491">
        <v>115752000</v>
      </c>
      <c r="AO491">
        <v>16298000</v>
      </c>
      <c r="AQ491">
        <v>525941000</v>
      </c>
      <c r="AS491">
        <v>117387000</v>
      </c>
      <c r="AU491">
        <v>-124391000</v>
      </c>
      <c r="AV491">
        <v>-151733000</v>
      </c>
      <c r="AW491">
        <v>35000000</v>
      </c>
      <c r="BB491">
        <v>153798000</v>
      </c>
      <c r="BC491">
        <v>153798000</v>
      </c>
      <c r="BN491">
        <v>0.75275733211871598</v>
      </c>
      <c r="BO491">
        <v>9.4366179899374192</v>
      </c>
      <c r="BP491">
        <v>0.72197268540357695</v>
      </c>
      <c r="BQ491">
        <v>1.40720078940232</v>
      </c>
      <c r="BS491">
        <v>0.16609318276391499</v>
      </c>
    </row>
    <row r="492" spans="3:73" x14ac:dyDescent="0.3">
      <c r="C492">
        <v>1397187</v>
      </c>
      <c r="D492" t="s">
        <v>4492</v>
      </c>
      <c r="E492" t="s">
        <v>114</v>
      </c>
      <c r="F492" t="s">
        <v>3614</v>
      </c>
      <c r="G492" t="s">
        <v>4155</v>
      </c>
      <c r="H492" t="s">
        <v>4600</v>
      </c>
      <c r="I492" t="s">
        <v>4610</v>
      </c>
      <c r="J492">
        <v>2026</v>
      </c>
      <c r="K492" t="s">
        <v>4062</v>
      </c>
      <c r="L492">
        <v>177.12551999999999</v>
      </c>
    </row>
    <row r="493" spans="3:73" x14ac:dyDescent="0.3">
      <c r="C493">
        <v>1397187</v>
      </c>
      <c r="D493" t="s">
        <v>4492</v>
      </c>
      <c r="E493" t="s">
        <v>114</v>
      </c>
      <c r="F493" t="s">
        <v>3614</v>
      </c>
      <c r="G493" t="s">
        <v>4155</v>
      </c>
      <c r="H493" t="s">
        <v>4600</v>
      </c>
      <c r="I493" t="s">
        <v>4610</v>
      </c>
      <c r="J493">
        <v>2025</v>
      </c>
      <c r="K493" t="s">
        <v>4062</v>
      </c>
      <c r="L493">
        <v>224.14456100000001</v>
      </c>
      <c r="M493">
        <v>8456743000</v>
      </c>
      <c r="N493">
        <v>4262701000</v>
      </c>
      <c r="Q493">
        <v>1700753000</v>
      </c>
      <c r="R493">
        <v>3663901000</v>
      </c>
      <c r="S493">
        <v>2033720000</v>
      </c>
      <c r="U493">
        <v>184911000</v>
      </c>
      <c r="V493">
        <v>3494903000</v>
      </c>
      <c r="W493">
        <v>1887548000</v>
      </c>
      <c r="X493">
        <v>331421000</v>
      </c>
      <c r="AB493">
        <v>4961840000</v>
      </c>
      <c r="AD493">
        <v>4522581000</v>
      </c>
      <c r="AE493">
        <v>557000</v>
      </c>
      <c r="AF493">
        <v>111380000</v>
      </c>
      <c r="AG493">
        <v>6284132000</v>
      </c>
      <c r="AJ493">
        <v>2210615000</v>
      </c>
      <c r="AM493">
        <v>659784000</v>
      </c>
      <c r="AN493">
        <v>1579183000</v>
      </c>
      <c r="AQ493">
        <v>1602477000</v>
      </c>
      <c r="AS493">
        <v>496228000</v>
      </c>
      <c r="AU493">
        <v>-662118000</v>
      </c>
      <c r="AV493">
        <v>-1208656000</v>
      </c>
      <c r="AY493">
        <v>13.27</v>
      </c>
      <c r="AZ493">
        <v>1571417000</v>
      </c>
      <c r="BN493">
        <v>0.41326820502881501</v>
      </c>
      <c r="BQ493">
        <v>1.3572889272219799</v>
      </c>
      <c r="BR493">
        <v>16.8910746797287</v>
      </c>
      <c r="BS493">
        <v>0.318265603082727</v>
      </c>
      <c r="BU493">
        <v>5.9945470318873604E-7</v>
      </c>
    </row>
    <row r="494" spans="3:73" x14ac:dyDescent="0.3">
      <c r="C494">
        <v>1397187</v>
      </c>
      <c r="D494" t="s">
        <v>4492</v>
      </c>
      <c r="E494" t="s">
        <v>114</v>
      </c>
      <c r="F494" t="s">
        <v>3614</v>
      </c>
      <c r="G494" t="s">
        <v>4155</v>
      </c>
      <c r="H494" t="s">
        <v>4600</v>
      </c>
      <c r="I494" t="s">
        <v>4610</v>
      </c>
      <c r="J494">
        <v>2024</v>
      </c>
      <c r="K494" t="s">
        <v>4062</v>
      </c>
      <c r="L494">
        <v>331.75412499999999</v>
      </c>
      <c r="M494">
        <v>7603292000</v>
      </c>
      <c r="N494">
        <v>3980302000</v>
      </c>
      <c r="Q494">
        <v>1442081000</v>
      </c>
      <c r="R494">
        <v>3196873000</v>
      </c>
      <c r="S494">
        <v>1780617000</v>
      </c>
      <c r="U494">
        <v>159518000</v>
      </c>
      <c r="V494">
        <v>3279245000</v>
      </c>
      <c r="W494">
        <v>1839630000</v>
      </c>
      <c r="X494">
        <v>271406000</v>
      </c>
      <c r="AB494">
        <v>4324047000</v>
      </c>
      <c r="AD494">
        <v>4109717000</v>
      </c>
      <c r="AE494">
        <v>581000</v>
      </c>
      <c r="AF494">
        <v>116166000</v>
      </c>
      <c r="AG494">
        <v>6270811000</v>
      </c>
      <c r="AJ494">
        <v>2505697000</v>
      </c>
      <c r="AM494">
        <v>761461000</v>
      </c>
      <c r="AN494">
        <v>1814616000</v>
      </c>
      <c r="AQ494">
        <v>2272713000</v>
      </c>
      <c r="AS494">
        <v>446524000</v>
      </c>
      <c r="AU494">
        <v>-798174000</v>
      </c>
      <c r="AV494">
        <v>-1652508000</v>
      </c>
      <c r="AY494">
        <v>14.67</v>
      </c>
      <c r="AZ494">
        <v>1382841500</v>
      </c>
      <c r="BN494">
        <v>0.43129278738735799</v>
      </c>
      <c r="BQ494">
        <v>1.3797453835825699</v>
      </c>
      <c r="BR494">
        <v>22.614459781867801</v>
      </c>
      <c r="BS494">
        <v>0.41965686311920303</v>
      </c>
      <c r="BU494">
        <v>1.1255273159033699E-6</v>
      </c>
    </row>
    <row r="495" spans="3:73" x14ac:dyDescent="0.3">
      <c r="C495">
        <v>1397187</v>
      </c>
      <c r="D495" t="s">
        <v>4492</v>
      </c>
      <c r="E495" t="s">
        <v>114</v>
      </c>
      <c r="F495" t="s">
        <v>3614</v>
      </c>
      <c r="G495" t="s">
        <v>4155</v>
      </c>
      <c r="H495" t="s">
        <v>4600</v>
      </c>
      <c r="I495" t="s">
        <v>4610</v>
      </c>
      <c r="J495">
        <v>2023</v>
      </c>
      <c r="K495" t="s">
        <v>4062</v>
      </c>
      <c r="L495">
        <v>371.14007800000002</v>
      </c>
      <c r="M495">
        <v>7091941000</v>
      </c>
      <c r="N495">
        <v>4060577000</v>
      </c>
      <c r="Q495">
        <v>1323602000</v>
      </c>
      <c r="R495">
        <v>2811421000</v>
      </c>
      <c r="S495">
        <v>1545811000</v>
      </c>
      <c r="U495">
        <v>24083000</v>
      </c>
      <c r="V495">
        <v>2859860000</v>
      </c>
      <c r="W495">
        <v>1631261000</v>
      </c>
      <c r="X495">
        <v>348441000</v>
      </c>
      <c r="AB495">
        <v>4232081000</v>
      </c>
      <c r="AD495">
        <v>3920362000</v>
      </c>
      <c r="AE495">
        <v>606000</v>
      </c>
      <c r="AF495">
        <v>121106000</v>
      </c>
      <c r="AG495">
        <v>5609405000</v>
      </c>
      <c r="AJ495">
        <v>2132676000</v>
      </c>
      <c r="AM495">
        <v>625545000</v>
      </c>
      <c r="AN495">
        <v>1550190000</v>
      </c>
      <c r="AQ495">
        <v>2296164000</v>
      </c>
      <c r="AS495">
        <v>379384000</v>
      </c>
      <c r="AU495">
        <v>-654132000</v>
      </c>
      <c r="AV495">
        <v>-548828000</v>
      </c>
      <c r="AY495">
        <v>12.23</v>
      </c>
      <c r="AZ495">
        <v>1385484500</v>
      </c>
      <c r="BN495">
        <v>0.40325490581492401</v>
      </c>
      <c r="BQ495">
        <v>1.6778277663721499</v>
      </c>
      <c r="BR495">
        <v>30.3466948487326</v>
      </c>
      <c r="BS495">
        <v>0.36629497403286898</v>
      </c>
      <c r="BU495">
        <v>1.0725322019923501E-6</v>
      </c>
    </row>
    <row r="496" spans="3:73" x14ac:dyDescent="0.3">
      <c r="C496">
        <v>1397187</v>
      </c>
      <c r="D496" t="s">
        <v>4492</v>
      </c>
      <c r="E496" t="s">
        <v>114</v>
      </c>
      <c r="F496" t="s">
        <v>3614</v>
      </c>
      <c r="G496" t="s">
        <v>4155</v>
      </c>
      <c r="H496" t="s">
        <v>4600</v>
      </c>
      <c r="I496" t="s">
        <v>4610</v>
      </c>
      <c r="J496">
        <v>2022</v>
      </c>
      <c r="K496" t="s">
        <v>4062</v>
      </c>
      <c r="L496">
        <v>322.50121799999999</v>
      </c>
      <c r="M496">
        <v>5607038000</v>
      </c>
      <c r="N496">
        <v>3159453000</v>
      </c>
      <c r="Q496">
        <v>1447367000</v>
      </c>
      <c r="S496">
        <v>1269614000</v>
      </c>
      <c r="U496">
        <v>24144000</v>
      </c>
      <c r="V496">
        <v>2458239000</v>
      </c>
      <c r="W496">
        <v>1492198000</v>
      </c>
      <c r="X496">
        <v>172732000</v>
      </c>
      <c r="AB496">
        <v>3148799000</v>
      </c>
      <c r="AD496">
        <v>2926127000</v>
      </c>
      <c r="AE496">
        <v>611000</v>
      </c>
      <c r="AF496">
        <v>122205000</v>
      </c>
      <c r="AG496">
        <v>4492340000</v>
      </c>
      <c r="AJ496">
        <v>1328408000</v>
      </c>
      <c r="AM496">
        <v>477771000</v>
      </c>
      <c r="AN496">
        <v>854800000</v>
      </c>
      <c r="AQ496">
        <v>966463000</v>
      </c>
      <c r="AS496">
        <v>291791000</v>
      </c>
      <c r="AU496">
        <v>-569937000</v>
      </c>
      <c r="AV496">
        <v>-467487000</v>
      </c>
      <c r="AY496">
        <v>6.7</v>
      </c>
      <c r="AZ496">
        <v>1206924000</v>
      </c>
      <c r="BN496">
        <v>0.43842024969333199</v>
      </c>
      <c r="BQ496">
        <v>1.1473584604724001</v>
      </c>
      <c r="BR496">
        <v>48.1345101492537</v>
      </c>
      <c r="BS496">
        <v>0.27146858214830499</v>
      </c>
      <c r="BU496">
        <v>6.8621660531523303E-7</v>
      </c>
    </row>
    <row r="497" spans="3:73" x14ac:dyDescent="0.3">
      <c r="C497">
        <v>1397187</v>
      </c>
      <c r="D497" t="s">
        <v>4492</v>
      </c>
      <c r="E497" t="s">
        <v>114</v>
      </c>
      <c r="F497" t="s">
        <v>3614</v>
      </c>
      <c r="G497" t="s">
        <v>4155</v>
      </c>
      <c r="H497" t="s">
        <v>4600</v>
      </c>
      <c r="I497" t="s">
        <v>4610</v>
      </c>
      <c r="J497">
        <v>2021</v>
      </c>
      <c r="K497" t="s">
        <v>4062</v>
      </c>
      <c r="L497">
        <v>363.40398099999999</v>
      </c>
      <c r="M497">
        <v>4942478000</v>
      </c>
      <c r="N497">
        <v>2614853000</v>
      </c>
      <c r="Q497">
        <v>966481000</v>
      </c>
      <c r="S497">
        <v>927710000</v>
      </c>
      <c r="U497">
        <v>386880000</v>
      </c>
      <c r="V497">
        <v>2202432000</v>
      </c>
      <c r="W497">
        <v>1405334000</v>
      </c>
      <c r="X497">
        <v>289728000</v>
      </c>
      <c r="AB497">
        <v>2740046000</v>
      </c>
      <c r="AD497">
        <v>2512840000</v>
      </c>
      <c r="AE497">
        <v>616000</v>
      </c>
      <c r="AF497">
        <v>123297000</v>
      </c>
      <c r="AG497">
        <v>3608565000</v>
      </c>
      <c r="AJ497">
        <v>1333355000</v>
      </c>
      <c r="AM497">
        <v>358547000</v>
      </c>
      <c r="AN497">
        <v>975322000</v>
      </c>
      <c r="AQ497">
        <v>1389108000</v>
      </c>
      <c r="AS497">
        <v>224206000</v>
      </c>
      <c r="AU497">
        <v>-427891000</v>
      </c>
      <c r="AV497">
        <v>-844987000</v>
      </c>
      <c r="AY497">
        <v>7.52</v>
      </c>
      <c r="AZ497">
        <v>806855500</v>
      </c>
      <c r="BN497">
        <v>0.44561290915204899</v>
      </c>
      <c r="BQ497">
        <v>1.1729396712809901</v>
      </c>
      <c r="BR497">
        <v>48.324997473404302</v>
      </c>
      <c r="BS497">
        <v>0.35595095848755798</v>
      </c>
      <c r="BU497">
        <v>9.9735476598568006E-7</v>
      </c>
    </row>
    <row r="498" spans="3:73" x14ac:dyDescent="0.3">
      <c r="C498">
        <v>1397187</v>
      </c>
      <c r="D498" t="s">
        <v>4492</v>
      </c>
      <c r="E498" t="s">
        <v>114</v>
      </c>
      <c r="F498" t="s">
        <v>3614</v>
      </c>
      <c r="G498" t="s">
        <v>4155</v>
      </c>
      <c r="H498" t="s">
        <v>4600</v>
      </c>
      <c r="I498" t="s">
        <v>4610</v>
      </c>
      <c r="J498">
        <v>2020</v>
      </c>
      <c r="K498" t="s">
        <v>4062</v>
      </c>
      <c r="L498">
        <v>280.95121499999999</v>
      </c>
      <c r="M498">
        <v>4185215000</v>
      </c>
      <c r="N498">
        <v>2124379000</v>
      </c>
      <c r="Q498">
        <v>647230000</v>
      </c>
      <c r="S498">
        <v>745687000</v>
      </c>
      <c r="U498">
        <v>386877000</v>
      </c>
      <c r="V498">
        <v>1626649000</v>
      </c>
      <c r="W498">
        <v>883178000</v>
      </c>
      <c r="X498">
        <v>172246000</v>
      </c>
      <c r="AB498">
        <v>2558566000</v>
      </c>
      <c r="AD498">
        <v>2346428000</v>
      </c>
      <c r="AE498">
        <v>626000</v>
      </c>
      <c r="AF498">
        <v>125150000</v>
      </c>
      <c r="AG498">
        <v>2463991000</v>
      </c>
      <c r="AJ498">
        <v>819986000</v>
      </c>
      <c r="AM498">
        <v>230437000</v>
      </c>
      <c r="AN498">
        <v>588913000</v>
      </c>
      <c r="AQ498">
        <v>803336000</v>
      </c>
      <c r="AS498">
        <v>185478000</v>
      </c>
      <c r="AU498">
        <v>-695532000</v>
      </c>
      <c r="AV498">
        <v>-80788000</v>
      </c>
      <c r="AY498">
        <v>4.5199999999999996</v>
      </c>
      <c r="AZ498">
        <v>582871500</v>
      </c>
      <c r="BN498">
        <v>0.38866557632045201</v>
      </c>
      <c r="BQ498">
        <v>1.67253826521947</v>
      </c>
      <c r="BR498">
        <v>62.157348451327401</v>
      </c>
      <c r="BS498">
        <v>0.23017307351070901</v>
      </c>
      <c r="BU498">
        <v>4.9633251274346602E-7</v>
      </c>
    </row>
    <row r="499" spans="3:73" x14ac:dyDescent="0.3">
      <c r="C499">
        <v>1397187</v>
      </c>
      <c r="D499" t="s">
        <v>4492</v>
      </c>
      <c r="E499" t="s">
        <v>114</v>
      </c>
      <c r="F499" t="s">
        <v>3614</v>
      </c>
      <c r="G499" t="s">
        <v>4155</v>
      </c>
      <c r="H499" t="s">
        <v>4600</v>
      </c>
      <c r="I499" t="s">
        <v>4610</v>
      </c>
      <c r="J499">
        <v>2019</v>
      </c>
      <c r="K499" t="s">
        <v>4062</v>
      </c>
      <c r="L499">
        <v>178.95546200000001</v>
      </c>
      <c r="M499">
        <v>3281354000</v>
      </c>
      <c r="N499">
        <v>1807938000</v>
      </c>
      <c r="Q499">
        <v>518513000</v>
      </c>
      <c r="S499">
        <v>671693000</v>
      </c>
      <c r="V499">
        <v>1329136000</v>
      </c>
      <c r="W499">
        <v>620418000</v>
      </c>
      <c r="X499">
        <v>79997000</v>
      </c>
      <c r="AB499">
        <v>1952218000</v>
      </c>
      <c r="AD499">
        <v>1820637000</v>
      </c>
      <c r="AE499">
        <v>621000</v>
      </c>
      <c r="AF499">
        <v>124122000</v>
      </c>
      <c r="AG499">
        <v>810826000</v>
      </c>
      <c r="AJ499">
        <v>416487000</v>
      </c>
      <c r="AM499">
        <v>120595000</v>
      </c>
      <c r="AN499">
        <v>298021000</v>
      </c>
      <c r="AQ499">
        <v>669316000</v>
      </c>
      <c r="AS499">
        <v>161933000</v>
      </c>
      <c r="AU499">
        <v>-278408000</v>
      </c>
      <c r="AV499">
        <v>-177173000</v>
      </c>
      <c r="AY499">
        <v>2.29</v>
      </c>
      <c r="AZ499">
        <v>461677500</v>
      </c>
      <c r="BN499">
        <v>0.405057180663836</v>
      </c>
      <c r="BQ499">
        <v>2.0783165543230502</v>
      </c>
      <c r="BR499">
        <v>78.146489956331905</v>
      </c>
      <c r="BS499">
        <v>0.152657643767243</v>
      </c>
      <c r="BU499">
        <v>2.09919183195729E-7</v>
      </c>
    </row>
    <row r="500" spans="3:73" x14ac:dyDescent="0.3">
      <c r="C500">
        <v>1397187</v>
      </c>
      <c r="D500" t="s">
        <v>4492</v>
      </c>
      <c r="E500" t="s">
        <v>114</v>
      </c>
      <c r="F500" t="s">
        <v>3614</v>
      </c>
      <c r="G500" t="s">
        <v>4155</v>
      </c>
      <c r="H500" t="s">
        <v>4600</v>
      </c>
      <c r="I500" t="s">
        <v>4610</v>
      </c>
      <c r="J500">
        <v>2018</v>
      </c>
      <c r="K500" t="s">
        <v>4062</v>
      </c>
      <c r="L500">
        <v>115.59645999999999</v>
      </c>
      <c r="M500">
        <v>2084711000</v>
      </c>
      <c r="N500">
        <v>1429282000</v>
      </c>
      <c r="O500">
        <v>881320000</v>
      </c>
      <c r="Q500">
        <v>404842000</v>
      </c>
      <c r="S500">
        <v>567237000</v>
      </c>
      <c r="V500">
        <v>638736000</v>
      </c>
      <c r="W500">
        <v>500477000</v>
      </c>
      <c r="X500">
        <v>95533000</v>
      </c>
      <c r="AB500">
        <v>1445975000</v>
      </c>
      <c r="AD500">
        <v>1346890000</v>
      </c>
      <c r="AE500">
        <v>608000</v>
      </c>
      <c r="AF500">
        <v>121600000</v>
      </c>
      <c r="AG500">
        <v>668583000</v>
      </c>
      <c r="AJ500">
        <v>331420000</v>
      </c>
      <c r="AM500">
        <v>115816000</v>
      </c>
      <c r="AN500">
        <v>218465000</v>
      </c>
      <c r="AQ500">
        <v>742779000</v>
      </c>
      <c r="AS500">
        <v>122484000</v>
      </c>
      <c r="AU500">
        <v>-242794000</v>
      </c>
      <c r="AV500">
        <v>-590214000</v>
      </c>
      <c r="AY500">
        <v>1.66</v>
      </c>
      <c r="AZ500">
        <v>367202000</v>
      </c>
      <c r="BN500">
        <v>0.30639066997775699</v>
      </c>
      <c r="BP500">
        <v>1.7609600441179101</v>
      </c>
      <c r="BQ500">
        <v>2.0469272314212201</v>
      </c>
      <c r="BR500">
        <v>69.636421686746999</v>
      </c>
      <c r="BS500">
        <v>0.15108490810698699</v>
      </c>
      <c r="BU500">
        <v>1.3270639091270599E-7</v>
      </c>
    </row>
    <row r="501" spans="3:73" x14ac:dyDescent="0.3">
      <c r="C501">
        <v>1397187</v>
      </c>
      <c r="D501" t="s">
        <v>4492</v>
      </c>
      <c r="E501" t="s">
        <v>114</v>
      </c>
      <c r="F501" t="s">
        <v>3614</v>
      </c>
      <c r="G501" t="s">
        <v>4155</v>
      </c>
      <c r="H501" t="s">
        <v>4600</v>
      </c>
      <c r="I501" t="s">
        <v>4610</v>
      </c>
      <c r="J501">
        <v>2017</v>
      </c>
      <c r="K501" t="s">
        <v>4062</v>
      </c>
      <c r="L501">
        <v>58.366129999999998</v>
      </c>
      <c r="M501">
        <v>1998483000</v>
      </c>
      <c r="N501">
        <v>1436282000</v>
      </c>
      <c r="O501">
        <v>990501000</v>
      </c>
      <c r="Q501">
        <v>329562000</v>
      </c>
      <c r="S501">
        <v>473642000</v>
      </c>
      <c r="V501">
        <v>401523000</v>
      </c>
      <c r="W501">
        <v>292598000</v>
      </c>
      <c r="X501">
        <v>24646000</v>
      </c>
      <c r="AB501">
        <v>1596960000</v>
      </c>
      <c r="AD501">
        <v>1455002000</v>
      </c>
      <c r="AE501">
        <v>628000</v>
      </c>
      <c r="AF501">
        <v>125650000</v>
      </c>
      <c r="AG501">
        <v>522511000</v>
      </c>
      <c r="AJ501">
        <v>256278000</v>
      </c>
      <c r="AM501">
        <v>137743000</v>
      </c>
      <c r="AN501">
        <v>119761000</v>
      </c>
      <c r="AQ501">
        <v>489337000</v>
      </c>
      <c r="AS501">
        <v>108235000</v>
      </c>
      <c r="AU501">
        <v>-173392000</v>
      </c>
      <c r="AV501">
        <v>-97862000</v>
      </c>
      <c r="AY501">
        <v>0.88</v>
      </c>
      <c r="BN501">
        <v>0.200913893187983</v>
      </c>
      <c r="BP501">
        <v>3.3851940204649398</v>
      </c>
      <c r="BQ501">
        <v>3.7823908570803599</v>
      </c>
      <c r="BR501">
        <v>66.325147727272693</v>
      </c>
      <c r="BS501">
        <v>7.4993111912633997E-2</v>
      </c>
      <c r="BU501">
        <v>3.2162480212403598E-8</v>
      </c>
    </row>
    <row r="502" spans="3:73" x14ac:dyDescent="0.3">
      <c r="C502">
        <v>75288</v>
      </c>
      <c r="D502" t="s">
        <v>4323</v>
      </c>
      <c r="E502" t="s">
        <v>552</v>
      </c>
      <c r="F502" t="s">
        <v>3614</v>
      </c>
      <c r="G502" t="s">
        <v>3754</v>
      </c>
      <c r="H502" t="s">
        <v>3755</v>
      </c>
      <c r="I502" t="s">
        <v>4611</v>
      </c>
      <c r="J502">
        <v>2026</v>
      </c>
      <c r="K502" t="s">
        <v>4062</v>
      </c>
      <c r="L502">
        <v>37.606650000000002</v>
      </c>
    </row>
    <row r="503" spans="3:73" x14ac:dyDescent="0.3">
      <c r="C503">
        <v>75288</v>
      </c>
      <c r="D503" t="s">
        <v>4323</v>
      </c>
      <c r="E503" t="s">
        <v>552</v>
      </c>
      <c r="F503" t="s">
        <v>3614</v>
      </c>
      <c r="G503" t="s">
        <v>3754</v>
      </c>
      <c r="H503" t="s">
        <v>3755</v>
      </c>
      <c r="I503" t="s">
        <v>4611</v>
      </c>
      <c r="J503">
        <v>2025</v>
      </c>
      <c r="K503" t="s">
        <v>4062</v>
      </c>
      <c r="L503">
        <v>45.896357000000002</v>
      </c>
      <c r="M503">
        <v>1308958000</v>
      </c>
      <c r="N503">
        <v>292446000</v>
      </c>
      <c r="O503">
        <v>8129000</v>
      </c>
      <c r="P503">
        <v>72957000</v>
      </c>
      <c r="Q503">
        <v>165284000</v>
      </c>
      <c r="S503">
        <v>325597000</v>
      </c>
      <c r="T503">
        <v>189411000</v>
      </c>
      <c r="U503">
        <v>25604000</v>
      </c>
      <c r="W503">
        <v>265303000</v>
      </c>
      <c r="X503">
        <v>104622000</v>
      </c>
      <c r="AB503">
        <v>514837000</v>
      </c>
      <c r="AD503">
        <v>295974000</v>
      </c>
      <c r="AE503">
        <v>14887000</v>
      </c>
      <c r="AF503">
        <v>15000000</v>
      </c>
      <c r="AG503">
        <v>897738000</v>
      </c>
      <c r="AJ503">
        <v>-31284000</v>
      </c>
      <c r="AL503">
        <v>944801000</v>
      </c>
      <c r="AM503">
        <v>-10265000</v>
      </c>
      <c r="AN503">
        <v>-27889000</v>
      </c>
      <c r="AP503">
        <v>65899000</v>
      </c>
      <c r="AQ503">
        <v>119646000</v>
      </c>
      <c r="AU503">
        <v>-108400000</v>
      </c>
      <c r="AV503">
        <v>-12894000</v>
      </c>
      <c r="AX503">
        <v>41632000</v>
      </c>
      <c r="AY503">
        <v>-1.86</v>
      </c>
      <c r="AZ503">
        <v>166285500</v>
      </c>
      <c r="BP503">
        <v>3.06404375374572E-2</v>
      </c>
      <c r="BQ503">
        <v>0.47930856417002399</v>
      </c>
      <c r="BR503">
        <v>-24.675460752688199</v>
      </c>
      <c r="BS503">
        <v>-5.4170543298170101E-2</v>
      </c>
      <c r="BU503">
        <v>-1.6581408100039401E-7</v>
      </c>
    </row>
    <row r="504" spans="3:73" x14ac:dyDescent="0.3">
      <c r="C504">
        <v>75288</v>
      </c>
      <c r="D504" t="s">
        <v>4323</v>
      </c>
      <c r="E504" t="s">
        <v>552</v>
      </c>
      <c r="F504" t="s">
        <v>3614</v>
      </c>
      <c r="G504" t="s">
        <v>3754</v>
      </c>
      <c r="H504" t="s">
        <v>3755</v>
      </c>
      <c r="I504" t="s">
        <v>4611</v>
      </c>
      <c r="J504">
        <v>2024</v>
      </c>
      <c r="K504" t="s">
        <v>4062</v>
      </c>
      <c r="L504">
        <v>84.193613999999997</v>
      </c>
      <c r="M504">
        <v>1289805000</v>
      </c>
      <c r="N504">
        <v>292782000</v>
      </c>
      <c r="O504">
        <v>9470000</v>
      </c>
      <c r="P504">
        <v>72433000</v>
      </c>
      <c r="Q504">
        <v>167287000</v>
      </c>
      <c r="S504">
        <v>272690000</v>
      </c>
      <c r="T504">
        <v>257915000</v>
      </c>
      <c r="U504">
        <v>27383000</v>
      </c>
      <c r="W504">
        <v>248275000</v>
      </c>
      <c r="X504">
        <v>104825000</v>
      </c>
      <c r="AB504">
        <v>622560000</v>
      </c>
      <c r="AD504">
        <v>419713000</v>
      </c>
      <c r="AE504">
        <v>15707000</v>
      </c>
      <c r="AF504">
        <v>16000000</v>
      </c>
      <c r="AG504">
        <v>954571000</v>
      </c>
      <c r="AJ504">
        <v>119036000</v>
      </c>
      <c r="AM504">
        <v>23595000</v>
      </c>
      <c r="AN504">
        <v>92973000</v>
      </c>
      <c r="AQ504">
        <v>194032000</v>
      </c>
      <c r="AU504">
        <v>-143270000</v>
      </c>
      <c r="AV504">
        <v>-48607000</v>
      </c>
      <c r="AX504">
        <v>42711000</v>
      </c>
      <c r="AY504">
        <v>5.94</v>
      </c>
      <c r="AZ504">
        <v>163426000</v>
      </c>
      <c r="BP504">
        <v>3.81431879971805E-2</v>
      </c>
      <c r="BQ504">
        <v>0.50546772731849798</v>
      </c>
      <c r="BR504">
        <v>14.174009090909101</v>
      </c>
      <c r="BS504">
        <v>0.14933982266769499</v>
      </c>
      <c r="BU504">
        <v>8.0331223843485002E-7</v>
      </c>
    </row>
    <row r="505" spans="3:73" x14ac:dyDescent="0.3">
      <c r="C505">
        <v>75288</v>
      </c>
      <c r="D505" t="s">
        <v>4323</v>
      </c>
      <c r="E505" t="s">
        <v>552</v>
      </c>
      <c r="F505" t="s">
        <v>3614</v>
      </c>
      <c r="G505" t="s">
        <v>3754</v>
      </c>
      <c r="H505" t="s">
        <v>3755</v>
      </c>
      <c r="I505" t="s">
        <v>4611</v>
      </c>
      <c r="J505">
        <v>2023</v>
      </c>
      <c r="K505" t="s">
        <v>4062</v>
      </c>
      <c r="L505">
        <v>90.648785000000004</v>
      </c>
      <c r="M505">
        <v>1097844000</v>
      </c>
      <c r="N505">
        <v>293115000</v>
      </c>
      <c r="O505">
        <v>7604000</v>
      </c>
      <c r="P505">
        <v>63362000</v>
      </c>
      <c r="Q505">
        <v>159565000</v>
      </c>
      <c r="S505">
        <v>195137000</v>
      </c>
      <c r="T505">
        <v>262101000</v>
      </c>
      <c r="U505">
        <v>27190000</v>
      </c>
      <c r="W505">
        <v>240644000</v>
      </c>
      <c r="X505">
        <v>85545000</v>
      </c>
      <c r="AA505">
        <v>29000000</v>
      </c>
      <c r="AB505">
        <v>560914000</v>
      </c>
      <c r="AD505">
        <v>369453000</v>
      </c>
      <c r="AE505">
        <v>15629000</v>
      </c>
      <c r="AF505">
        <v>16000000</v>
      </c>
      <c r="AG505">
        <v>995585000</v>
      </c>
      <c r="AJ505">
        <v>80982000</v>
      </c>
      <c r="AM505">
        <v>14243000</v>
      </c>
      <c r="AN505">
        <v>60703000</v>
      </c>
      <c r="AQ505">
        <v>244284000</v>
      </c>
      <c r="AS505">
        <v>64066000</v>
      </c>
      <c r="AU505">
        <v>-83981000</v>
      </c>
      <c r="AV505">
        <v>-161172000</v>
      </c>
      <c r="AX505">
        <v>41539000</v>
      </c>
      <c r="AY505">
        <v>3.89</v>
      </c>
      <c r="AZ505">
        <v>189851500</v>
      </c>
      <c r="BP505">
        <v>3.1598543907182398E-2</v>
      </c>
      <c r="BQ505">
        <v>0.55496916607104296</v>
      </c>
      <c r="BR505">
        <v>23.303029562982001</v>
      </c>
      <c r="BS505">
        <v>0.108221581204962</v>
      </c>
      <c r="BU505">
        <v>6.2865924838745298E-7</v>
      </c>
    </row>
    <row r="506" spans="3:73" x14ac:dyDescent="0.3">
      <c r="C506">
        <v>75288</v>
      </c>
      <c r="D506" t="s">
        <v>4323</v>
      </c>
      <c r="E506" t="s">
        <v>552</v>
      </c>
      <c r="F506" t="s">
        <v>3614</v>
      </c>
      <c r="G506" t="s">
        <v>3754</v>
      </c>
      <c r="H506" t="s">
        <v>3755</v>
      </c>
      <c r="I506" t="s">
        <v>4611</v>
      </c>
      <c r="J506">
        <v>2022</v>
      </c>
      <c r="K506" t="s">
        <v>4062</v>
      </c>
      <c r="L506">
        <v>81.226622000000006</v>
      </c>
      <c r="M506">
        <v>1188665000</v>
      </c>
      <c r="N506">
        <v>330463000</v>
      </c>
      <c r="O506">
        <v>8826000</v>
      </c>
      <c r="P506">
        <v>43986000</v>
      </c>
      <c r="Q506">
        <v>220138000</v>
      </c>
      <c r="S506">
        <v>177584000</v>
      </c>
      <c r="T506">
        <v>283845000</v>
      </c>
      <c r="U506">
        <v>120498000</v>
      </c>
      <c r="W506">
        <v>269639000</v>
      </c>
      <c r="X506">
        <v>94611000</v>
      </c>
      <c r="AB506">
        <v>556270000</v>
      </c>
      <c r="AD506">
        <v>370145000</v>
      </c>
      <c r="AE506">
        <v>15774000</v>
      </c>
      <c r="AF506">
        <v>16000000</v>
      </c>
      <c r="AG506">
        <v>888855000</v>
      </c>
      <c r="AJ506">
        <v>218774000</v>
      </c>
      <c r="AM506">
        <v>49990000</v>
      </c>
      <c r="AN506">
        <v>165735000</v>
      </c>
      <c r="AQ506">
        <v>125610000</v>
      </c>
      <c r="AS506">
        <v>49035000</v>
      </c>
      <c r="AU506">
        <v>-151747000</v>
      </c>
      <c r="AV506">
        <v>-11527000</v>
      </c>
      <c r="AX506">
        <v>36114000</v>
      </c>
      <c r="AY506">
        <v>10.42</v>
      </c>
      <c r="AZ506">
        <v>168923500</v>
      </c>
      <c r="BP506">
        <v>3.2732653659151699E-2</v>
      </c>
      <c r="BQ506">
        <v>0.40915817073939598</v>
      </c>
      <c r="BR506">
        <v>7.7952612284069103</v>
      </c>
      <c r="BS506">
        <v>0.29793984935373102</v>
      </c>
      <c r="BU506">
        <v>1.52152983486436E-6</v>
      </c>
    </row>
    <row r="507" spans="3:73" x14ac:dyDescent="0.3">
      <c r="C507">
        <v>75288</v>
      </c>
      <c r="D507" t="s">
        <v>4323</v>
      </c>
      <c r="E507" t="s">
        <v>552</v>
      </c>
      <c r="F507" t="s">
        <v>3614</v>
      </c>
      <c r="G507" t="s">
        <v>3754</v>
      </c>
      <c r="H507" t="s">
        <v>3755</v>
      </c>
      <c r="I507" t="s">
        <v>4611</v>
      </c>
      <c r="J507">
        <v>2021</v>
      </c>
      <c r="K507" t="s">
        <v>4062</v>
      </c>
      <c r="L507">
        <v>77.577567999999999</v>
      </c>
      <c r="M507">
        <v>957642000</v>
      </c>
      <c r="N507">
        <v>400335000</v>
      </c>
      <c r="O507">
        <v>44859000</v>
      </c>
      <c r="P507">
        <v>34550000</v>
      </c>
      <c r="Q507">
        <v>117709000</v>
      </c>
      <c r="S507">
        <v>152447000</v>
      </c>
      <c r="T507">
        <v>155307000</v>
      </c>
      <c r="U507">
        <v>23869000</v>
      </c>
      <c r="W507">
        <v>226166000</v>
      </c>
      <c r="X507">
        <v>80753000</v>
      </c>
      <c r="AB507">
        <v>507664000</v>
      </c>
      <c r="AD507">
        <v>331175000</v>
      </c>
      <c r="AE507">
        <v>16805000</v>
      </c>
      <c r="AF507">
        <v>17000000</v>
      </c>
      <c r="AG507">
        <v>706218000</v>
      </c>
      <c r="AJ507">
        <v>165503000</v>
      </c>
      <c r="AM507">
        <v>33238000</v>
      </c>
      <c r="AN507">
        <v>131321000</v>
      </c>
      <c r="AQ507">
        <v>198006000</v>
      </c>
      <c r="AS507">
        <v>41598000</v>
      </c>
      <c r="AU507">
        <v>-181572000</v>
      </c>
      <c r="AV507">
        <v>-38175000</v>
      </c>
      <c r="AX507">
        <v>27873000</v>
      </c>
      <c r="AY507">
        <v>7.9</v>
      </c>
      <c r="AZ507">
        <v>120626000</v>
      </c>
      <c r="BP507">
        <v>0.198345463066951</v>
      </c>
      <c r="BQ507">
        <v>1.2496396452163501</v>
      </c>
      <c r="BR507">
        <v>9.8199453164556996</v>
      </c>
      <c r="BS507">
        <v>0.25867699895994201</v>
      </c>
      <c r="BU507">
        <v>1.2072212865202201E-6</v>
      </c>
    </row>
    <row r="508" spans="3:73" x14ac:dyDescent="0.3">
      <c r="C508">
        <v>75288</v>
      </c>
      <c r="D508" t="s">
        <v>4323</v>
      </c>
      <c r="E508" t="s">
        <v>552</v>
      </c>
      <c r="F508" t="s">
        <v>3614</v>
      </c>
      <c r="G508" t="s">
        <v>3754</v>
      </c>
      <c r="H508" t="s">
        <v>3755</v>
      </c>
      <c r="I508" t="s">
        <v>4611</v>
      </c>
      <c r="J508">
        <v>2020</v>
      </c>
      <c r="K508" t="s">
        <v>4062</v>
      </c>
      <c r="L508">
        <v>40.579822999999998</v>
      </c>
      <c r="M508">
        <v>865634000</v>
      </c>
      <c r="N508">
        <v>258316000</v>
      </c>
      <c r="O508">
        <v>66013000</v>
      </c>
      <c r="P508">
        <v>30418000</v>
      </c>
      <c r="Q508">
        <v>123543000</v>
      </c>
      <c r="S508">
        <v>159732000</v>
      </c>
      <c r="T508">
        <v>156187000</v>
      </c>
      <c r="U508">
        <v>23910000</v>
      </c>
      <c r="W508">
        <v>196252000</v>
      </c>
      <c r="X508">
        <v>71148000</v>
      </c>
      <c r="AB508">
        <v>405728000</v>
      </c>
      <c r="AD508">
        <v>235995000</v>
      </c>
      <c r="AE508">
        <v>16889000</v>
      </c>
      <c r="AF508">
        <v>17000000</v>
      </c>
      <c r="AG508">
        <v>415207000</v>
      </c>
      <c r="AJ508">
        <v>-123849000</v>
      </c>
      <c r="AM508">
        <v>-30185000</v>
      </c>
      <c r="AN508">
        <v>-95692000</v>
      </c>
      <c r="AQ508">
        <v>83850000</v>
      </c>
      <c r="AS508">
        <v>59914000</v>
      </c>
      <c r="AU508">
        <v>-34651000</v>
      </c>
      <c r="AV508">
        <v>-35848000</v>
      </c>
      <c r="AX508">
        <v>16886000</v>
      </c>
      <c r="AY508">
        <v>-5.77</v>
      </c>
      <c r="AZ508">
        <v>137886000</v>
      </c>
      <c r="BP508">
        <v>0.33636854656258303</v>
      </c>
      <c r="BQ508">
        <v>0.68673440270672403</v>
      </c>
      <c r="BR508">
        <v>-7.0328982668977504</v>
      </c>
      <c r="BS508">
        <v>-0.23585259089833599</v>
      </c>
      <c r="BU508">
        <v>-5.7709987654290505E-7</v>
      </c>
    </row>
    <row r="509" spans="3:73" x14ac:dyDescent="0.3">
      <c r="C509">
        <v>75288</v>
      </c>
      <c r="D509" t="s">
        <v>4323</v>
      </c>
      <c r="E509" t="s">
        <v>552</v>
      </c>
      <c r="F509" t="s">
        <v>3614</v>
      </c>
      <c r="G509" t="s">
        <v>3754</v>
      </c>
      <c r="H509" t="s">
        <v>3755</v>
      </c>
      <c r="I509" t="s">
        <v>4611</v>
      </c>
      <c r="J509">
        <v>2019</v>
      </c>
      <c r="K509" t="s">
        <v>4062</v>
      </c>
      <c r="L509">
        <v>60.616678</v>
      </c>
      <c r="M509">
        <v>1033369000</v>
      </c>
      <c r="N509">
        <v>288826000</v>
      </c>
      <c r="O509">
        <v>52460000</v>
      </c>
      <c r="Q509">
        <v>152229000</v>
      </c>
      <c r="S509">
        <v>191517000</v>
      </c>
      <c r="T509">
        <v>175005000</v>
      </c>
      <c r="U509">
        <v>66578000</v>
      </c>
      <c r="W509">
        <v>177779000</v>
      </c>
      <c r="X509">
        <v>65491000</v>
      </c>
      <c r="AB509">
        <v>528598000</v>
      </c>
      <c r="AD509">
        <v>366793000</v>
      </c>
      <c r="AE509">
        <v>17040000</v>
      </c>
      <c r="AF509">
        <v>17000000</v>
      </c>
      <c r="AG509">
        <v>166393000</v>
      </c>
      <c r="AJ509">
        <v>21080000</v>
      </c>
      <c r="AM509">
        <v>23937000</v>
      </c>
      <c r="AN509">
        <v>68493000</v>
      </c>
      <c r="AQ509">
        <v>121926000</v>
      </c>
      <c r="AS509">
        <v>40287000</v>
      </c>
      <c r="AU509">
        <v>-37421000</v>
      </c>
      <c r="AV509">
        <v>-41298000</v>
      </c>
      <c r="AX509">
        <v>25215000</v>
      </c>
      <c r="AY509">
        <v>0.91</v>
      </c>
      <c r="AZ509">
        <v>156442500</v>
      </c>
      <c r="BP509">
        <v>0.29508547128738499</v>
      </c>
      <c r="BQ509">
        <v>0.768352842574207</v>
      </c>
      <c r="BR509">
        <v>66.611734065934101</v>
      </c>
      <c r="BS509">
        <v>0.12957483758924601</v>
      </c>
      <c r="BU509">
        <v>1.0435373758508401E-7</v>
      </c>
    </row>
    <row r="510" spans="3:73" x14ac:dyDescent="0.3">
      <c r="C510">
        <v>75288</v>
      </c>
      <c r="D510" t="s">
        <v>4323</v>
      </c>
      <c r="E510" t="s">
        <v>552</v>
      </c>
      <c r="F510" t="s">
        <v>3614</v>
      </c>
      <c r="G510" t="s">
        <v>3754</v>
      </c>
      <c r="H510" t="s">
        <v>3755</v>
      </c>
      <c r="I510" t="s">
        <v>4611</v>
      </c>
      <c r="J510">
        <v>2018</v>
      </c>
      <c r="K510" t="s">
        <v>4062</v>
      </c>
      <c r="L510">
        <v>66.175984999999997</v>
      </c>
      <c r="M510">
        <v>727254000</v>
      </c>
      <c r="N510">
        <v>269788000</v>
      </c>
      <c r="O510">
        <v>8327000</v>
      </c>
      <c r="Q510">
        <v>160656000</v>
      </c>
      <c r="S510">
        <v>192576000</v>
      </c>
      <c r="T510">
        <v>176176000</v>
      </c>
      <c r="U510">
        <v>66621000</v>
      </c>
      <c r="W510">
        <v>142209000</v>
      </c>
      <c r="X510">
        <v>81612000</v>
      </c>
      <c r="AB510">
        <v>478355000</v>
      </c>
      <c r="AD510">
        <v>323515000</v>
      </c>
      <c r="AE510">
        <v>16959000</v>
      </c>
      <c r="AF510">
        <v>17000000</v>
      </c>
      <c r="AG510">
        <v>164402000</v>
      </c>
      <c r="AJ510">
        <v>22001000</v>
      </c>
      <c r="AM510">
        <v>22018000</v>
      </c>
      <c r="AO510">
        <v>2283000</v>
      </c>
      <c r="AQ510">
        <v>96377000</v>
      </c>
      <c r="AS510">
        <v>42490000</v>
      </c>
      <c r="AU510">
        <v>-37397000</v>
      </c>
      <c r="AV510">
        <v>-56765000</v>
      </c>
      <c r="AX510">
        <v>23054000</v>
      </c>
      <c r="AY510">
        <v>1</v>
      </c>
      <c r="AZ510">
        <v>143734000</v>
      </c>
      <c r="BP510">
        <v>5.8554662503779699E-2</v>
      </c>
      <c r="BQ510">
        <v>0.76740571975050798</v>
      </c>
      <c r="BR510">
        <v>66.175984999999997</v>
      </c>
      <c r="BU510">
        <v>1.3834074066331501E-7</v>
      </c>
    </row>
    <row r="511" spans="3:73" x14ac:dyDescent="0.3">
      <c r="C511">
        <v>75288</v>
      </c>
      <c r="D511" t="s">
        <v>4323</v>
      </c>
      <c r="E511" t="s">
        <v>552</v>
      </c>
      <c r="F511" t="s">
        <v>3614</v>
      </c>
      <c r="G511" t="s">
        <v>3754</v>
      </c>
      <c r="H511" t="s">
        <v>3755</v>
      </c>
      <c r="I511" t="s">
        <v>4611</v>
      </c>
      <c r="J511">
        <v>2017</v>
      </c>
      <c r="K511" t="s">
        <v>4062</v>
      </c>
      <c r="L511">
        <v>47.404246999999998</v>
      </c>
      <c r="M511">
        <v>699941000</v>
      </c>
      <c r="N511">
        <v>236118000</v>
      </c>
      <c r="O511">
        <v>6343000</v>
      </c>
      <c r="Q511">
        <v>126812000</v>
      </c>
      <c r="S511">
        <v>193533000</v>
      </c>
      <c r="T511">
        <v>178858000</v>
      </c>
      <c r="U511">
        <v>66703000</v>
      </c>
      <c r="W511">
        <v>135010000</v>
      </c>
      <c r="X511">
        <v>66175000</v>
      </c>
      <c r="AB511">
        <v>429824000</v>
      </c>
      <c r="AD511">
        <v>280395000</v>
      </c>
      <c r="AE511">
        <v>16839000</v>
      </c>
      <c r="AF511">
        <v>16800000</v>
      </c>
      <c r="AG511">
        <v>162077000</v>
      </c>
      <c r="AJ511">
        <v>18515000</v>
      </c>
      <c r="AM511">
        <v>18190000</v>
      </c>
      <c r="AO511">
        <v>3109000</v>
      </c>
      <c r="AQ511">
        <v>118593000</v>
      </c>
      <c r="AS511">
        <v>42402000</v>
      </c>
      <c r="AU511">
        <v>-54277000</v>
      </c>
      <c r="AV511">
        <v>-64712000</v>
      </c>
      <c r="AX511">
        <v>18188000</v>
      </c>
      <c r="AY511">
        <v>1.45</v>
      </c>
      <c r="BP511">
        <v>4.69817050588845E-2</v>
      </c>
      <c r="BQ511">
        <v>0.80961410265906197</v>
      </c>
      <c r="BR511">
        <v>32.692584137931</v>
      </c>
      <c r="BU511">
        <v>1.5991698497524601E-7</v>
      </c>
    </row>
    <row r="512" spans="3:73" x14ac:dyDescent="0.3">
      <c r="C512">
        <v>78239</v>
      </c>
      <c r="D512" t="s">
        <v>4327</v>
      </c>
      <c r="E512" t="s">
        <v>507</v>
      </c>
      <c r="F512" t="s">
        <v>3614</v>
      </c>
      <c r="G512" t="s">
        <v>3754</v>
      </c>
      <c r="H512" t="s">
        <v>3755</v>
      </c>
      <c r="I512" t="s">
        <v>4612</v>
      </c>
      <c r="J512">
        <v>2026</v>
      </c>
      <c r="K512" t="s">
        <v>4062</v>
      </c>
      <c r="L512">
        <v>69.275371000000007</v>
      </c>
    </row>
    <row r="513" spans="3:73" x14ac:dyDescent="0.3">
      <c r="C513">
        <v>78239</v>
      </c>
      <c r="D513" t="s">
        <v>4327</v>
      </c>
      <c r="E513" t="s">
        <v>507</v>
      </c>
      <c r="F513" t="s">
        <v>3614</v>
      </c>
      <c r="G513" t="s">
        <v>3754</v>
      </c>
      <c r="H513" t="s">
        <v>3755</v>
      </c>
      <c r="I513" t="s">
        <v>4612</v>
      </c>
      <c r="J513">
        <v>2025</v>
      </c>
      <c r="K513" t="s">
        <v>4062</v>
      </c>
      <c r="L513">
        <v>75.595184000000003</v>
      </c>
      <c r="M513">
        <v>11681000000</v>
      </c>
      <c r="N513">
        <v>3605200000</v>
      </c>
      <c r="O513">
        <v>701500000</v>
      </c>
      <c r="P513">
        <v>994600000</v>
      </c>
      <c r="Q513">
        <v>1583500000</v>
      </c>
      <c r="S513">
        <v>673300000</v>
      </c>
      <c r="T513">
        <v>3096200000</v>
      </c>
      <c r="U513">
        <v>2021900000</v>
      </c>
      <c r="W513">
        <v>2376200000</v>
      </c>
      <c r="X513">
        <v>1146900000</v>
      </c>
      <c r="AA513">
        <v>2304500000</v>
      </c>
      <c r="AB513">
        <v>4792300000</v>
      </c>
      <c r="AC513">
        <v>4087500000</v>
      </c>
      <c r="AD513">
        <v>6015000000</v>
      </c>
      <c r="AE513">
        <v>89600000</v>
      </c>
      <c r="AG513">
        <v>5148600000</v>
      </c>
      <c r="AH513">
        <v>8950200000</v>
      </c>
      <c r="AJ513">
        <v>230600000</v>
      </c>
      <c r="AM513">
        <v>126000000</v>
      </c>
      <c r="AN513">
        <v>25300000</v>
      </c>
      <c r="AO513">
        <v>94200000</v>
      </c>
      <c r="AQ513">
        <v>680400000</v>
      </c>
      <c r="AS513">
        <v>272300000</v>
      </c>
      <c r="AU513">
        <v>-140100000</v>
      </c>
      <c r="AV513">
        <v>-605700000</v>
      </c>
      <c r="AY513">
        <v>0.53</v>
      </c>
      <c r="AZ513">
        <v>1546100000</v>
      </c>
      <c r="BA513">
        <v>2.5764787379053002E-2</v>
      </c>
      <c r="BB513">
        <v>245500000</v>
      </c>
      <c r="BC513">
        <v>245500000</v>
      </c>
      <c r="BD513">
        <v>2.7429554646823499E-2</v>
      </c>
      <c r="BE513">
        <v>7.6020647583294201E-2</v>
      </c>
      <c r="BG513">
        <v>0.57524971509016598</v>
      </c>
      <c r="BI513">
        <v>0.76621864566389897</v>
      </c>
      <c r="BJ513">
        <v>-1.5653281490916399E-2</v>
      </c>
      <c r="BO513">
        <v>2.6061571125265401</v>
      </c>
      <c r="BP513">
        <v>0.29521925763824602</v>
      </c>
      <c r="BQ513">
        <v>0.85081222119350197</v>
      </c>
      <c r="BR513">
        <v>142.63242264150901</v>
      </c>
      <c r="BS513">
        <v>5.2793022139682403E-3</v>
      </c>
      <c r="BU513">
        <v>8.3603796757298197E-9</v>
      </c>
    </row>
    <row r="514" spans="3:73" x14ac:dyDescent="0.3">
      <c r="C514">
        <v>78239</v>
      </c>
      <c r="D514" t="s">
        <v>4327</v>
      </c>
      <c r="E514" t="s">
        <v>507</v>
      </c>
      <c r="F514" t="s">
        <v>3614</v>
      </c>
      <c r="G514" t="s">
        <v>3754</v>
      </c>
      <c r="H514" t="s">
        <v>3755</v>
      </c>
      <c r="I514" t="s">
        <v>4612</v>
      </c>
      <c r="J514">
        <v>2024</v>
      </c>
      <c r="K514" t="s">
        <v>4062</v>
      </c>
      <c r="L514">
        <v>110.463534</v>
      </c>
      <c r="M514">
        <v>11033200000</v>
      </c>
      <c r="N514">
        <v>3487600000</v>
      </c>
      <c r="O514">
        <v>748000000</v>
      </c>
      <c r="P514">
        <v>851200000</v>
      </c>
      <c r="Q514">
        <v>1508700000</v>
      </c>
      <c r="S514">
        <v>741000000</v>
      </c>
      <c r="T514">
        <v>3020900000</v>
      </c>
      <c r="U514">
        <v>2260100000</v>
      </c>
      <c r="W514">
        <v>2741800000</v>
      </c>
      <c r="X514">
        <v>1151000000</v>
      </c>
      <c r="AA514">
        <v>2090700000</v>
      </c>
      <c r="AB514">
        <v>5140500000</v>
      </c>
      <c r="AC514">
        <v>3463100000</v>
      </c>
      <c r="AD514">
        <v>5997200000</v>
      </c>
      <c r="AE514">
        <v>89100000</v>
      </c>
      <c r="AG514">
        <v>5142500000</v>
      </c>
      <c r="AH514">
        <v>8652900000</v>
      </c>
      <c r="AJ514">
        <v>772300000</v>
      </c>
      <c r="AM514">
        <v>107200000</v>
      </c>
      <c r="AN514">
        <v>598500000</v>
      </c>
      <c r="AO514">
        <v>89800000</v>
      </c>
      <c r="AQ514">
        <v>740900000</v>
      </c>
      <c r="AS514">
        <v>282200000</v>
      </c>
      <c r="AU514">
        <v>-137700000</v>
      </c>
      <c r="AV514">
        <v>-550400000</v>
      </c>
      <c r="AY514">
        <v>10.69</v>
      </c>
      <c r="AZ514">
        <v>1464200000</v>
      </c>
      <c r="BA514">
        <v>8.9253313917877206E-2</v>
      </c>
      <c r="BB514">
        <v>795500000</v>
      </c>
      <c r="BC514">
        <v>795500000</v>
      </c>
      <c r="BD514">
        <v>9.1934495949334893E-2</v>
      </c>
      <c r="BE514">
        <v>8.5624472720128506E-2</v>
      </c>
      <c r="BG514">
        <v>0.59430942227461303</v>
      </c>
      <c r="BI514">
        <v>0.78426023275205703</v>
      </c>
      <c r="BJ514">
        <v>-1.5913739902229301E-2</v>
      </c>
      <c r="BO514">
        <v>8.8585746102449896</v>
      </c>
      <c r="BP514">
        <v>0.27281348019549201</v>
      </c>
      <c r="BQ514">
        <v>0.72175213363483803</v>
      </c>
      <c r="BR514">
        <v>10.3333521047708</v>
      </c>
      <c r="BS514">
        <v>0.116428362999708</v>
      </c>
      <c r="BU514">
        <v>2.2971601565217399E-7</v>
      </c>
    </row>
    <row r="515" spans="3:73" x14ac:dyDescent="0.3">
      <c r="C515">
        <v>78239</v>
      </c>
      <c r="D515" t="s">
        <v>4327</v>
      </c>
      <c r="E515" t="s">
        <v>507</v>
      </c>
      <c r="F515" t="s">
        <v>3614</v>
      </c>
      <c r="G515" t="s">
        <v>3754</v>
      </c>
      <c r="H515" t="s">
        <v>3755</v>
      </c>
      <c r="I515" t="s">
        <v>4612</v>
      </c>
      <c r="J515">
        <v>2023</v>
      </c>
      <c r="K515" t="s">
        <v>4062</v>
      </c>
      <c r="L515">
        <v>84.706035</v>
      </c>
      <c r="M515">
        <v>11172900000</v>
      </c>
      <c r="N515">
        <v>3259700000</v>
      </c>
      <c r="O515">
        <v>707600000</v>
      </c>
      <c r="P515">
        <v>793300000</v>
      </c>
      <c r="Q515">
        <v>1419700000</v>
      </c>
      <c r="S515">
        <v>862600000</v>
      </c>
      <c r="T515">
        <v>3097400000</v>
      </c>
      <c r="U515">
        <v>2322100000</v>
      </c>
      <c r="W515">
        <v>2771500000</v>
      </c>
      <c r="X515">
        <v>1073400000</v>
      </c>
      <c r="AA515">
        <v>2169200000</v>
      </c>
      <c r="AB515">
        <v>5118900000</v>
      </c>
      <c r="AC515">
        <v>2936700000</v>
      </c>
      <c r="AD515">
        <v>5407300000</v>
      </c>
      <c r="AE515">
        <v>88600000</v>
      </c>
      <c r="AG515">
        <v>5363200000</v>
      </c>
      <c r="AH515">
        <v>9217700000</v>
      </c>
      <c r="AJ515">
        <v>928800000</v>
      </c>
      <c r="AM515">
        <v>177400000</v>
      </c>
      <c r="AN515">
        <v>663600000</v>
      </c>
      <c r="AO515">
        <v>99300000</v>
      </c>
      <c r="AQ515">
        <v>969400000</v>
      </c>
      <c r="AS515">
        <v>298600000</v>
      </c>
      <c r="AU515">
        <v>-85100000</v>
      </c>
      <c r="AV515">
        <v>-721800000</v>
      </c>
      <c r="AY515">
        <v>10.88</v>
      </c>
      <c r="AZ515">
        <v>1611150000</v>
      </c>
      <c r="BA515">
        <v>0.100762663137225</v>
      </c>
      <c r="BB515">
        <v>940300000</v>
      </c>
      <c r="BC515">
        <v>940300000</v>
      </c>
      <c r="BD515">
        <v>0.10201026286383801</v>
      </c>
      <c r="BE515">
        <v>0.105167232606833</v>
      </c>
      <c r="BG515">
        <v>0.58183711771917102</v>
      </c>
      <c r="BI515">
        <v>0.825005146380975</v>
      </c>
      <c r="BJ515">
        <v>-9.2322379769356807E-3</v>
      </c>
      <c r="BO515">
        <v>9.4692849949647506</v>
      </c>
      <c r="BP515">
        <v>0.25531300739671697</v>
      </c>
      <c r="BQ515">
        <v>0.66390041493775898</v>
      </c>
      <c r="BR515">
        <v>7.7854811580882304</v>
      </c>
      <c r="BS515">
        <v>0.12963722674793399</v>
      </c>
      <c r="BU515">
        <v>1.80039004629901E-7</v>
      </c>
    </row>
    <row r="516" spans="3:73" x14ac:dyDescent="0.3">
      <c r="C516">
        <v>78239</v>
      </c>
      <c r="D516" t="s">
        <v>4327</v>
      </c>
      <c r="E516" t="s">
        <v>507</v>
      </c>
      <c r="F516" t="s">
        <v>3614</v>
      </c>
      <c r="G516" t="s">
        <v>3754</v>
      </c>
      <c r="H516" t="s">
        <v>3755</v>
      </c>
      <c r="I516" t="s">
        <v>4612</v>
      </c>
      <c r="J516">
        <v>2022</v>
      </c>
      <c r="K516" t="s">
        <v>4062</v>
      </c>
      <c r="L516">
        <v>68.661927000000006</v>
      </c>
      <c r="M516">
        <v>11768300000</v>
      </c>
      <c r="N516">
        <v>3580400000</v>
      </c>
      <c r="O516">
        <v>550700000</v>
      </c>
      <c r="P516">
        <v>923700000</v>
      </c>
      <c r="Q516">
        <v>1802600000</v>
      </c>
      <c r="S516">
        <v>904000000</v>
      </c>
      <c r="T516">
        <v>3249900000</v>
      </c>
      <c r="U516">
        <v>2359000000</v>
      </c>
      <c r="W516">
        <v>2767500000</v>
      </c>
      <c r="X516">
        <v>1327400000</v>
      </c>
      <c r="AA516">
        <v>2288900000</v>
      </c>
      <c r="AB516">
        <v>5012700000</v>
      </c>
      <c r="AC516">
        <v>2359400000</v>
      </c>
      <c r="AD516">
        <v>4753100000</v>
      </c>
      <c r="AE516">
        <v>87600000</v>
      </c>
      <c r="AG516">
        <v>5122900000</v>
      </c>
      <c r="AH516">
        <v>9024200000</v>
      </c>
      <c r="AJ516">
        <v>470700000</v>
      </c>
      <c r="AM516">
        <v>187800000</v>
      </c>
      <c r="AN516">
        <v>200400000</v>
      </c>
      <c r="AO516">
        <v>89600000</v>
      </c>
      <c r="AQ516">
        <v>39200000</v>
      </c>
      <c r="AS516">
        <v>301500000</v>
      </c>
      <c r="AU516">
        <v>-278200000</v>
      </c>
      <c r="AV516">
        <v>-428200000</v>
      </c>
      <c r="AY516">
        <v>3.05</v>
      </c>
      <c r="AZ516">
        <v>1575550000</v>
      </c>
      <c r="BA516">
        <v>5.2159748232530299E-2</v>
      </c>
      <c r="BB516">
        <v>477800000</v>
      </c>
      <c r="BC516">
        <v>477800000</v>
      </c>
      <c r="BD516">
        <v>5.2946521575319698E-2</v>
      </c>
      <c r="BE516">
        <v>4.3438753573724004E-3</v>
      </c>
      <c r="BG516">
        <v>0.56768467010926205</v>
      </c>
      <c r="BI516">
        <v>0.76682273565425796</v>
      </c>
      <c r="BJ516">
        <v>-3.0828217459719399E-2</v>
      </c>
      <c r="BO516">
        <v>5.33258928571429</v>
      </c>
      <c r="BP516">
        <v>0.198988256549232</v>
      </c>
      <c r="BQ516">
        <v>0.64238482384823803</v>
      </c>
      <c r="BR516">
        <v>22.512107213114799</v>
      </c>
      <c r="BS516">
        <v>3.9978454724998502E-2</v>
      </c>
      <c r="BU516">
        <v>4.1777660213058799E-8</v>
      </c>
    </row>
    <row r="517" spans="3:73" x14ac:dyDescent="0.3">
      <c r="C517">
        <v>78239</v>
      </c>
      <c r="D517" t="s">
        <v>4327</v>
      </c>
      <c r="E517" t="s">
        <v>507</v>
      </c>
      <c r="F517" t="s">
        <v>3614</v>
      </c>
      <c r="G517" t="s">
        <v>3754</v>
      </c>
      <c r="H517" t="s">
        <v>3755</v>
      </c>
      <c r="I517" t="s">
        <v>4612</v>
      </c>
      <c r="J517">
        <v>2021</v>
      </c>
      <c r="K517" t="s">
        <v>4062</v>
      </c>
      <c r="L517">
        <v>105.095761</v>
      </c>
      <c r="M517">
        <v>12396800000</v>
      </c>
      <c r="N517">
        <v>3653700000</v>
      </c>
      <c r="O517">
        <v>1242500000</v>
      </c>
      <c r="P517">
        <v>745200000</v>
      </c>
      <c r="Q517">
        <v>1348500000</v>
      </c>
      <c r="S517">
        <v>906100000</v>
      </c>
      <c r="T517">
        <v>3307000000</v>
      </c>
      <c r="U517">
        <v>2828900000</v>
      </c>
      <c r="W517">
        <v>2787500000</v>
      </c>
      <c r="X517">
        <v>1220800000</v>
      </c>
      <c r="AA517">
        <v>2352400000</v>
      </c>
      <c r="AB517">
        <v>5288800000</v>
      </c>
      <c r="AC517">
        <v>1946800000</v>
      </c>
      <c r="AD517">
        <v>4562800000</v>
      </c>
      <c r="AE517">
        <v>87100000</v>
      </c>
      <c r="AG517">
        <v>5324100000</v>
      </c>
      <c r="AH517">
        <v>9154700000</v>
      </c>
      <c r="AJ517">
        <v>1076900000</v>
      </c>
      <c r="AM517">
        <v>20700000</v>
      </c>
      <c r="AN517">
        <v>952300000</v>
      </c>
      <c r="AO517">
        <v>108600000</v>
      </c>
      <c r="AQ517">
        <v>1071200000</v>
      </c>
      <c r="AS517">
        <v>313300000</v>
      </c>
      <c r="AU517">
        <v>-45000000</v>
      </c>
      <c r="AV517">
        <v>-1398500000</v>
      </c>
      <c r="AY517">
        <v>13.45</v>
      </c>
      <c r="AZ517">
        <v>1382800000</v>
      </c>
      <c r="BA517">
        <v>0.117633565272483</v>
      </c>
      <c r="BB517">
        <v>1081600000</v>
      </c>
      <c r="BC517">
        <v>1081600000</v>
      </c>
      <c r="BD517">
        <v>0.118146962762297</v>
      </c>
      <c r="BE517">
        <v>0.11701093427419799</v>
      </c>
      <c r="BG517">
        <v>0.58157012245076301</v>
      </c>
      <c r="BI517">
        <v>0.73847283169850297</v>
      </c>
      <c r="BJ517">
        <v>-4.9155078811976404E-3</v>
      </c>
      <c r="BO517">
        <v>9.9594843462246807</v>
      </c>
      <c r="BP517">
        <v>0.44573991031390098</v>
      </c>
      <c r="BQ517">
        <v>0.82697757847533604</v>
      </c>
      <c r="BR517">
        <v>7.8138112267658002</v>
      </c>
      <c r="BS517">
        <v>0.180059748903343</v>
      </c>
      <c r="BU517">
        <v>2.6727007741831802E-7</v>
      </c>
    </row>
    <row r="518" spans="3:73" x14ac:dyDescent="0.3">
      <c r="C518">
        <v>78239</v>
      </c>
      <c r="D518" t="s">
        <v>4327</v>
      </c>
      <c r="E518" t="s">
        <v>507</v>
      </c>
      <c r="F518" t="s">
        <v>3614</v>
      </c>
      <c r="G518" t="s">
        <v>3754</v>
      </c>
      <c r="H518" t="s">
        <v>3755</v>
      </c>
      <c r="I518" t="s">
        <v>4612</v>
      </c>
      <c r="J518">
        <v>2020</v>
      </c>
      <c r="K518" t="s">
        <v>4062</v>
      </c>
      <c r="L518">
        <v>58.110911999999999</v>
      </c>
      <c r="M518">
        <v>13293500000</v>
      </c>
      <c r="N518">
        <v>3943700000</v>
      </c>
      <c r="O518">
        <v>1651400000</v>
      </c>
      <c r="P518">
        <v>641500000</v>
      </c>
      <c r="Q518">
        <v>1417100000</v>
      </c>
      <c r="S518">
        <v>942700000</v>
      </c>
      <c r="T518">
        <v>3518200000</v>
      </c>
      <c r="U518">
        <v>2954300000</v>
      </c>
      <c r="W518">
        <v>2582400000</v>
      </c>
      <c r="X518">
        <v>1124200000</v>
      </c>
      <c r="AA518">
        <v>3554800000</v>
      </c>
      <c r="AB518">
        <v>4730300000</v>
      </c>
      <c r="AC518">
        <v>1579500000</v>
      </c>
      <c r="AD518">
        <v>3613200000</v>
      </c>
      <c r="AE518">
        <v>86300000</v>
      </c>
      <c r="AG518">
        <v>3776800000</v>
      </c>
      <c r="AH518">
        <v>7132600000</v>
      </c>
      <c r="AJ518">
        <v>-1071700000</v>
      </c>
      <c r="AM518">
        <v>-55500000</v>
      </c>
      <c r="AN518">
        <v>-1136100000</v>
      </c>
      <c r="AO518">
        <v>125500000</v>
      </c>
      <c r="AQ518">
        <v>697700000</v>
      </c>
      <c r="AS518">
        <v>325800000</v>
      </c>
      <c r="AU518">
        <v>-59100000</v>
      </c>
      <c r="AV518">
        <v>477400000</v>
      </c>
      <c r="AY518">
        <v>-15.96</v>
      </c>
      <c r="AZ518">
        <v>1516400000</v>
      </c>
      <c r="BA518">
        <v>-0.150253764405687</v>
      </c>
      <c r="BB518">
        <v>-1066100000</v>
      </c>
      <c r="BC518">
        <v>-1066100000</v>
      </c>
      <c r="BD518">
        <v>-0.14946863696267801</v>
      </c>
      <c r="BE518">
        <v>9.7818467319070193E-2</v>
      </c>
      <c r="BG518">
        <v>0.52951237977735999</v>
      </c>
      <c r="BI518">
        <v>0.53654793696167302</v>
      </c>
      <c r="BJ518">
        <v>-8.2858985503182596E-3</v>
      </c>
      <c r="BO518">
        <v>-8.4948207171314696</v>
      </c>
      <c r="BP518">
        <v>0.63948265179677799</v>
      </c>
      <c r="BQ518">
        <v>0.97839219330854998</v>
      </c>
      <c r="BR518">
        <v>-3.6410345864661702</v>
      </c>
      <c r="BS518">
        <v>-0.24017504175210899</v>
      </c>
      <c r="BU518">
        <v>-1.9606582151660599E-7</v>
      </c>
    </row>
    <row r="519" spans="3:73" x14ac:dyDescent="0.3">
      <c r="C519">
        <v>78239</v>
      </c>
      <c r="D519" t="s">
        <v>4327</v>
      </c>
      <c r="E519" t="s">
        <v>507</v>
      </c>
      <c r="F519" t="s">
        <v>3614</v>
      </c>
      <c r="G519" t="s">
        <v>3754</v>
      </c>
      <c r="H519" t="s">
        <v>3755</v>
      </c>
      <c r="I519" t="s">
        <v>4612</v>
      </c>
      <c r="J519">
        <v>2019</v>
      </c>
      <c r="K519" t="s">
        <v>4062</v>
      </c>
      <c r="L519">
        <v>96.901453000000004</v>
      </c>
      <c r="M519">
        <v>13631000000</v>
      </c>
      <c r="N519">
        <v>3394200000</v>
      </c>
      <c r="O519">
        <v>503400000</v>
      </c>
      <c r="P519">
        <v>741400000</v>
      </c>
      <c r="Q519">
        <v>1615700000</v>
      </c>
      <c r="S519">
        <v>1026800000</v>
      </c>
      <c r="T519">
        <v>3480700000</v>
      </c>
      <c r="U519">
        <v>3677600000</v>
      </c>
      <c r="W519">
        <v>2361100000</v>
      </c>
      <c r="X519">
        <v>882800000</v>
      </c>
      <c r="AA519">
        <v>2707700000</v>
      </c>
      <c r="AB519">
        <v>5811500000</v>
      </c>
      <c r="AC519">
        <v>1462700000</v>
      </c>
      <c r="AD519">
        <v>4753000000</v>
      </c>
      <c r="AE519">
        <v>85900000</v>
      </c>
      <c r="AG519">
        <v>5388400000</v>
      </c>
      <c r="AH519">
        <v>9909000000</v>
      </c>
      <c r="AJ519">
        <v>558700000</v>
      </c>
      <c r="AM519">
        <v>28900000</v>
      </c>
      <c r="AN519">
        <v>417300000</v>
      </c>
      <c r="AO519">
        <v>120000000</v>
      </c>
      <c r="AQ519">
        <v>1020300000</v>
      </c>
      <c r="AS519">
        <v>323800000</v>
      </c>
      <c r="AU519">
        <v>-505900000</v>
      </c>
      <c r="AV519">
        <v>-451600000</v>
      </c>
      <c r="AY519">
        <v>5.63</v>
      </c>
      <c r="AZ519">
        <v>1674050000</v>
      </c>
      <c r="BA519">
        <v>5.6383086083358597E-2</v>
      </c>
      <c r="BB519">
        <v>566200000</v>
      </c>
      <c r="BC519">
        <v>566200000</v>
      </c>
      <c r="BD519">
        <v>5.7139973761227203E-2</v>
      </c>
      <c r="BE519">
        <v>0.102966999697245</v>
      </c>
      <c r="BG519">
        <v>0.54378847512362505</v>
      </c>
      <c r="BI519">
        <v>0.72694593206661295</v>
      </c>
      <c r="BJ519">
        <v>-5.1054596831163597E-2</v>
      </c>
      <c r="BO519">
        <v>4.7183333333333302</v>
      </c>
      <c r="BP519">
        <v>0.21320570920333701</v>
      </c>
      <c r="BQ519">
        <v>0.75325060353225204</v>
      </c>
      <c r="BR519">
        <v>17.211625754884501</v>
      </c>
      <c r="BS519">
        <v>7.18059020906823E-2</v>
      </c>
      <c r="BU519">
        <v>9.3875106321947905E-8</v>
      </c>
    </row>
    <row r="520" spans="3:73" x14ac:dyDescent="0.3">
      <c r="C520">
        <v>78239</v>
      </c>
      <c r="D520" t="s">
        <v>4327</v>
      </c>
      <c r="E520" t="s">
        <v>507</v>
      </c>
      <c r="F520" t="s">
        <v>3614</v>
      </c>
      <c r="G520" t="s">
        <v>3754</v>
      </c>
      <c r="H520" t="s">
        <v>3755</v>
      </c>
      <c r="I520" t="s">
        <v>4612</v>
      </c>
      <c r="J520">
        <v>2018</v>
      </c>
      <c r="K520" t="s">
        <v>4062</v>
      </c>
      <c r="L520">
        <v>137.519687</v>
      </c>
      <c r="M520">
        <v>11863700000</v>
      </c>
      <c r="N520">
        <v>3238600000</v>
      </c>
      <c r="O520">
        <v>452000000</v>
      </c>
      <c r="P520">
        <v>777800000</v>
      </c>
      <c r="Q520">
        <v>1732400000</v>
      </c>
      <c r="S520">
        <v>984500000</v>
      </c>
      <c r="T520">
        <v>3569200000</v>
      </c>
      <c r="U520">
        <v>3670500000</v>
      </c>
      <c r="W520">
        <v>1893900000</v>
      </c>
      <c r="X520">
        <v>924200000</v>
      </c>
      <c r="AA520">
        <v>2819400000</v>
      </c>
      <c r="AB520">
        <v>5827800000</v>
      </c>
      <c r="AC520">
        <v>1117100000</v>
      </c>
      <c r="AD520">
        <v>4350100000</v>
      </c>
      <c r="AE520">
        <v>85400000</v>
      </c>
      <c r="AG520">
        <v>5308300000</v>
      </c>
      <c r="AH520">
        <v>9656800000</v>
      </c>
      <c r="AJ520">
        <v>891700000</v>
      </c>
      <c r="AM520">
        <v>31000000</v>
      </c>
      <c r="AN520">
        <v>746400000</v>
      </c>
      <c r="AO520">
        <v>120800000</v>
      </c>
      <c r="AQ520">
        <v>852500000</v>
      </c>
      <c r="AS520">
        <v>334800000</v>
      </c>
      <c r="AU520">
        <v>-395400000</v>
      </c>
      <c r="AV520">
        <v>-478500000</v>
      </c>
      <c r="AY520">
        <v>9.75</v>
      </c>
      <c r="AZ520">
        <v>1661850000</v>
      </c>
      <c r="BA520">
        <v>9.2339077126998598E-2</v>
      </c>
      <c r="BB520">
        <v>898200000</v>
      </c>
      <c r="BC520">
        <v>898200000</v>
      </c>
      <c r="BD520">
        <v>9.3012177947146099E-2</v>
      </c>
      <c r="BE520">
        <v>8.8279761411647797E-2</v>
      </c>
      <c r="BG520">
        <v>0.54969555132134895</v>
      </c>
      <c r="BI520">
        <v>0.81397877559277498</v>
      </c>
      <c r="BJ520">
        <v>-4.0945240659431698E-2</v>
      </c>
      <c r="BO520">
        <v>7.4354304635761599</v>
      </c>
      <c r="BP520">
        <v>0.23866096414805399</v>
      </c>
      <c r="BQ520">
        <v>0.79529014203495396</v>
      </c>
      <c r="BR520">
        <v>14.1045832820513</v>
      </c>
      <c r="BS520">
        <v>0.12807577473489101</v>
      </c>
      <c r="BU520">
        <v>2.3007257425615199E-7</v>
      </c>
    </row>
    <row r="521" spans="3:73" x14ac:dyDescent="0.3">
      <c r="C521">
        <v>78239</v>
      </c>
      <c r="D521" t="s">
        <v>4327</v>
      </c>
      <c r="E521" t="s">
        <v>507</v>
      </c>
      <c r="F521" t="s">
        <v>3614</v>
      </c>
      <c r="G521" t="s">
        <v>3754</v>
      </c>
      <c r="H521" t="s">
        <v>3755</v>
      </c>
      <c r="I521" t="s">
        <v>4612</v>
      </c>
      <c r="J521">
        <v>2017</v>
      </c>
      <c r="K521" t="s">
        <v>4062</v>
      </c>
      <c r="L521">
        <v>108.124641</v>
      </c>
      <c r="M521">
        <v>11885700000</v>
      </c>
      <c r="N521">
        <v>3030800000</v>
      </c>
      <c r="O521">
        <v>493900000</v>
      </c>
      <c r="P521">
        <v>658500000</v>
      </c>
      <c r="Q521">
        <v>1591300000</v>
      </c>
      <c r="S521">
        <v>899800000</v>
      </c>
      <c r="T521">
        <v>3726600000</v>
      </c>
      <c r="U521">
        <v>3834700000</v>
      </c>
      <c r="W521">
        <v>1871600000</v>
      </c>
      <c r="X521">
        <v>889800000</v>
      </c>
      <c r="AA521">
        <v>3061300000</v>
      </c>
      <c r="AB521">
        <v>5536400000</v>
      </c>
      <c r="AC521">
        <v>793400000</v>
      </c>
      <c r="AD521">
        <v>3625200000</v>
      </c>
      <c r="AE521">
        <v>84900000</v>
      </c>
      <c r="AG521">
        <v>4894400000</v>
      </c>
      <c r="AJ521">
        <v>632400000</v>
      </c>
      <c r="AM521">
        <v>-25900000</v>
      </c>
      <c r="AN521">
        <v>537800000</v>
      </c>
      <c r="AO521">
        <v>128500000</v>
      </c>
      <c r="AQ521">
        <v>699800000</v>
      </c>
      <c r="AS521">
        <v>324900000</v>
      </c>
      <c r="AU521">
        <v>-459100000</v>
      </c>
      <c r="AV521">
        <v>-508200000</v>
      </c>
      <c r="AY521">
        <v>6.93</v>
      </c>
      <c r="BB521">
        <v>640400000</v>
      </c>
      <c r="BC521">
        <v>640400000</v>
      </c>
      <c r="BO521">
        <v>4.98365758754864</v>
      </c>
      <c r="BP521">
        <v>0.26389185723445202</v>
      </c>
      <c r="BQ521">
        <v>0.76912801880743797</v>
      </c>
      <c r="BR521">
        <v>15.602401298701301</v>
      </c>
      <c r="BS521">
        <v>9.7138935048045702E-2</v>
      </c>
      <c r="BU521">
        <v>1.3534133410338801E-7</v>
      </c>
    </row>
    <row r="522" spans="3:73" x14ac:dyDescent="0.3">
      <c r="C522">
        <v>1037038</v>
      </c>
      <c r="D522" t="s">
        <v>4437</v>
      </c>
      <c r="E522" t="s">
        <v>313</v>
      </c>
      <c r="F522" t="s">
        <v>3614</v>
      </c>
      <c r="G522" t="s">
        <v>3754</v>
      </c>
      <c r="H522" t="s">
        <v>3755</v>
      </c>
      <c r="I522" t="s">
        <v>4613</v>
      </c>
      <c r="J522">
        <v>2026</v>
      </c>
      <c r="K522" t="s">
        <v>4062</v>
      </c>
      <c r="L522">
        <v>353.896996</v>
      </c>
    </row>
    <row r="523" spans="3:73" x14ac:dyDescent="0.3">
      <c r="C523">
        <v>1037038</v>
      </c>
      <c r="D523" t="s">
        <v>4437</v>
      </c>
      <c r="E523" t="s">
        <v>313</v>
      </c>
      <c r="F523" t="s">
        <v>3614</v>
      </c>
      <c r="G523" t="s">
        <v>3754</v>
      </c>
      <c r="H523" t="s">
        <v>3755</v>
      </c>
      <c r="I523" t="s">
        <v>4613</v>
      </c>
      <c r="J523">
        <v>2025</v>
      </c>
      <c r="K523" t="s">
        <v>4062</v>
      </c>
      <c r="L523">
        <v>271.90855900000003</v>
      </c>
      <c r="M523">
        <v>7047300000</v>
      </c>
      <c r="N523">
        <v>3789900000</v>
      </c>
      <c r="O523">
        <v>1922500000</v>
      </c>
      <c r="P523">
        <v>459500000</v>
      </c>
      <c r="Q523">
        <v>949600000</v>
      </c>
      <c r="R523">
        <v>1859500000</v>
      </c>
      <c r="S523">
        <v>846400000</v>
      </c>
      <c r="T523">
        <v>62800000</v>
      </c>
      <c r="U523">
        <v>888500000</v>
      </c>
      <c r="V523">
        <v>4458800000</v>
      </c>
      <c r="W523">
        <v>2133700000</v>
      </c>
      <c r="X523">
        <v>436000000</v>
      </c>
      <c r="Y523">
        <v>16700000</v>
      </c>
      <c r="AB523">
        <v>2588500000</v>
      </c>
      <c r="AC523">
        <v>7734700000</v>
      </c>
      <c r="AD523">
        <v>7590100000</v>
      </c>
      <c r="AG523">
        <v>4852900000</v>
      </c>
      <c r="AH523">
        <v>7079000000</v>
      </c>
      <c r="AI523">
        <v>2226100000</v>
      </c>
      <c r="AJ523">
        <v>932100000</v>
      </c>
      <c r="AL523">
        <v>3920800000</v>
      </c>
      <c r="AM523">
        <v>207800000</v>
      </c>
      <c r="AN523">
        <v>742900000</v>
      </c>
      <c r="AO523">
        <v>44100000</v>
      </c>
      <c r="AQ523">
        <v>1235100000</v>
      </c>
      <c r="AS523">
        <v>219600000</v>
      </c>
      <c r="AT523">
        <v>216200000</v>
      </c>
      <c r="AU523">
        <v>-264100000</v>
      </c>
      <c r="AV523">
        <v>-704000000</v>
      </c>
      <c r="AX523">
        <v>204400000</v>
      </c>
      <c r="AY523">
        <v>11.86</v>
      </c>
      <c r="AZ523">
        <v>925900000</v>
      </c>
      <c r="BA523">
        <v>0.13167113999152399</v>
      </c>
      <c r="BB523">
        <v>994800000</v>
      </c>
      <c r="BC523">
        <v>994800000</v>
      </c>
      <c r="BD523">
        <v>0.14052832320949299</v>
      </c>
      <c r="BE523">
        <v>0.17447379573386099</v>
      </c>
      <c r="BF523">
        <v>0.143932758864246</v>
      </c>
      <c r="BG523">
        <v>0.68553468003955398</v>
      </c>
      <c r="BH523">
        <v>2.4042553191489402</v>
      </c>
      <c r="BI523">
        <v>1.0044981766066401</v>
      </c>
      <c r="BJ523">
        <v>-3.7307529312049698E-2</v>
      </c>
      <c r="BK523">
        <v>3.0541036869614398E-2</v>
      </c>
      <c r="BL523">
        <v>5.7127659574468099</v>
      </c>
      <c r="BN523">
        <v>0.63269620989598896</v>
      </c>
      <c r="BO523">
        <v>22.557823129251702</v>
      </c>
      <c r="BP523">
        <v>0.90101701270094203</v>
      </c>
      <c r="BQ523">
        <v>1.3311618315602001</v>
      </c>
      <c r="BR523">
        <v>22.9265226812816</v>
      </c>
      <c r="BS523">
        <v>0.28700019316206299</v>
      </c>
      <c r="BU523">
        <v>1.2458317596059499E-6</v>
      </c>
    </row>
    <row r="524" spans="3:73" x14ac:dyDescent="0.3">
      <c r="C524">
        <v>1037038</v>
      </c>
      <c r="D524" t="s">
        <v>4437</v>
      </c>
      <c r="E524" t="s">
        <v>313</v>
      </c>
      <c r="F524" t="s">
        <v>3614</v>
      </c>
      <c r="G524" t="s">
        <v>3754</v>
      </c>
      <c r="H524" t="s">
        <v>3755</v>
      </c>
      <c r="I524" t="s">
        <v>4613</v>
      </c>
      <c r="J524">
        <v>2024</v>
      </c>
      <c r="K524" t="s">
        <v>4062</v>
      </c>
      <c r="L524">
        <v>174.476271</v>
      </c>
      <c r="M524">
        <v>6602600000</v>
      </c>
      <c r="N524">
        <v>3359800000</v>
      </c>
      <c r="O524">
        <v>1662200000</v>
      </c>
      <c r="P524">
        <v>446500000</v>
      </c>
      <c r="Q524">
        <v>902200000</v>
      </c>
      <c r="R524">
        <v>1865000000</v>
      </c>
      <c r="S524">
        <v>850400000</v>
      </c>
      <c r="T524">
        <v>75700000</v>
      </c>
      <c r="U524">
        <v>888100000</v>
      </c>
      <c r="V524">
        <v>4152300000</v>
      </c>
      <c r="W524">
        <v>1467200000</v>
      </c>
      <c r="X524">
        <v>332200000</v>
      </c>
      <c r="Y524">
        <v>17400000</v>
      </c>
      <c r="AB524">
        <v>2450300000</v>
      </c>
      <c r="AC524">
        <v>7250300000</v>
      </c>
      <c r="AD524">
        <v>7051600000</v>
      </c>
      <c r="AG524">
        <v>4431800000</v>
      </c>
      <c r="AH524">
        <v>6631400000</v>
      </c>
      <c r="AI524">
        <v>2199600000</v>
      </c>
      <c r="AJ524">
        <v>756400000</v>
      </c>
      <c r="AL524">
        <v>3675400000</v>
      </c>
      <c r="AM524">
        <v>131100000</v>
      </c>
      <c r="AN524">
        <v>646300000</v>
      </c>
      <c r="AO524">
        <v>42200000</v>
      </c>
      <c r="AQ524">
        <v>1069700000</v>
      </c>
      <c r="AS524">
        <v>229000000</v>
      </c>
      <c r="AT524">
        <v>164800000</v>
      </c>
      <c r="AU524">
        <v>-256800000</v>
      </c>
      <c r="AV524">
        <v>-665600000</v>
      </c>
      <c r="AX524">
        <v>192900000</v>
      </c>
      <c r="AY524">
        <v>9.91</v>
      </c>
      <c r="AZ524">
        <v>986750000</v>
      </c>
      <c r="BA524">
        <v>0.114063395361462</v>
      </c>
      <c r="BB524">
        <v>819600000</v>
      </c>
      <c r="BC524">
        <v>819600000</v>
      </c>
      <c r="BD524">
        <v>0.123593811261574</v>
      </c>
      <c r="BE524">
        <v>0.16130832101818601</v>
      </c>
      <c r="BF524">
        <v>0.136456856772326</v>
      </c>
      <c r="BG524">
        <v>0.66830533522333102</v>
      </c>
      <c r="BH524">
        <v>2.2291360526982502</v>
      </c>
      <c r="BI524">
        <v>1.00436191803229</v>
      </c>
      <c r="BJ524">
        <v>-3.8724854480200299E-2</v>
      </c>
      <c r="BK524">
        <v>2.4851464245860599E-2</v>
      </c>
      <c r="BL524">
        <v>6.49089805825243</v>
      </c>
      <c r="BN524">
        <v>0.62888861963468901</v>
      </c>
      <c r="BO524">
        <v>19.4218009478673</v>
      </c>
      <c r="BP524">
        <v>1.13290621592148</v>
      </c>
      <c r="BQ524">
        <v>1.6750272628135201</v>
      </c>
      <c r="BR524">
        <v>17.606081836528801</v>
      </c>
      <c r="BS524">
        <v>0.26376362078112903</v>
      </c>
      <c r="BU524">
        <v>7.0565230608905003E-7</v>
      </c>
    </row>
    <row r="525" spans="3:73" x14ac:dyDescent="0.3">
      <c r="C525">
        <v>1037038</v>
      </c>
      <c r="D525" t="s">
        <v>4437</v>
      </c>
      <c r="E525" t="s">
        <v>313</v>
      </c>
      <c r="F525" t="s">
        <v>3614</v>
      </c>
      <c r="G525" t="s">
        <v>3754</v>
      </c>
      <c r="H525" t="s">
        <v>3755</v>
      </c>
      <c r="I525" t="s">
        <v>4613</v>
      </c>
      <c r="J525">
        <v>2023</v>
      </c>
      <c r="K525" t="s">
        <v>4062</v>
      </c>
      <c r="L525">
        <v>113.935104</v>
      </c>
      <c r="M525">
        <v>6789500000</v>
      </c>
      <c r="N525">
        <v>3324100000</v>
      </c>
      <c r="O525">
        <v>1529300000</v>
      </c>
      <c r="P525">
        <v>447700000</v>
      </c>
      <c r="Q525">
        <v>1071300000</v>
      </c>
      <c r="R525">
        <v>2089500000</v>
      </c>
      <c r="S525">
        <v>955500000</v>
      </c>
      <c r="T525">
        <v>88900000</v>
      </c>
      <c r="U525">
        <v>898900000</v>
      </c>
      <c r="V525">
        <v>4359000000</v>
      </c>
      <c r="W525">
        <v>1493500000</v>
      </c>
      <c r="X525">
        <v>371600000</v>
      </c>
      <c r="Y525">
        <v>14100000</v>
      </c>
      <c r="AB525">
        <v>2430500000</v>
      </c>
      <c r="AC525">
        <v>6797300000</v>
      </c>
      <c r="AD525">
        <v>6598200000</v>
      </c>
      <c r="AG525">
        <v>4165800000</v>
      </c>
      <c r="AH525">
        <v>6443600000</v>
      </c>
      <c r="AI525">
        <v>2277800000</v>
      </c>
      <c r="AJ525">
        <v>704200000</v>
      </c>
      <c r="AL525">
        <v>3461600000</v>
      </c>
      <c r="AM525">
        <v>169200000</v>
      </c>
      <c r="AN525">
        <v>522700000</v>
      </c>
      <c r="AO525">
        <v>40400000</v>
      </c>
      <c r="AQ525">
        <v>411000000</v>
      </c>
      <c r="AS525">
        <v>220500000</v>
      </c>
      <c r="AT525">
        <v>217500000</v>
      </c>
      <c r="AU525">
        <v>471500000</v>
      </c>
      <c r="AV525">
        <v>-1208800000</v>
      </c>
      <c r="AX525">
        <v>199400000</v>
      </c>
      <c r="AY525">
        <v>7.72</v>
      </c>
      <c r="AZ525">
        <v>1024300000</v>
      </c>
      <c r="BA525">
        <v>0.109286734123782</v>
      </c>
      <c r="BB525">
        <v>732300000</v>
      </c>
      <c r="BC525">
        <v>732300000</v>
      </c>
      <c r="BD525">
        <v>0.113647650381774</v>
      </c>
      <c r="BE525">
        <v>6.3784220001241496E-2</v>
      </c>
      <c r="BF525">
        <v>3.0029797007883802E-2</v>
      </c>
      <c r="BG525">
        <v>0.64650195542864197</v>
      </c>
      <c r="BH525">
        <v>2.2237625695597001</v>
      </c>
      <c r="BI525">
        <v>0.94905368583842697</v>
      </c>
      <c r="BJ525">
        <v>7.3173381339623797E-2</v>
      </c>
      <c r="BK525">
        <v>3.3754422993357701E-2</v>
      </c>
      <c r="BL525">
        <v>1.88965517241379</v>
      </c>
      <c r="BN525">
        <v>0.64202076736136704</v>
      </c>
      <c r="BO525">
        <v>18.1262376237624</v>
      </c>
      <c r="BP525">
        <v>1.0239705390023399</v>
      </c>
      <c r="BQ525">
        <v>1.5084030800133901</v>
      </c>
      <c r="BR525">
        <v>14.7584331606218</v>
      </c>
      <c r="BS525">
        <v>0.21505862991154101</v>
      </c>
      <c r="BU525">
        <v>3.61892204435301E-7</v>
      </c>
    </row>
    <row r="526" spans="3:73" x14ac:dyDescent="0.3">
      <c r="C526">
        <v>1037038</v>
      </c>
      <c r="D526" t="s">
        <v>4437</v>
      </c>
      <c r="E526" t="s">
        <v>313</v>
      </c>
      <c r="F526" t="s">
        <v>3614</v>
      </c>
      <c r="G526" t="s">
        <v>3754</v>
      </c>
      <c r="H526" t="s">
        <v>3755</v>
      </c>
      <c r="I526" t="s">
        <v>4613</v>
      </c>
      <c r="J526">
        <v>2022</v>
      </c>
      <c r="K526" t="s">
        <v>4062</v>
      </c>
      <c r="L526">
        <v>95.630262999999999</v>
      </c>
      <c r="M526">
        <v>7724700000</v>
      </c>
      <c r="N526">
        <v>4217300000</v>
      </c>
      <c r="O526">
        <v>1863800000</v>
      </c>
      <c r="P526">
        <v>405400000</v>
      </c>
      <c r="Q526">
        <v>977300000</v>
      </c>
      <c r="R526">
        <v>2080800000</v>
      </c>
      <c r="S526">
        <v>969500000</v>
      </c>
      <c r="T526">
        <v>102900000</v>
      </c>
      <c r="U526">
        <v>908700000</v>
      </c>
      <c r="V526">
        <v>5188700000</v>
      </c>
      <c r="W526">
        <v>2255700000</v>
      </c>
      <c r="X526">
        <v>448700000</v>
      </c>
      <c r="Y526">
        <v>16600000</v>
      </c>
      <c r="AB526">
        <v>2536000000</v>
      </c>
      <c r="AC526">
        <v>6308700000</v>
      </c>
      <c r="AD526">
        <v>6274900000</v>
      </c>
      <c r="AG526">
        <v>4147500000</v>
      </c>
      <c r="AH526">
        <v>6218500000</v>
      </c>
      <c r="AI526">
        <v>2071000000</v>
      </c>
      <c r="AJ526">
        <v>798400000</v>
      </c>
      <c r="AL526">
        <v>3349100000</v>
      </c>
      <c r="AM526">
        <v>154500000</v>
      </c>
      <c r="AN526">
        <v>600100000</v>
      </c>
      <c r="AO526">
        <v>54000000</v>
      </c>
      <c r="AQ526">
        <v>715900000</v>
      </c>
      <c r="AS526">
        <v>229700000</v>
      </c>
      <c r="AT526">
        <v>166900000</v>
      </c>
      <c r="AU526">
        <v>-717900000</v>
      </c>
      <c r="AV526">
        <v>-665700000</v>
      </c>
      <c r="AX526">
        <v>198100000</v>
      </c>
      <c r="AY526">
        <v>8.2200000000000006</v>
      </c>
      <c r="AZ526">
        <v>868150000</v>
      </c>
      <c r="BA526">
        <v>0.12839109109913999</v>
      </c>
      <c r="BB526">
        <v>808600000</v>
      </c>
      <c r="BC526">
        <v>808600000</v>
      </c>
      <c r="BD526">
        <v>0.13003135804454399</v>
      </c>
      <c r="BE526">
        <v>0.115124226099542</v>
      </c>
      <c r="BF526">
        <v>8.8284956179142907E-2</v>
      </c>
      <c r="BG526">
        <v>0.66696148588888005</v>
      </c>
      <c r="BH526">
        <v>2.3855324540690002</v>
      </c>
      <c r="BI526">
        <v>0.80501508149183798</v>
      </c>
      <c r="BJ526">
        <v>-0.115445847069229</v>
      </c>
      <c r="BK526">
        <v>2.6839269920398801E-2</v>
      </c>
      <c r="BL526">
        <v>4.2893948472138996</v>
      </c>
      <c r="BN526">
        <v>0.67170246093699404</v>
      </c>
      <c r="BO526">
        <v>14.9740740740741</v>
      </c>
      <c r="BP526">
        <v>0.82626235758301203</v>
      </c>
      <c r="BQ526">
        <v>1.4363612182471099</v>
      </c>
      <c r="BR526">
        <v>11.633851946471999</v>
      </c>
      <c r="BS526">
        <v>0.23663249211356499</v>
      </c>
      <c r="BU526">
        <v>3.0996875467665602E-7</v>
      </c>
    </row>
    <row r="527" spans="3:73" x14ac:dyDescent="0.3">
      <c r="C527">
        <v>1037038</v>
      </c>
      <c r="D527" t="s">
        <v>4437</v>
      </c>
      <c r="E527" t="s">
        <v>313</v>
      </c>
      <c r="F527" t="s">
        <v>3614</v>
      </c>
      <c r="G527" t="s">
        <v>3754</v>
      </c>
      <c r="H527" t="s">
        <v>3755</v>
      </c>
      <c r="I527" t="s">
        <v>4613</v>
      </c>
      <c r="J527">
        <v>2021</v>
      </c>
      <c r="K527" t="s">
        <v>4062</v>
      </c>
      <c r="L527">
        <v>107.56697699999999</v>
      </c>
      <c r="M527">
        <v>7887500000</v>
      </c>
      <c r="N527">
        <v>4208000000</v>
      </c>
      <c r="O527">
        <v>2579000000</v>
      </c>
      <c r="P527">
        <v>451500000</v>
      </c>
      <c r="Q527">
        <v>759000000</v>
      </c>
      <c r="R527">
        <v>2253500000</v>
      </c>
      <c r="S527">
        <v>1014000000</v>
      </c>
      <c r="T527">
        <v>121100000</v>
      </c>
      <c r="U527">
        <v>934600000</v>
      </c>
      <c r="V527">
        <v>5283100000</v>
      </c>
      <c r="W527">
        <v>1584800000</v>
      </c>
      <c r="X527">
        <v>355900000</v>
      </c>
      <c r="Y527">
        <v>12100000</v>
      </c>
      <c r="AB527">
        <v>2604400000</v>
      </c>
      <c r="AC527">
        <v>5816100000</v>
      </c>
      <c r="AD527">
        <v>5872900000</v>
      </c>
      <c r="AG527">
        <v>2861400000</v>
      </c>
      <c r="AH527">
        <v>4400800000</v>
      </c>
      <c r="AI527">
        <v>1539400000</v>
      </c>
      <c r="AJ527">
        <v>-43600000</v>
      </c>
      <c r="AL527">
        <v>2905000000</v>
      </c>
      <c r="AM527">
        <v>46300000</v>
      </c>
      <c r="AN527">
        <v>-121100000</v>
      </c>
      <c r="AO527">
        <v>48500000</v>
      </c>
      <c r="AQ527">
        <v>380900000</v>
      </c>
      <c r="AS527">
        <v>247600000</v>
      </c>
      <c r="AT527">
        <v>107800000</v>
      </c>
      <c r="AU527">
        <v>195000000</v>
      </c>
      <c r="AV527">
        <v>356800000</v>
      </c>
      <c r="AX527">
        <v>0</v>
      </c>
      <c r="AY527">
        <v>-1.65</v>
      </c>
      <c r="AZ527">
        <v>747600000</v>
      </c>
      <c r="BA527">
        <v>-9.9072895837120506E-3</v>
      </c>
      <c r="BB527">
        <v>-26300000</v>
      </c>
      <c r="BC527">
        <v>-26300000</v>
      </c>
      <c r="BD527">
        <v>-5.9761861479730996E-3</v>
      </c>
      <c r="BE527">
        <v>8.6552445009998202E-2</v>
      </c>
      <c r="BF527">
        <v>6.2056898745682598E-2</v>
      </c>
      <c r="BG527">
        <v>0.65019996364297405</v>
      </c>
      <c r="BH527">
        <v>2.0591225254146601</v>
      </c>
      <c r="BI527">
        <v>0.55794611727416799</v>
      </c>
      <c r="BJ527">
        <v>4.4310125431739698E-2</v>
      </c>
      <c r="BK527">
        <v>2.4495546264315601E-2</v>
      </c>
      <c r="BL527">
        <v>3.5333951762523199</v>
      </c>
      <c r="BN527">
        <v>0.66980665610142598</v>
      </c>
      <c r="BO527">
        <v>-0.54226804123711303</v>
      </c>
      <c r="BP527">
        <v>1.62733467945482</v>
      </c>
      <c r="BQ527">
        <v>2.1762998485613299</v>
      </c>
      <c r="BR527">
        <v>-65.192107272727299</v>
      </c>
      <c r="BS527">
        <v>-4.6498233758255299E-2</v>
      </c>
      <c r="BU527">
        <v>-6.8148330536783905E-8</v>
      </c>
    </row>
    <row r="528" spans="3:73" x14ac:dyDescent="0.3">
      <c r="C528">
        <v>1037038</v>
      </c>
      <c r="D528" t="s">
        <v>4437</v>
      </c>
      <c r="E528" t="s">
        <v>313</v>
      </c>
      <c r="F528" t="s">
        <v>3614</v>
      </c>
      <c r="G528" t="s">
        <v>3754</v>
      </c>
      <c r="H528" t="s">
        <v>3755</v>
      </c>
      <c r="I528" t="s">
        <v>4613</v>
      </c>
      <c r="J528">
        <v>2020</v>
      </c>
      <c r="K528" t="s">
        <v>4062</v>
      </c>
      <c r="L528">
        <v>73.221334999999996</v>
      </c>
      <c r="M528">
        <v>7279900000</v>
      </c>
      <c r="N528">
        <v>3375200000</v>
      </c>
      <c r="O528">
        <v>1620400000</v>
      </c>
      <c r="P528">
        <v>277100000</v>
      </c>
      <c r="Q528">
        <v>736200000</v>
      </c>
      <c r="R528">
        <v>2491100000</v>
      </c>
      <c r="S528">
        <v>979500000</v>
      </c>
      <c r="T528">
        <v>141000000</v>
      </c>
      <c r="U528">
        <v>915500000</v>
      </c>
      <c r="V528">
        <v>4586800000</v>
      </c>
      <c r="W528">
        <v>2092000000</v>
      </c>
      <c r="X528">
        <v>246800000</v>
      </c>
      <c r="Y528">
        <v>14600000</v>
      </c>
      <c r="AB528">
        <v>2693100000</v>
      </c>
      <c r="AC528">
        <v>5778400000</v>
      </c>
      <c r="AD528">
        <v>5994000000</v>
      </c>
      <c r="AG528">
        <v>3653300000</v>
      </c>
      <c r="AH528">
        <v>6159800000</v>
      </c>
      <c r="AI528">
        <v>2506500000</v>
      </c>
      <c r="AJ528">
        <v>317000000</v>
      </c>
      <c r="AL528">
        <v>3336300000</v>
      </c>
      <c r="AM528">
        <v>-57900000</v>
      </c>
      <c r="AN528">
        <v>384300000</v>
      </c>
      <c r="AO528">
        <v>17600000</v>
      </c>
      <c r="AQ528">
        <v>754600000</v>
      </c>
      <c r="AS528">
        <v>269500000</v>
      </c>
      <c r="AT528">
        <v>270300000</v>
      </c>
      <c r="AU528">
        <v>702100000</v>
      </c>
      <c r="AV528">
        <v>-438200000</v>
      </c>
      <c r="AX528">
        <v>204900000</v>
      </c>
      <c r="AY528">
        <v>5.07</v>
      </c>
      <c r="AZ528">
        <v>777000000</v>
      </c>
      <c r="BA528">
        <v>5.14627098282412E-2</v>
      </c>
      <c r="BB528">
        <v>344000000</v>
      </c>
      <c r="BC528">
        <v>344000000</v>
      </c>
      <c r="BD528">
        <v>5.5845969024968301E-2</v>
      </c>
      <c r="BE528">
        <v>0.122503977401864</v>
      </c>
      <c r="BF528">
        <v>7.8622682554628398E-2</v>
      </c>
      <c r="BG528">
        <v>0.59308743790382801</v>
      </c>
      <c r="BH528">
        <v>3.2258687258687302</v>
      </c>
      <c r="BI528">
        <v>0.84613799640104903</v>
      </c>
      <c r="BJ528">
        <v>0.11398097340822801</v>
      </c>
      <c r="BK528">
        <v>4.3881294847235297E-2</v>
      </c>
      <c r="BL528">
        <v>2.7917129115797299</v>
      </c>
      <c r="BN528">
        <v>0.63006359977472204</v>
      </c>
      <c r="BO528">
        <v>19.545454545454501</v>
      </c>
      <c r="BP528">
        <v>0.77456978967495205</v>
      </c>
      <c r="BQ528">
        <v>1.2614722753346099</v>
      </c>
      <c r="BR528">
        <v>14.4420779092702</v>
      </c>
      <c r="BS528">
        <v>0.142698006015373</v>
      </c>
      <c r="BU528">
        <v>1.3784566798485001E-7</v>
      </c>
    </row>
    <row r="529" spans="3:73" x14ac:dyDescent="0.3">
      <c r="C529">
        <v>1037038</v>
      </c>
      <c r="D529" t="s">
        <v>4437</v>
      </c>
      <c r="E529" t="s">
        <v>313</v>
      </c>
      <c r="F529" t="s">
        <v>3614</v>
      </c>
      <c r="G529" t="s">
        <v>3754</v>
      </c>
      <c r="H529" t="s">
        <v>3755</v>
      </c>
      <c r="I529" t="s">
        <v>4613</v>
      </c>
      <c r="J529">
        <v>2019</v>
      </c>
      <c r="K529" t="s">
        <v>4062</v>
      </c>
      <c r="L529">
        <v>96.511043999999998</v>
      </c>
      <c r="M529">
        <v>5942800000</v>
      </c>
      <c r="N529">
        <v>3594800000</v>
      </c>
      <c r="O529">
        <v>584100000</v>
      </c>
      <c r="P529">
        <v>398100000</v>
      </c>
      <c r="Q529">
        <v>817800000</v>
      </c>
      <c r="S529">
        <v>1039200000</v>
      </c>
      <c r="T529">
        <v>163700000</v>
      </c>
      <c r="U529">
        <v>919600000</v>
      </c>
      <c r="V529">
        <v>2655600000</v>
      </c>
      <c r="W529">
        <v>1200100000</v>
      </c>
      <c r="X529">
        <v>202300000</v>
      </c>
      <c r="Y529">
        <v>14800000</v>
      </c>
      <c r="AB529">
        <v>3287200000</v>
      </c>
      <c r="AC529">
        <v>5083600000</v>
      </c>
      <c r="AD529">
        <v>5979100000</v>
      </c>
      <c r="AG529">
        <v>3886000000</v>
      </c>
      <c r="AH529">
        <v>6313000000</v>
      </c>
      <c r="AI529">
        <v>2427000000</v>
      </c>
      <c r="AJ529">
        <v>561800000</v>
      </c>
      <c r="AL529">
        <v>3324200000</v>
      </c>
      <c r="AM529">
        <v>151600000</v>
      </c>
      <c r="AN529">
        <v>430900000</v>
      </c>
      <c r="AO529">
        <v>20700000</v>
      </c>
      <c r="AQ529">
        <v>783800000</v>
      </c>
      <c r="AS529">
        <v>281300000</v>
      </c>
      <c r="AT529">
        <v>197700000</v>
      </c>
      <c r="AU529">
        <v>-879300000</v>
      </c>
      <c r="AV529">
        <v>-605700000</v>
      </c>
      <c r="AX529">
        <v>198900000</v>
      </c>
      <c r="AY529">
        <v>5.35</v>
      </c>
      <c r="AZ529">
        <v>789550000</v>
      </c>
      <c r="BA529">
        <v>8.8990971012197106E-2</v>
      </c>
      <c r="BB529">
        <v>603200000</v>
      </c>
      <c r="BC529">
        <v>603200000</v>
      </c>
      <c r="BD529">
        <v>9.5548867416442307E-2</v>
      </c>
      <c r="BE529">
        <v>0.12415650245525101</v>
      </c>
      <c r="BF529">
        <v>9.2840171075558406E-2</v>
      </c>
      <c r="BG529">
        <v>0.61555520354823401</v>
      </c>
      <c r="BH529">
        <v>3.0739028560572499</v>
      </c>
      <c r="BI529">
        <v>1.0622938682102701</v>
      </c>
      <c r="BJ529">
        <v>-0.139284017107556</v>
      </c>
      <c r="BK529">
        <v>3.1316331379692697E-2</v>
      </c>
      <c r="BL529">
        <v>3.9645928174001002</v>
      </c>
      <c r="BN529">
        <v>0.44686006596217298</v>
      </c>
      <c r="BO529">
        <v>29.1400966183575</v>
      </c>
      <c r="BP529">
        <v>0.48670944087992701</v>
      </c>
      <c r="BQ529">
        <v>2.3139738355137101</v>
      </c>
      <c r="BR529">
        <v>18.039447476635502</v>
      </c>
      <c r="BS529">
        <v>0.13108420540277399</v>
      </c>
      <c r="BU529">
        <v>1.57074131601363E-7</v>
      </c>
    </row>
    <row r="530" spans="3:73" x14ac:dyDescent="0.3">
      <c r="C530">
        <v>1037038</v>
      </c>
      <c r="D530" t="s">
        <v>4437</v>
      </c>
      <c r="E530" t="s">
        <v>313</v>
      </c>
      <c r="F530" t="s">
        <v>3614</v>
      </c>
      <c r="G530" t="s">
        <v>3754</v>
      </c>
      <c r="H530" t="s">
        <v>3755</v>
      </c>
      <c r="I530" t="s">
        <v>4613</v>
      </c>
      <c r="J530">
        <v>2018</v>
      </c>
      <c r="K530" t="s">
        <v>4062</v>
      </c>
      <c r="L530">
        <v>104.34369700000001</v>
      </c>
      <c r="M530">
        <v>6143300000</v>
      </c>
      <c r="N530">
        <v>3548400000</v>
      </c>
      <c r="O530">
        <v>1304600000</v>
      </c>
      <c r="P530">
        <v>421400000</v>
      </c>
      <c r="Q530">
        <v>761300000</v>
      </c>
      <c r="S530">
        <v>1186300000</v>
      </c>
      <c r="T530">
        <v>188000000</v>
      </c>
      <c r="U530">
        <v>950500000</v>
      </c>
      <c r="V530">
        <v>2685900000</v>
      </c>
      <c r="W530">
        <v>1587200000</v>
      </c>
      <c r="X530">
        <v>165600000</v>
      </c>
      <c r="AB530">
        <v>3457400000</v>
      </c>
      <c r="AC530">
        <v>4581000000</v>
      </c>
      <c r="AD530">
        <v>5752200000</v>
      </c>
      <c r="AG530">
        <v>3751700000</v>
      </c>
      <c r="AJ530">
        <v>498200000</v>
      </c>
      <c r="AL530">
        <v>3253500000</v>
      </c>
      <c r="AM530">
        <v>326400000</v>
      </c>
      <c r="AN530">
        <v>162800000</v>
      </c>
      <c r="AO530">
        <v>18200000</v>
      </c>
      <c r="AQ530">
        <v>975100000</v>
      </c>
      <c r="AS530">
        <v>295200000</v>
      </c>
      <c r="AT530">
        <v>161600000</v>
      </c>
      <c r="AU530">
        <v>-189100000</v>
      </c>
      <c r="AV530">
        <v>-197500000</v>
      </c>
      <c r="AX530">
        <v>162500000</v>
      </c>
      <c r="AY530">
        <v>1.99</v>
      </c>
      <c r="AZ530">
        <v>776400000</v>
      </c>
      <c r="BB530">
        <v>507400000</v>
      </c>
      <c r="BC530">
        <v>507400000</v>
      </c>
      <c r="BL530">
        <v>6.0340346534653504</v>
      </c>
      <c r="BN530">
        <v>0.43720801523611103</v>
      </c>
      <c r="BO530">
        <v>27.879120879120901</v>
      </c>
      <c r="BP530">
        <v>0.82195060483870996</v>
      </c>
      <c r="BQ530">
        <v>1.75598538306452</v>
      </c>
      <c r="BR530">
        <v>52.434018592964797</v>
      </c>
      <c r="BS530">
        <v>4.70874067218141E-2</v>
      </c>
      <c r="BU530">
        <v>6.0057834508590306E-8</v>
      </c>
    </row>
    <row r="531" spans="3:73" x14ac:dyDescent="0.3">
      <c r="C531">
        <v>1037038</v>
      </c>
      <c r="D531" t="s">
        <v>4437</v>
      </c>
      <c r="E531" t="s">
        <v>313</v>
      </c>
      <c r="F531" t="s">
        <v>3614</v>
      </c>
      <c r="G531" t="s">
        <v>3754</v>
      </c>
      <c r="H531" t="s">
        <v>3755</v>
      </c>
      <c r="I531" t="s">
        <v>4613</v>
      </c>
      <c r="J531">
        <v>2017</v>
      </c>
      <c r="K531" t="s">
        <v>4062</v>
      </c>
      <c r="L531">
        <v>68.811800000000005</v>
      </c>
      <c r="M531">
        <v>5652000000</v>
      </c>
      <c r="N531">
        <v>2954500000</v>
      </c>
      <c r="O531">
        <v>668300000</v>
      </c>
      <c r="P531">
        <v>450200000</v>
      </c>
      <c r="Q531">
        <v>791500000</v>
      </c>
      <c r="S531">
        <v>1316000000</v>
      </c>
      <c r="T531">
        <v>219800000</v>
      </c>
      <c r="U531">
        <v>904600000</v>
      </c>
      <c r="V531">
        <v>2352400000</v>
      </c>
      <c r="W531">
        <v>1159900000</v>
      </c>
      <c r="X531">
        <v>147700000</v>
      </c>
      <c r="AB531">
        <v>3299600000</v>
      </c>
      <c r="AC531">
        <v>4563900000</v>
      </c>
      <c r="AD531">
        <v>5751900000</v>
      </c>
      <c r="AG531">
        <v>3651100000</v>
      </c>
      <c r="AJ531">
        <v>-94800000</v>
      </c>
      <c r="AL531">
        <v>3745900000</v>
      </c>
      <c r="AM531">
        <v>-5600000</v>
      </c>
      <c r="AN531">
        <v>-99300000</v>
      </c>
      <c r="AO531">
        <v>12400000</v>
      </c>
      <c r="AQ531">
        <v>952300000</v>
      </c>
      <c r="AS531">
        <v>307500000</v>
      </c>
      <c r="AT531">
        <v>284000000</v>
      </c>
      <c r="AU531">
        <v>-207800000</v>
      </c>
      <c r="AV531">
        <v>-518100000</v>
      </c>
      <c r="AX531">
        <v>163800000</v>
      </c>
      <c r="AY531">
        <v>-1.2</v>
      </c>
      <c r="BB531">
        <v>-92500000</v>
      </c>
      <c r="BC531">
        <v>-92500000</v>
      </c>
      <c r="BL531">
        <v>3.3531690140845098</v>
      </c>
      <c r="BN531">
        <v>0.41620665251238498</v>
      </c>
      <c r="BO531">
        <v>-7.4596774193548399</v>
      </c>
      <c r="BP531">
        <v>0.57617035951375095</v>
      </c>
      <c r="BQ531">
        <v>1.8648159324079701</v>
      </c>
      <c r="BR531">
        <v>-57.343166666666697</v>
      </c>
      <c r="BS531">
        <v>-3.0094556915989799E-2</v>
      </c>
      <c r="BU531">
        <v>-2.5025506121954199E-8</v>
      </c>
    </row>
    <row r="532" spans="3:73" x14ac:dyDescent="0.3">
      <c r="C532">
        <v>95574</v>
      </c>
      <c r="D532" t="s">
        <v>4335</v>
      </c>
      <c r="E532" t="s">
        <v>1829</v>
      </c>
      <c r="F532" t="s">
        <v>3614</v>
      </c>
      <c r="G532" t="s">
        <v>4155</v>
      </c>
      <c r="H532" t="s">
        <v>4600</v>
      </c>
      <c r="I532" t="s">
        <v>4614</v>
      </c>
      <c r="J532">
        <v>2026</v>
      </c>
      <c r="K532" t="s">
        <v>4062</v>
      </c>
      <c r="L532">
        <v>10.030974000000001</v>
      </c>
    </row>
    <row r="533" spans="3:73" x14ac:dyDescent="0.3">
      <c r="C533">
        <v>95574</v>
      </c>
      <c r="D533" t="s">
        <v>4335</v>
      </c>
      <c r="E533" t="s">
        <v>1829</v>
      </c>
      <c r="F533" t="s">
        <v>3614</v>
      </c>
      <c r="G533" t="s">
        <v>4155</v>
      </c>
      <c r="H533" t="s">
        <v>4600</v>
      </c>
      <c r="I533" t="s">
        <v>4614</v>
      </c>
      <c r="J533">
        <v>2025</v>
      </c>
      <c r="K533" t="s">
        <v>4062</v>
      </c>
      <c r="L533">
        <v>10.612154</v>
      </c>
      <c r="M533">
        <v>421844000</v>
      </c>
      <c r="N533">
        <v>287663000</v>
      </c>
      <c r="O533">
        <v>23691000</v>
      </c>
      <c r="P533">
        <v>104336000</v>
      </c>
      <c r="Q533">
        <v>97474000</v>
      </c>
      <c r="S533">
        <v>37352000</v>
      </c>
      <c r="T533">
        <v>47254000</v>
      </c>
      <c r="U533">
        <v>2583000</v>
      </c>
      <c r="V533">
        <v>229026000</v>
      </c>
      <c r="W533">
        <v>107947000</v>
      </c>
      <c r="X533">
        <v>48343000</v>
      </c>
      <c r="AA533">
        <v>94063000</v>
      </c>
      <c r="AB533">
        <v>192818000</v>
      </c>
      <c r="AD533">
        <v>112871000</v>
      </c>
      <c r="AE533">
        <v>16000</v>
      </c>
      <c r="AF533">
        <v>15730615</v>
      </c>
      <c r="AG533">
        <v>212864000</v>
      </c>
      <c r="AM533">
        <v>1246000</v>
      </c>
      <c r="AN533">
        <v>7000000</v>
      </c>
      <c r="AO533">
        <v>5143000</v>
      </c>
      <c r="AP533">
        <v>12355000</v>
      </c>
      <c r="AQ533">
        <v>19709000</v>
      </c>
      <c r="AU533">
        <v>-3947000</v>
      </c>
      <c r="AV533">
        <v>-11814000</v>
      </c>
      <c r="AW533">
        <v>8905000</v>
      </c>
      <c r="AY533">
        <v>0.47</v>
      </c>
      <c r="AZ533">
        <v>97074500</v>
      </c>
      <c r="BB533">
        <v>13389000</v>
      </c>
      <c r="BC533">
        <v>25744000</v>
      </c>
      <c r="BN533">
        <v>0.54291633874133605</v>
      </c>
      <c r="BO533">
        <v>2.6033443515457901</v>
      </c>
      <c r="BP533">
        <v>0.21946881339916799</v>
      </c>
      <c r="BQ533">
        <v>1.7618738825534801</v>
      </c>
      <c r="BR533">
        <v>22.579051063829802</v>
      </c>
      <c r="BS533">
        <v>3.6303664595628997E-2</v>
      </c>
      <c r="BT533">
        <v>839132.18748992903</v>
      </c>
      <c r="BU533">
        <v>2.5867462477569502E-8</v>
      </c>
    </row>
    <row r="534" spans="3:73" x14ac:dyDescent="0.3">
      <c r="C534">
        <v>95574</v>
      </c>
      <c r="D534" t="s">
        <v>4335</v>
      </c>
      <c r="E534" t="s">
        <v>1829</v>
      </c>
      <c r="F534" t="s">
        <v>3614</v>
      </c>
      <c r="G534" t="s">
        <v>4155</v>
      </c>
      <c r="H534" t="s">
        <v>4600</v>
      </c>
      <c r="I534" t="s">
        <v>4614</v>
      </c>
      <c r="J534">
        <v>2024</v>
      </c>
      <c r="K534" t="s">
        <v>4062</v>
      </c>
      <c r="L534">
        <v>15.401526</v>
      </c>
      <c r="M534">
        <v>415134000</v>
      </c>
      <c r="N534">
        <v>273052000</v>
      </c>
      <c r="O534">
        <v>18766000</v>
      </c>
      <c r="P534">
        <v>95092000</v>
      </c>
      <c r="Q534">
        <v>96675000</v>
      </c>
      <c r="S534">
        <v>41879000</v>
      </c>
      <c r="T534">
        <v>51137000</v>
      </c>
      <c r="U534">
        <v>2304000</v>
      </c>
      <c r="V534">
        <v>216278000</v>
      </c>
      <c r="W534">
        <v>101748000</v>
      </c>
      <c r="X534">
        <v>50942000</v>
      </c>
      <c r="AA534">
        <v>86688000</v>
      </c>
      <c r="AB534">
        <v>198856000</v>
      </c>
      <c r="AD534">
        <v>120139000</v>
      </c>
      <c r="AE534">
        <v>16000</v>
      </c>
      <c r="AF534">
        <v>16484921</v>
      </c>
      <c r="AG534">
        <v>220578000</v>
      </c>
      <c r="AM534">
        <v>2290000</v>
      </c>
      <c r="AN534">
        <v>12004000</v>
      </c>
      <c r="AO534">
        <v>6358000</v>
      </c>
      <c r="AP534">
        <v>13185000</v>
      </c>
      <c r="AQ534">
        <v>33428000</v>
      </c>
      <c r="AU534">
        <v>-8435000</v>
      </c>
      <c r="AV534">
        <v>-24474000</v>
      </c>
      <c r="AW534">
        <v>9284000</v>
      </c>
      <c r="AY534">
        <v>0.75</v>
      </c>
      <c r="AZ534">
        <v>97371000</v>
      </c>
      <c r="BB534">
        <v>20652000</v>
      </c>
      <c r="BC534">
        <v>33837000</v>
      </c>
      <c r="BN534">
        <v>0.52098358602282602</v>
      </c>
      <c r="BO534">
        <v>3.2481912551116698</v>
      </c>
      <c r="BP534">
        <v>0.184436057711208</v>
      </c>
      <c r="BQ534">
        <v>1.73346896253489</v>
      </c>
      <c r="BR534">
        <v>20.535367999999998</v>
      </c>
      <c r="BS534">
        <v>6.0365289455686498E-2</v>
      </c>
      <c r="BT534">
        <v>602797.41111367801</v>
      </c>
      <c r="BU534">
        <v>5.8087985778653899E-8</v>
      </c>
    </row>
    <row r="535" spans="3:73" x14ac:dyDescent="0.3">
      <c r="C535">
        <v>95574</v>
      </c>
      <c r="D535" t="s">
        <v>4335</v>
      </c>
      <c r="E535" t="s">
        <v>1829</v>
      </c>
      <c r="F535" t="s">
        <v>3614</v>
      </c>
      <c r="G535" t="s">
        <v>4155</v>
      </c>
      <c r="H535" t="s">
        <v>4600</v>
      </c>
      <c r="I535" t="s">
        <v>4614</v>
      </c>
      <c r="J535">
        <v>2023</v>
      </c>
      <c r="K535" t="s">
        <v>4062</v>
      </c>
      <c r="L535">
        <v>8.5463660000000008</v>
      </c>
      <c r="M535">
        <v>422450000</v>
      </c>
      <c r="N535">
        <v>279360000</v>
      </c>
      <c r="O535">
        <v>19896000</v>
      </c>
      <c r="P535">
        <v>103494000</v>
      </c>
      <c r="Q535">
        <v>98067000</v>
      </c>
      <c r="S535">
        <v>46890000</v>
      </c>
      <c r="T535">
        <v>51160000</v>
      </c>
      <c r="U535">
        <v>0</v>
      </c>
      <c r="V535">
        <v>224812000</v>
      </c>
      <c r="W535">
        <v>100589000</v>
      </c>
      <c r="X535">
        <v>50520000</v>
      </c>
      <c r="AA535">
        <v>94375000</v>
      </c>
      <c r="AB535">
        <v>197638000</v>
      </c>
      <c r="AD535">
        <v>122464000</v>
      </c>
      <c r="AE535">
        <v>16000</v>
      </c>
      <c r="AF535">
        <v>16564712</v>
      </c>
      <c r="AM535">
        <v>997000</v>
      </c>
      <c r="AN535">
        <v>8772000</v>
      </c>
      <c r="AO535">
        <v>9718000</v>
      </c>
      <c r="AP535">
        <v>13995000</v>
      </c>
      <c r="AQ535">
        <v>78929000</v>
      </c>
      <c r="AU535">
        <v>-5508000</v>
      </c>
      <c r="AV535">
        <v>-71616000</v>
      </c>
      <c r="AW535">
        <v>9188000</v>
      </c>
      <c r="AY535">
        <v>0.55000000000000004</v>
      </c>
      <c r="AZ535">
        <v>111521500</v>
      </c>
      <c r="BB535">
        <v>19487000</v>
      </c>
      <c r="BC535">
        <v>33482000</v>
      </c>
      <c r="BN535">
        <v>0.53216238608119304</v>
      </c>
      <c r="BO535">
        <v>2.00524799341428</v>
      </c>
      <c r="BP535">
        <v>0.19779498752348701</v>
      </c>
      <c r="BQ535">
        <v>1.8023143683703</v>
      </c>
      <c r="BR535">
        <v>15.538847272727301</v>
      </c>
      <c r="BS535">
        <v>4.4384177131928097E-2</v>
      </c>
      <c r="BT535">
        <v>1075076.8221253301</v>
      </c>
      <c r="BU535">
        <v>2.3783388316012101E-8</v>
      </c>
    </row>
    <row r="536" spans="3:73" x14ac:dyDescent="0.3">
      <c r="C536">
        <v>95574</v>
      </c>
      <c r="D536" t="s">
        <v>4335</v>
      </c>
      <c r="E536" t="s">
        <v>1829</v>
      </c>
      <c r="F536" t="s">
        <v>3614</v>
      </c>
      <c r="G536" t="s">
        <v>4155</v>
      </c>
      <c r="H536" t="s">
        <v>4600</v>
      </c>
      <c r="I536" t="s">
        <v>4614</v>
      </c>
      <c r="J536">
        <v>2022</v>
      </c>
      <c r="K536" t="s">
        <v>4062</v>
      </c>
      <c r="L536">
        <v>11.529868</v>
      </c>
      <c r="M536">
        <v>456941000</v>
      </c>
      <c r="N536">
        <v>317983000</v>
      </c>
      <c r="O536">
        <v>17722000</v>
      </c>
      <c r="P536">
        <v>104813000</v>
      </c>
      <c r="Q536">
        <v>124976000</v>
      </c>
      <c r="S536">
        <v>51392000</v>
      </c>
      <c r="T536">
        <v>55753000</v>
      </c>
      <c r="U536">
        <v>0</v>
      </c>
      <c r="W536">
        <v>85192000</v>
      </c>
      <c r="X536">
        <v>42060000</v>
      </c>
      <c r="AA536">
        <v>156125000</v>
      </c>
      <c r="AB536">
        <v>192599000</v>
      </c>
      <c r="AD536">
        <v>122979000</v>
      </c>
      <c r="AE536">
        <v>16000</v>
      </c>
      <c r="AF536">
        <v>16376683</v>
      </c>
      <c r="AG536">
        <v>193359000</v>
      </c>
      <c r="AM536">
        <v>-6065000</v>
      </c>
      <c r="AN536">
        <v>-31970000</v>
      </c>
      <c r="AO536">
        <v>4894000</v>
      </c>
      <c r="AP536">
        <v>13004000</v>
      </c>
      <c r="AQ536">
        <v>-2604000</v>
      </c>
      <c r="AU536">
        <v>-17425000</v>
      </c>
      <c r="AV536">
        <v>28846000</v>
      </c>
      <c r="AW536">
        <v>8653000</v>
      </c>
      <c r="AY536">
        <v>-2.0299999999999998</v>
      </c>
      <c r="AZ536">
        <v>122765500</v>
      </c>
      <c r="BB536">
        <v>-33141000</v>
      </c>
      <c r="BC536">
        <v>-20137000</v>
      </c>
      <c r="BO536">
        <v>-6.7717613404168402</v>
      </c>
      <c r="BP536">
        <v>0.20802422762700701</v>
      </c>
      <c r="BQ536">
        <v>2.2655531035777998</v>
      </c>
      <c r="BR536">
        <v>-5.67973793103448</v>
      </c>
      <c r="BS536">
        <v>-0.165992554478476</v>
      </c>
      <c r="BT536">
        <v>750485.608334805</v>
      </c>
      <c r="BU536">
        <v>-1.2152520023468401E-7</v>
      </c>
    </row>
    <row r="537" spans="3:73" x14ac:dyDescent="0.3">
      <c r="C537">
        <v>95574</v>
      </c>
      <c r="D537" t="s">
        <v>4335</v>
      </c>
      <c r="E537" t="s">
        <v>1829</v>
      </c>
      <c r="F537" t="s">
        <v>3614</v>
      </c>
      <c r="G537" t="s">
        <v>4155</v>
      </c>
      <c r="H537" t="s">
        <v>4600</v>
      </c>
      <c r="I537" t="s">
        <v>4614</v>
      </c>
      <c r="J537">
        <v>2021</v>
      </c>
      <c r="K537" t="s">
        <v>4062</v>
      </c>
      <c r="L537">
        <v>19.901354000000001</v>
      </c>
      <c r="M537">
        <v>470245000</v>
      </c>
      <c r="N537">
        <v>299269000</v>
      </c>
      <c r="O537">
        <v>8935000</v>
      </c>
      <c r="P537">
        <v>107053000</v>
      </c>
      <c r="Q537">
        <v>120555000</v>
      </c>
      <c r="S537">
        <v>49690000</v>
      </c>
      <c r="T537">
        <v>60420000</v>
      </c>
      <c r="U537">
        <v>39434000</v>
      </c>
      <c r="W537">
        <v>111122000</v>
      </c>
      <c r="X537">
        <v>52340000</v>
      </c>
      <c r="AA537">
        <v>116755000</v>
      </c>
      <c r="AB537">
        <v>226990000</v>
      </c>
      <c r="AD537">
        <v>163836000</v>
      </c>
      <c r="AE537">
        <v>16000</v>
      </c>
      <c r="AF537">
        <v>16127505</v>
      </c>
      <c r="AG537">
        <v>186014000</v>
      </c>
      <c r="AM537">
        <v>3687000</v>
      </c>
      <c r="AN537">
        <v>29440000</v>
      </c>
      <c r="AO537">
        <v>1220000</v>
      </c>
      <c r="AP537">
        <v>9291000</v>
      </c>
      <c r="AQ537">
        <v>17080000</v>
      </c>
      <c r="AU537">
        <v>-34130000</v>
      </c>
      <c r="AV537">
        <v>20995000</v>
      </c>
      <c r="AW537">
        <v>7237000</v>
      </c>
      <c r="AY537">
        <v>1.91</v>
      </c>
      <c r="AZ537">
        <v>105160500</v>
      </c>
      <c r="BB537">
        <v>34347000</v>
      </c>
      <c r="BC537">
        <v>43638000</v>
      </c>
      <c r="BO537">
        <v>28.153278688524601</v>
      </c>
      <c r="BP537">
        <v>8.0407120102230001E-2</v>
      </c>
      <c r="BQ537">
        <v>1.6082683896978101</v>
      </c>
      <c r="BR537">
        <v>10.419557068062799</v>
      </c>
      <c r="BS537">
        <v>0.12969734349530801</v>
      </c>
      <c r="BT537">
        <v>363643.59932495002</v>
      </c>
      <c r="BU537">
        <v>1.6745929838318901E-7</v>
      </c>
    </row>
    <row r="538" spans="3:73" x14ac:dyDescent="0.3">
      <c r="C538">
        <v>95574</v>
      </c>
      <c r="D538" t="s">
        <v>4335</v>
      </c>
      <c r="E538" t="s">
        <v>1829</v>
      </c>
      <c r="F538" t="s">
        <v>3614</v>
      </c>
      <c r="G538" t="s">
        <v>4155</v>
      </c>
      <c r="H538" t="s">
        <v>4600</v>
      </c>
      <c r="I538" t="s">
        <v>4614</v>
      </c>
      <c r="J538">
        <v>2020</v>
      </c>
      <c r="K538" t="s">
        <v>4062</v>
      </c>
      <c r="L538">
        <v>14.2865</v>
      </c>
      <c r="M538">
        <v>393924000</v>
      </c>
      <c r="N538">
        <v>248457000</v>
      </c>
      <c r="O538">
        <v>5172000</v>
      </c>
      <c r="P538">
        <v>101902000</v>
      </c>
      <c r="Q538">
        <v>89766000</v>
      </c>
      <c r="S538">
        <v>36644000</v>
      </c>
      <c r="T538">
        <v>58746000</v>
      </c>
      <c r="U538">
        <v>36116000</v>
      </c>
      <c r="W538">
        <v>104872000</v>
      </c>
      <c r="X538">
        <v>39327000</v>
      </c>
      <c r="AA538">
        <v>88113000</v>
      </c>
      <c r="AB538">
        <v>191630000</v>
      </c>
      <c r="AD538">
        <v>141972000</v>
      </c>
      <c r="AE538">
        <v>15000</v>
      </c>
      <c r="AF538">
        <v>15391660</v>
      </c>
      <c r="AG538">
        <v>188765000</v>
      </c>
      <c r="AM538">
        <v>10430000</v>
      </c>
      <c r="AN538">
        <v>41026000</v>
      </c>
      <c r="AO538">
        <v>2003000</v>
      </c>
      <c r="AP538">
        <v>8132000</v>
      </c>
      <c r="AQ538">
        <v>41359000</v>
      </c>
      <c r="AU538">
        <v>-6573000</v>
      </c>
      <c r="AV538">
        <v>-38443000</v>
      </c>
      <c r="AW538">
        <v>6111000</v>
      </c>
      <c r="AY538">
        <v>2.72</v>
      </c>
      <c r="AZ538">
        <v>81572500</v>
      </c>
      <c r="BB538">
        <v>53459000</v>
      </c>
      <c r="BC538">
        <v>61591000</v>
      </c>
      <c r="BO538">
        <v>26.689465801298098</v>
      </c>
      <c r="BP538">
        <v>4.9317262949118902E-2</v>
      </c>
      <c r="BQ538">
        <v>1.5131875047677199</v>
      </c>
      <c r="BR538">
        <v>5.2523897058823499</v>
      </c>
      <c r="BS538">
        <v>0.21408965193341301</v>
      </c>
      <c r="BT538">
        <v>427746.47394393297</v>
      </c>
      <c r="BU538">
        <v>2.0278286280853699E-7</v>
      </c>
    </row>
    <row r="539" spans="3:73" x14ac:dyDescent="0.3">
      <c r="C539">
        <v>95574</v>
      </c>
      <c r="D539" t="s">
        <v>4335</v>
      </c>
      <c r="E539" t="s">
        <v>1829</v>
      </c>
      <c r="F539" t="s">
        <v>3614</v>
      </c>
      <c r="G539" t="s">
        <v>4155</v>
      </c>
      <c r="H539" t="s">
        <v>4600</v>
      </c>
      <c r="I539" t="s">
        <v>4614</v>
      </c>
      <c r="J539">
        <v>2019</v>
      </c>
      <c r="K539" t="s">
        <v>4062</v>
      </c>
      <c r="L539">
        <v>12.254692</v>
      </c>
      <c r="M539">
        <v>358933000</v>
      </c>
      <c r="N539">
        <v>211713000</v>
      </c>
      <c r="O539">
        <v>9038000</v>
      </c>
      <c r="P539">
        <v>79746000</v>
      </c>
      <c r="Q539">
        <v>73379000</v>
      </c>
      <c r="S539">
        <v>32825000</v>
      </c>
      <c r="T539">
        <v>62536000</v>
      </c>
      <c r="U539">
        <v>36292000</v>
      </c>
      <c r="W539">
        <v>69356000</v>
      </c>
      <c r="X539">
        <v>33271000</v>
      </c>
      <c r="AA539">
        <v>119826000</v>
      </c>
      <c r="AB539">
        <v>157554000</v>
      </c>
      <c r="AD539">
        <v>107581000</v>
      </c>
      <c r="AE539">
        <v>15000</v>
      </c>
      <c r="AF539">
        <v>15227604</v>
      </c>
      <c r="AG539">
        <v>34867000</v>
      </c>
      <c r="AM539">
        <v>3220000</v>
      </c>
      <c r="AN539">
        <v>2988000</v>
      </c>
      <c r="AO539">
        <v>4399000</v>
      </c>
      <c r="AP539">
        <v>8272000</v>
      </c>
      <c r="AQ539">
        <v>20007000</v>
      </c>
      <c r="AU539">
        <v>-9667000</v>
      </c>
      <c r="AV539">
        <v>-6710000</v>
      </c>
      <c r="AW539">
        <v>6046000</v>
      </c>
      <c r="AY539">
        <v>0.2</v>
      </c>
      <c r="AZ539">
        <v>70340000</v>
      </c>
      <c r="BB539">
        <v>10607000</v>
      </c>
      <c r="BC539">
        <v>18879000</v>
      </c>
      <c r="BO539">
        <v>2.4112298249602202</v>
      </c>
      <c r="BP539">
        <v>0.130313166849299</v>
      </c>
      <c r="BQ539">
        <v>1.9945498587000401</v>
      </c>
      <c r="BR539">
        <v>61.27346</v>
      </c>
      <c r="BS539">
        <v>1.89649263109791E-2</v>
      </c>
      <c r="BT539">
        <v>493362.05267337599</v>
      </c>
      <c r="BU539">
        <v>1.55561801033297E-8</v>
      </c>
    </row>
    <row r="540" spans="3:73" x14ac:dyDescent="0.3">
      <c r="C540">
        <v>95574</v>
      </c>
      <c r="D540" t="s">
        <v>4335</v>
      </c>
      <c r="E540" t="s">
        <v>1829</v>
      </c>
      <c r="F540" t="s">
        <v>3614</v>
      </c>
      <c r="G540" t="s">
        <v>4155</v>
      </c>
      <c r="H540" t="s">
        <v>4600</v>
      </c>
      <c r="I540" t="s">
        <v>4614</v>
      </c>
      <c r="J540">
        <v>2018</v>
      </c>
      <c r="K540" t="s">
        <v>4062</v>
      </c>
      <c r="L540">
        <v>16.268519000000001</v>
      </c>
      <c r="M540">
        <v>335086000</v>
      </c>
      <c r="N540">
        <v>197212000</v>
      </c>
      <c r="O540">
        <v>5362000</v>
      </c>
      <c r="P540">
        <v>64017000</v>
      </c>
      <c r="Q540">
        <v>67301000</v>
      </c>
      <c r="S540">
        <v>28769000</v>
      </c>
      <c r="U540">
        <v>33961000</v>
      </c>
      <c r="W540">
        <v>46393000</v>
      </c>
      <c r="X540">
        <v>24685000</v>
      </c>
      <c r="AB540">
        <v>150921000</v>
      </c>
      <c r="AD540">
        <v>103032000</v>
      </c>
      <c r="AE540">
        <v>15000</v>
      </c>
      <c r="AF540">
        <v>15202387</v>
      </c>
      <c r="AG540">
        <v>33744000</v>
      </c>
      <c r="AM540">
        <v>4420000</v>
      </c>
      <c r="AN540">
        <v>4586000</v>
      </c>
      <c r="AO540">
        <v>3207000</v>
      </c>
      <c r="AP540">
        <v>7906000</v>
      </c>
      <c r="AQ540">
        <v>19864000</v>
      </c>
      <c r="AU540">
        <v>-90466000</v>
      </c>
      <c r="AV540">
        <v>68138000</v>
      </c>
      <c r="AW540">
        <v>5836000</v>
      </c>
      <c r="AY540">
        <v>0.31</v>
      </c>
      <c r="AZ540">
        <v>66140000</v>
      </c>
      <c r="BB540">
        <v>12213000</v>
      </c>
      <c r="BC540">
        <v>20119000</v>
      </c>
      <c r="BO540">
        <v>3.8082319925163701</v>
      </c>
      <c r="BP540">
        <v>0.11557778113077399</v>
      </c>
      <c r="BQ540">
        <v>2.8002284827452399</v>
      </c>
      <c r="BR540">
        <v>52.479093548387098</v>
      </c>
      <c r="BS540">
        <v>3.03867586353125E-2</v>
      </c>
      <c r="BT540">
        <v>358729.64220037498</v>
      </c>
      <c r="BU540">
        <v>3.3416429058911599E-8</v>
      </c>
    </row>
    <row r="541" spans="3:73" x14ac:dyDescent="0.3">
      <c r="C541">
        <v>95574</v>
      </c>
      <c r="D541" t="s">
        <v>4335</v>
      </c>
      <c r="E541" t="s">
        <v>1829</v>
      </c>
      <c r="F541" t="s">
        <v>3614</v>
      </c>
      <c r="G541" t="s">
        <v>4155</v>
      </c>
      <c r="H541" t="s">
        <v>4600</v>
      </c>
      <c r="I541" t="s">
        <v>4614</v>
      </c>
      <c r="J541">
        <v>2017</v>
      </c>
      <c r="K541" t="s">
        <v>4062</v>
      </c>
      <c r="L541">
        <v>15.745444000000001</v>
      </c>
      <c r="M541">
        <v>218938000</v>
      </c>
      <c r="N541">
        <v>136537000</v>
      </c>
      <c r="O541">
        <v>8130000</v>
      </c>
      <c r="P541">
        <v>50569000</v>
      </c>
      <c r="Q541">
        <v>64979000</v>
      </c>
      <c r="S541">
        <v>26844000</v>
      </c>
      <c r="U541">
        <v>16032000</v>
      </c>
      <c r="W541">
        <v>41222000</v>
      </c>
      <c r="X541">
        <v>19752000</v>
      </c>
      <c r="AB541">
        <v>124968000</v>
      </c>
      <c r="AD541">
        <v>83129000</v>
      </c>
      <c r="AE541">
        <v>15000</v>
      </c>
      <c r="AF541">
        <v>15081947</v>
      </c>
      <c r="AG541">
        <v>25975000</v>
      </c>
      <c r="AM541">
        <v>5000000</v>
      </c>
      <c r="AN541">
        <v>1884000</v>
      </c>
      <c r="AO541">
        <v>802000</v>
      </c>
      <c r="AP541">
        <v>5653000</v>
      </c>
      <c r="AQ541">
        <v>22727000</v>
      </c>
      <c r="AU541">
        <v>-9378000</v>
      </c>
      <c r="AV541">
        <v>-8919000</v>
      </c>
      <c r="AY541">
        <v>0.13</v>
      </c>
      <c r="BB541">
        <v>7686000</v>
      </c>
      <c r="BC541">
        <v>13339000</v>
      </c>
      <c r="BO541">
        <v>9.5835411471321699</v>
      </c>
      <c r="BP541">
        <v>0.197224782882927</v>
      </c>
      <c r="BQ541">
        <v>1.73591771384212</v>
      </c>
      <c r="BR541">
        <v>121.11879999999999</v>
      </c>
      <c r="BS541">
        <v>1.50758594200115E-2</v>
      </c>
      <c r="BU541">
        <v>1.6379454900454501E-8</v>
      </c>
    </row>
    <row r="542" spans="3:73" x14ac:dyDescent="0.3">
      <c r="C542">
        <v>1116132</v>
      </c>
      <c r="D542" t="s">
        <v>4458</v>
      </c>
      <c r="E542" t="s">
        <v>1185</v>
      </c>
      <c r="F542" t="s">
        <v>3614</v>
      </c>
      <c r="G542" t="s">
        <v>4240</v>
      </c>
      <c r="H542" t="s">
        <v>4602</v>
      </c>
      <c r="I542" t="s">
        <v>4615</v>
      </c>
      <c r="J542">
        <v>2026</v>
      </c>
      <c r="K542" t="s">
        <v>4062</v>
      </c>
      <c r="L542">
        <v>142.04775599999999</v>
      </c>
    </row>
    <row r="543" spans="3:73" x14ac:dyDescent="0.3">
      <c r="C543">
        <v>1116132</v>
      </c>
      <c r="D543" t="s">
        <v>4458</v>
      </c>
      <c r="E543" t="s">
        <v>1185</v>
      </c>
      <c r="F543" t="s">
        <v>3614</v>
      </c>
      <c r="G543" t="s">
        <v>4240</v>
      </c>
      <c r="H543" t="s">
        <v>4602</v>
      </c>
      <c r="I543" t="s">
        <v>4615</v>
      </c>
      <c r="J543">
        <v>2025</v>
      </c>
      <c r="K543" t="s">
        <v>4062</v>
      </c>
      <c r="L543">
        <v>86.902972000000005</v>
      </c>
      <c r="M543">
        <v>6580500000</v>
      </c>
      <c r="N543">
        <v>2905600000</v>
      </c>
      <c r="O543">
        <v>1100000000</v>
      </c>
      <c r="P543">
        <v>239300000</v>
      </c>
      <c r="Q543">
        <v>860700000</v>
      </c>
      <c r="R543">
        <v>1936800000</v>
      </c>
      <c r="T543">
        <v>719600000</v>
      </c>
      <c r="U543">
        <v>983300000</v>
      </c>
      <c r="V543">
        <v>5722700000</v>
      </c>
      <c r="W543">
        <v>1556900000</v>
      </c>
      <c r="X543">
        <v>456100000</v>
      </c>
      <c r="AA543">
        <v>2377900000</v>
      </c>
      <c r="AB543">
        <v>857800000</v>
      </c>
      <c r="AD543">
        <v>-2556800000</v>
      </c>
      <c r="AE543">
        <v>2100000</v>
      </c>
      <c r="AF543">
        <v>208100000</v>
      </c>
      <c r="AG543">
        <v>5288900000</v>
      </c>
      <c r="AI543">
        <v>1721800000</v>
      </c>
      <c r="AJ543">
        <v>415000000</v>
      </c>
      <c r="AM543">
        <v>32900000</v>
      </c>
      <c r="AN543">
        <v>183200000</v>
      </c>
      <c r="AP543">
        <v>167400000</v>
      </c>
      <c r="AQ543">
        <v>1216600000</v>
      </c>
      <c r="AS543">
        <v>162900000</v>
      </c>
      <c r="AU543">
        <v>914000000</v>
      </c>
      <c r="AV543">
        <v>-7175200000</v>
      </c>
      <c r="AW543">
        <v>299300000</v>
      </c>
      <c r="AX543">
        <v>299300000</v>
      </c>
      <c r="AY543">
        <v>0.84</v>
      </c>
      <c r="AZ543">
        <v>842750000</v>
      </c>
      <c r="BH543">
        <v>2.0430732720261</v>
      </c>
      <c r="BN543">
        <v>0.86964516374135703</v>
      </c>
      <c r="BP543">
        <v>0.70653221144582201</v>
      </c>
      <c r="BQ543">
        <v>1.3134433810777799</v>
      </c>
      <c r="BR543">
        <v>103.45591904761901</v>
      </c>
      <c r="BS543">
        <v>0.21356959664257399</v>
      </c>
      <c r="BT543">
        <v>3444070.9346511201</v>
      </c>
      <c r="BU543">
        <v>8.5099669480065298E-8</v>
      </c>
    </row>
    <row r="544" spans="3:73" x14ac:dyDescent="0.3">
      <c r="C544">
        <v>1116132</v>
      </c>
      <c r="D544" t="s">
        <v>4458</v>
      </c>
      <c r="E544" t="s">
        <v>1185</v>
      </c>
      <c r="F544" t="s">
        <v>3614</v>
      </c>
      <c r="G544" t="s">
        <v>4240</v>
      </c>
      <c r="H544" t="s">
        <v>4602</v>
      </c>
      <c r="I544" t="s">
        <v>4615</v>
      </c>
      <c r="J544">
        <v>2024</v>
      </c>
      <c r="K544" t="s">
        <v>4062</v>
      </c>
      <c r="L544">
        <v>44.478372</v>
      </c>
      <c r="M544">
        <v>13396300000</v>
      </c>
      <c r="N544">
        <v>8803700000</v>
      </c>
      <c r="O544">
        <v>6142000000</v>
      </c>
      <c r="P544">
        <v>228200000</v>
      </c>
      <c r="Q544">
        <v>824800000</v>
      </c>
      <c r="R544">
        <v>1989500000</v>
      </c>
      <c r="T544">
        <v>1353600000</v>
      </c>
      <c r="U544">
        <v>1204100000</v>
      </c>
      <c r="V544">
        <v>10499400000</v>
      </c>
      <c r="W544">
        <v>1711600000</v>
      </c>
      <c r="X544">
        <v>452200000</v>
      </c>
      <c r="AA544">
        <v>6937200000</v>
      </c>
      <c r="AB544">
        <v>2896900000</v>
      </c>
      <c r="AD544">
        <v>-722200000</v>
      </c>
      <c r="AE544">
        <v>2300000</v>
      </c>
      <c r="AF544">
        <v>230200000</v>
      </c>
      <c r="AG544">
        <v>4889500000</v>
      </c>
      <c r="AI544">
        <v>1781700000</v>
      </c>
      <c r="AJ544">
        <v>1140100000</v>
      </c>
      <c r="AM544">
        <v>195900000</v>
      </c>
      <c r="AN544">
        <v>816000000</v>
      </c>
      <c r="AQ544">
        <v>1255600000</v>
      </c>
      <c r="AS544">
        <v>174000000</v>
      </c>
      <c r="AU544">
        <v>-1041900000</v>
      </c>
      <c r="AV544">
        <v>5214400000</v>
      </c>
      <c r="AW544">
        <v>321400000</v>
      </c>
      <c r="AY544">
        <v>3.56</v>
      </c>
      <c r="AZ544">
        <v>872150000</v>
      </c>
      <c r="BH544">
        <v>2.0428825316746</v>
      </c>
      <c r="BN544">
        <v>0.78375372304293001</v>
      </c>
      <c r="BP544">
        <v>3.5884552465529298</v>
      </c>
      <c r="BQ544">
        <v>4.6616616031783096</v>
      </c>
      <c r="BR544">
        <v>12.4939247191011</v>
      </c>
      <c r="BS544">
        <v>0.28168041699747998</v>
      </c>
      <c r="BT544">
        <v>7225983.9006697498</v>
      </c>
      <c r="BU544">
        <v>5.4659465055749299E-8</v>
      </c>
    </row>
    <row r="545" spans="3:73" x14ac:dyDescent="0.3">
      <c r="C545">
        <v>1116132</v>
      </c>
      <c r="D545" t="s">
        <v>4458</v>
      </c>
      <c r="E545" t="s">
        <v>1185</v>
      </c>
      <c r="F545" t="s">
        <v>3614</v>
      </c>
      <c r="G545" t="s">
        <v>4240</v>
      </c>
      <c r="H545" t="s">
        <v>4602</v>
      </c>
      <c r="I545" t="s">
        <v>4615</v>
      </c>
      <c r="J545">
        <v>2023</v>
      </c>
      <c r="K545" t="s">
        <v>4062</v>
      </c>
      <c r="L545">
        <v>34.805132999999998</v>
      </c>
      <c r="M545">
        <v>7116800000</v>
      </c>
      <c r="N545">
        <v>2363500000</v>
      </c>
      <c r="O545">
        <v>726100000</v>
      </c>
      <c r="P545">
        <v>211500000</v>
      </c>
      <c r="Q545">
        <v>919500000</v>
      </c>
      <c r="R545">
        <v>2124000000</v>
      </c>
      <c r="T545">
        <v>1360100000</v>
      </c>
      <c r="U545">
        <v>1227500000</v>
      </c>
      <c r="V545">
        <v>4839000000</v>
      </c>
      <c r="W545">
        <v>1286500000</v>
      </c>
      <c r="X545">
        <v>416900000</v>
      </c>
      <c r="AA545">
        <v>1635800000</v>
      </c>
      <c r="AB545">
        <v>2277800000</v>
      </c>
      <c r="AD545">
        <v>-1216800000</v>
      </c>
      <c r="AE545">
        <v>2300000</v>
      </c>
      <c r="AF545">
        <v>227400000</v>
      </c>
      <c r="AG545">
        <v>4714900000</v>
      </c>
      <c r="AI545">
        <v>1946000000</v>
      </c>
      <c r="AJ545">
        <v>1172400000</v>
      </c>
      <c r="AM545">
        <v>207100000</v>
      </c>
      <c r="AN545">
        <v>936000000</v>
      </c>
      <c r="AQ545">
        <v>975200000</v>
      </c>
      <c r="AS545">
        <v>182200000</v>
      </c>
      <c r="AU545">
        <v>5700000</v>
      </c>
      <c r="AV545">
        <v>-1035900000</v>
      </c>
      <c r="AW545">
        <v>283300000</v>
      </c>
      <c r="AY545">
        <v>3.96</v>
      </c>
      <c r="AZ545">
        <v>956850000</v>
      </c>
      <c r="BH545">
        <v>2.0337565971677898</v>
      </c>
      <c r="BN545">
        <v>0.67994042266187005</v>
      </c>
      <c r="BP545">
        <v>0.56439953361834405</v>
      </c>
      <c r="BQ545">
        <v>1.12242518460941</v>
      </c>
      <c r="BR545">
        <v>8.7891750000000002</v>
      </c>
      <c r="BS545">
        <v>0.41092282026516802</v>
      </c>
      <c r="BT545">
        <v>8139604.00611025</v>
      </c>
      <c r="BU545">
        <v>6.0509406743348802E-8</v>
      </c>
    </row>
    <row r="546" spans="3:73" x14ac:dyDescent="0.3">
      <c r="C546">
        <v>1116132</v>
      </c>
      <c r="D546" t="s">
        <v>4458</v>
      </c>
      <c r="E546" t="s">
        <v>1185</v>
      </c>
      <c r="F546" t="s">
        <v>3614</v>
      </c>
      <c r="G546" t="s">
        <v>4240</v>
      </c>
      <c r="H546" t="s">
        <v>4602</v>
      </c>
      <c r="I546" t="s">
        <v>4615</v>
      </c>
      <c r="J546">
        <v>2022</v>
      </c>
      <c r="K546" t="s">
        <v>4062</v>
      </c>
      <c r="L546">
        <v>31.126124999999998</v>
      </c>
      <c r="M546">
        <v>7265300000</v>
      </c>
      <c r="N546">
        <v>2573800000</v>
      </c>
      <c r="O546">
        <v>789800000</v>
      </c>
      <c r="P546">
        <v>252300000</v>
      </c>
      <c r="Q546">
        <v>994200000</v>
      </c>
      <c r="R546">
        <v>2035500000</v>
      </c>
      <c r="T546">
        <v>1366600000</v>
      </c>
      <c r="U546">
        <v>1241500000</v>
      </c>
      <c r="V546">
        <v>4979800000</v>
      </c>
      <c r="W546">
        <v>1468800000</v>
      </c>
      <c r="X546">
        <v>520700000</v>
      </c>
      <c r="AA546">
        <v>1659200000</v>
      </c>
      <c r="AB546">
        <v>2285500000</v>
      </c>
      <c r="AD546">
        <v>-1166200000</v>
      </c>
      <c r="AE546">
        <v>2400000</v>
      </c>
      <c r="AF546">
        <v>241200000</v>
      </c>
      <c r="AG546">
        <v>4650400000</v>
      </c>
      <c r="AI546">
        <v>2034100000</v>
      </c>
      <c r="AJ546">
        <v>1175800000</v>
      </c>
      <c r="AM546">
        <v>190700000</v>
      </c>
      <c r="AN546">
        <v>856300000</v>
      </c>
      <c r="AQ546">
        <v>853200000</v>
      </c>
      <c r="AS546">
        <v>195300000</v>
      </c>
      <c r="AU546">
        <v>-253600000</v>
      </c>
      <c r="AV546">
        <v>-1778100000</v>
      </c>
      <c r="AW546">
        <v>264400000</v>
      </c>
      <c r="AY546">
        <v>3.24</v>
      </c>
      <c r="AZ546">
        <v>864500000</v>
      </c>
      <c r="BH546">
        <v>2.3529207634470799</v>
      </c>
      <c r="BN546">
        <v>0.68542248771558001</v>
      </c>
      <c r="BP546">
        <v>0.53771786492374696</v>
      </c>
      <c r="BQ546">
        <v>1.0754357298474899</v>
      </c>
      <c r="BR546">
        <v>9.6068287037036999</v>
      </c>
      <c r="BS546">
        <v>0.37466637497265398</v>
      </c>
      <c r="BT546">
        <v>8494472.0873542707</v>
      </c>
      <c r="BU546">
        <v>4.4125418945526098E-8</v>
      </c>
    </row>
    <row r="547" spans="3:73" x14ac:dyDescent="0.3">
      <c r="C547">
        <v>1116132</v>
      </c>
      <c r="D547" t="s">
        <v>4458</v>
      </c>
      <c r="E547" t="s">
        <v>1185</v>
      </c>
      <c r="F547" t="s">
        <v>3614</v>
      </c>
      <c r="G547" t="s">
        <v>4240</v>
      </c>
      <c r="H547" t="s">
        <v>4602</v>
      </c>
      <c r="I547" t="s">
        <v>4615</v>
      </c>
      <c r="J547">
        <v>2021</v>
      </c>
      <c r="K547" t="s">
        <v>4062</v>
      </c>
      <c r="L547">
        <v>36.356808000000001</v>
      </c>
      <c r="M547">
        <v>8382400000</v>
      </c>
      <c r="N547">
        <v>3375300000</v>
      </c>
      <c r="O547">
        <v>2007700000</v>
      </c>
      <c r="P547">
        <v>200200000</v>
      </c>
      <c r="Q547">
        <v>734800000</v>
      </c>
      <c r="R547">
        <v>2270700000</v>
      </c>
      <c r="T547">
        <v>1373400000</v>
      </c>
      <c r="U547">
        <v>1297300000</v>
      </c>
      <c r="V547">
        <v>5123100000</v>
      </c>
      <c r="W547">
        <v>1425800000</v>
      </c>
      <c r="X547">
        <v>445200000</v>
      </c>
      <c r="AA547">
        <v>1590700000</v>
      </c>
      <c r="AB547">
        <v>3259300000</v>
      </c>
      <c r="AD547">
        <v>-158500000</v>
      </c>
      <c r="AE547">
        <v>2800000</v>
      </c>
      <c r="AF547">
        <v>279500000</v>
      </c>
      <c r="AG547">
        <v>1166100000</v>
      </c>
      <c r="AI547">
        <v>1664400000</v>
      </c>
      <c r="AJ547">
        <v>968000000</v>
      </c>
      <c r="AM547">
        <v>63100000</v>
      </c>
      <c r="AN547">
        <v>199800000</v>
      </c>
      <c r="AQ547">
        <v>1323700000</v>
      </c>
      <c r="AS547">
        <v>220500000</v>
      </c>
      <c r="AU547">
        <v>-91000000</v>
      </c>
      <c r="AV547">
        <v>-666000000</v>
      </c>
      <c r="AW547">
        <v>0</v>
      </c>
      <c r="AY547">
        <v>0.72</v>
      </c>
      <c r="AZ547">
        <v>735850000</v>
      </c>
      <c r="BH547">
        <v>2.26187402323843</v>
      </c>
      <c r="BN547">
        <v>0.61117341095628896</v>
      </c>
      <c r="BP547">
        <v>1.4081217562070401</v>
      </c>
      <c r="BQ547">
        <v>1.85194276897181</v>
      </c>
      <c r="BR547">
        <v>50.495566666666697</v>
      </c>
      <c r="BS547">
        <v>6.1301506458441998E-2</v>
      </c>
      <c r="BT547">
        <v>0</v>
      </c>
      <c r="BU547">
        <v>8.0314490105237293E-9</v>
      </c>
    </row>
    <row r="548" spans="3:73" x14ac:dyDescent="0.3">
      <c r="C548">
        <v>1116132</v>
      </c>
      <c r="D548" t="s">
        <v>4458</v>
      </c>
      <c r="E548" t="s">
        <v>1185</v>
      </c>
      <c r="F548" t="s">
        <v>3614</v>
      </c>
      <c r="G548" t="s">
        <v>4240</v>
      </c>
      <c r="H548" t="s">
        <v>4602</v>
      </c>
      <c r="I548" t="s">
        <v>4615</v>
      </c>
      <c r="J548">
        <v>2020</v>
      </c>
      <c r="K548" t="s">
        <v>4062</v>
      </c>
      <c r="L548">
        <v>16.239113</v>
      </c>
      <c r="M548">
        <v>7924200000</v>
      </c>
      <c r="N548">
        <v>2553100000</v>
      </c>
      <c r="O548">
        <v>1426300000</v>
      </c>
      <c r="P548">
        <v>193300000</v>
      </c>
      <c r="Q548">
        <v>736900000</v>
      </c>
      <c r="R548">
        <v>2634600000</v>
      </c>
      <c r="S548">
        <v>775200000</v>
      </c>
      <c r="T548">
        <v>1379400000</v>
      </c>
      <c r="U548">
        <v>1301100000</v>
      </c>
      <c r="V548">
        <v>5647800000</v>
      </c>
      <c r="W548">
        <v>1742100000</v>
      </c>
      <c r="X548">
        <v>130800000</v>
      </c>
      <c r="AA548">
        <v>1587900000</v>
      </c>
      <c r="AB548">
        <v>2276400000</v>
      </c>
      <c r="AD548">
        <v>-992700000</v>
      </c>
      <c r="AE548">
        <v>2800000</v>
      </c>
      <c r="AF548">
        <v>276200000</v>
      </c>
      <c r="AG548">
        <v>498900000</v>
      </c>
      <c r="AI548">
        <v>1722100000</v>
      </c>
      <c r="AJ548">
        <v>-550800000</v>
      </c>
      <c r="AM548">
        <v>27900000</v>
      </c>
      <c r="AN548">
        <v>-293800000</v>
      </c>
      <c r="AQ548">
        <v>407000000</v>
      </c>
      <c r="AS548">
        <v>829200000</v>
      </c>
      <c r="AU548">
        <v>44300000</v>
      </c>
      <c r="AV548">
        <v>5900000</v>
      </c>
      <c r="AW548">
        <v>380300000</v>
      </c>
      <c r="AY548">
        <v>-1.06</v>
      </c>
      <c r="AZ548">
        <v>757600000</v>
      </c>
      <c r="BH548">
        <v>2.27309926082365</v>
      </c>
      <c r="BN548">
        <v>0.71272809873551901</v>
      </c>
      <c r="BP548">
        <v>0.81872452786866401</v>
      </c>
      <c r="BQ548">
        <v>1.0425348717065599</v>
      </c>
      <c r="BR548">
        <v>-15.319917924528299</v>
      </c>
      <c r="BS548">
        <v>-0.129063433491478</v>
      </c>
      <c r="BT548">
        <v>23418766.7762396</v>
      </c>
      <c r="BU548">
        <v>-7.5617025918116296E-9</v>
      </c>
    </row>
    <row r="549" spans="3:73" x14ac:dyDescent="0.3">
      <c r="C549">
        <v>1116132</v>
      </c>
      <c r="D549" t="s">
        <v>4458</v>
      </c>
      <c r="E549" t="s">
        <v>1185</v>
      </c>
      <c r="F549" t="s">
        <v>3614</v>
      </c>
      <c r="G549" t="s">
        <v>4240</v>
      </c>
      <c r="H549" t="s">
        <v>4602</v>
      </c>
      <c r="I549" t="s">
        <v>4615</v>
      </c>
      <c r="J549">
        <v>2019</v>
      </c>
      <c r="K549" t="s">
        <v>4062</v>
      </c>
      <c r="L549">
        <v>24.361246999999999</v>
      </c>
      <c r="M549">
        <v>6877300000</v>
      </c>
      <c r="N549">
        <v>2556800000</v>
      </c>
      <c r="O549">
        <v>969200000</v>
      </c>
      <c r="P549">
        <v>298100000</v>
      </c>
      <c r="Q549">
        <v>778300000</v>
      </c>
      <c r="R549">
        <v>1072900000</v>
      </c>
      <c r="S549">
        <v>938800000</v>
      </c>
      <c r="T549">
        <v>1711900000</v>
      </c>
      <c r="U549">
        <v>1516200000</v>
      </c>
      <c r="V549">
        <v>3363900000</v>
      </c>
      <c r="W549">
        <v>918000000</v>
      </c>
      <c r="X549">
        <v>243600000</v>
      </c>
      <c r="AA549">
        <v>1601900000</v>
      </c>
      <c r="AB549">
        <v>3513400000</v>
      </c>
      <c r="AD549">
        <v>291600000</v>
      </c>
      <c r="AE549">
        <v>2900000</v>
      </c>
      <c r="AF549">
        <v>286800000</v>
      </c>
      <c r="AG549">
        <v>999200000</v>
      </c>
      <c r="AI549">
        <v>1973400000</v>
      </c>
      <c r="AJ549">
        <v>814100000</v>
      </c>
      <c r="AM549">
        <v>122800000</v>
      </c>
      <c r="AN549">
        <v>148900000</v>
      </c>
      <c r="AQ549">
        <v>791700000</v>
      </c>
      <c r="AS549">
        <v>270400000</v>
      </c>
      <c r="AU549">
        <v>-574200000</v>
      </c>
      <c r="AV549">
        <v>-484900000</v>
      </c>
      <c r="AW549">
        <v>390700000</v>
      </c>
      <c r="AY549">
        <v>0.51</v>
      </c>
      <c r="AZ549">
        <v>726050000</v>
      </c>
      <c r="BH549">
        <v>2.7179946284691101</v>
      </c>
      <c r="BN549">
        <v>0.489130908932284</v>
      </c>
      <c r="BP549">
        <v>1.0557734204792999</v>
      </c>
      <c r="BQ549">
        <v>1.93736383442266</v>
      </c>
      <c r="BR549">
        <v>47.767150980392202</v>
      </c>
      <c r="BS549">
        <v>4.2380599988615E-2</v>
      </c>
      <c r="BT549">
        <v>16037766.8680097</v>
      </c>
      <c r="BU549">
        <v>3.5362429470028999E-9</v>
      </c>
    </row>
    <row r="550" spans="3:73" x14ac:dyDescent="0.3">
      <c r="C550">
        <v>1116132</v>
      </c>
      <c r="D550" t="s">
        <v>4458</v>
      </c>
      <c r="E550" t="s">
        <v>1185</v>
      </c>
      <c r="F550" t="s">
        <v>3614</v>
      </c>
      <c r="G550" t="s">
        <v>4240</v>
      </c>
      <c r="H550" t="s">
        <v>4602</v>
      </c>
      <c r="I550" t="s">
        <v>4615</v>
      </c>
      <c r="J550">
        <v>2018</v>
      </c>
      <c r="K550" t="s">
        <v>4062</v>
      </c>
      <c r="L550">
        <v>37.310324999999999</v>
      </c>
      <c r="M550">
        <v>6678300000</v>
      </c>
      <c r="N550">
        <v>2432600000</v>
      </c>
      <c r="O550">
        <v>1243400000</v>
      </c>
      <c r="P550">
        <v>314100000</v>
      </c>
      <c r="Q550">
        <v>673800000</v>
      </c>
      <c r="R550">
        <v>1004200000</v>
      </c>
      <c r="S550">
        <v>885400000</v>
      </c>
      <c r="T550">
        <v>1732900000</v>
      </c>
      <c r="U550">
        <v>1484300000</v>
      </c>
      <c r="V550">
        <v>3433700000</v>
      </c>
      <c r="W550">
        <v>938200000</v>
      </c>
      <c r="X550">
        <v>264300000</v>
      </c>
      <c r="AA550">
        <v>1599900000</v>
      </c>
      <c r="AB550">
        <v>3244600000</v>
      </c>
      <c r="AD550">
        <v>119000000</v>
      </c>
      <c r="AE550">
        <v>2900000</v>
      </c>
      <c r="AF550">
        <v>288000000</v>
      </c>
      <c r="AG550">
        <v>1003200000</v>
      </c>
      <c r="AH550">
        <v>1483700000</v>
      </c>
      <c r="AI550">
        <v>2026100000</v>
      </c>
      <c r="AJ550">
        <v>670800000</v>
      </c>
      <c r="AM550">
        <v>199300000</v>
      </c>
      <c r="AN550">
        <v>211700000</v>
      </c>
      <c r="AQ550">
        <v>996700000</v>
      </c>
      <c r="AS550">
        <v>271300000</v>
      </c>
      <c r="AU550">
        <v>-2164800000</v>
      </c>
      <c r="AV550">
        <v>-249900000</v>
      </c>
      <c r="AW550">
        <v>384100000</v>
      </c>
      <c r="AY550">
        <v>0.74</v>
      </c>
      <c r="AZ550">
        <v>571750000</v>
      </c>
      <c r="BA550">
        <v>0.45211296084114</v>
      </c>
      <c r="BE550">
        <v>0.67176652962189098</v>
      </c>
      <c r="BG550">
        <v>0.67614746916492596</v>
      </c>
      <c r="BH550">
        <v>3.5436816790555299</v>
      </c>
      <c r="BI550">
        <v>0.222167318030038</v>
      </c>
      <c r="BJ550">
        <v>-1.4590550650401</v>
      </c>
      <c r="BN550">
        <v>0.51415779464833899</v>
      </c>
      <c r="BP550">
        <v>1.32530377318269</v>
      </c>
      <c r="BQ550">
        <v>1.8746535919846501</v>
      </c>
      <c r="BR550">
        <v>50.419358108108099</v>
      </c>
      <c r="BS550">
        <v>6.5246871725328198E-2</v>
      </c>
      <c r="BT550">
        <v>10294737.4486821</v>
      </c>
      <c r="BU550">
        <v>8.5094127165135901E-9</v>
      </c>
    </row>
    <row r="551" spans="3:73" x14ac:dyDescent="0.3">
      <c r="C551">
        <v>1116132</v>
      </c>
      <c r="D551" t="s">
        <v>4458</v>
      </c>
      <c r="E551" t="s">
        <v>1185</v>
      </c>
      <c r="F551" t="s">
        <v>3614</v>
      </c>
      <c r="G551" t="s">
        <v>4240</v>
      </c>
      <c r="H551" t="s">
        <v>4602</v>
      </c>
      <c r="I551" t="s">
        <v>4615</v>
      </c>
      <c r="J551">
        <v>2017</v>
      </c>
      <c r="K551" t="s">
        <v>4062</v>
      </c>
      <c r="L551">
        <v>32.668733000000003</v>
      </c>
      <c r="M551">
        <v>5831600000</v>
      </c>
      <c r="N551">
        <v>3953300000</v>
      </c>
      <c r="O551">
        <v>2672900000</v>
      </c>
      <c r="P551">
        <v>268000000</v>
      </c>
      <c r="Q551">
        <v>469700000</v>
      </c>
      <c r="R551">
        <v>811400000</v>
      </c>
      <c r="S551">
        <v>691400000</v>
      </c>
      <c r="T551">
        <v>340800000</v>
      </c>
      <c r="U551">
        <v>480500000</v>
      </c>
      <c r="V551">
        <v>2829700000</v>
      </c>
      <c r="W551">
        <v>753800000</v>
      </c>
      <c r="X551">
        <v>194600000</v>
      </c>
      <c r="AA551">
        <v>1579500000</v>
      </c>
      <c r="AB551">
        <v>3001900000</v>
      </c>
      <c r="AD551">
        <v>107700000</v>
      </c>
      <c r="AE551">
        <v>2800000</v>
      </c>
      <c r="AF551">
        <v>281900000</v>
      </c>
      <c r="AG551">
        <v>754500000</v>
      </c>
      <c r="AI551">
        <v>1407200000</v>
      </c>
      <c r="AJ551">
        <v>787400000</v>
      </c>
      <c r="AM551">
        <v>168000000</v>
      </c>
      <c r="AN551">
        <v>151700000</v>
      </c>
      <c r="AQ551">
        <v>853800000</v>
      </c>
      <c r="AS551">
        <v>218900000</v>
      </c>
      <c r="AU551">
        <v>593000000</v>
      </c>
      <c r="AV551">
        <v>369500000</v>
      </c>
      <c r="AW551">
        <v>378000000</v>
      </c>
      <c r="AY551">
        <v>0.54</v>
      </c>
      <c r="BN551">
        <v>0.48523561286782402</v>
      </c>
      <c r="BP551">
        <v>3.5459007694348599</v>
      </c>
      <c r="BQ551">
        <v>4.6213849827540496</v>
      </c>
      <c r="BR551">
        <v>60.497653703703698</v>
      </c>
      <c r="BS551">
        <v>5.05346613811253E-2</v>
      </c>
      <c r="BT551">
        <v>11570696.665830299</v>
      </c>
      <c r="BU551">
        <v>5.8766500616276402E-9</v>
      </c>
    </row>
    <row r="552" spans="3:73" x14ac:dyDescent="0.3">
      <c r="C552">
        <v>1336917</v>
      </c>
      <c r="D552" t="s">
        <v>4485</v>
      </c>
      <c r="E552" t="s">
        <v>2601</v>
      </c>
      <c r="F552" t="s">
        <v>3614</v>
      </c>
      <c r="G552" t="s">
        <v>4155</v>
      </c>
      <c r="H552" t="s">
        <v>4600</v>
      </c>
      <c r="I552" t="s">
        <v>4616</v>
      </c>
      <c r="J552">
        <v>2026</v>
      </c>
      <c r="K552" t="s">
        <v>4062</v>
      </c>
      <c r="L552">
        <v>6.4014920000000002</v>
      </c>
    </row>
    <row r="553" spans="3:73" x14ac:dyDescent="0.3">
      <c r="C553">
        <v>1336917</v>
      </c>
      <c r="D553" t="s">
        <v>4485</v>
      </c>
      <c r="E553" t="s">
        <v>2601</v>
      </c>
      <c r="F553" t="s">
        <v>3614</v>
      </c>
      <c r="G553" t="s">
        <v>4155</v>
      </c>
      <c r="H553" t="s">
        <v>4600</v>
      </c>
      <c r="I553" t="s">
        <v>4616</v>
      </c>
      <c r="J553">
        <v>2025</v>
      </c>
      <c r="K553" t="s">
        <v>4062</v>
      </c>
      <c r="L553">
        <v>5.9655870000000002</v>
      </c>
      <c r="M553">
        <v>4300871000</v>
      </c>
      <c r="N553">
        <v>2329097000</v>
      </c>
      <c r="O553">
        <v>501361000</v>
      </c>
      <c r="P553">
        <v>675822000</v>
      </c>
      <c r="Q553">
        <v>945836000</v>
      </c>
      <c r="R553">
        <v>1029488000</v>
      </c>
      <c r="S553">
        <v>645147000</v>
      </c>
      <c r="T553">
        <v>5224000</v>
      </c>
      <c r="U553">
        <v>487632000</v>
      </c>
      <c r="V553">
        <v>2410593000</v>
      </c>
      <c r="W553">
        <v>1109143000</v>
      </c>
      <c r="X553">
        <v>429944000</v>
      </c>
      <c r="AA553">
        <v>595125000</v>
      </c>
      <c r="AB553">
        <v>1890278000</v>
      </c>
      <c r="AD553">
        <v>746277000</v>
      </c>
      <c r="AG553">
        <v>2474744000</v>
      </c>
      <c r="AH553">
        <v>5164310000</v>
      </c>
      <c r="AJ553">
        <v>-185216000</v>
      </c>
      <c r="AM553">
        <v>-2890000</v>
      </c>
      <c r="AN553">
        <v>-201267000</v>
      </c>
      <c r="AP553">
        <v>135804000</v>
      </c>
      <c r="AQ553">
        <v>-59319000</v>
      </c>
      <c r="AU553">
        <v>-126350000</v>
      </c>
      <c r="AV553">
        <v>-180806000</v>
      </c>
      <c r="AY553">
        <v>-0.47</v>
      </c>
      <c r="AZ553">
        <v>952165500</v>
      </c>
      <c r="BA553">
        <v>-3.5864616957541298E-2</v>
      </c>
      <c r="BE553">
        <v>-1.1486336025529099E-2</v>
      </c>
      <c r="BG553">
        <v>0.47920128729685102</v>
      </c>
      <c r="BI553">
        <v>1.2007591020516499</v>
      </c>
      <c r="BJ553">
        <v>-2.4465998361833399E-2</v>
      </c>
      <c r="BN553">
        <v>0.56048949154717698</v>
      </c>
      <c r="BP553">
        <v>0.45202557289727302</v>
      </c>
      <c r="BQ553">
        <v>1.2471439661071699</v>
      </c>
      <c r="BR553">
        <v>-12.6927382978723</v>
      </c>
      <c r="BS553">
        <v>-0.10647481481559901</v>
      </c>
      <c r="BU553">
        <v>-1.4832875852123301E-9</v>
      </c>
    </row>
    <row r="554" spans="3:73" x14ac:dyDescent="0.3">
      <c r="C554">
        <v>1336917</v>
      </c>
      <c r="D554" t="s">
        <v>4485</v>
      </c>
      <c r="E554" t="s">
        <v>2601</v>
      </c>
      <c r="F554" t="s">
        <v>3614</v>
      </c>
      <c r="G554" t="s">
        <v>4155</v>
      </c>
      <c r="H554" t="s">
        <v>4600</v>
      </c>
      <c r="I554" t="s">
        <v>4616</v>
      </c>
      <c r="J554">
        <v>2024</v>
      </c>
      <c r="K554" t="s">
        <v>4062</v>
      </c>
      <c r="L554">
        <v>7.8640639999999999</v>
      </c>
      <c r="M554">
        <v>4760734000</v>
      </c>
      <c r="N554">
        <v>2863682000</v>
      </c>
      <c r="O554">
        <v>858691000</v>
      </c>
      <c r="P554">
        <v>757339000</v>
      </c>
      <c r="Q554">
        <v>958495000</v>
      </c>
      <c r="R554">
        <v>1099202000</v>
      </c>
      <c r="S554">
        <v>664503000</v>
      </c>
      <c r="T554">
        <v>7000000</v>
      </c>
      <c r="U554">
        <v>478302000</v>
      </c>
      <c r="V554">
        <v>2607448000</v>
      </c>
      <c r="W554">
        <v>1165461000</v>
      </c>
      <c r="X554">
        <v>483731000</v>
      </c>
      <c r="AA554">
        <v>675792000</v>
      </c>
      <c r="AB554">
        <v>2153286000</v>
      </c>
      <c r="AD554">
        <v>1048411000</v>
      </c>
      <c r="AG554">
        <v>599596000</v>
      </c>
      <c r="AH554">
        <v>1332197000</v>
      </c>
      <c r="AJ554">
        <v>-3554000</v>
      </c>
      <c r="AM554">
        <v>-11327000</v>
      </c>
      <c r="AN554">
        <v>6568000</v>
      </c>
      <c r="AP554">
        <v>142590000</v>
      </c>
      <c r="AQ554">
        <v>353970000</v>
      </c>
      <c r="AU554">
        <v>-105333000</v>
      </c>
      <c r="AV554">
        <v>-78690000</v>
      </c>
      <c r="AY554">
        <v>0.02</v>
      </c>
      <c r="AZ554">
        <v>1074374000</v>
      </c>
      <c r="BA554">
        <v>-2.6677736100591699E-3</v>
      </c>
      <c r="BE554">
        <v>0.26570394618813897</v>
      </c>
      <c r="BG554">
        <v>0.45008058117530703</v>
      </c>
      <c r="BI554">
        <v>0.27983016904536201</v>
      </c>
      <c r="BJ554">
        <v>-7.9067134965774596E-2</v>
      </c>
      <c r="BN554">
        <v>0.54769873721153095</v>
      </c>
      <c r="BP554">
        <v>0.73678226899055399</v>
      </c>
      <c r="BQ554">
        <v>1.6347067812650999</v>
      </c>
      <c r="BR554">
        <v>393.20319999999998</v>
      </c>
      <c r="BS554">
        <v>3.0502218469817799E-3</v>
      </c>
      <c r="BU554">
        <v>7.3042447682286497E-11</v>
      </c>
    </row>
    <row r="555" spans="3:73" x14ac:dyDescent="0.3">
      <c r="C555">
        <v>1336917</v>
      </c>
      <c r="D555" t="s">
        <v>4485</v>
      </c>
      <c r="E555" t="s">
        <v>2601</v>
      </c>
      <c r="F555" t="s">
        <v>3614</v>
      </c>
      <c r="G555" t="s">
        <v>4155</v>
      </c>
      <c r="H555" t="s">
        <v>4600</v>
      </c>
      <c r="I555" t="s">
        <v>4616</v>
      </c>
      <c r="J555">
        <v>2023</v>
      </c>
      <c r="K555" t="s">
        <v>4062</v>
      </c>
      <c r="L555">
        <v>8.4711719999999993</v>
      </c>
      <c r="M555">
        <v>4857083000</v>
      </c>
      <c r="N555">
        <v>2959586000</v>
      </c>
      <c r="O555">
        <v>711910000</v>
      </c>
      <c r="P555">
        <v>759860000</v>
      </c>
      <c r="Q555">
        <v>1190253000</v>
      </c>
      <c r="R555">
        <v>1162042000</v>
      </c>
      <c r="S555">
        <v>672736000</v>
      </c>
      <c r="T555">
        <v>8940000</v>
      </c>
      <c r="U555">
        <v>481992000</v>
      </c>
      <c r="V555">
        <v>2858680000</v>
      </c>
      <c r="W555">
        <v>1356891000</v>
      </c>
      <c r="X555">
        <v>649116000</v>
      </c>
      <c r="AA555">
        <v>674478000</v>
      </c>
      <c r="AB555">
        <v>1998403000</v>
      </c>
      <c r="AD555">
        <v>929562000</v>
      </c>
      <c r="AG555">
        <v>2649340000</v>
      </c>
      <c r="AH555">
        <v>5903636000</v>
      </c>
      <c r="AJ555">
        <v>283811000</v>
      </c>
      <c r="AM555">
        <v>-101046000</v>
      </c>
      <c r="AN555">
        <v>386769000</v>
      </c>
      <c r="AP555">
        <v>137620000</v>
      </c>
      <c r="AQ555">
        <v>-9914000</v>
      </c>
      <c r="AU555">
        <v>-152796000</v>
      </c>
      <c r="AV555">
        <v>-126375000</v>
      </c>
      <c r="AY555">
        <v>0.86</v>
      </c>
      <c r="BA555">
        <v>4.8073932742465797E-2</v>
      </c>
      <c r="BE555">
        <v>-1.6793040763353299E-3</v>
      </c>
      <c r="BG555">
        <v>0.44876411757093398</v>
      </c>
      <c r="BI555">
        <v>1.21546944946174</v>
      </c>
      <c r="BJ555">
        <v>-2.5881676986860301E-2</v>
      </c>
      <c r="BN555">
        <v>0.588559017830249</v>
      </c>
      <c r="BP555">
        <v>0.52466262949639997</v>
      </c>
      <c r="BQ555">
        <v>1.30396104034886</v>
      </c>
      <c r="BR555">
        <v>9.8501999999999992</v>
      </c>
      <c r="BS555">
        <v>0.19353904092417801</v>
      </c>
      <c r="BU555">
        <v>3.6455149036505599E-9</v>
      </c>
    </row>
    <row r="556" spans="3:73" x14ac:dyDescent="0.3">
      <c r="C556">
        <v>1336917</v>
      </c>
      <c r="D556" t="s">
        <v>4485</v>
      </c>
      <c r="E556" t="s">
        <v>2601</v>
      </c>
      <c r="F556" t="s">
        <v>3614</v>
      </c>
      <c r="G556" t="s">
        <v>4155</v>
      </c>
      <c r="H556" t="s">
        <v>4600</v>
      </c>
      <c r="I556" t="s">
        <v>4616</v>
      </c>
      <c r="J556">
        <v>2022</v>
      </c>
      <c r="K556" t="s">
        <v>4062</v>
      </c>
      <c r="L556">
        <v>11.278449</v>
      </c>
    </row>
    <row r="557" spans="3:73" x14ac:dyDescent="0.3">
      <c r="C557">
        <v>1336917</v>
      </c>
      <c r="D557" t="s">
        <v>4485</v>
      </c>
      <c r="E557" t="s">
        <v>2601</v>
      </c>
      <c r="F557" t="s">
        <v>3614</v>
      </c>
      <c r="G557" t="s">
        <v>4155</v>
      </c>
      <c r="H557" t="s">
        <v>4600</v>
      </c>
      <c r="I557" t="s">
        <v>4616</v>
      </c>
      <c r="J557">
        <v>2021</v>
      </c>
      <c r="K557" t="s">
        <v>4062</v>
      </c>
      <c r="L557">
        <v>22.211445000000001</v>
      </c>
      <c r="M557">
        <v>4991396000</v>
      </c>
      <c r="N557">
        <v>3336299000</v>
      </c>
      <c r="O557">
        <v>1669453000</v>
      </c>
      <c r="P557">
        <v>569014000</v>
      </c>
      <c r="Q557">
        <v>811410000</v>
      </c>
      <c r="R557">
        <v>1055590000</v>
      </c>
      <c r="S557">
        <v>607226000</v>
      </c>
      <c r="T557">
        <v>11010000</v>
      </c>
      <c r="U557">
        <v>495215000</v>
      </c>
      <c r="V557">
        <v>2902402000</v>
      </c>
      <c r="W557">
        <v>1450176000</v>
      </c>
      <c r="X557">
        <v>613307000</v>
      </c>
      <c r="AA557">
        <v>662531000</v>
      </c>
      <c r="AB557">
        <v>2088994000</v>
      </c>
      <c r="AD557">
        <v>1027833000</v>
      </c>
      <c r="AG557">
        <v>2861499000</v>
      </c>
      <c r="AH557">
        <v>5683466000</v>
      </c>
      <c r="AJ557">
        <v>486290000</v>
      </c>
      <c r="AM557">
        <v>32072000</v>
      </c>
      <c r="AN557">
        <v>360060000</v>
      </c>
      <c r="AP557">
        <v>141144000</v>
      </c>
      <c r="AQ557">
        <v>664829000</v>
      </c>
      <c r="AU557">
        <v>-68346000</v>
      </c>
      <c r="AV557">
        <v>-418737000</v>
      </c>
      <c r="AY557">
        <v>0.77</v>
      </c>
      <c r="AZ557">
        <v>853692000</v>
      </c>
      <c r="BA557">
        <v>8.55622255855846E-2</v>
      </c>
      <c r="BE557">
        <v>0.116975979094447</v>
      </c>
      <c r="BG557">
        <v>0.50347780738021497</v>
      </c>
      <c r="BI557">
        <v>1.1386525933826901</v>
      </c>
      <c r="BJ557">
        <v>-1.2025408439146099E-2</v>
      </c>
      <c r="BN557">
        <v>0.58148101252635498</v>
      </c>
      <c r="BP557">
        <v>1.15120716382012</v>
      </c>
      <c r="BQ557">
        <v>1.7410914261441399</v>
      </c>
      <c r="BR557">
        <v>28.846032467532499</v>
      </c>
      <c r="BS557">
        <v>0.17236047590371301</v>
      </c>
      <c r="BU557">
        <v>8.1871047260068705E-9</v>
      </c>
    </row>
    <row r="558" spans="3:73" x14ac:dyDescent="0.3">
      <c r="C558">
        <v>1336917</v>
      </c>
      <c r="D558" t="s">
        <v>4485</v>
      </c>
      <c r="E558" t="s">
        <v>2601</v>
      </c>
      <c r="F558" t="s">
        <v>3614</v>
      </c>
      <c r="G558" t="s">
        <v>4155</v>
      </c>
      <c r="H558" t="s">
        <v>4600</v>
      </c>
      <c r="I558" t="s">
        <v>4616</v>
      </c>
      <c r="J558">
        <v>2020</v>
      </c>
      <c r="K558" t="s">
        <v>4062</v>
      </c>
      <c r="L558">
        <v>12.436252</v>
      </c>
      <c r="M558">
        <v>5030628000</v>
      </c>
      <c r="N558">
        <v>3222975000</v>
      </c>
      <c r="O558">
        <v>1517361000</v>
      </c>
      <c r="P558">
        <v>527340000</v>
      </c>
      <c r="Q558">
        <v>895974000</v>
      </c>
      <c r="R558">
        <v>1195338000</v>
      </c>
      <c r="S558">
        <v>658678000</v>
      </c>
      <c r="T558">
        <v>13295000</v>
      </c>
      <c r="U558">
        <v>502214000</v>
      </c>
      <c r="V558">
        <v>3354635000</v>
      </c>
      <c r="W558">
        <v>1413276000</v>
      </c>
      <c r="X558">
        <v>575954000</v>
      </c>
      <c r="AA558">
        <v>1100000000</v>
      </c>
      <c r="AB558">
        <v>1675993000</v>
      </c>
      <c r="AD558">
        <v>673855000</v>
      </c>
      <c r="AG558">
        <v>693622000</v>
      </c>
      <c r="AH558">
        <v>1403766000</v>
      </c>
      <c r="AJ558">
        <v>55846000</v>
      </c>
      <c r="AM558">
        <v>49387000</v>
      </c>
      <c r="AN558">
        <v>184454000</v>
      </c>
      <c r="AP558">
        <v>164984000</v>
      </c>
      <c r="AQ558">
        <v>212864000</v>
      </c>
      <c r="AU558">
        <v>66345000</v>
      </c>
      <c r="AV558">
        <v>436853000</v>
      </c>
      <c r="AY558">
        <v>0.41</v>
      </c>
      <c r="AZ558">
        <v>894116000</v>
      </c>
      <c r="BA558">
        <v>3.9782983773648903E-2</v>
      </c>
      <c r="BE558">
        <v>0.151637808580632</v>
      </c>
      <c r="BG558">
        <v>0.49411511605210601</v>
      </c>
      <c r="BI558">
        <v>0.27904388875504199</v>
      </c>
      <c r="BJ558">
        <v>4.7262150529361703E-2</v>
      </c>
      <c r="BN558">
        <v>0.66684219147192003</v>
      </c>
      <c r="BP558">
        <v>1.07364803477877</v>
      </c>
      <c r="BQ558">
        <v>1.6465297648866899</v>
      </c>
      <c r="BR558">
        <v>30.332321951219502</v>
      </c>
      <c r="BS558">
        <v>0.11005654558223101</v>
      </c>
      <c r="BU558">
        <v>3.0422939236619699E-9</v>
      </c>
    </row>
    <row r="559" spans="3:73" x14ac:dyDescent="0.3">
      <c r="C559">
        <v>1336917</v>
      </c>
      <c r="D559" t="s">
        <v>4485</v>
      </c>
      <c r="E559" t="s">
        <v>2601</v>
      </c>
      <c r="F559" t="s">
        <v>3614</v>
      </c>
      <c r="G559" t="s">
        <v>4155</v>
      </c>
      <c r="H559" t="s">
        <v>4600</v>
      </c>
      <c r="I559" t="s">
        <v>4616</v>
      </c>
      <c r="J559">
        <v>2019</v>
      </c>
      <c r="K559" t="s">
        <v>4062</v>
      </c>
      <c r="L559">
        <v>21.408265</v>
      </c>
      <c r="M559">
        <v>4843531000</v>
      </c>
      <c r="N559">
        <v>2702209000</v>
      </c>
      <c r="O559">
        <v>788072000</v>
      </c>
      <c r="P559">
        <v>708714000</v>
      </c>
      <c r="Q559">
        <v>892258000</v>
      </c>
      <c r="R559">
        <v>1384079000</v>
      </c>
      <c r="S559">
        <v>792148000</v>
      </c>
      <c r="T559">
        <v>36345000</v>
      </c>
      <c r="U559">
        <v>550178000</v>
      </c>
      <c r="V559">
        <v>2693444000</v>
      </c>
      <c r="W559">
        <v>1422009000</v>
      </c>
      <c r="X559">
        <v>618194000</v>
      </c>
      <c r="AA559">
        <v>600000000</v>
      </c>
      <c r="AB559">
        <v>2150087000</v>
      </c>
      <c r="AD559">
        <v>1226986000</v>
      </c>
      <c r="AG559">
        <v>681527000</v>
      </c>
      <c r="AH559">
        <v>1441225000</v>
      </c>
      <c r="AJ559">
        <v>74073000</v>
      </c>
      <c r="AM559">
        <v>70024000</v>
      </c>
      <c r="AN559">
        <v>-15304000</v>
      </c>
      <c r="AP559">
        <v>186425000</v>
      </c>
      <c r="AQ559">
        <v>509031000</v>
      </c>
      <c r="AU559">
        <v>-147113000</v>
      </c>
      <c r="AV559">
        <v>-137070000</v>
      </c>
      <c r="AY559">
        <v>-0.03</v>
      </c>
      <c r="AZ559">
        <v>955877000</v>
      </c>
      <c r="BA559">
        <v>5.1395861159777297E-2</v>
      </c>
      <c r="BE559">
        <v>0.35319329043001602</v>
      </c>
      <c r="BG559">
        <v>0.47288036219188501</v>
      </c>
      <c r="BI559">
        <v>0.297556679207793</v>
      </c>
      <c r="BJ559">
        <v>-0.102074970944856</v>
      </c>
      <c r="BN559">
        <v>0.55609100055310901</v>
      </c>
      <c r="BP559">
        <v>0.55419621113509099</v>
      </c>
      <c r="BQ559">
        <v>1.27281261932941</v>
      </c>
      <c r="BR559">
        <v>-713.608833333333</v>
      </c>
      <c r="BS559">
        <v>-7.1178515101947004E-3</v>
      </c>
      <c r="BU559">
        <v>-2.9870788949470401E-10</v>
      </c>
    </row>
    <row r="560" spans="3:73" x14ac:dyDescent="0.3">
      <c r="C560">
        <v>1336917</v>
      </c>
      <c r="D560" t="s">
        <v>4485</v>
      </c>
      <c r="E560" t="s">
        <v>2601</v>
      </c>
      <c r="F560" t="s">
        <v>3614</v>
      </c>
      <c r="G560" t="s">
        <v>4155</v>
      </c>
      <c r="H560" t="s">
        <v>4600</v>
      </c>
      <c r="I560" t="s">
        <v>4616</v>
      </c>
      <c r="J560">
        <v>2018</v>
      </c>
      <c r="K560" t="s">
        <v>4062</v>
      </c>
      <c r="L560">
        <v>19.043524999999999</v>
      </c>
      <c r="M560">
        <v>4245022000</v>
      </c>
      <c r="N560">
        <v>2593628000</v>
      </c>
      <c r="O560">
        <v>557403000</v>
      </c>
      <c r="P560">
        <v>652546000</v>
      </c>
      <c r="Q560">
        <v>1019496000</v>
      </c>
      <c r="R560">
        <v>826868</v>
      </c>
      <c r="S560">
        <v>826868000</v>
      </c>
      <c r="T560">
        <v>41793000</v>
      </c>
      <c r="U560">
        <v>546494000</v>
      </c>
      <c r="V560">
        <v>2228151000</v>
      </c>
      <c r="W560">
        <v>1315977000</v>
      </c>
      <c r="X560">
        <v>560884000</v>
      </c>
      <c r="AA560">
        <v>736250000</v>
      </c>
      <c r="AB560">
        <v>2016871000</v>
      </c>
      <c r="AD560">
        <v>1139082000</v>
      </c>
      <c r="AG560">
        <v>625227000</v>
      </c>
      <c r="AH560">
        <v>1389980000</v>
      </c>
      <c r="AJ560">
        <v>-10447000</v>
      </c>
      <c r="AM560">
        <v>-20552000</v>
      </c>
      <c r="AN560">
        <v>4218000</v>
      </c>
      <c r="AP560">
        <v>181768000</v>
      </c>
      <c r="AQ560">
        <v>628230000</v>
      </c>
      <c r="AT560">
        <v>4597000</v>
      </c>
      <c r="AU560">
        <v>-202904000</v>
      </c>
      <c r="AV560">
        <v>-189868000</v>
      </c>
      <c r="AW560">
        <v>0</v>
      </c>
      <c r="AY560">
        <v>-0.2</v>
      </c>
      <c r="AZ560">
        <v>1089022000</v>
      </c>
      <c r="BA560">
        <v>-7.5159354810860604E-3</v>
      </c>
      <c r="BE560">
        <v>0.45197053195010001</v>
      </c>
      <c r="BF560">
        <v>0.44866329011928202</v>
      </c>
      <c r="BG560">
        <v>0.44981006920962902</v>
      </c>
      <c r="BI560">
        <v>0.32743764343270798</v>
      </c>
      <c r="BJ560">
        <v>-0.14597620109641901</v>
      </c>
      <c r="BK560">
        <v>3.30724183081771E-3</v>
      </c>
      <c r="BL560">
        <v>136.660865782032</v>
      </c>
      <c r="BN560">
        <v>0.52488561896734598</v>
      </c>
      <c r="BP560">
        <v>0.42356591338602401</v>
      </c>
      <c r="BQ560">
        <v>1.19616984187414</v>
      </c>
      <c r="BR560">
        <v>-95.217624999999998</v>
      </c>
      <c r="BS560">
        <v>2.0913583466666899E-3</v>
      </c>
      <c r="BT560">
        <v>0</v>
      </c>
      <c r="BU560">
        <v>-1.8884227102278699E-9</v>
      </c>
    </row>
    <row r="561" spans="3:73" x14ac:dyDescent="0.3">
      <c r="C561">
        <v>1336917</v>
      </c>
      <c r="D561" t="s">
        <v>4485</v>
      </c>
      <c r="E561" t="s">
        <v>2601</v>
      </c>
      <c r="F561" t="s">
        <v>3614</v>
      </c>
      <c r="G561" t="s">
        <v>4155</v>
      </c>
      <c r="H561" t="s">
        <v>4600</v>
      </c>
      <c r="I561" t="s">
        <v>4616</v>
      </c>
      <c r="J561">
        <v>2017</v>
      </c>
      <c r="K561" t="s">
        <v>4062</v>
      </c>
      <c r="L561">
        <v>18.626013</v>
      </c>
      <c r="M561">
        <v>4006367000</v>
      </c>
      <c r="N561">
        <v>2337679000</v>
      </c>
      <c r="O561">
        <v>312483000</v>
      </c>
      <c r="P561">
        <v>609670000</v>
      </c>
      <c r="Q561">
        <v>1158548000</v>
      </c>
      <c r="R561">
        <v>885774000</v>
      </c>
      <c r="S561">
        <v>885774000</v>
      </c>
      <c r="T561">
        <v>46995000</v>
      </c>
      <c r="U561">
        <v>555674000</v>
      </c>
      <c r="V561">
        <v>1987725000</v>
      </c>
      <c r="W561">
        <v>1060375000</v>
      </c>
      <c r="X561">
        <v>561108000</v>
      </c>
      <c r="AA561">
        <v>801250000</v>
      </c>
      <c r="AB561">
        <v>2018642000</v>
      </c>
      <c r="AD561">
        <v>1184441000</v>
      </c>
      <c r="AG561">
        <v>589704000</v>
      </c>
      <c r="AJ561">
        <v>-37088000</v>
      </c>
      <c r="AM561">
        <v>37951000</v>
      </c>
      <c r="AN561">
        <v>-87922000</v>
      </c>
      <c r="AP561">
        <v>173747000</v>
      </c>
      <c r="AQ561">
        <v>234063000</v>
      </c>
      <c r="AT561">
        <v>1648000</v>
      </c>
      <c r="AU561">
        <v>-282987000</v>
      </c>
      <c r="AV561">
        <v>106759000</v>
      </c>
      <c r="BL561">
        <v>142.02851941747599</v>
      </c>
      <c r="BN561">
        <v>0.49614151674072798</v>
      </c>
      <c r="BP561">
        <v>0.29469102911705802</v>
      </c>
      <c r="BQ561">
        <v>1.11199434162443</v>
      </c>
      <c r="BS561">
        <v>-4.3555023624793299E-2</v>
      </c>
    </row>
    <row r="562" spans="3:73" x14ac:dyDescent="0.3">
      <c r="C562">
        <v>103379</v>
      </c>
      <c r="D562" t="s">
        <v>4339</v>
      </c>
      <c r="E562" t="s">
        <v>2200</v>
      </c>
      <c r="F562" t="s">
        <v>3614</v>
      </c>
      <c r="G562" t="s">
        <v>3754</v>
      </c>
      <c r="H562" t="s">
        <v>3755</v>
      </c>
      <c r="I562" t="s">
        <v>4617</v>
      </c>
      <c r="J562">
        <v>2026</v>
      </c>
      <c r="K562" t="s">
        <v>4062</v>
      </c>
      <c r="L562">
        <v>18.774747000000001</v>
      </c>
    </row>
    <row r="563" spans="3:73" x14ac:dyDescent="0.3">
      <c r="C563">
        <v>103379</v>
      </c>
      <c r="D563" t="s">
        <v>4339</v>
      </c>
      <c r="E563" t="s">
        <v>2200</v>
      </c>
      <c r="F563" t="s">
        <v>3614</v>
      </c>
      <c r="G563" t="s">
        <v>3754</v>
      </c>
      <c r="H563" t="s">
        <v>3755</v>
      </c>
      <c r="I563" t="s">
        <v>4617</v>
      </c>
      <c r="J563">
        <v>2025</v>
      </c>
      <c r="K563" t="s">
        <v>4062</v>
      </c>
      <c r="L563">
        <v>14.883012000000001</v>
      </c>
      <c r="M563">
        <v>9377536000</v>
      </c>
      <c r="N563">
        <v>3786098000</v>
      </c>
      <c r="O563">
        <v>429382000</v>
      </c>
      <c r="P563">
        <v>1321663000</v>
      </c>
      <c r="Q563">
        <v>1627025000</v>
      </c>
      <c r="T563">
        <v>1710707000</v>
      </c>
      <c r="U563">
        <v>603386000</v>
      </c>
      <c r="V563">
        <v>7890177000</v>
      </c>
      <c r="W563">
        <v>2697853000</v>
      </c>
      <c r="X563">
        <v>789570000</v>
      </c>
      <c r="AA563">
        <v>3951179000</v>
      </c>
      <c r="AB563">
        <v>1487359000</v>
      </c>
      <c r="AD563">
        <v>-1173011000</v>
      </c>
      <c r="AE563">
        <v>97424000</v>
      </c>
      <c r="AF563">
        <v>389695199</v>
      </c>
      <c r="AJ563">
        <v>303773000</v>
      </c>
      <c r="AM563">
        <v>75837000</v>
      </c>
      <c r="AN563">
        <v>-189716000</v>
      </c>
      <c r="AP563">
        <v>259616000</v>
      </c>
      <c r="AQ563">
        <v>465236000</v>
      </c>
      <c r="AU563">
        <v>1428091000</v>
      </c>
      <c r="AV563">
        <v>-2146027000</v>
      </c>
      <c r="AY563">
        <v>-0.49</v>
      </c>
      <c r="AZ563">
        <v>1696695500</v>
      </c>
      <c r="BN563">
        <v>0.84139127805001201</v>
      </c>
      <c r="BP563">
        <v>0.15915692960291</v>
      </c>
      <c r="BQ563">
        <v>0.80029304784211697</v>
      </c>
      <c r="BR563">
        <v>-30.373493877550999</v>
      </c>
      <c r="BS563">
        <v>-0.127552258735114</v>
      </c>
      <c r="BU563">
        <v>-4.9031040118760804E-9</v>
      </c>
    </row>
    <row r="564" spans="3:73" x14ac:dyDescent="0.3">
      <c r="C564">
        <v>103379</v>
      </c>
      <c r="D564" t="s">
        <v>4339</v>
      </c>
      <c r="E564" t="s">
        <v>2200</v>
      </c>
      <c r="F564" t="s">
        <v>3614</v>
      </c>
      <c r="G564" t="s">
        <v>3754</v>
      </c>
      <c r="H564" t="s">
        <v>3755</v>
      </c>
      <c r="I564" t="s">
        <v>4617</v>
      </c>
      <c r="J564">
        <v>2024</v>
      </c>
      <c r="K564" t="s">
        <v>4062</v>
      </c>
      <c r="L564">
        <v>15.536787</v>
      </c>
      <c r="M564">
        <v>11612963000</v>
      </c>
      <c r="N564">
        <v>4226947000</v>
      </c>
      <c r="O564">
        <v>674605000</v>
      </c>
      <c r="P564">
        <v>1273965000</v>
      </c>
      <c r="Q564">
        <v>1766366000</v>
      </c>
      <c r="T564">
        <v>2628482000</v>
      </c>
      <c r="U564">
        <v>1460414000</v>
      </c>
      <c r="V564">
        <v>9954598000</v>
      </c>
      <c r="W564">
        <v>3456979000</v>
      </c>
      <c r="X564">
        <v>817128000</v>
      </c>
      <c r="AA564">
        <v>5686846000</v>
      </c>
      <c r="AB564">
        <v>1658365000</v>
      </c>
      <c r="AD564">
        <v>-974584000</v>
      </c>
      <c r="AE564">
        <v>97209000</v>
      </c>
      <c r="AF564">
        <v>388836219</v>
      </c>
      <c r="AJ564">
        <v>-34062000</v>
      </c>
      <c r="AM564">
        <v>735197000</v>
      </c>
      <c r="AN564">
        <v>-968882000</v>
      </c>
      <c r="AO564">
        <v>245036000</v>
      </c>
      <c r="AP564">
        <v>319204000</v>
      </c>
      <c r="AQ564">
        <v>1014581000</v>
      </c>
      <c r="AU564">
        <v>-172258000</v>
      </c>
      <c r="AV564">
        <v>-959615000</v>
      </c>
      <c r="AY564">
        <v>-2.4900000000000002</v>
      </c>
      <c r="AZ564">
        <v>2029578000</v>
      </c>
      <c r="BB564">
        <v>11351000</v>
      </c>
      <c r="BC564">
        <v>330555000</v>
      </c>
      <c r="BN564">
        <v>0.85719708226057401</v>
      </c>
      <c r="BO564">
        <v>4.6323805481643499E-2</v>
      </c>
      <c r="BP564">
        <v>0.19514292681558101</v>
      </c>
      <c r="BQ564">
        <v>0.71177204142692196</v>
      </c>
      <c r="BR564">
        <v>-6.2396734939759</v>
      </c>
      <c r="BS564">
        <v>-0.58423929593304202</v>
      </c>
      <c r="BU564">
        <v>-2.3328157329658999E-8</v>
      </c>
    </row>
    <row r="565" spans="3:73" x14ac:dyDescent="0.3">
      <c r="C565">
        <v>103379</v>
      </c>
      <c r="D565" t="s">
        <v>4339</v>
      </c>
      <c r="E565" t="s">
        <v>2200</v>
      </c>
      <c r="F565" t="s">
        <v>3614</v>
      </c>
      <c r="G565" t="s">
        <v>3754</v>
      </c>
      <c r="H565" t="s">
        <v>3755</v>
      </c>
      <c r="I565" t="s">
        <v>4617</v>
      </c>
      <c r="J565">
        <v>2023</v>
      </c>
      <c r="K565" t="s">
        <v>4062</v>
      </c>
      <c r="L565">
        <v>18.904036999999999</v>
      </c>
      <c r="M565">
        <v>13990488000</v>
      </c>
      <c r="N565">
        <v>5152709000</v>
      </c>
      <c r="O565">
        <v>814887000</v>
      </c>
      <c r="P565">
        <v>1610295000</v>
      </c>
      <c r="Q565">
        <v>2292790000</v>
      </c>
      <c r="T565">
        <v>2642821000</v>
      </c>
      <c r="U565">
        <v>1978413000</v>
      </c>
      <c r="V565">
        <v>11079775000</v>
      </c>
      <c r="W565">
        <v>3545766000</v>
      </c>
      <c r="X565">
        <v>936319000</v>
      </c>
      <c r="AA565">
        <v>6618081000</v>
      </c>
      <c r="AB565">
        <v>2910713000</v>
      </c>
      <c r="AD565">
        <v>57086000</v>
      </c>
      <c r="AE565">
        <v>97166000</v>
      </c>
      <c r="AF565">
        <v>388665531</v>
      </c>
      <c r="AJ565">
        <v>327693000</v>
      </c>
      <c r="AM565">
        <v>-75297000</v>
      </c>
      <c r="AN565">
        <v>118584000</v>
      </c>
      <c r="AO565">
        <v>174390000</v>
      </c>
      <c r="AP565">
        <v>262324000</v>
      </c>
      <c r="AQ565">
        <v>-655795000</v>
      </c>
      <c r="AU565">
        <v>-188053000</v>
      </c>
      <c r="AV565">
        <v>463906000</v>
      </c>
      <c r="AY565">
        <v>0.31</v>
      </c>
      <c r="AZ565">
        <v>1855731500</v>
      </c>
      <c r="BB565">
        <v>217677000</v>
      </c>
      <c r="BC565">
        <v>480001000</v>
      </c>
      <c r="BN565">
        <v>0.79195057384703105</v>
      </c>
      <c r="BO565">
        <v>1.2482195079993099</v>
      </c>
      <c r="BP565">
        <v>0.22981973429718699</v>
      </c>
      <c r="BQ565">
        <v>0.80657296617994501</v>
      </c>
      <c r="BR565">
        <v>60.980764516129</v>
      </c>
      <c r="BS565">
        <v>4.0740533333241701E-2</v>
      </c>
      <c r="BU565">
        <v>2.0133388176711302E-9</v>
      </c>
    </row>
    <row r="566" spans="3:73" x14ac:dyDescent="0.3">
      <c r="C566">
        <v>103379</v>
      </c>
      <c r="D566" t="s">
        <v>4339</v>
      </c>
      <c r="E566" t="s">
        <v>2200</v>
      </c>
      <c r="F566" t="s">
        <v>3614</v>
      </c>
      <c r="G566" t="s">
        <v>3754</v>
      </c>
      <c r="H566" t="s">
        <v>3755</v>
      </c>
      <c r="I566" t="s">
        <v>4617</v>
      </c>
      <c r="J566">
        <v>2022</v>
      </c>
      <c r="K566" t="s">
        <v>4062</v>
      </c>
      <c r="L566">
        <v>36.641272000000001</v>
      </c>
      <c r="M566">
        <v>13342208000</v>
      </c>
      <c r="N566">
        <v>4588080000</v>
      </c>
      <c r="O566">
        <v>1275943000</v>
      </c>
      <c r="P566">
        <v>1467842000</v>
      </c>
      <c r="Q566">
        <v>1418673000</v>
      </c>
      <c r="T566">
        <v>3000351000</v>
      </c>
      <c r="U566">
        <v>2393807000</v>
      </c>
      <c r="V566">
        <v>9811853000</v>
      </c>
      <c r="W566">
        <v>3315397000</v>
      </c>
      <c r="X566">
        <v>562992000</v>
      </c>
      <c r="AA566">
        <v>5067023000</v>
      </c>
      <c r="AB566">
        <v>3530355000</v>
      </c>
      <c r="AD566">
        <v>443475000</v>
      </c>
      <c r="AE566">
        <v>97075000</v>
      </c>
      <c r="AF566">
        <v>388298375</v>
      </c>
      <c r="AJ566">
        <v>1632204000</v>
      </c>
      <c r="AM566">
        <v>306981000</v>
      </c>
      <c r="AN566">
        <v>1386941000</v>
      </c>
      <c r="AO566">
        <v>136469000</v>
      </c>
      <c r="AP566">
        <v>266935000</v>
      </c>
      <c r="AQ566">
        <v>864288000</v>
      </c>
      <c r="AU566">
        <v>903735000</v>
      </c>
      <c r="AV566">
        <v>-1268847000</v>
      </c>
      <c r="AY566">
        <v>3.55</v>
      </c>
      <c r="AZ566">
        <v>1240256000</v>
      </c>
      <c r="BB566">
        <v>1830391000</v>
      </c>
      <c r="BC566">
        <v>2097326000</v>
      </c>
      <c r="BN566">
        <v>0.73539949309739405</v>
      </c>
      <c r="BO566">
        <v>13.4125039386234</v>
      </c>
      <c r="BP566">
        <v>0.38485375959500501</v>
      </c>
      <c r="BQ566">
        <v>0.95596605776020205</v>
      </c>
      <c r="BR566">
        <v>10.321485070422501</v>
      </c>
      <c r="BS566">
        <v>0.39286162439754602</v>
      </c>
      <c r="BU566">
        <v>3.6845165882751201E-8</v>
      </c>
    </row>
    <row r="567" spans="3:73" x14ac:dyDescent="0.3">
      <c r="C567">
        <v>103379</v>
      </c>
      <c r="D567" t="s">
        <v>4339</v>
      </c>
      <c r="E567" t="s">
        <v>2200</v>
      </c>
      <c r="F567" t="s">
        <v>3614</v>
      </c>
      <c r="G567" t="s">
        <v>3754</v>
      </c>
      <c r="H567" t="s">
        <v>3755</v>
      </c>
      <c r="I567" t="s">
        <v>4617</v>
      </c>
      <c r="J567">
        <v>2021</v>
      </c>
      <c r="K567" t="s">
        <v>4062</v>
      </c>
      <c r="L567">
        <v>66.266686000000007</v>
      </c>
      <c r="M567">
        <v>13754029000</v>
      </c>
      <c r="N567">
        <v>4785870000</v>
      </c>
      <c r="O567">
        <v>815750000</v>
      </c>
      <c r="P567">
        <v>1298020000</v>
      </c>
      <c r="Q567">
        <v>1061839000</v>
      </c>
      <c r="T567">
        <v>3029545000</v>
      </c>
      <c r="U567">
        <v>2425427000</v>
      </c>
      <c r="V567">
        <v>10697865000</v>
      </c>
      <c r="W567">
        <v>2210477000</v>
      </c>
      <c r="X567">
        <v>463208000</v>
      </c>
      <c r="AA567">
        <v>5690861000</v>
      </c>
      <c r="AB567">
        <v>3056164000</v>
      </c>
      <c r="AD567">
        <v>189534000</v>
      </c>
      <c r="AE567">
        <v>97985000</v>
      </c>
      <c r="AF567">
        <v>391941477</v>
      </c>
      <c r="AJ567">
        <v>607631000</v>
      </c>
      <c r="AM567">
        <v>101566000</v>
      </c>
      <c r="AN567">
        <v>407869000</v>
      </c>
      <c r="AO567">
        <v>135655000</v>
      </c>
      <c r="AP567">
        <v>269081000</v>
      </c>
      <c r="AQ567">
        <v>1313225000</v>
      </c>
      <c r="AU567">
        <v>-2895618000</v>
      </c>
      <c r="AV567">
        <v>1052878000</v>
      </c>
      <c r="AY567">
        <v>1.05</v>
      </c>
      <c r="AZ567">
        <v>1177875500</v>
      </c>
      <c r="BB567">
        <v>645090000</v>
      </c>
      <c r="BC567">
        <v>914171000</v>
      </c>
      <c r="BN567">
        <v>0.77779863631231305</v>
      </c>
      <c r="BO567">
        <v>4.75537208359441</v>
      </c>
      <c r="BP567">
        <v>0.36903799496669698</v>
      </c>
      <c r="BQ567">
        <v>1.68471827573868</v>
      </c>
      <c r="BR567">
        <v>63.111129523809502</v>
      </c>
      <c r="BS567">
        <v>0.13345782490730199</v>
      </c>
      <c r="BU567">
        <v>2.2767109454859101E-8</v>
      </c>
    </row>
    <row r="568" spans="3:73" x14ac:dyDescent="0.3">
      <c r="C568">
        <v>103379</v>
      </c>
      <c r="D568" t="s">
        <v>4339</v>
      </c>
      <c r="E568" t="s">
        <v>2200</v>
      </c>
      <c r="F568" t="s">
        <v>3614</v>
      </c>
      <c r="G568" t="s">
        <v>3754</v>
      </c>
      <c r="H568" t="s">
        <v>3755</v>
      </c>
      <c r="I568" t="s">
        <v>4617</v>
      </c>
      <c r="J568">
        <v>2020</v>
      </c>
      <c r="K568" t="s">
        <v>4062</v>
      </c>
      <c r="L568">
        <v>57.348424000000001</v>
      </c>
      <c r="M568">
        <v>11133251000</v>
      </c>
      <c r="N568">
        <v>5027016000</v>
      </c>
      <c r="O568">
        <v>1369028000</v>
      </c>
      <c r="P568">
        <v>1308051000</v>
      </c>
      <c r="Q568">
        <v>1293912000</v>
      </c>
      <c r="S568">
        <v>954406000</v>
      </c>
      <c r="T568">
        <v>1854545000</v>
      </c>
      <c r="U568">
        <v>1156019000</v>
      </c>
      <c r="V568">
        <v>7775917000</v>
      </c>
      <c r="W568">
        <v>3023884000</v>
      </c>
      <c r="X568">
        <v>407021000</v>
      </c>
      <c r="AA568">
        <v>2585514000</v>
      </c>
      <c r="AB568">
        <v>3357334000</v>
      </c>
      <c r="AD568">
        <v>7309000</v>
      </c>
      <c r="AE568">
        <v>97203000</v>
      </c>
      <c r="AF568">
        <v>388812158</v>
      </c>
      <c r="AH568">
        <v>2102421000</v>
      </c>
      <c r="AJ568">
        <v>-256761000</v>
      </c>
      <c r="AM568">
        <v>98062000</v>
      </c>
      <c r="AN568">
        <v>-483776000</v>
      </c>
      <c r="AO568">
        <v>92042000</v>
      </c>
      <c r="AP568">
        <v>267619000</v>
      </c>
      <c r="AQ568">
        <v>874527000</v>
      </c>
      <c r="AU568">
        <v>-302047000</v>
      </c>
      <c r="AV568">
        <v>309732000</v>
      </c>
      <c r="AY568">
        <v>-1.24</v>
      </c>
      <c r="AZ568">
        <v>1618471000</v>
      </c>
      <c r="BA568">
        <v>-0.12212634862380101</v>
      </c>
      <c r="BB568">
        <v>-293672000</v>
      </c>
      <c r="BC568">
        <v>-26053000</v>
      </c>
      <c r="BD568">
        <v>-1.23919043807116E-2</v>
      </c>
      <c r="BE568">
        <v>0.41596188394236899</v>
      </c>
      <c r="BI568">
        <v>0.18884160610409301</v>
      </c>
      <c r="BJ568">
        <v>-0.14366627806704699</v>
      </c>
      <c r="BN568">
        <v>0.69844082379890604</v>
      </c>
      <c r="BO568">
        <v>-3.1906303643988601</v>
      </c>
      <c r="BP568">
        <v>0.45273826641498199</v>
      </c>
      <c r="BQ568">
        <v>1.23453942016294</v>
      </c>
      <c r="BR568">
        <v>-46.248729032258098</v>
      </c>
      <c r="BS568">
        <v>-0.144095285128021</v>
      </c>
      <c r="BU568">
        <v>-2.11811055319489E-8</v>
      </c>
    </row>
    <row r="569" spans="3:73" x14ac:dyDescent="0.3">
      <c r="C569">
        <v>103379</v>
      </c>
      <c r="D569" t="s">
        <v>4339</v>
      </c>
      <c r="E569" t="s">
        <v>2200</v>
      </c>
      <c r="F569" t="s">
        <v>3614</v>
      </c>
      <c r="G569" t="s">
        <v>3754</v>
      </c>
      <c r="H569" t="s">
        <v>3755</v>
      </c>
      <c r="I569" t="s">
        <v>4617</v>
      </c>
      <c r="J569">
        <v>2019</v>
      </c>
      <c r="K569" t="s">
        <v>4062</v>
      </c>
      <c r="L569">
        <v>68.232287999999997</v>
      </c>
      <c r="M569">
        <v>10356785000</v>
      </c>
      <c r="N569">
        <v>4673457000</v>
      </c>
      <c r="O569">
        <v>543011000</v>
      </c>
      <c r="P569">
        <v>1708796000</v>
      </c>
      <c r="Q569">
        <v>1943030000</v>
      </c>
      <c r="S569">
        <v>1057268000</v>
      </c>
      <c r="T569">
        <v>2024277000</v>
      </c>
      <c r="U569">
        <v>1754884000</v>
      </c>
      <c r="V569">
        <v>6058269000</v>
      </c>
      <c r="W569">
        <v>2661604000</v>
      </c>
      <c r="X569">
        <v>694733000</v>
      </c>
      <c r="Z569">
        <v>670318000</v>
      </c>
      <c r="AA569">
        <v>2087015000</v>
      </c>
      <c r="AB569">
        <v>4298516000</v>
      </c>
      <c r="AD569">
        <v>1179601000</v>
      </c>
      <c r="AE569">
        <v>99206000</v>
      </c>
      <c r="AF569">
        <v>396824662</v>
      </c>
      <c r="AH569">
        <v>3212969000</v>
      </c>
      <c r="AJ569">
        <v>194384000</v>
      </c>
      <c r="AM569">
        <v>268400000</v>
      </c>
      <c r="AN569">
        <v>128804000</v>
      </c>
      <c r="AP569">
        <v>301005000</v>
      </c>
      <c r="AQ569">
        <v>1664223000</v>
      </c>
      <c r="AU569">
        <v>-220632000</v>
      </c>
      <c r="AV569">
        <v>-1591005000</v>
      </c>
      <c r="AY569">
        <v>0.33</v>
      </c>
      <c r="BA569">
        <v>6.0499805631489101E-2</v>
      </c>
      <c r="BE569">
        <v>0.51797045038405298</v>
      </c>
      <c r="BI569">
        <v>0.310228415478356</v>
      </c>
      <c r="BJ569">
        <v>-6.8669196621567202E-2</v>
      </c>
      <c r="BN569">
        <v>0.58495652849798496</v>
      </c>
      <c r="BP569">
        <v>0.20401645023076301</v>
      </c>
      <c r="BQ569">
        <v>1.02585771587359</v>
      </c>
      <c r="BR569">
        <v>206.764509090909</v>
      </c>
      <c r="BS569">
        <v>2.99647599311018E-2</v>
      </c>
      <c r="BU569">
        <v>5.2382392062749099E-9</v>
      </c>
    </row>
    <row r="570" spans="3:73" x14ac:dyDescent="0.3">
      <c r="C570">
        <v>103379</v>
      </c>
      <c r="D570" t="s">
        <v>4339</v>
      </c>
      <c r="E570" t="s">
        <v>2200</v>
      </c>
      <c r="F570" t="s">
        <v>3614</v>
      </c>
      <c r="G570" t="s">
        <v>3754</v>
      </c>
      <c r="H570" t="s">
        <v>3755</v>
      </c>
      <c r="I570" t="s">
        <v>4617</v>
      </c>
      <c r="J570">
        <v>2018</v>
      </c>
      <c r="K570" t="s">
        <v>4062</v>
      </c>
      <c r="L570">
        <v>60.807589</v>
      </c>
    </row>
    <row r="571" spans="3:73" x14ac:dyDescent="0.3">
      <c r="C571">
        <v>103379</v>
      </c>
      <c r="D571" t="s">
        <v>4339</v>
      </c>
      <c r="E571" t="s">
        <v>2200</v>
      </c>
      <c r="F571" t="s">
        <v>3614</v>
      </c>
      <c r="G571" t="s">
        <v>3754</v>
      </c>
      <c r="H571" t="s">
        <v>3755</v>
      </c>
      <c r="I571" t="s">
        <v>4617</v>
      </c>
      <c r="J571">
        <v>2017</v>
      </c>
      <c r="K571" t="s">
        <v>4062</v>
      </c>
      <c r="L571">
        <v>41.911403</v>
      </c>
      <c r="M571">
        <v>9958502000</v>
      </c>
      <c r="N571">
        <v>4392124000</v>
      </c>
      <c r="O571">
        <v>566075000</v>
      </c>
      <c r="P571">
        <v>1422101000</v>
      </c>
      <c r="Q571">
        <v>1705171000</v>
      </c>
      <c r="S571">
        <v>1002700000</v>
      </c>
      <c r="T571">
        <v>2089781000</v>
      </c>
      <c r="U571">
        <v>1692644000</v>
      </c>
      <c r="V571">
        <v>6238602000</v>
      </c>
      <c r="W571">
        <v>2745200000</v>
      </c>
      <c r="X571">
        <v>755569000</v>
      </c>
      <c r="AA571">
        <v>2152073000</v>
      </c>
      <c r="AB571">
        <v>3719900000</v>
      </c>
      <c r="AD571">
        <v>1023745000</v>
      </c>
      <c r="AE571">
        <v>98955000</v>
      </c>
      <c r="AF571">
        <v>395821781</v>
      </c>
      <c r="AH571">
        <v>3649283000</v>
      </c>
      <c r="AJ571">
        <v>481371000</v>
      </c>
      <c r="AM571">
        <v>695286000</v>
      </c>
      <c r="AN571">
        <v>-90269000</v>
      </c>
      <c r="AP571">
        <v>290503000</v>
      </c>
      <c r="AQ571">
        <v>1474660000</v>
      </c>
      <c r="AU571">
        <v>-776251000</v>
      </c>
      <c r="AV571">
        <v>-1363003000</v>
      </c>
      <c r="AY571">
        <v>-0.23</v>
      </c>
      <c r="BA571">
        <v>0.131908377618288</v>
      </c>
      <c r="BE571">
        <v>0.40409581827443902</v>
      </c>
      <c r="BI571">
        <v>0.36644899001878001</v>
      </c>
      <c r="BJ571">
        <v>-0.21271329189870999</v>
      </c>
      <c r="BN571">
        <v>0.62645988322340096</v>
      </c>
      <c r="BP571">
        <v>0.20620537665743799</v>
      </c>
      <c r="BQ571">
        <v>0.97878223808830001</v>
      </c>
      <c r="BR571">
        <v>-182.22349130434799</v>
      </c>
      <c r="BS571">
        <v>-2.4266512540659702E-2</v>
      </c>
      <c r="BU571">
        <v>-2.5913660824215698E-9</v>
      </c>
    </row>
    <row r="572" spans="3:73" x14ac:dyDescent="0.3">
      <c r="C572">
        <v>1495320</v>
      </c>
      <c r="D572" t="s">
        <v>4511</v>
      </c>
      <c r="E572" t="s">
        <v>2528</v>
      </c>
      <c r="F572" t="s">
        <v>3614</v>
      </c>
      <c r="G572" t="s">
        <v>4240</v>
      </c>
      <c r="H572" t="s">
        <v>4602</v>
      </c>
      <c r="I572" t="s">
        <v>4618</v>
      </c>
      <c r="J572">
        <v>2026</v>
      </c>
      <c r="K572" t="s">
        <v>4062</v>
      </c>
      <c r="L572">
        <v>3.0778819999999998</v>
      </c>
      <c r="M572">
        <v>234005000</v>
      </c>
      <c r="N572">
        <v>119721000</v>
      </c>
      <c r="O572">
        <v>18513000</v>
      </c>
      <c r="P572">
        <v>17301000</v>
      </c>
      <c r="Q572">
        <v>75951000</v>
      </c>
      <c r="S572">
        <v>46358000</v>
      </c>
      <c r="V572">
        <v>102366000</v>
      </c>
      <c r="W572">
        <v>50450000</v>
      </c>
      <c r="X572">
        <v>16235000</v>
      </c>
      <c r="AB572">
        <v>131639000</v>
      </c>
      <c r="AC572">
        <v>156820000</v>
      </c>
      <c r="AD572">
        <v>172439000</v>
      </c>
      <c r="AE572">
        <v>0</v>
      </c>
      <c r="AF572">
        <v>27966000</v>
      </c>
      <c r="AG572">
        <v>40587000</v>
      </c>
      <c r="AJ572">
        <v>-31912000</v>
      </c>
      <c r="AM572">
        <v>303000</v>
      </c>
      <c r="AN572">
        <v>2657000</v>
      </c>
      <c r="AQ572">
        <v>-9971000</v>
      </c>
      <c r="AR572">
        <v>-110000</v>
      </c>
      <c r="AS572">
        <v>7765000</v>
      </c>
      <c r="AU572">
        <v>-1536000</v>
      </c>
      <c r="AV572">
        <v>-233000</v>
      </c>
      <c r="AY572">
        <v>0.1</v>
      </c>
      <c r="AZ572">
        <v>92979500</v>
      </c>
      <c r="BN572">
        <v>0.43745219119249601</v>
      </c>
      <c r="BP572">
        <v>0.36695738354806701</v>
      </c>
      <c r="BQ572">
        <v>0.86759167492566902</v>
      </c>
      <c r="BR572">
        <v>30.77882</v>
      </c>
      <c r="BS572">
        <v>2.01839880278641E-2</v>
      </c>
      <c r="BU572">
        <v>2.33812320057126E-9</v>
      </c>
    </row>
    <row r="573" spans="3:73" x14ac:dyDescent="0.3">
      <c r="C573">
        <v>1495320</v>
      </c>
      <c r="D573" t="s">
        <v>4511</v>
      </c>
      <c r="E573" t="s">
        <v>2528</v>
      </c>
      <c r="F573" t="s">
        <v>3614</v>
      </c>
      <c r="G573" t="s">
        <v>4240</v>
      </c>
      <c r="H573" t="s">
        <v>4602</v>
      </c>
      <c r="I573" t="s">
        <v>4618</v>
      </c>
      <c r="J573">
        <v>2025</v>
      </c>
      <c r="K573" t="s">
        <v>4062</v>
      </c>
      <c r="L573">
        <v>2.4553210000000001</v>
      </c>
      <c r="M573">
        <v>306690000</v>
      </c>
      <c r="N573">
        <v>164872000</v>
      </c>
      <c r="O573">
        <v>30366000</v>
      </c>
      <c r="P573">
        <v>14792000</v>
      </c>
      <c r="Q573">
        <v>110008000</v>
      </c>
      <c r="S573">
        <v>54183000</v>
      </c>
      <c r="T573">
        <v>0</v>
      </c>
      <c r="V573">
        <v>127735000</v>
      </c>
      <c r="W573">
        <v>57993000</v>
      </c>
      <c r="X573">
        <v>19782000</v>
      </c>
      <c r="AB573">
        <v>178955000</v>
      </c>
      <c r="AC573">
        <v>156820000</v>
      </c>
      <c r="AD573">
        <v>220279000</v>
      </c>
      <c r="AE573">
        <v>0</v>
      </c>
      <c r="AF573">
        <v>27701000</v>
      </c>
      <c r="AG573">
        <v>186839000</v>
      </c>
      <c r="AJ573">
        <v>-42356000</v>
      </c>
      <c r="AM573">
        <v>20950000</v>
      </c>
      <c r="AN573">
        <v>-62188000</v>
      </c>
      <c r="AQ573">
        <v>-14102000</v>
      </c>
      <c r="AR573">
        <v>-7372000</v>
      </c>
      <c r="AS573">
        <v>8531000</v>
      </c>
      <c r="AU573">
        <v>-10373000</v>
      </c>
      <c r="AV573">
        <v>-22515000</v>
      </c>
      <c r="AY573">
        <v>-2.15</v>
      </c>
      <c r="AZ573">
        <v>114143000</v>
      </c>
      <c r="BN573">
        <v>0.41649548403925801</v>
      </c>
      <c r="BP573">
        <v>0.52361491904195301</v>
      </c>
      <c r="BQ573">
        <v>0.94604521235321504</v>
      </c>
      <c r="BR573">
        <v>-1.1420097674418599</v>
      </c>
      <c r="BS573">
        <v>-0.34750635634656801</v>
      </c>
      <c r="BU573">
        <v>-2.9498701628901101E-8</v>
      </c>
    </row>
    <row r="574" spans="3:73" x14ac:dyDescent="0.3">
      <c r="C574">
        <v>1495320</v>
      </c>
      <c r="D574" t="s">
        <v>4511</v>
      </c>
      <c r="E574" t="s">
        <v>2528</v>
      </c>
      <c r="F574" t="s">
        <v>3614</v>
      </c>
      <c r="G574" t="s">
        <v>4240</v>
      </c>
      <c r="H574" t="s">
        <v>4602</v>
      </c>
      <c r="I574" t="s">
        <v>4618</v>
      </c>
      <c r="J574">
        <v>2024</v>
      </c>
      <c r="K574" t="s">
        <v>4062</v>
      </c>
      <c r="L574">
        <v>6.0858350000000003</v>
      </c>
      <c r="M574">
        <v>380786000</v>
      </c>
      <c r="N574">
        <v>225957000</v>
      </c>
      <c r="O574">
        <v>77303000</v>
      </c>
      <c r="P574">
        <v>17112000</v>
      </c>
      <c r="Q574">
        <v>118278000</v>
      </c>
      <c r="S574">
        <v>54256000</v>
      </c>
      <c r="T574">
        <v>7573000</v>
      </c>
      <c r="V574">
        <v>120857000</v>
      </c>
      <c r="W574">
        <v>58261000</v>
      </c>
      <c r="X574">
        <v>14155000</v>
      </c>
      <c r="AB574">
        <v>259929000</v>
      </c>
      <c r="AC574">
        <v>135056000</v>
      </c>
      <c r="AD574">
        <v>282467000</v>
      </c>
      <c r="AE574">
        <v>0</v>
      </c>
      <c r="AF574">
        <v>30814000</v>
      </c>
      <c r="AG574">
        <v>256413000</v>
      </c>
      <c r="AJ574">
        <v>10442000</v>
      </c>
      <c r="AM574">
        <v>3494000</v>
      </c>
      <c r="AN574">
        <v>7838000</v>
      </c>
      <c r="AQ574">
        <v>47993000</v>
      </c>
      <c r="AR574">
        <v>-2060000</v>
      </c>
      <c r="AS574">
        <v>7968000</v>
      </c>
      <c r="AU574">
        <v>-13770000</v>
      </c>
      <c r="AV574">
        <v>-3548000</v>
      </c>
      <c r="AY574">
        <v>0.25</v>
      </c>
      <c r="AZ574">
        <v>130276500</v>
      </c>
      <c r="BN574">
        <v>0.317388244315705</v>
      </c>
      <c r="BP574">
        <v>1.32683956677709</v>
      </c>
      <c r="BQ574">
        <v>1.8482175039906601</v>
      </c>
      <c r="BR574">
        <v>24.343340000000001</v>
      </c>
      <c r="BS574">
        <v>3.0154388313731802E-2</v>
      </c>
      <c r="BU574">
        <v>5.8533628413913E-9</v>
      </c>
    </row>
    <row r="575" spans="3:73" x14ac:dyDescent="0.3">
      <c r="C575">
        <v>1495320</v>
      </c>
      <c r="D575" t="s">
        <v>4511</v>
      </c>
      <c r="E575" t="s">
        <v>2528</v>
      </c>
      <c r="F575" t="s">
        <v>3614</v>
      </c>
      <c r="G575" t="s">
        <v>4240</v>
      </c>
      <c r="H575" t="s">
        <v>4602</v>
      </c>
      <c r="I575" t="s">
        <v>4618</v>
      </c>
      <c r="J575">
        <v>2023</v>
      </c>
      <c r="K575" t="s">
        <v>4062</v>
      </c>
      <c r="L575">
        <v>6.290387</v>
      </c>
      <c r="M575">
        <v>404501000</v>
      </c>
      <c r="N575">
        <v>226562000</v>
      </c>
      <c r="O575">
        <v>46595000</v>
      </c>
      <c r="P575">
        <v>22105000</v>
      </c>
      <c r="Q575">
        <v>142275000</v>
      </c>
      <c r="S575">
        <v>58674000</v>
      </c>
      <c r="T575">
        <v>15918000</v>
      </c>
      <c r="U575">
        <v>0</v>
      </c>
      <c r="V575">
        <v>142411000</v>
      </c>
      <c r="W575">
        <v>67657000</v>
      </c>
      <c r="X575">
        <v>20350000</v>
      </c>
      <c r="AB575">
        <v>251378000</v>
      </c>
      <c r="AC575">
        <v>132864000</v>
      </c>
      <c r="AD575">
        <v>274629000</v>
      </c>
      <c r="AE575">
        <v>0</v>
      </c>
      <c r="AF575">
        <v>30766000</v>
      </c>
      <c r="AG575">
        <v>238944000</v>
      </c>
      <c r="AJ575">
        <v>-94871000</v>
      </c>
      <c r="AM575">
        <v>-15640000</v>
      </c>
      <c r="AN575">
        <v>-59735000</v>
      </c>
      <c r="AQ575">
        <v>-13421000</v>
      </c>
      <c r="AR575">
        <v>-1987000</v>
      </c>
      <c r="AS575">
        <v>8854000</v>
      </c>
      <c r="AU575">
        <v>-8239000</v>
      </c>
      <c r="AV575">
        <v>-20105000</v>
      </c>
      <c r="AY575">
        <v>-1.9</v>
      </c>
      <c r="AZ575">
        <v>143578000</v>
      </c>
      <c r="BN575">
        <v>0.352065878699929</v>
      </c>
      <c r="BP575">
        <v>0.68869444403387703</v>
      </c>
      <c r="BQ575">
        <v>1.2457986608924401</v>
      </c>
      <c r="BR575">
        <v>-3.31073</v>
      </c>
      <c r="BS575">
        <v>-0.23763018243442099</v>
      </c>
      <c r="BU575">
        <v>-4.7544873855309501E-8</v>
      </c>
    </row>
    <row r="576" spans="3:73" x14ac:dyDescent="0.3">
      <c r="C576">
        <v>1495320</v>
      </c>
      <c r="D576" t="s">
        <v>4511</v>
      </c>
      <c r="E576" t="s">
        <v>2528</v>
      </c>
      <c r="F576" t="s">
        <v>3614</v>
      </c>
      <c r="G576" t="s">
        <v>4240</v>
      </c>
      <c r="H576" t="s">
        <v>4602</v>
      </c>
      <c r="I576" t="s">
        <v>4618</v>
      </c>
      <c r="J576">
        <v>2022</v>
      </c>
      <c r="K576" t="s">
        <v>4062</v>
      </c>
      <c r="L576">
        <v>5.1510949999999998</v>
      </c>
      <c r="M576">
        <v>517546000</v>
      </c>
      <c r="N576">
        <v>279317000</v>
      </c>
      <c r="O576">
        <v>88436000</v>
      </c>
      <c r="P576">
        <v>20681000</v>
      </c>
      <c r="Q576">
        <v>144881000</v>
      </c>
      <c r="S576">
        <v>59941000</v>
      </c>
      <c r="T576">
        <v>44223000</v>
      </c>
      <c r="U576">
        <v>44254000</v>
      </c>
      <c r="V576">
        <v>159132000</v>
      </c>
      <c r="W576">
        <v>78076000</v>
      </c>
      <c r="X576">
        <v>30492000</v>
      </c>
      <c r="AB576">
        <v>327440000</v>
      </c>
      <c r="AC576">
        <v>114802000</v>
      </c>
      <c r="AD576">
        <v>334364000</v>
      </c>
      <c r="AE576">
        <v>0</v>
      </c>
      <c r="AF576">
        <v>33170000</v>
      </c>
      <c r="AG576">
        <v>287943000</v>
      </c>
      <c r="AJ576">
        <v>26911000</v>
      </c>
      <c r="AM576">
        <v>6430000</v>
      </c>
      <c r="AN576">
        <v>17838000</v>
      </c>
      <c r="AQ576">
        <v>39861000</v>
      </c>
      <c r="AR576">
        <v>1562000</v>
      </c>
      <c r="AS576">
        <v>9315000</v>
      </c>
      <c r="AU576">
        <v>-4154000</v>
      </c>
      <c r="AV576">
        <v>-11413000</v>
      </c>
      <c r="AY576">
        <v>0.53</v>
      </c>
      <c r="AZ576">
        <v>143148500</v>
      </c>
      <c r="BN576">
        <v>0.30747411824262999</v>
      </c>
      <c r="BP576">
        <v>1.1326912239356499</v>
      </c>
      <c r="BQ576">
        <v>1.7218607510630699</v>
      </c>
      <c r="BR576">
        <v>9.7190471698113203</v>
      </c>
      <c r="BS576">
        <v>5.4477156120205199E-2</v>
      </c>
      <c r="BU576">
        <v>8.3376507146347402E-9</v>
      </c>
    </row>
    <row r="577" spans="3:73" x14ac:dyDescent="0.3">
      <c r="C577">
        <v>1495320</v>
      </c>
      <c r="D577" t="s">
        <v>4511</v>
      </c>
      <c r="E577" t="s">
        <v>2528</v>
      </c>
      <c r="F577" t="s">
        <v>3614</v>
      </c>
      <c r="G577" t="s">
        <v>4240</v>
      </c>
      <c r="H577" t="s">
        <v>4602</v>
      </c>
      <c r="I577" t="s">
        <v>4618</v>
      </c>
      <c r="J577">
        <v>2021</v>
      </c>
      <c r="K577" t="s">
        <v>4062</v>
      </c>
      <c r="L577">
        <v>10.240793</v>
      </c>
      <c r="M577">
        <v>513787000</v>
      </c>
      <c r="N577">
        <v>259683000</v>
      </c>
      <c r="O577">
        <v>64175000</v>
      </c>
      <c r="P577">
        <v>27543000</v>
      </c>
      <c r="Q577">
        <v>141416000</v>
      </c>
      <c r="S577">
        <v>63952000</v>
      </c>
      <c r="T577">
        <v>47296000</v>
      </c>
      <c r="U577">
        <v>44254000</v>
      </c>
      <c r="V577">
        <v>169071000</v>
      </c>
      <c r="W577">
        <v>77426000</v>
      </c>
      <c r="X577">
        <v>27093000</v>
      </c>
      <c r="AB577">
        <v>314907000</v>
      </c>
      <c r="AC577">
        <v>107060000</v>
      </c>
      <c r="AD577">
        <v>316526000</v>
      </c>
      <c r="AE577">
        <v>0</v>
      </c>
      <c r="AF577">
        <v>33414000</v>
      </c>
      <c r="AG577">
        <v>77878000</v>
      </c>
      <c r="AJ577">
        <v>8976000</v>
      </c>
      <c r="AM577">
        <v>1173000</v>
      </c>
      <c r="AN577">
        <v>7928000</v>
      </c>
      <c r="AQ577">
        <v>20702000</v>
      </c>
      <c r="AR577">
        <v>2373000</v>
      </c>
      <c r="AS577">
        <v>13483000</v>
      </c>
      <c r="AU577">
        <v>17680000</v>
      </c>
      <c r="AV577">
        <v>-24146000</v>
      </c>
      <c r="AY577">
        <v>0.26</v>
      </c>
      <c r="AZ577">
        <v>132511000</v>
      </c>
      <c r="BN577">
        <v>0.32906827148215101</v>
      </c>
      <c r="BP577">
        <v>0.82885593986516204</v>
      </c>
      <c r="BQ577">
        <v>1.52748430759693</v>
      </c>
      <c r="BR577">
        <v>39.387665384615403</v>
      </c>
      <c r="BS577">
        <v>2.5175686790068201E-2</v>
      </c>
      <c r="BU577">
        <v>8.4552143331205706E-9</v>
      </c>
    </row>
    <row r="578" spans="3:73" x14ac:dyDescent="0.3">
      <c r="C578">
        <v>1495320</v>
      </c>
      <c r="D578" t="s">
        <v>4511</v>
      </c>
      <c r="E578" t="s">
        <v>2528</v>
      </c>
      <c r="F578" t="s">
        <v>3614</v>
      </c>
      <c r="G578" t="s">
        <v>4240</v>
      </c>
      <c r="H578" t="s">
        <v>4602</v>
      </c>
      <c r="I578" t="s">
        <v>4618</v>
      </c>
      <c r="J578">
        <v>2020</v>
      </c>
      <c r="K578" t="s">
        <v>4062</v>
      </c>
      <c r="L578">
        <v>6.6545019999999999</v>
      </c>
      <c r="M578">
        <v>535061000</v>
      </c>
      <c r="N578">
        <v>218789000</v>
      </c>
      <c r="O578">
        <v>49917000</v>
      </c>
      <c r="P578">
        <v>24290000</v>
      </c>
      <c r="Q578">
        <v>123606000</v>
      </c>
      <c r="S578">
        <v>73027000</v>
      </c>
      <c r="T578">
        <v>56305000</v>
      </c>
      <c r="U578">
        <v>44254000</v>
      </c>
      <c r="V578">
        <v>201242000</v>
      </c>
      <c r="W578">
        <v>87405000</v>
      </c>
      <c r="X578">
        <v>20235000</v>
      </c>
      <c r="AB578">
        <v>303770000</v>
      </c>
      <c r="AC578">
        <v>104159000</v>
      </c>
      <c r="AD578">
        <v>307414000</v>
      </c>
      <c r="AE578">
        <v>0</v>
      </c>
      <c r="AF578">
        <v>33503000</v>
      </c>
      <c r="AG578">
        <v>86130000</v>
      </c>
      <c r="AJ578">
        <v>17247000</v>
      </c>
      <c r="AM578">
        <v>5315000</v>
      </c>
      <c r="AN578">
        <v>12459000</v>
      </c>
      <c r="AQ578">
        <v>20624000</v>
      </c>
      <c r="AR578">
        <v>-7933000</v>
      </c>
      <c r="AS578">
        <v>18447000</v>
      </c>
      <c r="AU578">
        <v>-69966000</v>
      </c>
      <c r="AV578">
        <v>-14285000</v>
      </c>
      <c r="AY578">
        <v>0.47</v>
      </c>
      <c r="AZ578">
        <v>107593500</v>
      </c>
      <c r="BN578">
        <v>0.37611038741377201</v>
      </c>
      <c r="BP578">
        <v>0.57110005148446896</v>
      </c>
      <c r="BQ578">
        <v>1.0889880441622299</v>
      </c>
      <c r="BR578">
        <v>14.158514893616999</v>
      </c>
      <c r="BS578">
        <v>4.1014583401915897E-2</v>
      </c>
      <c r="BU578">
        <v>1.02960000658393E-8</v>
      </c>
    </row>
    <row r="579" spans="3:73" x14ac:dyDescent="0.3">
      <c r="C579">
        <v>1495320</v>
      </c>
      <c r="D579" t="s">
        <v>4511</v>
      </c>
      <c r="E579" t="s">
        <v>2528</v>
      </c>
      <c r="F579" t="s">
        <v>3614</v>
      </c>
      <c r="G579" t="s">
        <v>4240</v>
      </c>
      <c r="H579" t="s">
        <v>4602</v>
      </c>
      <c r="I579" t="s">
        <v>4618</v>
      </c>
      <c r="J579">
        <v>2019</v>
      </c>
      <c r="K579" t="s">
        <v>4062</v>
      </c>
      <c r="L579">
        <v>11.059601000000001</v>
      </c>
      <c r="M579">
        <v>362148000</v>
      </c>
      <c r="N579">
        <v>252468000</v>
      </c>
      <c r="O579">
        <v>113493000</v>
      </c>
      <c r="P579">
        <v>15604000</v>
      </c>
      <c r="Q579">
        <v>91581000</v>
      </c>
      <c r="S579">
        <v>77951000</v>
      </c>
      <c r="V579">
        <v>67445000</v>
      </c>
      <c r="W579">
        <v>43556000</v>
      </c>
      <c r="X579">
        <v>14595000</v>
      </c>
      <c r="AB579">
        <v>294703000</v>
      </c>
      <c r="AC579">
        <v>92839000</v>
      </c>
      <c r="AD579">
        <v>291994000</v>
      </c>
      <c r="AE579">
        <v>0</v>
      </c>
      <c r="AF579">
        <v>34347000</v>
      </c>
      <c r="AG579">
        <v>67079000</v>
      </c>
      <c r="AH579">
        <v>118193000</v>
      </c>
      <c r="AJ579">
        <v>11654000</v>
      </c>
      <c r="AM579">
        <v>7469000</v>
      </c>
      <c r="AN579">
        <v>8619000</v>
      </c>
      <c r="AQ579">
        <v>43564000</v>
      </c>
      <c r="AR579">
        <v>94000</v>
      </c>
      <c r="AS579">
        <v>16540000</v>
      </c>
      <c r="AU579">
        <v>17955000</v>
      </c>
      <c r="AV579">
        <v>-16771000</v>
      </c>
      <c r="AY579">
        <v>0.59</v>
      </c>
      <c r="AZ579">
        <v>89709500</v>
      </c>
      <c r="BA579">
        <v>9.8601440017598296E-2</v>
      </c>
      <c r="BE579">
        <v>0.36858358786053302</v>
      </c>
      <c r="BG579">
        <v>0.56753784065046198</v>
      </c>
      <c r="BI579">
        <v>0.32636656836431499</v>
      </c>
      <c r="BJ579">
        <v>0.151912549812595</v>
      </c>
      <c r="BN579">
        <v>0.186236014005324</v>
      </c>
      <c r="BP579">
        <v>2.60568004408118</v>
      </c>
      <c r="BQ579">
        <v>3.6937964918725301</v>
      </c>
      <c r="BR579">
        <v>18.745086440678001</v>
      </c>
      <c r="BS579">
        <v>2.9246393827005501E-2</v>
      </c>
      <c r="BU579">
        <v>2.2141493605426501E-8</v>
      </c>
    </row>
    <row r="580" spans="3:73" x14ac:dyDescent="0.3">
      <c r="C580">
        <v>1495320</v>
      </c>
      <c r="D580" t="s">
        <v>4511</v>
      </c>
      <c r="E580" t="s">
        <v>2528</v>
      </c>
      <c r="F580" t="s">
        <v>3614</v>
      </c>
      <c r="G580" t="s">
        <v>4240</v>
      </c>
      <c r="H580" t="s">
        <v>4602</v>
      </c>
      <c r="I580" t="s">
        <v>4618</v>
      </c>
      <c r="J580">
        <v>2018</v>
      </c>
      <c r="K580" t="s">
        <v>4062</v>
      </c>
      <c r="L580">
        <v>12.405977999999999</v>
      </c>
      <c r="M580">
        <v>350669000</v>
      </c>
      <c r="N580">
        <v>242023000</v>
      </c>
      <c r="O580">
        <v>68751000</v>
      </c>
      <c r="P580">
        <v>15566000</v>
      </c>
      <c r="Q580">
        <v>87838000</v>
      </c>
      <c r="S580">
        <v>86463000</v>
      </c>
      <c r="V580">
        <v>65386000</v>
      </c>
      <c r="W580">
        <v>40274000</v>
      </c>
      <c r="X580">
        <v>13503000</v>
      </c>
      <c r="AB580">
        <v>285283000</v>
      </c>
      <c r="AC580">
        <v>76578000</v>
      </c>
      <c r="AD580">
        <v>270783000</v>
      </c>
      <c r="AE580">
        <v>0</v>
      </c>
      <c r="AF580">
        <v>35459000</v>
      </c>
      <c r="AG580">
        <v>74187000</v>
      </c>
      <c r="AH580">
        <v>4100000</v>
      </c>
      <c r="AJ580">
        <v>15614000</v>
      </c>
      <c r="AM580">
        <v>8378000</v>
      </c>
      <c r="AN580">
        <v>8513000</v>
      </c>
      <c r="AQ580">
        <v>42642000</v>
      </c>
      <c r="AR580">
        <v>-5406000</v>
      </c>
      <c r="AS580">
        <v>19570000</v>
      </c>
      <c r="AU580">
        <v>-51604000</v>
      </c>
      <c r="AV580">
        <v>-8649000</v>
      </c>
      <c r="AY580">
        <v>0.2</v>
      </c>
      <c r="AZ580">
        <v>95060500</v>
      </c>
      <c r="BA580">
        <v>3.80829268292683</v>
      </c>
      <c r="BE580">
        <v>10.400487804878001</v>
      </c>
      <c r="BG580">
        <v>18.094390243902399</v>
      </c>
      <c r="BI580">
        <v>1.16919374110629E-2</v>
      </c>
      <c r="BJ580">
        <v>-12.5863414634146</v>
      </c>
      <c r="BN580">
        <v>0.186460736477989</v>
      </c>
      <c r="BP580">
        <v>1.7070814917813</v>
      </c>
      <c r="BQ580">
        <v>3.8284004568704399</v>
      </c>
      <c r="BR580">
        <v>62.029890000000002</v>
      </c>
      <c r="BS580">
        <v>2.9840544301623299E-2</v>
      </c>
      <c r="BU580">
        <v>8.6973131942667506E-9</v>
      </c>
    </row>
    <row r="581" spans="3:73" x14ac:dyDescent="0.3">
      <c r="C581">
        <v>1495320</v>
      </c>
      <c r="D581" t="s">
        <v>4511</v>
      </c>
      <c r="E581" t="s">
        <v>2528</v>
      </c>
      <c r="F581" t="s">
        <v>3614</v>
      </c>
      <c r="G581" t="s">
        <v>4240</v>
      </c>
      <c r="H581" t="s">
        <v>4602</v>
      </c>
      <c r="I581" t="s">
        <v>4618</v>
      </c>
      <c r="J581">
        <v>2017</v>
      </c>
      <c r="K581" t="s">
        <v>4062</v>
      </c>
      <c r="L581">
        <v>9.5991180000000007</v>
      </c>
      <c r="M581">
        <v>373509000</v>
      </c>
      <c r="N581">
        <v>255577000</v>
      </c>
      <c r="O581">
        <v>86375000</v>
      </c>
      <c r="P581">
        <v>23313000</v>
      </c>
      <c r="Q581">
        <v>102283000</v>
      </c>
      <c r="S581">
        <v>101577000</v>
      </c>
      <c r="V581">
        <v>89723000</v>
      </c>
      <c r="W581">
        <v>62507000</v>
      </c>
      <c r="X581">
        <v>32619000</v>
      </c>
      <c r="AB581">
        <v>283786000</v>
      </c>
      <c r="AC581">
        <v>68670000</v>
      </c>
      <c r="AD581">
        <v>263767000</v>
      </c>
      <c r="AE581">
        <v>0</v>
      </c>
      <c r="AF581">
        <v>36218071</v>
      </c>
      <c r="AG581">
        <v>75089000</v>
      </c>
      <c r="AH581">
        <v>134849000</v>
      </c>
      <c r="AJ581">
        <v>4658000</v>
      </c>
      <c r="AM581">
        <v>8284000</v>
      </c>
      <c r="AN581">
        <v>3451000</v>
      </c>
      <c r="AO581">
        <v>178000</v>
      </c>
      <c r="AQ581">
        <v>65186000</v>
      </c>
      <c r="AR581">
        <v>-3994000</v>
      </c>
      <c r="AS581">
        <v>19516000</v>
      </c>
      <c r="AU581">
        <v>-50770000</v>
      </c>
      <c r="AV581">
        <v>-25715000</v>
      </c>
      <c r="AY581">
        <v>0.54</v>
      </c>
      <c r="BA581">
        <v>3.45423399506114E-2</v>
      </c>
      <c r="BB581">
        <v>11913000</v>
      </c>
      <c r="BC581">
        <v>11913000</v>
      </c>
      <c r="BD581">
        <v>8.8343258014519893E-2</v>
      </c>
      <c r="BE581">
        <v>0.48339995105636702</v>
      </c>
      <c r="BG581">
        <v>0.55683764803595104</v>
      </c>
      <c r="BI581">
        <v>0.36103279974511998</v>
      </c>
      <c r="BJ581">
        <v>-0.37649519091724798</v>
      </c>
      <c r="BN581">
        <v>0.24021643387441799</v>
      </c>
      <c r="BO581">
        <v>66.926966292134793</v>
      </c>
      <c r="BP581">
        <v>1.38184523333387</v>
      </c>
      <c r="BQ581">
        <v>2.45242932791527</v>
      </c>
      <c r="BR581">
        <v>17.776144444444402</v>
      </c>
      <c r="BS581">
        <v>1.21605716983925E-2</v>
      </c>
      <c r="BU581">
        <v>1.8265607605731101E-8</v>
      </c>
    </row>
    <row r="582" spans="3:73" x14ac:dyDescent="0.3">
      <c r="C582">
        <v>783412</v>
      </c>
      <c r="D582" t="s">
        <v>4364</v>
      </c>
      <c r="E582" t="s">
        <v>89</v>
      </c>
      <c r="F582" t="s">
        <v>3614</v>
      </c>
      <c r="G582" t="s">
        <v>4132</v>
      </c>
      <c r="H582" t="s">
        <v>4619</v>
      </c>
      <c r="I582" t="s">
        <v>4620</v>
      </c>
      <c r="J582">
        <v>2026</v>
      </c>
      <c r="K582" t="s">
        <v>4062</v>
      </c>
      <c r="L582">
        <v>537.655889</v>
      </c>
    </row>
    <row r="583" spans="3:73" x14ac:dyDescent="0.3">
      <c r="C583">
        <v>783412</v>
      </c>
      <c r="D583" t="s">
        <v>4364</v>
      </c>
      <c r="E583" t="s">
        <v>89</v>
      </c>
      <c r="F583" t="s">
        <v>3614</v>
      </c>
      <c r="G583" t="s">
        <v>4132</v>
      </c>
      <c r="H583" t="s">
        <v>4619</v>
      </c>
      <c r="I583" t="s">
        <v>4620</v>
      </c>
      <c r="J583">
        <v>2025</v>
      </c>
      <c r="K583" t="s">
        <v>4062</v>
      </c>
      <c r="L583">
        <v>416.04952100000003</v>
      </c>
      <c r="M583">
        <v>548118000</v>
      </c>
      <c r="N583">
        <v>539188000</v>
      </c>
      <c r="O583">
        <v>20569000</v>
      </c>
      <c r="P583">
        <v>21011000</v>
      </c>
      <c r="S583">
        <v>8930000</v>
      </c>
      <c r="V583">
        <v>157057000</v>
      </c>
      <c r="W583">
        <v>38806000</v>
      </c>
      <c r="X583">
        <v>7071000</v>
      </c>
      <c r="AB583">
        <v>391061000</v>
      </c>
      <c r="AD583">
        <v>388950000</v>
      </c>
      <c r="AF583">
        <v>1805053</v>
      </c>
      <c r="AJ583">
        <v>9528000</v>
      </c>
      <c r="AL583">
        <v>78172000</v>
      </c>
      <c r="AM583">
        <v>37950000</v>
      </c>
      <c r="AN583">
        <v>112137000</v>
      </c>
      <c r="AQ583">
        <v>13333000</v>
      </c>
      <c r="AS583">
        <v>257000</v>
      </c>
      <c r="AU583">
        <v>-8000</v>
      </c>
      <c r="AV583">
        <v>-5664000</v>
      </c>
      <c r="AY583">
        <v>81.41</v>
      </c>
      <c r="BN583">
        <v>0.286538665031982</v>
      </c>
      <c r="BP583">
        <v>0.53004689996392296</v>
      </c>
      <c r="BR583">
        <v>5.1105456454981004</v>
      </c>
      <c r="BS583">
        <v>0.28675066038290697</v>
      </c>
      <c r="BU583">
        <v>8.6612041355722005E-5</v>
      </c>
    </row>
    <row r="584" spans="3:73" x14ac:dyDescent="0.3">
      <c r="C584">
        <v>783412</v>
      </c>
      <c r="D584" t="s">
        <v>4364</v>
      </c>
      <c r="E584" t="s">
        <v>89</v>
      </c>
      <c r="F584" t="s">
        <v>3614</v>
      </c>
      <c r="G584" t="s">
        <v>4132</v>
      </c>
      <c r="H584" t="s">
        <v>4619</v>
      </c>
      <c r="I584" t="s">
        <v>4620</v>
      </c>
      <c r="J584">
        <v>2024</v>
      </c>
      <c r="K584" t="s">
        <v>4062</v>
      </c>
      <c r="L584">
        <v>447.38197200000002</v>
      </c>
      <c r="M584">
        <v>403763000</v>
      </c>
      <c r="N584">
        <v>394495000</v>
      </c>
      <c r="O584">
        <v>12986000</v>
      </c>
      <c r="P584">
        <v>19219000</v>
      </c>
      <c r="Q584">
        <v>15000</v>
      </c>
      <c r="S584">
        <v>9142000</v>
      </c>
      <c r="W584">
        <v>38443000</v>
      </c>
      <c r="X584">
        <v>6049000</v>
      </c>
      <c r="AB584">
        <v>278784000</v>
      </c>
      <c r="AD584">
        <v>276813000</v>
      </c>
      <c r="AE584">
        <v>14000</v>
      </c>
      <c r="AF584">
        <v>1377026</v>
      </c>
      <c r="AJ584">
        <v>4070000</v>
      </c>
      <c r="AL584">
        <v>65861000</v>
      </c>
      <c r="AM584">
        <v>26165000</v>
      </c>
      <c r="AN584">
        <v>78113000</v>
      </c>
      <c r="AP584">
        <v>267000</v>
      </c>
      <c r="AQ584">
        <v>-89000</v>
      </c>
      <c r="AS584">
        <v>267000</v>
      </c>
      <c r="AU584">
        <v>40534000</v>
      </c>
      <c r="AV584">
        <v>-47658000</v>
      </c>
      <c r="AY584">
        <v>56.73</v>
      </c>
      <c r="AZ584">
        <v>43500</v>
      </c>
      <c r="BP584">
        <v>0.33779881903077302</v>
      </c>
      <c r="BQ584">
        <v>10.261426007335499</v>
      </c>
      <c r="BR584">
        <v>7.8861620306716</v>
      </c>
      <c r="BS584">
        <v>0.280191833103765</v>
      </c>
      <c r="BU584">
        <v>9.1038148787448296E-5</v>
      </c>
    </row>
    <row r="585" spans="3:73" x14ac:dyDescent="0.3">
      <c r="C585">
        <v>783412</v>
      </c>
      <c r="D585" t="s">
        <v>4364</v>
      </c>
      <c r="E585" t="s">
        <v>89</v>
      </c>
      <c r="F585" t="s">
        <v>3614</v>
      </c>
      <c r="G585" t="s">
        <v>4132</v>
      </c>
      <c r="H585" t="s">
        <v>4619</v>
      </c>
      <c r="I585" t="s">
        <v>4620</v>
      </c>
      <c r="J585">
        <v>2023</v>
      </c>
      <c r="K585" t="s">
        <v>4062</v>
      </c>
      <c r="L585">
        <v>297.14559800000001</v>
      </c>
      <c r="M585">
        <v>354860000</v>
      </c>
      <c r="N585">
        <v>345405000</v>
      </c>
      <c r="O585">
        <v>21038000</v>
      </c>
      <c r="P585">
        <v>18687000</v>
      </c>
      <c r="Q585">
        <v>72000</v>
      </c>
      <c r="S585">
        <v>9360000</v>
      </c>
      <c r="W585">
        <v>42198000</v>
      </c>
      <c r="X585">
        <v>6643000</v>
      </c>
      <c r="AB585">
        <v>200469000</v>
      </c>
      <c r="AD585">
        <v>198700000</v>
      </c>
      <c r="AE585">
        <v>14000</v>
      </c>
      <c r="AF585">
        <v>1377026</v>
      </c>
      <c r="AJ585">
        <v>6652000</v>
      </c>
      <c r="AL585">
        <v>61057000</v>
      </c>
      <c r="AM585">
        <v>6650000</v>
      </c>
      <c r="AN585">
        <v>21452000</v>
      </c>
      <c r="AP585">
        <v>279000</v>
      </c>
      <c r="AQ585">
        <v>15084000</v>
      </c>
      <c r="AS585">
        <v>279000</v>
      </c>
      <c r="AU585">
        <v>-7261000</v>
      </c>
      <c r="AV585">
        <v>-153000</v>
      </c>
      <c r="AY585">
        <v>15.58</v>
      </c>
      <c r="AZ585">
        <v>64000</v>
      </c>
      <c r="BP585">
        <v>0.49855443385942499</v>
      </c>
      <c r="BQ585">
        <v>8.1836342954642394</v>
      </c>
      <c r="BR585">
        <v>19.072246341463401</v>
      </c>
      <c r="BS585">
        <v>0.107009063745517</v>
      </c>
      <c r="BU585">
        <v>2.3093487855179601E-5</v>
      </c>
    </row>
    <row r="586" spans="3:73" x14ac:dyDescent="0.3">
      <c r="C586">
        <v>783412</v>
      </c>
      <c r="D586" t="s">
        <v>4364</v>
      </c>
      <c r="E586" t="s">
        <v>89</v>
      </c>
      <c r="F586" t="s">
        <v>3614</v>
      </c>
      <c r="G586" t="s">
        <v>4132</v>
      </c>
      <c r="H586" t="s">
        <v>4619</v>
      </c>
      <c r="I586" t="s">
        <v>4620</v>
      </c>
      <c r="J586">
        <v>2022</v>
      </c>
      <c r="K586" t="s">
        <v>4062</v>
      </c>
      <c r="L586">
        <v>280.81053100000003</v>
      </c>
      <c r="M586">
        <v>319111000</v>
      </c>
      <c r="N586">
        <v>309454000</v>
      </c>
      <c r="O586">
        <v>13423000</v>
      </c>
      <c r="P586">
        <v>16931000</v>
      </c>
      <c r="Q586">
        <v>56000</v>
      </c>
      <c r="S586">
        <v>9553000</v>
      </c>
      <c r="W586">
        <v>33619000</v>
      </c>
      <c r="X586">
        <v>5062000</v>
      </c>
      <c r="AB586">
        <v>179017000</v>
      </c>
      <c r="AD586">
        <v>177248000</v>
      </c>
      <c r="AE586">
        <v>14000</v>
      </c>
      <c r="AF586">
        <v>1377026</v>
      </c>
      <c r="AJ586">
        <v>1989000</v>
      </c>
      <c r="AL586">
        <v>52020000</v>
      </c>
      <c r="AM586">
        <v>-26925000</v>
      </c>
      <c r="AN586">
        <v>-75624000</v>
      </c>
      <c r="AP586">
        <v>379000</v>
      </c>
      <c r="AQ586">
        <v>-5261000</v>
      </c>
      <c r="AS586">
        <v>379000</v>
      </c>
      <c r="AU586">
        <v>-36763000</v>
      </c>
      <c r="AV586">
        <v>42853000</v>
      </c>
      <c r="AY586">
        <v>-54.81</v>
      </c>
      <c r="AZ586">
        <v>49500</v>
      </c>
      <c r="BP586">
        <v>0.39926827091823103</v>
      </c>
      <c r="BQ586">
        <v>9.2030696927332798</v>
      </c>
      <c r="BR586">
        <v>-5.12334484583105</v>
      </c>
      <c r="BS586">
        <v>-0.42244032689632799</v>
      </c>
      <c r="BU586">
        <v>-8.5976332996922102E-5</v>
      </c>
    </row>
    <row r="587" spans="3:73" x14ac:dyDescent="0.3">
      <c r="C587">
        <v>783412</v>
      </c>
      <c r="D587" t="s">
        <v>4364</v>
      </c>
      <c r="E587" t="s">
        <v>89</v>
      </c>
      <c r="F587" t="s">
        <v>3614</v>
      </c>
      <c r="G587" t="s">
        <v>4132</v>
      </c>
      <c r="H587" t="s">
        <v>4619</v>
      </c>
      <c r="I587" t="s">
        <v>4620</v>
      </c>
      <c r="J587">
        <v>2021</v>
      </c>
      <c r="K587" t="s">
        <v>4062</v>
      </c>
      <c r="L587">
        <v>338.03099800000001</v>
      </c>
      <c r="M587">
        <v>390577000</v>
      </c>
      <c r="N587">
        <v>372336000</v>
      </c>
      <c r="O587">
        <v>12596000</v>
      </c>
      <c r="P587">
        <v>9524000</v>
      </c>
      <c r="Q587">
        <v>43000</v>
      </c>
      <c r="S587">
        <v>10005000</v>
      </c>
      <c r="W587">
        <v>34012000</v>
      </c>
      <c r="X587">
        <v>4239000</v>
      </c>
      <c r="AB587">
        <v>254641000</v>
      </c>
      <c r="AD587">
        <v>252872000</v>
      </c>
      <c r="AE587">
        <v>14000</v>
      </c>
      <c r="AJ587">
        <v>2152000</v>
      </c>
      <c r="AL587">
        <v>47237000</v>
      </c>
      <c r="AM587">
        <v>40150000</v>
      </c>
      <c r="AN587">
        <v>112900000</v>
      </c>
      <c r="AP587">
        <v>480000</v>
      </c>
      <c r="AQ587">
        <v>3286000</v>
      </c>
      <c r="AS587">
        <v>480000</v>
      </c>
      <c r="AU587">
        <v>-19986000</v>
      </c>
      <c r="AV587">
        <v>2376000</v>
      </c>
      <c r="AZ587">
        <v>39500</v>
      </c>
      <c r="BP587">
        <v>0.37033988004233798</v>
      </c>
      <c r="BQ587">
        <v>10.945930847935999</v>
      </c>
      <c r="BS587">
        <v>0.443369292454868</v>
      </c>
    </row>
    <row r="588" spans="3:73" x14ac:dyDescent="0.3">
      <c r="C588">
        <v>783412</v>
      </c>
      <c r="D588" t="s">
        <v>4364</v>
      </c>
      <c r="E588" t="s">
        <v>89</v>
      </c>
      <c r="F588" t="s">
        <v>3614</v>
      </c>
      <c r="G588" t="s">
        <v>4132</v>
      </c>
      <c r="H588" t="s">
        <v>4619</v>
      </c>
      <c r="I588" t="s">
        <v>4620</v>
      </c>
      <c r="J588">
        <v>2020</v>
      </c>
      <c r="K588" t="s">
        <v>4062</v>
      </c>
      <c r="L588">
        <v>275.24717099999998</v>
      </c>
      <c r="M588">
        <v>238575000</v>
      </c>
      <c r="N588">
        <v>216308000</v>
      </c>
      <c r="O588">
        <v>26922000</v>
      </c>
      <c r="P588">
        <v>6727000</v>
      </c>
      <c r="Q588">
        <v>36000</v>
      </c>
      <c r="S588">
        <v>10456000</v>
      </c>
      <c r="W588">
        <v>27990000</v>
      </c>
      <c r="X588">
        <v>3926000</v>
      </c>
      <c r="AB588">
        <v>141741000</v>
      </c>
      <c r="AD588">
        <v>139972000</v>
      </c>
      <c r="AE588">
        <v>14000</v>
      </c>
      <c r="AJ588">
        <v>-1283000</v>
      </c>
      <c r="AL588">
        <v>51225000</v>
      </c>
      <c r="AM588">
        <v>185000</v>
      </c>
      <c r="AN588">
        <v>4041000</v>
      </c>
      <c r="AP588">
        <v>524000</v>
      </c>
      <c r="AQ588">
        <v>2336000</v>
      </c>
      <c r="AS588">
        <v>524000</v>
      </c>
      <c r="AU588">
        <v>16123000</v>
      </c>
      <c r="AV588">
        <v>-126000</v>
      </c>
      <c r="AZ588">
        <v>38000</v>
      </c>
      <c r="BP588">
        <v>0.96184351554126502</v>
      </c>
      <c r="BQ588">
        <v>7.7267595569846401</v>
      </c>
      <c r="BS588">
        <v>2.8509746650581001E-2</v>
      </c>
    </row>
    <row r="589" spans="3:73" x14ac:dyDescent="0.3">
      <c r="C589">
        <v>783412</v>
      </c>
      <c r="D589" t="s">
        <v>4364</v>
      </c>
      <c r="E589" t="s">
        <v>89</v>
      </c>
      <c r="F589" t="s">
        <v>3614</v>
      </c>
      <c r="G589" t="s">
        <v>4132</v>
      </c>
      <c r="H589" t="s">
        <v>4619</v>
      </c>
      <c r="I589" t="s">
        <v>4620</v>
      </c>
      <c r="J589">
        <v>2019</v>
      </c>
      <c r="K589" t="s">
        <v>4062</v>
      </c>
      <c r="L589">
        <v>248.99255099999999</v>
      </c>
      <c r="M589">
        <v>237376000</v>
      </c>
      <c r="N589">
        <v>212948000</v>
      </c>
      <c r="O589">
        <v>10630000</v>
      </c>
      <c r="P589">
        <v>7036000</v>
      </c>
      <c r="Q589">
        <v>40000</v>
      </c>
      <c r="S589">
        <v>10796000</v>
      </c>
      <c r="U589">
        <v>13400000</v>
      </c>
      <c r="W589">
        <v>30668000</v>
      </c>
      <c r="X589">
        <v>4520000</v>
      </c>
      <c r="AB589">
        <v>137700000</v>
      </c>
      <c r="AD589">
        <v>135931000</v>
      </c>
      <c r="AE589">
        <v>14000</v>
      </c>
      <c r="AJ589">
        <v>-18224000</v>
      </c>
      <c r="AL589">
        <v>66879000</v>
      </c>
      <c r="AM589">
        <v>-8317000</v>
      </c>
      <c r="AN589">
        <v>-21533000</v>
      </c>
      <c r="AP589">
        <v>589000</v>
      </c>
      <c r="AQ589">
        <v>1615000</v>
      </c>
      <c r="AS589">
        <v>589000</v>
      </c>
      <c r="AU589">
        <v>-165000</v>
      </c>
      <c r="AV589">
        <v>-121000</v>
      </c>
      <c r="AZ589">
        <v>43000</v>
      </c>
      <c r="BP589">
        <v>0.34661536454936698</v>
      </c>
      <c r="BQ589">
        <v>6.9423503325942404</v>
      </c>
      <c r="BS589">
        <v>-0.15637618010167001</v>
      </c>
    </row>
    <row r="590" spans="3:73" x14ac:dyDescent="0.3">
      <c r="C590">
        <v>783412</v>
      </c>
      <c r="D590" t="s">
        <v>4364</v>
      </c>
      <c r="E590" t="s">
        <v>89</v>
      </c>
      <c r="F590" t="s">
        <v>3614</v>
      </c>
      <c r="G590" t="s">
        <v>4132</v>
      </c>
      <c r="H590" t="s">
        <v>4619</v>
      </c>
      <c r="I590" t="s">
        <v>4620</v>
      </c>
      <c r="J590">
        <v>2018</v>
      </c>
      <c r="K590" t="s">
        <v>4062</v>
      </c>
      <c r="L590">
        <v>233.02847800000001</v>
      </c>
      <c r="M590">
        <v>263998000</v>
      </c>
      <c r="N590">
        <v>227228000</v>
      </c>
      <c r="O590">
        <v>9301000</v>
      </c>
      <c r="P590">
        <v>4803000</v>
      </c>
      <c r="Q590">
        <v>46000</v>
      </c>
      <c r="S590">
        <v>11220000</v>
      </c>
      <c r="T590">
        <v>3058000</v>
      </c>
      <c r="U590">
        <v>13400000</v>
      </c>
      <c r="W590">
        <v>27257000</v>
      </c>
      <c r="X590">
        <v>2820000</v>
      </c>
      <c r="AB590">
        <v>162916000</v>
      </c>
      <c r="AD590">
        <v>45361000</v>
      </c>
      <c r="AE590">
        <v>14000</v>
      </c>
      <c r="AJ590">
        <v>-14060000</v>
      </c>
      <c r="AL590">
        <v>54763000</v>
      </c>
      <c r="AM590">
        <v>-1880000</v>
      </c>
      <c r="AN590">
        <v>-5334000</v>
      </c>
      <c r="AP590">
        <v>3678000</v>
      </c>
      <c r="AQ590">
        <v>-1881000</v>
      </c>
      <c r="AS590">
        <v>3678000</v>
      </c>
      <c r="AU590">
        <v>7913000</v>
      </c>
      <c r="AV590">
        <v>-115000</v>
      </c>
      <c r="AZ590">
        <v>43000</v>
      </c>
      <c r="BP590">
        <v>0.34123344461973099</v>
      </c>
      <c r="BQ590">
        <v>8.3348130755402305</v>
      </c>
      <c r="BS590">
        <v>-3.2740798939330698E-2</v>
      </c>
    </row>
    <row r="591" spans="3:73" x14ac:dyDescent="0.3">
      <c r="C591">
        <v>783412</v>
      </c>
      <c r="D591" t="s">
        <v>4364</v>
      </c>
      <c r="E591" t="s">
        <v>89</v>
      </c>
      <c r="F591" t="s">
        <v>3614</v>
      </c>
      <c r="G591" t="s">
        <v>4132</v>
      </c>
      <c r="H591" t="s">
        <v>4619</v>
      </c>
      <c r="I591" t="s">
        <v>4620</v>
      </c>
      <c r="J591">
        <v>2017</v>
      </c>
      <c r="K591" t="s">
        <v>4062</v>
      </c>
      <c r="L591">
        <v>217.48253199999999</v>
      </c>
      <c r="M591">
        <v>280200000</v>
      </c>
      <c r="N591">
        <v>239754000</v>
      </c>
      <c r="O591">
        <v>3384000</v>
      </c>
      <c r="P591">
        <v>5358000</v>
      </c>
      <c r="Q591">
        <v>40000</v>
      </c>
      <c r="S591">
        <v>11627000</v>
      </c>
      <c r="T591">
        <v>3058000</v>
      </c>
      <c r="U591">
        <v>13400000</v>
      </c>
      <c r="W591">
        <v>88116000</v>
      </c>
      <c r="X591">
        <v>3049000</v>
      </c>
      <c r="AB591">
        <v>159741000</v>
      </c>
      <c r="AD591">
        <v>57150000</v>
      </c>
      <c r="AE591">
        <v>14000</v>
      </c>
      <c r="AH591">
        <v>10914000</v>
      </c>
      <c r="AJ591">
        <v>-13167000</v>
      </c>
      <c r="AL591">
        <v>54551000</v>
      </c>
      <c r="AM591">
        <v>-1135000</v>
      </c>
      <c r="AN591">
        <v>-1075000</v>
      </c>
      <c r="AP591">
        <v>5586000</v>
      </c>
      <c r="AQ591">
        <v>-2651000</v>
      </c>
      <c r="AS591">
        <v>5586000</v>
      </c>
      <c r="AU591">
        <v>-5266000</v>
      </c>
      <c r="AV591">
        <v>-110000</v>
      </c>
      <c r="BA591">
        <v>-1.2064321055525</v>
      </c>
      <c r="BE591">
        <v>-0.24289902877038699</v>
      </c>
      <c r="BI591">
        <v>3.8950749464668102E-2</v>
      </c>
      <c r="BJ591">
        <v>-0.48249954187282401</v>
      </c>
      <c r="BP591">
        <v>3.84039221026828E-2</v>
      </c>
      <c r="BQ591">
        <v>2.7204366970811198</v>
      </c>
      <c r="BS591">
        <v>-6.7296436105946499E-3</v>
      </c>
    </row>
    <row r="592" spans="3:73" x14ac:dyDescent="0.3">
      <c r="C592">
        <v>1865631</v>
      </c>
      <c r="D592" t="s">
        <v>4564</v>
      </c>
      <c r="E592" t="s">
        <v>2526</v>
      </c>
      <c r="F592" t="s">
        <v>3614</v>
      </c>
      <c r="G592" t="s">
        <v>3769</v>
      </c>
      <c r="H592" t="s">
        <v>3770</v>
      </c>
      <c r="I592" t="s">
        <v>4621</v>
      </c>
      <c r="J592">
        <v>2026</v>
      </c>
      <c r="K592" t="s">
        <v>4062</v>
      </c>
      <c r="L592">
        <v>16.344821</v>
      </c>
    </row>
    <row r="593" spans="3:73" x14ac:dyDescent="0.3">
      <c r="C593">
        <v>1865631</v>
      </c>
      <c r="D593" t="s">
        <v>4564</v>
      </c>
      <c r="E593" t="s">
        <v>2526</v>
      </c>
      <c r="F593" t="s">
        <v>3614</v>
      </c>
      <c r="G593" t="s">
        <v>3769</v>
      </c>
      <c r="H593" t="s">
        <v>3770</v>
      </c>
      <c r="I593" t="s">
        <v>4621</v>
      </c>
      <c r="J593">
        <v>2025</v>
      </c>
      <c r="K593" t="s">
        <v>4062</v>
      </c>
      <c r="L593">
        <v>13.740430999999999</v>
      </c>
      <c r="M593">
        <v>247019000</v>
      </c>
      <c r="N593">
        <v>157411000</v>
      </c>
      <c r="P593">
        <v>2346000</v>
      </c>
      <c r="T593">
        <v>42167000</v>
      </c>
      <c r="U593">
        <v>19161000</v>
      </c>
      <c r="V593">
        <v>333254000</v>
      </c>
      <c r="W593">
        <v>12385000</v>
      </c>
      <c r="X593">
        <v>661000</v>
      </c>
      <c r="AB593">
        <v>-86235000</v>
      </c>
      <c r="AC593">
        <v>693000</v>
      </c>
      <c r="AD593">
        <v>-1051359000</v>
      </c>
      <c r="AE593">
        <v>15000</v>
      </c>
      <c r="AF593">
        <v>135372269</v>
      </c>
      <c r="AH593">
        <v>4573000</v>
      </c>
      <c r="AJ593">
        <v>-70232000</v>
      </c>
      <c r="AK593">
        <v>18952000</v>
      </c>
      <c r="AM593">
        <v>198000</v>
      </c>
      <c r="AN593">
        <v>-189253000</v>
      </c>
      <c r="AP593">
        <v>7750000</v>
      </c>
      <c r="AQ593">
        <v>-50745000</v>
      </c>
      <c r="AR593">
        <v>362000</v>
      </c>
      <c r="AS593">
        <v>7750000</v>
      </c>
      <c r="AU593">
        <v>-64554000</v>
      </c>
      <c r="AV593">
        <v>120482000</v>
      </c>
      <c r="AY593">
        <v>-1.42</v>
      </c>
      <c r="BA593">
        <v>-15.3579706975727</v>
      </c>
      <c r="BE593">
        <v>-11.0966542750929</v>
      </c>
      <c r="BI593">
        <v>1.8512745983102499E-2</v>
      </c>
      <c r="BJ593">
        <v>-14.1163350098404</v>
      </c>
      <c r="BM593">
        <v>4.1443253881478199</v>
      </c>
      <c r="BN593">
        <v>1.34910270060198</v>
      </c>
      <c r="BR593">
        <v>-9.67635985915493</v>
      </c>
      <c r="BS593">
        <v>2.1946193540905701</v>
      </c>
      <c r="BU593">
        <v>2.2625861912216601E-7</v>
      </c>
    </row>
    <row r="594" spans="3:73" x14ac:dyDescent="0.3">
      <c r="C594">
        <v>1865631</v>
      </c>
      <c r="D594" t="s">
        <v>4564</v>
      </c>
      <c r="E594" t="s">
        <v>2526</v>
      </c>
      <c r="F594" t="s">
        <v>3614</v>
      </c>
      <c r="G594" t="s">
        <v>3769</v>
      </c>
      <c r="H594" t="s">
        <v>3770</v>
      </c>
      <c r="I594" t="s">
        <v>4621</v>
      </c>
      <c r="J594">
        <v>2024</v>
      </c>
      <c r="K594" t="s">
        <v>4062</v>
      </c>
      <c r="L594">
        <v>8.9070099999999996</v>
      </c>
      <c r="M594">
        <v>161740000</v>
      </c>
      <c r="N594">
        <v>86045000</v>
      </c>
      <c r="P594">
        <v>3301000</v>
      </c>
      <c r="T594">
        <v>9589000</v>
      </c>
      <c r="U594">
        <v>16966000</v>
      </c>
      <c r="V594">
        <v>111619000</v>
      </c>
      <c r="W594">
        <v>12144000</v>
      </c>
      <c r="X594">
        <v>858000</v>
      </c>
      <c r="AB594">
        <v>50121000</v>
      </c>
      <c r="AC594">
        <v>693000</v>
      </c>
      <c r="AD594">
        <v>-862106000</v>
      </c>
      <c r="AE594">
        <v>14000</v>
      </c>
      <c r="AF594">
        <v>131136712</v>
      </c>
      <c r="AH594">
        <v>5669000</v>
      </c>
      <c r="AJ594">
        <v>-60098000</v>
      </c>
      <c r="AK594">
        <v>16242000</v>
      </c>
      <c r="AL594">
        <v>65767000</v>
      </c>
      <c r="AM594">
        <v>173000</v>
      </c>
      <c r="AN594">
        <v>-101879000</v>
      </c>
      <c r="AP594">
        <v>5238000</v>
      </c>
      <c r="AQ594">
        <v>-38008000</v>
      </c>
      <c r="AS594">
        <v>5238000</v>
      </c>
      <c r="AU594">
        <v>-39467000</v>
      </c>
      <c r="AV594">
        <v>35103000</v>
      </c>
      <c r="AY594">
        <v>-0.84</v>
      </c>
      <c r="BA594">
        <v>-10.601164226494999</v>
      </c>
      <c r="BE594">
        <v>-6.7045334274122403</v>
      </c>
      <c r="BI594">
        <v>3.5050080375912E-2</v>
      </c>
      <c r="BJ594">
        <v>-6.9618980419827103</v>
      </c>
      <c r="BM594">
        <v>2.8650555653554401</v>
      </c>
      <c r="BN594">
        <v>0.69011376282923198</v>
      </c>
      <c r="BR594">
        <v>-10.603583333333299</v>
      </c>
      <c r="BS594">
        <v>-2.03266096047565</v>
      </c>
      <c r="BU594">
        <v>-1.4927651882444501E-7</v>
      </c>
    </row>
    <row r="595" spans="3:73" x14ac:dyDescent="0.3">
      <c r="C595">
        <v>1865631</v>
      </c>
      <c r="D595" t="s">
        <v>4564</v>
      </c>
      <c r="E595" t="s">
        <v>2526</v>
      </c>
      <c r="F595" t="s">
        <v>3614</v>
      </c>
      <c r="G595" t="s">
        <v>3769</v>
      </c>
      <c r="H595" t="s">
        <v>3770</v>
      </c>
      <c r="I595" t="s">
        <v>4621</v>
      </c>
      <c r="J595">
        <v>2023</v>
      </c>
      <c r="K595" t="s">
        <v>4062</v>
      </c>
      <c r="L595">
        <v>3.5837629999999998</v>
      </c>
      <c r="M595">
        <v>162158000</v>
      </c>
      <c r="N595">
        <v>91220000</v>
      </c>
      <c r="P595">
        <v>2332000</v>
      </c>
      <c r="U595">
        <v>17977000</v>
      </c>
      <c r="V595">
        <v>82062000</v>
      </c>
      <c r="W595">
        <v>9803000</v>
      </c>
      <c r="X595">
        <v>391000</v>
      </c>
      <c r="AB595">
        <v>78734000</v>
      </c>
      <c r="AC595">
        <v>665000</v>
      </c>
      <c r="AD595">
        <v>-760227000</v>
      </c>
      <c r="AE595">
        <v>12000</v>
      </c>
      <c r="AF595">
        <v>111132222</v>
      </c>
      <c r="AH595">
        <v>3862000</v>
      </c>
      <c r="AJ595">
        <v>-63529000</v>
      </c>
      <c r="AK595">
        <v>19503000</v>
      </c>
      <c r="AL595">
        <v>67391000</v>
      </c>
      <c r="AM595">
        <v>221000</v>
      </c>
      <c r="AN595">
        <v>-71735000</v>
      </c>
      <c r="AP595">
        <v>4821000</v>
      </c>
      <c r="AQ595">
        <v>-35440000</v>
      </c>
      <c r="AS595">
        <v>4821000</v>
      </c>
      <c r="AU595">
        <v>1074000</v>
      </c>
      <c r="AV595">
        <v>68984000</v>
      </c>
      <c r="AY595">
        <v>-0.66</v>
      </c>
      <c r="BA595">
        <v>-16.4497669601243</v>
      </c>
      <c r="BE595">
        <v>-9.1765924391506992</v>
      </c>
      <c r="BI595">
        <v>2.3816277951134099E-2</v>
      </c>
      <c r="BJ595">
        <v>0.27809425168306601</v>
      </c>
      <c r="BM595">
        <v>5.0499741066804802</v>
      </c>
      <c r="BN595">
        <v>0.50606198892438203</v>
      </c>
      <c r="BR595">
        <v>-5.4299439393939402</v>
      </c>
      <c r="BS595">
        <v>-0.91110574846952996</v>
      </c>
      <c r="BU595">
        <v>-3.0041450707445301E-8</v>
      </c>
    </row>
    <row r="596" spans="3:73" x14ac:dyDescent="0.3">
      <c r="C596">
        <v>1865631</v>
      </c>
      <c r="D596" t="s">
        <v>4564</v>
      </c>
      <c r="E596" t="s">
        <v>2526</v>
      </c>
      <c r="F596" t="s">
        <v>3614</v>
      </c>
      <c r="G596" t="s">
        <v>3769</v>
      </c>
      <c r="H596" t="s">
        <v>3770</v>
      </c>
      <c r="I596" t="s">
        <v>4621</v>
      </c>
      <c r="J596">
        <v>2022</v>
      </c>
      <c r="K596" t="s">
        <v>4062</v>
      </c>
      <c r="L596">
        <v>3.2410939999999999</v>
      </c>
      <c r="M596">
        <v>123788000</v>
      </c>
      <c r="N596">
        <v>61190000</v>
      </c>
      <c r="P596">
        <v>2168000</v>
      </c>
      <c r="S596">
        <v>19180000</v>
      </c>
      <c r="U596">
        <v>17493000</v>
      </c>
      <c r="V596">
        <v>19924000</v>
      </c>
      <c r="W596">
        <v>8887000</v>
      </c>
      <c r="X596">
        <v>1019000</v>
      </c>
      <c r="AB596">
        <v>100017000</v>
      </c>
      <c r="AC596">
        <v>4000</v>
      </c>
      <c r="AD596">
        <v>-688492000</v>
      </c>
      <c r="AE596">
        <v>12000</v>
      </c>
      <c r="AF596">
        <v>106417265</v>
      </c>
      <c r="AH596">
        <v>3926000</v>
      </c>
      <c r="AJ596">
        <v>-65536000</v>
      </c>
      <c r="AK596">
        <v>17059000</v>
      </c>
      <c r="AL596">
        <v>69462000</v>
      </c>
      <c r="AM596">
        <v>-28000</v>
      </c>
      <c r="AN596">
        <v>-40116000</v>
      </c>
      <c r="AP596">
        <v>3671000</v>
      </c>
      <c r="AQ596">
        <v>-37095000</v>
      </c>
      <c r="AS596">
        <v>3671000</v>
      </c>
      <c r="AU596">
        <v>-15736000</v>
      </c>
      <c r="AV596">
        <v>43000</v>
      </c>
      <c r="AY596">
        <v>-0.4</v>
      </c>
      <c r="BA596">
        <v>-16.692817116658201</v>
      </c>
      <c r="BE596">
        <v>-9.4485481406011207</v>
      </c>
      <c r="BI596">
        <v>3.1715513620060101E-2</v>
      </c>
      <c r="BJ596">
        <v>-4.0081507896077397</v>
      </c>
      <c r="BM596">
        <v>4.3451349974528801</v>
      </c>
      <c r="BN596">
        <v>0.160952596374447</v>
      </c>
      <c r="BR596">
        <v>-8.1027349999999991</v>
      </c>
      <c r="BS596">
        <v>-0.401091814391553</v>
      </c>
      <c r="BU596">
        <v>-1.29621724306868E-8</v>
      </c>
    </row>
    <row r="597" spans="3:73" x14ac:dyDescent="0.3">
      <c r="C597">
        <v>1865631</v>
      </c>
      <c r="D597" t="s">
        <v>4564</v>
      </c>
      <c r="E597" t="s">
        <v>2526</v>
      </c>
      <c r="F597" t="s">
        <v>3614</v>
      </c>
      <c r="G597" t="s">
        <v>3769</v>
      </c>
      <c r="H597" t="s">
        <v>3770</v>
      </c>
      <c r="I597" t="s">
        <v>4621</v>
      </c>
      <c r="J597">
        <v>2021</v>
      </c>
      <c r="K597" t="s">
        <v>4062</v>
      </c>
      <c r="L597">
        <v>9.8213419999999996</v>
      </c>
      <c r="M597">
        <v>136823000</v>
      </c>
      <c r="N597">
        <v>106332000</v>
      </c>
      <c r="P597">
        <v>1740000</v>
      </c>
      <c r="S597">
        <v>2714000</v>
      </c>
      <c r="V597">
        <v>36866000</v>
      </c>
      <c r="W597">
        <v>6680000</v>
      </c>
      <c r="X597">
        <v>448000</v>
      </c>
      <c r="AB597">
        <v>99957000</v>
      </c>
      <c r="AD597">
        <v>-647861000</v>
      </c>
      <c r="AE597">
        <v>11000</v>
      </c>
      <c r="AF597">
        <v>96546611</v>
      </c>
      <c r="AH597">
        <v>763000</v>
      </c>
      <c r="AJ597">
        <v>-42429000</v>
      </c>
      <c r="AK597">
        <v>9465000</v>
      </c>
      <c r="AL597">
        <v>43192000</v>
      </c>
      <c r="AM597">
        <v>52000</v>
      </c>
      <c r="AN597">
        <v>-144666000</v>
      </c>
      <c r="AO597">
        <v>17842000</v>
      </c>
      <c r="AP597">
        <v>1782000</v>
      </c>
      <c r="AQ597">
        <v>-47932000</v>
      </c>
      <c r="AS597">
        <v>1782000</v>
      </c>
      <c r="AU597">
        <v>-1282000</v>
      </c>
      <c r="AV597">
        <v>135641000</v>
      </c>
      <c r="BA597">
        <v>-55.608125819134997</v>
      </c>
      <c r="BB597">
        <v>-126772000</v>
      </c>
      <c r="BC597">
        <v>-124990000</v>
      </c>
      <c r="BD597">
        <v>-163.81389252948901</v>
      </c>
      <c r="BE597">
        <v>-62.820445609436398</v>
      </c>
      <c r="BI597">
        <v>5.57654780263552E-3</v>
      </c>
      <c r="BJ597">
        <v>-1.6802096985583199</v>
      </c>
      <c r="BM597">
        <v>12.404980340760201</v>
      </c>
      <c r="BN597">
        <v>0.26944300300388102</v>
      </c>
      <c r="BO597">
        <v>-7.1052572581549196</v>
      </c>
      <c r="BS597">
        <v>-1.4472823314025001</v>
      </c>
    </row>
    <row r="598" spans="3:73" x14ac:dyDescent="0.3">
      <c r="C598">
        <v>1865631</v>
      </c>
      <c r="D598" t="s">
        <v>4564</v>
      </c>
      <c r="E598" t="s">
        <v>2526</v>
      </c>
      <c r="F598" t="s">
        <v>3614</v>
      </c>
      <c r="G598" t="s">
        <v>3769</v>
      </c>
      <c r="H598" t="s">
        <v>3770</v>
      </c>
      <c r="I598" t="s">
        <v>4621</v>
      </c>
      <c r="J598">
        <v>2020</v>
      </c>
      <c r="K598" t="s">
        <v>4062</v>
      </c>
      <c r="L598">
        <v>9.8811409999999995</v>
      </c>
    </row>
    <row r="599" spans="3:73" x14ac:dyDescent="0.3">
      <c r="C599">
        <v>1865631</v>
      </c>
      <c r="D599" t="s">
        <v>4564</v>
      </c>
      <c r="E599" t="s">
        <v>2526</v>
      </c>
      <c r="F599" t="s">
        <v>3614</v>
      </c>
      <c r="G599" t="s">
        <v>3769</v>
      </c>
      <c r="H599" t="s">
        <v>3770</v>
      </c>
      <c r="I599" t="s">
        <v>4621</v>
      </c>
      <c r="J599">
        <v>2019</v>
      </c>
      <c r="K599" t="s">
        <v>4062</v>
      </c>
    </row>
    <row r="600" spans="3:73" x14ac:dyDescent="0.3">
      <c r="C600">
        <v>1865631</v>
      </c>
      <c r="D600" t="s">
        <v>4564</v>
      </c>
      <c r="E600" t="s">
        <v>2526</v>
      </c>
      <c r="F600" t="s">
        <v>3614</v>
      </c>
      <c r="G600" t="s">
        <v>3769</v>
      </c>
      <c r="H600" t="s">
        <v>3770</v>
      </c>
      <c r="I600" t="s">
        <v>4621</v>
      </c>
      <c r="J600">
        <v>2018</v>
      </c>
      <c r="K600" t="s">
        <v>4062</v>
      </c>
    </row>
    <row r="601" spans="3:73" x14ac:dyDescent="0.3">
      <c r="C601">
        <v>1865631</v>
      </c>
      <c r="D601" t="s">
        <v>4564</v>
      </c>
      <c r="E601" t="s">
        <v>2526</v>
      </c>
      <c r="F601" t="s">
        <v>3614</v>
      </c>
      <c r="G601" t="s">
        <v>3769</v>
      </c>
      <c r="H601" t="s">
        <v>3770</v>
      </c>
      <c r="I601" t="s">
        <v>4621</v>
      </c>
      <c r="J601">
        <v>2017</v>
      </c>
      <c r="K601" t="s">
        <v>4062</v>
      </c>
    </row>
    <row r="602" spans="3:73" x14ac:dyDescent="0.3">
      <c r="C602">
        <v>37996</v>
      </c>
      <c r="D602" t="s">
        <v>4295</v>
      </c>
      <c r="E602" t="s">
        <v>2218</v>
      </c>
      <c r="F602" t="s">
        <v>3614</v>
      </c>
      <c r="G602" t="s">
        <v>3820</v>
      </c>
      <c r="H602" t="s">
        <v>3821</v>
      </c>
      <c r="I602" t="s">
        <v>4622</v>
      </c>
      <c r="J602">
        <v>2026</v>
      </c>
      <c r="K602" t="s">
        <v>4062</v>
      </c>
      <c r="L602">
        <v>13.102907</v>
      </c>
    </row>
    <row r="603" spans="3:73" x14ac:dyDescent="0.3">
      <c r="C603">
        <v>37996</v>
      </c>
      <c r="D603" t="s">
        <v>4295</v>
      </c>
      <c r="E603" t="s">
        <v>2218</v>
      </c>
      <c r="F603" t="s">
        <v>3614</v>
      </c>
      <c r="G603" t="s">
        <v>3820</v>
      </c>
      <c r="H603" t="s">
        <v>3821</v>
      </c>
      <c r="I603" t="s">
        <v>4622</v>
      </c>
      <c r="J603">
        <v>2025</v>
      </c>
      <c r="K603" t="s">
        <v>4062</v>
      </c>
      <c r="L603">
        <v>10.483397</v>
      </c>
      <c r="M603">
        <v>289160000000</v>
      </c>
      <c r="N603">
        <v>123487000000</v>
      </c>
      <c r="O603">
        <v>23356000000</v>
      </c>
      <c r="P603">
        <v>15398000000</v>
      </c>
      <c r="Q603">
        <v>15285000000</v>
      </c>
      <c r="R603">
        <v>65828000000</v>
      </c>
      <c r="U603">
        <v>483000000</v>
      </c>
      <c r="V603">
        <v>253180000000</v>
      </c>
      <c r="W603">
        <v>114890000000</v>
      </c>
      <c r="AB603">
        <v>35952000000</v>
      </c>
      <c r="AC603">
        <v>2810000000</v>
      </c>
      <c r="AD603">
        <v>22508000000</v>
      </c>
      <c r="AJ603">
        <v>-9169000000</v>
      </c>
      <c r="AK603">
        <v>9400000000</v>
      </c>
      <c r="AM603">
        <v>-3668000000</v>
      </c>
      <c r="AQ603">
        <v>21282000000</v>
      </c>
      <c r="AS603">
        <v>15974000000</v>
      </c>
      <c r="AT603">
        <v>8815000000</v>
      </c>
      <c r="AU603">
        <v>-18049000000</v>
      </c>
      <c r="AV603">
        <v>-3205000000</v>
      </c>
      <c r="AY603">
        <v>-2.06</v>
      </c>
      <c r="AZ603">
        <v>15118000000</v>
      </c>
      <c r="BL603">
        <v>2.4142938173567798</v>
      </c>
      <c r="BN603">
        <v>0.87557061834278604</v>
      </c>
      <c r="BP603">
        <v>0.20329010357733501</v>
      </c>
      <c r="BQ603">
        <v>0.94178779702324</v>
      </c>
      <c r="BR603">
        <v>-5.0890276699029098</v>
      </c>
      <c r="BU603">
        <v>-6.0068418502447697E-10</v>
      </c>
    </row>
    <row r="604" spans="3:73" x14ac:dyDescent="0.3">
      <c r="C604">
        <v>37996</v>
      </c>
      <c r="D604" t="s">
        <v>4295</v>
      </c>
      <c r="E604" t="s">
        <v>2218</v>
      </c>
      <c r="F604" t="s">
        <v>3614</v>
      </c>
      <c r="G604" t="s">
        <v>3820</v>
      </c>
      <c r="H604" t="s">
        <v>3821</v>
      </c>
      <c r="I604" t="s">
        <v>4622</v>
      </c>
      <c r="J604">
        <v>2024</v>
      </c>
      <c r="K604" t="s">
        <v>4062</v>
      </c>
      <c r="L604">
        <v>10.404776999999999</v>
      </c>
      <c r="M604">
        <v>285196000000</v>
      </c>
      <c r="N604">
        <v>124474000000</v>
      </c>
      <c r="O604">
        <v>22935000000</v>
      </c>
      <c r="P604">
        <v>14723000000</v>
      </c>
      <c r="Q604">
        <v>14951000000</v>
      </c>
      <c r="R604">
        <v>64875000000</v>
      </c>
      <c r="S604">
        <v>41928000000</v>
      </c>
      <c r="U604">
        <v>658000000</v>
      </c>
      <c r="V604">
        <v>240338000000</v>
      </c>
      <c r="W604">
        <v>106859000000</v>
      </c>
      <c r="AB604">
        <v>44835000000</v>
      </c>
      <c r="AC604">
        <v>2810000000</v>
      </c>
      <c r="AD604">
        <v>33740000000</v>
      </c>
      <c r="AH604">
        <v>184992000000</v>
      </c>
      <c r="AJ604">
        <v>5219000000</v>
      </c>
      <c r="AK604">
        <v>8000000000</v>
      </c>
      <c r="AM604">
        <v>1339000000</v>
      </c>
      <c r="AN604">
        <v>5879000000</v>
      </c>
      <c r="AQ604">
        <v>15423000000</v>
      </c>
      <c r="AS604">
        <v>7567000000</v>
      </c>
      <c r="AT604">
        <v>8684000000</v>
      </c>
      <c r="AU604">
        <v>-24370000000</v>
      </c>
      <c r="AV604">
        <v>7485000000</v>
      </c>
      <c r="AY604">
        <v>1.48</v>
      </c>
      <c r="AZ604">
        <v>15301000000</v>
      </c>
      <c r="BA604">
        <v>2.82120307905207E-2</v>
      </c>
      <c r="BE604">
        <v>8.3371172807472693E-2</v>
      </c>
      <c r="BF604">
        <v>3.6428602317938097E-2</v>
      </c>
      <c r="BI604">
        <v>0.64864864864864902</v>
      </c>
      <c r="BJ604">
        <v>-0.13173542639681701</v>
      </c>
      <c r="BK604">
        <v>4.69425704895347E-2</v>
      </c>
      <c r="BL604">
        <v>1.7760248733302599</v>
      </c>
      <c r="BM604">
        <v>4.3245113302196901E-2</v>
      </c>
      <c r="BN604">
        <v>0.84271167898568</v>
      </c>
      <c r="BP604">
        <v>0.214628622764578</v>
      </c>
      <c r="BQ604">
        <v>1.0249300480071899</v>
      </c>
      <c r="BR604">
        <v>7.0302547297297302</v>
      </c>
      <c r="BS604">
        <v>0.131125236980038</v>
      </c>
      <c r="BU604">
        <v>3.4346091134158598E-10</v>
      </c>
    </row>
    <row r="605" spans="3:73" x14ac:dyDescent="0.3">
      <c r="C605">
        <v>37996</v>
      </c>
      <c r="D605" t="s">
        <v>4295</v>
      </c>
      <c r="E605" t="s">
        <v>2218</v>
      </c>
      <c r="F605" t="s">
        <v>3614</v>
      </c>
      <c r="G605" t="s">
        <v>3820</v>
      </c>
      <c r="H605" t="s">
        <v>3821</v>
      </c>
      <c r="I605" t="s">
        <v>4622</v>
      </c>
      <c r="J605">
        <v>2023</v>
      </c>
      <c r="K605" t="s">
        <v>4062</v>
      </c>
      <c r="L605">
        <v>10.281758999999999</v>
      </c>
      <c r="M605">
        <v>273310000000</v>
      </c>
      <c r="N605">
        <v>121481000000</v>
      </c>
      <c r="O605">
        <v>24862000000</v>
      </c>
      <c r="P605">
        <v>15601000000</v>
      </c>
      <c r="Q605">
        <v>15651000000</v>
      </c>
      <c r="R605">
        <v>62205000000</v>
      </c>
      <c r="S605">
        <v>40821000000</v>
      </c>
      <c r="U605">
        <v>683000000</v>
      </c>
      <c r="V605">
        <v>230512000000</v>
      </c>
      <c r="W605">
        <v>101531000000</v>
      </c>
      <c r="AB605">
        <v>42773000000</v>
      </c>
      <c r="AC605">
        <v>2384000000</v>
      </c>
      <c r="AD605">
        <v>31029000000</v>
      </c>
      <c r="AH605">
        <v>176191000000</v>
      </c>
      <c r="AJ605">
        <v>5458000000</v>
      </c>
      <c r="AK605">
        <v>8200000000</v>
      </c>
      <c r="AM605">
        <v>-362000000</v>
      </c>
      <c r="AN605">
        <v>4347000000</v>
      </c>
      <c r="AO605">
        <v>7613000000</v>
      </c>
      <c r="AQ605">
        <v>14918000000</v>
      </c>
      <c r="AS605">
        <v>7690000000</v>
      </c>
      <c r="AT605">
        <v>8236000000</v>
      </c>
      <c r="AU605">
        <v>-17628000000</v>
      </c>
      <c r="AV605">
        <v>2584000000</v>
      </c>
      <c r="AY605">
        <v>1.0900000000000001</v>
      </c>
      <c r="AZ605">
        <v>14865500000</v>
      </c>
      <c r="BA605">
        <v>3.0977745741836999E-2</v>
      </c>
      <c r="BB605">
        <v>11598000000</v>
      </c>
      <c r="BC605">
        <v>11598000000</v>
      </c>
      <c r="BD605">
        <v>6.5826290786703101E-2</v>
      </c>
      <c r="BE605">
        <v>8.4669478009660001E-2</v>
      </c>
      <c r="BF605">
        <v>3.7924752115601798E-2</v>
      </c>
      <c r="BI605">
        <v>0.64465625114338998</v>
      </c>
      <c r="BJ605">
        <v>-0.10005051336333901</v>
      </c>
      <c r="BK605">
        <v>4.6744725894058203E-2</v>
      </c>
      <c r="BL605">
        <v>1.81131617289947</v>
      </c>
      <c r="BM605">
        <v>4.6540402177182701E-2</v>
      </c>
      <c r="BN605">
        <v>0.84340858365958105</v>
      </c>
      <c r="BO605">
        <v>1.52344673584658</v>
      </c>
      <c r="BP605">
        <v>0.24487102461317201</v>
      </c>
      <c r="BQ605">
        <v>1.0423417478405601</v>
      </c>
      <c r="BR605">
        <v>9.4328064220183503</v>
      </c>
      <c r="BS605">
        <v>0.101629532649101</v>
      </c>
      <c r="BU605">
        <v>2.6201382437518999E-10</v>
      </c>
    </row>
    <row r="606" spans="3:73" x14ac:dyDescent="0.3">
      <c r="C606">
        <v>37996</v>
      </c>
      <c r="D606" t="s">
        <v>4295</v>
      </c>
      <c r="E606" t="s">
        <v>2218</v>
      </c>
      <c r="F606" t="s">
        <v>3614</v>
      </c>
      <c r="G606" t="s">
        <v>3820</v>
      </c>
      <c r="H606" t="s">
        <v>3821</v>
      </c>
      <c r="I606" t="s">
        <v>4622</v>
      </c>
      <c r="J606">
        <v>2022</v>
      </c>
      <c r="K606" t="s">
        <v>4062</v>
      </c>
      <c r="L606">
        <v>11.994999999999999</v>
      </c>
      <c r="M606">
        <v>255884000000</v>
      </c>
      <c r="N606">
        <v>116476000000</v>
      </c>
      <c r="O606">
        <v>25134000000</v>
      </c>
      <c r="P606">
        <v>15729000000</v>
      </c>
      <c r="Q606">
        <v>14080000000</v>
      </c>
      <c r="R606">
        <v>60037000000</v>
      </c>
      <c r="S606">
        <v>37265000000</v>
      </c>
      <c r="U606">
        <v>603000000</v>
      </c>
      <c r="V606">
        <v>212717000000</v>
      </c>
      <c r="W606">
        <v>96866000000</v>
      </c>
      <c r="AB606">
        <v>43242000000</v>
      </c>
      <c r="AC606">
        <v>2047000000</v>
      </c>
      <c r="AD606">
        <v>31754000000</v>
      </c>
      <c r="AH606">
        <v>158057000000</v>
      </c>
      <c r="AJ606">
        <v>6276000000</v>
      </c>
      <c r="AK606">
        <v>7800000000</v>
      </c>
      <c r="AM606">
        <v>-864000000</v>
      </c>
      <c r="AO606">
        <v>4593000000</v>
      </c>
      <c r="AQ606">
        <v>6853000000</v>
      </c>
      <c r="AS606">
        <v>7674000000</v>
      </c>
      <c r="AT606">
        <v>6866000000</v>
      </c>
      <c r="AU606">
        <v>-4347000000</v>
      </c>
      <c r="AV606">
        <v>2511000000</v>
      </c>
      <c r="AY606">
        <v>-0.49</v>
      </c>
      <c r="AZ606">
        <v>13072500000</v>
      </c>
      <c r="BA606">
        <v>3.9707194240052597E-2</v>
      </c>
      <c r="BE606">
        <v>4.3357775992205298E-2</v>
      </c>
      <c r="BF606">
        <v>-8.2248808973977693E-5</v>
      </c>
      <c r="BI606">
        <v>0.61769004705257102</v>
      </c>
      <c r="BJ606">
        <v>-2.7502736354606299E-2</v>
      </c>
      <c r="BK606">
        <v>4.3440024801179297E-2</v>
      </c>
      <c r="BL606">
        <v>0.99810661229245601</v>
      </c>
      <c r="BM606">
        <v>4.9349285384386599E-2</v>
      </c>
      <c r="BN606">
        <v>0.83130246517953399</v>
      </c>
      <c r="BP606">
        <v>0.25947184770714199</v>
      </c>
      <c r="BQ606">
        <v>1.0570891747362301</v>
      </c>
      <c r="BR606">
        <v>-24.479591836734699</v>
      </c>
      <c r="BU606">
        <v>-1.3592225151473099E-10</v>
      </c>
    </row>
    <row r="607" spans="3:73" x14ac:dyDescent="0.3">
      <c r="C607">
        <v>37996</v>
      </c>
      <c r="D607" t="s">
        <v>4295</v>
      </c>
      <c r="E607" t="s">
        <v>2218</v>
      </c>
      <c r="F607" t="s">
        <v>3614</v>
      </c>
      <c r="G607" t="s">
        <v>3820</v>
      </c>
      <c r="H607" t="s">
        <v>3821</v>
      </c>
      <c r="I607" t="s">
        <v>4622</v>
      </c>
      <c r="J607">
        <v>2021</v>
      </c>
      <c r="K607" t="s">
        <v>4062</v>
      </c>
      <c r="L607">
        <v>10.872870000000001</v>
      </c>
      <c r="M607">
        <v>257035000000</v>
      </c>
      <c r="N607">
        <v>108996000000</v>
      </c>
      <c r="O607">
        <v>20540000000</v>
      </c>
      <c r="P607">
        <v>11370000000</v>
      </c>
      <c r="Q607">
        <v>12065000000</v>
      </c>
      <c r="R607">
        <v>63500000000</v>
      </c>
      <c r="S607">
        <v>37139000000</v>
      </c>
      <c r="U607">
        <v>619000000</v>
      </c>
      <c r="V607">
        <v>208413000000</v>
      </c>
      <c r="W607">
        <v>90727000000</v>
      </c>
      <c r="AB607">
        <v>48519000000</v>
      </c>
      <c r="AC607">
        <v>1563000000</v>
      </c>
      <c r="AD607">
        <v>35769000000</v>
      </c>
      <c r="AH607">
        <v>136341000000</v>
      </c>
      <c r="AJ607">
        <v>4523000000</v>
      </c>
      <c r="AK607">
        <v>7600000000</v>
      </c>
      <c r="AM607">
        <v>-130000000</v>
      </c>
      <c r="AO607">
        <v>4593000000</v>
      </c>
      <c r="AQ607">
        <v>15787000000</v>
      </c>
      <c r="AS607">
        <v>7318000000</v>
      </c>
      <c r="AT607">
        <v>6227000000</v>
      </c>
      <c r="AU607">
        <v>2745000000</v>
      </c>
      <c r="AV607">
        <v>-23498000000</v>
      </c>
      <c r="AY607">
        <v>4.49</v>
      </c>
      <c r="AZ607">
        <v>11436500000</v>
      </c>
      <c r="BA607">
        <v>3.3174173579480902E-2</v>
      </c>
      <c r="BE607">
        <v>0.115790554565391</v>
      </c>
      <c r="BF607">
        <v>7.0118306305513398E-2</v>
      </c>
      <c r="BI607">
        <v>0.53043748905790999</v>
      </c>
      <c r="BJ607">
        <v>2.01333421347944E-2</v>
      </c>
      <c r="BK607">
        <v>4.5672248259877798E-2</v>
      </c>
      <c r="BL607">
        <v>2.5352497189657899</v>
      </c>
      <c r="BM607">
        <v>5.57425866027094E-2</v>
      </c>
      <c r="BN607">
        <v>0.81083510027817196</v>
      </c>
      <c r="BP607">
        <v>0.22639346611262401</v>
      </c>
      <c r="BQ607">
        <v>1.0683809670770601</v>
      </c>
      <c r="BR607">
        <v>2.4215746102449902</v>
      </c>
      <c r="BU607">
        <v>1.0061869844803101E-9</v>
      </c>
    </row>
    <row r="608" spans="3:73" x14ac:dyDescent="0.3">
      <c r="C608">
        <v>37996</v>
      </c>
      <c r="D608" t="s">
        <v>4295</v>
      </c>
      <c r="E608" t="s">
        <v>2218</v>
      </c>
      <c r="F608" t="s">
        <v>3614</v>
      </c>
      <c r="G608" t="s">
        <v>3820</v>
      </c>
      <c r="H608" t="s">
        <v>3821</v>
      </c>
      <c r="I608" t="s">
        <v>4622</v>
      </c>
      <c r="J608">
        <v>2020</v>
      </c>
      <c r="K608" t="s">
        <v>4062</v>
      </c>
      <c r="L608">
        <v>5.1016089999999998</v>
      </c>
      <c r="M608">
        <v>267261000000</v>
      </c>
      <c r="N608">
        <v>116744000000</v>
      </c>
      <c r="O608">
        <v>25243000000</v>
      </c>
      <c r="P608">
        <v>9993000000</v>
      </c>
      <c r="Q608">
        <v>10808000000</v>
      </c>
      <c r="R608">
        <v>65034000000</v>
      </c>
      <c r="S608">
        <v>37083000000</v>
      </c>
      <c r="U608">
        <v>258000000</v>
      </c>
      <c r="V608">
        <v>236450000000</v>
      </c>
      <c r="W608">
        <v>97192000000</v>
      </c>
      <c r="AB608">
        <v>30690000000</v>
      </c>
      <c r="AC608">
        <v>1590000000</v>
      </c>
      <c r="AD608">
        <v>18243000000</v>
      </c>
      <c r="AH608">
        <v>35952000000</v>
      </c>
      <c r="AJ608">
        <v>-4408000000</v>
      </c>
      <c r="AK608">
        <v>7100000000</v>
      </c>
      <c r="AM608">
        <v>160000000</v>
      </c>
      <c r="AO608">
        <v>5051000000</v>
      </c>
      <c r="AQ608">
        <v>24269000000</v>
      </c>
      <c r="AS608">
        <v>8774000000</v>
      </c>
      <c r="AT608">
        <v>5742000000</v>
      </c>
      <c r="AU608">
        <v>-18615000000</v>
      </c>
      <c r="AV608">
        <v>2315000000</v>
      </c>
      <c r="AY608">
        <v>-0.32</v>
      </c>
      <c r="AZ608">
        <v>10797000000</v>
      </c>
      <c r="BA608">
        <v>-0.122607921673342</v>
      </c>
      <c r="BE608">
        <v>0.67503894080996896</v>
      </c>
      <c r="BF608">
        <v>0.51532599020916803</v>
      </c>
      <c r="BI608">
        <v>0.13452018813070399</v>
      </c>
      <c r="BJ608">
        <v>-0.51777369826435204</v>
      </c>
      <c r="BK608">
        <v>0.15971295060080101</v>
      </c>
      <c r="BL608">
        <v>4.2265761058864504</v>
      </c>
      <c r="BM608">
        <v>0.19748553627058299</v>
      </c>
      <c r="BN608">
        <v>0.88471568990612204</v>
      </c>
      <c r="BP608">
        <v>0.259723022470985</v>
      </c>
      <c r="BQ608">
        <v>1.08996625236645</v>
      </c>
      <c r="BR608">
        <v>-15.942528125000001</v>
      </c>
      <c r="BU608">
        <v>-5.3193707396546101E-11</v>
      </c>
    </row>
    <row r="609" spans="3:73" x14ac:dyDescent="0.3">
      <c r="C609">
        <v>37996</v>
      </c>
      <c r="D609" t="s">
        <v>4295</v>
      </c>
      <c r="E609" t="s">
        <v>2218</v>
      </c>
      <c r="F609" t="s">
        <v>3614</v>
      </c>
      <c r="G609" t="s">
        <v>3820</v>
      </c>
      <c r="H609" t="s">
        <v>3821</v>
      </c>
      <c r="I609" t="s">
        <v>4622</v>
      </c>
      <c r="J609">
        <v>2019</v>
      </c>
      <c r="K609" t="s">
        <v>4062</v>
      </c>
      <c r="L609">
        <v>6.6220119999999998</v>
      </c>
      <c r="M609">
        <v>258537000000</v>
      </c>
      <c r="N609">
        <v>114047000000</v>
      </c>
      <c r="O609">
        <v>17504000000</v>
      </c>
      <c r="P609">
        <v>9237000000</v>
      </c>
      <c r="Q609">
        <v>10786000000</v>
      </c>
      <c r="R609">
        <v>65699000000</v>
      </c>
      <c r="S609">
        <v>36469000000</v>
      </c>
      <c r="U609">
        <v>278000000</v>
      </c>
      <c r="V609">
        <v>225307000000</v>
      </c>
      <c r="W609">
        <v>98132000000</v>
      </c>
      <c r="AB609">
        <v>33185000000</v>
      </c>
      <c r="AC609">
        <v>1613000000</v>
      </c>
      <c r="AD609">
        <v>20320000000</v>
      </c>
      <c r="AH609">
        <v>39715000000</v>
      </c>
      <c r="AJ609">
        <v>574000000</v>
      </c>
      <c r="AK609">
        <v>7400000000</v>
      </c>
      <c r="AM609">
        <v>-724000000</v>
      </c>
      <c r="AO609">
        <v>5409000000</v>
      </c>
      <c r="AQ609">
        <v>17639000000</v>
      </c>
      <c r="AS609">
        <v>10493000000</v>
      </c>
      <c r="AT609">
        <v>7632000000</v>
      </c>
      <c r="AU609">
        <v>-13721000000</v>
      </c>
      <c r="AV609">
        <v>-3129000000</v>
      </c>
      <c r="AX609">
        <v>2595000000</v>
      </c>
      <c r="AY609">
        <v>0.01</v>
      </c>
      <c r="AZ609">
        <v>11003000000</v>
      </c>
      <c r="BA609">
        <v>1.4452977464434099E-2</v>
      </c>
      <c r="BE609">
        <v>0.44413949389399499</v>
      </c>
      <c r="BF609">
        <v>0.25197028830416701</v>
      </c>
      <c r="BI609">
        <v>0.15361437627883001</v>
      </c>
      <c r="BJ609">
        <v>-0.34548659196776998</v>
      </c>
      <c r="BK609">
        <v>0.192169205589828</v>
      </c>
      <c r="BL609">
        <v>2.3111897274633102</v>
      </c>
      <c r="BM609">
        <v>0.18632758403625799</v>
      </c>
      <c r="BN609">
        <v>0.87146907405903196</v>
      </c>
      <c r="BP609">
        <v>0.178371988749847</v>
      </c>
      <c r="BQ609">
        <v>1.05226633514042</v>
      </c>
      <c r="BR609">
        <v>662.20119999999997</v>
      </c>
      <c r="BU609">
        <v>1.9954835015820402E-12</v>
      </c>
    </row>
    <row r="610" spans="3:73" x14ac:dyDescent="0.3">
      <c r="C610">
        <v>37996</v>
      </c>
      <c r="D610" t="s">
        <v>4295</v>
      </c>
      <c r="E610" t="s">
        <v>2218</v>
      </c>
      <c r="F610" t="s">
        <v>3614</v>
      </c>
      <c r="G610" t="s">
        <v>3820</v>
      </c>
      <c r="H610" t="s">
        <v>3821</v>
      </c>
      <c r="I610" t="s">
        <v>4622</v>
      </c>
      <c r="J610">
        <v>2018</v>
      </c>
      <c r="K610" t="s">
        <v>4062</v>
      </c>
      <c r="L610">
        <v>6.9632990000000001</v>
      </c>
      <c r="M610">
        <v>256540000000</v>
      </c>
      <c r="N610">
        <v>114649000000</v>
      </c>
      <c r="O610">
        <v>16718000000</v>
      </c>
      <c r="P610">
        <v>11195000000</v>
      </c>
      <c r="Q610">
        <v>11220000000</v>
      </c>
      <c r="R610">
        <v>65297000000</v>
      </c>
      <c r="S610">
        <v>36178000000</v>
      </c>
      <c r="U610">
        <v>264000000</v>
      </c>
      <c r="V610">
        <v>220474000000</v>
      </c>
      <c r="W610">
        <v>95569000000</v>
      </c>
      <c r="AB610">
        <v>35932000000</v>
      </c>
      <c r="AC610">
        <v>1417000000</v>
      </c>
      <c r="AD610">
        <v>22668000000</v>
      </c>
      <c r="AH610">
        <v>41793000000</v>
      </c>
      <c r="AK610">
        <v>8200000000</v>
      </c>
      <c r="AM610">
        <v>650000000</v>
      </c>
      <c r="AT610">
        <v>7785000000</v>
      </c>
      <c r="AX610">
        <v>2595000000</v>
      </c>
      <c r="AY610">
        <v>0.93</v>
      </c>
      <c r="AZ610">
        <v>10748500000</v>
      </c>
      <c r="BI610">
        <v>0.162910267404693</v>
      </c>
      <c r="BK610">
        <v>0.18627521355250901</v>
      </c>
      <c r="BM610">
        <v>0.19620510611824901</v>
      </c>
      <c r="BN610">
        <v>0.85941373664925502</v>
      </c>
      <c r="BP610">
        <v>0.17493120154024799</v>
      </c>
      <c r="BQ610">
        <v>1.08224424237985</v>
      </c>
      <c r="BR610">
        <v>7.4874182795698898</v>
      </c>
      <c r="BU610">
        <v>1.8022565039519101E-10</v>
      </c>
    </row>
    <row r="611" spans="3:73" x14ac:dyDescent="0.3">
      <c r="C611">
        <v>37996</v>
      </c>
      <c r="D611" t="s">
        <v>4295</v>
      </c>
      <c r="E611" t="s">
        <v>2218</v>
      </c>
      <c r="F611" t="s">
        <v>3614</v>
      </c>
      <c r="G611" t="s">
        <v>3820</v>
      </c>
      <c r="H611" t="s">
        <v>3821</v>
      </c>
      <c r="I611" t="s">
        <v>4622</v>
      </c>
      <c r="J611">
        <v>2017</v>
      </c>
      <c r="K611" t="s">
        <v>4062</v>
      </c>
      <c r="L611">
        <v>7.5290990000000004</v>
      </c>
      <c r="M611">
        <v>257808000000</v>
      </c>
      <c r="N611">
        <v>115902000000</v>
      </c>
      <c r="O611">
        <v>18492000000</v>
      </c>
      <c r="P611">
        <v>10599000000</v>
      </c>
      <c r="Q611">
        <v>10277000000</v>
      </c>
      <c r="R611">
        <v>63562000000</v>
      </c>
      <c r="S611">
        <v>35327000000</v>
      </c>
      <c r="U611">
        <v>75000000</v>
      </c>
      <c r="V611">
        <v>222792000000</v>
      </c>
      <c r="W611">
        <v>94600000000</v>
      </c>
      <c r="AB611">
        <v>34890000000</v>
      </c>
      <c r="AC611">
        <v>1253000000</v>
      </c>
      <c r="AD611">
        <v>21218000000</v>
      </c>
      <c r="AH611">
        <v>41326000000</v>
      </c>
      <c r="AK611">
        <v>8000000000</v>
      </c>
      <c r="AM611">
        <v>520000000</v>
      </c>
      <c r="AO611">
        <v>1133000000</v>
      </c>
      <c r="AT611">
        <v>7049000000</v>
      </c>
      <c r="AX611">
        <v>2595000000</v>
      </c>
      <c r="AY611">
        <v>1.91</v>
      </c>
      <c r="BI611">
        <v>0.160297585800285</v>
      </c>
      <c r="BK611">
        <v>0.17057058510380901</v>
      </c>
      <c r="BM611">
        <v>0.19358273242026799</v>
      </c>
      <c r="BN611">
        <v>0.864177992924967</v>
      </c>
      <c r="BP611">
        <v>0.195475687103594</v>
      </c>
      <c r="BQ611">
        <v>1.11654334038055</v>
      </c>
      <c r="BR611">
        <v>3.9419366492146599</v>
      </c>
      <c r="BU611">
        <v>4.1216907681283998E-10</v>
      </c>
    </row>
    <row r="612" spans="3:73" x14ac:dyDescent="0.3">
      <c r="C612">
        <v>715153</v>
      </c>
      <c r="D612" t="s">
        <v>4352</v>
      </c>
      <c r="E612" t="s">
        <v>1373</v>
      </c>
      <c r="F612" t="s">
        <v>3614</v>
      </c>
      <c r="G612" t="s">
        <v>3820</v>
      </c>
      <c r="H612" t="s">
        <v>3821</v>
      </c>
      <c r="I612" t="s">
        <v>4623</v>
      </c>
      <c r="J612">
        <v>2026</v>
      </c>
      <c r="K612" t="s">
        <v>4062</v>
      </c>
      <c r="L612">
        <v>27.583404000000002</v>
      </c>
    </row>
    <row r="613" spans="3:73" x14ac:dyDescent="0.3">
      <c r="C613">
        <v>715153</v>
      </c>
      <c r="D613" t="s">
        <v>4352</v>
      </c>
      <c r="E613" t="s">
        <v>1373</v>
      </c>
      <c r="F613" t="s">
        <v>3614</v>
      </c>
      <c r="G613" t="s">
        <v>3820</v>
      </c>
      <c r="H613" t="s">
        <v>3821</v>
      </c>
      <c r="I613" t="s">
        <v>4623</v>
      </c>
      <c r="J613">
        <v>2025</v>
      </c>
      <c r="K613" t="s">
        <v>4062</v>
      </c>
      <c r="L613">
        <v>29.409354</v>
      </c>
    </row>
    <row r="614" spans="3:73" x14ac:dyDescent="0.3">
      <c r="C614">
        <v>715153</v>
      </c>
      <c r="D614" t="s">
        <v>4352</v>
      </c>
      <c r="E614" t="s">
        <v>1373</v>
      </c>
      <c r="F614" t="s">
        <v>3614</v>
      </c>
      <c r="G614" t="s">
        <v>3820</v>
      </c>
      <c r="H614" t="s">
        <v>3821</v>
      </c>
      <c r="I614" t="s">
        <v>4623</v>
      </c>
      <c r="J614">
        <v>2024</v>
      </c>
      <c r="K614" t="s">
        <v>4062</v>
      </c>
      <c r="L614">
        <v>29.694984000000002</v>
      </c>
    </row>
    <row r="615" spans="3:73" x14ac:dyDescent="0.3">
      <c r="C615">
        <v>715153</v>
      </c>
      <c r="D615" t="s">
        <v>4352</v>
      </c>
      <c r="E615" t="s">
        <v>1373</v>
      </c>
      <c r="F615" t="s">
        <v>3614</v>
      </c>
      <c r="G615" t="s">
        <v>3820</v>
      </c>
      <c r="H615" t="s">
        <v>3821</v>
      </c>
      <c r="I615" t="s">
        <v>4623</v>
      </c>
      <c r="J615">
        <v>2023</v>
      </c>
      <c r="K615" t="s">
        <v>4062</v>
      </c>
      <c r="L615">
        <v>26.865794999999999</v>
      </c>
    </row>
    <row r="616" spans="3:73" x14ac:dyDescent="0.3">
      <c r="C616">
        <v>715153</v>
      </c>
      <c r="D616" t="s">
        <v>4352</v>
      </c>
      <c r="E616" t="s">
        <v>1373</v>
      </c>
      <c r="F616" t="s">
        <v>3614</v>
      </c>
      <c r="G616" t="s">
        <v>3820</v>
      </c>
      <c r="H616" t="s">
        <v>3821</v>
      </c>
      <c r="I616" t="s">
        <v>4623</v>
      </c>
      <c r="J616">
        <v>2022</v>
      </c>
      <c r="K616" t="s">
        <v>4062</v>
      </c>
      <c r="L616">
        <v>23.366199000000002</v>
      </c>
    </row>
    <row r="617" spans="3:73" x14ac:dyDescent="0.3">
      <c r="C617">
        <v>715153</v>
      </c>
      <c r="D617" t="s">
        <v>4352</v>
      </c>
      <c r="E617" t="s">
        <v>1373</v>
      </c>
      <c r="F617" t="s">
        <v>3614</v>
      </c>
      <c r="G617" t="s">
        <v>3820</v>
      </c>
      <c r="H617" t="s">
        <v>3821</v>
      </c>
      <c r="I617" t="s">
        <v>4623</v>
      </c>
      <c r="J617">
        <v>2021</v>
      </c>
      <c r="K617" t="s">
        <v>4062</v>
      </c>
      <c r="L617">
        <v>27.2425</v>
      </c>
    </row>
    <row r="618" spans="3:73" x14ac:dyDescent="0.3">
      <c r="C618">
        <v>715153</v>
      </c>
      <c r="D618" t="s">
        <v>4352</v>
      </c>
      <c r="E618" t="s">
        <v>1373</v>
      </c>
      <c r="F618" t="s">
        <v>3614</v>
      </c>
      <c r="G618" t="s">
        <v>3820</v>
      </c>
      <c r="H618" t="s">
        <v>3821</v>
      </c>
      <c r="I618" t="s">
        <v>4623</v>
      </c>
      <c r="J618">
        <v>2020</v>
      </c>
      <c r="K618" t="s">
        <v>4062</v>
      </c>
      <c r="L618">
        <v>22.831319000000001</v>
      </c>
    </row>
    <row r="619" spans="3:73" x14ac:dyDescent="0.3">
      <c r="C619">
        <v>715153</v>
      </c>
      <c r="D619" t="s">
        <v>4352</v>
      </c>
      <c r="E619" t="s">
        <v>1373</v>
      </c>
      <c r="F619" t="s">
        <v>3614</v>
      </c>
      <c r="G619" t="s">
        <v>3820</v>
      </c>
      <c r="H619" t="s">
        <v>3821</v>
      </c>
      <c r="I619" t="s">
        <v>4623</v>
      </c>
      <c r="J619">
        <v>2019</v>
      </c>
      <c r="K619" t="s">
        <v>4062</v>
      </c>
      <c r="L619">
        <v>24.336137000000001</v>
      </c>
    </row>
    <row r="620" spans="3:73" x14ac:dyDescent="0.3">
      <c r="C620">
        <v>715153</v>
      </c>
      <c r="D620" t="s">
        <v>4352</v>
      </c>
      <c r="E620" t="s">
        <v>1373</v>
      </c>
      <c r="F620" t="s">
        <v>3614</v>
      </c>
      <c r="G620" t="s">
        <v>3820</v>
      </c>
      <c r="H620" t="s">
        <v>3821</v>
      </c>
      <c r="I620" t="s">
        <v>4623</v>
      </c>
      <c r="J620">
        <v>2018</v>
      </c>
      <c r="K620" t="s">
        <v>4062</v>
      </c>
      <c r="L620">
        <v>28.240931</v>
      </c>
    </row>
    <row r="621" spans="3:73" x14ac:dyDescent="0.3">
      <c r="C621">
        <v>715153</v>
      </c>
      <c r="D621" t="s">
        <v>4352</v>
      </c>
      <c r="E621" t="s">
        <v>1373</v>
      </c>
      <c r="F621" t="s">
        <v>3614</v>
      </c>
      <c r="G621" t="s">
        <v>3820</v>
      </c>
      <c r="H621" t="s">
        <v>3821</v>
      </c>
      <c r="I621" t="s">
        <v>4623</v>
      </c>
      <c r="J621">
        <v>2017</v>
      </c>
      <c r="K621" t="s">
        <v>4062</v>
      </c>
      <c r="L621">
        <v>27.02655</v>
      </c>
    </row>
    <row r="622" spans="3:73" x14ac:dyDescent="0.3">
      <c r="C622">
        <v>1736541</v>
      </c>
      <c r="D622" t="s">
        <v>4548</v>
      </c>
      <c r="E622" t="s">
        <v>2697</v>
      </c>
      <c r="F622" t="s">
        <v>3614</v>
      </c>
      <c r="G622" t="s">
        <v>3820</v>
      </c>
      <c r="H622" t="s">
        <v>3821</v>
      </c>
      <c r="I622" t="s">
        <v>4624</v>
      </c>
      <c r="J622">
        <v>2026</v>
      </c>
      <c r="K622" t="s">
        <v>4062</v>
      </c>
      <c r="L622">
        <v>5.2414129999999997</v>
      </c>
    </row>
    <row r="623" spans="3:73" x14ac:dyDescent="0.3">
      <c r="C623">
        <v>1736541</v>
      </c>
      <c r="D623" t="s">
        <v>4548</v>
      </c>
      <c r="E623" t="s">
        <v>2697</v>
      </c>
      <c r="F623" t="s">
        <v>3614</v>
      </c>
      <c r="G623" t="s">
        <v>3820</v>
      </c>
      <c r="H623" t="s">
        <v>3821</v>
      </c>
      <c r="I623" t="s">
        <v>4624</v>
      </c>
      <c r="J623">
        <v>2025</v>
      </c>
      <c r="K623" t="s">
        <v>4062</v>
      </c>
      <c r="L623">
        <v>5.1973960000000003</v>
      </c>
    </row>
    <row r="624" spans="3:73" x14ac:dyDescent="0.3">
      <c r="C624">
        <v>1736541</v>
      </c>
      <c r="D624" t="s">
        <v>4548</v>
      </c>
      <c r="E624" t="s">
        <v>2697</v>
      </c>
      <c r="F624" t="s">
        <v>3614</v>
      </c>
      <c r="G624" t="s">
        <v>3820</v>
      </c>
      <c r="H624" t="s">
        <v>3821</v>
      </c>
      <c r="I624" t="s">
        <v>4624</v>
      </c>
      <c r="J624">
        <v>2024</v>
      </c>
      <c r="K624" t="s">
        <v>4062</v>
      </c>
      <c r="L624">
        <v>5.2847</v>
      </c>
    </row>
    <row r="625" spans="3:73" x14ac:dyDescent="0.3">
      <c r="C625">
        <v>1736541</v>
      </c>
      <c r="D625" t="s">
        <v>4548</v>
      </c>
      <c r="E625" t="s">
        <v>2697</v>
      </c>
      <c r="F625" t="s">
        <v>3614</v>
      </c>
      <c r="G625" t="s">
        <v>3820</v>
      </c>
      <c r="H625" t="s">
        <v>3821</v>
      </c>
      <c r="I625" t="s">
        <v>4624</v>
      </c>
      <c r="J625">
        <v>2023</v>
      </c>
      <c r="K625" t="s">
        <v>4062</v>
      </c>
      <c r="L625">
        <v>9.6231899999999992</v>
      </c>
    </row>
    <row r="626" spans="3:73" x14ac:dyDescent="0.3">
      <c r="C626">
        <v>1736541</v>
      </c>
      <c r="D626" t="s">
        <v>4548</v>
      </c>
      <c r="E626" t="s">
        <v>2697</v>
      </c>
      <c r="F626" t="s">
        <v>3614</v>
      </c>
      <c r="G626" t="s">
        <v>3820</v>
      </c>
      <c r="H626" t="s">
        <v>3821</v>
      </c>
      <c r="I626" t="s">
        <v>4624</v>
      </c>
      <c r="J626">
        <v>2022</v>
      </c>
      <c r="K626" t="s">
        <v>4062</v>
      </c>
      <c r="L626">
        <v>18.009688000000001</v>
      </c>
    </row>
    <row r="627" spans="3:73" x14ac:dyDescent="0.3">
      <c r="C627">
        <v>1736541</v>
      </c>
      <c r="D627" t="s">
        <v>4548</v>
      </c>
      <c r="E627" t="s">
        <v>2697</v>
      </c>
      <c r="F627" t="s">
        <v>3614</v>
      </c>
      <c r="G627" t="s">
        <v>3820</v>
      </c>
      <c r="H627" t="s">
        <v>3821</v>
      </c>
      <c r="I627" t="s">
        <v>4624</v>
      </c>
      <c r="J627">
        <v>2021</v>
      </c>
      <c r="K627" t="s">
        <v>4062</v>
      </c>
      <c r="L627">
        <v>43.286634999999997</v>
      </c>
    </row>
    <row r="628" spans="3:73" x14ac:dyDescent="0.3">
      <c r="C628">
        <v>1736541</v>
      </c>
      <c r="D628" t="s">
        <v>4548</v>
      </c>
      <c r="E628" t="s">
        <v>2697</v>
      </c>
      <c r="F628" t="s">
        <v>3614</v>
      </c>
      <c r="G628" t="s">
        <v>3820</v>
      </c>
      <c r="H628" t="s">
        <v>3821</v>
      </c>
      <c r="I628" t="s">
        <v>4624</v>
      </c>
      <c r="J628">
        <v>2020</v>
      </c>
      <c r="K628" t="s">
        <v>4062</v>
      </c>
      <c r="L628">
        <v>21.995756</v>
      </c>
    </row>
    <row r="629" spans="3:73" x14ac:dyDescent="0.3">
      <c r="C629">
        <v>1736541</v>
      </c>
      <c r="D629" t="s">
        <v>4548</v>
      </c>
      <c r="E629" t="s">
        <v>2697</v>
      </c>
      <c r="F629" t="s">
        <v>3614</v>
      </c>
      <c r="G629" t="s">
        <v>3820</v>
      </c>
      <c r="H629" t="s">
        <v>3821</v>
      </c>
      <c r="I629" t="s">
        <v>4624</v>
      </c>
      <c r="J629">
        <v>2019</v>
      </c>
      <c r="K629" t="s">
        <v>4062</v>
      </c>
      <c r="L629">
        <v>3.792163</v>
      </c>
    </row>
    <row r="630" spans="3:73" x14ac:dyDescent="0.3">
      <c r="C630">
        <v>1736541</v>
      </c>
      <c r="D630" t="s">
        <v>4548</v>
      </c>
      <c r="E630" t="s">
        <v>2697</v>
      </c>
      <c r="F630" t="s">
        <v>3614</v>
      </c>
      <c r="G630" t="s">
        <v>3820</v>
      </c>
      <c r="H630" t="s">
        <v>3821</v>
      </c>
      <c r="I630" t="s">
        <v>4624</v>
      </c>
      <c r="J630">
        <v>2018</v>
      </c>
      <c r="K630" t="s">
        <v>4062</v>
      </c>
      <c r="L630">
        <v>7.8181539999999998</v>
      </c>
    </row>
    <row r="631" spans="3:73" x14ac:dyDescent="0.3">
      <c r="C631">
        <v>1736541</v>
      </c>
      <c r="D631" t="s">
        <v>4548</v>
      </c>
      <c r="E631" t="s">
        <v>2697</v>
      </c>
      <c r="F631" t="s">
        <v>3614</v>
      </c>
      <c r="G631" t="s">
        <v>3820</v>
      </c>
      <c r="H631" t="s">
        <v>3821</v>
      </c>
      <c r="I631" t="s">
        <v>4624</v>
      </c>
      <c r="J631">
        <v>2017</v>
      </c>
      <c r="K631" t="s">
        <v>4062</v>
      </c>
      <c r="L631">
        <v>0</v>
      </c>
    </row>
    <row r="632" spans="3:73" x14ac:dyDescent="0.3">
      <c r="C632">
        <v>1874178</v>
      </c>
      <c r="D632" t="s">
        <v>4565</v>
      </c>
      <c r="E632" t="s">
        <v>2331</v>
      </c>
      <c r="F632" t="s">
        <v>3614</v>
      </c>
      <c r="G632" t="s">
        <v>3820</v>
      </c>
      <c r="H632" t="s">
        <v>3821</v>
      </c>
      <c r="I632" t="s">
        <v>4625</v>
      </c>
      <c r="J632">
        <v>2026</v>
      </c>
      <c r="K632" t="s">
        <v>4062</v>
      </c>
      <c r="L632">
        <v>16.208248000000001</v>
      </c>
    </row>
    <row r="633" spans="3:73" x14ac:dyDescent="0.3">
      <c r="C633">
        <v>1874178</v>
      </c>
      <c r="D633" t="s">
        <v>4565</v>
      </c>
      <c r="E633" t="s">
        <v>2331</v>
      </c>
      <c r="F633" t="s">
        <v>3614</v>
      </c>
      <c r="G633" t="s">
        <v>3820</v>
      </c>
      <c r="H633" t="s">
        <v>3821</v>
      </c>
      <c r="I633" t="s">
        <v>4625</v>
      </c>
      <c r="J633">
        <v>2025</v>
      </c>
      <c r="K633" t="s">
        <v>4062</v>
      </c>
      <c r="L633">
        <v>14.188469</v>
      </c>
      <c r="M633">
        <v>14864000000</v>
      </c>
      <c r="N633">
        <v>8592000000</v>
      </c>
      <c r="O633">
        <v>3579000000</v>
      </c>
      <c r="P633">
        <v>555000000</v>
      </c>
      <c r="Q633">
        <v>1594000000</v>
      </c>
      <c r="V633">
        <v>10270000000</v>
      </c>
      <c r="W633">
        <v>3693000000</v>
      </c>
      <c r="X633">
        <v>595000000</v>
      </c>
      <c r="AD633">
        <v>-26951000000</v>
      </c>
      <c r="AE633">
        <v>1000000</v>
      </c>
      <c r="AF633">
        <v>1240000000</v>
      </c>
      <c r="AG633">
        <v>144000000</v>
      </c>
      <c r="AJ633">
        <v>-3585000000</v>
      </c>
      <c r="AK633">
        <v>1668000000</v>
      </c>
      <c r="AL633">
        <v>3729000000</v>
      </c>
      <c r="AM633">
        <v>6000000</v>
      </c>
      <c r="AN633">
        <v>-3646000000</v>
      </c>
      <c r="AQ633">
        <v>-779000000</v>
      </c>
      <c r="AS633">
        <v>784000000</v>
      </c>
      <c r="AU633">
        <v>-1828000000</v>
      </c>
      <c r="AV633">
        <v>886000000</v>
      </c>
      <c r="AY633">
        <v>-3.07</v>
      </c>
      <c r="AZ633">
        <v>1921000000</v>
      </c>
      <c r="BN633">
        <v>0.69093110871905306</v>
      </c>
      <c r="BP633">
        <v>0.96913078797725405</v>
      </c>
      <c r="BQ633">
        <v>1.8949363660980201</v>
      </c>
      <c r="BR633">
        <v>-4.6216511400651497</v>
      </c>
    </row>
    <row r="634" spans="3:73" x14ac:dyDescent="0.3">
      <c r="C634">
        <v>1874178</v>
      </c>
      <c r="D634" t="s">
        <v>4565</v>
      </c>
      <c r="E634" t="s">
        <v>2331</v>
      </c>
      <c r="F634" t="s">
        <v>3614</v>
      </c>
      <c r="G634" t="s">
        <v>3820</v>
      </c>
      <c r="H634" t="s">
        <v>3821</v>
      </c>
      <c r="I634" t="s">
        <v>4625</v>
      </c>
      <c r="J634">
        <v>2024</v>
      </c>
      <c r="K634" t="s">
        <v>4062</v>
      </c>
      <c r="L634">
        <v>12.622439</v>
      </c>
      <c r="M634">
        <v>15410000000</v>
      </c>
      <c r="N634">
        <v>10583000000</v>
      </c>
      <c r="O634">
        <v>5294000000</v>
      </c>
      <c r="P634">
        <v>443000000</v>
      </c>
      <c r="Q634">
        <v>2248000000</v>
      </c>
      <c r="V634">
        <v>8848000000</v>
      </c>
      <c r="W634">
        <v>2251000000</v>
      </c>
      <c r="X634">
        <v>499000000</v>
      </c>
      <c r="AD634">
        <v>-23305000000</v>
      </c>
      <c r="AE634">
        <v>1000000</v>
      </c>
      <c r="AF634">
        <v>1131000000</v>
      </c>
      <c r="AG634">
        <v>-1200000000</v>
      </c>
      <c r="AJ634">
        <v>-4689000000</v>
      </c>
      <c r="AK634">
        <v>1613000000</v>
      </c>
      <c r="AL634">
        <v>3489000000</v>
      </c>
      <c r="AM634">
        <v>5000000</v>
      </c>
      <c r="AN634">
        <v>-4747000000</v>
      </c>
      <c r="AQ634">
        <v>-1716000000</v>
      </c>
      <c r="AS634">
        <v>1031000000</v>
      </c>
      <c r="AU634">
        <v>-1980000000</v>
      </c>
      <c r="AV634">
        <v>1136000000</v>
      </c>
      <c r="AY634">
        <v>-4.6900000000000004</v>
      </c>
      <c r="AZ634">
        <v>2434000000</v>
      </c>
      <c r="BN634">
        <v>0.574172615184945</v>
      </c>
      <c r="BP634">
        <v>2.3518436250555301</v>
      </c>
      <c r="BQ634">
        <v>3.7027987561083999</v>
      </c>
      <c r="BR634">
        <v>-2.69135159914712</v>
      </c>
    </row>
    <row r="635" spans="3:73" x14ac:dyDescent="0.3">
      <c r="C635">
        <v>1874178</v>
      </c>
      <c r="D635" t="s">
        <v>4565</v>
      </c>
      <c r="E635" t="s">
        <v>2331</v>
      </c>
      <c r="F635" t="s">
        <v>3614</v>
      </c>
      <c r="G635" t="s">
        <v>3820</v>
      </c>
      <c r="H635" t="s">
        <v>3821</v>
      </c>
      <c r="I635" t="s">
        <v>4625</v>
      </c>
      <c r="J635">
        <v>2023</v>
      </c>
      <c r="K635" t="s">
        <v>4062</v>
      </c>
      <c r="L635">
        <v>19.118566000000001</v>
      </c>
      <c r="M635">
        <v>16778000000</v>
      </c>
      <c r="N635">
        <v>12313000000</v>
      </c>
      <c r="O635">
        <v>7857000000</v>
      </c>
      <c r="P635">
        <v>161000000</v>
      </c>
      <c r="Q635">
        <v>2620000000</v>
      </c>
      <c r="V635">
        <v>7637000000</v>
      </c>
      <c r="W635">
        <v>2487000000</v>
      </c>
      <c r="X635">
        <v>981000000</v>
      </c>
      <c r="AA635">
        <v>4431000000</v>
      </c>
      <c r="AB635">
        <v>9141000000</v>
      </c>
      <c r="AD635">
        <v>-18558000000</v>
      </c>
      <c r="AE635">
        <v>1000000</v>
      </c>
      <c r="AF635">
        <v>968000000</v>
      </c>
      <c r="AG635">
        <v>-2030000000</v>
      </c>
      <c r="AJ635">
        <v>-5739000000</v>
      </c>
      <c r="AK635">
        <v>1995000000</v>
      </c>
      <c r="AL635">
        <v>3709000000</v>
      </c>
      <c r="AM635">
        <v>1000000</v>
      </c>
      <c r="AN635">
        <v>-5432000000</v>
      </c>
      <c r="AO635">
        <v>220000000</v>
      </c>
      <c r="AQ635">
        <v>-4866000000</v>
      </c>
      <c r="AS635">
        <v>937000000</v>
      </c>
      <c r="AU635">
        <v>-2511000000</v>
      </c>
      <c r="AV635">
        <v>3130000000</v>
      </c>
      <c r="AY635">
        <v>-5.74</v>
      </c>
      <c r="AZ635">
        <v>1984000000</v>
      </c>
      <c r="BB635">
        <v>-5211000000</v>
      </c>
      <c r="BC635">
        <v>-5211000000</v>
      </c>
      <c r="BN635">
        <v>0.45517940159733</v>
      </c>
      <c r="BO635">
        <v>-23.686363636363598</v>
      </c>
      <c r="BP635">
        <v>3.1592279855247298</v>
      </c>
      <c r="BQ635">
        <v>3.89746682750302</v>
      </c>
      <c r="BR635">
        <v>-3.3307606271777002</v>
      </c>
      <c r="BS635">
        <v>-0.59424570615906402</v>
      </c>
      <c r="BU635">
        <v>-1.20053132961383E-8</v>
      </c>
    </row>
    <row r="636" spans="3:73" x14ac:dyDescent="0.3">
      <c r="C636">
        <v>1874178</v>
      </c>
      <c r="D636" t="s">
        <v>4565</v>
      </c>
      <c r="E636" t="s">
        <v>2331</v>
      </c>
      <c r="F636" t="s">
        <v>3614</v>
      </c>
      <c r="G636" t="s">
        <v>3820</v>
      </c>
      <c r="H636" t="s">
        <v>3821</v>
      </c>
      <c r="I636" t="s">
        <v>4625</v>
      </c>
      <c r="J636">
        <v>2022</v>
      </c>
      <c r="K636" t="s">
        <v>4062</v>
      </c>
      <c r="L636">
        <v>38.361277999999999</v>
      </c>
      <c r="M636">
        <v>17876000000</v>
      </c>
      <c r="N636">
        <v>13130000000</v>
      </c>
      <c r="O636">
        <v>11568000000</v>
      </c>
      <c r="P636">
        <v>102000000</v>
      </c>
      <c r="Q636">
        <v>1348000000</v>
      </c>
      <c r="S636">
        <v>3758000000</v>
      </c>
      <c r="V636">
        <v>4077000000</v>
      </c>
      <c r="W636">
        <v>2424000000</v>
      </c>
      <c r="X636">
        <v>1000000000</v>
      </c>
      <c r="AA636">
        <v>1231000000</v>
      </c>
      <c r="AB636">
        <v>13799000000</v>
      </c>
      <c r="AD636">
        <v>-13126000000</v>
      </c>
      <c r="AE636">
        <v>1000000</v>
      </c>
      <c r="AF636">
        <v>926000000</v>
      </c>
      <c r="AG636">
        <v>-3123000000</v>
      </c>
      <c r="AJ636">
        <v>-6856000000</v>
      </c>
      <c r="AK636">
        <v>1944000000</v>
      </c>
      <c r="AL636">
        <v>3733000000</v>
      </c>
      <c r="AM636">
        <v>4000000</v>
      </c>
      <c r="AN636">
        <v>-6752000000</v>
      </c>
      <c r="AO636">
        <v>103000000</v>
      </c>
      <c r="AQ636">
        <v>-5052000000</v>
      </c>
      <c r="AS636">
        <v>652000000</v>
      </c>
      <c r="AU636">
        <v>-1369000000</v>
      </c>
      <c r="AV636">
        <v>99000000</v>
      </c>
      <c r="AY636">
        <v>-7.4</v>
      </c>
      <c r="AZ636">
        <v>811000000</v>
      </c>
      <c r="BB636">
        <v>-6645000000</v>
      </c>
      <c r="BC636">
        <v>-6645000000</v>
      </c>
      <c r="BN636">
        <v>0.22807115685835799</v>
      </c>
      <c r="BO636">
        <v>-64.514563106796103</v>
      </c>
      <c r="BP636">
        <v>4.7722772277227703</v>
      </c>
      <c r="BQ636">
        <v>4.8605610561056096</v>
      </c>
      <c r="BR636">
        <v>-5.1839564864864904</v>
      </c>
      <c r="BS636">
        <v>-0.48931081962460998</v>
      </c>
      <c r="BU636">
        <v>-2.05720311037032E-8</v>
      </c>
    </row>
    <row r="637" spans="3:73" x14ac:dyDescent="0.3">
      <c r="C637">
        <v>1874178</v>
      </c>
      <c r="D637" t="s">
        <v>4565</v>
      </c>
      <c r="E637" t="s">
        <v>2331</v>
      </c>
      <c r="F637" t="s">
        <v>3614</v>
      </c>
      <c r="G637" t="s">
        <v>3820</v>
      </c>
      <c r="H637" t="s">
        <v>3821</v>
      </c>
      <c r="I637" t="s">
        <v>4625</v>
      </c>
      <c r="J637">
        <v>2021</v>
      </c>
      <c r="K637" t="s">
        <v>4062</v>
      </c>
      <c r="L637">
        <v>122.711173</v>
      </c>
      <c r="M637">
        <v>22294000000</v>
      </c>
      <c r="N637">
        <v>18559000000</v>
      </c>
      <c r="O637">
        <v>18133000000</v>
      </c>
      <c r="P637">
        <v>26000000</v>
      </c>
      <c r="Q637">
        <v>274000000</v>
      </c>
      <c r="S637">
        <v>3183000000</v>
      </c>
      <c r="V637">
        <v>2780000000</v>
      </c>
      <c r="W637">
        <v>1313000000</v>
      </c>
      <c r="X637">
        <v>483000000</v>
      </c>
      <c r="AA637">
        <v>1226000000</v>
      </c>
      <c r="AB637">
        <v>19514000000</v>
      </c>
      <c r="AD637">
        <v>-6374000000</v>
      </c>
      <c r="AE637">
        <v>1000000</v>
      </c>
      <c r="AF637">
        <v>900000000</v>
      </c>
      <c r="AG637">
        <v>-465000000</v>
      </c>
      <c r="AJ637">
        <v>-4220000000</v>
      </c>
      <c r="AK637">
        <v>1850000000</v>
      </c>
      <c r="AL637">
        <v>3755000000</v>
      </c>
      <c r="AM637">
        <v>0</v>
      </c>
      <c r="AN637">
        <v>-4688000000</v>
      </c>
      <c r="AO637">
        <v>29000000</v>
      </c>
      <c r="AQ637">
        <v>-2622000000</v>
      </c>
      <c r="AS637">
        <v>197000000</v>
      </c>
      <c r="AU637">
        <v>-1794000000</v>
      </c>
      <c r="AV637">
        <v>19828000000</v>
      </c>
      <c r="AY637">
        <v>-22.98</v>
      </c>
      <c r="BB637">
        <v>-4659000000</v>
      </c>
      <c r="BC637">
        <v>-4659000000</v>
      </c>
      <c r="BN637">
        <v>0.12469722795370999</v>
      </c>
      <c r="BO637">
        <v>-160.655172413793</v>
      </c>
      <c r="BP637">
        <v>13.8103579588728</v>
      </c>
      <c r="BQ637">
        <v>13.9261233815689</v>
      </c>
      <c r="BR637">
        <v>-5.3399117928633597</v>
      </c>
      <c r="BS637">
        <v>-0.240237778005534</v>
      </c>
      <c r="BU637">
        <v>-1.4450664935636E-7</v>
      </c>
    </row>
    <row r="638" spans="3:73" x14ac:dyDescent="0.3">
      <c r="C638">
        <v>1874178</v>
      </c>
      <c r="D638" t="s">
        <v>4565</v>
      </c>
      <c r="E638" t="s">
        <v>2331</v>
      </c>
      <c r="F638" t="s">
        <v>3614</v>
      </c>
      <c r="G638" t="s">
        <v>3820</v>
      </c>
      <c r="H638" t="s">
        <v>3821</v>
      </c>
      <c r="I638" t="s">
        <v>4625</v>
      </c>
      <c r="J638">
        <v>2020</v>
      </c>
      <c r="K638" t="s">
        <v>4062</v>
      </c>
    </row>
    <row r="639" spans="3:73" x14ac:dyDescent="0.3">
      <c r="C639">
        <v>1874178</v>
      </c>
      <c r="D639" t="s">
        <v>4565</v>
      </c>
      <c r="E639" t="s">
        <v>2331</v>
      </c>
      <c r="F639" t="s">
        <v>3614</v>
      </c>
      <c r="G639" t="s">
        <v>3820</v>
      </c>
      <c r="H639" t="s">
        <v>3821</v>
      </c>
      <c r="I639" t="s">
        <v>4625</v>
      </c>
      <c r="J639">
        <v>2019</v>
      </c>
      <c r="K639" t="s">
        <v>4062</v>
      </c>
    </row>
    <row r="640" spans="3:73" x14ac:dyDescent="0.3">
      <c r="C640">
        <v>1874178</v>
      </c>
      <c r="D640" t="s">
        <v>4565</v>
      </c>
      <c r="E640" t="s">
        <v>2331</v>
      </c>
      <c r="F640" t="s">
        <v>3614</v>
      </c>
      <c r="G640" t="s">
        <v>3820</v>
      </c>
      <c r="H640" t="s">
        <v>3821</v>
      </c>
      <c r="I640" t="s">
        <v>4625</v>
      </c>
      <c r="J640">
        <v>2018</v>
      </c>
      <c r="K640" t="s">
        <v>4062</v>
      </c>
    </row>
    <row r="641" spans="3:73" x14ac:dyDescent="0.3">
      <c r="C641">
        <v>1874178</v>
      </c>
      <c r="D641" t="s">
        <v>4565</v>
      </c>
      <c r="E641" t="s">
        <v>2331</v>
      </c>
      <c r="F641" t="s">
        <v>3614</v>
      </c>
      <c r="G641" t="s">
        <v>3820</v>
      </c>
      <c r="H641" t="s">
        <v>3821</v>
      </c>
      <c r="I641" t="s">
        <v>4625</v>
      </c>
      <c r="J641">
        <v>2017</v>
      </c>
      <c r="K641" t="s">
        <v>4062</v>
      </c>
    </row>
    <row r="642" spans="3:73" x14ac:dyDescent="0.3">
      <c r="C642">
        <v>730263</v>
      </c>
      <c r="D642" t="s">
        <v>4359</v>
      </c>
      <c r="E642" t="s">
        <v>590</v>
      </c>
      <c r="F642" t="s">
        <v>3614</v>
      </c>
      <c r="G642" t="s">
        <v>4164</v>
      </c>
      <c r="H642" t="s">
        <v>4626</v>
      </c>
      <c r="I642" t="s">
        <v>4627</v>
      </c>
      <c r="J642">
        <v>2026</v>
      </c>
      <c r="K642" t="s">
        <v>4062</v>
      </c>
      <c r="L642">
        <v>93.469504999999998</v>
      </c>
    </row>
    <row r="643" spans="3:73" x14ac:dyDescent="0.3">
      <c r="C643">
        <v>730263</v>
      </c>
      <c r="D643" t="s">
        <v>4359</v>
      </c>
      <c r="E643" t="s">
        <v>590</v>
      </c>
      <c r="F643" t="s">
        <v>3614</v>
      </c>
      <c r="G643" t="s">
        <v>4164</v>
      </c>
      <c r="H643" t="s">
        <v>4626</v>
      </c>
      <c r="I643" t="s">
        <v>4627</v>
      </c>
      <c r="J643">
        <v>2025</v>
      </c>
      <c r="K643" t="s">
        <v>4062</v>
      </c>
      <c r="L643">
        <v>90.304064999999994</v>
      </c>
      <c r="M643">
        <v>7065284000</v>
      </c>
      <c r="N643">
        <v>2777975000</v>
      </c>
      <c r="O643">
        <v>586596000</v>
      </c>
      <c r="P643">
        <v>541713000</v>
      </c>
      <c r="Q643">
        <v>1351796000</v>
      </c>
      <c r="S643">
        <v>1315728000</v>
      </c>
      <c r="U643">
        <v>1841118000</v>
      </c>
      <c r="W643">
        <v>1584696000</v>
      </c>
      <c r="X643">
        <v>738143000</v>
      </c>
      <c r="AA643">
        <v>922979000</v>
      </c>
      <c r="AB643">
        <v>4288498000</v>
      </c>
      <c r="AC643">
        <v>744264000</v>
      </c>
      <c r="AD643">
        <v>4407163000</v>
      </c>
      <c r="AE643">
        <v>6728000</v>
      </c>
      <c r="AG643">
        <v>1340641000</v>
      </c>
      <c r="AM643">
        <v>39600000</v>
      </c>
      <c r="AN643">
        <v>258559000</v>
      </c>
      <c r="AQ643">
        <v>577923000</v>
      </c>
      <c r="AS643">
        <v>271207000</v>
      </c>
      <c r="AT643">
        <v>121616000</v>
      </c>
      <c r="AU643">
        <v>-64465000</v>
      </c>
      <c r="AV643">
        <v>-426306000</v>
      </c>
      <c r="AX643">
        <v>106130000</v>
      </c>
      <c r="AY643">
        <v>4.87</v>
      </c>
      <c r="AZ643">
        <v>1359217000</v>
      </c>
      <c r="BL643">
        <v>4.7520309827654303</v>
      </c>
      <c r="BP643">
        <v>0.37016311014857101</v>
      </c>
      <c r="BQ643">
        <v>0.89997008890033203</v>
      </c>
      <c r="BR643">
        <v>18.542929158110901</v>
      </c>
      <c r="BS643">
        <v>6.0291272142367798E-2</v>
      </c>
      <c r="BU643">
        <v>1.02548910259489E-7</v>
      </c>
    </row>
    <row r="644" spans="3:73" x14ac:dyDescent="0.3">
      <c r="C644">
        <v>730263</v>
      </c>
      <c r="D644" t="s">
        <v>4359</v>
      </c>
      <c r="E644" t="s">
        <v>590</v>
      </c>
      <c r="F644" t="s">
        <v>3614</v>
      </c>
      <c r="G644" t="s">
        <v>4164</v>
      </c>
      <c r="H644" t="s">
        <v>4626</v>
      </c>
      <c r="I644" t="s">
        <v>4627</v>
      </c>
      <c r="J644">
        <v>2024</v>
      </c>
      <c r="K644" t="s">
        <v>4062</v>
      </c>
      <c r="L644">
        <v>100.73518799999999</v>
      </c>
      <c r="M644">
        <v>7020823000</v>
      </c>
      <c r="N644">
        <v>2650027000</v>
      </c>
      <c r="O644">
        <v>501316000</v>
      </c>
      <c r="P644">
        <v>502301000</v>
      </c>
      <c r="Q644">
        <v>1366638000</v>
      </c>
      <c r="S644">
        <v>1390718000</v>
      </c>
      <c r="U644">
        <v>1786973000</v>
      </c>
      <c r="W644">
        <v>1567022000</v>
      </c>
      <c r="X644">
        <v>628134000</v>
      </c>
      <c r="AA644">
        <v>1133915000</v>
      </c>
      <c r="AB644">
        <v>4067430000</v>
      </c>
      <c r="AC644">
        <v>677299000</v>
      </c>
      <c r="AD644">
        <v>4254734000</v>
      </c>
      <c r="AE644">
        <v>6686000</v>
      </c>
      <c r="AG644">
        <v>1451962000</v>
      </c>
      <c r="AM644">
        <v>83444000</v>
      </c>
      <c r="AN644">
        <v>265308000</v>
      </c>
      <c r="AQ644">
        <v>545548000</v>
      </c>
      <c r="AS644">
        <v>277145000</v>
      </c>
      <c r="AT644">
        <v>139617000</v>
      </c>
      <c r="AU644">
        <v>-146812000</v>
      </c>
      <c r="AV644">
        <v>-337677000</v>
      </c>
      <c r="AX644">
        <v>102137000</v>
      </c>
      <c r="AY644">
        <v>4.9800000000000004</v>
      </c>
      <c r="AZ644">
        <v>1509854000</v>
      </c>
      <c r="BL644">
        <v>3.9074611257941401</v>
      </c>
      <c r="BP644">
        <v>0.31991637641335002</v>
      </c>
      <c r="BQ644">
        <v>0.81899871220697595</v>
      </c>
      <c r="BR644">
        <v>20.2279493975904</v>
      </c>
      <c r="BS644">
        <v>6.5227428622004605E-2</v>
      </c>
      <c r="BU644">
        <v>1.23336169581283E-7</v>
      </c>
    </row>
    <row r="645" spans="3:73" x14ac:dyDescent="0.3">
      <c r="C645">
        <v>730263</v>
      </c>
      <c r="D645" t="s">
        <v>4359</v>
      </c>
      <c r="E645" t="s">
        <v>590</v>
      </c>
      <c r="F645" t="s">
        <v>3614</v>
      </c>
      <c r="G645" t="s">
        <v>4164</v>
      </c>
      <c r="H645" t="s">
        <v>4626</v>
      </c>
      <c r="I645" t="s">
        <v>4627</v>
      </c>
      <c r="J645">
        <v>2023</v>
      </c>
      <c r="K645" t="s">
        <v>4062</v>
      </c>
      <c r="L645">
        <v>88.104321999999996</v>
      </c>
      <c r="M645">
        <v>7260830000</v>
      </c>
      <c r="N645">
        <v>2793580000</v>
      </c>
      <c r="O645">
        <v>441232000</v>
      </c>
      <c r="P645">
        <v>543865000</v>
      </c>
      <c r="Q645">
        <v>1653070000</v>
      </c>
      <c r="S645">
        <v>1387808000</v>
      </c>
      <c r="U645">
        <v>1800422000</v>
      </c>
      <c r="W645">
        <v>1716482000</v>
      </c>
      <c r="X645">
        <v>736275000</v>
      </c>
      <c r="AA645">
        <v>1302679000</v>
      </c>
      <c r="AB645">
        <v>3976015000</v>
      </c>
      <c r="AC645">
        <v>592667000</v>
      </c>
      <c r="AD645">
        <v>4091563000</v>
      </c>
      <c r="AE645">
        <v>6634000</v>
      </c>
      <c r="AG645">
        <v>1596353000</v>
      </c>
      <c r="AM645">
        <v>125113000</v>
      </c>
      <c r="AN645">
        <v>374271000</v>
      </c>
      <c r="AO645">
        <v>97447000</v>
      </c>
      <c r="AQ645">
        <v>981633000</v>
      </c>
      <c r="AS645">
        <v>276928000</v>
      </c>
      <c r="AT645">
        <v>208908000</v>
      </c>
      <c r="AU645">
        <v>-222483000</v>
      </c>
      <c r="AV645">
        <v>-635685000</v>
      </c>
      <c r="AX645">
        <v>95969000</v>
      </c>
      <c r="AY645">
        <v>7</v>
      </c>
      <c r="AZ645">
        <v>1703921500</v>
      </c>
      <c r="BB645">
        <v>596831000</v>
      </c>
      <c r="BC645">
        <v>596831000</v>
      </c>
      <c r="BL645">
        <v>4.69887701763456</v>
      </c>
      <c r="BO645">
        <v>6.1246728991143904</v>
      </c>
      <c r="BP645">
        <v>0.25705600175242199</v>
      </c>
      <c r="BQ645">
        <v>0.66444623363367605</v>
      </c>
      <c r="BR645">
        <v>12.5863317142857</v>
      </c>
      <c r="BS645">
        <v>9.4132190145157904E-2</v>
      </c>
      <c r="BU645">
        <v>1.55112657774178E-7</v>
      </c>
    </row>
    <row r="646" spans="3:73" x14ac:dyDescent="0.3">
      <c r="C646">
        <v>730263</v>
      </c>
      <c r="D646" t="s">
        <v>4359</v>
      </c>
      <c r="E646" t="s">
        <v>590</v>
      </c>
      <c r="F646" t="s">
        <v>3614</v>
      </c>
      <c r="G646" t="s">
        <v>4164</v>
      </c>
      <c r="H646" t="s">
        <v>4626</v>
      </c>
      <c r="I646" t="s">
        <v>4627</v>
      </c>
      <c r="J646">
        <v>2022</v>
      </c>
      <c r="K646" t="s">
        <v>4062</v>
      </c>
      <c r="L646">
        <v>75.540079000000006</v>
      </c>
      <c r="M646">
        <v>7408132000</v>
      </c>
      <c r="N646">
        <v>3062479000</v>
      </c>
      <c r="O646">
        <v>311553000</v>
      </c>
      <c r="P646">
        <v>848814000</v>
      </c>
      <c r="Q646">
        <v>1754773000</v>
      </c>
      <c r="S646">
        <v>1258159000</v>
      </c>
      <c r="U646">
        <v>1804151000</v>
      </c>
      <c r="W646">
        <v>1755916000</v>
      </c>
      <c r="X646">
        <v>822449000</v>
      </c>
      <c r="AA646">
        <v>1767429000</v>
      </c>
      <c r="AB646">
        <v>3592862000</v>
      </c>
      <c r="AC646">
        <v>543344000</v>
      </c>
      <c r="AD646">
        <v>3813261000</v>
      </c>
      <c r="AE646">
        <v>6606000</v>
      </c>
      <c r="AG646">
        <v>2806030000</v>
      </c>
      <c r="AM646">
        <v>321621000</v>
      </c>
      <c r="AN646">
        <v>1137804000</v>
      </c>
      <c r="AO646">
        <v>91222000</v>
      </c>
      <c r="AQ646">
        <v>990253000</v>
      </c>
      <c r="AS646">
        <v>284453000</v>
      </c>
      <c r="AT646">
        <v>240561000</v>
      </c>
      <c r="AU646">
        <v>-1049257000</v>
      </c>
      <c r="AV646">
        <v>-47841000</v>
      </c>
      <c r="AX646">
        <v>94944000</v>
      </c>
      <c r="AY646">
        <v>20.67</v>
      </c>
      <c r="AZ646">
        <v>1562078500</v>
      </c>
      <c r="BB646">
        <v>1550647000</v>
      </c>
      <c r="BC646">
        <v>1550647000</v>
      </c>
      <c r="BL646">
        <v>4.1164320068506504</v>
      </c>
      <c r="BO646">
        <v>16.99860779198</v>
      </c>
      <c r="BP646">
        <v>0.17743046933907999</v>
      </c>
      <c r="BQ646">
        <v>0.74474291480913701</v>
      </c>
      <c r="BR646">
        <v>3.6545756652152899</v>
      </c>
      <c r="BS646">
        <v>0.31668458181805997</v>
      </c>
      <c r="BU646">
        <v>4.3458764431531199E-7</v>
      </c>
    </row>
    <row r="647" spans="3:73" x14ac:dyDescent="0.3">
      <c r="C647">
        <v>730263</v>
      </c>
      <c r="D647" t="s">
        <v>4359</v>
      </c>
      <c r="E647" t="s">
        <v>590</v>
      </c>
      <c r="F647" t="s">
        <v>3614</v>
      </c>
      <c r="G647" t="s">
        <v>4164</v>
      </c>
      <c r="H647" t="s">
        <v>4626</v>
      </c>
      <c r="I647" t="s">
        <v>4627</v>
      </c>
      <c r="J647">
        <v>2021</v>
      </c>
      <c r="K647" t="s">
        <v>4062</v>
      </c>
      <c r="L647">
        <v>105.623012</v>
      </c>
      <c r="M647">
        <v>6654088000</v>
      </c>
      <c r="N647">
        <v>2803523000</v>
      </c>
      <c r="O647">
        <v>445852000</v>
      </c>
      <c r="P647">
        <v>796489000</v>
      </c>
      <c r="Q647">
        <v>1369384000</v>
      </c>
      <c r="S647">
        <v>1185131000</v>
      </c>
      <c r="U647">
        <v>1563255000</v>
      </c>
      <c r="W647">
        <v>1794785000</v>
      </c>
      <c r="X647">
        <v>915045000</v>
      </c>
      <c r="AA647">
        <v>1607232000</v>
      </c>
      <c r="AB647">
        <v>2921843000</v>
      </c>
      <c r="AC647">
        <v>360226000</v>
      </c>
      <c r="AD647">
        <v>2770401000</v>
      </c>
      <c r="AE647">
        <v>6565000</v>
      </c>
      <c r="AG647">
        <v>1894973000</v>
      </c>
      <c r="AM647">
        <v>183711000</v>
      </c>
      <c r="AN647">
        <v>659872000</v>
      </c>
      <c r="AO647">
        <v>94342000</v>
      </c>
      <c r="AQ647">
        <v>526482000</v>
      </c>
      <c r="AS647">
        <v>230581000</v>
      </c>
      <c r="AT647">
        <v>131681000</v>
      </c>
      <c r="AU647">
        <v>-428493000</v>
      </c>
      <c r="AV647">
        <v>-188438000</v>
      </c>
      <c r="AX647">
        <v>90801000</v>
      </c>
      <c r="AY647">
        <v>11.93</v>
      </c>
      <c r="AZ647">
        <v>1042844500</v>
      </c>
      <c r="BB647">
        <v>937925000</v>
      </c>
      <c r="BC647">
        <v>937925000</v>
      </c>
      <c r="BL647">
        <v>3.998162225378</v>
      </c>
      <c r="BO647">
        <v>9.9417544677874101</v>
      </c>
      <c r="BP647">
        <v>0.24841526979554701</v>
      </c>
      <c r="BQ647">
        <v>0.79905894020732304</v>
      </c>
      <c r="BR647">
        <v>8.8535634534786301</v>
      </c>
      <c r="BS647">
        <v>0.22584101883639901</v>
      </c>
      <c r="BU647">
        <v>4.3126291630316898E-7</v>
      </c>
    </row>
    <row r="648" spans="3:73" x14ac:dyDescent="0.3">
      <c r="C648">
        <v>730263</v>
      </c>
      <c r="D648" t="s">
        <v>4359</v>
      </c>
      <c r="E648" t="s">
        <v>590</v>
      </c>
      <c r="F648" t="s">
        <v>3614</v>
      </c>
      <c r="G648" t="s">
        <v>4164</v>
      </c>
      <c r="H648" t="s">
        <v>4626</v>
      </c>
      <c r="I648" t="s">
        <v>4627</v>
      </c>
      <c r="J648">
        <v>2020</v>
      </c>
      <c r="K648" t="s">
        <v>4062</v>
      </c>
      <c r="L648">
        <v>74.168227999999999</v>
      </c>
      <c r="M648">
        <v>5771460000</v>
      </c>
      <c r="N648">
        <v>2102277000</v>
      </c>
      <c r="O648">
        <v>538519000</v>
      </c>
      <c r="P648">
        <v>588069000</v>
      </c>
      <c r="Q648">
        <v>716305000</v>
      </c>
      <c r="S648">
        <v>1107649000</v>
      </c>
      <c r="U648">
        <v>1476541000</v>
      </c>
      <c r="W648">
        <v>1515281000</v>
      </c>
      <c r="X648">
        <v>636506000</v>
      </c>
      <c r="AA648">
        <v>1666648000</v>
      </c>
      <c r="AB648">
        <v>2319782000</v>
      </c>
      <c r="AC648">
        <v>351909000</v>
      </c>
      <c r="AD648">
        <v>2201330000</v>
      </c>
      <c r="AE648">
        <v>6540000</v>
      </c>
      <c r="AG648">
        <v>1118207000</v>
      </c>
      <c r="AM648">
        <v>51512000</v>
      </c>
      <c r="AN648">
        <v>222974000</v>
      </c>
      <c r="AO648">
        <v>107322000</v>
      </c>
      <c r="AQ648">
        <v>540941000</v>
      </c>
      <c r="AS648">
        <v>196167000</v>
      </c>
      <c r="AT648">
        <v>105823000</v>
      </c>
      <c r="AU648">
        <v>-84249000</v>
      </c>
      <c r="AV648">
        <v>-392916000</v>
      </c>
      <c r="AX648">
        <v>88318000</v>
      </c>
      <c r="AY648">
        <v>4.04</v>
      </c>
      <c r="AZ648">
        <v>772146500</v>
      </c>
      <c r="BB648">
        <v>381808000</v>
      </c>
      <c r="BC648">
        <v>381808000</v>
      </c>
      <c r="BL648">
        <v>5.1117526435652003</v>
      </c>
      <c r="BO648">
        <v>3.55759303777418</v>
      </c>
      <c r="BP648">
        <v>0.355392168185307</v>
      </c>
      <c r="BQ648">
        <v>0.914663352869864</v>
      </c>
      <c r="BR648">
        <v>18.358472277227701</v>
      </c>
      <c r="BS648">
        <v>9.6118514584560097E-2</v>
      </c>
      <c r="BU648">
        <v>1.2916715498266599E-7</v>
      </c>
    </row>
    <row r="649" spans="3:73" x14ac:dyDescent="0.3">
      <c r="C649">
        <v>730263</v>
      </c>
      <c r="D649" t="s">
        <v>4359</v>
      </c>
      <c r="E649" t="s">
        <v>590</v>
      </c>
      <c r="F649" t="s">
        <v>3614</v>
      </c>
      <c r="G649" t="s">
        <v>4164</v>
      </c>
      <c r="H649" t="s">
        <v>4626</v>
      </c>
      <c r="I649" t="s">
        <v>4627</v>
      </c>
      <c r="J649">
        <v>2019</v>
      </c>
      <c r="K649" t="s">
        <v>4062</v>
      </c>
      <c r="L649">
        <v>51.762523000000002</v>
      </c>
      <c r="M649">
        <v>5660446000</v>
      </c>
      <c r="N649">
        <v>2037357000</v>
      </c>
      <c r="O649">
        <v>425615000</v>
      </c>
      <c r="P649">
        <v>478531000</v>
      </c>
      <c r="Q649">
        <v>827988000</v>
      </c>
      <c r="S649">
        <v>1092471000</v>
      </c>
      <c r="U649">
        <v>1358032000</v>
      </c>
      <c r="W649">
        <v>1448325000</v>
      </c>
      <c r="X649">
        <v>551831000</v>
      </c>
      <c r="AA649">
        <v>1902623000</v>
      </c>
      <c r="AB649">
        <v>2084425000</v>
      </c>
      <c r="AC649">
        <v>348146000</v>
      </c>
      <c r="AD649">
        <v>2066674000</v>
      </c>
      <c r="AE649">
        <v>6519000</v>
      </c>
      <c r="AG649">
        <v>973094000</v>
      </c>
      <c r="AK649">
        <v>9381000</v>
      </c>
      <c r="AM649">
        <v>52201000</v>
      </c>
      <c r="AN649">
        <v>133275000</v>
      </c>
      <c r="AO649">
        <v>68112000</v>
      </c>
      <c r="AQ649">
        <v>508019000</v>
      </c>
      <c r="AS649">
        <v>148777000</v>
      </c>
      <c r="AT649">
        <v>127245000</v>
      </c>
      <c r="AU649">
        <v>-1865503000</v>
      </c>
      <c r="AV649">
        <v>1539073000</v>
      </c>
      <c r="AX649">
        <v>84139000</v>
      </c>
      <c r="AY649">
        <v>2.4700000000000002</v>
      </c>
      <c r="AZ649">
        <v>682948500</v>
      </c>
      <c r="BB649">
        <v>253588000</v>
      </c>
      <c r="BC649">
        <v>253588000</v>
      </c>
      <c r="BL649">
        <v>3.9924476403788001</v>
      </c>
      <c r="BO649">
        <v>3.7231031242659101</v>
      </c>
      <c r="BP649">
        <v>0.29386705332021501</v>
      </c>
      <c r="BQ649">
        <v>0.83501216922997301</v>
      </c>
      <c r="BR649">
        <v>20.956487044534398</v>
      </c>
      <c r="BS649">
        <v>6.3938496227976496E-2</v>
      </c>
      <c r="BU649">
        <v>6.1337506415438305E-8</v>
      </c>
    </row>
    <row r="650" spans="3:73" x14ac:dyDescent="0.3">
      <c r="C650">
        <v>730263</v>
      </c>
      <c r="D650" t="s">
        <v>4359</v>
      </c>
      <c r="E650" t="s">
        <v>590</v>
      </c>
      <c r="F650" t="s">
        <v>3614</v>
      </c>
      <c r="G650" t="s">
        <v>4164</v>
      </c>
      <c r="H650" t="s">
        <v>4626</v>
      </c>
      <c r="I650" t="s">
        <v>4627</v>
      </c>
      <c r="J650">
        <v>2018</v>
      </c>
      <c r="K650" t="s">
        <v>4062</v>
      </c>
      <c r="L650">
        <v>82.020649000000006</v>
      </c>
      <c r="M650">
        <v>2778665000</v>
      </c>
      <c r="N650">
        <v>1311674000</v>
      </c>
      <c r="O650">
        <v>275249000</v>
      </c>
      <c r="P650">
        <v>467488000</v>
      </c>
      <c r="Q650">
        <v>537909000</v>
      </c>
      <c r="S650">
        <v>522054000</v>
      </c>
      <c r="U650">
        <v>377693000</v>
      </c>
      <c r="W650">
        <v>769330000</v>
      </c>
      <c r="X650">
        <v>286974000</v>
      </c>
      <c r="AB650">
        <v>1937741000</v>
      </c>
      <c r="AC650">
        <v>343728000</v>
      </c>
      <c r="AD650">
        <v>2022988000</v>
      </c>
      <c r="AE650">
        <v>6277000</v>
      </c>
      <c r="AG650">
        <v>1164666000</v>
      </c>
      <c r="AM650">
        <v>202878000</v>
      </c>
      <c r="AN650">
        <v>430151000</v>
      </c>
      <c r="AO650">
        <v>5187000</v>
      </c>
      <c r="AQ650">
        <v>466508000</v>
      </c>
      <c r="AS650">
        <v>93223000</v>
      </c>
      <c r="AT650">
        <v>137306000</v>
      </c>
      <c r="AU650">
        <v>-183493000</v>
      </c>
      <c r="AV650">
        <v>-231024000</v>
      </c>
      <c r="AY650">
        <v>8.17</v>
      </c>
      <c r="AZ650">
        <v>499198500</v>
      </c>
      <c r="BB650">
        <v>638216000</v>
      </c>
      <c r="BC650">
        <v>638216000</v>
      </c>
      <c r="BL650">
        <v>3.3975791298268101</v>
      </c>
      <c r="BO650">
        <v>123.04144977829201</v>
      </c>
      <c r="BP650">
        <v>0.35777754669647599</v>
      </c>
      <c r="BQ650">
        <v>1.00576475634643</v>
      </c>
      <c r="BR650">
        <v>10.039247123622999</v>
      </c>
      <c r="BS650">
        <v>0.22198580718475799</v>
      </c>
      <c r="BU650">
        <v>3.4581954055263302E-7</v>
      </c>
    </row>
    <row r="651" spans="3:73" x14ac:dyDescent="0.3">
      <c r="C651">
        <v>730263</v>
      </c>
      <c r="D651" t="s">
        <v>4359</v>
      </c>
      <c r="E651" t="s">
        <v>590</v>
      </c>
      <c r="F651" t="s">
        <v>3614</v>
      </c>
      <c r="G651" t="s">
        <v>4164</v>
      </c>
      <c r="H651" t="s">
        <v>4626</v>
      </c>
      <c r="I651" t="s">
        <v>4627</v>
      </c>
      <c r="J651">
        <v>2017</v>
      </c>
      <c r="K651" t="s">
        <v>4062</v>
      </c>
      <c r="L651">
        <v>92.443698999999995</v>
      </c>
      <c r="M651">
        <v>2557931000</v>
      </c>
      <c r="N651">
        <v>1180167000</v>
      </c>
      <c r="O651">
        <v>223258000</v>
      </c>
      <c r="P651">
        <v>453754000</v>
      </c>
      <c r="Q651">
        <v>460488000</v>
      </c>
      <c r="S651">
        <v>425238000</v>
      </c>
      <c r="U651">
        <v>377693000</v>
      </c>
      <c r="W651">
        <v>781046000</v>
      </c>
      <c r="X651">
        <v>328601000</v>
      </c>
      <c r="AB651">
        <v>1576540000</v>
      </c>
      <c r="AC651">
        <v>336071000</v>
      </c>
      <c r="AD651">
        <v>1670826000</v>
      </c>
      <c r="AE651">
        <v>6260000</v>
      </c>
      <c r="AG651">
        <v>1043583000</v>
      </c>
      <c r="AM651">
        <v>182132000</v>
      </c>
      <c r="AN651">
        <v>374254000</v>
      </c>
      <c r="AO651">
        <v>9730000</v>
      </c>
      <c r="AQ651">
        <v>419333000</v>
      </c>
      <c r="AS651">
        <v>98258000</v>
      </c>
      <c r="AT651">
        <v>117755000</v>
      </c>
      <c r="AU651">
        <v>-116655000</v>
      </c>
      <c r="AV651">
        <v>-289322000</v>
      </c>
      <c r="AY651">
        <v>7.12</v>
      </c>
      <c r="BB651">
        <v>566116000</v>
      </c>
      <c r="BC651">
        <v>566116000</v>
      </c>
      <c r="BL651">
        <v>3.5610632244915301</v>
      </c>
      <c r="BO651">
        <v>58.182528263103798</v>
      </c>
      <c r="BP651">
        <v>0.28584487981501699</v>
      </c>
      <c r="BQ651">
        <v>0.92142972372945997</v>
      </c>
      <c r="BR651">
        <v>12.9836655898876</v>
      </c>
      <c r="BS651">
        <v>0.23738947315006301</v>
      </c>
      <c r="BU651">
        <v>4.1749599558526901E-7</v>
      </c>
    </row>
    <row r="652" spans="3:73" x14ac:dyDescent="0.3">
      <c r="C652">
        <v>1094517</v>
      </c>
      <c r="D652" t="s">
        <v>4451</v>
      </c>
      <c r="E652" t="s">
        <v>206</v>
      </c>
      <c r="F652" t="s">
        <v>3614</v>
      </c>
      <c r="G652" t="s">
        <v>3820</v>
      </c>
      <c r="H652" t="s">
        <v>3821</v>
      </c>
      <c r="I652" t="s">
        <v>4628</v>
      </c>
      <c r="J652">
        <v>2026</v>
      </c>
      <c r="K652" t="s">
        <v>4062</v>
      </c>
      <c r="L652">
        <v>224.10019</v>
      </c>
    </row>
    <row r="653" spans="3:73" x14ac:dyDescent="0.3">
      <c r="C653">
        <v>1094517</v>
      </c>
      <c r="D653" t="s">
        <v>4451</v>
      </c>
      <c r="E653" t="s">
        <v>206</v>
      </c>
      <c r="F653" t="s">
        <v>3614</v>
      </c>
      <c r="G653" t="s">
        <v>3820</v>
      </c>
      <c r="H653" t="s">
        <v>3821</v>
      </c>
      <c r="I653" t="s">
        <v>4628</v>
      </c>
      <c r="J653">
        <v>2025</v>
      </c>
      <c r="K653" t="s">
        <v>4062</v>
      </c>
      <c r="L653">
        <v>184.549544</v>
      </c>
    </row>
    <row r="654" spans="3:73" x14ac:dyDescent="0.3">
      <c r="C654">
        <v>1094517</v>
      </c>
      <c r="D654" t="s">
        <v>4451</v>
      </c>
      <c r="E654" t="s">
        <v>206</v>
      </c>
      <c r="F654" t="s">
        <v>3614</v>
      </c>
      <c r="G654" t="s">
        <v>3820</v>
      </c>
      <c r="H654" t="s">
        <v>3821</v>
      </c>
      <c r="I654" t="s">
        <v>4628</v>
      </c>
      <c r="J654">
        <v>2024</v>
      </c>
      <c r="K654" t="s">
        <v>4062</v>
      </c>
      <c r="L654">
        <v>189.39117999999999</v>
      </c>
    </row>
    <row r="655" spans="3:73" x14ac:dyDescent="0.3">
      <c r="C655">
        <v>1094517</v>
      </c>
      <c r="D655" t="s">
        <v>4451</v>
      </c>
      <c r="E655" t="s">
        <v>206</v>
      </c>
      <c r="F655" t="s">
        <v>3614</v>
      </c>
      <c r="G655" t="s">
        <v>3820</v>
      </c>
      <c r="H655" t="s">
        <v>3821</v>
      </c>
      <c r="I655" t="s">
        <v>4628</v>
      </c>
      <c r="J655">
        <v>2023</v>
      </c>
      <c r="K655" t="s">
        <v>4062</v>
      </c>
      <c r="L655">
        <v>151.25696199999999</v>
      </c>
    </row>
    <row r="656" spans="3:73" x14ac:dyDescent="0.3">
      <c r="C656">
        <v>1094517</v>
      </c>
      <c r="D656" t="s">
        <v>4451</v>
      </c>
      <c r="E656" t="s">
        <v>206</v>
      </c>
      <c r="F656" t="s">
        <v>3614</v>
      </c>
      <c r="G656" t="s">
        <v>3820</v>
      </c>
      <c r="H656" t="s">
        <v>3821</v>
      </c>
      <c r="I656" t="s">
        <v>4628</v>
      </c>
      <c r="J656">
        <v>2022</v>
      </c>
      <c r="K656" t="s">
        <v>4062</v>
      </c>
      <c r="L656">
        <v>152.429182</v>
      </c>
    </row>
    <row r="657" spans="3:73" x14ac:dyDescent="0.3">
      <c r="C657">
        <v>1094517</v>
      </c>
      <c r="D657" t="s">
        <v>4451</v>
      </c>
      <c r="E657" t="s">
        <v>206</v>
      </c>
      <c r="F657" t="s">
        <v>3614</v>
      </c>
      <c r="G657" t="s">
        <v>3820</v>
      </c>
      <c r="H657" t="s">
        <v>3821</v>
      </c>
      <c r="I657" t="s">
        <v>4628</v>
      </c>
      <c r="J657">
        <v>2021</v>
      </c>
      <c r="K657" t="s">
        <v>4062</v>
      </c>
      <c r="L657">
        <v>154.230391</v>
      </c>
    </row>
    <row r="658" spans="3:73" x14ac:dyDescent="0.3">
      <c r="C658">
        <v>1094517</v>
      </c>
      <c r="D658" t="s">
        <v>4451</v>
      </c>
      <c r="E658" t="s">
        <v>206</v>
      </c>
      <c r="F658" t="s">
        <v>3614</v>
      </c>
      <c r="G658" t="s">
        <v>3820</v>
      </c>
      <c r="H658" t="s">
        <v>3821</v>
      </c>
      <c r="I658" t="s">
        <v>4628</v>
      </c>
      <c r="J658">
        <v>2020</v>
      </c>
      <c r="K658" t="s">
        <v>4062</v>
      </c>
      <c r="L658">
        <v>121.357738</v>
      </c>
    </row>
    <row r="659" spans="3:73" x14ac:dyDescent="0.3">
      <c r="C659">
        <v>1094517</v>
      </c>
      <c r="D659" t="s">
        <v>4451</v>
      </c>
      <c r="E659" t="s">
        <v>206</v>
      </c>
      <c r="F659" t="s">
        <v>3614</v>
      </c>
      <c r="G659" t="s">
        <v>3820</v>
      </c>
      <c r="H659" t="s">
        <v>3821</v>
      </c>
      <c r="I659" t="s">
        <v>4628</v>
      </c>
      <c r="J659">
        <v>2019</v>
      </c>
      <c r="K659" t="s">
        <v>4062</v>
      </c>
      <c r="L659">
        <v>118.301849</v>
      </c>
    </row>
    <row r="660" spans="3:73" x14ac:dyDescent="0.3">
      <c r="C660">
        <v>1094517</v>
      </c>
      <c r="D660" t="s">
        <v>4451</v>
      </c>
      <c r="E660" t="s">
        <v>206</v>
      </c>
      <c r="F660" t="s">
        <v>3614</v>
      </c>
      <c r="G660" t="s">
        <v>3820</v>
      </c>
      <c r="H660" t="s">
        <v>3821</v>
      </c>
      <c r="I660" t="s">
        <v>4628</v>
      </c>
      <c r="J660">
        <v>2018</v>
      </c>
      <c r="K660" t="s">
        <v>4062</v>
      </c>
      <c r="L660">
        <v>117.81579499999999</v>
      </c>
    </row>
    <row r="661" spans="3:73" x14ac:dyDescent="0.3">
      <c r="C661">
        <v>1094517</v>
      </c>
      <c r="D661" t="s">
        <v>4451</v>
      </c>
      <c r="E661" t="s">
        <v>206</v>
      </c>
      <c r="F661" t="s">
        <v>3614</v>
      </c>
      <c r="G661" t="s">
        <v>3820</v>
      </c>
      <c r="H661" t="s">
        <v>3821</v>
      </c>
      <c r="I661" t="s">
        <v>4628</v>
      </c>
      <c r="J661">
        <v>2017</v>
      </c>
      <c r="K661" t="s">
        <v>4062</v>
      </c>
      <c r="L661">
        <v>105.323543</v>
      </c>
    </row>
    <row r="662" spans="3:73" x14ac:dyDescent="0.3">
      <c r="C662">
        <v>1318605</v>
      </c>
      <c r="D662" t="s">
        <v>4479</v>
      </c>
      <c r="E662" t="s">
        <v>291</v>
      </c>
      <c r="F662" t="s">
        <v>3614</v>
      </c>
      <c r="G662" t="s">
        <v>3820</v>
      </c>
      <c r="H662" t="s">
        <v>3821</v>
      </c>
      <c r="I662" t="s">
        <v>4629</v>
      </c>
      <c r="J662">
        <v>2026</v>
      </c>
      <c r="K662" t="s">
        <v>4062</v>
      </c>
      <c r="L662">
        <v>403.920321</v>
      </c>
    </row>
    <row r="663" spans="3:73" x14ac:dyDescent="0.3">
      <c r="C663">
        <v>1318605</v>
      </c>
      <c r="D663" t="s">
        <v>4479</v>
      </c>
      <c r="E663" t="s">
        <v>291</v>
      </c>
      <c r="F663" t="s">
        <v>3614</v>
      </c>
      <c r="G663" t="s">
        <v>3820</v>
      </c>
      <c r="H663" t="s">
        <v>3821</v>
      </c>
      <c r="I663" t="s">
        <v>4629</v>
      </c>
      <c r="J663">
        <v>2025</v>
      </c>
      <c r="K663" t="s">
        <v>4062</v>
      </c>
      <c r="L663">
        <v>346.19841200000002</v>
      </c>
      <c r="M663">
        <v>137806000000</v>
      </c>
      <c r="N663">
        <v>68642000000</v>
      </c>
      <c r="O663">
        <v>16513000000</v>
      </c>
      <c r="P663">
        <v>4576000000</v>
      </c>
      <c r="Q663">
        <v>12392000000</v>
      </c>
      <c r="R663">
        <v>45247000000</v>
      </c>
      <c r="T663">
        <v>124000000</v>
      </c>
      <c r="U663">
        <v>257000000</v>
      </c>
      <c r="V663">
        <v>54941000000</v>
      </c>
      <c r="W663">
        <v>31714000000</v>
      </c>
      <c r="X663">
        <v>13371000000</v>
      </c>
      <c r="Z663">
        <v>1569000000</v>
      </c>
      <c r="AA663">
        <v>6584000000</v>
      </c>
      <c r="AB663">
        <v>82137000000</v>
      </c>
      <c r="AD663">
        <v>39003000000</v>
      </c>
      <c r="AE663">
        <v>3000000</v>
      </c>
      <c r="AF663">
        <v>3751000000</v>
      </c>
      <c r="AG663">
        <v>17094000000</v>
      </c>
      <c r="AH663">
        <v>94827000000</v>
      </c>
      <c r="AI663">
        <v>77733000000</v>
      </c>
      <c r="AJ663">
        <v>4355000000</v>
      </c>
      <c r="AK663">
        <v>6411000000</v>
      </c>
      <c r="AL663">
        <v>12739000000</v>
      </c>
      <c r="AM663">
        <v>1423000000</v>
      </c>
      <c r="AN663">
        <v>3794000000</v>
      </c>
      <c r="AQ663">
        <v>14747000000</v>
      </c>
      <c r="AU663">
        <v>-15478000000</v>
      </c>
      <c r="AV663">
        <v>1139000000</v>
      </c>
      <c r="AY663">
        <v>1.18</v>
      </c>
      <c r="AZ663">
        <v>12204500000</v>
      </c>
      <c r="BA663">
        <v>4.5925738450019502E-2</v>
      </c>
      <c r="BE663">
        <v>0.15551477954591</v>
      </c>
      <c r="BG663">
        <v>0.18026511436616199</v>
      </c>
      <c r="BH663">
        <v>6.3692080789872598</v>
      </c>
      <c r="BI663">
        <v>0.68811953035426598</v>
      </c>
      <c r="BJ663">
        <v>-0.163223554472882</v>
      </c>
      <c r="BM663">
        <v>6.7607327027112502E-2</v>
      </c>
      <c r="BN663">
        <v>0.39868365673483003</v>
      </c>
      <c r="BP663">
        <v>0.52068487103487404</v>
      </c>
      <c r="BQ663">
        <v>1.77366462760926</v>
      </c>
      <c r="BR663">
        <v>293.38848474576298</v>
      </c>
      <c r="BS663">
        <v>4.61911197146231E-2</v>
      </c>
      <c r="BU663">
        <v>4.9735700860756997E-9</v>
      </c>
    </row>
    <row r="664" spans="3:73" x14ac:dyDescent="0.3">
      <c r="C664">
        <v>1318605</v>
      </c>
      <c r="D664" t="s">
        <v>4479</v>
      </c>
      <c r="E664" t="s">
        <v>291</v>
      </c>
      <c r="F664" t="s">
        <v>3614</v>
      </c>
      <c r="G664" t="s">
        <v>3820</v>
      </c>
      <c r="H664" t="s">
        <v>3821</v>
      </c>
      <c r="I664" t="s">
        <v>4629</v>
      </c>
      <c r="J664">
        <v>2024</v>
      </c>
      <c r="K664" t="s">
        <v>4062</v>
      </c>
      <c r="L664">
        <v>230.26337599999999</v>
      </c>
      <c r="M664">
        <v>122070000000</v>
      </c>
      <c r="N664">
        <v>58360000000</v>
      </c>
      <c r="O664">
        <v>16139000000</v>
      </c>
      <c r="P664">
        <v>4418000000</v>
      </c>
      <c r="Q664">
        <v>12017000000</v>
      </c>
      <c r="R664">
        <v>40760000000</v>
      </c>
      <c r="S664">
        <v>35836000000</v>
      </c>
      <c r="T664">
        <v>150000000</v>
      </c>
      <c r="U664">
        <v>244000000</v>
      </c>
      <c r="V664">
        <v>48390000000</v>
      </c>
      <c r="W664">
        <v>28821000000</v>
      </c>
      <c r="X664">
        <v>12474000000</v>
      </c>
      <c r="Z664">
        <v>2343000000</v>
      </c>
      <c r="AA664">
        <v>5535000000</v>
      </c>
      <c r="AB664">
        <v>72913000000</v>
      </c>
      <c r="AD664">
        <v>35209000000</v>
      </c>
      <c r="AE664">
        <v>3000000</v>
      </c>
      <c r="AF664">
        <v>3216000000</v>
      </c>
      <c r="AG664">
        <v>17450000000</v>
      </c>
      <c r="AH664">
        <v>97690000000</v>
      </c>
      <c r="AI664">
        <v>80240000000</v>
      </c>
      <c r="AJ664">
        <v>7076000000</v>
      </c>
      <c r="AK664">
        <v>4540000000</v>
      </c>
      <c r="AL664">
        <v>10374000000</v>
      </c>
      <c r="AM664">
        <v>1837000000</v>
      </c>
      <c r="AN664">
        <v>7091000000</v>
      </c>
      <c r="AQ664">
        <v>14923000000</v>
      </c>
      <c r="AU664">
        <v>-18787000000</v>
      </c>
      <c r="AV664">
        <v>3853000000</v>
      </c>
      <c r="AY664">
        <v>2.23</v>
      </c>
      <c r="AZ664">
        <v>12821500000</v>
      </c>
      <c r="BA664">
        <v>7.2433207083631906E-2</v>
      </c>
      <c r="BE664">
        <v>0.15275872658409301</v>
      </c>
      <c r="BG664">
        <v>0.178626266762207</v>
      </c>
      <c r="BH664">
        <v>6.2582381156650904</v>
      </c>
      <c r="BI664">
        <v>0.80027852871303395</v>
      </c>
      <c r="BJ664">
        <v>-0.192312416828744</v>
      </c>
      <c r="BM664">
        <v>4.6473538745009702E-2</v>
      </c>
      <c r="BN664">
        <v>0.39641189481445099</v>
      </c>
      <c r="BP664">
        <v>0.55997363033898895</v>
      </c>
      <c r="BQ664">
        <v>1.6079594739946601</v>
      </c>
      <c r="BR664">
        <v>103.257119282511</v>
      </c>
      <c r="BS664">
        <v>9.7252890431061695E-2</v>
      </c>
      <c r="BU664">
        <v>7.0424660688766098E-9</v>
      </c>
    </row>
    <row r="665" spans="3:73" x14ac:dyDescent="0.3">
      <c r="C665">
        <v>1318605</v>
      </c>
      <c r="D665" t="s">
        <v>4479</v>
      </c>
      <c r="E665" t="s">
        <v>291</v>
      </c>
      <c r="F665" t="s">
        <v>3614</v>
      </c>
      <c r="G665" t="s">
        <v>3820</v>
      </c>
      <c r="H665" t="s">
        <v>3821</v>
      </c>
      <c r="I665" t="s">
        <v>4629</v>
      </c>
      <c r="J665">
        <v>2023</v>
      </c>
      <c r="K665" t="s">
        <v>4062</v>
      </c>
      <c r="L665">
        <v>212.206917</v>
      </c>
      <c r="M665">
        <v>106618000000</v>
      </c>
      <c r="N665">
        <v>49616000000</v>
      </c>
      <c r="O665">
        <v>16398000000</v>
      </c>
      <c r="P665">
        <v>3508000000</v>
      </c>
      <c r="Q665">
        <v>13626000000</v>
      </c>
      <c r="R665">
        <v>34954000000</v>
      </c>
      <c r="S665">
        <v>29725000000</v>
      </c>
      <c r="T665">
        <v>178000000</v>
      </c>
      <c r="U665">
        <v>253000000</v>
      </c>
      <c r="V665">
        <v>43009000000</v>
      </c>
      <c r="W665">
        <v>28748000000</v>
      </c>
      <c r="X665">
        <v>14431000000</v>
      </c>
      <c r="Z665">
        <v>1975000000</v>
      </c>
      <c r="AA665">
        <v>2682000000</v>
      </c>
      <c r="AB665">
        <v>62634000000</v>
      </c>
      <c r="AD665">
        <v>27882000000</v>
      </c>
      <c r="AE665">
        <v>3000000</v>
      </c>
      <c r="AF665">
        <v>3185000000</v>
      </c>
      <c r="AG665">
        <v>17660000000</v>
      </c>
      <c r="AH665">
        <v>96773000000</v>
      </c>
      <c r="AI665">
        <v>79113000000</v>
      </c>
      <c r="AJ665">
        <v>8891000000</v>
      </c>
      <c r="AK665">
        <v>3969000000</v>
      </c>
      <c r="AL665">
        <v>8769000000</v>
      </c>
      <c r="AM665">
        <v>-5001000000</v>
      </c>
      <c r="AN665">
        <v>14997000000</v>
      </c>
      <c r="AO665">
        <v>156000000</v>
      </c>
      <c r="AQ665">
        <v>13256000000</v>
      </c>
      <c r="AU665">
        <v>-15584000000</v>
      </c>
      <c r="AV665">
        <v>2589000000</v>
      </c>
      <c r="AY665">
        <v>4.7300000000000004</v>
      </c>
      <c r="AZ665">
        <v>13232500000</v>
      </c>
      <c r="BA665">
        <v>9.1874799789197395E-2</v>
      </c>
      <c r="BB665">
        <v>10152000000</v>
      </c>
      <c r="BC665">
        <v>10152000000</v>
      </c>
      <c r="BD665">
        <v>0.104905293831957</v>
      </c>
      <c r="BE665">
        <v>0.13698035609105799</v>
      </c>
      <c r="BG665">
        <v>0.18248891736331399</v>
      </c>
      <c r="BH665">
        <v>5.9786888343094704</v>
      </c>
      <c r="BI665">
        <v>0.90766099532911904</v>
      </c>
      <c r="BJ665">
        <v>-0.16103665278538401</v>
      </c>
      <c r="BM665">
        <v>4.1013505833238602E-2</v>
      </c>
      <c r="BN665">
        <v>0.40339342324935801</v>
      </c>
      <c r="BO665">
        <v>65.076923076923094</v>
      </c>
      <c r="BP665">
        <v>0.57040489773201597</v>
      </c>
      <c r="BQ665">
        <v>1.2519131765688001</v>
      </c>
      <c r="BR665">
        <v>44.864041649048602</v>
      </c>
      <c r="BS665">
        <v>0.23943864354823299</v>
      </c>
      <c r="BU665">
        <v>1.6025460890411001E-8</v>
      </c>
    </row>
    <row r="666" spans="3:73" x14ac:dyDescent="0.3">
      <c r="C666">
        <v>1318605</v>
      </c>
      <c r="D666" t="s">
        <v>4479</v>
      </c>
      <c r="E666" t="s">
        <v>291</v>
      </c>
      <c r="F666" t="s">
        <v>3614</v>
      </c>
      <c r="G666" t="s">
        <v>3820</v>
      </c>
      <c r="H666" t="s">
        <v>3821</v>
      </c>
      <c r="I666" t="s">
        <v>4629</v>
      </c>
      <c r="J666">
        <v>2022</v>
      </c>
      <c r="K666" t="s">
        <v>4062</v>
      </c>
      <c r="L666">
        <v>223.781758</v>
      </c>
      <c r="M666">
        <v>82338000000</v>
      </c>
      <c r="N666">
        <v>40917000000</v>
      </c>
      <c r="O666">
        <v>16253000000</v>
      </c>
      <c r="P666">
        <v>2952000000</v>
      </c>
      <c r="Q666">
        <v>12839000000</v>
      </c>
      <c r="R666">
        <v>29037000000</v>
      </c>
      <c r="S666">
        <v>23548000000</v>
      </c>
      <c r="T666">
        <v>215000000</v>
      </c>
      <c r="U666">
        <v>194000000</v>
      </c>
      <c r="V666">
        <v>36440000000</v>
      </c>
      <c r="W666">
        <v>26709000000</v>
      </c>
      <c r="X666">
        <v>15255000000</v>
      </c>
      <c r="Z666">
        <v>1016000000</v>
      </c>
      <c r="AA666">
        <v>1029000000</v>
      </c>
      <c r="AB666">
        <v>44704000000</v>
      </c>
      <c r="AD666">
        <v>12885000000</v>
      </c>
      <c r="AE666">
        <v>3000000</v>
      </c>
      <c r="AF666">
        <v>3164000000</v>
      </c>
      <c r="AG666">
        <v>20853000000</v>
      </c>
      <c r="AH666">
        <v>81462000000</v>
      </c>
      <c r="AI666">
        <v>60609000000</v>
      </c>
      <c r="AJ666">
        <v>13656000000</v>
      </c>
      <c r="AK666">
        <v>3075000000</v>
      </c>
      <c r="AL666">
        <v>7197000000</v>
      </c>
      <c r="AM666">
        <v>1132000000</v>
      </c>
      <c r="AN666">
        <v>12556000000</v>
      </c>
      <c r="AO666">
        <v>191000000</v>
      </c>
      <c r="AQ666">
        <v>14724000000</v>
      </c>
      <c r="AU666">
        <v>-11973000000</v>
      </c>
      <c r="AV666">
        <v>-3527000000</v>
      </c>
      <c r="AY666">
        <v>4.0199999999999996</v>
      </c>
      <c r="AZ666">
        <v>9298000000</v>
      </c>
      <c r="BA666">
        <v>0.16763644398615299</v>
      </c>
      <c r="BB666">
        <v>13879000000</v>
      </c>
      <c r="BC666">
        <v>13879000000</v>
      </c>
      <c r="BD666">
        <v>0.17037391667280399</v>
      </c>
      <c r="BE666">
        <v>0.18074685129262699</v>
      </c>
      <c r="BG666">
        <v>0.25598438535758999</v>
      </c>
      <c r="BH666">
        <v>6.5184986018498599</v>
      </c>
      <c r="BI666">
        <v>0.98936092691102495</v>
      </c>
      <c r="BJ666">
        <v>-0.146976504382411</v>
      </c>
      <c r="BM666">
        <v>3.7747661486337201E-2</v>
      </c>
      <c r="BN666">
        <v>0.44256600840438198</v>
      </c>
      <c r="BO666">
        <v>72.664921465968604</v>
      </c>
      <c r="BP666">
        <v>0.60852147216294095</v>
      </c>
      <c r="BQ666">
        <v>1.0512561308922099</v>
      </c>
      <c r="BR666">
        <v>55.667103980099498</v>
      </c>
      <c r="BS666">
        <v>0.280869720830351</v>
      </c>
      <c r="BU666">
        <v>2.01235385459914E-8</v>
      </c>
    </row>
    <row r="667" spans="3:73" x14ac:dyDescent="0.3">
      <c r="C667">
        <v>1318605</v>
      </c>
      <c r="D667" t="s">
        <v>4479</v>
      </c>
      <c r="E667" t="s">
        <v>291</v>
      </c>
      <c r="F667" t="s">
        <v>3614</v>
      </c>
      <c r="G667" t="s">
        <v>3820</v>
      </c>
      <c r="H667" t="s">
        <v>3821</v>
      </c>
      <c r="I667" t="s">
        <v>4629</v>
      </c>
      <c r="J667">
        <v>2021</v>
      </c>
      <c r="K667" t="s">
        <v>4062</v>
      </c>
      <c r="L667">
        <v>258.57723700000003</v>
      </c>
      <c r="M667">
        <v>62131000000</v>
      </c>
      <c r="N667">
        <v>27100000000</v>
      </c>
      <c r="O667">
        <v>17576000000</v>
      </c>
      <c r="P667">
        <v>1913000000</v>
      </c>
      <c r="Q667">
        <v>5757000000</v>
      </c>
      <c r="R667">
        <v>24649000000</v>
      </c>
      <c r="S667">
        <v>18884000000</v>
      </c>
      <c r="T667">
        <v>257000000</v>
      </c>
      <c r="U667">
        <v>200000000</v>
      </c>
      <c r="V667">
        <v>30548000000</v>
      </c>
      <c r="W667">
        <v>19705000000</v>
      </c>
      <c r="X667">
        <v>10025000000</v>
      </c>
      <c r="Z667">
        <v>1088000000</v>
      </c>
      <c r="AA667">
        <v>4254000000</v>
      </c>
      <c r="AB667">
        <v>30189000000</v>
      </c>
      <c r="AD667">
        <v>331000000</v>
      </c>
      <c r="AE667">
        <v>1000000</v>
      </c>
      <c r="AF667">
        <v>1033000000</v>
      </c>
      <c r="AG667">
        <v>13606000000</v>
      </c>
      <c r="AH667">
        <v>53823000000</v>
      </c>
      <c r="AI667">
        <v>40217000000</v>
      </c>
      <c r="AJ667">
        <v>6523000000</v>
      </c>
      <c r="AK667">
        <v>2593000000</v>
      </c>
      <c r="AL667">
        <v>7083000000</v>
      </c>
      <c r="AM667">
        <v>699000000</v>
      </c>
      <c r="AN667">
        <v>5519000000</v>
      </c>
      <c r="AO667">
        <v>371000000</v>
      </c>
      <c r="AQ667">
        <v>11497000000</v>
      </c>
      <c r="AU667">
        <v>-7868000000</v>
      </c>
      <c r="AV667">
        <v>-5203000000</v>
      </c>
      <c r="AY667">
        <v>5.6</v>
      </c>
      <c r="AZ667">
        <v>4929000000</v>
      </c>
      <c r="BA667">
        <v>0.12119354179440001</v>
      </c>
      <c r="BB667">
        <v>6589000000</v>
      </c>
      <c r="BC667">
        <v>6589000000</v>
      </c>
      <c r="BD667">
        <v>0.122419783363989</v>
      </c>
      <c r="BE667">
        <v>0.21360756553889601</v>
      </c>
      <c r="BG667">
        <v>0.25279155751258803</v>
      </c>
      <c r="BH667">
        <v>8.1592615134915807</v>
      </c>
      <c r="BI667">
        <v>0.86628253206933703</v>
      </c>
      <c r="BJ667">
        <v>-0.14618285862921099</v>
      </c>
      <c r="BM667">
        <v>4.81764301506791E-2</v>
      </c>
      <c r="BN667">
        <v>0.49167082454813199</v>
      </c>
      <c r="BO667">
        <v>17.760107816711599</v>
      </c>
      <c r="BP667">
        <v>0.891956356254758</v>
      </c>
      <c r="BQ667">
        <v>1.0831261101243299</v>
      </c>
      <c r="BR667">
        <v>46.174506607142902</v>
      </c>
      <c r="BS667">
        <v>0.18281493259134099</v>
      </c>
      <c r="BU667">
        <v>4.7965567829341802E-8</v>
      </c>
    </row>
    <row r="668" spans="3:73" x14ac:dyDescent="0.3">
      <c r="C668">
        <v>1318605</v>
      </c>
      <c r="D668" t="s">
        <v>4479</v>
      </c>
      <c r="E668" t="s">
        <v>291</v>
      </c>
      <c r="F668" t="s">
        <v>3614</v>
      </c>
      <c r="G668" t="s">
        <v>3820</v>
      </c>
      <c r="H668" t="s">
        <v>3821</v>
      </c>
      <c r="I668" t="s">
        <v>4629</v>
      </c>
      <c r="J668">
        <v>2020</v>
      </c>
      <c r="K668" t="s">
        <v>4062</v>
      </c>
      <c r="L668">
        <v>125.60085599999999</v>
      </c>
      <c r="M668">
        <v>52148000000</v>
      </c>
      <c r="N668">
        <v>26717000000</v>
      </c>
      <c r="O668">
        <v>19384000000</v>
      </c>
      <c r="P668">
        <v>1886000000</v>
      </c>
      <c r="Q668">
        <v>4101000000</v>
      </c>
      <c r="R668">
        <v>18726000000</v>
      </c>
      <c r="S668">
        <v>12747000000</v>
      </c>
      <c r="T668">
        <v>313000000</v>
      </c>
      <c r="U668">
        <v>207000000</v>
      </c>
      <c r="V668">
        <v>28418000000</v>
      </c>
      <c r="W668">
        <v>14248000000</v>
      </c>
      <c r="X668">
        <v>6051000000</v>
      </c>
      <c r="Z668">
        <v>1758000000</v>
      </c>
      <c r="AA668">
        <v>8462000000</v>
      </c>
      <c r="AB668">
        <v>22225000000</v>
      </c>
      <c r="AD668">
        <v>-5399000000</v>
      </c>
      <c r="AE668">
        <v>1000000</v>
      </c>
      <c r="AF668">
        <v>960000000</v>
      </c>
      <c r="AG668">
        <v>2066000000</v>
      </c>
      <c r="AH668">
        <v>10744000000</v>
      </c>
      <c r="AI668">
        <v>24906000000</v>
      </c>
      <c r="AJ668">
        <v>1994000000</v>
      </c>
      <c r="AK668">
        <v>1491000000</v>
      </c>
      <c r="AL668">
        <v>4636000000</v>
      </c>
      <c r="AM668">
        <v>292000000</v>
      </c>
      <c r="AN668">
        <v>270000000</v>
      </c>
      <c r="AO668">
        <v>748000000</v>
      </c>
      <c r="AQ668">
        <v>5943000000</v>
      </c>
      <c r="AU668">
        <v>-3132000000</v>
      </c>
      <c r="AV668">
        <v>9973000000</v>
      </c>
      <c r="AY668">
        <v>0.74</v>
      </c>
      <c r="AZ668">
        <v>3826500000</v>
      </c>
      <c r="BA668">
        <v>0.18559195830230801</v>
      </c>
      <c r="BB668">
        <v>1310000000</v>
      </c>
      <c r="BC668">
        <v>1310000000</v>
      </c>
      <c r="BD668">
        <v>0.12192851824273999</v>
      </c>
      <c r="BE668">
        <v>0.55314594192107203</v>
      </c>
      <c r="BG668">
        <v>0.19229337304542099</v>
      </c>
      <c r="BH668">
        <v>6.5088200705605601</v>
      </c>
      <c r="BI668">
        <v>0.206028994400552</v>
      </c>
      <c r="BJ668">
        <v>-0.29151154132539098</v>
      </c>
      <c r="BM668">
        <v>0.13877513030528699</v>
      </c>
      <c r="BN668">
        <v>0.54494899133236196</v>
      </c>
      <c r="BO668">
        <v>1.75133689839572</v>
      </c>
      <c r="BP668">
        <v>1.36047164514318</v>
      </c>
      <c r="BQ668">
        <v>1.58731049971926</v>
      </c>
      <c r="BR668">
        <v>169.73088648648601</v>
      </c>
      <c r="BS668">
        <v>1.2148481439820001E-2</v>
      </c>
      <c r="BU668">
        <v>4.1819857565804296E-9</v>
      </c>
    </row>
    <row r="669" spans="3:73" x14ac:dyDescent="0.3">
      <c r="C669">
        <v>1318605</v>
      </c>
      <c r="D669" t="s">
        <v>4479</v>
      </c>
      <c r="E669" t="s">
        <v>291</v>
      </c>
      <c r="F669" t="s">
        <v>3614</v>
      </c>
      <c r="G669" t="s">
        <v>3820</v>
      </c>
      <c r="H669" t="s">
        <v>3821</v>
      </c>
      <c r="I669" t="s">
        <v>4629</v>
      </c>
      <c r="J669">
        <v>2019</v>
      </c>
      <c r="K669" t="s">
        <v>4062</v>
      </c>
      <c r="L669">
        <v>18.088387000000001</v>
      </c>
      <c r="M669">
        <v>34309000000</v>
      </c>
      <c r="N669">
        <v>12103000000</v>
      </c>
      <c r="O669">
        <v>6268000000</v>
      </c>
      <c r="P669">
        <v>1324000000</v>
      </c>
      <c r="Q669">
        <v>3552000000</v>
      </c>
      <c r="R669">
        <v>16534000000</v>
      </c>
      <c r="S669">
        <v>10396000000</v>
      </c>
      <c r="T669">
        <v>339000000</v>
      </c>
      <c r="U669">
        <v>198000000</v>
      </c>
      <c r="V669">
        <v>26199000000</v>
      </c>
      <c r="W669">
        <v>10667000000</v>
      </c>
      <c r="X669">
        <v>3771000000</v>
      </c>
      <c r="Z669">
        <v>1399000000</v>
      </c>
      <c r="AA669">
        <v>10402000000</v>
      </c>
      <c r="AB669">
        <v>6618000000</v>
      </c>
      <c r="AD669">
        <v>-6083000000</v>
      </c>
      <c r="AE669">
        <v>0</v>
      </c>
      <c r="AF669">
        <v>181000000</v>
      </c>
      <c r="AG669">
        <v>1391000000</v>
      </c>
      <c r="AH669">
        <v>7384000000</v>
      </c>
      <c r="AI669">
        <v>20509000000</v>
      </c>
      <c r="AJ669">
        <v>-69000000</v>
      </c>
      <c r="AK669">
        <v>1343000000</v>
      </c>
      <c r="AL669">
        <v>4138000000</v>
      </c>
      <c r="AM669">
        <v>110000000</v>
      </c>
      <c r="AN669">
        <v>105000000</v>
      </c>
      <c r="AO669">
        <v>685000000</v>
      </c>
      <c r="AQ669">
        <v>2405000000</v>
      </c>
      <c r="AU669">
        <v>-1436000000</v>
      </c>
      <c r="AV669">
        <v>1529000000</v>
      </c>
      <c r="AY669">
        <v>-4.92</v>
      </c>
      <c r="AZ669">
        <v>3332723000</v>
      </c>
      <c r="BA669">
        <v>-9.3445287107258908E-3</v>
      </c>
      <c r="BB669">
        <v>900000000</v>
      </c>
      <c r="BC669">
        <v>900000000</v>
      </c>
      <c r="BD669">
        <v>0.121885157096425</v>
      </c>
      <c r="BE669">
        <v>0.32570422535211302</v>
      </c>
      <c r="BG669">
        <v>0.18838028169014101</v>
      </c>
      <c r="BH669">
        <v>6.1538267656808001</v>
      </c>
      <c r="BI669">
        <v>0.215220496079746</v>
      </c>
      <c r="BJ669">
        <v>-0.19447453954496199</v>
      </c>
      <c r="BM669">
        <v>0.18187973997833201</v>
      </c>
      <c r="BN669">
        <v>0.76361887551371399</v>
      </c>
      <c r="BO669">
        <v>1.3138686131386901</v>
      </c>
      <c r="BP669">
        <v>0.587606637292585</v>
      </c>
      <c r="BQ669">
        <v>0.80163119902502999</v>
      </c>
      <c r="BR669">
        <v>-3.6765014227642299</v>
      </c>
      <c r="BS669">
        <v>1.5865820489573901E-2</v>
      </c>
      <c r="BU669">
        <v>-1.3447395593835E-8</v>
      </c>
    </row>
    <row r="670" spans="3:73" x14ac:dyDescent="0.3">
      <c r="C670">
        <v>1318605</v>
      </c>
      <c r="D670" t="s">
        <v>4479</v>
      </c>
      <c r="E670" t="s">
        <v>291</v>
      </c>
      <c r="F670" t="s">
        <v>3614</v>
      </c>
      <c r="G670" t="s">
        <v>3820</v>
      </c>
      <c r="H670" t="s">
        <v>3821</v>
      </c>
      <c r="I670" t="s">
        <v>4629</v>
      </c>
      <c r="J670">
        <v>2018</v>
      </c>
      <c r="K670" t="s">
        <v>4062</v>
      </c>
      <c r="L670">
        <v>21.018181999999999</v>
      </c>
      <c r="M670">
        <v>29739614000</v>
      </c>
      <c r="N670">
        <v>8306308000</v>
      </c>
      <c r="O670">
        <v>3685618000</v>
      </c>
      <c r="P670">
        <v>949022000</v>
      </c>
      <c r="Q670">
        <v>3113446000</v>
      </c>
      <c r="R670">
        <v>17601473000</v>
      </c>
      <c r="S670">
        <v>11330077000</v>
      </c>
      <c r="T670">
        <v>282492000</v>
      </c>
      <c r="U670">
        <v>68159000</v>
      </c>
      <c r="V670">
        <v>23426010000</v>
      </c>
      <c r="W670">
        <v>9992136000</v>
      </c>
      <c r="X670">
        <v>3404451000</v>
      </c>
      <c r="Z670">
        <v>2221985000</v>
      </c>
      <c r="AA670">
        <v>8410490000</v>
      </c>
      <c r="AB670">
        <v>4923243000</v>
      </c>
      <c r="AD670">
        <v>-5317832000</v>
      </c>
      <c r="AE670">
        <v>173000</v>
      </c>
      <c r="AF670">
        <v>172603000</v>
      </c>
      <c r="AG670">
        <v>1442900000</v>
      </c>
      <c r="AH670">
        <v>7225873000</v>
      </c>
      <c r="AI670">
        <v>17419247000</v>
      </c>
      <c r="AJ670">
        <v>-388073000</v>
      </c>
      <c r="AK670">
        <v>1460370000</v>
      </c>
      <c r="AL670">
        <v>4430094000</v>
      </c>
      <c r="AM670">
        <v>57837000</v>
      </c>
      <c r="AN670">
        <v>139483000</v>
      </c>
      <c r="AO670">
        <v>663071000</v>
      </c>
      <c r="AQ670">
        <v>2097802000</v>
      </c>
      <c r="AU670">
        <v>-2337428000</v>
      </c>
      <c r="AV670">
        <v>573755000</v>
      </c>
      <c r="AY670">
        <v>-5.72</v>
      </c>
      <c r="AZ670">
        <v>2688491500</v>
      </c>
      <c r="BA670">
        <v>-5.3706036626992998E-2</v>
      </c>
      <c r="BB670">
        <v>860391000</v>
      </c>
      <c r="BC670">
        <v>860391000</v>
      </c>
      <c r="BD670">
        <v>0.11907087212853</v>
      </c>
      <c r="BE670">
        <v>0.29031813872178502</v>
      </c>
      <c r="BG670">
        <v>0.19968521450626101</v>
      </c>
      <c r="BH670">
        <v>6.4791899100294703</v>
      </c>
      <c r="BI670">
        <v>0.24297131092555499</v>
      </c>
      <c r="BJ670">
        <v>-0.32348036008936198</v>
      </c>
      <c r="BM670">
        <v>0.20210291545395301</v>
      </c>
      <c r="BN670">
        <v>0.78770390227660703</v>
      </c>
      <c r="BO670">
        <v>1.29758502483143</v>
      </c>
      <c r="BP670">
        <v>0.36885186510672002</v>
      </c>
      <c r="BQ670">
        <v>0.51969488805996999</v>
      </c>
      <c r="BR670">
        <v>-3.67450734265734</v>
      </c>
      <c r="BS670">
        <v>2.8331528628588901E-2</v>
      </c>
      <c r="BU670">
        <v>-2.4419676428728002E-8</v>
      </c>
    </row>
    <row r="671" spans="3:73" x14ac:dyDescent="0.3">
      <c r="C671">
        <v>1318605</v>
      </c>
      <c r="D671" t="s">
        <v>4479</v>
      </c>
      <c r="E671" t="s">
        <v>291</v>
      </c>
      <c r="F671" t="s">
        <v>3614</v>
      </c>
      <c r="G671" t="s">
        <v>3820</v>
      </c>
      <c r="H671" t="s">
        <v>3821</v>
      </c>
      <c r="I671" t="s">
        <v>4629</v>
      </c>
      <c r="J671">
        <v>2017</v>
      </c>
      <c r="K671" t="s">
        <v>4062</v>
      </c>
      <c r="L671">
        <v>21.110306000000001</v>
      </c>
      <c r="M671">
        <v>28655372000</v>
      </c>
      <c r="N671">
        <v>6570520000</v>
      </c>
      <c r="O671">
        <v>3367914000</v>
      </c>
      <c r="P671">
        <v>515381000</v>
      </c>
      <c r="Q671">
        <v>2263537000</v>
      </c>
      <c r="R671">
        <v>16375012000</v>
      </c>
      <c r="S671">
        <v>10027522000</v>
      </c>
      <c r="T671">
        <v>361502000</v>
      </c>
      <c r="U671">
        <v>60237000</v>
      </c>
      <c r="V671">
        <v>23022980000</v>
      </c>
      <c r="W671">
        <v>7674670000</v>
      </c>
      <c r="X671">
        <v>2390250000</v>
      </c>
      <c r="Z671">
        <v>799849000</v>
      </c>
      <c r="AA671">
        <v>8828985000</v>
      </c>
      <c r="AB671">
        <v>4237242000</v>
      </c>
      <c r="AD671">
        <v>-4974299000</v>
      </c>
      <c r="AE671">
        <v>169000</v>
      </c>
      <c r="AF671">
        <v>168797000</v>
      </c>
      <c r="AG671">
        <v>438786000</v>
      </c>
      <c r="AH671">
        <v>3288249000</v>
      </c>
      <c r="AI671">
        <v>9536264000</v>
      </c>
      <c r="AJ671">
        <v>-1632086000</v>
      </c>
      <c r="AK671">
        <v>1378073000</v>
      </c>
      <c r="AL671">
        <v>3854573000</v>
      </c>
      <c r="AM671">
        <v>31546000</v>
      </c>
      <c r="AN671">
        <v>-675350000</v>
      </c>
      <c r="AO671">
        <v>471259000</v>
      </c>
      <c r="AP671">
        <v>1636003000</v>
      </c>
      <c r="AS671">
        <v>769300000</v>
      </c>
      <c r="AY671">
        <v>-11.83</v>
      </c>
      <c r="BA671">
        <v>-0.49633893297010101</v>
      </c>
      <c r="BB671">
        <v>-172545000</v>
      </c>
      <c r="BC671">
        <v>1463458000</v>
      </c>
      <c r="BD671">
        <v>0.44505692847469902</v>
      </c>
      <c r="BG671">
        <v>0.133440624478256</v>
      </c>
      <c r="BI671">
        <v>0.11475157258471499</v>
      </c>
      <c r="BM671">
        <v>0.41909022096562598</v>
      </c>
      <c r="BN671">
        <v>0.80344376614618696</v>
      </c>
      <c r="BO671">
        <v>-0.36613624355184698</v>
      </c>
      <c r="BP671">
        <v>0.43883502482842901</v>
      </c>
      <c r="BQ671">
        <v>0.56119455299055199</v>
      </c>
      <c r="BR671">
        <v>-1.78447218934911</v>
      </c>
      <c r="BS671">
        <v>-0.15938433537664401</v>
      </c>
      <c r="BU671">
        <v>-5.8938082833125898E-8</v>
      </c>
    </row>
    <row r="672" spans="3:73" x14ac:dyDescent="0.3">
      <c r="C672">
        <v>1810997</v>
      </c>
      <c r="D672" t="s">
        <v>4558</v>
      </c>
      <c r="E672" t="s">
        <v>2502</v>
      </c>
      <c r="F672" t="s">
        <v>3614</v>
      </c>
      <c r="G672" t="s">
        <v>3820</v>
      </c>
      <c r="H672" t="s">
        <v>3821</v>
      </c>
      <c r="I672" t="s">
        <v>4630</v>
      </c>
      <c r="J672">
        <v>2026</v>
      </c>
      <c r="K672" t="s">
        <v>4062</v>
      </c>
      <c r="L672">
        <v>18.48751</v>
      </c>
    </row>
    <row r="673" spans="3:73" x14ac:dyDescent="0.3">
      <c r="C673">
        <v>1810997</v>
      </c>
      <c r="D673" t="s">
        <v>4558</v>
      </c>
      <c r="E673" t="s">
        <v>2502</v>
      </c>
      <c r="F673" t="s">
        <v>3614</v>
      </c>
      <c r="G673" t="s">
        <v>3820</v>
      </c>
      <c r="H673" t="s">
        <v>3821</v>
      </c>
      <c r="I673" t="s">
        <v>4630</v>
      </c>
      <c r="J673">
        <v>2025</v>
      </c>
      <c r="K673" t="s">
        <v>4062</v>
      </c>
      <c r="L673">
        <v>20.400832000000001</v>
      </c>
    </row>
    <row r="674" spans="3:73" x14ac:dyDescent="0.3">
      <c r="C674">
        <v>1810997</v>
      </c>
      <c r="D674" t="s">
        <v>4558</v>
      </c>
      <c r="E674" t="s">
        <v>2502</v>
      </c>
      <c r="F674" t="s">
        <v>3614</v>
      </c>
      <c r="G674" t="s">
        <v>3820</v>
      </c>
      <c r="H674" t="s">
        <v>3821</v>
      </c>
      <c r="I674" t="s">
        <v>4630</v>
      </c>
      <c r="J674">
        <v>2024</v>
      </c>
      <c r="K674" t="s">
        <v>4062</v>
      </c>
      <c r="L674">
        <v>9.6435580000000005</v>
      </c>
    </row>
    <row r="675" spans="3:73" x14ac:dyDescent="0.3">
      <c r="C675">
        <v>1810997</v>
      </c>
      <c r="D675" t="s">
        <v>4558</v>
      </c>
      <c r="E675" t="s">
        <v>2502</v>
      </c>
      <c r="F675" t="s">
        <v>3614</v>
      </c>
      <c r="G675" t="s">
        <v>3820</v>
      </c>
      <c r="H675" t="s">
        <v>3821</v>
      </c>
      <c r="I675" t="s">
        <v>4630</v>
      </c>
      <c r="J675">
        <v>2023</v>
      </c>
      <c r="K675" t="s">
        <v>4062</v>
      </c>
      <c r="L675">
        <v>13.478344</v>
      </c>
    </row>
    <row r="676" spans="3:73" x14ac:dyDescent="0.3">
      <c r="C676">
        <v>1810997</v>
      </c>
      <c r="D676" t="s">
        <v>4558</v>
      </c>
      <c r="E676" t="s">
        <v>2502</v>
      </c>
      <c r="F676" t="s">
        <v>3614</v>
      </c>
      <c r="G676" t="s">
        <v>3820</v>
      </c>
      <c r="H676" t="s">
        <v>3821</v>
      </c>
      <c r="I676" t="s">
        <v>4630</v>
      </c>
      <c r="J676">
        <v>2022</v>
      </c>
      <c r="K676" t="s">
        <v>4062</v>
      </c>
      <c r="L676">
        <v>17.586022</v>
      </c>
    </row>
    <row r="677" spans="3:73" x14ac:dyDescent="0.3">
      <c r="C677">
        <v>1810997</v>
      </c>
      <c r="D677" t="s">
        <v>4558</v>
      </c>
      <c r="E677" t="s">
        <v>2502</v>
      </c>
      <c r="F677" t="s">
        <v>3614</v>
      </c>
      <c r="G677" t="s">
        <v>3820</v>
      </c>
      <c r="H677" t="s">
        <v>3821</v>
      </c>
      <c r="I677" t="s">
        <v>4630</v>
      </c>
      <c r="J677">
        <v>2021</v>
      </c>
      <c r="K677" t="s">
        <v>4062</v>
      </c>
      <c r="L677">
        <v>39.820934999999999</v>
      </c>
    </row>
    <row r="678" spans="3:73" x14ac:dyDescent="0.3">
      <c r="C678">
        <v>1810997</v>
      </c>
      <c r="D678" t="s">
        <v>4558</v>
      </c>
      <c r="E678" t="s">
        <v>2502</v>
      </c>
      <c r="F678" t="s">
        <v>3614</v>
      </c>
      <c r="G678" t="s">
        <v>3820</v>
      </c>
      <c r="H678" t="s">
        <v>3821</v>
      </c>
      <c r="I678" t="s">
        <v>4630</v>
      </c>
      <c r="J678">
        <v>2020</v>
      </c>
      <c r="K678" t="s">
        <v>4062</v>
      </c>
      <c r="L678">
        <v>41.252332000000003</v>
      </c>
    </row>
    <row r="679" spans="3:73" x14ac:dyDescent="0.3">
      <c r="C679">
        <v>1810997</v>
      </c>
      <c r="D679" t="s">
        <v>4558</v>
      </c>
      <c r="E679" t="s">
        <v>2502</v>
      </c>
      <c r="F679" t="s">
        <v>3614</v>
      </c>
      <c r="G679" t="s">
        <v>3820</v>
      </c>
      <c r="H679" t="s">
        <v>3821</v>
      </c>
      <c r="I679" t="s">
        <v>4630</v>
      </c>
      <c r="J679">
        <v>2019</v>
      </c>
      <c r="K679" t="s">
        <v>4062</v>
      </c>
    </row>
    <row r="680" spans="3:73" x14ac:dyDescent="0.3">
      <c r="C680">
        <v>1810997</v>
      </c>
      <c r="D680" t="s">
        <v>4558</v>
      </c>
      <c r="E680" t="s">
        <v>2502</v>
      </c>
      <c r="F680" t="s">
        <v>3614</v>
      </c>
      <c r="G680" t="s">
        <v>3820</v>
      </c>
      <c r="H680" t="s">
        <v>3821</v>
      </c>
      <c r="I680" t="s">
        <v>4630</v>
      </c>
      <c r="J680">
        <v>2018</v>
      </c>
      <c r="K680" t="s">
        <v>4062</v>
      </c>
    </row>
    <row r="681" spans="3:73" x14ac:dyDescent="0.3">
      <c r="C681">
        <v>1810997</v>
      </c>
      <c r="D681" t="s">
        <v>4558</v>
      </c>
      <c r="E681" t="s">
        <v>2502</v>
      </c>
      <c r="F681" t="s">
        <v>3614</v>
      </c>
      <c r="G681" t="s">
        <v>3820</v>
      </c>
      <c r="H681" t="s">
        <v>3821</v>
      </c>
      <c r="I681" t="s">
        <v>4630</v>
      </c>
      <c r="J681">
        <v>2017</v>
      </c>
      <c r="K681" t="s">
        <v>4062</v>
      </c>
    </row>
    <row r="682" spans="3:73" x14ac:dyDescent="0.3">
      <c r="C682">
        <v>1670541</v>
      </c>
      <c r="D682" t="s">
        <v>4535</v>
      </c>
      <c r="E682" t="s">
        <v>1512</v>
      </c>
      <c r="F682" t="s">
        <v>3614</v>
      </c>
      <c r="G682" t="s">
        <v>3655</v>
      </c>
      <c r="H682" t="s">
        <v>3656</v>
      </c>
      <c r="I682" t="s">
        <v>4631</v>
      </c>
      <c r="J682">
        <v>2026</v>
      </c>
      <c r="K682" t="s">
        <v>4062</v>
      </c>
      <c r="L682">
        <v>22.017797999999999</v>
      </c>
    </row>
    <row r="683" spans="3:73" x14ac:dyDescent="0.3">
      <c r="C683">
        <v>1670541</v>
      </c>
      <c r="D683" t="s">
        <v>4535</v>
      </c>
      <c r="E683" t="s">
        <v>1512</v>
      </c>
      <c r="F683" t="s">
        <v>3614</v>
      </c>
      <c r="G683" t="s">
        <v>3655</v>
      </c>
      <c r="H683" t="s">
        <v>3656</v>
      </c>
      <c r="I683" t="s">
        <v>4631</v>
      </c>
      <c r="J683">
        <v>2025</v>
      </c>
      <c r="K683" t="s">
        <v>4062</v>
      </c>
      <c r="L683">
        <v>18.048935</v>
      </c>
      <c r="M683">
        <v>8954000000</v>
      </c>
      <c r="N683">
        <v>4133000000</v>
      </c>
      <c r="Q683">
        <v>695000000</v>
      </c>
      <c r="R683">
        <v>1409000000</v>
      </c>
      <c r="S683">
        <v>1409000000</v>
      </c>
      <c r="T683">
        <v>319000000</v>
      </c>
      <c r="U683">
        <v>1807000000</v>
      </c>
      <c r="W683">
        <v>3687000000</v>
      </c>
      <c r="X683">
        <v>2549000000</v>
      </c>
      <c r="AB683">
        <v>1766000000</v>
      </c>
      <c r="AD683">
        <v>-1166000000</v>
      </c>
      <c r="AE683">
        <v>0</v>
      </c>
      <c r="AF683">
        <v>79151497</v>
      </c>
      <c r="AG683">
        <v>961000000</v>
      </c>
      <c r="AI683">
        <v>13574000000</v>
      </c>
      <c r="AK683">
        <v>387000000</v>
      </c>
      <c r="AM683">
        <v>103000000</v>
      </c>
      <c r="AN683">
        <v>-281000000</v>
      </c>
      <c r="AQ683">
        <v>449000000</v>
      </c>
      <c r="AT683">
        <v>245000000</v>
      </c>
      <c r="AU683">
        <v>-186000000</v>
      </c>
      <c r="AV683">
        <v>-267000000</v>
      </c>
      <c r="AY683">
        <v>-3.39</v>
      </c>
      <c r="AZ683">
        <v>726500000</v>
      </c>
      <c r="BH683">
        <v>18.684101858224398</v>
      </c>
      <c r="BL683">
        <v>1.83265306122449</v>
      </c>
      <c r="BQ683">
        <v>0.93246541903987001</v>
      </c>
      <c r="BR683">
        <v>-5.3241696165191703</v>
      </c>
      <c r="BS683">
        <v>-0.15911664779161899</v>
      </c>
      <c r="BU683">
        <v>-3.46465966308041E-8</v>
      </c>
    </row>
    <row r="684" spans="3:73" x14ac:dyDescent="0.3">
      <c r="C684">
        <v>1670541</v>
      </c>
      <c r="D684" t="s">
        <v>4535</v>
      </c>
      <c r="E684" t="s">
        <v>1512</v>
      </c>
      <c r="F684" t="s">
        <v>3614</v>
      </c>
      <c r="G684" t="s">
        <v>3655</v>
      </c>
      <c r="H684" t="s">
        <v>3656</v>
      </c>
      <c r="I684" t="s">
        <v>4631</v>
      </c>
      <c r="J684">
        <v>2024</v>
      </c>
      <c r="K684" t="s">
        <v>4062</v>
      </c>
      <c r="L684">
        <v>25.615793</v>
      </c>
      <c r="M684">
        <v>9351000000</v>
      </c>
      <c r="N684">
        <v>4086000000</v>
      </c>
      <c r="Q684">
        <v>758000000</v>
      </c>
      <c r="R684">
        <v>1410000000</v>
      </c>
      <c r="S684">
        <v>1410000000</v>
      </c>
      <c r="T684">
        <v>371000000</v>
      </c>
      <c r="U684">
        <v>2164000000</v>
      </c>
      <c r="W684">
        <v>3678000000</v>
      </c>
      <c r="X684">
        <v>2552000000</v>
      </c>
      <c r="AB684">
        <v>2134000000</v>
      </c>
      <c r="AD684">
        <v>-885000000</v>
      </c>
      <c r="AE684">
        <v>0</v>
      </c>
      <c r="AF684">
        <v>84866763</v>
      </c>
      <c r="AG684">
        <v>928000000</v>
      </c>
      <c r="AI684">
        <v>13760000000</v>
      </c>
      <c r="AK684">
        <v>372000000</v>
      </c>
      <c r="AM684">
        <v>32000000</v>
      </c>
      <c r="AN684">
        <v>18000000</v>
      </c>
      <c r="AQ684">
        <v>543000000</v>
      </c>
      <c r="AT684">
        <v>266000000</v>
      </c>
      <c r="AU684">
        <v>-253000000</v>
      </c>
      <c r="AV684">
        <v>-502000000</v>
      </c>
      <c r="AY684">
        <v>0.2</v>
      </c>
      <c r="AZ684">
        <v>799500000</v>
      </c>
      <c r="BH684">
        <v>17.2107567229518</v>
      </c>
      <c r="BL684">
        <v>2.0413533834586501</v>
      </c>
      <c r="BQ684">
        <v>0.90483958673192</v>
      </c>
      <c r="BR684">
        <v>128.07896500000001</v>
      </c>
      <c r="BS684">
        <v>8.4348641049672001E-3</v>
      </c>
      <c r="BU684">
        <v>2.40073036551078E-9</v>
      </c>
    </row>
    <row r="685" spans="3:73" x14ac:dyDescent="0.3">
      <c r="C685">
        <v>1670541</v>
      </c>
      <c r="D685" t="s">
        <v>4535</v>
      </c>
      <c r="E685" t="s">
        <v>1512</v>
      </c>
      <c r="F685" t="s">
        <v>3614</v>
      </c>
      <c r="G685" t="s">
        <v>3655</v>
      </c>
      <c r="H685" t="s">
        <v>3656</v>
      </c>
      <c r="I685" t="s">
        <v>4631</v>
      </c>
      <c r="J685">
        <v>2023</v>
      </c>
      <c r="K685" t="s">
        <v>4062</v>
      </c>
      <c r="L685">
        <v>37.953643</v>
      </c>
      <c r="M685">
        <v>9424000000</v>
      </c>
      <c r="N685">
        <v>4316000000</v>
      </c>
      <c r="Q685">
        <v>841000000</v>
      </c>
      <c r="R685">
        <v>1382000000</v>
      </c>
      <c r="S685">
        <v>1382000000</v>
      </c>
      <c r="T685">
        <v>408000000</v>
      </c>
      <c r="U685">
        <v>2094000000</v>
      </c>
      <c r="W685">
        <v>3738000000</v>
      </c>
      <c r="X685">
        <v>2526000000</v>
      </c>
      <c r="AB685">
        <v>2228000000</v>
      </c>
      <c r="AD685">
        <v>-903000000</v>
      </c>
      <c r="AE685">
        <v>0</v>
      </c>
      <c r="AF685">
        <v>93697704</v>
      </c>
      <c r="AG685">
        <v>1033000000</v>
      </c>
      <c r="AI685">
        <v>14362000000</v>
      </c>
      <c r="AK685">
        <v>362000000</v>
      </c>
      <c r="AM685">
        <v>0</v>
      </c>
      <c r="AN685">
        <v>205000000</v>
      </c>
      <c r="AQ685">
        <v>667000000</v>
      </c>
      <c r="AT685">
        <v>252000000</v>
      </c>
      <c r="AU685">
        <v>-229000000</v>
      </c>
      <c r="AV685">
        <v>-271000000</v>
      </c>
      <c r="AY685">
        <v>2.17</v>
      </c>
      <c r="AZ685">
        <v>897000000</v>
      </c>
      <c r="BH685">
        <v>16.011148272017799</v>
      </c>
      <c r="BL685">
        <v>2.6468253968253999</v>
      </c>
      <c r="BQ685">
        <v>0.92964151952915997</v>
      </c>
      <c r="BR685">
        <v>17.490158064516098</v>
      </c>
      <c r="BS685">
        <v>9.2010771992818693E-2</v>
      </c>
      <c r="BU685">
        <v>3.6965621772890502E-8</v>
      </c>
    </row>
    <row r="686" spans="3:73" x14ac:dyDescent="0.3">
      <c r="C686">
        <v>1670541</v>
      </c>
      <c r="D686" t="s">
        <v>4535</v>
      </c>
      <c r="E686" t="s">
        <v>1512</v>
      </c>
      <c r="F686" t="s">
        <v>3614</v>
      </c>
      <c r="G686" t="s">
        <v>3655</v>
      </c>
      <c r="H686" t="s">
        <v>3656</v>
      </c>
      <c r="I686" t="s">
        <v>4631</v>
      </c>
      <c r="J686">
        <v>2022</v>
      </c>
      <c r="K686" t="s">
        <v>4062</v>
      </c>
      <c r="L686">
        <v>36.160474000000001</v>
      </c>
      <c r="M686">
        <v>9158000000</v>
      </c>
      <c r="N686">
        <v>4163000000</v>
      </c>
      <c r="Q686">
        <v>953000000</v>
      </c>
      <c r="R686">
        <v>1377000000</v>
      </c>
      <c r="S686">
        <v>1377000000</v>
      </c>
      <c r="T686">
        <v>467000000</v>
      </c>
      <c r="U686">
        <v>2057000000</v>
      </c>
      <c r="W686">
        <v>3501000000</v>
      </c>
      <c r="X686">
        <v>2478000000</v>
      </c>
      <c r="AB686">
        <v>2073000000</v>
      </c>
      <c r="AD686">
        <v>-1108000000</v>
      </c>
      <c r="AE686">
        <v>0</v>
      </c>
      <c r="AF686">
        <v>94858156</v>
      </c>
      <c r="AG686">
        <v>807000000</v>
      </c>
      <c r="AI686">
        <v>13314000000</v>
      </c>
      <c r="AK686">
        <v>322000000</v>
      </c>
      <c r="AM686">
        <v>94000000</v>
      </c>
      <c r="AN686">
        <v>-120000000</v>
      </c>
      <c r="AQ686">
        <v>274000000</v>
      </c>
      <c r="AT686">
        <v>227000000</v>
      </c>
      <c r="AU686">
        <v>484000000</v>
      </c>
      <c r="AV686">
        <v>-1273000000</v>
      </c>
      <c r="AY686">
        <v>-1.27</v>
      </c>
      <c r="AZ686">
        <v>964500000</v>
      </c>
      <c r="BH686">
        <v>13.804043545878701</v>
      </c>
      <c r="BL686">
        <v>1.20704845814978</v>
      </c>
      <c r="BQ686">
        <v>0.91688089117395</v>
      </c>
      <c r="BR686">
        <v>-28.472814173228301</v>
      </c>
      <c r="BS686">
        <v>-5.7887120115774203E-2</v>
      </c>
      <c r="BU686">
        <v>-2.2153305344910802E-8</v>
      </c>
    </row>
    <row r="687" spans="3:73" x14ac:dyDescent="0.3">
      <c r="C687">
        <v>1670541</v>
      </c>
      <c r="D687" t="s">
        <v>4535</v>
      </c>
      <c r="E687" t="s">
        <v>1512</v>
      </c>
      <c r="F687" t="s">
        <v>3614</v>
      </c>
      <c r="G687" t="s">
        <v>3655</v>
      </c>
      <c r="H687" t="s">
        <v>3656</v>
      </c>
      <c r="I687" t="s">
        <v>4631</v>
      </c>
      <c r="J687">
        <v>2021</v>
      </c>
      <c r="K687" t="s">
        <v>4062</v>
      </c>
      <c r="L687">
        <v>42.084603999999999</v>
      </c>
      <c r="M687">
        <v>10778000000</v>
      </c>
      <c r="N687">
        <v>5086000000</v>
      </c>
      <c r="Q687">
        <v>976000000</v>
      </c>
      <c r="R687">
        <v>1607000000</v>
      </c>
      <c r="S687">
        <v>1607000000</v>
      </c>
      <c r="T687">
        <v>555000000</v>
      </c>
      <c r="U687">
        <v>2212000000</v>
      </c>
      <c r="W687">
        <v>3511000000</v>
      </c>
      <c r="X687">
        <v>2130000000</v>
      </c>
      <c r="AB687">
        <v>2376000000</v>
      </c>
      <c r="AD687">
        <v>-988000000</v>
      </c>
      <c r="AE687">
        <v>0</v>
      </c>
      <c r="AF687">
        <v>94378004</v>
      </c>
      <c r="AG687">
        <v>826000000</v>
      </c>
      <c r="AI687">
        <v>12854000000</v>
      </c>
      <c r="AK687">
        <v>316000000</v>
      </c>
      <c r="AM687">
        <v>249000000</v>
      </c>
      <c r="AN687">
        <v>1108000000</v>
      </c>
      <c r="AQ687">
        <v>260000000</v>
      </c>
      <c r="AT687">
        <v>260000000</v>
      </c>
      <c r="AU687">
        <v>347000000</v>
      </c>
      <c r="AV687">
        <v>-770000000</v>
      </c>
      <c r="AY687">
        <v>11.76</v>
      </c>
      <c r="AZ687">
        <v>830500000</v>
      </c>
      <c r="BH687">
        <v>15.4774232390126</v>
      </c>
      <c r="BL687">
        <v>1</v>
      </c>
      <c r="BQ687">
        <v>1.1706066647678699</v>
      </c>
      <c r="BR687">
        <v>3.5786227891156499</v>
      </c>
      <c r="BS687">
        <v>0.46632996632996598</v>
      </c>
      <c r="BU687">
        <v>2.0829753494949501E-7</v>
      </c>
    </row>
    <row r="688" spans="3:73" x14ac:dyDescent="0.3">
      <c r="C688">
        <v>1670541</v>
      </c>
      <c r="D688" t="s">
        <v>4535</v>
      </c>
      <c r="E688" t="s">
        <v>1512</v>
      </c>
      <c r="F688" t="s">
        <v>3614</v>
      </c>
      <c r="G688" t="s">
        <v>3655</v>
      </c>
      <c r="H688" t="s">
        <v>3656</v>
      </c>
      <c r="I688" t="s">
        <v>4631</v>
      </c>
      <c r="J688">
        <v>2020</v>
      </c>
      <c r="K688" t="s">
        <v>4062</v>
      </c>
      <c r="L688">
        <v>19.415585</v>
      </c>
      <c r="M688">
        <v>10261000000</v>
      </c>
      <c r="N688">
        <v>4482000000</v>
      </c>
      <c r="Q688">
        <v>685000000</v>
      </c>
      <c r="R688">
        <v>1581000000</v>
      </c>
      <c r="S688">
        <v>1581000000</v>
      </c>
      <c r="T688">
        <v>443000000</v>
      </c>
      <c r="U688">
        <v>2057000000</v>
      </c>
      <c r="W688">
        <v>3819000000</v>
      </c>
      <c r="X688">
        <v>2179000000</v>
      </c>
      <c r="AB688">
        <v>1213000000</v>
      </c>
      <c r="AD688">
        <v>-2096000000</v>
      </c>
      <c r="AE688">
        <v>0</v>
      </c>
      <c r="AF688">
        <v>93893569</v>
      </c>
      <c r="AG688">
        <v>592000000</v>
      </c>
      <c r="AI688">
        <v>12078000000</v>
      </c>
      <c r="AK688">
        <v>370000000</v>
      </c>
      <c r="AM688">
        <v>57000000</v>
      </c>
      <c r="AN688">
        <v>-547000000</v>
      </c>
      <c r="AQ688">
        <v>246000000</v>
      </c>
      <c r="AT688">
        <v>326000000</v>
      </c>
      <c r="AU688">
        <v>166000000</v>
      </c>
      <c r="AV688">
        <v>393000000</v>
      </c>
      <c r="AY688">
        <v>-5.83</v>
      </c>
      <c r="AZ688">
        <v>739000000</v>
      </c>
      <c r="BH688">
        <v>16.343707713125799</v>
      </c>
      <c r="BL688">
        <v>0.754601226993865</v>
      </c>
      <c r="BQ688">
        <v>0.99423932966745199</v>
      </c>
      <c r="BR688">
        <v>-3.33028902229846</v>
      </c>
      <c r="BS688">
        <v>-0.45094806265457499</v>
      </c>
      <c r="BU688">
        <v>-9.3316455523495501E-8</v>
      </c>
    </row>
    <row r="689" spans="3:73" x14ac:dyDescent="0.3">
      <c r="C689">
        <v>1670541</v>
      </c>
      <c r="D689" t="s">
        <v>4535</v>
      </c>
      <c r="E689" t="s">
        <v>1512</v>
      </c>
      <c r="F689" t="s">
        <v>3614</v>
      </c>
      <c r="G689" t="s">
        <v>3655</v>
      </c>
      <c r="H689" t="s">
        <v>3656</v>
      </c>
      <c r="I689" t="s">
        <v>4631</v>
      </c>
      <c r="J689">
        <v>2019</v>
      </c>
      <c r="K689" t="s">
        <v>4062</v>
      </c>
      <c r="L689">
        <v>20.43788</v>
      </c>
      <c r="M689">
        <v>10342000000</v>
      </c>
      <c r="N689">
        <v>4116000000</v>
      </c>
      <c r="O689">
        <v>924000000</v>
      </c>
      <c r="Q689">
        <v>793000000</v>
      </c>
      <c r="R689">
        <v>1671000000</v>
      </c>
      <c r="S689">
        <v>1671000000</v>
      </c>
      <c r="T689">
        <v>405000000</v>
      </c>
      <c r="U689">
        <v>2150000000</v>
      </c>
      <c r="W689">
        <v>3835000000</v>
      </c>
      <c r="X689">
        <v>2709000000</v>
      </c>
      <c r="AB689">
        <v>1848000000</v>
      </c>
      <c r="AD689">
        <v>-1545000000</v>
      </c>
      <c r="AE689">
        <v>0</v>
      </c>
      <c r="AF689">
        <v>93620714</v>
      </c>
      <c r="AG689">
        <v>801000000</v>
      </c>
      <c r="AI689">
        <v>15725000000</v>
      </c>
      <c r="AK689">
        <v>454000000</v>
      </c>
      <c r="AM689">
        <v>410000000</v>
      </c>
      <c r="AN689">
        <v>-491000000</v>
      </c>
      <c r="AQ689">
        <v>308000000</v>
      </c>
      <c r="AT689">
        <v>468000000</v>
      </c>
      <c r="AU689">
        <v>-383000000</v>
      </c>
      <c r="AV689">
        <v>303000000</v>
      </c>
      <c r="AW689">
        <v>26000000</v>
      </c>
      <c r="AY689">
        <v>-5.25</v>
      </c>
      <c r="AZ689">
        <v>808500000</v>
      </c>
      <c r="BH689">
        <v>19.449598021026599</v>
      </c>
      <c r="BL689">
        <v>0.658119658119658</v>
      </c>
      <c r="BP689">
        <v>0.24093872229465399</v>
      </c>
      <c r="BQ689">
        <v>0.86649282920469395</v>
      </c>
      <c r="BR689">
        <v>-3.8929295238095198</v>
      </c>
      <c r="BS689">
        <v>-0.26569264069264098</v>
      </c>
      <c r="BT689">
        <v>1272147.60043605</v>
      </c>
      <c r="BU689">
        <v>-5.8062159090909103E-8</v>
      </c>
    </row>
    <row r="690" spans="3:73" x14ac:dyDescent="0.3">
      <c r="C690">
        <v>1670541</v>
      </c>
      <c r="D690" t="s">
        <v>4535</v>
      </c>
      <c r="E690" t="s">
        <v>1512</v>
      </c>
      <c r="F690" t="s">
        <v>3614</v>
      </c>
      <c r="G690" t="s">
        <v>3655</v>
      </c>
      <c r="H690" t="s">
        <v>3656</v>
      </c>
      <c r="I690" t="s">
        <v>4631</v>
      </c>
      <c r="J690">
        <v>2018</v>
      </c>
      <c r="K690" t="s">
        <v>4062</v>
      </c>
      <c r="L690">
        <v>43.092863999999999</v>
      </c>
      <c r="M690">
        <v>10942000000</v>
      </c>
      <c r="N690">
        <v>4309000000</v>
      </c>
      <c r="O690">
        <v>687000000</v>
      </c>
      <c r="Q690">
        <v>824000000</v>
      </c>
      <c r="R690">
        <v>1683000000</v>
      </c>
      <c r="S690">
        <v>1683000000</v>
      </c>
      <c r="T690">
        <v>460000000</v>
      </c>
      <c r="U690">
        <v>2182000000</v>
      </c>
      <c r="W690">
        <v>4192000000</v>
      </c>
      <c r="X690">
        <v>3101000000</v>
      </c>
      <c r="AB690">
        <v>2392000000</v>
      </c>
      <c r="AD690">
        <v>-1028000000</v>
      </c>
      <c r="AE690">
        <v>0</v>
      </c>
      <c r="AF690">
        <v>93395662</v>
      </c>
      <c r="AG690">
        <v>911000000</v>
      </c>
      <c r="AH690">
        <v>17439000000</v>
      </c>
      <c r="AI690">
        <v>16528000000</v>
      </c>
      <c r="AK690">
        <v>513000000</v>
      </c>
      <c r="AM690">
        <v>480000000</v>
      </c>
      <c r="AN690">
        <v>-1685000000</v>
      </c>
      <c r="AQ690">
        <v>679000000</v>
      </c>
      <c r="AT690">
        <v>536000000</v>
      </c>
      <c r="AU690">
        <v>-487000000</v>
      </c>
      <c r="AV690">
        <v>-213000000</v>
      </c>
      <c r="AW690">
        <v>103000000</v>
      </c>
      <c r="AY690">
        <v>-18.059999999999999</v>
      </c>
      <c r="AZ690">
        <v>779500000</v>
      </c>
      <c r="BE690">
        <v>3.8935718791215101E-2</v>
      </c>
      <c r="BF690">
        <v>8.2000114685475099E-3</v>
      </c>
      <c r="BG690">
        <v>5.2239233901026402E-2</v>
      </c>
      <c r="BH690">
        <v>21.2033354714561</v>
      </c>
      <c r="BI690">
        <v>1.59376713580698</v>
      </c>
      <c r="BJ690">
        <v>-2.79259131830954E-2</v>
      </c>
      <c r="BK690">
        <v>3.0735707322667599E-2</v>
      </c>
      <c r="BL690">
        <v>1.2667910447761199</v>
      </c>
      <c r="BM690">
        <v>2.9416824359194901E-2</v>
      </c>
      <c r="BP690">
        <v>0.16388358778626</v>
      </c>
      <c r="BQ690">
        <v>0.83134541984732802</v>
      </c>
      <c r="BR690">
        <v>-2.38609435215947</v>
      </c>
      <c r="BS690">
        <v>-0.70443143812708997</v>
      </c>
      <c r="BT690">
        <v>2390186.9228278701</v>
      </c>
      <c r="BU690">
        <v>-3.2535832936454802E-7</v>
      </c>
    </row>
    <row r="691" spans="3:73" x14ac:dyDescent="0.3">
      <c r="C691">
        <v>1670541</v>
      </c>
      <c r="D691" t="s">
        <v>4535</v>
      </c>
      <c r="E691" t="s">
        <v>1512</v>
      </c>
      <c r="F691" t="s">
        <v>3614</v>
      </c>
      <c r="G691" t="s">
        <v>3655</v>
      </c>
      <c r="H691" t="s">
        <v>3656</v>
      </c>
      <c r="I691" t="s">
        <v>4631</v>
      </c>
      <c r="J691">
        <v>2017</v>
      </c>
      <c r="K691" t="s">
        <v>4062</v>
      </c>
      <c r="L691">
        <v>68.661537999999993</v>
      </c>
      <c r="M691">
        <v>13170000000</v>
      </c>
      <c r="N691">
        <v>4499000000</v>
      </c>
      <c r="O691">
        <v>709000000</v>
      </c>
      <c r="Q691">
        <v>735000000</v>
      </c>
      <c r="S691">
        <v>2502000000</v>
      </c>
      <c r="T691">
        <v>543000000</v>
      </c>
      <c r="U691">
        <v>2515000000</v>
      </c>
      <c r="W691">
        <v>4328000000</v>
      </c>
      <c r="X691">
        <v>2958000000</v>
      </c>
      <c r="AB691">
        <v>4279000000</v>
      </c>
      <c r="AD691">
        <v>734000000</v>
      </c>
      <c r="AE691">
        <v>0</v>
      </c>
      <c r="AF691">
        <v>93142283</v>
      </c>
      <c r="AG691">
        <v>1408000000</v>
      </c>
      <c r="AK691">
        <v>488000000</v>
      </c>
      <c r="AM691">
        <v>99000000</v>
      </c>
      <c r="AN691">
        <v>877000000</v>
      </c>
      <c r="AQ691">
        <v>746000000</v>
      </c>
      <c r="AT691">
        <v>577000000</v>
      </c>
      <c r="AU691">
        <v>-795000000</v>
      </c>
      <c r="AV691">
        <v>627000000</v>
      </c>
      <c r="AW691">
        <v>52000000</v>
      </c>
      <c r="AY691">
        <v>9.3800000000000008</v>
      </c>
      <c r="BL691">
        <v>1.2928942807625601</v>
      </c>
      <c r="BP691">
        <v>0.163817005545286</v>
      </c>
      <c r="BQ691">
        <v>0.86968576709796697</v>
      </c>
      <c r="BR691">
        <v>7.3199933901919003</v>
      </c>
      <c r="BS691">
        <v>0.204954428604814</v>
      </c>
      <c r="BT691">
        <v>757338.11846743105</v>
      </c>
      <c r="BU691">
        <v>1.5051302323907499E-7</v>
      </c>
    </row>
    <row r="692" spans="3:73" x14ac:dyDescent="0.3">
      <c r="C692">
        <v>1034670</v>
      </c>
      <c r="D692" t="s">
        <v>4436</v>
      </c>
      <c r="E692" t="s">
        <v>453</v>
      </c>
      <c r="F692" t="s">
        <v>3614</v>
      </c>
      <c r="G692" t="s">
        <v>3655</v>
      </c>
      <c r="H692" t="s">
        <v>3656</v>
      </c>
      <c r="I692" t="s">
        <v>4632</v>
      </c>
      <c r="J692">
        <v>2026</v>
      </c>
      <c r="K692" t="s">
        <v>4062</v>
      </c>
      <c r="L692">
        <v>115.177232</v>
      </c>
    </row>
    <row r="693" spans="3:73" x14ac:dyDescent="0.3">
      <c r="C693">
        <v>1034670</v>
      </c>
      <c r="D693" t="s">
        <v>4436</v>
      </c>
      <c r="E693" t="s">
        <v>453</v>
      </c>
      <c r="F693" t="s">
        <v>3614</v>
      </c>
      <c r="G693" t="s">
        <v>3655</v>
      </c>
      <c r="H693" t="s">
        <v>3656</v>
      </c>
      <c r="I693" t="s">
        <v>4632</v>
      </c>
      <c r="J693">
        <v>2025</v>
      </c>
      <c r="K693" t="s">
        <v>4062</v>
      </c>
      <c r="L693">
        <v>102.988732</v>
      </c>
      <c r="M693">
        <v>8644000000</v>
      </c>
      <c r="N693">
        <v>4101000000</v>
      </c>
      <c r="O693">
        <v>604000000</v>
      </c>
      <c r="P693">
        <v>2236000000</v>
      </c>
      <c r="Q693">
        <v>992000000</v>
      </c>
      <c r="R693">
        <v>2588000000</v>
      </c>
      <c r="S693">
        <v>2417000000</v>
      </c>
      <c r="U693">
        <v>1379000000</v>
      </c>
      <c r="W693">
        <v>3923000000</v>
      </c>
      <c r="X693">
        <v>2007000000</v>
      </c>
      <c r="AB693">
        <v>2572000000</v>
      </c>
      <c r="AC693">
        <v>146000000</v>
      </c>
      <c r="AD693">
        <v>2308000000</v>
      </c>
      <c r="AE693">
        <v>77000000</v>
      </c>
      <c r="AF693">
        <v>74700000</v>
      </c>
      <c r="AG693">
        <v>2074000000</v>
      </c>
      <c r="AJ693">
        <v>1088000000</v>
      </c>
      <c r="AK693">
        <v>413000000</v>
      </c>
      <c r="AM693">
        <v>250000000</v>
      </c>
      <c r="AN693">
        <v>735000000</v>
      </c>
      <c r="AO693">
        <v>103000000</v>
      </c>
      <c r="AQ693">
        <v>1157000000</v>
      </c>
      <c r="AS693">
        <v>407000000</v>
      </c>
      <c r="AU693">
        <v>-423000000</v>
      </c>
      <c r="AV693">
        <v>-369000000</v>
      </c>
      <c r="AX693">
        <v>238000000</v>
      </c>
      <c r="AY693">
        <v>9.59</v>
      </c>
      <c r="AZ693">
        <v>956500000</v>
      </c>
      <c r="BB693">
        <v>1088000000</v>
      </c>
      <c r="BC693">
        <v>1088000000</v>
      </c>
      <c r="BO693">
        <v>10.5631067961165</v>
      </c>
      <c r="BP693">
        <v>0.15396380321182801</v>
      </c>
      <c r="BQ693">
        <v>0.79250573540657698</v>
      </c>
      <c r="BR693">
        <v>10.7391795620438</v>
      </c>
      <c r="BS693">
        <v>0.285769828926905</v>
      </c>
      <c r="BU693">
        <v>3.84005419860031E-7</v>
      </c>
    </row>
    <row r="694" spans="3:73" x14ac:dyDescent="0.3">
      <c r="C694">
        <v>1034670</v>
      </c>
      <c r="D694" t="s">
        <v>4436</v>
      </c>
      <c r="E694" t="s">
        <v>453</v>
      </c>
      <c r="F694" t="s">
        <v>3614</v>
      </c>
      <c r="G694" t="s">
        <v>3655</v>
      </c>
      <c r="H694" t="s">
        <v>3656</v>
      </c>
      <c r="I694" t="s">
        <v>4632</v>
      </c>
      <c r="J694">
        <v>2024</v>
      </c>
      <c r="K694" t="s">
        <v>4062</v>
      </c>
      <c r="L694">
        <v>99.775025999999997</v>
      </c>
      <c r="M694">
        <v>7804000000</v>
      </c>
      <c r="N694">
        <v>3483000000</v>
      </c>
      <c r="O694">
        <v>330000000</v>
      </c>
      <c r="P694">
        <v>1993000000</v>
      </c>
      <c r="Q694">
        <v>921000000</v>
      </c>
      <c r="R694">
        <v>2397000000</v>
      </c>
      <c r="S694">
        <v>2239000000</v>
      </c>
      <c r="U694">
        <v>1368000000</v>
      </c>
      <c r="W694">
        <v>3633000000</v>
      </c>
      <c r="X694">
        <v>1799000000</v>
      </c>
      <c r="AB694">
        <v>2276000000</v>
      </c>
      <c r="AC694">
        <v>160000000</v>
      </c>
      <c r="AD694">
        <v>2105000000</v>
      </c>
      <c r="AE694">
        <v>80000000</v>
      </c>
      <c r="AF694">
        <v>77700000</v>
      </c>
      <c r="AG694">
        <v>1927000000</v>
      </c>
      <c r="AJ694">
        <v>979000000</v>
      </c>
      <c r="AK694">
        <v>398000000</v>
      </c>
      <c r="AM694">
        <v>227000000</v>
      </c>
      <c r="AN694">
        <v>646000000</v>
      </c>
      <c r="AO694">
        <v>108000000</v>
      </c>
      <c r="AQ694">
        <v>1059000000</v>
      </c>
      <c r="AS694">
        <v>387000000</v>
      </c>
      <c r="AU694">
        <v>-563000000</v>
      </c>
      <c r="AV694">
        <v>-680000000</v>
      </c>
      <c r="AX694">
        <v>219000000</v>
      </c>
      <c r="AY694">
        <v>8.06</v>
      </c>
      <c r="AZ694">
        <v>966500000</v>
      </c>
      <c r="BB694">
        <v>981000000</v>
      </c>
      <c r="BC694">
        <v>981000000</v>
      </c>
      <c r="BO694">
        <v>9.0833333333333304</v>
      </c>
      <c r="BP694">
        <v>9.0834021469859597E-2</v>
      </c>
      <c r="BQ694">
        <v>0.70520231213872797</v>
      </c>
      <c r="BR694">
        <v>12.379035483871</v>
      </c>
      <c r="BS694">
        <v>0.283831282952548</v>
      </c>
      <c r="BU694">
        <v>3.5333335217926201E-7</v>
      </c>
    </row>
    <row r="695" spans="3:73" x14ac:dyDescent="0.3">
      <c r="C695">
        <v>1034670</v>
      </c>
      <c r="D695" t="s">
        <v>4436</v>
      </c>
      <c r="E695" t="s">
        <v>453</v>
      </c>
      <c r="F695" t="s">
        <v>3614</v>
      </c>
      <c r="G695" t="s">
        <v>3655</v>
      </c>
      <c r="H695" t="s">
        <v>3656</v>
      </c>
      <c r="I695" t="s">
        <v>4632</v>
      </c>
      <c r="J695">
        <v>2023</v>
      </c>
      <c r="K695" t="s">
        <v>4062</v>
      </c>
      <c r="L695">
        <v>84.951595999999995</v>
      </c>
      <c r="M695">
        <v>8332000000</v>
      </c>
      <c r="N695">
        <v>3974000000</v>
      </c>
      <c r="O695">
        <v>498000000</v>
      </c>
      <c r="P695">
        <v>2198000000</v>
      </c>
      <c r="Q695">
        <v>1012000000</v>
      </c>
      <c r="R695">
        <v>2367000000</v>
      </c>
      <c r="S695">
        <v>2192000000</v>
      </c>
      <c r="U695">
        <v>1378000000</v>
      </c>
      <c r="W695">
        <v>4035000000</v>
      </c>
      <c r="X695">
        <v>1978000000</v>
      </c>
      <c r="AB695">
        <v>2557000000</v>
      </c>
      <c r="AC695">
        <v>368000000</v>
      </c>
      <c r="AD695">
        <v>2289000000</v>
      </c>
      <c r="AE695">
        <v>88000000</v>
      </c>
      <c r="AF695">
        <v>82600000</v>
      </c>
      <c r="AG695">
        <v>1822000000</v>
      </c>
      <c r="AJ695">
        <v>690000000</v>
      </c>
      <c r="AK695">
        <v>425000000</v>
      </c>
      <c r="AM695">
        <v>123000000</v>
      </c>
      <c r="AN695">
        <v>488000000</v>
      </c>
      <c r="AO695">
        <v>93000000</v>
      </c>
      <c r="AQ695">
        <v>982000000</v>
      </c>
      <c r="AS695">
        <v>378000000</v>
      </c>
      <c r="AU695">
        <v>-569000000</v>
      </c>
      <c r="AV695">
        <v>-490000000</v>
      </c>
      <c r="AX695">
        <v>225000000</v>
      </c>
      <c r="AY695">
        <v>5.74</v>
      </c>
      <c r="AZ695">
        <v>990500000</v>
      </c>
      <c r="BB695">
        <v>704000000</v>
      </c>
      <c r="BC695">
        <v>704000000</v>
      </c>
      <c r="BO695">
        <v>7.56989247311828</v>
      </c>
      <c r="BP695">
        <v>0.12342007434944199</v>
      </c>
      <c r="BQ695">
        <v>0.73407682775712502</v>
      </c>
      <c r="BR695">
        <v>14.7999296167247</v>
      </c>
      <c r="BS695">
        <v>0.19084865076261201</v>
      </c>
      <c r="BU695">
        <v>1.9070088425498599E-7</v>
      </c>
    </row>
    <row r="696" spans="3:73" x14ac:dyDescent="0.3">
      <c r="C696">
        <v>1034670</v>
      </c>
      <c r="D696" t="s">
        <v>4436</v>
      </c>
      <c r="E696" t="s">
        <v>453</v>
      </c>
      <c r="F696" t="s">
        <v>3614</v>
      </c>
      <c r="G696" t="s">
        <v>3655</v>
      </c>
      <c r="H696" t="s">
        <v>3656</v>
      </c>
      <c r="I696" t="s">
        <v>4632</v>
      </c>
      <c r="J696">
        <v>2022</v>
      </c>
      <c r="K696" t="s">
        <v>4062</v>
      </c>
      <c r="L696">
        <v>71.846669000000006</v>
      </c>
      <c r="M696">
        <v>7717000000</v>
      </c>
      <c r="N696">
        <v>3714000000</v>
      </c>
      <c r="O696">
        <v>594000000</v>
      </c>
      <c r="P696">
        <v>1907000000</v>
      </c>
      <c r="Q696">
        <v>969000000</v>
      </c>
      <c r="R696">
        <v>4003000000</v>
      </c>
      <c r="S696">
        <v>1960000000</v>
      </c>
      <c r="U696">
        <v>1375000000</v>
      </c>
      <c r="W696">
        <v>3642000000</v>
      </c>
      <c r="X696">
        <v>1693000000</v>
      </c>
      <c r="AB696">
        <v>2613000000</v>
      </c>
      <c r="AC696">
        <v>379000000</v>
      </c>
      <c r="AD696">
        <v>2310000000</v>
      </c>
      <c r="AE696">
        <v>91000000</v>
      </c>
      <c r="AF696">
        <v>86200000</v>
      </c>
      <c r="AG696">
        <v>1396000000</v>
      </c>
      <c r="AJ696">
        <v>659000000</v>
      </c>
      <c r="AK696">
        <v>390000000</v>
      </c>
      <c r="AM696">
        <v>178000000</v>
      </c>
      <c r="AN696">
        <v>423000000</v>
      </c>
      <c r="AO696">
        <v>60000000</v>
      </c>
      <c r="AQ696">
        <v>713000000</v>
      </c>
      <c r="AS696">
        <v>363000000</v>
      </c>
      <c r="AU696">
        <v>-485000000</v>
      </c>
      <c r="AV696">
        <v>-531000000</v>
      </c>
      <c r="AX696">
        <v>224000000</v>
      </c>
      <c r="AY696">
        <v>4.8600000000000003</v>
      </c>
      <c r="AZ696">
        <v>873000000</v>
      </c>
      <c r="BB696">
        <v>661000000</v>
      </c>
      <c r="BC696">
        <v>661000000</v>
      </c>
      <c r="BO696">
        <v>11.016666666666699</v>
      </c>
      <c r="BP696">
        <v>0.16309719934102099</v>
      </c>
      <c r="BQ696">
        <v>0.75370675453047797</v>
      </c>
      <c r="BR696">
        <v>14.7832652263374</v>
      </c>
      <c r="BS696">
        <v>0.16188289322617699</v>
      </c>
      <c r="BU696">
        <v>1.3362985508610801E-7</v>
      </c>
    </row>
    <row r="697" spans="3:73" x14ac:dyDescent="0.3">
      <c r="C697">
        <v>1034670</v>
      </c>
      <c r="D697" t="s">
        <v>4436</v>
      </c>
      <c r="E697" t="s">
        <v>453</v>
      </c>
      <c r="F697" t="s">
        <v>3614</v>
      </c>
      <c r="G697" t="s">
        <v>3655</v>
      </c>
      <c r="H697" t="s">
        <v>3656</v>
      </c>
      <c r="I697" t="s">
        <v>4632</v>
      </c>
      <c r="J697">
        <v>2021</v>
      </c>
      <c r="K697" t="s">
        <v>4062</v>
      </c>
      <c r="L697">
        <v>83.810601000000005</v>
      </c>
      <c r="M697">
        <v>7537000000</v>
      </c>
      <c r="N697">
        <v>3675000000</v>
      </c>
      <c r="O697">
        <v>969000000</v>
      </c>
      <c r="P697">
        <v>1699000000</v>
      </c>
      <c r="Q697">
        <v>777000000</v>
      </c>
      <c r="R697">
        <v>3862000000</v>
      </c>
      <c r="S697">
        <v>1855000000</v>
      </c>
      <c r="U697">
        <v>1387000000</v>
      </c>
      <c r="W697">
        <v>2821000000</v>
      </c>
      <c r="X697">
        <v>1129000000</v>
      </c>
      <c r="AB697">
        <v>2633000000</v>
      </c>
      <c r="AC697">
        <v>1133000000</v>
      </c>
      <c r="AD697">
        <v>2742000000</v>
      </c>
      <c r="AE697">
        <v>103000000</v>
      </c>
      <c r="AF697">
        <v>87500000</v>
      </c>
      <c r="AG697">
        <v>1511000000</v>
      </c>
      <c r="AJ697">
        <v>675000000</v>
      </c>
      <c r="AK697">
        <v>391000000</v>
      </c>
      <c r="AM697">
        <v>177000000</v>
      </c>
      <c r="AN697">
        <v>435000000</v>
      </c>
      <c r="AO697">
        <v>60000000</v>
      </c>
      <c r="AQ697">
        <v>754000000</v>
      </c>
      <c r="AS697">
        <v>394000000</v>
      </c>
      <c r="AU697">
        <v>-454000000</v>
      </c>
      <c r="AV697">
        <v>-469000000</v>
      </c>
      <c r="AX697">
        <v>165000000</v>
      </c>
      <c r="AY697">
        <v>4.97</v>
      </c>
      <c r="AZ697">
        <v>787650000</v>
      </c>
      <c r="BB697">
        <v>672000000</v>
      </c>
      <c r="BC697">
        <v>672000000</v>
      </c>
      <c r="BO697">
        <v>11.2</v>
      </c>
      <c r="BP697">
        <v>0.343495214462956</v>
      </c>
      <c r="BQ697">
        <v>1.0272952853598001</v>
      </c>
      <c r="BR697">
        <v>16.863299999999999</v>
      </c>
      <c r="BS697">
        <v>0.165210786175465</v>
      </c>
      <c r="BU697">
        <v>1.5819927344094199E-7</v>
      </c>
    </row>
    <row r="698" spans="3:73" x14ac:dyDescent="0.3">
      <c r="C698">
        <v>1034670</v>
      </c>
      <c r="D698" t="s">
        <v>4436</v>
      </c>
      <c r="E698" t="s">
        <v>453</v>
      </c>
      <c r="F698" t="s">
        <v>3614</v>
      </c>
      <c r="G698" t="s">
        <v>3655</v>
      </c>
      <c r="H698" t="s">
        <v>3656</v>
      </c>
      <c r="I698" t="s">
        <v>4632</v>
      </c>
      <c r="J698">
        <v>2020</v>
      </c>
      <c r="K698" t="s">
        <v>4062</v>
      </c>
      <c r="L698">
        <v>58.662806000000003</v>
      </c>
      <c r="M698">
        <v>8156800000</v>
      </c>
      <c r="N698">
        <v>4269000000</v>
      </c>
      <c r="O698">
        <v>1178200000</v>
      </c>
      <c r="Q698">
        <v>798300000</v>
      </c>
      <c r="R698">
        <v>3888000000</v>
      </c>
      <c r="S698">
        <v>1869100000</v>
      </c>
      <c r="U698">
        <v>1398100000</v>
      </c>
      <c r="W698">
        <v>3146900000</v>
      </c>
      <c r="X698">
        <v>1226700000</v>
      </c>
      <c r="AB698">
        <v>2408900000</v>
      </c>
      <c r="AC698">
        <v>1147400000</v>
      </c>
      <c r="AD698">
        <v>2471100000</v>
      </c>
      <c r="AE698">
        <v>102800000</v>
      </c>
      <c r="AF698">
        <v>87400000</v>
      </c>
      <c r="AG698">
        <v>501800000</v>
      </c>
      <c r="AJ698">
        <v>382100000</v>
      </c>
      <c r="AM698">
        <v>102900000</v>
      </c>
      <c r="AN698">
        <v>188500000</v>
      </c>
      <c r="AO698">
        <v>73000000</v>
      </c>
      <c r="AQ698">
        <v>848900000</v>
      </c>
      <c r="AS698">
        <v>370900000</v>
      </c>
      <c r="AU698">
        <v>-339600000</v>
      </c>
      <c r="AV698">
        <v>160100000</v>
      </c>
      <c r="AX698">
        <v>217100000</v>
      </c>
      <c r="AY698">
        <v>2.16</v>
      </c>
      <c r="AZ698">
        <v>769600000</v>
      </c>
      <c r="BB698">
        <v>364400000</v>
      </c>
      <c r="BC698">
        <v>364400000</v>
      </c>
      <c r="BO698">
        <v>4.9917808219178097</v>
      </c>
      <c r="BP698">
        <v>0.37440020337475</v>
      </c>
      <c r="BQ698">
        <v>1.1028949124535301</v>
      </c>
      <c r="BR698">
        <v>27.158706481481499</v>
      </c>
      <c r="BS698">
        <v>7.8251484079870495E-2</v>
      </c>
      <c r="BU698">
        <v>5.2601461646394599E-8</v>
      </c>
    </row>
    <row r="699" spans="3:73" x14ac:dyDescent="0.3">
      <c r="C699">
        <v>1034670</v>
      </c>
      <c r="D699" t="s">
        <v>4436</v>
      </c>
      <c r="E699" t="s">
        <v>453</v>
      </c>
      <c r="F699" t="s">
        <v>3614</v>
      </c>
      <c r="G699" t="s">
        <v>3655</v>
      </c>
      <c r="H699" t="s">
        <v>3656</v>
      </c>
      <c r="I699" t="s">
        <v>4632</v>
      </c>
      <c r="J699">
        <v>2019</v>
      </c>
      <c r="K699" t="s">
        <v>4062</v>
      </c>
      <c r="L699">
        <v>62.908957999999998</v>
      </c>
      <c r="M699">
        <v>6771200000</v>
      </c>
      <c r="N699">
        <v>3002100000</v>
      </c>
      <c r="O699">
        <v>444700000</v>
      </c>
      <c r="Q699">
        <v>740900000</v>
      </c>
      <c r="R699">
        <v>3769000000</v>
      </c>
      <c r="S699">
        <v>1815700000</v>
      </c>
      <c r="U699">
        <v>1387900000</v>
      </c>
      <c r="W699">
        <v>2410200000</v>
      </c>
      <c r="X699">
        <v>941000000</v>
      </c>
      <c r="AB699">
        <v>2109200000</v>
      </c>
      <c r="AC699">
        <v>1157500000</v>
      </c>
      <c r="AD699">
        <v>2283500000</v>
      </c>
      <c r="AE699">
        <v>102800000</v>
      </c>
      <c r="AF699">
        <v>87200000</v>
      </c>
      <c r="AG699">
        <v>426800000</v>
      </c>
      <c r="AJ699">
        <v>725800000</v>
      </c>
      <c r="AM699">
        <v>185600000</v>
      </c>
      <c r="AN699">
        <v>461500000</v>
      </c>
      <c r="AO699">
        <v>69500000</v>
      </c>
      <c r="AQ699">
        <v>640700000</v>
      </c>
      <c r="AS699">
        <v>350600000</v>
      </c>
      <c r="AU699">
        <v>-476100000</v>
      </c>
      <c r="AV699">
        <v>-338100000</v>
      </c>
      <c r="AX699">
        <v>217100000</v>
      </c>
      <c r="AY699">
        <v>1.78</v>
      </c>
      <c r="AZ699">
        <v>749400000</v>
      </c>
      <c r="BB699">
        <v>716600000</v>
      </c>
      <c r="BC699">
        <v>716600000</v>
      </c>
      <c r="BO699">
        <v>10.3107913669065</v>
      </c>
      <c r="BP699">
        <v>0.184507509750228</v>
      </c>
      <c r="BQ699">
        <v>0.93817940419882195</v>
      </c>
      <c r="BR699">
        <v>35.342111235955102</v>
      </c>
      <c r="BS699">
        <v>0.218803337758392</v>
      </c>
      <c r="BU699">
        <v>5.3090245230419097E-8</v>
      </c>
    </row>
    <row r="700" spans="3:73" x14ac:dyDescent="0.3">
      <c r="C700">
        <v>1034670</v>
      </c>
      <c r="D700" t="s">
        <v>4436</v>
      </c>
      <c r="E700" t="s">
        <v>453</v>
      </c>
      <c r="F700" t="s">
        <v>3614</v>
      </c>
      <c r="G700" t="s">
        <v>3655</v>
      </c>
      <c r="H700" t="s">
        <v>3656</v>
      </c>
      <c r="I700" t="s">
        <v>4632</v>
      </c>
      <c r="J700">
        <v>2018</v>
      </c>
      <c r="K700" t="s">
        <v>4062</v>
      </c>
      <c r="L700">
        <v>91.628551999999999</v>
      </c>
      <c r="M700">
        <v>6721600000</v>
      </c>
      <c r="N700">
        <v>3285400000</v>
      </c>
      <c r="O700">
        <v>615800000</v>
      </c>
      <c r="Q700">
        <v>757900000</v>
      </c>
      <c r="R700">
        <v>3436000000</v>
      </c>
      <c r="S700">
        <v>1690100000</v>
      </c>
      <c r="U700">
        <v>1389900000</v>
      </c>
      <c r="W700">
        <v>2865500000</v>
      </c>
      <c r="X700">
        <v>978300000</v>
      </c>
      <c r="AB700">
        <v>1883700000</v>
      </c>
      <c r="AC700">
        <v>1167000000</v>
      </c>
      <c r="AD700">
        <v>2041800000</v>
      </c>
      <c r="AE700">
        <v>102800000</v>
      </c>
      <c r="AF700">
        <v>87100000</v>
      </c>
      <c r="AG700">
        <v>425200000</v>
      </c>
      <c r="AJ700">
        <v>686000000</v>
      </c>
      <c r="AM700">
        <v>234900000</v>
      </c>
      <c r="AN700">
        <v>-93000000</v>
      </c>
      <c r="AO700">
        <v>66100000</v>
      </c>
      <c r="AQ700">
        <v>590600000</v>
      </c>
      <c r="AS700">
        <v>397100000</v>
      </c>
      <c r="AU700">
        <v>-627700000</v>
      </c>
      <c r="AV700">
        <v>-245000000</v>
      </c>
      <c r="AX700">
        <v>216700000</v>
      </c>
      <c r="AY700">
        <v>-1.07</v>
      </c>
      <c r="AZ700">
        <v>808500000</v>
      </c>
      <c r="BB700">
        <v>208000000</v>
      </c>
      <c r="BC700">
        <v>208000000</v>
      </c>
      <c r="BO700">
        <v>3.1467473524962202</v>
      </c>
      <c r="BP700">
        <v>0.21490141336590499</v>
      </c>
      <c r="BQ700">
        <v>0.88204501832141002</v>
      </c>
      <c r="BR700">
        <v>-85.634160747663501</v>
      </c>
      <c r="BS700">
        <v>-4.93709189361363E-2</v>
      </c>
      <c r="BU700">
        <v>-5.20478582789192E-8</v>
      </c>
    </row>
    <row r="701" spans="3:73" x14ac:dyDescent="0.3">
      <c r="C701">
        <v>1034670</v>
      </c>
      <c r="D701" t="s">
        <v>4436</v>
      </c>
      <c r="E701" t="s">
        <v>453</v>
      </c>
      <c r="F701" t="s">
        <v>3614</v>
      </c>
      <c r="G701" t="s">
        <v>3655</v>
      </c>
      <c r="H701" t="s">
        <v>3656</v>
      </c>
      <c r="I701" t="s">
        <v>4632</v>
      </c>
      <c r="J701">
        <v>2017</v>
      </c>
      <c r="K701" t="s">
        <v>4062</v>
      </c>
      <c r="L701">
        <v>89.372865000000004</v>
      </c>
      <c r="M701">
        <v>8549900000</v>
      </c>
      <c r="N701">
        <v>4204700000</v>
      </c>
      <c r="O701">
        <v>959500000</v>
      </c>
      <c r="Q701">
        <v>859100000</v>
      </c>
      <c r="R701">
        <v>4345000000</v>
      </c>
      <c r="S701">
        <v>1973100000</v>
      </c>
      <c r="U701">
        <v>1688800000</v>
      </c>
      <c r="W701">
        <v>2654600000</v>
      </c>
      <c r="X701">
        <v>1280800000</v>
      </c>
      <c r="AA701">
        <v>1341400000</v>
      </c>
      <c r="AB701">
        <v>4035100000</v>
      </c>
      <c r="AC701">
        <v>1188700000</v>
      </c>
      <c r="AD701">
        <v>4079200000</v>
      </c>
      <c r="AE701">
        <v>102800000</v>
      </c>
      <c r="AF701">
        <v>87000000</v>
      </c>
      <c r="AG701">
        <v>566700000</v>
      </c>
      <c r="AJ701">
        <v>605300000</v>
      </c>
      <c r="AM701">
        <v>203500000</v>
      </c>
      <c r="AN701">
        <v>62600000</v>
      </c>
      <c r="AO701">
        <v>61200000</v>
      </c>
      <c r="AS701">
        <v>425800000</v>
      </c>
      <c r="AX701">
        <v>209700000</v>
      </c>
      <c r="AY701">
        <v>0.72</v>
      </c>
      <c r="BB701">
        <v>327300000</v>
      </c>
      <c r="BC701">
        <v>327300000</v>
      </c>
      <c r="BO701">
        <v>5.3480392156862697</v>
      </c>
      <c r="BP701">
        <v>0.36144805243727901</v>
      </c>
      <c r="BQ701">
        <v>1.2603028704889601</v>
      </c>
      <c r="BR701">
        <v>124.12897916666699</v>
      </c>
      <c r="BS701">
        <v>1.55138658273649E-2</v>
      </c>
      <c r="BU701">
        <v>1.59471792024981E-8</v>
      </c>
    </row>
    <row r="702" spans="3:73" x14ac:dyDescent="0.3">
      <c r="C702">
        <v>1521332</v>
      </c>
      <c r="D702" t="s">
        <v>4514</v>
      </c>
      <c r="E702" t="s">
        <v>706</v>
      </c>
      <c r="F702" t="s">
        <v>3614</v>
      </c>
      <c r="G702" t="s">
        <v>3655</v>
      </c>
      <c r="H702" t="s">
        <v>3656</v>
      </c>
      <c r="I702" t="s">
        <v>4633</v>
      </c>
      <c r="J702">
        <v>2026</v>
      </c>
      <c r="K702" t="s">
        <v>4062</v>
      </c>
      <c r="L702">
        <v>64.313092999999995</v>
      </c>
    </row>
    <row r="703" spans="3:73" x14ac:dyDescent="0.3">
      <c r="C703">
        <v>1521332</v>
      </c>
      <c r="D703" t="s">
        <v>4514</v>
      </c>
      <c r="E703" t="s">
        <v>706</v>
      </c>
      <c r="F703" t="s">
        <v>3614</v>
      </c>
      <c r="G703" t="s">
        <v>3655</v>
      </c>
      <c r="H703" t="s">
        <v>3656</v>
      </c>
      <c r="I703" t="s">
        <v>4633</v>
      </c>
      <c r="J703">
        <v>2025</v>
      </c>
      <c r="K703" t="s">
        <v>4062</v>
      </c>
      <c r="L703">
        <v>57.797395999999999</v>
      </c>
      <c r="M703">
        <v>23413000000</v>
      </c>
      <c r="N703">
        <v>8745000000</v>
      </c>
      <c r="O703">
        <v>1851000000</v>
      </c>
      <c r="P703">
        <v>3477000000</v>
      </c>
      <c r="Q703">
        <v>2561000000</v>
      </c>
      <c r="R703">
        <v>4275000000</v>
      </c>
      <c r="S703">
        <v>3774000000</v>
      </c>
      <c r="T703">
        <v>2004000000</v>
      </c>
      <c r="U703">
        <v>4596000000</v>
      </c>
      <c r="V703">
        <v>13914000000</v>
      </c>
      <c r="W703">
        <v>5037000000</v>
      </c>
      <c r="X703">
        <v>3157000000</v>
      </c>
      <c r="AA703">
        <v>7653000000</v>
      </c>
      <c r="AB703">
        <v>9207000000</v>
      </c>
      <c r="AD703">
        <v>6227000000</v>
      </c>
      <c r="AE703">
        <v>2000000</v>
      </c>
      <c r="AF703">
        <v>212746899</v>
      </c>
      <c r="AG703">
        <v>963000000</v>
      </c>
      <c r="AH703">
        <v>5153000000</v>
      </c>
      <c r="AJ703">
        <v>425000000</v>
      </c>
      <c r="AK703">
        <v>1129000000</v>
      </c>
      <c r="AM703">
        <v>700000000</v>
      </c>
      <c r="AN703">
        <v>138000000</v>
      </c>
      <c r="AO703">
        <v>361000000</v>
      </c>
      <c r="AP703">
        <v>991000000</v>
      </c>
      <c r="AQ703">
        <v>2185000000</v>
      </c>
      <c r="AT703">
        <v>656000000</v>
      </c>
      <c r="AU703">
        <v>-498000000</v>
      </c>
      <c r="AV703">
        <v>-1442000000</v>
      </c>
      <c r="AY703">
        <v>0.64</v>
      </c>
      <c r="AZ703">
        <v>2440500000</v>
      </c>
      <c r="BA703">
        <v>8.2476227440325997E-2</v>
      </c>
      <c r="BB703">
        <v>1199000000</v>
      </c>
      <c r="BC703">
        <v>2190000000</v>
      </c>
      <c r="BD703">
        <v>0.42499514845720898</v>
      </c>
      <c r="BE703">
        <v>0.42402483989908801</v>
      </c>
      <c r="BF703">
        <v>0.29672035707354899</v>
      </c>
      <c r="BG703">
        <v>0.18688142829419799</v>
      </c>
      <c r="BI703">
        <v>0.220091402212446</v>
      </c>
      <c r="BJ703">
        <v>-9.6642732388899699E-2</v>
      </c>
      <c r="BK703">
        <v>0.12730448282553899</v>
      </c>
      <c r="BL703">
        <v>3.33079268292683</v>
      </c>
      <c r="BM703">
        <v>0.21909567242383099</v>
      </c>
      <c r="BN703">
        <v>0.594285226156409</v>
      </c>
      <c r="BO703">
        <v>3.3213296398891998</v>
      </c>
      <c r="BP703">
        <v>0.367480643240024</v>
      </c>
      <c r="BQ703">
        <v>1.2277149096684501</v>
      </c>
      <c r="BR703">
        <v>90.308431249999998</v>
      </c>
      <c r="BS703">
        <v>1.49885956337569E-2</v>
      </c>
      <c r="BU703">
        <v>4.0176315238405604E-9</v>
      </c>
    </row>
    <row r="704" spans="3:73" x14ac:dyDescent="0.3">
      <c r="C704">
        <v>1521332</v>
      </c>
      <c r="D704" t="s">
        <v>4514</v>
      </c>
      <c r="E704" t="s">
        <v>706</v>
      </c>
      <c r="F704" t="s">
        <v>3614</v>
      </c>
      <c r="G704" t="s">
        <v>3655</v>
      </c>
      <c r="H704" t="s">
        <v>3656</v>
      </c>
      <c r="I704" t="s">
        <v>4633</v>
      </c>
      <c r="J704">
        <v>2024</v>
      </c>
      <c r="K704" t="s">
        <v>4062</v>
      </c>
      <c r="L704">
        <v>59.451999000000001</v>
      </c>
      <c r="M704">
        <v>23458000000</v>
      </c>
      <c r="N704">
        <v>7826000000</v>
      </c>
      <c r="O704">
        <v>1573000000</v>
      </c>
      <c r="P704">
        <v>3261000000</v>
      </c>
      <c r="Q704">
        <v>2320000000</v>
      </c>
      <c r="R704">
        <v>4193000000</v>
      </c>
      <c r="S704">
        <v>3698000000</v>
      </c>
      <c r="T704">
        <v>2140000000</v>
      </c>
      <c r="U704">
        <v>5024000000</v>
      </c>
      <c r="V704">
        <v>14373000000</v>
      </c>
      <c r="W704">
        <v>5131000000</v>
      </c>
      <c r="X704">
        <v>2870000000</v>
      </c>
      <c r="AA704">
        <v>8465000000</v>
      </c>
      <c r="AB704">
        <v>8796000000</v>
      </c>
      <c r="AD704">
        <v>7002000000</v>
      </c>
      <c r="AE704">
        <v>2000000</v>
      </c>
      <c r="AF704">
        <v>235035739</v>
      </c>
      <c r="AG704">
        <v>962000000</v>
      </c>
      <c r="AH704">
        <v>4907000000</v>
      </c>
      <c r="AJ704">
        <v>479000000</v>
      </c>
      <c r="AK704">
        <v>1097000000</v>
      </c>
      <c r="AM704">
        <v>223000000</v>
      </c>
      <c r="AN704">
        <v>268000000</v>
      </c>
      <c r="AO704">
        <v>337000000</v>
      </c>
      <c r="AP704">
        <v>964000000</v>
      </c>
      <c r="AQ704">
        <v>2446000000</v>
      </c>
      <c r="AT704">
        <v>830000000</v>
      </c>
      <c r="AU704">
        <v>-507000000</v>
      </c>
      <c r="AV704">
        <v>-1965000000</v>
      </c>
      <c r="AY704">
        <v>1.1399999999999999</v>
      </c>
      <c r="AZ704">
        <v>2342500000</v>
      </c>
      <c r="BA704">
        <v>9.7615651110658203E-2</v>
      </c>
      <c r="BB704">
        <v>828000000</v>
      </c>
      <c r="BC704">
        <v>1792000000</v>
      </c>
      <c r="BD704">
        <v>0.365192582025678</v>
      </c>
      <c r="BE704">
        <v>0.49847157122478097</v>
      </c>
      <c r="BF704">
        <v>0.32932545343386999</v>
      </c>
      <c r="BG704">
        <v>0.19604646423476699</v>
      </c>
      <c r="BI704">
        <v>0.209182368488362</v>
      </c>
      <c r="BJ704">
        <v>-0.103321785204809</v>
      </c>
      <c r="BK704">
        <v>0.16914611779091099</v>
      </c>
      <c r="BL704">
        <v>2.9469879518072299</v>
      </c>
      <c r="BM704">
        <v>0.22355818218870999</v>
      </c>
      <c r="BN704">
        <v>0.61271208116634002</v>
      </c>
      <c r="BO704">
        <v>2.45697329376855</v>
      </c>
      <c r="BP704">
        <v>0.30656792048333698</v>
      </c>
      <c r="BQ704">
        <v>1.07308516858312</v>
      </c>
      <c r="BR704">
        <v>52.150876315789503</v>
      </c>
      <c r="BS704">
        <v>3.0468394724874899E-2</v>
      </c>
      <c r="BU704">
        <v>7.7052386152796705E-9</v>
      </c>
    </row>
    <row r="705" spans="3:73" x14ac:dyDescent="0.3">
      <c r="C705">
        <v>1521332</v>
      </c>
      <c r="D705" t="s">
        <v>4514</v>
      </c>
      <c r="E705" t="s">
        <v>706</v>
      </c>
      <c r="F705" t="s">
        <v>3614</v>
      </c>
      <c r="G705" t="s">
        <v>3655</v>
      </c>
      <c r="H705" t="s">
        <v>3656</v>
      </c>
      <c r="I705" t="s">
        <v>4633</v>
      </c>
      <c r="J705">
        <v>2023</v>
      </c>
      <c r="K705" t="s">
        <v>4062</v>
      </c>
      <c r="L705">
        <v>82.644360000000006</v>
      </c>
      <c r="M705">
        <v>24427000000</v>
      </c>
      <c r="N705">
        <v>8247000000</v>
      </c>
      <c r="O705">
        <v>1640000000</v>
      </c>
      <c r="P705">
        <v>3546000000</v>
      </c>
      <c r="Q705">
        <v>2365000000</v>
      </c>
      <c r="R705">
        <v>4325000000</v>
      </c>
      <c r="S705">
        <v>3785000000</v>
      </c>
      <c r="T705">
        <v>2399000000</v>
      </c>
      <c r="U705">
        <v>5151000000</v>
      </c>
      <c r="V705">
        <v>12583000000</v>
      </c>
      <c r="W705">
        <v>4808000000</v>
      </c>
      <c r="X705">
        <v>3151000000</v>
      </c>
      <c r="AA705">
        <v>6296000000</v>
      </c>
      <c r="AB705">
        <v>11548000000</v>
      </c>
      <c r="AD705">
        <v>8162000000</v>
      </c>
      <c r="AE705">
        <v>3000000</v>
      </c>
      <c r="AF705">
        <v>279033365</v>
      </c>
      <c r="AG705">
        <v>922000000</v>
      </c>
      <c r="AH705">
        <v>4919000000</v>
      </c>
      <c r="AJ705">
        <v>355000000</v>
      </c>
      <c r="AK705">
        <v>1289000000</v>
      </c>
      <c r="AM705">
        <v>-725000000</v>
      </c>
      <c r="AN705">
        <v>905000000</v>
      </c>
      <c r="AO705">
        <v>285000000</v>
      </c>
      <c r="AP705">
        <v>912000000</v>
      </c>
      <c r="AQ705">
        <v>1896000000</v>
      </c>
      <c r="AT705">
        <v>906000000</v>
      </c>
      <c r="AU705">
        <v>-1002000000</v>
      </c>
      <c r="AV705">
        <v>-807000000</v>
      </c>
      <c r="AY705">
        <v>3.22</v>
      </c>
      <c r="AZ705">
        <v>2352500000</v>
      </c>
      <c r="BA705">
        <v>7.2169140069119703E-2</v>
      </c>
      <c r="BB705">
        <v>465000000</v>
      </c>
      <c r="BC705">
        <v>1377000000</v>
      </c>
      <c r="BD705">
        <v>0.279934946127262</v>
      </c>
      <c r="BE705">
        <v>0.38544419597479201</v>
      </c>
      <c r="BF705">
        <v>0.20126041878430601</v>
      </c>
      <c r="BG705">
        <v>0.187436470827404</v>
      </c>
      <c r="BI705">
        <v>0.20137552708068901</v>
      </c>
      <c r="BJ705">
        <v>-0.20369993901199401</v>
      </c>
      <c r="BK705">
        <v>0.18418377719048601</v>
      </c>
      <c r="BL705">
        <v>2.0927152317880799</v>
      </c>
      <c r="BM705">
        <v>0.26204513112421202</v>
      </c>
      <c r="BN705">
        <v>0.51512670405698602</v>
      </c>
      <c r="BO705">
        <v>1.6315789473684199</v>
      </c>
      <c r="BP705">
        <v>0.34109816971713802</v>
      </c>
      <c r="BQ705">
        <v>1.22337770382696</v>
      </c>
      <c r="BR705">
        <v>25.665950310559001</v>
      </c>
      <c r="BS705">
        <v>7.8368548666435806E-2</v>
      </c>
      <c r="BU705">
        <v>2.3044236162105999E-8</v>
      </c>
    </row>
    <row r="706" spans="3:73" x14ac:dyDescent="0.3">
      <c r="C706">
        <v>1521332</v>
      </c>
      <c r="D706" t="s">
        <v>4514</v>
      </c>
      <c r="E706" t="s">
        <v>706</v>
      </c>
      <c r="F706" t="s">
        <v>3614</v>
      </c>
      <c r="G706" t="s">
        <v>3655</v>
      </c>
      <c r="H706" t="s">
        <v>3656</v>
      </c>
      <c r="I706" t="s">
        <v>4633</v>
      </c>
      <c r="J706">
        <v>2022</v>
      </c>
      <c r="K706" t="s">
        <v>4062</v>
      </c>
      <c r="L706">
        <v>90.034537</v>
      </c>
      <c r="M706">
        <v>21884000000</v>
      </c>
      <c r="N706">
        <v>7784000000</v>
      </c>
      <c r="O706">
        <v>1531000000</v>
      </c>
      <c r="P706">
        <v>3433000000</v>
      </c>
      <c r="Q706">
        <v>2340000000</v>
      </c>
      <c r="R706">
        <v>3946000000</v>
      </c>
      <c r="S706">
        <v>3495000000</v>
      </c>
      <c r="T706">
        <v>2585000000</v>
      </c>
      <c r="U706">
        <v>5106000000</v>
      </c>
      <c r="V706">
        <v>12790000000</v>
      </c>
      <c r="W706">
        <v>4865000000</v>
      </c>
      <c r="X706">
        <v>3150000000</v>
      </c>
      <c r="AA706">
        <v>6581000000</v>
      </c>
      <c r="AB706">
        <v>8809000000</v>
      </c>
      <c r="AD706">
        <v>5608000000</v>
      </c>
      <c r="AE706">
        <v>3000000</v>
      </c>
      <c r="AF706">
        <v>270949579</v>
      </c>
      <c r="AG706">
        <v>813000000</v>
      </c>
      <c r="AH706">
        <v>4640000000</v>
      </c>
      <c r="AJ706">
        <v>440000000</v>
      </c>
      <c r="AK706">
        <v>1120000000</v>
      </c>
      <c r="AM706">
        <v>121000000</v>
      </c>
      <c r="AN706">
        <v>249000000</v>
      </c>
      <c r="AO706">
        <v>219000000</v>
      </c>
      <c r="AP706">
        <v>762000000</v>
      </c>
      <c r="AQ706">
        <v>1263000000</v>
      </c>
      <c r="AT706">
        <v>844000000</v>
      </c>
      <c r="AU706">
        <v>-5182000000</v>
      </c>
      <c r="AV706">
        <v>2359000000</v>
      </c>
      <c r="AY706">
        <v>0.86</v>
      </c>
      <c r="AZ706">
        <v>2177000000</v>
      </c>
      <c r="BA706">
        <v>9.4827586206896505E-2</v>
      </c>
      <c r="BB706">
        <v>589000000</v>
      </c>
      <c r="BC706">
        <v>1351000000</v>
      </c>
      <c r="BD706">
        <v>0.29116379310344798</v>
      </c>
      <c r="BE706">
        <v>0.27219827586206902</v>
      </c>
      <c r="BF706">
        <v>9.0301724137931E-2</v>
      </c>
      <c r="BG706">
        <v>0.17521551724137899</v>
      </c>
      <c r="BI706">
        <v>0.212027051727289</v>
      </c>
      <c r="BJ706">
        <v>-1.1168103448275899</v>
      </c>
      <c r="BK706">
        <v>0.18189655172413799</v>
      </c>
      <c r="BL706">
        <v>1.4964454976303301</v>
      </c>
      <c r="BM706">
        <v>0.24137931034482801</v>
      </c>
      <c r="BN706">
        <v>0.58444525680862702</v>
      </c>
      <c r="BO706">
        <v>2.6894977168949801</v>
      </c>
      <c r="BP706">
        <v>0.31469681397739002</v>
      </c>
      <c r="BQ706">
        <v>1.1190133607399799</v>
      </c>
      <c r="BR706">
        <v>104.691322093023</v>
      </c>
      <c r="BS706">
        <v>2.8266545578385701E-2</v>
      </c>
      <c r="BU706">
        <v>8.7898401430355305E-9</v>
      </c>
    </row>
    <row r="707" spans="3:73" x14ac:dyDescent="0.3">
      <c r="C707">
        <v>1521332</v>
      </c>
      <c r="D707" t="s">
        <v>4514</v>
      </c>
      <c r="E707" t="s">
        <v>706</v>
      </c>
      <c r="F707" t="s">
        <v>3614</v>
      </c>
      <c r="G707" t="s">
        <v>3655</v>
      </c>
      <c r="H707" t="s">
        <v>3656</v>
      </c>
      <c r="I707" t="s">
        <v>4633</v>
      </c>
      <c r="J707">
        <v>2021</v>
      </c>
      <c r="K707" t="s">
        <v>4062</v>
      </c>
      <c r="L707">
        <v>129.29108600000001</v>
      </c>
      <c r="M707">
        <v>18007000000</v>
      </c>
      <c r="N707">
        <v>8436000000</v>
      </c>
      <c r="O707">
        <v>3139000000</v>
      </c>
      <c r="P707">
        <v>2784000000</v>
      </c>
      <c r="Q707">
        <v>2014000000</v>
      </c>
      <c r="R707">
        <v>3677000000</v>
      </c>
      <c r="S707">
        <v>3294000000</v>
      </c>
      <c r="T707">
        <v>964000000</v>
      </c>
      <c r="U707">
        <v>2511000000</v>
      </c>
      <c r="V707">
        <v>9446000000</v>
      </c>
      <c r="W707">
        <v>4207000000</v>
      </c>
      <c r="X707">
        <v>2953000000</v>
      </c>
      <c r="AB707">
        <v>8347000000</v>
      </c>
      <c r="AD707">
        <v>5077000000</v>
      </c>
      <c r="AE707">
        <v>3000000</v>
      </c>
      <c r="AF707">
        <v>270514140</v>
      </c>
      <c r="AG707">
        <v>591000000</v>
      </c>
      <c r="AH707">
        <v>4134000000</v>
      </c>
      <c r="AJ707">
        <v>260000000</v>
      </c>
      <c r="AK707">
        <v>1030000000</v>
      </c>
      <c r="AM707">
        <v>101000000</v>
      </c>
      <c r="AN707">
        <v>31000000</v>
      </c>
      <c r="AO707">
        <v>150000000</v>
      </c>
      <c r="AP707">
        <v>773000000</v>
      </c>
      <c r="AQ707">
        <v>1222000000</v>
      </c>
      <c r="AT707">
        <v>611000000</v>
      </c>
      <c r="AU707">
        <v>-729000000</v>
      </c>
      <c r="AV707">
        <v>-191000000</v>
      </c>
      <c r="AW707">
        <v>63000000</v>
      </c>
      <c r="AY707">
        <v>0.06</v>
      </c>
      <c r="AZ707">
        <v>1655500000</v>
      </c>
      <c r="BA707">
        <v>6.2893081761006303E-2</v>
      </c>
      <c r="BB707">
        <v>282000000</v>
      </c>
      <c r="BC707">
        <v>1055000000</v>
      </c>
      <c r="BD707">
        <v>0.25520077406869901</v>
      </c>
      <c r="BE707">
        <v>0.29559748427672999</v>
      </c>
      <c r="BF707">
        <v>0.147798742138365</v>
      </c>
      <c r="BG707">
        <v>0.14296081277213399</v>
      </c>
      <c r="BI707">
        <v>0.229577386571889</v>
      </c>
      <c r="BJ707">
        <v>-0.17634252539912901</v>
      </c>
      <c r="BK707">
        <v>0.147798742138365</v>
      </c>
      <c r="BL707">
        <v>2</v>
      </c>
      <c r="BM707">
        <v>0.24915336236091001</v>
      </c>
      <c r="BN707">
        <v>0.52457377686455298</v>
      </c>
      <c r="BO707">
        <v>1.88</v>
      </c>
      <c r="BP707">
        <v>0.74613739006417901</v>
      </c>
      <c r="BQ707">
        <v>1.5265034466365599</v>
      </c>
      <c r="BR707">
        <v>2154.8514333333301</v>
      </c>
      <c r="BS707">
        <v>3.7139091889301498E-3</v>
      </c>
      <c r="BT707">
        <v>487272.57190801197</v>
      </c>
      <c r="BU707">
        <v>9.2937164969450098E-10</v>
      </c>
    </row>
    <row r="708" spans="3:73" x14ac:dyDescent="0.3">
      <c r="C708">
        <v>1521332</v>
      </c>
      <c r="D708" t="s">
        <v>4514</v>
      </c>
      <c r="E708" t="s">
        <v>706</v>
      </c>
      <c r="F708" t="s">
        <v>3614</v>
      </c>
      <c r="G708" t="s">
        <v>3655</v>
      </c>
      <c r="H708" t="s">
        <v>3656</v>
      </c>
      <c r="I708" t="s">
        <v>4633</v>
      </c>
      <c r="J708">
        <v>2020</v>
      </c>
      <c r="K708" t="s">
        <v>4062</v>
      </c>
      <c r="L708">
        <v>68.947766000000001</v>
      </c>
      <c r="M708">
        <v>17522000000</v>
      </c>
      <c r="N708">
        <v>7465000000</v>
      </c>
      <c r="O708">
        <v>2821000000</v>
      </c>
      <c r="P708">
        <v>2812000000</v>
      </c>
      <c r="Q708">
        <v>1297000000</v>
      </c>
      <c r="R708">
        <v>3681000000</v>
      </c>
      <c r="S708">
        <v>3301000000</v>
      </c>
      <c r="T708">
        <v>1091000000</v>
      </c>
      <c r="U708">
        <v>2580000000</v>
      </c>
      <c r="V708">
        <v>9422000000</v>
      </c>
      <c r="W708">
        <v>4046000000</v>
      </c>
      <c r="X708">
        <v>2571000000</v>
      </c>
      <c r="AB708">
        <v>7905000000</v>
      </c>
      <c r="AD708">
        <v>4550000000</v>
      </c>
      <c r="AE708">
        <v>3000000</v>
      </c>
      <c r="AF708">
        <v>270025375</v>
      </c>
      <c r="AG708">
        <v>779000000</v>
      </c>
      <c r="AH708">
        <v>4212000000</v>
      </c>
      <c r="AJ708">
        <v>446000000</v>
      </c>
      <c r="AK708">
        <v>1024000000</v>
      </c>
      <c r="AM708">
        <v>49000000</v>
      </c>
      <c r="AN708">
        <v>299000000</v>
      </c>
      <c r="AO708">
        <v>164000000</v>
      </c>
      <c r="AP708">
        <v>764000000</v>
      </c>
      <c r="AQ708">
        <v>1413000000</v>
      </c>
      <c r="AT708">
        <v>584000000</v>
      </c>
      <c r="AU708">
        <v>-626000000</v>
      </c>
      <c r="AV708">
        <v>1613000000</v>
      </c>
      <c r="AY708">
        <v>1.05</v>
      </c>
      <c r="AZ708">
        <v>1291500000</v>
      </c>
      <c r="BA708">
        <v>0.105887939221273</v>
      </c>
      <c r="BB708">
        <v>512000000</v>
      </c>
      <c r="BC708">
        <v>1276000000</v>
      </c>
      <c r="BD708">
        <v>0.30294396961063602</v>
      </c>
      <c r="BE708">
        <v>0.335470085470085</v>
      </c>
      <c r="BF708">
        <v>0.19681861348527999</v>
      </c>
      <c r="BG708">
        <v>0.18494776828110199</v>
      </c>
      <c r="BI708">
        <v>0.24038351786325801</v>
      </c>
      <c r="BJ708">
        <v>-0.14862298195631499</v>
      </c>
      <c r="BK708">
        <v>0.13865147198480501</v>
      </c>
      <c r="BL708">
        <v>2.41952054794521</v>
      </c>
      <c r="BM708">
        <v>0.24311490978157599</v>
      </c>
      <c r="BN708">
        <v>0.53772400410912002</v>
      </c>
      <c r="BO708">
        <v>3.1219512195122001</v>
      </c>
      <c r="BP708">
        <v>0.69723183391003496</v>
      </c>
      <c r="BQ708">
        <v>1.5244686109737999</v>
      </c>
      <c r="BR708">
        <v>65.664539047619002</v>
      </c>
      <c r="BS708">
        <v>3.78241619228337E-2</v>
      </c>
      <c r="BU708">
        <v>9.1581472865275098E-9</v>
      </c>
    </row>
    <row r="709" spans="3:73" x14ac:dyDescent="0.3">
      <c r="C709">
        <v>1521332</v>
      </c>
      <c r="D709" t="s">
        <v>4514</v>
      </c>
      <c r="E709" t="s">
        <v>706</v>
      </c>
      <c r="F709" t="s">
        <v>3614</v>
      </c>
      <c r="G709" t="s">
        <v>3655</v>
      </c>
      <c r="H709" t="s">
        <v>3656</v>
      </c>
      <c r="I709" t="s">
        <v>4633</v>
      </c>
      <c r="J709">
        <v>2019</v>
      </c>
      <c r="K709" t="s">
        <v>4062</v>
      </c>
      <c r="L709">
        <v>68.347239999999999</v>
      </c>
      <c r="M709">
        <v>13459000000</v>
      </c>
      <c r="N709">
        <v>5319000000</v>
      </c>
      <c r="O709">
        <v>412000000</v>
      </c>
      <c r="P709">
        <v>2569000000</v>
      </c>
      <c r="Q709">
        <v>1286000000</v>
      </c>
      <c r="R709">
        <v>3722000000</v>
      </c>
      <c r="S709">
        <v>3309000000</v>
      </c>
      <c r="T709">
        <v>1186000000</v>
      </c>
      <c r="U709">
        <v>2407000000</v>
      </c>
      <c r="V709">
        <v>9448000000</v>
      </c>
      <c r="W709">
        <v>4054000000</v>
      </c>
      <c r="X709">
        <v>2463000000</v>
      </c>
      <c r="AB709">
        <v>3819000000</v>
      </c>
      <c r="AD709">
        <v>2890000000</v>
      </c>
      <c r="AE709">
        <v>3000000</v>
      </c>
      <c r="AF709">
        <v>255288240</v>
      </c>
      <c r="AG709">
        <v>687000000</v>
      </c>
      <c r="AH709">
        <v>3596000000</v>
      </c>
      <c r="AJ709">
        <v>324000000</v>
      </c>
      <c r="AK709">
        <v>1165000000</v>
      </c>
      <c r="AM709">
        <v>132000000</v>
      </c>
      <c r="AN709">
        <v>230000000</v>
      </c>
      <c r="AO709">
        <v>164000000</v>
      </c>
      <c r="AP709">
        <v>717000000</v>
      </c>
      <c r="AQ709">
        <v>1624000000</v>
      </c>
      <c r="AT709">
        <v>781000000</v>
      </c>
      <c r="AU709">
        <v>-1111000000</v>
      </c>
      <c r="AV709">
        <v>-649000000</v>
      </c>
      <c r="AY709">
        <v>0.9</v>
      </c>
      <c r="AZ709">
        <v>1281500000</v>
      </c>
      <c r="BA709">
        <v>9.0100111234705196E-2</v>
      </c>
      <c r="BB709">
        <v>526000000</v>
      </c>
      <c r="BC709">
        <v>1243000000</v>
      </c>
      <c r="BD709">
        <v>0.34566184649610698</v>
      </c>
      <c r="BE709">
        <v>0.45161290322580599</v>
      </c>
      <c r="BF709">
        <v>0.23442714126807601</v>
      </c>
      <c r="BG709">
        <v>0.19104560622914299</v>
      </c>
      <c r="BI709">
        <v>0.26718181142729802</v>
      </c>
      <c r="BJ709">
        <v>-0.30895439377085598</v>
      </c>
      <c r="BK709">
        <v>0.21718576195773101</v>
      </c>
      <c r="BL709">
        <v>2.07938540332907</v>
      </c>
      <c r="BM709">
        <v>0.32397107897664101</v>
      </c>
      <c r="BN709">
        <v>0.70198380265992999</v>
      </c>
      <c r="BO709">
        <v>3.2073170731707301</v>
      </c>
      <c r="BP709">
        <v>0.10162802170695601</v>
      </c>
      <c r="BQ709">
        <v>0.99481993093241206</v>
      </c>
      <c r="BR709">
        <v>75.941377777777802</v>
      </c>
      <c r="BS709">
        <v>6.0225189840272302E-2</v>
      </c>
      <c r="BU709">
        <v>1.6106969363707801E-8</v>
      </c>
    </row>
    <row r="710" spans="3:73" x14ac:dyDescent="0.3">
      <c r="C710">
        <v>1521332</v>
      </c>
      <c r="D710" t="s">
        <v>4514</v>
      </c>
      <c r="E710" t="s">
        <v>706</v>
      </c>
      <c r="F710" t="s">
        <v>3614</v>
      </c>
      <c r="G710" t="s">
        <v>3655</v>
      </c>
      <c r="H710" t="s">
        <v>3656</v>
      </c>
      <c r="I710" t="s">
        <v>4633</v>
      </c>
      <c r="J710">
        <v>2018</v>
      </c>
      <c r="K710" t="s">
        <v>4062</v>
      </c>
      <c r="L710">
        <v>70.957222999999999</v>
      </c>
      <c r="M710">
        <v>12480000000</v>
      </c>
      <c r="N710">
        <v>4777000000</v>
      </c>
      <c r="O710">
        <v>567000000</v>
      </c>
      <c r="P710">
        <v>2487000000</v>
      </c>
      <c r="Q710">
        <v>1277000000</v>
      </c>
      <c r="S710">
        <v>3179000000</v>
      </c>
      <c r="T710">
        <v>1380000000</v>
      </c>
      <c r="U710">
        <v>2524000000</v>
      </c>
      <c r="V710">
        <v>8810000000</v>
      </c>
      <c r="W710">
        <v>3694000000</v>
      </c>
      <c r="X710">
        <v>2334000000</v>
      </c>
      <c r="AB710">
        <v>3459000000</v>
      </c>
      <c r="AD710">
        <v>2511000000</v>
      </c>
      <c r="AE710">
        <v>3000000</v>
      </c>
      <c r="AF710">
        <v>259991022</v>
      </c>
      <c r="AG710">
        <v>669000000</v>
      </c>
      <c r="AH710">
        <v>3636000000</v>
      </c>
      <c r="AJ710">
        <v>355000000</v>
      </c>
      <c r="AK710">
        <v>1200000000</v>
      </c>
      <c r="AM710">
        <v>250000000</v>
      </c>
      <c r="AN710">
        <v>247000000</v>
      </c>
      <c r="AO710">
        <v>141000000</v>
      </c>
      <c r="AP710">
        <v>676000000</v>
      </c>
      <c r="AQ710">
        <v>1628000000</v>
      </c>
      <c r="AT710">
        <v>846000000</v>
      </c>
      <c r="AU710">
        <v>-2048000000</v>
      </c>
      <c r="AV710">
        <v>-555000000</v>
      </c>
      <c r="AY710">
        <v>0.94</v>
      </c>
      <c r="AZ710">
        <v>1180000000</v>
      </c>
      <c r="BA710">
        <v>9.76347634763476E-2</v>
      </c>
      <c r="BB710">
        <v>638000000</v>
      </c>
      <c r="BC710">
        <v>1314000000</v>
      </c>
      <c r="BD710">
        <v>0.36138613861386099</v>
      </c>
      <c r="BE710">
        <v>0.44774477447744798</v>
      </c>
      <c r="BF710">
        <v>0.21507150715071499</v>
      </c>
      <c r="BG710">
        <v>0.183993399339934</v>
      </c>
      <c r="BI710">
        <v>0.29134615384615398</v>
      </c>
      <c r="BJ710">
        <v>-0.563256325632563</v>
      </c>
      <c r="BK710">
        <v>0.23267326732673299</v>
      </c>
      <c r="BL710">
        <v>1.92434988179669</v>
      </c>
      <c r="BM710">
        <v>0.33003300330032997</v>
      </c>
      <c r="BN710">
        <v>0.705929487179487</v>
      </c>
      <c r="BO710">
        <v>4.5248226950354598</v>
      </c>
      <c r="BP710">
        <v>0.15349214943151099</v>
      </c>
      <c r="BQ710">
        <v>0.94748240389821303</v>
      </c>
      <c r="BR710">
        <v>75.486407446808499</v>
      </c>
      <c r="BS710">
        <v>7.1407921364556204E-2</v>
      </c>
      <c r="BU710">
        <v>1.9282968956345799E-8</v>
      </c>
    </row>
    <row r="711" spans="3:73" x14ac:dyDescent="0.3">
      <c r="C711">
        <v>1521332</v>
      </c>
      <c r="D711" t="s">
        <v>4514</v>
      </c>
      <c r="E711" t="s">
        <v>706</v>
      </c>
      <c r="F711" t="s">
        <v>3614</v>
      </c>
      <c r="G711" t="s">
        <v>3655</v>
      </c>
      <c r="H711" t="s">
        <v>3656</v>
      </c>
      <c r="I711" t="s">
        <v>4633</v>
      </c>
      <c r="J711">
        <v>2017</v>
      </c>
      <c r="K711" t="s">
        <v>4062</v>
      </c>
      <c r="L711">
        <v>132.36161899999999</v>
      </c>
      <c r="M711">
        <v>12169000000</v>
      </c>
      <c r="N711">
        <v>5641000000</v>
      </c>
      <c r="O711">
        <v>1596000000</v>
      </c>
      <c r="P711">
        <v>2440000000</v>
      </c>
      <c r="Q711">
        <v>1083000000</v>
      </c>
      <c r="S711">
        <v>2804000000</v>
      </c>
      <c r="T711">
        <v>1219000000</v>
      </c>
      <c r="U711">
        <v>1944000000</v>
      </c>
      <c r="V711">
        <v>8652000000</v>
      </c>
      <c r="W711">
        <v>3540000000</v>
      </c>
      <c r="X711">
        <v>2227000000</v>
      </c>
      <c r="AB711">
        <v>3299000000</v>
      </c>
      <c r="AD711">
        <v>2118000000</v>
      </c>
      <c r="AE711">
        <v>3000000</v>
      </c>
      <c r="AF711">
        <v>265839794</v>
      </c>
      <c r="AG711">
        <v>710000000</v>
      </c>
      <c r="AJ711">
        <v>386000000</v>
      </c>
      <c r="AK711">
        <v>900000000</v>
      </c>
      <c r="AM711">
        <v>223000000</v>
      </c>
      <c r="AN711">
        <v>256000000</v>
      </c>
      <c r="AO711">
        <v>140000000</v>
      </c>
      <c r="AP711">
        <v>546000000</v>
      </c>
      <c r="AQ711">
        <v>1468000000</v>
      </c>
      <c r="AT711">
        <v>698000000</v>
      </c>
      <c r="AU711">
        <v>-1252000000</v>
      </c>
      <c r="AV711">
        <v>456000000</v>
      </c>
      <c r="AY711">
        <v>0.96</v>
      </c>
      <c r="BB711">
        <v>619000000</v>
      </c>
      <c r="BC711">
        <v>1165000000</v>
      </c>
      <c r="BL711">
        <v>2.1031518624641801</v>
      </c>
      <c r="BN711">
        <v>0.710986934012655</v>
      </c>
      <c r="BO711">
        <v>4.4214285714285699</v>
      </c>
      <c r="BP711">
        <v>0.45084745762711897</v>
      </c>
      <c r="BQ711">
        <v>1.28757062146893</v>
      </c>
      <c r="BR711">
        <v>137.87668645833301</v>
      </c>
      <c r="BS711">
        <v>7.7599272506820194E-2</v>
      </c>
      <c r="BU711">
        <v>3.8516870033343397E-8</v>
      </c>
    </row>
    <row r="712" spans="3:73" x14ac:dyDescent="0.3">
      <c r="C712">
        <v>908255</v>
      </c>
      <c r="D712" t="s">
        <v>4404</v>
      </c>
      <c r="E712" t="s">
        <v>1307</v>
      </c>
      <c r="F712" t="s">
        <v>3614</v>
      </c>
      <c r="G712" t="s">
        <v>3655</v>
      </c>
      <c r="H712" t="s">
        <v>3656</v>
      </c>
      <c r="I712" t="s">
        <v>4634</v>
      </c>
      <c r="J712">
        <v>2026</v>
      </c>
      <c r="K712" t="s">
        <v>4062</v>
      </c>
      <c r="L712">
        <v>54.934145999999998</v>
      </c>
    </row>
    <row r="713" spans="3:73" x14ac:dyDescent="0.3">
      <c r="C713">
        <v>908255</v>
      </c>
      <c r="D713" t="s">
        <v>4404</v>
      </c>
      <c r="E713" t="s">
        <v>1307</v>
      </c>
      <c r="F713" t="s">
        <v>3614</v>
      </c>
      <c r="G713" t="s">
        <v>3655</v>
      </c>
      <c r="H713" t="s">
        <v>3656</v>
      </c>
      <c r="I713" t="s">
        <v>4634</v>
      </c>
      <c r="J713">
        <v>2025</v>
      </c>
      <c r="K713" t="s">
        <v>4062</v>
      </c>
      <c r="L713">
        <v>35.269382999999998</v>
      </c>
      <c r="M713">
        <v>13769000000</v>
      </c>
      <c r="N713">
        <v>6795000000</v>
      </c>
      <c r="Q713">
        <v>1207000000</v>
      </c>
      <c r="R713">
        <v>3330000000</v>
      </c>
      <c r="T713">
        <v>394000000</v>
      </c>
      <c r="U713">
        <v>2055000000</v>
      </c>
      <c r="V713">
        <v>8155000000</v>
      </c>
      <c r="W713">
        <v>3282000000</v>
      </c>
      <c r="AB713">
        <v>5442000000</v>
      </c>
      <c r="AD713">
        <v>6570000000</v>
      </c>
      <c r="AF713">
        <v>207057271</v>
      </c>
      <c r="AG713">
        <v>2674000000</v>
      </c>
      <c r="AH713">
        <v>14316000000</v>
      </c>
      <c r="AJ713">
        <v>536000000</v>
      </c>
      <c r="AK713">
        <v>710000000</v>
      </c>
      <c r="AM713">
        <v>189000000</v>
      </c>
      <c r="AN713">
        <v>277000000</v>
      </c>
      <c r="AS713">
        <v>719000000</v>
      </c>
      <c r="AT713">
        <v>469000000</v>
      </c>
      <c r="AY713">
        <v>1.29</v>
      </c>
      <c r="AZ713">
        <v>1229000000</v>
      </c>
      <c r="BA713">
        <v>3.7440625873148899E-2</v>
      </c>
      <c r="BG713">
        <v>0.18678401788209001</v>
      </c>
      <c r="BI713">
        <v>1.03972692279759</v>
      </c>
      <c r="BK713">
        <v>3.2760547639005301E-2</v>
      </c>
      <c r="BM713">
        <v>4.9594858899133801E-2</v>
      </c>
      <c r="BN713">
        <v>0.59227249618708699</v>
      </c>
      <c r="BQ713">
        <v>1.70262035344302</v>
      </c>
      <c r="BR713">
        <v>27.340606976744201</v>
      </c>
      <c r="BS713">
        <v>5.09004042631385E-2</v>
      </c>
      <c r="BU713">
        <v>8.3604380871003292E-9</v>
      </c>
    </row>
    <row r="714" spans="3:73" x14ac:dyDescent="0.3">
      <c r="C714">
        <v>908255</v>
      </c>
      <c r="D714" t="s">
        <v>4404</v>
      </c>
      <c r="E714" t="s">
        <v>1307</v>
      </c>
      <c r="F714" t="s">
        <v>3614</v>
      </c>
      <c r="G714" t="s">
        <v>3655</v>
      </c>
      <c r="H714" t="s">
        <v>3656</v>
      </c>
      <c r="I714" t="s">
        <v>4634</v>
      </c>
      <c r="J714">
        <v>2024</v>
      </c>
      <c r="K714" t="s">
        <v>4062</v>
      </c>
      <c r="L714">
        <v>32.68873</v>
      </c>
      <c r="M714">
        <v>13993000000</v>
      </c>
      <c r="N714">
        <v>6521000000</v>
      </c>
      <c r="Q714">
        <v>1251000000</v>
      </c>
      <c r="R714">
        <v>3575000000</v>
      </c>
      <c r="T714">
        <v>474000000</v>
      </c>
      <c r="U714">
        <v>2357000000</v>
      </c>
      <c r="V714">
        <v>8287000000</v>
      </c>
      <c r="W714">
        <v>3646000000</v>
      </c>
      <c r="AB714">
        <v>5532000000</v>
      </c>
      <c r="AD714">
        <v>6412000000</v>
      </c>
      <c r="AF714">
        <v>218669874</v>
      </c>
      <c r="AG714">
        <v>2648000000</v>
      </c>
      <c r="AH714">
        <v>14086000000</v>
      </c>
      <c r="AJ714">
        <v>546000000</v>
      </c>
      <c r="AK714">
        <v>736000000</v>
      </c>
      <c r="AM714">
        <v>111000000</v>
      </c>
      <c r="AN714">
        <v>338000000</v>
      </c>
      <c r="AS714">
        <v>673000000</v>
      </c>
      <c r="AT714">
        <v>671000000</v>
      </c>
      <c r="AY714">
        <v>1.51</v>
      </c>
      <c r="AZ714">
        <v>1282000000</v>
      </c>
      <c r="BA714">
        <v>3.8761891239528598E-2</v>
      </c>
      <c r="BG714">
        <v>0.187988073264234</v>
      </c>
      <c r="BI714">
        <v>1.00664618023297</v>
      </c>
      <c r="BK714">
        <v>4.7635950589237502E-2</v>
      </c>
      <c r="BM714">
        <v>5.2250461451086201E-2</v>
      </c>
      <c r="BN714">
        <v>0.59222468377045701</v>
      </c>
      <c r="BQ714">
        <v>1.44541963795941</v>
      </c>
      <c r="BR714">
        <v>21.648165562913899</v>
      </c>
      <c r="BS714">
        <v>6.1099060014461297E-2</v>
      </c>
      <c r="BU714">
        <v>8.92262875994215E-9</v>
      </c>
    </row>
    <row r="715" spans="3:73" x14ac:dyDescent="0.3">
      <c r="C715">
        <v>908255</v>
      </c>
      <c r="D715" t="s">
        <v>4404</v>
      </c>
      <c r="E715" t="s">
        <v>1307</v>
      </c>
      <c r="F715" t="s">
        <v>3614</v>
      </c>
      <c r="G715" t="s">
        <v>3655</v>
      </c>
      <c r="H715" t="s">
        <v>3656</v>
      </c>
      <c r="I715" t="s">
        <v>4634</v>
      </c>
      <c r="J715">
        <v>2023</v>
      </c>
      <c r="K715" t="s">
        <v>4062</v>
      </c>
      <c r="L715">
        <v>38.344016000000003</v>
      </c>
      <c r="M715">
        <v>14453000000</v>
      </c>
      <c r="N715">
        <v>6217000000</v>
      </c>
      <c r="Q715">
        <v>1313000000</v>
      </c>
      <c r="R715">
        <v>3783000000</v>
      </c>
      <c r="T715">
        <v>564000000</v>
      </c>
      <c r="U715">
        <v>3013000000</v>
      </c>
      <c r="V715">
        <v>8387000000</v>
      </c>
      <c r="W715">
        <v>3767000000</v>
      </c>
      <c r="AB715">
        <v>5828000000</v>
      </c>
      <c r="AD715">
        <v>6152000000</v>
      </c>
      <c r="AF715">
        <v>229783795</v>
      </c>
      <c r="AG715">
        <v>2568000000</v>
      </c>
      <c r="AH715">
        <v>14198000000</v>
      </c>
      <c r="AJ715">
        <v>1160000000</v>
      </c>
      <c r="AK715">
        <v>717000000</v>
      </c>
      <c r="AM715">
        <v>289000000</v>
      </c>
      <c r="AN715">
        <v>154000000</v>
      </c>
      <c r="AS715">
        <v>582000000</v>
      </c>
      <c r="AT715">
        <v>832000000</v>
      </c>
      <c r="AY715">
        <v>2.68</v>
      </c>
      <c r="AZ715">
        <v>1500000000</v>
      </c>
      <c r="BA715">
        <v>8.1701648119453393E-2</v>
      </c>
      <c r="BG715">
        <v>0.18087054514720399</v>
      </c>
      <c r="BI715">
        <v>0.98235660416522497</v>
      </c>
      <c r="BK715">
        <v>5.8599802789125202E-2</v>
      </c>
      <c r="BM715">
        <v>5.0500070432455302E-2</v>
      </c>
      <c r="BN715">
        <v>0.58029474849512197</v>
      </c>
      <c r="BQ715">
        <v>1.30183169631006</v>
      </c>
      <c r="BR715">
        <v>14.3074686567164</v>
      </c>
      <c r="BS715">
        <v>2.6424159231297199E-2</v>
      </c>
      <c r="BU715">
        <v>1.7632457597803699E-8</v>
      </c>
    </row>
    <row r="716" spans="3:73" x14ac:dyDescent="0.3">
      <c r="C716">
        <v>908255</v>
      </c>
      <c r="D716" t="s">
        <v>4404</v>
      </c>
      <c r="E716" t="s">
        <v>1307</v>
      </c>
      <c r="F716" t="s">
        <v>3614</v>
      </c>
      <c r="G716" t="s">
        <v>3655</v>
      </c>
      <c r="H716" t="s">
        <v>3656</v>
      </c>
      <c r="I716" t="s">
        <v>4634</v>
      </c>
      <c r="J716">
        <v>2022</v>
      </c>
      <c r="K716" t="s">
        <v>4062</v>
      </c>
      <c r="L716">
        <v>32.127457</v>
      </c>
      <c r="M716">
        <v>16994000000</v>
      </c>
      <c r="N716">
        <v>6617000000</v>
      </c>
      <c r="Q716">
        <v>1687000000</v>
      </c>
      <c r="R716">
        <v>4365000000</v>
      </c>
      <c r="T716">
        <v>1051000000</v>
      </c>
      <c r="U716">
        <v>3397000000</v>
      </c>
      <c r="V716">
        <v>9486000000</v>
      </c>
      <c r="W716">
        <v>4236000000</v>
      </c>
      <c r="X716">
        <v>2684000000</v>
      </c>
      <c r="AB716">
        <v>7224000000</v>
      </c>
      <c r="AD716">
        <v>7454000000</v>
      </c>
      <c r="AF716">
        <v>234122211</v>
      </c>
      <c r="AG716">
        <v>3101000000</v>
      </c>
      <c r="AH716">
        <v>15801000000</v>
      </c>
      <c r="AJ716">
        <v>1374000000</v>
      </c>
      <c r="AK716">
        <v>786000000</v>
      </c>
      <c r="AM716">
        <v>292000000</v>
      </c>
      <c r="AN716">
        <v>944000000</v>
      </c>
      <c r="AQ716">
        <v>1569000000</v>
      </c>
      <c r="AS716">
        <v>721000000</v>
      </c>
      <c r="AT716">
        <v>723000000</v>
      </c>
      <c r="AU716">
        <v>-1418000000</v>
      </c>
      <c r="AV716">
        <v>-567000000</v>
      </c>
      <c r="AY716">
        <v>4.01</v>
      </c>
      <c r="AZ716">
        <v>1610500000</v>
      </c>
      <c r="BA716">
        <v>8.6956521739130405E-2</v>
      </c>
      <c r="BE716">
        <v>9.9297512815644598E-2</v>
      </c>
      <c r="BF716">
        <v>5.3540915131953699E-2</v>
      </c>
      <c r="BG716">
        <v>0.19625340168343799</v>
      </c>
      <c r="BI716">
        <v>0.92979875250088295</v>
      </c>
      <c r="BJ716">
        <v>-8.97411556230618E-2</v>
      </c>
      <c r="BK716">
        <v>4.5756597683690899E-2</v>
      </c>
      <c r="BL716">
        <v>2.1701244813277998</v>
      </c>
      <c r="BM716">
        <v>4.97436871084109E-2</v>
      </c>
      <c r="BN716">
        <v>0.55819701070966199</v>
      </c>
      <c r="BQ716">
        <v>1.16383380547686</v>
      </c>
      <c r="BR716">
        <v>8.0118346633416504</v>
      </c>
      <c r="BS716">
        <v>0.130675526024363</v>
      </c>
      <c r="BU716">
        <v>1.7833762814230299E-8</v>
      </c>
    </row>
    <row r="717" spans="3:73" x14ac:dyDescent="0.3">
      <c r="C717">
        <v>908255</v>
      </c>
      <c r="D717" t="s">
        <v>4404</v>
      </c>
      <c r="E717" t="s">
        <v>1307</v>
      </c>
      <c r="F717" t="s">
        <v>3614</v>
      </c>
      <c r="G717" t="s">
        <v>3655</v>
      </c>
      <c r="H717" t="s">
        <v>3656</v>
      </c>
      <c r="I717" t="s">
        <v>4634</v>
      </c>
      <c r="J717">
        <v>2021</v>
      </c>
      <c r="K717" t="s">
        <v>4062</v>
      </c>
      <c r="L717">
        <v>37.917015999999997</v>
      </c>
      <c r="M717">
        <v>16575000000</v>
      </c>
      <c r="N717">
        <v>6597000000</v>
      </c>
      <c r="O717">
        <v>1841000000</v>
      </c>
      <c r="Q717">
        <v>1534000000</v>
      </c>
      <c r="R717">
        <v>4395000000</v>
      </c>
      <c r="T717">
        <v>1091000000</v>
      </c>
      <c r="U717">
        <v>3279000000</v>
      </c>
      <c r="V717">
        <v>9313000000</v>
      </c>
      <c r="W717">
        <v>3798000000</v>
      </c>
      <c r="AB717">
        <v>6948000000</v>
      </c>
      <c r="AC717">
        <v>1812000000</v>
      </c>
      <c r="AD717">
        <v>6671000000</v>
      </c>
      <c r="AG717">
        <v>2855000000</v>
      </c>
      <c r="AH717">
        <v>14838000000</v>
      </c>
      <c r="AJ717">
        <v>1151000000</v>
      </c>
      <c r="AK717">
        <v>707000000</v>
      </c>
      <c r="AM717">
        <v>150000000</v>
      </c>
      <c r="AN717">
        <v>537000000</v>
      </c>
      <c r="AQ717">
        <v>1306000000</v>
      </c>
      <c r="AS717">
        <v>772000000</v>
      </c>
      <c r="AT717">
        <v>666000000</v>
      </c>
      <c r="AU717">
        <v>-1395000000</v>
      </c>
      <c r="AV717">
        <v>286000000</v>
      </c>
      <c r="AY717">
        <v>2.25</v>
      </c>
      <c r="AZ717">
        <v>1410000000</v>
      </c>
      <c r="BA717">
        <v>7.7571101226580397E-2</v>
      </c>
      <c r="BE717">
        <v>8.8017252999056494E-2</v>
      </c>
      <c r="BF717">
        <v>4.3132497641191501E-2</v>
      </c>
      <c r="BG717">
        <v>0.19241137619625301</v>
      </c>
      <c r="BI717">
        <v>0.89520361990950204</v>
      </c>
      <c r="BJ717">
        <v>-9.4015365952284699E-2</v>
      </c>
      <c r="BK717">
        <v>4.4884755357864903E-2</v>
      </c>
      <c r="BL717">
        <v>1.96096096096096</v>
      </c>
      <c r="BM717">
        <v>4.7647930988003802E-2</v>
      </c>
      <c r="BN717">
        <v>0.561870286576169</v>
      </c>
      <c r="BP717">
        <v>0.48472880463401802</v>
      </c>
      <c r="BQ717">
        <v>1.33307003686151</v>
      </c>
      <c r="BR717">
        <v>16.852007111111099</v>
      </c>
      <c r="BS717">
        <v>7.7288428324697803E-2</v>
      </c>
      <c r="BU717">
        <v>1.22788264248705E-8</v>
      </c>
    </row>
    <row r="718" spans="3:73" x14ac:dyDescent="0.3">
      <c r="C718">
        <v>908255</v>
      </c>
      <c r="D718" t="s">
        <v>4404</v>
      </c>
      <c r="E718" t="s">
        <v>1307</v>
      </c>
      <c r="F718" t="s">
        <v>3614</v>
      </c>
      <c r="G718" t="s">
        <v>3655</v>
      </c>
      <c r="H718" t="s">
        <v>3656</v>
      </c>
      <c r="I718" t="s">
        <v>4634</v>
      </c>
      <c r="J718">
        <v>2020</v>
      </c>
      <c r="K718" t="s">
        <v>4062</v>
      </c>
      <c r="L718">
        <v>27.546786000000001</v>
      </c>
      <c r="M718">
        <v>16029000000</v>
      </c>
      <c r="N718">
        <v>6167000000</v>
      </c>
      <c r="O718">
        <v>1650000000</v>
      </c>
      <c r="Q718">
        <v>1286000000</v>
      </c>
      <c r="R718">
        <v>4591000000</v>
      </c>
      <c r="T718">
        <v>1096000000</v>
      </c>
      <c r="U718">
        <v>2627000000</v>
      </c>
      <c r="W718">
        <v>3810000000</v>
      </c>
      <c r="AB718">
        <v>6428000000</v>
      </c>
      <c r="AC718">
        <v>1834000000</v>
      </c>
      <c r="AD718">
        <v>6296000000</v>
      </c>
      <c r="AE718">
        <v>3000000</v>
      </c>
      <c r="AF718">
        <v>238930703</v>
      </c>
      <c r="AG718">
        <v>1910000000</v>
      </c>
      <c r="AH718">
        <v>10165000000</v>
      </c>
      <c r="AJ718">
        <v>618000000</v>
      </c>
      <c r="AK718">
        <v>476000000</v>
      </c>
      <c r="AM718">
        <v>397000000</v>
      </c>
      <c r="AN718">
        <v>500000000</v>
      </c>
      <c r="AP718">
        <v>568000000</v>
      </c>
      <c r="AQ718">
        <v>1184000000</v>
      </c>
      <c r="AS718">
        <v>568000000</v>
      </c>
      <c r="AT718">
        <v>441000000</v>
      </c>
      <c r="AU718">
        <v>-866000000</v>
      </c>
      <c r="AV718">
        <v>437000000</v>
      </c>
      <c r="AY718">
        <v>2.35</v>
      </c>
      <c r="AZ718">
        <v>1046500000</v>
      </c>
      <c r="BA718">
        <v>6.0796851942941502E-2</v>
      </c>
      <c r="BE718">
        <v>0.11647811116576499</v>
      </c>
      <c r="BF718">
        <v>7.3093949827840607E-2</v>
      </c>
      <c r="BG718">
        <v>0.18789965568125899</v>
      </c>
      <c r="BI718">
        <v>0.63416307941855399</v>
      </c>
      <c r="BJ718">
        <v>-8.5194294146581404E-2</v>
      </c>
      <c r="BK718">
        <v>4.33841613379242E-2</v>
      </c>
      <c r="BL718">
        <v>2.6848072562358301</v>
      </c>
      <c r="BM718">
        <v>4.6827348745696003E-2</v>
      </c>
      <c r="BP718">
        <v>0.43307086614173201</v>
      </c>
      <c r="BQ718">
        <v>1.28110236220472</v>
      </c>
      <c r="BR718">
        <v>11.722036595744701</v>
      </c>
      <c r="BS718">
        <v>7.7784691972619793E-2</v>
      </c>
      <c r="BU718">
        <v>1.00707758400747E-8</v>
      </c>
    </row>
    <row r="719" spans="3:73" x14ac:dyDescent="0.3">
      <c r="C719">
        <v>908255</v>
      </c>
      <c r="D719" t="s">
        <v>4404</v>
      </c>
      <c r="E719" t="s">
        <v>1307</v>
      </c>
      <c r="F719" t="s">
        <v>3614</v>
      </c>
      <c r="G719" t="s">
        <v>3655</v>
      </c>
      <c r="H719" t="s">
        <v>3656</v>
      </c>
      <c r="I719" t="s">
        <v>4634</v>
      </c>
      <c r="J719">
        <v>2019</v>
      </c>
      <c r="K719" t="s">
        <v>4062</v>
      </c>
      <c r="L719">
        <v>31.150175999999998</v>
      </c>
      <c r="M719">
        <v>9702000000</v>
      </c>
      <c r="N719">
        <v>3836000000</v>
      </c>
      <c r="O719">
        <v>832000000</v>
      </c>
      <c r="Q719">
        <v>807000000</v>
      </c>
      <c r="R719">
        <v>2934000000</v>
      </c>
      <c r="S719">
        <v>2925000000</v>
      </c>
      <c r="T719">
        <v>402000000</v>
      </c>
      <c r="U719">
        <v>1842000000</v>
      </c>
      <c r="W719">
        <v>2329000000</v>
      </c>
      <c r="X719">
        <v>1325000000</v>
      </c>
      <c r="AA719">
        <v>1926000000</v>
      </c>
      <c r="AB719">
        <v>4706000000</v>
      </c>
      <c r="AC719">
        <v>1657000000</v>
      </c>
      <c r="AD719">
        <v>5942000000</v>
      </c>
      <c r="AE719">
        <v>3000000</v>
      </c>
      <c r="AF719">
        <v>206407543</v>
      </c>
      <c r="AG719">
        <v>545000000</v>
      </c>
      <c r="AH719">
        <v>2559000000</v>
      </c>
      <c r="AJ719">
        <v>478000000</v>
      </c>
      <c r="AK719">
        <v>413000000</v>
      </c>
      <c r="AM719">
        <v>238000000</v>
      </c>
      <c r="AN719">
        <v>220000000</v>
      </c>
      <c r="AQ719">
        <v>1008000000</v>
      </c>
      <c r="AS719">
        <v>439000000</v>
      </c>
      <c r="AT719">
        <v>481000000</v>
      </c>
      <c r="AU719">
        <v>-489000000</v>
      </c>
      <c r="AV719">
        <v>-420000000</v>
      </c>
      <c r="AY719">
        <v>1.07</v>
      </c>
      <c r="AZ719">
        <v>793900000</v>
      </c>
      <c r="BA719">
        <v>0.186791715513873</v>
      </c>
      <c r="BE719">
        <v>0.39390386869871002</v>
      </c>
      <c r="BF719">
        <v>0.205939820242282</v>
      </c>
      <c r="BG719">
        <v>0.21297381789761599</v>
      </c>
      <c r="BI719">
        <v>0.26376004947433501</v>
      </c>
      <c r="BJ719">
        <v>-0.19109026963657699</v>
      </c>
      <c r="BK719">
        <v>0.187964048456428</v>
      </c>
      <c r="BL719">
        <v>2.0956340956341002</v>
      </c>
      <c r="BM719">
        <v>0.16139116842516599</v>
      </c>
      <c r="BP719">
        <v>0.35723486474881899</v>
      </c>
      <c r="BQ719">
        <v>1.30055817947617</v>
      </c>
      <c r="BR719">
        <v>29.112314018691599</v>
      </c>
      <c r="BS719">
        <v>4.6748831279218001E-2</v>
      </c>
      <c r="BU719">
        <v>7.0825942031449202E-9</v>
      </c>
    </row>
    <row r="720" spans="3:73" x14ac:dyDescent="0.3">
      <c r="C720">
        <v>908255</v>
      </c>
      <c r="D720" t="s">
        <v>4404</v>
      </c>
      <c r="E720" t="s">
        <v>1307</v>
      </c>
      <c r="F720" t="s">
        <v>3614</v>
      </c>
      <c r="G720" t="s">
        <v>3655</v>
      </c>
      <c r="H720" t="s">
        <v>3656</v>
      </c>
      <c r="I720" t="s">
        <v>4634</v>
      </c>
      <c r="J720">
        <v>2018</v>
      </c>
      <c r="K720" t="s">
        <v>4062</v>
      </c>
      <c r="L720">
        <v>35.302081000000001</v>
      </c>
      <c r="M720">
        <v>10095300000</v>
      </c>
      <c r="N720">
        <v>3804600000</v>
      </c>
      <c r="O720">
        <v>739400000</v>
      </c>
      <c r="Q720">
        <v>780800000</v>
      </c>
      <c r="R720">
        <v>2903800000</v>
      </c>
      <c r="S720">
        <v>2903800000</v>
      </c>
      <c r="T720">
        <v>439500000</v>
      </c>
      <c r="U720">
        <v>1853400000</v>
      </c>
      <c r="W720">
        <v>2398900000</v>
      </c>
      <c r="X720">
        <v>1485400000</v>
      </c>
      <c r="AA720">
        <v>2080500000</v>
      </c>
      <c r="AB720">
        <v>4225500000</v>
      </c>
      <c r="AC720">
        <v>1584800000</v>
      </c>
      <c r="AD720">
        <v>5336100000</v>
      </c>
      <c r="AE720">
        <v>2500000</v>
      </c>
      <c r="AF720">
        <v>208214934</v>
      </c>
      <c r="AG720">
        <v>542800000</v>
      </c>
      <c r="AH720">
        <v>2572800000</v>
      </c>
      <c r="AJ720">
        <v>265600000</v>
      </c>
      <c r="AK720">
        <v>440100000</v>
      </c>
      <c r="AM720">
        <v>19200000</v>
      </c>
      <c r="AN720">
        <v>230000000</v>
      </c>
      <c r="AQ720">
        <v>1126500000</v>
      </c>
      <c r="AS720">
        <v>431300000</v>
      </c>
      <c r="AT720">
        <v>546600000</v>
      </c>
      <c r="AU720">
        <v>-514500000</v>
      </c>
      <c r="AV720">
        <v>-383400000</v>
      </c>
      <c r="AY720">
        <v>1.1100000000000001</v>
      </c>
      <c r="AZ720">
        <v>773550000</v>
      </c>
      <c r="BA720">
        <v>0.10323383084577099</v>
      </c>
      <c r="BE720">
        <v>0.43784981343283602</v>
      </c>
      <c r="BF720">
        <v>0.22539645522388099</v>
      </c>
      <c r="BG720">
        <v>0.21097636815920401</v>
      </c>
      <c r="BI720">
        <v>0.25485126742147302</v>
      </c>
      <c r="BJ720">
        <v>-0.199976679104478</v>
      </c>
      <c r="BK720">
        <v>0.212453358208955</v>
      </c>
      <c r="BL720">
        <v>2.0609220636662999</v>
      </c>
      <c r="BM720">
        <v>0.17105876865671599</v>
      </c>
      <c r="BP720">
        <v>0.30822460294301601</v>
      </c>
      <c r="BQ720">
        <v>1.2604943932635799</v>
      </c>
      <c r="BR720">
        <v>31.803676576576599</v>
      </c>
      <c r="BS720">
        <v>5.4431428233345201E-2</v>
      </c>
      <c r="BU720">
        <v>9.2735321050763203E-9</v>
      </c>
    </row>
    <row r="721" spans="3:73" x14ac:dyDescent="0.3">
      <c r="C721">
        <v>908255</v>
      </c>
      <c r="D721" t="s">
        <v>4404</v>
      </c>
      <c r="E721" t="s">
        <v>1307</v>
      </c>
      <c r="F721" t="s">
        <v>3614</v>
      </c>
      <c r="G721" t="s">
        <v>3655</v>
      </c>
      <c r="H721" t="s">
        <v>3656</v>
      </c>
      <c r="I721" t="s">
        <v>4634</v>
      </c>
      <c r="J721">
        <v>2017</v>
      </c>
      <c r="K721" t="s">
        <v>4062</v>
      </c>
      <c r="L721">
        <v>34.401279000000002</v>
      </c>
      <c r="M721">
        <v>9787600000</v>
      </c>
      <c r="N721">
        <v>3543200000</v>
      </c>
      <c r="O721">
        <v>545300000</v>
      </c>
      <c r="Q721">
        <v>766300000</v>
      </c>
      <c r="R721">
        <v>2863800000</v>
      </c>
      <c r="S721">
        <v>2863800000</v>
      </c>
      <c r="T721">
        <v>492700000</v>
      </c>
      <c r="U721">
        <v>1881800000</v>
      </c>
      <c r="W721">
        <v>2425200000</v>
      </c>
      <c r="X721">
        <v>1545600000</v>
      </c>
      <c r="AA721">
        <v>2119500000</v>
      </c>
      <c r="AB721">
        <v>3716800000</v>
      </c>
      <c r="AC721">
        <v>1445400000</v>
      </c>
      <c r="AD721">
        <v>4531000000</v>
      </c>
      <c r="AE721">
        <v>2500000</v>
      </c>
      <c r="AF721">
        <v>210812793</v>
      </c>
      <c r="AG721">
        <v>565900000</v>
      </c>
      <c r="AH721">
        <v>9799300000</v>
      </c>
      <c r="AJ721">
        <v>209000000</v>
      </c>
      <c r="AK721">
        <v>407500000</v>
      </c>
      <c r="AM721">
        <v>338400000</v>
      </c>
      <c r="AN721">
        <v>-146200000</v>
      </c>
      <c r="AQ721">
        <v>1180300000</v>
      </c>
      <c r="AS721">
        <v>407800000</v>
      </c>
      <c r="AT721">
        <v>560000000</v>
      </c>
      <c r="AU721">
        <v>-752300000</v>
      </c>
      <c r="AV721">
        <v>-362500000</v>
      </c>
      <c r="AY721">
        <v>-0.7</v>
      </c>
      <c r="BA721">
        <v>2.1328054044676699E-2</v>
      </c>
      <c r="BE721">
        <v>0.120447378894411</v>
      </c>
      <c r="BF721">
        <v>6.3300439827334604E-2</v>
      </c>
      <c r="BG721">
        <v>5.77490228893901E-2</v>
      </c>
      <c r="BI721">
        <v>1.00119539008541</v>
      </c>
      <c r="BJ721">
        <v>-7.6770789750288296E-2</v>
      </c>
      <c r="BK721">
        <v>5.71469390670762E-2</v>
      </c>
      <c r="BL721">
        <v>2.1076785714285702</v>
      </c>
      <c r="BM721">
        <v>4.1584602981845603E-2</v>
      </c>
      <c r="BP721">
        <v>0.22484743526307099</v>
      </c>
      <c r="BQ721">
        <v>1.1450189675078299</v>
      </c>
      <c r="BR721">
        <v>-49.144684285714298</v>
      </c>
      <c r="BS721">
        <v>-3.9334911752044802E-2</v>
      </c>
      <c r="BU721">
        <v>-6.4789322266465799E-9</v>
      </c>
    </row>
    <row r="722" spans="3:73" x14ac:dyDescent="0.3">
      <c r="C722">
        <v>1320461</v>
      </c>
      <c r="D722" t="s">
        <v>4480</v>
      </c>
      <c r="E722" t="s">
        <v>2106</v>
      </c>
      <c r="F722" t="s">
        <v>3614</v>
      </c>
      <c r="G722" t="s">
        <v>3655</v>
      </c>
      <c r="H722" t="s">
        <v>3656</v>
      </c>
      <c r="I722" t="s">
        <v>4635</v>
      </c>
      <c r="J722">
        <v>2026</v>
      </c>
      <c r="K722" t="s">
        <v>4062</v>
      </c>
      <c r="L722">
        <v>33.926630000000003</v>
      </c>
    </row>
    <row r="723" spans="3:73" x14ac:dyDescent="0.3">
      <c r="C723">
        <v>1320461</v>
      </c>
      <c r="D723" t="s">
        <v>4480</v>
      </c>
      <c r="E723" t="s">
        <v>2106</v>
      </c>
      <c r="F723" t="s">
        <v>3614</v>
      </c>
      <c r="G723" t="s">
        <v>3655</v>
      </c>
      <c r="H723" t="s">
        <v>3656</v>
      </c>
      <c r="I723" t="s">
        <v>4635</v>
      </c>
      <c r="J723">
        <v>2025</v>
      </c>
      <c r="K723" t="s">
        <v>4062</v>
      </c>
      <c r="L723">
        <v>22.673773000000001</v>
      </c>
      <c r="M723">
        <v>1833174000</v>
      </c>
      <c r="N723">
        <v>881100000</v>
      </c>
      <c r="O723">
        <v>191699000</v>
      </c>
      <c r="P723">
        <v>334267000</v>
      </c>
      <c r="Q723">
        <v>154189000</v>
      </c>
      <c r="S723">
        <v>523508000</v>
      </c>
      <c r="U723">
        <v>140696000</v>
      </c>
      <c r="V723">
        <v>1924751000</v>
      </c>
      <c r="W723">
        <v>678397000</v>
      </c>
      <c r="X723">
        <v>337319000</v>
      </c>
      <c r="Z723">
        <v>86121000</v>
      </c>
      <c r="AB723">
        <v>-83488000</v>
      </c>
      <c r="AD723">
        <v>-474727000</v>
      </c>
      <c r="AE723">
        <v>17000</v>
      </c>
      <c r="AF723">
        <v>17637009</v>
      </c>
      <c r="AG723">
        <v>327524000</v>
      </c>
      <c r="AJ723">
        <v>86602000</v>
      </c>
      <c r="AK723">
        <v>80642000</v>
      </c>
      <c r="AM723">
        <v>-19205000</v>
      </c>
      <c r="AN723">
        <v>-4165000</v>
      </c>
      <c r="AQ723">
        <v>64442000</v>
      </c>
      <c r="AS723">
        <v>97975000</v>
      </c>
      <c r="AT723">
        <v>48192000</v>
      </c>
      <c r="AU723">
        <v>-45634000</v>
      </c>
      <c r="AV723">
        <v>-3968000</v>
      </c>
      <c r="AY723">
        <v>-0.23</v>
      </c>
      <c r="AZ723">
        <v>148295000</v>
      </c>
      <c r="BL723">
        <v>1.3371928950863201</v>
      </c>
      <c r="BN723">
        <v>1.04995543249031</v>
      </c>
      <c r="BP723">
        <v>0.28257642648773501</v>
      </c>
      <c r="BQ723">
        <v>1.07151269831677</v>
      </c>
      <c r="BR723">
        <v>-98.581621739130398</v>
      </c>
      <c r="BS723">
        <v>4.9887408968953599E-2</v>
      </c>
      <c r="BU723">
        <v>6.2463680888271395E-8</v>
      </c>
    </row>
    <row r="724" spans="3:73" x14ac:dyDescent="0.3">
      <c r="C724">
        <v>1320461</v>
      </c>
      <c r="D724" t="s">
        <v>4480</v>
      </c>
      <c r="E724" t="s">
        <v>2106</v>
      </c>
      <c r="F724" t="s">
        <v>3614</v>
      </c>
      <c r="G724" t="s">
        <v>3655</v>
      </c>
      <c r="H724" t="s">
        <v>3656</v>
      </c>
      <c r="I724" t="s">
        <v>4635</v>
      </c>
      <c r="J724">
        <v>2024</v>
      </c>
      <c r="K724" t="s">
        <v>4062</v>
      </c>
      <c r="L724">
        <v>14.711600000000001</v>
      </c>
      <c r="M724">
        <v>1733065000</v>
      </c>
      <c r="N724">
        <v>805256000</v>
      </c>
      <c r="O724">
        <v>170035000</v>
      </c>
      <c r="P724">
        <v>310738000</v>
      </c>
      <c r="Q724">
        <v>142401000</v>
      </c>
      <c r="S724">
        <v>539201000</v>
      </c>
      <c r="U724">
        <v>140443000</v>
      </c>
      <c r="V724">
        <v>1866435000</v>
      </c>
      <c r="W724">
        <v>576783000</v>
      </c>
      <c r="X724">
        <v>295178000</v>
      </c>
      <c r="Z724">
        <v>42428000</v>
      </c>
      <c r="AB724">
        <v>-125769000</v>
      </c>
      <c r="AD724">
        <v>-470562000</v>
      </c>
      <c r="AE724">
        <v>17000</v>
      </c>
      <c r="AF724">
        <v>17326531</v>
      </c>
      <c r="AG724">
        <v>302915000</v>
      </c>
      <c r="AJ724">
        <v>69824000</v>
      </c>
      <c r="AK724">
        <v>82818000</v>
      </c>
      <c r="AM724">
        <v>-23348000</v>
      </c>
      <c r="AN724">
        <v>-78746000</v>
      </c>
      <c r="AQ724">
        <v>76369000</v>
      </c>
      <c r="AS724">
        <v>103565000</v>
      </c>
      <c r="AT724">
        <v>50498000</v>
      </c>
      <c r="AU724">
        <v>-45120000</v>
      </c>
      <c r="AV724">
        <v>-9645000</v>
      </c>
      <c r="AY724">
        <v>-4.4800000000000004</v>
      </c>
      <c r="AZ724">
        <v>144623500</v>
      </c>
      <c r="BL724">
        <v>1.5123173194977999</v>
      </c>
      <c r="BN724">
        <v>1.0769561441723201</v>
      </c>
      <c r="BP724">
        <v>0.29479891050880502</v>
      </c>
      <c r="BQ724">
        <v>1.1492276991520201</v>
      </c>
      <c r="BR724">
        <v>-3.28383928571429</v>
      </c>
      <c r="BS724">
        <v>0.62611613354642204</v>
      </c>
      <c r="BU724">
        <v>5.2403985083764699E-7</v>
      </c>
    </row>
    <row r="725" spans="3:73" x14ac:dyDescent="0.3">
      <c r="C725">
        <v>1320461</v>
      </c>
      <c r="D725" t="s">
        <v>4480</v>
      </c>
      <c r="E725" t="s">
        <v>2106</v>
      </c>
      <c r="F725" t="s">
        <v>3614</v>
      </c>
      <c r="G725" t="s">
        <v>3655</v>
      </c>
      <c r="H725" t="s">
        <v>3656</v>
      </c>
      <c r="I725" t="s">
        <v>4635</v>
      </c>
      <c r="J725">
        <v>2023</v>
      </c>
      <c r="K725" t="s">
        <v>4062</v>
      </c>
      <c r="L725">
        <v>14.851552</v>
      </c>
      <c r="M725">
        <v>1872299000</v>
      </c>
      <c r="N725">
        <v>900586000</v>
      </c>
      <c r="O725">
        <v>154801000</v>
      </c>
      <c r="P725">
        <v>380562000</v>
      </c>
      <c r="Q725">
        <v>146846000</v>
      </c>
      <c r="S725">
        <v>608431000</v>
      </c>
      <c r="U725">
        <v>140814000</v>
      </c>
      <c r="V725">
        <v>1962032000</v>
      </c>
      <c r="W725">
        <v>653243000</v>
      </c>
      <c r="X725">
        <v>334578000</v>
      </c>
      <c r="Z725">
        <v>50712000</v>
      </c>
      <c r="AB725">
        <v>-81300000</v>
      </c>
      <c r="AD725">
        <v>-391816000</v>
      </c>
      <c r="AE725">
        <v>17000</v>
      </c>
      <c r="AF725">
        <v>17197479</v>
      </c>
      <c r="AG725">
        <v>290776000</v>
      </c>
      <c r="AH725">
        <v>0</v>
      </c>
      <c r="AJ725">
        <v>46031000</v>
      </c>
      <c r="AK725">
        <v>84112000</v>
      </c>
      <c r="AM725">
        <v>8933000</v>
      </c>
      <c r="AN725">
        <v>-201985000</v>
      </c>
      <c r="AQ725">
        <v>117277000</v>
      </c>
      <c r="AS725">
        <v>109931000</v>
      </c>
      <c r="AT725">
        <v>80743000</v>
      </c>
      <c r="AU725">
        <v>-64968000</v>
      </c>
      <c r="AV725">
        <v>-81137000</v>
      </c>
      <c r="AY725">
        <v>-11.64</v>
      </c>
      <c r="AZ725">
        <v>152301000</v>
      </c>
      <c r="BI725">
        <v>0</v>
      </c>
      <c r="BL725">
        <v>1.4524726601686799</v>
      </c>
      <c r="BN725">
        <v>1.0479266399223599</v>
      </c>
      <c r="BP725">
        <v>0.23697307127669201</v>
      </c>
      <c r="BQ725">
        <v>1.1538432099540299</v>
      </c>
      <c r="BR725">
        <v>-1.2759065292096201</v>
      </c>
      <c r="BS725">
        <v>2.4844403444034402</v>
      </c>
      <c r="BU725">
        <v>2.12634766642066E-6</v>
      </c>
    </row>
    <row r="726" spans="3:73" x14ac:dyDescent="0.3">
      <c r="C726">
        <v>1320461</v>
      </c>
      <c r="D726" t="s">
        <v>4480</v>
      </c>
      <c r="E726" t="s">
        <v>2106</v>
      </c>
      <c r="F726" t="s">
        <v>3614</v>
      </c>
      <c r="G726" t="s">
        <v>3655</v>
      </c>
      <c r="H726" t="s">
        <v>3656</v>
      </c>
      <c r="I726" t="s">
        <v>4635</v>
      </c>
      <c r="J726">
        <v>2022</v>
      </c>
      <c r="K726" t="s">
        <v>4062</v>
      </c>
      <c r="L726">
        <v>7.8909609999999999</v>
      </c>
      <c r="M726">
        <v>1963529000</v>
      </c>
      <c r="N726">
        <v>945649000</v>
      </c>
      <c r="O726">
        <v>186875000</v>
      </c>
      <c r="P726">
        <v>358700000</v>
      </c>
      <c r="Q726">
        <v>157756000</v>
      </c>
      <c r="S726">
        <v>642860000</v>
      </c>
      <c r="U726">
        <v>142023000</v>
      </c>
      <c r="V726">
        <v>1862337000</v>
      </c>
      <c r="W726">
        <v>631618000</v>
      </c>
      <c r="X726">
        <v>338210000</v>
      </c>
      <c r="Z726">
        <v>54130000</v>
      </c>
      <c r="AB726">
        <v>107713000</v>
      </c>
      <c r="AD726">
        <v>-189831000</v>
      </c>
      <c r="AE726">
        <v>17000</v>
      </c>
      <c r="AF726">
        <v>17108029</v>
      </c>
      <c r="AG726">
        <v>129791000</v>
      </c>
      <c r="AH726">
        <v>0</v>
      </c>
      <c r="AJ726">
        <v>-105002000</v>
      </c>
      <c r="AK726">
        <v>80528000</v>
      </c>
      <c r="AM726">
        <v>17291000</v>
      </c>
      <c r="AN726">
        <v>-215384000</v>
      </c>
      <c r="AQ726">
        <v>-36150000</v>
      </c>
      <c r="AS726">
        <v>122476000</v>
      </c>
      <c r="AT726">
        <v>71150000</v>
      </c>
      <c r="AU726">
        <v>-17892000</v>
      </c>
      <c r="AV726">
        <v>-4266000</v>
      </c>
      <c r="AY726">
        <v>-12.53</v>
      </c>
      <c r="AZ726">
        <v>157915500</v>
      </c>
      <c r="BI726">
        <v>0</v>
      </c>
      <c r="BL726">
        <v>-0.50808151791988798</v>
      </c>
      <c r="BN726">
        <v>0.94846421927050695</v>
      </c>
      <c r="BP726">
        <v>0.29586712221627598</v>
      </c>
      <c r="BQ726">
        <v>1.24742011785605</v>
      </c>
      <c r="BR726">
        <v>-0.62976544293695103</v>
      </c>
      <c r="BS726">
        <v>-1.9996100749213199</v>
      </c>
      <c r="BU726">
        <v>-9.1793693732418501E-7</v>
      </c>
    </row>
    <row r="727" spans="3:73" x14ac:dyDescent="0.3">
      <c r="C727">
        <v>1320461</v>
      </c>
      <c r="D727" t="s">
        <v>4480</v>
      </c>
      <c r="E727" t="s">
        <v>2106</v>
      </c>
      <c r="F727" t="s">
        <v>3614</v>
      </c>
      <c r="G727" t="s">
        <v>3655</v>
      </c>
      <c r="H727" t="s">
        <v>3656</v>
      </c>
      <c r="I727" t="s">
        <v>4635</v>
      </c>
      <c r="J727">
        <v>2021</v>
      </c>
      <c r="K727" t="s">
        <v>4062</v>
      </c>
      <c r="L727">
        <v>28.786695999999999</v>
      </c>
      <c r="M727">
        <v>2226493000</v>
      </c>
      <c r="N727">
        <v>994897000</v>
      </c>
      <c r="O727">
        <v>248010000</v>
      </c>
      <c r="P727">
        <v>317469000</v>
      </c>
      <c r="Q727">
        <v>158075000</v>
      </c>
      <c r="S727">
        <v>784348000</v>
      </c>
      <c r="U727">
        <v>142282000</v>
      </c>
      <c r="V727">
        <v>1895133000</v>
      </c>
      <c r="W727">
        <v>597615000</v>
      </c>
      <c r="X727">
        <v>348133000</v>
      </c>
      <c r="Z727">
        <v>56111000</v>
      </c>
      <c r="AB727">
        <v>324883000</v>
      </c>
      <c r="AD727">
        <v>25553000</v>
      </c>
      <c r="AE727">
        <v>17000</v>
      </c>
      <c r="AF727">
        <v>16991979</v>
      </c>
      <c r="AG727">
        <v>87228000</v>
      </c>
      <c r="AH727">
        <v>0</v>
      </c>
      <c r="AJ727">
        <v>-209092000</v>
      </c>
      <c r="AK727">
        <v>89956000</v>
      </c>
      <c r="AM727">
        <v>39392000</v>
      </c>
      <c r="AN727">
        <v>-322835000</v>
      </c>
      <c r="AQ727">
        <v>-115510000</v>
      </c>
      <c r="AS727">
        <v>139008000</v>
      </c>
      <c r="AT727">
        <v>96107000</v>
      </c>
      <c r="AU727">
        <v>-91262000</v>
      </c>
      <c r="AV727">
        <v>3209000</v>
      </c>
      <c r="AY727">
        <v>-18.940000000000001</v>
      </c>
      <c r="AZ727">
        <v>150908500</v>
      </c>
      <c r="BI727">
        <v>0</v>
      </c>
      <c r="BL727">
        <v>-1.2018895605939199</v>
      </c>
      <c r="BN727">
        <v>0.85117402120734298</v>
      </c>
      <c r="BP727">
        <v>0.41499962350342601</v>
      </c>
      <c r="BQ727">
        <v>1.4002694042150901</v>
      </c>
      <c r="BR727">
        <v>-1.5198889123548001</v>
      </c>
      <c r="BS727">
        <v>-0.99369619216764205</v>
      </c>
      <c r="BU727">
        <v>-1.67820422195067E-6</v>
      </c>
    </row>
    <row r="728" spans="3:73" x14ac:dyDescent="0.3">
      <c r="C728">
        <v>1320461</v>
      </c>
      <c r="D728" t="s">
        <v>4480</v>
      </c>
      <c r="E728" t="s">
        <v>2106</v>
      </c>
      <c r="F728" t="s">
        <v>3614</v>
      </c>
      <c r="G728" t="s">
        <v>3655</v>
      </c>
      <c r="H728" t="s">
        <v>3656</v>
      </c>
      <c r="I728" t="s">
        <v>4635</v>
      </c>
      <c r="J728">
        <v>2020</v>
      </c>
      <c r="K728" t="s">
        <v>4062</v>
      </c>
      <c r="L728">
        <v>17.606152000000002</v>
      </c>
      <c r="M728">
        <v>2611944000</v>
      </c>
      <c r="N728">
        <v>1259729000</v>
      </c>
      <c r="O728">
        <v>438438000</v>
      </c>
      <c r="P728">
        <v>379564000</v>
      </c>
      <c r="Q728">
        <v>143742000</v>
      </c>
      <c r="S728">
        <v>892309000</v>
      </c>
      <c r="U728">
        <v>142250000</v>
      </c>
      <c r="V728">
        <v>1987833000</v>
      </c>
      <c r="W728">
        <v>671280000</v>
      </c>
      <c r="X728">
        <v>385284000</v>
      </c>
      <c r="Z728">
        <v>40731000</v>
      </c>
      <c r="AB728">
        <v>607110000</v>
      </c>
      <c r="AD728">
        <v>350270000</v>
      </c>
      <c r="AE728">
        <v>17000</v>
      </c>
      <c r="AF728">
        <v>16897085</v>
      </c>
      <c r="AG728">
        <v>147547000</v>
      </c>
      <c r="AH728">
        <v>0</v>
      </c>
      <c r="AJ728">
        <v>-268686000</v>
      </c>
      <c r="AK728">
        <v>101607000</v>
      </c>
      <c r="AM728">
        <v>-60847000</v>
      </c>
      <c r="AN728">
        <v>-267605000</v>
      </c>
      <c r="AQ728">
        <v>-15934000</v>
      </c>
      <c r="AS728">
        <v>154229000</v>
      </c>
      <c r="AT728">
        <v>91794000</v>
      </c>
      <c r="AU728">
        <v>-106880000</v>
      </c>
      <c r="AV728">
        <v>207715000</v>
      </c>
      <c r="AY728">
        <v>-15.82</v>
      </c>
      <c r="AZ728">
        <v>143590500</v>
      </c>
      <c r="BI728">
        <v>0</v>
      </c>
      <c r="BL728">
        <v>-0.17358433013051</v>
      </c>
      <c r="BN728">
        <v>0.76105498433350804</v>
      </c>
      <c r="BP728">
        <v>0.65313728995352205</v>
      </c>
      <c r="BQ728">
        <v>1.6624761649386199</v>
      </c>
      <c r="BR728">
        <v>-1.1129046776232601</v>
      </c>
      <c r="BS728">
        <v>-0.44078503071931002</v>
      </c>
      <c r="BU728">
        <v>-4.5877900980052998E-7</v>
      </c>
    </row>
    <row r="729" spans="3:73" x14ac:dyDescent="0.3">
      <c r="C729">
        <v>1320461</v>
      </c>
      <c r="D729" t="s">
        <v>4480</v>
      </c>
      <c r="E729" t="s">
        <v>2106</v>
      </c>
      <c r="F729" t="s">
        <v>3614</v>
      </c>
      <c r="G729" t="s">
        <v>3655</v>
      </c>
      <c r="H729" t="s">
        <v>3656</v>
      </c>
      <c r="I729" t="s">
        <v>4635</v>
      </c>
      <c r="J729">
        <v>2019</v>
      </c>
      <c r="K729" t="s">
        <v>4062</v>
      </c>
      <c r="L729">
        <v>44.566927999999997</v>
      </c>
      <c r="M729">
        <v>2635582000</v>
      </c>
      <c r="N729">
        <v>1202270000</v>
      </c>
      <c r="O729">
        <v>359536000</v>
      </c>
      <c r="P729">
        <v>423155000</v>
      </c>
      <c r="Q729">
        <v>143439000</v>
      </c>
      <c r="S729">
        <v>988277000</v>
      </c>
      <c r="U729">
        <v>142187000</v>
      </c>
      <c r="V729">
        <v>1759600000</v>
      </c>
      <c r="W729">
        <v>719925000</v>
      </c>
      <c r="X729">
        <v>426055000</v>
      </c>
      <c r="Z729">
        <v>61449000</v>
      </c>
      <c r="AB729">
        <v>856175000</v>
      </c>
      <c r="AD729">
        <v>619448000</v>
      </c>
      <c r="AE729">
        <v>17000</v>
      </c>
      <c r="AF729">
        <v>16842757</v>
      </c>
      <c r="AG729">
        <v>65542000</v>
      </c>
      <c r="AH729">
        <v>0</v>
      </c>
      <c r="AJ729">
        <v>155990000</v>
      </c>
      <c r="AK729">
        <v>114854000</v>
      </c>
      <c r="AM729">
        <v>36089000</v>
      </c>
      <c r="AN729">
        <v>-67384000</v>
      </c>
      <c r="AQ729">
        <v>97697000</v>
      </c>
      <c r="AS729">
        <v>151953000</v>
      </c>
      <c r="AT729">
        <v>164466000</v>
      </c>
      <c r="AU729">
        <v>84030000</v>
      </c>
      <c r="AV729">
        <v>-83992000</v>
      </c>
      <c r="AY729">
        <v>-4</v>
      </c>
      <c r="AZ729">
        <v>159505500</v>
      </c>
      <c r="BI729">
        <v>0</v>
      </c>
      <c r="BL729">
        <v>0.59402551287196104</v>
      </c>
      <c r="BN729">
        <v>0.66763242426151004</v>
      </c>
      <c r="BP729">
        <v>0.49940757717817802</v>
      </c>
      <c r="BQ729">
        <v>1.4707518144251099</v>
      </c>
      <c r="BR729">
        <v>-11.141731999999999</v>
      </c>
      <c r="BS729">
        <v>-7.87035360761527E-2</v>
      </c>
      <c r="BU729">
        <v>-2.0821410576108901E-7</v>
      </c>
    </row>
    <row r="730" spans="3:73" x14ac:dyDescent="0.3">
      <c r="C730">
        <v>1320461</v>
      </c>
      <c r="D730" t="s">
        <v>4480</v>
      </c>
      <c r="E730" t="s">
        <v>2106</v>
      </c>
      <c r="F730" t="s">
        <v>3614</v>
      </c>
      <c r="G730" t="s">
        <v>3655</v>
      </c>
      <c r="H730" t="s">
        <v>3656</v>
      </c>
      <c r="I730" t="s">
        <v>4635</v>
      </c>
      <c r="J730">
        <v>2018</v>
      </c>
      <c r="K730" t="s">
        <v>4062</v>
      </c>
      <c r="L730">
        <v>108.162092</v>
      </c>
      <c r="M730">
        <v>2623103000</v>
      </c>
      <c r="N730">
        <v>1249724000</v>
      </c>
      <c r="O730">
        <v>264980000</v>
      </c>
      <c r="P730">
        <v>418607000</v>
      </c>
      <c r="Q730">
        <v>175572000</v>
      </c>
      <c r="S730">
        <v>984241000</v>
      </c>
      <c r="U730">
        <v>143681000</v>
      </c>
      <c r="V730">
        <v>1763601000</v>
      </c>
      <c r="W730">
        <v>816349000</v>
      </c>
      <c r="X730">
        <v>452320000</v>
      </c>
      <c r="Z730">
        <v>101323000</v>
      </c>
      <c r="AB730">
        <v>831465000</v>
      </c>
      <c r="AD730">
        <v>576025000</v>
      </c>
      <c r="AE730">
        <v>17000</v>
      </c>
      <c r="AF730">
        <v>17554737</v>
      </c>
      <c r="AG730">
        <v>111656000</v>
      </c>
      <c r="AH730">
        <v>0</v>
      </c>
      <c r="AJ730">
        <v>115575000</v>
      </c>
      <c r="AK730">
        <v>122529000</v>
      </c>
      <c r="AM730">
        <v>-29683000</v>
      </c>
      <c r="AN730">
        <v>-23059000</v>
      </c>
      <c r="AQ730">
        <v>149388000</v>
      </c>
      <c r="AS730">
        <v>146698000</v>
      </c>
      <c r="AT730">
        <v>-218071000</v>
      </c>
      <c r="AU730">
        <v>-382991000</v>
      </c>
      <c r="AV730">
        <v>-14440000</v>
      </c>
      <c r="AY730">
        <v>-1.3</v>
      </c>
      <c r="AZ730">
        <v>172884000</v>
      </c>
      <c r="BI730">
        <v>0</v>
      </c>
      <c r="BL730">
        <v>-0.68504294472900995</v>
      </c>
      <c r="BN730">
        <v>0.67233387327909</v>
      </c>
      <c r="BP730">
        <v>0.32459156561715602</v>
      </c>
      <c r="BQ730">
        <v>1.31579998260548</v>
      </c>
      <c r="BR730">
        <v>-83.201609230769193</v>
      </c>
      <c r="BS730">
        <v>-2.77329773351855E-2</v>
      </c>
      <c r="BU730">
        <v>-1.6911201265236699E-7</v>
      </c>
    </row>
    <row r="731" spans="3:73" x14ac:dyDescent="0.3">
      <c r="C731">
        <v>1320461</v>
      </c>
      <c r="D731" t="s">
        <v>4480</v>
      </c>
      <c r="E731" t="s">
        <v>2106</v>
      </c>
      <c r="F731" t="s">
        <v>3614</v>
      </c>
      <c r="G731" t="s">
        <v>3655</v>
      </c>
      <c r="H731" t="s">
        <v>3656</v>
      </c>
      <c r="I731" t="s">
        <v>4635</v>
      </c>
      <c r="J731">
        <v>2017</v>
      </c>
      <c r="K731" t="s">
        <v>4062</v>
      </c>
      <c r="L731">
        <v>109.418384</v>
      </c>
      <c r="M731">
        <v>2725648000</v>
      </c>
      <c r="N731">
        <v>1426741000</v>
      </c>
      <c r="O731">
        <v>515952000</v>
      </c>
      <c r="P731">
        <v>494049000</v>
      </c>
      <c r="Q731">
        <v>170196000</v>
      </c>
      <c r="S731">
        <v>952178000</v>
      </c>
      <c r="U731">
        <v>171852000</v>
      </c>
      <c r="V731">
        <v>1870559000</v>
      </c>
      <c r="W731">
        <v>826957000</v>
      </c>
      <c r="X731">
        <v>523296000</v>
      </c>
      <c r="Z731">
        <v>34921000</v>
      </c>
      <c r="AB731">
        <v>826569000</v>
      </c>
      <c r="AD731">
        <v>511367000</v>
      </c>
      <c r="AE731">
        <v>18000</v>
      </c>
      <c r="AF731">
        <v>17914599</v>
      </c>
      <c r="AG731">
        <v>178144000</v>
      </c>
      <c r="AH731">
        <v>0</v>
      </c>
      <c r="AJ731">
        <v>257846000</v>
      </c>
      <c r="AK731">
        <v>127974000</v>
      </c>
      <c r="AM731">
        <v>74527000</v>
      </c>
      <c r="AN731">
        <v>28501000</v>
      </c>
      <c r="AQ731">
        <v>313484000</v>
      </c>
      <c r="AS731">
        <v>138088000</v>
      </c>
      <c r="AT731">
        <v>186795000</v>
      </c>
      <c r="AU731">
        <v>-200622000</v>
      </c>
      <c r="AV731">
        <v>-75527000</v>
      </c>
      <c r="AY731">
        <v>1.6</v>
      </c>
      <c r="BI731">
        <v>0</v>
      </c>
      <c r="BL731">
        <v>1.67822479188415</v>
      </c>
      <c r="BN731">
        <v>0.68628047348740595</v>
      </c>
      <c r="BP731">
        <v>0.62391635840799498</v>
      </c>
      <c r="BQ731">
        <v>1.5194804566622</v>
      </c>
      <c r="BR731">
        <v>68.386489999999995</v>
      </c>
      <c r="BS731">
        <v>3.4481089902960303E-2</v>
      </c>
      <c r="BU731">
        <v>2.1180254086470701E-7</v>
      </c>
    </row>
    <row r="732" spans="3:73" x14ac:dyDescent="0.3">
      <c r="C732">
        <v>26780</v>
      </c>
      <c r="D732" t="s">
        <v>4290</v>
      </c>
      <c r="E732" t="s">
        <v>1353</v>
      </c>
      <c r="F732" t="s">
        <v>3614</v>
      </c>
      <c r="G732" t="s">
        <v>3655</v>
      </c>
      <c r="H732" t="s">
        <v>3656</v>
      </c>
      <c r="I732" t="s">
        <v>4636</v>
      </c>
      <c r="J732">
        <v>2026</v>
      </c>
      <c r="K732" t="s">
        <v>4062</v>
      </c>
      <c r="L732">
        <v>31.248709999999999</v>
      </c>
    </row>
    <row r="733" spans="3:73" x14ac:dyDescent="0.3">
      <c r="C733">
        <v>26780</v>
      </c>
      <c r="D733" t="s">
        <v>4290</v>
      </c>
      <c r="E733" t="s">
        <v>1353</v>
      </c>
      <c r="F733" t="s">
        <v>3614</v>
      </c>
      <c r="G733" t="s">
        <v>3655</v>
      </c>
      <c r="H733" t="s">
        <v>3656</v>
      </c>
      <c r="I733" t="s">
        <v>4636</v>
      </c>
      <c r="J733">
        <v>2025</v>
      </c>
      <c r="K733" t="s">
        <v>4062</v>
      </c>
      <c r="L733">
        <v>17.074774000000001</v>
      </c>
      <c r="M733">
        <v>7808000000</v>
      </c>
      <c r="N733">
        <v>3868000000</v>
      </c>
      <c r="O733">
        <v>469000000</v>
      </c>
      <c r="P733">
        <v>987000000</v>
      </c>
      <c r="Q733">
        <v>1015000000</v>
      </c>
      <c r="R733">
        <v>2177000000</v>
      </c>
      <c r="T733">
        <v>71000000</v>
      </c>
      <c r="V733">
        <v>6909000000</v>
      </c>
      <c r="W733">
        <v>3308000000</v>
      </c>
      <c r="X733">
        <v>1154000000</v>
      </c>
      <c r="AB733">
        <v>840000000</v>
      </c>
      <c r="AD733">
        <v>235000000</v>
      </c>
      <c r="AE733">
        <v>1000000</v>
      </c>
      <c r="AF733">
        <v>112284138</v>
      </c>
      <c r="AJ733">
        <v>139000000</v>
      </c>
      <c r="AK733">
        <v>105000000</v>
      </c>
      <c r="AM733">
        <v>53000000</v>
      </c>
      <c r="AN733">
        <v>-50000000</v>
      </c>
      <c r="AO733">
        <v>181000000</v>
      </c>
      <c r="AQ733">
        <v>512000000</v>
      </c>
      <c r="AT733">
        <v>214000000</v>
      </c>
      <c r="AU733">
        <v>-222000000</v>
      </c>
      <c r="AV733">
        <v>-371000000</v>
      </c>
      <c r="AY733">
        <v>-0.43</v>
      </c>
      <c r="AZ733">
        <v>1281000000</v>
      </c>
      <c r="BB733">
        <v>184000000</v>
      </c>
      <c r="BC733">
        <v>184000000</v>
      </c>
      <c r="BL733">
        <v>2.3925233644859798</v>
      </c>
      <c r="BN733">
        <v>0.88486168032786905</v>
      </c>
      <c r="BO733">
        <v>1.0165745856353601</v>
      </c>
      <c r="BP733">
        <v>0.141777509068924</v>
      </c>
      <c r="BQ733">
        <v>0.86245465538089505</v>
      </c>
      <c r="BR733">
        <v>-39.708776744186103</v>
      </c>
      <c r="BS733">
        <v>-5.95238095238095E-2</v>
      </c>
      <c r="BU733">
        <v>-8.7406581190476192E-9</v>
      </c>
    </row>
    <row r="734" spans="3:73" x14ac:dyDescent="0.3">
      <c r="C734">
        <v>26780</v>
      </c>
      <c r="D734" t="s">
        <v>4290</v>
      </c>
      <c r="E734" t="s">
        <v>1353</v>
      </c>
      <c r="F734" t="s">
        <v>3614</v>
      </c>
      <c r="G734" t="s">
        <v>3655</v>
      </c>
      <c r="H734" t="s">
        <v>3656</v>
      </c>
      <c r="I734" t="s">
        <v>4636</v>
      </c>
      <c r="J734">
        <v>2024</v>
      </c>
      <c r="K734" t="s">
        <v>4062</v>
      </c>
      <c r="L734">
        <v>10.996544</v>
      </c>
      <c r="M734">
        <v>7485000000</v>
      </c>
      <c r="N734">
        <v>3703000000</v>
      </c>
      <c r="O734">
        <v>494000000</v>
      </c>
      <c r="P734">
        <v>1195000000</v>
      </c>
      <c r="Q734">
        <v>1547000000</v>
      </c>
      <c r="R734">
        <v>2507000000</v>
      </c>
      <c r="T734">
        <v>150000000</v>
      </c>
      <c r="U734">
        <v>250000000</v>
      </c>
      <c r="V734">
        <v>5900000000</v>
      </c>
      <c r="W734">
        <v>2561000000</v>
      </c>
      <c r="X734">
        <v>1522000000</v>
      </c>
      <c r="AB734">
        <v>1333000000</v>
      </c>
      <c r="AD734">
        <v>204000000</v>
      </c>
      <c r="AE734">
        <v>2000000</v>
      </c>
      <c r="AF734">
        <v>144993614</v>
      </c>
      <c r="AJ734">
        <v>226000000</v>
      </c>
      <c r="AK734">
        <v>229000000</v>
      </c>
      <c r="AM734">
        <v>139000000</v>
      </c>
      <c r="AN734">
        <v>-57000000</v>
      </c>
      <c r="AO734">
        <v>161000000</v>
      </c>
      <c r="AQ734">
        <v>450000000</v>
      </c>
      <c r="AT734">
        <v>380000000</v>
      </c>
      <c r="AU734">
        <v>-352000000</v>
      </c>
      <c r="AV734">
        <v>-90000000</v>
      </c>
      <c r="AY734">
        <v>-0.39</v>
      </c>
      <c r="AZ734">
        <v>1611500000</v>
      </c>
      <c r="BB734">
        <v>243000000</v>
      </c>
      <c r="BC734">
        <v>243000000</v>
      </c>
      <c r="BL734">
        <v>1.18421052631579</v>
      </c>
      <c r="BN734">
        <v>0.78824315297261205</v>
      </c>
      <c r="BO734">
        <v>1.5093167701863399</v>
      </c>
      <c r="BP734">
        <v>0.19289340101522801</v>
      </c>
      <c r="BQ734">
        <v>0.84185864896524798</v>
      </c>
      <c r="BR734">
        <v>-28.196266666666698</v>
      </c>
      <c r="BS734">
        <v>-4.2760690172543102E-2</v>
      </c>
      <c r="BU734">
        <v>-3.21729344336084E-9</v>
      </c>
    </row>
    <row r="735" spans="3:73" x14ac:dyDescent="0.3">
      <c r="C735">
        <v>26780</v>
      </c>
      <c r="D735" t="s">
        <v>4290</v>
      </c>
      <c r="E735" t="s">
        <v>1353</v>
      </c>
      <c r="F735" t="s">
        <v>3614</v>
      </c>
      <c r="G735" t="s">
        <v>3655</v>
      </c>
      <c r="H735" t="s">
        <v>3656</v>
      </c>
      <c r="I735" t="s">
        <v>4636</v>
      </c>
      <c r="J735">
        <v>2023</v>
      </c>
      <c r="K735" t="s">
        <v>4062</v>
      </c>
      <c r="L735">
        <v>14.03594</v>
      </c>
      <c r="M735">
        <v>7965000000</v>
      </c>
      <c r="N735">
        <v>4103000000</v>
      </c>
      <c r="O735">
        <v>529000000</v>
      </c>
      <c r="P735">
        <v>1371000000</v>
      </c>
      <c r="Q735">
        <v>1676000000</v>
      </c>
      <c r="R735">
        <v>2311000000</v>
      </c>
      <c r="T735">
        <v>182000000</v>
      </c>
      <c r="U735">
        <v>263000000</v>
      </c>
      <c r="V735">
        <v>6137000000</v>
      </c>
      <c r="W735">
        <v>2602000000</v>
      </c>
      <c r="X735">
        <v>1756000000</v>
      </c>
      <c r="AB735">
        <v>1575000000</v>
      </c>
      <c r="AD735">
        <v>317000000</v>
      </c>
      <c r="AE735">
        <v>2000000</v>
      </c>
      <c r="AF735">
        <v>144386484</v>
      </c>
      <c r="AJ735">
        <v>316000000</v>
      </c>
      <c r="AK735">
        <v>237000000</v>
      </c>
      <c r="AM735">
        <v>121000000</v>
      </c>
      <c r="AN735">
        <v>38000000</v>
      </c>
      <c r="AO735">
        <v>154000000</v>
      </c>
      <c r="AQ735">
        <v>476000000</v>
      </c>
      <c r="AT735">
        <v>501000000</v>
      </c>
      <c r="AU735">
        <v>-528000000</v>
      </c>
      <c r="AV735">
        <v>160000000</v>
      </c>
      <c r="AY735">
        <v>0.26</v>
      </c>
      <c r="AZ735">
        <v>1642500000</v>
      </c>
      <c r="BB735">
        <v>313000000</v>
      </c>
      <c r="BC735">
        <v>313000000</v>
      </c>
      <c r="BL735">
        <v>0.95009980039920205</v>
      </c>
      <c r="BN735">
        <v>0.77049591964846198</v>
      </c>
      <c r="BO735">
        <v>2.0324675324675301</v>
      </c>
      <c r="BP735">
        <v>0.203305149884704</v>
      </c>
      <c r="BQ735">
        <v>0.93274404304381198</v>
      </c>
      <c r="BR735">
        <v>53.984384615384599</v>
      </c>
      <c r="BS735">
        <v>2.4126984126984101E-2</v>
      </c>
      <c r="BU735">
        <v>2.31704406349206E-9</v>
      </c>
    </row>
    <row r="736" spans="3:73" x14ac:dyDescent="0.3">
      <c r="C736">
        <v>26780</v>
      </c>
      <c r="D736" t="s">
        <v>4290</v>
      </c>
      <c r="E736" t="s">
        <v>1353</v>
      </c>
      <c r="F736" t="s">
        <v>3614</v>
      </c>
      <c r="G736" t="s">
        <v>3655</v>
      </c>
      <c r="H736" t="s">
        <v>3656</v>
      </c>
      <c r="I736" t="s">
        <v>4636</v>
      </c>
      <c r="J736">
        <v>2022</v>
      </c>
      <c r="K736" t="s">
        <v>4062</v>
      </c>
      <c r="L736">
        <v>14.664747</v>
      </c>
      <c r="M736">
        <v>7449000000</v>
      </c>
      <c r="N736">
        <v>3829000000</v>
      </c>
      <c r="O736">
        <v>425000000</v>
      </c>
      <c r="P736">
        <v>1374000000</v>
      </c>
      <c r="Q736">
        <v>1609000000</v>
      </c>
      <c r="R736">
        <v>2193000000</v>
      </c>
      <c r="T736">
        <v>201000000</v>
      </c>
      <c r="U736">
        <v>259000000</v>
      </c>
      <c r="V736">
        <v>5651000000</v>
      </c>
      <c r="W736">
        <v>2479000000</v>
      </c>
      <c r="X736">
        <v>1838000000</v>
      </c>
      <c r="AB736">
        <v>1551000000</v>
      </c>
      <c r="AC736">
        <v>0</v>
      </c>
      <c r="AD736">
        <v>321000000</v>
      </c>
      <c r="AE736">
        <v>2000000</v>
      </c>
      <c r="AF736">
        <v>143366482</v>
      </c>
      <c r="AJ736">
        <v>86000000</v>
      </c>
      <c r="AK736">
        <v>201000000</v>
      </c>
      <c r="AM736">
        <v>284000000</v>
      </c>
      <c r="AN736">
        <v>-242000000</v>
      </c>
      <c r="AO736">
        <v>128000000</v>
      </c>
      <c r="AQ736">
        <v>649000000</v>
      </c>
      <c r="AT736">
        <v>440000000</v>
      </c>
      <c r="AU736">
        <v>-426000000</v>
      </c>
      <c r="AV736">
        <v>-42000000</v>
      </c>
      <c r="AY736">
        <v>-1.69</v>
      </c>
      <c r="AZ736">
        <v>1586500000</v>
      </c>
      <c r="BB736">
        <v>170000000</v>
      </c>
      <c r="BC736">
        <v>170000000</v>
      </c>
      <c r="BL736">
        <v>1.4750000000000001</v>
      </c>
      <c r="BN736">
        <v>0.75862531883474305</v>
      </c>
      <c r="BO736">
        <v>1.328125</v>
      </c>
      <c r="BP736">
        <v>0.171440096813231</v>
      </c>
      <c r="BQ736">
        <v>0.89552238805970197</v>
      </c>
      <c r="BR736">
        <v>-8.6773650887573996</v>
      </c>
      <c r="BS736">
        <v>-0.15602836879432599</v>
      </c>
      <c r="BU736">
        <v>-1.5978995764023201E-8</v>
      </c>
    </row>
    <row r="737" spans="3:73" x14ac:dyDescent="0.3">
      <c r="C737">
        <v>26780</v>
      </c>
      <c r="D737" t="s">
        <v>4290</v>
      </c>
      <c r="E737" t="s">
        <v>1353</v>
      </c>
      <c r="F737" t="s">
        <v>3614</v>
      </c>
      <c r="G737" t="s">
        <v>3655</v>
      </c>
      <c r="H737" t="s">
        <v>3656</v>
      </c>
      <c r="I737" t="s">
        <v>4636</v>
      </c>
      <c r="J737">
        <v>2021</v>
      </c>
      <c r="K737" t="s">
        <v>4062</v>
      </c>
      <c r="L737">
        <v>20.778497999999999</v>
      </c>
      <c r="M737">
        <v>7632000000</v>
      </c>
      <c r="N737">
        <v>3586000000</v>
      </c>
      <c r="O737">
        <v>268000000</v>
      </c>
      <c r="P737">
        <v>1321000000</v>
      </c>
      <c r="Q737">
        <v>1564000000</v>
      </c>
      <c r="R737">
        <v>2199000000</v>
      </c>
      <c r="T737">
        <v>233000000</v>
      </c>
      <c r="U737">
        <v>482000000</v>
      </c>
      <c r="V737">
        <v>5459000000</v>
      </c>
      <c r="W737">
        <v>2174000000</v>
      </c>
      <c r="X737">
        <v>1571000000</v>
      </c>
      <c r="AB737">
        <v>1922000000</v>
      </c>
      <c r="AC737">
        <v>184000000</v>
      </c>
      <c r="AD737">
        <v>662000000</v>
      </c>
      <c r="AE737">
        <v>2000000</v>
      </c>
      <c r="AF737">
        <v>144238660</v>
      </c>
      <c r="AJ737">
        <v>395000000</v>
      </c>
      <c r="AK737">
        <v>178000000</v>
      </c>
      <c r="AM737">
        <v>72000000</v>
      </c>
      <c r="AN737">
        <v>197000000</v>
      </c>
      <c r="AO737">
        <v>131000000</v>
      </c>
      <c r="AQ737">
        <v>158000000</v>
      </c>
      <c r="AT737">
        <v>369000000</v>
      </c>
      <c r="AU737">
        <v>-293000000</v>
      </c>
      <c r="AV737">
        <v>-127000000</v>
      </c>
      <c r="AY737">
        <v>1.36</v>
      </c>
      <c r="AZ737">
        <v>1356500000</v>
      </c>
      <c r="BB737">
        <v>400000000</v>
      </c>
      <c r="BC737">
        <v>400000000</v>
      </c>
      <c r="BL737">
        <v>0.42818428184281798</v>
      </c>
      <c r="BN737">
        <v>0.71527777777777801</v>
      </c>
      <c r="BO737">
        <v>3.0534351145038201</v>
      </c>
      <c r="BP737">
        <v>0.12327506899724</v>
      </c>
      <c r="BQ737">
        <v>0.93008279668813199</v>
      </c>
      <c r="BR737">
        <v>15.2783073529412</v>
      </c>
      <c r="BS737">
        <v>0.102497398543184</v>
      </c>
      <c r="BU737">
        <v>1.4702787346514E-8</v>
      </c>
    </row>
    <row r="738" spans="3:73" x14ac:dyDescent="0.3">
      <c r="C738">
        <v>26780</v>
      </c>
      <c r="D738" t="s">
        <v>4290</v>
      </c>
      <c r="E738" t="s">
        <v>1353</v>
      </c>
      <c r="F738" t="s">
        <v>3614</v>
      </c>
      <c r="G738" t="s">
        <v>3655</v>
      </c>
      <c r="H738" t="s">
        <v>3656</v>
      </c>
      <c r="I738" t="s">
        <v>4636</v>
      </c>
      <c r="J738">
        <v>2020</v>
      </c>
      <c r="K738" t="s">
        <v>4062</v>
      </c>
      <c r="L738">
        <v>11.20237</v>
      </c>
      <c r="M738">
        <v>7376000000</v>
      </c>
      <c r="N738">
        <v>3288000000</v>
      </c>
      <c r="O738">
        <v>559000000</v>
      </c>
      <c r="P738">
        <v>1201000000</v>
      </c>
      <c r="Q738">
        <v>1149000000</v>
      </c>
      <c r="R738">
        <v>2251000000</v>
      </c>
      <c r="T738">
        <v>236000000</v>
      </c>
      <c r="U738">
        <v>479000000</v>
      </c>
      <c r="V738">
        <v>5362000000</v>
      </c>
      <c r="W738">
        <v>1941000000</v>
      </c>
      <c r="X738">
        <v>1331000000</v>
      </c>
      <c r="AB738">
        <v>1758000000</v>
      </c>
      <c r="AC738">
        <v>156000000</v>
      </c>
      <c r="AD738">
        <v>530000000</v>
      </c>
      <c r="AE738">
        <v>2000000</v>
      </c>
      <c r="AF738">
        <v>144515658</v>
      </c>
      <c r="AG738">
        <v>211000000</v>
      </c>
      <c r="AJ738">
        <v>124000000</v>
      </c>
      <c r="AK738">
        <v>146000000</v>
      </c>
      <c r="AM738">
        <v>58000000</v>
      </c>
      <c r="AN738">
        <v>40000000</v>
      </c>
      <c r="AO738">
        <v>138000000</v>
      </c>
      <c r="AQ738">
        <v>386000000</v>
      </c>
      <c r="AT738">
        <v>326000000</v>
      </c>
      <c r="AU738">
        <v>-327000000</v>
      </c>
      <c r="AV738">
        <v>-12000000</v>
      </c>
      <c r="AY738">
        <v>0.28000000000000003</v>
      </c>
      <c r="AZ738">
        <v>1171000000</v>
      </c>
      <c r="BB738">
        <v>236000000</v>
      </c>
      <c r="BC738">
        <v>236000000</v>
      </c>
      <c r="BL738">
        <v>1.1840490797545999</v>
      </c>
      <c r="BN738">
        <v>0.726952277657267</v>
      </c>
      <c r="BO738">
        <v>1.7101449275362299</v>
      </c>
      <c r="BP738">
        <v>0.28799587841318902</v>
      </c>
      <c r="BQ738">
        <v>1.10200927357032</v>
      </c>
      <c r="BR738">
        <v>40.008464285714297</v>
      </c>
      <c r="BS738">
        <v>2.2753128555176302E-2</v>
      </c>
      <c r="BU738">
        <v>1.7842227531285599E-9</v>
      </c>
    </row>
    <row r="739" spans="3:73" x14ac:dyDescent="0.3">
      <c r="C739">
        <v>26780</v>
      </c>
      <c r="D739" t="s">
        <v>4290</v>
      </c>
      <c r="E739" t="s">
        <v>1353</v>
      </c>
      <c r="F739" t="s">
        <v>3614</v>
      </c>
      <c r="G739" t="s">
        <v>3655</v>
      </c>
      <c r="H739" t="s">
        <v>3656</v>
      </c>
      <c r="I739" t="s">
        <v>4636</v>
      </c>
      <c r="J739">
        <v>2019</v>
      </c>
      <c r="K739" t="s">
        <v>4062</v>
      </c>
      <c r="L739">
        <v>14.510574</v>
      </c>
      <c r="M739">
        <v>7220000000</v>
      </c>
      <c r="N739">
        <v>3162000000</v>
      </c>
      <c r="O739">
        <v>508000000</v>
      </c>
      <c r="P739">
        <v>1103000000</v>
      </c>
      <c r="Q739">
        <v>1193000000</v>
      </c>
      <c r="R739">
        <v>2265000000</v>
      </c>
      <c r="S739">
        <v>2265000000</v>
      </c>
      <c r="T739">
        <v>240000000</v>
      </c>
      <c r="U739">
        <v>493000000</v>
      </c>
      <c r="V739">
        <v>5085000000</v>
      </c>
      <c r="W739">
        <v>1845000000</v>
      </c>
      <c r="X739">
        <v>1255000000</v>
      </c>
      <c r="AB739">
        <v>1873000000</v>
      </c>
      <c r="AC739">
        <v>150000000</v>
      </c>
      <c r="AD739">
        <v>622000000</v>
      </c>
      <c r="AE739">
        <v>2000000</v>
      </c>
      <c r="AF739">
        <v>143942539</v>
      </c>
      <c r="AG739">
        <v>223000000</v>
      </c>
      <c r="AJ739">
        <v>292000000</v>
      </c>
      <c r="AK739">
        <v>112000000</v>
      </c>
      <c r="AM739">
        <v>-32000000</v>
      </c>
      <c r="AN739">
        <v>85000000</v>
      </c>
      <c r="AO739">
        <v>122000000</v>
      </c>
      <c r="AQ739">
        <v>637000000</v>
      </c>
      <c r="AT739">
        <v>426000000</v>
      </c>
      <c r="AU739">
        <v>-1123000000</v>
      </c>
      <c r="AV739">
        <v>479000000</v>
      </c>
      <c r="AY739">
        <v>0.59</v>
      </c>
      <c r="AZ739">
        <v>1112000000</v>
      </c>
      <c r="BB739">
        <v>175000000</v>
      </c>
      <c r="BC739">
        <v>175000000</v>
      </c>
      <c r="BL739">
        <v>1.4953051643192501</v>
      </c>
      <c r="BN739">
        <v>0.70429362880886404</v>
      </c>
      <c r="BO739">
        <v>1.4344262295082</v>
      </c>
      <c r="BP739">
        <v>0.275338753387534</v>
      </c>
      <c r="BQ739">
        <v>1.06720867208672</v>
      </c>
      <c r="BR739">
        <v>24.594193220339001</v>
      </c>
      <c r="BS739">
        <v>4.5381740523224801E-2</v>
      </c>
      <c r="BU739">
        <v>4.5708695461825902E-9</v>
      </c>
    </row>
    <row r="740" spans="3:73" x14ac:dyDescent="0.3">
      <c r="C740">
        <v>26780</v>
      </c>
      <c r="D740" t="s">
        <v>4290</v>
      </c>
      <c r="E740" t="s">
        <v>1353</v>
      </c>
      <c r="F740" t="s">
        <v>3614</v>
      </c>
      <c r="G740" t="s">
        <v>3655</v>
      </c>
      <c r="H740" t="s">
        <v>3656</v>
      </c>
      <c r="I740" t="s">
        <v>4636</v>
      </c>
      <c r="J740">
        <v>2018</v>
      </c>
      <c r="K740" t="s">
        <v>4062</v>
      </c>
      <c r="L740">
        <v>18.210159999999998</v>
      </c>
      <c r="M740">
        <v>5918000000</v>
      </c>
      <c r="N740">
        <v>2907000000</v>
      </c>
      <c r="O740">
        <v>510000000</v>
      </c>
      <c r="P740">
        <v>1065000000</v>
      </c>
      <c r="Q740">
        <v>1031000000</v>
      </c>
      <c r="R740">
        <v>1850000000</v>
      </c>
      <c r="S740">
        <v>1850000000</v>
      </c>
      <c r="T740">
        <v>164000000</v>
      </c>
      <c r="U740">
        <v>264000000</v>
      </c>
      <c r="V740">
        <v>4376000000</v>
      </c>
      <c r="W740">
        <v>1747000000</v>
      </c>
      <c r="X740">
        <v>1217000000</v>
      </c>
      <c r="AB740">
        <v>1345000000</v>
      </c>
      <c r="AC740">
        <v>119000000</v>
      </c>
      <c r="AD740">
        <v>456000000</v>
      </c>
      <c r="AE740">
        <v>2000000</v>
      </c>
      <c r="AF740">
        <v>144663403</v>
      </c>
      <c r="AG740">
        <v>256000000</v>
      </c>
      <c r="AJ740">
        <v>579000000</v>
      </c>
      <c r="AK740">
        <v>103000000</v>
      </c>
      <c r="AM740">
        <v>78000000</v>
      </c>
      <c r="AN740">
        <v>100000000</v>
      </c>
      <c r="AO740">
        <v>96000000</v>
      </c>
      <c r="AQ740">
        <v>568000000</v>
      </c>
      <c r="AT740">
        <v>325000000</v>
      </c>
      <c r="AU740">
        <v>-462000000</v>
      </c>
      <c r="AV740">
        <v>-180000000</v>
      </c>
      <c r="AY740">
        <v>0.69</v>
      </c>
      <c r="AZ740">
        <v>1000000000</v>
      </c>
      <c r="BB740">
        <v>274000000</v>
      </c>
      <c r="BC740">
        <v>274000000</v>
      </c>
      <c r="BL740">
        <v>1.7476923076923101</v>
      </c>
      <c r="BN740">
        <v>0.73943899966204796</v>
      </c>
      <c r="BO740">
        <v>2.8541666666666701</v>
      </c>
      <c r="BP740">
        <v>0.29192902117916403</v>
      </c>
      <c r="BQ740">
        <v>1.07384087006297</v>
      </c>
      <c r="BR740">
        <v>26.3915362318841</v>
      </c>
      <c r="BS740">
        <v>7.4349442379182201E-2</v>
      </c>
      <c r="BU740">
        <v>9.3420151672862394E-9</v>
      </c>
    </row>
    <row r="741" spans="3:73" x14ac:dyDescent="0.3">
      <c r="C741">
        <v>26780</v>
      </c>
      <c r="D741" t="s">
        <v>4290</v>
      </c>
      <c r="E741" t="s">
        <v>1353</v>
      </c>
      <c r="F741" t="s">
        <v>3614</v>
      </c>
      <c r="G741" t="s">
        <v>3655</v>
      </c>
      <c r="H741" t="s">
        <v>3656</v>
      </c>
      <c r="I741" t="s">
        <v>4636</v>
      </c>
      <c r="J741">
        <v>2017</v>
      </c>
      <c r="K741" t="s">
        <v>4062</v>
      </c>
      <c r="L741">
        <v>19.164123</v>
      </c>
      <c r="M741">
        <v>5644000000</v>
      </c>
      <c r="N741">
        <v>2882000000</v>
      </c>
      <c r="O741">
        <v>603000000</v>
      </c>
      <c r="P741">
        <v>994000000</v>
      </c>
      <c r="Q741">
        <v>969000000</v>
      </c>
      <c r="R741">
        <v>1807000000</v>
      </c>
      <c r="S741">
        <v>1807000000</v>
      </c>
      <c r="T741">
        <v>174000000</v>
      </c>
      <c r="U741">
        <v>127000000</v>
      </c>
      <c r="V741">
        <v>4483000000</v>
      </c>
      <c r="W741">
        <v>1702000000</v>
      </c>
      <c r="X741">
        <v>1165000000</v>
      </c>
      <c r="Z741">
        <v>40000000</v>
      </c>
      <c r="AB741">
        <v>1013000000</v>
      </c>
      <c r="AC741">
        <v>87000000</v>
      </c>
      <c r="AD741">
        <v>86000000</v>
      </c>
      <c r="AE741">
        <v>2000000</v>
      </c>
      <c r="AF741">
        <v>144984050</v>
      </c>
      <c r="AG741">
        <v>254000000</v>
      </c>
      <c r="AJ741">
        <v>490000000</v>
      </c>
      <c r="AK741">
        <v>102000000</v>
      </c>
      <c r="AM741">
        <v>283000000</v>
      </c>
      <c r="AN741">
        <v>-104000000</v>
      </c>
      <c r="AO741">
        <v>102000000</v>
      </c>
      <c r="AQ741">
        <v>554000000</v>
      </c>
      <c r="AT741">
        <v>393000000</v>
      </c>
      <c r="AU741">
        <v>-581000000</v>
      </c>
      <c r="AV741">
        <v>-120000000</v>
      </c>
      <c r="AX741">
        <v>35000000</v>
      </c>
      <c r="AY741">
        <v>-0.74</v>
      </c>
      <c r="BB741">
        <v>281000000</v>
      </c>
      <c r="BC741">
        <v>281000000</v>
      </c>
      <c r="BL741">
        <v>1.4096692111959299</v>
      </c>
      <c r="BN741">
        <v>0.79429482636428095</v>
      </c>
      <c r="BO741">
        <v>2.7549019607843102</v>
      </c>
      <c r="BP741">
        <v>0.35428907168037599</v>
      </c>
      <c r="BQ741">
        <v>1.12397179788484</v>
      </c>
      <c r="BR741">
        <v>-25.8974635135135</v>
      </c>
      <c r="BS741">
        <v>-0.10266535044422501</v>
      </c>
      <c r="BU741">
        <v>-1.3999458065153001E-8</v>
      </c>
    </row>
    <row r="742" spans="3:73" x14ac:dyDescent="0.3">
      <c r="C742">
        <v>868780</v>
      </c>
      <c r="D742" t="s">
        <v>4392</v>
      </c>
      <c r="E742" t="s">
        <v>638</v>
      </c>
      <c r="F742" t="s">
        <v>3614</v>
      </c>
      <c r="G742" t="s">
        <v>3655</v>
      </c>
      <c r="H742" t="s">
        <v>3656</v>
      </c>
      <c r="I742" t="s">
        <v>4637</v>
      </c>
      <c r="J742">
        <v>2026</v>
      </c>
      <c r="K742" t="s">
        <v>4062</v>
      </c>
      <c r="L742">
        <v>114.302865</v>
      </c>
    </row>
    <row r="743" spans="3:73" x14ac:dyDescent="0.3">
      <c r="C743">
        <v>868780</v>
      </c>
      <c r="D743" t="s">
        <v>4392</v>
      </c>
      <c r="E743" t="s">
        <v>638</v>
      </c>
      <c r="F743" t="s">
        <v>3614</v>
      </c>
      <c r="G743" t="s">
        <v>3655</v>
      </c>
      <c r="H743" t="s">
        <v>3656</v>
      </c>
      <c r="I743" t="s">
        <v>4637</v>
      </c>
      <c r="J743">
        <v>2025</v>
      </c>
      <c r="K743" t="s">
        <v>4062</v>
      </c>
      <c r="L743">
        <v>131.42511500000001</v>
      </c>
      <c r="M743">
        <v>2493078000</v>
      </c>
      <c r="N743">
        <v>1521526000</v>
      </c>
      <c r="O743">
        <v>49436000</v>
      </c>
      <c r="P743">
        <v>479252000</v>
      </c>
      <c r="Q743">
        <v>959019000</v>
      </c>
      <c r="S743">
        <v>168777000</v>
      </c>
      <c r="T743">
        <v>257079000</v>
      </c>
      <c r="U743">
        <v>387334000</v>
      </c>
      <c r="W743">
        <v>492827000</v>
      </c>
      <c r="X743">
        <v>185125000</v>
      </c>
      <c r="AA743">
        <v>440625000</v>
      </c>
      <c r="AB743">
        <v>1477075000</v>
      </c>
      <c r="AD743">
        <v>1344183000</v>
      </c>
      <c r="AE743">
        <v>304000</v>
      </c>
      <c r="AF743">
        <v>30391955</v>
      </c>
      <c r="AG743">
        <v>897737000</v>
      </c>
      <c r="AJ743">
        <v>299547000</v>
      </c>
      <c r="AM743">
        <v>71251000</v>
      </c>
      <c r="AN743">
        <v>204194000</v>
      </c>
      <c r="AP743">
        <v>33600000</v>
      </c>
      <c r="AQ743">
        <v>113634000</v>
      </c>
      <c r="AU743">
        <v>-37969000</v>
      </c>
      <c r="AV743">
        <v>-83689000</v>
      </c>
      <c r="AY743">
        <v>6.69</v>
      </c>
      <c r="AZ743">
        <v>833498000</v>
      </c>
      <c r="BP743">
        <v>0.100311062502663</v>
      </c>
      <c r="BQ743">
        <v>1.1413883573749</v>
      </c>
      <c r="BR743">
        <v>19.645009715994</v>
      </c>
      <c r="BS743">
        <v>0.13824213394715901</v>
      </c>
      <c r="BU743">
        <v>5.9525347010138299E-7</v>
      </c>
    </row>
    <row r="744" spans="3:73" x14ac:dyDescent="0.3">
      <c r="C744">
        <v>868780</v>
      </c>
      <c r="D744" t="s">
        <v>4392</v>
      </c>
      <c r="E744" t="s">
        <v>638</v>
      </c>
      <c r="F744" t="s">
        <v>3614</v>
      </c>
      <c r="G744" t="s">
        <v>3655</v>
      </c>
      <c r="H744" t="s">
        <v>3656</v>
      </c>
      <c r="I744" t="s">
        <v>4637</v>
      </c>
      <c r="J744">
        <v>2024</v>
      </c>
      <c r="K744" t="s">
        <v>4062</v>
      </c>
      <c r="L744">
        <v>105.69515699999999</v>
      </c>
      <c r="M744">
        <v>2424521000</v>
      </c>
      <c r="N744">
        <v>1369760000</v>
      </c>
      <c r="O744">
        <v>57137000</v>
      </c>
      <c r="P744">
        <v>573787000</v>
      </c>
      <c r="Q744">
        <v>707977000</v>
      </c>
      <c r="S744">
        <v>164499000</v>
      </c>
      <c r="T744">
        <v>278213000</v>
      </c>
      <c r="U744">
        <v>442886000</v>
      </c>
      <c r="W744">
        <v>563802000</v>
      </c>
      <c r="X744">
        <v>231814000</v>
      </c>
      <c r="AA744">
        <v>468750000</v>
      </c>
      <c r="AB744">
        <v>1293470000</v>
      </c>
      <c r="AD744">
        <v>1180862000</v>
      </c>
      <c r="AE744">
        <v>306000</v>
      </c>
      <c r="AF744">
        <v>30565855</v>
      </c>
      <c r="AG744">
        <v>806359000</v>
      </c>
      <c r="AJ744">
        <v>292909000</v>
      </c>
      <c r="AM744">
        <v>66248000</v>
      </c>
      <c r="AN744">
        <v>190004000</v>
      </c>
      <c r="AP744">
        <v>34000000</v>
      </c>
      <c r="AQ744">
        <v>231047000</v>
      </c>
      <c r="AU744">
        <v>-39321000</v>
      </c>
      <c r="AV744">
        <v>-170979000</v>
      </c>
      <c r="AY744">
        <v>6.17</v>
      </c>
      <c r="AZ744">
        <v>672676000</v>
      </c>
      <c r="BP744">
        <v>0.10134231520995</v>
      </c>
      <c r="BQ744">
        <v>1.1737861873494599</v>
      </c>
      <c r="BR744">
        <v>17.130495461912499</v>
      </c>
      <c r="BS744">
        <v>0.14689478689107599</v>
      </c>
      <c r="BU744">
        <v>5.0417800079630796E-7</v>
      </c>
    </row>
    <row r="745" spans="3:73" x14ac:dyDescent="0.3">
      <c r="C745">
        <v>868780</v>
      </c>
      <c r="D745" t="s">
        <v>4392</v>
      </c>
      <c r="E745" t="s">
        <v>638</v>
      </c>
      <c r="F745" t="s">
        <v>3614</v>
      </c>
      <c r="G745" t="s">
        <v>3655</v>
      </c>
      <c r="H745" t="s">
        <v>3656</v>
      </c>
      <c r="I745" t="s">
        <v>4637</v>
      </c>
      <c r="J745">
        <v>2023</v>
      </c>
      <c r="K745" t="s">
        <v>4062</v>
      </c>
      <c r="L745">
        <v>81.856347999999997</v>
      </c>
      <c r="M745">
        <v>2292407000</v>
      </c>
      <c r="N745">
        <v>1233709000</v>
      </c>
      <c r="O745">
        <v>36814000</v>
      </c>
      <c r="P745">
        <v>526867000</v>
      </c>
      <c r="Q745">
        <v>637375000</v>
      </c>
      <c r="S745">
        <v>160113000</v>
      </c>
      <c r="T745">
        <v>301556000</v>
      </c>
      <c r="U745">
        <v>443889000</v>
      </c>
      <c r="W745">
        <v>547151000</v>
      </c>
      <c r="X745">
        <v>176664000</v>
      </c>
      <c r="AB745">
        <v>1168203000</v>
      </c>
      <c r="AD745">
        <v>1069435000</v>
      </c>
      <c r="AE745">
        <v>313000</v>
      </c>
      <c r="AF745">
        <v>31299770</v>
      </c>
      <c r="AG745">
        <v>685423000</v>
      </c>
      <c r="AJ745">
        <v>214760000</v>
      </c>
      <c r="AM745">
        <v>39244000</v>
      </c>
      <c r="AN745">
        <v>129259000</v>
      </c>
      <c r="AO745">
        <v>48061000</v>
      </c>
      <c r="AP745">
        <v>31900000</v>
      </c>
      <c r="AQ745">
        <v>208758000</v>
      </c>
      <c r="AU745">
        <v>-43901000</v>
      </c>
      <c r="AV745">
        <v>-174109000</v>
      </c>
      <c r="AY745">
        <v>4.1100000000000003</v>
      </c>
      <c r="AZ745">
        <v>696638000</v>
      </c>
      <c r="BB745">
        <v>216564000</v>
      </c>
      <c r="BC745">
        <v>248464000</v>
      </c>
      <c r="BO745">
        <v>4.5060235950146703</v>
      </c>
      <c r="BP745">
        <v>6.7283071766294902E-2</v>
      </c>
      <c r="BQ745">
        <v>1.0898892627446499</v>
      </c>
      <c r="BR745">
        <v>19.9163863746959</v>
      </c>
      <c r="BS745">
        <v>0.110647721329255</v>
      </c>
      <c r="BU745">
        <v>2.8798897989476101E-7</v>
      </c>
    </row>
    <row r="746" spans="3:73" x14ac:dyDescent="0.3">
      <c r="C746">
        <v>868780</v>
      </c>
      <c r="D746" t="s">
        <v>4392</v>
      </c>
      <c r="E746" t="s">
        <v>638</v>
      </c>
      <c r="F746" t="s">
        <v>3614</v>
      </c>
      <c r="G746" t="s">
        <v>3655</v>
      </c>
      <c r="H746" t="s">
        <v>3656</v>
      </c>
      <c r="I746" t="s">
        <v>4637</v>
      </c>
      <c r="J746">
        <v>2022</v>
      </c>
      <c r="K746" t="s">
        <v>4062</v>
      </c>
      <c r="L746">
        <v>94.523020000000002</v>
      </c>
      <c r="M746">
        <v>2341786000</v>
      </c>
      <c r="N746">
        <v>1269120000</v>
      </c>
      <c r="O746">
        <v>46034000</v>
      </c>
      <c r="P746">
        <v>427385000</v>
      </c>
      <c r="Q746">
        <v>755901000</v>
      </c>
      <c r="S746">
        <v>148477000</v>
      </c>
      <c r="T746">
        <v>322409000</v>
      </c>
      <c r="U746">
        <v>443035000</v>
      </c>
      <c r="W746">
        <v>678295000</v>
      </c>
      <c r="X746">
        <v>179819000</v>
      </c>
      <c r="AB746">
        <v>1042631000</v>
      </c>
      <c r="AD746">
        <v>956870000</v>
      </c>
      <c r="AE746">
        <v>314000</v>
      </c>
      <c r="AF746">
        <v>31430632</v>
      </c>
      <c r="AG746">
        <v>564450000</v>
      </c>
      <c r="AJ746">
        <v>171048000</v>
      </c>
      <c r="AM746">
        <v>34652000</v>
      </c>
      <c r="AN746">
        <v>121549000</v>
      </c>
      <c r="AO746">
        <v>15582000</v>
      </c>
      <c r="AP746">
        <v>28600000</v>
      </c>
      <c r="AQ746">
        <v>41688000</v>
      </c>
      <c r="AU746">
        <v>-526839000</v>
      </c>
      <c r="AV746">
        <v>472496000</v>
      </c>
      <c r="AY746">
        <v>3.87</v>
      </c>
      <c r="AZ746">
        <v>643944500</v>
      </c>
      <c r="BB746">
        <v>171783000</v>
      </c>
      <c r="BC746">
        <v>200383000</v>
      </c>
      <c r="BO746">
        <v>11.0244512899499</v>
      </c>
      <c r="BP746">
        <v>6.78672259120294E-2</v>
      </c>
      <c r="BQ746">
        <v>0.75663096440339395</v>
      </c>
      <c r="BR746">
        <v>24.424552971576201</v>
      </c>
      <c r="BS746">
        <v>0.116579115717833</v>
      </c>
      <c r="BU746">
        <v>3.50847123670791E-7</v>
      </c>
    </row>
    <row r="747" spans="3:73" x14ac:dyDescent="0.3">
      <c r="C747">
        <v>868780</v>
      </c>
      <c r="D747" t="s">
        <v>4392</v>
      </c>
      <c r="E747" t="s">
        <v>638</v>
      </c>
      <c r="F747" t="s">
        <v>3614</v>
      </c>
      <c r="G747" t="s">
        <v>3655</v>
      </c>
      <c r="H747" t="s">
        <v>3656</v>
      </c>
      <c r="I747" t="s">
        <v>4637</v>
      </c>
      <c r="J747">
        <v>2021</v>
      </c>
      <c r="K747" t="s">
        <v>4062</v>
      </c>
      <c r="L747">
        <v>101.87763099999999</v>
      </c>
      <c r="M747">
        <v>1673119000</v>
      </c>
      <c r="N747">
        <v>1076582000</v>
      </c>
      <c r="O747">
        <v>58782000</v>
      </c>
      <c r="P747">
        <v>472764000</v>
      </c>
      <c r="Q747">
        <v>531988000</v>
      </c>
      <c r="S747">
        <v>114864000</v>
      </c>
      <c r="T747">
        <v>178809000</v>
      </c>
      <c r="U747">
        <v>197332000</v>
      </c>
      <c r="W747">
        <v>665048000</v>
      </c>
      <c r="X747">
        <v>177389000</v>
      </c>
      <c r="AB747">
        <v>932736000</v>
      </c>
      <c r="AD747">
        <v>856409000</v>
      </c>
      <c r="AE747">
        <v>316000</v>
      </c>
      <c r="AF747">
        <v>31607509</v>
      </c>
      <c r="AG747">
        <v>462916000</v>
      </c>
      <c r="AJ747">
        <v>171551000</v>
      </c>
      <c r="AM747">
        <v>38234000</v>
      </c>
      <c r="AN747">
        <v>131532000</v>
      </c>
      <c r="AO747">
        <v>2162000</v>
      </c>
      <c r="AP747">
        <v>26300000</v>
      </c>
      <c r="AQ747">
        <v>100338000</v>
      </c>
      <c r="AU747">
        <v>-365323000</v>
      </c>
      <c r="AV747">
        <v>168235000</v>
      </c>
      <c r="AY747">
        <v>4.13</v>
      </c>
      <c r="AZ747">
        <v>415353500</v>
      </c>
      <c r="BB747">
        <v>171928000</v>
      </c>
      <c r="BC747">
        <v>198228000</v>
      </c>
      <c r="BO747">
        <v>79.522664199814997</v>
      </c>
      <c r="BP747">
        <v>8.8387605105195402E-2</v>
      </c>
      <c r="BQ747">
        <v>0.81887923879178603</v>
      </c>
      <c r="BR747">
        <v>24.667707263922502</v>
      </c>
      <c r="BS747">
        <v>0.141017393989296</v>
      </c>
      <c r="BU747">
        <v>4.5109721939541301E-7</v>
      </c>
    </row>
    <row r="748" spans="3:73" x14ac:dyDescent="0.3">
      <c r="C748">
        <v>868780</v>
      </c>
      <c r="D748" t="s">
        <v>4392</v>
      </c>
      <c r="E748" t="s">
        <v>638</v>
      </c>
      <c r="F748" t="s">
        <v>3614</v>
      </c>
      <c r="G748" t="s">
        <v>3655</v>
      </c>
      <c r="H748" t="s">
        <v>3656</v>
      </c>
      <c r="I748" t="s">
        <v>4637</v>
      </c>
      <c r="J748">
        <v>2020</v>
      </c>
      <c r="K748" t="s">
        <v>4062</v>
      </c>
      <c r="L748">
        <v>73.627993000000004</v>
      </c>
      <c r="M748">
        <v>1220661000</v>
      </c>
      <c r="N748">
        <v>922931000</v>
      </c>
      <c r="O748">
        <v>155576000</v>
      </c>
      <c r="P748">
        <v>460878000</v>
      </c>
      <c r="Q748">
        <v>298719000</v>
      </c>
      <c r="S748">
        <v>91009000</v>
      </c>
      <c r="T748">
        <v>25207000</v>
      </c>
      <c r="U748">
        <v>91080000</v>
      </c>
      <c r="W748">
        <v>322645000</v>
      </c>
      <c r="X748">
        <v>117878000</v>
      </c>
      <c r="AB748">
        <v>853559000</v>
      </c>
      <c r="AD748">
        <v>789152000</v>
      </c>
      <c r="AE748">
        <v>322000</v>
      </c>
      <c r="AF748">
        <v>32168740</v>
      </c>
      <c r="AG748">
        <v>383116000</v>
      </c>
      <c r="AJ748">
        <v>133373000</v>
      </c>
      <c r="AM748">
        <v>28866000</v>
      </c>
      <c r="AN748">
        <v>106870000</v>
      </c>
      <c r="AP748">
        <v>26600000</v>
      </c>
      <c r="AQ748">
        <v>151966000</v>
      </c>
      <c r="AU748">
        <v>-30258000</v>
      </c>
      <c r="AV748">
        <v>-34485000</v>
      </c>
      <c r="AY748">
        <v>3.31</v>
      </c>
      <c r="AZ748">
        <v>289766000</v>
      </c>
      <c r="BP748">
        <v>0.48218940321405901</v>
      </c>
      <c r="BQ748">
        <v>1.9346712330889999</v>
      </c>
      <c r="BR748">
        <v>22.244106646525701</v>
      </c>
      <c r="BS748">
        <v>0.125205170351434</v>
      </c>
      <c r="BU748">
        <v>2.8552057541423601E-7</v>
      </c>
    </row>
    <row r="749" spans="3:73" x14ac:dyDescent="0.3">
      <c r="C749">
        <v>868780</v>
      </c>
      <c r="D749" t="s">
        <v>4392</v>
      </c>
      <c r="E749" t="s">
        <v>638</v>
      </c>
      <c r="F749" t="s">
        <v>3614</v>
      </c>
      <c r="G749" t="s">
        <v>3655</v>
      </c>
      <c r="H749" t="s">
        <v>3656</v>
      </c>
      <c r="I749" t="s">
        <v>4637</v>
      </c>
      <c r="J749">
        <v>2019</v>
      </c>
      <c r="K749" t="s">
        <v>4062</v>
      </c>
      <c r="L749">
        <v>81.791178000000002</v>
      </c>
      <c r="M749">
        <v>1041072000</v>
      </c>
      <c r="N749">
        <v>754590000</v>
      </c>
      <c r="O749">
        <v>68353000</v>
      </c>
      <c r="P749">
        <v>391810000</v>
      </c>
      <c r="Q749">
        <v>280813000</v>
      </c>
      <c r="S749">
        <v>101837000</v>
      </c>
      <c r="T749">
        <v>21305000</v>
      </c>
      <c r="U749">
        <v>74458000</v>
      </c>
      <c r="W749">
        <v>220502000</v>
      </c>
      <c r="X749">
        <v>90437000</v>
      </c>
      <c r="AB749">
        <v>773584000</v>
      </c>
      <c r="AD749">
        <v>720653000</v>
      </c>
      <c r="AE749">
        <v>326000</v>
      </c>
      <c r="AF749">
        <v>32558168</v>
      </c>
      <c r="AG749">
        <v>339825000</v>
      </c>
      <c r="AJ749">
        <v>21900000</v>
      </c>
      <c r="AM749">
        <v>22045000</v>
      </c>
      <c r="AN749">
        <v>17548000</v>
      </c>
      <c r="AP749">
        <v>25400000</v>
      </c>
      <c r="AQ749">
        <v>95306000</v>
      </c>
      <c r="AU749">
        <v>-29560000</v>
      </c>
      <c r="AV749">
        <v>-40851000</v>
      </c>
      <c r="AY749">
        <v>2.57</v>
      </c>
      <c r="AZ749">
        <v>275658500</v>
      </c>
      <c r="BP749">
        <v>0.30998811802160497</v>
      </c>
      <c r="BQ749">
        <v>2.1486290373783499</v>
      </c>
      <c r="BR749">
        <v>31.825361089494201</v>
      </c>
      <c r="BS749">
        <v>2.2684026556909102E-2</v>
      </c>
      <c r="BU749">
        <v>2.7172657068915602E-7</v>
      </c>
    </row>
    <row r="750" spans="3:73" x14ac:dyDescent="0.3">
      <c r="C750">
        <v>868780</v>
      </c>
      <c r="D750" t="s">
        <v>4392</v>
      </c>
      <c r="E750" t="s">
        <v>638</v>
      </c>
      <c r="F750" t="s">
        <v>3614</v>
      </c>
      <c r="G750" t="s">
        <v>3655</v>
      </c>
      <c r="H750" t="s">
        <v>3656</v>
      </c>
      <c r="I750" t="s">
        <v>4637</v>
      </c>
      <c r="J750">
        <v>2018</v>
      </c>
      <c r="K750" t="s">
        <v>4062</v>
      </c>
      <c r="L750">
        <v>73.583487000000005</v>
      </c>
      <c r="M750">
        <v>887557000</v>
      </c>
      <c r="N750">
        <v>629728000</v>
      </c>
      <c r="O750">
        <v>43458000</v>
      </c>
      <c r="P750">
        <v>310114000</v>
      </c>
      <c r="Q750">
        <v>270504000</v>
      </c>
      <c r="S750">
        <v>98647000</v>
      </c>
      <c r="T750">
        <v>25164000</v>
      </c>
      <c r="U750">
        <v>72606000</v>
      </c>
      <c r="W750">
        <v>141590000</v>
      </c>
      <c r="X750">
        <v>109096000</v>
      </c>
      <c r="AB750">
        <v>727623000</v>
      </c>
      <c r="AD750">
        <v>679432000</v>
      </c>
      <c r="AE750">
        <v>330000</v>
      </c>
      <c r="AF750">
        <v>33004861</v>
      </c>
      <c r="AG750">
        <v>373281000</v>
      </c>
      <c r="AJ750">
        <v>44637000</v>
      </c>
      <c r="AM750">
        <v>37533000</v>
      </c>
      <c r="AN750">
        <v>34599000</v>
      </c>
      <c r="AP750">
        <v>25400000</v>
      </c>
      <c r="AQ750">
        <v>78112000</v>
      </c>
      <c r="AU750">
        <v>-59146000</v>
      </c>
      <c r="AV750">
        <v>-46938000</v>
      </c>
      <c r="AY750">
        <v>4.04</v>
      </c>
      <c r="AZ750">
        <v>241326500</v>
      </c>
      <c r="BP750">
        <v>0.30692845539939301</v>
      </c>
      <c r="BQ750">
        <v>2.5370718271064301</v>
      </c>
      <c r="BR750">
        <v>18.213734405940599</v>
      </c>
      <c r="BS750">
        <v>4.7550723382850699E-2</v>
      </c>
      <c r="BU750">
        <v>4.0855949781686399E-7</v>
      </c>
    </row>
    <row r="751" spans="3:73" x14ac:dyDescent="0.3">
      <c r="C751">
        <v>868780</v>
      </c>
      <c r="D751" t="s">
        <v>4392</v>
      </c>
      <c r="E751" t="s">
        <v>638</v>
      </c>
      <c r="F751" t="s">
        <v>3614</v>
      </c>
      <c r="G751" t="s">
        <v>3655</v>
      </c>
      <c r="H751" t="s">
        <v>3656</v>
      </c>
      <c r="I751" t="s">
        <v>4637</v>
      </c>
      <c r="J751">
        <v>2017</v>
      </c>
      <c r="K751" t="s">
        <v>4062</v>
      </c>
      <c r="L751">
        <v>72.979601000000002</v>
      </c>
      <c r="M751">
        <v>765924000</v>
      </c>
      <c r="N751">
        <v>532849000</v>
      </c>
      <c r="O751">
        <v>71691000</v>
      </c>
      <c r="P751">
        <v>241880000</v>
      </c>
      <c r="Q751">
        <v>212149000</v>
      </c>
      <c r="S751">
        <v>92692000</v>
      </c>
      <c r="T751">
        <v>22158000</v>
      </c>
      <c r="U751">
        <v>65999000</v>
      </c>
      <c r="W751">
        <v>110781000</v>
      </c>
      <c r="X751">
        <v>80218000</v>
      </c>
      <c r="AB751">
        <v>634807000</v>
      </c>
      <c r="AD751">
        <v>589659000</v>
      </c>
      <c r="AE751">
        <v>336000</v>
      </c>
      <c r="AF751">
        <v>33571524</v>
      </c>
      <c r="AG751">
        <v>358649000</v>
      </c>
      <c r="AJ751">
        <v>43409000</v>
      </c>
      <c r="AM751">
        <v>69989000</v>
      </c>
      <c r="AN751">
        <v>21967000</v>
      </c>
      <c r="AP751">
        <v>21500000</v>
      </c>
      <c r="AY751">
        <v>3.14</v>
      </c>
      <c r="BP751">
        <v>0.64714165786551803</v>
      </c>
      <c r="BQ751">
        <v>2.8949007501286301</v>
      </c>
      <c r="BR751">
        <v>23.2419111464968</v>
      </c>
      <c r="BS751">
        <v>3.4604218289968403E-2</v>
      </c>
      <c r="BU751">
        <v>3.6098522407597901E-7</v>
      </c>
    </row>
    <row r="752" spans="3:73" x14ac:dyDescent="0.3">
      <c r="C752">
        <v>1424929</v>
      </c>
      <c r="D752" t="s">
        <v>4499</v>
      </c>
      <c r="E752" t="s">
        <v>1110</v>
      </c>
      <c r="F752" t="s">
        <v>3614</v>
      </c>
      <c r="G752" t="s">
        <v>4192</v>
      </c>
      <c r="H752" t="s">
        <v>4638</v>
      </c>
      <c r="I752" t="s">
        <v>4639</v>
      </c>
      <c r="J752">
        <v>2026</v>
      </c>
      <c r="K752" t="s">
        <v>4062</v>
      </c>
      <c r="L752">
        <v>17.657451999999999</v>
      </c>
    </row>
    <row r="753" spans="3:73" x14ac:dyDescent="0.3">
      <c r="C753">
        <v>1424929</v>
      </c>
      <c r="D753" t="s">
        <v>4499</v>
      </c>
      <c r="E753" t="s">
        <v>1110</v>
      </c>
      <c r="F753" t="s">
        <v>3614</v>
      </c>
      <c r="G753" t="s">
        <v>4192</v>
      </c>
      <c r="H753" t="s">
        <v>4638</v>
      </c>
      <c r="I753" t="s">
        <v>4639</v>
      </c>
      <c r="J753">
        <v>2025</v>
      </c>
      <c r="K753" t="s">
        <v>4062</v>
      </c>
      <c r="L753">
        <v>23.074881999999999</v>
      </c>
      <c r="M753">
        <v>1671749000</v>
      </c>
      <c r="N753">
        <v>745737000</v>
      </c>
      <c r="O753">
        <v>58008000</v>
      </c>
      <c r="P753">
        <v>190670000</v>
      </c>
      <c r="Q753">
        <v>388635000</v>
      </c>
      <c r="S753">
        <v>234635000</v>
      </c>
      <c r="T753">
        <v>399418000</v>
      </c>
      <c r="U753">
        <v>83575000</v>
      </c>
      <c r="V753">
        <v>1001744000</v>
      </c>
      <c r="W753">
        <v>260348000</v>
      </c>
      <c r="X753">
        <v>141378000</v>
      </c>
      <c r="AA753">
        <v>523538000</v>
      </c>
      <c r="AC753">
        <v>13754000</v>
      </c>
      <c r="AD753">
        <v>330825000</v>
      </c>
      <c r="AE753">
        <v>42000</v>
      </c>
      <c r="AF753">
        <v>41802000</v>
      </c>
      <c r="AG753">
        <v>443247000</v>
      </c>
      <c r="AJ753">
        <v>-522933000</v>
      </c>
      <c r="AK753">
        <v>69441000</v>
      </c>
      <c r="AL753">
        <v>966180000</v>
      </c>
      <c r="AM753">
        <v>-31569000</v>
      </c>
      <c r="AN753">
        <v>-544579000</v>
      </c>
      <c r="AO753">
        <v>53667000</v>
      </c>
      <c r="AP753">
        <v>92310000</v>
      </c>
      <c r="AQ753">
        <v>60918000</v>
      </c>
      <c r="AU753">
        <v>-33967000</v>
      </c>
      <c r="AV753">
        <v>-40009000</v>
      </c>
      <c r="AY753">
        <v>-13.03</v>
      </c>
      <c r="AZ753">
        <v>396685500</v>
      </c>
      <c r="BB753">
        <v>-522481000</v>
      </c>
      <c r="BC753">
        <v>-430171000</v>
      </c>
      <c r="BN753">
        <v>0.59921914115097397</v>
      </c>
      <c r="BO753">
        <v>-9.7356103378239904</v>
      </c>
      <c r="BP753">
        <v>0.22280947040115501</v>
      </c>
      <c r="BQ753">
        <v>1.3716333522823301</v>
      </c>
      <c r="BR753">
        <v>-1.7709042210284001</v>
      </c>
    </row>
    <row r="754" spans="3:73" x14ac:dyDescent="0.3">
      <c r="C754">
        <v>1424929</v>
      </c>
      <c r="D754" t="s">
        <v>4499</v>
      </c>
      <c r="E754" t="s">
        <v>1110</v>
      </c>
      <c r="F754" t="s">
        <v>3614</v>
      </c>
      <c r="G754" t="s">
        <v>4192</v>
      </c>
      <c r="H754" t="s">
        <v>4638</v>
      </c>
      <c r="I754" t="s">
        <v>4639</v>
      </c>
      <c r="J754">
        <v>2024</v>
      </c>
      <c r="K754" t="s">
        <v>4062</v>
      </c>
      <c r="L754">
        <v>43.223542999999999</v>
      </c>
      <c r="M754">
        <v>2232310000</v>
      </c>
      <c r="N754">
        <v>727680000</v>
      </c>
      <c r="O754">
        <v>71674000</v>
      </c>
      <c r="P754">
        <v>165827000</v>
      </c>
      <c r="Q754">
        <v>404736000</v>
      </c>
      <c r="S754">
        <v>246393000</v>
      </c>
      <c r="T754">
        <v>448865000</v>
      </c>
      <c r="U754">
        <v>639505000</v>
      </c>
      <c r="V754">
        <v>1031166000</v>
      </c>
      <c r="W754">
        <v>259780000</v>
      </c>
      <c r="X754">
        <v>144067000</v>
      </c>
      <c r="AA754">
        <v>552061000</v>
      </c>
      <c r="AC754">
        <v>13754000</v>
      </c>
      <c r="AD754">
        <v>875404000</v>
      </c>
      <c r="AE754">
        <v>42000</v>
      </c>
      <c r="AF754">
        <v>41684000</v>
      </c>
      <c r="AG754">
        <v>423576000</v>
      </c>
      <c r="AJ754">
        <v>57670000</v>
      </c>
      <c r="AK754">
        <v>60314000</v>
      </c>
      <c r="AL754">
        <v>365906000</v>
      </c>
      <c r="AM754">
        <v>-5500000</v>
      </c>
      <c r="AN754">
        <v>6550000</v>
      </c>
      <c r="AO754">
        <v>54942000</v>
      </c>
      <c r="AP754">
        <v>83566000</v>
      </c>
      <c r="AQ754">
        <v>131832000</v>
      </c>
      <c r="AU754">
        <v>-76287000</v>
      </c>
      <c r="AV754">
        <v>-67328000</v>
      </c>
      <c r="AY754">
        <v>0.16</v>
      </c>
      <c r="AZ754">
        <v>388288500</v>
      </c>
      <c r="BB754">
        <v>55992000</v>
      </c>
      <c r="BC754">
        <v>139558000</v>
      </c>
      <c r="BN754">
        <v>0.46192777884792002</v>
      </c>
      <c r="BO754">
        <v>1.0191110625750801</v>
      </c>
      <c r="BP754">
        <v>0.27590268688890601</v>
      </c>
      <c r="BQ754">
        <v>1.24314419893756</v>
      </c>
      <c r="BR754">
        <v>270.14714375</v>
      </c>
    </row>
    <row r="755" spans="3:73" x14ac:dyDescent="0.3">
      <c r="C755">
        <v>1424929</v>
      </c>
      <c r="D755" t="s">
        <v>4499</v>
      </c>
      <c r="E755" t="s">
        <v>1110</v>
      </c>
      <c r="F755" t="s">
        <v>3614</v>
      </c>
      <c r="G755" t="s">
        <v>4192</v>
      </c>
      <c r="H755" t="s">
        <v>4638</v>
      </c>
      <c r="I755" t="s">
        <v>4639</v>
      </c>
      <c r="J755">
        <v>2023</v>
      </c>
      <c r="K755" t="s">
        <v>4062</v>
      </c>
      <c r="L755">
        <v>89.397908000000001</v>
      </c>
      <c r="M755">
        <v>2242298000</v>
      </c>
      <c r="N755">
        <v>768055000</v>
      </c>
      <c r="P755">
        <v>171060000</v>
      </c>
      <c r="Q755">
        <v>371841000</v>
      </c>
      <c r="S755">
        <v>237192000</v>
      </c>
      <c r="T755">
        <v>483347000</v>
      </c>
      <c r="U755">
        <v>636565000</v>
      </c>
      <c r="V755">
        <v>1020537000</v>
      </c>
      <c r="W755">
        <v>207550000</v>
      </c>
      <c r="X755">
        <v>104150000</v>
      </c>
      <c r="AA755">
        <v>373528000</v>
      </c>
      <c r="AB755">
        <v>1221761000</v>
      </c>
      <c r="AC755">
        <v>13754000</v>
      </c>
      <c r="AD755">
        <v>878086000</v>
      </c>
      <c r="AE755">
        <v>42000</v>
      </c>
      <c r="AF755">
        <v>41954000</v>
      </c>
      <c r="AG755">
        <v>464812000</v>
      </c>
      <c r="AJ755">
        <v>160091000</v>
      </c>
      <c r="AK755">
        <v>53179000</v>
      </c>
      <c r="AL755">
        <v>304721000</v>
      </c>
      <c r="AM755">
        <v>17817000</v>
      </c>
      <c r="AN755">
        <v>120846000</v>
      </c>
      <c r="AO755">
        <v>19320000</v>
      </c>
      <c r="AP755">
        <v>58603000</v>
      </c>
      <c r="AQ755">
        <v>178743000</v>
      </c>
      <c r="AU755">
        <v>-750396000</v>
      </c>
      <c r="AV755">
        <v>508979000</v>
      </c>
      <c r="AY755">
        <v>2.86</v>
      </c>
      <c r="AZ755">
        <v>361230500</v>
      </c>
      <c r="BB755">
        <v>157983000</v>
      </c>
      <c r="BC755">
        <v>216586000</v>
      </c>
      <c r="BN755">
        <v>0.45512996042452902</v>
      </c>
      <c r="BO755">
        <v>8.1771739130434806</v>
      </c>
      <c r="BQ755">
        <v>1.9090050590219201</v>
      </c>
      <c r="BR755">
        <v>31.258009790209801</v>
      </c>
      <c r="BS755">
        <v>9.89113255374824E-2</v>
      </c>
      <c r="BU755">
        <v>2.0927007563672401E-7</v>
      </c>
    </row>
    <row r="756" spans="3:73" x14ac:dyDescent="0.3">
      <c r="C756">
        <v>1424929</v>
      </c>
      <c r="D756" t="s">
        <v>4499</v>
      </c>
      <c r="E756" t="s">
        <v>1110</v>
      </c>
      <c r="F756" t="s">
        <v>3614</v>
      </c>
      <c r="G756" t="s">
        <v>4192</v>
      </c>
      <c r="H756" t="s">
        <v>4638</v>
      </c>
      <c r="I756" t="s">
        <v>4639</v>
      </c>
      <c r="J756">
        <v>2022</v>
      </c>
      <c r="K756" t="s">
        <v>4062</v>
      </c>
      <c r="L756">
        <v>96.641442999999995</v>
      </c>
      <c r="M756">
        <v>1618336000</v>
      </c>
      <c r="N756">
        <v>797674000</v>
      </c>
      <c r="P756">
        <v>200440000</v>
      </c>
      <c r="Q756">
        <v>350620000</v>
      </c>
      <c r="S756">
        <v>202215000</v>
      </c>
      <c r="T756">
        <v>178980000</v>
      </c>
      <c r="U756">
        <v>323978000</v>
      </c>
      <c r="V756">
        <v>496950000</v>
      </c>
      <c r="W756">
        <v>258889000</v>
      </c>
      <c r="X756">
        <v>131160000</v>
      </c>
      <c r="AB756">
        <v>1121386000</v>
      </c>
      <c r="AC756">
        <v>13754000</v>
      </c>
      <c r="AD756">
        <v>764077000</v>
      </c>
      <c r="AE756">
        <v>42000</v>
      </c>
      <c r="AF756">
        <v>42270000</v>
      </c>
      <c r="AG756">
        <v>531343000</v>
      </c>
      <c r="AJ756">
        <v>246697000</v>
      </c>
      <c r="AK756">
        <v>56205000</v>
      </c>
      <c r="AL756">
        <v>284646000</v>
      </c>
      <c r="AM756">
        <v>28486000</v>
      </c>
      <c r="AN756">
        <v>205278000</v>
      </c>
      <c r="AO756">
        <v>8939000</v>
      </c>
      <c r="AP756">
        <v>49242000</v>
      </c>
      <c r="AQ756">
        <v>187094000</v>
      </c>
      <c r="AU756">
        <v>-44735000</v>
      </c>
      <c r="AV756">
        <v>-179141000</v>
      </c>
      <c r="AY756">
        <v>4.8600000000000003</v>
      </c>
      <c r="AZ756">
        <v>315228500</v>
      </c>
      <c r="BB756">
        <v>242703000</v>
      </c>
      <c r="BC756">
        <v>291945000</v>
      </c>
      <c r="BN756">
        <v>0.30707467423328699</v>
      </c>
      <c r="BO756">
        <v>27.151023604430002</v>
      </c>
      <c r="BQ756">
        <v>1.7268172846277701</v>
      </c>
      <c r="BR756">
        <v>19.885070576131699</v>
      </c>
      <c r="BS756">
        <v>0.18305739504506</v>
      </c>
      <c r="BU756">
        <v>4.1883652282086598E-7</v>
      </c>
    </row>
    <row r="757" spans="3:73" x14ac:dyDescent="0.3">
      <c r="C757">
        <v>1424929</v>
      </c>
      <c r="D757" t="s">
        <v>4499</v>
      </c>
      <c r="E757" t="s">
        <v>1110</v>
      </c>
      <c r="F757" t="s">
        <v>3614</v>
      </c>
      <c r="G757" t="s">
        <v>4192</v>
      </c>
      <c r="H757" t="s">
        <v>4638</v>
      </c>
      <c r="I757" t="s">
        <v>4639</v>
      </c>
      <c r="J757">
        <v>2021</v>
      </c>
      <c r="K757" t="s">
        <v>4062</v>
      </c>
      <c r="L757">
        <v>147.924769</v>
      </c>
      <c r="M757">
        <v>1515729000</v>
      </c>
      <c r="N757">
        <v>724670000</v>
      </c>
      <c r="P757">
        <v>142040000</v>
      </c>
      <c r="Q757">
        <v>279837000</v>
      </c>
      <c r="S757">
        <v>192003000</v>
      </c>
      <c r="T757">
        <v>197021000</v>
      </c>
      <c r="U757">
        <v>323299000</v>
      </c>
      <c r="V757">
        <v>621647000</v>
      </c>
      <c r="W757">
        <v>229862000</v>
      </c>
      <c r="X757">
        <v>99984000</v>
      </c>
      <c r="AA757">
        <v>378453000</v>
      </c>
      <c r="AB757">
        <v>894082000</v>
      </c>
      <c r="AC757">
        <v>13754000</v>
      </c>
      <c r="AD757">
        <v>558799000</v>
      </c>
      <c r="AE757">
        <v>42000</v>
      </c>
      <c r="AF757">
        <v>42120000</v>
      </c>
      <c r="AG757">
        <v>107302000</v>
      </c>
      <c r="AJ757">
        <v>43086000</v>
      </c>
      <c r="AK757">
        <v>46567000</v>
      </c>
      <c r="AL757">
        <v>235418000</v>
      </c>
      <c r="AM757">
        <v>24563000</v>
      </c>
      <c r="AN757">
        <v>37734000</v>
      </c>
      <c r="AO757">
        <v>8162000</v>
      </c>
      <c r="AP757">
        <v>45111000</v>
      </c>
      <c r="AQ757">
        <v>65290000</v>
      </c>
      <c r="AU757">
        <v>-106727000</v>
      </c>
      <c r="AV757">
        <v>-24100000</v>
      </c>
      <c r="AY757">
        <v>0.9</v>
      </c>
      <c r="AZ757">
        <v>203464000</v>
      </c>
      <c r="BB757">
        <v>70459000</v>
      </c>
      <c r="BC757">
        <v>115570000</v>
      </c>
      <c r="BN757">
        <v>0.41013070278394098</v>
      </c>
      <c r="BO757">
        <v>8.6325655476598904</v>
      </c>
      <c r="BQ757">
        <v>1.93521765233053</v>
      </c>
      <c r="BR757">
        <v>164.36085444444399</v>
      </c>
      <c r="BS757">
        <v>4.22041826141226E-2</v>
      </c>
      <c r="BU757">
        <v>1.4890389483291199E-7</v>
      </c>
    </row>
    <row r="758" spans="3:73" x14ac:dyDescent="0.3">
      <c r="C758">
        <v>1424929</v>
      </c>
      <c r="D758" t="s">
        <v>4499</v>
      </c>
      <c r="E758" t="s">
        <v>1110</v>
      </c>
      <c r="F758" t="s">
        <v>3614</v>
      </c>
      <c r="G758" t="s">
        <v>4192</v>
      </c>
      <c r="H758" t="s">
        <v>4638</v>
      </c>
      <c r="I758" t="s">
        <v>4639</v>
      </c>
      <c r="J758">
        <v>2020</v>
      </c>
      <c r="K758" t="s">
        <v>4062</v>
      </c>
      <c r="L758">
        <v>74.149281999999999</v>
      </c>
      <c r="M758">
        <v>1286561000</v>
      </c>
      <c r="N758">
        <v>581969000</v>
      </c>
      <c r="O758">
        <v>245764000</v>
      </c>
      <c r="P758">
        <v>121194000</v>
      </c>
      <c r="Q758">
        <v>127091000</v>
      </c>
      <c r="S758">
        <v>163288000</v>
      </c>
      <c r="T758">
        <v>204491000</v>
      </c>
      <c r="U758">
        <v>289349000</v>
      </c>
      <c r="V758">
        <v>567390000</v>
      </c>
      <c r="W758">
        <v>165389000</v>
      </c>
      <c r="X758">
        <v>92403000</v>
      </c>
      <c r="AA758">
        <v>389588000</v>
      </c>
      <c r="AB758">
        <v>719171000</v>
      </c>
      <c r="AC758">
        <v>13754000</v>
      </c>
      <c r="AD758">
        <v>394981000</v>
      </c>
      <c r="AE758">
        <v>42000</v>
      </c>
      <c r="AF758">
        <v>41802000</v>
      </c>
      <c r="AG758">
        <v>83472000</v>
      </c>
      <c r="AJ758">
        <v>37670000</v>
      </c>
      <c r="AK758">
        <v>34292000</v>
      </c>
      <c r="AL758">
        <v>175398000</v>
      </c>
      <c r="AM758">
        <v>12784000</v>
      </c>
      <c r="AN758">
        <v>31796000</v>
      </c>
      <c r="AO758">
        <v>9294000</v>
      </c>
      <c r="AP758">
        <v>33927000</v>
      </c>
      <c r="AQ758">
        <v>82715000</v>
      </c>
      <c r="AU758">
        <v>-388525000</v>
      </c>
      <c r="AV758">
        <v>506722000</v>
      </c>
      <c r="AY758">
        <v>0.76</v>
      </c>
      <c r="AZ758">
        <v>127798000</v>
      </c>
      <c r="BB758">
        <v>53874000</v>
      </c>
      <c r="BC758">
        <v>87801000</v>
      </c>
      <c r="BN758">
        <v>0.44101290183675701</v>
      </c>
      <c r="BO758">
        <v>5.7966429954809602</v>
      </c>
      <c r="BP758">
        <v>1.48597548809171</v>
      </c>
      <c r="BQ758">
        <v>2.7503521999649299</v>
      </c>
      <c r="BR758">
        <v>97.564844736842105</v>
      </c>
      <c r="BS758">
        <v>4.4212016335475203E-2</v>
      </c>
      <c r="BU758">
        <v>7.8358908131723898E-8</v>
      </c>
    </row>
    <row r="759" spans="3:73" x14ac:dyDescent="0.3">
      <c r="C759">
        <v>1424929</v>
      </c>
      <c r="D759" t="s">
        <v>4499</v>
      </c>
      <c r="E759" t="s">
        <v>1110</v>
      </c>
      <c r="F759" t="s">
        <v>3614</v>
      </c>
      <c r="G759" t="s">
        <v>4192</v>
      </c>
      <c r="H759" t="s">
        <v>4638</v>
      </c>
      <c r="I759" t="s">
        <v>4639</v>
      </c>
      <c r="J759">
        <v>2019</v>
      </c>
      <c r="K759" t="s">
        <v>4062</v>
      </c>
      <c r="L759">
        <v>68.351955000000004</v>
      </c>
      <c r="M759">
        <v>609316000</v>
      </c>
      <c r="N759">
        <v>281813000</v>
      </c>
      <c r="O759">
        <v>43736000</v>
      </c>
      <c r="P759">
        <v>91632000</v>
      </c>
      <c r="Q759">
        <v>128505000</v>
      </c>
      <c r="S759">
        <v>108379000</v>
      </c>
      <c r="T759">
        <v>81949000</v>
      </c>
      <c r="U759">
        <v>93527000</v>
      </c>
      <c r="V759">
        <v>171397000</v>
      </c>
      <c r="W759">
        <v>91813000</v>
      </c>
      <c r="X759">
        <v>55144000</v>
      </c>
      <c r="AB759">
        <v>422200000</v>
      </c>
      <c r="AC759">
        <v>13754000</v>
      </c>
      <c r="AD759">
        <v>312491000</v>
      </c>
      <c r="AE759">
        <v>39000</v>
      </c>
      <c r="AF759">
        <v>38559</v>
      </c>
      <c r="AG759">
        <v>59641000</v>
      </c>
      <c r="AJ759">
        <v>26159000</v>
      </c>
      <c r="AK759">
        <v>31789000</v>
      </c>
      <c r="AL759">
        <v>129926000</v>
      </c>
      <c r="AM759">
        <v>14099000</v>
      </c>
      <c r="AN759">
        <v>22522000</v>
      </c>
      <c r="AO759">
        <v>3173000</v>
      </c>
      <c r="AP759">
        <v>17736000</v>
      </c>
      <c r="AQ759">
        <v>74830000</v>
      </c>
      <c r="AU759">
        <v>-60330000</v>
      </c>
      <c r="AV759">
        <v>859000</v>
      </c>
      <c r="AY759">
        <v>0.57999999999999996</v>
      </c>
      <c r="AZ759">
        <v>117822500</v>
      </c>
      <c r="BB759">
        <v>39794000</v>
      </c>
      <c r="BC759">
        <v>57530000</v>
      </c>
      <c r="BN759">
        <v>0.28129410683454897</v>
      </c>
      <c r="BO759">
        <v>12.541443428931601</v>
      </c>
      <c r="BP759">
        <v>0.47635955692548998</v>
      </c>
      <c r="BQ759">
        <v>1.6697853245183101</v>
      </c>
      <c r="BR759">
        <v>117.848198275862</v>
      </c>
      <c r="BS759">
        <v>5.3344386546660301E-2</v>
      </c>
      <c r="BU759">
        <v>9.3898943391757494E-8</v>
      </c>
    </row>
    <row r="760" spans="3:73" x14ac:dyDescent="0.3">
      <c r="C760">
        <v>1424929</v>
      </c>
      <c r="D760" t="s">
        <v>4499</v>
      </c>
      <c r="E760" t="s">
        <v>1110</v>
      </c>
      <c r="F760" t="s">
        <v>3614</v>
      </c>
      <c r="G760" t="s">
        <v>4192</v>
      </c>
      <c r="H760" t="s">
        <v>4638</v>
      </c>
      <c r="I760" t="s">
        <v>4639</v>
      </c>
      <c r="J760">
        <v>2018</v>
      </c>
      <c r="K760" t="s">
        <v>4062</v>
      </c>
      <c r="L760">
        <v>51.805582999999999</v>
      </c>
      <c r="M760">
        <v>485254000</v>
      </c>
      <c r="N760">
        <v>231947000</v>
      </c>
      <c r="O760">
        <v>27958000</v>
      </c>
      <c r="P760">
        <v>78882000</v>
      </c>
      <c r="Q760">
        <v>107140000</v>
      </c>
      <c r="S760">
        <v>64788000</v>
      </c>
      <c r="T760">
        <v>83974000</v>
      </c>
      <c r="U760">
        <v>88850000</v>
      </c>
      <c r="V760">
        <v>149767000</v>
      </c>
      <c r="W760">
        <v>96785000</v>
      </c>
      <c r="X760">
        <v>55086000</v>
      </c>
      <c r="AA760">
        <v>59426000</v>
      </c>
      <c r="AB760">
        <v>321205000</v>
      </c>
      <c r="AC760">
        <v>13754000</v>
      </c>
      <c r="AD760">
        <v>219686000</v>
      </c>
      <c r="AE760">
        <v>38000</v>
      </c>
      <c r="AF760">
        <v>37991000</v>
      </c>
      <c r="AG760">
        <v>50953000</v>
      </c>
      <c r="AJ760">
        <v>22853000</v>
      </c>
      <c r="AK760">
        <v>25847000</v>
      </c>
      <c r="AL760">
        <v>110964000</v>
      </c>
      <c r="AM760">
        <v>5523000</v>
      </c>
      <c r="AN760">
        <v>20135000</v>
      </c>
      <c r="AO760">
        <v>3059000</v>
      </c>
      <c r="AP760">
        <v>14729000</v>
      </c>
      <c r="AQ760">
        <v>65392000</v>
      </c>
      <c r="AU760">
        <v>-30203000</v>
      </c>
      <c r="AV760">
        <v>-43431000</v>
      </c>
      <c r="AY760">
        <v>0.53</v>
      </c>
      <c r="AZ760">
        <v>95990500</v>
      </c>
      <c r="BB760">
        <v>28717000</v>
      </c>
      <c r="BC760">
        <v>43446000</v>
      </c>
      <c r="BN760">
        <v>0.308636301813071</v>
      </c>
      <c r="BO760">
        <v>9.3877084014383794</v>
      </c>
      <c r="BP760">
        <v>0.28886707650978999</v>
      </c>
      <c r="BQ760">
        <v>1.2895283360024801</v>
      </c>
      <c r="BR760">
        <v>97.746383018867903</v>
      </c>
      <c r="BS760">
        <v>6.2685823695147996E-2</v>
      </c>
      <c r="BU760">
        <v>8.5481107050014795E-8</v>
      </c>
    </row>
    <row r="761" spans="3:73" x14ac:dyDescent="0.3">
      <c r="C761">
        <v>1424929</v>
      </c>
      <c r="D761" t="s">
        <v>4499</v>
      </c>
      <c r="E761" t="s">
        <v>1110</v>
      </c>
      <c r="F761" t="s">
        <v>3614</v>
      </c>
      <c r="G761" t="s">
        <v>4192</v>
      </c>
      <c r="H761" t="s">
        <v>4638</v>
      </c>
      <c r="I761" t="s">
        <v>4639</v>
      </c>
      <c r="J761">
        <v>2017</v>
      </c>
      <c r="K761" t="s">
        <v>4062</v>
      </c>
      <c r="L761">
        <v>34.702838999999997</v>
      </c>
      <c r="M761">
        <v>428286000</v>
      </c>
      <c r="N761">
        <v>202948000</v>
      </c>
      <c r="O761">
        <v>35947000</v>
      </c>
      <c r="P761">
        <v>61060000</v>
      </c>
      <c r="Q761">
        <v>84841000</v>
      </c>
      <c r="S761">
        <v>43636000</v>
      </c>
      <c r="T761">
        <v>90044000</v>
      </c>
      <c r="U761">
        <v>88438000</v>
      </c>
      <c r="V761">
        <v>180496000</v>
      </c>
      <c r="W761">
        <v>86246000</v>
      </c>
      <c r="X761">
        <v>40813000</v>
      </c>
      <c r="AA761">
        <v>63058000</v>
      </c>
      <c r="AB761">
        <v>234835000</v>
      </c>
      <c r="AC761">
        <v>13754000</v>
      </c>
      <c r="AD761">
        <v>135926000</v>
      </c>
      <c r="AE761">
        <v>38000</v>
      </c>
      <c r="AF761">
        <v>37607000</v>
      </c>
      <c r="AG761">
        <v>39122000</v>
      </c>
      <c r="AI761">
        <v>321143000</v>
      </c>
      <c r="AJ761">
        <v>16053000</v>
      </c>
      <c r="AK761">
        <v>20178000</v>
      </c>
      <c r="AL761">
        <v>87449000</v>
      </c>
      <c r="AM761">
        <v>21102000</v>
      </c>
      <c r="AN761">
        <v>2802000</v>
      </c>
      <c r="AO761">
        <v>2396000</v>
      </c>
      <c r="AP761">
        <v>10280000</v>
      </c>
      <c r="AQ761">
        <v>48172000</v>
      </c>
      <c r="AU761">
        <v>-70456000</v>
      </c>
      <c r="AV761">
        <v>22007000</v>
      </c>
      <c r="AY761">
        <v>7.0000000000000007E-2</v>
      </c>
      <c r="BB761">
        <v>26300000</v>
      </c>
      <c r="BC761">
        <v>36580000</v>
      </c>
      <c r="BN761">
        <v>0.421438011048692</v>
      </c>
      <c r="BO761">
        <v>10.9766277128548</v>
      </c>
      <c r="BP761">
        <v>0.41679614127032</v>
      </c>
      <c r="BQ761">
        <v>1.3694200310739</v>
      </c>
      <c r="BR761">
        <v>495.75484285714299</v>
      </c>
      <c r="BS761">
        <v>1.1931781889411699E-2</v>
      </c>
      <c r="BU761">
        <v>1.0344278876658101E-8</v>
      </c>
    </row>
    <row r="762" spans="3:73" x14ac:dyDescent="0.3">
      <c r="C762">
        <v>355811</v>
      </c>
      <c r="D762" t="s">
        <v>4351</v>
      </c>
      <c r="E762" t="s">
        <v>1359</v>
      </c>
      <c r="F762" t="s">
        <v>3614</v>
      </c>
      <c r="G762" t="s">
        <v>3655</v>
      </c>
      <c r="H762" t="s">
        <v>3656</v>
      </c>
      <c r="I762" t="s">
        <v>4640</v>
      </c>
      <c r="J762">
        <v>2026</v>
      </c>
      <c r="K762" t="s">
        <v>4062</v>
      </c>
      <c r="L762">
        <v>22.972736999999999</v>
      </c>
    </row>
    <row r="763" spans="3:73" x14ac:dyDescent="0.3">
      <c r="C763">
        <v>355811</v>
      </c>
      <c r="D763" t="s">
        <v>4351</v>
      </c>
      <c r="E763" t="s">
        <v>1359</v>
      </c>
      <c r="F763" t="s">
        <v>3614</v>
      </c>
      <c r="G763" t="s">
        <v>3655</v>
      </c>
      <c r="H763" t="s">
        <v>3656</v>
      </c>
      <c r="I763" t="s">
        <v>4640</v>
      </c>
      <c r="J763">
        <v>2025</v>
      </c>
      <c r="K763" t="s">
        <v>4062</v>
      </c>
      <c r="L763">
        <v>23.976355000000002</v>
      </c>
      <c r="M763">
        <v>2928592834</v>
      </c>
      <c r="N763">
        <v>1128434468</v>
      </c>
      <c r="O763">
        <v>145645715</v>
      </c>
      <c r="P763">
        <v>368517569</v>
      </c>
      <c r="Q763">
        <v>516253617</v>
      </c>
      <c r="S763">
        <v>790935378</v>
      </c>
      <c r="T763">
        <v>189341387</v>
      </c>
      <c r="U763">
        <v>357211919</v>
      </c>
      <c r="V763">
        <v>437660897</v>
      </c>
      <c r="W763">
        <v>387542969</v>
      </c>
      <c r="X763">
        <v>248983498</v>
      </c>
      <c r="AB763">
        <v>2487829724</v>
      </c>
      <c r="AD763">
        <v>1466046002</v>
      </c>
      <c r="AE763">
        <v>12926701</v>
      </c>
      <c r="AF763">
        <v>215445024</v>
      </c>
      <c r="AG763">
        <v>866708940</v>
      </c>
      <c r="AJ763">
        <v>473935754</v>
      </c>
      <c r="AK763">
        <v>203259756</v>
      </c>
      <c r="AL763">
        <v>392773186</v>
      </c>
      <c r="AM763">
        <v>76380338</v>
      </c>
      <c r="AN763">
        <v>384841367</v>
      </c>
      <c r="AQ763">
        <v>587126291</v>
      </c>
      <c r="AS763">
        <v>104041764</v>
      </c>
      <c r="AT763">
        <v>129088778</v>
      </c>
      <c r="AU763">
        <v>-266899521</v>
      </c>
      <c r="AV763">
        <v>-407899821</v>
      </c>
      <c r="AX763">
        <v>105449068</v>
      </c>
      <c r="AY763">
        <v>1.74</v>
      </c>
      <c r="AZ763">
        <v>476375531</v>
      </c>
      <c r="BL763">
        <v>4.5482364934928698</v>
      </c>
      <c r="BN763">
        <v>0.14944409202907999</v>
      </c>
      <c r="BP763">
        <v>0.375818236041846</v>
      </c>
      <c r="BQ763">
        <v>1.5796463875467699</v>
      </c>
      <c r="BR763">
        <v>13.7795143678161</v>
      </c>
      <c r="BS763">
        <v>0.154689592815557</v>
      </c>
      <c r="BU763">
        <v>1.6769177286347101E-8</v>
      </c>
    </row>
    <row r="764" spans="3:73" x14ac:dyDescent="0.3">
      <c r="C764">
        <v>355811</v>
      </c>
      <c r="D764" t="s">
        <v>4351</v>
      </c>
      <c r="E764" t="s">
        <v>1359</v>
      </c>
      <c r="F764" t="s">
        <v>3614</v>
      </c>
      <c r="G764" t="s">
        <v>3655</v>
      </c>
      <c r="H764" t="s">
        <v>3656</v>
      </c>
      <c r="I764" t="s">
        <v>4640</v>
      </c>
      <c r="J764">
        <v>2024</v>
      </c>
      <c r="K764" t="s">
        <v>4062</v>
      </c>
      <c r="L764">
        <v>31.255516</v>
      </c>
      <c r="M764">
        <v>2760820975</v>
      </c>
      <c r="N764">
        <v>1037328170</v>
      </c>
      <c r="O764">
        <v>233318766</v>
      </c>
      <c r="P764">
        <v>295344353</v>
      </c>
      <c r="Q764">
        <v>436497445</v>
      </c>
      <c r="S764">
        <v>728481467</v>
      </c>
      <c r="T764">
        <v>195157160</v>
      </c>
      <c r="U764">
        <v>340668927</v>
      </c>
      <c r="V764">
        <v>288721320</v>
      </c>
      <c r="W764">
        <v>252692676</v>
      </c>
      <c r="X764">
        <v>168314912</v>
      </c>
      <c r="AB764">
        <v>2467950655</v>
      </c>
      <c r="AD764">
        <v>1450287128</v>
      </c>
      <c r="AE764">
        <v>13632448</v>
      </c>
      <c r="AF764">
        <v>227207472</v>
      </c>
      <c r="AG764">
        <v>176226000</v>
      </c>
      <c r="AJ764">
        <v>89768000</v>
      </c>
      <c r="AK764">
        <v>181475221</v>
      </c>
      <c r="AL764">
        <v>311363617</v>
      </c>
      <c r="AM764">
        <v>67725940</v>
      </c>
      <c r="AQ764">
        <v>498213220</v>
      </c>
      <c r="AS764">
        <v>94714662</v>
      </c>
      <c r="AT764">
        <v>144669002</v>
      </c>
      <c r="AU764">
        <v>-202078417</v>
      </c>
      <c r="AV764">
        <v>-289251056</v>
      </c>
      <c r="AX764">
        <v>109928289</v>
      </c>
      <c r="AY764">
        <v>0.39</v>
      </c>
      <c r="AZ764">
        <v>419485236.5</v>
      </c>
      <c r="BL764">
        <v>3.4438145913248199</v>
      </c>
      <c r="BN764">
        <v>0.104578066674533</v>
      </c>
      <c r="BP764">
        <v>0.92333014827861504</v>
      </c>
      <c r="BQ764">
        <v>2.3777132543406201</v>
      </c>
      <c r="BR764">
        <v>80.142348717948707</v>
      </c>
      <c r="BU764">
        <v>4.9391794829058301E-9</v>
      </c>
    </row>
    <row r="765" spans="3:73" x14ac:dyDescent="0.3">
      <c r="C765">
        <v>355811</v>
      </c>
      <c r="D765" t="s">
        <v>4351</v>
      </c>
      <c r="E765" t="s">
        <v>1359</v>
      </c>
      <c r="F765" t="s">
        <v>3614</v>
      </c>
      <c r="G765" t="s">
        <v>3655</v>
      </c>
      <c r="H765" t="s">
        <v>3656</v>
      </c>
      <c r="I765" t="s">
        <v>4640</v>
      </c>
      <c r="J765">
        <v>2023</v>
      </c>
      <c r="K765" t="s">
        <v>4062</v>
      </c>
      <c r="L765">
        <v>28.182544</v>
      </c>
      <c r="M765">
        <v>2611437552</v>
      </c>
      <c r="N765">
        <v>997738153</v>
      </c>
      <c r="O765">
        <v>226435019</v>
      </c>
      <c r="P765">
        <v>321809868</v>
      </c>
      <c r="Q765">
        <v>402473028</v>
      </c>
      <c r="S765">
        <v>652877672</v>
      </c>
      <c r="T765">
        <v>214005910</v>
      </c>
      <c r="U765">
        <v>340105631</v>
      </c>
      <c r="V765">
        <v>298920483</v>
      </c>
      <c r="W765">
        <v>271608976</v>
      </c>
      <c r="X765">
        <v>184398820</v>
      </c>
      <c r="AB765">
        <v>2312517069</v>
      </c>
      <c r="AD765">
        <v>1336940990</v>
      </c>
      <c r="AE765">
        <v>13887326</v>
      </c>
      <c r="AF765">
        <v>231455443</v>
      </c>
      <c r="AG765">
        <v>203369000</v>
      </c>
      <c r="AJ765">
        <v>132774000</v>
      </c>
      <c r="AK765">
        <v>154359700</v>
      </c>
      <c r="AL765">
        <v>266898955</v>
      </c>
      <c r="AM765">
        <v>76577902</v>
      </c>
      <c r="AN765">
        <v>116944000</v>
      </c>
      <c r="AQ765">
        <v>537249592</v>
      </c>
      <c r="AS765">
        <v>93321192</v>
      </c>
      <c r="AT765">
        <v>183678460</v>
      </c>
      <c r="AU765">
        <v>-299416320</v>
      </c>
      <c r="AV765">
        <v>-230152891</v>
      </c>
      <c r="AX765">
        <v>111824393</v>
      </c>
      <c r="AY765">
        <v>0.5</v>
      </c>
      <c r="AZ765">
        <v>403416649</v>
      </c>
      <c r="BL765">
        <v>2.9249460824094502</v>
      </c>
      <c r="BN765">
        <v>0.11446587446484</v>
      </c>
      <c r="BP765">
        <v>0.83368017631346603</v>
      </c>
      <c r="BQ765">
        <v>2.1916253791259099</v>
      </c>
      <c r="BR765">
        <v>56.365088</v>
      </c>
      <c r="BS765">
        <v>5.0570005111603401E-2</v>
      </c>
      <c r="BU765">
        <v>6.0934780499127198E-9</v>
      </c>
    </row>
    <row r="766" spans="3:73" x14ac:dyDescent="0.3">
      <c r="C766">
        <v>355811</v>
      </c>
      <c r="D766" t="s">
        <v>4351</v>
      </c>
      <c r="E766" t="s">
        <v>1359</v>
      </c>
      <c r="F766" t="s">
        <v>3614</v>
      </c>
      <c r="G766" t="s">
        <v>3655</v>
      </c>
      <c r="H766" t="s">
        <v>3656</v>
      </c>
      <c r="I766" t="s">
        <v>4640</v>
      </c>
      <c r="J766">
        <v>2022</v>
      </c>
      <c r="K766" t="s">
        <v>4062</v>
      </c>
      <c r="L766">
        <v>26.644282</v>
      </c>
      <c r="M766">
        <v>2327229924</v>
      </c>
      <c r="N766">
        <v>948652376</v>
      </c>
      <c r="O766">
        <v>214754638</v>
      </c>
      <c r="P766">
        <v>276493752</v>
      </c>
      <c r="Q766">
        <v>404360270</v>
      </c>
      <c r="S766">
        <v>550033036</v>
      </c>
      <c r="T766">
        <v>219360910</v>
      </c>
      <c r="U766">
        <v>313807494</v>
      </c>
      <c r="V766">
        <v>261437103</v>
      </c>
      <c r="W766">
        <v>250552752</v>
      </c>
      <c r="X766">
        <v>151740046</v>
      </c>
      <c r="AB766">
        <v>2065792821</v>
      </c>
      <c r="AD766">
        <v>1148386272</v>
      </c>
      <c r="AE766">
        <v>14050160</v>
      </c>
      <c r="AF766">
        <v>234169335</v>
      </c>
      <c r="AG766">
        <v>153834000</v>
      </c>
      <c r="AJ766">
        <v>94118000</v>
      </c>
      <c r="AK766">
        <v>133308804</v>
      </c>
      <c r="AL766">
        <v>239808059</v>
      </c>
      <c r="AM766">
        <v>50965724</v>
      </c>
      <c r="AN766">
        <v>86168000</v>
      </c>
      <c r="AQ766">
        <v>338200529</v>
      </c>
      <c r="AS766">
        <v>96568443</v>
      </c>
      <c r="AT766">
        <v>146433123</v>
      </c>
      <c r="AU766">
        <v>-172738508</v>
      </c>
      <c r="AV766">
        <v>-209019053</v>
      </c>
      <c r="AX766">
        <v>112819342</v>
      </c>
      <c r="AY766">
        <v>0.37</v>
      </c>
      <c r="AZ766">
        <v>360313856</v>
      </c>
      <c r="BL766">
        <v>2.3095903581869202</v>
      </c>
      <c r="BN766">
        <v>0.112338321325229</v>
      </c>
      <c r="BP766">
        <v>0.85712344520566297</v>
      </c>
      <c r="BQ766">
        <v>2.17236530692746</v>
      </c>
      <c r="BR766">
        <v>72.011572972972999</v>
      </c>
      <c r="BS766">
        <v>4.1711830501128498E-2</v>
      </c>
      <c r="BU766">
        <v>4.7722037949709802E-9</v>
      </c>
    </row>
    <row r="767" spans="3:73" x14ac:dyDescent="0.3">
      <c r="C767">
        <v>355811</v>
      </c>
      <c r="D767" t="s">
        <v>4351</v>
      </c>
      <c r="E767" t="s">
        <v>1359</v>
      </c>
      <c r="F767" t="s">
        <v>3614</v>
      </c>
      <c r="G767" t="s">
        <v>3655</v>
      </c>
      <c r="H767" t="s">
        <v>3656</v>
      </c>
      <c r="I767" t="s">
        <v>4640</v>
      </c>
      <c r="J767">
        <v>2021</v>
      </c>
      <c r="K767" t="s">
        <v>4062</v>
      </c>
      <c r="L767">
        <v>31.626738</v>
      </c>
      <c r="M767">
        <v>2131391166</v>
      </c>
      <c r="N767">
        <v>872975749</v>
      </c>
      <c r="O767">
        <v>262311670</v>
      </c>
      <c r="P767">
        <v>249794906</v>
      </c>
      <c r="Q767">
        <v>316267442</v>
      </c>
      <c r="S767">
        <v>464121676</v>
      </c>
      <c r="T767">
        <v>239189627</v>
      </c>
      <c r="U767">
        <v>313960209</v>
      </c>
      <c r="V767">
        <v>193402699</v>
      </c>
      <c r="W767">
        <v>181656100</v>
      </c>
      <c r="X767">
        <v>98342928</v>
      </c>
      <c r="AB767">
        <v>1937988467</v>
      </c>
      <c r="AD767">
        <v>1042461388</v>
      </c>
      <c r="AE767">
        <v>14186450</v>
      </c>
      <c r="AF767">
        <v>236440840</v>
      </c>
      <c r="AG767">
        <v>619707847</v>
      </c>
      <c r="AJ767">
        <v>409781978</v>
      </c>
      <c r="AK767">
        <v>117763676</v>
      </c>
      <c r="AL767">
        <v>209925869</v>
      </c>
      <c r="AM767">
        <v>55554504</v>
      </c>
      <c r="AN767">
        <v>360797232</v>
      </c>
      <c r="AQ767">
        <v>362167562</v>
      </c>
      <c r="AS767">
        <v>99112019</v>
      </c>
      <c r="AT767">
        <v>68835047</v>
      </c>
      <c r="AU767">
        <v>-113106955</v>
      </c>
      <c r="AV767">
        <v>-410119973</v>
      </c>
      <c r="AX767">
        <v>114415382</v>
      </c>
      <c r="AY767">
        <v>1.51</v>
      </c>
      <c r="AZ767">
        <v>271279642.5</v>
      </c>
      <c r="BL767">
        <v>5.2613832311322497</v>
      </c>
      <c r="BN767">
        <v>9.0740124142937403E-2</v>
      </c>
      <c r="BP767">
        <v>1.44400144008376</v>
      </c>
      <c r="BQ767">
        <v>3.06462765081932</v>
      </c>
      <c r="BR767">
        <v>20.944859602649</v>
      </c>
      <c r="BS767">
        <v>0.186170990252854</v>
      </c>
      <c r="BU767">
        <v>2.4642238688822899E-8</v>
      </c>
    </row>
    <row r="768" spans="3:73" x14ac:dyDescent="0.3">
      <c r="C768">
        <v>355811</v>
      </c>
      <c r="D768" t="s">
        <v>4351</v>
      </c>
      <c r="E768" t="s">
        <v>1359</v>
      </c>
      <c r="F768" t="s">
        <v>3614</v>
      </c>
      <c r="G768" t="s">
        <v>3655</v>
      </c>
      <c r="H768" t="s">
        <v>3656</v>
      </c>
      <c r="I768" t="s">
        <v>4640</v>
      </c>
      <c r="J768">
        <v>2020</v>
      </c>
      <c r="K768" t="s">
        <v>4062</v>
      </c>
      <c r="L768">
        <v>24.558461000000001</v>
      </c>
      <c r="M768">
        <v>2197941170</v>
      </c>
      <c r="N768">
        <v>979330564</v>
      </c>
      <c r="O768">
        <v>423371036</v>
      </c>
      <c r="P768">
        <v>284925335</v>
      </c>
      <c r="Q768">
        <v>226291843</v>
      </c>
      <c r="S768">
        <v>468135135</v>
      </c>
      <c r="T768">
        <v>249748127</v>
      </c>
      <c r="U768">
        <v>311922787</v>
      </c>
      <c r="V768">
        <v>233998042</v>
      </c>
      <c r="W768">
        <v>177736857</v>
      </c>
      <c r="X768">
        <v>84784423</v>
      </c>
      <c r="AB768">
        <v>1963943128</v>
      </c>
      <c r="AD768">
        <v>1089698996</v>
      </c>
      <c r="AE768">
        <v>14621572</v>
      </c>
      <c r="AF768">
        <v>243692869</v>
      </c>
      <c r="AG768">
        <v>216675000</v>
      </c>
      <c r="AJ768">
        <v>162414000</v>
      </c>
      <c r="AK768">
        <v>115935047</v>
      </c>
      <c r="AL768">
        <v>205887428</v>
      </c>
      <c r="AM768">
        <v>64249308</v>
      </c>
      <c r="AN768">
        <v>143339000</v>
      </c>
      <c r="AQ768">
        <v>464491771</v>
      </c>
      <c r="AS768">
        <v>104739900</v>
      </c>
      <c r="AT768">
        <v>51706541</v>
      </c>
      <c r="AU768">
        <v>26416437</v>
      </c>
      <c r="AV768">
        <v>-363858794</v>
      </c>
      <c r="AX768">
        <v>117528158</v>
      </c>
      <c r="AY768">
        <v>0.57999999999999996</v>
      </c>
      <c r="AZ768">
        <v>237616849</v>
      </c>
      <c r="BL768">
        <v>8.9832304001925003</v>
      </c>
      <c r="BN768">
        <v>0.1064623772437</v>
      </c>
      <c r="BP768">
        <v>2.3820103671575601</v>
      </c>
      <c r="BQ768">
        <v>4.2368180337519998</v>
      </c>
      <c r="BR768">
        <v>42.342174137931003</v>
      </c>
      <c r="BS768">
        <v>7.2985311008455997E-2</v>
      </c>
      <c r="BU768">
        <v>7.25270868434231E-9</v>
      </c>
    </row>
    <row r="769" spans="3:73" x14ac:dyDescent="0.3">
      <c r="C769">
        <v>355811</v>
      </c>
      <c r="D769" t="s">
        <v>4351</v>
      </c>
      <c r="E769" t="s">
        <v>1359</v>
      </c>
      <c r="F769" t="s">
        <v>3614</v>
      </c>
      <c r="G769" t="s">
        <v>3655</v>
      </c>
      <c r="H769" t="s">
        <v>3656</v>
      </c>
      <c r="I769" t="s">
        <v>4640</v>
      </c>
      <c r="J769">
        <v>2019</v>
      </c>
      <c r="K769" t="s">
        <v>4062</v>
      </c>
      <c r="L769">
        <v>21.637886999999999</v>
      </c>
      <c r="M769">
        <v>2168803193</v>
      </c>
      <c r="N769">
        <v>950376892</v>
      </c>
      <c r="O769">
        <v>296321622</v>
      </c>
      <c r="P769">
        <v>235410326</v>
      </c>
      <c r="Q769">
        <v>248941855</v>
      </c>
      <c r="S769">
        <v>498316100</v>
      </c>
      <c r="T769">
        <v>250375000</v>
      </c>
      <c r="U769">
        <v>307365845</v>
      </c>
      <c r="V769">
        <v>230715373</v>
      </c>
      <c r="W769">
        <v>171846800</v>
      </c>
      <c r="X769">
        <v>97553917</v>
      </c>
      <c r="AB769">
        <v>1938087820</v>
      </c>
      <c r="AD769">
        <v>1116372133</v>
      </c>
      <c r="AE769">
        <v>15076651</v>
      </c>
      <c r="AF769">
        <v>251277515</v>
      </c>
      <c r="AG769">
        <v>161805000</v>
      </c>
      <c r="AJ769">
        <v>110901000</v>
      </c>
      <c r="AK769">
        <v>114687309</v>
      </c>
      <c r="AL769">
        <v>199770365</v>
      </c>
      <c r="AM769">
        <v>75731395</v>
      </c>
      <c r="AN769">
        <v>99547000</v>
      </c>
      <c r="AQ769">
        <v>505966864</v>
      </c>
      <c r="AS769">
        <v>104702974</v>
      </c>
      <c r="AT769">
        <v>84580255</v>
      </c>
      <c r="AU769">
        <v>-56711082</v>
      </c>
      <c r="AV769">
        <v>-369959438</v>
      </c>
      <c r="AX769">
        <v>116679965</v>
      </c>
      <c r="AY769">
        <v>0.39</v>
      </c>
      <c r="AZ769">
        <v>237111727</v>
      </c>
      <c r="BL769">
        <v>5.9820919669726704</v>
      </c>
      <c r="BN769">
        <v>0.106379119020414</v>
      </c>
      <c r="BP769">
        <v>1.7243359899631501</v>
      </c>
      <c r="BQ769">
        <v>4.0817462821536399</v>
      </c>
      <c r="BR769">
        <v>55.481761538461498</v>
      </c>
      <c r="BS769">
        <v>5.1363513548111597E-2</v>
      </c>
      <c r="BU769">
        <v>4.3541762364514503E-9</v>
      </c>
    </row>
    <row r="770" spans="3:73" x14ac:dyDescent="0.3">
      <c r="C770">
        <v>355811</v>
      </c>
      <c r="D770" t="s">
        <v>4351</v>
      </c>
      <c r="E770" t="s">
        <v>1359</v>
      </c>
      <c r="F770" t="s">
        <v>3614</v>
      </c>
      <c r="G770" t="s">
        <v>3655</v>
      </c>
      <c r="H770" t="s">
        <v>3656</v>
      </c>
      <c r="I770" t="s">
        <v>4640</v>
      </c>
      <c r="J770">
        <v>2018</v>
      </c>
      <c r="K770" t="s">
        <v>4062</v>
      </c>
      <c r="L770">
        <v>19.570602000000001</v>
      </c>
      <c r="M770">
        <v>2085434068</v>
      </c>
      <c r="N770">
        <v>850930254</v>
      </c>
      <c r="O770">
        <v>217025278</v>
      </c>
      <c r="P770">
        <v>213537799</v>
      </c>
      <c r="Q770">
        <v>225281599</v>
      </c>
      <c r="S770">
        <v>498473766</v>
      </c>
      <c r="T770">
        <v>269675000</v>
      </c>
      <c r="U770">
        <v>307365845</v>
      </c>
      <c r="V770">
        <v>223682408</v>
      </c>
      <c r="W770">
        <v>169160919</v>
      </c>
      <c r="X770">
        <v>92810316</v>
      </c>
      <c r="AB770">
        <v>1861751660</v>
      </c>
      <c r="AD770">
        <v>1102468137</v>
      </c>
      <c r="AE770">
        <v>15559717</v>
      </c>
      <c r="AF770">
        <v>259328613</v>
      </c>
      <c r="AG770">
        <v>172044000</v>
      </c>
      <c r="AJ770">
        <v>125499000</v>
      </c>
      <c r="AK770">
        <v>107134862</v>
      </c>
      <c r="AL770">
        <v>182341145</v>
      </c>
      <c r="AM770">
        <v>84163850</v>
      </c>
      <c r="AN770">
        <v>106275000</v>
      </c>
      <c r="AQ770">
        <v>552418646</v>
      </c>
      <c r="AS770">
        <v>102186814</v>
      </c>
      <c r="AT770">
        <v>85990570</v>
      </c>
      <c r="AU770">
        <v>-185821194</v>
      </c>
      <c r="AV770">
        <v>-719306670</v>
      </c>
      <c r="AX770">
        <v>117064654</v>
      </c>
      <c r="AY770">
        <v>0.41</v>
      </c>
      <c r="AZ770">
        <v>221023591</v>
      </c>
      <c r="BL770">
        <v>6.4241770463900902</v>
      </c>
      <c r="BN770">
        <v>0.1072594005403</v>
      </c>
      <c r="BP770">
        <v>1.2829516373105101</v>
      </c>
      <c r="BQ770">
        <v>3.6985413575342401</v>
      </c>
      <c r="BR770">
        <v>47.733175609756103</v>
      </c>
      <c r="BS770">
        <v>5.7083338386817901E-2</v>
      </c>
      <c r="BU770">
        <v>4.3098910517420997E-9</v>
      </c>
    </row>
    <row r="771" spans="3:73" x14ac:dyDescent="0.3">
      <c r="C771">
        <v>355811</v>
      </c>
      <c r="D771" t="s">
        <v>4351</v>
      </c>
      <c r="E771" t="s">
        <v>1359</v>
      </c>
      <c r="F771" t="s">
        <v>3614</v>
      </c>
      <c r="G771" t="s">
        <v>3655</v>
      </c>
      <c r="H771" t="s">
        <v>3656</v>
      </c>
      <c r="I771" t="s">
        <v>4640</v>
      </c>
      <c r="J771">
        <v>2017</v>
      </c>
      <c r="K771" t="s">
        <v>4062</v>
      </c>
      <c r="L771">
        <v>16.686463</v>
      </c>
      <c r="M771">
        <v>2352053912</v>
      </c>
      <c r="N771">
        <v>1184563823</v>
      </c>
      <c r="O771">
        <v>569734496</v>
      </c>
      <c r="P771">
        <v>231121788</v>
      </c>
      <c r="Q771">
        <v>216765583</v>
      </c>
      <c r="S771">
        <v>492479330</v>
      </c>
      <c r="T771">
        <v>288975000</v>
      </c>
      <c r="U771">
        <v>307365845</v>
      </c>
      <c r="V771">
        <v>302535651</v>
      </c>
      <c r="W771">
        <v>243647007</v>
      </c>
      <c r="X771">
        <v>89898467</v>
      </c>
      <c r="AA771">
        <v>0</v>
      </c>
      <c r="AB771">
        <v>2049518261</v>
      </c>
      <c r="AD771">
        <v>1301997327</v>
      </c>
      <c r="AE771">
        <v>16816879</v>
      </c>
      <c r="AF771">
        <v>280281321</v>
      </c>
      <c r="AG771">
        <v>180290000</v>
      </c>
      <c r="AJ771">
        <v>133994000</v>
      </c>
      <c r="AK771">
        <v>99726438</v>
      </c>
      <c r="AL771">
        <v>171169914</v>
      </c>
      <c r="AM771">
        <v>125004782</v>
      </c>
      <c r="AN771">
        <v>130469000</v>
      </c>
      <c r="AQ771">
        <v>501002780</v>
      </c>
      <c r="AS771">
        <v>99570908</v>
      </c>
      <c r="AT771">
        <v>104040919</v>
      </c>
      <c r="AU771">
        <v>-77712570</v>
      </c>
      <c r="AV771">
        <v>-400032789</v>
      </c>
      <c r="AX771">
        <v>110946799</v>
      </c>
      <c r="AY771">
        <v>0.46</v>
      </c>
      <c r="BL771">
        <v>4.8154397790354002</v>
      </c>
      <c r="BN771">
        <v>0.128626154977352</v>
      </c>
      <c r="BP771">
        <v>2.3383603312639898</v>
      </c>
      <c r="BQ771">
        <v>3.97213268456033</v>
      </c>
      <c r="BR771">
        <v>36.274919565217402</v>
      </c>
      <c r="BS771">
        <v>6.3658374010457305E-2</v>
      </c>
      <c r="BU771">
        <v>3.7451595948478404E-9</v>
      </c>
    </row>
    <row r="772" spans="3:73" x14ac:dyDescent="0.3">
      <c r="C772">
        <v>1735707</v>
      </c>
      <c r="D772" t="s">
        <v>4547</v>
      </c>
      <c r="E772" t="s">
        <v>2415</v>
      </c>
      <c r="F772" t="s">
        <v>3614</v>
      </c>
      <c r="G772" t="s">
        <v>3655</v>
      </c>
      <c r="H772" t="s">
        <v>3656</v>
      </c>
      <c r="I772" t="s">
        <v>4641</v>
      </c>
      <c r="J772">
        <v>2026</v>
      </c>
      <c r="K772" t="s">
        <v>4062</v>
      </c>
      <c r="L772">
        <v>18.682130999999998</v>
      </c>
    </row>
    <row r="773" spans="3:73" x14ac:dyDescent="0.3">
      <c r="C773">
        <v>1735707</v>
      </c>
      <c r="D773" t="s">
        <v>4547</v>
      </c>
      <c r="E773" t="s">
        <v>2415</v>
      </c>
      <c r="F773" t="s">
        <v>3614</v>
      </c>
      <c r="G773" t="s">
        <v>3655</v>
      </c>
      <c r="H773" t="s">
        <v>3656</v>
      </c>
      <c r="I773" t="s">
        <v>4641</v>
      </c>
      <c r="J773">
        <v>2025</v>
      </c>
      <c r="K773" t="s">
        <v>4062</v>
      </c>
      <c r="L773">
        <v>12.592772</v>
      </c>
      <c r="M773">
        <v>2367000000</v>
      </c>
      <c r="N773">
        <v>1319000000</v>
      </c>
      <c r="O773">
        <v>177000000</v>
      </c>
      <c r="Q773">
        <v>339000000</v>
      </c>
      <c r="S773">
        <v>462000000</v>
      </c>
      <c r="U773">
        <v>193000000</v>
      </c>
      <c r="V773">
        <v>3169000000</v>
      </c>
      <c r="W773">
        <v>1363000000</v>
      </c>
      <c r="X773">
        <v>1061000000</v>
      </c>
      <c r="AB773">
        <v>-802000000</v>
      </c>
      <c r="AD773">
        <v>-1384000000</v>
      </c>
      <c r="AE773">
        <v>0</v>
      </c>
      <c r="AF773">
        <v>190556297</v>
      </c>
      <c r="AG773">
        <v>185000000</v>
      </c>
      <c r="AH773">
        <v>891000000</v>
      </c>
      <c r="AM773">
        <v>82000000</v>
      </c>
      <c r="AN773">
        <v>84000000</v>
      </c>
      <c r="AQ773">
        <v>413000000</v>
      </c>
      <c r="AS773">
        <v>99000000</v>
      </c>
      <c r="AU773">
        <v>-41000000</v>
      </c>
      <c r="AV773">
        <v>-326000000</v>
      </c>
      <c r="AW773">
        <v>52000000</v>
      </c>
      <c r="AY773">
        <v>0.43</v>
      </c>
      <c r="AZ773">
        <v>312500000</v>
      </c>
      <c r="BE773">
        <v>0.46352413019079702</v>
      </c>
      <c r="BG773">
        <v>0.20763187429854099</v>
      </c>
      <c r="BI773">
        <v>0.37642585551330798</v>
      </c>
      <c r="BJ773">
        <v>-4.6015712682379299E-2</v>
      </c>
      <c r="BN773">
        <v>1.3388255175327399</v>
      </c>
      <c r="BP773">
        <v>0.129860601614087</v>
      </c>
      <c r="BQ773">
        <v>0.71900220102714596</v>
      </c>
      <c r="BR773">
        <v>29.2855162790698</v>
      </c>
      <c r="BS773">
        <v>-0.104738154613466</v>
      </c>
      <c r="BT773">
        <v>4129352.9335717298</v>
      </c>
      <c r="BU773">
        <v>-6.7517356109725698E-9</v>
      </c>
    </row>
    <row r="774" spans="3:73" x14ac:dyDescent="0.3">
      <c r="C774">
        <v>1735707</v>
      </c>
      <c r="D774" t="s">
        <v>4547</v>
      </c>
      <c r="E774" t="s">
        <v>2415</v>
      </c>
      <c r="F774" t="s">
        <v>3614</v>
      </c>
      <c r="G774" t="s">
        <v>3655</v>
      </c>
      <c r="H774" t="s">
        <v>3656</v>
      </c>
      <c r="I774" t="s">
        <v>4641</v>
      </c>
      <c r="J774">
        <v>2024</v>
      </c>
      <c r="K774" t="s">
        <v>4062</v>
      </c>
      <c r="L774">
        <v>8.6300290000000004</v>
      </c>
      <c r="M774">
        <v>2276000000</v>
      </c>
      <c r="N774">
        <v>1193000000</v>
      </c>
      <c r="O774">
        <v>125000000</v>
      </c>
      <c r="Q774">
        <v>286000000</v>
      </c>
      <c r="S774">
        <v>449000000</v>
      </c>
      <c r="U774">
        <v>193000000</v>
      </c>
      <c r="V774">
        <v>2949000000</v>
      </c>
      <c r="W774">
        <v>1278000000</v>
      </c>
      <c r="X774">
        <v>972000000</v>
      </c>
      <c r="AB774">
        <v>-673000000</v>
      </c>
      <c r="AD774">
        <v>-1653000000</v>
      </c>
      <c r="AE774">
        <v>0</v>
      </c>
      <c r="AF774">
        <v>206387938</v>
      </c>
      <c r="AG774">
        <v>182000000</v>
      </c>
      <c r="AH774">
        <v>844000000</v>
      </c>
      <c r="AM774">
        <v>61000000</v>
      </c>
      <c r="AN774">
        <v>100000000</v>
      </c>
      <c r="AQ774">
        <v>408000000</v>
      </c>
      <c r="AS774">
        <v>90000000</v>
      </c>
      <c r="AU774">
        <v>-14000000</v>
      </c>
      <c r="AV774">
        <v>-520000000</v>
      </c>
      <c r="AW774">
        <v>0</v>
      </c>
      <c r="AY774">
        <v>0.47</v>
      </c>
      <c r="AZ774">
        <v>274500000</v>
      </c>
      <c r="BE774">
        <v>0.48341232227488201</v>
      </c>
      <c r="BG774">
        <v>0.21563981042654001</v>
      </c>
      <c r="BI774">
        <v>0.37082601054481501</v>
      </c>
      <c r="BJ774">
        <v>-1.6587677725118499E-2</v>
      </c>
      <c r="BN774">
        <v>1.29569420035149</v>
      </c>
      <c r="BP774">
        <v>9.7809076682316101E-2</v>
      </c>
      <c r="BQ774">
        <v>0.70970266040688601</v>
      </c>
      <c r="BR774">
        <v>18.361763829787201</v>
      </c>
      <c r="BS774">
        <v>-0.148588410104012</v>
      </c>
      <c r="BT774">
        <v>0</v>
      </c>
      <c r="BU774">
        <v>-6.0269147548291202E-9</v>
      </c>
    </row>
    <row r="775" spans="3:73" x14ac:dyDescent="0.3">
      <c r="C775">
        <v>1735707</v>
      </c>
      <c r="D775" t="s">
        <v>4547</v>
      </c>
      <c r="E775" t="s">
        <v>2415</v>
      </c>
      <c r="F775" t="s">
        <v>3614</v>
      </c>
      <c r="G775" t="s">
        <v>3655</v>
      </c>
      <c r="H775" t="s">
        <v>3656</v>
      </c>
      <c r="I775" t="s">
        <v>4641</v>
      </c>
      <c r="J775">
        <v>2023</v>
      </c>
      <c r="K775" t="s">
        <v>4062</v>
      </c>
      <c r="L775">
        <v>7.5894089999999998</v>
      </c>
      <c r="M775">
        <v>2527000000</v>
      </c>
      <c r="N775">
        <v>1406000000</v>
      </c>
      <c r="O775">
        <v>259000000</v>
      </c>
      <c r="Q775">
        <v>263000000</v>
      </c>
      <c r="S775">
        <v>477000000</v>
      </c>
      <c r="U775">
        <v>193000000</v>
      </c>
      <c r="V775">
        <v>3262000000</v>
      </c>
      <c r="W775">
        <v>1374000000</v>
      </c>
      <c r="X775">
        <v>1074000000</v>
      </c>
      <c r="AB775">
        <v>-735000000</v>
      </c>
      <c r="AD775">
        <v>-1922000000</v>
      </c>
      <c r="AE775">
        <v>0</v>
      </c>
      <c r="AF775">
        <v>238249056</v>
      </c>
      <c r="AG775">
        <v>189000000</v>
      </c>
      <c r="AH775">
        <v>945000000</v>
      </c>
      <c r="AM775">
        <v>86000000</v>
      </c>
      <c r="AN775">
        <v>52000000</v>
      </c>
      <c r="AO775">
        <v>159000000</v>
      </c>
      <c r="AQ775">
        <v>465000000</v>
      </c>
      <c r="AS775">
        <v>90000000</v>
      </c>
      <c r="AU775">
        <v>-55000000</v>
      </c>
      <c r="AV775">
        <v>-403000000</v>
      </c>
      <c r="AW775">
        <v>42000000</v>
      </c>
      <c r="AY775">
        <v>0.22</v>
      </c>
      <c r="AZ775">
        <v>266500000</v>
      </c>
      <c r="BB775">
        <v>297000000</v>
      </c>
      <c r="BC775">
        <v>297000000</v>
      </c>
      <c r="BD775">
        <v>0.314285714285714</v>
      </c>
      <c r="BE775">
        <v>0.49206349206349198</v>
      </c>
      <c r="BG775">
        <v>0.2</v>
      </c>
      <c r="BI775">
        <v>0.37396121883656502</v>
      </c>
      <c r="BJ775">
        <v>-5.8201058201058198E-2</v>
      </c>
      <c r="BN775">
        <v>1.2908587257617701</v>
      </c>
      <c r="BO775">
        <v>1.8679245283018899</v>
      </c>
      <c r="BP775">
        <v>0.188500727802038</v>
      </c>
      <c r="BQ775">
        <v>0.83187772925764203</v>
      </c>
      <c r="BR775">
        <v>34.4973136363636</v>
      </c>
      <c r="BS775">
        <v>-7.0748299319727898E-2</v>
      </c>
      <c r="BT775">
        <v>5534027.7484057099</v>
      </c>
      <c r="BU775">
        <v>-2.2716598367346902E-9</v>
      </c>
    </row>
    <row r="776" spans="3:73" x14ac:dyDescent="0.3">
      <c r="C776">
        <v>1735707</v>
      </c>
      <c r="D776" t="s">
        <v>4547</v>
      </c>
      <c r="E776" t="s">
        <v>2415</v>
      </c>
      <c r="F776" t="s">
        <v>3614</v>
      </c>
      <c r="G776" t="s">
        <v>3655</v>
      </c>
      <c r="H776" t="s">
        <v>3656</v>
      </c>
      <c r="I776" t="s">
        <v>4641</v>
      </c>
      <c r="J776">
        <v>2022</v>
      </c>
      <c r="K776" t="s">
        <v>4062</v>
      </c>
      <c r="L776">
        <v>6.9702070000000003</v>
      </c>
      <c r="M776">
        <v>2637000000</v>
      </c>
      <c r="N776">
        <v>1431000000</v>
      </c>
      <c r="O776">
        <v>246000000</v>
      </c>
      <c r="Q776">
        <v>270000000</v>
      </c>
      <c r="S776">
        <v>470000000</v>
      </c>
      <c r="U776">
        <v>193000000</v>
      </c>
      <c r="V776">
        <v>2753000000</v>
      </c>
      <c r="W776">
        <v>1375000000</v>
      </c>
      <c r="X776">
        <v>1048000000</v>
      </c>
      <c r="AB776">
        <v>-116000000</v>
      </c>
      <c r="AD776">
        <v>-1485000000</v>
      </c>
      <c r="AE776">
        <v>0</v>
      </c>
      <c r="AF776">
        <v>64832609</v>
      </c>
      <c r="AG776">
        <v>161000000</v>
      </c>
      <c r="AH776">
        <v>898000000</v>
      </c>
      <c r="AM776">
        <v>106000000</v>
      </c>
      <c r="AN776">
        <v>112000000</v>
      </c>
      <c r="AO776">
        <v>82000000</v>
      </c>
      <c r="AQ776">
        <v>375000000</v>
      </c>
      <c r="AS776">
        <v>84000000</v>
      </c>
      <c r="AU776">
        <v>-91000000</v>
      </c>
      <c r="AV776">
        <v>-482000000</v>
      </c>
      <c r="AW776">
        <v>83000000</v>
      </c>
      <c r="AY776">
        <v>0.23</v>
      </c>
      <c r="AZ776">
        <v>257000000</v>
      </c>
      <c r="BB776">
        <v>300000000</v>
      </c>
      <c r="BC776">
        <v>300000000</v>
      </c>
      <c r="BD776">
        <v>0.33407572383073503</v>
      </c>
      <c r="BE776">
        <v>0.41759465478841901</v>
      </c>
      <c r="BG776">
        <v>0.179287305122494</v>
      </c>
      <c r="BI776">
        <v>0.340538490709139</v>
      </c>
      <c r="BJ776">
        <v>-0.101336302895323</v>
      </c>
      <c r="BN776">
        <v>1.0439893818733399</v>
      </c>
      <c r="BO776">
        <v>3.6585365853658498</v>
      </c>
      <c r="BP776">
        <v>0.17890909090909099</v>
      </c>
      <c r="BQ776">
        <v>0.84436363636363598</v>
      </c>
      <c r="BR776">
        <v>30.305247826087001</v>
      </c>
      <c r="BS776">
        <v>-0.96551724137931005</v>
      </c>
      <c r="BT776">
        <v>11907824.258303899</v>
      </c>
      <c r="BU776">
        <v>-1.3820238017241401E-8</v>
      </c>
    </row>
    <row r="777" spans="3:73" x14ac:dyDescent="0.3">
      <c r="C777">
        <v>1735707</v>
      </c>
      <c r="D777" t="s">
        <v>4547</v>
      </c>
      <c r="E777" t="s">
        <v>2415</v>
      </c>
      <c r="F777" t="s">
        <v>3614</v>
      </c>
      <c r="G777" t="s">
        <v>3655</v>
      </c>
      <c r="H777" t="s">
        <v>3656</v>
      </c>
      <c r="I777" t="s">
        <v>4641</v>
      </c>
      <c r="J777">
        <v>2021</v>
      </c>
      <c r="K777" t="s">
        <v>4062</v>
      </c>
      <c r="L777">
        <v>7.2420819999999999</v>
      </c>
      <c r="M777">
        <v>2706000000</v>
      </c>
      <c r="N777">
        <v>1511000000</v>
      </c>
      <c r="O777">
        <v>423000000</v>
      </c>
      <c r="Q777">
        <v>244000000</v>
      </c>
      <c r="S777">
        <v>485000000</v>
      </c>
      <c r="U777">
        <v>193000000</v>
      </c>
      <c r="V777">
        <v>3174000000</v>
      </c>
      <c r="W777">
        <v>1508000000</v>
      </c>
      <c r="X777">
        <v>1006000000</v>
      </c>
      <c r="AA777">
        <v>1188000000</v>
      </c>
      <c r="AB777">
        <v>-468000000</v>
      </c>
      <c r="AD777">
        <v>-1790000000</v>
      </c>
      <c r="AE777">
        <v>0</v>
      </c>
      <c r="AF777">
        <v>64570950</v>
      </c>
      <c r="AG777">
        <v>155000000</v>
      </c>
      <c r="AH777">
        <v>862000000</v>
      </c>
      <c r="AM777">
        <v>43000000</v>
      </c>
      <c r="AN777">
        <v>128000000</v>
      </c>
      <c r="AO777">
        <v>93000000</v>
      </c>
      <c r="AQ777">
        <v>-310000000</v>
      </c>
      <c r="AS777">
        <v>92000000</v>
      </c>
      <c r="AU777">
        <v>-71000000</v>
      </c>
      <c r="AV777">
        <v>139000000</v>
      </c>
      <c r="AY777">
        <v>0.28999999999999998</v>
      </c>
      <c r="AZ777">
        <v>239500000</v>
      </c>
      <c r="BB777">
        <v>264000000</v>
      </c>
      <c r="BC777">
        <v>264000000</v>
      </c>
      <c r="BD777">
        <v>0.30626450116009302</v>
      </c>
      <c r="BE777">
        <v>-0.35962877030162399</v>
      </c>
      <c r="BG777">
        <v>0.179814385150812</v>
      </c>
      <c r="BI777">
        <v>0.31855136733185502</v>
      </c>
      <c r="BJ777">
        <v>-8.2366589327146203E-2</v>
      </c>
      <c r="BN777">
        <v>1.1729490022172899</v>
      </c>
      <c r="BO777">
        <v>2.8387096774193501</v>
      </c>
      <c r="BP777">
        <v>0.28050397877984101</v>
      </c>
      <c r="BQ777">
        <v>0.84018567639257302</v>
      </c>
      <c r="BR777">
        <v>24.972696551724098</v>
      </c>
      <c r="BS777">
        <v>-0.27350427350427398</v>
      </c>
      <c r="BU777">
        <v>-4.4876149145299096E-9</v>
      </c>
    </row>
    <row r="778" spans="3:73" x14ac:dyDescent="0.3">
      <c r="C778">
        <v>1735707</v>
      </c>
      <c r="D778" t="s">
        <v>4547</v>
      </c>
      <c r="E778" t="s">
        <v>2415</v>
      </c>
      <c r="F778" t="s">
        <v>3614</v>
      </c>
      <c r="G778" t="s">
        <v>3655</v>
      </c>
      <c r="H778" t="s">
        <v>3656</v>
      </c>
      <c r="I778" t="s">
        <v>4641</v>
      </c>
      <c r="J778">
        <v>2020</v>
      </c>
      <c r="K778" t="s">
        <v>4062</v>
      </c>
      <c r="M778">
        <v>3017000000</v>
      </c>
      <c r="N778">
        <v>1879000000</v>
      </c>
      <c r="O778">
        <v>592000000</v>
      </c>
      <c r="Q778">
        <v>235000000</v>
      </c>
      <c r="S778">
        <v>505000000</v>
      </c>
      <c r="U778">
        <v>193000000</v>
      </c>
      <c r="V778">
        <v>5325000000</v>
      </c>
      <c r="W778">
        <v>1837000000</v>
      </c>
      <c r="X778">
        <v>1019000000</v>
      </c>
      <c r="AA778">
        <v>1533000000</v>
      </c>
      <c r="AB778">
        <v>-2308000000</v>
      </c>
      <c r="AD778">
        <v>-2207000000</v>
      </c>
      <c r="AF778">
        <v>75813634</v>
      </c>
      <c r="AG778">
        <v>178000000</v>
      </c>
      <c r="AH778">
        <v>1008000000</v>
      </c>
      <c r="AM778">
        <v>39000000</v>
      </c>
      <c r="AN778">
        <v>26000000</v>
      </c>
      <c r="AO778">
        <v>79000000</v>
      </c>
      <c r="AQ778">
        <v>25000000</v>
      </c>
      <c r="AS778">
        <v>86000000</v>
      </c>
      <c r="AU778">
        <v>-80000000</v>
      </c>
      <c r="AV778">
        <v>530000000</v>
      </c>
      <c r="AY778">
        <v>0.34</v>
      </c>
      <c r="AZ778">
        <v>227500000</v>
      </c>
      <c r="BB778">
        <v>144000000</v>
      </c>
      <c r="BC778">
        <v>144000000</v>
      </c>
      <c r="BD778">
        <v>0.14285714285714299</v>
      </c>
      <c r="BE778">
        <v>2.48015873015873E-2</v>
      </c>
      <c r="BG778">
        <v>0.17658730158730199</v>
      </c>
      <c r="BI778">
        <v>0.33410672853828299</v>
      </c>
      <c r="BJ778">
        <v>-7.9365079365079402E-2</v>
      </c>
      <c r="BN778">
        <v>1.7649983427245599</v>
      </c>
      <c r="BO778">
        <v>1.82278481012658</v>
      </c>
      <c r="BP778">
        <v>0.32226456178551999</v>
      </c>
      <c r="BQ778">
        <v>0.89493739793141003</v>
      </c>
      <c r="BS778">
        <v>-1.1265164644714E-2</v>
      </c>
    </row>
    <row r="779" spans="3:73" x14ac:dyDescent="0.3">
      <c r="C779">
        <v>1735707</v>
      </c>
      <c r="D779" t="s">
        <v>4547</v>
      </c>
      <c r="E779" t="s">
        <v>2415</v>
      </c>
      <c r="F779" t="s">
        <v>3614</v>
      </c>
      <c r="G779" t="s">
        <v>3655</v>
      </c>
      <c r="H779" t="s">
        <v>3656</v>
      </c>
      <c r="I779" t="s">
        <v>4641</v>
      </c>
      <c r="J779">
        <v>2019</v>
      </c>
      <c r="K779" t="s">
        <v>4062</v>
      </c>
      <c r="M779">
        <v>2275000000</v>
      </c>
      <c r="N779">
        <v>1199000000</v>
      </c>
      <c r="O779">
        <v>187000000</v>
      </c>
      <c r="Q779">
        <v>220000000</v>
      </c>
      <c r="S779">
        <v>471000000</v>
      </c>
      <c r="U779">
        <v>193000000</v>
      </c>
      <c r="V779">
        <v>4408000000</v>
      </c>
      <c r="W779">
        <v>1392000000</v>
      </c>
      <c r="X779">
        <v>1009000000</v>
      </c>
      <c r="AA779">
        <v>1440000000</v>
      </c>
      <c r="AB779">
        <v>-2133000000</v>
      </c>
      <c r="AD779">
        <v>-2282000000</v>
      </c>
      <c r="AF779">
        <v>74826329</v>
      </c>
      <c r="AG779">
        <v>161000000</v>
      </c>
      <c r="AH779">
        <v>830000000</v>
      </c>
      <c r="AM779">
        <v>33000000</v>
      </c>
      <c r="AN779">
        <v>136000000</v>
      </c>
      <c r="AO779">
        <v>68000000</v>
      </c>
      <c r="AQ779">
        <v>242000000</v>
      </c>
      <c r="AS779">
        <v>73000000</v>
      </c>
      <c r="AU779">
        <v>-86000000</v>
      </c>
      <c r="AV779">
        <v>-163000000</v>
      </c>
      <c r="AY779">
        <v>1.82</v>
      </c>
      <c r="AZ779">
        <v>196000000</v>
      </c>
      <c r="BB779">
        <v>237000000</v>
      </c>
      <c r="BC779">
        <v>237000000</v>
      </c>
      <c r="BD779">
        <v>0.285542168674699</v>
      </c>
      <c r="BE779">
        <v>0.29156626506024103</v>
      </c>
      <c r="BG779">
        <v>0.19397590361445799</v>
      </c>
      <c r="BI779">
        <v>0.36483516483516498</v>
      </c>
      <c r="BJ779">
        <v>-0.103614457831325</v>
      </c>
      <c r="BN779">
        <v>1.9375824175824199</v>
      </c>
      <c r="BO779">
        <v>3.4852941176470602</v>
      </c>
      <c r="BP779">
        <v>0.13433908045977</v>
      </c>
      <c r="BQ779">
        <v>0.70330459770114895</v>
      </c>
      <c r="BS779">
        <v>-6.3759962494139705E-2</v>
      </c>
    </row>
    <row r="780" spans="3:73" x14ac:dyDescent="0.3">
      <c r="C780">
        <v>1735707</v>
      </c>
      <c r="D780" t="s">
        <v>4547</v>
      </c>
      <c r="E780" t="s">
        <v>2415</v>
      </c>
      <c r="F780" t="s">
        <v>3614</v>
      </c>
      <c r="G780" t="s">
        <v>3655</v>
      </c>
      <c r="H780" t="s">
        <v>3656</v>
      </c>
      <c r="I780" t="s">
        <v>4641</v>
      </c>
      <c r="J780">
        <v>2018</v>
      </c>
      <c r="K780" t="s">
        <v>4062</v>
      </c>
      <c r="M780">
        <v>2104000000</v>
      </c>
      <c r="N780">
        <v>1189000000</v>
      </c>
      <c r="O780">
        <v>196000000</v>
      </c>
      <c r="Q780">
        <v>172000000</v>
      </c>
      <c r="S780">
        <v>438000000</v>
      </c>
      <c r="U780">
        <v>193000000</v>
      </c>
      <c r="V780">
        <v>4697000000</v>
      </c>
      <c r="W780">
        <v>1492000000</v>
      </c>
      <c r="X780">
        <v>916000000</v>
      </c>
      <c r="AA780">
        <v>1628000000</v>
      </c>
      <c r="AB780">
        <v>-2593000000</v>
      </c>
      <c r="AD780">
        <v>-2433000000</v>
      </c>
      <c r="AF780">
        <v>74019825</v>
      </c>
      <c r="AG780">
        <v>172000000</v>
      </c>
      <c r="AH780">
        <v>799000000</v>
      </c>
      <c r="AM780">
        <v>-784000000</v>
      </c>
      <c r="AN780">
        <v>43000000</v>
      </c>
      <c r="AO780">
        <v>19000000</v>
      </c>
      <c r="AQ780">
        <v>373000000</v>
      </c>
      <c r="AS780">
        <v>72000000</v>
      </c>
      <c r="AU780">
        <v>192000000</v>
      </c>
      <c r="AV780">
        <v>-658000000</v>
      </c>
      <c r="AY780">
        <v>0.57999999999999996</v>
      </c>
      <c r="BB780">
        <v>-722000000</v>
      </c>
      <c r="BC780">
        <v>-722000000</v>
      </c>
      <c r="BD780">
        <v>-0.903629536921151</v>
      </c>
      <c r="BE780">
        <v>0.466833541927409</v>
      </c>
      <c r="BG780">
        <v>0.215269086357947</v>
      </c>
      <c r="BI780">
        <v>0.37975285171102702</v>
      </c>
      <c r="BJ780">
        <v>0.240300375469337</v>
      </c>
      <c r="BN780">
        <v>2.2324144486691999</v>
      </c>
      <c r="BO780">
        <v>-38</v>
      </c>
      <c r="BP780">
        <v>0.13136729222520099</v>
      </c>
      <c r="BQ780">
        <v>0.681635388739946</v>
      </c>
      <c r="BS780">
        <v>-1.6583108368684901E-2</v>
      </c>
    </row>
    <row r="781" spans="3:73" x14ac:dyDescent="0.3">
      <c r="C781">
        <v>1735707</v>
      </c>
      <c r="D781" t="s">
        <v>4547</v>
      </c>
      <c r="E781" t="s">
        <v>2415</v>
      </c>
      <c r="F781" t="s">
        <v>3614</v>
      </c>
      <c r="G781" t="s">
        <v>3655</v>
      </c>
      <c r="H781" t="s">
        <v>3656</v>
      </c>
      <c r="I781" t="s">
        <v>4641</v>
      </c>
      <c r="J781">
        <v>2017</v>
      </c>
      <c r="K781" t="s">
        <v>4062</v>
      </c>
    </row>
    <row r="782" spans="3:73" x14ac:dyDescent="0.3">
      <c r="C782">
        <v>763744</v>
      </c>
      <c r="D782" t="s">
        <v>4361</v>
      </c>
      <c r="E782" t="s">
        <v>521</v>
      </c>
      <c r="F782" t="s">
        <v>3614</v>
      </c>
      <c r="G782" t="s">
        <v>3655</v>
      </c>
      <c r="H782" t="s">
        <v>3656</v>
      </c>
      <c r="I782" t="s">
        <v>4642</v>
      </c>
      <c r="J782">
        <v>2026</v>
      </c>
      <c r="K782" t="s">
        <v>4062</v>
      </c>
      <c r="L782">
        <v>134.039491</v>
      </c>
    </row>
    <row r="783" spans="3:73" x14ac:dyDescent="0.3">
      <c r="C783">
        <v>763744</v>
      </c>
      <c r="D783" t="s">
        <v>4361</v>
      </c>
      <c r="E783" t="s">
        <v>521</v>
      </c>
      <c r="F783" t="s">
        <v>3614</v>
      </c>
      <c r="G783" t="s">
        <v>3655</v>
      </c>
      <c r="H783" t="s">
        <v>3656</v>
      </c>
      <c r="I783" t="s">
        <v>4642</v>
      </c>
      <c r="J783">
        <v>2025</v>
      </c>
      <c r="K783" t="s">
        <v>4062</v>
      </c>
      <c r="L783">
        <v>92.352619000000004</v>
      </c>
      <c r="M783">
        <v>3175987000</v>
      </c>
      <c r="N783">
        <v>1349686000</v>
      </c>
      <c r="O783">
        <v>222615000</v>
      </c>
      <c r="P783">
        <v>243425000</v>
      </c>
      <c r="Q783">
        <v>809094000</v>
      </c>
      <c r="S783">
        <v>428031000</v>
      </c>
      <c r="T783">
        <v>402568000</v>
      </c>
      <c r="U783">
        <v>622183000</v>
      </c>
      <c r="V783">
        <v>1815154000</v>
      </c>
      <c r="W783">
        <v>473367000</v>
      </c>
      <c r="AA783">
        <v>945185000</v>
      </c>
      <c r="AB783">
        <v>1360833000</v>
      </c>
      <c r="AC783">
        <v>211913000</v>
      </c>
      <c r="AD783">
        <v>1279657000</v>
      </c>
      <c r="AE783">
        <v>289000</v>
      </c>
      <c r="AF783">
        <v>24199000</v>
      </c>
      <c r="AG783">
        <v>980295000</v>
      </c>
      <c r="AH783">
        <v>4122017000</v>
      </c>
      <c r="AJ783">
        <v>279922000</v>
      </c>
      <c r="AM783">
        <v>66819000</v>
      </c>
      <c r="AN783">
        <v>188250000</v>
      </c>
      <c r="AO783">
        <v>35710000</v>
      </c>
      <c r="AQ783">
        <v>330976000</v>
      </c>
      <c r="AS783">
        <v>121231000</v>
      </c>
      <c r="AU783">
        <v>-147067000</v>
      </c>
      <c r="AV783">
        <v>-125491000</v>
      </c>
      <c r="AW783">
        <v>114043000</v>
      </c>
      <c r="AY783">
        <v>7.59</v>
      </c>
      <c r="AZ783">
        <v>772849000</v>
      </c>
      <c r="BA783">
        <v>6.7908987274918994E-2</v>
      </c>
      <c r="BB783">
        <v>290779000</v>
      </c>
      <c r="BC783">
        <v>290779000</v>
      </c>
      <c r="BD783">
        <v>7.0542891987102396E-2</v>
      </c>
      <c r="BE783">
        <v>8.0294671273796303E-2</v>
      </c>
      <c r="BG783">
        <v>0.237819252079746</v>
      </c>
      <c r="BI783">
        <v>1.2978696071489</v>
      </c>
      <c r="BJ783">
        <v>-3.5678406954653498E-2</v>
      </c>
      <c r="BN783">
        <v>0.57152437966528202</v>
      </c>
      <c r="BO783">
        <v>8.1427891346961605</v>
      </c>
      <c r="BP783">
        <v>0.47027993079365499</v>
      </c>
      <c r="BQ783">
        <v>1.1420145468526499</v>
      </c>
      <c r="BR783">
        <v>12.1676704874835</v>
      </c>
      <c r="BS783">
        <v>0.13833438783450999</v>
      </c>
      <c r="BT783">
        <v>1234864.8174233199</v>
      </c>
      <c r="BU783">
        <v>5.1509360679084104E-7</v>
      </c>
    </row>
    <row r="784" spans="3:73" x14ac:dyDescent="0.3">
      <c r="C784">
        <v>763744</v>
      </c>
      <c r="D784" t="s">
        <v>4361</v>
      </c>
      <c r="E784" t="s">
        <v>521</v>
      </c>
      <c r="F784" t="s">
        <v>3614</v>
      </c>
      <c r="G784" t="s">
        <v>3655</v>
      </c>
      <c r="H784" t="s">
        <v>3656</v>
      </c>
      <c r="I784" t="s">
        <v>4642</v>
      </c>
      <c r="J784">
        <v>2024</v>
      </c>
      <c r="K784" t="s">
        <v>4062</v>
      </c>
      <c r="L784">
        <v>104.91293899999999</v>
      </c>
      <c r="M784">
        <v>2894739000</v>
      </c>
      <c r="N784">
        <v>1160238000</v>
      </c>
      <c r="O784">
        <v>165756000</v>
      </c>
      <c r="P784">
        <v>199560000</v>
      </c>
      <c r="Q784">
        <v>736604000</v>
      </c>
      <c r="S784">
        <v>432728000</v>
      </c>
      <c r="T784">
        <v>392018000</v>
      </c>
      <c r="U784">
        <v>585773000</v>
      </c>
      <c r="V784">
        <v>1507853000</v>
      </c>
      <c r="W784">
        <v>412053000</v>
      </c>
      <c r="AA784">
        <v>757253000</v>
      </c>
      <c r="AB784">
        <v>1386886000</v>
      </c>
      <c r="AC784">
        <v>82216000</v>
      </c>
      <c r="AD784">
        <v>1208096000</v>
      </c>
      <c r="AE784">
        <v>288000</v>
      </c>
      <c r="AF784">
        <v>25463000</v>
      </c>
      <c r="AG784">
        <v>879715000</v>
      </c>
      <c r="AH784">
        <v>3741208000</v>
      </c>
      <c r="AJ784">
        <v>218237000</v>
      </c>
      <c r="AM784">
        <v>46471000</v>
      </c>
      <c r="AN784">
        <v>142867000</v>
      </c>
      <c r="AO784">
        <v>28899000</v>
      </c>
      <c r="AQ784">
        <v>370284000</v>
      </c>
      <c r="AS784">
        <v>125693000</v>
      </c>
      <c r="AU784">
        <v>-61098000</v>
      </c>
      <c r="AV784">
        <v>-208221000</v>
      </c>
      <c r="AW784">
        <v>109471000</v>
      </c>
      <c r="AY784">
        <v>5.61</v>
      </c>
      <c r="AZ784">
        <v>752505500</v>
      </c>
      <c r="BA784">
        <v>5.8333297694220701E-2</v>
      </c>
      <c r="BB784">
        <v>218237000</v>
      </c>
      <c r="BC784">
        <v>218237000</v>
      </c>
      <c r="BD784">
        <v>5.8333297694220701E-2</v>
      </c>
      <c r="BE784">
        <v>9.8974448894581596E-2</v>
      </c>
      <c r="BG784">
        <v>0.23514196484130301</v>
      </c>
      <c r="BI784">
        <v>1.29241634565327</v>
      </c>
      <c r="BJ784">
        <v>-1.6331088782019099E-2</v>
      </c>
      <c r="BN784">
        <v>0.520894284424261</v>
      </c>
      <c r="BO784">
        <v>7.5517145922004199</v>
      </c>
      <c r="BP784">
        <v>0.402268640199198</v>
      </c>
      <c r="BQ784">
        <v>1.02810560777376</v>
      </c>
      <c r="BR784">
        <v>18.701058645276301</v>
      </c>
      <c r="BS784">
        <v>0.10301279268808</v>
      </c>
      <c r="BT784">
        <v>1043446.12822256</v>
      </c>
      <c r="BU784">
        <v>4.2437632782362801E-7</v>
      </c>
    </row>
    <row r="785" spans="3:73" x14ac:dyDescent="0.3">
      <c r="C785">
        <v>763744</v>
      </c>
      <c r="D785" t="s">
        <v>4361</v>
      </c>
      <c r="E785" t="s">
        <v>521</v>
      </c>
      <c r="F785" t="s">
        <v>3614</v>
      </c>
      <c r="G785" t="s">
        <v>3655</v>
      </c>
      <c r="H785" t="s">
        <v>3656</v>
      </c>
      <c r="I785" t="s">
        <v>4642</v>
      </c>
      <c r="J785">
        <v>2023</v>
      </c>
      <c r="K785" t="s">
        <v>4062</v>
      </c>
      <c r="L785">
        <v>103.26999499999999</v>
      </c>
      <c r="M785">
        <v>2959319000</v>
      </c>
      <c r="N785">
        <v>1116870000</v>
      </c>
      <c r="O785">
        <v>66157000</v>
      </c>
      <c r="P785">
        <v>214707000</v>
      </c>
      <c r="Q785">
        <v>768407000</v>
      </c>
      <c r="S785">
        <v>465781000</v>
      </c>
      <c r="T785">
        <v>448759000</v>
      </c>
      <c r="U785">
        <v>589550000</v>
      </c>
      <c r="V785">
        <v>1604283000</v>
      </c>
      <c r="W785">
        <v>394992000</v>
      </c>
      <c r="AA785">
        <v>847423000</v>
      </c>
      <c r="AB785">
        <v>1355036000</v>
      </c>
      <c r="AC785">
        <v>82216000</v>
      </c>
      <c r="AD785">
        <v>1177034000</v>
      </c>
      <c r="AE785">
        <v>287000</v>
      </c>
      <c r="AF785">
        <v>25326000</v>
      </c>
      <c r="AG785">
        <v>776190000</v>
      </c>
      <c r="AH785">
        <v>3784808000</v>
      </c>
      <c r="AJ785">
        <v>123428000</v>
      </c>
      <c r="AM785">
        <v>18809000</v>
      </c>
      <c r="AN785">
        <v>64195000</v>
      </c>
      <c r="AO785">
        <v>40424000</v>
      </c>
      <c r="AQ785">
        <v>527229000</v>
      </c>
      <c r="AS785">
        <v>131768000</v>
      </c>
      <c r="AU785">
        <v>-83748000</v>
      </c>
      <c r="AV785">
        <v>-426184000</v>
      </c>
      <c r="AW785">
        <v>106336000</v>
      </c>
      <c r="AY785">
        <v>2.54</v>
      </c>
      <c r="AZ785">
        <v>899056000</v>
      </c>
      <c r="BA785">
        <v>3.26114296947164E-2</v>
      </c>
      <c r="BB785">
        <v>123428000</v>
      </c>
      <c r="BC785">
        <v>123428000</v>
      </c>
      <c r="BD785">
        <v>3.26114296947164E-2</v>
      </c>
      <c r="BE785">
        <v>0.13930138596198299</v>
      </c>
      <c r="BG785">
        <v>0.205080416232475</v>
      </c>
      <c r="BI785">
        <v>1.2789455952535</v>
      </c>
      <c r="BJ785">
        <v>-2.21274104261035E-2</v>
      </c>
      <c r="BN785">
        <v>0.54211222244036505</v>
      </c>
      <c r="BO785">
        <v>3.0533346526815799</v>
      </c>
      <c r="BP785">
        <v>0.167489468141127</v>
      </c>
      <c r="BQ785">
        <v>0.88220267752258297</v>
      </c>
      <c r="BR785">
        <v>40.657478346456699</v>
      </c>
      <c r="BS785">
        <v>4.7375125088927501E-2</v>
      </c>
      <c r="BT785">
        <v>1029689.21418075</v>
      </c>
      <c r="BU785">
        <v>1.9357846381941099E-7</v>
      </c>
    </row>
    <row r="786" spans="3:73" x14ac:dyDescent="0.3">
      <c r="C786">
        <v>763744</v>
      </c>
      <c r="D786" t="s">
        <v>4361</v>
      </c>
      <c r="E786" t="s">
        <v>521</v>
      </c>
      <c r="F786" t="s">
        <v>3614</v>
      </c>
      <c r="G786" t="s">
        <v>3655</v>
      </c>
      <c r="H786" t="s">
        <v>3656</v>
      </c>
      <c r="I786" t="s">
        <v>4642</v>
      </c>
      <c r="J786">
        <v>2022</v>
      </c>
      <c r="K786" t="s">
        <v>4062</v>
      </c>
      <c r="L786">
        <v>96.748551000000006</v>
      </c>
      <c r="M786">
        <v>3246912000</v>
      </c>
      <c r="N786">
        <v>1390776000</v>
      </c>
      <c r="O786">
        <v>47499000</v>
      </c>
      <c r="P786">
        <v>214262000</v>
      </c>
      <c r="Q786">
        <v>1029705000</v>
      </c>
      <c r="S786">
        <v>482185000</v>
      </c>
      <c r="T786">
        <v>503320000</v>
      </c>
      <c r="U786">
        <v>567063000</v>
      </c>
      <c r="V786">
        <v>1865904000</v>
      </c>
      <c r="W786">
        <v>421300000</v>
      </c>
      <c r="AA786">
        <v>1118974000</v>
      </c>
      <c r="AB786">
        <v>1381008000</v>
      </c>
      <c r="AC786">
        <v>82216000</v>
      </c>
      <c r="AD786">
        <v>1221279000</v>
      </c>
      <c r="AE786">
        <v>285000</v>
      </c>
      <c r="AF786">
        <v>25178000</v>
      </c>
      <c r="AG786">
        <v>1273289000</v>
      </c>
      <c r="AH786">
        <v>5207143000</v>
      </c>
      <c r="AJ786">
        <v>553028000</v>
      </c>
      <c r="AM786">
        <v>130481000</v>
      </c>
      <c r="AN786">
        <v>394974000</v>
      </c>
      <c r="AQ786">
        <v>602514000</v>
      </c>
      <c r="AS786">
        <v>129212000</v>
      </c>
      <c r="AU786">
        <v>-241790000</v>
      </c>
      <c r="AV786">
        <v>-374871000</v>
      </c>
      <c r="AW786">
        <v>102726000</v>
      </c>
      <c r="AY786">
        <v>15.57</v>
      </c>
      <c r="AZ786">
        <v>1062806000</v>
      </c>
      <c r="BA786">
        <v>0.106205648663768</v>
      </c>
      <c r="BE786">
        <v>0.115709132628007</v>
      </c>
      <c r="BG786">
        <v>0.24452737326399501</v>
      </c>
      <c r="BI786">
        <v>1.60372162842726</v>
      </c>
      <c r="BJ786">
        <v>-4.6434292278894597E-2</v>
      </c>
      <c r="BN786">
        <v>0.57467033291940195</v>
      </c>
      <c r="BP786">
        <v>0.11274388796581999</v>
      </c>
      <c r="BQ786">
        <v>0.85704011393306401</v>
      </c>
      <c r="BR786">
        <v>6.2137797687861296</v>
      </c>
      <c r="BS786">
        <v>0.286004136109277</v>
      </c>
      <c r="BT786">
        <v>1061783.3439179901</v>
      </c>
      <c r="BU786">
        <v>1.09077929966372E-6</v>
      </c>
    </row>
    <row r="787" spans="3:73" x14ac:dyDescent="0.3">
      <c r="C787">
        <v>763744</v>
      </c>
      <c r="D787" t="s">
        <v>4361</v>
      </c>
      <c r="E787" t="s">
        <v>521</v>
      </c>
      <c r="F787" t="s">
        <v>3614</v>
      </c>
      <c r="G787" t="s">
        <v>3655</v>
      </c>
      <c r="H787" t="s">
        <v>3656</v>
      </c>
      <c r="I787" t="s">
        <v>4642</v>
      </c>
      <c r="J787">
        <v>2021</v>
      </c>
      <c r="K787" t="s">
        <v>4062</v>
      </c>
      <c r="L787">
        <v>118.123439</v>
      </c>
      <c r="M787">
        <v>3288094000</v>
      </c>
      <c r="N787">
        <v>1566885000</v>
      </c>
      <c r="O787">
        <v>62896000</v>
      </c>
      <c r="P787">
        <v>319782000</v>
      </c>
      <c r="Q787">
        <v>1095907000</v>
      </c>
      <c r="S787">
        <v>426455000</v>
      </c>
      <c r="T787">
        <v>519957000</v>
      </c>
      <c r="U787">
        <v>543180000</v>
      </c>
      <c r="V787">
        <v>2195219000</v>
      </c>
      <c r="W787">
        <v>627216000</v>
      </c>
      <c r="AA787">
        <v>1302962000</v>
      </c>
      <c r="AB787">
        <v>1092875000</v>
      </c>
      <c r="AC787">
        <v>58162000</v>
      </c>
      <c r="AD787">
        <v>930795000</v>
      </c>
      <c r="AE787">
        <v>284000</v>
      </c>
      <c r="AF787">
        <v>25273000</v>
      </c>
      <c r="AG787">
        <v>1043035000</v>
      </c>
      <c r="AH787">
        <v>4472697000</v>
      </c>
      <c r="AJ787">
        <v>398410000</v>
      </c>
      <c r="AM787">
        <v>94305000</v>
      </c>
      <c r="AN787">
        <v>287739000</v>
      </c>
      <c r="AQ787">
        <v>-111573000</v>
      </c>
      <c r="AS787">
        <v>112320000</v>
      </c>
      <c r="AU787">
        <v>-281218000</v>
      </c>
      <c r="AV787">
        <v>404563000</v>
      </c>
      <c r="AW787">
        <v>87171000</v>
      </c>
      <c r="AY787">
        <v>11.39</v>
      </c>
      <c r="AZ787">
        <v>794903000</v>
      </c>
      <c r="BA787">
        <v>8.9076009396567707E-2</v>
      </c>
      <c r="BE787">
        <v>-2.4945351764271099E-2</v>
      </c>
      <c r="BG787">
        <v>0.233200460482791</v>
      </c>
      <c r="BI787">
        <v>1.36027041805982</v>
      </c>
      <c r="BJ787">
        <v>-6.2874368641560097E-2</v>
      </c>
      <c r="BN787">
        <v>0.66762659461682095</v>
      </c>
      <c r="BP787">
        <v>0.100278054131272</v>
      </c>
      <c r="BQ787">
        <v>0.75090240044896805</v>
      </c>
      <c r="BR787">
        <v>10.3708023705004</v>
      </c>
      <c r="BS787">
        <v>0.263286286171795</v>
      </c>
      <c r="BT787">
        <v>737965.30763043603</v>
      </c>
      <c r="BU787">
        <v>1.23108861508407E-6</v>
      </c>
    </row>
    <row r="788" spans="3:73" x14ac:dyDescent="0.3">
      <c r="C788">
        <v>763744</v>
      </c>
      <c r="D788" t="s">
        <v>4361</v>
      </c>
      <c r="E788" t="s">
        <v>521</v>
      </c>
      <c r="F788" t="s">
        <v>3614</v>
      </c>
      <c r="G788" t="s">
        <v>3655</v>
      </c>
      <c r="H788" t="s">
        <v>3656</v>
      </c>
      <c r="I788" t="s">
        <v>4642</v>
      </c>
      <c r="J788">
        <v>2020</v>
      </c>
      <c r="K788" t="s">
        <v>4062</v>
      </c>
      <c r="L788">
        <v>85.779484999999994</v>
      </c>
      <c r="M788">
        <v>2298031000</v>
      </c>
      <c r="N788">
        <v>869801000</v>
      </c>
      <c r="O788">
        <v>51821000</v>
      </c>
      <c r="P788">
        <v>268625000</v>
      </c>
      <c r="Q788">
        <v>493899000</v>
      </c>
      <c r="S788">
        <v>387218000</v>
      </c>
      <c r="T788">
        <v>420885000</v>
      </c>
      <c r="U788">
        <v>454728000</v>
      </c>
      <c r="V788">
        <v>1389705000</v>
      </c>
      <c r="W788">
        <v>416394000</v>
      </c>
      <c r="AA788">
        <v>738249000</v>
      </c>
      <c r="AB788">
        <v>908326000</v>
      </c>
      <c r="AC788">
        <v>58162000</v>
      </c>
      <c r="AD788">
        <v>731710000</v>
      </c>
      <c r="AE788">
        <v>282000</v>
      </c>
      <c r="AF788">
        <v>25156000</v>
      </c>
      <c r="AG788">
        <v>706090000</v>
      </c>
      <c r="AH788">
        <v>2796166000</v>
      </c>
      <c r="AJ788">
        <v>222934000</v>
      </c>
      <c r="AM788">
        <v>51041000</v>
      </c>
      <c r="AN788">
        <v>158440000</v>
      </c>
      <c r="AQ788">
        <v>231400000</v>
      </c>
      <c r="AS788">
        <v>97980000</v>
      </c>
      <c r="AU788">
        <v>-232301000</v>
      </c>
      <c r="AV788">
        <v>14048000</v>
      </c>
      <c r="AW788">
        <v>70401000</v>
      </c>
      <c r="AY788">
        <v>6.3</v>
      </c>
      <c r="AZ788">
        <v>443753000</v>
      </c>
      <c r="BA788">
        <v>7.97284567511371E-2</v>
      </c>
      <c r="BE788">
        <v>8.2756173989670098E-2</v>
      </c>
      <c r="BG788">
        <v>0.25252077308714899</v>
      </c>
      <c r="BI788">
        <v>1.2167660053323901</v>
      </c>
      <c r="BJ788">
        <v>-8.3078400924694706E-2</v>
      </c>
      <c r="BN788">
        <v>0.60473727290885104</v>
      </c>
      <c r="BP788">
        <v>0.124451841284937</v>
      </c>
      <c r="BQ788">
        <v>0.90275556324058503</v>
      </c>
      <c r="BR788">
        <v>13.615791269841299</v>
      </c>
      <c r="BS788">
        <v>0.174430766046552</v>
      </c>
      <c r="BT788">
        <v>820720.71195111505</v>
      </c>
      <c r="BU788">
        <v>5.9495242401956998E-7</v>
      </c>
    </row>
    <row r="789" spans="3:73" x14ac:dyDescent="0.3">
      <c r="C789">
        <v>763744</v>
      </c>
      <c r="D789" t="s">
        <v>4361</v>
      </c>
      <c r="E789" t="s">
        <v>521</v>
      </c>
      <c r="F789" t="s">
        <v>3614</v>
      </c>
      <c r="G789" t="s">
        <v>3655</v>
      </c>
      <c r="H789" t="s">
        <v>3656</v>
      </c>
      <c r="I789" t="s">
        <v>4642</v>
      </c>
      <c r="J789">
        <v>2019</v>
      </c>
      <c r="K789" t="s">
        <v>4062</v>
      </c>
      <c r="L789">
        <v>70.487413000000004</v>
      </c>
      <c r="M789">
        <v>1862595000</v>
      </c>
      <c r="N789">
        <v>670791000</v>
      </c>
      <c r="O789">
        <v>35359000</v>
      </c>
      <c r="P789">
        <v>199976000</v>
      </c>
      <c r="Q789">
        <v>393607000</v>
      </c>
      <c r="S789">
        <v>366309000</v>
      </c>
      <c r="T789">
        <v>341426000</v>
      </c>
      <c r="U789">
        <v>351114000</v>
      </c>
      <c r="V789">
        <v>1061923000</v>
      </c>
      <c r="W789">
        <v>271258000</v>
      </c>
      <c r="AA789">
        <v>630789000</v>
      </c>
      <c r="AB789">
        <v>800672000</v>
      </c>
      <c r="AC789">
        <v>58162000</v>
      </c>
      <c r="AD789">
        <v>644945000</v>
      </c>
      <c r="AE789">
        <v>281000</v>
      </c>
      <c r="AG789">
        <v>122482000</v>
      </c>
      <c r="AH789">
        <v>564021000</v>
      </c>
      <c r="AJ789">
        <v>200210000</v>
      </c>
      <c r="AM789">
        <v>44905000</v>
      </c>
      <c r="AN789">
        <v>28807000</v>
      </c>
      <c r="AQ789">
        <v>269525000</v>
      </c>
      <c r="AS789">
        <v>75358000</v>
      </c>
      <c r="AU789">
        <v>-503834000</v>
      </c>
      <c r="AV789">
        <v>254971000</v>
      </c>
      <c r="AW789">
        <v>63813000</v>
      </c>
      <c r="AY789">
        <v>1.1499999999999999</v>
      </c>
      <c r="AZ789">
        <v>367111000</v>
      </c>
      <c r="BA789">
        <v>0.35496905257073802</v>
      </c>
      <c r="BE789">
        <v>0.47786341288710898</v>
      </c>
      <c r="BG789">
        <v>0.21715858097482199</v>
      </c>
      <c r="BI789">
        <v>0.30281462153608302</v>
      </c>
      <c r="BJ789">
        <v>-0.89328943425865304</v>
      </c>
      <c r="BN789">
        <v>0.57013091949672401</v>
      </c>
      <c r="BP789">
        <v>0.130351915888195</v>
      </c>
      <c r="BQ789">
        <v>1.0218463602916801</v>
      </c>
      <c r="BR789">
        <v>61.2934026086957</v>
      </c>
      <c r="BS789">
        <v>3.5978528036449402E-2</v>
      </c>
      <c r="BT789">
        <v>905310.56942038704</v>
      </c>
      <c r="BU789">
        <v>1.0124061407167999E-7</v>
      </c>
    </row>
    <row r="790" spans="3:73" x14ac:dyDescent="0.3">
      <c r="C790">
        <v>763744</v>
      </c>
      <c r="D790" t="s">
        <v>4361</v>
      </c>
      <c r="E790" t="s">
        <v>521</v>
      </c>
      <c r="F790" t="s">
        <v>3614</v>
      </c>
      <c r="G790" t="s">
        <v>3655</v>
      </c>
      <c r="H790" t="s">
        <v>3656</v>
      </c>
      <c r="I790" t="s">
        <v>4642</v>
      </c>
      <c r="J790">
        <v>2018</v>
      </c>
      <c r="K790" t="s">
        <v>4062</v>
      </c>
      <c r="L790">
        <v>70.286818999999994</v>
      </c>
      <c r="M790">
        <v>1243893000</v>
      </c>
      <c r="N790">
        <v>526651000</v>
      </c>
      <c r="O790">
        <v>14928000</v>
      </c>
      <c r="P790">
        <v>121812000</v>
      </c>
      <c r="Q790">
        <v>340615000</v>
      </c>
      <c r="S790">
        <v>322876000</v>
      </c>
      <c r="T790">
        <v>176342000</v>
      </c>
      <c r="U790">
        <v>180168000</v>
      </c>
      <c r="V790">
        <v>537638000</v>
      </c>
      <c r="W790">
        <v>177582000</v>
      </c>
      <c r="AA790">
        <v>294124000</v>
      </c>
      <c r="AB790">
        <v>706255000</v>
      </c>
      <c r="AC790">
        <v>58162000</v>
      </c>
      <c r="AD790">
        <v>563496000</v>
      </c>
      <c r="AE790">
        <v>280000</v>
      </c>
      <c r="AG790">
        <v>103254000</v>
      </c>
      <c r="AH790">
        <v>536616000</v>
      </c>
      <c r="AJ790">
        <v>198788000</v>
      </c>
      <c r="AM790">
        <v>43801000</v>
      </c>
      <c r="AN790">
        <v>20179000</v>
      </c>
      <c r="AQ790">
        <v>156608000</v>
      </c>
      <c r="AS790">
        <v>67526000</v>
      </c>
      <c r="AU790">
        <v>-302795000</v>
      </c>
      <c r="AV790">
        <v>135066000</v>
      </c>
      <c r="AW790">
        <v>59270000</v>
      </c>
      <c r="AY790">
        <v>0.8</v>
      </c>
      <c r="AZ790">
        <v>307681500</v>
      </c>
      <c r="BA790">
        <v>0.37044739627592199</v>
      </c>
      <c r="BE790">
        <v>0.29184370201410298</v>
      </c>
      <c r="BG790">
        <v>0.19241692383380299</v>
      </c>
      <c r="BI790">
        <v>0.43140045003870903</v>
      </c>
      <c r="BJ790">
        <v>-0.56426755817940599</v>
      </c>
      <c r="BN790">
        <v>0.43222206411644698</v>
      </c>
      <c r="BP790">
        <v>8.4062573909517893E-2</v>
      </c>
      <c r="BQ790">
        <v>1.04760617630165</v>
      </c>
      <c r="BR790">
        <v>87.858523750000003</v>
      </c>
      <c r="BS790">
        <v>2.8571833119765501E-2</v>
      </c>
      <c r="BT790">
        <v>843259.10381575301</v>
      </c>
      <c r="BU790">
        <v>7.9616364061139394E-8</v>
      </c>
    </row>
    <row r="791" spans="3:73" x14ac:dyDescent="0.3">
      <c r="C791">
        <v>763744</v>
      </c>
      <c r="D791" t="s">
        <v>4361</v>
      </c>
      <c r="E791" t="s">
        <v>521</v>
      </c>
      <c r="F791" t="s">
        <v>3614</v>
      </c>
      <c r="G791" t="s">
        <v>3655</v>
      </c>
      <c r="H791" t="s">
        <v>3656</v>
      </c>
      <c r="I791" t="s">
        <v>4642</v>
      </c>
      <c r="J791">
        <v>2017</v>
      </c>
      <c r="K791" t="s">
        <v>4062</v>
      </c>
      <c r="L791">
        <v>80.119371999999998</v>
      </c>
      <c r="M791">
        <v>945858000</v>
      </c>
      <c r="N791">
        <v>417079000</v>
      </c>
      <c r="O791">
        <v>26049000</v>
      </c>
      <c r="P791">
        <v>82157000</v>
      </c>
      <c r="Q791">
        <v>274748000</v>
      </c>
      <c r="S791">
        <v>228950000</v>
      </c>
      <c r="T791">
        <v>130132000</v>
      </c>
      <c r="U791">
        <v>124183000</v>
      </c>
      <c r="V791">
        <v>293113000</v>
      </c>
      <c r="W791">
        <v>182013000</v>
      </c>
      <c r="AB791">
        <v>652745000</v>
      </c>
      <c r="AC791">
        <v>29467000</v>
      </c>
      <c r="AD791">
        <v>475506000</v>
      </c>
      <c r="AE791">
        <v>277000</v>
      </c>
      <c r="AG791">
        <v>116793000</v>
      </c>
      <c r="AJ791">
        <v>214281000</v>
      </c>
      <c r="AM791">
        <v>79960000</v>
      </c>
      <c r="AN791">
        <v>17464000</v>
      </c>
      <c r="AQ791">
        <v>155083000</v>
      </c>
      <c r="AS791">
        <v>54727000</v>
      </c>
      <c r="AU791">
        <v>-145875000</v>
      </c>
      <c r="AV791">
        <v>-69329000</v>
      </c>
      <c r="AW791">
        <v>51057000</v>
      </c>
      <c r="AY791">
        <v>0.7</v>
      </c>
      <c r="BN791">
        <v>0.309891125306336</v>
      </c>
      <c r="BP791">
        <v>0.14311615104415601</v>
      </c>
      <c r="BQ791">
        <v>0.78198260563805899</v>
      </c>
      <c r="BR791">
        <v>114.456245714286</v>
      </c>
      <c r="BS791">
        <v>2.6754705129874601E-2</v>
      </c>
      <c r="BT791">
        <v>637261.61008850602</v>
      </c>
      <c r="BU791">
        <v>8.59195557223724E-8</v>
      </c>
    </row>
    <row r="792" spans="3:73" x14ac:dyDescent="0.3">
      <c r="C792">
        <v>842162</v>
      </c>
      <c r="D792" t="s">
        <v>4382</v>
      </c>
      <c r="E792" t="s">
        <v>441</v>
      </c>
      <c r="F792" t="s">
        <v>3614</v>
      </c>
      <c r="G792" t="s">
        <v>3655</v>
      </c>
      <c r="H792" t="s">
        <v>3656</v>
      </c>
      <c r="I792" t="s">
        <v>4643</v>
      </c>
      <c r="J792">
        <v>2026</v>
      </c>
      <c r="K792" t="s">
        <v>4062</v>
      </c>
      <c r="L792">
        <v>123.12927500000001</v>
      </c>
    </row>
    <row r="793" spans="3:73" x14ac:dyDescent="0.3">
      <c r="C793">
        <v>842162</v>
      </c>
      <c r="D793" t="s">
        <v>4382</v>
      </c>
      <c r="E793" t="s">
        <v>441</v>
      </c>
      <c r="F793" t="s">
        <v>3614</v>
      </c>
      <c r="G793" t="s">
        <v>3655</v>
      </c>
      <c r="H793" t="s">
        <v>3656</v>
      </c>
      <c r="I793" t="s">
        <v>4643</v>
      </c>
      <c r="J793">
        <v>2025</v>
      </c>
      <c r="K793" t="s">
        <v>4062</v>
      </c>
      <c r="L793">
        <v>95.965566999999993</v>
      </c>
      <c r="M793">
        <v>14843100000</v>
      </c>
      <c r="N793">
        <v>7663000000</v>
      </c>
      <c r="O793">
        <v>1033000000</v>
      </c>
      <c r="P793">
        <v>3902800000</v>
      </c>
      <c r="Q793">
        <v>1693200000</v>
      </c>
      <c r="R793">
        <v>3635500000</v>
      </c>
      <c r="S793">
        <v>2913100000</v>
      </c>
      <c r="U793">
        <v>1777800000</v>
      </c>
      <c r="W793">
        <v>5667100000</v>
      </c>
      <c r="X793">
        <v>3416500000</v>
      </c>
      <c r="AB793">
        <v>5035100000</v>
      </c>
      <c r="AD793">
        <v>6189000000</v>
      </c>
      <c r="AE793">
        <v>600000</v>
      </c>
      <c r="AG793">
        <v>1504400000</v>
      </c>
      <c r="AJ793">
        <v>777300000</v>
      </c>
      <c r="AM793">
        <v>150000000</v>
      </c>
      <c r="AN793">
        <v>436800000</v>
      </c>
      <c r="AQ793">
        <v>1088800000</v>
      </c>
      <c r="AS793">
        <v>604100000</v>
      </c>
      <c r="AU793">
        <v>-516800000</v>
      </c>
      <c r="AV793">
        <v>-618500000</v>
      </c>
      <c r="AX793">
        <v>168200000</v>
      </c>
      <c r="AY793">
        <v>8.2200000000000006</v>
      </c>
      <c r="AZ793">
        <v>1647150000</v>
      </c>
      <c r="BP793">
        <v>0.18228017857458001</v>
      </c>
      <c r="BQ793">
        <v>1.05341356249228</v>
      </c>
      <c r="BR793">
        <v>11.6746431873479</v>
      </c>
      <c r="BS793">
        <v>8.6751007924370904E-2</v>
      </c>
      <c r="BU793">
        <v>1.5666758569641099E-7</v>
      </c>
    </row>
    <row r="794" spans="3:73" x14ac:dyDescent="0.3">
      <c r="C794">
        <v>842162</v>
      </c>
      <c r="D794" t="s">
        <v>4382</v>
      </c>
      <c r="E794" t="s">
        <v>441</v>
      </c>
      <c r="F794" t="s">
        <v>3614</v>
      </c>
      <c r="G794" t="s">
        <v>3655</v>
      </c>
      <c r="H794" t="s">
        <v>3656</v>
      </c>
      <c r="I794" t="s">
        <v>4643</v>
      </c>
      <c r="J794">
        <v>2024</v>
      </c>
      <c r="K794" t="s">
        <v>4062</v>
      </c>
      <c r="L794">
        <v>111.186252</v>
      </c>
      <c r="M794">
        <v>14027500000</v>
      </c>
      <c r="N794">
        <v>7184100000</v>
      </c>
      <c r="O794">
        <v>1052900000</v>
      </c>
      <c r="P794">
        <v>3589300000</v>
      </c>
      <c r="Q794">
        <v>1601100000</v>
      </c>
      <c r="R794">
        <v>3533200000</v>
      </c>
      <c r="S794">
        <v>2833400000</v>
      </c>
      <c r="U794">
        <v>1699200000</v>
      </c>
      <c r="W794">
        <v>5447000000</v>
      </c>
      <c r="X794">
        <v>3250500000</v>
      </c>
      <c r="AB794">
        <v>4451700000</v>
      </c>
      <c r="AD794">
        <v>5931000000</v>
      </c>
      <c r="AE794">
        <v>600000</v>
      </c>
      <c r="AG794">
        <v>1639300000</v>
      </c>
      <c r="AJ794">
        <v>887700000</v>
      </c>
      <c r="AM794">
        <v>191100000</v>
      </c>
      <c r="AN794">
        <v>506600000</v>
      </c>
      <c r="AQ794">
        <v>1120100000</v>
      </c>
      <c r="AS794">
        <v>620700000</v>
      </c>
      <c r="AU794">
        <v>-543000000</v>
      </c>
      <c r="AV794">
        <v>-693900000</v>
      </c>
      <c r="AX794">
        <v>174700000</v>
      </c>
      <c r="AY794">
        <v>9.02</v>
      </c>
      <c r="AZ794">
        <v>1679550000</v>
      </c>
      <c r="BP794">
        <v>0.193299063704792</v>
      </c>
      <c r="BQ794">
        <v>1.02496787222324</v>
      </c>
      <c r="BR794">
        <v>12.326635476718399</v>
      </c>
      <c r="BS794">
        <v>0.11379922276883001</v>
      </c>
      <c r="BU794">
        <v>2.2528472112676101E-7</v>
      </c>
    </row>
    <row r="795" spans="3:73" x14ac:dyDescent="0.3">
      <c r="C795">
        <v>842162</v>
      </c>
      <c r="D795" t="s">
        <v>4382</v>
      </c>
      <c r="E795" t="s">
        <v>441</v>
      </c>
      <c r="F795" t="s">
        <v>3614</v>
      </c>
      <c r="G795" t="s">
        <v>3655</v>
      </c>
      <c r="H795" t="s">
        <v>3656</v>
      </c>
      <c r="I795" t="s">
        <v>4643</v>
      </c>
      <c r="J795">
        <v>2023</v>
      </c>
      <c r="K795" t="s">
        <v>4062</v>
      </c>
      <c r="L795">
        <v>127.00979</v>
      </c>
      <c r="M795">
        <v>14695500000</v>
      </c>
      <c r="N795">
        <v>7636900000</v>
      </c>
      <c r="O795">
        <v>1196300000</v>
      </c>
      <c r="P795">
        <v>3681200000</v>
      </c>
      <c r="Q795">
        <v>1758000000</v>
      </c>
      <c r="S795">
        <v>2977400000</v>
      </c>
      <c r="U795">
        <v>1737900000</v>
      </c>
      <c r="W795">
        <v>5667200000</v>
      </c>
      <c r="X795">
        <v>3434200000</v>
      </c>
      <c r="AB795">
        <v>4918800000</v>
      </c>
      <c r="AD795">
        <v>5601100000</v>
      </c>
      <c r="AE795">
        <v>600000</v>
      </c>
      <c r="AJ795">
        <v>933200000</v>
      </c>
      <c r="AM795">
        <v>180800000</v>
      </c>
      <c r="AN795">
        <v>572500000</v>
      </c>
      <c r="AO795">
        <v>101100000</v>
      </c>
      <c r="AQ795">
        <v>1249300000</v>
      </c>
      <c r="AS795">
        <v>604400000</v>
      </c>
      <c r="AU795">
        <v>-761500000</v>
      </c>
      <c r="AV795">
        <v>-419500000</v>
      </c>
      <c r="AX795">
        <v>184500000</v>
      </c>
      <c r="AY795">
        <v>9.73</v>
      </c>
      <c r="AZ795">
        <v>1665800000</v>
      </c>
      <c r="BB795">
        <v>854400000</v>
      </c>
      <c r="BC795">
        <v>854400000</v>
      </c>
      <c r="BO795">
        <v>8.4510385756676598</v>
      </c>
      <c r="BP795">
        <v>0.21109189723320201</v>
      </c>
      <c r="BQ795">
        <v>1.03735530773574</v>
      </c>
      <c r="BR795">
        <v>13.053421377184</v>
      </c>
      <c r="BS795">
        <v>0.116390176465805</v>
      </c>
      <c r="BU795">
        <v>2.5124120856713002E-7</v>
      </c>
    </row>
    <row r="796" spans="3:73" x14ac:dyDescent="0.3">
      <c r="C796">
        <v>842162</v>
      </c>
      <c r="D796" t="s">
        <v>4382</v>
      </c>
      <c r="E796" t="s">
        <v>441</v>
      </c>
      <c r="F796" t="s">
        <v>3614</v>
      </c>
      <c r="G796" t="s">
        <v>3655</v>
      </c>
      <c r="H796" t="s">
        <v>3656</v>
      </c>
      <c r="I796" t="s">
        <v>4643</v>
      </c>
      <c r="J796">
        <v>2022</v>
      </c>
      <c r="K796" t="s">
        <v>4062</v>
      </c>
      <c r="L796">
        <v>127.479912</v>
      </c>
      <c r="M796">
        <v>13763000000</v>
      </c>
      <c r="N796">
        <v>6994100000</v>
      </c>
      <c r="O796">
        <v>1114900000</v>
      </c>
      <c r="P796">
        <v>3451900000</v>
      </c>
      <c r="Q796">
        <v>1573600000</v>
      </c>
      <c r="S796">
        <v>2854000000</v>
      </c>
      <c r="T796">
        <v>302500000</v>
      </c>
      <c r="U796">
        <v>1660600000</v>
      </c>
      <c r="W796">
        <v>5188300000</v>
      </c>
      <c r="X796">
        <v>3206100000</v>
      </c>
      <c r="AB796">
        <v>4678800000</v>
      </c>
      <c r="AD796">
        <v>5214100000</v>
      </c>
      <c r="AE796">
        <v>600000</v>
      </c>
      <c r="AJ796">
        <v>654300000</v>
      </c>
      <c r="AM796">
        <v>133700000</v>
      </c>
      <c r="AN796">
        <v>327700000</v>
      </c>
      <c r="AO796">
        <v>98600000</v>
      </c>
      <c r="AQ796">
        <v>1021400000</v>
      </c>
      <c r="AS796">
        <v>576500000</v>
      </c>
      <c r="AU796">
        <v>-830300000</v>
      </c>
      <c r="AV796">
        <v>-387300000</v>
      </c>
      <c r="AX796">
        <v>186200000</v>
      </c>
      <c r="AY796">
        <v>5.49</v>
      </c>
      <c r="AZ796">
        <v>1572750000</v>
      </c>
      <c r="BB796">
        <v>560000000</v>
      </c>
      <c r="BC796">
        <v>560000000</v>
      </c>
      <c r="BO796">
        <v>5.67951318458418</v>
      </c>
      <c r="BP796">
        <v>0.21488734267486501</v>
      </c>
      <c r="BQ796">
        <v>1.0447545438775701</v>
      </c>
      <c r="BR796">
        <v>23.2203846994536</v>
      </c>
      <c r="BS796">
        <v>7.0039326322988801E-2</v>
      </c>
      <c r="BU796">
        <v>1.4958209730700201E-7</v>
      </c>
    </row>
    <row r="797" spans="3:73" x14ac:dyDescent="0.3">
      <c r="C797">
        <v>842162</v>
      </c>
      <c r="D797" t="s">
        <v>4382</v>
      </c>
      <c r="E797" t="s">
        <v>441</v>
      </c>
      <c r="F797" t="s">
        <v>3614</v>
      </c>
      <c r="G797" t="s">
        <v>3655</v>
      </c>
      <c r="H797" t="s">
        <v>3656</v>
      </c>
      <c r="I797" t="s">
        <v>4643</v>
      </c>
      <c r="J797">
        <v>2021</v>
      </c>
      <c r="K797" t="s">
        <v>4062</v>
      </c>
      <c r="L797">
        <v>154.446676</v>
      </c>
      <c r="M797">
        <v>13352400000</v>
      </c>
      <c r="N797">
        <v>6765200000</v>
      </c>
      <c r="O797">
        <v>1318300000</v>
      </c>
      <c r="P797">
        <v>3041500000</v>
      </c>
      <c r="Q797">
        <v>1571900000</v>
      </c>
      <c r="S797">
        <v>2720100000</v>
      </c>
      <c r="T797">
        <v>302500000</v>
      </c>
      <c r="U797">
        <v>1657900000</v>
      </c>
      <c r="W797">
        <v>4759900000</v>
      </c>
      <c r="X797">
        <v>2952400000</v>
      </c>
      <c r="AB797">
        <v>4643400000</v>
      </c>
      <c r="AC797">
        <v>679200000</v>
      </c>
      <c r="AD797">
        <v>5072800000</v>
      </c>
      <c r="AE797">
        <v>600000</v>
      </c>
      <c r="AJ797">
        <v>675400000</v>
      </c>
      <c r="AM797">
        <v>137700000</v>
      </c>
      <c r="AN797">
        <v>373900000</v>
      </c>
      <c r="AO797">
        <v>91800000</v>
      </c>
      <c r="AQ797">
        <v>670100000</v>
      </c>
      <c r="AS797">
        <v>573900000</v>
      </c>
      <c r="AU797">
        <v>-646700000</v>
      </c>
      <c r="AV797">
        <v>-13600000</v>
      </c>
      <c r="AX797">
        <v>107900000</v>
      </c>
      <c r="AY797">
        <v>6.22</v>
      </c>
      <c r="AZ797">
        <v>1486500000</v>
      </c>
      <c r="BB797">
        <v>603400000</v>
      </c>
      <c r="BC797">
        <v>603400000</v>
      </c>
      <c r="BO797">
        <v>6.5729847494553404</v>
      </c>
      <c r="BP797">
        <v>0.27695959999159597</v>
      </c>
      <c r="BQ797">
        <v>1.0910523330322099</v>
      </c>
      <c r="BR797">
        <v>24.830655305466198</v>
      </c>
      <c r="BS797">
        <v>8.0522892707929505E-2</v>
      </c>
      <c r="BU797">
        <v>2.06886833940647E-7</v>
      </c>
    </row>
    <row r="798" spans="3:73" x14ac:dyDescent="0.3">
      <c r="C798">
        <v>842162</v>
      </c>
      <c r="D798" t="s">
        <v>4382</v>
      </c>
      <c r="E798" t="s">
        <v>441</v>
      </c>
      <c r="F798" t="s">
        <v>3614</v>
      </c>
      <c r="G798" t="s">
        <v>3655</v>
      </c>
      <c r="H798" t="s">
        <v>3656</v>
      </c>
      <c r="I798" t="s">
        <v>4643</v>
      </c>
      <c r="J798">
        <v>2020</v>
      </c>
      <c r="K798" t="s">
        <v>4062</v>
      </c>
      <c r="L798">
        <v>100.641576</v>
      </c>
      <c r="M798">
        <v>13198600000</v>
      </c>
      <c r="N798">
        <v>6776700000</v>
      </c>
      <c r="O798">
        <v>1306700000</v>
      </c>
      <c r="P798">
        <v>3269200000</v>
      </c>
      <c r="Q798">
        <v>1401100000</v>
      </c>
      <c r="S798">
        <v>2736200000</v>
      </c>
      <c r="T798">
        <v>368200000</v>
      </c>
      <c r="U798">
        <v>1655800000</v>
      </c>
      <c r="W798">
        <v>5076700000</v>
      </c>
      <c r="X798">
        <v>3141600000</v>
      </c>
      <c r="AA798">
        <v>2307800000</v>
      </c>
      <c r="AB798">
        <v>4467300000</v>
      </c>
      <c r="AC798">
        <v>598600000</v>
      </c>
      <c r="AD798">
        <v>4806800000</v>
      </c>
      <c r="AE798">
        <v>600000</v>
      </c>
      <c r="AG798">
        <v>459300000</v>
      </c>
      <c r="AJ798">
        <v>454100000</v>
      </c>
      <c r="AM798">
        <v>93900000</v>
      </c>
      <c r="AN798">
        <v>201600000</v>
      </c>
      <c r="AO798">
        <v>99600000</v>
      </c>
      <c r="AQ798">
        <v>663100000</v>
      </c>
      <c r="AS798">
        <v>539900000</v>
      </c>
      <c r="AU798">
        <v>-468800000</v>
      </c>
      <c r="AV798">
        <v>-411700000</v>
      </c>
      <c r="AX798">
        <v>62100000</v>
      </c>
      <c r="AY798">
        <v>3.35</v>
      </c>
      <c r="AZ798">
        <v>1329650000</v>
      </c>
      <c r="BB798">
        <v>395100000</v>
      </c>
      <c r="BC798">
        <v>395100000</v>
      </c>
      <c r="BO798">
        <v>3.9668674698795199</v>
      </c>
      <c r="BP798">
        <v>0.25739161266176802</v>
      </c>
      <c r="BQ798">
        <v>1.0588768294364499</v>
      </c>
      <c r="BR798">
        <v>30.0422614925373</v>
      </c>
      <c r="BS798">
        <v>4.5127929621919298E-2</v>
      </c>
      <c r="BU798">
        <v>7.5470480961654697E-8</v>
      </c>
    </row>
    <row r="799" spans="3:73" x14ac:dyDescent="0.3">
      <c r="C799">
        <v>842162</v>
      </c>
      <c r="D799" t="s">
        <v>4382</v>
      </c>
      <c r="E799" t="s">
        <v>441</v>
      </c>
      <c r="F799" t="s">
        <v>3614</v>
      </c>
      <c r="G799" t="s">
        <v>3655</v>
      </c>
      <c r="H799" t="s">
        <v>3656</v>
      </c>
      <c r="I799" t="s">
        <v>4643</v>
      </c>
      <c r="J799">
        <v>2019</v>
      </c>
      <c r="K799" t="s">
        <v>4062</v>
      </c>
      <c r="L799">
        <v>117.59866100000001</v>
      </c>
      <c r="M799">
        <v>12680700000</v>
      </c>
      <c r="N799">
        <v>6406700000</v>
      </c>
      <c r="O799">
        <v>1487700000</v>
      </c>
      <c r="P799">
        <v>2982600000</v>
      </c>
      <c r="Q799">
        <v>1258200000</v>
      </c>
      <c r="S799">
        <v>2704200000</v>
      </c>
      <c r="T799">
        <v>423700000</v>
      </c>
      <c r="U799">
        <v>1614300000</v>
      </c>
      <c r="W799">
        <v>4666200000</v>
      </c>
      <c r="X799">
        <v>2821700000</v>
      </c>
      <c r="AA799">
        <v>2334400000</v>
      </c>
      <c r="AB799">
        <v>4349700000</v>
      </c>
      <c r="AC799">
        <v>563100000</v>
      </c>
      <c r="AD799">
        <v>4715800000</v>
      </c>
      <c r="AE799">
        <v>600000</v>
      </c>
      <c r="AG799">
        <v>326800000</v>
      </c>
      <c r="AJ799">
        <v>1070200000</v>
      </c>
      <c r="AK799">
        <v>151200000</v>
      </c>
      <c r="AM799">
        <v>146100000</v>
      </c>
      <c r="AN799">
        <v>126000000</v>
      </c>
      <c r="AO799">
        <v>92000000</v>
      </c>
      <c r="AQ799">
        <v>1284300000</v>
      </c>
      <c r="AS799">
        <v>509900000</v>
      </c>
      <c r="AU799">
        <v>-922400000</v>
      </c>
      <c r="AV799">
        <v>-361900000</v>
      </c>
      <c r="AX799">
        <v>186300000</v>
      </c>
      <c r="AY799">
        <v>2.5099999999999998</v>
      </c>
      <c r="AZ799">
        <v>1227500000</v>
      </c>
      <c r="BB799">
        <v>364100000</v>
      </c>
      <c r="BC799">
        <v>364100000</v>
      </c>
      <c r="BO799">
        <v>3.9576086956521701</v>
      </c>
      <c r="BP799">
        <v>0.31882473961681901</v>
      </c>
      <c r="BQ799">
        <v>1.1033603360336</v>
      </c>
      <c r="BR799">
        <v>46.852056175298799</v>
      </c>
      <c r="BS799">
        <v>2.8967515001034599E-2</v>
      </c>
      <c r="BU799">
        <v>6.7860459137411797E-8</v>
      </c>
    </row>
    <row r="800" spans="3:73" x14ac:dyDescent="0.3">
      <c r="C800">
        <v>842162</v>
      </c>
      <c r="D800" t="s">
        <v>4382</v>
      </c>
      <c r="E800" t="s">
        <v>441</v>
      </c>
      <c r="F800" t="s">
        <v>3614</v>
      </c>
      <c r="G800" t="s">
        <v>3655</v>
      </c>
      <c r="H800" t="s">
        <v>3656</v>
      </c>
      <c r="I800" t="s">
        <v>4643</v>
      </c>
      <c r="J800">
        <v>2018</v>
      </c>
      <c r="K800" t="s">
        <v>4062</v>
      </c>
      <c r="L800">
        <v>142.08672100000001</v>
      </c>
      <c r="M800">
        <v>11600700000</v>
      </c>
      <c r="N800">
        <v>6280500000</v>
      </c>
      <c r="O800">
        <v>1493200000</v>
      </c>
      <c r="P800">
        <v>2880300000</v>
      </c>
      <c r="Q800">
        <v>1196800000</v>
      </c>
      <c r="S800">
        <v>2598100000</v>
      </c>
      <c r="T800">
        <v>396500000</v>
      </c>
      <c r="U800">
        <v>1405300000</v>
      </c>
      <c r="W800">
        <v>4500600000</v>
      </c>
      <c r="X800">
        <v>2862800000</v>
      </c>
      <c r="AA800">
        <v>1967200000</v>
      </c>
      <c r="AB800">
        <v>4200700000</v>
      </c>
      <c r="AC800">
        <v>225100000</v>
      </c>
      <c r="AD800">
        <v>4113600000</v>
      </c>
      <c r="AE800">
        <v>600000</v>
      </c>
      <c r="AG800">
        <v>522500000</v>
      </c>
      <c r="AJ800">
        <v>1654100000</v>
      </c>
      <c r="AK800">
        <v>153500000</v>
      </c>
      <c r="AM800">
        <v>311900000</v>
      </c>
      <c r="AN800">
        <v>212200000</v>
      </c>
      <c r="AO800">
        <v>84100000</v>
      </c>
      <c r="AQ800">
        <v>1779800000</v>
      </c>
      <c r="AS800">
        <v>484400000</v>
      </c>
      <c r="AU800">
        <v>-693500000</v>
      </c>
      <c r="AV800">
        <v>-1030500000</v>
      </c>
      <c r="AX800">
        <v>185800000</v>
      </c>
      <c r="AY800">
        <v>3.42</v>
      </c>
      <c r="AZ800">
        <v>1201250000</v>
      </c>
      <c r="BB800">
        <v>608200000</v>
      </c>
      <c r="BC800">
        <v>608200000</v>
      </c>
      <c r="BO800">
        <v>7.2318668252080904</v>
      </c>
      <c r="BP800">
        <v>0.33177798515753498</v>
      </c>
      <c r="BQ800">
        <v>1.1295605030440401</v>
      </c>
      <c r="BR800">
        <v>41.5458248538012</v>
      </c>
      <c r="BS800">
        <v>5.0515390292094203E-2</v>
      </c>
      <c r="BU800">
        <v>1.15679907115481E-7</v>
      </c>
    </row>
    <row r="801" spans="3:73" x14ac:dyDescent="0.3">
      <c r="C801">
        <v>842162</v>
      </c>
      <c r="D801" t="s">
        <v>4382</v>
      </c>
      <c r="E801" t="s">
        <v>441</v>
      </c>
      <c r="F801" t="s">
        <v>3614</v>
      </c>
      <c r="G801" t="s">
        <v>3655</v>
      </c>
      <c r="H801" t="s">
        <v>3656</v>
      </c>
      <c r="I801" t="s">
        <v>4643</v>
      </c>
      <c r="J801">
        <v>2017</v>
      </c>
      <c r="K801" t="s">
        <v>4062</v>
      </c>
      <c r="L801">
        <v>126.478441</v>
      </c>
      <c r="M801">
        <v>11945900000</v>
      </c>
      <c r="N801">
        <v>6613000000</v>
      </c>
      <c r="O801">
        <v>1500400000</v>
      </c>
      <c r="P801">
        <v>3230800000</v>
      </c>
      <c r="Q801">
        <v>1205700000</v>
      </c>
      <c r="S801">
        <v>2459400000</v>
      </c>
      <c r="U801">
        <v>1401300000</v>
      </c>
      <c r="W801">
        <v>4854300000</v>
      </c>
      <c r="X801">
        <v>3167200000</v>
      </c>
      <c r="AA801">
        <v>1973400000</v>
      </c>
      <c r="AB801">
        <v>4150500000</v>
      </c>
      <c r="AC801">
        <v>724100000</v>
      </c>
      <c r="AD801">
        <v>4171900000</v>
      </c>
      <c r="AE801">
        <v>700000</v>
      </c>
      <c r="AG801">
        <v>574900000</v>
      </c>
      <c r="AJ801">
        <v>1608300000</v>
      </c>
      <c r="AK801">
        <v>147900000</v>
      </c>
      <c r="AM801">
        <v>197500000</v>
      </c>
      <c r="AN801">
        <v>400500000</v>
      </c>
      <c r="AO801">
        <v>85700000</v>
      </c>
      <c r="AQ801">
        <v>1783100000</v>
      </c>
      <c r="AS801">
        <v>427700000</v>
      </c>
      <c r="AU801">
        <v>-868600000</v>
      </c>
      <c r="AV801">
        <v>-742000000</v>
      </c>
      <c r="AX801">
        <v>140300000</v>
      </c>
      <c r="AY801">
        <v>5.89</v>
      </c>
      <c r="BB801">
        <v>683700000</v>
      </c>
      <c r="BC801">
        <v>683700000</v>
      </c>
      <c r="BO801">
        <v>7.9778296382730503</v>
      </c>
      <c r="BP801">
        <v>0.309086789032404</v>
      </c>
      <c r="BQ801">
        <v>1.1139196176585699</v>
      </c>
      <c r="BR801">
        <v>21.473419524617999</v>
      </c>
      <c r="BS801">
        <v>9.6494398265269204E-2</v>
      </c>
      <c r="BU801">
        <v>1.7948633116251101E-7</v>
      </c>
    </row>
    <row r="802" spans="3:73" x14ac:dyDescent="0.3">
      <c r="C802">
        <v>749098</v>
      </c>
      <c r="D802" t="s">
        <v>4360</v>
      </c>
      <c r="E802" t="s">
        <v>1103</v>
      </c>
      <c r="F802" t="s">
        <v>3614</v>
      </c>
      <c r="G802" t="s">
        <v>3655</v>
      </c>
      <c r="H802" t="s">
        <v>3656</v>
      </c>
      <c r="I802" t="s">
        <v>4644</v>
      </c>
      <c r="J802">
        <v>2026</v>
      </c>
      <c r="K802" t="s">
        <v>4062</v>
      </c>
      <c r="L802">
        <v>57.884331000000003</v>
      </c>
    </row>
    <row r="803" spans="3:73" x14ac:dyDescent="0.3">
      <c r="C803">
        <v>749098</v>
      </c>
      <c r="D803" t="s">
        <v>4360</v>
      </c>
      <c r="E803" t="s">
        <v>1103</v>
      </c>
      <c r="F803" t="s">
        <v>3614</v>
      </c>
      <c r="G803" t="s">
        <v>3655</v>
      </c>
      <c r="H803" t="s">
        <v>3656</v>
      </c>
      <c r="I803" t="s">
        <v>4644</v>
      </c>
      <c r="J803">
        <v>2025</v>
      </c>
      <c r="K803" t="s">
        <v>4062</v>
      </c>
      <c r="L803">
        <v>39.853371000000003</v>
      </c>
    </row>
    <row r="804" spans="3:73" x14ac:dyDescent="0.3">
      <c r="C804">
        <v>749098</v>
      </c>
      <c r="D804" t="s">
        <v>4360</v>
      </c>
      <c r="E804" t="s">
        <v>1103</v>
      </c>
      <c r="F804" t="s">
        <v>3614</v>
      </c>
      <c r="G804" t="s">
        <v>3655</v>
      </c>
      <c r="H804" t="s">
        <v>3656</v>
      </c>
      <c r="I804" t="s">
        <v>4644</v>
      </c>
      <c r="J804">
        <v>2024</v>
      </c>
      <c r="K804" t="s">
        <v>4062</v>
      </c>
      <c r="L804">
        <v>43.095790999999998</v>
      </c>
    </row>
    <row r="805" spans="3:73" x14ac:dyDescent="0.3">
      <c r="C805">
        <v>749098</v>
      </c>
      <c r="D805" t="s">
        <v>4360</v>
      </c>
      <c r="E805" t="s">
        <v>1103</v>
      </c>
      <c r="F805" t="s">
        <v>3614</v>
      </c>
      <c r="G805" t="s">
        <v>3655</v>
      </c>
      <c r="H805" t="s">
        <v>3656</v>
      </c>
      <c r="I805" t="s">
        <v>4644</v>
      </c>
      <c r="J805">
        <v>2023</v>
      </c>
      <c r="K805" t="s">
        <v>4062</v>
      </c>
      <c r="L805">
        <v>50.717246000000003</v>
      </c>
    </row>
    <row r="806" spans="3:73" x14ac:dyDescent="0.3">
      <c r="C806">
        <v>749098</v>
      </c>
      <c r="D806" t="s">
        <v>4360</v>
      </c>
      <c r="E806" t="s">
        <v>1103</v>
      </c>
      <c r="F806" t="s">
        <v>3614</v>
      </c>
      <c r="G806" t="s">
        <v>3655</v>
      </c>
      <c r="H806" t="s">
        <v>3656</v>
      </c>
      <c r="I806" t="s">
        <v>4644</v>
      </c>
      <c r="J806">
        <v>2022</v>
      </c>
      <c r="K806" t="s">
        <v>4062</v>
      </c>
      <c r="L806">
        <v>55.271098000000002</v>
      </c>
    </row>
    <row r="807" spans="3:73" x14ac:dyDescent="0.3">
      <c r="C807">
        <v>749098</v>
      </c>
      <c r="D807" t="s">
        <v>4360</v>
      </c>
      <c r="E807" t="s">
        <v>1103</v>
      </c>
      <c r="F807" t="s">
        <v>3614</v>
      </c>
      <c r="G807" t="s">
        <v>3655</v>
      </c>
      <c r="H807" t="s">
        <v>3656</v>
      </c>
      <c r="I807" t="s">
        <v>4644</v>
      </c>
      <c r="J807">
        <v>2021</v>
      </c>
      <c r="K807" t="s">
        <v>4062</v>
      </c>
      <c r="L807">
        <v>73.587789999999998</v>
      </c>
    </row>
    <row r="808" spans="3:73" x14ac:dyDescent="0.3">
      <c r="C808">
        <v>749098</v>
      </c>
      <c r="D808" t="s">
        <v>4360</v>
      </c>
      <c r="E808" t="s">
        <v>1103</v>
      </c>
      <c r="F808" t="s">
        <v>3614</v>
      </c>
      <c r="G808" t="s">
        <v>3655</v>
      </c>
      <c r="H808" t="s">
        <v>3656</v>
      </c>
      <c r="I808" t="s">
        <v>4644</v>
      </c>
      <c r="J808">
        <v>2020</v>
      </c>
      <c r="K808" t="s">
        <v>4062</v>
      </c>
      <c r="L808">
        <v>39.590569000000002</v>
      </c>
    </row>
    <row r="809" spans="3:73" x14ac:dyDescent="0.3">
      <c r="C809">
        <v>749098</v>
      </c>
      <c r="D809" t="s">
        <v>4360</v>
      </c>
      <c r="E809" t="s">
        <v>1103</v>
      </c>
      <c r="F809" t="s">
        <v>3614</v>
      </c>
      <c r="G809" t="s">
        <v>3655</v>
      </c>
      <c r="H809" t="s">
        <v>3656</v>
      </c>
      <c r="I809" t="s">
        <v>4644</v>
      </c>
      <c r="J809">
        <v>2019</v>
      </c>
      <c r="K809" t="s">
        <v>4062</v>
      </c>
      <c r="L809">
        <v>40.803510000000003</v>
      </c>
    </row>
    <row r="810" spans="3:73" x14ac:dyDescent="0.3">
      <c r="C810">
        <v>749098</v>
      </c>
      <c r="D810" t="s">
        <v>4360</v>
      </c>
      <c r="E810" t="s">
        <v>1103</v>
      </c>
      <c r="F810" t="s">
        <v>3614</v>
      </c>
      <c r="G810" t="s">
        <v>3655</v>
      </c>
      <c r="H810" t="s">
        <v>3656</v>
      </c>
      <c r="I810" t="s">
        <v>4644</v>
      </c>
      <c r="J810">
        <v>2018</v>
      </c>
      <c r="K810" t="s">
        <v>4062</v>
      </c>
      <c r="L810">
        <v>43.516683</v>
      </c>
    </row>
    <row r="811" spans="3:73" x14ac:dyDescent="0.3">
      <c r="C811">
        <v>749098</v>
      </c>
      <c r="D811" t="s">
        <v>4360</v>
      </c>
      <c r="E811" t="s">
        <v>1103</v>
      </c>
      <c r="F811" t="s">
        <v>3614</v>
      </c>
      <c r="G811" t="s">
        <v>3655</v>
      </c>
      <c r="H811" t="s">
        <v>3656</v>
      </c>
      <c r="I811" t="s">
        <v>4644</v>
      </c>
      <c r="J811">
        <v>2017</v>
      </c>
      <c r="K811" t="s">
        <v>4062</v>
      </c>
      <c r="L811">
        <v>36.129275999999997</v>
      </c>
    </row>
    <row r="812" spans="3:73" x14ac:dyDescent="0.3">
      <c r="C812">
        <v>67347</v>
      </c>
      <c r="D812" t="s">
        <v>4316</v>
      </c>
      <c r="E812" t="s">
        <v>567</v>
      </c>
      <c r="F812" t="s">
        <v>3614</v>
      </c>
      <c r="G812" t="s">
        <v>3655</v>
      </c>
      <c r="H812" t="s">
        <v>3656</v>
      </c>
      <c r="I812" t="s">
        <v>4645</v>
      </c>
      <c r="J812">
        <v>2026</v>
      </c>
      <c r="K812" t="s">
        <v>4062</v>
      </c>
      <c r="L812">
        <v>186.464902</v>
      </c>
    </row>
    <row r="813" spans="3:73" x14ac:dyDescent="0.3">
      <c r="C813">
        <v>67347</v>
      </c>
      <c r="D813" t="s">
        <v>4316</v>
      </c>
      <c r="E813" t="s">
        <v>567</v>
      </c>
      <c r="F813" t="s">
        <v>3614</v>
      </c>
      <c r="G813" t="s">
        <v>3655</v>
      </c>
      <c r="H813" t="s">
        <v>3656</v>
      </c>
      <c r="I813" t="s">
        <v>4645</v>
      </c>
      <c r="J813">
        <v>2025</v>
      </c>
      <c r="K813" t="s">
        <v>4062</v>
      </c>
      <c r="L813">
        <v>111.811629</v>
      </c>
      <c r="M813">
        <v>1917600000</v>
      </c>
      <c r="N813">
        <v>961200000</v>
      </c>
      <c r="O813">
        <v>71600000</v>
      </c>
      <c r="P813">
        <v>478900000</v>
      </c>
      <c r="Q813">
        <v>340900000</v>
      </c>
      <c r="S813">
        <v>390500000</v>
      </c>
      <c r="U813">
        <v>233900000</v>
      </c>
      <c r="V813">
        <v>999400000</v>
      </c>
      <c r="W813">
        <v>541000000</v>
      </c>
      <c r="X813">
        <v>290800000</v>
      </c>
      <c r="AB813">
        <v>910200000</v>
      </c>
      <c r="AD813">
        <v>843000000</v>
      </c>
      <c r="AE813">
        <v>35300000</v>
      </c>
      <c r="AG813">
        <v>643800000</v>
      </c>
      <c r="AJ813">
        <v>283500000</v>
      </c>
      <c r="AK813">
        <v>34900000</v>
      </c>
      <c r="AM813">
        <v>68500000</v>
      </c>
      <c r="AN813">
        <v>184000000</v>
      </c>
      <c r="AO813">
        <v>26400000</v>
      </c>
      <c r="AQ813">
        <v>213300000</v>
      </c>
      <c r="AS813">
        <v>77700000</v>
      </c>
      <c r="AU813">
        <v>-86600000</v>
      </c>
      <c r="AV813">
        <v>-113600000</v>
      </c>
      <c r="AY813">
        <v>3.5</v>
      </c>
      <c r="AZ813">
        <v>349400000</v>
      </c>
      <c r="BB813">
        <v>278900000</v>
      </c>
      <c r="BC813">
        <v>278900000</v>
      </c>
      <c r="BN813">
        <v>0.521172298706717</v>
      </c>
      <c r="BO813">
        <v>10.5643939393939</v>
      </c>
      <c r="BP813">
        <v>0.132347504621072</v>
      </c>
      <c r="BQ813">
        <v>1.1465804066543399</v>
      </c>
      <c r="BR813">
        <v>31.946179714285702</v>
      </c>
      <c r="BS813">
        <v>0.20215337288508001</v>
      </c>
      <c r="BU813">
        <v>4.2995023236651301E-7</v>
      </c>
    </row>
    <row r="814" spans="3:73" x14ac:dyDescent="0.3">
      <c r="C814">
        <v>67347</v>
      </c>
      <c r="D814" t="s">
        <v>4316</v>
      </c>
      <c r="E814" t="s">
        <v>567</v>
      </c>
      <c r="F814" t="s">
        <v>3614</v>
      </c>
      <c r="G814" t="s">
        <v>3655</v>
      </c>
      <c r="H814" t="s">
        <v>3656</v>
      </c>
      <c r="I814" t="s">
        <v>4645</v>
      </c>
      <c r="J814">
        <v>2024</v>
      </c>
      <c r="K814" t="s">
        <v>4062</v>
      </c>
      <c r="L814">
        <v>99.711845999999994</v>
      </c>
      <c r="M814">
        <v>1851500000</v>
      </c>
      <c r="N814">
        <v>894000000</v>
      </c>
      <c r="O814">
        <v>60100000</v>
      </c>
      <c r="P814">
        <v>422900000</v>
      </c>
      <c r="Q814">
        <v>357900000</v>
      </c>
      <c r="S814">
        <v>365700000</v>
      </c>
      <c r="U814">
        <v>230900000</v>
      </c>
      <c r="V814">
        <v>1096000000</v>
      </c>
      <c r="W814">
        <v>545800000</v>
      </c>
      <c r="X814">
        <v>283400000</v>
      </c>
      <c r="AB814">
        <v>747600000</v>
      </c>
      <c r="AD814">
        <v>659000000</v>
      </c>
      <c r="AE814">
        <v>35000000</v>
      </c>
      <c r="AG814">
        <v>525600000</v>
      </c>
      <c r="AJ814">
        <v>240700000</v>
      </c>
      <c r="AK814">
        <v>42000000</v>
      </c>
      <c r="AM814">
        <v>51200000</v>
      </c>
      <c r="AN814">
        <v>161500000</v>
      </c>
      <c r="AO814">
        <v>24100000</v>
      </c>
      <c r="AQ814">
        <v>214600000</v>
      </c>
      <c r="AS814">
        <v>56100000</v>
      </c>
      <c r="AU814">
        <v>-283400000</v>
      </c>
      <c r="AV814">
        <v>62700000</v>
      </c>
      <c r="AY814">
        <v>3.08</v>
      </c>
      <c r="AZ814">
        <v>341400000</v>
      </c>
      <c r="BB814">
        <v>236800000</v>
      </c>
      <c r="BC814">
        <v>236800000</v>
      </c>
      <c r="BN814">
        <v>0.591952470969484</v>
      </c>
      <c r="BO814">
        <v>9.8257261410788406</v>
      </c>
      <c r="BP814">
        <v>0.11011359472334201</v>
      </c>
      <c r="BQ814">
        <v>0.98222792231586697</v>
      </c>
      <c r="BR814">
        <v>32.373975974026003</v>
      </c>
      <c r="BS814">
        <v>0.216024612092028</v>
      </c>
      <c r="BU814">
        <v>4.1079786741573001E-7</v>
      </c>
    </row>
    <row r="815" spans="3:73" x14ac:dyDescent="0.3">
      <c r="C815">
        <v>67347</v>
      </c>
      <c r="D815" t="s">
        <v>4316</v>
      </c>
      <c r="E815" t="s">
        <v>567</v>
      </c>
      <c r="F815" t="s">
        <v>3614</v>
      </c>
      <c r="G815" t="s">
        <v>3655</v>
      </c>
      <c r="H815" t="s">
        <v>3656</v>
      </c>
      <c r="I815" t="s">
        <v>4645</v>
      </c>
      <c r="J815">
        <v>2023</v>
      </c>
      <c r="K815" t="s">
        <v>4062</v>
      </c>
      <c r="L815">
        <v>36.792541</v>
      </c>
      <c r="M815">
        <v>1565900000</v>
      </c>
      <c r="N815">
        <v>846400000</v>
      </c>
      <c r="O815">
        <v>67100000</v>
      </c>
      <c r="P815">
        <v>398000000</v>
      </c>
      <c r="Q815">
        <v>324900000</v>
      </c>
      <c r="S815">
        <v>314500000</v>
      </c>
      <c r="U815">
        <v>165600000</v>
      </c>
      <c r="V815">
        <v>966300000</v>
      </c>
      <c r="W815">
        <v>507100000</v>
      </c>
      <c r="X815">
        <v>332800000</v>
      </c>
      <c r="AB815">
        <v>592800000</v>
      </c>
      <c r="AD815">
        <v>497500000</v>
      </c>
      <c r="AE815">
        <v>34600000</v>
      </c>
      <c r="AG815">
        <v>389400000</v>
      </c>
      <c r="AJ815">
        <v>150400000</v>
      </c>
      <c r="AK815">
        <v>44000000</v>
      </c>
      <c r="AM815">
        <v>-28300000</v>
      </c>
      <c r="AN815">
        <v>153100000</v>
      </c>
      <c r="AO815">
        <v>20700000</v>
      </c>
      <c r="AQ815">
        <v>107500000</v>
      </c>
      <c r="AS815">
        <v>54500000</v>
      </c>
      <c r="AU815">
        <v>-50400000</v>
      </c>
      <c r="AV815">
        <v>-33300000</v>
      </c>
      <c r="AY815">
        <v>2.93</v>
      </c>
      <c r="AZ815">
        <v>303050000</v>
      </c>
      <c r="BB815">
        <v>145500000</v>
      </c>
      <c r="BC815">
        <v>145500000</v>
      </c>
      <c r="BN815">
        <v>0.61708921387061799</v>
      </c>
      <c r="BO815">
        <v>7.0289855072463796</v>
      </c>
      <c r="BP815">
        <v>0.132321041214751</v>
      </c>
      <c r="BQ815">
        <v>1.02839676592388</v>
      </c>
      <c r="BR815">
        <v>12.557181228668901</v>
      </c>
      <c r="BS815">
        <v>0.25826585695006699</v>
      </c>
      <c r="BU815">
        <v>1.8185247154183501E-7</v>
      </c>
    </row>
    <row r="816" spans="3:73" x14ac:dyDescent="0.3">
      <c r="C816">
        <v>67347</v>
      </c>
      <c r="D816" t="s">
        <v>4316</v>
      </c>
      <c r="E816" t="s">
        <v>567</v>
      </c>
      <c r="F816" t="s">
        <v>3614</v>
      </c>
      <c r="G816" t="s">
        <v>3655</v>
      </c>
      <c r="H816" t="s">
        <v>3656</v>
      </c>
      <c r="I816" t="s">
        <v>4645</v>
      </c>
      <c r="J816">
        <v>2022</v>
      </c>
      <c r="K816" t="s">
        <v>4062</v>
      </c>
      <c r="L816">
        <v>13.753638</v>
      </c>
      <c r="M816">
        <v>1427000000</v>
      </c>
      <c r="N816">
        <v>757600000</v>
      </c>
      <c r="O816">
        <v>45200000</v>
      </c>
      <c r="P816">
        <v>367500000</v>
      </c>
      <c r="Q816">
        <v>281200000</v>
      </c>
      <c r="S816">
        <v>315400000</v>
      </c>
      <c r="U816">
        <v>168100000</v>
      </c>
      <c r="V816">
        <v>968900000</v>
      </c>
      <c r="W816">
        <v>494500000</v>
      </c>
      <c r="X816">
        <v>325800000</v>
      </c>
      <c r="AB816">
        <v>450700000</v>
      </c>
      <c r="AC816">
        <v>40000000</v>
      </c>
      <c r="AD816">
        <v>344400000</v>
      </c>
      <c r="AE816">
        <v>34200000</v>
      </c>
      <c r="AG816">
        <v>309300000</v>
      </c>
      <c r="AJ816">
        <v>119200000</v>
      </c>
      <c r="AK816">
        <v>50300000</v>
      </c>
      <c r="AM816">
        <v>15200000</v>
      </c>
      <c r="AN816">
        <v>85200000</v>
      </c>
      <c r="AO816">
        <v>15600000</v>
      </c>
      <c r="AQ816">
        <v>11500000</v>
      </c>
      <c r="AS816">
        <v>54800000</v>
      </c>
      <c r="AU816">
        <v>-51000000</v>
      </c>
      <c r="AV816">
        <v>39200000</v>
      </c>
      <c r="AY816">
        <v>1.64</v>
      </c>
      <c r="AZ816">
        <v>238400000</v>
      </c>
      <c r="BB816">
        <v>116000000</v>
      </c>
      <c r="BC816">
        <v>116000000</v>
      </c>
      <c r="BN816">
        <v>0.67897687456201805</v>
      </c>
      <c r="BO816">
        <v>7.4358974358974397</v>
      </c>
      <c r="BP816">
        <v>9.1405460060667298E-2</v>
      </c>
      <c r="BQ816">
        <v>0.96339737108190104</v>
      </c>
      <c r="BR816">
        <v>8.3863646341463394</v>
      </c>
      <c r="BS816">
        <v>0.18903927224317699</v>
      </c>
      <c r="BU816">
        <v>5.0046519458619902E-8</v>
      </c>
    </row>
    <row r="817" spans="3:73" x14ac:dyDescent="0.3">
      <c r="C817">
        <v>67347</v>
      </c>
      <c r="D817" t="s">
        <v>4316</v>
      </c>
      <c r="E817" t="s">
        <v>567</v>
      </c>
      <c r="F817" t="s">
        <v>3614</v>
      </c>
      <c r="G817" t="s">
        <v>3655</v>
      </c>
      <c r="H817" t="s">
        <v>3656</v>
      </c>
      <c r="I817" t="s">
        <v>4645</v>
      </c>
      <c r="J817">
        <v>2021</v>
      </c>
      <c r="K817" t="s">
        <v>4062</v>
      </c>
      <c r="L817">
        <v>13.911261</v>
      </c>
      <c r="M817">
        <v>1276700000</v>
      </c>
      <c r="N817">
        <v>644800000</v>
      </c>
      <c r="O817">
        <v>37800000</v>
      </c>
      <c r="P817">
        <v>267900000</v>
      </c>
      <c r="Q817">
        <v>195600000</v>
      </c>
      <c r="S817">
        <v>269900000</v>
      </c>
      <c r="U817">
        <v>170700000</v>
      </c>
      <c r="V817">
        <v>920600000</v>
      </c>
      <c r="W817">
        <v>469200000</v>
      </c>
      <c r="X817">
        <v>233900000</v>
      </c>
      <c r="AB817">
        <v>348700000</v>
      </c>
      <c r="AC817">
        <v>38200000</v>
      </c>
      <c r="AD817">
        <v>259200000</v>
      </c>
      <c r="AE817">
        <v>33900000</v>
      </c>
      <c r="AG817">
        <v>293400000</v>
      </c>
      <c r="AJ817">
        <v>-97700000</v>
      </c>
      <c r="AK817">
        <v>46300000</v>
      </c>
      <c r="AM817">
        <v>90200000</v>
      </c>
      <c r="AN817">
        <v>-210700000</v>
      </c>
      <c r="AO817">
        <v>19400000</v>
      </c>
      <c r="AQ817">
        <v>149800000</v>
      </c>
      <c r="AS817">
        <v>68600000</v>
      </c>
      <c r="AU817">
        <v>-31300000</v>
      </c>
      <c r="AV817">
        <v>-145100000</v>
      </c>
      <c r="AY817">
        <v>-4.1100000000000003</v>
      </c>
      <c r="AZ817">
        <v>201500000</v>
      </c>
      <c r="BB817">
        <v>-101100000</v>
      </c>
      <c r="BC817">
        <v>-101100000</v>
      </c>
      <c r="BN817">
        <v>0.72107777864807698</v>
      </c>
      <c r="BO817">
        <v>-5.2113402061855698</v>
      </c>
      <c r="BP817">
        <v>8.0562659846547299E-2</v>
      </c>
      <c r="BQ817">
        <v>0.95737425404944598</v>
      </c>
      <c r="BR817">
        <v>-3.38473503649635</v>
      </c>
      <c r="BS817">
        <v>-0.60424433610553496</v>
      </c>
      <c r="BU817">
        <v>-1.63966970777172E-7</v>
      </c>
    </row>
    <row r="818" spans="3:73" x14ac:dyDescent="0.3">
      <c r="C818">
        <v>67347</v>
      </c>
      <c r="D818" t="s">
        <v>4316</v>
      </c>
      <c r="E818" t="s">
        <v>567</v>
      </c>
      <c r="F818" t="s">
        <v>3614</v>
      </c>
      <c r="G818" t="s">
        <v>3655</v>
      </c>
      <c r="H818" t="s">
        <v>3656</v>
      </c>
      <c r="I818" t="s">
        <v>4645</v>
      </c>
      <c r="J818">
        <v>2020</v>
      </c>
      <c r="K818" t="s">
        <v>4062</v>
      </c>
      <c r="L818">
        <v>6.6961219999999999</v>
      </c>
      <c r="M818">
        <v>1536100000</v>
      </c>
      <c r="N818">
        <v>633300000</v>
      </c>
      <c r="O818">
        <v>70900000</v>
      </c>
      <c r="P818">
        <v>292500000</v>
      </c>
      <c r="Q818">
        <v>207400000</v>
      </c>
      <c r="S818">
        <v>448000000</v>
      </c>
      <c r="U818">
        <v>166100000</v>
      </c>
      <c r="V818">
        <v>1042500000</v>
      </c>
      <c r="W818">
        <v>372000000</v>
      </c>
      <c r="X818">
        <v>227400000</v>
      </c>
      <c r="AB818">
        <v>487900000</v>
      </c>
      <c r="AC818">
        <v>37100000</v>
      </c>
      <c r="AD818">
        <v>469900000</v>
      </c>
      <c r="AE818">
        <v>33300000</v>
      </c>
      <c r="AG818">
        <v>74900000</v>
      </c>
      <c r="AJ818">
        <v>37900000</v>
      </c>
      <c r="AK818">
        <v>59500000</v>
      </c>
      <c r="AM818">
        <v>12400000</v>
      </c>
      <c r="AN818">
        <v>-6700000</v>
      </c>
      <c r="AO818">
        <v>22700000</v>
      </c>
      <c r="AQ818">
        <v>57900000</v>
      </c>
      <c r="AS818">
        <v>77100000</v>
      </c>
      <c r="AU818">
        <v>-60500000</v>
      </c>
      <c r="AV818">
        <v>33300000</v>
      </c>
      <c r="AY818">
        <v>-0.13</v>
      </c>
      <c r="AZ818">
        <v>204050000</v>
      </c>
      <c r="BB818">
        <v>28400000</v>
      </c>
      <c r="BC818">
        <v>28400000</v>
      </c>
      <c r="BN818">
        <v>0.67866675346657102</v>
      </c>
      <c r="BO818">
        <v>1.2511013215858999</v>
      </c>
      <c r="BP818">
        <v>0.190591397849462</v>
      </c>
      <c r="BQ818">
        <v>1.1448924731182799</v>
      </c>
      <c r="BR818">
        <v>-51.508630769230798</v>
      </c>
      <c r="BS818">
        <v>-1.37323221971716E-2</v>
      </c>
      <c r="BU818">
        <v>-1.7841686001229801E-9</v>
      </c>
    </row>
    <row r="819" spans="3:73" x14ac:dyDescent="0.3">
      <c r="C819">
        <v>67347</v>
      </c>
      <c r="D819" t="s">
        <v>4316</v>
      </c>
      <c r="E819" t="s">
        <v>567</v>
      </c>
      <c r="F819" t="s">
        <v>3614</v>
      </c>
      <c r="G819" t="s">
        <v>3655</v>
      </c>
      <c r="H819" t="s">
        <v>3656</v>
      </c>
      <c r="I819" t="s">
        <v>4645</v>
      </c>
      <c r="J819">
        <v>2019</v>
      </c>
      <c r="K819" t="s">
        <v>4062</v>
      </c>
      <c r="L819">
        <v>10.994911999999999</v>
      </c>
      <c r="M819">
        <v>1538000000</v>
      </c>
      <c r="N819">
        <v>646800000</v>
      </c>
      <c r="O819">
        <v>41700000</v>
      </c>
      <c r="P819">
        <v>338600000</v>
      </c>
      <c r="Q819">
        <v>200700000</v>
      </c>
      <c r="S819">
        <v>484700000</v>
      </c>
      <c r="U819">
        <v>168500000</v>
      </c>
      <c r="V819">
        <v>996900000</v>
      </c>
      <c r="W819">
        <v>517100000</v>
      </c>
      <c r="X819">
        <v>280900000</v>
      </c>
      <c r="AB819">
        <v>533900000</v>
      </c>
      <c r="AC819">
        <v>31400000</v>
      </c>
      <c r="AD819">
        <v>472100000</v>
      </c>
      <c r="AE819">
        <v>33000000</v>
      </c>
      <c r="AG819">
        <v>91600000</v>
      </c>
      <c r="AJ819">
        <v>109700000</v>
      </c>
      <c r="AK819">
        <v>69800000</v>
      </c>
      <c r="AM819">
        <v>-5100000</v>
      </c>
      <c r="AN819">
        <v>6300000</v>
      </c>
      <c r="AO819">
        <v>24800000</v>
      </c>
      <c r="AQ819">
        <v>103300000</v>
      </c>
      <c r="AS819">
        <v>76900000</v>
      </c>
      <c r="AU819">
        <v>-72800000</v>
      </c>
      <c r="AV819">
        <v>-25900000</v>
      </c>
      <c r="AY819">
        <v>0.12</v>
      </c>
      <c r="AZ819">
        <v>196000000</v>
      </c>
      <c r="BB819">
        <v>26000000</v>
      </c>
      <c r="BC819">
        <v>26000000</v>
      </c>
      <c r="BN819">
        <v>0.64817945383615105</v>
      </c>
      <c r="BO819">
        <v>1.04838709677419</v>
      </c>
      <c r="BP819">
        <v>8.0642042158189903E-2</v>
      </c>
      <c r="BQ819">
        <v>0.86269580351962905</v>
      </c>
      <c r="BR819">
        <v>91.624266666666699</v>
      </c>
      <c r="BS819">
        <v>1.1799962539801499E-2</v>
      </c>
      <c r="BU819">
        <v>2.4712295186364501E-9</v>
      </c>
    </row>
    <row r="820" spans="3:73" x14ac:dyDescent="0.3">
      <c r="C820">
        <v>67347</v>
      </c>
      <c r="D820" t="s">
        <v>4316</v>
      </c>
      <c r="E820" t="s">
        <v>567</v>
      </c>
      <c r="F820" t="s">
        <v>3614</v>
      </c>
      <c r="G820" t="s">
        <v>3655</v>
      </c>
      <c r="H820" t="s">
        <v>3656</v>
      </c>
      <c r="I820" t="s">
        <v>4645</v>
      </c>
      <c r="J820">
        <v>2018</v>
      </c>
      <c r="K820" t="s">
        <v>4062</v>
      </c>
      <c r="L820">
        <v>18.395343</v>
      </c>
      <c r="M820">
        <v>1573400000</v>
      </c>
      <c r="N820">
        <v>643100000</v>
      </c>
      <c r="O820">
        <v>39300000</v>
      </c>
      <c r="P820">
        <v>342400000</v>
      </c>
      <c r="Q820">
        <v>191300000</v>
      </c>
      <c r="S820">
        <v>504300000</v>
      </c>
      <c r="U820">
        <v>173800000</v>
      </c>
      <c r="V820">
        <v>1074900000</v>
      </c>
      <c r="W820">
        <v>515500000</v>
      </c>
      <c r="X820">
        <v>277900000</v>
      </c>
      <c r="AB820">
        <v>490100000</v>
      </c>
      <c r="AC820">
        <v>27100000</v>
      </c>
      <c r="AD820">
        <v>394900000</v>
      </c>
      <c r="AE820">
        <v>32700000</v>
      </c>
      <c r="AG820">
        <v>96500000</v>
      </c>
      <c r="AJ820">
        <v>92200000</v>
      </c>
      <c r="AK820">
        <v>65800000</v>
      </c>
      <c r="AM820">
        <v>39500000</v>
      </c>
      <c r="AN820">
        <v>17600000</v>
      </c>
      <c r="AO820">
        <v>25600000</v>
      </c>
      <c r="AQ820">
        <v>123800000</v>
      </c>
      <c r="AS820">
        <v>76700000</v>
      </c>
      <c r="AU820">
        <v>-71600000</v>
      </c>
      <c r="AV820">
        <v>-50100000</v>
      </c>
      <c r="AY820">
        <v>0.35</v>
      </c>
      <c r="BB820">
        <v>82700000</v>
      </c>
      <c r="BC820">
        <v>82700000</v>
      </c>
      <c r="BN820">
        <v>0.68317020465234501</v>
      </c>
      <c r="BO820">
        <v>3.23046875</v>
      </c>
      <c r="BP820">
        <v>7.6236663433559698E-2</v>
      </c>
      <c r="BQ820">
        <v>0.87643064985451002</v>
      </c>
      <c r="BR820">
        <v>52.558122857142898</v>
      </c>
      <c r="BS820">
        <v>3.5911038563558498E-2</v>
      </c>
      <c r="BU820">
        <v>1.3136849724546E-8</v>
      </c>
    </row>
    <row r="821" spans="3:73" x14ac:dyDescent="0.3">
      <c r="C821">
        <v>67347</v>
      </c>
      <c r="D821" t="s">
        <v>4316</v>
      </c>
      <c r="E821" t="s">
        <v>567</v>
      </c>
      <c r="F821" t="s">
        <v>3614</v>
      </c>
      <c r="G821" t="s">
        <v>3655</v>
      </c>
      <c r="H821" t="s">
        <v>3656</v>
      </c>
      <c r="I821" t="s">
        <v>4645</v>
      </c>
      <c r="J821">
        <v>2017</v>
      </c>
      <c r="K821" t="s">
        <v>4062</v>
      </c>
      <c r="L821">
        <v>15.919129</v>
      </c>
    </row>
    <row r="822" spans="3:73" x14ac:dyDescent="0.3">
      <c r="C822">
        <v>918251</v>
      </c>
      <c r="D822" t="s">
        <v>4416</v>
      </c>
      <c r="E822" t="s">
        <v>2720</v>
      </c>
      <c r="F822" t="s">
        <v>3614</v>
      </c>
      <c r="G822" t="s">
        <v>3655</v>
      </c>
      <c r="H822" t="s">
        <v>3656</v>
      </c>
      <c r="I822" t="s">
        <v>4646</v>
      </c>
      <c r="J822">
        <v>2026</v>
      </c>
      <c r="K822" t="s">
        <v>4062</v>
      </c>
      <c r="L822">
        <v>11.083337</v>
      </c>
    </row>
    <row r="823" spans="3:73" x14ac:dyDescent="0.3">
      <c r="C823">
        <v>918251</v>
      </c>
      <c r="D823" t="s">
        <v>4416</v>
      </c>
      <c r="E823" t="s">
        <v>2720</v>
      </c>
      <c r="F823" t="s">
        <v>3614</v>
      </c>
      <c r="G823" t="s">
        <v>3655</v>
      </c>
      <c r="H823" t="s">
        <v>3656</v>
      </c>
      <c r="I823" t="s">
        <v>4646</v>
      </c>
      <c r="J823">
        <v>2025</v>
      </c>
      <c r="K823" t="s">
        <v>4062</v>
      </c>
      <c r="L823">
        <v>12.119935</v>
      </c>
      <c r="M823">
        <v>957636000</v>
      </c>
      <c r="N823">
        <v>511471000</v>
      </c>
      <c r="O823">
        <v>9429000</v>
      </c>
      <c r="P823">
        <v>91064000</v>
      </c>
      <c r="Q823">
        <v>341209000</v>
      </c>
      <c r="S823">
        <v>31990000</v>
      </c>
      <c r="T823">
        <v>552000</v>
      </c>
      <c r="U823">
        <v>3205000</v>
      </c>
      <c r="V823">
        <v>699937000</v>
      </c>
      <c r="W823">
        <v>351025000</v>
      </c>
      <c r="X823">
        <v>141906000</v>
      </c>
      <c r="AB823">
        <v>257699000</v>
      </c>
      <c r="AD823">
        <v>20033000</v>
      </c>
      <c r="AE823">
        <v>194000</v>
      </c>
      <c r="AF823">
        <v>19435706</v>
      </c>
      <c r="AG823">
        <v>153828000</v>
      </c>
      <c r="AJ823">
        <v>39923000</v>
      </c>
      <c r="AK823">
        <v>11405000</v>
      </c>
      <c r="AL823">
        <v>113905000</v>
      </c>
      <c r="AM823">
        <v>3783000</v>
      </c>
      <c r="AN823">
        <v>-19470000</v>
      </c>
      <c r="AQ823">
        <v>45477000</v>
      </c>
      <c r="AU823">
        <v>-4469000</v>
      </c>
      <c r="AV823">
        <v>-44655000</v>
      </c>
      <c r="AY823">
        <v>-0.99</v>
      </c>
      <c r="AZ823">
        <v>359124500</v>
      </c>
      <c r="BN823">
        <v>0.73090088509621598</v>
      </c>
      <c r="BP823">
        <v>2.6861334662773299E-2</v>
      </c>
      <c r="BQ823">
        <v>0.485042375899153</v>
      </c>
      <c r="BR823">
        <v>-12.2423585858586</v>
      </c>
      <c r="BS823">
        <v>-7.5553261751112696E-2</v>
      </c>
      <c r="BU823">
        <v>-4.6561048548888399E-8</v>
      </c>
    </row>
    <row r="824" spans="3:73" x14ac:dyDescent="0.3">
      <c r="C824">
        <v>918251</v>
      </c>
      <c r="D824" t="s">
        <v>4416</v>
      </c>
      <c r="E824" t="s">
        <v>2720</v>
      </c>
      <c r="F824" t="s">
        <v>3614</v>
      </c>
      <c r="G824" t="s">
        <v>3655</v>
      </c>
      <c r="H824" t="s">
        <v>3656</v>
      </c>
      <c r="I824" t="s">
        <v>4646</v>
      </c>
      <c r="J824">
        <v>2024</v>
      </c>
      <c r="K824" t="s">
        <v>4062</v>
      </c>
      <c r="L824">
        <v>6.5589729999999999</v>
      </c>
      <c r="M824">
        <v>1012002000</v>
      </c>
      <c r="N824">
        <v>560459000</v>
      </c>
      <c r="O824">
        <v>13974000</v>
      </c>
      <c r="P824">
        <v>96296000</v>
      </c>
      <c r="Q824">
        <v>377040000</v>
      </c>
      <c r="S824">
        <v>38338000</v>
      </c>
      <c r="T824">
        <v>1069000</v>
      </c>
      <c r="U824">
        <v>3205000</v>
      </c>
      <c r="V824">
        <v>726892000</v>
      </c>
      <c r="W824">
        <v>404425000</v>
      </c>
      <c r="X824">
        <v>154977000</v>
      </c>
      <c r="AB824">
        <v>285110000</v>
      </c>
      <c r="AD824">
        <v>39503000</v>
      </c>
      <c r="AE824">
        <v>197000</v>
      </c>
      <c r="AF824">
        <v>19662380</v>
      </c>
      <c r="AG824">
        <v>132551000</v>
      </c>
      <c r="AJ824">
        <v>46120000</v>
      </c>
      <c r="AK824">
        <v>9995000</v>
      </c>
      <c r="AL824">
        <v>86431000</v>
      </c>
      <c r="AM824">
        <v>36176000</v>
      </c>
      <c r="AN824">
        <v>-49244000</v>
      </c>
      <c r="AQ824">
        <v>39172000</v>
      </c>
      <c r="AU824">
        <v>-479000</v>
      </c>
      <c r="AV824">
        <v>-36439000</v>
      </c>
      <c r="AY824">
        <v>-2.5099999999999998</v>
      </c>
      <c r="AZ824">
        <v>358357500</v>
      </c>
      <c r="BN824">
        <v>0.718271307764214</v>
      </c>
      <c r="BP824">
        <v>3.4552760091487902E-2</v>
      </c>
      <c r="BQ824">
        <v>0.45353032082586398</v>
      </c>
      <c r="BR824">
        <v>-2.6131366533864502</v>
      </c>
      <c r="BS824">
        <v>-0.17271930132229699</v>
      </c>
      <c r="BU824">
        <v>-5.7742703623162997E-8</v>
      </c>
    </row>
    <row r="825" spans="3:73" x14ac:dyDescent="0.3">
      <c r="C825">
        <v>918251</v>
      </c>
      <c r="D825" t="s">
        <v>4416</v>
      </c>
      <c r="E825" t="s">
        <v>2720</v>
      </c>
      <c r="F825" t="s">
        <v>3614</v>
      </c>
      <c r="G825" t="s">
        <v>3655</v>
      </c>
      <c r="H825" t="s">
        <v>3656</v>
      </c>
      <c r="I825" t="s">
        <v>4646</v>
      </c>
      <c r="J825">
        <v>2023</v>
      </c>
      <c r="K825" t="s">
        <v>4062</v>
      </c>
      <c r="L825">
        <v>7.6205340000000001</v>
      </c>
      <c r="M825">
        <v>1028565000</v>
      </c>
      <c r="N825">
        <v>537478000</v>
      </c>
      <c r="O825">
        <v>11596000</v>
      </c>
      <c r="P825">
        <v>119868000</v>
      </c>
      <c r="Q825">
        <v>339675000</v>
      </c>
      <c r="S825">
        <v>46052000</v>
      </c>
      <c r="T825">
        <v>2143000</v>
      </c>
      <c r="U825">
        <v>3205000</v>
      </c>
      <c r="V825">
        <v>708090000</v>
      </c>
      <c r="W825">
        <v>382592000</v>
      </c>
      <c r="X825">
        <v>119437000</v>
      </c>
      <c r="AB825">
        <v>320475000</v>
      </c>
      <c r="AD825">
        <v>88747000</v>
      </c>
      <c r="AE825">
        <v>195000</v>
      </c>
      <c r="AF825">
        <v>19494615</v>
      </c>
      <c r="AG825">
        <v>113962000</v>
      </c>
      <c r="AJ825">
        <v>36446000</v>
      </c>
      <c r="AK825">
        <v>10322000</v>
      </c>
      <c r="AL825">
        <v>77516000</v>
      </c>
      <c r="AM825">
        <v>1098000</v>
      </c>
      <c r="AN825">
        <v>-4207000</v>
      </c>
      <c r="AQ825">
        <v>-21754000</v>
      </c>
      <c r="AU825">
        <v>-4191000</v>
      </c>
      <c r="AV825">
        <v>14308000</v>
      </c>
      <c r="AY825">
        <v>-0.22</v>
      </c>
      <c r="AZ825">
        <v>355089000</v>
      </c>
      <c r="BN825">
        <v>0.68842513599043298</v>
      </c>
      <c r="BP825">
        <v>3.0309049849447999E-2</v>
      </c>
      <c r="BQ825">
        <v>0.51700767397122804</v>
      </c>
      <c r="BR825">
        <v>-34.638790909090901</v>
      </c>
      <c r="BS825">
        <v>-1.3127389031905801E-2</v>
      </c>
      <c r="BU825">
        <v>-5.2313518371167797E-9</v>
      </c>
    </row>
    <row r="826" spans="3:73" x14ac:dyDescent="0.3">
      <c r="C826">
        <v>918251</v>
      </c>
      <c r="D826" t="s">
        <v>4416</v>
      </c>
      <c r="E826" t="s">
        <v>2720</v>
      </c>
      <c r="F826" t="s">
        <v>3614</v>
      </c>
      <c r="G826" t="s">
        <v>3655</v>
      </c>
      <c r="H826" t="s">
        <v>3656</v>
      </c>
      <c r="I826" t="s">
        <v>4646</v>
      </c>
      <c r="J826">
        <v>2022</v>
      </c>
      <c r="K826" t="s">
        <v>4062</v>
      </c>
      <c r="L826">
        <v>14.631041</v>
      </c>
      <c r="M826">
        <v>1015698000</v>
      </c>
      <c r="N826">
        <v>536985000</v>
      </c>
      <c r="O826">
        <v>23016000</v>
      </c>
      <c r="P826">
        <v>85075000</v>
      </c>
      <c r="Q826">
        <v>370503000</v>
      </c>
      <c r="S826">
        <v>51062000</v>
      </c>
      <c r="T826">
        <v>3799000</v>
      </c>
      <c r="U826">
        <v>3205000</v>
      </c>
      <c r="V826">
        <v>700435000</v>
      </c>
      <c r="W826">
        <v>426405000</v>
      </c>
      <c r="X826">
        <v>147469000</v>
      </c>
      <c r="AB826">
        <v>315263000</v>
      </c>
      <c r="AD826">
        <v>92954000</v>
      </c>
      <c r="AE826">
        <v>191000</v>
      </c>
      <c r="AF826">
        <v>19104751</v>
      </c>
      <c r="AG826">
        <v>117865000</v>
      </c>
      <c r="AJ826">
        <v>28704000</v>
      </c>
      <c r="AK826">
        <v>10502000</v>
      </c>
      <c r="AL826">
        <v>89161000</v>
      </c>
      <c r="AM826">
        <v>5788000</v>
      </c>
      <c r="AN826">
        <v>7361000</v>
      </c>
      <c r="AQ826">
        <v>-44862000</v>
      </c>
      <c r="AU826">
        <v>-7938000</v>
      </c>
      <c r="AV826">
        <v>60215000</v>
      </c>
      <c r="AY826">
        <v>0.38</v>
      </c>
      <c r="AZ826">
        <v>329432000</v>
      </c>
      <c r="BN826">
        <v>0.68960950991337999</v>
      </c>
      <c r="BP826">
        <v>5.3976852991873901E-2</v>
      </c>
      <c r="BQ826">
        <v>0.39043163189925101</v>
      </c>
      <c r="BR826">
        <v>38.502739473684201</v>
      </c>
      <c r="BS826">
        <v>2.3348759607058199E-2</v>
      </c>
      <c r="BU826">
        <v>1.76354205219134E-8</v>
      </c>
    </row>
    <row r="827" spans="3:73" x14ac:dyDescent="0.3">
      <c r="C827">
        <v>918251</v>
      </c>
      <c r="D827" t="s">
        <v>4416</v>
      </c>
      <c r="E827" t="s">
        <v>2720</v>
      </c>
      <c r="F827" t="s">
        <v>3614</v>
      </c>
      <c r="G827" t="s">
        <v>3655</v>
      </c>
      <c r="H827" t="s">
        <v>3656</v>
      </c>
      <c r="I827" t="s">
        <v>4646</v>
      </c>
      <c r="J827">
        <v>2021</v>
      </c>
      <c r="K827" t="s">
        <v>4062</v>
      </c>
      <c r="L827">
        <v>21.053646000000001</v>
      </c>
      <c r="M827">
        <v>847882000</v>
      </c>
      <c r="N827">
        <v>422856000</v>
      </c>
      <c r="O827">
        <v>15523000</v>
      </c>
      <c r="P827">
        <v>63122000</v>
      </c>
      <c r="Q827">
        <v>288361000</v>
      </c>
      <c r="S827">
        <v>53854000</v>
      </c>
      <c r="T827">
        <v>5329000</v>
      </c>
      <c r="U827">
        <v>3205000</v>
      </c>
      <c r="V827">
        <v>546737000</v>
      </c>
      <c r="W827">
        <v>326131000</v>
      </c>
      <c r="X827">
        <v>129331000</v>
      </c>
      <c r="AB827">
        <v>301145000</v>
      </c>
      <c r="AD827">
        <v>85593000</v>
      </c>
      <c r="AE827">
        <v>190000</v>
      </c>
      <c r="AF827">
        <v>19045386</v>
      </c>
      <c r="AG827">
        <v>32107000</v>
      </c>
      <c r="AJ827">
        <v>5470000</v>
      </c>
      <c r="AK827">
        <v>2549000</v>
      </c>
      <c r="AL827">
        <v>26637000</v>
      </c>
      <c r="AM827">
        <v>939000</v>
      </c>
      <c r="AN827">
        <v>835000</v>
      </c>
      <c r="AQ827">
        <v>56089000</v>
      </c>
      <c r="AU827">
        <v>-14214000</v>
      </c>
      <c r="AV827">
        <v>-76567000</v>
      </c>
      <c r="AY827">
        <v>0.04</v>
      </c>
      <c r="AZ827">
        <v>257010000</v>
      </c>
      <c r="BN827">
        <v>0.64482675655338795</v>
      </c>
      <c r="BP827">
        <v>4.7597437839395802E-2</v>
      </c>
      <c r="BQ827">
        <v>0.41239563242991301</v>
      </c>
      <c r="BR827">
        <v>526.34114999999997</v>
      </c>
      <c r="BS827">
        <v>2.77275066828272E-3</v>
      </c>
      <c r="BU827">
        <v>2.79647956964253E-9</v>
      </c>
    </row>
    <row r="828" spans="3:73" x14ac:dyDescent="0.3">
      <c r="C828">
        <v>918251</v>
      </c>
      <c r="D828" t="s">
        <v>4416</v>
      </c>
      <c r="E828" t="s">
        <v>2720</v>
      </c>
      <c r="F828" t="s">
        <v>3614</v>
      </c>
      <c r="G828" t="s">
        <v>3655</v>
      </c>
      <c r="H828" t="s">
        <v>3656</v>
      </c>
      <c r="I828" t="s">
        <v>4646</v>
      </c>
      <c r="J828">
        <v>2020</v>
      </c>
      <c r="K828" t="s">
        <v>4062</v>
      </c>
      <c r="L828">
        <v>16.418955</v>
      </c>
      <c r="M828">
        <v>777029000</v>
      </c>
      <c r="N828">
        <v>409116000</v>
      </c>
      <c r="O828">
        <v>49616000</v>
      </c>
      <c r="P828">
        <v>91748000</v>
      </c>
      <c r="Q828">
        <v>225659000</v>
      </c>
      <c r="S828">
        <v>44957000</v>
      </c>
      <c r="T828">
        <v>6393000</v>
      </c>
      <c r="U828">
        <v>3205000</v>
      </c>
      <c r="V828">
        <v>501509000</v>
      </c>
      <c r="W828">
        <v>318492000</v>
      </c>
      <c r="X828">
        <v>78664000</v>
      </c>
      <c r="AB828">
        <v>275520000</v>
      </c>
      <c r="AD828">
        <v>64117000</v>
      </c>
      <c r="AE828">
        <v>190000</v>
      </c>
      <c r="AF828">
        <v>18969380</v>
      </c>
      <c r="AG828">
        <v>36583000</v>
      </c>
      <c r="AJ828">
        <v>-5492000</v>
      </c>
      <c r="AK828">
        <v>2506000</v>
      </c>
      <c r="AL828">
        <v>42075000</v>
      </c>
      <c r="AM828">
        <v>-2763000</v>
      </c>
      <c r="AN828">
        <v>-8193000</v>
      </c>
      <c r="AQ828">
        <v>18795000</v>
      </c>
      <c r="AU828">
        <v>-11594000</v>
      </c>
      <c r="AV828">
        <v>32153000</v>
      </c>
      <c r="AY828">
        <v>-0.43</v>
      </c>
      <c r="AZ828">
        <v>229692500</v>
      </c>
      <c r="BN828">
        <v>0.64541863945875899</v>
      </c>
      <c r="BP828">
        <v>0.15578413272546901</v>
      </c>
      <c r="BQ828">
        <v>0.57601760797759405</v>
      </c>
      <c r="BR828">
        <v>-38.183616279069803</v>
      </c>
      <c r="BS828">
        <v>-2.9736498257839701E-2</v>
      </c>
      <c r="BU828">
        <v>-2.56248208841463E-8</v>
      </c>
    </row>
    <row r="829" spans="3:73" x14ac:dyDescent="0.3">
      <c r="C829">
        <v>918251</v>
      </c>
      <c r="D829" t="s">
        <v>4416</v>
      </c>
      <c r="E829" t="s">
        <v>2720</v>
      </c>
      <c r="F829" t="s">
        <v>3614</v>
      </c>
      <c r="G829" t="s">
        <v>3655</v>
      </c>
      <c r="H829" t="s">
        <v>3656</v>
      </c>
      <c r="I829" t="s">
        <v>4646</v>
      </c>
      <c r="J829">
        <v>2019</v>
      </c>
      <c r="K829" t="s">
        <v>4062</v>
      </c>
      <c r="L829">
        <v>18.920014999999999</v>
      </c>
      <c r="M829">
        <v>632362000</v>
      </c>
      <c r="N829">
        <v>352882000</v>
      </c>
      <c r="O829">
        <v>9911000</v>
      </c>
      <c r="P829">
        <v>56015000</v>
      </c>
      <c r="Q829">
        <v>233726000</v>
      </c>
      <c r="S829">
        <v>35151000</v>
      </c>
      <c r="T829">
        <v>8431000</v>
      </c>
      <c r="U829">
        <v>3205000</v>
      </c>
      <c r="V829">
        <v>352607000</v>
      </c>
      <c r="W829">
        <v>279354000</v>
      </c>
      <c r="X829">
        <v>92461000</v>
      </c>
      <c r="AB829">
        <v>279755000</v>
      </c>
      <c r="AD829">
        <v>71407000</v>
      </c>
      <c r="AE829">
        <v>188000</v>
      </c>
      <c r="AF829">
        <v>18817400</v>
      </c>
      <c r="AG829">
        <v>25950000</v>
      </c>
      <c r="AJ829">
        <v>5493000</v>
      </c>
      <c r="AK829">
        <v>2440000</v>
      </c>
      <c r="AL829">
        <v>20457000</v>
      </c>
      <c r="AM829">
        <v>1569000</v>
      </c>
      <c r="AN829">
        <v>-2765000</v>
      </c>
      <c r="AQ829">
        <v>-40328000</v>
      </c>
      <c r="AU829">
        <v>-22610000</v>
      </c>
      <c r="AV829">
        <v>59936000</v>
      </c>
      <c r="AY829">
        <v>-0.15</v>
      </c>
      <c r="BN829">
        <v>0.557603081779108</v>
      </c>
      <c r="BP829">
        <v>3.5478282036412602E-2</v>
      </c>
      <c r="BQ829">
        <v>0.42654123441941</v>
      </c>
      <c r="BR829">
        <v>-126.133433333333</v>
      </c>
      <c r="BS829">
        <v>-9.8836481921681495E-3</v>
      </c>
      <c r="BU829">
        <v>-1.0144598845418301E-8</v>
      </c>
    </row>
    <row r="830" spans="3:73" x14ac:dyDescent="0.3">
      <c r="C830">
        <v>918251</v>
      </c>
      <c r="D830" t="s">
        <v>4416</v>
      </c>
      <c r="E830" t="s">
        <v>2720</v>
      </c>
      <c r="F830" t="s">
        <v>3614</v>
      </c>
      <c r="G830" t="s">
        <v>3655</v>
      </c>
      <c r="H830" t="s">
        <v>3656</v>
      </c>
      <c r="I830" t="s">
        <v>4646</v>
      </c>
      <c r="J830">
        <v>2018</v>
      </c>
      <c r="K830" t="s">
        <v>4062</v>
      </c>
      <c r="L830">
        <v>21.311942999999999</v>
      </c>
      <c r="M830">
        <v>494497000</v>
      </c>
      <c r="N830">
        <v>134685000</v>
      </c>
      <c r="O830">
        <v>13049000</v>
      </c>
      <c r="P830">
        <v>15738000</v>
      </c>
      <c r="S830">
        <v>28322000</v>
      </c>
      <c r="T830">
        <v>3766000</v>
      </c>
      <c r="U830">
        <v>2551000</v>
      </c>
      <c r="V830">
        <v>219521000</v>
      </c>
      <c r="W830">
        <v>180952000</v>
      </c>
      <c r="X830">
        <v>73273000</v>
      </c>
      <c r="AB830">
        <v>274976000</v>
      </c>
      <c r="AD830">
        <v>66606000</v>
      </c>
      <c r="AE830">
        <v>189000</v>
      </c>
      <c r="AF830">
        <v>18893102</v>
      </c>
      <c r="AG830">
        <v>30328000</v>
      </c>
      <c r="AJ830">
        <v>15615000</v>
      </c>
      <c r="AK830">
        <v>1772000</v>
      </c>
      <c r="AL830">
        <v>14713000</v>
      </c>
      <c r="AM830">
        <v>1764000</v>
      </c>
      <c r="AN830">
        <v>9195000</v>
      </c>
      <c r="AQ830">
        <v>-13944000</v>
      </c>
      <c r="AU830">
        <v>-15278000</v>
      </c>
      <c r="AV830">
        <v>33142000</v>
      </c>
      <c r="AY830">
        <v>0.48</v>
      </c>
      <c r="BN830">
        <v>0.44392787013874702</v>
      </c>
      <c r="BP830">
        <v>7.2113046553782201E-2</v>
      </c>
      <c r="BR830">
        <v>44.39988125</v>
      </c>
      <c r="BS830">
        <v>3.3439281973699497E-2</v>
      </c>
      <c r="BU830">
        <v>3.7202274525776802E-8</v>
      </c>
    </row>
    <row r="831" spans="3:73" x14ac:dyDescent="0.3">
      <c r="C831">
        <v>918251</v>
      </c>
      <c r="D831" t="s">
        <v>4416</v>
      </c>
      <c r="E831" t="s">
        <v>2720</v>
      </c>
      <c r="F831" t="s">
        <v>3614</v>
      </c>
      <c r="G831" t="s">
        <v>3655</v>
      </c>
      <c r="H831" t="s">
        <v>3656</v>
      </c>
      <c r="I831" t="s">
        <v>4646</v>
      </c>
      <c r="J831">
        <v>2017</v>
      </c>
      <c r="K831" t="s">
        <v>4062</v>
      </c>
      <c r="L831">
        <v>27.632818</v>
      </c>
      <c r="M831">
        <v>436139000</v>
      </c>
      <c r="N831">
        <v>122131000</v>
      </c>
      <c r="O831">
        <v>9029000</v>
      </c>
      <c r="P831">
        <v>26017000</v>
      </c>
      <c r="S831">
        <v>18437000</v>
      </c>
      <c r="T831">
        <v>3993000</v>
      </c>
      <c r="U831">
        <v>2551000</v>
      </c>
      <c r="V831">
        <v>187458000</v>
      </c>
      <c r="W831">
        <v>142782000</v>
      </c>
      <c r="X831">
        <v>85960000</v>
      </c>
      <c r="AB831">
        <v>248681000</v>
      </c>
      <c r="AD831">
        <v>50290000</v>
      </c>
      <c r="AE831">
        <v>186000</v>
      </c>
      <c r="AF831">
        <v>18648854</v>
      </c>
      <c r="AG831">
        <v>31627000</v>
      </c>
      <c r="AJ831">
        <v>17387000</v>
      </c>
      <c r="AK831">
        <v>1011000</v>
      </c>
      <c r="AL831">
        <v>14240000</v>
      </c>
      <c r="AM831">
        <v>3846000</v>
      </c>
      <c r="AN831">
        <v>9812000</v>
      </c>
      <c r="AU831">
        <v>-5683000</v>
      </c>
      <c r="AV831">
        <v>-1849000</v>
      </c>
      <c r="AY831">
        <v>0.53</v>
      </c>
      <c r="BN831">
        <v>0.429812513900385</v>
      </c>
      <c r="BP831">
        <v>6.3236262273956095E-2</v>
      </c>
      <c r="BR831">
        <v>52.137392452830198</v>
      </c>
      <c r="BS831">
        <v>3.9456170756913503E-2</v>
      </c>
      <c r="BU831">
        <v>5.8892289881414297E-8</v>
      </c>
    </row>
    <row r="832" spans="3:73" x14ac:dyDescent="0.3">
      <c r="C832">
        <v>76605</v>
      </c>
      <c r="D832" t="s">
        <v>4325</v>
      </c>
      <c r="E832" t="s">
        <v>517</v>
      </c>
      <c r="F832" t="s">
        <v>3614</v>
      </c>
      <c r="G832" t="s">
        <v>3655</v>
      </c>
      <c r="H832" t="s">
        <v>3656</v>
      </c>
      <c r="I832" t="s">
        <v>4647</v>
      </c>
      <c r="J832">
        <v>2026</v>
      </c>
      <c r="K832" t="s">
        <v>4062</v>
      </c>
      <c r="L832">
        <v>121.192759</v>
      </c>
    </row>
    <row r="833" spans="3:73" x14ac:dyDescent="0.3">
      <c r="C833">
        <v>76605</v>
      </c>
      <c r="D833" t="s">
        <v>4325</v>
      </c>
      <c r="E833" t="s">
        <v>517</v>
      </c>
      <c r="F833" t="s">
        <v>3614</v>
      </c>
      <c r="G833" t="s">
        <v>3655</v>
      </c>
      <c r="H833" t="s">
        <v>3656</v>
      </c>
      <c r="I833" t="s">
        <v>4647</v>
      </c>
      <c r="J833">
        <v>2025</v>
      </c>
      <c r="K833" t="s">
        <v>4062</v>
      </c>
      <c r="L833">
        <v>93.928292999999996</v>
      </c>
      <c r="M833">
        <v>3076174000</v>
      </c>
      <c r="N833">
        <v>873122000</v>
      </c>
      <c r="O833">
        <v>26432000</v>
      </c>
      <c r="P833">
        <v>185405000</v>
      </c>
      <c r="Q833">
        <v>595265000</v>
      </c>
      <c r="S833">
        <v>408502000</v>
      </c>
      <c r="T833">
        <v>742561000</v>
      </c>
      <c r="U833">
        <v>840101000</v>
      </c>
      <c r="V833">
        <v>1891877000</v>
      </c>
      <c r="W833">
        <v>348490000</v>
      </c>
      <c r="X833">
        <v>192448000</v>
      </c>
      <c r="AA833">
        <v>1300889000</v>
      </c>
      <c r="AB833">
        <v>1184297000</v>
      </c>
      <c r="AD833">
        <v>976963000</v>
      </c>
      <c r="AF833">
        <v>33224772</v>
      </c>
      <c r="AG833">
        <v>912860000</v>
      </c>
      <c r="AJ833">
        <v>275989000</v>
      </c>
      <c r="AL833">
        <v>636871000</v>
      </c>
      <c r="AM833">
        <v>42006000</v>
      </c>
      <c r="AN833">
        <v>135056000</v>
      </c>
      <c r="AQ833">
        <v>329414000</v>
      </c>
      <c r="AS833">
        <v>170212000</v>
      </c>
      <c r="AU833">
        <v>-206486000</v>
      </c>
      <c r="AV833">
        <v>-130057000</v>
      </c>
      <c r="AW833">
        <v>55274000</v>
      </c>
      <c r="AY833">
        <v>4.16</v>
      </c>
      <c r="AZ833">
        <v>573441000</v>
      </c>
      <c r="BN833">
        <v>0.61500974912342399</v>
      </c>
      <c r="BP833">
        <v>7.5847226606215401E-2</v>
      </c>
      <c r="BQ833">
        <v>0.79731699618353502</v>
      </c>
      <c r="BR833">
        <v>22.578916586538501</v>
      </c>
      <c r="BS833">
        <v>0.114038961510499</v>
      </c>
      <c r="BT833">
        <v>588470.18544241996</v>
      </c>
      <c r="BU833">
        <v>3.2993556420391202E-7</v>
      </c>
    </row>
    <row r="834" spans="3:73" x14ac:dyDescent="0.3">
      <c r="C834">
        <v>76605</v>
      </c>
      <c r="D834" t="s">
        <v>4325</v>
      </c>
      <c r="E834" t="s">
        <v>517</v>
      </c>
      <c r="F834" t="s">
        <v>3614</v>
      </c>
      <c r="G834" t="s">
        <v>3655</v>
      </c>
      <c r="H834" t="s">
        <v>3656</v>
      </c>
      <c r="I834" t="s">
        <v>4647</v>
      </c>
      <c r="J834">
        <v>2024</v>
      </c>
      <c r="K834" t="s">
        <v>4062</v>
      </c>
      <c r="L834">
        <v>78.742665000000002</v>
      </c>
      <c r="M834">
        <v>3020954000</v>
      </c>
      <c r="N834">
        <v>822617000</v>
      </c>
      <c r="O834">
        <v>33561000</v>
      </c>
      <c r="P834">
        <v>178206000</v>
      </c>
      <c r="Q834">
        <v>551617000</v>
      </c>
      <c r="S834">
        <v>384903000</v>
      </c>
      <c r="T834">
        <v>802889000</v>
      </c>
      <c r="U834">
        <v>797236000</v>
      </c>
      <c r="V834">
        <v>1892588000</v>
      </c>
      <c r="W834">
        <v>353615000</v>
      </c>
      <c r="X834">
        <v>187915000</v>
      </c>
      <c r="AA834">
        <v>1332188000</v>
      </c>
      <c r="AB834">
        <v>1128366000</v>
      </c>
      <c r="AD834">
        <v>926939000</v>
      </c>
      <c r="AF834">
        <v>33567048</v>
      </c>
      <c r="AG834">
        <v>835890000</v>
      </c>
      <c r="AJ834">
        <v>258040000</v>
      </c>
      <c r="AL834">
        <v>577850000</v>
      </c>
      <c r="AM834">
        <v>40169000</v>
      </c>
      <c r="AN834">
        <v>138401000</v>
      </c>
      <c r="AQ834">
        <v>326841000</v>
      </c>
      <c r="AS834">
        <v>166545000</v>
      </c>
      <c r="AU834">
        <v>-512849000</v>
      </c>
      <c r="AV834">
        <v>208160000</v>
      </c>
      <c r="AW834">
        <v>50187000</v>
      </c>
      <c r="AY834">
        <v>4.25</v>
      </c>
      <c r="AZ834">
        <v>530875000</v>
      </c>
      <c r="BN834">
        <v>0.62648686474537496</v>
      </c>
      <c r="BP834">
        <v>9.4908304229175802E-2</v>
      </c>
      <c r="BQ834">
        <v>0.766370204883843</v>
      </c>
      <c r="BR834">
        <v>18.527685882352898</v>
      </c>
      <c r="BS834">
        <v>0.12265612398813899</v>
      </c>
      <c r="BT834">
        <v>637354.60312398605</v>
      </c>
      <c r="BU834">
        <v>2.9658490795539698E-7</v>
      </c>
    </row>
    <row r="835" spans="3:73" x14ac:dyDescent="0.3">
      <c r="C835">
        <v>76605</v>
      </c>
      <c r="D835" t="s">
        <v>4325</v>
      </c>
      <c r="E835" t="s">
        <v>517</v>
      </c>
      <c r="F835" t="s">
        <v>3614</v>
      </c>
      <c r="G835" t="s">
        <v>3655</v>
      </c>
      <c r="H835" t="s">
        <v>3656</v>
      </c>
      <c r="I835" t="s">
        <v>4647</v>
      </c>
      <c r="J835">
        <v>2023</v>
      </c>
      <c r="K835" t="s">
        <v>4062</v>
      </c>
      <c r="L835">
        <v>47.519016000000001</v>
      </c>
      <c r="M835">
        <v>2562448000</v>
      </c>
      <c r="N835">
        <v>734631000</v>
      </c>
      <c r="O835">
        <v>11409000</v>
      </c>
      <c r="P835">
        <v>163838000</v>
      </c>
      <c r="Q835">
        <v>510133000</v>
      </c>
      <c r="S835">
        <v>353625000</v>
      </c>
      <c r="T835">
        <v>651153000</v>
      </c>
      <c r="U835">
        <v>637393000</v>
      </c>
      <c r="V835">
        <v>1517111000</v>
      </c>
      <c r="W835">
        <v>308496000</v>
      </c>
      <c r="X835">
        <v>140524000</v>
      </c>
      <c r="AA835">
        <v>1038125000</v>
      </c>
      <c r="AB835">
        <v>1045337000</v>
      </c>
      <c r="AD835">
        <v>843078000</v>
      </c>
      <c r="AF835">
        <v>22160608</v>
      </c>
      <c r="AG835">
        <v>782233000</v>
      </c>
      <c r="AJ835">
        <v>260200000</v>
      </c>
      <c r="AL835">
        <v>522033000</v>
      </c>
      <c r="AM835">
        <v>48361000</v>
      </c>
      <c r="AN835">
        <v>142897000</v>
      </c>
      <c r="AQ835">
        <v>408672000</v>
      </c>
      <c r="AS835">
        <v>144543000</v>
      </c>
      <c r="AU835">
        <v>-86545000</v>
      </c>
      <c r="AV835">
        <v>-333565000</v>
      </c>
      <c r="AW835">
        <v>42140000</v>
      </c>
      <c r="AY835">
        <v>6.64</v>
      </c>
      <c r="AZ835">
        <v>588987000</v>
      </c>
      <c r="BN835">
        <v>0.59205533146428702</v>
      </c>
      <c r="BP835">
        <v>3.6982651314765802E-2</v>
      </c>
      <c r="BQ835">
        <v>0.72771770136403702</v>
      </c>
      <c r="BR835">
        <v>7.1564783132530101</v>
      </c>
      <c r="BS835">
        <v>0.13669945673022199</v>
      </c>
      <c r="BT835">
        <v>886802.87487434503</v>
      </c>
      <c r="BU835">
        <v>3.0184167042781398E-7</v>
      </c>
    </row>
    <row r="836" spans="3:73" x14ac:dyDescent="0.3">
      <c r="C836">
        <v>76605</v>
      </c>
      <c r="D836" t="s">
        <v>4325</v>
      </c>
      <c r="E836" t="s">
        <v>517</v>
      </c>
      <c r="F836" t="s">
        <v>3614</v>
      </c>
      <c r="G836" t="s">
        <v>3655</v>
      </c>
      <c r="H836" t="s">
        <v>3656</v>
      </c>
      <c r="I836" t="s">
        <v>4647</v>
      </c>
      <c r="J836">
        <v>2022</v>
      </c>
      <c r="K836" t="s">
        <v>4062</v>
      </c>
      <c r="L836">
        <v>36.423620999999997</v>
      </c>
      <c r="M836">
        <v>2782471000</v>
      </c>
      <c r="N836">
        <v>909904000</v>
      </c>
      <c r="O836">
        <v>22847000</v>
      </c>
      <c r="P836">
        <v>172890000</v>
      </c>
      <c r="Q836">
        <v>667841000</v>
      </c>
      <c r="S836">
        <v>350572000</v>
      </c>
      <c r="T836">
        <v>720230000</v>
      </c>
      <c r="U836">
        <v>629263000</v>
      </c>
      <c r="V836">
        <v>1827302000</v>
      </c>
      <c r="W836">
        <v>367240000</v>
      </c>
      <c r="X836">
        <v>142910000</v>
      </c>
      <c r="AA836">
        <v>1298414000</v>
      </c>
      <c r="AB836">
        <v>955169000</v>
      </c>
      <c r="AD836">
        <v>758861000</v>
      </c>
      <c r="AF836">
        <v>22212360</v>
      </c>
      <c r="AG836">
        <v>201038000</v>
      </c>
      <c r="AJ836">
        <v>496170000</v>
      </c>
      <c r="AL836">
        <v>563768000</v>
      </c>
      <c r="AM836">
        <v>107214000</v>
      </c>
      <c r="AN836">
        <v>40180000</v>
      </c>
      <c r="AQ836">
        <v>411738000</v>
      </c>
      <c r="AS836">
        <v>130757000</v>
      </c>
      <c r="AU836">
        <v>-321467000</v>
      </c>
      <c r="AV836">
        <v>-190273000</v>
      </c>
      <c r="AW836">
        <v>32869000</v>
      </c>
      <c r="AY836">
        <v>1.85</v>
      </c>
      <c r="AZ836">
        <v>641098500</v>
      </c>
      <c r="BN836">
        <v>0.65671915358686594</v>
      </c>
      <c r="BP836">
        <v>6.2212721925716197E-2</v>
      </c>
      <c r="BQ836">
        <v>0.65914116109356302</v>
      </c>
      <c r="BR836">
        <v>19.6884437837838</v>
      </c>
      <c r="BS836">
        <v>4.2065854314786197E-2</v>
      </c>
      <c r="BT836">
        <v>902408.90657191898</v>
      </c>
      <c r="BU836">
        <v>7.0546362842596405E-8</v>
      </c>
    </row>
    <row r="837" spans="3:73" x14ac:dyDescent="0.3">
      <c r="C837">
        <v>76605</v>
      </c>
      <c r="D837" t="s">
        <v>4325</v>
      </c>
      <c r="E837" t="s">
        <v>517</v>
      </c>
      <c r="F837" t="s">
        <v>3614</v>
      </c>
      <c r="G837" t="s">
        <v>3655</v>
      </c>
      <c r="H837" t="s">
        <v>3656</v>
      </c>
      <c r="I837" t="s">
        <v>4647</v>
      </c>
      <c r="J837">
        <v>2021</v>
      </c>
      <c r="K837" t="s">
        <v>4062</v>
      </c>
      <c r="L837">
        <v>48.763759999999998</v>
      </c>
      <c r="M837">
        <v>2650731000</v>
      </c>
      <c r="N837">
        <v>974075000</v>
      </c>
      <c r="O837">
        <v>122849000</v>
      </c>
      <c r="P837">
        <v>172392000</v>
      </c>
      <c r="Q837">
        <v>614356000</v>
      </c>
      <c r="S837">
        <v>319493000</v>
      </c>
      <c r="T837">
        <v>640456000</v>
      </c>
      <c r="U837">
        <v>551377000</v>
      </c>
      <c r="V837">
        <v>1883174000</v>
      </c>
      <c r="W837">
        <v>432777000</v>
      </c>
      <c r="X837">
        <v>203537000</v>
      </c>
      <c r="AA837">
        <v>1360625000</v>
      </c>
      <c r="AB837">
        <v>767557000</v>
      </c>
      <c r="AD837">
        <v>513734000</v>
      </c>
      <c r="AF837">
        <v>23453639</v>
      </c>
      <c r="AG837">
        <v>227024000</v>
      </c>
      <c r="AJ837">
        <v>351712000</v>
      </c>
      <c r="AL837">
        <v>449482000</v>
      </c>
      <c r="AM837">
        <v>68907000</v>
      </c>
      <c r="AN837">
        <v>61020000</v>
      </c>
      <c r="AQ837">
        <v>252130000</v>
      </c>
      <c r="AS837">
        <v>104808000</v>
      </c>
      <c r="AU837">
        <v>-574734000</v>
      </c>
      <c r="AV837">
        <v>400686000</v>
      </c>
      <c r="AW837">
        <v>27024000</v>
      </c>
      <c r="AY837">
        <v>2.69</v>
      </c>
      <c r="AZ837">
        <v>463582500</v>
      </c>
      <c r="BN837">
        <v>0.71043572508866404</v>
      </c>
      <c r="BP837">
        <v>0.28386212760844498</v>
      </c>
      <c r="BQ837">
        <v>0.83118788660210696</v>
      </c>
      <c r="BR837">
        <v>18.127791821561299</v>
      </c>
      <c r="BS837">
        <v>7.9498981834573906E-2</v>
      </c>
      <c r="BT837">
        <v>554182.04010519304</v>
      </c>
      <c r="BU837">
        <v>1.70898727260646E-7</v>
      </c>
    </row>
    <row r="838" spans="3:73" x14ac:dyDescent="0.3">
      <c r="C838">
        <v>76605</v>
      </c>
      <c r="D838" t="s">
        <v>4325</v>
      </c>
      <c r="E838" t="s">
        <v>517</v>
      </c>
      <c r="F838" t="s">
        <v>3614</v>
      </c>
      <c r="G838" t="s">
        <v>3655</v>
      </c>
      <c r="H838" t="s">
        <v>3656</v>
      </c>
      <c r="I838" t="s">
        <v>4647</v>
      </c>
      <c r="J838">
        <v>2020</v>
      </c>
      <c r="K838" t="s">
        <v>4062</v>
      </c>
      <c r="L838">
        <v>30.809116</v>
      </c>
      <c r="M838">
        <v>1753435000</v>
      </c>
      <c r="N838">
        <v>528063000</v>
      </c>
      <c r="O838">
        <v>44767000</v>
      </c>
      <c r="P838">
        <v>132505000</v>
      </c>
      <c r="Q838">
        <v>312809000</v>
      </c>
      <c r="S838">
        <v>251493000</v>
      </c>
      <c r="T838">
        <v>456276000</v>
      </c>
      <c r="U838">
        <v>395800000</v>
      </c>
      <c r="V838">
        <v>1193994000</v>
      </c>
      <c r="W838">
        <v>227389000</v>
      </c>
      <c r="X838">
        <v>105786000</v>
      </c>
      <c r="AA838">
        <v>840000000</v>
      </c>
      <c r="AB838">
        <v>559441000</v>
      </c>
      <c r="AD838">
        <v>360214000</v>
      </c>
      <c r="AG838">
        <v>142318000</v>
      </c>
      <c r="AJ838">
        <v>173373000</v>
      </c>
      <c r="AL838">
        <v>285644000</v>
      </c>
      <c r="AM838">
        <v>33311000</v>
      </c>
      <c r="AN838">
        <v>37824000</v>
      </c>
      <c r="AQ838">
        <v>160153000</v>
      </c>
      <c r="AS838">
        <v>73270000</v>
      </c>
      <c r="AU838">
        <v>-337884000</v>
      </c>
      <c r="AV838">
        <v>83108000</v>
      </c>
      <c r="AW838">
        <v>23630000</v>
      </c>
      <c r="AY838">
        <v>1.68</v>
      </c>
      <c r="AZ838">
        <v>283339500</v>
      </c>
      <c r="BN838">
        <v>0.680945686609427</v>
      </c>
      <c r="BP838">
        <v>0.196874079221071</v>
      </c>
      <c r="BQ838">
        <v>0.94663330240249099</v>
      </c>
      <c r="BR838">
        <v>18.3387595238095</v>
      </c>
      <c r="BS838">
        <v>6.7610346756851902E-2</v>
      </c>
      <c r="BT838">
        <v>766980.785816769</v>
      </c>
      <c r="BU838">
        <v>9.2519702488734306E-8</v>
      </c>
    </row>
    <row r="839" spans="3:73" x14ac:dyDescent="0.3">
      <c r="C839">
        <v>76605</v>
      </c>
      <c r="D839" t="s">
        <v>4325</v>
      </c>
      <c r="E839" t="s">
        <v>517</v>
      </c>
      <c r="F839" t="s">
        <v>3614</v>
      </c>
      <c r="G839" t="s">
        <v>3655</v>
      </c>
      <c r="H839" t="s">
        <v>3656</v>
      </c>
      <c r="I839" t="s">
        <v>4647</v>
      </c>
      <c r="J839">
        <v>2019</v>
      </c>
      <c r="K839" t="s">
        <v>4062</v>
      </c>
      <c r="L839">
        <v>26.138407000000001</v>
      </c>
      <c r="M839">
        <v>1470993000</v>
      </c>
      <c r="N839">
        <v>516834000</v>
      </c>
      <c r="O839">
        <v>139390000</v>
      </c>
      <c r="P839">
        <v>87536000</v>
      </c>
      <c r="Q839">
        <v>253870000</v>
      </c>
      <c r="S839">
        <v>180849000</v>
      </c>
      <c r="T839">
        <v>357014000</v>
      </c>
      <c r="U839">
        <v>319349000</v>
      </c>
      <c r="V839">
        <v>973512000</v>
      </c>
      <c r="W839">
        <v>186935000</v>
      </c>
      <c r="X839">
        <v>96208000</v>
      </c>
      <c r="AA839">
        <v>705000000</v>
      </c>
      <c r="AB839">
        <v>497481000</v>
      </c>
      <c r="AD839">
        <v>305503000</v>
      </c>
      <c r="AF839">
        <v>23527307</v>
      </c>
      <c r="AG839">
        <v>99327000</v>
      </c>
      <c r="AJ839">
        <v>154442000</v>
      </c>
      <c r="AL839">
        <v>268429000</v>
      </c>
      <c r="AM839">
        <v>28260000</v>
      </c>
      <c r="AN839">
        <v>19984000</v>
      </c>
      <c r="AQ839">
        <v>192410000</v>
      </c>
      <c r="AS839">
        <v>62795000</v>
      </c>
      <c r="AU839">
        <v>-79212000</v>
      </c>
      <c r="AV839">
        <v>19297000</v>
      </c>
      <c r="AW839">
        <v>5798000</v>
      </c>
      <c r="AY839">
        <v>0.87</v>
      </c>
      <c r="AZ839">
        <v>263384000</v>
      </c>
      <c r="BN839">
        <v>0.66180600451531701</v>
      </c>
      <c r="BP839">
        <v>0.74566025623879995</v>
      </c>
      <c r="BQ839">
        <v>1.40671356353813</v>
      </c>
      <c r="BR839">
        <v>30.0441459770115</v>
      </c>
      <c r="BS839">
        <v>4.0170378366209E-2</v>
      </c>
      <c r="BT839">
        <v>221819.179722773</v>
      </c>
      <c r="BU839">
        <v>4.5711120806623801E-8</v>
      </c>
    </row>
    <row r="840" spans="3:73" x14ac:dyDescent="0.3">
      <c r="C840">
        <v>76605</v>
      </c>
      <c r="D840" t="s">
        <v>4325</v>
      </c>
      <c r="E840" t="s">
        <v>517</v>
      </c>
      <c r="F840" t="s">
        <v>3614</v>
      </c>
      <c r="G840" t="s">
        <v>3655</v>
      </c>
      <c r="H840" t="s">
        <v>3656</v>
      </c>
      <c r="I840" t="s">
        <v>4647</v>
      </c>
      <c r="J840">
        <v>2018</v>
      </c>
      <c r="K840" t="s">
        <v>4062</v>
      </c>
      <c r="L840">
        <v>32.226244999999999</v>
      </c>
      <c r="M840">
        <v>1231231000</v>
      </c>
      <c r="N840">
        <v>385167000</v>
      </c>
      <c r="O840">
        <v>6895000</v>
      </c>
      <c r="P840">
        <v>82499000</v>
      </c>
      <c r="Q840">
        <v>272898000</v>
      </c>
      <c r="S840">
        <v>177145000</v>
      </c>
      <c r="T840">
        <v>382982000</v>
      </c>
      <c r="U840">
        <v>281734000</v>
      </c>
      <c r="V840">
        <v>822477000</v>
      </c>
      <c r="W840">
        <v>157755000</v>
      </c>
      <c r="X840">
        <v>89803000</v>
      </c>
      <c r="AA840">
        <v>661082000</v>
      </c>
      <c r="AB840">
        <v>408754000</v>
      </c>
      <c r="AD840">
        <v>224874000</v>
      </c>
      <c r="AF840">
        <v>23527307</v>
      </c>
      <c r="AG840">
        <v>96665000</v>
      </c>
      <c r="AJ840">
        <v>178415000</v>
      </c>
      <c r="AL840">
        <v>237451000</v>
      </c>
      <c r="AM840">
        <v>32147000</v>
      </c>
      <c r="AN840">
        <v>26970000</v>
      </c>
      <c r="AQ840">
        <v>200013000</v>
      </c>
      <c r="AS840">
        <v>55052000</v>
      </c>
      <c r="AU840">
        <v>-371370000</v>
      </c>
      <c r="AV840">
        <v>175485000</v>
      </c>
      <c r="AY840">
        <v>1.17</v>
      </c>
      <c r="AZ840">
        <v>224084000</v>
      </c>
      <c r="BN840">
        <v>0.66801193277297299</v>
      </c>
      <c r="BP840">
        <v>4.3707014040759398E-2</v>
      </c>
      <c r="BQ840">
        <v>0.71166682514024904</v>
      </c>
      <c r="BR840">
        <v>27.543799145299101</v>
      </c>
      <c r="BS840">
        <v>6.5981005690464195E-2</v>
      </c>
      <c r="BU840">
        <v>9.22430279581362E-8</v>
      </c>
    </row>
    <row r="841" spans="3:73" x14ac:dyDescent="0.3">
      <c r="C841">
        <v>76605</v>
      </c>
      <c r="D841" t="s">
        <v>4325</v>
      </c>
      <c r="E841" t="s">
        <v>517</v>
      </c>
      <c r="F841" t="s">
        <v>3614</v>
      </c>
      <c r="G841" t="s">
        <v>3655</v>
      </c>
      <c r="H841" t="s">
        <v>3656</v>
      </c>
      <c r="I841" t="s">
        <v>4647</v>
      </c>
      <c r="J841">
        <v>2017</v>
      </c>
      <c r="K841" t="s">
        <v>4062</v>
      </c>
      <c r="L841">
        <v>30.483094000000001</v>
      </c>
      <c r="M841">
        <v>866644000</v>
      </c>
      <c r="N841">
        <v>273953000</v>
      </c>
      <c r="O841">
        <v>2767000</v>
      </c>
      <c r="P841">
        <v>77784000</v>
      </c>
      <c r="Q841">
        <v>175270000</v>
      </c>
      <c r="S841">
        <v>118486000</v>
      </c>
      <c r="T841">
        <v>263467000</v>
      </c>
      <c r="U841">
        <v>208044000</v>
      </c>
      <c r="V841">
        <v>495959000</v>
      </c>
      <c r="W841">
        <v>136425000</v>
      </c>
      <c r="X841">
        <v>84109000</v>
      </c>
      <c r="AB841">
        <v>370685000</v>
      </c>
      <c r="AD841">
        <v>199180000</v>
      </c>
      <c r="AF841">
        <v>25329857</v>
      </c>
      <c r="AG841">
        <v>80683000</v>
      </c>
      <c r="AJ841">
        <v>121900000</v>
      </c>
      <c r="AL841">
        <v>157015000</v>
      </c>
      <c r="AM841">
        <v>27392000</v>
      </c>
      <c r="AN841">
        <v>29046000</v>
      </c>
      <c r="AQ841">
        <v>99901000</v>
      </c>
      <c r="AS841">
        <v>33541000</v>
      </c>
      <c r="AU841">
        <v>-273137000</v>
      </c>
      <c r="AV841">
        <v>169554000</v>
      </c>
      <c r="AY841">
        <v>1.18</v>
      </c>
      <c r="BN841">
        <v>0.57227535181689404</v>
      </c>
      <c r="BP841">
        <v>2.02822063404801E-2</v>
      </c>
      <c r="BQ841">
        <v>0.72334982591167296</v>
      </c>
      <c r="BR841">
        <v>25.8331305084746</v>
      </c>
      <c r="BS841">
        <v>7.8357635188906996E-2</v>
      </c>
      <c r="BU841">
        <v>9.7036704803269596E-8</v>
      </c>
    </row>
    <row r="842" spans="3:73" x14ac:dyDescent="0.3">
      <c r="C842">
        <v>1968915</v>
      </c>
      <c r="D842" t="s">
        <v>4573</v>
      </c>
      <c r="E842" t="s">
        <v>1130</v>
      </c>
      <c r="F842" t="s">
        <v>3614</v>
      </c>
      <c r="G842" t="s">
        <v>3655</v>
      </c>
      <c r="H842" t="s">
        <v>3656</v>
      </c>
      <c r="I842" t="s">
        <v>4648</v>
      </c>
      <c r="J842">
        <v>2026</v>
      </c>
      <c r="K842" t="s">
        <v>4062</v>
      </c>
      <c r="L842">
        <v>70.118678000000003</v>
      </c>
    </row>
    <row r="843" spans="3:73" x14ac:dyDescent="0.3">
      <c r="C843">
        <v>1968915</v>
      </c>
      <c r="D843" t="s">
        <v>4573</v>
      </c>
      <c r="E843" t="s">
        <v>1130</v>
      </c>
      <c r="F843" t="s">
        <v>3614</v>
      </c>
      <c r="G843" t="s">
        <v>3655</v>
      </c>
      <c r="H843" t="s">
        <v>3656</v>
      </c>
      <c r="I843" t="s">
        <v>4648</v>
      </c>
      <c r="J843">
        <v>2025</v>
      </c>
      <c r="K843" t="s">
        <v>4062</v>
      </c>
      <c r="L843">
        <v>48.176316999999997</v>
      </c>
      <c r="M843">
        <v>3817000000</v>
      </c>
      <c r="N843">
        <v>1762000000</v>
      </c>
      <c r="O843">
        <v>359000000</v>
      </c>
      <c r="Q843">
        <v>473000000</v>
      </c>
      <c r="S843">
        <v>876000000</v>
      </c>
      <c r="T843">
        <v>398000000</v>
      </c>
      <c r="U843">
        <v>509000000</v>
      </c>
      <c r="V843">
        <v>2230000000</v>
      </c>
      <c r="W843">
        <v>947000000</v>
      </c>
      <c r="X843">
        <v>510000000</v>
      </c>
      <c r="AA843">
        <v>970000000</v>
      </c>
      <c r="AD843">
        <v>132000000</v>
      </c>
      <c r="AE843">
        <v>1000000</v>
      </c>
      <c r="AF843">
        <v>37915162</v>
      </c>
      <c r="AG843">
        <v>762000000</v>
      </c>
      <c r="AJ843">
        <v>254000000</v>
      </c>
      <c r="AK843">
        <v>105000000</v>
      </c>
      <c r="AM843">
        <v>68000000</v>
      </c>
      <c r="AN843">
        <v>130000000</v>
      </c>
      <c r="AQ843">
        <v>312000000</v>
      </c>
      <c r="AS843">
        <v>157000000</v>
      </c>
      <c r="AT843">
        <v>124000000</v>
      </c>
      <c r="AU843">
        <v>-132000000</v>
      </c>
      <c r="AV843">
        <v>-310000000</v>
      </c>
      <c r="AX843">
        <v>42000000</v>
      </c>
      <c r="AY843">
        <v>3.31</v>
      </c>
      <c r="AZ843">
        <v>458500000</v>
      </c>
      <c r="BL843">
        <v>2.5161290322580601</v>
      </c>
      <c r="BN843">
        <v>0.58422845166361004</v>
      </c>
      <c r="BP843">
        <v>0.37909186906018999</v>
      </c>
      <c r="BQ843">
        <v>1.3611404435058101</v>
      </c>
      <c r="BR843">
        <v>14.5547785498489</v>
      </c>
    </row>
    <row r="844" spans="3:73" x14ac:dyDescent="0.3">
      <c r="C844">
        <v>1968915</v>
      </c>
      <c r="D844" t="s">
        <v>4573</v>
      </c>
      <c r="E844" t="s">
        <v>1130</v>
      </c>
      <c r="F844" t="s">
        <v>3614</v>
      </c>
      <c r="G844" t="s">
        <v>3655</v>
      </c>
      <c r="H844" t="s">
        <v>3656</v>
      </c>
      <c r="I844" t="s">
        <v>4648</v>
      </c>
      <c r="J844">
        <v>2024</v>
      </c>
      <c r="K844" t="s">
        <v>4062</v>
      </c>
      <c r="L844">
        <v>40.412430999999998</v>
      </c>
      <c r="M844">
        <v>3768000000</v>
      </c>
      <c r="N844">
        <v>1841000000</v>
      </c>
      <c r="O844">
        <v>484000000</v>
      </c>
      <c r="Q844">
        <v>444000000</v>
      </c>
      <c r="S844">
        <v>843000000</v>
      </c>
      <c r="T844">
        <v>374000000</v>
      </c>
      <c r="U844">
        <v>471000000</v>
      </c>
      <c r="V844">
        <v>2194000000</v>
      </c>
      <c r="W844">
        <v>969000000</v>
      </c>
      <c r="X844">
        <v>522000000</v>
      </c>
      <c r="AA844">
        <v>988000000</v>
      </c>
      <c r="AD844">
        <v>44000000</v>
      </c>
      <c r="AE844">
        <v>1000000</v>
      </c>
      <c r="AF844">
        <v>41643883</v>
      </c>
      <c r="AG844">
        <v>756000000</v>
      </c>
      <c r="AJ844">
        <v>259000000</v>
      </c>
      <c r="AK844">
        <v>112000000</v>
      </c>
      <c r="AM844">
        <v>108000000</v>
      </c>
      <c r="AN844">
        <v>79000000</v>
      </c>
      <c r="AQ844">
        <v>308000000</v>
      </c>
      <c r="AS844">
        <v>160000000</v>
      </c>
      <c r="AT844">
        <v>105000000</v>
      </c>
      <c r="AU844">
        <v>-101000000</v>
      </c>
      <c r="AV844">
        <v>-96000000</v>
      </c>
      <c r="AX844">
        <v>44000000</v>
      </c>
      <c r="AY844">
        <v>1.8</v>
      </c>
      <c r="AZ844">
        <v>465500000</v>
      </c>
      <c r="BL844">
        <v>2.93333333333333</v>
      </c>
      <c r="BN844">
        <v>0.58227176220806798</v>
      </c>
      <c r="BP844">
        <v>0.49948400412796701</v>
      </c>
      <c r="BQ844">
        <v>1.4416924664602699</v>
      </c>
      <c r="BR844">
        <v>22.451350555555599</v>
      </c>
    </row>
    <row r="845" spans="3:73" x14ac:dyDescent="0.3">
      <c r="C845">
        <v>1968915</v>
      </c>
      <c r="D845" t="s">
        <v>4573</v>
      </c>
      <c r="E845" t="s">
        <v>1130</v>
      </c>
      <c r="F845" t="s">
        <v>3614</v>
      </c>
      <c r="G845" t="s">
        <v>3655</v>
      </c>
      <c r="H845" t="s">
        <v>3656</v>
      </c>
      <c r="I845" t="s">
        <v>4648</v>
      </c>
      <c r="J845">
        <v>2023</v>
      </c>
      <c r="K845" t="s">
        <v>4062</v>
      </c>
      <c r="L845">
        <v>26.579999000000001</v>
      </c>
      <c r="M845">
        <v>4041000000</v>
      </c>
      <c r="N845">
        <v>1927000000</v>
      </c>
      <c r="O845">
        <v>365000000</v>
      </c>
      <c r="Q845">
        <v>487000000</v>
      </c>
      <c r="R845">
        <v>921000000</v>
      </c>
      <c r="T845">
        <v>417000000</v>
      </c>
      <c r="U845">
        <v>499000000</v>
      </c>
      <c r="V845">
        <v>2154000000</v>
      </c>
      <c r="W845">
        <v>1148000000</v>
      </c>
      <c r="X845">
        <v>639000000</v>
      </c>
      <c r="AA845">
        <v>709000000</v>
      </c>
      <c r="AD845">
        <v>9000000</v>
      </c>
      <c r="AF845">
        <v>46164536</v>
      </c>
      <c r="AG845">
        <v>186000000</v>
      </c>
      <c r="AH845">
        <v>882000000</v>
      </c>
      <c r="AJ845">
        <v>81000000</v>
      </c>
      <c r="AK845">
        <v>108000000</v>
      </c>
      <c r="AM845">
        <v>104000000</v>
      </c>
      <c r="AN845">
        <v>102000000</v>
      </c>
      <c r="AQ845">
        <v>250000000</v>
      </c>
      <c r="AS845">
        <v>170000000</v>
      </c>
      <c r="AT845">
        <v>150000000</v>
      </c>
      <c r="AU845">
        <v>-150000000</v>
      </c>
      <c r="AV845">
        <v>20000000</v>
      </c>
      <c r="AX845">
        <v>23000000</v>
      </c>
      <c r="AY845">
        <v>0.71</v>
      </c>
      <c r="BA845">
        <v>9.1836734693877597E-2</v>
      </c>
      <c r="BE845">
        <v>0.28344671201814098</v>
      </c>
      <c r="BF845">
        <v>0.11337868480725601</v>
      </c>
      <c r="BG845">
        <v>0.210884353741497</v>
      </c>
      <c r="BI845">
        <v>0.21826280623607999</v>
      </c>
      <c r="BJ845">
        <v>-0.17006802721088399</v>
      </c>
      <c r="BK845">
        <v>0.17006802721088399</v>
      </c>
      <c r="BL845">
        <v>1.6666666666666701</v>
      </c>
      <c r="BM845">
        <v>0.122448979591837</v>
      </c>
      <c r="BN845">
        <v>0.53303637713437302</v>
      </c>
      <c r="BP845">
        <v>0.31794425087108003</v>
      </c>
      <c r="BQ845">
        <v>1.25435540069686</v>
      </c>
      <c r="BR845">
        <v>37.436618309859199</v>
      </c>
    </row>
    <row r="846" spans="3:73" x14ac:dyDescent="0.3">
      <c r="C846">
        <v>1968915</v>
      </c>
      <c r="D846" t="s">
        <v>4573</v>
      </c>
      <c r="E846" t="s">
        <v>1130</v>
      </c>
      <c r="F846" t="s">
        <v>3614</v>
      </c>
      <c r="G846" t="s">
        <v>3655</v>
      </c>
      <c r="H846" t="s">
        <v>3656</v>
      </c>
      <c r="I846" t="s">
        <v>4648</v>
      </c>
      <c r="J846">
        <v>2022</v>
      </c>
      <c r="K846" t="s">
        <v>4062</v>
      </c>
    </row>
    <row r="847" spans="3:73" x14ac:dyDescent="0.3">
      <c r="C847">
        <v>1968915</v>
      </c>
      <c r="D847" t="s">
        <v>4573</v>
      </c>
      <c r="E847" t="s">
        <v>1130</v>
      </c>
      <c r="F847" t="s">
        <v>3614</v>
      </c>
      <c r="G847" t="s">
        <v>3655</v>
      </c>
      <c r="H847" t="s">
        <v>3656</v>
      </c>
      <c r="I847" t="s">
        <v>4648</v>
      </c>
      <c r="J847">
        <v>2021</v>
      </c>
      <c r="K847" t="s">
        <v>4062</v>
      </c>
    </row>
    <row r="848" spans="3:73" x14ac:dyDescent="0.3">
      <c r="C848">
        <v>1968915</v>
      </c>
      <c r="D848" t="s">
        <v>4573</v>
      </c>
      <c r="E848" t="s">
        <v>1130</v>
      </c>
      <c r="F848" t="s">
        <v>3614</v>
      </c>
      <c r="G848" t="s">
        <v>3655</v>
      </c>
      <c r="H848" t="s">
        <v>3656</v>
      </c>
      <c r="I848" t="s">
        <v>4648</v>
      </c>
      <c r="J848">
        <v>2020</v>
      </c>
      <c r="K848" t="s">
        <v>4062</v>
      </c>
    </row>
    <row r="849" spans="3:73" x14ac:dyDescent="0.3">
      <c r="C849">
        <v>1968915</v>
      </c>
      <c r="D849" t="s">
        <v>4573</v>
      </c>
      <c r="E849" t="s">
        <v>1130</v>
      </c>
      <c r="F849" t="s">
        <v>3614</v>
      </c>
      <c r="G849" t="s">
        <v>3655</v>
      </c>
      <c r="H849" t="s">
        <v>3656</v>
      </c>
      <c r="I849" t="s">
        <v>4648</v>
      </c>
      <c r="J849">
        <v>2019</v>
      </c>
      <c r="K849" t="s">
        <v>4062</v>
      </c>
    </row>
    <row r="850" spans="3:73" x14ac:dyDescent="0.3">
      <c r="C850">
        <v>1968915</v>
      </c>
      <c r="D850" t="s">
        <v>4573</v>
      </c>
      <c r="E850" t="s">
        <v>1130</v>
      </c>
      <c r="F850" t="s">
        <v>3614</v>
      </c>
      <c r="G850" t="s">
        <v>3655</v>
      </c>
      <c r="H850" t="s">
        <v>3656</v>
      </c>
      <c r="I850" t="s">
        <v>4648</v>
      </c>
      <c r="J850">
        <v>2018</v>
      </c>
      <c r="K850" t="s">
        <v>4062</v>
      </c>
    </row>
    <row r="851" spans="3:73" x14ac:dyDescent="0.3">
      <c r="C851">
        <v>1968915</v>
      </c>
      <c r="D851" t="s">
        <v>4573</v>
      </c>
      <c r="E851" t="s">
        <v>1130</v>
      </c>
      <c r="F851" t="s">
        <v>3614</v>
      </c>
      <c r="G851" t="s">
        <v>3655</v>
      </c>
      <c r="H851" t="s">
        <v>3656</v>
      </c>
      <c r="I851" t="s">
        <v>4648</v>
      </c>
      <c r="J851">
        <v>2017</v>
      </c>
      <c r="K851" t="s">
        <v>4062</v>
      </c>
    </row>
    <row r="852" spans="3:73" x14ac:dyDescent="0.3">
      <c r="C852">
        <v>1811414</v>
      </c>
      <c r="D852" t="s">
        <v>4559</v>
      </c>
      <c r="E852" t="s">
        <v>2675</v>
      </c>
      <c r="F852" t="s">
        <v>3614</v>
      </c>
      <c r="G852" t="s">
        <v>3630</v>
      </c>
      <c r="H852" t="s">
        <v>3631</v>
      </c>
      <c r="I852" t="s">
        <v>4649</v>
      </c>
      <c r="J852">
        <v>2026</v>
      </c>
      <c r="K852" t="s">
        <v>4062</v>
      </c>
      <c r="L852">
        <v>8.2920180000000006</v>
      </c>
    </row>
    <row r="853" spans="3:73" x14ac:dyDescent="0.3">
      <c r="C853">
        <v>1811414</v>
      </c>
      <c r="D853" t="s">
        <v>4559</v>
      </c>
      <c r="E853" t="s">
        <v>2675</v>
      </c>
      <c r="F853" t="s">
        <v>3614</v>
      </c>
      <c r="G853" t="s">
        <v>3630</v>
      </c>
      <c r="H853" t="s">
        <v>3631</v>
      </c>
      <c r="I853" t="s">
        <v>4649</v>
      </c>
      <c r="J853">
        <v>2025</v>
      </c>
      <c r="K853" t="s">
        <v>4062</v>
      </c>
      <c r="L853">
        <v>10.341884</v>
      </c>
      <c r="M853">
        <v>1308156000</v>
      </c>
      <c r="N853">
        <v>981642000</v>
      </c>
      <c r="O853">
        <v>230524000</v>
      </c>
      <c r="S853">
        <v>251449000</v>
      </c>
      <c r="V853">
        <v>139183000</v>
      </c>
      <c r="W853">
        <v>61546000</v>
      </c>
      <c r="X853">
        <v>11819000</v>
      </c>
      <c r="AB853">
        <v>1168973000</v>
      </c>
      <c r="AD853">
        <v>-3793564000</v>
      </c>
      <c r="AE853">
        <v>61000</v>
      </c>
      <c r="AJ853">
        <v>-472604000</v>
      </c>
      <c r="AK853">
        <v>375608000</v>
      </c>
      <c r="AL853">
        <v>472604000</v>
      </c>
      <c r="AM853">
        <v>1544000</v>
      </c>
      <c r="AN853">
        <v>-435050000</v>
      </c>
      <c r="AQ853">
        <v>-242473000</v>
      </c>
      <c r="AS853">
        <v>65570000</v>
      </c>
      <c r="AU853">
        <v>14932000</v>
      </c>
      <c r="AV853">
        <v>312806000</v>
      </c>
      <c r="AY853">
        <v>-0.76</v>
      </c>
      <c r="BN853">
        <v>0.106396331935946</v>
      </c>
      <c r="BP853">
        <v>3.7455561693692498</v>
      </c>
      <c r="BR853">
        <v>-13.607742105263201</v>
      </c>
      <c r="BS853">
        <v>-0.37216428437611498</v>
      </c>
      <c r="BU853">
        <v>-6.7237069119645997E-9</v>
      </c>
    </row>
    <row r="854" spans="3:73" x14ac:dyDescent="0.3">
      <c r="C854">
        <v>1811414</v>
      </c>
      <c r="D854" t="s">
        <v>4559</v>
      </c>
      <c r="E854" t="s">
        <v>2675</v>
      </c>
      <c r="F854" t="s">
        <v>3614</v>
      </c>
      <c r="G854" t="s">
        <v>3630</v>
      </c>
      <c r="H854" t="s">
        <v>3631</v>
      </c>
      <c r="I854" t="s">
        <v>4649</v>
      </c>
      <c r="J854">
        <v>2024</v>
      </c>
      <c r="K854" t="s">
        <v>4062</v>
      </c>
      <c r="L854">
        <v>6.3485319999999996</v>
      </c>
      <c r="M854">
        <v>1322395000</v>
      </c>
      <c r="N854">
        <v>922286000</v>
      </c>
      <c r="O854">
        <v>140866000</v>
      </c>
      <c r="S854">
        <v>299992000</v>
      </c>
      <c r="V854">
        <v>164548000</v>
      </c>
      <c r="W854">
        <v>64884000</v>
      </c>
      <c r="X854">
        <v>6466000</v>
      </c>
      <c r="AB854">
        <v>1157847000</v>
      </c>
      <c r="AD854">
        <v>-3358514000</v>
      </c>
      <c r="AE854">
        <v>54000</v>
      </c>
      <c r="AJ854">
        <v>-525207000</v>
      </c>
      <c r="AK854">
        <v>382971000</v>
      </c>
      <c r="AL854">
        <v>525207000</v>
      </c>
      <c r="AM854">
        <v>0</v>
      </c>
      <c r="AN854">
        <v>-477857000</v>
      </c>
      <c r="AQ854">
        <v>-274555000</v>
      </c>
      <c r="AS854">
        <v>57781000</v>
      </c>
      <c r="AU854">
        <v>128869000</v>
      </c>
      <c r="AV854">
        <v>144028000</v>
      </c>
      <c r="AY854">
        <v>-0.94</v>
      </c>
      <c r="BN854">
        <v>0.12443180744028801</v>
      </c>
      <c r="BP854">
        <v>2.1710437087725798</v>
      </c>
      <c r="BR854">
        <v>-6.7537574468085104</v>
      </c>
      <c r="BS854">
        <v>-0.412711696795863</v>
      </c>
      <c r="BU854">
        <v>-5.1540661935471597E-9</v>
      </c>
    </row>
    <row r="855" spans="3:73" x14ac:dyDescent="0.3">
      <c r="C855">
        <v>1811414</v>
      </c>
      <c r="D855" t="s">
        <v>4559</v>
      </c>
      <c r="E855" t="s">
        <v>2675</v>
      </c>
      <c r="F855" t="s">
        <v>3614</v>
      </c>
      <c r="G855" t="s">
        <v>3630</v>
      </c>
      <c r="H855" t="s">
        <v>3631</v>
      </c>
      <c r="I855" t="s">
        <v>4649</v>
      </c>
      <c r="J855">
        <v>2023</v>
      </c>
      <c r="K855" t="s">
        <v>4062</v>
      </c>
      <c r="L855">
        <v>7.8936700000000002</v>
      </c>
      <c r="M855">
        <v>1501978000</v>
      </c>
      <c r="N855">
        <v>1083517000</v>
      </c>
      <c r="O855">
        <v>142524000</v>
      </c>
      <c r="S855">
        <v>313164000</v>
      </c>
      <c r="V855">
        <v>161801000</v>
      </c>
      <c r="W855">
        <v>57095000</v>
      </c>
      <c r="X855">
        <v>12959000</v>
      </c>
      <c r="AB855">
        <v>1338407000</v>
      </c>
      <c r="AD855">
        <v>-2880657000</v>
      </c>
      <c r="AE855">
        <v>49000</v>
      </c>
      <c r="AJ855">
        <v>-479030000</v>
      </c>
      <c r="AK855">
        <v>347945000</v>
      </c>
      <c r="AL855">
        <v>479030000</v>
      </c>
      <c r="AM855">
        <v>0</v>
      </c>
      <c r="AN855">
        <v>-445145000</v>
      </c>
      <c r="AO855">
        <v>2377000</v>
      </c>
      <c r="AQ855">
        <v>-240025000</v>
      </c>
      <c r="AS855">
        <v>41958000</v>
      </c>
      <c r="AU855">
        <v>-152532000</v>
      </c>
      <c r="AV855">
        <v>300213000</v>
      </c>
      <c r="AY855">
        <v>-0.96</v>
      </c>
      <c r="BB855">
        <v>-442768000</v>
      </c>
      <c r="BC855">
        <v>-442768000</v>
      </c>
      <c r="BN855">
        <v>0.10772527959797</v>
      </c>
      <c r="BO855">
        <v>-186.27177114009299</v>
      </c>
      <c r="BP855">
        <v>2.4962606182678</v>
      </c>
      <c r="BR855">
        <v>-8.2225729166666692</v>
      </c>
      <c r="BS855">
        <v>-0.33259314991628097</v>
      </c>
      <c r="BU855">
        <v>-5.6618974646725496E-9</v>
      </c>
    </row>
    <row r="856" spans="3:73" x14ac:dyDescent="0.3">
      <c r="C856">
        <v>1811414</v>
      </c>
      <c r="D856" t="s">
        <v>4559</v>
      </c>
      <c r="E856" t="s">
        <v>2675</v>
      </c>
      <c r="F856" t="s">
        <v>3614</v>
      </c>
      <c r="G856" t="s">
        <v>3630</v>
      </c>
      <c r="H856" t="s">
        <v>3631</v>
      </c>
      <c r="I856" t="s">
        <v>4649</v>
      </c>
      <c r="J856">
        <v>2022</v>
      </c>
      <c r="K856" t="s">
        <v>4062</v>
      </c>
      <c r="L856">
        <v>12.316623</v>
      </c>
      <c r="M856">
        <v>1475406000</v>
      </c>
      <c r="N856">
        <v>1072324000</v>
      </c>
      <c r="O856">
        <v>235393000</v>
      </c>
      <c r="S856">
        <v>295934000</v>
      </c>
      <c r="V856">
        <v>155862000</v>
      </c>
      <c r="W856">
        <v>46809000</v>
      </c>
      <c r="X856">
        <v>21420000</v>
      </c>
      <c r="AB856">
        <v>1317840000</v>
      </c>
      <c r="AD856">
        <v>-2435512000</v>
      </c>
      <c r="AE856">
        <v>44000</v>
      </c>
      <c r="AJ856">
        <v>-420618000</v>
      </c>
      <c r="AK856">
        <v>297435000</v>
      </c>
      <c r="AL856">
        <v>420618000</v>
      </c>
      <c r="AM856">
        <v>0</v>
      </c>
      <c r="AN856">
        <v>-411907000</v>
      </c>
      <c r="AO856">
        <v>2399000</v>
      </c>
      <c r="AQ856">
        <v>-218024000</v>
      </c>
      <c r="AS856">
        <v>28280000</v>
      </c>
      <c r="AU856">
        <v>124119000</v>
      </c>
      <c r="AV856">
        <v>8598000</v>
      </c>
      <c r="AY856">
        <v>-0.95</v>
      </c>
      <c r="BB856">
        <v>-409508000</v>
      </c>
      <c r="BC856">
        <v>-409508000</v>
      </c>
      <c r="BN856">
        <v>0.10564007466419401</v>
      </c>
      <c r="BO856">
        <v>-170.69945810754501</v>
      </c>
      <c r="BP856">
        <v>5.0287978807494298</v>
      </c>
      <c r="BR856">
        <v>-12.9648663157895</v>
      </c>
      <c r="BS856">
        <v>-0.31256222303162801</v>
      </c>
      <c r="BU856">
        <v>-8.8787651384082996E-9</v>
      </c>
    </row>
    <row r="857" spans="3:73" x14ac:dyDescent="0.3">
      <c r="C857">
        <v>1811414</v>
      </c>
      <c r="D857" t="s">
        <v>4559</v>
      </c>
      <c r="E857" t="s">
        <v>2675</v>
      </c>
      <c r="F857" t="s">
        <v>3614</v>
      </c>
      <c r="G857" t="s">
        <v>3630</v>
      </c>
      <c r="H857" t="s">
        <v>3631</v>
      </c>
      <c r="I857" t="s">
        <v>4649</v>
      </c>
      <c r="J857">
        <v>2021</v>
      </c>
      <c r="K857" t="s">
        <v>4062</v>
      </c>
      <c r="L857">
        <v>36.851863999999999</v>
      </c>
      <c r="M857">
        <v>1715648000</v>
      </c>
      <c r="N857">
        <v>1463432000</v>
      </c>
      <c r="O857">
        <v>320700000</v>
      </c>
      <c r="S857">
        <v>166183000</v>
      </c>
      <c r="V857">
        <v>107060000</v>
      </c>
      <c r="W857">
        <v>30607000</v>
      </c>
      <c r="X857">
        <v>14182000</v>
      </c>
      <c r="AB857">
        <v>1606895000</v>
      </c>
      <c r="AD857">
        <v>-2023605000</v>
      </c>
      <c r="AE857">
        <v>43000</v>
      </c>
      <c r="AF857">
        <v>22984745</v>
      </c>
      <c r="AJ857">
        <v>-215266000</v>
      </c>
      <c r="AK857">
        <v>151496000</v>
      </c>
      <c r="AL857">
        <v>215266000</v>
      </c>
      <c r="AM857">
        <v>0</v>
      </c>
      <c r="AN857">
        <v>-45966000</v>
      </c>
      <c r="AO857">
        <v>1419000</v>
      </c>
      <c r="AQ857">
        <v>-127909000</v>
      </c>
      <c r="AS857">
        <v>11207000</v>
      </c>
      <c r="AU857">
        <v>-385834000</v>
      </c>
      <c r="AV857">
        <v>736557000</v>
      </c>
      <c r="AY857">
        <v>-0.11</v>
      </c>
      <c r="BB857">
        <v>-44547000</v>
      </c>
      <c r="BC857">
        <v>-44547000</v>
      </c>
      <c r="BN857">
        <v>6.2402077815495997E-2</v>
      </c>
      <c r="BO857">
        <v>-31.393234672304398</v>
      </c>
      <c r="BP857">
        <v>10.4779952298494</v>
      </c>
      <c r="BR857">
        <v>-335.01694545454501</v>
      </c>
      <c r="BS857">
        <v>-2.8605478267092699E-2</v>
      </c>
      <c r="BU857">
        <v>-2.5226944137606998E-9</v>
      </c>
    </row>
    <row r="858" spans="3:73" x14ac:dyDescent="0.3">
      <c r="C858">
        <v>1811414</v>
      </c>
      <c r="D858" t="s">
        <v>4559</v>
      </c>
      <c r="E858" t="s">
        <v>2675</v>
      </c>
      <c r="F858" t="s">
        <v>3614</v>
      </c>
      <c r="G858" t="s">
        <v>3630</v>
      </c>
      <c r="H858" t="s">
        <v>3631</v>
      </c>
      <c r="I858" t="s">
        <v>4649</v>
      </c>
      <c r="J858">
        <v>2020</v>
      </c>
      <c r="K858" t="s">
        <v>4062</v>
      </c>
      <c r="L858">
        <v>54.514471999999998</v>
      </c>
      <c r="M858">
        <v>1066769000</v>
      </c>
      <c r="N858">
        <v>1009168000</v>
      </c>
      <c r="O858">
        <v>113216000</v>
      </c>
      <c r="S858">
        <v>43696000</v>
      </c>
      <c r="V858">
        <v>23594000</v>
      </c>
      <c r="W858">
        <v>12350000</v>
      </c>
      <c r="X858">
        <v>5383000</v>
      </c>
      <c r="AB858">
        <v>1041471000</v>
      </c>
      <c r="AD858">
        <v>-1395776000</v>
      </c>
      <c r="AE858">
        <v>36000</v>
      </c>
      <c r="AF858">
        <v>22984745</v>
      </c>
      <c r="AJ858">
        <v>-81021000</v>
      </c>
      <c r="AK858">
        <v>65103000</v>
      </c>
      <c r="AL858">
        <v>81021000</v>
      </c>
      <c r="AM858">
        <v>0</v>
      </c>
      <c r="AN858">
        <v>-1099914000</v>
      </c>
      <c r="AO858">
        <v>20765000</v>
      </c>
      <c r="AQ858">
        <v>-61263000</v>
      </c>
      <c r="AS858">
        <v>7506000</v>
      </c>
      <c r="AU858">
        <v>-802648000</v>
      </c>
      <c r="AV858">
        <v>953724000</v>
      </c>
      <c r="BB858">
        <v>-1079149000</v>
      </c>
      <c r="BC858">
        <v>-1079149000</v>
      </c>
      <c r="BN858">
        <v>2.2117253126028202E-2</v>
      </c>
      <c r="BO858">
        <v>-51.9696123284373</v>
      </c>
      <c r="BP858">
        <v>9.1672874493927097</v>
      </c>
      <c r="BS858">
        <v>-1.0561158207957799</v>
      </c>
    </row>
    <row r="859" spans="3:73" x14ac:dyDescent="0.3">
      <c r="C859">
        <v>1811414</v>
      </c>
      <c r="D859" t="s">
        <v>4559</v>
      </c>
      <c r="E859" t="s">
        <v>2675</v>
      </c>
      <c r="F859" t="s">
        <v>3614</v>
      </c>
      <c r="G859" t="s">
        <v>3630</v>
      </c>
      <c r="H859" t="s">
        <v>3631</v>
      </c>
      <c r="I859" t="s">
        <v>4649</v>
      </c>
      <c r="J859">
        <v>2019</v>
      </c>
      <c r="K859" t="s">
        <v>4062</v>
      </c>
    </row>
    <row r="860" spans="3:73" x14ac:dyDescent="0.3">
      <c r="C860">
        <v>1811414</v>
      </c>
      <c r="D860" t="s">
        <v>4559</v>
      </c>
      <c r="E860" t="s">
        <v>2675</v>
      </c>
      <c r="F860" t="s">
        <v>3614</v>
      </c>
      <c r="G860" t="s">
        <v>3630</v>
      </c>
      <c r="H860" t="s">
        <v>3631</v>
      </c>
      <c r="I860" t="s">
        <v>4649</v>
      </c>
      <c r="J860">
        <v>2018</v>
      </c>
      <c r="K860" t="s">
        <v>4062</v>
      </c>
    </row>
    <row r="861" spans="3:73" x14ac:dyDescent="0.3">
      <c r="C861">
        <v>1811414</v>
      </c>
      <c r="D861" t="s">
        <v>4559</v>
      </c>
      <c r="E861" t="s">
        <v>2675</v>
      </c>
      <c r="F861" t="s">
        <v>3614</v>
      </c>
      <c r="G861" t="s">
        <v>3630</v>
      </c>
      <c r="H861" t="s">
        <v>3631</v>
      </c>
      <c r="I861" t="s">
        <v>4649</v>
      </c>
      <c r="J861">
        <v>2017</v>
      </c>
      <c r="K861" t="s">
        <v>4062</v>
      </c>
    </row>
    <row r="862" spans="3:73" x14ac:dyDescent="0.3">
      <c r="C862">
        <v>1043337</v>
      </c>
      <c r="D862" t="s">
        <v>4440</v>
      </c>
      <c r="E862" t="s">
        <v>1954</v>
      </c>
      <c r="F862" t="s">
        <v>3614</v>
      </c>
      <c r="G862" t="s">
        <v>3655</v>
      </c>
      <c r="H862" t="s">
        <v>3656</v>
      </c>
      <c r="I862" t="s">
        <v>4650</v>
      </c>
      <c r="J862">
        <v>2026</v>
      </c>
      <c r="K862" t="s">
        <v>4062</v>
      </c>
      <c r="L862">
        <v>6.5358219999999996</v>
      </c>
    </row>
    <row r="863" spans="3:73" x14ac:dyDescent="0.3">
      <c r="C863">
        <v>1043337</v>
      </c>
      <c r="D863" t="s">
        <v>4440</v>
      </c>
      <c r="E863" t="s">
        <v>1954</v>
      </c>
      <c r="F863" t="s">
        <v>3614</v>
      </c>
      <c r="G863" t="s">
        <v>3655</v>
      </c>
      <c r="H863" t="s">
        <v>3656</v>
      </c>
      <c r="I863" t="s">
        <v>4650</v>
      </c>
      <c r="J863">
        <v>2025</v>
      </c>
      <c r="K863" t="s">
        <v>4062</v>
      </c>
      <c r="L863">
        <v>5.9794289999999997</v>
      </c>
      <c r="M863">
        <v>551188000</v>
      </c>
      <c r="N863">
        <v>361869000</v>
      </c>
      <c r="O863">
        <v>66252000</v>
      </c>
      <c r="P863">
        <v>131430000</v>
      </c>
      <c r="Q863">
        <v>132673000</v>
      </c>
      <c r="R863">
        <v>189319000</v>
      </c>
      <c r="S863">
        <v>78922000</v>
      </c>
      <c r="T863">
        <v>37973000</v>
      </c>
      <c r="U863">
        <v>37590000</v>
      </c>
      <c r="W863">
        <v>157556000</v>
      </c>
      <c r="X863">
        <v>82235000</v>
      </c>
      <c r="AA863">
        <v>180942000</v>
      </c>
      <c r="AB863">
        <v>179779000</v>
      </c>
      <c r="AD863">
        <v>77150000</v>
      </c>
      <c r="AE863">
        <v>0</v>
      </c>
      <c r="AF863">
        <v>28018000</v>
      </c>
      <c r="AJ863">
        <v>-38606000</v>
      </c>
      <c r="AK863">
        <v>62527000</v>
      </c>
      <c r="AM863">
        <v>47383000</v>
      </c>
      <c r="AN863">
        <v>-102835000</v>
      </c>
      <c r="AQ863">
        <v>34022000</v>
      </c>
      <c r="AR863">
        <v>7545000</v>
      </c>
      <c r="AS863">
        <v>32488000</v>
      </c>
      <c r="AT863">
        <v>21850000</v>
      </c>
      <c r="AU863">
        <v>-21823000</v>
      </c>
      <c r="AV863">
        <v>-25302000</v>
      </c>
      <c r="AY863">
        <v>-3.7</v>
      </c>
      <c r="AZ863">
        <v>142005000</v>
      </c>
      <c r="BL863">
        <v>1.5570709382151</v>
      </c>
      <c r="BP863">
        <v>0.420498108609002</v>
      </c>
      <c r="BQ863">
        <v>1.45469547335551</v>
      </c>
      <c r="BR863">
        <v>-1.6160618918918901</v>
      </c>
      <c r="BS863">
        <v>-0.57200785408751897</v>
      </c>
      <c r="BU863">
        <v>-1.2306157726987001E-7</v>
      </c>
    </row>
    <row r="864" spans="3:73" x14ac:dyDescent="0.3">
      <c r="C864">
        <v>1043337</v>
      </c>
      <c r="D864" t="s">
        <v>4440</v>
      </c>
      <c r="E864" t="s">
        <v>1954</v>
      </c>
      <c r="F864" t="s">
        <v>3614</v>
      </c>
      <c r="G864" t="s">
        <v>3655</v>
      </c>
      <c r="H864" t="s">
        <v>3656</v>
      </c>
      <c r="I864" t="s">
        <v>4650</v>
      </c>
      <c r="J864">
        <v>2024</v>
      </c>
      <c r="K864" t="s">
        <v>4062</v>
      </c>
      <c r="L864">
        <v>11.517929000000001</v>
      </c>
      <c r="M864">
        <v>621556000</v>
      </c>
      <c r="N864">
        <v>387514000</v>
      </c>
      <c r="O864">
        <v>71832000</v>
      </c>
      <c r="P864">
        <v>137766000</v>
      </c>
      <c r="Q864">
        <v>151337000</v>
      </c>
      <c r="R864">
        <v>234042000</v>
      </c>
      <c r="S864">
        <v>97667000</v>
      </c>
      <c r="T864">
        <v>39677000</v>
      </c>
      <c r="U864">
        <v>33085000</v>
      </c>
      <c r="W864">
        <v>149972000</v>
      </c>
      <c r="X864">
        <v>83478000</v>
      </c>
      <c r="AA864">
        <v>201577000</v>
      </c>
      <c r="AB864">
        <v>245260000</v>
      </c>
      <c r="AD864">
        <v>179985000</v>
      </c>
      <c r="AE864">
        <v>0</v>
      </c>
      <c r="AF864">
        <v>27695000</v>
      </c>
      <c r="AJ864">
        <v>-381000</v>
      </c>
      <c r="AK864">
        <v>72174000</v>
      </c>
      <c r="AM864">
        <v>2927000</v>
      </c>
      <c r="AN864">
        <v>-16524000</v>
      </c>
      <c r="AQ864">
        <v>47748000</v>
      </c>
      <c r="AR864">
        <v>5804000</v>
      </c>
      <c r="AS864">
        <v>34266000</v>
      </c>
      <c r="AT864">
        <v>24303000</v>
      </c>
      <c r="AU864">
        <v>-24468000</v>
      </c>
      <c r="AV864">
        <v>11121000</v>
      </c>
      <c r="AY864">
        <v>-0.6</v>
      </c>
      <c r="AZ864">
        <v>169547500</v>
      </c>
      <c r="BL864">
        <v>1.9646957165782</v>
      </c>
      <c r="BP864">
        <v>0.47896940762275603</v>
      </c>
      <c r="BQ864">
        <v>1.5748072973621701</v>
      </c>
      <c r="BR864">
        <v>-19.1965483333333</v>
      </c>
      <c r="BS864">
        <v>-6.73733996575063E-2</v>
      </c>
      <c r="BU864">
        <v>-2.8177270651553501E-8</v>
      </c>
    </row>
    <row r="865" spans="3:73" x14ac:dyDescent="0.3">
      <c r="C865">
        <v>1043337</v>
      </c>
      <c r="D865" t="s">
        <v>4440</v>
      </c>
      <c r="E865" t="s">
        <v>1954</v>
      </c>
      <c r="F865" t="s">
        <v>3614</v>
      </c>
      <c r="G865" t="s">
        <v>3655</v>
      </c>
      <c r="H865" t="s">
        <v>3656</v>
      </c>
      <c r="I865" t="s">
        <v>4650</v>
      </c>
      <c r="J865">
        <v>2023</v>
      </c>
      <c r="K865" t="s">
        <v>4062</v>
      </c>
      <c r="L865">
        <v>18.936133000000002</v>
      </c>
      <c r="M865">
        <v>679900000</v>
      </c>
      <c r="N865">
        <v>429390000</v>
      </c>
      <c r="O865">
        <v>40841000</v>
      </c>
      <c r="P865">
        <v>166545000</v>
      </c>
      <c r="Q865">
        <v>187758000</v>
      </c>
      <c r="R865">
        <v>250510000</v>
      </c>
      <c r="S865">
        <v>110126000</v>
      </c>
      <c r="T865">
        <v>47314000</v>
      </c>
      <c r="U865">
        <v>35295000</v>
      </c>
      <c r="W865">
        <v>178241000</v>
      </c>
      <c r="X865">
        <v>111925000</v>
      </c>
      <c r="AA865">
        <v>191459000</v>
      </c>
      <c r="AB865">
        <v>287717000</v>
      </c>
      <c r="AD865">
        <v>196509000</v>
      </c>
      <c r="AE865">
        <v>0</v>
      </c>
      <c r="AF865">
        <v>27549000</v>
      </c>
      <c r="AJ865">
        <v>12836000</v>
      </c>
      <c r="AK865">
        <v>71075000</v>
      </c>
      <c r="AM865">
        <v>3261000</v>
      </c>
      <c r="AN865">
        <v>-5183000</v>
      </c>
      <c r="AO865">
        <v>-13000000</v>
      </c>
      <c r="AQ865">
        <v>4946000</v>
      </c>
      <c r="AR865">
        <v>-4226000</v>
      </c>
      <c r="AS865">
        <v>33638000</v>
      </c>
      <c r="AT865">
        <v>38498000</v>
      </c>
      <c r="AU865">
        <v>-36979000</v>
      </c>
      <c r="AV865">
        <v>17485000</v>
      </c>
      <c r="AY865">
        <v>-0.19</v>
      </c>
      <c r="AZ865">
        <v>170169000</v>
      </c>
      <c r="BB865">
        <v>-14922000</v>
      </c>
      <c r="BC865">
        <v>-14922000</v>
      </c>
      <c r="BL865">
        <v>0.128474206452283</v>
      </c>
      <c r="BO865">
        <v>1.14784615384615</v>
      </c>
      <c r="BP865">
        <v>0.22913358879270199</v>
      </c>
      <c r="BQ865">
        <v>1.35564769048648</v>
      </c>
      <c r="BR865">
        <v>-99.663857894736907</v>
      </c>
      <c r="BS865">
        <v>-1.8014229260001999E-2</v>
      </c>
      <c r="BU865">
        <v>-1.25048755200423E-8</v>
      </c>
    </row>
    <row r="866" spans="3:73" x14ac:dyDescent="0.3">
      <c r="C866">
        <v>1043337</v>
      </c>
      <c r="D866" t="s">
        <v>4440</v>
      </c>
      <c r="E866" t="s">
        <v>1954</v>
      </c>
      <c r="F866" t="s">
        <v>3614</v>
      </c>
      <c r="G866" t="s">
        <v>3655</v>
      </c>
      <c r="H866" t="s">
        <v>3656</v>
      </c>
      <c r="I866" t="s">
        <v>4650</v>
      </c>
      <c r="J866">
        <v>2022</v>
      </c>
      <c r="K866" t="s">
        <v>4062</v>
      </c>
      <c r="L866">
        <v>19.486391999999999</v>
      </c>
      <c r="M866">
        <v>652105000</v>
      </c>
      <c r="N866">
        <v>409551000</v>
      </c>
      <c r="O866">
        <v>54798000</v>
      </c>
      <c r="P866">
        <v>158155000</v>
      </c>
      <c r="Q866">
        <v>152580000</v>
      </c>
      <c r="R866">
        <v>242554000</v>
      </c>
      <c r="S866">
        <v>104643000</v>
      </c>
      <c r="T866">
        <v>45508000</v>
      </c>
      <c r="U866">
        <v>34225000</v>
      </c>
      <c r="W866">
        <v>177692000</v>
      </c>
      <c r="X866">
        <v>110202000</v>
      </c>
      <c r="AA866">
        <v>169252000</v>
      </c>
      <c r="AB866">
        <v>280942000</v>
      </c>
      <c r="AC866">
        <v>50366000</v>
      </c>
      <c r="AD866">
        <v>201692000</v>
      </c>
      <c r="AE866">
        <v>0</v>
      </c>
      <c r="AF866">
        <v>27341000</v>
      </c>
      <c r="AJ866">
        <v>2935000</v>
      </c>
      <c r="AK866">
        <v>65296000</v>
      </c>
      <c r="AM866">
        <v>3360000</v>
      </c>
      <c r="AQ866">
        <v>6806000</v>
      </c>
      <c r="AR866">
        <v>4088000</v>
      </c>
      <c r="AS866">
        <v>33691000</v>
      </c>
      <c r="AT866">
        <v>31609000</v>
      </c>
      <c r="AU866">
        <v>-28581000</v>
      </c>
      <c r="AV866">
        <v>-7297000</v>
      </c>
      <c r="AY866">
        <v>-0.52</v>
      </c>
      <c r="AZ866">
        <v>145347500</v>
      </c>
      <c r="BL866">
        <v>0.21531842196842699</v>
      </c>
      <c r="BP866">
        <v>0.30838754699142301</v>
      </c>
      <c r="BQ866">
        <v>1.44615964702969</v>
      </c>
      <c r="BR866">
        <v>-37.473830769230801</v>
      </c>
      <c r="BU866">
        <v>-3.6067671761431202E-8</v>
      </c>
    </row>
    <row r="867" spans="3:73" x14ac:dyDescent="0.3">
      <c r="C867">
        <v>1043337</v>
      </c>
      <c r="D867" t="s">
        <v>4440</v>
      </c>
      <c r="E867" t="s">
        <v>1954</v>
      </c>
      <c r="F867" t="s">
        <v>3614</v>
      </c>
      <c r="G867" t="s">
        <v>3655</v>
      </c>
      <c r="H867" t="s">
        <v>3656</v>
      </c>
      <c r="I867" t="s">
        <v>4650</v>
      </c>
      <c r="J867">
        <v>2021</v>
      </c>
      <c r="K867" t="s">
        <v>4062</v>
      </c>
      <c r="L867">
        <v>26.73969</v>
      </c>
      <c r="M867">
        <v>665399000</v>
      </c>
      <c r="N867">
        <v>410824000</v>
      </c>
      <c r="O867">
        <v>85547000</v>
      </c>
      <c r="P867">
        <v>150388000</v>
      </c>
      <c r="Q867">
        <v>138115000</v>
      </c>
      <c r="R867">
        <v>254575000</v>
      </c>
      <c r="S867">
        <v>107901000</v>
      </c>
      <c r="T867">
        <v>49863000</v>
      </c>
      <c r="U867">
        <v>36387000</v>
      </c>
      <c r="W867">
        <v>173066000</v>
      </c>
      <c r="X867">
        <v>97679000</v>
      </c>
      <c r="AA867">
        <v>169205000</v>
      </c>
      <c r="AC867">
        <v>55264000</v>
      </c>
      <c r="AD867">
        <v>215748000</v>
      </c>
      <c r="AF867">
        <v>27191000</v>
      </c>
      <c r="AJ867">
        <v>15411000</v>
      </c>
      <c r="AK867">
        <v>66165000</v>
      </c>
      <c r="AM867">
        <v>9030000</v>
      </c>
      <c r="AQ867">
        <v>-36248000</v>
      </c>
      <c r="AR867">
        <v>13297000</v>
      </c>
      <c r="AS867">
        <v>33828000</v>
      </c>
      <c r="AT867">
        <v>27031000</v>
      </c>
      <c r="AU867">
        <v>28041000</v>
      </c>
      <c r="AV867">
        <v>22876000</v>
      </c>
      <c r="AY867">
        <v>0.13</v>
      </c>
      <c r="AZ867">
        <v>114331500</v>
      </c>
      <c r="BL867">
        <v>-1.3409788761052099</v>
      </c>
      <c r="BP867">
        <v>0.494302751551431</v>
      </c>
      <c r="BQ867">
        <v>1.5757514474246801</v>
      </c>
      <c r="BR867">
        <v>205.68992307692301</v>
      </c>
    </row>
    <row r="868" spans="3:73" x14ac:dyDescent="0.3">
      <c r="C868">
        <v>1043337</v>
      </c>
      <c r="D868" t="s">
        <v>4440</v>
      </c>
      <c r="E868" t="s">
        <v>1954</v>
      </c>
      <c r="F868" t="s">
        <v>3614</v>
      </c>
      <c r="G868" t="s">
        <v>3655</v>
      </c>
      <c r="H868" t="s">
        <v>3656</v>
      </c>
      <c r="I868" t="s">
        <v>4650</v>
      </c>
      <c r="J868">
        <v>2020</v>
      </c>
      <c r="K868" t="s">
        <v>4062</v>
      </c>
      <c r="L868">
        <v>21.347826000000001</v>
      </c>
      <c r="M868">
        <v>621408000</v>
      </c>
      <c r="N868">
        <v>334664000</v>
      </c>
      <c r="O868">
        <v>73919000</v>
      </c>
      <c r="P868">
        <v>136745000</v>
      </c>
      <c r="Q868">
        <v>90548000</v>
      </c>
      <c r="R868">
        <v>286744000</v>
      </c>
      <c r="S868">
        <v>119324000</v>
      </c>
      <c r="T868">
        <v>55394000</v>
      </c>
      <c r="U868">
        <v>39104000</v>
      </c>
      <c r="W868">
        <v>146048000</v>
      </c>
      <c r="X868">
        <v>86103000</v>
      </c>
      <c r="AA868">
        <v>143673000</v>
      </c>
      <c r="AC868">
        <v>60482000</v>
      </c>
      <c r="AD868">
        <v>212342000</v>
      </c>
      <c r="AF868">
        <v>27006000</v>
      </c>
      <c r="AG868">
        <v>49550000</v>
      </c>
      <c r="AJ868">
        <v>5673000</v>
      </c>
      <c r="AK868">
        <v>49386000</v>
      </c>
      <c r="AM868">
        <v>920000</v>
      </c>
      <c r="AQ868">
        <v>28641000</v>
      </c>
      <c r="AR868">
        <v>-5483000</v>
      </c>
      <c r="AS868">
        <v>33236000</v>
      </c>
      <c r="AT868">
        <v>32462000</v>
      </c>
      <c r="AU868">
        <v>-33885000</v>
      </c>
      <c r="AV868">
        <v>6513000</v>
      </c>
      <c r="AY868">
        <v>0.13</v>
      </c>
      <c r="AZ868">
        <v>91998500</v>
      </c>
      <c r="BL868">
        <v>0.88229314275152504</v>
      </c>
      <c r="BP868">
        <v>0.50612812226117398</v>
      </c>
      <c r="BQ868">
        <v>1.6714778702892199</v>
      </c>
      <c r="BR868">
        <v>164.214046153846</v>
      </c>
    </row>
    <row r="869" spans="3:73" x14ac:dyDescent="0.3">
      <c r="C869">
        <v>1043337</v>
      </c>
      <c r="D869" t="s">
        <v>4440</v>
      </c>
      <c r="E869" t="s">
        <v>1954</v>
      </c>
      <c r="F869" t="s">
        <v>3614</v>
      </c>
      <c r="G869" t="s">
        <v>3655</v>
      </c>
      <c r="H869" t="s">
        <v>3656</v>
      </c>
      <c r="I869" t="s">
        <v>4650</v>
      </c>
      <c r="J869">
        <v>2019</v>
      </c>
      <c r="K869" t="s">
        <v>4062</v>
      </c>
      <c r="L869">
        <v>29.678659</v>
      </c>
      <c r="M869">
        <v>602209000</v>
      </c>
      <c r="N869">
        <v>331266000</v>
      </c>
      <c r="O869">
        <v>69403000</v>
      </c>
      <c r="P869">
        <v>138564000</v>
      </c>
      <c r="Q869">
        <v>93449000</v>
      </c>
      <c r="R869">
        <v>270943000</v>
      </c>
      <c r="S869">
        <v>122483000</v>
      </c>
      <c r="T869">
        <v>58122000</v>
      </c>
      <c r="U869">
        <v>35874000</v>
      </c>
      <c r="W869">
        <v>138596000</v>
      </c>
      <c r="X869">
        <v>80701000</v>
      </c>
      <c r="AA869">
        <v>129126000</v>
      </c>
      <c r="AC869">
        <v>50773000</v>
      </c>
      <c r="AD869">
        <v>206542000</v>
      </c>
      <c r="AF869">
        <v>27408000</v>
      </c>
      <c r="AG869">
        <v>44198000</v>
      </c>
      <c r="AJ869">
        <v>1073000</v>
      </c>
      <c r="AK869">
        <v>52198000</v>
      </c>
      <c r="AM869">
        <v>-4249000</v>
      </c>
      <c r="AN869">
        <v>60291000</v>
      </c>
      <c r="AQ869">
        <v>24505000</v>
      </c>
      <c r="AR869">
        <v>-11906000</v>
      </c>
      <c r="AS869">
        <v>30859000</v>
      </c>
      <c r="AT869">
        <v>39467000</v>
      </c>
      <c r="AU869">
        <v>-6299000</v>
      </c>
      <c r="AV869">
        <v>-28258000</v>
      </c>
      <c r="AY869">
        <v>0.15</v>
      </c>
      <c r="AZ869">
        <v>86363500</v>
      </c>
      <c r="BL869">
        <v>0.62089847214128302</v>
      </c>
      <c r="BP869">
        <v>0.500757597621865</v>
      </c>
      <c r="BQ869">
        <v>1.71590089180063</v>
      </c>
      <c r="BR869">
        <v>197.85772666666699</v>
      </c>
    </row>
    <row r="870" spans="3:73" x14ac:dyDescent="0.3">
      <c r="C870">
        <v>1043337</v>
      </c>
      <c r="D870" t="s">
        <v>4440</v>
      </c>
      <c r="E870" t="s">
        <v>1954</v>
      </c>
      <c r="F870" t="s">
        <v>3614</v>
      </c>
      <c r="G870" t="s">
        <v>3655</v>
      </c>
      <c r="H870" t="s">
        <v>3656</v>
      </c>
      <c r="I870" t="s">
        <v>4650</v>
      </c>
      <c r="J870">
        <v>2018</v>
      </c>
      <c r="K870" t="s">
        <v>4062</v>
      </c>
      <c r="L870">
        <v>28.561685000000001</v>
      </c>
      <c r="M870">
        <v>559519000</v>
      </c>
      <c r="N870">
        <v>320177000</v>
      </c>
      <c r="O870">
        <v>81092000</v>
      </c>
      <c r="P870">
        <v>139076000</v>
      </c>
      <c r="Q870">
        <v>79278000</v>
      </c>
      <c r="R870">
        <v>239342000</v>
      </c>
      <c r="S870">
        <v>112213000</v>
      </c>
      <c r="T870">
        <v>62032000</v>
      </c>
      <c r="U870">
        <v>36717000</v>
      </c>
      <c r="W870">
        <v>147307000</v>
      </c>
      <c r="X870">
        <v>87894000</v>
      </c>
      <c r="AA870">
        <v>98516000</v>
      </c>
      <c r="AC870">
        <v>8880000</v>
      </c>
      <c r="AD870">
        <v>146251000</v>
      </c>
      <c r="AF870">
        <v>28488000</v>
      </c>
      <c r="AG870">
        <v>57959000</v>
      </c>
      <c r="AJ870">
        <v>12664000</v>
      </c>
      <c r="AK870">
        <v>51074000</v>
      </c>
      <c r="AM870">
        <v>690000</v>
      </c>
      <c r="AN870">
        <v>53848000</v>
      </c>
      <c r="AQ870">
        <v>80772000</v>
      </c>
      <c r="AR870">
        <v>-7671000</v>
      </c>
      <c r="AS870">
        <v>29191000</v>
      </c>
      <c r="AU870">
        <v>-27950000</v>
      </c>
      <c r="AV870">
        <v>-33870000</v>
      </c>
      <c r="AY870">
        <v>0.42</v>
      </c>
      <c r="AZ870">
        <v>76374500</v>
      </c>
      <c r="BP870">
        <v>0.55049658196827</v>
      </c>
      <c r="BQ870">
        <v>1.6353533776398901</v>
      </c>
      <c r="BR870">
        <v>68.004011904761896</v>
      </c>
    </row>
    <row r="871" spans="3:73" x14ac:dyDescent="0.3">
      <c r="C871">
        <v>1043337</v>
      </c>
      <c r="D871" t="s">
        <v>4440</v>
      </c>
      <c r="E871" t="s">
        <v>1954</v>
      </c>
      <c r="F871" t="s">
        <v>3614</v>
      </c>
      <c r="G871" t="s">
        <v>3655</v>
      </c>
      <c r="H871" t="s">
        <v>3656</v>
      </c>
      <c r="I871" t="s">
        <v>4650</v>
      </c>
      <c r="J871">
        <v>2017</v>
      </c>
      <c r="K871" t="s">
        <v>4062</v>
      </c>
      <c r="L871">
        <v>19.062539000000001</v>
      </c>
      <c r="M871">
        <v>559037000</v>
      </c>
      <c r="N871">
        <v>303369000</v>
      </c>
      <c r="O871">
        <v>66003000</v>
      </c>
      <c r="P871">
        <v>142438000</v>
      </c>
      <c r="Q871">
        <v>73471000</v>
      </c>
      <c r="R871">
        <v>255668000</v>
      </c>
      <c r="S871">
        <v>110402000</v>
      </c>
      <c r="T871">
        <v>75243000</v>
      </c>
      <c r="U871">
        <v>38419000</v>
      </c>
      <c r="W871">
        <v>136124000</v>
      </c>
      <c r="X871">
        <v>79386000</v>
      </c>
      <c r="AA871">
        <v>129044000</v>
      </c>
      <c r="AB871">
        <v>244072000</v>
      </c>
      <c r="AC871">
        <v>7118000</v>
      </c>
      <c r="AD871">
        <v>92264000</v>
      </c>
      <c r="AF871">
        <v>28180000</v>
      </c>
      <c r="AG871">
        <v>61026000</v>
      </c>
      <c r="AH871">
        <v>824444000</v>
      </c>
      <c r="AJ871">
        <v>13234000</v>
      </c>
      <c r="AK871">
        <v>48877000</v>
      </c>
      <c r="AM871">
        <v>-6036000</v>
      </c>
      <c r="AN871">
        <v>18908000</v>
      </c>
      <c r="AQ871">
        <v>78908000</v>
      </c>
      <c r="AR871">
        <v>18077000</v>
      </c>
      <c r="AY871">
        <v>0.67</v>
      </c>
      <c r="BA871">
        <v>1.6052030216727901E-2</v>
      </c>
      <c r="BE871">
        <v>9.5710563725371303E-2</v>
      </c>
      <c r="BG871">
        <v>7.4020794620374503E-2</v>
      </c>
      <c r="BI871">
        <v>1.47475748474609</v>
      </c>
      <c r="BM871">
        <v>5.9284802848950303E-2</v>
      </c>
      <c r="BP871">
        <v>0.48487408539273003</v>
      </c>
      <c r="BQ871">
        <v>1.6888866033910299</v>
      </c>
      <c r="BR871">
        <v>28.451550746268701</v>
      </c>
      <c r="BS871">
        <v>7.7468943590415895E-2</v>
      </c>
      <c r="BU871">
        <v>5.2328415918253602E-8</v>
      </c>
    </row>
    <row r="872" spans="3:73" x14ac:dyDescent="0.3">
      <c r="C872">
        <v>933034</v>
      </c>
      <c r="D872" t="s">
        <v>4424</v>
      </c>
      <c r="E872" t="s">
        <v>1595</v>
      </c>
      <c r="F872" t="s">
        <v>3614</v>
      </c>
      <c r="G872" t="s">
        <v>3655</v>
      </c>
      <c r="H872" t="s">
        <v>3656</v>
      </c>
      <c r="I872" t="s">
        <v>4651</v>
      </c>
      <c r="J872">
        <v>2026</v>
      </c>
      <c r="K872" t="s">
        <v>4062</v>
      </c>
      <c r="L872">
        <v>80.335460999999995</v>
      </c>
    </row>
    <row r="873" spans="3:73" x14ac:dyDescent="0.3">
      <c r="C873">
        <v>933034</v>
      </c>
      <c r="D873" t="s">
        <v>4424</v>
      </c>
      <c r="E873" t="s">
        <v>1595</v>
      </c>
      <c r="F873" t="s">
        <v>3614</v>
      </c>
      <c r="G873" t="s">
        <v>3655</v>
      </c>
      <c r="H873" t="s">
        <v>3656</v>
      </c>
      <c r="I873" t="s">
        <v>4651</v>
      </c>
      <c r="J873">
        <v>2025</v>
      </c>
      <c r="K873" t="s">
        <v>4062</v>
      </c>
      <c r="L873">
        <v>63.226689999999998</v>
      </c>
      <c r="M873">
        <v>391454000</v>
      </c>
      <c r="N873">
        <v>290063000</v>
      </c>
      <c r="O873">
        <v>84579000</v>
      </c>
      <c r="Q873">
        <v>64701000</v>
      </c>
      <c r="S873">
        <v>77410000</v>
      </c>
      <c r="V873">
        <v>145023000</v>
      </c>
      <c r="W873">
        <v>119350000</v>
      </c>
      <c r="X873">
        <v>65824000</v>
      </c>
      <c r="AB873">
        <v>221592000</v>
      </c>
      <c r="AC873">
        <v>135452000</v>
      </c>
      <c r="AD873">
        <v>269297000</v>
      </c>
      <c r="AE873">
        <v>76000</v>
      </c>
      <c r="AF873">
        <v>4039334</v>
      </c>
      <c r="AG873">
        <v>84577000</v>
      </c>
      <c r="AJ873">
        <v>22784000</v>
      </c>
      <c r="AK873">
        <v>21700000</v>
      </c>
      <c r="AL873">
        <v>61793000</v>
      </c>
      <c r="AM873">
        <v>5717000</v>
      </c>
      <c r="AN873">
        <v>18685000</v>
      </c>
      <c r="AO873">
        <v>1007000</v>
      </c>
      <c r="AQ873">
        <v>71677000</v>
      </c>
      <c r="AU873">
        <v>-7156000</v>
      </c>
      <c r="AV873">
        <v>-4939000</v>
      </c>
      <c r="AY873">
        <v>4.6399999999999997</v>
      </c>
      <c r="AZ873">
        <v>73175000</v>
      </c>
      <c r="BB873">
        <v>25409000</v>
      </c>
      <c r="BC873">
        <v>25409000</v>
      </c>
      <c r="BN873">
        <v>0.37047264812723801</v>
      </c>
      <c r="BO873">
        <v>25.232373386295901</v>
      </c>
      <c r="BP873">
        <v>0.70866359447004601</v>
      </c>
      <c r="BQ873">
        <v>1.8882446585672401</v>
      </c>
      <c r="BR873">
        <v>13.626441810344801</v>
      </c>
      <c r="BS873">
        <v>8.4321636160150204E-2</v>
      </c>
      <c r="BU873">
        <v>1.32392794685729E-6</v>
      </c>
    </row>
    <row r="874" spans="3:73" x14ac:dyDescent="0.3">
      <c r="C874">
        <v>933034</v>
      </c>
      <c r="D874" t="s">
        <v>4424</v>
      </c>
      <c r="E874" t="s">
        <v>1595</v>
      </c>
      <c r="F874" t="s">
        <v>3614</v>
      </c>
      <c r="G874" t="s">
        <v>3655</v>
      </c>
      <c r="H874" t="s">
        <v>3656</v>
      </c>
      <c r="I874" t="s">
        <v>4651</v>
      </c>
      <c r="J874">
        <v>2024</v>
      </c>
      <c r="K874" t="s">
        <v>4062</v>
      </c>
      <c r="L874">
        <v>31.706620999999998</v>
      </c>
      <c r="M874">
        <v>364289000</v>
      </c>
      <c r="N874">
        <v>253814000</v>
      </c>
      <c r="O874">
        <v>25410000</v>
      </c>
      <c r="Q874">
        <v>81649000</v>
      </c>
      <c r="S874">
        <v>86184000</v>
      </c>
      <c r="W874">
        <v>118288000</v>
      </c>
      <c r="X874">
        <v>54911000</v>
      </c>
      <c r="AB874">
        <v>200545000</v>
      </c>
      <c r="AC874">
        <v>135478000</v>
      </c>
      <c r="AD874">
        <v>250612000</v>
      </c>
      <c r="AE874">
        <v>76000</v>
      </c>
      <c r="AF874">
        <v>3988794</v>
      </c>
      <c r="AG874">
        <v>65468000</v>
      </c>
      <c r="AJ874">
        <v>17814000</v>
      </c>
      <c r="AK874">
        <v>14800000</v>
      </c>
      <c r="AL874">
        <v>47654000</v>
      </c>
      <c r="AM874">
        <v>3775000</v>
      </c>
      <c r="AN874">
        <v>16313000</v>
      </c>
      <c r="AO874">
        <v>900000</v>
      </c>
      <c r="AQ874">
        <v>12265000</v>
      </c>
      <c r="AT874">
        <v>9788000</v>
      </c>
      <c r="AU874">
        <v>-7788000</v>
      </c>
      <c r="AV874">
        <v>72000</v>
      </c>
      <c r="AY874">
        <v>4.0999999999999996</v>
      </c>
      <c r="AZ874">
        <v>79623000</v>
      </c>
      <c r="BB874">
        <v>20988000</v>
      </c>
      <c r="BC874">
        <v>20988000</v>
      </c>
      <c r="BL874">
        <v>1.2530649775235001</v>
      </c>
      <c r="BO874">
        <v>23.32</v>
      </c>
      <c r="BP874">
        <v>0.21481468957121599</v>
      </c>
      <c r="BQ874">
        <v>1.45547308264575</v>
      </c>
      <c r="BR874">
        <v>7.73332219512195</v>
      </c>
      <c r="BS874">
        <v>8.1343339400134607E-2</v>
      </c>
      <c r="BU874">
        <v>6.4821933281807101E-7</v>
      </c>
    </row>
    <row r="875" spans="3:73" x14ac:dyDescent="0.3">
      <c r="C875">
        <v>933034</v>
      </c>
      <c r="D875" t="s">
        <v>4424</v>
      </c>
      <c r="E875" t="s">
        <v>1595</v>
      </c>
      <c r="F875" t="s">
        <v>3614</v>
      </c>
      <c r="G875" t="s">
        <v>3655</v>
      </c>
      <c r="H875" t="s">
        <v>3656</v>
      </c>
      <c r="I875" t="s">
        <v>4651</v>
      </c>
      <c r="J875">
        <v>2023</v>
      </c>
      <c r="K875" t="s">
        <v>4062</v>
      </c>
      <c r="L875">
        <v>21.473044999999999</v>
      </c>
      <c r="M875">
        <v>340930000</v>
      </c>
      <c r="N875">
        <v>225782000</v>
      </c>
      <c r="O875">
        <v>20571000</v>
      </c>
      <c r="Q875">
        <v>77597000</v>
      </c>
      <c r="S875">
        <v>94446000</v>
      </c>
      <c r="W875">
        <v>108986000</v>
      </c>
      <c r="X875">
        <v>57927000</v>
      </c>
      <c r="AB875">
        <v>184963000</v>
      </c>
      <c r="AC875">
        <v>135526000</v>
      </c>
      <c r="AD875">
        <v>234299000</v>
      </c>
      <c r="AE875">
        <v>75000</v>
      </c>
      <c r="AF875">
        <v>3929046</v>
      </c>
      <c r="AG875">
        <v>42152000</v>
      </c>
      <c r="AJ875">
        <v>-6089000</v>
      </c>
      <c r="AK875">
        <v>15900000</v>
      </c>
      <c r="AL875">
        <v>48241000</v>
      </c>
      <c r="AM875">
        <v>1281000</v>
      </c>
      <c r="AN875">
        <v>-6670000</v>
      </c>
      <c r="AO875">
        <v>960000</v>
      </c>
      <c r="AQ875">
        <v>10095000</v>
      </c>
      <c r="AT875">
        <v>17370000</v>
      </c>
      <c r="AU875">
        <v>8901000</v>
      </c>
      <c r="AV875">
        <v>-7436000</v>
      </c>
      <c r="AY875">
        <v>-1.7</v>
      </c>
      <c r="AZ875">
        <v>79039500</v>
      </c>
      <c r="BB875">
        <v>-4429000</v>
      </c>
      <c r="BC875">
        <v>-4429000</v>
      </c>
      <c r="BL875">
        <v>0.58117443868739205</v>
      </c>
      <c r="BO875">
        <v>-4.61354166666667</v>
      </c>
      <c r="BP875">
        <v>0.188749013634779</v>
      </c>
      <c r="BQ875">
        <v>1.35967004936414</v>
      </c>
      <c r="BR875">
        <v>-12.6312029411765</v>
      </c>
      <c r="BS875">
        <v>-3.6061266307315501E-2</v>
      </c>
      <c r="BU875">
        <v>-1.97359344841941E-7</v>
      </c>
    </row>
    <row r="876" spans="3:73" x14ac:dyDescent="0.3">
      <c r="C876">
        <v>933034</v>
      </c>
      <c r="D876" t="s">
        <v>4424</v>
      </c>
      <c r="E876" t="s">
        <v>1595</v>
      </c>
      <c r="F876" t="s">
        <v>3614</v>
      </c>
      <c r="G876" t="s">
        <v>3655</v>
      </c>
      <c r="H876" t="s">
        <v>3656</v>
      </c>
      <c r="I876" t="s">
        <v>4651</v>
      </c>
      <c r="J876">
        <v>2022</v>
      </c>
      <c r="K876" t="s">
        <v>4062</v>
      </c>
      <c r="L876">
        <v>30.676223</v>
      </c>
      <c r="M876">
        <v>318680000</v>
      </c>
      <c r="N876">
        <v>188232000</v>
      </c>
      <c r="O876">
        <v>8774000</v>
      </c>
      <c r="Q876">
        <v>80482000</v>
      </c>
      <c r="S876">
        <v>91729000</v>
      </c>
      <c r="W876">
        <v>81475000</v>
      </c>
      <c r="X876">
        <v>43950000</v>
      </c>
      <c r="AB876">
        <v>188866000</v>
      </c>
      <c r="AC876">
        <v>135580000</v>
      </c>
      <c r="AD876">
        <v>241504000</v>
      </c>
      <c r="AE876">
        <v>75000</v>
      </c>
      <c r="AF876">
        <v>3876703</v>
      </c>
      <c r="AG876">
        <v>56016000</v>
      </c>
      <c r="AJ876">
        <v>8897000</v>
      </c>
      <c r="AK876">
        <v>12200000</v>
      </c>
      <c r="AL876">
        <v>47119000</v>
      </c>
      <c r="AM876">
        <v>420000</v>
      </c>
      <c r="AN876">
        <v>7032000</v>
      </c>
      <c r="AO876">
        <v>221000</v>
      </c>
      <c r="AQ876">
        <v>10436000</v>
      </c>
      <c r="AT876">
        <v>14188000</v>
      </c>
      <c r="AU876">
        <v>-14333000</v>
      </c>
      <c r="AV876">
        <v>-1892000</v>
      </c>
      <c r="AY876">
        <v>1.82</v>
      </c>
      <c r="AZ876">
        <v>75671000</v>
      </c>
      <c r="BB876">
        <v>7673000</v>
      </c>
      <c r="BC876">
        <v>7673000</v>
      </c>
      <c r="BL876">
        <v>0.735551170002819</v>
      </c>
      <c r="BO876">
        <v>34.719457013574697</v>
      </c>
      <c r="BP876">
        <v>0.107689475299172</v>
      </c>
      <c r="BQ876">
        <v>1.32249156182878</v>
      </c>
      <c r="BR876">
        <v>16.8550675824176</v>
      </c>
      <c r="BS876">
        <v>3.7232747026992703E-2</v>
      </c>
      <c r="BU876">
        <v>2.9561025203053998E-7</v>
      </c>
    </row>
    <row r="877" spans="3:73" x14ac:dyDescent="0.3">
      <c r="C877">
        <v>933034</v>
      </c>
      <c r="D877" t="s">
        <v>4424</v>
      </c>
      <c r="E877" t="s">
        <v>1595</v>
      </c>
      <c r="F877" t="s">
        <v>3614</v>
      </c>
      <c r="G877" t="s">
        <v>3655</v>
      </c>
      <c r="H877" t="s">
        <v>3656</v>
      </c>
      <c r="I877" t="s">
        <v>4651</v>
      </c>
      <c r="J877">
        <v>2021</v>
      </c>
      <c r="K877" t="s">
        <v>4062</v>
      </c>
      <c r="L877">
        <v>46.289704</v>
      </c>
      <c r="M877">
        <v>310563000</v>
      </c>
      <c r="N877">
        <v>174904000</v>
      </c>
      <c r="O877">
        <v>14465000</v>
      </c>
      <c r="Q877">
        <v>70860000</v>
      </c>
      <c r="S877">
        <v>96401000</v>
      </c>
      <c r="W877">
        <v>77572000</v>
      </c>
      <c r="X877">
        <v>36727000</v>
      </c>
      <c r="AB877">
        <v>181646000</v>
      </c>
      <c r="AC877">
        <v>135615000</v>
      </c>
      <c r="AD877">
        <v>234472000</v>
      </c>
      <c r="AE877">
        <v>74000</v>
      </c>
      <c r="AF877">
        <v>3805065</v>
      </c>
      <c r="AG877">
        <v>78658000</v>
      </c>
      <c r="AJ877">
        <v>33915000</v>
      </c>
      <c r="AK877">
        <v>10800000</v>
      </c>
      <c r="AL877">
        <v>44743000</v>
      </c>
      <c r="AM877">
        <v>5111000</v>
      </c>
      <c r="AN877">
        <v>22532000</v>
      </c>
      <c r="AO877">
        <v>302000</v>
      </c>
      <c r="AQ877">
        <v>35150000</v>
      </c>
      <c r="AT877">
        <v>8929000</v>
      </c>
      <c r="AU877">
        <v>-9021000</v>
      </c>
      <c r="AV877">
        <v>-22886000</v>
      </c>
      <c r="AX877">
        <v>1572000</v>
      </c>
      <c r="AY877">
        <v>5.95</v>
      </c>
      <c r="AZ877">
        <v>62630000</v>
      </c>
      <c r="BB877">
        <v>27945000</v>
      </c>
      <c r="BC877">
        <v>27945000</v>
      </c>
      <c r="BL877">
        <v>3.9366110426699499</v>
      </c>
      <c r="BO877">
        <v>92.533112582781499</v>
      </c>
      <c r="BP877">
        <v>0.18647192285876299</v>
      </c>
      <c r="BQ877">
        <v>1.34125715464343</v>
      </c>
      <c r="BR877">
        <v>7.7797821848739499</v>
      </c>
      <c r="BS877">
        <v>0.1240434691653</v>
      </c>
      <c r="BU877">
        <v>1.51626646774495E-6</v>
      </c>
    </row>
    <row r="878" spans="3:73" x14ac:dyDescent="0.3">
      <c r="C878">
        <v>933034</v>
      </c>
      <c r="D878" t="s">
        <v>4424</v>
      </c>
      <c r="E878" t="s">
        <v>1595</v>
      </c>
      <c r="F878" t="s">
        <v>3614</v>
      </c>
      <c r="G878" t="s">
        <v>3655</v>
      </c>
      <c r="H878" t="s">
        <v>3656</v>
      </c>
      <c r="I878" t="s">
        <v>4651</v>
      </c>
      <c r="J878">
        <v>2020</v>
      </c>
      <c r="K878" t="s">
        <v>4062</v>
      </c>
      <c r="L878">
        <v>25.902512999999999</v>
      </c>
      <c r="M878">
        <v>265545000</v>
      </c>
      <c r="N878">
        <v>125368000</v>
      </c>
      <c r="O878">
        <v>11774000</v>
      </c>
      <c r="Q878">
        <v>54400000</v>
      </c>
      <c r="S878">
        <v>105148000</v>
      </c>
      <c r="W878">
        <v>48140000</v>
      </c>
      <c r="X878">
        <v>18549000</v>
      </c>
      <c r="AB878">
        <v>152222000</v>
      </c>
      <c r="AC878">
        <v>135656000</v>
      </c>
      <c r="AD878">
        <v>211940000</v>
      </c>
      <c r="AE878">
        <v>74000</v>
      </c>
      <c r="AF878">
        <v>3749619</v>
      </c>
      <c r="AG878">
        <v>-7783000</v>
      </c>
      <c r="AJ878">
        <v>-8662000</v>
      </c>
      <c r="AK878">
        <v>9800000</v>
      </c>
      <c r="AL878">
        <v>44108000</v>
      </c>
      <c r="AM878">
        <v>-2266000</v>
      </c>
      <c r="AN878">
        <v>-10502000</v>
      </c>
      <c r="AO878">
        <v>920000</v>
      </c>
      <c r="AQ878">
        <v>25424000</v>
      </c>
      <c r="AT878">
        <v>12381000</v>
      </c>
      <c r="AU878">
        <v>-12349000</v>
      </c>
      <c r="AV878">
        <v>-8992000</v>
      </c>
      <c r="AX878">
        <v>1572000</v>
      </c>
      <c r="AY878">
        <v>-2.8</v>
      </c>
      <c r="AZ878">
        <v>50831000</v>
      </c>
      <c r="BB878">
        <v>-11848000</v>
      </c>
      <c r="BC878">
        <v>-11848000</v>
      </c>
      <c r="BL878">
        <v>2.0534690251191301</v>
      </c>
      <c r="BO878">
        <v>-12.878260869565199</v>
      </c>
      <c r="BP878">
        <v>0.24457831325301199</v>
      </c>
      <c r="BQ878">
        <v>1.47420024927295</v>
      </c>
      <c r="BR878">
        <v>-9.2508975000000007</v>
      </c>
      <c r="BS878">
        <v>-6.8991341593199404E-2</v>
      </c>
      <c r="BU878">
        <v>-4.7645567920537099E-7</v>
      </c>
    </row>
    <row r="879" spans="3:73" x14ac:dyDescent="0.3">
      <c r="C879">
        <v>933034</v>
      </c>
      <c r="D879" t="s">
        <v>4424</v>
      </c>
      <c r="E879" t="s">
        <v>1595</v>
      </c>
      <c r="F879" t="s">
        <v>3614</v>
      </c>
      <c r="G879" t="s">
        <v>3655</v>
      </c>
      <c r="H879" t="s">
        <v>3656</v>
      </c>
      <c r="I879" t="s">
        <v>4651</v>
      </c>
      <c r="J879">
        <v>2019</v>
      </c>
      <c r="K879" t="s">
        <v>4062</v>
      </c>
      <c r="L879">
        <v>24.446797</v>
      </c>
      <c r="M879">
        <v>312736000</v>
      </c>
      <c r="N879">
        <v>156632000</v>
      </c>
      <c r="O879">
        <v>7809000</v>
      </c>
      <c r="Q879">
        <v>47262000</v>
      </c>
      <c r="S879">
        <v>118120000</v>
      </c>
      <c r="W879">
        <v>79263000</v>
      </c>
      <c r="X879">
        <v>41889000</v>
      </c>
      <c r="AB879">
        <v>163388000</v>
      </c>
      <c r="AC879">
        <v>135725000</v>
      </c>
      <c r="AD879">
        <v>221117000</v>
      </c>
      <c r="AE879">
        <v>73000</v>
      </c>
      <c r="AF879">
        <v>3691555</v>
      </c>
      <c r="AG879">
        <v>14199000</v>
      </c>
      <c r="AJ879">
        <v>10614000</v>
      </c>
      <c r="AK879">
        <v>13800000</v>
      </c>
      <c r="AL879">
        <v>47186000</v>
      </c>
      <c r="AM879">
        <v>-7740000</v>
      </c>
      <c r="AN879">
        <v>-62000</v>
      </c>
      <c r="AO879">
        <v>1615000</v>
      </c>
      <c r="AQ879">
        <v>29941000</v>
      </c>
      <c r="AS879">
        <v>17159000</v>
      </c>
      <c r="AT879">
        <v>17453000</v>
      </c>
      <c r="AU879">
        <v>-17600000</v>
      </c>
      <c r="AV879">
        <v>-12176000</v>
      </c>
      <c r="AX879">
        <v>2063000</v>
      </c>
      <c r="AY879">
        <v>-0.02</v>
      </c>
      <c r="AZ879">
        <v>46958000</v>
      </c>
      <c r="BB879">
        <v>-6187000</v>
      </c>
      <c r="BC879">
        <v>-6187000</v>
      </c>
      <c r="BL879">
        <v>1.7155216868160199</v>
      </c>
      <c r="BO879">
        <v>-3.8309597523219798</v>
      </c>
      <c r="BP879">
        <v>9.8520116573937402E-2</v>
      </c>
      <c r="BQ879">
        <v>1.3798367460227301</v>
      </c>
      <c r="BR879">
        <v>-1222.3398500000001</v>
      </c>
      <c r="BS879">
        <v>-3.7946483217861799E-4</v>
      </c>
      <c r="BU879">
        <v>-2.9924837809386199E-9</v>
      </c>
    </row>
    <row r="880" spans="3:73" x14ac:dyDescent="0.3">
      <c r="C880">
        <v>933034</v>
      </c>
      <c r="D880" t="s">
        <v>4424</v>
      </c>
      <c r="E880" t="s">
        <v>1595</v>
      </c>
      <c r="F880" t="s">
        <v>3614</v>
      </c>
      <c r="G880" t="s">
        <v>3655</v>
      </c>
      <c r="H880" t="s">
        <v>3656</v>
      </c>
      <c r="I880" t="s">
        <v>4651</v>
      </c>
      <c r="J880">
        <v>2018</v>
      </c>
      <c r="K880" t="s">
        <v>4062</v>
      </c>
      <c r="L880">
        <v>33.250343000000001</v>
      </c>
      <c r="M880">
        <v>307175000</v>
      </c>
      <c r="N880">
        <v>151103000</v>
      </c>
      <c r="O880">
        <v>8090000</v>
      </c>
      <c r="Q880">
        <v>46654000</v>
      </c>
      <c r="S880">
        <v>116542000</v>
      </c>
      <c r="W880">
        <v>68793000</v>
      </c>
      <c r="X880">
        <v>38439000</v>
      </c>
      <c r="AB880">
        <v>162158000</v>
      </c>
      <c r="AC880">
        <v>135778000</v>
      </c>
      <c r="AD880">
        <v>236162000</v>
      </c>
      <c r="AE880">
        <v>73000</v>
      </c>
      <c r="AF880">
        <v>3635203</v>
      </c>
      <c r="AG880">
        <v>54443000</v>
      </c>
      <c r="AH880">
        <v>439195000</v>
      </c>
      <c r="AJ880">
        <v>13275000</v>
      </c>
      <c r="AK880">
        <v>4800000</v>
      </c>
      <c r="AL880">
        <v>41168000</v>
      </c>
      <c r="AM880">
        <v>2070000</v>
      </c>
      <c r="AN880">
        <v>12283000</v>
      </c>
      <c r="AO880">
        <v>1137000</v>
      </c>
      <c r="AQ880">
        <v>6940000</v>
      </c>
      <c r="AS880">
        <v>14585000</v>
      </c>
      <c r="AT880">
        <v>24134000</v>
      </c>
      <c r="AU880">
        <v>-23918000</v>
      </c>
      <c r="AV880">
        <v>16391000</v>
      </c>
      <c r="AX880">
        <v>2034000</v>
      </c>
      <c r="AY880">
        <v>3.39</v>
      </c>
      <c r="AZ880">
        <v>41065000</v>
      </c>
      <c r="BA880">
        <v>3.0225753936178702E-2</v>
      </c>
      <c r="BB880">
        <v>15490000</v>
      </c>
      <c r="BC880">
        <v>15490000</v>
      </c>
      <c r="BD880">
        <v>3.5269071824588202E-2</v>
      </c>
      <c r="BE880">
        <v>1.58016370860324E-2</v>
      </c>
      <c r="BF880">
        <v>-3.9148897414588102E-2</v>
      </c>
      <c r="BG880">
        <v>0.123960882979087</v>
      </c>
      <c r="BI880">
        <v>1.4297875803694999</v>
      </c>
      <c r="BJ880">
        <v>-5.4458725623014799E-2</v>
      </c>
      <c r="BK880">
        <v>5.4950534500620499E-2</v>
      </c>
      <c r="BL880">
        <v>0.28756111709621301</v>
      </c>
      <c r="BM880">
        <v>1.0929086169013801E-2</v>
      </c>
      <c r="BO880">
        <v>13.6235708003518</v>
      </c>
      <c r="BP880">
        <v>0.117599174334598</v>
      </c>
      <c r="BQ880">
        <v>1.51830854883491</v>
      </c>
      <c r="BR880">
        <v>9.8083607669616502</v>
      </c>
      <c r="BS880">
        <v>7.5747110842511595E-2</v>
      </c>
      <c r="BU880">
        <v>6.9511626173238496E-7</v>
      </c>
    </row>
    <row r="881" spans="3:73" x14ac:dyDescent="0.3">
      <c r="C881">
        <v>933034</v>
      </c>
      <c r="D881" t="s">
        <v>4424</v>
      </c>
      <c r="E881" t="s">
        <v>1595</v>
      </c>
      <c r="F881" t="s">
        <v>3614</v>
      </c>
      <c r="G881" t="s">
        <v>3655</v>
      </c>
      <c r="H881" t="s">
        <v>3656</v>
      </c>
      <c r="I881" t="s">
        <v>4651</v>
      </c>
      <c r="J881">
        <v>2017</v>
      </c>
      <c r="K881" t="s">
        <v>4062</v>
      </c>
      <c r="L881">
        <v>33.735036000000001</v>
      </c>
      <c r="M881">
        <v>273714000</v>
      </c>
      <c r="N881">
        <v>129005000</v>
      </c>
      <c r="O881">
        <v>8361000</v>
      </c>
      <c r="Q881">
        <v>35476000</v>
      </c>
      <c r="S881">
        <v>111591000</v>
      </c>
      <c r="W881">
        <v>67895000</v>
      </c>
      <c r="X881">
        <v>39679000</v>
      </c>
      <c r="AB881">
        <v>151088000</v>
      </c>
      <c r="AC881">
        <v>135822000</v>
      </c>
      <c r="AD881">
        <v>225913000</v>
      </c>
      <c r="AE881">
        <v>72000</v>
      </c>
      <c r="AF881">
        <v>3596616</v>
      </c>
      <c r="AG881">
        <v>60162000</v>
      </c>
      <c r="AJ881">
        <v>13702000</v>
      </c>
      <c r="AK881">
        <v>4600000</v>
      </c>
      <c r="AL881">
        <v>46460000</v>
      </c>
      <c r="AM881">
        <v>4284000</v>
      </c>
      <c r="AN881">
        <v>7197000</v>
      </c>
      <c r="AO881">
        <v>417000</v>
      </c>
      <c r="AS881">
        <v>11418000</v>
      </c>
      <c r="AT881">
        <v>37010000</v>
      </c>
      <c r="AX881">
        <v>2012000</v>
      </c>
      <c r="AY881">
        <v>2.0099999999999998</v>
      </c>
      <c r="BB881">
        <v>11898000</v>
      </c>
      <c r="BC881">
        <v>11898000</v>
      </c>
      <c r="BO881">
        <v>28.532374100719402</v>
      </c>
      <c r="BP881">
        <v>0.123146034317696</v>
      </c>
      <c r="BQ881">
        <v>1.37755357537374</v>
      </c>
      <c r="BR881">
        <v>16.7836</v>
      </c>
      <c r="BS881">
        <v>4.76344911574711E-2</v>
      </c>
      <c r="BU881">
        <v>4.4879422826432301E-7</v>
      </c>
    </row>
    <row r="882" spans="3:73" x14ac:dyDescent="0.3">
      <c r="C882">
        <v>903129</v>
      </c>
      <c r="D882" t="s">
        <v>4403</v>
      </c>
      <c r="E882" t="s">
        <v>1057</v>
      </c>
      <c r="F882" t="s">
        <v>3614</v>
      </c>
      <c r="G882" t="s">
        <v>3655</v>
      </c>
      <c r="H882" t="s">
        <v>3656</v>
      </c>
      <c r="I882" t="s">
        <v>4652</v>
      </c>
      <c r="J882">
        <v>2026</v>
      </c>
      <c r="K882" t="s">
        <v>4062</v>
      </c>
      <c r="L882">
        <v>31.636828999999999</v>
      </c>
    </row>
    <row r="883" spans="3:73" x14ac:dyDescent="0.3">
      <c r="C883">
        <v>903129</v>
      </c>
      <c r="D883" t="s">
        <v>4403</v>
      </c>
      <c r="E883" t="s">
        <v>1057</v>
      </c>
      <c r="F883" t="s">
        <v>3614</v>
      </c>
      <c r="G883" t="s">
        <v>3655</v>
      </c>
      <c r="H883" t="s">
        <v>3656</v>
      </c>
      <c r="I883" t="s">
        <v>4652</v>
      </c>
      <c r="J883">
        <v>2025</v>
      </c>
      <c r="K883" t="s">
        <v>4062</v>
      </c>
      <c r="L883">
        <v>31.123982000000002</v>
      </c>
      <c r="M883">
        <v>1396429000</v>
      </c>
      <c r="N883">
        <v>776950000</v>
      </c>
      <c r="O883">
        <v>160833000</v>
      </c>
      <c r="P883">
        <v>281083000</v>
      </c>
      <c r="Q883">
        <v>252702000</v>
      </c>
      <c r="S883">
        <v>270614000</v>
      </c>
      <c r="T883">
        <v>52796000</v>
      </c>
      <c r="U883">
        <v>108918000</v>
      </c>
      <c r="V883">
        <v>676106000</v>
      </c>
      <c r="W883">
        <v>404310000</v>
      </c>
      <c r="X883">
        <v>260487000</v>
      </c>
      <c r="AA883">
        <v>189073000</v>
      </c>
      <c r="AB883">
        <v>720323000</v>
      </c>
      <c r="AD883">
        <v>714086000</v>
      </c>
      <c r="AE883">
        <v>5611000</v>
      </c>
      <c r="AF883">
        <v>30526231</v>
      </c>
      <c r="AG883">
        <v>362176000</v>
      </c>
      <c r="AJ883">
        <v>82700000</v>
      </c>
      <c r="AK883">
        <v>94759000</v>
      </c>
      <c r="AL883">
        <v>279476000</v>
      </c>
      <c r="AM883">
        <v>17550000</v>
      </c>
      <c r="AP883">
        <v>53379000</v>
      </c>
      <c r="AQ883">
        <v>116791000</v>
      </c>
      <c r="AU883">
        <v>-52398000</v>
      </c>
      <c r="AV883">
        <v>-42483000</v>
      </c>
      <c r="AY883">
        <v>0.6</v>
      </c>
      <c r="AZ883">
        <v>240029000</v>
      </c>
      <c r="BN883">
        <v>0.48416783094593402</v>
      </c>
      <c r="BP883">
        <v>0.39779624545522002</v>
      </c>
      <c r="BQ883">
        <v>1.29664861121417</v>
      </c>
      <c r="BR883">
        <v>51.873303333333297</v>
      </c>
      <c r="BU883">
        <v>2.5925021414004501E-8</v>
      </c>
    </row>
    <row r="884" spans="3:73" x14ac:dyDescent="0.3">
      <c r="C884">
        <v>903129</v>
      </c>
      <c r="D884" t="s">
        <v>4403</v>
      </c>
      <c r="E884" t="s">
        <v>1057</v>
      </c>
      <c r="F884" t="s">
        <v>3614</v>
      </c>
      <c r="G884" t="s">
        <v>3655</v>
      </c>
      <c r="H884" t="s">
        <v>3656</v>
      </c>
      <c r="I884" t="s">
        <v>4652</v>
      </c>
      <c r="J884">
        <v>2024</v>
      </c>
      <c r="K884" t="s">
        <v>4062</v>
      </c>
      <c r="L884">
        <v>48.245711999999997</v>
      </c>
      <c r="M884">
        <v>1247556000</v>
      </c>
      <c r="N884">
        <v>684015000</v>
      </c>
      <c r="O884">
        <v>134134000</v>
      </c>
      <c r="P884">
        <v>258112000</v>
      </c>
      <c r="Q884">
        <v>227356000</v>
      </c>
      <c r="S884">
        <v>252970000</v>
      </c>
      <c r="T884">
        <v>57251000</v>
      </c>
      <c r="U884">
        <v>99603000</v>
      </c>
      <c r="V884">
        <v>630609000</v>
      </c>
      <c r="W884">
        <v>340293000</v>
      </c>
      <c r="X884">
        <v>226815000</v>
      </c>
      <c r="AA884">
        <v>220201000</v>
      </c>
      <c r="AB884">
        <v>616947000</v>
      </c>
      <c r="AD884">
        <v>695801000</v>
      </c>
      <c r="AE884">
        <v>2049000</v>
      </c>
      <c r="AF884">
        <v>30788639</v>
      </c>
      <c r="AG884">
        <v>366431000</v>
      </c>
      <c r="AJ884">
        <v>107015000</v>
      </c>
      <c r="AK884">
        <v>88697000</v>
      </c>
      <c r="AL884">
        <v>259416000</v>
      </c>
      <c r="AM884">
        <v>37318000</v>
      </c>
      <c r="AP884">
        <v>52975000</v>
      </c>
      <c r="AQ884">
        <v>109646000</v>
      </c>
      <c r="AU884">
        <v>-53531000</v>
      </c>
      <c r="AV884">
        <v>-51705000</v>
      </c>
      <c r="AY884">
        <v>2.08</v>
      </c>
      <c r="AZ884">
        <v>216624000</v>
      </c>
      <c r="BN884">
        <v>0.50547550570876199</v>
      </c>
      <c r="BP884">
        <v>0.39417208111833002</v>
      </c>
      <c r="BQ884">
        <v>1.34195825362261</v>
      </c>
      <c r="BR884">
        <v>23.195053846153801</v>
      </c>
      <c r="BU884">
        <v>1.6265753939965701E-7</v>
      </c>
    </row>
    <row r="885" spans="3:73" x14ac:dyDescent="0.3">
      <c r="C885">
        <v>903129</v>
      </c>
      <c r="D885" t="s">
        <v>4403</v>
      </c>
      <c r="E885" t="s">
        <v>1057</v>
      </c>
      <c r="F885" t="s">
        <v>3614</v>
      </c>
      <c r="G885" t="s">
        <v>3655</v>
      </c>
      <c r="H885" t="s">
        <v>3656</v>
      </c>
      <c r="I885" t="s">
        <v>4652</v>
      </c>
      <c r="J885">
        <v>2023</v>
      </c>
      <c r="K885" t="s">
        <v>4062</v>
      </c>
      <c r="L885">
        <v>56.747695999999998</v>
      </c>
      <c r="M885">
        <v>1234371000</v>
      </c>
      <c r="N885">
        <v>687564000</v>
      </c>
      <c r="O885">
        <v>149673000</v>
      </c>
      <c r="P885">
        <v>253579000</v>
      </c>
      <c r="Q885">
        <v>205892000</v>
      </c>
      <c r="S885">
        <v>245234000</v>
      </c>
      <c r="U885">
        <v>104073000</v>
      </c>
      <c r="V885">
        <v>589649000</v>
      </c>
      <c r="W885">
        <v>324953000</v>
      </c>
      <c r="X885">
        <v>215827000</v>
      </c>
      <c r="AA885">
        <v>222838000</v>
      </c>
      <c r="AB885">
        <v>644722000</v>
      </c>
      <c r="AD885">
        <v>624379000</v>
      </c>
      <c r="AE885">
        <v>50503000</v>
      </c>
      <c r="AF885">
        <v>31542001</v>
      </c>
      <c r="AG885">
        <v>351624000</v>
      </c>
      <c r="AJ885">
        <v>77439000</v>
      </c>
      <c r="AK885">
        <v>94358000</v>
      </c>
      <c r="AL885">
        <v>274185000</v>
      </c>
      <c r="AM885">
        <v>14611000</v>
      </c>
      <c r="AP885">
        <v>50948000</v>
      </c>
      <c r="AQ885">
        <v>119265000</v>
      </c>
      <c r="AU885">
        <v>-24123000</v>
      </c>
      <c r="AV885">
        <v>-106051000</v>
      </c>
      <c r="AY885">
        <v>1.23</v>
      </c>
      <c r="AZ885">
        <v>212070000</v>
      </c>
      <c r="BN885">
        <v>0.47769187707747501</v>
      </c>
      <c r="BP885">
        <v>0.46059891738189801</v>
      </c>
      <c r="BQ885">
        <v>1.4822820530969101</v>
      </c>
      <c r="BR885">
        <v>46.136338211382103</v>
      </c>
      <c r="BU885">
        <v>1.08263198836087E-7</v>
      </c>
    </row>
    <row r="886" spans="3:73" x14ac:dyDescent="0.3">
      <c r="C886">
        <v>903129</v>
      </c>
      <c r="D886" t="s">
        <v>4403</v>
      </c>
      <c r="E886" t="s">
        <v>1057</v>
      </c>
      <c r="F886" t="s">
        <v>3614</v>
      </c>
      <c r="G886" t="s">
        <v>3655</v>
      </c>
      <c r="H886" t="s">
        <v>3656</v>
      </c>
      <c r="I886" t="s">
        <v>4652</v>
      </c>
      <c r="J886">
        <v>2022</v>
      </c>
      <c r="K886" t="s">
        <v>4062</v>
      </c>
      <c r="L886">
        <v>70.158187999999996</v>
      </c>
      <c r="M886">
        <v>1239300000</v>
      </c>
      <c r="N886">
        <v>683867000</v>
      </c>
      <c r="O886">
        <v>153891000</v>
      </c>
      <c r="P886">
        <v>247131000</v>
      </c>
      <c r="Q886">
        <v>218248000</v>
      </c>
      <c r="S886">
        <v>244480000</v>
      </c>
      <c r="T886">
        <v>37554000</v>
      </c>
      <c r="U886">
        <v>119774000</v>
      </c>
      <c r="V886">
        <v>567027000</v>
      </c>
      <c r="W886">
        <v>285625000</v>
      </c>
      <c r="X886">
        <v>182225000</v>
      </c>
      <c r="AA886">
        <v>235096000</v>
      </c>
      <c r="AB886">
        <v>672273000</v>
      </c>
      <c r="AD886">
        <v>590657000</v>
      </c>
      <c r="AE886">
        <v>122658000</v>
      </c>
      <c r="AF886">
        <v>33202082</v>
      </c>
      <c r="AG886">
        <v>273650000</v>
      </c>
      <c r="AJ886">
        <v>48307000</v>
      </c>
      <c r="AK886">
        <v>85722000</v>
      </c>
      <c r="AL886">
        <v>225343000</v>
      </c>
      <c r="AM886">
        <v>13941000</v>
      </c>
      <c r="AP886">
        <v>44394000</v>
      </c>
      <c r="AQ886">
        <v>14947000</v>
      </c>
      <c r="AU886">
        <v>-239899000</v>
      </c>
      <c r="AV886">
        <v>189927000</v>
      </c>
      <c r="AY886">
        <v>0.74</v>
      </c>
      <c r="AZ886">
        <v>188862500</v>
      </c>
      <c r="BN886">
        <v>0.45753812636165597</v>
      </c>
      <c r="BP886">
        <v>0.53878687089715505</v>
      </c>
      <c r="BQ886">
        <v>1.63017592997812</v>
      </c>
      <c r="BR886">
        <v>94.808362162162197</v>
      </c>
      <c r="BU886">
        <v>7.7226155326779394E-8</v>
      </c>
    </row>
    <row r="887" spans="3:73" x14ac:dyDescent="0.3">
      <c r="C887">
        <v>903129</v>
      </c>
      <c r="D887" t="s">
        <v>4403</v>
      </c>
      <c r="E887" t="s">
        <v>1057</v>
      </c>
      <c r="F887" t="s">
        <v>3614</v>
      </c>
      <c r="G887" t="s">
        <v>3655</v>
      </c>
      <c r="H887" t="s">
        <v>3656</v>
      </c>
      <c r="I887" t="s">
        <v>4652</v>
      </c>
      <c r="J887">
        <v>2021</v>
      </c>
      <c r="K887" t="s">
        <v>4062</v>
      </c>
      <c r="L887">
        <v>77.101884999999996</v>
      </c>
      <c r="M887">
        <v>935343000</v>
      </c>
      <c r="N887">
        <v>565845000</v>
      </c>
      <c r="O887">
        <v>190606000</v>
      </c>
      <c r="P887">
        <v>182987000</v>
      </c>
      <c r="Q887">
        <v>159477000</v>
      </c>
      <c r="S887">
        <v>155270000</v>
      </c>
      <c r="T887">
        <v>37554000</v>
      </c>
      <c r="U887">
        <v>66033000</v>
      </c>
      <c r="V887">
        <v>281537000</v>
      </c>
      <c r="W887">
        <v>213089000</v>
      </c>
      <c r="X887">
        <v>122727000</v>
      </c>
      <c r="AA887">
        <v>38750000</v>
      </c>
      <c r="AB887">
        <v>653806000</v>
      </c>
      <c r="AD887">
        <v>566216000</v>
      </c>
      <c r="AE887">
        <v>118646000</v>
      </c>
      <c r="AF887">
        <v>33008185</v>
      </c>
      <c r="AG887">
        <v>303631000</v>
      </c>
      <c r="AJ887">
        <v>115006000</v>
      </c>
      <c r="AK887">
        <v>75214000</v>
      </c>
      <c r="AL887">
        <v>188625000</v>
      </c>
      <c r="AM887">
        <v>20418000</v>
      </c>
      <c r="AP887">
        <v>38780000</v>
      </c>
      <c r="AQ887">
        <v>143076000</v>
      </c>
      <c r="AU887">
        <v>-48830000</v>
      </c>
      <c r="AV887">
        <v>-169141000</v>
      </c>
      <c r="AY887">
        <v>2.82</v>
      </c>
      <c r="AZ887">
        <v>140939000</v>
      </c>
      <c r="BN887">
        <v>0.30099867107574402</v>
      </c>
      <c r="BP887">
        <v>0.89449009568771698</v>
      </c>
      <c r="BQ887">
        <v>1.9070341500499799</v>
      </c>
      <c r="BR887">
        <v>27.341093971631199</v>
      </c>
      <c r="BU887">
        <v>3.3255631747032001E-7</v>
      </c>
    </row>
    <row r="888" spans="3:73" x14ac:dyDescent="0.3">
      <c r="C888">
        <v>903129</v>
      </c>
      <c r="D888" t="s">
        <v>4403</v>
      </c>
      <c r="E888" t="s">
        <v>1057</v>
      </c>
      <c r="F888" t="s">
        <v>3614</v>
      </c>
      <c r="G888" t="s">
        <v>3655</v>
      </c>
      <c r="H888" t="s">
        <v>3656</v>
      </c>
      <c r="I888" t="s">
        <v>4652</v>
      </c>
      <c r="J888">
        <v>2020</v>
      </c>
      <c r="K888" t="s">
        <v>4062</v>
      </c>
      <c r="L888">
        <v>43.706718000000002</v>
      </c>
      <c r="M888">
        <v>1022839000</v>
      </c>
      <c r="N888">
        <v>643606000</v>
      </c>
      <c r="O888">
        <v>268345000</v>
      </c>
      <c r="P888">
        <v>211672000</v>
      </c>
      <c r="Q888">
        <v>122401000</v>
      </c>
      <c r="S888">
        <v>152581000</v>
      </c>
      <c r="T888">
        <v>46421000</v>
      </c>
      <c r="U888">
        <v>68024000</v>
      </c>
      <c r="V888">
        <v>436508000</v>
      </c>
      <c r="W888">
        <v>205984000</v>
      </c>
      <c r="X888">
        <v>116043000</v>
      </c>
      <c r="AA888">
        <v>192434000</v>
      </c>
      <c r="AB888">
        <v>586331000</v>
      </c>
      <c r="AD888">
        <v>472782000</v>
      </c>
      <c r="AE888">
        <v>121073000</v>
      </c>
      <c r="AF888">
        <v>32921341</v>
      </c>
      <c r="AG888">
        <v>268104000</v>
      </c>
      <c r="AJ888">
        <v>89217000</v>
      </c>
      <c r="AK888">
        <v>68040000</v>
      </c>
      <c r="AL888">
        <v>178887000</v>
      </c>
      <c r="AM888">
        <v>21866000</v>
      </c>
      <c r="AP888">
        <v>41114000</v>
      </c>
      <c r="AQ888">
        <v>110695000</v>
      </c>
      <c r="AU888">
        <v>-18220000</v>
      </c>
      <c r="AV888">
        <v>115480000</v>
      </c>
      <c r="AY888">
        <v>1.83</v>
      </c>
      <c r="AZ888">
        <v>120440000</v>
      </c>
      <c r="BN888">
        <v>0.426761200931916</v>
      </c>
      <c r="BP888">
        <v>1.30274681528662</v>
      </c>
      <c r="BQ888">
        <v>2.5303178887680602</v>
      </c>
      <c r="BR888">
        <v>23.8834524590164</v>
      </c>
      <c r="BU888">
        <v>1.3641321018332701E-7</v>
      </c>
    </row>
    <row r="889" spans="3:73" x14ac:dyDescent="0.3">
      <c r="C889">
        <v>903129</v>
      </c>
      <c r="D889" t="s">
        <v>4403</v>
      </c>
      <c r="E889" t="s">
        <v>1057</v>
      </c>
      <c r="F889" t="s">
        <v>3614</v>
      </c>
      <c r="G889" t="s">
        <v>3655</v>
      </c>
      <c r="H889" t="s">
        <v>3656</v>
      </c>
      <c r="I889" t="s">
        <v>4652</v>
      </c>
      <c r="J889">
        <v>2019</v>
      </c>
      <c r="K889" t="s">
        <v>4062</v>
      </c>
      <c r="L889">
        <v>40.789648999999997</v>
      </c>
      <c r="M889">
        <v>727386000</v>
      </c>
      <c r="N889">
        <v>373863000</v>
      </c>
      <c r="O889">
        <v>50443000</v>
      </c>
      <c r="P889">
        <v>159710000</v>
      </c>
      <c r="Q889">
        <v>118479000</v>
      </c>
      <c r="S889">
        <v>160605000</v>
      </c>
      <c r="T889">
        <v>49783000</v>
      </c>
      <c r="U889">
        <v>64572000</v>
      </c>
      <c r="V889">
        <v>254736000</v>
      </c>
      <c r="W889">
        <v>156704000</v>
      </c>
      <c r="X889">
        <v>83035000</v>
      </c>
      <c r="Y889">
        <v>579000</v>
      </c>
      <c r="AA889">
        <v>80624000</v>
      </c>
      <c r="AB889">
        <v>472650000</v>
      </c>
      <c r="AD889">
        <v>401732000</v>
      </c>
      <c r="AE889">
        <v>102507000</v>
      </c>
      <c r="AF889">
        <v>32674354</v>
      </c>
      <c r="AG889">
        <v>65622000</v>
      </c>
      <c r="AJ889">
        <v>84260000</v>
      </c>
      <c r="AK889">
        <v>72476000</v>
      </c>
      <c r="AL889">
        <v>204075000</v>
      </c>
      <c r="AM889">
        <v>21645000</v>
      </c>
      <c r="AP889">
        <v>44246000</v>
      </c>
      <c r="AQ889">
        <v>118803000</v>
      </c>
      <c r="AU889">
        <v>5840000</v>
      </c>
      <c r="AV889">
        <v>-108593000</v>
      </c>
      <c r="AY889">
        <v>0.32</v>
      </c>
      <c r="AZ889">
        <v>115507000</v>
      </c>
      <c r="BN889">
        <v>0.35020745518885399</v>
      </c>
      <c r="BP889">
        <v>0.32189988768633898</v>
      </c>
      <c r="BQ889">
        <v>1.62972227894629</v>
      </c>
      <c r="BR889">
        <v>127.467653125</v>
      </c>
      <c r="BU889">
        <v>2.7615968856447699E-8</v>
      </c>
    </row>
    <row r="890" spans="3:73" x14ac:dyDescent="0.3">
      <c r="C890">
        <v>903129</v>
      </c>
      <c r="D890" t="s">
        <v>4403</v>
      </c>
      <c r="E890" t="s">
        <v>1057</v>
      </c>
      <c r="F890" t="s">
        <v>3614</v>
      </c>
      <c r="G890" t="s">
        <v>3655</v>
      </c>
      <c r="H890" t="s">
        <v>3656</v>
      </c>
      <c r="I890" t="s">
        <v>4652</v>
      </c>
      <c r="J890">
        <v>2018</v>
      </c>
      <c r="K890" t="s">
        <v>4062</v>
      </c>
      <c r="L890">
        <v>39.425420000000003</v>
      </c>
      <c r="M890">
        <v>803047000</v>
      </c>
      <c r="N890">
        <v>443075000</v>
      </c>
      <c r="O890">
        <v>39620000</v>
      </c>
      <c r="P890">
        <v>166858000</v>
      </c>
      <c r="Q890">
        <v>112535000</v>
      </c>
      <c r="S890">
        <v>171380000</v>
      </c>
      <c r="U890">
        <v>55311000</v>
      </c>
      <c r="V890">
        <v>323348000</v>
      </c>
      <c r="W890">
        <v>175396000</v>
      </c>
      <c r="X890">
        <v>93113000</v>
      </c>
      <c r="Y890">
        <v>1597000</v>
      </c>
      <c r="AA890">
        <v>139890000</v>
      </c>
      <c r="AB890">
        <v>479699000</v>
      </c>
      <c r="AD890">
        <v>363965000</v>
      </c>
      <c r="AE890">
        <v>140300000</v>
      </c>
      <c r="AF890">
        <v>33856629</v>
      </c>
      <c r="AG890">
        <v>294612000</v>
      </c>
      <c r="AJ890">
        <v>72788000</v>
      </c>
      <c r="AK890">
        <v>79900000</v>
      </c>
      <c r="AL890">
        <v>221824000</v>
      </c>
      <c r="AM890">
        <v>16220000</v>
      </c>
      <c r="AP890">
        <v>50638000</v>
      </c>
      <c r="AQ890">
        <v>118434000</v>
      </c>
      <c r="AU890">
        <v>-40757000</v>
      </c>
      <c r="AV890">
        <v>-139266000</v>
      </c>
      <c r="AY890">
        <v>1.17</v>
      </c>
      <c r="AZ890">
        <v>116972000</v>
      </c>
      <c r="BN890">
        <v>0.40265140147463302</v>
      </c>
      <c r="BP890">
        <v>0.22588884581176299</v>
      </c>
      <c r="BQ890">
        <v>1.88453556523524</v>
      </c>
      <c r="BR890">
        <v>33.696940170940202</v>
      </c>
      <c r="BU890">
        <v>9.6159761433732394E-8</v>
      </c>
    </row>
    <row r="891" spans="3:73" x14ac:dyDescent="0.3">
      <c r="C891">
        <v>903129</v>
      </c>
      <c r="D891" t="s">
        <v>4403</v>
      </c>
      <c r="E891" t="s">
        <v>1057</v>
      </c>
      <c r="F891" t="s">
        <v>3614</v>
      </c>
      <c r="G891" t="s">
        <v>3655</v>
      </c>
      <c r="H891" t="s">
        <v>3656</v>
      </c>
      <c r="I891" t="s">
        <v>4652</v>
      </c>
      <c r="J891">
        <v>2017</v>
      </c>
      <c r="K891" t="s">
        <v>4062</v>
      </c>
      <c r="L891">
        <v>35.498398000000002</v>
      </c>
      <c r="M891">
        <v>883405000</v>
      </c>
      <c r="N891">
        <v>461069000</v>
      </c>
      <c r="O891">
        <v>103172000</v>
      </c>
      <c r="P891">
        <v>185058000</v>
      </c>
      <c r="Q891">
        <v>121409000</v>
      </c>
      <c r="S891">
        <v>200294000</v>
      </c>
      <c r="U891">
        <v>69685000</v>
      </c>
      <c r="V891">
        <v>329531000</v>
      </c>
      <c r="W891">
        <v>171315000</v>
      </c>
      <c r="X891">
        <v>89596000</v>
      </c>
      <c r="AA891">
        <v>144669000</v>
      </c>
      <c r="AB891">
        <v>553874000</v>
      </c>
      <c r="AD891">
        <v>293645000</v>
      </c>
      <c r="AE891">
        <v>265048000</v>
      </c>
      <c r="AF891">
        <v>36761362</v>
      </c>
      <c r="AG891">
        <v>311113000</v>
      </c>
      <c r="AJ891">
        <v>97324000</v>
      </c>
      <c r="AK891">
        <v>82478000</v>
      </c>
      <c r="AL891">
        <v>213789000</v>
      </c>
      <c r="AM891">
        <v>34028000</v>
      </c>
      <c r="AP891">
        <v>44972000</v>
      </c>
      <c r="AY891">
        <v>0.96</v>
      </c>
      <c r="BN891">
        <v>0.37302369807732599</v>
      </c>
      <c r="BP891">
        <v>0.60223564778332295</v>
      </c>
      <c r="BQ891">
        <v>1.9826635145784099</v>
      </c>
      <c r="BR891">
        <v>36.977497916666699</v>
      </c>
      <c r="BU891">
        <v>6.1527463069217896E-8</v>
      </c>
    </row>
    <row r="892" spans="3:73" x14ac:dyDescent="0.3">
      <c r="C892">
        <v>1111335</v>
      </c>
      <c r="D892" t="s">
        <v>4455</v>
      </c>
      <c r="E892" t="s">
        <v>503</v>
      </c>
      <c r="F892" t="s">
        <v>3614</v>
      </c>
      <c r="G892" t="s">
        <v>3655</v>
      </c>
      <c r="H892" t="s">
        <v>3656</v>
      </c>
      <c r="I892" t="s">
        <v>4653</v>
      </c>
      <c r="J892">
        <v>2026</v>
      </c>
      <c r="K892" t="s">
        <v>4062</v>
      </c>
      <c r="L892">
        <v>94.283095000000003</v>
      </c>
    </row>
    <row r="893" spans="3:73" x14ac:dyDescent="0.3">
      <c r="C893">
        <v>1111335</v>
      </c>
      <c r="D893" t="s">
        <v>4455</v>
      </c>
      <c r="E893" t="s">
        <v>503</v>
      </c>
      <c r="F893" t="s">
        <v>3614</v>
      </c>
      <c r="G893" t="s">
        <v>3655</v>
      </c>
      <c r="H893" t="s">
        <v>3656</v>
      </c>
      <c r="I893" t="s">
        <v>4653</v>
      </c>
      <c r="J893">
        <v>2025</v>
      </c>
      <c r="K893" t="s">
        <v>4062</v>
      </c>
      <c r="L893">
        <v>97.391008999999997</v>
      </c>
      <c r="M893">
        <v>3386000000</v>
      </c>
      <c r="N893">
        <v>1785000000</v>
      </c>
      <c r="O893">
        <v>771000000</v>
      </c>
      <c r="P893">
        <v>613000000</v>
      </c>
      <c r="Q893">
        <v>269000000</v>
      </c>
      <c r="R893">
        <v>650000000</v>
      </c>
      <c r="S893">
        <v>524000000</v>
      </c>
      <c r="W893">
        <v>992000000</v>
      </c>
      <c r="X893">
        <v>540000000</v>
      </c>
      <c r="Y893">
        <v>32000000</v>
      </c>
      <c r="Z893">
        <v>18000000</v>
      </c>
      <c r="AB893">
        <v>1568000000</v>
      </c>
      <c r="AC893">
        <v>2429000000</v>
      </c>
      <c r="AD893">
        <v>2838000000</v>
      </c>
      <c r="AE893">
        <v>1000000</v>
      </c>
      <c r="AF893">
        <v>26800000</v>
      </c>
      <c r="AG893">
        <v>532000000</v>
      </c>
      <c r="AH893">
        <v>3768000000</v>
      </c>
      <c r="AK893">
        <v>220000000</v>
      </c>
      <c r="AM893">
        <v>-13000000</v>
      </c>
      <c r="AN893">
        <v>74000000</v>
      </c>
      <c r="AO893">
        <v>13000000</v>
      </c>
      <c r="AQ893">
        <v>410000000</v>
      </c>
      <c r="AS893">
        <v>109000000</v>
      </c>
      <c r="AU893">
        <v>-181000000</v>
      </c>
      <c r="AV893">
        <v>-116000000</v>
      </c>
      <c r="AY893">
        <v>2.73</v>
      </c>
      <c r="AZ893">
        <v>276000000</v>
      </c>
      <c r="BB893">
        <v>74000000</v>
      </c>
      <c r="BC893">
        <v>74000000</v>
      </c>
      <c r="BD893">
        <v>1.96390658174098E-2</v>
      </c>
      <c r="BE893">
        <v>0.108811040339703</v>
      </c>
      <c r="BG893">
        <v>0.14118895966029699</v>
      </c>
      <c r="BI893">
        <v>1.11281748375664</v>
      </c>
      <c r="BJ893">
        <v>-4.8036093418258999E-2</v>
      </c>
      <c r="BM893">
        <v>5.8386411889596597E-2</v>
      </c>
      <c r="BO893">
        <v>5.6923076923076898</v>
      </c>
      <c r="BP893">
        <v>0.77721774193548399</v>
      </c>
      <c r="BQ893">
        <v>1.5282258064516101</v>
      </c>
      <c r="BR893">
        <v>35.6743622710623</v>
      </c>
      <c r="BS893">
        <v>4.7193877551020398E-2</v>
      </c>
      <c r="BU893">
        <v>1.69564703169643E-7</v>
      </c>
    </row>
    <row r="894" spans="3:73" x14ac:dyDescent="0.3">
      <c r="C894">
        <v>1111335</v>
      </c>
      <c r="D894" t="s">
        <v>4455</v>
      </c>
      <c r="E894" t="s">
        <v>503</v>
      </c>
      <c r="F894" t="s">
        <v>3614</v>
      </c>
      <c r="G894" t="s">
        <v>3655</v>
      </c>
      <c r="H894" t="s">
        <v>3656</v>
      </c>
      <c r="I894" t="s">
        <v>4653</v>
      </c>
      <c r="J894">
        <v>2024</v>
      </c>
      <c r="K894" t="s">
        <v>4062</v>
      </c>
      <c r="L894">
        <v>102.98371</v>
      </c>
      <c r="M894">
        <v>2862000000</v>
      </c>
      <c r="N894">
        <v>1596000000</v>
      </c>
      <c r="O894">
        <v>623000000</v>
      </c>
      <c r="P894">
        <v>578000000</v>
      </c>
      <c r="Q894">
        <v>283000000</v>
      </c>
      <c r="R894">
        <v>552000000</v>
      </c>
      <c r="S894">
        <v>452000000</v>
      </c>
      <c r="W894">
        <v>916000000</v>
      </c>
      <c r="X894">
        <v>505000000</v>
      </c>
      <c r="Y894">
        <v>12000000</v>
      </c>
      <c r="Z894">
        <v>18000000</v>
      </c>
      <c r="AB894">
        <v>1229000000</v>
      </c>
      <c r="AC894">
        <v>2390000000</v>
      </c>
      <c r="AD894">
        <v>2548000000</v>
      </c>
      <c r="AE894">
        <v>1000000</v>
      </c>
      <c r="AF894">
        <v>27200000</v>
      </c>
      <c r="AG894">
        <v>531000000</v>
      </c>
      <c r="AH894">
        <v>3866000000</v>
      </c>
      <c r="AK894">
        <v>191000000</v>
      </c>
      <c r="AM894">
        <v>14000000</v>
      </c>
      <c r="AN894">
        <v>274000000</v>
      </c>
      <c r="AO894">
        <v>15000000</v>
      </c>
      <c r="AQ894">
        <v>427000000</v>
      </c>
      <c r="AS894">
        <v>96000000</v>
      </c>
      <c r="AU894">
        <v>-189000000</v>
      </c>
      <c r="AV894">
        <v>-100000000</v>
      </c>
      <c r="AY894">
        <v>9.93</v>
      </c>
      <c r="AZ894">
        <v>290500000</v>
      </c>
      <c r="BB894">
        <v>303000000</v>
      </c>
      <c r="BC894">
        <v>303000000</v>
      </c>
      <c r="BD894">
        <v>7.8375581996895996E-2</v>
      </c>
      <c r="BE894">
        <v>0.110450077599586</v>
      </c>
      <c r="BG894">
        <v>0.137351267459907</v>
      </c>
      <c r="BI894">
        <v>1.3508036338225</v>
      </c>
      <c r="BJ894">
        <v>-4.8887739265390598E-2</v>
      </c>
      <c r="BM894">
        <v>4.9405069839627502E-2</v>
      </c>
      <c r="BO894">
        <v>20.2</v>
      </c>
      <c r="BP894">
        <v>0.68013100436681195</v>
      </c>
      <c r="BQ894">
        <v>1.4334061135371201</v>
      </c>
      <c r="BR894">
        <v>10.370967774420899</v>
      </c>
      <c r="BS894">
        <v>0.22294548413344201</v>
      </c>
      <c r="BU894">
        <v>8.3208156248982896E-7</v>
      </c>
    </row>
    <row r="895" spans="3:73" x14ac:dyDescent="0.3">
      <c r="C895">
        <v>1111335</v>
      </c>
      <c r="D895" t="s">
        <v>4455</v>
      </c>
      <c r="E895" t="s">
        <v>503</v>
      </c>
      <c r="F895" t="s">
        <v>3614</v>
      </c>
      <c r="G895" t="s">
        <v>3655</v>
      </c>
      <c r="H895" t="s">
        <v>3656</v>
      </c>
      <c r="I895" t="s">
        <v>4653</v>
      </c>
      <c r="J895">
        <v>2023</v>
      </c>
      <c r="K895" t="s">
        <v>4062</v>
      </c>
      <c r="L895">
        <v>140.167382</v>
      </c>
      <c r="M895">
        <v>2727000000</v>
      </c>
      <c r="N895">
        <v>1616000000</v>
      </c>
      <c r="O895">
        <v>515000000</v>
      </c>
      <c r="P895">
        <v>666000000</v>
      </c>
      <c r="Q895">
        <v>298000000</v>
      </c>
      <c r="R895">
        <v>527000000</v>
      </c>
      <c r="S895">
        <v>418000000</v>
      </c>
      <c r="W895">
        <v>931000000</v>
      </c>
      <c r="X895">
        <v>551000000</v>
      </c>
      <c r="Y895">
        <v>12000000</v>
      </c>
      <c r="Z895">
        <v>18000000</v>
      </c>
      <c r="AB895">
        <v>1038000000</v>
      </c>
      <c r="AC895">
        <v>2339000000</v>
      </c>
      <c r="AD895">
        <v>2274000000</v>
      </c>
      <c r="AE895">
        <v>1000000</v>
      </c>
      <c r="AF895">
        <v>27700000</v>
      </c>
      <c r="AG895">
        <v>487000000</v>
      </c>
      <c r="AH895">
        <v>3954000000</v>
      </c>
      <c r="AK895">
        <v>210000000</v>
      </c>
      <c r="AM895">
        <v>-248000000</v>
      </c>
      <c r="AN895">
        <v>486000000</v>
      </c>
      <c r="AO895">
        <v>17000000</v>
      </c>
      <c r="AQ895">
        <v>267000000</v>
      </c>
      <c r="AS895">
        <v>104000000</v>
      </c>
      <c r="AU895">
        <v>-123000000</v>
      </c>
      <c r="AV895">
        <v>-156000000</v>
      </c>
      <c r="AY895">
        <v>17.3</v>
      </c>
      <c r="AZ895">
        <v>323000000</v>
      </c>
      <c r="BB895">
        <v>255000000</v>
      </c>
      <c r="BC895">
        <v>255000000</v>
      </c>
      <c r="BD895">
        <v>6.4491654021244293E-2</v>
      </c>
      <c r="BE895">
        <v>6.7526555386949905E-2</v>
      </c>
      <c r="BG895">
        <v>0.12316641375822</v>
      </c>
      <c r="BI895">
        <v>1.44994499449945</v>
      </c>
      <c r="BJ895">
        <v>-3.1107738998482501E-2</v>
      </c>
      <c r="BM895">
        <v>5.31107738998483E-2</v>
      </c>
      <c r="BO895">
        <v>15</v>
      </c>
      <c r="BP895">
        <v>0.55316863587540299</v>
      </c>
      <c r="BQ895">
        <v>1.4156820622985999</v>
      </c>
      <c r="BR895">
        <v>8.1021608092485504</v>
      </c>
      <c r="BS895">
        <v>0.46820809248554901</v>
      </c>
      <c r="BU895">
        <v>2.3361230333333299E-6</v>
      </c>
    </row>
    <row r="896" spans="3:73" x14ac:dyDescent="0.3">
      <c r="C896">
        <v>1111335</v>
      </c>
      <c r="D896" t="s">
        <v>4455</v>
      </c>
      <c r="E896" t="s">
        <v>503</v>
      </c>
      <c r="F896" t="s">
        <v>3614</v>
      </c>
      <c r="G896" t="s">
        <v>3655</v>
      </c>
      <c r="H896" t="s">
        <v>3656</v>
      </c>
      <c r="I896" t="s">
        <v>4653</v>
      </c>
      <c r="J896">
        <v>2022</v>
      </c>
      <c r="K896" t="s">
        <v>4062</v>
      </c>
      <c r="L896">
        <v>113.84191199999999</v>
      </c>
      <c r="M896">
        <v>2450000000</v>
      </c>
      <c r="N896">
        <v>1710000000</v>
      </c>
      <c r="O896">
        <v>520000000</v>
      </c>
      <c r="P896">
        <v>672000000</v>
      </c>
      <c r="Q896">
        <v>348000000</v>
      </c>
      <c r="R896">
        <v>488000000</v>
      </c>
      <c r="S896">
        <v>364000000</v>
      </c>
      <c r="W896">
        <v>1035000000</v>
      </c>
      <c r="X896">
        <v>657000000</v>
      </c>
      <c r="Y896">
        <v>14000000</v>
      </c>
      <c r="Z896">
        <v>13000000</v>
      </c>
      <c r="AB896">
        <v>675000000</v>
      </c>
      <c r="AC896">
        <v>2253000000</v>
      </c>
      <c r="AD896">
        <v>1788000000</v>
      </c>
      <c r="AE896">
        <v>1000000</v>
      </c>
      <c r="AF896">
        <v>28200000</v>
      </c>
      <c r="AG896">
        <v>368000000</v>
      </c>
      <c r="AH896">
        <v>3756000000</v>
      </c>
      <c r="AK896">
        <v>196000000</v>
      </c>
      <c r="AM896">
        <v>45000000</v>
      </c>
      <c r="AN896">
        <v>124000000</v>
      </c>
      <c r="AO896">
        <v>14000000</v>
      </c>
      <c r="AQ896">
        <v>167000000</v>
      </c>
      <c r="AS896">
        <v>108000000</v>
      </c>
      <c r="AU896">
        <v>-68000000</v>
      </c>
      <c r="AV896">
        <v>-9000000</v>
      </c>
      <c r="AY896">
        <v>4.41</v>
      </c>
      <c r="AZ896">
        <v>305000000</v>
      </c>
      <c r="BB896">
        <v>183000000</v>
      </c>
      <c r="BC896">
        <v>183000000</v>
      </c>
      <c r="BD896">
        <v>4.8722044728434499E-2</v>
      </c>
      <c r="BE896">
        <v>4.4462193823216201E-2</v>
      </c>
      <c r="BG896">
        <v>9.79765708200213E-2</v>
      </c>
      <c r="BI896">
        <v>1.5330612244898001</v>
      </c>
      <c r="BJ896">
        <v>-1.8104366347177801E-2</v>
      </c>
      <c r="BM896">
        <v>5.2183173588924402E-2</v>
      </c>
      <c r="BO896">
        <v>13.0714285714286</v>
      </c>
      <c r="BP896">
        <v>0.50241545893719797</v>
      </c>
      <c r="BQ896">
        <v>1.3159420289855099</v>
      </c>
      <c r="BR896">
        <v>25.814492517006801</v>
      </c>
      <c r="BS896">
        <v>0.18370370370370401</v>
      </c>
      <c r="BU896">
        <v>7.4376715840000004E-7</v>
      </c>
    </row>
    <row r="897" spans="3:73" x14ac:dyDescent="0.3">
      <c r="C897">
        <v>1111335</v>
      </c>
      <c r="D897" t="s">
        <v>4455</v>
      </c>
      <c r="E897" t="s">
        <v>503</v>
      </c>
      <c r="F897" t="s">
        <v>3614</v>
      </c>
      <c r="G897" t="s">
        <v>3655</v>
      </c>
      <c r="H897" t="s">
        <v>3656</v>
      </c>
      <c r="I897" t="s">
        <v>4653</v>
      </c>
      <c r="J897">
        <v>2021</v>
      </c>
      <c r="K897" t="s">
        <v>4062</v>
      </c>
      <c r="L897">
        <v>116.190926</v>
      </c>
      <c r="M897">
        <v>2234000000</v>
      </c>
      <c r="N897">
        <v>1424000000</v>
      </c>
      <c r="O897">
        <v>452000000</v>
      </c>
      <c r="P897">
        <v>549000000</v>
      </c>
      <c r="Q897">
        <v>262000000</v>
      </c>
      <c r="R897">
        <v>527000000</v>
      </c>
      <c r="S897">
        <v>388000000</v>
      </c>
      <c r="W897">
        <v>852000000</v>
      </c>
      <c r="X897">
        <v>522000000</v>
      </c>
      <c r="Y897">
        <v>15000000</v>
      </c>
      <c r="Z897">
        <v>4000000</v>
      </c>
      <c r="AB897">
        <v>516000000</v>
      </c>
      <c r="AC897">
        <v>2269000000</v>
      </c>
      <c r="AD897">
        <v>1664000000</v>
      </c>
      <c r="AE897">
        <v>1000000</v>
      </c>
      <c r="AF897">
        <v>28000000</v>
      </c>
      <c r="AG897">
        <v>254000000</v>
      </c>
      <c r="AH897">
        <v>2773000000</v>
      </c>
      <c r="AK897">
        <v>191000000</v>
      </c>
      <c r="AM897">
        <v>31000000</v>
      </c>
      <c r="AN897">
        <v>41000000</v>
      </c>
      <c r="AO897">
        <v>10000000</v>
      </c>
      <c r="AQ897">
        <v>58000000</v>
      </c>
      <c r="AS897">
        <v>108000000</v>
      </c>
      <c r="AU897">
        <v>-63000000</v>
      </c>
      <c r="AV897">
        <v>-29000000</v>
      </c>
      <c r="AY897">
        <v>1.46</v>
      </c>
      <c r="AZ897">
        <v>219500000</v>
      </c>
      <c r="BB897">
        <v>82000000</v>
      </c>
      <c r="BC897">
        <v>82000000</v>
      </c>
      <c r="BD897">
        <v>2.95708618824378E-2</v>
      </c>
      <c r="BE897">
        <v>2.09159754778219E-2</v>
      </c>
      <c r="BG897">
        <v>9.1597547782185401E-2</v>
      </c>
      <c r="BI897">
        <v>1.2412712623097599</v>
      </c>
      <c r="BJ897">
        <v>-2.2719076812116799E-2</v>
      </c>
      <c r="BM897">
        <v>6.8878470970068495E-2</v>
      </c>
      <c r="BO897">
        <v>8.1999999999999993</v>
      </c>
      <c r="BP897">
        <v>0.53051643192488296</v>
      </c>
      <c r="BQ897">
        <v>1.36384976525822</v>
      </c>
      <c r="BR897">
        <v>79.582826027397303</v>
      </c>
      <c r="BS897">
        <v>7.9457364341085301E-2</v>
      </c>
      <c r="BU897">
        <v>3.2875727124031001E-7</v>
      </c>
    </row>
    <row r="898" spans="3:73" x14ac:dyDescent="0.3">
      <c r="C898">
        <v>1111335</v>
      </c>
      <c r="D898" t="s">
        <v>4455</v>
      </c>
      <c r="E898" t="s">
        <v>503</v>
      </c>
      <c r="F898" t="s">
        <v>3614</v>
      </c>
      <c r="G898" t="s">
        <v>3655</v>
      </c>
      <c r="H898" t="s">
        <v>3656</v>
      </c>
      <c r="I898" t="s">
        <v>4653</v>
      </c>
      <c r="J898">
        <v>2020</v>
      </c>
      <c r="K898" t="s">
        <v>4062</v>
      </c>
      <c r="L898">
        <v>75.169279000000003</v>
      </c>
      <c r="M898">
        <v>2271000000</v>
      </c>
      <c r="N898">
        <v>1341000000</v>
      </c>
      <c r="O898">
        <v>496000000</v>
      </c>
      <c r="P898">
        <v>484000000</v>
      </c>
      <c r="Q898">
        <v>177000000</v>
      </c>
      <c r="R898">
        <v>608000000</v>
      </c>
      <c r="W898">
        <v>824000000</v>
      </c>
      <c r="X898">
        <v>500000000</v>
      </c>
      <c r="Y898">
        <v>7000000</v>
      </c>
      <c r="Z898">
        <v>0</v>
      </c>
      <c r="AB898">
        <v>387000000</v>
      </c>
      <c r="AC898">
        <v>2281000000</v>
      </c>
      <c r="AD898">
        <v>1623000000</v>
      </c>
      <c r="AE898">
        <v>1000000</v>
      </c>
      <c r="AF898">
        <v>28000000</v>
      </c>
      <c r="AG898">
        <v>245000000</v>
      </c>
      <c r="AH898">
        <v>2548000000</v>
      </c>
      <c r="AK898">
        <v>201000000</v>
      </c>
      <c r="AM898">
        <v>28000000</v>
      </c>
      <c r="AN898">
        <v>-56000000</v>
      </c>
      <c r="AO898">
        <v>16000000</v>
      </c>
      <c r="AQ898">
        <v>168000000</v>
      </c>
      <c r="AS898">
        <v>104000000</v>
      </c>
      <c r="AU898">
        <v>-98000000</v>
      </c>
      <c r="AV898">
        <v>-58000000</v>
      </c>
      <c r="AY898">
        <v>-2.0099999999999998</v>
      </c>
      <c r="AZ898">
        <v>173000000</v>
      </c>
      <c r="BB898">
        <v>-12000000</v>
      </c>
      <c r="BC898">
        <v>-12000000</v>
      </c>
      <c r="BD898">
        <v>-4.7095761381475698E-3</v>
      </c>
      <c r="BE898">
        <v>6.5934065934065894E-2</v>
      </c>
      <c r="BG898">
        <v>9.6153846153846201E-2</v>
      </c>
      <c r="BI898">
        <v>1.1219726992514301</v>
      </c>
      <c r="BJ898">
        <v>-3.8461538461538498E-2</v>
      </c>
      <c r="BM898">
        <v>7.8885400313971704E-2</v>
      </c>
      <c r="BO898">
        <v>-0.75</v>
      </c>
      <c r="BP898">
        <v>0.60194174757281504</v>
      </c>
      <c r="BQ898">
        <v>1.4126213592232999</v>
      </c>
      <c r="BR898">
        <v>-37.397651243781098</v>
      </c>
      <c r="BS898">
        <v>-0.144702842377261</v>
      </c>
      <c r="BU898">
        <v>-3.9041408472868201E-7</v>
      </c>
    </row>
    <row r="899" spans="3:73" x14ac:dyDescent="0.3">
      <c r="C899">
        <v>1111335</v>
      </c>
      <c r="D899" t="s">
        <v>4455</v>
      </c>
      <c r="E899" t="s">
        <v>503</v>
      </c>
      <c r="F899" t="s">
        <v>3614</v>
      </c>
      <c r="G899" t="s">
        <v>3655</v>
      </c>
      <c r="H899" t="s">
        <v>3656</v>
      </c>
      <c r="I899" t="s">
        <v>4653</v>
      </c>
      <c r="J899">
        <v>2019</v>
      </c>
      <c r="K899" t="s">
        <v>4062</v>
      </c>
      <c r="L899">
        <v>69.764869000000004</v>
      </c>
      <c r="M899">
        <v>2271000000</v>
      </c>
      <c r="N899">
        <v>1345000000</v>
      </c>
      <c r="O899">
        <v>466000000</v>
      </c>
      <c r="P899">
        <v>514000000</v>
      </c>
      <c r="Q899">
        <v>169000000</v>
      </c>
      <c r="R899">
        <v>601000000</v>
      </c>
      <c r="S899">
        <v>436000000</v>
      </c>
      <c r="T899">
        <v>81000000</v>
      </c>
      <c r="U899">
        <v>0</v>
      </c>
      <c r="W899">
        <v>798000000</v>
      </c>
      <c r="X899">
        <v>511000000</v>
      </c>
      <c r="Y899">
        <v>9000000</v>
      </c>
      <c r="Z899">
        <v>37000000</v>
      </c>
      <c r="AB899">
        <v>480000000</v>
      </c>
      <c r="AC899">
        <v>2275000000</v>
      </c>
      <c r="AD899">
        <v>1679000000</v>
      </c>
      <c r="AE899">
        <v>1000000</v>
      </c>
      <c r="AF899">
        <v>28000000</v>
      </c>
      <c r="AG899">
        <v>104000000</v>
      </c>
      <c r="AH899">
        <v>744000000</v>
      </c>
      <c r="AK899">
        <v>300000000</v>
      </c>
      <c r="AM899">
        <v>24000000</v>
      </c>
      <c r="AN899">
        <v>70000000</v>
      </c>
      <c r="AO899">
        <v>13000000</v>
      </c>
      <c r="AQ899">
        <v>183000000</v>
      </c>
      <c r="AS899">
        <v>100000000</v>
      </c>
      <c r="AU899">
        <v>-128000000</v>
      </c>
      <c r="AV899">
        <v>-49000000</v>
      </c>
      <c r="AY899">
        <v>1.24</v>
      </c>
      <c r="AZ899">
        <v>176500000</v>
      </c>
      <c r="BB899">
        <v>107000000</v>
      </c>
      <c r="BC899">
        <v>107000000</v>
      </c>
      <c r="BD899">
        <v>0.143817204301075</v>
      </c>
      <c r="BE899">
        <v>0.24596774193548401</v>
      </c>
      <c r="BG899">
        <v>0.13978494623655899</v>
      </c>
      <c r="BI899">
        <v>0.327608982826949</v>
      </c>
      <c r="BJ899">
        <v>-0.17204301075268799</v>
      </c>
      <c r="BM899">
        <v>0.40322580645161299</v>
      </c>
      <c r="BO899">
        <v>8.2307692307692299</v>
      </c>
      <c r="BP899">
        <v>0.58395989974937301</v>
      </c>
      <c r="BQ899">
        <v>1.4736842105263199</v>
      </c>
      <c r="BR899">
        <v>56.261991129032303</v>
      </c>
      <c r="BS899">
        <v>0.14583333333333301</v>
      </c>
      <c r="BU899">
        <v>1.8022591158333299E-7</v>
      </c>
    </row>
    <row r="900" spans="3:73" x14ac:dyDescent="0.3">
      <c r="C900">
        <v>1111335</v>
      </c>
      <c r="D900" t="s">
        <v>4455</v>
      </c>
      <c r="E900" t="s">
        <v>503</v>
      </c>
      <c r="F900" t="s">
        <v>3614</v>
      </c>
      <c r="G900" t="s">
        <v>3655</v>
      </c>
      <c r="H900" t="s">
        <v>3656</v>
      </c>
      <c r="I900" t="s">
        <v>4653</v>
      </c>
      <c r="J900">
        <v>2018</v>
      </c>
      <c r="K900" t="s">
        <v>4062</v>
      </c>
      <c r="L900">
        <v>104.202473</v>
      </c>
      <c r="M900">
        <v>2007000000</v>
      </c>
      <c r="N900">
        <v>1296000000</v>
      </c>
      <c r="O900">
        <v>463000000</v>
      </c>
      <c r="P900">
        <v>486000000</v>
      </c>
      <c r="Q900">
        <v>184000000</v>
      </c>
      <c r="S900">
        <v>397000000</v>
      </c>
      <c r="T900">
        <v>82000000</v>
      </c>
      <c r="U900">
        <v>0</v>
      </c>
      <c r="W900">
        <v>721000000</v>
      </c>
      <c r="X900">
        <v>436000000</v>
      </c>
      <c r="Y900">
        <v>14000000</v>
      </c>
      <c r="Z900">
        <v>57000000</v>
      </c>
      <c r="AB900">
        <v>465000000</v>
      </c>
      <c r="AC900">
        <v>2264000000</v>
      </c>
      <c r="AD900">
        <v>1609000000</v>
      </c>
      <c r="AE900">
        <v>1000000</v>
      </c>
      <c r="AF900">
        <v>28000000</v>
      </c>
      <c r="AG900">
        <v>96000000</v>
      </c>
      <c r="AH900">
        <v>731000000</v>
      </c>
      <c r="AK900">
        <v>286000000</v>
      </c>
      <c r="AM900">
        <v>43000000</v>
      </c>
      <c r="AN900">
        <v>164000000</v>
      </c>
      <c r="AO900">
        <v>14000000</v>
      </c>
      <c r="AQ900">
        <v>204000000</v>
      </c>
      <c r="AS900">
        <v>91000000</v>
      </c>
      <c r="AU900">
        <v>-98000000</v>
      </c>
      <c r="AV900">
        <v>-335000000</v>
      </c>
      <c r="AY900">
        <v>1.5</v>
      </c>
      <c r="AZ900">
        <v>186500000</v>
      </c>
      <c r="BB900">
        <v>221000000</v>
      </c>
      <c r="BC900">
        <v>221000000</v>
      </c>
      <c r="BD900">
        <v>0.30232558139534899</v>
      </c>
      <c r="BE900">
        <v>0.27906976744186002</v>
      </c>
      <c r="BG900">
        <v>0.13132694938440501</v>
      </c>
      <c r="BI900">
        <v>0.36422521175884398</v>
      </c>
      <c r="BJ900">
        <v>-0.13406292749658</v>
      </c>
      <c r="BM900">
        <v>0.39124487004104003</v>
      </c>
      <c r="BO900">
        <v>15.785714285714301</v>
      </c>
      <c r="BP900">
        <v>0.64216366158113702</v>
      </c>
      <c r="BQ900">
        <v>1.54230235783634</v>
      </c>
      <c r="BR900">
        <v>69.468315333333294</v>
      </c>
      <c r="BS900">
        <v>0.35268817204301101</v>
      </c>
      <c r="BU900">
        <v>3.3613700967741899E-7</v>
      </c>
    </row>
    <row r="901" spans="3:73" x14ac:dyDescent="0.3">
      <c r="C901">
        <v>1111335</v>
      </c>
      <c r="D901" t="s">
        <v>4455</v>
      </c>
      <c r="E901" t="s">
        <v>503</v>
      </c>
      <c r="F901" t="s">
        <v>3614</v>
      </c>
      <c r="G901" t="s">
        <v>3655</v>
      </c>
      <c r="H901" t="s">
        <v>3656</v>
      </c>
      <c r="I901" t="s">
        <v>4653</v>
      </c>
      <c r="J901">
        <v>2017</v>
      </c>
      <c r="K901" t="s">
        <v>4062</v>
      </c>
      <c r="L901">
        <v>103.523416</v>
      </c>
      <c r="M901">
        <v>2304000000</v>
      </c>
      <c r="N901">
        <v>1603000000</v>
      </c>
      <c r="O901">
        <v>706000000</v>
      </c>
      <c r="P901">
        <v>530000000</v>
      </c>
      <c r="Q901">
        <v>189000000</v>
      </c>
      <c r="S901">
        <v>377000000</v>
      </c>
      <c r="U901">
        <v>47000000</v>
      </c>
      <c r="W901">
        <v>801000000</v>
      </c>
      <c r="X901">
        <v>470000000</v>
      </c>
      <c r="Y901">
        <v>16000000</v>
      </c>
      <c r="Z901">
        <v>46000000</v>
      </c>
      <c r="AB901">
        <v>637000000</v>
      </c>
      <c r="AC901">
        <v>1974000000</v>
      </c>
      <c r="AD901">
        <v>1445000000</v>
      </c>
      <c r="AE901">
        <v>1000000</v>
      </c>
      <c r="AF901">
        <v>31000000</v>
      </c>
      <c r="AG901">
        <v>140000000</v>
      </c>
      <c r="AK901">
        <v>253000000</v>
      </c>
      <c r="AM901">
        <v>48000000</v>
      </c>
      <c r="AN901">
        <v>176000000</v>
      </c>
      <c r="AO901">
        <v>21000000</v>
      </c>
      <c r="AQ901">
        <v>217000000</v>
      </c>
      <c r="AS901">
        <v>87000000</v>
      </c>
      <c r="AU901">
        <v>-175000000</v>
      </c>
      <c r="AV901">
        <v>-233000000</v>
      </c>
      <c r="AX901">
        <v>2000000</v>
      </c>
      <c r="AY901">
        <v>0.81</v>
      </c>
      <c r="BB901">
        <v>245000000</v>
      </c>
      <c r="BC901">
        <v>245000000</v>
      </c>
      <c r="BO901">
        <v>11.6666666666667</v>
      </c>
      <c r="BP901">
        <v>0.88139825218476897</v>
      </c>
      <c r="BQ901">
        <v>1.7652933832709099</v>
      </c>
      <c r="BR901">
        <v>127.80668641975301</v>
      </c>
      <c r="BS901">
        <v>0.276295133437991</v>
      </c>
      <c r="BU901">
        <v>1.31638880627944E-7</v>
      </c>
    </row>
    <row r="902" spans="3:73" x14ac:dyDescent="0.3">
      <c r="C902">
        <v>1767258</v>
      </c>
      <c r="D902" t="s">
        <v>4552</v>
      </c>
      <c r="E902" t="s">
        <v>1354</v>
      </c>
      <c r="F902" t="s">
        <v>3614</v>
      </c>
      <c r="G902" t="s">
        <v>3705</v>
      </c>
      <c r="H902" t="s">
        <v>3706</v>
      </c>
      <c r="I902" t="s">
        <v>4654</v>
      </c>
      <c r="J902">
        <v>2026</v>
      </c>
      <c r="K902" t="s">
        <v>4062</v>
      </c>
      <c r="L902">
        <v>46.165925999999999</v>
      </c>
    </row>
    <row r="903" spans="3:73" x14ac:dyDescent="0.3">
      <c r="C903">
        <v>1767258</v>
      </c>
      <c r="D903" t="s">
        <v>4552</v>
      </c>
      <c r="E903" t="s">
        <v>1354</v>
      </c>
      <c r="F903" t="s">
        <v>3614</v>
      </c>
      <c r="G903" t="s">
        <v>3705</v>
      </c>
      <c r="H903" t="s">
        <v>3706</v>
      </c>
      <c r="I903" t="s">
        <v>4654</v>
      </c>
      <c r="J903">
        <v>2025</v>
      </c>
      <c r="K903" t="s">
        <v>4062</v>
      </c>
      <c r="L903">
        <v>36.148136000000001</v>
      </c>
      <c r="M903">
        <v>382526000</v>
      </c>
      <c r="N903">
        <v>230697000</v>
      </c>
      <c r="O903">
        <v>50864000</v>
      </c>
      <c r="P903">
        <v>49846000</v>
      </c>
      <c r="Q903">
        <v>122755000</v>
      </c>
      <c r="S903">
        <v>15797000</v>
      </c>
      <c r="U903">
        <v>59277000</v>
      </c>
      <c r="V903">
        <v>97341000</v>
      </c>
      <c r="W903">
        <v>71000000</v>
      </c>
      <c r="AB903">
        <v>280282000</v>
      </c>
      <c r="AD903">
        <v>265339000</v>
      </c>
      <c r="AE903">
        <v>28000</v>
      </c>
      <c r="AF903">
        <v>27604183</v>
      </c>
      <c r="AG903">
        <v>201019000</v>
      </c>
      <c r="AJ903">
        <v>62649000</v>
      </c>
      <c r="AK903">
        <v>2900000</v>
      </c>
      <c r="AL903">
        <v>138370000</v>
      </c>
      <c r="AM903">
        <v>12472000</v>
      </c>
      <c r="AN903">
        <v>51226000</v>
      </c>
      <c r="AQ903">
        <v>66938000</v>
      </c>
      <c r="AU903">
        <v>-33778000</v>
      </c>
      <c r="AV903">
        <v>-3657000</v>
      </c>
      <c r="AY903">
        <v>1.85</v>
      </c>
      <c r="AZ903">
        <v>116829500</v>
      </c>
      <c r="BN903">
        <v>0.25446897727213302</v>
      </c>
      <c r="BP903">
        <v>0.716394366197183</v>
      </c>
      <c r="BQ903">
        <v>1.52030985915493</v>
      </c>
      <c r="BR903">
        <v>19.539532972972999</v>
      </c>
      <c r="BS903">
        <v>0.18276592860048099</v>
      </c>
      <c r="BU903">
        <v>2.3859559871843402E-7</v>
      </c>
    </row>
    <row r="904" spans="3:73" x14ac:dyDescent="0.3">
      <c r="C904">
        <v>1767258</v>
      </c>
      <c r="D904" t="s">
        <v>4552</v>
      </c>
      <c r="E904" t="s">
        <v>1354</v>
      </c>
      <c r="F904" t="s">
        <v>3614</v>
      </c>
      <c r="G904" t="s">
        <v>3705</v>
      </c>
      <c r="H904" t="s">
        <v>3706</v>
      </c>
      <c r="I904" t="s">
        <v>4654</v>
      </c>
      <c r="J904">
        <v>2024</v>
      </c>
      <c r="K904" t="s">
        <v>4062</v>
      </c>
      <c r="L904">
        <v>42.680844</v>
      </c>
      <c r="M904">
        <v>285607000</v>
      </c>
      <c r="N904">
        <v>168344000</v>
      </c>
      <c r="O904">
        <v>22087000</v>
      </c>
      <c r="P904">
        <v>29146000</v>
      </c>
      <c r="Q904">
        <v>110904000</v>
      </c>
      <c r="S904">
        <v>17735000</v>
      </c>
      <c r="U904">
        <v>44126000</v>
      </c>
      <c r="V904">
        <v>60152000</v>
      </c>
      <c r="W904">
        <v>41518000</v>
      </c>
      <c r="AB904">
        <v>225455000</v>
      </c>
      <c r="AD904">
        <v>214113000</v>
      </c>
      <c r="AE904">
        <v>28000</v>
      </c>
      <c r="AF904">
        <v>27651773</v>
      </c>
      <c r="AG904">
        <v>177360000</v>
      </c>
      <c r="AJ904">
        <v>59147000</v>
      </c>
      <c r="AK904">
        <v>2900000</v>
      </c>
      <c r="AL904">
        <v>118213000</v>
      </c>
      <c r="AM904">
        <v>11289000</v>
      </c>
      <c r="AN904">
        <v>45489000</v>
      </c>
      <c r="AQ904">
        <v>47824000</v>
      </c>
      <c r="AU904">
        <v>-18404000</v>
      </c>
      <c r="AV904">
        <v>-19253000</v>
      </c>
      <c r="AY904">
        <v>1.65</v>
      </c>
      <c r="AZ904">
        <v>108706500</v>
      </c>
      <c r="BN904">
        <v>0.21061108446221599</v>
      </c>
      <c r="BP904">
        <v>0.53198612649934995</v>
      </c>
      <c r="BQ904">
        <v>1.3834963148513899</v>
      </c>
      <c r="BR904">
        <v>25.8671781818182</v>
      </c>
      <c r="BS904">
        <v>0.201765319021534</v>
      </c>
      <c r="BU904">
        <v>3.1236119225566102E-7</v>
      </c>
    </row>
    <row r="905" spans="3:73" x14ac:dyDescent="0.3">
      <c r="C905">
        <v>1767258</v>
      </c>
      <c r="D905" t="s">
        <v>4552</v>
      </c>
      <c r="E905" t="s">
        <v>1354</v>
      </c>
      <c r="F905" t="s">
        <v>3614</v>
      </c>
      <c r="G905" t="s">
        <v>3705</v>
      </c>
      <c r="H905" t="s">
        <v>3706</v>
      </c>
      <c r="I905" t="s">
        <v>4654</v>
      </c>
      <c r="J905">
        <v>2023</v>
      </c>
      <c r="K905" t="s">
        <v>4062</v>
      </c>
      <c r="L905">
        <v>65.874140999999995</v>
      </c>
      <c r="M905">
        <v>252041000</v>
      </c>
      <c r="N905">
        <v>146454000</v>
      </c>
      <c r="O905">
        <v>11609000</v>
      </c>
      <c r="P905">
        <v>24111000</v>
      </c>
      <c r="Q905">
        <v>106509000</v>
      </c>
      <c r="S905">
        <v>16980000</v>
      </c>
      <c r="U905">
        <v>37461000</v>
      </c>
      <c r="V905">
        <v>72052000</v>
      </c>
      <c r="W905">
        <v>36472000</v>
      </c>
      <c r="AB905">
        <v>179989000</v>
      </c>
      <c r="AD905">
        <v>168624000</v>
      </c>
      <c r="AE905">
        <v>28000</v>
      </c>
      <c r="AF905">
        <v>27630025</v>
      </c>
      <c r="AG905">
        <v>162414000</v>
      </c>
      <c r="AJ905">
        <v>66972000</v>
      </c>
      <c r="AK905">
        <v>2900000</v>
      </c>
      <c r="AL905">
        <v>95442000</v>
      </c>
      <c r="AM905">
        <v>13231000</v>
      </c>
      <c r="AN905">
        <v>52800000</v>
      </c>
      <c r="AO905">
        <v>1248000</v>
      </c>
      <c r="AQ905">
        <v>37384000</v>
      </c>
      <c r="AU905">
        <v>-26353000</v>
      </c>
      <c r="AV905">
        <v>-7259000</v>
      </c>
      <c r="AY905">
        <v>1.91</v>
      </c>
      <c r="AZ905">
        <v>93542000</v>
      </c>
      <c r="BB905">
        <v>67279000</v>
      </c>
      <c r="BC905">
        <v>67279000</v>
      </c>
      <c r="BN905">
        <v>0.285874123654485</v>
      </c>
      <c r="BO905">
        <v>53.909455128205103</v>
      </c>
      <c r="BP905">
        <v>0.31829896907216498</v>
      </c>
      <c r="BQ905">
        <v>1.09522373327484</v>
      </c>
      <c r="BR905">
        <v>34.489079057591603</v>
      </c>
      <c r="BS905">
        <v>0.29335126035479903</v>
      </c>
      <c r="BU905">
        <v>6.99040548644639E-7</v>
      </c>
    </row>
    <row r="906" spans="3:73" x14ac:dyDescent="0.3">
      <c r="C906">
        <v>1767258</v>
      </c>
      <c r="D906" t="s">
        <v>4552</v>
      </c>
      <c r="E906" t="s">
        <v>1354</v>
      </c>
      <c r="F906" t="s">
        <v>3614</v>
      </c>
      <c r="G906" t="s">
        <v>3705</v>
      </c>
      <c r="H906" t="s">
        <v>3706</v>
      </c>
      <c r="I906" t="s">
        <v>4654</v>
      </c>
      <c r="J906">
        <v>2022</v>
      </c>
      <c r="K906" t="s">
        <v>4062</v>
      </c>
      <c r="L906">
        <v>60.482222999999998</v>
      </c>
      <c r="M906">
        <v>193362000</v>
      </c>
      <c r="N906">
        <v>106821000</v>
      </c>
      <c r="O906">
        <v>8056000</v>
      </c>
      <c r="P906">
        <v>14726000</v>
      </c>
      <c r="Q906">
        <v>80575000</v>
      </c>
      <c r="S906">
        <v>14203000</v>
      </c>
      <c r="U906">
        <v>26763000</v>
      </c>
      <c r="V906">
        <v>68640000</v>
      </c>
      <c r="W906">
        <v>27402000</v>
      </c>
      <c r="AD906">
        <v>115824000</v>
      </c>
      <c r="AE906">
        <v>28000</v>
      </c>
      <c r="AF906">
        <v>27616064</v>
      </c>
      <c r="AG906">
        <v>127512000</v>
      </c>
      <c r="AJ906">
        <v>53937000</v>
      </c>
      <c r="AK906">
        <v>400000</v>
      </c>
      <c r="AL906">
        <v>73575000</v>
      </c>
      <c r="AM906">
        <v>10584000</v>
      </c>
      <c r="AN906">
        <v>41381000</v>
      </c>
      <c r="AO906">
        <v>1410000</v>
      </c>
      <c r="AQ906">
        <v>12057000</v>
      </c>
      <c r="AU906">
        <v>-14156000</v>
      </c>
      <c r="AV906">
        <v>602000</v>
      </c>
      <c r="AY906">
        <v>1.5</v>
      </c>
      <c r="AZ906">
        <v>66255582</v>
      </c>
      <c r="BB906">
        <v>53375000</v>
      </c>
      <c r="BC906">
        <v>53375000</v>
      </c>
      <c r="BN906">
        <v>0.35498184751916101</v>
      </c>
      <c r="BO906">
        <v>37.854609929078002</v>
      </c>
      <c r="BP906">
        <v>0.29399313918692099</v>
      </c>
      <c r="BQ906">
        <v>0.95781329829939399</v>
      </c>
      <c r="BR906">
        <v>40.321482000000003</v>
      </c>
    </row>
    <row r="907" spans="3:73" x14ac:dyDescent="0.3">
      <c r="C907">
        <v>1767258</v>
      </c>
      <c r="D907" t="s">
        <v>4552</v>
      </c>
      <c r="E907" t="s">
        <v>1354</v>
      </c>
      <c r="F907" t="s">
        <v>3614</v>
      </c>
      <c r="G907" t="s">
        <v>3705</v>
      </c>
      <c r="H907" t="s">
        <v>3706</v>
      </c>
      <c r="I907" t="s">
        <v>4654</v>
      </c>
      <c r="J907">
        <v>2021</v>
      </c>
      <c r="K907" t="s">
        <v>4062</v>
      </c>
      <c r="L907">
        <v>69.934425000000005</v>
      </c>
      <c r="M907">
        <v>161014517</v>
      </c>
      <c r="N907">
        <v>79028246</v>
      </c>
      <c r="O907">
        <v>9644248</v>
      </c>
      <c r="P907">
        <v>13159036</v>
      </c>
      <c r="Q907">
        <v>51936164</v>
      </c>
      <c r="S907">
        <v>9898126</v>
      </c>
      <c r="U907">
        <v>25655428</v>
      </c>
      <c r="V907">
        <v>76552436</v>
      </c>
      <c r="W907">
        <v>36267822</v>
      </c>
      <c r="AA907">
        <v>458188</v>
      </c>
      <c r="AD907">
        <v>74443431</v>
      </c>
      <c r="AE907">
        <v>27613</v>
      </c>
      <c r="AF907">
        <v>27612597</v>
      </c>
      <c r="AG907">
        <v>92676987</v>
      </c>
      <c r="AJ907">
        <v>40115619</v>
      </c>
      <c r="AK907">
        <v>370012</v>
      </c>
      <c r="AL907">
        <v>52561368</v>
      </c>
      <c r="AM907">
        <v>7873109</v>
      </c>
      <c r="AN907">
        <v>13977625</v>
      </c>
      <c r="AO907">
        <v>302674</v>
      </c>
      <c r="AQ907">
        <v>18267674</v>
      </c>
      <c r="AU907">
        <v>-56807542</v>
      </c>
      <c r="AV907">
        <v>19241027</v>
      </c>
      <c r="AY907">
        <v>1.1399999999999999</v>
      </c>
      <c r="AZ907">
        <v>37150145</v>
      </c>
      <c r="BB907">
        <v>22153408</v>
      </c>
      <c r="BC907">
        <v>22153408</v>
      </c>
      <c r="BN907">
        <v>0.47543809978326401</v>
      </c>
      <c r="BO907">
        <v>73.192305913292898</v>
      </c>
      <c r="BP907">
        <v>0.26591748465071902</v>
      </c>
      <c r="BQ907">
        <v>0.74700052294289998</v>
      </c>
      <c r="BR907">
        <v>61.345986842105297</v>
      </c>
    </row>
    <row r="908" spans="3:73" x14ac:dyDescent="0.3">
      <c r="C908">
        <v>1767258</v>
      </c>
      <c r="D908" t="s">
        <v>4552</v>
      </c>
      <c r="E908" t="s">
        <v>1354</v>
      </c>
      <c r="F908" t="s">
        <v>3614</v>
      </c>
      <c r="G908" t="s">
        <v>3705</v>
      </c>
      <c r="H908" t="s">
        <v>3706</v>
      </c>
      <c r="I908" t="s">
        <v>4654</v>
      </c>
      <c r="J908">
        <v>2020</v>
      </c>
      <c r="K908" t="s">
        <v>4062</v>
      </c>
      <c r="L908">
        <v>22.133451000000001</v>
      </c>
      <c r="M908">
        <v>83839831</v>
      </c>
      <c r="N908">
        <v>62777212</v>
      </c>
      <c r="O908">
        <v>29027124</v>
      </c>
      <c r="P908">
        <v>9944213</v>
      </c>
      <c r="Q908">
        <v>22364126</v>
      </c>
      <c r="S908">
        <v>4706248</v>
      </c>
      <c r="U908">
        <v>4472217</v>
      </c>
      <c r="V908">
        <v>30456963</v>
      </c>
      <c r="W908">
        <v>21200344</v>
      </c>
      <c r="AA908">
        <v>6484624</v>
      </c>
      <c r="AB908">
        <v>53382868</v>
      </c>
      <c r="AD908">
        <v>42876569</v>
      </c>
      <c r="AE908">
        <v>27613</v>
      </c>
      <c r="AF908">
        <v>27612597</v>
      </c>
      <c r="AG908">
        <v>54025009</v>
      </c>
      <c r="AJ908">
        <v>23369932</v>
      </c>
      <c r="AK908">
        <v>143568</v>
      </c>
      <c r="AL908">
        <v>30655077</v>
      </c>
      <c r="AM908">
        <v>4522668</v>
      </c>
      <c r="AN908">
        <v>18281691</v>
      </c>
      <c r="AO908">
        <v>249480</v>
      </c>
      <c r="AQ908">
        <v>18466011</v>
      </c>
      <c r="AU908">
        <v>-4663554</v>
      </c>
      <c r="AV908">
        <v>3511229</v>
      </c>
      <c r="AZ908">
        <v>18752639.5</v>
      </c>
      <c r="BB908">
        <v>23053839</v>
      </c>
      <c r="BC908">
        <v>23053839</v>
      </c>
      <c r="BN908">
        <v>0.36327557721341303</v>
      </c>
      <c r="BO908">
        <v>92.407563732563702</v>
      </c>
      <c r="BP908">
        <v>1.3691817453528099</v>
      </c>
      <c r="BQ908">
        <v>1.9062467099590501</v>
      </c>
      <c r="BS908">
        <v>0.342463634587786</v>
      </c>
    </row>
    <row r="909" spans="3:73" x14ac:dyDescent="0.3">
      <c r="C909">
        <v>1767258</v>
      </c>
      <c r="D909" t="s">
        <v>4552</v>
      </c>
      <c r="E909" t="s">
        <v>1354</v>
      </c>
      <c r="F909" t="s">
        <v>3614</v>
      </c>
      <c r="G909" t="s">
        <v>3705</v>
      </c>
      <c r="H909" t="s">
        <v>3706</v>
      </c>
      <c r="I909" t="s">
        <v>4654</v>
      </c>
      <c r="J909">
        <v>2019</v>
      </c>
      <c r="K909" t="s">
        <v>4062</v>
      </c>
      <c r="L909">
        <v>12.077572</v>
      </c>
      <c r="M909">
        <v>51601435</v>
      </c>
      <c r="N909">
        <v>36280700</v>
      </c>
      <c r="O909">
        <v>11500973</v>
      </c>
      <c r="P909">
        <v>7154084</v>
      </c>
      <c r="Q909">
        <v>15141153</v>
      </c>
      <c r="S909">
        <v>4014653</v>
      </c>
      <c r="U909">
        <v>2406512</v>
      </c>
      <c r="V909">
        <v>16708225</v>
      </c>
      <c r="W909">
        <v>11786280</v>
      </c>
      <c r="AA909">
        <v>806867</v>
      </c>
      <c r="AB909">
        <v>35061890</v>
      </c>
      <c r="AD909">
        <v>24594878</v>
      </c>
      <c r="AE909">
        <v>27613</v>
      </c>
      <c r="AF909">
        <v>27612597</v>
      </c>
      <c r="AG909">
        <v>43506259</v>
      </c>
      <c r="AJ909">
        <v>17087347</v>
      </c>
      <c r="AK909">
        <v>602446</v>
      </c>
      <c r="AL909">
        <v>26418912</v>
      </c>
      <c r="AM909">
        <v>2955356</v>
      </c>
      <c r="AN909">
        <v>13977625</v>
      </c>
      <c r="AO909">
        <v>96646</v>
      </c>
      <c r="AQ909">
        <v>10965519</v>
      </c>
      <c r="AU909">
        <v>-2303570</v>
      </c>
      <c r="AV909">
        <v>-1143240</v>
      </c>
      <c r="BB909">
        <v>17029627</v>
      </c>
      <c r="BC909">
        <v>17029627</v>
      </c>
      <c r="BN909">
        <v>0.323793805346692</v>
      </c>
      <c r="BO909">
        <v>176.206226848499</v>
      </c>
      <c r="BP909">
        <v>0.97579329525516101</v>
      </c>
      <c r="BQ909">
        <v>1.7935724418561201</v>
      </c>
      <c r="BS909">
        <v>0.39865577697038002</v>
      </c>
    </row>
    <row r="910" spans="3:73" x14ac:dyDescent="0.3">
      <c r="C910">
        <v>1767258</v>
      </c>
      <c r="D910" t="s">
        <v>4552</v>
      </c>
      <c r="E910" t="s">
        <v>1354</v>
      </c>
      <c r="F910" t="s">
        <v>3614</v>
      </c>
      <c r="G910" t="s">
        <v>3705</v>
      </c>
      <c r="H910" t="s">
        <v>3706</v>
      </c>
      <c r="I910" t="s">
        <v>4654</v>
      </c>
      <c r="J910">
        <v>2018</v>
      </c>
      <c r="K910" t="s">
        <v>4062</v>
      </c>
    </row>
    <row r="911" spans="3:73" x14ac:dyDescent="0.3">
      <c r="C911">
        <v>1767258</v>
      </c>
      <c r="D911" t="s">
        <v>4552</v>
      </c>
      <c r="E911" t="s">
        <v>1354</v>
      </c>
      <c r="F911" t="s">
        <v>3614</v>
      </c>
      <c r="G911" t="s">
        <v>3705</v>
      </c>
      <c r="H911" t="s">
        <v>3706</v>
      </c>
      <c r="I911" t="s">
        <v>4654</v>
      </c>
      <c r="J911">
        <v>2017</v>
      </c>
      <c r="K911" t="s">
        <v>4062</v>
      </c>
    </row>
    <row r="912" spans="3:73" x14ac:dyDescent="0.3">
      <c r="C912">
        <v>949870</v>
      </c>
      <c r="D912" t="s">
        <v>4427</v>
      </c>
      <c r="E912" t="s">
        <v>141</v>
      </c>
      <c r="F912" t="s">
        <v>3614</v>
      </c>
      <c r="G912" t="s">
        <v>4098</v>
      </c>
      <c r="H912" t="s">
        <v>4655</v>
      </c>
      <c r="I912" t="s">
        <v>4656</v>
      </c>
      <c r="J912">
        <v>2026</v>
      </c>
      <c r="K912" t="s">
        <v>4062</v>
      </c>
      <c r="L912">
        <v>229.14748299999999</v>
      </c>
    </row>
    <row r="913" spans="3:73" x14ac:dyDescent="0.3">
      <c r="C913">
        <v>949870</v>
      </c>
      <c r="D913" t="s">
        <v>4427</v>
      </c>
      <c r="E913" t="s">
        <v>141</v>
      </c>
      <c r="F913" t="s">
        <v>3614</v>
      </c>
      <c r="G913" t="s">
        <v>4098</v>
      </c>
      <c r="H913" t="s">
        <v>4655</v>
      </c>
      <c r="I913" t="s">
        <v>4656</v>
      </c>
      <c r="J913">
        <v>2025</v>
      </c>
      <c r="K913" t="s">
        <v>4062</v>
      </c>
      <c r="L913">
        <v>221.539501</v>
      </c>
      <c r="M913">
        <v>1193595000</v>
      </c>
      <c r="N913">
        <v>417579000</v>
      </c>
      <c r="O913">
        <v>223378000</v>
      </c>
      <c r="P913">
        <v>57094000</v>
      </c>
      <c r="Q913">
        <v>92532000</v>
      </c>
      <c r="S913">
        <v>578125000</v>
      </c>
      <c r="T913">
        <v>14753000</v>
      </c>
      <c r="U913">
        <v>112529000</v>
      </c>
      <c r="V913">
        <v>347315000</v>
      </c>
      <c r="W913">
        <v>252534000</v>
      </c>
      <c r="X913">
        <v>94975000</v>
      </c>
      <c r="AB913">
        <v>846280000</v>
      </c>
      <c r="AD913">
        <v>147744000</v>
      </c>
      <c r="AG913">
        <v>952580000</v>
      </c>
      <c r="AH913">
        <v>1964994000</v>
      </c>
      <c r="AJ913">
        <v>144882000</v>
      </c>
      <c r="AL913">
        <v>807698000</v>
      </c>
      <c r="AM913">
        <v>44991000</v>
      </c>
      <c r="AN913">
        <v>108469000</v>
      </c>
      <c r="AQ913">
        <v>270158000</v>
      </c>
      <c r="AR913">
        <v>15607000</v>
      </c>
      <c r="AS913">
        <v>90438000</v>
      </c>
      <c r="AU913">
        <v>-54516000</v>
      </c>
      <c r="AV913">
        <v>-204083000</v>
      </c>
      <c r="AY913">
        <v>9.9</v>
      </c>
      <c r="AZ913">
        <v>104845500</v>
      </c>
      <c r="BA913">
        <v>7.3731522844344602E-2</v>
      </c>
      <c r="BE913">
        <v>0.137485407080123</v>
      </c>
      <c r="BG913">
        <v>0.48477501712473398</v>
      </c>
      <c r="BI913">
        <v>1.6462820303369201</v>
      </c>
      <c r="BJ913">
        <v>-2.7743596163652399E-2</v>
      </c>
      <c r="BN913">
        <v>0.29098228461077702</v>
      </c>
      <c r="BP913">
        <v>0.88454623931827003</v>
      </c>
      <c r="BQ913">
        <v>1.28714153341728</v>
      </c>
      <c r="BR913">
        <v>22.3777273737374</v>
      </c>
      <c r="BS913">
        <v>0.12817152715413299</v>
      </c>
      <c r="BU913">
        <v>2.5916257738573499E-6</v>
      </c>
    </row>
    <row r="914" spans="3:73" x14ac:dyDescent="0.3">
      <c r="C914">
        <v>949870</v>
      </c>
      <c r="D914" t="s">
        <v>4427</v>
      </c>
      <c r="E914" t="s">
        <v>141</v>
      </c>
      <c r="F914" t="s">
        <v>3614</v>
      </c>
      <c r="G914" t="s">
        <v>4098</v>
      </c>
      <c r="H914" t="s">
        <v>4655</v>
      </c>
      <c r="I914" t="s">
        <v>4656</v>
      </c>
      <c r="J914">
        <v>2024</v>
      </c>
      <c r="K914" t="s">
        <v>4062</v>
      </c>
      <c r="L914">
        <v>298.79675700000001</v>
      </c>
      <c r="M914">
        <v>1250018000</v>
      </c>
      <c r="N914">
        <v>417291000</v>
      </c>
      <c r="O914">
        <v>211819000</v>
      </c>
      <c r="P914">
        <v>61423000</v>
      </c>
      <c r="Q914">
        <v>117159000</v>
      </c>
      <c r="S914">
        <v>616242000</v>
      </c>
      <c r="T914">
        <v>16446000</v>
      </c>
      <c r="U914">
        <v>112529000</v>
      </c>
      <c r="V914">
        <v>333831000</v>
      </c>
      <c r="W914">
        <v>231629000</v>
      </c>
      <c r="X914">
        <v>87276000</v>
      </c>
      <c r="AB914">
        <v>916187000</v>
      </c>
      <c r="AD914">
        <v>240315000</v>
      </c>
      <c r="AG914">
        <v>893732000</v>
      </c>
      <c r="AH914">
        <v>2012926000</v>
      </c>
      <c r="AJ914">
        <v>75973000</v>
      </c>
      <c r="AL914">
        <v>817759000</v>
      </c>
      <c r="AM914">
        <v>27907000</v>
      </c>
      <c r="AN914">
        <v>59695000</v>
      </c>
      <c r="AQ914">
        <v>248892000</v>
      </c>
      <c r="AR914">
        <v>12320000</v>
      </c>
      <c r="AS914">
        <v>93992000</v>
      </c>
      <c r="AU914">
        <v>-96254000</v>
      </c>
      <c r="AV914">
        <v>-239310000</v>
      </c>
      <c r="AY914">
        <v>5.07</v>
      </c>
      <c r="AZ914">
        <v>116466000</v>
      </c>
      <c r="BA914">
        <v>3.7742569771566398E-2</v>
      </c>
      <c r="BE914">
        <v>0.123646870277397</v>
      </c>
      <c r="BG914">
        <v>0.44399645093758999</v>
      </c>
      <c r="BI914">
        <v>1.6103176114264</v>
      </c>
      <c r="BJ914">
        <v>-4.7817952572523803E-2</v>
      </c>
      <c r="BN914">
        <v>0.26706095432225802</v>
      </c>
      <c r="BP914">
        <v>0.91447530317879</v>
      </c>
      <c r="BQ914">
        <v>1.29574448795272</v>
      </c>
      <c r="BR914">
        <v>58.934271597633099</v>
      </c>
      <c r="BS914">
        <v>6.5155912493846793E-2</v>
      </c>
      <c r="BU914">
        <v>1.65348292214362E-6</v>
      </c>
    </row>
    <row r="915" spans="3:73" x14ac:dyDescent="0.3">
      <c r="C915">
        <v>949870</v>
      </c>
      <c r="D915" t="s">
        <v>4427</v>
      </c>
      <c r="E915" t="s">
        <v>141</v>
      </c>
      <c r="F915" t="s">
        <v>3614</v>
      </c>
      <c r="G915" t="s">
        <v>4098</v>
      </c>
      <c r="H915" t="s">
        <v>4655</v>
      </c>
      <c r="I915" t="s">
        <v>4656</v>
      </c>
      <c r="J915">
        <v>2023</v>
      </c>
      <c r="K915" t="s">
        <v>4062</v>
      </c>
      <c r="L915">
        <v>341.32631300000003</v>
      </c>
      <c r="M915">
        <v>1429993000</v>
      </c>
      <c r="N915">
        <v>503510000</v>
      </c>
      <c r="O915">
        <v>298491000</v>
      </c>
      <c r="P915">
        <v>66997000</v>
      </c>
      <c r="Q915">
        <v>115773000</v>
      </c>
      <c r="S915">
        <v>642509000</v>
      </c>
      <c r="T915">
        <v>59644000</v>
      </c>
      <c r="U915">
        <v>112529000</v>
      </c>
      <c r="V915">
        <v>352064000</v>
      </c>
      <c r="W915">
        <v>223288000</v>
      </c>
      <c r="X915">
        <v>87245000</v>
      </c>
      <c r="AB915">
        <v>1077929000</v>
      </c>
      <c r="AD915">
        <v>421568000</v>
      </c>
      <c r="AG915">
        <v>852369000</v>
      </c>
      <c r="AH915">
        <v>2008625000</v>
      </c>
      <c r="AJ915">
        <v>100001000</v>
      </c>
      <c r="AL915">
        <v>752368000</v>
      </c>
      <c r="AM915">
        <v>33338000</v>
      </c>
      <c r="AN915">
        <v>76250000</v>
      </c>
      <c r="AQ915">
        <v>265151000</v>
      </c>
      <c r="AR915">
        <v>13884000</v>
      </c>
      <c r="AS915">
        <v>88141000</v>
      </c>
      <c r="AU915">
        <v>-62378000</v>
      </c>
      <c r="AV915">
        <v>-84842000</v>
      </c>
      <c r="AY915">
        <v>6.23</v>
      </c>
      <c r="AZ915">
        <v>132111500</v>
      </c>
      <c r="BA915">
        <v>4.9785798742921203E-2</v>
      </c>
      <c r="BE915">
        <v>0.13200622316261101</v>
      </c>
      <c r="BG915">
        <v>0.424354471342336</v>
      </c>
      <c r="BI915">
        <v>1.4046397429917501</v>
      </c>
      <c r="BJ915">
        <v>-3.1055074989109501E-2</v>
      </c>
      <c r="BN915">
        <v>0.24619980657248</v>
      </c>
      <c r="BP915">
        <v>1.33679821575723</v>
      </c>
      <c r="BQ915">
        <v>1.7364883021031099</v>
      </c>
      <c r="BR915">
        <v>54.787530176564999</v>
      </c>
      <c r="BS915">
        <v>7.0737497553178402E-2</v>
      </c>
      <c r="BU915">
        <v>1.9727300499290802E-6</v>
      </c>
    </row>
    <row r="916" spans="3:73" x14ac:dyDescent="0.3">
      <c r="C916">
        <v>949870</v>
      </c>
      <c r="D916" t="s">
        <v>4427</v>
      </c>
      <c r="E916" t="s">
        <v>141</v>
      </c>
      <c r="F916" t="s">
        <v>3614</v>
      </c>
      <c r="G916" t="s">
        <v>4098</v>
      </c>
      <c r="H916" t="s">
        <v>4655</v>
      </c>
      <c r="I916" t="s">
        <v>4656</v>
      </c>
      <c r="J916">
        <v>2022</v>
      </c>
      <c r="K916" t="s">
        <v>4062</v>
      </c>
      <c r="L916">
        <v>375.45143999999999</v>
      </c>
      <c r="M916">
        <v>1420773000</v>
      </c>
      <c r="N916">
        <v>423269000</v>
      </c>
      <c r="O916">
        <v>180560000</v>
      </c>
      <c r="P916">
        <v>56672000</v>
      </c>
      <c r="Q916">
        <v>148450000</v>
      </c>
      <c r="S916">
        <v>667909000</v>
      </c>
      <c r="T916">
        <v>76324000</v>
      </c>
      <c r="U916">
        <v>112529000</v>
      </c>
      <c r="V916">
        <v>352224000</v>
      </c>
      <c r="W916">
        <v>204267000</v>
      </c>
      <c r="X916">
        <v>84248000</v>
      </c>
      <c r="AB916">
        <v>1068549000</v>
      </c>
      <c r="AD916">
        <v>439121000</v>
      </c>
      <c r="AG916">
        <v>861986000</v>
      </c>
      <c r="AH916">
        <v>2090334000</v>
      </c>
      <c r="AJ916">
        <v>90791000</v>
      </c>
      <c r="AL916">
        <v>771195000</v>
      </c>
      <c r="AM916">
        <v>24173000</v>
      </c>
      <c r="AN916">
        <v>67263000</v>
      </c>
      <c r="AQ916">
        <v>199945000</v>
      </c>
      <c r="AR916">
        <v>-50358000</v>
      </c>
      <c r="AS916">
        <v>81356000</v>
      </c>
      <c r="AU916">
        <v>-88506000</v>
      </c>
      <c r="AV916">
        <v>2800000</v>
      </c>
      <c r="AY916">
        <v>5.46</v>
      </c>
      <c r="AZ916">
        <v>148784000</v>
      </c>
      <c r="BA916">
        <v>4.3433728772531099E-2</v>
      </c>
      <c r="BE916">
        <v>9.5652178072977795E-2</v>
      </c>
      <c r="BG916">
        <v>0.41236759293012498</v>
      </c>
      <c r="BI916">
        <v>1.47126529009208</v>
      </c>
      <c r="BJ916">
        <v>-4.2340602028192599E-2</v>
      </c>
      <c r="BN916">
        <v>0.24791011653515399</v>
      </c>
      <c r="BP916">
        <v>0.88394111628407901</v>
      </c>
      <c r="BQ916">
        <v>1.34539108128087</v>
      </c>
      <c r="BR916">
        <v>68.763999999999996</v>
      </c>
      <c r="BS916">
        <v>6.2947978988329004E-2</v>
      </c>
      <c r="BU916">
        <v>1.9184565821501901E-6</v>
      </c>
    </row>
    <row r="917" spans="3:73" x14ac:dyDescent="0.3">
      <c r="C917">
        <v>949870</v>
      </c>
      <c r="D917" t="s">
        <v>4427</v>
      </c>
      <c r="E917" t="s">
        <v>141</v>
      </c>
      <c r="F917" t="s">
        <v>3614</v>
      </c>
      <c r="G917" t="s">
        <v>4098</v>
      </c>
      <c r="H917" t="s">
        <v>4655</v>
      </c>
      <c r="I917" t="s">
        <v>4656</v>
      </c>
      <c r="J917">
        <v>2021</v>
      </c>
      <c r="K917" t="s">
        <v>4062</v>
      </c>
      <c r="L917">
        <v>751.366803</v>
      </c>
      <c r="M917">
        <v>1386784000</v>
      </c>
      <c r="N917">
        <v>345341000</v>
      </c>
      <c r="O917">
        <v>26853000</v>
      </c>
      <c r="P917">
        <v>55022000</v>
      </c>
      <c r="Q917">
        <v>149118000</v>
      </c>
      <c r="S917">
        <v>664815000</v>
      </c>
      <c r="T917">
        <v>103677000</v>
      </c>
      <c r="U917">
        <v>112529000</v>
      </c>
      <c r="V917">
        <v>403375000</v>
      </c>
      <c r="W917">
        <v>255106000</v>
      </c>
      <c r="X917">
        <v>85920000</v>
      </c>
      <c r="AB917">
        <v>983409000</v>
      </c>
      <c r="AD917">
        <v>371858000</v>
      </c>
      <c r="AG917">
        <v>797792000</v>
      </c>
      <c r="AH917">
        <v>2057622000</v>
      </c>
      <c r="AJ917">
        <v>7997000</v>
      </c>
      <c r="AL917">
        <v>789795000</v>
      </c>
      <c r="AM917">
        <v>-7644000</v>
      </c>
      <c r="AN917">
        <v>14553000</v>
      </c>
      <c r="AQ917">
        <v>56297000</v>
      </c>
      <c r="AR917">
        <v>38894000</v>
      </c>
      <c r="AS917">
        <v>72096000</v>
      </c>
      <c r="AU917">
        <v>-146617000</v>
      </c>
      <c r="AV917">
        <v>-6641000</v>
      </c>
      <c r="AY917">
        <v>1.19</v>
      </c>
      <c r="AZ917">
        <v>140014000</v>
      </c>
      <c r="BA917">
        <v>3.8865253190333302E-3</v>
      </c>
      <c r="BE917">
        <v>2.7360224569916099E-2</v>
      </c>
      <c r="BG917">
        <v>0.38772524788323598</v>
      </c>
      <c r="BI917">
        <v>1.4837364722985</v>
      </c>
      <c r="BJ917">
        <v>-7.1255556171152895E-2</v>
      </c>
      <c r="BN917">
        <v>0.29087082054595398</v>
      </c>
      <c r="BP917">
        <v>0.105262126331799</v>
      </c>
      <c r="BQ917">
        <v>0.76918222229191002</v>
      </c>
      <c r="BR917">
        <v>631.40067478991602</v>
      </c>
      <c r="BS917">
        <v>1.47985222832006E-2</v>
      </c>
      <c r="BU917">
        <v>9.09211218902817E-7</v>
      </c>
    </row>
    <row r="918" spans="3:73" x14ac:dyDescent="0.3">
      <c r="C918">
        <v>949870</v>
      </c>
      <c r="D918" t="s">
        <v>4427</v>
      </c>
      <c r="E918" t="s">
        <v>141</v>
      </c>
      <c r="F918" t="s">
        <v>3614</v>
      </c>
      <c r="G918" t="s">
        <v>4098</v>
      </c>
      <c r="H918" t="s">
        <v>4655</v>
      </c>
      <c r="I918" t="s">
        <v>4656</v>
      </c>
      <c r="J918">
        <v>2020</v>
      </c>
      <c r="K918" t="s">
        <v>4062</v>
      </c>
      <c r="L918">
        <v>608.03564600000004</v>
      </c>
      <c r="M918">
        <v>1378825000</v>
      </c>
      <c r="N918">
        <v>413173000</v>
      </c>
      <c r="O918">
        <v>163282000</v>
      </c>
      <c r="P918">
        <v>78358000</v>
      </c>
      <c r="Q918">
        <v>130910000</v>
      </c>
      <c r="S918">
        <v>623083000</v>
      </c>
      <c r="T918">
        <v>103930000</v>
      </c>
      <c r="U918">
        <v>112529000</v>
      </c>
      <c r="V918">
        <v>421858000</v>
      </c>
      <c r="W918">
        <v>259423000</v>
      </c>
      <c r="X918">
        <v>121647000</v>
      </c>
      <c r="AB918">
        <v>956967000</v>
      </c>
      <c r="AD918">
        <v>357360000</v>
      </c>
      <c r="AG918">
        <v>216270000</v>
      </c>
      <c r="AH918">
        <v>460937000</v>
      </c>
      <c r="AJ918">
        <v>42125000</v>
      </c>
      <c r="AL918">
        <v>570245000</v>
      </c>
      <c r="AM918">
        <v>52270000</v>
      </c>
      <c r="AN918">
        <v>32817000</v>
      </c>
      <c r="AQ918">
        <v>253407000</v>
      </c>
      <c r="AR918">
        <v>24469000</v>
      </c>
      <c r="AS918">
        <v>65657000</v>
      </c>
      <c r="AU918">
        <v>-139117000</v>
      </c>
      <c r="AV918">
        <v>12322000</v>
      </c>
      <c r="AY918">
        <v>2.68</v>
      </c>
      <c r="AZ918">
        <v>118474000</v>
      </c>
      <c r="BA918">
        <v>9.1389929643313494E-2</v>
      </c>
      <c r="BE918">
        <v>0.54976493533823501</v>
      </c>
      <c r="BG918">
        <v>0.46919644116224102</v>
      </c>
      <c r="BI918">
        <v>0.33429695574130103</v>
      </c>
      <c r="BJ918">
        <v>-0.30181347993326602</v>
      </c>
      <c r="BN918">
        <v>0.30595470781281198</v>
      </c>
      <c r="BP918">
        <v>0.62940448610955901</v>
      </c>
      <c r="BQ918">
        <v>1.0880415383369999</v>
      </c>
      <c r="BR918">
        <v>226.87897238805999</v>
      </c>
      <c r="BS918">
        <v>3.4292718557693197E-2</v>
      </c>
      <c r="BU918">
        <v>1.70281266885901E-6</v>
      </c>
    </row>
    <row r="919" spans="3:73" x14ac:dyDescent="0.3">
      <c r="C919">
        <v>949870</v>
      </c>
      <c r="D919" t="s">
        <v>4427</v>
      </c>
      <c r="E919" t="s">
        <v>141</v>
      </c>
      <c r="F919" t="s">
        <v>3614</v>
      </c>
      <c r="G919" t="s">
        <v>4098</v>
      </c>
      <c r="H919" t="s">
        <v>4655</v>
      </c>
      <c r="I919" t="s">
        <v>4656</v>
      </c>
      <c r="J919">
        <v>2019</v>
      </c>
      <c r="K919" t="s">
        <v>4062</v>
      </c>
      <c r="L919">
        <v>344.37837500000001</v>
      </c>
      <c r="M919">
        <v>1054057000</v>
      </c>
      <c r="N919">
        <v>218648000</v>
      </c>
      <c r="O919">
        <v>36670000</v>
      </c>
      <c r="P919">
        <v>54404000</v>
      </c>
      <c r="Q919">
        <v>106038000</v>
      </c>
      <c r="S919">
        <v>541068000</v>
      </c>
      <c r="T919">
        <v>104272000</v>
      </c>
      <c r="U919">
        <v>112529000</v>
      </c>
      <c r="V919">
        <v>318421000</v>
      </c>
      <c r="W919">
        <v>180649000</v>
      </c>
      <c r="X919">
        <v>76374000</v>
      </c>
      <c r="AB919">
        <v>735636000</v>
      </c>
      <c r="AD919">
        <v>165400000</v>
      </c>
      <c r="AG919">
        <v>142789000</v>
      </c>
      <c r="AH919">
        <v>301300000</v>
      </c>
      <c r="AJ919">
        <v>17702000</v>
      </c>
      <c r="AL919">
        <v>469254000</v>
      </c>
      <c r="AM919">
        <v>34329000</v>
      </c>
      <c r="AN919">
        <v>13762000</v>
      </c>
      <c r="AQ919">
        <v>178242000</v>
      </c>
      <c r="AR919">
        <v>18618000</v>
      </c>
      <c r="AS919">
        <v>56271000</v>
      </c>
      <c r="AU919">
        <v>-258829000</v>
      </c>
      <c r="AV919">
        <v>8858000</v>
      </c>
      <c r="AY919">
        <v>1.1299999999999999</v>
      </c>
      <c r="AZ919">
        <v>88143500</v>
      </c>
      <c r="BA919">
        <v>5.8752074344507098E-2</v>
      </c>
      <c r="BE919">
        <v>0.59157650182542298</v>
      </c>
      <c r="BG919">
        <v>0.47390972452704899</v>
      </c>
      <c r="BI919">
        <v>0.285847919040431</v>
      </c>
      <c r="BJ919">
        <v>-0.85904082309990004</v>
      </c>
      <c r="BN919">
        <v>0.30209087364345599</v>
      </c>
      <c r="BP919">
        <v>0.20299032931264499</v>
      </c>
      <c r="BQ919">
        <v>0.62336353923907695</v>
      </c>
      <c r="BR919">
        <v>304.75962389380499</v>
      </c>
      <c r="BS919">
        <v>1.8707621704212401E-2</v>
      </c>
      <c r="BU919">
        <v>5.2899472531251901E-7</v>
      </c>
    </row>
    <row r="920" spans="3:73" x14ac:dyDescent="0.3">
      <c r="C920">
        <v>949870</v>
      </c>
      <c r="D920" t="s">
        <v>4427</v>
      </c>
      <c r="E920" t="s">
        <v>141</v>
      </c>
      <c r="F920" t="s">
        <v>3614</v>
      </c>
      <c r="G920" t="s">
        <v>4098</v>
      </c>
      <c r="H920" t="s">
        <v>4655</v>
      </c>
      <c r="I920" t="s">
        <v>4656</v>
      </c>
      <c r="J920">
        <v>2018</v>
      </c>
      <c r="K920" t="s">
        <v>4062</v>
      </c>
      <c r="L920">
        <v>248.93595999999999</v>
      </c>
      <c r="M920">
        <v>639851000</v>
      </c>
      <c r="N920">
        <v>231571000</v>
      </c>
      <c r="O920">
        <v>108399000</v>
      </c>
      <c r="P920">
        <v>34073000</v>
      </c>
      <c r="Q920">
        <v>70249000</v>
      </c>
      <c r="S920">
        <v>389789000</v>
      </c>
      <c r="U920">
        <v>3683000</v>
      </c>
      <c r="V920">
        <v>179534000</v>
      </c>
      <c r="W920">
        <v>120514000</v>
      </c>
      <c r="X920">
        <v>47102000</v>
      </c>
      <c r="AB920">
        <v>460317000</v>
      </c>
      <c r="AD920">
        <v>55688000</v>
      </c>
      <c r="AG920">
        <v>116949000</v>
      </c>
      <c r="AH920">
        <v>995649000</v>
      </c>
      <c r="AJ920">
        <v>28851000</v>
      </c>
      <c r="AL920">
        <v>396362000</v>
      </c>
      <c r="AM920">
        <v>23623000</v>
      </c>
      <c r="AN920">
        <v>21811000</v>
      </c>
      <c r="AQ920">
        <v>163447000</v>
      </c>
      <c r="AR920">
        <v>10130000</v>
      </c>
      <c r="AS920">
        <v>51968000</v>
      </c>
      <c r="AU920">
        <v>-55344000</v>
      </c>
      <c r="AV920">
        <v>-65341000</v>
      </c>
      <c r="AY920">
        <v>1.88</v>
      </c>
      <c r="AZ920">
        <v>60450000</v>
      </c>
      <c r="BA920">
        <v>2.89770792719121E-2</v>
      </c>
      <c r="BE920">
        <v>0.16416126566691699</v>
      </c>
      <c r="BG920">
        <v>0.117460068759171</v>
      </c>
      <c r="BI920">
        <v>1.55606383361126</v>
      </c>
      <c r="BJ920">
        <v>-5.5585854050975797E-2</v>
      </c>
      <c r="BN920">
        <v>0.28058719920731501</v>
      </c>
      <c r="BP920">
        <v>0.89947226048425899</v>
      </c>
      <c r="BQ920">
        <v>1.33861626035149</v>
      </c>
      <c r="BR920">
        <v>132.41274468085101</v>
      </c>
      <c r="BS920">
        <v>4.7382564623943899E-2</v>
      </c>
      <c r="BU920">
        <v>1.0166898133243001E-6</v>
      </c>
    </row>
    <row r="921" spans="3:73" x14ac:dyDescent="0.3">
      <c r="C921">
        <v>949870</v>
      </c>
      <c r="D921" t="s">
        <v>4427</v>
      </c>
      <c r="E921" t="s">
        <v>141</v>
      </c>
      <c r="F921" t="s">
        <v>3614</v>
      </c>
      <c r="G921" t="s">
        <v>4098</v>
      </c>
      <c r="H921" t="s">
        <v>4655</v>
      </c>
      <c r="I921" t="s">
        <v>4656</v>
      </c>
      <c r="J921">
        <v>2017</v>
      </c>
      <c r="K921" t="s">
        <v>4062</v>
      </c>
      <c r="L921">
        <v>155.837783</v>
      </c>
      <c r="M921">
        <v>569624000</v>
      </c>
      <c r="N921">
        <v>168348000</v>
      </c>
      <c r="O921">
        <v>65637000</v>
      </c>
      <c r="P921">
        <v>33749000</v>
      </c>
      <c r="Q921">
        <v>50651000</v>
      </c>
      <c r="S921">
        <v>384280000</v>
      </c>
      <c r="U921">
        <v>3683000</v>
      </c>
      <c r="V921">
        <v>146101000</v>
      </c>
      <c r="W921">
        <v>101758000</v>
      </c>
      <c r="X921">
        <v>38141000</v>
      </c>
      <c r="AB921">
        <v>423523000</v>
      </c>
      <c r="AD921">
        <v>52105000</v>
      </c>
      <c r="AG921">
        <v>108037000</v>
      </c>
      <c r="AH921">
        <v>862992000</v>
      </c>
      <c r="AJ921">
        <v>14863000</v>
      </c>
      <c r="AL921">
        <v>334226000</v>
      </c>
      <c r="AM921">
        <v>17093000</v>
      </c>
      <c r="AN921">
        <v>30530000</v>
      </c>
      <c r="AS921">
        <v>51256000</v>
      </c>
      <c r="AY921">
        <v>2.6</v>
      </c>
      <c r="BA921">
        <v>1.72226393755678E-2</v>
      </c>
      <c r="BG921">
        <v>0.12518887776480001</v>
      </c>
      <c r="BI921">
        <v>1.51502043453225</v>
      </c>
      <c r="BN921">
        <v>0.25648673510947601</v>
      </c>
      <c r="BP921">
        <v>0.64503036616285703</v>
      </c>
      <c r="BQ921">
        <v>1.1566363332612699</v>
      </c>
      <c r="BR921">
        <v>59.9376088461538</v>
      </c>
      <c r="BS921">
        <v>7.2085813521343606E-2</v>
      </c>
      <c r="BU921">
        <v>9.5668531768050402E-7</v>
      </c>
    </row>
    <row r="922" spans="3:73" x14ac:dyDescent="0.3">
      <c r="C922">
        <v>24545</v>
      </c>
      <c r="D922" t="s">
        <v>4286</v>
      </c>
      <c r="E922" t="s">
        <v>985</v>
      </c>
      <c r="F922" t="s">
        <v>3614</v>
      </c>
      <c r="G922" t="s">
        <v>4098</v>
      </c>
      <c r="H922" t="s">
        <v>4655</v>
      </c>
      <c r="I922" t="s">
        <v>4657</v>
      </c>
      <c r="J922">
        <v>2026</v>
      </c>
      <c r="K922" t="s">
        <v>4062</v>
      </c>
      <c r="L922">
        <v>46.836362999999999</v>
      </c>
    </row>
    <row r="923" spans="3:73" x14ac:dyDescent="0.3">
      <c r="C923">
        <v>24545</v>
      </c>
      <c r="D923" t="s">
        <v>4286</v>
      </c>
      <c r="E923" t="s">
        <v>985</v>
      </c>
      <c r="F923" t="s">
        <v>3614</v>
      </c>
      <c r="G923" t="s">
        <v>4098</v>
      </c>
      <c r="H923" t="s">
        <v>4655</v>
      </c>
      <c r="I923" t="s">
        <v>4657</v>
      </c>
      <c r="J923">
        <v>2025</v>
      </c>
      <c r="K923" t="s">
        <v>4062</v>
      </c>
      <c r="L923">
        <v>49.977626999999998</v>
      </c>
      <c r="M923">
        <v>22738400000</v>
      </c>
      <c r="N923">
        <v>2935500000</v>
      </c>
      <c r="O923">
        <v>896500000</v>
      </c>
      <c r="P923">
        <v>703000000</v>
      </c>
      <c r="Q923">
        <v>715900000</v>
      </c>
      <c r="T923">
        <v>11991100000</v>
      </c>
      <c r="U923">
        <v>1944700000</v>
      </c>
      <c r="V923">
        <v>12195700000</v>
      </c>
      <c r="W923">
        <v>5310800000</v>
      </c>
      <c r="X923">
        <v>1822800000</v>
      </c>
      <c r="Z923">
        <v>2434100000</v>
      </c>
      <c r="AA923">
        <v>6260100000</v>
      </c>
      <c r="AB923">
        <v>10230300000</v>
      </c>
      <c r="AD923">
        <v>5723700000</v>
      </c>
      <c r="AG923">
        <v>4274600000</v>
      </c>
      <c r="AJ923">
        <v>-2336900000</v>
      </c>
      <c r="AM923">
        <v>-337800000</v>
      </c>
      <c r="AN923">
        <v>-2139600000</v>
      </c>
      <c r="AP923">
        <v>711300000</v>
      </c>
      <c r="AQ923">
        <v>1784400000</v>
      </c>
      <c r="AT923">
        <v>716600000</v>
      </c>
      <c r="AU923">
        <v>-822100000</v>
      </c>
      <c r="AV923">
        <v>-1056800000</v>
      </c>
      <c r="AW923">
        <v>376300000</v>
      </c>
      <c r="AX923">
        <v>374700000</v>
      </c>
      <c r="AY923">
        <v>-10.75</v>
      </c>
      <c r="AZ923">
        <v>721850000</v>
      </c>
      <c r="BL923">
        <v>2.4900921015908501</v>
      </c>
      <c r="BN923">
        <v>0.536348203919361</v>
      </c>
      <c r="BP923">
        <v>0.16880695940348001</v>
      </c>
      <c r="BQ923">
        <v>0.41794079987949101</v>
      </c>
      <c r="BR923">
        <v>-4.6490815813953503</v>
      </c>
      <c r="BS923">
        <v>-0.209143426878977</v>
      </c>
      <c r="BT923">
        <v>7529369.0914936801</v>
      </c>
      <c r="BU923">
        <v>-5.2516494164393998E-8</v>
      </c>
    </row>
    <row r="924" spans="3:73" x14ac:dyDescent="0.3">
      <c r="C924">
        <v>24545</v>
      </c>
      <c r="D924" t="s">
        <v>4286</v>
      </c>
      <c r="E924" t="s">
        <v>985</v>
      </c>
      <c r="F924" t="s">
        <v>3614</v>
      </c>
      <c r="G924" t="s">
        <v>4098</v>
      </c>
      <c r="H924" t="s">
        <v>4655</v>
      </c>
      <c r="I924" t="s">
        <v>4657</v>
      </c>
      <c r="J924">
        <v>2024</v>
      </c>
      <c r="K924" t="s">
        <v>4062</v>
      </c>
      <c r="L924">
        <v>54.194234999999999</v>
      </c>
      <c r="M924">
        <v>26064300000</v>
      </c>
      <c r="N924">
        <v>2848400000</v>
      </c>
      <c r="O924">
        <v>969300000</v>
      </c>
      <c r="P924">
        <v>693100000</v>
      </c>
      <c r="Q924">
        <v>727800000</v>
      </c>
      <c r="T924">
        <v>12195200000</v>
      </c>
      <c r="U924">
        <v>5582300000</v>
      </c>
      <c r="V924">
        <v>12611600000</v>
      </c>
      <c r="W924">
        <v>3045200000</v>
      </c>
      <c r="X924">
        <v>1875000000</v>
      </c>
      <c r="Z924">
        <v>32200000</v>
      </c>
      <c r="AA924">
        <v>6126200000</v>
      </c>
      <c r="AB924">
        <v>13092400000</v>
      </c>
      <c r="AD924">
        <v>8238000000</v>
      </c>
      <c r="AG924">
        <v>4533400000</v>
      </c>
      <c r="AJ924">
        <v>1753200000</v>
      </c>
      <c r="AM924">
        <v>345300000</v>
      </c>
      <c r="AN924">
        <v>1122400000</v>
      </c>
      <c r="AP924">
        <v>759400000</v>
      </c>
      <c r="AQ924">
        <v>1910300000</v>
      </c>
      <c r="AT924">
        <v>674100000</v>
      </c>
      <c r="AU924">
        <v>-648000000</v>
      </c>
      <c r="AV924">
        <v>-1138400000</v>
      </c>
      <c r="AW924">
        <v>369200000</v>
      </c>
      <c r="AX924">
        <v>368700000</v>
      </c>
      <c r="AY924">
        <v>5.38</v>
      </c>
      <c r="AZ924">
        <v>765050000</v>
      </c>
      <c r="BL924">
        <v>2.8338525441329199</v>
      </c>
      <c r="BN924">
        <v>0.48386490333521298</v>
      </c>
      <c r="BP924">
        <v>0.318304216471824</v>
      </c>
      <c r="BQ924">
        <v>0.69637462235649505</v>
      </c>
      <c r="BR924">
        <v>10.0732778810409</v>
      </c>
      <c r="BS924">
        <v>8.5729125294063693E-2</v>
      </c>
      <c r="BT924">
        <v>6812532.7352623399</v>
      </c>
      <c r="BU924">
        <v>2.22697889080688E-8</v>
      </c>
    </row>
    <row r="925" spans="3:73" x14ac:dyDescent="0.3">
      <c r="C925">
        <v>24545</v>
      </c>
      <c r="D925" t="s">
        <v>4286</v>
      </c>
      <c r="E925" t="s">
        <v>985</v>
      </c>
      <c r="F925" t="s">
        <v>3614</v>
      </c>
      <c r="G925" t="s">
        <v>4098</v>
      </c>
      <c r="H925" t="s">
        <v>4655</v>
      </c>
      <c r="I925" t="s">
        <v>4657</v>
      </c>
      <c r="J925">
        <v>2023</v>
      </c>
      <c r="K925" t="s">
        <v>4062</v>
      </c>
      <c r="L925">
        <v>54.884667</v>
      </c>
      <c r="M925">
        <v>26375100000</v>
      </c>
      <c r="N925">
        <v>2848500000</v>
      </c>
      <c r="O925">
        <v>868900000</v>
      </c>
      <c r="P925">
        <v>757800000</v>
      </c>
      <c r="Q925">
        <v>802300000</v>
      </c>
      <c r="T925">
        <v>12614600000</v>
      </c>
      <c r="U925">
        <v>5325300000</v>
      </c>
      <c r="V925">
        <v>12940000000</v>
      </c>
      <c r="W925">
        <v>4092600000</v>
      </c>
      <c r="X925">
        <v>2149800000</v>
      </c>
      <c r="Z925">
        <v>911800000</v>
      </c>
      <c r="AA925">
        <v>6202400000</v>
      </c>
      <c r="AB925">
        <v>13196000000</v>
      </c>
      <c r="AC925">
        <v>735600000</v>
      </c>
      <c r="AD925">
        <v>7484300000</v>
      </c>
      <c r="AG925">
        <v>4368800000</v>
      </c>
      <c r="AJ925">
        <v>1438200000</v>
      </c>
      <c r="AM925">
        <v>296100000</v>
      </c>
      <c r="AN925">
        <v>948900000</v>
      </c>
      <c r="AO925">
        <v>234000000</v>
      </c>
      <c r="AP925">
        <v>682800000</v>
      </c>
      <c r="AQ925">
        <v>2079000000</v>
      </c>
      <c r="AT925">
        <v>671500000</v>
      </c>
      <c r="AU925">
        <v>-841700000</v>
      </c>
      <c r="AV925">
        <v>-981400000</v>
      </c>
      <c r="AW925">
        <v>354700000</v>
      </c>
      <c r="AX925">
        <v>358700000</v>
      </c>
      <c r="AZ925">
        <v>797600000</v>
      </c>
      <c r="BB925">
        <v>1479000000</v>
      </c>
      <c r="BC925">
        <v>2161800000</v>
      </c>
      <c r="BL925">
        <v>3.09605361131795</v>
      </c>
      <c r="BN925">
        <v>0.49061425359524702</v>
      </c>
      <c r="BO925">
        <v>6.3205128205128203</v>
      </c>
      <c r="BP925">
        <v>0.212310022968284</v>
      </c>
      <c r="BQ925">
        <v>0.499975565655085</v>
      </c>
      <c r="BS925">
        <v>7.1908153986056406E-2</v>
      </c>
      <c r="BT925">
        <v>6462642.8361130403</v>
      </c>
    </row>
    <row r="926" spans="3:73" x14ac:dyDescent="0.3">
      <c r="C926">
        <v>24545</v>
      </c>
      <c r="D926" t="s">
        <v>4286</v>
      </c>
      <c r="E926" t="s">
        <v>985</v>
      </c>
      <c r="F926" t="s">
        <v>3614</v>
      </c>
      <c r="G926" t="s">
        <v>4098</v>
      </c>
      <c r="H926" t="s">
        <v>4655</v>
      </c>
      <c r="I926" t="s">
        <v>4657</v>
      </c>
      <c r="J926">
        <v>2022</v>
      </c>
      <c r="K926" t="s">
        <v>4062</v>
      </c>
      <c r="L926">
        <v>46.391719999999999</v>
      </c>
      <c r="M926">
        <v>25868300000</v>
      </c>
      <c r="N926">
        <v>2638000000</v>
      </c>
      <c r="O926">
        <v>600000000</v>
      </c>
      <c r="P926">
        <v>739800000</v>
      </c>
      <c r="Q926">
        <v>792900000</v>
      </c>
      <c r="T926">
        <v>12800100000</v>
      </c>
      <c r="U926">
        <v>5291900000</v>
      </c>
      <c r="V926">
        <v>12953100000</v>
      </c>
      <c r="W926">
        <v>3375400000</v>
      </c>
      <c r="X926">
        <v>2068200000</v>
      </c>
      <c r="Z926">
        <v>397100000</v>
      </c>
      <c r="AA926">
        <v>6541400000</v>
      </c>
      <c r="AB926">
        <v>12689700000</v>
      </c>
      <c r="AC926">
        <v>522900000</v>
      </c>
      <c r="AD926">
        <v>6894100000</v>
      </c>
      <c r="AG926">
        <v>3655200000</v>
      </c>
      <c r="AJ926">
        <v>157500000</v>
      </c>
      <c r="AM926">
        <v>124000000</v>
      </c>
      <c r="AN926">
        <v>-175300000</v>
      </c>
      <c r="AO926">
        <v>250600000</v>
      </c>
      <c r="AP926">
        <v>684800000</v>
      </c>
      <c r="AQ926">
        <v>1502000000</v>
      </c>
      <c r="AT926">
        <v>661400000</v>
      </c>
      <c r="AU926">
        <v>-625100000</v>
      </c>
      <c r="AV926">
        <v>-889500000</v>
      </c>
      <c r="AW926">
        <v>329300000</v>
      </c>
      <c r="AX926">
        <v>332100000</v>
      </c>
      <c r="AZ926">
        <v>798800000</v>
      </c>
      <c r="BB926">
        <v>199300000</v>
      </c>
      <c r="BC926">
        <v>884100000</v>
      </c>
      <c r="BL926">
        <v>2.2709404293922</v>
      </c>
      <c r="BN926">
        <v>0.50073255683597295</v>
      </c>
      <c r="BO926">
        <v>0.79529130087789301</v>
      </c>
      <c r="BP926">
        <v>0.177756710315814</v>
      </c>
      <c r="BQ926">
        <v>0.54663151033951496</v>
      </c>
      <c r="BS926">
        <v>-1.38143533732082E-2</v>
      </c>
      <c r="BT926">
        <v>7098249.4289929299</v>
      </c>
    </row>
    <row r="927" spans="3:73" x14ac:dyDescent="0.3">
      <c r="C927">
        <v>24545</v>
      </c>
      <c r="D927" t="s">
        <v>4286</v>
      </c>
      <c r="E927" t="s">
        <v>985</v>
      </c>
      <c r="F927" t="s">
        <v>3614</v>
      </c>
      <c r="G927" t="s">
        <v>4098</v>
      </c>
      <c r="H927" t="s">
        <v>4655</v>
      </c>
      <c r="I927" t="s">
        <v>4657</v>
      </c>
      <c r="J927">
        <v>2021</v>
      </c>
      <c r="K927" t="s">
        <v>4062</v>
      </c>
      <c r="L927">
        <v>43.284095999999998</v>
      </c>
      <c r="M927">
        <v>27619000000</v>
      </c>
      <c r="N927">
        <v>2778700000</v>
      </c>
      <c r="O927">
        <v>637400000</v>
      </c>
      <c r="P927">
        <v>662700000</v>
      </c>
      <c r="Q927">
        <v>804700000</v>
      </c>
      <c r="T927">
        <v>13286800000</v>
      </c>
      <c r="U927">
        <v>6152600000</v>
      </c>
      <c r="V927">
        <v>13954900000</v>
      </c>
      <c r="W927">
        <v>3622200000</v>
      </c>
      <c r="X927">
        <v>2098100000</v>
      </c>
      <c r="Z927">
        <v>514900000</v>
      </c>
      <c r="AA927">
        <v>7155200000</v>
      </c>
      <c r="AB927">
        <v>13417100000</v>
      </c>
      <c r="AC927">
        <v>471400000</v>
      </c>
      <c r="AD927">
        <v>7401500000</v>
      </c>
      <c r="AG927">
        <v>4053400000</v>
      </c>
      <c r="AJ927">
        <v>1454400000</v>
      </c>
      <c r="AM927">
        <v>230500000</v>
      </c>
      <c r="AN927">
        <v>1005700000</v>
      </c>
      <c r="AO927">
        <v>260300000</v>
      </c>
      <c r="AP927">
        <v>786100000</v>
      </c>
      <c r="AQ927">
        <v>1573500000</v>
      </c>
      <c r="AT927">
        <v>522600000</v>
      </c>
      <c r="AU927">
        <v>-509900000</v>
      </c>
      <c r="AV927">
        <v>-1172200000</v>
      </c>
      <c r="AW927">
        <v>147800000</v>
      </c>
      <c r="AX927">
        <v>148400000</v>
      </c>
      <c r="AZ927">
        <v>734500000</v>
      </c>
      <c r="BB927">
        <v>1496500000</v>
      </c>
      <c r="BC927">
        <v>2282600000</v>
      </c>
      <c r="BL927">
        <v>3.0109070034443199</v>
      </c>
      <c r="BN927">
        <v>0.50526449183533095</v>
      </c>
      <c r="BO927">
        <v>5.7491356127545101</v>
      </c>
      <c r="BP927">
        <v>0.17597040472640901</v>
      </c>
      <c r="BQ927">
        <v>0.54497266854397897</v>
      </c>
      <c r="BS927">
        <v>7.4956585253147107E-2</v>
      </c>
      <c r="BT927">
        <v>3414649.1126902602</v>
      </c>
    </row>
    <row r="928" spans="3:73" x14ac:dyDescent="0.3">
      <c r="C928">
        <v>24545</v>
      </c>
      <c r="D928" t="s">
        <v>4286</v>
      </c>
      <c r="E928" t="s">
        <v>985</v>
      </c>
      <c r="F928" t="s">
        <v>3614</v>
      </c>
      <c r="G928" t="s">
        <v>4098</v>
      </c>
      <c r="H928" t="s">
        <v>4655</v>
      </c>
      <c r="I928" t="s">
        <v>4657</v>
      </c>
      <c r="J928">
        <v>2020</v>
      </c>
      <c r="K928" t="s">
        <v>4062</v>
      </c>
      <c r="L928">
        <v>35.505468999999998</v>
      </c>
      <c r="M928">
        <v>27331100000</v>
      </c>
      <c r="N928">
        <v>2418800000</v>
      </c>
      <c r="O928">
        <v>770100000</v>
      </c>
      <c r="P928">
        <v>549600000</v>
      </c>
      <c r="Q928">
        <v>664300000</v>
      </c>
      <c r="S928">
        <v>4250300000</v>
      </c>
      <c r="T928">
        <v>13556100000</v>
      </c>
      <c r="U928">
        <v>6151000000</v>
      </c>
      <c r="V928">
        <v>14709800000</v>
      </c>
      <c r="W928">
        <v>3909600000</v>
      </c>
      <c r="X928">
        <v>1732700000</v>
      </c>
      <c r="Z928">
        <v>1020100000</v>
      </c>
      <c r="AA928">
        <v>8214300000</v>
      </c>
      <c r="AB928">
        <v>12365000000</v>
      </c>
      <c r="AC928">
        <v>471400000</v>
      </c>
      <c r="AD928">
        <v>6544200000</v>
      </c>
      <c r="AG928">
        <v>3768300000</v>
      </c>
      <c r="AH928">
        <v>11723800000</v>
      </c>
      <c r="AJ928">
        <v>-408900000</v>
      </c>
      <c r="AM928">
        <v>301800000</v>
      </c>
      <c r="AN928">
        <v>-949000000</v>
      </c>
      <c r="AO928">
        <v>274600000</v>
      </c>
      <c r="AP928">
        <v>922000000</v>
      </c>
      <c r="AQ928">
        <v>1695700000</v>
      </c>
      <c r="AT928">
        <v>574800000</v>
      </c>
      <c r="AU928">
        <v>-413600000</v>
      </c>
      <c r="AV928">
        <v>-1070400000</v>
      </c>
      <c r="AW928">
        <v>125300000</v>
      </c>
      <c r="AX928">
        <v>123800000</v>
      </c>
      <c r="AZ928">
        <v>640100000</v>
      </c>
      <c r="BA928">
        <v>-3.4877770006311898E-2</v>
      </c>
      <c r="BB928">
        <v>-372600000</v>
      </c>
      <c r="BC928">
        <v>549400000</v>
      </c>
      <c r="BD928">
        <v>4.68619389617701E-2</v>
      </c>
      <c r="BE928">
        <v>0.14463740425459301</v>
      </c>
      <c r="BF928">
        <v>9.56089322574592E-2</v>
      </c>
      <c r="BG928">
        <v>0.32142308807724501</v>
      </c>
      <c r="BI928">
        <v>0.42895456092144102</v>
      </c>
      <c r="BJ928">
        <v>-3.5278663914430498E-2</v>
      </c>
      <c r="BK928">
        <v>4.9028471997133997E-2</v>
      </c>
      <c r="BL928">
        <v>2.95006958942241</v>
      </c>
      <c r="BN928">
        <v>0.53820739011602203</v>
      </c>
      <c r="BO928">
        <v>-1.3568827385287701</v>
      </c>
      <c r="BP928">
        <v>0.19697667280540199</v>
      </c>
      <c r="BQ928">
        <v>0.44876713730304901</v>
      </c>
      <c r="BS928">
        <v>-7.6748887990295195E-2</v>
      </c>
      <c r="BT928">
        <v>3529033.7947655302</v>
      </c>
    </row>
    <row r="929" spans="3:73" x14ac:dyDescent="0.3">
      <c r="C929">
        <v>24545</v>
      </c>
      <c r="D929" t="s">
        <v>4286</v>
      </c>
      <c r="E929" t="s">
        <v>985</v>
      </c>
      <c r="F929" t="s">
        <v>3614</v>
      </c>
      <c r="G929" t="s">
        <v>4098</v>
      </c>
      <c r="H929" t="s">
        <v>4655</v>
      </c>
      <c r="I929" t="s">
        <v>4657</v>
      </c>
      <c r="J929">
        <v>2019</v>
      </c>
      <c r="K929" t="s">
        <v>4062</v>
      </c>
      <c r="L929">
        <v>47.441746000000002</v>
      </c>
      <c r="M929">
        <v>28859800000</v>
      </c>
      <c r="N929">
        <v>2184400000</v>
      </c>
      <c r="O929">
        <v>523400000</v>
      </c>
      <c r="P929">
        <v>705900000</v>
      </c>
      <c r="Q929">
        <v>615900000</v>
      </c>
      <c r="S929">
        <v>4546500000</v>
      </c>
      <c r="T929">
        <v>13656000000</v>
      </c>
      <c r="U929">
        <v>7631400000</v>
      </c>
      <c r="V929">
        <v>15186700000</v>
      </c>
      <c r="W929">
        <v>3695500000</v>
      </c>
      <c r="X929">
        <v>1568100000</v>
      </c>
      <c r="Z929">
        <v>928200000</v>
      </c>
      <c r="AA929">
        <v>9030800000</v>
      </c>
      <c r="AB929">
        <v>13419400000</v>
      </c>
      <c r="AC929">
        <v>471400000</v>
      </c>
      <c r="AD929">
        <v>7617000000</v>
      </c>
      <c r="AG929">
        <v>966200000</v>
      </c>
      <c r="AH929">
        <v>3091000000</v>
      </c>
      <c r="AJ929">
        <v>764400000</v>
      </c>
      <c r="AM929">
        <v>233700000</v>
      </c>
      <c r="AN929">
        <v>163700000</v>
      </c>
      <c r="AO929">
        <v>280900000</v>
      </c>
      <c r="AP929">
        <v>859000000</v>
      </c>
      <c r="AQ929">
        <v>1897300000</v>
      </c>
      <c r="AT929">
        <v>593800000</v>
      </c>
      <c r="AU929">
        <v>-433300000</v>
      </c>
      <c r="AV929">
        <v>-2007000000</v>
      </c>
      <c r="AW929">
        <v>424400000</v>
      </c>
      <c r="AX929">
        <v>424400000</v>
      </c>
      <c r="AZ929">
        <v>603850000</v>
      </c>
      <c r="BA929">
        <v>0.24729860886444499</v>
      </c>
      <c r="BB929">
        <v>678300000</v>
      </c>
      <c r="BC929">
        <v>1537300000</v>
      </c>
      <c r="BD929">
        <v>0.49734713684891602</v>
      </c>
      <c r="BE929">
        <v>0.61381429957942402</v>
      </c>
      <c r="BF929">
        <v>0.42170818505338098</v>
      </c>
      <c r="BG929">
        <v>0.312584923972824</v>
      </c>
      <c r="BI929">
        <v>0.107103999334715</v>
      </c>
      <c r="BJ929">
        <v>-0.140181171142025</v>
      </c>
      <c r="BK929">
        <v>0.19210611452604301</v>
      </c>
      <c r="BL929">
        <v>3.1951835634893899</v>
      </c>
      <c r="BN929">
        <v>0.52622332795099103</v>
      </c>
      <c r="BO929">
        <v>2.4147383410466401</v>
      </c>
      <c r="BP929">
        <v>0.14163171424705701</v>
      </c>
      <c r="BQ929">
        <v>0.424435123799215</v>
      </c>
      <c r="BS929">
        <v>1.21987570234139E-2</v>
      </c>
      <c r="BT929">
        <v>8945707.8582225908</v>
      </c>
    </row>
    <row r="930" spans="3:73" x14ac:dyDescent="0.3">
      <c r="C930">
        <v>24545</v>
      </c>
      <c r="D930" t="s">
        <v>4286</v>
      </c>
      <c r="E930" t="s">
        <v>985</v>
      </c>
      <c r="F930" t="s">
        <v>3614</v>
      </c>
      <c r="G930" t="s">
        <v>4098</v>
      </c>
      <c r="H930" t="s">
        <v>4655</v>
      </c>
      <c r="I930" t="s">
        <v>4657</v>
      </c>
      <c r="J930">
        <v>2018</v>
      </c>
      <c r="K930" t="s">
        <v>4062</v>
      </c>
      <c r="L930">
        <v>54.694358999999999</v>
      </c>
      <c r="M930">
        <v>30109800000</v>
      </c>
      <c r="N930">
        <v>2766300000</v>
      </c>
      <c r="O930">
        <v>1057900000</v>
      </c>
      <c r="P930">
        <v>736000000</v>
      </c>
      <c r="Q930">
        <v>591800000</v>
      </c>
      <c r="S930">
        <v>4608300000</v>
      </c>
      <c r="T930">
        <v>13776400000</v>
      </c>
      <c r="U930">
        <v>8260800000</v>
      </c>
      <c r="V930">
        <v>16374000000</v>
      </c>
      <c r="W930">
        <v>4300900000</v>
      </c>
      <c r="X930">
        <v>1616800000</v>
      </c>
      <c r="Z930">
        <v>1594500000</v>
      </c>
      <c r="AA930">
        <v>10476900000</v>
      </c>
      <c r="AB930">
        <v>13507400000</v>
      </c>
      <c r="AC930">
        <v>471400000</v>
      </c>
      <c r="AD930">
        <v>7692900000</v>
      </c>
      <c r="AG930">
        <v>822700000</v>
      </c>
      <c r="AH930">
        <v>3024400000</v>
      </c>
      <c r="AJ930">
        <v>1631800000</v>
      </c>
      <c r="AM930">
        <v>225200000</v>
      </c>
      <c r="AN930">
        <v>76000000</v>
      </c>
      <c r="AO930">
        <v>306200000</v>
      </c>
      <c r="AP930">
        <v>857500000</v>
      </c>
      <c r="AQ930">
        <v>2331300000</v>
      </c>
      <c r="AT930">
        <v>651700000</v>
      </c>
      <c r="AU930">
        <v>-669100000</v>
      </c>
      <c r="AV930">
        <v>-1008900000</v>
      </c>
      <c r="AW930">
        <v>354200000</v>
      </c>
      <c r="AX930">
        <v>354200000</v>
      </c>
      <c r="AZ930">
        <v>591650000</v>
      </c>
      <c r="BA930">
        <v>0.53954503372569795</v>
      </c>
      <c r="BB930">
        <v>607400000</v>
      </c>
      <c r="BC930">
        <v>1464900000</v>
      </c>
      <c r="BD930">
        <v>0.48436053432085702</v>
      </c>
      <c r="BE930">
        <v>0.77083057796587795</v>
      </c>
      <c r="BF930">
        <v>0.55534982145218903</v>
      </c>
      <c r="BG930">
        <v>0.27202089670678498</v>
      </c>
      <c r="BI930">
        <v>0.10044570206378001</v>
      </c>
      <c r="BJ930">
        <v>-0.221233963761407</v>
      </c>
      <c r="BK930">
        <v>0.215480756513689</v>
      </c>
      <c r="BL930">
        <v>3.5772594752186602</v>
      </c>
      <c r="BN930">
        <v>0.54380965665663705</v>
      </c>
      <c r="BO930">
        <v>1.9836708033964701</v>
      </c>
      <c r="BP930">
        <v>0.245971773349764</v>
      </c>
      <c r="BQ930">
        <v>0.50559185286800401</v>
      </c>
      <c r="BS930">
        <v>5.6265454491611997E-3</v>
      </c>
      <c r="BT930">
        <v>6475987.7705121301</v>
      </c>
    </row>
    <row r="931" spans="3:73" x14ac:dyDescent="0.3">
      <c r="C931">
        <v>24545</v>
      </c>
      <c r="D931" t="s">
        <v>4286</v>
      </c>
      <c r="E931" t="s">
        <v>985</v>
      </c>
      <c r="F931" t="s">
        <v>3614</v>
      </c>
      <c r="G931" t="s">
        <v>4098</v>
      </c>
      <c r="H931" t="s">
        <v>4655</v>
      </c>
      <c r="I931" t="s">
        <v>4657</v>
      </c>
      <c r="J931">
        <v>2017</v>
      </c>
      <c r="K931" t="s">
        <v>4062</v>
      </c>
      <c r="L931">
        <v>71.365082999999998</v>
      </c>
      <c r="M931">
        <v>30246900000</v>
      </c>
      <c r="N931">
        <v>2189700000</v>
      </c>
      <c r="O931">
        <v>418600000</v>
      </c>
      <c r="P931">
        <v>728300000</v>
      </c>
      <c r="Q931">
        <v>591500000</v>
      </c>
      <c r="S931">
        <v>4673700000</v>
      </c>
      <c r="T931">
        <v>14296500000</v>
      </c>
      <c r="U931">
        <v>8405500000</v>
      </c>
      <c r="V931">
        <v>16811900000</v>
      </c>
      <c r="W931">
        <v>3399300000</v>
      </c>
      <c r="X931">
        <v>1568600000</v>
      </c>
      <c r="Z931">
        <v>714800000</v>
      </c>
      <c r="AA931">
        <v>10927100000</v>
      </c>
      <c r="AB931">
        <v>13226100000</v>
      </c>
      <c r="AC931">
        <v>471400000</v>
      </c>
      <c r="AD931">
        <v>7206100000</v>
      </c>
      <c r="AG931">
        <v>1064900000</v>
      </c>
      <c r="AJ931">
        <v>1725100000</v>
      </c>
      <c r="AM931">
        <v>-53200000</v>
      </c>
      <c r="AN931">
        <v>588800000</v>
      </c>
      <c r="AO931">
        <v>349300000</v>
      </c>
      <c r="AP931">
        <v>812800000</v>
      </c>
      <c r="AQ931">
        <v>1866300000</v>
      </c>
      <c r="AT931">
        <v>599600000</v>
      </c>
      <c r="AU931">
        <v>-538200000</v>
      </c>
      <c r="AV931">
        <v>-1496400000</v>
      </c>
      <c r="AW931">
        <v>353400000</v>
      </c>
      <c r="AX931">
        <v>373600000</v>
      </c>
      <c r="AY931">
        <v>2.73</v>
      </c>
      <c r="BB931">
        <v>884900000</v>
      </c>
      <c r="BC931">
        <v>1697700000</v>
      </c>
      <c r="BL931">
        <v>3.1125750500333602</v>
      </c>
      <c r="BN931">
        <v>0.55582224955284698</v>
      </c>
      <c r="BO931">
        <v>2.5333524191239598</v>
      </c>
      <c r="BP931">
        <v>0.123143000029418</v>
      </c>
      <c r="BQ931">
        <v>0.47015562027476199</v>
      </c>
      <c r="BR931">
        <v>26.141056043955999</v>
      </c>
      <c r="BS931">
        <v>4.4518036306999E-2</v>
      </c>
      <c r="BT931">
        <v>4952001.5271333698</v>
      </c>
      <c r="BU931">
        <v>1.4730470553678E-8</v>
      </c>
    </row>
    <row r="932" spans="3:73" x14ac:dyDescent="0.3">
      <c r="C932">
        <v>794619</v>
      </c>
      <c r="D932" t="s">
        <v>3664</v>
      </c>
      <c r="E932" t="s">
        <v>624</v>
      </c>
      <c r="F932" t="s">
        <v>3614</v>
      </c>
      <c r="G932" t="s">
        <v>3665</v>
      </c>
      <c r="H932" t="s">
        <v>3666</v>
      </c>
      <c r="I932" t="s">
        <v>3667</v>
      </c>
      <c r="J932">
        <v>2026</v>
      </c>
      <c r="K932" t="s">
        <v>4062</v>
      </c>
      <c r="L932">
        <v>48.377670000000002</v>
      </c>
    </row>
    <row r="933" spans="3:73" x14ac:dyDescent="0.3">
      <c r="C933">
        <v>794619</v>
      </c>
      <c r="D933" t="s">
        <v>3664</v>
      </c>
      <c r="E933" t="s">
        <v>624</v>
      </c>
      <c r="F933" t="s">
        <v>3614</v>
      </c>
      <c r="G933" t="s">
        <v>3665</v>
      </c>
      <c r="H933" t="s">
        <v>3666</v>
      </c>
      <c r="I933" t="s">
        <v>3667</v>
      </c>
      <c r="J933">
        <v>2025</v>
      </c>
      <c r="K933" t="s">
        <v>4062</v>
      </c>
      <c r="L933">
        <v>61.189427000000002</v>
      </c>
      <c r="M933">
        <v>1570569000</v>
      </c>
      <c r="N933">
        <v>364453000</v>
      </c>
      <c r="O933">
        <v>48195000</v>
      </c>
      <c r="P933">
        <v>111171000</v>
      </c>
      <c r="Q933">
        <v>178111000</v>
      </c>
      <c r="S933">
        <v>244989000</v>
      </c>
      <c r="U933">
        <v>767612000</v>
      </c>
      <c r="W933">
        <v>182942000</v>
      </c>
      <c r="X933">
        <v>50294000</v>
      </c>
      <c r="AB933">
        <v>915998000</v>
      </c>
      <c r="AD933">
        <v>568990000</v>
      </c>
      <c r="AE933">
        <v>346453000</v>
      </c>
      <c r="AF933">
        <v>14612706</v>
      </c>
      <c r="AG933">
        <v>306550000</v>
      </c>
      <c r="AH933">
        <v>1709585000</v>
      </c>
      <c r="AJ933">
        <v>140239000</v>
      </c>
      <c r="AM933">
        <v>27082000</v>
      </c>
      <c r="AN933">
        <v>99456000</v>
      </c>
      <c r="AQ933">
        <v>108447000</v>
      </c>
      <c r="AR933">
        <v>-5243000</v>
      </c>
      <c r="AS933">
        <v>55912000</v>
      </c>
      <c r="AU933">
        <v>-42658000</v>
      </c>
      <c r="AV933">
        <v>-104992000</v>
      </c>
      <c r="AY933">
        <v>6.55</v>
      </c>
      <c r="AZ933">
        <v>168606000</v>
      </c>
      <c r="BA933">
        <v>8.2031019223963705E-2</v>
      </c>
      <c r="BE933">
        <v>6.3434693215020002E-2</v>
      </c>
      <c r="BG933">
        <v>0.17931252321469801</v>
      </c>
      <c r="BI933">
        <v>1.08851314396247</v>
      </c>
      <c r="BJ933">
        <v>-2.49522544945118E-2</v>
      </c>
      <c r="BP933">
        <v>0.263444151698353</v>
      </c>
      <c r="BQ933">
        <v>1.01858512534027</v>
      </c>
      <c r="BR933">
        <v>9.3418972519083994</v>
      </c>
      <c r="BS933">
        <v>0.108576656280909</v>
      </c>
      <c r="BU933">
        <v>4.37545438800085E-7</v>
      </c>
    </row>
    <row r="934" spans="3:73" x14ac:dyDescent="0.3">
      <c r="C934">
        <v>794619</v>
      </c>
      <c r="D934" t="s">
        <v>3664</v>
      </c>
      <c r="E934" t="s">
        <v>624</v>
      </c>
      <c r="F934" t="s">
        <v>3614</v>
      </c>
      <c r="G934" t="s">
        <v>3665</v>
      </c>
      <c r="H934" t="s">
        <v>3666</v>
      </c>
      <c r="I934" t="s">
        <v>3667</v>
      </c>
      <c r="J934">
        <v>2024</v>
      </c>
      <c r="K934" t="s">
        <v>4062</v>
      </c>
      <c r="L934">
        <v>91.100055999999995</v>
      </c>
      <c r="M934">
        <v>1593865000</v>
      </c>
      <c r="N934">
        <v>402710000</v>
      </c>
      <c r="O934">
        <v>87398000</v>
      </c>
      <c r="P934">
        <v>117559000</v>
      </c>
      <c r="Q934">
        <v>159101000</v>
      </c>
      <c r="S934">
        <v>272461000</v>
      </c>
      <c r="U934">
        <v>767612000</v>
      </c>
      <c r="W934">
        <v>195726000</v>
      </c>
      <c r="X934">
        <v>64470000</v>
      </c>
      <c r="AB934">
        <v>910376000</v>
      </c>
      <c r="AD934">
        <v>543274000</v>
      </c>
      <c r="AE934">
        <v>359784000</v>
      </c>
      <c r="AF934">
        <v>15653463</v>
      </c>
      <c r="AG934">
        <v>377807000</v>
      </c>
      <c r="AH934">
        <v>1847502000</v>
      </c>
      <c r="AJ934">
        <v>161394000</v>
      </c>
      <c r="AM934">
        <v>35752000</v>
      </c>
      <c r="AN934">
        <v>116216000</v>
      </c>
      <c r="AQ934">
        <v>230750000</v>
      </c>
      <c r="AR934">
        <v>4589000</v>
      </c>
      <c r="AS934">
        <v>78781000</v>
      </c>
      <c r="AU934">
        <v>-92191000</v>
      </c>
      <c r="AV934">
        <v>-92893000</v>
      </c>
      <c r="AY934">
        <v>7.2</v>
      </c>
      <c r="AZ934">
        <v>174900000</v>
      </c>
      <c r="BA934">
        <v>8.7357956852008797E-2</v>
      </c>
      <c r="BE934">
        <v>0.124898376294045</v>
      </c>
      <c r="BG934">
        <v>0.204496125038024</v>
      </c>
      <c r="BI934">
        <v>1.1591333017539101</v>
      </c>
      <c r="BJ934">
        <v>-4.9900351934666402E-2</v>
      </c>
      <c r="BP934">
        <v>0.446532397330963</v>
      </c>
      <c r="BQ934">
        <v>1.2446430213666</v>
      </c>
      <c r="BR934">
        <v>12.652785555555599</v>
      </c>
      <c r="BS934">
        <v>0.12765714386143701</v>
      </c>
      <c r="BU934">
        <v>7.2049395326766104E-7</v>
      </c>
    </row>
    <row r="935" spans="3:73" x14ac:dyDescent="0.3">
      <c r="C935">
        <v>794619</v>
      </c>
      <c r="D935" t="s">
        <v>3664</v>
      </c>
      <c r="E935" t="s">
        <v>624</v>
      </c>
      <c r="F935" t="s">
        <v>3614</v>
      </c>
      <c r="G935" t="s">
        <v>3665</v>
      </c>
      <c r="H935" t="s">
        <v>3666</v>
      </c>
      <c r="I935" t="s">
        <v>3667</v>
      </c>
      <c r="J935">
        <v>2023</v>
      </c>
      <c r="K935" t="s">
        <v>4062</v>
      </c>
      <c r="L935">
        <v>66.579977</v>
      </c>
      <c r="M935">
        <v>1518798000</v>
      </c>
      <c r="N935">
        <v>368255000</v>
      </c>
      <c r="O935">
        <v>41732000</v>
      </c>
      <c r="P935">
        <v>119163000</v>
      </c>
      <c r="Q935">
        <v>190699000</v>
      </c>
      <c r="S935">
        <v>219415000</v>
      </c>
      <c r="U935">
        <v>767612000</v>
      </c>
      <c r="W935">
        <v>178124000</v>
      </c>
      <c r="X935">
        <v>63915000</v>
      </c>
      <c r="AB935">
        <v>873788000</v>
      </c>
      <c r="AD935">
        <v>493157000</v>
      </c>
      <c r="AE935">
        <v>370259000</v>
      </c>
      <c r="AF935">
        <v>16635295</v>
      </c>
      <c r="AG935">
        <v>357524000</v>
      </c>
      <c r="AH935">
        <v>2066200000</v>
      </c>
      <c r="AJ935">
        <v>136352000</v>
      </c>
      <c r="AM935">
        <v>28963000</v>
      </c>
      <c r="AN935">
        <v>93723000</v>
      </c>
      <c r="AQ935">
        <v>198837000</v>
      </c>
      <c r="AR935">
        <v>1702000</v>
      </c>
      <c r="AS935">
        <v>93744000</v>
      </c>
      <c r="AU935">
        <v>-45337000</v>
      </c>
      <c r="AV935">
        <v>-134093000</v>
      </c>
      <c r="AY935">
        <v>5.64</v>
      </c>
      <c r="AZ935">
        <v>209479000</v>
      </c>
      <c r="BA935">
        <v>6.5991675539638001E-2</v>
      </c>
      <c r="BE935">
        <v>9.6233181686187205E-2</v>
      </c>
      <c r="BG935">
        <v>0.17303455619010699</v>
      </c>
      <c r="BI935">
        <v>1.36041790942574</v>
      </c>
      <c r="BJ935">
        <v>-2.1942212757719501E-2</v>
      </c>
      <c r="BP935">
        <v>0.23428622757180401</v>
      </c>
      <c r="BQ935">
        <v>0.99681121016819696</v>
      </c>
      <c r="BR935">
        <v>11.8049604609929</v>
      </c>
      <c r="BS935">
        <v>0.10726057121407</v>
      </c>
      <c r="BU935">
        <v>4.29750775107921E-7</v>
      </c>
    </row>
    <row r="936" spans="3:73" x14ac:dyDescent="0.3">
      <c r="C936">
        <v>794619</v>
      </c>
      <c r="D936" t="s">
        <v>3664</v>
      </c>
      <c r="E936" t="s">
        <v>624</v>
      </c>
      <c r="F936" t="s">
        <v>3614</v>
      </c>
      <c r="G936" t="s">
        <v>3665</v>
      </c>
      <c r="H936" t="s">
        <v>3666</v>
      </c>
      <c r="I936" t="s">
        <v>3667</v>
      </c>
      <c r="J936">
        <v>2022</v>
      </c>
      <c r="K936" t="s">
        <v>4062</v>
      </c>
      <c r="L936">
        <v>51.413504000000003</v>
      </c>
      <c r="M936">
        <v>1632496000</v>
      </c>
      <c r="N936">
        <v>428657000</v>
      </c>
      <c r="O936">
        <v>22325000</v>
      </c>
      <c r="P936">
        <v>156961000</v>
      </c>
      <c r="Q936">
        <v>228259000</v>
      </c>
      <c r="S936">
        <v>213808000</v>
      </c>
      <c r="U936">
        <v>767612000</v>
      </c>
      <c r="W936">
        <v>216228000</v>
      </c>
      <c r="X936">
        <v>111422000</v>
      </c>
      <c r="AB936">
        <v>772883000</v>
      </c>
      <c r="AD936">
        <v>399434000</v>
      </c>
      <c r="AE936">
        <v>363224000</v>
      </c>
      <c r="AF936">
        <v>16570619</v>
      </c>
      <c r="AG936">
        <v>226444000</v>
      </c>
      <c r="AH936">
        <v>1857186000</v>
      </c>
      <c r="AJ936">
        <v>36159000</v>
      </c>
      <c r="AM936">
        <v>-13257000</v>
      </c>
      <c r="AN936">
        <v>-29722000</v>
      </c>
      <c r="AQ936">
        <v>24445000</v>
      </c>
      <c r="AR936">
        <v>-7482000</v>
      </c>
      <c r="AS936">
        <v>96606000</v>
      </c>
      <c r="AU936">
        <v>-51572000</v>
      </c>
      <c r="AV936">
        <v>-41619000</v>
      </c>
      <c r="AY936">
        <v>-1.79</v>
      </c>
      <c r="AZ936">
        <v>184270500</v>
      </c>
      <c r="BA936">
        <v>1.94697784713001E-2</v>
      </c>
      <c r="BE936">
        <v>1.31623865353282E-2</v>
      </c>
      <c r="BG936">
        <v>0.121928552121328</v>
      </c>
      <c r="BI936">
        <v>1.1376358655702701</v>
      </c>
      <c r="BJ936">
        <v>-2.7768893368784801E-2</v>
      </c>
      <c r="BP936">
        <v>0.103247498011358</v>
      </c>
      <c r="BQ936">
        <v>0.926790239931924</v>
      </c>
      <c r="BR936">
        <v>-28.722627932960901</v>
      </c>
      <c r="BS936">
        <v>-3.8456014687863499E-2</v>
      </c>
      <c r="BU936">
        <v>-1.19073872966542E-7</v>
      </c>
    </row>
    <row r="937" spans="3:73" x14ac:dyDescent="0.3">
      <c r="C937">
        <v>794619</v>
      </c>
      <c r="D937" t="s">
        <v>3664</v>
      </c>
      <c r="E937" t="s">
        <v>624</v>
      </c>
      <c r="F937" t="s">
        <v>3614</v>
      </c>
      <c r="G937" t="s">
        <v>3665</v>
      </c>
      <c r="H937" t="s">
        <v>3666</v>
      </c>
      <c r="I937" t="s">
        <v>3667</v>
      </c>
      <c r="J937">
        <v>2021</v>
      </c>
      <c r="K937" t="s">
        <v>4062</v>
      </c>
      <c r="L937">
        <v>79.909419</v>
      </c>
      <c r="M937">
        <v>1636514000</v>
      </c>
      <c r="N937">
        <v>392080000</v>
      </c>
      <c r="O937">
        <v>91071000</v>
      </c>
      <c r="P937">
        <v>146866000</v>
      </c>
      <c r="Q937">
        <v>140282000</v>
      </c>
      <c r="S937">
        <v>204002000</v>
      </c>
      <c r="U937">
        <v>767612000</v>
      </c>
      <c r="W937">
        <v>220447000</v>
      </c>
      <c r="X937">
        <v>91622000</v>
      </c>
      <c r="AB937">
        <v>742896000</v>
      </c>
      <c r="AD937">
        <v>434940000</v>
      </c>
      <c r="AE937">
        <v>362524000</v>
      </c>
      <c r="AF937">
        <v>16801101</v>
      </c>
      <c r="AG937">
        <v>319275000</v>
      </c>
      <c r="AH937">
        <v>1744014000</v>
      </c>
      <c r="AJ937">
        <v>111680000</v>
      </c>
      <c r="AM937">
        <v>18672000</v>
      </c>
      <c r="AN937">
        <v>58763000</v>
      </c>
      <c r="AQ937">
        <v>151763000</v>
      </c>
      <c r="AR937">
        <v>25767000</v>
      </c>
      <c r="AS937">
        <v>100289000</v>
      </c>
      <c r="AU937">
        <v>-42429000</v>
      </c>
      <c r="AV937">
        <v>-115322000</v>
      </c>
      <c r="AY937">
        <v>3.46</v>
      </c>
      <c r="AZ937">
        <v>126059000</v>
      </c>
      <c r="BA937">
        <v>6.4036183195777099E-2</v>
      </c>
      <c r="BE937">
        <v>8.7019370257348794E-2</v>
      </c>
      <c r="BG937">
        <v>0.183069057931874</v>
      </c>
      <c r="BI937">
        <v>1.0656884084095799</v>
      </c>
      <c r="BJ937">
        <v>-2.4328359749405701E-2</v>
      </c>
      <c r="BP937">
        <v>0.41311970677759302</v>
      </c>
      <c r="BQ937">
        <v>1.1422155892346</v>
      </c>
      <c r="BR937">
        <v>23.095207803468199</v>
      </c>
      <c r="BS937">
        <v>7.9099900928259095E-2</v>
      </c>
      <c r="BU937">
        <v>3.7217401862441002E-7</v>
      </c>
    </row>
    <row r="938" spans="3:73" x14ac:dyDescent="0.3">
      <c r="C938">
        <v>794619</v>
      </c>
      <c r="D938" t="s">
        <v>3664</v>
      </c>
      <c r="E938" t="s">
        <v>624</v>
      </c>
      <c r="F938" t="s">
        <v>3614</v>
      </c>
      <c r="G938" t="s">
        <v>3665</v>
      </c>
      <c r="H938" t="s">
        <v>3666</v>
      </c>
      <c r="I938" t="s">
        <v>3667</v>
      </c>
      <c r="J938">
        <v>2020</v>
      </c>
      <c r="K938" t="s">
        <v>4062</v>
      </c>
      <c r="L938">
        <v>76.715130000000002</v>
      </c>
      <c r="M938">
        <v>1622806000</v>
      </c>
      <c r="N938">
        <v>325172000</v>
      </c>
      <c r="O938">
        <v>97059000</v>
      </c>
      <c r="P938">
        <v>106344000</v>
      </c>
      <c r="Q938">
        <v>111836000</v>
      </c>
      <c r="S938">
        <v>203824000</v>
      </c>
      <c r="U938">
        <v>767612000</v>
      </c>
      <c r="W938">
        <v>155606000</v>
      </c>
      <c r="X938">
        <v>56342000</v>
      </c>
      <c r="AB938">
        <v>700538000</v>
      </c>
      <c r="AD938">
        <v>392281000</v>
      </c>
      <c r="AE938">
        <v>359430000</v>
      </c>
      <c r="AF938">
        <v>16926537</v>
      </c>
      <c r="AG938">
        <v>75269000</v>
      </c>
      <c r="AH938">
        <v>399197000</v>
      </c>
      <c r="AJ938">
        <v>132262000</v>
      </c>
      <c r="AM938">
        <v>25687000</v>
      </c>
      <c r="AN938">
        <v>13013000</v>
      </c>
      <c r="AQ938">
        <v>177542000</v>
      </c>
      <c r="AR938">
        <v>-3229000</v>
      </c>
      <c r="AS938">
        <v>98513000</v>
      </c>
      <c r="AU938">
        <v>-38916000</v>
      </c>
      <c r="AV938">
        <v>-99223000</v>
      </c>
      <c r="AY938">
        <v>0.77</v>
      </c>
      <c r="AZ938">
        <v>110182000</v>
      </c>
      <c r="BA938">
        <v>0.33132012515124099</v>
      </c>
      <c r="BE938">
        <v>0.44474783127127698</v>
      </c>
      <c r="BG938">
        <v>0.18855101616495101</v>
      </c>
      <c r="BI938">
        <v>0.245991819108384</v>
      </c>
      <c r="BJ938">
        <v>-9.7485702547864803E-2</v>
      </c>
      <c r="BP938">
        <v>0.62374844157680298</v>
      </c>
      <c r="BQ938">
        <v>1.37100111820881</v>
      </c>
      <c r="BR938">
        <v>99.630038961039006</v>
      </c>
      <c r="BS938">
        <v>1.8575723229860501E-2</v>
      </c>
      <c r="BU938">
        <v>8.4321835646317495E-8</v>
      </c>
    </row>
    <row r="939" spans="3:73" x14ac:dyDescent="0.3">
      <c r="C939">
        <v>794619</v>
      </c>
      <c r="D939" t="s">
        <v>3664</v>
      </c>
      <c r="E939" t="s">
        <v>624</v>
      </c>
      <c r="F939" t="s">
        <v>3614</v>
      </c>
      <c r="G939" t="s">
        <v>3665</v>
      </c>
      <c r="H939" t="s">
        <v>3666</v>
      </c>
      <c r="I939" t="s">
        <v>3667</v>
      </c>
      <c r="J939">
        <v>2019</v>
      </c>
      <c r="K939" t="s">
        <v>4062</v>
      </c>
      <c r="L939">
        <v>84.165482999999995</v>
      </c>
      <c r="M939">
        <v>1529931000</v>
      </c>
      <c r="N939">
        <v>306035000</v>
      </c>
      <c r="O939">
        <v>57656000</v>
      </c>
      <c r="P939">
        <v>125901000</v>
      </c>
      <c r="Q939">
        <v>108528000</v>
      </c>
      <c r="S939">
        <v>208263000</v>
      </c>
      <c r="U939">
        <v>767612000</v>
      </c>
      <c r="W939">
        <v>149590000</v>
      </c>
      <c r="X939">
        <v>61277000</v>
      </c>
      <c r="AB939">
        <v>620353000</v>
      </c>
      <c r="AD939">
        <v>317420000</v>
      </c>
      <c r="AE939">
        <v>352424000</v>
      </c>
      <c r="AF939">
        <v>16849026</v>
      </c>
      <c r="AG939">
        <v>87122000</v>
      </c>
      <c r="AH939">
        <v>407399000</v>
      </c>
      <c r="AJ939">
        <v>141694000</v>
      </c>
      <c r="AM939">
        <v>27200000</v>
      </c>
      <c r="AN939">
        <v>22024000</v>
      </c>
      <c r="AQ939">
        <v>190845000</v>
      </c>
      <c r="AR939">
        <v>-5541000</v>
      </c>
      <c r="AS939">
        <v>94446000</v>
      </c>
      <c r="AU939">
        <v>-37923000</v>
      </c>
      <c r="AV939">
        <v>-173676000</v>
      </c>
      <c r="AY939">
        <v>1.31</v>
      </c>
      <c r="AZ939">
        <v>106664500</v>
      </c>
      <c r="BA939">
        <v>0.34780154099543698</v>
      </c>
      <c r="BE939">
        <v>0.46844739432350102</v>
      </c>
      <c r="BG939">
        <v>0.213849322163285</v>
      </c>
      <c r="BI939">
        <v>0.266285865179541</v>
      </c>
      <c r="BJ939">
        <v>-9.3085648222013304E-2</v>
      </c>
      <c r="BP939">
        <v>0.38542683334447497</v>
      </c>
      <c r="BQ939">
        <v>1.3203222140517401</v>
      </c>
      <c r="BR939">
        <v>64.248460305343499</v>
      </c>
      <c r="BS939">
        <v>3.5502367200610001E-2</v>
      </c>
      <c r="BU939">
        <v>1.7773232777144599E-7</v>
      </c>
    </row>
    <row r="940" spans="3:73" x14ac:dyDescent="0.3">
      <c r="C940">
        <v>794619</v>
      </c>
      <c r="D940" t="s">
        <v>3664</v>
      </c>
      <c r="E940" t="s">
        <v>624</v>
      </c>
      <c r="F940" t="s">
        <v>3614</v>
      </c>
      <c r="G940" t="s">
        <v>3665</v>
      </c>
      <c r="H940" t="s">
        <v>3666</v>
      </c>
      <c r="I940" t="s">
        <v>3667</v>
      </c>
      <c r="J940">
        <v>2018</v>
      </c>
      <c r="K940" t="s">
        <v>4062</v>
      </c>
      <c r="L940">
        <v>89.648185999999995</v>
      </c>
      <c r="M940">
        <v>1645345000</v>
      </c>
      <c r="N940">
        <v>364367000</v>
      </c>
      <c r="O940">
        <v>78410000</v>
      </c>
      <c r="P940">
        <v>136355000</v>
      </c>
      <c r="Q940">
        <v>104801000</v>
      </c>
      <c r="S940">
        <v>218102000</v>
      </c>
      <c r="U940">
        <v>767451000</v>
      </c>
      <c r="W940">
        <v>170455000</v>
      </c>
      <c r="X940">
        <v>71096000</v>
      </c>
      <c r="AB940">
        <v>581665000</v>
      </c>
      <c r="AD940">
        <v>269576000</v>
      </c>
      <c r="AE940">
        <v>361158000</v>
      </c>
      <c r="AF940">
        <v>17503922</v>
      </c>
      <c r="AG940">
        <v>89195000</v>
      </c>
      <c r="AH940">
        <v>405887000</v>
      </c>
      <c r="AJ940">
        <v>107705000</v>
      </c>
      <c r="AM940">
        <v>31619000</v>
      </c>
      <c r="AN940">
        <v>19109000</v>
      </c>
      <c r="AQ940">
        <v>86775000</v>
      </c>
      <c r="AR940">
        <v>4771000</v>
      </c>
      <c r="AS940">
        <v>45004000</v>
      </c>
      <c r="AU940">
        <v>-44316000</v>
      </c>
      <c r="AV940">
        <v>-141027000</v>
      </c>
      <c r="AY940">
        <v>1.0900000000000001</v>
      </c>
      <c r="AZ940">
        <v>73830000</v>
      </c>
      <c r="BA940">
        <v>0.26535710678095098</v>
      </c>
      <c r="BE940">
        <v>0.21379103050849099</v>
      </c>
      <c r="BG940">
        <v>0.219753281085622</v>
      </c>
      <c r="BI940">
        <v>0.246688080615312</v>
      </c>
      <c r="BJ940">
        <v>-0.109183097758736</v>
      </c>
      <c r="BP940">
        <v>0.46000410665571601</v>
      </c>
      <c r="BQ940">
        <v>1.52278313924496</v>
      </c>
      <c r="BR940">
        <v>82.246042201834896</v>
      </c>
      <c r="BS940">
        <v>3.2852243129636499E-2</v>
      </c>
      <c r="BU940">
        <v>1.6799450326218699E-7</v>
      </c>
    </row>
    <row r="941" spans="3:73" x14ac:dyDescent="0.3">
      <c r="C941">
        <v>794619</v>
      </c>
      <c r="D941" t="s">
        <v>3664</v>
      </c>
      <c r="E941" t="s">
        <v>624</v>
      </c>
      <c r="F941" t="s">
        <v>3614</v>
      </c>
      <c r="G941" t="s">
        <v>3665</v>
      </c>
      <c r="H941" t="s">
        <v>3666</v>
      </c>
      <c r="I941" t="s">
        <v>3667</v>
      </c>
      <c r="J941">
        <v>2017</v>
      </c>
      <c r="K941" t="s">
        <v>4062</v>
      </c>
      <c r="L941">
        <v>94.376973000000007</v>
      </c>
      <c r="M941">
        <v>501273000</v>
      </c>
      <c r="N941">
        <v>339228000</v>
      </c>
      <c r="O941">
        <v>176978000</v>
      </c>
      <c r="P941">
        <v>63115000</v>
      </c>
      <c r="Q941">
        <v>42859000</v>
      </c>
      <c r="S941">
        <v>107933000</v>
      </c>
      <c r="W941">
        <v>101497000</v>
      </c>
      <c r="X941">
        <v>41312000</v>
      </c>
      <c r="AB941">
        <v>352449000</v>
      </c>
      <c r="AD941">
        <v>224031000</v>
      </c>
      <c r="AE941">
        <v>168835000</v>
      </c>
      <c r="AF941">
        <v>16232775</v>
      </c>
      <c r="AG941">
        <v>57571000</v>
      </c>
      <c r="AJ941">
        <v>108238000</v>
      </c>
      <c r="AM941">
        <v>37726000</v>
      </c>
      <c r="AN941">
        <v>17348000</v>
      </c>
      <c r="AO941">
        <v>885000</v>
      </c>
      <c r="AQ941">
        <v>77080000</v>
      </c>
      <c r="AR941">
        <v>3821000</v>
      </c>
      <c r="AS941">
        <v>18682000</v>
      </c>
      <c r="AU941">
        <v>-53744000</v>
      </c>
      <c r="AV941">
        <v>-20821000</v>
      </c>
      <c r="AY941">
        <v>1.07</v>
      </c>
      <c r="BB941">
        <v>55959000</v>
      </c>
      <c r="BC941">
        <v>55959000</v>
      </c>
      <c r="BO941">
        <v>63.230508474576297</v>
      </c>
      <c r="BP941">
        <v>1.7436771530193</v>
      </c>
      <c r="BQ941">
        <v>2.91997793038218</v>
      </c>
      <c r="BR941">
        <v>88.202778504672906</v>
      </c>
      <c r="BS941">
        <v>4.9221305777573499E-2</v>
      </c>
      <c r="BU941">
        <v>2.8651907399368402E-7</v>
      </c>
    </row>
    <row r="942" spans="3:73" x14ac:dyDescent="0.3">
      <c r="C942">
        <v>91142</v>
      </c>
      <c r="D942" t="s">
        <v>3668</v>
      </c>
      <c r="E942" t="s">
        <v>680</v>
      </c>
      <c r="F942" t="s">
        <v>3614</v>
      </c>
      <c r="G942" t="s">
        <v>549</v>
      </c>
      <c r="H942" t="s">
        <v>3669</v>
      </c>
      <c r="I942" t="s">
        <v>3670</v>
      </c>
      <c r="J942">
        <v>2026</v>
      </c>
      <c r="K942" t="s">
        <v>4062</v>
      </c>
      <c r="L942">
        <v>70.759157000000002</v>
      </c>
    </row>
    <row r="943" spans="3:73" x14ac:dyDescent="0.3">
      <c r="C943">
        <v>91142</v>
      </c>
      <c r="D943" t="s">
        <v>3668</v>
      </c>
      <c r="E943" t="s">
        <v>680</v>
      </c>
      <c r="F943" t="s">
        <v>3614</v>
      </c>
      <c r="G943" t="s">
        <v>549</v>
      </c>
      <c r="H943" t="s">
        <v>3669</v>
      </c>
      <c r="I943" t="s">
        <v>3670</v>
      </c>
      <c r="J943">
        <v>2025</v>
      </c>
      <c r="K943" t="s">
        <v>4062</v>
      </c>
      <c r="L943">
        <v>66.560210999999995</v>
      </c>
      <c r="M943">
        <v>3142800000</v>
      </c>
      <c r="N943">
        <v>1291500000</v>
      </c>
      <c r="O943">
        <v>174500000</v>
      </c>
      <c r="Q943">
        <v>479300000</v>
      </c>
      <c r="R943">
        <v>778400000</v>
      </c>
      <c r="S943">
        <v>635100000</v>
      </c>
      <c r="T943">
        <v>362300000</v>
      </c>
      <c r="U943">
        <v>710600000</v>
      </c>
      <c r="V943">
        <v>1284800000</v>
      </c>
      <c r="W943">
        <v>862500000</v>
      </c>
      <c r="AA943">
        <v>155000000</v>
      </c>
      <c r="AB943">
        <v>1858000000</v>
      </c>
      <c r="AC943">
        <v>2904300000</v>
      </c>
      <c r="AD943">
        <v>3951800000</v>
      </c>
      <c r="AG943">
        <v>1487400000</v>
      </c>
      <c r="AJ943">
        <v>728600000</v>
      </c>
      <c r="AK943">
        <v>95000000</v>
      </c>
      <c r="AM943">
        <v>168900000</v>
      </c>
      <c r="AN943">
        <v>546200000</v>
      </c>
      <c r="AO943">
        <v>13500000</v>
      </c>
      <c r="AQ943">
        <v>616800000</v>
      </c>
      <c r="AR943">
        <v>16500000</v>
      </c>
      <c r="AS943">
        <v>85100000</v>
      </c>
      <c r="AT943">
        <v>70800000</v>
      </c>
      <c r="AU943">
        <v>-53000000</v>
      </c>
      <c r="AV943">
        <v>-633100000</v>
      </c>
      <c r="AY943">
        <v>3.87</v>
      </c>
      <c r="BB943">
        <v>728600000</v>
      </c>
      <c r="BC943">
        <v>728600000</v>
      </c>
      <c r="BL943">
        <v>8.7118644067796591</v>
      </c>
      <c r="BN943">
        <v>0.408807432862416</v>
      </c>
      <c r="BO943">
        <v>53.970370370370397</v>
      </c>
      <c r="BP943">
        <v>0.20231884057971</v>
      </c>
      <c r="BQ943">
        <v>0.94168115942028996</v>
      </c>
      <c r="BR943">
        <v>17.199020930232599</v>
      </c>
      <c r="BS943">
        <v>0.293972012917115</v>
      </c>
      <c r="BU943">
        <v>1.3863725326695399E-7</v>
      </c>
    </row>
    <row r="944" spans="3:73" x14ac:dyDescent="0.3">
      <c r="C944">
        <v>91142</v>
      </c>
      <c r="D944" t="s">
        <v>3668</v>
      </c>
      <c r="E944" t="s">
        <v>680</v>
      </c>
      <c r="F944" t="s">
        <v>3614</v>
      </c>
      <c r="G944" t="s">
        <v>549</v>
      </c>
      <c r="H944" t="s">
        <v>3669</v>
      </c>
      <c r="I944" t="s">
        <v>3670</v>
      </c>
      <c r="J944">
        <v>2024</v>
      </c>
      <c r="K944" t="s">
        <v>4062</v>
      </c>
      <c r="L944">
        <v>78.677332000000007</v>
      </c>
    </row>
    <row r="945" spans="3:73" x14ac:dyDescent="0.3">
      <c r="C945">
        <v>91142</v>
      </c>
      <c r="D945" t="s">
        <v>3668</v>
      </c>
      <c r="E945" t="s">
        <v>680</v>
      </c>
      <c r="F945" t="s">
        <v>3614</v>
      </c>
      <c r="G945" t="s">
        <v>549</v>
      </c>
      <c r="H945" t="s">
        <v>3669</v>
      </c>
      <c r="I945" t="s">
        <v>3670</v>
      </c>
      <c r="J945">
        <v>2023</v>
      </c>
      <c r="K945" t="s">
        <v>4062</v>
      </c>
      <c r="L945">
        <v>65.639060999999998</v>
      </c>
      <c r="M945">
        <v>3213900000</v>
      </c>
      <c r="N945">
        <v>1500300000</v>
      </c>
      <c r="O945">
        <v>339900000</v>
      </c>
      <c r="Q945">
        <v>497400000</v>
      </c>
      <c r="R945">
        <v>743400000</v>
      </c>
      <c r="S945">
        <v>597500000</v>
      </c>
      <c r="T945">
        <v>336700000</v>
      </c>
      <c r="U945">
        <v>633400000</v>
      </c>
      <c r="V945">
        <v>1369500000</v>
      </c>
      <c r="W945">
        <v>945300000</v>
      </c>
      <c r="AA945">
        <v>127300000</v>
      </c>
      <c r="AB945">
        <v>1844400000</v>
      </c>
      <c r="AC945">
        <v>2202500000</v>
      </c>
      <c r="AD945">
        <v>3258100000</v>
      </c>
      <c r="AG945">
        <v>1484800000</v>
      </c>
      <c r="AJ945">
        <v>809600000</v>
      </c>
      <c r="AK945">
        <v>97500000</v>
      </c>
      <c r="AM945">
        <v>176900000</v>
      </c>
      <c r="AN945">
        <v>556600000</v>
      </c>
      <c r="AO945">
        <v>12000000</v>
      </c>
      <c r="AQ945">
        <v>670300000</v>
      </c>
      <c r="AR945">
        <v>28400000</v>
      </c>
      <c r="AS945">
        <v>78300000</v>
      </c>
      <c r="AT945">
        <v>72600000</v>
      </c>
      <c r="AU945">
        <v>-24100000</v>
      </c>
      <c r="AV945">
        <v>-684700000</v>
      </c>
      <c r="AY945">
        <v>3.71</v>
      </c>
      <c r="AZ945">
        <v>506900000</v>
      </c>
      <c r="BB945">
        <v>745500000</v>
      </c>
      <c r="BC945">
        <v>745500000</v>
      </c>
      <c r="BL945">
        <v>9.2327823691459994</v>
      </c>
      <c r="BN945">
        <v>0.42611780080276301</v>
      </c>
      <c r="BO945">
        <v>62.125</v>
      </c>
      <c r="BP945">
        <v>0.35956839098698801</v>
      </c>
      <c r="BQ945">
        <v>1.0609330371310699</v>
      </c>
      <c r="BR945">
        <v>17.692469272237201</v>
      </c>
      <c r="BS945">
        <v>0.30177835610496601</v>
      </c>
      <c r="BU945">
        <v>1.3203259396551701E-7</v>
      </c>
    </row>
    <row r="946" spans="3:73" x14ac:dyDescent="0.3">
      <c r="C946">
        <v>91142</v>
      </c>
      <c r="D946" t="s">
        <v>3668</v>
      </c>
      <c r="E946" t="s">
        <v>680</v>
      </c>
      <c r="F946" t="s">
        <v>3614</v>
      </c>
      <c r="G946" t="s">
        <v>549</v>
      </c>
      <c r="H946" t="s">
        <v>3669</v>
      </c>
      <c r="I946" t="s">
        <v>3670</v>
      </c>
      <c r="J946">
        <v>2022</v>
      </c>
      <c r="K946" t="s">
        <v>4062</v>
      </c>
      <c r="L946">
        <v>57.213726000000001</v>
      </c>
      <c r="M946">
        <v>3332300000</v>
      </c>
      <c r="N946">
        <v>1633700000</v>
      </c>
      <c r="O946">
        <v>391200000</v>
      </c>
      <c r="Q946">
        <v>516400000</v>
      </c>
      <c r="R946">
        <v>731000000</v>
      </c>
      <c r="S946">
        <v>590700000</v>
      </c>
      <c r="T946">
        <v>347900000</v>
      </c>
      <c r="U946">
        <v>619700000</v>
      </c>
      <c r="V946">
        <v>1584600000</v>
      </c>
      <c r="W946">
        <v>934200000</v>
      </c>
      <c r="AA946">
        <v>344500000</v>
      </c>
      <c r="AB946">
        <v>1747700000</v>
      </c>
      <c r="AC946">
        <v>1905700000</v>
      </c>
      <c r="AD946">
        <v>2885000000</v>
      </c>
      <c r="AG946">
        <v>1329600000</v>
      </c>
      <c r="AJ946">
        <v>362000000</v>
      </c>
      <c r="AK946">
        <v>89000000</v>
      </c>
      <c r="AM946">
        <v>-12000000</v>
      </c>
      <c r="AN946">
        <v>235700000</v>
      </c>
      <c r="AO946">
        <v>9400000</v>
      </c>
      <c r="AQ946">
        <v>391400000</v>
      </c>
      <c r="AR946">
        <v>-46500000</v>
      </c>
      <c r="AS946">
        <v>76900000</v>
      </c>
      <c r="AT946">
        <v>70300000</v>
      </c>
      <c r="AU946">
        <v>8100000</v>
      </c>
      <c r="AV946">
        <v>-430800000</v>
      </c>
      <c r="AY946">
        <v>1.52</v>
      </c>
      <c r="AZ946">
        <v>482050000</v>
      </c>
      <c r="BB946">
        <v>233100000</v>
      </c>
      <c r="BC946">
        <v>233100000</v>
      </c>
      <c r="BL946">
        <v>5.5675675675675702</v>
      </c>
      <c r="BN946">
        <v>0.475527413498184</v>
      </c>
      <c r="BO946">
        <v>24.797872340425499</v>
      </c>
      <c r="BP946">
        <v>0.41875401412973701</v>
      </c>
      <c r="BQ946">
        <v>1.19599657460929</v>
      </c>
      <c r="BR946">
        <v>37.6406092105263</v>
      </c>
      <c r="BS946">
        <v>0.13486296275104401</v>
      </c>
      <c r="BU946">
        <v>4.9759606065114199E-8</v>
      </c>
    </row>
    <row r="947" spans="3:73" x14ac:dyDescent="0.3">
      <c r="C947">
        <v>91142</v>
      </c>
      <c r="D947" t="s">
        <v>3668</v>
      </c>
      <c r="E947" t="s">
        <v>680</v>
      </c>
      <c r="F947" t="s">
        <v>3614</v>
      </c>
      <c r="G947" t="s">
        <v>549</v>
      </c>
      <c r="H947" t="s">
        <v>3669</v>
      </c>
      <c r="I947" t="s">
        <v>3670</v>
      </c>
      <c r="J947">
        <v>2021</v>
      </c>
      <c r="K947" t="s">
        <v>4062</v>
      </c>
      <c r="L947">
        <v>62.469014999999999</v>
      </c>
      <c r="M947">
        <v>3474400000</v>
      </c>
      <c r="N947">
        <v>1752600000</v>
      </c>
      <c r="O947">
        <v>443300000</v>
      </c>
      <c r="Q947">
        <v>447700000</v>
      </c>
      <c r="R947">
        <v>729200000</v>
      </c>
      <c r="S947">
        <v>606700000</v>
      </c>
      <c r="T947">
        <v>364800000</v>
      </c>
      <c r="U947">
        <v>627800000</v>
      </c>
      <c r="V947">
        <v>1642200000</v>
      </c>
      <c r="W947">
        <v>1118800000</v>
      </c>
      <c r="AA947">
        <v>196700000</v>
      </c>
      <c r="AB947">
        <v>1832200000</v>
      </c>
      <c r="AC947">
        <v>1503400000</v>
      </c>
      <c r="AD947">
        <v>2826600000</v>
      </c>
      <c r="AG947">
        <v>1310900000</v>
      </c>
      <c r="AJ947">
        <v>682000000</v>
      </c>
      <c r="AK947">
        <v>94200000</v>
      </c>
      <c r="AM947">
        <v>138500000</v>
      </c>
      <c r="AN947">
        <v>487100000</v>
      </c>
      <c r="AO947">
        <v>4300000</v>
      </c>
      <c r="AQ947">
        <v>641100000</v>
      </c>
      <c r="AR947">
        <v>56300000</v>
      </c>
      <c r="AS947">
        <v>77900000</v>
      </c>
      <c r="AT947">
        <v>75100000</v>
      </c>
      <c r="AU947">
        <v>-349900000</v>
      </c>
      <c r="AV947">
        <v>-421000000</v>
      </c>
      <c r="AY947">
        <v>3.05</v>
      </c>
      <c r="AZ947">
        <v>373900000</v>
      </c>
      <c r="BB947">
        <v>629900000</v>
      </c>
      <c r="BC947">
        <v>629900000</v>
      </c>
      <c r="BL947">
        <v>8.5366178428761597</v>
      </c>
      <c r="BN947">
        <v>0.472657149435874</v>
      </c>
      <c r="BO947">
        <v>146.488372093023</v>
      </c>
      <c r="BP947">
        <v>0.39622810153736099</v>
      </c>
      <c r="BQ947">
        <v>1.1663389345727599</v>
      </c>
      <c r="BR947">
        <v>20.481644262295099</v>
      </c>
      <c r="BS947">
        <v>0.26585525597642201</v>
      </c>
      <c r="BU947">
        <v>1.0399000968780701E-7</v>
      </c>
    </row>
    <row r="948" spans="3:73" x14ac:dyDescent="0.3">
      <c r="C948">
        <v>91142</v>
      </c>
      <c r="D948" t="s">
        <v>3668</v>
      </c>
      <c r="E948" t="s">
        <v>680</v>
      </c>
      <c r="F948" t="s">
        <v>3614</v>
      </c>
      <c r="G948" t="s">
        <v>549</v>
      </c>
      <c r="H948" t="s">
        <v>3669</v>
      </c>
      <c r="I948" t="s">
        <v>3670</v>
      </c>
      <c r="J948">
        <v>2020</v>
      </c>
      <c r="K948" t="s">
        <v>4062</v>
      </c>
      <c r="L948">
        <v>41.369194999999998</v>
      </c>
      <c r="M948">
        <v>3160700000</v>
      </c>
      <c r="N948">
        <v>1618000000</v>
      </c>
      <c r="O948">
        <v>573100000</v>
      </c>
      <c r="Q948">
        <v>300100000</v>
      </c>
      <c r="R948">
        <v>672000000</v>
      </c>
      <c r="S948">
        <v>541300000</v>
      </c>
      <c r="T948">
        <v>323900000</v>
      </c>
      <c r="U948">
        <v>546800000</v>
      </c>
      <c r="V948">
        <v>1312400000</v>
      </c>
      <c r="W948">
        <v>886300000</v>
      </c>
      <c r="AA948">
        <v>113200000</v>
      </c>
      <c r="AB948">
        <v>1848300000</v>
      </c>
      <c r="AC948">
        <v>1155900000</v>
      </c>
      <c r="AD948">
        <v>2509600000</v>
      </c>
      <c r="AG948">
        <v>324100000</v>
      </c>
      <c r="AJ948">
        <v>503200000</v>
      </c>
      <c r="AK948">
        <v>80700000</v>
      </c>
      <c r="AM948">
        <v>99000000</v>
      </c>
      <c r="AN948">
        <v>120000000</v>
      </c>
      <c r="AO948">
        <v>7300000</v>
      </c>
      <c r="AQ948">
        <v>562100000</v>
      </c>
      <c r="AR948">
        <v>29300000</v>
      </c>
      <c r="AS948">
        <v>80000000</v>
      </c>
      <c r="AT948">
        <v>56800000</v>
      </c>
      <c r="AU948">
        <v>11800000</v>
      </c>
      <c r="AV948">
        <v>-374800000</v>
      </c>
      <c r="AY948">
        <v>0.74</v>
      </c>
      <c r="AZ948">
        <v>301550000</v>
      </c>
      <c r="BB948">
        <v>226300000</v>
      </c>
      <c r="BC948">
        <v>226300000</v>
      </c>
      <c r="BL948">
        <v>9.89612676056338</v>
      </c>
      <c r="BN948">
        <v>0.41522447559085002</v>
      </c>
      <c r="BO948">
        <v>31</v>
      </c>
      <c r="BP948">
        <v>0.64662078303057702</v>
      </c>
      <c r="BQ948">
        <v>1.4869682951596499</v>
      </c>
      <c r="BR948">
        <v>55.904317567567603</v>
      </c>
      <c r="BS948">
        <v>6.4924525239409198E-2</v>
      </c>
      <c r="BU948">
        <v>1.6562897960287801E-8</v>
      </c>
    </row>
    <row r="949" spans="3:73" x14ac:dyDescent="0.3">
      <c r="C949">
        <v>91142</v>
      </c>
      <c r="D949" t="s">
        <v>3668</v>
      </c>
      <c r="E949" t="s">
        <v>680</v>
      </c>
      <c r="F949" t="s">
        <v>3614</v>
      </c>
      <c r="G949" t="s">
        <v>549</v>
      </c>
      <c r="H949" t="s">
        <v>3669</v>
      </c>
      <c r="I949" t="s">
        <v>3670</v>
      </c>
      <c r="J949">
        <v>2019</v>
      </c>
      <c r="K949" t="s">
        <v>4062</v>
      </c>
      <c r="L949">
        <v>41.998066999999999</v>
      </c>
      <c r="M949">
        <v>3058000000</v>
      </c>
      <c r="N949">
        <v>1500400000</v>
      </c>
      <c r="O949">
        <v>374000000</v>
      </c>
      <c r="Q949">
        <v>303000000</v>
      </c>
      <c r="R949">
        <v>673200000</v>
      </c>
      <c r="S949">
        <v>545400000</v>
      </c>
      <c r="T949">
        <v>338400000</v>
      </c>
      <c r="U949">
        <v>546000000</v>
      </c>
      <c r="V949">
        <v>1391200000</v>
      </c>
      <c r="W949">
        <v>766500000</v>
      </c>
      <c r="AA949">
        <v>284000000</v>
      </c>
      <c r="AB949">
        <v>1666800000</v>
      </c>
      <c r="AC949">
        <v>1112700000</v>
      </c>
      <c r="AD949">
        <v>2323400000</v>
      </c>
      <c r="AE949">
        <v>164500000</v>
      </c>
      <c r="AG949">
        <v>295000000</v>
      </c>
      <c r="AJ949">
        <v>529100000</v>
      </c>
      <c r="AK949">
        <v>87900000</v>
      </c>
      <c r="AM949">
        <v>102100000</v>
      </c>
      <c r="AN949">
        <v>91300000</v>
      </c>
      <c r="AO949">
        <v>11000000</v>
      </c>
      <c r="AQ949">
        <v>456200000</v>
      </c>
      <c r="AR949">
        <v>14200000</v>
      </c>
      <c r="AS949">
        <v>78300000</v>
      </c>
      <c r="AT949">
        <v>64400000</v>
      </c>
      <c r="AU949">
        <v>33900000</v>
      </c>
      <c r="AV949">
        <v>-375800000</v>
      </c>
      <c r="AY949">
        <v>0.56000000000000005</v>
      </c>
      <c r="AZ949">
        <v>303850000</v>
      </c>
      <c r="BB949">
        <v>204400000</v>
      </c>
      <c r="BC949">
        <v>204400000</v>
      </c>
      <c r="BL949">
        <v>7.08385093167702</v>
      </c>
      <c r="BN949">
        <v>0.45493786788750801</v>
      </c>
      <c r="BO949">
        <v>18.5818181818182</v>
      </c>
      <c r="BP949">
        <v>0.48793215916503602</v>
      </c>
      <c r="BQ949">
        <v>1.5621656881930901</v>
      </c>
      <c r="BR949">
        <v>74.996548214285696</v>
      </c>
      <c r="BS949">
        <v>5.4775617950564001E-2</v>
      </c>
      <c r="BU949">
        <v>1.41102216942645E-8</v>
      </c>
    </row>
    <row r="950" spans="3:73" x14ac:dyDescent="0.3">
      <c r="C950">
        <v>91142</v>
      </c>
      <c r="D950" t="s">
        <v>3668</v>
      </c>
      <c r="E950" t="s">
        <v>680</v>
      </c>
      <c r="F950" t="s">
        <v>3614</v>
      </c>
      <c r="G950" t="s">
        <v>549</v>
      </c>
      <c r="H950" t="s">
        <v>3669</v>
      </c>
      <c r="I950" t="s">
        <v>3670</v>
      </c>
      <c r="J950">
        <v>2018</v>
      </c>
      <c r="K950" t="s">
        <v>4062</v>
      </c>
      <c r="L950">
        <v>48.162939999999999</v>
      </c>
      <c r="M950">
        <v>3071500000</v>
      </c>
      <c r="N950">
        <v>1638500000</v>
      </c>
      <c r="O950">
        <v>259700000</v>
      </c>
      <c r="Q950">
        <v>304700000</v>
      </c>
      <c r="R950">
        <v>625900000</v>
      </c>
      <c r="S950">
        <v>540000000</v>
      </c>
      <c r="T950">
        <v>293100000</v>
      </c>
      <c r="U950">
        <v>513000000</v>
      </c>
      <c r="V950">
        <v>1354500000</v>
      </c>
      <c r="W950">
        <v>785300000</v>
      </c>
      <c r="AA950">
        <v>221400000</v>
      </c>
      <c r="AB950">
        <v>1717000000</v>
      </c>
      <c r="AC950">
        <v>827200000</v>
      </c>
      <c r="AD950">
        <v>2102800000</v>
      </c>
      <c r="AE950">
        <v>164500000</v>
      </c>
      <c r="AG950">
        <v>337000000</v>
      </c>
      <c r="AJ950">
        <v>613400000</v>
      </c>
      <c r="AK950">
        <v>94000000</v>
      </c>
      <c r="AM950">
        <v>113600000</v>
      </c>
      <c r="AN950">
        <v>126300000</v>
      </c>
      <c r="AO950">
        <v>8400000</v>
      </c>
      <c r="AQ950">
        <v>448900000</v>
      </c>
      <c r="AR950">
        <v>-3500000</v>
      </c>
      <c r="AS950">
        <v>71900000</v>
      </c>
      <c r="AT950">
        <v>85200000</v>
      </c>
      <c r="AU950">
        <v>-12700000</v>
      </c>
      <c r="AV950">
        <v>-523100000</v>
      </c>
      <c r="AY950">
        <v>0.75</v>
      </c>
      <c r="AZ950">
        <v>297950000</v>
      </c>
      <c r="BB950">
        <v>248300000</v>
      </c>
      <c r="BC950">
        <v>248300000</v>
      </c>
      <c r="BL950">
        <v>5.2687793427229996</v>
      </c>
      <c r="BN950">
        <v>0.44098974442454802</v>
      </c>
      <c r="BO950">
        <v>29.5595238095238</v>
      </c>
      <c r="BP950">
        <v>0.330701642684324</v>
      </c>
      <c r="BQ950">
        <v>1.6984591875716299</v>
      </c>
      <c r="BR950">
        <v>64.217253333333304</v>
      </c>
      <c r="BS950">
        <v>7.3558532323820605E-2</v>
      </c>
      <c r="BU950">
        <v>2.1037976121141499E-8</v>
      </c>
    </row>
    <row r="951" spans="3:73" x14ac:dyDescent="0.3">
      <c r="C951">
        <v>91142</v>
      </c>
      <c r="D951" t="s">
        <v>3668</v>
      </c>
      <c r="E951" t="s">
        <v>680</v>
      </c>
      <c r="F951" t="s">
        <v>3614</v>
      </c>
      <c r="G951" t="s">
        <v>549</v>
      </c>
      <c r="H951" t="s">
        <v>3669</v>
      </c>
      <c r="I951" t="s">
        <v>3670</v>
      </c>
      <c r="J951">
        <v>2017</v>
      </c>
      <c r="K951" t="s">
        <v>4062</v>
      </c>
      <c r="L951">
        <v>47.116067999999999</v>
      </c>
      <c r="M951">
        <v>3197300000</v>
      </c>
      <c r="N951">
        <v>1766800000</v>
      </c>
      <c r="O951">
        <v>346600000</v>
      </c>
      <c r="Q951">
        <v>291200000</v>
      </c>
      <c r="R951">
        <v>604100000</v>
      </c>
      <c r="S951">
        <v>528900000</v>
      </c>
      <c r="T951">
        <v>308700000</v>
      </c>
      <c r="U951">
        <v>516700000</v>
      </c>
      <c r="V951">
        <v>1548500000</v>
      </c>
      <c r="W951">
        <v>788500000</v>
      </c>
      <c r="AA951">
        <v>410400000</v>
      </c>
      <c r="AB951">
        <v>1648800000</v>
      </c>
      <c r="AC951">
        <v>626500000</v>
      </c>
      <c r="AD951">
        <v>1792600000</v>
      </c>
      <c r="AE951">
        <v>164500000</v>
      </c>
      <c r="AG951">
        <v>323800000</v>
      </c>
      <c r="AJ951">
        <v>577900000</v>
      </c>
      <c r="AK951">
        <v>86400000</v>
      </c>
      <c r="AM951">
        <v>224300000</v>
      </c>
      <c r="AN951">
        <v>22700000</v>
      </c>
      <c r="AO951">
        <v>10100000</v>
      </c>
      <c r="AR951">
        <v>12200000</v>
      </c>
      <c r="AS951">
        <v>70100000</v>
      </c>
      <c r="AT951">
        <v>94200000</v>
      </c>
      <c r="AY951">
        <v>0.13</v>
      </c>
      <c r="BB951">
        <v>257100000</v>
      </c>
      <c r="BC951">
        <v>257100000</v>
      </c>
      <c r="BN951">
        <v>0.48431489068901901</v>
      </c>
      <c r="BO951">
        <v>25.4554455445545</v>
      </c>
      <c r="BP951">
        <v>0.439568801521877</v>
      </c>
      <c r="BQ951">
        <v>1.8714013950538999</v>
      </c>
      <c r="BR951">
        <v>362.43129230769199</v>
      </c>
      <c r="BS951">
        <v>1.37675885492479E-2</v>
      </c>
      <c r="BU951">
        <v>3.7148767831149902E-9</v>
      </c>
    </row>
    <row r="952" spans="3:73" x14ac:dyDescent="0.3">
      <c r="C952">
        <v>6845</v>
      </c>
      <c r="D952" t="s">
        <v>3671</v>
      </c>
      <c r="E952" t="s">
        <v>861</v>
      </c>
      <c r="F952" t="s">
        <v>3614</v>
      </c>
      <c r="G952" t="s">
        <v>3672</v>
      </c>
      <c r="H952" t="s">
        <v>3673</v>
      </c>
      <c r="I952" t="s">
        <v>3674</v>
      </c>
      <c r="J952">
        <v>2026</v>
      </c>
      <c r="K952" t="s">
        <v>4062</v>
      </c>
      <c r="L952">
        <v>35.461610999999998</v>
      </c>
    </row>
    <row r="953" spans="3:73" x14ac:dyDescent="0.3">
      <c r="C953">
        <v>6845</v>
      </c>
      <c r="D953" t="s">
        <v>3671</v>
      </c>
      <c r="E953" t="s">
        <v>861</v>
      </c>
      <c r="F953" t="s">
        <v>3614</v>
      </c>
      <c r="G953" t="s">
        <v>3672</v>
      </c>
      <c r="H953" t="s">
        <v>3673</v>
      </c>
      <c r="I953" t="s">
        <v>3674</v>
      </c>
      <c r="J953">
        <v>2025</v>
      </c>
      <c r="K953" t="s">
        <v>4062</v>
      </c>
      <c r="L953">
        <v>42.981382000000004</v>
      </c>
      <c r="M953">
        <v>1175269000</v>
      </c>
      <c r="N953">
        <v>442104000</v>
      </c>
      <c r="O953">
        <v>41448000</v>
      </c>
      <c r="Q953">
        <v>92305000</v>
      </c>
      <c r="S953">
        <v>268139000</v>
      </c>
      <c r="T953">
        <v>128417000</v>
      </c>
      <c r="U953">
        <v>235775000</v>
      </c>
      <c r="W953">
        <v>285456000</v>
      </c>
      <c r="X953">
        <v>98804000</v>
      </c>
      <c r="AA953">
        <v>285000000</v>
      </c>
      <c r="AB953">
        <v>487898000</v>
      </c>
      <c r="AD953">
        <v>359976000</v>
      </c>
      <c r="AE953">
        <v>7139000</v>
      </c>
      <c r="AF953">
        <v>21417631</v>
      </c>
      <c r="AG953">
        <v>359893000</v>
      </c>
      <c r="AH953">
        <v>1360994000</v>
      </c>
      <c r="AJ953">
        <v>118110000</v>
      </c>
      <c r="AK953">
        <v>29000000</v>
      </c>
      <c r="AM953">
        <v>27522000</v>
      </c>
      <c r="AN953">
        <v>85052000</v>
      </c>
      <c r="AO953">
        <v>6159000</v>
      </c>
      <c r="AQ953">
        <v>125162000</v>
      </c>
      <c r="AS953">
        <v>44608000</v>
      </c>
      <c r="AU953">
        <v>-265893000</v>
      </c>
      <c r="AV953">
        <v>146049000</v>
      </c>
      <c r="AX953">
        <v>21737000</v>
      </c>
      <c r="AY953">
        <v>3.91</v>
      </c>
      <c r="AZ953">
        <v>80772500</v>
      </c>
      <c r="BA953">
        <v>8.6782160685499002E-2</v>
      </c>
      <c r="BB953">
        <v>118733000</v>
      </c>
      <c r="BC953">
        <v>118733000</v>
      </c>
      <c r="BD953">
        <v>8.72399143567128E-2</v>
      </c>
      <c r="BE953">
        <v>9.1963667731084803E-2</v>
      </c>
      <c r="BG953">
        <v>0.26443393578516899</v>
      </c>
      <c r="BI953">
        <v>1.1580276515418999</v>
      </c>
      <c r="BJ953">
        <v>-0.195366768699935</v>
      </c>
      <c r="BM953">
        <v>2.1307955802891101E-2</v>
      </c>
      <c r="BO953">
        <v>19.277967202467899</v>
      </c>
      <c r="BP953">
        <v>0.145199260131159</v>
      </c>
      <c r="BQ953">
        <v>1.22540426545597</v>
      </c>
      <c r="BR953">
        <v>10.9926808184143</v>
      </c>
      <c r="BS953">
        <v>0.174323321677892</v>
      </c>
      <c r="BU953">
        <v>3.4445151162742999E-7</v>
      </c>
    </row>
    <row r="954" spans="3:73" x14ac:dyDescent="0.3">
      <c r="C954">
        <v>6845</v>
      </c>
      <c r="D954" t="s">
        <v>3671</v>
      </c>
      <c r="E954" t="s">
        <v>861</v>
      </c>
      <c r="F954" t="s">
        <v>3614</v>
      </c>
      <c r="G954" t="s">
        <v>3672</v>
      </c>
      <c r="H954" t="s">
        <v>3673</v>
      </c>
      <c r="I954" t="s">
        <v>3674</v>
      </c>
      <c r="J954">
        <v>2024</v>
      </c>
      <c r="K954" t="s">
        <v>4062</v>
      </c>
      <c r="L954">
        <v>63.784661999999997</v>
      </c>
      <c r="M954">
        <v>884064000</v>
      </c>
      <c r="N954">
        <v>358639000</v>
      </c>
      <c r="O954">
        <v>37216000</v>
      </c>
      <c r="P954">
        <v>173557000</v>
      </c>
      <c r="Q954">
        <v>69240000</v>
      </c>
      <c r="S954">
        <v>244216000</v>
      </c>
      <c r="T954">
        <v>66114000</v>
      </c>
      <c r="U954">
        <v>129182000</v>
      </c>
      <c r="W954">
        <v>244705000</v>
      </c>
      <c r="X954">
        <v>84755000</v>
      </c>
      <c r="AA954">
        <v>62000000</v>
      </c>
      <c r="AB954">
        <v>471025000</v>
      </c>
      <c r="AD954">
        <v>340375000</v>
      </c>
      <c r="AE954">
        <v>7363000</v>
      </c>
      <c r="AF954">
        <v>22089265</v>
      </c>
      <c r="AG954">
        <v>367128000</v>
      </c>
      <c r="AH954">
        <v>1416942000</v>
      </c>
      <c r="AJ954">
        <v>133833000</v>
      </c>
      <c r="AK954">
        <v>30300000</v>
      </c>
      <c r="AM954">
        <v>29640000</v>
      </c>
      <c r="AN954">
        <v>99613000</v>
      </c>
      <c r="AO954">
        <v>7989000</v>
      </c>
      <c r="AQ954">
        <v>204154000</v>
      </c>
      <c r="AS954">
        <v>41588000</v>
      </c>
      <c r="AU954">
        <v>-43675000</v>
      </c>
      <c r="AV954">
        <v>-144607000</v>
      </c>
      <c r="AX954">
        <v>21133000</v>
      </c>
      <c r="AY954">
        <v>4.55</v>
      </c>
      <c r="AZ954">
        <v>73840500</v>
      </c>
      <c r="BA954">
        <v>9.4451995917969794E-2</v>
      </c>
      <c r="BB954">
        <v>137242000</v>
      </c>
      <c r="BC954">
        <v>137242000</v>
      </c>
      <c r="BD954">
        <v>9.6857881268252302E-2</v>
      </c>
      <c r="BE954">
        <v>0.14408070337388501</v>
      </c>
      <c r="BG954">
        <v>0.25909881985289401</v>
      </c>
      <c r="BI954">
        <v>1.6027595287219001</v>
      </c>
      <c r="BJ954">
        <v>-3.0823421142149799E-2</v>
      </c>
      <c r="BM954">
        <v>2.1384079235423899E-2</v>
      </c>
      <c r="BO954">
        <v>17.178870947552898</v>
      </c>
      <c r="BP954">
        <v>0.152085163768619</v>
      </c>
      <c r="BQ954">
        <v>1.1826444085735901</v>
      </c>
      <c r="BR954">
        <v>14.018607032966999</v>
      </c>
      <c r="BS954">
        <v>0.211481343877714</v>
      </c>
      <c r="BU954">
        <v>6.1614609012260497E-7</v>
      </c>
    </row>
    <row r="955" spans="3:73" x14ac:dyDescent="0.3">
      <c r="C955">
        <v>6845</v>
      </c>
      <c r="D955" t="s">
        <v>3671</v>
      </c>
      <c r="E955" t="s">
        <v>861</v>
      </c>
      <c r="F955" t="s">
        <v>3614</v>
      </c>
      <c r="G955" t="s">
        <v>3672</v>
      </c>
      <c r="H955" t="s">
        <v>3673</v>
      </c>
      <c r="I955" t="s">
        <v>3674</v>
      </c>
      <c r="J955">
        <v>2023</v>
      </c>
      <c r="K955" t="s">
        <v>4062</v>
      </c>
      <c r="L955">
        <v>42.625872000000001</v>
      </c>
      <c r="M955">
        <v>915365000</v>
      </c>
      <c r="N955">
        <v>383101000</v>
      </c>
      <c r="O955">
        <v>19924000</v>
      </c>
      <c r="P955">
        <v>223101000</v>
      </c>
      <c r="Q955">
        <v>78441000</v>
      </c>
      <c r="S955">
        <v>248867000</v>
      </c>
      <c r="T955">
        <v>67375000</v>
      </c>
      <c r="U955">
        <v>129026000</v>
      </c>
      <c r="W955">
        <v>242549000</v>
      </c>
      <c r="X955">
        <v>86549000</v>
      </c>
      <c r="AA955">
        <v>169837000</v>
      </c>
      <c r="AB955">
        <v>396408000</v>
      </c>
      <c r="AD955">
        <v>273740000</v>
      </c>
      <c r="AE955">
        <v>7408000</v>
      </c>
      <c r="AF955">
        <v>22224299</v>
      </c>
      <c r="AG955">
        <v>335273000</v>
      </c>
      <c r="AH955">
        <v>1440696000</v>
      </c>
      <c r="AJ955">
        <v>125788000</v>
      </c>
      <c r="AK955">
        <v>25500000</v>
      </c>
      <c r="AM955">
        <v>12514000</v>
      </c>
      <c r="AN955">
        <v>104107000</v>
      </c>
      <c r="AO955">
        <v>8434000</v>
      </c>
      <c r="AQ955">
        <v>102696000</v>
      </c>
      <c r="AS955">
        <v>42403000</v>
      </c>
      <c r="AU955">
        <v>-27710000</v>
      </c>
      <c r="AV955">
        <v>-91023000</v>
      </c>
      <c r="AX955">
        <v>19670000</v>
      </c>
      <c r="AY955">
        <v>4.7300000000000004</v>
      </c>
      <c r="AZ955">
        <v>79467500</v>
      </c>
      <c r="BA955">
        <v>8.73105776652396E-2</v>
      </c>
      <c r="BB955">
        <v>125055000</v>
      </c>
      <c r="BC955">
        <v>125055000</v>
      </c>
      <c r="BD955">
        <v>8.6801795798697304E-2</v>
      </c>
      <c r="BE955">
        <v>7.1282213596761596E-2</v>
      </c>
      <c r="BG955">
        <v>0.23271599282569</v>
      </c>
      <c r="BI955">
        <v>1.5739033063313499</v>
      </c>
      <c r="BJ955">
        <v>-1.9233759238590199E-2</v>
      </c>
      <c r="BM955">
        <v>1.7699778440420501E-2</v>
      </c>
      <c r="BO955">
        <v>14.8274839933602</v>
      </c>
      <c r="BP955">
        <v>8.21442265274233E-2</v>
      </c>
      <c r="BQ955">
        <v>1.2560760918412399</v>
      </c>
      <c r="BR955">
        <v>9.0118122621564503</v>
      </c>
      <c r="BS955">
        <v>0.26262588040604601</v>
      </c>
      <c r="BU955">
        <v>5.0861832899436997E-7</v>
      </c>
    </row>
    <row r="956" spans="3:73" x14ac:dyDescent="0.3">
      <c r="C956">
        <v>6845</v>
      </c>
      <c r="D956" t="s">
        <v>3671</v>
      </c>
      <c r="E956" t="s">
        <v>861</v>
      </c>
      <c r="F956" t="s">
        <v>3614</v>
      </c>
      <c r="G956" t="s">
        <v>3672</v>
      </c>
      <c r="H956" t="s">
        <v>3673</v>
      </c>
      <c r="I956" t="s">
        <v>3674</v>
      </c>
      <c r="J956">
        <v>2022</v>
      </c>
      <c r="K956" t="s">
        <v>4062</v>
      </c>
      <c r="L956">
        <v>40.329326000000002</v>
      </c>
      <c r="M956">
        <v>887863000</v>
      </c>
      <c r="N956">
        <v>337892000</v>
      </c>
      <c r="O956">
        <v>37583000</v>
      </c>
      <c r="P956">
        <v>168592000</v>
      </c>
      <c r="Q956">
        <v>80494000</v>
      </c>
      <c r="S956">
        <v>249995000</v>
      </c>
      <c r="T956">
        <v>72481000</v>
      </c>
      <c r="U956">
        <v>130102000</v>
      </c>
      <c r="W956">
        <v>232946000</v>
      </c>
      <c r="X956">
        <v>92104000</v>
      </c>
      <c r="AA956">
        <v>163000000</v>
      </c>
      <c r="AB956">
        <v>386199000</v>
      </c>
      <c r="AD956">
        <v>254825000</v>
      </c>
      <c r="AE956">
        <v>7901000</v>
      </c>
      <c r="AF956">
        <v>23701491</v>
      </c>
      <c r="AG956">
        <v>274161000</v>
      </c>
      <c r="AH956">
        <v>1313977000</v>
      </c>
      <c r="AJ956">
        <v>22045000</v>
      </c>
      <c r="AK956">
        <v>17300000</v>
      </c>
      <c r="AM956">
        <v>10383000</v>
      </c>
      <c r="AN956">
        <v>3486000</v>
      </c>
      <c r="AO956">
        <v>4561000</v>
      </c>
      <c r="AQ956">
        <v>100471000</v>
      </c>
      <c r="AS956">
        <v>49993000</v>
      </c>
      <c r="AU956">
        <v>9283000</v>
      </c>
      <c r="AV956">
        <v>-120572000</v>
      </c>
      <c r="AX956">
        <v>20266000</v>
      </c>
      <c r="AY956">
        <v>0.14000000000000001</v>
      </c>
      <c r="AZ956">
        <v>76658500</v>
      </c>
      <c r="BA956">
        <v>1.67773104095429E-2</v>
      </c>
      <c r="BB956">
        <v>18430000</v>
      </c>
      <c r="BC956">
        <v>18430000</v>
      </c>
      <c r="BD956">
        <v>1.4026120700742901E-2</v>
      </c>
      <c r="BE956">
        <v>7.6463286648092002E-2</v>
      </c>
      <c r="BG956">
        <v>0.20864977088640099</v>
      </c>
      <c r="BI956">
        <v>1.47993215169457</v>
      </c>
      <c r="BJ956">
        <v>7.0648116367333699E-3</v>
      </c>
      <c r="BM956">
        <v>1.31661360891401E-2</v>
      </c>
      <c r="BO956">
        <v>4.0407805305854003</v>
      </c>
      <c r="BP956">
        <v>0.161337820782499</v>
      </c>
      <c r="BQ956">
        <v>1.10496853347986</v>
      </c>
      <c r="BR956">
        <v>288.06661428571402</v>
      </c>
      <c r="BS956">
        <v>9.0264345583494499E-3</v>
      </c>
      <c r="BU956">
        <v>1.4619679595234599E-8</v>
      </c>
    </row>
    <row r="957" spans="3:73" x14ac:dyDescent="0.3">
      <c r="C957">
        <v>6845</v>
      </c>
      <c r="D957" t="s">
        <v>3671</v>
      </c>
      <c r="E957" t="s">
        <v>861</v>
      </c>
      <c r="F957" t="s">
        <v>3614</v>
      </c>
      <c r="G957" t="s">
        <v>3672</v>
      </c>
      <c r="H957" t="s">
        <v>3673</v>
      </c>
      <c r="I957" t="s">
        <v>3674</v>
      </c>
      <c r="J957">
        <v>2021</v>
      </c>
      <c r="K957" t="s">
        <v>4062</v>
      </c>
      <c r="L957">
        <v>35.508046999999998</v>
      </c>
      <c r="M957">
        <v>1015099000</v>
      </c>
      <c r="N957">
        <v>350674000</v>
      </c>
      <c r="O957">
        <v>47277000</v>
      </c>
      <c r="P957">
        <v>175917000</v>
      </c>
      <c r="Q957">
        <v>72823000</v>
      </c>
      <c r="S957">
        <v>298443000</v>
      </c>
      <c r="T957">
        <v>130053000</v>
      </c>
      <c r="U957">
        <v>130098000</v>
      </c>
      <c r="W957">
        <v>217552000</v>
      </c>
      <c r="X957">
        <v>76204000</v>
      </c>
      <c r="AA957">
        <v>165000000</v>
      </c>
      <c r="AB957">
        <v>492745000</v>
      </c>
      <c r="AD957">
        <v>357243000</v>
      </c>
      <c r="AE957">
        <v>8571000</v>
      </c>
      <c r="AF957">
        <v>25713688</v>
      </c>
      <c r="AG957">
        <v>275690000</v>
      </c>
      <c r="AH957">
        <v>1230774000</v>
      </c>
      <c r="AJ957">
        <v>25527000</v>
      </c>
      <c r="AK957">
        <v>15300000</v>
      </c>
      <c r="AM957">
        <v>7175000</v>
      </c>
      <c r="AN957">
        <v>15436000</v>
      </c>
      <c r="AO957">
        <v>5585000</v>
      </c>
      <c r="AQ957">
        <v>141863000</v>
      </c>
      <c r="AS957">
        <v>51440000</v>
      </c>
      <c r="AU957">
        <v>-2147000</v>
      </c>
      <c r="AV957">
        <v>-107876000</v>
      </c>
      <c r="AX957">
        <v>19601000</v>
      </c>
      <c r="AY957">
        <v>0.59</v>
      </c>
      <c r="BA957">
        <v>2.0740607130147401E-2</v>
      </c>
      <c r="BB957">
        <v>28196000</v>
      </c>
      <c r="BC957">
        <v>28196000</v>
      </c>
      <c r="BD957">
        <v>2.2909161227000201E-2</v>
      </c>
      <c r="BE957">
        <v>0.115263240854942</v>
      </c>
      <c r="BG957">
        <v>0.223997257010629</v>
      </c>
      <c r="BI957">
        <v>1.2124669613505701</v>
      </c>
      <c r="BJ957">
        <v>-1.7444307403308801E-3</v>
      </c>
      <c r="BM957">
        <v>1.24312018290929E-2</v>
      </c>
      <c r="BO957">
        <v>5.04852282900627</v>
      </c>
      <c r="BP957">
        <v>0.217313561815106</v>
      </c>
      <c r="BQ957">
        <v>1.2771705155549</v>
      </c>
      <c r="BR957">
        <v>60.183130508474598</v>
      </c>
      <c r="BS957">
        <v>3.1326548214593797E-2</v>
      </c>
      <c r="BU957">
        <v>4.2516408548031898E-8</v>
      </c>
    </row>
    <row r="958" spans="3:73" x14ac:dyDescent="0.3">
      <c r="C958">
        <v>6845</v>
      </c>
      <c r="D958" t="s">
        <v>3671</v>
      </c>
      <c r="E958" t="s">
        <v>861</v>
      </c>
      <c r="F958" t="s">
        <v>3614</v>
      </c>
      <c r="G958" t="s">
        <v>3672</v>
      </c>
      <c r="H958" t="s">
        <v>3673</v>
      </c>
      <c r="I958" t="s">
        <v>3674</v>
      </c>
      <c r="J958">
        <v>2020</v>
      </c>
      <c r="K958" t="s">
        <v>4062</v>
      </c>
      <c r="L958">
        <v>21.033532999999998</v>
      </c>
    </row>
    <row r="959" spans="3:73" x14ac:dyDescent="0.3">
      <c r="C959">
        <v>6845</v>
      </c>
      <c r="D959" t="s">
        <v>3671</v>
      </c>
      <c r="E959" t="s">
        <v>861</v>
      </c>
      <c r="F959" t="s">
        <v>3614</v>
      </c>
      <c r="G959" t="s">
        <v>3672</v>
      </c>
      <c r="H959" t="s">
        <v>3673</v>
      </c>
      <c r="I959" t="s">
        <v>3674</v>
      </c>
      <c r="J959">
        <v>2019</v>
      </c>
      <c r="K959" t="s">
        <v>4062</v>
      </c>
      <c r="L959">
        <v>31.999027999999999</v>
      </c>
      <c r="M959">
        <v>1128991000</v>
      </c>
      <c r="N959">
        <v>381910000</v>
      </c>
      <c r="O959">
        <v>14952000</v>
      </c>
      <c r="P959">
        <v>196806000</v>
      </c>
      <c r="Q959">
        <v>71089000</v>
      </c>
      <c r="S959">
        <v>324386000</v>
      </c>
      <c r="T959">
        <v>140191000</v>
      </c>
      <c r="U959">
        <v>185516000</v>
      </c>
      <c r="W959">
        <v>276857000</v>
      </c>
      <c r="X959">
        <v>69056000</v>
      </c>
      <c r="AA959">
        <v>217900000</v>
      </c>
      <c r="AB959">
        <v>516778000</v>
      </c>
      <c r="AD959">
        <v>388010000</v>
      </c>
      <c r="AE959">
        <v>8814000</v>
      </c>
      <c r="AF959">
        <v>26443166</v>
      </c>
      <c r="AG959">
        <v>77475000</v>
      </c>
      <c r="AH959">
        <v>337100000</v>
      </c>
      <c r="AJ959">
        <v>87848000</v>
      </c>
      <c r="AK959">
        <v>16600000</v>
      </c>
      <c r="AM959">
        <v>17836000</v>
      </c>
      <c r="AN959">
        <v>11958000</v>
      </c>
      <c r="AO959">
        <v>9217000</v>
      </c>
      <c r="AQ959">
        <v>107262000</v>
      </c>
      <c r="AS959">
        <v>46795000</v>
      </c>
      <c r="AU959">
        <v>-47038000</v>
      </c>
      <c r="AV959">
        <v>-74514000</v>
      </c>
      <c r="AX959">
        <v>18714000</v>
      </c>
      <c r="AY959">
        <v>0.45</v>
      </c>
      <c r="AZ959">
        <v>74716500</v>
      </c>
      <c r="BA959">
        <v>0.260599228715515</v>
      </c>
      <c r="BB959">
        <v>39011000</v>
      </c>
      <c r="BC959">
        <v>39011000</v>
      </c>
      <c r="BD959">
        <v>0.115725304064076</v>
      </c>
      <c r="BE959">
        <v>0.31819044793829698</v>
      </c>
      <c r="BG959">
        <v>0.229827944230199</v>
      </c>
      <c r="BI959">
        <v>0.29858519687048002</v>
      </c>
      <c r="BJ959">
        <v>-0.13953722930880999</v>
      </c>
      <c r="BM959">
        <v>4.9243547908632501E-2</v>
      </c>
      <c r="BO959">
        <v>4.2325051535206697</v>
      </c>
      <c r="BP959">
        <v>5.40062198174509E-2</v>
      </c>
      <c r="BQ959">
        <v>1.1226770498849601</v>
      </c>
      <c r="BR959">
        <v>71.108951111111097</v>
      </c>
      <c r="BS959">
        <v>2.3139529933549799E-2</v>
      </c>
      <c r="BU959">
        <v>2.7864116893520998E-8</v>
      </c>
    </row>
    <row r="960" spans="3:73" x14ac:dyDescent="0.3">
      <c r="C960">
        <v>6845</v>
      </c>
      <c r="D960" t="s">
        <v>3671</v>
      </c>
      <c r="E960" t="s">
        <v>861</v>
      </c>
      <c r="F960" t="s">
        <v>3614</v>
      </c>
      <c r="G960" t="s">
        <v>3672</v>
      </c>
      <c r="H960" t="s">
        <v>3673</v>
      </c>
      <c r="I960" t="s">
        <v>3674</v>
      </c>
      <c r="J960">
        <v>2018</v>
      </c>
      <c r="K960" t="s">
        <v>4062</v>
      </c>
      <c r="L960">
        <v>35.011929000000002</v>
      </c>
      <c r="M960">
        <v>1068168000</v>
      </c>
      <c r="N960">
        <v>371898000</v>
      </c>
      <c r="O960">
        <v>17087000</v>
      </c>
      <c r="P960">
        <v>192767000</v>
      </c>
      <c r="Q960">
        <v>78344000</v>
      </c>
      <c r="S960">
        <v>315823000</v>
      </c>
      <c r="T960">
        <v>148235000</v>
      </c>
      <c r="U960">
        <v>185832000</v>
      </c>
      <c r="W960">
        <v>227512000</v>
      </c>
      <c r="X960">
        <v>72219000</v>
      </c>
      <c r="AA960">
        <v>245845000</v>
      </c>
      <c r="AB960">
        <v>496317000</v>
      </c>
      <c r="AD960">
        <v>367597000</v>
      </c>
      <c r="AE960">
        <v>9005000</v>
      </c>
      <c r="AF960">
        <v>27015127</v>
      </c>
      <c r="AG960">
        <v>44279000</v>
      </c>
      <c r="AH960">
        <v>346255000</v>
      </c>
      <c r="AJ960">
        <v>-14778000</v>
      </c>
      <c r="AK960">
        <v>19500000</v>
      </c>
      <c r="AM960">
        <v>-5062000</v>
      </c>
      <c r="AN960">
        <v>-12083000</v>
      </c>
      <c r="AO960">
        <v>8449000</v>
      </c>
      <c r="AS960">
        <v>49798000</v>
      </c>
      <c r="AU960">
        <v>-53696000</v>
      </c>
      <c r="AV960">
        <v>-32326000</v>
      </c>
      <c r="AY960">
        <v>-0.45</v>
      </c>
      <c r="AZ960">
        <v>81686000</v>
      </c>
      <c r="BA960">
        <v>-4.2679528093457098E-2</v>
      </c>
      <c r="BB960">
        <v>-8696000</v>
      </c>
      <c r="BC960">
        <v>-8696000</v>
      </c>
      <c r="BD960">
        <v>-2.5114438780667402E-2</v>
      </c>
      <c r="BG960">
        <v>0.127879741808783</v>
      </c>
      <c r="BI960">
        <v>0.32415781038188801</v>
      </c>
      <c r="BJ960">
        <v>-0.15507646098973299</v>
      </c>
      <c r="BM960">
        <v>5.6316876290595098E-2</v>
      </c>
      <c r="BO960">
        <v>-1.02923422890283</v>
      </c>
      <c r="BP960">
        <v>7.5103730792221907E-2</v>
      </c>
      <c r="BQ960">
        <v>1.29027919406449</v>
      </c>
      <c r="BR960">
        <v>-77.804286666666698</v>
      </c>
      <c r="BS960">
        <v>-2.4345327683718301E-2</v>
      </c>
      <c r="BU960">
        <v>-3.1744566577409203E-8</v>
      </c>
    </row>
    <row r="961" spans="3:73" x14ac:dyDescent="0.3">
      <c r="C961">
        <v>6845</v>
      </c>
      <c r="D961" t="s">
        <v>3671</v>
      </c>
      <c r="E961" t="s">
        <v>861</v>
      </c>
      <c r="F961" t="s">
        <v>3614</v>
      </c>
      <c r="G961" t="s">
        <v>3672</v>
      </c>
      <c r="H961" t="s">
        <v>3673</v>
      </c>
      <c r="I961" t="s">
        <v>3674</v>
      </c>
      <c r="J961">
        <v>2017</v>
      </c>
      <c r="K961" t="s">
        <v>4062</v>
      </c>
      <c r="L961">
        <v>42.567613999999999</v>
      </c>
      <c r="M961">
        <v>1022320000</v>
      </c>
      <c r="N961">
        <v>336278000</v>
      </c>
      <c r="O961">
        <v>19359000</v>
      </c>
      <c r="P961">
        <v>211852000</v>
      </c>
      <c r="Q961">
        <v>85028000</v>
      </c>
      <c r="S961">
        <v>304063000</v>
      </c>
      <c r="T961">
        <v>167349000</v>
      </c>
      <c r="U961">
        <v>180956000</v>
      </c>
      <c r="W961">
        <v>208152000</v>
      </c>
      <c r="X961">
        <v>68416000</v>
      </c>
      <c r="Y961">
        <v>7659000</v>
      </c>
      <c r="AA961">
        <v>215980000</v>
      </c>
      <c r="AB961">
        <v>511355000</v>
      </c>
      <c r="AD961">
        <v>373259000</v>
      </c>
      <c r="AE961">
        <v>9386000</v>
      </c>
      <c r="AF961">
        <v>28158042</v>
      </c>
      <c r="AG961">
        <v>85664000</v>
      </c>
      <c r="AH961">
        <v>49100000</v>
      </c>
      <c r="AJ961">
        <v>114284000</v>
      </c>
      <c r="AK961">
        <v>14000000</v>
      </c>
      <c r="AM961">
        <v>30392000</v>
      </c>
      <c r="AN961">
        <v>22329000</v>
      </c>
      <c r="AO961">
        <v>5508000</v>
      </c>
      <c r="AS961">
        <v>54843000</v>
      </c>
      <c r="AU961">
        <v>-225734000</v>
      </c>
      <c r="AV961">
        <v>98334000</v>
      </c>
      <c r="AY961">
        <v>0.79</v>
      </c>
      <c r="BA961">
        <v>2.3275763747454201</v>
      </c>
      <c r="BB961">
        <v>58229000</v>
      </c>
      <c r="BC961">
        <v>58229000</v>
      </c>
      <c r="BD961">
        <v>1.1859266802444</v>
      </c>
      <c r="BG961">
        <v>1.7446843177189399</v>
      </c>
      <c r="BI961">
        <v>4.8028014711636299E-2</v>
      </c>
      <c r="BJ961">
        <v>-4.5974338085539701</v>
      </c>
      <c r="BM961">
        <v>0.285132382892057</v>
      </c>
      <c r="BO961">
        <v>10.5717138707335</v>
      </c>
      <c r="BP961">
        <v>9.3004150812867503E-2</v>
      </c>
      <c r="BQ961">
        <v>1.20705061685691</v>
      </c>
      <c r="BR961">
        <v>53.883055696202497</v>
      </c>
      <c r="BS961">
        <v>4.3666337475921801E-2</v>
      </c>
      <c r="BU961">
        <v>6.5763344564930406E-8</v>
      </c>
    </row>
    <row r="962" spans="3:73" x14ac:dyDescent="0.3">
      <c r="C962">
        <v>8947</v>
      </c>
      <c r="D962" t="s">
        <v>3704</v>
      </c>
      <c r="E962" t="s">
        <v>728</v>
      </c>
      <c r="F962" t="s">
        <v>3614</v>
      </c>
      <c r="G962" t="s">
        <v>3705</v>
      </c>
      <c r="H962" t="s">
        <v>3706</v>
      </c>
      <c r="I962" t="s">
        <v>3707</v>
      </c>
      <c r="J962">
        <v>2026</v>
      </c>
      <c r="K962" t="s">
        <v>4062</v>
      </c>
      <c r="L962">
        <v>126.776867</v>
      </c>
    </row>
    <row r="963" spans="3:73" x14ac:dyDescent="0.3">
      <c r="C963">
        <v>8947</v>
      </c>
      <c r="D963" t="s">
        <v>3704</v>
      </c>
      <c r="E963" t="s">
        <v>728</v>
      </c>
      <c r="F963" t="s">
        <v>3614</v>
      </c>
      <c r="G963" t="s">
        <v>3705</v>
      </c>
      <c r="H963" t="s">
        <v>3706</v>
      </c>
      <c r="I963" t="s">
        <v>3707</v>
      </c>
      <c r="J963">
        <v>2025</v>
      </c>
      <c r="K963" t="s">
        <v>4062</v>
      </c>
      <c r="L963">
        <v>98.174387999999993</v>
      </c>
      <c r="M963">
        <v>2227101000</v>
      </c>
      <c r="N963">
        <v>375444000</v>
      </c>
      <c r="O963">
        <v>1488000</v>
      </c>
      <c r="P963">
        <v>135149000</v>
      </c>
      <c r="Q963">
        <v>112313000</v>
      </c>
      <c r="S963">
        <v>592941000</v>
      </c>
      <c r="T963">
        <v>421850000</v>
      </c>
      <c r="U963">
        <v>703863000</v>
      </c>
      <c r="V963">
        <v>1181606000</v>
      </c>
      <c r="W963">
        <v>220992000</v>
      </c>
      <c r="X963">
        <v>106471000</v>
      </c>
      <c r="AB963">
        <v>1045495000</v>
      </c>
      <c r="AD963">
        <v>609158000</v>
      </c>
      <c r="AE963">
        <v>29913000</v>
      </c>
      <c r="AF963">
        <v>29913000</v>
      </c>
      <c r="AG963">
        <v>382680000</v>
      </c>
      <c r="AI963">
        <v>1195064000</v>
      </c>
      <c r="AJ963">
        <v>236364000</v>
      </c>
      <c r="AM963">
        <v>41850000</v>
      </c>
      <c r="AN963">
        <v>128833000</v>
      </c>
      <c r="AO963">
        <v>81282000</v>
      </c>
      <c r="AS963">
        <v>82205000</v>
      </c>
      <c r="AW963">
        <v>23108000</v>
      </c>
      <c r="AY963">
        <v>1.8</v>
      </c>
      <c r="AZ963">
        <v>114984500</v>
      </c>
      <c r="BB963">
        <v>251965000</v>
      </c>
      <c r="BC963">
        <v>251965000</v>
      </c>
      <c r="BH963">
        <v>10.3932617004901</v>
      </c>
      <c r="BN963">
        <v>0.53055788668767201</v>
      </c>
      <c r="BO963">
        <v>3.0998868138087201</v>
      </c>
      <c r="BP963">
        <v>6.7332754126846204E-3</v>
      </c>
      <c r="BQ963">
        <v>1.1906811106284401</v>
      </c>
      <c r="BR963">
        <v>54.541326666666698</v>
      </c>
      <c r="BS963">
        <v>0.12322679687612099</v>
      </c>
      <c r="BT963">
        <v>235377.07207301399</v>
      </c>
      <c r="BU963">
        <v>1.6902414492656599E-7</v>
      </c>
    </row>
    <row r="964" spans="3:73" x14ac:dyDescent="0.3">
      <c r="C964">
        <v>8947</v>
      </c>
      <c r="D964" t="s">
        <v>3704</v>
      </c>
      <c r="E964" t="s">
        <v>728</v>
      </c>
      <c r="F964" t="s">
        <v>3614</v>
      </c>
      <c r="G964" t="s">
        <v>3705</v>
      </c>
      <c r="H964" t="s">
        <v>3706</v>
      </c>
      <c r="I964" t="s">
        <v>3707</v>
      </c>
      <c r="J964">
        <v>2024</v>
      </c>
      <c r="K964" t="s">
        <v>4062</v>
      </c>
      <c r="L964">
        <v>76.124891000000005</v>
      </c>
      <c r="M964">
        <v>2195505000</v>
      </c>
      <c r="N964">
        <v>366999000</v>
      </c>
      <c r="O964">
        <v>4349000</v>
      </c>
      <c r="P964">
        <v>142246000</v>
      </c>
      <c r="Q964">
        <v>117656000</v>
      </c>
      <c r="S964">
        <v>541652000</v>
      </c>
      <c r="T964">
        <v>445435000</v>
      </c>
      <c r="U964">
        <v>705468000</v>
      </c>
      <c r="V964">
        <v>1261014000</v>
      </c>
      <c r="W964">
        <v>194306000</v>
      </c>
      <c r="X964">
        <v>88001000</v>
      </c>
      <c r="AB964">
        <v>700769000</v>
      </c>
      <c r="AD964">
        <v>576231000</v>
      </c>
      <c r="AE964">
        <v>25102000</v>
      </c>
      <c r="AF964">
        <v>25102000</v>
      </c>
      <c r="AG964">
        <v>363461000</v>
      </c>
      <c r="AI964">
        <v>1174128000</v>
      </c>
      <c r="AJ964">
        <v>221600000</v>
      </c>
      <c r="AM964">
        <v>28496000</v>
      </c>
      <c r="AN964">
        <v>101607000</v>
      </c>
      <c r="AO964">
        <v>107065000</v>
      </c>
      <c r="AS964">
        <v>79423000</v>
      </c>
      <c r="AW964">
        <v>31418000</v>
      </c>
      <c r="AY964">
        <v>3.48</v>
      </c>
      <c r="BB964">
        <v>237168000</v>
      </c>
      <c r="BC964">
        <v>237168000</v>
      </c>
      <c r="BN964">
        <v>0.57436170721542401</v>
      </c>
      <c r="BO964">
        <v>2.21517769579228</v>
      </c>
      <c r="BP964">
        <v>2.23822218562474E-2</v>
      </c>
      <c r="BQ964">
        <v>1.283249101932</v>
      </c>
      <c r="BR964">
        <v>21.874968678160901</v>
      </c>
      <c r="BS964">
        <v>0.14499357134804799</v>
      </c>
      <c r="BT964">
        <v>412716.51870082802</v>
      </c>
      <c r="BU964">
        <v>3.78034160586442E-7</v>
      </c>
    </row>
    <row r="965" spans="3:73" x14ac:dyDescent="0.3">
      <c r="C965">
        <v>8947</v>
      </c>
      <c r="D965" t="s">
        <v>3704</v>
      </c>
      <c r="E965" t="s">
        <v>728</v>
      </c>
      <c r="F965" t="s">
        <v>3614</v>
      </c>
      <c r="G965" t="s">
        <v>3705</v>
      </c>
      <c r="H965" t="s">
        <v>3706</v>
      </c>
      <c r="I965" t="s">
        <v>3707</v>
      </c>
      <c r="J965">
        <v>2023</v>
      </c>
      <c r="K965" t="s">
        <v>4062</v>
      </c>
      <c r="L965">
        <v>43.017142999999997</v>
      </c>
      <c r="M965">
        <v>2221479000</v>
      </c>
      <c r="N965">
        <v>417416000</v>
      </c>
      <c r="O965">
        <v>2820000</v>
      </c>
      <c r="P965">
        <v>183412000</v>
      </c>
      <c r="S965">
        <v>498503000</v>
      </c>
      <c r="T965">
        <v>479429000</v>
      </c>
      <c r="U965">
        <v>702512000</v>
      </c>
      <c r="V965">
        <v>1368019000</v>
      </c>
      <c r="W965">
        <v>187240000</v>
      </c>
      <c r="X965">
        <v>109861000</v>
      </c>
      <c r="AB965">
        <v>853460000</v>
      </c>
      <c r="AD965">
        <v>506042000</v>
      </c>
      <c r="AE965">
        <v>24912000</v>
      </c>
      <c r="AF965">
        <v>24912000</v>
      </c>
      <c r="AG965">
        <v>295943000</v>
      </c>
      <c r="AI965">
        <v>1027706000</v>
      </c>
      <c r="AJ965">
        <v>173638000</v>
      </c>
      <c r="AM965">
        <v>22336000</v>
      </c>
      <c r="AN965">
        <v>-52974000</v>
      </c>
      <c r="AO965">
        <v>88800000</v>
      </c>
      <c r="AS965">
        <v>74590000</v>
      </c>
      <c r="AW965">
        <v>22739000</v>
      </c>
      <c r="AY965">
        <v>-2.4700000000000002</v>
      </c>
      <c r="BB965">
        <v>58162000</v>
      </c>
      <c r="BC965">
        <v>58162000</v>
      </c>
      <c r="BN965">
        <v>0.61581450916258895</v>
      </c>
      <c r="BO965">
        <v>0.65497747747747703</v>
      </c>
      <c r="BP965">
        <v>1.5060884426404599E-2</v>
      </c>
      <c r="BR965">
        <v>-17.415847368421101</v>
      </c>
      <c r="BS965">
        <v>-6.2069692779978002E-2</v>
      </c>
      <c r="BT965">
        <v>528603.21290979302</v>
      </c>
      <c r="BU965">
        <v>-1.2449598482647101E-7</v>
      </c>
    </row>
    <row r="966" spans="3:73" x14ac:dyDescent="0.3">
      <c r="C966">
        <v>8947</v>
      </c>
      <c r="D966" t="s">
        <v>3704</v>
      </c>
      <c r="E966" t="s">
        <v>728</v>
      </c>
      <c r="F966" t="s">
        <v>3614</v>
      </c>
      <c r="G966" t="s">
        <v>3705</v>
      </c>
      <c r="H966" t="s">
        <v>3706</v>
      </c>
      <c r="I966" t="s">
        <v>3707</v>
      </c>
      <c r="J966">
        <v>2022</v>
      </c>
      <c r="K966" t="s">
        <v>4062</v>
      </c>
      <c r="L966">
        <v>40.802788</v>
      </c>
      <c r="M966">
        <v>1133028000</v>
      </c>
      <c r="N966">
        <v>386533000</v>
      </c>
      <c r="O966">
        <v>15082000</v>
      </c>
      <c r="P966">
        <v>167016000</v>
      </c>
      <c r="S966">
        <v>230848000</v>
      </c>
      <c r="T966">
        <v>81557000</v>
      </c>
      <c r="U966">
        <v>385613000</v>
      </c>
      <c r="V966">
        <v>465663000</v>
      </c>
      <c r="W966">
        <v>150531000</v>
      </c>
      <c r="X966">
        <v>43987000</v>
      </c>
      <c r="AA966">
        <v>226484000</v>
      </c>
      <c r="AB966">
        <v>667365000</v>
      </c>
      <c r="AD966">
        <v>584154000</v>
      </c>
      <c r="AE966">
        <v>24688000</v>
      </c>
      <c r="AF966">
        <v>24688000</v>
      </c>
      <c r="AG966">
        <v>225223000</v>
      </c>
      <c r="AI966">
        <v>677441000</v>
      </c>
      <c r="AJ966">
        <v>113340000</v>
      </c>
      <c r="AM966">
        <v>22323000</v>
      </c>
      <c r="AN966">
        <v>84022000</v>
      </c>
      <c r="AO966">
        <v>6395000</v>
      </c>
      <c r="AQ966">
        <v>86010000</v>
      </c>
      <c r="AS966">
        <v>44665000</v>
      </c>
      <c r="AU966">
        <v>-86835000</v>
      </c>
      <c r="AV966">
        <v>912000</v>
      </c>
      <c r="AW966">
        <v>16874000</v>
      </c>
      <c r="AY966">
        <v>3.38</v>
      </c>
      <c r="BB966">
        <v>112740000</v>
      </c>
      <c r="BC966">
        <v>112740000</v>
      </c>
      <c r="BN966">
        <v>0.41098984314597697</v>
      </c>
      <c r="BO966">
        <v>17.6293979671618</v>
      </c>
      <c r="BP966">
        <v>0.100191987032571</v>
      </c>
      <c r="BR966">
        <v>12.0718307692308</v>
      </c>
      <c r="BS966">
        <v>0.12590111857828901</v>
      </c>
      <c r="BT966">
        <v>413550.172110788</v>
      </c>
      <c r="BU966">
        <v>2.0665366544544599E-7</v>
      </c>
    </row>
    <row r="967" spans="3:73" x14ac:dyDescent="0.3">
      <c r="C967">
        <v>8947</v>
      </c>
      <c r="D967" t="s">
        <v>3704</v>
      </c>
      <c r="E967" t="s">
        <v>728</v>
      </c>
      <c r="F967" t="s">
        <v>3614</v>
      </c>
      <c r="G967" t="s">
        <v>3705</v>
      </c>
      <c r="H967" t="s">
        <v>3706</v>
      </c>
      <c r="I967" t="s">
        <v>3707</v>
      </c>
      <c r="J967">
        <v>2021</v>
      </c>
      <c r="K967" t="s">
        <v>4062</v>
      </c>
      <c r="L967">
        <v>49.502437</v>
      </c>
    </row>
    <row r="968" spans="3:73" x14ac:dyDescent="0.3">
      <c r="C968">
        <v>8947</v>
      </c>
      <c r="D968" t="s">
        <v>3704</v>
      </c>
      <c r="E968" t="s">
        <v>728</v>
      </c>
      <c r="F968" t="s">
        <v>3614</v>
      </c>
      <c r="G968" t="s">
        <v>3705</v>
      </c>
      <c r="H968" t="s">
        <v>3706</v>
      </c>
      <c r="I968" t="s">
        <v>3707</v>
      </c>
      <c r="J968">
        <v>2020</v>
      </c>
      <c r="K968" t="s">
        <v>4062</v>
      </c>
      <c r="L968">
        <v>32.865715000000002</v>
      </c>
      <c r="M968">
        <v>996442000</v>
      </c>
      <c r="N968">
        <v>303492000</v>
      </c>
      <c r="O968">
        <v>14837000</v>
      </c>
      <c r="P968">
        <v>128127000</v>
      </c>
      <c r="S968">
        <v>205909000</v>
      </c>
      <c r="T968">
        <v>95359000</v>
      </c>
      <c r="U968">
        <v>353881000</v>
      </c>
      <c r="V968">
        <v>373150000</v>
      </c>
      <c r="W968">
        <v>113850000</v>
      </c>
      <c r="X968">
        <v>41034000</v>
      </c>
      <c r="AA968">
        <v>178419000</v>
      </c>
      <c r="AB968">
        <v>623292000</v>
      </c>
      <c r="AD968">
        <v>547289000</v>
      </c>
      <c r="AE968">
        <v>25108000</v>
      </c>
      <c r="AF968">
        <v>25108000</v>
      </c>
      <c r="AG968">
        <v>45770000</v>
      </c>
      <c r="AI968">
        <v>650170000</v>
      </c>
      <c r="AJ968">
        <v>61614000</v>
      </c>
      <c r="AM968">
        <v>11383000</v>
      </c>
      <c r="AN968">
        <v>16160000</v>
      </c>
      <c r="AO968">
        <v>9648000</v>
      </c>
      <c r="AQ968">
        <v>92035000</v>
      </c>
      <c r="AS968">
        <v>44603000</v>
      </c>
      <c r="AU968">
        <v>-28593000</v>
      </c>
      <c r="AV968">
        <v>-88425000</v>
      </c>
      <c r="AW968">
        <v>17642000</v>
      </c>
      <c r="AY968">
        <v>0.64</v>
      </c>
      <c r="BB968">
        <v>37191000</v>
      </c>
      <c r="BC968">
        <v>37191000</v>
      </c>
      <c r="BN968">
        <v>0.37448240840912</v>
      </c>
      <c r="BO968">
        <v>3.8547885572139302</v>
      </c>
      <c r="BP968">
        <v>0.130320597277119</v>
      </c>
      <c r="BR968">
        <v>51.3526796875</v>
      </c>
      <c r="BS968">
        <v>2.5926852903614999E-2</v>
      </c>
      <c r="BT968">
        <v>536790.39083738194</v>
      </c>
      <c r="BU968">
        <v>3.3746715183252802E-8</v>
      </c>
    </row>
    <row r="969" spans="3:73" x14ac:dyDescent="0.3">
      <c r="C969">
        <v>8947</v>
      </c>
      <c r="D969" t="s">
        <v>3704</v>
      </c>
      <c r="E969" t="s">
        <v>728</v>
      </c>
      <c r="F969" t="s">
        <v>3614</v>
      </c>
      <c r="G969" t="s">
        <v>3705</v>
      </c>
      <c r="H969" t="s">
        <v>3706</v>
      </c>
      <c r="I969" t="s">
        <v>3707</v>
      </c>
      <c r="J969">
        <v>2019</v>
      </c>
      <c r="K969" t="s">
        <v>4062</v>
      </c>
      <c r="L969">
        <v>39.481909000000002</v>
      </c>
      <c r="M969">
        <v>1073831000</v>
      </c>
      <c r="N969">
        <v>354562000</v>
      </c>
      <c r="O969">
        <v>36687000</v>
      </c>
      <c r="P969">
        <v>139214000</v>
      </c>
      <c r="Q969">
        <v>99841000</v>
      </c>
      <c r="S969">
        <v>213104000</v>
      </c>
      <c r="T969">
        <v>106732000</v>
      </c>
      <c r="U969">
        <v>356225000</v>
      </c>
      <c r="V969">
        <v>439465000</v>
      </c>
      <c r="W969">
        <v>280613000</v>
      </c>
      <c r="X969">
        <v>61987000</v>
      </c>
      <c r="Z969">
        <v>125000000</v>
      </c>
      <c r="AA969">
        <v>202878000</v>
      </c>
      <c r="AB969">
        <v>634366000</v>
      </c>
      <c r="AD969">
        <v>572414000</v>
      </c>
      <c r="AE969">
        <v>26148000</v>
      </c>
      <c r="AF969">
        <v>26148000</v>
      </c>
      <c r="AG969">
        <v>51104000</v>
      </c>
      <c r="AH969">
        <v>245365000</v>
      </c>
      <c r="AJ969">
        <v>79343000</v>
      </c>
      <c r="AM969">
        <v>16656000</v>
      </c>
      <c r="AN969">
        <v>-10643000</v>
      </c>
      <c r="AO969">
        <v>13463000</v>
      </c>
      <c r="AQ969">
        <v>144759000</v>
      </c>
      <c r="AS969">
        <v>50194000</v>
      </c>
      <c r="AU969">
        <v>-71748000</v>
      </c>
      <c r="AV969">
        <v>-59739000</v>
      </c>
      <c r="AW969">
        <v>17822000</v>
      </c>
      <c r="AY969">
        <v>-0.41</v>
      </c>
      <c r="AZ969">
        <v>112344000</v>
      </c>
      <c r="BA969">
        <v>0.32336722841481103</v>
      </c>
      <c r="BB969">
        <v>19476000</v>
      </c>
      <c r="BC969">
        <v>19476000</v>
      </c>
      <c r="BD969">
        <v>7.9375624070262704E-2</v>
      </c>
      <c r="BE969">
        <v>0.58997412018829098</v>
      </c>
      <c r="BG969">
        <v>0.20827746418600901</v>
      </c>
      <c r="BI969">
        <v>0.22849498664128701</v>
      </c>
      <c r="BJ969">
        <v>-0.29241334338638397</v>
      </c>
      <c r="BN969">
        <v>0.409249686403168</v>
      </c>
      <c r="BO969">
        <v>1.44663150857907</v>
      </c>
      <c r="BP969">
        <v>0.13073877546656801</v>
      </c>
      <c r="BQ969">
        <v>0.90773057556136005</v>
      </c>
      <c r="BR969">
        <v>-96.297339024390297</v>
      </c>
      <c r="BS969">
        <v>-1.6777380881068699E-2</v>
      </c>
      <c r="BT969">
        <v>451396.61306650599</v>
      </c>
      <c r="BU969">
        <v>-2.5517733753069999E-8</v>
      </c>
    </row>
    <row r="970" spans="3:73" x14ac:dyDescent="0.3">
      <c r="C970">
        <v>8947</v>
      </c>
      <c r="D970" t="s">
        <v>3704</v>
      </c>
      <c r="E970" t="s">
        <v>728</v>
      </c>
      <c r="F970" t="s">
        <v>3614</v>
      </c>
      <c r="G970" t="s">
        <v>3705</v>
      </c>
      <c r="H970" t="s">
        <v>3706</v>
      </c>
      <c r="I970" t="s">
        <v>3707</v>
      </c>
      <c r="J970">
        <v>2018</v>
      </c>
      <c r="K970" t="s">
        <v>4062</v>
      </c>
      <c r="L970">
        <v>41.969278000000003</v>
      </c>
      <c r="M970">
        <v>1088570000</v>
      </c>
      <c r="N970">
        <v>378545000</v>
      </c>
      <c r="O970">
        <v>24005000</v>
      </c>
      <c r="P970">
        <v>144887000</v>
      </c>
      <c r="Q970">
        <v>124847000</v>
      </c>
      <c r="S970">
        <v>210227000</v>
      </c>
      <c r="T970">
        <v>130172000</v>
      </c>
      <c r="U970">
        <v>323756000</v>
      </c>
      <c r="V970">
        <v>484842000</v>
      </c>
      <c r="W970">
        <v>164771000</v>
      </c>
      <c r="X970">
        <v>53047000</v>
      </c>
      <c r="Z970">
        <v>0</v>
      </c>
      <c r="AA970">
        <v>240745000</v>
      </c>
      <c r="AB970">
        <v>603728000</v>
      </c>
      <c r="AD970">
        <v>560224000</v>
      </c>
      <c r="AE970">
        <v>26115000</v>
      </c>
      <c r="AF970">
        <v>26115000</v>
      </c>
      <c r="AG970">
        <v>43257000</v>
      </c>
      <c r="AJ970">
        <v>76956000</v>
      </c>
      <c r="AM970">
        <v>11797000</v>
      </c>
      <c r="AN970">
        <v>8851000</v>
      </c>
      <c r="AO970">
        <v>14971000</v>
      </c>
      <c r="AQ970">
        <v>114668000</v>
      </c>
      <c r="AS970">
        <v>50245000</v>
      </c>
      <c r="AU970">
        <v>-32073000</v>
      </c>
      <c r="AV970">
        <v>-78004000</v>
      </c>
      <c r="AW970">
        <v>17718000</v>
      </c>
      <c r="AY970">
        <v>0.34</v>
      </c>
      <c r="AZ970">
        <v>117804000</v>
      </c>
      <c r="BB970">
        <v>35619000</v>
      </c>
      <c r="BC970">
        <v>35619000</v>
      </c>
      <c r="BN970">
        <v>0.445393497891729</v>
      </c>
      <c r="BO970">
        <v>2.37919978625342</v>
      </c>
      <c r="BP970">
        <v>0.1456870444435</v>
      </c>
      <c r="BQ970">
        <v>1.5397005541023601</v>
      </c>
      <c r="BR970">
        <v>123.439052941176</v>
      </c>
      <c r="BS970">
        <v>1.46605756234596E-2</v>
      </c>
      <c r="BT970">
        <v>422165.94719594601</v>
      </c>
      <c r="BU970">
        <v>2.3635734171680001E-8</v>
      </c>
    </row>
    <row r="971" spans="3:73" x14ac:dyDescent="0.3">
      <c r="C971">
        <v>8947</v>
      </c>
      <c r="D971" t="s">
        <v>3704</v>
      </c>
      <c r="E971" t="s">
        <v>728</v>
      </c>
      <c r="F971" t="s">
        <v>3614</v>
      </c>
      <c r="G971" t="s">
        <v>3705</v>
      </c>
      <c r="H971" t="s">
        <v>3706</v>
      </c>
      <c r="I971" t="s">
        <v>3707</v>
      </c>
      <c r="J971">
        <v>2017</v>
      </c>
      <c r="K971" t="s">
        <v>4062</v>
      </c>
      <c r="L971">
        <v>47.253695</v>
      </c>
      <c r="M971">
        <v>1028209000</v>
      </c>
      <c r="N971">
        <v>329154000</v>
      </c>
      <c r="O971">
        <v>20853000</v>
      </c>
      <c r="P971">
        <v>141488000</v>
      </c>
      <c r="Q971">
        <v>110761000</v>
      </c>
      <c r="S971">
        <v>216855000</v>
      </c>
      <c r="T971">
        <v>160893000</v>
      </c>
      <c r="U971">
        <v>321307000</v>
      </c>
      <c r="V971">
        <v>463006000</v>
      </c>
      <c r="W971">
        <v>131739000</v>
      </c>
      <c r="X971">
        <v>54162000</v>
      </c>
      <c r="Z971">
        <v>14286000</v>
      </c>
      <c r="AA971">
        <v>300895000</v>
      </c>
      <c r="AB971">
        <v>565203000</v>
      </c>
      <c r="AD971">
        <v>526018000</v>
      </c>
      <c r="AE971">
        <v>25959000</v>
      </c>
      <c r="AF971">
        <v>25959466</v>
      </c>
      <c r="AG971">
        <v>38010000</v>
      </c>
      <c r="AJ971">
        <v>48248000</v>
      </c>
      <c r="AM971">
        <v>-14270000</v>
      </c>
      <c r="AN971">
        <v>23487000</v>
      </c>
      <c r="AO971">
        <v>13860000</v>
      </c>
      <c r="AQ971">
        <v>78909000</v>
      </c>
      <c r="AS971">
        <v>50526000</v>
      </c>
      <c r="AU971">
        <v>-73939000</v>
      </c>
      <c r="AV971">
        <v>3800000</v>
      </c>
      <c r="AW971">
        <v>17678000</v>
      </c>
      <c r="AY971">
        <v>0.91</v>
      </c>
      <c r="BB971">
        <v>23077000</v>
      </c>
      <c r="BC971">
        <v>23077000</v>
      </c>
      <c r="BN971">
        <v>0.45030339162563299</v>
      </c>
      <c r="BO971">
        <v>1.6650072150072199</v>
      </c>
      <c r="BP971">
        <v>0.15829025573292599</v>
      </c>
      <c r="BQ971">
        <v>1.65777028822141</v>
      </c>
      <c r="BR971">
        <v>51.927137362637403</v>
      </c>
      <c r="BS971">
        <v>4.15549811306734E-2</v>
      </c>
      <c r="BT971">
        <v>374108.31047180499</v>
      </c>
      <c r="BU971">
        <v>7.6080386073676197E-8</v>
      </c>
    </row>
    <row r="972" spans="3:73" x14ac:dyDescent="0.3">
      <c r="C972">
        <v>790051</v>
      </c>
      <c r="D972" t="s">
        <v>3749</v>
      </c>
      <c r="E972" t="s">
        <v>77</v>
      </c>
      <c r="F972" t="s">
        <v>3614</v>
      </c>
      <c r="G972" t="s">
        <v>3750</v>
      </c>
      <c r="H972" t="s">
        <v>3751</v>
      </c>
      <c r="I972" t="s">
        <v>3752</v>
      </c>
      <c r="J972">
        <v>2026</v>
      </c>
      <c r="K972" t="s">
        <v>4062</v>
      </c>
      <c r="L972">
        <v>363.19500599999998</v>
      </c>
    </row>
    <row r="973" spans="3:73" x14ac:dyDescent="0.3">
      <c r="C973">
        <v>790051</v>
      </c>
      <c r="D973" t="s">
        <v>3749</v>
      </c>
      <c r="E973" t="s">
        <v>77</v>
      </c>
      <c r="F973" t="s">
        <v>3614</v>
      </c>
      <c r="G973" t="s">
        <v>3750</v>
      </c>
      <c r="H973" t="s">
        <v>3751</v>
      </c>
      <c r="I973" t="s">
        <v>3752</v>
      </c>
      <c r="J973">
        <v>2025</v>
      </c>
      <c r="K973" t="s">
        <v>4062</v>
      </c>
      <c r="L973">
        <v>350.13659899999999</v>
      </c>
      <c r="M973">
        <v>6263000000</v>
      </c>
      <c r="N973">
        <v>2277400000</v>
      </c>
      <c r="O973">
        <v>1112100000</v>
      </c>
      <c r="P973">
        <v>593800000</v>
      </c>
      <c r="Q973">
        <v>447300000</v>
      </c>
      <c r="R973">
        <v>1011500000</v>
      </c>
      <c r="S973">
        <v>807100000</v>
      </c>
      <c r="T973">
        <v>1425500000</v>
      </c>
      <c r="U973">
        <v>1538900000</v>
      </c>
      <c r="W973">
        <v>736000000</v>
      </c>
      <c r="X973">
        <v>233000000</v>
      </c>
      <c r="AA973">
        <v>2886400000</v>
      </c>
      <c r="AB973">
        <v>1795400000</v>
      </c>
      <c r="AD973">
        <v>7332500000</v>
      </c>
      <c r="AE973">
        <v>78700000</v>
      </c>
      <c r="AF973">
        <v>41000000</v>
      </c>
      <c r="AJ973">
        <v>1002500000</v>
      </c>
      <c r="AK973">
        <v>47100000</v>
      </c>
      <c r="AM973">
        <v>206300000</v>
      </c>
      <c r="AN973">
        <v>740700000</v>
      </c>
      <c r="AQ973">
        <v>1101800000</v>
      </c>
      <c r="AS973">
        <v>196500000</v>
      </c>
      <c r="AU973">
        <v>-240400000</v>
      </c>
      <c r="AV973">
        <v>-503700000</v>
      </c>
      <c r="AY973">
        <v>17.27</v>
      </c>
      <c r="AZ973">
        <v>460000000</v>
      </c>
      <c r="BP973">
        <v>1.5110054347826101</v>
      </c>
      <c r="BQ973">
        <v>2.4865489130434799</v>
      </c>
      <c r="BR973">
        <v>20.2742674580197</v>
      </c>
      <c r="BS973">
        <v>0.41255430544725402</v>
      </c>
      <c r="BU973">
        <v>3.3679731896680399E-6</v>
      </c>
    </row>
    <row r="974" spans="3:73" x14ac:dyDescent="0.3">
      <c r="C974">
        <v>790051</v>
      </c>
      <c r="D974" t="s">
        <v>3749</v>
      </c>
      <c r="E974" t="s">
        <v>77</v>
      </c>
      <c r="F974" t="s">
        <v>3614</v>
      </c>
      <c r="G974" t="s">
        <v>3750</v>
      </c>
      <c r="H974" t="s">
        <v>3751</v>
      </c>
      <c r="I974" t="s">
        <v>3752</v>
      </c>
      <c r="J974">
        <v>2024</v>
      </c>
      <c r="K974" t="s">
        <v>4062</v>
      </c>
      <c r="L974">
        <v>394.15390600000001</v>
      </c>
      <c r="M974">
        <v>5816600000</v>
      </c>
      <c r="N974">
        <v>1926300000</v>
      </c>
      <c r="O974">
        <v>753500000</v>
      </c>
      <c r="P974">
        <v>579700000</v>
      </c>
      <c r="Q974">
        <v>472700000</v>
      </c>
      <c r="R974">
        <v>901400000</v>
      </c>
      <c r="S974">
        <v>711800000</v>
      </c>
      <c r="T974">
        <v>1504900000</v>
      </c>
      <c r="U974">
        <v>1478000000</v>
      </c>
      <c r="W974">
        <v>665800000</v>
      </c>
      <c r="X974">
        <v>261100000</v>
      </c>
      <c r="AA974">
        <v>1890600000</v>
      </c>
      <c r="AB974">
        <v>2463300000</v>
      </c>
      <c r="AD974">
        <v>6773100000</v>
      </c>
      <c r="AE974">
        <v>78700000</v>
      </c>
      <c r="AF974">
        <v>44400000</v>
      </c>
      <c r="AH974">
        <v>5003600000</v>
      </c>
      <c r="AJ974">
        <v>1143100000</v>
      </c>
      <c r="AK974">
        <v>35400000</v>
      </c>
      <c r="AM974">
        <v>245800000</v>
      </c>
      <c r="AN974">
        <v>1311800000</v>
      </c>
      <c r="AQ974">
        <v>1030300000</v>
      </c>
      <c r="AS974">
        <v>172600000</v>
      </c>
      <c r="AU974">
        <v>1229600000</v>
      </c>
      <c r="AV974">
        <v>-2110200000</v>
      </c>
      <c r="AY974">
        <v>28.17</v>
      </c>
      <c r="AZ974">
        <v>417200000</v>
      </c>
      <c r="BA974">
        <v>0.22845551203133699</v>
      </c>
      <c r="BE974">
        <v>0.205911743544648</v>
      </c>
      <c r="BI974">
        <v>0.86022762438538003</v>
      </c>
      <c r="BJ974">
        <v>0.245743064993205</v>
      </c>
      <c r="BM974">
        <v>7.07490606763131E-3</v>
      </c>
      <c r="BP974">
        <v>1.1317212376088901</v>
      </c>
      <c r="BQ974">
        <v>2.1832382096725702</v>
      </c>
      <c r="BR974">
        <v>13.991973943912001</v>
      </c>
      <c r="BS974">
        <v>0.53253765274225595</v>
      </c>
      <c r="BU974">
        <v>4.5074962578735797E-6</v>
      </c>
    </row>
    <row r="975" spans="3:73" x14ac:dyDescent="0.3">
      <c r="C975">
        <v>790051</v>
      </c>
      <c r="D975" t="s">
        <v>3749</v>
      </c>
      <c r="E975" t="s">
        <v>77</v>
      </c>
      <c r="F975" t="s">
        <v>3614</v>
      </c>
      <c r="G975" t="s">
        <v>3750</v>
      </c>
      <c r="H975" t="s">
        <v>3751</v>
      </c>
      <c r="I975" t="s">
        <v>3752</v>
      </c>
      <c r="J975">
        <v>2023</v>
      </c>
      <c r="K975" t="s">
        <v>4062</v>
      </c>
      <c r="L975">
        <v>242.201122</v>
      </c>
      <c r="M975">
        <v>6620000000</v>
      </c>
      <c r="N975">
        <v>3408100000</v>
      </c>
      <c r="O975">
        <v>576700000</v>
      </c>
      <c r="P975">
        <v>615300000</v>
      </c>
      <c r="Q975">
        <v>361700000</v>
      </c>
      <c r="R975">
        <v>755700000</v>
      </c>
      <c r="S975">
        <v>655200000</v>
      </c>
      <c r="T975">
        <v>1252900000</v>
      </c>
      <c r="U975">
        <v>1202500000</v>
      </c>
      <c r="W975">
        <v>1186300000</v>
      </c>
      <c r="X975">
        <v>245500000</v>
      </c>
      <c r="AA975">
        <v>2289400000</v>
      </c>
      <c r="AB975">
        <v>2829000000</v>
      </c>
      <c r="AD975">
        <v>5634000000</v>
      </c>
      <c r="AE975">
        <v>78700000</v>
      </c>
      <c r="AF975">
        <v>47700000</v>
      </c>
      <c r="AG975">
        <v>419700000</v>
      </c>
      <c r="AH975">
        <v>1127500000</v>
      </c>
      <c r="AJ975">
        <v>253600000</v>
      </c>
      <c r="AK975">
        <v>28700000</v>
      </c>
      <c r="AM975">
        <v>211500000</v>
      </c>
      <c r="AN975">
        <v>205500000</v>
      </c>
      <c r="AQ975">
        <v>1201300000</v>
      </c>
      <c r="AS975">
        <v>151100000</v>
      </c>
      <c r="AU975">
        <v>352400000</v>
      </c>
      <c r="AV975">
        <v>-1349700000</v>
      </c>
      <c r="AY975">
        <v>4.25</v>
      </c>
      <c r="AZ975">
        <v>555250000</v>
      </c>
      <c r="BA975">
        <v>0.22492239467849201</v>
      </c>
      <c r="BE975">
        <v>1.0654545454545501</v>
      </c>
      <c r="BG975">
        <v>0.37223946784922401</v>
      </c>
      <c r="BI975">
        <v>0.17031722054380699</v>
      </c>
      <c r="BJ975">
        <v>0.312549889135255</v>
      </c>
      <c r="BM975">
        <v>2.54545454545455E-2</v>
      </c>
      <c r="BP975">
        <v>0.48613335581218903</v>
      </c>
      <c r="BQ975">
        <v>2.5679844895894801</v>
      </c>
      <c r="BR975">
        <v>56.988499294117602</v>
      </c>
      <c r="BS975">
        <v>7.2640509013785798E-2</v>
      </c>
      <c r="BU975">
        <v>3.63858171968894E-7</v>
      </c>
    </row>
    <row r="976" spans="3:73" x14ac:dyDescent="0.3">
      <c r="C976">
        <v>790051</v>
      </c>
      <c r="D976" t="s">
        <v>3749</v>
      </c>
      <c r="E976" t="s">
        <v>77</v>
      </c>
      <c r="F976" t="s">
        <v>3614</v>
      </c>
      <c r="G976" t="s">
        <v>3750</v>
      </c>
      <c r="H976" t="s">
        <v>3751</v>
      </c>
      <c r="I976" t="s">
        <v>3752</v>
      </c>
      <c r="J976">
        <v>2022</v>
      </c>
      <c r="K976" t="s">
        <v>4062</v>
      </c>
      <c r="L976">
        <v>249.47439199999999</v>
      </c>
      <c r="M976">
        <v>7222000000</v>
      </c>
      <c r="N976">
        <v>2245000000</v>
      </c>
      <c r="O976">
        <v>400000000</v>
      </c>
      <c r="P976">
        <v>829100000</v>
      </c>
      <c r="Q976">
        <v>748800000</v>
      </c>
      <c r="R976">
        <v>938800000</v>
      </c>
      <c r="S976">
        <v>822700000</v>
      </c>
      <c r="T976">
        <v>1837300000</v>
      </c>
      <c r="U976">
        <v>2200700000</v>
      </c>
      <c r="W976">
        <v>1078400000</v>
      </c>
      <c r="X976">
        <v>370500000</v>
      </c>
      <c r="AA976">
        <v>2583300000</v>
      </c>
      <c r="AB976">
        <v>3024400000</v>
      </c>
      <c r="AC976">
        <v>2436200000</v>
      </c>
      <c r="AD976">
        <v>5027100000</v>
      </c>
      <c r="AE976">
        <v>78700000</v>
      </c>
      <c r="AH976">
        <v>6591900000</v>
      </c>
      <c r="AJ976">
        <v>1275700000</v>
      </c>
      <c r="AK976">
        <v>50800000</v>
      </c>
      <c r="AM976">
        <v>270400000</v>
      </c>
      <c r="AN976">
        <v>924000000</v>
      </c>
      <c r="AQ976">
        <v>1000900000</v>
      </c>
      <c r="AS976">
        <v>251300000</v>
      </c>
      <c r="AU976">
        <v>-61100000</v>
      </c>
      <c r="AV976">
        <v>-862000000</v>
      </c>
      <c r="AY976">
        <v>17.8</v>
      </c>
      <c r="AZ976">
        <v>676950000</v>
      </c>
      <c r="BA976">
        <v>0.19352538721764601</v>
      </c>
      <c r="BE976">
        <v>0.15183786161804599</v>
      </c>
      <c r="BI976">
        <v>0.91275270008307996</v>
      </c>
      <c r="BJ976">
        <v>-9.2689512887028005E-3</v>
      </c>
      <c r="BM976">
        <v>7.7064275853699201E-3</v>
      </c>
      <c r="BP976">
        <v>0.37091988130563802</v>
      </c>
      <c r="BQ976">
        <v>1.38742581602374</v>
      </c>
      <c r="BR976">
        <v>14.0154152808989</v>
      </c>
      <c r="BS976">
        <v>0.30551514349953701</v>
      </c>
      <c r="BU976">
        <v>1.4682727739716999E-6</v>
      </c>
    </row>
    <row r="977" spans="3:73" x14ac:dyDescent="0.3">
      <c r="C977">
        <v>790051</v>
      </c>
      <c r="D977" t="s">
        <v>3749</v>
      </c>
      <c r="E977" t="s">
        <v>77</v>
      </c>
      <c r="F977" t="s">
        <v>3614</v>
      </c>
      <c r="G977" t="s">
        <v>3750</v>
      </c>
      <c r="H977" t="s">
        <v>3751</v>
      </c>
      <c r="I977" t="s">
        <v>3752</v>
      </c>
      <c r="J977">
        <v>2021</v>
      </c>
      <c r="K977" t="s">
        <v>4062</v>
      </c>
      <c r="L977">
        <v>179.831681</v>
      </c>
      <c r="M977">
        <v>7246800000</v>
      </c>
      <c r="N977">
        <v>2150900000</v>
      </c>
      <c r="O977">
        <v>324400000</v>
      </c>
      <c r="P977">
        <v>814600000</v>
      </c>
      <c r="Q977">
        <v>605100000</v>
      </c>
      <c r="R977">
        <v>888200000</v>
      </c>
      <c r="S977">
        <v>759900000</v>
      </c>
      <c r="T977">
        <v>2008700000</v>
      </c>
      <c r="U977">
        <v>2199000000</v>
      </c>
      <c r="W977">
        <v>1169500000</v>
      </c>
      <c r="X977">
        <v>432400000</v>
      </c>
      <c r="AA977">
        <v>2927400000</v>
      </c>
      <c r="AB977">
        <v>2629500000</v>
      </c>
      <c r="AC977">
        <v>2063200000</v>
      </c>
      <c r="AD977">
        <v>4237700000</v>
      </c>
      <c r="AE977">
        <v>78700000</v>
      </c>
      <c r="AH977">
        <v>4810300000</v>
      </c>
      <c r="AJ977">
        <v>567500000</v>
      </c>
      <c r="AK977">
        <v>49900000</v>
      </c>
      <c r="AM977">
        <v>95500000</v>
      </c>
      <c r="AN977">
        <v>421700000</v>
      </c>
      <c r="AQ977">
        <v>421700000</v>
      </c>
      <c r="AS977">
        <v>226200000</v>
      </c>
      <c r="AU977">
        <v>-1486400000</v>
      </c>
      <c r="AV977">
        <v>488100000</v>
      </c>
      <c r="AY977">
        <v>8.01</v>
      </c>
      <c r="AZ977">
        <v>554300000</v>
      </c>
      <c r="BA977">
        <v>0.117976009812278</v>
      </c>
      <c r="BE977">
        <v>8.7666049934515503E-2</v>
      </c>
      <c r="BI977">
        <v>0.66378263509411095</v>
      </c>
      <c r="BJ977">
        <v>-0.30900359644928599</v>
      </c>
      <c r="BM977">
        <v>1.0373573373802099E-2</v>
      </c>
      <c r="BP977">
        <v>0.277383497221035</v>
      </c>
      <c r="BQ977">
        <v>1.3217614365113299</v>
      </c>
      <c r="BR977">
        <v>22.450896504369499</v>
      </c>
      <c r="BS977">
        <v>0.160372694428599</v>
      </c>
      <c r="BU977">
        <v>5.4780443613234495E-7</v>
      </c>
    </row>
    <row r="978" spans="3:73" x14ac:dyDescent="0.3">
      <c r="C978">
        <v>790051</v>
      </c>
      <c r="D978" t="s">
        <v>3749</v>
      </c>
      <c r="E978" t="s">
        <v>77</v>
      </c>
      <c r="F978" t="s">
        <v>3614</v>
      </c>
      <c r="G978" t="s">
        <v>3750</v>
      </c>
      <c r="H978" t="s">
        <v>3751</v>
      </c>
      <c r="I978" t="s">
        <v>3752</v>
      </c>
      <c r="J978">
        <v>2020</v>
      </c>
      <c r="K978" t="s">
        <v>4062</v>
      </c>
      <c r="L978">
        <v>123.119061</v>
      </c>
      <c r="M978">
        <v>5866400000</v>
      </c>
      <c r="N978">
        <v>2209300000</v>
      </c>
      <c r="O978">
        <v>902200000</v>
      </c>
      <c r="P978">
        <v>612700000</v>
      </c>
      <c r="Q978">
        <v>503500000</v>
      </c>
      <c r="R978">
        <v>778300000</v>
      </c>
      <c r="S978">
        <v>774100000</v>
      </c>
      <c r="T978">
        <v>1034800000</v>
      </c>
      <c r="U978">
        <v>1738200000</v>
      </c>
      <c r="W978">
        <v>646200000</v>
      </c>
      <c r="X978">
        <v>317600000</v>
      </c>
      <c r="AA978">
        <v>2081300000</v>
      </c>
      <c r="AB978">
        <v>2537700000</v>
      </c>
      <c r="AC978">
        <v>1814400000</v>
      </c>
      <c r="AD978">
        <v>3928700000</v>
      </c>
      <c r="AE978">
        <v>78700000</v>
      </c>
      <c r="AF978">
        <v>52900000</v>
      </c>
      <c r="AH978">
        <v>4245200000</v>
      </c>
      <c r="AJ978">
        <v>483600000</v>
      </c>
      <c r="AK978">
        <v>54800000</v>
      </c>
      <c r="AM978">
        <v>77100000</v>
      </c>
      <c r="AN978">
        <v>320100000</v>
      </c>
      <c r="AQ978">
        <v>696700000</v>
      </c>
      <c r="AS978">
        <v>224200000</v>
      </c>
      <c r="AU978">
        <v>-122600000</v>
      </c>
      <c r="AV978">
        <v>-24700000</v>
      </c>
      <c r="AY978">
        <v>5.85</v>
      </c>
      <c r="AZ978">
        <v>507050000</v>
      </c>
      <c r="BA978">
        <v>0.113916894374823</v>
      </c>
      <c r="BE978">
        <v>0.164114764910958</v>
      </c>
      <c r="BI978">
        <v>0.72364652938769902</v>
      </c>
      <c r="BJ978">
        <v>-2.8879675869217001E-2</v>
      </c>
      <c r="BM978">
        <v>1.29086968811835E-2</v>
      </c>
      <c r="BP978">
        <v>1.39616217889198</v>
      </c>
      <c r="BQ978">
        <v>2.6397400185700999</v>
      </c>
      <c r="BR978">
        <v>21.0459933333333</v>
      </c>
      <c r="BS978">
        <v>0.12613784135240599</v>
      </c>
      <c r="BU978">
        <v>2.8381861798084898E-7</v>
      </c>
    </row>
    <row r="979" spans="3:73" x14ac:dyDescent="0.3">
      <c r="C979">
        <v>790051</v>
      </c>
      <c r="D979" t="s">
        <v>3749</v>
      </c>
      <c r="E979" t="s">
        <v>77</v>
      </c>
      <c r="F979" t="s">
        <v>3614</v>
      </c>
      <c r="G979" t="s">
        <v>3750</v>
      </c>
      <c r="H979" t="s">
        <v>3751</v>
      </c>
      <c r="I979" t="s">
        <v>3752</v>
      </c>
      <c r="J979">
        <v>2019</v>
      </c>
      <c r="K979" t="s">
        <v>4062</v>
      </c>
      <c r="L979">
        <v>125.730152</v>
      </c>
      <c r="M979">
        <v>5496000000</v>
      </c>
      <c r="N979">
        <v>1752000000</v>
      </c>
      <c r="O979">
        <v>351200000</v>
      </c>
      <c r="P979">
        <v>783000000</v>
      </c>
      <c r="Q979">
        <v>510600000</v>
      </c>
      <c r="R979">
        <v>793200000</v>
      </c>
      <c r="S979">
        <v>783500000</v>
      </c>
      <c r="T979">
        <v>1140600000</v>
      </c>
      <c r="U979">
        <v>1716300000</v>
      </c>
      <c r="W979">
        <v>899000000</v>
      </c>
      <c r="X979">
        <v>327300000</v>
      </c>
      <c r="AA979">
        <v>1591600000</v>
      </c>
      <c r="AB979">
        <v>2642800000</v>
      </c>
      <c r="AC979">
        <v>1449700000</v>
      </c>
      <c r="AD979">
        <v>3721300000</v>
      </c>
      <c r="AE979">
        <v>78700000</v>
      </c>
      <c r="AF979">
        <v>55692544</v>
      </c>
      <c r="AG979">
        <v>308700000</v>
      </c>
      <c r="AH979">
        <v>1144300000</v>
      </c>
      <c r="AJ979">
        <v>141300000</v>
      </c>
      <c r="AK979">
        <v>60900000</v>
      </c>
      <c r="AM979">
        <v>121600000</v>
      </c>
      <c r="AN979">
        <v>472800000</v>
      </c>
      <c r="AQ979">
        <v>703100000</v>
      </c>
      <c r="AS979">
        <v>205400000</v>
      </c>
      <c r="AU979">
        <v>-694900000</v>
      </c>
      <c r="AV979">
        <v>-461200000</v>
      </c>
      <c r="AY979">
        <v>1.81</v>
      </c>
      <c r="AZ979">
        <v>484050000</v>
      </c>
      <c r="BA979">
        <v>0.123481604474351</v>
      </c>
      <c r="BE979">
        <v>0.61443677357336401</v>
      </c>
      <c r="BG979">
        <v>0.26977191295988801</v>
      </c>
      <c r="BI979">
        <v>0.20820596797671001</v>
      </c>
      <c r="BJ979">
        <v>-0.60727082058900606</v>
      </c>
      <c r="BM979">
        <v>5.3220309359433698E-2</v>
      </c>
      <c r="BP979">
        <v>0.39065628476084502</v>
      </c>
      <c r="BQ979">
        <v>1.3808676307007799</v>
      </c>
      <c r="BR979">
        <v>69.464172375690595</v>
      </c>
      <c r="BS979">
        <v>0.178901165430604</v>
      </c>
      <c r="BU979">
        <v>8.6110025397305905E-8</v>
      </c>
    </row>
    <row r="980" spans="3:73" x14ac:dyDescent="0.3">
      <c r="C980">
        <v>790051</v>
      </c>
      <c r="D980" t="s">
        <v>3749</v>
      </c>
      <c r="E980" t="s">
        <v>77</v>
      </c>
      <c r="F980" t="s">
        <v>3614</v>
      </c>
      <c r="G980" t="s">
        <v>3750</v>
      </c>
      <c r="H980" t="s">
        <v>3751</v>
      </c>
      <c r="I980" t="s">
        <v>3752</v>
      </c>
      <c r="J980">
        <v>2018</v>
      </c>
      <c r="K980" t="s">
        <v>4062</v>
      </c>
      <c r="L980">
        <v>99.544355999999993</v>
      </c>
      <c r="M980">
        <v>5249200000</v>
      </c>
      <c r="N980">
        <v>2056700000</v>
      </c>
      <c r="O980">
        <v>803600000</v>
      </c>
      <c r="P980">
        <v>698300000</v>
      </c>
      <c r="Q980">
        <v>457500000</v>
      </c>
      <c r="R980">
        <v>776100000</v>
      </c>
      <c r="S980">
        <v>760100000</v>
      </c>
      <c r="T980">
        <v>967700000</v>
      </c>
      <c r="U980">
        <v>1441800000</v>
      </c>
      <c r="W980">
        <v>595600000</v>
      </c>
      <c r="X980">
        <v>312100000</v>
      </c>
      <c r="AA980">
        <v>1587800000</v>
      </c>
      <c r="AB980">
        <v>2597400000</v>
      </c>
      <c r="AC980">
        <v>1102400000</v>
      </c>
      <c r="AD980">
        <v>3351400000</v>
      </c>
      <c r="AE980">
        <v>78700000</v>
      </c>
      <c r="AF980">
        <v>57957912</v>
      </c>
      <c r="AG980">
        <v>278800000</v>
      </c>
      <c r="AH980">
        <v>1077300000</v>
      </c>
      <c r="AJ980">
        <v>114600000</v>
      </c>
      <c r="AK980">
        <v>55100000</v>
      </c>
      <c r="AM980">
        <v>87300000</v>
      </c>
      <c r="AN980">
        <v>611100000</v>
      </c>
      <c r="AQ980">
        <v>339200000</v>
      </c>
      <c r="AS980">
        <v>190600000</v>
      </c>
      <c r="AU980">
        <v>629200000</v>
      </c>
      <c r="AV980">
        <v>-540700000</v>
      </c>
      <c r="AY980">
        <v>1.48</v>
      </c>
      <c r="AZ980">
        <v>482700000</v>
      </c>
      <c r="BA980">
        <v>0.106377053745475</v>
      </c>
      <c r="BE980">
        <v>0.31486122714192899</v>
      </c>
      <c r="BG980">
        <v>0.25879513598811799</v>
      </c>
      <c r="BI980">
        <v>0.20523127333688901</v>
      </c>
      <c r="BJ980">
        <v>0.58405272440360201</v>
      </c>
      <c r="BM980">
        <v>5.1146384479717803E-2</v>
      </c>
      <c r="BP980">
        <v>1.3492276695769001</v>
      </c>
      <c r="BQ980">
        <v>2.6850235057085299</v>
      </c>
      <c r="BR980">
        <v>67.259699999999995</v>
      </c>
      <c r="BS980">
        <v>0.23527373527373499</v>
      </c>
      <c r="BU980">
        <v>5.67204307692308E-8</v>
      </c>
    </row>
    <row r="981" spans="3:73" x14ac:dyDescent="0.3">
      <c r="C981">
        <v>790051</v>
      </c>
      <c r="D981" t="s">
        <v>3749</v>
      </c>
      <c r="E981" t="s">
        <v>77</v>
      </c>
      <c r="F981" t="s">
        <v>3614</v>
      </c>
      <c r="G981" t="s">
        <v>3750</v>
      </c>
      <c r="H981" t="s">
        <v>3751</v>
      </c>
      <c r="I981" t="s">
        <v>3752</v>
      </c>
      <c r="J981">
        <v>2017</v>
      </c>
      <c r="K981" t="s">
        <v>4062</v>
      </c>
      <c r="L981">
        <v>92.145283000000006</v>
      </c>
      <c r="M981">
        <v>5299800000</v>
      </c>
      <c r="N981">
        <v>1644600000</v>
      </c>
      <c r="O981">
        <v>379600000</v>
      </c>
      <c r="P981">
        <v>657700000</v>
      </c>
      <c r="Q981">
        <v>507900000</v>
      </c>
      <c r="R981">
        <v>812800000</v>
      </c>
      <c r="S981">
        <v>780900000</v>
      </c>
      <c r="T981">
        <v>1234400000</v>
      </c>
      <c r="U981">
        <v>1601800000</v>
      </c>
      <c r="W981">
        <v>658600000</v>
      </c>
      <c r="X981">
        <v>352400000</v>
      </c>
      <c r="AA981">
        <v>1586200000</v>
      </c>
      <c r="AB981">
        <v>2528300000</v>
      </c>
      <c r="AC981">
        <v>649600000</v>
      </c>
      <c r="AD981">
        <v>2820800000</v>
      </c>
      <c r="AE981">
        <v>78700000</v>
      </c>
      <c r="AF981">
        <v>61839734</v>
      </c>
      <c r="AG981">
        <v>274800000</v>
      </c>
      <c r="AJ981">
        <v>104000000</v>
      </c>
      <c r="AK981">
        <v>54900000</v>
      </c>
      <c r="AM981">
        <v>102900000</v>
      </c>
      <c r="AN981">
        <v>365500000</v>
      </c>
      <c r="AQ981">
        <v>458700000</v>
      </c>
      <c r="AS981">
        <v>169100000</v>
      </c>
      <c r="AU981">
        <v>-1094300000</v>
      </c>
      <c r="AV981">
        <v>627200000</v>
      </c>
      <c r="AY981">
        <v>5.75</v>
      </c>
      <c r="BP981">
        <v>0.57637412693592505</v>
      </c>
      <c r="BQ981">
        <v>1.7259337989675101</v>
      </c>
      <c r="BR981">
        <v>16.025266608695699</v>
      </c>
      <c r="BS981">
        <v>0.14456354071906</v>
      </c>
      <c r="BU981">
        <v>2.09561910077918E-7</v>
      </c>
    </row>
    <row r="982" spans="3:73" x14ac:dyDescent="0.3">
      <c r="C982">
        <v>1519751</v>
      </c>
      <c r="D982" t="s">
        <v>3807</v>
      </c>
      <c r="E982" t="s">
        <v>811</v>
      </c>
      <c r="F982" t="s">
        <v>3614</v>
      </c>
      <c r="G982" t="s">
        <v>3665</v>
      </c>
      <c r="H982" t="s">
        <v>3666</v>
      </c>
      <c r="I982" t="s">
        <v>3808</v>
      </c>
      <c r="J982">
        <v>2026</v>
      </c>
      <c r="K982" t="s">
        <v>4062</v>
      </c>
      <c r="L982">
        <v>49.455753999999999</v>
      </c>
    </row>
    <row r="983" spans="3:73" x14ac:dyDescent="0.3">
      <c r="C983">
        <v>1519751</v>
      </c>
      <c r="D983" t="s">
        <v>3807</v>
      </c>
      <c r="E983" t="s">
        <v>811</v>
      </c>
      <c r="F983" t="s">
        <v>3614</v>
      </c>
      <c r="G983" t="s">
        <v>3665</v>
      </c>
      <c r="H983" t="s">
        <v>3666</v>
      </c>
      <c r="I983" t="s">
        <v>3808</v>
      </c>
      <c r="J983">
        <v>2025</v>
      </c>
      <c r="K983" t="s">
        <v>4062</v>
      </c>
      <c r="L983">
        <v>55.002011000000003</v>
      </c>
      <c r="M983">
        <v>6520600000</v>
      </c>
      <c r="N983">
        <v>1974200000</v>
      </c>
      <c r="O983">
        <v>264000000</v>
      </c>
      <c r="P983">
        <v>513100000</v>
      </c>
      <c r="Q983">
        <v>1024900000</v>
      </c>
      <c r="S983">
        <v>805900000</v>
      </c>
      <c r="T983">
        <v>1231700000</v>
      </c>
      <c r="U983">
        <v>2006400000</v>
      </c>
      <c r="V983">
        <v>4132000000</v>
      </c>
      <c r="W983">
        <v>1071600000</v>
      </c>
      <c r="X983">
        <v>524600000</v>
      </c>
      <c r="AA983">
        <v>2544900000</v>
      </c>
      <c r="AC983">
        <v>4026700000</v>
      </c>
      <c r="AD983">
        <v>3135000000</v>
      </c>
      <c r="AE983">
        <v>1900000</v>
      </c>
      <c r="AF983">
        <v>119956247</v>
      </c>
      <c r="AH983">
        <v>4463200000</v>
      </c>
      <c r="AJ983">
        <v>516100000</v>
      </c>
      <c r="AM983">
        <v>106200000</v>
      </c>
      <c r="AO983">
        <v>115200000</v>
      </c>
      <c r="AQ983">
        <v>478600000</v>
      </c>
      <c r="AR983">
        <v>-108100000</v>
      </c>
      <c r="AU983">
        <v>-104900000</v>
      </c>
      <c r="AV983">
        <v>-503300000</v>
      </c>
      <c r="AW983">
        <v>120600000</v>
      </c>
      <c r="AY983">
        <v>2.48</v>
      </c>
      <c r="AZ983">
        <v>992600000</v>
      </c>
      <c r="BA983">
        <v>0.11563452231582701</v>
      </c>
      <c r="BE983">
        <v>0.107232478938878</v>
      </c>
      <c r="BI983">
        <v>0.68447688862988099</v>
      </c>
      <c r="BJ983">
        <v>-2.35033160064528E-2</v>
      </c>
      <c r="BN983">
        <v>0.63368401680826902</v>
      </c>
      <c r="BP983">
        <v>0.246360582306831</v>
      </c>
      <c r="BQ983">
        <v>0.88587159387831305</v>
      </c>
      <c r="BR983">
        <v>22.178230241935498</v>
      </c>
      <c r="BT983">
        <v>2192647.10157598</v>
      </c>
    </row>
    <row r="984" spans="3:73" x14ac:dyDescent="0.3">
      <c r="C984">
        <v>1519751</v>
      </c>
      <c r="D984" t="s">
        <v>3807</v>
      </c>
      <c r="E984" t="s">
        <v>811</v>
      </c>
      <c r="F984" t="s">
        <v>3614</v>
      </c>
      <c r="G984" t="s">
        <v>3665</v>
      </c>
      <c r="H984" t="s">
        <v>3666</v>
      </c>
      <c r="I984" t="s">
        <v>3808</v>
      </c>
      <c r="J984">
        <v>2024</v>
      </c>
      <c r="K984" t="s">
        <v>4062</v>
      </c>
      <c r="L984">
        <v>74.091947000000005</v>
      </c>
      <c r="M984">
        <v>6561800000</v>
      </c>
      <c r="N984">
        <v>2007400000</v>
      </c>
      <c r="O984">
        <v>381100000</v>
      </c>
      <c r="P984">
        <v>514400000</v>
      </c>
      <c r="Q984">
        <v>960300000</v>
      </c>
      <c r="S984">
        <v>999200000</v>
      </c>
      <c r="T984">
        <v>1297200000</v>
      </c>
      <c r="U984">
        <v>1992000000</v>
      </c>
      <c r="V984">
        <v>4139800000</v>
      </c>
      <c r="W984">
        <v>1602300000</v>
      </c>
      <c r="X984">
        <v>513900000</v>
      </c>
      <c r="AA984">
        <v>2673300000</v>
      </c>
      <c r="AC984">
        <v>3768400000</v>
      </c>
      <c r="AD984">
        <v>2956800000</v>
      </c>
      <c r="AE984">
        <v>1900000</v>
      </c>
      <c r="AF984">
        <v>123637515</v>
      </c>
      <c r="AH984">
        <v>4609000000</v>
      </c>
      <c r="AJ984">
        <v>737900000</v>
      </c>
      <c r="AM984">
        <v>133600000</v>
      </c>
      <c r="AO984">
        <v>120500000</v>
      </c>
      <c r="AQ984">
        <v>667800000</v>
      </c>
      <c r="AR984">
        <v>-65200000</v>
      </c>
      <c r="AU984">
        <v>-302900000</v>
      </c>
      <c r="AV984">
        <v>-363400000</v>
      </c>
      <c r="AW984">
        <v>119600000</v>
      </c>
      <c r="AY984">
        <v>3.78</v>
      </c>
      <c r="AZ984">
        <v>971300000</v>
      </c>
      <c r="BA984">
        <v>0.16009980472987601</v>
      </c>
      <c r="BE984">
        <v>0.14489043176394001</v>
      </c>
      <c r="BI984">
        <v>0.70239873205522896</v>
      </c>
      <c r="BJ984">
        <v>-6.5719244955521797E-2</v>
      </c>
      <c r="BN984">
        <v>0.63089396202261605</v>
      </c>
      <c r="BP984">
        <v>0.23784559695437801</v>
      </c>
      <c r="BQ984">
        <v>0.65349809648630097</v>
      </c>
      <c r="BR984">
        <v>19.601044179894199</v>
      </c>
      <c r="BT984">
        <v>1614210.5160227499</v>
      </c>
    </row>
    <row r="985" spans="3:73" x14ac:dyDescent="0.3">
      <c r="C985">
        <v>1519751</v>
      </c>
      <c r="D985" t="s">
        <v>3807</v>
      </c>
      <c r="E985" t="s">
        <v>811</v>
      </c>
      <c r="F985" t="s">
        <v>3614</v>
      </c>
      <c r="G985" t="s">
        <v>3665</v>
      </c>
      <c r="H985" t="s">
        <v>3666</v>
      </c>
      <c r="I985" t="s">
        <v>3808</v>
      </c>
      <c r="J985">
        <v>2023</v>
      </c>
      <c r="K985" t="s">
        <v>4062</v>
      </c>
      <c r="L985">
        <v>62.008518000000002</v>
      </c>
      <c r="M985">
        <v>6565000000</v>
      </c>
      <c r="N985">
        <v>2045700000</v>
      </c>
      <c r="O985">
        <v>366400000</v>
      </c>
      <c r="P985">
        <v>534200000</v>
      </c>
      <c r="Q985">
        <v>982300000</v>
      </c>
      <c r="S985">
        <v>975000000</v>
      </c>
      <c r="T985">
        <v>1354700000</v>
      </c>
      <c r="U985">
        <v>1906800000</v>
      </c>
      <c r="V985">
        <v>4271600000</v>
      </c>
      <c r="W985">
        <v>1200400000</v>
      </c>
      <c r="X985">
        <v>568100000</v>
      </c>
      <c r="AA985">
        <v>2670100000</v>
      </c>
      <c r="AC985">
        <v>3511600000</v>
      </c>
      <c r="AD985">
        <v>2605300000</v>
      </c>
      <c r="AE985">
        <v>1900000</v>
      </c>
      <c r="AF985">
        <v>126287327</v>
      </c>
      <c r="AH985">
        <v>4626200000</v>
      </c>
      <c r="AJ985">
        <v>614900000</v>
      </c>
      <c r="AM985">
        <v>112400000</v>
      </c>
      <c r="AO985">
        <v>116500000</v>
      </c>
      <c r="AQ985">
        <v>1055800000</v>
      </c>
      <c r="AR985">
        <v>-25000000</v>
      </c>
      <c r="AU985">
        <v>-1037800000</v>
      </c>
      <c r="AV985">
        <v>-271300000</v>
      </c>
      <c r="AW985">
        <v>116800000</v>
      </c>
      <c r="AY985">
        <v>3.19</v>
      </c>
      <c r="AZ985">
        <v>1001800000</v>
      </c>
      <c r="BA985">
        <v>0.13291686481345399</v>
      </c>
      <c r="BE985">
        <v>0.228221866758895</v>
      </c>
      <c r="BI985">
        <v>0.70467631378522499</v>
      </c>
      <c r="BJ985">
        <v>-0.22433098439323901</v>
      </c>
      <c r="BN985">
        <v>0.65066260472201098</v>
      </c>
      <c r="BP985">
        <v>0.30523158947017698</v>
      </c>
      <c r="BQ985">
        <v>0.88587137620793099</v>
      </c>
      <c r="BR985">
        <v>19.438406896551701</v>
      </c>
      <c r="BT985">
        <v>1883612.1837325599</v>
      </c>
    </row>
    <row r="986" spans="3:73" x14ac:dyDescent="0.3">
      <c r="C986">
        <v>1519751</v>
      </c>
      <c r="D986" t="s">
        <v>3807</v>
      </c>
      <c r="E986" t="s">
        <v>811</v>
      </c>
      <c r="F986" t="s">
        <v>3614</v>
      </c>
      <c r="G986" t="s">
        <v>3665</v>
      </c>
      <c r="H986" t="s">
        <v>3666</v>
      </c>
      <c r="I986" t="s">
        <v>3808</v>
      </c>
      <c r="J986">
        <v>2022</v>
      </c>
      <c r="K986" t="s">
        <v>4062</v>
      </c>
      <c r="L986">
        <v>64.974341999999993</v>
      </c>
      <c r="M986">
        <v>6120900000</v>
      </c>
      <c r="N986">
        <v>2460400000</v>
      </c>
      <c r="O986">
        <v>642500000</v>
      </c>
      <c r="P986">
        <v>521800000</v>
      </c>
      <c r="Q986">
        <v>1021300000</v>
      </c>
      <c r="S986">
        <v>783700000</v>
      </c>
      <c r="T986">
        <v>1000800000</v>
      </c>
      <c r="U986">
        <v>1640700000</v>
      </c>
      <c r="V986">
        <v>4034000000</v>
      </c>
      <c r="W986">
        <v>1544700000</v>
      </c>
      <c r="X986">
        <v>421600000</v>
      </c>
      <c r="AA986">
        <v>2673500000</v>
      </c>
      <c r="AC986">
        <v>3345800000</v>
      </c>
      <c r="AD986">
        <v>2323800000</v>
      </c>
      <c r="AE986">
        <v>1900000</v>
      </c>
      <c r="AF986">
        <v>128040559</v>
      </c>
      <c r="AG986">
        <v>472300000</v>
      </c>
      <c r="AH986">
        <v>1131900000</v>
      </c>
      <c r="AJ986">
        <v>774300000</v>
      </c>
      <c r="AM986">
        <v>127200000</v>
      </c>
      <c r="AN986">
        <v>686700000</v>
      </c>
      <c r="AO986">
        <v>119200000</v>
      </c>
      <c r="AQ986">
        <v>566300000</v>
      </c>
      <c r="AR986">
        <v>-129600000</v>
      </c>
      <c r="AU986">
        <v>-455500000</v>
      </c>
      <c r="AV986">
        <v>72500000</v>
      </c>
      <c r="AW986">
        <v>145600000</v>
      </c>
      <c r="AY986">
        <v>5.27</v>
      </c>
      <c r="AZ986">
        <v>1107550000</v>
      </c>
      <c r="BA986">
        <v>0.68407103100980604</v>
      </c>
      <c r="BB986">
        <v>933100000</v>
      </c>
      <c r="BC986">
        <v>933100000</v>
      </c>
      <c r="BD986">
        <v>0.82436611008039595</v>
      </c>
      <c r="BE986">
        <v>0.50030921459492905</v>
      </c>
      <c r="BG986">
        <v>0.41726300909974401</v>
      </c>
      <c r="BI986">
        <v>0.184923785717787</v>
      </c>
      <c r="BJ986">
        <v>-0.40242070854315798</v>
      </c>
      <c r="BN986">
        <v>0.65905340717868299</v>
      </c>
      <c r="BO986">
        <v>7.8280201342281899</v>
      </c>
      <c r="BP986">
        <v>0.41593836991001498</v>
      </c>
      <c r="BQ986">
        <v>0.93163721110895303</v>
      </c>
      <c r="BR986">
        <v>12.3290971537002</v>
      </c>
      <c r="BT986">
        <v>2240884.5633250098</v>
      </c>
    </row>
    <row r="987" spans="3:73" x14ac:dyDescent="0.3">
      <c r="C987">
        <v>1519751</v>
      </c>
      <c r="D987" t="s">
        <v>3807</v>
      </c>
      <c r="E987" t="s">
        <v>811</v>
      </c>
      <c r="F987" t="s">
        <v>3614</v>
      </c>
      <c r="G987" t="s">
        <v>3665</v>
      </c>
      <c r="H987" t="s">
        <v>3666</v>
      </c>
      <c r="I987" t="s">
        <v>3808</v>
      </c>
      <c r="J987">
        <v>2021</v>
      </c>
      <c r="K987" t="s">
        <v>4062</v>
      </c>
      <c r="L987">
        <v>90.536935</v>
      </c>
      <c r="M987">
        <v>7936200000</v>
      </c>
      <c r="N987">
        <v>2744500000</v>
      </c>
      <c r="O987">
        <v>471500000</v>
      </c>
      <c r="P987">
        <v>885700000</v>
      </c>
      <c r="Q987">
        <v>1193800000</v>
      </c>
      <c r="S987">
        <v>1009500000</v>
      </c>
      <c r="T987">
        <v>1383800000</v>
      </c>
      <c r="U987">
        <v>2465100000</v>
      </c>
      <c r="V987">
        <v>4871400000</v>
      </c>
      <c r="W987">
        <v>1971100000</v>
      </c>
      <c r="X987">
        <v>764900000</v>
      </c>
      <c r="AA987">
        <v>2709800000</v>
      </c>
      <c r="AC987">
        <v>2738700000</v>
      </c>
      <c r="AD987">
        <v>2807900000</v>
      </c>
      <c r="AE987">
        <v>1900000</v>
      </c>
      <c r="AF987">
        <v>135064296</v>
      </c>
      <c r="AH987">
        <v>7656100000</v>
      </c>
      <c r="AJ987">
        <v>1090400000</v>
      </c>
      <c r="AM987">
        <v>232700000</v>
      </c>
      <c r="AN987">
        <v>772400000</v>
      </c>
      <c r="AO987">
        <v>84400000</v>
      </c>
      <c r="AQ987">
        <v>688700000</v>
      </c>
      <c r="AR987">
        <v>-49500000</v>
      </c>
      <c r="AU987">
        <v>-207100000</v>
      </c>
      <c r="AV987">
        <v>-428600000</v>
      </c>
      <c r="AW987">
        <v>143000000</v>
      </c>
      <c r="AY987">
        <v>5.62</v>
      </c>
      <c r="AZ987">
        <v>1030500000</v>
      </c>
      <c r="BA987">
        <v>0.14242238215279299</v>
      </c>
      <c r="BB987">
        <v>1089500000</v>
      </c>
      <c r="BC987">
        <v>1089500000</v>
      </c>
      <c r="BD987">
        <v>0.14230482882930001</v>
      </c>
      <c r="BE987">
        <v>8.9954415433445206E-2</v>
      </c>
      <c r="BI987">
        <v>0.96470603059398696</v>
      </c>
      <c r="BJ987">
        <v>-2.7050325883935699E-2</v>
      </c>
      <c r="BN987">
        <v>0.61382021622438998</v>
      </c>
      <c r="BO987">
        <v>12.9087677725118</v>
      </c>
      <c r="BP987">
        <v>0.239206534422404</v>
      </c>
      <c r="BQ987">
        <v>0.78671807620110601</v>
      </c>
      <c r="BR987">
        <v>16.109774911032002</v>
      </c>
      <c r="BT987">
        <v>1579465.88317795</v>
      </c>
    </row>
    <row r="988" spans="3:73" x14ac:dyDescent="0.3">
      <c r="C988">
        <v>1519751</v>
      </c>
      <c r="D988" t="s">
        <v>3807</v>
      </c>
      <c r="E988" t="s">
        <v>811</v>
      </c>
      <c r="F988" t="s">
        <v>3614</v>
      </c>
      <c r="G988" t="s">
        <v>3665</v>
      </c>
      <c r="H988" t="s">
        <v>3666</v>
      </c>
      <c r="I988" t="s">
        <v>3808</v>
      </c>
      <c r="J988">
        <v>2020</v>
      </c>
      <c r="K988" t="s">
        <v>4062</v>
      </c>
      <c r="L988">
        <v>61.589734</v>
      </c>
      <c r="M988">
        <v>7358700000</v>
      </c>
      <c r="N988">
        <v>2208500000</v>
      </c>
      <c r="O988">
        <v>419100000</v>
      </c>
      <c r="P988">
        <v>734900000</v>
      </c>
      <c r="Q988">
        <v>867200000</v>
      </c>
      <c r="S988">
        <v>917400000</v>
      </c>
      <c r="T988">
        <v>1420300000</v>
      </c>
      <c r="U988">
        <v>2394800000</v>
      </c>
      <c r="V988">
        <v>4583200000</v>
      </c>
      <c r="W988">
        <v>1345100000</v>
      </c>
      <c r="X988">
        <v>620500000</v>
      </c>
      <c r="AA988">
        <v>2572200000</v>
      </c>
      <c r="AB988">
        <v>2775500000</v>
      </c>
      <c r="AC988">
        <v>2277700000</v>
      </c>
      <c r="AD988">
        <v>2180200000</v>
      </c>
      <c r="AE988">
        <v>1800000</v>
      </c>
      <c r="AF988">
        <v>138660154</v>
      </c>
      <c r="AG988">
        <v>607700000</v>
      </c>
      <c r="AH988">
        <v>1659700000</v>
      </c>
      <c r="AJ988">
        <v>233200000</v>
      </c>
      <c r="AM988">
        <v>168800000</v>
      </c>
      <c r="AN988">
        <v>553100000</v>
      </c>
      <c r="AO988">
        <v>83900000</v>
      </c>
      <c r="AQ988">
        <v>825700000</v>
      </c>
      <c r="AR988">
        <v>71000000</v>
      </c>
      <c r="AU988">
        <v>-923500000</v>
      </c>
      <c r="AV988">
        <v>111600000</v>
      </c>
      <c r="AW988">
        <v>133300000</v>
      </c>
      <c r="AY988">
        <v>1.18</v>
      </c>
      <c r="AZ988">
        <v>792900000</v>
      </c>
      <c r="BA988">
        <v>0.14050732060010801</v>
      </c>
      <c r="BB988">
        <v>805800000</v>
      </c>
      <c r="BC988">
        <v>805800000</v>
      </c>
      <c r="BD988">
        <v>0.48550942941495501</v>
      </c>
      <c r="BE988">
        <v>0.49749954811110397</v>
      </c>
      <c r="BG988">
        <v>0.366150509128156</v>
      </c>
      <c r="BI988">
        <v>0.22554255507086801</v>
      </c>
      <c r="BJ988">
        <v>-0.55642586009519801</v>
      </c>
      <c r="BN988">
        <v>0.62282740157908301</v>
      </c>
      <c r="BO988">
        <v>9.6042908224076307</v>
      </c>
      <c r="BP988">
        <v>0.31157534755780197</v>
      </c>
      <c r="BQ988">
        <v>0.99717493123187895</v>
      </c>
      <c r="BR988">
        <v>52.194689830508501</v>
      </c>
      <c r="BS988">
        <v>0.19927940911547501</v>
      </c>
      <c r="BT988">
        <v>2164321.7358269501</v>
      </c>
      <c r="BU988">
        <v>2.6184790531435798E-8</v>
      </c>
    </row>
    <row r="989" spans="3:73" x14ac:dyDescent="0.3">
      <c r="C989">
        <v>1519751</v>
      </c>
      <c r="D989" t="s">
        <v>3807</v>
      </c>
      <c r="E989" t="s">
        <v>811</v>
      </c>
      <c r="F989" t="s">
        <v>3614</v>
      </c>
      <c r="G989" t="s">
        <v>3665</v>
      </c>
      <c r="H989" t="s">
        <v>3666</v>
      </c>
      <c r="I989" t="s">
        <v>3808</v>
      </c>
      <c r="J989">
        <v>2019</v>
      </c>
      <c r="K989" t="s">
        <v>4062</v>
      </c>
      <c r="L989">
        <v>47.310423999999998</v>
      </c>
      <c r="M989">
        <v>6291300000</v>
      </c>
      <c r="N989">
        <v>1898200000</v>
      </c>
      <c r="O989">
        <v>387900000</v>
      </c>
      <c r="P989">
        <v>624800000</v>
      </c>
      <c r="Q989">
        <v>718600000</v>
      </c>
      <c r="S989">
        <v>824200000</v>
      </c>
      <c r="T989">
        <v>1168900000</v>
      </c>
      <c r="U989">
        <v>2090200000</v>
      </c>
      <c r="V989">
        <v>3863500000</v>
      </c>
      <c r="W989">
        <v>1409300000</v>
      </c>
      <c r="X989">
        <v>460000000</v>
      </c>
      <c r="AA989">
        <v>2184300000</v>
      </c>
      <c r="AB989">
        <v>2426600000</v>
      </c>
      <c r="AC989">
        <v>2079400000</v>
      </c>
      <c r="AD989">
        <v>1763000000</v>
      </c>
      <c r="AE989">
        <v>1800000</v>
      </c>
      <c r="AF989">
        <v>139555487</v>
      </c>
      <c r="AG989">
        <v>531800000</v>
      </c>
      <c r="AH989">
        <v>1470500000</v>
      </c>
      <c r="AJ989">
        <v>192500000</v>
      </c>
      <c r="AK989">
        <v>48200000</v>
      </c>
      <c r="AM989">
        <v>144000000</v>
      </c>
      <c r="AN989">
        <v>431900000</v>
      </c>
      <c r="AO989">
        <v>94200000</v>
      </c>
      <c r="AQ989">
        <v>637200000</v>
      </c>
      <c r="AR989">
        <v>10100000</v>
      </c>
      <c r="AU989">
        <v>-127600000</v>
      </c>
      <c r="AV989">
        <v>-389700000</v>
      </c>
      <c r="AW989">
        <v>123000000</v>
      </c>
      <c r="AY989">
        <v>0.75</v>
      </c>
      <c r="AZ989">
        <v>698750000</v>
      </c>
      <c r="BA989">
        <v>0.13090785447126799</v>
      </c>
      <c r="BB989">
        <v>670100000</v>
      </c>
      <c r="BC989">
        <v>670100000</v>
      </c>
      <c r="BD989">
        <v>0.45569534172050302</v>
      </c>
      <c r="BE989">
        <v>0.43332199931995902</v>
      </c>
      <c r="BG989">
        <v>0.36164569874192498</v>
      </c>
      <c r="BI989">
        <v>0.23373547597475899</v>
      </c>
      <c r="BJ989">
        <v>-8.6773206392383506E-2</v>
      </c>
      <c r="BM989">
        <v>3.2777966678000703E-2</v>
      </c>
      <c r="BN989">
        <v>0.61410201389219998</v>
      </c>
      <c r="BO989">
        <v>7.1135881104034002</v>
      </c>
      <c r="BP989">
        <v>0.27524302845384202</v>
      </c>
      <c r="BQ989">
        <v>0.83701128219683496</v>
      </c>
      <c r="BR989">
        <v>63.080565333333297</v>
      </c>
      <c r="BS989">
        <v>0.17798565894667401</v>
      </c>
      <c r="BT989">
        <v>2599849.8766360702</v>
      </c>
      <c r="BU989">
        <v>1.46224421000577E-8</v>
      </c>
    </row>
    <row r="990" spans="3:73" x14ac:dyDescent="0.3">
      <c r="C990">
        <v>1519751</v>
      </c>
      <c r="D990" t="s">
        <v>3807</v>
      </c>
      <c r="E990" t="s">
        <v>811</v>
      </c>
      <c r="F990" t="s">
        <v>3614</v>
      </c>
      <c r="G990" t="s">
        <v>3665</v>
      </c>
      <c r="H990" t="s">
        <v>3666</v>
      </c>
      <c r="I990" t="s">
        <v>3808</v>
      </c>
      <c r="J990">
        <v>2018</v>
      </c>
      <c r="K990" t="s">
        <v>4062</v>
      </c>
      <c r="L990">
        <v>48.180751000000001</v>
      </c>
      <c r="M990">
        <v>5964600000</v>
      </c>
      <c r="N990">
        <v>1686100000</v>
      </c>
      <c r="O990">
        <v>262900000</v>
      </c>
      <c r="P990">
        <v>571700000</v>
      </c>
      <c r="Q990">
        <v>678900000</v>
      </c>
      <c r="S990">
        <v>813400000</v>
      </c>
      <c r="T990">
        <v>1246800000</v>
      </c>
      <c r="U990">
        <v>2080300000</v>
      </c>
      <c r="V990">
        <v>3784600000</v>
      </c>
      <c r="W990">
        <v>1492100000</v>
      </c>
      <c r="X990">
        <v>459000000</v>
      </c>
      <c r="AA990">
        <v>2334000000</v>
      </c>
      <c r="AB990">
        <v>2178200000</v>
      </c>
      <c r="AC990">
        <v>1970700000</v>
      </c>
      <c r="AD990">
        <v>1448100000</v>
      </c>
      <c r="AE990">
        <v>1800000</v>
      </c>
      <c r="AF990">
        <v>140498981</v>
      </c>
      <c r="AG990">
        <v>501800000</v>
      </c>
      <c r="AH990">
        <v>1420700000</v>
      </c>
      <c r="AJ990">
        <v>140100000</v>
      </c>
      <c r="AK990">
        <v>50300000</v>
      </c>
      <c r="AM990">
        <v>147000000</v>
      </c>
      <c r="AN990">
        <v>389600000</v>
      </c>
      <c r="AO990">
        <v>74500000</v>
      </c>
      <c r="AQ990">
        <v>604000000</v>
      </c>
      <c r="AR990">
        <v>-4800000</v>
      </c>
      <c r="AU990">
        <v>-634300000</v>
      </c>
      <c r="AV990">
        <v>-6800000</v>
      </c>
      <c r="AW990">
        <v>115200000</v>
      </c>
      <c r="AY990">
        <v>0.6</v>
      </c>
      <c r="AZ990">
        <v>629850000</v>
      </c>
      <c r="BA990">
        <v>9.8613359611459103E-2</v>
      </c>
      <c r="BB990">
        <v>611100000</v>
      </c>
      <c r="BC990">
        <v>611100000</v>
      </c>
      <c r="BD990">
        <v>0.43014007179559399</v>
      </c>
      <c r="BE990">
        <v>0.425142535369888</v>
      </c>
      <c r="BG990">
        <v>0.35320616597451998</v>
      </c>
      <c r="BI990">
        <v>0.238188646346779</v>
      </c>
      <c r="BJ990">
        <v>-0.44647004997536399</v>
      </c>
      <c r="BM990">
        <v>3.5405082001830103E-2</v>
      </c>
      <c r="BN990">
        <v>0.634510277302753</v>
      </c>
      <c r="BO990">
        <v>8.2026845637583907</v>
      </c>
      <c r="BP990">
        <v>0.176194625025132</v>
      </c>
      <c r="BQ990">
        <v>0.67502178138194502</v>
      </c>
      <c r="BR990">
        <v>80.301251666666701</v>
      </c>
      <c r="BS990">
        <v>0.17886328160866799</v>
      </c>
      <c r="BT990">
        <v>2390996.35454001</v>
      </c>
      <c r="BU990">
        <v>1.3271715453126399E-8</v>
      </c>
    </row>
    <row r="991" spans="3:73" x14ac:dyDescent="0.3">
      <c r="C991">
        <v>1519751</v>
      </c>
      <c r="D991" t="s">
        <v>3807</v>
      </c>
      <c r="E991" t="s">
        <v>811</v>
      </c>
      <c r="F991" t="s">
        <v>3614</v>
      </c>
      <c r="G991" t="s">
        <v>3665</v>
      </c>
      <c r="H991" t="s">
        <v>3666</v>
      </c>
      <c r="I991" t="s">
        <v>3808</v>
      </c>
      <c r="J991">
        <v>2017</v>
      </c>
      <c r="K991" t="s">
        <v>4062</v>
      </c>
      <c r="L991">
        <v>55.145307000000003</v>
      </c>
      <c r="M991">
        <v>5511400000</v>
      </c>
      <c r="N991">
        <v>1601700000</v>
      </c>
      <c r="O991">
        <v>323000000</v>
      </c>
      <c r="P991">
        <v>555300000</v>
      </c>
      <c r="Q991">
        <v>580800000</v>
      </c>
      <c r="S991">
        <v>740000000</v>
      </c>
      <c r="T991">
        <v>1162400000</v>
      </c>
      <c r="U991">
        <v>1912000000</v>
      </c>
      <c r="V991">
        <v>2910300000</v>
      </c>
      <c r="W991">
        <v>906800000</v>
      </c>
      <c r="X991">
        <v>428800000</v>
      </c>
      <c r="AA991">
        <v>1507600000</v>
      </c>
      <c r="AB991">
        <v>2599500000</v>
      </c>
      <c r="AC991">
        <v>1262100000</v>
      </c>
      <c r="AD991">
        <v>1174200000</v>
      </c>
      <c r="AE991">
        <v>1700000</v>
      </c>
      <c r="AF991">
        <v>151906797</v>
      </c>
      <c r="AG991">
        <v>493000000</v>
      </c>
      <c r="AJ991">
        <v>163000000</v>
      </c>
      <c r="AK991">
        <v>50700000</v>
      </c>
      <c r="AM991">
        <v>159500000</v>
      </c>
      <c r="AN991">
        <v>472600000</v>
      </c>
      <c r="AO991">
        <v>49400000</v>
      </c>
      <c r="AQ991">
        <v>600300000</v>
      </c>
      <c r="AR991">
        <v>5400000</v>
      </c>
      <c r="AU991">
        <v>-287700000</v>
      </c>
      <c r="AV991">
        <v>-250100000</v>
      </c>
      <c r="AW991">
        <v>110300000</v>
      </c>
      <c r="AY991">
        <v>0.84</v>
      </c>
      <c r="BB991">
        <v>681500000</v>
      </c>
      <c r="BC991">
        <v>681500000</v>
      </c>
      <c r="BN991">
        <v>0.52805094894219295</v>
      </c>
      <c r="BO991">
        <v>13.795546558704499</v>
      </c>
      <c r="BP991">
        <v>0.356197617997353</v>
      </c>
      <c r="BQ991">
        <v>1.1258270842523199</v>
      </c>
      <c r="BR991">
        <v>65.649175</v>
      </c>
      <c r="BS991">
        <v>0.18180419311405999</v>
      </c>
      <c r="BT991">
        <v>2000170.2048734601</v>
      </c>
      <c r="BU991">
        <v>1.7819602954414301E-8</v>
      </c>
    </row>
    <row r="992" spans="3:73" x14ac:dyDescent="0.3">
      <c r="C992">
        <v>764401</v>
      </c>
      <c r="D992" t="s">
        <v>3875</v>
      </c>
      <c r="E992" t="s">
        <v>1401</v>
      </c>
      <c r="F992" t="s">
        <v>3614</v>
      </c>
      <c r="G992" t="s">
        <v>3876</v>
      </c>
      <c r="H992" t="s">
        <v>3877</v>
      </c>
      <c r="I992" t="s">
        <v>3878</v>
      </c>
      <c r="J992">
        <v>2026</v>
      </c>
      <c r="K992" t="s">
        <v>4062</v>
      </c>
      <c r="L992">
        <v>33.516354</v>
      </c>
    </row>
    <row r="993" spans="3:73" x14ac:dyDescent="0.3">
      <c r="C993">
        <v>764401</v>
      </c>
      <c r="D993" t="s">
        <v>3875</v>
      </c>
      <c r="E993" t="s">
        <v>1401</v>
      </c>
      <c r="F993" t="s">
        <v>3614</v>
      </c>
      <c r="G993" t="s">
        <v>3876</v>
      </c>
      <c r="H993" t="s">
        <v>3877</v>
      </c>
      <c r="I993" t="s">
        <v>3878</v>
      </c>
      <c r="J993">
        <v>2025</v>
      </c>
      <c r="K993" t="s">
        <v>4062</v>
      </c>
      <c r="L993">
        <v>31.000146000000001</v>
      </c>
      <c r="M993">
        <v>462650000</v>
      </c>
      <c r="N993">
        <v>261947000</v>
      </c>
      <c r="O993">
        <v>38630000</v>
      </c>
      <c r="P993">
        <v>78719000</v>
      </c>
      <c r="Q993">
        <v>137776000</v>
      </c>
      <c r="S993">
        <v>128691000</v>
      </c>
      <c r="T993">
        <v>16553000</v>
      </c>
      <c r="U993">
        <v>37755000</v>
      </c>
      <c r="W993">
        <v>66009000</v>
      </c>
      <c r="X993">
        <v>48173000</v>
      </c>
      <c r="AB993">
        <v>371532000</v>
      </c>
      <c r="AD993">
        <v>262746000</v>
      </c>
      <c r="AE993">
        <v>19420000</v>
      </c>
      <c r="AF993">
        <v>19420000</v>
      </c>
      <c r="AG993">
        <v>93438000</v>
      </c>
      <c r="AH993">
        <v>647706000</v>
      </c>
      <c r="AM993">
        <v>12785000</v>
      </c>
      <c r="AN993">
        <v>41020000</v>
      </c>
      <c r="AO993">
        <v>52000</v>
      </c>
      <c r="AQ993">
        <v>27163000</v>
      </c>
      <c r="AS993">
        <v>18390000</v>
      </c>
      <c r="AT993">
        <v>8213000</v>
      </c>
      <c r="AU993">
        <v>-75674000</v>
      </c>
      <c r="AV993">
        <v>-24397000</v>
      </c>
      <c r="AX993">
        <v>21761000</v>
      </c>
      <c r="AY993">
        <v>2.11</v>
      </c>
      <c r="AZ993">
        <v>113308000</v>
      </c>
      <c r="BB993">
        <v>53857000</v>
      </c>
      <c r="BC993">
        <v>53857000</v>
      </c>
      <c r="BD993">
        <v>8.31503799563382E-2</v>
      </c>
      <c r="BE993">
        <v>4.1937236956273397E-2</v>
      </c>
      <c r="BF993">
        <v>2.9257101215674999E-2</v>
      </c>
      <c r="BG993">
        <v>0.14425989569341599</v>
      </c>
      <c r="BI993">
        <v>1.3999913541554101</v>
      </c>
      <c r="BJ993">
        <v>-0.116833872158047</v>
      </c>
      <c r="BK993">
        <v>1.2680135740598401E-2</v>
      </c>
      <c r="BL993">
        <v>3.3073176671131099</v>
      </c>
      <c r="BO993">
        <v>1035.7115384615399</v>
      </c>
      <c r="BP993">
        <v>0.58522322713569397</v>
      </c>
      <c r="BQ993">
        <v>1.8811222712054401</v>
      </c>
      <c r="BR993">
        <v>14.6920123222749</v>
      </c>
      <c r="BS993">
        <v>0.11040771723566201</v>
      </c>
      <c r="BU993">
        <v>1.7605565081877201E-7</v>
      </c>
    </row>
    <row r="994" spans="3:73" x14ac:dyDescent="0.3">
      <c r="C994">
        <v>764401</v>
      </c>
      <c r="D994" t="s">
        <v>3875</v>
      </c>
      <c r="E994" t="s">
        <v>1401</v>
      </c>
      <c r="F994" t="s">
        <v>3614</v>
      </c>
      <c r="G994" t="s">
        <v>3876</v>
      </c>
      <c r="H994" t="s">
        <v>3877</v>
      </c>
      <c r="I994" t="s">
        <v>3878</v>
      </c>
      <c r="J994">
        <v>2024</v>
      </c>
      <c r="K994" t="s">
        <v>4062</v>
      </c>
      <c r="L994">
        <v>29.614087999999999</v>
      </c>
      <c r="M994">
        <v>422552000</v>
      </c>
      <c r="N994">
        <v>267294000</v>
      </c>
      <c r="O994">
        <v>111538000</v>
      </c>
      <c r="P994">
        <v>58308000</v>
      </c>
      <c r="Q994">
        <v>88840000</v>
      </c>
      <c r="S994">
        <v>125540000</v>
      </c>
      <c r="T994">
        <v>5341000</v>
      </c>
      <c r="U994">
        <v>9745000</v>
      </c>
      <c r="W994">
        <v>47034000</v>
      </c>
      <c r="X994">
        <v>37487000</v>
      </c>
      <c r="AB994">
        <v>350855000</v>
      </c>
      <c r="AD994">
        <v>245340000</v>
      </c>
      <c r="AE994">
        <v>19452000</v>
      </c>
      <c r="AF994">
        <v>19452000</v>
      </c>
      <c r="AG994">
        <v>49632000</v>
      </c>
      <c r="AH994">
        <v>529198000</v>
      </c>
      <c r="AM994">
        <v>5982000</v>
      </c>
      <c r="AN994">
        <v>19305000</v>
      </c>
      <c r="AO994">
        <v>89000</v>
      </c>
      <c r="AQ994">
        <v>58207000</v>
      </c>
      <c r="AS994">
        <v>15413000</v>
      </c>
      <c r="AT994">
        <v>19149000</v>
      </c>
      <c r="AU994">
        <v>-19637000</v>
      </c>
      <c r="AV994">
        <v>-52702000</v>
      </c>
      <c r="AX994">
        <v>50942000</v>
      </c>
      <c r="AY994">
        <v>0.99</v>
      </c>
      <c r="AZ994">
        <v>96073000</v>
      </c>
      <c r="BB994">
        <v>25376000</v>
      </c>
      <c r="BC994">
        <v>25376000</v>
      </c>
      <c r="BD994">
        <v>4.7951806318240101E-2</v>
      </c>
      <c r="BE994">
        <v>0.10999096746397399</v>
      </c>
      <c r="BF994">
        <v>7.3806023454359201E-2</v>
      </c>
      <c r="BG994">
        <v>9.3787202521551497E-2</v>
      </c>
      <c r="BI994">
        <v>1.2523855052159301</v>
      </c>
      <c r="BJ994">
        <v>-3.7107094131119199E-2</v>
      </c>
      <c r="BK994">
        <v>3.61849440096145E-2</v>
      </c>
      <c r="BL994">
        <v>3.03968875659303</v>
      </c>
      <c r="BO994">
        <v>285.12359550561803</v>
      </c>
      <c r="BP994">
        <v>2.3714334311349199</v>
      </c>
      <c r="BQ994">
        <v>3.7941489135519002</v>
      </c>
      <c r="BR994">
        <v>29.913220202020199</v>
      </c>
      <c r="BS994">
        <v>5.5022730187684402E-2</v>
      </c>
      <c r="BU994">
        <v>8.3561434552735495E-8</v>
      </c>
    </row>
    <row r="995" spans="3:73" x14ac:dyDescent="0.3">
      <c r="C995">
        <v>764401</v>
      </c>
      <c r="D995" t="s">
        <v>3875</v>
      </c>
      <c r="E995" t="s">
        <v>1401</v>
      </c>
      <c r="F995" t="s">
        <v>3614</v>
      </c>
      <c r="G995" t="s">
        <v>3876</v>
      </c>
      <c r="H995" t="s">
        <v>3877</v>
      </c>
      <c r="I995" t="s">
        <v>3878</v>
      </c>
      <c r="J995">
        <v>2023</v>
      </c>
      <c r="K995" t="s">
        <v>4062</v>
      </c>
      <c r="L995">
        <v>27.193397999999998</v>
      </c>
      <c r="M995">
        <v>447513000</v>
      </c>
      <c r="N995">
        <v>298853000</v>
      </c>
      <c r="O995">
        <v>125670000</v>
      </c>
      <c r="P995">
        <v>63424000</v>
      </c>
      <c r="Q995">
        <v>103306000</v>
      </c>
      <c r="S995">
        <v>120014000</v>
      </c>
      <c r="T995">
        <v>6090000</v>
      </c>
      <c r="U995">
        <v>9745000</v>
      </c>
      <c r="W995">
        <v>46155000</v>
      </c>
      <c r="X995">
        <v>34346000</v>
      </c>
      <c r="AB995">
        <v>381505000</v>
      </c>
      <c r="AD995">
        <v>278502000</v>
      </c>
      <c r="AE995">
        <v>19454000</v>
      </c>
      <c r="AF995">
        <v>19454000</v>
      </c>
      <c r="AG995">
        <v>65398000</v>
      </c>
      <c r="AH995">
        <v>649188000</v>
      </c>
      <c r="AM995">
        <v>9340000</v>
      </c>
      <c r="AN995">
        <v>32415000</v>
      </c>
      <c r="AO995">
        <v>87000</v>
      </c>
      <c r="AQ995">
        <v>142200000</v>
      </c>
      <c r="AS995">
        <v>13304000</v>
      </c>
      <c r="AT995">
        <v>30702000</v>
      </c>
      <c r="AU995">
        <v>-20896000</v>
      </c>
      <c r="AV995">
        <v>-43950000</v>
      </c>
      <c r="AX995">
        <v>41252000</v>
      </c>
      <c r="AY995">
        <v>1.66</v>
      </c>
      <c r="AZ995">
        <v>150480000</v>
      </c>
      <c r="BB995">
        <v>41842000</v>
      </c>
      <c r="BC995">
        <v>41842000</v>
      </c>
      <c r="BD995">
        <v>6.4452824143391402E-2</v>
      </c>
      <c r="BE995">
        <v>0.21904286585704</v>
      </c>
      <c r="BF995">
        <v>0.17174993992495199</v>
      </c>
      <c r="BG995">
        <v>0.100738152892537</v>
      </c>
      <c r="BI995">
        <v>1.4506572993410201</v>
      </c>
      <c r="BJ995">
        <v>-3.2187902425799601E-2</v>
      </c>
      <c r="BK995">
        <v>4.7292925932087497E-2</v>
      </c>
      <c r="BL995">
        <v>4.6316200898964199</v>
      </c>
      <c r="BO995">
        <v>480.94252873563198</v>
      </c>
      <c r="BP995">
        <v>2.72278193045174</v>
      </c>
      <c r="BQ995">
        <v>4.2367457480229698</v>
      </c>
      <c r="BR995">
        <v>16.381565060241002</v>
      </c>
      <c r="BS995">
        <v>8.4966121020694396E-2</v>
      </c>
      <c r="BU995">
        <v>1.18323588629245E-7</v>
      </c>
    </row>
    <row r="996" spans="3:73" x14ac:dyDescent="0.3">
      <c r="C996">
        <v>764401</v>
      </c>
      <c r="D996" t="s">
        <v>3875</v>
      </c>
      <c r="E996" t="s">
        <v>1401</v>
      </c>
      <c r="F996" t="s">
        <v>3614</v>
      </c>
      <c r="G996" t="s">
        <v>3876</v>
      </c>
      <c r="H996" t="s">
        <v>3877</v>
      </c>
      <c r="I996" t="s">
        <v>3878</v>
      </c>
      <c r="J996">
        <v>2022</v>
      </c>
      <c r="K996" t="s">
        <v>4062</v>
      </c>
      <c r="L996">
        <v>27.650179000000001</v>
      </c>
      <c r="M996">
        <v>471745000</v>
      </c>
      <c r="N996">
        <v>335332000</v>
      </c>
      <c r="O996">
        <v>48316000</v>
      </c>
      <c r="P996">
        <v>81646000</v>
      </c>
      <c r="Q996">
        <v>197654000</v>
      </c>
      <c r="S996">
        <v>108156000</v>
      </c>
      <c r="T996">
        <v>6847000</v>
      </c>
      <c r="U996">
        <v>9745000</v>
      </c>
      <c r="W996">
        <v>62596000</v>
      </c>
      <c r="X996">
        <v>46796000</v>
      </c>
      <c r="AB996">
        <v>389744000</v>
      </c>
      <c r="AD996">
        <v>289246000</v>
      </c>
      <c r="AE996">
        <v>19478000</v>
      </c>
      <c r="AF996">
        <v>19478000</v>
      </c>
      <c r="AG996">
        <v>197310000</v>
      </c>
      <c r="AH996">
        <v>826832000</v>
      </c>
      <c r="AM996">
        <v>36716000</v>
      </c>
      <c r="AN996">
        <v>125011000</v>
      </c>
      <c r="AO996">
        <v>91000</v>
      </c>
      <c r="AQ996">
        <v>5670000</v>
      </c>
      <c r="AS996">
        <v>14486000</v>
      </c>
      <c r="AT996">
        <v>15900000</v>
      </c>
      <c r="AU996">
        <v>-6039000</v>
      </c>
      <c r="AV996">
        <v>-41199000</v>
      </c>
      <c r="AX996">
        <v>41162000</v>
      </c>
      <c r="AY996">
        <v>6.41</v>
      </c>
      <c r="AZ996">
        <v>138351500</v>
      </c>
      <c r="BB996">
        <v>161818000</v>
      </c>
      <c r="BC996">
        <v>161818000</v>
      </c>
      <c r="BD996">
        <v>0.19570843895737</v>
      </c>
      <c r="BE996">
        <v>6.8574994678483698E-3</v>
      </c>
      <c r="BF996">
        <v>-1.2372525494900999E-2</v>
      </c>
      <c r="BG996">
        <v>0.23863372486793</v>
      </c>
      <c r="BI996">
        <v>1.7527096206637101</v>
      </c>
      <c r="BJ996">
        <v>-7.3037811792480197E-3</v>
      </c>
      <c r="BK996">
        <v>1.9230024962749399E-2</v>
      </c>
      <c r="BL996">
        <v>0.35660377358490603</v>
      </c>
      <c r="BO996">
        <v>1778.21978021978</v>
      </c>
      <c r="BP996">
        <v>0.77187040705476395</v>
      </c>
      <c r="BQ996">
        <v>2.1994696146718602</v>
      </c>
      <c r="BR996">
        <v>4.3136004680187199</v>
      </c>
      <c r="BS996">
        <v>0.32075157026150503</v>
      </c>
      <c r="BU996">
        <v>4.5475401132538301E-7</v>
      </c>
    </row>
    <row r="997" spans="3:73" x14ac:dyDescent="0.3">
      <c r="C997">
        <v>764401</v>
      </c>
      <c r="D997" t="s">
        <v>3875</v>
      </c>
      <c r="E997" t="s">
        <v>1401</v>
      </c>
      <c r="F997" t="s">
        <v>3614</v>
      </c>
      <c r="G997" t="s">
        <v>3876</v>
      </c>
      <c r="H997" t="s">
        <v>3877</v>
      </c>
      <c r="I997" t="s">
        <v>3878</v>
      </c>
      <c r="J997">
        <v>2021</v>
      </c>
      <c r="K997" t="s">
        <v>4062</v>
      </c>
      <c r="L997">
        <v>27.144591999999999</v>
      </c>
      <c r="M997">
        <v>390710000</v>
      </c>
      <c r="N997">
        <v>246906000</v>
      </c>
      <c r="O997">
        <v>89884000</v>
      </c>
      <c r="P997">
        <v>67917000</v>
      </c>
      <c r="Q997">
        <v>79049000</v>
      </c>
      <c r="S997">
        <v>105624000</v>
      </c>
      <c r="T997">
        <v>7668000</v>
      </c>
      <c r="U997">
        <v>9745000</v>
      </c>
      <c r="W997">
        <v>68849000</v>
      </c>
      <c r="X997">
        <v>49443000</v>
      </c>
      <c r="AB997">
        <v>302038000</v>
      </c>
      <c r="AD997">
        <v>206384000</v>
      </c>
      <c r="AE997">
        <v>19408000</v>
      </c>
      <c r="AG997">
        <v>121548000</v>
      </c>
      <c r="AH997">
        <v>590601000</v>
      </c>
      <c r="AM997">
        <v>19493000</v>
      </c>
      <c r="AN997">
        <v>66610000</v>
      </c>
      <c r="AO997">
        <v>96000</v>
      </c>
      <c r="AQ997">
        <v>69878000</v>
      </c>
      <c r="AS997">
        <v>14521000</v>
      </c>
      <c r="AT997">
        <v>17500000</v>
      </c>
      <c r="AU997">
        <v>-17805000</v>
      </c>
      <c r="AV997">
        <v>-30877000</v>
      </c>
      <c r="AX997">
        <v>31294000</v>
      </c>
      <c r="AY997">
        <v>3.44</v>
      </c>
      <c r="AZ997">
        <v>74006000</v>
      </c>
      <c r="BB997">
        <v>86199000</v>
      </c>
      <c r="BC997">
        <v>86199000</v>
      </c>
      <c r="BD997">
        <v>0.14595132754600801</v>
      </c>
      <c r="BE997">
        <v>0.11831676546433199</v>
      </c>
      <c r="BF997">
        <v>8.8685931788127698E-2</v>
      </c>
      <c r="BG997">
        <v>0.20580391838144499</v>
      </c>
      <c r="BI997">
        <v>1.5116096337436999</v>
      </c>
      <c r="BJ997">
        <v>-3.0147256777418301E-2</v>
      </c>
      <c r="BK997">
        <v>2.96308336762044E-2</v>
      </c>
      <c r="BL997">
        <v>3.99302857142857</v>
      </c>
      <c r="BO997">
        <v>897.90625</v>
      </c>
      <c r="BP997">
        <v>1.30552368226118</v>
      </c>
      <c r="BQ997">
        <v>2.43804557800404</v>
      </c>
      <c r="BR997">
        <v>7.8908697674418598</v>
      </c>
      <c r="BS997">
        <v>0.22053516444950599</v>
      </c>
      <c r="BU997">
        <v>3.0915777643872599E-7</v>
      </c>
    </row>
    <row r="998" spans="3:73" x14ac:dyDescent="0.3">
      <c r="C998">
        <v>764401</v>
      </c>
      <c r="D998" t="s">
        <v>3875</v>
      </c>
      <c r="E998" t="s">
        <v>1401</v>
      </c>
      <c r="F998" t="s">
        <v>3614</v>
      </c>
      <c r="G998" t="s">
        <v>3876</v>
      </c>
      <c r="H998" t="s">
        <v>3877</v>
      </c>
      <c r="I998" t="s">
        <v>3878</v>
      </c>
      <c r="J998">
        <v>2020</v>
      </c>
      <c r="K998" t="s">
        <v>4062</v>
      </c>
      <c r="L998">
        <v>14.003569000000001</v>
      </c>
      <c r="M998">
        <v>337902000</v>
      </c>
      <c r="N998">
        <v>197038000</v>
      </c>
      <c r="O998">
        <v>68688000</v>
      </c>
      <c r="P998">
        <v>53817000</v>
      </c>
      <c r="Q998">
        <v>68963000</v>
      </c>
      <c r="R998">
        <v>140588000</v>
      </c>
      <c r="S998">
        <v>101392000</v>
      </c>
      <c r="T998">
        <v>8567000</v>
      </c>
      <c r="U998">
        <v>9745000</v>
      </c>
      <c r="W998">
        <v>53678000</v>
      </c>
      <c r="X998">
        <v>38961000</v>
      </c>
      <c r="AB998">
        <v>264803000</v>
      </c>
      <c r="AD998">
        <v>171068000</v>
      </c>
      <c r="AE998">
        <v>19304000</v>
      </c>
      <c r="AG998">
        <v>55787000</v>
      </c>
      <c r="AH998">
        <v>472618000</v>
      </c>
      <c r="AM998">
        <v>5161000</v>
      </c>
      <c r="AN998">
        <v>19009000</v>
      </c>
      <c r="AO998">
        <v>106000</v>
      </c>
      <c r="AQ998">
        <v>56224000</v>
      </c>
      <c r="AS998">
        <v>14255000</v>
      </c>
      <c r="AT998">
        <v>7114000</v>
      </c>
      <c r="AU998">
        <v>-23174000</v>
      </c>
      <c r="AV998">
        <v>-2543000</v>
      </c>
      <c r="AX998">
        <v>2313000</v>
      </c>
      <c r="AY998">
        <v>0.99</v>
      </c>
      <c r="AZ998">
        <v>69907000</v>
      </c>
      <c r="BB998">
        <v>24276000</v>
      </c>
      <c r="BC998">
        <v>24276000</v>
      </c>
      <c r="BD998">
        <v>5.1364950128856703E-2</v>
      </c>
      <c r="BE998">
        <v>0.11896288334341899</v>
      </c>
      <c r="BF998">
        <v>0.103910557786627</v>
      </c>
      <c r="BG998">
        <v>0.118038246533141</v>
      </c>
      <c r="BI998">
        <v>1.39868364200271</v>
      </c>
      <c r="BJ998">
        <v>-4.9033257302938102E-2</v>
      </c>
      <c r="BK998">
        <v>1.5052325556792199E-2</v>
      </c>
      <c r="BL998">
        <v>7.9032892887264596</v>
      </c>
      <c r="BO998">
        <v>229.018867924528</v>
      </c>
      <c r="BP998">
        <v>1.27963038861358</v>
      </c>
      <c r="BQ998">
        <v>2.3859868102388302</v>
      </c>
      <c r="BR998">
        <v>14.1450191919192</v>
      </c>
      <c r="BS998">
        <v>7.1785440497275296E-2</v>
      </c>
      <c r="BU998">
        <v>5.2354139907780497E-8</v>
      </c>
    </row>
    <row r="999" spans="3:73" x14ac:dyDescent="0.3">
      <c r="C999">
        <v>764401</v>
      </c>
      <c r="D999" t="s">
        <v>3875</v>
      </c>
      <c r="E999" t="s">
        <v>1401</v>
      </c>
      <c r="F999" t="s">
        <v>3614</v>
      </c>
      <c r="G999" t="s">
        <v>3876</v>
      </c>
      <c r="H999" t="s">
        <v>3877</v>
      </c>
      <c r="I999" t="s">
        <v>3878</v>
      </c>
      <c r="J999">
        <v>2019</v>
      </c>
      <c r="K999" t="s">
        <v>4062</v>
      </c>
      <c r="L999">
        <v>14.775976999999999</v>
      </c>
      <c r="M999">
        <v>293009000</v>
      </c>
      <c r="N999">
        <v>160584000</v>
      </c>
      <c r="O999">
        <v>38181000</v>
      </c>
      <c r="P999">
        <v>44182000</v>
      </c>
      <c r="Q999">
        <v>70851000</v>
      </c>
      <c r="R999">
        <v>132074000</v>
      </c>
      <c r="S999">
        <v>104960000</v>
      </c>
      <c r="T999">
        <v>8610000</v>
      </c>
      <c r="U999">
        <v>8293000</v>
      </c>
      <c r="W999">
        <v>28413000</v>
      </c>
      <c r="X999">
        <v>21595000</v>
      </c>
      <c r="AB999">
        <v>246017000</v>
      </c>
      <c r="AD999">
        <v>154372000</v>
      </c>
      <c r="AE999">
        <v>19261000</v>
      </c>
      <c r="AF999">
        <v>19261000</v>
      </c>
      <c r="AG999">
        <v>30061000</v>
      </c>
      <c r="AH999">
        <v>455713000</v>
      </c>
      <c r="AM999">
        <v>1857000</v>
      </c>
      <c r="AN999">
        <v>5598000</v>
      </c>
      <c r="AO999">
        <v>168000</v>
      </c>
      <c r="AQ999">
        <v>6608000</v>
      </c>
      <c r="AS999">
        <v>13553000</v>
      </c>
      <c r="AT999">
        <v>10512000</v>
      </c>
      <c r="AU999">
        <v>-9556000</v>
      </c>
      <c r="AV999">
        <v>-2812000</v>
      </c>
      <c r="AY999">
        <v>0.28999999999999998</v>
      </c>
      <c r="AZ999">
        <v>82504000</v>
      </c>
      <c r="BB999">
        <v>7623000</v>
      </c>
      <c r="BC999">
        <v>7623000</v>
      </c>
      <c r="BD999">
        <v>1.6727633400846601E-2</v>
      </c>
      <c r="BE999">
        <v>1.4500354389714599E-2</v>
      </c>
      <c r="BF999">
        <v>-8.5667953295166001E-3</v>
      </c>
      <c r="BG999">
        <v>6.59647629099894E-2</v>
      </c>
      <c r="BI999">
        <v>1.55528669767823</v>
      </c>
      <c r="BJ999">
        <v>-2.0969338158007299E-2</v>
      </c>
      <c r="BK999">
        <v>2.3067149719231201E-2</v>
      </c>
      <c r="BL999">
        <v>0.62861491628614896</v>
      </c>
      <c r="BO999">
        <v>45.375</v>
      </c>
      <c r="BP999">
        <v>1.3437862950058099</v>
      </c>
      <c r="BQ999">
        <v>3.1581670362158198</v>
      </c>
      <c r="BR999">
        <v>50.9516448275862</v>
      </c>
      <c r="BS999">
        <v>2.27545250937943E-2</v>
      </c>
      <c r="BU999">
        <v>1.7417631017368701E-8</v>
      </c>
    </row>
    <row r="1000" spans="3:73" x14ac:dyDescent="0.3">
      <c r="C1000">
        <v>764401</v>
      </c>
      <c r="D1000" t="s">
        <v>3875</v>
      </c>
      <c r="E1000" t="s">
        <v>1401</v>
      </c>
      <c r="F1000" t="s">
        <v>3614</v>
      </c>
      <c r="G1000" t="s">
        <v>3876</v>
      </c>
      <c r="H1000" t="s">
        <v>3877</v>
      </c>
      <c r="I1000" t="s">
        <v>3878</v>
      </c>
      <c r="J1000">
        <v>2018</v>
      </c>
      <c r="K1000" t="s">
        <v>4062</v>
      </c>
      <c r="L1000">
        <v>22.548573999999999</v>
      </c>
      <c r="M1000">
        <v>329534000</v>
      </c>
      <c r="N1000">
        <v>195477000</v>
      </c>
      <c r="O1000">
        <v>43941000</v>
      </c>
      <c r="P1000">
        <v>51484000</v>
      </c>
      <c r="Q1000">
        <v>94157000</v>
      </c>
      <c r="R1000">
        <v>133913000</v>
      </c>
      <c r="S1000">
        <v>106148000</v>
      </c>
      <c r="T1000">
        <v>9703000</v>
      </c>
      <c r="U1000">
        <v>8293000</v>
      </c>
      <c r="W1000">
        <v>71988000</v>
      </c>
      <c r="X1000">
        <v>60059000</v>
      </c>
      <c r="AB1000">
        <v>241665000</v>
      </c>
      <c r="AD1000">
        <v>151084000</v>
      </c>
      <c r="AE1000">
        <v>19223000</v>
      </c>
      <c r="AF1000">
        <v>19223000</v>
      </c>
      <c r="AG1000">
        <v>70807000</v>
      </c>
      <c r="AH1000">
        <v>453217000</v>
      </c>
      <c r="AM1000">
        <v>6364000</v>
      </c>
      <c r="AN1000">
        <v>36266000</v>
      </c>
      <c r="AO1000">
        <v>114000</v>
      </c>
      <c r="AQ1000">
        <v>53969000</v>
      </c>
      <c r="AS1000">
        <v>12818000</v>
      </c>
      <c r="AT1000">
        <v>18449000</v>
      </c>
      <c r="AU1000">
        <v>-21939000</v>
      </c>
      <c r="AV1000">
        <v>-20194000</v>
      </c>
      <c r="AY1000">
        <v>1.9</v>
      </c>
      <c r="AZ1000">
        <v>88005000</v>
      </c>
      <c r="BB1000">
        <v>42744000</v>
      </c>
      <c r="BC1000">
        <v>42744000</v>
      </c>
      <c r="BD1000">
        <v>9.4312437529925006E-2</v>
      </c>
      <c r="BE1000">
        <v>0.119079822689793</v>
      </c>
      <c r="BF1000">
        <v>7.8373053084946104E-2</v>
      </c>
      <c r="BG1000">
        <v>0.15623200365387899</v>
      </c>
      <c r="BI1000">
        <v>1.37532697688251</v>
      </c>
      <c r="BJ1000">
        <v>-4.8407275102213702E-2</v>
      </c>
      <c r="BK1000">
        <v>4.07067696048471E-2</v>
      </c>
      <c r="BL1000">
        <v>2.92530760474822</v>
      </c>
      <c r="BO1000">
        <v>374.947368421053</v>
      </c>
      <c r="BP1000">
        <v>0.61039339889981703</v>
      </c>
      <c r="BQ1000">
        <v>1.4074567983552799</v>
      </c>
      <c r="BR1000">
        <v>11.8676705263158</v>
      </c>
      <c r="BS1000">
        <v>0.15006724184304701</v>
      </c>
      <c r="BU1000">
        <v>1.7727966648045799E-7</v>
      </c>
    </row>
    <row r="1001" spans="3:73" x14ac:dyDescent="0.3">
      <c r="C1001">
        <v>764401</v>
      </c>
      <c r="D1001" t="s">
        <v>3875</v>
      </c>
      <c r="E1001" t="s">
        <v>1401</v>
      </c>
      <c r="F1001" t="s">
        <v>3614</v>
      </c>
      <c r="G1001" t="s">
        <v>3876</v>
      </c>
      <c r="H1001" t="s">
        <v>3877</v>
      </c>
      <c r="I1001" t="s">
        <v>3878</v>
      </c>
      <c r="J1001">
        <v>2017</v>
      </c>
      <c r="K1001" t="s">
        <v>4062</v>
      </c>
      <c r="L1001">
        <v>20.873463999999998</v>
      </c>
      <c r="M1001">
        <v>283073000</v>
      </c>
      <c r="N1001">
        <v>160191000</v>
      </c>
      <c r="O1001">
        <v>32105000</v>
      </c>
      <c r="P1001">
        <v>40284000</v>
      </c>
      <c r="Q1001">
        <v>81853000</v>
      </c>
      <c r="R1001">
        <v>122574000</v>
      </c>
      <c r="S1001">
        <v>98670000</v>
      </c>
      <c r="T1001">
        <v>7913000</v>
      </c>
      <c r="U1001">
        <v>6965000</v>
      </c>
      <c r="W1001">
        <v>42318000</v>
      </c>
      <c r="X1001">
        <v>33651000</v>
      </c>
      <c r="AB1001">
        <v>223376000</v>
      </c>
      <c r="AD1001">
        <v>135851000</v>
      </c>
      <c r="AE1001">
        <v>19041000</v>
      </c>
      <c r="AF1001">
        <v>19041000</v>
      </c>
      <c r="AG1001">
        <v>59781000</v>
      </c>
      <c r="AM1001">
        <v>11620000</v>
      </c>
      <c r="AN1001">
        <v>22548000</v>
      </c>
      <c r="AO1001">
        <v>136000</v>
      </c>
      <c r="AQ1001">
        <v>20303000</v>
      </c>
      <c r="AS1001">
        <v>11649000</v>
      </c>
      <c r="AT1001">
        <v>20575000</v>
      </c>
      <c r="AU1001">
        <v>-20880000</v>
      </c>
      <c r="AV1001">
        <v>-26191000</v>
      </c>
      <c r="AY1001">
        <v>1.19</v>
      </c>
      <c r="BB1001">
        <v>34304000</v>
      </c>
      <c r="BC1001">
        <v>34304000</v>
      </c>
      <c r="BL1001">
        <v>0.98678007290401004</v>
      </c>
      <c r="BO1001">
        <v>252.23529411764699</v>
      </c>
      <c r="BP1001">
        <v>0.75866061723143796</v>
      </c>
      <c r="BQ1001">
        <v>1.8511744411361599</v>
      </c>
      <c r="BR1001">
        <v>17.540726050420201</v>
      </c>
      <c r="BS1001">
        <v>0.10094190960532901</v>
      </c>
      <c r="BU1001">
        <v>1.1120004906525301E-7</v>
      </c>
    </row>
    <row r="1002" spans="3:73" x14ac:dyDescent="0.3">
      <c r="C1002">
        <v>1839839</v>
      </c>
      <c r="D1002" t="s">
        <v>3882</v>
      </c>
      <c r="E1002" t="s">
        <v>2087</v>
      </c>
      <c r="F1002" t="s">
        <v>3614</v>
      </c>
      <c r="G1002" t="s">
        <v>3837</v>
      </c>
      <c r="H1002" t="s">
        <v>3838</v>
      </c>
      <c r="I1002" t="s">
        <v>3883</v>
      </c>
      <c r="J1002">
        <v>2026</v>
      </c>
      <c r="K1002" t="s">
        <v>4062</v>
      </c>
      <c r="L1002">
        <v>6.035819</v>
      </c>
    </row>
    <row r="1003" spans="3:73" x14ac:dyDescent="0.3">
      <c r="C1003">
        <v>1839839</v>
      </c>
      <c r="D1003" t="s">
        <v>3882</v>
      </c>
      <c r="E1003" t="s">
        <v>2087</v>
      </c>
      <c r="F1003" t="s">
        <v>3614</v>
      </c>
      <c r="G1003" t="s">
        <v>3837</v>
      </c>
      <c r="H1003" t="s">
        <v>3838</v>
      </c>
      <c r="I1003" t="s">
        <v>3883</v>
      </c>
      <c r="J1003">
        <v>2025</v>
      </c>
      <c r="K1003" t="s">
        <v>4062</v>
      </c>
      <c r="L1003">
        <v>7.8907100000000003</v>
      </c>
      <c r="M1003">
        <v>1305000000</v>
      </c>
      <c r="N1003">
        <v>421800000</v>
      </c>
      <c r="P1003">
        <v>107900000</v>
      </c>
      <c r="Q1003">
        <v>58600000</v>
      </c>
      <c r="R1003">
        <v>480500000</v>
      </c>
      <c r="S1003">
        <v>66200000</v>
      </c>
      <c r="T1003">
        <v>341100000</v>
      </c>
      <c r="U1003">
        <v>383900000</v>
      </c>
      <c r="V1003">
        <v>732500000</v>
      </c>
      <c r="W1003">
        <v>119300000</v>
      </c>
      <c r="X1003">
        <v>40700000</v>
      </c>
      <c r="AB1003">
        <v>572500000</v>
      </c>
      <c r="AD1003">
        <v>358100000</v>
      </c>
      <c r="AE1003">
        <v>0</v>
      </c>
      <c r="AG1003">
        <v>343000000</v>
      </c>
      <c r="AJ1003">
        <v>111500000</v>
      </c>
      <c r="AL1003">
        <v>231500000</v>
      </c>
      <c r="AM1003">
        <v>22600000</v>
      </c>
      <c r="AN1003">
        <v>53800000</v>
      </c>
      <c r="AP1003">
        <v>46100000</v>
      </c>
      <c r="AQ1003">
        <v>139500000</v>
      </c>
      <c r="AU1003">
        <v>-25600000</v>
      </c>
      <c r="AV1003">
        <v>-69400000</v>
      </c>
      <c r="AY1003">
        <v>0.39</v>
      </c>
      <c r="AZ1003">
        <v>55950000</v>
      </c>
      <c r="BN1003">
        <v>0.56130268199233702</v>
      </c>
      <c r="BQ1003">
        <v>3.0444258172673901</v>
      </c>
      <c r="BR1003">
        <v>20.232589743589699</v>
      </c>
      <c r="BS1003">
        <v>9.39737991266376E-2</v>
      </c>
      <c r="BU1003">
        <v>5.3753308296943196E-9</v>
      </c>
    </row>
    <row r="1004" spans="3:73" x14ac:dyDescent="0.3">
      <c r="C1004">
        <v>1839839</v>
      </c>
      <c r="D1004" t="s">
        <v>3882</v>
      </c>
      <c r="E1004" t="s">
        <v>2087</v>
      </c>
      <c r="F1004" t="s">
        <v>3614</v>
      </c>
      <c r="G1004" t="s">
        <v>3837</v>
      </c>
      <c r="H1004" t="s">
        <v>3838</v>
      </c>
      <c r="I1004" t="s">
        <v>3883</v>
      </c>
      <c r="J1004">
        <v>2024</v>
      </c>
      <c r="K1004" t="s">
        <v>4062</v>
      </c>
      <c r="L1004">
        <v>11.576810999999999</v>
      </c>
      <c r="M1004">
        <v>1301300000</v>
      </c>
      <c r="N1004">
        <v>385500000</v>
      </c>
      <c r="P1004">
        <v>136500000</v>
      </c>
      <c r="Q1004">
        <v>53300000</v>
      </c>
      <c r="R1004">
        <v>490000000</v>
      </c>
      <c r="S1004">
        <v>56800000</v>
      </c>
      <c r="T1004">
        <v>373500000</v>
      </c>
      <c r="U1004">
        <v>383100000</v>
      </c>
      <c r="V1004">
        <v>782500000</v>
      </c>
      <c r="W1004">
        <v>136800000</v>
      </c>
      <c r="X1004">
        <v>53900000</v>
      </c>
      <c r="AB1004">
        <v>518800000</v>
      </c>
      <c r="AD1004">
        <v>304300000</v>
      </c>
      <c r="AE1004">
        <v>0</v>
      </c>
      <c r="AG1004">
        <v>397800000</v>
      </c>
      <c r="AJ1004">
        <v>146600000</v>
      </c>
      <c r="AL1004">
        <v>251200000</v>
      </c>
      <c r="AM1004">
        <v>29900000</v>
      </c>
      <c r="AN1004">
        <v>70400000</v>
      </c>
      <c r="AP1004">
        <v>44000000</v>
      </c>
      <c r="AQ1004">
        <v>154000000</v>
      </c>
      <c r="AU1004">
        <v>-73100000</v>
      </c>
      <c r="AV1004">
        <v>-103000000</v>
      </c>
      <c r="AY1004">
        <v>0.49</v>
      </c>
      <c r="AZ1004">
        <v>50850000</v>
      </c>
      <c r="BN1004">
        <v>0.60132175516790898</v>
      </c>
      <c r="BQ1004">
        <v>2.4283625730994198</v>
      </c>
      <c r="BR1004">
        <v>23.6261448979592</v>
      </c>
      <c r="BS1004">
        <v>0.13569776407093301</v>
      </c>
      <c r="BU1004">
        <v>1.09341507131843E-8</v>
      </c>
    </row>
    <row r="1005" spans="3:73" x14ac:dyDescent="0.3">
      <c r="C1005">
        <v>1839839</v>
      </c>
      <c r="D1005" t="s">
        <v>3882</v>
      </c>
      <c r="E1005" t="s">
        <v>2087</v>
      </c>
      <c r="F1005" t="s">
        <v>3614</v>
      </c>
      <c r="G1005" t="s">
        <v>3837</v>
      </c>
      <c r="H1005" t="s">
        <v>3838</v>
      </c>
      <c r="I1005" t="s">
        <v>3883</v>
      </c>
      <c r="J1005">
        <v>2023</v>
      </c>
      <c r="K1005" t="s">
        <v>4062</v>
      </c>
      <c r="L1005">
        <v>10.612182000000001</v>
      </c>
      <c r="M1005">
        <v>1350000000</v>
      </c>
      <c r="N1005">
        <v>463100000</v>
      </c>
      <c r="P1005">
        <v>174100000</v>
      </c>
      <c r="Q1005">
        <v>48400000</v>
      </c>
      <c r="S1005">
        <v>52400000</v>
      </c>
      <c r="T1005">
        <v>375300000</v>
      </c>
      <c r="U1005">
        <v>368600000</v>
      </c>
      <c r="V1005">
        <v>830400000</v>
      </c>
      <c r="W1005">
        <v>174100000</v>
      </c>
      <c r="X1005">
        <v>59800000</v>
      </c>
      <c r="AB1005">
        <v>519600000</v>
      </c>
      <c r="AD1005">
        <v>233900000</v>
      </c>
      <c r="AE1005">
        <v>0</v>
      </c>
      <c r="AF1005">
        <v>146861489</v>
      </c>
      <c r="AG1005">
        <v>449700000</v>
      </c>
      <c r="AJ1005">
        <v>245700000</v>
      </c>
      <c r="AL1005">
        <v>204000000</v>
      </c>
      <c r="AM1005">
        <v>47100000</v>
      </c>
      <c r="AN1005">
        <v>135700000</v>
      </c>
      <c r="AO1005">
        <v>60000000</v>
      </c>
      <c r="AQ1005">
        <v>215000000</v>
      </c>
      <c r="AU1005">
        <v>-19900000</v>
      </c>
      <c r="AV1005">
        <v>-102400000</v>
      </c>
      <c r="AY1005">
        <v>0.92</v>
      </c>
      <c r="AZ1005">
        <v>58038500</v>
      </c>
      <c r="BB1005">
        <v>242800000</v>
      </c>
      <c r="BC1005">
        <v>242800000</v>
      </c>
      <c r="BN1005">
        <v>0.61511111111111105</v>
      </c>
      <c r="BO1005">
        <v>4.0466666666666704</v>
      </c>
      <c r="BQ1005">
        <v>2.3819643882825998</v>
      </c>
      <c r="BR1005">
        <v>11.5349804347826</v>
      </c>
      <c r="BS1005">
        <v>0.26116243264049299</v>
      </c>
      <c r="BU1005">
        <v>1.8789852655889101E-8</v>
      </c>
    </row>
    <row r="1006" spans="3:73" x14ac:dyDescent="0.3">
      <c r="C1006">
        <v>1839839</v>
      </c>
      <c r="D1006" t="s">
        <v>3882</v>
      </c>
      <c r="E1006" t="s">
        <v>2087</v>
      </c>
      <c r="F1006" t="s">
        <v>3614</v>
      </c>
      <c r="G1006" t="s">
        <v>3837</v>
      </c>
      <c r="H1006" t="s">
        <v>3838</v>
      </c>
      <c r="I1006" t="s">
        <v>3883</v>
      </c>
      <c r="J1006">
        <v>2022</v>
      </c>
      <c r="K1006" t="s">
        <v>4062</v>
      </c>
      <c r="L1006">
        <v>9.7516079999999992</v>
      </c>
      <c r="M1006">
        <v>1270618000</v>
      </c>
      <c r="N1006">
        <v>363177000</v>
      </c>
      <c r="P1006">
        <v>155397000</v>
      </c>
      <c r="Q1006">
        <v>67677000</v>
      </c>
      <c r="S1006">
        <v>42083000</v>
      </c>
      <c r="T1006">
        <v>404385000</v>
      </c>
      <c r="U1006">
        <v>368204000</v>
      </c>
      <c r="V1006">
        <v>895332000</v>
      </c>
      <c r="W1006">
        <v>152611000</v>
      </c>
      <c r="X1006">
        <v>52268000</v>
      </c>
      <c r="AB1006">
        <v>375286000</v>
      </c>
      <c r="AD1006">
        <v>98153000</v>
      </c>
      <c r="AE1006">
        <v>15000</v>
      </c>
      <c r="AF1006">
        <v>146703894</v>
      </c>
      <c r="AG1006">
        <v>364932000</v>
      </c>
      <c r="AJ1006">
        <v>187477000</v>
      </c>
      <c r="AL1006">
        <v>177455000</v>
      </c>
      <c r="AM1006">
        <v>37558000</v>
      </c>
      <c r="AN1006">
        <v>107653000</v>
      </c>
      <c r="AO1006">
        <v>42039000</v>
      </c>
      <c r="AQ1006">
        <v>88467000</v>
      </c>
      <c r="AU1006">
        <v>-8694000</v>
      </c>
      <c r="AV1006">
        <v>-14646000</v>
      </c>
      <c r="AY1006">
        <v>0.73</v>
      </c>
      <c r="AZ1006">
        <v>62136500</v>
      </c>
      <c r="BB1006">
        <v>187250000</v>
      </c>
      <c r="BC1006">
        <v>187250000</v>
      </c>
      <c r="BN1006">
        <v>0.70464293753118601</v>
      </c>
      <c r="BO1006">
        <v>4.4541972929898401</v>
      </c>
      <c r="BQ1006">
        <v>1.93629554881365</v>
      </c>
      <c r="BR1006">
        <v>13.358367123287699</v>
      </c>
      <c r="BS1006">
        <v>0.28685589124028099</v>
      </c>
      <c r="BU1006">
        <v>1.89686634726582E-8</v>
      </c>
    </row>
    <row r="1007" spans="3:73" x14ac:dyDescent="0.3">
      <c r="C1007">
        <v>1839839</v>
      </c>
      <c r="D1007" t="s">
        <v>3882</v>
      </c>
      <c r="E1007" t="s">
        <v>2087</v>
      </c>
      <c r="F1007" t="s">
        <v>3614</v>
      </c>
      <c r="G1007" t="s">
        <v>3837</v>
      </c>
      <c r="H1007" t="s">
        <v>3838</v>
      </c>
      <c r="I1007" t="s">
        <v>3883</v>
      </c>
      <c r="J1007">
        <v>2021</v>
      </c>
      <c r="K1007" t="s">
        <v>4062</v>
      </c>
      <c r="L1007">
        <v>13.071580000000001</v>
      </c>
      <c r="M1007">
        <v>1122002000</v>
      </c>
      <c r="N1007">
        <v>214181000</v>
      </c>
      <c r="O1007">
        <v>13192000</v>
      </c>
      <c r="P1007">
        <v>107372000</v>
      </c>
      <c r="Q1007">
        <v>56596000</v>
      </c>
      <c r="S1007">
        <v>41607000</v>
      </c>
      <c r="U1007">
        <v>369286000</v>
      </c>
      <c r="V1007">
        <v>853715000</v>
      </c>
      <c r="W1007">
        <v>140346000</v>
      </c>
      <c r="X1007">
        <v>54961000</v>
      </c>
      <c r="AB1007">
        <v>268287000</v>
      </c>
      <c r="AD1007">
        <v>-8578000</v>
      </c>
      <c r="AE1007">
        <v>15000</v>
      </c>
      <c r="AF1007">
        <v>146561717</v>
      </c>
      <c r="AG1007">
        <v>251363000</v>
      </c>
      <c r="AJ1007">
        <v>92400000</v>
      </c>
      <c r="AL1007">
        <v>158963000</v>
      </c>
      <c r="AM1007">
        <v>6481000</v>
      </c>
      <c r="AN1007">
        <v>43801000</v>
      </c>
      <c r="AO1007">
        <v>32876000</v>
      </c>
      <c r="AQ1007">
        <v>74829000</v>
      </c>
      <c r="AU1007">
        <v>-189889000</v>
      </c>
      <c r="AV1007">
        <v>82800000</v>
      </c>
      <c r="AY1007">
        <v>0.41</v>
      </c>
      <c r="BB1007">
        <v>83158000</v>
      </c>
      <c r="BC1007">
        <v>83158000</v>
      </c>
      <c r="BN1007">
        <v>0.76088545296710697</v>
      </c>
      <c r="BO1007">
        <v>2.5294439712860401</v>
      </c>
      <c r="BP1007">
        <v>9.3996266370256404E-2</v>
      </c>
      <c r="BQ1007">
        <v>1.1228321434169799</v>
      </c>
      <c r="BR1007">
        <v>31.881902439024401</v>
      </c>
      <c r="BS1007">
        <v>0.16326173090757301</v>
      </c>
      <c r="BU1007">
        <v>1.9976174022595202E-8</v>
      </c>
    </row>
    <row r="1008" spans="3:73" x14ac:dyDescent="0.3">
      <c r="C1008">
        <v>1839839</v>
      </c>
      <c r="D1008" t="s">
        <v>3882</v>
      </c>
      <c r="E1008" t="s">
        <v>2087</v>
      </c>
      <c r="F1008" t="s">
        <v>3614</v>
      </c>
      <c r="G1008" t="s">
        <v>3837</v>
      </c>
      <c r="H1008" t="s">
        <v>3838</v>
      </c>
      <c r="I1008" t="s">
        <v>3883</v>
      </c>
      <c r="J1008">
        <v>2020</v>
      </c>
      <c r="K1008" t="s">
        <v>4062</v>
      </c>
      <c r="L1008">
        <v>10.26355</v>
      </c>
    </row>
    <row r="1009" spans="3:73" x14ac:dyDescent="0.3">
      <c r="C1009">
        <v>1839839</v>
      </c>
      <c r="D1009" t="s">
        <v>3882</v>
      </c>
      <c r="E1009" t="s">
        <v>2087</v>
      </c>
      <c r="F1009" t="s">
        <v>3614</v>
      </c>
      <c r="G1009" t="s">
        <v>3837</v>
      </c>
      <c r="H1009" t="s">
        <v>3838</v>
      </c>
      <c r="I1009" t="s">
        <v>3883</v>
      </c>
      <c r="J1009">
        <v>2019</v>
      </c>
      <c r="K1009" t="s">
        <v>4062</v>
      </c>
      <c r="L1009">
        <v>9.7994830000000004</v>
      </c>
    </row>
    <row r="1010" spans="3:73" x14ac:dyDescent="0.3">
      <c r="C1010">
        <v>1839839</v>
      </c>
      <c r="D1010" t="s">
        <v>3882</v>
      </c>
      <c r="E1010" t="s">
        <v>2087</v>
      </c>
      <c r="F1010" t="s">
        <v>3614</v>
      </c>
      <c r="G1010" t="s">
        <v>3837</v>
      </c>
      <c r="H1010" t="s">
        <v>3838</v>
      </c>
      <c r="I1010" t="s">
        <v>3883</v>
      </c>
      <c r="J1010">
        <v>2018</v>
      </c>
      <c r="K1010" t="s">
        <v>4062</v>
      </c>
    </row>
    <row r="1011" spans="3:73" x14ac:dyDescent="0.3">
      <c r="C1011">
        <v>1839839</v>
      </c>
      <c r="D1011" t="s">
        <v>3882</v>
      </c>
      <c r="E1011" t="s">
        <v>2087</v>
      </c>
      <c r="F1011" t="s">
        <v>3614</v>
      </c>
      <c r="G1011" t="s">
        <v>3837</v>
      </c>
      <c r="H1011" t="s">
        <v>3838</v>
      </c>
      <c r="I1011" t="s">
        <v>3883</v>
      </c>
      <c r="J1011">
        <v>2017</v>
      </c>
      <c r="K1011" t="s">
        <v>4062</v>
      </c>
    </row>
    <row r="1012" spans="3:73" x14ac:dyDescent="0.3">
      <c r="C1012">
        <v>1674335</v>
      </c>
      <c r="D1012" t="s">
        <v>3884</v>
      </c>
      <c r="E1012" t="s">
        <v>2029</v>
      </c>
      <c r="F1012" t="s">
        <v>3614</v>
      </c>
      <c r="G1012" t="s">
        <v>3665</v>
      </c>
      <c r="H1012" t="s">
        <v>3666</v>
      </c>
      <c r="I1012" t="s">
        <v>3885</v>
      </c>
      <c r="J1012">
        <v>2026</v>
      </c>
      <c r="K1012" t="s">
        <v>4062</v>
      </c>
      <c r="L1012">
        <v>1.8937759999999999</v>
      </c>
    </row>
    <row r="1013" spans="3:73" x14ac:dyDescent="0.3">
      <c r="C1013">
        <v>1674335</v>
      </c>
      <c r="D1013" t="s">
        <v>3884</v>
      </c>
      <c r="E1013" t="s">
        <v>2029</v>
      </c>
      <c r="F1013" t="s">
        <v>3614</v>
      </c>
      <c r="G1013" t="s">
        <v>3665</v>
      </c>
      <c r="H1013" t="s">
        <v>3666</v>
      </c>
      <c r="I1013" t="s">
        <v>3885</v>
      </c>
      <c r="J1013">
        <v>2025</v>
      </c>
      <c r="K1013" t="s">
        <v>4062</v>
      </c>
      <c r="L1013">
        <v>4.7363</v>
      </c>
      <c r="M1013">
        <v>2102814000</v>
      </c>
      <c r="N1013">
        <v>1016744000</v>
      </c>
      <c r="O1013">
        <v>136103000</v>
      </c>
      <c r="P1013">
        <v>361192000</v>
      </c>
      <c r="Q1013">
        <v>444102000</v>
      </c>
      <c r="S1013">
        <v>728445000</v>
      </c>
      <c r="T1013">
        <v>96330000</v>
      </c>
      <c r="U1013">
        <v>0</v>
      </c>
      <c r="V1013">
        <v>2010598000</v>
      </c>
      <c r="W1013">
        <v>577944000</v>
      </c>
      <c r="X1013">
        <v>237280000</v>
      </c>
      <c r="AB1013">
        <v>92216000</v>
      </c>
      <c r="AD1013">
        <v>-641562000</v>
      </c>
      <c r="AE1013">
        <v>854000</v>
      </c>
      <c r="AF1013">
        <v>85489683</v>
      </c>
      <c r="AG1013">
        <v>514195000</v>
      </c>
      <c r="AI1013">
        <v>2696986000</v>
      </c>
      <c r="AJ1013">
        <v>-416044000</v>
      </c>
      <c r="AM1013">
        <v>147930000</v>
      </c>
      <c r="AN1013">
        <v>-621209000</v>
      </c>
      <c r="AQ1013">
        <v>-4861000</v>
      </c>
      <c r="AS1013">
        <v>112381000</v>
      </c>
      <c r="AU1013">
        <v>16281000</v>
      </c>
      <c r="AV1013">
        <v>-33049000</v>
      </c>
      <c r="AY1013">
        <v>-7.29</v>
      </c>
      <c r="AZ1013">
        <v>452104500</v>
      </c>
      <c r="BH1013">
        <v>5.9654040161069002</v>
      </c>
      <c r="BN1013">
        <v>0.95614638289454001</v>
      </c>
      <c r="BP1013">
        <v>0.23549513447669701</v>
      </c>
      <c r="BQ1013">
        <v>0.99082610079869304</v>
      </c>
      <c r="BR1013">
        <v>-0.64969821673525396</v>
      </c>
      <c r="BS1013">
        <v>-6.7364557126745899</v>
      </c>
      <c r="BU1013">
        <v>-3.7442121757612598E-7</v>
      </c>
    </row>
    <row r="1014" spans="3:73" x14ac:dyDescent="0.3">
      <c r="C1014">
        <v>1674335</v>
      </c>
      <c r="D1014" t="s">
        <v>3884</v>
      </c>
      <c r="E1014" t="s">
        <v>2029</v>
      </c>
      <c r="F1014" t="s">
        <v>3614</v>
      </c>
      <c r="G1014" t="s">
        <v>3665</v>
      </c>
      <c r="H1014" t="s">
        <v>3666</v>
      </c>
      <c r="I1014" t="s">
        <v>3885</v>
      </c>
      <c r="J1014">
        <v>2024</v>
      </c>
      <c r="K1014" t="s">
        <v>4062</v>
      </c>
      <c r="L1014">
        <v>15.017486999999999</v>
      </c>
      <c r="M1014">
        <v>2620169000</v>
      </c>
      <c r="N1014">
        <v>1199894000</v>
      </c>
      <c r="O1014">
        <v>150337000</v>
      </c>
      <c r="P1014">
        <v>388415000</v>
      </c>
      <c r="Q1014">
        <v>460107000</v>
      </c>
      <c r="S1014">
        <v>681439000</v>
      </c>
      <c r="T1014">
        <v>101987000</v>
      </c>
      <c r="U1014">
        <v>315167000</v>
      </c>
      <c r="V1014">
        <v>2000107000</v>
      </c>
      <c r="W1014">
        <v>624991000</v>
      </c>
      <c r="X1014">
        <v>264947000</v>
      </c>
      <c r="AA1014">
        <v>0</v>
      </c>
      <c r="AB1014">
        <v>620062000</v>
      </c>
      <c r="AD1014">
        <v>-20353000</v>
      </c>
      <c r="AE1014">
        <v>846000</v>
      </c>
      <c r="AG1014">
        <v>688974000</v>
      </c>
      <c r="AI1014">
        <v>3086618000</v>
      </c>
      <c r="AJ1014">
        <v>-126446000</v>
      </c>
      <c r="AM1014">
        <v>16762000</v>
      </c>
      <c r="AN1014">
        <v>-189020000</v>
      </c>
      <c r="AQ1014">
        <v>106214000</v>
      </c>
      <c r="AS1014">
        <v>125786000</v>
      </c>
      <c r="AU1014">
        <v>-153337000</v>
      </c>
      <c r="AV1014">
        <v>-80633000</v>
      </c>
      <c r="AY1014">
        <v>-2.2200000000000002</v>
      </c>
      <c r="AZ1014">
        <v>470779000</v>
      </c>
      <c r="BH1014">
        <v>6.5564054471418602</v>
      </c>
      <c r="BN1014">
        <v>0.76335037930759397</v>
      </c>
      <c r="BP1014">
        <v>0.24054266381435899</v>
      </c>
      <c r="BQ1014">
        <v>1.1836762449379301</v>
      </c>
      <c r="BR1014">
        <v>-6.76463378378378</v>
      </c>
      <c r="BS1014">
        <v>-0.30484048369356598</v>
      </c>
      <c r="BU1014">
        <v>-5.37669154697433E-8</v>
      </c>
    </row>
    <row r="1015" spans="3:73" x14ac:dyDescent="0.3">
      <c r="C1015">
        <v>1674335</v>
      </c>
      <c r="D1015" t="s">
        <v>3884</v>
      </c>
      <c r="E1015" t="s">
        <v>2029</v>
      </c>
      <c r="F1015" t="s">
        <v>3614</v>
      </c>
      <c r="G1015" t="s">
        <v>3665</v>
      </c>
      <c r="H1015" t="s">
        <v>3666</v>
      </c>
      <c r="I1015" t="s">
        <v>3885</v>
      </c>
      <c r="J1015">
        <v>2023</v>
      </c>
      <c r="K1015" t="s">
        <v>4062</v>
      </c>
      <c r="L1015">
        <v>14.076321999999999</v>
      </c>
      <c r="M1015">
        <v>2980125000</v>
      </c>
      <c r="N1015">
        <v>1494342000</v>
      </c>
      <c r="O1015">
        <v>288312000</v>
      </c>
      <c r="P1015">
        <v>516674000</v>
      </c>
      <c r="Q1015">
        <v>481451000</v>
      </c>
      <c r="S1015">
        <v>644245000</v>
      </c>
      <c r="T1015">
        <v>123910000</v>
      </c>
      <c r="U1015">
        <v>390170000</v>
      </c>
      <c r="V1015">
        <v>2129480000</v>
      </c>
      <c r="W1015">
        <v>678909000</v>
      </c>
      <c r="X1015">
        <v>269322000</v>
      </c>
      <c r="AA1015">
        <v>0</v>
      </c>
      <c r="AB1015">
        <v>850645000</v>
      </c>
      <c r="AD1015">
        <v>192931000</v>
      </c>
      <c r="AE1015">
        <v>853000</v>
      </c>
      <c r="AF1015">
        <v>85309220</v>
      </c>
      <c r="AG1015">
        <v>191683000</v>
      </c>
      <c r="AI1015">
        <v>3471713000</v>
      </c>
      <c r="AJ1015">
        <v>141600000</v>
      </c>
      <c r="AM1015">
        <v>63339000</v>
      </c>
      <c r="AN1015">
        <v>-34755000</v>
      </c>
      <c r="AO1015">
        <v>72258000</v>
      </c>
      <c r="AQ1015">
        <v>345188000</v>
      </c>
      <c r="AS1015">
        <v>140192000</v>
      </c>
      <c r="AU1015">
        <v>279174000</v>
      </c>
      <c r="AV1015">
        <v>-563157000</v>
      </c>
      <c r="AY1015">
        <v>0.73</v>
      </c>
      <c r="AZ1015">
        <v>573953000</v>
      </c>
      <c r="BB1015">
        <v>100842000</v>
      </c>
      <c r="BC1015">
        <v>100842000</v>
      </c>
      <c r="BH1015">
        <v>6.0487757708383798</v>
      </c>
      <c r="BN1015">
        <v>0.71456063084602195</v>
      </c>
      <c r="BO1015">
        <v>1.3955824960558001</v>
      </c>
      <c r="BP1015">
        <v>0.42466958016464701</v>
      </c>
      <c r="BQ1015">
        <v>1.49193927315737</v>
      </c>
      <c r="BR1015">
        <v>19.282632876712299</v>
      </c>
      <c r="BS1015">
        <v>-4.08572318652317E-2</v>
      </c>
      <c r="BU1015">
        <v>1.20799100212192E-8</v>
      </c>
    </row>
    <row r="1016" spans="3:73" x14ac:dyDescent="0.3">
      <c r="C1016">
        <v>1674335</v>
      </c>
      <c r="D1016" t="s">
        <v>3884</v>
      </c>
      <c r="E1016" t="s">
        <v>2029</v>
      </c>
      <c r="F1016" t="s">
        <v>3614</v>
      </c>
      <c r="G1016" t="s">
        <v>3665</v>
      </c>
      <c r="H1016" t="s">
        <v>3666</v>
      </c>
      <c r="I1016" t="s">
        <v>3885</v>
      </c>
      <c r="J1016">
        <v>2022</v>
      </c>
      <c r="K1016" t="s">
        <v>4062</v>
      </c>
      <c r="L1016">
        <v>15.232632000000001</v>
      </c>
      <c r="M1016">
        <v>3501361000</v>
      </c>
      <c r="N1016">
        <v>1695606000</v>
      </c>
      <c r="O1016">
        <v>219405000</v>
      </c>
      <c r="P1016">
        <v>603748000</v>
      </c>
      <c r="Q1016">
        <v>666455000</v>
      </c>
      <c r="S1016">
        <v>762486000</v>
      </c>
      <c r="T1016">
        <v>192105000</v>
      </c>
      <c r="U1016">
        <v>460505000</v>
      </c>
      <c r="V1016">
        <v>2777813000</v>
      </c>
      <c r="W1016">
        <v>786626000</v>
      </c>
      <c r="X1016">
        <v>320682000</v>
      </c>
      <c r="AB1016">
        <v>723548000</v>
      </c>
      <c r="AD1016">
        <v>130486000</v>
      </c>
      <c r="AE1016">
        <v>843000</v>
      </c>
      <c r="AF1016">
        <v>84347712</v>
      </c>
      <c r="AG1016">
        <v>945426000</v>
      </c>
      <c r="AI1016">
        <v>4183753000</v>
      </c>
      <c r="AJ1016">
        <v>106216000</v>
      </c>
      <c r="AM1016">
        <v>33310000</v>
      </c>
      <c r="AN1016">
        <v>45727000</v>
      </c>
      <c r="AQ1016">
        <v>30337000</v>
      </c>
      <c r="AS1016">
        <v>131754000</v>
      </c>
      <c r="AU1016">
        <v>-67030000</v>
      </c>
      <c r="AV1016">
        <v>-120014000</v>
      </c>
      <c r="AY1016">
        <v>0.53</v>
      </c>
      <c r="AZ1016">
        <v>641213000</v>
      </c>
      <c r="BH1016">
        <v>6.5247476267636504</v>
      </c>
      <c r="BN1016">
        <v>0.79335235641226398</v>
      </c>
      <c r="BP1016">
        <v>0.27891907971513802</v>
      </c>
      <c r="BQ1016">
        <v>1.3083104296069501</v>
      </c>
      <c r="BR1016">
        <v>28.740815094339599</v>
      </c>
      <c r="BS1016">
        <v>6.3198295068191704E-2</v>
      </c>
      <c r="BU1016">
        <v>1.11579258874325E-8</v>
      </c>
    </row>
    <row r="1017" spans="3:73" x14ac:dyDescent="0.3">
      <c r="C1017">
        <v>1674335</v>
      </c>
      <c r="D1017" t="s">
        <v>3884</v>
      </c>
      <c r="E1017" t="s">
        <v>2029</v>
      </c>
      <c r="F1017" t="s">
        <v>3614</v>
      </c>
      <c r="G1017" t="s">
        <v>3665</v>
      </c>
      <c r="H1017" t="s">
        <v>3666</v>
      </c>
      <c r="I1017" t="s">
        <v>3885</v>
      </c>
      <c r="J1017">
        <v>2021</v>
      </c>
      <c r="K1017" t="s">
        <v>4062</v>
      </c>
      <c r="L1017">
        <v>27.140415000000001</v>
      </c>
      <c r="M1017">
        <v>3738671000</v>
      </c>
      <c r="N1017">
        <v>1739857000</v>
      </c>
      <c r="O1017">
        <v>395596000</v>
      </c>
      <c r="P1017">
        <v>552041000</v>
      </c>
      <c r="Q1017">
        <v>615971000</v>
      </c>
      <c r="S1017">
        <v>798804000</v>
      </c>
      <c r="T1017">
        <v>222181000</v>
      </c>
      <c r="U1017">
        <v>545213000</v>
      </c>
      <c r="V1017">
        <v>2896453000</v>
      </c>
      <c r="W1017">
        <v>888868000</v>
      </c>
      <c r="X1017">
        <v>418774000</v>
      </c>
      <c r="AB1017">
        <v>842218000</v>
      </c>
      <c r="AD1017">
        <v>215611000</v>
      </c>
      <c r="AE1017">
        <v>902000</v>
      </c>
      <c r="AF1017">
        <v>90193550</v>
      </c>
      <c r="AG1017">
        <v>975267000</v>
      </c>
      <c r="AI1017">
        <v>3796452000</v>
      </c>
      <c r="AJ1017">
        <v>267425000</v>
      </c>
      <c r="AM1017">
        <v>35540000</v>
      </c>
      <c r="AN1017">
        <v>168822000</v>
      </c>
      <c r="AQ1017">
        <v>175666000</v>
      </c>
      <c r="AS1017">
        <v>137247000</v>
      </c>
      <c r="AU1017">
        <v>-92361000</v>
      </c>
      <c r="AV1017">
        <v>-401209000</v>
      </c>
      <c r="AY1017">
        <v>1.75</v>
      </c>
      <c r="AZ1017">
        <v>564099500</v>
      </c>
      <c r="BH1017">
        <v>6.7301105567368902</v>
      </c>
      <c r="BN1017">
        <v>0.774727971517151</v>
      </c>
      <c r="BP1017">
        <v>0.44505595881503202</v>
      </c>
      <c r="BQ1017">
        <v>1.2644014634343901</v>
      </c>
      <c r="BR1017">
        <v>15.508808571428601</v>
      </c>
      <c r="BS1017">
        <v>0.20044928985132099</v>
      </c>
      <c r="BU1017">
        <v>5.6393625225297997E-8</v>
      </c>
    </row>
    <row r="1018" spans="3:73" x14ac:dyDescent="0.3">
      <c r="C1018">
        <v>1674335</v>
      </c>
      <c r="D1018" t="s">
        <v>3884</v>
      </c>
      <c r="E1018" t="s">
        <v>2029</v>
      </c>
      <c r="F1018" t="s">
        <v>3614</v>
      </c>
      <c r="G1018" t="s">
        <v>3665</v>
      </c>
      <c r="H1018" t="s">
        <v>3666</v>
      </c>
      <c r="I1018" t="s">
        <v>3885</v>
      </c>
      <c r="J1018">
        <v>2020</v>
      </c>
      <c r="K1018" t="s">
        <v>4062</v>
      </c>
      <c r="L1018">
        <v>18.444465999999998</v>
      </c>
      <c r="M1018">
        <v>3964685000</v>
      </c>
      <c r="N1018">
        <v>1760653000</v>
      </c>
      <c r="O1018">
        <v>735820000</v>
      </c>
      <c r="P1018">
        <v>477472000</v>
      </c>
      <c r="Q1018">
        <v>512228000</v>
      </c>
      <c r="S1018">
        <v>872585000</v>
      </c>
      <c r="T1018">
        <v>246055000</v>
      </c>
      <c r="U1018">
        <v>639867000</v>
      </c>
      <c r="V1018">
        <v>2960221000</v>
      </c>
      <c r="W1018">
        <v>867624000</v>
      </c>
      <c r="X1018">
        <v>269891000</v>
      </c>
      <c r="AA1018">
        <v>0</v>
      </c>
      <c r="AB1018">
        <v>1004464000</v>
      </c>
      <c r="AD1018">
        <v>371462000</v>
      </c>
      <c r="AE1018">
        <v>1008000</v>
      </c>
      <c r="AF1018">
        <v>100806068</v>
      </c>
      <c r="AG1018">
        <v>901907000</v>
      </c>
      <c r="AI1018">
        <v>3333770000</v>
      </c>
      <c r="AJ1018">
        <v>188723000</v>
      </c>
      <c r="AM1018">
        <v>25089000</v>
      </c>
      <c r="AN1018">
        <v>91586000</v>
      </c>
      <c r="AQ1018">
        <v>355655000</v>
      </c>
      <c r="AS1018">
        <v>134623000</v>
      </c>
      <c r="AU1018">
        <v>-82003000</v>
      </c>
      <c r="AV1018">
        <v>207909000</v>
      </c>
      <c r="AY1018">
        <v>0.91</v>
      </c>
      <c r="AZ1018">
        <v>508653000</v>
      </c>
      <c r="BH1018">
        <v>6.5541144945571901</v>
      </c>
      <c r="BN1018">
        <v>0.74664721156914104</v>
      </c>
      <c r="BP1018">
        <v>0.84808626778420104</v>
      </c>
      <c r="BQ1018">
        <v>1.4389009524863301</v>
      </c>
      <c r="BR1018">
        <v>20.268643956043999</v>
      </c>
      <c r="BS1018">
        <v>9.1178977046464604E-2</v>
      </c>
      <c r="BU1018">
        <v>1.6709871194985599E-8</v>
      </c>
    </row>
    <row r="1019" spans="3:73" x14ac:dyDescent="0.3">
      <c r="C1019">
        <v>1674335</v>
      </c>
      <c r="D1019" t="s">
        <v>3884</v>
      </c>
      <c r="E1019" t="s">
        <v>2029</v>
      </c>
      <c r="F1019" t="s">
        <v>3614</v>
      </c>
      <c r="G1019" t="s">
        <v>3665</v>
      </c>
      <c r="H1019" t="s">
        <v>3666</v>
      </c>
      <c r="I1019" t="s">
        <v>3885</v>
      </c>
      <c r="J1019">
        <v>2019</v>
      </c>
      <c r="K1019" t="s">
        <v>4062</v>
      </c>
      <c r="L1019">
        <v>19.280519999999999</v>
      </c>
      <c r="M1019">
        <v>3381332000</v>
      </c>
      <c r="N1019">
        <v>1243278000</v>
      </c>
      <c r="O1019">
        <v>225962000</v>
      </c>
      <c r="P1019">
        <v>469762000</v>
      </c>
      <c r="Q1019">
        <v>505078000</v>
      </c>
      <c r="S1019">
        <v>843403000</v>
      </c>
      <c r="T1019">
        <v>250327000</v>
      </c>
      <c r="U1019">
        <v>602500000</v>
      </c>
      <c r="V1019">
        <v>2569245000</v>
      </c>
      <c r="W1019">
        <v>768786000</v>
      </c>
      <c r="X1019">
        <v>294951000</v>
      </c>
      <c r="AA1019">
        <v>1517372000</v>
      </c>
      <c r="AB1019">
        <v>812087000</v>
      </c>
      <c r="AD1019">
        <v>290583000</v>
      </c>
      <c r="AE1019">
        <v>1007000</v>
      </c>
      <c r="AF1019">
        <v>100668003</v>
      </c>
      <c r="AG1019">
        <v>200406000</v>
      </c>
      <c r="AI1019">
        <v>3417222000</v>
      </c>
      <c r="AJ1019">
        <v>37778000</v>
      </c>
      <c r="AM1019">
        <v>57074000</v>
      </c>
      <c r="AN1019">
        <v>7796000</v>
      </c>
      <c r="AQ1019">
        <v>302709000</v>
      </c>
      <c r="AS1019">
        <v>133969000</v>
      </c>
      <c r="AU1019">
        <v>-184948000</v>
      </c>
      <c r="AV1019">
        <v>-6411000</v>
      </c>
      <c r="AY1019">
        <v>0.08</v>
      </c>
      <c r="AZ1019">
        <v>509158000</v>
      </c>
      <c r="BH1019">
        <v>6.7115158752293</v>
      </c>
      <c r="BN1019">
        <v>0.75983221996538597</v>
      </c>
      <c r="BP1019">
        <v>0.29392054485903801</v>
      </c>
      <c r="BQ1019">
        <v>0.96021519642657405</v>
      </c>
      <c r="BR1019">
        <v>241.00649999999999</v>
      </c>
      <c r="BS1019">
        <v>9.5999566548904194E-3</v>
      </c>
      <c r="BU1019">
        <v>1.8993551183555502E-9</v>
      </c>
    </row>
    <row r="1020" spans="3:73" x14ac:dyDescent="0.3">
      <c r="C1020">
        <v>1674335</v>
      </c>
      <c r="D1020" t="s">
        <v>3884</v>
      </c>
      <c r="E1020" t="s">
        <v>2029</v>
      </c>
      <c r="F1020" t="s">
        <v>3614</v>
      </c>
      <c r="G1020" t="s">
        <v>3665</v>
      </c>
      <c r="H1020" t="s">
        <v>3666</v>
      </c>
      <c r="I1020" t="s">
        <v>3885</v>
      </c>
      <c r="J1020">
        <v>2018</v>
      </c>
      <c r="K1020" t="s">
        <v>4062</v>
      </c>
      <c r="L1020">
        <v>26.477191000000001</v>
      </c>
      <c r="M1020">
        <v>3051055000</v>
      </c>
      <c r="N1020">
        <v>1151477000</v>
      </c>
      <c r="O1020">
        <v>116991000</v>
      </c>
      <c r="P1020">
        <v>471655000</v>
      </c>
      <c r="Q1020">
        <v>513238000</v>
      </c>
      <c r="S1020">
        <v>843403000</v>
      </c>
      <c r="T1020">
        <v>225553000</v>
      </c>
      <c r="U1020">
        <v>585942000</v>
      </c>
      <c r="V1020">
        <v>2283248000</v>
      </c>
      <c r="W1020">
        <v>670269000</v>
      </c>
      <c r="X1020">
        <v>250281000</v>
      </c>
      <c r="AA1020">
        <v>1477892000</v>
      </c>
      <c r="AB1020">
        <v>767824000</v>
      </c>
      <c r="AD1020">
        <v>253041000</v>
      </c>
      <c r="AE1020">
        <v>1013000</v>
      </c>
      <c r="AF1020">
        <v>101310862</v>
      </c>
      <c r="AG1020">
        <v>227285000</v>
      </c>
      <c r="AI1020">
        <v>3422969000</v>
      </c>
      <c r="AJ1020">
        <v>55782000</v>
      </c>
      <c r="AM1020">
        <v>-7958000</v>
      </c>
      <c r="AN1020">
        <v>39665000</v>
      </c>
      <c r="AQ1020">
        <v>219653000</v>
      </c>
      <c r="AS1020">
        <v>125100000</v>
      </c>
      <c r="AU1020">
        <v>-284141000</v>
      </c>
      <c r="AV1020">
        <v>-67475000</v>
      </c>
      <c r="AW1020">
        <v>0</v>
      </c>
      <c r="AY1020">
        <v>0.39</v>
      </c>
      <c r="BN1020">
        <v>0.74834704716892997</v>
      </c>
      <c r="BP1020">
        <v>0.17454335498135801</v>
      </c>
      <c r="BQ1020">
        <v>0.95221321588794905</v>
      </c>
      <c r="BR1020">
        <v>67.890233333333299</v>
      </c>
      <c r="BS1020">
        <v>5.1658973931525999E-2</v>
      </c>
      <c r="BT1020">
        <v>0</v>
      </c>
      <c r="BU1020">
        <v>1.34485305095959E-8</v>
      </c>
    </row>
    <row r="1021" spans="3:73" x14ac:dyDescent="0.3">
      <c r="C1021">
        <v>1674335</v>
      </c>
      <c r="D1021" t="s">
        <v>3884</v>
      </c>
      <c r="E1021" t="s">
        <v>2029</v>
      </c>
      <c r="F1021" t="s">
        <v>3614</v>
      </c>
      <c r="G1021" t="s">
        <v>3665</v>
      </c>
      <c r="H1021" t="s">
        <v>3666</v>
      </c>
      <c r="I1021" t="s">
        <v>3885</v>
      </c>
      <c r="J1021">
        <v>2017</v>
      </c>
      <c r="K1021" t="s">
        <v>4062</v>
      </c>
      <c r="L1021">
        <v>32.285856000000003</v>
      </c>
    </row>
    <row r="1022" spans="3:73" x14ac:dyDescent="0.3">
      <c r="C1022">
        <v>62996</v>
      </c>
      <c r="D1022" t="s">
        <v>3903</v>
      </c>
      <c r="E1022" t="s">
        <v>836</v>
      </c>
      <c r="F1022" t="s">
        <v>3614</v>
      </c>
      <c r="G1022" t="s">
        <v>3904</v>
      </c>
      <c r="H1022" t="s">
        <v>3905</v>
      </c>
      <c r="I1022" t="s">
        <v>3906</v>
      </c>
      <c r="J1022">
        <v>2026</v>
      </c>
      <c r="K1022" t="s">
        <v>4062</v>
      </c>
      <c r="L1022">
        <v>67.038345000000007</v>
      </c>
    </row>
    <row r="1023" spans="3:73" x14ac:dyDescent="0.3">
      <c r="C1023">
        <v>62996</v>
      </c>
      <c r="D1023" t="s">
        <v>3903</v>
      </c>
      <c r="E1023" t="s">
        <v>836</v>
      </c>
      <c r="F1023" t="s">
        <v>3614</v>
      </c>
      <c r="G1023" t="s">
        <v>3904</v>
      </c>
      <c r="H1023" t="s">
        <v>3905</v>
      </c>
      <c r="I1023" t="s">
        <v>3906</v>
      </c>
      <c r="J1023">
        <v>2025</v>
      </c>
      <c r="K1023" t="s">
        <v>4062</v>
      </c>
      <c r="L1023">
        <v>66.529037000000002</v>
      </c>
      <c r="M1023">
        <v>5201000000</v>
      </c>
      <c r="N1023">
        <v>2840000000</v>
      </c>
      <c r="O1023">
        <v>647000000</v>
      </c>
      <c r="Q1023">
        <v>1046000000</v>
      </c>
      <c r="T1023">
        <v>205000000</v>
      </c>
      <c r="U1023">
        <v>623000000</v>
      </c>
      <c r="V1023">
        <v>5125000000</v>
      </c>
      <c r="W1023">
        <v>1573000000</v>
      </c>
      <c r="X1023">
        <v>810000000</v>
      </c>
      <c r="AA1023">
        <v>2947000000</v>
      </c>
      <c r="AB1023">
        <v>-185000000</v>
      </c>
      <c r="AD1023">
        <v>-688000000</v>
      </c>
      <c r="AE1023">
        <v>204000000</v>
      </c>
      <c r="AF1023">
        <v>204300000</v>
      </c>
      <c r="AG1023">
        <v>2679000000</v>
      </c>
      <c r="AJ1023">
        <v>1248000000</v>
      </c>
      <c r="AM1023">
        <v>277000000</v>
      </c>
      <c r="AN1023">
        <v>810000000</v>
      </c>
      <c r="AQ1023">
        <v>1022000000</v>
      </c>
      <c r="AS1023">
        <v>148000000</v>
      </c>
      <c r="AT1023">
        <v>156000000</v>
      </c>
      <c r="AU1023">
        <v>-144000000</v>
      </c>
      <c r="AV1023">
        <v>-888000000</v>
      </c>
      <c r="AX1023">
        <v>260000000</v>
      </c>
      <c r="AY1023">
        <v>3.87</v>
      </c>
      <c r="AZ1023">
        <v>992000000</v>
      </c>
      <c r="BL1023">
        <v>6.5512820512820502</v>
      </c>
      <c r="BN1023">
        <v>0.98538742549509695</v>
      </c>
      <c r="BP1023">
        <v>0.41131595677050198</v>
      </c>
      <c r="BQ1023">
        <v>1.1404958677685999</v>
      </c>
      <c r="BR1023">
        <v>17.190965633074899</v>
      </c>
      <c r="BS1023">
        <v>-4.3783783783783798</v>
      </c>
      <c r="BU1023">
        <v>-1.3917155307567599E-6</v>
      </c>
    </row>
    <row r="1024" spans="3:73" x14ac:dyDescent="0.3">
      <c r="C1024">
        <v>62996</v>
      </c>
      <c r="D1024" t="s">
        <v>3903</v>
      </c>
      <c r="E1024" t="s">
        <v>836</v>
      </c>
      <c r="F1024" t="s">
        <v>3614</v>
      </c>
      <c r="G1024" t="s">
        <v>3904</v>
      </c>
      <c r="H1024" t="s">
        <v>3905</v>
      </c>
      <c r="I1024" t="s">
        <v>3906</v>
      </c>
      <c r="J1024">
        <v>2024</v>
      </c>
      <c r="K1024" t="s">
        <v>4062</v>
      </c>
      <c r="L1024">
        <v>71.793666000000002</v>
      </c>
      <c r="M1024">
        <v>5016000000</v>
      </c>
      <c r="N1024">
        <v>2730000000</v>
      </c>
      <c r="O1024">
        <v>634000000</v>
      </c>
      <c r="Q1024">
        <v>938000000</v>
      </c>
      <c r="T1024">
        <v>220000000</v>
      </c>
      <c r="U1024">
        <v>597000000</v>
      </c>
      <c r="V1024">
        <v>5069000000</v>
      </c>
      <c r="W1024">
        <v>1560000000</v>
      </c>
      <c r="X1024">
        <v>789000000</v>
      </c>
      <c r="AA1024">
        <v>2948000000</v>
      </c>
      <c r="AB1024">
        <v>-279000000</v>
      </c>
      <c r="AD1024">
        <v>-693000000</v>
      </c>
      <c r="AE1024">
        <v>212000000</v>
      </c>
      <c r="AF1024">
        <v>212500000</v>
      </c>
      <c r="AG1024">
        <v>2831000000</v>
      </c>
      <c r="AJ1024">
        <v>1363000000</v>
      </c>
      <c r="AM1024">
        <v>287000000</v>
      </c>
      <c r="AN1024">
        <v>822000000</v>
      </c>
      <c r="AQ1024">
        <v>1075000000</v>
      </c>
      <c r="AS1024">
        <v>150000000</v>
      </c>
      <c r="AT1024">
        <v>168000000</v>
      </c>
      <c r="AU1024">
        <v>-50000000</v>
      </c>
      <c r="AV1024">
        <v>-1017000000</v>
      </c>
      <c r="AX1024">
        <v>253000000</v>
      </c>
      <c r="AY1024">
        <v>3.77</v>
      </c>
      <c r="AZ1024">
        <v>980000000</v>
      </c>
      <c r="BL1024">
        <v>6.3988095238095202</v>
      </c>
      <c r="BN1024">
        <v>1.0105661881977701</v>
      </c>
      <c r="BP1024">
        <v>0.40641025641025602</v>
      </c>
      <c r="BQ1024">
        <v>1.14871794871795</v>
      </c>
      <c r="BR1024">
        <v>19.043412732095501</v>
      </c>
      <c r="BS1024">
        <v>-2.9462365591397801</v>
      </c>
      <c r="BU1024">
        <v>-9.7011512838709709E-7</v>
      </c>
    </row>
    <row r="1025" spans="3:73" x14ac:dyDescent="0.3">
      <c r="C1025">
        <v>62996</v>
      </c>
      <c r="D1025" t="s">
        <v>3903</v>
      </c>
      <c r="E1025" t="s">
        <v>836</v>
      </c>
      <c r="F1025" t="s">
        <v>3614</v>
      </c>
      <c r="G1025" t="s">
        <v>3904</v>
      </c>
      <c r="H1025" t="s">
        <v>3905</v>
      </c>
      <c r="I1025" t="s">
        <v>3906</v>
      </c>
      <c r="J1025">
        <v>2023</v>
      </c>
      <c r="K1025" t="s">
        <v>4062</v>
      </c>
      <c r="L1025">
        <v>52.088515000000001</v>
      </c>
      <c r="M1025">
        <v>5363000000</v>
      </c>
      <c r="N1025">
        <v>2856000000</v>
      </c>
      <c r="O1025">
        <v>634000000</v>
      </c>
      <c r="Q1025">
        <v>1022000000</v>
      </c>
      <c r="S1025">
        <v>1121000000</v>
      </c>
      <c r="T1025">
        <v>377000000</v>
      </c>
      <c r="U1025">
        <v>604000000</v>
      </c>
      <c r="V1025">
        <v>5247000000</v>
      </c>
      <c r="W1025">
        <v>1695000000</v>
      </c>
      <c r="X1025">
        <v>840000000</v>
      </c>
      <c r="AA1025">
        <v>2948000000</v>
      </c>
      <c r="AB1025">
        <v>-126000000</v>
      </c>
      <c r="AD1025">
        <v>-596000000</v>
      </c>
      <c r="AE1025">
        <v>221000000</v>
      </c>
      <c r="AF1025">
        <v>220600000</v>
      </c>
      <c r="AG1025">
        <v>2836000000</v>
      </c>
      <c r="AJ1025">
        <v>1348000000</v>
      </c>
      <c r="AM1025">
        <v>278000000</v>
      </c>
      <c r="AN1025">
        <v>908000000</v>
      </c>
      <c r="AO1025">
        <v>106000000</v>
      </c>
      <c r="AQ1025">
        <v>1413000000</v>
      </c>
      <c r="AS1025">
        <v>149000000</v>
      </c>
      <c r="AT1025">
        <v>243000000</v>
      </c>
      <c r="AU1025">
        <v>-383000000</v>
      </c>
      <c r="AV1025">
        <v>-854000000</v>
      </c>
      <c r="AX1025">
        <v>257000000</v>
      </c>
      <c r="AY1025">
        <v>4.03</v>
      </c>
      <c r="AZ1025">
        <v>1129000000</v>
      </c>
      <c r="BB1025">
        <v>1292000000</v>
      </c>
      <c r="BC1025">
        <v>1292000000</v>
      </c>
      <c r="BL1025">
        <v>5.8148148148148104</v>
      </c>
      <c r="BN1025">
        <v>0.97837031512213302</v>
      </c>
      <c r="BO1025">
        <v>12.188679245283</v>
      </c>
      <c r="BP1025">
        <v>0.37404129793510299</v>
      </c>
      <c r="BQ1025">
        <v>1.0820058997050099</v>
      </c>
      <c r="BR1025">
        <v>12.925189826302701</v>
      </c>
      <c r="BS1025">
        <v>-7.2063492063492101</v>
      </c>
      <c r="BU1025">
        <v>-1.6660056781746E-6</v>
      </c>
    </row>
    <row r="1026" spans="3:73" x14ac:dyDescent="0.3">
      <c r="C1026">
        <v>62996</v>
      </c>
      <c r="D1026" t="s">
        <v>3903</v>
      </c>
      <c r="E1026" t="s">
        <v>836</v>
      </c>
      <c r="F1026" t="s">
        <v>3614</v>
      </c>
      <c r="G1026" t="s">
        <v>3904</v>
      </c>
      <c r="H1026" t="s">
        <v>3905</v>
      </c>
      <c r="I1026" t="s">
        <v>3906</v>
      </c>
      <c r="J1026">
        <v>2022</v>
      </c>
      <c r="K1026" t="s">
        <v>4062</v>
      </c>
      <c r="L1026">
        <v>49.762765999999999</v>
      </c>
      <c r="M1026">
        <v>5187000000</v>
      </c>
      <c r="N1026">
        <v>2946000000</v>
      </c>
      <c r="O1026">
        <v>452000000</v>
      </c>
      <c r="Q1026">
        <v>1236000000</v>
      </c>
      <c r="S1026">
        <v>975000000</v>
      </c>
      <c r="T1026">
        <v>350000000</v>
      </c>
      <c r="U1026">
        <v>537000000</v>
      </c>
      <c r="V1026">
        <v>5429000000</v>
      </c>
      <c r="W1026">
        <v>1889000000</v>
      </c>
      <c r="X1026">
        <v>877000000</v>
      </c>
      <c r="AA1026">
        <v>3151000000</v>
      </c>
      <c r="AB1026">
        <v>-480000000</v>
      </c>
      <c r="AD1026">
        <v>-947000000</v>
      </c>
      <c r="AE1026">
        <v>225000000</v>
      </c>
      <c r="AF1026">
        <v>225300000</v>
      </c>
      <c r="AG1026">
        <v>2713000000</v>
      </c>
      <c r="AJ1026">
        <v>1297000000</v>
      </c>
      <c r="AM1026">
        <v>288000000</v>
      </c>
      <c r="AN1026">
        <v>844000000</v>
      </c>
      <c r="AO1026">
        <v>108000000</v>
      </c>
      <c r="AQ1026">
        <v>840000000</v>
      </c>
      <c r="AS1026">
        <v>145000000</v>
      </c>
      <c r="AT1026">
        <v>224000000</v>
      </c>
      <c r="AU1026">
        <v>-230000000</v>
      </c>
      <c r="AV1026">
        <v>-1066000000</v>
      </c>
      <c r="AX1026">
        <v>259000000</v>
      </c>
      <c r="AY1026">
        <v>3.65</v>
      </c>
      <c r="AZ1026">
        <v>1226000000</v>
      </c>
      <c r="BB1026">
        <v>1240000000</v>
      </c>
      <c r="BC1026">
        <v>1240000000</v>
      </c>
      <c r="BL1026">
        <v>3.75</v>
      </c>
      <c r="BN1026">
        <v>1.0466550992866801</v>
      </c>
      <c r="BO1026">
        <v>11.4814814814815</v>
      </c>
      <c r="BP1026">
        <v>0.23928004235045</v>
      </c>
      <c r="BQ1026">
        <v>0.905240868184224</v>
      </c>
      <c r="BR1026">
        <v>13.633634520547901</v>
      </c>
      <c r="BS1026">
        <v>-1.75833333333333</v>
      </c>
      <c r="BU1026">
        <v>-3.7840436645833298E-7</v>
      </c>
    </row>
    <row r="1027" spans="3:73" x14ac:dyDescent="0.3">
      <c r="C1027">
        <v>62996</v>
      </c>
      <c r="D1027" t="s">
        <v>3903</v>
      </c>
      <c r="E1027" t="s">
        <v>836</v>
      </c>
      <c r="F1027" t="s">
        <v>3614</v>
      </c>
      <c r="G1027" t="s">
        <v>3904</v>
      </c>
      <c r="H1027" t="s">
        <v>3905</v>
      </c>
      <c r="I1027" t="s">
        <v>3906</v>
      </c>
      <c r="J1027">
        <v>2021</v>
      </c>
      <c r="K1027" t="s">
        <v>4062</v>
      </c>
      <c r="L1027">
        <v>54.890506999999999</v>
      </c>
      <c r="M1027">
        <v>5575000000</v>
      </c>
      <c r="N1027">
        <v>3422000000</v>
      </c>
      <c r="O1027">
        <v>926000000</v>
      </c>
      <c r="Q1027">
        <v>1216000000</v>
      </c>
      <c r="S1027">
        <v>896000000</v>
      </c>
      <c r="T1027">
        <v>388000000</v>
      </c>
      <c r="U1027">
        <v>568000000</v>
      </c>
      <c r="V1027">
        <v>5497000000</v>
      </c>
      <c r="W1027">
        <v>1939000000</v>
      </c>
      <c r="X1027">
        <v>1045000000</v>
      </c>
      <c r="AA1027">
        <v>2959000000</v>
      </c>
      <c r="AB1027">
        <v>-179000000</v>
      </c>
      <c r="AD1027">
        <v>-652000000</v>
      </c>
      <c r="AE1027">
        <v>241000000</v>
      </c>
      <c r="AF1027">
        <v>241200000</v>
      </c>
      <c r="AG1027">
        <v>2863000000</v>
      </c>
      <c r="AJ1027">
        <v>1405000000</v>
      </c>
      <c r="AM1027">
        <v>210000000</v>
      </c>
      <c r="AN1027">
        <v>410000000</v>
      </c>
      <c r="AO1027">
        <v>278000000</v>
      </c>
      <c r="AQ1027">
        <v>930000000</v>
      </c>
      <c r="AS1027">
        <v>151000000</v>
      </c>
      <c r="AT1027">
        <v>128000000</v>
      </c>
      <c r="AU1027">
        <v>-12000000</v>
      </c>
      <c r="AV1027">
        <v>-1298000000</v>
      </c>
      <c r="AX1027">
        <v>175000000</v>
      </c>
      <c r="AY1027">
        <v>1.63</v>
      </c>
      <c r="AZ1027">
        <v>1046000000</v>
      </c>
      <c r="BB1027">
        <v>898000000</v>
      </c>
      <c r="BC1027">
        <v>898000000</v>
      </c>
      <c r="BL1027">
        <v>7.265625</v>
      </c>
      <c r="BN1027">
        <v>0.98600896860986498</v>
      </c>
      <c r="BO1027">
        <v>3.2302158273381298</v>
      </c>
      <c r="BP1027">
        <v>0.47756575554409503</v>
      </c>
      <c r="BQ1027">
        <v>1.13769984528107</v>
      </c>
      <c r="BR1027">
        <v>33.675157668711698</v>
      </c>
      <c r="BS1027">
        <v>-2.2905027932960902</v>
      </c>
      <c r="BU1027">
        <v>-4.9984092966480396E-7</v>
      </c>
    </row>
    <row r="1028" spans="3:73" x14ac:dyDescent="0.3">
      <c r="C1028">
        <v>62996</v>
      </c>
      <c r="D1028" t="s">
        <v>3903</v>
      </c>
      <c r="E1028" t="s">
        <v>836</v>
      </c>
      <c r="F1028" t="s">
        <v>3614</v>
      </c>
      <c r="G1028" t="s">
        <v>3904</v>
      </c>
      <c r="H1028" t="s">
        <v>3905</v>
      </c>
      <c r="I1028" t="s">
        <v>3906</v>
      </c>
      <c r="J1028">
        <v>2020</v>
      </c>
      <c r="K1028" t="s">
        <v>4062</v>
      </c>
      <c r="L1028">
        <v>42.612727</v>
      </c>
      <c r="M1028">
        <v>5777000000</v>
      </c>
      <c r="N1028">
        <v>3489000000</v>
      </c>
      <c r="O1028">
        <v>1326000000</v>
      </c>
      <c r="Q1028">
        <v>876000000</v>
      </c>
      <c r="S1028">
        <v>908000000</v>
      </c>
      <c r="T1028">
        <v>357000000</v>
      </c>
      <c r="U1028">
        <v>563000000</v>
      </c>
      <c r="V1028">
        <v>5356000000</v>
      </c>
      <c r="W1028">
        <v>1934000000</v>
      </c>
      <c r="X1028">
        <v>893000000</v>
      </c>
      <c r="AA1028">
        <v>2795000000</v>
      </c>
      <c r="AB1028">
        <v>195000000</v>
      </c>
      <c r="AD1028">
        <v>79000000</v>
      </c>
      <c r="AE1028">
        <v>258000000</v>
      </c>
      <c r="AF1028">
        <v>258200000</v>
      </c>
      <c r="AG1028">
        <v>660000000</v>
      </c>
      <c r="AJ1028">
        <v>1295000000</v>
      </c>
      <c r="AM1028">
        <v>269000000</v>
      </c>
      <c r="AN1028">
        <v>195000000</v>
      </c>
      <c r="AO1028">
        <v>144000000</v>
      </c>
      <c r="AQ1028">
        <v>953000000</v>
      </c>
      <c r="AS1028">
        <v>133000000</v>
      </c>
      <c r="AT1028">
        <v>114000000</v>
      </c>
      <c r="AU1028">
        <v>531000000</v>
      </c>
      <c r="AV1028">
        <v>-886000000</v>
      </c>
      <c r="AX1028">
        <v>144000000</v>
      </c>
      <c r="AY1028">
        <v>0.75</v>
      </c>
      <c r="AZ1028">
        <v>815000000</v>
      </c>
      <c r="BB1028">
        <v>608000000</v>
      </c>
      <c r="BC1028">
        <v>608000000</v>
      </c>
      <c r="BL1028">
        <v>8.3596491228070207</v>
      </c>
      <c r="BN1028">
        <v>0.92712480526224705</v>
      </c>
      <c r="BO1028">
        <v>4.2222222222222197</v>
      </c>
      <c r="BP1028">
        <v>0.68562564632885203</v>
      </c>
      <c r="BQ1028">
        <v>1.35108583247156</v>
      </c>
      <c r="BR1028">
        <v>56.816969333333297</v>
      </c>
      <c r="BS1028">
        <v>1</v>
      </c>
      <c r="BU1028">
        <v>1.6389510384615399E-7</v>
      </c>
    </row>
    <row r="1029" spans="3:73" x14ac:dyDescent="0.3">
      <c r="C1029">
        <v>62996</v>
      </c>
      <c r="D1029" t="s">
        <v>3903</v>
      </c>
      <c r="E1029" t="s">
        <v>836</v>
      </c>
      <c r="F1029" t="s">
        <v>3614</v>
      </c>
      <c r="G1029" t="s">
        <v>3904</v>
      </c>
      <c r="H1029" t="s">
        <v>3905</v>
      </c>
      <c r="I1029" t="s">
        <v>3906</v>
      </c>
      <c r="J1029">
        <v>2019</v>
      </c>
      <c r="K1029" t="s">
        <v>4062</v>
      </c>
      <c r="L1029">
        <v>35.123068000000004</v>
      </c>
      <c r="M1029">
        <v>5027000000</v>
      </c>
      <c r="N1029">
        <v>2711000000</v>
      </c>
      <c r="O1029">
        <v>697000000</v>
      </c>
      <c r="Q1029">
        <v>754000000</v>
      </c>
      <c r="S1029">
        <v>878000000</v>
      </c>
      <c r="T1029">
        <v>259000000</v>
      </c>
      <c r="U1029">
        <v>509000000</v>
      </c>
      <c r="V1029">
        <v>5083000000</v>
      </c>
      <c r="W1029">
        <v>1548000000</v>
      </c>
      <c r="X1029">
        <v>697000000</v>
      </c>
      <c r="AA1029">
        <v>2773000000</v>
      </c>
      <c r="AB1029">
        <v>-235000000</v>
      </c>
      <c r="AD1029">
        <v>-332000000</v>
      </c>
      <c r="AE1029">
        <v>276000000</v>
      </c>
      <c r="AF1029">
        <v>275600000</v>
      </c>
      <c r="AG1029">
        <v>565000000</v>
      </c>
      <c r="AJ1029">
        <v>1088000000</v>
      </c>
      <c r="AM1029">
        <v>230000000</v>
      </c>
      <c r="AN1029">
        <v>453000000</v>
      </c>
      <c r="AO1029">
        <v>159000000</v>
      </c>
      <c r="AQ1029">
        <v>833000000</v>
      </c>
      <c r="AS1029">
        <v>159000000</v>
      </c>
      <c r="AT1029">
        <v>162000000</v>
      </c>
      <c r="AU1029">
        <v>582000000</v>
      </c>
      <c r="AV1029">
        <v>-1291000000</v>
      </c>
      <c r="AX1029">
        <v>146000000</v>
      </c>
      <c r="AY1029">
        <v>1.6</v>
      </c>
      <c r="AZ1029">
        <v>850000000</v>
      </c>
      <c r="BB1029">
        <v>842000000</v>
      </c>
      <c r="BC1029">
        <v>842000000</v>
      </c>
      <c r="BL1029">
        <v>5.1419753086419799</v>
      </c>
      <c r="BN1029">
        <v>1.0111398448378801</v>
      </c>
      <c r="BO1029">
        <v>5.2955974842767297</v>
      </c>
      <c r="BP1029">
        <v>0.45025839793281702</v>
      </c>
      <c r="BQ1029">
        <v>1.2642118863049101</v>
      </c>
      <c r="BR1029">
        <v>21.9519175</v>
      </c>
      <c r="BS1029">
        <v>-1.92765957446809</v>
      </c>
      <c r="BU1029">
        <v>-2.3913578212766E-7</v>
      </c>
    </row>
    <row r="1030" spans="3:73" x14ac:dyDescent="0.3">
      <c r="C1030">
        <v>62996</v>
      </c>
      <c r="D1030" t="s">
        <v>3903</v>
      </c>
      <c r="E1030" t="s">
        <v>836</v>
      </c>
      <c r="F1030" t="s">
        <v>3614</v>
      </c>
      <c r="G1030" t="s">
        <v>3904</v>
      </c>
      <c r="H1030" t="s">
        <v>3905</v>
      </c>
      <c r="I1030" t="s">
        <v>3906</v>
      </c>
      <c r="J1030">
        <v>2018</v>
      </c>
      <c r="K1030" t="s">
        <v>4062</v>
      </c>
      <c r="L1030">
        <v>32.594675000000002</v>
      </c>
      <c r="M1030">
        <v>5393000000</v>
      </c>
      <c r="N1030">
        <v>2766000000</v>
      </c>
      <c r="O1030">
        <v>559000000</v>
      </c>
      <c r="Q1030">
        <v>946000000</v>
      </c>
      <c r="S1030">
        <v>1223000000</v>
      </c>
      <c r="T1030">
        <v>406000000</v>
      </c>
      <c r="U1030">
        <v>898000000</v>
      </c>
      <c r="V1030">
        <v>5324000000</v>
      </c>
      <c r="W1030">
        <v>1684000000</v>
      </c>
      <c r="X1030">
        <v>926000000</v>
      </c>
      <c r="AA1030">
        <v>2979000000</v>
      </c>
      <c r="AB1030">
        <v>-111000000</v>
      </c>
      <c r="AD1030">
        <v>-278000000</v>
      </c>
      <c r="AE1030">
        <v>294000000</v>
      </c>
      <c r="AF1030">
        <v>293900000</v>
      </c>
      <c r="AG1030">
        <v>653000000</v>
      </c>
      <c r="AJ1030">
        <v>1211000000</v>
      </c>
      <c r="AM1030">
        <v>258000000</v>
      </c>
      <c r="AN1030">
        <v>194000000</v>
      </c>
      <c r="AO1030">
        <v>156000000</v>
      </c>
      <c r="AQ1030">
        <v>1032000000</v>
      </c>
      <c r="AS1030">
        <v>156000000</v>
      </c>
      <c r="AT1030">
        <v>219000000</v>
      </c>
      <c r="AU1030">
        <v>-651000000</v>
      </c>
      <c r="AV1030">
        <v>-1020000000</v>
      </c>
      <c r="AX1030">
        <v>137000000</v>
      </c>
      <c r="AY1030">
        <v>0.65</v>
      </c>
      <c r="AZ1030">
        <v>871000000</v>
      </c>
      <c r="BB1030">
        <v>608000000</v>
      </c>
      <c r="BC1030">
        <v>608000000</v>
      </c>
      <c r="BL1030">
        <v>4.7123287671232896</v>
      </c>
      <c r="BN1030">
        <v>0.98720563693676999</v>
      </c>
      <c r="BO1030">
        <v>3.8974358974359</v>
      </c>
      <c r="BP1030">
        <v>0.33194774346793299</v>
      </c>
      <c r="BQ1030">
        <v>1.0807600950118801</v>
      </c>
      <c r="BR1030">
        <v>50.145653846153799</v>
      </c>
      <c r="BS1030">
        <v>-1.7477477477477501</v>
      </c>
      <c r="BU1030">
        <v>-1.9086971846846901E-7</v>
      </c>
    </row>
    <row r="1031" spans="3:73" x14ac:dyDescent="0.3">
      <c r="C1031">
        <v>62996</v>
      </c>
      <c r="D1031" t="s">
        <v>3903</v>
      </c>
      <c r="E1031" t="s">
        <v>836</v>
      </c>
      <c r="F1031" t="s">
        <v>3614</v>
      </c>
      <c r="G1031" t="s">
        <v>3904</v>
      </c>
      <c r="H1031" t="s">
        <v>3905</v>
      </c>
      <c r="I1031" t="s">
        <v>3906</v>
      </c>
      <c r="J1031">
        <v>2017</v>
      </c>
      <c r="K1031" t="s">
        <v>4062</v>
      </c>
      <c r="L1031">
        <v>32.144672</v>
      </c>
      <c r="M1031">
        <v>5488000000</v>
      </c>
      <c r="N1031">
        <v>3215000000</v>
      </c>
      <c r="O1031">
        <v>1194000000</v>
      </c>
      <c r="Q1031">
        <v>796000000</v>
      </c>
      <c r="S1031">
        <v>1129000000</v>
      </c>
      <c r="T1031">
        <v>187000000</v>
      </c>
      <c r="U1031">
        <v>841000000</v>
      </c>
      <c r="V1031">
        <v>5312000000</v>
      </c>
      <c r="W1031">
        <v>1628000000</v>
      </c>
      <c r="X1031">
        <v>824000000</v>
      </c>
      <c r="AA1031">
        <v>3085000000</v>
      </c>
      <c r="AB1031">
        <v>-60000000</v>
      </c>
      <c r="AD1031">
        <v>-305000000</v>
      </c>
      <c r="AE1031">
        <v>310000000</v>
      </c>
      <c r="AF1031">
        <v>310400000</v>
      </c>
      <c r="AG1031">
        <v>616000000</v>
      </c>
      <c r="AJ1031">
        <v>1169000000</v>
      </c>
      <c r="AM1031">
        <v>305000000</v>
      </c>
      <c r="AN1031">
        <v>87000000</v>
      </c>
      <c r="AO1031">
        <v>278000000</v>
      </c>
      <c r="AQ1031">
        <v>751000000</v>
      </c>
      <c r="AS1031">
        <v>127000000</v>
      </c>
      <c r="AT1031">
        <v>173000000</v>
      </c>
      <c r="AU1031">
        <v>-25000000</v>
      </c>
      <c r="AV1031">
        <v>-577000000</v>
      </c>
      <c r="AX1031">
        <v>129000000</v>
      </c>
      <c r="AY1031">
        <v>0.28000000000000003</v>
      </c>
      <c r="BB1031">
        <v>670000000</v>
      </c>
      <c r="BC1031">
        <v>670000000</v>
      </c>
      <c r="BL1031">
        <v>4.3410404624277499</v>
      </c>
      <c r="BN1031">
        <v>0.96793002915451898</v>
      </c>
      <c r="BO1031">
        <v>2.4100719424460402</v>
      </c>
      <c r="BP1031">
        <v>0.73341523341523296</v>
      </c>
      <c r="BQ1031">
        <v>1.48587223587224</v>
      </c>
      <c r="BR1031">
        <v>114.80240000000001</v>
      </c>
      <c r="BS1031">
        <v>-1.45</v>
      </c>
      <c r="BU1031">
        <v>-1.5000846933333299E-7</v>
      </c>
    </row>
    <row r="1032" spans="3:73" x14ac:dyDescent="0.3">
      <c r="C1032">
        <v>1941365</v>
      </c>
      <c r="D1032" t="s">
        <v>3911</v>
      </c>
      <c r="E1032" t="s">
        <v>1978</v>
      </c>
      <c r="F1032" t="s">
        <v>3614</v>
      </c>
      <c r="G1032" t="s">
        <v>3912</v>
      </c>
      <c r="H1032" t="s">
        <v>3913</v>
      </c>
      <c r="I1032" t="s">
        <v>3914</v>
      </c>
      <c r="J1032">
        <v>2026</v>
      </c>
      <c r="K1032" t="s">
        <v>4062</v>
      </c>
      <c r="L1032">
        <v>10.243369</v>
      </c>
    </row>
    <row r="1033" spans="3:73" x14ac:dyDescent="0.3">
      <c r="C1033">
        <v>1941365</v>
      </c>
      <c r="D1033" t="s">
        <v>3911</v>
      </c>
      <c r="E1033" t="s">
        <v>1978</v>
      </c>
      <c r="F1033" t="s">
        <v>3614</v>
      </c>
      <c r="G1033" t="s">
        <v>3912</v>
      </c>
      <c r="H1033" t="s">
        <v>3913</v>
      </c>
      <c r="I1033" t="s">
        <v>3914</v>
      </c>
      <c r="J1033">
        <v>2025</v>
      </c>
      <c r="K1033" t="s">
        <v>4062</v>
      </c>
      <c r="L1033">
        <v>12.352823000000001</v>
      </c>
      <c r="M1033">
        <v>3100400000</v>
      </c>
      <c r="N1033">
        <v>695900000</v>
      </c>
      <c r="O1033">
        <v>183300000</v>
      </c>
      <c r="P1033">
        <v>150400000</v>
      </c>
      <c r="Q1033">
        <v>269100000</v>
      </c>
      <c r="S1033">
        <v>503100000</v>
      </c>
      <c r="T1033">
        <v>547700000</v>
      </c>
      <c r="U1033">
        <v>1127500000</v>
      </c>
      <c r="V1033">
        <v>1755800000</v>
      </c>
      <c r="W1033">
        <v>415700000</v>
      </c>
      <c r="X1033">
        <v>203700000</v>
      </c>
      <c r="AB1033">
        <v>1344600000</v>
      </c>
      <c r="AD1033">
        <v>1357100000</v>
      </c>
      <c r="AF1033">
        <v>127200000</v>
      </c>
      <c r="AG1033">
        <v>827600000</v>
      </c>
      <c r="AH1033">
        <v>2734700000</v>
      </c>
      <c r="AJ1033">
        <v>119000000</v>
      </c>
      <c r="AM1033">
        <v>19600000</v>
      </c>
      <c r="AN1033">
        <v>26700000</v>
      </c>
      <c r="AQ1033">
        <v>195700000</v>
      </c>
      <c r="AU1033">
        <v>-74400000</v>
      </c>
      <c r="AV1033">
        <v>-65700000</v>
      </c>
      <c r="AY1033">
        <v>0.21</v>
      </c>
      <c r="AZ1033">
        <v>272750000</v>
      </c>
      <c r="BA1033">
        <v>4.3514827951877701E-2</v>
      </c>
      <c r="BE1033">
        <v>7.1561780085567003E-2</v>
      </c>
      <c r="BG1033">
        <v>0.30262917321826899</v>
      </c>
      <c r="BI1033">
        <v>0.88204747774480696</v>
      </c>
      <c r="BJ1033">
        <v>-2.7205909240501699E-2</v>
      </c>
      <c r="BN1033">
        <v>0.566314023996904</v>
      </c>
      <c r="BP1033">
        <v>0.44094298773153701</v>
      </c>
      <c r="BQ1033">
        <v>1.02670194852057</v>
      </c>
      <c r="BR1033">
        <v>58.822966666666701</v>
      </c>
      <c r="BS1033">
        <v>1.9857206604194599E-2</v>
      </c>
      <c r="BU1033">
        <v>1.9292673136992399E-9</v>
      </c>
    </row>
    <row r="1034" spans="3:73" x14ac:dyDescent="0.3">
      <c r="C1034">
        <v>1941365</v>
      </c>
      <c r="D1034" t="s">
        <v>3911</v>
      </c>
      <c r="E1034" t="s">
        <v>1978</v>
      </c>
      <c r="F1034" t="s">
        <v>3614</v>
      </c>
      <c r="G1034" t="s">
        <v>3912</v>
      </c>
      <c r="H1034" t="s">
        <v>3913</v>
      </c>
      <c r="I1034" t="s">
        <v>3914</v>
      </c>
      <c r="J1034">
        <v>2024</v>
      </c>
      <c r="K1034" t="s">
        <v>4062</v>
      </c>
      <c r="L1034">
        <v>16.533076999999999</v>
      </c>
      <c r="M1034">
        <v>2929800000</v>
      </c>
      <c r="N1034">
        <v>650700000</v>
      </c>
      <c r="O1034">
        <v>120600000</v>
      </c>
      <c r="P1034">
        <v>191000000</v>
      </c>
      <c r="Q1034">
        <v>276400000</v>
      </c>
      <c r="S1034">
        <v>481500000</v>
      </c>
      <c r="T1034">
        <v>571300000</v>
      </c>
      <c r="U1034">
        <v>1125800000</v>
      </c>
      <c r="V1034">
        <v>1635100000</v>
      </c>
      <c r="W1034">
        <v>395400000</v>
      </c>
      <c r="X1034">
        <v>180700000</v>
      </c>
      <c r="AA1034">
        <v>1020000000</v>
      </c>
      <c r="AB1034">
        <v>1294700000</v>
      </c>
      <c r="AD1034">
        <v>1330400000</v>
      </c>
      <c r="AF1034">
        <v>127600000</v>
      </c>
      <c r="AG1034">
        <v>877000000</v>
      </c>
      <c r="AH1034">
        <v>2700400000</v>
      </c>
      <c r="AJ1034">
        <v>235700000</v>
      </c>
      <c r="AM1034">
        <v>42400000</v>
      </c>
      <c r="AN1034">
        <v>125900000</v>
      </c>
      <c r="AQ1034">
        <v>292000000</v>
      </c>
      <c r="AU1034">
        <v>-580800000</v>
      </c>
      <c r="AV1034">
        <v>269600000</v>
      </c>
      <c r="AY1034">
        <v>0.99</v>
      </c>
      <c r="AZ1034">
        <v>263100000</v>
      </c>
      <c r="BA1034">
        <v>8.7283365427344106E-2</v>
      </c>
      <c r="BE1034">
        <v>0.108132128573545</v>
      </c>
      <c r="BG1034">
        <v>0.32476670122944801</v>
      </c>
      <c r="BI1034">
        <v>0.92170114000955705</v>
      </c>
      <c r="BJ1034">
        <v>-0.21507924751888599</v>
      </c>
      <c r="BN1034">
        <v>0.55809270257355403</v>
      </c>
      <c r="BP1034">
        <v>0.30500758725341398</v>
      </c>
      <c r="BQ1034">
        <v>0.94663631765301004</v>
      </c>
      <c r="BR1034">
        <v>16.7000777777778</v>
      </c>
      <c r="BS1034">
        <v>9.7242604464354704E-2</v>
      </c>
      <c r="BU1034">
        <v>1.2642114953271001E-8</v>
      </c>
    </row>
    <row r="1035" spans="3:73" x14ac:dyDescent="0.3">
      <c r="C1035">
        <v>1941365</v>
      </c>
      <c r="D1035" t="s">
        <v>3911</v>
      </c>
      <c r="E1035" t="s">
        <v>1978</v>
      </c>
      <c r="F1035" t="s">
        <v>3614</v>
      </c>
      <c r="G1035" t="s">
        <v>3912</v>
      </c>
      <c r="H1035" t="s">
        <v>3913</v>
      </c>
      <c r="I1035" t="s">
        <v>3914</v>
      </c>
      <c r="J1035">
        <v>2023</v>
      </c>
      <c r="K1035" t="s">
        <v>4062</v>
      </c>
      <c r="L1035">
        <v>10.431426999999999</v>
      </c>
      <c r="M1035">
        <v>2381700000</v>
      </c>
      <c r="N1035">
        <v>677200000</v>
      </c>
      <c r="O1035">
        <v>148700000</v>
      </c>
      <c r="P1035">
        <v>203000000</v>
      </c>
      <c r="Q1035">
        <v>249800000</v>
      </c>
      <c r="S1035">
        <v>356600000</v>
      </c>
      <c r="T1035">
        <v>335500000</v>
      </c>
      <c r="U1035">
        <v>925100000</v>
      </c>
      <c r="V1035">
        <v>1187900000</v>
      </c>
      <c r="W1035">
        <v>349400000</v>
      </c>
      <c r="X1035">
        <v>151400000</v>
      </c>
      <c r="AB1035">
        <v>1193800000</v>
      </c>
      <c r="AD1035">
        <v>1204500000</v>
      </c>
      <c r="AF1035">
        <v>126800000</v>
      </c>
      <c r="AG1035">
        <v>901400000</v>
      </c>
      <c r="AH1035">
        <v>2726200000</v>
      </c>
      <c r="AJ1035">
        <v>306300000</v>
      </c>
      <c r="AM1035">
        <v>56700000</v>
      </c>
      <c r="AN1035">
        <v>182000000</v>
      </c>
      <c r="AO1035">
        <v>65200000</v>
      </c>
      <c r="AQ1035">
        <v>405600000</v>
      </c>
      <c r="AU1035">
        <v>-56900000</v>
      </c>
      <c r="AV1035">
        <v>-299900000</v>
      </c>
      <c r="AY1035">
        <v>1.42</v>
      </c>
      <c r="BA1035">
        <v>0.11235419264910899</v>
      </c>
      <c r="BB1035">
        <v>303900000</v>
      </c>
      <c r="BC1035">
        <v>303900000</v>
      </c>
      <c r="BD1035">
        <v>0.111473846379576</v>
      </c>
      <c r="BE1035">
        <v>0.148778519551023</v>
      </c>
      <c r="BG1035">
        <v>0.33064338639864999</v>
      </c>
      <c r="BI1035">
        <v>1.1446445816013799</v>
      </c>
      <c r="BJ1035">
        <v>-2.0871542806837399E-2</v>
      </c>
      <c r="BN1035">
        <v>0.498761388923878</v>
      </c>
      <c r="BO1035">
        <v>4.6610429447852804</v>
      </c>
      <c r="BP1035">
        <v>0.42558672009158599</v>
      </c>
      <c r="BQ1035">
        <v>1.22323983972524</v>
      </c>
      <c r="BR1035">
        <v>7.3460753521126803</v>
      </c>
      <c r="BS1035">
        <v>0.15245434746188599</v>
      </c>
      <c r="BU1035">
        <v>1.24079630926453E-8</v>
      </c>
    </row>
    <row r="1036" spans="3:73" x14ac:dyDescent="0.3">
      <c r="C1036">
        <v>1941365</v>
      </c>
      <c r="D1036" t="s">
        <v>3911</v>
      </c>
      <c r="E1036" t="s">
        <v>1978</v>
      </c>
      <c r="F1036" t="s">
        <v>3614</v>
      </c>
      <c r="G1036" t="s">
        <v>3912</v>
      </c>
      <c r="H1036" t="s">
        <v>3913</v>
      </c>
      <c r="I1036" t="s">
        <v>3914</v>
      </c>
      <c r="J1036">
        <v>2022</v>
      </c>
      <c r="K1036" t="s">
        <v>4062</v>
      </c>
      <c r="L1036">
        <v>8.1426809999999996</v>
      </c>
    </row>
    <row r="1037" spans="3:73" x14ac:dyDescent="0.3">
      <c r="C1037">
        <v>1941365</v>
      </c>
      <c r="D1037" t="s">
        <v>3911</v>
      </c>
      <c r="E1037" t="s">
        <v>1978</v>
      </c>
      <c r="F1037" t="s">
        <v>3614</v>
      </c>
      <c r="G1037" t="s">
        <v>3912</v>
      </c>
      <c r="H1037" t="s">
        <v>3913</v>
      </c>
      <c r="I1037" t="s">
        <v>3914</v>
      </c>
      <c r="J1037">
        <v>2021</v>
      </c>
      <c r="K1037" t="s">
        <v>4062</v>
      </c>
    </row>
    <row r="1038" spans="3:73" x14ac:dyDescent="0.3">
      <c r="C1038">
        <v>1941365</v>
      </c>
      <c r="D1038" t="s">
        <v>3911</v>
      </c>
      <c r="E1038" t="s">
        <v>1978</v>
      </c>
      <c r="F1038" t="s">
        <v>3614</v>
      </c>
      <c r="G1038" t="s">
        <v>3912</v>
      </c>
      <c r="H1038" t="s">
        <v>3913</v>
      </c>
      <c r="I1038" t="s">
        <v>3914</v>
      </c>
      <c r="J1038">
        <v>2020</v>
      </c>
      <c r="K1038" t="s">
        <v>4062</v>
      </c>
    </row>
    <row r="1039" spans="3:73" x14ac:dyDescent="0.3">
      <c r="C1039">
        <v>1941365</v>
      </c>
      <c r="D1039" t="s">
        <v>3911</v>
      </c>
      <c r="E1039" t="s">
        <v>1978</v>
      </c>
      <c r="F1039" t="s">
        <v>3614</v>
      </c>
      <c r="G1039" t="s">
        <v>3912</v>
      </c>
      <c r="H1039" t="s">
        <v>3913</v>
      </c>
      <c r="I1039" t="s">
        <v>3914</v>
      </c>
      <c r="J1039">
        <v>2019</v>
      </c>
      <c r="K1039" t="s">
        <v>4062</v>
      </c>
    </row>
    <row r="1040" spans="3:73" x14ac:dyDescent="0.3">
      <c r="C1040">
        <v>1941365</v>
      </c>
      <c r="D1040" t="s">
        <v>3911</v>
      </c>
      <c r="E1040" t="s">
        <v>1978</v>
      </c>
      <c r="F1040" t="s">
        <v>3614</v>
      </c>
      <c r="G1040" t="s">
        <v>3912</v>
      </c>
      <c r="H1040" t="s">
        <v>3913</v>
      </c>
      <c r="I1040" t="s">
        <v>3914</v>
      </c>
      <c r="J1040">
        <v>2018</v>
      </c>
      <c r="K1040" t="s">
        <v>4062</v>
      </c>
    </row>
    <row r="1041" spans="3:73" x14ac:dyDescent="0.3">
      <c r="C1041">
        <v>1941365</v>
      </c>
      <c r="D1041" t="s">
        <v>3911</v>
      </c>
      <c r="E1041" t="s">
        <v>1978</v>
      </c>
      <c r="F1041" t="s">
        <v>3614</v>
      </c>
      <c r="G1041" t="s">
        <v>3912</v>
      </c>
      <c r="H1041" t="s">
        <v>3913</v>
      </c>
      <c r="I1041" t="s">
        <v>3914</v>
      </c>
      <c r="J1041">
        <v>2017</v>
      </c>
      <c r="K1041" t="s">
        <v>4062</v>
      </c>
    </row>
    <row r="1042" spans="3:73" x14ac:dyDescent="0.3">
      <c r="C1042">
        <v>1423221</v>
      </c>
      <c r="D1042" t="s">
        <v>3948</v>
      </c>
      <c r="E1042" t="s">
        <v>1380</v>
      </c>
      <c r="F1042" t="s">
        <v>3614</v>
      </c>
      <c r="G1042" t="s">
        <v>3870</v>
      </c>
      <c r="H1042" t="s">
        <v>3871</v>
      </c>
      <c r="I1042" t="s">
        <v>3949</v>
      </c>
      <c r="J1042">
        <v>2026</v>
      </c>
      <c r="K1042" t="s">
        <v>4062</v>
      </c>
      <c r="L1042">
        <v>18.555969999999999</v>
      </c>
    </row>
    <row r="1043" spans="3:73" x14ac:dyDescent="0.3">
      <c r="C1043">
        <v>1423221</v>
      </c>
      <c r="D1043" t="s">
        <v>3948</v>
      </c>
      <c r="E1043" t="s">
        <v>1380</v>
      </c>
      <c r="F1043" t="s">
        <v>3614</v>
      </c>
      <c r="G1043" t="s">
        <v>3870</v>
      </c>
      <c r="H1043" t="s">
        <v>3871</v>
      </c>
      <c r="I1043" t="s">
        <v>3949</v>
      </c>
      <c r="J1043">
        <v>2025</v>
      </c>
      <c r="K1043" t="s">
        <v>4062</v>
      </c>
      <c r="L1043">
        <v>17.051324999999999</v>
      </c>
      <c r="M1043">
        <v>1968233000</v>
      </c>
      <c r="N1043">
        <v>573775000</v>
      </c>
      <c r="O1043">
        <v>76018000</v>
      </c>
      <c r="P1043">
        <v>205384000</v>
      </c>
      <c r="Q1043">
        <v>254122000</v>
      </c>
      <c r="R1043">
        <v>1386940000</v>
      </c>
      <c r="S1043">
        <v>411591000</v>
      </c>
      <c r="U1043">
        <v>271346000</v>
      </c>
      <c r="V1043">
        <v>1242054000</v>
      </c>
      <c r="W1043">
        <v>281545000</v>
      </c>
      <c r="X1043">
        <v>131307000</v>
      </c>
      <c r="AB1043">
        <v>726179000</v>
      </c>
      <c r="AC1043">
        <v>103633000</v>
      </c>
      <c r="AD1043">
        <v>164710000</v>
      </c>
      <c r="AE1043">
        <v>512000</v>
      </c>
      <c r="AF1043">
        <v>45674726</v>
      </c>
      <c r="AH1043">
        <v>1837641000</v>
      </c>
      <c r="AJ1043">
        <v>-193952000</v>
      </c>
      <c r="AM1043">
        <v>8213000</v>
      </c>
      <c r="AN1043">
        <v>-250806000</v>
      </c>
      <c r="AO1043">
        <v>55812000</v>
      </c>
      <c r="AQ1043">
        <v>164897000</v>
      </c>
      <c r="AS1043">
        <v>103444000</v>
      </c>
      <c r="AU1043">
        <v>-62008000</v>
      </c>
      <c r="AV1043">
        <v>-127480000</v>
      </c>
      <c r="AX1043">
        <v>14889000</v>
      </c>
      <c r="AY1043">
        <v>-5.43</v>
      </c>
      <c r="AZ1043">
        <v>264836000</v>
      </c>
      <c r="BA1043">
        <v>-0.105544009956243</v>
      </c>
      <c r="BB1043">
        <v>-186781000</v>
      </c>
      <c r="BC1043">
        <v>-186781000</v>
      </c>
      <c r="BD1043">
        <v>-0.10164172436292</v>
      </c>
      <c r="BE1043">
        <v>8.9732978312956693E-2</v>
      </c>
      <c r="BI1043">
        <v>0.93365013186955004</v>
      </c>
      <c r="BJ1043">
        <v>-3.3743261061328099E-2</v>
      </c>
      <c r="BN1043">
        <v>0.63105028723733403</v>
      </c>
      <c r="BO1043">
        <v>-3.3466100480183498</v>
      </c>
      <c r="BP1043">
        <v>0.27000301905556801</v>
      </c>
      <c r="BQ1043">
        <v>1.13535314070575</v>
      </c>
      <c r="BR1043">
        <v>-3.1402071823204398</v>
      </c>
      <c r="BS1043">
        <v>-0.34537765482064298</v>
      </c>
      <c r="BU1043">
        <v>-1.2750120115013001E-7</v>
      </c>
    </row>
    <row r="1044" spans="3:73" x14ac:dyDescent="0.3">
      <c r="C1044">
        <v>1423221</v>
      </c>
      <c r="D1044" t="s">
        <v>3948</v>
      </c>
      <c r="E1044" t="s">
        <v>1380</v>
      </c>
      <c r="F1044" t="s">
        <v>3614</v>
      </c>
      <c r="G1044" t="s">
        <v>3870</v>
      </c>
      <c r="H1044" t="s">
        <v>3871</v>
      </c>
      <c r="I1044" t="s">
        <v>3949</v>
      </c>
      <c r="J1044">
        <v>2024</v>
      </c>
      <c r="K1044" t="s">
        <v>4062</v>
      </c>
      <c r="L1044">
        <v>28.794051</v>
      </c>
      <c r="M1044">
        <v>2319788000</v>
      </c>
      <c r="N1044">
        <v>611268000</v>
      </c>
      <c r="O1044">
        <v>97744000</v>
      </c>
      <c r="P1044">
        <v>197689000</v>
      </c>
      <c r="Q1044">
        <v>275550000</v>
      </c>
      <c r="R1044">
        <v>1701801000</v>
      </c>
      <c r="S1044">
        <v>402466000</v>
      </c>
      <c r="U1044">
        <v>574711000</v>
      </c>
      <c r="V1044">
        <v>1309042000</v>
      </c>
      <c r="W1044">
        <v>272867000</v>
      </c>
      <c r="X1044">
        <v>124404000</v>
      </c>
      <c r="AB1044">
        <v>1010746000</v>
      </c>
      <c r="AC1044">
        <v>74752000</v>
      </c>
      <c r="AD1044">
        <v>430405000</v>
      </c>
      <c r="AE1044">
        <v>513000</v>
      </c>
      <c r="AF1044">
        <v>47252070</v>
      </c>
      <c r="AH1044">
        <v>1277862000</v>
      </c>
      <c r="AJ1044">
        <v>54826000</v>
      </c>
      <c r="AM1044">
        <v>9023000</v>
      </c>
      <c r="AN1044">
        <v>33059000</v>
      </c>
      <c r="AO1044">
        <v>20593000</v>
      </c>
      <c r="AQ1044">
        <v>88812000</v>
      </c>
      <c r="AS1044">
        <v>60328000</v>
      </c>
      <c r="AU1044">
        <v>-420594000</v>
      </c>
      <c r="AV1044">
        <v>385156000</v>
      </c>
      <c r="AX1044">
        <v>11972000</v>
      </c>
      <c r="AY1044">
        <v>0.91</v>
      </c>
      <c r="AZ1044">
        <v>186754500</v>
      </c>
      <c r="BA1044">
        <v>4.2904476383208802E-2</v>
      </c>
      <c r="BB1044">
        <v>62675000</v>
      </c>
      <c r="BC1044">
        <v>62675000</v>
      </c>
      <c r="BD1044">
        <v>4.9046767178302503E-2</v>
      </c>
      <c r="BE1044">
        <v>6.9500462491254897E-2</v>
      </c>
      <c r="BI1044">
        <v>0.55085292276707998</v>
      </c>
      <c r="BJ1044">
        <v>-0.32913882719730297</v>
      </c>
      <c r="BN1044">
        <v>0.56429380615814895</v>
      </c>
      <c r="BO1044">
        <v>3.0435099305589302</v>
      </c>
      <c r="BP1044">
        <v>0.35821114315765601</v>
      </c>
      <c r="BQ1044">
        <v>1.2303356580311999</v>
      </c>
      <c r="BR1044">
        <v>31.6418142857143</v>
      </c>
      <c r="BS1044">
        <v>3.2707524937026701E-2</v>
      </c>
      <c r="BU1044">
        <v>2.5924007030450801E-8</v>
      </c>
    </row>
    <row r="1045" spans="3:73" x14ac:dyDescent="0.3">
      <c r="C1045">
        <v>1423221</v>
      </c>
      <c r="D1045" t="s">
        <v>3948</v>
      </c>
      <c r="E1045" t="s">
        <v>1380</v>
      </c>
      <c r="F1045" t="s">
        <v>3614</v>
      </c>
      <c r="G1045" t="s">
        <v>3870</v>
      </c>
      <c r="H1045" t="s">
        <v>3871</v>
      </c>
      <c r="I1045" t="s">
        <v>3949</v>
      </c>
      <c r="J1045">
        <v>2023</v>
      </c>
      <c r="K1045" t="s">
        <v>4062</v>
      </c>
      <c r="L1045">
        <v>24.583769</v>
      </c>
      <c r="M1045">
        <v>831143000</v>
      </c>
      <c r="N1045">
        <v>273600000</v>
      </c>
      <c r="O1045">
        <v>58474000</v>
      </c>
      <c r="P1045">
        <v>97311000</v>
      </c>
      <c r="Q1045">
        <v>97959000</v>
      </c>
      <c r="R1045">
        <v>554355000</v>
      </c>
      <c r="S1045">
        <v>250664000</v>
      </c>
      <c r="U1045">
        <v>182956000</v>
      </c>
      <c r="V1045">
        <v>285589000</v>
      </c>
      <c r="W1045">
        <v>134663000</v>
      </c>
      <c r="X1045">
        <v>74371000</v>
      </c>
      <c r="AB1045">
        <v>545554000</v>
      </c>
      <c r="AC1045">
        <v>77571000</v>
      </c>
      <c r="AD1045">
        <v>409318000</v>
      </c>
      <c r="AE1045">
        <v>372000</v>
      </c>
      <c r="AF1045">
        <v>33011119</v>
      </c>
      <c r="AH1045">
        <v>1130583000</v>
      </c>
      <c r="AJ1045">
        <v>110701000</v>
      </c>
      <c r="AM1045">
        <v>14545000</v>
      </c>
      <c r="AN1045">
        <v>82501000</v>
      </c>
      <c r="AO1045">
        <v>8136000</v>
      </c>
      <c r="AQ1045">
        <v>147052000</v>
      </c>
      <c r="AS1045">
        <v>42866000</v>
      </c>
      <c r="AU1045">
        <v>-128439000</v>
      </c>
      <c r="AV1045">
        <v>-16151000</v>
      </c>
      <c r="AX1045">
        <v>10639000</v>
      </c>
      <c r="AY1045">
        <v>2.5099999999999998</v>
      </c>
      <c r="AZ1045">
        <v>109424500</v>
      </c>
      <c r="BA1045">
        <v>9.7914969533417703E-2</v>
      </c>
      <c r="BB1045">
        <v>105182000</v>
      </c>
      <c r="BC1045">
        <v>105182000</v>
      </c>
      <c r="BD1045">
        <v>9.3033417272327598E-2</v>
      </c>
      <c r="BE1045">
        <v>0.130067407700275</v>
      </c>
      <c r="BI1045">
        <v>1.3602749466698301</v>
      </c>
      <c r="BJ1045">
        <v>-0.1136042201236</v>
      </c>
      <c r="BN1045">
        <v>0.34360994437780301</v>
      </c>
      <c r="BO1045">
        <v>12.927974434611601</v>
      </c>
      <c r="BP1045">
        <v>0.434224694236724</v>
      </c>
      <c r="BQ1045">
        <v>1.30430036461389</v>
      </c>
      <c r="BR1045">
        <v>9.7943302788844608</v>
      </c>
      <c r="BS1045">
        <v>0.151224260109907</v>
      </c>
      <c r="BU1045">
        <v>1.13105687411329E-7</v>
      </c>
    </row>
    <row r="1046" spans="3:73" x14ac:dyDescent="0.3">
      <c r="C1046">
        <v>1423221</v>
      </c>
      <c r="D1046" t="s">
        <v>3948</v>
      </c>
      <c r="E1046" t="s">
        <v>1380</v>
      </c>
      <c r="F1046" t="s">
        <v>3614</v>
      </c>
      <c r="G1046" t="s">
        <v>3870</v>
      </c>
      <c r="H1046" t="s">
        <v>3871</v>
      </c>
      <c r="I1046" t="s">
        <v>3949</v>
      </c>
      <c r="J1046">
        <v>2022</v>
      </c>
      <c r="K1046" t="s">
        <v>4062</v>
      </c>
      <c r="L1046">
        <v>20.874457</v>
      </c>
      <c r="M1046">
        <v>724617000</v>
      </c>
      <c r="N1046">
        <v>280665000</v>
      </c>
      <c r="O1046">
        <v>55093000</v>
      </c>
      <c r="P1046">
        <v>96018000</v>
      </c>
      <c r="Q1046">
        <v>120890000</v>
      </c>
      <c r="R1046">
        <v>439290000</v>
      </c>
      <c r="S1046">
        <v>180400000</v>
      </c>
      <c r="U1046">
        <v>137855000</v>
      </c>
      <c r="V1046">
        <v>259782000</v>
      </c>
      <c r="W1046">
        <v>139843000</v>
      </c>
      <c r="X1046">
        <v>77907000</v>
      </c>
      <c r="AB1046">
        <v>464835000</v>
      </c>
      <c r="AC1046">
        <v>75518000</v>
      </c>
      <c r="AD1046">
        <v>337456000</v>
      </c>
      <c r="AE1046">
        <v>372000</v>
      </c>
      <c r="AF1046">
        <v>33129250</v>
      </c>
      <c r="AH1046">
        <v>307532000</v>
      </c>
      <c r="AJ1046">
        <v>28570000</v>
      </c>
      <c r="AM1046">
        <v>21427000</v>
      </c>
      <c r="AN1046">
        <v>88336000</v>
      </c>
      <c r="AO1046">
        <v>2559000</v>
      </c>
      <c r="AQ1046">
        <v>97965000</v>
      </c>
      <c r="AS1046">
        <v>9555000</v>
      </c>
      <c r="AU1046">
        <v>-32962000</v>
      </c>
      <c r="AV1046">
        <v>-45879000</v>
      </c>
      <c r="AX1046">
        <v>10598000</v>
      </c>
      <c r="AY1046">
        <v>0.75</v>
      </c>
      <c r="AZ1046">
        <v>106709500</v>
      </c>
      <c r="BA1046">
        <v>9.2900901369613598E-2</v>
      </c>
      <c r="BB1046">
        <v>112322000</v>
      </c>
      <c r="BC1046">
        <v>112322000</v>
      </c>
      <c r="BD1046">
        <v>0.36523678836673901</v>
      </c>
      <c r="BE1046">
        <v>0.31855221570438202</v>
      </c>
      <c r="BI1046">
        <v>0.424406272555019</v>
      </c>
      <c r="BJ1046">
        <v>-0.10718234200018199</v>
      </c>
      <c r="BN1046">
        <v>0.35850939185804398</v>
      </c>
      <c r="BO1046">
        <v>43.892926924579903</v>
      </c>
      <c r="BP1046">
        <v>0.39396323019385998</v>
      </c>
      <c r="BQ1046">
        <v>1.1425312672068</v>
      </c>
      <c r="BR1046">
        <v>27.832609333333298</v>
      </c>
      <c r="BS1046">
        <v>0.190037325072338</v>
      </c>
      <c r="BU1046">
        <v>3.36804301526348E-8</v>
      </c>
    </row>
    <row r="1047" spans="3:73" x14ac:dyDescent="0.3">
      <c r="C1047">
        <v>1423221</v>
      </c>
      <c r="D1047" t="s">
        <v>3948</v>
      </c>
      <c r="E1047" t="s">
        <v>1380</v>
      </c>
      <c r="F1047" t="s">
        <v>3614</v>
      </c>
      <c r="G1047" t="s">
        <v>3870</v>
      </c>
      <c r="H1047" t="s">
        <v>3871</v>
      </c>
      <c r="I1047" t="s">
        <v>3949</v>
      </c>
      <c r="J1047">
        <v>2021</v>
      </c>
      <c r="K1047" t="s">
        <v>4062</v>
      </c>
      <c r="L1047">
        <v>22.795347</v>
      </c>
      <c r="M1047">
        <v>717323000</v>
      </c>
      <c r="N1047">
        <v>249047000</v>
      </c>
      <c r="O1047">
        <v>40061000</v>
      </c>
      <c r="P1047">
        <v>108309000</v>
      </c>
      <c r="Q1047">
        <v>92529000</v>
      </c>
      <c r="R1047">
        <v>462953000</v>
      </c>
      <c r="S1047">
        <v>178630000</v>
      </c>
      <c r="U1047">
        <v>149205000</v>
      </c>
      <c r="V1047">
        <v>297541000</v>
      </c>
      <c r="W1047">
        <v>158001000</v>
      </c>
      <c r="X1047">
        <v>86765000</v>
      </c>
      <c r="AB1047">
        <v>419782000</v>
      </c>
      <c r="AC1047">
        <v>72701000</v>
      </c>
      <c r="AD1047">
        <v>259718000</v>
      </c>
      <c r="AE1047">
        <v>373000</v>
      </c>
      <c r="AF1047">
        <v>33274785</v>
      </c>
      <c r="AH1047">
        <v>291768000</v>
      </c>
      <c r="AJ1047">
        <v>27093000</v>
      </c>
      <c r="AM1047">
        <v>23114000</v>
      </c>
      <c r="AN1047">
        <v>56980000</v>
      </c>
      <c r="AO1047">
        <v>2530000</v>
      </c>
      <c r="AQ1047">
        <v>78588000</v>
      </c>
      <c r="AS1047">
        <v>10189000</v>
      </c>
      <c r="AU1047">
        <v>-18708000</v>
      </c>
      <c r="AV1047">
        <v>-71861000</v>
      </c>
      <c r="AX1047">
        <v>10779000</v>
      </c>
      <c r="AY1047">
        <v>0.63</v>
      </c>
      <c r="AZ1047">
        <v>76855000</v>
      </c>
      <c r="BA1047">
        <v>9.2858024183597898E-2</v>
      </c>
      <c r="BB1047">
        <v>82624000</v>
      </c>
      <c r="BC1047">
        <v>82624000</v>
      </c>
      <c r="BD1047">
        <v>0.28318389953661799</v>
      </c>
      <c r="BE1047">
        <v>0.26935099119848599</v>
      </c>
      <c r="BI1047">
        <v>0.40674563620572601</v>
      </c>
      <c r="BJ1047">
        <v>-6.4119437361191106E-2</v>
      </c>
      <c r="BN1047">
        <v>0.41479361459203201</v>
      </c>
      <c r="BO1047">
        <v>32.657707509881398</v>
      </c>
      <c r="BP1047">
        <v>0.25354902817070801</v>
      </c>
      <c r="BQ1047">
        <v>0.99061398345580098</v>
      </c>
      <c r="BR1047">
        <v>36.1830904761905</v>
      </c>
      <c r="BS1047">
        <v>0.13573712069598001</v>
      </c>
      <c r="BU1047">
        <v>3.4210777522618898E-8</v>
      </c>
    </row>
    <row r="1048" spans="3:73" x14ac:dyDescent="0.3">
      <c r="C1048">
        <v>1423221</v>
      </c>
      <c r="D1048" t="s">
        <v>3948</v>
      </c>
      <c r="E1048" t="s">
        <v>1380</v>
      </c>
      <c r="F1048" t="s">
        <v>3614</v>
      </c>
      <c r="G1048" t="s">
        <v>3870</v>
      </c>
      <c r="H1048" t="s">
        <v>3871</v>
      </c>
      <c r="I1048" t="s">
        <v>3949</v>
      </c>
      <c r="J1048">
        <v>2020</v>
      </c>
      <c r="K1048" t="s">
        <v>4062</v>
      </c>
      <c r="L1048">
        <v>14.407152</v>
      </c>
      <c r="M1048">
        <v>691585000</v>
      </c>
      <c r="N1048">
        <v>207306000</v>
      </c>
      <c r="O1048">
        <v>51621000</v>
      </c>
      <c r="P1048">
        <v>88287000</v>
      </c>
      <c r="Q1048">
        <v>61181000</v>
      </c>
      <c r="R1048">
        <v>475150000</v>
      </c>
      <c r="S1048">
        <v>184104000</v>
      </c>
      <c r="U1048">
        <v>146154000</v>
      </c>
      <c r="V1048">
        <v>335826000</v>
      </c>
      <c r="W1048">
        <v>130240000</v>
      </c>
      <c r="X1048">
        <v>77335000</v>
      </c>
      <c r="AB1048">
        <v>355759000</v>
      </c>
      <c r="AC1048">
        <v>78565000</v>
      </c>
      <c r="AD1048">
        <v>213517000</v>
      </c>
      <c r="AE1048">
        <v>373000</v>
      </c>
      <c r="AF1048">
        <v>32804737</v>
      </c>
      <c r="AH1048">
        <v>255405000</v>
      </c>
      <c r="AJ1048">
        <v>27829000</v>
      </c>
      <c r="AM1048">
        <v>11804000</v>
      </c>
      <c r="AN1048">
        <v>38496000</v>
      </c>
      <c r="AO1048">
        <v>5245000</v>
      </c>
      <c r="AQ1048">
        <v>100796000</v>
      </c>
      <c r="AS1048">
        <v>11378000</v>
      </c>
      <c r="AU1048">
        <v>-25224000</v>
      </c>
      <c r="AV1048">
        <v>-55122000</v>
      </c>
      <c r="AX1048">
        <v>10534000</v>
      </c>
      <c r="AY1048">
        <v>0.68</v>
      </c>
      <c r="AZ1048">
        <v>64170000</v>
      </c>
      <c r="BA1048">
        <v>0.10896027877292901</v>
      </c>
      <c r="BB1048">
        <v>55545000</v>
      </c>
      <c r="BC1048">
        <v>55545000</v>
      </c>
      <c r="BD1048">
        <v>0.21747812298114799</v>
      </c>
      <c r="BE1048">
        <v>0.394651631722167</v>
      </c>
      <c r="BI1048">
        <v>0.36930384551429002</v>
      </c>
      <c r="BJ1048">
        <v>-9.8760791683796298E-2</v>
      </c>
      <c r="BN1048">
        <v>0.48558890085817402</v>
      </c>
      <c r="BO1048">
        <v>10.590085795996201</v>
      </c>
      <c r="BP1048">
        <v>0.39635288697788701</v>
      </c>
      <c r="BQ1048">
        <v>1.1219671375921401</v>
      </c>
      <c r="BR1048">
        <v>21.186988235294098</v>
      </c>
      <c r="BS1048">
        <v>0.108208084686543</v>
      </c>
      <c r="BU1048">
        <v>2.753792134563E-8</v>
      </c>
    </row>
    <row r="1049" spans="3:73" x14ac:dyDescent="0.3">
      <c r="C1049">
        <v>1423221</v>
      </c>
      <c r="D1049" t="s">
        <v>3948</v>
      </c>
      <c r="E1049" t="s">
        <v>1380</v>
      </c>
      <c r="F1049" t="s">
        <v>3614</v>
      </c>
      <c r="G1049" t="s">
        <v>3870</v>
      </c>
      <c r="H1049" t="s">
        <v>3871</v>
      </c>
      <c r="I1049" t="s">
        <v>3949</v>
      </c>
      <c r="J1049">
        <v>2019</v>
      </c>
      <c r="K1049" t="s">
        <v>4062</v>
      </c>
      <c r="L1049">
        <v>15.717034999999999</v>
      </c>
      <c r="M1049">
        <v>645110000</v>
      </c>
      <c r="N1049">
        <v>190326000</v>
      </c>
      <c r="O1049">
        <v>30868000</v>
      </c>
      <c r="P1049">
        <v>82946000</v>
      </c>
      <c r="Q1049">
        <v>67159000</v>
      </c>
      <c r="R1049">
        <v>446460000</v>
      </c>
      <c r="S1049">
        <v>193600000</v>
      </c>
      <c r="U1049">
        <v>145563000</v>
      </c>
      <c r="V1049">
        <v>314923000</v>
      </c>
      <c r="W1049">
        <v>109754000</v>
      </c>
      <c r="X1049">
        <v>63604000</v>
      </c>
      <c r="AA1049">
        <v>142500000</v>
      </c>
      <c r="AB1049">
        <v>330187000</v>
      </c>
      <c r="AC1049">
        <v>76746000</v>
      </c>
      <c r="AD1049">
        <v>185703000</v>
      </c>
      <c r="AE1049">
        <v>374000</v>
      </c>
      <c r="AF1049">
        <v>33021789</v>
      </c>
      <c r="AH1049">
        <v>240369000</v>
      </c>
      <c r="AJ1049">
        <v>-23724000</v>
      </c>
      <c r="AM1049">
        <v>10776000</v>
      </c>
      <c r="AN1049">
        <v>-46730000</v>
      </c>
      <c r="AO1049">
        <v>9643000</v>
      </c>
      <c r="AQ1049">
        <v>96372000</v>
      </c>
      <c r="AS1049">
        <v>12428000</v>
      </c>
      <c r="AU1049">
        <v>-23559000</v>
      </c>
      <c r="AV1049">
        <v>-71264000</v>
      </c>
      <c r="AX1049">
        <v>10644000</v>
      </c>
      <c r="AY1049">
        <v>-0.94</v>
      </c>
      <c r="AZ1049">
        <v>68262000</v>
      </c>
      <c r="BA1049">
        <v>-9.8698251438413404E-2</v>
      </c>
      <c r="BB1049">
        <v>-26311000</v>
      </c>
      <c r="BC1049">
        <v>-26311000</v>
      </c>
      <c r="BD1049">
        <v>-0.109460870578153</v>
      </c>
      <c r="BE1049">
        <v>0.40093356464435898</v>
      </c>
      <c r="BI1049">
        <v>0.37260157182496001</v>
      </c>
      <c r="BJ1049">
        <v>-9.8011806846972804E-2</v>
      </c>
      <c r="BN1049">
        <v>0.488169459472028</v>
      </c>
      <c r="BO1049">
        <v>-2.7285077258114701</v>
      </c>
      <c r="BP1049">
        <v>0.28124715272336298</v>
      </c>
      <c r="BQ1049">
        <v>1.12220966889589</v>
      </c>
      <c r="BR1049">
        <v>-16.72025</v>
      </c>
      <c r="BS1049">
        <v>-0.14152586261724401</v>
      </c>
      <c r="BU1049">
        <v>-4.4744380911422899E-8</v>
      </c>
    </row>
    <row r="1050" spans="3:73" x14ac:dyDescent="0.3">
      <c r="C1050">
        <v>1423221</v>
      </c>
      <c r="D1050" t="s">
        <v>3948</v>
      </c>
      <c r="E1050" t="s">
        <v>1380</v>
      </c>
      <c r="F1050" t="s">
        <v>3614</v>
      </c>
      <c r="G1050" t="s">
        <v>3870</v>
      </c>
      <c r="H1050" t="s">
        <v>3871</v>
      </c>
      <c r="I1050" t="s">
        <v>3949</v>
      </c>
      <c r="J1050">
        <v>2018</v>
      </c>
      <c r="K1050" t="s">
        <v>4062</v>
      </c>
      <c r="L1050">
        <v>15.217259</v>
      </c>
      <c r="M1050">
        <v>741849000</v>
      </c>
      <c r="N1050">
        <v>189678000</v>
      </c>
      <c r="O1050">
        <v>29003000</v>
      </c>
      <c r="P1050">
        <v>84014000</v>
      </c>
      <c r="Q1050">
        <v>69365000</v>
      </c>
      <c r="R1050">
        <v>542916000</v>
      </c>
      <c r="S1050">
        <v>201370000</v>
      </c>
      <c r="U1050">
        <v>219627000</v>
      </c>
      <c r="V1050">
        <v>347697000</v>
      </c>
      <c r="W1050">
        <v>102361000</v>
      </c>
      <c r="X1050">
        <v>52389000</v>
      </c>
      <c r="AA1050">
        <v>195000000</v>
      </c>
      <c r="AB1050">
        <v>394152000</v>
      </c>
      <c r="AC1050">
        <v>73029000</v>
      </c>
      <c r="AD1050">
        <v>242834000</v>
      </c>
      <c r="AE1050">
        <v>374000</v>
      </c>
      <c r="AF1050">
        <v>33339032</v>
      </c>
      <c r="AH1050">
        <v>889785000</v>
      </c>
      <c r="AJ1050">
        <v>11641000</v>
      </c>
      <c r="AM1050">
        <v>-875000</v>
      </c>
      <c r="AN1050">
        <v>26328000</v>
      </c>
      <c r="AO1050">
        <v>11100000</v>
      </c>
      <c r="AS1050">
        <v>51822000</v>
      </c>
      <c r="AX1050">
        <v>7020000</v>
      </c>
      <c r="AY1050">
        <v>0.19</v>
      </c>
      <c r="AZ1050">
        <v>78447000</v>
      </c>
      <c r="BA1050">
        <v>1.30829357653815E-2</v>
      </c>
      <c r="BB1050">
        <v>36553000</v>
      </c>
      <c r="BC1050">
        <v>36553000</v>
      </c>
      <c r="BD1050">
        <v>4.10807105087184E-2</v>
      </c>
      <c r="BI1050">
        <v>1.19941524488137</v>
      </c>
      <c r="BN1050">
        <v>0.46868971987560798</v>
      </c>
      <c r="BO1050">
        <v>3.2930630630630602</v>
      </c>
      <c r="BP1050">
        <v>0.28334033469778502</v>
      </c>
      <c r="BQ1050">
        <v>1.1753792948486199</v>
      </c>
      <c r="BR1050">
        <v>80.090836842105304</v>
      </c>
      <c r="BS1050">
        <v>6.6796565791877205E-2</v>
      </c>
      <c r="BU1050">
        <v>7.3354421898151E-9</v>
      </c>
    </row>
    <row r="1051" spans="3:73" x14ac:dyDescent="0.3">
      <c r="C1051">
        <v>1423221</v>
      </c>
      <c r="D1051" t="s">
        <v>3948</v>
      </c>
      <c r="E1051" t="s">
        <v>1380</v>
      </c>
      <c r="F1051" t="s">
        <v>3614</v>
      </c>
      <c r="G1051" t="s">
        <v>3870</v>
      </c>
      <c r="H1051" t="s">
        <v>3871</v>
      </c>
      <c r="I1051" t="s">
        <v>3949</v>
      </c>
      <c r="J1051">
        <v>2017</v>
      </c>
      <c r="K1051" t="s">
        <v>4062</v>
      </c>
      <c r="L1051">
        <v>18.344954000000001</v>
      </c>
      <c r="M1051">
        <v>773879000</v>
      </c>
      <c r="N1051">
        <v>191801000</v>
      </c>
      <c r="O1051">
        <v>17455000</v>
      </c>
      <c r="P1051">
        <v>79411000</v>
      </c>
      <c r="Q1051">
        <v>87529000</v>
      </c>
      <c r="R1051">
        <v>573103000</v>
      </c>
      <c r="S1051">
        <v>211131000</v>
      </c>
      <c r="U1051">
        <v>222194000</v>
      </c>
      <c r="V1051">
        <v>367032000</v>
      </c>
      <c r="W1051">
        <v>106455000</v>
      </c>
      <c r="X1051">
        <v>44150000</v>
      </c>
      <c r="AA1051">
        <v>220662000</v>
      </c>
      <c r="AB1051">
        <v>406847000</v>
      </c>
      <c r="AC1051">
        <v>49875000</v>
      </c>
      <c r="AD1051">
        <v>225704000</v>
      </c>
      <c r="AE1051">
        <v>375000</v>
      </c>
      <c r="AF1051">
        <v>34838134</v>
      </c>
      <c r="AH1051">
        <v>866555000</v>
      </c>
      <c r="AJ1051">
        <v>16231000</v>
      </c>
      <c r="AM1051">
        <v>6819000</v>
      </c>
      <c r="AN1051">
        <v>18683000</v>
      </c>
      <c r="AO1051">
        <v>9595000</v>
      </c>
      <c r="AS1051">
        <v>57495000</v>
      </c>
      <c r="AX1051">
        <v>5516000</v>
      </c>
      <c r="AY1051">
        <v>0.31</v>
      </c>
      <c r="BA1051">
        <v>1.8730490274708501E-2</v>
      </c>
      <c r="BB1051">
        <v>35097000</v>
      </c>
      <c r="BC1051">
        <v>35097000</v>
      </c>
      <c r="BD1051">
        <v>4.0501756957146397E-2</v>
      </c>
      <c r="BI1051">
        <v>1.11975515552173</v>
      </c>
      <c r="BN1051">
        <v>0.474275694262281</v>
      </c>
      <c r="BO1051">
        <v>3.6578426263678998</v>
      </c>
      <c r="BP1051">
        <v>0.16396599502137099</v>
      </c>
      <c r="BQ1051">
        <v>0.97949368277675997</v>
      </c>
      <c r="BR1051">
        <v>59.177270967741897</v>
      </c>
      <c r="BS1051">
        <v>4.5921439754993902E-2</v>
      </c>
      <c r="BU1051">
        <v>1.3978069741204901E-8</v>
      </c>
    </row>
    <row r="1052" spans="3:73" x14ac:dyDescent="0.3">
      <c r="C1052">
        <v>1370946</v>
      </c>
      <c r="D1052" t="s">
        <v>3952</v>
      </c>
      <c r="E1052" t="s">
        <v>283</v>
      </c>
      <c r="F1052" t="s">
        <v>3614</v>
      </c>
      <c r="G1052" t="s">
        <v>3953</v>
      </c>
      <c r="H1052" t="s">
        <v>3954</v>
      </c>
      <c r="I1052" t="s">
        <v>3955</v>
      </c>
      <c r="J1052">
        <v>2026</v>
      </c>
      <c r="K1052" t="s">
        <v>4062</v>
      </c>
      <c r="L1052">
        <v>117.133313</v>
      </c>
    </row>
    <row r="1053" spans="3:73" x14ac:dyDescent="0.3">
      <c r="C1053">
        <v>1370946</v>
      </c>
      <c r="D1053" t="s">
        <v>3952</v>
      </c>
      <c r="E1053" t="s">
        <v>283</v>
      </c>
      <c r="F1053" t="s">
        <v>3614</v>
      </c>
      <c r="G1053" t="s">
        <v>3953</v>
      </c>
      <c r="H1053" t="s">
        <v>3954</v>
      </c>
      <c r="I1053" t="s">
        <v>3955</v>
      </c>
      <c r="J1053">
        <v>2025</v>
      </c>
      <c r="K1053" t="s">
        <v>4062</v>
      </c>
      <c r="L1053">
        <v>133.492807</v>
      </c>
      <c r="M1053">
        <v>12980000000</v>
      </c>
      <c r="N1053">
        <v>3345000000</v>
      </c>
      <c r="O1053">
        <v>345000000</v>
      </c>
      <c r="Q1053">
        <v>1472000000</v>
      </c>
      <c r="S1053">
        <v>4170000000</v>
      </c>
      <c r="T1053">
        <v>2535000000</v>
      </c>
      <c r="U1053">
        <v>1679000000</v>
      </c>
      <c r="V1053">
        <v>9087000000</v>
      </c>
      <c r="W1053">
        <v>2660000000</v>
      </c>
      <c r="X1053">
        <v>1257000000</v>
      </c>
      <c r="AA1053">
        <v>5122000000</v>
      </c>
      <c r="AB1053">
        <v>3853000000</v>
      </c>
      <c r="AC1053">
        <v>4430000000</v>
      </c>
      <c r="AD1053">
        <v>4463000000</v>
      </c>
      <c r="AE1053">
        <v>1000000</v>
      </c>
      <c r="AF1053">
        <v>80200000</v>
      </c>
      <c r="AG1053">
        <v>2838000000</v>
      </c>
      <c r="AJ1053">
        <v>360000000</v>
      </c>
      <c r="AK1053">
        <v>150000000</v>
      </c>
      <c r="AL1053">
        <v>2478000000</v>
      </c>
      <c r="AM1053">
        <v>293000000</v>
      </c>
      <c r="AN1053">
        <v>-522000000</v>
      </c>
      <c r="AO1053">
        <v>256000000</v>
      </c>
      <c r="AQ1053">
        <v>1786000000</v>
      </c>
      <c r="AS1053">
        <v>694000000</v>
      </c>
      <c r="AT1053">
        <v>824000000</v>
      </c>
      <c r="AU1053">
        <v>-765000000</v>
      </c>
      <c r="AV1053">
        <v>-1072000000</v>
      </c>
      <c r="AW1053">
        <v>232000000</v>
      </c>
      <c r="AY1053">
        <v>-6.22</v>
      </c>
      <c r="AZ1053">
        <v>1529500000</v>
      </c>
      <c r="BB1053">
        <v>27000000</v>
      </c>
      <c r="BC1053">
        <v>27000000</v>
      </c>
      <c r="BL1053">
        <v>2.1674757281553401</v>
      </c>
      <c r="BN1053">
        <v>0.70007704160246498</v>
      </c>
      <c r="BO1053">
        <v>0.10546875</v>
      </c>
      <c r="BP1053">
        <v>0.12969924812030101</v>
      </c>
      <c r="BQ1053">
        <v>0.70413533834586495</v>
      </c>
      <c r="BR1053">
        <v>-21.461866077170399</v>
      </c>
      <c r="BS1053">
        <v>-0.13547884765118101</v>
      </c>
      <c r="BT1053">
        <v>1737921.35481877</v>
      </c>
      <c r="BU1053">
        <v>-2.1550097574357601E-7</v>
      </c>
    </row>
    <row r="1054" spans="3:73" x14ac:dyDescent="0.3">
      <c r="C1054">
        <v>1370946</v>
      </c>
      <c r="D1054" t="s">
        <v>3952</v>
      </c>
      <c r="E1054" t="s">
        <v>283</v>
      </c>
      <c r="F1054" t="s">
        <v>3614</v>
      </c>
      <c r="G1054" t="s">
        <v>3953</v>
      </c>
      <c r="H1054" t="s">
        <v>3954</v>
      </c>
      <c r="I1054" t="s">
        <v>3955</v>
      </c>
      <c r="J1054">
        <v>2024</v>
      </c>
      <c r="K1054" t="s">
        <v>4062</v>
      </c>
      <c r="L1054">
        <v>164.285763</v>
      </c>
      <c r="M1054">
        <v>14075000000</v>
      </c>
      <c r="N1054">
        <v>3378000000</v>
      </c>
      <c r="O1054">
        <v>361000000</v>
      </c>
      <c r="Q1054">
        <v>1587000000</v>
      </c>
      <c r="S1054">
        <v>4164000000</v>
      </c>
      <c r="T1054">
        <v>2688000000</v>
      </c>
      <c r="U1054">
        <v>2843000000</v>
      </c>
      <c r="V1054">
        <v>8955000000</v>
      </c>
      <c r="W1054">
        <v>2297000000</v>
      </c>
      <c r="X1054">
        <v>1430000000</v>
      </c>
      <c r="AA1054">
        <v>5154000000</v>
      </c>
      <c r="AB1054">
        <v>5077000000</v>
      </c>
      <c r="AC1054">
        <v>3685000000</v>
      </c>
      <c r="AD1054">
        <v>5224000000</v>
      </c>
      <c r="AE1054">
        <v>1000000</v>
      </c>
      <c r="AF1054">
        <v>85400000</v>
      </c>
      <c r="AG1054">
        <v>3254000000</v>
      </c>
      <c r="AJ1054">
        <v>1127000000</v>
      </c>
      <c r="AK1054">
        <v>144000000</v>
      </c>
      <c r="AL1054">
        <v>2127000000</v>
      </c>
      <c r="AM1054">
        <v>275000000</v>
      </c>
      <c r="AN1054">
        <v>647000000</v>
      </c>
      <c r="AO1054">
        <v>212000000</v>
      </c>
      <c r="AQ1054">
        <v>1892000000</v>
      </c>
      <c r="AS1054">
        <v>677000000</v>
      </c>
      <c r="AT1054">
        <v>647000000</v>
      </c>
      <c r="AU1054">
        <v>-3393000000</v>
      </c>
      <c r="AV1054">
        <v>334000000</v>
      </c>
      <c r="AW1054">
        <v>208000000</v>
      </c>
      <c r="AY1054">
        <v>7.45</v>
      </c>
      <c r="AZ1054">
        <v>1392500000</v>
      </c>
      <c r="BB1054">
        <v>1134000000</v>
      </c>
      <c r="BC1054">
        <v>1134000000</v>
      </c>
      <c r="BL1054">
        <v>2.9242658423493002</v>
      </c>
      <c r="BN1054">
        <v>0.63623445825932501</v>
      </c>
      <c r="BO1054">
        <v>5.3490566037735796</v>
      </c>
      <c r="BP1054">
        <v>0.157161515019591</v>
      </c>
      <c r="BQ1054">
        <v>0.77971266869830202</v>
      </c>
      <c r="BR1054">
        <v>22.051780268456401</v>
      </c>
      <c r="BS1054">
        <v>0.12743746306874101</v>
      </c>
      <c r="BT1054">
        <v>1266086.58109954</v>
      </c>
      <c r="BU1054">
        <v>2.4107325868623199E-7</v>
      </c>
    </row>
    <row r="1055" spans="3:73" x14ac:dyDescent="0.3">
      <c r="C1055">
        <v>1370946</v>
      </c>
      <c r="D1055" t="s">
        <v>3952</v>
      </c>
      <c r="E1055" t="s">
        <v>283</v>
      </c>
      <c r="F1055" t="s">
        <v>3614</v>
      </c>
      <c r="G1055" t="s">
        <v>3953</v>
      </c>
      <c r="H1055" t="s">
        <v>3954</v>
      </c>
      <c r="I1055" t="s">
        <v>3955</v>
      </c>
      <c r="J1055">
        <v>2023</v>
      </c>
      <c r="K1055" t="s">
        <v>4062</v>
      </c>
      <c r="L1055">
        <v>110.993661</v>
      </c>
      <c r="M1055">
        <v>11237000000</v>
      </c>
      <c r="N1055">
        <v>3917000000</v>
      </c>
      <c r="O1055">
        <v>1615000000</v>
      </c>
      <c r="Q1055">
        <v>1198000000</v>
      </c>
      <c r="S1055">
        <v>3841000000</v>
      </c>
      <c r="T1055">
        <v>1528000000</v>
      </c>
      <c r="U1055">
        <v>1392000000</v>
      </c>
      <c r="V1055">
        <v>6027000000</v>
      </c>
      <c r="W1055">
        <v>2324000000</v>
      </c>
      <c r="X1055">
        <v>1216000000</v>
      </c>
      <c r="AA1055">
        <v>3046000000</v>
      </c>
      <c r="AB1055">
        <v>5166000000</v>
      </c>
      <c r="AC1055">
        <v>3292000000</v>
      </c>
      <c r="AD1055">
        <v>4794000000</v>
      </c>
      <c r="AE1055">
        <v>1000000</v>
      </c>
      <c r="AF1055">
        <v>87200000</v>
      </c>
      <c r="AG1055">
        <v>2683000000</v>
      </c>
      <c r="AJ1055">
        <v>1812000000</v>
      </c>
      <c r="AK1055">
        <v>123000000</v>
      </c>
      <c r="AL1055">
        <v>871000000</v>
      </c>
      <c r="AM1055">
        <v>401000000</v>
      </c>
      <c r="AN1055">
        <v>1196000000</v>
      </c>
      <c r="AO1055">
        <v>76000000</v>
      </c>
      <c r="AQ1055">
        <v>1719000000</v>
      </c>
      <c r="AS1055">
        <v>609000000</v>
      </c>
      <c r="AT1055">
        <v>526000000</v>
      </c>
      <c r="AU1055">
        <v>-356000000</v>
      </c>
      <c r="AV1055">
        <v>-877000000</v>
      </c>
      <c r="AW1055">
        <v>188000000</v>
      </c>
      <c r="AY1055">
        <v>13.27</v>
      </c>
      <c r="AZ1055">
        <v>1266000000</v>
      </c>
      <c r="BB1055">
        <v>1673000000</v>
      </c>
      <c r="BC1055">
        <v>1673000000</v>
      </c>
      <c r="BL1055">
        <v>3.2680608365018999</v>
      </c>
      <c r="BN1055">
        <v>0.53635311915991801</v>
      </c>
      <c r="BO1055">
        <v>22.0131578947368</v>
      </c>
      <c r="BP1055">
        <v>0.69492254733218595</v>
      </c>
      <c r="BQ1055">
        <v>1.16996557659208</v>
      </c>
      <c r="BR1055">
        <v>8.3642547852298392</v>
      </c>
      <c r="BS1055">
        <v>0.23151374370886599</v>
      </c>
      <c r="BT1055">
        <v>1693790.4228602699</v>
      </c>
      <c r="BU1055">
        <v>2.8511147531358901E-7</v>
      </c>
    </row>
    <row r="1056" spans="3:73" x14ac:dyDescent="0.3">
      <c r="C1056">
        <v>1370946</v>
      </c>
      <c r="D1056" t="s">
        <v>3952</v>
      </c>
      <c r="E1056" t="s">
        <v>283</v>
      </c>
      <c r="F1056" t="s">
        <v>3614</v>
      </c>
      <c r="G1056" t="s">
        <v>3953</v>
      </c>
      <c r="H1056" t="s">
        <v>3954</v>
      </c>
      <c r="I1056" t="s">
        <v>3955</v>
      </c>
      <c r="J1056">
        <v>2022</v>
      </c>
      <c r="K1056" t="s">
        <v>4062</v>
      </c>
      <c r="L1056">
        <v>80.842336000000003</v>
      </c>
      <c r="M1056">
        <v>10752000000</v>
      </c>
      <c r="N1056">
        <v>3556000000</v>
      </c>
      <c r="O1056">
        <v>1099000000</v>
      </c>
      <c r="Q1056">
        <v>1334000000</v>
      </c>
      <c r="S1056">
        <v>3729000000</v>
      </c>
      <c r="T1056">
        <v>1602000000</v>
      </c>
      <c r="U1056">
        <v>1383000000</v>
      </c>
      <c r="V1056">
        <v>6131000000</v>
      </c>
      <c r="W1056">
        <v>2104000000</v>
      </c>
      <c r="X1056">
        <v>1345000000</v>
      </c>
      <c r="AA1056">
        <v>3020000000</v>
      </c>
      <c r="AB1056">
        <v>4575000000</v>
      </c>
      <c r="AC1056">
        <v>2678000000</v>
      </c>
      <c r="AD1056">
        <v>3794000000</v>
      </c>
      <c r="AE1056">
        <v>1000000</v>
      </c>
      <c r="AF1056">
        <v>91900000</v>
      </c>
      <c r="AG1056">
        <v>2616000000</v>
      </c>
      <c r="AJ1056">
        <v>1714000000</v>
      </c>
      <c r="AK1056">
        <v>106000000</v>
      </c>
      <c r="AL1056">
        <v>902000000</v>
      </c>
      <c r="AM1056">
        <v>373000000</v>
      </c>
      <c r="AN1056">
        <v>1241000000</v>
      </c>
      <c r="AO1056">
        <v>109000000</v>
      </c>
      <c r="AQ1056">
        <v>1760000000</v>
      </c>
      <c r="AS1056">
        <v>531000000</v>
      </c>
      <c r="AT1056">
        <v>446000000</v>
      </c>
      <c r="AU1056">
        <v>-623000000</v>
      </c>
      <c r="AV1056">
        <v>-974000000</v>
      </c>
      <c r="AW1056">
        <v>136000000</v>
      </c>
      <c r="AY1056">
        <v>12.85</v>
      </c>
      <c r="AZ1056">
        <v>1206000000</v>
      </c>
      <c r="BB1056">
        <v>1723000000</v>
      </c>
      <c r="BC1056">
        <v>1723000000</v>
      </c>
      <c r="BL1056">
        <v>3.9461883408071698</v>
      </c>
      <c r="BN1056">
        <v>0.57021949404761896</v>
      </c>
      <c r="BO1056">
        <v>15.807339449541301</v>
      </c>
      <c r="BP1056">
        <v>0.52233840304182499</v>
      </c>
      <c r="BQ1056">
        <v>1.0560836501901101</v>
      </c>
      <c r="BR1056">
        <v>6.2912323735408604</v>
      </c>
      <c r="BS1056">
        <v>0.27125683060109301</v>
      </c>
      <c r="BT1056">
        <v>1682286.8651395701</v>
      </c>
      <c r="BU1056">
        <v>2.2706535903825101E-7</v>
      </c>
    </row>
    <row r="1057" spans="3:73" x14ac:dyDescent="0.3">
      <c r="C1057">
        <v>1370946</v>
      </c>
      <c r="D1057" t="s">
        <v>3952</v>
      </c>
      <c r="E1057" t="s">
        <v>283</v>
      </c>
      <c r="F1057" t="s">
        <v>3614</v>
      </c>
      <c r="G1057" t="s">
        <v>3953</v>
      </c>
      <c r="H1057" t="s">
        <v>3954</v>
      </c>
      <c r="I1057" t="s">
        <v>3955</v>
      </c>
      <c r="J1057">
        <v>2021</v>
      </c>
      <c r="K1057" t="s">
        <v>4062</v>
      </c>
      <c r="L1057">
        <v>84.277304999999998</v>
      </c>
      <c r="M1057">
        <v>10015000000</v>
      </c>
      <c r="N1057">
        <v>3097000000</v>
      </c>
      <c r="O1057">
        <v>959000000</v>
      </c>
      <c r="Q1057">
        <v>1078000000</v>
      </c>
      <c r="S1057">
        <v>3873000000</v>
      </c>
      <c r="T1057">
        <v>1617000000</v>
      </c>
      <c r="U1057">
        <v>990000000</v>
      </c>
      <c r="W1057">
        <v>1697000000</v>
      </c>
      <c r="X1057">
        <v>1095000000</v>
      </c>
      <c r="AA1057">
        <v>2985000000</v>
      </c>
      <c r="AB1057">
        <v>4296000000</v>
      </c>
      <c r="AC1057">
        <v>1922000000</v>
      </c>
      <c r="AD1057">
        <v>2706000000</v>
      </c>
      <c r="AE1057">
        <v>1000000</v>
      </c>
      <c r="AF1057">
        <v>100400000</v>
      </c>
      <c r="AG1057">
        <v>2217000000</v>
      </c>
      <c r="AJ1057">
        <v>1438000000</v>
      </c>
      <c r="AK1057">
        <v>91000000</v>
      </c>
      <c r="AL1057">
        <v>779000000</v>
      </c>
      <c r="AM1057">
        <v>319000000</v>
      </c>
      <c r="AN1057">
        <v>995000000</v>
      </c>
      <c r="AO1057">
        <v>126000000</v>
      </c>
      <c r="AQ1057">
        <v>1503000000</v>
      </c>
      <c r="AS1057">
        <v>502000000</v>
      </c>
      <c r="AT1057">
        <v>416000000</v>
      </c>
      <c r="AU1057">
        <v>-377000000</v>
      </c>
      <c r="AV1057">
        <v>-881000000</v>
      </c>
      <c r="AW1057">
        <v>108000000</v>
      </c>
      <c r="AY1057">
        <v>9.61</v>
      </c>
      <c r="AZ1057">
        <v>966500000</v>
      </c>
      <c r="BB1057">
        <v>1440000000</v>
      </c>
      <c r="BC1057">
        <v>1440000000</v>
      </c>
      <c r="BL1057">
        <v>3.6129807692307701</v>
      </c>
      <c r="BO1057">
        <v>11.4285714285714</v>
      </c>
      <c r="BP1057">
        <v>0.56511490866234504</v>
      </c>
      <c r="BQ1057">
        <v>1.1897466116676501</v>
      </c>
      <c r="BR1057">
        <v>8.7697507804370396</v>
      </c>
      <c r="BS1057">
        <v>0.231610800744879</v>
      </c>
      <c r="BT1057">
        <v>1281483.78736126</v>
      </c>
      <c r="BU1057">
        <v>1.8852534940642499E-7</v>
      </c>
    </row>
    <row r="1058" spans="3:73" x14ac:dyDescent="0.3">
      <c r="C1058">
        <v>1370946</v>
      </c>
      <c r="D1058" t="s">
        <v>3952</v>
      </c>
      <c r="E1058" t="s">
        <v>283</v>
      </c>
      <c r="F1058" t="s">
        <v>3614</v>
      </c>
      <c r="G1058" t="s">
        <v>3953</v>
      </c>
      <c r="H1058" t="s">
        <v>3954</v>
      </c>
      <c r="I1058" t="s">
        <v>3955</v>
      </c>
      <c r="J1058">
        <v>2020</v>
      </c>
      <c r="K1058" t="s">
        <v>4062</v>
      </c>
      <c r="L1058">
        <v>51.658833999999999</v>
      </c>
      <c r="M1058">
        <v>9481000000</v>
      </c>
      <c r="N1058">
        <v>2606000000</v>
      </c>
      <c r="O1058">
        <v>717000000</v>
      </c>
      <c r="Q1058">
        <v>855000000</v>
      </c>
      <c r="S1058">
        <v>3809000000</v>
      </c>
      <c r="T1058">
        <v>1667000000</v>
      </c>
      <c r="W1058">
        <v>1440000000</v>
      </c>
      <c r="X1058">
        <v>875000000</v>
      </c>
      <c r="AA1058">
        <v>3145000000</v>
      </c>
      <c r="AB1058">
        <v>3901000000</v>
      </c>
      <c r="AC1058">
        <v>1400000000</v>
      </c>
      <c r="AD1058">
        <v>1829000000</v>
      </c>
      <c r="AE1058">
        <v>1000000</v>
      </c>
      <c r="AF1058">
        <v>109000000</v>
      </c>
      <c r="AG1058">
        <v>1610000000</v>
      </c>
      <c r="AJ1058">
        <v>-138000000</v>
      </c>
      <c r="AK1058">
        <v>82000000</v>
      </c>
      <c r="AL1058">
        <v>1748000000</v>
      </c>
      <c r="AM1058">
        <v>129000000</v>
      </c>
      <c r="AN1058">
        <v>-383000000</v>
      </c>
      <c r="AO1058">
        <v>132000000</v>
      </c>
      <c r="AQ1058">
        <v>1135000000</v>
      </c>
      <c r="AS1058">
        <v>493000000</v>
      </c>
      <c r="AT1058">
        <v>307000000</v>
      </c>
      <c r="AU1058">
        <v>-205000000</v>
      </c>
      <c r="AV1058">
        <v>-358000000</v>
      </c>
      <c r="AW1058">
        <v>104000000</v>
      </c>
      <c r="AY1058">
        <v>-3.53</v>
      </c>
      <c r="AZ1058">
        <v>944000000</v>
      </c>
      <c r="BB1058">
        <v>-122000000</v>
      </c>
      <c r="BC1058">
        <v>-122000000</v>
      </c>
      <c r="BL1058">
        <v>3.6970684039087902</v>
      </c>
      <c r="BO1058">
        <v>-0.92424242424242398</v>
      </c>
      <c r="BP1058">
        <v>0.49791666666666701</v>
      </c>
      <c r="BQ1058">
        <v>1.21597222222222</v>
      </c>
      <c r="BR1058">
        <v>-14.634230594900901</v>
      </c>
      <c r="BS1058">
        <v>-9.81799538579851E-2</v>
      </c>
      <c r="BT1058">
        <v>2013208.42820417</v>
      </c>
      <c r="BU1058">
        <v>-4.67458815739554E-8</v>
      </c>
    </row>
    <row r="1059" spans="3:73" x14ac:dyDescent="0.3">
      <c r="C1059">
        <v>1370946</v>
      </c>
      <c r="D1059" t="s">
        <v>3952</v>
      </c>
      <c r="E1059" t="s">
        <v>283</v>
      </c>
      <c r="F1059" t="s">
        <v>3614</v>
      </c>
      <c r="G1059" t="s">
        <v>3953</v>
      </c>
      <c r="H1059" t="s">
        <v>3954</v>
      </c>
      <c r="I1059" t="s">
        <v>3955</v>
      </c>
      <c r="J1059">
        <v>2019</v>
      </c>
      <c r="K1059" t="s">
        <v>4062</v>
      </c>
      <c r="L1059">
        <v>49.348526999999997</v>
      </c>
      <c r="M1059">
        <v>10006000000</v>
      </c>
      <c r="N1059">
        <v>2061000000</v>
      </c>
      <c r="O1059">
        <v>172000000</v>
      </c>
      <c r="Q1059">
        <v>1033000000</v>
      </c>
      <c r="S1059">
        <v>3855000000</v>
      </c>
      <c r="T1059">
        <v>1721000000</v>
      </c>
      <c r="W1059">
        <v>1329000000</v>
      </c>
      <c r="X1059">
        <v>815000000</v>
      </c>
      <c r="AA1059">
        <v>2993000000</v>
      </c>
      <c r="AB1059">
        <v>4631000000</v>
      </c>
      <c r="AC1059">
        <v>1130000000</v>
      </c>
      <c r="AD1059">
        <v>2319000000</v>
      </c>
      <c r="AE1059">
        <v>1000000</v>
      </c>
      <c r="AF1059">
        <v>109000000</v>
      </c>
      <c r="AG1059">
        <v>383000000</v>
      </c>
      <c r="AH1059">
        <v>7160000000</v>
      </c>
      <c r="AJ1059">
        <v>787000000</v>
      </c>
      <c r="AK1059">
        <v>87000000</v>
      </c>
      <c r="AL1059">
        <v>822000000</v>
      </c>
      <c r="AM1059">
        <v>27000000</v>
      </c>
      <c r="AN1059">
        <v>73000000</v>
      </c>
      <c r="AO1059">
        <v>131000000</v>
      </c>
      <c r="AQ1059">
        <v>1037000000</v>
      </c>
      <c r="AS1059">
        <v>457000000</v>
      </c>
      <c r="AT1059">
        <v>447000000</v>
      </c>
      <c r="AU1059">
        <v>-394000000</v>
      </c>
      <c r="AV1059">
        <v>-573000000</v>
      </c>
      <c r="AW1059">
        <v>95000000</v>
      </c>
      <c r="AY1059">
        <v>0.67</v>
      </c>
      <c r="AZ1059">
        <v>1052500000</v>
      </c>
      <c r="BA1059">
        <v>0.10991620111731799</v>
      </c>
      <c r="BB1059">
        <v>231000000</v>
      </c>
      <c r="BC1059">
        <v>231000000</v>
      </c>
      <c r="BD1059">
        <v>3.2262569832402201E-2</v>
      </c>
      <c r="BE1059">
        <v>0.144832402234637</v>
      </c>
      <c r="BF1059">
        <v>8.2402234636871505E-2</v>
      </c>
      <c r="BG1059">
        <v>5.3491620111731801E-2</v>
      </c>
      <c r="BI1059">
        <v>0.71557065760543703</v>
      </c>
      <c r="BJ1059">
        <v>-5.5027932960893901E-2</v>
      </c>
      <c r="BK1059">
        <v>6.2430167597765401E-2</v>
      </c>
      <c r="BL1059">
        <v>2.3199105145413901</v>
      </c>
      <c r="BM1059">
        <v>1.2150837988826799E-2</v>
      </c>
      <c r="BO1059">
        <v>1.7633587786259499</v>
      </c>
      <c r="BP1059">
        <v>0.129420617005267</v>
      </c>
      <c r="BQ1059">
        <v>0.77351392024078303</v>
      </c>
      <c r="BR1059">
        <v>73.654517910447794</v>
      </c>
      <c r="BS1059">
        <v>1.57633340531203E-2</v>
      </c>
      <c r="BT1059">
        <v>1925082.7891985499</v>
      </c>
      <c r="BU1059">
        <v>7.1396055042107502E-9</v>
      </c>
    </row>
    <row r="1060" spans="3:73" x14ac:dyDescent="0.3">
      <c r="C1060">
        <v>1370946</v>
      </c>
      <c r="D1060" t="s">
        <v>3952</v>
      </c>
      <c r="E1060" t="s">
        <v>283</v>
      </c>
      <c r="F1060" t="s">
        <v>3614</v>
      </c>
      <c r="G1060" t="s">
        <v>3953</v>
      </c>
      <c r="H1060" t="s">
        <v>3954</v>
      </c>
      <c r="I1060" t="s">
        <v>3955</v>
      </c>
      <c r="J1060">
        <v>2018</v>
      </c>
      <c r="K1060" t="s">
        <v>4062</v>
      </c>
      <c r="L1060">
        <v>55.466524</v>
      </c>
      <c r="M1060">
        <v>9771000000</v>
      </c>
      <c r="N1060">
        <v>2020000000</v>
      </c>
      <c r="O1060">
        <v>78000000</v>
      </c>
      <c r="Q1060">
        <v>1072000000</v>
      </c>
      <c r="S1060">
        <v>3811000000</v>
      </c>
      <c r="T1060">
        <v>1779000000</v>
      </c>
      <c r="W1060">
        <v>1278000000</v>
      </c>
      <c r="X1060">
        <v>851000000</v>
      </c>
      <c r="AA1060">
        <v>3371000000</v>
      </c>
      <c r="AB1060">
        <v>4283000000</v>
      </c>
      <c r="AC1060">
        <v>1103000000</v>
      </c>
      <c r="AD1060">
        <v>2013000000</v>
      </c>
      <c r="AE1060">
        <v>1000000</v>
      </c>
      <c r="AF1060">
        <v>109500000</v>
      </c>
      <c r="AG1060">
        <v>411000000</v>
      </c>
      <c r="AH1060">
        <v>7057000000</v>
      </c>
      <c r="AJ1060">
        <v>807000000</v>
      </c>
      <c r="AK1060">
        <v>89000000</v>
      </c>
      <c r="AL1060">
        <v>825000000</v>
      </c>
      <c r="AM1060">
        <v>29000000</v>
      </c>
      <c r="AN1060">
        <v>171000000</v>
      </c>
      <c r="AO1060">
        <v>117000000</v>
      </c>
      <c r="AQ1060">
        <v>803000000</v>
      </c>
      <c r="AS1060">
        <v>433000000</v>
      </c>
      <c r="AT1060">
        <v>537000000</v>
      </c>
      <c r="AU1060">
        <v>-1589000000</v>
      </c>
      <c r="AV1060">
        <v>647000000</v>
      </c>
      <c r="AW1060">
        <v>92000000</v>
      </c>
      <c r="AY1060">
        <v>1.56</v>
      </c>
      <c r="AZ1060">
        <v>956500000</v>
      </c>
      <c r="BA1060">
        <v>0.114354541589911</v>
      </c>
      <c r="BB1060">
        <v>317000000</v>
      </c>
      <c r="BC1060">
        <v>317000000</v>
      </c>
      <c r="BD1060">
        <v>4.4919937650559703E-2</v>
      </c>
      <c r="BE1060">
        <v>0.113787728496528</v>
      </c>
      <c r="BF1060">
        <v>3.7693070709933399E-2</v>
      </c>
      <c r="BG1060">
        <v>5.8240045345047502E-2</v>
      </c>
      <c r="BI1060">
        <v>0.72223927950056299</v>
      </c>
      <c r="BJ1060">
        <v>-0.22516650134618099</v>
      </c>
      <c r="BK1060">
        <v>7.6094657786594896E-2</v>
      </c>
      <c r="BL1060">
        <v>1.49534450651769</v>
      </c>
      <c r="BM1060">
        <v>1.26115913277597E-2</v>
      </c>
      <c r="BO1060">
        <v>2.70940170940171</v>
      </c>
      <c r="BP1060">
        <v>6.1032863849765299E-2</v>
      </c>
      <c r="BQ1060">
        <v>0.74178403755868505</v>
      </c>
      <c r="BR1060">
        <v>35.555464102564102</v>
      </c>
      <c r="BS1060">
        <v>3.99252860144758E-2</v>
      </c>
      <c r="BT1060">
        <v>1658658.11241389</v>
      </c>
      <c r="BU1060">
        <v>2.0202609722157401E-8</v>
      </c>
    </row>
    <row r="1061" spans="3:73" x14ac:dyDescent="0.3">
      <c r="C1061">
        <v>1370946</v>
      </c>
      <c r="D1061" t="s">
        <v>3952</v>
      </c>
      <c r="E1061" t="s">
        <v>283</v>
      </c>
      <c r="F1061" t="s">
        <v>3614</v>
      </c>
      <c r="G1061" t="s">
        <v>3953</v>
      </c>
      <c r="H1061" t="s">
        <v>3954</v>
      </c>
      <c r="I1061" t="s">
        <v>3955</v>
      </c>
      <c r="J1061">
        <v>2017</v>
      </c>
      <c r="K1061" t="s">
        <v>4062</v>
      </c>
      <c r="L1061">
        <v>59.985337000000001</v>
      </c>
      <c r="M1061">
        <v>8632000000</v>
      </c>
      <c r="N1061">
        <v>1985000000</v>
      </c>
      <c r="O1061">
        <v>246000000</v>
      </c>
      <c r="Q1061">
        <v>841000000</v>
      </c>
      <c r="S1061">
        <v>3425000000</v>
      </c>
      <c r="T1061">
        <v>1360000000</v>
      </c>
      <c r="W1061">
        <v>1282000000</v>
      </c>
      <c r="X1061">
        <v>834000000</v>
      </c>
      <c r="Y1061">
        <v>10000000</v>
      </c>
      <c r="AA1061">
        <v>2409000000</v>
      </c>
      <c r="AB1061">
        <v>4162000000</v>
      </c>
      <c r="AC1061">
        <v>911000000</v>
      </c>
      <c r="AD1061">
        <v>1575000000</v>
      </c>
      <c r="AE1061">
        <v>1000000</v>
      </c>
      <c r="AF1061">
        <v>111500000</v>
      </c>
      <c r="AG1061">
        <v>396000000</v>
      </c>
      <c r="AH1061">
        <v>6384000000</v>
      </c>
      <c r="AJ1061">
        <v>737000000</v>
      </c>
      <c r="AK1061">
        <v>85000000</v>
      </c>
      <c r="AL1061">
        <v>835000000</v>
      </c>
      <c r="AM1061">
        <v>127000000</v>
      </c>
      <c r="AN1061">
        <v>-4000000</v>
      </c>
      <c r="AO1061">
        <v>107000000</v>
      </c>
      <c r="AQ1061">
        <v>1016000000</v>
      </c>
      <c r="AS1061">
        <v>371000000</v>
      </c>
      <c r="AT1061">
        <v>337000000</v>
      </c>
      <c r="AU1061">
        <v>-901000000</v>
      </c>
      <c r="AV1061">
        <v>3000000</v>
      </c>
      <c r="AW1061">
        <v>89000000</v>
      </c>
      <c r="AY1061">
        <v>-0.04</v>
      </c>
      <c r="BA1061">
        <v>0.115444862155388</v>
      </c>
      <c r="BB1061">
        <v>230000000</v>
      </c>
      <c r="BC1061">
        <v>230000000</v>
      </c>
      <c r="BD1061">
        <v>3.6027568922305797E-2</v>
      </c>
      <c r="BE1061">
        <v>0.15914786967418501</v>
      </c>
      <c r="BF1061">
        <v>0.106359649122807</v>
      </c>
      <c r="BG1061">
        <v>6.2030075187969901E-2</v>
      </c>
      <c r="BI1061">
        <v>0.73957367933271501</v>
      </c>
      <c r="BJ1061">
        <v>-0.141134085213033</v>
      </c>
      <c r="BK1061">
        <v>5.2788220551378398E-2</v>
      </c>
      <c r="BL1061">
        <v>3.0148367952522301</v>
      </c>
      <c r="BM1061">
        <v>1.33145363408521E-2</v>
      </c>
      <c r="BO1061">
        <v>2.1495327102803699</v>
      </c>
      <c r="BP1061">
        <v>0.19188767550701999</v>
      </c>
      <c r="BQ1061">
        <v>0.89235569422776895</v>
      </c>
      <c r="BR1061">
        <v>-1499.633425</v>
      </c>
      <c r="BS1061">
        <v>-9.6107640557424297E-4</v>
      </c>
      <c r="BT1061">
        <v>1483695.92388887</v>
      </c>
      <c r="BU1061">
        <v>-5.7650492071119699E-10</v>
      </c>
    </row>
    <row r="1062" spans="3:73" x14ac:dyDescent="0.3">
      <c r="C1062">
        <v>912562</v>
      </c>
      <c r="D1062" t="s">
        <v>3985</v>
      </c>
      <c r="E1062" t="s">
        <v>790</v>
      </c>
      <c r="F1062" t="s">
        <v>3614</v>
      </c>
      <c r="G1062" t="s">
        <v>3876</v>
      </c>
      <c r="H1062" t="s">
        <v>3877</v>
      </c>
      <c r="I1062" t="s">
        <v>3986</v>
      </c>
      <c r="J1062">
        <v>2026</v>
      </c>
      <c r="K1062" t="s">
        <v>4062</v>
      </c>
      <c r="L1062">
        <v>46.426554000000003</v>
      </c>
    </row>
    <row r="1063" spans="3:73" x14ac:dyDescent="0.3">
      <c r="C1063">
        <v>912562</v>
      </c>
      <c r="D1063" t="s">
        <v>3985</v>
      </c>
      <c r="E1063" t="s">
        <v>790</v>
      </c>
      <c r="F1063" t="s">
        <v>3614</v>
      </c>
      <c r="G1063" t="s">
        <v>3876</v>
      </c>
      <c r="H1063" t="s">
        <v>3877</v>
      </c>
      <c r="I1063" t="s">
        <v>3986</v>
      </c>
      <c r="J1063">
        <v>2025</v>
      </c>
      <c r="K1063" t="s">
        <v>4062</v>
      </c>
      <c r="L1063">
        <v>59.734844000000002</v>
      </c>
      <c r="M1063">
        <v>1393603000</v>
      </c>
      <c r="N1063">
        <v>628886000</v>
      </c>
      <c r="O1063">
        <v>115724000</v>
      </c>
      <c r="P1063">
        <v>120327000</v>
      </c>
      <c r="Q1063">
        <v>116770000</v>
      </c>
      <c r="R1063">
        <v>185811000</v>
      </c>
      <c r="S1063">
        <v>130456000</v>
      </c>
      <c r="T1063">
        <v>34464000</v>
      </c>
      <c r="U1063">
        <v>415032000</v>
      </c>
      <c r="W1063">
        <v>366022000</v>
      </c>
      <c r="X1063">
        <v>108216000</v>
      </c>
      <c r="AA1063">
        <v>0</v>
      </c>
      <c r="AB1063">
        <v>950398000</v>
      </c>
      <c r="AC1063">
        <v>230745000</v>
      </c>
      <c r="AD1063">
        <v>831463000</v>
      </c>
      <c r="AE1063">
        <v>345000</v>
      </c>
      <c r="AF1063">
        <v>34482000</v>
      </c>
      <c r="AG1063">
        <v>305191000</v>
      </c>
      <c r="AH1063">
        <v>1135501000</v>
      </c>
      <c r="AI1063">
        <v>830310000</v>
      </c>
      <c r="AJ1063">
        <v>122751000</v>
      </c>
      <c r="AM1063">
        <v>29020000</v>
      </c>
      <c r="AN1063">
        <v>-44388000</v>
      </c>
      <c r="AQ1063">
        <v>167001000</v>
      </c>
      <c r="AS1063">
        <v>29849000</v>
      </c>
      <c r="AU1063">
        <v>-257400000</v>
      </c>
      <c r="AV1063">
        <v>-63673000</v>
      </c>
      <c r="AY1063">
        <v>-1.48</v>
      </c>
      <c r="AZ1063">
        <v>127455000</v>
      </c>
      <c r="BA1063">
        <v>0.108102943106171</v>
      </c>
      <c r="BE1063">
        <v>0.147072525695706</v>
      </c>
      <c r="BG1063">
        <v>0.26877211028435899</v>
      </c>
      <c r="BH1063">
        <v>6.5145345416029201</v>
      </c>
      <c r="BI1063">
        <v>0.81479517480946895</v>
      </c>
      <c r="BJ1063">
        <v>-0.22668408041912799</v>
      </c>
      <c r="BP1063">
        <v>0.31616678778871199</v>
      </c>
      <c r="BQ1063">
        <v>1.3991399424078299</v>
      </c>
      <c r="BR1063">
        <v>-40.361381081081099</v>
      </c>
      <c r="BS1063">
        <v>-4.6704643738728402E-2</v>
      </c>
      <c r="BU1063">
        <v>-9.3021627907466095E-8</v>
      </c>
    </row>
    <row r="1064" spans="3:73" x14ac:dyDescent="0.3">
      <c r="C1064">
        <v>912562</v>
      </c>
      <c r="D1064" t="s">
        <v>3985</v>
      </c>
      <c r="E1064" t="s">
        <v>790</v>
      </c>
      <c r="F1064" t="s">
        <v>3614</v>
      </c>
      <c r="G1064" t="s">
        <v>3876</v>
      </c>
      <c r="H1064" t="s">
        <v>3877</v>
      </c>
      <c r="I1064" t="s">
        <v>3986</v>
      </c>
      <c r="J1064">
        <v>2024</v>
      </c>
      <c r="K1064" t="s">
        <v>4062</v>
      </c>
      <c r="L1064">
        <v>71.945856000000006</v>
      </c>
      <c r="M1064">
        <v>1419410000</v>
      </c>
      <c r="N1064">
        <v>651332000</v>
      </c>
      <c r="O1064">
        <v>269480000</v>
      </c>
      <c r="P1064">
        <v>169350000</v>
      </c>
      <c r="Q1064">
        <v>138140000</v>
      </c>
      <c r="R1064">
        <v>156777000</v>
      </c>
      <c r="S1064">
        <v>109820000</v>
      </c>
      <c r="T1064">
        <v>103882000</v>
      </c>
      <c r="U1064">
        <v>507419000</v>
      </c>
      <c r="W1064">
        <v>254862000</v>
      </c>
      <c r="X1064">
        <v>117408000</v>
      </c>
      <c r="AA1064">
        <v>0</v>
      </c>
      <c r="AB1064">
        <v>1048034000</v>
      </c>
      <c r="AC1064">
        <v>166417000</v>
      </c>
      <c r="AD1064">
        <v>875851000</v>
      </c>
      <c r="AE1064">
        <v>343000</v>
      </c>
      <c r="AF1064">
        <v>34313000</v>
      </c>
      <c r="AG1064">
        <v>351828000</v>
      </c>
      <c r="AH1064">
        <v>1308764000</v>
      </c>
      <c r="AI1064">
        <v>956936000</v>
      </c>
      <c r="AJ1064">
        <v>143023000</v>
      </c>
      <c r="AM1064">
        <v>36585000</v>
      </c>
      <c r="AN1064">
        <v>137340000</v>
      </c>
      <c r="AQ1064">
        <v>174264000</v>
      </c>
      <c r="AS1064">
        <v>27312000</v>
      </c>
      <c r="AU1064">
        <v>8544000</v>
      </c>
      <c r="AV1064">
        <v>-12189000</v>
      </c>
      <c r="AY1064">
        <v>4.5</v>
      </c>
      <c r="AZ1064">
        <v>129321500</v>
      </c>
      <c r="BA1064">
        <v>0.109280970442341</v>
      </c>
      <c r="BE1064">
        <v>0.13315158424284301</v>
      </c>
      <c r="BG1064">
        <v>0.26882463148436198</v>
      </c>
      <c r="BH1064">
        <v>7.3996667220841097</v>
      </c>
      <c r="BI1064">
        <v>0.92204789313869895</v>
      </c>
      <c r="BJ1064">
        <v>6.5282969274827202E-3</v>
      </c>
      <c r="BP1064">
        <v>1.05735653020066</v>
      </c>
      <c r="BQ1064">
        <v>2.0136073639852201</v>
      </c>
      <c r="BR1064">
        <v>15.987968</v>
      </c>
      <c r="BS1064">
        <v>0.13104536684878501</v>
      </c>
      <c r="BU1064">
        <v>3.0891779465169998E-7</v>
      </c>
    </row>
    <row r="1065" spans="3:73" x14ac:dyDescent="0.3">
      <c r="C1065">
        <v>912562</v>
      </c>
      <c r="D1065" t="s">
        <v>3985</v>
      </c>
      <c r="E1065" t="s">
        <v>790</v>
      </c>
      <c r="F1065" t="s">
        <v>3614</v>
      </c>
      <c r="G1065" t="s">
        <v>3876</v>
      </c>
      <c r="H1065" t="s">
        <v>3877</v>
      </c>
      <c r="I1065" t="s">
        <v>3986</v>
      </c>
      <c r="J1065">
        <v>2023</v>
      </c>
      <c r="K1065" t="s">
        <v>4062</v>
      </c>
      <c r="L1065">
        <v>60.069270000000003</v>
      </c>
      <c r="M1065">
        <v>1256451000</v>
      </c>
      <c r="N1065">
        <v>462251000</v>
      </c>
      <c r="O1065">
        <v>99426000</v>
      </c>
      <c r="P1065">
        <v>224550000</v>
      </c>
      <c r="Q1065">
        <v>120503000</v>
      </c>
      <c r="R1065">
        <v>154837000</v>
      </c>
      <c r="S1065">
        <v>107603000</v>
      </c>
      <c r="T1065">
        <v>125980000</v>
      </c>
      <c r="U1065">
        <v>513383000</v>
      </c>
      <c r="W1065">
        <v>225578000</v>
      </c>
      <c r="X1065">
        <v>92124000</v>
      </c>
      <c r="AA1065">
        <v>0</v>
      </c>
      <c r="AB1065">
        <v>914998000</v>
      </c>
      <c r="AC1065">
        <v>154362000</v>
      </c>
      <c r="AD1065">
        <v>738511000</v>
      </c>
      <c r="AE1065">
        <v>342000</v>
      </c>
      <c r="AF1065">
        <v>34219000</v>
      </c>
      <c r="AG1065">
        <v>361966000</v>
      </c>
      <c r="AH1065">
        <v>1377736000</v>
      </c>
      <c r="AI1065">
        <v>1015770000</v>
      </c>
      <c r="AJ1065">
        <v>150729000</v>
      </c>
      <c r="AM1065">
        <v>38459000</v>
      </c>
      <c r="AN1065">
        <v>110533000</v>
      </c>
      <c r="AQ1065">
        <v>218476000</v>
      </c>
      <c r="AS1065">
        <v>27378000</v>
      </c>
      <c r="AU1065">
        <v>-15722000</v>
      </c>
      <c r="AV1065">
        <v>-120329000</v>
      </c>
      <c r="AY1065">
        <v>3.61</v>
      </c>
      <c r="AZ1065">
        <v>145431500</v>
      </c>
      <c r="BA1065">
        <v>0.109403398038521</v>
      </c>
      <c r="BE1065">
        <v>0.15857609875912401</v>
      </c>
      <c r="BG1065">
        <v>0.26272522457132602</v>
      </c>
      <c r="BH1065">
        <v>6.98452536073684</v>
      </c>
      <c r="BI1065">
        <v>1.09652982885922</v>
      </c>
      <c r="BJ1065">
        <v>-1.14114750576308E-2</v>
      </c>
      <c r="BP1065">
        <v>0.44076106712534002</v>
      </c>
      <c r="BQ1065">
        <v>1.5149881637393701</v>
      </c>
      <c r="BR1065">
        <v>16.639686980609401</v>
      </c>
      <c r="BS1065">
        <v>0.120801356942857</v>
      </c>
      <c r="BU1065">
        <v>2.3699512425163799E-7</v>
      </c>
    </row>
    <row r="1066" spans="3:73" x14ac:dyDescent="0.3">
      <c r="C1066">
        <v>912562</v>
      </c>
      <c r="D1066" t="s">
        <v>3985</v>
      </c>
      <c r="E1066" t="s">
        <v>790</v>
      </c>
      <c r="F1066" t="s">
        <v>3614</v>
      </c>
      <c r="G1066" t="s">
        <v>3876</v>
      </c>
      <c r="H1066" t="s">
        <v>3877</v>
      </c>
      <c r="I1066" t="s">
        <v>3986</v>
      </c>
      <c r="J1066">
        <v>2022</v>
      </c>
      <c r="K1066" t="s">
        <v>4062</v>
      </c>
      <c r="L1066">
        <v>45.538122000000001</v>
      </c>
      <c r="M1066">
        <v>1210613000</v>
      </c>
      <c r="N1066">
        <v>423937000</v>
      </c>
      <c r="O1066">
        <v>17608000</v>
      </c>
      <c r="P1066">
        <v>217156000</v>
      </c>
      <c r="Q1066">
        <v>170360000</v>
      </c>
      <c r="R1066">
        <v>136787000</v>
      </c>
      <c r="S1066">
        <v>109584000</v>
      </c>
      <c r="T1066">
        <v>137526000</v>
      </c>
      <c r="U1066">
        <v>512363000</v>
      </c>
      <c r="W1066">
        <v>215320000</v>
      </c>
      <c r="X1066">
        <v>106582000</v>
      </c>
      <c r="AA1066">
        <v>88762000</v>
      </c>
      <c r="AB1066">
        <v>822099000</v>
      </c>
      <c r="AC1066">
        <v>125660000</v>
      </c>
      <c r="AD1066">
        <v>627978000</v>
      </c>
      <c r="AE1066">
        <v>340000</v>
      </c>
      <c r="AF1066">
        <v>34060000</v>
      </c>
      <c r="AG1066">
        <v>318694000</v>
      </c>
      <c r="AH1066">
        <v>1389966000</v>
      </c>
      <c r="AI1066">
        <v>1071272000</v>
      </c>
      <c r="AJ1066">
        <v>130102000</v>
      </c>
      <c r="AM1066">
        <v>29084000</v>
      </c>
      <c r="AN1066">
        <v>82406000</v>
      </c>
      <c r="AQ1066">
        <v>102691000</v>
      </c>
      <c r="AS1066">
        <v>26167000</v>
      </c>
      <c r="AU1066">
        <v>-71683000</v>
      </c>
      <c r="AV1066">
        <v>-25007000</v>
      </c>
      <c r="AY1066">
        <v>2.57</v>
      </c>
      <c r="AZ1066">
        <v>173283500</v>
      </c>
      <c r="BA1066">
        <v>9.3600850668289701E-2</v>
      </c>
      <c r="BE1066">
        <v>7.3880224408366807E-2</v>
      </c>
      <c r="BG1066">
        <v>0.229281867326251</v>
      </c>
      <c r="BH1066">
        <v>6.1821927650353299</v>
      </c>
      <c r="BI1066">
        <v>1.14815056504432</v>
      </c>
      <c r="BJ1066">
        <v>-5.1571765064756997E-2</v>
      </c>
      <c r="BP1066">
        <v>8.1775961359836502E-2</v>
      </c>
      <c r="BQ1066">
        <v>1.1776750882407601</v>
      </c>
      <c r="BR1066">
        <v>17.719113618677</v>
      </c>
      <c r="BS1066">
        <v>0.10023853574812799</v>
      </c>
      <c r="BU1066">
        <v>1.4235873482390799E-7</v>
      </c>
    </row>
    <row r="1067" spans="3:73" x14ac:dyDescent="0.3">
      <c r="C1067">
        <v>912562</v>
      </c>
      <c r="D1067" t="s">
        <v>3985</v>
      </c>
      <c r="E1067" t="s">
        <v>790</v>
      </c>
      <c r="F1067" t="s">
        <v>3614</v>
      </c>
      <c r="G1067" t="s">
        <v>3876</v>
      </c>
      <c r="H1067" t="s">
        <v>3877</v>
      </c>
      <c r="I1067" t="s">
        <v>3986</v>
      </c>
      <c r="J1067">
        <v>2021</v>
      </c>
      <c r="K1067" t="s">
        <v>4062</v>
      </c>
      <c r="L1067">
        <v>81.294737999999995</v>
      </c>
      <c r="M1067">
        <v>1214901000</v>
      </c>
      <c r="N1067">
        <v>446967000</v>
      </c>
      <c r="O1067">
        <v>12849000</v>
      </c>
      <c r="P1067">
        <v>236444000</v>
      </c>
      <c r="Q1067">
        <v>176207000</v>
      </c>
      <c r="R1067">
        <v>97368000</v>
      </c>
      <c r="S1067">
        <v>96885000</v>
      </c>
      <c r="T1067">
        <v>141504000</v>
      </c>
      <c r="U1067">
        <v>510942000</v>
      </c>
      <c r="W1067">
        <v>286990000</v>
      </c>
      <c r="X1067">
        <v>172286000</v>
      </c>
      <c r="AA1067">
        <v>23781000</v>
      </c>
      <c r="AB1067">
        <v>825258000</v>
      </c>
      <c r="AC1067">
        <v>35380000</v>
      </c>
      <c r="AD1067">
        <v>545572000</v>
      </c>
      <c r="AE1067">
        <v>338000</v>
      </c>
      <c r="AF1067">
        <v>33799000</v>
      </c>
      <c r="AG1067">
        <v>290011000</v>
      </c>
      <c r="AH1067">
        <v>1339783000</v>
      </c>
      <c r="AI1067">
        <v>1049772000</v>
      </c>
      <c r="AJ1067">
        <v>96988000</v>
      </c>
      <c r="AM1067">
        <v>25046000</v>
      </c>
      <c r="AN1067">
        <v>75629000</v>
      </c>
      <c r="AQ1067">
        <v>23070000</v>
      </c>
      <c r="AS1067">
        <v>31966000</v>
      </c>
      <c r="AU1067">
        <v>24538000</v>
      </c>
      <c r="AV1067">
        <v>-66612000</v>
      </c>
      <c r="AY1067">
        <v>2.2999999999999998</v>
      </c>
      <c r="AZ1067">
        <v>137257000</v>
      </c>
      <c r="BA1067">
        <v>7.2390827469821603E-2</v>
      </c>
      <c r="BE1067">
        <v>1.72192063938712E-2</v>
      </c>
      <c r="BG1067">
        <v>0.21646117318998701</v>
      </c>
      <c r="BH1067">
        <v>7.6482219486073602</v>
      </c>
      <c r="BI1067">
        <v>1.1027919147321501</v>
      </c>
      <c r="BJ1067">
        <v>1.8314906219887801E-2</v>
      </c>
      <c r="BP1067">
        <v>4.4771594829088102E-2</v>
      </c>
      <c r="BQ1067">
        <v>0.94344750688177303</v>
      </c>
      <c r="BR1067">
        <v>35.345538260869603</v>
      </c>
      <c r="BS1067">
        <v>9.1642855931114903E-2</v>
      </c>
      <c r="BU1067">
        <v>2.2656902132424E-7</v>
      </c>
    </row>
    <row r="1068" spans="3:73" x14ac:dyDescent="0.3">
      <c r="C1068">
        <v>912562</v>
      </c>
      <c r="D1068" t="s">
        <v>3985</v>
      </c>
      <c r="E1068" t="s">
        <v>790</v>
      </c>
      <c r="F1068" t="s">
        <v>3614</v>
      </c>
      <c r="G1068" t="s">
        <v>3876</v>
      </c>
      <c r="H1068" t="s">
        <v>3877</v>
      </c>
      <c r="I1068" t="s">
        <v>3986</v>
      </c>
      <c r="J1068">
        <v>2020</v>
      </c>
      <c r="K1068" t="s">
        <v>4062</v>
      </c>
      <c r="L1068">
        <v>54.379201999999999</v>
      </c>
      <c r="M1068">
        <v>1212494000</v>
      </c>
      <c r="N1068">
        <v>425460000</v>
      </c>
      <c r="O1068">
        <v>32054000</v>
      </c>
      <c r="P1068">
        <v>197990000</v>
      </c>
      <c r="Q1068">
        <v>98307000</v>
      </c>
      <c r="R1068">
        <v>91161000</v>
      </c>
      <c r="S1068">
        <v>89562000</v>
      </c>
      <c r="T1068">
        <v>156365000</v>
      </c>
      <c r="U1068">
        <v>514279000</v>
      </c>
      <c r="W1068">
        <v>302240000</v>
      </c>
      <c r="X1068">
        <v>134738000</v>
      </c>
      <c r="AA1068">
        <v>85600000</v>
      </c>
      <c r="AB1068">
        <v>743805000</v>
      </c>
      <c r="AC1068">
        <v>28883000</v>
      </c>
      <c r="AD1068">
        <v>469943000</v>
      </c>
      <c r="AE1068">
        <v>336000</v>
      </c>
      <c r="AG1068">
        <v>62426000</v>
      </c>
      <c r="AH1068">
        <v>265201000</v>
      </c>
      <c r="AI1068">
        <v>776235000</v>
      </c>
      <c r="AJ1068">
        <v>22722000</v>
      </c>
      <c r="AM1068">
        <v>24468000</v>
      </c>
      <c r="AN1068">
        <v>-8545000</v>
      </c>
      <c r="AQ1068">
        <v>89104000</v>
      </c>
      <c r="AS1068">
        <v>20915000</v>
      </c>
      <c r="AU1068">
        <v>-326710000</v>
      </c>
      <c r="AV1068">
        <v>79463000</v>
      </c>
      <c r="AY1068">
        <v>1.98</v>
      </c>
      <c r="AZ1068">
        <v>88391500</v>
      </c>
      <c r="BA1068">
        <v>8.5678409960746799E-2</v>
      </c>
      <c r="BE1068">
        <v>0.33598666671694299</v>
      </c>
      <c r="BG1068">
        <v>0.235391269263691</v>
      </c>
      <c r="BH1068">
        <v>8.7817833162691006</v>
      </c>
      <c r="BI1068">
        <v>0.218723556570177</v>
      </c>
      <c r="BJ1068">
        <v>-1.2319335145795101</v>
      </c>
      <c r="BP1068">
        <v>0.106054790894653</v>
      </c>
      <c r="BQ1068">
        <v>1.0824278718898901</v>
      </c>
      <c r="BR1068">
        <v>27.464243434343398</v>
      </c>
      <c r="BS1068">
        <v>-1.1488226080760401E-2</v>
      </c>
      <c r="BU1068">
        <v>1.4475678431847101E-7</v>
      </c>
    </row>
    <row r="1069" spans="3:73" x14ac:dyDescent="0.3">
      <c r="C1069">
        <v>912562</v>
      </c>
      <c r="D1069" t="s">
        <v>3985</v>
      </c>
      <c r="E1069" t="s">
        <v>790</v>
      </c>
      <c r="F1069" t="s">
        <v>3614</v>
      </c>
      <c r="G1069" t="s">
        <v>3876</v>
      </c>
      <c r="H1069" t="s">
        <v>3877</v>
      </c>
      <c r="I1069" t="s">
        <v>3986</v>
      </c>
      <c r="J1069">
        <v>2019</v>
      </c>
      <c r="K1069" t="s">
        <v>4062</v>
      </c>
      <c r="L1069">
        <v>43.561743999999997</v>
      </c>
      <c r="M1069">
        <v>984450000</v>
      </c>
      <c r="N1069">
        <v>437102000</v>
      </c>
      <c r="O1069">
        <v>191363000</v>
      </c>
      <c r="P1069">
        <v>147515000</v>
      </c>
      <c r="Q1069">
        <v>78476000</v>
      </c>
      <c r="R1069">
        <v>97389000</v>
      </c>
      <c r="S1069">
        <v>95409000</v>
      </c>
      <c r="T1069">
        <v>92592000</v>
      </c>
      <c r="U1069">
        <v>329705000</v>
      </c>
      <c r="W1069">
        <v>229197000</v>
      </c>
      <c r="X1069">
        <v>83136000</v>
      </c>
      <c r="AA1069">
        <v>0</v>
      </c>
      <c r="AB1069">
        <v>673964000</v>
      </c>
      <c r="AC1069">
        <v>22227000</v>
      </c>
      <c r="AD1069">
        <v>405668000</v>
      </c>
      <c r="AE1069">
        <v>332000</v>
      </c>
      <c r="AG1069">
        <v>60855000</v>
      </c>
      <c r="AH1069">
        <v>258131000</v>
      </c>
      <c r="AI1069">
        <v>802548000</v>
      </c>
      <c r="AJ1069">
        <v>19247000</v>
      </c>
      <c r="AM1069">
        <v>19672000</v>
      </c>
      <c r="AN1069">
        <v>14357000</v>
      </c>
      <c r="AQ1069">
        <v>129935000</v>
      </c>
      <c r="AS1069">
        <v>19949000</v>
      </c>
      <c r="AU1069">
        <v>-19673000</v>
      </c>
      <c r="AV1069">
        <v>-217050000</v>
      </c>
      <c r="AY1069">
        <v>2.0099999999999998</v>
      </c>
      <c r="AZ1069">
        <v>88694500</v>
      </c>
      <c r="BA1069">
        <v>7.4562915728835402E-2</v>
      </c>
      <c r="BE1069">
        <v>0.50336844470443298</v>
      </c>
      <c r="BG1069">
        <v>0.23575238929070899</v>
      </c>
      <c r="BH1069">
        <v>9.0484528352941798</v>
      </c>
      <c r="BI1069">
        <v>0.26220833968205598</v>
      </c>
      <c r="BJ1069">
        <v>-7.6213240563899706E-2</v>
      </c>
      <c r="BP1069">
        <v>0.834928031344215</v>
      </c>
      <c r="BQ1069">
        <v>1.56470634432388</v>
      </c>
      <c r="BR1069">
        <v>21.6725094527363</v>
      </c>
      <c r="BS1069">
        <v>2.13023247532509E-2</v>
      </c>
      <c r="BU1069">
        <v>1.2991659115323701E-7</v>
      </c>
    </row>
    <row r="1070" spans="3:73" x14ac:dyDescent="0.3">
      <c r="C1070">
        <v>912562</v>
      </c>
      <c r="D1070" t="s">
        <v>3985</v>
      </c>
      <c r="E1070" t="s">
        <v>790</v>
      </c>
      <c r="F1070" t="s">
        <v>3614</v>
      </c>
      <c r="G1070" t="s">
        <v>3876</v>
      </c>
      <c r="H1070" t="s">
        <v>3877</v>
      </c>
      <c r="I1070" t="s">
        <v>3986</v>
      </c>
      <c r="J1070">
        <v>2018</v>
      </c>
      <c r="K1070" t="s">
        <v>4062</v>
      </c>
      <c r="L1070">
        <v>37.465155000000003</v>
      </c>
      <c r="M1070">
        <v>1061645000</v>
      </c>
      <c r="N1070">
        <v>544553000</v>
      </c>
      <c r="O1070">
        <v>297006000</v>
      </c>
      <c r="P1070">
        <v>140283000</v>
      </c>
      <c r="Q1070">
        <v>98913000</v>
      </c>
      <c r="R1070">
        <v>97046000</v>
      </c>
      <c r="S1070">
        <v>95830000</v>
      </c>
      <c r="T1070">
        <v>96375000</v>
      </c>
      <c r="U1070">
        <v>323671000</v>
      </c>
      <c r="W1070">
        <v>392872000</v>
      </c>
      <c r="X1070">
        <v>79136000</v>
      </c>
      <c r="AA1070">
        <v>210405000</v>
      </c>
      <c r="AB1070">
        <v>596693000</v>
      </c>
      <c r="AC1070">
        <v>17922000</v>
      </c>
      <c r="AD1070">
        <v>338995000</v>
      </c>
      <c r="AE1070">
        <v>329000</v>
      </c>
      <c r="AF1070">
        <v>32887000</v>
      </c>
      <c r="AG1070">
        <v>53260000</v>
      </c>
      <c r="AH1070">
        <v>240913000</v>
      </c>
      <c r="AI1070">
        <v>760012000</v>
      </c>
      <c r="AJ1070">
        <v>18447000</v>
      </c>
      <c r="AK1070">
        <v>1700000</v>
      </c>
      <c r="AM1070">
        <v>16136000</v>
      </c>
      <c r="AN1070">
        <v>13117000</v>
      </c>
      <c r="AO1070">
        <v>2759000</v>
      </c>
      <c r="AQ1070">
        <v>97545000</v>
      </c>
      <c r="AS1070">
        <v>20374000</v>
      </c>
      <c r="AU1070">
        <v>-14549000</v>
      </c>
      <c r="AV1070">
        <v>-6180000</v>
      </c>
      <c r="AY1070">
        <v>2</v>
      </c>
      <c r="AZ1070">
        <v>92642500</v>
      </c>
      <c r="BA1070">
        <v>7.6571210353945193E-2</v>
      </c>
      <c r="BB1070">
        <v>32012000</v>
      </c>
      <c r="BC1070">
        <v>32012000</v>
      </c>
      <c r="BD1070">
        <v>0.13287784386894899</v>
      </c>
      <c r="BE1070">
        <v>0.40489720355481001</v>
      </c>
      <c r="BG1070">
        <v>0.22107565801762499</v>
      </c>
      <c r="BH1070">
        <v>8.2037078014949891</v>
      </c>
      <c r="BI1070">
        <v>0.22692425434114</v>
      </c>
      <c r="BJ1070">
        <v>-6.0391095540713903E-2</v>
      </c>
      <c r="BM1070">
        <v>7.0564892720608704E-3</v>
      </c>
      <c r="BO1070">
        <v>11.602754621239599</v>
      </c>
      <c r="BP1070">
        <v>0.75598668268545499</v>
      </c>
      <c r="BQ1070">
        <v>1.1343134659634699</v>
      </c>
      <c r="BR1070">
        <v>18.732577500000001</v>
      </c>
      <c r="BS1070">
        <v>2.1982828690800801E-2</v>
      </c>
      <c r="BU1070">
        <v>1.2557598295941101E-7</v>
      </c>
    </row>
    <row r="1071" spans="3:73" x14ac:dyDescent="0.3">
      <c r="C1071">
        <v>912562</v>
      </c>
      <c r="D1071" t="s">
        <v>3985</v>
      </c>
      <c r="E1071" t="s">
        <v>790</v>
      </c>
      <c r="F1071" t="s">
        <v>3614</v>
      </c>
      <c r="G1071" t="s">
        <v>3876</v>
      </c>
      <c r="H1071" t="s">
        <v>3877</v>
      </c>
      <c r="I1071" t="s">
        <v>3986</v>
      </c>
      <c r="J1071">
        <v>2017</v>
      </c>
      <c r="K1071" t="s">
        <v>4062</v>
      </c>
      <c r="L1071">
        <v>34.514108</v>
      </c>
      <c r="M1071">
        <v>991385000</v>
      </c>
      <c r="N1071">
        <v>462764000</v>
      </c>
      <c r="O1071">
        <v>222280000</v>
      </c>
      <c r="P1071">
        <v>145385000</v>
      </c>
      <c r="Q1071">
        <v>86372000</v>
      </c>
      <c r="R1071">
        <v>101779000</v>
      </c>
      <c r="S1071">
        <v>97098000</v>
      </c>
      <c r="T1071">
        <v>105768000</v>
      </c>
      <c r="U1071">
        <v>321074000</v>
      </c>
      <c r="W1071">
        <v>171033000</v>
      </c>
      <c r="X1071">
        <v>82387000</v>
      </c>
      <c r="AA1071">
        <v>210021000</v>
      </c>
      <c r="AB1071">
        <v>531719000</v>
      </c>
      <c r="AC1071">
        <v>10757000</v>
      </c>
      <c r="AD1071">
        <v>274562000</v>
      </c>
      <c r="AE1071">
        <v>323000</v>
      </c>
      <c r="AF1071">
        <v>32332000</v>
      </c>
      <c r="AG1071">
        <v>56729000</v>
      </c>
      <c r="AI1071">
        <v>750374000</v>
      </c>
      <c r="AJ1071">
        <v>22547000</v>
      </c>
      <c r="AK1071">
        <v>2900000</v>
      </c>
      <c r="AM1071">
        <v>14943000</v>
      </c>
      <c r="AN1071">
        <v>25176000</v>
      </c>
      <c r="AO1071">
        <v>3420000</v>
      </c>
      <c r="AQ1071">
        <v>70070000</v>
      </c>
      <c r="AS1071">
        <v>21690000</v>
      </c>
      <c r="AU1071">
        <v>-16797000</v>
      </c>
      <c r="AV1071">
        <v>-2598000</v>
      </c>
      <c r="AY1071">
        <v>1.97</v>
      </c>
      <c r="BB1071">
        <v>43539000</v>
      </c>
      <c r="BC1071">
        <v>43539000</v>
      </c>
      <c r="BO1071">
        <v>12.730701754386001</v>
      </c>
      <c r="BP1071">
        <v>1.29963223471494</v>
      </c>
      <c r="BQ1071">
        <v>2.2006981108908801</v>
      </c>
      <c r="BR1071">
        <v>17.519851776649698</v>
      </c>
      <c r="BS1071">
        <v>4.73483174383462E-2</v>
      </c>
      <c r="BU1071">
        <v>1.2787354365745801E-7</v>
      </c>
    </row>
    <row r="1072" spans="3:73" x14ac:dyDescent="0.3">
      <c r="C1072">
        <v>920371</v>
      </c>
      <c r="D1072" t="s">
        <v>3998</v>
      </c>
      <c r="E1072" t="s">
        <v>296</v>
      </c>
      <c r="F1072" t="s">
        <v>3614</v>
      </c>
      <c r="G1072" t="s">
        <v>3624</v>
      </c>
      <c r="H1072" t="s">
        <v>3625</v>
      </c>
      <c r="I1072" t="s">
        <v>3999</v>
      </c>
      <c r="J1072">
        <v>2026</v>
      </c>
      <c r="K1072" t="s">
        <v>4062</v>
      </c>
      <c r="L1072">
        <v>182.54575500000001</v>
      </c>
    </row>
    <row r="1073" spans="3:73" x14ac:dyDescent="0.3">
      <c r="C1073">
        <v>920371</v>
      </c>
      <c r="D1073" t="s">
        <v>3998</v>
      </c>
      <c r="E1073" t="s">
        <v>296</v>
      </c>
      <c r="F1073" t="s">
        <v>3614</v>
      </c>
      <c r="G1073" t="s">
        <v>3624</v>
      </c>
      <c r="H1073" t="s">
        <v>3625</v>
      </c>
      <c r="I1073" t="s">
        <v>3999</v>
      </c>
      <c r="J1073">
        <v>2025</v>
      </c>
      <c r="K1073" t="s">
        <v>4062</v>
      </c>
      <c r="L1073">
        <v>166.17398399999999</v>
      </c>
      <c r="M1073">
        <v>3073626000</v>
      </c>
      <c r="N1073">
        <v>1352503000</v>
      </c>
      <c r="O1073">
        <v>384138000</v>
      </c>
      <c r="P1073">
        <v>302688000</v>
      </c>
      <c r="Q1073">
        <v>594192000</v>
      </c>
      <c r="R1073">
        <v>655849000</v>
      </c>
      <c r="S1073">
        <v>627854000</v>
      </c>
      <c r="T1073">
        <v>387729000</v>
      </c>
      <c r="U1073">
        <v>558521000</v>
      </c>
      <c r="V1073">
        <v>1038149000</v>
      </c>
      <c r="W1073">
        <v>381795000</v>
      </c>
      <c r="X1073">
        <v>91467000</v>
      </c>
      <c r="AA1073">
        <v>300000000</v>
      </c>
      <c r="AB1073">
        <v>2029762000</v>
      </c>
      <c r="AC1073">
        <v>121035000</v>
      </c>
      <c r="AD1073">
        <v>1843289000</v>
      </c>
      <c r="AE1073">
        <v>419000</v>
      </c>
      <c r="AF1073">
        <v>41255000</v>
      </c>
      <c r="AG1073">
        <v>1069605000</v>
      </c>
      <c r="AJ1073">
        <v>458065000</v>
      </c>
      <c r="AK1073">
        <v>11500000</v>
      </c>
      <c r="AL1073">
        <v>626977000</v>
      </c>
      <c r="AM1073">
        <v>117390000</v>
      </c>
      <c r="AN1073">
        <v>345083000</v>
      </c>
      <c r="AO1073">
        <v>-9010000</v>
      </c>
      <c r="AQ1073">
        <v>458659000</v>
      </c>
      <c r="AS1073">
        <v>89951000</v>
      </c>
      <c r="AT1073">
        <v>164665000</v>
      </c>
      <c r="AU1073">
        <v>-136233000</v>
      </c>
      <c r="AV1073">
        <v>-186084000</v>
      </c>
      <c r="AX1073">
        <v>47827000</v>
      </c>
      <c r="AY1073">
        <v>8.27</v>
      </c>
      <c r="AZ1073">
        <v>593683500</v>
      </c>
      <c r="BB1073">
        <v>453463000</v>
      </c>
      <c r="BC1073">
        <v>453463000</v>
      </c>
      <c r="BL1073">
        <v>2.7854067348859801</v>
      </c>
      <c r="BN1073">
        <v>0.33776035210529798</v>
      </c>
      <c r="BO1073">
        <v>-50.328856825749199</v>
      </c>
      <c r="BP1073">
        <v>1.0061368011629299</v>
      </c>
      <c r="BQ1073">
        <v>1.9861732081352601</v>
      </c>
      <c r="BR1073">
        <v>20.0935893591294</v>
      </c>
      <c r="BS1073">
        <v>0.170011558005323</v>
      </c>
      <c r="BU1073">
        <v>6.7705418057880701E-7</v>
      </c>
    </row>
    <row r="1074" spans="3:73" x14ac:dyDescent="0.3">
      <c r="C1074">
        <v>920371</v>
      </c>
      <c r="D1074" t="s">
        <v>3998</v>
      </c>
      <c r="E1074" t="s">
        <v>296</v>
      </c>
      <c r="F1074" t="s">
        <v>3614</v>
      </c>
      <c r="G1074" t="s">
        <v>3624</v>
      </c>
      <c r="H1074" t="s">
        <v>3625</v>
      </c>
      <c r="I1074" t="s">
        <v>3999</v>
      </c>
      <c r="J1074">
        <v>2024</v>
      </c>
      <c r="K1074" t="s">
        <v>4062</v>
      </c>
      <c r="L1074">
        <v>178.163747</v>
      </c>
      <c r="M1074">
        <v>2736168000</v>
      </c>
      <c r="N1074">
        <v>1176321000</v>
      </c>
      <c r="O1074">
        <v>239371000</v>
      </c>
      <c r="P1074">
        <v>284392000</v>
      </c>
      <c r="Q1074">
        <v>593175000</v>
      </c>
      <c r="R1074">
        <v>574983000</v>
      </c>
      <c r="S1074">
        <v>531655000</v>
      </c>
      <c r="T1074">
        <v>375051000</v>
      </c>
      <c r="U1074">
        <v>512383000</v>
      </c>
      <c r="V1074">
        <v>923034000</v>
      </c>
      <c r="W1074">
        <v>366348000</v>
      </c>
      <c r="X1074">
        <v>100972000</v>
      </c>
      <c r="AA1074">
        <v>388125000</v>
      </c>
      <c r="AB1074">
        <v>1805348000</v>
      </c>
      <c r="AC1074">
        <v>100771000</v>
      </c>
      <c r="AD1074">
        <v>1646568000</v>
      </c>
      <c r="AE1074">
        <v>424000</v>
      </c>
      <c r="AF1074">
        <v>41878000</v>
      </c>
      <c r="AG1074">
        <v>1025851000</v>
      </c>
      <c r="AJ1074">
        <v>429975000</v>
      </c>
      <c r="AK1074">
        <v>20700000</v>
      </c>
      <c r="AL1074">
        <v>590510000</v>
      </c>
      <c r="AM1074">
        <v>111819000</v>
      </c>
      <c r="AN1074">
        <v>322224000</v>
      </c>
      <c r="AO1074">
        <v>2271000</v>
      </c>
      <c r="AQ1074">
        <v>338160000</v>
      </c>
      <c r="AS1074">
        <v>85399000</v>
      </c>
      <c r="AT1074">
        <v>261144000</v>
      </c>
      <c r="AU1074">
        <v>-259259000</v>
      </c>
      <c r="AV1074">
        <v>-261464000</v>
      </c>
      <c r="AX1074">
        <v>46797000</v>
      </c>
      <c r="AY1074">
        <v>7.64</v>
      </c>
      <c r="AZ1074">
        <v>572375000</v>
      </c>
      <c r="BB1074">
        <v>436314000</v>
      </c>
      <c r="BC1074">
        <v>436314000</v>
      </c>
      <c r="BL1074">
        <v>1.2949177465306501</v>
      </c>
      <c r="BN1074">
        <v>0.33734551387195499</v>
      </c>
      <c r="BO1074">
        <v>192.12417437252299</v>
      </c>
      <c r="BP1074">
        <v>0.65339786214200701</v>
      </c>
      <c r="BQ1074">
        <v>1.5917815847227199</v>
      </c>
      <c r="BR1074">
        <v>23.319862172774901</v>
      </c>
      <c r="BS1074">
        <v>0.17848304038888901</v>
      </c>
      <c r="BU1074">
        <v>7.5396600936772299E-7</v>
      </c>
    </row>
    <row r="1075" spans="3:73" x14ac:dyDescent="0.3">
      <c r="C1075">
        <v>920371</v>
      </c>
      <c r="D1075" t="s">
        <v>3998</v>
      </c>
      <c r="E1075" t="s">
        <v>296</v>
      </c>
      <c r="F1075" t="s">
        <v>3614</v>
      </c>
      <c r="G1075" t="s">
        <v>3624</v>
      </c>
      <c r="H1075" t="s">
        <v>3625</v>
      </c>
      <c r="I1075" t="s">
        <v>3999</v>
      </c>
      <c r="J1075">
        <v>2023</v>
      </c>
      <c r="K1075" t="s">
        <v>4062</v>
      </c>
      <c r="L1075">
        <v>134.16721100000001</v>
      </c>
      <c r="M1075">
        <v>2704724000</v>
      </c>
      <c r="N1075">
        <v>1312441000</v>
      </c>
      <c r="O1075">
        <v>429822000</v>
      </c>
      <c r="P1075">
        <v>283975000</v>
      </c>
      <c r="Q1075">
        <v>551575000</v>
      </c>
      <c r="R1075">
        <v>451092000</v>
      </c>
      <c r="S1075">
        <v>418612000</v>
      </c>
      <c r="T1075">
        <v>365339000</v>
      </c>
      <c r="U1075">
        <v>502550000</v>
      </c>
      <c r="V1075">
        <v>1024978000</v>
      </c>
      <c r="W1075">
        <v>361257000</v>
      </c>
      <c r="X1075">
        <v>107524000</v>
      </c>
      <c r="AA1075">
        <v>410625000</v>
      </c>
      <c r="AB1075">
        <v>1679746000</v>
      </c>
      <c r="AC1075">
        <v>50363000</v>
      </c>
      <c r="AD1075">
        <v>1426554000</v>
      </c>
      <c r="AE1075">
        <v>426000</v>
      </c>
      <c r="AF1075">
        <v>42322000</v>
      </c>
      <c r="AG1075">
        <v>1043755000</v>
      </c>
      <c r="AJ1075">
        <v>475149000</v>
      </c>
      <c r="AK1075">
        <v>24800000</v>
      </c>
      <c r="AL1075">
        <v>564250000</v>
      </c>
      <c r="AM1075">
        <v>122560000</v>
      </c>
      <c r="AN1075">
        <v>353987000</v>
      </c>
      <c r="AO1075">
        <v>4486000</v>
      </c>
      <c r="AQ1075">
        <v>427022000</v>
      </c>
      <c r="AS1075">
        <v>74707000</v>
      </c>
      <c r="AT1075">
        <v>113497000</v>
      </c>
      <c r="AU1075">
        <v>-103251000</v>
      </c>
      <c r="AV1075">
        <v>-199034000</v>
      </c>
      <c r="AX1075">
        <v>45463000</v>
      </c>
      <c r="AY1075">
        <v>8.31</v>
      </c>
      <c r="AZ1075">
        <v>554188000</v>
      </c>
      <c r="BB1075">
        <v>481033000</v>
      </c>
      <c r="BC1075">
        <v>481033000</v>
      </c>
      <c r="BL1075">
        <v>3.7624078169467001</v>
      </c>
      <c r="BN1075">
        <v>0.37895844455848399</v>
      </c>
      <c r="BO1075">
        <v>107.229826125724</v>
      </c>
      <c r="BP1075">
        <v>1.18979563025768</v>
      </c>
      <c r="BQ1075">
        <v>2.10616264875144</v>
      </c>
      <c r="BR1075">
        <v>16.145272081829098</v>
      </c>
      <c r="BS1075">
        <v>0.210738409259495</v>
      </c>
      <c r="BU1075">
        <v>6.6374887834827396E-7</v>
      </c>
    </row>
    <row r="1076" spans="3:73" x14ac:dyDescent="0.3">
      <c r="C1076">
        <v>920371</v>
      </c>
      <c r="D1076" t="s">
        <v>3998</v>
      </c>
      <c r="E1076" t="s">
        <v>296</v>
      </c>
      <c r="F1076" t="s">
        <v>3614</v>
      </c>
      <c r="G1076" t="s">
        <v>3624</v>
      </c>
      <c r="H1076" t="s">
        <v>3625</v>
      </c>
      <c r="I1076" t="s">
        <v>3999</v>
      </c>
      <c r="J1076">
        <v>2022</v>
      </c>
      <c r="K1076" t="s">
        <v>4062</v>
      </c>
      <c r="L1076">
        <v>97.625183000000007</v>
      </c>
      <c r="M1076">
        <v>2503971000</v>
      </c>
      <c r="N1076">
        <v>1179250000</v>
      </c>
      <c r="O1076">
        <v>300742000</v>
      </c>
      <c r="P1076">
        <v>269124000</v>
      </c>
      <c r="Q1076">
        <v>556801000</v>
      </c>
      <c r="R1076">
        <v>404049000</v>
      </c>
      <c r="S1076">
        <v>361555000</v>
      </c>
      <c r="T1076">
        <v>362917000</v>
      </c>
      <c r="U1076">
        <v>495672000</v>
      </c>
      <c r="V1076">
        <v>1090592000</v>
      </c>
      <c r="W1076">
        <v>348563000</v>
      </c>
      <c r="X1076">
        <v>97841000</v>
      </c>
      <c r="AA1076">
        <v>433125000</v>
      </c>
      <c r="AB1076">
        <v>1413379000</v>
      </c>
      <c r="AD1076">
        <v>1118030000</v>
      </c>
      <c r="AE1076">
        <v>425000</v>
      </c>
      <c r="AF1076">
        <v>43217000</v>
      </c>
      <c r="AG1076">
        <v>941293000</v>
      </c>
      <c r="AJ1076">
        <v>459067000</v>
      </c>
      <c r="AK1076">
        <v>15700000</v>
      </c>
      <c r="AL1076">
        <v>466200000</v>
      </c>
      <c r="AM1076">
        <v>114070000</v>
      </c>
      <c r="AN1076">
        <v>333995000</v>
      </c>
      <c r="AO1076">
        <v>8027000</v>
      </c>
      <c r="AQ1076">
        <v>399821000</v>
      </c>
      <c r="AS1076">
        <v>60890000</v>
      </c>
      <c r="AT1076">
        <v>875801000</v>
      </c>
      <c r="AU1076">
        <v>-870244000</v>
      </c>
      <c r="AV1076">
        <v>465526000</v>
      </c>
      <c r="AX1076">
        <v>44192000</v>
      </c>
      <c r="AY1076">
        <v>7.78</v>
      </c>
      <c r="AZ1076">
        <v>500278500</v>
      </c>
      <c r="BB1076">
        <v>456092000</v>
      </c>
      <c r="BC1076">
        <v>456092000</v>
      </c>
      <c r="BL1076">
        <v>0.45652037392056</v>
      </c>
      <c r="BN1076">
        <v>0.43554498035320699</v>
      </c>
      <c r="BO1076">
        <v>56.819733399775799</v>
      </c>
      <c r="BP1076">
        <v>0.862805289144287</v>
      </c>
      <c r="BQ1076">
        <v>1.7857575244647299</v>
      </c>
      <c r="BR1076">
        <v>12.548224035989699</v>
      </c>
      <c r="BS1076">
        <v>0.23630958150644699</v>
      </c>
      <c r="BU1076">
        <v>5.3738163913571705E-7</v>
      </c>
    </row>
    <row r="1077" spans="3:73" x14ac:dyDescent="0.3">
      <c r="C1077">
        <v>920371</v>
      </c>
      <c r="D1077" t="s">
        <v>3998</v>
      </c>
      <c r="E1077" t="s">
        <v>296</v>
      </c>
      <c r="F1077" t="s">
        <v>3614</v>
      </c>
      <c r="G1077" t="s">
        <v>3624</v>
      </c>
      <c r="H1077" t="s">
        <v>3625</v>
      </c>
      <c r="I1077" t="s">
        <v>3999</v>
      </c>
      <c r="J1077">
        <v>2021</v>
      </c>
      <c r="K1077" t="s">
        <v>4062</v>
      </c>
      <c r="L1077">
        <v>105.500743</v>
      </c>
      <c r="M1077">
        <v>1484125000</v>
      </c>
      <c r="N1077">
        <v>998835000</v>
      </c>
      <c r="O1077">
        <v>301155000</v>
      </c>
      <c r="P1077">
        <v>231021000</v>
      </c>
      <c r="Q1077">
        <v>443756000</v>
      </c>
      <c r="R1077">
        <v>274790000</v>
      </c>
      <c r="S1077">
        <v>259869000</v>
      </c>
      <c r="T1077">
        <v>26269000</v>
      </c>
      <c r="U1077">
        <v>134022000</v>
      </c>
      <c r="V1077">
        <v>300127000</v>
      </c>
      <c r="W1077">
        <v>244602000</v>
      </c>
      <c r="X1077">
        <v>57215000</v>
      </c>
      <c r="AB1077">
        <v>1183998000</v>
      </c>
      <c r="AC1077">
        <v>0</v>
      </c>
      <c r="AD1077">
        <v>906841000</v>
      </c>
      <c r="AE1077">
        <v>432000</v>
      </c>
      <c r="AF1077">
        <v>43217000</v>
      </c>
      <c r="AG1077">
        <v>755030000</v>
      </c>
      <c r="AJ1077">
        <v>367793000</v>
      </c>
      <c r="AK1077">
        <v>12300000</v>
      </c>
      <c r="AL1077">
        <v>387561000</v>
      </c>
      <c r="AM1077">
        <v>92102000</v>
      </c>
      <c r="AN1077">
        <v>266447000</v>
      </c>
      <c r="AO1077">
        <v>850000</v>
      </c>
      <c r="AQ1077">
        <v>151295000</v>
      </c>
      <c r="AS1077">
        <v>42477000</v>
      </c>
      <c r="AT1077">
        <v>49811000</v>
      </c>
      <c r="AU1077">
        <v>-58805000</v>
      </c>
      <c r="AV1077">
        <v>-71616000</v>
      </c>
      <c r="AX1077">
        <v>42415000</v>
      </c>
      <c r="AY1077">
        <v>6.15</v>
      </c>
      <c r="AZ1077">
        <v>363749000</v>
      </c>
      <c r="BB1077">
        <v>359399000</v>
      </c>
      <c r="BC1077">
        <v>359399000</v>
      </c>
      <c r="BL1077">
        <v>3.0373813013189901</v>
      </c>
      <c r="BN1077">
        <v>0.202224879979786</v>
      </c>
      <c r="BO1077">
        <v>422.82235294117601</v>
      </c>
      <c r="BP1077">
        <v>1.23120416022764</v>
      </c>
      <c r="BQ1077">
        <v>2.2693150505719499</v>
      </c>
      <c r="BR1077">
        <v>17.154592357723601</v>
      </c>
      <c r="BS1077">
        <v>0.22504007608120999</v>
      </c>
      <c r="BU1077">
        <v>5.4799887284437996E-7</v>
      </c>
    </row>
    <row r="1078" spans="3:73" x14ac:dyDescent="0.3">
      <c r="C1078">
        <v>920371</v>
      </c>
      <c r="D1078" t="s">
        <v>3998</v>
      </c>
      <c r="E1078" t="s">
        <v>296</v>
      </c>
      <c r="F1078" t="s">
        <v>3614</v>
      </c>
      <c r="G1078" t="s">
        <v>3624</v>
      </c>
      <c r="H1078" t="s">
        <v>3625</v>
      </c>
      <c r="I1078" t="s">
        <v>3999</v>
      </c>
      <c r="J1078">
        <v>2020</v>
      </c>
      <c r="K1078" t="s">
        <v>4062</v>
      </c>
      <c r="L1078">
        <v>80.056567000000001</v>
      </c>
      <c r="M1078">
        <v>1232569000</v>
      </c>
      <c r="N1078">
        <v>753139000</v>
      </c>
      <c r="O1078">
        <v>274639000</v>
      </c>
      <c r="P1078">
        <v>165128000</v>
      </c>
      <c r="Q1078">
        <v>283742000</v>
      </c>
      <c r="R1078">
        <v>267330000</v>
      </c>
      <c r="S1078">
        <v>255184000</v>
      </c>
      <c r="T1078">
        <v>26800000</v>
      </c>
      <c r="U1078">
        <v>135844000</v>
      </c>
      <c r="V1078">
        <v>251626000</v>
      </c>
      <c r="W1078">
        <v>194061000</v>
      </c>
      <c r="X1078">
        <v>48271000</v>
      </c>
      <c r="AB1078">
        <v>980943000</v>
      </c>
      <c r="AC1078">
        <v>13510000</v>
      </c>
      <c r="AD1078">
        <v>720441000</v>
      </c>
      <c r="AE1078">
        <v>433000</v>
      </c>
      <c r="AF1078">
        <v>43326000</v>
      </c>
      <c r="AG1078">
        <v>576384000</v>
      </c>
      <c r="AJ1078">
        <v>252363000</v>
      </c>
      <c r="AK1078">
        <v>10100000</v>
      </c>
      <c r="AL1078">
        <v>324353000</v>
      </c>
      <c r="AM1078">
        <v>62564000</v>
      </c>
      <c r="AN1078">
        <v>187000000</v>
      </c>
      <c r="AO1078">
        <v>2284000</v>
      </c>
      <c r="AQ1078">
        <v>207572000</v>
      </c>
      <c r="AS1078">
        <v>38767000</v>
      </c>
      <c r="AT1078">
        <v>40706000</v>
      </c>
      <c r="AU1078">
        <v>-39853000</v>
      </c>
      <c r="AV1078">
        <v>-126777000</v>
      </c>
      <c r="AX1078">
        <v>40018000</v>
      </c>
      <c r="AY1078">
        <v>4.28</v>
      </c>
      <c r="AZ1078">
        <v>267824500</v>
      </c>
      <c r="BB1078">
        <v>251848000</v>
      </c>
      <c r="BC1078">
        <v>251848000</v>
      </c>
      <c r="BL1078">
        <v>5.0992974008745602</v>
      </c>
      <c r="BN1078">
        <v>0.204147597416453</v>
      </c>
      <c r="BO1078">
        <v>110.266199649737</v>
      </c>
      <c r="BP1078">
        <v>1.41521995661158</v>
      </c>
      <c r="BQ1078">
        <v>2.4188116107821802</v>
      </c>
      <c r="BR1078">
        <v>18.7048053738318</v>
      </c>
      <c r="BS1078">
        <v>0.19063289100386099</v>
      </c>
      <c r="BU1078">
        <v>3.4929869193215102E-7</v>
      </c>
    </row>
    <row r="1079" spans="3:73" x14ac:dyDescent="0.3">
      <c r="C1079">
        <v>920371</v>
      </c>
      <c r="D1079" t="s">
        <v>3998</v>
      </c>
      <c r="E1079" t="s">
        <v>296</v>
      </c>
      <c r="F1079" t="s">
        <v>3614</v>
      </c>
      <c r="G1079" t="s">
        <v>3624</v>
      </c>
      <c r="H1079" t="s">
        <v>3625</v>
      </c>
      <c r="I1079" t="s">
        <v>3999</v>
      </c>
      <c r="J1079">
        <v>2019</v>
      </c>
      <c r="K1079" t="s">
        <v>4062</v>
      </c>
      <c r="L1079">
        <v>63.560240999999998</v>
      </c>
      <c r="M1079">
        <v>1095366000</v>
      </c>
      <c r="N1079">
        <v>640907000</v>
      </c>
      <c r="O1079">
        <v>230210000</v>
      </c>
      <c r="P1079">
        <v>139364000</v>
      </c>
      <c r="Q1079">
        <v>251907000</v>
      </c>
      <c r="R1079">
        <v>258257000</v>
      </c>
      <c r="S1079">
        <v>249012000</v>
      </c>
      <c r="T1079">
        <v>25071000</v>
      </c>
      <c r="U1079">
        <v>131879000</v>
      </c>
      <c r="V1079">
        <v>203409000</v>
      </c>
      <c r="W1079">
        <v>158907000</v>
      </c>
      <c r="X1079">
        <v>33351000</v>
      </c>
      <c r="AB1079">
        <v>891957000</v>
      </c>
      <c r="AC1079">
        <v>9379000</v>
      </c>
      <c r="AD1079">
        <v>645507000</v>
      </c>
      <c r="AE1079">
        <v>442000</v>
      </c>
      <c r="AF1079">
        <v>44209000</v>
      </c>
      <c r="AG1079">
        <v>110053000</v>
      </c>
      <c r="AJ1079">
        <v>36611000</v>
      </c>
      <c r="AK1079">
        <v>10900000</v>
      </c>
      <c r="AL1079">
        <v>79201000</v>
      </c>
      <c r="AM1079">
        <v>8051000</v>
      </c>
      <c r="AN1079">
        <v>133982000</v>
      </c>
      <c r="AO1079">
        <v>2028000</v>
      </c>
      <c r="AQ1079">
        <v>205662000</v>
      </c>
      <c r="AS1079">
        <v>38402000</v>
      </c>
      <c r="AT1079">
        <v>40176000</v>
      </c>
      <c r="AU1079">
        <v>-28021000</v>
      </c>
      <c r="AV1079">
        <v>-108154000</v>
      </c>
      <c r="AX1079">
        <v>40258000</v>
      </c>
      <c r="AY1079">
        <v>0.63</v>
      </c>
      <c r="AZ1079">
        <v>263997500</v>
      </c>
      <c r="BB1079">
        <v>144061000</v>
      </c>
      <c r="BC1079">
        <v>144061000</v>
      </c>
      <c r="BL1079">
        <v>5.1190262843488696</v>
      </c>
      <c r="BN1079">
        <v>0.185699574388834</v>
      </c>
      <c r="BO1079">
        <v>71.035996055226803</v>
      </c>
      <c r="BP1079">
        <v>1.4487089933105499</v>
      </c>
      <c r="BQ1079">
        <v>2.4479727135997802</v>
      </c>
      <c r="BR1079">
        <v>100.88927142857101</v>
      </c>
      <c r="BS1079">
        <v>0.15021127700102099</v>
      </c>
      <c r="BU1079">
        <v>4.4893365745209698E-8</v>
      </c>
    </row>
    <row r="1080" spans="3:73" x14ac:dyDescent="0.3">
      <c r="C1080">
        <v>920371</v>
      </c>
      <c r="D1080" t="s">
        <v>3998</v>
      </c>
      <c r="E1080" t="s">
        <v>296</v>
      </c>
      <c r="F1080" t="s">
        <v>3614</v>
      </c>
      <c r="G1080" t="s">
        <v>3624</v>
      </c>
      <c r="H1080" t="s">
        <v>3625</v>
      </c>
      <c r="I1080" t="s">
        <v>3999</v>
      </c>
      <c r="J1080">
        <v>2018</v>
      </c>
      <c r="K1080" t="s">
        <v>4062</v>
      </c>
      <c r="L1080">
        <v>57.559249999999999</v>
      </c>
      <c r="M1080">
        <v>1021663000</v>
      </c>
      <c r="N1080">
        <v>599529000</v>
      </c>
      <c r="O1080">
        <v>160180000</v>
      </c>
      <c r="P1080">
        <v>146052000</v>
      </c>
      <c r="Q1080">
        <v>276088000</v>
      </c>
      <c r="R1080">
        <v>264346000</v>
      </c>
      <c r="S1080">
        <v>254597000</v>
      </c>
      <c r="T1080">
        <v>24402000</v>
      </c>
      <c r="U1080">
        <v>130250000</v>
      </c>
      <c r="V1080">
        <v>166149000</v>
      </c>
      <c r="W1080">
        <v>151580000</v>
      </c>
      <c r="X1080">
        <v>34361000</v>
      </c>
      <c r="AB1080">
        <v>855514000</v>
      </c>
      <c r="AC1080">
        <v>25000000</v>
      </c>
      <c r="AD1080">
        <v>628207000</v>
      </c>
      <c r="AE1080">
        <v>453000</v>
      </c>
      <c r="AF1080">
        <v>44998000</v>
      </c>
      <c r="AG1080">
        <v>98436000</v>
      </c>
      <c r="AJ1080">
        <v>18871000</v>
      </c>
      <c r="AK1080">
        <v>10800000</v>
      </c>
      <c r="AL1080">
        <v>81689000</v>
      </c>
      <c r="AM1080">
        <v>5293000</v>
      </c>
      <c r="AN1080">
        <v>126633000</v>
      </c>
      <c r="AO1080">
        <v>1064000</v>
      </c>
      <c r="AS1080">
        <v>39393000</v>
      </c>
      <c r="AT1080">
        <v>31317000</v>
      </c>
      <c r="AX1080">
        <v>39962000</v>
      </c>
      <c r="AY1080">
        <v>0.28000000000000003</v>
      </c>
      <c r="AZ1080">
        <v>264542000</v>
      </c>
      <c r="BB1080">
        <v>132990000</v>
      </c>
      <c r="BC1080">
        <v>132990000</v>
      </c>
      <c r="BN1080">
        <v>0.162626032263085</v>
      </c>
      <c r="BO1080">
        <v>124.990601503759</v>
      </c>
      <c r="BP1080">
        <v>1.05673571711308</v>
      </c>
      <c r="BQ1080">
        <v>2.1337973347407302</v>
      </c>
      <c r="BR1080">
        <v>205.56874999999999</v>
      </c>
      <c r="BS1080">
        <v>0.14801978693510601</v>
      </c>
      <c r="BU1080">
        <v>1.8838487739534401E-8</v>
      </c>
    </row>
    <row r="1081" spans="3:73" x14ac:dyDescent="0.3">
      <c r="C1081">
        <v>920371</v>
      </c>
      <c r="D1081" t="s">
        <v>3998</v>
      </c>
      <c r="E1081" t="s">
        <v>296</v>
      </c>
      <c r="F1081" t="s">
        <v>3614</v>
      </c>
      <c r="G1081" t="s">
        <v>3624</v>
      </c>
      <c r="H1081" t="s">
        <v>3625</v>
      </c>
      <c r="I1081" t="s">
        <v>3999</v>
      </c>
      <c r="J1081">
        <v>2017</v>
      </c>
      <c r="K1081" t="s">
        <v>4062</v>
      </c>
      <c r="L1081">
        <v>42.772336000000003</v>
      </c>
      <c r="M1081">
        <v>1037523000</v>
      </c>
      <c r="N1081">
        <v>583941000</v>
      </c>
      <c r="O1081">
        <v>168514000</v>
      </c>
      <c r="P1081">
        <v>135958000</v>
      </c>
      <c r="Q1081">
        <v>252996000</v>
      </c>
      <c r="R1081">
        <v>282059000</v>
      </c>
      <c r="S1081">
        <v>273020000</v>
      </c>
      <c r="T1081">
        <v>29326000</v>
      </c>
      <c r="U1081">
        <v>137140000</v>
      </c>
      <c r="V1081">
        <v>152745000</v>
      </c>
      <c r="W1081">
        <v>136491000</v>
      </c>
      <c r="X1081">
        <v>31536000</v>
      </c>
      <c r="AB1081">
        <v>884778000</v>
      </c>
      <c r="AC1081">
        <v>40000000</v>
      </c>
      <c r="AD1081">
        <v>676644000</v>
      </c>
      <c r="AE1081">
        <v>473000</v>
      </c>
      <c r="AF1081">
        <v>46745000</v>
      </c>
      <c r="AG1081">
        <v>102698000</v>
      </c>
      <c r="AJ1081">
        <v>24705000</v>
      </c>
      <c r="AK1081">
        <v>10600000</v>
      </c>
      <c r="AL1081">
        <v>307097000</v>
      </c>
      <c r="AM1081">
        <v>10829000</v>
      </c>
      <c r="AN1081">
        <v>92617000</v>
      </c>
      <c r="AO1081">
        <v>1177000</v>
      </c>
      <c r="AS1081">
        <v>33724000</v>
      </c>
      <c r="AT1081">
        <v>85962000</v>
      </c>
      <c r="AX1081">
        <v>38400000</v>
      </c>
      <c r="AY1081">
        <v>0.28000000000000003</v>
      </c>
      <c r="BB1081">
        <v>104623000</v>
      </c>
      <c r="BC1081">
        <v>104623000</v>
      </c>
      <c r="BN1081">
        <v>0.147220832694793</v>
      </c>
      <c r="BO1081">
        <v>88.889549702633801</v>
      </c>
      <c r="BP1081">
        <v>1.23461620180085</v>
      </c>
      <c r="BQ1081">
        <v>2.4246653625513801</v>
      </c>
      <c r="BR1081">
        <v>152.75834285714299</v>
      </c>
      <c r="BS1081">
        <v>0.10467823567041699</v>
      </c>
      <c r="BU1081">
        <v>1.3535885928447599E-8</v>
      </c>
    </row>
    <row r="1082" spans="3:73" x14ac:dyDescent="0.3">
      <c r="C1082">
        <v>1534675</v>
      </c>
      <c r="D1082" t="s">
        <v>4007</v>
      </c>
      <c r="E1082" t="s">
        <v>989</v>
      </c>
      <c r="F1082" t="s">
        <v>3614</v>
      </c>
      <c r="G1082" t="s">
        <v>4008</v>
      </c>
      <c r="H1082" t="s">
        <v>4009</v>
      </c>
      <c r="I1082" t="s">
        <v>4010</v>
      </c>
      <c r="J1082">
        <v>2026</v>
      </c>
      <c r="K1082" t="s">
        <v>4062</v>
      </c>
      <c r="L1082">
        <v>45.767620000000001</v>
      </c>
    </row>
    <row r="1083" spans="3:73" x14ac:dyDescent="0.3">
      <c r="C1083">
        <v>1534675</v>
      </c>
      <c r="D1083" t="s">
        <v>4007</v>
      </c>
      <c r="E1083" t="s">
        <v>989</v>
      </c>
      <c r="F1083" t="s">
        <v>3614</v>
      </c>
      <c r="G1083" t="s">
        <v>4008</v>
      </c>
      <c r="H1083" t="s">
        <v>4009</v>
      </c>
      <c r="I1083" t="s">
        <v>4010</v>
      </c>
      <c r="J1083">
        <v>2025</v>
      </c>
      <c r="K1083" t="s">
        <v>4062</v>
      </c>
      <c r="L1083">
        <v>68.103472999999994</v>
      </c>
      <c r="M1083">
        <v>1260392000</v>
      </c>
      <c r="N1083">
        <v>653558000</v>
      </c>
      <c r="O1083">
        <v>100901000</v>
      </c>
      <c r="P1083">
        <v>239448000</v>
      </c>
      <c r="Q1083">
        <v>213524000</v>
      </c>
      <c r="R1083">
        <v>605577000</v>
      </c>
      <c r="S1083">
        <v>476159000</v>
      </c>
      <c r="T1083">
        <v>12959000</v>
      </c>
      <c r="U1083">
        <v>30059000</v>
      </c>
      <c r="V1083">
        <v>547340000</v>
      </c>
      <c r="W1083">
        <v>351746000</v>
      </c>
      <c r="Z1083">
        <v>427000</v>
      </c>
      <c r="AA1083">
        <v>174427000</v>
      </c>
      <c r="AC1083">
        <v>79218000</v>
      </c>
      <c r="AD1083">
        <v>670558000</v>
      </c>
      <c r="AE1083">
        <v>5000</v>
      </c>
      <c r="AF1083">
        <v>44737726</v>
      </c>
      <c r="AG1083">
        <v>421410000</v>
      </c>
      <c r="AJ1083">
        <v>230741000</v>
      </c>
      <c r="AL1083">
        <v>196310000</v>
      </c>
      <c r="AM1083">
        <v>75726000</v>
      </c>
      <c r="AN1083">
        <v>159566000</v>
      </c>
      <c r="AO1083">
        <v>5965000</v>
      </c>
      <c r="AP1083">
        <v>36765000</v>
      </c>
      <c r="AQ1083">
        <v>135755000</v>
      </c>
      <c r="AU1083">
        <v>-87554000</v>
      </c>
      <c r="AV1083">
        <v>-85526000</v>
      </c>
      <c r="AW1083">
        <v>28127000</v>
      </c>
      <c r="AY1083">
        <v>3.42</v>
      </c>
      <c r="AZ1083">
        <v>176583000</v>
      </c>
      <c r="BB1083">
        <v>241257000</v>
      </c>
      <c r="BC1083">
        <v>278022000</v>
      </c>
      <c r="BN1083">
        <v>0.434261721750059</v>
      </c>
      <c r="BO1083">
        <v>40.445431684828201</v>
      </c>
      <c r="BP1083">
        <v>0.28685756199075502</v>
      </c>
      <c r="BQ1083">
        <v>1.2509993006317099</v>
      </c>
      <c r="BR1083">
        <v>19.913296198830398</v>
      </c>
      <c r="BT1083">
        <v>413003.90069681202</v>
      </c>
    </row>
    <row r="1084" spans="3:73" x14ac:dyDescent="0.3">
      <c r="C1084">
        <v>1534675</v>
      </c>
      <c r="D1084" t="s">
        <v>4007</v>
      </c>
      <c r="E1084" t="s">
        <v>989</v>
      </c>
      <c r="F1084" t="s">
        <v>3614</v>
      </c>
      <c r="G1084" t="s">
        <v>4008</v>
      </c>
      <c r="H1084" t="s">
        <v>4009</v>
      </c>
      <c r="I1084" t="s">
        <v>4010</v>
      </c>
      <c r="J1084">
        <v>2024</v>
      </c>
      <c r="K1084" t="s">
        <v>4062</v>
      </c>
      <c r="L1084">
        <v>55.385471000000003</v>
      </c>
      <c r="M1084">
        <v>1016648000</v>
      </c>
      <c r="N1084">
        <v>560010000</v>
      </c>
      <c r="O1084">
        <v>134882000</v>
      </c>
      <c r="P1084">
        <v>202915000</v>
      </c>
      <c r="Q1084">
        <v>139642000</v>
      </c>
      <c r="R1084">
        <v>456353000</v>
      </c>
      <c r="S1084">
        <v>344433000</v>
      </c>
      <c r="T1084">
        <v>4389000</v>
      </c>
      <c r="U1084">
        <v>23561000</v>
      </c>
      <c r="V1084">
        <v>385465000</v>
      </c>
      <c r="W1084">
        <v>265826000</v>
      </c>
      <c r="Z1084">
        <v>1087000</v>
      </c>
      <c r="AA1084">
        <v>111089000</v>
      </c>
      <c r="AD1084">
        <v>538787000</v>
      </c>
      <c r="AE1084">
        <v>5000</v>
      </c>
      <c r="AF1084">
        <v>46991558</v>
      </c>
      <c r="AG1084">
        <v>379972000</v>
      </c>
      <c r="AJ1084">
        <v>227001000</v>
      </c>
      <c r="AL1084">
        <v>152971000</v>
      </c>
      <c r="AM1084">
        <v>63849000</v>
      </c>
      <c r="AN1084">
        <v>161309000</v>
      </c>
      <c r="AO1084">
        <v>6219000</v>
      </c>
      <c r="AP1084">
        <v>26470000</v>
      </c>
      <c r="AQ1084">
        <v>170532000</v>
      </c>
      <c r="AU1084">
        <v>-77289000</v>
      </c>
      <c r="AV1084">
        <v>-84549000</v>
      </c>
      <c r="AW1084">
        <v>19743000</v>
      </c>
      <c r="AY1084">
        <v>3.43</v>
      </c>
      <c r="AZ1084">
        <v>149356000</v>
      </c>
      <c r="BB1084">
        <v>231377000</v>
      </c>
      <c r="BC1084">
        <v>257847000</v>
      </c>
      <c r="BN1084">
        <v>0.379152863134536</v>
      </c>
      <c r="BO1084">
        <v>37.204856086187498</v>
      </c>
      <c r="BP1084">
        <v>0.50740710088554197</v>
      </c>
      <c r="BQ1084">
        <v>1.58136525396312</v>
      </c>
      <c r="BR1084">
        <v>16.147367638483999</v>
      </c>
      <c r="BT1084">
        <v>356465.32643913099</v>
      </c>
    </row>
    <row r="1085" spans="3:73" x14ac:dyDescent="0.3">
      <c r="C1085">
        <v>1534675</v>
      </c>
      <c r="D1085" t="s">
        <v>4007</v>
      </c>
      <c r="E1085" t="s">
        <v>989</v>
      </c>
      <c r="F1085" t="s">
        <v>3614</v>
      </c>
      <c r="G1085" t="s">
        <v>4008</v>
      </c>
      <c r="H1085" t="s">
        <v>4009</v>
      </c>
      <c r="I1085" t="s">
        <v>4010</v>
      </c>
      <c r="J1085">
        <v>2023</v>
      </c>
      <c r="K1085" t="s">
        <v>4062</v>
      </c>
      <c r="L1085">
        <v>38.935524000000001</v>
      </c>
      <c r="M1085">
        <v>962717000</v>
      </c>
      <c r="N1085">
        <v>535760000</v>
      </c>
      <c r="O1085">
        <v>129508000</v>
      </c>
      <c r="P1085">
        <v>166498000</v>
      </c>
      <c r="Q1085">
        <v>159070000</v>
      </c>
      <c r="R1085">
        <v>426788000</v>
      </c>
      <c r="S1085">
        <v>324591000</v>
      </c>
      <c r="T1085">
        <v>3475000</v>
      </c>
      <c r="U1085">
        <v>23561000</v>
      </c>
      <c r="V1085">
        <v>414697000</v>
      </c>
      <c r="W1085">
        <v>235886000</v>
      </c>
      <c r="Z1085">
        <v>7002000</v>
      </c>
      <c r="AA1085">
        <v>173352000</v>
      </c>
      <c r="AB1085">
        <v>548020000</v>
      </c>
      <c r="AD1085">
        <v>400035000</v>
      </c>
      <c r="AE1085">
        <v>5000</v>
      </c>
      <c r="AF1085">
        <v>46996708</v>
      </c>
      <c r="AG1085">
        <v>390934000</v>
      </c>
      <c r="AJ1085">
        <v>259762000</v>
      </c>
      <c r="AL1085">
        <v>131172000</v>
      </c>
      <c r="AM1085">
        <v>77904000</v>
      </c>
      <c r="AN1085">
        <v>182882000</v>
      </c>
      <c r="AO1085">
        <v>7935000</v>
      </c>
      <c r="AP1085">
        <v>21878000</v>
      </c>
      <c r="AQ1085">
        <v>138827000</v>
      </c>
      <c r="AU1085">
        <v>-76017000</v>
      </c>
      <c r="AV1085">
        <v>-42768000</v>
      </c>
      <c r="AW1085">
        <v>16427000</v>
      </c>
      <c r="AY1085">
        <v>3.85</v>
      </c>
      <c r="AZ1085">
        <v>142033500</v>
      </c>
      <c r="BB1085">
        <v>268721000</v>
      </c>
      <c r="BC1085">
        <v>290599000</v>
      </c>
      <c r="BN1085">
        <v>0.43075690987071003</v>
      </c>
      <c r="BO1085">
        <v>33.8652804032766</v>
      </c>
      <c r="BP1085">
        <v>0.54902792026656899</v>
      </c>
      <c r="BQ1085">
        <v>1.5969154591624799</v>
      </c>
      <c r="BR1085">
        <v>10.1131231168831</v>
      </c>
      <c r="BS1085">
        <v>0.33371409802562002</v>
      </c>
      <c r="BT1085">
        <v>421902.630615681</v>
      </c>
      <c r="BU1085">
        <v>2.7353338819751098E-7</v>
      </c>
    </row>
    <row r="1086" spans="3:73" x14ac:dyDescent="0.3">
      <c r="C1086">
        <v>1534675</v>
      </c>
      <c r="D1086" t="s">
        <v>4007</v>
      </c>
      <c r="E1086" t="s">
        <v>989</v>
      </c>
      <c r="F1086" t="s">
        <v>3614</v>
      </c>
      <c r="G1086" t="s">
        <v>4008</v>
      </c>
      <c r="H1086" t="s">
        <v>4009</v>
      </c>
      <c r="I1086" t="s">
        <v>4010</v>
      </c>
      <c r="J1086">
        <v>2022</v>
      </c>
      <c r="K1086" t="s">
        <v>4062</v>
      </c>
      <c r="L1086">
        <v>22.382069999999999</v>
      </c>
      <c r="M1086">
        <v>734308000</v>
      </c>
      <c r="N1086">
        <v>432134000</v>
      </c>
      <c r="O1086">
        <v>103671000</v>
      </c>
      <c r="P1086">
        <v>158397000</v>
      </c>
      <c r="Q1086">
        <v>124997000</v>
      </c>
      <c r="R1086">
        <v>301616000</v>
      </c>
      <c r="S1086">
        <v>202865000</v>
      </c>
      <c r="T1086">
        <v>2706000</v>
      </c>
      <c r="U1086">
        <v>23561000</v>
      </c>
      <c r="V1086">
        <v>383983000</v>
      </c>
      <c r="W1086">
        <v>209802000</v>
      </c>
      <c r="Z1086">
        <v>504000</v>
      </c>
      <c r="AA1086">
        <v>173225000</v>
      </c>
      <c r="AB1086">
        <v>348820000</v>
      </c>
      <c r="AD1086">
        <v>234254000</v>
      </c>
      <c r="AE1086">
        <v>5000</v>
      </c>
      <c r="AF1086">
        <v>47674773</v>
      </c>
      <c r="AG1086">
        <v>349499000</v>
      </c>
      <c r="AJ1086">
        <v>226415000</v>
      </c>
      <c r="AL1086">
        <v>123084000</v>
      </c>
      <c r="AM1086">
        <v>74758000</v>
      </c>
      <c r="AN1086">
        <v>155743000</v>
      </c>
      <c r="AO1086">
        <v>6786000</v>
      </c>
      <c r="AP1086">
        <v>19686000</v>
      </c>
      <c r="AQ1086">
        <v>141920000</v>
      </c>
      <c r="AU1086">
        <v>-72584000</v>
      </c>
      <c r="AV1086">
        <v>-44801000</v>
      </c>
      <c r="AW1086">
        <v>12869000</v>
      </c>
      <c r="AY1086">
        <v>3.28</v>
      </c>
      <c r="AZ1086">
        <v>104986000</v>
      </c>
      <c r="BB1086">
        <v>237287000</v>
      </c>
      <c r="BC1086">
        <v>256973000</v>
      </c>
      <c r="BN1086">
        <v>0.52291817602422996</v>
      </c>
      <c r="BO1086">
        <v>34.967138225758902</v>
      </c>
      <c r="BP1086">
        <v>0.494137329482083</v>
      </c>
      <c r="BQ1086">
        <v>1.4639374267166201</v>
      </c>
      <c r="BR1086">
        <v>6.82380182926829</v>
      </c>
      <c r="BS1086">
        <v>0.44648529327446801</v>
      </c>
      <c r="BT1086">
        <v>574969.16058255604</v>
      </c>
      <c r="BU1086">
        <v>2.1046152628862999E-7</v>
      </c>
    </row>
    <row r="1087" spans="3:73" x14ac:dyDescent="0.3">
      <c r="C1087">
        <v>1534675</v>
      </c>
      <c r="D1087" t="s">
        <v>4007</v>
      </c>
      <c r="E1087" t="s">
        <v>989</v>
      </c>
      <c r="F1087" t="s">
        <v>3614</v>
      </c>
      <c r="G1087" t="s">
        <v>4008</v>
      </c>
      <c r="H1087" t="s">
        <v>4009</v>
      </c>
      <c r="I1087" t="s">
        <v>4010</v>
      </c>
      <c r="J1087">
        <v>2021</v>
      </c>
      <c r="K1087" t="s">
        <v>4062</v>
      </c>
      <c r="L1087">
        <v>19.695556</v>
      </c>
      <c r="M1087">
        <v>591563000</v>
      </c>
      <c r="N1087">
        <v>326275000</v>
      </c>
      <c r="O1087">
        <v>85011000</v>
      </c>
      <c r="P1087">
        <v>110539000</v>
      </c>
      <c r="Q1087">
        <v>84975000</v>
      </c>
      <c r="R1087">
        <v>264692000</v>
      </c>
      <c r="S1087">
        <v>166629000</v>
      </c>
      <c r="T1087">
        <v>3337000</v>
      </c>
      <c r="U1087">
        <v>23561000</v>
      </c>
      <c r="V1087">
        <v>346865000</v>
      </c>
      <c r="W1087">
        <v>155015000</v>
      </c>
      <c r="Z1087">
        <v>10700000</v>
      </c>
      <c r="AA1087">
        <v>205081000</v>
      </c>
      <c r="AB1087">
        <v>243862000</v>
      </c>
      <c r="AD1087">
        <v>91045000</v>
      </c>
      <c r="AE1087">
        <v>5000</v>
      </c>
      <c r="AF1087">
        <v>47674773</v>
      </c>
      <c r="AG1087">
        <v>202584000</v>
      </c>
      <c r="AJ1087">
        <v>116985000</v>
      </c>
      <c r="AL1087">
        <v>85599000</v>
      </c>
      <c r="AM1087">
        <v>28485000</v>
      </c>
      <c r="AN1087">
        <v>68428000</v>
      </c>
      <c r="AO1087">
        <v>8465000</v>
      </c>
      <c r="AP1087">
        <v>20923000</v>
      </c>
      <c r="AQ1087">
        <v>117253000</v>
      </c>
      <c r="AU1087">
        <v>-50761000</v>
      </c>
      <c r="AV1087">
        <v>-43789000</v>
      </c>
      <c r="AW1087">
        <v>5243000</v>
      </c>
      <c r="AY1087">
        <v>1.43</v>
      </c>
      <c r="AZ1087">
        <v>82858500</v>
      </c>
      <c r="BB1087">
        <v>105378000</v>
      </c>
      <c r="BC1087">
        <v>126301000</v>
      </c>
      <c r="BN1087">
        <v>0.58635343995483102</v>
      </c>
      <c r="BO1087">
        <v>12.448670998228</v>
      </c>
      <c r="BP1087">
        <v>0.54840499306518697</v>
      </c>
      <c r="BQ1087">
        <v>1.5566235525594301</v>
      </c>
      <c r="BR1087">
        <v>13.773116083916101</v>
      </c>
      <c r="BS1087">
        <v>0.280601323699469</v>
      </c>
      <c r="BT1087">
        <v>266202.18286805402</v>
      </c>
      <c r="BU1087">
        <v>1.1549419376532601E-7</v>
      </c>
    </row>
    <row r="1088" spans="3:73" x14ac:dyDescent="0.3">
      <c r="C1088">
        <v>1534675</v>
      </c>
      <c r="D1088" t="s">
        <v>4007</v>
      </c>
      <c r="E1088" t="s">
        <v>989</v>
      </c>
      <c r="F1088" t="s">
        <v>3614</v>
      </c>
      <c r="G1088" t="s">
        <v>4008</v>
      </c>
      <c r="H1088" t="s">
        <v>4009</v>
      </c>
      <c r="I1088" t="s">
        <v>4010</v>
      </c>
      <c r="J1088">
        <v>2020</v>
      </c>
      <c r="K1088" t="s">
        <v>4062</v>
      </c>
      <c r="L1088">
        <v>4.9795439999999997</v>
      </c>
      <c r="M1088">
        <v>532025000</v>
      </c>
      <c r="N1088">
        <v>286803000</v>
      </c>
      <c r="O1088">
        <v>66899000</v>
      </c>
      <c r="P1088">
        <v>88368000</v>
      </c>
      <c r="Q1088">
        <v>80742000</v>
      </c>
      <c r="R1088">
        <v>244954000</v>
      </c>
      <c r="S1088">
        <v>152266000</v>
      </c>
      <c r="T1088">
        <v>5112000</v>
      </c>
      <c r="U1088">
        <v>23561000</v>
      </c>
      <c r="V1088">
        <v>319057000</v>
      </c>
      <c r="W1088">
        <v>91543000</v>
      </c>
      <c r="Z1088">
        <v>1764000</v>
      </c>
      <c r="AA1088">
        <v>224486000</v>
      </c>
      <c r="AB1088">
        <v>212382000</v>
      </c>
      <c r="AD1088">
        <v>34326000</v>
      </c>
      <c r="AE1088">
        <v>5000</v>
      </c>
      <c r="AF1088">
        <v>47674773</v>
      </c>
      <c r="AG1088">
        <v>139254000</v>
      </c>
      <c r="AJ1088">
        <v>66120000</v>
      </c>
      <c r="AL1088">
        <v>73134000</v>
      </c>
      <c r="AM1088">
        <v>13001000</v>
      </c>
      <c r="AN1088">
        <v>24210000</v>
      </c>
      <c r="AO1088">
        <v>21671000</v>
      </c>
      <c r="AP1088">
        <v>20590000</v>
      </c>
      <c r="AQ1088">
        <v>71434000</v>
      </c>
      <c r="AU1088">
        <v>-18064000</v>
      </c>
      <c r="AV1088">
        <v>-33536000</v>
      </c>
      <c r="AW1088">
        <v>3801000</v>
      </c>
      <c r="AY1088">
        <v>0.52</v>
      </c>
      <c r="AZ1088">
        <v>81728000</v>
      </c>
      <c r="BB1088">
        <v>58882000</v>
      </c>
      <c r="BC1088">
        <v>79472000</v>
      </c>
      <c r="BN1088">
        <v>0.59970302147455501</v>
      </c>
      <c r="BO1088">
        <v>2.7170873517604202</v>
      </c>
      <c r="BP1088">
        <v>0.73079317916170505</v>
      </c>
      <c r="BQ1088">
        <v>2.2509749516620601</v>
      </c>
      <c r="BR1088">
        <v>9.5760461538461499</v>
      </c>
      <c r="BS1088">
        <v>0.11399271124671601</v>
      </c>
      <c r="BT1088">
        <v>763322.90667579195</v>
      </c>
      <c r="BU1088">
        <v>1.21920072322513E-8</v>
      </c>
    </row>
    <row r="1089" spans="3:73" x14ac:dyDescent="0.3">
      <c r="C1089">
        <v>1534675</v>
      </c>
      <c r="D1089" t="s">
        <v>4007</v>
      </c>
      <c r="E1089" t="s">
        <v>989</v>
      </c>
      <c r="F1089" t="s">
        <v>3614</v>
      </c>
      <c r="G1089" t="s">
        <v>4008</v>
      </c>
      <c r="H1089" t="s">
        <v>4009</v>
      </c>
      <c r="I1089" t="s">
        <v>4010</v>
      </c>
      <c r="J1089">
        <v>2019</v>
      </c>
      <c r="K1089" t="s">
        <v>4062</v>
      </c>
      <c r="L1089">
        <v>6.724227</v>
      </c>
      <c r="M1089">
        <v>569668000</v>
      </c>
      <c r="N1089">
        <v>322849000</v>
      </c>
      <c r="O1089">
        <v>47862000</v>
      </c>
      <c r="P1089">
        <v>110558000</v>
      </c>
      <c r="Q1089">
        <v>82714000</v>
      </c>
      <c r="R1089">
        <v>235165000</v>
      </c>
      <c r="S1089">
        <v>154609000</v>
      </c>
      <c r="T1089">
        <v>6703000</v>
      </c>
      <c r="U1089">
        <v>23561000</v>
      </c>
      <c r="V1089">
        <v>382458000</v>
      </c>
      <c r="W1089">
        <v>129011000</v>
      </c>
      <c r="Z1089">
        <v>16084000</v>
      </c>
      <c r="AA1089">
        <v>259811000</v>
      </c>
      <c r="AB1089">
        <v>186604000</v>
      </c>
      <c r="AD1089">
        <v>16213000</v>
      </c>
      <c r="AE1089">
        <v>5000</v>
      </c>
      <c r="AF1089">
        <v>46117631</v>
      </c>
      <c r="AG1089">
        <v>135809000</v>
      </c>
      <c r="AJ1089">
        <v>58815000</v>
      </c>
      <c r="AL1089">
        <v>76994000</v>
      </c>
      <c r="AM1089">
        <v>12928000</v>
      </c>
      <c r="AN1089">
        <v>24535000</v>
      </c>
      <c r="AO1089">
        <v>22806000</v>
      </c>
      <c r="AP1089">
        <v>22735000</v>
      </c>
      <c r="AQ1089">
        <v>26739000</v>
      </c>
      <c r="AU1089">
        <v>-59153000</v>
      </c>
      <c r="AV1089">
        <v>47271000</v>
      </c>
      <c r="AW1089">
        <v>5227000</v>
      </c>
      <c r="AY1089">
        <v>0.55000000000000004</v>
      </c>
      <c r="AZ1089">
        <v>87281500</v>
      </c>
      <c r="BB1089">
        <v>60269000</v>
      </c>
      <c r="BC1089">
        <v>83004000</v>
      </c>
      <c r="BN1089">
        <v>0.67136999094209304</v>
      </c>
      <c r="BO1089">
        <v>2.6426817504165601</v>
      </c>
      <c r="BP1089">
        <v>0.37099162086953802</v>
      </c>
      <c r="BQ1089">
        <v>1.86135290789158</v>
      </c>
      <c r="BR1089">
        <v>12.225867272727299</v>
      </c>
      <c r="BS1089">
        <v>0.13148164026494599</v>
      </c>
      <c r="BT1089">
        <v>777338.42120440002</v>
      </c>
      <c r="BU1089">
        <v>1.9819108111294499E-8</v>
      </c>
    </row>
    <row r="1090" spans="3:73" x14ac:dyDescent="0.3">
      <c r="C1090">
        <v>1534675</v>
      </c>
      <c r="D1090" t="s">
        <v>4007</v>
      </c>
      <c r="E1090" t="s">
        <v>989</v>
      </c>
      <c r="F1090" t="s">
        <v>3614</v>
      </c>
      <c r="G1090" t="s">
        <v>4008</v>
      </c>
      <c r="H1090" t="s">
        <v>4009</v>
      </c>
      <c r="I1090" t="s">
        <v>4010</v>
      </c>
      <c r="J1090">
        <v>2018</v>
      </c>
      <c r="K1090" t="s">
        <v>4062</v>
      </c>
      <c r="L1090">
        <v>7.6865019999999999</v>
      </c>
      <c r="M1090">
        <v>489774000</v>
      </c>
      <c r="N1090">
        <v>293399000</v>
      </c>
      <c r="O1090">
        <v>33040000</v>
      </c>
      <c r="P1090">
        <v>92791000</v>
      </c>
      <c r="Q1090">
        <v>91849000</v>
      </c>
      <c r="R1090">
        <v>184619000</v>
      </c>
      <c r="S1090">
        <v>149199000</v>
      </c>
      <c r="T1090">
        <v>9006000</v>
      </c>
      <c r="U1090">
        <v>23561000</v>
      </c>
      <c r="V1090">
        <v>356546000</v>
      </c>
      <c r="W1090">
        <v>122595000</v>
      </c>
      <c r="X1090">
        <v>65510000</v>
      </c>
      <c r="Z1090">
        <v>21606000</v>
      </c>
      <c r="AA1090">
        <v>242315000</v>
      </c>
      <c r="AB1090">
        <v>132356000</v>
      </c>
      <c r="AD1090">
        <v>10439000</v>
      </c>
      <c r="AE1090">
        <v>4000</v>
      </c>
      <c r="AF1090">
        <v>38092996</v>
      </c>
      <c r="AG1090">
        <v>34134000</v>
      </c>
      <c r="AH1090">
        <v>97863000</v>
      </c>
      <c r="AJ1090">
        <v>47195000</v>
      </c>
      <c r="AL1090">
        <v>73022000</v>
      </c>
      <c r="AM1090">
        <v>5976000</v>
      </c>
      <c r="AN1090">
        <v>-22361000</v>
      </c>
      <c r="AO1090">
        <v>21187000</v>
      </c>
      <c r="AP1090">
        <v>23157000</v>
      </c>
      <c r="AQ1090">
        <v>-5031000</v>
      </c>
      <c r="AU1090">
        <v>-18726000</v>
      </c>
      <c r="AV1090">
        <v>17026000</v>
      </c>
      <c r="AW1090">
        <v>2714000</v>
      </c>
      <c r="AY1090">
        <v>-0.12</v>
      </c>
      <c r="AZ1090">
        <v>81752500</v>
      </c>
      <c r="BA1090">
        <v>0.48225580658675898</v>
      </c>
      <c r="BB1090">
        <v>4802000</v>
      </c>
      <c r="BC1090">
        <v>27959000</v>
      </c>
      <c r="BD1090">
        <v>0.28569530874794402</v>
      </c>
      <c r="BE1090">
        <v>-5.1408601820912898E-2</v>
      </c>
      <c r="BG1090">
        <v>0.34879372183562701</v>
      </c>
      <c r="BI1090">
        <v>0.199812566612356</v>
      </c>
      <c r="BJ1090">
        <v>-0.19134913092792999</v>
      </c>
      <c r="BN1090">
        <v>0.72798066046788901</v>
      </c>
      <c r="BO1090">
        <v>0.226648416481805</v>
      </c>
      <c r="BP1090">
        <v>0.26950528161833698</v>
      </c>
      <c r="BQ1090">
        <v>1.6440311595089501</v>
      </c>
      <c r="BR1090">
        <v>-64.054183333333299</v>
      </c>
      <c r="BS1090">
        <v>-0.168945873250929</v>
      </c>
      <c r="BT1090">
        <v>353086.48849632801</v>
      </c>
      <c r="BU1090">
        <v>-6.96893408685666E-9</v>
      </c>
    </row>
    <row r="1091" spans="3:73" x14ac:dyDescent="0.3">
      <c r="C1091">
        <v>1534675</v>
      </c>
      <c r="D1091" t="s">
        <v>4007</v>
      </c>
      <c r="E1091" t="s">
        <v>989</v>
      </c>
      <c r="F1091" t="s">
        <v>3614</v>
      </c>
      <c r="G1091" t="s">
        <v>4008</v>
      </c>
      <c r="H1091" t="s">
        <v>4009</v>
      </c>
      <c r="I1091" t="s">
        <v>4010</v>
      </c>
      <c r="J1091">
        <v>2017</v>
      </c>
      <c r="K1091" t="s">
        <v>4062</v>
      </c>
      <c r="L1091">
        <v>7.1974710000000002</v>
      </c>
      <c r="M1091">
        <v>468000000</v>
      </c>
      <c r="N1091">
        <v>261898000</v>
      </c>
      <c r="O1091">
        <v>40923000</v>
      </c>
      <c r="P1091">
        <v>110464000</v>
      </c>
      <c r="Q1091">
        <v>71656000</v>
      </c>
      <c r="S1091">
        <v>168701000</v>
      </c>
      <c r="T1091">
        <v>11517000</v>
      </c>
      <c r="U1091">
        <v>23130000</v>
      </c>
      <c r="V1091">
        <v>346335000</v>
      </c>
      <c r="W1091">
        <v>121449000</v>
      </c>
      <c r="X1091">
        <v>55182000</v>
      </c>
      <c r="Z1091">
        <v>3260000</v>
      </c>
      <c r="AA1091">
        <v>224258000</v>
      </c>
      <c r="AB1091">
        <v>120248000</v>
      </c>
      <c r="AD1091">
        <v>22212000</v>
      </c>
      <c r="AE1091">
        <v>3000</v>
      </c>
      <c r="AF1091">
        <v>34836575</v>
      </c>
      <c r="AG1091">
        <v>27202000</v>
      </c>
      <c r="AH1091">
        <v>84279000</v>
      </c>
      <c r="AJ1091">
        <v>34364000</v>
      </c>
      <c r="AL1091">
        <v>64818000</v>
      </c>
      <c r="AM1091">
        <v>5793000</v>
      </c>
      <c r="AN1091">
        <v>1066000</v>
      </c>
      <c r="AO1091">
        <v>19872000</v>
      </c>
      <c r="AP1091">
        <v>20969000</v>
      </c>
      <c r="AW1091">
        <v>2471000</v>
      </c>
      <c r="AY1091">
        <v>0.03</v>
      </c>
      <c r="BA1091">
        <v>0.40774095563544899</v>
      </c>
      <c r="BB1091">
        <v>26731000</v>
      </c>
      <c r="BC1091">
        <v>47700000</v>
      </c>
      <c r="BD1091">
        <v>0.56597728971629901</v>
      </c>
      <c r="BG1091">
        <v>0.32276130471410402</v>
      </c>
      <c r="BI1091">
        <v>0.18008333333333301</v>
      </c>
      <c r="BN1091">
        <v>0.74003205128205096</v>
      </c>
      <c r="BO1091">
        <v>1.3451590177133701</v>
      </c>
      <c r="BP1091">
        <v>0.33695625324210199</v>
      </c>
      <c r="BQ1091">
        <v>1.5664352938270401</v>
      </c>
      <c r="BR1091">
        <v>239.91569999999999</v>
      </c>
      <c r="BS1091">
        <v>8.8650123078970102E-3</v>
      </c>
      <c r="BT1091">
        <v>343315.033850084</v>
      </c>
      <c r="BU1091">
        <v>1.79565672609939E-9</v>
      </c>
    </row>
    <row r="1092" spans="3:73" x14ac:dyDescent="0.3">
      <c r="C1092">
        <v>1069878</v>
      </c>
      <c r="D1092" t="s">
        <v>4019</v>
      </c>
      <c r="E1092" t="s">
        <v>664</v>
      </c>
      <c r="F1092" t="s">
        <v>3614</v>
      </c>
      <c r="G1092" t="s">
        <v>4020</v>
      </c>
      <c r="H1092" t="s">
        <v>4021</v>
      </c>
      <c r="I1092" t="s">
        <v>4022</v>
      </c>
      <c r="J1092">
        <v>2026</v>
      </c>
      <c r="K1092" t="s">
        <v>4062</v>
      </c>
      <c r="L1092">
        <v>40.039518999999999</v>
      </c>
    </row>
    <row r="1093" spans="3:73" x14ac:dyDescent="0.3">
      <c r="C1093">
        <v>1069878</v>
      </c>
      <c r="D1093" t="s">
        <v>4019</v>
      </c>
      <c r="E1093" t="s">
        <v>664</v>
      </c>
      <c r="F1093" t="s">
        <v>3614</v>
      </c>
      <c r="G1093" t="s">
        <v>4020</v>
      </c>
      <c r="H1093" t="s">
        <v>4021</v>
      </c>
      <c r="I1093" t="s">
        <v>4022</v>
      </c>
      <c r="J1093">
        <v>2025</v>
      </c>
      <c r="K1093" t="s">
        <v>4062</v>
      </c>
      <c r="L1093">
        <v>52.185879999999997</v>
      </c>
      <c r="M1093">
        <v>1453441000</v>
      </c>
      <c r="N1093">
        <v>310406000</v>
      </c>
      <c r="O1093">
        <v>3807000</v>
      </c>
      <c r="P1093">
        <v>48091000</v>
      </c>
      <c r="Q1093">
        <v>238665000</v>
      </c>
      <c r="S1093">
        <v>1049733000</v>
      </c>
      <c r="U1093">
        <v>14200000</v>
      </c>
      <c r="V1093">
        <v>419177000</v>
      </c>
      <c r="W1093">
        <v>250705000</v>
      </c>
      <c r="X1093">
        <v>34759000</v>
      </c>
      <c r="AB1093">
        <v>1034264000</v>
      </c>
      <c r="AC1093">
        <v>912311000</v>
      </c>
      <c r="AD1093">
        <v>1789847000</v>
      </c>
      <c r="AE1093">
        <v>1412000</v>
      </c>
      <c r="AF1093">
        <v>105737266</v>
      </c>
      <c r="AG1093">
        <v>459964000</v>
      </c>
      <c r="AJ1093">
        <v>257961000</v>
      </c>
      <c r="AK1093">
        <v>4200000</v>
      </c>
      <c r="AM1093">
        <v>67546000</v>
      </c>
      <c r="AN1093">
        <v>190415000</v>
      </c>
      <c r="AQ1093">
        <v>358113000</v>
      </c>
      <c r="AR1093">
        <v>8771000</v>
      </c>
      <c r="AS1093">
        <v>62957000</v>
      </c>
      <c r="AU1093">
        <v>-233217000</v>
      </c>
      <c r="AV1093">
        <v>-122381000</v>
      </c>
      <c r="AY1093">
        <v>1.78</v>
      </c>
      <c r="AZ1093">
        <v>222973500</v>
      </c>
      <c r="BN1093">
        <v>0.28840317563630002</v>
      </c>
      <c r="BP1093">
        <v>1.51851777986079E-2</v>
      </c>
      <c r="BQ1093">
        <v>0.286157037155222</v>
      </c>
      <c r="BR1093">
        <v>29.317910112359499</v>
      </c>
      <c r="BS1093">
        <v>0.18410676577740301</v>
      </c>
      <c r="BU1093">
        <v>8.9813496747445495E-8</v>
      </c>
    </row>
    <row r="1094" spans="3:73" x14ac:dyDescent="0.3">
      <c r="C1094">
        <v>1069878</v>
      </c>
      <c r="D1094" t="s">
        <v>4019</v>
      </c>
      <c r="E1094" t="s">
        <v>664</v>
      </c>
      <c r="F1094" t="s">
        <v>3614</v>
      </c>
      <c r="G1094" t="s">
        <v>4020</v>
      </c>
      <c r="H1094" t="s">
        <v>4021</v>
      </c>
      <c r="I1094" t="s">
        <v>4022</v>
      </c>
      <c r="J1094">
        <v>2024</v>
      </c>
      <c r="K1094" t="s">
        <v>4062</v>
      </c>
      <c r="L1094">
        <v>76.416876999999999</v>
      </c>
      <c r="M1094">
        <v>1324298000</v>
      </c>
      <c r="N1094">
        <v>318908000</v>
      </c>
      <c r="O1094">
        <v>1292000</v>
      </c>
      <c r="P1094">
        <v>88356000</v>
      </c>
      <c r="Q1094">
        <v>207282000</v>
      </c>
      <c r="S1094">
        <v>922868000</v>
      </c>
      <c r="V1094">
        <v>474156000</v>
      </c>
      <c r="W1094">
        <v>342477000</v>
      </c>
      <c r="X1094">
        <v>61272000</v>
      </c>
      <c r="AB1094">
        <v>850142000</v>
      </c>
      <c r="AC1094">
        <v>861872000</v>
      </c>
      <c r="AD1094">
        <v>1562450000</v>
      </c>
      <c r="AE1094">
        <v>1411000</v>
      </c>
      <c r="AF1094">
        <v>107154305</v>
      </c>
      <c r="AG1094">
        <v>485668000</v>
      </c>
      <c r="AJ1094">
        <v>305673000</v>
      </c>
      <c r="AK1094">
        <v>3500000</v>
      </c>
      <c r="AM1094">
        <v>79292000</v>
      </c>
      <c r="AN1094">
        <v>226392000</v>
      </c>
      <c r="AQ1094">
        <v>143929000</v>
      </c>
      <c r="AR1094">
        <v>12162000</v>
      </c>
      <c r="AS1094">
        <v>54670000</v>
      </c>
      <c r="AU1094">
        <v>-236535000</v>
      </c>
      <c r="AV1094">
        <v>91939000</v>
      </c>
      <c r="AY1094">
        <v>2.09</v>
      </c>
      <c r="AZ1094">
        <v>157185500</v>
      </c>
      <c r="BN1094">
        <v>0.358043280288878</v>
      </c>
      <c r="BP1094">
        <v>3.7725161105709301E-3</v>
      </c>
      <c r="BQ1094">
        <v>0.32593721622181898</v>
      </c>
      <c r="BR1094">
        <v>36.563099043062202</v>
      </c>
      <c r="BS1094">
        <v>0.26629904180713299</v>
      </c>
      <c r="BU1094">
        <v>1.8786423083437799E-7</v>
      </c>
    </row>
    <row r="1095" spans="3:73" x14ac:dyDescent="0.3">
      <c r="C1095">
        <v>1069878</v>
      </c>
      <c r="D1095" t="s">
        <v>4019</v>
      </c>
      <c r="E1095" t="s">
        <v>664</v>
      </c>
      <c r="F1095" t="s">
        <v>3614</v>
      </c>
      <c r="G1095" t="s">
        <v>4020</v>
      </c>
      <c r="H1095" t="s">
        <v>4021</v>
      </c>
      <c r="I1095" t="s">
        <v>4022</v>
      </c>
      <c r="J1095">
        <v>2023</v>
      </c>
      <c r="K1095" t="s">
        <v>4062</v>
      </c>
      <c r="L1095">
        <v>59.715896999999998</v>
      </c>
      <c r="M1095">
        <v>932885000</v>
      </c>
      <c r="N1095">
        <v>172254000</v>
      </c>
      <c r="O1095">
        <v>1959000</v>
      </c>
      <c r="P1095">
        <v>41136000</v>
      </c>
      <c r="Q1095">
        <v>107089000</v>
      </c>
      <c r="S1095">
        <v>709402000</v>
      </c>
      <c r="V1095">
        <v>216214000</v>
      </c>
      <c r="W1095">
        <v>91062000</v>
      </c>
      <c r="X1095">
        <v>23963000</v>
      </c>
      <c r="AB1095">
        <v>716671000</v>
      </c>
      <c r="AC1095">
        <v>760954000</v>
      </c>
      <c r="AD1095">
        <v>1336058000</v>
      </c>
      <c r="AE1095">
        <v>1410000</v>
      </c>
      <c r="AF1095">
        <v>108611537</v>
      </c>
      <c r="AG1095">
        <v>452407000</v>
      </c>
      <c r="AJ1095">
        <v>276204000</v>
      </c>
      <c r="AK1095">
        <v>3300000</v>
      </c>
      <c r="AM1095">
        <v>70815000</v>
      </c>
      <c r="AN1095">
        <v>205384000</v>
      </c>
      <c r="AQ1095">
        <v>389420000</v>
      </c>
      <c r="AR1095">
        <v>8875000</v>
      </c>
      <c r="AS1095">
        <v>50189000</v>
      </c>
      <c r="AU1095">
        <v>-166089000</v>
      </c>
      <c r="AV1095">
        <v>-233697000</v>
      </c>
      <c r="AY1095">
        <v>1.89</v>
      </c>
      <c r="AZ1095">
        <v>124222000</v>
      </c>
      <c r="BN1095">
        <v>0.23176918912834901</v>
      </c>
      <c r="BP1095">
        <v>2.15128154444225E-2</v>
      </c>
      <c r="BQ1095">
        <v>0.71561134172322105</v>
      </c>
      <c r="BR1095">
        <v>31.595712698412701</v>
      </c>
      <c r="BS1095">
        <v>0.286580592768509</v>
      </c>
      <c r="BU1095">
        <v>1.57482366846154E-7</v>
      </c>
    </row>
    <row r="1096" spans="3:73" x14ac:dyDescent="0.3">
      <c r="C1096">
        <v>1069878</v>
      </c>
      <c r="D1096" t="s">
        <v>4019</v>
      </c>
      <c r="E1096" t="s">
        <v>664</v>
      </c>
      <c r="F1096" t="s">
        <v>3614</v>
      </c>
      <c r="G1096" t="s">
        <v>4020</v>
      </c>
      <c r="H1096" t="s">
        <v>4021</v>
      </c>
      <c r="I1096" t="s">
        <v>4022</v>
      </c>
      <c r="J1096">
        <v>2022</v>
      </c>
      <c r="K1096" t="s">
        <v>4062</v>
      </c>
      <c r="L1096">
        <v>61.632297999999999</v>
      </c>
      <c r="M1096">
        <v>933705000</v>
      </c>
      <c r="N1096">
        <v>286842000</v>
      </c>
      <c r="O1096">
        <v>12325000</v>
      </c>
      <c r="P1096">
        <v>98057000</v>
      </c>
      <c r="Q1096">
        <v>141355000</v>
      </c>
      <c r="S1096">
        <v>589892000</v>
      </c>
      <c r="V1096">
        <v>415356000</v>
      </c>
      <c r="W1096">
        <v>290599000</v>
      </c>
      <c r="X1096">
        <v>19935000</v>
      </c>
      <c r="AB1096">
        <v>518349000</v>
      </c>
      <c r="AC1096">
        <v>745272000</v>
      </c>
      <c r="AD1096">
        <v>1130674000</v>
      </c>
      <c r="AE1096">
        <v>1408000</v>
      </c>
      <c r="AF1096">
        <v>108743423</v>
      </c>
      <c r="AG1096">
        <v>403989000</v>
      </c>
      <c r="AJ1096">
        <v>246735000</v>
      </c>
      <c r="AK1096">
        <v>500000</v>
      </c>
      <c r="AM1096">
        <v>62212000</v>
      </c>
      <c r="AN1096">
        <v>184626000</v>
      </c>
      <c r="AQ1096">
        <v>216220000</v>
      </c>
      <c r="AR1096">
        <v>-14385000</v>
      </c>
      <c r="AS1096">
        <v>44298000</v>
      </c>
      <c r="AU1096">
        <v>-168884000</v>
      </c>
      <c r="AV1096">
        <v>-176064000</v>
      </c>
      <c r="AY1096">
        <v>1.65</v>
      </c>
      <c r="AZ1096">
        <v>112554000</v>
      </c>
      <c r="BN1096">
        <v>0.44484714122768998</v>
      </c>
      <c r="BP1096">
        <v>4.2412396463855702E-2</v>
      </c>
      <c r="BQ1096">
        <v>0.50064521901314196</v>
      </c>
      <c r="BR1096">
        <v>37.352907878787903</v>
      </c>
      <c r="BS1096">
        <v>0.35618087427582601</v>
      </c>
      <c r="BU1096">
        <v>1.96186915958167E-7</v>
      </c>
    </row>
    <row r="1097" spans="3:73" x14ac:dyDescent="0.3">
      <c r="C1097">
        <v>1069878</v>
      </c>
      <c r="D1097" t="s">
        <v>4019</v>
      </c>
      <c r="E1097" t="s">
        <v>664</v>
      </c>
      <c r="F1097" t="s">
        <v>3614</v>
      </c>
      <c r="G1097" t="s">
        <v>4020</v>
      </c>
      <c r="H1097" t="s">
        <v>4021</v>
      </c>
      <c r="I1097" t="s">
        <v>4022</v>
      </c>
      <c r="J1097">
        <v>2021</v>
      </c>
      <c r="K1097" t="s">
        <v>4062</v>
      </c>
      <c r="L1097">
        <v>103.939679</v>
      </c>
      <c r="M1097">
        <v>920321000</v>
      </c>
      <c r="N1097">
        <v>401054000</v>
      </c>
      <c r="O1097">
        <v>141053000</v>
      </c>
      <c r="P1097">
        <v>151096000</v>
      </c>
      <c r="Q1097">
        <v>83753000</v>
      </c>
      <c r="S1097">
        <v>460365000</v>
      </c>
      <c r="U1097">
        <v>14216000</v>
      </c>
      <c r="V1097">
        <v>195287000</v>
      </c>
      <c r="W1097">
        <v>88702000</v>
      </c>
      <c r="X1097">
        <v>24861000</v>
      </c>
      <c r="AB1097">
        <v>725034000</v>
      </c>
      <c r="AC1097">
        <v>350208000</v>
      </c>
      <c r="AD1097">
        <v>946048000</v>
      </c>
      <c r="AE1097">
        <v>1407000</v>
      </c>
      <c r="AF1097">
        <v>115148152</v>
      </c>
      <c r="AG1097">
        <v>118180000</v>
      </c>
      <c r="AJ1097">
        <v>275376000</v>
      </c>
      <c r="AK1097">
        <v>6000000</v>
      </c>
      <c r="AM1097">
        <v>66654000</v>
      </c>
      <c r="AN1097">
        <v>25031000</v>
      </c>
      <c r="AQ1097">
        <v>258064000</v>
      </c>
      <c r="AR1097">
        <v>-5285000</v>
      </c>
      <c r="AS1097">
        <v>35946000</v>
      </c>
      <c r="AU1097">
        <v>-158039000</v>
      </c>
      <c r="AV1097">
        <v>-80673000</v>
      </c>
      <c r="AY1097">
        <v>0.22</v>
      </c>
      <c r="AZ1097">
        <v>75995500</v>
      </c>
      <c r="BN1097">
        <v>0.212194440852702</v>
      </c>
      <c r="BP1097">
        <v>1.5901896236838</v>
      </c>
      <c r="BQ1097">
        <v>3.5771572230614899</v>
      </c>
      <c r="BR1097">
        <v>472.45308636363598</v>
      </c>
      <c r="BS1097">
        <v>3.4523898189602102E-2</v>
      </c>
      <c r="BU1097">
        <v>3.1538837323491001E-8</v>
      </c>
    </row>
    <row r="1098" spans="3:73" x14ac:dyDescent="0.3">
      <c r="C1098">
        <v>1069878</v>
      </c>
      <c r="D1098" t="s">
        <v>4019</v>
      </c>
      <c r="E1098" t="s">
        <v>664</v>
      </c>
      <c r="F1098" t="s">
        <v>3614</v>
      </c>
      <c r="G1098" t="s">
        <v>4020</v>
      </c>
      <c r="H1098" t="s">
        <v>4021</v>
      </c>
      <c r="I1098" t="s">
        <v>4022</v>
      </c>
      <c r="J1098">
        <v>2020</v>
      </c>
      <c r="K1098" t="s">
        <v>4062</v>
      </c>
      <c r="L1098">
        <v>59.954853999999997</v>
      </c>
      <c r="M1098">
        <v>770492000</v>
      </c>
      <c r="N1098">
        <v>321997000</v>
      </c>
      <c r="O1098">
        <v>121701000</v>
      </c>
      <c r="P1098">
        <v>106748000</v>
      </c>
      <c r="Q1098">
        <v>68238000</v>
      </c>
      <c r="S1098">
        <v>336537000</v>
      </c>
      <c r="U1098">
        <v>68500000</v>
      </c>
      <c r="V1098">
        <v>181961000</v>
      </c>
      <c r="W1098">
        <v>106353000</v>
      </c>
      <c r="X1098">
        <v>38622000</v>
      </c>
      <c r="AB1098">
        <v>588531000</v>
      </c>
      <c r="AC1098">
        <v>276273000</v>
      </c>
      <c r="AD1098">
        <v>737311000</v>
      </c>
      <c r="AE1098">
        <v>1406000</v>
      </c>
      <c r="AF1098">
        <v>115799503</v>
      </c>
      <c r="AG1098">
        <v>92392000</v>
      </c>
      <c r="AJ1098">
        <v>233635000</v>
      </c>
      <c r="AK1098">
        <v>3400000</v>
      </c>
      <c r="AM1098">
        <v>59003000</v>
      </c>
      <c r="AN1098">
        <v>43301000</v>
      </c>
      <c r="AQ1098">
        <v>187294000</v>
      </c>
      <c r="AR1098">
        <v>7655000</v>
      </c>
      <c r="AS1098">
        <v>17939000</v>
      </c>
      <c r="AU1098">
        <v>-170658000</v>
      </c>
      <c r="AV1098">
        <v>-43768000</v>
      </c>
      <c r="AY1098">
        <v>0.37</v>
      </c>
      <c r="AZ1098">
        <v>62172000</v>
      </c>
      <c r="BN1098">
        <v>0.236162088639467</v>
      </c>
      <c r="BP1098">
        <v>1.1443118670841399</v>
      </c>
      <c r="BQ1098">
        <v>2.3860069767660499</v>
      </c>
      <c r="BR1098">
        <v>162.04014594594599</v>
      </c>
      <c r="BS1098">
        <v>7.3574713991276602E-2</v>
      </c>
      <c r="BU1098">
        <v>3.7692655068297198E-8</v>
      </c>
    </row>
    <row r="1099" spans="3:73" x14ac:dyDescent="0.3">
      <c r="C1099">
        <v>1069878</v>
      </c>
      <c r="D1099" t="s">
        <v>4019</v>
      </c>
      <c r="E1099" t="s">
        <v>664</v>
      </c>
      <c r="F1099" t="s">
        <v>3614</v>
      </c>
      <c r="G1099" t="s">
        <v>4020</v>
      </c>
      <c r="H1099" t="s">
        <v>4021</v>
      </c>
      <c r="I1099" t="s">
        <v>4022</v>
      </c>
      <c r="J1099">
        <v>2019</v>
      </c>
      <c r="K1099" t="s">
        <v>4062</v>
      </c>
      <c r="L1099">
        <v>36.810895000000002</v>
      </c>
      <c r="M1099">
        <v>592239000</v>
      </c>
      <c r="N1099">
        <v>303204000</v>
      </c>
      <c r="O1099">
        <v>148833000</v>
      </c>
      <c r="P1099">
        <v>78462000</v>
      </c>
      <c r="Q1099">
        <v>56106000</v>
      </c>
      <c r="S1099">
        <v>171300000</v>
      </c>
      <c r="U1099">
        <v>68500000</v>
      </c>
      <c r="V1099">
        <v>143064000</v>
      </c>
      <c r="W1099">
        <v>78670000</v>
      </c>
      <c r="X1099">
        <v>15227000</v>
      </c>
      <c r="AB1099">
        <v>449175000</v>
      </c>
      <c r="AC1099">
        <v>237203000</v>
      </c>
      <c r="AD1099">
        <v>561680000</v>
      </c>
      <c r="AE1099">
        <v>702000</v>
      </c>
      <c r="AF1099">
        <v>58240721</v>
      </c>
      <c r="AG1099">
        <v>71263000</v>
      </c>
      <c r="AJ1099">
        <v>188199000</v>
      </c>
      <c r="AK1099">
        <v>4500000</v>
      </c>
      <c r="AM1099">
        <v>44964000</v>
      </c>
      <c r="AN1099">
        <v>35497000</v>
      </c>
      <c r="AQ1099">
        <v>156352000</v>
      </c>
      <c r="AR1099">
        <v>-10823000</v>
      </c>
      <c r="AS1099">
        <v>14031000</v>
      </c>
      <c r="AU1099">
        <v>-67244000</v>
      </c>
      <c r="AV1099">
        <v>-45974000</v>
      </c>
      <c r="AY1099">
        <v>0.61</v>
      </c>
      <c r="AZ1099">
        <v>56953500</v>
      </c>
      <c r="BN1099">
        <v>0.24156463860029501</v>
      </c>
      <c r="BP1099">
        <v>1.89186475149358</v>
      </c>
      <c r="BQ1099">
        <v>3.1409431803737098</v>
      </c>
      <c r="BR1099">
        <v>60.345729508196698</v>
      </c>
      <c r="BS1099">
        <v>7.9027105248511198E-2</v>
      </c>
      <c r="BU1099">
        <v>4.9990863137975202E-8</v>
      </c>
    </row>
    <row r="1100" spans="3:73" x14ac:dyDescent="0.3">
      <c r="C1100">
        <v>1069878</v>
      </c>
      <c r="D1100" t="s">
        <v>4019</v>
      </c>
      <c r="E1100" t="s">
        <v>664</v>
      </c>
      <c r="F1100" t="s">
        <v>3614</v>
      </c>
      <c r="G1100" t="s">
        <v>4020</v>
      </c>
      <c r="H1100" t="s">
        <v>4021</v>
      </c>
      <c r="I1100" t="s">
        <v>4022</v>
      </c>
      <c r="J1100">
        <v>2018</v>
      </c>
      <c r="K1100" t="s">
        <v>4062</v>
      </c>
      <c r="L1100">
        <v>32.713137000000003</v>
      </c>
      <c r="M1100">
        <v>465122000</v>
      </c>
      <c r="N1100">
        <v>270225000</v>
      </c>
      <c r="O1100">
        <v>105699000</v>
      </c>
      <c r="P1100">
        <v>91163000</v>
      </c>
      <c r="Q1100">
        <v>57801000</v>
      </c>
      <c r="S1100">
        <v>117144000</v>
      </c>
      <c r="T1100">
        <v>6042000</v>
      </c>
      <c r="U1100">
        <v>68500000</v>
      </c>
      <c r="V1100">
        <v>122159000</v>
      </c>
      <c r="W1100">
        <v>92775000</v>
      </c>
      <c r="X1100">
        <v>31084000</v>
      </c>
      <c r="AB1100">
        <v>342963000</v>
      </c>
      <c r="AC1100">
        <v>198903000</v>
      </c>
      <c r="AD1100">
        <v>416942000</v>
      </c>
      <c r="AE1100">
        <v>700000</v>
      </c>
      <c r="AF1100">
        <v>58551653</v>
      </c>
      <c r="AG1100">
        <v>59856000</v>
      </c>
      <c r="AJ1100">
        <v>176669000</v>
      </c>
      <c r="AK1100">
        <v>4200000</v>
      </c>
      <c r="AM1100">
        <v>42289000</v>
      </c>
      <c r="AN1100">
        <v>25171000</v>
      </c>
      <c r="AQ1100">
        <v>138121000</v>
      </c>
      <c r="AR1100">
        <v>5040000</v>
      </c>
      <c r="AS1100">
        <v>16597000</v>
      </c>
      <c r="AU1100">
        <v>-33733000</v>
      </c>
      <c r="AV1100">
        <v>-29203000</v>
      </c>
      <c r="AY1100">
        <v>0.43</v>
      </c>
      <c r="AZ1100">
        <v>46162500</v>
      </c>
      <c r="BN1100">
        <v>0.26263861954498002</v>
      </c>
      <c r="BP1100">
        <v>1.1393047696038801</v>
      </c>
      <c r="BQ1100">
        <v>2.2896685529506899</v>
      </c>
      <c r="BR1100">
        <v>76.077062790697696</v>
      </c>
      <c r="BS1100">
        <v>7.3392756653050006E-2</v>
      </c>
      <c r="BU1100">
        <v>4.1015062586926302E-8</v>
      </c>
    </row>
    <row r="1101" spans="3:73" x14ac:dyDescent="0.3">
      <c r="C1101">
        <v>1069878</v>
      </c>
      <c r="D1101" t="s">
        <v>4019</v>
      </c>
      <c r="E1101" t="s">
        <v>664</v>
      </c>
      <c r="F1101" t="s">
        <v>3614</v>
      </c>
      <c r="G1101" t="s">
        <v>4020</v>
      </c>
      <c r="H1101" t="s">
        <v>4021</v>
      </c>
      <c r="I1101" t="s">
        <v>4022</v>
      </c>
      <c r="J1101">
        <v>2017</v>
      </c>
      <c r="K1101" t="s">
        <v>4062</v>
      </c>
      <c r="L1101">
        <v>19.688272000000001</v>
      </c>
      <c r="M1101">
        <v>326227000</v>
      </c>
      <c r="N1101">
        <v>148798000</v>
      </c>
      <c r="O1101">
        <v>30514000</v>
      </c>
      <c r="P1101">
        <v>66882000</v>
      </c>
      <c r="Q1101">
        <v>34524000</v>
      </c>
      <c r="S1101">
        <v>103110000</v>
      </c>
      <c r="T1101">
        <v>2858000</v>
      </c>
      <c r="U1101">
        <v>68461000</v>
      </c>
      <c r="V1101">
        <v>94977000</v>
      </c>
      <c r="W1101">
        <v>62509000</v>
      </c>
      <c r="X1101">
        <v>9953000</v>
      </c>
      <c r="AB1101">
        <v>231250000</v>
      </c>
      <c r="AC1101">
        <v>173512000</v>
      </c>
      <c r="AD1101">
        <v>282370000</v>
      </c>
      <c r="AE1101">
        <v>349000</v>
      </c>
      <c r="AF1101">
        <v>29428430</v>
      </c>
      <c r="AG1101">
        <v>50906000</v>
      </c>
      <c r="AJ1101">
        <v>142380000</v>
      </c>
      <c r="AK1101">
        <v>3800000</v>
      </c>
      <c r="AM1101">
        <v>46791000</v>
      </c>
      <c r="AN1101">
        <v>18299000</v>
      </c>
      <c r="AO1101">
        <v>461000</v>
      </c>
      <c r="AR1101">
        <v>2488000</v>
      </c>
      <c r="AS1101">
        <v>16860000</v>
      </c>
      <c r="AY1101">
        <v>0.62</v>
      </c>
      <c r="BB1101">
        <v>65551000</v>
      </c>
      <c r="BC1101">
        <v>65551000</v>
      </c>
      <c r="BN1101">
        <v>0.29113776603408098</v>
      </c>
      <c r="BO1101">
        <v>142.19305856833</v>
      </c>
      <c r="BP1101">
        <v>0.48815370586635498</v>
      </c>
      <c r="BQ1101">
        <v>1.8281207506119099</v>
      </c>
      <c r="BR1101">
        <v>31.755277419354801</v>
      </c>
      <c r="BS1101">
        <v>7.9130810810810803E-2</v>
      </c>
      <c r="BU1101">
        <v>5.2785853578378399E-8</v>
      </c>
    </row>
    <row r="1102" spans="3:73" x14ac:dyDescent="0.3">
      <c r="C1102">
        <v>912767</v>
      </c>
      <c r="D1102" t="s">
        <v>4029</v>
      </c>
      <c r="E1102" t="s">
        <v>471</v>
      </c>
      <c r="F1102" t="s">
        <v>3614</v>
      </c>
      <c r="G1102" t="s">
        <v>4030</v>
      </c>
      <c r="H1102" t="s">
        <v>4031</v>
      </c>
      <c r="I1102" t="s">
        <v>4032</v>
      </c>
      <c r="J1102">
        <v>2026</v>
      </c>
      <c r="K1102" t="s">
        <v>4062</v>
      </c>
      <c r="L1102">
        <v>99.047235999999998</v>
      </c>
    </row>
    <row r="1103" spans="3:73" x14ac:dyDescent="0.3">
      <c r="C1103">
        <v>912767</v>
      </c>
      <c r="D1103" t="s">
        <v>4029</v>
      </c>
      <c r="E1103" t="s">
        <v>471</v>
      </c>
      <c r="F1103" t="s">
        <v>3614</v>
      </c>
      <c r="G1103" t="s">
        <v>4030</v>
      </c>
      <c r="H1103" t="s">
        <v>4031</v>
      </c>
      <c r="I1103" t="s">
        <v>4032</v>
      </c>
      <c r="J1103">
        <v>2025</v>
      </c>
      <c r="K1103" t="s">
        <v>4062</v>
      </c>
      <c r="L1103">
        <v>99.126789000000002</v>
      </c>
      <c r="M1103">
        <v>4022893000</v>
      </c>
      <c r="N1103">
        <v>2268652000</v>
      </c>
      <c r="O1103">
        <v>914199000</v>
      </c>
      <c r="P1103">
        <v>475959000</v>
      </c>
      <c r="Q1103">
        <v>722020000</v>
      </c>
      <c r="R1103">
        <v>1210804000</v>
      </c>
      <c r="S1103">
        <v>992580000</v>
      </c>
      <c r="U1103">
        <v>343921000</v>
      </c>
      <c r="V1103">
        <v>934186000</v>
      </c>
      <c r="W1103">
        <v>494221000</v>
      </c>
      <c r="X1103">
        <v>205932000</v>
      </c>
      <c r="AA1103">
        <v>229758000</v>
      </c>
      <c r="AB1103">
        <v>3062359000</v>
      </c>
      <c r="AD1103">
        <v>2559375000</v>
      </c>
      <c r="AE1103">
        <v>56592000</v>
      </c>
      <c r="AF1103">
        <v>56591900</v>
      </c>
      <c r="AG1103">
        <v>216539000</v>
      </c>
      <c r="AI1103">
        <v>5260193000</v>
      </c>
      <c r="AJ1103">
        <v>363901000</v>
      </c>
      <c r="AL1103">
        <v>696249000</v>
      </c>
      <c r="AM1103">
        <v>96249000</v>
      </c>
      <c r="AN1103">
        <v>39959000</v>
      </c>
      <c r="AQ1103">
        <v>545737000</v>
      </c>
      <c r="AU1103">
        <v>-273241000</v>
      </c>
      <c r="AV1103">
        <v>-530143000</v>
      </c>
      <c r="AX1103">
        <v>82350000</v>
      </c>
      <c r="AY1103">
        <v>0.7</v>
      </c>
      <c r="AZ1103">
        <v>721422000</v>
      </c>
      <c r="BH1103">
        <v>7.2914230505862001</v>
      </c>
      <c r="BN1103">
        <v>0.23221746141396299</v>
      </c>
      <c r="BP1103">
        <v>1.84977773101507</v>
      </c>
      <c r="BQ1103">
        <v>3.1294339981506201</v>
      </c>
      <c r="BR1103">
        <v>141.60969857142899</v>
      </c>
      <c r="BS1103">
        <v>1.3048437495408001E-2</v>
      </c>
      <c r="BU1103">
        <v>2.26585949916388E-8</v>
      </c>
    </row>
    <row r="1104" spans="3:73" x14ac:dyDescent="0.3">
      <c r="C1104">
        <v>912767</v>
      </c>
      <c r="D1104" t="s">
        <v>4029</v>
      </c>
      <c r="E1104" t="s">
        <v>471</v>
      </c>
      <c r="F1104" t="s">
        <v>3614</v>
      </c>
      <c r="G1104" t="s">
        <v>4030</v>
      </c>
      <c r="H1104" t="s">
        <v>4031</v>
      </c>
      <c r="I1104" t="s">
        <v>4032</v>
      </c>
      <c r="J1104">
        <v>2024</v>
      </c>
      <c r="K1104" t="s">
        <v>4062</v>
      </c>
      <c r="L1104">
        <v>117.346847</v>
      </c>
      <c r="M1104">
        <v>4150938000</v>
      </c>
      <c r="N1104">
        <v>2503025000</v>
      </c>
      <c r="O1104">
        <v>1171828000</v>
      </c>
      <c r="P1104">
        <v>500920000</v>
      </c>
      <c r="Q1104">
        <v>720824000</v>
      </c>
      <c r="R1104">
        <v>1103873000</v>
      </c>
      <c r="S1104">
        <v>890743000</v>
      </c>
      <c r="U1104">
        <v>339839000</v>
      </c>
      <c r="V1104">
        <v>900947000</v>
      </c>
      <c r="W1104">
        <v>512448000</v>
      </c>
      <c r="X1104">
        <v>224659000</v>
      </c>
      <c r="AA1104">
        <v>233955000</v>
      </c>
      <c r="AB1104">
        <v>3224072000</v>
      </c>
      <c r="AD1104">
        <v>2775280000</v>
      </c>
      <c r="AE1104">
        <v>60724000</v>
      </c>
      <c r="AF1104">
        <v>60724308</v>
      </c>
      <c r="AG1104">
        <v>239509000</v>
      </c>
      <c r="AI1104">
        <v>5425567000</v>
      </c>
      <c r="AJ1104">
        <v>492242000</v>
      </c>
      <c r="AM1104">
        <v>121422000</v>
      </c>
      <c r="AN1104">
        <v>68039000</v>
      </c>
      <c r="AQ1104">
        <v>642571000</v>
      </c>
      <c r="AU1104">
        <v>-270750000</v>
      </c>
      <c r="AV1104">
        <v>-307120000</v>
      </c>
      <c r="AX1104">
        <v>80782000</v>
      </c>
      <c r="AY1104">
        <v>1.1200000000000001</v>
      </c>
      <c r="AZ1104">
        <v>724306000</v>
      </c>
      <c r="BH1104">
        <v>7.4907111082884903</v>
      </c>
      <c r="BN1104">
        <v>0.21704660488785901</v>
      </c>
      <c r="BP1104">
        <v>2.2867256775321598</v>
      </c>
      <c r="BQ1104">
        <v>3.47781823716748</v>
      </c>
      <c r="BR1104">
        <v>104.773970535714</v>
      </c>
      <c r="BS1104">
        <v>2.1103436895950199E-2</v>
      </c>
      <c r="BU1104">
        <v>4.0764743665774199E-8</v>
      </c>
    </row>
    <row r="1105" spans="3:73" x14ac:dyDescent="0.3">
      <c r="C1105">
        <v>912767</v>
      </c>
      <c r="D1105" t="s">
        <v>4029</v>
      </c>
      <c r="E1105" t="s">
        <v>471</v>
      </c>
      <c r="F1105" t="s">
        <v>3614</v>
      </c>
      <c r="G1105" t="s">
        <v>4030</v>
      </c>
      <c r="H1105" t="s">
        <v>4031</v>
      </c>
      <c r="I1105" t="s">
        <v>4032</v>
      </c>
      <c r="J1105">
        <v>2023</v>
      </c>
      <c r="K1105" t="s">
        <v>4062</v>
      </c>
      <c r="L1105">
        <v>87.896342000000004</v>
      </c>
      <c r="M1105">
        <v>4017797000</v>
      </c>
      <c r="N1105">
        <v>2502089000</v>
      </c>
      <c r="O1105">
        <v>1118329000</v>
      </c>
      <c r="P1105">
        <v>549499000</v>
      </c>
      <c r="Q1105">
        <v>727788000</v>
      </c>
      <c r="R1105">
        <v>967790000</v>
      </c>
      <c r="S1105">
        <v>776577000</v>
      </c>
      <c r="U1105">
        <v>336313000</v>
      </c>
      <c r="V1105">
        <v>967577000</v>
      </c>
      <c r="W1105">
        <v>567976000</v>
      </c>
      <c r="X1105">
        <v>203055000</v>
      </c>
      <c r="AA1105">
        <v>276434000</v>
      </c>
      <c r="AB1105">
        <v>2999761000</v>
      </c>
      <c r="AD1105">
        <v>2582332000</v>
      </c>
      <c r="AE1105">
        <v>61621000</v>
      </c>
      <c r="AF1105">
        <v>61621004</v>
      </c>
      <c r="AG1105">
        <v>296142000</v>
      </c>
      <c r="AI1105">
        <v>5799446000</v>
      </c>
      <c r="AJ1105">
        <v>646534000</v>
      </c>
      <c r="AM1105">
        <v>156784000</v>
      </c>
      <c r="AN1105">
        <v>103447000</v>
      </c>
      <c r="AO1105">
        <v>12842000</v>
      </c>
      <c r="AQ1105">
        <v>959890000</v>
      </c>
      <c r="AU1105">
        <v>-240164000</v>
      </c>
      <c r="AV1105">
        <v>-162860000</v>
      </c>
      <c r="AW1105">
        <v>68238000</v>
      </c>
      <c r="AY1105">
        <v>1.65</v>
      </c>
      <c r="AZ1105">
        <v>850507500</v>
      </c>
      <c r="BB1105">
        <v>273073000</v>
      </c>
      <c r="BC1105">
        <v>273073000</v>
      </c>
      <c r="BH1105">
        <v>6.81880641852071</v>
      </c>
      <c r="BN1105">
        <v>0.24082276929372001</v>
      </c>
      <c r="BO1105">
        <v>21.2640554430774</v>
      </c>
      <c r="BP1105">
        <v>1.9689722805189001</v>
      </c>
      <c r="BQ1105">
        <v>3.1239013620293798</v>
      </c>
      <c r="BR1105">
        <v>53.270510303030299</v>
      </c>
      <c r="BS1105">
        <v>3.4485080644757998E-2</v>
      </c>
      <c r="BT1105">
        <v>776346.30119191995</v>
      </c>
      <c r="BU1105">
        <v>4.8346839731565298E-8</v>
      </c>
    </row>
    <row r="1106" spans="3:73" x14ac:dyDescent="0.3">
      <c r="C1106">
        <v>912767</v>
      </c>
      <c r="D1106" t="s">
        <v>4029</v>
      </c>
      <c r="E1106" t="s">
        <v>471</v>
      </c>
      <c r="F1106" t="s">
        <v>3614</v>
      </c>
      <c r="G1106" t="s">
        <v>4030</v>
      </c>
      <c r="H1106" t="s">
        <v>4031</v>
      </c>
      <c r="I1106" t="s">
        <v>4032</v>
      </c>
      <c r="J1106">
        <v>2022</v>
      </c>
      <c r="K1106" t="s">
        <v>4062</v>
      </c>
      <c r="L1106">
        <v>75.042338000000001</v>
      </c>
      <c r="M1106">
        <v>3672073000</v>
      </c>
      <c r="N1106">
        <v>2262113000</v>
      </c>
      <c r="O1106">
        <v>559397000</v>
      </c>
      <c r="P1106">
        <v>617604000</v>
      </c>
      <c r="Q1106">
        <v>973227000</v>
      </c>
      <c r="R1106">
        <v>897761000</v>
      </c>
      <c r="S1106">
        <v>688982000</v>
      </c>
      <c r="U1106">
        <v>337320000</v>
      </c>
      <c r="V1106">
        <v>1068370000</v>
      </c>
      <c r="W1106">
        <v>611835000</v>
      </c>
      <c r="X1106">
        <v>206941000</v>
      </c>
      <c r="AA1106">
        <v>278330000</v>
      </c>
      <c r="AB1106">
        <v>2563982000</v>
      </c>
      <c r="AD1106">
        <v>2217410000</v>
      </c>
      <c r="AE1106">
        <v>61618000</v>
      </c>
      <c r="AF1106">
        <v>61618193</v>
      </c>
      <c r="AG1106">
        <v>357470000</v>
      </c>
      <c r="AI1106">
        <v>7837278000</v>
      </c>
      <c r="AJ1106">
        <v>950184000</v>
      </c>
      <c r="AM1106">
        <v>229852000</v>
      </c>
      <c r="AN1106">
        <v>132589000</v>
      </c>
      <c r="AO1106">
        <v>13910000</v>
      </c>
      <c r="AQ1106">
        <v>831567000</v>
      </c>
      <c r="AU1106">
        <v>-353936000</v>
      </c>
      <c r="AV1106">
        <v>-210210000</v>
      </c>
      <c r="AW1106">
        <v>58860000</v>
      </c>
      <c r="AY1106">
        <v>2.12</v>
      </c>
      <c r="AZ1106">
        <v>968273500</v>
      </c>
      <c r="BB1106">
        <v>376351000</v>
      </c>
      <c r="BC1106">
        <v>376351000</v>
      </c>
      <c r="BH1106">
        <v>8.0940746596906799</v>
      </c>
      <c r="BN1106">
        <v>0.29094465169946199</v>
      </c>
      <c r="BO1106">
        <v>27.0561466570812</v>
      </c>
      <c r="BP1106">
        <v>0.91429388642362697</v>
      </c>
      <c r="BQ1106">
        <v>2.1065908292268301</v>
      </c>
      <c r="BR1106">
        <v>35.397329245282997</v>
      </c>
      <c r="BS1106">
        <v>5.1712141504893602E-2</v>
      </c>
      <c r="BT1106">
        <v>784357.22511737305</v>
      </c>
      <c r="BU1106">
        <v>6.20479225517184E-8</v>
      </c>
    </row>
    <row r="1107" spans="3:73" x14ac:dyDescent="0.3">
      <c r="C1107">
        <v>912767</v>
      </c>
      <c r="D1107" t="s">
        <v>4029</v>
      </c>
      <c r="E1107" t="s">
        <v>471</v>
      </c>
      <c r="F1107" t="s">
        <v>3614</v>
      </c>
      <c r="G1107" t="s">
        <v>4030</v>
      </c>
      <c r="H1107" t="s">
        <v>4031</v>
      </c>
      <c r="I1107" t="s">
        <v>4032</v>
      </c>
      <c r="J1107">
        <v>2021</v>
      </c>
      <c r="K1107" t="s">
        <v>4062</v>
      </c>
      <c r="L1107">
        <v>70.062650000000005</v>
      </c>
      <c r="M1107">
        <v>3245271000</v>
      </c>
      <c r="N1107">
        <v>2073476000</v>
      </c>
      <c r="O1107">
        <v>286662000</v>
      </c>
      <c r="P1107">
        <v>737805000</v>
      </c>
      <c r="Q1107">
        <v>963320000</v>
      </c>
      <c r="R1107">
        <v>734630000</v>
      </c>
      <c r="S1107">
        <v>589020000</v>
      </c>
      <c r="U1107">
        <v>315038000</v>
      </c>
      <c r="V1107">
        <v>1228702000</v>
      </c>
      <c r="W1107">
        <v>776042000</v>
      </c>
      <c r="X1107">
        <v>319125000</v>
      </c>
      <c r="AA1107">
        <v>320362000</v>
      </c>
      <c r="AB1107">
        <v>1978613000</v>
      </c>
      <c r="AD1107">
        <v>1678121000</v>
      </c>
      <c r="AE1107">
        <v>61902000</v>
      </c>
      <c r="AF1107">
        <v>61901851</v>
      </c>
      <c r="AG1107">
        <v>371564000</v>
      </c>
      <c r="AI1107">
        <v>7229167000</v>
      </c>
      <c r="AJ1107">
        <v>737554000</v>
      </c>
      <c r="AM1107">
        <v>173972000</v>
      </c>
      <c r="AN1107">
        <v>137906000</v>
      </c>
      <c r="AO1107">
        <v>13814000</v>
      </c>
      <c r="AQ1107">
        <v>512477000</v>
      </c>
      <c r="AU1107">
        <v>-611187000</v>
      </c>
      <c r="AV1107">
        <v>-45006000</v>
      </c>
      <c r="AW1107">
        <v>40209000</v>
      </c>
      <c r="AY1107">
        <v>2.21</v>
      </c>
      <c r="AZ1107">
        <v>765307000</v>
      </c>
      <c r="BB1107">
        <v>325692000</v>
      </c>
      <c r="BC1107">
        <v>325692000</v>
      </c>
      <c r="BH1107">
        <v>9.4461007151378507</v>
      </c>
      <c r="BN1107">
        <v>0.37861306497978098</v>
      </c>
      <c r="BO1107">
        <v>23.576950919357198</v>
      </c>
      <c r="BP1107">
        <v>0.36938980106746799</v>
      </c>
      <c r="BQ1107">
        <v>1.43053597614562</v>
      </c>
      <c r="BR1107">
        <v>31.702556561085999</v>
      </c>
      <c r="BS1107">
        <v>6.9698318973947904E-2</v>
      </c>
      <c r="BT1107">
        <v>573900.64463733498</v>
      </c>
      <c r="BU1107">
        <v>7.8256059421423004E-8</v>
      </c>
    </row>
    <row r="1108" spans="3:73" x14ac:dyDescent="0.3">
      <c r="C1108">
        <v>912767</v>
      </c>
      <c r="D1108" t="s">
        <v>4029</v>
      </c>
      <c r="E1108" t="s">
        <v>471</v>
      </c>
      <c r="F1108" t="s">
        <v>3614</v>
      </c>
      <c r="G1108" t="s">
        <v>4030</v>
      </c>
      <c r="H1108" t="s">
        <v>4031</v>
      </c>
      <c r="I1108" t="s">
        <v>4032</v>
      </c>
      <c r="J1108">
        <v>2020</v>
      </c>
      <c r="K1108" t="s">
        <v>4062</v>
      </c>
      <c r="L1108">
        <v>45.747369999999997</v>
      </c>
      <c r="M1108">
        <v>2404891000</v>
      </c>
      <c r="N1108">
        <v>1538362000</v>
      </c>
      <c r="O1108">
        <v>436507000</v>
      </c>
      <c r="P1108">
        <v>470504000</v>
      </c>
      <c r="Q1108">
        <v>567294000</v>
      </c>
      <c r="R1108">
        <v>514705000</v>
      </c>
      <c r="S1108">
        <v>417162000</v>
      </c>
      <c r="U1108">
        <v>252193000</v>
      </c>
      <c r="V1108">
        <v>921739000</v>
      </c>
      <c r="W1108">
        <v>463749000</v>
      </c>
      <c r="X1108">
        <v>211518000</v>
      </c>
      <c r="AA1108">
        <v>311853000</v>
      </c>
      <c r="AB1108">
        <v>1460316000</v>
      </c>
      <c r="AD1108">
        <v>1182680000</v>
      </c>
      <c r="AE1108">
        <v>61206000</v>
      </c>
      <c r="AF1108">
        <v>61205780</v>
      </c>
      <c r="AG1108">
        <v>187055000</v>
      </c>
      <c r="AI1108">
        <v>4353702000</v>
      </c>
      <c r="AJ1108">
        <v>345826000</v>
      </c>
      <c r="AM1108">
        <v>87101000</v>
      </c>
      <c r="AN1108">
        <v>62952000</v>
      </c>
      <c r="AO1108">
        <v>9311000</v>
      </c>
      <c r="AQ1108">
        <v>336477000</v>
      </c>
      <c r="AU1108">
        <v>-154718000</v>
      </c>
      <c r="AV1108">
        <v>85221000</v>
      </c>
      <c r="AW1108">
        <v>30669000</v>
      </c>
      <c r="AY1108">
        <v>1.02</v>
      </c>
      <c r="AZ1108">
        <v>527084000</v>
      </c>
      <c r="BB1108">
        <v>159364000</v>
      </c>
      <c r="BC1108">
        <v>159364000</v>
      </c>
      <c r="BH1108">
        <v>8.2599775367873107</v>
      </c>
      <c r="BN1108">
        <v>0.38327683042599398</v>
      </c>
      <c r="BO1108">
        <v>17.115669638062499</v>
      </c>
      <c r="BP1108">
        <v>0.94125701618763602</v>
      </c>
      <c r="BQ1108">
        <v>2.09395168507102</v>
      </c>
      <c r="BR1108">
        <v>44.850362745098003</v>
      </c>
      <c r="BS1108">
        <v>4.31084778910866E-2</v>
      </c>
      <c r="BT1108">
        <v>670399.19453293202</v>
      </c>
      <c r="BU1108">
        <v>3.1953575390531902E-8</v>
      </c>
    </row>
    <row r="1109" spans="3:73" x14ac:dyDescent="0.3">
      <c r="C1109">
        <v>912767</v>
      </c>
      <c r="D1109" t="s">
        <v>4029</v>
      </c>
      <c r="E1109" t="s">
        <v>471</v>
      </c>
      <c r="F1109" t="s">
        <v>3614</v>
      </c>
      <c r="G1109" t="s">
        <v>4030</v>
      </c>
      <c r="H1109" t="s">
        <v>4031</v>
      </c>
      <c r="I1109" t="s">
        <v>4032</v>
      </c>
      <c r="J1109">
        <v>2019</v>
      </c>
      <c r="K1109" t="s">
        <v>4062</v>
      </c>
      <c r="L1109">
        <v>36.09695</v>
      </c>
      <c r="M1109">
        <v>1889477000</v>
      </c>
      <c r="N1109">
        <v>1093072000</v>
      </c>
      <c r="O1109">
        <v>168336000</v>
      </c>
      <c r="P1109">
        <v>364027000</v>
      </c>
      <c r="Q1109">
        <v>486874000</v>
      </c>
      <c r="R1109">
        <v>506483000</v>
      </c>
      <c r="S1109">
        <v>387174000</v>
      </c>
      <c r="U1109">
        <v>229536000</v>
      </c>
      <c r="V1109">
        <v>631744000</v>
      </c>
      <c r="W1109">
        <v>354042000</v>
      </c>
      <c r="X1109">
        <v>142479000</v>
      </c>
      <c r="AA1109">
        <v>163850000</v>
      </c>
      <c r="AB1109">
        <v>1243715000</v>
      </c>
      <c r="AD1109">
        <v>995022000</v>
      </c>
      <c r="AE1109">
        <v>61409000</v>
      </c>
      <c r="AF1109">
        <v>61408589</v>
      </c>
      <c r="AG1109">
        <v>157255000</v>
      </c>
      <c r="AI1109">
        <v>3730491000</v>
      </c>
      <c r="AJ1109">
        <v>244906000</v>
      </c>
      <c r="AM1109">
        <v>58270000</v>
      </c>
      <c r="AN1109">
        <v>37736000</v>
      </c>
      <c r="AO1109">
        <v>8700000</v>
      </c>
      <c r="AQ1109">
        <v>349291000</v>
      </c>
      <c r="AU1109">
        <v>-142037000</v>
      </c>
      <c r="AV1109">
        <v>-67268000</v>
      </c>
      <c r="AW1109">
        <v>24549000</v>
      </c>
      <c r="AY1109">
        <v>0.61</v>
      </c>
      <c r="AZ1109">
        <v>521547000</v>
      </c>
      <c r="BB1109">
        <v>104706000</v>
      </c>
      <c r="BC1109">
        <v>104706000</v>
      </c>
      <c r="BH1109">
        <v>7.1527417471483901</v>
      </c>
      <c r="BN1109">
        <v>0.33434860546066503</v>
      </c>
      <c r="BO1109">
        <v>12.0351724137931</v>
      </c>
      <c r="BP1109">
        <v>0.47546901215110099</v>
      </c>
      <c r="BQ1109">
        <v>1.7122205839985101</v>
      </c>
      <c r="BR1109">
        <v>59.175327868852499</v>
      </c>
      <c r="BS1109">
        <v>3.0341356339675898E-2</v>
      </c>
      <c r="BT1109">
        <v>680085.15954949101</v>
      </c>
      <c r="BU1109">
        <v>1.7704328966041301E-8</v>
      </c>
    </row>
    <row r="1110" spans="3:73" x14ac:dyDescent="0.3">
      <c r="C1110">
        <v>912767</v>
      </c>
      <c r="D1110" t="s">
        <v>4029</v>
      </c>
      <c r="E1110" t="s">
        <v>471</v>
      </c>
      <c r="F1110" t="s">
        <v>3614</v>
      </c>
      <c r="G1110" t="s">
        <v>4030</v>
      </c>
      <c r="H1110" t="s">
        <v>4031</v>
      </c>
      <c r="I1110" t="s">
        <v>4032</v>
      </c>
      <c r="J1110">
        <v>2018</v>
      </c>
      <c r="K1110" t="s">
        <v>4062</v>
      </c>
      <c r="L1110">
        <v>30.313661</v>
      </c>
      <c r="M1110">
        <v>1647548000</v>
      </c>
      <c r="N1110">
        <v>995278000</v>
      </c>
      <c r="O1110">
        <v>27316000</v>
      </c>
      <c r="P1110">
        <v>343450000</v>
      </c>
      <c r="Q1110">
        <v>556220000</v>
      </c>
      <c r="R1110">
        <v>376638000</v>
      </c>
      <c r="S1110">
        <v>354710000</v>
      </c>
      <c r="U1110">
        <v>224117000</v>
      </c>
      <c r="V1110">
        <v>558864000</v>
      </c>
      <c r="W1110">
        <v>310170000</v>
      </c>
      <c r="X1110">
        <v>136901000</v>
      </c>
      <c r="AA1110">
        <v>202501000</v>
      </c>
      <c r="AB1110">
        <v>1073403000</v>
      </c>
      <c r="AD1110">
        <v>839917000</v>
      </c>
      <c r="AE1110">
        <v>60884000</v>
      </c>
      <c r="AF1110">
        <v>60883749</v>
      </c>
      <c r="AG1110">
        <v>137643000</v>
      </c>
      <c r="AI1110">
        <v>3896286000</v>
      </c>
      <c r="AJ1110">
        <v>207263000</v>
      </c>
      <c r="AM1110">
        <v>45441000</v>
      </c>
      <c r="AN1110">
        <v>30502000</v>
      </c>
      <c r="AO1110">
        <v>8893000</v>
      </c>
      <c r="AQ1110">
        <v>116685000</v>
      </c>
      <c r="AU1110">
        <v>-121232000</v>
      </c>
      <c r="AV1110">
        <v>4393000</v>
      </c>
      <c r="AW1110">
        <v>3139000</v>
      </c>
      <c r="AY1110">
        <v>0.5</v>
      </c>
      <c r="AZ1110">
        <v>508264000</v>
      </c>
      <c r="BB1110">
        <v>84836000</v>
      </c>
      <c r="BC1110">
        <v>84836000</v>
      </c>
      <c r="BH1110">
        <v>7.6658704924999599</v>
      </c>
      <c r="BN1110">
        <v>0.33920954048076302</v>
      </c>
      <c r="BO1110">
        <v>9.5396379174631694</v>
      </c>
      <c r="BP1110">
        <v>8.8067833768578505E-2</v>
      </c>
      <c r="BQ1110">
        <v>1.41553986523519</v>
      </c>
      <c r="BR1110">
        <v>60.627321999999999</v>
      </c>
      <c r="BS1110">
        <v>2.8416168018908099E-2</v>
      </c>
      <c r="BT1110">
        <v>103550.67307772599</v>
      </c>
      <c r="BU1110">
        <v>1.41203541447155E-8</v>
      </c>
    </row>
    <row r="1111" spans="3:73" x14ac:dyDescent="0.3">
      <c r="C1111">
        <v>912767</v>
      </c>
      <c r="D1111" t="s">
        <v>4029</v>
      </c>
      <c r="E1111" t="s">
        <v>471</v>
      </c>
      <c r="F1111" t="s">
        <v>3614</v>
      </c>
      <c r="G1111" t="s">
        <v>4030</v>
      </c>
      <c r="H1111" t="s">
        <v>4031</v>
      </c>
      <c r="I1111" t="s">
        <v>4032</v>
      </c>
      <c r="J1111">
        <v>2017</v>
      </c>
      <c r="K1111" t="s">
        <v>4062</v>
      </c>
      <c r="L1111">
        <v>29.913724999999999</v>
      </c>
      <c r="M1111">
        <v>1464677000</v>
      </c>
      <c r="N1111">
        <v>863487000</v>
      </c>
      <c r="O1111">
        <v>28339000</v>
      </c>
      <c r="P1111">
        <v>327751000</v>
      </c>
      <c r="Q1111">
        <v>460308000</v>
      </c>
      <c r="R1111">
        <v>344356000</v>
      </c>
      <c r="S1111">
        <v>328629000</v>
      </c>
      <c r="U1111">
        <v>212644000</v>
      </c>
      <c r="V1111">
        <v>490654000</v>
      </c>
      <c r="W1111">
        <v>303246000</v>
      </c>
      <c r="X1111">
        <v>140106000</v>
      </c>
      <c r="AA1111">
        <v>146180000</v>
      </c>
      <c r="AB1111">
        <v>959476000</v>
      </c>
      <c r="AD1111">
        <v>736212000</v>
      </c>
      <c r="AE1111">
        <v>61192000</v>
      </c>
      <c r="AF1111">
        <v>61191888</v>
      </c>
      <c r="AG1111">
        <v>129159000</v>
      </c>
      <c r="AH1111">
        <v>3941182000</v>
      </c>
      <c r="AI1111">
        <v>3398356000</v>
      </c>
      <c r="AJ1111">
        <v>181469000</v>
      </c>
      <c r="AM1111">
        <v>51967000</v>
      </c>
      <c r="AN1111">
        <v>31115000</v>
      </c>
      <c r="AO1111">
        <v>6218000</v>
      </c>
      <c r="AQ1111">
        <v>136583000</v>
      </c>
      <c r="AU1111">
        <v>-137659000</v>
      </c>
      <c r="AV1111">
        <v>-5247000</v>
      </c>
      <c r="AW1111">
        <v>4032000</v>
      </c>
      <c r="AY1111">
        <v>0.51</v>
      </c>
      <c r="BA1111">
        <v>4.6044308534850698E-2</v>
      </c>
      <c r="BB1111">
        <v>89300000</v>
      </c>
      <c r="BC1111">
        <v>89300000</v>
      </c>
      <c r="BD1111">
        <v>2.26581771661395E-2</v>
      </c>
      <c r="BE1111">
        <v>3.4655339438777501E-2</v>
      </c>
      <c r="BG1111">
        <v>3.2771640589041598E-2</v>
      </c>
      <c r="BI1111">
        <v>2.6908198872515898</v>
      </c>
      <c r="BJ1111">
        <v>-3.4928353981115302E-2</v>
      </c>
      <c r="BN1111">
        <v>0.33499126428557302</v>
      </c>
      <c r="BO1111">
        <v>14.361531038919299</v>
      </c>
      <c r="BP1111">
        <v>9.3452180737750898E-2</v>
      </c>
      <c r="BQ1111">
        <v>1.32954433034566</v>
      </c>
      <c r="BR1111">
        <v>58.654362745097998</v>
      </c>
      <c r="BS1111">
        <v>3.2429159249423599E-2</v>
      </c>
      <c r="BT1111">
        <v>134787.62674992799</v>
      </c>
      <c r="BU1111">
        <v>1.5900345344750699E-8</v>
      </c>
    </row>
    <row r="1112" spans="3:73" x14ac:dyDescent="0.3">
      <c r="C1112">
        <v>746598</v>
      </c>
      <c r="D1112" t="s">
        <v>3723</v>
      </c>
      <c r="E1112" t="s">
        <v>926</v>
      </c>
      <c r="F1112" t="s">
        <v>3614</v>
      </c>
      <c r="G1112" t="s">
        <v>3724</v>
      </c>
      <c r="H1112" t="s">
        <v>3725</v>
      </c>
      <c r="I1112" t="s">
        <v>3726</v>
      </c>
      <c r="J1112">
        <v>2026</v>
      </c>
      <c r="K1112" t="s">
        <v>4062</v>
      </c>
      <c r="L1112">
        <v>86.663309999999996</v>
      </c>
    </row>
    <row r="1113" spans="3:73" x14ac:dyDescent="0.3">
      <c r="C1113">
        <v>746598</v>
      </c>
      <c r="D1113" t="s">
        <v>3723</v>
      </c>
      <c r="E1113" t="s">
        <v>926</v>
      </c>
      <c r="F1113" t="s">
        <v>3614</v>
      </c>
      <c r="G1113" t="s">
        <v>3724</v>
      </c>
      <c r="H1113" t="s">
        <v>3725</v>
      </c>
      <c r="I1113" t="s">
        <v>3726</v>
      </c>
      <c r="J1113">
        <v>2025</v>
      </c>
      <c r="K1113" t="s">
        <v>4062</v>
      </c>
      <c r="L1113">
        <v>72.561610000000002</v>
      </c>
      <c r="M1113">
        <v>1734253000</v>
      </c>
      <c r="N1113">
        <v>621835000</v>
      </c>
      <c r="O1113">
        <v>174349000</v>
      </c>
      <c r="P1113">
        <v>231944000</v>
      </c>
      <c r="Q1113">
        <v>200881000</v>
      </c>
      <c r="R1113">
        <v>1066313000</v>
      </c>
      <c r="S1113">
        <v>225572000</v>
      </c>
      <c r="T1113">
        <v>105374000</v>
      </c>
      <c r="U1113">
        <v>676945000</v>
      </c>
      <c r="V1113">
        <v>542042000</v>
      </c>
      <c r="W1113">
        <v>330332000</v>
      </c>
      <c r="X1113">
        <v>105028000</v>
      </c>
      <c r="AA1113">
        <v>99766000</v>
      </c>
      <c r="AB1113">
        <v>1192211000</v>
      </c>
      <c r="AC1113">
        <v>393186000</v>
      </c>
      <c r="AD1113">
        <v>1317739000</v>
      </c>
      <c r="AE1113">
        <v>548000</v>
      </c>
      <c r="AG1113">
        <v>760822000</v>
      </c>
      <c r="AJ1113">
        <v>236638000</v>
      </c>
      <c r="AK1113">
        <v>79889000</v>
      </c>
      <c r="AL1113">
        <v>524184000</v>
      </c>
      <c r="AM1113">
        <v>47841000</v>
      </c>
      <c r="AN1113">
        <v>189256000</v>
      </c>
      <c r="AO1113">
        <v>4747000</v>
      </c>
      <c r="AQ1113">
        <v>181196000</v>
      </c>
      <c r="AS1113">
        <v>40639000</v>
      </c>
      <c r="AU1113">
        <v>-171254000</v>
      </c>
      <c r="AV1113">
        <v>-83871000</v>
      </c>
      <c r="AW1113">
        <v>45542000</v>
      </c>
      <c r="AZ1113">
        <v>176805000</v>
      </c>
      <c r="BB1113">
        <v>241844000</v>
      </c>
      <c r="BC1113">
        <v>241844000</v>
      </c>
      <c r="BN1113">
        <v>0.31255070626949999</v>
      </c>
      <c r="BO1113">
        <v>50.946703180956398</v>
      </c>
      <c r="BP1113">
        <v>0.52779930494169502</v>
      </c>
      <c r="BQ1113">
        <v>1.27433612244651</v>
      </c>
      <c r="BS1113">
        <v>0.15874371231266901</v>
      </c>
      <c r="BT1113">
        <v>627632.15976051195</v>
      </c>
    </row>
    <row r="1114" spans="3:73" x14ac:dyDescent="0.3">
      <c r="C1114">
        <v>746598</v>
      </c>
      <c r="D1114" t="s">
        <v>3723</v>
      </c>
      <c r="E1114" t="s">
        <v>926</v>
      </c>
      <c r="F1114" t="s">
        <v>3614</v>
      </c>
      <c r="G1114" t="s">
        <v>3724</v>
      </c>
      <c r="H1114" t="s">
        <v>3725</v>
      </c>
      <c r="I1114" t="s">
        <v>3726</v>
      </c>
      <c r="J1114">
        <v>2024</v>
      </c>
      <c r="K1114" t="s">
        <v>4062</v>
      </c>
      <c r="L1114">
        <v>64.738043000000005</v>
      </c>
      <c r="M1114">
        <v>1515569000</v>
      </c>
      <c r="N1114">
        <v>599715000</v>
      </c>
      <c r="O1114">
        <v>250118000</v>
      </c>
      <c r="P1114">
        <v>185486000</v>
      </c>
      <c r="Q1114">
        <v>152729000</v>
      </c>
      <c r="R1114">
        <v>875712000</v>
      </c>
      <c r="S1114">
        <v>195758000</v>
      </c>
      <c r="T1114">
        <v>51839000</v>
      </c>
      <c r="U1114">
        <v>589611000</v>
      </c>
      <c r="V1114">
        <v>448911000</v>
      </c>
      <c r="W1114">
        <v>264682000</v>
      </c>
      <c r="X1114">
        <v>84691000</v>
      </c>
      <c r="AB1114">
        <v>1066658000</v>
      </c>
      <c r="AC1114">
        <v>351947000</v>
      </c>
      <c r="AD1114">
        <v>1174025000</v>
      </c>
      <c r="AE1114">
        <v>548000</v>
      </c>
      <c r="AG1114">
        <v>687884000</v>
      </c>
      <c r="AJ1114">
        <v>243414000</v>
      </c>
      <c r="AK1114">
        <v>67748000</v>
      </c>
      <c r="AL1114">
        <v>444470000</v>
      </c>
      <c r="AM1114">
        <v>50626000</v>
      </c>
      <c r="AN1114">
        <v>197215000</v>
      </c>
      <c r="AO1114">
        <v>3126000</v>
      </c>
      <c r="AQ1114">
        <v>255074000</v>
      </c>
      <c r="AS1114">
        <v>29873000</v>
      </c>
      <c r="AU1114">
        <v>-81047000</v>
      </c>
      <c r="AV1114">
        <v>-70528000</v>
      </c>
      <c r="AW1114">
        <v>45060000</v>
      </c>
      <c r="AZ1114">
        <v>164903500</v>
      </c>
      <c r="BB1114">
        <v>250967000</v>
      </c>
      <c r="BC1114">
        <v>250967000</v>
      </c>
      <c r="BN1114">
        <v>0.29619964514977498</v>
      </c>
      <c r="BO1114">
        <v>80.283749200255897</v>
      </c>
      <c r="BP1114">
        <v>0.944975480009974</v>
      </c>
      <c r="BQ1114">
        <v>1.68876614201192</v>
      </c>
      <c r="BS1114">
        <v>0.18489056473583801</v>
      </c>
      <c r="BT1114">
        <v>696035.86873949796</v>
      </c>
    </row>
    <row r="1115" spans="3:73" x14ac:dyDescent="0.3">
      <c r="C1115">
        <v>746598</v>
      </c>
      <c r="D1115" t="s">
        <v>3723</v>
      </c>
      <c r="E1115" t="s">
        <v>926</v>
      </c>
      <c r="F1115" t="s">
        <v>3614</v>
      </c>
      <c r="G1115" t="s">
        <v>3724</v>
      </c>
      <c r="H1115" t="s">
        <v>3725</v>
      </c>
      <c r="I1115" t="s">
        <v>3726</v>
      </c>
      <c r="J1115">
        <v>2023</v>
      </c>
      <c r="K1115" t="s">
        <v>4062</v>
      </c>
      <c r="L1115">
        <v>49.620637000000002</v>
      </c>
      <c r="M1115">
        <v>1389257000</v>
      </c>
      <c r="N1115">
        <v>524820000</v>
      </c>
      <c r="O1115">
        <v>151532000</v>
      </c>
      <c r="P1115">
        <v>184420000</v>
      </c>
      <c r="Q1115">
        <v>177078000</v>
      </c>
      <c r="R1115">
        <v>826579000</v>
      </c>
      <c r="S1115">
        <v>142149000</v>
      </c>
      <c r="T1115">
        <v>62096000</v>
      </c>
      <c r="U1115">
        <v>592646000</v>
      </c>
      <c r="V1115">
        <v>398338000</v>
      </c>
      <c r="W1115">
        <v>258036000</v>
      </c>
      <c r="X1115">
        <v>79855000</v>
      </c>
      <c r="AB1115">
        <v>990919000</v>
      </c>
      <c r="AC1115">
        <v>290209000</v>
      </c>
      <c r="AD1115">
        <v>1021870000</v>
      </c>
      <c r="AE1115">
        <v>548000</v>
      </c>
      <c r="AG1115">
        <v>657275000</v>
      </c>
      <c r="AJ1115">
        <v>225213000</v>
      </c>
      <c r="AK1115">
        <v>61365000</v>
      </c>
      <c r="AL1115">
        <v>432062000</v>
      </c>
      <c r="AM1115">
        <v>50839000</v>
      </c>
      <c r="AN1115">
        <v>174857000</v>
      </c>
      <c r="AO1115">
        <v>3539000</v>
      </c>
      <c r="AQ1115">
        <v>209149000</v>
      </c>
      <c r="AS1115">
        <v>32370000</v>
      </c>
      <c r="AU1115">
        <v>-11214000</v>
      </c>
      <c r="AV1115">
        <v>-163568000</v>
      </c>
      <c r="AW1115">
        <v>45404000</v>
      </c>
      <c r="AZ1115">
        <v>183550500</v>
      </c>
      <c r="BB1115">
        <v>229235000</v>
      </c>
      <c r="BC1115">
        <v>229235000</v>
      </c>
      <c r="BN1115">
        <v>0.28672736577897401</v>
      </c>
      <c r="BO1115">
        <v>64.773947442780397</v>
      </c>
      <c r="BP1115">
        <v>0.58725139127873605</v>
      </c>
      <c r="BQ1115">
        <v>1.34764916523276</v>
      </c>
      <c r="BS1115">
        <v>0.17645942806626999</v>
      </c>
      <c r="BT1115">
        <v>915022.51371742797</v>
      </c>
    </row>
    <row r="1116" spans="3:73" x14ac:dyDescent="0.3">
      <c r="C1116">
        <v>746598</v>
      </c>
      <c r="D1116" t="s">
        <v>3723</v>
      </c>
      <c r="E1116" t="s">
        <v>926</v>
      </c>
      <c r="F1116" t="s">
        <v>3614</v>
      </c>
      <c r="G1116" t="s">
        <v>3724</v>
      </c>
      <c r="H1116" t="s">
        <v>3725</v>
      </c>
      <c r="I1116" t="s">
        <v>3726</v>
      </c>
      <c r="J1116">
        <v>2022</v>
      </c>
      <c r="K1116" t="s">
        <v>4062</v>
      </c>
      <c r="L1116">
        <v>43.518662999999997</v>
      </c>
      <c r="M1116">
        <v>1367332000</v>
      </c>
      <c r="N1116">
        <v>498068000</v>
      </c>
      <c r="O1116">
        <v>114069000</v>
      </c>
      <c r="P1116">
        <v>183233000</v>
      </c>
      <c r="Q1116">
        <v>190023000</v>
      </c>
      <c r="R1116">
        <v>831664000</v>
      </c>
      <c r="S1116">
        <v>139511000</v>
      </c>
      <c r="T1116">
        <v>74028000</v>
      </c>
      <c r="U1116">
        <v>586832000</v>
      </c>
      <c r="V1116">
        <v>456034000</v>
      </c>
      <c r="W1116">
        <v>255174000</v>
      </c>
      <c r="X1116">
        <v>81116000</v>
      </c>
      <c r="AB1116">
        <v>911298000</v>
      </c>
      <c r="AC1116">
        <v>217856000</v>
      </c>
      <c r="AD1116">
        <v>892417000</v>
      </c>
      <c r="AE1116">
        <v>548000</v>
      </c>
      <c r="AG1116">
        <v>631552000</v>
      </c>
      <c r="AJ1116">
        <v>193012000</v>
      </c>
      <c r="AK1116">
        <v>58548000</v>
      </c>
      <c r="AL1116">
        <v>438540000</v>
      </c>
      <c r="AM1116">
        <v>42001000</v>
      </c>
      <c r="AN1116">
        <v>149979000</v>
      </c>
      <c r="AO1116">
        <v>1276000</v>
      </c>
      <c r="AQ1116">
        <v>118449000</v>
      </c>
      <c r="AS1116">
        <v>34182000</v>
      </c>
      <c r="AU1116">
        <v>-43071000</v>
      </c>
      <c r="AV1116">
        <v>-102089000</v>
      </c>
      <c r="AW1116">
        <v>45931000</v>
      </c>
      <c r="AZ1116">
        <v>163065000</v>
      </c>
      <c r="BB1116">
        <v>193256000</v>
      </c>
      <c r="BC1116">
        <v>193256000</v>
      </c>
      <c r="BN1116">
        <v>0.33352104682695899</v>
      </c>
      <c r="BO1116">
        <v>151.45454545454501</v>
      </c>
      <c r="BP1116">
        <v>0.447024383361941</v>
      </c>
      <c r="BQ1116">
        <v>1.2071958741878099</v>
      </c>
      <c r="BS1116">
        <v>0.164577339136045</v>
      </c>
      <c r="BT1116">
        <v>1055432.24064581</v>
      </c>
    </row>
    <row r="1117" spans="3:73" x14ac:dyDescent="0.3">
      <c r="C1117">
        <v>746598</v>
      </c>
      <c r="D1117" t="s">
        <v>3723</v>
      </c>
      <c r="E1117" t="s">
        <v>926</v>
      </c>
      <c r="F1117" t="s">
        <v>3614</v>
      </c>
      <c r="G1117" t="s">
        <v>3724</v>
      </c>
      <c r="H1117" t="s">
        <v>3725</v>
      </c>
      <c r="I1117" t="s">
        <v>3726</v>
      </c>
      <c r="J1117">
        <v>2021</v>
      </c>
      <c r="K1117" t="s">
        <v>4062</v>
      </c>
      <c r="L1117">
        <v>49.143296999999997</v>
      </c>
      <c r="M1117">
        <v>1377756000</v>
      </c>
      <c r="N1117">
        <v>465104000</v>
      </c>
      <c r="O1117">
        <v>147335000</v>
      </c>
      <c r="P1117">
        <v>170579000</v>
      </c>
      <c r="Q1117">
        <v>136107000</v>
      </c>
      <c r="R1117">
        <v>870091000</v>
      </c>
      <c r="S1117">
        <v>121741000</v>
      </c>
      <c r="T1117">
        <v>92334000</v>
      </c>
      <c r="U1117">
        <v>614137000</v>
      </c>
      <c r="V1117">
        <v>414728000</v>
      </c>
      <c r="W1117">
        <v>257584000</v>
      </c>
      <c r="X1117">
        <v>82152000</v>
      </c>
      <c r="AB1117">
        <v>963028000</v>
      </c>
      <c r="AC1117">
        <v>109061000</v>
      </c>
      <c r="AD1117">
        <v>788369000</v>
      </c>
      <c r="AE1117">
        <v>548000</v>
      </c>
      <c r="AG1117">
        <v>147649000</v>
      </c>
      <c r="AH1117">
        <v>306130000</v>
      </c>
      <c r="AJ1117">
        <v>40802000</v>
      </c>
      <c r="AK1117">
        <v>44551000</v>
      </c>
      <c r="AL1117">
        <v>394319000</v>
      </c>
      <c r="AM1117">
        <v>35610000</v>
      </c>
      <c r="AN1117">
        <v>129659000</v>
      </c>
      <c r="AO1117">
        <v>437000</v>
      </c>
      <c r="AQ1117">
        <v>205665000</v>
      </c>
      <c r="AS1117">
        <v>25483000</v>
      </c>
      <c r="AU1117">
        <v>-268592000</v>
      </c>
      <c r="AV1117">
        <v>-12324000</v>
      </c>
      <c r="AW1117">
        <v>45746000</v>
      </c>
      <c r="AZ1117">
        <v>135884500</v>
      </c>
      <c r="BA1117">
        <v>0.13328324567993999</v>
      </c>
      <c r="BB1117">
        <v>165706000</v>
      </c>
      <c r="BC1117">
        <v>165706000</v>
      </c>
      <c r="BD1117">
        <v>0.54129291477476904</v>
      </c>
      <c r="BE1117">
        <v>0.67182242838009998</v>
      </c>
      <c r="BG1117">
        <v>0.48230816973181301</v>
      </c>
      <c r="BI1117">
        <v>0.22219464114110199</v>
      </c>
      <c r="BJ1117">
        <v>-0.87737889132068103</v>
      </c>
      <c r="BM1117">
        <v>0.145529676934636</v>
      </c>
      <c r="BN1117">
        <v>0.30101701607541498</v>
      </c>
      <c r="BO1117">
        <v>379.18993135011402</v>
      </c>
      <c r="BP1117">
        <v>0.57198816696689203</v>
      </c>
      <c r="BQ1117">
        <v>1.27724159885707</v>
      </c>
      <c r="BS1117">
        <v>0.13463679145362301</v>
      </c>
      <c r="BT1117">
        <v>930869.57515284303</v>
      </c>
    </row>
    <row r="1118" spans="3:73" x14ac:dyDescent="0.3">
      <c r="C1118">
        <v>746598</v>
      </c>
      <c r="D1118" t="s">
        <v>3723</v>
      </c>
      <c r="E1118" t="s">
        <v>926</v>
      </c>
      <c r="F1118" t="s">
        <v>3614</v>
      </c>
      <c r="G1118" t="s">
        <v>3724</v>
      </c>
      <c r="H1118" t="s">
        <v>3725</v>
      </c>
      <c r="I1118" t="s">
        <v>3726</v>
      </c>
      <c r="J1118">
        <v>2020</v>
      </c>
      <c r="K1118" t="s">
        <v>4062</v>
      </c>
      <c r="L1118">
        <v>41.804828999999998</v>
      </c>
      <c r="M1118">
        <v>1142466000</v>
      </c>
      <c r="N1118">
        <v>509448000</v>
      </c>
      <c r="O1118">
        <v>217643000</v>
      </c>
      <c r="P1118">
        <v>146181000</v>
      </c>
      <c r="Q1118">
        <v>135662000</v>
      </c>
      <c r="R1118">
        <v>595335000</v>
      </c>
      <c r="S1118">
        <v>115068000</v>
      </c>
      <c r="T1118">
        <v>22334000</v>
      </c>
      <c r="U1118">
        <v>416034000</v>
      </c>
      <c r="V1118">
        <v>279394000</v>
      </c>
      <c r="W1118">
        <v>185888000</v>
      </c>
      <c r="X1118">
        <v>62547000</v>
      </c>
      <c r="AA1118">
        <v>50166000</v>
      </c>
      <c r="AB1118">
        <v>863072000</v>
      </c>
      <c r="AC1118">
        <v>107216000</v>
      </c>
      <c r="AD1118">
        <v>704456000</v>
      </c>
      <c r="AE1118">
        <v>548000</v>
      </c>
      <c r="AG1118">
        <v>118506000</v>
      </c>
      <c r="AH1118">
        <v>251744000</v>
      </c>
      <c r="AJ1118">
        <v>33219000</v>
      </c>
      <c r="AK1118">
        <v>40662000</v>
      </c>
      <c r="AL1118">
        <v>390542000</v>
      </c>
      <c r="AM1118">
        <v>28321000</v>
      </c>
      <c r="AN1118">
        <v>112369000</v>
      </c>
      <c r="AO1118">
        <v>2166000</v>
      </c>
      <c r="AQ1118">
        <v>140977000</v>
      </c>
      <c r="AS1118">
        <v>23437000</v>
      </c>
      <c r="AU1118">
        <v>-36119000</v>
      </c>
      <c r="AV1118">
        <v>-163520000</v>
      </c>
      <c r="AZ1118">
        <v>127849500</v>
      </c>
      <c r="BA1118">
        <v>0.13195547858141601</v>
      </c>
      <c r="BB1118">
        <v>142856000</v>
      </c>
      <c r="BC1118">
        <v>142856000</v>
      </c>
      <c r="BD1118">
        <v>0.56746536163721895</v>
      </c>
      <c r="BE1118">
        <v>0.56000143002415104</v>
      </c>
      <c r="BG1118">
        <v>0.47074011694419698</v>
      </c>
      <c r="BI1118">
        <v>0.22035141527187699</v>
      </c>
      <c r="BJ1118">
        <v>-0.143475117579764</v>
      </c>
      <c r="BM1118">
        <v>0.161521227914071</v>
      </c>
      <c r="BN1118">
        <v>0.244553448417721</v>
      </c>
      <c r="BO1118">
        <v>65.953831948291807</v>
      </c>
      <c r="BP1118">
        <v>1.17082867102772</v>
      </c>
      <c r="BQ1118">
        <v>2.0108129626441702</v>
      </c>
      <c r="BS1118">
        <v>0.130196553705832</v>
      </c>
    </row>
    <row r="1119" spans="3:73" x14ac:dyDescent="0.3">
      <c r="C1119">
        <v>746598</v>
      </c>
      <c r="D1119" t="s">
        <v>3723</v>
      </c>
      <c r="E1119" t="s">
        <v>926</v>
      </c>
      <c r="F1119" t="s">
        <v>3614</v>
      </c>
      <c r="G1119" t="s">
        <v>3724</v>
      </c>
      <c r="H1119" t="s">
        <v>3725</v>
      </c>
      <c r="I1119" t="s">
        <v>3726</v>
      </c>
      <c r="J1119">
        <v>2019</v>
      </c>
      <c r="K1119" t="s">
        <v>4062</v>
      </c>
      <c r="L1119">
        <v>43.758322999999997</v>
      </c>
      <c r="M1119">
        <v>1157308000</v>
      </c>
      <c r="N1119">
        <v>573279000</v>
      </c>
      <c r="O1119">
        <v>279072000</v>
      </c>
      <c r="P1119">
        <v>158114000</v>
      </c>
      <c r="Q1119">
        <v>120037000</v>
      </c>
      <c r="R1119">
        <v>557158000</v>
      </c>
      <c r="S1119">
        <v>110048000</v>
      </c>
      <c r="T1119">
        <v>36123000</v>
      </c>
      <c r="U1119">
        <v>410987000</v>
      </c>
      <c r="V1119">
        <v>306534000</v>
      </c>
      <c r="W1119">
        <v>241945000</v>
      </c>
      <c r="X1119">
        <v>64810000</v>
      </c>
      <c r="AA1119">
        <v>52618000</v>
      </c>
      <c r="AB1119">
        <v>850774000</v>
      </c>
      <c r="AC1119">
        <v>46332000</v>
      </c>
      <c r="AD1119">
        <v>637843000</v>
      </c>
      <c r="AE1119">
        <v>548000</v>
      </c>
      <c r="AG1119">
        <v>146580000</v>
      </c>
      <c r="AH1119">
        <v>295278000</v>
      </c>
      <c r="AJ1119">
        <v>46155000</v>
      </c>
      <c r="AK1119">
        <v>45168000</v>
      </c>
      <c r="AL1119">
        <v>416250000</v>
      </c>
      <c r="AM1119">
        <v>33386000</v>
      </c>
      <c r="AN1119">
        <v>131258000</v>
      </c>
      <c r="AO1119">
        <v>2830000</v>
      </c>
      <c r="AQ1119">
        <v>162211000</v>
      </c>
      <c r="AS1119">
        <v>23799000</v>
      </c>
      <c r="AU1119">
        <v>-34463000</v>
      </c>
      <c r="AV1119">
        <v>-27628000</v>
      </c>
      <c r="AZ1119">
        <v>116554000</v>
      </c>
      <c r="BA1119">
        <v>0.15631032450775201</v>
      </c>
      <c r="BB1119">
        <v>167474000</v>
      </c>
      <c r="BC1119">
        <v>167474000</v>
      </c>
      <c r="BD1119">
        <v>0.56717398519361395</v>
      </c>
      <c r="BE1119">
        <v>0.54935010396981798</v>
      </c>
      <c r="BG1119">
        <v>0.49641354926543801</v>
      </c>
      <c r="BI1119">
        <v>0.25514210564516998</v>
      </c>
      <c r="BJ1119">
        <v>-0.116713740949207</v>
      </c>
      <c r="BM1119">
        <v>0.15296771178347199</v>
      </c>
      <c r="BN1119">
        <v>0.26486812499351903</v>
      </c>
      <c r="BO1119">
        <v>59.178091872791498</v>
      </c>
      <c r="BP1119">
        <v>1.1534522308789199</v>
      </c>
      <c r="BQ1119">
        <v>1.8733265824877601</v>
      </c>
      <c r="BS1119">
        <v>0.15428069028907801</v>
      </c>
    </row>
    <row r="1120" spans="3:73" x14ac:dyDescent="0.3">
      <c r="C1120">
        <v>746598</v>
      </c>
      <c r="D1120" t="s">
        <v>3723</v>
      </c>
      <c r="E1120" t="s">
        <v>926</v>
      </c>
      <c r="F1120" t="s">
        <v>3614</v>
      </c>
      <c r="G1120" t="s">
        <v>3724</v>
      </c>
      <c r="H1120" t="s">
        <v>3725</v>
      </c>
      <c r="I1120" t="s">
        <v>3726</v>
      </c>
      <c r="J1120">
        <v>2018</v>
      </c>
      <c r="K1120" t="s">
        <v>4062</v>
      </c>
      <c r="L1120">
        <v>35.094613000000003</v>
      </c>
      <c r="M1120">
        <v>1056931000</v>
      </c>
      <c r="N1120">
        <v>471339000</v>
      </c>
      <c r="O1120">
        <v>181427000</v>
      </c>
      <c r="P1120">
        <v>161282000</v>
      </c>
      <c r="Q1120">
        <v>113071000</v>
      </c>
      <c r="R1120">
        <v>560348000</v>
      </c>
      <c r="S1120">
        <v>97945000</v>
      </c>
      <c r="T1120">
        <v>42588000</v>
      </c>
      <c r="U1120">
        <v>419815000</v>
      </c>
      <c r="V1120">
        <v>304819000</v>
      </c>
      <c r="W1120">
        <v>190927000</v>
      </c>
      <c r="X1120">
        <v>66538000</v>
      </c>
      <c r="AB1120">
        <v>752112000</v>
      </c>
      <c r="AC1120">
        <v>71120000</v>
      </c>
      <c r="AD1120">
        <v>553454000</v>
      </c>
      <c r="AE1120">
        <v>548000</v>
      </c>
      <c r="AG1120">
        <v>147452000</v>
      </c>
      <c r="AJ1120">
        <v>44780000</v>
      </c>
      <c r="AK1120">
        <v>45253000</v>
      </c>
      <c r="AL1120">
        <v>435595000</v>
      </c>
      <c r="AM1120">
        <v>60955000</v>
      </c>
      <c r="AN1120">
        <v>91060000</v>
      </c>
      <c r="AO1120">
        <v>3168000</v>
      </c>
      <c r="AQ1120">
        <v>143042000</v>
      </c>
      <c r="AS1120">
        <v>25442000</v>
      </c>
      <c r="AU1120">
        <v>-2905000</v>
      </c>
      <c r="AV1120">
        <v>-90680000</v>
      </c>
      <c r="AZ1120">
        <v>110047500</v>
      </c>
      <c r="BB1120">
        <v>155183000</v>
      </c>
      <c r="BC1120">
        <v>155183000</v>
      </c>
      <c r="BN1120">
        <v>0.28840009423510099</v>
      </c>
      <c r="BO1120">
        <v>48.984532828282802</v>
      </c>
      <c r="BP1120">
        <v>0.95024276294081</v>
      </c>
      <c r="BQ1120">
        <v>1.8764658743917799</v>
      </c>
      <c r="BS1120">
        <v>0.121072393473312</v>
      </c>
    </row>
    <row r="1121" spans="3:73" x14ac:dyDescent="0.3">
      <c r="C1121">
        <v>746598</v>
      </c>
      <c r="D1121" t="s">
        <v>3723</v>
      </c>
      <c r="E1121" t="s">
        <v>926</v>
      </c>
      <c r="F1121" t="s">
        <v>3614</v>
      </c>
      <c r="G1121" t="s">
        <v>3724</v>
      </c>
      <c r="H1121" t="s">
        <v>3725</v>
      </c>
      <c r="I1121" t="s">
        <v>3726</v>
      </c>
      <c r="J1121">
        <v>2017</v>
      </c>
      <c r="K1121" t="s">
        <v>4062</v>
      </c>
      <c r="L1121">
        <v>31.49071</v>
      </c>
      <c r="M1121">
        <v>1050223000</v>
      </c>
      <c r="N1121">
        <v>407814000</v>
      </c>
      <c r="O1121">
        <v>133944000</v>
      </c>
      <c r="P1121">
        <v>149638000</v>
      </c>
      <c r="Q1121">
        <v>107024000</v>
      </c>
      <c r="R1121">
        <v>588876000</v>
      </c>
      <c r="S1121">
        <v>98103000</v>
      </c>
      <c r="T1121">
        <v>53076000</v>
      </c>
      <c r="U1121">
        <v>437697000</v>
      </c>
      <c r="V1121">
        <v>350083000</v>
      </c>
      <c r="W1121">
        <v>187198000</v>
      </c>
      <c r="X1121">
        <v>66817000</v>
      </c>
      <c r="AB1121">
        <v>700140000</v>
      </c>
      <c r="AC1121">
        <v>85470000</v>
      </c>
      <c r="AD1121">
        <v>507136000</v>
      </c>
      <c r="AE1121">
        <v>548000</v>
      </c>
      <c r="AG1121">
        <v>143867000</v>
      </c>
      <c r="AJ1121">
        <v>36295000</v>
      </c>
      <c r="AK1121">
        <v>39624000</v>
      </c>
      <c r="AL1121">
        <v>427277000</v>
      </c>
      <c r="AM1121">
        <v>30987000</v>
      </c>
      <c r="AN1121">
        <v>95645000</v>
      </c>
      <c r="AO1121">
        <v>5504000</v>
      </c>
      <c r="AQ1121">
        <v>144032000</v>
      </c>
      <c r="AS1121">
        <v>27303000</v>
      </c>
      <c r="AU1121">
        <v>-15253000</v>
      </c>
      <c r="AV1121">
        <v>-136241000</v>
      </c>
      <c r="BB1121">
        <v>132136000</v>
      </c>
      <c r="BC1121">
        <v>132136000</v>
      </c>
      <c r="BN1121">
        <v>0.33334158554897397</v>
      </c>
      <c r="BO1121">
        <v>24.007267441860499</v>
      </c>
      <c r="BP1121">
        <v>0.71552046496223298</v>
      </c>
      <c r="BQ1121">
        <v>1.6068013547153299</v>
      </c>
      <c r="BS1121">
        <v>0.13660839260719301</v>
      </c>
    </row>
    <row r="1122" spans="3:73" x14ac:dyDescent="0.3">
      <c r="C1122">
        <v>1262976</v>
      </c>
      <c r="D1122" t="s">
        <v>3737</v>
      </c>
      <c r="E1122" t="s">
        <v>685</v>
      </c>
      <c r="F1122" t="s">
        <v>3614</v>
      </c>
      <c r="G1122" t="s">
        <v>686</v>
      </c>
      <c r="H1122" t="s">
        <v>3738</v>
      </c>
      <c r="I1122" t="s">
        <v>3739</v>
      </c>
      <c r="J1122">
        <v>2026</v>
      </c>
      <c r="K1122" t="s">
        <v>4062</v>
      </c>
      <c r="L1122">
        <v>74.116825000000006</v>
      </c>
    </row>
    <row r="1123" spans="3:73" x14ac:dyDescent="0.3">
      <c r="C1123">
        <v>1262976</v>
      </c>
      <c r="D1123" t="s">
        <v>3737</v>
      </c>
      <c r="E1123" t="s">
        <v>685</v>
      </c>
      <c r="F1123" t="s">
        <v>3614</v>
      </c>
      <c r="G1123" t="s">
        <v>686</v>
      </c>
      <c r="H1123" t="s">
        <v>3738</v>
      </c>
      <c r="I1123" t="s">
        <v>3739</v>
      </c>
      <c r="J1123">
        <v>2025</v>
      </c>
      <c r="K1123" t="s">
        <v>4062</v>
      </c>
      <c r="L1123">
        <v>54.175635999999997</v>
      </c>
      <c r="M1123">
        <v>1968144000</v>
      </c>
      <c r="N1123">
        <v>502606000</v>
      </c>
      <c r="O1123">
        <v>233982000</v>
      </c>
      <c r="P1123">
        <v>68289000</v>
      </c>
      <c r="Q1123">
        <v>112870000</v>
      </c>
      <c r="R1123">
        <v>518130000</v>
      </c>
      <c r="S1123">
        <v>302494000</v>
      </c>
      <c r="U1123">
        <v>826156000</v>
      </c>
      <c r="V1123">
        <v>2531590000</v>
      </c>
      <c r="W1123">
        <v>758662000</v>
      </c>
      <c r="X1123">
        <v>332110000</v>
      </c>
      <c r="AB1123">
        <v>-583490000</v>
      </c>
      <c r="AC1123">
        <v>1363550000</v>
      </c>
      <c r="AD1123">
        <v>225117000</v>
      </c>
      <c r="AE1123">
        <v>597000</v>
      </c>
      <c r="AF1123">
        <v>24477325</v>
      </c>
      <c r="AH1123">
        <v>3403079000</v>
      </c>
      <c r="AJ1123">
        <v>226270000</v>
      </c>
      <c r="AK1123">
        <v>65003000</v>
      </c>
      <c r="AM1123">
        <v>84107000</v>
      </c>
      <c r="AN1123">
        <v>14952000</v>
      </c>
      <c r="AP1123">
        <v>141131000</v>
      </c>
      <c r="AQ1123">
        <v>298070000</v>
      </c>
      <c r="AR1123">
        <v>33980000</v>
      </c>
      <c r="AU1123">
        <v>-140757000</v>
      </c>
      <c r="AV1123">
        <v>-135921000</v>
      </c>
      <c r="AY1123">
        <v>0.6</v>
      </c>
      <c r="AZ1123">
        <v>104943000</v>
      </c>
      <c r="BA1123">
        <v>6.6489787630554603E-2</v>
      </c>
      <c r="BE1123">
        <v>8.7588328099347704E-2</v>
      </c>
      <c r="BI1123">
        <v>1.7290802908730301</v>
      </c>
      <c r="BJ1123">
        <v>-4.1361661013452802E-2</v>
      </c>
      <c r="BM1123">
        <v>1.9101231561183301E-2</v>
      </c>
      <c r="BN1123">
        <v>1.2862829142583101</v>
      </c>
      <c r="BP1123">
        <v>0.30841402363634901</v>
      </c>
      <c r="BQ1123">
        <v>0.51371493497763199</v>
      </c>
      <c r="BR1123">
        <v>90.292726666666695</v>
      </c>
      <c r="BS1123">
        <v>-2.5625117825498301E-2</v>
      </c>
      <c r="BU1123">
        <v>-5.57085495895388E-8</v>
      </c>
    </row>
    <row r="1124" spans="3:73" x14ac:dyDescent="0.3">
      <c r="C1124">
        <v>1262976</v>
      </c>
      <c r="D1124" t="s">
        <v>3737</v>
      </c>
      <c r="E1124" t="s">
        <v>685</v>
      </c>
      <c r="F1124" t="s">
        <v>3614</v>
      </c>
      <c r="G1124" t="s">
        <v>686</v>
      </c>
      <c r="H1124" t="s">
        <v>3738</v>
      </c>
      <c r="I1124" t="s">
        <v>3739</v>
      </c>
      <c r="J1124">
        <v>2024</v>
      </c>
      <c r="K1124" t="s">
        <v>4062</v>
      </c>
      <c r="L1124">
        <v>85.646317999999994</v>
      </c>
      <c r="M1124">
        <v>1892157000</v>
      </c>
      <c r="N1124">
        <v>457979000</v>
      </c>
      <c r="O1124">
        <v>203775000</v>
      </c>
      <c r="P1124">
        <v>64576000</v>
      </c>
      <c r="Q1124">
        <v>97016000</v>
      </c>
      <c r="R1124">
        <v>473449000</v>
      </c>
      <c r="S1124">
        <v>265177000</v>
      </c>
      <c r="U1124">
        <v>787138000</v>
      </c>
      <c r="V1124">
        <v>2418671000</v>
      </c>
      <c r="W1124">
        <v>663963000</v>
      </c>
      <c r="X1124">
        <v>326656000</v>
      </c>
      <c r="AB1124">
        <v>-550146000</v>
      </c>
      <c r="AC1124">
        <v>1363550000</v>
      </c>
      <c r="AD1124">
        <v>272881000</v>
      </c>
      <c r="AE1124">
        <v>604000</v>
      </c>
      <c r="AF1124">
        <v>25080022</v>
      </c>
      <c r="AH1124">
        <v>3291856000</v>
      </c>
      <c r="AJ1124">
        <v>247351000</v>
      </c>
      <c r="AK1124">
        <v>62655000</v>
      </c>
      <c r="AM1124">
        <v>-49362000</v>
      </c>
      <c r="AN1124">
        <v>173682000</v>
      </c>
      <c r="AP1124">
        <v>151764000</v>
      </c>
      <c r="AQ1124">
        <v>350722000</v>
      </c>
      <c r="AR1124">
        <v>-14021000</v>
      </c>
      <c r="AU1124">
        <v>-54614000</v>
      </c>
      <c r="AV1124">
        <v>-222552000</v>
      </c>
      <c r="AY1124">
        <v>6.64</v>
      </c>
      <c r="AZ1124">
        <v>102425500</v>
      </c>
      <c r="BA1124">
        <v>7.5140285601800305E-2</v>
      </c>
      <c r="BE1124">
        <v>0.106542327489416</v>
      </c>
      <c r="BI1124">
        <v>1.73973724167709</v>
      </c>
      <c r="BJ1124">
        <v>-1.65906406598588E-2</v>
      </c>
      <c r="BM1124">
        <v>1.9033335601557299E-2</v>
      </c>
      <c r="BN1124">
        <v>1.2782612647893401</v>
      </c>
      <c r="BP1124">
        <v>0.30690716199547302</v>
      </c>
      <c r="BQ1124">
        <v>0.54364926961291504</v>
      </c>
      <c r="BR1124">
        <v>12.8985418674699</v>
      </c>
      <c r="BS1124">
        <v>-0.31570165010742601</v>
      </c>
      <c r="BU1124">
        <v>-1.0337102360464299E-6</v>
      </c>
    </row>
    <row r="1125" spans="3:73" x14ac:dyDescent="0.3">
      <c r="C1125">
        <v>1262976</v>
      </c>
      <c r="D1125" t="s">
        <v>3737</v>
      </c>
      <c r="E1125" t="s">
        <v>685</v>
      </c>
      <c r="F1125" t="s">
        <v>3614</v>
      </c>
      <c r="G1125" t="s">
        <v>686</v>
      </c>
      <c r="H1125" t="s">
        <v>3738</v>
      </c>
      <c r="I1125" t="s">
        <v>3739</v>
      </c>
      <c r="J1125">
        <v>2023</v>
      </c>
      <c r="K1125" t="s">
        <v>4062</v>
      </c>
      <c r="L1125">
        <v>51.601602</v>
      </c>
      <c r="M1125">
        <v>1854859000</v>
      </c>
      <c r="N1125">
        <v>441027000</v>
      </c>
      <c r="O1125">
        <v>130313000</v>
      </c>
      <c r="P1125">
        <v>67353000</v>
      </c>
      <c r="Q1125">
        <v>107835000</v>
      </c>
      <c r="R1125">
        <v>504368000</v>
      </c>
      <c r="S1125">
        <v>287574000</v>
      </c>
      <c r="U1125">
        <v>781541000</v>
      </c>
      <c r="V1125">
        <v>2466652000</v>
      </c>
      <c r="W1125">
        <v>645332000</v>
      </c>
      <c r="X1125">
        <v>285784000</v>
      </c>
      <c r="AB1125">
        <v>-623145000</v>
      </c>
      <c r="AC1125">
        <v>1363550000</v>
      </c>
      <c r="AD1125">
        <v>235396000</v>
      </c>
      <c r="AE1125">
        <v>615000</v>
      </c>
      <c r="AF1125">
        <v>26344608</v>
      </c>
      <c r="AH1125">
        <v>3079627000</v>
      </c>
      <c r="AJ1125">
        <v>57309000</v>
      </c>
      <c r="AK1125">
        <v>58819000</v>
      </c>
      <c r="AM1125">
        <v>155493000</v>
      </c>
      <c r="AN1125">
        <v>-185978000</v>
      </c>
      <c r="AP1125">
        <v>162428000</v>
      </c>
      <c r="AQ1125">
        <v>130289000</v>
      </c>
      <c r="AR1125">
        <v>-17948000</v>
      </c>
      <c r="AU1125">
        <v>-103725000</v>
      </c>
      <c r="AV1125">
        <v>-177106000</v>
      </c>
      <c r="AY1125">
        <v>-7.08</v>
      </c>
      <c r="AZ1125">
        <v>117281500</v>
      </c>
      <c r="BA1125">
        <v>1.8609071812917599E-2</v>
      </c>
      <c r="BE1125">
        <v>4.2306746888503097E-2</v>
      </c>
      <c r="BI1125">
        <v>1.6603024812128599</v>
      </c>
      <c r="BJ1125">
        <v>-3.3681026955537097E-2</v>
      </c>
      <c r="BM1125">
        <v>1.90993909327331E-2</v>
      </c>
      <c r="BN1125">
        <v>1.32983261800493</v>
      </c>
      <c r="BP1125">
        <v>0.201931718867188</v>
      </c>
      <c r="BQ1125">
        <v>0.51631098411360399</v>
      </c>
      <c r="BR1125">
        <v>-7.28836186440678</v>
      </c>
      <c r="BS1125">
        <v>0.29845060138490997</v>
      </c>
      <c r="BU1125">
        <v>5.8628303550537996E-7</v>
      </c>
    </row>
    <row r="1126" spans="3:73" x14ac:dyDescent="0.3">
      <c r="C1126">
        <v>1262976</v>
      </c>
      <c r="D1126" t="s">
        <v>3737</v>
      </c>
      <c r="E1126" t="s">
        <v>685</v>
      </c>
      <c r="F1126" t="s">
        <v>3614</v>
      </c>
      <c r="G1126" t="s">
        <v>686</v>
      </c>
      <c r="H1126" t="s">
        <v>3738</v>
      </c>
      <c r="I1126" t="s">
        <v>3739</v>
      </c>
      <c r="J1126">
        <v>2022</v>
      </c>
      <c r="K1126" t="s">
        <v>4062</v>
      </c>
      <c r="L1126">
        <v>39.251153000000002</v>
      </c>
      <c r="M1126">
        <v>2167672000</v>
      </c>
      <c r="N1126">
        <v>626315000</v>
      </c>
      <c r="O1126">
        <v>277053000</v>
      </c>
      <c r="P1126">
        <v>63885000</v>
      </c>
      <c r="Q1126">
        <v>126728000</v>
      </c>
      <c r="R1126">
        <v>505930000</v>
      </c>
      <c r="S1126">
        <v>286826000</v>
      </c>
      <c r="U1126">
        <v>766600000</v>
      </c>
      <c r="V1126">
        <v>2531111000</v>
      </c>
      <c r="W1126">
        <v>692539000</v>
      </c>
      <c r="X1126">
        <v>313710000</v>
      </c>
      <c r="AB1126">
        <v>-494922000</v>
      </c>
      <c r="AC1126">
        <v>1363550000</v>
      </c>
      <c r="AD1126">
        <v>414138000</v>
      </c>
      <c r="AE1126">
        <v>615000</v>
      </c>
      <c r="AF1126">
        <v>26112322</v>
      </c>
      <c r="AH1126">
        <v>2887555000</v>
      </c>
      <c r="AJ1126">
        <v>47298000</v>
      </c>
      <c r="AK1126">
        <v>56996000</v>
      </c>
      <c r="AM1126">
        <v>59901000</v>
      </c>
      <c r="AN1126">
        <v>-54331000</v>
      </c>
      <c r="AP1126">
        <v>175681000</v>
      </c>
      <c r="AQ1126">
        <v>219536000</v>
      </c>
      <c r="AR1126">
        <v>33575000</v>
      </c>
      <c r="AU1126">
        <v>-3997000</v>
      </c>
      <c r="AV1126">
        <v>-106572000</v>
      </c>
      <c r="AY1126">
        <v>-2.08</v>
      </c>
      <c r="AZ1126">
        <v>98386000</v>
      </c>
      <c r="BA1126">
        <v>1.6379947741255101E-2</v>
      </c>
      <c r="BE1126">
        <v>7.6028335391014196E-2</v>
      </c>
      <c r="BI1126">
        <v>1.3320995980941801</v>
      </c>
      <c r="BJ1126">
        <v>-1.3842160582222701E-3</v>
      </c>
      <c r="BM1126">
        <v>1.97384984874747E-2</v>
      </c>
      <c r="BN1126">
        <v>1.16766328116062</v>
      </c>
      <c r="BP1126">
        <v>0.40005400417882597</v>
      </c>
      <c r="BQ1126">
        <v>0.72138464404170699</v>
      </c>
      <c r="BR1126">
        <v>-18.870746634615401</v>
      </c>
      <c r="BS1126">
        <v>0.109776894136854</v>
      </c>
      <c r="BU1126">
        <v>1.6496013157628899E-7</v>
      </c>
    </row>
    <row r="1127" spans="3:73" x14ac:dyDescent="0.3">
      <c r="C1127">
        <v>1262976</v>
      </c>
      <c r="D1127" t="s">
        <v>3737</v>
      </c>
      <c r="E1127" t="s">
        <v>685</v>
      </c>
      <c r="F1127" t="s">
        <v>3614</v>
      </c>
      <c r="G1127" t="s">
        <v>686</v>
      </c>
      <c r="H1127" t="s">
        <v>3738</v>
      </c>
      <c r="I1127" t="s">
        <v>3739</v>
      </c>
      <c r="J1127">
        <v>2021</v>
      </c>
      <c r="K1127" t="s">
        <v>4062</v>
      </c>
      <c r="L1127">
        <v>95.046375999999995</v>
      </c>
      <c r="M1127">
        <v>2182498000</v>
      </c>
      <c r="N1127">
        <v>528498000</v>
      </c>
      <c r="O1127">
        <v>183023000</v>
      </c>
      <c r="P1127">
        <v>50679000</v>
      </c>
      <c r="Q1127">
        <v>70044000</v>
      </c>
      <c r="R1127">
        <v>539518000</v>
      </c>
      <c r="S1127">
        <v>328679000</v>
      </c>
      <c r="U1127">
        <v>726979000</v>
      </c>
      <c r="V1127">
        <v>2560749000</v>
      </c>
      <c r="W1127">
        <v>638173000</v>
      </c>
      <c r="X1127">
        <v>199831000</v>
      </c>
      <c r="AB1127">
        <v>449371000</v>
      </c>
      <c r="AC1127">
        <v>1368595000</v>
      </c>
      <c r="AD1127">
        <v>537677000</v>
      </c>
      <c r="AE1127">
        <v>615000</v>
      </c>
      <c r="AF1127">
        <v>26035910</v>
      </c>
      <c r="AH1127">
        <v>2592513000</v>
      </c>
      <c r="AJ1127">
        <v>123510000</v>
      </c>
      <c r="AK1127">
        <v>49254000</v>
      </c>
      <c r="AM1127">
        <v>18903000</v>
      </c>
      <c r="AN1127">
        <v>-77711000</v>
      </c>
      <c r="AP1127">
        <v>173212000</v>
      </c>
      <c r="AQ1127">
        <v>265221000</v>
      </c>
      <c r="AR1127">
        <v>23218000</v>
      </c>
      <c r="AS1127">
        <v>173212000</v>
      </c>
      <c r="AU1127">
        <v>-354316000</v>
      </c>
      <c r="AV1127">
        <v>224128000</v>
      </c>
      <c r="AY1127">
        <v>-2.99</v>
      </c>
      <c r="AZ1127">
        <v>75111500</v>
      </c>
      <c r="BA1127">
        <v>4.76410340083155E-2</v>
      </c>
      <c r="BE1127">
        <v>0.102302669263375</v>
      </c>
      <c r="BI1127">
        <v>1.1878650060618601</v>
      </c>
      <c r="BJ1127">
        <v>-0.136668938593558</v>
      </c>
      <c r="BM1127">
        <v>1.8998554684200201E-2</v>
      </c>
      <c r="BN1127">
        <v>1.1733110408348599</v>
      </c>
      <c r="BP1127">
        <v>0.28679213943554499</v>
      </c>
      <c r="BQ1127">
        <v>0.71838514007957099</v>
      </c>
      <c r="BR1127">
        <v>-31.788085618729099</v>
      </c>
      <c r="BS1127">
        <v>-0.172932832781822</v>
      </c>
      <c r="BU1127">
        <v>-6.3241433968814195E-7</v>
      </c>
    </row>
    <row r="1128" spans="3:73" x14ac:dyDescent="0.3">
      <c r="C1128">
        <v>1262976</v>
      </c>
      <c r="D1128" t="s">
        <v>3737</v>
      </c>
      <c r="E1128" t="s">
        <v>685</v>
      </c>
      <c r="F1128" t="s">
        <v>3614</v>
      </c>
      <c r="G1128" t="s">
        <v>686</v>
      </c>
      <c r="H1128" t="s">
        <v>3738</v>
      </c>
      <c r="I1128" t="s">
        <v>3739</v>
      </c>
      <c r="J1128">
        <v>2020</v>
      </c>
      <c r="K1128" t="s">
        <v>4062</v>
      </c>
      <c r="L1128">
        <v>83.216583999999997</v>
      </c>
      <c r="M1128">
        <v>1815006000</v>
      </c>
      <c r="N1128">
        <v>248404000</v>
      </c>
      <c r="O1128">
        <v>45021000</v>
      </c>
      <c r="P1128">
        <v>34596000</v>
      </c>
      <c r="Q1128">
        <v>80179000</v>
      </c>
      <c r="R1128">
        <v>591974000</v>
      </c>
      <c r="S1128">
        <v>338659000</v>
      </c>
      <c r="U1128">
        <v>621904000</v>
      </c>
      <c r="V1128">
        <v>2153376000</v>
      </c>
      <c r="W1128">
        <v>486758000</v>
      </c>
      <c r="X1128">
        <v>163891000</v>
      </c>
      <c r="AB1128">
        <v>-407476000</v>
      </c>
      <c r="AC1128">
        <v>1376496000</v>
      </c>
      <c r="AD1128">
        <v>618437000</v>
      </c>
      <c r="AE1128">
        <v>615000</v>
      </c>
      <c r="AF1128">
        <v>25885675</v>
      </c>
      <c r="AH1128">
        <v>429106000</v>
      </c>
      <c r="AJ1128">
        <v>55969000</v>
      </c>
      <c r="AK1128">
        <v>49201000</v>
      </c>
      <c r="AM1128">
        <v>-80992000</v>
      </c>
      <c r="AN1128">
        <v>-42005000</v>
      </c>
      <c r="AP1128">
        <v>167943000</v>
      </c>
      <c r="AQ1128">
        <v>338444000</v>
      </c>
      <c r="AR1128">
        <v>36766000</v>
      </c>
      <c r="AU1128">
        <v>-66864000</v>
      </c>
      <c r="AV1128">
        <v>-258255000</v>
      </c>
      <c r="AY1128">
        <v>-1.62</v>
      </c>
      <c r="AZ1128">
        <v>73244500</v>
      </c>
      <c r="BA1128">
        <v>0.130431641599045</v>
      </c>
      <c r="BE1128">
        <v>0.78871887132783003</v>
      </c>
      <c r="BI1128">
        <v>0.236421257009619</v>
      </c>
      <c r="BJ1128">
        <v>-0.155821638476274</v>
      </c>
      <c r="BM1128">
        <v>0.114659314947822</v>
      </c>
      <c r="BN1128">
        <v>1.18642913577145</v>
      </c>
      <c r="BP1128">
        <v>9.2491546107100406E-2</v>
      </c>
      <c r="BQ1128">
        <v>0.34560294848774997</v>
      </c>
      <c r="BR1128">
        <v>-51.368261728395098</v>
      </c>
      <c r="BS1128">
        <v>0.103085825913673</v>
      </c>
      <c r="BU1128">
        <v>3.3084369651218698E-7</v>
      </c>
    </row>
    <row r="1129" spans="3:73" x14ac:dyDescent="0.3">
      <c r="C1129">
        <v>1262976</v>
      </c>
      <c r="D1129" t="s">
        <v>3737</v>
      </c>
      <c r="E1129" t="s">
        <v>685</v>
      </c>
      <c r="F1129" t="s">
        <v>3614</v>
      </c>
      <c r="G1129" t="s">
        <v>686</v>
      </c>
      <c r="H1129" t="s">
        <v>3738</v>
      </c>
      <c r="I1129" t="s">
        <v>3739</v>
      </c>
      <c r="J1129">
        <v>2019</v>
      </c>
      <c r="K1129" t="s">
        <v>4062</v>
      </c>
      <c r="L1129">
        <v>106.38793099999999</v>
      </c>
      <c r="M1129">
        <v>1868376000</v>
      </c>
      <c r="N1129">
        <v>240300000</v>
      </c>
      <c r="O1129">
        <v>35279000</v>
      </c>
      <c r="P1129">
        <v>60646000</v>
      </c>
      <c r="Q1129">
        <v>66310000</v>
      </c>
      <c r="R1129">
        <v>462180000</v>
      </c>
      <c r="S1129">
        <v>490755000</v>
      </c>
      <c r="U1129">
        <v>718880000</v>
      </c>
      <c r="V1129">
        <v>1673382000</v>
      </c>
      <c r="W1129">
        <v>520749000</v>
      </c>
      <c r="X1129">
        <v>185096000</v>
      </c>
      <c r="Y1129">
        <v>27800000</v>
      </c>
      <c r="AA1129">
        <v>1035585000</v>
      </c>
      <c r="AB1129">
        <v>131812000</v>
      </c>
      <c r="AC1129">
        <v>737447000</v>
      </c>
      <c r="AD1129">
        <v>537422000</v>
      </c>
      <c r="AE1129">
        <v>615000</v>
      </c>
      <c r="AF1129">
        <v>30445669</v>
      </c>
      <c r="AH1129">
        <v>674714000</v>
      </c>
      <c r="AJ1129">
        <v>163607000</v>
      </c>
      <c r="AM1129">
        <v>33432000</v>
      </c>
      <c r="AN1129">
        <v>34147000</v>
      </c>
      <c r="AP1129">
        <v>173771000</v>
      </c>
      <c r="AQ1129">
        <v>331095000</v>
      </c>
      <c r="AR1129">
        <v>11803000</v>
      </c>
      <c r="AU1129">
        <v>-420166000</v>
      </c>
      <c r="AV1129">
        <v>81989000</v>
      </c>
      <c r="AY1129">
        <v>1.1100000000000001</v>
      </c>
      <c r="BA1129">
        <v>0.24248348189010499</v>
      </c>
      <c r="BE1129">
        <v>0.49071903058184702</v>
      </c>
      <c r="BI1129">
        <v>0.36112324285903902</v>
      </c>
      <c r="BJ1129">
        <v>-0.62273200200381196</v>
      </c>
      <c r="BN1129">
        <v>0.89563449755295499</v>
      </c>
      <c r="BP1129">
        <v>6.7746649537493098E-2</v>
      </c>
      <c r="BQ1129">
        <v>0.33411489988458898</v>
      </c>
      <c r="BR1129">
        <v>95.844982882882903</v>
      </c>
      <c r="BS1129">
        <v>0.25905835584013598</v>
      </c>
      <c r="BU1129">
        <v>8.9590176471034503E-7</v>
      </c>
    </row>
    <row r="1130" spans="3:73" x14ac:dyDescent="0.3">
      <c r="C1130">
        <v>1262976</v>
      </c>
      <c r="D1130" t="s">
        <v>3737</v>
      </c>
      <c r="E1130" t="s">
        <v>685</v>
      </c>
      <c r="F1130" t="s">
        <v>3614</v>
      </c>
      <c r="G1130" t="s">
        <v>686</v>
      </c>
      <c r="H1130" t="s">
        <v>3738</v>
      </c>
      <c r="I1130" t="s">
        <v>3739</v>
      </c>
      <c r="J1130">
        <v>2018</v>
      </c>
      <c r="K1130" t="s">
        <v>4062</v>
      </c>
      <c r="L1130">
        <v>140.13947899999999</v>
      </c>
    </row>
    <row r="1131" spans="3:73" x14ac:dyDescent="0.3">
      <c r="C1131">
        <v>1262976</v>
      </c>
      <c r="D1131" t="s">
        <v>3737</v>
      </c>
      <c r="E1131" t="s">
        <v>685</v>
      </c>
      <c r="F1131" t="s">
        <v>3614</v>
      </c>
      <c r="G1131" t="s">
        <v>686</v>
      </c>
      <c r="H1131" t="s">
        <v>3738</v>
      </c>
      <c r="I1131" t="s">
        <v>3739</v>
      </c>
      <c r="J1131">
        <v>2017</v>
      </c>
      <c r="K1131" t="s">
        <v>4062</v>
      </c>
      <c r="L1131">
        <v>95.042081999999994</v>
      </c>
    </row>
    <row r="1132" spans="3:73" x14ac:dyDescent="0.3">
      <c r="C1132">
        <v>27996</v>
      </c>
      <c r="D1132" t="s">
        <v>3764</v>
      </c>
      <c r="E1132" t="s">
        <v>1707</v>
      </c>
      <c r="F1132" t="s">
        <v>3614</v>
      </c>
      <c r="G1132" t="s">
        <v>3619</v>
      </c>
      <c r="H1132" t="s">
        <v>3620</v>
      </c>
      <c r="I1132" t="s">
        <v>3765</v>
      </c>
      <c r="J1132">
        <v>2026</v>
      </c>
      <c r="K1132" t="s">
        <v>4062</v>
      </c>
      <c r="L1132">
        <v>26.328882</v>
      </c>
    </row>
    <row r="1133" spans="3:73" x14ac:dyDescent="0.3">
      <c r="C1133">
        <v>27996</v>
      </c>
      <c r="D1133" t="s">
        <v>3764</v>
      </c>
      <c r="E1133" t="s">
        <v>1707</v>
      </c>
      <c r="F1133" t="s">
        <v>3614</v>
      </c>
      <c r="G1133" t="s">
        <v>3619</v>
      </c>
      <c r="H1133" t="s">
        <v>3620</v>
      </c>
      <c r="I1133" t="s">
        <v>3765</v>
      </c>
      <c r="J1133">
        <v>2025</v>
      </c>
      <c r="K1133" t="s">
        <v>4062</v>
      </c>
      <c r="L1133">
        <v>17.019341000000001</v>
      </c>
      <c r="M1133">
        <v>2863600000</v>
      </c>
      <c r="N1133">
        <v>665800000</v>
      </c>
      <c r="O1133">
        <v>36900000</v>
      </c>
      <c r="P1133">
        <v>187600000</v>
      </c>
      <c r="Q1133">
        <v>33500000</v>
      </c>
      <c r="T1133">
        <v>348400000</v>
      </c>
      <c r="U1133">
        <v>1422800000</v>
      </c>
      <c r="W1133">
        <v>643200000</v>
      </c>
      <c r="X1133">
        <v>161300000</v>
      </c>
      <c r="AD1133">
        <v>515900000</v>
      </c>
      <c r="AE1133">
        <v>45000000</v>
      </c>
      <c r="AF1133">
        <v>45000000</v>
      </c>
      <c r="AH1133">
        <v>2133200000</v>
      </c>
      <c r="AI1133">
        <v>1002500000</v>
      </c>
      <c r="AJ1133">
        <v>232400000</v>
      </c>
      <c r="AM1133">
        <v>36900000</v>
      </c>
      <c r="AN1133">
        <v>82100000</v>
      </c>
      <c r="AO1133">
        <v>122000000</v>
      </c>
      <c r="AQ1133">
        <v>270600000</v>
      </c>
      <c r="AS1133">
        <v>137900000</v>
      </c>
      <c r="AU1133">
        <v>-131700000</v>
      </c>
      <c r="AV1133">
        <v>-136800000</v>
      </c>
      <c r="AX1133">
        <v>55400000</v>
      </c>
      <c r="AY1133">
        <v>1.83</v>
      </c>
      <c r="AZ1133">
        <v>34946500</v>
      </c>
      <c r="BA1133">
        <v>0.108944309019314</v>
      </c>
      <c r="BB1133">
        <v>241000000</v>
      </c>
      <c r="BC1133">
        <v>241000000</v>
      </c>
      <c r="BD1133">
        <v>0.112975810988187</v>
      </c>
      <c r="BE1133">
        <v>0.12685167822988899</v>
      </c>
      <c r="BH1133">
        <v>28.686706823287</v>
      </c>
      <c r="BI1133">
        <v>0.74493644363737999</v>
      </c>
      <c r="BJ1133">
        <v>-6.1738233639602499E-2</v>
      </c>
      <c r="BO1133">
        <v>1.9754098360655701</v>
      </c>
      <c r="BP1133">
        <v>5.7369402985074598E-2</v>
      </c>
      <c r="BQ1133">
        <v>0.98305348258706504</v>
      </c>
      <c r="BR1133">
        <v>9.3001863387978094</v>
      </c>
    </row>
    <row r="1134" spans="3:73" x14ac:dyDescent="0.3">
      <c r="C1134">
        <v>27996</v>
      </c>
      <c r="D1134" t="s">
        <v>3764</v>
      </c>
      <c r="E1134" t="s">
        <v>1707</v>
      </c>
      <c r="F1134" t="s">
        <v>3614</v>
      </c>
      <c r="G1134" t="s">
        <v>3619</v>
      </c>
      <c r="H1134" t="s">
        <v>3620</v>
      </c>
      <c r="I1134" t="s">
        <v>3765</v>
      </c>
      <c r="J1134">
        <v>2024</v>
      </c>
      <c r="K1134" t="s">
        <v>4062</v>
      </c>
      <c r="L1134">
        <v>18.968609000000001</v>
      </c>
      <c r="M1134">
        <v>2831036000</v>
      </c>
      <c r="N1134">
        <v>611639000</v>
      </c>
      <c r="O1134">
        <v>34399000</v>
      </c>
      <c r="P1134">
        <v>174076000</v>
      </c>
      <c r="Q1134">
        <v>36393000</v>
      </c>
      <c r="T1134">
        <v>331053000</v>
      </c>
      <c r="U1134">
        <v>1422737000</v>
      </c>
      <c r="W1134">
        <v>625516000</v>
      </c>
      <c r="X1134">
        <v>164878000</v>
      </c>
      <c r="AD1134">
        <v>489231000</v>
      </c>
      <c r="AE1134">
        <v>44315000</v>
      </c>
      <c r="AF1134">
        <v>44315000</v>
      </c>
      <c r="AG1134">
        <v>1126450000</v>
      </c>
      <c r="AH1134">
        <v>2121761000</v>
      </c>
      <c r="AI1134">
        <v>995311000</v>
      </c>
      <c r="AJ1134">
        <v>192176000</v>
      </c>
      <c r="AM1134">
        <v>23552000</v>
      </c>
      <c r="AN1134">
        <v>52802000</v>
      </c>
      <c r="AO1134">
        <v>123281000</v>
      </c>
      <c r="AQ1134">
        <v>194281000</v>
      </c>
      <c r="AS1134">
        <v>165544000</v>
      </c>
      <c r="AU1134">
        <v>-69842000</v>
      </c>
      <c r="AV1134">
        <v>-267255000</v>
      </c>
      <c r="AX1134">
        <v>54809000</v>
      </c>
      <c r="AY1134">
        <v>1.2</v>
      </c>
      <c r="AZ1134">
        <v>39240500</v>
      </c>
      <c r="BA1134">
        <v>9.0573820519841794E-2</v>
      </c>
      <c r="BB1134">
        <v>199635000</v>
      </c>
      <c r="BC1134">
        <v>199635000</v>
      </c>
      <c r="BD1134">
        <v>9.4089296579586507E-2</v>
      </c>
      <c r="BE1134">
        <v>9.1565920949626303E-2</v>
      </c>
      <c r="BG1134">
        <v>0.53090333925451505</v>
      </c>
      <c r="BH1134">
        <v>25.364381187803399</v>
      </c>
      <c r="BI1134">
        <v>0.74946450698613498</v>
      </c>
      <c r="BJ1134">
        <v>-3.2916996777676698E-2</v>
      </c>
      <c r="BO1134">
        <v>1.6193492914561001</v>
      </c>
      <c r="BP1134">
        <v>5.4992997781031998E-2</v>
      </c>
      <c r="BQ1134">
        <v>0.919634349880738</v>
      </c>
      <c r="BR1134">
        <v>15.8071741666667</v>
      </c>
    </row>
    <row r="1135" spans="3:73" x14ac:dyDescent="0.3">
      <c r="C1135">
        <v>27996</v>
      </c>
      <c r="D1135" t="s">
        <v>3764</v>
      </c>
      <c r="E1135" t="s">
        <v>1707</v>
      </c>
      <c r="F1135" t="s">
        <v>3614</v>
      </c>
      <c r="G1135" t="s">
        <v>3619</v>
      </c>
      <c r="H1135" t="s">
        <v>3620</v>
      </c>
      <c r="I1135" t="s">
        <v>3765</v>
      </c>
      <c r="J1135">
        <v>2023</v>
      </c>
      <c r="K1135" t="s">
        <v>4062</v>
      </c>
      <c r="L1135">
        <v>15.214689</v>
      </c>
      <c r="M1135">
        <v>3080622000</v>
      </c>
      <c r="N1135">
        <v>760988000</v>
      </c>
      <c r="O1135">
        <v>71962000</v>
      </c>
      <c r="P1135">
        <v>191005000</v>
      </c>
      <c r="Q1135">
        <v>42088000</v>
      </c>
      <c r="T1135">
        <v>391744000</v>
      </c>
      <c r="U1135">
        <v>1430590000</v>
      </c>
      <c r="W1135">
        <v>819065000</v>
      </c>
      <c r="X1135">
        <v>154863000</v>
      </c>
      <c r="AD1135">
        <v>491238000</v>
      </c>
      <c r="AE1135">
        <v>43743000</v>
      </c>
      <c r="AF1135">
        <v>43743000</v>
      </c>
      <c r="AG1135">
        <v>1162683000</v>
      </c>
      <c r="AH1135">
        <v>2192260000</v>
      </c>
      <c r="AI1135">
        <v>1029577000</v>
      </c>
      <c r="AJ1135">
        <v>160791000</v>
      </c>
      <c r="AM1135">
        <v>13572000</v>
      </c>
      <c r="AN1135">
        <v>26120000</v>
      </c>
      <c r="AO1135">
        <v>125643000</v>
      </c>
      <c r="AQ1135">
        <v>198367000</v>
      </c>
      <c r="AS1135">
        <v>169703000</v>
      </c>
      <c r="AU1135">
        <v>-43305000</v>
      </c>
      <c r="AV1135">
        <v>-37679000</v>
      </c>
      <c r="AX1135">
        <v>53517000</v>
      </c>
      <c r="AY1135">
        <v>0.6</v>
      </c>
      <c r="AZ1135">
        <v>47177500</v>
      </c>
      <c r="BA1135">
        <v>7.3344858730260101E-2</v>
      </c>
      <c r="BB1135">
        <v>165335000</v>
      </c>
      <c r="BC1135">
        <v>165335000</v>
      </c>
      <c r="BD1135">
        <v>7.5417605575980998E-2</v>
      </c>
      <c r="BE1135">
        <v>9.0485161431582001E-2</v>
      </c>
      <c r="BG1135">
        <v>0.53035816919526002</v>
      </c>
      <c r="BH1135">
        <v>21.823475173546701</v>
      </c>
      <c r="BI1135">
        <v>0.71162901517940202</v>
      </c>
      <c r="BJ1135">
        <v>-1.97535876219062E-2</v>
      </c>
      <c r="BO1135">
        <v>1.3159109540523499</v>
      </c>
      <c r="BP1135">
        <v>8.7858716951646099E-2</v>
      </c>
      <c r="BQ1135">
        <v>0.87770811840330099</v>
      </c>
      <c r="BR1135">
        <v>25.357814999999999</v>
      </c>
    </row>
    <row r="1136" spans="3:73" x14ac:dyDescent="0.3">
      <c r="C1136">
        <v>27996</v>
      </c>
      <c r="D1136" t="s">
        <v>3764</v>
      </c>
      <c r="E1136" t="s">
        <v>1707</v>
      </c>
      <c r="F1136" t="s">
        <v>3614</v>
      </c>
      <c r="G1136" t="s">
        <v>3619</v>
      </c>
      <c r="H1136" t="s">
        <v>3620</v>
      </c>
      <c r="I1136" t="s">
        <v>3765</v>
      </c>
      <c r="J1136">
        <v>2022</v>
      </c>
      <c r="K1136" t="s">
        <v>4062</v>
      </c>
      <c r="L1136">
        <v>18.676818999999998</v>
      </c>
      <c r="M1136">
        <v>3076520000</v>
      </c>
      <c r="N1136">
        <v>704037000</v>
      </c>
      <c r="O1136">
        <v>40435000</v>
      </c>
      <c r="P1136">
        <v>206617000</v>
      </c>
      <c r="Q1136">
        <v>52267000</v>
      </c>
      <c r="T1136">
        <v>458979000</v>
      </c>
      <c r="U1136">
        <v>1431385000</v>
      </c>
      <c r="W1136">
        <v>752345000</v>
      </c>
      <c r="X1136">
        <v>157055000</v>
      </c>
      <c r="AD1136">
        <v>518635000</v>
      </c>
      <c r="AE1136">
        <v>43204000</v>
      </c>
      <c r="AF1136">
        <v>43204000</v>
      </c>
      <c r="AG1136">
        <v>1205894000</v>
      </c>
      <c r="AH1136">
        <v>2238010000</v>
      </c>
      <c r="AI1136">
        <v>1032116000</v>
      </c>
      <c r="AJ1136">
        <v>169446000</v>
      </c>
      <c r="AM1136">
        <v>18848000</v>
      </c>
      <c r="AN1136">
        <v>65395000</v>
      </c>
      <c r="AO1136">
        <v>94454000</v>
      </c>
      <c r="AQ1136">
        <v>191531000</v>
      </c>
      <c r="AS1136">
        <v>172552000</v>
      </c>
      <c r="AU1136">
        <v>-80325000</v>
      </c>
      <c r="AV1136">
        <v>-48601000</v>
      </c>
      <c r="AX1136">
        <v>52523000</v>
      </c>
      <c r="AY1136">
        <v>1.52</v>
      </c>
      <c r="AZ1136">
        <v>43597500</v>
      </c>
      <c r="BA1136">
        <v>7.5712798423599501E-2</v>
      </c>
      <c r="BB1136">
        <v>178697000</v>
      </c>
      <c r="BC1136">
        <v>178697000</v>
      </c>
      <c r="BD1136">
        <v>7.9846381383461201E-2</v>
      </c>
      <c r="BE1136">
        <v>8.5580940210276096E-2</v>
      </c>
      <c r="BG1136">
        <v>0.53882422330552604</v>
      </c>
      <c r="BH1136">
        <v>23.673742760479399</v>
      </c>
      <c r="BI1136">
        <v>0.72744854575949403</v>
      </c>
      <c r="BJ1136">
        <v>-3.5891260539497101E-2</v>
      </c>
      <c r="BO1136">
        <v>1.89189446714803</v>
      </c>
      <c r="BP1136">
        <v>5.3745289727452197E-2</v>
      </c>
      <c r="BQ1136">
        <v>0.86631797911862196</v>
      </c>
      <c r="BR1136">
        <v>12.2873809210526</v>
      </c>
    </row>
    <row r="1137" spans="3:73" x14ac:dyDescent="0.3">
      <c r="C1137">
        <v>27996</v>
      </c>
      <c r="D1137" t="s">
        <v>3764</v>
      </c>
      <c r="E1137" t="s">
        <v>1707</v>
      </c>
      <c r="F1137" t="s">
        <v>3614</v>
      </c>
      <c r="G1137" t="s">
        <v>3619</v>
      </c>
      <c r="H1137" t="s">
        <v>3620</v>
      </c>
      <c r="I1137" t="s">
        <v>3765</v>
      </c>
      <c r="J1137">
        <v>2021</v>
      </c>
      <c r="K1137" t="s">
        <v>4062</v>
      </c>
      <c r="L1137">
        <v>30.174873000000002</v>
      </c>
      <c r="M1137">
        <v>3074384000</v>
      </c>
      <c r="N1137">
        <v>620473000</v>
      </c>
      <c r="O1137">
        <v>41231000</v>
      </c>
      <c r="P1137">
        <v>197947000</v>
      </c>
      <c r="Q1137">
        <v>34928000</v>
      </c>
      <c r="T1137">
        <v>510724000</v>
      </c>
      <c r="U1137">
        <v>1430141000</v>
      </c>
      <c r="W1137">
        <v>683358000</v>
      </c>
      <c r="X1137">
        <v>153072000</v>
      </c>
      <c r="AD1137">
        <v>505763000</v>
      </c>
      <c r="AE1137">
        <v>42679000</v>
      </c>
      <c r="AF1137">
        <v>42679000</v>
      </c>
      <c r="AG1137">
        <v>1137927000</v>
      </c>
      <c r="AH1137">
        <v>2022197000</v>
      </c>
      <c r="AI1137">
        <v>884270000</v>
      </c>
      <c r="AJ1137">
        <v>142154000</v>
      </c>
      <c r="AM1137">
        <v>31031000</v>
      </c>
      <c r="AN1137">
        <v>62633000</v>
      </c>
      <c r="AO1137">
        <v>55554000</v>
      </c>
      <c r="AQ1137">
        <v>210821000</v>
      </c>
      <c r="AS1137">
        <v>148767000</v>
      </c>
      <c r="AU1137">
        <v>-1066601000</v>
      </c>
      <c r="AV1137">
        <v>912961000</v>
      </c>
      <c r="AX1137">
        <v>52023000</v>
      </c>
      <c r="AY1137">
        <v>1.48</v>
      </c>
      <c r="AZ1137">
        <v>37529000</v>
      </c>
      <c r="BA1137">
        <v>7.0296810844838603E-2</v>
      </c>
      <c r="BB1137">
        <v>149218000</v>
      </c>
      <c r="BC1137">
        <v>149218000</v>
      </c>
      <c r="BD1137">
        <v>7.3790041227437306E-2</v>
      </c>
      <c r="BE1137">
        <v>0.104253443161077</v>
      </c>
      <c r="BG1137">
        <v>0.562718172364018</v>
      </c>
      <c r="BH1137">
        <v>23.562311812198601</v>
      </c>
      <c r="BI1137">
        <v>0.65775680591624197</v>
      </c>
      <c r="BJ1137">
        <v>-0.52744663353768195</v>
      </c>
      <c r="BO1137">
        <v>2.6859992079778201</v>
      </c>
      <c r="BP1137">
        <v>6.03358708027125E-2</v>
      </c>
      <c r="BQ1137">
        <v>0.85686419124382796</v>
      </c>
      <c r="BR1137">
        <v>20.3884277027027</v>
      </c>
    </row>
    <row r="1138" spans="3:73" x14ac:dyDescent="0.3">
      <c r="C1138">
        <v>27996</v>
      </c>
      <c r="D1138" t="s">
        <v>3764</v>
      </c>
      <c r="E1138" t="s">
        <v>1707</v>
      </c>
      <c r="F1138" t="s">
        <v>3614</v>
      </c>
      <c r="G1138" t="s">
        <v>3619</v>
      </c>
      <c r="H1138" t="s">
        <v>3620</v>
      </c>
      <c r="I1138" t="s">
        <v>3765</v>
      </c>
      <c r="J1138">
        <v>2020</v>
      </c>
      <c r="K1138" t="s">
        <v>4062</v>
      </c>
      <c r="L1138">
        <v>20.583355999999998</v>
      </c>
      <c r="M1138">
        <v>1874863000</v>
      </c>
      <c r="N1138">
        <v>506631000</v>
      </c>
      <c r="O1138">
        <v>123122000</v>
      </c>
      <c r="P1138">
        <v>161959000</v>
      </c>
      <c r="Q1138">
        <v>40130000</v>
      </c>
      <c r="S1138">
        <v>88680000</v>
      </c>
      <c r="T1138">
        <v>246760000</v>
      </c>
      <c r="U1138">
        <v>736844000</v>
      </c>
      <c r="W1138">
        <v>411820000</v>
      </c>
      <c r="X1138">
        <v>116990000</v>
      </c>
      <c r="AA1138">
        <v>840000000</v>
      </c>
      <c r="AD1138">
        <v>522599000</v>
      </c>
      <c r="AE1138">
        <v>41973000</v>
      </c>
      <c r="AF1138">
        <v>41973000</v>
      </c>
      <c r="AG1138">
        <v>262514000</v>
      </c>
      <c r="AH1138">
        <v>454492000</v>
      </c>
      <c r="AI1138">
        <v>730771000</v>
      </c>
      <c r="AJ1138">
        <v>44505000</v>
      </c>
      <c r="AM1138">
        <v>21680000</v>
      </c>
      <c r="AN1138">
        <v>24663000</v>
      </c>
      <c r="AO1138">
        <v>23140000</v>
      </c>
      <c r="AQ1138">
        <v>217553000</v>
      </c>
      <c r="AS1138">
        <v>110792000</v>
      </c>
      <c r="AU1138">
        <v>-56093000</v>
      </c>
      <c r="AV1138">
        <v>-110555000</v>
      </c>
      <c r="AX1138">
        <v>51431000</v>
      </c>
      <c r="AY1138">
        <v>0.59</v>
      </c>
      <c r="AZ1138">
        <v>40025500</v>
      </c>
      <c r="BA1138">
        <v>9.7922515687844894E-2</v>
      </c>
      <c r="BB1138">
        <v>69483000</v>
      </c>
      <c r="BC1138">
        <v>69483000</v>
      </c>
      <c r="BD1138">
        <v>0.15288057875606201</v>
      </c>
      <c r="BE1138">
        <v>0.478672891932091</v>
      </c>
      <c r="BG1138">
        <v>0.57759872561013204</v>
      </c>
      <c r="BH1138">
        <v>18.257635757204799</v>
      </c>
      <c r="BI1138">
        <v>0.24241344567576401</v>
      </c>
      <c r="BJ1138">
        <v>-0.123419114087817</v>
      </c>
      <c r="BO1138">
        <v>3.0027225583405399</v>
      </c>
      <c r="BP1138">
        <v>0.29897042397163798</v>
      </c>
      <c r="BQ1138">
        <v>1.1327788839784401</v>
      </c>
      <c r="BR1138">
        <v>34.887044067796602</v>
      </c>
    </row>
    <row r="1139" spans="3:73" x14ac:dyDescent="0.3">
      <c r="C1139">
        <v>27996</v>
      </c>
      <c r="D1139" t="s">
        <v>3764</v>
      </c>
      <c r="E1139" t="s">
        <v>1707</v>
      </c>
      <c r="F1139" t="s">
        <v>3614</v>
      </c>
      <c r="G1139" t="s">
        <v>3619</v>
      </c>
      <c r="H1139" t="s">
        <v>3620</v>
      </c>
      <c r="I1139" t="s">
        <v>3765</v>
      </c>
      <c r="J1139">
        <v>2019</v>
      </c>
      <c r="K1139" t="s">
        <v>4062</v>
      </c>
      <c r="L1139">
        <v>32.195442</v>
      </c>
      <c r="M1139">
        <v>1943311000</v>
      </c>
      <c r="N1139">
        <v>472211000</v>
      </c>
      <c r="O1139">
        <v>73620000</v>
      </c>
      <c r="P1139">
        <v>163421000</v>
      </c>
      <c r="Q1139">
        <v>39921000</v>
      </c>
      <c r="S1139">
        <v>96467000</v>
      </c>
      <c r="T1139">
        <v>276122000</v>
      </c>
      <c r="U1139">
        <v>804487000</v>
      </c>
      <c r="W1139">
        <v>407947000</v>
      </c>
      <c r="X1139">
        <v>112198000</v>
      </c>
      <c r="AB1139">
        <v>570861000</v>
      </c>
      <c r="AD1139">
        <v>572596000</v>
      </c>
      <c r="AE1139">
        <v>42126000</v>
      </c>
      <c r="AF1139">
        <v>42126000</v>
      </c>
      <c r="AG1139">
        <v>315010000</v>
      </c>
      <c r="AH1139">
        <v>522071000</v>
      </c>
      <c r="AI1139">
        <v>812935000</v>
      </c>
      <c r="AJ1139">
        <v>-158141000</v>
      </c>
      <c r="AM1139">
        <v>14267000</v>
      </c>
      <c r="AN1139">
        <v>44824000</v>
      </c>
      <c r="AO1139">
        <v>34682000</v>
      </c>
      <c r="AQ1139">
        <v>286653000</v>
      </c>
      <c r="AS1139">
        <v>126036000</v>
      </c>
      <c r="AT1139">
        <v>66595000</v>
      </c>
      <c r="AU1139">
        <v>-75751000</v>
      </c>
      <c r="AV1139">
        <v>-186794000</v>
      </c>
      <c r="AX1139">
        <v>52285000</v>
      </c>
      <c r="AY1139">
        <v>1.06</v>
      </c>
      <c r="AZ1139">
        <v>43181000</v>
      </c>
      <c r="BA1139">
        <v>-0.30291090675406201</v>
      </c>
      <c r="BB1139">
        <v>93773000</v>
      </c>
      <c r="BC1139">
        <v>93773000</v>
      </c>
      <c r="BD1139">
        <v>0.17961733174223399</v>
      </c>
      <c r="BE1139">
        <v>0.54906899636256401</v>
      </c>
      <c r="BF1139">
        <v>0.42150971802685799</v>
      </c>
      <c r="BG1139">
        <v>0.60338536329349801</v>
      </c>
      <c r="BH1139">
        <v>18.826219865218501</v>
      </c>
      <c r="BI1139">
        <v>0.268650257215649</v>
      </c>
      <c r="BJ1139">
        <v>-0.14509712280513601</v>
      </c>
      <c r="BK1139">
        <v>0.12755927833570499</v>
      </c>
      <c r="BL1139">
        <v>4.3044222539229704</v>
      </c>
      <c r="BO1139">
        <v>2.7037944755204402</v>
      </c>
      <c r="BP1139">
        <v>0.18046461917847201</v>
      </c>
      <c r="BQ1139">
        <v>1.05967196719182</v>
      </c>
      <c r="BR1139">
        <v>30.373058490565999</v>
      </c>
      <c r="BS1139">
        <v>7.8519989980047694E-2</v>
      </c>
      <c r="BU1139">
        <v>5.9781923305323002E-8</v>
      </c>
    </row>
    <row r="1140" spans="3:73" x14ac:dyDescent="0.3">
      <c r="C1140">
        <v>27996</v>
      </c>
      <c r="D1140" t="s">
        <v>3764</v>
      </c>
      <c r="E1140" t="s">
        <v>1707</v>
      </c>
      <c r="F1140" t="s">
        <v>3614</v>
      </c>
      <c r="G1140" t="s">
        <v>3619</v>
      </c>
      <c r="H1140" t="s">
        <v>3620</v>
      </c>
      <c r="I1140" t="s">
        <v>3765</v>
      </c>
      <c r="J1140">
        <v>2018</v>
      </c>
      <c r="K1140" t="s">
        <v>4062</v>
      </c>
      <c r="L1140">
        <v>42.016424000000001</v>
      </c>
      <c r="M1140">
        <v>2305096000</v>
      </c>
      <c r="N1140">
        <v>450046000</v>
      </c>
      <c r="O1140">
        <v>59740000</v>
      </c>
      <c r="P1140">
        <v>173862000</v>
      </c>
      <c r="Q1140">
        <v>46441000</v>
      </c>
      <c r="S1140">
        <v>90342000</v>
      </c>
      <c r="T1140">
        <v>359965000</v>
      </c>
      <c r="U1140">
        <v>1160626000</v>
      </c>
      <c r="W1140">
        <v>392050000</v>
      </c>
      <c r="X1140">
        <v>106978000</v>
      </c>
      <c r="AA1140">
        <v>910000000</v>
      </c>
      <c r="AB1140">
        <v>915413000</v>
      </c>
      <c r="AD1140">
        <v>927345000</v>
      </c>
      <c r="AE1140">
        <v>44647000</v>
      </c>
      <c r="AF1140">
        <v>44647000</v>
      </c>
      <c r="AG1140">
        <v>309522000</v>
      </c>
      <c r="AH1140">
        <v>524677000</v>
      </c>
      <c r="AI1140">
        <v>791748000</v>
      </c>
      <c r="AJ1140">
        <v>231221000</v>
      </c>
      <c r="AM1140">
        <v>63001000</v>
      </c>
      <c r="AN1140">
        <v>57170000</v>
      </c>
      <c r="AO1140">
        <v>27112000</v>
      </c>
      <c r="AS1140">
        <v>131100000</v>
      </c>
      <c r="AT1140">
        <v>62238000</v>
      </c>
      <c r="AX1140">
        <v>56743000</v>
      </c>
      <c r="AY1140">
        <v>1.25</v>
      </c>
      <c r="AZ1140">
        <v>44345000</v>
      </c>
      <c r="BA1140">
        <v>0.44069208293864598</v>
      </c>
      <c r="BB1140">
        <v>147283000</v>
      </c>
      <c r="BC1140">
        <v>147283000</v>
      </c>
      <c r="BD1140">
        <v>0.280711752182772</v>
      </c>
      <c r="BG1140">
        <v>0.58992866087135498</v>
      </c>
      <c r="BH1140">
        <v>17.8542789491487</v>
      </c>
      <c r="BI1140">
        <v>0.22761611663896</v>
      </c>
      <c r="BK1140">
        <v>0.118621551926233</v>
      </c>
      <c r="BO1140">
        <v>5.4323915609324303</v>
      </c>
      <c r="BP1140">
        <v>0.15237852314755801</v>
      </c>
      <c r="BQ1140">
        <v>1.0294732814692</v>
      </c>
      <c r="BR1140">
        <v>33.613139199999999</v>
      </c>
      <c r="BS1140">
        <v>6.2452685290682999E-2</v>
      </c>
      <c r="BU1140">
        <v>5.7373589844146801E-8</v>
      </c>
    </row>
    <row r="1141" spans="3:73" x14ac:dyDescent="0.3">
      <c r="C1141">
        <v>27996</v>
      </c>
      <c r="D1141" t="s">
        <v>3764</v>
      </c>
      <c r="E1141" t="s">
        <v>1707</v>
      </c>
      <c r="F1141" t="s">
        <v>3614</v>
      </c>
      <c r="G1141" t="s">
        <v>3619</v>
      </c>
      <c r="H1141" t="s">
        <v>3620</v>
      </c>
      <c r="I1141" t="s">
        <v>3765</v>
      </c>
      <c r="J1141">
        <v>2017</v>
      </c>
      <c r="K1141" t="s">
        <v>4062</v>
      </c>
      <c r="L1141">
        <v>48.617324000000004</v>
      </c>
      <c r="M1141">
        <v>2208827000</v>
      </c>
      <c r="N1141">
        <v>392966000</v>
      </c>
      <c r="O1141">
        <v>59240000</v>
      </c>
      <c r="P1141">
        <v>149844000</v>
      </c>
      <c r="Q1141">
        <v>42249000</v>
      </c>
      <c r="S1141">
        <v>84638000</v>
      </c>
      <c r="T1141">
        <v>384266000</v>
      </c>
      <c r="U1141">
        <v>1130934000</v>
      </c>
      <c r="W1141">
        <v>425770000</v>
      </c>
      <c r="X1141">
        <v>104477000</v>
      </c>
      <c r="AB1141">
        <v>1015013000</v>
      </c>
      <c r="AD1141">
        <v>1004657000</v>
      </c>
      <c r="AE1141">
        <v>47953000</v>
      </c>
      <c r="AF1141">
        <v>47953000</v>
      </c>
      <c r="AG1141">
        <v>304090000</v>
      </c>
      <c r="AH1141">
        <v>494889000</v>
      </c>
      <c r="AI1141">
        <v>742090000</v>
      </c>
      <c r="AJ1141">
        <v>331192000</v>
      </c>
      <c r="AM1141">
        <v>82672000</v>
      </c>
      <c r="AN1141">
        <v>84709000</v>
      </c>
      <c r="AO1141">
        <v>21359000</v>
      </c>
      <c r="AS1141">
        <v>122652000</v>
      </c>
      <c r="AT1141">
        <v>47450000</v>
      </c>
      <c r="AX1141">
        <v>58103000</v>
      </c>
      <c r="AY1141">
        <v>1.76</v>
      </c>
      <c r="BA1141">
        <v>0.66922481606986595</v>
      </c>
      <c r="BB1141">
        <v>188740000</v>
      </c>
      <c r="BC1141">
        <v>188740000</v>
      </c>
      <c r="BD1141">
        <v>0.38137845052122799</v>
      </c>
      <c r="BG1141">
        <v>0.61446102055208296</v>
      </c>
      <c r="BI1141">
        <v>0.22405059336924099</v>
      </c>
      <c r="BK1141">
        <v>9.5880086241561205E-2</v>
      </c>
      <c r="BO1141">
        <v>8.8365560185401897</v>
      </c>
      <c r="BP1141">
        <v>0.13913615332221599</v>
      </c>
      <c r="BQ1141">
        <v>0.82372407637926603</v>
      </c>
      <c r="BR1141">
        <v>27.623479545454501</v>
      </c>
      <c r="BS1141">
        <v>8.3456073961614294E-2</v>
      </c>
      <c r="BU1141">
        <v>8.4300881111867496E-8</v>
      </c>
    </row>
    <row r="1142" spans="3:73" x14ac:dyDescent="0.3">
      <c r="C1142">
        <v>33002</v>
      </c>
      <c r="D1142" t="s">
        <v>3774</v>
      </c>
      <c r="E1142" t="s">
        <v>1794</v>
      </c>
      <c r="F1142" t="s">
        <v>3614</v>
      </c>
      <c r="G1142" t="s">
        <v>3775</v>
      </c>
      <c r="H1142" t="s">
        <v>3776</v>
      </c>
      <c r="I1142" t="s">
        <v>3777</v>
      </c>
      <c r="J1142">
        <v>2026</v>
      </c>
      <c r="K1142" t="s">
        <v>4062</v>
      </c>
      <c r="L1142">
        <v>20.019818999999998</v>
      </c>
    </row>
    <row r="1143" spans="3:73" x14ac:dyDescent="0.3">
      <c r="C1143">
        <v>33002</v>
      </c>
      <c r="D1143" t="s">
        <v>3774</v>
      </c>
      <c r="E1143" t="s">
        <v>1794</v>
      </c>
      <c r="F1143" t="s">
        <v>3614</v>
      </c>
      <c r="G1143" t="s">
        <v>3775</v>
      </c>
      <c r="H1143" t="s">
        <v>3776</v>
      </c>
      <c r="I1143" t="s">
        <v>3777</v>
      </c>
      <c r="J1143">
        <v>2025</v>
      </c>
      <c r="K1143" t="s">
        <v>4062</v>
      </c>
      <c r="L1143">
        <v>17.794350000000001</v>
      </c>
      <c r="M1143">
        <v>348935000</v>
      </c>
      <c r="N1143">
        <v>152740000</v>
      </c>
      <c r="O1143">
        <v>67000000</v>
      </c>
      <c r="P1143">
        <v>38753000</v>
      </c>
      <c r="Q1143">
        <v>38797000</v>
      </c>
      <c r="S1143">
        <v>52586000</v>
      </c>
      <c r="T1143">
        <v>33270000</v>
      </c>
      <c r="U1143">
        <v>94349000</v>
      </c>
      <c r="V1143">
        <v>46955000</v>
      </c>
      <c r="W1143">
        <v>33304000</v>
      </c>
      <c r="X1143">
        <v>13799000</v>
      </c>
      <c r="AB1143">
        <v>301980000</v>
      </c>
      <c r="AC1143">
        <v>71610000</v>
      </c>
      <c r="AD1143">
        <v>184430000</v>
      </c>
      <c r="AE1143">
        <v>75134000</v>
      </c>
      <c r="AF1143">
        <v>30053443</v>
      </c>
      <c r="AG1143">
        <v>117294000</v>
      </c>
      <c r="AJ1143">
        <v>51974000</v>
      </c>
      <c r="AM1143">
        <v>15232000</v>
      </c>
      <c r="AN1143">
        <v>40222000</v>
      </c>
      <c r="AQ1143">
        <v>65855000</v>
      </c>
      <c r="AT1143">
        <v>5889000</v>
      </c>
      <c r="AU1143">
        <v>13200000</v>
      </c>
      <c r="AV1143">
        <v>-93652000</v>
      </c>
      <c r="AY1143">
        <v>1.55</v>
      </c>
      <c r="AZ1143">
        <v>39417000</v>
      </c>
      <c r="BL1143">
        <v>11.182713533706901</v>
      </c>
      <c r="BN1143">
        <v>0.13456660982704499</v>
      </c>
      <c r="BP1143">
        <v>2.0117703579149699</v>
      </c>
      <c r="BQ1143">
        <v>3.4213007446553001</v>
      </c>
      <c r="BR1143">
        <v>11.4802258064516</v>
      </c>
      <c r="BS1143">
        <v>0.13319425127491899</v>
      </c>
      <c r="BU1143">
        <v>9.13346662030598E-8</v>
      </c>
    </row>
    <row r="1144" spans="3:73" x14ac:dyDescent="0.3">
      <c r="C1144">
        <v>33002</v>
      </c>
      <c r="D1144" t="s">
        <v>3774</v>
      </c>
      <c r="E1144" t="s">
        <v>1794</v>
      </c>
      <c r="F1144" t="s">
        <v>3614</v>
      </c>
      <c r="G1144" t="s">
        <v>3775</v>
      </c>
      <c r="H1144" t="s">
        <v>3776</v>
      </c>
      <c r="I1144" t="s">
        <v>3777</v>
      </c>
      <c r="J1144">
        <v>2024</v>
      </c>
      <c r="K1144" t="s">
        <v>4062</v>
      </c>
      <c r="L1144">
        <v>18.002393000000001</v>
      </c>
      <c r="M1144">
        <v>399190000</v>
      </c>
      <c r="N1144">
        <v>201382000</v>
      </c>
      <c r="O1144">
        <v>81597000</v>
      </c>
      <c r="P1144">
        <v>47209000</v>
      </c>
      <c r="Q1144">
        <v>40037000</v>
      </c>
      <c r="S1144">
        <v>54965000</v>
      </c>
      <c r="T1144">
        <v>38327000</v>
      </c>
      <c r="U1144">
        <v>94349000</v>
      </c>
      <c r="V1144">
        <v>49349000</v>
      </c>
      <c r="W1144">
        <v>33801000</v>
      </c>
      <c r="X1144">
        <v>11846000</v>
      </c>
      <c r="AB1144">
        <v>349841000</v>
      </c>
      <c r="AC1144">
        <v>74723000</v>
      </c>
      <c r="AD1144">
        <v>236196000</v>
      </c>
      <c r="AE1144">
        <v>75134000</v>
      </c>
      <c r="AG1144">
        <v>125342000</v>
      </c>
      <c r="AJ1144">
        <v>56459000</v>
      </c>
      <c r="AM1144">
        <v>16526000</v>
      </c>
      <c r="AN1144">
        <v>42597000</v>
      </c>
      <c r="AO1144">
        <v>-3973000</v>
      </c>
      <c r="AQ1144">
        <v>69069000</v>
      </c>
      <c r="AT1144">
        <v>6500000</v>
      </c>
      <c r="AU1144">
        <v>-54994000</v>
      </c>
      <c r="AV1144">
        <v>-26446000</v>
      </c>
      <c r="AY1144">
        <v>1.65</v>
      </c>
      <c r="AZ1144">
        <v>43435500</v>
      </c>
      <c r="BB1144">
        <v>55150000</v>
      </c>
      <c r="BC1144">
        <v>55150000</v>
      </c>
      <c r="BL1144">
        <v>10.625999999999999</v>
      </c>
      <c r="BN1144">
        <v>0.123622836243393</v>
      </c>
      <c r="BO1144">
        <v>-13.8811980870878</v>
      </c>
      <c r="BP1144">
        <v>2.414041004704</v>
      </c>
      <c r="BQ1144">
        <v>4.7733794858140302</v>
      </c>
      <c r="BR1144">
        <v>10.910541212121201</v>
      </c>
      <c r="BS1144">
        <v>0.12176102858155601</v>
      </c>
      <c r="BU1144">
        <v>8.4906996178263794E-8</v>
      </c>
    </row>
    <row r="1145" spans="3:73" x14ac:dyDescent="0.3">
      <c r="C1145">
        <v>33002</v>
      </c>
      <c r="D1145" t="s">
        <v>3774</v>
      </c>
      <c r="E1145" t="s">
        <v>1794</v>
      </c>
      <c r="F1145" t="s">
        <v>3614</v>
      </c>
      <c r="G1145" t="s">
        <v>3775</v>
      </c>
      <c r="H1145" t="s">
        <v>3776</v>
      </c>
      <c r="I1145" t="s">
        <v>3777</v>
      </c>
      <c r="J1145">
        <v>2023</v>
      </c>
      <c r="K1145" t="s">
        <v>4062</v>
      </c>
      <c r="L1145">
        <v>16.214656999999999</v>
      </c>
      <c r="M1145">
        <v>393835000</v>
      </c>
      <c r="N1145">
        <v>196626000</v>
      </c>
      <c r="O1145">
        <v>93968000</v>
      </c>
      <c r="P1145">
        <v>53507000</v>
      </c>
      <c r="Q1145">
        <v>46834000</v>
      </c>
      <c r="S1145">
        <v>47789000</v>
      </c>
      <c r="T1145">
        <v>44088000</v>
      </c>
      <c r="U1145">
        <v>91819000</v>
      </c>
      <c r="V1145">
        <v>62403000</v>
      </c>
      <c r="W1145">
        <v>41247000</v>
      </c>
      <c r="X1145">
        <v>18333000</v>
      </c>
      <c r="AB1145">
        <v>331432000</v>
      </c>
      <c r="AC1145">
        <v>74944000</v>
      </c>
      <c r="AD1145">
        <v>219459000</v>
      </c>
      <c r="AE1145">
        <v>75134000</v>
      </c>
      <c r="AG1145">
        <v>131050000</v>
      </c>
      <c r="AJ1145">
        <v>66153000</v>
      </c>
      <c r="AM1145">
        <v>17630000</v>
      </c>
      <c r="AN1145">
        <v>47300000</v>
      </c>
      <c r="AO1145">
        <v>0</v>
      </c>
      <c r="AQ1145">
        <v>46776000</v>
      </c>
      <c r="AT1145">
        <v>4332000</v>
      </c>
      <c r="AU1145">
        <v>-11457000</v>
      </c>
      <c r="AV1145">
        <v>-26957000</v>
      </c>
      <c r="AY1145">
        <v>1.83</v>
      </c>
      <c r="AZ1145">
        <v>42686000</v>
      </c>
      <c r="BB1145">
        <v>64930000</v>
      </c>
      <c r="BC1145">
        <v>64930000</v>
      </c>
      <c r="BL1145">
        <v>10.797783933518</v>
      </c>
      <c r="BN1145">
        <v>0.15844960452981599</v>
      </c>
      <c r="BP1145">
        <v>2.2781778068707998</v>
      </c>
      <c r="BQ1145">
        <v>3.6315853274177501</v>
      </c>
      <c r="BR1145">
        <v>8.8604683060109295</v>
      </c>
      <c r="BS1145">
        <v>0.14271404088923201</v>
      </c>
      <c r="BU1145">
        <v>8.9529141151126006E-8</v>
      </c>
    </row>
    <row r="1146" spans="3:73" x14ac:dyDescent="0.3">
      <c r="C1146">
        <v>33002</v>
      </c>
      <c r="D1146" t="s">
        <v>3774</v>
      </c>
      <c r="E1146" t="s">
        <v>1794</v>
      </c>
      <c r="F1146" t="s">
        <v>3614</v>
      </c>
      <c r="G1146" t="s">
        <v>3775</v>
      </c>
      <c r="H1146" t="s">
        <v>3776</v>
      </c>
      <c r="I1146" t="s">
        <v>3777</v>
      </c>
      <c r="J1146">
        <v>2022</v>
      </c>
      <c r="K1146" t="s">
        <v>4062</v>
      </c>
      <c r="L1146">
        <v>14.60304</v>
      </c>
      <c r="M1146">
        <v>368844000</v>
      </c>
      <c r="N1146">
        <v>165029000</v>
      </c>
      <c r="O1146">
        <v>85606000</v>
      </c>
      <c r="P1146">
        <v>39022000</v>
      </c>
      <c r="Q1146">
        <v>38538000</v>
      </c>
      <c r="S1146">
        <v>53633000</v>
      </c>
      <c r="T1146">
        <v>45569000</v>
      </c>
      <c r="U1146">
        <v>88677000</v>
      </c>
      <c r="V1146">
        <v>65029000</v>
      </c>
      <c r="W1146">
        <v>37190000</v>
      </c>
      <c r="X1146">
        <v>16678000</v>
      </c>
      <c r="AB1146">
        <v>303815000</v>
      </c>
      <c r="AC1146">
        <v>74720000</v>
      </c>
      <c r="AD1146">
        <v>197998000</v>
      </c>
      <c r="AE1146">
        <v>75134000</v>
      </c>
      <c r="AG1146">
        <v>114723000</v>
      </c>
      <c r="AJ1146">
        <v>43584000</v>
      </c>
      <c r="AM1146">
        <v>12962000</v>
      </c>
      <c r="AN1146">
        <v>28982000</v>
      </c>
      <c r="AO1146">
        <v>9000</v>
      </c>
      <c r="AQ1146">
        <v>50678000</v>
      </c>
      <c r="AT1146">
        <v>6537000</v>
      </c>
      <c r="AU1146">
        <v>-10052000</v>
      </c>
      <c r="AV1146">
        <v>-30210000</v>
      </c>
      <c r="AY1146">
        <v>1.1100000000000001</v>
      </c>
      <c r="AZ1146">
        <v>35722000</v>
      </c>
      <c r="BB1146">
        <v>41953000</v>
      </c>
      <c r="BC1146">
        <v>41953000</v>
      </c>
      <c r="BL1146">
        <v>7.7524858497781901</v>
      </c>
      <c r="BN1146">
        <v>0.17630488770320199</v>
      </c>
      <c r="BO1146">
        <v>4661.4444444444398</v>
      </c>
      <c r="BP1146">
        <v>2.3018553374563102</v>
      </c>
      <c r="BQ1146">
        <v>3.4012100026888898</v>
      </c>
      <c r="BR1146">
        <v>13.155891891891899</v>
      </c>
      <c r="BS1146">
        <v>9.5393578328917303E-2</v>
      </c>
      <c r="BU1146">
        <v>5.3352778500074101E-8</v>
      </c>
    </row>
    <row r="1147" spans="3:73" x14ac:dyDescent="0.3">
      <c r="C1147">
        <v>33002</v>
      </c>
      <c r="D1147" t="s">
        <v>3774</v>
      </c>
      <c r="E1147" t="s">
        <v>1794</v>
      </c>
      <c r="F1147" t="s">
        <v>3614</v>
      </c>
      <c r="G1147" t="s">
        <v>3775</v>
      </c>
      <c r="H1147" t="s">
        <v>3776</v>
      </c>
      <c r="I1147" t="s">
        <v>3777</v>
      </c>
      <c r="J1147">
        <v>2021</v>
      </c>
      <c r="K1147" t="s">
        <v>4062</v>
      </c>
      <c r="L1147">
        <v>13.88894</v>
      </c>
      <c r="M1147">
        <v>364388000</v>
      </c>
      <c r="N1147">
        <v>148074000</v>
      </c>
      <c r="O1147">
        <v>75190000</v>
      </c>
      <c r="P1147">
        <v>37891000</v>
      </c>
      <c r="Q1147">
        <v>32906000</v>
      </c>
      <c r="S1147">
        <v>55384000</v>
      </c>
      <c r="T1147">
        <v>52712000</v>
      </c>
      <c r="U1147">
        <v>88647000</v>
      </c>
      <c r="V1147">
        <v>63839000</v>
      </c>
      <c r="W1147">
        <v>35052000</v>
      </c>
      <c r="X1147">
        <v>14759000</v>
      </c>
      <c r="AB1147">
        <v>300549000</v>
      </c>
      <c r="AC1147">
        <v>71756000</v>
      </c>
      <c r="AD1147">
        <v>194436000</v>
      </c>
      <c r="AE1147">
        <v>75134000</v>
      </c>
      <c r="AG1147">
        <v>103766000</v>
      </c>
      <c r="AJ1147">
        <v>35901000</v>
      </c>
      <c r="AM1147">
        <v>9193000</v>
      </c>
      <c r="AN1147">
        <v>24094000</v>
      </c>
      <c r="AO1147">
        <v>11000</v>
      </c>
      <c r="AQ1147">
        <v>52817000</v>
      </c>
      <c r="AT1147">
        <v>3679000</v>
      </c>
      <c r="AU1147">
        <v>-21183000</v>
      </c>
      <c r="AV1147">
        <v>-24702000</v>
      </c>
      <c r="AY1147">
        <v>0.93</v>
      </c>
      <c r="AZ1147">
        <v>33870500</v>
      </c>
      <c r="BB1147">
        <v>33298000</v>
      </c>
      <c r="BC1147">
        <v>33298000</v>
      </c>
      <c r="BL1147">
        <v>14.3563468333786</v>
      </c>
      <c r="BN1147">
        <v>0.17519512168348</v>
      </c>
      <c r="BO1147">
        <v>3027.0909090909099</v>
      </c>
      <c r="BP1147">
        <v>2.1450987104872801</v>
      </c>
      <c r="BQ1147">
        <v>3.2856327741641</v>
      </c>
      <c r="BR1147">
        <v>14.9343440860215</v>
      </c>
      <c r="BS1147">
        <v>8.01666284033552E-2</v>
      </c>
      <c r="BU1147">
        <v>4.2977065969276199E-8</v>
      </c>
    </row>
    <row r="1148" spans="3:73" x14ac:dyDescent="0.3">
      <c r="C1148">
        <v>33002</v>
      </c>
      <c r="D1148" t="s">
        <v>3774</v>
      </c>
      <c r="E1148" t="s">
        <v>1794</v>
      </c>
      <c r="F1148" t="s">
        <v>3614</v>
      </c>
      <c r="G1148" t="s">
        <v>3775</v>
      </c>
      <c r="H1148" t="s">
        <v>3776</v>
      </c>
      <c r="I1148" t="s">
        <v>3777</v>
      </c>
      <c r="J1148">
        <v>2020</v>
      </c>
      <c r="K1148" t="s">
        <v>4062</v>
      </c>
      <c r="L1148">
        <v>11.937135</v>
      </c>
      <c r="M1148">
        <v>365699000</v>
      </c>
      <c r="N1148">
        <v>149884000</v>
      </c>
      <c r="O1148">
        <v>68258000</v>
      </c>
      <c r="P1148">
        <v>43086000</v>
      </c>
      <c r="Q1148">
        <v>34835000</v>
      </c>
      <c r="S1148">
        <v>56402000</v>
      </c>
      <c r="T1148">
        <v>56557000</v>
      </c>
      <c r="U1148">
        <v>82527000</v>
      </c>
      <c r="V1148">
        <v>71370000</v>
      </c>
      <c r="W1148">
        <v>37969000</v>
      </c>
      <c r="X1148">
        <v>17235000</v>
      </c>
      <c r="AB1148">
        <v>294329000</v>
      </c>
      <c r="AC1148">
        <v>72460000</v>
      </c>
      <c r="AD1148">
        <v>193809000</v>
      </c>
      <c r="AE1148">
        <v>75134000</v>
      </c>
      <c r="AG1148">
        <v>29934000</v>
      </c>
      <c r="AJ1148">
        <v>50838000</v>
      </c>
      <c r="AM1148">
        <v>12959000</v>
      </c>
      <c r="AN1148">
        <v>8574000</v>
      </c>
      <c r="AO1148">
        <v>606000</v>
      </c>
      <c r="AQ1148">
        <v>57219000</v>
      </c>
      <c r="AT1148">
        <v>3394000</v>
      </c>
      <c r="AU1148">
        <v>-21446000</v>
      </c>
      <c r="AV1148">
        <v>-55957000</v>
      </c>
      <c r="AY1148">
        <v>0.33</v>
      </c>
      <c r="BB1148">
        <v>22139000</v>
      </c>
      <c r="BC1148">
        <v>22139000</v>
      </c>
      <c r="BL1148">
        <v>16.858868591632302</v>
      </c>
      <c r="BN1148">
        <v>0.195160500849059</v>
      </c>
      <c r="BO1148">
        <v>36.533003300330002</v>
      </c>
      <c r="BP1148">
        <v>1.7977297268824599</v>
      </c>
      <c r="BQ1148">
        <v>3.03007716821618</v>
      </c>
      <c r="BR1148">
        <v>36.173136363636402</v>
      </c>
      <c r="BS1148">
        <v>2.9130666702907301E-2</v>
      </c>
      <c r="BU1148">
        <v>1.33838478369444E-8</v>
      </c>
    </row>
    <row r="1149" spans="3:73" x14ac:dyDescent="0.3">
      <c r="C1149">
        <v>33002</v>
      </c>
      <c r="D1149" t="s">
        <v>3774</v>
      </c>
      <c r="E1149" t="s">
        <v>1794</v>
      </c>
      <c r="F1149" t="s">
        <v>3614</v>
      </c>
      <c r="G1149" t="s">
        <v>3775</v>
      </c>
      <c r="H1149" t="s">
        <v>3776</v>
      </c>
      <c r="I1149" t="s">
        <v>3777</v>
      </c>
      <c r="J1149">
        <v>2019</v>
      </c>
      <c r="K1149" t="s">
        <v>4062</v>
      </c>
      <c r="L1149">
        <v>12.860552</v>
      </c>
    </row>
    <row r="1150" spans="3:73" x14ac:dyDescent="0.3">
      <c r="C1150">
        <v>33002</v>
      </c>
      <c r="D1150" t="s">
        <v>3774</v>
      </c>
      <c r="E1150" t="s">
        <v>1794</v>
      </c>
      <c r="F1150" t="s">
        <v>3614</v>
      </c>
      <c r="G1150" t="s">
        <v>3775</v>
      </c>
      <c r="H1150" t="s">
        <v>3776</v>
      </c>
      <c r="I1150" t="s">
        <v>3777</v>
      </c>
      <c r="J1150">
        <v>2018</v>
      </c>
      <c r="K1150" t="s">
        <v>4062</v>
      </c>
      <c r="L1150">
        <v>12.062182</v>
      </c>
      <c r="M1150">
        <v>363085000</v>
      </c>
      <c r="N1150">
        <v>166165000</v>
      </c>
      <c r="O1150">
        <v>88442000</v>
      </c>
      <c r="P1150">
        <v>40357000</v>
      </c>
      <c r="Q1150">
        <v>35411000</v>
      </c>
      <c r="S1150">
        <v>53134000</v>
      </c>
      <c r="T1150">
        <v>61272000</v>
      </c>
      <c r="U1150">
        <v>81634000</v>
      </c>
      <c r="V1150">
        <v>73958000</v>
      </c>
      <c r="W1150">
        <v>31623000</v>
      </c>
      <c r="X1150">
        <v>13728000</v>
      </c>
      <c r="AB1150">
        <v>289127000</v>
      </c>
      <c r="AC1150">
        <v>71371000</v>
      </c>
      <c r="AD1150">
        <v>179003000</v>
      </c>
      <c r="AE1150">
        <v>75134000</v>
      </c>
      <c r="AG1150">
        <v>29091000</v>
      </c>
      <c r="AJ1150">
        <v>50087000</v>
      </c>
      <c r="AM1150">
        <v>12497000</v>
      </c>
      <c r="AN1150">
        <v>8204000</v>
      </c>
      <c r="AO1150">
        <v>1154000</v>
      </c>
      <c r="AQ1150">
        <v>51335000</v>
      </c>
      <c r="AT1150">
        <v>4824000</v>
      </c>
      <c r="AU1150">
        <v>-31770000</v>
      </c>
      <c r="AV1150">
        <v>-27353000</v>
      </c>
      <c r="AY1150">
        <v>0.32</v>
      </c>
      <c r="AZ1150">
        <v>30945500</v>
      </c>
      <c r="BB1150">
        <v>21855000</v>
      </c>
      <c r="BC1150">
        <v>21855000</v>
      </c>
      <c r="BL1150">
        <v>10.641583747926999</v>
      </c>
      <c r="BN1150">
        <v>0.20369335004200101</v>
      </c>
      <c r="BO1150">
        <v>18.938474870017298</v>
      </c>
      <c r="BP1150">
        <v>2.7967618505518099</v>
      </c>
      <c r="BQ1150">
        <v>4.1347753217594798</v>
      </c>
      <c r="BR1150">
        <v>37.694318750000001</v>
      </c>
      <c r="BS1150">
        <v>2.8375073929449698E-2</v>
      </c>
      <c r="BU1150">
        <v>1.33501825841239E-8</v>
      </c>
    </row>
    <row r="1151" spans="3:73" x14ac:dyDescent="0.3">
      <c r="C1151">
        <v>33002</v>
      </c>
      <c r="D1151" t="s">
        <v>3774</v>
      </c>
      <c r="E1151" t="s">
        <v>1794</v>
      </c>
      <c r="F1151" t="s">
        <v>3614</v>
      </c>
      <c r="G1151" t="s">
        <v>3775</v>
      </c>
      <c r="H1151" t="s">
        <v>3776</v>
      </c>
      <c r="I1151" t="s">
        <v>3777</v>
      </c>
      <c r="J1151">
        <v>2017</v>
      </c>
      <c r="K1151" t="s">
        <v>4062</v>
      </c>
      <c r="L1151">
        <v>10.593225</v>
      </c>
      <c r="M1151">
        <v>329439000</v>
      </c>
      <c r="N1151">
        <v>163344000</v>
      </c>
      <c r="P1151">
        <v>35654000</v>
      </c>
      <c r="Q1151">
        <v>26480000</v>
      </c>
      <c r="S1151">
        <v>45908000</v>
      </c>
      <c r="T1151">
        <v>49254000</v>
      </c>
      <c r="U1151">
        <v>70603000</v>
      </c>
      <c r="V1151">
        <v>67735000</v>
      </c>
      <c r="W1151">
        <v>29571000</v>
      </c>
      <c r="X1151">
        <v>12168000</v>
      </c>
      <c r="AB1151">
        <v>261704000</v>
      </c>
      <c r="AC1151">
        <v>82512000</v>
      </c>
      <c r="AD1151">
        <v>164177000</v>
      </c>
      <c r="AE1151">
        <v>75134000</v>
      </c>
      <c r="AG1151">
        <v>26324000</v>
      </c>
      <c r="AJ1151">
        <v>47301000</v>
      </c>
      <c r="AM1151">
        <v>14151000</v>
      </c>
      <c r="AN1151">
        <v>8160000</v>
      </c>
      <c r="AO1151">
        <v>777000</v>
      </c>
      <c r="AQ1151">
        <v>45290000</v>
      </c>
      <c r="AT1151">
        <v>2667000</v>
      </c>
      <c r="AU1151">
        <v>-3953000</v>
      </c>
      <c r="AV1151">
        <v>-25573000</v>
      </c>
      <c r="AY1151">
        <v>0.32</v>
      </c>
      <c r="BB1151">
        <v>23088000</v>
      </c>
      <c r="BC1151">
        <v>23088000</v>
      </c>
      <c r="BL1151">
        <v>16.981627296587899</v>
      </c>
      <c r="BN1151">
        <v>0.205607107840905</v>
      </c>
      <c r="BO1151">
        <v>29.714285714285701</v>
      </c>
      <c r="BQ1151">
        <v>4.6283182848060598</v>
      </c>
      <c r="BR1151">
        <v>33.103828125</v>
      </c>
      <c r="BS1151">
        <v>3.11802647265613E-2</v>
      </c>
      <c r="BU1151">
        <v>1.29529239140403E-8</v>
      </c>
    </row>
    <row r="1152" spans="3:73" x14ac:dyDescent="0.3">
      <c r="C1152">
        <v>1315257</v>
      </c>
      <c r="D1152" t="s">
        <v>4478</v>
      </c>
      <c r="E1152" t="s">
        <v>1159</v>
      </c>
      <c r="F1152" t="s">
        <v>3614</v>
      </c>
      <c r="G1152" t="s">
        <v>4020</v>
      </c>
      <c r="H1152" t="s">
        <v>4021</v>
      </c>
      <c r="I1152" t="s">
        <v>4658</v>
      </c>
      <c r="J1152">
        <v>2026</v>
      </c>
      <c r="K1152" t="s">
        <v>4062</v>
      </c>
      <c r="L1152">
        <v>34.806035999999999</v>
      </c>
    </row>
    <row r="1153" spans="3:73" x14ac:dyDescent="0.3">
      <c r="C1153">
        <v>1315257</v>
      </c>
      <c r="D1153" t="s">
        <v>4478</v>
      </c>
      <c r="E1153" t="s">
        <v>1159</v>
      </c>
      <c r="F1153" t="s">
        <v>3614</v>
      </c>
      <c r="G1153" t="s">
        <v>4020</v>
      </c>
      <c r="H1153" t="s">
        <v>4021</v>
      </c>
      <c r="I1153" t="s">
        <v>4658</v>
      </c>
      <c r="J1153">
        <v>2025</v>
      </c>
      <c r="K1153" t="s">
        <v>4062</v>
      </c>
      <c r="L1153">
        <v>28.871683000000001</v>
      </c>
      <c r="M1153">
        <v>1886800000</v>
      </c>
      <c r="N1153">
        <v>668700000</v>
      </c>
      <c r="P1153">
        <v>158700000</v>
      </c>
      <c r="Q1153">
        <v>411200000</v>
      </c>
      <c r="R1153">
        <v>1211100000</v>
      </c>
      <c r="S1153">
        <v>650900000</v>
      </c>
      <c r="U1153">
        <v>329400000</v>
      </c>
      <c r="V1153">
        <v>1312500000</v>
      </c>
      <c r="W1153">
        <v>227100000</v>
      </c>
      <c r="X1153">
        <v>122400000</v>
      </c>
      <c r="AA1153">
        <v>928300000</v>
      </c>
      <c r="AB1153">
        <v>574000000</v>
      </c>
      <c r="AC1153">
        <v>236700000</v>
      </c>
      <c r="AD1153">
        <v>539400000</v>
      </c>
      <c r="AE1153">
        <v>300000</v>
      </c>
      <c r="AF1153">
        <v>19456000</v>
      </c>
      <c r="AJ1153">
        <v>167800000</v>
      </c>
      <c r="AM1153">
        <v>25200000</v>
      </c>
      <c r="AN1153">
        <v>56000000</v>
      </c>
      <c r="AP1153">
        <v>73600000</v>
      </c>
      <c r="AQ1153">
        <v>122500000</v>
      </c>
      <c r="AU1153">
        <v>-72700000</v>
      </c>
      <c r="AV1153">
        <v>-58500000</v>
      </c>
      <c r="AW1153">
        <v>6400000</v>
      </c>
      <c r="AY1153">
        <v>2.82</v>
      </c>
      <c r="AZ1153">
        <v>407900000</v>
      </c>
      <c r="BN1153">
        <v>0.69562221751112996</v>
      </c>
      <c r="BQ1153">
        <v>1.13386173491854</v>
      </c>
      <c r="BR1153">
        <v>10.2381854609929</v>
      </c>
      <c r="BS1153">
        <v>9.7560975609756101E-2</v>
      </c>
      <c r="BT1153">
        <v>221670.48592214001</v>
      </c>
      <c r="BU1153">
        <v>1.41843460034843E-7</v>
      </c>
    </row>
    <row r="1154" spans="3:73" x14ac:dyDescent="0.3">
      <c r="C1154">
        <v>1315257</v>
      </c>
      <c r="D1154" t="s">
        <v>4478</v>
      </c>
      <c r="E1154" t="s">
        <v>1159</v>
      </c>
      <c r="F1154" t="s">
        <v>3614</v>
      </c>
      <c r="G1154" t="s">
        <v>4020</v>
      </c>
      <c r="H1154" t="s">
        <v>4021</v>
      </c>
      <c r="I1154" t="s">
        <v>4658</v>
      </c>
      <c r="J1154">
        <v>2024</v>
      </c>
      <c r="K1154" t="s">
        <v>4062</v>
      </c>
      <c r="L1154">
        <v>41.55086</v>
      </c>
      <c r="M1154">
        <v>1890200000</v>
      </c>
      <c r="N1154">
        <v>680600000</v>
      </c>
      <c r="P1154">
        <v>191800000</v>
      </c>
      <c r="Q1154">
        <v>404600000</v>
      </c>
      <c r="R1154">
        <v>1201200000</v>
      </c>
      <c r="S1154">
        <v>660800000</v>
      </c>
      <c r="U1154">
        <v>317100000</v>
      </c>
      <c r="V1154">
        <v>1401200000</v>
      </c>
      <c r="W1154">
        <v>325800000</v>
      </c>
      <c r="X1154">
        <v>179100000</v>
      </c>
      <c r="AA1154">
        <v>939500000</v>
      </c>
      <c r="AB1154">
        <v>488700000</v>
      </c>
      <c r="AC1154">
        <v>198500000</v>
      </c>
      <c r="AD1154">
        <v>490300000</v>
      </c>
      <c r="AE1154">
        <v>300000</v>
      </c>
      <c r="AF1154">
        <v>20281000</v>
      </c>
      <c r="AJ1154">
        <v>148200000</v>
      </c>
      <c r="AM1154">
        <v>20700000</v>
      </c>
      <c r="AN1154">
        <v>52400000</v>
      </c>
      <c r="AO1154">
        <v>76200000</v>
      </c>
      <c r="AP1154">
        <v>67500000</v>
      </c>
      <c r="AQ1154">
        <v>119400000</v>
      </c>
      <c r="AU1154">
        <v>-173300000</v>
      </c>
      <c r="AV1154">
        <v>35700000</v>
      </c>
      <c r="AW1154">
        <v>5900000</v>
      </c>
      <c r="AY1154">
        <v>2.54</v>
      </c>
      <c r="AZ1154">
        <v>400150000</v>
      </c>
      <c r="BB1154">
        <v>149300000</v>
      </c>
      <c r="BC1154">
        <v>216800000</v>
      </c>
      <c r="BN1154">
        <v>0.74129721722568997</v>
      </c>
      <c r="BO1154">
        <v>1.9593175853018401</v>
      </c>
      <c r="BQ1154">
        <v>0.84714548802946599</v>
      </c>
      <c r="BR1154">
        <v>16.3586062992126</v>
      </c>
      <c r="BS1154">
        <v>0.107223245344792</v>
      </c>
      <c r="BT1154">
        <v>141994.65426226999</v>
      </c>
      <c r="BU1154">
        <v>2.1595904317577199E-7</v>
      </c>
    </row>
    <row r="1155" spans="3:73" x14ac:dyDescent="0.3">
      <c r="C1155">
        <v>1315257</v>
      </c>
      <c r="D1155" t="s">
        <v>4478</v>
      </c>
      <c r="E1155" t="s">
        <v>1159</v>
      </c>
      <c r="F1155" t="s">
        <v>3614</v>
      </c>
      <c r="G1155" t="s">
        <v>4020</v>
      </c>
      <c r="H1155" t="s">
        <v>4021</v>
      </c>
      <c r="I1155" t="s">
        <v>4658</v>
      </c>
      <c r="J1155">
        <v>2023</v>
      </c>
      <c r="K1155" t="s">
        <v>4062</v>
      </c>
      <c r="L1155">
        <v>36.849342999999998</v>
      </c>
      <c r="M1155">
        <v>1835500000</v>
      </c>
      <c r="N1155">
        <v>699000000</v>
      </c>
      <c r="P1155">
        <v>202400000</v>
      </c>
      <c r="Q1155">
        <v>395700000</v>
      </c>
      <c r="R1155">
        <v>1126100000</v>
      </c>
      <c r="S1155">
        <v>631700000</v>
      </c>
      <c r="U1155">
        <v>294400000</v>
      </c>
      <c r="V1155">
        <v>1332500000</v>
      </c>
      <c r="W1155">
        <v>325900000</v>
      </c>
      <c r="X1155">
        <v>202900000</v>
      </c>
      <c r="AA1155">
        <v>849400000</v>
      </c>
      <c r="AB1155">
        <v>498900000</v>
      </c>
      <c r="AC1155">
        <v>147700000</v>
      </c>
      <c r="AD1155">
        <v>444000000</v>
      </c>
      <c r="AE1155">
        <v>300000</v>
      </c>
      <c r="AF1155">
        <v>20860000</v>
      </c>
      <c r="AJ1155">
        <v>195200000</v>
      </c>
      <c r="AM1155">
        <v>34800000</v>
      </c>
      <c r="AN1155">
        <v>89200000</v>
      </c>
      <c r="AO1155">
        <v>71000000</v>
      </c>
      <c r="AP1155">
        <v>57000000</v>
      </c>
      <c r="AQ1155">
        <v>146100000</v>
      </c>
      <c r="AU1155">
        <v>-116000000</v>
      </c>
      <c r="AV1155">
        <v>2600000</v>
      </c>
      <c r="AW1155">
        <v>5000000</v>
      </c>
      <c r="AY1155">
        <v>4.28</v>
      </c>
      <c r="AZ1155">
        <v>375700000</v>
      </c>
      <c r="BB1155">
        <v>195000000</v>
      </c>
      <c r="BC1155">
        <v>252000000</v>
      </c>
      <c r="BN1155">
        <v>0.72596022882048505</v>
      </c>
      <c r="BO1155">
        <v>2.7464788732394401</v>
      </c>
      <c r="BQ1155">
        <v>0.93065357471617105</v>
      </c>
      <c r="BR1155">
        <v>8.6096595794392492</v>
      </c>
      <c r="BS1155">
        <v>0.17879334535979199</v>
      </c>
      <c r="BT1155">
        <v>135687.62949179299</v>
      </c>
      <c r="BU1155">
        <v>3.1612585295650402E-7</v>
      </c>
    </row>
    <row r="1156" spans="3:73" x14ac:dyDescent="0.3">
      <c r="C1156">
        <v>1315257</v>
      </c>
      <c r="D1156" t="s">
        <v>4478</v>
      </c>
      <c r="E1156" t="s">
        <v>1159</v>
      </c>
      <c r="F1156" t="s">
        <v>3614</v>
      </c>
      <c r="G1156" t="s">
        <v>4020</v>
      </c>
      <c r="H1156" t="s">
        <v>4021</v>
      </c>
      <c r="I1156" t="s">
        <v>4658</v>
      </c>
      <c r="J1156">
        <v>2022</v>
      </c>
      <c r="K1156" t="s">
        <v>4062</v>
      </c>
      <c r="L1156">
        <v>25.124822999999999</v>
      </c>
      <c r="M1156">
        <v>1711400000</v>
      </c>
      <c r="N1156">
        <v>636800000</v>
      </c>
      <c r="P1156">
        <v>215700000</v>
      </c>
      <c r="Q1156">
        <v>355700000</v>
      </c>
      <c r="R1156">
        <v>1062900000</v>
      </c>
      <c r="S1156">
        <v>557300000</v>
      </c>
      <c r="U1156">
        <v>294000000</v>
      </c>
      <c r="V1156">
        <v>1308400000</v>
      </c>
      <c r="W1156">
        <v>324000000</v>
      </c>
      <c r="X1156">
        <v>207400000</v>
      </c>
      <c r="AA1156">
        <v>825300000</v>
      </c>
      <c r="AB1156">
        <v>399400000</v>
      </c>
      <c r="AC1156">
        <v>127600000</v>
      </c>
      <c r="AD1156">
        <v>360200000</v>
      </c>
      <c r="AE1156">
        <v>200000</v>
      </c>
      <c r="AJ1156">
        <v>137700000</v>
      </c>
      <c r="AM1156">
        <v>31600000</v>
      </c>
      <c r="AN1156">
        <v>63400000</v>
      </c>
      <c r="AO1156">
        <v>44800000</v>
      </c>
      <c r="AP1156">
        <v>56100000</v>
      </c>
      <c r="AQ1156">
        <v>102300000</v>
      </c>
      <c r="AU1156">
        <v>-114800000</v>
      </c>
      <c r="AV1156">
        <v>4800000</v>
      </c>
      <c r="AW1156">
        <v>4200000</v>
      </c>
      <c r="AY1156">
        <v>3.02</v>
      </c>
      <c r="AZ1156">
        <v>334750000</v>
      </c>
      <c r="BB1156">
        <v>139800000</v>
      </c>
      <c r="BC1156">
        <v>195900000</v>
      </c>
      <c r="BN1156">
        <v>0.76452027579759296</v>
      </c>
      <c r="BO1156">
        <v>3.12053571428571</v>
      </c>
      <c r="BQ1156">
        <v>0.86759259259259303</v>
      </c>
      <c r="BR1156">
        <v>8.3194778145695398</v>
      </c>
      <c r="BS1156">
        <v>0.15873810716074099</v>
      </c>
      <c r="BT1156">
        <v>167165.35674699099</v>
      </c>
      <c r="BU1156">
        <v>1.8997737971957901E-7</v>
      </c>
    </row>
    <row r="1157" spans="3:73" x14ac:dyDescent="0.3">
      <c r="C1157">
        <v>1315257</v>
      </c>
      <c r="D1157" t="s">
        <v>4478</v>
      </c>
      <c r="E1157" t="s">
        <v>1159</v>
      </c>
      <c r="F1157" t="s">
        <v>3614</v>
      </c>
      <c r="G1157" t="s">
        <v>4020</v>
      </c>
      <c r="H1157" t="s">
        <v>4021</v>
      </c>
      <c r="I1157" t="s">
        <v>4658</v>
      </c>
      <c r="J1157">
        <v>2021</v>
      </c>
      <c r="K1157" t="s">
        <v>4062</v>
      </c>
      <c r="L1157">
        <v>32.176437999999997</v>
      </c>
      <c r="M1157">
        <v>1661900000</v>
      </c>
      <c r="N1157">
        <v>628100000</v>
      </c>
      <c r="O1157">
        <v>45500000</v>
      </c>
      <c r="P1157">
        <v>182800000</v>
      </c>
      <c r="Q1157">
        <v>313800000</v>
      </c>
      <c r="R1157">
        <v>1018800000</v>
      </c>
      <c r="S1157">
        <v>489100000</v>
      </c>
      <c r="U1157">
        <v>296000000</v>
      </c>
      <c r="V1157">
        <v>1251100000</v>
      </c>
      <c r="W1157">
        <v>285700000</v>
      </c>
      <c r="X1157">
        <v>171900000</v>
      </c>
      <c r="AA1157">
        <v>789100000</v>
      </c>
      <c r="AB1157">
        <v>406600000</v>
      </c>
      <c r="AC1157">
        <v>104000000</v>
      </c>
      <c r="AD1157">
        <v>300900000</v>
      </c>
      <c r="AE1157">
        <v>200000</v>
      </c>
      <c r="AJ1157">
        <v>156500000</v>
      </c>
      <c r="AM1157">
        <v>34500000</v>
      </c>
      <c r="AN1157">
        <v>85200000</v>
      </c>
      <c r="AO1157">
        <v>40500000</v>
      </c>
      <c r="AP1157">
        <v>57700000</v>
      </c>
      <c r="AQ1157">
        <v>103000000</v>
      </c>
      <c r="AU1157">
        <v>-89500000</v>
      </c>
      <c r="AV1157">
        <v>-4000000</v>
      </c>
      <c r="AY1157">
        <v>4</v>
      </c>
      <c r="AZ1157">
        <v>304800000</v>
      </c>
      <c r="BB1157">
        <v>160200000</v>
      </c>
      <c r="BC1157">
        <v>217900000</v>
      </c>
      <c r="BN1157">
        <v>0.75281304530958504</v>
      </c>
      <c r="BO1157">
        <v>3.9555555555555602</v>
      </c>
      <c r="BP1157">
        <v>0.15925796289814501</v>
      </c>
      <c r="BQ1157">
        <v>1.1001050052502599</v>
      </c>
      <c r="BR1157">
        <v>8.0441094999999994</v>
      </c>
      <c r="BS1157">
        <v>0.20954254795868199</v>
      </c>
      <c r="BU1157">
        <v>3.1654144613871102E-7</v>
      </c>
    </row>
    <row r="1158" spans="3:73" x14ac:dyDescent="0.3">
      <c r="C1158">
        <v>1315257</v>
      </c>
      <c r="D1158" t="s">
        <v>4478</v>
      </c>
      <c r="E1158" t="s">
        <v>1159</v>
      </c>
      <c r="F1158" t="s">
        <v>3614</v>
      </c>
      <c r="G1158" t="s">
        <v>4020</v>
      </c>
      <c r="H1158" t="s">
        <v>4021</v>
      </c>
      <c r="I1158" t="s">
        <v>4658</v>
      </c>
      <c r="J1158">
        <v>2020</v>
      </c>
      <c r="K1158" t="s">
        <v>4062</v>
      </c>
      <c r="L1158">
        <v>20.173631</v>
      </c>
      <c r="M1158">
        <v>1598600000</v>
      </c>
      <c r="N1158">
        <v>564500000</v>
      </c>
      <c r="O1158">
        <v>38500000</v>
      </c>
      <c r="P1158">
        <v>175100000</v>
      </c>
      <c r="Q1158">
        <v>295800000</v>
      </c>
      <c r="R1158">
        <v>1015700000</v>
      </c>
      <c r="S1158">
        <v>409100000</v>
      </c>
      <c r="U1158">
        <v>297800000</v>
      </c>
      <c r="V1158">
        <v>1252600000</v>
      </c>
      <c r="W1158">
        <v>292100000</v>
      </c>
      <c r="X1158">
        <v>154100000</v>
      </c>
      <c r="AA1158">
        <v>784200000</v>
      </c>
      <c r="AB1158">
        <v>341700000</v>
      </c>
      <c r="AC1158">
        <v>92500000</v>
      </c>
      <c r="AD1158">
        <v>215800000</v>
      </c>
      <c r="AE1158">
        <v>200000</v>
      </c>
      <c r="AJ1158">
        <v>156700000</v>
      </c>
      <c r="AM1158">
        <v>21000000</v>
      </c>
      <c r="AN1158">
        <v>122000000</v>
      </c>
      <c r="AO1158">
        <v>48900000</v>
      </c>
      <c r="AP1158">
        <v>54100000</v>
      </c>
      <c r="AY1158">
        <v>5.81</v>
      </c>
      <c r="AZ1158">
        <v>297450000</v>
      </c>
      <c r="BB1158">
        <v>191900000</v>
      </c>
      <c r="BC1158">
        <v>246000000</v>
      </c>
      <c r="BN1158">
        <v>0.78356061553859602</v>
      </c>
      <c r="BO1158">
        <v>3.9243353783231099</v>
      </c>
      <c r="BP1158">
        <v>0.131804176651832</v>
      </c>
      <c r="BQ1158">
        <v>0.91989044847654899</v>
      </c>
      <c r="BR1158">
        <v>3.4722256454389</v>
      </c>
      <c r="BS1158">
        <v>0.35703833772314902</v>
      </c>
      <c r="BU1158">
        <v>3.4301666991513E-7</v>
      </c>
    </row>
    <row r="1159" spans="3:73" x14ac:dyDescent="0.3">
      <c r="C1159">
        <v>1315257</v>
      </c>
      <c r="D1159" t="s">
        <v>4478</v>
      </c>
      <c r="E1159" t="s">
        <v>1159</v>
      </c>
      <c r="F1159" t="s">
        <v>3614</v>
      </c>
      <c r="G1159" t="s">
        <v>4020</v>
      </c>
      <c r="H1159" t="s">
        <v>4021</v>
      </c>
      <c r="I1159" t="s">
        <v>4658</v>
      </c>
      <c r="J1159">
        <v>2019</v>
      </c>
      <c r="K1159" t="s">
        <v>4062</v>
      </c>
      <c r="L1159">
        <v>27.978619999999999</v>
      </c>
      <c r="M1159">
        <v>1564600000</v>
      </c>
      <c r="N1159">
        <v>519500000</v>
      </c>
      <c r="O1159">
        <v>33000000</v>
      </c>
      <c r="P1159">
        <v>163900000</v>
      </c>
      <c r="Q1159">
        <v>299100000</v>
      </c>
      <c r="R1159">
        <v>1021400000</v>
      </c>
      <c r="S1159">
        <v>415400000</v>
      </c>
      <c r="U1159">
        <v>296100000</v>
      </c>
      <c r="V1159">
        <v>1405900000</v>
      </c>
      <c r="W1159">
        <v>296200000</v>
      </c>
      <c r="X1159">
        <v>169900000</v>
      </c>
      <c r="AA1159">
        <v>911900000</v>
      </c>
      <c r="AB1159">
        <v>147300000</v>
      </c>
      <c r="AC1159">
        <v>90900000</v>
      </c>
      <c r="AD1159">
        <v>93800000</v>
      </c>
      <c r="AE1159">
        <v>200000</v>
      </c>
      <c r="AJ1159">
        <v>24300000</v>
      </c>
      <c r="AM1159">
        <v>1400000</v>
      </c>
      <c r="AN1159">
        <v>20600000</v>
      </c>
      <c r="AO1159">
        <v>62500000</v>
      </c>
      <c r="AP1159">
        <v>55100000</v>
      </c>
      <c r="AQ1159">
        <v>115300000</v>
      </c>
      <c r="AU1159">
        <v>-33800000</v>
      </c>
      <c r="AV1159">
        <v>-88700000</v>
      </c>
      <c r="AY1159">
        <v>0.99</v>
      </c>
      <c r="AZ1159">
        <v>291900000</v>
      </c>
      <c r="BB1159">
        <v>84500000</v>
      </c>
      <c r="BC1159">
        <v>139600000</v>
      </c>
      <c r="BN1159">
        <v>0.89856832417231203</v>
      </c>
      <c r="BO1159">
        <v>1.3520000000000001</v>
      </c>
      <c r="BP1159">
        <v>0.111411208642809</v>
      </c>
      <c r="BQ1159">
        <v>0.74409182984470001</v>
      </c>
      <c r="BR1159">
        <v>28.261232323232299</v>
      </c>
      <c r="BS1159">
        <v>0.13985064494229499</v>
      </c>
      <c r="BU1159">
        <v>1.88043678207739E-7</v>
      </c>
    </row>
    <row r="1160" spans="3:73" x14ac:dyDescent="0.3">
      <c r="C1160">
        <v>1315257</v>
      </c>
      <c r="D1160" t="s">
        <v>4478</v>
      </c>
      <c r="E1160" t="s">
        <v>1159</v>
      </c>
      <c r="F1160" t="s">
        <v>3614</v>
      </c>
      <c r="G1160" t="s">
        <v>4020</v>
      </c>
      <c r="H1160" t="s">
        <v>4021</v>
      </c>
      <c r="I1160" t="s">
        <v>4658</v>
      </c>
      <c r="J1160">
        <v>2018</v>
      </c>
      <c r="K1160" t="s">
        <v>4062</v>
      </c>
      <c r="L1160">
        <v>30.455964999999999</v>
      </c>
      <c r="M1160">
        <v>1479900000</v>
      </c>
      <c r="N1160">
        <v>540300000</v>
      </c>
      <c r="O1160">
        <v>40600000</v>
      </c>
      <c r="P1160">
        <v>189700000</v>
      </c>
      <c r="Q1160">
        <v>284700000</v>
      </c>
      <c r="R1160">
        <v>924100000</v>
      </c>
      <c r="S1160">
        <v>417900000</v>
      </c>
      <c r="U1160">
        <v>296500000</v>
      </c>
      <c r="V1160">
        <v>1412900000</v>
      </c>
      <c r="W1160">
        <v>298700000</v>
      </c>
      <c r="X1160">
        <v>177200000</v>
      </c>
      <c r="AA1160">
        <v>1002600000</v>
      </c>
      <c r="AB1160">
        <v>56200000</v>
      </c>
      <c r="AC1160">
        <v>90000000</v>
      </c>
      <c r="AD1160">
        <v>27200000</v>
      </c>
      <c r="AE1160">
        <v>200000</v>
      </c>
      <c r="AJ1160">
        <v>13600000</v>
      </c>
      <c r="AM1160">
        <v>26000000</v>
      </c>
      <c r="AN1160">
        <v>-2600000</v>
      </c>
      <c r="AO1160">
        <v>56300000</v>
      </c>
      <c r="AP1160">
        <v>50800000</v>
      </c>
      <c r="AQ1160">
        <v>78300000</v>
      </c>
      <c r="AU1160">
        <v>-376400000</v>
      </c>
      <c r="AV1160">
        <v>282800000</v>
      </c>
      <c r="AW1160">
        <v>0</v>
      </c>
      <c r="AY1160">
        <v>-0.13</v>
      </c>
      <c r="AZ1160">
        <v>260800000</v>
      </c>
      <c r="BB1160">
        <v>79700000</v>
      </c>
      <c r="BC1160">
        <v>130500000</v>
      </c>
      <c r="BN1160">
        <v>0.95472667072099504</v>
      </c>
      <c r="BO1160">
        <v>1.41563055062167</v>
      </c>
      <c r="BP1160">
        <v>0.13592233009708701</v>
      </c>
      <c r="BQ1160">
        <v>0.85570806829594903</v>
      </c>
      <c r="BR1160">
        <v>-234.27665384615401</v>
      </c>
      <c r="BS1160">
        <v>-4.6263345195729499E-2</v>
      </c>
      <c r="BT1160">
        <v>0</v>
      </c>
      <c r="BU1160">
        <v>-7.0449741103202904E-8</v>
      </c>
    </row>
    <row r="1161" spans="3:73" x14ac:dyDescent="0.3">
      <c r="C1161">
        <v>1315257</v>
      </c>
      <c r="D1161" t="s">
        <v>4478</v>
      </c>
      <c r="E1161" t="s">
        <v>1159</v>
      </c>
      <c r="F1161" t="s">
        <v>3614</v>
      </c>
      <c r="G1161" t="s">
        <v>4020</v>
      </c>
      <c r="H1161" t="s">
        <v>4021</v>
      </c>
      <c r="I1161" t="s">
        <v>4658</v>
      </c>
      <c r="J1161">
        <v>2017</v>
      </c>
      <c r="K1161" t="s">
        <v>4062</v>
      </c>
      <c r="L1161">
        <v>41.096519000000001</v>
      </c>
      <c r="M1161">
        <v>1200200000</v>
      </c>
      <c r="N1161">
        <v>506700000</v>
      </c>
      <c r="O1161">
        <v>60300000</v>
      </c>
      <c r="P1161">
        <v>159200000</v>
      </c>
      <c r="Q1161">
        <v>236900000</v>
      </c>
      <c r="R1161">
        <v>675100000</v>
      </c>
      <c r="S1161">
        <v>328000000</v>
      </c>
      <c r="U1161">
        <v>188200000</v>
      </c>
      <c r="V1161">
        <v>1094400000</v>
      </c>
      <c r="W1161">
        <v>281200000</v>
      </c>
      <c r="X1161">
        <v>141900000</v>
      </c>
      <c r="Y1161">
        <v>28100000</v>
      </c>
      <c r="AA1161">
        <v>688700000</v>
      </c>
      <c r="AB1161">
        <v>99900000</v>
      </c>
      <c r="AC1161">
        <v>58200000</v>
      </c>
      <c r="AD1161">
        <v>7400000</v>
      </c>
      <c r="AE1161">
        <v>200000</v>
      </c>
      <c r="AJ1161">
        <v>12200000</v>
      </c>
      <c r="AK1161">
        <v>9000000</v>
      </c>
      <c r="AM1161">
        <v>29000000</v>
      </c>
      <c r="AN1161">
        <v>-14800000</v>
      </c>
      <c r="AO1161">
        <v>42500000</v>
      </c>
      <c r="AP1161">
        <v>49800000</v>
      </c>
      <c r="AQ1161">
        <v>101800000</v>
      </c>
      <c r="AU1161">
        <v>-56500000</v>
      </c>
      <c r="AV1161">
        <v>-5900000</v>
      </c>
      <c r="AW1161">
        <v>0</v>
      </c>
      <c r="AY1161">
        <v>-0.71</v>
      </c>
      <c r="BB1161">
        <v>56700000</v>
      </c>
      <c r="BC1161">
        <v>106500000</v>
      </c>
      <c r="BN1161">
        <v>0.91184802532911202</v>
      </c>
      <c r="BO1161">
        <v>1.3341176470588201</v>
      </c>
      <c r="BP1161">
        <v>0.214438122332859</v>
      </c>
      <c r="BQ1161">
        <v>0.95945945945945899</v>
      </c>
      <c r="BR1161">
        <v>-57.882421126760597</v>
      </c>
      <c r="BS1161">
        <v>-0.148148148148148</v>
      </c>
      <c r="BT1161">
        <v>0</v>
      </c>
      <c r="BU1161">
        <v>-2.9207736226226201E-7</v>
      </c>
    </row>
    <row r="1162" spans="3:73" x14ac:dyDescent="0.3">
      <c r="C1162">
        <v>1000623</v>
      </c>
      <c r="D1162" t="s">
        <v>4428</v>
      </c>
      <c r="E1162" t="s">
        <v>1875</v>
      </c>
      <c r="F1162" t="s">
        <v>3614</v>
      </c>
      <c r="G1162" t="s">
        <v>4128</v>
      </c>
      <c r="H1162" t="s">
        <v>4659</v>
      </c>
      <c r="I1162" t="s">
        <v>4660</v>
      </c>
      <c r="J1162">
        <v>2026</v>
      </c>
      <c r="K1162" t="s">
        <v>4062</v>
      </c>
      <c r="L1162">
        <v>10.379937999999999</v>
      </c>
    </row>
    <row r="1163" spans="3:73" x14ac:dyDescent="0.3">
      <c r="C1163">
        <v>1000623</v>
      </c>
      <c r="D1163" t="s">
        <v>4428</v>
      </c>
      <c r="E1163" t="s">
        <v>1875</v>
      </c>
      <c r="F1163" t="s">
        <v>3614</v>
      </c>
      <c r="G1163" t="s">
        <v>4128</v>
      </c>
      <c r="H1163" t="s">
        <v>4659</v>
      </c>
      <c r="I1163" t="s">
        <v>4660</v>
      </c>
      <c r="J1163">
        <v>2025</v>
      </c>
      <c r="K1163" t="s">
        <v>4062</v>
      </c>
      <c r="L1163">
        <v>7.6593020000000003</v>
      </c>
      <c r="M1163">
        <v>2051600000</v>
      </c>
      <c r="N1163">
        <v>638600000</v>
      </c>
      <c r="O1163">
        <v>84200000</v>
      </c>
      <c r="P1163">
        <v>180900000</v>
      </c>
      <c r="Q1163">
        <v>329100000</v>
      </c>
      <c r="R1163">
        <v>630200000</v>
      </c>
      <c r="S1163">
        <v>609100000</v>
      </c>
      <c r="T1163">
        <v>514200000</v>
      </c>
      <c r="U1163">
        <v>57600000</v>
      </c>
      <c r="V1163">
        <v>1552900000</v>
      </c>
      <c r="W1163">
        <v>285300000</v>
      </c>
      <c r="X1163">
        <v>160700000</v>
      </c>
      <c r="AA1163">
        <v>1033600000</v>
      </c>
      <c r="AB1163">
        <v>498700000</v>
      </c>
      <c r="AD1163">
        <v>-195800000</v>
      </c>
      <c r="AE1163">
        <v>5500000</v>
      </c>
      <c r="AF1163">
        <v>54681114</v>
      </c>
      <c r="AG1163">
        <v>362900000</v>
      </c>
      <c r="AJ1163">
        <v>-384400000</v>
      </c>
      <c r="AK1163">
        <v>23600000</v>
      </c>
      <c r="AM1163">
        <v>-125600000</v>
      </c>
      <c r="AN1163">
        <v>-337400000</v>
      </c>
      <c r="AQ1163">
        <v>133800000</v>
      </c>
      <c r="AS1163">
        <v>141000000</v>
      </c>
      <c r="AU1163">
        <v>-37000000</v>
      </c>
      <c r="AV1163">
        <v>-106700000</v>
      </c>
      <c r="AW1163">
        <v>22300000</v>
      </c>
      <c r="AX1163">
        <v>22700000</v>
      </c>
      <c r="AY1163">
        <v>-6.19</v>
      </c>
      <c r="AZ1163">
        <v>342100000</v>
      </c>
      <c r="BN1163">
        <v>0.75692142717878697</v>
      </c>
      <c r="BP1163">
        <v>0.29512793550648397</v>
      </c>
      <c r="BQ1163">
        <v>1.0848229933403399</v>
      </c>
      <c r="BR1163">
        <v>-1.2373670436187401</v>
      </c>
      <c r="BS1163">
        <v>-0.67655905353920198</v>
      </c>
      <c r="BT1163">
        <v>2911492.4571455698</v>
      </c>
      <c r="BU1163">
        <v>-9.5069339041507898E-8</v>
      </c>
    </row>
    <row r="1164" spans="3:73" x14ac:dyDescent="0.3">
      <c r="C1164">
        <v>1000623</v>
      </c>
      <c r="D1164" t="s">
        <v>4428</v>
      </c>
      <c r="E1164" t="s">
        <v>1875</v>
      </c>
      <c r="F1164" t="s">
        <v>3614</v>
      </c>
      <c r="G1164" t="s">
        <v>4128</v>
      </c>
      <c r="H1164" t="s">
        <v>4659</v>
      </c>
      <c r="I1164" t="s">
        <v>4660</v>
      </c>
      <c r="J1164">
        <v>2024</v>
      </c>
      <c r="K1164" t="s">
        <v>4062</v>
      </c>
      <c r="L1164">
        <v>14.498684000000001</v>
      </c>
      <c r="M1164">
        <v>2447900000</v>
      </c>
      <c r="N1164">
        <v>658100000</v>
      </c>
      <c r="O1164">
        <v>94300000</v>
      </c>
      <c r="P1164">
        <v>162400000</v>
      </c>
      <c r="Q1164">
        <v>355100000</v>
      </c>
      <c r="R1164">
        <v>644100000</v>
      </c>
      <c r="S1164">
        <v>620300000</v>
      </c>
      <c r="T1164">
        <v>553400000</v>
      </c>
      <c r="U1164">
        <v>465600000</v>
      </c>
      <c r="V1164">
        <v>1589400000</v>
      </c>
      <c r="W1164">
        <v>274500000</v>
      </c>
      <c r="X1164">
        <v>151700000</v>
      </c>
      <c r="AA1164">
        <v>1112800000</v>
      </c>
      <c r="AB1164">
        <v>858500000</v>
      </c>
      <c r="AD1164">
        <v>164300000</v>
      </c>
      <c r="AE1164">
        <v>5400000</v>
      </c>
      <c r="AF1164">
        <v>54335830</v>
      </c>
      <c r="AG1164">
        <v>364100000</v>
      </c>
      <c r="AJ1164">
        <v>6300000</v>
      </c>
      <c r="AK1164">
        <v>23000000</v>
      </c>
      <c r="AM1164">
        <v>-30200000</v>
      </c>
      <c r="AN1164">
        <v>-48700000</v>
      </c>
      <c r="AQ1164">
        <v>94800000</v>
      </c>
      <c r="AS1164">
        <v>143800000</v>
      </c>
      <c r="AU1164">
        <v>-56700000</v>
      </c>
      <c r="AV1164">
        <v>-55900000</v>
      </c>
      <c r="AW1164">
        <v>21600000</v>
      </c>
      <c r="AX1164">
        <v>22000000</v>
      </c>
      <c r="AY1164">
        <v>-0.9</v>
      </c>
      <c r="AZ1164">
        <v>354000000</v>
      </c>
      <c r="BN1164">
        <v>0.64929122921687998</v>
      </c>
      <c r="BP1164">
        <v>0.34353369763205799</v>
      </c>
      <c r="BQ1164">
        <v>1.10382513661202</v>
      </c>
      <c r="BR1164">
        <v>-16.109648888888898</v>
      </c>
      <c r="BS1164">
        <v>-5.67268491555038E-2</v>
      </c>
      <c r="BT1164">
        <v>1489790.3837341401</v>
      </c>
      <c r="BU1164">
        <v>-1.5199552242283101E-8</v>
      </c>
    </row>
    <row r="1165" spans="3:73" x14ac:dyDescent="0.3">
      <c r="C1165">
        <v>1000623</v>
      </c>
      <c r="D1165" t="s">
        <v>4428</v>
      </c>
      <c r="E1165" t="s">
        <v>1875</v>
      </c>
      <c r="F1165" t="s">
        <v>3614</v>
      </c>
      <c r="G1165" t="s">
        <v>4128</v>
      </c>
      <c r="H1165" t="s">
        <v>4659</v>
      </c>
      <c r="I1165" t="s">
        <v>4660</v>
      </c>
      <c r="J1165">
        <v>2023</v>
      </c>
      <c r="K1165" t="s">
        <v>4062</v>
      </c>
      <c r="L1165">
        <v>15.669335999999999</v>
      </c>
      <c r="M1165">
        <v>2642400000</v>
      </c>
      <c r="N1165">
        <v>712500000</v>
      </c>
      <c r="O1165">
        <v>120200000</v>
      </c>
      <c r="P1165">
        <v>176500000</v>
      </c>
      <c r="Q1165">
        <v>352900000</v>
      </c>
      <c r="R1165">
        <v>699100000</v>
      </c>
      <c r="S1165">
        <v>672500000</v>
      </c>
      <c r="T1165">
        <v>631300000</v>
      </c>
      <c r="U1165">
        <v>474100000</v>
      </c>
      <c r="V1165">
        <v>1693300000</v>
      </c>
      <c r="W1165">
        <v>281400000</v>
      </c>
      <c r="X1165">
        <v>139300000</v>
      </c>
      <c r="AA1165">
        <v>1128900000</v>
      </c>
      <c r="AB1165">
        <v>949100000</v>
      </c>
      <c r="AD1165">
        <v>235000000</v>
      </c>
      <c r="AE1165">
        <v>5400000</v>
      </c>
      <c r="AF1165">
        <v>54211124</v>
      </c>
      <c r="AG1165">
        <v>355800000</v>
      </c>
      <c r="AJ1165">
        <v>-413900000</v>
      </c>
      <c r="AK1165">
        <v>21200000</v>
      </c>
      <c r="AM1165">
        <v>26800000</v>
      </c>
      <c r="AN1165">
        <v>-309500000</v>
      </c>
      <c r="AO1165">
        <v>62200000</v>
      </c>
      <c r="AQ1165">
        <v>106600000</v>
      </c>
      <c r="AS1165">
        <v>147800000</v>
      </c>
      <c r="AU1165">
        <v>547200000</v>
      </c>
      <c r="AV1165">
        <v>-662900000</v>
      </c>
      <c r="AW1165">
        <v>55300000</v>
      </c>
      <c r="AX1165">
        <v>55700000</v>
      </c>
      <c r="AY1165">
        <v>-5.69</v>
      </c>
      <c r="AZ1165">
        <v>443900000</v>
      </c>
      <c r="BB1165">
        <v>-220500000</v>
      </c>
      <c r="BC1165">
        <v>-220500000</v>
      </c>
      <c r="BN1165">
        <v>0.64081895246745402</v>
      </c>
      <c r="BO1165">
        <v>-3.5450160771704202</v>
      </c>
      <c r="BP1165">
        <v>0.42714996446339698</v>
      </c>
      <c r="BQ1165">
        <v>1.27789623312011</v>
      </c>
      <c r="BR1165">
        <v>-2.7538376098418298</v>
      </c>
      <c r="BS1165">
        <v>-0.326098409019071</v>
      </c>
      <c r="BT1165">
        <v>3529185.9208328901</v>
      </c>
      <c r="BU1165">
        <v>-9.3940071478242596E-8</v>
      </c>
    </row>
    <row r="1166" spans="3:73" x14ac:dyDescent="0.3">
      <c r="C1166">
        <v>1000623</v>
      </c>
      <c r="D1166" t="s">
        <v>4428</v>
      </c>
      <c r="E1166" t="s">
        <v>1875</v>
      </c>
      <c r="F1166" t="s">
        <v>3614</v>
      </c>
      <c r="G1166" t="s">
        <v>4128</v>
      </c>
      <c r="H1166" t="s">
        <v>4659</v>
      </c>
      <c r="I1166" t="s">
        <v>4660</v>
      </c>
      <c r="J1166">
        <v>2022</v>
      </c>
      <c r="K1166" t="s">
        <v>4062</v>
      </c>
      <c r="L1166">
        <v>20.390702000000001</v>
      </c>
      <c r="M1166">
        <v>3669200000</v>
      </c>
      <c r="N1166">
        <v>974700000</v>
      </c>
      <c r="O1166">
        <v>124400000</v>
      </c>
      <c r="P1166">
        <v>266800000</v>
      </c>
      <c r="Q1166">
        <v>534900000</v>
      </c>
      <c r="R1166">
        <v>908100000</v>
      </c>
      <c r="S1166">
        <v>874900000</v>
      </c>
      <c r="T1166">
        <v>710300000</v>
      </c>
      <c r="U1166">
        <v>847200000</v>
      </c>
      <c r="V1166">
        <v>2489900000</v>
      </c>
      <c r="W1166">
        <v>466100000</v>
      </c>
      <c r="X1166">
        <v>225700000</v>
      </c>
      <c r="AA1166">
        <v>1723300000</v>
      </c>
      <c r="AB1166">
        <v>1179300000</v>
      </c>
      <c r="AD1166">
        <v>610700000</v>
      </c>
      <c r="AE1166">
        <v>5500000</v>
      </c>
      <c r="AF1166">
        <v>54929973</v>
      </c>
      <c r="AG1166">
        <v>437600000</v>
      </c>
      <c r="AJ1166">
        <v>51400000</v>
      </c>
      <c r="AK1166">
        <v>26600000</v>
      </c>
      <c r="AM1166">
        <v>-12600000</v>
      </c>
      <c r="AN1166">
        <v>-6600000</v>
      </c>
      <c r="AO1166">
        <v>86100000</v>
      </c>
      <c r="AQ1166">
        <v>202200000</v>
      </c>
      <c r="AS1166">
        <v>129200000</v>
      </c>
      <c r="AU1166">
        <v>-481300000</v>
      </c>
      <c r="AV1166">
        <v>331600000</v>
      </c>
      <c r="AW1166">
        <v>72200000</v>
      </c>
      <c r="AX1166">
        <v>72200000</v>
      </c>
      <c r="AY1166">
        <v>-0.18</v>
      </c>
      <c r="BB1166">
        <v>66900000</v>
      </c>
      <c r="BC1166">
        <v>66900000</v>
      </c>
      <c r="BN1166">
        <v>0.67859478905483495</v>
      </c>
      <c r="BO1166">
        <v>0.77700348432055699</v>
      </c>
      <c r="BP1166">
        <v>0.26689551598369399</v>
      </c>
      <c r="BQ1166">
        <v>0.94357434027032805</v>
      </c>
      <c r="BR1166">
        <v>-113.281677777778</v>
      </c>
      <c r="BS1166">
        <v>-5.5965403205291298E-3</v>
      </c>
      <c r="BT1166">
        <v>3540829.5408367999</v>
      </c>
      <c r="BU1166">
        <v>-3.11229234291529E-9</v>
      </c>
    </row>
    <row r="1167" spans="3:73" x14ac:dyDescent="0.3">
      <c r="C1167">
        <v>1000623</v>
      </c>
      <c r="D1167" t="s">
        <v>4428</v>
      </c>
      <c r="E1167" t="s">
        <v>1875</v>
      </c>
      <c r="F1167" t="s">
        <v>3614</v>
      </c>
      <c r="G1167" t="s">
        <v>4128</v>
      </c>
      <c r="H1167" t="s">
        <v>4659</v>
      </c>
      <c r="I1167" t="s">
        <v>4660</v>
      </c>
      <c r="J1167">
        <v>2021</v>
      </c>
      <c r="K1167" t="s">
        <v>4062</v>
      </c>
      <c r="L1167">
        <v>31.179158000000001</v>
      </c>
    </row>
    <row r="1168" spans="3:73" x14ac:dyDescent="0.3">
      <c r="C1168">
        <v>1000623</v>
      </c>
      <c r="D1168" t="s">
        <v>4428</v>
      </c>
      <c r="E1168" t="s">
        <v>1875</v>
      </c>
      <c r="F1168" t="s">
        <v>3614</v>
      </c>
      <c r="G1168" t="s">
        <v>4128</v>
      </c>
      <c r="H1168" t="s">
        <v>4659</v>
      </c>
      <c r="I1168" t="s">
        <v>4660</v>
      </c>
      <c r="J1168">
        <v>2020</v>
      </c>
      <c r="K1168" t="s">
        <v>4062</v>
      </c>
      <c r="L1168">
        <v>24.816054000000001</v>
      </c>
      <c r="M1168">
        <v>2420300000</v>
      </c>
      <c r="N1168">
        <v>594600000</v>
      </c>
      <c r="O1168">
        <v>74700000</v>
      </c>
      <c r="P1168">
        <v>238000000</v>
      </c>
      <c r="Q1168">
        <v>259500000</v>
      </c>
      <c r="R1168">
        <v>477800000</v>
      </c>
      <c r="T1168">
        <v>513900000</v>
      </c>
      <c r="U1168">
        <v>648300000</v>
      </c>
      <c r="V1168">
        <v>1738100000</v>
      </c>
      <c r="W1168">
        <v>231100000</v>
      </c>
      <c r="X1168">
        <v>116000000</v>
      </c>
      <c r="Z1168">
        <v>3200000</v>
      </c>
      <c r="AA1168">
        <v>1286400000</v>
      </c>
      <c r="AB1168">
        <v>682200000</v>
      </c>
      <c r="AD1168">
        <v>696400000</v>
      </c>
      <c r="AE1168">
        <v>3100000</v>
      </c>
      <c r="AF1168">
        <v>31449563</v>
      </c>
      <c r="AG1168">
        <v>76200000</v>
      </c>
      <c r="AJ1168">
        <v>10900000</v>
      </c>
      <c r="AK1168">
        <v>20300000</v>
      </c>
      <c r="AM1168">
        <v>-9400000</v>
      </c>
      <c r="AN1168">
        <v>53300000</v>
      </c>
      <c r="AO1168">
        <v>46100000</v>
      </c>
      <c r="AQ1168">
        <v>58100000</v>
      </c>
      <c r="AS1168">
        <v>92700000</v>
      </c>
      <c r="AU1168">
        <v>-636500000</v>
      </c>
      <c r="AV1168">
        <v>599900000</v>
      </c>
      <c r="AW1168">
        <v>55300000</v>
      </c>
      <c r="AX1168">
        <v>55300000</v>
      </c>
      <c r="AY1168">
        <v>1.7</v>
      </c>
      <c r="AZ1168">
        <v>210450000</v>
      </c>
      <c r="BB1168">
        <v>90000000</v>
      </c>
      <c r="BC1168">
        <v>90000000</v>
      </c>
      <c r="BN1168">
        <v>0.718134115605503</v>
      </c>
      <c r="BO1168">
        <v>1.9522776572668099</v>
      </c>
      <c r="BP1168">
        <v>0.32323669407182998</v>
      </c>
      <c r="BQ1168">
        <v>1.45002163565556</v>
      </c>
      <c r="BR1168">
        <v>14.597678823529399</v>
      </c>
      <c r="BS1168">
        <v>7.8129580768103196E-2</v>
      </c>
      <c r="BT1168">
        <v>2228396.1825679499</v>
      </c>
      <c r="BU1168">
        <v>6.1840064204045695E-8</v>
      </c>
    </row>
    <row r="1169" spans="3:73" x14ac:dyDescent="0.3">
      <c r="C1169">
        <v>1000623</v>
      </c>
      <c r="D1169" t="s">
        <v>4428</v>
      </c>
      <c r="E1169" t="s">
        <v>1875</v>
      </c>
      <c r="F1169" t="s">
        <v>3614</v>
      </c>
      <c r="G1169" t="s">
        <v>4128</v>
      </c>
      <c r="H1169" t="s">
        <v>4659</v>
      </c>
      <c r="I1169" t="s">
        <v>4660</v>
      </c>
      <c r="J1169">
        <v>2019</v>
      </c>
      <c r="K1169" t="s">
        <v>4062</v>
      </c>
      <c r="L1169">
        <v>25.999880999999998</v>
      </c>
      <c r="M1169">
        <v>1471700000</v>
      </c>
      <c r="N1169">
        <v>427500000</v>
      </c>
      <c r="O1169">
        <v>103000000</v>
      </c>
      <c r="P1169">
        <v>143200000</v>
      </c>
      <c r="Q1169">
        <v>161400000</v>
      </c>
      <c r="R1169">
        <v>342200000</v>
      </c>
      <c r="S1169">
        <v>340300000</v>
      </c>
      <c r="T1169">
        <v>251200000</v>
      </c>
      <c r="U1169">
        <v>337400000</v>
      </c>
      <c r="V1169">
        <v>874000000</v>
      </c>
      <c r="W1169">
        <v>157600000</v>
      </c>
      <c r="X1169">
        <v>66400000</v>
      </c>
      <c r="Z1169">
        <v>1900000</v>
      </c>
      <c r="AA1169">
        <v>552200000</v>
      </c>
      <c r="AB1169">
        <v>597700000</v>
      </c>
      <c r="AD1169">
        <v>638400000</v>
      </c>
      <c r="AE1169">
        <v>3100000</v>
      </c>
      <c r="AF1169">
        <v>30896661</v>
      </c>
      <c r="AG1169">
        <v>70900000</v>
      </c>
      <c r="AJ1169">
        <v>24800000</v>
      </c>
      <c r="AK1169">
        <v>13500000</v>
      </c>
      <c r="AM1169">
        <v>15200000</v>
      </c>
      <c r="AN1169">
        <v>20200000</v>
      </c>
      <c r="AO1169">
        <v>36100000</v>
      </c>
      <c r="AQ1169">
        <v>160300000</v>
      </c>
      <c r="AS1169">
        <v>57700000</v>
      </c>
      <c r="AU1169">
        <v>-14800000</v>
      </c>
      <c r="AV1169">
        <v>-135800000</v>
      </c>
      <c r="AW1169">
        <v>54400000</v>
      </c>
      <c r="AX1169">
        <v>54400000</v>
      </c>
      <c r="AY1169">
        <v>0.65</v>
      </c>
      <c r="AZ1169">
        <v>156450000</v>
      </c>
      <c r="BB1169">
        <v>71500000</v>
      </c>
      <c r="BC1169">
        <v>71500000</v>
      </c>
      <c r="BN1169">
        <v>0.59387103349867498</v>
      </c>
      <c r="BO1169">
        <v>1.98060941828255</v>
      </c>
      <c r="BP1169">
        <v>0.65355329949238605</v>
      </c>
      <c r="BQ1169">
        <v>1.68845177664975</v>
      </c>
      <c r="BR1169">
        <v>39.999816923076899</v>
      </c>
      <c r="BS1169">
        <v>3.3796218838882397E-2</v>
      </c>
      <c r="BT1169">
        <v>2092317.2686828801</v>
      </c>
      <c r="BU1169">
        <v>2.8274924962355701E-8</v>
      </c>
    </row>
    <row r="1170" spans="3:73" x14ac:dyDescent="0.3">
      <c r="C1170">
        <v>1000623</v>
      </c>
      <c r="D1170" t="s">
        <v>4428</v>
      </c>
      <c r="E1170" t="s">
        <v>1875</v>
      </c>
      <c r="F1170" t="s">
        <v>3614</v>
      </c>
      <c r="G1170" t="s">
        <v>4128</v>
      </c>
      <c r="H1170" t="s">
        <v>4659</v>
      </c>
      <c r="I1170" t="s">
        <v>4660</v>
      </c>
      <c r="J1170">
        <v>2018</v>
      </c>
      <c r="K1170" t="s">
        <v>4062</v>
      </c>
      <c r="L1170">
        <v>26.209240999999999</v>
      </c>
      <c r="M1170">
        <v>1466500000</v>
      </c>
      <c r="N1170">
        <v>429200000</v>
      </c>
      <c r="O1170">
        <v>93800000</v>
      </c>
      <c r="P1170">
        <v>154600000</v>
      </c>
      <c r="Q1170">
        <v>151500000</v>
      </c>
      <c r="R1170">
        <v>348500000</v>
      </c>
      <c r="S1170">
        <v>340300000</v>
      </c>
      <c r="T1170">
        <v>272800000</v>
      </c>
      <c r="U1170">
        <v>338100000</v>
      </c>
      <c r="V1170">
        <v>908600000</v>
      </c>
      <c r="W1170">
        <v>143500000</v>
      </c>
      <c r="X1170">
        <v>65700000</v>
      </c>
      <c r="Z1170">
        <v>3300000</v>
      </c>
      <c r="AA1170">
        <v>636900000</v>
      </c>
      <c r="AB1170">
        <v>557900000</v>
      </c>
      <c r="AD1170">
        <v>608200000</v>
      </c>
      <c r="AE1170">
        <v>3100000</v>
      </c>
      <c r="AF1170">
        <v>30771244</v>
      </c>
      <c r="AG1170">
        <v>63800000</v>
      </c>
      <c r="AJ1170">
        <v>26800000</v>
      </c>
      <c r="AK1170">
        <v>15200000</v>
      </c>
      <c r="AL1170">
        <v>141800000</v>
      </c>
      <c r="AM1170">
        <v>10700000</v>
      </c>
      <c r="AN1170">
        <v>7200000</v>
      </c>
      <c r="AO1170">
        <v>28200000</v>
      </c>
      <c r="AQ1170">
        <v>139100000</v>
      </c>
      <c r="AS1170">
        <v>61600000</v>
      </c>
      <c r="AU1170">
        <v>-27500000</v>
      </c>
      <c r="AV1170">
        <v>-120900000</v>
      </c>
      <c r="AW1170">
        <v>53200000</v>
      </c>
      <c r="AX1170">
        <v>53200000</v>
      </c>
      <c r="AY1170">
        <v>0.23</v>
      </c>
      <c r="BB1170">
        <v>46100000</v>
      </c>
      <c r="BC1170">
        <v>46100000</v>
      </c>
      <c r="BN1170">
        <v>0.61957040572792399</v>
      </c>
      <c r="BO1170">
        <v>1.6347517730496499</v>
      </c>
      <c r="BP1170">
        <v>0.65365853658536599</v>
      </c>
      <c r="BQ1170">
        <v>1.9351916376306599</v>
      </c>
      <c r="BR1170">
        <v>113.95322173913</v>
      </c>
      <c r="BS1170">
        <v>1.29055386269941E-2</v>
      </c>
      <c r="BT1170">
        <v>2029818.41404717</v>
      </c>
      <c r="BU1170">
        <v>1.08050285535042E-8</v>
      </c>
    </row>
    <row r="1171" spans="3:73" x14ac:dyDescent="0.3">
      <c r="C1171">
        <v>1000623</v>
      </c>
      <c r="D1171" t="s">
        <v>4428</v>
      </c>
      <c r="E1171" t="s">
        <v>1875</v>
      </c>
      <c r="F1171" t="s">
        <v>3614</v>
      </c>
      <c r="G1171" t="s">
        <v>4128</v>
      </c>
      <c r="H1171" t="s">
        <v>4659</v>
      </c>
      <c r="I1171" t="s">
        <v>4660</v>
      </c>
      <c r="J1171">
        <v>2017</v>
      </c>
      <c r="K1171" t="s">
        <v>4062</v>
      </c>
      <c r="L1171">
        <v>26.922173000000001</v>
      </c>
    </row>
    <row r="1172" spans="3:73" x14ac:dyDescent="0.3">
      <c r="C1172">
        <v>1158114</v>
      </c>
      <c r="D1172" t="s">
        <v>4465</v>
      </c>
      <c r="E1172" t="s">
        <v>2235</v>
      </c>
      <c r="F1172" t="s">
        <v>3614</v>
      </c>
      <c r="G1172" t="s">
        <v>3678</v>
      </c>
      <c r="H1172" t="s">
        <v>3679</v>
      </c>
      <c r="I1172" t="s">
        <v>4661</v>
      </c>
      <c r="J1172">
        <v>2026</v>
      </c>
      <c r="K1172" t="s">
        <v>4062</v>
      </c>
      <c r="L1172">
        <v>87.070076999999998</v>
      </c>
    </row>
    <row r="1173" spans="3:73" x14ac:dyDescent="0.3">
      <c r="C1173">
        <v>1158114</v>
      </c>
      <c r="D1173" t="s">
        <v>4465</v>
      </c>
      <c r="E1173" t="s">
        <v>2235</v>
      </c>
      <c r="F1173" t="s">
        <v>3614</v>
      </c>
      <c r="G1173" t="s">
        <v>3678</v>
      </c>
      <c r="H1173" t="s">
        <v>3679</v>
      </c>
      <c r="I1173" t="s">
        <v>4661</v>
      </c>
      <c r="J1173">
        <v>2025</v>
      </c>
      <c r="K1173" t="s">
        <v>4062</v>
      </c>
      <c r="L1173">
        <v>24.623443000000002</v>
      </c>
      <c r="M1173">
        <v>1168423000</v>
      </c>
      <c r="N1173">
        <v>675727000</v>
      </c>
      <c r="O1173">
        <v>206140000</v>
      </c>
      <c r="P1173">
        <v>244404000</v>
      </c>
      <c r="Q1173">
        <v>183105000</v>
      </c>
      <c r="R1173">
        <v>432672000</v>
      </c>
      <c r="S1173">
        <v>376050000</v>
      </c>
      <c r="V1173">
        <v>434505000</v>
      </c>
      <c r="W1173">
        <v>257283000</v>
      </c>
      <c r="X1173">
        <v>143932000</v>
      </c>
      <c r="AA1173">
        <v>33975000</v>
      </c>
      <c r="AB1173">
        <v>733918000</v>
      </c>
      <c r="AD1173">
        <v>-490078000</v>
      </c>
      <c r="AE1173">
        <v>75000</v>
      </c>
      <c r="AF1173">
        <v>74998000</v>
      </c>
      <c r="AG1173">
        <v>136913000</v>
      </c>
      <c r="AJ1173">
        <v>-54602000</v>
      </c>
      <c r="AK1173">
        <v>85507000</v>
      </c>
      <c r="AL1173">
        <v>191515000</v>
      </c>
      <c r="AM1173">
        <v>-8476000</v>
      </c>
      <c r="AN1173">
        <v>-38228000</v>
      </c>
      <c r="AP1173">
        <v>27696000</v>
      </c>
      <c r="AQ1173">
        <v>-174428000</v>
      </c>
      <c r="AU1173">
        <v>-210604000</v>
      </c>
      <c r="AV1173">
        <v>527941000</v>
      </c>
      <c r="AY1173">
        <v>-0.64</v>
      </c>
      <c r="AZ1173">
        <v>135620000</v>
      </c>
      <c r="BN1173">
        <v>0.37187302886026702</v>
      </c>
      <c r="BP1173">
        <v>0.80121889125981904</v>
      </c>
      <c r="BQ1173">
        <v>1.9147087059774599</v>
      </c>
      <c r="BR1173">
        <v>-38.474129687500003</v>
      </c>
      <c r="BS1173">
        <v>-5.2087562915748099E-2</v>
      </c>
      <c r="BU1173">
        <v>-2.14724308710237E-8</v>
      </c>
    </row>
    <row r="1174" spans="3:73" x14ac:dyDescent="0.3">
      <c r="C1174">
        <v>1158114</v>
      </c>
      <c r="D1174" t="s">
        <v>4465</v>
      </c>
      <c r="E1174" t="s">
        <v>2235</v>
      </c>
      <c r="F1174" t="s">
        <v>3614</v>
      </c>
      <c r="G1174" t="s">
        <v>3678</v>
      </c>
      <c r="H1174" t="s">
        <v>3679</v>
      </c>
      <c r="I1174" t="s">
        <v>4661</v>
      </c>
      <c r="J1174">
        <v>2024</v>
      </c>
      <c r="K1174" t="s">
        <v>4062</v>
      </c>
      <c r="L1174">
        <v>18.254608999999999</v>
      </c>
      <c r="M1174">
        <v>547032000</v>
      </c>
      <c r="N1174">
        <v>301268000</v>
      </c>
      <c r="O1174">
        <v>67428000</v>
      </c>
      <c r="P1174">
        <v>116801000</v>
      </c>
      <c r="Q1174">
        <v>88135000</v>
      </c>
      <c r="R1174">
        <v>237398000</v>
      </c>
      <c r="S1174">
        <v>219235000</v>
      </c>
      <c r="V1174">
        <v>317920000</v>
      </c>
      <c r="W1174">
        <v>170069000</v>
      </c>
      <c r="X1174">
        <v>104969000</v>
      </c>
      <c r="AA1174">
        <v>26682000</v>
      </c>
      <c r="AB1174">
        <v>229112000</v>
      </c>
      <c r="AD1174">
        <v>-451851000</v>
      </c>
      <c r="AE1174">
        <v>49000</v>
      </c>
      <c r="AF1174">
        <v>49393000</v>
      </c>
      <c r="AG1174">
        <v>61800000</v>
      </c>
      <c r="AJ1174">
        <v>-70908000</v>
      </c>
      <c r="AK1174">
        <v>54955000</v>
      </c>
      <c r="AL1174">
        <v>132708000</v>
      </c>
      <c r="AM1174">
        <v>2000</v>
      </c>
      <c r="AN1174">
        <v>-186733000</v>
      </c>
      <c r="AP1174">
        <v>20649000</v>
      </c>
      <c r="AQ1174">
        <v>-69526000</v>
      </c>
      <c r="AU1174">
        <v>-50697000</v>
      </c>
      <c r="AV1174">
        <v>142179000</v>
      </c>
      <c r="AY1174">
        <v>-4.5</v>
      </c>
      <c r="AZ1174">
        <v>76000500</v>
      </c>
      <c r="BN1174">
        <v>0.58117258222553703</v>
      </c>
      <c r="BP1174">
        <v>0.39647437216659098</v>
      </c>
      <c r="BQ1174">
        <v>1.2532148716109299</v>
      </c>
      <c r="BR1174">
        <v>-4.0565797777777801</v>
      </c>
      <c r="BS1174">
        <v>-0.81502933063305305</v>
      </c>
      <c r="BU1174">
        <v>-3.5853966837180098E-7</v>
      </c>
    </row>
    <row r="1175" spans="3:73" x14ac:dyDescent="0.3">
      <c r="C1175">
        <v>1158114</v>
      </c>
      <c r="D1175" t="s">
        <v>4465</v>
      </c>
      <c r="E1175" t="s">
        <v>2235</v>
      </c>
      <c r="F1175" t="s">
        <v>3614</v>
      </c>
      <c r="G1175" t="s">
        <v>3678</v>
      </c>
      <c r="H1175" t="s">
        <v>3679</v>
      </c>
      <c r="I1175" t="s">
        <v>4661</v>
      </c>
      <c r="J1175">
        <v>2023</v>
      </c>
      <c r="K1175" t="s">
        <v>4062</v>
      </c>
      <c r="L1175">
        <v>11.015079999999999</v>
      </c>
      <c r="M1175">
        <v>389186000</v>
      </c>
      <c r="N1175">
        <v>172605000</v>
      </c>
      <c r="O1175">
        <v>45366000</v>
      </c>
      <c r="P1175">
        <v>48071000</v>
      </c>
      <c r="Q1175">
        <v>63866000</v>
      </c>
      <c r="R1175">
        <v>214001000</v>
      </c>
      <c r="S1175">
        <v>200317000</v>
      </c>
      <c r="V1175">
        <v>174317000</v>
      </c>
      <c r="W1175">
        <v>93358000</v>
      </c>
      <c r="X1175">
        <v>32892000</v>
      </c>
      <c r="AA1175">
        <v>23197000</v>
      </c>
      <c r="AB1175">
        <v>214869000</v>
      </c>
      <c r="AD1175">
        <v>-265116000</v>
      </c>
      <c r="AE1175">
        <v>38000</v>
      </c>
      <c r="AF1175">
        <v>38148000</v>
      </c>
      <c r="AG1175">
        <v>58921000</v>
      </c>
      <c r="AJ1175">
        <v>-41349000</v>
      </c>
      <c r="AK1175">
        <v>35975000</v>
      </c>
      <c r="AL1175">
        <v>100270000</v>
      </c>
      <c r="AM1175">
        <v>9000</v>
      </c>
      <c r="AN1175">
        <v>-56048000</v>
      </c>
      <c r="AO1175">
        <v>9428000</v>
      </c>
      <c r="AP1175">
        <v>20427000</v>
      </c>
      <c r="AQ1175">
        <v>-7929000</v>
      </c>
      <c r="AU1175">
        <v>-14761000</v>
      </c>
      <c r="AV1175">
        <v>40578000</v>
      </c>
      <c r="AY1175">
        <v>-1.75</v>
      </c>
      <c r="AZ1175">
        <v>71772500</v>
      </c>
      <c r="BB1175">
        <v>-46611000</v>
      </c>
      <c r="BC1175">
        <v>-26184000</v>
      </c>
      <c r="BN1175">
        <v>0.44790151752632401</v>
      </c>
      <c r="BO1175">
        <v>-4.9438905388205301</v>
      </c>
      <c r="BP1175">
        <v>0.48593585980847898</v>
      </c>
      <c r="BQ1175">
        <v>1.16475288673708</v>
      </c>
      <c r="BR1175">
        <v>-6.2943314285714296</v>
      </c>
      <c r="BS1175">
        <v>-0.260847306963778</v>
      </c>
      <c r="BU1175">
        <v>-8.9712289813793501E-8</v>
      </c>
    </row>
    <row r="1176" spans="3:73" x14ac:dyDescent="0.3">
      <c r="C1176">
        <v>1158114</v>
      </c>
      <c r="D1176" t="s">
        <v>4465</v>
      </c>
      <c r="E1176" t="s">
        <v>2235</v>
      </c>
      <c r="F1176" t="s">
        <v>3614</v>
      </c>
      <c r="G1176" t="s">
        <v>3678</v>
      </c>
      <c r="H1176" t="s">
        <v>3679</v>
      </c>
      <c r="I1176" t="s">
        <v>4661</v>
      </c>
      <c r="J1176">
        <v>2022</v>
      </c>
      <c r="K1176" t="s">
        <v>4062</v>
      </c>
      <c r="L1176">
        <v>3.2774730000000001</v>
      </c>
      <c r="M1176">
        <v>408263000</v>
      </c>
      <c r="N1176">
        <v>183164000</v>
      </c>
      <c r="O1176">
        <v>24685000</v>
      </c>
      <c r="P1176">
        <v>61175000</v>
      </c>
      <c r="Q1176">
        <v>79679000</v>
      </c>
      <c r="R1176">
        <v>224713000</v>
      </c>
      <c r="S1176">
        <v>210184000</v>
      </c>
      <c r="V1176">
        <v>223593000</v>
      </c>
      <c r="W1176">
        <v>138582000</v>
      </c>
      <c r="X1176">
        <v>47845000</v>
      </c>
      <c r="AA1176">
        <v>57074000</v>
      </c>
      <c r="AB1176">
        <v>184670000</v>
      </c>
      <c r="AD1176">
        <v>-209068000</v>
      </c>
      <c r="AE1176">
        <v>29000</v>
      </c>
      <c r="AF1176">
        <v>28622000</v>
      </c>
      <c r="AG1176">
        <v>33627000</v>
      </c>
      <c r="AJ1176">
        <v>-58998000</v>
      </c>
      <c r="AK1176">
        <v>36244000</v>
      </c>
      <c r="AL1176">
        <v>92625000</v>
      </c>
      <c r="AM1176">
        <v>1000</v>
      </c>
      <c r="AN1176">
        <v>-66397000</v>
      </c>
      <c r="AO1176">
        <v>6319000</v>
      </c>
      <c r="AP1176">
        <v>23202000</v>
      </c>
      <c r="AQ1176">
        <v>-14022000</v>
      </c>
      <c r="AU1176">
        <v>-3834000</v>
      </c>
      <c r="AV1176">
        <v>10753000</v>
      </c>
      <c r="AY1176">
        <v>-2.38</v>
      </c>
      <c r="AZ1176">
        <v>86097500</v>
      </c>
      <c r="BB1176">
        <v>-60077000</v>
      </c>
      <c r="BC1176">
        <v>-36875000</v>
      </c>
      <c r="BN1176">
        <v>0.54766902707323495</v>
      </c>
      <c r="BO1176">
        <v>-9.5073587592973592</v>
      </c>
      <c r="BP1176">
        <v>0.17812558629547801</v>
      </c>
      <c r="BQ1176">
        <v>0.746742001125687</v>
      </c>
      <c r="BR1176">
        <v>-1.37708949579832</v>
      </c>
      <c r="BS1176">
        <v>-0.359544051551416</v>
      </c>
      <c r="BU1176">
        <v>-4.2239593545242903E-8</v>
      </c>
    </row>
    <row r="1177" spans="3:73" x14ac:dyDescent="0.3">
      <c r="C1177">
        <v>1158114</v>
      </c>
      <c r="D1177" t="s">
        <v>4465</v>
      </c>
      <c r="E1177" t="s">
        <v>2235</v>
      </c>
      <c r="F1177" t="s">
        <v>3614</v>
      </c>
      <c r="G1177" t="s">
        <v>3678</v>
      </c>
      <c r="H1177" t="s">
        <v>3679</v>
      </c>
      <c r="I1177" t="s">
        <v>4661</v>
      </c>
      <c r="J1177">
        <v>2021</v>
      </c>
      <c r="K1177" t="s">
        <v>4062</v>
      </c>
      <c r="L1177">
        <v>8.0791120000000003</v>
      </c>
      <c r="M1177">
        <v>454459000</v>
      </c>
      <c r="N1177">
        <v>194079000</v>
      </c>
      <c r="O1177">
        <v>34656000</v>
      </c>
      <c r="P1177">
        <v>47944000</v>
      </c>
      <c r="Q1177">
        <v>92516000</v>
      </c>
      <c r="R1177">
        <v>259862000</v>
      </c>
      <c r="S1177">
        <v>243035000</v>
      </c>
      <c r="V1177">
        <v>199889000</v>
      </c>
      <c r="W1177">
        <v>108957000</v>
      </c>
      <c r="X1177">
        <v>34402000</v>
      </c>
      <c r="AA1177">
        <v>54689000</v>
      </c>
      <c r="AB1177">
        <v>254570000</v>
      </c>
      <c r="AD1177">
        <v>-142671000</v>
      </c>
      <c r="AE1177">
        <v>27000</v>
      </c>
      <c r="AF1177">
        <v>27323000</v>
      </c>
      <c r="AG1177">
        <v>37715000</v>
      </c>
      <c r="AJ1177">
        <v>-56766000</v>
      </c>
      <c r="AK1177">
        <v>41220000</v>
      </c>
      <c r="AL1177">
        <v>94481000</v>
      </c>
      <c r="AM1177">
        <v>2000</v>
      </c>
      <c r="AN1177">
        <v>-54162000</v>
      </c>
      <c r="AO1177">
        <v>5620000</v>
      </c>
      <c r="AP1177">
        <v>25371000</v>
      </c>
      <c r="AQ1177">
        <v>-11644000</v>
      </c>
      <c r="AU1177">
        <v>-10546000</v>
      </c>
      <c r="AV1177">
        <v>14088000</v>
      </c>
      <c r="AY1177">
        <v>-2.0099999999999998</v>
      </c>
      <c r="AZ1177">
        <v>101456500</v>
      </c>
      <c r="BB1177">
        <v>-48540000</v>
      </c>
      <c r="BC1177">
        <v>-23169000</v>
      </c>
      <c r="BN1177">
        <v>0.43983945746481001</v>
      </c>
      <c r="BO1177">
        <v>-8.6370106761565797</v>
      </c>
      <c r="BP1177">
        <v>0.318070431454611</v>
      </c>
      <c r="BQ1177">
        <v>0.93213836651156001</v>
      </c>
      <c r="BR1177">
        <v>-4.0194587064676597</v>
      </c>
      <c r="BS1177">
        <v>-0.21275876969006599</v>
      </c>
      <c r="BU1177">
        <v>-6.3789979651962101E-8</v>
      </c>
    </row>
    <row r="1178" spans="3:73" x14ac:dyDescent="0.3">
      <c r="C1178">
        <v>1158114</v>
      </c>
      <c r="D1178" t="s">
        <v>4465</v>
      </c>
      <c r="E1178" t="s">
        <v>2235</v>
      </c>
      <c r="F1178" t="s">
        <v>3614</v>
      </c>
      <c r="G1178" t="s">
        <v>3678</v>
      </c>
      <c r="H1178" t="s">
        <v>3679</v>
      </c>
      <c r="I1178" t="s">
        <v>4661</v>
      </c>
      <c r="J1178">
        <v>2020</v>
      </c>
      <c r="K1178" t="s">
        <v>4062</v>
      </c>
      <c r="L1178">
        <v>10.676622</v>
      </c>
      <c r="M1178">
        <v>480805000</v>
      </c>
      <c r="N1178">
        <v>209169000</v>
      </c>
      <c r="O1178">
        <v>43425000</v>
      </c>
      <c r="P1178">
        <v>43042000</v>
      </c>
      <c r="Q1178">
        <v>110397000</v>
      </c>
      <c r="R1178">
        <v>270654000</v>
      </c>
      <c r="S1178">
        <v>252984000</v>
      </c>
      <c r="V1178">
        <v>202914000</v>
      </c>
      <c r="W1178">
        <v>103148000</v>
      </c>
      <c r="X1178">
        <v>29482000</v>
      </c>
      <c r="AA1178">
        <v>52169000</v>
      </c>
      <c r="AB1178">
        <v>277891000</v>
      </c>
      <c r="AD1178">
        <v>-88509000</v>
      </c>
      <c r="AE1178">
        <v>25000</v>
      </c>
      <c r="AF1178">
        <v>25110000</v>
      </c>
      <c r="AG1178">
        <v>11277000</v>
      </c>
      <c r="AJ1178">
        <v>-13161000</v>
      </c>
      <c r="AK1178">
        <v>10826000</v>
      </c>
      <c r="AL1178">
        <v>24438000</v>
      </c>
      <c r="AM1178">
        <v>4000</v>
      </c>
      <c r="AN1178">
        <v>-13439000</v>
      </c>
      <c r="AO1178">
        <v>5635000</v>
      </c>
      <c r="AP1178">
        <v>24733000</v>
      </c>
      <c r="AQ1178">
        <v>-44009000</v>
      </c>
      <c r="AU1178">
        <v>-19347000</v>
      </c>
      <c r="AV1178">
        <v>47441000</v>
      </c>
      <c r="AY1178">
        <v>-0.56999999999999995</v>
      </c>
      <c r="AZ1178">
        <v>97712500</v>
      </c>
      <c r="BB1178">
        <v>-7800000</v>
      </c>
      <c r="BC1178">
        <v>16933000</v>
      </c>
      <c r="BN1178">
        <v>0.42202972098875802</v>
      </c>
      <c r="BO1178">
        <v>-1.3842058562555499</v>
      </c>
      <c r="BP1178">
        <v>0.42099701399930201</v>
      </c>
      <c r="BQ1178">
        <v>0.95757552255012202</v>
      </c>
      <c r="BR1178">
        <v>-18.730915789473698</v>
      </c>
      <c r="BS1178">
        <v>-4.8360688183496398E-2</v>
      </c>
      <c r="BU1178">
        <v>-2.1899502106941199E-8</v>
      </c>
    </row>
    <row r="1179" spans="3:73" x14ac:dyDescent="0.3">
      <c r="C1179">
        <v>1158114</v>
      </c>
      <c r="D1179" t="s">
        <v>4465</v>
      </c>
      <c r="E1179" t="s">
        <v>2235</v>
      </c>
      <c r="F1179" t="s">
        <v>3614</v>
      </c>
      <c r="G1179" t="s">
        <v>3678</v>
      </c>
      <c r="H1179" t="s">
        <v>3679</v>
      </c>
      <c r="I1179" t="s">
        <v>4661</v>
      </c>
      <c r="J1179">
        <v>2019</v>
      </c>
      <c r="K1179" t="s">
        <v>4062</v>
      </c>
      <c r="L1179">
        <v>11.950751</v>
      </c>
      <c r="M1179">
        <v>466825000</v>
      </c>
      <c r="N1179">
        <v>192804000</v>
      </c>
      <c r="O1179">
        <v>59977000</v>
      </c>
      <c r="P1179">
        <v>34655000</v>
      </c>
      <c r="Q1179">
        <v>85028000</v>
      </c>
      <c r="R1179">
        <v>266010000</v>
      </c>
      <c r="S1179">
        <v>248444000</v>
      </c>
      <c r="V1179">
        <v>193031000</v>
      </c>
      <c r="W1179">
        <v>91355000</v>
      </c>
      <c r="X1179">
        <v>32828000</v>
      </c>
      <c r="AA1179">
        <v>49923000</v>
      </c>
      <c r="AB1179">
        <v>273794000</v>
      </c>
      <c r="AD1179">
        <v>-30057000</v>
      </c>
      <c r="AE1179">
        <v>20000</v>
      </c>
      <c r="AF1179">
        <v>20140000</v>
      </c>
      <c r="AG1179">
        <v>11336000</v>
      </c>
      <c r="AJ1179">
        <v>-12054000</v>
      </c>
      <c r="AK1179">
        <v>10597000</v>
      </c>
      <c r="AL1179">
        <v>23390000</v>
      </c>
      <c r="AM1179">
        <v>22267000</v>
      </c>
      <c r="AN1179">
        <v>-35430000</v>
      </c>
      <c r="AO1179">
        <v>5405000</v>
      </c>
      <c r="AP1179">
        <v>24014000</v>
      </c>
      <c r="AQ1179">
        <v>-1754000</v>
      </c>
      <c r="AU1179">
        <v>-32116000</v>
      </c>
      <c r="AV1179">
        <v>42596000</v>
      </c>
      <c r="AY1179">
        <v>-1.76</v>
      </c>
      <c r="AZ1179">
        <v>89142000</v>
      </c>
      <c r="BB1179">
        <v>-7758000</v>
      </c>
      <c r="BC1179">
        <v>16256000</v>
      </c>
      <c r="BN1179">
        <v>0.41349756332672799</v>
      </c>
      <c r="BO1179">
        <v>-1.43533765032377</v>
      </c>
      <c r="BP1179">
        <v>0.65652673635816305</v>
      </c>
      <c r="BQ1179">
        <v>1.1797493295386099</v>
      </c>
      <c r="BR1179">
        <v>-6.7901994318181798</v>
      </c>
      <c r="BS1179">
        <v>-0.12940385837527499</v>
      </c>
      <c r="BU1179">
        <v>-7.6821704493159095E-8</v>
      </c>
    </row>
    <row r="1180" spans="3:73" x14ac:dyDescent="0.3">
      <c r="C1180">
        <v>1158114</v>
      </c>
      <c r="D1180" t="s">
        <v>4465</v>
      </c>
      <c r="E1180" t="s">
        <v>2235</v>
      </c>
      <c r="F1180" t="s">
        <v>3614</v>
      </c>
      <c r="G1180" t="s">
        <v>3678</v>
      </c>
      <c r="H1180" t="s">
        <v>3679</v>
      </c>
      <c r="I1180" t="s">
        <v>4661</v>
      </c>
      <c r="J1180">
        <v>2018</v>
      </c>
      <c r="K1180" t="s">
        <v>4062</v>
      </c>
      <c r="L1180">
        <v>32.131487999999997</v>
      </c>
      <c r="M1180">
        <v>466840000</v>
      </c>
      <c r="N1180">
        <v>194275000</v>
      </c>
      <c r="O1180">
        <v>55646000</v>
      </c>
      <c r="P1180">
        <v>30534000</v>
      </c>
      <c r="Q1180">
        <v>93256000</v>
      </c>
      <c r="R1180">
        <v>244002000</v>
      </c>
      <c r="S1180">
        <v>234211000</v>
      </c>
      <c r="T1180">
        <v>3977000</v>
      </c>
      <c r="V1180">
        <v>137746000</v>
      </c>
      <c r="W1180">
        <v>77418000</v>
      </c>
      <c r="X1180">
        <v>29910000</v>
      </c>
      <c r="AA1180">
        <v>83917000</v>
      </c>
      <c r="AB1180">
        <v>329094000</v>
      </c>
      <c r="AD1180">
        <v>35992000</v>
      </c>
      <c r="AE1180">
        <v>20000</v>
      </c>
      <c r="AF1180">
        <v>19810000</v>
      </c>
      <c r="AG1180">
        <v>10537000</v>
      </c>
      <c r="AJ1180">
        <v>-12277000</v>
      </c>
      <c r="AK1180">
        <v>11342000</v>
      </c>
      <c r="AL1180">
        <v>22814000</v>
      </c>
      <c r="AM1180">
        <v>-3638000</v>
      </c>
      <c r="AN1180">
        <v>-8568000</v>
      </c>
      <c r="AO1180">
        <v>1106000</v>
      </c>
      <c r="AP1180">
        <v>29698000</v>
      </c>
      <c r="AQ1180">
        <v>14029000</v>
      </c>
      <c r="AU1180">
        <v>-76514000</v>
      </c>
      <c r="AV1180">
        <v>34803000</v>
      </c>
      <c r="AY1180">
        <v>-0.43</v>
      </c>
      <c r="AZ1180">
        <v>84512000</v>
      </c>
      <c r="BB1180">
        <v>-11100000</v>
      </c>
      <c r="BC1180">
        <v>18598000</v>
      </c>
      <c r="BN1180">
        <v>0.29506040613486401</v>
      </c>
      <c r="BO1180">
        <v>-10.0361663652803</v>
      </c>
      <c r="BP1180">
        <v>0.718773411868041</v>
      </c>
      <c r="BQ1180">
        <v>1.30485158490274</v>
      </c>
      <c r="BR1180">
        <v>-74.724390697674394</v>
      </c>
      <c r="BS1180">
        <v>-2.6035114587321599E-2</v>
      </c>
      <c r="BU1180">
        <v>-4.1983566518988503E-8</v>
      </c>
    </row>
    <row r="1181" spans="3:73" x14ac:dyDescent="0.3">
      <c r="C1181">
        <v>1158114</v>
      </c>
      <c r="D1181" t="s">
        <v>4465</v>
      </c>
      <c r="E1181" t="s">
        <v>2235</v>
      </c>
      <c r="F1181" t="s">
        <v>3614</v>
      </c>
      <c r="G1181" t="s">
        <v>3678</v>
      </c>
      <c r="H1181" t="s">
        <v>3679</v>
      </c>
      <c r="I1181" t="s">
        <v>4661</v>
      </c>
      <c r="J1181">
        <v>2017</v>
      </c>
      <c r="K1181" t="s">
        <v>4062</v>
      </c>
      <c r="L1181">
        <v>59.761324000000002</v>
      </c>
      <c r="M1181">
        <v>452984000</v>
      </c>
      <c r="N1181">
        <v>229697000</v>
      </c>
      <c r="O1181">
        <v>82936000</v>
      </c>
      <c r="P1181">
        <v>59850000</v>
      </c>
      <c r="Q1181">
        <v>75768000</v>
      </c>
      <c r="R1181">
        <v>202754000</v>
      </c>
      <c r="S1181">
        <v>197943000</v>
      </c>
      <c r="T1181">
        <v>4007000</v>
      </c>
      <c r="V1181">
        <v>119708000</v>
      </c>
      <c r="W1181">
        <v>70708000</v>
      </c>
      <c r="X1181">
        <v>43624000</v>
      </c>
      <c r="AB1181">
        <v>333276000</v>
      </c>
      <c r="AD1181">
        <v>38138000</v>
      </c>
      <c r="AE1181">
        <v>19000</v>
      </c>
      <c r="AF1181">
        <v>19451000</v>
      </c>
      <c r="AG1181">
        <v>32154000</v>
      </c>
      <c r="AJ1181">
        <v>10320000</v>
      </c>
      <c r="AK1181">
        <v>10670000</v>
      </c>
      <c r="AL1181">
        <v>21834000</v>
      </c>
      <c r="AM1181">
        <v>3703000</v>
      </c>
      <c r="AN1181">
        <v>5716000</v>
      </c>
      <c r="AO1181">
        <v>858000</v>
      </c>
      <c r="AP1181">
        <v>20381000</v>
      </c>
      <c r="AQ1181">
        <v>84284000</v>
      </c>
      <c r="AU1181">
        <v>-70159000</v>
      </c>
      <c r="AV1181">
        <v>18244000</v>
      </c>
      <c r="AY1181">
        <v>0.28999999999999998</v>
      </c>
      <c r="BB1181">
        <v>10277000</v>
      </c>
      <c r="BC1181">
        <v>30658000</v>
      </c>
      <c r="BN1181">
        <v>0.264265404517599</v>
      </c>
      <c r="BO1181">
        <v>11.977855477855501</v>
      </c>
      <c r="BP1181">
        <v>1.1729365842620401</v>
      </c>
      <c r="BQ1181">
        <v>2.1769672455733402</v>
      </c>
      <c r="BR1181">
        <v>206.07353103448301</v>
      </c>
      <c r="BS1181">
        <v>1.71509499633937E-2</v>
      </c>
      <c r="BU1181">
        <v>5.2001296102929702E-8</v>
      </c>
    </row>
    <row r="1182" spans="3:73" x14ac:dyDescent="0.3">
      <c r="C1182">
        <v>926282</v>
      </c>
      <c r="D1182" t="s">
        <v>4419</v>
      </c>
      <c r="E1182" t="s">
        <v>2687</v>
      </c>
      <c r="F1182" t="s">
        <v>3614</v>
      </c>
      <c r="G1182" t="s">
        <v>4193</v>
      </c>
      <c r="H1182" t="s">
        <v>4662</v>
      </c>
      <c r="I1182" t="s">
        <v>4663</v>
      </c>
      <c r="J1182">
        <v>2026</v>
      </c>
      <c r="K1182" t="s">
        <v>4062</v>
      </c>
      <c r="L1182">
        <v>11.212301999999999</v>
      </c>
    </row>
    <row r="1183" spans="3:73" x14ac:dyDescent="0.3">
      <c r="C1183">
        <v>926282</v>
      </c>
      <c r="D1183" t="s">
        <v>4419</v>
      </c>
      <c r="E1183" t="s">
        <v>2687</v>
      </c>
      <c r="F1183" t="s">
        <v>3614</v>
      </c>
      <c r="G1183" t="s">
        <v>4193</v>
      </c>
      <c r="H1183" t="s">
        <v>4662</v>
      </c>
      <c r="I1183" t="s">
        <v>4663</v>
      </c>
      <c r="J1183">
        <v>2025</v>
      </c>
      <c r="K1183" t="s">
        <v>4062</v>
      </c>
      <c r="L1183">
        <v>9.0812179999999998</v>
      </c>
      <c r="M1183">
        <v>1204493000</v>
      </c>
      <c r="N1183">
        <v>635224000</v>
      </c>
      <c r="O1183">
        <v>95696000</v>
      </c>
      <c r="P1183">
        <v>210687000</v>
      </c>
      <c r="Q1183">
        <v>215736000</v>
      </c>
      <c r="S1183">
        <v>124384000</v>
      </c>
      <c r="T1183">
        <v>294047000</v>
      </c>
      <c r="U1183">
        <v>59983000</v>
      </c>
      <c r="V1183">
        <v>685335000</v>
      </c>
      <c r="W1183">
        <v>361860000</v>
      </c>
      <c r="X1183">
        <v>167337000</v>
      </c>
      <c r="AC1183">
        <v>5108000</v>
      </c>
      <c r="AD1183">
        <v>-730010000</v>
      </c>
      <c r="AE1183">
        <v>802000</v>
      </c>
      <c r="AF1183">
        <v>79926000</v>
      </c>
      <c r="AG1183">
        <v>414955000</v>
      </c>
      <c r="AI1183">
        <v>668852000</v>
      </c>
      <c r="AJ1183">
        <v>-15596000</v>
      </c>
      <c r="AK1183">
        <v>204276000</v>
      </c>
      <c r="AM1183">
        <v>4993000</v>
      </c>
      <c r="AN1183">
        <v>-45656000</v>
      </c>
      <c r="AO1183">
        <v>19344000</v>
      </c>
      <c r="AQ1183">
        <v>129767000</v>
      </c>
      <c r="AS1183">
        <v>92546000</v>
      </c>
      <c r="AU1183">
        <v>-69168000</v>
      </c>
      <c r="AV1183">
        <v>-46680000</v>
      </c>
      <c r="AX1183">
        <v>21237000</v>
      </c>
      <c r="AY1183">
        <v>-0.52</v>
      </c>
      <c r="AZ1183">
        <v>242536500</v>
      </c>
      <c r="BB1183">
        <v>-21319000</v>
      </c>
      <c r="BC1183">
        <v>-21319000</v>
      </c>
      <c r="BH1183">
        <v>2.7577374951811402</v>
      </c>
      <c r="BN1183">
        <v>0.568982136052264</v>
      </c>
      <c r="BO1183">
        <v>-1.1020988420182001</v>
      </c>
      <c r="BP1183">
        <v>0.26445586690985501</v>
      </c>
      <c r="BQ1183">
        <v>1.15925496048195</v>
      </c>
      <c r="BR1183">
        <v>-17.463880769230801</v>
      </c>
    </row>
    <row r="1184" spans="3:73" x14ac:dyDescent="0.3">
      <c r="C1184">
        <v>926282</v>
      </c>
      <c r="D1184" t="s">
        <v>4419</v>
      </c>
      <c r="E1184" t="s">
        <v>2687</v>
      </c>
      <c r="F1184" t="s">
        <v>3614</v>
      </c>
      <c r="G1184" t="s">
        <v>4193</v>
      </c>
      <c r="H1184" t="s">
        <v>4662</v>
      </c>
      <c r="I1184" t="s">
        <v>4663</v>
      </c>
      <c r="J1184">
        <v>2024</v>
      </c>
      <c r="K1184" t="s">
        <v>4062</v>
      </c>
      <c r="L1184">
        <v>5.9264999999999999</v>
      </c>
      <c r="M1184">
        <v>1179372000</v>
      </c>
      <c r="N1184">
        <v>610605000</v>
      </c>
      <c r="O1184">
        <v>77567000</v>
      </c>
      <c r="P1184">
        <v>178030000</v>
      </c>
      <c r="Q1184">
        <v>269337000</v>
      </c>
      <c r="S1184">
        <v>102942000</v>
      </c>
      <c r="T1184">
        <v>284893000</v>
      </c>
      <c r="U1184">
        <v>52918000</v>
      </c>
      <c r="V1184">
        <v>622015000</v>
      </c>
      <c r="W1184">
        <v>293645000</v>
      </c>
      <c r="X1184">
        <v>170451000</v>
      </c>
      <c r="AC1184">
        <v>5198000</v>
      </c>
      <c r="AD1184">
        <v>-680993000</v>
      </c>
      <c r="AE1184">
        <v>795000</v>
      </c>
      <c r="AF1184">
        <v>79218000</v>
      </c>
      <c r="AG1184">
        <v>330314000</v>
      </c>
      <c r="AI1184">
        <v>592406000</v>
      </c>
      <c r="AJ1184">
        <v>-417101000</v>
      </c>
      <c r="AK1184">
        <v>221463000</v>
      </c>
      <c r="AM1184">
        <v>8785000</v>
      </c>
      <c r="AN1184">
        <v>-450872000</v>
      </c>
      <c r="AO1184">
        <v>22053000</v>
      </c>
      <c r="AQ1184">
        <v>103070000</v>
      </c>
      <c r="AS1184">
        <v>90985000</v>
      </c>
      <c r="AU1184">
        <v>-62208000</v>
      </c>
      <c r="AV1184">
        <v>-50011000</v>
      </c>
      <c r="AX1184">
        <v>21237000</v>
      </c>
      <c r="AY1184">
        <v>-5.67</v>
      </c>
      <c r="AZ1184">
        <v>315816000</v>
      </c>
      <c r="BB1184">
        <v>-420034000</v>
      </c>
      <c r="BC1184">
        <v>-420034000</v>
      </c>
      <c r="BH1184">
        <v>1.87579476657294</v>
      </c>
      <c r="BN1184">
        <v>0.52741204641114103</v>
      </c>
      <c r="BO1184">
        <v>-19.046569627715101</v>
      </c>
      <c r="BP1184">
        <v>0.26415229273442398</v>
      </c>
      <c r="BQ1184">
        <v>1.1621788213659301</v>
      </c>
      <c r="BR1184">
        <v>-1.0452380952381</v>
      </c>
    </row>
    <row r="1185" spans="3:73" x14ac:dyDescent="0.3">
      <c r="C1185">
        <v>926282</v>
      </c>
      <c r="D1185" t="s">
        <v>4419</v>
      </c>
      <c r="E1185" t="s">
        <v>2687</v>
      </c>
      <c r="F1185" t="s">
        <v>3614</v>
      </c>
      <c r="G1185" t="s">
        <v>4193</v>
      </c>
      <c r="H1185" t="s">
        <v>4662</v>
      </c>
      <c r="I1185" t="s">
        <v>4663</v>
      </c>
      <c r="J1185">
        <v>2023</v>
      </c>
      <c r="K1185" t="s">
        <v>4062</v>
      </c>
      <c r="L1185">
        <v>9.6632359999999995</v>
      </c>
      <c r="M1185">
        <v>1682512000</v>
      </c>
      <c r="N1185">
        <v>736856000</v>
      </c>
      <c r="O1185">
        <v>87167000</v>
      </c>
      <c r="P1185">
        <v>216445000</v>
      </c>
      <c r="Q1185">
        <v>362295000</v>
      </c>
      <c r="R1185">
        <v>123000000</v>
      </c>
      <c r="S1185">
        <v>123020000</v>
      </c>
      <c r="T1185">
        <v>327985000</v>
      </c>
      <c r="U1185">
        <v>353415000</v>
      </c>
      <c r="V1185">
        <v>636934000</v>
      </c>
      <c r="W1185">
        <v>279511000</v>
      </c>
      <c r="X1185">
        <v>162922000</v>
      </c>
      <c r="AC1185">
        <v>5825000</v>
      </c>
      <c r="AD1185">
        <v>-243908000</v>
      </c>
      <c r="AE1185">
        <v>790000</v>
      </c>
      <c r="AF1185">
        <v>78674000</v>
      </c>
      <c r="AG1185">
        <v>333063000</v>
      </c>
      <c r="AJ1185">
        <v>-221271000</v>
      </c>
      <c r="AK1185">
        <v>258311000</v>
      </c>
      <c r="AM1185">
        <v>28133000</v>
      </c>
      <c r="AN1185">
        <v>-267688000</v>
      </c>
      <c r="AO1185">
        <v>16299000</v>
      </c>
      <c r="AQ1185">
        <v>-45604000</v>
      </c>
      <c r="AS1185">
        <v>112949000</v>
      </c>
      <c r="AU1185">
        <v>-32204000</v>
      </c>
      <c r="AV1185">
        <v>58867000</v>
      </c>
      <c r="AX1185">
        <v>21237000</v>
      </c>
      <c r="AY1185">
        <v>-3.41</v>
      </c>
      <c r="AZ1185">
        <v>394913000</v>
      </c>
      <c r="BB1185">
        <v>-223256000</v>
      </c>
      <c r="BC1185">
        <v>-223256000</v>
      </c>
      <c r="BN1185">
        <v>0.37856134161301702</v>
      </c>
      <c r="BO1185">
        <v>-13.6975274556721</v>
      </c>
      <c r="BP1185">
        <v>0.31185534737452197</v>
      </c>
      <c r="BQ1185">
        <v>1.3400581730236001</v>
      </c>
      <c r="BR1185">
        <v>-2.8337935483871002</v>
      </c>
    </row>
    <row r="1186" spans="3:73" x14ac:dyDescent="0.3">
      <c r="C1186">
        <v>926282</v>
      </c>
      <c r="D1186" t="s">
        <v>4419</v>
      </c>
      <c r="E1186" t="s">
        <v>2687</v>
      </c>
      <c r="F1186" t="s">
        <v>3614</v>
      </c>
      <c r="G1186" t="s">
        <v>4193</v>
      </c>
      <c r="H1186" t="s">
        <v>4662</v>
      </c>
      <c r="I1186" t="s">
        <v>4663</v>
      </c>
      <c r="J1186">
        <v>2022</v>
      </c>
      <c r="K1186" t="s">
        <v>4062</v>
      </c>
      <c r="L1186">
        <v>19.469828</v>
      </c>
      <c r="M1186">
        <v>1881865000</v>
      </c>
      <c r="N1186">
        <v>882358000</v>
      </c>
      <c r="O1186">
        <v>108644000</v>
      </c>
      <c r="P1186">
        <v>279435000</v>
      </c>
      <c r="Q1186">
        <v>427531000</v>
      </c>
      <c r="R1186">
        <v>110700000</v>
      </c>
      <c r="S1186">
        <v>110699000</v>
      </c>
      <c r="T1186">
        <v>401211000</v>
      </c>
      <c r="U1186">
        <v>381724000</v>
      </c>
      <c r="V1186">
        <v>578252000</v>
      </c>
      <c r="W1186">
        <v>488575000</v>
      </c>
      <c r="X1186">
        <v>237699000</v>
      </c>
      <c r="AC1186">
        <v>4125000</v>
      </c>
      <c r="AD1186">
        <v>55338000</v>
      </c>
      <c r="AE1186">
        <v>781000</v>
      </c>
      <c r="AF1186">
        <v>77889000</v>
      </c>
      <c r="AG1186">
        <v>327252000</v>
      </c>
      <c r="AJ1186">
        <v>-72827000</v>
      </c>
      <c r="AK1186">
        <v>173757000</v>
      </c>
      <c r="AM1186">
        <v>-62075000</v>
      </c>
      <c r="AN1186">
        <v>-2037000</v>
      </c>
      <c r="AO1186">
        <v>3437000</v>
      </c>
      <c r="AQ1186">
        <v>-44228000</v>
      </c>
      <c r="AS1186">
        <v>67553000</v>
      </c>
      <c r="AU1186">
        <v>55831000</v>
      </c>
      <c r="AV1186">
        <v>52936000</v>
      </c>
      <c r="AX1186">
        <v>22885000</v>
      </c>
      <c r="AY1186">
        <v>-0.03</v>
      </c>
      <c r="AZ1186">
        <v>283711000</v>
      </c>
      <c r="BB1186">
        <v>-60675000</v>
      </c>
      <c r="BC1186">
        <v>-60675000</v>
      </c>
      <c r="BN1186">
        <v>0.307276026707548</v>
      </c>
      <c r="BO1186">
        <v>-17.653476869362802</v>
      </c>
      <c r="BP1186">
        <v>0.222369134728547</v>
      </c>
      <c r="BQ1186">
        <v>0.93092565112828096</v>
      </c>
      <c r="BR1186">
        <v>-648.99426666666704</v>
      </c>
    </row>
    <row r="1187" spans="3:73" x14ac:dyDescent="0.3">
      <c r="C1187">
        <v>926282</v>
      </c>
      <c r="D1187" t="s">
        <v>4419</v>
      </c>
      <c r="E1187" t="s">
        <v>2687</v>
      </c>
      <c r="F1187" t="s">
        <v>3614</v>
      </c>
      <c r="G1187" t="s">
        <v>4193</v>
      </c>
      <c r="H1187" t="s">
        <v>4662</v>
      </c>
      <c r="I1187" t="s">
        <v>4663</v>
      </c>
      <c r="J1187">
        <v>2021</v>
      </c>
      <c r="K1187" t="s">
        <v>4062</v>
      </c>
      <c r="L1187">
        <v>18.591449000000001</v>
      </c>
      <c r="M1187">
        <v>569017000</v>
      </c>
      <c r="N1187">
        <v>376325000</v>
      </c>
      <c r="O1187">
        <v>56603000</v>
      </c>
      <c r="P1187">
        <v>158742000</v>
      </c>
      <c r="Q1187">
        <v>139891000</v>
      </c>
      <c r="R1187">
        <v>55800000</v>
      </c>
      <c r="S1187">
        <v>55766000</v>
      </c>
      <c r="T1187">
        <v>19293000</v>
      </c>
      <c r="U1187">
        <v>6968000</v>
      </c>
      <c r="V1187">
        <v>211915000</v>
      </c>
      <c r="W1187">
        <v>155359000</v>
      </c>
      <c r="X1187">
        <v>102489000</v>
      </c>
      <c r="AB1187">
        <v>357102000</v>
      </c>
      <c r="AC1187">
        <v>661547000</v>
      </c>
      <c r="AD1187">
        <v>740820000</v>
      </c>
      <c r="AE1187">
        <v>797000</v>
      </c>
      <c r="AF1187">
        <v>49063000</v>
      </c>
      <c r="AG1187">
        <v>54435000</v>
      </c>
      <c r="AJ1187">
        <v>-7238000</v>
      </c>
      <c r="AK1187">
        <v>108663000</v>
      </c>
      <c r="AM1187">
        <v>2330000</v>
      </c>
      <c r="AN1187">
        <v>-4190000</v>
      </c>
      <c r="AO1187">
        <v>34000</v>
      </c>
      <c r="AQ1187">
        <v>3008000</v>
      </c>
      <c r="AS1187">
        <v>16084000</v>
      </c>
      <c r="AU1187">
        <v>10266000</v>
      </c>
      <c r="AV1187">
        <v>-12958000</v>
      </c>
      <c r="AX1187">
        <v>17529000</v>
      </c>
      <c r="AY1187">
        <v>-0.09</v>
      </c>
      <c r="AZ1187">
        <v>132674000</v>
      </c>
      <c r="BB1187">
        <v>-1826000</v>
      </c>
      <c r="BC1187">
        <v>-1826000</v>
      </c>
      <c r="BN1187">
        <v>0.37242296803083202</v>
      </c>
      <c r="BO1187">
        <v>-53.705882352941202</v>
      </c>
      <c r="BP1187">
        <v>0.36433679413487502</v>
      </c>
      <c r="BQ1187">
        <v>1.5218558306889201</v>
      </c>
      <c r="BR1187">
        <v>-206.57165555555599</v>
      </c>
      <c r="BS1187">
        <v>-1.17333422943585E-2</v>
      </c>
      <c r="BU1187">
        <v>-4.68558117848682E-9</v>
      </c>
    </row>
    <row r="1188" spans="3:73" x14ac:dyDescent="0.3">
      <c r="C1188">
        <v>926282</v>
      </c>
      <c r="D1188" t="s">
        <v>4419</v>
      </c>
      <c r="E1188" t="s">
        <v>2687</v>
      </c>
      <c r="F1188" t="s">
        <v>3614</v>
      </c>
      <c r="G1188" t="s">
        <v>4193</v>
      </c>
      <c r="H1188" t="s">
        <v>4662</v>
      </c>
      <c r="I1188" t="s">
        <v>4663</v>
      </c>
      <c r="J1188">
        <v>2020</v>
      </c>
      <c r="K1188" t="s">
        <v>4062</v>
      </c>
      <c r="L1188">
        <v>9.8934169999999995</v>
      </c>
      <c r="M1188">
        <v>525679000</v>
      </c>
      <c r="N1188">
        <v>317418000</v>
      </c>
      <c r="O1188">
        <v>60161000</v>
      </c>
      <c r="P1188">
        <v>98827000</v>
      </c>
      <c r="Q1188">
        <v>125457000</v>
      </c>
      <c r="R1188">
        <v>62400000</v>
      </c>
      <c r="S1188">
        <v>62399000</v>
      </c>
      <c r="T1188">
        <v>23470000</v>
      </c>
      <c r="U1188">
        <v>6968000</v>
      </c>
      <c r="V1188">
        <v>152735000</v>
      </c>
      <c r="W1188">
        <v>94193000</v>
      </c>
      <c r="X1188">
        <v>49929000</v>
      </c>
      <c r="AA1188">
        <v>24600000</v>
      </c>
      <c r="AB1188">
        <v>372944000</v>
      </c>
      <c r="AC1188">
        <v>679493000</v>
      </c>
      <c r="AD1188">
        <v>781813000</v>
      </c>
      <c r="AE1188">
        <v>797000</v>
      </c>
      <c r="AF1188">
        <v>48241000</v>
      </c>
      <c r="AG1188">
        <v>53517000</v>
      </c>
      <c r="AJ1188">
        <v>-3324000</v>
      </c>
      <c r="AK1188">
        <v>113287000</v>
      </c>
      <c r="AM1188">
        <v>-8624000</v>
      </c>
      <c r="AN1188">
        <v>6114000</v>
      </c>
      <c r="AO1188">
        <v>5000</v>
      </c>
      <c r="AQ1188">
        <v>-16518000</v>
      </c>
      <c r="AS1188">
        <v>16627000</v>
      </c>
      <c r="AU1188">
        <v>41399000</v>
      </c>
      <c r="AV1188">
        <v>-42977000</v>
      </c>
      <c r="AX1188">
        <v>17334000</v>
      </c>
      <c r="AY1188">
        <v>0.13</v>
      </c>
      <c r="AZ1188">
        <v>111881000</v>
      </c>
      <c r="BB1188">
        <v>-2505000</v>
      </c>
      <c r="BC1188">
        <v>-2505000</v>
      </c>
      <c r="BN1188">
        <v>0.29054803406641699</v>
      </c>
      <c r="BO1188">
        <v>-501</v>
      </c>
      <c r="BP1188">
        <v>0.63869926639983898</v>
      </c>
      <c r="BQ1188">
        <v>2.0379539880882902</v>
      </c>
      <c r="BR1188">
        <v>76.103207692307706</v>
      </c>
      <c r="BS1188">
        <v>1.6393882191428202E-2</v>
      </c>
      <c r="BU1188">
        <v>3.4486255577244799E-9</v>
      </c>
    </row>
    <row r="1189" spans="3:73" x14ac:dyDescent="0.3">
      <c r="C1189">
        <v>926282</v>
      </c>
      <c r="D1189" t="s">
        <v>4419</v>
      </c>
      <c r="E1189" t="s">
        <v>2687</v>
      </c>
      <c r="F1189" t="s">
        <v>3614</v>
      </c>
      <c r="G1189" t="s">
        <v>4193</v>
      </c>
      <c r="H1189" t="s">
        <v>4662</v>
      </c>
      <c r="I1189" t="s">
        <v>4663</v>
      </c>
      <c r="J1189">
        <v>2019</v>
      </c>
      <c r="K1189" t="s">
        <v>4062</v>
      </c>
      <c r="L1189">
        <v>11.518532</v>
      </c>
      <c r="M1189">
        <v>545118000</v>
      </c>
      <c r="N1189">
        <v>320310000</v>
      </c>
      <c r="O1189">
        <v>73773000</v>
      </c>
      <c r="P1189">
        <v>90531000</v>
      </c>
      <c r="Q1189">
        <v>98305000</v>
      </c>
      <c r="R1189">
        <v>73700000</v>
      </c>
      <c r="S1189">
        <v>73708000</v>
      </c>
      <c r="T1189">
        <v>27821000</v>
      </c>
      <c r="U1189">
        <v>6968000</v>
      </c>
      <c r="V1189">
        <v>164692000</v>
      </c>
      <c r="W1189">
        <v>112711000</v>
      </c>
      <c r="X1189">
        <v>44870000</v>
      </c>
      <c r="AA1189">
        <v>24600000</v>
      </c>
      <c r="AB1189">
        <v>380426000</v>
      </c>
      <c r="AC1189">
        <v>685288000</v>
      </c>
      <c r="AD1189">
        <v>806702000</v>
      </c>
      <c r="AE1189">
        <v>797000</v>
      </c>
      <c r="AF1189">
        <v>48020000</v>
      </c>
      <c r="AG1189">
        <v>47209000</v>
      </c>
      <c r="AJ1189">
        <v>-14070000</v>
      </c>
      <c r="AK1189">
        <v>126200000</v>
      </c>
      <c r="AM1189">
        <v>28205000</v>
      </c>
      <c r="AN1189">
        <v>-11624000</v>
      </c>
      <c r="AO1189">
        <v>511000</v>
      </c>
      <c r="AQ1189">
        <v>-2472000</v>
      </c>
      <c r="AS1189">
        <v>17771000</v>
      </c>
      <c r="AU1189">
        <v>-9791000</v>
      </c>
      <c r="AV1189">
        <v>-17870000</v>
      </c>
      <c r="AX1189">
        <v>17212000</v>
      </c>
      <c r="AY1189">
        <v>-0.25</v>
      </c>
      <c r="AZ1189">
        <v>99076500</v>
      </c>
      <c r="BB1189">
        <v>17092000</v>
      </c>
      <c r="BC1189">
        <v>17092000</v>
      </c>
      <c r="BN1189">
        <v>0.30212174244842399</v>
      </c>
      <c r="BO1189">
        <v>33.448140900195703</v>
      </c>
      <c r="BP1189">
        <v>0.65453238814312698</v>
      </c>
      <c r="BQ1189">
        <v>1.9696835268962201</v>
      </c>
      <c r="BR1189">
        <v>-46.074128000000002</v>
      </c>
      <c r="BS1189">
        <v>-3.05552196747856E-2</v>
      </c>
      <c r="BU1189">
        <v>-7.5694957757881992E-9</v>
      </c>
    </row>
    <row r="1190" spans="3:73" x14ac:dyDescent="0.3">
      <c r="C1190">
        <v>926282</v>
      </c>
      <c r="D1190" t="s">
        <v>4419</v>
      </c>
      <c r="E1190" t="s">
        <v>2687</v>
      </c>
      <c r="F1190" t="s">
        <v>3614</v>
      </c>
      <c r="G1190" t="s">
        <v>4193</v>
      </c>
      <c r="H1190" t="s">
        <v>4662</v>
      </c>
      <c r="I1190" t="s">
        <v>4663</v>
      </c>
      <c r="J1190">
        <v>2018</v>
      </c>
      <c r="K1190" t="s">
        <v>4062</v>
      </c>
      <c r="L1190">
        <v>13.615259999999999</v>
      </c>
      <c r="M1190">
        <v>628027000</v>
      </c>
      <c r="N1190">
        <v>355426000</v>
      </c>
      <c r="O1190">
        <v>105504000</v>
      </c>
      <c r="P1190">
        <v>99385000</v>
      </c>
      <c r="Q1190">
        <v>99848000</v>
      </c>
      <c r="R1190">
        <v>80600000</v>
      </c>
      <c r="S1190">
        <v>80635000</v>
      </c>
      <c r="T1190">
        <v>33183000</v>
      </c>
      <c r="U1190">
        <v>7106000</v>
      </c>
      <c r="V1190">
        <v>181748000</v>
      </c>
      <c r="W1190">
        <v>118010000</v>
      </c>
      <c r="X1190">
        <v>61054000</v>
      </c>
      <c r="Z1190">
        <v>1000000</v>
      </c>
      <c r="AA1190">
        <v>25600000</v>
      </c>
      <c r="AB1190">
        <v>446279000</v>
      </c>
      <c r="AC1190">
        <v>691747000</v>
      </c>
      <c r="AD1190">
        <v>883975000</v>
      </c>
      <c r="AE1190">
        <v>797000</v>
      </c>
      <c r="AF1190">
        <v>47751000</v>
      </c>
      <c r="AG1190">
        <v>55388000</v>
      </c>
      <c r="AJ1190">
        <v>-3783000</v>
      </c>
      <c r="AK1190">
        <v>124547000</v>
      </c>
      <c r="AM1190">
        <v>-14029000</v>
      </c>
      <c r="AN1190">
        <v>-8447000</v>
      </c>
      <c r="AO1190">
        <v>533000</v>
      </c>
      <c r="AQ1190">
        <v>55454000</v>
      </c>
      <c r="AS1190">
        <v>15891000</v>
      </c>
      <c r="AU1190">
        <v>285000</v>
      </c>
      <c r="AV1190">
        <v>-32416000</v>
      </c>
      <c r="AW1190">
        <v>17300000</v>
      </c>
      <c r="AX1190">
        <v>17267000</v>
      </c>
      <c r="AY1190">
        <v>-0.18</v>
      </c>
      <c r="AZ1190">
        <v>111195000</v>
      </c>
      <c r="BB1190">
        <v>-21943000</v>
      </c>
      <c r="BC1190">
        <v>-21943000</v>
      </c>
      <c r="BN1190">
        <v>0.28939520116173401</v>
      </c>
      <c r="BO1190">
        <v>-41.168855534709202</v>
      </c>
      <c r="BP1190">
        <v>0.894025930005932</v>
      </c>
      <c r="BQ1190">
        <v>2.1657317176510502</v>
      </c>
      <c r="BR1190">
        <v>-75.640333333333302</v>
      </c>
      <c r="BS1190">
        <v>-1.8927621510310799E-2</v>
      </c>
      <c r="BT1190">
        <v>1270633.09844983</v>
      </c>
      <c r="BU1190">
        <v>-5.4915127084178298E-9</v>
      </c>
    </row>
    <row r="1191" spans="3:73" x14ac:dyDescent="0.3">
      <c r="C1191">
        <v>926282</v>
      </c>
      <c r="D1191" t="s">
        <v>4419</v>
      </c>
      <c r="E1191" t="s">
        <v>2687</v>
      </c>
      <c r="F1191" t="s">
        <v>3614</v>
      </c>
      <c r="G1191" t="s">
        <v>4193</v>
      </c>
      <c r="H1191" t="s">
        <v>4662</v>
      </c>
      <c r="I1191" t="s">
        <v>4663</v>
      </c>
      <c r="J1191">
        <v>2017</v>
      </c>
      <c r="K1191" t="s">
        <v>4062</v>
      </c>
      <c r="L1191">
        <v>18.368407999999999</v>
      </c>
      <c r="M1191">
        <v>669094000</v>
      </c>
      <c r="N1191">
        <v>413114000</v>
      </c>
      <c r="O1191">
        <v>86433000</v>
      </c>
      <c r="P1191">
        <v>144150000</v>
      </c>
      <c r="Q1191">
        <v>122542000</v>
      </c>
      <c r="R1191">
        <v>85100000</v>
      </c>
      <c r="S1191">
        <v>85079000</v>
      </c>
      <c r="U1191">
        <v>3492000</v>
      </c>
      <c r="V1191">
        <v>171183000</v>
      </c>
      <c r="W1191">
        <v>106818000</v>
      </c>
      <c r="X1191">
        <v>60632000</v>
      </c>
      <c r="Z1191">
        <v>1100000</v>
      </c>
      <c r="AA1191">
        <v>26700000</v>
      </c>
      <c r="AB1191">
        <v>497911000</v>
      </c>
      <c r="AC1191">
        <v>682284000</v>
      </c>
      <c r="AD1191">
        <v>922178000</v>
      </c>
      <c r="AE1191">
        <v>797000</v>
      </c>
      <c r="AF1191">
        <v>48485000</v>
      </c>
      <c r="AG1191">
        <v>58815000</v>
      </c>
      <c r="AJ1191">
        <v>-4061000</v>
      </c>
      <c r="AK1191">
        <v>130434000</v>
      </c>
      <c r="AM1191">
        <v>20847000</v>
      </c>
      <c r="AN1191">
        <v>-11110000</v>
      </c>
      <c r="AO1191">
        <v>556000</v>
      </c>
      <c r="AS1191">
        <v>15692000</v>
      </c>
      <c r="AW1191">
        <v>17400000</v>
      </c>
      <c r="AX1191">
        <v>17368000</v>
      </c>
      <c r="AY1191">
        <v>-0.23</v>
      </c>
      <c r="BB1191">
        <v>10293000</v>
      </c>
      <c r="BC1191">
        <v>10293000</v>
      </c>
      <c r="BN1191">
        <v>0.255842975725384</v>
      </c>
      <c r="BO1191">
        <v>18.512589928057601</v>
      </c>
      <c r="BP1191">
        <v>0.80916137729596105</v>
      </c>
      <c r="BQ1191">
        <v>2.7202531408564101</v>
      </c>
      <c r="BR1191">
        <v>-79.862643478260907</v>
      </c>
      <c r="BS1191">
        <v>-2.23132246525986E-2</v>
      </c>
      <c r="BT1191">
        <v>947278.61010056001</v>
      </c>
      <c r="BU1191">
        <v>-8.4849176660085792E-9</v>
      </c>
    </row>
    <row r="1192" spans="3:73" x14ac:dyDescent="0.3">
      <c r="C1192">
        <v>1086434</v>
      </c>
      <c r="D1192" t="s">
        <v>4448</v>
      </c>
      <c r="E1192" t="s">
        <v>2379</v>
      </c>
      <c r="F1192" t="s">
        <v>3614</v>
      </c>
      <c r="G1192" t="s">
        <v>4193</v>
      </c>
      <c r="H1192" t="s">
        <v>4662</v>
      </c>
      <c r="I1192" t="s">
        <v>4664</v>
      </c>
      <c r="J1192">
        <v>2026</v>
      </c>
      <c r="K1192" t="s">
        <v>4062</v>
      </c>
      <c r="L1192">
        <v>7.8227260000000003</v>
      </c>
    </row>
    <row r="1193" spans="3:73" x14ac:dyDescent="0.3">
      <c r="C1193">
        <v>1086434</v>
      </c>
      <c r="D1193" t="s">
        <v>4448</v>
      </c>
      <c r="E1193" t="s">
        <v>2379</v>
      </c>
      <c r="F1193" t="s">
        <v>3614</v>
      </c>
      <c r="G1193" t="s">
        <v>4193</v>
      </c>
      <c r="H1193" t="s">
        <v>4662</v>
      </c>
      <c r="I1193" t="s">
        <v>4664</v>
      </c>
      <c r="J1193">
        <v>2025</v>
      </c>
      <c r="K1193" t="s">
        <v>4062</v>
      </c>
      <c r="L1193">
        <v>9.4915219999999998</v>
      </c>
    </row>
    <row r="1194" spans="3:73" x14ac:dyDescent="0.3">
      <c r="C1194">
        <v>1086434</v>
      </c>
      <c r="D1194" t="s">
        <v>4448</v>
      </c>
      <c r="E1194" t="s">
        <v>2379</v>
      </c>
      <c r="F1194" t="s">
        <v>3614</v>
      </c>
      <c r="G1194" t="s">
        <v>4193</v>
      </c>
      <c r="H1194" t="s">
        <v>4662</v>
      </c>
      <c r="I1194" t="s">
        <v>4664</v>
      </c>
      <c r="J1194">
        <v>2024</v>
      </c>
      <c r="K1194" t="s">
        <v>4062</v>
      </c>
      <c r="L1194">
        <v>10.051543000000001</v>
      </c>
    </row>
    <row r="1195" spans="3:73" x14ac:dyDescent="0.3">
      <c r="C1195">
        <v>1086434</v>
      </c>
      <c r="D1195" t="s">
        <v>4448</v>
      </c>
      <c r="E1195" t="s">
        <v>2379</v>
      </c>
      <c r="F1195" t="s">
        <v>3614</v>
      </c>
      <c r="G1195" t="s">
        <v>4193</v>
      </c>
      <c r="H1195" t="s">
        <v>4662</v>
      </c>
      <c r="I1195" t="s">
        <v>4664</v>
      </c>
      <c r="J1195">
        <v>2023</v>
      </c>
      <c r="K1195" t="s">
        <v>4062</v>
      </c>
      <c r="L1195">
        <v>10.293512</v>
      </c>
    </row>
    <row r="1196" spans="3:73" x14ac:dyDescent="0.3">
      <c r="C1196">
        <v>1086434</v>
      </c>
      <c r="D1196" t="s">
        <v>4448</v>
      </c>
      <c r="E1196" t="s">
        <v>2379</v>
      </c>
      <c r="F1196" t="s">
        <v>3614</v>
      </c>
      <c r="G1196" t="s">
        <v>4193</v>
      </c>
      <c r="H1196" t="s">
        <v>4662</v>
      </c>
      <c r="I1196" t="s">
        <v>4664</v>
      </c>
      <c r="J1196">
        <v>2022</v>
      </c>
      <c r="K1196" t="s">
        <v>4062</v>
      </c>
      <c r="L1196">
        <v>21.580998000000001</v>
      </c>
    </row>
    <row r="1197" spans="3:73" x14ac:dyDescent="0.3">
      <c r="C1197">
        <v>1086434</v>
      </c>
      <c r="D1197" t="s">
        <v>4448</v>
      </c>
      <c r="E1197" t="s">
        <v>2379</v>
      </c>
      <c r="F1197" t="s">
        <v>3614</v>
      </c>
      <c r="G1197" t="s">
        <v>4193</v>
      </c>
      <c r="H1197" t="s">
        <v>4662</v>
      </c>
      <c r="I1197" t="s">
        <v>4664</v>
      </c>
      <c r="J1197">
        <v>2021</v>
      </c>
      <c r="K1197" t="s">
        <v>4062</v>
      </c>
      <c r="L1197">
        <v>28.261175000000001</v>
      </c>
    </row>
    <row r="1198" spans="3:73" x14ac:dyDescent="0.3">
      <c r="C1198">
        <v>1086434</v>
      </c>
      <c r="D1198" t="s">
        <v>4448</v>
      </c>
      <c r="E1198" t="s">
        <v>2379</v>
      </c>
      <c r="F1198" t="s">
        <v>3614</v>
      </c>
      <c r="G1198" t="s">
        <v>4193</v>
      </c>
      <c r="H1198" t="s">
        <v>4662</v>
      </c>
      <c r="I1198" t="s">
        <v>4664</v>
      </c>
      <c r="J1198">
        <v>2020</v>
      </c>
      <c r="K1198" t="s">
        <v>4062</v>
      </c>
      <c r="L1198">
        <v>26.778866000000001</v>
      </c>
    </row>
    <row r="1199" spans="3:73" x14ac:dyDescent="0.3">
      <c r="C1199">
        <v>1086434</v>
      </c>
      <c r="D1199" t="s">
        <v>4448</v>
      </c>
      <c r="E1199" t="s">
        <v>2379</v>
      </c>
      <c r="F1199" t="s">
        <v>3614</v>
      </c>
      <c r="G1199" t="s">
        <v>4193</v>
      </c>
      <c r="H1199" t="s">
        <v>4662</v>
      </c>
      <c r="I1199" t="s">
        <v>4664</v>
      </c>
      <c r="J1199">
        <v>2019</v>
      </c>
      <c r="K1199" t="s">
        <v>4062</v>
      </c>
      <c r="L1199">
        <v>15.167222000000001</v>
      </c>
    </row>
    <row r="1200" spans="3:73" x14ac:dyDescent="0.3">
      <c r="C1200">
        <v>1086434</v>
      </c>
      <c r="D1200" t="s">
        <v>4448</v>
      </c>
      <c r="E1200" t="s">
        <v>2379</v>
      </c>
      <c r="F1200" t="s">
        <v>3614</v>
      </c>
      <c r="G1200" t="s">
        <v>4193</v>
      </c>
      <c r="H1200" t="s">
        <v>4662</v>
      </c>
      <c r="I1200" t="s">
        <v>4664</v>
      </c>
      <c r="J1200">
        <v>2018</v>
      </c>
      <c r="K1200" t="s">
        <v>4062</v>
      </c>
      <c r="L1200">
        <v>8.5592039999999994</v>
      </c>
    </row>
    <row r="1201" spans="3:73" x14ac:dyDescent="0.3">
      <c r="C1201">
        <v>1086434</v>
      </c>
      <c r="D1201" t="s">
        <v>4448</v>
      </c>
      <c r="E1201" t="s">
        <v>2379</v>
      </c>
      <c r="F1201" t="s">
        <v>3614</v>
      </c>
      <c r="G1201" t="s">
        <v>4193</v>
      </c>
      <c r="H1201" t="s">
        <v>4662</v>
      </c>
      <c r="I1201" t="s">
        <v>4664</v>
      </c>
      <c r="J1201">
        <v>2017</v>
      </c>
      <c r="K1201" t="s">
        <v>4062</v>
      </c>
      <c r="L1201">
        <v>5.8640400000000001</v>
      </c>
    </row>
    <row r="1202" spans="3:73" x14ac:dyDescent="0.3">
      <c r="C1202">
        <v>1377789</v>
      </c>
      <c r="D1202" t="s">
        <v>4490</v>
      </c>
      <c r="E1202" t="s">
        <v>1442</v>
      </c>
      <c r="F1202" t="s">
        <v>3614</v>
      </c>
      <c r="G1202" t="s">
        <v>4065</v>
      </c>
      <c r="H1202" t="s">
        <v>4665</v>
      </c>
      <c r="I1202" t="s">
        <v>4666</v>
      </c>
      <c r="J1202">
        <v>2026</v>
      </c>
      <c r="K1202" t="s">
        <v>4062</v>
      </c>
      <c r="L1202">
        <v>23.141003999999999</v>
      </c>
    </row>
    <row r="1203" spans="3:73" x14ac:dyDescent="0.3">
      <c r="C1203">
        <v>1377789</v>
      </c>
      <c r="D1203" t="s">
        <v>4490</v>
      </c>
      <c r="E1203" t="s">
        <v>1442</v>
      </c>
      <c r="F1203" t="s">
        <v>3614</v>
      </c>
      <c r="G1203" t="s">
        <v>4065</v>
      </c>
      <c r="H1203" t="s">
        <v>4665</v>
      </c>
      <c r="I1203" t="s">
        <v>4666</v>
      </c>
      <c r="J1203">
        <v>2025</v>
      </c>
      <c r="K1203" t="s">
        <v>4062</v>
      </c>
      <c r="L1203">
        <v>21.685445999999999</v>
      </c>
      <c r="M1203">
        <v>633296000</v>
      </c>
      <c r="N1203">
        <v>463575000</v>
      </c>
      <c r="O1203">
        <v>59690000</v>
      </c>
      <c r="P1203">
        <v>180321000</v>
      </c>
      <c r="R1203">
        <v>20566000</v>
      </c>
      <c r="S1203">
        <v>17453000</v>
      </c>
      <c r="T1203">
        <v>26897000</v>
      </c>
      <c r="U1203">
        <v>19655000</v>
      </c>
      <c r="V1203">
        <v>370113000</v>
      </c>
      <c r="W1203">
        <v>282196000</v>
      </c>
      <c r="X1203">
        <v>148093000</v>
      </c>
      <c r="AA1203">
        <v>87590000</v>
      </c>
      <c r="AB1203">
        <v>263183000</v>
      </c>
      <c r="AD1203">
        <v>-577172000</v>
      </c>
      <c r="AE1203">
        <v>127000</v>
      </c>
      <c r="AF1203">
        <v>12700000</v>
      </c>
      <c r="AG1203">
        <v>139436000</v>
      </c>
      <c r="AJ1203">
        <v>10575000</v>
      </c>
      <c r="AK1203">
        <v>35768000</v>
      </c>
      <c r="AL1203">
        <v>128861000</v>
      </c>
      <c r="AM1203">
        <v>2235000</v>
      </c>
      <c r="AN1203">
        <v>1341000</v>
      </c>
      <c r="AQ1203">
        <v>5721000</v>
      </c>
      <c r="AS1203">
        <v>5338000</v>
      </c>
      <c r="AU1203">
        <v>-28531000</v>
      </c>
      <c r="AV1203">
        <v>18680000</v>
      </c>
      <c r="AY1203">
        <v>0.11</v>
      </c>
      <c r="BN1203">
        <v>0.58442339758975304</v>
      </c>
      <c r="BP1203">
        <v>0.21151965300712999</v>
      </c>
      <c r="BR1203">
        <v>197.14041818181801</v>
      </c>
      <c r="BS1203">
        <v>5.0953139070532699E-3</v>
      </c>
      <c r="BU1203">
        <v>9.0636517556225104E-9</v>
      </c>
    </row>
    <row r="1204" spans="3:73" x14ac:dyDescent="0.3">
      <c r="C1204">
        <v>1377789</v>
      </c>
      <c r="D1204" t="s">
        <v>4490</v>
      </c>
      <c r="E1204" t="s">
        <v>1442</v>
      </c>
      <c r="F1204" t="s">
        <v>3614</v>
      </c>
      <c r="G1204" t="s">
        <v>4065</v>
      </c>
      <c r="H1204" t="s">
        <v>4665</v>
      </c>
      <c r="I1204" t="s">
        <v>4666</v>
      </c>
      <c r="J1204">
        <v>2024</v>
      </c>
      <c r="K1204" t="s">
        <v>4062</v>
      </c>
      <c r="L1204">
        <v>24.201556</v>
      </c>
      <c r="M1204">
        <v>535223000</v>
      </c>
      <c r="N1204">
        <v>405223000</v>
      </c>
      <c r="O1204">
        <v>64622000</v>
      </c>
      <c r="P1204">
        <v>158013000</v>
      </c>
      <c r="R1204">
        <v>13190000</v>
      </c>
      <c r="S1204">
        <v>9480000</v>
      </c>
      <c r="T1204">
        <v>13644000</v>
      </c>
      <c r="U1204">
        <v>8217000</v>
      </c>
      <c r="V1204">
        <v>279338000</v>
      </c>
      <c r="W1204">
        <v>218857000</v>
      </c>
      <c r="X1204">
        <v>92854000</v>
      </c>
      <c r="AA1204">
        <v>48350000</v>
      </c>
      <c r="AB1204">
        <v>255885000</v>
      </c>
      <c r="AD1204">
        <v>-578513000</v>
      </c>
      <c r="AE1204">
        <v>126000</v>
      </c>
      <c r="AF1204">
        <v>12600000</v>
      </c>
      <c r="AG1204">
        <v>144732000</v>
      </c>
      <c r="AJ1204">
        <v>19401000</v>
      </c>
      <c r="AK1204">
        <v>36426000</v>
      </c>
      <c r="AL1204">
        <v>125331000</v>
      </c>
      <c r="AM1204">
        <v>6146000</v>
      </c>
      <c r="AN1204">
        <v>10760000</v>
      </c>
      <c r="AQ1204">
        <v>30540000</v>
      </c>
      <c r="AS1204">
        <v>3991000</v>
      </c>
      <c r="AU1204">
        <v>-35223000</v>
      </c>
      <c r="AV1204">
        <v>48701000</v>
      </c>
      <c r="AY1204">
        <v>0.88</v>
      </c>
      <c r="BN1204">
        <v>0.52190955919308402</v>
      </c>
      <c r="BP1204">
        <v>0.29527042772221102</v>
      </c>
      <c r="BR1204">
        <v>27.5017681818182</v>
      </c>
      <c r="BS1204">
        <v>4.2050139711198399E-2</v>
      </c>
      <c r="BU1204">
        <v>8.3230237333177006E-8</v>
      </c>
    </row>
    <row r="1205" spans="3:73" x14ac:dyDescent="0.3">
      <c r="C1205">
        <v>1377789</v>
      </c>
      <c r="D1205" t="s">
        <v>4490</v>
      </c>
      <c r="E1205" t="s">
        <v>1442</v>
      </c>
      <c r="F1205" t="s">
        <v>3614</v>
      </c>
      <c r="G1205" t="s">
        <v>4065</v>
      </c>
      <c r="H1205" t="s">
        <v>4665</v>
      </c>
      <c r="I1205" t="s">
        <v>4666</v>
      </c>
      <c r="J1205">
        <v>2023</v>
      </c>
      <c r="K1205" t="s">
        <v>4062</v>
      </c>
      <c r="L1205">
        <v>31.781348000000001</v>
      </c>
      <c r="M1205">
        <v>364496000</v>
      </c>
      <c r="N1205">
        <v>237704000</v>
      </c>
      <c r="O1205">
        <v>22242000</v>
      </c>
      <c r="P1205">
        <v>101653000</v>
      </c>
      <c r="R1205">
        <v>9452000</v>
      </c>
      <c r="S1205">
        <v>9452000</v>
      </c>
      <c r="T1205">
        <v>9046000</v>
      </c>
      <c r="U1205">
        <v>5112000</v>
      </c>
      <c r="V1205">
        <v>144398000</v>
      </c>
      <c r="W1205">
        <v>130061000</v>
      </c>
      <c r="X1205">
        <v>60141000</v>
      </c>
      <c r="AB1205">
        <v>220098000</v>
      </c>
      <c r="AD1205">
        <v>-587914000</v>
      </c>
      <c r="AE1205">
        <v>115000</v>
      </c>
      <c r="AF1205">
        <v>11500000</v>
      </c>
      <c r="AG1205">
        <v>124171000</v>
      </c>
      <c r="AJ1205">
        <v>26409000</v>
      </c>
      <c r="AK1205">
        <v>24908000</v>
      </c>
      <c r="AL1205">
        <v>97762000</v>
      </c>
      <c r="AM1205">
        <v>11575000</v>
      </c>
      <c r="AN1205">
        <v>11528000</v>
      </c>
      <c r="AQ1205">
        <v>-1644000</v>
      </c>
      <c r="AS1205">
        <v>5475000</v>
      </c>
      <c r="AU1205">
        <v>-11947000</v>
      </c>
      <c r="AV1205">
        <v>-681000</v>
      </c>
      <c r="AY1205">
        <v>1.01</v>
      </c>
      <c r="BN1205">
        <v>0.39615798252930101</v>
      </c>
      <c r="BP1205">
        <v>0.17101206357017101</v>
      </c>
      <c r="BR1205">
        <v>31.466681188118802</v>
      </c>
      <c r="BS1205">
        <v>5.2376668574907498E-2</v>
      </c>
      <c r="BU1205">
        <v>1.4584031422366399E-7</v>
      </c>
    </row>
    <row r="1206" spans="3:73" x14ac:dyDescent="0.3">
      <c r="C1206">
        <v>1377789</v>
      </c>
      <c r="D1206" t="s">
        <v>4490</v>
      </c>
      <c r="E1206" t="s">
        <v>1442</v>
      </c>
      <c r="F1206" t="s">
        <v>3614</v>
      </c>
      <c r="G1206" t="s">
        <v>4065</v>
      </c>
      <c r="H1206" t="s">
        <v>4665</v>
      </c>
      <c r="I1206" t="s">
        <v>4666</v>
      </c>
      <c r="J1206">
        <v>2022</v>
      </c>
      <c r="K1206" t="s">
        <v>4062</v>
      </c>
      <c r="L1206">
        <v>29.596181999999999</v>
      </c>
      <c r="M1206">
        <v>323904000</v>
      </c>
      <c r="N1206">
        <v>206401000</v>
      </c>
      <c r="O1206">
        <v>36877000</v>
      </c>
      <c r="P1206">
        <v>73168000</v>
      </c>
      <c r="R1206">
        <v>8887000</v>
      </c>
      <c r="S1206">
        <v>8887000</v>
      </c>
      <c r="V1206">
        <v>122151000</v>
      </c>
      <c r="W1206">
        <v>104479000</v>
      </c>
      <c r="X1206">
        <v>42394000</v>
      </c>
      <c r="AB1206">
        <v>201753000</v>
      </c>
      <c r="AD1206">
        <v>-599442000</v>
      </c>
      <c r="AE1206">
        <v>112000</v>
      </c>
      <c r="AF1206">
        <v>11160160</v>
      </c>
      <c r="AG1206">
        <v>109235000</v>
      </c>
      <c r="AJ1206">
        <v>28745000</v>
      </c>
      <c r="AK1206">
        <v>22596000</v>
      </c>
      <c r="AL1206">
        <v>80490000</v>
      </c>
      <c r="AM1206">
        <v>9275000</v>
      </c>
      <c r="AN1206">
        <v>21160000</v>
      </c>
      <c r="AQ1206">
        <v>2789000</v>
      </c>
      <c r="AS1206">
        <v>4463000</v>
      </c>
      <c r="AU1206">
        <v>-7787000</v>
      </c>
      <c r="AV1206">
        <v>-4874000</v>
      </c>
      <c r="AY1206">
        <v>1.89</v>
      </c>
      <c r="BN1206">
        <v>0.37712099881446398</v>
      </c>
      <c r="BP1206">
        <v>0.35296088209113802</v>
      </c>
      <c r="BR1206">
        <v>15.659355555555599</v>
      </c>
      <c r="BS1206">
        <v>0.10488072048494899</v>
      </c>
      <c r="BU1206">
        <v>2.77253790426908E-7</v>
      </c>
    </row>
    <row r="1207" spans="3:73" x14ac:dyDescent="0.3">
      <c r="C1207">
        <v>1377789</v>
      </c>
      <c r="D1207" t="s">
        <v>4490</v>
      </c>
      <c r="E1207" t="s">
        <v>1442</v>
      </c>
      <c r="F1207" t="s">
        <v>3614</v>
      </c>
      <c r="G1207" t="s">
        <v>4065</v>
      </c>
      <c r="H1207" t="s">
        <v>4665</v>
      </c>
      <c r="I1207" t="s">
        <v>4666</v>
      </c>
      <c r="J1207">
        <v>2021</v>
      </c>
      <c r="K1207" t="s">
        <v>4062</v>
      </c>
      <c r="L1207">
        <v>32.037973000000001</v>
      </c>
      <c r="M1207">
        <v>297653000</v>
      </c>
      <c r="N1207">
        <v>170239000</v>
      </c>
      <c r="O1207">
        <v>47942000</v>
      </c>
      <c r="P1207">
        <v>48135000</v>
      </c>
      <c r="R1207">
        <v>11701000</v>
      </c>
      <c r="S1207">
        <v>11701000</v>
      </c>
      <c r="V1207">
        <v>114318000</v>
      </c>
      <c r="W1207">
        <v>96369000</v>
      </c>
      <c r="X1207">
        <v>32405000</v>
      </c>
      <c r="AB1207">
        <v>183335000</v>
      </c>
      <c r="AC1207">
        <v>787000</v>
      </c>
      <c r="AD1207">
        <v>-620602000</v>
      </c>
      <c r="AE1207">
        <v>112000</v>
      </c>
      <c r="AF1207">
        <v>11153445</v>
      </c>
      <c r="AG1207">
        <v>25879000</v>
      </c>
      <c r="AJ1207">
        <v>3732000</v>
      </c>
      <c r="AK1207">
        <v>21810000</v>
      </c>
      <c r="AL1207">
        <v>80405000</v>
      </c>
      <c r="AM1207">
        <v>-87699000</v>
      </c>
      <c r="AN1207">
        <v>2831000</v>
      </c>
      <c r="AO1207">
        <v>0</v>
      </c>
      <c r="AQ1207">
        <v>17298000</v>
      </c>
      <c r="AS1207">
        <v>5383000</v>
      </c>
      <c r="AU1207">
        <v>-2847000</v>
      </c>
      <c r="AV1207">
        <v>-8048000</v>
      </c>
      <c r="AY1207">
        <v>0.25</v>
      </c>
      <c r="BB1207">
        <v>-84868000</v>
      </c>
      <c r="BC1207">
        <v>-84868000</v>
      </c>
      <c r="BN1207">
        <v>0.38406466590291399</v>
      </c>
      <c r="BP1207">
        <v>0.49748363062810702</v>
      </c>
      <c r="BR1207">
        <v>128.151892</v>
      </c>
      <c r="BS1207">
        <v>1.5441677802929101E-2</v>
      </c>
      <c r="BU1207">
        <v>4.3687747838655999E-8</v>
      </c>
    </row>
    <row r="1208" spans="3:73" x14ac:dyDescent="0.3">
      <c r="C1208">
        <v>1377789</v>
      </c>
      <c r="D1208" t="s">
        <v>4490</v>
      </c>
      <c r="E1208" t="s">
        <v>1442</v>
      </c>
      <c r="F1208" t="s">
        <v>3614</v>
      </c>
      <c r="G1208" t="s">
        <v>4065</v>
      </c>
      <c r="H1208" t="s">
        <v>4665</v>
      </c>
      <c r="I1208" t="s">
        <v>4666</v>
      </c>
      <c r="J1208">
        <v>2020</v>
      </c>
      <c r="K1208" t="s">
        <v>4062</v>
      </c>
      <c r="L1208">
        <v>11.430654000000001</v>
      </c>
      <c r="M1208">
        <v>179801000</v>
      </c>
      <c r="N1208">
        <v>139950000</v>
      </c>
      <c r="O1208">
        <v>41618000</v>
      </c>
      <c r="P1208">
        <v>44661000</v>
      </c>
      <c r="R1208">
        <v>16911000</v>
      </c>
      <c r="S1208">
        <v>16911000</v>
      </c>
      <c r="V1208">
        <v>111120000</v>
      </c>
      <c r="W1208">
        <v>93970000</v>
      </c>
      <c r="X1208">
        <v>31995000</v>
      </c>
      <c r="AD1208">
        <v>-730741000</v>
      </c>
      <c r="AE1208">
        <v>54000</v>
      </c>
      <c r="AF1208">
        <v>5400487</v>
      </c>
      <c r="AG1208">
        <v>21860000</v>
      </c>
      <c r="AJ1208">
        <v>2120000</v>
      </c>
      <c r="AK1208">
        <v>19284000</v>
      </c>
      <c r="AL1208">
        <v>81318000</v>
      </c>
      <c r="AM1208">
        <v>3452000</v>
      </c>
      <c r="AN1208">
        <v>257000</v>
      </c>
      <c r="AO1208">
        <v>54000</v>
      </c>
      <c r="AQ1208">
        <v>17493000</v>
      </c>
      <c r="AS1208">
        <v>4387000</v>
      </c>
      <c r="AU1208">
        <v>-4608000</v>
      </c>
      <c r="AV1208">
        <v>-2545000</v>
      </c>
      <c r="AY1208">
        <v>0.21</v>
      </c>
      <c r="BB1208">
        <v>3763000</v>
      </c>
      <c r="BC1208">
        <v>3763000</v>
      </c>
      <c r="BN1208">
        <v>0.61801658500230805</v>
      </c>
      <c r="BO1208">
        <v>69.685185185185205</v>
      </c>
      <c r="BP1208">
        <v>0.44288602745557099</v>
      </c>
      <c r="BR1208">
        <v>54.431685714285699</v>
      </c>
    </row>
    <row r="1209" spans="3:73" x14ac:dyDescent="0.3">
      <c r="C1209">
        <v>1377789</v>
      </c>
      <c r="D1209" t="s">
        <v>4490</v>
      </c>
      <c r="E1209" t="s">
        <v>1442</v>
      </c>
      <c r="F1209" t="s">
        <v>3614</v>
      </c>
      <c r="G1209" t="s">
        <v>4065</v>
      </c>
      <c r="H1209" t="s">
        <v>4665</v>
      </c>
      <c r="I1209" t="s">
        <v>4666</v>
      </c>
      <c r="J1209">
        <v>2019</v>
      </c>
      <c r="K1209" t="s">
        <v>4062</v>
      </c>
      <c r="L1209">
        <v>6.9458589999999996</v>
      </c>
      <c r="M1209">
        <v>169193000</v>
      </c>
      <c r="N1209">
        <v>125997000</v>
      </c>
      <c r="O1209">
        <v>31946000</v>
      </c>
      <c r="P1209">
        <v>51937000</v>
      </c>
      <c r="Q1209">
        <v>8573000</v>
      </c>
      <c r="R1209">
        <v>17255000</v>
      </c>
      <c r="S1209">
        <v>17255000</v>
      </c>
      <c r="V1209">
        <v>97677000</v>
      </c>
      <c r="W1209">
        <v>82211000</v>
      </c>
      <c r="X1209">
        <v>35605000</v>
      </c>
      <c r="Y1209">
        <v>13962000</v>
      </c>
      <c r="AD1209">
        <v>-730998000</v>
      </c>
      <c r="AE1209">
        <v>54000</v>
      </c>
      <c r="AF1209">
        <v>5359695</v>
      </c>
      <c r="AG1209">
        <v>22600000</v>
      </c>
      <c r="AH1209">
        <v>64229000</v>
      </c>
      <c r="AJ1209">
        <v>2502000</v>
      </c>
      <c r="AK1209">
        <v>21111000</v>
      </c>
      <c r="AL1209">
        <v>77902000</v>
      </c>
      <c r="AM1209">
        <v>-8188000</v>
      </c>
      <c r="AN1209">
        <v>3839000</v>
      </c>
      <c r="AO1209">
        <v>102000</v>
      </c>
      <c r="AQ1209">
        <v>2944000</v>
      </c>
      <c r="AS1209">
        <v>4468000</v>
      </c>
      <c r="AU1209">
        <v>-5246000</v>
      </c>
      <c r="AV1209">
        <v>-2952000</v>
      </c>
      <c r="AY1209">
        <v>0.71</v>
      </c>
      <c r="AZ1209">
        <v>14931500</v>
      </c>
      <c r="BA1209">
        <v>3.8954366407697498E-2</v>
      </c>
      <c r="BB1209">
        <v>-4247000</v>
      </c>
      <c r="BC1209">
        <v>-4247000</v>
      </c>
      <c r="BD1209">
        <v>-6.6122779429852604E-2</v>
      </c>
      <c r="BE1209">
        <v>4.5835993087234697E-2</v>
      </c>
      <c r="BG1209">
        <v>0.35186597954195098</v>
      </c>
      <c r="BI1209">
        <v>0.37961972422026902</v>
      </c>
      <c r="BJ1209">
        <v>-8.1676501268897195E-2</v>
      </c>
      <c r="BM1209">
        <v>0.32868330504912102</v>
      </c>
      <c r="BN1209">
        <v>0.57731111807226099</v>
      </c>
      <c r="BO1209">
        <v>-41.637254901960802</v>
      </c>
      <c r="BP1209">
        <v>0.388585469097809</v>
      </c>
      <c r="BQ1209">
        <v>1.4283246767464199</v>
      </c>
      <c r="BR1209">
        <v>9.7828999999999997</v>
      </c>
    </row>
    <row r="1210" spans="3:73" x14ac:dyDescent="0.3">
      <c r="C1210">
        <v>1377789</v>
      </c>
      <c r="D1210" t="s">
        <v>4490</v>
      </c>
      <c r="E1210" t="s">
        <v>1442</v>
      </c>
      <c r="F1210" t="s">
        <v>3614</v>
      </c>
      <c r="G1210" t="s">
        <v>4065</v>
      </c>
      <c r="H1210" t="s">
        <v>4665</v>
      </c>
      <c r="I1210" t="s">
        <v>4666</v>
      </c>
      <c r="J1210">
        <v>2018</v>
      </c>
      <c r="K1210" t="s">
        <v>4062</v>
      </c>
      <c r="L1210">
        <v>8.2054089999999995</v>
      </c>
      <c r="M1210">
        <v>156061000</v>
      </c>
      <c r="N1210">
        <v>123466000</v>
      </c>
      <c r="O1210">
        <v>37425000</v>
      </c>
      <c r="P1210">
        <v>43068000</v>
      </c>
      <c r="Q1210">
        <v>21290000</v>
      </c>
      <c r="R1210">
        <v>17179000</v>
      </c>
      <c r="S1210">
        <v>17179000</v>
      </c>
      <c r="V1210">
        <v>98545000</v>
      </c>
      <c r="W1210">
        <v>86468000</v>
      </c>
      <c r="X1210">
        <v>30878000</v>
      </c>
      <c r="AB1210">
        <v>57516000</v>
      </c>
      <c r="AD1210">
        <v>-746359000</v>
      </c>
      <c r="AE1210">
        <v>54000</v>
      </c>
      <c r="AF1210">
        <v>5351155</v>
      </c>
      <c r="AG1210">
        <v>23185000</v>
      </c>
      <c r="AH1210">
        <v>62508000</v>
      </c>
      <c r="AJ1210">
        <v>1014000</v>
      </c>
      <c r="AK1210">
        <v>19750000</v>
      </c>
      <c r="AL1210">
        <v>79186000</v>
      </c>
      <c r="AM1210">
        <v>-1036000</v>
      </c>
      <c r="AN1210">
        <v>54000</v>
      </c>
      <c r="AO1210">
        <v>29000</v>
      </c>
      <c r="AQ1210">
        <v>8209000</v>
      </c>
      <c r="AS1210">
        <v>5199000</v>
      </c>
      <c r="AU1210">
        <v>-6299000</v>
      </c>
      <c r="AV1210">
        <v>12000</v>
      </c>
      <c r="AY1210">
        <v>0.01</v>
      </c>
      <c r="AZ1210">
        <v>21542000</v>
      </c>
      <c r="BA1210">
        <v>1.622192359378E-2</v>
      </c>
      <c r="BB1210">
        <v>-953000</v>
      </c>
      <c r="BC1210">
        <v>-953000</v>
      </c>
      <c r="BD1210">
        <v>-1.5246048505791299E-2</v>
      </c>
      <c r="BE1210">
        <v>0.13132719011966501</v>
      </c>
      <c r="BG1210">
        <v>0.370912523197031</v>
      </c>
      <c r="BI1210">
        <v>0.40053568796816602</v>
      </c>
      <c r="BJ1210">
        <v>-0.10077110129903399</v>
      </c>
      <c r="BM1210">
        <v>0.31595955717668101</v>
      </c>
      <c r="BN1210">
        <v>0.631451804102242</v>
      </c>
      <c r="BO1210">
        <v>-32.862068965517203</v>
      </c>
      <c r="BP1210">
        <v>0.432819077577832</v>
      </c>
      <c r="BQ1210">
        <v>1.1816625803765599</v>
      </c>
      <c r="BR1210">
        <v>820.54089999999997</v>
      </c>
      <c r="BS1210">
        <v>9.3886918422699797E-4</v>
      </c>
      <c r="BU1210">
        <v>1.4266306766812699E-9</v>
      </c>
    </row>
    <row r="1211" spans="3:73" x14ac:dyDescent="0.3">
      <c r="C1211">
        <v>1377789</v>
      </c>
      <c r="D1211" t="s">
        <v>4490</v>
      </c>
      <c r="E1211" t="s">
        <v>1442</v>
      </c>
      <c r="F1211" t="s">
        <v>3614</v>
      </c>
      <c r="G1211" t="s">
        <v>4065</v>
      </c>
      <c r="H1211" t="s">
        <v>4665</v>
      </c>
      <c r="I1211" t="s">
        <v>4666</v>
      </c>
      <c r="J1211">
        <v>2017</v>
      </c>
      <c r="K1211" t="s">
        <v>4062</v>
      </c>
      <c r="L1211">
        <v>8.4351009999999995</v>
      </c>
      <c r="M1211">
        <v>152576000</v>
      </c>
      <c r="N1211">
        <v>124585000</v>
      </c>
      <c r="O1211">
        <v>35658000</v>
      </c>
      <c r="P1211">
        <v>45945000</v>
      </c>
      <c r="Q1211">
        <v>21794000</v>
      </c>
      <c r="R1211">
        <v>16406000</v>
      </c>
      <c r="S1211">
        <v>16406000</v>
      </c>
      <c r="V1211">
        <v>98236000</v>
      </c>
      <c r="W1211">
        <v>86018000</v>
      </c>
      <c r="X1211">
        <v>33606000</v>
      </c>
      <c r="AB1211">
        <v>53797000</v>
      </c>
      <c r="AD1211">
        <v>-748204000</v>
      </c>
      <c r="AE1211">
        <v>53000</v>
      </c>
      <c r="AF1211">
        <v>5317766</v>
      </c>
      <c r="AG1211">
        <v>19259000</v>
      </c>
      <c r="AJ1211">
        <v>-646000</v>
      </c>
      <c r="AK1211">
        <v>18684000</v>
      </c>
      <c r="AL1211">
        <v>76457000</v>
      </c>
      <c r="AM1211">
        <v>16000</v>
      </c>
      <c r="AN1211">
        <v>-1473000</v>
      </c>
      <c r="AO1211">
        <v>50000</v>
      </c>
      <c r="AQ1211">
        <v>9405000</v>
      </c>
      <c r="AS1211">
        <v>5840000</v>
      </c>
      <c r="AU1211">
        <v>-4038000</v>
      </c>
      <c r="AV1211">
        <v>21000</v>
      </c>
      <c r="AY1211">
        <v>-0.28000000000000003</v>
      </c>
      <c r="BB1211">
        <v>-1407000</v>
      </c>
      <c r="BC1211">
        <v>-1407000</v>
      </c>
      <c r="BN1211">
        <v>0.64384962248322197</v>
      </c>
      <c r="BO1211">
        <v>-28.14</v>
      </c>
      <c r="BP1211">
        <v>0.41454114255155899</v>
      </c>
      <c r="BQ1211">
        <v>1.1949940710083899</v>
      </c>
      <c r="BR1211">
        <v>-30.125360714285701</v>
      </c>
      <c r="BS1211">
        <v>-2.7380708961466299E-2</v>
      </c>
      <c r="BU1211">
        <v>-4.3902602003829203E-8</v>
      </c>
    </row>
    <row r="1212" spans="3:73" x14ac:dyDescent="0.3">
      <c r="C1212">
        <v>2186</v>
      </c>
      <c r="D1212" t="s">
        <v>4270</v>
      </c>
      <c r="E1212" t="s">
        <v>2109</v>
      </c>
      <c r="F1212" t="s">
        <v>3614</v>
      </c>
      <c r="G1212" t="s">
        <v>4065</v>
      </c>
      <c r="H1212" t="s">
        <v>4665</v>
      </c>
      <c r="I1212" t="s">
        <v>4667</v>
      </c>
      <c r="J1212">
        <v>2026</v>
      </c>
      <c r="K1212" t="s">
        <v>4062</v>
      </c>
      <c r="L1212">
        <v>82.348123999999999</v>
      </c>
    </row>
    <row r="1213" spans="3:73" x14ac:dyDescent="0.3">
      <c r="C1213">
        <v>2186</v>
      </c>
      <c r="D1213" t="s">
        <v>4270</v>
      </c>
      <c r="E1213" t="s">
        <v>2109</v>
      </c>
      <c r="F1213" t="s">
        <v>3614</v>
      </c>
      <c r="G1213" t="s">
        <v>4065</v>
      </c>
      <c r="H1213" t="s">
        <v>4665</v>
      </c>
      <c r="I1213" t="s">
        <v>4667</v>
      </c>
      <c r="J1213">
        <v>2025</v>
      </c>
      <c r="K1213" t="s">
        <v>4062</v>
      </c>
      <c r="L1213">
        <v>53.998863999999998</v>
      </c>
      <c r="M1213">
        <v>63760000</v>
      </c>
      <c r="N1213">
        <v>48970000</v>
      </c>
      <c r="O1213">
        <v>22788000</v>
      </c>
      <c r="P1213">
        <v>7221000</v>
      </c>
      <c r="Q1213">
        <v>15862000</v>
      </c>
      <c r="S1213">
        <v>4170000</v>
      </c>
      <c r="V1213">
        <v>19062000</v>
      </c>
      <c r="W1213">
        <v>11637000</v>
      </c>
      <c r="X1213">
        <v>4781000</v>
      </c>
      <c r="AB1213">
        <v>44698000</v>
      </c>
      <c r="AD1213">
        <v>-2314000</v>
      </c>
      <c r="AE1213">
        <v>2455000</v>
      </c>
      <c r="AF1213">
        <v>3733733</v>
      </c>
      <c r="AG1213">
        <v>42027000</v>
      </c>
      <c r="AJ1213">
        <v>15987000</v>
      </c>
      <c r="AK1213">
        <v>10570000</v>
      </c>
      <c r="AM1213">
        <v>2581000</v>
      </c>
      <c r="AN1213">
        <v>13536000</v>
      </c>
      <c r="AQ1213">
        <v>19441000</v>
      </c>
      <c r="AS1213">
        <v>1778000</v>
      </c>
      <c r="AU1213">
        <v>-3133000</v>
      </c>
      <c r="AV1213">
        <v>-595000</v>
      </c>
      <c r="AY1213">
        <v>3.69</v>
      </c>
      <c r="AZ1213">
        <v>16749000</v>
      </c>
      <c r="BN1213">
        <v>0.29896486825596003</v>
      </c>
      <c r="BP1213">
        <v>1.95823665893271</v>
      </c>
      <c r="BQ1213">
        <v>2.8450631606084</v>
      </c>
      <c r="BR1213">
        <v>14.6338384823848</v>
      </c>
      <c r="BS1213">
        <v>0.302832341491789</v>
      </c>
      <c r="BU1213">
        <v>4.4578237988276902E-6</v>
      </c>
    </row>
    <row r="1214" spans="3:73" x14ac:dyDescent="0.3">
      <c r="C1214">
        <v>2186</v>
      </c>
      <c r="D1214" t="s">
        <v>4270</v>
      </c>
      <c r="E1214" t="s">
        <v>2109</v>
      </c>
      <c r="F1214" t="s">
        <v>3614</v>
      </c>
      <c r="G1214" t="s">
        <v>4065</v>
      </c>
      <c r="H1214" t="s">
        <v>4665</v>
      </c>
      <c r="I1214" t="s">
        <v>4667</v>
      </c>
      <c r="J1214">
        <v>2024</v>
      </c>
      <c r="K1214" t="s">
        <v>4062</v>
      </c>
      <c r="L1214">
        <v>19.731484999999999</v>
      </c>
      <c r="M1214">
        <v>51499000</v>
      </c>
      <c r="N1214">
        <v>36941000</v>
      </c>
      <c r="O1214">
        <v>7075000</v>
      </c>
      <c r="P1214">
        <v>7349000</v>
      </c>
      <c r="Q1214">
        <v>17636000</v>
      </c>
      <c r="S1214">
        <v>4911000</v>
      </c>
      <c r="V1214">
        <v>21668000</v>
      </c>
      <c r="W1214">
        <v>13974000</v>
      </c>
      <c r="X1214">
        <v>6327000</v>
      </c>
      <c r="AB1214">
        <v>29831000</v>
      </c>
      <c r="AD1214">
        <v>-15850000</v>
      </c>
      <c r="AE1214">
        <v>2348000</v>
      </c>
      <c r="AF1214">
        <v>3571879</v>
      </c>
      <c r="AJ1214">
        <v>7828000</v>
      </c>
      <c r="AK1214">
        <v>7841000</v>
      </c>
      <c r="AM1214">
        <v>-984000</v>
      </c>
      <c r="AN1214">
        <v>8359000</v>
      </c>
      <c r="AQ1214">
        <v>11444000</v>
      </c>
      <c r="AS1214">
        <v>1692000</v>
      </c>
      <c r="AU1214">
        <v>-1235000</v>
      </c>
      <c r="AV1214">
        <v>-6590000</v>
      </c>
      <c r="AY1214">
        <v>2.35</v>
      </c>
      <c r="AZ1214">
        <v>20794000</v>
      </c>
      <c r="BN1214">
        <v>0.42074603390357102</v>
      </c>
      <c r="BP1214">
        <v>0.506297409474739</v>
      </c>
      <c r="BQ1214">
        <v>1.38149420352082</v>
      </c>
      <c r="BR1214">
        <v>8.3963765957446803</v>
      </c>
      <c r="BS1214">
        <v>0.28021186014548599</v>
      </c>
      <c r="BU1214">
        <v>1.55438938520331E-6</v>
      </c>
    </row>
    <row r="1215" spans="3:73" x14ac:dyDescent="0.3">
      <c r="C1215">
        <v>2186</v>
      </c>
      <c r="D1215" t="s">
        <v>4270</v>
      </c>
      <c r="E1215" t="s">
        <v>2109</v>
      </c>
      <c r="F1215" t="s">
        <v>3614</v>
      </c>
      <c r="G1215" t="s">
        <v>4065</v>
      </c>
      <c r="H1215" t="s">
        <v>4665</v>
      </c>
      <c r="I1215" t="s">
        <v>4667</v>
      </c>
      <c r="J1215">
        <v>2023</v>
      </c>
      <c r="K1215" t="s">
        <v>4062</v>
      </c>
      <c r="L1215">
        <v>14.36528</v>
      </c>
      <c r="M1215">
        <v>49408000</v>
      </c>
      <c r="N1215">
        <v>37202000</v>
      </c>
      <c r="O1215">
        <v>1918000</v>
      </c>
      <c r="P1215">
        <v>7902000</v>
      </c>
      <c r="Q1215">
        <v>23952000</v>
      </c>
      <c r="S1215">
        <v>5366000</v>
      </c>
      <c r="V1215">
        <v>28097000</v>
      </c>
      <c r="W1215">
        <v>20418000</v>
      </c>
      <c r="X1215">
        <v>9822000</v>
      </c>
      <c r="Y1215">
        <v>1137000</v>
      </c>
      <c r="AB1215">
        <v>21311000</v>
      </c>
      <c r="AC1215">
        <v>5402000</v>
      </c>
      <c r="AD1215">
        <v>-24209000</v>
      </c>
      <c r="AE1215">
        <v>2320000</v>
      </c>
      <c r="AF1215">
        <v>3577002</v>
      </c>
      <c r="AH1215">
        <v>74094000</v>
      </c>
      <c r="AJ1215">
        <v>-777000</v>
      </c>
      <c r="AK1215">
        <v>9334000</v>
      </c>
      <c r="AL1215">
        <v>74871000</v>
      </c>
      <c r="AM1215">
        <v>-54000</v>
      </c>
      <c r="AN1215">
        <v>-2230000</v>
      </c>
      <c r="AO1215">
        <v>575000</v>
      </c>
      <c r="AP1215">
        <v>1635000</v>
      </c>
      <c r="AQ1215">
        <v>1655000</v>
      </c>
      <c r="AR1215">
        <v>-338000</v>
      </c>
      <c r="AS1215">
        <v>1635000</v>
      </c>
      <c r="AU1215">
        <v>-2117000</v>
      </c>
      <c r="AV1215">
        <v>2000000</v>
      </c>
      <c r="AW1215">
        <v>0</v>
      </c>
      <c r="BA1215">
        <v>-1.04866790833266E-2</v>
      </c>
      <c r="BB1215">
        <v>-1709000</v>
      </c>
      <c r="BC1215">
        <v>-74000</v>
      </c>
      <c r="BD1215">
        <v>-9.9873134126919898E-4</v>
      </c>
      <c r="BE1215">
        <v>2.23364914837909E-2</v>
      </c>
      <c r="BI1215">
        <v>1.4996356865285001</v>
      </c>
      <c r="BJ1215">
        <v>-2.8571814181985001E-2</v>
      </c>
      <c r="BM1215">
        <v>0.125975112694685</v>
      </c>
      <c r="BN1215">
        <v>0.56867308937823802</v>
      </c>
      <c r="BO1215">
        <v>-2.9721739130434801</v>
      </c>
      <c r="BP1215">
        <v>9.3936722499755099E-2</v>
      </c>
      <c r="BQ1215">
        <v>0.64893721226368895</v>
      </c>
      <c r="BS1215">
        <v>-0.104640795833138</v>
      </c>
      <c r="BT1215">
        <v>0</v>
      </c>
    </row>
    <row r="1216" spans="3:73" x14ac:dyDescent="0.3">
      <c r="C1216">
        <v>2186</v>
      </c>
      <c r="D1216" t="s">
        <v>4270</v>
      </c>
      <c r="E1216" t="s">
        <v>2109</v>
      </c>
      <c r="F1216" t="s">
        <v>3614</v>
      </c>
      <c r="G1216" t="s">
        <v>4065</v>
      </c>
      <c r="H1216" t="s">
        <v>4665</v>
      </c>
      <c r="I1216" t="s">
        <v>4667</v>
      </c>
      <c r="J1216">
        <v>2022</v>
      </c>
      <c r="K1216" t="s">
        <v>4062</v>
      </c>
      <c r="L1216">
        <v>12.824028</v>
      </c>
    </row>
    <row r="1217" spans="3:73" x14ac:dyDescent="0.3">
      <c r="C1217">
        <v>2186</v>
      </c>
      <c r="D1217" t="s">
        <v>4270</v>
      </c>
      <c r="E1217" t="s">
        <v>2109</v>
      </c>
      <c r="F1217" t="s">
        <v>3614</v>
      </c>
      <c r="G1217" t="s">
        <v>4065</v>
      </c>
      <c r="H1217" t="s">
        <v>4665</v>
      </c>
      <c r="I1217" t="s">
        <v>4667</v>
      </c>
      <c r="J1217">
        <v>2021</v>
      </c>
      <c r="K1217" t="s">
        <v>4062</v>
      </c>
      <c r="L1217">
        <v>15.029203000000001</v>
      </c>
      <c r="M1217">
        <v>50385000</v>
      </c>
      <c r="N1217">
        <v>37421000</v>
      </c>
      <c r="O1217">
        <v>10580000</v>
      </c>
      <c r="P1217">
        <v>8229000</v>
      </c>
      <c r="Q1217">
        <v>16978000</v>
      </c>
      <c r="S1217">
        <v>4556000</v>
      </c>
      <c r="V1217">
        <v>17767000</v>
      </c>
      <c r="W1217">
        <v>12187000</v>
      </c>
      <c r="X1217">
        <v>5883000</v>
      </c>
      <c r="Y1217">
        <v>2706000</v>
      </c>
      <c r="AB1217">
        <v>32618000</v>
      </c>
      <c r="AC1217">
        <v>5402000</v>
      </c>
      <c r="AD1217">
        <v>-8821000</v>
      </c>
      <c r="AE1217">
        <v>10979000</v>
      </c>
      <c r="AF1217">
        <v>16848599</v>
      </c>
      <c r="AH1217">
        <v>45364000</v>
      </c>
      <c r="AI1217">
        <v>29103000</v>
      </c>
      <c r="AJ1217">
        <v>-1196000</v>
      </c>
      <c r="AM1217">
        <v>-187000</v>
      </c>
      <c r="AN1217">
        <v>-1701000</v>
      </c>
      <c r="AP1217">
        <v>1394000</v>
      </c>
      <c r="AQ1217">
        <v>-6302000</v>
      </c>
      <c r="AR1217">
        <v>-23000</v>
      </c>
      <c r="AS1217">
        <v>1394000</v>
      </c>
      <c r="AU1217">
        <v>-2344000</v>
      </c>
      <c r="AV1217">
        <v>12400000</v>
      </c>
      <c r="AY1217">
        <v>-0.11</v>
      </c>
      <c r="AZ1217">
        <v>13209500</v>
      </c>
      <c r="BA1217">
        <v>-2.6364518120095201E-2</v>
      </c>
      <c r="BE1217">
        <v>-0.13892073009434799</v>
      </c>
      <c r="BH1217">
        <v>2.2031871001930399</v>
      </c>
      <c r="BI1217">
        <v>0.90034732559293396</v>
      </c>
      <c r="BJ1217">
        <v>-5.1670928489551203E-2</v>
      </c>
      <c r="BN1217">
        <v>0.35262478912374701</v>
      </c>
      <c r="BP1217">
        <v>0.868138180027899</v>
      </c>
      <c r="BQ1217">
        <v>1.6774431771559899</v>
      </c>
      <c r="BR1217">
        <v>-136.629118181818</v>
      </c>
      <c r="BS1217">
        <v>-5.2149120117726398E-2</v>
      </c>
      <c r="BU1217">
        <v>-5.0684049604512801E-8</v>
      </c>
    </row>
    <row r="1218" spans="3:73" x14ac:dyDescent="0.3">
      <c r="C1218">
        <v>2186</v>
      </c>
      <c r="D1218" t="s">
        <v>4270</v>
      </c>
      <c r="E1218" t="s">
        <v>2109</v>
      </c>
      <c r="F1218" t="s">
        <v>3614</v>
      </c>
      <c r="G1218" t="s">
        <v>4065</v>
      </c>
      <c r="H1218" t="s">
        <v>4665</v>
      </c>
      <c r="I1218" t="s">
        <v>4667</v>
      </c>
      <c r="J1218">
        <v>2020</v>
      </c>
      <c r="K1218" t="s">
        <v>4062</v>
      </c>
      <c r="L1218">
        <v>13.199714999999999</v>
      </c>
      <c r="M1218">
        <v>37490000</v>
      </c>
      <c r="N1218">
        <v>24611000</v>
      </c>
      <c r="O1218">
        <v>6826000</v>
      </c>
      <c r="P1218">
        <v>6466000</v>
      </c>
      <c r="Q1218">
        <v>9441000</v>
      </c>
      <c r="S1218">
        <v>3566000</v>
      </c>
      <c r="V1218">
        <v>14966000</v>
      </c>
      <c r="W1218">
        <v>9466000</v>
      </c>
      <c r="X1218">
        <v>5119000</v>
      </c>
      <c r="Y1218">
        <v>2551000</v>
      </c>
      <c r="AB1218">
        <v>22524000</v>
      </c>
      <c r="AC1218">
        <v>5402000</v>
      </c>
      <c r="AD1218">
        <v>-6797000</v>
      </c>
      <c r="AE1218">
        <v>8377000</v>
      </c>
      <c r="AF1218">
        <v>12511966</v>
      </c>
      <c r="AH1218">
        <v>44139000</v>
      </c>
      <c r="AI1218">
        <v>26055000</v>
      </c>
      <c r="AJ1218">
        <v>1048000</v>
      </c>
      <c r="AK1218">
        <v>7869000</v>
      </c>
      <c r="AM1218">
        <v>3000</v>
      </c>
      <c r="AN1218">
        <v>248000</v>
      </c>
      <c r="AP1218">
        <v>1344000</v>
      </c>
      <c r="AQ1218">
        <v>4444000</v>
      </c>
      <c r="AR1218">
        <v>-172000</v>
      </c>
      <c r="AS1218">
        <v>1344000</v>
      </c>
      <c r="AU1218">
        <v>-946000</v>
      </c>
      <c r="AV1218">
        <v>-1348000</v>
      </c>
      <c r="AY1218">
        <v>0.02</v>
      </c>
      <c r="AZ1218">
        <v>11477000</v>
      </c>
      <c r="BA1218">
        <v>2.3743174969981198E-2</v>
      </c>
      <c r="BE1218">
        <v>0.100681936609348</v>
      </c>
      <c r="BH1218">
        <v>2.2701925590311101</v>
      </c>
      <c r="BI1218">
        <v>1.17735396105628</v>
      </c>
      <c r="BJ1218">
        <v>-2.1432293436643299E-2</v>
      </c>
      <c r="BM1218">
        <v>0.178277713586624</v>
      </c>
      <c r="BN1218">
        <v>0.39919978660976302</v>
      </c>
      <c r="BP1218">
        <v>0.721107120219734</v>
      </c>
      <c r="BQ1218">
        <v>1.6025776463131201</v>
      </c>
      <c r="BR1218">
        <v>659.98575000000005</v>
      </c>
      <c r="BS1218">
        <v>1.1010477712662E-2</v>
      </c>
      <c r="BU1218">
        <v>1.1720578050079901E-8</v>
      </c>
    </row>
    <row r="1219" spans="3:73" x14ac:dyDescent="0.3">
      <c r="C1219">
        <v>2186</v>
      </c>
      <c r="D1219" t="s">
        <v>4270</v>
      </c>
      <c r="E1219" t="s">
        <v>2109</v>
      </c>
      <c r="F1219" t="s">
        <v>3614</v>
      </c>
      <c r="G1219" t="s">
        <v>4065</v>
      </c>
      <c r="H1219" t="s">
        <v>4665</v>
      </c>
      <c r="I1219" t="s">
        <v>4667</v>
      </c>
      <c r="J1219">
        <v>2019</v>
      </c>
      <c r="K1219" t="s">
        <v>4062</v>
      </c>
      <c r="L1219">
        <v>16.912886</v>
      </c>
      <c r="M1219">
        <v>37940000</v>
      </c>
      <c r="N1219">
        <v>23886000</v>
      </c>
      <c r="O1219">
        <v>4676000</v>
      </c>
      <c r="P1219">
        <v>3964000</v>
      </c>
      <c r="Q1219">
        <v>13513000</v>
      </c>
      <c r="S1219">
        <v>3964000</v>
      </c>
      <c r="V1219">
        <v>14664000</v>
      </c>
      <c r="W1219">
        <v>9376000</v>
      </c>
      <c r="X1219">
        <v>5310000</v>
      </c>
      <c r="Y1219">
        <v>2354000</v>
      </c>
      <c r="AB1219">
        <v>23276000</v>
      </c>
      <c r="AC1219">
        <v>5133000</v>
      </c>
      <c r="AD1219">
        <v>-6043000</v>
      </c>
      <c r="AE1219">
        <v>8357000</v>
      </c>
      <c r="AF1219">
        <v>12596923</v>
      </c>
      <c r="AH1219">
        <v>40100000</v>
      </c>
      <c r="AI1219">
        <v>24449000</v>
      </c>
      <c r="AJ1219">
        <v>-4385000</v>
      </c>
      <c r="AK1219">
        <v>9803000</v>
      </c>
      <c r="AM1219">
        <v>-987000</v>
      </c>
      <c r="AN1219">
        <v>-2636000</v>
      </c>
      <c r="AP1219">
        <v>1219000</v>
      </c>
      <c r="AQ1219">
        <v>-2486000</v>
      </c>
      <c r="AR1219">
        <v>187000</v>
      </c>
      <c r="AS1219">
        <v>1219000</v>
      </c>
      <c r="AU1219">
        <v>-2455000</v>
      </c>
      <c r="AV1219">
        <v>-1651000</v>
      </c>
      <c r="AY1219">
        <v>-0.21</v>
      </c>
      <c r="AZ1219">
        <v>12489500</v>
      </c>
      <c r="BA1219">
        <v>-0.109351620947631</v>
      </c>
      <c r="BE1219">
        <v>-6.1995012468827902E-2</v>
      </c>
      <c r="BH1219">
        <v>1.9575643540574099</v>
      </c>
      <c r="BI1219">
        <v>1.05693199789141</v>
      </c>
      <c r="BJ1219">
        <v>-6.1221945137157098E-2</v>
      </c>
      <c r="BM1219">
        <v>0.24446384039900201</v>
      </c>
      <c r="BN1219">
        <v>0.38650500790722198</v>
      </c>
      <c r="BP1219">
        <v>0.49872013651877101</v>
      </c>
      <c r="BQ1219">
        <v>1.1063353242320799</v>
      </c>
      <c r="BR1219">
        <v>-80.537552380952405</v>
      </c>
      <c r="BS1219">
        <v>-0.113249699261041</v>
      </c>
      <c r="BU1219">
        <v>-1.5259091166867199E-7</v>
      </c>
    </row>
    <row r="1220" spans="3:73" x14ac:dyDescent="0.3">
      <c r="C1220">
        <v>2186</v>
      </c>
      <c r="D1220" t="s">
        <v>4270</v>
      </c>
      <c r="E1220" t="s">
        <v>2109</v>
      </c>
      <c r="F1220" t="s">
        <v>3614</v>
      </c>
      <c r="G1220" t="s">
        <v>4065</v>
      </c>
      <c r="H1220" t="s">
        <v>4665</v>
      </c>
      <c r="I1220" t="s">
        <v>4667</v>
      </c>
      <c r="J1220">
        <v>2018</v>
      </c>
      <c r="K1220" t="s">
        <v>4062</v>
      </c>
      <c r="L1220">
        <v>16.524640000000002</v>
      </c>
      <c r="M1220">
        <v>39191000</v>
      </c>
      <c r="N1220">
        <v>30856000</v>
      </c>
      <c r="O1220">
        <v>11268000</v>
      </c>
      <c r="P1220">
        <v>5721000</v>
      </c>
      <c r="Q1220">
        <v>11466000</v>
      </c>
      <c r="S1220">
        <v>2729000</v>
      </c>
      <c r="V1220">
        <v>11479000</v>
      </c>
      <c r="W1220">
        <v>9883000</v>
      </c>
      <c r="X1220">
        <v>5595000</v>
      </c>
      <c r="Y1220">
        <v>1596000</v>
      </c>
      <c r="AB1220">
        <v>27712000</v>
      </c>
      <c r="AC1220">
        <v>4092000</v>
      </c>
      <c r="AD1220">
        <v>-2393000</v>
      </c>
      <c r="AE1220">
        <v>8330000</v>
      </c>
      <c r="AF1220">
        <v>12817829</v>
      </c>
      <c r="AH1220">
        <v>49380000</v>
      </c>
      <c r="AI1220">
        <v>29403000</v>
      </c>
      <c r="AJ1220">
        <v>2425000</v>
      </c>
      <c r="AK1220">
        <v>7768000</v>
      </c>
      <c r="AM1220">
        <v>-277000</v>
      </c>
      <c r="AN1220">
        <v>-195000</v>
      </c>
      <c r="AP1220">
        <v>921000</v>
      </c>
      <c r="AQ1220">
        <v>5288000</v>
      </c>
      <c r="AR1220">
        <v>-867000</v>
      </c>
      <c r="AS1220">
        <v>868000</v>
      </c>
      <c r="AU1220">
        <v>3198000</v>
      </c>
      <c r="AV1220">
        <v>-4365000</v>
      </c>
      <c r="AY1220">
        <v>-0.01</v>
      </c>
      <c r="AZ1220">
        <v>12912000</v>
      </c>
      <c r="BA1220">
        <v>4.9108950992304598E-2</v>
      </c>
      <c r="BE1220">
        <v>0.10708788983394101</v>
      </c>
      <c r="BH1220">
        <v>2.2771840148698899</v>
      </c>
      <c r="BI1220">
        <v>1.25998315939884</v>
      </c>
      <c r="BJ1220">
        <v>6.4763061968408295E-2</v>
      </c>
      <c r="BM1220">
        <v>0.157310652085865</v>
      </c>
      <c r="BN1220">
        <v>0.29289887984486201</v>
      </c>
      <c r="BP1220">
        <v>1.14013963371446</v>
      </c>
      <c r="BQ1220">
        <v>1.96195487200243</v>
      </c>
      <c r="BR1220">
        <v>-1652.4639999999999</v>
      </c>
      <c r="BS1220">
        <v>-7.0366628175519601E-3</v>
      </c>
      <c r="BU1220">
        <v>-5.9629907621247097E-9</v>
      </c>
    </row>
    <row r="1221" spans="3:73" x14ac:dyDescent="0.3">
      <c r="C1221">
        <v>2186</v>
      </c>
      <c r="D1221" t="s">
        <v>4270</v>
      </c>
      <c r="E1221" t="s">
        <v>2109</v>
      </c>
      <c r="F1221" t="s">
        <v>3614</v>
      </c>
      <c r="G1221" t="s">
        <v>4065</v>
      </c>
      <c r="H1221" t="s">
        <v>4665</v>
      </c>
      <c r="I1221" t="s">
        <v>4667</v>
      </c>
      <c r="J1221">
        <v>2017</v>
      </c>
      <c r="K1221" t="s">
        <v>4062</v>
      </c>
      <c r="L1221">
        <v>18.811440000000001</v>
      </c>
      <c r="M1221">
        <v>42801000</v>
      </c>
      <c r="N1221">
        <v>36985000</v>
      </c>
      <c r="O1221">
        <v>7147000</v>
      </c>
      <c r="P1221">
        <v>5524000</v>
      </c>
      <c r="Q1221">
        <v>14358000</v>
      </c>
      <c r="S1221">
        <v>2201000</v>
      </c>
      <c r="V1221">
        <v>10794000</v>
      </c>
      <c r="W1221">
        <v>10313000</v>
      </c>
      <c r="X1221">
        <v>5971000</v>
      </c>
      <c r="Y1221">
        <v>481000</v>
      </c>
      <c r="AB1221">
        <v>32007000</v>
      </c>
      <c r="AC1221">
        <v>810000</v>
      </c>
      <c r="AD1221">
        <v>-5450000</v>
      </c>
      <c r="AE1221">
        <v>8307000</v>
      </c>
      <c r="AF1221">
        <v>13844584</v>
      </c>
      <c r="AJ1221">
        <v>-5027000</v>
      </c>
      <c r="AK1221">
        <v>5000000</v>
      </c>
      <c r="AM1221">
        <v>-1824000</v>
      </c>
      <c r="AN1221">
        <v>-3626000</v>
      </c>
      <c r="AP1221">
        <v>942000</v>
      </c>
      <c r="AQ1221">
        <v>-2286000</v>
      </c>
      <c r="AR1221">
        <v>990000</v>
      </c>
      <c r="AS1221">
        <v>808000</v>
      </c>
      <c r="AU1221">
        <v>2014000</v>
      </c>
      <c r="AV1221">
        <v>-3491000</v>
      </c>
      <c r="AY1221">
        <v>-0.27</v>
      </c>
      <c r="BN1221">
        <v>0.252190369383893</v>
      </c>
      <c r="BP1221">
        <v>0.69300882381460305</v>
      </c>
      <c r="BQ1221">
        <v>2.19402695626879</v>
      </c>
      <c r="BR1221">
        <v>-69.671999999999997</v>
      </c>
      <c r="BS1221">
        <v>-0.113287718311619</v>
      </c>
      <c r="BU1221">
        <v>-1.5868681225981799E-7</v>
      </c>
    </row>
    <row r="1222" spans="3:73" x14ac:dyDescent="0.3">
      <c r="C1222">
        <v>936395</v>
      </c>
      <c r="D1222" t="s">
        <v>4425</v>
      </c>
      <c r="E1222" t="s">
        <v>1070</v>
      </c>
      <c r="F1222" t="s">
        <v>3614</v>
      </c>
      <c r="G1222" t="s">
        <v>4193</v>
      </c>
      <c r="H1222" t="s">
        <v>4662</v>
      </c>
      <c r="I1222" t="s">
        <v>4668</v>
      </c>
      <c r="J1222">
        <v>2026</v>
      </c>
      <c r="K1222" t="s">
        <v>4062</v>
      </c>
      <c r="L1222">
        <v>326.51662800000003</v>
      </c>
    </row>
    <row r="1223" spans="3:73" x14ac:dyDescent="0.3">
      <c r="C1223">
        <v>936395</v>
      </c>
      <c r="D1223" t="s">
        <v>4425</v>
      </c>
      <c r="E1223" t="s">
        <v>1070</v>
      </c>
      <c r="F1223" t="s">
        <v>3614</v>
      </c>
      <c r="G1223" t="s">
        <v>4193</v>
      </c>
      <c r="H1223" t="s">
        <v>4662</v>
      </c>
      <c r="I1223" t="s">
        <v>4668</v>
      </c>
      <c r="J1223">
        <v>2025</v>
      </c>
      <c r="K1223" t="s">
        <v>4062</v>
      </c>
      <c r="L1223">
        <v>115.89093800000001</v>
      </c>
      <c r="M1223">
        <v>5864667000</v>
      </c>
      <c r="N1223">
        <v>3565507000</v>
      </c>
      <c r="O1223">
        <v>1091952000</v>
      </c>
      <c r="P1223">
        <v>975856000</v>
      </c>
      <c r="Q1223">
        <v>826235000</v>
      </c>
      <c r="T1223">
        <v>224210000</v>
      </c>
      <c r="U1223">
        <v>521204000</v>
      </c>
      <c r="V1223">
        <v>3135344000</v>
      </c>
      <c r="W1223">
        <v>1308394000</v>
      </c>
      <c r="X1223">
        <v>542841000</v>
      </c>
      <c r="AB1223">
        <v>2729323000</v>
      </c>
      <c r="AD1223">
        <v>-3170109000</v>
      </c>
      <c r="AE1223">
        <v>1410000</v>
      </c>
      <c r="AF1223">
        <v>141016300</v>
      </c>
      <c r="AG1223">
        <v>2004917000</v>
      </c>
      <c r="AH1223">
        <v>4769507000</v>
      </c>
      <c r="AJ1223">
        <v>197531000</v>
      </c>
      <c r="AK1223">
        <v>848329000</v>
      </c>
      <c r="AL1223">
        <v>1807386000</v>
      </c>
      <c r="AM1223">
        <v>32949000</v>
      </c>
      <c r="AN1223">
        <v>123338000</v>
      </c>
      <c r="AQ1223">
        <v>806093000</v>
      </c>
      <c r="AU1223">
        <v>-241499000</v>
      </c>
      <c r="AV1223">
        <v>-405918000</v>
      </c>
      <c r="AY1223">
        <v>0.87</v>
      </c>
      <c r="AZ1223">
        <v>823332500</v>
      </c>
      <c r="BA1223">
        <v>4.1415391569820499E-2</v>
      </c>
      <c r="BE1223">
        <v>0.169009711066574</v>
      </c>
      <c r="BG1223">
        <v>0.42036147551518399</v>
      </c>
      <c r="BI1223">
        <v>0.81326134970664099</v>
      </c>
      <c r="BJ1223">
        <v>-5.0633954410801797E-2</v>
      </c>
      <c r="BM1223">
        <v>0.177865133650082</v>
      </c>
      <c r="BN1223">
        <v>0.53461586139502904</v>
      </c>
      <c r="BP1223">
        <v>0.83457429489893697</v>
      </c>
      <c r="BQ1223">
        <v>2.0936140031213801</v>
      </c>
      <c r="BR1223">
        <v>133.20797471264399</v>
      </c>
      <c r="BS1223">
        <v>4.5189961026965299E-2</v>
      </c>
      <c r="BU1223">
        <v>3.6941437880382802E-8</v>
      </c>
    </row>
    <row r="1224" spans="3:73" x14ac:dyDescent="0.3">
      <c r="C1224">
        <v>936395</v>
      </c>
      <c r="D1224" t="s">
        <v>4425</v>
      </c>
      <c r="E1224" t="s">
        <v>1070</v>
      </c>
      <c r="F1224" t="s">
        <v>3614</v>
      </c>
      <c r="G1224" t="s">
        <v>4193</v>
      </c>
      <c r="H1224" t="s">
        <v>4662</v>
      </c>
      <c r="I1224" t="s">
        <v>4668</v>
      </c>
      <c r="J1224">
        <v>2024</v>
      </c>
      <c r="K1224" t="s">
        <v>4062</v>
      </c>
      <c r="L1224">
        <v>57.707362000000003</v>
      </c>
      <c r="M1224">
        <v>5641337000</v>
      </c>
      <c r="N1224">
        <v>3544416000</v>
      </c>
      <c r="O1224">
        <v>934863000</v>
      </c>
      <c r="P1224">
        <v>908597000</v>
      </c>
      <c r="Q1224">
        <v>820430000</v>
      </c>
      <c r="T1224">
        <v>165020000</v>
      </c>
      <c r="U1224">
        <v>444707000</v>
      </c>
      <c r="V1224">
        <v>2825199000</v>
      </c>
      <c r="W1224">
        <v>999840000</v>
      </c>
      <c r="X1224">
        <v>423401000</v>
      </c>
      <c r="AB1224">
        <v>2816138000</v>
      </c>
      <c r="AD1224">
        <v>-3293447000</v>
      </c>
      <c r="AE1224">
        <v>1427000</v>
      </c>
      <c r="AF1224">
        <v>142656116</v>
      </c>
      <c r="AG1224">
        <v>1719590000</v>
      </c>
      <c r="AH1224">
        <v>4014955000</v>
      </c>
      <c r="AJ1224">
        <v>166617000</v>
      </c>
      <c r="AK1224">
        <v>767497000</v>
      </c>
      <c r="AL1224">
        <v>1552973000</v>
      </c>
      <c r="AM1224">
        <v>35894000</v>
      </c>
      <c r="AN1224">
        <v>83956000</v>
      </c>
      <c r="AQ1224">
        <v>514532000</v>
      </c>
      <c r="AU1224">
        <v>-306477000</v>
      </c>
      <c r="AV1224">
        <v>-285061000</v>
      </c>
      <c r="AY1224">
        <v>0.57999999999999996</v>
      </c>
      <c r="AZ1224">
        <v>935634000</v>
      </c>
      <c r="BA1224">
        <v>4.1499095257605603E-2</v>
      </c>
      <c r="BE1224">
        <v>0.12815386473821</v>
      </c>
      <c r="BG1224">
        <v>0.42829620755400699</v>
      </c>
      <c r="BI1224">
        <v>0.71170273997103894</v>
      </c>
      <c r="BJ1224">
        <v>-7.6333856792915503E-2</v>
      </c>
      <c r="BM1224">
        <v>0.19115955222412201</v>
      </c>
      <c r="BN1224">
        <v>0.500803089764005</v>
      </c>
      <c r="BP1224">
        <v>0.93501260201632297</v>
      </c>
      <c r="BQ1224">
        <v>2.7244219075051999</v>
      </c>
      <c r="BR1224">
        <v>99.495451724137993</v>
      </c>
      <c r="BS1224">
        <v>2.98124594746422E-2</v>
      </c>
      <c r="BU1224">
        <v>1.18851668348639E-8</v>
      </c>
    </row>
    <row r="1225" spans="3:73" x14ac:dyDescent="0.3">
      <c r="C1225">
        <v>936395</v>
      </c>
      <c r="D1225" t="s">
        <v>4425</v>
      </c>
      <c r="E1225" t="s">
        <v>1070</v>
      </c>
      <c r="F1225" t="s">
        <v>3614</v>
      </c>
      <c r="G1225" t="s">
        <v>4193</v>
      </c>
      <c r="H1225" t="s">
        <v>4662</v>
      </c>
      <c r="I1225" t="s">
        <v>4668</v>
      </c>
      <c r="J1225">
        <v>2023</v>
      </c>
      <c r="K1225" t="s">
        <v>4062</v>
      </c>
      <c r="L1225">
        <v>45.802039999999998</v>
      </c>
      <c r="M1225">
        <v>5601495000</v>
      </c>
      <c r="N1225">
        <v>3575779000</v>
      </c>
      <c r="O1225">
        <v>1010618000</v>
      </c>
      <c r="P1225">
        <v>1003876000</v>
      </c>
      <c r="Q1225">
        <v>1050838000</v>
      </c>
      <c r="T1225">
        <v>205627000</v>
      </c>
      <c r="U1225">
        <v>444765000</v>
      </c>
      <c r="V1225">
        <v>2753134000</v>
      </c>
      <c r="W1225">
        <v>932021000</v>
      </c>
      <c r="X1225">
        <v>317828000</v>
      </c>
      <c r="AB1225">
        <v>2848361000</v>
      </c>
      <c r="AD1225">
        <v>-3377403000</v>
      </c>
      <c r="AE1225">
        <v>1448000</v>
      </c>
      <c r="AF1225">
        <v>144829938</v>
      </c>
      <c r="AG1225">
        <v>1878851000</v>
      </c>
      <c r="AH1225">
        <v>4386549000</v>
      </c>
      <c r="AJ1225">
        <v>357545000</v>
      </c>
      <c r="AK1225">
        <v>750559000</v>
      </c>
      <c r="AL1225">
        <v>1521306000</v>
      </c>
      <c r="AM1225">
        <v>68826000</v>
      </c>
      <c r="AN1225">
        <v>254827000</v>
      </c>
      <c r="AO1225">
        <v>88026000</v>
      </c>
      <c r="AQ1225">
        <v>168332000</v>
      </c>
      <c r="AU1225">
        <v>-383454000</v>
      </c>
      <c r="AV1225">
        <v>229380000</v>
      </c>
      <c r="AY1225">
        <v>1.71</v>
      </c>
      <c r="AZ1225">
        <v>998784000</v>
      </c>
      <c r="BA1225">
        <v>8.1509405229486798E-2</v>
      </c>
      <c r="BB1225">
        <v>411679000</v>
      </c>
      <c r="BC1225">
        <v>411679000</v>
      </c>
      <c r="BD1225">
        <v>9.38503137660152E-2</v>
      </c>
      <c r="BE1225">
        <v>3.8374585579689202E-2</v>
      </c>
      <c r="BG1225">
        <v>0.42832098763743398</v>
      </c>
      <c r="BI1225">
        <v>0.78310326082590498</v>
      </c>
      <c r="BJ1225">
        <v>-8.7415870653673303E-2</v>
      </c>
      <c r="BM1225">
        <v>0.171104665649466</v>
      </c>
      <c r="BN1225">
        <v>0.49149985851991301</v>
      </c>
      <c r="BO1225">
        <v>4.67678867607298</v>
      </c>
      <c r="BP1225">
        <v>1.0843296449328901</v>
      </c>
      <c r="BQ1225">
        <v>2.70910312106701</v>
      </c>
      <c r="BR1225">
        <v>26.784818713450299</v>
      </c>
      <c r="BS1225">
        <v>8.9464432352500303E-2</v>
      </c>
      <c r="BU1225">
        <v>2.74970372084156E-8</v>
      </c>
    </row>
    <row r="1226" spans="3:73" x14ac:dyDescent="0.3">
      <c r="C1226">
        <v>936395</v>
      </c>
      <c r="D1226" t="s">
        <v>4425</v>
      </c>
      <c r="E1226" t="s">
        <v>1070</v>
      </c>
      <c r="F1226" t="s">
        <v>3614</v>
      </c>
      <c r="G1226" t="s">
        <v>4193</v>
      </c>
      <c r="H1226" t="s">
        <v>4662</v>
      </c>
      <c r="I1226" t="s">
        <v>4668</v>
      </c>
      <c r="J1226">
        <v>2022</v>
      </c>
      <c r="K1226" t="s">
        <v>4062</v>
      </c>
      <c r="L1226">
        <v>52.118215999999997</v>
      </c>
      <c r="M1226">
        <v>5069632000</v>
      </c>
      <c r="N1226">
        <v>3385896000</v>
      </c>
      <c r="O1226">
        <v>994352000</v>
      </c>
      <c r="P1226">
        <v>920772000</v>
      </c>
      <c r="Q1226">
        <v>946730000</v>
      </c>
      <c r="T1226">
        <v>69517000</v>
      </c>
      <c r="U1226">
        <v>328322000</v>
      </c>
      <c r="V1226">
        <v>2356771000</v>
      </c>
      <c r="W1226">
        <v>1040583000</v>
      </c>
      <c r="X1226">
        <v>516047000</v>
      </c>
      <c r="AA1226">
        <v>677285000</v>
      </c>
      <c r="AB1226">
        <v>2712861000</v>
      </c>
      <c r="AD1226">
        <v>-3632230000</v>
      </c>
      <c r="AE1226">
        <v>1484000</v>
      </c>
      <c r="AF1226">
        <v>148412943</v>
      </c>
      <c r="AG1226">
        <v>1560344000</v>
      </c>
      <c r="AH1226">
        <v>3632661000</v>
      </c>
      <c r="AJ1226">
        <v>222808000</v>
      </c>
      <c r="AK1226">
        <v>624656000</v>
      </c>
      <c r="AL1226">
        <v>1337536000</v>
      </c>
      <c r="AM1226">
        <v>29603000</v>
      </c>
      <c r="AN1226">
        <v>152902000</v>
      </c>
      <c r="AO1226">
        <v>47050000</v>
      </c>
      <c r="AQ1226">
        <v>-167756000</v>
      </c>
      <c r="AU1226">
        <v>-101248000</v>
      </c>
      <c r="AV1226">
        <v>-133055000</v>
      </c>
      <c r="AY1226">
        <v>1.01</v>
      </c>
      <c r="AZ1226">
        <v>660497500</v>
      </c>
      <c r="BA1226">
        <v>6.1334652476517898E-2</v>
      </c>
      <c r="BB1226">
        <v>229555000</v>
      </c>
      <c r="BC1226">
        <v>229555000</v>
      </c>
      <c r="BD1226">
        <v>6.3191968642270793E-2</v>
      </c>
      <c r="BE1226">
        <v>-4.6179921550620902E-2</v>
      </c>
      <c r="BG1226">
        <v>0.42953196018015399</v>
      </c>
      <c r="BI1226">
        <v>0.71655319360458503</v>
      </c>
      <c r="BJ1226">
        <v>-2.7871579539076201E-2</v>
      </c>
      <c r="BM1226">
        <v>0.17195548937817201</v>
      </c>
      <c r="BN1226">
        <v>0.46488009386085599</v>
      </c>
      <c r="BO1226">
        <v>4.8789585547290102</v>
      </c>
      <c r="BP1226">
        <v>0.95557202068455904</v>
      </c>
      <c r="BQ1226">
        <v>2.3440379095180299</v>
      </c>
      <c r="BR1226">
        <v>51.602194059405903</v>
      </c>
      <c r="BS1226">
        <v>5.6361899854065499E-2</v>
      </c>
      <c r="BU1226">
        <v>1.9403647352370801E-8</v>
      </c>
    </row>
    <row r="1227" spans="3:73" x14ac:dyDescent="0.3">
      <c r="C1227">
        <v>936395</v>
      </c>
      <c r="D1227" t="s">
        <v>4425</v>
      </c>
      <c r="E1227" t="s">
        <v>1070</v>
      </c>
      <c r="F1227" t="s">
        <v>3614</v>
      </c>
      <c r="G1227" t="s">
        <v>4193</v>
      </c>
      <c r="H1227" t="s">
        <v>4662</v>
      </c>
      <c r="I1227" t="s">
        <v>4668</v>
      </c>
      <c r="J1227">
        <v>2021</v>
      </c>
      <c r="K1227" t="s">
        <v>4062</v>
      </c>
      <c r="L1227">
        <v>56.995004999999999</v>
      </c>
      <c r="M1227">
        <v>4865227000</v>
      </c>
      <c r="N1227">
        <v>3188906000</v>
      </c>
      <c r="O1227">
        <v>1422546000</v>
      </c>
      <c r="P1227">
        <v>884958000</v>
      </c>
      <c r="Q1227">
        <v>374265000</v>
      </c>
      <c r="T1227">
        <v>65314000</v>
      </c>
      <c r="U1227">
        <v>311645000</v>
      </c>
      <c r="V1227">
        <v>1845209000</v>
      </c>
      <c r="W1227">
        <v>909030000</v>
      </c>
      <c r="X1227">
        <v>356176000</v>
      </c>
      <c r="AA1227">
        <v>683286000</v>
      </c>
      <c r="AB1227">
        <v>3020018000</v>
      </c>
      <c r="AD1227">
        <v>-3785132000</v>
      </c>
      <c r="AE1227">
        <v>1549000</v>
      </c>
      <c r="AF1227">
        <v>154858981</v>
      </c>
      <c r="AG1227">
        <v>1721979000</v>
      </c>
      <c r="AH1227">
        <v>3620684000</v>
      </c>
      <c r="AJ1227">
        <v>495356000</v>
      </c>
      <c r="AK1227">
        <v>536666000</v>
      </c>
      <c r="AL1227">
        <v>1226623000</v>
      </c>
      <c r="AM1227">
        <v>-37445000</v>
      </c>
      <c r="AN1227">
        <v>500196000</v>
      </c>
      <c r="AO1227">
        <v>30837000</v>
      </c>
      <c r="AQ1227">
        <v>541646000</v>
      </c>
      <c r="AU1227">
        <v>-90717000</v>
      </c>
      <c r="AV1227">
        <v>-116835000</v>
      </c>
      <c r="AY1227">
        <v>3.22</v>
      </c>
      <c r="AZ1227">
        <v>359322000</v>
      </c>
      <c r="BA1227">
        <v>0.13681282321241001</v>
      </c>
      <c r="BB1227">
        <v>493588000</v>
      </c>
      <c r="BC1227">
        <v>493588000</v>
      </c>
      <c r="BD1227">
        <v>0.136324517687818</v>
      </c>
      <c r="BE1227">
        <v>0.149597700324027</v>
      </c>
      <c r="BG1227">
        <v>0.475594942834006</v>
      </c>
      <c r="BI1227">
        <v>0.74419631396438402</v>
      </c>
      <c r="BJ1227">
        <v>-2.5055210562424102E-2</v>
      </c>
      <c r="BM1227">
        <v>0.14822226960430701</v>
      </c>
      <c r="BN1227">
        <v>0.37926472906608499</v>
      </c>
      <c r="BO1227">
        <v>16.006356000907999</v>
      </c>
      <c r="BP1227">
        <v>1.56490544866506</v>
      </c>
      <c r="BQ1227">
        <v>3.09631255294105</v>
      </c>
      <c r="BR1227">
        <v>17.7003121118012</v>
      </c>
      <c r="BS1227">
        <v>0.165626827389771</v>
      </c>
      <c r="BU1227">
        <v>6.0769146442173506E-8</v>
      </c>
    </row>
    <row r="1228" spans="3:73" x14ac:dyDescent="0.3">
      <c r="C1228">
        <v>936395</v>
      </c>
      <c r="D1228" t="s">
        <v>4425</v>
      </c>
      <c r="E1228" t="s">
        <v>1070</v>
      </c>
      <c r="F1228" t="s">
        <v>3614</v>
      </c>
      <c r="G1228" t="s">
        <v>4193</v>
      </c>
      <c r="H1228" t="s">
        <v>4662</v>
      </c>
      <c r="I1228" t="s">
        <v>4668</v>
      </c>
      <c r="J1228">
        <v>2020</v>
      </c>
      <c r="K1228" t="s">
        <v>4062</v>
      </c>
      <c r="L1228">
        <v>46.362056000000003</v>
      </c>
      <c r="M1228">
        <v>4180917000</v>
      </c>
      <c r="N1228">
        <v>2611159000</v>
      </c>
      <c r="O1228">
        <v>1088624000</v>
      </c>
      <c r="P1228">
        <v>719405000</v>
      </c>
      <c r="Q1228">
        <v>344379000</v>
      </c>
      <c r="S1228">
        <v>286884000</v>
      </c>
      <c r="T1228">
        <v>96647000</v>
      </c>
      <c r="U1228">
        <v>310847000</v>
      </c>
      <c r="V1228">
        <v>1671320000</v>
      </c>
      <c r="W1228">
        <v>760701000</v>
      </c>
      <c r="X1228">
        <v>291904000</v>
      </c>
      <c r="AB1228">
        <v>2509597000</v>
      </c>
      <c r="AD1228">
        <v>-4283122000</v>
      </c>
      <c r="AE1228">
        <v>1546000</v>
      </c>
      <c r="AF1228">
        <v>154563005</v>
      </c>
      <c r="AG1228">
        <v>1652891000</v>
      </c>
      <c r="AH1228">
        <v>3532157000</v>
      </c>
      <c r="AJ1228">
        <v>486964000</v>
      </c>
      <c r="AK1228">
        <v>529888000</v>
      </c>
      <c r="AL1228">
        <v>1165927000</v>
      </c>
      <c r="AM1228">
        <v>94670000</v>
      </c>
      <c r="AN1228">
        <v>361291000</v>
      </c>
      <c r="AO1228">
        <v>31321000</v>
      </c>
      <c r="AQ1228">
        <v>493654000</v>
      </c>
      <c r="AU1228">
        <v>-220242000</v>
      </c>
      <c r="AV1228">
        <v>-87222000</v>
      </c>
      <c r="AY1228">
        <v>2.34</v>
      </c>
      <c r="AZ1228">
        <v>344714000</v>
      </c>
      <c r="BA1228">
        <v>0.13786589893937301</v>
      </c>
      <c r="BB1228">
        <v>487282000</v>
      </c>
      <c r="BC1228">
        <v>487282000</v>
      </c>
      <c r="BD1228">
        <v>0.13795592891256001</v>
      </c>
      <c r="BE1228">
        <v>0.139759925733766</v>
      </c>
      <c r="BG1228">
        <v>0.46795513336468297</v>
      </c>
      <c r="BI1228">
        <v>0.84482829962900496</v>
      </c>
      <c r="BJ1228">
        <v>-6.2353400485878702E-2</v>
      </c>
      <c r="BM1228">
        <v>0.150018246640792</v>
      </c>
      <c r="BN1228">
        <v>0.39974962430490701</v>
      </c>
      <c r="BO1228">
        <v>15.5576769579515</v>
      </c>
      <c r="BP1228">
        <v>1.4310800169843301</v>
      </c>
      <c r="BQ1228">
        <v>2.9798567374040501</v>
      </c>
      <c r="BR1228">
        <v>19.812844444444401</v>
      </c>
      <c r="BS1228">
        <v>0.143963751949018</v>
      </c>
      <c r="BU1228">
        <v>4.3228937171984203E-8</v>
      </c>
    </row>
    <row r="1229" spans="3:73" x14ac:dyDescent="0.3">
      <c r="C1229">
        <v>936395</v>
      </c>
      <c r="D1229" t="s">
        <v>4425</v>
      </c>
      <c r="E1229" t="s">
        <v>1070</v>
      </c>
      <c r="F1229" t="s">
        <v>3614</v>
      </c>
      <c r="G1229" t="s">
        <v>4193</v>
      </c>
      <c r="H1229" t="s">
        <v>4662</v>
      </c>
      <c r="I1229" t="s">
        <v>4668</v>
      </c>
      <c r="J1229">
        <v>2019</v>
      </c>
      <c r="K1229" t="s">
        <v>4062</v>
      </c>
      <c r="L1229">
        <v>39.495522999999999</v>
      </c>
      <c r="M1229">
        <v>3893346000</v>
      </c>
      <c r="N1229">
        <v>2381802000</v>
      </c>
      <c r="O1229">
        <v>904045000</v>
      </c>
      <c r="P1229">
        <v>724854000</v>
      </c>
      <c r="Q1229">
        <v>345049000</v>
      </c>
      <c r="S1229">
        <v>286884000</v>
      </c>
      <c r="T1229">
        <v>112781000</v>
      </c>
      <c r="U1229">
        <v>297937000</v>
      </c>
      <c r="V1229">
        <v>1720585000</v>
      </c>
      <c r="W1229">
        <v>845940000</v>
      </c>
      <c r="X1229">
        <v>344819000</v>
      </c>
      <c r="AB1229">
        <v>2172761000</v>
      </c>
      <c r="AD1229">
        <v>-4644413000</v>
      </c>
      <c r="AE1229">
        <v>1544000</v>
      </c>
      <c r="AF1229">
        <v>154403850</v>
      </c>
      <c r="AG1229">
        <v>1542066000</v>
      </c>
      <c r="AH1229">
        <v>3572131000</v>
      </c>
      <c r="AJ1229">
        <v>346766000</v>
      </c>
      <c r="AK1229">
        <v>548139000</v>
      </c>
      <c r="AL1229">
        <v>1195300000</v>
      </c>
      <c r="AM1229">
        <v>59756000</v>
      </c>
      <c r="AN1229">
        <v>253434000</v>
      </c>
      <c r="AO1229">
        <v>37452000</v>
      </c>
      <c r="AQ1229">
        <v>413140000</v>
      </c>
      <c r="AU1229">
        <v>24077000</v>
      </c>
      <c r="AV1229">
        <v>-278966000</v>
      </c>
      <c r="AY1229">
        <v>1.63</v>
      </c>
      <c r="AZ1229">
        <v>303900000</v>
      </c>
      <c r="BA1229">
        <v>9.7075387212843006E-2</v>
      </c>
      <c r="BB1229">
        <v>350642000</v>
      </c>
      <c r="BC1229">
        <v>350642000</v>
      </c>
      <c r="BD1229">
        <v>9.8160453801946199E-2</v>
      </c>
      <c r="BE1229">
        <v>0.115656452688885</v>
      </c>
      <c r="BG1229">
        <v>0.43169357450776602</v>
      </c>
      <c r="BI1229">
        <v>0.91749641567946905</v>
      </c>
      <c r="BJ1229">
        <v>6.7402343307118402E-3</v>
      </c>
      <c r="BM1229">
        <v>0.153448739701875</v>
      </c>
      <c r="BN1229">
        <v>0.44192964098233201</v>
      </c>
      <c r="BO1229">
        <v>9.3624372530171893</v>
      </c>
      <c r="BP1229">
        <v>1.0686869045085901</v>
      </c>
      <c r="BQ1229">
        <v>2.4076802137267399</v>
      </c>
      <c r="BR1229">
        <v>24.230382208588999</v>
      </c>
      <c r="BS1229">
        <v>0.116641452971588</v>
      </c>
      <c r="BU1229">
        <v>2.9629444973469201E-8</v>
      </c>
    </row>
    <row r="1230" spans="3:73" x14ac:dyDescent="0.3">
      <c r="C1230">
        <v>936395</v>
      </c>
      <c r="D1230" t="s">
        <v>4425</v>
      </c>
      <c r="E1230" t="s">
        <v>1070</v>
      </c>
      <c r="F1230" t="s">
        <v>3614</v>
      </c>
      <c r="G1230" t="s">
        <v>4193</v>
      </c>
      <c r="H1230" t="s">
        <v>4662</v>
      </c>
      <c r="I1230" t="s">
        <v>4668</v>
      </c>
      <c r="J1230">
        <v>2018</v>
      </c>
      <c r="K1230" t="s">
        <v>4062</v>
      </c>
      <c r="L1230">
        <v>27.49408</v>
      </c>
      <c r="M1230">
        <v>3756523000</v>
      </c>
      <c r="N1230">
        <v>2142602000</v>
      </c>
      <c r="O1230">
        <v>745423000</v>
      </c>
      <c r="P1230">
        <v>786502000</v>
      </c>
      <c r="Q1230">
        <v>262751000</v>
      </c>
      <c r="S1230">
        <v>292067000</v>
      </c>
      <c r="T1230">
        <v>148225000</v>
      </c>
      <c r="U1230">
        <v>297968000</v>
      </c>
      <c r="V1230">
        <v>1827189000</v>
      </c>
      <c r="W1230">
        <v>963003000</v>
      </c>
      <c r="X1230">
        <v>340582000</v>
      </c>
      <c r="Y1230">
        <v>169457000</v>
      </c>
      <c r="AB1230">
        <v>1929334000</v>
      </c>
      <c r="AD1230">
        <v>-4947652000</v>
      </c>
      <c r="AE1230">
        <v>1543000</v>
      </c>
      <c r="AF1230">
        <v>154318531</v>
      </c>
      <c r="AG1230">
        <v>1314690000</v>
      </c>
      <c r="AH1230">
        <v>3094286000</v>
      </c>
      <c r="AJ1230">
        <v>229946000</v>
      </c>
      <c r="AK1230">
        <v>491564000</v>
      </c>
      <c r="AL1230">
        <v>1084744000</v>
      </c>
      <c r="AM1230">
        <v>493471000</v>
      </c>
      <c r="AN1230">
        <v>-344690000</v>
      </c>
      <c r="AO1230">
        <v>55249000</v>
      </c>
      <c r="AQ1230">
        <v>229261000</v>
      </c>
      <c r="AU1230">
        <v>-19266000</v>
      </c>
      <c r="AV1230">
        <v>-99229000</v>
      </c>
      <c r="AY1230">
        <v>-2.4</v>
      </c>
      <c r="AZ1230">
        <v>264947000</v>
      </c>
      <c r="BA1230">
        <v>7.4313104864902599E-2</v>
      </c>
      <c r="BB1230">
        <v>204030000</v>
      </c>
      <c r="BC1230">
        <v>204030000</v>
      </c>
      <c r="BD1230">
        <v>6.5937667041766707E-2</v>
      </c>
      <c r="BE1230">
        <v>7.4091729077402704E-2</v>
      </c>
      <c r="BG1230">
        <v>0.42487669207048101</v>
      </c>
      <c r="BI1230">
        <v>0.82371011704174302</v>
      </c>
      <c r="BJ1230">
        <v>-6.2263152145599996E-3</v>
      </c>
      <c r="BM1230">
        <v>0.158861850520605</v>
      </c>
      <c r="BN1230">
        <v>0.48640431590595901</v>
      </c>
      <c r="BO1230">
        <v>3.6929175188691201</v>
      </c>
      <c r="BP1230">
        <v>0.77406093231277595</v>
      </c>
      <c r="BQ1230">
        <v>1.95207180039938</v>
      </c>
      <c r="BR1230">
        <v>-11.455866666666701</v>
      </c>
      <c r="BS1230">
        <v>-0.17865750564702601</v>
      </c>
      <c r="BU1230">
        <v>-3.4201331651233002E-8</v>
      </c>
    </row>
    <row r="1231" spans="3:73" x14ac:dyDescent="0.3">
      <c r="C1231">
        <v>936395</v>
      </c>
      <c r="D1231" t="s">
        <v>4425</v>
      </c>
      <c r="E1231" t="s">
        <v>1070</v>
      </c>
      <c r="F1231" t="s">
        <v>3614</v>
      </c>
      <c r="G1231" t="s">
        <v>4193</v>
      </c>
      <c r="H1231" t="s">
        <v>4662</v>
      </c>
      <c r="I1231" t="s">
        <v>4668</v>
      </c>
      <c r="J1231">
        <v>2017</v>
      </c>
      <c r="K1231" t="s">
        <v>4062</v>
      </c>
      <c r="L1231">
        <v>23.350387000000001</v>
      </c>
      <c r="M1231">
        <v>3951711000</v>
      </c>
      <c r="N1231">
        <v>2006311000</v>
      </c>
      <c r="O1231">
        <v>640513000</v>
      </c>
      <c r="P1231">
        <v>622183000</v>
      </c>
      <c r="Q1231">
        <v>267143000</v>
      </c>
      <c r="S1231">
        <v>308465000</v>
      </c>
      <c r="T1231">
        <v>100997000</v>
      </c>
      <c r="U1231">
        <v>267458000</v>
      </c>
      <c r="V1231">
        <v>1815369000</v>
      </c>
      <c r="W1231">
        <v>1037743000</v>
      </c>
      <c r="X1231">
        <v>260098000</v>
      </c>
      <c r="Y1231">
        <v>185007000</v>
      </c>
      <c r="AA1231">
        <v>392972000</v>
      </c>
      <c r="AB1231">
        <v>2136342000</v>
      </c>
      <c r="AD1231">
        <v>-4664253000</v>
      </c>
      <c r="AE1231">
        <v>1430000</v>
      </c>
      <c r="AF1231">
        <v>143043227</v>
      </c>
      <c r="AG1231">
        <v>1245786000</v>
      </c>
      <c r="AJ1231">
        <v>214722000</v>
      </c>
      <c r="AK1231">
        <v>475329000</v>
      </c>
      <c r="AL1231">
        <v>1031064000</v>
      </c>
      <c r="AM1231">
        <v>-1105827000</v>
      </c>
      <c r="AN1231">
        <v>1261953000</v>
      </c>
      <c r="AO1231">
        <v>55852000</v>
      </c>
      <c r="AQ1231">
        <v>234882000</v>
      </c>
      <c r="AU1231">
        <v>-61427000</v>
      </c>
      <c r="AV1231">
        <v>-311051000</v>
      </c>
      <c r="AY1231">
        <v>8.89</v>
      </c>
      <c r="BB1231">
        <v>211978000</v>
      </c>
      <c r="BC1231">
        <v>211978000</v>
      </c>
      <c r="BN1231">
        <v>0.45938809796566599</v>
      </c>
      <c r="BO1231">
        <v>3.7953520017188298</v>
      </c>
      <c r="BP1231">
        <v>0.61721736499306701</v>
      </c>
      <c r="BQ1231">
        <v>1.67591397870186</v>
      </c>
      <c r="BR1231">
        <v>2.6265902137232802</v>
      </c>
      <c r="BS1231">
        <v>0.59070738673863998</v>
      </c>
      <c r="BU1231">
        <v>9.7168403013188005E-8</v>
      </c>
    </row>
    <row r="1232" spans="3:73" x14ac:dyDescent="0.3">
      <c r="C1232">
        <v>796505</v>
      </c>
      <c r="D1232" t="s">
        <v>4368</v>
      </c>
      <c r="E1232" t="s">
        <v>1315</v>
      </c>
      <c r="F1232" t="s">
        <v>3614</v>
      </c>
      <c r="G1232" t="s">
        <v>4193</v>
      </c>
      <c r="H1232" t="s">
        <v>4662</v>
      </c>
      <c r="I1232" t="s">
        <v>4669</v>
      </c>
      <c r="J1232">
        <v>2026</v>
      </c>
      <c r="K1232" t="s">
        <v>4062</v>
      </c>
      <c r="L1232">
        <v>29.328379999999999</v>
      </c>
    </row>
    <row r="1233" spans="3:73" x14ac:dyDescent="0.3">
      <c r="C1233">
        <v>796505</v>
      </c>
      <c r="D1233" t="s">
        <v>4368</v>
      </c>
      <c r="E1233" t="s">
        <v>1315</v>
      </c>
      <c r="F1233" t="s">
        <v>3614</v>
      </c>
      <c r="G1233" t="s">
        <v>4193</v>
      </c>
      <c r="H1233" t="s">
        <v>4662</v>
      </c>
      <c r="I1233" t="s">
        <v>4669</v>
      </c>
      <c r="J1233">
        <v>2025</v>
      </c>
      <c r="K1233" t="s">
        <v>4062</v>
      </c>
      <c r="L1233">
        <v>34.413455999999996</v>
      </c>
      <c r="M1233">
        <v>306173000</v>
      </c>
      <c r="N1233">
        <v>198488000</v>
      </c>
      <c r="O1233">
        <v>21493000</v>
      </c>
      <c r="P1233">
        <v>17991000</v>
      </c>
      <c r="Q1233">
        <v>42031000</v>
      </c>
      <c r="S1233">
        <v>9682000</v>
      </c>
      <c r="T1233">
        <v>9353000</v>
      </c>
      <c r="U1233">
        <v>4709000</v>
      </c>
      <c r="V1233">
        <v>50010000</v>
      </c>
      <c r="W1233">
        <v>36603000</v>
      </c>
      <c r="X1233">
        <v>7028000</v>
      </c>
      <c r="AB1233">
        <v>256163000</v>
      </c>
      <c r="AD1233">
        <v>106912000</v>
      </c>
      <c r="AE1233">
        <v>138000</v>
      </c>
      <c r="AF1233">
        <v>13839675</v>
      </c>
      <c r="AG1233">
        <v>50537000</v>
      </c>
      <c r="AI1233">
        <v>99597000</v>
      </c>
      <c r="AJ1233">
        <v>2118000</v>
      </c>
      <c r="AK1233">
        <v>2422000</v>
      </c>
      <c r="AM1233">
        <v>2357000</v>
      </c>
      <c r="AN1233">
        <v>-8050000</v>
      </c>
      <c r="AS1233">
        <v>6121000</v>
      </c>
      <c r="AT1233">
        <v>4743000</v>
      </c>
      <c r="AY1233">
        <v>-0.57999999999999996</v>
      </c>
      <c r="AZ1233">
        <v>54398500</v>
      </c>
      <c r="BH1233">
        <v>1.8308776896421799</v>
      </c>
      <c r="BN1233">
        <v>0.16333902728196201</v>
      </c>
      <c r="BP1233">
        <v>0.58719230664153199</v>
      </c>
      <c r="BQ1233">
        <v>4.2744310575635902</v>
      </c>
      <c r="BR1233">
        <v>-59.333544827586202</v>
      </c>
      <c r="BS1233">
        <v>-3.1425303420088001E-2</v>
      </c>
      <c r="BU1233">
        <v>-7.7918374160202706E-8</v>
      </c>
    </row>
    <row r="1234" spans="3:73" x14ac:dyDescent="0.3">
      <c r="C1234">
        <v>796505</v>
      </c>
      <c r="D1234" t="s">
        <v>4368</v>
      </c>
      <c r="E1234" t="s">
        <v>1315</v>
      </c>
      <c r="F1234" t="s">
        <v>3614</v>
      </c>
      <c r="G1234" t="s">
        <v>4193</v>
      </c>
      <c r="H1234" t="s">
        <v>4662</v>
      </c>
      <c r="I1234" t="s">
        <v>4669</v>
      </c>
      <c r="J1234">
        <v>2024</v>
      </c>
      <c r="K1234" t="s">
        <v>4062</v>
      </c>
      <c r="L1234">
        <v>32.886969000000001</v>
      </c>
      <c r="M1234">
        <v>315275000</v>
      </c>
      <c r="N1234">
        <v>229595000</v>
      </c>
      <c r="O1234">
        <v>16167000</v>
      </c>
      <c r="P1234">
        <v>21309000</v>
      </c>
      <c r="Q1234">
        <v>66766000</v>
      </c>
      <c r="S1234">
        <v>23953000</v>
      </c>
      <c r="T1234">
        <v>6343000</v>
      </c>
      <c r="U1234">
        <v>6627000</v>
      </c>
      <c r="V1234">
        <v>39512000</v>
      </c>
      <c r="W1234">
        <v>24352000</v>
      </c>
      <c r="X1234">
        <v>6720000</v>
      </c>
      <c r="Z1234">
        <v>0</v>
      </c>
      <c r="AB1234">
        <v>275763000</v>
      </c>
      <c r="AD1234">
        <v>114962000</v>
      </c>
      <c r="AE1234">
        <v>142000</v>
      </c>
      <c r="AF1234">
        <v>14229107</v>
      </c>
      <c r="AG1234">
        <v>28889000</v>
      </c>
      <c r="AI1234">
        <v>137816000</v>
      </c>
      <c r="AJ1234">
        <v>-23222000</v>
      </c>
      <c r="AK1234">
        <v>3000000</v>
      </c>
      <c r="AM1234">
        <v>-3803000</v>
      </c>
      <c r="AN1234">
        <v>-12453000</v>
      </c>
      <c r="AO1234">
        <v>506000</v>
      </c>
      <c r="AQ1234">
        <v>22223000</v>
      </c>
      <c r="AS1234">
        <v>7411000</v>
      </c>
      <c r="AT1234">
        <v>9567000</v>
      </c>
      <c r="AU1234">
        <v>-6896000</v>
      </c>
      <c r="AV1234">
        <v>-36906000</v>
      </c>
      <c r="AY1234">
        <v>-0.85</v>
      </c>
      <c r="AZ1234">
        <v>82410500</v>
      </c>
      <c r="BB1234">
        <v>-15750000</v>
      </c>
      <c r="BC1234">
        <v>-15750000</v>
      </c>
      <c r="BH1234">
        <v>1.6723111739402099</v>
      </c>
      <c r="BL1234">
        <v>2.32288073586286</v>
      </c>
      <c r="BN1234">
        <v>0.125325509475854</v>
      </c>
      <c r="BO1234">
        <v>-31.126482213438699</v>
      </c>
      <c r="BP1234">
        <v>0.66388797634691199</v>
      </c>
      <c r="BQ1234">
        <v>6.6864733902759497</v>
      </c>
      <c r="BR1234">
        <v>-38.690551764705901</v>
      </c>
      <c r="BS1234">
        <v>-4.5158342489746602E-2</v>
      </c>
      <c r="BU1234">
        <v>-1.01369377508948E-7</v>
      </c>
    </row>
    <row r="1235" spans="3:73" x14ac:dyDescent="0.3">
      <c r="C1235">
        <v>796505</v>
      </c>
      <c r="D1235" t="s">
        <v>4368</v>
      </c>
      <c r="E1235" t="s">
        <v>1315</v>
      </c>
      <c r="F1235" t="s">
        <v>3614</v>
      </c>
      <c r="G1235" t="s">
        <v>4193</v>
      </c>
      <c r="H1235" t="s">
        <v>4662</v>
      </c>
      <c r="I1235" t="s">
        <v>4669</v>
      </c>
      <c r="J1235">
        <v>2023</v>
      </c>
      <c r="K1235" t="s">
        <v>4062</v>
      </c>
      <c r="L1235">
        <v>46.665543</v>
      </c>
      <c r="M1235">
        <v>355517000</v>
      </c>
      <c r="N1235">
        <v>296255000</v>
      </c>
      <c r="O1235">
        <v>37827000</v>
      </c>
      <c r="P1235">
        <v>28392000</v>
      </c>
      <c r="Q1235">
        <v>98055000</v>
      </c>
      <c r="S1235">
        <v>21527000</v>
      </c>
      <c r="T1235">
        <v>6092000</v>
      </c>
      <c r="U1235">
        <v>6528000</v>
      </c>
      <c r="V1235">
        <v>40354000</v>
      </c>
      <c r="W1235">
        <v>29004000</v>
      </c>
      <c r="X1235">
        <v>8891000</v>
      </c>
      <c r="Z1235">
        <v>2112000</v>
      </c>
      <c r="AB1235">
        <v>315163000</v>
      </c>
      <c r="AD1235">
        <v>127336000</v>
      </c>
      <c r="AE1235">
        <v>153000</v>
      </c>
      <c r="AF1235">
        <v>15254725</v>
      </c>
      <c r="AG1235">
        <v>85279000</v>
      </c>
      <c r="AI1235">
        <v>183441000</v>
      </c>
      <c r="AJ1235">
        <v>37287000</v>
      </c>
      <c r="AK1235">
        <v>3115000</v>
      </c>
      <c r="AM1235">
        <v>9079000</v>
      </c>
      <c r="AN1235">
        <v>32533000</v>
      </c>
      <c r="AO1235">
        <v>881000</v>
      </c>
      <c r="AQ1235">
        <v>20010000</v>
      </c>
      <c r="AS1235">
        <v>6054000</v>
      </c>
      <c r="AT1235">
        <v>8384000</v>
      </c>
      <c r="AU1235">
        <v>-112247000</v>
      </c>
      <c r="AV1235">
        <v>113416000</v>
      </c>
      <c r="AY1235">
        <v>2.17</v>
      </c>
      <c r="AZ1235">
        <v>90131500</v>
      </c>
      <c r="BB1235">
        <v>42493000</v>
      </c>
      <c r="BC1235">
        <v>42493000</v>
      </c>
      <c r="BH1235">
        <v>2.0352595929281101</v>
      </c>
      <c r="BL1235">
        <v>2.38668893129771</v>
      </c>
      <c r="BN1235">
        <v>0.113507933516541</v>
      </c>
      <c r="BO1235">
        <v>48.232690124858102</v>
      </c>
      <c r="BP1235">
        <v>1.30419942076955</v>
      </c>
      <c r="BQ1235">
        <v>6.8335402013515401</v>
      </c>
      <c r="BR1235">
        <v>21.5048585253456</v>
      </c>
      <c r="BS1235">
        <v>0.103225949746639</v>
      </c>
      <c r="BU1235">
        <v>3.2130747679772098E-7</v>
      </c>
    </row>
    <row r="1236" spans="3:73" x14ac:dyDescent="0.3">
      <c r="C1236">
        <v>796505</v>
      </c>
      <c r="D1236" t="s">
        <v>4368</v>
      </c>
      <c r="E1236" t="s">
        <v>1315</v>
      </c>
      <c r="F1236" t="s">
        <v>3614</v>
      </c>
      <c r="G1236" t="s">
        <v>4193</v>
      </c>
      <c r="H1236" t="s">
        <v>4662</v>
      </c>
      <c r="I1236" t="s">
        <v>4669</v>
      </c>
      <c r="J1236">
        <v>2022</v>
      </c>
      <c r="K1236" t="s">
        <v>4062</v>
      </c>
      <c r="L1236">
        <v>89.064577</v>
      </c>
      <c r="M1236">
        <v>229128000</v>
      </c>
      <c r="N1236">
        <v>160122000</v>
      </c>
      <c r="O1236">
        <v>16650000</v>
      </c>
      <c r="P1236">
        <v>53704000</v>
      </c>
      <c r="Q1236">
        <v>82208000</v>
      </c>
      <c r="S1236">
        <v>18229000</v>
      </c>
      <c r="T1236">
        <v>6376000</v>
      </c>
      <c r="U1236">
        <v>6402000</v>
      </c>
      <c r="V1236">
        <v>81546000</v>
      </c>
      <c r="W1236">
        <v>51694000</v>
      </c>
      <c r="X1236">
        <v>24118000</v>
      </c>
      <c r="AA1236">
        <v>0</v>
      </c>
      <c r="AB1236">
        <v>147582000</v>
      </c>
      <c r="AD1236">
        <v>94803000</v>
      </c>
      <c r="AE1236">
        <v>138000</v>
      </c>
      <c r="AF1236">
        <v>13818452</v>
      </c>
      <c r="AG1236">
        <v>112947000</v>
      </c>
      <c r="AI1236">
        <v>157936000</v>
      </c>
      <c r="AJ1236">
        <v>63817000</v>
      </c>
      <c r="AK1236">
        <v>895000</v>
      </c>
      <c r="AM1236">
        <v>14472000</v>
      </c>
      <c r="AN1236">
        <v>49362000</v>
      </c>
      <c r="AO1236">
        <v>311000</v>
      </c>
      <c r="AQ1236">
        <v>1001000</v>
      </c>
      <c r="AS1236">
        <v>3413000</v>
      </c>
      <c r="AT1236">
        <v>9148000</v>
      </c>
      <c r="AU1236">
        <v>-8197000</v>
      </c>
      <c r="AV1236">
        <v>10655000</v>
      </c>
      <c r="AY1236">
        <v>3.58</v>
      </c>
      <c r="AZ1236">
        <v>54866155.5</v>
      </c>
      <c r="BB1236">
        <v>64145000</v>
      </c>
      <c r="BC1236">
        <v>64145000</v>
      </c>
      <c r="BH1236">
        <v>2.8785687380629401</v>
      </c>
      <c r="BL1236">
        <v>0.109422824661128</v>
      </c>
      <c r="BN1236">
        <v>0.35589714046297299</v>
      </c>
      <c r="BO1236">
        <v>206.25401929260499</v>
      </c>
      <c r="BP1236">
        <v>0.32208766974890701</v>
      </c>
      <c r="BQ1236">
        <v>1.5072155375865699</v>
      </c>
      <c r="BR1236">
        <v>24.8783734636872</v>
      </c>
      <c r="BS1236">
        <v>0.33447168353864298</v>
      </c>
      <c r="BU1236">
        <v>2.16050186106707E-6</v>
      </c>
    </row>
    <row r="1237" spans="3:73" x14ac:dyDescent="0.3">
      <c r="C1237">
        <v>796505</v>
      </c>
      <c r="D1237" t="s">
        <v>4368</v>
      </c>
      <c r="E1237" t="s">
        <v>1315</v>
      </c>
      <c r="F1237" t="s">
        <v>3614</v>
      </c>
      <c r="G1237" t="s">
        <v>4193</v>
      </c>
      <c r="H1237" t="s">
        <v>4662</v>
      </c>
      <c r="I1237" t="s">
        <v>4669</v>
      </c>
      <c r="J1237">
        <v>2021</v>
      </c>
      <c r="K1237" t="s">
        <v>4062</v>
      </c>
      <c r="L1237">
        <v>43.828510000000001</v>
      </c>
      <c r="M1237">
        <v>125911200</v>
      </c>
      <c r="N1237">
        <v>71506247</v>
      </c>
      <c r="O1237">
        <v>13216281</v>
      </c>
      <c r="P1237">
        <v>19437879</v>
      </c>
      <c r="Q1237">
        <v>27524311</v>
      </c>
      <c r="S1237">
        <v>4997658</v>
      </c>
      <c r="T1237">
        <v>4696151</v>
      </c>
      <c r="U1237">
        <v>4708511</v>
      </c>
      <c r="V1237">
        <v>22086842</v>
      </c>
      <c r="W1237">
        <v>20471473</v>
      </c>
      <c r="X1237">
        <v>9214782</v>
      </c>
      <c r="AB1237">
        <v>103824358</v>
      </c>
      <c r="AD1237">
        <v>45441253</v>
      </c>
      <c r="AE1237">
        <v>137322</v>
      </c>
      <c r="AF1237">
        <v>13732188</v>
      </c>
      <c r="AG1237">
        <v>61177893</v>
      </c>
      <c r="AI1237">
        <v>79577506</v>
      </c>
      <c r="AJ1237">
        <v>25234141</v>
      </c>
      <c r="AK1237">
        <v>1243499</v>
      </c>
      <c r="AM1237">
        <v>5406881</v>
      </c>
      <c r="AN1237">
        <v>20327380</v>
      </c>
      <c r="AQ1237">
        <v>10902839</v>
      </c>
      <c r="AS1237">
        <v>2301803</v>
      </c>
      <c r="AT1237">
        <v>2046004</v>
      </c>
      <c r="AU1237">
        <v>-13599759</v>
      </c>
      <c r="AV1237">
        <v>-536435</v>
      </c>
      <c r="AY1237">
        <v>1.48</v>
      </c>
      <c r="AZ1237">
        <v>20966424.5</v>
      </c>
      <c r="BH1237">
        <v>3.7954733769699298</v>
      </c>
      <c r="BL1237">
        <v>5.3288453981517101</v>
      </c>
      <c r="BN1237">
        <v>0.17541602335614301</v>
      </c>
      <c r="BP1237">
        <v>0.64559501898080296</v>
      </c>
      <c r="BQ1237">
        <v>2.1484499918496298</v>
      </c>
      <c r="BR1237">
        <v>29.613858108108101</v>
      </c>
      <c r="BS1237">
        <v>0.195786233515646</v>
      </c>
      <c r="BU1237">
        <v>6.2476856153543496E-7</v>
      </c>
    </row>
    <row r="1238" spans="3:73" x14ac:dyDescent="0.3">
      <c r="C1238">
        <v>796505</v>
      </c>
      <c r="D1238" t="s">
        <v>4368</v>
      </c>
      <c r="E1238" t="s">
        <v>1315</v>
      </c>
      <c r="F1238" t="s">
        <v>3614</v>
      </c>
      <c r="G1238" t="s">
        <v>4193</v>
      </c>
      <c r="H1238" t="s">
        <v>4662</v>
      </c>
      <c r="I1238" t="s">
        <v>4669</v>
      </c>
      <c r="J1238">
        <v>2020</v>
      </c>
      <c r="K1238" t="s">
        <v>4062</v>
      </c>
      <c r="L1238">
        <v>19.561997999999999</v>
      </c>
      <c r="M1238">
        <v>95297430</v>
      </c>
      <c r="N1238">
        <v>52522809</v>
      </c>
      <c r="O1238">
        <v>16449636</v>
      </c>
      <c r="P1238">
        <v>10496672</v>
      </c>
      <c r="Q1238">
        <v>14408538</v>
      </c>
      <c r="S1238">
        <v>5109988</v>
      </c>
      <c r="T1238">
        <v>4829047</v>
      </c>
      <c r="U1238">
        <v>4708511</v>
      </c>
      <c r="V1238">
        <v>12544152</v>
      </c>
      <c r="W1238">
        <v>10414809</v>
      </c>
      <c r="X1238">
        <v>3689587</v>
      </c>
      <c r="AB1238">
        <v>82753278</v>
      </c>
      <c r="AD1238">
        <v>25113873</v>
      </c>
      <c r="AE1238">
        <v>136500</v>
      </c>
      <c r="AF1238">
        <v>13649962</v>
      </c>
      <c r="AG1238">
        <v>37914198</v>
      </c>
      <c r="AI1238">
        <v>55160316</v>
      </c>
      <c r="AJ1238">
        <v>8384000</v>
      </c>
      <c r="AK1238">
        <v>1269542</v>
      </c>
      <c r="AM1238">
        <v>1861884</v>
      </c>
      <c r="AN1238">
        <v>7293066</v>
      </c>
      <c r="AQ1238">
        <v>6655773</v>
      </c>
      <c r="AS1238">
        <v>2421754</v>
      </c>
      <c r="AU1238">
        <v>-41128</v>
      </c>
      <c r="AV1238">
        <v>-246730</v>
      </c>
      <c r="AY1238">
        <v>0.53</v>
      </c>
      <c r="AZ1238">
        <v>11710759</v>
      </c>
      <c r="BH1238">
        <v>4.71022552850759</v>
      </c>
      <c r="BN1238">
        <v>0.13163158754648499</v>
      </c>
      <c r="BP1238">
        <v>1.5794467282117199</v>
      </c>
      <c r="BQ1238">
        <v>3.6596226584664202</v>
      </c>
      <c r="BR1238">
        <v>36.909430188679202</v>
      </c>
      <c r="BS1238">
        <v>8.8130236967773001E-2</v>
      </c>
      <c r="BU1238">
        <v>1.2528638370071599E-7</v>
      </c>
    </row>
    <row r="1239" spans="3:73" x14ac:dyDescent="0.3">
      <c r="C1239">
        <v>796505</v>
      </c>
      <c r="D1239" t="s">
        <v>4368</v>
      </c>
      <c r="E1239" t="s">
        <v>1315</v>
      </c>
      <c r="F1239" t="s">
        <v>3614</v>
      </c>
      <c r="G1239" t="s">
        <v>4193</v>
      </c>
      <c r="H1239" t="s">
        <v>4662</v>
      </c>
      <c r="I1239" t="s">
        <v>4669</v>
      </c>
      <c r="J1239">
        <v>2019</v>
      </c>
      <c r="K1239" t="s">
        <v>4062</v>
      </c>
      <c r="L1239">
        <v>13.230907999999999</v>
      </c>
      <c r="M1239">
        <v>81888563</v>
      </c>
      <c r="N1239">
        <v>42506771</v>
      </c>
      <c r="O1239">
        <v>10081721</v>
      </c>
      <c r="P1239">
        <v>9118639</v>
      </c>
      <c r="Q1239">
        <v>9012980</v>
      </c>
      <c r="S1239">
        <v>5413241</v>
      </c>
      <c r="T1239">
        <v>5147135</v>
      </c>
      <c r="U1239">
        <v>4708511</v>
      </c>
      <c r="V1239">
        <v>6955176</v>
      </c>
      <c r="W1239">
        <v>6607062</v>
      </c>
      <c r="X1239">
        <v>3173599</v>
      </c>
      <c r="AB1239">
        <v>74933387</v>
      </c>
      <c r="AD1239">
        <v>17820807</v>
      </c>
      <c r="AE1239">
        <v>136418</v>
      </c>
      <c r="AF1239">
        <v>13641805</v>
      </c>
      <c r="AG1239">
        <v>32689123</v>
      </c>
      <c r="AH1239">
        <v>85034000</v>
      </c>
      <c r="AI1239">
        <v>52345059</v>
      </c>
      <c r="AJ1239">
        <v>5188134</v>
      </c>
      <c r="AK1239">
        <v>1089637</v>
      </c>
      <c r="AM1239">
        <v>1360437</v>
      </c>
      <c r="AN1239">
        <v>4566156</v>
      </c>
      <c r="AQ1239">
        <v>14732653</v>
      </c>
      <c r="AS1239">
        <v>2178409</v>
      </c>
      <c r="AU1239">
        <v>-12962039</v>
      </c>
      <c r="AV1239">
        <v>-236670</v>
      </c>
      <c r="AY1239">
        <v>0.34</v>
      </c>
      <c r="AZ1239">
        <v>9531557.5</v>
      </c>
      <c r="BA1239">
        <v>6.1012465601994498E-2</v>
      </c>
      <c r="BE1239">
        <v>0.17325602700096401</v>
      </c>
      <c r="BG1239">
        <v>0.38442414798786401</v>
      </c>
      <c r="BH1239">
        <v>5.4917634395008399</v>
      </c>
      <c r="BI1239">
        <v>1.03841118814113</v>
      </c>
      <c r="BJ1239">
        <v>-0.152433603029376</v>
      </c>
      <c r="BM1239">
        <v>1.28141331702613E-2</v>
      </c>
      <c r="BN1239">
        <v>8.4934644658497704E-2</v>
      </c>
      <c r="BP1239">
        <v>1.52590077102349</v>
      </c>
      <c r="BQ1239">
        <v>5.0693925681339103</v>
      </c>
      <c r="BR1239">
        <v>38.914435294117602</v>
      </c>
      <c r="BS1239">
        <v>6.0936201909570699E-2</v>
      </c>
      <c r="BU1239">
        <v>6.00334363639535E-8</v>
      </c>
    </row>
    <row r="1240" spans="3:73" x14ac:dyDescent="0.3">
      <c r="C1240">
        <v>796505</v>
      </c>
      <c r="D1240" t="s">
        <v>4368</v>
      </c>
      <c r="E1240" t="s">
        <v>1315</v>
      </c>
      <c r="F1240" t="s">
        <v>3614</v>
      </c>
      <c r="G1240" t="s">
        <v>4193</v>
      </c>
      <c r="H1240" t="s">
        <v>4662</v>
      </c>
      <c r="I1240" t="s">
        <v>4669</v>
      </c>
      <c r="J1240">
        <v>2018</v>
      </c>
      <c r="K1240" t="s">
        <v>4062</v>
      </c>
      <c r="L1240">
        <v>12.229625</v>
      </c>
      <c r="M1240">
        <v>74228642</v>
      </c>
      <c r="N1240">
        <v>41091531</v>
      </c>
      <c r="O1240">
        <v>8547777</v>
      </c>
      <c r="P1240">
        <v>12821258</v>
      </c>
      <c r="Q1240">
        <v>10050135</v>
      </c>
      <c r="S1240">
        <v>4744584</v>
      </c>
      <c r="T1240">
        <v>5482555</v>
      </c>
      <c r="U1240">
        <v>4708511</v>
      </c>
      <c r="V1240">
        <v>5353766</v>
      </c>
      <c r="W1240">
        <v>4980791</v>
      </c>
      <c r="X1240">
        <v>2363380</v>
      </c>
      <c r="AB1240">
        <v>68874876</v>
      </c>
      <c r="AD1240">
        <v>13254651</v>
      </c>
      <c r="AE1240">
        <v>136466</v>
      </c>
      <c r="AF1240">
        <v>13646553</v>
      </c>
      <c r="AG1240">
        <v>30996784</v>
      </c>
      <c r="AH1240">
        <v>77651354</v>
      </c>
      <c r="AI1240">
        <v>46654570</v>
      </c>
      <c r="AJ1240">
        <v>5070851</v>
      </c>
      <c r="AK1240">
        <v>787364</v>
      </c>
      <c r="AM1240">
        <v>1253405</v>
      </c>
      <c r="AN1240">
        <v>4274547</v>
      </c>
      <c r="AQ1240">
        <v>4547540</v>
      </c>
      <c r="AS1240">
        <v>2047746</v>
      </c>
      <c r="AU1240">
        <v>-12607876</v>
      </c>
      <c r="AV1240">
        <v>-1927998</v>
      </c>
      <c r="AY1240">
        <v>0.32</v>
      </c>
      <c r="AZ1240">
        <v>9251851</v>
      </c>
      <c r="BA1240">
        <v>6.5302802060605403E-2</v>
      </c>
      <c r="BE1240">
        <v>5.85635634891827E-2</v>
      </c>
      <c r="BG1240">
        <v>0.39917892481308198</v>
      </c>
      <c r="BH1240">
        <v>5.0427282064961902</v>
      </c>
      <c r="BI1240">
        <v>1.04611039496048</v>
      </c>
      <c r="BJ1240">
        <v>-0.16236517910557</v>
      </c>
      <c r="BM1240">
        <v>1.0139733043161099E-2</v>
      </c>
      <c r="BN1240">
        <v>7.2125339434338603E-2</v>
      </c>
      <c r="BP1240">
        <v>1.7161484993046301</v>
      </c>
      <c r="BQ1240">
        <v>6.2322221510599398</v>
      </c>
      <c r="BR1240">
        <v>38.217578125000003</v>
      </c>
      <c r="BS1240">
        <v>6.2062500119782399E-2</v>
      </c>
      <c r="BU1240">
        <v>5.6820138594514499E-8</v>
      </c>
    </row>
    <row r="1241" spans="3:73" x14ac:dyDescent="0.3">
      <c r="C1241">
        <v>796505</v>
      </c>
      <c r="D1241" t="s">
        <v>4368</v>
      </c>
      <c r="E1241" t="s">
        <v>1315</v>
      </c>
      <c r="F1241" t="s">
        <v>3614</v>
      </c>
      <c r="G1241" t="s">
        <v>4193</v>
      </c>
      <c r="H1241" t="s">
        <v>4662</v>
      </c>
      <c r="I1241" t="s">
        <v>4669</v>
      </c>
      <c r="J1241">
        <v>2017</v>
      </c>
      <c r="K1241" t="s">
        <v>4062</v>
      </c>
      <c r="L1241">
        <v>14.475820000000001</v>
      </c>
      <c r="M1241">
        <v>69494037</v>
      </c>
      <c r="N1241">
        <v>41143402</v>
      </c>
      <c r="O1241">
        <v>18536111</v>
      </c>
      <c r="P1241">
        <v>7237641</v>
      </c>
      <c r="Q1241">
        <v>8453567</v>
      </c>
      <c r="S1241">
        <v>5434172</v>
      </c>
      <c r="U1241">
        <v>2570511</v>
      </c>
      <c r="V1241">
        <v>4968917</v>
      </c>
      <c r="W1241">
        <v>4243121</v>
      </c>
      <c r="X1241">
        <v>1739791</v>
      </c>
      <c r="AB1241">
        <v>64525120</v>
      </c>
      <c r="AD1241">
        <v>8980104</v>
      </c>
      <c r="AE1241">
        <v>138128</v>
      </c>
      <c r="AF1241">
        <v>13812821</v>
      </c>
      <c r="AG1241">
        <v>30264259</v>
      </c>
      <c r="AI1241">
        <v>43683360</v>
      </c>
      <c r="AJ1241">
        <v>5311883</v>
      </c>
      <c r="AK1241">
        <v>865568</v>
      </c>
      <c r="AM1241">
        <v>1737974</v>
      </c>
      <c r="AN1241">
        <v>3847839</v>
      </c>
      <c r="AQ1241">
        <v>6298053</v>
      </c>
      <c r="AS1241">
        <v>1622094</v>
      </c>
      <c r="AU1241">
        <v>-11539526</v>
      </c>
      <c r="AV1241">
        <v>-4236737</v>
      </c>
      <c r="AY1241">
        <v>0.28000000000000003</v>
      </c>
      <c r="BN1241">
        <v>7.1501343345472895E-2</v>
      </c>
      <c r="BP1241">
        <v>4.3685086991391504</v>
      </c>
      <c r="BQ1241">
        <v>7.7041958030421496</v>
      </c>
      <c r="BR1241">
        <v>51.699357142857103</v>
      </c>
      <c r="BS1241">
        <v>5.9633194018081599E-2</v>
      </c>
      <c r="BU1241">
        <v>6.2816304719774296E-8</v>
      </c>
    </row>
    <row r="1242" spans="3:73" x14ac:dyDescent="0.3">
      <c r="C1242">
        <v>717826</v>
      </c>
      <c r="D1242" t="s">
        <v>4353</v>
      </c>
      <c r="E1242" t="s">
        <v>2667</v>
      </c>
      <c r="F1242" t="s">
        <v>3614</v>
      </c>
      <c r="G1242" t="s">
        <v>4065</v>
      </c>
      <c r="H1242" t="s">
        <v>4665</v>
      </c>
      <c r="I1242" t="s">
        <v>4670</v>
      </c>
      <c r="J1242">
        <v>2026</v>
      </c>
      <c r="K1242" t="s">
        <v>4062</v>
      </c>
      <c r="L1242">
        <v>10.807575999999999</v>
      </c>
    </row>
    <row r="1243" spans="3:73" x14ac:dyDescent="0.3">
      <c r="C1243">
        <v>717826</v>
      </c>
      <c r="D1243" t="s">
        <v>4353</v>
      </c>
      <c r="E1243" t="s">
        <v>2667</v>
      </c>
      <c r="F1243" t="s">
        <v>3614</v>
      </c>
      <c r="G1243" t="s">
        <v>4065</v>
      </c>
      <c r="H1243" t="s">
        <v>4665</v>
      </c>
      <c r="I1243" t="s">
        <v>4670</v>
      </c>
      <c r="J1243">
        <v>2025</v>
      </c>
      <c r="K1243" t="s">
        <v>4062</v>
      </c>
      <c r="L1243">
        <v>8.1435309999999994</v>
      </c>
    </row>
    <row r="1244" spans="3:73" x14ac:dyDescent="0.3">
      <c r="C1244">
        <v>717826</v>
      </c>
      <c r="D1244" t="s">
        <v>4353</v>
      </c>
      <c r="E1244" t="s">
        <v>2667</v>
      </c>
      <c r="F1244" t="s">
        <v>3614</v>
      </c>
      <c r="G1244" t="s">
        <v>4065</v>
      </c>
      <c r="H1244" t="s">
        <v>4665</v>
      </c>
      <c r="I1244" t="s">
        <v>4670</v>
      </c>
      <c r="J1244">
        <v>2024</v>
      </c>
      <c r="K1244" t="s">
        <v>4062</v>
      </c>
      <c r="L1244">
        <v>6.2923080000000002</v>
      </c>
    </row>
    <row r="1245" spans="3:73" x14ac:dyDescent="0.3">
      <c r="C1245">
        <v>717826</v>
      </c>
      <c r="D1245" t="s">
        <v>4353</v>
      </c>
      <c r="E1245" t="s">
        <v>2667</v>
      </c>
      <c r="F1245" t="s">
        <v>3614</v>
      </c>
      <c r="G1245" t="s">
        <v>4065</v>
      </c>
      <c r="H1245" t="s">
        <v>4665</v>
      </c>
      <c r="I1245" t="s">
        <v>4670</v>
      </c>
      <c r="J1245">
        <v>2023</v>
      </c>
      <c r="K1245" t="s">
        <v>4062</v>
      </c>
      <c r="L1245">
        <v>4.9271469999999997</v>
      </c>
    </row>
    <row r="1246" spans="3:73" x14ac:dyDescent="0.3">
      <c r="C1246">
        <v>717826</v>
      </c>
      <c r="D1246" t="s">
        <v>4353</v>
      </c>
      <c r="E1246" t="s">
        <v>2667</v>
      </c>
      <c r="F1246" t="s">
        <v>3614</v>
      </c>
      <c r="G1246" t="s">
        <v>4065</v>
      </c>
      <c r="H1246" t="s">
        <v>4665</v>
      </c>
      <c r="I1246" t="s">
        <v>4670</v>
      </c>
      <c r="J1246">
        <v>2022</v>
      </c>
      <c r="K1246" t="s">
        <v>4062</v>
      </c>
      <c r="L1246">
        <v>7.0729309999999996</v>
      </c>
    </row>
    <row r="1247" spans="3:73" x14ac:dyDescent="0.3">
      <c r="C1247">
        <v>717826</v>
      </c>
      <c r="D1247" t="s">
        <v>4353</v>
      </c>
      <c r="E1247" t="s">
        <v>2667</v>
      </c>
      <c r="F1247" t="s">
        <v>3614</v>
      </c>
      <c r="G1247" t="s">
        <v>4065</v>
      </c>
      <c r="H1247" t="s">
        <v>4665</v>
      </c>
      <c r="I1247" t="s">
        <v>4670</v>
      </c>
      <c r="J1247">
        <v>2021</v>
      </c>
      <c r="K1247" t="s">
        <v>4062</v>
      </c>
      <c r="L1247">
        <v>10.807278</v>
      </c>
    </row>
    <row r="1248" spans="3:73" x14ac:dyDescent="0.3">
      <c r="C1248">
        <v>717826</v>
      </c>
      <c r="D1248" t="s">
        <v>4353</v>
      </c>
      <c r="E1248" t="s">
        <v>2667</v>
      </c>
      <c r="F1248" t="s">
        <v>3614</v>
      </c>
      <c r="G1248" t="s">
        <v>4065</v>
      </c>
      <c r="H1248" t="s">
        <v>4665</v>
      </c>
      <c r="I1248" t="s">
        <v>4670</v>
      </c>
      <c r="J1248">
        <v>2020</v>
      </c>
      <c r="K1248" t="s">
        <v>4062</v>
      </c>
      <c r="L1248">
        <v>8.6401990000000009</v>
      </c>
    </row>
    <row r="1249" spans="3:73" x14ac:dyDescent="0.3">
      <c r="C1249">
        <v>717826</v>
      </c>
      <c r="D1249" t="s">
        <v>4353</v>
      </c>
      <c r="E1249" t="s">
        <v>2667</v>
      </c>
      <c r="F1249" t="s">
        <v>3614</v>
      </c>
      <c r="G1249" t="s">
        <v>4065</v>
      </c>
      <c r="H1249" t="s">
        <v>4665</v>
      </c>
      <c r="I1249" t="s">
        <v>4670</v>
      </c>
      <c r="J1249">
        <v>2019</v>
      </c>
      <c r="K1249" t="s">
        <v>4062</v>
      </c>
      <c r="L1249">
        <v>7.8411020000000002</v>
      </c>
    </row>
    <row r="1250" spans="3:73" x14ac:dyDescent="0.3">
      <c r="C1250">
        <v>717826</v>
      </c>
      <c r="D1250" t="s">
        <v>4353</v>
      </c>
      <c r="E1250" t="s">
        <v>2667</v>
      </c>
      <c r="F1250" t="s">
        <v>3614</v>
      </c>
      <c r="G1250" t="s">
        <v>4065</v>
      </c>
      <c r="H1250" t="s">
        <v>4665</v>
      </c>
      <c r="I1250" t="s">
        <v>4670</v>
      </c>
      <c r="J1250">
        <v>2018</v>
      </c>
      <c r="K1250" t="s">
        <v>4062</v>
      </c>
      <c r="L1250">
        <v>6.7862410000000004</v>
      </c>
    </row>
    <row r="1251" spans="3:73" x14ac:dyDescent="0.3">
      <c r="C1251">
        <v>717826</v>
      </c>
      <c r="D1251" t="s">
        <v>4353</v>
      </c>
      <c r="E1251" t="s">
        <v>2667</v>
      </c>
      <c r="F1251" t="s">
        <v>3614</v>
      </c>
      <c r="G1251" t="s">
        <v>4065</v>
      </c>
      <c r="H1251" t="s">
        <v>4665</v>
      </c>
      <c r="I1251" t="s">
        <v>4670</v>
      </c>
      <c r="J1251">
        <v>2017</v>
      </c>
      <c r="K1251" t="s">
        <v>4062</v>
      </c>
      <c r="L1251">
        <v>5.4036200000000001</v>
      </c>
    </row>
    <row r="1252" spans="3:73" x14ac:dyDescent="0.3">
      <c r="C1252">
        <v>851310</v>
      </c>
      <c r="D1252" t="s">
        <v>4384</v>
      </c>
      <c r="E1252" t="s">
        <v>2252</v>
      </c>
      <c r="F1252" t="s">
        <v>3614</v>
      </c>
      <c r="G1252" t="s">
        <v>4065</v>
      </c>
      <c r="H1252" t="s">
        <v>4665</v>
      </c>
      <c r="I1252" t="s">
        <v>4671</v>
      </c>
      <c r="J1252">
        <v>2026</v>
      </c>
      <c r="K1252" t="s">
        <v>4062</v>
      </c>
      <c r="L1252">
        <v>9.9090559999999996</v>
      </c>
    </row>
    <row r="1253" spans="3:73" x14ac:dyDescent="0.3">
      <c r="C1253">
        <v>851310</v>
      </c>
      <c r="D1253" t="s">
        <v>4384</v>
      </c>
      <c r="E1253" t="s">
        <v>2252</v>
      </c>
      <c r="F1253" t="s">
        <v>3614</v>
      </c>
      <c r="G1253" t="s">
        <v>4065</v>
      </c>
      <c r="H1253" t="s">
        <v>4665</v>
      </c>
      <c r="I1253" t="s">
        <v>4671</v>
      </c>
      <c r="J1253">
        <v>2025</v>
      </c>
      <c r="K1253" t="s">
        <v>4062</v>
      </c>
      <c r="L1253">
        <v>9.8561720000000008</v>
      </c>
      <c r="M1253">
        <v>718483000</v>
      </c>
      <c r="N1253">
        <v>494371000</v>
      </c>
      <c r="O1253">
        <v>124105000</v>
      </c>
      <c r="P1253">
        <v>85935000</v>
      </c>
      <c r="Q1253">
        <v>47840000</v>
      </c>
      <c r="S1253">
        <v>25648000</v>
      </c>
      <c r="U1253">
        <v>60900000</v>
      </c>
      <c r="V1253">
        <v>335237000</v>
      </c>
      <c r="W1253">
        <v>197948000</v>
      </c>
      <c r="X1253">
        <v>23093000</v>
      </c>
      <c r="AA1253">
        <v>112084000</v>
      </c>
      <c r="AB1253">
        <v>383246000</v>
      </c>
      <c r="AD1253">
        <v>-2076406000</v>
      </c>
      <c r="AE1253">
        <v>111000</v>
      </c>
      <c r="AF1253">
        <v>111186000</v>
      </c>
      <c r="AG1253">
        <v>174745000</v>
      </c>
      <c r="AJ1253">
        <v>14080000</v>
      </c>
      <c r="AK1253">
        <v>76329000</v>
      </c>
      <c r="AL1253">
        <v>160665000</v>
      </c>
      <c r="AM1253">
        <v>7645000</v>
      </c>
      <c r="AN1253">
        <v>-43310000</v>
      </c>
      <c r="AQ1253">
        <v>107966000</v>
      </c>
      <c r="AU1253">
        <v>-11080000</v>
      </c>
      <c r="AV1253">
        <v>-81390000</v>
      </c>
      <c r="AY1253">
        <v>-0.38</v>
      </c>
      <c r="AZ1253">
        <v>55922000</v>
      </c>
      <c r="BN1253">
        <v>0.46659002370271802</v>
      </c>
      <c r="BP1253">
        <v>0.62695758482025599</v>
      </c>
      <c r="BQ1253">
        <v>2.25579950289975</v>
      </c>
      <c r="BR1253">
        <v>-25.937294736842102</v>
      </c>
      <c r="BS1253">
        <v>-0.11300835494695299</v>
      </c>
      <c r="BU1253">
        <v>-9.7726926308428507E-9</v>
      </c>
    </row>
    <row r="1254" spans="3:73" x14ac:dyDescent="0.3">
      <c r="C1254">
        <v>851310</v>
      </c>
      <c r="D1254" t="s">
        <v>4384</v>
      </c>
      <c r="E1254" t="s">
        <v>2252</v>
      </c>
      <c r="F1254" t="s">
        <v>3614</v>
      </c>
      <c r="G1254" t="s">
        <v>4065</v>
      </c>
      <c r="H1254" t="s">
        <v>4665</v>
      </c>
      <c r="I1254" t="s">
        <v>4671</v>
      </c>
      <c r="J1254">
        <v>2024</v>
      </c>
      <c r="K1254" t="s">
        <v>4062</v>
      </c>
      <c r="L1254">
        <v>12.306291</v>
      </c>
      <c r="M1254">
        <v>796506000</v>
      </c>
      <c r="N1254">
        <v>366076000</v>
      </c>
      <c r="O1254">
        <v>101457000</v>
      </c>
      <c r="P1254">
        <v>178013000</v>
      </c>
      <c r="Q1254">
        <v>64004000</v>
      </c>
      <c r="S1254">
        <v>26823000</v>
      </c>
      <c r="U1254">
        <v>236876000</v>
      </c>
      <c r="V1254">
        <v>331248000</v>
      </c>
      <c r="W1254">
        <v>167569000</v>
      </c>
      <c r="X1254">
        <v>35250000</v>
      </c>
      <c r="AA1254">
        <v>114278000</v>
      </c>
      <c r="AB1254">
        <v>465258000</v>
      </c>
      <c r="AD1254">
        <v>-1953495000</v>
      </c>
      <c r="AE1254">
        <v>117000</v>
      </c>
      <c r="AF1254">
        <v>116735000</v>
      </c>
      <c r="AG1254">
        <v>365921000</v>
      </c>
      <c r="AJ1254">
        <v>63136000</v>
      </c>
      <c r="AK1254">
        <v>120975000</v>
      </c>
      <c r="AL1254">
        <v>302785000</v>
      </c>
      <c r="AM1254">
        <v>18716000</v>
      </c>
      <c r="AN1254">
        <v>39217000</v>
      </c>
      <c r="AQ1254">
        <v>61917000</v>
      </c>
      <c r="AU1254">
        <v>-9186000</v>
      </c>
      <c r="AV1254">
        <v>-33269000</v>
      </c>
      <c r="AW1254">
        <v>0</v>
      </c>
      <c r="AY1254">
        <v>0.34</v>
      </c>
      <c r="AZ1254">
        <v>73993000</v>
      </c>
      <c r="BN1254">
        <v>0.41587633991457701</v>
      </c>
      <c r="BP1254">
        <v>0.60546401780758996</v>
      </c>
      <c r="BQ1254">
        <v>1.8026723319945801</v>
      </c>
      <c r="BR1254">
        <v>36.194973529411797</v>
      </c>
      <c r="BS1254">
        <v>8.4290866572955203E-2</v>
      </c>
      <c r="BT1254">
        <v>0</v>
      </c>
      <c r="BU1254">
        <v>8.9931585056033404E-9</v>
      </c>
    </row>
    <row r="1255" spans="3:73" x14ac:dyDescent="0.3">
      <c r="C1255">
        <v>851310</v>
      </c>
      <c r="D1255" t="s">
        <v>4384</v>
      </c>
      <c r="E1255" t="s">
        <v>2252</v>
      </c>
      <c r="F1255" t="s">
        <v>3614</v>
      </c>
      <c r="G1255" t="s">
        <v>4065</v>
      </c>
      <c r="H1255" t="s">
        <v>4665</v>
      </c>
      <c r="I1255" t="s">
        <v>4671</v>
      </c>
      <c r="J1255">
        <v>2023</v>
      </c>
      <c r="K1255" t="s">
        <v>4062</v>
      </c>
      <c r="L1255">
        <v>12.685926</v>
      </c>
      <c r="M1255">
        <v>768206000</v>
      </c>
      <c r="N1255">
        <v>330732000</v>
      </c>
      <c r="O1255">
        <v>84269000</v>
      </c>
      <c r="P1255">
        <v>141531000</v>
      </c>
      <c r="Q1255">
        <v>83982000</v>
      </c>
      <c r="S1255">
        <v>36683000</v>
      </c>
      <c r="U1255">
        <v>239150000</v>
      </c>
      <c r="V1255">
        <v>331332000</v>
      </c>
      <c r="W1255">
        <v>272394000</v>
      </c>
      <c r="X1255">
        <v>38562000</v>
      </c>
      <c r="AA1255">
        <v>15413000</v>
      </c>
      <c r="AB1255">
        <v>436874000</v>
      </c>
      <c r="AD1255">
        <v>-1962575000</v>
      </c>
      <c r="AE1255">
        <v>112000</v>
      </c>
      <c r="AF1255">
        <v>112407000</v>
      </c>
      <c r="AG1255">
        <v>312545000</v>
      </c>
      <c r="AJ1255">
        <v>22172000</v>
      </c>
      <c r="AK1255">
        <v>126282000</v>
      </c>
      <c r="AL1255">
        <v>290373000</v>
      </c>
      <c r="AM1255">
        <v>-64853000</v>
      </c>
      <c r="AN1255">
        <v>83994000</v>
      </c>
      <c r="AO1255">
        <v>2696000</v>
      </c>
      <c r="AQ1255">
        <v>7059000</v>
      </c>
      <c r="AU1255">
        <v>-8475000</v>
      </c>
      <c r="AV1255">
        <v>-4990000</v>
      </c>
      <c r="AW1255">
        <v>0</v>
      </c>
      <c r="AY1255">
        <v>0.75</v>
      </c>
      <c r="AZ1255">
        <v>102465500</v>
      </c>
      <c r="BB1255">
        <v>21837000</v>
      </c>
      <c r="BC1255">
        <v>21837000</v>
      </c>
      <c r="BN1255">
        <v>0.43130618610112398</v>
      </c>
      <c r="BO1255">
        <v>8.0997774480712206</v>
      </c>
      <c r="BP1255">
        <v>0.30936437660153998</v>
      </c>
      <c r="BQ1255">
        <v>0.90585695720170001</v>
      </c>
      <c r="BR1255">
        <v>16.914567999999999</v>
      </c>
      <c r="BS1255">
        <v>0.19226138428929199</v>
      </c>
      <c r="BT1255">
        <v>0</v>
      </c>
      <c r="BU1255">
        <v>2.1778463584465998E-8</v>
      </c>
    </row>
    <row r="1256" spans="3:73" x14ac:dyDescent="0.3">
      <c r="C1256">
        <v>851310</v>
      </c>
      <c r="D1256" t="s">
        <v>4384</v>
      </c>
      <c r="E1256" t="s">
        <v>2252</v>
      </c>
      <c r="F1256" t="s">
        <v>3614</v>
      </c>
      <c r="G1256" t="s">
        <v>4065</v>
      </c>
      <c r="H1256" t="s">
        <v>4665</v>
      </c>
      <c r="I1256" t="s">
        <v>4671</v>
      </c>
      <c r="J1256">
        <v>2022</v>
      </c>
      <c r="K1256" t="s">
        <v>4062</v>
      </c>
      <c r="L1256">
        <v>11.745861</v>
      </c>
      <c r="M1256">
        <v>710018000</v>
      </c>
      <c r="N1256">
        <v>345299000</v>
      </c>
      <c r="O1256">
        <v>89586000</v>
      </c>
      <c r="P1256">
        <v>108427000</v>
      </c>
      <c r="Q1256">
        <v>120949000</v>
      </c>
      <c r="S1256">
        <v>39814000</v>
      </c>
      <c r="U1256">
        <v>237739000</v>
      </c>
      <c r="V1256">
        <v>385512000</v>
      </c>
      <c r="W1256">
        <v>322072000</v>
      </c>
      <c r="X1256">
        <v>67455000</v>
      </c>
      <c r="AA1256">
        <v>15917000</v>
      </c>
      <c r="AB1256">
        <v>324506000</v>
      </c>
      <c r="AD1256">
        <v>-2046569000</v>
      </c>
      <c r="AE1256">
        <v>110000</v>
      </c>
      <c r="AF1256">
        <v>109871000</v>
      </c>
      <c r="AG1256">
        <v>315884000</v>
      </c>
      <c r="AJ1256">
        <v>45519000</v>
      </c>
      <c r="AK1256">
        <v>120307000</v>
      </c>
      <c r="AL1256">
        <v>270365000</v>
      </c>
      <c r="AM1256">
        <v>16303000</v>
      </c>
      <c r="AN1256">
        <v>28182000</v>
      </c>
      <c r="AO1256">
        <v>5040000</v>
      </c>
      <c r="AQ1256">
        <v>5476000</v>
      </c>
      <c r="AU1256">
        <v>-1288000</v>
      </c>
      <c r="AV1256">
        <v>-43133000</v>
      </c>
      <c r="AW1256">
        <v>0</v>
      </c>
      <c r="AY1256">
        <v>0.27</v>
      </c>
      <c r="AZ1256">
        <v>96072000</v>
      </c>
      <c r="BB1256">
        <v>49525000</v>
      </c>
      <c r="BC1256">
        <v>49525000</v>
      </c>
      <c r="BN1256">
        <v>0.54296088268184795</v>
      </c>
      <c r="BO1256">
        <v>9.8263888888888893</v>
      </c>
      <c r="BP1256">
        <v>0.27815519511165199</v>
      </c>
      <c r="BQ1256">
        <v>0.69658337266201298</v>
      </c>
      <c r="BR1256">
        <v>43.5031888888889</v>
      </c>
      <c r="BS1256">
        <v>8.6845851848656105E-2</v>
      </c>
      <c r="BT1256">
        <v>0</v>
      </c>
      <c r="BU1256">
        <v>9.7729547989867696E-9</v>
      </c>
    </row>
    <row r="1257" spans="3:73" x14ac:dyDescent="0.3">
      <c r="C1257">
        <v>851310</v>
      </c>
      <c r="D1257" t="s">
        <v>4384</v>
      </c>
      <c r="E1257" t="s">
        <v>2252</v>
      </c>
      <c r="F1257" t="s">
        <v>3614</v>
      </c>
      <c r="G1257" t="s">
        <v>4065</v>
      </c>
      <c r="H1257" t="s">
        <v>4665</v>
      </c>
      <c r="I1257" t="s">
        <v>4671</v>
      </c>
      <c r="J1257">
        <v>2021</v>
      </c>
      <c r="K1257" t="s">
        <v>4062</v>
      </c>
      <c r="L1257">
        <v>8.9311360000000004</v>
      </c>
      <c r="M1257">
        <v>693686000</v>
      </c>
      <c r="N1257">
        <v>323127000</v>
      </c>
      <c r="O1257">
        <v>133431000</v>
      </c>
      <c r="P1257">
        <v>88529000</v>
      </c>
      <c r="Q1257">
        <v>71195000</v>
      </c>
      <c r="S1257">
        <v>42721000</v>
      </c>
      <c r="U1257">
        <v>240213000</v>
      </c>
      <c r="V1257">
        <v>396890000</v>
      </c>
      <c r="W1257">
        <v>224461000</v>
      </c>
      <c r="X1257">
        <v>64429000</v>
      </c>
      <c r="AA1257">
        <v>17981000</v>
      </c>
      <c r="AB1257">
        <v>295913000</v>
      </c>
      <c r="AD1257">
        <v>-2087957000</v>
      </c>
      <c r="AE1257">
        <v>103000</v>
      </c>
      <c r="AF1257">
        <v>102959000</v>
      </c>
      <c r="AG1257">
        <v>259742000</v>
      </c>
      <c r="AJ1257">
        <v>18809000</v>
      </c>
      <c r="AK1257">
        <v>102231000</v>
      </c>
      <c r="AL1257">
        <v>240933000</v>
      </c>
      <c r="AM1257">
        <v>-4383000</v>
      </c>
      <c r="AN1257">
        <v>13254000</v>
      </c>
      <c r="AO1257">
        <v>10625000</v>
      </c>
      <c r="AQ1257">
        <v>41017000</v>
      </c>
      <c r="AU1257">
        <v>-12975000</v>
      </c>
      <c r="AV1257">
        <v>7939000</v>
      </c>
      <c r="AW1257">
        <v>0</v>
      </c>
      <c r="AY1257">
        <v>0.13</v>
      </c>
      <c r="AZ1257">
        <v>53113000</v>
      </c>
      <c r="BB1257">
        <v>19496000</v>
      </c>
      <c r="BC1257">
        <v>19496000</v>
      </c>
      <c r="BN1257">
        <v>0.57214647549467601</v>
      </c>
      <c r="BO1257">
        <v>1.83491764705882</v>
      </c>
      <c r="BP1257">
        <v>0.59445070635878805</v>
      </c>
      <c r="BQ1257">
        <v>1.1223865170341401</v>
      </c>
      <c r="BR1257">
        <v>68.701046153846093</v>
      </c>
      <c r="BS1257">
        <v>4.4790191711753101E-2</v>
      </c>
      <c r="BT1257">
        <v>0</v>
      </c>
      <c r="BU1257">
        <v>3.9236116020587098E-9</v>
      </c>
    </row>
    <row r="1258" spans="3:73" x14ac:dyDescent="0.3">
      <c r="C1258">
        <v>851310</v>
      </c>
      <c r="D1258" t="s">
        <v>4384</v>
      </c>
      <c r="E1258" t="s">
        <v>2252</v>
      </c>
      <c r="F1258" t="s">
        <v>3614</v>
      </c>
      <c r="G1258" t="s">
        <v>4065</v>
      </c>
      <c r="H1258" t="s">
        <v>4665</v>
      </c>
      <c r="I1258" t="s">
        <v>4671</v>
      </c>
      <c r="J1258">
        <v>2020</v>
      </c>
      <c r="K1258" t="s">
        <v>4062</v>
      </c>
      <c r="L1258">
        <v>6.1703510000000001</v>
      </c>
      <c r="M1258">
        <v>591523000</v>
      </c>
      <c r="N1258">
        <v>238035000</v>
      </c>
      <c r="O1258">
        <v>98645000</v>
      </c>
      <c r="P1258">
        <v>66227000</v>
      </c>
      <c r="Q1258">
        <v>35031000</v>
      </c>
      <c r="S1258">
        <v>43141000</v>
      </c>
      <c r="U1258">
        <v>243674000</v>
      </c>
      <c r="V1258">
        <v>333221000</v>
      </c>
      <c r="W1258">
        <v>147295000</v>
      </c>
      <c r="X1258">
        <v>23543000</v>
      </c>
      <c r="AA1258">
        <v>21835000</v>
      </c>
      <c r="AB1258">
        <v>258302000</v>
      </c>
      <c r="AD1258">
        <v>-2101211000</v>
      </c>
      <c r="AE1258">
        <v>98000</v>
      </c>
      <c r="AF1258">
        <v>98204000</v>
      </c>
      <c r="AG1258">
        <v>194997000</v>
      </c>
      <c r="AJ1258">
        <v>-12449000</v>
      </c>
      <c r="AK1258">
        <v>82494000</v>
      </c>
      <c r="AL1258">
        <v>207446000</v>
      </c>
      <c r="AM1258">
        <v>3054000</v>
      </c>
      <c r="AN1258">
        <v>-29271000</v>
      </c>
      <c r="AO1258">
        <v>11509000</v>
      </c>
      <c r="AQ1258">
        <v>39163000</v>
      </c>
      <c r="AU1258">
        <v>-32205000</v>
      </c>
      <c r="AV1258">
        <v>-2109000</v>
      </c>
      <c r="AW1258">
        <v>0</v>
      </c>
      <c r="AZ1258">
        <v>32036500</v>
      </c>
      <c r="BB1258">
        <v>-14708000</v>
      </c>
      <c r="BC1258">
        <v>-14708000</v>
      </c>
      <c r="BN1258">
        <v>0.56332720790231305</v>
      </c>
      <c r="BO1258">
        <v>-1.2779563819619399</v>
      </c>
      <c r="BP1258">
        <v>0.66971044502528898</v>
      </c>
      <c r="BQ1258">
        <v>1.37821378865542</v>
      </c>
      <c r="BS1258">
        <v>-0.113320841495614</v>
      </c>
      <c r="BT1258">
        <v>0</v>
      </c>
    </row>
    <row r="1259" spans="3:73" x14ac:dyDescent="0.3">
      <c r="C1259">
        <v>851310</v>
      </c>
      <c r="D1259" t="s">
        <v>4384</v>
      </c>
      <c r="E1259" t="s">
        <v>2252</v>
      </c>
      <c r="F1259" t="s">
        <v>3614</v>
      </c>
      <c r="G1259" t="s">
        <v>4065</v>
      </c>
      <c r="H1259" t="s">
        <v>4665</v>
      </c>
      <c r="I1259" t="s">
        <v>4671</v>
      </c>
      <c r="J1259">
        <v>2019</v>
      </c>
      <c r="K1259" t="s">
        <v>4062</v>
      </c>
      <c r="L1259">
        <v>6.6531029999999998</v>
      </c>
      <c r="M1259">
        <v>587327000</v>
      </c>
      <c r="N1259">
        <v>251362000</v>
      </c>
      <c r="O1259">
        <v>93058000</v>
      </c>
      <c r="P1259">
        <v>88500000</v>
      </c>
      <c r="Q1259">
        <v>29042000</v>
      </c>
      <c r="S1259">
        <v>22928000</v>
      </c>
      <c r="U1259">
        <v>239780000</v>
      </c>
      <c r="V1259">
        <v>332471000</v>
      </c>
      <c r="W1259">
        <v>191899000</v>
      </c>
      <c r="X1259">
        <v>40933000</v>
      </c>
      <c r="AA1259">
        <v>17152000</v>
      </c>
      <c r="AB1259">
        <v>252446000</v>
      </c>
      <c r="AD1259">
        <v>-2071940000</v>
      </c>
      <c r="AE1259">
        <v>92000</v>
      </c>
      <c r="AF1259">
        <v>91875000</v>
      </c>
      <c r="AG1259">
        <v>61695000</v>
      </c>
      <c r="AJ1259">
        <v>13083000</v>
      </c>
      <c r="AK1259">
        <v>84614000</v>
      </c>
      <c r="AL1259">
        <v>209929000</v>
      </c>
      <c r="AM1259">
        <v>-672000</v>
      </c>
      <c r="AN1259">
        <v>5570000</v>
      </c>
      <c r="AQ1259">
        <v>31295000</v>
      </c>
      <c r="AU1259">
        <v>-10328000</v>
      </c>
      <c r="AV1259">
        <v>6305000</v>
      </c>
      <c r="AW1259">
        <v>0</v>
      </c>
      <c r="AY1259">
        <v>0.06</v>
      </c>
      <c r="AZ1259">
        <v>27340000</v>
      </c>
      <c r="BN1259">
        <v>0.56607477606171697</v>
      </c>
      <c r="BP1259">
        <v>0.48493217786439702</v>
      </c>
      <c r="BQ1259">
        <v>1.1585260996670099</v>
      </c>
      <c r="BR1259">
        <v>110.88505000000001</v>
      </c>
      <c r="BS1259">
        <v>2.2064124604865998E-2</v>
      </c>
      <c r="BT1259">
        <v>0</v>
      </c>
      <c r="BU1259">
        <v>1.5812735396876999E-9</v>
      </c>
    </row>
    <row r="1260" spans="3:73" x14ac:dyDescent="0.3">
      <c r="C1260">
        <v>851310</v>
      </c>
      <c r="D1260" t="s">
        <v>4384</v>
      </c>
      <c r="E1260" t="s">
        <v>2252</v>
      </c>
      <c r="F1260" t="s">
        <v>3614</v>
      </c>
      <c r="G1260" t="s">
        <v>4065</v>
      </c>
      <c r="H1260" t="s">
        <v>4665</v>
      </c>
      <c r="I1260" t="s">
        <v>4671</v>
      </c>
      <c r="J1260">
        <v>2018</v>
      </c>
      <c r="K1260" t="s">
        <v>4062</v>
      </c>
      <c r="L1260">
        <v>4.3854030000000002</v>
      </c>
      <c r="M1260">
        <v>510835000</v>
      </c>
      <c r="N1260">
        <v>196702000</v>
      </c>
      <c r="O1260">
        <v>65989000</v>
      </c>
      <c r="P1260">
        <v>81795000</v>
      </c>
      <c r="Q1260">
        <v>25638000</v>
      </c>
      <c r="S1260">
        <v>22321000</v>
      </c>
      <c r="U1260">
        <v>240618000</v>
      </c>
      <c r="V1260">
        <v>282585000</v>
      </c>
      <c r="W1260">
        <v>136405000</v>
      </c>
      <c r="X1260">
        <v>33778000</v>
      </c>
      <c r="AA1260">
        <v>19697000</v>
      </c>
      <c r="AB1260">
        <v>228250000</v>
      </c>
      <c r="AD1260">
        <v>-2067416000</v>
      </c>
      <c r="AE1260">
        <v>87000</v>
      </c>
      <c r="AF1260">
        <v>87057000</v>
      </c>
      <c r="AG1260">
        <v>60321000</v>
      </c>
      <c r="AJ1260">
        <v>-5011000</v>
      </c>
      <c r="AK1260">
        <v>89163000</v>
      </c>
      <c r="AL1260">
        <v>214220000</v>
      </c>
      <c r="AM1260">
        <v>4087000</v>
      </c>
      <c r="AN1260">
        <v>3330000</v>
      </c>
      <c r="AZ1260">
        <v>25807000</v>
      </c>
      <c r="BN1260">
        <v>0.55318253447786503</v>
      </c>
      <c r="BP1260">
        <v>0.48377258898134201</v>
      </c>
      <c r="BQ1260">
        <v>1.254088926359</v>
      </c>
      <c r="BS1260">
        <v>1.4589266155531201E-2</v>
      </c>
    </row>
    <row r="1261" spans="3:73" x14ac:dyDescent="0.3">
      <c r="C1261">
        <v>851310</v>
      </c>
      <c r="D1261" t="s">
        <v>4384</v>
      </c>
      <c r="E1261" t="s">
        <v>2252</v>
      </c>
      <c r="F1261" t="s">
        <v>3614</v>
      </c>
      <c r="G1261" t="s">
        <v>4065</v>
      </c>
      <c r="H1261" t="s">
        <v>4665</v>
      </c>
      <c r="I1261" t="s">
        <v>4671</v>
      </c>
      <c r="J1261">
        <v>2017</v>
      </c>
      <c r="K1261" t="s">
        <v>4062</v>
      </c>
      <c r="L1261">
        <v>4.5456659999999998</v>
      </c>
      <c r="M1261">
        <v>508059000</v>
      </c>
      <c r="N1261">
        <v>171775000</v>
      </c>
      <c r="O1261">
        <v>57024000</v>
      </c>
      <c r="P1261">
        <v>69844000</v>
      </c>
      <c r="Q1261">
        <v>25976000</v>
      </c>
      <c r="S1261">
        <v>29265000</v>
      </c>
      <c r="U1261">
        <v>242827000</v>
      </c>
      <c r="V1261">
        <v>289716000</v>
      </c>
      <c r="W1261">
        <v>142089000</v>
      </c>
      <c r="X1261">
        <v>33112000</v>
      </c>
      <c r="AA1261">
        <v>21847000</v>
      </c>
      <c r="AB1261">
        <v>218343000</v>
      </c>
      <c r="AD1261">
        <v>-2057812000</v>
      </c>
      <c r="AE1261">
        <v>83000</v>
      </c>
      <c r="AF1261">
        <v>82554000</v>
      </c>
      <c r="AG1261">
        <v>48572000</v>
      </c>
      <c r="AJ1261">
        <v>-70877000</v>
      </c>
      <c r="AK1261">
        <v>95978000</v>
      </c>
      <c r="AL1261">
        <v>240697000</v>
      </c>
      <c r="AM1261">
        <v>-1752000</v>
      </c>
      <c r="AN1261">
        <v>-11516000</v>
      </c>
      <c r="AY1261">
        <v>-0.14000000000000001</v>
      </c>
      <c r="BN1261">
        <v>0.57024085785312295</v>
      </c>
      <c r="BP1261">
        <v>0.40132592952304502</v>
      </c>
      <c r="BQ1261">
        <v>1.02611039559713</v>
      </c>
      <c r="BR1261">
        <v>-32.469042857142902</v>
      </c>
      <c r="BS1261">
        <v>-5.2742702994829201E-2</v>
      </c>
      <c r="BU1261">
        <v>-2.9146491529382698E-9</v>
      </c>
    </row>
    <row r="1262" spans="3:73" x14ac:dyDescent="0.3">
      <c r="C1262">
        <v>1022652</v>
      </c>
      <c r="D1262" t="s">
        <v>4432</v>
      </c>
      <c r="E1262" t="s">
        <v>2578</v>
      </c>
      <c r="F1262" t="s">
        <v>3614</v>
      </c>
      <c r="G1262" t="s">
        <v>3796</v>
      </c>
      <c r="H1262" t="s">
        <v>3797</v>
      </c>
      <c r="I1262" t="s">
        <v>4672</v>
      </c>
      <c r="J1262">
        <v>2026</v>
      </c>
      <c r="K1262" t="s">
        <v>4062</v>
      </c>
      <c r="L1262">
        <v>11.637241</v>
      </c>
    </row>
    <row r="1263" spans="3:73" x14ac:dyDescent="0.3">
      <c r="C1263">
        <v>1022652</v>
      </c>
      <c r="D1263" t="s">
        <v>4432</v>
      </c>
      <c r="E1263" t="s">
        <v>2578</v>
      </c>
      <c r="F1263" t="s">
        <v>3614</v>
      </c>
      <c r="G1263" t="s">
        <v>3796</v>
      </c>
      <c r="H1263" t="s">
        <v>3797</v>
      </c>
      <c r="I1263" t="s">
        <v>4672</v>
      </c>
      <c r="J1263">
        <v>2025</v>
      </c>
      <c r="K1263" t="s">
        <v>4062</v>
      </c>
      <c r="L1263">
        <v>11.390425</v>
      </c>
      <c r="M1263">
        <v>93807000</v>
      </c>
      <c r="N1263">
        <v>64087000</v>
      </c>
      <c r="O1263">
        <v>24886000</v>
      </c>
      <c r="P1263">
        <v>25086000</v>
      </c>
      <c r="Q1263">
        <v>7726000</v>
      </c>
      <c r="S1263">
        <v>1087000</v>
      </c>
      <c r="T1263">
        <v>20676000</v>
      </c>
      <c r="U1263">
        <v>3949000</v>
      </c>
      <c r="V1263">
        <v>97851000</v>
      </c>
      <c r="W1263">
        <v>48439000</v>
      </c>
      <c r="X1263">
        <v>23583000</v>
      </c>
      <c r="AB1263">
        <v>-4044000</v>
      </c>
      <c r="AD1263">
        <v>-908361000</v>
      </c>
      <c r="AE1263">
        <v>15000</v>
      </c>
      <c r="AF1263">
        <v>15388978</v>
      </c>
      <c r="AG1263">
        <v>70996000</v>
      </c>
      <c r="AJ1263">
        <v>4316000</v>
      </c>
      <c r="AK1263">
        <v>19801000</v>
      </c>
      <c r="AL1263">
        <v>66680000</v>
      </c>
      <c r="AM1263">
        <v>44000</v>
      </c>
      <c r="AN1263">
        <v>838000</v>
      </c>
      <c r="AP1263">
        <v>8336000</v>
      </c>
      <c r="AQ1263">
        <v>7195000</v>
      </c>
      <c r="AR1263">
        <v>-5605000</v>
      </c>
      <c r="AS1263">
        <v>8447000</v>
      </c>
      <c r="AU1263">
        <v>-8567000</v>
      </c>
      <c r="AV1263">
        <v>-13431000</v>
      </c>
      <c r="AY1263">
        <v>-0.18</v>
      </c>
      <c r="AZ1263">
        <v>10650500</v>
      </c>
      <c r="BN1263">
        <v>1.04310978924814</v>
      </c>
      <c r="BP1263">
        <v>0.51375957389706595</v>
      </c>
      <c r="BQ1263">
        <v>1.16354590309461</v>
      </c>
      <c r="BR1263">
        <v>-63.280138888888899</v>
      </c>
      <c r="BS1263">
        <v>-0.20722057368941599</v>
      </c>
      <c r="BU1263">
        <v>5.0699221068249297E-7</v>
      </c>
    </row>
    <row r="1264" spans="3:73" x14ac:dyDescent="0.3">
      <c r="C1264">
        <v>1022652</v>
      </c>
      <c r="D1264" t="s">
        <v>4432</v>
      </c>
      <c r="E1264" t="s">
        <v>2578</v>
      </c>
      <c r="F1264" t="s">
        <v>3614</v>
      </c>
      <c r="G1264" t="s">
        <v>3796</v>
      </c>
      <c r="H1264" t="s">
        <v>3797</v>
      </c>
      <c r="I1264" t="s">
        <v>4672</v>
      </c>
      <c r="J1264">
        <v>2024</v>
      </c>
      <c r="K1264" t="s">
        <v>4062</v>
      </c>
      <c r="L1264">
        <v>8.708907</v>
      </c>
      <c r="M1264">
        <v>99999000</v>
      </c>
      <c r="N1264">
        <v>72900000</v>
      </c>
      <c r="O1264">
        <v>39596000</v>
      </c>
      <c r="P1264">
        <v>13803000</v>
      </c>
      <c r="Q1264">
        <v>13575000</v>
      </c>
      <c r="S1264">
        <v>1102000</v>
      </c>
      <c r="T1264">
        <v>18747000</v>
      </c>
      <c r="U1264">
        <v>3949000</v>
      </c>
      <c r="V1264">
        <v>112857000</v>
      </c>
      <c r="W1264">
        <v>63471000</v>
      </c>
      <c r="X1264">
        <v>18433000</v>
      </c>
      <c r="AB1264">
        <v>-12858000</v>
      </c>
      <c r="AD1264">
        <v>-905625000</v>
      </c>
      <c r="AE1264">
        <v>15000</v>
      </c>
      <c r="AF1264">
        <v>14990712</v>
      </c>
      <c r="AG1264">
        <v>68797000</v>
      </c>
      <c r="AJ1264">
        <v>1715000</v>
      </c>
      <c r="AK1264">
        <v>20596000</v>
      </c>
      <c r="AL1264">
        <v>67082000</v>
      </c>
      <c r="AM1264">
        <v>689000</v>
      </c>
      <c r="AN1264">
        <v>4572000</v>
      </c>
      <c r="AP1264">
        <v>12368000</v>
      </c>
      <c r="AQ1264">
        <v>33519000</v>
      </c>
      <c r="AR1264">
        <v>10966000</v>
      </c>
      <c r="AS1264">
        <v>12529000</v>
      </c>
      <c r="AU1264">
        <v>43031000</v>
      </c>
      <c r="AV1264">
        <v>-38781000</v>
      </c>
      <c r="AY1264">
        <v>0.1</v>
      </c>
      <c r="AZ1264">
        <v>18227500</v>
      </c>
      <c r="BN1264">
        <v>1.1285812858128601</v>
      </c>
      <c r="BP1264">
        <v>0.62384396023380795</v>
      </c>
      <c r="BQ1264">
        <v>0.93467882970175398</v>
      </c>
      <c r="BR1264">
        <v>87.089070000000007</v>
      </c>
      <c r="BS1264">
        <v>-0.35557629491367199</v>
      </c>
      <c r="BU1264">
        <v>-6.7731427904806404E-8</v>
      </c>
    </row>
    <row r="1265" spans="3:73" x14ac:dyDescent="0.3">
      <c r="C1265">
        <v>1022652</v>
      </c>
      <c r="D1265" t="s">
        <v>4432</v>
      </c>
      <c r="E1265" t="s">
        <v>2578</v>
      </c>
      <c r="F1265" t="s">
        <v>3614</v>
      </c>
      <c r="G1265" t="s">
        <v>3796</v>
      </c>
      <c r="H1265" t="s">
        <v>3797</v>
      </c>
      <c r="I1265" t="s">
        <v>4672</v>
      </c>
      <c r="J1265">
        <v>2023</v>
      </c>
      <c r="K1265" t="s">
        <v>4062</v>
      </c>
      <c r="L1265">
        <v>6.7034609999999999</v>
      </c>
      <c r="M1265">
        <v>121797000</v>
      </c>
      <c r="N1265">
        <v>58226000</v>
      </c>
      <c r="O1265">
        <v>7519000</v>
      </c>
      <c r="P1265">
        <v>22616000</v>
      </c>
      <c r="Q1265">
        <v>22880000</v>
      </c>
      <c r="R1265">
        <v>14509000</v>
      </c>
      <c r="S1265">
        <v>2758000</v>
      </c>
      <c r="T1265">
        <v>27140000</v>
      </c>
      <c r="U1265">
        <v>21922000</v>
      </c>
      <c r="V1265">
        <v>223902000</v>
      </c>
      <c r="W1265">
        <v>55911000</v>
      </c>
      <c r="X1265">
        <v>24795000</v>
      </c>
      <c r="AB1265">
        <v>-102105000</v>
      </c>
      <c r="AD1265">
        <v>-906928000</v>
      </c>
      <c r="AE1265">
        <v>12000</v>
      </c>
      <c r="AF1265">
        <v>11878557</v>
      </c>
      <c r="AG1265">
        <v>52454000</v>
      </c>
      <c r="AJ1265">
        <v>-36282000</v>
      </c>
      <c r="AK1265">
        <v>21513000</v>
      </c>
      <c r="AL1265">
        <v>88736000</v>
      </c>
      <c r="AM1265">
        <v>885000</v>
      </c>
      <c r="AP1265">
        <v>19759000</v>
      </c>
      <c r="AQ1265">
        <v>7165000</v>
      </c>
      <c r="AR1265">
        <v>1110000</v>
      </c>
      <c r="AS1265">
        <v>22522000</v>
      </c>
      <c r="AU1265">
        <v>-10169000</v>
      </c>
      <c r="AV1265">
        <v>2211000</v>
      </c>
      <c r="AY1265">
        <v>-4.32</v>
      </c>
      <c r="AZ1265">
        <v>30428000</v>
      </c>
      <c r="BN1265">
        <v>1.8383211409147999</v>
      </c>
      <c r="BP1265">
        <v>0.134481586807605</v>
      </c>
      <c r="BQ1265">
        <v>0.63218329130224804</v>
      </c>
      <c r="BR1265">
        <v>-1.5517270833333301</v>
      </c>
      <c r="BU1265">
        <v>2.8361932833847499E-7</v>
      </c>
    </row>
    <row r="1266" spans="3:73" x14ac:dyDescent="0.3">
      <c r="C1266">
        <v>1022652</v>
      </c>
      <c r="D1266" t="s">
        <v>4432</v>
      </c>
      <c r="E1266" t="s">
        <v>2578</v>
      </c>
      <c r="F1266" t="s">
        <v>3614</v>
      </c>
      <c r="G1266" t="s">
        <v>3796</v>
      </c>
      <c r="H1266" t="s">
        <v>3797</v>
      </c>
      <c r="I1266" t="s">
        <v>4672</v>
      </c>
      <c r="J1266">
        <v>2022</v>
      </c>
      <c r="K1266" t="s">
        <v>4062</v>
      </c>
      <c r="L1266">
        <v>29.154164000000002</v>
      </c>
      <c r="M1266">
        <v>159017000</v>
      </c>
      <c r="N1266">
        <v>78356000</v>
      </c>
      <c r="O1266">
        <v>7143000</v>
      </c>
      <c r="P1266">
        <v>25259000</v>
      </c>
      <c r="Q1266">
        <v>37976000</v>
      </c>
      <c r="S1266">
        <v>5390000</v>
      </c>
      <c r="T1266">
        <v>41383000</v>
      </c>
      <c r="U1266">
        <v>21922000</v>
      </c>
      <c r="V1266">
        <v>229135000</v>
      </c>
      <c r="W1266">
        <v>56963000</v>
      </c>
      <c r="X1266">
        <v>29018000</v>
      </c>
      <c r="AD1266">
        <v>-857752000</v>
      </c>
      <c r="AE1266">
        <v>108000</v>
      </c>
      <c r="AF1266">
        <v>108468150</v>
      </c>
      <c r="AG1266">
        <v>66909000</v>
      </c>
      <c r="AI1266">
        <v>178414000</v>
      </c>
      <c r="AJ1266">
        <v>-57918000</v>
      </c>
      <c r="AK1266">
        <v>59237000</v>
      </c>
      <c r="AL1266">
        <v>124827000</v>
      </c>
      <c r="AM1266">
        <v>-465000</v>
      </c>
      <c r="AN1266">
        <v>-67969000</v>
      </c>
      <c r="AQ1266">
        <v>-33289000</v>
      </c>
      <c r="AR1266">
        <v>3450000</v>
      </c>
      <c r="AS1266">
        <v>27206000</v>
      </c>
      <c r="AU1266">
        <v>-13319000</v>
      </c>
      <c r="AV1266">
        <v>5427000</v>
      </c>
      <c r="AY1266">
        <v>-0.66</v>
      </c>
      <c r="AZ1266">
        <v>37689000</v>
      </c>
      <c r="BH1266">
        <v>4.7338480723818597</v>
      </c>
      <c r="BN1266">
        <v>1.4409465654615501</v>
      </c>
      <c r="BP1266">
        <v>0.12539718764812199</v>
      </c>
      <c r="BQ1266">
        <v>0.70888120358829398</v>
      </c>
      <c r="BR1266">
        <v>-44.172975757575799</v>
      </c>
    </row>
    <row r="1267" spans="3:73" x14ac:dyDescent="0.3">
      <c r="C1267">
        <v>1022652</v>
      </c>
      <c r="D1267" t="s">
        <v>4432</v>
      </c>
      <c r="E1267" t="s">
        <v>2578</v>
      </c>
      <c r="F1267" t="s">
        <v>3614</v>
      </c>
      <c r="G1267" t="s">
        <v>3796</v>
      </c>
      <c r="H1267" t="s">
        <v>3797</v>
      </c>
      <c r="I1267" t="s">
        <v>4672</v>
      </c>
      <c r="J1267">
        <v>2021</v>
      </c>
      <c r="K1267" t="s">
        <v>4062</v>
      </c>
      <c r="L1267">
        <v>110.75653200000001</v>
      </c>
      <c r="M1267">
        <v>215843000</v>
      </c>
      <c r="N1267">
        <v>127619000</v>
      </c>
      <c r="O1267">
        <v>46474000</v>
      </c>
      <c r="P1267">
        <v>26781000</v>
      </c>
      <c r="Q1267">
        <v>37402000</v>
      </c>
      <c r="S1267">
        <v>8102000</v>
      </c>
      <c r="T1267">
        <v>46995000</v>
      </c>
      <c r="U1267">
        <v>20336000</v>
      </c>
      <c r="V1267">
        <v>240697000</v>
      </c>
      <c r="W1267">
        <v>74830000</v>
      </c>
      <c r="X1267">
        <v>48577000</v>
      </c>
      <c r="Y1267">
        <v>3832000</v>
      </c>
      <c r="AB1267">
        <v>-24854000</v>
      </c>
      <c r="AD1267">
        <v>-787047000</v>
      </c>
      <c r="AE1267">
        <v>105000</v>
      </c>
      <c r="AF1267">
        <v>105380533</v>
      </c>
      <c r="AG1267">
        <v>75925000</v>
      </c>
      <c r="AI1267">
        <v>186474000</v>
      </c>
      <c r="AJ1267">
        <v>-46521000</v>
      </c>
      <c r="AK1267">
        <v>52673000</v>
      </c>
      <c r="AL1267">
        <v>122446000</v>
      </c>
      <c r="AM1267">
        <v>191000</v>
      </c>
      <c r="AN1267">
        <v>-48125000</v>
      </c>
      <c r="AQ1267">
        <v>-25212000</v>
      </c>
      <c r="AR1267">
        <v>2987000</v>
      </c>
      <c r="AS1267">
        <v>25330000</v>
      </c>
      <c r="AU1267">
        <v>6078000</v>
      </c>
      <c r="AV1267">
        <v>29921000</v>
      </c>
      <c r="AY1267">
        <v>-0.51</v>
      </c>
      <c r="AZ1267">
        <v>35677000</v>
      </c>
      <c r="BH1267">
        <v>5.2267287047677797</v>
      </c>
      <c r="BN1267">
        <v>1.1151485107230701</v>
      </c>
      <c r="BP1267">
        <v>0.62106107176266201</v>
      </c>
      <c r="BQ1267">
        <v>1.2056260857944701</v>
      </c>
      <c r="BR1267">
        <v>-217.16967058823499</v>
      </c>
      <c r="BS1267">
        <v>1.9363080389474501</v>
      </c>
      <c r="BU1267">
        <v>2.2727058549931598E-6</v>
      </c>
    </row>
    <row r="1268" spans="3:73" x14ac:dyDescent="0.3">
      <c r="C1268">
        <v>1022652</v>
      </c>
      <c r="D1268" t="s">
        <v>4432</v>
      </c>
      <c r="E1268" t="s">
        <v>2578</v>
      </c>
      <c r="F1268" t="s">
        <v>3614</v>
      </c>
      <c r="G1268" t="s">
        <v>3796</v>
      </c>
      <c r="H1268" t="s">
        <v>3797</v>
      </c>
      <c r="I1268" t="s">
        <v>4672</v>
      </c>
      <c r="J1268">
        <v>2020</v>
      </c>
      <c r="K1268" t="s">
        <v>4062</v>
      </c>
      <c r="L1268">
        <v>105.96248</v>
      </c>
      <c r="M1268">
        <v>227394000</v>
      </c>
      <c r="N1268">
        <v>114108000</v>
      </c>
      <c r="O1268">
        <v>40015000</v>
      </c>
      <c r="P1268">
        <v>29940000</v>
      </c>
      <c r="Q1268">
        <v>33952000</v>
      </c>
      <c r="S1268">
        <v>13699000</v>
      </c>
      <c r="T1268">
        <v>51487000</v>
      </c>
      <c r="U1268">
        <v>32511000</v>
      </c>
      <c r="V1268">
        <v>255293000</v>
      </c>
      <c r="W1268">
        <v>75712000</v>
      </c>
      <c r="X1268">
        <v>52339000</v>
      </c>
      <c r="Y1268">
        <v>2853000</v>
      </c>
      <c r="AB1268">
        <v>-27808000</v>
      </c>
      <c r="AD1268">
        <v>-732422000</v>
      </c>
      <c r="AE1268">
        <v>99000</v>
      </c>
      <c r="AF1268">
        <v>99399029</v>
      </c>
      <c r="AG1268">
        <v>26447000</v>
      </c>
      <c r="AH1268">
        <v>86063000</v>
      </c>
      <c r="AI1268">
        <v>222989000</v>
      </c>
      <c r="AJ1268">
        <v>-25134000</v>
      </c>
      <c r="AK1268">
        <v>44953000</v>
      </c>
      <c r="AL1268">
        <v>115977000</v>
      </c>
      <c r="AM1268">
        <v>748000</v>
      </c>
      <c r="AN1268">
        <v>-111215000</v>
      </c>
      <c r="AQ1268">
        <v>20050000</v>
      </c>
      <c r="AR1268">
        <v>8234000</v>
      </c>
      <c r="AS1268">
        <v>27946000</v>
      </c>
      <c r="AU1268">
        <v>-34713000</v>
      </c>
      <c r="AV1268">
        <v>42081000</v>
      </c>
      <c r="AZ1268">
        <v>29621000</v>
      </c>
      <c r="BA1268">
        <v>-0.29204187629992001</v>
      </c>
      <c r="BE1268">
        <v>0.232968871640542</v>
      </c>
      <c r="BG1268">
        <v>0.30729814205872402</v>
      </c>
      <c r="BH1268">
        <v>7.5280713007663502</v>
      </c>
      <c r="BI1268">
        <v>0.37847524560894302</v>
      </c>
      <c r="BJ1268">
        <v>-0.40334406190813699</v>
      </c>
      <c r="BM1268">
        <v>0.52232666767368097</v>
      </c>
      <c r="BN1268">
        <v>1.1226901325452701</v>
      </c>
      <c r="BP1268">
        <v>0.52851595519864702</v>
      </c>
      <c r="BQ1268">
        <v>1.0586961115807301</v>
      </c>
      <c r="BS1268">
        <v>3.99938866513234</v>
      </c>
    </row>
    <row r="1269" spans="3:73" x14ac:dyDescent="0.3">
      <c r="C1269">
        <v>1022652</v>
      </c>
      <c r="D1269" t="s">
        <v>4432</v>
      </c>
      <c r="E1269" t="s">
        <v>2578</v>
      </c>
      <c r="F1269" t="s">
        <v>3614</v>
      </c>
      <c r="G1269" t="s">
        <v>3796</v>
      </c>
      <c r="H1269" t="s">
        <v>3797</v>
      </c>
      <c r="I1269" t="s">
        <v>4672</v>
      </c>
      <c r="J1269">
        <v>2019</v>
      </c>
      <c r="K1269" t="s">
        <v>4062</v>
      </c>
      <c r="L1269">
        <v>52.638877000000001</v>
      </c>
      <c r="M1269">
        <v>161373000</v>
      </c>
      <c r="N1269">
        <v>64137000</v>
      </c>
      <c r="O1269">
        <v>12074000</v>
      </c>
      <c r="P1269">
        <v>19656000</v>
      </c>
      <c r="Q1269">
        <v>25290000</v>
      </c>
      <c r="S1269">
        <v>10756000</v>
      </c>
      <c r="T1269">
        <v>44392000</v>
      </c>
      <c r="U1269">
        <v>33659000</v>
      </c>
      <c r="V1269">
        <v>198731000</v>
      </c>
      <c r="W1269">
        <v>44530000</v>
      </c>
      <c r="X1269">
        <v>26482000</v>
      </c>
      <c r="Y1269">
        <v>2235000</v>
      </c>
      <c r="AA1269">
        <v>152625000</v>
      </c>
      <c r="AB1269">
        <v>-37238000</v>
      </c>
      <c r="AD1269">
        <v>-618303000</v>
      </c>
      <c r="AE1269">
        <v>82000</v>
      </c>
      <c r="AF1269">
        <v>81974051</v>
      </c>
      <c r="AG1269">
        <v>15031000</v>
      </c>
      <c r="AH1269">
        <v>52333000</v>
      </c>
      <c r="AI1269">
        <v>155525000</v>
      </c>
      <c r="AJ1269">
        <v>-19544000</v>
      </c>
      <c r="AK1269">
        <v>23853000</v>
      </c>
      <c r="AL1269">
        <v>83515000</v>
      </c>
      <c r="AM1269">
        <v>536000</v>
      </c>
      <c r="AN1269">
        <v>-40125000</v>
      </c>
      <c r="AQ1269">
        <v>-17999000</v>
      </c>
      <c r="AR1269">
        <v>1271000</v>
      </c>
      <c r="AS1269">
        <v>18426000</v>
      </c>
      <c r="AU1269">
        <v>-28213000</v>
      </c>
      <c r="AV1269">
        <v>27469000</v>
      </c>
      <c r="AY1269">
        <v>-0.06</v>
      </c>
      <c r="AZ1269">
        <v>25860500</v>
      </c>
      <c r="BA1269">
        <v>-0.373454607991134</v>
      </c>
      <c r="BE1269">
        <v>-0.34393212695622299</v>
      </c>
      <c r="BG1269">
        <v>0.28721838992604998</v>
      </c>
      <c r="BH1269">
        <v>6.0139981825564099</v>
      </c>
      <c r="BI1269">
        <v>0.32429836465827599</v>
      </c>
      <c r="BJ1269">
        <v>-0.53910534462002901</v>
      </c>
      <c r="BM1269">
        <v>0.45579271205549099</v>
      </c>
      <c r="BN1269">
        <v>1.2315009326219399</v>
      </c>
      <c r="BP1269">
        <v>0.27114304962946301</v>
      </c>
      <c r="BQ1269">
        <v>0.87237817201886403</v>
      </c>
      <c r="BR1269">
        <v>-877.31461666666701</v>
      </c>
      <c r="BS1269">
        <v>1.0775283312745001</v>
      </c>
      <c r="BU1269">
        <v>8.48147757666899E-8</v>
      </c>
    </row>
    <row r="1270" spans="3:73" x14ac:dyDescent="0.3">
      <c r="C1270">
        <v>1022652</v>
      </c>
      <c r="D1270" t="s">
        <v>4432</v>
      </c>
      <c r="E1270" t="s">
        <v>2578</v>
      </c>
      <c r="F1270" t="s">
        <v>3614</v>
      </c>
      <c r="G1270" t="s">
        <v>3796</v>
      </c>
      <c r="H1270" t="s">
        <v>3797</v>
      </c>
      <c r="I1270" t="s">
        <v>4672</v>
      </c>
      <c r="J1270">
        <v>2018</v>
      </c>
      <c r="K1270" t="s">
        <v>4062</v>
      </c>
      <c r="L1270">
        <v>31.201139000000001</v>
      </c>
      <c r="M1270">
        <v>162256000</v>
      </c>
      <c r="N1270">
        <v>84352000</v>
      </c>
      <c r="O1270">
        <v>31015000</v>
      </c>
      <c r="P1270">
        <v>20633000</v>
      </c>
      <c r="Q1270">
        <v>26431000</v>
      </c>
      <c r="S1270">
        <v>6698000</v>
      </c>
      <c r="T1270">
        <v>31985000</v>
      </c>
      <c r="U1270">
        <v>32942000</v>
      </c>
      <c r="V1270">
        <v>198781000</v>
      </c>
      <c r="W1270">
        <v>53681000</v>
      </c>
      <c r="X1270">
        <v>39245000</v>
      </c>
      <c r="Y1270">
        <v>2048000</v>
      </c>
      <c r="AA1270">
        <v>152625000</v>
      </c>
      <c r="AB1270">
        <v>-36390000</v>
      </c>
      <c r="AD1270">
        <v>-577817000</v>
      </c>
      <c r="AE1270">
        <v>74000</v>
      </c>
      <c r="AF1270">
        <v>73979882</v>
      </c>
      <c r="AG1270">
        <v>19793000</v>
      </c>
      <c r="AH1270">
        <v>56043000</v>
      </c>
      <c r="AI1270">
        <v>131866000</v>
      </c>
      <c r="AJ1270">
        <v>14011000</v>
      </c>
      <c r="AK1270">
        <v>20593000</v>
      </c>
      <c r="AL1270">
        <v>56586000</v>
      </c>
      <c r="AM1270">
        <v>815000</v>
      </c>
      <c r="AN1270">
        <v>-8058000</v>
      </c>
      <c r="AQ1270">
        <v>-1765000</v>
      </c>
      <c r="AR1270">
        <v>-3037000</v>
      </c>
      <c r="AS1270">
        <v>13733000</v>
      </c>
      <c r="AU1270">
        <v>-4234000</v>
      </c>
      <c r="AV1270">
        <v>17667000</v>
      </c>
      <c r="AY1270">
        <v>-0.06</v>
      </c>
      <c r="AZ1270">
        <v>23417000</v>
      </c>
      <c r="BA1270">
        <v>0.250004460860411</v>
      </c>
      <c r="BE1270">
        <v>-3.14936744999375E-2</v>
      </c>
      <c r="BG1270">
        <v>0.35317524044037601</v>
      </c>
      <c r="BH1270">
        <v>5.6312080966818998</v>
      </c>
      <c r="BI1270">
        <v>0.34539862932649601</v>
      </c>
      <c r="BJ1270">
        <v>-7.5549131916564094E-2</v>
      </c>
      <c r="BM1270">
        <v>0.36744999375479498</v>
      </c>
      <c r="BN1270">
        <v>1.2251072379449801</v>
      </c>
      <c r="BP1270">
        <v>0.57776494476630502</v>
      </c>
      <c r="BQ1270">
        <v>1.07898511577653</v>
      </c>
      <c r="BR1270">
        <v>-520.01898333333304</v>
      </c>
      <c r="BS1270">
        <v>0.22143446001648801</v>
      </c>
      <c r="BU1270">
        <v>5.1444582028029697E-8</v>
      </c>
    </row>
    <row r="1271" spans="3:73" x14ac:dyDescent="0.3">
      <c r="C1271">
        <v>1022652</v>
      </c>
      <c r="D1271" t="s">
        <v>4432</v>
      </c>
      <c r="E1271" t="s">
        <v>2578</v>
      </c>
      <c r="F1271" t="s">
        <v>3614</v>
      </c>
      <c r="G1271" t="s">
        <v>3796</v>
      </c>
      <c r="H1271" t="s">
        <v>3797</v>
      </c>
      <c r="I1271" t="s">
        <v>4672</v>
      </c>
      <c r="J1271">
        <v>2017</v>
      </c>
      <c r="K1271" t="s">
        <v>4062</v>
      </c>
      <c r="L1271">
        <v>16.29505</v>
      </c>
      <c r="M1271">
        <v>158207000</v>
      </c>
      <c r="N1271">
        <v>66437000</v>
      </c>
      <c r="O1271">
        <v>21198000</v>
      </c>
      <c r="P1271">
        <v>15674000</v>
      </c>
      <c r="Q1271">
        <v>20403000</v>
      </c>
      <c r="S1271">
        <v>6991000</v>
      </c>
      <c r="T1271">
        <v>38671000</v>
      </c>
      <c r="U1271">
        <v>37681000</v>
      </c>
      <c r="V1271">
        <v>203822000</v>
      </c>
      <c r="W1271">
        <v>59965000</v>
      </c>
      <c r="X1271">
        <v>29332000</v>
      </c>
      <c r="Y1271">
        <v>1823000</v>
      </c>
      <c r="AA1271">
        <v>153463000</v>
      </c>
      <c r="AB1271">
        <v>-45565000</v>
      </c>
      <c r="AD1271">
        <v>-569759000</v>
      </c>
      <c r="AE1271">
        <v>59000</v>
      </c>
      <c r="AF1271">
        <v>58644559</v>
      </c>
      <c r="AG1271">
        <v>17548000</v>
      </c>
      <c r="AH1271">
        <v>46534000</v>
      </c>
      <c r="AI1271">
        <v>151962000</v>
      </c>
      <c r="AJ1271">
        <v>-22214000</v>
      </c>
      <c r="AK1271">
        <v>21362000</v>
      </c>
      <c r="AL1271">
        <v>89549000</v>
      </c>
      <c r="AM1271">
        <v>214000</v>
      </c>
      <c r="AN1271">
        <v>-45735000</v>
      </c>
      <c r="AQ1271">
        <v>-14637000</v>
      </c>
      <c r="AR1271">
        <v>-8744000</v>
      </c>
      <c r="AS1271">
        <v>14274000</v>
      </c>
      <c r="AU1271">
        <v>-4375000</v>
      </c>
      <c r="AV1271">
        <v>30366000</v>
      </c>
      <c r="BA1271">
        <v>-0.47737138436412102</v>
      </c>
      <c r="BE1271">
        <v>-0.31454420423776203</v>
      </c>
      <c r="BG1271">
        <v>0.377100614604375</v>
      </c>
      <c r="BI1271">
        <v>0.29413363504775403</v>
      </c>
      <c r="BJ1271">
        <v>-9.4017277689431397E-2</v>
      </c>
      <c r="BM1271">
        <v>0.45906219108608798</v>
      </c>
      <c r="BN1271">
        <v>1.28832478967429</v>
      </c>
      <c r="BP1271">
        <v>0.35350621195697501</v>
      </c>
      <c r="BQ1271">
        <v>0.76768114733594595</v>
      </c>
      <c r="BS1271">
        <v>1.00373093383079</v>
      </c>
    </row>
    <row r="1272" spans="3:73" x14ac:dyDescent="0.3">
      <c r="C1272">
        <v>1633978</v>
      </c>
      <c r="D1272" t="s">
        <v>4527</v>
      </c>
      <c r="E1272" t="s">
        <v>1102</v>
      </c>
      <c r="F1272" t="s">
        <v>3614</v>
      </c>
      <c r="G1272" t="s">
        <v>3796</v>
      </c>
      <c r="H1272" t="s">
        <v>3797</v>
      </c>
      <c r="I1272" t="s">
        <v>4673</v>
      </c>
      <c r="J1272">
        <v>2026</v>
      </c>
      <c r="K1272" t="s">
        <v>4062</v>
      </c>
      <c r="L1272">
        <v>608.94595800000002</v>
      </c>
    </row>
    <row r="1273" spans="3:73" x14ac:dyDescent="0.3">
      <c r="C1273">
        <v>1633978</v>
      </c>
      <c r="D1273" t="s">
        <v>4527</v>
      </c>
      <c r="E1273" t="s">
        <v>1102</v>
      </c>
      <c r="F1273" t="s">
        <v>3614</v>
      </c>
      <c r="G1273" t="s">
        <v>3796</v>
      </c>
      <c r="H1273" t="s">
        <v>3797</v>
      </c>
      <c r="I1273" t="s">
        <v>4673</v>
      </c>
      <c r="J1273">
        <v>2025</v>
      </c>
      <c r="K1273" t="s">
        <v>4062</v>
      </c>
      <c r="L1273">
        <v>147.60079200000001</v>
      </c>
      <c r="M1273">
        <v>4218700000</v>
      </c>
      <c r="N1273">
        <v>1717300000</v>
      </c>
      <c r="O1273">
        <v>520700000</v>
      </c>
      <c r="Q1273">
        <v>470100000</v>
      </c>
      <c r="R1273">
        <v>726400000</v>
      </c>
      <c r="T1273">
        <v>465100000</v>
      </c>
      <c r="U1273">
        <v>1060900000</v>
      </c>
      <c r="V1273">
        <v>3084000000</v>
      </c>
      <c r="W1273">
        <v>392800000</v>
      </c>
      <c r="X1273">
        <v>225200000</v>
      </c>
      <c r="AB1273">
        <v>1134700000</v>
      </c>
      <c r="AD1273">
        <v>-861200000</v>
      </c>
      <c r="AE1273">
        <v>100000</v>
      </c>
      <c r="AF1273">
        <v>69800000</v>
      </c>
      <c r="AG1273">
        <v>459900000</v>
      </c>
      <c r="AJ1273">
        <v>-180100000</v>
      </c>
      <c r="AK1273">
        <v>303900000</v>
      </c>
      <c r="AL1273">
        <v>640000000</v>
      </c>
      <c r="AM1273">
        <v>-198000000</v>
      </c>
      <c r="AN1273">
        <v>25900000</v>
      </c>
      <c r="AQ1273">
        <v>126300000</v>
      </c>
      <c r="AU1273">
        <v>-84100000</v>
      </c>
      <c r="AV1273">
        <v>41800000</v>
      </c>
      <c r="AY1273">
        <v>0.38</v>
      </c>
      <c r="AZ1273">
        <v>434250000</v>
      </c>
      <c r="BN1273">
        <v>0.73103088629198598</v>
      </c>
      <c r="BP1273">
        <v>1.3256109979633399</v>
      </c>
      <c r="BQ1273">
        <v>3.17515274949083</v>
      </c>
      <c r="BR1273">
        <v>388.42313684210501</v>
      </c>
      <c r="BS1273">
        <v>2.2825416409623701E-2</v>
      </c>
      <c r="BU1273">
        <v>4.9430070467965099E-8</v>
      </c>
    </row>
    <row r="1274" spans="3:73" x14ac:dyDescent="0.3">
      <c r="C1274">
        <v>1633978</v>
      </c>
      <c r="D1274" t="s">
        <v>4527</v>
      </c>
      <c r="E1274" t="s">
        <v>1102</v>
      </c>
      <c r="F1274" t="s">
        <v>3614</v>
      </c>
      <c r="G1274" t="s">
        <v>3796</v>
      </c>
      <c r="H1274" t="s">
        <v>3797</v>
      </c>
      <c r="I1274" t="s">
        <v>4673</v>
      </c>
      <c r="J1274">
        <v>2024</v>
      </c>
      <c r="K1274" t="s">
        <v>4062</v>
      </c>
      <c r="L1274">
        <v>58.627164999999998</v>
      </c>
      <c r="M1274">
        <v>3931900000</v>
      </c>
      <c r="N1274">
        <v>1590100000</v>
      </c>
      <c r="O1274">
        <v>436700000</v>
      </c>
      <c r="Q1274">
        <v>398400000</v>
      </c>
      <c r="R1274">
        <v>572500000</v>
      </c>
      <c r="T1274">
        <v>617500000</v>
      </c>
      <c r="U1274">
        <v>1055800000</v>
      </c>
      <c r="V1274">
        <v>2974600000</v>
      </c>
      <c r="W1274">
        <v>269300000</v>
      </c>
      <c r="X1274">
        <v>126300000</v>
      </c>
      <c r="AB1274">
        <v>957300000</v>
      </c>
      <c r="AD1274">
        <v>-887100000</v>
      </c>
      <c r="AE1274">
        <v>100000</v>
      </c>
      <c r="AF1274">
        <v>67900000</v>
      </c>
      <c r="AG1274">
        <v>251500000</v>
      </c>
      <c r="AJ1274">
        <v>-434000000</v>
      </c>
      <c r="AK1274">
        <v>302200000</v>
      </c>
      <c r="AL1274">
        <v>685500000</v>
      </c>
      <c r="AM1274">
        <v>140800000</v>
      </c>
      <c r="AN1274">
        <v>-546500000</v>
      </c>
      <c r="AQ1274">
        <v>24700000</v>
      </c>
      <c r="AU1274">
        <v>-114300000</v>
      </c>
      <c r="AV1274">
        <v>-332700000</v>
      </c>
      <c r="AY1274">
        <v>-8.1199999999999992</v>
      </c>
      <c r="AZ1274">
        <v>403500000</v>
      </c>
      <c r="BN1274">
        <v>0.75652992192070001</v>
      </c>
      <c r="BP1274">
        <v>1.6216115855922799</v>
      </c>
      <c r="BQ1274">
        <v>4.4251763832157396</v>
      </c>
      <c r="BR1274">
        <v>-7.2200942118226603</v>
      </c>
      <c r="BS1274">
        <v>-0.57087642327379096</v>
      </c>
      <c r="BU1274">
        <v>-4.9728672286639495E-7</v>
      </c>
    </row>
    <row r="1275" spans="3:73" x14ac:dyDescent="0.3">
      <c r="C1275">
        <v>1633978</v>
      </c>
      <c r="D1275" t="s">
        <v>4527</v>
      </c>
      <c r="E1275" t="s">
        <v>1102</v>
      </c>
      <c r="F1275" t="s">
        <v>3614</v>
      </c>
      <c r="G1275" t="s">
        <v>3796</v>
      </c>
      <c r="H1275" t="s">
        <v>3797</v>
      </c>
      <c r="I1275" t="s">
        <v>4673</v>
      </c>
      <c r="J1275">
        <v>2023</v>
      </c>
      <c r="K1275" t="s">
        <v>4062</v>
      </c>
      <c r="L1275">
        <v>50.067349</v>
      </c>
      <c r="M1275">
        <v>4632100000</v>
      </c>
      <c r="N1275">
        <v>2777900000</v>
      </c>
      <c r="O1275">
        <v>859000000</v>
      </c>
      <c r="Q1275">
        <v>408600000</v>
      </c>
      <c r="R1275">
        <v>489500000</v>
      </c>
      <c r="T1275">
        <v>459200000</v>
      </c>
      <c r="U1275">
        <v>695100000</v>
      </c>
      <c r="V1275">
        <v>3276300000</v>
      </c>
      <c r="W1275">
        <v>633800000</v>
      </c>
      <c r="X1275">
        <v>169400000</v>
      </c>
      <c r="AB1275">
        <v>1355800000</v>
      </c>
      <c r="AD1275">
        <v>-340600000</v>
      </c>
      <c r="AE1275">
        <v>100000</v>
      </c>
      <c r="AF1275">
        <v>66400000</v>
      </c>
      <c r="AG1275">
        <v>569000000</v>
      </c>
      <c r="AJ1275">
        <v>-115700000</v>
      </c>
      <c r="AK1275">
        <v>307800000</v>
      </c>
      <c r="AL1275">
        <v>684700000</v>
      </c>
      <c r="AM1275">
        <v>29200000</v>
      </c>
      <c r="AN1275">
        <v>-131600000</v>
      </c>
      <c r="AO1275">
        <v>35500000</v>
      </c>
      <c r="AQ1275">
        <v>179800000</v>
      </c>
      <c r="AU1275">
        <v>-874000000</v>
      </c>
      <c r="AV1275">
        <v>263000000</v>
      </c>
      <c r="AY1275">
        <v>-1.93</v>
      </c>
      <c r="AZ1275">
        <v>329350000</v>
      </c>
      <c r="BB1275">
        <v>-66900000</v>
      </c>
      <c r="BC1275">
        <v>-66900000</v>
      </c>
      <c r="BN1275">
        <v>0.70730338291487704</v>
      </c>
      <c r="BO1275">
        <v>-1.8845070422535199</v>
      </c>
      <c r="BP1275">
        <v>1.3553171347428199</v>
      </c>
      <c r="BQ1275">
        <v>3.7382455033133501</v>
      </c>
      <c r="BR1275">
        <v>-25.941631606217602</v>
      </c>
      <c r="BS1275">
        <v>-9.7064463785219102E-2</v>
      </c>
      <c r="BU1275">
        <v>-7.12715618601564E-8</v>
      </c>
    </row>
    <row r="1276" spans="3:73" x14ac:dyDescent="0.3">
      <c r="C1276">
        <v>1633978</v>
      </c>
      <c r="D1276" t="s">
        <v>4527</v>
      </c>
      <c r="E1276" t="s">
        <v>1102</v>
      </c>
      <c r="F1276" t="s">
        <v>3614</v>
      </c>
      <c r="G1276" t="s">
        <v>3796</v>
      </c>
      <c r="H1276" t="s">
        <v>3797</v>
      </c>
      <c r="I1276" t="s">
        <v>4673</v>
      </c>
      <c r="J1276">
        <v>2022</v>
      </c>
      <c r="K1276" t="s">
        <v>4062</v>
      </c>
      <c r="L1276">
        <v>80.250187999999994</v>
      </c>
      <c r="M1276">
        <v>4162200000</v>
      </c>
      <c r="N1276">
        <v>3139200000</v>
      </c>
      <c r="O1276">
        <v>1290200000</v>
      </c>
      <c r="Q1276">
        <v>250100000</v>
      </c>
      <c r="R1276">
        <v>360500000</v>
      </c>
      <c r="T1276">
        <v>155700000</v>
      </c>
      <c r="U1276">
        <v>368900000</v>
      </c>
      <c r="V1276">
        <v>2287200000</v>
      </c>
      <c r="W1276">
        <v>716500000</v>
      </c>
      <c r="X1276">
        <v>156700000</v>
      </c>
      <c r="AA1276">
        <v>2410900000</v>
      </c>
      <c r="AB1276">
        <v>1875000000</v>
      </c>
      <c r="AD1276">
        <v>-129100000</v>
      </c>
      <c r="AE1276">
        <v>100000</v>
      </c>
      <c r="AF1276">
        <v>68000000</v>
      </c>
      <c r="AG1276">
        <v>788600000</v>
      </c>
      <c r="AJ1276">
        <v>303300000</v>
      </c>
      <c r="AK1276">
        <v>220700000</v>
      </c>
      <c r="AL1276">
        <v>485300000</v>
      </c>
      <c r="AM1276">
        <v>36200000</v>
      </c>
      <c r="AN1276">
        <v>198900000</v>
      </c>
      <c r="AO1276">
        <v>80200000</v>
      </c>
      <c r="AQ1276">
        <v>459300000</v>
      </c>
      <c r="AU1276">
        <v>-226300000</v>
      </c>
      <c r="AV1276">
        <v>282900000</v>
      </c>
      <c r="AY1276">
        <v>2.79</v>
      </c>
      <c r="AZ1276">
        <v>223250000</v>
      </c>
      <c r="BB1276">
        <v>315300000</v>
      </c>
      <c r="BC1276">
        <v>315300000</v>
      </c>
      <c r="BN1276">
        <v>0.54951708231223895</v>
      </c>
      <c r="BO1276">
        <v>3.9314214463840398</v>
      </c>
      <c r="BP1276">
        <v>1.8006978367062101</v>
      </c>
      <c r="BQ1276">
        <v>4.0322400558269402</v>
      </c>
      <c r="BR1276">
        <v>28.7635082437276</v>
      </c>
      <c r="BS1276">
        <v>0.10607999999999999</v>
      </c>
      <c r="BU1276">
        <v>1.1941227974400001E-7</v>
      </c>
    </row>
    <row r="1277" spans="3:73" x14ac:dyDescent="0.3">
      <c r="C1277">
        <v>1633978</v>
      </c>
      <c r="D1277" t="s">
        <v>4527</v>
      </c>
      <c r="E1277" t="s">
        <v>1102</v>
      </c>
      <c r="F1277" t="s">
        <v>3614</v>
      </c>
      <c r="G1277" t="s">
        <v>3796</v>
      </c>
      <c r="H1277" t="s">
        <v>3797</v>
      </c>
      <c r="I1277" t="s">
        <v>4673</v>
      </c>
      <c r="J1277">
        <v>2021</v>
      </c>
      <c r="K1277" t="s">
        <v>4062</v>
      </c>
      <c r="L1277">
        <v>87.693993000000006</v>
      </c>
      <c r="M1277">
        <v>3551600000</v>
      </c>
      <c r="N1277">
        <v>2436800000</v>
      </c>
      <c r="O1277">
        <v>774300000</v>
      </c>
      <c r="Q1277">
        <v>196400000</v>
      </c>
      <c r="R1277">
        <v>361100000</v>
      </c>
      <c r="T1277">
        <v>241200000</v>
      </c>
      <c r="U1277">
        <v>368900000</v>
      </c>
      <c r="V1277">
        <v>1578800000</v>
      </c>
      <c r="W1277">
        <v>664600000</v>
      </c>
      <c r="X1277">
        <v>116900000</v>
      </c>
      <c r="AA1277">
        <v>1532300000</v>
      </c>
      <c r="AB1277">
        <v>1972800000</v>
      </c>
      <c r="AD1277">
        <v>220900000</v>
      </c>
      <c r="AE1277">
        <v>100000</v>
      </c>
      <c r="AF1277">
        <v>73000000</v>
      </c>
      <c r="AG1277">
        <v>162800000</v>
      </c>
      <c r="AJ1277">
        <v>45800000</v>
      </c>
      <c r="AK1277">
        <v>54100000</v>
      </c>
      <c r="AL1277">
        <v>117000000</v>
      </c>
      <c r="AM1277">
        <v>7000000</v>
      </c>
      <c r="AN1277">
        <v>21500000</v>
      </c>
      <c r="AO1277">
        <v>18000000</v>
      </c>
      <c r="AQ1277">
        <v>738700000</v>
      </c>
      <c r="AU1277">
        <v>1000000</v>
      </c>
      <c r="AV1277">
        <v>-263400000</v>
      </c>
      <c r="AY1277">
        <v>0.28999999999999998</v>
      </c>
      <c r="AZ1277">
        <v>192650000</v>
      </c>
      <c r="BB1277">
        <v>46500000</v>
      </c>
      <c r="BC1277">
        <v>46500000</v>
      </c>
      <c r="BN1277">
        <v>0.44453204189661</v>
      </c>
      <c r="BO1277">
        <v>2.5833333333333299</v>
      </c>
      <c r="BP1277">
        <v>1.16506169124285</v>
      </c>
      <c r="BQ1277">
        <v>3.37105025579296</v>
      </c>
      <c r="BR1277">
        <v>302.393079310345</v>
      </c>
      <c r="BS1277">
        <v>1.0898215733982201E-2</v>
      </c>
      <c r="BU1277">
        <v>1.28909458485401E-8</v>
      </c>
    </row>
    <row r="1278" spans="3:73" x14ac:dyDescent="0.3">
      <c r="C1278">
        <v>1633978</v>
      </c>
      <c r="D1278" t="s">
        <v>4527</v>
      </c>
      <c r="E1278" t="s">
        <v>1102</v>
      </c>
      <c r="F1278" t="s">
        <v>3614</v>
      </c>
      <c r="G1278" t="s">
        <v>3796</v>
      </c>
      <c r="H1278" t="s">
        <v>3797</v>
      </c>
      <c r="I1278" t="s">
        <v>4673</v>
      </c>
      <c r="J1278">
        <v>2020</v>
      </c>
      <c r="K1278" t="s">
        <v>4062</v>
      </c>
      <c r="L1278">
        <v>80.082361000000006</v>
      </c>
      <c r="M1278">
        <v>3292600000</v>
      </c>
      <c r="N1278">
        <v>2050000000</v>
      </c>
      <c r="O1278">
        <v>298000000</v>
      </c>
      <c r="Q1278">
        <v>188900000</v>
      </c>
      <c r="R1278">
        <v>393000000</v>
      </c>
      <c r="S1278">
        <v>433300000</v>
      </c>
      <c r="T1278">
        <v>316800000</v>
      </c>
      <c r="U1278">
        <v>368900000</v>
      </c>
      <c r="V1278">
        <v>1543400000</v>
      </c>
      <c r="W1278">
        <v>283000000</v>
      </c>
      <c r="X1278">
        <v>150800000</v>
      </c>
      <c r="AA1278">
        <v>1538600000</v>
      </c>
      <c r="AB1278">
        <v>1749200000</v>
      </c>
      <c r="AD1278">
        <v>64600000</v>
      </c>
      <c r="AE1278">
        <v>100000</v>
      </c>
      <c r="AF1278">
        <v>75100664</v>
      </c>
      <c r="AG1278">
        <v>135700000</v>
      </c>
      <c r="AJ1278">
        <v>27000000</v>
      </c>
      <c r="AK1278">
        <v>49000000</v>
      </c>
      <c r="AL1278">
        <v>108700000</v>
      </c>
      <c r="AM1278">
        <v>19200000</v>
      </c>
      <c r="AN1278">
        <v>-4600000</v>
      </c>
      <c r="AO1278">
        <v>15900000</v>
      </c>
      <c r="AQ1278">
        <v>524300000</v>
      </c>
      <c r="AU1278">
        <v>-987700000</v>
      </c>
      <c r="AV1278">
        <v>328800000</v>
      </c>
      <c r="AY1278">
        <v>-0.06</v>
      </c>
      <c r="AZ1278">
        <v>208850000</v>
      </c>
      <c r="BB1278">
        <v>30500000</v>
      </c>
      <c r="BC1278">
        <v>30500000</v>
      </c>
      <c r="BN1278">
        <v>0.46874810180404503</v>
      </c>
      <c r="BO1278">
        <v>1.9182389937106901</v>
      </c>
      <c r="BP1278">
        <v>1.0530035335689001</v>
      </c>
      <c r="BQ1278">
        <v>6.5763250883392201</v>
      </c>
      <c r="BR1278">
        <v>-1334.7060166666699</v>
      </c>
      <c r="BS1278">
        <v>-2.6297736107935101E-3</v>
      </c>
      <c r="BU1278">
        <v>-2.7469366910587701E-9</v>
      </c>
    </row>
    <row r="1279" spans="3:73" x14ac:dyDescent="0.3">
      <c r="C1279">
        <v>1633978</v>
      </c>
      <c r="D1279" t="s">
        <v>4527</v>
      </c>
      <c r="E1279" t="s">
        <v>1102</v>
      </c>
      <c r="F1279" t="s">
        <v>3614</v>
      </c>
      <c r="G1279" t="s">
        <v>3796</v>
      </c>
      <c r="H1279" t="s">
        <v>3797</v>
      </c>
      <c r="I1279" t="s">
        <v>4673</v>
      </c>
      <c r="J1279">
        <v>2019</v>
      </c>
      <c r="K1279" t="s">
        <v>4062</v>
      </c>
      <c r="L1279">
        <v>54.995257000000002</v>
      </c>
      <c r="M1279">
        <v>2716600000</v>
      </c>
      <c r="N1279">
        <v>1332800000</v>
      </c>
      <c r="O1279">
        <v>432600000</v>
      </c>
      <c r="Q1279">
        <v>228800000</v>
      </c>
      <c r="R1279">
        <v>433300000</v>
      </c>
      <c r="S1279">
        <v>433300000</v>
      </c>
      <c r="T1279">
        <v>395400000</v>
      </c>
      <c r="U1279">
        <v>368900000</v>
      </c>
      <c r="V1279">
        <v>1219500000</v>
      </c>
      <c r="W1279">
        <v>294000000</v>
      </c>
      <c r="X1279">
        <v>160800000</v>
      </c>
      <c r="AB1279">
        <v>1497100000</v>
      </c>
      <c r="AD1279">
        <v>129100000</v>
      </c>
      <c r="AE1279">
        <v>100000</v>
      </c>
      <c r="AF1279">
        <v>76653478</v>
      </c>
      <c r="AG1279">
        <v>86800000</v>
      </c>
      <c r="AH1279">
        <v>404600000</v>
      </c>
      <c r="AJ1279">
        <v>-13800000</v>
      </c>
      <c r="AK1279">
        <v>49500000</v>
      </c>
      <c r="AL1279">
        <v>100600000</v>
      </c>
      <c r="AM1279">
        <v>4700000</v>
      </c>
      <c r="AN1279">
        <v>-25800000</v>
      </c>
      <c r="AO1279">
        <v>36300000</v>
      </c>
      <c r="AQ1279">
        <v>330100000</v>
      </c>
      <c r="AU1279">
        <v>-779700000</v>
      </c>
      <c r="AV1279">
        <v>485100000</v>
      </c>
      <c r="AY1279">
        <v>-0.34</v>
      </c>
      <c r="AZ1279">
        <v>191200000</v>
      </c>
      <c r="BA1279">
        <v>-3.4107760751359399E-2</v>
      </c>
      <c r="BB1279">
        <v>15200000</v>
      </c>
      <c r="BC1279">
        <v>15200000</v>
      </c>
      <c r="BD1279">
        <v>3.7567968363816102E-2</v>
      </c>
      <c r="BE1279">
        <v>0.81586752347998004</v>
      </c>
      <c r="BG1279">
        <v>0.21453287197231799</v>
      </c>
      <c r="BI1279">
        <v>0.14893617021276601</v>
      </c>
      <c r="BJ1279">
        <v>-1.9270884824518</v>
      </c>
      <c r="BM1279">
        <v>0.122343054869006</v>
      </c>
      <c r="BN1279">
        <v>0.44890672163734102</v>
      </c>
      <c r="BO1279">
        <v>0.41873278236914602</v>
      </c>
      <c r="BP1279">
        <v>1.47142857142857</v>
      </c>
      <c r="BQ1279">
        <v>3.7551020408163298</v>
      </c>
      <c r="BR1279">
        <v>-161.75075588235299</v>
      </c>
      <c r="BS1279">
        <v>-1.7233317747645398E-2</v>
      </c>
      <c r="BU1279">
        <v>-1.2489738414267601E-8</v>
      </c>
    </row>
    <row r="1280" spans="3:73" x14ac:dyDescent="0.3">
      <c r="C1280">
        <v>1633978</v>
      </c>
      <c r="D1280" t="s">
        <v>4527</v>
      </c>
      <c r="E1280" t="s">
        <v>1102</v>
      </c>
      <c r="F1280" t="s">
        <v>3614</v>
      </c>
      <c r="G1280" t="s">
        <v>3796</v>
      </c>
      <c r="H1280" t="s">
        <v>3797</v>
      </c>
      <c r="I1280" t="s">
        <v>4673</v>
      </c>
      <c r="J1280">
        <v>2018</v>
      </c>
      <c r="K1280" t="s">
        <v>4062</v>
      </c>
      <c r="L1280">
        <v>54.979351999999999</v>
      </c>
      <c r="M1280">
        <v>1581500000</v>
      </c>
      <c r="N1280">
        <v>1127200000</v>
      </c>
      <c r="O1280">
        <v>397300000</v>
      </c>
      <c r="P1280">
        <v>197100000</v>
      </c>
      <c r="Q1280">
        <v>153600000</v>
      </c>
      <c r="S1280">
        <v>306900000</v>
      </c>
      <c r="U1280">
        <v>11300000</v>
      </c>
      <c r="V1280">
        <v>619600000</v>
      </c>
      <c r="W1280">
        <v>214000000</v>
      </c>
      <c r="X1280">
        <v>126500000</v>
      </c>
      <c r="AA1280">
        <v>456700000</v>
      </c>
      <c r="AB1280">
        <v>926100000</v>
      </c>
      <c r="AD1280">
        <v>166400000</v>
      </c>
      <c r="AE1280">
        <v>100000</v>
      </c>
      <c r="AF1280">
        <v>62790087</v>
      </c>
      <c r="AG1280">
        <v>95500000</v>
      </c>
      <c r="AH1280">
        <v>301100000</v>
      </c>
      <c r="AJ1280">
        <v>20900000</v>
      </c>
      <c r="AK1280">
        <v>38500000</v>
      </c>
      <c r="AL1280">
        <v>74600000</v>
      </c>
      <c r="AM1280">
        <v>-5800000</v>
      </c>
      <c r="AN1280">
        <v>33500000</v>
      </c>
      <c r="AQ1280">
        <v>247500000</v>
      </c>
      <c r="AU1280">
        <v>-127000000</v>
      </c>
      <c r="AV1280">
        <v>3800000</v>
      </c>
      <c r="AY1280">
        <v>0.52</v>
      </c>
      <c r="AZ1280">
        <v>149400000</v>
      </c>
      <c r="BA1280">
        <v>6.9412155430089703E-2</v>
      </c>
      <c r="BE1280">
        <v>0.82198605114579903</v>
      </c>
      <c r="BG1280">
        <v>0.31717037529060099</v>
      </c>
      <c r="BI1280">
        <v>0.19038887132469201</v>
      </c>
      <c r="BJ1280">
        <v>-0.42178678180006601</v>
      </c>
      <c r="BM1280">
        <v>0.127864496844902</v>
      </c>
      <c r="BN1280">
        <v>0.391779955738223</v>
      </c>
      <c r="BP1280">
        <v>1.8565420560747701</v>
      </c>
      <c r="BQ1280">
        <v>4.5495327102803698</v>
      </c>
      <c r="BR1280">
        <v>105.729523076923</v>
      </c>
      <c r="BS1280">
        <v>3.6173199438505603E-2</v>
      </c>
      <c r="BU1280">
        <v>3.08706004103229E-8</v>
      </c>
    </row>
    <row r="1281" spans="3:73" x14ac:dyDescent="0.3">
      <c r="C1281">
        <v>1633978</v>
      </c>
      <c r="D1281" t="s">
        <v>4527</v>
      </c>
      <c r="E1281" t="s">
        <v>1102</v>
      </c>
      <c r="F1281" t="s">
        <v>3614</v>
      </c>
      <c r="G1281" t="s">
        <v>3796</v>
      </c>
      <c r="H1281" t="s">
        <v>3797</v>
      </c>
      <c r="I1281" t="s">
        <v>4673</v>
      </c>
      <c r="J1281">
        <v>2017</v>
      </c>
      <c r="K1281" t="s">
        <v>4062</v>
      </c>
      <c r="L1281">
        <v>53.290894000000002</v>
      </c>
      <c r="M1281">
        <v>1232900000</v>
      </c>
      <c r="N1281">
        <v>930300000</v>
      </c>
      <c r="O1281">
        <v>272900000</v>
      </c>
      <c r="P1281">
        <v>166300000</v>
      </c>
      <c r="Q1281">
        <v>145200000</v>
      </c>
      <c r="S1281">
        <v>273500000</v>
      </c>
      <c r="U1281">
        <v>11400000</v>
      </c>
      <c r="V1281">
        <v>578300000</v>
      </c>
      <c r="W1281">
        <v>184200000</v>
      </c>
      <c r="X1281">
        <v>114800000</v>
      </c>
      <c r="Y1281">
        <v>6900000</v>
      </c>
      <c r="AA1281">
        <v>457300000</v>
      </c>
      <c r="AB1281">
        <v>618800000</v>
      </c>
      <c r="AD1281">
        <v>-83200000</v>
      </c>
      <c r="AE1281">
        <v>100000</v>
      </c>
      <c r="AF1281">
        <v>61476103</v>
      </c>
      <c r="AG1281">
        <v>67300000</v>
      </c>
      <c r="AI1281">
        <v>154000000</v>
      </c>
      <c r="AJ1281">
        <v>3900000</v>
      </c>
      <c r="AK1281">
        <v>35400000</v>
      </c>
      <c r="AL1281">
        <v>63400000</v>
      </c>
      <c r="AM1281">
        <v>27300000</v>
      </c>
      <c r="AN1281">
        <v>-54900000</v>
      </c>
      <c r="AQ1281">
        <v>85000000</v>
      </c>
      <c r="AU1281">
        <v>-425700000</v>
      </c>
      <c r="AV1281">
        <v>456700000</v>
      </c>
      <c r="AY1281">
        <v>-0.9</v>
      </c>
      <c r="BN1281">
        <v>0.46905669559574997</v>
      </c>
      <c r="BP1281">
        <v>1.4815418023887099</v>
      </c>
      <c r="BQ1281">
        <v>4.2622149837133598</v>
      </c>
      <c r="BR1281">
        <v>-59.2121044444444</v>
      </c>
      <c r="BS1281">
        <v>-8.8720103425985797E-2</v>
      </c>
      <c r="BU1281">
        <v>-7.7507764382676104E-8</v>
      </c>
    </row>
    <row r="1282" spans="3:73" x14ac:dyDescent="0.3">
      <c r="C1282">
        <v>68505</v>
      </c>
      <c r="D1282" t="s">
        <v>4317</v>
      </c>
      <c r="E1282" t="s">
        <v>97</v>
      </c>
      <c r="F1282" t="s">
        <v>3614</v>
      </c>
      <c r="G1282" t="s">
        <v>4065</v>
      </c>
      <c r="H1282" t="s">
        <v>4665</v>
      </c>
      <c r="I1282" t="s">
        <v>4674</v>
      </c>
      <c r="J1282">
        <v>2026</v>
      </c>
      <c r="K1282" t="s">
        <v>4062</v>
      </c>
      <c r="L1282">
        <v>433.185202</v>
      </c>
    </row>
    <row r="1283" spans="3:73" x14ac:dyDescent="0.3">
      <c r="C1283">
        <v>68505</v>
      </c>
      <c r="D1283" t="s">
        <v>4317</v>
      </c>
      <c r="E1283" t="s">
        <v>97</v>
      </c>
      <c r="F1283" t="s">
        <v>3614</v>
      </c>
      <c r="G1283" t="s">
        <v>4065</v>
      </c>
      <c r="H1283" t="s">
        <v>4665</v>
      </c>
      <c r="I1283" t="s">
        <v>4674</v>
      </c>
      <c r="J1283">
        <v>2025</v>
      </c>
      <c r="K1283" t="s">
        <v>4062</v>
      </c>
      <c r="L1283">
        <v>414.91346099999998</v>
      </c>
      <c r="M1283">
        <v>19389000000</v>
      </c>
      <c r="N1283">
        <v>6300000000</v>
      </c>
      <c r="O1283">
        <v>1165000000</v>
      </c>
      <c r="P1283">
        <v>2200000000</v>
      </c>
      <c r="Q1283">
        <v>983000000</v>
      </c>
      <c r="S1283">
        <v>1165000000</v>
      </c>
      <c r="U1283">
        <v>6800000000</v>
      </c>
      <c r="W1283">
        <v>6078000000</v>
      </c>
      <c r="X1283">
        <v>1134000000</v>
      </c>
      <c r="AB1283">
        <v>2410000000</v>
      </c>
      <c r="AD1283">
        <v>2549000000</v>
      </c>
      <c r="AE1283">
        <v>2000000</v>
      </c>
      <c r="AF1283">
        <v>165700000</v>
      </c>
      <c r="AG1283">
        <v>6035000000</v>
      </c>
      <c r="AJ1283">
        <v>2988000000</v>
      </c>
      <c r="AK1283">
        <v>970000000</v>
      </c>
      <c r="AM1283">
        <v>652000000</v>
      </c>
      <c r="AN1283">
        <v>2154000000</v>
      </c>
      <c r="AO1283">
        <v>360000000</v>
      </c>
      <c r="AQ1283">
        <v>2837000000</v>
      </c>
      <c r="AS1283">
        <v>425000000</v>
      </c>
      <c r="AT1283">
        <v>265000000</v>
      </c>
      <c r="AU1283">
        <v>-5164000000</v>
      </c>
      <c r="AV1283">
        <v>1309000000</v>
      </c>
      <c r="AY1283">
        <v>12.93</v>
      </c>
      <c r="AZ1283">
        <v>874500000</v>
      </c>
      <c r="BB1283">
        <v>3166000000</v>
      </c>
      <c r="BC1283">
        <v>3166000000</v>
      </c>
      <c r="BL1283">
        <v>10.7056603773585</v>
      </c>
      <c r="BO1283">
        <v>8.7944444444444407</v>
      </c>
      <c r="BP1283">
        <v>0.191674893056927</v>
      </c>
      <c r="BQ1283">
        <v>0.874794340243501</v>
      </c>
      <c r="BR1283">
        <v>32.089208120649701</v>
      </c>
      <c r="BS1283">
        <v>0.89377593360995899</v>
      </c>
      <c r="BU1283">
        <v>2.2260709754066402E-6</v>
      </c>
    </row>
    <row r="1284" spans="3:73" x14ac:dyDescent="0.3">
      <c r="C1284">
        <v>68505</v>
      </c>
      <c r="D1284" t="s">
        <v>4317</v>
      </c>
      <c r="E1284" t="s">
        <v>97</v>
      </c>
      <c r="F1284" t="s">
        <v>3614</v>
      </c>
      <c r="G1284" t="s">
        <v>4065</v>
      </c>
      <c r="H1284" t="s">
        <v>4665</v>
      </c>
      <c r="I1284" t="s">
        <v>4674</v>
      </c>
      <c r="J1284">
        <v>2024</v>
      </c>
      <c r="K1284" t="s">
        <v>4062</v>
      </c>
      <c r="L1284">
        <v>392.51566700000001</v>
      </c>
      <c r="M1284">
        <v>14595000000</v>
      </c>
      <c r="N1284">
        <v>6479000000</v>
      </c>
      <c r="O1284">
        <v>2102000000</v>
      </c>
      <c r="P1284">
        <v>1952000000</v>
      </c>
      <c r="Q1284">
        <v>766000000</v>
      </c>
      <c r="S1284">
        <v>1022000000</v>
      </c>
      <c r="U1284">
        <v>3526000000</v>
      </c>
      <c r="W1284">
        <v>5055000000</v>
      </c>
      <c r="X1284">
        <v>1018000000</v>
      </c>
      <c r="Z1284">
        <v>322000000</v>
      </c>
      <c r="AB1284">
        <v>1703000000</v>
      </c>
      <c r="AD1284">
        <v>2300000000</v>
      </c>
      <c r="AE1284">
        <v>2000000</v>
      </c>
      <c r="AF1284">
        <v>167100000</v>
      </c>
      <c r="AG1284">
        <v>5512000000</v>
      </c>
      <c r="AJ1284">
        <v>2688000000</v>
      </c>
      <c r="AK1284">
        <v>917000000</v>
      </c>
      <c r="AM1284">
        <v>390000000</v>
      </c>
      <c r="AN1284">
        <v>1577000000</v>
      </c>
      <c r="AO1284">
        <v>295000000</v>
      </c>
      <c r="AQ1284">
        <v>2391000000</v>
      </c>
      <c r="AS1284">
        <v>336000000</v>
      </c>
      <c r="AT1284">
        <v>257000000</v>
      </c>
      <c r="AU1284">
        <v>-507000000</v>
      </c>
      <c r="AV1284">
        <v>-1448000000</v>
      </c>
      <c r="AY1284">
        <v>9.4499999999999993</v>
      </c>
      <c r="AZ1284">
        <v>796500000</v>
      </c>
      <c r="BB1284">
        <v>2262000000</v>
      </c>
      <c r="BC1284">
        <v>2262000000</v>
      </c>
      <c r="BL1284">
        <v>9.3035019455252908</v>
      </c>
      <c r="BO1284">
        <v>7.6677966101694901</v>
      </c>
      <c r="BP1284">
        <v>0.41582591493570698</v>
      </c>
      <c r="BQ1284">
        <v>1.13016815034619</v>
      </c>
      <c r="BR1284">
        <v>41.536049417989403</v>
      </c>
      <c r="BS1284">
        <v>0.92601291837933097</v>
      </c>
      <c r="BU1284">
        <v>2.1780816518790402E-6</v>
      </c>
    </row>
    <row r="1285" spans="3:73" x14ac:dyDescent="0.3">
      <c r="C1285">
        <v>68505</v>
      </c>
      <c r="D1285" t="s">
        <v>4317</v>
      </c>
      <c r="E1285" t="s">
        <v>97</v>
      </c>
      <c r="F1285" t="s">
        <v>3614</v>
      </c>
      <c r="G1285" t="s">
        <v>4065</v>
      </c>
      <c r="H1285" t="s">
        <v>4665</v>
      </c>
      <c r="I1285" t="s">
        <v>4674</v>
      </c>
      <c r="J1285">
        <v>2023</v>
      </c>
      <c r="K1285" t="s">
        <v>4062</v>
      </c>
      <c r="L1285">
        <v>275.58502299999998</v>
      </c>
      <c r="M1285">
        <v>13336000000</v>
      </c>
      <c r="N1285">
        <v>5725000000</v>
      </c>
      <c r="O1285">
        <v>1705000000</v>
      </c>
      <c r="P1285">
        <v>1710000000</v>
      </c>
      <c r="Q1285">
        <v>827000000</v>
      </c>
      <c r="S1285">
        <v>964000000</v>
      </c>
      <c r="U1285">
        <v>3401000000</v>
      </c>
      <c r="W1285">
        <v>5736000000</v>
      </c>
      <c r="X1285">
        <v>881000000</v>
      </c>
      <c r="Z1285">
        <v>1313000000</v>
      </c>
      <c r="AB1285">
        <v>724000000</v>
      </c>
      <c r="AD1285">
        <v>1640000000</v>
      </c>
      <c r="AE1285">
        <v>2000000</v>
      </c>
      <c r="AF1285">
        <v>166200000</v>
      </c>
      <c r="AG1285">
        <v>4970000000</v>
      </c>
      <c r="AJ1285">
        <v>2294000000</v>
      </c>
      <c r="AK1285">
        <v>858000000</v>
      </c>
      <c r="AM1285">
        <v>432000000</v>
      </c>
      <c r="AN1285">
        <v>1709000000</v>
      </c>
      <c r="AO1285">
        <v>249000000</v>
      </c>
      <c r="AQ1285">
        <v>2044000000</v>
      </c>
      <c r="AS1285">
        <v>356000000</v>
      </c>
      <c r="AT1285">
        <v>253000000</v>
      </c>
      <c r="AU1285">
        <v>-414000000</v>
      </c>
      <c r="AV1285">
        <v>-1295000000</v>
      </c>
      <c r="AY1285">
        <v>10.23</v>
      </c>
      <c r="AZ1285">
        <v>941000000</v>
      </c>
      <c r="BB1285">
        <v>2390000000</v>
      </c>
      <c r="BC1285">
        <v>2390000000</v>
      </c>
      <c r="BL1285">
        <v>8.0790513833992108</v>
      </c>
      <c r="BO1285">
        <v>9.5983935742971909</v>
      </c>
      <c r="BP1285">
        <v>0.29724546722454698</v>
      </c>
      <c r="BQ1285">
        <v>0.853905160390516</v>
      </c>
      <c r="BR1285">
        <v>26.938907429130001</v>
      </c>
      <c r="BS1285">
        <v>2.36049723756906</v>
      </c>
      <c r="BU1285">
        <v>3.8939706979143596E-6</v>
      </c>
    </row>
    <row r="1286" spans="3:73" x14ac:dyDescent="0.3">
      <c r="C1286">
        <v>68505</v>
      </c>
      <c r="D1286" t="s">
        <v>4317</v>
      </c>
      <c r="E1286" t="s">
        <v>97</v>
      </c>
      <c r="F1286" t="s">
        <v>3614</v>
      </c>
      <c r="G1286" t="s">
        <v>4065</v>
      </c>
      <c r="H1286" t="s">
        <v>4665</v>
      </c>
      <c r="I1286" t="s">
        <v>4674</v>
      </c>
      <c r="J1286">
        <v>2022</v>
      </c>
      <c r="K1286" t="s">
        <v>4062</v>
      </c>
      <c r="L1286">
        <v>220.736932</v>
      </c>
      <c r="M1286">
        <v>12814000000</v>
      </c>
      <c r="N1286">
        <v>5255000000</v>
      </c>
      <c r="O1286">
        <v>1325000000</v>
      </c>
      <c r="P1286">
        <v>1518000000</v>
      </c>
      <c r="Q1286">
        <v>1055000000</v>
      </c>
      <c r="S1286">
        <v>927000000</v>
      </c>
      <c r="U1286">
        <v>3312000000</v>
      </c>
      <c r="W1286">
        <v>4560000000</v>
      </c>
      <c r="X1286">
        <v>1062000000</v>
      </c>
      <c r="AB1286">
        <v>116000000</v>
      </c>
      <c r="AD1286">
        <v>1343000000</v>
      </c>
      <c r="AE1286">
        <v>2000000</v>
      </c>
      <c r="AF1286">
        <v>167500000</v>
      </c>
      <c r="AG1286">
        <v>4229000000</v>
      </c>
      <c r="AJ1286">
        <v>1661000000</v>
      </c>
      <c r="AK1286">
        <v>779000000</v>
      </c>
      <c r="AM1286">
        <v>148000000</v>
      </c>
      <c r="AN1286">
        <v>1363000000</v>
      </c>
      <c r="AO1286">
        <v>240000000</v>
      </c>
      <c r="AQ1286">
        <v>1823000000</v>
      </c>
      <c r="AS1286">
        <v>440000000</v>
      </c>
      <c r="AT1286">
        <v>256000000</v>
      </c>
      <c r="AU1286">
        <v>-1387000000</v>
      </c>
      <c r="AV1286">
        <v>-906000000</v>
      </c>
      <c r="AY1286">
        <v>8.14</v>
      </c>
      <c r="AZ1286">
        <v>921500000</v>
      </c>
      <c r="BB1286">
        <v>1751000000</v>
      </c>
      <c r="BC1286">
        <v>1751000000</v>
      </c>
      <c r="BL1286">
        <v>7.12109375</v>
      </c>
      <c r="BO1286">
        <v>7.2958333333333298</v>
      </c>
      <c r="BP1286">
        <v>0.29057017543859598</v>
      </c>
      <c r="BQ1286">
        <v>0.92105263157894701</v>
      </c>
      <c r="BR1286">
        <v>27.117559213759201</v>
      </c>
      <c r="BS1286">
        <v>11.75</v>
      </c>
      <c r="BU1286">
        <v>1.5489643331724098E-5</v>
      </c>
    </row>
    <row r="1287" spans="3:73" x14ac:dyDescent="0.3">
      <c r="C1287">
        <v>68505</v>
      </c>
      <c r="D1287" t="s">
        <v>4317</v>
      </c>
      <c r="E1287" t="s">
        <v>97</v>
      </c>
      <c r="F1287" t="s">
        <v>3614</v>
      </c>
      <c r="G1287" t="s">
        <v>4065</v>
      </c>
      <c r="H1287" t="s">
        <v>4665</v>
      </c>
      <c r="I1287" t="s">
        <v>4674</v>
      </c>
      <c r="J1287">
        <v>2021</v>
      </c>
      <c r="K1287" t="s">
        <v>4062</v>
      </c>
      <c r="L1287">
        <v>203.65626900000001</v>
      </c>
      <c r="M1287">
        <v>12189000000</v>
      </c>
      <c r="N1287">
        <v>5412000000</v>
      </c>
      <c r="O1287">
        <v>1874000000</v>
      </c>
      <c r="P1287">
        <v>1386000000</v>
      </c>
      <c r="Q1287">
        <v>788000000</v>
      </c>
      <c r="S1287">
        <v>1042000000</v>
      </c>
      <c r="U1287">
        <v>2565000000</v>
      </c>
      <c r="W1287">
        <v>4063000000</v>
      </c>
      <c r="X1287">
        <v>851000000</v>
      </c>
      <c r="AB1287">
        <v>-40000000</v>
      </c>
      <c r="AD1287">
        <v>1350000000</v>
      </c>
      <c r="AE1287">
        <v>2000000</v>
      </c>
      <c r="AF1287">
        <v>168700000</v>
      </c>
      <c r="AG1287">
        <v>4040000000</v>
      </c>
      <c r="AJ1287">
        <v>1667000000</v>
      </c>
      <c r="AK1287">
        <v>734000000</v>
      </c>
      <c r="AM1287">
        <v>302000000</v>
      </c>
      <c r="AN1287">
        <v>1245000000</v>
      </c>
      <c r="AO1287">
        <v>215000000</v>
      </c>
      <c r="AQ1287">
        <v>1837000000</v>
      </c>
      <c r="AS1287">
        <v>438000000</v>
      </c>
      <c r="AT1287">
        <v>243000000</v>
      </c>
      <c r="AU1287">
        <v>-742000000</v>
      </c>
      <c r="AV1287">
        <v>-429000000</v>
      </c>
      <c r="AY1287">
        <v>7.36</v>
      </c>
      <c r="AZ1287">
        <v>648000000</v>
      </c>
      <c r="BB1287">
        <v>1762000000</v>
      </c>
      <c r="BC1287">
        <v>1762000000</v>
      </c>
      <c r="BL1287">
        <v>7.5596707818929998</v>
      </c>
      <c r="BO1287">
        <v>8.1953488372093002</v>
      </c>
      <c r="BP1287">
        <v>0.461235540241201</v>
      </c>
      <c r="BQ1287">
        <v>1.1380753138075299</v>
      </c>
      <c r="BR1287">
        <v>27.6706887228261</v>
      </c>
      <c r="BS1287">
        <v>-31.125</v>
      </c>
      <c r="BU1287">
        <v>-3.7472753496E-5</v>
      </c>
    </row>
    <row r="1288" spans="3:73" x14ac:dyDescent="0.3">
      <c r="C1288">
        <v>68505</v>
      </c>
      <c r="D1288" t="s">
        <v>4317</v>
      </c>
      <c r="E1288" t="s">
        <v>97</v>
      </c>
      <c r="F1288" t="s">
        <v>3614</v>
      </c>
      <c r="G1288" t="s">
        <v>4065</v>
      </c>
      <c r="H1288" t="s">
        <v>4665</v>
      </c>
      <c r="I1288" t="s">
        <v>4674</v>
      </c>
      <c r="J1288">
        <v>2020</v>
      </c>
      <c r="K1288" t="s">
        <v>4062</v>
      </c>
      <c r="L1288">
        <v>140.903277</v>
      </c>
      <c r="M1288">
        <v>10876000000</v>
      </c>
      <c r="N1288">
        <v>4327000000</v>
      </c>
      <c r="O1288">
        <v>1254000000</v>
      </c>
      <c r="P1288">
        <v>1390000000</v>
      </c>
      <c r="Q1288">
        <v>508000000</v>
      </c>
      <c r="S1288">
        <v>1022000000</v>
      </c>
      <c r="U1288">
        <v>2219000000</v>
      </c>
      <c r="W1288">
        <v>3489000000</v>
      </c>
      <c r="X1288">
        <v>612000000</v>
      </c>
      <c r="AB1288">
        <v>-558000000</v>
      </c>
      <c r="AD1288">
        <v>1127000000</v>
      </c>
      <c r="AE1288">
        <v>2000000</v>
      </c>
      <c r="AF1288">
        <v>169400000</v>
      </c>
      <c r="AG1288">
        <v>1146000000</v>
      </c>
      <c r="AJ1288">
        <v>555000000</v>
      </c>
      <c r="AK1288">
        <v>182000000</v>
      </c>
      <c r="AM1288">
        <v>221000000</v>
      </c>
      <c r="AN1288">
        <v>412000000</v>
      </c>
      <c r="AO1288">
        <v>233000000</v>
      </c>
      <c r="AQ1288">
        <v>1613000000</v>
      </c>
      <c r="AS1288">
        <v>409000000</v>
      </c>
      <c r="AT1288">
        <v>217000000</v>
      </c>
      <c r="AU1288">
        <v>-437000000</v>
      </c>
      <c r="AV1288">
        <v>-966000000</v>
      </c>
      <c r="AY1288">
        <v>2.4300000000000002</v>
      </c>
      <c r="AZ1288">
        <v>477500000</v>
      </c>
      <c r="BB1288">
        <v>866000000</v>
      </c>
      <c r="BC1288">
        <v>866000000</v>
      </c>
      <c r="BL1288">
        <v>7.4331797235022998</v>
      </c>
      <c r="BO1288">
        <v>3.7167381974248901</v>
      </c>
      <c r="BP1288">
        <v>0.35941530524505599</v>
      </c>
      <c r="BQ1288">
        <v>1.09458297506449</v>
      </c>
      <c r="BR1288">
        <v>57.984887654321</v>
      </c>
      <c r="BS1288">
        <v>-0.73835125448028704</v>
      </c>
      <c r="BU1288">
        <v>-6.1361104499999998E-7</v>
      </c>
    </row>
    <row r="1289" spans="3:73" x14ac:dyDescent="0.3">
      <c r="C1289">
        <v>68505</v>
      </c>
      <c r="D1289" t="s">
        <v>4317</v>
      </c>
      <c r="E1289" t="s">
        <v>97</v>
      </c>
      <c r="F1289" t="s">
        <v>3614</v>
      </c>
      <c r="G1289" t="s">
        <v>4065</v>
      </c>
      <c r="H1289" t="s">
        <v>4665</v>
      </c>
      <c r="I1289" t="s">
        <v>4674</v>
      </c>
      <c r="J1289">
        <v>2019</v>
      </c>
      <c r="K1289" t="s">
        <v>4062</v>
      </c>
      <c r="L1289">
        <v>141.00518199999999</v>
      </c>
      <c r="M1289">
        <v>10642000000</v>
      </c>
      <c r="N1289">
        <v>4178000000</v>
      </c>
      <c r="O1289">
        <v>1001000000</v>
      </c>
      <c r="P1289">
        <v>1412000000</v>
      </c>
      <c r="Q1289">
        <v>447000000</v>
      </c>
      <c r="S1289">
        <v>992000000</v>
      </c>
      <c r="U1289">
        <v>2067000000</v>
      </c>
      <c r="W1289">
        <v>3439000000</v>
      </c>
      <c r="X1289">
        <v>618000000</v>
      </c>
      <c r="AB1289">
        <v>-700000000</v>
      </c>
      <c r="AD1289">
        <v>1239000000</v>
      </c>
      <c r="AE1289">
        <v>2000000</v>
      </c>
      <c r="AF1289">
        <v>170500000</v>
      </c>
      <c r="AG1289">
        <v>1220000000</v>
      </c>
      <c r="AJ1289">
        <v>590000000</v>
      </c>
      <c r="AK1289">
        <v>182000000</v>
      </c>
      <c r="AM1289">
        <v>130000000</v>
      </c>
      <c r="AN1289">
        <v>244000000</v>
      </c>
      <c r="AO1289">
        <v>237000000</v>
      </c>
      <c r="AQ1289">
        <v>1823000000</v>
      </c>
      <c r="AS1289">
        <v>394000000</v>
      </c>
      <c r="AT1289">
        <v>248000000</v>
      </c>
      <c r="AU1289">
        <v>-934000000</v>
      </c>
      <c r="AV1289">
        <v>-1144000000</v>
      </c>
      <c r="AY1289">
        <v>1.43</v>
      </c>
      <c r="AZ1289">
        <v>401500000</v>
      </c>
      <c r="BB1289">
        <v>611000000</v>
      </c>
      <c r="BC1289">
        <v>611000000</v>
      </c>
      <c r="BL1289">
        <v>7.3508064516129004</v>
      </c>
      <c r="BO1289">
        <v>2.5780590717299599</v>
      </c>
      <c r="BP1289">
        <v>0.29107298633323597</v>
      </c>
      <c r="BQ1289">
        <v>1.0849084036057</v>
      </c>
      <c r="BR1289">
        <v>98.605022377622404</v>
      </c>
      <c r="BS1289">
        <v>-0.34857142857142898</v>
      </c>
      <c r="BU1289">
        <v>-2.8805344322857098E-7</v>
      </c>
    </row>
    <row r="1290" spans="3:73" x14ac:dyDescent="0.3">
      <c r="C1290">
        <v>68505</v>
      </c>
      <c r="D1290" t="s">
        <v>4317</v>
      </c>
      <c r="E1290" t="s">
        <v>97</v>
      </c>
      <c r="F1290" t="s">
        <v>3614</v>
      </c>
      <c r="G1290" t="s">
        <v>4065</v>
      </c>
      <c r="H1290" t="s">
        <v>4665</v>
      </c>
      <c r="I1290" t="s">
        <v>4674</v>
      </c>
      <c r="J1290">
        <v>2018</v>
      </c>
      <c r="K1290" t="s">
        <v>4062</v>
      </c>
      <c r="L1290">
        <v>102.403498</v>
      </c>
      <c r="M1290">
        <v>9409000000</v>
      </c>
      <c r="N1290">
        <v>4272000000</v>
      </c>
      <c r="O1290">
        <v>1246000000</v>
      </c>
      <c r="P1290">
        <v>1293000000</v>
      </c>
      <c r="Q1290">
        <v>356000000</v>
      </c>
      <c r="S1290">
        <v>895000000</v>
      </c>
      <c r="U1290">
        <v>1514000000</v>
      </c>
      <c r="W1290">
        <v>3096000000</v>
      </c>
      <c r="X1290">
        <v>592000000</v>
      </c>
      <c r="Z1290">
        <v>31000000</v>
      </c>
      <c r="AB1290">
        <v>-1293000000</v>
      </c>
      <c r="AD1290">
        <v>1051000000</v>
      </c>
      <c r="AE1290">
        <v>2000000</v>
      </c>
      <c r="AF1290">
        <v>163500000</v>
      </c>
      <c r="AG1290">
        <v>1088000000</v>
      </c>
      <c r="AI1290">
        <v>1166000000</v>
      </c>
      <c r="AJ1290">
        <v>516000000</v>
      </c>
      <c r="AK1290">
        <v>165000000</v>
      </c>
      <c r="AM1290">
        <v>133000000</v>
      </c>
      <c r="AN1290">
        <v>423000000</v>
      </c>
      <c r="AO1290">
        <v>240000000</v>
      </c>
      <c r="AQ1290">
        <v>1075000000</v>
      </c>
      <c r="AS1290">
        <v>360000000</v>
      </c>
      <c r="AT1290">
        <v>197000000</v>
      </c>
      <c r="AU1290">
        <v>-1266000000</v>
      </c>
      <c r="AV1290">
        <v>220000000</v>
      </c>
      <c r="AY1290">
        <v>2.58</v>
      </c>
      <c r="AZ1290">
        <v>341500000</v>
      </c>
      <c r="BB1290">
        <v>796000000</v>
      </c>
      <c r="BC1290">
        <v>796000000</v>
      </c>
      <c r="BH1290">
        <v>3.41434846266471</v>
      </c>
      <c r="BL1290">
        <v>5.4568527918781697</v>
      </c>
      <c r="BO1290">
        <v>3.31666666666667</v>
      </c>
      <c r="BP1290">
        <v>0.40245478036175703</v>
      </c>
      <c r="BQ1290">
        <v>1.26485788113695</v>
      </c>
      <c r="BR1290">
        <v>39.6912782945736</v>
      </c>
      <c r="BS1290">
        <v>-0.327146171693735</v>
      </c>
      <c r="BU1290">
        <v>-2.0433180575406E-7</v>
      </c>
    </row>
    <row r="1291" spans="3:73" x14ac:dyDescent="0.3">
      <c r="C1291">
        <v>68505</v>
      </c>
      <c r="D1291" t="s">
        <v>4317</v>
      </c>
      <c r="E1291" t="s">
        <v>97</v>
      </c>
      <c r="F1291" t="s">
        <v>3614</v>
      </c>
      <c r="G1291" t="s">
        <v>4065</v>
      </c>
      <c r="H1291" t="s">
        <v>4665</v>
      </c>
      <c r="I1291" t="s">
        <v>4674</v>
      </c>
      <c r="J1291">
        <v>2017</v>
      </c>
      <c r="K1291" t="s">
        <v>4062</v>
      </c>
      <c r="L1291">
        <v>75.367683</v>
      </c>
      <c r="M1291">
        <v>8208000000</v>
      </c>
      <c r="N1291">
        <v>3950000000</v>
      </c>
      <c r="O1291">
        <v>1205000000</v>
      </c>
      <c r="P1291">
        <v>1523000000</v>
      </c>
      <c r="Q1291">
        <v>327000000</v>
      </c>
      <c r="S1291">
        <v>856000000</v>
      </c>
      <c r="U1291">
        <v>938000000</v>
      </c>
      <c r="W1291">
        <v>2931000000</v>
      </c>
      <c r="X1291">
        <v>593000000</v>
      </c>
      <c r="Z1291">
        <v>52000000</v>
      </c>
      <c r="AB1291">
        <v>-1742000000</v>
      </c>
      <c r="AD1291">
        <v>467000000</v>
      </c>
      <c r="AE1291">
        <v>2000000</v>
      </c>
      <c r="AF1291">
        <v>161200000</v>
      </c>
      <c r="AG1291">
        <v>970000000</v>
      </c>
      <c r="AH1291">
        <v>1957000000</v>
      </c>
      <c r="AI1291">
        <v>987000000</v>
      </c>
      <c r="AJ1291">
        <v>511000000</v>
      </c>
      <c r="AK1291">
        <v>154000000</v>
      </c>
      <c r="AM1291">
        <v>1227000000</v>
      </c>
      <c r="AN1291">
        <v>-575000000</v>
      </c>
      <c r="AO1291">
        <v>215000000</v>
      </c>
      <c r="AQ1291">
        <v>1346000000</v>
      </c>
      <c r="AS1291">
        <v>343000000</v>
      </c>
      <c r="AT1291">
        <v>227000000</v>
      </c>
      <c r="AU1291">
        <v>-448000000</v>
      </c>
      <c r="AV1291">
        <v>-722000000</v>
      </c>
      <c r="AY1291">
        <v>-3.56</v>
      </c>
      <c r="BA1291">
        <v>0.26111394992335202</v>
      </c>
      <c r="BB1291">
        <v>867000000</v>
      </c>
      <c r="BC1291">
        <v>867000000</v>
      </c>
      <c r="BD1291">
        <v>0.443025038323965</v>
      </c>
      <c r="BE1291">
        <v>0.68778742973939699</v>
      </c>
      <c r="BF1291">
        <v>0.57179356157383798</v>
      </c>
      <c r="BG1291">
        <v>0.49565661727133398</v>
      </c>
      <c r="BI1291">
        <v>0.23842592592592601</v>
      </c>
      <c r="BJ1291">
        <v>-0.228921819110884</v>
      </c>
      <c r="BK1291">
        <v>0.11599386816556</v>
      </c>
      <c r="BL1291">
        <v>5.9295154185022003</v>
      </c>
      <c r="BM1291">
        <v>7.8691875319366403E-2</v>
      </c>
      <c r="BO1291">
        <v>4.0325581395348804</v>
      </c>
      <c r="BP1291">
        <v>0.41112248379392702</v>
      </c>
      <c r="BQ1291">
        <v>1.2360968952575899</v>
      </c>
      <c r="BR1291">
        <v>-21.170697471910099</v>
      </c>
      <c r="BS1291">
        <v>0.33008036739379998</v>
      </c>
      <c r="BU1291">
        <v>1.54023508312285E-7</v>
      </c>
    </row>
    <row r="1292" spans="3:73" x14ac:dyDescent="0.3">
      <c r="C1292">
        <v>1122904</v>
      </c>
      <c r="D1292" t="s">
        <v>4460</v>
      </c>
      <c r="E1292" t="s">
        <v>2178</v>
      </c>
      <c r="F1292" t="s">
        <v>3614</v>
      </c>
      <c r="G1292" t="s">
        <v>4193</v>
      </c>
      <c r="H1292" t="s">
        <v>4662</v>
      </c>
      <c r="I1292" t="s">
        <v>4675</v>
      </c>
      <c r="J1292">
        <v>2026</v>
      </c>
      <c r="K1292" t="s">
        <v>4062</v>
      </c>
      <c r="L1292">
        <v>21.977170000000001</v>
      </c>
    </row>
    <row r="1293" spans="3:73" x14ac:dyDescent="0.3">
      <c r="C1293">
        <v>1122904</v>
      </c>
      <c r="D1293" t="s">
        <v>4460</v>
      </c>
      <c r="E1293" t="s">
        <v>2178</v>
      </c>
      <c r="F1293" t="s">
        <v>3614</v>
      </c>
      <c r="G1293" t="s">
        <v>4193</v>
      </c>
      <c r="H1293" t="s">
        <v>4662</v>
      </c>
      <c r="I1293" t="s">
        <v>4675</v>
      </c>
      <c r="J1293">
        <v>2025</v>
      </c>
      <c r="K1293" t="s">
        <v>4062</v>
      </c>
      <c r="L1293">
        <v>27.587395000000001</v>
      </c>
      <c r="M1293">
        <v>836271000</v>
      </c>
      <c r="N1293">
        <v>673282000</v>
      </c>
      <c r="O1293">
        <v>209904000</v>
      </c>
      <c r="P1293">
        <v>142045000</v>
      </c>
      <c r="Q1293">
        <v>176456000</v>
      </c>
      <c r="R1293">
        <v>62716000</v>
      </c>
      <c r="S1293">
        <v>26001000</v>
      </c>
      <c r="T1293">
        <v>38480000</v>
      </c>
      <c r="U1293">
        <v>45022000</v>
      </c>
      <c r="V1293">
        <v>338448000</v>
      </c>
      <c r="W1293">
        <v>250221000</v>
      </c>
      <c r="X1293">
        <v>43749000</v>
      </c>
      <c r="AB1293">
        <v>497823000</v>
      </c>
      <c r="AD1293">
        <v>-538946000</v>
      </c>
      <c r="AE1293">
        <v>28000</v>
      </c>
      <c r="AF1293">
        <v>27943198</v>
      </c>
      <c r="AG1293">
        <v>266191000</v>
      </c>
      <c r="AJ1293">
        <v>-34152000</v>
      </c>
      <c r="AK1293">
        <v>85721000</v>
      </c>
      <c r="AL1293">
        <v>300343000</v>
      </c>
      <c r="AM1293">
        <v>1147000</v>
      </c>
      <c r="AN1293">
        <v>-17923000</v>
      </c>
      <c r="AQ1293">
        <v>1606000</v>
      </c>
      <c r="AS1293">
        <v>7996000</v>
      </c>
      <c r="AU1293">
        <v>-22641000</v>
      </c>
      <c r="AV1293">
        <v>-55505000</v>
      </c>
      <c r="AY1293">
        <v>-0.63</v>
      </c>
      <c r="AZ1293">
        <v>169497500</v>
      </c>
      <c r="BN1293">
        <v>0.404710913089178</v>
      </c>
      <c r="BP1293">
        <v>0.83887443499946002</v>
      </c>
      <c r="BQ1293">
        <v>1.9855487748830001</v>
      </c>
      <c r="BR1293">
        <v>-43.789515873015901</v>
      </c>
      <c r="BS1293">
        <v>-3.6002755999622403E-2</v>
      </c>
      <c r="BU1293">
        <v>-3.4912125092653399E-8</v>
      </c>
    </row>
    <row r="1294" spans="3:73" x14ac:dyDescent="0.3">
      <c r="C1294">
        <v>1122904</v>
      </c>
      <c r="D1294" t="s">
        <v>4460</v>
      </c>
      <c r="E1294" t="s">
        <v>2178</v>
      </c>
      <c r="F1294" t="s">
        <v>3614</v>
      </c>
      <c r="G1294" t="s">
        <v>4193</v>
      </c>
      <c r="H1294" t="s">
        <v>4662</v>
      </c>
      <c r="I1294" t="s">
        <v>4675</v>
      </c>
      <c r="J1294">
        <v>2024</v>
      </c>
      <c r="K1294" t="s">
        <v>4062</v>
      </c>
      <c r="L1294">
        <v>18.202258</v>
      </c>
      <c r="M1294">
        <v>850230000</v>
      </c>
      <c r="N1294">
        <v>758029000</v>
      </c>
      <c r="O1294">
        <v>286444000</v>
      </c>
      <c r="P1294">
        <v>156210000</v>
      </c>
      <c r="Q1294">
        <v>162539000</v>
      </c>
      <c r="R1294">
        <v>39335000</v>
      </c>
      <c r="S1294">
        <v>11288000</v>
      </c>
      <c r="U1294">
        <v>36279000</v>
      </c>
      <c r="V1294">
        <v>309164000</v>
      </c>
      <c r="W1294">
        <v>270083000</v>
      </c>
      <c r="X1294">
        <v>58481000</v>
      </c>
      <c r="AB1294">
        <v>541066000</v>
      </c>
      <c r="AD1294">
        <v>-457116000</v>
      </c>
      <c r="AE1294">
        <v>29000</v>
      </c>
      <c r="AF1294">
        <v>28500118</v>
      </c>
      <c r="AG1294">
        <v>195927000</v>
      </c>
      <c r="AJ1294">
        <v>12216000</v>
      </c>
      <c r="AK1294">
        <v>81082000</v>
      </c>
      <c r="AL1294">
        <v>183711000</v>
      </c>
      <c r="AM1294">
        <v>12525000</v>
      </c>
      <c r="AN1294">
        <v>12363000</v>
      </c>
      <c r="AQ1294">
        <v>164797000</v>
      </c>
      <c r="AS1294">
        <v>6514000</v>
      </c>
      <c r="AU1294">
        <v>-26157000</v>
      </c>
      <c r="AV1294">
        <v>-28913000</v>
      </c>
      <c r="AY1294">
        <v>0.43</v>
      </c>
      <c r="AZ1294">
        <v>205695000</v>
      </c>
      <c r="BN1294">
        <v>0.36362396057537399</v>
      </c>
      <c r="BP1294">
        <v>1.0605776742705</v>
      </c>
      <c r="BQ1294">
        <v>2.2048407341446898</v>
      </c>
      <c r="BR1294">
        <v>42.330832558139498</v>
      </c>
      <c r="BS1294">
        <v>2.2849338158376201E-2</v>
      </c>
      <c r="BU1294">
        <v>1.4465834001766899E-8</v>
      </c>
    </row>
    <row r="1295" spans="3:73" x14ac:dyDescent="0.3">
      <c r="C1295">
        <v>1122904</v>
      </c>
      <c r="D1295" t="s">
        <v>4460</v>
      </c>
      <c r="E1295" t="s">
        <v>2178</v>
      </c>
      <c r="F1295" t="s">
        <v>3614</v>
      </c>
      <c r="G1295" t="s">
        <v>4193</v>
      </c>
      <c r="H1295" t="s">
        <v>4662</v>
      </c>
      <c r="I1295" t="s">
        <v>4675</v>
      </c>
      <c r="J1295">
        <v>2023</v>
      </c>
      <c r="K1295" t="s">
        <v>4062</v>
      </c>
      <c r="L1295">
        <v>14.045938</v>
      </c>
      <c r="M1295">
        <v>847142000</v>
      </c>
      <c r="N1295">
        <v>747979000</v>
      </c>
      <c r="O1295">
        <v>176717000</v>
      </c>
      <c r="P1295">
        <v>185059000</v>
      </c>
      <c r="Q1295">
        <v>248851000</v>
      </c>
      <c r="R1295">
        <v>45558000</v>
      </c>
      <c r="S1295">
        <v>8273000</v>
      </c>
      <c r="T1295">
        <v>0</v>
      </c>
      <c r="U1295">
        <v>36279000</v>
      </c>
      <c r="V1295">
        <v>311647000</v>
      </c>
      <c r="W1295">
        <v>264348000</v>
      </c>
      <c r="X1295">
        <v>46850000</v>
      </c>
      <c r="AB1295">
        <v>535495000</v>
      </c>
      <c r="AD1295">
        <v>-432322000</v>
      </c>
      <c r="AE1295">
        <v>30000</v>
      </c>
      <c r="AF1295">
        <v>29615723</v>
      </c>
      <c r="AG1295">
        <v>249252000</v>
      </c>
      <c r="AJ1295">
        <v>-33275000</v>
      </c>
      <c r="AK1295">
        <v>83295000</v>
      </c>
      <c r="AL1295">
        <v>282527000</v>
      </c>
      <c r="AM1295">
        <v>85631000</v>
      </c>
      <c r="AN1295">
        <v>-104767000</v>
      </c>
      <c r="AQ1295">
        <v>56853000</v>
      </c>
      <c r="AS1295">
        <v>7161000</v>
      </c>
      <c r="AU1295">
        <v>-27433000</v>
      </c>
      <c r="AV1295">
        <v>797000</v>
      </c>
      <c r="AY1295">
        <v>-3.57</v>
      </c>
      <c r="AZ1295">
        <v>274232500</v>
      </c>
      <c r="BN1295">
        <v>0.36788047340351399</v>
      </c>
      <c r="BP1295">
        <v>0.66850136940699401</v>
      </c>
      <c r="BQ1295">
        <v>1.88814744200826</v>
      </c>
      <c r="BR1295">
        <v>-3.9344364145658299</v>
      </c>
      <c r="BS1295">
        <v>-0.19564515074837299</v>
      </c>
      <c r="BU1295">
        <v>-9.3640460994033594E-8</v>
      </c>
    </row>
    <row r="1296" spans="3:73" x14ac:dyDescent="0.3">
      <c r="C1296">
        <v>1122904</v>
      </c>
      <c r="D1296" t="s">
        <v>4460</v>
      </c>
      <c r="E1296" t="s">
        <v>2178</v>
      </c>
      <c r="F1296" t="s">
        <v>3614</v>
      </c>
      <c r="G1296" t="s">
        <v>4193</v>
      </c>
      <c r="H1296" t="s">
        <v>4662</v>
      </c>
      <c r="I1296" t="s">
        <v>4675</v>
      </c>
      <c r="J1296">
        <v>2022</v>
      </c>
      <c r="K1296" t="s">
        <v>4062</v>
      </c>
      <c r="L1296">
        <v>22.609012</v>
      </c>
      <c r="M1296">
        <v>1019785000</v>
      </c>
      <c r="N1296">
        <v>834291000</v>
      </c>
      <c r="O1296">
        <v>146500000</v>
      </c>
      <c r="P1296">
        <v>277485000</v>
      </c>
      <c r="Q1296">
        <v>299614000</v>
      </c>
      <c r="R1296">
        <v>50093000</v>
      </c>
      <c r="S1296">
        <v>9225000</v>
      </c>
      <c r="T1296">
        <v>1329000</v>
      </c>
      <c r="U1296">
        <v>36279000</v>
      </c>
      <c r="V1296">
        <v>398930000</v>
      </c>
      <c r="W1296">
        <v>345971000</v>
      </c>
      <c r="X1296">
        <v>85550000</v>
      </c>
      <c r="AB1296">
        <v>620855000</v>
      </c>
      <c r="AD1296">
        <v>-324762000</v>
      </c>
      <c r="AE1296">
        <v>29000</v>
      </c>
      <c r="AF1296">
        <v>28907770</v>
      </c>
      <c r="AG1296">
        <v>250549000</v>
      </c>
      <c r="AJ1296">
        <v>-82924000</v>
      </c>
      <c r="AK1296">
        <v>88443000</v>
      </c>
      <c r="AL1296">
        <v>333473000</v>
      </c>
      <c r="AM1296">
        <v>-13035000</v>
      </c>
      <c r="AN1296">
        <v>-68987000</v>
      </c>
      <c r="AQ1296">
        <v>-13732000</v>
      </c>
      <c r="AS1296">
        <v>10070000</v>
      </c>
      <c r="AU1296">
        <v>-79517000</v>
      </c>
      <c r="AV1296">
        <v>-24023000</v>
      </c>
      <c r="AY1296">
        <v>-2.38</v>
      </c>
      <c r="AZ1296">
        <v>307640500</v>
      </c>
      <c r="BN1296">
        <v>0.391190299916159</v>
      </c>
      <c r="BP1296">
        <v>0.423445895754268</v>
      </c>
      <c r="BQ1296">
        <v>1.5454387795508899</v>
      </c>
      <c r="BR1296">
        <v>-9.4995848739495798</v>
      </c>
      <c r="BS1296">
        <v>-0.11111612212191301</v>
      </c>
      <c r="BU1296">
        <v>-8.6669912556071895E-8</v>
      </c>
    </row>
    <row r="1297" spans="3:73" x14ac:dyDescent="0.3">
      <c r="C1297">
        <v>1122904</v>
      </c>
      <c r="D1297" t="s">
        <v>4460</v>
      </c>
      <c r="E1297" t="s">
        <v>2178</v>
      </c>
      <c r="F1297" t="s">
        <v>3614</v>
      </c>
      <c r="G1297" t="s">
        <v>4193</v>
      </c>
      <c r="H1297" t="s">
        <v>4662</v>
      </c>
      <c r="I1297" t="s">
        <v>4675</v>
      </c>
      <c r="J1297">
        <v>2021</v>
      </c>
      <c r="K1297" t="s">
        <v>4062</v>
      </c>
      <c r="L1297">
        <v>36.016813999999997</v>
      </c>
      <c r="M1297">
        <v>1078531000</v>
      </c>
      <c r="N1297">
        <v>883093000</v>
      </c>
      <c r="O1297">
        <v>263772000</v>
      </c>
      <c r="P1297">
        <v>261158000</v>
      </c>
      <c r="Q1297">
        <v>315667000</v>
      </c>
      <c r="R1297">
        <v>36511000</v>
      </c>
      <c r="S1297">
        <v>13335000</v>
      </c>
      <c r="T1297">
        <v>1856000</v>
      </c>
      <c r="U1297">
        <v>80721000</v>
      </c>
      <c r="V1297">
        <v>381716000</v>
      </c>
      <c r="W1297">
        <v>341045000</v>
      </c>
      <c r="X1297">
        <v>73729000</v>
      </c>
      <c r="AB1297">
        <v>696815000</v>
      </c>
      <c r="AD1297">
        <v>-226591000</v>
      </c>
      <c r="AE1297">
        <v>29000</v>
      </c>
      <c r="AF1297">
        <v>29285772</v>
      </c>
      <c r="AG1297">
        <v>365837000</v>
      </c>
      <c r="AJ1297">
        <v>66597000</v>
      </c>
      <c r="AK1297">
        <v>92967000</v>
      </c>
      <c r="AL1297">
        <v>299240000</v>
      </c>
      <c r="AM1297">
        <v>16117000</v>
      </c>
      <c r="AN1297">
        <v>49387000</v>
      </c>
      <c r="AQ1297">
        <v>-4579000</v>
      </c>
      <c r="AS1297">
        <v>13906000</v>
      </c>
      <c r="AU1297">
        <v>-9985000</v>
      </c>
      <c r="AV1297">
        <v>-68124000</v>
      </c>
      <c r="AY1297">
        <v>1.63</v>
      </c>
      <c r="AZ1297">
        <v>243889500</v>
      </c>
      <c r="BN1297">
        <v>0.353922140392812</v>
      </c>
      <c r="BP1297">
        <v>0.77342286208564803</v>
      </c>
      <c r="BQ1297">
        <v>1.6637863038601901</v>
      </c>
      <c r="BR1297">
        <v>22.096204907975501</v>
      </c>
      <c r="BS1297">
        <v>7.0875339939582199E-2</v>
      </c>
      <c r="BU1297">
        <v>8.4251066380603196E-8</v>
      </c>
    </row>
    <row r="1298" spans="3:73" x14ac:dyDescent="0.3">
      <c r="C1298">
        <v>1122904</v>
      </c>
      <c r="D1298" t="s">
        <v>4460</v>
      </c>
      <c r="E1298" t="s">
        <v>2178</v>
      </c>
      <c r="F1298" t="s">
        <v>3614</v>
      </c>
      <c r="G1298" t="s">
        <v>4193</v>
      </c>
      <c r="H1298" t="s">
        <v>4662</v>
      </c>
      <c r="I1298" t="s">
        <v>4675</v>
      </c>
      <c r="J1298">
        <v>2020</v>
      </c>
      <c r="K1298" t="s">
        <v>4062</v>
      </c>
      <c r="L1298">
        <v>27.559429000000002</v>
      </c>
      <c r="M1298">
        <v>1106039000</v>
      </c>
      <c r="N1298">
        <v>893178000</v>
      </c>
      <c r="O1298">
        <v>346460000</v>
      </c>
      <c r="P1298">
        <v>337052000</v>
      </c>
      <c r="Q1298">
        <v>172112000</v>
      </c>
      <c r="R1298">
        <v>45491000</v>
      </c>
      <c r="S1298">
        <v>16080000</v>
      </c>
      <c r="T1298">
        <v>3899000</v>
      </c>
      <c r="U1298">
        <v>80721000</v>
      </c>
      <c r="V1298">
        <v>416655000</v>
      </c>
      <c r="W1298">
        <v>365073000</v>
      </c>
      <c r="X1298">
        <v>90902000</v>
      </c>
      <c r="AB1298">
        <v>689384000</v>
      </c>
      <c r="AD1298">
        <v>-193320000</v>
      </c>
      <c r="AE1298">
        <v>30000</v>
      </c>
      <c r="AF1298">
        <v>30399206</v>
      </c>
      <c r="AG1298">
        <v>111116000</v>
      </c>
      <c r="AJ1298">
        <v>75544000</v>
      </c>
      <c r="AK1298">
        <v>88788000</v>
      </c>
      <c r="AL1298">
        <v>296608000</v>
      </c>
      <c r="AM1298">
        <v>2531000</v>
      </c>
      <c r="AN1298">
        <v>58293000</v>
      </c>
      <c r="AQ1298">
        <v>181150000</v>
      </c>
      <c r="AS1298">
        <v>18931000</v>
      </c>
      <c r="AU1298">
        <v>-16836000</v>
      </c>
      <c r="AV1298">
        <v>-8062000</v>
      </c>
      <c r="AY1298">
        <v>1.02</v>
      </c>
      <c r="AZ1298">
        <v>203800500</v>
      </c>
      <c r="BN1298">
        <v>0.376709139551137</v>
      </c>
      <c r="BP1298">
        <v>0.94901567631679096</v>
      </c>
      <c r="BQ1298">
        <v>1.97512826201883</v>
      </c>
      <c r="BR1298">
        <v>27.019048039215701</v>
      </c>
      <c r="BS1298">
        <v>8.4558098244229593E-2</v>
      </c>
      <c r="BU1298">
        <v>4.0776428782797401E-8</v>
      </c>
    </row>
    <row r="1299" spans="3:73" x14ac:dyDescent="0.3">
      <c r="C1299">
        <v>1122904</v>
      </c>
      <c r="D1299" t="s">
        <v>4460</v>
      </c>
      <c r="E1299" t="s">
        <v>2178</v>
      </c>
      <c r="F1299" t="s">
        <v>3614</v>
      </c>
      <c r="G1299" t="s">
        <v>4193</v>
      </c>
      <c r="H1299" t="s">
        <v>4662</v>
      </c>
      <c r="I1299" t="s">
        <v>4675</v>
      </c>
      <c r="J1299">
        <v>2019</v>
      </c>
      <c r="K1299" t="s">
        <v>4062</v>
      </c>
      <c r="L1299">
        <v>31.298380999999999</v>
      </c>
      <c r="M1299">
        <v>955813000</v>
      </c>
      <c r="N1299">
        <v>744109000</v>
      </c>
      <c r="O1299">
        <v>190208000</v>
      </c>
      <c r="P1299">
        <v>277168000</v>
      </c>
      <c r="Q1299">
        <v>235489000</v>
      </c>
      <c r="R1299">
        <v>46600000</v>
      </c>
      <c r="S1299">
        <v>17683000</v>
      </c>
      <c r="T1299">
        <v>10104000</v>
      </c>
      <c r="U1299">
        <v>80721000</v>
      </c>
      <c r="V1299">
        <v>347120000</v>
      </c>
      <c r="W1299">
        <v>298391000</v>
      </c>
      <c r="X1299">
        <v>80531000</v>
      </c>
      <c r="AB1299">
        <v>608693000</v>
      </c>
      <c r="AD1299">
        <v>-222723000</v>
      </c>
      <c r="AE1299">
        <v>30000</v>
      </c>
      <c r="AF1299">
        <v>29925008</v>
      </c>
      <c r="AG1299">
        <v>69583000</v>
      </c>
      <c r="AJ1299">
        <v>26188000</v>
      </c>
      <c r="AK1299">
        <v>77982000</v>
      </c>
      <c r="AL1299">
        <v>268040000</v>
      </c>
      <c r="AM1299">
        <v>1045000</v>
      </c>
      <c r="AN1299">
        <v>-420000</v>
      </c>
      <c r="AQ1299">
        <v>13525000</v>
      </c>
      <c r="AS1299">
        <v>19406000</v>
      </c>
      <c r="AU1299">
        <v>49459000</v>
      </c>
      <c r="AV1299">
        <v>-73823000</v>
      </c>
      <c r="AY1299">
        <v>-0.01</v>
      </c>
      <c r="AZ1299">
        <v>239680000</v>
      </c>
      <c r="BN1299">
        <v>0.36316727225932299</v>
      </c>
      <c r="BP1299">
        <v>0.63744549936157602</v>
      </c>
      <c r="BQ1299">
        <v>1.7045420270718601</v>
      </c>
      <c r="BR1299">
        <v>-3129.8380999999999</v>
      </c>
      <c r="BS1299">
        <v>-6.90003006441671E-4</v>
      </c>
      <c r="BU1299">
        <v>-5.1418992825611597E-10</v>
      </c>
    </row>
    <row r="1300" spans="3:73" x14ac:dyDescent="0.3">
      <c r="C1300">
        <v>1122904</v>
      </c>
      <c r="D1300" t="s">
        <v>4460</v>
      </c>
      <c r="E1300" t="s">
        <v>2178</v>
      </c>
      <c r="F1300" t="s">
        <v>3614</v>
      </c>
      <c r="G1300" t="s">
        <v>4193</v>
      </c>
      <c r="H1300" t="s">
        <v>4662</v>
      </c>
      <c r="I1300" t="s">
        <v>4675</v>
      </c>
      <c r="J1300">
        <v>2018</v>
      </c>
      <c r="K1300" t="s">
        <v>4062</v>
      </c>
      <c r="L1300">
        <v>61.590761000000001</v>
      </c>
      <c r="M1300">
        <v>1043376000</v>
      </c>
      <c r="N1300">
        <v>857899000</v>
      </c>
      <c r="O1300">
        <v>201047000</v>
      </c>
      <c r="P1300">
        <v>303667000</v>
      </c>
      <c r="Q1300">
        <v>243871000</v>
      </c>
      <c r="S1300">
        <v>20177000</v>
      </c>
      <c r="T1300">
        <v>17146000</v>
      </c>
      <c r="U1300">
        <v>80721000</v>
      </c>
      <c r="V1300">
        <v>415824000</v>
      </c>
      <c r="W1300">
        <v>383992000</v>
      </c>
      <c r="X1300">
        <v>139748000</v>
      </c>
      <c r="AB1300">
        <v>627552000</v>
      </c>
      <c r="AD1300">
        <v>-166050000</v>
      </c>
      <c r="AE1300">
        <v>32000</v>
      </c>
      <c r="AF1300">
        <v>31562358</v>
      </c>
      <c r="AG1300">
        <v>90654000</v>
      </c>
      <c r="AJ1300">
        <v>38714000</v>
      </c>
      <c r="AK1300">
        <v>82416000</v>
      </c>
      <c r="AL1300">
        <v>302984000</v>
      </c>
      <c r="AM1300">
        <v>19210000</v>
      </c>
      <c r="AN1300">
        <v>-19471000</v>
      </c>
      <c r="AQ1300">
        <v>-103211000</v>
      </c>
      <c r="AS1300">
        <v>18851000</v>
      </c>
      <c r="AU1300">
        <v>-43189000</v>
      </c>
      <c r="AV1300">
        <v>144577000</v>
      </c>
      <c r="AY1300">
        <v>-0.62</v>
      </c>
      <c r="AZ1300">
        <v>244882500</v>
      </c>
      <c r="BN1300">
        <v>0.39853705663154998</v>
      </c>
      <c r="BP1300">
        <v>0.52357080355840702</v>
      </c>
      <c r="BQ1300">
        <v>1.59906456384508</v>
      </c>
      <c r="BR1300">
        <v>-99.339937096774193</v>
      </c>
      <c r="BS1300">
        <v>-3.1026910917342301E-2</v>
      </c>
      <c r="BU1300">
        <v>-6.0849573931722006E-8</v>
      </c>
    </row>
    <row r="1301" spans="3:73" x14ac:dyDescent="0.3">
      <c r="C1301">
        <v>1122904</v>
      </c>
      <c r="D1301" t="s">
        <v>4460</v>
      </c>
      <c r="E1301" t="s">
        <v>2178</v>
      </c>
      <c r="F1301" t="s">
        <v>3614</v>
      </c>
      <c r="G1301" t="s">
        <v>4193</v>
      </c>
      <c r="H1301" t="s">
        <v>4662</v>
      </c>
      <c r="I1301" t="s">
        <v>4675</v>
      </c>
      <c r="J1301">
        <v>2017</v>
      </c>
      <c r="K1301" t="s">
        <v>4062</v>
      </c>
      <c r="L1301">
        <v>49.254719999999999</v>
      </c>
      <c r="M1301">
        <v>1208564000</v>
      </c>
      <c r="N1301">
        <v>1015664000</v>
      </c>
      <c r="O1301">
        <v>202870000</v>
      </c>
      <c r="P1301">
        <v>412798000</v>
      </c>
      <c r="Q1301">
        <v>245894000</v>
      </c>
      <c r="S1301">
        <v>20660000</v>
      </c>
      <c r="T1301">
        <v>24988000</v>
      </c>
      <c r="U1301">
        <v>85463000</v>
      </c>
      <c r="V1301">
        <v>478079000</v>
      </c>
      <c r="W1301">
        <v>424436000</v>
      </c>
      <c r="X1301">
        <v>111915000</v>
      </c>
      <c r="AB1301">
        <v>730485000</v>
      </c>
      <c r="AD1301">
        <v>128168000</v>
      </c>
      <c r="AE1301">
        <v>31000</v>
      </c>
      <c r="AF1301">
        <v>31319578</v>
      </c>
      <c r="AG1301">
        <v>104079000</v>
      </c>
      <c r="AJ1301">
        <v>86577000</v>
      </c>
      <c r="AK1301">
        <v>94603000</v>
      </c>
      <c r="AL1301">
        <v>309465000</v>
      </c>
      <c r="AM1301">
        <v>52600000</v>
      </c>
      <c r="AN1301">
        <v>-31934000</v>
      </c>
      <c r="AQ1301">
        <v>87524000</v>
      </c>
      <c r="AS1301">
        <v>26094000</v>
      </c>
      <c r="AU1301">
        <v>-19818000</v>
      </c>
      <c r="AV1301">
        <v>-105304000</v>
      </c>
      <c r="AY1301">
        <v>-1.02</v>
      </c>
      <c r="BN1301">
        <v>0.39557607209878798</v>
      </c>
      <c r="BP1301">
        <v>0.47797547804615997</v>
      </c>
      <c r="BQ1301">
        <v>1.81363032353523</v>
      </c>
      <c r="BR1301">
        <v>-48.288941176470601</v>
      </c>
      <c r="BS1301">
        <v>-4.3716161180585501E-2</v>
      </c>
      <c r="BU1301">
        <v>-6.8775969937781106E-8</v>
      </c>
    </row>
    <row r="1302" spans="3:73" x14ac:dyDescent="0.3">
      <c r="C1302">
        <v>912093</v>
      </c>
      <c r="D1302" t="s">
        <v>4409</v>
      </c>
      <c r="E1302" t="s">
        <v>2524</v>
      </c>
      <c r="F1302" t="s">
        <v>3614</v>
      </c>
      <c r="G1302" t="s">
        <v>3678</v>
      </c>
      <c r="H1302" t="s">
        <v>3679</v>
      </c>
      <c r="I1302" t="s">
        <v>4676</v>
      </c>
      <c r="J1302">
        <v>2026</v>
      </c>
      <c r="K1302" t="s">
        <v>4062</v>
      </c>
      <c r="L1302">
        <v>29.274079</v>
      </c>
    </row>
    <row r="1303" spans="3:73" x14ac:dyDescent="0.3">
      <c r="C1303">
        <v>912093</v>
      </c>
      <c r="D1303" t="s">
        <v>4409</v>
      </c>
      <c r="E1303" t="s">
        <v>2524</v>
      </c>
      <c r="F1303" t="s">
        <v>3614</v>
      </c>
      <c r="G1303" t="s">
        <v>3678</v>
      </c>
      <c r="H1303" t="s">
        <v>3679</v>
      </c>
      <c r="I1303" t="s">
        <v>4676</v>
      </c>
      <c r="J1303">
        <v>2025</v>
      </c>
      <c r="K1303" t="s">
        <v>4062</v>
      </c>
      <c r="L1303">
        <v>12.661306</v>
      </c>
      <c r="M1303">
        <v>1993800000</v>
      </c>
      <c r="N1303">
        <v>885200000</v>
      </c>
      <c r="O1303">
        <v>423600000</v>
      </c>
      <c r="P1303">
        <v>261000000</v>
      </c>
      <c r="Q1303">
        <v>117900000</v>
      </c>
      <c r="R1303">
        <v>266000000</v>
      </c>
      <c r="S1303">
        <v>231900000</v>
      </c>
      <c r="T1303">
        <v>131600000</v>
      </c>
      <c r="U1303">
        <v>595700000</v>
      </c>
      <c r="V1303">
        <v>1213600000</v>
      </c>
      <c r="W1303">
        <v>589700000</v>
      </c>
      <c r="X1303">
        <v>68800000</v>
      </c>
      <c r="AB1303">
        <v>780200000</v>
      </c>
      <c r="AD1303">
        <v>-69628100000</v>
      </c>
      <c r="AE1303">
        <v>200000</v>
      </c>
      <c r="AF1303">
        <v>223000000</v>
      </c>
      <c r="AG1303">
        <v>621100000</v>
      </c>
      <c r="AI1303">
        <v>463200000</v>
      </c>
      <c r="AJ1303">
        <v>57500000</v>
      </c>
      <c r="AK1303">
        <v>208700000</v>
      </c>
      <c r="AL1303">
        <v>563600000</v>
      </c>
      <c r="AM1303">
        <v>4400000</v>
      </c>
      <c r="AN1303">
        <v>34800000</v>
      </c>
      <c r="AQ1303">
        <v>89800000</v>
      </c>
      <c r="AU1303">
        <v>-128400000</v>
      </c>
      <c r="AV1303">
        <v>-23600000</v>
      </c>
      <c r="AY1303">
        <v>0.16</v>
      </c>
      <c r="AZ1303">
        <v>107200000</v>
      </c>
      <c r="BH1303">
        <v>4.3208955223880601</v>
      </c>
      <c r="BN1303">
        <v>0.60868692948139203</v>
      </c>
      <c r="BP1303">
        <v>0.71833135492623401</v>
      </c>
      <c r="BQ1303">
        <v>1.30117008648465</v>
      </c>
      <c r="BR1303">
        <v>79.133162499999997</v>
      </c>
      <c r="BS1303">
        <v>4.4603947705716497E-2</v>
      </c>
      <c r="BU1303">
        <v>2.5965251986670101E-9</v>
      </c>
    </row>
    <row r="1304" spans="3:73" x14ac:dyDescent="0.3">
      <c r="C1304">
        <v>912093</v>
      </c>
      <c r="D1304" t="s">
        <v>4409</v>
      </c>
      <c r="E1304" t="s">
        <v>2524</v>
      </c>
      <c r="F1304" t="s">
        <v>3614</v>
      </c>
      <c r="G1304" t="s">
        <v>3678</v>
      </c>
      <c r="H1304" t="s">
        <v>3679</v>
      </c>
      <c r="I1304" t="s">
        <v>4676</v>
      </c>
      <c r="J1304">
        <v>2024</v>
      </c>
      <c r="K1304" t="s">
        <v>4062</v>
      </c>
      <c r="L1304">
        <v>8.9605320000000006</v>
      </c>
      <c r="M1304">
        <v>1736300000</v>
      </c>
      <c r="N1304">
        <v>876500000</v>
      </c>
      <c r="O1304">
        <v>471300000</v>
      </c>
      <c r="P1304">
        <v>213100000</v>
      </c>
      <c r="Q1304">
        <v>96500000</v>
      </c>
      <c r="S1304">
        <v>228200000</v>
      </c>
      <c r="T1304">
        <v>38200000</v>
      </c>
      <c r="U1304">
        <v>452900000</v>
      </c>
      <c r="W1304">
        <v>247100000</v>
      </c>
      <c r="X1304">
        <v>50400000</v>
      </c>
      <c r="AB1304">
        <v>681600000</v>
      </c>
      <c r="AD1304">
        <v>-69646500000</v>
      </c>
      <c r="AE1304">
        <v>200000</v>
      </c>
      <c r="AF1304">
        <v>222000000</v>
      </c>
      <c r="AG1304">
        <v>575900000</v>
      </c>
      <c r="AI1304">
        <v>424500000</v>
      </c>
      <c r="AJ1304">
        <v>20800000</v>
      </c>
      <c r="AK1304">
        <v>201900000</v>
      </c>
      <c r="AL1304">
        <v>555100000</v>
      </c>
      <c r="AM1304">
        <v>37400000</v>
      </c>
      <c r="AN1304">
        <v>-25800000</v>
      </c>
      <c r="AQ1304">
        <v>116400000</v>
      </c>
      <c r="AU1304">
        <v>-21600000</v>
      </c>
      <c r="AV1304">
        <v>-125700000</v>
      </c>
      <c r="AY1304">
        <v>-0.12</v>
      </c>
      <c r="AZ1304">
        <v>106300000</v>
      </c>
      <c r="BH1304">
        <v>3.9934148635936002</v>
      </c>
      <c r="BP1304">
        <v>1.90732496964792</v>
      </c>
      <c r="BQ1304">
        <v>3.1566167543504702</v>
      </c>
      <c r="BR1304">
        <v>-74.671099999999996</v>
      </c>
      <c r="BS1304">
        <v>-3.7852112676056301E-2</v>
      </c>
      <c r="BU1304">
        <v>-1.5775584507042299E-9</v>
      </c>
    </row>
    <row r="1305" spans="3:73" x14ac:dyDescent="0.3">
      <c r="C1305">
        <v>912093</v>
      </c>
      <c r="D1305" t="s">
        <v>4409</v>
      </c>
      <c r="E1305" t="s">
        <v>2524</v>
      </c>
      <c r="F1305" t="s">
        <v>3614</v>
      </c>
      <c r="G1305" t="s">
        <v>3678</v>
      </c>
      <c r="H1305" t="s">
        <v>3679</v>
      </c>
      <c r="I1305" t="s">
        <v>4676</v>
      </c>
      <c r="J1305">
        <v>2023</v>
      </c>
      <c r="K1305" t="s">
        <v>4062</v>
      </c>
      <c r="L1305">
        <v>9.8292529999999996</v>
      </c>
      <c r="M1305">
        <v>1850500000</v>
      </c>
      <c r="N1305">
        <v>945000000</v>
      </c>
      <c r="O1305">
        <v>506500000</v>
      </c>
      <c r="P1305">
        <v>231200000</v>
      </c>
      <c r="Q1305">
        <v>116100000</v>
      </c>
      <c r="S1305">
        <v>243000000</v>
      </c>
      <c r="T1305">
        <v>58600000</v>
      </c>
      <c r="U1305">
        <v>455200000</v>
      </c>
      <c r="W1305">
        <v>343500000</v>
      </c>
      <c r="X1305">
        <v>47200000</v>
      </c>
      <c r="AA1305">
        <v>224100000</v>
      </c>
      <c r="AB1305">
        <v>690800000</v>
      </c>
      <c r="AD1305">
        <v>-69600700000</v>
      </c>
      <c r="AE1305">
        <v>200000</v>
      </c>
      <c r="AF1305">
        <v>222000000</v>
      </c>
      <c r="AG1305">
        <v>146000000</v>
      </c>
      <c r="AI1305">
        <v>467300000</v>
      </c>
      <c r="AJ1305">
        <v>82400000</v>
      </c>
      <c r="AK1305">
        <v>206900000</v>
      </c>
      <c r="AL1305">
        <v>556400000</v>
      </c>
      <c r="AM1305">
        <v>35200000</v>
      </c>
      <c r="AN1305">
        <v>-100000</v>
      </c>
      <c r="AO1305">
        <v>27100000</v>
      </c>
      <c r="AQ1305">
        <v>114100000</v>
      </c>
      <c r="AU1305">
        <v>-127100000</v>
      </c>
      <c r="AV1305">
        <v>-50000000</v>
      </c>
      <c r="AY1305">
        <v>0</v>
      </c>
      <c r="AZ1305">
        <v>113100000</v>
      </c>
      <c r="BB1305">
        <v>62200000</v>
      </c>
      <c r="BC1305">
        <v>62200000</v>
      </c>
      <c r="BH1305">
        <v>4.1317418213969903</v>
      </c>
      <c r="BO1305">
        <v>2.2952029520295198</v>
      </c>
      <c r="BP1305">
        <v>1.4745269286753999</v>
      </c>
      <c r="BQ1305">
        <v>2.4131004366812201</v>
      </c>
      <c r="BS1305">
        <v>-1.4475969889982601E-4</v>
      </c>
    </row>
    <row r="1306" spans="3:73" x14ac:dyDescent="0.3">
      <c r="C1306">
        <v>912093</v>
      </c>
      <c r="D1306" t="s">
        <v>4409</v>
      </c>
      <c r="E1306" t="s">
        <v>2524</v>
      </c>
      <c r="F1306" t="s">
        <v>3614</v>
      </c>
      <c r="G1306" t="s">
        <v>3678</v>
      </c>
      <c r="H1306" t="s">
        <v>3679</v>
      </c>
      <c r="I1306" t="s">
        <v>4676</v>
      </c>
      <c r="J1306">
        <v>2022</v>
      </c>
      <c r="K1306" t="s">
        <v>4062</v>
      </c>
      <c r="L1306">
        <v>14.21707</v>
      </c>
      <c r="M1306">
        <v>1827900000</v>
      </c>
      <c r="N1306">
        <v>1005100000</v>
      </c>
      <c r="O1306">
        <v>559900000</v>
      </c>
      <c r="P1306">
        <v>260900000</v>
      </c>
      <c r="Q1306">
        <v>110100000</v>
      </c>
      <c r="S1306">
        <v>228900000</v>
      </c>
      <c r="T1306">
        <v>54200000</v>
      </c>
      <c r="U1306">
        <v>387600000</v>
      </c>
      <c r="W1306">
        <v>369300000</v>
      </c>
      <c r="X1306">
        <v>58300000</v>
      </c>
      <c r="AA1306">
        <v>224100000</v>
      </c>
      <c r="AB1306">
        <v>671700000</v>
      </c>
      <c r="AD1306">
        <v>-69542300000</v>
      </c>
      <c r="AE1306">
        <v>200000</v>
      </c>
      <c r="AF1306">
        <v>226000000</v>
      </c>
      <c r="AG1306">
        <v>201100000</v>
      </c>
      <c r="AI1306">
        <v>518900000</v>
      </c>
      <c r="AJ1306">
        <v>185000000</v>
      </c>
      <c r="AK1306">
        <v>213200000</v>
      </c>
      <c r="AL1306">
        <v>588500000</v>
      </c>
      <c r="AM1306">
        <v>49600000</v>
      </c>
      <c r="AN1306">
        <v>16500000</v>
      </c>
      <c r="AO1306">
        <v>23300000</v>
      </c>
      <c r="AQ1306">
        <v>178100000</v>
      </c>
      <c r="AU1306">
        <v>-71000000</v>
      </c>
      <c r="AV1306">
        <v>-210400000</v>
      </c>
      <c r="AY1306">
        <v>7.0000000000000007E-2</v>
      </c>
      <c r="AZ1306">
        <v>102500000</v>
      </c>
      <c r="BB1306">
        <v>89400000</v>
      </c>
      <c r="BC1306">
        <v>89400000</v>
      </c>
      <c r="BH1306">
        <v>5.0624390243902404</v>
      </c>
      <c r="BO1306">
        <v>3.8369098712446399</v>
      </c>
      <c r="BP1306">
        <v>1.51611156241538</v>
      </c>
      <c r="BQ1306">
        <v>2.4235039263471401</v>
      </c>
      <c r="BR1306">
        <v>203.101</v>
      </c>
      <c r="BS1306">
        <v>2.4564537740062498E-2</v>
      </c>
      <c r="BU1306">
        <v>1.4816062230162301E-9</v>
      </c>
    </row>
    <row r="1307" spans="3:73" x14ac:dyDescent="0.3">
      <c r="C1307">
        <v>912093</v>
      </c>
      <c r="D1307" t="s">
        <v>4409</v>
      </c>
      <c r="E1307" t="s">
        <v>2524</v>
      </c>
      <c r="F1307" t="s">
        <v>3614</v>
      </c>
      <c r="G1307" t="s">
        <v>3678</v>
      </c>
      <c r="H1307" t="s">
        <v>3679</v>
      </c>
      <c r="I1307" t="s">
        <v>4676</v>
      </c>
      <c r="J1307">
        <v>2021</v>
      </c>
      <c r="K1307" t="s">
        <v>4062</v>
      </c>
      <c r="L1307">
        <v>16.259160999999999</v>
      </c>
      <c r="M1307">
        <v>1961400000</v>
      </c>
      <c r="N1307">
        <v>1112100000</v>
      </c>
      <c r="O1307">
        <v>697800000</v>
      </c>
      <c r="P1307">
        <v>256500000</v>
      </c>
      <c r="Q1307">
        <v>94900000</v>
      </c>
      <c r="S1307">
        <v>196000000</v>
      </c>
      <c r="T1307">
        <v>88000000</v>
      </c>
      <c r="U1307">
        <v>396500000</v>
      </c>
      <c r="W1307">
        <v>705000000</v>
      </c>
      <c r="X1307">
        <v>63200000</v>
      </c>
      <c r="AB1307">
        <v>774800000</v>
      </c>
      <c r="AD1307">
        <v>-69393700000</v>
      </c>
      <c r="AE1307">
        <v>200000</v>
      </c>
      <c r="AF1307">
        <v>228000000</v>
      </c>
      <c r="AG1307">
        <v>182900000</v>
      </c>
      <c r="AI1307">
        <v>484500000</v>
      </c>
      <c r="AJ1307">
        <v>142200000</v>
      </c>
      <c r="AK1307">
        <v>203000000</v>
      </c>
      <c r="AL1307">
        <v>572200000</v>
      </c>
      <c r="AM1307">
        <v>63300000</v>
      </c>
      <c r="AN1307">
        <v>-1900000</v>
      </c>
      <c r="AO1307">
        <v>36100000</v>
      </c>
      <c r="AQ1307">
        <v>243300000</v>
      </c>
      <c r="AU1307">
        <v>-48700000</v>
      </c>
      <c r="AV1307">
        <v>-58800000</v>
      </c>
      <c r="AY1307">
        <v>-0.01</v>
      </c>
      <c r="AZ1307">
        <v>89100000</v>
      </c>
      <c r="BB1307">
        <v>97500000</v>
      </c>
      <c r="BC1307">
        <v>97500000</v>
      </c>
      <c r="BH1307">
        <v>5.4377104377104404</v>
      </c>
      <c r="BO1307">
        <v>2.7008310249307499</v>
      </c>
      <c r="BP1307">
        <v>0.98978723404255298</v>
      </c>
      <c r="BQ1307">
        <v>1.4428368794326201</v>
      </c>
      <c r="BR1307">
        <v>-1625.9160999999999</v>
      </c>
      <c r="BS1307">
        <v>-2.4522457408363398E-3</v>
      </c>
      <c r="BU1307">
        <v>-2.0984978058853901E-10</v>
      </c>
    </row>
    <row r="1308" spans="3:73" x14ac:dyDescent="0.3">
      <c r="C1308">
        <v>912093</v>
      </c>
      <c r="D1308" t="s">
        <v>4409</v>
      </c>
      <c r="E1308" t="s">
        <v>2524</v>
      </c>
      <c r="F1308" t="s">
        <v>3614</v>
      </c>
      <c r="G1308" t="s">
        <v>3678</v>
      </c>
      <c r="H1308" t="s">
        <v>3679</v>
      </c>
      <c r="I1308" t="s">
        <v>4676</v>
      </c>
      <c r="J1308">
        <v>2020</v>
      </c>
      <c r="K1308" t="s">
        <v>4062</v>
      </c>
      <c r="L1308">
        <v>12.824953000000001</v>
      </c>
      <c r="M1308">
        <v>1776300000</v>
      </c>
      <c r="N1308">
        <v>913600000</v>
      </c>
      <c r="O1308">
        <v>539000000</v>
      </c>
      <c r="P1308">
        <v>235500000</v>
      </c>
      <c r="Q1308">
        <v>83300000</v>
      </c>
      <c r="S1308">
        <v>172500000</v>
      </c>
      <c r="T1308">
        <v>148100000</v>
      </c>
      <c r="U1308">
        <v>381400000</v>
      </c>
      <c r="W1308">
        <v>232800000</v>
      </c>
      <c r="X1308">
        <v>53000000</v>
      </c>
      <c r="AB1308">
        <v>711400000</v>
      </c>
      <c r="AD1308">
        <v>-69397200000</v>
      </c>
      <c r="AE1308">
        <v>200000</v>
      </c>
      <c r="AF1308">
        <v>228000000</v>
      </c>
      <c r="AG1308">
        <v>154600000</v>
      </c>
      <c r="AI1308">
        <v>471000000</v>
      </c>
      <c r="AJ1308">
        <v>118100000</v>
      </c>
      <c r="AK1308">
        <v>193600000</v>
      </c>
      <c r="AL1308">
        <v>547200000</v>
      </c>
      <c r="AM1308">
        <v>65300000</v>
      </c>
      <c r="AN1308">
        <v>26700000</v>
      </c>
      <c r="AO1308">
        <v>33700000</v>
      </c>
      <c r="AQ1308">
        <v>135600000</v>
      </c>
      <c r="AU1308">
        <v>-29800000</v>
      </c>
      <c r="AV1308">
        <v>-71700000</v>
      </c>
      <c r="AY1308">
        <v>0.12</v>
      </c>
      <c r="AZ1308">
        <v>93000000</v>
      </c>
      <c r="BB1308">
        <v>125700000</v>
      </c>
      <c r="BC1308">
        <v>125700000</v>
      </c>
      <c r="BH1308">
        <v>5.0645161290322598</v>
      </c>
      <c r="BO1308">
        <v>3.7299703264095001</v>
      </c>
      <c r="BP1308">
        <v>2.3152920962199302</v>
      </c>
      <c r="BQ1308">
        <v>3.5665807560137499</v>
      </c>
      <c r="BR1308">
        <v>106.874608333333</v>
      </c>
      <c r="BS1308">
        <v>3.7531627776215902E-2</v>
      </c>
      <c r="BU1308">
        <v>2.1633319651391601E-9</v>
      </c>
    </row>
    <row r="1309" spans="3:73" x14ac:dyDescent="0.3">
      <c r="C1309">
        <v>912093</v>
      </c>
      <c r="D1309" t="s">
        <v>4409</v>
      </c>
      <c r="E1309" t="s">
        <v>2524</v>
      </c>
      <c r="F1309" t="s">
        <v>3614</v>
      </c>
      <c r="G1309" t="s">
        <v>3678</v>
      </c>
      <c r="H1309" t="s">
        <v>3679</v>
      </c>
      <c r="I1309" t="s">
        <v>4676</v>
      </c>
      <c r="J1309">
        <v>2019</v>
      </c>
      <c r="K1309" t="s">
        <v>4062</v>
      </c>
      <c r="L1309">
        <v>13.437735999999999</v>
      </c>
      <c r="M1309">
        <v>1815100000</v>
      </c>
      <c r="N1309">
        <v>916800000</v>
      </c>
      <c r="O1309">
        <v>521500000</v>
      </c>
      <c r="P1309">
        <v>233800000</v>
      </c>
      <c r="Q1309">
        <v>102700000</v>
      </c>
      <c r="S1309">
        <v>179900000</v>
      </c>
      <c r="T1309">
        <v>211600000</v>
      </c>
      <c r="U1309">
        <v>381100000</v>
      </c>
      <c r="W1309">
        <v>284000000</v>
      </c>
      <c r="X1309">
        <v>63400000</v>
      </c>
      <c r="AB1309">
        <v>725800000</v>
      </c>
      <c r="AD1309">
        <v>-69384500000</v>
      </c>
      <c r="AE1309">
        <v>200000</v>
      </c>
      <c r="AF1309">
        <v>229000000</v>
      </c>
      <c r="AG1309">
        <v>169500000</v>
      </c>
      <c r="AI1309">
        <v>478900000</v>
      </c>
      <c r="AJ1309">
        <v>67400000</v>
      </c>
      <c r="AK1309">
        <v>187000000</v>
      </c>
      <c r="AL1309">
        <v>584000000</v>
      </c>
      <c r="AM1309">
        <v>31500000</v>
      </c>
      <c r="AN1309">
        <v>12500000</v>
      </c>
      <c r="AO1309">
        <v>34300000</v>
      </c>
      <c r="AQ1309">
        <v>138800000</v>
      </c>
      <c r="AU1309">
        <v>80600000</v>
      </c>
      <c r="AV1309">
        <v>-300400000</v>
      </c>
      <c r="AY1309">
        <v>0.05</v>
      </c>
      <c r="AZ1309">
        <v>97500000</v>
      </c>
      <c r="BB1309">
        <v>78300000</v>
      </c>
      <c r="BC1309">
        <v>78300000</v>
      </c>
      <c r="BH1309">
        <v>4.9117948717948696</v>
      </c>
      <c r="BO1309">
        <v>2.28279883381924</v>
      </c>
      <c r="BP1309">
        <v>1.8362676056338001</v>
      </c>
      <c r="BQ1309">
        <v>2.8665492957746501</v>
      </c>
      <c r="BR1309">
        <v>268.75472000000002</v>
      </c>
      <c r="BS1309">
        <v>1.7222375310002799E-2</v>
      </c>
      <c r="BU1309">
        <v>9.2571893083494099E-10</v>
      </c>
    </row>
    <row r="1310" spans="3:73" x14ac:dyDescent="0.3">
      <c r="C1310">
        <v>912093</v>
      </c>
      <c r="D1310" t="s">
        <v>4409</v>
      </c>
      <c r="E1310" t="s">
        <v>2524</v>
      </c>
      <c r="F1310" t="s">
        <v>3614</v>
      </c>
      <c r="G1310" t="s">
        <v>3678</v>
      </c>
      <c r="H1310" t="s">
        <v>3679</v>
      </c>
      <c r="I1310" t="s">
        <v>4676</v>
      </c>
      <c r="J1310">
        <v>2018</v>
      </c>
      <c r="K1310" t="s">
        <v>4062</v>
      </c>
      <c r="L1310">
        <v>10.319228000000001</v>
      </c>
      <c r="M1310">
        <v>2022600000</v>
      </c>
      <c r="N1310">
        <v>1152600000</v>
      </c>
      <c r="O1310">
        <v>611400000</v>
      </c>
      <c r="P1310">
        <v>217500000</v>
      </c>
      <c r="Q1310">
        <v>92300000</v>
      </c>
      <c r="S1310">
        <v>170500000</v>
      </c>
      <c r="T1310">
        <v>235100000</v>
      </c>
      <c r="U1310">
        <v>336300000</v>
      </c>
      <c r="W1310">
        <v>561200000</v>
      </c>
      <c r="X1310">
        <v>55500000</v>
      </c>
      <c r="AB1310">
        <v>720700000</v>
      </c>
      <c r="AD1310">
        <v>-69393300000</v>
      </c>
      <c r="AE1310">
        <v>200000</v>
      </c>
      <c r="AF1310">
        <v>227000000</v>
      </c>
      <c r="AG1310">
        <v>136200000</v>
      </c>
      <c r="AI1310">
        <v>388200000</v>
      </c>
      <c r="AJ1310">
        <v>5100000</v>
      </c>
      <c r="AK1310">
        <v>133300000</v>
      </c>
      <c r="AL1310">
        <v>487100000</v>
      </c>
      <c r="AM1310">
        <v>13400000</v>
      </c>
      <c r="AN1310">
        <v>-28800000</v>
      </c>
      <c r="AO1310">
        <v>47300000</v>
      </c>
      <c r="AQ1310">
        <v>66000000</v>
      </c>
      <c r="AU1310">
        <v>-281600000</v>
      </c>
      <c r="AV1310">
        <v>-180500000</v>
      </c>
      <c r="AY1310">
        <v>-0.13</v>
      </c>
      <c r="AZ1310">
        <v>70150000</v>
      </c>
      <c r="BB1310">
        <v>31900000</v>
      </c>
      <c r="BC1310">
        <v>31900000</v>
      </c>
      <c r="BH1310">
        <v>5.53385602280827</v>
      </c>
      <c r="BO1310">
        <v>0.67441860465116299</v>
      </c>
      <c r="BP1310">
        <v>1.0894511760513199</v>
      </c>
      <c r="BQ1310">
        <v>1.88934426229508</v>
      </c>
      <c r="BR1310">
        <v>-79.378676923076895</v>
      </c>
      <c r="BS1310">
        <v>-3.9961148883030401E-2</v>
      </c>
      <c r="BU1310">
        <v>-1.86138426529763E-9</v>
      </c>
    </row>
    <row r="1311" spans="3:73" x14ac:dyDescent="0.3">
      <c r="C1311">
        <v>912093</v>
      </c>
      <c r="D1311" t="s">
        <v>4409</v>
      </c>
      <c r="E1311" t="s">
        <v>2524</v>
      </c>
      <c r="F1311" t="s">
        <v>3614</v>
      </c>
      <c r="G1311" t="s">
        <v>3678</v>
      </c>
      <c r="H1311" t="s">
        <v>3679</v>
      </c>
      <c r="I1311" t="s">
        <v>4676</v>
      </c>
      <c r="J1311">
        <v>2017</v>
      </c>
      <c r="K1311" t="s">
        <v>4062</v>
      </c>
      <c r="L1311">
        <v>10.057819</v>
      </c>
      <c r="M1311">
        <v>2110500000</v>
      </c>
      <c r="N1311">
        <v>1667000000</v>
      </c>
      <c r="O1311">
        <v>1004400000</v>
      </c>
      <c r="P1311">
        <v>120400000</v>
      </c>
      <c r="Q1311">
        <v>48000000</v>
      </c>
      <c r="S1311">
        <v>136900000</v>
      </c>
      <c r="T1311">
        <v>31100000</v>
      </c>
      <c r="U1311">
        <v>151600000</v>
      </c>
      <c r="W1311">
        <v>228800000</v>
      </c>
      <c r="X1311">
        <v>32600000</v>
      </c>
      <c r="AB1311">
        <v>786400000</v>
      </c>
      <c r="AD1311">
        <v>-69305800000</v>
      </c>
      <c r="AE1311">
        <v>200000</v>
      </c>
      <c r="AF1311">
        <v>228000000</v>
      </c>
      <c r="AG1311">
        <v>119200000</v>
      </c>
      <c r="AJ1311">
        <v>13600000</v>
      </c>
      <c r="AK1311">
        <v>136300000</v>
      </c>
      <c r="AL1311">
        <v>472400000</v>
      </c>
      <c r="AM1311">
        <v>21300000</v>
      </c>
      <c r="AN1311">
        <v>13700000</v>
      </c>
      <c r="AO1311">
        <v>43200000</v>
      </c>
      <c r="AQ1311">
        <v>80000000</v>
      </c>
      <c r="AU1311">
        <v>113700000</v>
      </c>
      <c r="AV1311">
        <v>325300000</v>
      </c>
      <c r="AY1311">
        <v>0.06</v>
      </c>
      <c r="BB1311">
        <v>78200000</v>
      </c>
      <c r="BC1311">
        <v>78200000</v>
      </c>
      <c r="BO1311">
        <v>1.81018518518519</v>
      </c>
      <c r="BP1311">
        <v>4.38986013986014</v>
      </c>
      <c r="BQ1311">
        <v>7.0760489510489499</v>
      </c>
      <c r="BR1311">
        <v>167.630316666667</v>
      </c>
      <c r="BS1311">
        <v>1.7421159715157699E-2</v>
      </c>
      <c r="BU1311">
        <v>7.6738191759918599E-10</v>
      </c>
    </row>
    <row r="1312" spans="3:73" x14ac:dyDescent="0.3">
      <c r="C1312">
        <v>1739445</v>
      </c>
      <c r="D1312" t="s">
        <v>3613</v>
      </c>
      <c r="E1312" t="s">
        <v>671</v>
      </c>
      <c r="F1312" t="s">
        <v>3614</v>
      </c>
      <c r="G1312" t="s">
        <v>3615</v>
      </c>
      <c r="H1312" t="s">
        <v>3616</v>
      </c>
      <c r="I1312" t="s">
        <v>3617</v>
      </c>
      <c r="J1312">
        <v>2026</v>
      </c>
      <c r="K1312" t="s">
        <v>4062</v>
      </c>
      <c r="L1312">
        <v>111.80692000000001</v>
      </c>
    </row>
    <row r="1313" spans="3:73" x14ac:dyDescent="0.3">
      <c r="C1313">
        <v>1739445</v>
      </c>
      <c r="D1313" t="s">
        <v>3613</v>
      </c>
      <c r="E1313" t="s">
        <v>671</v>
      </c>
      <c r="F1313" t="s">
        <v>3614</v>
      </c>
      <c r="G1313" t="s">
        <v>3615</v>
      </c>
      <c r="H1313" t="s">
        <v>3616</v>
      </c>
      <c r="I1313" t="s">
        <v>3617</v>
      </c>
      <c r="J1313">
        <v>2025</v>
      </c>
      <c r="K1313" t="s">
        <v>4062</v>
      </c>
      <c r="L1313">
        <v>90.750737000000001</v>
      </c>
      <c r="M1313">
        <v>4985200000</v>
      </c>
      <c r="N1313">
        <v>1106500000</v>
      </c>
      <c r="O1313">
        <v>214600000</v>
      </c>
      <c r="P1313">
        <v>417700000</v>
      </c>
      <c r="Q1313">
        <v>424200000</v>
      </c>
      <c r="S1313">
        <v>2097800000</v>
      </c>
      <c r="T1313">
        <v>310800000</v>
      </c>
      <c r="U1313">
        <v>1348900000</v>
      </c>
      <c r="V1313">
        <v>2343800000</v>
      </c>
      <c r="W1313">
        <v>503600000</v>
      </c>
      <c r="X1313">
        <v>259300000</v>
      </c>
      <c r="AB1313">
        <v>2641400000</v>
      </c>
      <c r="AD1313">
        <v>947300000</v>
      </c>
      <c r="AE1313">
        <v>500000</v>
      </c>
      <c r="AF1313">
        <v>49000000</v>
      </c>
      <c r="AG1313">
        <v>647200000</v>
      </c>
      <c r="AH1313">
        <v>2883400000</v>
      </c>
      <c r="AI1313">
        <v>2236200000</v>
      </c>
      <c r="AJ1313">
        <v>341900000</v>
      </c>
      <c r="AM1313">
        <v>32900000</v>
      </c>
      <c r="AN1313">
        <v>208400000</v>
      </c>
      <c r="AQ1313">
        <v>341100000</v>
      </c>
      <c r="AS1313">
        <v>223000000</v>
      </c>
      <c r="AT1313">
        <v>165600000</v>
      </c>
      <c r="AU1313">
        <v>-121400000</v>
      </c>
      <c r="AV1313">
        <v>-192400000</v>
      </c>
      <c r="AY1313">
        <v>4.25</v>
      </c>
      <c r="AZ1313">
        <v>392050000</v>
      </c>
      <c r="BA1313">
        <v>0.118575293056808</v>
      </c>
      <c r="BE1313">
        <v>0.118297842824443</v>
      </c>
      <c r="BF1313">
        <v>6.0865644724977498E-2</v>
      </c>
      <c r="BG1313">
        <v>0.22445723798293701</v>
      </c>
      <c r="BH1313">
        <v>5.70386430302257</v>
      </c>
      <c r="BI1313">
        <v>0.57839204043970105</v>
      </c>
      <c r="BJ1313">
        <v>-4.2103072761323398E-2</v>
      </c>
      <c r="BK1313">
        <v>5.7432198099465898E-2</v>
      </c>
      <c r="BL1313">
        <v>2.0597826086956501</v>
      </c>
      <c r="BN1313">
        <v>0.470151648880687</v>
      </c>
      <c r="BP1313">
        <v>0.42613185067513898</v>
      </c>
      <c r="BQ1313">
        <v>1.3548451151707701</v>
      </c>
      <c r="BR1313">
        <v>21.3531145882353</v>
      </c>
      <c r="BS1313">
        <v>7.8897554327250694E-2</v>
      </c>
      <c r="BU1313">
        <v>1.4601750293404999E-7</v>
      </c>
    </row>
    <row r="1314" spans="3:73" x14ac:dyDescent="0.3">
      <c r="C1314">
        <v>1739445</v>
      </c>
      <c r="D1314" t="s">
        <v>3613</v>
      </c>
      <c r="E1314" t="s">
        <v>671</v>
      </c>
      <c r="F1314" t="s">
        <v>3614</v>
      </c>
      <c r="G1314" t="s">
        <v>3615</v>
      </c>
      <c r="H1314" t="s">
        <v>3616</v>
      </c>
      <c r="I1314" t="s">
        <v>3617</v>
      </c>
      <c r="J1314">
        <v>2024</v>
      </c>
      <c r="K1314" t="s">
        <v>4062</v>
      </c>
      <c r="L1314">
        <v>87.989148</v>
      </c>
      <c r="M1314">
        <v>4915500000</v>
      </c>
      <c r="N1314">
        <v>954000000</v>
      </c>
      <c r="O1314">
        <v>187300000</v>
      </c>
      <c r="P1314">
        <v>350200000</v>
      </c>
      <c r="Q1314">
        <v>359900000</v>
      </c>
      <c r="S1314">
        <v>2129400000</v>
      </c>
      <c r="T1314">
        <v>338300000</v>
      </c>
      <c r="U1314">
        <v>1361200000</v>
      </c>
      <c r="V1314">
        <v>2487300000</v>
      </c>
      <c r="W1314">
        <v>516000000</v>
      </c>
      <c r="X1314">
        <v>237300000</v>
      </c>
      <c r="AB1314">
        <v>2428200000</v>
      </c>
      <c r="AD1314">
        <v>748900000</v>
      </c>
      <c r="AE1314">
        <v>500000</v>
      </c>
      <c r="AF1314">
        <v>48800000</v>
      </c>
      <c r="AH1314">
        <v>2569900000</v>
      </c>
      <c r="AI1314">
        <v>2054700000</v>
      </c>
      <c r="AJ1314">
        <v>197600000</v>
      </c>
      <c r="AM1314">
        <v>36300000</v>
      </c>
      <c r="AN1314">
        <v>93700000</v>
      </c>
      <c r="AQ1314">
        <v>502000000</v>
      </c>
      <c r="AS1314">
        <v>195000000</v>
      </c>
      <c r="AT1314">
        <v>189700000</v>
      </c>
      <c r="AU1314">
        <v>-1508900000</v>
      </c>
      <c r="AV1314">
        <v>1089400000</v>
      </c>
      <c r="AY1314">
        <v>1.92</v>
      </c>
      <c r="AZ1314">
        <v>380850000</v>
      </c>
      <c r="BA1314">
        <v>7.6890151367757495E-2</v>
      </c>
      <c r="BE1314">
        <v>0.19533834001323</v>
      </c>
      <c r="BF1314">
        <v>0.121522238219386</v>
      </c>
      <c r="BH1314">
        <v>5.3950374163056303</v>
      </c>
      <c r="BI1314">
        <v>0.52281558335876299</v>
      </c>
      <c r="BJ1314">
        <v>-0.58714346861745603</v>
      </c>
      <c r="BK1314">
        <v>7.3816101793844097E-2</v>
      </c>
      <c r="BL1314">
        <v>2.6462836056932</v>
      </c>
      <c r="BN1314">
        <v>0.50601159597192602</v>
      </c>
      <c r="BP1314">
        <v>0.362984496124031</v>
      </c>
      <c r="BQ1314">
        <v>1.1513565891472901</v>
      </c>
      <c r="BR1314">
        <v>45.827681249999998</v>
      </c>
      <c r="BS1314">
        <v>3.8588254674244302E-2</v>
      </c>
      <c r="BU1314">
        <v>6.9573825945144494E-8</v>
      </c>
    </row>
    <row r="1315" spans="3:73" x14ac:dyDescent="0.3">
      <c r="C1315">
        <v>1739445</v>
      </c>
      <c r="D1315" t="s">
        <v>3613</v>
      </c>
      <c r="E1315" t="s">
        <v>671</v>
      </c>
      <c r="F1315" t="s">
        <v>3614</v>
      </c>
      <c r="G1315" t="s">
        <v>3615</v>
      </c>
      <c r="H1315" t="s">
        <v>3616</v>
      </c>
      <c r="I1315" t="s">
        <v>3617</v>
      </c>
      <c r="J1315">
        <v>2023</v>
      </c>
      <c r="K1315" t="s">
        <v>4062</v>
      </c>
      <c r="L1315">
        <v>67.980321000000004</v>
      </c>
      <c r="M1315">
        <v>3577900000</v>
      </c>
      <c r="N1315">
        <v>912000000</v>
      </c>
      <c r="O1315">
        <v>104800000</v>
      </c>
      <c r="P1315">
        <v>357100000</v>
      </c>
      <c r="Q1315">
        <v>401800000</v>
      </c>
      <c r="S1315">
        <v>1336300000</v>
      </c>
      <c r="T1315">
        <v>270700000</v>
      </c>
      <c r="U1315">
        <v>990700000</v>
      </c>
      <c r="V1315">
        <v>1245900000</v>
      </c>
      <c r="W1315">
        <v>431200000</v>
      </c>
      <c r="X1315">
        <v>272500000</v>
      </c>
      <c r="AB1315">
        <v>2332000000</v>
      </c>
      <c r="AD1315">
        <v>664900000</v>
      </c>
      <c r="AE1315">
        <v>500000</v>
      </c>
      <c r="AF1315">
        <v>48600000</v>
      </c>
      <c r="AH1315">
        <v>2307900000</v>
      </c>
      <c r="AI1315">
        <v>1864100000</v>
      </c>
      <c r="AJ1315">
        <v>217300000</v>
      </c>
      <c r="AM1315">
        <v>36700000</v>
      </c>
      <c r="AN1315">
        <v>159200000</v>
      </c>
      <c r="AO1315">
        <v>28100000</v>
      </c>
      <c r="AQ1315">
        <v>261000000</v>
      </c>
      <c r="AS1315">
        <v>159500000</v>
      </c>
      <c r="AT1315">
        <v>203500000</v>
      </c>
      <c r="AU1315">
        <v>-285800000</v>
      </c>
      <c r="AV1315">
        <v>-30800000</v>
      </c>
      <c r="AY1315">
        <v>3.27</v>
      </c>
      <c r="AZ1315">
        <v>358800000</v>
      </c>
      <c r="BA1315">
        <v>9.4154859395987694E-2</v>
      </c>
      <c r="BB1315">
        <v>224000000</v>
      </c>
      <c r="BC1315">
        <v>224000000</v>
      </c>
      <c r="BD1315">
        <v>9.7057931452835894E-2</v>
      </c>
      <c r="BE1315">
        <v>0.113089821916028</v>
      </c>
      <c r="BF1315">
        <v>2.4914424368473499E-2</v>
      </c>
      <c r="BH1315">
        <v>5.1953734671126002</v>
      </c>
      <c r="BI1315">
        <v>0.64504318175466102</v>
      </c>
      <c r="BJ1315">
        <v>-0.12383552146973401</v>
      </c>
      <c r="BK1315">
        <v>8.8175397547554102E-2</v>
      </c>
      <c r="BL1315">
        <v>1.28255528255528</v>
      </c>
      <c r="BN1315">
        <v>0.34822102350540801</v>
      </c>
      <c r="BO1315">
        <v>7.9715302491103204</v>
      </c>
      <c r="BP1315">
        <v>0.24304267161410001</v>
      </c>
      <c r="BQ1315">
        <v>1.18320964749536</v>
      </c>
      <c r="BR1315">
        <v>20.7890889908257</v>
      </c>
      <c r="BS1315">
        <v>6.8267581475128597E-2</v>
      </c>
      <c r="BU1315">
        <v>9.5324035021440794E-8</v>
      </c>
    </row>
    <row r="1316" spans="3:73" x14ac:dyDescent="0.3">
      <c r="C1316">
        <v>1739445</v>
      </c>
      <c r="D1316" t="s">
        <v>3613</v>
      </c>
      <c r="E1316" t="s">
        <v>671</v>
      </c>
      <c r="F1316" t="s">
        <v>3614</v>
      </c>
      <c r="G1316" t="s">
        <v>3615</v>
      </c>
      <c r="H1316" t="s">
        <v>3616</v>
      </c>
      <c r="I1316" t="s">
        <v>3617</v>
      </c>
      <c r="J1316">
        <v>2022</v>
      </c>
      <c r="K1316" t="s">
        <v>4062</v>
      </c>
      <c r="L1316">
        <v>53.950346000000003</v>
      </c>
      <c r="M1316">
        <v>3340600000</v>
      </c>
      <c r="N1316">
        <v>856800000</v>
      </c>
      <c r="O1316">
        <v>160400000</v>
      </c>
      <c r="P1316">
        <v>334200000</v>
      </c>
      <c r="Q1316">
        <v>315800000</v>
      </c>
      <c r="S1316">
        <v>1199600000</v>
      </c>
      <c r="T1316">
        <v>256100000</v>
      </c>
      <c r="U1316">
        <v>958500000</v>
      </c>
      <c r="V1316">
        <v>1156200000</v>
      </c>
      <c r="W1316">
        <v>367700000</v>
      </c>
      <c r="X1316">
        <v>190700000</v>
      </c>
      <c r="AB1316">
        <v>2184400000</v>
      </c>
      <c r="AC1316">
        <v>0</v>
      </c>
      <c r="AD1316">
        <v>515500000</v>
      </c>
      <c r="AE1316">
        <v>500000</v>
      </c>
      <c r="AF1316">
        <v>48400000</v>
      </c>
      <c r="AH1316">
        <v>2242800000</v>
      </c>
      <c r="AI1316">
        <v>1820000000</v>
      </c>
      <c r="AJ1316">
        <v>349000000</v>
      </c>
      <c r="AM1316">
        <v>70400000</v>
      </c>
      <c r="AN1316">
        <v>245800000</v>
      </c>
      <c r="AO1316">
        <v>31000000</v>
      </c>
      <c r="AQ1316">
        <v>174300000</v>
      </c>
      <c r="AS1316">
        <v>154100000</v>
      </c>
      <c r="AT1316">
        <v>138000000</v>
      </c>
      <c r="AU1316">
        <v>90700000</v>
      </c>
      <c r="AV1316">
        <v>-177500000</v>
      </c>
      <c r="AY1316">
        <v>5.08</v>
      </c>
      <c r="AZ1316">
        <v>320150000</v>
      </c>
      <c r="BA1316">
        <v>0.155609060103442</v>
      </c>
      <c r="BB1316">
        <v>347200000</v>
      </c>
      <c r="BC1316">
        <v>347200000</v>
      </c>
      <c r="BD1316">
        <v>0.154806491885144</v>
      </c>
      <c r="BE1316">
        <v>7.77153558052434E-2</v>
      </c>
      <c r="BF1316">
        <v>1.6185125735687499E-2</v>
      </c>
      <c r="BH1316">
        <v>5.6848352334843</v>
      </c>
      <c r="BI1316">
        <v>0.67137639944920102</v>
      </c>
      <c r="BJ1316">
        <v>4.0440520777599402E-2</v>
      </c>
      <c r="BK1316">
        <v>6.1530230069555901E-2</v>
      </c>
      <c r="BL1316">
        <v>1.2630434782608699</v>
      </c>
      <c r="BN1316">
        <v>0.34610549003173102</v>
      </c>
      <c r="BO1316">
        <v>11.2</v>
      </c>
      <c r="BP1316">
        <v>0.43622518357356499</v>
      </c>
      <c r="BQ1316">
        <v>1.4713081316290499</v>
      </c>
      <c r="BR1316">
        <v>10.6201468503937</v>
      </c>
      <c r="BS1316">
        <v>0.112525178538729</v>
      </c>
      <c r="BU1316">
        <v>1.2546592093023299E-7</v>
      </c>
    </row>
    <row r="1317" spans="3:73" x14ac:dyDescent="0.3">
      <c r="C1317">
        <v>1739445</v>
      </c>
      <c r="D1317" t="s">
        <v>3613</v>
      </c>
      <c r="E1317" t="s">
        <v>671</v>
      </c>
      <c r="F1317" t="s">
        <v>3614</v>
      </c>
      <c r="G1317" t="s">
        <v>3615</v>
      </c>
      <c r="H1317" t="s">
        <v>3616</v>
      </c>
      <c r="I1317" t="s">
        <v>3617</v>
      </c>
      <c r="J1317">
        <v>2021</v>
      </c>
      <c r="K1317" t="s">
        <v>4062</v>
      </c>
      <c r="L1317">
        <v>56.391638999999998</v>
      </c>
      <c r="M1317">
        <v>3188100000</v>
      </c>
      <c r="N1317">
        <v>767900000</v>
      </c>
      <c r="O1317">
        <v>72900000</v>
      </c>
      <c r="P1317">
        <v>310800000</v>
      </c>
      <c r="Q1317">
        <v>324500000</v>
      </c>
      <c r="S1317">
        <v>1201900000</v>
      </c>
      <c r="T1317">
        <v>220300000</v>
      </c>
      <c r="U1317">
        <v>934900000</v>
      </c>
      <c r="V1317">
        <v>1234800000</v>
      </c>
      <c r="W1317">
        <v>364000000</v>
      </c>
      <c r="X1317">
        <v>184700000</v>
      </c>
      <c r="AB1317">
        <v>1953300000</v>
      </c>
      <c r="AC1317">
        <v>0</v>
      </c>
      <c r="AD1317">
        <v>279500000</v>
      </c>
      <c r="AE1317">
        <v>500000</v>
      </c>
      <c r="AF1317">
        <v>48300000</v>
      </c>
      <c r="AH1317">
        <v>2036400000</v>
      </c>
      <c r="AI1317">
        <v>1670200000</v>
      </c>
      <c r="AJ1317">
        <v>107300000</v>
      </c>
      <c r="AM1317">
        <v>14000000</v>
      </c>
      <c r="AN1317">
        <v>69600000</v>
      </c>
      <c r="AO1317">
        <v>23400000</v>
      </c>
      <c r="AQ1317">
        <v>166500000</v>
      </c>
      <c r="AS1317">
        <v>144300000</v>
      </c>
      <c r="AT1317">
        <v>85100000</v>
      </c>
      <c r="AU1317">
        <v>-570300000</v>
      </c>
      <c r="AV1317">
        <v>380900000</v>
      </c>
      <c r="AY1317">
        <v>1.44</v>
      </c>
      <c r="AZ1317">
        <v>300650000</v>
      </c>
      <c r="BA1317">
        <v>5.2691023374582598E-2</v>
      </c>
      <c r="BB1317">
        <v>107000000</v>
      </c>
      <c r="BC1317">
        <v>107000000</v>
      </c>
      <c r="BD1317">
        <v>5.2543704576704001E-2</v>
      </c>
      <c r="BE1317">
        <v>8.1761932822628197E-2</v>
      </c>
      <c r="BF1317">
        <v>3.9972500491062699E-2</v>
      </c>
      <c r="BH1317">
        <v>5.5552968568102399</v>
      </c>
      <c r="BI1317">
        <v>0.63875035287475301</v>
      </c>
      <c r="BJ1317">
        <v>-0.28005303476723598</v>
      </c>
      <c r="BK1317">
        <v>4.1789432331565499E-2</v>
      </c>
      <c r="BL1317">
        <v>1.9565217391304299</v>
      </c>
      <c r="BN1317">
        <v>0.38731532887927</v>
      </c>
      <c r="BO1317">
        <v>4.5726495726495697</v>
      </c>
      <c r="BP1317">
        <v>0.20027472527472501</v>
      </c>
      <c r="BQ1317">
        <v>1.21813186813187</v>
      </c>
      <c r="BR1317">
        <v>39.160860416666701</v>
      </c>
      <c r="BS1317">
        <v>3.56320073721395E-2</v>
      </c>
      <c r="BU1317">
        <v>4.1572702687759203E-8</v>
      </c>
    </row>
    <row r="1318" spans="3:73" x14ac:dyDescent="0.3">
      <c r="C1318">
        <v>1739445</v>
      </c>
      <c r="D1318" t="s">
        <v>3613</v>
      </c>
      <c r="E1318" t="s">
        <v>671</v>
      </c>
      <c r="F1318" t="s">
        <v>3614</v>
      </c>
      <c r="G1318" t="s">
        <v>3615</v>
      </c>
      <c r="H1318" t="s">
        <v>3616</v>
      </c>
      <c r="I1318" t="s">
        <v>3617</v>
      </c>
      <c r="J1318">
        <v>2020</v>
      </c>
      <c r="K1318" t="s">
        <v>4062</v>
      </c>
      <c r="L1318">
        <v>42.298893999999997</v>
      </c>
      <c r="M1318">
        <v>2646700000</v>
      </c>
      <c r="N1318">
        <v>664900000</v>
      </c>
      <c r="O1318">
        <v>95800000</v>
      </c>
      <c r="P1318">
        <v>260200000</v>
      </c>
      <c r="Q1318">
        <v>276800000</v>
      </c>
      <c r="S1318">
        <v>913300000</v>
      </c>
      <c r="T1318">
        <v>212900000</v>
      </c>
      <c r="U1318">
        <v>794000000</v>
      </c>
      <c r="V1318">
        <v>754500000</v>
      </c>
      <c r="W1318">
        <v>310300000</v>
      </c>
      <c r="X1318">
        <v>144100000</v>
      </c>
      <c r="AB1318">
        <v>1892200000</v>
      </c>
      <c r="AC1318">
        <v>0</v>
      </c>
      <c r="AD1318">
        <v>219700000</v>
      </c>
      <c r="AE1318">
        <v>500000</v>
      </c>
      <c r="AF1318">
        <v>48200000</v>
      </c>
      <c r="AH1318">
        <v>1935600000</v>
      </c>
      <c r="AI1318">
        <v>1553600000</v>
      </c>
      <c r="AJ1318">
        <v>151800000</v>
      </c>
      <c r="AM1318">
        <v>31600000</v>
      </c>
      <c r="AN1318">
        <v>106600000</v>
      </c>
      <c r="AO1318">
        <v>10600000</v>
      </c>
      <c r="AQ1318">
        <v>259900000</v>
      </c>
      <c r="AS1318">
        <v>114500000</v>
      </c>
      <c r="AT1318">
        <v>82100000</v>
      </c>
      <c r="AU1318">
        <v>-528200000</v>
      </c>
      <c r="AV1318">
        <v>123700000</v>
      </c>
      <c r="AY1318">
        <v>2.2000000000000002</v>
      </c>
      <c r="AZ1318">
        <v>280050000</v>
      </c>
      <c r="BA1318">
        <v>7.8425294482331098E-2</v>
      </c>
      <c r="BB1318">
        <v>148800000</v>
      </c>
      <c r="BC1318">
        <v>148800000</v>
      </c>
      <c r="BD1318">
        <v>7.6875387476751406E-2</v>
      </c>
      <c r="BE1318">
        <v>0.13427361025005199</v>
      </c>
      <c r="BF1318">
        <v>9.1857821864021499E-2</v>
      </c>
      <c r="BH1318">
        <v>5.5475807891448001</v>
      </c>
      <c r="BI1318">
        <v>0.731325801942041</v>
      </c>
      <c r="BJ1318">
        <v>-0.272886960115726</v>
      </c>
      <c r="BK1318">
        <v>4.2415788386030197E-2</v>
      </c>
      <c r="BL1318">
        <v>3.16565164433618</v>
      </c>
      <c r="BN1318">
        <v>0.28507197642347099</v>
      </c>
      <c r="BO1318">
        <v>14.037735849056601</v>
      </c>
      <c r="BP1318">
        <v>0.30873348372542703</v>
      </c>
      <c r="BQ1318">
        <v>1.25072510473735</v>
      </c>
      <c r="BR1318">
        <v>19.226769999999998</v>
      </c>
      <c r="BS1318">
        <v>5.6336539477856502E-2</v>
      </c>
      <c r="BU1318">
        <v>4.9179561779938703E-8</v>
      </c>
    </row>
    <row r="1319" spans="3:73" x14ac:dyDescent="0.3">
      <c r="C1319">
        <v>1739445</v>
      </c>
      <c r="D1319" t="s">
        <v>3613</v>
      </c>
      <c r="E1319" t="s">
        <v>671</v>
      </c>
      <c r="F1319" t="s">
        <v>3614</v>
      </c>
      <c r="G1319" t="s">
        <v>3615</v>
      </c>
      <c r="H1319" t="s">
        <v>3616</v>
      </c>
      <c r="I1319" t="s">
        <v>3617</v>
      </c>
      <c r="J1319">
        <v>2019</v>
      </c>
      <c r="K1319" t="s">
        <v>4062</v>
      </c>
      <c r="L1319">
        <v>34.448104000000001</v>
      </c>
      <c r="M1319">
        <v>2302500000</v>
      </c>
      <c r="N1319">
        <v>757200000</v>
      </c>
      <c r="O1319">
        <v>240400000</v>
      </c>
      <c r="P1319">
        <v>200000000</v>
      </c>
      <c r="Q1319">
        <v>283300000</v>
      </c>
      <c r="S1319">
        <v>816200000</v>
      </c>
      <c r="T1319">
        <v>51700000</v>
      </c>
      <c r="U1319">
        <v>621900000</v>
      </c>
      <c r="V1319">
        <v>512100000</v>
      </c>
      <c r="W1319">
        <v>284000000</v>
      </c>
      <c r="X1319">
        <v>90000000</v>
      </c>
      <c r="AB1319">
        <v>1790400000</v>
      </c>
      <c r="AC1319">
        <v>0</v>
      </c>
      <c r="AD1319">
        <v>122900000</v>
      </c>
      <c r="AE1319">
        <v>500000</v>
      </c>
      <c r="AF1319">
        <v>48300000</v>
      </c>
      <c r="AH1319">
        <v>446900000</v>
      </c>
      <c r="AJ1319">
        <v>30500000</v>
      </c>
      <c r="AL1319">
        <v>1584000000</v>
      </c>
      <c r="AM1319">
        <v>7400000</v>
      </c>
      <c r="AN1319">
        <v>21100000</v>
      </c>
      <c r="AO1319">
        <v>6800000</v>
      </c>
      <c r="AQ1319">
        <v>358800000</v>
      </c>
      <c r="AS1319">
        <v>85800000</v>
      </c>
      <c r="AT1319">
        <v>85400000</v>
      </c>
      <c r="AU1319">
        <v>-109400000</v>
      </c>
      <c r="AV1319">
        <v>-108400000</v>
      </c>
      <c r="AY1319">
        <v>0.44</v>
      </c>
      <c r="AZ1319">
        <v>267900000</v>
      </c>
      <c r="BA1319">
        <v>6.8247930185723907E-2</v>
      </c>
      <c r="BB1319">
        <v>35300000</v>
      </c>
      <c r="BC1319">
        <v>35300000</v>
      </c>
      <c r="BD1319">
        <v>7.8988588051018105E-2</v>
      </c>
      <c r="BE1319">
        <v>0.80286417543074495</v>
      </c>
      <c r="BF1319">
        <v>0.61176997091071805</v>
      </c>
      <c r="BI1319">
        <v>0.19409337676438701</v>
      </c>
      <c r="BJ1319">
        <v>-0.24479749384649799</v>
      </c>
      <c r="BK1319">
        <v>0.19109420452002701</v>
      </c>
      <c r="BL1319">
        <v>4.2014051522248197</v>
      </c>
      <c r="BN1319">
        <v>0.22241042345276901</v>
      </c>
      <c r="BO1319">
        <v>5.1911764705882399</v>
      </c>
      <c r="BP1319">
        <v>0.84647887323943705</v>
      </c>
      <c r="BQ1319">
        <v>1.6686619718309901</v>
      </c>
      <c r="BR1319">
        <v>78.2911454545455</v>
      </c>
      <c r="BS1319">
        <v>1.17850759606792E-2</v>
      </c>
      <c r="BU1319">
        <v>8.4657985701519203E-9</v>
      </c>
    </row>
    <row r="1320" spans="3:73" x14ac:dyDescent="0.3">
      <c r="C1320">
        <v>1739445</v>
      </c>
      <c r="D1320" t="s">
        <v>3613</v>
      </c>
      <c r="E1320" t="s">
        <v>671</v>
      </c>
      <c r="F1320" t="s">
        <v>3614</v>
      </c>
      <c r="G1320" t="s">
        <v>3615</v>
      </c>
      <c r="H1320" t="s">
        <v>3616</v>
      </c>
      <c r="I1320" t="s">
        <v>3617</v>
      </c>
      <c r="J1320">
        <v>2018</v>
      </c>
      <c r="K1320" t="s">
        <v>4062</v>
      </c>
      <c r="L1320">
        <v>27.531278</v>
      </c>
      <c r="M1320">
        <v>2172200000</v>
      </c>
      <c r="N1320">
        <v>667000000</v>
      </c>
      <c r="O1320">
        <v>99400000</v>
      </c>
      <c r="P1320">
        <v>291400000</v>
      </c>
      <c r="Q1320">
        <v>252500000</v>
      </c>
      <c r="S1320">
        <v>803000000</v>
      </c>
      <c r="T1320">
        <v>55200000</v>
      </c>
      <c r="U1320">
        <v>615200000</v>
      </c>
      <c r="V1320">
        <v>487700000</v>
      </c>
      <c r="W1320">
        <v>234200000</v>
      </c>
      <c r="X1320">
        <v>86200000</v>
      </c>
      <c r="AB1320">
        <v>1684500000</v>
      </c>
      <c r="AC1320">
        <v>3500000</v>
      </c>
      <c r="AD1320">
        <v>19500000</v>
      </c>
      <c r="AE1320">
        <v>500000</v>
      </c>
      <c r="AF1320">
        <v>48000000</v>
      </c>
      <c r="AH1320">
        <v>374400000</v>
      </c>
      <c r="AJ1320">
        <v>26700000</v>
      </c>
      <c r="AL1320">
        <v>1365500000</v>
      </c>
      <c r="AM1320">
        <v>1100000</v>
      </c>
      <c r="AN1320">
        <v>27700000</v>
      </c>
      <c r="AO1320">
        <v>900000</v>
      </c>
      <c r="AQ1320">
        <v>118500000</v>
      </c>
      <c r="AS1320">
        <v>67600000</v>
      </c>
      <c r="AT1320">
        <v>44800000</v>
      </c>
      <c r="AU1320">
        <v>-364500000</v>
      </c>
      <c r="AV1320">
        <v>338600000</v>
      </c>
      <c r="AX1320">
        <v>2400000</v>
      </c>
      <c r="AY1320">
        <v>0.56000000000000005</v>
      </c>
      <c r="BA1320">
        <v>7.1314102564102602E-2</v>
      </c>
      <c r="BB1320">
        <v>29700000</v>
      </c>
      <c r="BC1320">
        <v>29700000</v>
      </c>
      <c r="BD1320">
        <v>7.93269230769231E-2</v>
      </c>
      <c r="BE1320">
        <v>0.31650641025641002</v>
      </c>
      <c r="BF1320">
        <v>0.19684829059829101</v>
      </c>
      <c r="BI1320">
        <v>0.172359819537796</v>
      </c>
      <c r="BJ1320">
        <v>-0.97355769230769196</v>
      </c>
      <c r="BK1320">
        <v>0.11965811965812</v>
      </c>
      <c r="BL1320">
        <v>2.64508928571429</v>
      </c>
      <c r="BN1320">
        <v>0.22451892090967701</v>
      </c>
      <c r="BO1320">
        <v>33</v>
      </c>
      <c r="BP1320">
        <v>0.42442356959863398</v>
      </c>
      <c r="BQ1320">
        <v>1.76985482493595</v>
      </c>
      <c r="BR1320">
        <v>49.162996428571397</v>
      </c>
      <c r="BS1320">
        <v>1.6444048679133301E-2</v>
      </c>
      <c r="BU1320">
        <v>9.1525768358563407E-9</v>
      </c>
    </row>
    <row r="1321" spans="3:73" x14ac:dyDescent="0.3">
      <c r="C1321">
        <v>1739445</v>
      </c>
      <c r="D1321" t="s">
        <v>3613</v>
      </c>
      <c r="E1321" t="s">
        <v>671</v>
      </c>
      <c r="F1321" t="s">
        <v>3614</v>
      </c>
      <c r="G1321" t="s">
        <v>3615</v>
      </c>
      <c r="H1321" t="s">
        <v>3616</v>
      </c>
      <c r="I1321" t="s">
        <v>3617</v>
      </c>
      <c r="J1321">
        <v>2017</v>
      </c>
      <c r="K1321" t="s">
        <v>4062</v>
      </c>
    </row>
    <row r="1322" spans="3:73" x14ac:dyDescent="0.3">
      <c r="C1322">
        <v>1001385</v>
      </c>
      <c r="D1322" t="s">
        <v>3944</v>
      </c>
      <c r="E1322" t="s">
        <v>1333</v>
      </c>
      <c r="F1322" t="s">
        <v>3614</v>
      </c>
      <c r="G1322" t="s">
        <v>3945</v>
      </c>
      <c r="H1322" t="s">
        <v>3946</v>
      </c>
      <c r="I1322" t="s">
        <v>3947</v>
      </c>
      <c r="J1322">
        <v>2026</v>
      </c>
      <c r="K1322" t="s">
        <v>4062</v>
      </c>
      <c r="L1322">
        <v>73.813097999999997</v>
      </c>
    </row>
    <row r="1323" spans="3:73" x14ac:dyDescent="0.3">
      <c r="C1323">
        <v>1001385</v>
      </c>
      <c r="D1323" t="s">
        <v>3944</v>
      </c>
      <c r="E1323" t="s">
        <v>1333</v>
      </c>
      <c r="F1323" t="s">
        <v>3614</v>
      </c>
      <c r="G1323" t="s">
        <v>3945</v>
      </c>
      <c r="H1323" t="s">
        <v>3946</v>
      </c>
      <c r="I1323" t="s">
        <v>3947</v>
      </c>
      <c r="J1323">
        <v>2025</v>
      </c>
      <c r="K1323" t="s">
        <v>4062</v>
      </c>
      <c r="L1323">
        <v>48.249462999999999</v>
      </c>
      <c r="M1323">
        <v>579630000</v>
      </c>
      <c r="N1323">
        <v>251432000</v>
      </c>
      <c r="O1323">
        <v>2273000</v>
      </c>
      <c r="Q1323">
        <v>74287000</v>
      </c>
      <c r="S1323">
        <v>157509000</v>
      </c>
      <c r="U1323">
        <v>55504000</v>
      </c>
      <c r="V1323">
        <v>184847000</v>
      </c>
      <c r="W1323">
        <v>66550000</v>
      </c>
      <c r="X1323">
        <v>22190000</v>
      </c>
      <c r="AB1323">
        <v>394783000</v>
      </c>
      <c r="AD1323">
        <v>281742000</v>
      </c>
      <c r="AE1323">
        <v>96000</v>
      </c>
      <c r="AF1323">
        <v>9587990</v>
      </c>
      <c r="AG1323">
        <v>103637000</v>
      </c>
      <c r="AJ1323">
        <v>50870000</v>
      </c>
      <c r="AM1323">
        <v>11067000</v>
      </c>
      <c r="AN1323">
        <v>35411000</v>
      </c>
      <c r="AO1323">
        <v>2609000</v>
      </c>
      <c r="AQ1323">
        <v>67283000</v>
      </c>
      <c r="AR1323">
        <v>-1071000</v>
      </c>
      <c r="AU1323">
        <v>-20146000</v>
      </c>
      <c r="AV1323">
        <v>-49871000</v>
      </c>
      <c r="AY1323">
        <v>3.62</v>
      </c>
      <c r="AZ1323">
        <v>77028500</v>
      </c>
      <c r="BB1323">
        <v>49087000</v>
      </c>
      <c r="BC1323">
        <v>49087000</v>
      </c>
      <c r="BN1323">
        <v>0.318905163638873</v>
      </c>
      <c r="BO1323">
        <v>18.8144883096972</v>
      </c>
      <c r="BP1323">
        <v>3.4154770848985702E-2</v>
      </c>
      <c r="BQ1323">
        <v>2.6618332081142002</v>
      </c>
      <c r="BR1323">
        <v>13.3285809392265</v>
      </c>
      <c r="BS1323">
        <v>8.9697378053259599E-2</v>
      </c>
      <c r="BU1323">
        <v>4.42428007436997E-7</v>
      </c>
    </row>
    <row r="1324" spans="3:73" x14ac:dyDescent="0.3">
      <c r="C1324">
        <v>1001385</v>
      </c>
      <c r="D1324" t="s">
        <v>3944</v>
      </c>
      <c r="E1324" t="s">
        <v>1333</v>
      </c>
      <c r="F1324" t="s">
        <v>3614</v>
      </c>
      <c r="G1324" t="s">
        <v>3945</v>
      </c>
      <c r="H1324" t="s">
        <v>3946</v>
      </c>
      <c r="I1324" t="s">
        <v>3947</v>
      </c>
      <c r="J1324">
        <v>2024</v>
      </c>
      <c r="K1324" t="s">
        <v>4062</v>
      </c>
      <c r="L1324">
        <v>38.908911000000003</v>
      </c>
      <c r="M1324">
        <v>589653000</v>
      </c>
      <c r="N1324">
        <v>262488000</v>
      </c>
      <c r="O1324">
        <v>5007000</v>
      </c>
      <c r="Q1324">
        <v>79770000</v>
      </c>
      <c r="S1324">
        <v>150456000</v>
      </c>
      <c r="U1324">
        <v>55504000</v>
      </c>
      <c r="V1324">
        <v>215650000</v>
      </c>
      <c r="W1324">
        <v>75133000</v>
      </c>
      <c r="X1324">
        <v>27783000</v>
      </c>
      <c r="AB1324">
        <v>374003000</v>
      </c>
      <c r="AD1324">
        <v>246331000</v>
      </c>
      <c r="AE1324">
        <v>99000</v>
      </c>
      <c r="AF1324">
        <v>9918711</v>
      </c>
      <c r="AG1324">
        <v>95405000</v>
      </c>
      <c r="AJ1324">
        <v>48244000</v>
      </c>
      <c r="AM1324">
        <v>8165000</v>
      </c>
      <c r="AN1324">
        <v>34206000</v>
      </c>
      <c r="AO1324">
        <v>5660000</v>
      </c>
      <c r="AQ1324">
        <v>55051000</v>
      </c>
      <c r="AR1324">
        <v>-309000</v>
      </c>
      <c r="AU1324">
        <v>-20736000</v>
      </c>
      <c r="AV1324">
        <v>-33376000</v>
      </c>
      <c r="AY1324">
        <v>3.45</v>
      </c>
      <c r="AZ1324">
        <v>85499500</v>
      </c>
      <c r="BB1324">
        <v>48031000</v>
      </c>
      <c r="BC1324">
        <v>48031000</v>
      </c>
      <c r="BN1324">
        <v>0.36572356962484698</v>
      </c>
      <c r="BO1324">
        <v>8.4860424028268593</v>
      </c>
      <c r="BP1324">
        <v>6.6641821835944304E-2</v>
      </c>
      <c r="BQ1324">
        <v>2.4319273821090599</v>
      </c>
      <c r="BR1324">
        <v>11.2779452173913</v>
      </c>
      <c r="BS1324">
        <v>9.1459159418507296E-2</v>
      </c>
      <c r="BU1324">
        <v>3.5891621978968102E-7</v>
      </c>
    </row>
    <row r="1325" spans="3:73" x14ac:dyDescent="0.3">
      <c r="C1325">
        <v>1001385</v>
      </c>
      <c r="D1325" t="s">
        <v>3944</v>
      </c>
      <c r="E1325" t="s">
        <v>1333</v>
      </c>
      <c r="F1325" t="s">
        <v>3614</v>
      </c>
      <c r="G1325" t="s">
        <v>3945</v>
      </c>
      <c r="H1325" t="s">
        <v>3946</v>
      </c>
      <c r="I1325" t="s">
        <v>3947</v>
      </c>
      <c r="J1325">
        <v>2023</v>
      </c>
      <c r="K1325" t="s">
        <v>4062</v>
      </c>
      <c r="L1325">
        <v>31.082193</v>
      </c>
      <c r="M1325">
        <v>597881000</v>
      </c>
      <c r="N1325">
        <v>272484000</v>
      </c>
      <c r="O1325">
        <v>4068000</v>
      </c>
      <c r="Q1325">
        <v>91229000</v>
      </c>
      <c r="S1325">
        <v>143955000</v>
      </c>
      <c r="U1325">
        <v>55504000</v>
      </c>
      <c r="V1325">
        <v>257521000</v>
      </c>
      <c r="W1325">
        <v>96194000</v>
      </c>
      <c r="X1325">
        <v>31142000</v>
      </c>
      <c r="AB1325">
        <v>340360000</v>
      </c>
      <c r="AD1325">
        <v>212125000</v>
      </c>
      <c r="AE1325">
        <v>100000</v>
      </c>
      <c r="AF1325">
        <v>9985580</v>
      </c>
      <c r="AG1325">
        <v>77642000</v>
      </c>
      <c r="AJ1325">
        <v>33858000</v>
      </c>
      <c r="AM1325">
        <v>8207000</v>
      </c>
      <c r="AN1325">
        <v>21072000</v>
      </c>
      <c r="AO1325">
        <v>4855000</v>
      </c>
      <c r="AP1325">
        <v>15806000</v>
      </c>
      <c r="AQ1325">
        <v>53455000</v>
      </c>
      <c r="AR1325">
        <v>-6780000</v>
      </c>
      <c r="AU1325">
        <v>-20372000</v>
      </c>
      <c r="AV1325">
        <v>-32696000</v>
      </c>
      <c r="AY1325">
        <v>2.11</v>
      </c>
      <c r="AZ1325">
        <v>81129000</v>
      </c>
      <c r="BB1325">
        <v>34134000</v>
      </c>
      <c r="BC1325">
        <v>49940000</v>
      </c>
      <c r="BN1325">
        <v>0.430722836149669</v>
      </c>
      <c r="BO1325">
        <v>7.0306900102986596</v>
      </c>
      <c r="BP1325">
        <v>4.2289539888142699E-2</v>
      </c>
      <c r="BQ1325">
        <v>1.8842651308813401</v>
      </c>
      <c r="BR1325">
        <v>14.7308971563981</v>
      </c>
      <c r="BS1325">
        <v>6.1910917851686398E-2</v>
      </c>
      <c r="BU1325">
        <v>1.9268841000705101E-7</v>
      </c>
    </row>
    <row r="1326" spans="3:73" x14ac:dyDescent="0.3">
      <c r="C1326">
        <v>1001385</v>
      </c>
      <c r="D1326" t="s">
        <v>3944</v>
      </c>
      <c r="E1326" t="s">
        <v>1333</v>
      </c>
      <c r="F1326" t="s">
        <v>3614</v>
      </c>
      <c r="G1326" t="s">
        <v>3945</v>
      </c>
      <c r="H1326" t="s">
        <v>3946</v>
      </c>
      <c r="I1326" t="s">
        <v>3947</v>
      </c>
      <c r="J1326">
        <v>2022</v>
      </c>
      <c r="K1326" t="s">
        <v>4062</v>
      </c>
      <c r="L1326">
        <v>30.586113999999998</v>
      </c>
      <c r="M1326">
        <v>601340000</v>
      </c>
      <c r="N1326">
        <v>278740000</v>
      </c>
      <c r="O1326">
        <v>3681000</v>
      </c>
      <c r="Q1326">
        <v>71029000</v>
      </c>
      <c r="S1326">
        <v>133166000</v>
      </c>
      <c r="U1326">
        <v>55504000</v>
      </c>
      <c r="V1326">
        <v>283066000</v>
      </c>
      <c r="W1326">
        <v>90839000</v>
      </c>
      <c r="X1326">
        <v>26968000</v>
      </c>
      <c r="AB1326">
        <v>318274000</v>
      </c>
      <c r="AD1326">
        <v>191053000</v>
      </c>
      <c r="AE1326">
        <v>99000</v>
      </c>
      <c r="AF1326">
        <v>9927360</v>
      </c>
      <c r="AG1326">
        <v>85855000</v>
      </c>
      <c r="AJ1326">
        <v>44821000</v>
      </c>
      <c r="AM1326">
        <v>10201000</v>
      </c>
      <c r="AN1326">
        <v>31149000</v>
      </c>
      <c r="AO1326">
        <v>3568000</v>
      </c>
      <c r="AP1326">
        <v>17103000</v>
      </c>
      <c r="AQ1326">
        <v>17540000</v>
      </c>
      <c r="AR1326">
        <v>-1698000</v>
      </c>
      <c r="AU1326">
        <v>-23050000</v>
      </c>
      <c r="AV1326">
        <v>6194000</v>
      </c>
      <c r="AY1326">
        <v>3.14</v>
      </c>
      <c r="AZ1326">
        <v>65340000</v>
      </c>
      <c r="BB1326">
        <v>44918000</v>
      </c>
      <c r="BC1326">
        <v>62021000</v>
      </c>
      <c r="BN1326">
        <v>0.47072537998470099</v>
      </c>
      <c r="BO1326">
        <v>12.589125560538101</v>
      </c>
      <c r="BP1326">
        <v>4.0522242649082399E-2</v>
      </c>
      <c r="BQ1326">
        <v>2.2865839562302499</v>
      </c>
      <c r="BR1326">
        <v>9.7408006369426694</v>
      </c>
      <c r="BS1326">
        <v>9.7868503239347204E-2</v>
      </c>
      <c r="BU1326">
        <v>3.0175382833659001E-7</v>
      </c>
    </row>
    <row r="1327" spans="3:73" x14ac:dyDescent="0.3">
      <c r="C1327">
        <v>1001385</v>
      </c>
      <c r="D1327" t="s">
        <v>3944</v>
      </c>
      <c r="E1327" t="s">
        <v>1333</v>
      </c>
      <c r="F1327" t="s">
        <v>3614</v>
      </c>
      <c r="G1327" t="s">
        <v>3945</v>
      </c>
      <c r="H1327" t="s">
        <v>3946</v>
      </c>
      <c r="I1327" t="s">
        <v>3947</v>
      </c>
      <c r="J1327">
        <v>2021</v>
      </c>
      <c r="K1327" t="s">
        <v>4062</v>
      </c>
      <c r="L1327">
        <v>29.079218999999998</v>
      </c>
      <c r="M1327">
        <v>547679000</v>
      </c>
      <c r="N1327">
        <v>228226000</v>
      </c>
      <c r="O1327">
        <v>2997000</v>
      </c>
      <c r="Q1327">
        <v>59651000</v>
      </c>
      <c r="S1327">
        <v>121266000</v>
      </c>
      <c r="U1327">
        <v>53684000</v>
      </c>
      <c r="V1327">
        <v>264296000</v>
      </c>
      <c r="W1327">
        <v>64092000</v>
      </c>
      <c r="X1327">
        <v>32267000</v>
      </c>
      <c r="AB1327">
        <v>283383000</v>
      </c>
      <c r="AD1327">
        <v>159904000</v>
      </c>
      <c r="AE1327">
        <v>99000</v>
      </c>
      <c r="AF1327">
        <v>9870567</v>
      </c>
      <c r="AG1327">
        <v>13578000</v>
      </c>
      <c r="AJ1327">
        <v>16032000</v>
      </c>
      <c r="AM1327">
        <v>3635000</v>
      </c>
      <c r="AN1327">
        <v>2271000</v>
      </c>
      <c r="AO1327">
        <v>1202000</v>
      </c>
      <c r="AP1327">
        <v>13624000</v>
      </c>
      <c r="AQ1327">
        <v>-5811000</v>
      </c>
      <c r="AR1327">
        <v>-7047000</v>
      </c>
      <c r="AU1327">
        <v>-100152000</v>
      </c>
      <c r="AV1327">
        <v>71033000</v>
      </c>
      <c r="AY1327">
        <v>0.23</v>
      </c>
      <c r="AZ1327">
        <v>44414000</v>
      </c>
      <c r="BB1327">
        <v>7108000</v>
      </c>
      <c r="BC1327">
        <v>20732000</v>
      </c>
      <c r="BN1327">
        <v>0.482574646827795</v>
      </c>
      <c r="BO1327">
        <v>5.9134775374375996</v>
      </c>
      <c r="BP1327">
        <v>4.6760906197341301E-2</v>
      </c>
      <c r="BQ1327">
        <v>2.6302034575298001</v>
      </c>
      <c r="BR1327">
        <v>126.431386956522</v>
      </c>
      <c r="BS1327">
        <v>8.0138893299880401E-3</v>
      </c>
      <c r="BU1327">
        <v>2.3601346481616801E-8</v>
      </c>
    </row>
    <row r="1328" spans="3:73" x14ac:dyDescent="0.3">
      <c r="C1328">
        <v>1001385</v>
      </c>
      <c r="D1328" t="s">
        <v>3944</v>
      </c>
      <c r="E1328" t="s">
        <v>1333</v>
      </c>
      <c r="F1328" t="s">
        <v>3614</v>
      </c>
      <c r="G1328" t="s">
        <v>3945</v>
      </c>
      <c r="H1328" t="s">
        <v>3946</v>
      </c>
      <c r="I1328" t="s">
        <v>3947</v>
      </c>
      <c r="J1328">
        <v>2020</v>
      </c>
      <c r="K1328" t="s">
        <v>4062</v>
      </c>
      <c r="L1328">
        <v>26.865137000000001</v>
      </c>
      <c r="M1328">
        <v>373015000</v>
      </c>
      <c r="N1328">
        <v>191963000</v>
      </c>
      <c r="O1328">
        <v>37927000</v>
      </c>
      <c r="Q1328">
        <v>29177000</v>
      </c>
      <c r="S1328">
        <v>110184000</v>
      </c>
      <c r="U1328">
        <v>22985000</v>
      </c>
      <c r="V1328">
        <v>103389000</v>
      </c>
      <c r="W1328">
        <v>45901000</v>
      </c>
      <c r="X1328">
        <v>12993000</v>
      </c>
      <c r="AB1328">
        <v>269626000</v>
      </c>
      <c r="AD1328">
        <v>148381000</v>
      </c>
      <c r="AE1328">
        <v>98000</v>
      </c>
      <c r="AF1328">
        <v>9805437</v>
      </c>
      <c r="AG1328">
        <v>50519000</v>
      </c>
      <c r="AJ1328">
        <v>25565000</v>
      </c>
      <c r="AM1328">
        <v>6584000</v>
      </c>
      <c r="AN1328">
        <v>19050000</v>
      </c>
      <c r="AO1328">
        <v>933000</v>
      </c>
      <c r="AQ1328">
        <v>56087000</v>
      </c>
      <c r="AR1328">
        <v>-90000</v>
      </c>
      <c r="AU1328">
        <v>-61433000</v>
      </c>
      <c r="AV1328">
        <v>12259000</v>
      </c>
      <c r="AY1328">
        <v>1.95</v>
      </c>
      <c r="AZ1328">
        <v>29915500</v>
      </c>
      <c r="BB1328">
        <v>26567000</v>
      </c>
      <c r="BC1328">
        <v>26567000</v>
      </c>
      <c r="BN1328">
        <v>0.27717115933675601</v>
      </c>
      <c r="BO1328">
        <v>28.474812433011799</v>
      </c>
      <c r="BP1328">
        <v>0.82627829459053204</v>
      </c>
      <c r="BQ1328">
        <v>3.5464586828173701</v>
      </c>
      <c r="BR1328">
        <v>13.7769933333333</v>
      </c>
      <c r="BS1328">
        <v>7.0653423631252196E-2</v>
      </c>
      <c r="BU1328">
        <v>1.9429512417200101E-7</v>
      </c>
    </row>
    <row r="1329" spans="3:73" x14ac:dyDescent="0.3">
      <c r="C1329">
        <v>1001385</v>
      </c>
      <c r="D1329" t="s">
        <v>3944</v>
      </c>
      <c r="E1329" t="s">
        <v>1333</v>
      </c>
      <c r="F1329" t="s">
        <v>3614</v>
      </c>
      <c r="G1329" t="s">
        <v>3945</v>
      </c>
      <c r="H1329" t="s">
        <v>3946</v>
      </c>
      <c r="I1329" t="s">
        <v>3947</v>
      </c>
      <c r="J1329">
        <v>2019</v>
      </c>
      <c r="K1329" t="s">
        <v>4062</v>
      </c>
      <c r="L1329">
        <v>27.427824999999999</v>
      </c>
      <c r="M1329">
        <v>310245000</v>
      </c>
      <c r="N1329">
        <v>195039000</v>
      </c>
      <c r="O1329">
        <v>31014000</v>
      </c>
      <c r="Q1329">
        <v>30654000</v>
      </c>
      <c r="S1329">
        <v>99631000</v>
      </c>
      <c r="V1329">
        <v>62087000</v>
      </c>
      <c r="W1329">
        <v>41566000</v>
      </c>
      <c r="X1329">
        <v>15493000</v>
      </c>
      <c r="AB1329">
        <v>248158000</v>
      </c>
      <c r="AD1329">
        <v>129331000</v>
      </c>
      <c r="AE1329">
        <v>97000</v>
      </c>
      <c r="AF1329">
        <v>9746979</v>
      </c>
      <c r="AG1329">
        <v>16920000</v>
      </c>
      <c r="AJ1329">
        <v>12277000</v>
      </c>
      <c r="AM1329">
        <v>4738000</v>
      </c>
      <c r="AN1329">
        <v>12016000</v>
      </c>
      <c r="AO1329">
        <v>472000</v>
      </c>
      <c r="AQ1329">
        <v>42886000</v>
      </c>
      <c r="AR1329">
        <v>2564000</v>
      </c>
      <c r="AU1329">
        <v>-6423000</v>
      </c>
      <c r="AV1329">
        <v>-12126000</v>
      </c>
      <c r="AY1329">
        <v>1.23</v>
      </c>
      <c r="AZ1329">
        <v>35015000</v>
      </c>
      <c r="BB1329">
        <v>17226000</v>
      </c>
      <c r="BC1329">
        <v>17226000</v>
      </c>
      <c r="BN1329">
        <v>0.200122483843414</v>
      </c>
      <c r="BO1329">
        <v>36.495762711864401</v>
      </c>
      <c r="BP1329">
        <v>0.74613867102920695</v>
      </c>
      <c r="BQ1329">
        <v>3.95479478419862</v>
      </c>
      <c r="BR1329">
        <v>22.299044715447199</v>
      </c>
      <c r="BS1329">
        <v>4.8420764190556E-2</v>
      </c>
      <c r="BU1329">
        <v>1.35946553204007E-7</v>
      </c>
    </row>
    <row r="1330" spans="3:73" x14ac:dyDescent="0.3">
      <c r="C1330">
        <v>1001385</v>
      </c>
      <c r="D1330" t="s">
        <v>3944</v>
      </c>
      <c r="E1330" t="s">
        <v>1333</v>
      </c>
      <c r="F1330" t="s">
        <v>3614</v>
      </c>
      <c r="G1330" t="s">
        <v>3945</v>
      </c>
      <c r="H1330" t="s">
        <v>3946</v>
      </c>
      <c r="I1330" t="s">
        <v>3947</v>
      </c>
      <c r="J1330">
        <v>2018</v>
      </c>
      <c r="K1330" t="s">
        <v>4062</v>
      </c>
      <c r="L1330">
        <v>20.263069999999999</v>
      </c>
      <c r="M1330">
        <v>271350000</v>
      </c>
      <c r="N1330">
        <v>159513000</v>
      </c>
      <c r="O1330">
        <v>6677000</v>
      </c>
      <c r="Q1330">
        <v>39376000</v>
      </c>
      <c r="S1330">
        <v>103447000</v>
      </c>
      <c r="V1330">
        <v>52760000</v>
      </c>
      <c r="W1330">
        <v>31492000</v>
      </c>
      <c r="X1330">
        <v>19784000</v>
      </c>
      <c r="AB1330">
        <v>218590000</v>
      </c>
      <c r="AD1330">
        <v>101194000</v>
      </c>
      <c r="AE1330">
        <v>97000</v>
      </c>
      <c r="AF1330">
        <v>9735055</v>
      </c>
      <c r="AG1330">
        <v>6783000</v>
      </c>
      <c r="AJ1330">
        <v>2701000</v>
      </c>
      <c r="AM1330">
        <v>-3252000</v>
      </c>
      <c r="AN1330">
        <v>148000</v>
      </c>
      <c r="AO1330">
        <v>583000</v>
      </c>
      <c r="AQ1330">
        <v>-18400000</v>
      </c>
      <c r="AR1330">
        <v>-2373000</v>
      </c>
      <c r="AU1330">
        <v>-27899000</v>
      </c>
      <c r="AV1330">
        <v>9330000</v>
      </c>
      <c r="AY1330">
        <v>0.02</v>
      </c>
      <c r="AZ1330">
        <v>28215500</v>
      </c>
      <c r="BB1330">
        <v>-2521000</v>
      </c>
      <c r="BC1330">
        <v>-2521000</v>
      </c>
      <c r="BN1330">
        <v>0.194435231251152</v>
      </c>
      <c r="BO1330">
        <v>-4.3241852487135501</v>
      </c>
      <c r="BP1330">
        <v>0.21202210085101</v>
      </c>
      <c r="BQ1330">
        <v>3.8148418646005302</v>
      </c>
      <c r="BR1330">
        <v>1013.1535</v>
      </c>
      <c r="BS1330">
        <v>6.7706665446726796E-4</v>
      </c>
      <c r="BU1330">
        <v>1.85397959650487E-9</v>
      </c>
    </row>
    <row r="1331" spans="3:73" x14ac:dyDescent="0.3">
      <c r="C1331">
        <v>1001385</v>
      </c>
      <c r="D1331" t="s">
        <v>3944</v>
      </c>
      <c r="E1331" t="s">
        <v>1333</v>
      </c>
      <c r="F1331" t="s">
        <v>3614</v>
      </c>
      <c r="G1331" t="s">
        <v>3945</v>
      </c>
      <c r="H1331" t="s">
        <v>3946</v>
      </c>
      <c r="I1331" t="s">
        <v>3947</v>
      </c>
      <c r="J1331">
        <v>2017</v>
      </c>
      <c r="K1331" t="s">
        <v>4062</v>
      </c>
      <c r="L1331">
        <v>16.603978000000001</v>
      </c>
      <c r="M1331">
        <v>230324000</v>
      </c>
      <c r="N1331">
        <v>140755000</v>
      </c>
      <c r="O1331">
        <v>43646000</v>
      </c>
      <c r="Q1331">
        <v>17055000</v>
      </c>
      <c r="S1331">
        <v>78756000</v>
      </c>
      <c r="V1331">
        <v>30060000</v>
      </c>
      <c r="W1331">
        <v>17001000</v>
      </c>
      <c r="X1331">
        <v>7521000</v>
      </c>
      <c r="AB1331">
        <v>200264000</v>
      </c>
      <c r="AD1331">
        <v>81757000</v>
      </c>
      <c r="AE1331">
        <v>96000</v>
      </c>
      <c r="AF1331">
        <v>9619755</v>
      </c>
      <c r="AG1331">
        <v>2076000</v>
      </c>
      <c r="AI1331">
        <v>126957000</v>
      </c>
      <c r="AJ1331">
        <v>-1233000</v>
      </c>
      <c r="AM1331">
        <v>-1100000</v>
      </c>
      <c r="AN1331">
        <v>-2158000</v>
      </c>
      <c r="AO1331">
        <v>490000</v>
      </c>
      <c r="AQ1331">
        <v>-7520000</v>
      </c>
      <c r="AR1331">
        <v>-4792000</v>
      </c>
      <c r="AU1331">
        <v>29800000</v>
      </c>
      <c r="AV1331">
        <v>-463000</v>
      </c>
      <c r="AY1331">
        <v>0.61</v>
      </c>
      <c r="BB1331">
        <v>-2768000</v>
      </c>
      <c r="BC1331">
        <v>-2768000</v>
      </c>
      <c r="BN1331">
        <v>0.13051180076761401</v>
      </c>
      <c r="BO1331">
        <v>-5.6489795918367296</v>
      </c>
      <c r="BP1331">
        <v>2.56726074936768</v>
      </c>
      <c r="BQ1331">
        <v>7.2760425857302504</v>
      </c>
      <c r="BR1331">
        <v>27.219636065573798</v>
      </c>
      <c r="BS1331">
        <v>-1.0775775975712099E-2</v>
      </c>
      <c r="BU1331">
        <v>5.0575373407102601E-8</v>
      </c>
    </row>
    <row r="1332" spans="3:73" x14ac:dyDescent="0.3">
      <c r="C1332">
        <v>102729</v>
      </c>
      <c r="D1332" t="s">
        <v>4042</v>
      </c>
      <c r="E1332" t="s">
        <v>166</v>
      </c>
      <c r="F1332" t="s">
        <v>3614</v>
      </c>
      <c r="G1332" t="s">
        <v>3615</v>
      </c>
      <c r="H1332" t="s">
        <v>3616</v>
      </c>
      <c r="I1332" t="s">
        <v>4043</v>
      </c>
      <c r="J1332">
        <v>2026</v>
      </c>
      <c r="K1332" t="s">
        <v>4062</v>
      </c>
      <c r="L1332">
        <v>428.37693100000001</v>
      </c>
    </row>
    <row r="1333" spans="3:73" x14ac:dyDescent="0.3">
      <c r="C1333">
        <v>102729</v>
      </c>
      <c r="D1333" t="s">
        <v>4042</v>
      </c>
      <c r="E1333" t="s">
        <v>166</v>
      </c>
      <c r="F1333" t="s">
        <v>3614</v>
      </c>
      <c r="G1333" t="s">
        <v>3615</v>
      </c>
      <c r="H1333" t="s">
        <v>3616</v>
      </c>
      <c r="I1333" t="s">
        <v>4043</v>
      </c>
      <c r="J1333">
        <v>2025</v>
      </c>
      <c r="K1333" t="s">
        <v>4062</v>
      </c>
      <c r="L1333">
        <v>352.50327499999997</v>
      </c>
      <c r="M1333">
        <v>3369329000</v>
      </c>
      <c r="N1333">
        <v>1719648000</v>
      </c>
      <c r="O1333">
        <v>187140000</v>
      </c>
      <c r="P1333">
        <v>590127000</v>
      </c>
      <c r="Q1333">
        <v>566396000</v>
      </c>
      <c r="R1333">
        <v>1649681000</v>
      </c>
      <c r="S1333">
        <v>673863000</v>
      </c>
      <c r="T1333">
        <v>121341000</v>
      </c>
      <c r="U1333">
        <v>570954000</v>
      </c>
      <c r="V1333">
        <v>1727044000</v>
      </c>
      <c r="W1333">
        <v>731620000</v>
      </c>
      <c r="X1333">
        <v>359539000</v>
      </c>
      <c r="AA1333">
        <v>795663000</v>
      </c>
      <c r="AB1333">
        <v>1632787000</v>
      </c>
      <c r="AD1333">
        <v>3156235000</v>
      </c>
      <c r="AE1333">
        <v>27900000</v>
      </c>
      <c r="AG1333">
        <v>1239936000</v>
      </c>
      <c r="AJ1333">
        <v>415576000</v>
      </c>
      <c r="AK1333">
        <v>33000000</v>
      </c>
      <c r="AM1333">
        <v>23864000</v>
      </c>
      <c r="AN1333">
        <v>350273000</v>
      </c>
      <c r="AQ1333">
        <v>456484000</v>
      </c>
      <c r="AS1333">
        <v>88509000</v>
      </c>
      <c r="AU1333">
        <v>-142739000</v>
      </c>
      <c r="AV1333">
        <v>-298862000</v>
      </c>
      <c r="AX1333">
        <v>53740000</v>
      </c>
      <c r="AY1333">
        <v>16.91</v>
      </c>
      <c r="AZ1333">
        <v>578329500</v>
      </c>
      <c r="BN1333">
        <v>0.51257802369551897</v>
      </c>
      <c r="BP1333">
        <v>0.25578852409720898</v>
      </c>
      <c r="BQ1333">
        <v>1.5762991717011601</v>
      </c>
      <c r="BR1333">
        <v>20.845847131874599</v>
      </c>
      <c r="BS1333">
        <v>0.214524613437025</v>
      </c>
      <c r="BU1333">
        <v>3.6507091128542798E-6</v>
      </c>
    </row>
    <row r="1334" spans="3:73" x14ac:dyDescent="0.3">
      <c r="C1334">
        <v>102729</v>
      </c>
      <c r="D1334" t="s">
        <v>4042</v>
      </c>
      <c r="E1334" t="s">
        <v>166</v>
      </c>
      <c r="F1334" t="s">
        <v>3614</v>
      </c>
      <c r="G1334" t="s">
        <v>3615</v>
      </c>
      <c r="H1334" t="s">
        <v>3616</v>
      </c>
      <c r="I1334" t="s">
        <v>4043</v>
      </c>
      <c r="J1334">
        <v>2024</v>
      </c>
      <c r="K1334" t="s">
        <v>4062</v>
      </c>
      <c r="L1334">
        <v>257.60686099999998</v>
      </c>
      <c r="M1334">
        <v>3329972000</v>
      </c>
      <c r="N1334">
        <v>1683392000</v>
      </c>
      <c r="O1334">
        <v>164315000</v>
      </c>
      <c r="Q1334">
        <v>590263000</v>
      </c>
      <c r="R1334">
        <v>1646580000</v>
      </c>
      <c r="S1334">
        <v>588972000</v>
      </c>
      <c r="T1334">
        <v>134082000</v>
      </c>
      <c r="U1334">
        <v>623847000</v>
      </c>
      <c r="V1334">
        <v>1736359000</v>
      </c>
      <c r="W1334">
        <v>811425000</v>
      </c>
      <c r="X1334">
        <v>372197000</v>
      </c>
      <c r="AA1334">
        <v>730633000</v>
      </c>
      <c r="AB1334">
        <v>1542094000</v>
      </c>
      <c r="AD1334">
        <v>2940838000</v>
      </c>
      <c r="AE1334">
        <v>27900000</v>
      </c>
      <c r="AG1334">
        <v>1241212000</v>
      </c>
      <c r="AJ1334">
        <v>524584000</v>
      </c>
      <c r="AK1334">
        <v>59000000</v>
      </c>
      <c r="AM1334">
        <v>117978000</v>
      </c>
      <c r="AN1334">
        <v>348259000</v>
      </c>
      <c r="AQ1334">
        <v>572678000</v>
      </c>
      <c r="AS1334">
        <v>95395000</v>
      </c>
      <c r="AU1334">
        <v>-78878000</v>
      </c>
      <c r="AV1334">
        <v>-522560000</v>
      </c>
      <c r="AX1334">
        <v>48251000</v>
      </c>
      <c r="AY1334">
        <v>17.309999999999999</v>
      </c>
      <c r="AZ1334">
        <v>624345500</v>
      </c>
      <c r="BN1334">
        <v>0.52143351355506895</v>
      </c>
      <c r="BP1334">
        <v>0.20250177157469901</v>
      </c>
      <c r="BQ1334">
        <v>1.34717195058077</v>
      </c>
      <c r="BR1334">
        <v>14.881967706528</v>
      </c>
      <c r="BS1334">
        <v>0.22583513067296801</v>
      </c>
      <c r="BU1334">
        <v>2.8916361544173099E-6</v>
      </c>
    </row>
    <row r="1335" spans="3:73" x14ac:dyDescent="0.3">
      <c r="C1335">
        <v>102729</v>
      </c>
      <c r="D1335" t="s">
        <v>4042</v>
      </c>
      <c r="E1335" t="s">
        <v>166</v>
      </c>
      <c r="F1335" t="s">
        <v>3614</v>
      </c>
      <c r="G1335" t="s">
        <v>3615</v>
      </c>
      <c r="H1335" t="s">
        <v>3616</v>
      </c>
      <c r="I1335" t="s">
        <v>4043</v>
      </c>
      <c r="J1335">
        <v>2023</v>
      </c>
      <c r="K1335" t="s">
        <v>4062</v>
      </c>
      <c r="L1335">
        <v>258.511101</v>
      </c>
      <c r="M1335">
        <v>3477448000</v>
      </c>
      <c r="N1335">
        <v>1787629000</v>
      </c>
      <c r="O1335">
        <v>203041000</v>
      </c>
      <c r="Q1335">
        <v>658428000</v>
      </c>
      <c r="R1335">
        <v>1689819000</v>
      </c>
      <c r="S1335">
        <v>617394000</v>
      </c>
      <c r="T1335">
        <v>150687000</v>
      </c>
      <c r="U1335">
        <v>632964000</v>
      </c>
      <c r="V1335">
        <v>2060376000</v>
      </c>
      <c r="W1335">
        <v>723102000</v>
      </c>
      <c r="X1335">
        <v>358311000</v>
      </c>
      <c r="AA1335">
        <v>1108604000</v>
      </c>
      <c r="AB1335">
        <v>1354280000</v>
      </c>
      <c r="AD1335">
        <v>2643606000</v>
      </c>
      <c r="AE1335">
        <v>27900000</v>
      </c>
      <c r="AG1335">
        <v>1236034000</v>
      </c>
      <c r="AJ1335">
        <v>291557000</v>
      </c>
      <c r="AK1335">
        <v>55000000</v>
      </c>
      <c r="AM1335">
        <v>90121000</v>
      </c>
      <c r="AN1335">
        <v>150849000</v>
      </c>
      <c r="AO1335">
        <v>56808000</v>
      </c>
      <c r="AQ1335">
        <v>306775000</v>
      </c>
      <c r="AS1335">
        <v>98708000</v>
      </c>
      <c r="AU1335">
        <v>-115281000</v>
      </c>
      <c r="AV1335">
        <v>-176405000</v>
      </c>
      <c r="AX1335">
        <v>49898000</v>
      </c>
      <c r="AY1335">
        <v>6.85</v>
      </c>
      <c r="AZ1335">
        <v>693595000</v>
      </c>
      <c r="BB1335">
        <v>297778000</v>
      </c>
      <c r="BC1335">
        <v>297778000</v>
      </c>
      <c r="BN1335">
        <v>0.59249656644757898</v>
      </c>
      <c r="BO1335">
        <v>5.2418321363188296</v>
      </c>
      <c r="BP1335">
        <v>0.28079164488550701</v>
      </c>
      <c r="BQ1335">
        <v>1.56160679959397</v>
      </c>
      <c r="BR1335">
        <v>37.738846861313903</v>
      </c>
      <c r="BS1335">
        <v>0.11138686239182399</v>
      </c>
      <c r="BU1335">
        <v>1.3075590290412599E-6</v>
      </c>
    </row>
    <row r="1336" spans="3:73" x14ac:dyDescent="0.3">
      <c r="C1336">
        <v>102729</v>
      </c>
      <c r="D1336" t="s">
        <v>4042</v>
      </c>
      <c r="E1336" t="s">
        <v>166</v>
      </c>
      <c r="F1336" t="s">
        <v>3614</v>
      </c>
      <c r="G1336" t="s">
        <v>3615</v>
      </c>
      <c r="H1336" t="s">
        <v>3616</v>
      </c>
      <c r="I1336" t="s">
        <v>4043</v>
      </c>
      <c r="J1336">
        <v>2022</v>
      </c>
      <c r="K1336" t="s">
        <v>4062</v>
      </c>
      <c r="L1336">
        <v>255.380944</v>
      </c>
      <c r="M1336">
        <v>3556996000</v>
      </c>
      <c r="N1336">
        <v>1780585000</v>
      </c>
      <c r="O1336">
        <v>185406000</v>
      </c>
      <c r="Q1336">
        <v>728762000</v>
      </c>
      <c r="R1336">
        <v>1776411000</v>
      </c>
      <c r="S1336">
        <v>595578000</v>
      </c>
      <c r="T1336">
        <v>176615000</v>
      </c>
      <c r="U1336">
        <v>739861000</v>
      </c>
      <c r="W1336">
        <v>803993000</v>
      </c>
      <c r="X1336">
        <v>360312000</v>
      </c>
      <c r="AA1336">
        <v>872129000</v>
      </c>
      <c r="AB1336">
        <v>1580847000</v>
      </c>
      <c r="AC1336">
        <v>765183000</v>
      </c>
      <c r="AD1336">
        <v>2593039000</v>
      </c>
      <c r="AE1336">
        <v>27900000</v>
      </c>
      <c r="AG1336">
        <v>1126224000</v>
      </c>
      <c r="AJ1336">
        <v>433249000</v>
      </c>
      <c r="AK1336">
        <v>46000000</v>
      </c>
      <c r="AM1336">
        <v>108687000</v>
      </c>
      <c r="AO1336">
        <v>47534000</v>
      </c>
      <c r="AQ1336">
        <v>326265000</v>
      </c>
      <c r="AS1336">
        <v>97167000</v>
      </c>
      <c r="AU1336">
        <v>-132080000</v>
      </c>
      <c r="AV1336">
        <v>-181905000</v>
      </c>
      <c r="AX1336">
        <v>46939000</v>
      </c>
      <c r="AY1336">
        <v>11.77</v>
      </c>
      <c r="BP1336">
        <v>0.23060648537984799</v>
      </c>
      <c r="BQ1336">
        <v>1.3082489524162499</v>
      </c>
      <c r="BR1336">
        <v>21.697616312659299</v>
      </c>
      <c r="BU1336">
        <v>1.90140710067451E-6</v>
      </c>
    </row>
    <row r="1337" spans="3:73" x14ac:dyDescent="0.3">
      <c r="C1337">
        <v>102729</v>
      </c>
      <c r="D1337" t="s">
        <v>4042</v>
      </c>
      <c r="E1337" t="s">
        <v>166</v>
      </c>
      <c r="F1337" t="s">
        <v>3614</v>
      </c>
      <c r="G1337" t="s">
        <v>3615</v>
      </c>
      <c r="H1337" t="s">
        <v>3616</v>
      </c>
      <c r="I1337" t="s">
        <v>4043</v>
      </c>
      <c r="J1337">
        <v>2021</v>
      </c>
      <c r="K1337" t="s">
        <v>4062</v>
      </c>
      <c r="L1337">
        <v>225.453439</v>
      </c>
    </row>
    <row r="1338" spans="3:73" x14ac:dyDescent="0.3">
      <c r="C1338">
        <v>102729</v>
      </c>
      <c r="D1338" t="s">
        <v>4042</v>
      </c>
      <c r="E1338" t="s">
        <v>166</v>
      </c>
      <c r="F1338" t="s">
        <v>3614</v>
      </c>
      <c r="G1338" t="s">
        <v>3615</v>
      </c>
      <c r="H1338" t="s">
        <v>3616</v>
      </c>
      <c r="I1338" t="s">
        <v>4043</v>
      </c>
      <c r="J1338">
        <v>2020</v>
      </c>
      <c r="K1338" t="s">
        <v>4062</v>
      </c>
      <c r="L1338">
        <v>118.389993</v>
      </c>
    </row>
    <row r="1339" spans="3:73" x14ac:dyDescent="0.3">
      <c r="C1339">
        <v>102729</v>
      </c>
      <c r="D1339" t="s">
        <v>4042</v>
      </c>
      <c r="E1339" t="s">
        <v>166</v>
      </c>
      <c r="F1339" t="s">
        <v>3614</v>
      </c>
      <c r="G1339" t="s">
        <v>3615</v>
      </c>
      <c r="H1339" t="s">
        <v>3616</v>
      </c>
      <c r="I1339" t="s">
        <v>4043</v>
      </c>
      <c r="J1339">
        <v>2019</v>
      </c>
      <c r="K1339" t="s">
        <v>4062</v>
      </c>
      <c r="L1339">
        <v>122.978227</v>
      </c>
      <c r="M1339">
        <v>3447249000</v>
      </c>
      <c r="N1339">
        <v>1712763000</v>
      </c>
      <c r="O1339">
        <v>177232000</v>
      </c>
      <c r="Q1339">
        <v>728834000</v>
      </c>
      <c r="R1339">
        <v>1734486000</v>
      </c>
      <c r="S1339">
        <v>598605000</v>
      </c>
      <c r="T1339">
        <v>175364000</v>
      </c>
      <c r="U1339">
        <v>708566000</v>
      </c>
      <c r="W1339">
        <v>765856000</v>
      </c>
      <c r="X1339">
        <v>347841000</v>
      </c>
      <c r="AA1339">
        <v>951956000</v>
      </c>
      <c r="AB1339">
        <v>1386847000</v>
      </c>
      <c r="AC1339">
        <v>773712000</v>
      </c>
      <c r="AD1339">
        <v>2394307000</v>
      </c>
      <c r="AE1339">
        <v>27900000</v>
      </c>
      <c r="AG1339">
        <v>883889000</v>
      </c>
      <c r="AJ1339">
        <v>286785000</v>
      </c>
      <c r="AK1339">
        <v>37000000</v>
      </c>
      <c r="AM1339">
        <v>61414000</v>
      </c>
      <c r="AO1339">
        <v>42612000</v>
      </c>
      <c r="AQ1339">
        <v>65938000</v>
      </c>
      <c r="AS1339">
        <v>92577000</v>
      </c>
      <c r="AU1339">
        <v>-417308000</v>
      </c>
      <c r="AV1339">
        <v>133500000</v>
      </c>
      <c r="AX1339">
        <v>42472000</v>
      </c>
      <c r="AY1339">
        <v>9.23</v>
      </c>
      <c r="AZ1339">
        <v>556200000</v>
      </c>
      <c r="BP1339">
        <v>0.23141687210128301</v>
      </c>
      <c r="BQ1339">
        <v>1.2847441294447</v>
      </c>
      <c r="BR1339">
        <v>13.3237515709642</v>
      </c>
      <c r="BU1339">
        <v>8.1846738335951999E-7</v>
      </c>
    </row>
    <row r="1340" spans="3:73" x14ac:dyDescent="0.3">
      <c r="C1340">
        <v>102729</v>
      </c>
      <c r="D1340" t="s">
        <v>4042</v>
      </c>
      <c r="E1340" t="s">
        <v>166</v>
      </c>
      <c r="F1340" t="s">
        <v>3614</v>
      </c>
      <c r="G1340" t="s">
        <v>3615</v>
      </c>
      <c r="H1340" t="s">
        <v>3616</v>
      </c>
      <c r="I1340" t="s">
        <v>4043</v>
      </c>
      <c r="J1340">
        <v>2018</v>
      </c>
      <c r="K1340" t="s">
        <v>4062</v>
      </c>
      <c r="L1340">
        <v>129.301242</v>
      </c>
      <c r="M1340">
        <v>2530274000</v>
      </c>
      <c r="N1340">
        <v>1340640000</v>
      </c>
      <c r="O1340">
        <v>399948000</v>
      </c>
      <c r="Q1340">
        <v>383566000</v>
      </c>
      <c r="R1340">
        <v>1189634000</v>
      </c>
      <c r="S1340">
        <v>513992000</v>
      </c>
      <c r="T1340">
        <v>175956000</v>
      </c>
      <c r="U1340">
        <v>385207000</v>
      </c>
      <c r="W1340">
        <v>409035000</v>
      </c>
      <c r="X1340">
        <v>218115000</v>
      </c>
      <c r="AA1340">
        <v>742601000</v>
      </c>
      <c r="AB1340">
        <v>1059762000</v>
      </c>
      <c r="AC1340">
        <v>692549000</v>
      </c>
      <c r="AD1340">
        <v>2027596000</v>
      </c>
      <c r="AE1340">
        <v>27900000</v>
      </c>
      <c r="AG1340">
        <v>149701000</v>
      </c>
      <c r="AJ1340">
        <v>202280000</v>
      </c>
      <c r="AK1340">
        <v>11500000</v>
      </c>
      <c r="AM1340">
        <v>43135000</v>
      </c>
      <c r="AO1340">
        <v>44237000</v>
      </c>
      <c r="AQ1340">
        <v>153008000</v>
      </c>
      <c r="AS1340">
        <v>82827000</v>
      </c>
      <c r="AU1340">
        <v>-155445000</v>
      </c>
      <c r="AV1340">
        <v>-162110000</v>
      </c>
      <c r="AX1340">
        <v>33426000</v>
      </c>
      <c r="AY1340">
        <v>0.8</v>
      </c>
      <c r="AZ1340">
        <v>402257000</v>
      </c>
      <c r="BP1340">
        <v>0.97778429718728199</v>
      </c>
      <c r="BQ1340">
        <v>2.33983399953549</v>
      </c>
      <c r="BR1340">
        <v>161.6265525</v>
      </c>
      <c r="BU1340">
        <v>9.7607758723184996E-8</v>
      </c>
    </row>
    <row r="1341" spans="3:73" x14ac:dyDescent="0.3">
      <c r="C1341">
        <v>102729</v>
      </c>
      <c r="D1341" t="s">
        <v>4042</v>
      </c>
      <c r="E1341" t="s">
        <v>166</v>
      </c>
      <c r="F1341" t="s">
        <v>3614</v>
      </c>
      <c r="G1341" t="s">
        <v>3615</v>
      </c>
      <c r="H1341" t="s">
        <v>3616</v>
      </c>
      <c r="I1341" t="s">
        <v>4043</v>
      </c>
      <c r="J1341">
        <v>2017</v>
      </c>
      <c r="K1341" t="s">
        <v>4062</v>
      </c>
      <c r="L1341">
        <v>139.957515</v>
      </c>
      <c r="M1341">
        <v>2602250000</v>
      </c>
      <c r="N1341">
        <v>1472565000</v>
      </c>
      <c r="O1341">
        <v>492805000</v>
      </c>
      <c r="Q1341">
        <v>420948000</v>
      </c>
      <c r="R1341">
        <v>1129685000</v>
      </c>
      <c r="S1341">
        <v>518928000</v>
      </c>
      <c r="T1341">
        <v>138599000</v>
      </c>
      <c r="U1341">
        <v>337720000</v>
      </c>
      <c r="W1341">
        <v>402998000</v>
      </c>
      <c r="X1341">
        <v>227906000</v>
      </c>
      <c r="AA1341">
        <v>754854000</v>
      </c>
      <c r="AB1341">
        <v>1112836000</v>
      </c>
      <c r="AC1341">
        <v>590386000</v>
      </c>
      <c r="AD1341">
        <v>1954344000</v>
      </c>
      <c r="AE1341">
        <v>27900000</v>
      </c>
      <c r="AG1341">
        <v>170289000</v>
      </c>
      <c r="AI1341">
        <v>2064199000</v>
      </c>
      <c r="AJ1341">
        <v>266432000</v>
      </c>
      <c r="AK1341">
        <v>11600000</v>
      </c>
      <c r="AM1341">
        <v>106145000</v>
      </c>
      <c r="AO1341">
        <v>44645000</v>
      </c>
      <c r="AQ1341">
        <v>145716000</v>
      </c>
      <c r="AS1341">
        <v>84957000</v>
      </c>
      <c r="AU1341">
        <v>-49615000</v>
      </c>
      <c r="AV1341">
        <v>-32010000</v>
      </c>
      <c r="AX1341">
        <v>33927000</v>
      </c>
      <c r="AY1341">
        <v>-0.16</v>
      </c>
      <c r="BP1341">
        <v>1.2228472597878901</v>
      </c>
      <c r="BQ1341">
        <v>2.6094844143147098</v>
      </c>
      <c r="BR1341">
        <v>-874.73446875000002</v>
      </c>
      <c r="BU1341">
        <v>-2.0122643767814799E-8</v>
      </c>
    </row>
    <row r="1342" spans="3:73" x14ac:dyDescent="0.3">
      <c r="C1342">
        <v>1411207</v>
      </c>
      <c r="D1342" t="s">
        <v>3654</v>
      </c>
      <c r="E1342" t="s">
        <v>781</v>
      </c>
      <c r="F1342" t="s">
        <v>3614</v>
      </c>
      <c r="G1342" t="s">
        <v>3655</v>
      </c>
      <c r="H1342" t="s">
        <v>3656</v>
      </c>
      <c r="I1342" t="s">
        <v>3657</v>
      </c>
      <c r="J1342">
        <v>2026</v>
      </c>
      <c r="K1342" t="s">
        <v>4062</v>
      </c>
      <c r="L1342">
        <v>115.15284200000001</v>
      </c>
    </row>
    <row r="1343" spans="3:73" x14ac:dyDescent="0.3">
      <c r="C1343">
        <v>1411207</v>
      </c>
      <c r="D1343" t="s">
        <v>3654</v>
      </c>
      <c r="E1343" t="s">
        <v>781</v>
      </c>
      <c r="F1343" t="s">
        <v>3614</v>
      </c>
      <c r="G1343" t="s">
        <v>3655</v>
      </c>
      <c r="H1343" t="s">
        <v>3656</v>
      </c>
      <c r="I1343" t="s">
        <v>3657</v>
      </c>
      <c r="J1343">
        <v>2025</v>
      </c>
      <c r="K1343" t="s">
        <v>4062</v>
      </c>
      <c r="L1343">
        <v>92.296758999999994</v>
      </c>
      <c r="M1343">
        <v>6082000000</v>
      </c>
      <c r="N1343">
        <v>2233000000</v>
      </c>
      <c r="O1343">
        <v>1495000000</v>
      </c>
      <c r="P1343">
        <v>333000000</v>
      </c>
      <c r="Q1343">
        <v>316000000</v>
      </c>
      <c r="S1343">
        <v>862000000</v>
      </c>
      <c r="T1343">
        <v>794000000</v>
      </c>
      <c r="U1343">
        <v>2075000000</v>
      </c>
      <c r="V1343">
        <v>4215000000</v>
      </c>
      <c r="W1343">
        <v>460000000</v>
      </c>
      <c r="X1343">
        <v>190000000</v>
      </c>
      <c r="AA1343">
        <v>2909000000</v>
      </c>
      <c r="AB1343">
        <v>1867000000</v>
      </c>
      <c r="AD1343">
        <v>-38000000</v>
      </c>
      <c r="AG1343">
        <v>1463000000</v>
      </c>
      <c r="AI1343">
        <v>1547000000</v>
      </c>
      <c r="AJ1343">
        <v>880000000</v>
      </c>
      <c r="AK1343">
        <v>174000000</v>
      </c>
      <c r="AM1343">
        <v>181000000</v>
      </c>
      <c r="AN1343">
        <v>623000000</v>
      </c>
      <c r="AQ1343">
        <v>836000000</v>
      </c>
      <c r="AU1343">
        <v>-184000000</v>
      </c>
      <c r="AV1343">
        <v>57000000</v>
      </c>
      <c r="AW1343">
        <v>91000000</v>
      </c>
      <c r="AX1343">
        <v>91000000</v>
      </c>
      <c r="AY1343">
        <v>7.42</v>
      </c>
      <c r="AZ1343">
        <v>315500000</v>
      </c>
      <c r="BH1343">
        <v>4.9033280507131503</v>
      </c>
      <c r="BN1343">
        <v>0.69302860901019403</v>
      </c>
      <c r="BP1343">
        <v>3.25</v>
      </c>
      <c r="BQ1343">
        <v>4.1673913043478299</v>
      </c>
      <c r="BR1343">
        <v>12.4389163072776</v>
      </c>
      <c r="BS1343">
        <v>0.333690412426352</v>
      </c>
      <c r="BT1343">
        <v>985950.11337288702</v>
      </c>
      <c r="BU1343">
        <v>3.66814114504553E-7</v>
      </c>
    </row>
    <row r="1344" spans="3:73" x14ac:dyDescent="0.3">
      <c r="C1344">
        <v>1411207</v>
      </c>
      <c r="D1344" t="s">
        <v>3654</v>
      </c>
      <c r="E1344" t="s">
        <v>781</v>
      </c>
      <c r="F1344" t="s">
        <v>3614</v>
      </c>
      <c r="G1344" t="s">
        <v>3655</v>
      </c>
      <c r="H1344" t="s">
        <v>3656</v>
      </c>
      <c r="I1344" t="s">
        <v>3657</v>
      </c>
      <c r="J1344">
        <v>2024</v>
      </c>
      <c r="K1344" t="s">
        <v>4062</v>
      </c>
      <c r="L1344">
        <v>82.869072000000003</v>
      </c>
      <c r="M1344">
        <v>5336000000</v>
      </c>
      <c r="N1344">
        <v>1538000000</v>
      </c>
      <c r="O1344">
        <v>781000000</v>
      </c>
      <c r="P1344">
        <v>360000000</v>
      </c>
      <c r="Q1344">
        <v>315000000</v>
      </c>
      <c r="S1344">
        <v>803000000</v>
      </c>
      <c r="T1344">
        <v>822000000</v>
      </c>
      <c r="U1344">
        <v>2075000000</v>
      </c>
      <c r="V1344">
        <v>3685000000</v>
      </c>
      <c r="W1344">
        <v>506000000</v>
      </c>
      <c r="X1344">
        <v>212000000</v>
      </c>
      <c r="AA1344">
        <v>2414000000</v>
      </c>
      <c r="AB1344">
        <v>1651000000</v>
      </c>
      <c r="AD1344">
        <v>-239000000</v>
      </c>
      <c r="AG1344">
        <v>1529000000</v>
      </c>
      <c r="AI1344">
        <v>1696000000</v>
      </c>
      <c r="AJ1344">
        <v>992000000</v>
      </c>
      <c r="AK1344">
        <v>200000000</v>
      </c>
      <c r="AM1344">
        <v>166000000</v>
      </c>
      <c r="AN1344">
        <v>731000000</v>
      </c>
      <c r="AQ1344">
        <v>801000000</v>
      </c>
      <c r="AU1344">
        <v>-147000000</v>
      </c>
      <c r="AV1344">
        <v>-427000000</v>
      </c>
      <c r="AW1344">
        <v>87000000</v>
      </c>
      <c r="AX1344">
        <v>87000000</v>
      </c>
      <c r="AY1344">
        <v>8.4</v>
      </c>
      <c r="AZ1344">
        <v>295500000</v>
      </c>
      <c r="BH1344">
        <v>5.7394247038917099</v>
      </c>
      <c r="BN1344">
        <v>0.69059220389805098</v>
      </c>
      <c r="BP1344">
        <v>1.5434782608695701</v>
      </c>
      <c r="BQ1344">
        <v>2.4169960474308301</v>
      </c>
      <c r="BR1344">
        <v>9.8653657142857103</v>
      </c>
      <c r="BS1344">
        <v>0.442761962447002</v>
      </c>
      <c r="BT1344">
        <v>1049848.8507268401</v>
      </c>
      <c r="BU1344">
        <v>4.2162338267716501E-7</v>
      </c>
    </row>
    <row r="1345" spans="3:73" x14ac:dyDescent="0.3">
      <c r="C1345">
        <v>1411207</v>
      </c>
      <c r="D1345" t="s">
        <v>3654</v>
      </c>
      <c r="E1345" t="s">
        <v>781</v>
      </c>
      <c r="F1345" t="s">
        <v>3614</v>
      </c>
      <c r="G1345" t="s">
        <v>3655</v>
      </c>
      <c r="H1345" t="s">
        <v>3656</v>
      </c>
      <c r="I1345" t="s">
        <v>3657</v>
      </c>
      <c r="J1345">
        <v>2023</v>
      </c>
      <c r="K1345" t="s">
        <v>4062</v>
      </c>
      <c r="L1345">
        <v>49.608299000000002</v>
      </c>
      <c r="M1345">
        <v>5025000000</v>
      </c>
      <c r="N1345">
        <v>1250000000</v>
      </c>
      <c r="O1345">
        <v>555000000</v>
      </c>
      <c r="P1345">
        <v>356000000</v>
      </c>
      <c r="Q1345">
        <v>276000000</v>
      </c>
      <c r="S1345">
        <v>774000000</v>
      </c>
      <c r="T1345">
        <v>833000000</v>
      </c>
      <c r="U1345">
        <v>2076000000</v>
      </c>
      <c r="V1345">
        <v>3792000000</v>
      </c>
      <c r="W1345">
        <v>501000000</v>
      </c>
      <c r="X1345">
        <v>210000000</v>
      </c>
      <c r="AA1345">
        <v>2518000000</v>
      </c>
      <c r="AB1345">
        <v>1233000000</v>
      </c>
      <c r="AD1345">
        <v>-628000000</v>
      </c>
      <c r="AG1345">
        <v>1470000000</v>
      </c>
      <c r="AI1345">
        <v>1565000000</v>
      </c>
      <c r="AJ1345">
        <v>919000000</v>
      </c>
      <c r="AK1345">
        <v>194000000</v>
      </c>
      <c r="AM1345">
        <v>154000000</v>
      </c>
      <c r="AN1345">
        <v>673000000</v>
      </c>
      <c r="AQ1345">
        <v>784000000</v>
      </c>
      <c r="AU1345">
        <v>-129000000</v>
      </c>
      <c r="AV1345">
        <v>-332000000</v>
      </c>
      <c r="AW1345">
        <v>83000000</v>
      </c>
      <c r="AX1345">
        <v>83000000</v>
      </c>
      <c r="AY1345">
        <v>7.48</v>
      </c>
      <c r="AZ1345">
        <v>250000000</v>
      </c>
      <c r="BH1345">
        <v>6.26</v>
      </c>
      <c r="BN1345">
        <v>0.75462686567164206</v>
      </c>
      <c r="BP1345">
        <v>1.1077844311377201</v>
      </c>
      <c r="BQ1345">
        <v>1.9441117764471101</v>
      </c>
      <c r="BR1345">
        <v>6.6321255347593597</v>
      </c>
      <c r="BS1345">
        <v>0.54582319545823199</v>
      </c>
      <c r="BT1345">
        <v>1673107.15491374</v>
      </c>
      <c r="BU1345">
        <v>3.0094896716950502E-7</v>
      </c>
    </row>
    <row r="1346" spans="3:73" x14ac:dyDescent="0.3">
      <c r="C1346">
        <v>1411207</v>
      </c>
      <c r="D1346" t="s">
        <v>3654</v>
      </c>
      <c r="E1346" t="s">
        <v>781</v>
      </c>
      <c r="F1346" t="s">
        <v>3614</v>
      </c>
      <c r="G1346" t="s">
        <v>3655</v>
      </c>
      <c r="H1346" t="s">
        <v>3656</v>
      </c>
      <c r="I1346" t="s">
        <v>3657</v>
      </c>
      <c r="J1346">
        <v>2022</v>
      </c>
      <c r="K1346" t="s">
        <v>4062</v>
      </c>
      <c r="L1346">
        <v>36.82432</v>
      </c>
      <c r="M1346">
        <v>4671000000</v>
      </c>
      <c r="N1346">
        <v>866000000</v>
      </c>
      <c r="O1346">
        <v>232000000</v>
      </c>
      <c r="P1346">
        <v>363000000</v>
      </c>
      <c r="Q1346">
        <v>224000000</v>
      </c>
      <c r="S1346">
        <v>763000000</v>
      </c>
      <c r="T1346">
        <v>878000000</v>
      </c>
      <c r="U1346">
        <v>2075000000</v>
      </c>
      <c r="V1346">
        <v>3797000000</v>
      </c>
      <c r="W1346">
        <v>480000000</v>
      </c>
      <c r="X1346">
        <v>195000000</v>
      </c>
      <c r="AA1346">
        <v>2525000000</v>
      </c>
      <c r="AB1346">
        <v>874000000</v>
      </c>
      <c r="AD1346">
        <v>-953000000</v>
      </c>
      <c r="AG1346">
        <v>1297000000</v>
      </c>
      <c r="AI1346">
        <v>1472000000</v>
      </c>
      <c r="AJ1346">
        <v>784000000</v>
      </c>
      <c r="AK1346">
        <v>185000000</v>
      </c>
      <c r="AM1346">
        <v>114000000</v>
      </c>
      <c r="AN1346">
        <v>531000000</v>
      </c>
      <c r="AQ1346">
        <v>657000000</v>
      </c>
      <c r="AU1346">
        <v>-183000000</v>
      </c>
      <c r="AV1346">
        <v>-367000000</v>
      </c>
      <c r="AW1346">
        <v>80000000</v>
      </c>
      <c r="AX1346">
        <v>80000000</v>
      </c>
      <c r="AY1346">
        <v>5.53</v>
      </c>
      <c r="AZ1346">
        <v>214000000</v>
      </c>
      <c r="BH1346">
        <v>6.8785046728971997</v>
      </c>
      <c r="BN1346">
        <v>0.812888032541212</v>
      </c>
      <c r="BP1346">
        <v>0.483333333333333</v>
      </c>
      <c r="BQ1346">
        <v>1.3374999999999999</v>
      </c>
      <c r="BR1346">
        <v>6.6590090415913199</v>
      </c>
      <c r="BS1346">
        <v>0.60755148741418796</v>
      </c>
      <c r="BT1346">
        <v>2172477.3193367901</v>
      </c>
      <c r="BU1346">
        <v>2.3299598352402701E-7</v>
      </c>
    </row>
    <row r="1347" spans="3:73" x14ac:dyDescent="0.3">
      <c r="C1347">
        <v>1411207</v>
      </c>
      <c r="D1347" t="s">
        <v>3654</v>
      </c>
      <c r="E1347" t="s">
        <v>781</v>
      </c>
      <c r="F1347" t="s">
        <v>3614</v>
      </c>
      <c r="G1347" t="s">
        <v>3655</v>
      </c>
      <c r="H1347" t="s">
        <v>3656</v>
      </c>
      <c r="I1347" t="s">
        <v>3657</v>
      </c>
      <c r="J1347">
        <v>2021</v>
      </c>
      <c r="K1347" t="s">
        <v>4062</v>
      </c>
      <c r="L1347">
        <v>36.393613999999999</v>
      </c>
      <c r="M1347">
        <v>4457000000</v>
      </c>
      <c r="N1347">
        <v>671000000</v>
      </c>
      <c r="O1347">
        <v>127000000</v>
      </c>
      <c r="P1347">
        <v>301000000</v>
      </c>
      <c r="Q1347">
        <v>204000000</v>
      </c>
      <c r="S1347">
        <v>706000000</v>
      </c>
      <c r="T1347">
        <v>917000000</v>
      </c>
      <c r="U1347">
        <v>2064000000</v>
      </c>
      <c r="V1347">
        <v>3823000000</v>
      </c>
      <c r="W1347">
        <v>459000000</v>
      </c>
      <c r="X1347">
        <v>179000000</v>
      </c>
      <c r="AA1347">
        <v>2531000000</v>
      </c>
      <c r="AB1347">
        <v>634000000</v>
      </c>
      <c r="AD1347">
        <v>-1126000000</v>
      </c>
      <c r="AG1347">
        <v>1145000000</v>
      </c>
      <c r="AI1347">
        <v>1257000000</v>
      </c>
      <c r="AJ1347">
        <v>669000000</v>
      </c>
      <c r="AK1347">
        <v>171000000</v>
      </c>
      <c r="AM1347">
        <v>130000000</v>
      </c>
      <c r="AN1347">
        <v>442000000</v>
      </c>
      <c r="AQ1347">
        <v>635000000</v>
      </c>
      <c r="AU1347">
        <v>-212000000</v>
      </c>
      <c r="AV1347">
        <v>-604000000</v>
      </c>
      <c r="AW1347">
        <v>81000000</v>
      </c>
      <c r="AX1347">
        <v>81000000</v>
      </c>
      <c r="AY1347">
        <v>4.13</v>
      </c>
      <c r="AZ1347">
        <v>192500000</v>
      </c>
      <c r="BH1347">
        <v>6.5298701298701296</v>
      </c>
      <c r="BN1347">
        <v>0.85775185102086604</v>
      </c>
      <c r="BP1347">
        <v>0.276688453159041</v>
      </c>
      <c r="BQ1347">
        <v>1.0174291938997799</v>
      </c>
      <c r="BR1347">
        <v>8.8120130750605306</v>
      </c>
      <c r="BS1347">
        <v>0.69716088328075698</v>
      </c>
      <c r="BT1347">
        <v>2225665.1949982201</v>
      </c>
      <c r="BU1347">
        <v>2.3707511958990501E-7</v>
      </c>
    </row>
    <row r="1348" spans="3:73" x14ac:dyDescent="0.3">
      <c r="C1348">
        <v>1411207</v>
      </c>
      <c r="D1348" t="s">
        <v>3654</v>
      </c>
      <c r="E1348" t="s">
        <v>781</v>
      </c>
      <c r="F1348" t="s">
        <v>3614</v>
      </c>
      <c r="G1348" t="s">
        <v>3655</v>
      </c>
      <c r="H1348" t="s">
        <v>3656</v>
      </c>
      <c r="I1348" t="s">
        <v>3657</v>
      </c>
      <c r="J1348">
        <v>2020</v>
      </c>
      <c r="K1348" t="s">
        <v>4062</v>
      </c>
      <c r="L1348">
        <v>34.572977999999999</v>
      </c>
      <c r="M1348">
        <v>4477000000</v>
      </c>
      <c r="N1348">
        <v>756000000</v>
      </c>
      <c r="O1348">
        <v>310000000</v>
      </c>
      <c r="P1348">
        <v>228000000</v>
      </c>
      <c r="Q1348">
        <v>181000000</v>
      </c>
      <c r="S1348">
        <v>638000000</v>
      </c>
      <c r="T1348">
        <v>963000000</v>
      </c>
      <c r="U1348">
        <v>2064000000</v>
      </c>
      <c r="V1348">
        <v>3721000000</v>
      </c>
      <c r="W1348">
        <v>373000000</v>
      </c>
      <c r="X1348">
        <v>157000000</v>
      </c>
      <c r="AA1348">
        <v>2538000000</v>
      </c>
      <c r="AB1348">
        <v>756000000</v>
      </c>
      <c r="AD1348">
        <v>-974000000</v>
      </c>
      <c r="AG1348">
        <v>253000000</v>
      </c>
      <c r="AI1348">
        <v>1083000000</v>
      </c>
      <c r="AJ1348">
        <v>133000000</v>
      </c>
      <c r="AK1348">
        <v>147000000</v>
      </c>
      <c r="AM1348">
        <v>94000000</v>
      </c>
      <c r="AN1348">
        <v>60000000</v>
      </c>
      <c r="AQ1348">
        <v>561000000</v>
      </c>
      <c r="AU1348">
        <v>-111000000</v>
      </c>
      <c r="AV1348">
        <v>-335000000</v>
      </c>
      <c r="AW1348">
        <v>78000000</v>
      </c>
      <c r="AX1348">
        <v>78000000</v>
      </c>
      <c r="AY1348">
        <v>0.54</v>
      </c>
      <c r="AZ1348">
        <v>190000000</v>
      </c>
      <c r="BH1348">
        <v>5.7</v>
      </c>
      <c r="BN1348">
        <v>0.83113692204601297</v>
      </c>
      <c r="BP1348">
        <v>0.83109919571045598</v>
      </c>
      <c r="BQ1348">
        <v>1.54155495978552</v>
      </c>
      <c r="BR1348">
        <v>64.024033333333307</v>
      </c>
      <c r="BS1348">
        <v>7.9365079365079402E-2</v>
      </c>
      <c r="BT1348">
        <v>2256097.23293145</v>
      </c>
      <c r="BU1348">
        <v>2.46949842857143E-8</v>
      </c>
    </row>
    <row r="1349" spans="3:73" x14ac:dyDescent="0.3">
      <c r="C1349">
        <v>1411207</v>
      </c>
      <c r="D1349" t="s">
        <v>3654</v>
      </c>
      <c r="E1349" t="s">
        <v>781</v>
      </c>
      <c r="F1349" t="s">
        <v>3614</v>
      </c>
      <c r="G1349" t="s">
        <v>3655</v>
      </c>
      <c r="H1349" t="s">
        <v>3656</v>
      </c>
      <c r="I1349" t="s">
        <v>3657</v>
      </c>
      <c r="J1349">
        <v>2019</v>
      </c>
      <c r="K1349" t="s">
        <v>4062</v>
      </c>
      <c r="L1349">
        <v>41.582019000000003</v>
      </c>
      <c r="M1349">
        <v>4450000000</v>
      </c>
      <c r="N1349">
        <v>686000000</v>
      </c>
      <c r="O1349">
        <v>192000000</v>
      </c>
      <c r="P1349">
        <v>253000000</v>
      </c>
      <c r="Q1349">
        <v>199000000</v>
      </c>
      <c r="S1349">
        <v>616000000</v>
      </c>
      <c r="T1349">
        <v>1042000000</v>
      </c>
      <c r="U1349">
        <v>2041000000</v>
      </c>
      <c r="V1349">
        <v>3669000000</v>
      </c>
      <c r="W1349">
        <v>417000000</v>
      </c>
      <c r="X1349">
        <v>150000000</v>
      </c>
      <c r="AA1349">
        <v>2544000000</v>
      </c>
      <c r="AB1349">
        <v>781000000</v>
      </c>
      <c r="AD1349">
        <v>-970000000</v>
      </c>
      <c r="AG1349">
        <v>298000000</v>
      </c>
      <c r="AI1349">
        <v>1304000000</v>
      </c>
      <c r="AJ1349">
        <v>165000000</v>
      </c>
      <c r="AK1349">
        <v>154000000</v>
      </c>
      <c r="AM1349">
        <v>164000000</v>
      </c>
      <c r="AN1349">
        <v>107000000</v>
      </c>
      <c r="AQ1349">
        <v>847000000</v>
      </c>
      <c r="AU1349">
        <v>-405000000</v>
      </c>
      <c r="AV1349">
        <v>-480000000</v>
      </c>
      <c r="AW1349">
        <v>73000000</v>
      </c>
      <c r="AX1349">
        <v>73000000</v>
      </c>
      <c r="AY1349">
        <v>0.9</v>
      </c>
      <c r="AZ1349">
        <v>184500000</v>
      </c>
      <c r="BH1349">
        <v>7.0677506775067798</v>
      </c>
      <c r="BN1349">
        <v>0.82449438202247205</v>
      </c>
      <c r="BP1349">
        <v>0.46043165467625902</v>
      </c>
      <c r="BQ1349">
        <v>1.1678657074340499</v>
      </c>
      <c r="BR1349">
        <v>46.2022433333333</v>
      </c>
      <c r="BS1349">
        <v>0.13700384122919301</v>
      </c>
      <c r="BT1349">
        <v>1755566.51061123</v>
      </c>
      <c r="BU1349">
        <v>4.7917819590268903E-8</v>
      </c>
    </row>
    <row r="1350" spans="3:73" x14ac:dyDescent="0.3">
      <c r="C1350">
        <v>1411207</v>
      </c>
      <c r="D1350" t="s">
        <v>3654</v>
      </c>
      <c r="E1350" t="s">
        <v>781</v>
      </c>
      <c r="F1350" t="s">
        <v>3614</v>
      </c>
      <c r="G1350" t="s">
        <v>3655</v>
      </c>
      <c r="H1350" t="s">
        <v>3656</v>
      </c>
      <c r="I1350" t="s">
        <v>3657</v>
      </c>
      <c r="J1350">
        <v>2018</v>
      </c>
      <c r="K1350" t="s">
        <v>4062</v>
      </c>
      <c r="L1350">
        <v>38.804085999999998</v>
      </c>
      <c r="M1350">
        <v>4237000000</v>
      </c>
      <c r="N1350">
        <v>725000000</v>
      </c>
      <c r="O1350">
        <v>231000000</v>
      </c>
      <c r="P1350">
        <v>279000000</v>
      </c>
      <c r="Q1350">
        <v>170000000</v>
      </c>
      <c r="S1350">
        <v>466000000</v>
      </c>
      <c r="T1350">
        <v>1066000000</v>
      </c>
      <c r="U1350">
        <v>1941000000</v>
      </c>
      <c r="V1350">
        <v>3578000000</v>
      </c>
      <c r="W1350">
        <v>426000000</v>
      </c>
      <c r="X1350">
        <v>169000000</v>
      </c>
      <c r="AA1350">
        <v>2548000000</v>
      </c>
      <c r="AB1350">
        <v>659000000</v>
      </c>
      <c r="AD1350">
        <v>-1100000000</v>
      </c>
      <c r="AG1350">
        <v>338000000</v>
      </c>
      <c r="AI1350">
        <v>1291000000</v>
      </c>
      <c r="AJ1350">
        <v>207000000</v>
      </c>
      <c r="AK1350">
        <v>131000000</v>
      </c>
      <c r="AM1350">
        <v>166000000</v>
      </c>
      <c r="AN1350">
        <v>147000000</v>
      </c>
      <c r="AQ1350">
        <v>837000000</v>
      </c>
      <c r="AU1350">
        <v>-103000000</v>
      </c>
      <c r="AV1350">
        <v>-700000000</v>
      </c>
      <c r="AW1350">
        <v>80000000</v>
      </c>
      <c r="AX1350">
        <v>80000000</v>
      </c>
      <c r="AY1350">
        <v>1.1499999999999999</v>
      </c>
      <c r="AZ1350">
        <v>162000000</v>
      </c>
      <c r="BH1350">
        <v>7.9691358024691397</v>
      </c>
      <c r="BN1350">
        <v>0.84446542364880794</v>
      </c>
      <c r="BP1350">
        <v>0.54225352112676095</v>
      </c>
      <c r="BQ1350">
        <v>1.3028169014084501</v>
      </c>
      <c r="BR1350">
        <v>33.742683478260901</v>
      </c>
      <c r="BS1350">
        <v>0.22306525037936301</v>
      </c>
      <c r="BT1350">
        <v>2061638.56043407</v>
      </c>
      <c r="BU1350">
        <v>6.7715779817905894E-8</v>
      </c>
    </row>
    <row r="1351" spans="3:73" x14ac:dyDescent="0.3">
      <c r="C1351">
        <v>1411207</v>
      </c>
      <c r="D1351" t="s">
        <v>3654</v>
      </c>
      <c r="E1351" t="s">
        <v>781</v>
      </c>
      <c r="F1351" t="s">
        <v>3614</v>
      </c>
      <c r="G1351" t="s">
        <v>3655</v>
      </c>
      <c r="H1351" t="s">
        <v>3656</v>
      </c>
      <c r="I1351" t="s">
        <v>3657</v>
      </c>
      <c r="J1351">
        <v>2017</v>
      </c>
      <c r="K1351" t="s">
        <v>4062</v>
      </c>
      <c r="L1351">
        <v>32.909098</v>
      </c>
      <c r="M1351">
        <v>4205000000</v>
      </c>
      <c r="N1351">
        <v>632000000</v>
      </c>
      <c r="O1351">
        <v>199000000</v>
      </c>
      <c r="P1351">
        <v>221000000</v>
      </c>
      <c r="Q1351">
        <v>154000000</v>
      </c>
      <c r="S1351">
        <v>448000000</v>
      </c>
      <c r="T1351">
        <v>1153000000</v>
      </c>
      <c r="U1351">
        <v>1941000000</v>
      </c>
      <c r="V1351">
        <v>3516000000</v>
      </c>
      <c r="W1351">
        <v>417000000</v>
      </c>
      <c r="X1351">
        <v>159000000</v>
      </c>
      <c r="Y1351">
        <v>116000000</v>
      </c>
      <c r="AA1351">
        <v>2576000000</v>
      </c>
      <c r="AB1351">
        <v>689000000</v>
      </c>
      <c r="AD1351">
        <v>-1055000000</v>
      </c>
      <c r="AG1351">
        <v>288000000</v>
      </c>
      <c r="AI1351">
        <v>1131000000</v>
      </c>
      <c r="AJ1351">
        <v>128000000</v>
      </c>
      <c r="AK1351">
        <v>105000000</v>
      </c>
      <c r="AM1351">
        <v>23000000</v>
      </c>
      <c r="AN1351">
        <v>215000000</v>
      </c>
      <c r="AW1351">
        <v>89000000</v>
      </c>
      <c r="AX1351">
        <v>89000000</v>
      </c>
      <c r="AY1351">
        <v>1.52</v>
      </c>
      <c r="BN1351">
        <v>0.836147443519619</v>
      </c>
      <c r="BP1351">
        <v>0.47721822541966402</v>
      </c>
      <c r="BQ1351">
        <v>1.1462829736211</v>
      </c>
      <c r="BR1351">
        <v>21.6507223684211</v>
      </c>
      <c r="BS1351">
        <v>0.31204644412191601</v>
      </c>
      <c r="BT1351">
        <v>2704419.30678258</v>
      </c>
      <c r="BU1351">
        <v>7.2600622583454301E-8</v>
      </c>
    </row>
    <row r="1352" spans="3:73" x14ac:dyDescent="0.3">
      <c r="C1352">
        <v>1921963</v>
      </c>
      <c r="D1352" t="s">
        <v>3687</v>
      </c>
      <c r="E1352" t="s">
        <v>1472</v>
      </c>
      <c r="F1352" t="s">
        <v>3614</v>
      </c>
      <c r="G1352" t="s">
        <v>3655</v>
      </c>
      <c r="H1352" t="s">
        <v>3656</v>
      </c>
      <c r="I1352" t="s">
        <v>3688</v>
      </c>
      <c r="J1352">
        <v>2026</v>
      </c>
      <c r="K1352" t="s">
        <v>4062</v>
      </c>
      <c r="L1352">
        <v>60.844847000000001</v>
      </c>
    </row>
    <row r="1353" spans="3:73" x14ac:dyDescent="0.3">
      <c r="C1353">
        <v>1921963</v>
      </c>
      <c r="D1353" t="s">
        <v>3687</v>
      </c>
      <c r="E1353" t="s">
        <v>1472</v>
      </c>
      <c r="F1353" t="s">
        <v>3614</v>
      </c>
      <c r="G1353" t="s">
        <v>3655</v>
      </c>
      <c r="H1353" t="s">
        <v>3656</v>
      </c>
      <c r="I1353" t="s">
        <v>3688</v>
      </c>
      <c r="J1353">
        <v>2025</v>
      </c>
      <c r="K1353" t="s">
        <v>4062</v>
      </c>
      <c r="L1353">
        <v>41.185924</v>
      </c>
      <c r="M1353">
        <v>1350700000</v>
      </c>
      <c r="N1353">
        <v>892400000</v>
      </c>
      <c r="O1353">
        <v>236400000</v>
      </c>
      <c r="P1353">
        <v>320100000</v>
      </c>
      <c r="Q1353">
        <v>282300000</v>
      </c>
      <c r="R1353">
        <v>236600000</v>
      </c>
      <c r="U1353">
        <v>84700000</v>
      </c>
      <c r="V1353">
        <v>972200000</v>
      </c>
      <c r="W1353">
        <v>368200000</v>
      </c>
      <c r="X1353">
        <v>201900000</v>
      </c>
      <c r="AA1353">
        <v>570000000</v>
      </c>
      <c r="AB1353">
        <v>378500000</v>
      </c>
      <c r="AD1353">
        <v>454600000</v>
      </c>
      <c r="AE1353">
        <v>0</v>
      </c>
      <c r="AG1353">
        <v>498300000</v>
      </c>
      <c r="AJ1353">
        <v>299000000</v>
      </c>
      <c r="AK1353">
        <v>40700000</v>
      </c>
      <c r="AM1353">
        <v>58800000</v>
      </c>
      <c r="AN1353">
        <v>207400000</v>
      </c>
      <c r="AQ1353">
        <v>202700000</v>
      </c>
      <c r="AS1353">
        <v>30000000</v>
      </c>
      <c r="AU1353">
        <v>-53900000</v>
      </c>
      <c r="AV1353">
        <v>-101700000</v>
      </c>
      <c r="AX1353">
        <v>17300000</v>
      </c>
      <c r="AY1353">
        <v>2.52</v>
      </c>
      <c r="AZ1353">
        <v>274450000</v>
      </c>
      <c r="BN1353">
        <v>0.71977493151699101</v>
      </c>
      <c r="BP1353">
        <v>0.64204236827811001</v>
      </c>
      <c r="BQ1353">
        <v>1.6569799022270499</v>
      </c>
      <c r="BR1353">
        <v>16.343620634920601</v>
      </c>
      <c r="BS1353">
        <v>0.54795244385733199</v>
      </c>
      <c r="BU1353">
        <v>2.7421011487450499E-7</v>
      </c>
    </row>
    <row r="1354" spans="3:73" x14ac:dyDescent="0.3">
      <c r="C1354">
        <v>1921963</v>
      </c>
      <c r="D1354" t="s">
        <v>3687</v>
      </c>
      <c r="E1354" t="s">
        <v>1472</v>
      </c>
      <c r="F1354" t="s">
        <v>3614</v>
      </c>
      <c r="G1354" t="s">
        <v>3655</v>
      </c>
      <c r="H1354" t="s">
        <v>3656</v>
      </c>
      <c r="I1354" t="s">
        <v>3688</v>
      </c>
      <c r="J1354">
        <v>2024</v>
      </c>
      <c r="K1354" t="s">
        <v>4062</v>
      </c>
      <c r="L1354">
        <v>29.417133</v>
      </c>
      <c r="M1354">
        <v>1190300000</v>
      </c>
      <c r="N1354">
        <v>755000000</v>
      </c>
      <c r="O1354">
        <v>184300000</v>
      </c>
      <c r="P1354">
        <v>254200000</v>
      </c>
      <c r="Q1354">
        <v>266600000</v>
      </c>
      <c r="R1354">
        <v>223400000</v>
      </c>
      <c r="U1354">
        <v>84700000</v>
      </c>
      <c r="V1354">
        <v>962900000</v>
      </c>
      <c r="W1354">
        <v>344900000</v>
      </c>
      <c r="X1354">
        <v>193100000</v>
      </c>
      <c r="AA1354">
        <v>592500000</v>
      </c>
      <c r="AB1354">
        <v>227400000</v>
      </c>
      <c r="AD1354">
        <v>264500000</v>
      </c>
      <c r="AE1354">
        <v>0</v>
      </c>
      <c r="AG1354">
        <v>462100000</v>
      </c>
      <c r="AJ1354">
        <v>266200000</v>
      </c>
      <c r="AK1354">
        <v>40600000</v>
      </c>
      <c r="AM1354">
        <v>49200000</v>
      </c>
      <c r="AN1354">
        <v>185600000</v>
      </c>
      <c r="AQ1354">
        <v>105400000</v>
      </c>
      <c r="AS1354">
        <v>24800000</v>
      </c>
      <c r="AU1354">
        <v>-48600000</v>
      </c>
      <c r="AV1354">
        <v>-35800000</v>
      </c>
      <c r="AX1354">
        <v>8300000</v>
      </c>
      <c r="AY1354">
        <v>2.23</v>
      </c>
      <c r="AZ1354">
        <v>258300000</v>
      </c>
      <c r="BN1354">
        <v>0.80895572544736605</v>
      </c>
      <c r="BP1354">
        <v>0.53435778486517804</v>
      </c>
      <c r="BQ1354">
        <v>1.41606262684836</v>
      </c>
      <c r="BR1354">
        <v>13.1915394618834</v>
      </c>
      <c r="BS1354">
        <v>0.81618293755496896</v>
      </c>
      <c r="BU1354">
        <v>2.8847936055409E-7</v>
      </c>
    </row>
    <row r="1355" spans="3:73" x14ac:dyDescent="0.3">
      <c r="C1355">
        <v>1921963</v>
      </c>
      <c r="D1355" t="s">
        <v>3687</v>
      </c>
      <c r="E1355" t="s">
        <v>1472</v>
      </c>
      <c r="F1355" t="s">
        <v>3614</v>
      </c>
      <c r="G1355" t="s">
        <v>3655</v>
      </c>
      <c r="H1355" t="s">
        <v>3656</v>
      </c>
      <c r="I1355" t="s">
        <v>3688</v>
      </c>
      <c r="J1355">
        <v>2023</v>
      </c>
      <c r="K1355" t="s">
        <v>4062</v>
      </c>
      <c r="L1355">
        <v>21.500724999999999</v>
      </c>
      <c r="M1355">
        <v>1088600000</v>
      </c>
      <c r="N1355">
        <v>693000000</v>
      </c>
      <c r="O1355">
        <v>168000000</v>
      </c>
      <c r="P1355">
        <v>184500000</v>
      </c>
      <c r="Q1355">
        <v>250000000</v>
      </c>
      <c r="U1355">
        <v>84700000</v>
      </c>
      <c r="V1355">
        <v>1007900000</v>
      </c>
      <c r="W1355">
        <v>375000000</v>
      </c>
      <c r="X1355">
        <v>174200000</v>
      </c>
      <c r="AA1355">
        <v>600000000</v>
      </c>
      <c r="AB1355">
        <v>80700000</v>
      </c>
      <c r="AD1355">
        <v>87200000</v>
      </c>
      <c r="AE1355">
        <v>0</v>
      </c>
      <c r="AF1355">
        <v>83297796</v>
      </c>
      <c r="AG1355">
        <v>432700000</v>
      </c>
      <c r="AJ1355">
        <v>248400000</v>
      </c>
      <c r="AK1355">
        <v>42500000</v>
      </c>
      <c r="AM1355">
        <v>55100000</v>
      </c>
      <c r="AN1355">
        <v>171300000</v>
      </c>
      <c r="AO1355">
        <v>25800000</v>
      </c>
      <c r="AQ1355">
        <v>189000000</v>
      </c>
      <c r="AS1355">
        <v>21500000</v>
      </c>
      <c r="AU1355">
        <v>-45800000</v>
      </c>
      <c r="AV1355">
        <v>24800000</v>
      </c>
      <c r="AY1355">
        <v>2.06</v>
      </c>
      <c r="BB1355">
        <v>252200000</v>
      </c>
      <c r="BC1355">
        <v>252200000</v>
      </c>
      <c r="BN1355">
        <v>0.92586808745177296</v>
      </c>
      <c r="BO1355">
        <v>9.7751937984496102</v>
      </c>
      <c r="BP1355">
        <v>0.44800000000000001</v>
      </c>
      <c r="BQ1355">
        <v>1.18133333333333</v>
      </c>
      <c r="BR1355">
        <v>10.437245145631101</v>
      </c>
      <c r="BS1355">
        <v>2.12267657992565</v>
      </c>
      <c r="BU1355">
        <v>5.4884130731102898E-7</v>
      </c>
    </row>
    <row r="1356" spans="3:73" x14ac:dyDescent="0.3">
      <c r="C1356">
        <v>1921963</v>
      </c>
      <c r="D1356" t="s">
        <v>3687</v>
      </c>
      <c r="E1356" t="s">
        <v>1472</v>
      </c>
      <c r="F1356" t="s">
        <v>3614</v>
      </c>
      <c r="G1356" t="s">
        <v>3655</v>
      </c>
      <c r="H1356" t="s">
        <v>3656</v>
      </c>
      <c r="I1356" t="s">
        <v>3688</v>
      </c>
      <c r="J1356">
        <v>2022</v>
      </c>
      <c r="K1356" t="s">
        <v>4062</v>
      </c>
    </row>
    <row r="1357" spans="3:73" x14ac:dyDescent="0.3">
      <c r="C1357">
        <v>1921963</v>
      </c>
      <c r="D1357" t="s">
        <v>3687</v>
      </c>
      <c r="E1357" t="s">
        <v>1472</v>
      </c>
      <c r="F1357" t="s">
        <v>3614</v>
      </c>
      <c r="G1357" t="s">
        <v>3655</v>
      </c>
      <c r="H1357" t="s">
        <v>3656</v>
      </c>
      <c r="I1357" t="s">
        <v>3688</v>
      </c>
      <c r="J1357">
        <v>2021</v>
      </c>
      <c r="K1357" t="s">
        <v>4062</v>
      </c>
    </row>
    <row r="1358" spans="3:73" x14ac:dyDescent="0.3">
      <c r="C1358">
        <v>1921963</v>
      </c>
      <c r="D1358" t="s">
        <v>3687</v>
      </c>
      <c r="E1358" t="s">
        <v>1472</v>
      </c>
      <c r="F1358" t="s">
        <v>3614</v>
      </c>
      <c r="G1358" t="s">
        <v>3655</v>
      </c>
      <c r="H1358" t="s">
        <v>3656</v>
      </c>
      <c r="I1358" t="s">
        <v>3688</v>
      </c>
      <c r="J1358">
        <v>2020</v>
      </c>
      <c r="K1358" t="s">
        <v>4062</v>
      </c>
    </row>
    <row r="1359" spans="3:73" x14ac:dyDescent="0.3">
      <c r="C1359">
        <v>1921963</v>
      </c>
      <c r="D1359" t="s">
        <v>3687</v>
      </c>
      <c r="E1359" t="s">
        <v>1472</v>
      </c>
      <c r="F1359" t="s">
        <v>3614</v>
      </c>
      <c r="G1359" t="s">
        <v>3655</v>
      </c>
      <c r="H1359" t="s">
        <v>3656</v>
      </c>
      <c r="I1359" t="s">
        <v>3688</v>
      </c>
      <c r="J1359">
        <v>2019</v>
      </c>
      <c r="K1359" t="s">
        <v>4062</v>
      </c>
    </row>
    <row r="1360" spans="3:73" x14ac:dyDescent="0.3">
      <c r="C1360">
        <v>1921963</v>
      </c>
      <c r="D1360" t="s">
        <v>3687</v>
      </c>
      <c r="E1360" t="s">
        <v>1472</v>
      </c>
      <c r="F1360" t="s">
        <v>3614</v>
      </c>
      <c r="G1360" t="s">
        <v>3655</v>
      </c>
      <c r="H1360" t="s">
        <v>3656</v>
      </c>
      <c r="I1360" t="s">
        <v>3688</v>
      </c>
      <c r="J1360">
        <v>2018</v>
      </c>
      <c r="K1360" t="s">
        <v>4062</v>
      </c>
    </row>
    <row r="1361" spans="3:73" x14ac:dyDescent="0.3">
      <c r="C1361">
        <v>1921963</v>
      </c>
      <c r="D1361" t="s">
        <v>3687</v>
      </c>
      <c r="E1361" t="s">
        <v>1472</v>
      </c>
      <c r="F1361" t="s">
        <v>3614</v>
      </c>
      <c r="G1361" t="s">
        <v>3655</v>
      </c>
      <c r="H1361" t="s">
        <v>3656</v>
      </c>
      <c r="I1361" t="s">
        <v>3688</v>
      </c>
      <c r="J1361">
        <v>2017</v>
      </c>
      <c r="K1361" t="s">
        <v>4062</v>
      </c>
    </row>
    <row r="1362" spans="3:73" x14ac:dyDescent="0.3">
      <c r="C1362">
        <v>1589526</v>
      </c>
      <c r="D1362" t="s">
        <v>3718</v>
      </c>
      <c r="E1362" t="s">
        <v>988</v>
      </c>
      <c r="F1362" t="s">
        <v>3614</v>
      </c>
      <c r="G1362" t="s">
        <v>3719</v>
      </c>
      <c r="H1362" t="s">
        <v>3720</v>
      </c>
      <c r="I1362" t="s">
        <v>3721</v>
      </c>
      <c r="J1362">
        <v>2026</v>
      </c>
      <c r="K1362" t="s">
        <v>4062</v>
      </c>
      <c r="L1362">
        <v>54.691465000000001</v>
      </c>
    </row>
    <row r="1363" spans="3:73" x14ac:dyDescent="0.3">
      <c r="C1363">
        <v>1589526</v>
      </c>
      <c r="D1363" t="s">
        <v>3718</v>
      </c>
      <c r="E1363" t="s">
        <v>988</v>
      </c>
      <c r="F1363" t="s">
        <v>3614</v>
      </c>
      <c r="G1363" t="s">
        <v>3719</v>
      </c>
      <c r="H1363" t="s">
        <v>3720</v>
      </c>
      <c r="I1363" t="s">
        <v>3721</v>
      </c>
      <c r="J1363">
        <v>2025</v>
      </c>
      <c r="K1363" t="s">
        <v>4062</v>
      </c>
      <c r="L1363">
        <v>44.515174999999999</v>
      </c>
      <c r="M1363">
        <v>625255000</v>
      </c>
      <c r="N1363">
        <v>411628000</v>
      </c>
      <c r="O1363">
        <v>229313000</v>
      </c>
      <c r="P1363">
        <v>20650000</v>
      </c>
      <c r="Q1363">
        <v>139470000</v>
      </c>
      <c r="S1363">
        <v>108541000</v>
      </c>
      <c r="T1363">
        <v>41685000</v>
      </c>
      <c r="U1363">
        <v>18825000</v>
      </c>
      <c r="W1363">
        <v>236799000</v>
      </c>
      <c r="X1363">
        <v>151479000</v>
      </c>
      <c r="Y1363">
        <v>33697000</v>
      </c>
      <c r="AB1363">
        <v>255415000</v>
      </c>
      <c r="AD1363">
        <v>88193000</v>
      </c>
      <c r="AF1363">
        <v>31884721</v>
      </c>
      <c r="AG1363">
        <v>303513000</v>
      </c>
      <c r="AH1363">
        <v>1480099000</v>
      </c>
      <c r="AI1363">
        <v>1176586000</v>
      </c>
      <c r="AJ1363">
        <v>167166000</v>
      </c>
      <c r="AK1363">
        <v>15200000</v>
      </c>
      <c r="AM1363">
        <v>43926000</v>
      </c>
      <c r="AN1363">
        <v>127720000</v>
      </c>
      <c r="AO1363">
        <v>7202000</v>
      </c>
      <c r="AQ1363">
        <v>176214000</v>
      </c>
      <c r="AS1363">
        <v>15586000</v>
      </c>
      <c r="AT1363">
        <v>22872000</v>
      </c>
      <c r="AU1363">
        <v>-23872000</v>
      </c>
      <c r="AV1363">
        <v>-50716000</v>
      </c>
      <c r="AY1363">
        <v>4.01</v>
      </c>
      <c r="AZ1363">
        <v>133634000</v>
      </c>
      <c r="BA1363">
        <v>0.112942445066175</v>
      </c>
      <c r="BB1363">
        <v>178848000</v>
      </c>
      <c r="BC1363">
        <v>178848000</v>
      </c>
      <c r="BD1363">
        <v>0.12083516035076</v>
      </c>
      <c r="BE1363">
        <v>0.11905554966255601</v>
      </c>
      <c r="BF1363">
        <v>0.10360252929027</v>
      </c>
      <c r="BG1363">
        <v>0.20506263432378499</v>
      </c>
      <c r="BH1363">
        <v>8.8045407605848798</v>
      </c>
      <c r="BI1363">
        <v>2.3671925854251499</v>
      </c>
      <c r="BJ1363">
        <v>-1.6128650853760501E-2</v>
      </c>
      <c r="BK1363">
        <v>1.54530203722859E-2</v>
      </c>
      <c r="BL1363">
        <v>7.7043546694648501</v>
      </c>
      <c r="BM1363">
        <v>1.0269583318413201E-2</v>
      </c>
      <c r="BO1363">
        <v>24.8331019161344</v>
      </c>
      <c r="BP1363">
        <v>0.96838669082217399</v>
      </c>
      <c r="BQ1363">
        <v>1.1493207319287699</v>
      </c>
      <c r="BR1363">
        <v>11.1010411471322</v>
      </c>
      <c r="BS1363">
        <v>0.50004893996045696</v>
      </c>
      <c r="BU1363">
        <v>6.9888554607207898E-7</v>
      </c>
    </row>
    <row r="1364" spans="3:73" x14ac:dyDescent="0.3">
      <c r="C1364">
        <v>1589526</v>
      </c>
      <c r="D1364" t="s">
        <v>3718</v>
      </c>
      <c r="E1364" t="s">
        <v>988</v>
      </c>
      <c r="F1364" t="s">
        <v>3614</v>
      </c>
      <c r="G1364" t="s">
        <v>3719</v>
      </c>
      <c r="H1364" t="s">
        <v>3720</v>
      </c>
      <c r="I1364" t="s">
        <v>3721</v>
      </c>
      <c r="J1364">
        <v>2024</v>
      </c>
      <c r="K1364" t="s">
        <v>4062</v>
      </c>
      <c r="L1364">
        <v>42.699719999999999</v>
      </c>
      <c r="M1364">
        <v>524894000</v>
      </c>
      <c r="N1364">
        <v>323379000</v>
      </c>
      <c r="O1364">
        <v>127687000</v>
      </c>
      <c r="P1364">
        <v>59099000</v>
      </c>
      <c r="Q1364">
        <v>127798000</v>
      </c>
      <c r="S1364">
        <v>97322000</v>
      </c>
      <c r="T1364">
        <v>43554000</v>
      </c>
      <c r="U1364">
        <v>18825000</v>
      </c>
      <c r="W1364">
        <v>235973000</v>
      </c>
      <c r="X1364">
        <v>143156000</v>
      </c>
      <c r="Y1364">
        <v>27962000</v>
      </c>
      <c r="AB1364">
        <v>159564000</v>
      </c>
      <c r="AC1364">
        <v>0</v>
      </c>
      <c r="AD1364">
        <v>0</v>
      </c>
      <c r="AF1364">
        <v>32268022</v>
      </c>
      <c r="AG1364">
        <v>256156000</v>
      </c>
      <c r="AH1364">
        <v>1347154000</v>
      </c>
      <c r="AI1364">
        <v>1090998000</v>
      </c>
      <c r="AJ1364">
        <v>139331000</v>
      </c>
      <c r="AK1364">
        <v>9400000</v>
      </c>
      <c r="AM1364">
        <v>33228000</v>
      </c>
      <c r="AN1364">
        <v>105547000</v>
      </c>
      <c r="AO1364">
        <v>10579000</v>
      </c>
      <c r="AQ1364">
        <v>111112000</v>
      </c>
      <c r="AS1364">
        <v>14820000</v>
      </c>
      <c r="AT1364">
        <v>15263000</v>
      </c>
      <c r="AU1364">
        <v>-15815000</v>
      </c>
      <c r="AV1364">
        <v>-46598000</v>
      </c>
      <c r="AY1364">
        <v>3.27</v>
      </c>
      <c r="AZ1364">
        <v>131542000</v>
      </c>
      <c r="BA1364">
        <v>0.103426185870361</v>
      </c>
      <c r="BB1364">
        <v>149354000</v>
      </c>
      <c r="BC1364">
        <v>149354000</v>
      </c>
      <c r="BD1364">
        <v>0.11086631520969401</v>
      </c>
      <c r="BE1364">
        <v>8.2479063269678105E-2</v>
      </c>
      <c r="BF1364">
        <v>7.1149252423998999E-2</v>
      </c>
      <c r="BG1364">
        <v>0.190146041209839</v>
      </c>
      <c r="BH1364">
        <v>8.2939137309756603</v>
      </c>
      <c r="BI1364">
        <v>2.56652581283078</v>
      </c>
      <c r="BJ1364">
        <v>-1.1739563553981199E-2</v>
      </c>
      <c r="BK1364">
        <v>1.1329810845679101E-2</v>
      </c>
      <c r="BL1364">
        <v>7.27982703269344</v>
      </c>
      <c r="BM1364">
        <v>6.9776729312313202E-3</v>
      </c>
      <c r="BO1364">
        <v>14.1179695623405</v>
      </c>
      <c r="BP1364">
        <v>0.54110851665232895</v>
      </c>
      <c r="BQ1364">
        <v>0.82882787437545802</v>
      </c>
      <c r="BR1364">
        <v>13.0580183486239</v>
      </c>
      <c r="BS1364">
        <v>0.66147125918126903</v>
      </c>
      <c r="BU1364">
        <v>8.7506006618034102E-7</v>
      </c>
    </row>
    <row r="1365" spans="3:73" x14ac:dyDescent="0.3">
      <c r="C1365">
        <v>1589526</v>
      </c>
      <c r="D1365" t="s">
        <v>3718</v>
      </c>
      <c r="E1365" t="s">
        <v>988</v>
      </c>
      <c r="F1365" t="s">
        <v>3614</v>
      </c>
      <c r="G1365" t="s">
        <v>3719</v>
      </c>
      <c r="H1365" t="s">
        <v>3720</v>
      </c>
      <c r="I1365" t="s">
        <v>3721</v>
      </c>
      <c r="J1365">
        <v>2023</v>
      </c>
      <c r="K1365" t="s">
        <v>4062</v>
      </c>
      <c r="L1365">
        <v>21.707415000000001</v>
      </c>
      <c r="M1365">
        <v>417766000</v>
      </c>
      <c r="N1365">
        <v>236063000</v>
      </c>
      <c r="O1365">
        <v>78988000</v>
      </c>
      <c r="P1365">
        <v>12574000</v>
      </c>
      <c r="Q1365">
        <v>135286000</v>
      </c>
      <c r="S1365">
        <v>95101000</v>
      </c>
      <c r="T1365">
        <v>45424000</v>
      </c>
      <c r="U1365">
        <v>18825000</v>
      </c>
      <c r="W1365">
        <v>229620000</v>
      </c>
      <c r="X1365">
        <v>137140000</v>
      </c>
      <c r="Y1365">
        <v>23123000</v>
      </c>
      <c r="AB1365">
        <v>39998000</v>
      </c>
      <c r="AC1365">
        <v>50282000</v>
      </c>
      <c r="AD1365">
        <v>-55700000</v>
      </c>
      <c r="AF1365">
        <v>32165225</v>
      </c>
      <c r="AG1365">
        <v>138850000</v>
      </c>
      <c r="AH1365">
        <v>1132793000</v>
      </c>
      <c r="AI1365">
        <v>993943000</v>
      </c>
      <c r="AJ1365">
        <v>51657000</v>
      </c>
      <c r="AK1365">
        <v>6600000</v>
      </c>
      <c r="AM1365">
        <v>8953000</v>
      </c>
      <c r="AN1365">
        <v>23812000</v>
      </c>
      <c r="AO1365">
        <v>18012000</v>
      </c>
      <c r="AQ1365">
        <v>119928000</v>
      </c>
      <c r="AS1365">
        <v>15978000</v>
      </c>
      <c r="AT1365">
        <v>8520000</v>
      </c>
      <c r="AU1365">
        <v>-8520000</v>
      </c>
      <c r="AV1365">
        <v>-42899000</v>
      </c>
      <c r="AY1365">
        <v>0.74</v>
      </c>
      <c r="AZ1365">
        <v>139131500</v>
      </c>
      <c r="BA1365">
        <v>4.5601447042840103E-2</v>
      </c>
      <c r="BB1365">
        <v>50777000</v>
      </c>
      <c r="BC1365">
        <v>50777000</v>
      </c>
      <c r="BD1365">
        <v>4.4824606084253697E-2</v>
      </c>
      <c r="BE1365">
        <v>0.105869298274265</v>
      </c>
      <c r="BF1365">
        <v>9.8348065357042297E-2</v>
      </c>
      <c r="BG1365">
        <v>0.12257314443150701</v>
      </c>
      <c r="BH1365">
        <v>7.14391061693434</v>
      </c>
      <c r="BI1365">
        <v>2.7115490489891498</v>
      </c>
      <c r="BJ1365">
        <v>-7.5212329172231803E-3</v>
      </c>
      <c r="BK1365">
        <v>7.5212329172231803E-3</v>
      </c>
      <c r="BL1365">
        <v>14.0760563380282</v>
      </c>
      <c r="BM1365">
        <v>5.8263071893982403E-3</v>
      </c>
      <c r="BO1365">
        <v>2.8190650677326201</v>
      </c>
      <c r="BP1365">
        <v>0.343994425572685</v>
      </c>
      <c r="BQ1365">
        <v>0.43888598554132902</v>
      </c>
      <c r="BR1365">
        <v>29.334344594594601</v>
      </c>
      <c r="BS1365">
        <v>0.59532976648832403</v>
      </c>
      <c r="BU1365">
        <v>4.0160725786289301E-7</v>
      </c>
    </row>
    <row r="1366" spans="3:73" x14ac:dyDescent="0.3">
      <c r="C1366">
        <v>1589526</v>
      </c>
      <c r="D1366" t="s">
        <v>3718</v>
      </c>
      <c r="E1366" t="s">
        <v>988</v>
      </c>
      <c r="F1366" t="s">
        <v>3614</v>
      </c>
      <c r="G1366" t="s">
        <v>3719</v>
      </c>
      <c r="H1366" t="s">
        <v>3720</v>
      </c>
      <c r="I1366" t="s">
        <v>3721</v>
      </c>
      <c r="J1366">
        <v>2022</v>
      </c>
      <c r="K1366" t="s">
        <v>4062</v>
      </c>
      <c r="L1366">
        <v>13.207777</v>
      </c>
      <c r="M1366">
        <v>366126000</v>
      </c>
      <c r="N1366">
        <v>174476000</v>
      </c>
      <c r="O1366">
        <v>10479000</v>
      </c>
      <c r="P1366">
        <v>12534000</v>
      </c>
      <c r="Q1366">
        <v>142977000</v>
      </c>
      <c r="S1366">
        <v>100608000</v>
      </c>
      <c r="T1366">
        <v>47433000</v>
      </c>
      <c r="U1366">
        <v>18825000</v>
      </c>
      <c r="W1366">
        <v>164774000</v>
      </c>
      <c r="X1366">
        <v>107937000</v>
      </c>
      <c r="Y1366">
        <v>18795000</v>
      </c>
      <c r="AB1366">
        <v>1382000</v>
      </c>
      <c r="AC1366">
        <v>50282000</v>
      </c>
      <c r="AD1366">
        <v>-79512000</v>
      </c>
      <c r="AF1366">
        <v>32024911</v>
      </c>
      <c r="AG1366">
        <v>36546000</v>
      </c>
      <c r="AH1366">
        <v>800637000</v>
      </c>
      <c r="AI1366">
        <v>764091000</v>
      </c>
      <c r="AJ1366">
        <v>-40700000</v>
      </c>
      <c r="AK1366">
        <v>6100000</v>
      </c>
      <c r="AM1366">
        <v>-11451000</v>
      </c>
      <c r="AN1366">
        <v>-45759000</v>
      </c>
      <c r="AO1366">
        <v>14675000</v>
      </c>
      <c r="AQ1366">
        <v>-24437000</v>
      </c>
      <c r="AS1366">
        <v>14050000</v>
      </c>
      <c r="AT1366">
        <v>6453000</v>
      </c>
      <c r="AU1366">
        <v>-6453000</v>
      </c>
      <c r="AV1366">
        <v>29660000</v>
      </c>
      <c r="AY1366">
        <v>-1.48</v>
      </c>
      <c r="AZ1366">
        <v>134091500</v>
      </c>
      <c r="BA1366">
        <v>-5.0834523011052499E-2</v>
      </c>
      <c r="BB1366">
        <v>-42535000</v>
      </c>
      <c r="BC1366">
        <v>-42535000</v>
      </c>
      <c r="BD1366">
        <v>-5.3126448065727701E-2</v>
      </c>
      <c r="BE1366">
        <v>-3.0521946899781001E-2</v>
      </c>
      <c r="BF1366">
        <v>-3.85817792582656E-2</v>
      </c>
      <c r="BG1366">
        <v>4.5646154249678703E-2</v>
      </c>
      <c r="BH1366">
        <v>5.6982806516445903</v>
      </c>
      <c r="BI1366">
        <v>2.18677996099703</v>
      </c>
      <c r="BJ1366">
        <v>-8.0598323584845592E-3</v>
      </c>
      <c r="BK1366">
        <v>8.0598323584845592E-3</v>
      </c>
      <c r="BL1366">
        <v>-3.7869208120254099</v>
      </c>
      <c r="BM1366">
        <v>7.6189334242609298E-3</v>
      </c>
      <c r="BO1366">
        <v>-2.8984667802385</v>
      </c>
      <c r="BP1366">
        <v>6.3596198429363898E-2</v>
      </c>
      <c r="BQ1366">
        <v>0.19116486824377599</v>
      </c>
      <c r="BR1366">
        <v>-8.9241736486486491</v>
      </c>
      <c r="BS1366">
        <v>-33.110709117221397</v>
      </c>
      <c r="BU1366">
        <v>-1.41443632127352E-5</v>
      </c>
    </row>
    <row r="1367" spans="3:73" x14ac:dyDescent="0.3">
      <c r="C1367">
        <v>1589526</v>
      </c>
      <c r="D1367" t="s">
        <v>3718</v>
      </c>
      <c r="E1367" t="s">
        <v>988</v>
      </c>
      <c r="F1367" t="s">
        <v>3614</v>
      </c>
      <c r="G1367" t="s">
        <v>3719</v>
      </c>
      <c r="H1367" t="s">
        <v>3720</v>
      </c>
      <c r="I1367" t="s">
        <v>3721</v>
      </c>
      <c r="J1367">
        <v>2021</v>
      </c>
      <c r="K1367" t="s">
        <v>4062</v>
      </c>
      <c r="L1367">
        <v>23.403054999999998</v>
      </c>
      <c r="M1367">
        <v>356020000</v>
      </c>
      <c r="N1367">
        <v>156073000</v>
      </c>
      <c r="O1367">
        <v>11709000</v>
      </c>
      <c r="P1367">
        <v>9967000</v>
      </c>
      <c r="Q1367">
        <v>125206000</v>
      </c>
      <c r="S1367">
        <v>105482000</v>
      </c>
      <c r="T1367">
        <v>49443000</v>
      </c>
      <c r="U1367">
        <v>18825000</v>
      </c>
      <c r="W1367">
        <v>124782000</v>
      </c>
      <c r="X1367">
        <v>72270000</v>
      </c>
      <c r="Y1367">
        <v>20144000</v>
      </c>
      <c r="AB1367">
        <v>-32656000</v>
      </c>
      <c r="AC1367">
        <v>50282000</v>
      </c>
      <c r="AD1367">
        <v>-33753000</v>
      </c>
      <c r="AF1367">
        <v>27205269</v>
      </c>
      <c r="AG1367">
        <v>72141000</v>
      </c>
      <c r="AH1367">
        <v>683995000</v>
      </c>
      <c r="AI1367">
        <v>611854000</v>
      </c>
      <c r="AJ1367">
        <v>6522000</v>
      </c>
      <c r="AK1367">
        <v>5200000</v>
      </c>
      <c r="AM1367">
        <v>-1191000</v>
      </c>
      <c r="AN1367">
        <v>-289000</v>
      </c>
      <c r="AO1367">
        <v>9682000</v>
      </c>
      <c r="AQ1367">
        <v>-54241000</v>
      </c>
      <c r="AS1367">
        <v>13446000</v>
      </c>
      <c r="AT1367">
        <v>12212000</v>
      </c>
      <c r="AU1367">
        <v>-11309000</v>
      </c>
      <c r="AV1367">
        <v>32752000</v>
      </c>
      <c r="AY1367">
        <v>-0.01</v>
      </c>
      <c r="AZ1367">
        <v>90864500</v>
      </c>
      <c r="BA1367">
        <v>9.5351574207413799E-3</v>
      </c>
      <c r="BB1367">
        <v>8202000</v>
      </c>
      <c r="BC1367">
        <v>8202000</v>
      </c>
      <c r="BD1367">
        <v>1.19913157259921E-2</v>
      </c>
      <c r="BE1367">
        <v>-7.9300287282801807E-2</v>
      </c>
      <c r="BF1367">
        <v>-9.7154218963588904E-2</v>
      </c>
      <c r="BG1367">
        <v>0.105470069225652</v>
      </c>
      <c r="BH1367">
        <v>6.7336968783188196</v>
      </c>
      <c r="BI1367">
        <v>1.9212263355991199</v>
      </c>
      <c r="BJ1367">
        <v>-1.6533746591714901E-2</v>
      </c>
      <c r="BK1367">
        <v>1.78539316807871E-2</v>
      </c>
      <c r="BL1367">
        <v>-4.4416148051097304</v>
      </c>
      <c r="BM1367">
        <v>7.6023947543476201E-3</v>
      </c>
      <c r="BO1367">
        <v>0.84713902086345805</v>
      </c>
      <c r="BP1367">
        <v>9.3835649372505603E-2</v>
      </c>
      <c r="BQ1367">
        <v>0.24736740876087901</v>
      </c>
      <c r="BR1367">
        <v>-2340.3054999999999</v>
      </c>
      <c r="BS1367">
        <v>8.8498285154336095E-3</v>
      </c>
      <c r="BU1367">
        <v>7.1665406050955398E-9</v>
      </c>
    </row>
    <row r="1368" spans="3:73" x14ac:dyDescent="0.3">
      <c r="C1368">
        <v>1589526</v>
      </c>
      <c r="D1368" t="s">
        <v>3718</v>
      </c>
      <c r="E1368" t="s">
        <v>988</v>
      </c>
      <c r="F1368" t="s">
        <v>3614</v>
      </c>
      <c r="G1368" t="s">
        <v>3719</v>
      </c>
      <c r="H1368" t="s">
        <v>3720</v>
      </c>
      <c r="I1368" t="s">
        <v>3721</v>
      </c>
      <c r="J1368">
        <v>2020</v>
      </c>
      <c r="K1368" t="s">
        <v>4062</v>
      </c>
      <c r="L1368">
        <v>14.351718999999999</v>
      </c>
      <c r="M1368">
        <v>317415000</v>
      </c>
      <c r="N1368">
        <v>116896000</v>
      </c>
      <c r="O1368">
        <v>44507000</v>
      </c>
      <c r="P1368">
        <v>7623000</v>
      </c>
      <c r="Q1368">
        <v>56523000</v>
      </c>
      <c r="S1368">
        <v>103372000</v>
      </c>
      <c r="T1368">
        <v>51632000</v>
      </c>
      <c r="U1368">
        <v>18825000</v>
      </c>
      <c r="W1368">
        <v>111648000</v>
      </c>
      <c r="X1368">
        <v>57602000</v>
      </c>
      <c r="Y1368">
        <v>22588000</v>
      </c>
      <c r="AB1368">
        <v>-53230000</v>
      </c>
      <c r="AC1368">
        <v>50282000</v>
      </c>
      <c r="AD1368">
        <v>-33464000</v>
      </c>
      <c r="AF1368">
        <v>27048404</v>
      </c>
      <c r="AG1368">
        <v>96200000</v>
      </c>
      <c r="AH1368">
        <v>879221000</v>
      </c>
      <c r="AI1368">
        <v>783021000</v>
      </c>
      <c r="AJ1368">
        <v>21994000</v>
      </c>
      <c r="AK1368">
        <v>6400000</v>
      </c>
      <c r="AM1368">
        <v>1519000</v>
      </c>
      <c r="AN1368">
        <v>12185000</v>
      </c>
      <c r="AO1368">
        <v>12252000</v>
      </c>
      <c r="AQ1368">
        <v>3459000</v>
      </c>
      <c r="AS1368">
        <v>14400000</v>
      </c>
      <c r="AT1368">
        <v>18968000</v>
      </c>
      <c r="AU1368">
        <v>-18803000</v>
      </c>
      <c r="AV1368">
        <v>-11108000</v>
      </c>
      <c r="AX1368">
        <v>1896000</v>
      </c>
      <c r="AY1368">
        <v>0.45</v>
      </c>
      <c r="AZ1368">
        <v>67676500</v>
      </c>
      <c r="BA1368">
        <v>2.50153260670525E-2</v>
      </c>
      <c r="BB1368">
        <v>25956000</v>
      </c>
      <c r="BC1368">
        <v>25956000</v>
      </c>
      <c r="BD1368">
        <v>2.9521587860162599E-2</v>
      </c>
      <c r="BE1368">
        <v>3.9341644478464496E-3</v>
      </c>
      <c r="BF1368">
        <v>-1.76394785838828E-2</v>
      </c>
      <c r="BG1368">
        <v>0.109415038994746</v>
      </c>
      <c r="BH1368">
        <v>11.570057553212701</v>
      </c>
      <c r="BI1368">
        <v>2.7699415591575698</v>
      </c>
      <c r="BJ1368">
        <v>-2.13859769045553E-2</v>
      </c>
      <c r="BK1368">
        <v>2.1573643031729199E-2</v>
      </c>
      <c r="BL1368">
        <v>0.182359763812737</v>
      </c>
      <c r="BM1368">
        <v>7.2791709934134901E-3</v>
      </c>
      <c r="BO1368">
        <v>2.1185112634671901</v>
      </c>
      <c r="BP1368">
        <v>0.398636787044999</v>
      </c>
      <c r="BQ1368">
        <v>0.54074412439094299</v>
      </c>
      <c r="BR1368">
        <v>31.892708888888901</v>
      </c>
      <c r="BS1368">
        <v>-0.228912267518317</v>
      </c>
      <c r="BU1368">
        <v>-1.2132770148412601E-7</v>
      </c>
    </row>
    <row r="1369" spans="3:73" x14ac:dyDescent="0.3">
      <c r="C1369">
        <v>1589526</v>
      </c>
      <c r="D1369" t="s">
        <v>3718</v>
      </c>
      <c r="E1369" t="s">
        <v>988</v>
      </c>
      <c r="F1369" t="s">
        <v>3614</v>
      </c>
      <c r="G1369" t="s">
        <v>3719</v>
      </c>
      <c r="H1369" t="s">
        <v>3720</v>
      </c>
      <c r="I1369" t="s">
        <v>3721</v>
      </c>
      <c r="J1369">
        <v>2019</v>
      </c>
      <c r="K1369" t="s">
        <v>4062</v>
      </c>
      <c r="L1369">
        <v>19.249991999999999</v>
      </c>
      <c r="M1369">
        <v>365413000</v>
      </c>
      <c r="N1369">
        <v>172091000</v>
      </c>
      <c r="O1369">
        <v>70959000</v>
      </c>
      <c r="P1369">
        <v>10537000</v>
      </c>
      <c r="Q1369">
        <v>78830000</v>
      </c>
      <c r="S1369">
        <v>100058000</v>
      </c>
      <c r="T1369">
        <v>54720000</v>
      </c>
      <c r="U1369">
        <v>18825000</v>
      </c>
      <c r="W1369">
        <v>169682000</v>
      </c>
      <c r="X1369">
        <v>102266000</v>
      </c>
      <c r="Y1369">
        <v>24045000</v>
      </c>
      <c r="AB1369">
        <v>-67811000</v>
      </c>
      <c r="AC1369">
        <v>50282000</v>
      </c>
      <c r="AD1369">
        <v>-45649000</v>
      </c>
      <c r="AF1369">
        <v>26476336</v>
      </c>
      <c r="AG1369">
        <v>133474000</v>
      </c>
      <c r="AH1369">
        <v>1018874000</v>
      </c>
      <c r="AI1369">
        <v>885400000</v>
      </c>
      <c r="AJ1369">
        <v>43832000</v>
      </c>
      <c r="AK1369">
        <v>11500000</v>
      </c>
      <c r="AM1369">
        <v>7573000</v>
      </c>
      <c r="AN1369">
        <v>24300000</v>
      </c>
      <c r="AO1369">
        <v>12879000</v>
      </c>
      <c r="AQ1369">
        <v>55706000</v>
      </c>
      <c r="AS1369">
        <v>10383000</v>
      </c>
      <c r="AT1369">
        <v>35514000</v>
      </c>
      <c r="AU1369">
        <v>-35467000</v>
      </c>
      <c r="AV1369">
        <v>-9540000</v>
      </c>
      <c r="AX1369">
        <v>1896000</v>
      </c>
      <c r="AY1369">
        <v>0.92</v>
      </c>
      <c r="AZ1369">
        <v>68081500</v>
      </c>
      <c r="BA1369">
        <v>4.3020039769392497E-2</v>
      </c>
      <c r="BB1369">
        <v>44752000</v>
      </c>
      <c r="BC1369">
        <v>44752000</v>
      </c>
      <c r="BD1369">
        <v>4.39229973480528E-2</v>
      </c>
      <c r="BE1369">
        <v>5.4674081387885098E-2</v>
      </c>
      <c r="BF1369">
        <v>1.9817955900337001E-2</v>
      </c>
      <c r="BG1369">
        <v>0.13100147810229701</v>
      </c>
      <c r="BH1369">
        <v>13.0050013586657</v>
      </c>
      <c r="BI1369">
        <v>2.7882806577762702</v>
      </c>
      <c r="BJ1369">
        <v>-3.4809996132986E-2</v>
      </c>
      <c r="BK1369">
        <v>3.4856125487547997E-2</v>
      </c>
      <c r="BL1369">
        <v>1.5685645097707901</v>
      </c>
      <c r="BM1369">
        <v>1.12869697332546E-2</v>
      </c>
      <c r="BO1369">
        <v>3.47480394440562</v>
      </c>
      <c r="BP1369">
        <v>0.41818814016807898</v>
      </c>
      <c r="BQ1369">
        <v>0.54962223453283199</v>
      </c>
      <c r="BR1369">
        <v>20.923904347826099</v>
      </c>
      <c r="BS1369">
        <v>-0.35834894043739202</v>
      </c>
      <c r="BU1369">
        <v>-2.6116695875300502E-7</v>
      </c>
    </row>
    <row r="1370" spans="3:73" x14ac:dyDescent="0.3">
      <c r="C1370">
        <v>1589526</v>
      </c>
      <c r="D1370" t="s">
        <v>3718</v>
      </c>
      <c r="E1370" t="s">
        <v>988</v>
      </c>
      <c r="F1370" t="s">
        <v>3614</v>
      </c>
      <c r="G1370" t="s">
        <v>3719</v>
      </c>
      <c r="H1370" t="s">
        <v>3720</v>
      </c>
      <c r="I1370" t="s">
        <v>3721</v>
      </c>
      <c r="J1370">
        <v>2018</v>
      </c>
      <c r="K1370" t="s">
        <v>4062</v>
      </c>
      <c r="L1370">
        <v>21.788335</v>
      </c>
      <c r="M1370">
        <v>307430000</v>
      </c>
      <c r="N1370">
        <v>149843000</v>
      </c>
      <c r="O1370">
        <v>60260000</v>
      </c>
      <c r="P1370">
        <v>24067000</v>
      </c>
      <c r="Q1370">
        <v>57333000</v>
      </c>
      <c r="S1370">
        <v>66054000</v>
      </c>
      <c r="T1370">
        <v>55472000</v>
      </c>
      <c r="U1370">
        <v>18825000</v>
      </c>
      <c r="W1370">
        <v>148857000</v>
      </c>
      <c r="X1370">
        <v>95780000</v>
      </c>
      <c r="Y1370">
        <v>23191000</v>
      </c>
      <c r="AB1370">
        <v>-28336000</v>
      </c>
      <c r="AD1370">
        <v>-69235000</v>
      </c>
      <c r="AF1370">
        <v>27259262</v>
      </c>
      <c r="AG1370">
        <v>121988000</v>
      </c>
      <c r="AH1370">
        <v>1024976000</v>
      </c>
      <c r="AI1370">
        <v>902988000</v>
      </c>
      <c r="AJ1370">
        <v>33233000</v>
      </c>
      <c r="AK1370">
        <v>8400000</v>
      </c>
      <c r="AM1370">
        <v>-2620000</v>
      </c>
      <c r="AN1370">
        <v>30820000</v>
      </c>
      <c r="AO1370">
        <v>6661000</v>
      </c>
      <c r="AQ1370">
        <v>48353000</v>
      </c>
      <c r="AS1370">
        <v>9042000</v>
      </c>
      <c r="AT1370">
        <v>32118000</v>
      </c>
      <c r="AU1370">
        <v>-32104000</v>
      </c>
      <c r="AV1370">
        <v>-18605000</v>
      </c>
      <c r="AX1370">
        <v>1896000</v>
      </c>
      <c r="AY1370">
        <v>1.1499999999999999</v>
      </c>
      <c r="AZ1370">
        <v>66744000</v>
      </c>
      <c r="BA1370">
        <v>3.2423198201714E-2</v>
      </c>
      <c r="BB1370">
        <v>34861000</v>
      </c>
      <c r="BC1370">
        <v>34861000</v>
      </c>
      <c r="BD1370">
        <v>3.4011528074803697E-2</v>
      </c>
      <c r="BE1370">
        <v>4.71747631164047E-2</v>
      </c>
      <c r="BF1370">
        <v>1.5839395263889101E-2</v>
      </c>
      <c r="BG1370">
        <v>0.11901546963050801</v>
      </c>
      <c r="BH1370">
        <v>13.5291262135922</v>
      </c>
      <c r="BI1370">
        <v>3.3340142471456899</v>
      </c>
      <c r="BJ1370">
        <v>-3.1321708996113098E-2</v>
      </c>
      <c r="BK1370">
        <v>3.1335367852515603E-2</v>
      </c>
      <c r="BL1370">
        <v>1.50547979326235</v>
      </c>
      <c r="BM1370">
        <v>8.1953138414948192E-3</v>
      </c>
      <c r="BO1370">
        <v>5.2335985587749603</v>
      </c>
      <c r="BP1370">
        <v>0.40481804685033301</v>
      </c>
      <c r="BQ1370">
        <v>0.62146892655367203</v>
      </c>
      <c r="BR1370">
        <v>18.946378260869601</v>
      </c>
      <c r="BS1370">
        <v>-1.08766233766234</v>
      </c>
      <c r="BU1370">
        <v>-8.8426684253246698E-7</v>
      </c>
    </row>
    <row r="1371" spans="3:73" x14ac:dyDescent="0.3">
      <c r="C1371">
        <v>1589526</v>
      </c>
      <c r="D1371" t="s">
        <v>3718</v>
      </c>
      <c r="E1371" t="s">
        <v>988</v>
      </c>
      <c r="F1371" t="s">
        <v>3614</v>
      </c>
      <c r="G1371" t="s">
        <v>3719</v>
      </c>
      <c r="H1371" t="s">
        <v>3720</v>
      </c>
      <c r="I1371" t="s">
        <v>3721</v>
      </c>
      <c r="J1371">
        <v>2017</v>
      </c>
      <c r="K1371" t="s">
        <v>4062</v>
      </c>
      <c r="L1371">
        <v>18.057521999999999</v>
      </c>
      <c r="M1371">
        <v>295816000</v>
      </c>
      <c r="N1371">
        <v>160447000</v>
      </c>
      <c r="O1371">
        <v>62616000</v>
      </c>
      <c r="P1371">
        <v>10148000</v>
      </c>
      <c r="Q1371">
        <v>76155000</v>
      </c>
      <c r="S1371">
        <v>34708000</v>
      </c>
      <c r="T1371">
        <v>57481000</v>
      </c>
      <c r="U1371">
        <v>18825000</v>
      </c>
      <c r="W1371">
        <v>138756000</v>
      </c>
      <c r="X1371">
        <v>87331000</v>
      </c>
      <c r="Y1371">
        <v>19295000</v>
      </c>
      <c r="AB1371">
        <v>-58510000</v>
      </c>
      <c r="AD1371">
        <v>-100055000</v>
      </c>
      <c r="AF1371">
        <v>23739344</v>
      </c>
      <c r="AG1371">
        <v>127368000</v>
      </c>
      <c r="AH1371">
        <v>990602000</v>
      </c>
      <c r="AI1371">
        <v>863234000</v>
      </c>
      <c r="AJ1371">
        <v>54537000</v>
      </c>
      <c r="AK1371">
        <v>7000000</v>
      </c>
      <c r="AM1371">
        <v>11832000</v>
      </c>
      <c r="AN1371">
        <v>28801000</v>
      </c>
      <c r="AO1371">
        <v>7251000</v>
      </c>
      <c r="AQ1371">
        <v>47641000</v>
      </c>
      <c r="AS1371">
        <v>8180000</v>
      </c>
      <c r="AT1371">
        <v>9252000</v>
      </c>
      <c r="AU1371">
        <v>-9204000</v>
      </c>
      <c r="AV1371">
        <v>-28130000</v>
      </c>
      <c r="AX1371">
        <v>4261000</v>
      </c>
      <c r="AY1371">
        <v>0.79</v>
      </c>
      <c r="BA1371">
        <v>5.5054401263070298E-2</v>
      </c>
      <c r="BB1371">
        <v>47884000</v>
      </c>
      <c r="BC1371">
        <v>47884000</v>
      </c>
      <c r="BD1371">
        <v>4.8338283185376203E-2</v>
      </c>
      <c r="BE1371">
        <v>4.8092977805415299E-2</v>
      </c>
      <c r="BF1371">
        <v>3.87532025980162E-2</v>
      </c>
      <c r="BG1371">
        <v>0.12857636063726899</v>
      </c>
      <c r="BI1371">
        <v>3.3487100089244701</v>
      </c>
      <c r="BJ1371">
        <v>-9.2913198237031605E-3</v>
      </c>
      <c r="BK1371">
        <v>9.3397752073991393E-3</v>
      </c>
      <c r="BL1371">
        <v>5.1492650237786401</v>
      </c>
      <c r="BM1371">
        <v>7.0664101223296503E-3</v>
      </c>
      <c r="BO1371">
        <v>6.6037787891325301</v>
      </c>
      <c r="BP1371">
        <v>0.451266972239038</v>
      </c>
      <c r="BQ1371">
        <v>0.60748364034708402</v>
      </c>
      <c r="BR1371">
        <v>22.857622784810101</v>
      </c>
      <c r="BS1371">
        <v>-0.49224064262519202</v>
      </c>
      <c r="BU1371">
        <v>-2.4381203862587602E-7</v>
      </c>
    </row>
    <row r="1372" spans="3:73" x14ac:dyDescent="0.3">
      <c r="C1372">
        <v>277509</v>
      </c>
      <c r="D1372" t="s">
        <v>3819</v>
      </c>
      <c r="E1372" t="s">
        <v>672</v>
      </c>
      <c r="F1372" t="s">
        <v>3614</v>
      </c>
      <c r="G1372" t="s">
        <v>3820</v>
      </c>
      <c r="H1372" t="s">
        <v>3821</v>
      </c>
      <c r="I1372" t="s">
        <v>3822</v>
      </c>
      <c r="J1372">
        <v>2026</v>
      </c>
      <c r="K1372" t="s">
        <v>4062</v>
      </c>
      <c r="L1372">
        <v>112.117012</v>
      </c>
    </row>
    <row r="1373" spans="3:73" x14ac:dyDescent="0.3">
      <c r="C1373">
        <v>277509</v>
      </c>
      <c r="D1373" t="s">
        <v>3819</v>
      </c>
      <c r="E1373" t="s">
        <v>672</v>
      </c>
      <c r="F1373" t="s">
        <v>3614</v>
      </c>
      <c r="G1373" t="s">
        <v>3820</v>
      </c>
      <c r="H1373" t="s">
        <v>3821</v>
      </c>
      <c r="I1373" t="s">
        <v>3822</v>
      </c>
      <c r="J1373">
        <v>2025</v>
      </c>
      <c r="K1373" t="s">
        <v>4062</v>
      </c>
      <c r="L1373">
        <v>101.12229499999999</v>
      </c>
      <c r="M1373">
        <v>2392600000</v>
      </c>
      <c r="N1373">
        <v>853800000</v>
      </c>
      <c r="O1373">
        <v>63700000</v>
      </c>
      <c r="P1373">
        <v>292200000</v>
      </c>
      <c r="Q1373">
        <v>471600000</v>
      </c>
      <c r="R1373">
        <v>505700000</v>
      </c>
      <c r="S1373">
        <v>274600000</v>
      </c>
      <c r="T1373">
        <v>382900000</v>
      </c>
      <c r="U1373">
        <v>619800000</v>
      </c>
      <c r="V1373">
        <v>1010600000</v>
      </c>
      <c r="W1373">
        <v>282400000</v>
      </c>
      <c r="X1373">
        <v>98000000</v>
      </c>
      <c r="Y1373">
        <v>5000000</v>
      </c>
      <c r="AB1373">
        <v>1382000000</v>
      </c>
      <c r="AC1373">
        <v>263500000</v>
      </c>
      <c r="AD1373">
        <v>1315300000</v>
      </c>
      <c r="AE1373">
        <v>70800000</v>
      </c>
      <c r="AF1373">
        <v>60900000</v>
      </c>
      <c r="AG1373">
        <v>631200000</v>
      </c>
      <c r="AH1373">
        <v>2180500000</v>
      </c>
      <c r="AJ1373">
        <v>340900000</v>
      </c>
      <c r="AM1373">
        <v>77900000</v>
      </c>
      <c r="AN1373">
        <v>246600000</v>
      </c>
      <c r="AO1373">
        <v>14100000</v>
      </c>
      <c r="AQ1373">
        <v>254700000</v>
      </c>
      <c r="AS1373">
        <v>80500000</v>
      </c>
      <c r="AU1373">
        <v>-527900000</v>
      </c>
      <c r="AV1373">
        <v>244500000</v>
      </c>
      <c r="AY1373">
        <v>4.0599999999999996</v>
      </c>
      <c r="AZ1373">
        <v>401300000</v>
      </c>
      <c r="BA1373">
        <v>0.15634028892455901</v>
      </c>
      <c r="BB1373">
        <v>338600000</v>
      </c>
      <c r="BC1373">
        <v>338600000</v>
      </c>
      <c r="BD1373">
        <v>0.15528548498050901</v>
      </c>
      <c r="BE1373">
        <v>0.11680807154322401</v>
      </c>
      <c r="BG1373">
        <v>0.289474891080027</v>
      </c>
      <c r="BI1373">
        <v>0.91135166764189601</v>
      </c>
      <c r="BJ1373">
        <v>-0.24210043567989001</v>
      </c>
      <c r="BN1373">
        <v>0.42238568920839298</v>
      </c>
      <c r="BO1373">
        <v>24.014184397163099</v>
      </c>
      <c r="BP1373">
        <v>0.22556657223796001</v>
      </c>
      <c r="BQ1373">
        <v>1.3533994334277599</v>
      </c>
      <c r="BR1373">
        <v>24.906969211822702</v>
      </c>
      <c r="BS1373">
        <v>0.178437047756874</v>
      </c>
      <c r="BU1373">
        <v>2.9707418068017399E-7</v>
      </c>
    </row>
    <row r="1374" spans="3:73" x14ac:dyDescent="0.3">
      <c r="C1374">
        <v>277509</v>
      </c>
      <c r="D1374" t="s">
        <v>3819</v>
      </c>
      <c r="E1374" t="s">
        <v>672</v>
      </c>
      <c r="F1374" t="s">
        <v>3614</v>
      </c>
      <c r="G1374" t="s">
        <v>3820</v>
      </c>
      <c r="H1374" t="s">
        <v>3821</v>
      </c>
      <c r="I1374" t="s">
        <v>3822</v>
      </c>
      <c r="J1374">
        <v>2024</v>
      </c>
      <c r="K1374" t="s">
        <v>4062</v>
      </c>
      <c r="L1374">
        <v>85.865516</v>
      </c>
      <c r="M1374">
        <v>1765200000</v>
      </c>
      <c r="N1374">
        <v>642500000</v>
      </c>
      <c r="O1374">
        <v>91100000</v>
      </c>
      <c r="P1374">
        <v>196400000</v>
      </c>
      <c r="Q1374">
        <v>331000000</v>
      </c>
      <c r="R1374">
        <v>419900000</v>
      </c>
      <c r="S1374">
        <v>218900000</v>
      </c>
      <c r="T1374">
        <v>199700000</v>
      </c>
      <c r="U1374">
        <v>477700000</v>
      </c>
      <c r="V1374">
        <v>579100000</v>
      </c>
      <c r="W1374">
        <v>241800000</v>
      </c>
      <c r="X1374">
        <v>79000000</v>
      </c>
      <c r="Y1374">
        <v>4800000</v>
      </c>
      <c r="AB1374">
        <v>1186100000</v>
      </c>
      <c r="AC1374">
        <v>207800000</v>
      </c>
      <c r="AD1374">
        <v>1102800000</v>
      </c>
      <c r="AE1374">
        <v>70300000</v>
      </c>
      <c r="AF1374">
        <v>61100000</v>
      </c>
      <c r="AG1374">
        <v>533000000</v>
      </c>
      <c r="AH1374">
        <v>1861500000</v>
      </c>
      <c r="AJ1374">
        <v>281400000</v>
      </c>
      <c r="AM1374">
        <v>47600000</v>
      </c>
      <c r="AN1374">
        <v>216300000</v>
      </c>
      <c r="AO1374">
        <v>12500000</v>
      </c>
      <c r="AQ1374">
        <v>231300000</v>
      </c>
      <c r="AS1374">
        <v>65300000</v>
      </c>
      <c r="AU1374">
        <v>-78900000</v>
      </c>
      <c r="AV1374">
        <v>-121000000</v>
      </c>
      <c r="AY1374">
        <v>3.55</v>
      </c>
      <c r="AZ1374">
        <v>317200000</v>
      </c>
      <c r="BA1374">
        <v>0.151168412570508</v>
      </c>
      <c r="BB1374">
        <v>276400000</v>
      </c>
      <c r="BC1374">
        <v>276400000</v>
      </c>
      <c r="BD1374">
        <v>0.148482406661295</v>
      </c>
      <c r="BE1374">
        <v>0.124254633360193</v>
      </c>
      <c r="BG1374">
        <v>0.28632822992210599</v>
      </c>
      <c r="BI1374">
        <v>1.0545547246770901</v>
      </c>
      <c r="BJ1374">
        <v>-4.23851732473811E-2</v>
      </c>
      <c r="BN1374">
        <v>0.32806480852028103</v>
      </c>
      <c r="BO1374">
        <v>22.111999999999998</v>
      </c>
      <c r="BP1374">
        <v>0.37675765095119901</v>
      </c>
      <c r="BQ1374">
        <v>1.2882547559966899</v>
      </c>
      <c r="BR1374">
        <v>24.187469295774601</v>
      </c>
      <c r="BS1374">
        <v>0.182362364050249</v>
      </c>
      <c r="BU1374">
        <v>2.5699568484950702E-7</v>
      </c>
    </row>
    <row r="1375" spans="3:73" x14ac:dyDescent="0.3">
      <c r="C1375">
        <v>277509</v>
      </c>
      <c r="D1375" t="s">
        <v>3819</v>
      </c>
      <c r="E1375" t="s">
        <v>672</v>
      </c>
      <c r="F1375" t="s">
        <v>3614</v>
      </c>
      <c r="G1375" t="s">
        <v>3820</v>
      </c>
      <c r="H1375" t="s">
        <v>3821</v>
      </c>
      <c r="I1375" t="s">
        <v>3822</v>
      </c>
      <c r="J1375">
        <v>2023</v>
      </c>
      <c r="K1375" t="s">
        <v>4062</v>
      </c>
      <c r="L1375">
        <v>57.388565999999997</v>
      </c>
      <c r="M1375">
        <v>1620500000</v>
      </c>
      <c r="N1375">
        <v>570200000</v>
      </c>
      <c r="O1375">
        <v>61000000</v>
      </c>
      <c r="P1375">
        <v>186200000</v>
      </c>
      <c r="Q1375">
        <v>303400000</v>
      </c>
      <c r="R1375">
        <v>346600000</v>
      </c>
      <c r="S1375">
        <v>190800000</v>
      </c>
      <c r="T1375">
        <v>207500000</v>
      </c>
      <c r="U1375">
        <v>472700000</v>
      </c>
      <c r="V1375">
        <v>618600000</v>
      </c>
      <c r="W1375">
        <v>195800000</v>
      </c>
      <c r="X1375">
        <v>66700000</v>
      </c>
      <c r="Y1375">
        <v>4300000</v>
      </c>
      <c r="AB1375">
        <v>1001900000</v>
      </c>
      <c r="AC1375">
        <v>193700000</v>
      </c>
      <c r="AD1375">
        <v>915800000</v>
      </c>
      <c r="AE1375">
        <v>70000000</v>
      </c>
      <c r="AF1375">
        <v>61000000</v>
      </c>
      <c r="AG1375">
        <v>450200000</v>
      </c>
      <c r="AH1375">
        <v>1722700000</v>
      </c>
      <c r="AJ1375">
        <v>224500000</v>
      </c>
      <c r="AM1375">
        <v>45600000</v>
      </c>
      <c r="AN1375">
        <v>157400000</v>
      </c>
      <c r="AO1375">
        <v>19700000</v>
      </c>
      <c r="AQ1375">
        <v>194400000</v>
      </c>
      <c r="AS1375">
        <v>60400000</v>
      </c>
      <c r="AU1375">
        <v>-83700000</v>
      </c>
      <c r="AV1375">
        <v>-97900000</v>
      </c>
      <c r="AY1375">
        <v>2.59</v>
      </c>
      <c r="AZ1375">
        <v>298050000</v>
      </c>
      <c r="BA1375">
        <v>0.13031868578394401</v>
      </c>
      <c r="BB1375">
        <v>222700000</v>
      </c>
      <c r="BC1375">
        <v>222700000</v>
      </c>
      <c r="BD1375">
        <v>0.12927381436117699</v>
      </c>
      <c r="BE1375">
        <v>0.11284611365879101</v>
      </c>
      <c r="BG1375">
        <v>0.26133395251639902</v>
      </c>
      <c r="BI1375">
        <v>1.06306695464363</v>
      </c>
      <c r="BJ1375">
        <v>-4.8586521158646298E-2</v>
      </c>
      <c r="BN1375">
        <v>0.38173403270595502</v>
      </c>
      <c r="BO1375">
        <v>11.3045685279188</v>
      </c>
      <c r="BP1375">
        <v>0.31154239019407598</v>
      </c>
      <c r="BQ1375">
        <v>1.36261491317671</v>
      </c>
      <c r="BR1375">
        <v>22.1577474903475</v>
      </c>
      <c r="BS1375">
        <v>0.157101507136441</v>
      </c>
      <c r="BU1375">
        <v>1.4835451236650399E-7</v>
      </c>
    </row>
    <row r="1376" spans="3:73" x14ac:dyDescent="0.3">
      <c r="C1376">
        <v>277509</v>
      </c>
      <c r="D1376" t="s">
        <v>3819</v>
      </c>
      <c r="E1376" t="s">
        <v>672</v>
      </c>
      <c r="F1376" t="s">
        <v>3614</v>
      </c>
      <c r="G1376" t="s">
        <v>3820</v>
      </c>
      <c r="H1376" t="s">
        <v>3821</v>
      </c>
      <c r="I1376" t="s">
        <v>3822</v>
      </c>
      <c r="J1376">
        <v>2022</v>
      </c>
      <c r="K1376" t="s">
        <v>4062</v>
      </c>
      <c r="L1376">
        <v>37.491045999999997</v>
      </c>
      <c r="M1376">
        <v>1524300000</v>
      </c>
      <c r="N1376">
        <v>531400000</v>
      </c>
      <c r="O1376">
        <v>47500000</v>
      </c>
      <c r="P1376">
        <v>173800000</v>
      </c>
      <c r="Q1376">
        <v>292700000</v>
      </c>
      <c r="R1376">
        <v>313100000</v>
      </c>
      <c r="S1376">
        <v>179300000</v>
      </c>
      <c r="T1376">
        <v>208200000</v>
      </c>
      <c r="U1376">
        <v>453400000</v>
      </c>
      <c r="V1376">
        <v>663400000</v>
      </c>
      <c r="W1376">
        <v>180500000</v>
      </c>
      <c r="X1376">
        <v>72400000</v>
      </c>
      <c r="Y1376">
        <v>4100000</v>
      </c>
      <c r="AB1376">
        <v>860900000</v>
      </c>
      <c r="AC1376">
        <v>178600000</v>
      </c>
      <c r="AD1376">
        <v>782200000</v>
      </c>
      <c r="AE1376">
        <v>69500000</v>
      </c>
      <c r="AF1376">
        <v>60700000</v>
      </c>
      <c r="AG1376">
        <v>344900000</v>
      </c>
      <c r="AH1376">
        <v>1434800000</v>
      </c>
      <c r="AJ1376">
        <v>160800000</v>
      </c>
      <c r="AM1376">
        <v>30500000</v>
      </c>
      <c r="AN1376">
        <v>120400000</v>
      </c>
      <c r="AO1376">
        <v>10300000</v>
      </c>
      <c r="AQ1376">
        <v>71800000</v>
      </c>
      <c r="AS1376">
        <v>54700000</v>
      </c>
      <c r="AT1376">
        <v>28000000</v>
      </c>
      <c r="AU1376">
        <v>-99700000</v>
      </c>
      <c r="AV1376">
        <v>35500000</v>
      </c>
      <c r="AY1376">
        <v>1.99</v>
      </c>
      <c r="AZ1376">
        <v>260900000</v>
      </c>
      <c r="BA1376">
        <v>0.112071368831893</v>
      </c>
      <c r="BB1376">
        <v>161200000</v>
      </c>
      <c r="BC1376">
        <v>161200000</v>
      </c>
      <c r="BD1376">
        <v>0.11235015333147499</v>
      </c>
      <c r="BE1376">
        <v>5.0041817674937303E-2</v>
      </c>
      <c r="BF1376">
        <v>3.0526902704209598E-2</v>
      </c>
      <c r="BG1376">
        <v>0.24038193476442701</v>
      </c>
      <c r="BI1376">
        <v>0.94128452404382301</v>
      </c>
      <c r="BJ1376">
        <v>-6.9487036520769402E-2</v>
      </c>
      <c r="BK1376">
        <v>1.95149149707276E-2</v>
      </c>
      <c r="BL1376">
        <v>2.5642857142857101</v>
      </c>
      <c r="BN1376">
        <v>0.43521616479695602</v>
      </c>
      <c r="BO1376">
        <v>15.6504854368932</v>
      </c>
      <c r="BP1376">
        <v>0.26315789473684198</v>
      </c>
      <c r="BQ1376">
        <v>1.3224376731301899</v>
      </c>
      <c r="BR1376">
        <v>18.8397216080402</v>
      </c>
      <c r="BS1376">
        <v>0.13985364153792501</v>
      </c>
      <c r="BU1376">
        <v>8.6661844046927599E-8</v>
      </c>
    </row>
    <row r="1377" spans="3:73" x14ac:dyDescent="0.3">
      <c r="C1377">
        <v>277509</v>
      </c>
      <c r="D1377" t="s">
        <v>3819</v>
      </c>
      <c r="E1377" t="s">
        <v>672</v>
      </c>
      <c r="F1377" t="s">
        <v>3614</v>
      </c>
      <c r="G1377" t="s">
        <v>3820</v>
      </c>
      <c r="H1377" t="s">
        <v>3821</v>
      </c>
      <c r="I1377" t="s">
        <v>3822</v>
      </c>
      <c r="J1377">
        <v>2021</v>
      </c>
      <c r="K1377" t="s">
        <v>4062</v>
      </c>
      <c r="L1377">
        <v>38.840505</v>
      </c>
      <c r="M1377">
        <v>1366100000</v>
      </c>
      <c r="N1377">
        <v>431000000</v>
      </c>
      <c r="O1377">
        <v>40500000</v>
      </c>
      <c r="P1377">
        <v>136000000</v>
      </c>
      <c r="Q1377">
        <v>229100000</v>
      </c>
      <c r="R1377">
        <v>280100000</v>
      </c>
      <c r="S1377">
        <v>141900000</v>
      </c>
      <c r="T1377">
        <v>205700000</v>
      </c>
      <c r="U1377">
        <v>432200000</v>
      </c>
      <c r="V1377">
        <v>582100000</v>
      </c>
      <c r="W1377">
        <v>170400000</v>
      </c>
      <c r="X1377">
        <v>64800000</v>
      </c>
      <c r="Y1377">
        <v>4000000</v>
      </c>
      <c r="AB1377">
        <v>784000000</v>
      </c>
      <c r="AC1377">
        <v>151000000</v>
      </c>
      <c r="AD1377">
        <v>683600000</v>
      </c>
      <c r="AE1377">
        <v>68900000</v>
      </c>
      <c r="AF1377">
        <v>60900000</v>
      </c>
      <c r="AG1377">
        <v>288700000</v>
      </c>
      <c r="AH1377">
        <v>1213200000</v>
      </c>
      <c r="AJ1377">
        <v>130700000</v>
      </c>
      <c r="AM1377">
        <v>17000000</v>
      </c>
      <c r="AN1377">
        <v>100600000</v>
      </c>
      <c r="AO1377">
        <v>4500000</v>
      </c>
      <c r="AQ1377">
        <v>101800000</v>
      </c>
      <c r="AS1377">
        <v>50400000</v>
      </c>
      <c r="AT1377">
        <v>19800000</v>
      </c>
      <c r="AU1377">
        <v>-168700000</v>
      </c>
      <c r="AV1377">
        <v>26400000</v>
      </c>
      <c r="AY1377">
        <v>1.65</v>
      </c>
      <c r="AZ1377">
        <v>207050000</v>
      </c>
      <c r="BA1377">
        <v>0.10773161885921501</v>
      </c>
      <c r="BB1377">
        <v>122100000</v>
      </c>
      <c r="BC1377">
        <v>122100000</v>
      </c>
      <c r="BD1377">
        <v>0.100642927794263</v>
      </c>
      <c r="BE1377">
        <v>8.3910319815364301E-2</v>
      </c>
      <c r="BF1377">
        <v>6.7589845037916194E-2</v>
      </c>
      <c r="BG1377">
        <v>0.23796571051763901</v>
      </c>
      <c r="BI1377">
        <v>0.88807554351804396</v>
      </c>
      <c r="BJ1377">
        <v>-0.139053742169469</v>
      </c>
      <c r="BK1377">
        <v>1.63204747774481E-2</v>
      </c>
      <c r="BL1377">
        <v>5.1414141414141401</v>
      </c>
      <c r="BN1377">
        <v>0.42610350633189398</v>
      </c>
      <c r="BO1377">
        <v>27.133333333333301</v>
      </c>
      <c r="BP1377">
        <v>0.23767605633802799</v>
      </c>
      <c r="BQ1377">
        <v>1.1848591549295799</v>
      </c>
      <c r="BR1377">
        <v>23.5397</v>
      </c>
      <c r="BS1377">
        <v>0.12831632653061201</v>
      </c>
      <c r="BU1377">
        <v>8.1743409757653098E-8</v>
      </c>
    </row>
    <row r="1378" spans="3:73" x14ac:dyDescent="0.3">
      <c r="C1378">
        <v>277509</v>
      </c>
      <c r="D1378" t="s">
        <v>3819</v>
      </c>
      <c r="E1378" t="s">
        <v>672</v>
      </c>
      <c r="F1378" t="s">
        <v>3614</v>
      </c>
      <c r="G1378" t="s">
        <v>3820</v>
      </c>
      <c r="H1378" t="s">
        <v>3821</v>
      </c>
      <c r="I1378" t="s">
        <v>3822</v>
      </c>
      <c r="J1378">
        <v>2020</v>
      </c>
      <c r="K1378" t="s">
        <v>4062</v>
      </c>
      <c r="L1378">
        <v>28.791567000000001</v>
      </c>
      <c r="M1378">
        <v>1208800000</v>
      </c>
      <c r="N1378">
        <v>405500000</v>
      </c>
      <c r="O1378">
        <v>81700000</v>
      </c>
      <c r="P1378">
        <v>127000000</v>
      </c>
      <c r="Q1378">
        <v>185000000</v>
      </c>
      <c r="R1378">
        <v>242100000</v>
      </c>
      <c r="S1378">
        <v>106900000</v>
      </c>
      <c r="T1378">
        <v>153500000</v>
      </c>
      <c r="U1378">
        <v>394200000</v>
      </c>
      <c r="V1378">
        <v>506700000</v>
      </c>
      <c r="W1378">
        <v>148400000</v>
      </c>
      <c r="X1378">
        <v>51600000</v>
      </c>
      <c r="Y1378">
        <v>4200000</v>
      </c>
      <c r="AB1378">
        <v>702100000</v>
      </c>
      <c r="AC1378">
        <v>119800000</v>
      </c>
      <c r="AD1378">
        <v>605000000</v>
      </c>
      <c r="AE1378">
        <v>67800000</v>
      </c>
      <c r="AF1378">
        <v>60500000</v>
      </c>
      <c r="AG1378">
        <v>293600000</v>
      </c>
      <c r="AH1378">
        <v>1130800000</v>
      </c>
      <c r="AJ1378">
        <v>131400000</v>
      </c>
      <c r="AM1378">
        <v>28500000</v>
      </c>
      <c r="AN1378">
        <v>96200000</v>
      </c>
      <c r="AO1378">
        <v>5700000</v>
      </c>
      <c r="AQ1378">
        <v>136200000</v>
      </c>
      <c r="AS1378">
        <v>44800000</v>
      </c>
      <c r="AU1378">
        <v>-34400000</v>
      </c>
      <c r="AV1378">
        <v>-53400000</v>
      </c>
      <c r="AY1378">
        <v>1.59</v>
      </c>
      <c r="AZ1378">
        <v>183950000</v>
      </c>
      <c r="BA1378">
        <v>0.116200919702865</v>
      </c>
      <c r="BB1378">
        <v>130400000</v>
      </c>
      <c r="BC1378">
        <v>130400000</v>
      </c>
      <c r="BD1378">
        <v>0.115316590024761</v>
      </c>
      <c r="BE1378">
        <v>0.120445702157764</v>
      </c>
      <c r="BG1378">
        <v>0.25963919349133402</v>
      </c>
      <c r="BI1378">
        <v>0.93547319655857097</v>
      </c>
      <c r="BJ1378">
        <v>-3.0420940926777499E-2</v>
      </c>
      <c r="BN1378">
        <v>0.41917604235605599</v>
      </c>
      <c r="BO1378">
        <v>22.877192982456101</v>
      </c>
      <c r="BP1378">
        <v>0.550539083557951</v>
      </c>
      <c r="BQ1378">
        <v>1.4858490566037701</v>
      </c>
      <c r="BR1378">
        <v>18.107903773584901</v>
      </c>
      <c r="BS1378">
        <v>0.13701751887195601</v>
      </c>
      <c r="BU1378">
        <v>6.5202380757726802E-8</v>
      </c>
    </row>
    <row r="1379" spans="3:73" x14ac:dyDescent="0.3">
      <c r="C1379">
        <v>277509</v>
      </c>
      <c r="D1379" t="s">
        <v>3819</v>
      </c>
      <c r="E1379" t="s">
        <v>672</v>
      </c>
      <c r="F1379" t="s">
        <v>3614</v>
      </c>
      <c r="G1379" t="s">
        <v>3820</v>
      </c>
      <c r="H1379" t="s">
        <v>3821</v>
      </c>
      <c r="I1379" t="s">
        <v>3822</v>
      </c>
      <c r="J1379">
        <v>2019</v>
      </c>
      <c r="K1379" t="s">
        <v>4062</v>
      </c>
      <c r="L1379">
        <v>27.268979999999999</v>
      </c>
      <c r="M1379">
        <v>1165500000</v>
      </c>
      <c r="N1379">
        <v>360700000</v>
      </c>
      <c r="O1379">
        <v>31600000</v>
      </c>
      <c r="P1379">
        <v>134200000</v>
      </c>
      <c r="Q1379">
        <v>182900000</v>
      </c>
      <c r="R1379">
        <v>234900000</v>
      </c>
      <c r="S1379">
        <v>91900000</v>
      </c>
      <c r="T1379">
        <v>162900000</v>
      </c>
      <c r="U1379">
        <v>388800000</v>
      </c>
      <c r="V1379">
        <v>523900000</v>
      </c>
      <c r="W1379">
        <v>160200000</v>
      </c>
      <c r="X1379">
        <v>65000000</v>
      </c>
      <c r="Y1379">
        <v>3300000</v>
      </c>
      <c r="AB1379">
        <v>641600000</v>
      </c>
      <c r="AC1379">
        <v>93000000</v>
      </c>
      <c r="AD1379">
        <v>528200000</v>
      </c>
      <c r="AE1379">
        <v>66900000</v>
      </c>
      <c r="AF1379">
        <v>60500000</v>
      </c>
      <c r="AG1379">
        <v>81500000</v>
      </c>
      <c r="AH1379">
        <v>314400000</v>
      </c>
      <c r="AJ1379">
        <v>147100000</v>
      </c>
      <c r="AM1379">
        <v>30200000</v>
      </c>
      <c r="AN1379">
        <v>29800000</v>
      </c>
      <c r="AO1379">
        <v>7900000</v>
      </c>
      <c r="AQ1379">
        <v>103100000</v>
      </c>
      <c r="AS1379">
        <v>41500000</v>
      </c>
      <c r="AU1379">
        <v>-84400000</v>
      </c>
      <c r="AV1379">
        <v>-24600000</v>
      </c>
      <c r="AY1379">
        <v>1.8</v>
      </c>
      <c r="AZ1379">
        <v>170100000</v>
      </c>
      <c r="BA1379">
        <v>0.46787531806615801</v>
      </c>
      <c r="BB1379">
        <v>67900000</v>
      </c>
      <c r="BC1379">
        <v>67900000</v>
      </c>
      <c r="BD1379">
        <v>0.21596692111959301</v>
      </c>
      <c r="BE1379">
        <v>0.32792620865139899</v>
      </c>
      <c r="BG1379">
        <v>0.25922391857506399</v>
      </c>
      <c r="BI1379">
        <v>0.26975546975546999</v>
      </c>
      <c r="BJ1379">
        <v>-0.26844783715012699</v>
      </c>
      <c r="BN1379">
        <v>0.44950664950664898</v>
      </c>
      <c r="BO1379">
        <v>8.5949367088607609</v>
      </c>
      <c r="BP1379">
        <v>0.19725343320848901</v>
      </c>
      <c r="BQ1379">
        <v>1.1098626716604201</v>
      </c>
      <c r="BR1379">
        <v>15.149433333333301</v>
      </c>
      <c r="BS1379">
        <v>4.6446384039900299E-2</v>
      </c>
      <c r="BU1379">
        <v>7.6502749376558604E-8</v>
      </c>
    </row>
    <row r="1380" spans="3:73" x14ac:dyDescent="0.3">
      <c r="C1380">
        <v>277509</v>
      </c>
      <c r="D1380" t="s">
        <v>3819</v>
      </c>
      <c r="E1380" t="s">
        <v>672</v>
      </c>
      <c r="F1380" t="s">
        <v>3614</v>
      </c>
      <c r="G1380" t="s">
        <v>3820</v>
      </c>
      <c r="H1380" t="s">
        <v>3821</v>
      </c>
      <c r="I1380" t="s">
        <v>3822</v>
      </c>
      <c r="J1380">
        <v>2018</v>
      </c>
      <c r="K1380" t="s">
        <v>4062</v>
      </c>
      <c r="L1380">
        <v>21.457353999999999</v>
      </c>
      <c r="M1380">
        <v>1023800000</v>
      </c>
      <c r="N1380">
        <v>328500000</v>
      </c>
      <c r="O1380">
        <v>37400000</v>
      </c>
      <c r="P1380">
        <v>124400000</v>
      </c>
      <c r="Q1380">
        <v>157300000</v>
      </c>
      <c r="S1380">
        <v>62000000</v>
      </c>
      <c r="T1380">
        <v>143100000</v>
      </c>
      <c r="U1380">
        <v>375100000</v>
      </c>
      <c r="V1380">
        <v>493700000</v>
      </c>
      <c r="W1380">
        <v>158800000</v>
      </c>
      <c r="X1380">
        <v>66100000</v>
      </c>
      <c r="Y1380">
        <v>3000000</v>
      </c>
      <c r="AA1380">
        <v>209400000</v>
      </c>
      <c r="AB1380">
        <v>530100000</v>
      </c>
      <c r="AC1380">
        <v>88500000</v>
      </c>
      <c r="AD1380">
        <v>432500000</v>
      </c>
      <c r="AE1380">
        <v>66400000</v>
      </c>
      <c r="AF1380">
        <v>60200000</v>
      </c>
      <c r="AG1380">
        <v>72000000</v>
      </c>
      <c r="AH1380">
        <v>279400000</v>
      </c>
      <c r="AJ1380">
        <v>121500000</v>
      </c>
      <c r="AM1380">
        <v>17900000</v>
      </c>
      <c r="AN1380">
        <v>32500000</v>
      </c>
      <c r="AO1380">
        <v>9300000</v>
      </c>
      <c r="AQ1380">
        <v>92800000</v>
      </c>
      <c r="AS1380">
        <v>36400000</v>
      </c>
      <c r="AU1380">
        <v>-11000000</v>
      </c>
      <c r="AV1380">
        <v>-81200000</v>
      </c>
      <c r="AY1380">
        <v>1.57</v>
      </c>
      <c r="AZ1380">
        <v>147250000</v>
      </c>
      <c r="BA1380">
        <v>0.43486041517537599</v>
      </c>
      <c r="BB1380">
        <v>59700000</v>
      </c>
      <c r="BC1380">
        <v>59700000</v>
      </c>
      <c r="BD1380">
        <v>0.21367215461703701</v>
      </c>
      <c r="BE1380">
        <v>0.332140300644238</v>
      </c>
      <c r="BG1380">
        <v>0.25769506084466698</v>
      </c>
      <c r="BI1380">
        <v>0.27290486423129501</v>
      </c>
      <c r="BJ1380">
        <v>-3.9370078740157501E-2</v>
      </c>
      <c r="BN1380">
        <v>0.48222309044735301</v>
      </c>
      <c r="BO1380">
        <v>6.4193548387096797</v>
      </c>
      <c r="BP1380">
        <v>0.23551637279597001</v>
      </c>
      <c r="BQ1380">
        <v>1.0780856423173799</v>
      </c>
      <c r="BR1380">
        <v>13.6671044585987</v>
      </c>
      <c r="BS1380">
        <v>6.1309186945859302E-2</v>
      </c>
      <c r="BU1380">
        <v>6.3550359894359605E-8</v>
      </c>
    </row>
    <row r="1381" spans="3:73" x14ac:dyDescent="0.3">
      <c r="C1381">
        <v>277509</v>
      </c>
      <c r="D1381" t="s">
        <v>3819</v>
      </c>
      <c r="E1381" t="s">
        <v>672</v>
      </c>
      <c r="F1381" t="s">
        <v>3614</v>
      </c>
      <c r="G1381" t="s">
        <v>3820</v>
      </c>
      <c r="H1381" t="s">
        <v>3821</v>
      </c>
      <c r="I1381" t="s">
        <v>3822</v>
      </c>
      <c r="J1381">
        <v>2017</v>
      </c>
      <c r="K1381" t="s">
        <v>4062</v>
      </c>
      <c r="L1381">
        <v>16.35501</v>
      </c>
      <c r="M1381">
        <v>992300000</v>
      </c>
      <c r="N1381">
        <v>303800000</v>
      </c>
      <c r="O1381">
        <v>37500000</v>
      </c>
      <c r="P1381">
        <v>118200000</v>
      </c>
      <c r="Q1381">
        <v>137200000</v>
      </c>
      <c r="S1381">
        <v>60100000</v>
      </c>
      <c r="T1381">
        <v>151800000</v>
      </c>
      <c r="U1381">
        <v>377300000</v>
      </c>
      <c r="V1381">
        <v>534900000</v>
      </c>
      <c r="W1381">
        <v>117100000</v>
      </c>
      <c r="X1381">
        <v>51500000</v>
      </c>
      <c r="Y1381">
        <v>2900000</v>
      </c>
      <c r="AB1381">
        <v>457400000</v>
      </c>
      <c r="AC1381">
        <v>86100000</v>
      </c>
      <c r="AD1381">
        <v>346600000</v>
      </c>
      <c r="AE1381">
        <v>66100000</v>
      </c>
      <c r="AF1381">
        <v>60000000</v>
      </c>
      <c r="AG1381">
        <v>61600000</v>
      </c>
      <c r="AH1381">
        <v>898500000</v>
      </c>
      <c r="AJ1381">
        <v>67100000</v>
      </c>
      <c r="AM1381">
        <v>500000</v>
      </c>
      <c r="AN1381">
        <v>30400000</v>
      </c>
      <c r="AO1381">
        <v>7300000</v>
      </c>
      <c r="AQ1381">
        <v>72800000</v>
      </c>
      <c r="AS1381">
        <v>30000000</v>
      </c>
      <c r="AU1381">
        <v>-278200000</v>
      </c>
      <c r="AV1381">
        <v>190700000</v>
      </c>
      <c r="AY1381">
        <v>1.03</v>
      </c>
      <c r="BA1381">
        <v>7.4680022259321105E-2</v>
      </c>
      <c r="BB1381">
        <v>38200000</v>
      </c>
      <c r="BC1381">
        <v>38200000</v>
      </c>
      <c r="BD1381">
        <v>4.25153032832499E-2</v>
      </c>
      <c r="BE1381">
        <v>8.1023928770172504E-2</v>
      </c>
      <c r="BG1381">
        <v>6.8558708959376699E-2</v>
      </c>
      <c r="BI1381">
        <v>0.90547213544291005</v>
      </c>
      <c r="BJ1381">
        <v>-0.30962715637173099</v>
      </c>
      <c r="BN1381">
        <v>0.53905069031542896</v>
      </c>
      <c r="BO1381">
        <v>5.2328767123287703</v>
      </c>
      <c r="BP1381">
        <v>0.32023911187019599</v>
      </c>
      <c r="BQ1381">
        <v>1.4227156276686601</v>
      </c>
      <c r="BR1381">
        <v>15.8786504854369</v>
      </c>
      <c r="BS1381">
        <v>6.6462614779186704E-2</v>
      </c>
      <c r="BU1381">
        <v>3.6829165500655898E-8</v>
      </c>
    </row>
    <row r="1382" spans="3:73" x14ac:dyDescent="0.3">
      <c r="C1382">
        <v>923120</v>
      </c>
      <c r="D1382" t="s">
        <v>3826</v>
      </c>
      <c r="E1382" t="s">
        <v>1039</v>
      </c>
      <c r="F1382" t="s">
        <v>3614</v>
      </c>
      <c r="G1382" t="s">
        <v>3827</v>
      </c>
      <c r="H1382" t="s">
        <v>3828</v>
      </c>
      <c r="I1382" t="s">
        <v>3829</v>
      </c>
      <c r="J1382">
        <v>2026</v>
      </c>
      <c r="K1382" t="s">
        <v>4062</v>
      </c>
      <c r="L1382">
        <v>51.297913999999999</v>
      </c>
    </row>
    <row r="1383" spans="3:73" x14ac:dyDescent="0.3">
      <c r="C1383">
        <v>923120</v>
      </c>
      <c r="D1383" t="s">
        <v>3826</v>
      </c>
      <c r="E1383" t="s">
        <v>1039</v>
      </c>
      <c r="F1383" t="s">
        <v>3614</v>
      </c>
      <c r="G1383" t="s">
        <v>3827</v>
      </c>
      <c r="H1383" t="s">
        <v>3828</v>
      </c>
      <c r="I1383" t="s">
        <v>3829</v>
      </c>
      <c r="J1383">
        <v>2025</v>
      </c>
      <c r="K1383" t="s">
        <v>4062</v>
      </c>
      <c r="L1383">
        <v>48.617941999999999</v>
      </c>
      <c r="M1383">
        <v>4360600000</v>
      </c>
      <c r="O1383">
        <v>306100000</v>
      </c>
      <c r="Q1383">
        <v>688300000</v>
      </c>
      <c r="S1383">
        <v>726700000</v>
      </c>
      <c r="U1383">
        <v>130000000</v>
      </c>
      <c r="Y1383">
        <v>44300000</v>
      </c>
      <c r="AA1383">
        <v>1750900000</v>
      </c>
      <c r="AB1383">
        <v>1532500000</v>
      </c>
      <c r="AD1383">
        <v>1199000000</v>
      </c>
      <c r="AF1383">
        <v>30873000</v>
      </c>
      <c r="AG1383">
        <v>607500000</v>
      </c>
      <c r="AH1383">
        <v>3240200000</v>
      </c>
      <c r="AI1383">
        <v>2632700000</v>
      </c>
      <c r="AJ1383">
        <v>360100000</v>
      </c>
      <c r="AK1383">
        <v>5500000</v>
      </c>
      <c r="AM1383">
        <v>91400000</v>
      </c>
      <c r="AN1383">
        <v>204100000</v>
      </c>
      <c r="AQ1383">
        <v>265700000</v>
      </c>
      <c r="AS1383">
        <v>121500000</v>
      </c>
      <c r="AT1383">
        <v>280400000</v>
      </c>
      <c r="AU1383">
        <v>-203100000</v>
      </c>
      <c r="AV1383">
        <v>-101700000</v>
      </c>
      <c r="AW1383">
        <v>39600000</v>
      </c>
      <c r="AY1383">
        <v>6.55</v>
      </c>
      <c r="AZ1383">
        <v>729600000</v>
      </c>
      <c r="BA1383">
        <v>0.111135115116351</v>
      </c>
      <c r="BE1383">
        <v>8.2001111042528205E-2</v>
      </c>
      <c r="BF1383">
        <v>-4.5367569903092403E-3</v>
      </c>
      <c r="BG1383">
        <v>0.187488426640331</v>
      </c>
      <c r="BH1383">
        <v>3.6084155701754401</v>
      </c>
      <c r="BI1383">
        <v>0.74306288125487296</v>
      </c>
      <c r="BJ1383">
        <v>-6.2681315968150103E-2</v>
      </c>
      <c r="BK1383">
        <v>8.6537868032837501E-2</v>
      </c>
      <c r="BL1383">
        <v>0.94757489300998599</v>
      </c>
      <c r="BM1383">
        <v>1.6974260848095801E-3</v>
      </c>
      <c r="BR1383">
        <v>7.4225865648855001</v>
      </c>
      <c r="BS1383">
        <v>0.13318107667210399</v>
      </c>
      <c r="BT1383">
        <v>814514.11497426196</v>
      </c>
      <c r="BU1383">
        <v>2.0779609794453499E-7</v>
      </c>
    </row>
    <row r="1384" spans="3:73" x14ac:dyDescent="0.3">
      <c r="C1384">
        <v>923120</v>
      </c>
      <c r="D1384" t="s">
        <v>3826</v>
      </c>
      <c r="E1384" t="s">
        <v>1039</v>
      </c>
      <c r="F1384" t="s">
        <v>3614</v>
      </c>
      <c r="G1384" t="s">
        <v>3827</v>
      </c>
      <c r="H1384" t="s">
        <v>3828</v>
      </c>
      <c r="I1384" t="s">
        <v>3829</v>
      </c>
      <c r="J1384">
        <v>2024</v>
      </c>
      <c r="K1384" t="s">
        <v>4062</v>
      </c>
      <c r="L1384">
        <v>49.843366000000003</v>
      </c>
      <c r="M1384">
        <v>4254500000</v>
      </c>
      <c r="O1384">
        <v>351800000</v>
      </c>
      <c r="Q1384">
        <v>770900000</v>
      </c>
      <c r="S1384">
        <v>711700000</v>
      </c>
      <c r="U1384">
        <v>128500000</v>
      </c>
      <c r="Y1384">
        <v>58900000</v>
      </c>
      <c r="AB1384">
        <v>1376100000</v>
      </c>
      <c r="AD1384">
        <v>1035000000</v>
      </c>
      <c r="AF1384">
        <v>31135000</v>
      </c>
      <c r="AG1384">
        <v>558500000</v>
      </c>
      <c r="AH1384">
        <v>3544700000</v>
      </c>
      <c r="AI1384">
        <v>2986200000</v>
      </c>
      <c r="AJ1384">
        <v>324500000</v>
      </c>
      <c r="AK1384">
        <v>5200000</v>
      </c>
      <c r="AM1384">
        <v>62000000</v>
      </c>
      <c r="AN1384">
        <v>160100000</v>
      </c>
      <c r="AQ1384">
        <v>329600000</v>
      </c>
      <c r="AS1384">
        <v>115600000</v>
      </c>
      <c r="AT1384">
        <v>398300000</v>
      </c>
      <c r="AU1384">
        <v>-320400000</v>
      </c>
      <c r="AV1384">
        <v>86200000</v>
      </c>
      <c r="AW1384">
        <v>38400000</v>
      </c>
      <c r="AY1384">
        <v>5.15</v>
      </c>
      <c r="AZ1384">
        <v>797250000</v>
      </c>
      <c r="BA1384">
        <v>9.1545123705814302E-2</v>
      </c>
      <c r="BE1384">
        <v>9.2983891443563602E-2</v>
      </c>
      <c r="BF1384">
        <v>-1.9381047761446699E-2</v>
      </c>
      <c r="BG1384">
        <v>0.15755917284960599</v>
      </c>
      <c r="BH1384">
        <v>3.7456255879586098</v>
      </c>
      <c r="BI1384">
        <v>0.83316488424021595</v>
      </c>
      <c r="BJ1384">
        <v>-9.0388467289192295E-2</v>
      </c>
      <c r="BK1384">
        <v>0.11236493920501001</v>
      </c>
      <c r="BL1384">
        <v>0.82751694702485601</v>
      </c>
      <c r="BM1384">
        <v>1.4669788698620501E-3</v>
      </c>
      <c r="BR1384">
        <v>9.6783234951456301</v>
      </c>
      <c r="BS1384">
        <v>0.11634328900516</v>
      </c>
      <c r="BT1384">
        <v>770413.458834221</v>
      </c>
      <c r="BU1384">
        <v>1.8653683227963101E-7</v>
      </c>
    </row>
    <row r="1385" spans="3:73" x14ac:dyDescent="0.3">
      <c r="C1385">
        <v>923120</v>
      </c>
      <c r="D1385" t="s">
        <v>3826</v>
      </c>
      <c r="E1385" t="s">
        <v>1039</v>
      </c>
      <c r="F1385" t="s">
        <v>3614</v>
      </c>
      <c r="G1385" t="s">
        <v>3827</v>
      </c>
      <c r="H1385" t="s">
        <v>3828</v>
      </c>
      <c r="I1385" t="s">
        <v>3829</v>
      </c>
      <c r="J1385">
        <v>2023</v>
      </c>
      <c r="K1385" t="s">
        <v>4062</v>
      </c>
      <c r="L1385">
        <v>32.308812000000003</v>
      </c>
      <c r="M1385">
        <v>3978400000</v>
      </c>
      <c r="O1385">
        <v>281700000</v>
      </c>
      <c r="Q1385">
        <v>823600000</v>
      </c>
      <c r="S1385">
        <v>619200000</v>
      </c>
      <c r="U1385">
        <v>128900000</v>
      </c>
      <c r="Y1385">
        <v>46200000</v>
      </c>
      <c r="AB1385">
        <v>1254600000</v>
      </c>
      <c r="AD1385">
        <v>897500000</v>
      </c>
      <c r="AF1385">
        <v>30880000</v>
      </c>
      <c r="AG1385">
        <v>441100000</v>
      </c>
      <c r="AH1385">
        <v>3944000000</v>
      </c>
      <c r="AI1385">
        <v>3502900000</v>
      </c>
      <c r="AJ1385">
        <v>176400000</v>
      </c>
      <c r="AK1385">
        <v>4000000</v>
      </c>
      <c r="AM1385">
        <v>24600000</v>
      </c>
      <c r="AN1385">
        <v>62500000</v>
      </c>
      <c r="AQ1385">
        <v>71200000</v>
      </c>
      <c r="AS1385">
        <v>106300000</v>
      </c>
      <c r="AT1385">
        <v>362100000</v>
      </c>
      <c r="AU1385">
        <v>-280000000</v>
      </c>
      <c r="AV1385">
        <v>-76200000</v>
      </c>
      <c r="AW1385">
        <v>36100000</v>
      </c>
      <c r="AY1385">
        <v>1.95</v>
      </c>
      <c r="AZ1385">
        <v>819450000</v>
      </c>
      <c r="BA1385">
        <v>4.4726166328600402E-2</v>
      </c>
      <c r="BE1385">
        <v>1.8052738336713999E-2</v>
      </c>
      <c r="BF1385">
        <v>-7.3757606490872193E-2</v>
      </c>
      <c r="BG1385">
        <v>0.111840770791075</v>
      </c>
      <c r="BH1385">
        <v>4.2746964427359799</v>
      </c>
      <c r="BI1385">
        <v>0.99135330786245701</v>
      </c>
      <c r="BJ1385">
        <v>-7.0993914807302202E-2</v>
      </c>
      <c r="BK1385">
        <v>9.1810344827586196E-2</v>
      </c>
      <c r="BL1385">
        <v>0.19663076498204901</v>
      </c>
      <c r="BM1385">
        <v>1.01419878296146E-3</v>
      </c>
      <c r="BR1385">
        <v>16.5686215384615</v>
      </c>
      <c r="BS1385">
        <v>4.98166746373346E-2</v>
      </c>
      <c r="BT1385">
        <v>1117342.22849172</v>
      </c>
      <c r="BU1385">
        <v>5.0216948350071698E-8</v>
      </c>
    </row>
    <row r="1386" spans="3:73" x14ac:dyDescent="0.3">
      <c r="C1386">
        <v>923120</v>
      </c>
      <c r="D1386" t="s">
        <v>3826</v>
      </c>
      <c r="E1386" t="s">
        <v>1039</v>
      </c>
      <c r="F1386" t="s">
        <v>3614</v>
      </c>
      <c r="G1386" t="s">
        <v>3827</v>
      </c>
      <c r="H1386" t="s">
        <v>3828</v>
      </c>
      <c r="I1386" t="s">
        <v>3829</v>
      </c>
      <c r="J1386">
        <v>2022</v>
      </c>
      <c r="K1386" t="s">
        <v>4062</v>
      </c>
      <c r="L1386">
        <v>33.522443000000003</v>
      </c>
      <c r="M1386">
        <v>3851500000</v>
      </c>
      <c r="O1386">
        <v>543000000</v>
      </c>
      <c r="Q1386">
        <v>815300000</v>
      </c>
      <c r="S1386">
        <v>645200000</v>
      </c>
      <c r="U1386">
        <v>127300000</v>
      </c>
      <c r="Y1386">
        <v>35300000</v>
      </c>
      <c r="AB1386">
        <v>1276900000</v>
      </c>
      <c r="AD1386">
        <v>897700000</v>
      </c>
      <c r="AF1386">
        <v>32603000</v>
      </c>
      <c r="AG1386">
        <v>306000000</v>
      </c>
      <c r="AH1386">
        <v>2977700000</v>
      </c>
      <c r="AI1386">
        <v>2671700000</v>
      </c>
      <c r="AJ1386">
        <v>118000000</v>
      </c>
      <c r="AK1386">
        <v>5400000</v>
      </c>
      <c r="AM1386">
        <v>18100000</v>
      </c>
      <c r="AN1386">
        <v>46900000</v>
      </c>
      <c r="AQ1386">
        <v>-150400000</v>
      </c>
      <c r="AS1386">
        <v>102000000</v>
      </c>
      <c r="AT1386">
        <v>380700000</v>
      </c>
      <c r="AU1386">
        <v>-224000000</v>
      </c>
      <c r="AV1386">
        <v>244900000</v>
      </c>
      <c r="AW1386">
        <v>35800000</v>
      </c>
      <c r="AY1386">
        <v>1.44</v>
      </c>
      <c r="AZ1386">
        <v>694447000</v>
      </c>
      <c r="BA1386">
        <v>3.9627900728750401E-2</v>
      </c>
      <c r="BE1386">
        <v>-5.0508781945797103E-2</v>
      </c>
      <c r="BF1386">
        <v>-0.17835913624609601</v>
      </c>
      <c r="BG1386">
        <v>0.102763878160997</v>
      </c>
      <c r="BH1386">
        <v>3.8472338421794601</v>
      </c>
      <c r="BI1386">
        <v>0.77312735297935897</v>
      </c>
      <c r="BJ1386">
        <v>-7.5225845451187198E-2</v>
      </c>
      <c r="BK1386">
        <v>0.12785035430029901</v>
      </c>
      <c r="BL1386">
        <v>-0.39506172839506198</v>
      </c>
      <c r="BM1386">
        <v>1.8134802028411199E-3</v>
      </c>
      <c r="BR1386">
        <v>23.279474305555599</v>
      </c>
      <c r="BS1386">
        <v>3.6729579450230997E-2</v>
      </c>
      <c r="BT1386">
        <v>1067941.2595317101</v>
      </c>
      <c r="BU1386">
        <v>3.7804305677813499E-8</v>
      </c>
    </row>
    <row r="1387" spans="3:73" x14ac:dyDescent="0.3">
      <c r="C1387">
        <v>923120</v>
      </c>
      <c r="D1387" t="s">
        <v>3826</v>
      </c>
      <c r="E1387" t="s">
        <v>1039</v>
      </c>
      <c r="F1387" t="s">
        <v>3614</v>
      </c>
      <c r="G1387" t="s">
        <v>3827</v>
      </c>
      <c r="H1387" t="s">
        <v>3828</v>
      </c>
      <c r="I1387" t="s">
        <v>3829</v>
      </c>
      <c r="J1387">
        <v>2021</v>
      </c>
      <c r="K1387" t="s">
        <v>4062</v>
      </c>
      <c r="L1387">
        <v>38.354779999999998</v>
      </c>
      <c r="M1387">
        <v>3390668000</v>
      </c>
      <c r="O1387">
        <v>646769000</v>
      </c>
      <c r="Q1387">
        <v>573594000</v>
      </c>
      <c r="S1387">
        <v>670221000</v>
      </c>
      <c r="U1387">
        <v>132110000</v>
      </c>
      <c r="Y1387">
        <v>42797000</v>
      </c>
      <c r="AB1387">
        <v>1307748000</v>
      </c>
      <c r="AD1387">
        <v>881740000</v>
      </c>
      <c r="AF1387">
        <v>32397000</v>
      </c>
      <c r="AG1387">
        <v>231607000</v>
      </c>
      <c r="AH1387">
        <v>1747981000</v>
      </c>
      <c r="AI1387">
        <v>1516374000</v>
      </c>
      <c r="AJ1387">
        <v>40970000</v>
      </c>
      <c r="AK1387">
        <v>6300000</v>
      </c>
      <c r="AM1387">
        <v>-40223000</v>
      </c>
      <c r="AN1387">
        <v>32477000</v>
      </c>
      <c r="AQ1387">
        <v>-40525000</v>
      </c>
      <c r="AS1387">
        <v>100717000</v>
      </c>
      <c r="AT1387">
        <v>139011000</v>
      </c>
      <c r="AU1387">
        <v>-117760000</v>
      </c>
      <c r="AV1387">
        <v>-22742000</v>
      </c>
      <c r="AW1387">
        <v>35663000</v>
      </c>
      <c r="AY1387">
        <v>0.99</v>
      </c>
      <c r="AZ1387">
        <v>551561500</v>
      </c>
      <c r="BA1387">
        <v>2.3438469868951699E-2</v>
      </c>
      <c r="BE1387">
        <v>-2.31838904427451E-2</v>
      </c>
      <c r="BF1387">
        <v>-0.10271049856949201</v>
      </c>
      <c r="BG1387">
        <v>0.13249972396725099</v>
      </c>
      <c r="BH1387">
        <v>2.7492382989022999</v>
      </c>
      <c r="BI1387">
        <v>0.515527028892242</v>
      </c>
      <c r="BJ1387">
        <v>-6.7369153326037295E-2</v>
      </c>
      <c r="BK1387">
        <v>7.9526608126747403E-2</v>
      </c>
      <c r="BL1387">
        <v>-0.29152369236966902</v>
      </c>
      <c r="BM1387">
        <v>3.6041581687672802E-3</v>
      </c>
      <c r="BR1387">
        <v>38.742202020202001</v>
      </c>
      <c r="BS1387">
        <v>2.4834295292365201E-2</v>
      </c>
      <c r="BT1387">
        <v>929818.91696419602</v>
      </c>
      <c r="BU1387">
        <v>2.9035588049073701E-8</v>
      </c>
    </row>
    <row r="1388" spans="3:73" x14ac:dyDescent="0.3">
      <c r="C1388">
        <v>923120</v>
      </c>
      <c r="D1388" t="s">
        <v>3826</v>
      </c>
      <c r="E1388" t="s">
        <v>1039</v>
      </c>
      <c r="F1388" t="s">
        <v>3614</v>
      </c>
      <c r="G1388" t="s">
        <v>3827</v>
      </c>
      <c r="H1388" t="s">
        <v>3828</v>
      </c>
      <c r="I1388" t="s">
        <v>3829</v>
      </c>
      <c r="J1388">
        <v>2020</v>
      </c>
      <c r="K1388" t="s">
        <v>4062</v>
      </c>
      <c r="L1388">
        <v>20.864742</v>
      </c>
      <c r="M1388">
        <v>3173834000</v>
      </c>
      <c r="O1388">
        <v>833745000</v>
      </c>
      <c r="Q1388">
        <v>529529000</v>
      </c>
      <c r="S1388">
        <v>711524000</v>
      </c>
      <c r="U1388">
        <v>130308000</v>
      </c>
      <c r="Y1388">
        <v>42467000</v>
      </c>
      <c r="AB1388">
        <v>1293043000</v>
      </c>
      <c r="AD1388">
        <v>885460000</v>
      </c>
      <c r="AF1388">
        <v>32701000</v>
      </c>
      <c r="AG1388">
        <v>67075000</v>
      </c>
      <c r="AH1388">
        <v>2792189000</v>
      </c>
      <c r="AI1388">
        <v>569350000</v>
      </c>
      <c r="AJ1388">
        <v>21397000</v>
      </c>
      <c r="AK1388">
        <v>5800000</v>
      </c>
      <c r="AM1388">
        <v>2306000</v>
      </c>
      <c r="AN1388">
        <v>-103000</v>
      </c>
      <c r="AQ1388">
        <v>272261000</v>
      </c>
      <c r="AS1388">
        <v>109850000</v>
      </c>
      <c r="AT1388">
        <v>66879000</v>
      </c>
      <c r="AU1388">
        <v>27483000</v>
      </c>
      <c r="AV1388">
        <v>216455000</v>
      </c>
      <c r="AW1388">
        <v>35173000</v>
      </c>
      <c r="AY1388">
        <v>0</v>
      </c>
      <c r="AZ1388">
        <v>597111000</v>
      </c>
      <c r="BA1388">
        <v>7.6631632027774604E-3</v>
      </c>
      <c r="BE1388">
        <v>9.7508084159059399E-2</v>
      </c>
      <c r="BF1388">
        <v>7.3555909001861999E-2</v>
      </c>
      <c r="BG1388">
        <v>2.4022370978468901E-2</v>
      </c>
      <c r="BH1388">
        <v>0.95350780675619795</v>
      </c>
      <c r="BI1388">
        <v>0.87975269027932801</v>
      </c>
      <c r="BJ1388">
        <v>9.8428150816438301E-3</v>
      </c>
      <c r="BK1388">
        <v>2.3952175157197501E-2</v>
      </c>
      <c r="BL1388">
        <v>4.0709490273478997</v>
      </c>
      <c r="BM1388">
        <v>2.0772232825213501E-3</v>
      </c>
      <c r="BS1388">
        <v>-7.9657057035226205E-5</v>
      </c>
      <c r="BT1388">
        <v>1685762.5174564801</v>
      </c>
    </row>
    <row r="1389" spans="3:73" x14ac:dyDescent="0.3">
      <c r="C1389">
        <v>923120</v>
      </c>
      <c r="D1389" t="s">
        <v>3826</v>
      </c>
      <c r="E1389" t="s">
        <v>1039</v>
      </c>
      <c r="F1389" t="s">
        <v>3614</v>
      </c>
      <c r="G1389" t="s">
        <v>3827</v>
      </c>
      <c r="H1389" t="s">
        <v>3828</v>
      </c>
      <c r="I1389" t="s">
        <v>3829</v>
      </c>
      <c r="J1389">
        <v>2019</v>
      </c>
      <c r="K1389" t="s">
        <v>4062</v>
      </c>
      <c r="L1389">
        <v>26.03781</v>
      </c>
      <c r="M1389">
        <v>2990637000</v>
      </c>
      <c r="O1389">
        <v>329684000</v>
      </c>
      <c r="Q1389">
        <v>664693000</v>
      </c>
      <c r="S1389">
        <v>717973000</v>
      </c>
      <c r="U1389">
        <v>129947000</v>
      </c>
      <c r="Y1389">
        <v>85070000</v>
      </c>
      <c r="AB1389">
        <v>1276730000</v>
      </c>
      <c r="AD1389">
        <v>867602000</v>
      </c>
      <c r="AF1389">
        <v>32488000</v>
      </c>
      <c r="AG1389">
        <v>133537000</v>
      </c>
      <c r="AH1389">
        <v>914245000</v>
      </c>
      <c r="AI1389">
        <v>780708000</v>
      </c>
      <c r="AJ1389">
        <v>76419000</v>
      </c>
      <c r="AK1389">
        <v>5400000</v>
      </c>
      <c r="AM1389">
        <v>17197000</v>
      </c>
      <c r="AN1389">
        <v>35107000</v>
      </c>
      <c r="AQ1389">
        <v>-21241000</v>
      </c>
      <c r="AS1389">
        <v>83731000</v>
      </c>
      <c r="AT1389">
        <v>198233000</v>
      </c>
      <c r="AU1389">
        <v>-443981000</v>
      </c>
      <c r="AV1389">
        <v>276901000</v>
      </c>
      <c r="AW1389">
        <v>33193000</v>
      </c>
      <c r="AY1389">
        <v>1.08</v>
      </c>
      <c r="AZ1389">
        <v>548503500</v>
      </c>
      <c r="BA1389">
        <v>8.3587003483748895E-2</v>
      </c>
      <c r="BE1389">
        <v>-2.3233378361380199E-2</v>
      </c>
      <c r="BF1389">
        <v>-0.24006037768869401</v>
      </c>
      <c r="BG1389">
        <v>0.14606259810007199</v>
      </c>
      <c r="BH1389">
        <v>1.4233418747555899</v>
      </c>
      <c r="BI1389">
        <v>0.30570243061929597</v>
      </c>
      <c r="BJ1389">
        <v>-0.48562584427587802</v>
      </c>
      <c r="BK1389">
        <v>0.216826999327314</v>
      </c>
      <c r="BL1389">
        <v>-0.10715168513819601</v>
      </c>
      <c r="BM1389">
        <v>5.90651302440812E-3</v>
      </c>
      <c r="BR1389">
        <v>24.109083333333299</v>
      </c>
      <c r="BS1389">
        <v>2.74975915032936E-2</v>
      </c>
      <c r="BT1389">
        <v>1274799.9927797299</v>
      </c>
      <c r="BU1389">
        <v>2.2025670893611E-8</v>
      </c>
    </row>
    <row r="1390" spans="3:73" x14ac:dyDescent="0.3">
      <c r="C1390">
        <v>923120</v>
      </c>
      <c r="D1390" t="s">
        <v>3826</v>
      </c>
      <c r="E1390" t="s">
        <v>1039</v>
      </c>
      <c r="F1390" t="s">
        <v>3614</v>
      </c>
      <c r="G1390" t="s">
        <v>3827</v>
      </c>
      <c r="H1390" t="s">
        <v>3828</v>
      </c>
      <c r="I1390" t="s">
        <v>3829</v>
      </c>
      <c r="J1390">
        <v>2018</v>
      </c>
      <c r="K1390" t="s">
        <v>4062</v>
      </c>
      <c r="L1390">
        <v>40.704625999999998</v>
      </c>
      <c r="M1390">
        <v>2465464000</v>
      </c>
      <c r="O1390">
        <v>530655000</v>
      </c>
      <c r="Q1390">
        <v>432314000</v>
      </c>
      <c r="S1390">
        <v>457196000</v>
      </c>
      <c r="U1390">
        <v>78211000</v>
      </c>
      <c r="Y1390">
        <v>105954000</v>
      </c>
      <c r="AB1390">
        <v>1250101000</v>
      </c>
      <c r="AD1390">
        <v>830898000</v>
      </c>
      <c r="AE1390">
        <v>0</v>
      </c>
      <c r="AF1390">
        <v>32191000</v>
      </c>
      <c r="AG1390">
        <v>105887000</v>
      </c>
      <c r="AH1390">
        <v>689206000</v>
      </c>
      <c r="AI1390">
        <v>583319000</v>
      </c>
      <c r="AJ1390">
        <v>59134000</v>
      </c>
      <c r="AK1390">
        <v>6000000</v>
      </c>
      <c r="AM1390">
        <v>10115000</v>
      </c>
      <c r="AN1390">
        <v>30935000</v>
      </c>
      <c r="AQ1390">
        <v>103341000</v>
      </c>
      <c r="AS1390">
        <v>74356000</v>
      </c>
      <c r="AT1390">
        <v>176848000</v>
      </c>
      <c r="AU1390">
        <v>-80219000</v>
      </c>
      <c r="AV1390">
        <v>-89267000</v>
      </c>
      <c r="AW1390">
        <v>29914000</v>
      </c>
      <c r="AY1390">
        <v>0.95</v>
      </c>
      <c r="AZ1390">
        <v>416220500</v>
      </c>
      <c r="BA1390">
        <v>8.5800181658314101E-2</v>
      </c>
      <c r="BE1390">
        <v>0.14994210729448099</v>
      </c>
      <c r="BF1390">
        <v>-0.106654614150196</v>
      </c>
      <c r="BG1390">
        <v>0.15363621326570001</v>
      </c>
      <c r="BH1390">
        <v>1.40146629010344</v>
      </c>
      <c r="BI1390">
        <v>0.27954413449151999</v>
      </c>
      <c r="BJ1390">
        <v>-0.11639335699341</v>
      </c>
      <c r="BK1390">
        <v>0.25659672144467699</v>
      </c>
      <c r="BL1390">
        <v>0.58434927169094397</v>
      </c>
      <c r="BM1390">
        <v>8.7056700028728708E-3</v>
      </c>
      <c r="BR1390">
        <v>42.8469747368421</v>
      </c>
      <c r="BS1390">
        <v>2.4746000523157698E-2</v>
      </c>
      <c r="BT1390">
        <v>734904.18509188597</v>
      </c>
      <c r="BU1390">
        <v>3.0933016372277103E-8</v>
      </c>
    </row>
    <row r="1391" spans="3:73" x14ac:dyDescent="0.3">
      <c r="C1391">
        <v>923120</v>
      </c>
      <c r="D1391" t="s">
        <v>3826</v>
      </c>
      <c r="E1391" t="s">
        <v>1039</v>
      </c>
      <c r="F1391" t="s">
        <v>3614</v>
      </c>
      <c r="G1391" t="s">
        <v>3827</v>
      </c>
      <c r="H1391" t="s">
        <v>3828</v>
      </c>
      <c r="I1391" t="s">
        <v>3829</v>
      </c>
      <c r="J1391">
        <v>2017</v>
      </c>
      <c r="K1391" t="s">
        <v>4062</v>
      </c>
      <c r="L1391">
        <v>35.780397999999998</v>
      </c>
      <c r="M1391">
        <v>2397705000</v>
      </c>
      <c r="O1391">
        <v>611466000</v>
      </c>
      <c r="Q1391">
        <v>400127000</v>
      </c>
      <c r="S1391">
        <v>428021000</v>
      </c>
      <c r="U1391">
        <v>68590000</v>
      </c>
      <c r="Y1391">
        <v>129260000</v>
      </c>
      <c r="AB1391">
        <v>1018130000</v>
      </c>
      <c r="AD1391">
        <v>709103000</v>
      </c>
      <c r="AE1391">
        <v>0</v>
      </c>
      <c r="AF1391">
        <v>28503000</v>
      </c>
      <c r="AG1391">
        <v>99922000</v>
      </c>
      <c r="AH1391">
        <v>611407000</v>
      </c>
      <c r="AI1391">
        <v>511485000</v>
      </c>
      <c r="AJ1391">
        <v>57780000</v>
      </c>
      <c r="AK1391">
        <v>4200000</v>
      </c>
      <c r="AM1391">
        <v>10114000</v>
      </c>
      <c r="AN1391">
        <v>23746000</v>
      </c>
      <c r="AS1391">
        <v>65129000</v>
      </c>
      <c r="AT1391">
        <v>86065000</v>
      </c>
      <c r="AW1391">
        <v>24890000</v>
      </c>
      <c r="AY1391">
        <v>0.81</v>
      </c>
      <c r="BA1391">
        <v>9.4503334112955806E-2</v>
      </c>
      <c r="BG1391">
        <v>0.16342959763300099</v>
      </c>
      <c r="BI1391">
        <v>0.25499675731584998</v>
      </c>
      <c r="BK1391">
        <v>0.140765480277458</v>
      </c>
      <c r="BM1391">
        <v>6.8694012335481901E-3</v>
      </c>
      <c r="BR1391">
        <v>44.173330864197503</v>
      </c>
      <c r="BS1391">
        <v>2.3323151267519899E-2</v>
      </c>
      <c r="BT1391">
        <v>695632.284470396</v>
      </c>
      <c r="BU1391">
        <v>2.84660331981181E-8</v>
      </c>
    </row>
    <row r="1392" spans="3:73" x14ac:dyDescent="0.3">
      <c r="C1392">
        <v>924822</v>
      </c>
      <c r="D1392" t="s">
        <v>3926</v>
      </c>
      <c r="E1392" t="s">
        <v>932</v>
      </c>
      <c r="F1392" t="s">
        <v>3614</v>
      </c>
      <c r="G1392" t="s">
        <v>3719</v>
      </c>
      <c r="H1392" t="s">
        <v>3720</v>
      </c>
      <c r="I1392" t="s">
        <v>3927</v>
      </c>
      <c r="J1392">
        <v>2026</v>
      </c>
      <c r="K1392" t="s">
        <v>4062</v>
      </c>
      <c r="L1392">
        <v>43.813173999999997</v>
      </c>
    </row>
    <row r="1393" spans="3:73" x14ac:dyDescent="0.3">
      <c r="C1393">
        <v>924822</v>
      </c>
      <c r="D1393" t="s">
        <v>3926</v>
      </c>
      <c r="E1393" t="s">
        <v>932</v>
      </c>
      <c r="F1393" t="s">
        <v>3614</v>
      </c>
      <c r="G1393" t="s">
        <v>3719</v>
      </c>
      <c r="H1393" t="s">
        <v>3720</v>
      </c>
      <c r="I1393" t="s">
        <v>3927</v>
      </c>
      <c r="J1393">
        <v>2025</v>
      </c>
      <c r="K1393" t="s">
        <v>4062</v>
      </c>
      <c r="L1393">
        <v>44.142479000000002</v>
      </c>
      <c r="M1393">
        <v>589667000</v>
      </c>
      <c r="N1393">
        <v>439583000</v>
      </c>
      <c r="Q1393">
        <v>184231000</v>
      </c>
      <c r="R1393">
        <v>144157000</v>
      </c>
      <c r="S1393">
        <v>123808000</v>
      </c>
      <c r="U1393">
        <v>20073000</v>
      </c>
      <c r="V1393">
        <v>169097000</v>
      </c>
      <c r="W1393">
        <v>136572000</v>
      </c>
      <c r="X1393">
        <v>78548000</v>
      </c>
      <c r="Y1393">
        <v>7032000</v>
      </c>
      <c r="AD1393">
        <v>268798000</v>
      </c>
      <c r="AE1393">
        <v>114000</v>
      </c>
      <c r="AF1393">
        <v>11371730</v>
      </c>
      <c r="AG1393">
        <v>120392000</v>
      </c>
      <c r="AK1393">
        <v>8200000</v>
      </c>
      <c r="AM1393">
        <v>8480000</v>
      </c>
      <c r="AN1393">
        <v>23014000</v>
      </c>
      <c r="AO1393">
        <v>660000</v>
      </c>
      <c r="AQ1393">
        <v>98720000</v>
      </c>
      <c r="AS1393">
        <v>14685000</v>
      </c>
      <c r="AU1393">
        <v>-30784000</v>
      </c>
      <c r="AV1393">
        <v>-50749000</v>
      </c>
      <c r="AY1393">
        <v>2.0099999999999998</v>
      </c>
      <c r="AZ1393">
        <v>185200000</v>
      </c>
      <c r="BB1393">
        <v>32154000</v>
      </c>
      <c r="BC1393">
        <v>32154000</v>
      </c>
      <c r="BN1393">
        <v>0.28676693794972402</v>
      </c>
      <c r="BO1393">
        <v>48.718181818181797</v>
      </c>
      <c r="BQ1393">
        <v>1.8697243944585999</v>
      </c>
      <c r="BR1393">
        <v>21.961432338308501</v>
      </c>
    </row>
    <row r="1394" spans="3:73" x14ac:dyDescent="0.3">
      <c r="C1394">
        <v>924822</v>
      </c>
      <c r="D1394" t="s">
        <v>3926</v>
      </c>
      <c r="E1394" t="s">
        <v>932</v>
      </c>
      <c r="F1394" t="s">
        <v>3614</v>
      </c>
      <c r="G1394" t="s">
        <v>3719</v>
      </c>
      <c r="H1394" t="s">
        <v>3720</v>
      </c>
      <c r="I1394" t="s">
        <v>3927</v>
      </c>
      <c r="J1394">
        <v>2024</v>
      </c>
      <c r="K1394" t="s">
        <v>4062</v>
      </c>
      <c r="L1394">
        <v>56.788916</v>
      </c>
      <c r="M1394">
        <v>667015000</v>
      </c>
      <c r="N1394">
        <v>529766000</v>
      </c>
      <c r="Q1394">
        <v>186169000</v>
      </c>
      <c r="R1394">
        <v>136522000</v>
      </c>
      <c r="S1394">
        <v>115979000</v>
      </c>
      <c r="U1394">
        <v>19998000</v>
      </c>
      <c r="V1394">
        <v>265985000</v>
      </c>
      <c r="W1394">
        <v>197873000</v>
      </c>
      <c r="X1394">
        <v>145853000</v>
      </c>
      <c r="Y1394">
        <v>4410000</v>
      </c>
      <c r="AD1394">
        <v>254938000</v>
      </c>
      <c r="AE1394">
        <v>114000</v>
      </c>
      <c r="AG1394">
        <v>170805000</v>
      </c>
      <c r="AK1394">
        <v>6200000</v>
      </c>
      <c r="AM1394">
        <v>16636000</v>
      </c>
      <c r="AN1394">
        <v>63494000</v>
      </c>
      <c r="AO1394">
        <v>3928000</v>
      </c>
      <c r="AQ1394">
        <v>16870000</v>
      </c>
      <c r="AS1394">
        <v>14070000</v>
      </c>
      <c r="AU1394">
        <v>-15269000</v>
      </c>
      <c r="AV1394">
        <v>-6619000</v>
      </c>
      <c r="AY1394">
        <v>5.55</v>
      </c>
      <c r="AZ1394">
        <v>187988000</v>
      </c>
      <c r="BB1394">
        <v>84058000</v>
      </c>
      <c r="BC1394">
        <v>84058000</v>
      </c>
      <c r="BN1394">
        <v>0.398769143122718</v>
      </c>
      <c r="BO1394">
        <v>21.399694501018299</v>
      </c>
      <c r="BQ1394">
        <v>1.73645216881535</v>
      </c>
      <c r="BR1394">
        <v>10.2322371171171</v>
      </c>
    </row>
    <row r="1395" spans="3:73" x14ac:dyDescent="0.3">
      <c r="C1395">
        <v>924822</v>
      </c>
      <c r="D1395" t="s">
        <v>3926</v>
      </c>
      <c r="E1395" t="s">
        <v>932</v>
      </c>
      <c r="F1395" t="s">
        <v>3614</v>
      </c>
      <c r="G1395" t="s">
        <v>3719</v>
      </c>
      <c r="H1395" t="s">
        <v>3720</v>
      </c>
      <c r="I1395" t="s">
        <v>3927</v>
      </c>
      <c r="J1395">
        <v>2023</v>
      </c>
      <c r="K1395" t="s">
        <v>4062</v>
      </c>
      <c r="L1395">
        <v>34.198613999999999</v>
      </c>
      <c r="M1395">
        <v>647210000</v>
      </c>
      <c r="N1395">
        <v>510471000</v>
      </c>
      <c r="Q1395">
        <v>189807000</v>
      </c>
      <c r="R1395">
        <v>135920000</v>
      </c>
      <c r="S1395">
        <v>115072000</v>
      </c>
      <c r="U1395">
        <v>20022000</v>
      </c>
      <c r="V1395">
        <v>299290000</v>
      </c>
      <c r="W1395">
        <v>234714000</v>
      </c>
      <c r="X1395">
        <v>191782000</v>
      </c>
      <c r="Y1395">
        <v>5901000</v>
      </c>
      <c r="AD1395">
        <v>200165000</v>
      </c>
      <c r="AE1395">
        <v>114000</v>
      </c>
      <c r="AG1395">
        <v>151854000</v>
      </c>
      <c r="AK1395">
        <v>6000000</v>
      </c>
      <c r="AM1395">
        <v>15493000</v>
      </c>
      <c r="AN1395">
        <v>58291000</v>
      </c>
      <c r="AO1395">
        <v>5974000</v>
      </c>
      <c r="AQ1395">
        <v>10963000</v>
      </c>
      <c r="AS1395">
        <v>13243000</v>
      </c>
      <c r="AU1395">
        <v>-29075000</v>
      </c>
      <c r="AV1395">
        <v>6751000</v>
      </c>
      <c r="AY1395">
        <v>5.0999999999999996</v>
      </c>
      <c r="AZ1395">
        <v>171731500</v>
      </c>
      <c r="BB1395">
        <v>79758000</v>
      </c>
      <c r="BC1395">
        <v>79758000</v>
      </c>
      <c r="BN1395">
        <v>0.46243105020009001</v>
      </c>
      <c r="BO1395">
        <v>13.350853699363901</v>
      </c>
      <c r="BQ1395">
        <v>1.3661903422889099</v>
      </c>
      <c r="BR1395">
        <v>6.7056105882352899</v>
      </c>
    </row>
    <row r="1396" spans="3:73" x14ac:dyDescent="0.3">
      <c r="C1396">
        <v>924822</v>
      </c>
      <c r="D1396" t="s">
        <v>3926</v>
      </c>
      <c r="E1396" t="s">
        <v>932</v>
      </c>
      <c r="F1396" t="s">
        <v>3614</v>
      </c>
      <c r="G1396" t="s">
        <v>3719</v>
      </c>
      <c r="H1396" t="s">
        <v>3720</v>
      </c>
      <c r="I1396" t="s">
        <v>3927</v>
      </c>
      <c r="J1396">
        <v>2022</v>
      </c>
      <c r="K1396" t="s">
        <v>4062</v>
      </c>
      <c r="L1396">
        <v>24.049399000000001</v>
      </c>
      <c r="M1396">
        <v>501429000</v>
      </c>
      <c r="N1396">
        <v>376048000</v>
      </c>
      <c r="Q1396">
        <v>153656000</v>
      </c>
      <c r="R1396">
        <v>124674000</v>
      </c>
      <c r="S1396">
        <v>112145000</v>
      </c>
      <c r="U1396">
        <v>11619000</v>
      </c>
      <c r="V1396">
        <v>207972000</v>
      </c>
      <c r="W1396">
        <v>156145000</v>
      </c>
      <c r="X1396">
        <v>125500000</v>
      </c>
      <c r="AD1396">
        <v>150124000</v>
      </c>
      <c r="AE1396">
        <v>114000</v>
      </c>
      <c r="AF1396">
        <v>11416716</v>
      </c>
      <c r="AG1396">
        <v>82419000</v>
      </c>
      <c r="AK1396">
        <v>4030000</v>
      </c>
      <c r="AM1396">
        <v>5386000</v>
      </c>
      <c r="AN1396">
        <v>20346000</v>
      </c>
      <c r="AO1396">
        <v>3379000</v>
      </c>
      <c r="AQ1396">
        <v>-19155000</v>
      </c>
      <c r="AS1396">
        <v>11762000</v>
      </c>
      <c r="AU1396">
        <v>-28931000</v>
      </c>
      <c r="AV1396">
        <v>36765000</v>
      </c>
      <c r="AX1396">
        <v>2055000</v>
      </c>
      <c r="AY1396">
        <v>1.78</v>
      </c>
      <c r="AZ1396">
        <v>134282000</v>
      </c>
      <c r="BB1396">
        <v>29111000</v>
      </c>
      <c r="BC1396">
        <v>29111000</v>
      </c>
      <c r="BN1396">
        <v>0.41475861986442703</v>
      </c>
      <c r="BO1396">
        <v>8.6152707901746108</v>
      </c>
      <c r="BQ1396">
        <v>1.4242659066893</v>
      </c>
      <c r="BR1396">
        <v>13.510898314606701</v>
      </c>
    </row>
    <row r="1397" spans="3:73" x14ac:dyDescent="0.3">
      <c r="C1397">
        <v>924822</v>
      </c>
      <c r="D1397" t="s">
        <v>3926</v>
      </c>
      <c r="E1397" t="s">
        <v>932</v>
      </c>
      <c r="F1397" t="s">
        <v>3614</v>
      </c>
      <c r="G1397" t="s">
        <v>3719</v>
      </c>
      <c r="H1397" t="s">
        <v>3720</v>
      </c>
      <c r="I1397" t="s">
        <v>3927</v>
      </c>
      <c r="J1397">
        <v>2021</v>
      </c>
      <c r="K1397" t="s">
        <v>4062</v>
      </c>
      <c r="L1397">
        <v>35.566718000000002</v>
      </c>
      <c r="M1397">
        <v>438847000</v>
      </c>
      <c r="N1397">
        <v>328968000</v>
      </c>
      <c r="Q1397">
        <v>114908000</v>
      </c>
      <c r="R1397">
        <v>109346000</v>
      </c>
      <c r="S1397">
        <v>96496000</v>
      </c>
      <c r="U1397">
        <v>11619000</v>
      </c>
      <c r="V1397">
        <v>150311000</v>
      </c>
      <c r="W1397">
        <v>144271000</v>
      </c>
      <c r="X1397">
        <v>119029000</v>
      </c>
      <c r="AD1397">
        <v>141918000</v>
      </c>
      <c r="AE1397">
        <v>114000</v>
      </c>
      <c r="AF1397">
        <v>11410728</v>
      </c>
      <c r="AG1397">
        <v>69852000</v>
      </c>
      <c r="AK1397">
        <v>3564000</v>
      </c>
      <c r="AM1397">
        <v>5511000</v>
      </c>
      <c r="AN1397">
        <v>16255000</v>
      </c>
      <c r="AO1397">
        <v>1355000</v>
      </c>
      <c r="AQ1397">
        <v>15268000</v>
      </c>
      <c r="AS1397">
        <v>11036000</v>
      </c>
      <c r="AU1397">
        <v>-9059000</v>
      </c>
      <c r="AV1397">
        <v>-8238000</v>
      </c>
      <c r="AX1397">
        <v>2054000</v>
      </c>
      <c r="AY1397">
        <v>1.42</v>
      </c>
      <c r="AZ1397">
        <v>99423500</v>
      </c>
      <c r="BB1397">
        <v>23121000</v>
      </c>
      <c r="BC1397">
        <v>23121000</v>
      </c>
      <c r="BN1397">
        <v>0.34251345001788802</v>
      </c>
      <c r="BO1397">
        <v>17.063468634686298</v>
      </c>
      <c r="BQ1397">
        <v>1.48373547005289</v>
      </c>
      <c r="BR1397">
        <v>25.0469845070423</v>
      </c>
    </row>
    <row r="1398" spans="3:73" x14ac:dyDescent="0.3">
      <c r="C1398">
        <v>924822</v>
      </c>
      <c r="D1398" t="s">
        <v>3926</v>
      </c>
      <c r="E1398" t="s">
        <v>932</v>
      </c>
      <c r="F1398" t="s">
        <v>3614</v>
      </c>
      <c r="G1398" t="s">
        <v>3719</v>
      </c>
      <c r="H1398" t="s">
        <v>3720</v>
      </c>
      <c r="I1398" t="s">
        <v>3927</v>
      </c>
      <c r="J1398">
        <v>2020</v>
      </c>
      <c r="K1398" t="s">
        <v>4062</v>
      </c>
      <c r="L1398">
        <v>27.060621999999999</v>
      </c>
      <c r="M1398">
        <v>398410000</v>
      </c>
      <c r="N1398">
        <v>286269000</v>
      </c>
      <c r="Q1398">
        <v>83939000</v>
      </c>
      <c r="R1398">
        <v>111707000</v>
      </c>
      <c r="S1398">
        <v>98620000</v>
      </c>
      <c r="U1398">
        <v>11619000</v>
      </c>
      <c r="V1398">
        <v>115957000</v>
      </c>
      <c r="W1398">
        <v>110682000</v>
      </c>
      <c r="X1398">
        <v>85534000</v>
      </c>
      <c r="AD1398">
        <v>133879000</v>
      </c>
      <c r="AE1398">
        <v>114000</v>
      </c>
      <c r="AF1398">
        <v>11405468</v>
      </c>
      <c r="AG1398">
        <v>78358000</v>
      </c>
      <c r="AJ1398">
        <v>14808000</v>
      </c>
      <c r="AK1398">
        <v>4718000</v>
      </c>
      <c r="AM1398">
        <v>8267000</v>
      </c>
      <c r="AN1398">
        <v>12020000</v>
      </c>
      <c r="AO1398">
        <v>1215000</v>
      </c>
      <c r="AQ1398">
        <v>60709000</v>
      </c>
      <c r="AS1398">
        <v>9598000</v>
      </c>
      <c r="AU1398">
        <v>-17224000</v>
      </c>
      <c r="AV1398">
        <v>-13631000</v>
      </c>
      <c r="AX1398">
        <v>2053000</v>
      </c>
      <c r="AY1398">
        <v>1.05</v>
      </c>
      <c r="AZ1398">
        <v>85952000</v>
      </c>
      <c r="BB1398">
        <v>21502000</v>
      </c>
      <c r="BC1398">
        <v>21502000</v>
      </c>
      <c r="BN1398">
        <v>0.29104942145026502</v>
      </c>
      <c r="BO1398">
        <v>17.697119341563798</v>
      </c>
      <c r="BQ1398">
        <v>1.8280298512856701</v>
      </c>
      <c r="BR1398">
        <v>25.772020952380899</v>
      </c>
    </row>
    <row r="1399" spans="3:73" x14ac:dyDescent="0.3">
      <c r="C1399">
        <v>924822</v>
      </c>
      <c r="D1399" t="s">
        <v>3926</v>
      </c>
      <c r="E1399" t="s">
        <v>932</v>
      </c>
      <c r="F1399" t="s">
        <v>3614</v>
      </c>
      <c r="G1399" t="s">
        <v>3719</v>
      </c>
      <c r="H1399" t="s">
        <v>3720</v>
      </c>
      <c r="I1399" t="s">
        <v>3927</v>
      </c>
      <c r="J1399">
        <v>2019</v>
      </c>
      <c r="K1399" t="s">
        <v>4062</v>
      </c>
      <c r="L1399">
        <v>28.319614000000001</v>
      </c>
      <c r="M1399">
        <v>391967000</v>
      </c>
      <c r="N1399">
        <v>287452000</v>
      </c>
      <c r="Q1399">
        <v>87965000</v>
      </c>
      <c r="R1399">
        <v>103994000</v>
      </c>
      <c r="S1399">
        <v>90735000</v>
      </c>
      <c r="U1399">
        <v>11619000</v>
      </c>
      <c r="V1399">
        <v>134040000</v>
      </c>
      <c r="W1399">
        <v>124282000</v>
      </c>
      <c r="X1399">
        <v>95750000</v>
      </c>
      <c r="AD1399">
        <v>112261000</v>
      </c>
      <c r="AE1399">
        <v>114000</v>
      </c>
      <c r="AF1399">
        <v>11400102</v>
      </c>
      <c r="AG1399">
        <v>96488000</v>
      </c>
      <c r="AJ1399">
        <v>15174000</v>
      </c>
      <c r="AK1399">
        <v>3702000</v>
      </c>
      <c r="AM1399">
        <v>11274000</v>
      </c>
      <c r="AN1399">
        <v>11692000</v>
      </c>
      <c r="AO1399">
        <v>2378000</v>
      </c>
      <c r="AQ1399">
        <v>35132000</v>
      </c>
      <c r="AS1399">
        <v>9127000</v>
      </c>
      <c r="AU1399">
        <v>-17063000</v>
      </c>
      <c r="AV1399">
        <v>-18597000</v>
      </c>
      <c r="AX1399">
        <v>2052000</v>
      </c>
      <c r="AY1399">
        <v>1.03</v>
      </c>
      <c r="AZ1399">
        <v>90866000</v>
      </c>
      <c r="BB1399">
        <v>25344000</v>
      </c>
      <c r="BC1399">
        <v>25344000</v>
      </c>
      <c r="BN1399">
        <v>0.34196756359591501</v>
      </c>
      <c r="BO1399">
        <v>10.6576955424727</v>
      </c>
      <c r="BQ1399">
        <v>1.60511578506944</v>
      </c>
      <c r="BR1399">
        <v>27.494770873786401</v>
      </c>
    </row>
    <row r="1400" spans="3:73" x14ac:dyDescent="0.3">
      <c r="C1400">
        <v>924822</v>
      </c>
      <c r="D1400" t="s">
        <v>3926</v>
      </c>
      <c r="E1400" t="s">
        <v>932</v>
      </c>
      <c r="F1400" t="s">
        <v>3614</v>
      </c>
      <c r="G1400" t="s">
        <v>3719</v>
      </c>
      <c r="H1400" t="s">
        <v>3720</v>
      </c>
      <c r="I1400" t="s">
        <v>3927</v>
      </c>
      <c r="J1400">
        <v>2018</v>
      </c>
      <c r="K1400" t="s">
        <v>4062</v>
      </c>
      <c r="L1400">
        <v>22.252880999999999</v>
      </c>
      <c r="M1400">
        <v>368184000</v>
      </c>
      <c r="N1400">
        <v>273218000</v>
      </c>
      <c r="O1400">
        <v>27037000</v>
      </c>
      <c r="Q1400">
        <v>93767000</v>
      </c>
      <c r="R1400">
        <v>94469000</v>
      </c>
      <c r="S1400">
        <v>82850000</v>
      </c>
      <c r="U1400">
        <v>11619000</v>
      </c>
      <c r="V1400">
        <v>140621000</v>
      </c>
      <c r="W1400">
        <v>123388000</v>
      </c>
      <c r="X1400">
        <v>98220000</v>
      </c>
      <c r="AB1400">
        <v>227563000</v>
      </c>
      <c r="AD1400">
        <v>81354000</v>
      </c>
      <c r="AE1400">
        <v>114000</v>
      </c>
      <c r="AF1400">
        <v>11394546</v>
      </c>
      <c r="AG1400">
        <v>83336000</v>
      </c>
      <c r="AJ1400">
        <v>11329000</v>
      </c>
      <c r="AK1400">
        <v>3127000</v>
      </c>
      <c r="AM1400">
        <v>7917000</v>
      </c>
      <c r="AN1400">
        <v>10799000</v>
      </c>
      <c r="AQ1400">
        <v>21897000</v>
      </c>
      <c r="AS1400">
        <v>7745000</v>
      </c>
      <c r="AU1400">
        <v>-13201000</v>
      </c>
      <c r="AV1400">
        <v>-2965000</v>
      </c>
      <c r="AX1400">
        <v>2051000</v>
      </c>
      <c r="AY1400">
        <v>0.95</v>
      </c>
      <c r="AZ1400">
        <v>81167000</v>
      </c>
      <c r="BN1400">
        <v>0.38193131695022098</v>
      </c>
      <c r="BP1400">
        <v>0.21912179466398701</v>
      </c>
      <c r="BQ1400">
        <v>1.4543634713262199</v>
      </c>
      <c r="BR1400">
        <v>23.424085263157899</v>
      </c>
      <c r="BS1400">
        <v>4.7454990486151101E-2</v>
      </c>
      <c r="BU1400">
        <v>9.2898392752776095E-8</v>
      </c>
    </row>
    <row r="1401" spans="3:73" x14ac:dyDescent="0.3">
      <c r="C1401">
        <v>924822</v>
      </c>
      <c r="D1401" t="s">
        <v>3926</v>
      </c>
      <c r="E1401" t="s">
        <v>932</v>
      </c>
      <c r="F1401" t="s">
        <v>3614</v>
      </c>
      <c r="G1401" t="s">
        <v>3719</v>
      </c>
      <c r="H1401" t="s">
        <v>3720</v>
      </c>
      <c r="I1401" t="s">
        <v>3927</v>
      </c>
      <c r="J1401">
        <v>2017</v>
      </c>
      <c r="K1401" t="s">
        <v>4062</v>
      </c>
      <c r="L1401">
        <v>21.422336999999999</v>
      </c>
      <c r="M1401">
        <v>317238000</v>
      </c>
      <c r="N1401">
        <v>227433000</v>
      </c>
      <c r="O1401">
        <v>21895000</v>
      </c>
      <c r="Q1401">
        <v>68567000</v>
      </c>
      <c r="R1401">
        <v>89247000</v>
      </c>
      <c r="S1401">
        <v>77628000</v>
      </c>
      <c r="U1401">
        <v>11619000</v>
      </c>
      <c r="W1401">
        <v>101699000</v>
      </c>
      <c r="X1401">
        <v>79304000</v>
      </c>
      <c r="AB1401">
        <v>203100000</v>
      </c>
      <c r="AD1401">
        <v>55580000</v>
      </c>
      <c r="AE1401">
        <v>114000</v>
      </c>
      <c r="AF1401">
        <v>11378482</v>
      </c>
      <c r="AG1401">
        <v>67101000</v>
      </c>
      <c r="AJ1401">
        <v>9582000</v>
      </c>
      <c r="AK1401">
        <v>1943000</v>
      </c>
      <c r="AM1401">
        <v>7323000</v>
      </c>
      <c r="AN1401">
        <v>9296000</v>
      </c>
      <c r="AS1401">
        <v>6147000</v>
      </c>
      <c r="AX1401">
        <v>2049000</v>
      </c>
      <c r="AY1401">
        <v>0.81</v>
      </c>
      <c r="BP1401">
        <v>0.21529218576387199</v>
      </c>
      <c r="BQ1401">
        <v>1.56211958819654</v>
      </c>
      <c r="BR1401">
        <v>26.4473296296296</v>
      </c>
      <c r="BS1401">
        <v>4.5770556376169398E-2</v>
      </c>
      <c r="BU1401">
        <v>8.5436203692762195E-8</v>
      </c>
    </row>
    <row r="1402" spans="3:73" x14ac:dyDescent="0.3">
      <c r="C1402">
        <v>775158</v>
      </c>
      <c r="D1402" t="s">
        <v>3957</v>
      </c>
      <c r="E1402" t="s">
        <v>489</v>
      </c>
      <c r="F1402" t="s">
        <v>3614</v>
      </c>
      <c r="G1402" t="s">
        <v>3820</v>
      </c>
      <c r="H1402" t="s">
        <v>3821</v>
      </c>
      <c r="I1402" t="s">
        <v>3958</v>
      </c>
      <c r="J1402">
        <v>2026</v>
      </c>
      <c r="K1402" t="s">
        <v>4062</v>
      </c>
      <c r="L1402">
        <v>155.18061599999999</v>
      </c>
    </row>
    <row r="1403" spans="3:73" x14ac:dyDescent="0.3">
      <c r="C1403">
        <v>775158</v>
      </c>
      <c r="D1403" t="s">
        <v>3957</v>
      </c>
      <c r="E1403" t="s">
        <v>489</v>
      </c>
      <c r="F1403" t="s">
        <v>3614</v>
      </c>
      <c r="G1403" t="s">
        <v>3820</v>
      </c>
      <c r="H1403" t="s">
        <v>3821</v>
      </c>
      <c r="I1403" t="s">
        <v>3958</v>
      </c>
      <c r="J1403">
        <v>2025</v>
      </c>
      <c r="K1403" t="s">
        <v>4062</v>
      </c>
      <c r="L1403">
        <v>112.13018700000001</v>
      </c>
      <c r="M1403">
        <v>10072400000</v>
      </c>
      <c r="N1403">
        <v>5168500000</v>
      </c>
      <c r="O1403">
        <v>479800000</v>
      </c>
      <c r="Q1403">
        <v>2375000000</v>
      </c>
      <c r="S1403">
        <v>1271200000</v>
      </c>
      <c r="T1403">
        <v>734800000</v>
      </c>
      <c r="U1403">
        <v>1448100000</v>
      </c>
      <c r="W1403">
        <v>2664400000</v>
      </c>
      <c r="X1403">
        <v>1074200000</v>
      </c>
      <c r="Z1403">
        <v>600000</v>
      </c>
      <c r="AB1403">
        <v>4530500000</v>
      </c>
      <c r="AC1403">
        <v>1226700000</v>
      </c>
      <c r="AD1403">
        <v>4883800000</v>
      </c>
      <c r="AE1403">
        <v>700000</v>
      </c>
      <c r="AF1403">
        <v>62589470</v>
      </c>
      <c r="AG1403">
        <v>1819000000</v>
      </c>
      <c r="AJ1403">
        <v>939500000</v>
      </c>
      <c r="AK1403">
        <v>173700000</v>
      </c>
      <c r="AL1403">
        <v>879500000</v>
      </c>
      <c r="AM1403">
        <v>191500000</v>
      </c>
      <c r="AQ1403">
        <v>783400000</v>
      </c>
      <c r="AS1403">
        <v>224100000</v>
      </c>
      <c r="AT1403">
        <v>211800000</v>
      </c>
      <c r="AU1403">
        <v>-204900000</v>
      </c>
      <c r="AV1403">
        <v>-315900000</v>
      </c>
      <c r="AW1403">
        <v>130400000</v>
      </c>
      <c r="AX1403">
        <v>130400000</v>
      </c>
      <c r="AZ1403">
        <v>2320350000</v>
      </c>
      <c r="BL1403">
        <v>3.69877242681775</v>
      </c>
      <c r="BP1403">
        <v>0.180078066356403</v>
      </c>
      <c r="BQ1403">
        <v>1.04845368563279</v>
      </c>
      <c r="BT1403">
        <v>1162933.9385655399</v>
      </c>
    </row>
    <row r="1404" spans="3:73" x14ac:dyDescent="0.3">
      <c r="C1404">
        <v>775158</v>
      </c>
      <c r="D1404" t="s">
        <v>3957</v>
      </c>
      <c r="E1404" t="s">
        <v>489</v>
      </c>
      <c r="F1404" t="s">
        <v>3614</v>
      </c>
      <c r="G1404" t="s">
        <v>3820</v>
      </c>
      <c r="H1404" t="s">
        <v>3821</v>
      </c>
      <c r="I1404" t="s">
        <v>3958</v>
      </c>
      <c r="J1404">
        <v>2024</v>
      </c>
      <c r="K1404" t="s">
        <v>4062</v>
      </c>
      <c r="L1404">
        <v>105.467234</v>
      </c>
      <c r="M1404">
        <v>9423100000</v>
      </c>
      <c r="N1404">
        <v>4527500000</v>
      </c>
      <c r="O1404">
        <v>204900000</v>
      </c>
      <c r="Q1404">
        <v>2265700000</v>
      </c>
      <c r="S1404">
        <v>1216500000</v>
      </c>
      <c r="T1404">
        <v>777600000</v>
      </c>
      <c r="U1404">
        <v>1410100000</v>
      </c>
      <c r="W1404">
        <v>2987300000</v>
      </c>
      <c r="X1404">
        <v>1143400000</v>
      </c>
      <c r="Z1404">
        <v>362300000</v>
      </c>
      <c r="AB1404">
        <v>4152100000</v>
      </c>
      <c r="AC1404">
        <v>960400000</v>
      </c>
      <c r="AD1404">
        <v>4367200000</v>
      </c>
      <c r="AE1404">
        <v>700000</v>
      </c>
      <c r="AF1404">
        <v>64602007</v>
      </c>
      <c r="AG1404">
        <v>1969400000</v>
      </c>
      <c r="AJ1404">
        <v>1010700000</v>
      </c>
      <c r="AK1404">
        <v>169100000</v>
      </c>
      <c r="AL1404">
        <v>958700000</v>
      </c>
      <c r="AM1404">
        <v>210000000</v>
      </c>
      <c r="AQ1404">
        <v>550100000</v>
      </c>
      <c r="AS1404">
        <v>200100000</v>
      </c>
      <c r="AT1404">
        <v>288300000</v>
      </c>
      <c r="AU1404">
        <v>-388800000</v>
      </c>
      <c r="AV1404">
        <v>-75100000</v>
      </c>
      <c r="AW1404">
        <v>120000000</v>
      </c>
      <c r="AX1404">
        <v>120000000</v>
      </c>
      <c r="AZ1404">
        <v>2198650000</v>
      </c>
      <c r="BL1404">
        <v>1.9080818591744699</v>
      </c>
      <c r="BP1404">
        <v>6.8590365882234799E-2</v>
      </c>
      <c r="BQ1404">
        <v>0.75713855320858303</v>
      </c>
      <c r="BT1404">
        <v>1137794.13234636</v>
      </c>
    </row>
    <row r="1405" spans="3:73" x14ac:dyDescent="0.3">
      <c r="C1405">
        <v>775158</v>
      </c>
      <c r="D1405" t="s">
        <v>3957</v>
      </c>
      <c r="E1405" t="s">
        <v>489</v>
      </c>
      <c r="F1405" t="s">
        <v>3614</v>
      </c>
      <c r="G1405" t="s">
        <v>3820</v>
      </c>
      <c r="H1405" t="s">
        <v>3821</v>
      </c>
      <c r="I1405" t="s">
        <v>3958</v>
      </c>
      <c r="J1405">
        <v>2023</v>
      </c>
      <c r="K1405" t="s">
        <v>4062</v>
      </c>
      <c r="L1405">
        <v>86.379594999999995</v>
      </c>
      <c r="M1405">
        <v>9129200000</v>
      </c>
      <c r="N1405">
        <v>4480800000</v>
      </c>
      <c r="O1405">
        <v>125400000</v>
      </c>
      <c r="Q1405">
        <v>2131600000</v>
      </c>
      <c r="S1405">
        <v>1069500000</v>
      </c>
      <c r="T1405">
        <v>830200000</v>
      </c>
      <c r="U1405">
        <v>1416400000</v>
      </c>
      <c r="W1405">
        <v>3089600000</v>
      </c>
      <c r="X1405">
        <v>1214500000</v>
      </c>
      <c r="Z1405">
        <v>175000000</v>
      </c>
      <c r="AA1405">
        <v>597500000</v>
      </c>
      <c r="AB1405">
        <v>3705300000</v>
      </c>
      <c r="AC1405">
        <v>852200000</v>
      </c>
      <c r="AD1405">
        <v>3805800000</v>
      </c>
      <c r="AE1405">
        <v>700000</v>
      </c>
      <c r="AG1405">
        <v>1680800000</v>
      </c>
      <c r="AJ1405">
        <v>837600000</v>
      </c>
      <c r="AK1405">
        <v>133600000</v>
      </c>
      <c r="AL1405">
        <v>843200000</v>
      </c>
      <c r="AM1405">
        <v>190000000</v>
      </c>
      <c r="AQ1405">
        <v>599600000</v>
      </c>
      <c r="AS1405">
        <v>159900000</v>
      </c>
      <c r="AT1405">
        <v>329900000</v>
      </c>
      <c r="AU1405">
        <v>-1285600000</v>
      </c>
      <c r="AV1405">
        <v>3400000</v>
      </c>
      <c r="AW1405">
        <v>107200000</v>
      </c>
      <c r="AX1405">
        <v>107200000</v>
      </c>
      <c r="AZ1405">
        <v>1998600000</v>
      </c>
      <c r="BL1405">
        <v>1.8175204607456801</v>
      </c>
      <c r="BP1405">
        <v>4.0587778353184903E-2</v>
      </c>
      <c r="BQ1405">
        <v>0.760357327809425</v>
      </c>
      <c r="BT1405">
        <v>1241033.8344374001</v>
      </c>
    </row>
    <row r="1406" spans="3:73" x14ac:dyDescent="0.3">
      <c r="C1406">
        <v>775158</v>
      </c>
      <c r="D1406" t="s">
        <v>3957</v>
      </c>
      <c r="E1406" t="s">
        <v>489</v>
      </c>
      <c r="F1406" t="s">
        <v>3614</v>
      </c>
      <c r="G1406" t="s">
        <v>3820</v>
      </c>
      <c r="H1406" t="s">
        <v>3821</v>
      </c>
      <c r="I1406" t="s">
        <v>3958</v>
      </c>
      <c r="J1406">
        <v>2022</v>
      </c>
      <c r="K1406" t="s">
        <v>4062</v>
      </c>
      <c r="L1406">
        <v>87.729943000000006</v>
      </c>
      <c r="M1406">
        <v>7729000000</v>
      </c>
      <c r="N1406">
        <v>4532100000</v>
      </c>
      <c r="O1406">
        <v>805900000</v>
      </c>
      <c r="Q1406">
        <v>1865600000</v>
      </c>
      <c r="S1406">
        <v>826200000</v>
      </c>
      <c r="T1406">
        <v>457000000</v>
      </c>
      <c r="U1406">
        <v>1042000000</v>
      </c>
      <c r="W1406">
        <v>2428600000</v>
      </c>
      <c r="X1406">
        <v>1129000000</v>
      </c>
      <c r="Z1406">
        <v>9700000</v>
      </c>
      <c r="AA1406">
        <v>595000000</v>
      </c>
      <c r="AB1406">
        <v>3185700000</v>
      </c>
      <c r="AC1406">
        <v>843700000</v>
      </c>
      <c r="AD1406">
        <v>3315000000</v>
      </c>
      <c r="AE1406">
        <v>700000</v>
      </c>
      <c r="AG1406">
        <v>315000000</v>
      </c>
      <c r="AJ1406">
        <v>147000000</v>
      </c>
      <c r="AK1406">
        <v>113400000</v>
      </c>
      <c r="AL1406">
        <v>682100000</v>
      </c>
      <c r="AM1406">
        <v>97500000</v>
      </c>
      <c r="AQ1406">
        <v>601300000</v>
      </c>
      <c r="AS1406">
        <v>107600000</v>
      </c>
      <c r="AT1406">
        <v>279700000</v>
      </c>
      <c r="AU1406">
        <v>-300400000</v>
      </c>
      <c r="AV1406">
        <v>-485000000</v>
      </c>
      <c r="AW1406">
        <v>97300000</v>
      </c>
      <c r="AX1406">
        <v>97300000</v>
      </c>
      <c r="AY1406">
        <v>1.1499999999999999</v>
      </c>
      <c r="AZ1406">
        <v>1566500000</v>
      </c>
      <c r="BL1406">
        <v>2.14980336074365</v>
      </c>
      <c r="BP1406">
        <v>0.33183727250267597</v>
      </c>
      <c r="BQ1406">
        <v>1.09795767108622</v>
      </c>
      <c r="BR1406">
        <v>76.286906956521705</v>
      </c>
      <c r="BT1406">
        <v>1109085.4122633999</v>
      </c>
      <c r="BU1406">
        <v>3.1669471215117601E-8</v>
      </c>
    </row>
    <row r="1407" spans="3:73" x14ac:dyDescent="0.3">
      <c r="C1407">
        <v>775158</v>
      </c>
      <c r="D1407" t="s">
        <v>3957</v>
      </c>
      <c r="E1407" t="s">
        <v>489</v>
      </c>
      <c r="F1407" t="s">
        <v>3614</v>
      </c>
      <c r="G1407" t="s">
        <v>3820</v>
      </c>
      <c r="H1407" t="s">
        <v>3821</v>
      </c>
      <c r="I1407" t="s">
        <v>3958</v>
      </c>
      <c r="J1407">
        <v>2021</v>
      </c>
      <c r="K1407" t="s">
        <v>4062</v>
      </c>
      <c r="L1407">
        <v>104.27690800000001</v>
      </c>
      <c r="M1407">
        <v>6891600000</v>
      </c>
      <c r="N1407">
        <v>4417900000</v>
      </c>
      <c r="O1407">
        <v>1375800000</v>
      </c>
      <c r="Q1407">
        <v>1267400000</v>
      </c>
      <c r="S1407">
        <v>595900000</v>
      </c>
      <c r="T1407">
        <v>466800000</v>
      </c>
      <c r="U1407">
        <v>1052000000</v>
      </c>
      <c r="W1407">
        <v>2151700000</v>
      </c>
      <c r="X1407">
        <v>860400000</v>
      </c>
      <c r="Z1407">
        <v>5200000</v>
      </c>
      <c r="AA1407">
        <v>818800000</v>
      </c>
      <c r="AB1407">
        <v>3247800000</v>
      </c>
      <c r="AC1407">
        <v>555800000</v>
      </c>
      <c r="AD1407">
        <v>3129300000</v>
      </c>
      <c r="AE1407">
        <v>700000</v>
      </c>
      <c r="AG1407">
        <v>1220800000</v>
      </c>
      <c r="AJ1407">
        <v>544700000</v>
      </c>
      <c r="AK1407">
        <v>103100000</v>
      </c>
      <c r="AL1407">
        <v>676100000</v>
      </c>
      <c r="AM1407">
        <v>25200000</v>
      </c>
      <c r="AQ1407">
        <v>1221600000</v>
      </c>
      <c r="AS1407">
        <v>104000000</v>
      </c>
      <c r="AT1407">
        <v>114800000</v>
      </c>
      <c r="AU1407">
        <v>-245600000</v>
      </c>
      <c r="AV1407">
        <v>-180400000</v>
      </c>
      <c r="AW1407">
        <v>90400000</v>
      </c>
      <c r="AX1407">
        <v>90400000</v>
      </c>
      <c r="AZ1407">
        <v>1386400000</v>
      </c>
      <c r="BL1407">
        <v>10.641114982578401</v>
      </c>
      <c r="BP1407">
        <v>0.63940140354138597</v>
      </c>
      <c r="BQ1407">
        <v>1.4641911047079099</v>
      </c>
      <c r="BT1407">
        <v>866922.52133137698</v>
      </c>
    </row>
    <row r="1408" spans="3:73" x14ac:dyDescent="0.3">
      <c r="C1408">
        <v>775158</v>
      </c>
      <c r="D1408" t="s">
        <v>3957</v>
      </c>
      <c r="E1408" t="s">
        <v>489</v>
      </c>
      <c r="F1408" t="s">
        <v>3614</v>
      </c>
      <c r="G1408" t="s">
        <v>3820</v>
      </c>
      <c r="H1408" t="s">
        <v>3821</v>
      </c>
      <c r="I1408" t="s">
        <v>3958</v>
      </c>
      <c r="J1408">
        <v>2020</v>
      </c>
      <c r="K1408" t="s">
        <v>4062</v>
      </c>
      <c r="L1408">
        <v>68.674104</v>
      </c>
      <c r="M1408">
        <v>5815900000</v>
      </c>
      <c r="N1408">
        <v>3535800000</v>
      </c>
      <c r="O1408">
        <v>582900000</v>
      </c>
      <c r="Q1408">
        <v>1505400000</v>
      </c>
      <c r="S1408">
        <v>565900000</v>
      </c>
      <c r="T1408">
        <v>418200000</v>
      </c>
      <c r="U1408">
        <v>1009500000</v>
      </c>
      <c r="W1408">
        <v>1585100000</v>
      </c>
      <c r="X1408">
        <v>577800000</v>
      </c>
      <c r="Z1408">
        <v>5200000</v>
      </c>
      <c r="AA1408">
        <v>817900000</v>
      </c>
      <c r="AB1408">
        <v>2850700000</v>
      </c>
      <c r="AC1408">
        <v>500200000</v>
      </c>
      <c r="AD1408">
        <v>2747700000</v>
      </c>
      <c r="AE1408">
        <v>700000</v>
      </c>
      <c r="AG1408">
        <v>280900000</v>
      </c>
      <c r="AJ1408">
        <v>127400000</v>
      </c>
      <c r="AK1408">
        <v>103900000</v>
      </c>
      <c r="AL1408">
        <v>631600000</v>
      </c>
      <c r="AM1408">
        <v>112800000</v>
      </c>
      <c r="AQ1408">
        <v>327300000</v>
      </c>
      <c r="AS1408">
        <v>104200000</v>
      </c>
      <c r="AT1408">
        <v>130200000</v>
      </c>
      <c r="AU1408">
        <v>-77600000</v>
      </c>
      <c r="AV1408">
        <v>-115500000</v>
      </c>
      <c r="AW1408">
        <v>81800000</v>
      </c>
      <c r="AX1408">
        <v>81800000</v>
      </c>
      <c r="AY1408">
        <v>1.47</v>
      </c>
      <c r="AZ1408">
        <v>1377300000</v>
      </c>
      <c r="BL1408">
        <v>2.5138248847926299</v>
      </c>
      <c r="BP1408">
        <v>0.36773705129013901</v>
      </c>
      <c r="BQ1408">
        <v>1.2809286480348201</v>
      </c>
      <c r="BR1408">
        <v>46.717077551020402</v>
      </c>
      <c r="BT1408">
        <v>1191133.1234842199</v>
      </c>
      <c r="BU1408">
        <v>3.54126821061494E-8</v>
      </c>
    </row>
    <row r="1409" spans="3:73" x14ac:dyDescent="0.3">
      <c r="C1409">
        <v>775158</v>
      </c>
      <c r="D1409" t="s">
        <v>3957</v>
      </c>
      <c r="E1409" t="s">
        <v>489</v>
      </c>
      <c r="F1409" t="s">
        <v>3614</v>
      </c>
      <c r="G1409" t="s">
        <v>3820</v>
      </c>
      <c r="H1409" t="s">
        <v>3821</v>
      </c>
      <c r="I1409" t="s">
        <v>3958</v>
      </c>
      <c r="J1409">
        <v>2019</v>
      </c>
      <c r="K1409" t="s">
        <v>4062</v>
      </c>
      <c r="L1409">
        <v>70.493782999999993</v>
      </c>
      <c r="M1409">
        <v>5566300000</v>
      </c>
      <c r="N1409">
        <v>3408300000</v>
      </c>
      <c r="O1409">
        <v>448400000</v>
      </c>
      <c r="Q1409">
        <v>1249200000</v>
      </c>
      <c r="S1409">
        <v>573600000</v>
      </c>
      <c r="T1409">
        <v>432300000</v>
      </c>
      <c r="U1409">
        <v>995700000</v>
      </c>
      <c r="W1409">
        <v>1741900000</v>
      </c>
      <c r="X1409">
        <v>795500000</v>
      </c>
      <c r="AA1409">
        <v>819000000</v>
      </c>
      <c r="AB1409">
        <v>2599800000</v>
      </c>
      <c r="AC1409">
        <v>512800000</v>
      </c>
      <c r="AD1409">
        <v>2505000000</v>
      </c>
      <c r="AE1409">
        <v>700000</v>
      </c>
      <c r="AG1409">
        <v>397300000</v>
      </c>
      <c r="AJ1409">
        <v>203100000</v>
      </c>
      <c r="AK1409">
        <v>99000000</v>
      </c>
      <c r="AL1409">
        <v>720400000</v>
      </c>
      <c r="AM1409">
        <v>171300000</v>
      </c>
      <c r="AQ1409">
        <v>568300000</v>
      </c>
      <c r="AS1409">
        <v>115200000</v>
      </c>
      <c r="AT1409">
        <v>174200000</v>
      </c>
      <c r="AU1409">
        <v>-153000000</v>
      </c>
      <c r="AV1409">
        <v>-421600000</v>
      </c>
      <c r="AW1409">
        <v>75500000</v>
      </c>
      <c r="AX1409">
        <v>75500000</v>
      </c>
      <c r="AY1409">
        <v>2.2000000000000002</v>
      </c>
      <c r="AZ1409">
        <v>1238450000</v>
      </c>
      <c r="BL1409">
        <v>3.2623421354764601</v>
      </c>
      <c r="BP1409">
        <v>0.25742005855674799</v>
      </c>
      <c r="BQ1409">
        <v>1.2395085825822401</v>
      </c>
      <c r="BR1409">
        <v>32.042628636363602</v>
      </c>
      <c r="BT1409">
        <v>1071016.43275408</v>
      </c>
      <c r="BU1409">
        <v>5.9653174321101595E-8</v>
      </c>
    </row>
    <row r="1410" spans="3:73" x14ac:dyDescent="0.3">
      <c r="C1410">
        <v>775158</v>
      </c>
      <c r="D1410" t="s">
        <v>3957</v>
      </c>
      <c r="E1410" t="s">
        <v>489</v>
      </c>
      <c r="F1410" t="s">
        <v>3614</v>
      </c>
      <c r="G1410" t="s">
        <v>3820</v>
      </c>
      <c r="H1410" t="s">
        <v>3821</v>
      </c>
      <c r="I1410" t="s">
        <v>3958</v>
      </c>
      <c r="J1410">
        <v>2018</v>
      </c>
      <c r="K1410" t="s">
        <v>4062</v>
      </c>
      <c r="L1410">
        <v>65.193708000000001</v>
      </c>
      <c r="M1410">
        <v>5294200000</v>
      </c>
      <c r="N1410">
        <v>3269900000</v>
      </c>
      <c r="O1410">
        <v>454600000</v>
      </c>
      <c r="Q1410">
        <v>1227700000</v>
      </c>
      <c r="S1410">
        <v>481100000</v>
      </c>
      <c r="T1410">
        <v>469400000</v>
      </c>
      <c r="U1410">
        <v>1007900000</v>
      </c>
      <c r="W1410">
        <v>1690100000</v>
      </c>
      <c r="X1410">
        <v>776900000</v>
      </c>
      <c r="Z1410">
        <v>0</v>
      </c>
      <c r="AA1410">
        <v>818000000</v>
      </c>
      <c r="AB1410">
        <v>2513500000</v>
      </c>
      <c r="AC1410">
        <v>203100000</v>
      </c>
      <c r="AD1410">
        <v>2007900000</v>
      </c>
      <c r="AE1410">
        <v>700000</v>
      </c>
      <c r="AG1410">
        <v>375200000</v>
      </c>
      <c r="AH1410">
        <v>2057000000</v>
      </c>
      <c r="AI1410">
        <v>6349800000</v>
      </c>
      <c r="AJ1410">
        <v>201400000</v>
      </c>
      <c r="AK1410">
        <v>99300000</v>
      </c>
      <c r="AL1410">
        <v>702200000</v>
      </c>
      <c r="AM1410">
        <v>123800000</v>
      </c>
      <c r="AQ1410">
        <v>436300000</v>
      </c>
      <c r="AS1410">
        <v>120500000</v>
      </c>
      <c r="AT1410">
        <v>100100000</v>
      </c>
      <c r="AU1410">
        <v>-90400000</v>
      </c>
      <c r="AV1410">
        <v>-338900000</v>
      </c>
      <c r="AW1410">
        <v>71200000</v>
      </c>
      <c r="AX1410">
        <v>71200000</v>
      </c>
      <c r="AY1410">
        <v>2.08</v>
      </c>
      <c r="AZ1410">
        <v>1213050000</v>
      </c>
      <c r="BA1410">
        <v>9.7909577053962096E-2</v>
      </c>
      <c r="BE1410">
        <v>0.21210500729217299</v>
      </c>
      <c r="BF1410">
        <v>0.16344190568789499</v>
      </c>
      <c r="BG1410">
        <v>0.18240155566358801</v>
      </c>
      <c r="BH1410">
        <v>5.2345740076666303</v>
      </c>
      <c r="BI1410">
        <v>0.38853840051376998</v>
      </c>
      <c r="BJ1410">
        <v>-4.3947496353913498E-2</v>
      </c>
      <c r="BK1410">
        <v>4.86631016042781E-2</v>
      </c>
      <c r="BL1410">
        <v>4.3586413586413597</v>
      </c>
      <c r="BM1410">
        <v>4.8274185707340801E-2</v>
      </c>
      <c r="BP1410">
        <v>0.26897816697236798</v>
      </c>
      <c r="BQ1410">
        <v>1.2083308679959801</v>
      </c>
      <c r="BR1410">
        <v>31.3431288461538</v>
      </c>
      <c r="BT1410">
        <v>1092129.933766</v>
      </c>
      <c r="BU1410">
        <v>5.3949835941913701E-8</v>
      </c>
    </row>
    <row r="1411" spans="3:73" x14ac:dyDescent="0.3">
      <c r="C1411">
        <v>775158</v>
      </c>
      <c r="D1411" t="s">
        <v>3957</v>
      </c>
      <c r="E1411" t="s">
        <v>489</v>
      </c>
      <c r="F1411" t="s">
        <v>3614</v>
      </c>
      <c r="G1411" t="s">
        <v>3820</v>
      </c>
      <c r="H1411" t="s">
        <v>3821</v>
      </c>
      <c r="I1411" t="s">
        <v>3958</v>
      </c>
      <c r="J1411">
        <v>2017</v>
      </c>
      <c r="K1411" t="s">
        <v>4062</v>
      </c>
      <c r="L1411">
        <v>64.579716000000005</v>
      </c>
      <c r="M1411">
        <v>5098900000</v>
      </c>
      <c r="N1411">
        <v>3039800000</v>
      </c>
      <c r="O1411">
        <v>447000000</v>
      </c>
      <c r="Q1411">
        <v>1198400000</v>
      </c>
      <c r="S1411">
        <v>469900000</v>
      </c>
      <c r="T1411">
        <v>507800000</v>
      </c>
      <c r="U1411">
        <v>1013000000</v>
      </c>
      <c r="W1411">
        <v>1683100000</v>
      </c>
      <c r="X1411">
        <v>651000000</v>
      </c>
      <c r="Z1411">
        <v>23000000</v>
      </c>
      <c r="AA1411">
        <v>827900000</v>
      </c>
      <c r="AB1411">
        <v>2307400000</v>
      </c>
      <c r="AC1411">
        <v>770500000</v>
      </c>
      <c r="AD1411">
        <v>2399800000</v>
      </c>
      <c r="AE1411">
        <v>900000</v>
      </c>
      <c r="AG1411">
        <v>326500000</v>
      </c>
      <c r="AI1411">
        <v>5655200000</v>
      </c>
      <c r="AJ1411">
        <v>134500000</v>
      </c>
      <c r="AK1411">
        <v>98000000</v>
      </c>
      <c r="AL1411">
        <v>711400000</v>
      </c>
      <c r="AM1411">
        <v>127200000</v>
      </c>
      <c r="AQ1411">
        <v>246500000</v>
      </c>
      <c r="AS1411">
        <v>130300000</v>
      </c>
      <c r="AT1411">
        <v>113200000</v>
      </c>
      <c r="AU1411">
        <v>-65200000</v>
      </c>
      <c r="AV1411">
        <v>-44800000</v>
      </c>
      <c r="AW1411">
        <v>62800000</v>
      </c>
      <c r="AX1411">
        <v>62800000</v>
      </c>
      <c r="AY1411">
        <v>1.25</v>
      </c>
      <c r="BL1411">
        <v>2.1775618374558299</v>
      </c>
      <c r="BP1411">
        <v>0.26558136771433699</v>
      </c>
      <c r="BQ1411">
        <v>1.0940526409601301</v>
      </c>
      <c r="BR1411">
        <v>51.663772799999997</v>
      </c>
      <c r="BT1411">
        <v>972441.56353985798</v>
      </c>
      <c r="BU1411">
        <v>3.4985110947386698E-8</v>
      </c>
    </row>
    <row r="1412" spans="3:73" x14ac:dyDescent="0.3">
      <c r="C1412">
        <v>75362</v>
      </c>
      <c r="D1412" t="s">
        <v>3963</v>
      </c>
      <c r="E1412" t="s">
        <v>558</v>
      </c>
      <c r="F1412" t="s">
        <v>3614</v>
      </c>
      <c r="G1412" t="s">
        <v>3820</v>
      </c>
      <c r="H1412" t="s">
        <v>3821</v>
      </c>
      <c r="I1412" t="s">
        <v>3964</v>
      </c>
      <c r="J1412">
        <v>2026</v>
      </c>
      <c r="K1412" t="s">
        <v>4062</v>
      </c>
      <c r="L1412">
        <v>121.380105</v>
      </c>
    </row>
    <row r="1413" spans="3:73" x14ac:dyDescent="0.3">
      <c r="C1413">
        <v>75362</v>
      </c>
      <c r="D1413" t="s">
        <v>3963</v>
      </c>
      <c r="E1413" t="s">
        <v>558</v>
      </c>
      <c r="F1413" t="s">
        <v>3614</v>
      </c>
      <c r="G1413" t="s">
        <v>3820</v>
      </c>
      <c r="H1413" t="s">
        <v>3821</v>
      </c>
      <c r="I1413" t="s">
        <v>3964</v>
      </c>
      <c r="J1413">
        <v>2025</v>
      </c>
      <c r="K1413" t="s">
        <v>4062</v>
      </c>
      <c r="L1413">
        <v>97.260133999999994</v>
      </c>
      <c r="M1413">
        <v>44336200000</v>
      </c>
      <c r="S1413">
        <v>4505300000</v>
      </c>
      <c r="U1413">
        <v>114200000</v>
      </c>
      <c r="AB1413">
        <v>19264000000</v>
      </c>
      <c r="AD1413">
        <v>18696100000</v>
      </c>
      <c r="AE1413">
        <v>525400000</v>
      </c>
      <c r="AH1413">
        <v>28444800000</v>
      </c>
      <c r="AK1413">
        <v>445500000</v>
      </c>
      <c r="AM1413">
        <v>647700000</v>
      </c>
      <c r="AN1413">
        <v>2375800000</v>
      </c>
      <c r="AP1413">
        <v>827400000</v>
      </c>
      <c r="AQ1413">
        <v>4415800000</v>
      </c>
      <c r="AS1413">
        <v>398200000</v>
      </c>
      <c r="AU1413">
        <v>-2267200000</v>
      </c>
      <c r="AV1413">
        <v>-3082400000</v>
      </c>
      <c r="AW1413">
        <v>2267100000</v>
      </c>
      <c r="AY1413">
        <v>4.5199999999999996</v>
      </c>
      <c r="BE1413">
        <v>0.155241028237147</v>
      </c>
      <c r="BI1413">
        <v>0.6415705450625</v>
      </c>
      <c r="BJ1413">
        <v>-7.9705253684328903E-2</v>
      </c>
      <c r="BM1413">
        <v>1.5661913601080001E-2</v>
      </c>
      <c r="BR1413">
        <v>21.5177287610619</v>
      </c>
      <c r="BS1413">
        <v>0.123328488372093</v>
      </c>
      <c r="BT1413">
        <v>23309653.2645123</v>
      </c>
      <c r="BU1413">
        <v>2.28205879194352E-8</v>
      </c>
    </row>
    <row r="1414" spans="3:73" x14ac:dyDescent="0.3">
      <c r="C1414">
        <v>75362</v>
      </c>
      <c r="D1414" t="s">
        <v>3963</v>
      </c>
      <c r="E1414" t="s">
        <v>558</v>
      </c>
      <c r="F1414" t="s">
        <v>3614</v>
      </c>
      <c r="G1414" t="s">
        <v>3820</v>
      </c>
      <c r="H1414" t="s">
        <v>3821</v>
      </c>
      <c r="I1414" t="s">
        <v>3964</v>
      </c>
      <c r="J1414">
        <v>2024</v>
      </c>
      <c r="K1414" t="s">
        <v>4062</v>
      </c>
      <c r="L1414">
        <v>99.177048999999997</v>
      </c>
      <c r="M1414">
        <v>43418900000</v>
      </c>
      <c r="S1414">
        <v>3985600000</v>
      </c>
      <c r="U1414">
        <v>100700000</v>
      </c>
      <c r="AB1414">
        <v>17506900000</v>
      </c>
      <c r="AD1414">
        <v>17751000000</v>
      </c>
      <c r="AE1414">
        <v>524400000</v>
      </c>
      <c r="AH1414">
        <v>33663800000</v>
      </c>
      <c r="AK1414">
        <v>452900000</v>
      </c>
      <c r="AM1414">
        <v>1238900000</v>
      </c>
      <c r="AN1414">
        <v>4162000000</v>
      </c>
      <c r="AP1414">
        <v>916900000</v>
      </c>
      <c r="AQ1414">
        <v>4640900000</v>
      </c>
      <c r="AS1414">
        <v>398400000</v>
      </c>
      <c r="AT1414">
        <v>1702700000</v>
      </c>
      <c r="AU1414">
        <v>-4487300000</v>
      </c>
      <c r="AV1414">
        <v>-123100000</v>
      </c>
      <c r="AW1414">
        <v>2288500000</v>
      </c>
      <c r="AY1414">
        <v>7.92</v>
      </c>
      <c r="BE1414">
        <v>0.137860253447323</v>
      </c>
      <c r="BF1414">
        <v>8.7280699148640395E-2</v>
      </c>
      <c r="BI1414">
        <v>0.77532595252297998</v>
      </c>
      <c r="BJ1414">
        <v>-0.13329748869705699</v>
      </c>
      <c r="BK1414">
        <v>5.0579554298682897E-2</v>
      </c>
      <c r="BL1414">
        <v>2.7256122628766102</v>
      </c>
      <c r="BM1414">
        <v>1.34536208033555E-2</v>
      </c>
      <c r="BR1414">
        <v>12.522354671717199</v>
      </c>
      <c r="BS1414">
        <v>0.237734835978957</v>
      </c>
      <c r="BT1414">
        <v>23074895.079808202</v>
      </c>
      <c r="BU1414">
        <v>4.4867008327002499E-8</v>
      </c>
    </row>
    <row r="1415" spans="3:73" x14ac:dyDescent="0.3">
      <c r="C1415">
        <v>75362</v>
      </c>
      <c r="D1415" t="s">
        <v>3963</v>
      </c>
      <c r="E1415" t="s">
        <v>558</v>
      </c>
      <c r="F1415" t="s">
        <v>3614</v>
      </c>
      <c r="G1415" t="s">
        <v>3820</v>
      </c>
      <c r="H1415" t="s">
        <v>3821</v>
      </c>
      <c r="I1415" t="s">
        <v>3964</v>
      </c>
      <c r="J1415">
        <v>2023</v>
      </c>
      <c r="K1415" t="s">
        <v>4062</v>
      </c>
      <c r="L1415">
        <v>70.772724999999994</v>
      </c>
      <c r="M1415">
        <v>40823400000</v>
      </c>
      <c r="S1415">
        <v>3780100000</v>
      </c>
      <c r="U1415">
        <v>107400000</v>
      </c>
      <c r="AB1415">
        <v>15878800000</v>
      </c>
      <c r="AD1415">
        <v>15780300000</v>
      </c>
      <c r="AE1415">
        <v>523300000</v>
      </c>
      <c r="AH1415">
        <v>35127400000</v>
      </c>
      <c r="AM1415">
        <v>1117400000</v>
      </c>
      <c r="AN1415">
        <v>4600800000</v>
      </c>
      <c r="AP1415">
        <v>923900000</v>
      </c>
      <c r="AQ1415">
        <v>4190000000</v>
      </c>
      <c r="AS1415">
        <v>415000000</v>
      </c>
      <c r="AT1415">
        <v>1265900000</v>
      </c>
      <c r="AU1415">
        <v>-2871000000</v>
      </c>
      <c r="AV1415">
        <v>1102200000</v>
      </c>
      <c r="AW1415">
        <v>1518600000</v>
      </c>
      <c r="AY1415">
        <v>8.7799999999999994</v>
      </c>
      <c r="BE1415">
        <v>0.11928010612798</v>
      </c>
      <c r="BF1415">
        <v>8.3242710818335494E-2</v>
      </c>
      <c r="BI1415">
        <v>0.86047218017117599</v>
      </c>
      <c r="BJ1415">
        <v>-8.1731070332560898E-2</v>
      </c>
      <c r="BK1415">
        <v>3.6037395309644303E-2</v>
      </c>
      <c r="BL1415">
        <v>3.3098980962161302</v>
      </c>
      <c r="BR1415">
        <v>8.0606748291571808</v>
      </c>
      <c r="BS1415">
        <v>0.28974481698868898</v>
      </c>
      <c r="BT1415">
        <v>21457418.800816301</v>
      </c>
      <c r="BU1415">
        <v>3.9132965054034299E-8</v>
      </c>
    </row>
    <row r="1416" spans="3:73" x14ac:dyDescent="0.3">
      <c r="C1416">
        <v>75362</v>
      </c>
      <c r="D1416" t="s">
        <v>3963</v>
      </c>
      <c r="E1416" t="s">
        <v>558</v>
      </c>
      <c r="F1416" t="s">
        <v>3614</v>
      </c>
      <c r="G1416" t="s">
        <v>3820</v>
      </c>
      <c r="H1416" t="s">
        <v>3821</v>
      </c>
      <c r="I1416" t="s">
        <v>3964</v>
      </c>
      <c r="J1416">
        <v>2022</v>
      </c>
      <c r="K1416" t="s">
        <v>4062</v>
      </c>
      <c r="L1416">
        <v>51.901026000000002</v>
      </c>
      <c r="M1416">
        <v>33275500000</v>
      </c>
      <c r="S1416">
        <v>3468400000</v>
      </c>
      <c r="U1416">
        <v>104100000</v>
      </c>
      <c r="AB1416">
        <v>13167100000</v>
      </c>
      <c r="AD1416">
        <v>13402400000</v>
      </c>
      <c r="AE1416">
        <v>522000000</v>
      </c>
      <c r="AH1416">
        <v>28819700000</v>
      </c>
      <c r="AM1416">
        <v>837100000</v>
      </c>
      <c r="AN1416">
        <v>3011600000</v>
      </c>
      <c r="AP1416">
        <v>790200000</v>
      </c>
      <c r="AQ1416">
        <v>3027000000</v>
      </c>
      <c r="AS1416">
        <v>332200000</v>
      </c>
      <c r="AT1416">
        <v>1370500000</v>
      </c>
      <c r="AU1416">
        <v>-2033000000</v>
      </c>
      <c r="AV1416">
        <v>304900000</v>
      </c>
      <c r="AW1416">
        <v>1004700000</v>
      </c>
      <c r="AY1416">
        <v>5.76</v>
      </c>
      <c r="BE1416">
        <v>0.1050323216411</v>
      </c>
      <c r="BF1416">
        <v>5.7478044532038801E-2</v>
      </c>
      <c r="BI1416">
        <v>0.86609367252182501</v>
      </c>
      <c r="BJ1416">
        <v>-7.0542025073127096E-2</v>
      </c>
      <c r="BK1416">
        <v>4.7554277109060801E-2</v>
      </c>
      <c r="BL1416">
        <v>2.2086829624224702</v>
      </c>
      <c r="BR1416">
        <v>9.0105947916666693</v>
      </c>
      <c r="BS1416">
        <v>0.22872158637817</v>
      </c>
      <c r="BT1416">
        <v>19357998.8187517</v>
      </c>
      <c r="BU1416">
        <v>2.2704309207038799E-8</v>
      </c>
    </row>
    <row r="1417" spans="3:73" x14ac:dyDescent="0.3">
      <c r="C1417">
        <v>75362</v>
      </c>
      <c r="D1417" t="s">
        <v>3963</v>
      </c>
      <c r="E1417" t="s">
        <v>558</v>
      </c>
      <c r="F1417" t="s">
        <v>3614</v>
      </c>
      <c r="G1417" t="s">
        <v>3820</v>
      </c>
      <c r="H1417" t="s">
        <v>3821</v>
      </c>
      <c r="I1417" t="s">
        <v>3964</v>
      </c>
      <c r="J1417">
        <v>2021</v>
      </c>
      <c r="K1417" t="s">
        <v>4062</v>
      </c>
      <c r="L1417">
        <v>49.094709000000002</v>
      </c>
      <c r="M1417">
        <v>29301700000</v>
      </c>
      <c r="S1417">
        <v>3398100000</v>
      </c>
      <c r="U1417">
        <v>110600000</v>
      </c>
      <c r="AB1417">
        <v>11437400000</v>
      </c>
      <c r="AD1417">
        <v>11869200000</v>
      </c>
      <c r="AE1417">
        <v>347300000</v>
      </c>
      <c r="AH1417">
        <v>23522300000</v>
      </c>
      <c r="AM1417">
        <v>526500000</v>
      </c>
      <c r="AN1417">
        <v>1852100000</v>
      </c>
      <c r="AP1417">
        <v>903300000</v>
      </c>
      <c r="AQ1417">
        <v>2186700000</v>
      </c>
      <c r="AS1417">
        <v>270000000</v>
      </c>
      <c r="AT1417">
        <v>1585500000</v>
      </c>
      <c r="AU1417">
        <v>-1362700000</v>
      </c>
      <c r="AV1417">
        <v>-882900000</v>
      </c>
      <c r="AW1417">
        <v>708000000</v>
      </c>
      <c r="AY1417">
        <v>5.33</v>
      </c>
      <c r="BE1417">
        <v>9.2962848020814295E-2</v>
      </c>
      <c r="BF1417">
        <v>2.5558725124668901E-2</v>
      </c>
      <c r="BI1417">
        <v>0.80276229706808799</v>
      </c>
      <c r="BJ1417">
        <v>-5.7932260025592701E-2</v>
      </c>
      <c r="BK1417">
        <v>6.7404122896145405E-2</v>
      </c>
      <c r="BL1417">
        <v>1.37918637653737</v>
      </c>
      <c r="BR1417">
        <v>9.2110148217635999</v>
      </c>
      <c r="BS1417">
        <v>0.16193365625054601</v>
      </c>
      <c r="BT1417">
        <v>14421105.948504601</v>
      </c>
      <c r="BU1417">
        <v>2.2878870982041401E-8</v>
      </c>
    </row>
    <row r="1418" spans="3:73" x14ac:dyDescent="0.3">
      <c r="C1418">
        <v>75362</v>
      </c>
      <c r="D1418" t="s">
        <v>3963</v>
      </c>
      <c r="E1418" t="s">
        <v>558</v>
      </c>
      <c r="F1418" t="s">
        <v>3614</v>
      </c>
      <c r="G1418" t="s">
        <v>3820</v>
      </c>
      <c r="H1418" t="s">
        <v>3821</v>
      </c>
      <c r="I1418" t="s">
        <v>3964</v>
      </c>
      <c r="J1418">
        <v>2020</v>
      </c>
      <c r="K1418" t="s">
        <v>4062</v>
      </c>
      <c r="L1418">
        <v>41.344619999999999</v>
      </c>
      <c r="M1418">
        <v>28260000000</v>
      </c>
      <c r="S1418">
        <v>3270400000</v>
      </c>
      <c r="U1418">
        <v>118800000</v>
      </c>
      <c r="AB1418">
        <v>10390000000</v>
      </c>
      <c r="AD1418">
        <v>11005200000</v>
      </c>
      <c r="AE1418">
        <v>346600000</v>
      </c>
      <c r="AH1418">
        <v>18728500000</v>
      </c>
      <c r="AM1418">
        <v>359500000</v>
      </c>
      <c r="AN1418">
        <v>405800000</v>
      </c>
      <c r="AP1418">
        <v>1049000000</v>
      </c>
      <c r="AQ1418">
        <v>2987200000</v>
      </c>
      <c r="AS1418">
        <v>249600000</v>
      </c>
      <c r="AT1418">
        <v>1657500000</v>
      </c>
      <c r="AU1418">
        <v>-1875800000</v>
      </c>
      <c r="AV1418">
        <v>-1808500000</v>
      </c>
      <c r="AW1418">
        <v>1239800000</v>
      </c>
      <c r="AY1418">
        <v>1.17</v>
      </c>
      <c r="BE1418">
        <v>0.15950022692687599</v>
      </c>
      <c r="BF1418">
        <v>7.0998745227861301E-2</v>
      </c>
      <c r="BI1418">
        <v>0.66272116065109699</v>
      </c>
      <c r="BJ1418">
        <v>-0.10015751394932899</v>
      </c>
      <c r="BK1418">
        <v>8.8501481699014894E-2</v>
      </c>
      <c r="BL1418">
        <v>1.8022322775263999</v>
      </c>
      <c r="BR1418">
        <v>35.337282051282102</v>
      </c>
      <c r="BS1418">
        <v>3.9056785370548602E-2</v>
      </c>
      <c r="BT1418">
        <v>29986972.912074201</v>
      </c>
      <c r="BU1418">
        <v>4.6557464292589001E-9</v>
      </c>
    </row>
    <row r="1419" spans="3:73" x14ac:dyDescent="0.3">
      <c r="C1419">
        <v>75362</v>
      </c>
      <c r="D1419" t="s">
        <v>3963</v>
      </c>
      <c r="E1419" t="s">
        <v>558</v>
      </c>
      <c r="F1419" t="s">
        <v>3614</v>
      </c>
      <c r="G1419" t="s">
        <v>3820</v>
      </c>
      <c r="H1419" t="s">
        <v>3821</v>
      </c>
      <c r="I1419" t="s">
        <v>3964</v>
      </c>
      <c r="J1419">
        <v>2019</v>
      </c>
      <c r="K1419" t="s">
        <v>4062</v>
      </c>
      <c r="L1419">
        <v>36.098534999999998</v>
      </c>
      <c r="M1419">
        <v>28361100000</v>
      </c>
      <c r="S1419">
        <v>2883800000</v>
      </c>
      <c r="U1419">
        <v>109100000</v>
      </c>
      <c r="AB1419">
        <v>9706100000</v>
      </c>
      <c r="AD1419">
        <v>10398500000</v>
      </c>
      <c r="AE1419">
        <v>346300000</v>
      </c>
      <c r="AH1419">
        <v>25599700000</v>
      </c>
      <c r="AM1419">
        <v>711300000</v>
      </c>
      <c r="AN1419">
        <v>531300000</v>
      </c>
      <c r="AP1419">
        <v>1077300000</v>
      </c>
      <c r="AQ1419">
        <v>2860300000</v>
      </c>
      <c r="AS1419">
        <v>322200000</v>
      </c>
      <c r="AT1419">
        <v>2140700000</v>
      </c>
      <c r="AU1419">
        <v>-2207400000</v>
      </c>
      <c r="AV1419">
        <v>83400000</v>
      </c>
      <c r="AW1419">
        <v>1138600000</v>
      </c>
      <c r="AY1419">
        <v>1.53</v>
      </c>
      <c r="BE1419">
        <v>0.111731778106775</v>
      </c>
      <c r="BF1419">
        <v>2.81097044105986E-2</v>
      </c>
      <c r="BI1419">
        <v>0.90263424197227904</v>
      </c>
      <c r="BJ1419">
        <v>-8.6227572979370906E-2</v>
      </c>
      <c r="BK1419">
        <v>8.3622073696176094E-2</v>
      </c>
      <c r="BL1419">
        <v>1.3361517260709099</v>
      </c>
      <c r="BR1419">
        <v>23.5938137254902</v>
      </c>
      <c r="BS1419">
        <v>5.4738772524494897E-2</v>
      </c>
      <c r="BT1419">
        <v>31541446.2110443</v>
      </c>
      <c r="BU1419">
        <v>5.6903141890151499E-9</v>
      </c>
    </row>
    <row r="1420" spans="3:73" x14ac:dyDescent="0.3">
      <c r="C1420">
        <v>75362</v>
      </c>
      <c r="D1420" t="s">
        <v>3963</v>
      </c>
      <c r="E1420" t="s">
        <v>558</v>
      </c>
      <c r="F1420" t="s">
        <v>3614</v>
      </c>
      <c r="G1420" t="s">
        <v>3820</v>
      </c>
      <c r="H1420" t="s">
        <v>3821</v>
      </c>
      <c r="I1420" t="s">
        <v>3964</v>
      </c>
      <c r="J1420">
        <v>2018</v>
      </c>
      <c r="K1420" t="s">
        <v>4062</v>
      </c>
      <c r="L1420">
        <v>32.291182999999997</v>
      </c>
      <c r="M1420">
        <v>25482400000</v>
      </c>
      <c r="O1420">
        <v>3435900000</v>
      </c>
      <c r="S1420">
        <v>2480900000</v>
      </c>
      <c r="U1420">
        <v>112000000</v>
      </c>
      <c r="AB1420">
        <v>8592900000</v>
      </c>
      <c r="AD1420">
        <v>9275400000</v>
      </c>
      <c r="AE1420">
        <v>346600000</v>
      </c>
      <c r="AH1420">
        <v>23495700000</v>
      </c>
      <c r="AM1420">
        <v>615100000</v>
      </c>
      <c r="AN1420">
        <v>578100000</v>
      </c>
      <c r="AP1420">
        <v>1054100000</v>
      </c>
      <c r="AQ1420">
        <v>2992300000</v>
      </c>
      <c r="AS1420">
        <v>337600000</v>
      </c>
      <c r="AT1420">
        <v>1931800000</v>
      </c>
      <c r="AU1420">
        <v>-1930700000</v>
      </c>
      <c r="AV1420">
        <v>71100000</v>
      </c>
      <c r="AW1420">
        <v>804300000</v>
      </c>
      <c r="AY1420">
        <v>1.66</v>
      </c>
      <c r="BE1420">
        <v>0.12735521818886</v>
      </c>
      <c r="BF1420">
        <v>4.5135918487212601E-2</v>
      </c>
      <c r="BI1420">
        <v>0.92203638589771797</v>
      </c>
      <c r="BJ1420">
        <v>-8.2172482624480195E-2</v>
      </c>
      <c r="BK1420">
        <v>8.22192997016475E-2</v>
      </c>
      <c r="BL1420">
        <v>1.54896987265763</v>
      </c>
      <c r="BR1420">
        <v>19.4525198795181</v>
      </c>
      <c r="BS1420">
        <v>6.7276472436546497E-2</v>
      </c>
      <c r="BT1420">
        <v>24907727.9082652</v>
      </c>
      <c r="BU1420">
        <v>6.2380993354979096E-9</v>
      </c>
    </row>
    <row r="1421" spans="3:73" x14ac:dyDescent="0.3">
      <c r="C1421">
        <v>75362</v>
      </c>
      <c r="D1421" t="s">
        <v>3963</v>
      </c>
      <c r="E1421" t="s">
        <v>558</v>
      </c>
      <c r="F1421" t="s">
        <v>3614</v>
      </c>
      <c r="G1421" t="s">
        <v>3820</v>
      </c>
      <c r="H1421" t="s">
        <v>3821</v>
      </c>
      <c r="I1421" t="s">
        <v>3964</v>
      </c>
      <c r="J1421">
        <v>2017</v>
      </c>
      <c r="K1421" t="s">
        <v>4062</v>
      </c>
      <c r="L1421">
        <v>32.382958000000002</v>
      </c>
      <c r="M1421">
        <v>23440200000</v>
      </c>
      <c r="O1421">
        <v>2364700000</v>
      </c>
      <c r="S1421">
        <v>2464400000</v>
      </c>
      <c r="U1421">
        <v>117400000</v>
      </c>
      <c r="Y1421">
        <v>653900000</v>
      </c>
      <c r="AB1421">
        <v>8050500000</v>
      </c>
      <c r="AD1421">
        <v>8369100000</v>
      </c>
      <c r="AE1421">
        <v>351800000</v>
      </c>
      <c r="AH1421">
        <v>19456400000</v>
      </c>
      <c r="AM1421">
        <v>498100000</v>
      </c>
      <c r="AN1421">
        <v>589200000</v>
      </c>
      <c r="AP1421">
        <v>1107500000</v>
      </c>
      <c r="AS1421">
        <v>321400000</v>
      </c>
      <c r="AT1421">
        <v>1855100000</v>
      </c>
      <c r="AW1421">
        <v>558300000</v>
      </c>
      <c r="AY1421">
        <v>1.67</v>
      </c>
      <c r="BI1421">
        <v>0.83004411225160202</v>
      </c>
      <c r="BK1421">
        <v>9.5346518369276906E-2</v>
      </c>
      <c r="BR1421">
        <v>19.390992814371302</v>
      </c>
      <c r="BS1421">
        <v>7.3188000745295301E-2</v>
      </c>
      <c r="BT1421">
        <v>17240549.797828801</v>
      </c>
      <c r="BU1421">
        <v>6.71753802372523E-9</v>
      </c>
    </row>
    <row r="1422" spans="3:73" x14ac:dyDescent="0.3">
      <c r="C1422">
        <v>1320854</v>
      </c>
      <c r="D1422" t="s">
        <v>3977</v>
      </c>
      <c r="E1422" t="s">
        <v>2740</v>
      </c>
      <c r="F1422" t="s">
        <v>3614</v>
      </c>
      <c r="G1422" t="s">
        <v>3827</v>
      </c>
      <c r="H1422" t="s">
        <v>3828</v>
      </c>
      <c r="I1422" t="s">
        <v>3978</v>
      </c>
      <c r="J1422">
        <v>2026</v>
      </c>
      <c r="K1422" t="s">
        <v>4062</v>
      </c>
      <c r="L1422">
        <v>10.614758999999999</v>
      </c>
    </row>
    <row r="1423" spans="3:73" x14ac:dyDescent="0.3">
      <c r="C1423">
        <v>1320854</v>
      </c>
      <c r="D1423" t="s">
        <v>3977</v>
      </c>
      <c r="E1423" t="s">
        <v>2740</v>
      </c>
      <c r="F1423" t="s">
        <v>3614</v>
      </c>
      <c r="G1423" t="s">
        <v>3827</v>
      </c>
      <c r="H1423" t="s">
        <v>3828</v>
      </c>
      <c r="I1423" t="s">
        <v>3978</v>
      </c>
      <c r="J1423">
        <v>2025</v>
      </c>
      <c r="K1423" t="s">
        <v>4062</v>
      </c>
      <c r="L1423">
        <v>8.6072760000000006</v>
      </c>
      <c r="M1423">
        <v>290049000</v>
      </c>
      <c r="N1423">
        <v>160005000</v>
      </c>
      <c r="P1423">
        <v>12443000</v>
      </c>
      <c r="Q1423">
        <v>68295000</v>
      </c>
      <c r="S1423">
        <v>30969000</v>
      </c>
      <c r="V1423">
        <v>397462000</v>
      </c>
      <c r="W1423">
        <v>85597000</v>
      </c>
      <c r="X1423">
        <v>55671000</v>
      </c>
      <c r="Y1423">
        <v>539000</v>
      </c>
      <c r="AA1423">
        <v>107242000</v>
      </c>
      <c r="AD1423">
        <v>-182515000</v>
      </c>
      <c r="AE1423">
        <v>221000</v>
      </c>
      <c r="AF1423">
        <v>19091736</v>
      </c>
      <c r="AG1423">
        <v>73193000</v>
      </c>
      <c r="AH1423">
        <v>500991000</v>
      </c>
      <c r="AI1423">
        <v>427798000</v>
      </c>
      <c r="AJ1423">
        <v>33920000</v>
      </c>
      <c r="AM1423">
        <v>-48976000</v>
      </c>
      <c r="AQ1423">
        <v>34776000</v>
      </c>
      <c r="AS1423">
        <v>6209000</v>
      </c>
      <c r="AU1423">
        <v>-9140000</v>
      </c>
      <c r="AV1423">
        <v>-5791000</v>
      </c>
      <c r="AW1423">
        <v>0</v>
      </c>
      <c r="AY1423">
        <v>1.1599999999999999</v>
      </c>
      <c r="AZ1423">
        <v>71788000</v>
      </c>
      <c r="BA1423">
        <v>6.7705807090346903E-2</v>
      </c>
      <c r="BE1423">
        <v>6.9414420618334499E-2</v>
      </c>
      <c r="BG1423">
        <v>0.146096436862139</v>
      </c>
      <c r="BH1423">
        <v>5.95918537917201</v>
      </c>
      <c r="BI1423">
        <v>1.72726332447276</v>
      </c>
      <c r="BJ1423">
        <v>-1.8243840707717299E-2</v>
      </c>
      <c r="BN1423">
        <v>1.37032708266534</v>
      </c>
      <c r="BQ1423">
        <v>1.0714160543009701</v>
      </c>
      <c r="BR1423">
        <v>7.4200655172413796</v>
      </c>
      <c r="BT1423">
        <v>0</v>
      </c>
    </row>
    <row r="1424" spans="3:73" x14ac:dyDescent="0.3">
      <c r="C1424">
        <v>1320854</v>
      </c>
      <c r="D1424" t="s">
        <v>3977</v>
      </c>
      <c r="E1424" t="s">
        <v>2740</v>
      </c>
      <c r="F1424" t="s">
        <v>3614</v>
      </c>
      <c r="G1424" t="s">
        <v>3827</v>
      </c>
      <c r="H1424" t="s">
        <v>3828</v>
      </c>
      <c r="I1424" t="s">
        <v>3978</v>
      </c>
      <c r="J1424">
        <v>2024</v>
      </c>
      <c r="K1424" t="s">
        <v>4062</v>
      </c>
      <c r="L1424">
        <v>9.4793179999999992</v>
      </c>
      <c r="M1424">
        <v>224216000</v>
      </c>
      <c r="N1424">
        <v>145031000</v>
      </c>
      <c r="P1424">
        <v>12506000</v>
      </c>
      <c r="Q1424">
        <v>75281000</v>
      </c>
      <c r="S1424">
        <v>30107000</v>
      </c>
      <c r="V1424">
        <v>374489000</v>
      </c>
      <c r="W1424">
        <v>80825000</v>
      </c>
      <c r="X1424">
        <v>49574000</v>
      </c>
      <c r="Y1424">
        <v>8556000</v>
      </c>
      <c r="AA1424">
        <v>108415000</v>
      </c>
      <c r="AD1424">
        <v>-220619000</v>
      </c>
      <c r="AE1424">
        <v>221000</v>
      </c>
      <c r="AF1424">
        <v>18960608</v>
      </c>
      <c r="AG1424">
        <v>67042000</v>
      </c>
      <c r="AH1424">
        <v>559425000</v>
      </c>
      <c r="AI1424">
        <v>492383000</v>
      </c>
      <c r="AJ1424">
        <v>37341000</v>
      </c>
      <c r="AM1424">
        <v>5838000</v>
      </c>
      <c r="AQ1424">
        <v>44933000</v>
      </c>
      <c r="AS1424">
        <v>5763000</v>
      </c>
      <c r="AU1424">
        <v>-5019000</v>
      </c>
      <c r="AV1424">
        <v>-36024000</v>
      </c>
      <c r="AW1424">
        <v>27863000</v>
      </c>
      <c r="AY1424">
        <v>-3.12</v>
      </c>
      <c r="AZ1424">
        <v>100151500</v>
      </c>
      <c r="BA1424">
        <v>6.6748893953613095E-2</v>
      </c>
      <c r="BE1424">
        <v>8.0319971399204507E-2</v>
      </c>
      <c r="BG1424">
        <v>0.11984090807525601</v>
      </c>
      <c r="BH1424">
        <v>4.9163816817521502</v>
      </c>
      <c r="BI1424">
        <v>2.49502711670889</v>
      </c>
      <c r="BJ1424">
        <v>-8.9717120257407201E-3</v>
      </c>
      <c r="BN1424">
        <v>1.6702153280765</v>
      </c>
      <c r="BQ1424">
        <v>0.86297556449118495</v>
      </c>
      <c r="BR1424">
        <v>-3.0382429487179499</v>
      </c>
      <c r="BT1424">
        <v>2939346.4804113498</v>
      </c>
    </row>
    <row r="1425" spans="3:73" x14ac:dyDescent="0.3">
      <c r="C1425">
        <v>1320854</v>
      </c>
      <c r="D1425" t="s">
        <v>3977</v>
      </c>
      <c r="E1425" t="s">
        <v>2740</v>
      </c>
      <c r="F1425" t="s">
        <v>3614</v>
      </c>
      <c r="G1425" t="s">
        <v>3827</v>
      </c>
      <c r="H1425" t="s">
        <v>3828</v>
      </c>
      <c r="I1425" t="s">
        <v>3978</v>
      </c>
      <c r="J1425">
        <v>2023</v>
      </c>
      <c r="K1425" t="s">
        <v>4062</v>
      </c>
      <c r="L1425">
        <v>2.926682</v>
      </c>
      <c r="M1425">
        <v>259459000</v>
      </c>
      <c r="N1425">
        <v>180421000</v>
      </c>
      <c r="P1425">
        <v>6408000</v>
      </c>
      <c r="Q1425">
        <v>125022000</v>
      </c>
      <c r="S1425">
        <v>31258000</v>
      </c>
      <c r="V1425">
        <v>222207000</v>
      </c>
      <c r="W1425">
        <v>137361000</v>
      </c>
      <c r="X1425">
        <v>84417000</v>
      </c>
      <c r="AA1425">
        <v>29415000</v>
      </c>
      <c r="AD1425">
        <v>-142848000</v>
      </c>
      <c r="AE1425">
        <v>210000</v>
      </c>
      <c r="AF1425">
        <v>17903437</v>
      </c>
      <c r="AG1425">
        <v>41763000</v>
      </c>
      <c r="AH1425">
        <v>358093000</v>
      </c>
      <c r="AI1425">
        <v>316330000</v>
      </c>
      <c r="AJ1425">
        <v>10492000</v>
      </c>
      <c r="AM1425">
        <v>1501000</v>
      </c>
      <c r="AQ1425">
        <v>4769000</v>
      </c>
      <c r="AS1425">
        <v>4606000</v>
      </c>
      <c r="AU1425">
        <v>-4366000</v>
      </c>
      <c r="AV1425">
        <v>2245000</v>
      </c>
      <c r="AY1425">
        <v>-1.18</v>
      </c>
      <c r="AZ1425">
        <v>94669500</v>
      </c>
      <c r="BA1425">
        <v>2.9299651207926401E-2</v>
      </c>
      <c r="BE1425">
        <v>1.33177694062716E-2</v>
      </c>
      <c r="BG1425">
        <v>0.11662612784946901</v>
      </c>
      <c r="BH1425">
        <v>3.3414140773955698</v>
      </c>
      <c r="BI1425">
        <v>1.3801525481868</v>
      </c>
      <c r="BJ1425">
        <v>-1.2192363436314E-2</v>
      </c>
      <c r="BN1425">
        <v>0.85642432908474897</v>
      </c>
      <c r="BQ1425">
        <v>0.403309527449567</v>
      </c>
      <c r="BR1425">
        <v>-2.48023898305085</v>
      </c>
    </row>
    <row r="1426" spans="3:73" x14ac:dyDescent="0.3">
      <c r="C1426">
        <v>1320854</v>
      </c>
      <c r="D1426" t="s">
        <v>3977</v>
      </c>
      <c r="E1426" t="s">
        <v>2740</v>
      </c>
      <c r="F1426" t="s">
        <v>3614</v>
      </c>
      <c r="G1426" t="s">
        <v>3827</v>
      </c>
      <c r="H1426" t="s">
        <v>3828</v>
      </c>
      <c r="I1426" t="s">
        <v>3978</v>
      </c>
      <c r="J1426">
        <v>2022</v>
      </c>
      <c r="K1426" t="s">
        <v>4062</v>
      </c>
      <c r="L1426">
        <v>4.6467260000000001</v>
      </c>
      <c r="M1426">
        <v>199738000</v>
      </c>
      <c r="N1426">
        <v>128888000</v>
      </c>
      <c r="P1426">
        <v>9571000</v>
      </c>
      <c r="Q1426">
        <v>64317000</v>
      </c>
      <c r="S1426">
        <v>23248000</v>
      </c>
      <c r="V1426">
        <v>228322000</v>
      </c>
      <c r="W1426">
        <v>105985000</v>
      </c>
      <c r="X1426">
        <v>48449000</v>
      </c>
      <c r="AA1426">
        <v>92236000</v>
      </c>
      <c r="AD1426">
        <v>-118913000</v>
      </c>
      <c r="AE1426">
        <v>203000</v>
      </c>
      <c r="AF1426">
        <v>17223306</v>
      </c>
      <c r="AG1426">
        <v>25823000</v>
      </c>
      <c r="AH1426">
        <v>364754000</v>
      </c>
      <c r="AI1426">
        <v>338931000</v>
      </c>
      <c r="AJ1426">
        <v>-15024000</v>
      </c>
      <c r="AM1426">
        <v>2312000</v>
      </c>
      <c r="AQ1426">
        <v>11503000</v>
      </c>
      <c r="AS1426">
        <v>4135000</v>
      </c>
      <c r="AU1426">
        <v>-7816000</v>
      </c>
      <c r="AV1426">
        <v>7985000</v>
      </c>
      <c r="AY1426">
        <v>-1.56</v>
      </c>
      <c r="AZ1426">
        <v>60164500</v>
      </c>
      <c r="BA1426">
        <v>-4.1189404365682102E-2</v>
      </c>
      <c r="BE1426">
        <v>3.1536323110918599E-2</v>
      </c>
      <c r="BG1426">
        <v>7.0795659540402595E-2</v>
      </c>
      <c r="BH1426">
        <v>5.6334050810693999</v>
      </c>
      <c r="BI1426">
        <v>1.8261622725770801</v>
      </c>
      <c r="BJ1426">
        <v>-2.1428140609835701E-2</v>
      </c>
      <c r="BN1426">
        <v>1.1431074707867299</v>
      </c>
      <c r="BQ1426">
        <v>0.60924659149879701</v>
      </c>
      <c r="BR1426">
        <v>-2.9786705128205102</v>
      </c>
    </row>
    <row r="1427" spans="3:73" x14ac:dyDescent="0.3">
      <c r="C1427">
        <v>1320854</v>
      </c>
      <c r="D1427" t="s">
        <v>3977</v>
      </c>
      <c r="E1427" t="s">
        <v>2740</v>
      </c>
      <c r="F1427" t="s">
        <v>3614</v>
      </c>
      <c r="G1427" t="s">
        <v>3827</v>
      </c>
      <c r="H1427" t="s">
        <v>3828</v>
      </c>
      <c r="I1427" t="s">
        <v>3978</v>
      </c>
      <c r="J1427">
        <v>2021</v>
      </c>
      <c r="K1427" t="s">
        <v>4062</v>
      </c>
      <c r="L1427">
        <v>5.7587130000000002</v>
      </c>
      <c r="M1427">
        <v>200664000</v>
      </c>
      <c r="N1427">
        <v>136726000</v>
      </c>
      <c r="P1427">
        <v>9571000</v>
      </c>
      <c r="Q1427">
        <v>56012000</v>
      </c>
      <c r="S1427">
        <v>18236000</v>
      </c>
      <c r="V1427">
        <v>202320000</v>
      </c>
      <c r="W1427">
        <v>69320000</v>
      </c>
      <c r="X1427">
        <v>41185000</v>
      </c>
      <c r="AA1427">
        <v>79484000</v>
      </c>
      <c r="AC1427">
        <v>1344000</v>
      </c>
      <c r="AD1427">
        <v>-80066000</v>
      </c>
      <c r="AE1427">
        <v>190000</v>
      </c>
      <c r="AG1427">
        <v>11458000</v>
      </c>
      <c r="AH1427">
        <v>203050000</v>
      </c>
      <c r="AI1427">
        <v>191592000</v>
      </c>
      <c r="AJ1427">
        <v>-22762000</v>
      </c>
      <c r="AM1427">
        <v>1413000</v>
      </c>
      <c r="AN1427">
        <v>-41447000</v>
      </c>
      <c r="AQ1427">
        <v>-55397000</v>
      </c>
      <c r="AS1427">
        <v>4304000</v>
      </c>
      <c r="AU1427">
        <v>-1675000</v>
      </c>
      <c r="AV1427">
        <v>29265000</v>
      </c>
      <c r="AY1427">
        <v>-2</v>
      </c>
      <c r="AZ1427">
        <v>47421500</v>
      </c>
      <c r="BA1427">
        <v>-0.11210046786505801</v>
      </c>
      <c r="BE1427">
        <v>-0.27282442748091601</v>
      </c>
      <c r="BG1427">
        <v>5.6429450874168903E-2</v>
      </c>
      <c r="BH1427">
        <v>4.0401927395801502</v>
      </c>
      <c r="BI1427">
        <v>1.0118905234621101</v>
      </c>
      <c r="BJ1427">
        <v>-8.2491997045062802E-3</v>
      </c>
      <c r="BN1427">
        <v>1.0082526013634701</v>
      </c>
      <c r="BQ1427">
        <v>1.1643681477207199</v>
      </c>
      <c r="BR1427">
        <v>-2.8793565000000001</v>
      </c>
    </row>
    <row r="1428" spans="3:73" x14ac:dyDescent="0.3">
      <c r="C1428">
        <v>1320854</v>
      </c>
      <c r="D1428" t="s">
        <v>3977</v>
      </c>
      <c r="E1428" t="s">
        <v>2740</v>
      </c>
      <c r="F1428" t="s">
        <v>3614</v>
      </c>
      <c r="G1428" t="s">
        <v>3827</v>
      </c>
      <c r="H1428" t="s">
        <v>3828</v>
      </c>
      <c r="I1428" t="s">
        <v>3978</v>
      </c>
      <c r="J1428">
        <v>2020</v>
      </c>
      <c r="K1428" t="s">
        <v>4062</v>
      </c>
      <c r="L1428">
        <v>2.384503</v>
      </c>
      <c r="M1428">
        <v>182742000</v>
      </c>
      <c r="N1428">
        <v>120978000</v>
      </c>
      <c r="P1428">
        <v>13883000</v>
      </c>
      <c r="Q1428">
        <v>38831000</v>
      </c>
      <c r="S1428">
        <v>19642000</v>
      </c>
      <c r="V1428">
        <v>152245000</v>
      </c>
      <c r="W1428">
        <v>71149000</v>
      </c>
      <c r="X1428">
        <v>18654000</v>
      </c>
      <c r="AA1428">
        <v>55273000</v>
      </c>
      <c r="AB1428">
        <v>30497000</v>
      </c>
      <c r="AC1428">
        <v>1344000</v>
      </c>
      <c r="AD1428">
        <v>-38619000</v>
      </c>
      <c r="AE1428">
        <v>159000</v>
      </c>
      <c r="AG1428">
        <v>-13502000</v>
      </c>
      <c r="AH1428">
        <v>108447000</v>
      </c>
      <c r="AI1428">
        <v>121949000</v>
      </c>
      <c r="AJ1428">
        <v>-80593000</v>
      </c>
      <c r="AM1428">
        <v>199000</v>
      </c>
      <c r="AN1428">
        <v>-84443000</v>
      </c>
      <c r="AQ1428">
        <v>-58905000</v>
      </c>
      <c r="AS1428">
        <v>9202000</v>
      </c>
      <c r="AU1428">
        <v>-6092000</v>
      </c>
      <c r="AV1428">
        <v>52787000</v>
      </c>
      <c r="AY1428">
        <v>-6.29</v>
      </c>
      <c r="AZ1428">
        <v>31961500</v>
      </c>
      <c r="BA1428">
        <v>-0.74315564284858004</v>
      </c>
      <c r="BE1428">
        <v>-0.54316855238042505</v>
      </c>
      <c r="BG1428">
        <v>-0.12450321355132001</v>
      </c>
      <c r="BH1428">
        <v>3.8154967695508701</v>
      </c>
      <c r="BI1428">
        <v>0.59344321502446096</v>
      </c>
      <c r="BJ1428">
        <v>-5.61749057143121E-2</v>
      </c>
      <c r="BN1428">
        <v>0.83311444550240199</v>
      </c>
      <c r="BQ1428">
        <v>1.1545770144345</v>
      </c>
      <c r="BR1428">
        <v>-0.37909427662957101</v>
      </c>
      <c r="BS1428">
        <v>-2.76889530117717</v>
      </c>
      <c r="BU1428">
        <v>-4.9180325507427002E-7</v>
      </c>
    </row>
    <row r="1429" spans="3:73" x14ac:dyDescent="0.3">
      <c r="C1429">
        <v>1320854</v>
      </c>
      <c r="D1429" t="s">
        <v>3977</v>
      </c>
      <c r="E1429" t="s">
        <v>2740</v>
      </c>
      <c r="F1429" t="s">
        <v>3614</v>
      </c>
      <c r="G1429" t="s">
        <v>3827</v>
      </c>
      <c r="H1429" t="s">
        <v>3828</v>
      </c>
      <c r="I1429" t="s">
        <v>3978</v>
      </c>
      <c r="J1429">
        <v>2019</v>
      </c>
      <c r="K1429" t="s">
        <v>4062</v>
      </c>
      <c r="L1429">
        <v>5.0161379999999998</v>
      </c>
      <c r="M1429">
        <v>245202000</v>
      </c>
      <c r="N1429">
        <v>109679000</v>
      </c>
      <c r="P1429">
        <v>6991000</v>
      </c>
      <c r="Q1429">
        <v>25092000</v>
      </c>
      <c r="S1429">
        <v>38564000</v>
      </c>
      <c r="U1429">
        <v>21521000</v>
      </c>
      <c r="V1429">
        <v>128048000</v>
      </c>
      <c r="W1429">
        <v>49430000</v>
      </c>
      <c r="X1429">
        <v>11713000</v>
      </c>
      <c r="AB1429">
        <v>117209000</v>
      </c>
      <c r="AC1429">
        <v>989000</v>
      </c>
      <c r="AD1429">
        <v>45824000</v>
      </c>
      <c r="AE1429">
        <v>127000</v>
      </c>
      <c r="AG1429">
        <v>-14300000</v>
      </c>
      <c r="AH1429">
        <v>229958000</v>
      </c>
      <c r="AI1429">
        <v>244258000</v>
      </c>
      <c r="AJ1429">
        <v>-75602000</v>
      </c>
      <c r="AK1429">
        <v>955000</v>
      </c>
      <c r="AM1429">
        <v>-115000</v>
      </c>
      <c r="AN1429">
        <v>-75183000</v>
      </c>
      <c r="AO1429">
        <v>609000</v>
      </c>
      <c r="AQ1429">
        <v>-18979000</v>
      </c>
      <c r="AS1429">
        <v>12438000</v>
      </c>
      <c r="AT1429">
        <v>5573000</v>
      </c>
      <c r="AU1429">
        <v>30954000</v>
      </c>
      <c r="AV1429">
        <v>9212000</v>
      </c>
      <c r="AY1429">
        <v>-5.95</v>
      </c>
      <c r="AZ1429">
        <v>44827000</v>
      </c>
      <c r="BA1429">
        <v>-0.32876438306125499</v>
      </c>
      <c r="BB1429">
        <v>-74689000</v>
      </c>
      <c r="BC1429">
        <v>-74689000</v>
      </c>
      <c r="BD1429">
        <v>-0.32479409283434402</v>
      </c>
      <c r="BE1429">
        <v>-8.2532462449664695E-2</v>
      </c>
      <c r="BF1429">
        <v>-0.106767322728498</v>
      </c>
      <c r="BG1429">
        <v>-6.21852686142687E-2</v>
      </c>
      <c r="BH1429">
        <v>5.4489035625850502</v>
      </c>
      <c r="BI1429">
        <v>0.93783084966680497</v>
      </c>
      <c r="BJ1429">
        <v>0.134607189138886</v>
      </c>
      <c r="BK1429">
        <v>2.4234860278833498E-2</v>
      </c>
      <c r="BL1429">
        <v>-3.4055266463305198</v>
      </c>
      <c r="BM1429">
        <v>4.1529322745892704E-3</v>
      </c>
      <c r="BN1429">
        <v>0.52221433756657798</v>
      </c>
      <c r="BO1429">
        <v>-122.642036124795</v>
      </c>
      <c r="BQ1429">
        <v>1.7112482298199501</v>
      </c>
      <c r="BR1429">
        <v>-0.84304840336134401</v>
      </c>
      <c r="BS1429">
        <v>-0.64144391642279996</v>
      </c>
      <c r="BU1429">
        <v>-2.54639328891126E-7</v>
      </c>
    </row>
    <row r="1430" spans="3:73" x14ac:dyDescent="0.3">
      <c r="C1430">
        <v>1320854</v>
      </c>
      <c r="D1430" t="s">
        <v>3977</v>
      </c>
      <c r="E1430" t="s">
        <v>2740</v>
      </c>
      <c r="F1430" t="s">
        <v>3614</v>
      </c>
      <c r="G1430" t="s">
        <v>3827</v>
      </c>
      <c r="H1430" t="s">
        <v>3828</v>
      </c>
      <c r="I1430" t="s">
        <v>3978</v>
      </c>
      <c r="J1430">
        <v>2018</v>
      </c>
      <c r="K1430" t="s">
        <v>4062</v>
      </c>
      <c r="L1430">
        <v>13.694825</v>
      </c>
      <c r="M1430">
        <v>289737000</v>
      </c>
      <c r="N1430">
        <v>155833000</v>
      </c>
      <c r="P1430">
        <v>18218000</v>
      </c>
      <c r="Q1430">
        <v>64562000</v>
      </c>
      <c r="S1430">
        <v>45317000</v>
      </c>
      <c r="U1430">
        <v>21521000</v>
      </c>
      <c r="V1430">
        <v>96127000</v>
      </c>
      <c r="W1430">
        <v>62050000</v>
      </c>
      <c r="X1430">
        <v>34749000</v>
      </c>
      <c r="AB1430">
        <v>193610000</v>
      </c>
      <c r="AC1430">
        <v>9721000</v>
      </c>
      <c r="AD1430">
        <v>120799000</v>
      </c>
      <c r="AE1430">
        <v>127000</v>
      </c>
      <c r="AG1430">
        <v>-3627000</v>
      </c>
      <c r="AH1430">
        <v>316519000</v>
      </c>
      <c r="AI1430">
        <v>320146000</v>
      </c>
      <c r="AJ1430">
        <v>-32105000</v>
      </c>
      <c r="AK1430">
        <v>42000</v>
      </c>
      <c r="AM1430">
        <v>10169000</v>
      </c>
      <c r="AN1430">
        <v>-40581000</v>
      </c>
      <c r="AO1430">
        <v>155000</v>
      </c>
      <c r="AQ1430">
        <v>-31644000</v>
      </c>
      <c r="AS1430">
        <v>12017000</v>
      </c>
      <c r="AT1430">
        <v>2185000</v>
      </c>
      <c r="AU1430">
        <v>-10946000</v>
      </c>
      <c r="AV1430">
        <v>-128000</v>
      </c>
      <c r="AY1430">
        <v>-3.26</v>
      </c>
      <c r="AZ1430">
        <v>54927000</v>
      </c>
      <c r="BA1430">
        <v>-0.101431509640811</v>
      </c>
      <c r="BB1430">
        <v>-30257000</v>
      </c>
      <c r="BC1430">
        <v>-30257000</v>
      </c>
      <c r="BD1430">
        <v>-9.5592997576764704E-2</v>
      </c>
      <c r="BE1430">
        <v>-9.9975040992799802E-2</v>
      </c>
      <c r="BF1430">
        <v>-0.106878260072855</v>
      </c>
      <c r="BG1430">
        <v>-1.14590277360917E-2</v>
      </c>
      <c r="BH1430">
        <v>5.8285724689132801</v>
      </c>
      <c r="BI1430">
        <v>1.0924355536227699</v>
      </c>
      <c r="BJ1430">
        <v>-3.45824421282767E-2</v>
      </c>
      <c r="BK1430">
        <v>6.9032190800552302E-3</v>
      </c>
      <c r="BL1430">
        <v>-14.482379862700199</v>
      </c>
      <c r="BM1430">
        <v>1.32693456001062E-4</v>
      </c>
      <c r="BN1430">
        <v>0.33177329785288001</v>
      </c>
      <c r="BO1430">
        <v>-195.20645161290301</v>
      </c>
      <c r="BQ1430">
        <v>1.47092667203868</v>
      </c>
      <c r="BR1430">
        <v>-4.2008665644171801</v>
      </c>
      <c r="BS1430">
        <v>-0.20960177676772901</v>
      </c>
      <c r="BU1430">
        <v>-2.3059309694747201E-7</v>
      </c>
    </row>
    <row r="1431" spans="3:73" x14ac:dyDescent="0.3">
      <c r="C1431">
        <v>1320854</v>
      </c>
      <c r="D1431" t="s">
        <v>3977</v>
      </c>
      <c r="E1431" t="s">
        <v>2740</v>
      </c>
      <c r="F1431" t="s">
        <v>3614</v>
      </c>
      <c r="G1431" t="s">
        <v>3827</v>
      </c>
      <c r="H1431" t="s">
        <v>3828</v>
      </c>
      <c r="I1431" t="s">
        <v>3978</v>
      </c>
      <c r="J1431">
        <v>2017</v>
      </c>
      <c r="K1431" t="s">
        <v>4062</v>
      </c>
      <c r="L1431">
        <v>15.699923999999999</v>
      </c>
      <c r="M1431">
        <v>295904000</v>
      </c>
      <c r="N1431">
        <v>199947000</v>
      </c>
      <c r="O1431">
        <v>87788000</v>
      </c>
      <c r="P1431">
        <v>7581000</v>
      </c>
      <c r="Q1431">
        <v>45292000</v>
      </c>
      <c r="S1431">
        <v>38253000</v>
      </c>
      <c r="U1431">
        <v>21521000</v>
      </c>
      <c r="V1431">
        <v>64172000</v>
      </c>
      <c r="W1431">
        <v>40317000</v>
      </c>
      <c r="X1431">
        <v>23329000</v>
      </c>
      <c r="AB1431">
        <v>231732000</v>
      </c>
      <c r="AC1431">
        <v>12555000</v>
      </c>
      <c r="AD1431">
        <v>161380000</v>
      </c>
      <c r="AE1431">
        <v>127000</v>
      </c>
      <c r="AG1431">
        <v>-4049000</v>
      </c>
      <c r="AH1431">
        <v>79241000</v>
      </c>
      <c r="AI1431">
        <v>406143000</v>
      </c>
      <c r="AJ1431">
        <v>-31792000</v>
      </c>
      <c r="AK1431">
        <v>298000</v>
      </c>
      <c r="AM1431">
        <v>-8845000</v>
      </c>
      <c r="AN1431">
        <v>-11138000</v>
      </c>
      <c r="AO1431">
        <v>163000</v>
      </c>
      <c r="AQ1431">
        <v>40341000</v>
      </c>
      <c r="AS1431">
        <v>9366000</v>
      </c>
      <c r="AT1431">
        <v>967000</v>
      </c>
      <c r="AU1431">
        <v>-41929000</v>
      </c>
      <c r="AV1431">
        <v>-3374000</v>
      </c>
      <c r="AY1431">
        <v>-0.9</v>
      </c>
      <c r="BA1431">
        <v>-0.401206446157923</v>
      </c>
      <c r="BB1431">
        <v>-19820000</v>
      </c>
      <c r="BC1431">
        <v>-19820000</v>
      </c>
      <c r="BD1431">
        <v>-0.250123042364433</v>
      </c>
      <c r="BE1431">
        <v>0.50909251523832399</v>
      </c>
      <c r="BF1431">
        <v>0.49688923663255102</v>
      </c>
      <c r="BG1431">
        <v>-5.1097285496144701E-2</v>
      </c>
      <c r="BI1431">
        <v>0.26779293284308398</v>
      </c>
      <c r="BJ1431">
        <v>-0.529132645978723</v>
      </c>
      <c r="BK1431">
        <v>1.22032786057723E-2</v>
      </c>
      <c r="BL1431">
        <v>41.717683557393997</v>
      </c>
      <c r="BM1431">
        <v>3.7606794462462598E-3</v>
      </c>
      <c r="BN1431">
        <v>0.21686763274575499</v>
      </c>
      <c r="BO1431">
        <v>-121.59509202453999</v>
      </c>
      <c r="BP1431">
        <v>2.1774437582161399</v>
      </c>
      <c r="BQ1431">
        <v>3.8359748989260098</v>
      </c>
      <c r="BR1431">
        <v>-17.44436</v>
      </c>
      <c r="BS1431">
        <v>-4.8064143061812802E-2</v>
      </c>
      <c r="BU1431">
        <v>-6.0975314587540807E-8</v>
      </c>
    </row>
    <row r="1432" spans="3:73" x14ac:dyDescent="0.3">
      <c r="C1432">
        <v>943452</v>
      </c>
      <c r="D1432" t="s">
        <v>4050</v>
      </c>
      <c r="E1432" t="s">
        <v>305</v>
      </c>
      <c r="F1432" t="s">
        <v>3614</v>
      </c>
      <c r="G1432" t="s">
        <v>3827</v>
      </c>
      <c r="H1432" t="s">
        <v>3828</v>
      </c>
      <c r="I1432" t="s">
        <v>4051</v>
      </c>
      <c r="J1432">
        <v>2026</v>
      </c>
      <c r="K1432" t="s">
        <v>4062</v>
      </c>
      <c r="L1432">
        <v>247.57470599999999</v>
      </c>
    </row>
    <row r="1433" spans="3:73" x14ac:dyDescent="0.3">
      <c r="C1433">
        <v>943452</v>
      </c>
      <c r="D1433" t="s">
        <v>4050</v>
      </c>
      <c r="E1433" t="s">
        <v>305</v>
      </c>
      <c r="F1433" t="s">
        <v>3614</v>
      </c>
      <c r="G1433" t="s">
        <v>3827</v>
      </c>
      <c r="H1433" t="s">
        <v>3828</v>
      </c>
      <c r="I1433" t="s">
        <v>4051</v>
      </c>
      <c r="J1433">
        <v>2025</v>
      </c>
      <c r="K1433" t="s">
        <v>4062</v>
      </c>
      <c r="L1433">
        <v>194.393294</v>
      </c>
      <c r="M1433">
        <v>22069000000</v>
      </c>
      <c r="N1433">
        <v>5694000000</v>
      </c>
      <c r="P1433">
        <v>1410000000</v>
      </c>
      <c r="Q1433">
        <v>2745000000</v>
      </c>
      <c r="R1433">
        <v>1616000000</v>
      </c>
      <c r="S1433">
        <v>1616000000</v>
      </c>
      <c r="T1433">
        <v>3838000000</v>
      </c>
      <c r="U1433">
        <v>10216000000</v>
      </c>
      <c r="V1433">
        <v>10879000000</v>
      </c>
      <c r="W1433">
        <v>5150000000</v>
      </c>
      <c r="X1433">
        <v>1402000000</v>
      </c>
      <c r="AA1433">
        <v>5541000000</v>
      </c>
      <c r="AB1433">
        <v>11142000000</v>
      </c>
      <c r="AD1433">
        <v>3878000000</v>
      </c>
      <c r="AE1433">
        <v>1000000</v>
      </c>
      <c r="AF1433">
        <v>170600000</v>
      </c>
      <c r="AG1433">
        <v>3806000000</v>
      </c>
      <c r="AJ1433">
        <v>1793000000</v>
      </c>
      <c r="AK1433">
        <v>223000000</v>
      </c>
      <c r="AL1433">
        <v>2013000000</v>
      </c>
      <c r="AM1433">
        <v>409000000</v>
      </c>
      <c r="AN1433">
        <v>1170000000</v>
      </c>
      <c r="AP1433">
        <v>501000000</v>
      </c>
      <c r="AQ1433">
        <v>1759000000</v>
      </c>
      <c r="AU1433">
        <v>-2747000000</v>
      </c>
      <c r="AV1433">
        <v>1031000000</v>
      </c>
      <c r="AX1433">
        <v>173000000</v>
      </c>
      <c r="AY1433">
        <v>6.84</v>
      </c>
      <c r="AZ1433">
        <v>2529500000</v>
      </c>
      <c r="BN1433">
        <v>0.49295391725950399</v>
      </c>
      <c r="BQ1433">
        <v>0.57262135922330104</v>
      </c>
      <c r="BR1433">
        <v>28.420072222222199</v>
      </c>
      <c r="BS1433">
        <v>0.105008077544426</v>
      </c>
      <c r="BU1433">
        <v>1.1933675560581601E-7</v>
      </c>
    </row>
    <row r="1434" spans="3:73" x14ac:dyDescent="0.3">
      <c r="C1434">
        <v>943452</v>
      </c>
      <c r="D1434" t="s">
        <v>4050</v>
      </c>
      <c r="E1434" t="s">
        <v>305</v>
      </c>
      <c r="F1434" t="s">
        <v>3614</v>
      </c>
      <c r="G1434" t="s">
        <v>3827</v>
      </c>
      <c r="H1434" t="s">
        <v>3828</v>
      </c>
      <c r="I1434" t="s">
        <v>4051</v>
      </c>
      <c r="J1434">
        <v>2024</v>
      </c>
      <c r="K1434" t="s">
        <v>4062</v>
      </c>
      <c r="L1434">
        <v>161.805014</v>
      </c>
      <c r="M1434">
        <v>18702000000</v>
      </c>
      <c r="N1434">
        <v>4943000000</v>
      </c>
      <c r="P1434">
        <v>1152000000</v>
      </c>
      <c r="Q1434">
        <v>2314000000</v>
      </c>
      <c r="R1434">
        <v>1447000000</v>
      </c>
      <c r="S1434">
        <v>1447000000</v>
      </c>
      <c r="T1434">
        <v>2934000000</v>
      </c>
      <c r="U1434">
        <v>8710000000</v>
      </c>
      <c r="V1434">
        <v>8569000000</v>
      </c>
      <c r="W1434">
        <v>3792000000</v>
      </c>
      <c r="X1434">
        <v>1300000000</v>
      </c>
      <c r="AA1434">
        <v>3980000000</v>
      </c>
      <c r="AB1434">
        <v>10091000000</v>
      </c>
      <c r="AD1434">
        <v>6185000000</v>
      </c>
      <c r="AE1434">
        <v>2000000</v>
      </c>
      <c r="AF1434">
        <v>171300000</v>
      </c>
      <c r="AG1434">
        <v>3366000000</v>
      </c>
      <c r="AJ1434">
        <v>1609000000</v>
      </c>
      <c r="AK1434">
        <v>206000000</v>
      </c>
      <c r="AL1434">
        <v>1757000000</v>
      </c>
      <c r="AM1434">
        <v>343000000</v>
      </c>
      <c r="AN1434">
        <v>1056000000</v>
      </c>
      <c r="AP1434">
        <v>503000000</v>
      </c>
      <c r="AQ1434">
        <v>1834000000</v>
      </c>
      <c r="AU1434">
        <v>-343000000</v>
      </c>
      <c r="AV1434">
        <v>-1371000000</v>
      </c>
      <c r="AY1434">
        <v>6.05</v>
      </c>
      <c r="AZ1434">
        <v>2299000000</v>
      </c>
      <c r="BN1434">
        <v>0.458186290236338</v>
      </c>
      <c r="BQ1434">
        <v>0.69330168776371304</v>
      </c>
      <c r="BR1434">
        <v>26.744630413223099</v>
      </c>
      <c r="BS1434">
        <v>0.104647705876524</v>
      </c>
      <c r="BU1434">
        <v>9.7009249301357602E-8</v>
      </c>
    </row>
    <row r="1435" spans="3:73" x14ac:dyDescent="0.3">
      <c r="C1435">
        <v>943452</v>
      </c>
      <c r="D1435" t="s">
        <v>4050</v>
      </c>
      <c r="E1435" t="s">
        <v>305</v>
      </c>
      <c r="F1435" t="s">
        <v>3614</v>
      </c>
      <c r="G1435" t="s">
        <v>3827</v>
      </c>
      <c r="H1435" t="s">
        <v>3828</v>
      </c>
      <c r="I1435" t="s">
        <v>4051</v>
      </c>
      <c r="J1435">
        <v>2023</v>
      </c>
      <c r="K1435" t="s">
        <v>4062</v>
      </c>
      <c r="L1435">
        <v>104.335471</v>
      </c>
      <c r="M1435">
        <v>18988000000</v>
      </c>
      <c r="N1435">
        <v>4855000000</v>
      </c>
      <c r="P1435">
        <v>1160000000</v>
      </c>
      <c r="Q1435">
        <v>2284000000</v>
      </c>
      <c r="S1435">
        <v>1485000000</v>
      </c>
      <c r="T1435">
        <v>3205000000</v>
      </c>
      <c r="U1435">
        <v>8780000000</v>
      </c>
      <c r="V1435">
        <v>8464000000</v>
      </c>
      <c r="W1435">
        <v>4056000000</v>
      </c>
      <c r="X1435">
        <v>1250000000</v>
      </c>
      <c r="AA1435">
        <v>4069000000</v>
      </c>
      <c r="AB1435">
        <v>10487000000</v>
      </c>
      <c r="AD1435">
        <v>5269000000</v>
      </c>
      <c r="AE1435">
        <v>2000000</v>
      </c>
      <c r="AF1435">
        <v>177800000</v>
      </c>
      <c r="AG1435">
        <v>2944000000</v>
      </c>
      <c r="AJ1435">
        <v>1266000000</v>
      </c>
      <c r="AK1435">
        <v>218000000</v>
      </c>
      <c r="AL1435">
        <v>1678000000</v>
      </c>
      <c r="AM1435">
        <v>267000000</v>
      </c>
      <c r="AN1435">
        <v>815000000</v>
      </c>
      <c r="AP1435">
        <v>531000000</v>
      </c>
      <c r="AQ1435">
        <v>1201000000</v>
      </c>
      <c r="AU1435">
        <v>-492000000</v>
      </c>
      <c r="AV1435">
        <v>-633000000</v>
      </c>
      <c r="AY1435">
        <v>4.54</v>
      </c>
      <c r="AZ1435">
        <v>2159000000</v>
      </c>
      <c r="BN1435">
        <v>0.44575521381925398</v>
      </c>
      <c r="BQ1435">
        <v>0.63387573964497002</v>
      </c>
      <c r="BR1435">
        <v>22.981381277533</v>
      </c>
      <c r="BS1435">
        <v>7.7715266520453893E-2</v>
      </c>
      <c r="BU1435">
        <v>4.5168593338419002E-8</v>
      </c>
    </row>
    <row r="1436" spans="3:73" x14ac:dyDescent="0.3">
      <c r="C1436">
        <v>943452</v>
      </c>
      <c r="D1436" t="s">
        <v>4050</v>
      </c>
      <c r="E1436" t="s">
        <v>305</v>
      </c>
      <c r="F1436" t="s">
        <v>3614</v>
      </c>
      <c r="G1436" t="s">
        <v>3827</v>
      </c>
      <c r="H1436" t="s">
        <v>3828</v>
      </c>
      <c r="I1436" t="s">
        <v>4051</v>
      </c>
      <c r="J1436">
        <v>2022</v>
      </c>
      <c r="K1436" t="s">
        <v>4062</v>
      </c>
      <c r="L1436">
        <v>89.385835999999998</v>
      </c>
      <c r="M1436">
        <v>18516000000</v>
      </c>
      <c r="N1436">
        <v>4327000000</v>
      </c>
      <c r="P1436">
        <v>975000000</v>
      </c>
      <c r="Q1436">
        <v>2034000000</v>
      </c>
      <c r="S1436">
        <v>1429000000</v>
      </c>
      <c r="T1436">
        <v>3402000000</v>
      </c>
      <c r="U1436">
        <v>8508000000</v>
      </c>
      <c r="V1436">
        <v>8369000000</v>
      </c>
      <c r="W1436">
        <v>3467000000</v>
      </c>
      <c r="X1436">
        <v>1301000000</v>
      </c>
      <c r="AA1436">
        <v>4002000000</v>
      </c>
      <c r="AB1436">
        <v>10102000000</v>
      </c>
      <c r="AD1436">
        <v>4577000000</v>
      </c>
      <c r="AE1436">
        <v>2000000</v>
      </c>
      <c r="AF1436">
        <v>181200000</v>
      </c>
      <c r="AG1436">
        <v>2540000000</v>
      </c>
      <c r="AJ1436">
        <v>1011000000</v>
      </c>
      <c r="AK1436">
        <v>209000000</v>
      </c>
      <c r="AL1436">
        <v>1529000000</v>
      </c>
      <c r="AM1436">
        <v>213000000</v>
      </c>
      <c r="AN1436">
        <v>633000000</v>
      </c>
      <c r="AP1436">
        <v>479000000</v>
      </c>
      <c r="AQ1436">
        <v>1038000000</v>
      </c>
      <c r="AU1436">
        <v>-235000000</v>
      </c>
      <c r="AV1436">
        <v>-708000000</v>
      </c>
      <c r="AY1436">
        <v>3.46</v>
      </c>
      <c r="AZ1436">
        <v>1861500000</v>
      </c>
      <c r="BN1436">
        <v>0.45198747029595998</v>
      </c>
      <c r="BQ1436">
        <v>0.66137871358523204</v>
      </c>
      <c r="BR1436">
        <v>25.8340566473988</v>
      </c>
      <c r="BS1436">
        <v>6.2660859235794897E-2</v>
      </c>
      <c r="BU1436">
        <v>3.0615223971490802E-8</v>
      </c>
    </row>
    <row r="1437" spans="3:73" x14ac:dyDescent="0.3">
      <c r="C1437">
        <v>943452</v>
      </c>
      <c r="D1437" t="s">
        <v>4050</v>
      </c>
      <c r="E1437" t="s">
        <v>305</v>
      </c>
      <c r="F1437" t="s">
        <v>3614</v>
      </c>
      <c r="G1437" t="s">
        <v>3827</v>
      </c>
      <c r="H1437" t="s">
        <v>3828</v>
      </c>
      <c r="I1437" t="s">
        <v>4051</v>
      </c>
      <c r="J1437">
        <v>2021</v>
      </c>
      <c r="K1437" t="s">
        <v>4062</v>
      </c>
      <c r="L1437">
        <v>80.656614000000005</v>
      </c>
      <c r="M1437">
        <v>18454000000</v>
      </c>
      <c r="N1437">
        <v>3832000000</v>
      </c>
      <c r="O1437">
        <v>473000000</v>
      </c>
      <c r="P1437">
        <v>1085000000</v>
      </c>
      <c r="Q1437">
        <v>1689000000</v>
      </c>
      <c r="S1437">
        <v>1497000000</v>
      </c>
      <c r="T1437">
        <v>3705000000</v>
      </c>
      <c r="U1437">
        <v>8587000000</v>
      </c>
      <c r="V1437">
        <v>8215000000</v>
      </c>
      <c r="W1437">
        <v>2910000000</v>
      </c>
      <c r="X1437">
        <v>1012000000</v>
      </c>
      <c r="AA1437">
        <v>4058000000</v>
      </c>
      <c r="AB1437">
        <v>10201000000</v>
      </c>
      <c r="AC1437">
        <v>1306000000</v>
      </c>
      <c r="AD1437">
        <v>4055000000</v>
      </c>
      <c r="AE1437">
        <v>2000000</v>
      </c>
      <c r="AF1437">
        <v>185800000</v>
      </c>
      <c r="AG1437">
        <v>2369000000</v>
      </c>
      <c r="AJ1437">
        <v>876000000</v>
      </c>
      <c r="AK1437">
        <v>176000000</v>
      </c>
      <c r="AL1437">
        <v>1493000000</v>
      </c>
      <c r="AM1437">
        <v>172000000</v>
      </c>
      <c r="AN1437">
        <v>558000000</v>
      </c>
      <c r="AP1437">
        <v>491000000</v>
      </c>
      <c r="AQ1437">
        <v>1073000000</v>
      </c>
      <c r="AU1437">
        <v>-540000000</v>
      </c>
      <c r="AV1437">
        <v>-653000000</v>
      </c>
      <c r="AY1437">
        <v>2.96</v>
      </c>
      <c r="AZ1437">
        <v>1665550000</v>
      </c>
      <c r="BN1437">
        <v>0.44516094071745999</v>
      </c>
      <c r="BP1437">
        <v>0.16254295532645999</v>
      </c>
      <c r="BQ1437">
        <v>0.73642611683848802</v>
      </c>
      <c r="BR1437">
        <v>27.248856081081101</v>
      </c>
      <c r="BS1437">
        <v>5.4700519556906198E-2</v>
      </c>
      <c r="BU1437">
        <v>2.3403938578570701E-8</v>
      </c>
    </row>
    <row r="1438" spans="3:73" x14ac:dyDescent="0.3">
      <c r="C1438">
        <v>943452</v>
      </c>
      <c r="D1438" t="s">
        <v>4050</v>
      </c>
      <c r="E1438" t="s">
        <v>305</v>
      </c>
      <c r="F1438" t="s">
        <v>3614</v>
      </c>
      <c r="G1438" t="s">
        <v>3827</v>
      </c>
      <c r="H1438" t="s">
        <v>3828</v>
      </c>
      <c r="I1438" t="s">
        <v>4051</v>
      </c>
      <c r="J1438">
        <v>2020</v>
      </c>
      <c r="K1438" t="s">
        <v>4062</v>
      </c>
      <c r="L1438">
        <v>60.589193999999999</v>
      </c>
      <c r="M1438">
        <v>18454500000</v>
      </c>
      <c r="N1438">
        <v>3879800000</v>
      </c>
      <c r="O1438">
        <v>598700000</v>
      </c>
      <c r="P1438">
        <v>969300000</v>
      </c>
      <c r="Q1438">
        <v>1642100000</v>
      </c>
      <c r="S1438">
        <v>1601600000</v>
      </c>
      <c r="T1438">
        <v>3869200000</v>
      </c>
      <c r="U1438">
        <v>8485200000</v>
      </c>
      <c r="V1438">
        <v>8301800000</v>
      </c>
      <c r="W1438">
        <v>3226300000</v>
      </c>
      <c r="X1438">
        <v>909400000</v>
      </c>
      <c r="AA1438">
        <v>4239400000</v>
      </c>
      <c r="AB1438">
        <v>10122300000</v>
      </c>
      <c r="AC1438">
        <v>1010100000</v>
      </c>
      <c r="AD1438">
        <v>3588900000</v>
      </c>
      <c r="AE1438">
        <v>2000000</v>
      </c>
      <c r="AF1438">
        <v>188900000</v>
      </c>
      <c r="AG1438">
        <v>2137100000</v>
      </c>
      <c r="AJ1438">
        <v>744500000</v>
      </c>
      <c r="AK1438">
        <v>162100000</v>
      </c>
      <c r="AL1438">
        <v>1392600000</v>
      </c>
      <c r="AM1438">
        <v>144900000</v>
      </c>
      <c r="AN1438">
        <v>414400000</v>
      </c>
      <c r="AP1438">
        <v>473300000</v>
      </c>
      <c r="AQ1438">
        <v>783700000</v>
      </c>
      <c r="AU1438">
        <v>-155400000</v>
      </c>
      <c r="AV1438">
        <v>-619000000</v>
      </c>
      <c r="AX1438">
        <v>81700000</v>
      </c>
      <c r="AY1438">
        <v>2.1800000000000002</v>
      </c>
      <c r="AZ1438">
        <v>1707600000</v>
      </c>
      <c r="BN1438">
        <v>0.44985233953778198</v>
      </c>
      <c r="BP1438">
        <v>0.185568608002976</v>
      </c>
      <c r="BQ1438">
        <v>0.69358088212503499</v>
      </c>
      <c r="BR1438">
        <v>27.7932082568807</v>
      </c>
      <c r="BS1438">
        <v>4.09393122116515E-2</v>
      </c>
      <c r="BU1438">
        <v>1.3048856773658201E-8</v>
      </c>
    </row>
    <row r="1439" spans="3:73" x14ac:dyDescent="0.3">
      <c r="C1439">
        <v>943452</v>
      </c>
      <c r="D1439" t="s">
        <v>4050</v>
      </c>
      <c r="E1439" t="s">
        <v>305</v>
      </c>
      <c r="F1439" t="s">
        <v>3614</v>
      </c>
      <c r="G1439" t="s">
        <v>3827</v>
      </c>
      <c r="H1439" t="s">
        <v>3828</v>
      </c>
      <c r="I1439" t="s">
        <v>4051</v>
      </c>
      <c r="J1439">
        <v>2019</v>
      </c>
      <c r="K1439" t="s">
        <v>4062</v>
      </c>
      <c r="L1439">
        <v>68.991632999999993</v>
      </c>
      <c r="M1439">
        <v>18944200000</v>
      </c>
      <c r="N1439">
        <v>4192100000</v>
      </c>
      <c r="O1439">
        <v>604200000</v>
      </c>
      <c r="P1439">
        <v>1149900000</v>
      </c>
      <c r="Q1439">
        <v>1773100000</v>
      </c>
      <c r="S1439">
        <v>1655800000</v>
      </c>
      <c r="T1439">
        <v>4104000000</v>
      </c>
      <c r="U1439">
        <v>8360600000</v>
      </c>
      <c r="V1439">
        <v>8950600000</v>
      </c>
      <c r="W1439">
        <v>3258000000</v>
      </c>
      <c r="X1439">
        <v>1157500000</v>
      </c>
      <c r="AA1439">
        <v>4429300000</v>
      </c>
      <c r="AB1439">
        <v>9956500000</v>
      </c>
      <c r="AC1439">
        <v>807100000</v>
      </c>
      <c r="AD1439">
        <v>3267000000</v>
      </c>
      <c r="AE1439">
        <v>2000000</v>
      </c>
      <c r="AF1439">
        <v>191699193</v>
      </c>
      <c r="AG1439">
        <v>674900000</v>
      </c>
      <c r="AJ1439">
        <v>226100000</v>
      </c>
      <c r="AK1439">
        <v>209900000</v>
      </c>
      <c r="AL1439">
        <v>1614900000</v>
      </c>
      <c r="AM1439">
        <v>120300000</v>
      </c>
      <c r="AN1439">
        <v>135700000</v>
      </c>
      <c r="AP1439">
        <v>401400000</v>
      </c>
      <c r="AQ1439">
        <v>1015500000</v>
      </c>
      <c r="AU1439">
        <v>-3177800000</v>
      </c>
      <c r="AV1439">
        <v>461500000</v>
      </c>
      <c r="AX1439">
        <v>81700000</v>
      </c>
      <c r="AY1439">
        <v>0.71</v>
      </c>
      <c r="AZ1439">
        <v>1308993000</v>
      </c>
      <c r="BN1439">
        <v>0.47247178555969599</v>
      </c>
      <c r="BP1439">
        <v>0.18545119705340701</v>
      </c>
      <c r="BQ1439">
        <v>0.74248004910988297</v>
      </c>
      <c r="BR1439">
        <v>97.171314084507003</v>
      </c>
      <c r="BS1439">
        <v>1.3629287400190799E-2</v>
      </c>
      <c r="BU1439">
        <v>4.9198071039019699E-9</v>
      </c>
    </row>
    <row r="1440" spans="3:73" x14ac:dyDescent="0.3">
      <c r="C1440">
        <v>943452</v>
      </c>
      <c r="D1440" t="s">
        <v>4050</v>
      </c>
      <c r="E1440" t="s">
        <v>305</v>
      </c>
      <c r="F1440" t="s">
        <v>3614</v>
      </c>
      <c r="G1440" t="s">
        <v>3827</v>
      </c>
      <c r="H1440" t="s">
        <v>3828</v>
      </c>
      <c r="I1440" t="s">
        <v>4051</v>
      </c>
      <c r="J1440">
        <v>2018</v>
      </c>
      <c r="K1440" t="s">
        <v>4062</v>
      </c>
      <c r="L1440">
        <v>87.147226000000003</v>
      </c>
      <c r="M1440">
        <v>8649234000</v>
      </c>
      <c r="N1440">
        <v>4449667000</v>
      </c>
      <c r="O1440">
        <v>580908000</v>
      </c>
      <c r="P1440">
        <v>801193000</v>
      </c>
      <c r="Q1440">
        <v>844886000</v>
      </c>
      <c r="S1440">
        <v>563737000</v>
      </c>
      <c r="T1440">
        <v>1129880000</v>
      </c>
      <c r="U1440">
        <v>2396544000</v>
      </c>
      <c r="V1440">
        <v>5780159000</v>
      </c>
      <c r="W1440">
        <v>1646690000</v>
      </c>
      <c r="X1440">
        <v>589449000</v>
      </c>
      <c r="AB1440">
        <v>2865131000</v>
      </c>
      <c r="AC1440">
        <v>816145000</v>
      </c>
      <c r="AD1440">
        <v>3021968000</v>
      </c>
      <c r="AE1440">
        <v>1323000</v>
      </c>
      <c r="AF1440">
        <v>96614946</v>
      </c>
      <c r="AG1440">
        <v>297025000</v>
      </c>
      <c r="AJ1440">
        <v>93456000</v>
      </c>
      <c r="AK1440">
        <v>87450000</v>
      </c>
      <c r="AL1440">
        <v>760448000</v>
      </c>
      <c r="AM1440">
        <v>75879000</v>
      </c>
      <c r="AN1440">
        <v>34423000</v>
      </c>
      <c r="AP1440">
        <v>109297000</v>
      </c>
      <c r="AQ1440">
        <v>314671000</v>
      </c>
      <c r="AU1440">
        <v>-147287000</v>
      </c>
      <c r="AV1440">
        <v>1978111000</v>
      </c>
      <c r="AY1440">
        <v>0.36</v>
      </c>
      <c r="AZ1440">
        <v>793760000</v>
      </c>
      <c r="BN1440">
        <v>0.66828565396658202</v>
      </c>
      <c r="BP1440">
        <v>0.35277313884216199</v>
      </c>
      <c r="BQ1440">
        <v>2.1891072393711002</v>
      </c>
      <c r="BR1440">
        <v>242.07562777777801</v>
      </c>
      <c r="BS1440">
        <v>1.20144593737599E-2</v>
      </c>
      <c r="BU1440">
        <v>1.0949936097162699E-8</v>
      </c>
    </row>
    <row r="1441" spans="3:73" x14ac:dyDescent="0.3">
      <c r="C1441">
        <v>943452</v>
      </c>
      <c r="D1441" t="s">
        <v>4050</v>
      </c>
      <c r="E1441" t="s">
        <v>305</v>
      </c>
      <c r="F1441" t="s">
        <v>3614</v>
      </c>
      <c r="G1441" t="s">
        <v>3827</v>
      </c>
      <c r="H1441" t="s">
        <v>3828</v>
      </c>
      <c r="I1441" t="s">
        <v>4051</v>
      </c>
      <c r="J1441">
        <v>2017</v>
      </c>
      <c r="K1441" t="s">
        <v>4062</v>
      </c>
      <c r="L1441">
        <v>75.496253999999993</v>
      </c>
      <c r="M1441">
        <v>6579980000</v>
      </c>
      <c r="N1441">
        <v>2265113000</v>
      </c>
      <c r="O1441">
        <v>233401000</v>
      </c>
      <c r="P1441">
        <v>800619000</v>
      </c>
      <c r="Q1441">
        <v>742634000</v>
      </c>
      <c r="S1441">
        <v>573972000</v>
      </c>
      <c r="T1441">
        <v>1204432000</v>
      </c>
      <c r="U1441">
        <v>2460103000</v>
      </c>
      <c r="V1441">
        <v>3751448000</v>
      </c>
      <c r="W1441">
        <v>1573330000</v>
      </c>
      <c r="X1441">
        <v>552525000</v>
      </c>
      <c r="AB1441">
        <v>2808868000</v>
      </c>
      <c r="AC1441">
        <v>827379000</v>
      </c>
      <c r="AD1441">
        <v>2773300000</v>
      </c>
      <c r="AE1441">
        <v>1323000</v>
      </c>
      <c r="AF1441">
        <v>96034352</v>
      </c>
      <c r="AG1441">
        <v>268440000</v>
      </c>
      <c r="AJ1441">
        <v>91163000</v>
      </c>
      <c r="AK1441">
        <v>95166000</v>
      </c>
      <c r="AL1441">
        <v>643580000</v>
      </c>
      <c r="AM1441">
        <v>89773000</v>
      </c>
      <c r="AN1441">
        <v>48948000</v>
      </c>
      <c r="AP1441">
        <v>103248000</v>
      </c>
      <c r="AQ1441">
        <v>188811000</v>
      </c>
      <c r="AU1441">
        <v>-275729000</v>
      </c>
      <c r="AV1441">
        <v>-97431000</v>
      </c>
      <c r="AY1441">
        <v>0.51</v>
      </c>
      <c r="BN1441">
        <v>0.57013060829972095</v>
      </c>
      <c r="BP1441">
        <v>0.148348407517813</v>
      </c>
      <c r="BQ1441">
        <v>0.96767938067665404</v>
      </c>
      <c r="BR1441">
        <v>148.03187058823499</v>
      </c>
      <c r="BS1441">
        <v>1.74262371887892E-2</v>
      </c>
      <c r="BU1441">
        <v>1.3707689197214001E-8</v>
      </c>
    </row>
    <row r="1442" spans="3:73" x14ac:dyDescent="0.3">
      <c r="C1442">
        <v>879526</v>
      </c>
      <c r="D1442" t="s">
        <v>4054</v>
      </c>
      <c r="E1442" t="s">
        <v>1720</v>
      </c>
      <c r="F1442" t="s">
        <v>3614</v>
      </c>
      <c r="G1442" t="s">
        <v>4055</v>
      </c>
      <c r="H1442" t="s">
        <v>4056</v>
      </c>
      <c r="I1442" t="s">
        <v>4057</v>
      </c>
      <c r="J1442">
        <v>2026</v>
      </c>
      <c r="K1442" t="s">
        <v>4062</v>
      </c>
      <c r="L1442">
        <v>9.8537280000000003</v>
      </c>
    </row>
    <row r="1443" spans="3:73" x14ac:dyDescent="0.3">
      <c r="C1443">
        <v>879526</v>
      </c>
      <c r="D1443" t="s">
        <v>4054</v>
      </c>
      <c r="E1443" t="s">
        <v>1720</v>
      </c>
      <c r="F1443" t="s">
        <v>3614</v>
      </c>
      <c r="G1443" t="s">
        <v>4055</v>
      </c>
      <c r="H1443" t="s">
        <v>4056</v>
      </c>
      <c r="I1443" t="s">
        <v>4057</v>
      </c>
      <c r="J1443">
        <v>2025</v>
      </c>
      <c r="K1443" t="s">
        <v>4062</v>
      </c>
      <c r="L1443">
        <v>10.444474</v>
      </c>
      <c r="M1443">
        <v>1171181000</v>
      </c>
      <c r="N1443">
        <v>419086000</v>
      </c>
      <c r="O1443">
        <v>31923000</v>
      </c>
      <c r="P1443">
        <v>119874000</v>
      </c>
      <c r="Q1443">
        <v>181153000</v>
      </c>
      <c r="T1443">
        <v>63561000</v>
      </c>
      <c r="U1443">
        <v>191222000</v>
      </c>
      <c r="V1443">
        <v>802639000</v>
      </c>
      <c r="W1443">
        <v>302295000</v>
      </c>
      <c r="X1443">
        <v>145739000</v>
      </c>
      <c r="AB1443">
        <v>367358000</v>
      </c>
      <c r="AD1443">
        <v>303615000</v>
      </c>
      <c r="AF1443">
        <v>40436437</v>
      </c>
      <c r="AG1443">
        <v>-6200000</v>
      </c>
      <c r="AI1443">
        <v>1472843000</v>
      </c>
      <c r="AJ1443">
        <v>307505000</v>
      </c>
      <c r="AK1443">
        <v>5900000</v>
      </c>
      <c r="AM1443">
        <v>71524000</v>
      </c>
      <c r="AN1443">
        <v>-49878000</v>
      </c>
      <c r="AP1443">
        <v>58735000</v>
      </c>
      <c r="AQ1443">
        <v>11666000</v>
      </c>
      <c r="AU1443">
        <v>-92683000</v>
      </c>
      <c r="AV1443">
        <v>-2544000</v>
      </c>
      <c r="AW1443">
        <v>13782000</v>
      </c>
      <c r="AY1443">
        <v>-1.23</v>
      </c>
      <c r="AZ1443">
        <v>219989000</v>
      </c>
      <c r="BH1443">
        <v>6.69507566287405</v>
      </c>
      <c r="BN1443">
        <v>0.68532447162308796</v>
      </c>
      <c r="BP1443">
        <v>0.105602143601449</v>
      </c>
      <c r="BQ1443">
        <v>0.78708877090259499</v>
      </c>
      <c r="BR1443">
        <v>-8.4914422764227595</v>
      </c>
      <c r="BS1443">
        <v>-0.13577491166654901</v>
      </c>
      <c r="BT1443">
        <v>1319549.45744515</v>
      </c>
      <c r="BU1443">
        <v>-3.4970527441895898E-8</v>
      </c>
    </row>
    <row r="1444" spans="3:73" x14ac:dyDescent="0.3">
      <c r="C1444">
        <v>879526</v>
      </c>
      <c r="D1444" t="s">
        <v>4054</v>
      </c>
      <c r="E1444" t="s">
        <v>1720</v>
      </c>
      <c r="F1444" t="s">
        <v>3614</v>
      </c>
      <c r="G1444" t="s">
        <v>4055</v>
      </c>
      <c r="H1444" t="s">
        <v>4056</v>
      </c>
      <c r="I1444" t="s">
        <v>4057</v>
      </c>
      <c r="J1444">
        <v>2024</v>
      </c>
      <c r="K1444" t="s">
        <v>4062</v>
      </c>
      <c r="L1444">
        <v>21.082422000000001</v>
      </c>
      <c r="M1444">
        <v>1411529000</v>
      </c>
      <c r="N1444">
        <v>594488000</v>
      </c>
      <c r="O1444">
        <v>115484000</v>
      </c>
      <c r="P1444">
        <v>143946000</v>
      </c>
      <c r="Q1444">
        <v>258825000</v>
      </c>
      <c r="T1444">
        <v>74445000</v>
      </c>
      <c r="U1444">
        <v>188441000</v>
      </c>
      <c r="V1444">
        <v>1221703000</v>
      </c>
      <c r="W1444">
        <v>308409000</v>
      </c>
      <c r="X1444">
        <v>146738000</v>
      </c>
      <c r="AB1444">
        <v>188830000</v>
      </c>
      <c r="AD1444">
        <v>105633000</v>
      </c>
      <c r="AF1444">
        <v>42882308</v>
      </c>
      <c r="AG1444">
        <v>42959000</v>
      </c>
      <c r="AI1444">
        <v>1681668000</v>
      </c>
      <c r="AJ1444">
        <v>-356104000</v>
      </c>
      <c r="AK1444">
        <v>8600000</v>
      </c>
      <c r="AM1444">
        <v>-93523000</v>
      </c>
      <c r="AN1444">
        <v>-1030000</v>
      </c>
      <c r="AP1444">
        <v>56985000</v>
      </c>
      <c r="AQ1444">
        <v>117272000</v>
      </c>
      <c r="AU1444">
        <v>-94788000</v>
      </c>
      <c r="AV1444">
        <v>-86271000</v>
      </c>
      <c r="AW1444">
        <v>14779000</v>
      </c>
      <c r="AY1444">
        <v>-0.02</v>
      </c>
      <c r="AZ1444">
        <v>263230000</v>
      </c>
      <c r="BH1444">
        <v>6.3885879269080297</v>
      </c>
      <c r="BN1444">
        <v>0.86551746368654103</v>
      </c>
      <c r="BP1444">
        <v>0.37445081044975997</v>
      </c>
      <c r="BQ1444">
        <v>1.0883696649579</v>
      </c>
      <c r="BR1444">
        <v>-1054.1211000000001</v>
      </c>
      <c r="BS1444">
        <v>-5.45464174124874E-3</v>
      </c>
      <c r="BT1444">
        <v>701010.53854248801</v>
      </c>
      <c r="BU1444">
        <v>-2.2329526028703099E-9</v>
      </c>
    </row>
    <row r="1445" spans="3:73" x14ac:dyDescent="0.3">
      <c r="C1445">
        <v>879526</v>
      </c>
      <c r="D1445" t="s">
        <v>4054</v>
      </c>
      <c r="E1445" t="s">
        <v>1720</v>
      </c>
      <c r="F1445" t="s">
        <v>3614</v>
      </c>
      <c r="G1445" t="s">
        <v>4055</v>
      </c>
      <c r="H1445" t="s">
        <v>4056</v>
      </c>
      <c r="I1445" t="s">
        <v>4057</v>
      </c>
      <c r="J1445">
        <v>2023</v>
      </c>
      <c r="K1445" t="s">
        <v>4062</v>
      </c>
      <c r="L1445">
        <v>22.814053000000001</v>
      </c>
      <c r="M1445">
        <v>1362814000</v>
      </c>
      <c r="N1445">
        <v>681353000</v>
      </c>
      <c r="O1445">
        <v>179271000</v>
      </c>
      <c r="P1445">
        <v>182990000</v>
      </c>
      <c r="Q1445">
        <v>267635000</v>
      </c>
      <c r="T1445">
        <v>86418000</v>
      </c>
      <c r="U1445">
        <v>188409000</v>
      </c>
      <c r="V1445">
        <v>812715000</v>
      </c>
      <c r="W1445">
        <v>352209000</v>
      </c>
      <c r="X1445">
        <v>156608000</v>
      </c>
      <c r="AB1445">
        <v>549496000</v>
      </c>
      <c r="AD1445">
        <v>403923000</v>
      </c>
      <c r="AF1445">
        <v>45393260</v>
      </c>
      <c r="AG1445">
        <v>108223000</v>
      </c>
      <c r="AI1445">
        <v>2038313000</v>
      </c>
      <c r="AJ1445">
        <v>311949000</v>
      </c>
      <c r="AK1445">
        <v>7500000</v>
      </c>
      <c r="AM1445">
        <v>62830000</v>
      </c>
      <c r="AN1445">
        <v>50382000</v>
      </c>
      <c r="AO1445">
        <v>19854000</v>
      </c>
      <c r="AP1445">
        <v>45320000</v>
      </c>
      <c r="AQ1445">
        <v>319606000</v>
      </c>
      <c r="AU1445">
        <v>-106039000</v>
      </c>
      <c r="AV1445">
        <v>-92541000</v>
      </c>
      <c r="AW1445">
        <v>15861000</v>
      </c>
      <c r="AY1445">
        <v>1.1000000000000001</v>
      </c>
      <c r="AZ1445">
        <v>255752500</v>
      </c>
      <c r="BB1445">
        <v>133066000</v>
      </c>
      <c r="BC1445">
        <v>178386000</v>
      </c>
      <c r="BH1445">
        <v>7.9698653972101896</v>
      </c>
      <c r="BN1445">
        <v>0.59635063919214204</v>
      </c>
      <c r="BO1445">
        <v>6.70222625163695</v>
      </c>
      <c r="BP1445">
        <v>0.50899040058601597</v>
      </c>
      <c r="BQ1445">
        <v>1.1746377860872399</v>
      </c>
      <c r="BR1445">
        <v>20.740048181818199</v>
      </c>
      <c r="BS1445">
        <v>9.1687655597129006E-2</v>
      </c>
      <c r="BT1445">
        <v>695229.383398031</v>
      </c>
      <c r="BU1445">
        <v>4.5669956287215899E-8</v>
      </c>
    </row>
    <row r="1446" spans="3:73" x14ac:dyDescent="0.3">
      <c r="C1446">
        <v>879526</v>
      </c>
      <c r="D1446" t="s">
        <v>4054</v>
      </c>
      <c r="E1446" t="s">
        <v>1720</v>
      </c>
      <c r="F1446" t="s">
        <v>3614</v>
      </c>
      <c r="G1446" t="s">
        <v>4055</v>
      </c>
      <c r="H1446" t="s">
        <v>4056</v>
      </c>
      <c r="I1446" t="s">
        <v>4057</v>
      </c>
      <c r="J1446">
        <v>2022</v>
      </c>
      <c r="K1446" t="s">
        <v>4062</v>
      </c>
      <c r="L1446">
        <v>16.320637999999999</v>
      </c>
      <c r="M1446">
        <v>1203523000</v>
      </c>
      <c r="N1446">
        <v>592619000</v>
      </c>
      <c r="O1446">
        <v>58245000</v>
      </c>
      <c r="P1446">
        <v>255577000</v>
      </c>
      <c r="Q1446">
        <v>243870000</v>
      </c>
      <c r="T1446">
        <v>99231000</v>
      </c>
      <c r="U1446">
        <v>188434000</v>
      </c>
      <c r="V1446">
        <v>805398000</v>
      </c>
      <c r="W1446">
        <v>347468000</v>
      </c>
      <c r="X1446">
        <v>189141000</v>
      </c>
      <c r="AB1446">
        <v>397613000</v>
      </c>
      <c r="AD1446">
        <v>188241000</v>
      </c>
      <c r="AE1446">
        <v>766000</v>
      </c>
      <c r="AF1446">
        <v>47675796</v>
      </c>
      <c r="AG1446">
        <v>94597000</v>
      </c>
      <c r="AI1446">
        <v>2179438000</v>
      </c>
      <c r="AJ1446">
        <v>166642000</v>
      </c>
      <c r="AK1446">
        <v>5300000</v>
      </c>
      <c r="AM1446">
        <v>33665000</v>
      </c>
      <c r="AN1446">
        <v>41462000</v>
      </c>
      <c r="AO1446">
        <v>20525000</v>
      </c>
      <c r="AP1446">
        <v>46969000</v>
      </c>
      <c r="AQ1446">
        <v>124084000</v>
      </c>
      <c r="AU1446">
        <v>-55305000</v>
      </c>
      <c r="AV1446">
        <v>-82312000</v>
      </c>
      <c r="AW1446">
        <v>16020000</v>
      </c>
      <c r="AY1446">
        <v>0.86</v>
      </c>
      <c r="AZ1446">
        <v>240745500</v>
      </c>
      <c r="BB1446">
        <v>95652000</v>
      </c>
      <c r="BC1446">
        <v>142621000</v>
      </c>
      <c r="BH1446">
        <v>9.0528711855465591</v>
      </c>
      <c r="BN1446">
        <v>0.669200339337096</v>
      </c>
      <c r="BO1446">
        <v>4.6602679658952502</v>
      </c>
      <c r="BP1446">
        <v>0.16762694694187699</v>
      </c>
      <c r="BQ1446">
        <v>1.0036866704272001</v>
      </c>
      <c r="BR1446">
        <v>18.977486046511601</v>
      </c>
      <c r="BS1446">
        <v>0.104277274636393</v>
      </c>
      <c r="BT1446">
        <v>981579.27404553699</v>
      </c>
      <c r="BU1446">
        <v>3.5300024596781298E-8</v>
      </c>
    </row>
    <row r="1447" spans="3:73" x14ac:dyDescent="0.3">
      <c r="C1447">
        <v>879526</v>
      </c>
      <c r="D1447" t="s">
        <v>4054</v>
      </c>
      <c r="E1447" t="s">
        <v>1720</v>
      </c>
      <c r="F1447" t="s">
        <v>3614</v>
      </c>
      <c r="G1447" t="s">
        <v>4055</v>
      </c>
      <c r="H1447" t="s">
        <v>4056</v>
      </c>
      <c r="I1447" t="s">
        <v>4057</v>
      </c>
      <c r="J1447">
        <v>2021</v>
      </c>
      <c r="K1447" t="s">
        <v>4062</v>
      </c>
      <c r="L1447">
        <v>15.107699999999999</v>
      </c>
      <c r="M1447">
        <v>1107071000</v>
      </c>
      <c r="N1447">
        <v>529705000</v>
      </c>
      <c r="O1447">
        <v>71778000</v>
      </c>
      <c r="P1447">
        <v>176511000</v>
      </c>
      <c r="Q1447">
        <v>237621000</v>
      </c>
      <c r="T1447">
        <v>114441000</v>
      </c>
      <c r="U1447">
        <v>188443000</v>
      </c>
      <c r="V1447">
        <v>781532000</v>
      </c>
      <c r="W1447">
        <v>289325000</v>
      </c>
      <c r="X1447">
        <v>173950000</v>
      </c>
      <c r="AB1447">
        <v>325539000</v>
      </c>
      <c r="AC1447">
        <v>422168000</v>
      </c>
      <c r="AD1447">
        <v>92111000</v>
      </c>
      <c r="AE1447">
        <v>759000</v>
      </c>
      <c r="AF1447">
        <v>48954482</v>
      </c>
      <c r="AG1447">
        <v>42648000</v>
      </c>
      <c r="AI1447">
        <v>1606801000</v>
      </c>
      <c r="AJ1447">
        <v>33542000</v>
      </c>
      <c r="AK1447">
        <v>13600000</v>
      </c>
      <c r="AM1447">
        <v>126000</v>
      </c>
      <c r="AN1447">
        <v>-25313000</v>
      </c>
      <c r="AO1447">
        <v>23128000</v>
      </c>
      <c r="AP1447">
        <v>48842000</v>
      </c>
      <c r="AQ1447">
        <v>-7470000</v>
      </c>
      <c r="AU1447">
        <v>-27076000</v>
      </c>
      <c r="AV1447">
        <v>-111353000</v>
      </c>
      <c r="AW1447">
        <v>16435000</v>
      </c>
      <c r="AY1447">
        <v>-0.51</v>
      </c>
      <c r="AZ1447">
        <v>200685500</v>
      </c>
      <c r="BB1447">
        <v>-2059000</v>
      </c>
      <c r="BC1447">
        <v>46783000</v>
      </c>
      <c r="BH1447">
        <v>8.0065625070072297</v>
      </c>
      <c r="BN1447">
        <v>0.70594568912021005</v>
      </c>
      <c r="BO1447">
        <v>-8.9026288481494298E-2</v>
      </c>
      <c r="BP1447">
        <v>0.24808779054696301</v>
      </c>
      <c r="BQ1447">
        <v>1.0095359889397699</v>
      </c>
      <c r="BR1447">
        <v>-29.622941176470601</v>
      </c>
      <c r="BS1447">
        <v>-7.7757196526376304E-2</v>
      </c>
      <c r="BT1447">
        <v>1087855.8615805199</v>
      </c>
      <c r="BU1447">
        <v>-2.3668214868264602E-8</v>
      </c>
    </row>
    <row r="1448" spans="3:73" x14ac:dyDescent="0.3">
      <c r="C1448">
        <v>879526</v>
      </c>
      <c r="D1448" t="s">
        <v>4054</v>
      </c>
      <c r="E1448" t="s">
        <v>1720</v>
      </c>
      <c r="F1448" t="s">
        <v>3614</v>
      </c>
      <c r="G1448" t="s">
        <v>4055</v>
      </c>
      <c r="H1448" t="s">
        <v>4056</v>
      </c>
      <c r="I1448" t="s">
        <v>4057</v>
      </c>
      <c r="J1448">
        <v>2020</v>
      </c>
      <c r="K1448" t="s">
        <v>4062</v>
      </c>
      <c r="L1448">
        <v>9.9903949999999995</v>
      </c>
      <c r="M1448">
        <v>1161470000</v>
      </c>
      <c r="N1448">
        <v>545764000</v>
      </c>
      <c r="O1448">
        <v>217677000</v>
      </c>
      <c r="P1448">
        <v>101301000</v>
      </c>
      <c r="Q1448">
        <v>163750000</v>
      </c>
      <c r="T1448">
        <v>166887000</v>
      </c>
      <c r="U1448">
        <v>199560000</v>
      </c>
      <c r="V1448">
        <v>756591000</v>
      </c>
      <c r="W1448">
        <v>235753000</v>
      </c>
      <c r="X1448">
        <v>104425000</v>
      </c>
      <c r="AB1448">
        <v>404879000</v>
      </c>
      <c r="AC1448">
        <v>355437000</v>
      </c>
      <c r="AD1448">
        <v>107233000</v>
      </c>
      <c r="AE1448">
        <v>755000</v>
      </c>
      <c r="AF1448">
        <v>52536482</v>
      </c>
      <c r="AG1448">
        <v>45496000</v>
      </c>
      <c r="AI1448">
        <v>1322135000</v>
      </c>
      <c r="AJ1448">
        <v>-85608000</v>
      </c>
      <c r="AK1448">
        <v>21900000</v>
      </c>
      <c r="AM1448">
        <v>-11802000</v>
      </c>
      <c r="AN1448">
        <v>5494000</v>
      </c>
      <c r="AO1448">
        <v>24194000</v>
      </c>
      <c r="AP1448">
        <v>47970000</v>
      </c>
      <c r="AQ1448">
        <v>124134000</v>
      </c>
      <c r="AU1448">
        <v>-3016000</v>
      </c>
      <c r="AV1448">
        <v>-43957000</v>
      </c>
      <c r="AW1448">
        <v>17324000</v>
      </c>
      <c r="AY1448">
        <v>0.1</v>
      </c>
      <c r="AZ1448">
        <v>175332000</v>
      </c>
      <c r="BB1448">
        <v>17886000</v>
      </c>
      <c r="BC1448">
        <v>65856000</v>
      </c>
      <c r="BH1448">
        <v>7.5407512604658598</v>
      </c>
      <c r="BN1448">
        <v>0.65140812935331904</v>
      </c>
      <c r="BO1448">
        <v>0.73927420021492896</v>
      </c>
      <c r="BP1448">
        <v>0.92332653243012797</v>
      </c>
      <c r="BQ1448">
        <v>1.62039931623352</v>
      </c>
      <c r="BR1448">
        <v>99.903949999999995</v>
      </c>
      <c r="BS1448">
        <v>1.3569486192171E-2</v>
      </c>
      <c r="BT1448">
        <v>1734065.5699799701</v>
      </c>
      <c r="BU1448">
        <v>2.4675014016533302E-9</v>
      </c>
    </row>
    <row r="1449" spans="3:73" x14ac:dyDescent="0.3">
      <c r="C1449">
        <v>879526</v>
      </c>
      <c r="D1449" t="s">
        <v>4054</v>
      </c>
      <c r="E1449" t="s">
        <v>1720</v>
      </c>
      <c r="F1449" t="s">
        <v>3614</v>
      </c>
      <c r="G1449" t="s">
        <v>4055</v>
      </c>
      <c r="H1449" t="s">
        <v>4056</v>
      </c>
      <c r="I1449" t="s">
        <v>4057</v>
      </c>
      <c r="J1449">
        <v>2019</v>
      </c>
      <c r="K1449" t="s">
        <v>4062</v>
      </c>
      <c r="L1449">
        <v>12.53309</v>
      </c>
      <c r="M1449">
        <v>1304591000</v>
      </c>
      <c r="N1449">
        <v>541389000</v>
      </c>
      <c r="O1449">
        <v>140516000</v>
      </c>
      <c r="P1449">
        <v>172737000</v>
      </c>
      <c r="Q1449">
        <v>186914000</v>
      </c>
      <c r="S1449">
        <v>221346000</v>
      </c>
      <c r="T1449">
        <v>189898000</v>
      </c>
      <c r="U1449">
        <v>311026000</v>
      </c>
      <c r="V1449">
        <v>783603000</v>
      </c>
      <c r="W1449">
        <v>259378000</v>
      </c>
      <c r="X1449">
        <v>134821000</v>
      </c>
      <c r="AB1449">
        <v>520988000</v>
      </c>
      <c r="AC1449">
        <v>336542000</v>
      </c>
      <c r="AD1449">
        <v>221841000</v>
      </c>
      <c r="AE1449">
        <v>750000</v>
      </c>
      <c r="AF1449">
        <v>53473620</v>
      </c>
      <c r="AG1449">
        <v>72307000</v>
      </c>
      <c r="AI1449">
        <v>2012754000</v>
      </c>
      <c r="AJ1449">
        <v>142786000</v>
      </c>
      <c r="AK1449">
        <v>19500000</v>
      </c>
      <c r="AM1449">
        <v>28156000</v>
      </c>
      <c r="AN1449">
        <v>18375000</v>
      </c>
      <c r="AO1449">
        <v>27340000</v>
      </c>
      <c r="AP1449">
        <v>42357000</v>
      </c>
      <c r="AQ1449">
        <v>146284000</v>
      </c>
      <c r="AU1449">
        <v>-36860000</v>
      </c>
      <c r="AV1449">
        <v>-101598000</v>
      </c>
      <c r="AW1449">
        <v>17797000</v>
      </c>
      <c r="AY1449">
        <v>0.34</v>
      </c>
      <c r="AZ1449">
        <v>185659000</v>
      </c>
      <c r="BB1449">
        <v>73871000</v>
      </c>
      <c r="BC1449">
        <v>116228000</v>
      </c>
      <c r="BH1449">
        <v>10.841133475888601</v>
      </c>
      <c r="BN1449">
        <v>0.60065031875890595</v>
      </c>
      <c r="BO1449">
        <v>2.7019385515727898</v>
      </c>
      <c r="BP1449">
        <v>0.54174216780143303</v>
      </c>
      <c r="BQ1449">
        <v>1.3666347955493501</v>
      </c>
      <c r="BR1449">
        <v>36.862029411764702</v>
      </c>
      <c r="BS1449">
        <v>3.5269526361451697E-2</v>
      </c>
      <c r="BT1449">
        <v>1420000.9734231499</v>
      </c>
      <c r="BU1449">
        <v>8.1791722650041906E-9</v>
      </c>
    </row>
    <row r="1450" spans="3:73" x14ac:dyDescent="0.3">
      <c r="C1450">
        <v>879526</v>
      </c>
      <c r="D1450" t="s">
        <v>4054</v>
      </c>
      <c r="E1450" t="s">
        <v>1720</v>
      </c>
      <c r="F1450" t="s">
        <v>3614</v>
      </c>
      <c r="G1450" t="s">
        <v>4055</v>
      </c>
      <c r="H1450" t="s">
        <v>4056</v>
      </c>
      <c r="I1450" t="s">
        <v>4057</v>
      </c>
      <c r="J1450">
        <v>2018</v>
      </c>
      <c r="K1450" t="s">
        <v>4062</v>
      </c>
      <c r="L1450">
        <v>16.185841</v>
      </c>
      <c r="M1450">
        <v>1304393000</v>
      </c>
      <c r="N1450">
        <v>549419000</v>
      </c>
      <c r="O1450">
        <v>132690000</v>
      </c>
      <c r="P1450">
        <v>181064000</v>
      </c>
      <c r="Q1450">
        <v>184404000</v>
      </c>
      <c r="S1450">
        <v>206991000</v>
      </c>
      <c r="T1450">
        <v>210328000</v>
      </c>
      <c r="U1450">
        <v>311084000</v>
      </c>
      <c r="V1450">
        <v>830544000</v>
      </c>
      <c r="W1450">
        <v>271676000</v>
      </c>
      <c r="X1450">
        <v>153113000</v>
      </c>
      <c r="AA1450">
        <v>510699000</v>
      </c>
      <c r="AB1450">
        <v>473849000</v>
      </c>
      <c r="AC1450">
        <v>302835000</v>
      </c>
      <c r="AD1450">
        <v>150244000</v>
      </c>
      <c r="AE1450">
        <v>744000</v>
      </c>
      <c r="AF1450">
        <v>55135788</v>
      </c>
      <c r="AG1450">
        <v>69056000</v>
      </c>
      <c r="AJ1450">
        <v>110987000</v>
      </c>
      <c r="AK1450">
        <v>8800000</v>
      </c>
      <c r="AM1450">
        <v>26583000</v>
      </c>
      <c r="AN1450">
        <v>11584000</v>
      </c>
      <c r="AO1450">
        <v>28759000</v>
      </c>
      <c r="AP1450">
        <v>40682000</v>
      </c>
      <c r="AQ1450">
        <v>112471000</v>
      </c>
      <c r="AU1450">
        <v>-13173000</v>
      </c>
      <c r="AV1450">
        <v>-158129000</v>
      </c>
      <c r="AW1450">
        <v>17768000</v>
      </c>
      <c r="AY1450">
        <v>0.21</v>
      </c>
      <c r="AZ1450">
        <v>182569500</v>
      </c>
      <c r="BB1450">
        <v>66926000</v>
      </c>
      <c r="BC1450">
        <v>107608000</v>
      </c>
      <c r="BN1450">
        <v>0.63672834797488198</v>
      </c>
      <c r="BO1450">
        <v>2.3271323759518801</v>
      </c>
      <c r="BP1450">
        <v>0.488412668031037</v>
      </c>
      <c r="BQ1450">
        <v>1.3435673375638599</v>
      </c>
      <c r="BR1450">
        <v>77.075433333333294</v>
      </c>
      <c r="BS1450">
        <v>2.44466064083706E-2</v>
      </c>
      <c r="BT1450">
        <v>1097749.5701335501</v>
      </c>
      <c r="BU1450">
        <v>7.17322735723828E-9</v>
      </c>
    </row>
    <row r="1451" spans="3:73" x14ac:dyDescent="0.3">
      <c r="C1451">
        <v>879526</v>
      </c>
      <c r="D1451" t="s">
        <v>4054</v>
      </c>
      <c r="E1451" t="s">
        <v>1720</v>
      </c>
      <c r="F1451" t="s">
        <v>3614</v>
      </c>
      <c r="G1451" t="s">
        <v>4055</v>
      </c>
      <c r="H1451" t="s">
        <v>4056</v>
      </c>
      <c r="I1451" t="s">
        <v>4057</v>
      </c>
      <c r="J1451">
        <v>2017</v>
      </c>
      <c r="K1451" t="s">
        <v>4062</v>
      </c>
      <c r="L1451">
        <v>16.925649</v>
      </c>
      <c r="M1451">
        <v>1351513000</v>
      </c>
      <c r="N1451">
        <v>576391000</v>
      </c>
      <c r="O1451">
        <v>191521000</v>
      </c>
      <c r="P1451">
        <v>146836000</v>
      </c>
      <c r="Q1451">
        <v>180735000</v>
      </c>
      <c r="S1451">
        <v>195363000</v>
      </c>
      <c r="T1451">
        <v>237030000</v>
      </c>
      <c r="U1451">
        <v>317464000</v>
      </c>
      <c r="W1451">
        <v>283668000</v>
      </c>
      <c r="X1451">
        <v>108448000</v>
      </c>
      <c r="AB1451">
        <v>506063000</v>
      </c>
      <c r="AC1451">
        <v>244452000</v>
      </c>
      <c r="AD1451">
        <v>98728000</v>
      </c>
      <c r="AE1451">
        <v>737000</v>
      </c>
      <c r="AF1451">
        <v>57564493</v>
      </c>
      <c r="AG1451">
        <v>72876000</v>
      </c>
      <c r="AJ1451">
        <v>130816000</v>
      </c>
      <c r="AK1451">
        <v>3900000</v>
      </c>
      <c r="AM1451">
        <v>11116000</v>
      </c>
      <c r="AN1451">
        <v>49357000</v>
      </c>
      <c r="AO1451">
        <v>16400000</v>
      </c>
      <c r="AP1451">
        <v>35053000</v>
      </c>
      <c r="AQ1451">
        <v>144379000</v>
      </c>
      <c r="AU1451">
        <v>-332240000</v>
      </c>
      <c r="AV1451">
        <v>215915000</v>
      </c>
      <c r="AW1451">
        <v>15315000</v>
      </c>
      <c r="AY1451">
        <v>0.84</v>
      </c>
      <c r="BB1451">
        <v>76873000</v>
      </c>
      <c r="BC1451">
        <v>111926000</v>
      </c>
      <c r="BO1451">
        <v>4.6873780487804897</v>
      </c>
      <c r="BP1451">
        <v>0.67515898867690405</v>
      </c>
      <c r="BQ1451">
        <v>1.39478545341738</v>
      </c>
      <c r="BR1451">
        <v>20.149582142857099</v>
      </c>
      <c r="BS1451">
        <v>9.7531335031409094E-2</v>
      </c>
      <c r="BT1451">
        <v>904839.74942408397</v>
      </c>
      <c r="BU1451">
        <v>2.8094417414432598E-8</v>
      </c>
    </row>
    <row r="1452" spans="3:73" x14ac:dyDescent="0.3">
      <c r="C1452">
        <v>1221029</v>
      </c>
      <c r="D1452" t="s">
        <v>4468</v>
      </c>
      <c r="E1452" t="s">
        <v>2677</v>
      </c>
      <c r="F1452" t="s">
        <v>3614</v>
      </c>
      <c r="G1452" t="s">
        <v>4202</v>
      </c>
      <c r="H1452" t="s">
        <v>4677</v>
      </c>
      <c r="I1452" t="s">
        <v>4678</v>
      </c>
      <c r="J1452">
        <v>2026</v>
      </c>
      <c r="K1452" t="s">
        <v>4062</v>
      </c>
      <c r="L1452">
        <v>10.593143</v>
      </c>
    </row>
    <row r="1453" spans="3:73" x14ac:dyDescent="0.3">
      <c r="C1453">
        <v>1221029</v>
      </c>
      <c r="D1453" t="s">
        <v>4468</v>
      </c>
      <c r="E1453" t="s">
        <v>2677</v>
      </c>
      <c r="F1453" t="s">
        <v>3614</v>
      </c>
      <c r="G1453" t="s">
        <v>4202</v>
      </c>
      <c r="H1453" t="s">
        <v>4677</v>
      </c>
      <c r="I1453" t="s">
        <v>4678</v>
      </c>
      <c r="J1453">
        <v>2025</v>
      </c>
      <c r="K1453" t="s">
        <v>4062</v>
      </c>
      <c r="L1453">
        <v>8.5892409999999995</v>
      </c>
    </row>
    <row r="1454" spans="3:73" x14ac:dyDescent="0.3">
      <c r="C1454">
        <v>1221029</v>
      </c>
      <c r="D1454" t="s">
        <v>4468</v>
      </c>
      <c r="E1454" t="s">
        <v>2677</v>
      </c>
      <c r="F1454" t="s">
        <v>3614</v>
      </c>
      <c r="G1454" t="s">
        <v>4202</v>
      </c>
      <c r="H1454" t="s">
        <v>4677</v>
      </c>
      <c r="I1454" t="s">
        <v>4678</v>
      </c>
      <c r="J1454">
        <v>2024</v>
      </c>
      <c r="K1454" t="s">
        <v>4062</v>
      </c>
      <c r="L1454">
        <v>4.9149520000000004</v>
      </c>
    </row>
    <row r="1455" spans="3:73" x14ac:dyDescent="0.3">
      <c r="C1455">
        <v>1221029</v>
      </c>
      <c r="D1455" t="s">
        <v>4468</v>
      </c>
      <c r="E1455" t="s">
        <v>2677</v>
      </c>
      <c r="F1455" t="s">
        <v>3614</v>
      </c>
      <c r="G1455" t="s">
        <v>4202</v>
      </c>
      <c r="H1455" t="s">
        <v>4677</v>
      </c>
      <c r="I1455" t="s">
        <v>4678</v>
      </c>
      <c r="J1455">
        <v>2023</v>
      </c>
      <c r="K1455" t="s">
        <v>4062</v>
      </c>
      <c r="L1455">
        <v>4.100549</v>
      </c>
    </row>
    <row r="1456" spans="3:73" x14ac:dyDescent="0.3">
      <c r="C1456">
        <v>1221029</v>
      </c>
      <c r="D1456" t="s">
        <v>4468</v>
      </c>
      <c r="E1456" t="s">
        <v>2677</v>
      </c>
      <c r="F1456" t="s">
        <v>3614</v>
      </c>
      <c r="G1456" t="s">
        <v>4202</v>
      </c>
      <c r="H1456" t="s">
        <v>4677</v>
      </c>
      <c r="I1456" t="s">
        <v>4678</v>
      </c>
      <c r="J1456">
        <v>2022</v>
      </c>
      <c r="K1456" t="s">
        <v>4062</v>
      </c>
      <c r="L1456">
        <v>3.9971999999999999</v>
      </c>
    </row>
    <row r="1457" spans="3:73" x14ac:dyDescent="0.3">
      <c r="C1457">
        <v>1221029</v>
      </c>
      <c r="D1457" t="s">
        <v>4468</v>
      </c>
      <c r="E1457" t="s">
        <v>2677</v>
      </c>
      <c r="F1457" t="s">
        <v>3614</v>
      </c>
      <c r="G1457" t="s">
        <v>4202</v>
      </c>
      <c r="H1457" t="s">
        <v>4677</v>
      </c>
      <c r="I1457" t="s">
        <v>4678</v>
      </c>
      <c r="J1457">
        <v>2021</v>
      </c>
      <c r="K1457" t="s">
        <v>4062</v>
      </c>
      <c r="L1457">
        <v>4.4839919999999998</v>
      </c>
    </row>
    <row r="1458" spans="3:73" x14ac:dyDescent="0.3">
      <c r="C1458">
        <v>1221029</v>
      </c>
      <c r="D1458" t="s">
        <v>4468</v>
      </c>
      <c r="E1458" t="s">
        <v>2677</v>
      </c>
      <c r="F1458" t="s">
        <v>3614</v>
      </c>
      <c r="G1458" t="s">
        <v>4202</v>
      </c>
      <c r="H1458" t="s">
        <v>4677</v>
      </c>
      <c r="I1458" t="s">
        <v>4678</v>
      </c>
      <c r="J1458">
        <v>2020</v>
      </c>
      <c r="K1458" t="s">
        <v>4062</v>
      </c>
      <c r="L1458">
        <v>4.6102600000000002</v>
      </c>
    </row>
    <row r="1459" spans="3:73" x14ac:dyDescent="0.3">
      <c r="C1459">
        <v>1221029</v>
      </c>
      <c r="D1459" t="s">
        <v>4468</v>
      </c>
      <c r="E1459" t="s">
        <v>2677</v>
      </c>
      <c r="F1459" t="s">
        <v>3614</v>
      </c>
      <c r="G1459" t="s">
        <v>4202</v>
      </c>
      <c r="H1459" t="s">
        <v>4677</v>
      </c>
      <c r="I1459" t="s">
        <v>4678</v>
      </c>
      <c r="J1459">
        <v>2019</v>
      </c>
      <c r="K1459" t="s">
        <v>4062</v>
      </c>
      <c r="L1459">
        <v>5.1900279999999999</v>
      </c>
    </row>
    <row r="1460" spans="3:73" x14ac:dyDescent="0.3">
      <c r="C1460">
        <v>1221029</v>
      </c>
      <c r="D1460" t="s">
        <v>4468</v>
      </c>
      <c r="E1460" t="s">
        <v>2677</v>
      </c>
      <c r="F1460" t="s">
        <v>3614</v>
      </c>
      <c r="G1460" t="s">
        <v>4202</v>
      </c>
      <c r="H1460" t="s">
        <v>4677</v>
      </c>
      <c r="I1460" t="s">
        <v>4678</v>
      </c>
      <c r="J1460">
        <v>2018</v>
      </c>
      <c r="K1460" t="s">
        <v>4062</v>
      </c>
      <c r="L1460">
        <v>5.9783780000000002</v>
      </c>
    </row>
    <row r="1461" spans="3:73" x14ac:dyDescent="0.3">
      <c r="C1461">
        <v>1221029</v>
      </c>
      <c r="D1461" t="s">
        <v>4468</v>
      </c>
      <c r="E1461" t="s">
        <v>2677</v>
      </c>
      <c r="F1461" t="s">
        <v>3614</v>
      </c>
      <c r="G1461" t="s">
        <v>4202</v>
      </c>
      <c r="H1461" t="s">
        <v>4677</v>
      </c>
      <c r="I1461" t="s">
        <v>4678</v>
      </c>
      <c r="J1461">
        <v>2017</v>
      </c>
      <c r="K1461" t="s">
        <v>4062</v>
      </c>
      <c r="L1461">
        <v>5.6595339999999998</v>
      </c>
    </row>
    <row r="1462" spans="3:73" x14ac:dyDescent="0.3">
      <c r="C1462">
        <v>849395</v>
      </c>
      <c r="D1462" t="s">
        <v>4383</v>
      </c>
      <c r="E1462" t="s">
        <v>717</v>
      </c>
      <c r="F1462" t="s">
        <v>3614</v>
      </c>
      <c r="G1462" t="s">
        <v>4202</v>
      </c>
      <c r="H1462" t="s">
        <v>4677</v>
      </c>
      <c r="I1462" t="s">
        <v>4679</v>
      </c>
      <c r="J1462">
        <v>2026</v>
      </c>
      <c r="K1462" t="s">
        <v>4062</v>
      </c>
      <c r="L1462">
        <v>115.367935</v>
      </c>
    </row>
    <row r="1463" spans="3:73" x14ac:dyDescent="0.3">
      <c r="C1463">
        <v>849395</v>
      </c>
      <c r="D1463" t="s">
        <v>4383</v>
      </c>
      <c r="E1463" t="s">
        <v>717</v>
      </c>
      <c r="F1463" t="s">
        <v>3614</v>
      </c>
      <c r="G1463" t="s">
        <v>4202</v>
      </c>
      <c r="H1463" t="s">
        <v>4677</v>
      </c>
      <c r="I1463" t="s">
        <v>4679</v>
      </c>
      <c r="J1463">
        <v>2025</v>
      </c>
      <c r="K1463" t="s">
        <v>4062</v>
      </c>
      <c r="L1463">
        <v>103.689988</v>
      </c>
      <c r="M1463">
        <v>58329000000</v>
      </c>
      <c r="N1463">
        <v>15254000000</v>
      </c>
      <c r="O1463">
        <v>4096000000</v>
      </c>
      <c r="Q1463">
        <v>5251000000</v>
      </c>
      <c r="R1463">
        <v>26408000000</v>
      </c>
      <c r="S1463">
        <v>24937000000</v>
      </c>
      <c r="T1463">
        <v>2048000000</v>
      </c>
      <c r="U1463">
        <v>13099000000</v>
      </c>
      <c r="V1463">
        <v>32851000000</v>
      </c>
      <c r="W1463">
        <v>8754000000</v>
      </c>
      <c r="X1463">
        <v>3263000000</v>
      </c>
      <c r="Z1463">
        <v>1175000000</v>
      </c>
      <c r="AA1463">
        <v>17533000000</v>
      </c>
      <c r="AB1463">
        <v>24004000000</v>
      </c>
      <c r="AC1463">
        <v>2016000000</v>
      </c>
      <c r="AD1463">
        <v>25593000000</v>
      </c>
      <c r="AE1463">
        <v>286000000</v>
      </c>
      <c r="AF1463">
        <v>706946142</v>
      </c>
      <c r="AG1463">
        <v>13528000000</v>
      </c>
      <c r="AJ1463">
        <v>5440000000</v>
      </c>
      <c r="AM1463">
        <v>1041000000</v>
      </c>
      <c r="AN1463">
        <v>3753000000</v>
      </c>
      <c r="AQ1463">
        <v>5625000000</v>
      </c>
      <c r="AS1463">
        <v>2156000000</v>
      </c>
      <c r="AU1463">
        <v>-6045000000</v>
      </c>
      <c r="AV1463">
        <v>596000000</v>
      </c>
      <c r="AY1463">
        <v>5.54</v>
      </c>
      <c r="AZ1463">
        <v>5003000000</v>
      </c>
      <c r="BN1463">
        <v>0.56320183785081201</v>
      </c>
      <c r="BP1463">
        <v>0.46790038839387699</v>
      </c>
      <c r="BQ1463">
        <v>1.1426776330820201</v>
      </c>
      <c r="BR1463">
        <v>18.71660433213</v>
      </c>
      <c r="BS1463">
        <v>0.156348941843026</v>
      </c>
      <c r="BU1463">
        <v>2.3931117043825999E-8</v>
      </c>
    </row>
    <row r="1464" spans="3:73" x14ac:dyDescent="0.3">
      <c r="C1464">
        <v>849395</v>
      </c>
      <c r="D1464" t="s">
        <v>4383</v>
      </c>
      <c r="E1464" t="s">
        <v>717</v>
      </c>
      <c r="F1464" t="s">
        <v>3614</v>
      </c>
      <c r="G1464" t="s">
        <v>4202</v>
      </c>
      <c r="H1464" t="s">
        <v>4677</v>
      </c>
      <c r="I1464" t="s">
        <v>4679</v>
      </c>
      <c r="J1464">
        <v>2024</v>
      </c>
      <c r="K1464" t="s">
        <v>4062</v>
      </c>
      <c r="L1464">
        <v>81.070060999999995</v>
      </c>
      <c r="M1464">
        <v>50613000000</v>
      </c>
      <c r="N1464">
        <v>14083000000</v>
      </c>
      <c r="O1464">
        <v>3720000000</v>
      </c>
      <c r="Q1464">
        <v>4755000000</v>
      </c>
      <c r="R1464">
        <v>22726000000</v>
      </c>
      <c r="S1464">
        <v>21452000000</v>
      </c>
      <c r="T1464">
        <v>1211000000</v>
      </c>
      <c r="U1464">
        <v>11061000000</v>
      </c>
      <c r="V1464">
        <v>27763000000</v>
      </c>
      <c r="W1464">
        <v>10296000000</v>
      </c>
      <c r="X1464">
        <v>3207000000</v>
      </c>
      <c r="Z1464">
        <v>2999000000</v>
      </c>
      <c r="AA1464">
        <v>13851000000</v>
      </c>
      <c r="AB1464">
        <v>21607000000</v>
      </c>
      <c r="AC1464">
        <v>2137000000</v>
      </c>
      <c r="AD1464">
        <v>24036000000</v>
      </c>
      <c r="AE1464">
        <v>290000000</v>
      </c>
      <c r="AF1464">
        <v>718647277</v>
      </c>
      <c r="AG1464">
        <v>12701000000</v>
      </c>
      <c r="AJ1464">
        <v>4925000000</v>
      </c>
      <c r="AM1464">
        <v>1085000000</v>
      </c>
      <c r="AN1464">
        <v>3492000000</v>
      </c>
      <c r="AQ1464">
        <v>4989000000</v>
      </c>
      <c r="AS1464">
        <v>1798000000</v>
      </c>
      <c r="AU1464">
        <v>-6291000000</v>
      </c>
      <c r="AV1464">
        <v>-1186000000</v>
      </c>
      <c r="AY1464">
        <v>5.0599999999999996</v>
      </c>
      <c r="AZ1464">
        <v>4523000000</v>
      </c>
      <c r="BN1464">
        <v>0.54853496137355995</v>
      </c>
      <c r="BP1464">
        <v>0.36130536130536101</v>
      </c>
      <c r="BQ1464">
        <v>0.90598290598290598</v>
      </c>
      <c r="BR1464">
        <v>16.0217511857707</v>
      </c>
      <c r="BS1464">
        <v>0.16161429166473801</v>
      </c>
      <c r="BU1464">
        <v>1.8985259807469799E-8</v>
      </c>
    </row>
    <row r="1465" spans="3:73" x14ac:dyDescent="0.3">
      <c r="C1465">
        <v>849395</v>
      </c>
      <c r="D1465" t="s">
        <v>4383</v>
      </c>
      <c r="E1465" t="s">
        <v>717</v>
      </c>
      <c r="F1465" t="s">
        <v>3614</v>
      </c>
      <c r="G1465" t="s">
        <v>4202</v>
      </c>
      <c r="H1465" t="s">
        <v>4677</v>
      </c>
      <c r="I1465" t="s">
        <v>4679</v>
      </c>
      <c r="J1465">
        <v>2023</v>
      </c>
      <c r="K1465" t="s">
        <v>4062</v>
      </c>
      <c r="L1465">
        <v>54.161588000000002</v>
      </c>
      <c r="M1465">
        <v>47469000000</v>
      </c>
      <c r="N1465">
        <v>16885000000</v>
      </c>
      <c r="O1465">
        <v>6341000000</v>
      </c>
      <c r="Q1465">
        <v>4291000000</v>
      </c>
      <c r="R1465">
        <v>19133000000</v>
      </c>
      <c r="S1465">
        <v>17841000000</v>
      </c>
      <c r="T1465">
        <v>1041000000</v>
      </c>
      <c r="U1465">
        <v>9158000000</v>
      </c>
      <c r="V1465">
        <v>25848000000</v>
      </c>
      <c r="W1465">
        <v>10013000000</v>
      </c>
      <c r="X1465">
        <v>3149000000</v>
      </c>
      <c r="Z1465">
        <v>1866000000</v>
      </c>
      <c r="AA1465">
        <v>11535000000</v>
      </c>
      <c r="AB1465">
        <v>20854000000</v>
      </c>
      <c r="AC1465">
        <v>2199000000</v>
      </c>
      <c r="AD1465">
        <v>22918000000</v>
      </c>
      <c r="AE1465">
        <v>296000000</v>
      </c>
      <c r="AF1465">
        <v>734519598</v>
      </c>
      <c r="AG1465">
        <v>11963000000</v>
      </c>
      <c r="AJ1465">
        <v>4186000000</v>
      </c>
      <c r="AM1465">
        <v>925000000</v>
      </c>
      <c r="AN1465">
        <v>3178000000</v>
      </c>
      <c r="AO1465">
        <v>376000000</v>
      </c>
      <c r="AQ1465">
        <v>5017000000</v>
      </c>
      <c r="AS1465">
        <v>1633000000</v>
      </c>
      <c r="AU1465">
        <v>-2391000000</v>
      </c>
      <c r="AV1465">
        <v>-2380000000</v>
      </c>
      <c r="AY1465">
        <v>4.3600000000000003</v>
      </c>
      <c r="BB1465">
        <v>4479000000</v>
      </c>
      <c r="BC1465">
        <v>4479000000</v>
      </c>
      <c r="BN1465">
        <v>0.54452379447639498</v>
      </c>
      <c r="BO1465">
        <v>11.9122340425532</v>
      </c>
      <c r="BP1465">
        <v>0.63327674023769098</v>
      </c>
      <c r="BQ1465">
        <v>1.2577649056226901</v>
      </c>
      <c r="BR1465">
        <v>12.422382568807301</v>
      </c>
      <c r="BS1465">
        <v>0.152392826316294</v>
      </c>
      <c r="BU1465">
        <v>1.13237040222499E-8</v>
      </c>
    </row>
    <row r="1466" spans="3:73" x14ac:dyDescent="0.3">
      <c r="C1466">
        <v>849395</v>
      </c>
      <c r="D1466" t="s">
        <v>4383</v>
      </c>
      <c r="E1466" t="s">
        <v>717</v>
      </c>
      <c r="F1466" t="s">
        <v>3614</v>
      </c>
      <c r="G1466" t="s">
        <v>4202</v>
      </c>
      <c r="H1466" t="s">
        <v>4677</v>
      </c>
      <c r="I1466" t="s">
        <v>4679</v>
      </c>
      <c r="J1466">
        <v>2022</v>
      </c>
      <c r="K1466" t="s">
        <v>4062</v>
      </c>
      <c r="L1466">
        <v>36.941536999999997</v>
      </c>
    </row>
    <row r="1467" spans="3:73" x14ac:dyDescent="0.3">
      <c r="C1467">
        <v>849395</v>
      </c>
      <c r="D1467" t="s">
        <v>4383</v>
      </c>
      <c r="E1467" t="s">
        <v>717</v>
      </c>
      <c r="F1467" t="s">
        <v>3614</v>
      </c>
      <c r="G1467" t="s">
        <v>4202</v>
      </c>
      <c r="H1467" t="s">
        <v>4677</v>
      </c>
      <c r="I1467" t="s">
        <v>4679</v>
      </c>
      <c r="J1467">
        <v>2021</v>
      </c>
      <c r="K1467" t="s">
        <v>4062</v>
      </c>
      <c r="L1467">
        <v>44.359699999999997</v>
      </c>
    </row>
    <row r="1468" spans="3:73" x14ac:dyDescent="0.3">
      <c r="C1468">
        <v>849395</v>
      </c>
      <c r="D1468" t="s">
        <v>4383</v>
      </c>
      <c r="E1468" t="s">
        <v>717</v>
      </c>
      <c r="F1468" t="s">
        <v>3614</v>
      </c>
      <c r="G1468" t="s">
        <v>4202</v>
      </c>
      <c r="H1468" t="s">
        <v>4677</v>
      </c>
      <c r="I1468" t="s">
        <v>4679</v>
      </c>
      <c r="J1468">
        <v>2020</v>
      </c>
      <c r="K1468" t="s">
        <v>4062</v>
      </c>
      <c r="L1468">
        <v>28.960346000000001</v>
      </c>
    </row>
    <row r="1469" spans="3:73" x14ac:dyDescent="0.3">
      <c r="C1469">
        <v>849395</v>
      </c>
      <c r="D1469" t="s">
        <v>4383</v>
      </c>
      <c r="E1469" t="s">
        <v>717</v>
      </c>
      <c r="F1469" t="s">
        <v>3614</v>
      </c>
      <c r="G1469" t="s">
        <v>4202</v>
      </c>
      <c r="H1469" t="s">
        <v>4677</v>
      </c>
      <c r="I1469" t="s">
        <v>4679</v>
      </c>
      <c r="J1469">
        <v>2019</v>
      </c>
      <c r="K1469" t="s">
        <v>4062</v>
      </c>
      <c r="L1469">
        <v>28.409818000000001</v>
      </c>
    </row>
    <row r="1470" spans="3:73" x14ac:dyDescent="0.3">
      <c r="C1470">
        <v>849395</v>
      </c>
      <c r="D1470" t="s">
        <v>4383</v>
      </c>
      <c r="E1470" t="s">
        <v>717</v>
      </c>
      <c r="F1470" t="s">
        <v>3614</v>
      </c>
      <c r="G1470" t="s">
        <v>4202</v>
      </c>
      <c r="H1470" t="s">
        <v>4677</v>
      </c>
      <c r="I1470" t="s">
        <v>4679</v>
      </c>
      <c r="J1470">
        <v>2018</v>
      </c>
      <c r="K1470" t="s">
        <v>4062</v>
      </c>
      <c r="L1470">
        <v>27.506211</v>
      </c>
    </row>
    <row r="1471" spans="3:73" x14ac:dyDescent="0.3">
      <c r="C1471">
        <v>849395</v>
      </c>
      <c r="D1471" t="s">
        <v>4383</v>
      </c>
      <c r="E1471" t="s">
        <v>717</v>
      </c>
      <c r="F1471" t="s">
        <v>3614</v>
      </c>
      <c r="G1471" t="s">
        <v>4202</v>
      </c>
      <c r="H1471" t="s">
        <v>4677</v>
      </c>
      <c r="I1471" t="s">
        <v>4679</v>
      </c>
      <c r="J1471">
        <v>2017</v>
      </c>
      <c r="K1471" t="s">
        <v>4062</v>
      </c>
      <c r="L1471">
        <v>29.067537999999999</v>
      </c>
    </row>
    <row r="1472" spans="3:73" x14ac:dyDescent="0.3">
      <c r="C1472">
        <v>918646</v>
      </c>
      <c r="D1472" t="s">
        <v>4417</v>
      </c>
      <c r="E1472" t="s">
        <v>168</v>
      </c>
      <c r="F1472" t="s">
        <v>3614</v>
      </c>
      <c r="G1472" t="s">
        <v>4202</v>
      </c>
      <c r="H1472" t="s">
        <v>4677</v>
      </c>
      <c r="I1472" t="s">
        <v>4680</v>
      </c>
      <c r="J1472">
        <v>2026</v>
      </c>
      <c r="K1472" t="s">
        <v>4062</v>
      </c>
      <c r="L1472">
        <v>210.121363</v>
      </c>
    </row>
    <row r="1473" spans="3:73" x14ac:dyDescent="0.3">
      <c r="C1473">
        <v>918646</v>
      </c>
      <c r="D1473" t="s">
        <v>4417</v>
      </c>
      <c r="E1473" t="s">
        <v>168</v>
      </c>
      <c r="F1473" t="s">
        <v>3614</v>
      </c>
      <c r="G1473" t="s">
        <v>4202</v>
      </c>
      <c r="H1473" t="s">
        <v>4677</v>
      </c>
      <c r="I1473" t="s">
        <v>4680</v>
      </c>
      <c r="J1473">
        <v>2025</v>
      </c>
      <c r="K1473" t="s">
        <v>4062</v>
      </c>
      <c r="L1473">
        <v>221.92293900000001</v>
      </c>
      <c r="M1473">
        <v>3264588000</v>
      </c>
      <c r="N1473">
        <v>668657000</v>
      </c>
      <c r="O1473">
        <v>20401000</v>
      </c>
      <c r="P1473">
        <v>212332000</v>
      </c>
      <c r="Q1473">
        <v>415175000</v>
      </c>
      <c r="S1473">
        <v>1792982000</v>
      </c>
      <c r="U1473">
        <v>469894000</v>
      </c>
      <c r="V1473">
        <v>1807888000</v>
      </c>
      <c r="W1473">
        <v>245004000</v>
      </c>
      <c r="X1473">
        <v>129895000</v>
      </c>
      <c r="AA1473">
        <v>1246250000</v>
      </c>
      <c r="AB1473">
        <v>1456700000</v>
      </c>
      <c r="AD1473">
        <v>1459495000</v>
      </c>
      <c r="AE1473">
        <v>330000</v>
      </c>
      <c r="AF1473">
        <v>34143945</v>
      </c>
      <c r="AG1473">
        <v>673137000</v>
      </c>
      <c r="AM1473">
        <v>128069000</v>
      </c>
      <c r="AN1473">
        <v>463416000</v>
      </c>
      <c r="AO1473">
        <v>40526000</v>
      </c>
      <c r="AQ1473">
        <v>548548000</v>
      </c>
      <c r="AS1473">
        <v>158902000</v>
      </c>
      <c r="AU1473">
        <v>-370131000</v>
      </c>
      <c r="AV1473">
        <v>-192941000</v>
      </c>
      <c r="AX1473">
        <v>33456000</v>
      </c>
      <c r="AY1473">
        <v>13.88</v>
      </c>
      <c r="AZ1473">
        <v>394549000</v>
      </c>
      <c r="BB1473">
        <v>632011000</v>
      </c>
      <c r="BC1473">
        <v>632011000</v>
      </c>
      <c r="BN1473">
        <v>0.55378749171411501</v>
      </c>
      <c r="BO1473">
        <v>15.595198144401101</v>
      </c>
      <c r="BP1473">
        <v>8.3268028277089401E-2</v>
      </c>
      <c r="BQ1473">
        <v>1.03460351667728</v>
      </c>
      <c r="BR1473">
        <v>15.9886843659942</v>
      </c>
      <c r="BS1473">
        <v>0.31812727397542401</v>
      </c>
      <c r="BU1473">
        <v>2.1145674423834699E-6</v>
      </c>
    </row>
    <row r="1474" spans="3:73" x14ac:dyDescent="0.3">
      <c r="C1474">
        <v>918646</v>
      </c>
      <c r="D1474" t="s">
        <v>4417</v>
      </c>
      <c r="E1474" t="s">
        <v>168</v>
      </c>
      <c r="F1474" t="s">
        <v>3614</v>
      </c>
      <c r="G1474" t="s">
        <v>4202</v>
      </c>
      <c r="H1474" t="s">
        <v>4677</v>
      </c>
      <c r="I1474" t="s">
        <v>4680</v>
      </c>
      <c r="J1474">
        <v>2024</v>
      </c>
      <c r="K1474" t="s">
        <v>4062</v>
      </c>
      <c r="L1474">
        <v>251.06959000000001</v>
      </c>
      <c r="M1474">
        <v>2947019000</v>
      </c>
      <c r="N1474">
        <v>627693000</v>
      </c>
      <c r="O1474">
        <v>34925000</v>
      </c>
      <c r="P1474">
        <v>202985000</v>
      </c>
      <c r="Q1474">
        <v>373923000</v>
      </c>
      <c r="S1474">
        <v>1676217000</v>
      </c>
      <c r="U1474">
        <v>392569000</v>
      </c>
      <c r="V1474">
        <v>1638484000</v>
      </c>
      <c r="W1474">
        <v>239409000</v>
      </c>
      <c r="X1474">
        <v>127183000</v>
      </c>
      <c r="AA1474">
        <v>1102500000</v>
      </c>
      <c r="AB1474">
        <v>1308535000</v>
      </c>
      <c r="AD1474">
        <v>1311567000</v>
      </c>
      <c r="AE1474">
        <v>341000</v>
      </c>
      <c r="AF1474">
        <v>34143945</v>
      </c>
      <c r="AG1474">
        <v>685321000</v>
      </c>
      <c r="AJ1474">
        <v>716902000</v>
      </c>
      <c r="AM1474">
        <v>140298000</v>
      </c>
      <c r="AN1474">
        <v>477639000</v>
      </c>
      <c r="AO1474">
        <v>42257000</v>
      </c>
      <c r="AQ1474">
        <v>563938000</v>
      </c>
      <c r="AS1474">
        <v>149832000</v>
      </c>
      <c r="AU1474">
        <v>-175358000</v>
      </c>
      <c r="AV1474">
        <v>-368897000</v>
      </c>
      <c r="AX1474">
        <v>34841000</v>
      </c>
      <c r="AY1474">
        <v>13.72</v>
      </c>
      <c r="AZ1474">
        <v>332902500</v>
      </c>
      <c r="BB1474">
        <v>660194000</v>
      </c>
      <c r="BC1474">
        <v>660194000</v>
      </c>
      <c r="BN1474">
        <v>0.55598012771549798</v>
      </c>
      <c r="BO1474">
        <v>15.6233050145538</v>
      </c>
      <c r="BP1474">
        <v>0.145880062988442</v>
      </c>
      <c r="BQ1474">
        <v>1.05998521358846</v>
      </c>
      <c r="BR1474">
        <v>18.299532798833798</v>
      </c>
      <c r="BS1474">
        <v>0.36501813096325297</v>
      </c>
      <c r="BU1474">
        <v>2.63246667058963E-6</v>
      </c>
    </row>
    <row r="1475" spans="3:73" x14ac:dyDescent="0.3">
      <c r="C1475">
        <v>918646</v>
      </c>
      <c r="D1475" t="s">
        <v>4417</v>
      </c>
      <c r="E1475" t="s">
        <v>168</v>
      </c>
      <c r="F1475" t="s">
        <v>3614</v>
      </c>
      <c r="G1475" t="s">
        <v>4202</v>
      </c>
      <c r="H1475" t="s">
        <v>4677</v>
      </c>
      <c r="I1475" t="s">
        <v>4680</v>
      </c>
      <c r="J1475">
        <v>2023</v>
      </c>
      <c r="K1475" t="s">
        <v>4062</v>
      </c>
      <c r="L1475">
        <v>162.34359599999999</v>
      </c>
      <c r="M1475">
        <v>2781002000</v>
      </c>
      <c r="N1475">
        <v>521503000</v>
      </c>
      <c r="O1475">
        <v>15242000</v>
      </c>
      <c r="P1475">
        <v>195052000</v>
      </c>
      <c r="Q1475">
        <v>291882000</v>
      </c>
      <c r="S1475">
        <v>1662061000</v>
      </c>
      <c r="U1475">
        <v>380711000</v>
      </c>
      <c r="V1475">
        <v>1595308000</v>
      </c>
      <c r="W1475">
        <v>212889000</v>
      </c>
      <c r="X1475">
        <v>110408000</v>
      </c>
      <c r="AA1475">
        <v>1099500000</v>
      </c>
      <c r="AB1475">
        <v>1185694000</v>
      </c>
      <c r="AD1475">
        <v>1188883000</v>
      </c>
      <c r="AE1475">
        <v>358000</v>
      </c>
      <c r="AF1475">
        <v>35768376</v>
      </c>
      <c r="AG1475">
        <v>639266000</v>
      </c>
      <c r="AJ1475">
        <v>674740000</v>
      </c>
      <c r="AM1475">
        <v>127053000</v>
      </c>
      <c r="AN1475">
        <v>461540000</v>
      </c>
      <c r="AO1475">
        <v>35171000</v>
      </c>
      <c r="AQ1475">
        <v>541726000</v>
      </c>
      <c r="AS1475">
        <v>138554000</v>
      </c>
      <c r="AU1475">
        <v>-268594000</v>
      </c>
      <c r="AV1475">
        <v>-277306000</v>
      </c>
      <c r="AX1475">
        <v>37040000</v>
      </c>
      <c r="AY1475">
        <v>12.54</v>
      </c>
      <c r="AZ1475">
        <v>264271500</v>
      </c>
      <c r="BB1475">
        <v>623764000</v>
      </c>
      <c r="BC1475">
        <v>623764000</v>
      </c>
      <c r="BN1475">
        <v>0.57364503873064498</v>
      </c>
      <c r="BO1475">
        <v>17.735179551334902</v>
      </c>
      <c r="BP1475">
        <v>7.1595996035492701E-2</v>
      </c>
      <c r="BQ1475">
        <v>1.07859494854126</v>
      </c>
      <c r="BR1475">
        <v>12.9460602870813</v>
      </c>
      <c r="BS1475">
        <v>0.38925726199171101</v>
      </c>
      <c r="BU1475">
        <v>1.7169595982099901E-6</v>
      </c>
    </row>
    <row r="1476" spans="3:73" x14ac:dyDescent="0.3">
      <c r="C1476">
        <v>918646</v>
      </c>
      <c r="D1476" t="s">
        <v>4417</v>
      </c>
      <c r="E1476" t="s">
        <v>168</v>
      </c>
      <c r="F1476" t="s">
        <v>3614</v>
      </c>
      <c r="G1476" t="s">
        <v>4202</v>
      </c>
      <c r="H1476" t="s">
        <v>4677</v>
      </c>
      <c r="I1476" t="s">
        <v>4680</v>
      </c>
      <c r="J1476">
        <v>2022</v>
      </c>
      <c r="K1476" t="s">
        <v>4062</v>
      </c>
      <c r="L1476">
        <v>123.611014</v>
      </c>
      <c r="M1476">
        <v>2579652000</v>
      </c>
      <c r="N1476">
        <v>442727000</v>
      </c>
      <c r="O1476">
        <v>19416000</v>
      </c>
      <c r="Q1476">
        <v>236661000</v>
      </c>
      <c r="S1476">
        <v>1616539000</v>
      </c>
      <c r="U1476">
        <v>329137000</v>
      </c>
      <c r="V1476">
        <v>1446096000</v>
      </c>
      <c r="W1476">
        <v>207551000</v>
      </c>
      <c r="X1476">
        <v>113679000</v>
      </c>
      <c r="AA1476">
        <v>1106000000</v>
      </c>
      <c r="AB1476">
        <v>1133556000</v>
      </c>
      <c r="AD1476">
        <v>1136344000</v>
      </c>
      <c r="AE1476">
        <v>387000</v>
      </c>
      <c r="AF1476">
        <v>38710929</v>
      </c>
      <c r="AG1476">
        <v>99176000</v>
      </c>
      <c r="AJ1476">
        <v>552102000</v>
      </c>
      <c r="AM1476">
        <v>100847000</v>
      </c>
      <c r="AN1476">
        <v>74316000</v>
      </c>
      <c r="AO1476">
        <v>30873000</v>
      </c>
      <c r="AQ1476">
        <v>517171000</v>
      </c>
      <c r="AS1476">
        <v>128811000</v>
      </c>
      <c r="AU1476">
        <v>-74121000</v>
      </c>
      <c r="AV1476">
        <v>-692154000</v>
      </c>
      <c r="AX1476">
        <v>40526000</v>
      </c>
      <c r="AY1476">
        <v>9.23</v>
      </c>
      <c r="AZ1476">
        <v>236205000</v>
      </c>
      <c r="BB1476">
        <v>206036000</v>
      </c>
      <c r="BC1476">
        <v>206036000</v>
      </c>
      <c r="BN1476">
        <v>0.56057793841960102</v>
      </c>
      <c r="BO1476">
        <v>6.6736630712920704</v>
      </c>
      <c r="BP1476">
        <v>9.3548091794305996E-2</v>
      </c>
      <c r="BQ1476">
        <v>0.99284513203983604</v>
      </c>
      <c r="BR1476">
        <v>13.3923092091008</v>
      </c>
      <c r="BS1476">
        <v>6.5560060552808996E-2</v>
      </c>
      <c r="BU1476">
        <v>1.0065048918800701E-6</v>
      </c>
    </row>
    <row r="1477" spans="3:73" x14ac:dyDescent="0.3">
      <c r="C1477">
        <v>918646</v>
      </c>
      <c r="D1477" t="s">
        <v>4417</v>
      </c>
      <c r="E1477" t="s">
        <v>168</v>
      </c>
      <c r="F1477" t="s">
        <v>3614</v>
      </c>
      <c r="G1477" t="s">
        <v>4202</v>
      </c>
      <c r="H1477" t="s">
        <v>4677</v>
      </c>
      <c r="I1477" t="s">
        <v>4680</v>
      </c>
      <c r="J1477">
        <v>2021</v>
      </c>
      <c r="K1477" t="s">
        <v>4062</v>
      </c>
      <c r="L1477">
        <v>136.14643100000001</v>
      </c>
      <c r="M1477">
        <v>2838681000</v>
      </c>
      <c r="N1477">
        <v>661689000</v>
      </c>
      <c r="O1477">
        <v>263520000</v>
      </c>
      <c r="Q1477">
        <v>235749000</v>
      </c>
      <c r="S1477">
        <v>1659100000</v>
      </c>
      <c r="U1477">
        <v>329137000</v>
      </c>
      <c r="V1477">
        <v>1479691000</v>
      </c>
      <c r="W1477">
        <v>169354000</v>
      </c>
      <c r="X1477">
        <v>84171000</v>
      </c>
      <c r="AA1477">
        <v>1015000000</v>
      </c>
      <c r="AB1477">
        <v>1358990000</v>
      </c>
      <c r="AD1477">
        <v>1299509000</v>
      </c>
      <c r="AE1477">
        <v>424000</v>
      </c>
      <c r="AF1477">
        <v>42370878</v>
      </c>
      <c r="AG1477">
        <v>69830000</v>
      </c>
      <c r="AJ1477">
        <v>445796000</v>
      </c>
      <c r="AM1477">
        <v>89946000</v>
      </c>
      <c r="AN1477">
        <v>66011000</v>
      </c>
      <c r="AO1477">
        <v>44420000</v>
      </c>
      <c r="AQ1477">
        <v>643073000</v>
      </c>
      <c r="AS1477">
        <v>129087000</v>
      </c>
      <c r="AU1477">
        <v>37089000</v>
      </c>
      <c r="AV1477">
        <v>-530290000</v>
      </c>
      <c r="AX1477">
        <v>16808000</v>
      </c>
      <c r="AY1477">
        <v>8.17</v>
      </c>
      <c r="AZ1477">
        <v>254128500</v>
      </c>
      <c r="BB1477">
        <v>200377000</v>
      </c>
      <c r="BC1477">
        <v>200377000</v>
      </c>
      <c r="BN1477">
        <v>0.52126005000209596</v>
      </c>
      <c r="BO1477">
        <v>4.5109635299414697</v>
      </c>
      <c r="BP1477">
        <v>1.5560305631989799</v>
      </c>
      <c r="BQ1477">
        <v>2.51508674138196</v>
      </c>
      <c r="BR1477">
        <v>16.664189840881299</v>
      </c>
      <c r="BS1477">
        <v>4.8573573021140702E-2</v>
      </c>
      <c r="BU1477">
        <v>8.1848751004054502E-7</v>
      </c>
    </row>
    <row r="1478" spans="3:73" x14ac:dyDescent="0.3">
      <c r="C1478">
        <v>918646</v>
      </c>
      <c r="D1478" t="s">
        <v>4417</v>
      </c>
      <c r="E1478" t="s">
        <v>168</v>
      </c>
      <c r="F1478" t="s">
        <v>3614</v>
      </c>
      <c r="G1478" t="s">
        <v>4202</v>
      </c>
      <c r="H1478" t="s">
        <v>4677</v>
      </c>
      <c r="I1478" t="s">
        <v>4680</v>
      </c>
      <c r="J1478">
        <v>2020</v>
      </c>
      <c r="K1478" t="s">
        <v>4062</v>
      </c>
      <c r="L1478">
        <v>74.430530000000005</v>
      </c>
      <c r="M1478">
        <v>2961020000</v>
      </c>
      <c r="N1478">
        <v>678217000</v>
      </c>
      <c r="O1478">
        <v>118648000</v>
      </c>
      <c r="Q1478">
        <v>272508000</v>
      </c>
      <c r="R1478">
        <v>208400000</v>
      </c>
      <c r="S1478">
        <v>1762109000</v>
      </c>
      <c r="U1478">
        <v>331592000</v>
      </c>
      <c r="V1478">
        <v>1993177000</v>
      </c>
      <c r="W1478">
        <v>169697000</v>
      </c>
      <c r="X1478">
        <v>86197000</v>
      </c>
      <c r="AA1478">
        <v>1575000000</v>
      </c>
      <c r="AB1478">
        <v>967843000</v>
      </c>
      <c r="AD1478">
        <v>960065000</v>
      </c>
      <c r="AE1478">
        <v>416000</v>
      </c>
      <c r="AF1478">
        <v>41649041</v>
      </c>
      <c r="AG1478">
        <v>63913000</v>
      </c>
      <c r="AJ1478">
        <v>373847000</v>
      </c>
      <c r="AM1478">
        <v>-25170000</v>
      </c>
      <c r="AN1478">
        <v>72429000</v>
      </c>
      <c r="AO1478">
        <v>38421000</v>
      </c>
      <c r="AQ1478">
        <v>399301000</v>
      </c>
      <c r="AS1478">
        <v>113518000</v>
      </c>
      <c r="AU1478">
        <v>-831080000</v>
      </c>
      <c r="AV1478">
        <v>541826000</v>
      </c>
      <c r="AX1478">
        <v>16808000</v>
      </c>
      <c r="AY1478">
        <v>1.69</v>
      </c>
      <c r="AZ1478">
        <v>273851000</v>
      </c>
      <c r="BB1478">
        <v>85680000</v>
      </c>
      <c r="BC1478">
        <v>85680000</v>
      </c>
      <c r="BN1478">
        <v>0.67313864816853697</v>
      </c>
      <c r="BO1478">
        <v>2.2300304520965102</v>
      </c>
      <c r="BP1478">
        <v>0.69917558943293001</v>
      </c>
      <c r="BQ1478">
        <v>2.39078475164558</v>
      </c>
      <c r="BR1478">
        <v>44.041733727810701</v>
      </c>
      <c r="BS1478">
        <v>7.4835484680883205E-2</v>
      </c>
      <c r="BU1478">
        <v>1.2996694267561999E-7</v>
      </c>
    </row>
    <row r="1479" spans="3:73" x14ac:dyDescent="0.3">
      <c r="C1479">
        <v>918646</v>
      </c>
      <c r="D1479" t="s">
        <v>4417</v>
      </c>
      <c r="E1479" t="s">
        <v>168</v>
      </c>
      <c r="F1479" t="s">
        <v>3614</v>
      </c>
      <c r="G1479" t="s">
        <v>4202</v>
      </c>
      <c r="H1479" t="s">
        <v>4677</v>
      </c>
      <c r="I1479" t="s">
        <v>4680</v>
      </c>
      <c r="J1479">
        <v>2019</v>
      </c>
      <c r="K1479" t="s">
        <v>4062</v>
      </c>
      <c r="L1479">
        <v>79.912762000000001</v>
      </c>
      <c r="M1479">
        <v>2169163000</v>
      </c>
      <c r="N1479">
        <v>427621000</v>
      </c>
      <c r="O1479">
        <v>8601000</v>
      </c>
      <c r="Q1479">
        <v>275194000</v>
      </c>
      <c r="S1479">
        <v>1426939000</v>
      </c>
      <c r="U1479">
        <v>198370000</v>
      </c>
      <c r="V1479">
        <v>959676000</v>
      </c>
      <c r="W1479">
        <v>179333000</v>
      </c>
      <c r="X1479">
        <v>80884000</v>
      </c>
      <c r="AA1479">
        <v>696500000</v>
      </c>
      <c r="AB1479">
        <v>1209487000</v>
      </c>
      <c r="AD1479">
        <v>1212352000</v>
      </c>
      <c r="AE1479">
        <v>451000</v>
      </c>
      <c r="AF1479">
        <v>45117393</v>
      </c>
      <c r="AG1479">
        <v>56582000</v>
      </c>
      <c r="AJ1479">
        <v>365133000</v>
      </c>
      <c r="AM1479">
        <v>10875000</v>
      </c>
      <c r="AN1479">
        <v>-127797000</v>
      </c>
      <c r="AO1479">
        <v>28374000</v>
      </c>
      <c r="AQ1479">
        <v>350284000</v>
      </c>
      <c r="AS1479">
        <v>122535000</v>
      </c>
      <c r="AU1479">
        <v>-166592000</v>
      </c>
      <c r="AV1479">
        <v>-223159000</v>
      </c>
      <c r="AX1479">
        <v>18636000</v>
      </c>
      <c r="AY1479">
        <v>1.48</v>
      </c>
      <c r="AZ1479">
        <v>266676500</v>
      </c>
      <c r="BB1479">
        <v>-88548000</v>
      </c>
      <c r="BC1479">
        <v>-88548000</v>
      </c>
      <c r="BN1479">
        <v>0.44241765141669898</v>
      </c>
      <c r="BO1479">
        <v>-3.12074434341298</v>
      </c>
      <c r="BP1479">
        <v>4.7961055689694602E-2</v>
      </c>
      <c r="BQ1479">
        <v>0.84996626387781404</v>
      </c>
      <c r="BR1479">
        <v>53.995109459459499</v>
      </c>
      <c r="BS1479">
        <v>-0.105662152631653</v>
      </c>
      <c r="BU1479">
        <v>9.7785993367435905E-8</v>
      </c>
    </row>
    <row r="1480" spans="3:73" x14ac:dyDescent="0.3">
      <c r="C1480">
        <v>918646</v>
      </c>
      <c r="D1480" t="s">
        <v>4417</v>
      </c>
      <c r="E1480" t="s">
        <v>168</v>
      </c>
      <c r="F1480" t="s">
        <v>3614</v>
      </c>
      <c r="G1480" t="s">
        <v>4202</v>
      </c>
      <c r="H1480" t="s">
        <v>4677</v>
      </c>
      <c r="I1480" t="s">
        <v>4680</v>
      </c>
      <c r="J1480">
        <v>2018</v>
      </c>
      <c r="K1480" t="s">
        <v>4062</v>
      </c>
      <c r="L1480">
        <v>90.007767000000001</v>
      </c>
      <c r="M1480">
        <v>2368003000</v>
      </c>
      <c r="N1480">
        <v>458735000</v>
      </c>
      <c r="O1480">
        <v>9315000</v>
      </c>
      <c r="Q1480">
        <v>258159000</v>
      </c>
      <c r="S1480">
        <v>1595299000</v>
      </c>
      <c r="U1480">
        <v>205211000</v>
      </c>
      <c r="V1480">
        <v>950313000</v>
      </c>
      <c r="W1480">
        <v>179329000</v>
      </c>
      <c r="X1480">
        <v>73459000</v>
      </c>
      <c r="AA1480">
        <v>626500000</v>
      </c>
      <c r="AB1480">
        <v>1417690000</v>
      </c>
      <c r="AD1480">
        <v>1298840000</v>
      </c>
      <c r="AE1480">
        <v>483000</v>
      </c>
      <c r="AF1480">
        <v>48282784</v>
      </c>
      <c r="AG1480">
        <v>61377000</v>
      </c>
      <c r="AJ1480">
        <v>382175000</v>
      </c>
      <c r="AM1480">
        <v>15330000</v>
      </c>
      <c r="AN1480">
        <v>37008000</v>
      </c>
      <c r="AO1480">
        <v>27638000</v>
      </c>
      <c r="AS1480">
        <v>114015000</v>
      </c>
      <c r="AX1480">
        <v>19404000</v>
      </c>
      <c r="AY1480">
        <v>5.33</v>
      </c>
      <c r="AZ1480">
        <v>255502500</v>
      </c>
      <c r="BB1480">
        <v>79976000</v>
      </c>
      <c r="BC1480">
        <v>79976000</v>
      </c>
      <c r="BN1480">
        <v>0.401314103064903</v>
      </c>
      <c r="BO1480">
        <v>2.8936970837253102</v>
      </c>
      <c r="BP1480">
        <v>5.1943634325736503E-2</v>
      </c>
      <c r="BQ1480">
        <v>1.1184805580804</v>
      </c>
      <c r="BR1480">
        <v>16.8870106941839</v>
      </c>
      <c r="BS1480">
        <v>2.6104437500440902E-2</v>
      </c>
      <c r="BU1480">
        <v>3.3839654516149501E-7</v>
      </c>
    </row>
    <row r="1481" spans="3:73" x14ac:dyDescent="0.3">
      <c r="C1481">
        <v>918646</v>
      </c>
      <c r="D1481" t="s">
        <v>4417</v>
      </c>
      <c r="E1481" t="s">
        <v>168</v>
      </c>
      <c r="F1481" t="s">
        <v>3614</v>
      </c>
      <c r="G1481" t="s">
        <v>4202</v>
      </c>
      <c r="H1481" t="s">
        <v>4677</v>
      </c>
      <c r="I1481" t="s">
        <v>4680</v>
      </c>
      <c r="J1481">
        <v>2017</v>
      </c>
      <c r="K1481" t="s">
        <v>4062</v>
      </c>
      <c r="L1481">
        <v>96.532495999999995</v>
      </c>
      <c r="M1481">
        <v>2247124000</v>
      </c>
      <c r="N1481">
        <v>400624000</v>
      </c>
      <c r="O1481">
        <v>6561000</v>
      </c>
      <c r="Q1481">
        <v>252846000</v>
      </c>
      <c r="S1481">
        <v>1546837000</v>
      </c>
      <c r="U1481">
        <v>198370000</v>
      </c>
      <c r="V1481">
        <v>1043674000</v>
      </c>
      <c r="W1481">
        <v>229519000</v>
      </c>
      <c r="X1481">
        <v>92193000</v>
      </c>
      <c r="AA1481">
        <v>692714000</v>
      </c>
      <c r="AB1481">
        <v>1203450000</v>
      </c>
      <c r="AD1481">
        <v>1061347000</v>
      </c>
      <c r="AE1481">
        <v>485000</v>
      </c>
      <c r="AF1481">
        <v>48453268</v>
      </c>
      <c r="AG1481">
        <v>61500000</v>
      </c>
      <c r="AJ1481">
        <v>356570000</v>
      </c>
      <c r="AM1481">
        <v>96300000</v>
      </c>
      <c r="AN1481">
        <v>36251000</v>
      </c>
      <c r="AO1481">
        <v>22631000</v>
      </c>
      <c r="AS1481">
        <v>91791000</v>
      </c>
      <c r="AX1481">
        <v>19358000</v>
      </c>
      <c r="AY1481">
        <v>4.1399999999999997</v>
      </c>
      <c r="BB1481">
        <v>155182000</v>
      </c>
      <c r="BC1481">
        <v>155182000</v>
      </c>
      <c r="BN1481">
        <v>0.46444877986261601</v>
      </c>
      <c r="BO1481">
        <v>6.8570544827890902</v>
      </c>
      <c r="BP1481">
        <v>2.8585868708037199E-2</v>
      </c>
      <c r="BQ1481">
        <v>0.64385954975405102</v>
      </c>
      <c r="BR1481">
        <v>23.317028019323701</v>
      </c>
      <c r="BS1481">
        <v>3.01225642943205E-2</v>
      </c>
      <c r="BU1481">
        <v>3.3208237437367602E-7</v>
      </c>
    </row>
    <row r="1482" spans="3:73" x14ac:dyDescent="0.3">
      <c r="C1482">
        <v>1159152</v>
      </c>
      <c r="D1482" t="s">
        <v>4466</v>
      </c>
      <c r="E1482" t="s">
        <v>1308</v>
      </c>
      <c r="F1482" t="s">
        <v>3614</v>
      </c>
      <c r="G1482" t="s">
        <v>4217</v>
      </c>
      <c r="H1482" t="s">
        <v>4681</v>
      </c>
      <c r="I1482" t="s">
        <v>4682</v>
      </c>
      <c r="J1482">
        <v>2026</v>
      </c>
      <c r="K1482" t="s">
        <v>4062</v>
      </c>
      <c r="L1482">
        <v>22.046271999999998</v>
      </c>
    </row>
    <row r="1483" spans="3:73" x14ac:dyDescent="0.3">
      <c r="C1483">
        <v>1159152</v>
      </c>
      <c r="D1483" t="s">
        <v>4466</v>
      </c>
      <c r="E1483" t="s">
        <v>1308</v>
      </c>
      <c r="F1483" t="s">
        <v>3614</v>
      </c>
      <c r="G1483" t="s">
        <v>4217</v>
      </c>
      <c r="H1483" t="s">
        <v>4681</v>
      </c>
      <c r="I1483" t="s">
        <v>4682</v>
      </c>
      <c r="J1483">
        <v>2025</v>
      </c>
      <c r="K1483" t="s">
        <v>4062</v>
      </c>
      <c r="L1483">
        <v>22.084620000000001</v>
      </c>
    </row>
    <row r="1484" spans="3:73" x14ac:dyDescent="0.3">
      <c r="C1484">
        <v>1159152</v>
      </c>
      <c r="D1484" t="s">
        <v>4466</v>
      </c>
      <c r="E1484" t="s">
        <v>1308</v>
      </c>
      <c r="F1484" t="s">
        <v>3614</v>
      </c>
      <c r="G1484" t="s">
        <v>4217</v>
      </c>
      <c r="H1484" t="s">
        <v>4681</v>
      </c>
      <c r="I1484" t="s">
        <v>4682</v>
      </c>
      <c r="J1484">
        <v>2024</v>
      </c>
      <c r="K1484" t="s">
        <v>4062</v>
      </c>
      <c r="L1484">
        <v>35.168244000000001</v>
      </c>
    </row>
    <row r="1485" spans="3:73" x14ac:dyDescent="0.3">
      <c r="C1485">
        <v>1159152</v>
      </c>
      <c r="D1485" t="s">
        <v>4466</v>
      </c>
      <c r="E1485" t="s">
        <v>1308</v>
      </c>
      <c r="F1485" t="s">
        <v>3614</v>
      </c>
      <c r="G1485" t="s">
        <v>4217</v>
      </c>
      <c r="H1485" t="s">
        <v>4681</v>
      </c>
      <c r="I1485" t="s">
        <v>4682</v>
      </c>
      <c r="J1485">
        <v>2023</v>
      </c>
      <c r="K1485" t="s">
        <v>4062</v>
      </c>
      <c r="L1485">
        <v>25.275938</v>
      </c>
    </row>
    <row r="1486" spans="3:73" x14ac:dyDescent="0.3">
      <c r="C1486">
        <v>1159152</v>
      </c>
      <c r="D1486" t="s">
        <v>4466</v>
      </c>
      <c r="E1486" t="s">
        <v>1308</v>
      </c>
      <c r="F1486" t="s">
        <v>3614</v>
      </c>
      <c r="G1486" t="s">
        <v>4217</v>
      </c>
      <c r="H1486" t="s">
        <v>4681</v>
      </c>
      <c r="I1486" t="s">
        <v>4682</v>
      </c>
      <c r="J1486">
        <v>2022</v>
      </c>
      <c r="K1486" t="s">
        <v>4062</v>
      </c>
      <c r="L1486">
        <v>24.138674000000002</v>
      </c>
    </row>
    <row r="1487" spans="3:73" x14ac:dyDescent="0.3">
      <c r="C1487">
        <v>1159152</v>
      </c>
      <c r="D1487" t="s">
        <v>4466</v>
      </c>
      <c r="E1487" t="s">
        <v>1308</v>
      </c>
      <c r="F1487" t="s">
        <v>3614</v>
      </c>
      <c r="G1487" t="s">
        <v>4217</v>
      </c>
      <c r="H1487" t="s">
        <v>4681</v>
      </c>
      <c r="I1487" t="s">
        <v>4682</v>
      </c>
      <c r="J1487">
        <v>2021</v>
      </c>
      <c r="K1487" t="s">
        <v>4062</v>
      </c>
      <c r="L1487">
        <v>34.399124</v>
      </c>
    </row>
    <row r="1488" spans="3:73" x14ac:dyDescent="0.3">
      <c r="C1488">
        <v>1159152</v>
      </c>
      <c r="D1488" t="s">
        <v>4466</v>
      </c>
      <c r="E1488" t="s">
        <v>1308</v>
      </c>
      <c r="F1488" t="s">
        <v>3614</v>
      </c>
      <c r="G1488" t="s">
        <v>4217</v>
      </c>
      <c r="H1488" t="s">
        <v>4681</v>
      </c>
      <c r="I1488" t="s">
        <v>4682</v>
      </c>
      <c r="J1488">
        <v>2020</v>
      </c>
      <c r="K1488" t="s">
        <v>4062</v>
      </c>
      <c r="L1488">
        <v>16.471651999999999</v>
      </c>
    </row>
    <row r="1489" spans="3:73" x14ac:dyDescent="0.3">
      <c r="C1489">
        <v>1159152</v>
      </c>
      <c r="D1489" t="s">
        <v>4466</v>
      </c>
      <c r="E1489" t="s">
        <v>1308</v>
      </c>
      <c r="F1489" t="s">
        <v>3614</v>
      </c>
      <c r="G1489" t="s">
        <v>4217</v>
      </c>
      <c r="H1489" t="s">
        <v>4681</v>
      </c>
      <c r="I1489" t="s">
        <v>4682</v>
      </c>
      <c r="J1489">
        <v>2019</v>
      </c>
      <c r="K1489" t="s">
        <v>4062</v>
      </c>
      <c r="L1489">
        <v>13.233418</v>
      </c>
    </row>
    <row r="1490" spans="3:73" x14ac:dyDescent="0.3">
      <c r="C1490">
        <v>1159152</v>
      </c>
      <c r="D1490" t="s">
        <v>4466</v>
      </c>
      <c r="E1490" t="s">
        <v>1308</v>
      </c>
      <c r="F1490" t="s">
        <v>3614</v>
      </c>
      <c r="G1490" t="s">
        <v>4217</v>
      </c>
      <c r="H1490" t="s">
        <v>4681</v>
      </c>
      <c r="I1490" t="s">
        <v>4682</v>
      </c>
      <c r="J1490">
        <v>2018</v>
      </c>
      <c r="K1490" t="s">
        <v>4062</v>
      </c>
      <c r="L1490">
        <v>12.936553999999999</v>
      </c>
    </row>
    <row r="1491" spans="3:73" x14ac:dyDescent="0.3">
      <c r="C1491">
        <v>1159152</v>
      </c>
      <c r="D1491" t="s">
        <v>4466</v>
      </c>
      <c r="E1491" t="s">
        <v>1308</v>
      </c>
      <c r="F1491" t="s">
        <v>3614</v>
      </c>
      <c r="G1491" t="s">
        <v>4217</v>
      </c>
      <c r="H1491" t="s">
        <v>4681</v>
      </c>
      <c r="I1491" t="s">
        <v>4682</v>
      </c>
      <c r="J1491">
        <v>2017</v>
      </c>
      <c r="K1491" t="s">
        <v>4062</v>
      </c>
      <c r="L1491">
        <v>13.956954</v>
      </c>
    </row>
    <row r="1492" spans="3:73" x14ac:dyDescent="0.3">
      <c r="C1492">
        <v>924719</v>
      </c>
      <c r="D1492" t="s">
        <v>4418</v>
      </c>
      <c r="E1492" t="s">
        <v>1287</v>
      </c>
      <c r="F1492" t="s">
        <v>3614</v>
      </c>
      <c r="G1492" t="s">
        <v>4217</v>
      </c>
      <c r="H1492" t="s">
        <v>4681</v>
      </c>
      <c r="I1492" t="s">
        <v>4683</v>
      </c>
      <c r="J1492">
        <v>2026</v>
      </c>
      <c r="K1492" t="s">
        <v>4062</v>
      </c>
      <c r="L1492">
        <v>32.950775</v>
      </c>
    </row>
    <row r="1493" spans="3:73" x14ac:dyDescent="0.3">
      <c r="C1493">
        <v>924719</v>
      </c>
      <c r="D1493" t="s">
        <v>4418</v>
      </c>
      <c r="E1493" t="s">
        <v>1287</v>
      </c>
      <c r="F1493" t="s">
        <v>3614</v>
      </c>
      <c r="G1493" t="s">
        <v>4217</v>
      </c>
      <c r="H1493" t="s">
        <v>4681</v>
      </c>
      <c r="I1493" t="s">
        <v>4683</v>
      </c>
      <c r="J1493">
        <v>2025</v>
      </c>
      <c r="K1493" t="s">
        <v>4062</v>
      </c>
      <c r="L1493">
        <v>35.615436000000003</v>
      </c>
      <c r="M1493">
        <v>87729000</v>
      </c>
      <c r="N1493">
        <v>48747000</v>
      </c>
      <c r="P1493">
        <v>27228000</v>
      </c>
      <c r="S1493">
        <v>38478000</v>
      </c>
      <c r="V1493">
        <v>33425000</v>
      </c>
      <c r="W1493">
        <v>14332000</v>
      </c>
      <c r="X1493">
        <v>5482000</v>
      </c>
      <c r="Y1493">
        <v>6871000</v>
      </c>
      <c r="AB1493">
        <v>54304000</v>
      </c>
      <c r="AD1493">
        <v>46576000</v>
      </c>
      <c r="AE1493">
        <v>54000</v>
      </c>
      <c r="AF1493">
        <v>5306554</v>
      </c>
      <c r="AG1493">
        <v>26038000</v>
      </c>
      <c r="AH1493">
        <v>93446000</v>
      </c>
      <c r="AJ1493">
        <v>16994000</v>
      </c>
      <c r="AL1493">
        <v>9044000</v>
      </c>
      <c r="AM1493">
        <v>4520000</v>
      </c>
      <c r="AN1493">
        <v>12506000</v>
      </c>
      <c r="AO1493">
        <v>225000</v>
      </c>
      <c r="AP1493">
        <v>2887000</v>
      </c>
      <c r="AQ1493">
        <v>14301000</v>
      </c>
      <c r="AU1493">
        <v>-9318000</v>
      </c>
      <c r="AV1493">
        <v>-647000</v>
      </c>
      <c r="AY1493">
        <v>2.36</v>
      </c>
      <c r="BA1493">
        <v>0.181859041585515</v>
      </c>
      <c r="BB1493">
        <v>17251000</v>
      </c>
      <c r="BC1493">
        <v>20138000</v>
      </c>
      <c r="BD1493">
        <v>0.21550414142927499</v>
      </c>
      <c r="BE1493">
        <v>0.153040258545042</v>
      </c>
      <c r="BG1493">
        <v>0.278642210474499</v>
      </c>
      <c r="BI1493">
        <v>1.0651665925748599</v>
      </c>
      <c r="BJ1493">
        <v>-9.9715343620914706E-2</v>
      </c>
      <c r="BN1493">
        <v>0.38100286108356402</v>
      </c>
      <c r="BO1493">
        <v>76.671111111111102</v>
      </c>
      <c r="BR1493">
        <v>15.091286440677999</v>
      </c>
      <c r="BS1493">
        <v>0.23029611078373599</v>
      </c>
      <c r="BU1493">
        <v>1.5478128491455501E-6</v>
      </c>
    </row>
    <row r="1494" spans="3:73" x14ac:dyDescent="0.3">
      <c r="C1494">
        <v>924719</v>
      </c>
      <c r="D1494" t="s">
        <v>4418</v>
      </c>
      <c r="E1494" t="s">
        <v>1287</v>
      </c>
      <c r="F1494" t="s">
        <v>3614</v>
      </c>
      <c r="G1494" t="s">
        <v>4217</v>
      </c>
      <c r="H1494" t="s">
        <v>4681</v>
      </c>
      <c r="I1494" t="s">
        <v>4683</v>
      </c>
      <c r="J1494">
        <v>2024</v>
      </c>
      <c r="K1494" t="s">
        <v>4062</v>
      </c>
      <c r="L1494">
        <v>36.535632</v>
      </c>
      <c r="M1494">
        <v>67991000</v>
      </c>
      <c r="N1494">
        <v>35849000</v>
      </c>
      <c r="P1494">
        <v>19420000</v>
      </c>
      <c r="S1494">
        <v>31704000</v>
      </c>
      <c r="V1494">
        <v>26252000</v>
      </c>
      <c r="W1494">
        <v>15010000</v>
      </c>
      <c r="X1494">
        <v>4741000</v>
      </c>
      <c r="Y1494">
        <v>4453000</v>
      </c>
      <c r="AB1494">
        <v>41739000</v>
      </c>
      <c r="AD1494">
        <v>34070000</v>
      </c>
      <c r="AE1494">
        <v>54000</v>
      </c>
      <c r="AF1494">
        <v>5304606</v>
      </c>
      <c r="AG1494">
        <v>20010000</v>
      </c>
      <c r="AH1494">
        <v>78508000</v>
      </c>
      <c r="AJ1494">
        <v>9899000</v>
      </c>
      <c r="AL1494">
        <v>10111000</v>
      </c>
      <c r="AM1494">
        <v>2143000</v>
      </c>
      <c r="AN1494">
        <v>7675000</v>
      </c>
      <c r="AO1494">
        <v>231000</v>
      </c>
      <c r="AP1494">
        <v>2664000</v>
      </c>
      <c r="AQ1494">
        <v>5158000</v>
      </c>
      <c r="AU1494">
        <v>-6150000</v>
      </c>
      <c r="AV1494">
        <v>-635000</v>
      </c>
      <c r="AY1494">
        <v>1.45</v>
      </c>
      <c r="BA1494">
        <v>0.12608906098741501</v>
      </c>
      <c r="BB1494">
        <v>10049000</v>
      </c>
      <c r="BC1494">
        <v>12713000</v>
      </c>
      <c r="BD1494">
        <v>0.16193254190655701</v>
      </c>
      <c r="BE1494">
        <v>6.5700310796351996E-2</v>
      </c>
      <c r="BG1494">
        <v>0.25487848372140398</v>
      </c>
      <c r="BI1494">
        <v>1.1546822373549399</v>
      </c>
      <c r="BJ1494">
        <v>-7.8335965761451104E-2</v>
      </c>
      <c r="BN1494">
        <v>0.386109926313777</v>
      </c>
      <c r="BO1494">
        <v>43.502164502164497</v>
      </c>
      <c r="BR1494">
        <v>25.196987586206902</v>
      </c>
      <c r="BS1494">
        <v>0.18388078296078</v>
      </c>
      <c r="BU1494">
        <v>1.2692365988643701E-6</v>
      </c>
    </row>
    <row r="1495" spans="3:73" x14ac:dyDescent="0.3">
      <c r="C1495">
        <v>924719</v>
      </c>
      <c r="D1495" t="s">
        <v>4418</v>
      </c>
      <c r="E1495" t="s">
        <v>1287</v>
      </c>
      <c r="F1495" t="s">
        <v>3614</v>
      </c>
      <c r="G1495" t="s">
        <v>4217</v>
      </c>
      <c r="H1495" t="s">
        <v>4681</v>
      </c>
      <c r="I1495" t="s">
        <v>4683</v>
      </c>
      <c r="J1495">
        <v>2023</v>
      </c>
      <c r="K1495" t="s">
        <v>4062</v>
      </c>
      <c r="L1495">
        <v>24.306462</v>
      </c>
      <c r="M1495">
        <v>61348000</v>
      </c>
      <c r="N1495">
        <v>33325000</v>
      </c>
      <c r="S1495">
        <v>27680000</v>
      </c>
      <c r="V1495">
        <v>27187000</v>
      </c>
      <c r="W1495">
        <v>16018000</v>
      </c>
      <c r="X1495">
        <v>7336000</v>
      </c>
      <c r="Y1495">
        <v>1509000</v>
      </c>
      <c r="AB1495">
        <v>34161000</v>
      </c>
      <c r="AC1495">
        <v>102000</v>
      </c>
      <c r="AD1495">
        <v>26395000</v>
      </c>
      <c r="AE1495">
        <v>54000</v>
      </c>
      <c r="AF1495">
        <v>5308679</v>
      </c>
      <c r="AG1495">
        <v>10652000</v>
      </c>
      <c r="AH1495">
        <v>59580000</v>
      </c>
      <c r="AJ1495">
        <v>1118000</v>
      </c>
      <c r="AL1495">
        <v>9534000</v>
      </c>
      <c r="AM1495">
        <v>528000</v>
      </c>
      <c r="AN1495">
        <v>795000</v>
      </c>
      <c r="AO1495">
        <v>255000</v>
      </c>
      <c r="AP1495">
        <v>2378000</v>
      </c>
      <c r="AQ1495">
        <v>7732000</v>
      </c>
      <c r="AS1495">
        <v>2399000</v>
      </c>
      <c r="AU1495">
        <v>-4664000</v>
      </c>
      <c r="AV1495">
        <v>-619000</v>
      </c>
      <c r="AY1495">
        <v>0.15</v>
      </c>
      <c r="BA1495">
        <v>1.87646861362873E-2</v>
      </c>
      <c r="BB1495">
        <v>1578000</v>
      </c>
      <c r="BC1495">
        <v>3956000</v>
      </c>
      <c r="BD1495">
        <v>6.6398120174555195E-2</v>
      </c>
      <c r="BE1495">
        <v>0.129775092312857</v>
      </c>
      <c r="BG1495">
        <v>0.17878482712319599</v>
      </c>
      <c r="BI1495">
        <v>0.97118080459020695</v>
      </c>
      <c r="BJ1495">
        <v>-7.8281302450486701E-2</v>
      </c>
      <c r="BN1495">
        <v>0.44316033122514198</v>
      </c>
      <c r="BO1495">
        <v>6.1882352941176499</v>
      </c>
      <c r="BR1495">
        <v>162.04308</v>
      </c>
      <c r="BS1495">
        <v>2.3272152454553399E-2</v>
      </c>
      <c r="BU1495">
        <v>1.0672899798015299E-7</v>
      </c>
    </row>
    <row r="1496" spans="3:73" x14ac:dyDescent="0.3">
      <c r="C1496">
        <v>924719</v>
      </c>
      <c r="D1496" t="s">
        <v>4418</v>
      </c>
      <c r="E1496" t="s">
        <v>1287</v>
      </c>
      <c r="F1496" t="s">
        <v>3614</v>
      </c>
      <c r="G1496" t="s">
        <v>4217</v>
      </c>
      <c r="H1496" t="s">
        <v>4681</v>
      </c>
      <c r="I1496" t="s">
        <v>4683</v>
      </c>
      <c r="J1496">
        <v>2022</v>
      </c>
      <c r="K1496" t="s">
        <v>4062</v>
      </c>
      <c r="L1496">
        <v>24.396998</v>
      </c>
      <c r="M1496">
        <v>54313000</v>
      </c>
      <c r="N1496">
        <v>28940000</v>
      </c>
      <c r="P1496">
        <v>16223000</v>
      </c>
      <c r="S1496">
        <v>25124000</v>
      </c>
      <c r="V1496">
        <v>21258000</v>
      </c>
      <c r="W1496">
        <v>11224000</v>
      </c>
      <c r="X1496">
        <v>5816000</v>
      </c>
      <c r="Y1496">
        <v>2243000</v>
      </c>
      <c r="AB1496">
        <v>33055000</v>
      </c>
      <c r="AC1496">
        <v>102000</v>
      </c>
      <c r="AD1496">
        <v>25664000</v>
      </c>
      <c r="AE1496">
        <v>53000</v>
      </c>
      <c r="AF1496">
        <v>5256413</v>
      </c>
      <c r="AG1496">
        <v>9469000</v>
      </c>
      <c r="AH1496">
        <v>50131000</v>
      </c>
      <c r="AJ1496">
        <v>854000</v>
      </c>
      <c r="AL1496">
        <v>8615000</v>
      </c>
      <c r="AM1496">
        <v>145000</v>
      </c>
      <c r="AN1496">
        <v>800000</v>
      </c>
      <c r="AO1496">
        <v>260000</v>
      </c>
      <c r="AP1496">
        <v>2892000</v>
      </c>
      <c r="AQ1496">
        <v>-6334000</v>
      </c>
      <c r="AS1496">
        <v>2881000</v>
      </c>
      <c r="AU1496">
        <v>-2631000</v>
      </c>
      <c r="AV1496">
        <v>2199000</v>
      </c>
      <c r="AY1496">
        <v>0.15</v>
      </c>
      <c r="BA1496">
        <v>1.7035367337575599E-2</v>
      </c>
      <c r="BB1496">
        <v>1205000</v>
      </c>
      <c r="BC1496">
        <v>4097000</v>
      </c>
      <c r="BD1496">
        <v>8.1725878199118293E-2</v>
      </c>
      <c r="BE1496">
        <v>-0.12634896570984</v>
      </c>
      <c r="BG1496">
        <v>0.18888512098302401</v>
      </c>
      <c r="BI1496">
        <v>0.92300185959162595</v>
      </c>
      <c r="BJ1496">
        <v>-5.2482495860844601E-2</v>
      </c>
      <c r="BN1496">
        <v>0.39139800784342599</v>
      </c>
      <c r="BO1496">
        <v>4.6346153846153904</v>
      </c>
      <c r="BR1496">
        <v>162.64665333333301</v>
      </c>
      <c r="BS1496">
        <v>2.4202087430040799E-2</v>
      </c>
      <c r="BU1496">
        <v>1.10710927242475E-7</v>
      </c>
    </row>
    <row r="1497" spans="3:73" x14ac:dyDescent="0.3">
      <c r="C1497">
        <v>924719</v>
      </c>
      <c r="D1497" t="s">
        <v>4418</v>
      </c>
      <c r="E1497" t="s">
        <v>1287</v>
      </c>
      <c r="F1497" t="s">
        <v>3614</v>
      </c>
      <c r="G1497" t="s">
        <v>4217</v>
      </c>
      <c r="H1497" t="s">
        <v>4681</v>
      </c>
      <c r="I1497" t="s">
        <v>4683</v>
      </c>
      <c r="J1497">
        <v>2021</v>
      </c>
      <c r="K1497" t="s">
        <v>4062</v>
      </c>
      <c r="L1497">
        <v>21.372271000000001</v>
      </c>
      <c r="M1497">
        <v>53325000</v>
      </c>
      <c r="N1497">
        <v>27751000</v>
      </c>
      <c r="P1497">
        <v>10013000</v>
      </c>
      <c r="S1497">
        <v>21926000</v>
      </c>
      <c r="V1497">
        <v>21575000</v>
      </c>
      <c r="W1497">
        <v>13909000</v>
      </c>
      <c r="X1497">
        <v>2071000</v>
      </c>
      <c r="Y1497">
        <v>2454000</v>
      </c>
      <c r="AB1497">
        <v>31750000</v>
      </c>
      <c r="AC1497">
        <v>102000</v>
      </c>
      <c r="AD1497">
        <v>24864000</v>
      </c>
      <c r="AE1497">
        <v>53000</v>
      </c>
      <c r="AF1497">
        <v>5229658</v>
      </c>
      <c r="AG1497">
        <v>14420000</v>
      </c>
      <c r="AH1497">
        <v>50642000</v>
      </c>
      <c r="AJ1497">
        <v>6168000</v>
      </c>
      <c r="AL1497">
        <v>8252000</v>
      </c>
      <c r="AM1497">
        <v>1524000</v>
      </c>
      <c r="AN1497">
        <v>7570000</v>
      </c>
      <c r="AO1497">
        <v>190000</v>
      </c>
      <c r="AP1497">
        <v>2671000</v>
      </c>
      <c r="AQ1497">
        <v>9126000</v>
      </c>
      <c r="AS1497">
        <v>2671000</v>
      </c>
      <c r="AU1497">
        <v>-3654000</v>
      </c>
      <c r="AV1497">
        <v>-744000</v>
      </c>
      <c r="AY1497">
        <v>1.45</v>
      </c>
      <c r="BA1497">
        <v>0.121796137593302</v>
      </c>
      <c r="BB1497">
        <v>9284000</v>
      </c>
      <c r="BC1497">
        <v>11955000</v>
      </c>
      <c r="BD1497">
        <v>0.23606887563682299</v>
      </c>
      <c r="BE1497">
        <v>0.18020615299553699</v>
      </c>
      <c r="BG1497">
        <v>0.28474388847201898</v>
      </c>
      <c r="BI1497">
        <v>0.94968588842006596</v>
      </c>
      <c r="BJ1497">
        <v>-7.2153548438055395E-2</v>
      </c>
      <c r="BN1497">
        <v>0.40459446788560699</v>
      </c>
      <c r="BO1497">
        <v>48.863157894736801</v>
      </c>
      <c r="BR1497">
        <v>14.739497241379301</v>
      </c>
      <c r="BS1497">
        <v>0.23842519685039401</v>
      </c>
      <c r="BU1497">
        <v>9.7605647086614193E-7</v>
      </c>
    </row>
    <row r="1498" spans="3:73" x14ac:dyDescent="0.3">
      <c r="C1498">
        <v>924719</v>
      </c>
      <c r="D1498" t="s">
        <v>4418</v>
      </c>
      <c r="E1498" t="s">
        <v>1287</v>
      </c>
      <c r="F1498" t="s">
        <v>3614</v>
      </c>
      <c r="G1498" t="s">
        <v>4217</v>
      </c>
      <c r="H1498" t="s">
        <v>4681</v>
      </c>
      <c r="I1498" t="s">
        <v>4683</v>
      </c>
      <c r="J1498">
        <v>2020</v>
      </c>
      <c r="K1498" t="s">
        <v>4062</v>
      </c>
      <c r="L1498">
        <v>8.7071539999999992</v>
      </c>
      <c r="M1498">
        <v>46499000</v>
      </c>
      <c r="N1498">
        <v>23341000</v>
      </c>
      <c r="P1498">
        <v>9798000</v>
      </c>
      <c r="S1498">
        <v>18602000</v>
      </c>
      <c r="V1498">
        <v>22850000</v>
      </c>
      <c r="W1498">
        <v>8900000</v>
      </c>
      <c r="X1498">
        <v>1866000</v>
      </c>
      <c r="AB1498">
        <v>23649000</v>
      </c>
      <c r="AC1498">
        <v>102000</v>
      </c>
      <c r="AD1498">
        <v>17294000</v>
      </c>
      <c r="AE1498">
        <v>52000</v>
      </c>
      <c r="AF1498">
        <v>5202158</v>
      </c>
      <c r="AG1498">
        <v>11042000</v>
      </c>
      <c r="AH1498">
        <v>43862000</v>
      </c>
      <c r="AJ1498">
        <v>3759000</v>
      </c>
      <c r="AL1498">
        <v>7283000</v>
      </c>
      <c r="AM1498">
        <v>1127000</v>
      </c>
      <c r="AN1498">
        <v>2665000</v>
      </c>
      <c r="AO1498">
        <v>217000</v>
      </c>
      <c r="AP1498">
        <v>2412000</v>
      </c>
      <c r="AQ1498">
        <v>7487000</v>
      </c>
      <c r="AS1498">
        <v>2412000</v>
      </c>
      <c r="AU1498">
        <v>-2421000</v>
      </c>
      <c r="AV1498">
        <v>2334000</v>
      </c>
      <c r="AX1498">
        <v>282000</v>
      </c>
      <c r="AY1498">
        <v>0.51</v>
      </c>
      <c r="BA1498">
        <v>8.5700606447494401E-2</v>
      </c>
      <c r="BB1498">
        <v>4009000</v>
      </c>
      <c r="BC1498">
        <v>6421000</v>
      </c>
      <c r="BD1498">
        <v>0.146390953444895</v>
      </c>
      <c r="BE1498">
        <v>0.170694450777438</v>
      </c>
      <c r="BG1498">
        <v>0.25174410651589102</v>
      </c>
      <c r="BI1498">
        <v>0.94328910299146196</v>
      </c>
      <c r="BJ1498">
        <v>-5.5195841502895401E-2</v>
      </c>
      <c r="BN1498">
        <v>0.49140841738531998</v>
      </c>
      <c r="BO1498">
        <v>18.474654377880199</v>
      </c>
      <c r="BR1498">
        <v>17.0728509803922</v>
      </c>
      <c r="BS1498">
        <v>0.11268975432365</v>
      </c>
      <c r="BU1498">
        <v>1.8777320563237301E-7</v>
      </c>
    </row>
    <row r="1499" spans="3:73" x14ac:dyDescent="0.3">
      <c r="C1499">
        <v>924719</v>
      </c>
      <c r="D1499" t="s">
        <v>4418</v>
      </c>
      <c r="E1499" t="s">
        <v>1287</v>
      </c>
      <c r="F1499" t="s">
        <v>3614</v>
      </c>
      <c r="G1499" t="s">
        <v>4217</v>
      </c>
      <c r="H1499" t="s">
        <v>4681</v>
      </c>
      <c r="I1499" t="s">
        <v>4683</v>
      </c>
      <c r="J1499">
        <v>2019</v>
      </c>
      <c r="K1499" t="s">
        <v>4062</v>
      </c>
      <c r="M1499">
        <v>42115000</v>
      </c>
      <c r="N1499">
        <v>19031000</v>
      </c>
      <c r="P1499">
        <v>12723000</v>
      </c>
      <c r="S1499">
        <v>17735000</v>
      </c>
      <c r="V1499">
        <v>21294000</v>
      </c>
      <c r="W1499">
        <v>9602000</v>
      </c>
      <c r="X1499">
        <v>3180000</v>
      </c>
      <c r="AB1499">
        <v>20821000</v>
      </c>
      <c r="AC1499">
        <v>102000</v>
      </c>
      <c r="AD1499">
        <v>14639000</v>
      </c>
      <c r="AE1499">
        <v>52000</v>
      </c>
      <c r="AF1499">
        <v>5164324</v>
      </c>
      <c r="AG1499">
        <v>9969000</v>
      </c>
      <c r="AH1499">
        <v>46691000</v>
      </c>
      <c r="AJ1499">
        <v>2546000</v>
      </c>
      <c r="AL1499">
        <v>7423000</v>
      </c>
      <c r="AM1499">
        <v>549000</v>
      </c>
      <c r="AN1499">
        <v>1959000</v>
      </c>
      <c r="AO1499">
        <v>179000</v>
      </c>
      <c r="AP1499">
        <v>1793000</v>
      </c>
      <c r="AQ1499">
        <v>3932000</v>
      </c>
      <c r="AS1499">
        <v>1793000</v>
      </c>
      <c r="AU1499">
        <v>-4741000</v>
      </c>
      <c r="AV1499">
        <v>227000</v>
      </c>
      <c r="AX1499">
        <v>282000</v>
      </c>
      <c r="AY1499">
        <v>0.38</v>
      </c>
      <c r="BA1499">
        <v>5.4528710029770201E-2</v>
      </c>
      <c r="BB1499">
        <v>2687000</v>
      </c>
      <c r="BC1499">
        <v>4480000</v>
      </c>
      <c r="BD1499">
        <v>9.5949968944764499E-2</v>
      </c>
      <c r="BE1499">
        <v>8.4213231672056701E-2</v>
      </c>
      <c r="BG1499">
        <v>0.21351009830588299</v>
      </c>
      <c r="BI1499">
        <v>1.10865487356049</v>
      </c>
      <c r="BJ1499">
        <v>-0.10153991133194799</v>
      </c>
      <c r="BN1499">
        <v>0.50561557639795796</v>
      </c>
      <c r="BO1499">
        <v>15.011173184357499</v>
      </c>
      <c r="BS1499">
        <v>9.4087699918351697E-2</v>
      </c>
    </row>
    <row r="1500" spans="3:73" x14ac:dyDescent="0.3">
      <c r="C1500">
        <v>924719</v>
      </c>
      <c r="D1500" t="s">
        <v>4418</v>
      </c>
      <c r="E1500" t="s">
        <v>1287</v>
      </c>
      <c r="F1500" t="s">
        <v>3614</v>
      </c>
      <c r="G1500" t="s">
        <v>4217</v>
      </c>
      <c r="H1500" t="s">
        <v>4681</v>
      </c>
      <c r="I1500" t="s">
        <v>4683</v>
      </c>
      <c r="J1500">
        <v>2018</v>
      </c>
      <c r="K1500" t="s">
        <v>4062</v>
      </c>
      <c r="M1500">
        <v>41369000</v>
      </c>
      <c r="N1500">
        <v>21596000</v>
      </c>
      <c r="P1500">
        <v>12281000</v>
      </c>
      <c r="S1500">
        <v>14102000</v>
      </c>
      <c r="V1500">
        <v>22522000</v>
      </c>
      <c r="W1500">
        <v>11711000</v>
      </c>
      <c r="X1500">
        <v>4212000</v>
      </c>
      <c r="AB1500">
        <v>18847000</v>
      </c>
      <c r="AC1500">
        <v>102000</v>
      </c>
      <c r="AD1500">
        <v>12962000</v>
      </c>
      <c r="AE1500">
        <v>51000</v>
      </c>
      <c r="AF1500">
        <v>5112825</v>
      </c>
      <c r="AG1500">
        <v>10490000</v>
      </c>
      <c r="AH1500">
        <v>40220000</v>
      </c>
      <c r="AJ1500">
        <v>2216000</v>
      </c>
      <c r="AL1500">
        <v>8274000</v>
      </c>
      <c r="AM1500">
        <v>572000</v>
      </c>
      <c r="AN1500">
        <v>1687000</v>
      </c>
      <c r="AO1500">
        <v>176000</v>
      </c>
      <c r="AP1500">
        <v>1247000</v>
      </c>
      <c r="AQ1500">
        <v>8472000</v>
      </c>
      <c r="AS1500">
        <v>1247000</v>
      </c>
      <c r="AU1500">
        <v>-10642000</v>
      </c>
      <c r="AV1500">
        <v>726000</v>
      </c>
      <c r="AX1500">
        <v>281000</v>
      </c>
      <c r="AY1500">
        <v>0.33</v>
      </c>
      <c r="BA1500">
        <v>5.5096966683242203E-2</v>
      </c>
      <c r="BB1500">
        <v>2435000</v>
      </c>
      <c r="BC1500">
        <v>3682000</v>
      </c>
      <c r="BD1500">
        <v>9.1546494281452007E-2</v>
      </c>
      <c r="BE1500">
        <v>0.21064147190452501</v>
      </c>
      <c r="BG1500">
        <v>0.26081551466931902</v>
      </c>
      <c r="BI1500">
        <v>0.97222557954023503</v>
      </c>
      <c r="BJ1500">
        <v>-0.26459472899055198</v>
      </c>
      <c r="BN1500">
        <v>0.54441731731489795</v>
      </c>
      <c r="BO1500">
        <v>13.8352272727273</v>
      </c>
      <c r="BS1500">
        <v>8.9510266885976505E-2</v>
      </c>
    </row>
    <row r="1501" spans="3:73" x14ac:dyDescent="0.3">
      <c r="C1501">
        <v>924719</v>
      </c>
      <c r="D1501" t="s">
        <v>4418</v>
      </c>
      <c r="E1501" t="s">
        <v>1287</v>
      </c>
      <c r="F1501" t="s">
        <v>3614</v>
      </c>
      <c r="G1501" t="s">
        <v>4217</v>
      </c>
      <c r="H1501" t="s">
        <v>4681</v>
      </c>
      <c r="I1501" t="s">
        <v>4683</v>
      </c>
      <c r="J1501">
        <v>2017</v>
      </c>
      <c r="K1501" t="s">
        <v>4062</v>
      </c>
      <c r="M1501">
        <v>29225000</v>
      </c>
      <c r="N1501">
        <v>19032000</v>
      </c>
      <c r="O1501">
        <v>3390000</v>
      </c>
      <c r="P1501">
        <v>8967000</v>
      </c>
      <c r="S1501">
        <v>9867000</v>
      </c>
      <c r="V1501">
        <v>12020000</v>
      </c>
      <c r="W1501">
        <v>7834000</v>
      </c>
      <c r="X1501">
        <v>3059000</v>
      </c>
      <c r="AB1501">
        <v>17205000</v>
      </c>
      <c r="AC1501">
        <v>102000</v>
      </c>
      <c r="AD1501">
        <v>11556000</v>
      </c>
      <c r="AE1501">
        <v>51000</v>
      </c>
      <c r="AF1501">
        <v>4941428</v>
      </c>
      <c r="AG1501">
        <v>11581000</v>
      </c>
      <c r="AJ1501">
        <v>3715000</v>
      </c>
      <c r="AL1501">
        <v>7866000</v>
      </c>
      <c r="AM1501">
        <v>1057000</v>
      </c>
      <c r="AN1501">
        <v>2684000</v>
      </c>
      <c r="AO1501">
        <v>184000</v>
      </c>
      <c r="AQ1501">
        <v>2926000</v>
      </c>
      <c r="AS1501">
        <v>926000</v>
      </c>
      <c r="AU1501">
        <v>-2727000</v>
      </c>
      <c r="AV1501">
        <v>-332000</v>
      </c>
      <c r="AX1501">
        <v>256000</v>
      </c>
      <c r="AY1501">
        <v>0.53</v>
      </c>
      <c r="BB1501">
        <v>3925000</v>
      </c>
      <c r="BC1501">
        <v>3925000</v>
      </c>
      <c r="BN1501">
        <v>0.411291702309666</v>
      </c>
      <c r="BO1501">
        <v>21.331521739130402</v>
      </c>
      <c r="BP1501">
        <v>0.432729129435793</v>
      </c>
      <c r="BS1501">
        <v>0.15600116245277501</v>
      </c>
    </row>
    <row r="1502" spans="3:73" x14ac:dyDescent="0.3">
      <c r="C1502">
        <v>1121788</v>
      </c>
      <c r="D1502" t="s">
        <v>4459</v>
      </c>
      <c r="E1502" t="s">
        <v>301</v>
      </c>
      <c r="F1502" t="s">
        <v>3614</v>
      </c>
      <c r="G1502" t="s">
        <v>3769</v>
      </c>
      <c r="H1502" t="s">
        <v>3770</v>
      </c>
      <c r="I1502" t="s">
        <v>4684</v>
      </c>
      <c r="J1502">
        <v>2026</v>
      </c>
      <c r="K1502" t="s">
        <v>4062</v>
      </c>
      <c r="L1502">
        <v>226.26358099999999</v>
      </c>
    </row>
    <row r="1503" spans="3:73" x14ac:dyDescent="0.3">
      <c r="C1503">
        <v>1121788</v>
      </c>
      <c r="D1503" t="s">
        <v>4459</v>
      </c>
      <c r="E1503" t="s">
        <v>301</v>
      </c>
      <c r="F1503" t="s">
        <v>3614</v>
      </c>
      <c r="G1503" t="s">
        <v>3769</v>
      </c>
      <c r="H1503" t="s">
        <v>3770</v>
      </c>
      <c r="I1503" t="s">
        <v>4684</v>
      </c>
      <c r="J1503">
        <v>2025</v>
      </c>
      <c r="K1503" t="s">
        <v>4062</v>
      </c>
      <c r="L1503">
        <v>210.28982099999999</v>
      </c>
      <c r="M1503">
        <v>10993669000</v>
      </c>
      <c r="N1503">
        <v>6248216000</v>
      </c>
      <c r="O1503">
        <v>2278646000</v>
      </c>
      <c r="P1503">
        <v>1253015000</v>
      </c>
      <c r="Q1503">
        <v>1772257000</v>
      </c>
      <c r="S1503">
        <v>1375348000</v>
      </c>
      <c r="U1503">
        <v>760241000</v>
      </c>
      <c r="W1503">
        <v>1720071000</v>
      </c>
      <c r="X1503">
        <v>347493000</v>
      </c>
      <c r="AB1503">
        <v>8972564000</v>
      </c>
      <c r="AC1503">
        <v>406423000</v>
      </c>
      <c r="AD1503">
        <v>6970182000</v>
      </c>
      <c r="AE1503">
        <v>19490000</v>
      </c>
      <c r="AF1503">
        <v>192620000</v>
      </c>
      <c r="AG1503">
        <v>4256303000</v>
      </c>
      <c r="AJ1503">
        <v>1876076000</v>
      </c>
      <c r="AK1503">
        <v>1126231000</v>
      </c>
      <c r="AL1503">
        <v>2380227000</v>
      </c>
      <c r="AM1503">
        <v>350648000</v>
      </c>
      <c r="AN1503">
        <v>1663887000</v>
      </c>
      <c r="AQ1503">
        <v>1633359000</v>
      </c>
      <c r="AU1503">
        <v>-645235000</v>
      </c>
      <c r="AV1503">
        <v>-844081000</v>
      </c>
      <c r="AW1503">
        <v>663885000</v>
      </c>
      <c r="AX1503">
        <v>692670000</v>
      </c>
      <c r="AY1503">
        <v>8.65</v>
      </c>
      <c r="AZ1503">
        <v>1623117500</v>
      </c>
      <c r="BP1503">
        <v>1.3247395020321799</v>
      </c>
      <c r="BQ1503">
        <v>2.6021943280248299</v>
      </c>
      <c r="BR1503">
        <v>24.310961965317901</v>
      </c>
      <c r="BS1503">
        <v>0.18544164187628001</v>
      </c>
      <c r="BT1503">
        <v>3157000.16692677</v>
      </c>
      <c r="BU1503">
        <v>2.0272989433678001E-7</v>
      </c>
    </row>
    <row r="1504" spans="3:73" x14ac:dyDescent="0.3">
      <c r="C1504">
        <v>1121788</v>
      </c>
      <c r="D1504" t="s">
        <v>4459</v>
      </c>
      <c r="E1504" t="s">
        <v>301</v>
      </c>
      <c r="F1504" t="s">
        <v>3614</v>
      </c>
      <c r="G1504" t="s">
        <v>3769</v>
      </c>
      <c r="H1504" t="s">
        <v>3770</v>
      </c>
      <c r="I1504" t="s">
        <v>4684</v>
      </c>
      <c r="J1504">
        <v>2024</v>
      </c>
      <c r="K1504" t="s">
        <v>4062</v>
      </c>
      <c r="L1504">
        <v>159.841576</v>
      </c>
      <c r="M1504">
        <v>9630527000</v>
      </c>
      <c r="N1504">
        <v>5336153000</v>
      </c>
      <c r="O1504">
        <v>2079468000</v>
      </c>
      <c r="P1504">
        <v>983404000</v>
      </c>
      <c r="Q1504">
        <v>1473978000</v>
      </c>
      <c r="S1504">
        <v>1236884000</v>
      </c>
      <c r="U1504">
        <v>603947000</v>
      </c>
      <c r="W1504">
        <v>1507858000</v>
      </c>
      <c r="X1504">
        <v>359365000</v>
      </c>
      <c r="AB1504">
        <v>7848398000</v>
      </c>
      <c r="AC1504">
        <v>270521000</v>
      </c>
      <c r="AD1504">
        <v>5999183000</v>
      </c>
      <c r="AE1504">
        <v>19490000</v>
      </c>
      <c r="AF1504">
        <v>192468000</v>
      </c>
      <c r="AG1504">
        <v>3696555000</v>
      </c>
      <c r="AJ1504">
        <v>1593994000</v>
      </c>
      <c r="AK1504">
        <v>993601000</v>
      </c>
      <c r="AL1504">
        <v>2102561000</v>
      </c>
      <c r="AM1504">
        <v>283965000</v>
      </c>
      <c r="AN1504">
        <v>1411436000</v>
      </c>
      <c r="AQ1504">
        <v>1432471000</v>
      </c>
      <c r="AU1504">
        <v>-393333000</v>
      </c>
      <c r="AV1504">
        <v>-626857000</v>
      </c>
      <c r="AW1504">
        <v>572355000</v>
      </c>
      <c r="AX1504">
        <v>576492000</v>
      </c>
      <c r="AY1504">
        <v>7.35</v>
      </c>
      <c r="AZ1504">
        <v>1409966500</v>
      </c>
      <c r="BP1504">
        <v>1.37908742069877</v>
      </c>
      <c r="BQ1504">
        <v>2.56136519486583</v>
      </c>
      <c r="BR1504">
        <v>21.747153197278902</v>
      </c>
      <c r="BS1504">
        <v>0.17983746491959299</v>
      </c>
      <c r="BT1504">
        <v>3580764.24371592</v>
      </c>
      <c r="BU1504">
        <v>1.4969113233044501E-7</v>
      </c>
    </row>
    <row r="1505" spans="3:73" x14ac:dyDescent="0.3">
      <c r="C1505">
        <v>1121788</v>
      </c>
      <c r="D1505" t="s">
        <v>4459</v>
      </c>
      <c r="E1505" t="s">
        <v>301</v>
      </c>
      <c r="F1505" t="s">
        <v>3614</v>
      </c>
      <c r="G1505" t="s">
        <v>3769</v>
      </c>
      <c r="H1505" t="s">
        <v>3770</v>
      </c>
      <c r="I1505" t="s">
        <v>4684</v>
      </c>
      <c r="J1505">
        <v>2023</v>
      </c>
      <c r="K1505" t="s">
        <v>4062</v>
      </c>
      <c r="L1505">
        <v>99.308062000000007</v>
      </c>
      <c r="M1505">
        <v>8603569000</v>
      </c>
      <c r="N1505">
        <v>4464140000</v>
      </c>
      <c r="O1505">
        <v>1693452000</v>
      </c>
      <c r="P1505">
        <v>815243000</v>
      </c>
      <c r="Q1505">
        <v>1345955000</v>
      </c>
      <c r="S1505">
        <v>1224097000</v>
      </c>
      <c r="U1505">
        <v>608474000</v>
      </c>
      <c r="W1505">
        <v>1310687000</v>
      </c>
      <c r="X1505">
        <v>253790000</v>
      </c>
      <c r="AB1505">
        <v>7012060000</v>
      </c>
      <c r="AC1505">
        <v>330909000</v>
      </c>
      <c r="AD1505">
        <v>5263528000</v>
      </c>
      <c r="AE1505">
        <v>19588000</v>
      </c>
      <c r="AF1505">
        <v>191777000</v>
      </c>
      <c r="AG1505">
        <v>3004955000</v>
      </c>
      <c r="AJ1505">
        <v>1092160000</v>
      </c>
      <c r="AK1505">
        <v>904696000</v>
      </c>
      <c r="AL1505">
        <v>1912795000</v>
      </c>
      <c r="AM1505">
        <v>12116000</v>
      </c>
      <c r="AN1505">
        <v>1289636000</v>
      </c>
      <c r="AQ1505">
        <v>1376265000</v>
      </c>
      <c r="AU1505">
        <v>-332972000</v>
      </c>
      <c r="AV1505">
        <v>-636509000</v>
      </c>
      <c r="AW1505">
        <v>558769000</v>
      </c>
      <c r="AX1505">
        <v>558919000</v>
      </c>
      <c r="AY1505">
        <v>6.74</v>
      </c>
      <c r="AZ1505">
        <v>1430500000</v>
      </c>
      <c r="BP1505">
        <v>1.29203387231276</v>
      </c>
      <c r="BQ1505">
        <v>2.37904625589481</v>
      </c>
      <c r="BR1505">
        <v>14.734133827893199</v>
      </c>
      <c r="BS1505">
        <v>0.183916851823858</v>
      </c>
      <c r="BT1505">
        <v>5626622.7408606596</v>
      </c>
      <c r="BU1505">
        <v>9.5455021474431201E-8</v>
      </c>
    </row>
    <row r="1506" spans="3:73" x14ac:dyDescent="0.3">
      <c r="C1506">
        <v>1121788</v>
      </c>
      <c r="D1506" t="s">
        <v>4459</v>
      </c>
      <c r="E1506" t="s">
        <v>301</v>
      </c>
      <c r="F1506" t="s">
        <v>3614</v>
      </c>
      <c r="G1506" t="s">
        <v>3769</v>
      </c>
      <c r="H1506" t="s">
        <v>3770</v>
      </c>
      <c r="I1506" t="s">
        <v>4684</v>
      </c>
      <c r="J1506">
        <v>2022</v>
      </c>
      <c r="K1506" t="s">
        <v>4062</v>
      </c>
      <c r="L1506">
        <v>94.523711000000006</v>
      </c>
      <c r="M1506">
        <v>7731170000</v>
      </c>
      <c r="N1506">
        <v>3955151000</v>
      </c>
      <c r="O1506">
        <v>1279194000</v>
      </c>
      <c r="P1506">
        <v>656847000</v>
      </c>
      <c r="Q1506">
        <v>1515045000</v>
      </c>
      <c r="S1506">
        <v>1147005000</v>
      </c>
      <c r="U1506">
        <v>567994000</v>
      </c>
      <c r="W1506">
        <v>1211635000</v>
      </c>
      <c r="X1506">
        <v>212417000</v>
      </c>
      <c r="AB1506">
        <v>6204340000</v>
      </c>
      <c r="AC1506">
        <v>475095000</v>
      </c>
      <c r="AD1506">
        <v>4733517000</v>
      </c>
      <c r="AE1506">
        <v>17979000</v>
      </c>
      <c r="AF1506">
        <v>191623000</v>
      </c>
      <c r="AG1506">
        <v>2806775000</v>
      </c>
      <c r="AJ1506">
        <v>1027845000</v>
      </c>
      <c r="AK1506">
        <v>834927000</v>
      </c>
      <c r="AL1506">
        <v>1778930000</v>
      </c>
      <c r="AM1506">
        <v>91389000</v>
      </c>
      <c r="AN1506">
        <v>973585000</v>
      </c>
      <c r="AQ1506">
        <v>788259000</v>
      </c>
      <c r="AU1506">
        <v>-145124000</v>
      </c>
      <c r="AV1506">
        <v>-840617000</v>
      </c>
      <c r="AW1506">
        <v>679096000</v>
      </c>
      <c r="AX1506">
        <v>560579000</v>
      </c>
      <c r="AY1506">
        <v>5.0599999999999996</v>
      </c>
      <c r="AZ1506">
        <v>1371327000</v>
      </c>
      <c r="BP1506">
        <v>1.05575854114482</v>
      </c>
      <c r="BQ1506">
        <v>2.0138952737416802</v>
      </c>
      <c r="BR1506">
        <v>18.680575296442701</v>
      </c>
      <c r="BS1506">
        <v>0.156919994713378</v>
      </c>
      <c r="BT1506">
        <v>7184398.4204132697</v>
      </c>
      <c r="BU1506">
        <v>7.7089582076417502E-8</v>
      </c>
    </row>
    <row r="1507" spans="3:73" x14ac:dyDescent="0.3">
      <c r="C1507">
        <v>1121788</v>
      </c>
      <c r="D1507" t="s">
        <v>4459</v>
      </c>
      <c r="E1507" t="s">
        <v>301</v>
      </c>
      <c r="F1507" t="s">
        <v>3614</v>
      </c>
      <c r="G1507" t="s">
        <v>3769</v>
      </c>
      <c r="H1507" t="s">
        <v>3770</v>
      </c>
      <c r="I1507" t="s">
        <v>4684</v>
      </c>
      <c r="J1507">
        <v>2021</v>
      </c>
      <c r="K1507" t="s">
        <v>4062</v>
      </c>
      <c r="L1507">
        <v>127.814403</v>
      </c>
      <c r="M1507">
        <v>7854427000</v>
      </c>
      <c r="N1507">
        <v>4261772000</v>
      </c>
      <c r="O1507">
        <v>1498058000</v>
      </c>
      <c r="P1507">
        <v>843445000</v>
      </c>
      <c r="Q1507">
        <v>1227609000</v>
      </c>
      <c r="S1507">
        <v>1067478000</v>
      </c>
      <c r="U1507">
        <v>575080000</v>
      </c>
      <c r="W1507">
        <v>1448148000</v>
      </c>
      <c r="X1507">
        <v>370048000</v>
      </c>
      <c r="AB1507">
        <v>6114159000</v>
      </c>
      <c r="AC1507">
        <v>303114000</v>
      </c>
      <c r="AD1507">
        <v>4320737000</v>
      </c>
      <c r="AE1507">
        <v>17979000</v>
      </c>
      <c r="AF1507">
        <v>192608000</v>
      </c>
      <c r="AG1507">
        <v>2890459000</v>
      </c>
      <c r="AJ1507">
        <v>1218620000</v>
      </c>
      <c r="AK1507">
        <v>840024000</v>
      </c>
      <c r="AL1507">
        <v>1671839000</v>
      </c>
      <c r="AM1507">
        <v>124596000</v>
      </c>
      <c r="AN1507">
        <v>1082200000</v>
      </c>
      <c r="AQ1507">
        <v>1012427000</v>
      </c>
      <c r="AU1507">
        <v>-475369000</v>
      </c>
      <c r="AV1507">
        <v>-486709000</v>
      </c>
      <c r="AW1507">
        <v>491457000</v>
      </c>
      <c r="AX1507">
        <v>515835000</v>
      </c>
      <c r="AY1507">
        <v>5.63</v>
      </c>
      <c r="AZ1507">
        <v>994846500</v>
      </c>
      <c r="BP1507">
        <v>1.0344647094081501</v>
      </c>
      <c r="BQ1507">
        <v>2.0952022859541999</v>
      </c>
      <c r="BR1507">
        <v>22.702380639431599</v>
      </c>
      <c r="BS1507">
        <v>0.17699899528291599</v>
      </c>
      <c r="BT1507">
        <v>3845083.0928655202</v>
      </c>
      <c r="BU1507">
        <v>1.17693224675708E-7</v>
      </c>
    </row>
    <row r="1508" spans="3:73" x14ac:dyDescent="0.3">
      <c r="C1508">
        <v>1121788</v>
      </c>
      <c r="D1508" t="s">
        <v>4459</v>
      </c>
      <c r="E1508" t="s">
        <v>301</v>
      </c>
      <c r="F1508" t="s">
        <v>3614</v>
      </c>
      <c r="G1508" t="s">
        <v>3769</v>
      </c>
      <c r="H1508" t="s">
        <v>3770</v>
      </c>
      <c r="I1508" t="s">
        <v>4684</v>
      </c>
      <c r="J1508">
        <v>2020</v>
      </c>
      <c r="K1508" t="s">
        <v>4062</v>
      </c>
      <c r="L1508">
        <v>83.313996000000003</v>
      </c>
      <c r="M1508">
        <v>7031373000</v>
      </c>
      <c r="N1508">
        <v>3669351000</v>
      </c>
      <c r="O1508">
        <v>1458442000</v>
      </c>
      <c r="P1508">
        <v>849469000</v>
      </c>
      <c r="Q1508">
        <v>762084000</v>
      </c>
      <c r="S1508">
        <v>855539000</v>
      </c>
      <c r="U1508">
        <v>584210000</v>
      </c>
      <c r="W1508">
        <v>1164217000</v>
      </c>
      <c r="X1508">
        <v>258885000</v>
      </c>
      <c r="AB1508">
        <v>5516116000</v>
      </c>
      <c r="AC1508">
        <v>320016000</v>
      </c>
      <c r="AD1508">
        <v>3754372000</v>
      </c>
      <c r="AE1508">
        <v>17979000</v>
      </c>
      <c r="AF1508">
        <v>191571000</v>
      </c>
      <c r="AG1508">
        <v>790983000</v>
      </c>
      <c r="AJ1508">
        <v>1054240000</v>
      </c>
      <c r="AK1508">
        <v>705685000</v>
      </c>
      <c r="AL1508">
        <v>1427096000</v>
      </c>
      <c r="AM1508">
        <v>111086000</v>
      </c>
      <c r="AN1508">
        <v>333547000</v>
      </c>
      <c r="AQ1508">
        <v>1135267000</v>
      </c>
      <c r="AU1508">
        <v>-260524000</v>
      </c>
      <c r="AV1508">
        <v>-461760000</v>
      </c>
      <c r="AW1508">
        <v>450631000</v>
      </c>
      <c r="AX1508">
        <v>467013000</v>
      </c>
      <c r="AY1508">
        <v>1.73</v>
      </c>
      <c r="AZ1508">
        <v>757496000</v>
      </c>
      <c r="BP1508">
        <v>1.2527235042951601</v>
      </c>
      <c r="BQ1508">
        <v>2.4971865210695299</v>
      </c>
      <c r="BR1508">
        <v>48.158379190751397</v>
      </c>
      <c r="BS1508">
        <v>6.04677276547484E-2</v>
      </c>
      <c r="BT1508">
        <v>5408827.1075126398</v>
      </c>
      <c r="BU1508">
        <v>2.61294746303377E-8</v>
      </c>
    </row>
    <row r="1509" spans="3:73" x14ac:dyDescent="0.3">
      <c r="C1509">
        <v>1121788</v>
      </c>
      <c r="D1509" t="s">
        <v>4459</v>
      </c>
      <c r="E1509" t="s">
        <v>301</v>
      </c>
      <c r="F1509" t="s">
        <v>3614</v>
      </c>
      <c r="G1509" t="s">
        <v>3769</v>
      </c>
      <c r="H1509" t="s">
        <v>3770</v>
      </c>
      <c r="I1509" t="s">
        <v>4684</v>
      </c>
      <c r="J1509">
        <v>2019</v>
      </c>
      <c r="K1509" t="s">
        <v>4062</v>
      </c>
      <c r="L1509">
        <v>70.883022999999994</v>
      </c>
      <c r="M1509">
        <v>6166799000</v>
      </c>
      <c r="N1509">
        <v>3057850000</v>
      </c>
      <c r="O1509">
        <v>1027567000</v>
      </c>
      <c r="P1509">
        <v>706763000</v>
      </c>
      <c r="Q1509">
        <v>752908000</v>
      </c>
      <c r="S1509">
        <v>728921000</v>
      </c>
      <c r="U1509">
        <v>467108000</v>
      </c>
      <c r="W1509">
        <v>1035933000</v>
      </c>
      <c r="X1509">
        <v>240831000</v>
      </c>
      <c r="AB1509">
        <v>4793496000</v>
      </c>
      <c r="AC1509">
        <v>345040000</v>
      </c>
      <c r="AD1509">
        <v>3229061000</v>
      </c>
      <c r="AE1509">
        <v>17979000</v>
      </c>
      <c r="AF1509">
        <v>190686000</v>
      </c>
      <c r="AG1509">
        <v>639456000</v>
      </c>
      <c r="AJ1509">
        <v>945586000</v>
      </c>
      <c r="AK1509">
        <v>605366000</v>
      </c>
      <c r="AL1509">
        <v>1288390000</v>
      </c>
      <c r="AM1509">
        <v>34736000</v>
      </c>
      <c r="AN1509">
        <v>360792000</v>
      </c>
      <c r="AQ1509">
        <v>698549000</v>
      </c>
      <c r="AU1509">
        <v>-450746000</v>
      </c>
      <c r="AV1509">
        <v>-416028000</v>
      </c>
      <c r="AW1509">
        <v>417264000</v>
      </c>
      <c r="AX1509">
        <v>434044000</v>
      </c>
      <c r="AY1509">
        <v>1.9</v>
      </c>
      <c r="AZ1509">
        <v>657374000</v>
      </c>
      <c r="BP1509">
        <v>0.99192418814730299</v>
      </c>
      <c r="BQ1509">
        <v>2.2249913845779599</v>
      </c>
      <c r="BR1509">
        <v>37.306854210526303</v>
      </c>
      <c r="BS1509">
        <v>7.5266986767069402E-2</v>
      </c>
      <c r="BT1509">
        <v>5886656.3859727001</v>
      </c>
      <c r="BU1509">
        <v>2.8095933260401199E-8</v>
      </c>
    </row>
    <row r="1510" spans="3:73" x14ac:dyDescent="0.3">
      <c r="C1510">
        <v>1121788</v>
      </c>
      <c r="D1510" t="s">
        <v>4459</v>
      </c>
      <c r="E1510" t="s">
        <v>301</v>
      </c>
      <c r="F1510" t="s">
        <v>3614</v>
      </c>
      <c r="G1510" t="s">
        <v>3769</v>
      </c>
      <c r="H1510" t="s">
        <v>3770</v>
      </c>
      <c r="I1510" t="s">
        <v>4684</v>
      </c>
      <c r="J1510">
        <v>2018</v>
      </c>
      <c r="K1510" t="s">
        <v>4062</v>
      </c>
      <c r="L1510">
        <v>52.679276000000002</v>
      </c>
      <c r="M1510">
        <v>5382858000</v>
      </c>
      <c r="N1510">
        <v>2665368000</v>
      </c>
      <c r="O1510">
        <v>1201732000</v>
      </c>
      <c r="P1510">
        <v>569833000</v>
      </c>
      <c r="Q1510">
        <v>561840000</v>
      </c>
      <c r="S1510">
        <v>663527000</v>
      </c>
      <c r="U1510">
        <v>301017000</v>
      </c>
      <c r="W1510">
        <v>921313000</v>
      </c>
      <c r="X1510">
        <v>204985000</v>
      </c>
      <c r="AB1510">
        <v>4162974000</v>
      </c>
      <c r="AC1510">
        <v>397692000</v>
      </c>
      <c r="AD1510">
        <v>2710619000</v>
      </c>
      <c r="AE1510">
        <v>17979000</v>
      </c>
      <c r="AF1510">
        <v>189461</v>
      </c>
      <c r="AG1510">
        <v>549166000</v>
      </c>
      <c r="AJ1510">
        <v>778343000</v>
      </c>
      <c r="AK1510">
        <v>567805000</v>
      </c>
      <c r="AL1510">
        <v>1201376000</v>
      </c>
      <c r="AM1510">
        <v>129167000</v>
      </c>
      <c r="AN1510">
        <v>190150000</v>
      </c>
      <c r="AQ1510">
        <v>919520000</v>
      </c>
      <c r="AU1510">
        <v>-307503000</v>
      </c>
      <c r="AV1510">
        <v>-286161000</v>
      </c>
      <c r="AW1510">
        <v>296148000</v>
      </c>
      <c r="AY1510">
        <v>1.01</v>
      </c>
      <c r="AZ1510">
        <v>539742000</v>
      </c>
      <c r="BP1510">
        <v>1.3043688735532899</v>
      </c>
      <c r="BQ1510">
        <v>2.2831849762241498</v>
      </c>
      <c r="BR1510">
        <v>52.157699009901002</v>
      </c>
      <c r="BS1510">
        <v>4.5676480323922297E-2</v>
      </c>
      <c r="BT1510">
        <v>5621717.3523797104</v>
      </c>
      <c r="BU1510">
        <v>1.2780783343830601E-8</v>
      </c>
    </row>
    <row r="1511" spans="3:73" x14ac:dyDescent="0.3">
      <c r="C1511">
        <v>1121788</v>
      </c>
      <c r="D1511" t="s">
        <v>4459</v>
      </c>
      <c r="E1511" t="s">
        <v>301</v>
      </c>
      <c r="F1511" t="s">
        <v>3614</v>
      </c>
      <c r="G1511" t="s">
        <v>3769</v>
      </c>
      <c r="H1511" t="s">
        <v>3770</v>
      </c>
      <c r="I1511" t="s">
        <v>4684</v>
      </c>
      <c r="J1511">
        <v>2017</v>
      </c>
      <c r="K1511" t="s">
        <v>4062</v>
      </c>
      <c r="L1511">
        <v>42.603594000000001</v>
      </c>
      <c r="M1511">
        <v>5010260000</v>
      </c>
      <c r="N1511">
        <v>2363925000</v>
      </c>
      <c r="O1511">
        <v>891488000</v>
      </c>
      <c r="P1511">
        <v>590882000</v>
      </c>
      <c r="Q1511">
        <v>517644000</v>
      </c>
      <c r="S1511">
        <v>595684000</v>
      </c>
      <c r="U1511">
        <v>286982000</v>
      </c>
      <c r="W1511">
        <v>828656000</v>
      </c>
      <c r="X1511">
        <v>169640000</v>
      </c>
      <c r="Y1511">
        <v>303521000</v>
      </c>
      <c r="AB1511">
        <v>3802466000</v>
      </c>
      <c r="AC1511">
        <v>468818000</v>
      </c>
      <c r="AD1511">
        <v>2368874000</v>
      </c>
      <c r="AE1511">
        <v>17979000</v>
      </c>
      <c r="AF1511">
        <v>188189</v>
      </c>
      <c r="AG1511">
        <v>499518000</v>
      </c>
      <c r="AJ1511">
        <v>668860000</v>
      </c>
      <c r="AK1511">
        <v>511634000</v>
      </c>
      <c r="AL1511">
        <v>1114304000</v>
      </c>
      <c r="AM1511">
        <v>-12661000</v>
      </c>
      <c r="AN1511">
        <v>138780000</v>
      </c>
      <c r="AQ1511">
        <v>660842000</v>
      </c>
      <c r="AU1511">
        <v>-194536000</v>
      </c>
      <c r="AV1511">
        <v>-448412000</v>
      </c>
      <c r="AW1511">
        <v>382976000</v>
      </c>
      <c r="AY1511">
        <v>0.74</v>
      </c>
      <c r="BP1511">
        <v>1.07582398486223</v>
      </c>
      <c r="BQ1511">
        <v>2.2280427583943201</v>
      </c>
      <c r="BR1511">
        <v>57.572424324324302</v>
      </c>
      <c r="BS1511">
        <v>3.6497367760816302E-2</v>
      </c>
      <c r="BT1511">
        <v>8989288.5562659297</v>
      </c>
      <c r="BU1511">
        <v>8.2911088646157508E-9</v>
      </c>
    </row>
    <row r="1512" spans="3:73" x14ac:dyDescent="0.3">
      <c r="C1512">
        <v>56701</v>
      </c>
      <c r="D1512" t="s">
        <v>4306</v>
      </c>
      <c r="E1512" t="s">
        <v>2703</v>
      </c>
      <c r="F1512" t="s">
        <v>3614</v>
      </c>
      <c r="G1512" t="s">
        <v>4131</v>
      </c>
      <c r="H1512" t="s">
        <v>4685</v>
      </c>
      <c r="I1512" t="s">
        <v>4686</v>
      </c>
      <c r="J1512">
        <v>2026</v>
      </c>
      <c r="K1512" t="s">
        <v>4062</v>
      </c>
      <c r="L1512">
        <v>4.3232160000000004</v>
      </c>
    </row>
    <row r="1513" spans="3:73" x14ac:dyDescent="0.3">
      <c r="C1513">
        <v>56701</v>
      </c>
      <c r="D1513" t="s">
        <v>4306</v>
      </c>
      <c r="E1513" t="s">
        <v>2703</v>
      </c>
      <c r="F1513" t="s">
        <v>3614</v>
      </c>
      <c r="G1513" t="s">
        <v>4131</v>
      </c>
      <c r="H1513" t="s">
        <v>4685</v>
      </c>
      <c r="I1513" t="s">
        <v>4686</v>
      </c>
      <c r="J1513">
        <v>2025</v>
      </c>
      <c r="K1513" t="s">
        <v>4062</v>
      </c>
      <c r="L1513">
        <v>6.1748839999999996</v>
      </c>
      <c r="M1513">
        <v>37184609</v>
      </c>
      <c r="N1513">
        <v>22604105</v>
      </c>
      <c r="O1513">
        <v>2807797</v>
      </c>
      <c r="P1513">
        <v>1135672</v>
      </c>
      <c r="Q1513">
        <v>4885067</v>
      </c>
      <c r="S1513">
        <v>1476898</v>
      </c>
      <c r="V1513">
        <v>6574574</v>
      </c>
      <c r="W1513">
        <v>1939651</v>
      </c>
      <c r="X1513">
        <v>819330</v>
      </c>
      <c r="AB1513">
        <v>30610035</v>
      </c>
      <c r="AD1513">
        <v>16821369</v>
      </c>
      <c r="AE1513">
        <v>47282</v>
      </c>
      <c r="AF1513">
        <v>9456438</v>
      </c>
      <c r="AG1513">
        <v>4773598</v>
      </c>
      <c r="AJ1513">
        <v>-1737123</v>
      </c>
      <c r="AK1513">
        <v>213870</v>
      </c>
      <c r="AM1513">
        <v>17482</v>
      </c>
      <c r="AN1513">
        <v>-874831</v>
      </c>
      <c r="AQ1513">
        <v>-214908</v>
      </c>
      <c r="AU1513">
        <v>-120284</v>
      </c>
      <c r="AV1513">
        <v>305908</v>
      </c>
      <c r="AY1513">
        <v>-0.09</v>
      </c>
      <c r="AZ1513">
        <v>4679373.5</v>
      </c>
      <c r="BN1513">
        <v>0.176809012567538</v>
      </c>
      <c r="BP1513">
        <v>1.4475784561243199</v>
      </c>
      <c r="BQ1513">
        <v>9.1351681307616701</v>
      </c>
      <c r="BR1513">
        <v>-68.609822222222206</v>
      </c>
      <c r="BS1513">
        <v>-2.8579875847904099E-2</v>
      </c>
      <c r="BU1513">
        <v>-1.81554696033507E-8</v>
      </c>
    </row>
    <row r="1514" spans="3:73" x14ac:dyDescent="0.3">
      <c r="C1514">
        <v>56701</v>
      </c>
      <c r="D1514" t="s">
        <v>4306</v>
      </c>
      <c r="E1514" t="s">
        <v>2703</v>
      </c>
      <c r="F1514" t="s">
        <v>3614</v>
      </c>
      <c r="G1514" t="s">
        <v>4131</v>
      </c>
      <c r="H1514" t="s">
        <v>4685</v>
      </c>
      <c r="I1514" t="s">
        <v>4686</v>
      </c>
      <c r="J1514">
        <v>2024</v>
      </c>
      <c r="K1514" t="s">
        <v>4062</v>
      </c>
      <c r="L1514">
        <v>9.6743319999999997</v>
      </c>
      <c r="M1514">
        <v>37199479</v>
      </c>
      <c r="N1514">
        <v>21917161</v>
      </c>
      <c r="O1514">
        <v>2837081</v>
      </c>
      <c r="P1514">
        <v>1208319</v>
      </c>
      <c r="Q1514">
        <v>4473680</v>
      </c>
      <c r="S1514">
        <v>1223391</v>
      </c>
      <c r="V1514">
        <v>6052303</v>
      </c>
      <c r="W1514">
        <v>1297658</v>
      </c>
      <c r="X1514">
        <v>329829</v>
      </c>
      <c r="AB1514">
        <v>31147176</v>
      </c>
      <c r="AD1514">
        <v>17696200</v>
      </c>
      <c r="AE1514">
        <v>46499</v>
      </c>
      <c r="AF1514">
        <v>9299795</v>
      </c>
      <c r="AG1514">
        <v>4185447</v>
      </c>
      <c r="AJ1514">
        <v>-1872159</v>
      </c>
      <c r="AK1514">
        <v>238086</v>
      </c>
      <c r="AM1514">
        <v>-73604</v>
      </c>
      <c r="AN1514">
        <v>-950911</v>
      </c>
      <c r="AQ1514">
        <v>-190531</v>
      </c>
      <c r="AU1514">
        <v>-198425</v>
      </c>
      <c r="AV1514">
        <v>134975</v>
      </c>
      <c r="AY1514">
        <v>-0.1</v>
      </c>
      <c r="AZ1514">
        <v>5448560.5</v>
      </c>
      <c r="BN1514">
        <v>0.162698595859367</v>
      </c>
      <c r="BP1514">
        <v>2.18630871924652</v>
      </c>
      <c r="BQ1514">
        <v>13.4422790904846</v>
      </c>
      <c r="BR1514">
        <v>-96.743319999999997</v>
      </c>
      <c r="BS1514">
        <v>-3.05296056374421E-2</v>
      </c>
      <c r="BU1514">
        <v>-3.10600614322146E-8</v>
      </c>
    </row>
    <row r="1515" spans="3:73" x14ac:dyDescent="0.3">
      <c r="C1515">
        <v>56701</v>
      </c>
      <c r="D1515" t="s">
        <v>4306</v>
      </c>
      <c r="E1515" t="s">
        <v>2703</v>
      </c>
      <c r="F1515" t="s">
        <v>3614</v>
      </c>
      <c r="G1515" t="s">
        <v>4131</v>
      </c>
      <c r="H1515" t="s">
        <v>4685</v>
      </c>
      <c r="I1515" t="s">
        <v>4686</v>
      </c>
      <c r="J1515">
        <v>2023</v>
      </c>
      <c r="K1515" t="s">
        <v>4062</v>
      </c>
      <c r="L1515">
        <v>4.261768</v>
      </c>
      <c r="M1515">
        <v>38370805</v>
      </c>
      <c r="N1515">
        <v>28380967</v>
      </c>
      <c r="O1515">
        <v>3091062</v>
      </c>
      <c r="P1515">
        <v>1379517</v>
      </c>
      <c r="Q1515">
        <v>6423441</v>
      </c>
      <c r="S1515">
        <v>953903</v>
      </c>
      <c r="V1515">
        <v>6909910</v>
      </c>
      <c r="W1515">
        <v>2011817</v>
      </c>
      <c r="X1515">
        <v>267513</v>
      </c>
      <c r="AB1515">
        <v>31460895</v>
      </c>
      <c r="AD1515">
        <v>18300728</v>
      </c>
      <c r="AE1515">
        <v>46174</v>
      </c>
      <c r="AF1515">
        <v>9234795</v>
      </c>
      <c r="AG1515">
        <v>4457414</v>
      </c>
      <c r="AJ1515">
        <v>-24901052</v>
      </c>
      <c r="AK1515">
        <v>288231</v>
      </c>
      <c r="AM1515">
        <v>317377</v>
      </c>
      <c r="AN1515">
        <v>8302380</v>
      </c>
      <c r="AQ1515">
        <v>10735649</v>
      </c>
      <c r="AU1515">
        <v>-17024107</v>
      </c>
      <c r="AV1515">
        <v>171350</v>
      </c>
      <c r="AY1515">
        <v>0.9</v>
      </c>
      <c r="AZ1515">
        <v>7527401.5</v>
      </c>
      <c r="BN1515">
        <v>0.180082487193063</v>
      </c>
      <c r="BP1515">
        <v>1.53645286822807</v>
      </c>
      <c r="BQ1515">
        <v>10.914276000252499</v>
      </c>
      <c r="BR1515">
        <v>4.73529777777778</v>
      </c>
      <c r="BS1515">
        <v>0.26389522612118899</v>
      </c>
      <c r="BU1515">
        <v>1.2191615019216701E-7</v>
      </c>
    </row>
    <row r="1516" spans="3:73" x14ac:dyDescent="0.3">
      <c r="C1516">
        <v>56701</v>
      </c>
      <c r="D1516" t="s">
        <v>4306</v>
      </c>
      <c r="E1516" t="s">
        <v>2703</v>
      </c>
      <c r="F1516" t="s">
        <v>3614</v>
      </c>
      <c r="G1516" t="s">
        <v>4131</v>
      </c>
      <c r="H1516" t="s">
        <v>4685</v>
      </c>
      <c r="I1516" t="s">
        <v>4686</v>
      </c>
      <c r="J1516">
        <v>2022</v>
      </c>
      <c r="K1516" t="s">
        <v>4062</v>
      </c>
      <c r="L1516">
        <v>9.2756500000000006</v>
      </c>
      <c r="M1516">
        <v>29955096</v>
      </c>
      <c r="N1516">
        <v>19874630</v>
      </c>
      <c r="O1516">
        <v>9208170</v>
      </c>
      <c r="P1516">
        <v>1846620</v>
      </c>
      <c r="Q1516">
        <v>8631362</v>
      </c>
      <c r="S1516">
        <v>1088017</v>
      </c>
      <c r="V1516">
        <v>7257607</v>
      </c>
      <c r="W1516">
        <v>2126973</v>
      </c>
      <c r="X1516">
        <v>796163</v>
      </c>
      <c r="AB1516">
        <v>22697489</v>
      </c>
      <c r="AD1516">
        <v>9998348</v>
      </c>
      <c r="AE1516">
        <v>45739</v>
      </c>
      <c r="AF1516">
        <v>9147795</v>
      </c>
      <c r="AG1516">
        <v>6617378</v>
      </c>
      <c r="AJ1516">
        <v>902023</v>
      </c>
      <c r="AK1516">
        <v>285244</v>
      </c>
      <c r="AM1516">
        <v>7517</v>
      </c>
      <c r="AN1516">
        <v>1268409</v>
      </c>
      <c r="AQ1516">
        <v>-942530</v>
      </c>
      <c r="AS1516">
        <v>293465</v>
      </c>
      <c r="AU1516">
        <v>1810139</v>
      </c>
      <c r="AV1516">
        <v>1390346</v>
      </c>
      <c r="AY1516">
        <v>0.14000000000000001</v>
      </c>
      <c r="AZ1516">
        <v>7266437</v>
      </c>
      <c r="BN1516">
        <v>0.242282882351637</v>
      </c>
      <c r="BP1516">
        <v>4.3292369014557304</v>
      </c>
      <c r="BQ1516">
        <v>5.2860417128002997</v>
      </c>
      <c r="BR1516">
        <v>66.254642857142898</v>
      </c>
      <c r="BS1516">
        <v>5.5883230078886702E-2</v>
      </c>
      <c r="BU1516">
        <v>5.72129806957942E-8</v>
      </c>
    </row>
    <row r="1517" spans="3:73" x14ac:dyDescent="0.3">
      <c r="C1517">
        <v>56701</v>
      </c>
      <c r="D1517" t="s">
        <v>4306</v>
      </c>
      <c r="E1517" t="s">
        <v>2703</v>
      </c>
      <c r="F1517" t="s">
        <v>3614</v>
      </c>
      <c r="G1517" t="s">
        <v>4131</v>
      </c>
      <c r="H1517" t="s">
        <v>4685</v>
      </c>
      <c r="I1517" t="s">
        <v>4686</v>
      </c>
      <c r="J1517">
        <v>2021</v>
      </c>
      <c r="K1517" t="s">
        <v>4062</v>
      </c>
      <c r="L1517">
        <v>25.160893000000002</v>
      </c>
      <c r="M1517">
        <v>26324145</v>
      </c>
      <c r="N1517">
        <v>15548516</v>
      </c>
      <c r="O1517">
        <v>6950215</v>
      </c>
      <c r="P1517">
        <v>2240785</v>
      </c>
      <c r="Q1517">
        <v>5901512</v>
      </c>
      <c r="S1517">
        <v>1281180</v>
      </c>
      <c r="V1517">
        <v>6749044</v>
      </c>
      <c r="W1517">
        <v>2052124</v>
      </c>
      <c r="X1517">
        <v>398433</v>
      </c>
      <c r="AB1517">
        <v>19575101</v>
      </c>
      <c r="AD1517">
        <v>8729939</v>
      </c>
      <c r="AE1517">
        <v>43044</v>
      </c>
      <c r="AF1517">
        <v>8608706</v>
      </c>
      <c r="AG1517">
        <v>6732135</v>
      </c>
      <c r="AJ1517">
        <v>-390492</v>
      </c>
      <c r="AK1517">
        <v>410602</v>
      </c>
      <c r="AM1517">
        <v>4125</v>
      </c>
      <c r="AN1517">
        <v>493594</v>
      </c>
      <c r="AQ1517">
        <v>348740</v>
      </c>
      <c r="AS1517">
        <v>302616</v>
      </c>
      <c r="AU1517">
        <v>-704206</v>
      </c>
      <c r="AV1517">
        <v>3306272</v>
      </c>
      <c r="AY1517">
        <v>0.06</v>
      </c>
      <c r="AZ1517">
        <v>5720153</v>
      </c>
      <c r="BN1517">
        <v>0.25638226806606601</v>
      </c>
      <c r="BP1517">
        <v>3.3868396841516399</v>
      </c>
      <c r="BQ1517">
        <v>4.7009849307351796</v>
      </c>
      <c r="BR1517">
        <v>419.34821666666699</v>
      </c>
      <c r="BS1517">
        <v>2.5215399910324902E-2</v>
      </c>
      <c r="BU1517">
        <v>7.7121113193745505E-8</v>
      </c>
    </row>
    <row r="1518" spans="3:73" x14ac:dyDescent="0.3">
      <c r="C1518">
        <v>56701</v>
      </c>
      <c r="D1518" t="s">
        <v>4306</v>
      </c>
      <c r="E1518" t="s">
        <v>2703</v>
      </c>
      <c r="F1518" t="s">
        <v>3614</v>
      </c>
      <c r="G1518" t="s">
        <v>4131</v>
      </c>
      <c r="H1518" t="s">
        <v>4685</v>
      </c>
      <c r="I1518" t="s">
        <v>4686</v>
      </c>
      <c r="J1518">
        <v>2020</v>
      </c>
      <c r="K1518" t="s">
        <v>4062</v>
      </c>
      <c r="L1518">
        <v>3.0238520000000002</v>
      </c>
      <c r="M1518">
        <v>22580406</v>
      </c>
      <c r="N1518">
        <v>12137536</v>
      </c>
      <c r="O1518">
        <v>3999409</v>
      </c>
      <c r="P1518">
        <v>2317064</v>
      </c>
      <c r="Q1518">
        <v>5538794</v>
      </c>
      <c r="S1518">
        <v>983641</v>
      </c>
      <c r="V1518">
        <v>7424308</v>
      </c>
      <c r="W1518">
        <v>2615090</v>
      </c>
      <c r="X1518">
        <v>827705</v>
      </c>
      <c r="AB1518">
        <v>15156098</v>
      </c>
      <c r="AD1518">
        <v>8236345</v>
      </c>
      <c r="AE1518">
        <v>37024</v>
      </c>
      <c r="AF1518">
        <v>7404831</v>
      </c>
      <c r="AG1518">
        <v>5662608</v>
      </c>
      <c r="AJ1518">
        <v>-484042</v>
      </c>
      <c r="AM1518">
        <v>1740</v>
      </c>
      <c r="AN1518">
        <v>-465597</v>
      </c>
      <c r="AQ1518">
        <v>1801702</v>
      </c>
      <c r="AS1518">
        <v>330629</v>
      </c>
      <c r="AU1518">
        <v>-537275</v>
      </c>
      <c r="AV1518">
        <v>506700</v>
      </c>
      <c r="AY1518">
        <v>-0.06</v>
      </c>
      <c r="AZ1518">
        <v>6195121</v>
      </c>
      <c r="BN1518">
        <v>0.328794265258118</v>
      </c>
      <c r="BP1518">
        <v>1.52935807180632</v>
      </c>
      <c r="BQ1518">
        <v>2.5233326577670399</v>
      </c>
      <c r="BR1518">
        <v>-50.3975333333333</v>
      </c>
      <c r="BS1518">
        <v>-3.0720110149723201E-2</v>
      </c>
      <c r="BU1518">
        <v>-1.1970833126046E-8</v>
      </c>
    </row>
    <row r="1519" spans="3:73" x14ac:dyDescent="0.3">
      <c r="C1519">
        <v>56701</v>
      </c>
      <c r="D1519" t="s">
        <v>4306</v>
      </c>
      <c r="E1519" t="s">
        <v>2703</v>
      </c>
      <c r="F1519" t="s">
        <v>3614</v>
      </c>
      <c r="G1519" t="s">
        <v>4131</v>
      </c>
      <c r="H1519" t="s">
        <v>4685</v>
      </c>
      <c r="I1519" t="s">
        <v>4686</v>
      </c>
      <c r="J1519">
        <v>2019</v>
      </c>
      <c r="K1519" t="s">
        <v>4062</v>
      </c>
      <c r="L1519">
        <v>2.0311360000000001</v>
      </c>
      <c r="M1519">
        <v>23235282</v>
      </c>
      <c r="N1519">
        <v>12914422</v>
      </c>
      <c r="O1519">
        <v>2228282</v>
      </c>
      <c r="P1519">
        <v>3655143</v>
      </c>
      <c r="Q1519">
        <v>6851448</v>
      </c>
      <c r="S1519">
        <v>890110</v>
      </c>
      <c r="V1519">
        <v>8163181</v>
      </c>
      <c r="W1519">
        <v>2997799</v>
      </c>
      <c r="X1519">
        <v>1436373</v>
      </c>
      <c r="AB1519">
        <v>15072101</v>
      </c>
      <c r="AD1519">
        <v>8848684</v>
      </c>
      <c r="AE1519">
        <v>37024</v>
      </c>
      <c r="AF1519">
        <v>7404831</v>
      </c>
      <c r="AG1519">
        <v>6819874</v>
      </c>
      <c r="AJ1519">
        <v>404433</v>
      </c>
      <c r="AM1519">
        <v>-26503</v>
      </c>
      <c r="AN1519">
        <v>434114</v>
      </c>
      <c r="AQ1519">
        <v>1411065</v>
      </c>
      <c r="AS1519">
        <v>429750</v>
      </c>
      <c r="AU1519">
        <v>-310993</v>
      </c>
      <c r="AV1519">
        <v>46677</v>
      </c>
      <c r="AY1519">
        <v>0.06</v>
      </c>
      <c r="AZ1519">
        <v>6495063.5</v>
      </c>
      <c r="BN1519">
        <v>0.35132696043887102</v>
      </c>
      <c r="BP1519">
        <v>0.74330600550603998</v>
      </c>
      <c r="BQ1519">
        <v>2.0224751559394099</v>
      </c>
      <c r="BR1519">
        <v>33.852266666666701</v>
      </c>
      <c r="BS1519">
        <v>2.8802487456791901E-2</v>
      </c>
      <c r="BU1519">
        <v>8.0856783005899407E-9</v>
      </c>
    </row>
    <row r="1520" spans="3:73" x14ac:dyDescent="0.3">
      <c r="C1520">
        <v>56701</v>
      </c>
      <c r="D1520" t="s">
        <v>4306</v>
      </c>
      <c r="E1520" t="s">
        <v>2703</v>
      </c>
      <c r="F1520" t="s">
        <v>3614</v>
      </c>
      <c r="G1520" t="s">
        <v>4131</v>
      </c>
      <c r="H1520" t="s">
        <v>4685</v>
      </c>
      <c r="I1520" t="s">
        <v>4686</v>
      </c>
      <c r="J1520">
        <v>2018</v>
      </c>
      <c r="K1520" t="s">
        <v>4062</v>
      </c>
      <c r="L1520">
        <v>2.7233290000000001</v>
      </c>
      <c r="M1520">
        <v>19675585</v>
      </c>
      <c r="N1520">
        <v>12169108</v>
      </c>
      <c r="O1520">
        <v>1081533</v>
      </c>
      <c r="P1520">
        <v>4709745</v>
      </c>
      <c r="Q1520">
        <v>6138679</v>
      </c>
      <c r="S1520">
        <v>1132105</v>
      </c>
      <c r="V1520">
        <v>5157773</v>
      </c>
      <c r="W1520">
        <v>2608062</v>
      </c>
      <c r="X1520">
        <v>1429491</v>
      </c>
      <c r="AB1520">
        <v>14517812</v>
      </c>
      <c r="AD1520">
        <v>8728628</v>
      </c>
      <c r="AE1520">
        <v>36914</v>
      </c>
      <c r="AF1520">
        <v>7382706</v>
      </c>
      <c r="AG1520">
        <v>6582010</v>
      </c>
      <c r="AK1520">
        <v>427009</v>
      </c>
      <c r="AM1520">
        <v>3042696</v>
      </c>
      <c r="AN1520">
        <v>-3386060</v>
      </c>
      <c r="AO1520">
        <v>5218</v>
      </c>
      <c r="AS1520">
        <v>526261</v>
      </c>
      <c r="AY1520">
        <v>-0.46</v>
      </c>
      <c r="AZ1520">
        <v>7242011</v>
      </c>
      <c r="BB1520">
        <v>-338146</v>
      </c>
      <c r="BC1520">
        <v>-338146</v>
      </c>
      <c r="BN1520">
        <v>0.26214076989324597</v>
      </c>
      <c r="BO1520">
        <v>-64.803756228439994</v>
      </c>
      <c r="BP1520">
        <v>0.41468837780696899</v>
      </c>
      <c r="BQ1520">
        <v>2.31222608971719</v>
      </c>
      <c r="BR1520">
        <v>-5.9202804347826099</v>
      </c>
      <c r="BS1520">
        <v>-0.23323487037853899</v>
      </c>
      <c r="BU1520">
        <v>-8.6289265903153996E-8</v>
      </c>
    </row>
    <row r="1521" spans="3:73" x14ac:dyDescent="0.3">
      <c r="C1521">
        <v>56701</v>
      </c>
      <c r="D1521" t="s">
        <v>4306</v>
      </c>
      <c r="E1521" t="s">
        <v>2703</v>
      </c>
      <c r="F1521" t="s">
        <v>3614</v>
      </c>
      <c r="G1521" t="s">
        <v>4131</v>
      </c>
      <c r="H1521" t="s">
        <v>4685</v>
      </c>
      <c r="I1521" t="s">
        <v>4686</v>
      </c>
      <c r="J1521">
        <v>2017</v>
      </c>
      <c r="K1521" t="s">
        <v>4062</v>
      </c>
      <c r="L1521">
        <v>2.592301</v>
      </c>
      <c r="M1521">
        <v>23423653</v>
      </c>
      <c r="N1521">
        <v>12948376</v>
      </c>
      <c r="O1521">
        <v>432283</v>
      </c>
      <c r="P1521">
        <v>3931541</v>
      </c>
      <c r="Q1521">
        <v>8345343</v>
      </c>
      <c r="S1521">
        <v>1408091</v>
      </c>
      <c r="V1521">
        <v>5851341</v>
      </c>
      <c r="W1521">
        <v>3392505</v>
      </c>
      <c r="X1521">
        <v>2243110</v>
      </c>
      <c r="AB1521">
        <v>17572312</v>
      </c>
      <c r="AD1521">
        <v>12114688</v>
      </c>
      <c r="AE1521">
        <v>36914</v>
      </c>
      <c r="AF1521">
        <v>7382706</v>
      </c>
      <c r="AG1521">
        <v>6895304</v>
      </c>
      <c r="AK1521">
        <v>213653</v>
      </c>
      <c r="AM1521">
        <v>190546</v>
      </c>
      <c r="AN1521">
        <v>-963636</v>
      </c>
      <c r="AO1521">
        <v>964</v>
      </c>
      <c r="AS1521">
        <v>503585</v>
      </c>
      <c r="AY1521">
        <v>-0.13</v>
      </c>
      <c r="BB1521">
        <v>-772126</v>
      </c>
      <c r="BC1521">
        <v>-772126</v>
      </c>
      <c r="BN1521">
        <v>0.24980480200931901</v>
      </c>
      <c r="BO1521">
        <v>-800.96058091286295</v>
      </c>
      <c r="BP1521">
        <v>0.127422951476859</v>
      </c>
      <c r="BQ1521">
        <v>1.3568242345995101</v>
      </c>
      <c r="BR1521">
        <v>-19.9407769230769</v>
      </c>
      <c r="BS1521">
        <v>-5.4838316096368002E-2</v>
      </c>
      <c r="BU1521">
        <v>-1.91778480828248E-8</v>
      </c>
    </row>
    <row r="1522" spans="3:73" x14ac:dyDescent="0.3">
      <c r="C1522">
        <v>1314727</v>
      </c>
      <c r="D1522" t="s">
        <v>4477</v>
      </c>
      <c r="E1522" t="s">
        <v>1974</v>
      </c>
      <c r="F1522" t="s">
        <v>3614</v>
      </c>
      <c r="G1522" t="s">
        <v>4131</v>
      </c>
      <c r="H1522" t="s">
        <v>4685</v>
      </c>
      <c r="I1522" t="s">
        <v>4687</v>
      </c>
      <c r="J1522">
        <v>2026</v>
      </c>
      <c r="K1522" t="s">
        <v>4062</v>
      </c>
      <c r="L1522">
        <v>15.103306</v>
      </c>
    </row>
    <row r="1523" spans="3:73" x14ac:dyDescent="0.3">
      <c r="C1523">
        <v>1314727</v>
      </c>
      <c r="D1523" t="s">
        <v>4477</v>
      </c>
      <c r="E1523" t="s">
        <v>1974</v>
      </c>
      <c r="F1523" t="s">
        <v>3614</v>
      </c>
      <c r="G1523" t="s">
        <v>4131</v>
      </c>
      <c r="H1523" t="s">
        <v>4685</v>
      </c>
      <c r="I1523" t="s">
        <v>4687</v>
      </c>
      <c r="J1523">
        <v>2025</v>
      </c>
      <c r="K1523" t="s">
        <v>4062</v>
      </c>
      <c r="L1523">
        <v>12.919124</v>
      </c>
      <c r="M1523">
        <v>823278000</v>
      </c>
      <c r="N1523">
        <v>504035000</v>
      </c>
      <c r="O1523">
        <v>174668000</v>
      </c>
      <c r="P1523">
        <v>65847000</v>
      </c>
      <c r="Q1523">
        <v>171020000</v>
      </c>
      <c r="S1523">
        <v>72277000</v>
      </c>
      <c r="T1523">
        <v>88036000</v>
      </c>
      <c r="U1523">
        <v>82854000</v>
      </c>
      <c r="V1523">
        <v>468053000</v>
      </c>
      <c r="W1523">
        <v>352412000</v>
      </c>
      <c r="X1523">
        <v>184109000</v>
      </c>
      <c r="AB1523">
        <v>355225000</v>
      </c>
      <c r="AC1523">
        <v>37398000</v>
      </c>
      <c r="AD1523">
        <v>-112078000</v>
      </c>
      <c r="AE1523">
        <v>123000</v>
      </c>
      <c r="AF1523">
        <v>120093113</v>
      </c>
      <c r="AG1523">
        <v>630530000</v>
      </c>
      <c r="AJ1523">
        <v>-50468000</v>
      </c>
      <c r="AK1523">
        <v>279969000</v>
      </c>
      <c r="AL1523">
        <v>680998000</v>
      </c>
      <c r="AM1523">
        <v>10647000</v>
      </c>
      <c r="AN1523">
        <v>-61144000</v>
      </c>
      <c r="AQ1523">
        <v>136869000</v>
      </c>
      <c r="AS1523">
        <v>62321000</v>
      </c>
      <c r="AT1523">
        <v>28676000</v>
      </c>
      <c r="AU1523">
        <v>-29520000</v>
      </c>
      <c r="AV1523">
        <v>-102342000</v>
      </c>
      <c r="AY1523">
        <v>-0.51</v>
      </c>
      <c r="AZ1523">
        <v>201262500</v>
      </c>
      <c r="BL1523">
        <v>4.7729460175756699</v>
      </c>
      <c r="BN1523">
        <v>0.56852363357213498</v>
      </c>
      <c r="BP1523">
        <v>0.49563578992769802</v>
      </c>
      <c r="BQ1523">
        <v>0.94495930899061298</v>
      </c>
      <c r="BR1523">
        <v>-25.3316156862745</v>
      </c>
      <c r="BS1523">
        <v>-0.17212752480821999</v>
      </c>
      <c r="BU1523">
        <v>-1.8548112435780099E-8</v>
      </c>
    </row>
    <row r="1524" spans="3:73" x14ac:dyDescent="0.3">
      <c r="C1524">
        <v>1314727</v>
      </c>
      <c r="D1524" t="s">
        <v>4477</v>
      </c>
      <c r="E1524" t="s">
        <v>1974</v>
      </c>
      <c r="F1524" t="s">
        <v>3614</v>
      </c>
      <c r="G1524" t="s">
        <v>4131</v>
      </c>
      <c r="H1524" t="s">
        <v>4685</v>
      </c>
      <c r="I1524" t="s">
        <v>4687</v>
      </c>
      <c r="J1524">
        <v>2024</v>
      </c>
      <c r="K1524" t="s">
        <v>4062</v>
      </c>
      <c r="L1524">
        <v>15.029382</v>
      </c>
      <c r="M1524">
        <v>916312000</v>
      </c>
      <c r="N1524">
        <v>551086000</v>
      </c>
      <c r="O1524">
        <v>169732000</v>
      </c>
      <c r="P1524">
        <v>44513000</v>
      </c>
      <c r="Q1524">
        <v>231505000</v>
      </c>
      <c r="S1524">
        <v>102148000</v>
      </c>
      <c r="T1524">
        <v>88036000</v>
      </c>
      <c r="U1524">
        <v>82854000</v>
      </c>
      <c r="V1524">
        <v>487692000</v>
      </c>
      <c r="W1524">
        <v>366153000</v>
      </c>
      <c r="X1524">
        <v>194590000</v>
      </c>
      <c r="AB1524">
        <v>428620000</v>
      </c>
      <c r="AC1524">
        <v>17096000</v>
      </c>
      <c r="AD1524">
        <v>-50934000</v>
      </c>
      <c r="AE1524">
        <v>123000</v>
      </c>
      <c r="AF1524">
        <v>121763776</v>
      </c>
      <c r="AG1524">
        <v>689373000</v>
      </c>
      <c r="AJ1524">
        <v>-48046000</v>
      </c>
      <c r="AK1524">
        <v>304558000</v>
      </c>
      <c r="AL1524">
        <v>737419000</v>
      </c>
      <c r="AM1524">
        <v>10995000</v>
      </c>
      <c r="AN1524">
        <v>-38146000</v>
      </c>
      <c r="AQ1524">
        <v>189906000</v>
      </c>
      <c r="AS1524">
        <v>52378000</v>
      </c>
      <c r="AT1524">
        <v>55247000</v>
      </c>
      <c r="AU1524">
        <v>-105242000</v>
      </c>
      <c r="AV1524">
        <v>-137309000</v>
      </c>
      <c r="AY1524">
        <v>-0.31</v>
      </c>
      <c r="AZ1524">
        <v>289013000</v>
      </c>
      <c r="BL1524">
        <v>3.4373993157999498</v>
      </c>
      <c r="BN1524">
        <v>0.53223356236740305</v>
      </c>
      <c r="BP1524">
        <v>0.463554852752811</v>
      </c>
      <c r="BQ1524">
        <v>0.87280726909242901</v>
      </c>
      <c r="BR1524">
        <v>-48.481877419354802</v>
      </c>
      <c r="BS1524">
        <v>-8.8997246978675795E-2</v>
      </c>
      <c r="BU1524">
        <v>-1.0870021044281599E-8</v>
      </c>
    </row>
    <row r="1525" spans="3:73" x14ac:dyDescent="0.3">
      <c r="C1525">
        <v>1314727</v>
      </c>
      <c r="D1525" t="s">
        <v>4477</v>
      </c>
      <c r="E1525" t="s">
        <v>1974</v>
      </c>
      <c r="F1525" t="s">
        <v>3614</v>
      </c>
      <c r="G1525" t="s">
        <v>4131</v>
      </c>
      <c r="H1525" t="s">
        <v>4685</v>
      </c>
      <c r="I1525" t="s">
        <v>4687</v>
      </c>
      <c r="J1525">
        <v>2023</v>
      </c>
      <c r="K1525" t="s">
        <v>4062</v>
      </c>
      <c r="L1525">
        <v>16.017806</v>
      </c>
      <c r="M1525">
        <v>1002241000</v>
      </c>
      <c r="N1525">
        <v>659631000</v>
      </c>
      <c r="O1525">
        <v>220231000</v>
      </c>
      <c r="P1525">
        <v>67583000</v>
      </c>
      <c r="Q1525">
        <v>346521000</v>
      </c>
      <c r="S1525">
        <v>87075000</v>
      </c>
      <c r="T1525">
        <v>90009000</v>
      </c>
      <c r="U1525">
        <v>80420000</v>
      </c>
      <c r="V1525">
        <v>483584000</v>
      </c>
      <c r="W1525">
        <v>354218000</v>
      </c>
      <c r="X1525">
        <v>187981000</v>
      </c>
      <c r="AB1525">
        <v>518657000</v>
      </c>
      <c r="AC1525">
        <v>72586000</v>
      </c>
      <c r="AD1525">
        <v>-12788000</v>
      </c>
      <c r="AE1525">
        <v>130000</v>
      </c>
      <c r="AF1525">
        <v>125113916</v>
      </c>
      <c r="AG1525">
        <v>128054000</v>
      </c>
      <c r="AJ1525">
        <v>-20547000</v>
      </c>
      <c r="AK1525">
        <v>301001000</v>
      </c>
      <c r="AL1525">
        <v>737037000</v>
      </c>
      <c r="AM1525">
        <v>14668000</v>
      </c>
      <c r="AN1525">
        <v>-31239000</v>
      </c>
      <c r="AO1525">
        <v>733000</v>
      </c>
      <c r="AQ1525">
        <v>100406000</v>
      </c>
      <c r="AS1525">
        <v>48969000</v>
      </c>
      <c r="AU1525">
        <v>-50286000</v>
      </c>
      <c r="AV1525">
        <v>-108592000</v>
      </c>
      <c r="AY1525">
        <v>-0.25</v>
      </c>
      <c r="AZ1525">
        <v>400404500</v>
      </c>
      <c r="BB1525">
        <v>-15838000</v>
      </c>
      <c r="BC1525">
        <v>-15838000</v>
      </c>
      <c r="BN1525">
        <v>0.48250271142369899</v>
      </c>
      <c r="BO1525">
        <v>-21.6070941336971</v>
      </c>
      <c r="BP1525">
        <v>0.62173859035960899</v>
      </c>
      <c r="BQ1525">
        <v>0.88394717377434195</v>
      </c>
      <c r="BR1525">
        <v>-64.071224000000001</v>
      </c>
      <c r="BS1525">
        <v>-6.0230556996242197E-2</v>
      </c>
      <c r="BU1525">
        <v>-7.7208087425793904E-9</v>
      </c>
    </row>
    <row r="1526" spans="3:73" x14ac:dyDescent="0.3">
      <c r="C1526">
        <v>1314727</v>
      </c>
      <c r="D1526" t="s">
        <v>4477</v>
      </c>
      <c r="E1526" t="s">
        <v>1974</v>
      </c>
      <c r="F1526" t="s">
        <v>3614</v>
      </c>
      <c r="G1526" t="s">
        <v>4131</v>
      </c>
      <c r="H1526" t="s">
        <v>4685</v>
      </c>
      <c r="I1526" t="s">
        <v>4687</v>
      </c>
      <c r="J1526">
        <v>2022</v>
      </c>
      <c r="K1526" t="s">
        <v>4062</v>
      </c>
      <c r="L1526">
        <v>21.466567000000001</v>
      </c>
      <c r="M1526">
        <v>1188388000</v>
      </c>
      <c r="N1526">
        <v>867391000</v>
      </c>
      <c r="O1526">
        <v>274855000</v>
      </c>
      <c r="P1526">
        <v>101206000</v>
      </c>
      <c r="Q1526">
        <v>454288000</v>
      </c>
      <c r="S1526">
        <v>86168000</v>
      </c>
      <c r="T1526">
        <v>91064000</v>
      </c>
      <c r="U1526">
        <v>77300000</v>
      </c>
      <c r="V1526">
        <v>627875000</v>
      </c>
      <c r="W1526">
        <v>535639000</v>
      </c>
      <c r="X1526">
        <v>335758000</v>
      </c>
      <c r="AB1526">
        <v>560513000</v>
      </c>
      <c r="AC1526">
        <v>50896000</v>
      </c>
      <c r="AD1526">
        <v>-2514000</v>
      </c>
      <c r="AE1526">
        <v>130000</v>
      </c>
      <c r="AF1526">
        <v>126668723</v>
      </c>
      <c r="AG1526">
        <v>124099000</v>
      </c>
      <c r="AJ1526">
        <v>89532000</v>
      </c>
      <c r="AK1526">
        <v>256073000</v>
      </c>
      <c r="AL1526">
        <v>706835000</v>
      </c>
      <c r="AM1526">
        <v>1347000</v>
      </c>
      <c r="AN1526">
        <v>-64067000</v>
      </c>
      <c r="AO1526">
        <v>552000</v>
      </c>
      <c r="AQ1526">
        <v>-28260000</v>
      </c>
      <c r="AS1526">
        <v>38504000</v>
      </c>
      <c r="AU1526">
        <v>-172632000</v>
      </c>
      <c r="AV1526">
        <v>-150260000</v>
      </c>
      <c r="AY1526">
        <v>-0.5</v>
      </c>
      <c r="AZ1526">
        <v>319709000</v>
      </c>
      <c r="BB1526">
        <v>-62168000</v>
      </c>
      <c r="BC1526">
        <v>-62168000</v>
      </c>
      <c r="BN1526">
        <v>0.52834175370333603</v>
      </c>
      <c r="BO1526">
        <v>-112.62318840579699</v>
      </c>
      <c r="BP1526">
        <v>0.51313477920763795</v>
      </c>
      <c r="BQ1526">
        <v>0.77123398408256305</v>
      </c>
      <c r="BR1526">
        <v>-42.933134000000003</v>
      </c>
      <c r="BS1526">
        <v>-0.114300649583507</v>
      </c>
      <c r="BU1526">
        <v>-1.9149035793995899E-8</v>
      </c>
    </row>
    <row r="1527" spans="3:73" x14ac:dyDescent="0.3">
      <c r="C1527">
        <v>1314727</v>
      </c>
      <c r="D1527" t="s">
        <v>4477</v>
      </c>
      <c r="E1527" t="s">
        <v>1974</v>
      </c>
      <c r="F1527" t="s">
        <v>3614</v>
      </c>
      <c r="G1527" t="s">
        <v>4131</v>
      </c>
      <c r="H1527" t="s">
        <v>4685</v>
      </c>
      <c r="I1527" t="s">
        <v>4687</v>
      </c>
      <c r="J1527">
        <v>2021</v>
      </c>
      <c r="K1527" t="s">
        <v>4062</v>
      </c>
      <c r="L1527">
        <v>35.471569000000002</v>
      </c>
      <c r="M1527">
        <v>1138804000</v>
      </c>
      <c r="N1527">
        <v>957514000</v>
      </c>
      <c r="O1527">
        <v>640101000</v>
      </c>
      <c r="P1527">
        <v>100779000</v>
      </c>
      <c r="Q1527">
        <v>185130000</v>
      </c>
      <c r="S1527">
        <v>71341000</v>
      </c>
      <c r="T1527">
        <v>24450000</v>
      </c>
      <c r="U1527">
        <v>15545000</v>
      </c>
      <c r="V1527">
        <v>569762000</v>
      </c>
      <c r="W1527">
        <v>476130000</v>
      </c>
      <c r="X1527">
        <v>214996000</v>
      </c>
      <c r="Z1527">
        <v>0</v>
      </c>
      <c r="AA1527">
        <v>24918000</v>
      </c>
      <c r="AB1527">
        <v>569042000</v>
      </c>
      <c r="AC1527">
        <v>50276000</v>
      </c>
      <c r="AD1527">
        <v>-69897000</v>
      </c>
      <c r="AE1527">
        <v>129000</v>
      </c>
      <c r="AF1527">
        <v>126985273</v>
      </c>
      <c r="AG1527">
        <v>166931000</v>
      </c>
      <c r="AJ1527">
        <v>154964000</v>
      </c>
      <c r="AK1527">
        <v>230078000</v>
      </c>
      <c r="AL1527">
        <v>655030000</v>
      </c>
      <c r="AM1527">
        <v>-1670000</v>
      </c>
      <c r="AN1527">
        <v>-8744000</v>
      </c>
      <c r="AO1527">
        <v>592000</v>
      </c>
      <c r="AQ1527">
        <v>253226000</v>
      </c>
      <c r="AS1527">
        <v>33882000</v>
      </c>
      <c r="AT1527">
        <v>45531000</v>
      </c>
      <c r="AU1527">
        <v>-45531000</v>
      </c>
      <c r="AV1527">
        <v>24967000</v>
      </c>
      <c r="AY1527">
        <v>-7.0000000000000007E-2</v>
      </c>
      <c r="AZ1527">
        <v>182980000</v>
      </c>
      <c r="BB1527">
        <v>-9822000</v>
      </c>
      <c r="BC1527">
        <v>-9822000</v>
      </c>
      <c r="BL1527">
        <v>5.5616173596011498</v>
      </c>
      <c r="BN1527">
        <v>0.50031612112356505</v>
      </c>
      <c r="BO1527">
        <v>-16.5912162162162</v>
      </c>
      <c r="BP1527">
        <v>1.3443828366202499</v>
      </c>
      <c r="BQ1527">
        <v>1.62221242097746</v>
      </c>
      <c r="BR1527">
        <v>-506.73669999999998</v>
      </c>
      <c r="BS1527">
        <v>-1.53661768375621E-2</v>
      </c>
      <c r="BU1527">
        <v>-4.3634913240147499E-9</v>
      </c>
    </row>
    <row r="1528" spans="3:73" x14ac:dyDescent="0.3">
      <c r="C1528">
        <v>1314727</v>
      </c>
      <c r="D1528" t="s">
        <v>4477</v>
      </c>
      <c r="E1528" t="s">
        <v>1974</v>
      </c>
      <c r="F1528" t="s">
        <v>3614</v>
      </c>
      <c r="G1528" t="s">
        <v>4131</v>
      </c>
      <c r="H1528" t="s">
        <v>4685</v>
      </c>
      <c r="I1528" t="s">
        <v>4687</v>
      </c>
      <c r="J1528">
        <v>2020</v>
      </c>
      <c r="K1528" t="s">
        <v>4062</v>
      </c>
      <c r="L1528">
        <v>15.267044</v>
      </c>
      <c r="M1528">
        <v>816051000</v>
      </c>
      <c r="N1528">
        <v>660377000</v>
      </c>
      <c r="O1528">
        <v>407100000</v>
      </c>
      <c r="P1528">
        <v>54935000</v>
      </c>
      <c r="Q1528">
        <v>180830000</v>
      </c>
      <c r="S1528">
        <v>60784000</v>
      </c>
      <c r="T1528">
        <v>26394000</v>
      </c>
      <c r="U1528">
        <v>15545000</v>
      </c>
      <c r="V1528">
        <v>518212000</v>
      </c>
      <c r="W1528">
        <v>393015000</v>
      </c>
      <c r="X1528">
        <v>250328000</v>
      </c>
      <c r="Z1528">
        <v>6667000</v>
      </c>
      <c r="AA1528">
        <v>24918000</v>
      </c>
      <c r="AB1528">
        <v>297839000</v>
      </c>
      <c r="AC1528">
        <v>20886000</v>
      </c>
      <c r="AD1528">
        <v>-228492000</v>
      </c>
      <c r="AE1528">
        <v>114000</v>
      </c>
      <c r="AF1528">
        <v>112344095</v>
      </c>
      <c r="AG1528">
        <v>161536000</v>
      </c>
      <c r="AJ1528">
        <v>-27233000</v>
      </c>
      <c r="AK1528">
        <v>214672000</v>
      </c>
      <c r="AL1528">
        <v>599189000</v>
      </c>
      <c r="AM1528">
        <v>32000</v>
      </c>
      <c r="AN1528">
        <v>18411000</v>
      </c>
      <c r="AO1528">
        <v>1487000</v>
      </c>
      <c r="AQ1528">
        <v>161986000</v>
      </c>
      <c r="AS1528">
        <v>36426000</v>
      </c>
      <c r="AU1528">
        <v>-69324000</v>
      </c>
      <c r="AV1528">
        <v>-27091000</v>
      </c>
      <c r="AY1528">
        <v>0.17</v>
      </c>
      <c r="AZ1528">
        <v>200307000</v>
      </c>
      <c r="BB1528">
        <v>19930000</v>
      </c>
      <c r="BC1528">
        <v>19930000</v>
      </c>
      <c r="BN1528">
        <v>0.63502403648791605</v>
      </c>
      <c r="BO1528">
        <v>13.402824478816401</v>
      </c>
      <c r="BP1528">
        <v>1.03583832678142</v>
      </c>
      <c r="BQ1528">
        <v>1.22017480248845</v>
      </c>
      <c r="BR1528">
        <v>89.806141176470604</v>
      </c>
      <c r="BS1528">
        <v>6.1815276038396601E-2</v>
      </c>
      <c r="BU1528">
        <v>8.7140954676855592E-9</v>
      </c>
    </row>
    <row r="1529" spans="3:73" x14ac:dyDescent="0.3">
      <c r="C1529">
        <v>1314727</v>
      </c>
      <c r="D1529" t="s">
        <v>4477</v>
      </c>
      <c r="E1529" t="s">
        <v>1974</v>
      </c>
      <c r="F1529" t="s">
        <v>3614</v>
      </c>
      <c r="G1529" t="s">
        <v>4131</v>
      </c>
      <c r="H1529" t="s">
        <v>4685</v>
      </c>
      <c r="I1529" t="s">
        <v>4687</v>
      </c>
      <c r="J1529">
        <v>2019</v>
      </c>
      <c r="K1529" t="s">
        <v>4062</v>
      </c>
      <c r="L1529">
        <v>12.432967</v>
      </c>
      <c r="M1529">
        <v>761605000</v>
      </c>
      <c r="N1529">
        <v>679109000</v>
      </c>
      <c r="O1529">
        <v>338641000</v>
      </c>
      <c r="P1529">
        <v>102743000</v>
      </c>
      <c r="Q1529">
        <v>219784000</v>
      </c>
      <c r="S1529">
        <v>78139000</v>
      </c>
      <c r="U1529">
        <v>1000000</v>
      </c>
      <c r="V1529">
        <v>480677000</v>
      </c>
      <c r="W1529">
        <v>402474000</v>
      </c>
      <c r="X1529">
        <v>251941000</v>
      </c>
      <c r="Z1529">
        <v>8333000</v>
      </c>
      <c r="AA1529">
        <v>33173000</v>
      </c>
      <c r="AB1529">
        <v>280928000</v>
      </c>
      <c r="AC1529">
        <v>13498000</v>
      </c>
      <c r="AD1529">
        <v>-208377000</v>
      </c>
      <c r="AE1529">
        <v>110000</v>
      </c>
      <c r="AF1529">
        <v>108602642</v>
      </c>
      <c r="AG1529">
        <v>124271000</v>
      </c>
      <c r="AJ1529">
        <v>5699000</v>
      </c>
      <c r="AK1529">
        <v>171174000</v>
      </c>
      <c r="AL1529">
        <v>521644000</v>
      </c>
      <c r="AM1529">
        <v>3690000</v>
      </c>
      <c r="AN1529">
        <v>-29600000</v>
      </c>
      <c r="AO1529">
        <v>2499000</v>
      </c>
      <c r="AQ1529">
        <v>120636000</v>
      </c>
      <c r="AU1529">
        <v>-23222000</v>
      </c>
      <c r="AV1529">
        <v>21896000</v>
      </c>
      <c r="AY1529">
        <v>-0.28000000000000003</v>
      </c>
      <c r="AZ1529">
        <v>206488500</v>
      </c>
      <c r="BB1529">
        <v>-23411000</v>
      </c>
      <c r="BC1529">
        <v>-23411000</v>
      </c>
      <c r="BN1529">
        <v>0.63113687541442098</v>
      </c>
      <c r="BO1529">
        <v>-9.3681472589035604</v>
      </c>
      <c r="BP1529">
        <v>0.841398450583143</v>
      </c>
      <c r="BQ1529">
        <v>1.1412538449688701</v>
      </c>
      <c r="BR1529">
        <v>-44.403453571428599</v>
      </c>
      <c r="BS1529">
        <v>-0.105365075748946</v>
      </c>
      <c r="BU1529">
        <v>-1.2391896713748699E-8</v>
      </c>
    </row>
    <row r="1530" spans="3:73" x14ac:dyDescent="0.3">
      <c r="C1530">
        <v>1314727</v>
      </c>
      <c r="D1530" t="s">
        <v>4477</v>
      </c>
      <c r="E1530" t="s">
        <v>1974</v>
      </c>
      <c r="F1530" t="s">
        <v>3614</v>
      </c>
      <c r="G1530" t="s">
        <v>4131</v>
      </c>
      <c r="H1530" t="s">
        <v>4685</v>
      </c>
      <c r="I1530" t="s">
        <v>4687</v>
      </c>
      <c r="J1530">
        <v>2018</v>
      </c>
      <c r="K1530" t="s">
        <v>4062</v>
      </c>
      <c r="L1530">
        <v>16.504608999999999</v>
      </c>
      <c r="M1530">
        <v>587498000</v>
      </c>
      <c r="N1530">
        <v>497600000</v>
      </c>
      <c r="O1530">
        <v>220930000</v>
      </c>
      <c r="P1530">
        <v>73214000</v>
      </c>
      <c r="Q1530">
        <v>193193000</v>
      </c>
      <c r="S1530">
        <v>85371000</v>
      </c>
      <c r="U1530">
        <v>1000000</v>
      </c>
      <c r="V1530">
        <v>379140000</v>
      </c>
      <c r="W1530">
        <v>296357000</v>
      </c>
      <c r="X1530">
        <v>195159000</v>
      </c>
      <c r="Z1530">
        <v>6667000</v>
      </c>
      <c r="AA1530">
        <v>39764000</v>
      </c>
      <c r="AB1530">
        <v>208358000</v>
      </c>
      <c r="AC1530">
        <v>11072000</v>
      </c>
      <c r="AD1530">
        <v>-203611000</v>
      </c>
      <c r="AE1530">
        <v>101000</v>
      </c>
      <c r="AF1530">
        <v>100061210</v>
      </c>
      <c r="AG1530">
        <v>116277000</v>
      </c>
      <c r="AJ1530">
        <v>-8875000</v>
      </c>
      <c r="AK1530">
        <v>142109000</v>
      </c>
      <c r="AL1530">
        <v>498183000</v>
      </c>
      <c r="AM1530">
        <v>1056000</v>
      </c>
      <c r="AN1530">
        <v>-1720000</v>
      </c>
      <c r="AQ1530">
        <v>30570000</v>
      </c>
      <c r="AU1530">
        <v>-35747000</v>
      </c>
      <c r="AV1530">
        <v>94374000</v>
      </c>
      <c r="AY1530">
        <v>-0.02</v>
      </c>
      <c r="BN1530">
        <v>0.64534687777660504</v>
      </c>
      <c r="BP1530">
        <v>0.74548601855194896</v>
      </c>
      <c r="BQ1530">
        <v>1.02716318494248</v>
      </c>
      <c r="BR1530">
        <v>-825.23045000000002</v>
      </c>
      <c r="BS1530">
        <v>-8.2550226053235299E-3</v>
      </c>
      <c r="BU1530">
        <v>-1.58425488822123E-9</v>
      </c>
    </row>
    <row r="1531" spans="3:73" x14ac:dyDescent="0.3">
      <c r="C1531">
        <v>1314727</v>
      </c>
      <c r="D1531" t="s">
        <v>4477</v>
      </c>
      <c r="E1531" t="s">
        <v>1974</v>
      </c>
      <c r="F1531" t="s">
        <v>3614</v>
      </c>
      <c r="G1531" t="s">
        <v>4131</v>
      </c>
      <c r="H1531" t="s">
        <v>4685</v>
      </c>
      <c r="I1531" t="s">
        <v>4687</v>
      </c>
      <c r="J1531">
        <v>2017</v>
      </c>
      <c r="K1531" t="s">
        <v>4062</v>
      </c>
    </row>
    <row r="1532" spans="3:73" x14ac:dyDescent="0.3">
      <c r="C1532">
        <v>313838</v>
      </c>
      <c r="D1532" t="s">
        <v>4347</v>
      </c>
      <c r="E1532" t="s">
        <v>773</v>
      </c>
      <c r="F1532" t="s">
        <v>3614</v>
      </c>
      <c r="G1532" t="s">
        <v>4131</v>
      </c>
      <c r="H1532" t="s">
        <v>4685</v>
      </c>
      <c r="I1532" t="s">
        <v>4688</v>
      </c>
      <c r="J1532">
        <v>2026</v>
      </c>
      <c r="K1532" t="s">
        <v>4062</v>
      </c>
      <c r="L1532">
        <v>22.232752000000001</v>
      </c>
    </row>
    <row r="1533" spans="3:73" x14ac:dyDescent="0.3">
      <c r="C1533">
        <v>313838</v>
      </c>
      <c r="D1533" t="s">
        <v>4347</v>
      </c>
      <c r="E1533" t="s">
        <v>773</v>
      </c>
      <c r="F1533" t="s">
        <v>3614</v>
      </c>
      <c r="G1533" t="s">
        <v>4131</v>
      </c>
      <c r="H1533" t="s">
        <v>4685</v>
      </c>
      <c r="I1533" t="s">
        <v>4688</v>
      </c>
      <c r="J1533">
        <v>2025</v>
      </c>
      <c r="K1533" t="s">
        <v>4062</v>
      </c>
      <c r="L1533">
        <v>25.645952000000001</v>
      </c>
    </row>
    <row r="1534" spans="3:73" x14ac:dyDescent="0.3">
      <c r="C1534">
        <v>313838</v>
      </c>
      <c r="D1534" t="s">
        <v>4347</v>
      </c>
      <c r="E1534" t="s">
        <v>773</v>
      </c>
      <c r="F1534" t="s">
        <v>3614</v>
      </c>
      <c r="G1534" t="s">
        <v>4131</v>
      </c>
      <c r="H1534" t="s">
        <v>4685</v>
      </c>
      <c r="I1534" t="s">
        <v>4688</v>
      </c>
      <c r="J1534">
        <v>2024</v>
      </c>
      <c r="K1534" t="s">
        <v>4062</v>
      </c>
      <c r="L1534">
        <v>18.754777000000001</v>
      </c>
    </row>
    <row r="1535" spans="3:73" x14ac:dyDescent="0.3">
      <c r="C1535">
        <v>313838</v>
      </c>
      <c r="D1535" t="s">
        <v>4347</v>
      </c>
      <c r="E1535" t="s">
        <v>773</v>
      </c>
      <c r="F1535" t="s">
        <v>3614</v>
      </c>
      <c r="G1535" t="s">
        <v>4131</v>
      </c>
      <c r="H1535" t="s">
        <v>4685</v>
      </c>
      <c r="I1535" t="s">
        <v>4688</v>
      </c>
      <c r="J1535">
        <v>2023</v>
      </c>
      <c r="K1535" t="s">
        <v>4062</v>
      </c>
      <c r="L1535">
        <v>17.551915000000001</v>
      </c>
    </row>
    <row r="1536" spans="3:73" x14ac:dyDescent="0.3">
      <c r="C1536">
        <v>313838</v>
      </c>
      <c r="D1536" t="s">
        <v>4347</v>
      </c>
      <c r="E1536" t="s">
        <v>773</v>
      </c>
      <c r="F1536" t="s">
        <v>3614</v>
      </c>
      <c r="G1536" t="s">
        <v>4131</v>
      </c>
      <c r="H1536" t="s">
        <v>4685</v>
      </c>
      <c r="I1536" t="s">
        <v>4688</v>
      </c>
      <c r="J1536">
        <v>2022</v>
      </c>
      <c r="K1536" t="s">
        <v>4062</v>
      </c>
      <c r="L1536">
        <v>17.450472999999999</v>
      </c>
    </row>
    <row r="1537" spans="3:12" x14ac:dyDescent="0.3">
      <c r="C1537">
        <v>313838</v>
      </c>
      <c r="D1537" t="s">
        <v>4347</v>
      </c>
      <c r="E1537" t="s">
        <v>773</v>
      </c>
      <c r="F1537" t="s">
        <v>3614</v>
      </c>
      <c r="G1537" t="s">
        <v>4131</v>
      </c>
      <c r="H1537" t="s">
        <v>4685</v>
      </c>
      <c r="I1537" t="s">
        <v>4688</v>
      </c>
      <c r="J1537">
        <v>2021</v>
      </c>
      <c r="K1537" t="s">
        <v>4062</v>
      </c>
      <c r="L1537">
        <v>21.001771999999999</v>
      </c>
    </row>
    <row r="1538" spans="3:12" x14ac:dyDescent="0.3">
      <c r="C1538">
        <v>313838</v>
      </c>
      <c r="D1538" t="s">
        <v>4347</v>
      </c>
      <c r="E1538" t="s">
        <v>773</v>
      </c>
      <c r="F1538" t="s">
        <v>3614</v>
      </c>
      <c r="G1538" t="s">
        <v>4131</v>
      </c>
      <c r="H1538" t="s">
        <v>4685</v>
      </c>
      <c r="I1538" t="s">
        <v>4688</v>
      </c>
      <c r="J1538">
        <v>2020</v>
      </c>
      <c r="K1538" t="s">
        <v>4062</v>
      </c>
      <c r="L1538">
        <v>14.160811000000001</v>
      </c>
    </row>
    <row r="1539" spans="3:12" x14ac:dyDescent="0.3">
      <c r="C1539">
        <v>313838</v>
      </c>
      <c r="D1539" t="s">
        <v>4347</v>
      </c>
      <c r="E1539" t="s">
        <v>773</v>
      </c>
      <c r="F1539" t="s">
        <v>3614</v>
      </c>
      <c r="G1539" t="s">
        <v>4131</v>
      </c>
      <c r="H1539" t="s">
        <v>4685</v>
      </c>
      <c r="I1539" t="s">
        <v>4688</v>
      </c>
      <c r="J1539">
        <v>2019</v>
      </c>
      <c r="K1539" t="s">
        <v>4062</v>
      </c>
      <c r="L1539">
        <v>10.260308</v>
      </c>
    </row>
    <row r="1540" spans="3:12" x14ac:dyDescent="0.3">
      <c r="C1540">
        <v>313838</v>
      </c>
      <c r="D1540" t="s">
        <v>4347</v>
      </c>
      <c r="E1540" t="s">
        <v>773</v>
      </c>
      <c r="F1540" t="s">
        <v>3614</v>
      </c>
      <c r="G1540" t="s">
        <v>4131</v>
      </c>
      <c r="H1540" t="s">
        <v>4685</v>
      </c>
      <c r="I1540" t="s">
        <v>4688</v>
      </c>
      <c r="J1540">
        <v>2018</v>
      </c>
      <c r="K1540" t="s">
        <v>4062</v>
      </c>
      <c r="L1540">
        <v>10.126668</v>
      </c>
    </row>
    <row r="1541" spans="3:12" x14ac:dyDescent="0.3">
      <c r="C1541">
        <v>313838</v>
      </c>
      <c r="D1541" t="s">
        <v>4347</v>
      </c>
      <c r="E1541" t="s">
        <v>773</v>
      </c>
      <c r="F1541" t="s">
        <v>3614</v>
      </c>
      <c r="G1541" t="s">
        <v>4131</v>
      </c>
      <c r="H1541" t="s">
        <v>4685</v>
      </c>
      <c r="I1541" t="s">
        <v>4688</v>
      </c>
      <c r="J1541">
        <v>2017</v>
      </c>
      <c r="K1541" t="s">
        <v>4062</v>
      </c>
      <c r="L1541">
        <v>7.3802709999999996</v>
      </c>
    </row>
    <row r="1542" spans="3:12" x14ac:dyDescent="0.3">
      <c r="C1542">
        <v>835403</v>
      </c>
      <c r="D1542" t="s">
        <v>4381</v>
      </c>
      <c r="E1542" t="s">
        <v>391</v>
      </c>
      <c r="F1542" t="s">
        <v>3614</v>
      </c>
      <c r="G1542" t="s">
        <v>25</v>
      </c>
      <c r="H1542" t="s">
        <v>4689</v>
      </c>
      <c r="I1542" t="s">
        <v>4690</v>
      </c>
      <c r="J1542">
        <v>2026</v>
      </c>
      <c r="K1542" t="s">
        <v>4062</v>
      </c>
      <c r="L1542">
        <v>85.154225999999994</v>
      </c>
    </row>
    <row r="1543" spans="3:12" x14ac:dyDescent="0.3">
      <c r="C1543">
        <v>835403</v>
      </c>
      <c r="D1543" t="s">
        <v>4381</v>
      </c>
      <c r="E1543" t="s">
        <v>391</v>
      </c>
      <c r="F1543" t="s">
        <v>3614</v>
      </c>
      <c r="G1543" t="s">
        <v>25</v>
      </c>
      <c r="H1543" t="s">
        <v>4689</v>
      </c>
      <c r="I1543" t="s">
        <v>4690</v>
      </c>
      <c r="J1543">
        <v>2025</v>
      </c>
      <c r="K1543" t="s">
        <v>4062</v>
      </c>
      <c r="L1543">
        <v>100.611806</v>
      </c>
    </row>
    <row r="1544" spans="3:12" x14ac:dyDescent="0.3">
      <c r="C1544">
        <v>835403</v>
      </c>
      <c r="D1544" t="s">
        <v>4381</v>
      </c>
      <c r="E1544" t="s">
        <v>391</v>
      </c>
      <c r="F1544" t="s">
        <v>3614</v>
      </c>
      <c r="G1544" t="s">
        <v>25</v>
      </c>
      <c r="H1544" t="s">
        <v>4689</v>
      </c>
      <c r="I1544" t="s">
        <v>4690</v>
      </c>
      <c r="J1544">
        <v>2024</v>
      </c>
      <c r="K1544" t="s">
        <v>4062</v>
      </c>
      <c r="L1544">
        <v>127.066515</v>
      </c>
    </row>
    <row r="1545" spans="3:12" x14ac:dyDescent="0.3">
      <c r="C1545">
        <v>835403</v>
      </c>
      <c r="D1545" t="s">
        <v>4381</v>
      </c>
      <c r="E1545" t="s">
        <v>391</v>
      </c>
      <c r="F1545" t="s">
        <v>3614</v>
      </c>
      <c r="G1545" t="s">
        <v>25</v>
      </c>
      <c r="H1545" t="s">
        <v>4689</v>
      </c>
      <c r="I1545" t="s">
        <v>4690</v>
      </c>
      <c r="J1545">
        <v>2023</v>
      </c>
      <c r="K1545" t="s">
        <v>4062</v>
      </c>
      <c r="L1545">
        <v>150.56186</v>
      </c>
    </row>
    <row r="1546" spans="3:12" x14ac:dyDescent="0.3">
      <c r="C1546">
        <v>835403</v>
      </c>
      <c r="D1546" t="s">
        <v>4381</v>
      </c>
      <c r="E1546" t="s">
        <v>391</v>
      </c>
      <c r="F1546" t="s">
        <v>3614</v>
      </c>
      <c r="G1546" t="s">
        <v>25</v>
      </c>
      <c r="H1546" t="s">
        <v>4689</v>
      </c>
      <c r="I1546" t="s">
        <v>4690</v>
      </c>
      <c r="J1546">
        <v>2022</v>
      </c>
      <c r="K1546" t="s">
        <v>4062</v>
      </c>
      <c r="L1546">
        <v>167.85849400000001</v>
      </c>
    </row>
    <row r="1547" spans="3:12" x14ac:dyDescent="0.3">
      <c r="C1547">
        <v>835403</v>
      </c>
      <c r="D1547" t="s">
        <v>4381</v>
      </c>
      <c r="E1547" t="s">
        <v>391</v>
      </c>
      <c r="F1547" t="s">
        <v>3614</v>
      </c>
      <c r="G1547" t="s">
        <v>25</v>
      </c>
      <c r="H1547" t="s">
        <v>4689</v>
      </c>
      <c r="I1547" t="s">
        <v>4690</v>
      </c>
      <c r="J1547">
        <v>2021</v>
      </c>
      <c r="K1547" t="s">
        <v>4062</v>
      </c>
      <c r="L1547">
        <v>162.61561699999999</v>
      </c>
    </row>
    <row r="1548" spans="3:12" x14ac:dyDescent="0.3">
      <c r="C1548">
        <v>835403</v>
      </c>
      <c r="D1548" t="s">
        <v>4381</v>
      </c>
      <c r="E1548" t="s">
        <v>391</v>
      </c>
      <c r="F1548" t="s">
        <v>3614</v>
      </c>
      <c r="G1548" t="s">
        <v>25</v>
      </c>
      <c r="H1548" t="s">
        <v>4689</v>
      </c>
      <c r="I1548" t="s">
        <v>4690</v>
      </c>
      <c r="J1548">
        <v>2020</v>
      </c>
      <c r="K1548" t="s">
        <v>4062</v>
      </c>
      <c r="L1548">
        <v>120.70774</v>
      </c>
    </row>
    <row r="1549" spans="3:12" x14ac:dyDescent="0.3">
      <c r="C1549">
        <v>835403</v>
      </c>
      <c r="D1549" t="s">
        <v>4381</v>
      </c>
      <c r="E1549" t="s">
        <v>391</v>
      </c>
      <c r="F1549" t="s">
        <v>3614</v>
      </c>
      <c r="G1549" t="s">
        <v>25</v>
      </c>
      <c r="H1549" t="s">
        <v>4689</v>
      </c>
      <c r="I1549" t="s">
        <v>4690</v>
      </c>
      <c r="J1549">
        <v>2019</v>
      </c>
      <c r="K1549" t="s">
        <v>4062</v>
      </c>
      <c r="L1549">
        <v>136.817803</v>
      </c>
    </row>
    <row r="1550" spans="3:12" x14ac:dyDescent="0.3">
      <c r="C1550">
        <v>835403</v>
      </c>
      <c r="D1550" t="s">
        <v>4381</v>
      </c>
      <c r="E1550" t="s">
        <v>391</v>
      </c>
      <c r="F1550" t="s">
        <v>3614</v>
      </c>
      <c r="G1550" t="s">
        <v>25</v>
      </c>
      <c r="H1550" t="s">
        <v>4689</v>
      </c>
      <c r="I1550" t="s">
        <v>4690</v>
      </c>
      <c r="J1550">
        <v>2018</v>
      </c>
      <c r="K1550" t="s">
        <v>4062</v>
      </c>
      <c r="L1550">
        <v>116.977217</v>
      </c>
    </row>
    <row r="1551" spans="3:12" x14ac:dyDescent="0.3">
      <c r="C1551">
        <v>835403</v>
      </c>
      <c r="D1551" t="s">
        <v>4381</v>
      </c>
      <c r="E1551" t="s">
        <v>391</v>
      </c>
      <c r="F1551" t="s">
        <v>3614</v>
      </c>
      <c r="G1551" t="s">
        <v>25</v>
      </c>
      <c r="H1551" t="s">
        <v>4689</v>
      </c>
      <c r="I1551" t="s">
        <v>4690</v>
      </c>
      <c r="J1551">
        <v>2017</v>
      </c>
      <c r="K1551" t="s">
        <v>4062</v>
      </c>
      <c r="L1551">
        <v>98.926430999999994</v>
      </c>
    </row>
    <row r="1552" spans="3:12" x14ac:dyDescent="0.3">
      <c r="C1552">
        <v>16918</v>
      </c>
      <c r="D1552" t="s">
        <v>4281</v>
      </c>
      <c r="E1552" t="s">
        <v>173</v>
      </c>
      <c r="F1552" t="s">
        <v>3614</v>
      </c>
      <c r="G1552" t="s">
        <v>25</v>
      </c>
      <c r="H1552" t="s">
        <v>4689</v>
      </c>
      <c r="I1552" t="s">
        <v>4691</v>
      </c>
      <c r="J1552">
        <v>2026</v>
      </c>
      <c r="K1552" t="s">
        <v>4062</v>
      </c>
      <c r="L1552">
        <v>154.63578100000001</v>
      </c>
    </row>
    <row r="1553" spans="3:73" x14ac:dyDescent="0.3">
      <c r="C1553">
        <v>16918</v>
      </c>
      <c r="D1553" t="s">
        <v>4281</v>
      </c>
      <c r="E1553" t="s">
        <v>173</v>
      </c>
      <c r="F1553" t="s">
        <v>3614</v>
      </c>
      <c r="G1553" t="s">
        <v>25</v>
      </c>
      <c r="H1553" t="s">
        <v>4689</v>
      </c>
      <c r="I1553" t="s">
        <v>4691</v>
      </c>
      <c r="J1553">
        <v>2025</v>
      </c>
      <c r="K1553" t="s">
        <v>4062</v>
      </c>
      <c r="L1553">
        <v>159.54499000000001</v>
      </c>
      <c r="M1553">
        <v>21652300000</v>
      </c>
      <c r="N1553">
        <v>3716400000</v>
      </c>
      <c r="O1553">
        <v>68100000</v>
      </c>
      <c r="Q1553">
        <v>1437200000</v>
      </c>
      <c r="T1553">
        <v>2532300000</v>
      </c>
      <c r="U1553">
        <v>5126800000</v>
      </c>
      <c r="V1553">
        <v>14517500000</v>
      </c>
      <c r="W1553">
        <v>4035200000</v>
      </c>
      <c r="X1553">
        <v>939800000</v>
      </c>
      <c r="AA1553">
        <v>10691000000</v>
      </c>
      <c r="AB1553">
        <v>6882000000</v>
      </c>
      <c r="AD1553">
        <v>12603400000</v>
      </c>
      <c r="AG1553">
        <v>1114700000</v>
      </c>
      <c r="AJ1553">
        <v>354900000</v>
      </c>
      <c r="AM1553">
        <v>-51700000</v>
      </c>
      <c r="AN1553">
        <v>-375300000</v>
      </c>
      <c r="AQ1553">
        <v>3152200000</v>
      </c>
      <c r="AS1553">
        <v>447000000</v>
      </c>
      <c r="AU1553">
        <v>-974800000</v>
      </c>
      <c r="AV1553">
        <v>-2261800000</v>
      </c>
      <c r="AZ1553">
        <v>1757750000</v>
      </c>
      <c r="BN1553">
        <v>0.67048304337183595</v>
      </c>
      <c r="BP1553">
        <v>1.6876486915146701E-2</v>
      </c>
      <c r="BQ1553">
        <v>0.56482950039651103</v>
      </c>
      <c r="BS1553">
        <v>-5.4533565823888401E-2</v>
      </c>
    </row>
    <row r="1554" spans="3:73" x14ac:dyDescent="0.3">
      <c r="C1554">
        <v>16918</v>
      </c>
      <c r="D1554" t="s">
        <v>4281</v>
      </c>
      <c r="E1554" t="s">
        <v>173</v>
      </c>
      <c r="F1554" t="s">
        <v>3614</v>
      </c>
      <c r="G1554" t="s">
        <v>25</v>
      </c>
      <c r="H1554" t="s">
        <v>4689</v>
      </c>
      <c r="I1554" t="s">
        <v>4691</v>
      </c>
      <c r="J1554">
        <v>2024</v>
      </c>
      <c r="K1554" t="s">
        <v>4062</v>
      </c>
      <c r="L1554">
        <v>238.61066</v>
      </c>
      <c r="M1554">
        <v>25691700000</v>
      </c>
      <c r="N1554">
        <v>3729500000</v>
      </c>
      <c r="O1554">
        <v>152400000</v>
      </c>
      <c r="Q1554">
        <v>2078300000</v>
      </c>
      <c r="T1554">
        <v>2731700000</v>
      </c>
      <c r="U1554">
        <v>7980300000</v>
      </c>
      <c r="V1554">
        <v>15627100000</v>
      </c>
      <c r="W1554">
        <v>3141700000</v>
      </c>
      <c r="X1554">
        <v>1107100000</v>
      </c>
      <c r="AA1554">
        <v>11637900000</v>
      </c>
      <c r="AB1554">
        <v>9743100000</v>
      </c>
      <c r="AD1554">
        <v>13417200000</v>
      </c>
      <c r="AG1554">
        <v>1039200000</v>
      </c>
      <c r="AJ1554">
        <v>3169700000</v>
      </c>
      <c r="AM1554">
        <v>456600000</v>
      </c>
      <c r="AN1554">
        <v>392400000</v>
      </c>
      <c r="AQ1554">
        <v>2780000000</v>
      </c>
      <c r="AS1554">
        <v>429200000</v>
      </c>
      <c r="AU1554">
        <v>-1285900000</v>
      </c>
      <c r="AV1554">
        <v>-1474600000</v>
      </c>
      <c r="AZ1554">
        <v>1988500000</v>
      </c>
      <c r="BN1554">
        <v>0.608254806026849</v>
      </c>
      <c r="BP1554">
        <v>4.8508769137728003E-2</v>
      </c>
      <c r="BQ1554">
        <v>0.52557532546073804</v>
      </c>
      <c r="BS1554">
        <v>4.02746559103365E-2</v>
      </c>
    </row>
    <row r="1555" spans="3:73" x14ac:dyDescent="0.3">
      <c r="C1555">
        <v>16918</v>
      </c>
      <c r="D1555" t="s">
        <v>4281</v>
      </c>
      <c r="E1555" t="s">
        <v>173</v>
      </c>
      <c r="F1555" t="s">
        <v>3614</v>
      </c>
      <c r="G1555" t="s">
        <v>25</v>
      </c>
      <c r="H1555" t="s">
        <v>4689</v>
      </c>
      <c r="I1555" t="s">
        <v>4691</v>
      </c>
      <c r="J1555">
        <v>2023</v>
      </c>
      <c r="K1555" t="s">
        <v>4062</v>
      </c>
      <c r="L1555">
        <v>223.681893</v>
      </c>
      <c r="M1555">
        <v>24662300000</v>
      </c>
      <c r="N1555">
        <v>3496100000</v>
      </c>
      <c r="O1555">
        <v>133500000</v>
      </c>
      <c r="Q1555">
        <v>1898700000</v>
      </c>
      <c r="T1555">
        <v>2728100000</v>
      </c>
      <c r="U1555">
        <v>7925400000</v>
      </c>
      <c r="V1555">
        <v>15928400000</v>
      </c>
      <c r="W1555">
        <v>2968300000</v>
      </c>
      <c r="X1555">
        <v>941500000</v>
      </c>
      <c r="AA1555">
        <v>11296000000</v>
      </c>
      <c r="AB1555">
        <v>8413600000</v>
      </c>
      <c r="AC1555">
        <v>5863900000</v>
      </c>
      <c r="AD1555">
        <v>12343900000</v>
      </c>
      <c r="AG1555">
        <v>961200000</v>
      </c>
      <c r="AJ1555">
        <v>2842900000</v>
      </c>
      <c r="AM1555">
        <v>422100000</v>
      </c>
      <c r="AN1555">
        <v>223000000</v>
      </c>
      <c r="AQ1555">
        <v>2756900000</v>
      </c>
      <c r="AS1555">
        <v>387000000</v>
      </c>
      <c r="AU1555">
        <v>-999400000</v>
      </c>
      <c r="AV1555">
        <v>-1819900000</v>
      </c>
      <c r="AZ1555">
        <v>1735950000</v>
      </c>
      <c r="BN1555">
        <v>0.64586028067130796</v>
      </c>
      <c r="BP1555">
        <v>4.4975238351918599E-2</v>
      </c>
      <c r="BQ1555">
        <v>0.53815315163561595</v>
      </c>
      <c r="BS1555">
        <v>2.6504706665398899E-2</v>
      </c>
    </row>
    <row r="1556" spans="3:73" x14ac:dyDescent="0.3">
      <c r="C1556">
        <v>16918</v>
      </c>
      <c r="D1556" t="s">
        <v>4281</v>
      </c>
      <c r="E1556" t="s">
        <v>173</v>
      </c>
      <c r="F1556" t="s">
        <v>3614</v>
      </c>
      <c r="G1556" t="s">
        <v>25</v>
      </c>
      <c r="H1556" t="s">
        <v>4689</v>
      </c>
      <c r="I1556" t="s">
        <v>4691</v>
      </c>
      <c r="J1556">
        <v>2022</v>
      </c>
      <c r="K1556" t="s">
        <v>4062</v>
      </c>
      <c r="L1556">
        <v>222.877343</v>
      </c>
      <c r="M1556">
        <v>25855800000</v>
      </c>
      <c r="N1556">
        <v>3329700000</v>
      </c>
      <c r="O1556">
        <v>199400000</v>
      </c>
      <c r="Q1556">
        <v>1573200000</v>
      </c>
      <c r="T1556">
        <v>2755200000</v>
      </c>
      <c r="U1556">
        <v>7862400000</v>
      </c>
      <c r="V1556">
        <v>13808000000</v>
      </c>
      <c r="W1556">
        <v>2698800000</v>
      </c>
      <c r="X1556">
        <v>899200000</v>
      </c>
      <c r="AA1556">
        <v>10093500000</v>
      </c>
      <c r="AB1556">
        <v>11731900000</v>
      </c>
      <c r="AC1556">
        <v>4171900000</v>
      </c>
      <c r="AD1556">
        <v>14505400000</v>
      </c>
      <c r="AG1556">
        <v>1132600000</v>
      </c>
      <c r="AJ1556">
        <v>2331700000</v>
      </c>
      <c r="AM1556">
        <v>309400000</v>
      </c>
      <c r="AN1556">
        <v>395400000</v>
      </c>
      <c r="AQ1556">
        <v>2705400000</v>
      </c>
      <c r="AS1556">
        <v>342400000</v>
      </c>
      <c r="AU1556">
        <v>-1035800000</v>
      </c>
      <c r="AV1556">
        <v>-1929500000</v>
      </c>
      <c r="AZ1556">
        <v>1432150000</v>
      </c>
      <c r="BN1556">
        <v>0.53403878433465601</v>
      </c>
      <c r="BP1556">
        <v>7.3884689491625896E-2</v>
      </c>
      <c r="BQ1556">
        <v>0.65084481991996401</v>
      </c>
      <c r="BS1556">
        <v>3.3702980761854399E-2</v>
      </c>
    </row>
    <row r="1557" spans="3:73" x14ac:dyDescent="0.3">
      <c r="C1557">
        <v>16918</v>
      </c>
      <c r="D1557" t="s">
        <v>4281</v>
      </c>
      <c r="E1557" t="s">
        <v>173</v>
      </c>
      <c r="F1557" t="s">
        <v>3614</v>
      </c>
      <c r="G1557" t="s">
        <v>25</v>
      </c>
      <c r="H1557" t="s">
        <v>4689</v>
      </c>
      <c r="I1557" t="s">
        <v>4691</v>
      </c>
      <c r="J1557">
        <v>2021</v>
      </c>
      <c r="K1557" t="s">
        <v>4062</v>
      </c>
      <c r="L1557">
        <v>208.673304</v>
      </c>
      <c r="M1557">
        <v>27104800000</v>
      </c>
      <c r="N1557">
        <v>3044500000</v>
      </c>
      <c r="O1557">
        <v>460600000</v>
      </c>
      <c r="Q1557">
        <v>1291100000</v>
      </c>
      <c r="S1557">
        <v>5821600000</v>
      </c>
      <c r="T1557">
        <v>2732100000</v>
      </c>
      <c r="U1557">
        <v>7793500000</v>
      </c>
      <c r="V1557">
        <v>13175700000</v>
      </c>
      <c r="W1557">
        <v>1269100000</v>
      </c>
      <c r="X1557">
        <v>460000000</v>
      </c>
      <c r="AA1557">
        <v>10442300000</v>
      </c>
      <c r="AB1557">
        <v>13598900000</v>
      </c>
      <c r="AC1557">
        <v>2789800000</v>
      </c>
      <c r="AD1557">
        <v>15117800000</v>
      </c>
      <c r="AG1557">
        <v>993700000</v>
      </c>
      <c r="AJ1557">
        <v>2791100000</v>
      </c>
      <c r="AM1557">
        <v>511100000</v>
      </c>
      <c r="AN1557">
        <v>382900000</v>
      </c>
      <c r="AQ1557">
        <v>2806500000</v>
      </c>
      <c r="AS1557">
        <v>299100000</v>
      </c>
      <c r="AU1557">
        <v>-87900000</v>
      </c>
      <c r="AV1557">
        <v>-2346600000</v>
      </c>
      <c r="AZ1557">
        <v>1332350000</v>
      </c>
      <c r="BN1557">
        <v>0.48610209261828202</v>
      </c>
      <c r="BP1557">
        <v>0.36293436293436299</v>
      </c>
      <c r="BQ1557">
        <v>1.38160901426208</v>
      </c>
      <c r="BS1557">
        <v>2.81566891439749E-2</v>
      </c>
    </row>
    <row r="1558" spans="3:73" x14ac:dyDescent="0.3">
      <c r="C1558">
        <v>16918</v>
      </c>
      <c r="D1558" t="s">
        <v>4281</v>
      </c>
      <c r="E1558" t="s">
        <v>173</v>
      </c>
      <c r="F1558" t="s">
        <v>3614</v>
      </c>
      <c r="G1558" t="s">
        <v>25</v>
      </c>
      <c r="H1558" t="s">
        <v>4689</v>
      </c>
      <c r="I1558" t="s">
        <v>4691</v>
      </c>
      <c r="J1558">
        <v>2020</v>
      </c>
      <c r="K1558" t="s">
        <v>4062</v>
      </c>
      <c r="L1558">
        <v>156.97420099999999</v>
      </c>
      <c r="M1558">
        <v>27323200000</v>
      </c>
      <c r="N1558">
        <v>3484100000</v>
      </c>
      <c r="O1558">
        <v>81400000</v>
      </c>
      <c r="Q1558">
        <v>1373600000</v>
      </c>
      <c r="S1558">
        <v>5333000000</v>
      </c>
      <c r="T1558">
        <v>2718900000</v>
      </c>
      <c r="U1558">
        <v>7757100000</v>
      </c>
      <c r="V1558">
        <v>14848900000</v>
      </c>
      <c r="W1558">
        <v>2311800000</v>
      </c>
      <c r="X1558">
        <v>557600000</v>
      </c>
      <c r="AA1558">
        <v>11945700000</v>
      </c>
      <c r="AB1558">
        <v>12131800000</v>
      </c>
      <c r="AC1558">
        <v>2814000000</v>
      </c>
      <c r="AD1558">
        <v>13695300000</v>
      </c>
      <c r="AG1558">
        <v>949800000</v>
      </c>
      <c r="AJ1558">
        <v>2154500000</v>
      </c>
      <c r="AM1558">
        <v>-966600000</v>
      </c>
      <c r="AN1558">
        <v>398400000</v>
      </c>
      <c r="AQ1558">
        <v>2551100000</v>
      </c>
      <c r="AS1558">
        <v>332200000</v>
      </c>
      <c r="AU1558">
        <v>-531000000</v>
      </c>
      <c r="AV1558">
        <v>-2031400000</v>
      </c>
      <c r="BN1558">
        <v>0.54345391462200598</v>
      </c>
      <c r="BP1558">
        <v>3.5210658361450001E-2</v>
      </c>
      <c r="BQ1558">
        <v>0.91292499351154899</v>
      </c>
      <c r="BS1558">
        <v>3.2839314858471101E-2</v>
      </c>
    </row>
    <row r="1559" spans="3:73" x14ac:dyDescent="0.3">
      <c r="C1559">
        <v>16918</v>
      </c>
      <c r="D1559" t="s">
        <v>4281</v>
      </c>
      <c r="E1559" t="s">
        <v>173</v>
      </c>
      <c r="F1559" t="s">
        <v>3614</v>
      </c>
      <c r="G1559" t="s">
        <v>25</v>
      </c>
      <c r="H1559" t="s">
        <v>4689</v>
      </c>
      <c r="I1559" t="s">
        <v>4691</v>
      </c>
      <c r="J1559">
        <v>2019</v>
      </c>
      <c r="K1559" t="s">
        <v>4062</v>
      </c>
      <c r="L1559">
        <v>163.02289999999999</v>
      </c>
    </row>
    <row r="1560" spans="3:73" x14ac:dyDescent="0.3">
      <c r="C1560">
        <v>16918</v>
      </c>
      <c r="D1560" t="s">
        <v>4281</v>
      </c>
      <c r="E1560" t="s">
        <v>173</v>
      </c>
      <c r="F1560" t="s">
        <v>3614</v>
      </c>
      <c r="G1560" t="s">
        <v>25</v>
      </c>
      <c r="H1560" t="s">
        <v>4689</v>
      </c>
      <c r="I1560" t="s">
        <v>4691</v>
      </c>
      <c r="J1560">
        <v>2018</v>
      </c>
      <c r="K1560" t="s">
        <v>4062</v>
      </c>
      <c r="L1560">
        <v>187.273169</v>
      </c>
      <c r="M1560">
        <v>29231500000</v>
      </c>
      <c r="N1560">
        <v>3684000000</v>
      </c>
      <c r="O1560">
        <v>93600000</v>
      </c>
      <c r="Q1560">
        <v>2130400000</v>
      </c>
      <c r="S1560">
        <v>5267300000</v>
      </c>
      <c r="T1560">
        <v>3198100000</v>
      </c>
      <c r="U1560">
        <v>8088800000</v>
      </c>
      <c r="V1560">
        <v>16394300000</v>
      </c>
      <c r="W1560">
        <v>3163800000</v>
      </c>
      <c r="X1560">
        <v>616700000</v>
      </c>
      <c r="AA1560">
        <v>12825000000</v>
      </c>
      <c r="AB1560">
        <v>12551000000</v>
      </c>
      <c r="AC1560">
        <v>2784300000</v>
      </c>
      <c r="AD1560">
        <v>14276200000</v>
      </c>
      <c r="AG1560">
        <v>893500000</v>
      </c>
      <c r="AJ1560">
        <v>2412200000</v>
      </c>
      <c r="AM1560">
        <v>685900000</v>
      </c>
      <c r="AN1560">
        <v>1239500000</v>
      </c>
      <c r="AO1560">
        <v>379100000</v>
      </c>
      <c r="AS1560">
        <v>339100000</v>
      </c>
      <c r="BB1560">
        <v>2304500000</v>
      </c>
      <c r="BC1560">
        <v>2304500000</v>
      </c>
      <c r="BN1560">
        <v>0.56084361048868503</v>
      </c>
      <c r="BO1560">
        <v>6.0788710102875196</v>
      </c>
      <c r="BP1560">
        <v>2.9584676654655799E-2</v>
      </c>
      <c r="BQ1560">
        <v>0.491055060370441</v>
      </c>
      <c r="BS1560">
        <v>9.8757071149709205E-2</v>
      </c>
    </row>
    <row r="1561" spans="3:73" x14ac:dyDescent="0.3">
      <c r="C1561">
        <v>16918</v>
      </c>
      <c r="D1561" t="s">
        <v>4281</v>
      </c>
      <c r="E1561" t="s">
        <v>173</v>
      </c>
      <c r="F1561" t="s">
        <v>3614</v>
      </c>
      <c r="G1561" t="s">
        <v>25</v>
      </c>
      <c r="H1561" t="s">
        <v>4689</v>
      </c>
      <c r="I1561" t="s">
        <v>4691</v>
      </c>
      <c r="J1561">
        <v>2017</v>
      </c>
      <c r="K1561" t="s">
        <v>4062</v>
      </c>
      <c r="L1561">
        <v>158.577552</v>
      </c>
    </row>
    <row r="1562" spans="3:73" x14ac:dyDescent="0.3">
      <c r="C1562">
        <v>1104657</v>
      </c>
      <c r="D1562" t="s">
        <v>4454</v>
      </c>
      <c r="E1562" t="s">
        <v>491</v>
      </c>
      <c r="F1562" t="s">
        <v>3614</v>
      </c>
      <c r="G1562" t="s">
        <v>3917</v>
      </c>
      <c r="H1562" t="s">
        <v>3918</v>
      </c>
      <c r="I1562" t="s">
        <v>4692</v>
      </c>
      <c r="J1562">
        <v>2026</v>
      </c>
      <c r="K1562" t="s">
        <v>4062</v>
      </c>
      <c r="L1562">
        <v>147.44075699999999</v>
      </c>
    </row>
    <row r="1563" spans="3:73" x14ac:dyDescent="0.3">
      <c r="C1563">
        <v>1104657</v>
      </c>
      <c r="D1563" t="s">
        <v>4454</v>
      </c>
      <c r="E1563" t="s">
        <v>491</v>
      </c>
      <c r="F1563" t="s">
        <v>3614</v>
      </c>
      <c r="G1563" t="s">
        <v>3917</v>
      </c>
      <c r="H1563" t="s">
        <v>3918</v>
      </c>
      <c r="I1563" t="s">
        <v>4692</v>
      </c>
      <c r="J1563">
        <v>2025</v>
      </c>
      <c r="K1563" t="s">
        <v>4062</v>
      </c>
      <c r="L1563">
        <v>99.196670999999995</v>
      </c>
      <c r="M1563">
        <v>1802801000</v>
      </c>
      <c r="N1563">
        <v>789520000</v>
      </c>
      <c r="O1563">
        <v>13681000</v>
      </c>
      <c r="P1563">
        <v>222916000</v>
      </c>
      <c r="Q1563">
        <v>461231000</v>
      </c>
      <c r="S1563">
        <v>535458000</v>
      </c>
      <c r="T1563">
        <v>105874000</v>
      </c>
      <c r="U1563">
        <v>280657000</v>
      </c>
      <c r="W1563">
        <v>253583000</v>
      </c>
      <c r="X1563">
        <v>148642000</v>
      </c>
      <c r="Y1563">
        <v>2400000</v>
      </c>
      <c r="AA1563">
        <v>460642000</v>
      </c>
      <c r="AB1563">
        <v>943277000</v>
      </c>
      <c r="AC1563">
        <v>277473000</v>
      </c>
      <c r="AD1563">
        <v>912361000</v>
      </c>
      <c r="AE1563">
        <v>351901000</v>
      </c>
      <c r="AG1563">
        <v>308626000</v>
      </c>
      <c r="AJ1563">
        <v>109796000</v>
      </c>
      <c r="AK1563">
        <v>25941000</v>
      </c>
      <c r="AM1563">
        <v>6718000</v>
      </c>
      <c r="AN1563">
        <v>74823000</v>
      </c>
      <c r="AQ1563">
        <v>103243000</v>
      </c>
      <c r="AS1563">
        <v>69074000</v>
      </c>
      <c r="AU1563">
        <v>-98135000</v>
      </c>
      <c r="AV1563">
        <v>-9821000</v>
      </c>
      <c r="AX1563">
        <v>11510000</v>
      </c>
      <c r="AY1563">
        <v>3.61</v>
      </c>
      <c r="AZ1563">
        <v>451265000</v>
      </c>
      <c r="BP1563">
        <v>5.39507774574794E-2</v>
      </c>
      <c r="BQ1563">
        <v>1.2946017674686401</v>
      </c>
      <c r="BR1563">
        <v>27.478302216066499</v>
      </c>
      <c r="BS1563">
        <v>7.9322404765514304E-2</v>
      </c>
      <c r="BU1563">
        <v>3.7963395938838698E-7</v>
      </c>
    </row>
    <row r="1564" spans="3:73" x14ac:dyDescent="0.3">
      <c r="C1564">
        <v>1104657</v>
      </c>
      <c r="D1564" t="s">
        <v>4454</v>
      </c>
      <c r="E1564" t="s">
        <v>491</v>
      </c>
      <c r="F1564" t="s">
        <v>3614</v>
      </c>
      <c r="G1564" t="s">
        <v>3917</v>
      </c>
      <c r="H1564" t="s">
        <v>3918</v>
      </c>
      <c r="I1564" t="s">
        <v>4692</v>
      </c>
      <c r="J1564">
        <v>2024</v>
      </c>
      <c r="K1564" t="s">
        <v>4062</v>
      </c>
      <c r="L1564">
        <v>114.48092800000001</v>
      </c>
      <c r="M1564">
        <v>1697632000</v>
      </c>
      <c r="N1564">
        <v>724224000</v>
      </c>
      <c r="O1564">
        <v>16713000</v>
      </c>
      <c r="P1564">
        <v>193793000</v>
      </c>
      <c r="Q1564">
        <v>441299000</v>
      </c>
      <c r="S1564">
        <v>510805000</v>
      </c>
      <c r="T1564">
        <v>109312000</v>
      </c>
      <c r="U1564">
        <v>263738000</v>
      </c>
      <c r="W1564">
        <v>226734000</v>
      </c>
      <c r="X1564">
        <v>105901000</v>
      </c>
      <c r="Y1564">
        <v>4300000</v>
      </c>
      <c r="AA1564">
        <v>443899000</v>
      </c>
      <c r="AB1564">
        <v>868881000</v>
      </c>
      <c r="AC1564">
        <v>261880000</v>
      </c>
      <c r="AD1564">
        <v>849111000</v>
      </c>
      <c r="AG1564">
        <v>325985000</v>
      </c>
      <c r="AJ1564">
        <v>47223000</v>
      </c>
      <c r="AK1564">
        <v>29028000</v>
      </c>
      <c r="AM1564">
        <v>9014000</v>
      </c>
      <c r="AN1564">
        <v>5888000</v>
      </c>
      <c r="AQ1564">
        <v>87817000</v>
      </c>
      <c r="AS1564">
        <v>68676000</v>
      </c>
      <c r="AU1564">
        <v>-79605000</v>
      </c>
      <c r="AV1564">
        <v>-4186000</v>
      </c>
      <c r="AX1564">
        <v>11087000</v>
      </c>
      <c r="AY1564">
        <v>0.28000000000000003</v>
      </c>
      <c r="AZ1564">
        <v>441448000</v>
      </c>
      <c r="BP1564">
        <v>7.3711926751170997E-2</v>
      </c>
      <c r="BQ1564">
        <v>1.24782785113834</v>
      </c>
      <c r="BR1564">
        <v>408.860457142857</v>
      </c>
      <c r="BS1564">
        <v>6.7765321142941298E-3</v>
      </c>
      <c r="BU1564">
        <v>3.68918871974413E-8</v>
      </c>
    </row>
    <row r="1565" spans="3:73" x14ac:dyDescent="0.3">
      <c r="C1565">
        <v>1104657</v>
      </c>
      <c r="D1565" t="s">
        <v>4454</v>
      </c>
      <c r="E1565" t="s">
        <v>491</v>
      </c>
      <c r="F1565" t="s">
        <v>3614</v>
      </c>
      <c r="G1565" t="s">
        <v>3917</v>
      </c>
      <c r="H1565" t="s">
        <v>3918</v>
      </c>
      <c r="I1565" t="s">
        <v>4692</v>
      </c>
      <c r="J1565">
        <v>2023</v>
      </c>
      <c r="K1565" t="s">
        <v>4062</v>
      </c>
      <c r="L1565">
        <v>104.181937</v>
      </c>
      <c r="M1565">
        <v>1762726000</v>
      </c>
      <c r="N1565">
        <v>709382000</v>
      </c>
      <c r="O1565">
        <v>13294000</v>
      </c>
      <c r="P1565">
        <v>192747000</v>
      </c>
      <c r="Q1565">
        <v>441597000</v>
      </c>
      <c r="S1565">
        <v>514683000</v>
      </c>
      <c r="U1565">
        <v>320873000</v>
      </c>
      <c r="W1565">
        <v>254995000</v>
      </c>
      <c r="X1565">
        <v>125663000</v>
      </c>
      <c r="Y1565">
        <v>5800000</v>
      </c>
      <c r="AA1565">
        <v>428993000</v>
      </c>
      <c r="AB1565">
        <v>885053000</v>
      </c>
      <c r="AC1565">
        <v>237746000</v>
      </c>
      <c r="AD1565">
        <v>854334000</v>
      </c>
      <c r="AG1565">
        <v>349042000</v>
      </c>
      <c r="AJ1565">
        <v>136444000</v>
      </c>
      <c r="AK1565">
        <v>27540000</v>
      </c>
      <c r="AM1565">
        <v>12129000</v>
      </c>
      <c r="AN1565">
        <v>95702000</v>
      </c>
      <c r="AQ1565">
        <v>144414000</v>
      </c>
      <c r="AS1565">
        <v>61644000</v>
      </c>
      <c r="AU1565">
        <v>-119222000</v>
      </c>
      <c r="AV1565">
        <v>-24850000</v>
      </c>
      <c r="AX1565">
        <v>10621000</v>
      </c>
      <c r="AY1565">
        <v>4.6399999999999997</v>
      </c>
      <c r="AZ1565">
        <v>432338500</v>
      </c>
      <c r="BP1565">
        <v>5.2134355575599499E-2</v>
      </c>
      <c r="BQ1565">
        <v>1.05015784623228</v>
      </c>
      <c r="BR1565">
        <v>22.453003663793101</v>
      </c>
      <c r="BS1565">
        <v>0.108131377442933</v>
      </c>
      <c r="BU1565">
        <v>5.4618671162066003E-7</v>
      </c>
    </row>
    <row r="1566" spans="3:73" x14ac:dyDescent="0.3">
      <c r="C1566">
        <v>1104657</v>
      </c>
      <c r="D1566" t="s">
        <v>4454</v>
      </c>
      <c r="E1566" t="s">
        <v>491</v>
      </c>
      <c r="F1566" t="s">
        <v>3614</v>
      </c>
      <c r="G1566" t="s">
        <v>3917</v>
      </c>
      <c r="H1566" t="s">
        <v>3918</v>
      </c>
      <c r="I1566" t="s">
        <v>4692</v>
      </c>
      <c r="J1566">
        <v>2022</v>
      </c>
      <c r="K1566" t="s">
        <v>4062</v>
      </c>
      <c r="L1566">
        <v>80.169430000000006</v>
      </c>
      <c r="M1566">
        <v>1691979000</v>
      </c>
      <c r="N1566">
        <v>690448000</v>
      </c>
      <c r="O1566">
        <v>13101000</v>
      </c>
      <c r="P1566">
        <v>215211000</v>
      </c>
      <c r="Q1566">
        <v>423080000</v>
      </c>
      <c r="S1566">
        <v>448765000</v>
      </c>
      <c r="U1566">
        <v>319498000</v>
      </c>
      <c r="W1566">
        <v>238964000</v>
      </c>
      <c r="X1566">
        <v>107899000</v>
      </c>
      <c r="Y1566">
        <v>4500000</v>
      </c>
      <c r="AA1566">
        <v>435791000</v>
      </c>
      <c r="AB1566">
        <v>799990000</v>
      </c>
      <c r="AC1566">
        <v>220864000</v>
      </c>
      <c r="AD1566">
        <v>769418000</v>
      </c>
      <c r="AG1566">
        <v>343880000</v>
      </c>
      <c r="AJ1566">
        <v>119755000</v>
      </c>
      <c r="AK1566">
        <v>28977000</v>
      </c>
      <c r="AM1566">
        <v>17110000</v>
      </c>
      <c r="AN1566">
        <v>85990000</v>
      </c>
      <c r="AQ1566">
        <v>115958000</v>
      </c>
      <c r="AS1566">
        <v>53436000</v>
      </c>
      <c r="AU1566">
        <v>-79729000</v>
      </c>
      <c r="AV1566">
        <v>-35558000</v>
      </c>
      <c r="AX1566">
        <v>10160000</v>
      </c>
      <c r="AY1566">
        <v>4.1900000000000004</v>
      </c>
      <c r="AZ1566">
        <v>392097500</v>
      </c>
      <c r="BP1566">
        <v>5.4824157613699097E-2</v>
      </c>
      <c r="BQ1566">
        <v>1.11886309234864</v>
      </c>
      <c r="BR1566">
        <v>19.1335155131265</v>
      </c>
      <c r="BS1566">
        <v>0.107488843610545</v>
      </c>
      <c r="BU1566">
        <v>4.1989263828297901E-7</v>
      </c>
    </row>
    <row r="1567" spans="3:73" x14ac:dyDescent="0.3">
      <c r="C1567">
        <v>1104657</v>
      </c>
      <c r="D1567" t="s">
        <v>4454</v>
      </c>
      <c r="E1567" t="s">
        <v>491</v>
      </c>
      <c r="F1567" t="s">
        <v>3614</v>
      </c>
      <c r="G1567" t="s">
        <v>3917</v>
      </c>
      <c r="H1567" t="s">
        <v>3918</v>
      </c>
      <c r="I1567" t="s">
        <v>4692</v>
      </c>
      <c r="J1567">
        <v>2021</v>
      </c>
      <c r="K1567" t="s">
        <v>4062</v>
      </c>
      <c r="L1567">
        <v>72.653306999999998</v>
      </c>
      <c r="M1567">
        <v>1607479000</v>
      </c>
      <c r="N1567">
        <v>627252000</v>
      </c>
      <c r="O1567">
        <v>14462000</v>
      </c>
      <c r="P1567">
        <v>223553000</v>
      </c>
      <c r="Q1567">
        <v>361115000</v>
      </c>
      <c r="S1567">
        <v>408975000</v>
      </c>
      <c r="U1567">
        <v>318620000</v>
      </c>
      <c r="W1567">
        <v>204509000</v>
      </c>
      <c r="X1567">
        <v>86243000</v>
      </c>
      <c r="AA1567">
        <v>454548000</v>
      </c>
      <c r="AB1567">
        <v>720440000</v>
      </c>
      <c r="AC1567">
        <v>209920000</v>
      </c>
      <c r="AD1567">
        <v>693756000</v>
      </c>
      <c r="AE1567">
        <v>271978000</v>
      </c>
      <c r="AG1567">
        <v>283762000</v>
      </c>
      <c r="AJ1567">
        <v>77111000</v>
      </c>
      <c r="AK1567">
        <v>26575000</v>
      </c>
      <c r="AM1567">
        <v>4851000</v>
      </c>
      <c r="AN1567">
        <v>72474000</v>
      </c>
      <c r="AQ1567">
        <v>90241000</v>
      </c>
      <c r="AS1567">
        <v>44137000</v>
      </c>
      <c r="AT1567">
        <v>102910000</v>
      </c>
      <c r="AU1567">
        <v>-494269000</v>
      </c>
      <c r="AV1567">
        <v>393006000</v>
      </c>
      <c r="AX1567">
        <v>9697000</v>
      </c>
      <c r="AY1567">
        <v>3.55</v>
      </c>
      <c r="AZ1567">
        <v>305946500</v>
      </c>
      <c r="BL1567">
        <v>0.87689243027888397</v>
      </c>
      <c r="BP1567">
        <v>7.0715714222845893E-2</v>
      </c>
      <c r="BQ1567">
        <v>1.3013461510251401</v>
      </c>
      <c r="BR1567">
        <v>20.4657202816901</v>
      </c>
      <c r="BS1567">
        <v>0.100596857475987</v>
      </c>
      <c r="BU1567">
        <v>3.5800238722169799E-7</v>
      </c>
    </row>
    <row r="1568" spans="3:73" x14ac:dyDescent="0.3">
      <c r="C1568">
        <v>1104657</v>
      </c>
      <c r="D1568" t="s">
        <v>4454</v>
      </c>
      <c r="E1568" t="s">
        <v>491</v>
      </c>
      <c r="F1568" t="s">
        <v>3614</v>
      </c>
      <c r="G1568" t="s">
        <v>3917</v>
      </c>
      <c r="H1568" t="s">
        <v>3918</v>
      </c>
      <c r="I1568" t="s">
        <v>4692</v>
      </c>
      <c r="J1568">
        <v>2020</v>
      </c>
      <c r="K1568" t="s">
        <v>4062</v>
      </c>
      <c r="L1568">
        <v>50.474933</v>
      </c>
      <c r="M1568">
        <v>1057860000</v>
      </c>
      <c r="N1568">
        <v>463999000</v>
      </c>
      <c r="O1568">
        <v>25878000</v>
      </c>
      <c r="P1568">
        <v>166447000</v>
      </c>
      <c r="Q1568">
        <v>250778000</v>
      </c>
      <c r="S1568">
        <v>309686000</v>
      </c>
      <c r="U1568">
        <v>144916000</v>
      </c>
      <c r="W1568">
        <v>126884000</v>
      </c>
      <c r="X1568">
        <v>55640000</v>
      </c>
      <c r="AA1568">
        <v>38479000</v>
      </c>
      <c r="AB1568">
        <v>655630000</v>
      </c>
      <c r="AC1568">
        <v>199187000</v>
      </c>
      <c r="AD1568">
        <v>631058000</v>
      </c>
      <c r="AE1568">
        <v>258642000</v>
      </c>
      <c r="AG1568">
        <v>55797000</v>
      </c>
      <c r="AJ1568">
        <v>6828000</v>
      </c>
      <c r="AK1568">
        <v>20283000</v>
      </c>
      <c r="AM1568">
        <v>-1210000</v>
      </c>
      <c r="AN1568">
        <v>8066000</v>
      </c>
      <c r="AQ1568">
        <v>101057000</v>
      </c>
      <c r="AS1568">
        <v>42384000</v>
      </c>
      <c r="AT1568">
        <v>67274000</v>
      </c>
      <c r="AU1568">
        <v>-194707000</v>
      </c>
      <c r="AV1568">
        <v>-7091000</v>
      </c>
      <c r="AX1568">
        <v>9257000</v>
      </c>
      <c r="AY1568">
        <v>0.4</v>
      </c>
      <c r="AZ1568">
        <v>220584000</v>
      </c>
      <c r="BL1568">
        <v>1.5021702292118799</v>
      </c>
      <c r="BP1568">
        <v>0.20395006462595799</v>
      </c>
      <c r="BQ1568">
        <v>1.6804404022571799</v>
      </c>
      <c r="BR1568">
        <v>126.1873325</v>
      </c>
      <c r="BS1568">
        <v>1.23026707136647E-2</v>
      </c>
      <c r="BU1568">
        <v>3.0794767170507799E-8</v>
      </c>
    </row>
    <row r="1569" spans="3:73" x14ac:dyDescent="0.3">
      <c r="C1569">
        <v>1104657</v>
      </c>
      <c r="D1569" t="s">
        <v>4454</v>
      </c>
      <c r="E1569" t="s">
        <v>491</v>
      </c>
      <c r="F1569" t="s">
        <v>3614</v>
      </c>
      <c r="G1569" t="s">
        <v>3917</v>
      </c>
      <c r="H1569" t="s">
        <v>3918</v>
      </c>
      <c r="I1569" t="s">
        <v>4692</v>
      </c>
      <c r="J1569">
        <v>2019</v>
      </c>
      <c r="K1569" t="s">
        <v>4062</v>
      </c>
      <c r="L1569">
        <v>57.448481999999998</v>
      </c>
      <c r="M1569">
        <v>852670000</v>
      </c>
      <c r="N1569">
        <v>491987000</v>
      </c>
      <c r="O1569">
        <v>125007000</v>
      </c>
      <c r="P1569">
        <v>154751000</v>
      </c>
      <c r="Q1569">
        <v>190390000</v>
      </c>
      <c r="S1569">
        <v>232276000</v>
      </c>
      <c r="U1569">
        <v>79011000</v>
      </c>
      <c r="W1569">
        <v>122440000</v>
      </c>
      <c r="X1569">
        <v>43206000</v>
      </c>
      <c r="AA1569">
        <v>2218000</v>
      </c>
      <c r="AB1569">
        <v>610677000</v>
      </c>
      <c r="AC1569">
        <v>186845000</v>
      </c>
      <c r="AD1569">
        <v>589888000</v>
      </c>
      <c r="AE1569">
        <v>249674000</v>
      </c>
      <c r="AG1569">
        <v>55007000</v>
      </c>
      <c r="AJ1569">
        <v>67000000</v>
      </c>
      <c r="AK1569">
        <v>18271000</v>
      </c>
      <c r="AM1569">
        <v>11330000</v>
      </c>
      <c r="AN1569">
        <v>14751000</v>
      </c>
      <c r="AQ1569">
        <v>99222000</v>
      </c>
      <c r="AS1569">
        <v>41116000</v>
      </c>
      <c r="AT1569">
        <v>26528000</v>
      </c>
      <c r="AU1569">
        <v>-26484000</v>
      </c>
      <c r="AV1569">
        <v>-18054000</v>
      </c>
      <c r="AX1569">
        <v>8856000</v>
      </c>
      <c r="AY1569">
        <v>0.72</v>
      </c>
      <c r="AZ1569">
        <v>202630500</v>
      </c>
      <c r="BL1569">
        <v>3.7402744270205099</v>
      </c>
      <c r="BP1569">
        <v>1.02096537079386</v>
      </c>
      <c r="BQ1569">
        <v>2.4632228030055501</v>
      </c>
      <c r="BR1569">
        <v>79.789558333333304</v>
      </c>
      <c r="BS1569">
        <v>2.4155158946546199E-2</v>
      </c>
      <c r="BU1569">
        <v>6.7732871943760798E-8</v>
      </c>
    </row>
    <row r="1570" spans="3:73" x14ac:dyDescent="0.3">
      <c r="C1570">
        <v>1104657</v>
      </c>
      <c r="D1570" t="s">
        <v>4454</v>
      </c>
      <c r="E1570" t="s">
        <v>491</v>
      </c>
      <c r="F1570" t="s">
        <v>3614</v>
      </c>
      <c r="G1570" t="s">
        <v>3917</v>
      </c>
      <c r="H1570" t="s">
        <v>3918</v>
      </c>
      <c r="I1570" t="s">
        <v>4692</v>
      </c>
      <c r="J1570">
        <v>2018</v>
      </c>
      <c r="K1570" t="s">
        <v>4062</v>
      </c>
      <c r="L1570">
        <v>51.796380999999997</v>
      </c>
      <c r="M1570">
        <v>800341000</v>
      </c>
      <c r="N1570">
        <v>439353000</v>
      </c>
      <c r="O1570">
        <v>70645000</v>
      </c>
      <c r="P1570">
        <v>130538000</v>
      </c>
      <c r="Q1570">
        <v>214871000</v>
      </c>
      <c r="S1570">
        <v>251018000</v>
      </c>
      <c r="U1570">
        <v>90657000</v>
      </c>
      <c r="W1570">
        <v>139780000</v>
      </c>
      <c r="X1570">
        <v>49622000</v>
      </c>
      <c r="AA1570">
        <v>3041000</v>
      </c>
      <c r="AB1570">
        <v>553906000</v>
      </c>
      <c r="AC1570">
        <v>175426000</v>
      </c>
      <c r="AD1570">
        <v>548374000</v>
      </c>
      <c r="AE1570">
        <v>234704000</v>
      </c>
      <c r="AG1570">
        <v>66052000</v>
      </c>
      <c r="AJ1570">
        <v>61496000</v>
      </c>
      <c r="AK1570">
        <v>15187000</v>
      </c>
      <c r="AM1570">
        <v>-4504000</v>
      </c>
      <c r="AN1570">
        <v>-20828000</v>
      </c>
      <c r="AQ1570">
        <v>76374000</v>
      </c>
      <c r="AS1570">
        <v>35524000</v>
      </c>
      <c r="AT1570">
        <v>34260000</v>
      </c>
      <c r="AU1570">
        <v>-33828000</v>
      </c>
      <c r="AV1570">
        <v>-13605000</v>
      </c>
      <c r="AX1570">
        <v>8389000</v>
      </c>
      <c r="AY1570">
        <v>-1.03</v>
      </c>
      <c r="AZ1570">
        <v>217611500</v>
      </c>
      <c r="BL1570">
        <v>2.2292469352014002</v>
      </c>
      <c r="BP1570">
        <v>0.50540134497066802</v>
      </c>
      <c r="BQ1570">
        <v>1.6059665188152801</v>
      </c>
      <c r="BR1570">
        <v>-50.287748543689297</v>
      </c>
      <c r="BS1570">
        <v>-3.7602048000924301E-2</v>
      </c>
      <c r="BU1570">
        <v>-9.6316473246363102E-8</v>
      </c>
    </row>
    <row r="1571" spans="3:73" x14ac:dyDescent="0.3">
      <c r="C1571">
        <v>1104657</v>
      </c>
      <c r="D1571" t="s">
        <v>4454</v>
      </c>
      <c r="E1571" t="s">
        <v>491</v>
      </c>
      <c r="F1571" t="s">
        <v>3614</v>
      </c>
      <c r="G1571" t="s">
        <v>3917</v>
      </c>
      <c r="H1571" t="s">
        <v>3918</v>
      </c>
      <c r="I1571" t="s">
        <v>4692</v>
      </c>
      <c r="J1571">
        <v>2017</v>
      </c>
      <c r="K1571" t="s">
        <v>4062</v>
      </c>
      <c r="L1571">
        <v>37.662951</v>
      </c>
      <c r="M1571">
        <v>791084000</v>
      </c>
      <c r="N1571">
        <v>410943000</v>
      </c>
      <c r="O1571">
        <v>41844000</v>
      </c>
      <c r="P1571">
        <v>124014000</v>
      </c>
      <c r="Q1571">
        <v>220352000</v>
      </c>
      <c r="S1571">
        <v>255578000</v>
      </c>
      <c r="U1571">
        <v>90677000</v>
      </c>
      <c r="W1571">
        <v>127109000</v>
      </c>
      <c r="X1571">
        <v>49059000</v>
      </c>
      <c r="AA1571">
        <v>3818000</v>
      </c>
      <c r="AB1571">
        <v>494981000</v>
      </c>
      <c r="AC1571">
        <v>166128000</v>
      </c>
      <c r="AD1571">
        <v>536116000</v>
      </c>
      <c r="AE1571">
        <v>223484000</v>
      </c>
      <c r="AG1571">
        <v>58738000</v>
      </c>
      <c r="AJ1571">
        <v>38579000</v>
      </c>
      <c r="AK1571">
        <v>13981000</v>
      </c>
      <c r="AM1571">
        <v>24945000</v>
      </c>
      <c r="AN1571">
        <v>-8232000</v>
      </c>
      <c r="AQ1571">
        <v>67795000</v>
      </c>
      <c r="AS1571">
        <v>42751000</v>
      </c>
      <c r="AT1571">
        <v>29076000</v>
      </c>
      <c r="AU1571">
        <v>-43358000</v>
      </c>
      <c r="AV1571">
        <v>-15445000</v>
      </c>
      <c r="AX1571">
        <v>7913000</v>
      </c>
      <c r="AY1571">
        <v>-0.41</v>
      </c>
      <c r="BL1571">
        <v>2.3316480946485099</v>
      </c>
      <c r="BP1571">
        <v>0.32919777513787402</v>
      </c>
      <c r="BQ1571">
        <v>1.49942962339409</v>
      </c>
      <c r="BR1571">
        <v>-91.860856097560998</v>
      </c>
      <c r="BS1571">
        <v>-1.6630941389669501E-2</v>
      </c>
      <c r="BU1571">
        <v>-3.1196773027651597E-8</v>
      </c>
    </row>
    <row r="1572" spans="3:73" x14ac:dyDescent="0.3">
      <c r="C1572">
        <v>723254</v>
      </c>
      <c r="D1572" t="s">
        <v>3753</v>
      </c>
      <c r="E1572" t="s">
        <v>41</v>
      </c>
      <c r="F1572" t="s">
        <v>3614</v>
      </c>
      <c r="G1572" t="s">
        <v>3754</v>
      </c>
      <c r="H1572" t="s">
        <v>3755</v>
      </c>
      <c r="I1572" t="s">
        <v>3756</v>
      </c>
      <c r="J1572">
        <v>2026</v>
      </c>
      <c r="K1572" t="s">
        <v>4062</v>
      </c>
      <c r="L1572">
        <v>188.06760199999999</v>
      </c>
    </row>
    <row r="1573" spans="3:73" x14ac:dyDescent="0.3">
      <c r="C1573">
        <v>723254</v>
      </c>
      <c r="D1573" t="s">
        <v>3753</v>
      </c>
      <c r="E1573" t="s">
        <v>41</v>
      </c>
      <c r="F1573" t="s">
        <v>3614</v>
      </c>
      <c r="G1573" t="s">
        <v>3754</v>
      </c>
      <c r="H1573" t="s">
        <v>3755</v>
      </c>
      <c r="I1573" t="s">
        <v>3756</v>
      </c>
      <c r="J1573">
        <v>2025</v>
      </c>
      <c r="K1573" t="s">
        <v>4062</v>
      </c>
      <c r="L1573">
        <v>200.31633400000001</v>
      </c>
      <c r="M1573">
        <v>9825241000</v>
      </c>
      <c r="N1573">
        <v>3436169000</v>
      </c>
      <c r="O1573">
        <v>263973000</v>
      </c>
      <c r="P1573">
        <v>1417381000</v>
      </c>
      <c r="Q1573">
        <v>447408000</v>
      </c>
      <c r="S1573">
        <v>1652474000</v>
      </c>
      <c r="U1573">
        <v>3400227000</v>
      </c>
      <c r="W1573">
        <v>1644502000</v>
      </c>
      <c r="X1573">
        <v>485109000</v>
      </c>
      <c r="AA1573">
        <v>2424999000</v>
      </c>
      <c r="AB1573">
        <v>4684481000</v>
      </c>
      <c r="AD1573">
        <v>11798451000</v>
      </c>
      <c r="AE1573">
        <v>2593479000</v>
      </c>
      <c r="AF1573">
        <v>402948000</v>
      </c>
      <c r="AG1573">
        <v>5174164000</v>
      </c>
      <c r="AI1573">
        <v>5166017000</v>
      </c>
      <c r="AJ1573">
        <v>2359726000</v>
      </c>
      <c r="AM1573">
        <v>451921000</v>
      </c>
      <c r="AN1573">
        <v>1812281000</v>
      </c>
      <c r="AQ1573">
        <v>2165905000</v>
      </c>
      <c r="AS1573">
        <v>494183000</v>
      </c>
      <c r="AU1573">
        <v>-623638000</v>
      </c>
      <c r="AV1573">
        <v>-1619011000</v>
      </c>
      <c r="AX1573">
        <v>631785000</v>
      </c>
      <c r="AY1573">
        <v>4.4800000000000004</v>
      </c>
      <c r="AZ1573">
        <v>428804500</v>
      </c>
      <c r="BH1573">
        <v>12.0474878411957</v>
      </c>
      <c r="BP1573">
        <v>0.16051850347400001</v>
      </c>
      <c r="BQ1573">
        <v>1.81742618738074</v>
      </c>
      <c r="BR1573">
        <v>44.713467410714301</v>
      </c>
      <c r="BS1573">
        <v>0.38686911100717503</v>
      </c>
      <c r="BU1573">
        <v>1.9157238044513399E-7</v>
      </c>
    </row>
    <row r="1574" spans="3:73" x14ac:dyDescent="0.3">
      <c r="C1574">
        <v>723254</v>
      </c>
      <c r="D1574" t="s">
        <v>3753</v>
      </c>
      <c r="E1574" t="s">
        <v>41</v>
      </c>
      <c r="F1574" t="s">
        <v>3614</v>
      </c>
      <c r="G1574" t="s">
        <v>3754</v>
      </c>
      <c r="H1574" t="s">
        <v>3755</v>
      </c>
      <c r="I1574" t="s">
        <v>3756</v>
      </c>
      <c r="J1574">
        <v>2024</v>
      </c>
      <c r="K1574" t="s">
        <v>4062</v>
      </c>
      <c r="L1574">
        <v>193.79731699999999</v>
      </c>
      <c r="M1574">
        <v>9168817000</v>
      </c>
      <c r="N1574">
        <v>3185207000</v>
      </c>
      <c r="O1574">
        <v>342015000</v>
      </c>
      <c r="P1574">
        <v>1244182000</v>
      </c>
      <c r="Q1574">
        <v>410201000</v>
      </c>
      <c r="S1574">
        <v>1534168000</v>
      </c>
      <c r="U1574">
        <v>3212424000</v>
      </c>
      <c r="W1574">
        <v>1828519000</v>
      </c>
      <c r="X1574">
        <v>339166000</v>
      </c>
      <c r="AA1574">
        <v>2025934000</v>
      </c>
      <c r="AB1574">
        <v>4316372000</v>
      </c>
      <c r="AD1574">
        <v>10617955000</v>
      </c>
      <c r="AE1574">
        <v>2305301000</v>
      </c>
      <c r="AF1574">
        <v>101251994</v>
      </c>
      <c r="AG1574">
        <v>4686416000</v>
      </c>
      <c r="AJ1574">
        <v>2068633000</v>
      </c>
      <c r="AM1574">
        <v>402043000</v>
      </c>
      <c r="AN1574">
        <v>1571592000</v>
      </c>
      <c r="AQ1574">
        <v>2079781000</v>
      </c>
      <c r="AS1574">
        <v>442384000</v>
      </c>
      <c r="AU1574">
        <v>-608631000</v>
      </c>
      <c r="AV1574">
        <v>-1253490000</v>
      </c>
      <c r="AX1574">
        <v>550952000</v>
      </c>
      <c r="AY1574">
        <v>15.4</v>
      </c>
      <c r="AZ1574">
        <v>458402500</v>
      </c>
      <c r="BP1574">
        <v>0.18704481605058501</v>
      </c>
      <c r="BQ1574">
        <v>1.51762491940199</v>
      </c>
      <c r="BR1574">
        <v>12.5842413636364</v>
      </c>
      <c r="BS1574">
        <v>0.36410022120428898</v>
      </c>
      <c r="BU1574">
        <v>6.9143222173621695E-7</v>
      </c>
    </row>
    <row r="1575" spans="3:73" x14ac:dyDescent="0.3">
      <c r="C1575">
        <v>723254</v>
      </c>
      <c r="D1575" t="s">
        <v>3753</v>
      </c>
      <c r="E1575" t="s">
        <v>41</v>
      </c>
      <c r="F1575" t="s">
        <v>3614</v>
      </c>
      <c r="G1575" t="s">
        <v>3754</v>
      </c>
      <c r="H1575" t="s">
        <v>3755</v>
      </c>
      <c r="I1575" t="s">
        <v>3756</v>
      </c>
      <c r="J1575">
        <v>2023</v>
      </c>
      <c r="K1575" t="s">
        <v>4062</v>
      </c>
      <c r="L1575">
        <v>117.774964</v>
      </c>
      <c r="M1575">
        <v>8546356000</v>
      </c>
      <c r="N1575">
        <v>2938459000</v>
      </c>
      <c r="O1575">
        <v>124149000</v>
      </c>
      <c r="P1575">
        <v>1152993000</v>
      </c>
      <c r="Q1575">
        <v>506604000</v>
      </c>
      <c r="S1575">
        <v>1396476000</v>
      </c>
      <c r="U1575">
        <v>3056201000</v>
      </c>
      <c r="W1575">
        <v>1230062000</v>
      </c>
      <c r="X1575">
        <v>302292000</v>
      </c>
      <c r="AA1575">
        <v>2486405000</v>
      </c>
      <c r="AB1575">
        <v>3863986000</v>
      </c>
      <c r="AD1575">
        <v>9597315000</v>
      </c>
      <c r="AE1575">
        <v>2031542000</v>
      </c>
      <c r="AF1575">
        <v>101732148</v>
      </c>
      <c r="AG1575">
        <v>4173368000</v>
      </c>
      <c r="AJ1575">
        <v>1802664000</v>
      </c>
      <c r="AM1575">
        <v>345138000</v>
      </c>
      <c r="AN1575">
        <v>1348010000</v>
      </c>
      <c r="AO1575">
        <v>111232000</v>
      </c>
      <c r="AQ1575">
        <v>1597814000</v>
      </c>
      <c r="AS1575">
        <v>409162000</v>
      </c>
      <c r="AU1575">
        <v>-388672000</v>
      </c>
      <c r="AV1575">
        <v>-1172836000</v>
      </c>
      <c r="AX1575">
        <v>469858000</v>
      </c>
      <c r="AY1575">
        <v>13.21</v>
      </c>
      <c r="AZ1575">
        <v>489377000</v>
      </c>
      <c r="BB1575">
        <v>1804380000</v>
      </c>
      <c r="BC1575">
        <v>1804380000</v>
      </c>
      <c r="BO1575">
        <v>16.221770713463801</v>
      </c>
      <c r="BP1575">
        <v>0.10092905886044801</v>
      </c>
      <c r="BQ1575">
        <v>1.9770182316013301</v>
      </c>
      <c r="BR1575">
        <v>8.9155915215745605</v>
      </c>
      <c r="BS1575">
        <v>0.34886513563972499</v>
      </c>
      <c r="BU1575">
        <v>4.02643093023629E-7</v>
      </c>
    </row>
    <row r="1576" spans="3:73" x14ac:dyDescent="0.3">
      <c r="C1576">
        <v>723254</v>
      </c>
      <c r="D1576" t="s">
        <v>3753</v>
      </c>
      <c r="E1576" t="s">
        <v>41</v>
      </c>
      <c r="F1576" t="s">
        <v>3614</v>
      </c>
      <c r="G1576" t="s">
        <v>3754</v>
      </c>
      <c r="H1576" t="s">
        <v>3755</v>
      </c>
      <c r="I1576" t="s">
        <v>3756</v>
      </c>
      <c r="J1576">
        <v>2022</v>
      </c>
      <c r="K1576" t="s">
        <v>4062</v>
      </c>
      <c r="L1576">
        <v>97.025349000000006</v>
      </c>
      <c r="M1576">
        <v>8147256000</v>
      </c>
      <c r="N1576">
        <v>2631983000</v>
      </c>
      <c r="O1576">
        <v>90471000</v>
      </c>
      <c r="P1576">
        <v>1006220000</v>
      </c>
      <c r="Q1576">
        <v>472150000</v>
      </c>
      <c r="S1576">
        <v>1323673000</v>
      </c>
      <c r="U1576">
        <v>3042976000</v>
      </c>
      <c r="W1576">
        <v>1432890000</v>
      </c>
      <c r="X1576">
        <v>251504000</v>
      </c>
      <c r="AA1576">
        <v>2483932000</v>
      </c>
      <c r="AB1576">
        <v>3308196000</v>
      </c>
      <c r="AC1576">
        <v>7290801000</v>
      </c>
      <c r="AD1576">
        <v>8719163000</v>
      </c>
      <c r="AE1576">
        <v>1771917000</v>
      </c>
      <c r="AF1576">
        <v>101711215</v>
      </c>
      <c r="AG1576">
        <v>3632246000</v>
      </c>
      <c r="AJ1576">
        <v>1587370000</v>
      </c>
      <c r="AM1576">
        <v>263011000</v>
      </c>
      <c r="AN1576">
        <v>1235757000</v>
      </c>
      <c r="AO1576">
        <v>88844000</v>
      </c>
      <c r="AQ1576">
        <v>1537625000</v>
      </c>
      <c r="AS1576">
        <v>399701000</v>
      </c>
      <c r="AU1576">
        <v>-402635000</v>
      </c>
      <c r="AV1576">
        <v>-1537943000</v>
      </c>
      <c r="AX1576">
        <v>393609000</v>
      </c>
      <c r="AY1576">
        <v>11.92</v>
      </c>
      <c r="AZ1576">
        <v>476973500</v>
      </c>
      <c r="BB1576">
        <v>1587612000</v>
      </c>
      <c r="BC1576">
        <v>1587612000</v>
      </c>
      <c r="BO1576">
        <v>17.869659177884799</v>
      </c>
      <c r="BP1576">
        <v>6.3138831312940999E-2</v>
      </c>
      <c r="BQ1576">
        <v>1.5073264521351999</v>
      </c>
      <c r="BR1576">
        <v>8.1397104865771794</v>
      </c>
      <c r="BS1576">
        <v>0.373544070544792</v>
      </c>
      <c r="BU1576">
        <v>3.4959904433715499E-7</v>
      </c>
    </row>
    <row r="1577" spans="3:73" x14ac:dyDescent="0.3">
      <c r="C1577">
        <v>723254</v>
      </c>
      <c r="D1577" t="s">
        <v>3753</v>
      </c>
      <c r="E1577" t="s">
        <v>41</v>
      </c>
      <c r="F1577" t="s">
        <v>3614</v>
      </c>
      <c r="G1577" t="s">
        <v>3754</v>
      </c>
      <c r="H1577" t="s">
        <v>3755</v>
      </c>
      <c r="I1577" t="s">
        <v>3756</v>
      </c>
      <c r="J1577">
        <v>2021</v>
      </c>
      <c r="K1577" t="s">
        <v>4062</v>
      </c>
      <c r="L1577">
        <v>90.476474999999994</v>
      </c>
      <c r="M1577">
        <v>8236823000</v>
      </c>
      <c r="N1577">
        <v>2843309000</v>
      </c>
      <c r="O1577">
        <v>493640000</v>
      </c>
      <c r="P1577">
        <v>901710000</v>
      </c>
      <c r="Q1577">
        <v>481797000</v>
      </c>
      <c r="S1577">
        <v>1318438000</v>
      </c>
      <c r="U1577">
        <v>2913069000</v>
      </c>
      <c r="W1577">
        <v>1934085000</v>
      </c>
      <c r="X1577">
        <v>230786000</v>
      </c>
      <c r="AA1577">
        <v>1642833000</v>
      </c>
      <c r="AB1577">
        <v>3687847000</v>
      </c>
      <c r="AC1577">
        <v>5736258000</v>
      </c>
      <c r="AD1577">
        <v>7877015000</v>
      </c>
      <c r="AE1577">
        <v>1417343000</v>
      </c>
      <c r="AF1577">
        <v>104061391</v>
      </c>
      <c r="AG1577">
        <v>3314651000</v>
      </c>
      <c r="AJ1577">
        <v>1385492000</v>
      </c>
      <c r="AM1577">
        <v>176781000</v>
      </c>
      <c r="AN1577">
        <v>1110968000</v>
      </c>
      <c r="AO1577">
        <v>98210000</v>
      </c>
      <c r="AQ1577">
        <v>1360740000</v>
      </c>
      <c r="AS1577">
        <v>387951000</v>
      </c>
      <c r="AU1577">
        <v>-137215000</v>
      </c>
      <c r="AV1577">
        <v>-879868000</v>
      </c>
      <c r="AX1577">
        <v>530462000</v>
      </c>
      <c r="AY1577">
        <v>10.52</v>
      </c>
      <c r="AZ1577">
        <v>445347500</v>
      </c>
      <c r="BB1577">
        <v>1385959000</v>
      </c>
      <c r="BC1577">
        <v>1385959000</v>
      </c>
      <c r="BO1577">
        <v>14.1121983504735</v>
      </c>
      <c r="BP1577">
        <v>0.25523180211831398</v>
      </c>
      <c r="BQ1577">
        <v>1.2209970089215301</v>
      </c>
      <c r="BR1577">
        <v>8.6004253802281401</v>
      </c>
      <c r="BS1577">
        <v>0.30125110938713001</v>
      </c>
      <c r="BU1577">
        <v>2.58094361561095E-7</v>
      </c>
    </row>
    <row r="1578" spans="3:73" x14ac:dyDescent="0.3">
      <c r="C1578">
        <v>723254</v>
      </c>
      <c r="D1578" t="s">
        <v>3753</v>
      </c>
      <c r="E1578" t="s">
        <v>41</v>
      </c>
      <c r="F1578" t="s">
        <v>3614</v>
      </c>
      <c r="G1578" t="s">
        <v>3754</v>
      </c>
      <c r="H1578" t="s">
        <v>3755</v>
      </c>
      <c r="I1578" t="s">
        <v>3756</v>
      </c>
      <c r="J1578">
        <v>2020</v>
      </c>
      <c r="K1578" t="s">
        <v>4062</v>
      </c>
      <c r="L1578">
        <v>62.568973999999997</v>
      </c>
      <c r="M1578">
        <v>7669885000</v>
      </c>
      <c r="N1578">
        <v>2309699000</v>
      </c>
      <c r="O1578">
        <v>145402000</v>
      </c>
      <c r="P1578">
        <v>870369000</v>
      </c>
      <c r="Q1578">
        <v>408898000</v>
      </c>
      <c r="S1578">
        <v>1403065000</v>
      </c>
      <c r="U1578">
        <v>2870020000</v>
      </c>
      <c r="W1578">
        <v>885195000</v>
      </c>
      <c r="X1578">
        <v>230995000</v>
      </c>
      <c r="AA1578">
        <v>2539705000</v>
      </c>
      <c r="AB1578">
        <v>3235202000</v>
      </c>
      <c r="AC1578">
        <v>5182137000</v>
      </c>
      <c r="AD1578">
        <v>7296509000</v>
      </c>
      <c r="AE1578">
        <v>1102689000</v>
      </c>
      <c r="AF1578">
        <v>103415368</v>
      </c>
      <c r="AG1578">
        <v>707820000</v>
      </c>
      <c r="AH1578">
        <v>1619584000</v>
      </c>
      <c r="AJ1578">
        <v>1162696000</v>
      </c>
      <c r="AM1578">
        <v>181931000</v>
      </c>
      <c r="AN1578">
        <v>876037000</v>
      </c>
      <c r="AO1578">
        <v>105393000</v>
      </c>
      <c r="AQ1578">
        <v>1291483000</v>
      </c>
      <c r="AS1578">
        <v>379053000</v>
      </c>
      <c r="AU1578">
        <v>-285398000</v>
      </c>
      <c r="AV1578">
        <v>-955207000</v>
      </c>
      <c r="AX1578">
        <v>267956000</v>
      </c>
      <c r="AY1578">
        <v>8.36</v>
      </c>
      <c r="AZ1578">
        <v>371743500</v>
      </c>
      <c r="BA1578">
        <v>0.717897929344819</v>
      </c>
      <c r="BB1578">
        <v>1163361000</v>
      </c>
      <c r="BC1578">
        <v>1163361000</v>
      </c>
      <c r="BD1578">
        <v>0.71830852860981598</v>
      </c>
      <c r="BE1578">
        <v>0.79741649707579199</v>
      </c>
      <c r="BG1578">
        <v>0.43703815300719201</v>
      </c>
      <c r="BI1578">
        <v>0.21116144505426099</v>
      </c>
      <c r="BJ1578">
        <v>-0.176216855686398</v>
      </c>
      <c r="BO1578">
        <v>11.0383137400017</v>
      </c>
      <c r="BP1578">
        <v>0.16425985234891699</v>
      </c>
      <c r="BQ1578">
        <v>2.14732460079418</v>
      </c>
      <c r="BR1578">
        <v>7.4843270334928196</v>
      </c>
      <c r="BS1578">
        <v>0.270782782651593</v>
      </c>
      <c r="BU1578">
        <v>1.6168283236719101E-7</v>
      </c>
    </row>
    <row r="1579" spans="3:73" x14ac:dyDescent="0.3">
      <c r="C1579">
        <v>723254</v>
      </c>
      <c r="D1579" t="s">
        <v>3753</v>
      </c>
      <c r="E1579" t="s">
        <v>41</v>
      </c>
      <c r="F1579" t="s">
        <v>3614</v>
      </c>
      <c r="G1579" t="s">
        <v>3754</v>
      </c>
      <c r="H1579" t="s">
        <v>3755</v>
      </c>
      <c r="I1579" t="s">
        <v>3756</v>
      </c>
      <c r="J1579">
        <v>2019</v>
      </c>
      <c r="K1579" t="s">
        <v>4062</v>
      </c>
      <c r="L1579">
        <v>55.014375999999999</v>
      </c>
      <c r="M1579">
        <v>7436662000</v>
      </c>
      <c r="N1579">
        <v>2236280000</v>
      </c>
      <c r="O1579">
        <v>96645000</v>
      </c>
      <c r="P1579">
        <v>910120000</v>
      </c>
      <c r="Q1579">
        <v>334589000</v>
      </c>
      <c r="S1579">
        <v>1430685000</v>
      </c>
      <c r="U1579">
        <v>2842441000</v>
      </c>
      <c r="W1579">
        <v>1127733000</v>
      </c>
      <c r="X1579">
        <v>226020000</v>
      </c>
      <c r="AA1579">
        <v>2537507000</v>
      </c>
      <c r="AB1579">
        <v>3002721000</v>
      </c>
      <c r="AC1579">
        <v>4717619000</v>
      </c>
      <c r="AD1579">
        <v>6691236000</v>
      </c>
      <c r="AE1579">
        <v>840328000</v>
      </c>
      <c r="AF1579">
        <v>103284401</v>
      </c>
      <c r="AG1579">
        <v>823565000</v>
      </c>
      <c r="AH1579">
        <v>1793730000</v>
      </c>
      <c r="AJ1579">
        <v>1133534000</v>
      </c>
      <c r="AM1579">
        <v>219764000</v>
      </c>
      <c r="AN1579">
        <v>884981000</v>
      </c>
      <c r="AO1579">
        <v>101736000</v>
      </c>
      <c r="AQ1579">
        <v>1067862000</v>
      </c>
      <c r="AS1579">
        <v>360093000</v>
      </c>
      <c r="AU1579">
        <v>-235638000</v>
      </c>
      <c r="AV1579">
        <v>-873305000</v>
      </c>
      <c r="AX1579">
        <v>220764000</v>
      </c>
      <c r="AY1579">
        <v>8.25</v>
      </c>
      <c r="AZ1579">
        <v>307468000</v>
      </c>
      <c r="BA1579">
        <v>0.63194237705786305</v>
      </c>
      <c r="BB1579">
        <v>1206481000</v>
      </c>
      <c r="BC1579">
        <v>1206481000</v>
      </c>
      <c r="BD1579">
        <v>0.67261014756959003</v>
      </c>
      <c r="BE1579">
        <v>0.59533040089645595</v>
      </c>
      <c r="BG1579">
        <v>0.45913543286893799</v>
      </c>
      <c r="BI1579">
        <v>0.24120095817182499</v>
      </c>
      <c r="BJ1579">
        <v>-0.13136759713000301</v>
      </c>
      <c r="BO1579">
        <v>11.8589388220492</v>
      </c>
      <c r="BP1579">
        <v>8.5698476501086696E-2</v>
      </c>
      <c r="BQ1579">
        <v>1.6862954263110199</v>
      </c>
      <c r="BR1579">
        <v>6.66840921212121</v>
      </c>
      <c r="BS1579">
        <v>0.29472634986733698</v>
      </c>
      <c r="BU1579">
        <v>1.5115243873806499E-7</v>
      </c>
    </row>
    <row r="1580" spans="3:73" x14ac:dyDescent="0.3">
      <c r="C1580">
        <v>723254</v>
      </c>
      <c r="D1580" t="s">
        <v>3753</v>
      </c>
      <c r="E1580" t="s">
        <v>41</v>
      </c>
      <c r="F1580" t="s">
        <v>3614</v>
      </c>
      <c r="G1580" t="s">
        <v>3754</v>
      </c>
      <c r="H1580" t="s">
        <v>3755</v>
      </c>
      <c r="I1580" t="s">
        <v>3756</v>
      </c>
      <c r="J1580">
        <v>2018</v>
      </c>
      <c r="K1580" t="s">
        <v>4062</v>
      </c>
      <c r="L1580">
        <v>41.980609999999999</v>
      </c>
      <c r="M1580">
        <v>6958214000</v>
      </c>
      <c r="N1580">
        <v>1977932000</v>
      </c>
      <c r="O1580">
        <v>138724000</v>
      </c>
      <c r="P1580">
        <v>804583000</v>
      </c>
      <c r="Q1580">
        <v>280347000</v>
      </c>
      <c r="S1580">
        <v>1382730000</v>
      </c>
      <c r="U1580">
        <v>2846888000</v>
      </c>
      <c r="W1580">
        <v>775857000</v>
      </c>
      <c r="X1580">
        <v>215074000</v>
      </c>
      <c r="AA1580">
        <v>2535309000</v>
      </c>
      <c r="AB1580">
        <v>3016526000</v>
      </c>
      <c r="AC1580">
        <v>3701319000</v>
      </c>
      <c r="AD1580">
        <v>5837827000</v>
      </c>
      <c r="AE1580">
        <v>618464000</v>
      </c>
      <c r="AF1580">
        <v>106326383</v>
      </c>
      <c r="AG1580">
        <v>752338000</v>
      </c>
      <c r="AH1580">
        <v>1669550000</v>
      </c>
      <c r="AJ1580">
        <v>949834000</v>
      </c>
      <c r="AM1580">
        <v>57069000</v>
      </c>
      <c r="AN1580">
        <v>842586000</v>
      </c>
      <c r="AO1580">
        <v>110175000</v>
      </c>
      <c r="AS1580">
        <v>279416000</v>
      </c>
      <c r="AX1580">
        <v>175589000</v>
      </c>
      <c r="AY1580">
        <v>7.78</v>
      </c>
      <c r="AZ1580">
        <v>279282500</v>
      </c>
      <c r="BA1580">
        <v>0.56891617501722003</v>
      </c>
      <c r="BB1580">
        <v>1009830000</v>
      </c>
      <c r="BC1580">
        <v>1009830000</v>
      </c>
      <c r="BD1580">
        <v>0.60485160672037397</v>
      </c>
      <c r="BG1580">
        <v>0.45062322182624098</v>
      </c>
      <c r="BI1580">
        <v>0.23993944423094801</v>
      </c>
      <c r="BO1580">
        <v>9.16569094622192</v>
      </c>
      <c r="BP1580">
        <v>0.17880099038869299</v>
      </c>
      <c r="BQ1580">
        <v>2.1880127394610098</v>
      </c>
      <c r="BR1580">
        <v>5.3959652956298196</v>
      </c>
      <c r="BS1580">
        <v>0.279323301042325</v>
      </c>
      <c r="BU1580">
        <v>1.08273273891888E-7</v>
      </c>
    </row>
    <row r="1581" spans="3:73" x14ac:dyDescent="0.3">
      <c r="C1581">
        <v>723254</v>
      </c>
      <c r="D1581" t="s">
        <v>3753</v>
      </c>
      <c r="E1581" t="s">
        <v>41</v>
      </c>
      <c r="F1581" t="s">
        <v>3614</v>
      </c>
      <c r="G1581" t="s">
        <v>3754</v>
      </c>
      <c r="H1581" t="s">
        <v>3755</v>
      </c>
      <c r="I1581" t="s">
        <v>3756</v>
      </c>
      <c r="J1581">
        <v>2017</v>
      </c>
      <c r="K1581" t="s">
        <v>4062</v>
      </c>
      <c r="L1581">
        <v>30.566566000000002</v>
      </c>
      <c r="M1581">
        <v>6844057000</v>
      </c>
      <c r="N1581">
        <v>1954478000</v>
      </c>
      <c r="O1581">
        <v>169266000</v>
      </c>
      <c r="P1581">
        <v>736008000</v>
      </c>
      <c r="Q1581">
        <v>278218000</v>
      </c>
      <c r="S1581">
        <v>1323501000</v>
      </c>
      <c r="U1581">
        <v>2782335000</v>
      </c>
      <c r="W1581">
        <v>1130852000</v>
      </c>
      <c r="X1581">
        <v>177051000</v>
      </c>
      <c r="AA1581">
        <v>2770624000</v>
      </c>
      <c r="AB1581">
        <v>2302793000</v>
      </c>
      <c r="AC1581">
        <v>3574000000</v>
      </c>
      <c r="AD1581">
        <v>5170830000</v>
      </c>
      <c r="AE1581">
        <v>485068000</v>
      </c>
      <c r="AF1581">
        <v>104213479</v>
      </c>
      <c r="AG1581">
        <v>678726000</v>
      </c>
      <c r="AH1581">
        <v>1530287000</v>
      </c>
      <c r="AJ1581">
        <v>773691000</v>
      </c>
      <c r="AM1581">
        <v>230118000</v>
      </c>
      <c r="AN1581">
        <v>480708000</v>
      </c>
      <c r="AO1581">
        <v>86524000</v>
      </c>
      <c r="AS1581">
        <v>196595000</v>
      </c>
      <c r="AX1581">
        <v>142433000</v>
      </c>
      <c r="AY1581">
        <v>4.49</v>
      </c>
      <c r="BA1581">
        <v>0.50558555355956103</v>
      </c>
      <c r="BB1581">
        <v>797350000</v>
      </c>
      <c r="BC1581">
        <v>797350000</v>
      </c>
      <c r="BD1581">
        <v>0.52104605214577404</v>
      </c>
      <c r="BG1581">
        <v>0.44352856686360098</v>
      </c>
      <c r="BI1581">
        <v>0.22359354984916099</v>
      </c>
      <c r="BO1581">
        <v>9.2153622116407004</v>
      </c>
      <c r="BP1581">
        <v>0.149680064234754</v>
      </c>
      <c r="BQ1581">
        <v>1.4822983025188099</v>
      </c>
      <c r="BR1581">
        <v>6.8076984409799604</v>
      </c>
      <c r="BS1581">
        <v>0.20874998317260801</v>
      </c>
      <c r="BU1581">
        <v>5.9598878987386198E-8</v>
      </c>
    </row>
    <row r="1582" spans="3:73" x14ac:dyDescent="0.3">
      <c r="C1582">
        <v>63296</v>
      </c>
      <c r="D1582" t="s">
        <v>3907</v>
      </c>
      <c r="E1582" t="s">
        <v>1502</v>
      </c>
      <c r="F1582" t="s">
        <v>3614</v>
      </c>
      <c r="G1582" t="s">
        <v>3908</v>
      </c>
      <c r="H1582" t="s">
        <v>3909</v>
      </c>
      <c r="I1582" t="s">
        <v>3910</v>
      </c>
      <c r="J1582">
        <v>2026</v>
      </c>
      <c r="K1582" t="s">
        <v>4062</v>
      </c>
      <c r="L1582">
        <v>26.167273999999999</v>
      </c>
    </row>
    <row r="1583" spans="3:73" x14ac:dyDescent="0.3">
      <c r="C1583">
        <v>63296</v>
      </c>
      <c r="D1583" t="s">
        <v>3907</v>
      </c>
      <c r="E1583" t="s">
        <v>1502</v>
      </c>
      <c r="F1583" t="s">
        <v>3614</v>
      </c>
      <c r="G1583" t="s">
        <v>3908</v>
      </c>
      <c r="H1583" t="s">
        <v>3909</v>
      </c>
      <c r="I1583" t="s">
        <v>3910</v>
      </c>
      <c r="J1583">
        <v>2025</v>
      </c>
      <c r="K1583" t="s">
        <v>4062</v>
      </c>
      <c r="L1583">
        <v>23.302101</v>
      </c>
      <c r="M1583">
        <v>1694442000</v>
      </c>
      <c r="N1583">
        <v>520168000</v>
      </c>
      <c r="O1583">
        <v>32433000</v>
      </c>
      <c r="P1583">
        <v>132940000</v>
      </c>
      <c r="Q1583">
        <v>202827000</v>
      </c>
      <c r="R1583">
        <v>818094000</v>
      </c>
      <c r="T1583">
        <v>105958000</v>
      </c>
      <c r="U1583">
        <v>487561000</v>
      </c>
      <c r="V1583">
        <v>1213500000</v>
      </c>
      <c r="W1583">
        <v>350480000</v>
      </c>
      <c r="X1583">
        <v>98462000</v>
      </c>
      <c r="AA1583">
        <v>688268000</v>
      </c>
      <c r="AB1583">
        <v>480942000</v>
      </c>
      <c r="AC1583">
        <v>197277000</v>
      </c>
      <c r="AD1583">
        <v>565278000</v>
      </c>
      <c r="AE1583">
        <v>36334000</v>
      </c>
      <c r="AG1583">
        <v>507593000</v>
      </c>
      <c r="AI1583">
        <v>990096000</v>
      </c>
      <c r="AJ1583">
        <v>75453000</v>
      </c>
      <c r="AK1583">
        <v>16733000</v>
      </c>
      <c r="AM1583">
        <v>40680000</v>
      </c>
      <c r="AN1583">
        <v>-24471000</v>
      </c>
      <c r="AQ1583">
        <v>-23550000</v>
      </c>
      <c r="AS1583">
        <v>71746000</v>
      </c>
      <c r="AU1583">
        <v>159590000</v>
      </c>
      <c r="AV1583">
        <v>-144270000</v>
      </c>
      <c r="AY1583">
        <v>-0.79</v>
      </c>
      <c r="AZ1583">
        <v>220357500</v>
      </c>
      <c r="BH1583">
        <v>4.4931350192301096</v>
      </c>
      <c r="BN1583">
        <v>0.71616496758224801</v>
      </c>
      <c r="BP1583">
        <v>9.25388039260443E-2</v>
      </c>
      <c r="BQ1583">
        <v>0.90544681579548003</v>
      </c>
      <c r="BR1583">
        <v>-29.496330379746801</v>
      </c>
      <c r="BS1583">
        <v>-5.0881395261798697E-2</v>
      </c>
      <c r="BU1583">
        <v>-3.8276257407338102E-8</v>
      </c>
    </row>
    <row r="1584" spans="3:73" x14ac:dyDescent="0.3">
      <c r="C1584">
        <v>63296</v>
      </c>
      <c r="D1584" t="s">
        <v>3907</v>
      </c>
      <c r="E1584" t="s">
        <v>1502</v>
      </c>
      <c r="F1584" t="s">
        <v>3614</v>
      </c>
      <c r="G1584" t="s">
        <v>3908</v>
      </c>
      <c r="H1584" t="s">
        <v>3909</v>
      </c>
      <c r="I1584" t="s">
        <v>3910</v>
      </c>
      <c r="J1584">
        <v>2024</v>
      </c>
      <c r="K1584" t="s">
        <v>4062</v>
      </c>
      <c r="L1584">
        <v>25.351659999999999</v>
      </c>
      <c r="M1584">
        <v>1834890000</v>
      </c>
      <c r="N1584">
        <v>632543000</v>
      </c>
      <c r="O1584">
        <v>40816000</v>
      </c>
      <c r="P1584">
        <v>205984000</v>
      </c>
      <c r="Q1584">
        <v>237888000</v>
      </c>
      <c r="R1584">
        <v>1102648000</v>
      </c>
      <c r="T1584">
        <v>126026000</v>
      </c>
      <c r="U1584">
        <v>697123000</v>
      </c>
      <c r="V1584">
        <v>1397684000</v>
      </c>
      <c r="W1584">
        <v>434775000</v>
      </c>
      <c r="X1584">
        <v>108362000</v>
      </c>
      <c r="AA1584">
        <v>754364000</v>
      </c>
      <c r="AB1584">
        <v>437158000</v>
      </c>
      <c r="AC1584">
        <v>212994000</v>
      </c>
      <c r="AD1584">
        <v>623063000</v>
      </c>
      <c r="AE1584">
        <v>36334000</v>
      </c>
      <c r="AG1584">
        <v>529707000</v>
      </c>
      <c r="AI1584">
        <v>1266030000</v>
      </c>
      <c r="AJ1584">
        <v>-12323000</v>
      </c>
      <c r="AK1584">
        <v>15960000</v>
      </c>
      <c r="AM1584">
        <v>-9997000</v>
      </c>
      <c r="AN1584">
        <v>-59660000</v>
      </c>
      <c r="AQ1584">
        <v>79282000</v>
      </c>
      <c r="AS1584">
        <v>94770000</v>
      </c>
      <c r="AU1584">
        <v>-46968000</v>
      </c>
      <c r="AV1584">
        <v>-35043000</v>
      </c>
      <c r="AY1584">
        <v>-1.93</v>
      </c>
      <c r="AZ1584">
        <v>249148500</v>
      </c>
      <c r="BH1584">
        <v>5.0814273415252398</v>
      </c>
      <c r="BN1584">
        <v>0.76172631601894403</v>
      </c>
      <c r="BP1584">
        <v>9.3878442872750295E-2</v>
      </c>
      <c r="BQ1584">
        <v>0.90772238514173997</v>
      </c>
      <c r="BR1584">
        <v>-13.1355751295337</v>
      </c>
      <c r="BS1584">
        <v>-0.13647239670782599</v>
      </c>
      <c r="BU1584">
        <v>-1.1192453026137E-7</v>
      </c>
    </row>
    <row r="1585" spans="3:73" x14ac:dyDescent="0.3">
      <c r="C1585">
        <v>63296</v>
      </c>
      <c r="D1585" t="s">
        <v>3907</v>
      </c>
      <c r="E1585" t="s">
        <v>1502</v>
      </c>
      <c r="F1585" t="s">
        <v>3614</v>
      </c>
      <c r="G1585" t="s">
        <v>3908</v>
      </c>
      <c r="H1585" t="s">
        <v>3909</v>
      </c>
      <c r="I1585" t="s">
        <v>3910</v>
      </c>
      <c r="J1585">
        <v>2023</v>
      </c>
      <c r="K1585" t="s">
        <v>4062</v>
      </c>
      <c r="L1585">
        <v>34.752932000000001</v>
      </c>
      <c r="M1585">
        <v>1887381000</v>
      </c>
      <c r="N1585">
        <v>648257000</v>
      </c>
      <c r="O1585">
        <v>42101000</v>
      </c>
      <c r="P1585">
        <v>207526000</v>
      </c>
      <c r="Q1585">
        <v>260409000</v>
      </c>
      <c r="R1585">
        <v>1128913000</v>
      </c>
      <c r="T1585">
        <v>160478000</v>
      </c>
      <c r="U1585">
        <v>698109000</v>
      </c>
      <c r="V1585">
        <v>1362100000</v>
      </c>
      <c r="W1585">
        <v>394600000</v>
      </c>
      <c r="X1585">
        <v>114316000</v>
      </c>
      <c r="AA1585">
        <v>780909000</v>
      </c>
      <c r="AB1585">
        <v>525668000</v>
      </c>
      <c r="AC1585">
        <v>219200000</v>
      </c>
      <c r="AD1585">
        <v>714727000</v>
      </c>
      <c r="AE1585">
        <v>36334000</v>
      </c>
      <c r="AG1585">
        <v>577672000</v>
      </c>
      <c r="AI1585">
        <v>1303224000</v>
      </c>
      <c r="AJ1585">
        <v>88117000</v>
      </c>
      <c r="AK1585">
        <v>15560000</v>
      </c>
      <c r="AM1585">
        <v>1774000</v>
      </c>
      <c r="AN1585">
        <v>39291000</v>
      </c>
      <c r="AO1585">
        <v>44648000</v>
      </c>
      <c r="AQ1585">
        <v>79524000</v>
      </c>
      <c r="AS1585">
        <v>96530000</v>
      </c>
      <c r="AU1585">
        <v>-58725000</v>
      </c>
      <c r="AV1585">
        <v>-50195000</v>
      </c>
      <c r="AY1585">
        <v>1.28</v>
      </c>
      <c r="AZ1585">
        <v>242924500</v>
      </c>
      <c r="BB1585">
        <v>85713000</v>
      </c>
      <c r="BC1585">
        <v>85713000</v>
      </c>
      <c r="BH1585">
        <v>5.3647285473470196</v>
      </c>
      <c r="BN1585">
        <v>0.72168788389837601</v>
      </c>
      <c r="BO1585">
        <v>1.9197500447948399</v>
      </c>
      <c r="BP1585">
        <v>0.106692853522554</v>
      </c>
      <c r="BQ1585">
        <v>0.98288900152052705</v>
      </c>
      <c r="BR1585">
        <v>27.150728125000001</v>
      </c>
      <c r="BS1585">
        <v>7.4744896018018994E-2</v>
      </c>
      <c r="BU1585">
        <v>8.4623284963132604E-8</v>
      </c>
    </row>
    <row r="1586" spans="3:73" x14ac:dyDescent="0.3">
      <c r="C1586">
        <v>63296</v>
      </c>
      <c r="D1586" t="s">
        <v>3907</v>
      </c>
      <c r="E1586" t="s">
        <v>1502</v>
      </c>
      <c r="F1586" t="s">
        <v>3614</v>
      </c>
      <c r="G1586" t="s">
        <v>3908</v>
      </c>
      <c r="H1586" t="s">
        <v>3909</v>
      </c>
      <c r="I1586" t="s">
        <v>3910</v>
      </c>
      <c r="J1586">
        <v>2022</v>
      </c>
      <c r="K1586" t="s">
        <v>4062</v>
      </c>
      <c r="L1586">
        <v>26.160368999999999</v>
      </c>
      <c r="M1586">
        <v>1882771000</v>
      </c>
      <c r="N1586">
        <v>628616000</v>
      </c>
      <c r="O1586">
        <v>69016000</v>
      </c>
      <c r="P1586">
        <v>221015000</v>
      </c>
      <c r="Q1586">
        <v>225440000</v>
      </c>
      <c r="R1586">
        <v>1133640000</v>
      </c>
      <c r="T1586">
        <v>202154000</v>
      </c>
      <c r="U1586">
        <v>675421000</v>
      </c>
      <c r="V1586">
        <v>1395695000</v>
      </c>
      <c r="W1586">
        <v>411375000</v>
      </c>
      <c r="X1586">
        <v>121359000</v>
      </c>
      <c r="AA1586">
        <v>791502000</v>
      </c>
      <c r="AB1586">
        <v>487352000</v>
      </c>
      <c r="AC1586">
        <v>225795000</v>
      </c>
      <c r="AD1586">
        <v>706749000</v>
      </c>
      <c r="AE1586">
        <v>36334000</v>
      </c>
      <c r="AG1586">
        <v>522278000</v>
      </c>
      <c r="AI1586">
        <v>1240125000</v>
      </c>
      <c r="AJ1586">
        <v>-43937000</v>
      </c>
      <c r="AK1586">
        <v>15536000</v>
      </c>
      <c r="AM1586">
        <v>-4391000</v>
      </c>
      <c r="AN1586">
        <v>-99774000</v>
      </c>
      <c r="AO1586">
        <v>27725000</v>
      </c>
      <c r="AQ1586">
        <v>126860000</v>
      </c>
      <c r="AS1586">
        <v>104056000</v>
      </c>
      <c r="AU1586">
        <v>-80852000</v>
      </c>
      <c r="AV1586">
        <v>-37213000</v>
      </c>
      <c r="AY1586">
        <v>-3.18</v>
      </c>
      <c r="AZ1586">
        <v>207264000</v>
      </c>
      <c r="BB1586">
        <v>-76440000</v>
      </c>
      <c r="BC1586">
        <v>-76440000</v>
      </c>
      <c r="BH1586">
        <v>5.9833111394163998</v>
      </c>
      <c r="BN1586">
        <v>0.74129833102379405</v>
      </c>
      <c r="BO1586">
        <v>-2.7570784490531999</v>
      </c>
      <c r="BP1586">
        <v>0.16776906715284101</v>
      </c>
      <c r="BQ1586">
        <v>0.98006927985414805</v>
      </c>
      <c r="BR1586">
        <v>-8.2265311320754702</v>
      </c>
      <c r="BS1586">
        <v>-0.20472676833171899</v>
      </c>
      <c r="BU1586">
        <v>-1.70697921461285E-7</v>
      </c>
    </row>
    <row r="1587" spans="3:73" x14ac:dyDescent="0.3">
      <c r="C1587">
        <v>63296</v>
      </c>
      <c r="D1587" t="s">
        <v>3907</v>
      </c>
      <c r="E1587" t="s">
        <v>1502</v>
      </c>
      <c r="F1587" t="s">
        <v>3614</v>
      </c>
      <c r="G1587" t="s">
        <v>3908</v>
      </c>
      <c r="H1587" t="s">
        <v>3909</v>
      </c>
      <c r="I1587" t="s">
        <v>3910</v>
      </c>
      <c r="J1587">
        <v>2021</v>
      </c>
      <c r="K1587" t="s">
        <v>4062</v>
      </c>
      <c r="L1587">
        <v>31.106007000000002</v>
      </c>
      <c r="M1587">
        <v>2032078000</v>
      </c>
      <c r="N1587">
        <v>624165000</v>
      </c>
      <c r="O1587">
        <v>49176000</v>
      </c>
      <c r="P1587">
        <v>309818000</v>
      </c>
      <c r="Q1587">
        <v>189088000</v>
      </c>
      <c r="R1587">
        <v>1259036000</v>
      </c>
      <c r="T1587">
        <v>261542000</v>
      </c>
      <c r="U1587">
        <v>773787000</v>
      </c>
      <c r="V1587">
        <v>1395675000</v>
      </c>
      <c r="W1587">
        <v>354225000</v>
      </c>
      <c r="X1587">
        <v>112722000</v>
      </c>
      <c r="AA1587">
        <v>754533000</v>
      </c>
      <c r="AB1587">
        <v>636548000</v>
      </c>
      <c r="AC1587">
        <v>190739000</v>
      </c>
      <c r="AD1587">
        <v>834208000</v>
      </c>
      <c r="AE1587">
        <v>36334000</v>
      </c>
      <c r="AG1587">
        <v>541832000</v>
      </c>
      <c r="AI1587">
        <v>1129198000</v>
      </c>
      <c r="AJ1587">
        <v>42034000</v>
      </c>
      <c r="AK1587">
        <v>13206000</v>
      </c>
      <c r="AM1587">
        <v>6375000</v>
      </c>
      <c r="AN1587">
        <v>2910000</v>
      </c>
      <c r="AO1587">
        <v>28684000</v>
      </c>
      <c r="AQ1587">
        <v>162811000</v>
      </c>
      <c r="AS1587">
        <v>133512000</v>
      </c>
      <c r="AU1587">
        <v>-12993000</v>
      </c>
      <c r="AV1587">
        <v>-122852000</v>
      </c>
      <c r="AY1587">
        <v>0.09</v>
      </c>
      <c r="AZ1587">
        <v>182094000</v>
      </c>
      <c r="BB1587">
        <v>37969000</v>
      </c>
      <c r="BC1587">
        <v>37969000</v>
      </c>
      <c r="BH1587">
        <v>6.2011818071984797</v>
      </c>
      <c r="BN1587">
        <v>0.68682156885710099</v>
      </c>
      <c r="BO1587">
        <v>1.3236996234834799</v>
      </c>
      <c r="BP1587">
        <v>0.13882701672665701</v>
      </c>
      <c r="BQ1587">
        <v>1.2282504058155099</v>
      </c>
      <c r="BR1587">
        <v>345.6223</v>
      </c>
      <c r="BS1587">
        <v>4.57153270452503E-3</v>
      </c>
      <c r="BU1587">
        <v>4.3980039682789002E-9</v>
      </c>
    </row>
    <row r="1588" spans="3:73" x14ac:dyDescent="0.3">
      <c r="C1588">
        <v>63296</v>
      </c>
      <c r="D1588" t="s">
        <v>3907</v>
      </c>
      <c r="E1588" t="s">
        <v>1502</v>
      </c>
      <c r="F1588" t="s">
        <v>3614</v>
      </c>
      <c r="G1588" t="s">
        <v>3908</v>
      </c>
      <c r="H1588" t="s">
        <v>3909</v>
      </c>
      <c r="I1588" t="s">
        <v>3910</v>
      </c>
      <c r="J1588">
        <v>2020</v>
      </c>
      <c r="K1588" t="s">
        <v>4062</v>
      </c>
      <c r="L1588">
        <v>19.940597</v>
      </c>
      <c r="M1588">
        <v>2072633000</v>
      </c>
      <c r="N1588">
        <v>575573000</v>
      </c>
      <c r="O1588">
        <v>41334000</v>
      </c>
      <c r="P1588">
        <v>295185000</v>
      </c>
      <c r="Q1588">
        <v>175100000</v>
      </c>
      <c r="R1588">
        <v>1335674000</v>
      </c>
      <c r="S1588">
        <v>236788000</v>
      </c>
      <c r="T1588">
        <v>333498000</v>
      </c>
      <c r="U1588">
        <v>765388000</v>
      </c>
      <c r="V1588">
        <v>1461200000</v>
      </c>
      <c r="W1588">
        <v>316868000</v>
      </c>
      <c r="X1588">
        <v>82921000</v>
      </c>
      <c r="AA1588">
        <v>824850000</v>
      </c>
      <c r="AB1588">
        <v>610807000</v>
      </c>
      <c r="AC1588">
        <v>178997000</v>
      </c>
      <c r="AD1588">
        <v>859002000</v>
      </c>
      <c r="AE1588">
        <v>36334000</v>
      </c>
      <c r="AG1588">
        <v>136325000</v>
      </c>
      <c r="AI1588">
        <v>1000537000</v>
      </c>
      <c r="AJ1588">
        <v>20601000</v>
      </c>
      <c r="AK1588">
        <v>22289000</v>
      </c>
      <c r="AM1588">
        <v>-18685000</v>
      </c>
      <c r="AN1588">
        <v>7406000</v>
      </c>
      <c r="AO1588">
        <v>34885000</v>
      </c>
      <c r="AQ1588">
        <v>180447000</v>
      </c>
      <c r="AS1588">
        <v>119058000</v>
      </c>
      <c r="AU1588">
        <v>-2718000</v>
      </c>
      <c r="AV1588">
        <v>-172252000</v>
      </c>
      <c r="AY1588">
        <v>0.24</v>
      </c>
      <c r="AZ1588">
        <v>177687000</v>
      </c>
      <c r="BB1588">
        <v>23606000</v>
      </c>
      <c r="BC1588">
        <v>23606000</v>
      </c>
      <c r="BH1588">
        <v>5.6308959012195601</v>
      </c>
      <c r="BN1588">
        <v>0.70499697727480004</v>
      </c>
      <c r="BO1588">
        <v>0.67668052171420401</v>
      </c>
      <c r="BP1588">
        <v>0.13044548518626101</v>
      </c>
      <c r="BQ1588">
        <v>1.26384803766868</v>
      </c>
      <c r="BR1588">
        <v>83.085820833333301</v>
      </c>
      <c r="BS1588">
        <v>1.21249429034048E-2</v>
      </c>
      <c r="BU1588">
        <v>7.8351153146574906E-9</v>
      </c>
    </row>
    <row r="1589" spans="3:73" x14ac:dyDescent="0.3">
      <c r="C1589">
        <v>63296</v>
      </c>
      <c r="D1589" t="s">
        <v>3907</v>
      </c>
      <c r="E1589" t="s">
        <v>1502</v>
      </c>
      <c r="F1589" t="s">
        <v>3614</v>
      </c>
      <c r="G1589" t="s">
        <v>3908</v>
      </c>
      <c r="H1589" t="s">
        <v>3909</v>
      </c>
      <c r="I1589" t="s">
        <v>3910</v>
      </c>
      <c r="J1589">
        <v>2019</v>
      </c>
      <c r="K1589" t="s">
        <v>4062</v>
      </c>
      <c r="L1589">
        <v>29.894976</v>
      </c>
      <c r="M1589">
        <v>2190603000</v>
      </c>
      <c r="N1589">
        <v>583716000</v>
      </c>
      <c r="O1589">
        <v>35302000</v>
      </c>
      <c r="P1589">
        <v>318756000</v>
      </c>
      <c r="Q1589">
        <v>180274000</v>
      </c>
      <c r="R1589">
        <v>1484899000</v>
      </c>
      <c r="S1589">
        <v>237442000</v>
      </c>
      <c r="T1589">
        <v>400650000</v>
      </c>
      <c r="U1589">
        <v>846807000</v>
      </c>
      <c r="V1589">
        <v>1471367000</v>
      </c>
      <c r="W1589">
        <v>279879000</v>
      </c>
      <c r="X1589">
        <v>74558000</v>
      </c>
      <c r="AB1589">
        <v>718106000</v>
      </c>
      <c r="AC1589">
        <v>200235000</v>
      </c>
      <c r="AD1589">
        <v>972594000</v>
      </c>
      <c r="AE1589">
        <v>36334000</v>
      </c>
      <c r="AG1589">
        <v>142596000</v>
      </c>
      <c r="AI1589">
        <v>994810000</v>
      </c>
      <c r="AJ1589">
        <v>-59818000</v>
      </c>
      <c r="AK1589">
        <v>26176000</v>
      </c>
      <c r="AM1589">
        <v>806000</v>
      </c>
      <c r="AN1589">
        <v>-71131000</v>
      </c>
      <c r="AO1589">
        <v>40962000</v>
      </c>
      <c r="AQ1589">
        <v>131083000</v>
      </c>
      <c r="AS1589">
        <v>90793000</v>
      </c>
      <c r="AU1589">
        <v>-60759000</v>
      </c>
      <c r="AV1589">
        <v>-75042000</v>
      </c>
      <c r="AY1589">
        <v>-2.2799999999999998</v>
      </c>
      <c r="AZ1589">
        <v>180362500</v>
      </c>
      <c r="BB1589">
        <v>-29363000</v>
      </c>
      <c r="BC1589">
        <v>-29363000</v>
      </c>
      <c r="BH1589">
        <v>5.5156143876914498</v>
      </c>
      <c r="BN1589">
        <v>0.67167213776298096</v>
      </c>
      <c r="BO1589">
        <v>-0.71683511547287704</v>
      </c>
      <c r="BP1589">
        <v>0.126133078937684</v>
      </c>
      <c r="BQ1589">
        <v>1.4414872141175299</v>
      </c>
      <c r="BR1589">
        <v>-13.111831578947401</v>
      </c>
      <c r="BS1589">
        <v>-9.9053621610180095E-2</v>
      </c>
      <c r="BU1589">
        <v>-9.4917108727680906E-8</v>
      </c>
    </row>
    <row r="1590" spans="3:73" x14ac:dyDescent="0.3">
      <c r="C1590">
        <v>63296</v>
      </c>
      <c r="D1590" t="s">
        <v>3907</v>
      </c>
      <c r="E1590" t="s">
        <v>1502</v>
      </c>
      <c r="F1590" t="s">
        <v>3614</v>
      </c>
      <c r="G1590" t="s">
        <v>3908</v>
      </c>
      <c r="H1590" t="s">
        <v>3909</v>
      </c>
      <c r="I1590" t="s">
        <v>3910</v>
      </c>
      <c r="J1590">
        <v>2018</v>
      </c>
      <c r="K1590" t="s">
        <v>4062</v>
      </c>
      <c r="L1590">
        <v>40.063771000000003</v>
      </c>
      <c r="M1590">
        <v>2375485000</v>
      </c>
      <c r="N1590">
        <v>616423000</v>
      </c>
      <c r="O1590">
        <v>41572000</v>
      </c>
      <c r="P1590">
        <v>331463000</v>
      </c>
      <c r="Q1590">
        <v>180451000</v>
      </c>
      <c r="R1590">
        <v>1645579000</v>
      </c>
      <c r="S1590">
        <v>252775000</v>
      </c>
      <c r="T1590">
        <v>443910000</v>
      </c>
      <c r="U1590">
        <v>948894000</v>
      </c>
      <c r="V1590">
        <v>1506771000</v>
      </c>
      <c r="W1590">
        <v>304143000</v>
      </c>
      <c r="X1590">
        <v>70044000</v>
      </c>
      <c r="AB1590">
        <v>868351000</v>
      </c>
      <c r="AC1590">
        <v>173315000</v>
      </c>
      <c r="AD1590">
        <v>1040378000</v>
      </c>
      <c r="AE1590">
        <v>36334000</v>
      </c>
      <c r="AG1590">
        <v>148784000</v>
      </c>
      <c r="AI1590">
        <v>1021230000</v>
      </c>
      <c r="AJ1590">
        <v>47224000</v>
      </c>
      <c r="AK1590">
        <v>24984000</v>
      </c>
      <c r="AM1590">
        <v>-9118000</v>
      </c>
      <c r="AN1590">
        <v>29595000</v>
      </c>
      <c r="AO1590">
        <v>37427000</v>
      </c>
      <c r="AS1590">
        <v>76974000</v>
      </c>
      <c r="AY1590">
        <v>0.94</v>
      </c>
      <c r="AZ1590">
        <v>175948000</v>
      </c>
      <c r="BB1590">
        <v>57904000</v>
      </c>
      <c r="BC1590">
        <v>57904000</v>
      </c>
      <c r="BH1590">
        <v>5.8041580466956102</v>
      </c>
      <c r="BN1590">
        <v>0.63430036392568301</v>
      </c>
      <c r="BO1590">
        <v>1.54711839046678</v>
      </c>
      <c r="BP1590">
        <v>0.13668570376434799</v>
      </c>
      <c r="BQ1590">
        <v>1.4334441364752799</v>
      </c>
      <c r="BR1590">
        <v>42.621032978723399</v>
      </c>
      <c r="BS1590">
        <v>3.4081840177531901E-2</v>
      </c>
      <c r="BU1590">
        <v>4.3369495445966002E-8</v>
      </c>
    </row>
    <row r="1591" spans="3:73" x14ac:dyDescent="0.3">
      <c r="C1591">
        <v>63296</v>
      </c>
      <c r="D1591" t="s">
        <v>3907</v>
      </c>
      <c r="E1591" t="s">
        <v>1502</v>
      </c>
      <c r="F1591" t="s">
        <v>3614</v>
      </c>
      <c r="G1591" t="s">
        <v>3908</v>
      </c>
      <c r="H1591" t="s">
        <v>3909</v>
      </c>
      <c r="I1591" t="s">
        <v>3910</v>
      </c>
      <c r="J1591">
        <v>2017</v>
      </c>
      <c r="K1591" t="s">
        <v>4062</v>
      </c>
      <c r="L1591">
        <v>49.992655999999997</v>
      </c>
      <c r="M1591">
        <v>2244649000</v>
      </c>
      <c r="N1591">
        <v>595059000</v>
      </c>
      <c r="O1591">
        <v>57515000</v>
      </c>
      <c r="P1591">
        <v>319566000</v>
      </c>
      <c r="Q1591">
        <v>171445000</v>
      </c>
      <c r="R1591">
        <v>1557709000</v>
      </c>
      <c r="S1591">
        <v>235533000</v>
      </c>
      <c r="T1591">
        <v>424382000</v>
      </c>
      <c r="U1591">
        <v>897794000</v>
      </c>
      <c r="V1591">
        <v>1454390000</v>
      </c>
      <c r="W1591">
        <v>285132000</v>
      </c>
      <c r="X1591">
        <v>66607000</v>
      </c>
      <c r="AB1591">
        <v>789707000</v>
      </c>
      <c r="AC1591">
        <v>164774000</v>
      </c>
      <c r="AD1591">
        <v>948830000</v>
      </c>
      <c r="AE1591">
        <v>36334000</v>
      </c>
      <c r="AG1591">
        <v>153604000</v>
      </c>
      <c r="AI1591">
        <v>952221000</v>
      </c>
      <c r="AJ1591">
        <v>29926000</v>
      </c>
      <c r="AK1591">
        <v>16362000</v>
      </c>
      <c r="AM1591">
        <v>22354000</v>
      </c>
      <c r="AN1591">
        <v>19641000</v>
      </c>
      <c r="AO1591">
        <v>26371000</v>
      </c>
      <c r="AS1591">
        <v>67981000</v>
      </c>
      <c r="AY1591">
        <v>0.61</v>
      </c>
      <c r="BB1591">
        <v>68366000</v>
      </c>
      <c r="BC1591">
        <v>68366000</v>
      </c>
      <c r="BN1591">
        <v>0.64793649252065699</v>
      </c>
      <c r="BO1591">
        <v>2.5924690000379198</v>
      </c>
      <c r="BP1591">
        <v>0.20171359230111</v>
      </c>
      <c r="BQ1591">
        <v>1.48567680933743</v>
      </c>
      <c r="BR1591">
        <v>81.955173770491797</v>
      </c>
      <c r="BS1591">
        <v>2.4871249716667099E-2</v>
      </c>
      <c r="BU1591">
        <v>3.8616246481289903E-8</v>
      </c>
    </row>
    <row r="1592" spans="3:73" x14ac:dyDescent="0.3">
      <c r="C1592">
        <v>1879248</v>
      </c>
      <c r="D1592" t="s">
        <v>3629</v>
      </c>
      <c r="E1592" t="s">
        <v>2318</v>
      </c>
      <c r="F1592" t="s">
        <v>3614</v>
      </c>
      <c r="G1592" t="s">
        <v>3630</v>
      </c>
      <c r="H1592" t="s">
        <v>3631</v>
      </c>
      <c r="I1592" t="s">
        <v>3632</v>
      </c>
      <c r="J1592">
        <v>2026</v>
      </c>
      <c r="K1592" t="s">
        <v>4062</v>
      </c>
      <c r="L1592">
        <v>11.606335</v>
      </c>
    </row>
    <row r="1593" spans="3:73" x14ac:dyDescent="0.3">
      <c r="C1593">
        <v>1879248</v>
      </c>
      <c r="D1593" t="s">
        <v>3629</v>
      </c>
      <c r="E1593" t="s">
        <v>2318</v>
      </c>
      <c r="F1593" t="s">
        <v>3614</v>
      </c>
      <c r="G1593" t="s">
        <v>3630</v>
      </c>
      <c r="H1593" t="s">
        <v>3631</v>
      </c>
      <c r="I1593" t="s">
        <v>3632</v>
      </c>
      <c r="J1593">
        <v>2025</v>
      </c>
      <c r="K1593" t="s">
        <v>4062</v>
      </c>
      <c r="L1593">
        <v>12.937922</v>
      </c>
    </row>
    <row r="1594" spans="3:73" x14ac:dyDescent="0.3">
      <c r="C1594">
        <v>1879248</v>
      </c>
      <c r="D1594" t="s">
        <v>3629</v>
      </c>
      <c r="E1594" t="s">
        <v>2318</v>
      </c>
      <c r="F1594" t="s">
        <v>3614</v>
      </c>
      <c r="G1594" t="s">
        <v>3630</v>
      </c>
      <c r="H1594" t="s">
        <v>3631</v>
      </c>
      <c r="I1594" t="s">
        <v>3632</v>
      </c>
      <c r="J1594">
        <v>2024</v>
      </c>
      <c r="K1594" t="s">
        <v>4062</v>
      </c>
      <c r="L1594">
        <v>11.600137</v>
      </c>
    </row>
    <row r="1595" spans="3:73" x14ac:dyDescent="0.3">
      <c r="C1595">
        <v>1879248</v>
      </c>
      <c r="D1595" t="s">
        <v>3629</v>
      </c>
      <c r="E1595" t="s">
        <v>2318</v>
      </c>
      <c r="F1595" t="s">
        <v>3614</v>
      </c>
      <c r="G1595" t="s">
        <v>3630</v>
      </c>
      <c r="H1595" t="s">
        <v>3631</v>
      </c>
      <c r="I1595" t="s">
        <v>3632</v>
      </c>
      <c r="J1595">
        <v>2023</v>
      </c>
      <c r="K1595" t="s">
        <v>4062</v>
      </c>
      <c r="L1595">
        <v>4.7771520000000001</v>
      </c>
    </row>
    <row r="1596" spans="3:73" x14ac:dyDescent="0.3">
      <c r="C1596">
        <v>1879248</v>
      </c>
      <c r="D1596" t="s">
        <v>3629</v>
      </c>
      <c r="E1596" t="s">
        <v>2318</v>
      </c>
      <c r="F1596" t="s">
        <v>3614</v>
      </c>
      <c r="G1596" t="s">
        <v>3630</v>
      </c>
      <c r="H1596" t="s">
        <v>3631</v>
      </c>
      <c r="I1596" t="s">
        <v>3632</v>
      </c>
      <c r="J1596">
        <v>2022</v>
      </c>
      <c r="K1596" t="s">
        <v>4062</v>
      </c>
      <c r="L1596">
        <v>6.8471060000000001</v>
      </c>
    </row>
    <row r="1597" spans="3:73" x14ac:dyDescent="0.3">
      <c r="C1597">
        <v>1879248</v>
      </c>
      <c r="D1597" t="s">
        <v>3629</v>
      </c>
      <c r="E1597" t="s">
        <v>2318</v>
      </c>
      <c r="F1597" t="s">
        <v>3614</v>
      </c>
      <c r="G1597" t="s">
        <v>3630</v>
      </c>
      <c r="H1597" t="s">
        <v>3631</v>
      </c>
      <c r="I1597" t="s">
        <v>3632</v>
      </c>
      <c r="J1597">
        <v>2021</v>
      </c>
      <c r="K1597" t="s">
        <v>4062</v>
      </c>
      <c r="L1597">
        <v>9.8772880000000001</v>
      </c>
    </row>
    <row r="1598" spans="3:73" x14ac:dyDescent="0.3">
      <c r="C1598">
        <v>1879248</v>
      </c>
      <c r="D1598" t="s">
        <v>3629</v>
      </c>
      <c r="E1598" t="s">
        <v>2318</v>
      </c>
      <c r="F1598" t="s">
        <v>3614</v>
      </c>
      <c r="G1598" t="s">
        <v>3630</v>
      </c>
      <c r="H1598" t="s">
        <v>3631</v>
      </c>
      <c r="I1598" t="s">
        <v>3632</v>
      </c>
      <c r="J1598">
        <v>2020</v>
      </c>
      <c r="K1598" t="s">
        <v>4062</v>
      </c>
    </row>
    <row r="1599" spans="3:73" x14ac:dyDescent="0.3">
      <c r="C1599">
        <v>1879248</v>
      </c>
      <c r="D1599" t="s">
        <v>3629</v>
      </c>
      <c r="E1599" t="s">
        <v>2318</v>
      </c>
      <c r="F1599" t="s">
        <v>3614</v>
      </c>
      <c r="G1599" t="s">
        <v>3630</v>
      </c>
      <c r="H1599" t="s">
        <v>3631</v>
      </c>
      <c r="I1599" t="s">
        <v>3632</v>
      </c>
      <c r="J1599">
        <v>2019</v>
      </c>
      <c r="K1599" t="s">
        <v>4062</v>
      </c>
    </row>
    <row r="1600" spans="3:73" x14ac:dyDescent="0.3">
      <c r="C1600">
        <v>1879248</v>
      </c>
      <c r="D1600" t="s">
        <v>3629</v>
      </c>
      <c r="E1600" t="s">
        <v>2318</v>
      </c>
      <c r="F1600" t="s">
        <v>3614</v>
      </c>
      <c r="G1600" t="s">
        <v>3630</v>
      </c>
      <c r="H1600" t="s">
        <v>3631</v>
      </c>
      <c r="I1600" t="s">
        <v>3632</v>
      </c>
      <c r="J1600">
        <v>2018</v>
      </c>
      <c r="K1600" t="s">
        <v>4062</v>
      </c>
    </row>
    <row r="1601" spans="3:73" x14ac:dyDescent="0.3">
      <c r="C1601">
        <v>1879248</v>
      </c>
      <c r="D1601" t="s">
        <v>3629</v>
      </c>
      <c r="E1601" t="s">
        <v>2318</v>
      </c>
      <c r="F1601" t="s">
        <v>3614</v>
      </c>
      <c r="G1601" t="s">
        <v>3630</v>
      </c>
      <c r="H1601" t="s">
        <v>3631</v>
      </c>
      <c r="I1601" t="s">
        <v>3632</v>
      </c>
      <c r="J1601">
        <v>2017</v>
      </c>
      <c r="K1601" t="s">
        <v>4062</v>
      </c>
    </row>
    <row r="1602" spans="3:73" x14ac:dyDescent="0.3">
      <c r="C1602">
        <v>880807</v>
      </c>
      <c r="D1602" t="s">
        <v>3660</v>
      </c>
      <c r="E1602" t="s">
        <v>2108</v>
      </c>
      <c r="F1602" t="s">
        <v>3614</v>
      </c>
      <c r="G1602" t="s">
        <v>3661</v>
      </c>
      <c r="H1602" t="s">
        <v>3662</v>
      </c>
      <c r="I1602" t="s">
        <v>3663</v>
      </c>
      <c r="J1602">
        <v>2026</v>
      </c>
      <c r="K1602" t="s">
        <v>4062</v>
      </c>
      <c r="L1602">
        <v>31.909867999999999</v>
      </c>
    </row>
    <row r="1603" spans="3:73" x14ac:dyDescent="0.3">
      <c r="C1603">
        <v>880807</v>
      </c>
      <c r="D1603" t="s">
        <v>3660</v>
      </c>
      <c r="E1603" t="s">
        <v>2108</v>
      </c>
      <c r="F1603" t="s">
        <v>3614</v>
      </c>
      <c r="G1603" t="s">
        <v>3661</v>
      </c>
      <c r="H1603" t="s">
        <v>3662</v>
      </c>
      <c r="I1603" t="s">
        <v>3663</v>
      </c>
      <c r="J1603">
        <v>2025</v>
      </c>
      <c r="K1603" t="s">
        <v>4062</v>
      </c>
      <c r="L1603">
        <v>37.832577000000001</v>
      </c>
      <c r="M1603">
        <v>310521000</v>
      </c>
      <c r="N1603">
        <v>206517000</v>
      </c>
      <c r="O1603">
        <v>79494000</v>
      </c>
      <c r="P1603">
        <v>46186000</v>
      </c>
      <c r="Q1603">
        <v>71169000</v>
      </c>
      <c r="S1603">
        <v>38572000</v>
      </c>
      <c r="T1603">
        <v>5916000</v>
      </c>
      <c r="U1603">
        <v>48164000</v>
      </c>
      <c r="V1603">
        <v>113407000</v>
      </c>
      <c r="W1603">
        <v>99764000</v>
      </c>
      <c r="X1603">
        <v>6733000</v>
      </c>
      <c r="Z1603">
        <v>0</v>
      </c>
      <c r="AB1603">
        <v>197114000</v>
      </c>
      <c r="AC1603">
        <v>3765000</v>
      </c>
      <c r="AD1603">
        <v>-1060625000</v>
      </c>
      <c r="AE1603">
        <v>399000</v>
      </c>
      <c r="AF1603">
        <v>39484185</v>
      </c>
      <c r="AG1603">
        <v>61854000</v>
      </c>
      <c r="AI1603">
        <v>160964000</v>
      </c>
      <c r="AJ1603">
        <v>-1077000</v>
      </c>
      <c r="AK1603">
        <v>11425000</v>
      </c>
      <c r="AL1603">
        <v>62931000</v>
      </c>
      <c r="AM1603">
        <v>-3667000</v>
      </c>
      <c r="AN1603">
        <v>6033000</v>
      </c>
      <c r="AP1603">
        <v>5560000</v>
      </c>
      <c r="AQ1603">
        <v>28285000</v>
      </c>
      <c r="AS1603">
        <v>5560000</v>
      </c>
      <c r="AU1603">
        <v>-35206000</v>
      </c>
      <c r="AV1603">
        <v>8000</v>
      </c>
      <c r="AY1603">
        <v>0.16</v>
      </c>
      <c r="AZ1603">
        <v>56513000</v>
      </c>
      <c r="BH1603">
        <v>2.84826500097323</v>
      </c>
      <c r="BN1603">
        <v>0.36521523504046399</v>
      </c>
      <c r="BP1603">
        <v>0.79682049637143704</v>
      </c>
      <c r="BQ1603">
        <v>1.3566817689747801</v>
      </c>
      <c r="BR1603">
        <v>236.45360625000001</v>
      </c>
      <c r="BS1603">
        <v>3.0606654017472101E-2</v>
      </c>
      <c r="BU1603">
        <v>3.0709195288005899E-8</v>
      </c>
    </row>
    <row r="1604" spans="3:73" x14ac:dyDescent="0.3">
      <c r="C1604">
        <v>880807</v>
      </c>
      <c r="D1604" t="s">
        <v>3660</v>
      </c>
      <c r="E1604" t="s">
        <v>2108</v>
      </c>
      <c r="F1604" t="s">
        <v>3614</v>
      </c>
      <c r="G1604" t="s">
        <v>3661</v>
      </c>
      <c r="H1604" t="s">
        <v>3662</v>
      </c>
      <c r="I1604" t="s">
        <v>3663</v>
      </c>
      <c r="J1604">
        <v>2024</v>
      </c>
      <c r="K1604" t="s">
        <v>4062</v>
      </c>
      <c r="L1604">
        <v>21.922635</v>
      </c>
      <c r="M1604">
        <v>232771000</v>
      </c>
      <c r="N1604">
        <v>166467000</v>
      </c>
      <c r="O1604">
        <v>90522000</v>
      </c>
      <c r="P1604">
        <v>26325000</v>
      </c>
      <c r="Q1604">
        <v>41857000</v>
      </c>
      <c r="S1604">
        <v>10861000</v>
      </c>
      <c r="T1604">
        <v>6369000</v>
      </c>
      <c r="U1604">
        <v>43471000</v>
      </c>
      <c r="V1604">
        <v>88200000</v>
      </c>
      <c r="W1604">
        <v>78808000</v>
      </c>
      <c r="X1604">
        <v>4476000</v>
      </c>
      <c r="Z1604">
        <v>25000</v>
      </c>
      <c r="AB1604">
        <v>144571000</v>
      </c>
      <c r="AD1604">
        <v>-1066658000</v>
      </c>
      <c r="AE1604">
        <v>373000</v>
      </c>
      <c r="AF1604">
        <v>36946181</v>
      </c>
      <c r="AG1604">
        <v>35283000</v>
      </c>
      <c r="AI1604">
        <v>110356000</v>
      </c>
      <c r="AJ1604">
        <v>-11368000</v>
      </c>
      <c r="AK1604">
        <v>7991000</v>
      </c>
      <c r="AL1604">
        <v>46651000</v>
      </c>
      <c r="AM1604">
        <v>309000</v>
      </c>
      <c r="AN1604">
        <v>-11111000</v>
      </c>
      <c r="AP1604">
        <v>4494000</v>
      </c>
      <c r="AQ1604">
        <v>2138000</v>
      </c>
      <c r="AU1604">
        <v>-961000</v>
      </c>
      <c r="AV1604">
        <v>65441000</v>
      </c>
      <c r="AY1604">
        <v>-0.37</v>
      </c>
      <c r="BN1604">
        <v>0.37891318076564501</v>
      </c>
      <c r="BP1604">
        <v>1.1486397320068999</v>
      </c>
      <c r="BQ1604">
        <v>1.5811846513044401</v>
      </c>
      <c r="BR1604">
        <v>-59.250364864864899</v>
      </c>
      <c r="BS1604">
        <v>-7.68549709139454E-2</v>
      </c>
      <c r="BU1604">
        <v>-5.61065147920399E-8</v>
      </c>
    </row>
    <row r="1605" spans="3:73" x14ac:dyDescent="0.3">
      <c r="C1605">
        <v>880807</v>
      </c>
      <c r="D1605" t="s">
        <v>3660</v>
      </c>
      <c r="E1605" t="s">
        <v>2108</v>
      </c>
      <c r="F1605" t="s">
        <v>3614</v>
      </c>
      <c r="G1605" t="s">
        <v>3661</v>
      </c>
      <c r="H1605" t="s">
        <v>3662</v>
      </c>
      <c r="I1605" t="s">
        <v>3663</v>
      </c>
      <c r="J1605">
        <v>2023</v>
      </c>
      <c r="K1605" t="s">
        <v>4062</v>
      </c>
      <c r="L1605">
        <v>10.274412999999999</v>
      </c>
    </row>
    <row r="1606" spans="3:73" x14ac:dyDescent="0.3">
      <c r="C1606">
        <v>880807</v>
      </c>
      <c r="D1606" t="s">
        <v>3660</v>
      </c>
      <c r="E1606" t="s">
        <v>2108</v>
      </c>
      <c r="F1606" t="s">
        <v>3614</v>
      </c>
      <c r="G1606" t="s">
        <v>3661</v>
      </c>
      <c r="H1606" t="s">
        <v>3662</v>
      </c>
      <c r="I1606" t="s">
        <v>3663</v>
      </c>
      <c r="J1606">
        <v>2022</v>
      </c>
      <c r="K1606" t="s">
        <v>4062</v>
      </c>
      <c r="L1606">
        <v>5.8315700000000001</v>
      </c>
      <c r="M1606">
        <v>175561000</v>
      </c>
      <c r="N1606">
        <v>106173000</v>
      </c>
      <c r="O1606">
        <v>23360000</v>
      </c>
      <c r="P1606">
        <v>30665000</v>
      </c>
      <c r="Q1606">
        <v>36986000</v>
      </c>
      <c r="S1606">
        <v>12309000</v>
      </c>
      <c r="T1606">
        <v>8527000</v>
      </c>
      <c r="U1606">
        <v>43471000</v>
      </c>
      <c r="V1606">
        <v>93764000</v>
      </c>
      <c r="W1606">
        <v>84108000</v>
      </c>
      <c r="X1606">
        <v>13935000</v>
      </c>
      <c r="Z1606">
        <v>75000</v>
      </c>
      <c r="AB1606">
        <v>81797000</v>
      </c>
      <c r="AC1606">
        <v>3639000</v>
      </c>
      <c r="AD1606">
        <v>-1055547000</v>
      </c>
      <c r="AE1606">
        <v>299000</v>
      </c>
      <c r="AF1606">
        <v>29539488</v>
      </c>
      <c r="AG1606">
        <v>8521000</v>
      </c>
      <c r="AI1606">
        <v>97463000</v>
      </c>
      <c r="AJ1606">
        <v>-33009000</v>
      </c>
      <c r="AK1606">
        <v>8966000</v>
      </c>
      <c r="AL1606">
        <v>41530000</v>
      </c>
      <c r="AM1606">
        <v>215000</v>
      </c>
      <c r="AN1606">
        <v>-35041000</v>
      </c>
      <c r="AP1606">
        <v>5361000</v>
      </c>
      <c r="AQ1606">
        <v>-22485000</v>
      </c>
      <c r="AS1606">
        <v>2600000</v>
      </c>
      <c r="AU1606">
        <v>-1517000</v>
      </c>
      <c r="AV1606">
        <v>162000</v>
      </c>
      <c r="AY1606">
        <v>-1.26</v>
      </c>
      <c r="AZ1606">
        <v>25146000</v>
      </c>
      <c r="BH1606">
        <v>3.87588483257775</v>
      </c>
      <c r="BN1606">
        <v>0.53408217086938403</v>
      </c>
      <c r="BP1606">
        <v>0.27773814619298998</v>
      </c>
      <c r="BQ1606">
        <v>0.82259713701431503</v>
      </c>
      <c r="BR1606">
        <v>-4.62823015873016</v>
      </c>
      <c r="BS1606">
        <v>-0.42838979424673301</v>
      </c>
      <c r="BU1606">
        <v>-8.9829433842316998E-8</v>
      </c>
    </row>
    <row r="1607" spans="3:73" x14ac:dyDescent="0.3">
      <c r="C1607">
        <v>880807</v>
      </c>
      <c r="D1607" t="s">
        <v>3660</v>
      </c>
      <c r="E1607" t="s">
        <v>2108</v>
      </c>
      <c r="F1607" t="s">
        <v>3614</v>
      </c>
      <c r="G1607" t="s">
        <v>3661</v>
      </c>
      <c r="H1607" t="s">
        <v>3662</v>
      </c>
      <c r="I1607" t="s">
        <v>3663</v>
      </c>
      <c r="J1607">
        <v>2021</v>
      </c>
      <c r="K1607" t="s">
        <v>4062</v>
      </c>
      <c r="L1607">
        <v>18.079402000000002</v>
      </c>
      <c r="M1607">
        <v>168866000</v>
      </c>
      <c r="N1607">
        <v>105230000</v>
      </c>
      <c r="O1607">
        <v>67814000</v>
      </c>
      <c r="P1607">
        <v>13267000</v>
      </c>
      <c r="Q1607">
        <v>13306000</v>
      </c>
      <c r="S1607">
        <v>8997000</v>
      </c>
      <c r="T1607">
        <v>9153000</v>
      </c>
      <c r="U1607">
        <v>34634000</v>
      </c>
      <c r="V1607">
        <v>52274000</v>
      </c>
      <c r="W1607">
        <v>40738000</v>
      </c>
      <c r="X1607">
        <v>5353000</v>
      </c>
      <c r="AB1607">
        <v>116592000</v>
      </c>
      <c r="AC1607">
        <v>3593000</v>
      </c>
      <c r="AD1607">
        <v>-1001313000</v>
      </c>
      <c r="AE1607">
        <v>280000</v>
      </c>
      <c r="AF1607">
        <v>27593400</v>
      </c>
      <c r="AG1607">
        <v>17454000</v>
      </c>
      <c r="AI1607">
        <v>69671000</v>
      </c>
      <c r="AJ1607">
        <v>-23165000</v>
      </c>
      <c r="AK1607">
        <v>11015000</v>
      </c>
      <c r="AL1607">
        <v>40619000</v>
      </c>
      <c r="AM1607">
        <v>-832000</v>
      </c>
      <c r="AN1607">
        <v>-22678000</v>
      </c>
      <c r="AP1607">
        <v>5352000</v>
      </c>
      <c r="AQ1607">
        <v>-8681000</v>
      </c>
      <c r="AU1607">
        <v>2469000</v>
      </c>
      <c r="AV1607">
        <v>50828000</v>
      </c>
      <c r="AY1607">
        <v>-0.95</v>
      </c>
      <c r="AZ1607">
        <v>16140500</v>
      </c>
      <c r="BH1607">
        <v>4.3165329450760499</v>
      </c>
      <c r="BN1607">
        <v>0.30955905866189798</v>
      </c>
      <c r="BP1607">
        <v>1.66463743924591</v>
      </c>
      <c r="BQ1607">
        <v>2.25646816240365</v>
      </c>
      <c r="BR1607">
        <v>-19.030949473684199</v>
      </c>
      <c r="BS1607">
        <v>-0.19450734184163601</v>
      </c>
      <c r="BU1607">
        <v>-1.4731226756552801E-7</v>
      </c>
    </row>
    <row r="1608" spans="3:73" x14ac:dyDescent="0.3">
      <c r="C1608">
        <v>880807</v>
      </c>
      <c r="D1608" t="s">
        <v>3660</v>
      </c>
      <c r="E1608" t="s">
        <v>2108</v>
      </c>
      <c r="F1608" t="s">
        <v>3614</v>
      </c>
      <c r="G1608" t="s">
        <v>3661</v>
      </c>
      <c r="H1608" t="s">
        <v>3662</v>
      </c>
      <c r="I1608" t="s">
        <v>3663</v>
      </c>
      <c r="J1608">
        <v>2020</v>
      </c>
      <c r="K1608" t="s">
        <v>4062</v>
      </c>
      <c r="L1608">
        <v>12.292294</v>
      </c>
      <c r="M1608">
        <v>124109000</v>
      </c>
      <c r="N1608">
        <v>94277000</v>
      </c>
      <c r="O1608">
        <v>24699000</v>
      </c>
      <c r="P1608">
        <v>16987000</v>
      </c>
      <c r="Q1608">
        <v>18975000</v>
      </c>
      <c r="S1608">
        <v>8565000</v>
      </c>
      <c r="T1608">
        <v>3550000</v>
      </c>
      <c r="U1608">
        <v>1719000</v>
      </c>
      <c r="V1608">
        <v>51890000</v>
      </c>
      <c r="W1608">
        <v>40960000</v>
      </c>
      <c r="X1608">
        <v>10045000</v>
      </c>
      <c r="AB1608">
        <v>72219000</v>
      </c>
      <c r="AC1608">
        <v>2666000</v>
      </c>
      <c r="AD1608">
        <v>-978635000</v>
      </c>
      <c r="AE1608">
        <v>229000</v>
      </c>
      <c r="AF1608">
        <v>22604410</v>
      </c>
      <c r="AG1608">
        <v>9445000</v>
      </c>
      <c r="AI1608">
        <v>54393000</v>
      </c>
      <c r="AJ1608">
        <v>-23129000</v>
      </c>
      <c r="AK1608">
        <v>9565000</v>
      </c>
      <c r="AL1608">
        <v>32574000</v>
      </c>
      <c r="AM1608">
        <v>195000</v>
      </c>
      <c r="AN1608">
        <v>-17096000</v>
      </c>
      <c r="AP1608">
        <v>4308000</v>
      </c>
      <c r="AQ1608">
        <v>-16497000</v>
      </c>
      <c r="AS1608">
        <v>4000000</v>
      </c>
      <c r="AU1608">
        <v>-36621000</v>
      </c>
      <c r="AV1608">
        <v>5776000</v>
      </c>
      <c r="AY1608">
        <v>-0.81</v>
      </c>
      <c r="BN1608">
        <v>0.41810021835644501</v>
      </c>
      <c r="BP1608">
        <v>0.60300292968750002</v>
      </c>
      <c r="BQ1608">
        <v>1.838427734375</v>
      </c>
      <c r="BR1608">
        <v>-15.1756716049383</v>
      </c>
      <c r="BS1608">
        <v>-0.236724407704344</v>
      </c>
      <c r="BU1608">
        <v>-1.3786895609188701E-7</v>
      </c>
    </row>
    <row r="1609" spans="3:73" x14ac:dyDescent="0.3">
      <c r="C1609">
        <v>880807</v>
      </c>
      <c r="D1609" t="s">
        <v>3660</v>
      </c>
      <c r="E1609" t="s">
        <v>2108</v>
      </c>
      <c r="F1609" t="s">
        <v>3614</v>
      </c>
      <c r="G1609" t="s">
        <v>3661</v>
      </c>
      <c r="H1609" t="s">
        <v>3662</v>
      </c>
      <c r="I1609" t="s">
        <v>3663</v>
      </c>
      <c r="J1609">
        <v>2019</v>
      </c>
      <c r="K1609" t="s">
        <v>4062</v>
      </c>
      <c r="L1609">
        <v>10.862252</v>
      </c>
    </row>
    <row r="1610" spans="3:73" x14ac:dyDescent="0.3">
      <c r="C1610">
        <v>880807</v>
      </c>
      <c r="D1610" t="s">
        <v>3660</v>
      </c>
      <c r="E1610" t="s">
        <v>2108</v>
      </c>
      <c r="F1610" t="s">
        <v>3614</v>
      </c>
      <c r="G1610" t="s">
        <v>3661</v>
      </c>
      <c r="H1610" t="s">
        <v>3662</v>
      </c>
      <c r="I1610" t="s">
        <v>3663</v>
      </c>
      <c r="J1610">
        <v>2018</v>
      </c>
      <c r="K1610" t="s">
        <v>4062</v>
      </c>
      <c r="L1610">
        <v>6.7911989999999998</v>
      </c>
      <c r="M1610">
        <v>119330000</v>
      </c>
      <c r="N1610">
        <v>103398000</v>
      </c>
      <c r="O1610">
        <v>77483000</v>
      </c>
      <c r="P1610">
        <v>7855000</v>
      </c>
      <c r="Q1610">
        <v>12119000</v>
      </c>
      <c r="S1610">
        <v>8972000</v>
      </c>
      <c r="T1610">
        <v>2890000</v>
      </c>
      <c r="U1610">
        <v>1719000</v>
      </c>
      <c r="V1610">
        <v>38137000</v>
      </c>
      <c r="W1610">
        <v>28384000</v>
      </c>
      <c r="X1610">
        <v>2939000</v>
      </c>
      <c r="AB1610">
        <v>81193000</v>
      </c>
      <c r="AC1610">
        <v>2101000</v>
      </c>
      <c r="AD1610">
        <v>-961539000</v>
      </c>
      <c r="AE1610">
        <v>216000</v>
      </c>
      <c r="AG1610">
        <v>14017000</v>
      </c>
      <c r="AI1610">
        <v>42190000</v>
      </c>
      <c r="AJ1610">
        <v>34023000</v>
      </c>
      <c r="AK1610">
        <v>9874000</v>
      </c>
      <c r="AL1610">
        <v>-20006000</v>
      </c>
      <c r="AM1610">
        <v>6380000</v>
      </c>
      <c r="AN1610">
        <v>26761000</v>
      </c>
      <c r="AP1610">
        <v>4609000</v>
      </c>
      <c r="AQ1610">
        <v>42714000</v>
      </c>
      <c r="AS1610">
        <v>4300000</v>
      </c>
      <c r="AU1610">
        <v>2169000</v>
      </c>
      <c r="AV1610">
        <v>-299000</v>
      </c>
      <c r="AY1610">
        <v>1.32</v>
      </c>
      <c r="AZ1610">
        <v>15949500</v>
      </c>
      <c r="BH1610">
        <v>2.6452239882128001</v>
      </c>
      <c r="BN1610">
        <v>0.31959272605380001</v>
      </c>
      <c r="BP1610">
        <v>2.7298125704622298</v>
      </c>
      <c r="BQ1610">
        <v>3.2158610484780201</v>
      </c>
      <c r="BR1610">
        <v>5.1448477272727304</v>
      </c>
      <c r="BS1610">
        <v>0.32959737908440401</v>
      </c>
      <c r="BU1610">
        <v>1.10408319436405E-7</v>
      </c>
    </row>
    <row r="1611" spans="3:73" x14ac:dyDescent="0.3">
      <c r="C1611">
        <v>880807</v>
      </c>
      <c r="D1611" t="s">
        <v>3660</v>
      </c>
      <c r="E1611" t="s">
        <v>2108</v>
      </c>
      <c r="F1611" t="s">
        <v>3614</v>
      </c>
      <c r="G1611" t="s">
        <v>3661</v>
      </c>
      <c r="H1611" t="s">
        <v>3662</v>
      </c>
      <c r="I1611" t="s">
        <v>3663</v>
      </c>
      <c r="J1611">
        <v>2017</v>
      </c>
      <c r="K1611" t="s">
        <v>4062</v>
      </c>
      <c r="L1611">
        <v>4.470707</v>
      </c>
      <c r="M1611">
        <v>88175000</v>
      </c>
      <c r="N1611">
        <v>67176000</v>
      </c>
      <c r="O1611">
        <v>34084000</v>
      </c>
      <c r="P1611">
        <v>7365000</v>
      </c>
      <c r="Q1611">
        <v>19780000</v>
      </c>
      <c r="S1611">
        <v>12513000</v>
      </c>
      <c r="T1611">
        <v>3230000</v>
      </c>
      <c r="U1611">
        <v>1719000</v>
      </c>
      <c r="V1611">
        <v>35946000</v>
      </c>
      <c r="W1611">
        <v>27325000</v>
      </c>
      <c r="X1611">
        <v>3096000</v>
      </c>
      <c r="AB1611">
        <v>52229000</v>
      </c>
      <c r="AC1611">
        <v>1645000</v>
      </c>
      <c r="AD1611">
        <v>-988333000</v>
      </c>
      <c r="AE1611">
        <v>211000</v>
      </c>
      <c r="AG1611">
        <v>3795000</v>
      </c>
      <c r="AI1611">
        <v>44608000</v>
      </c>
      <c r="AJ1611">
        <v>-5808000</v>
      </c>
      <c r="AK1611">
        <v>11594000</v>
      </c>
      <c r="AM1611">
        <v>-161000</v>
      </c>
      <c r="AN1611">
        <v>-5995000</v>
      </c>
      <c r="AP1611">
        <v>11459000</v>
      </c>
      <c r="AQ1611">
        <v>-24827000</v>
      </c>
      <c r="AU1611">
        <v>16397000</v>
      </c>
      <c r="AV1611">
        <v>15278000</v>
      </c>
      <c r="AY1611">
        <v>-0.3</v>
      </c>
      <c r="BN1611">
        <v>0.40766657215764102</v>
      </c>
      <c r="BP1611">
        <v>1.24735590118939</v>
      </c>
      <c r="BQ1611">
        <v>1.73452881976212</v>
      </c>
      <c r="BR1611">
        <v>-14.9023566666667</v>
      </c>
      <c r="BS1611">
        <v>-0.114782974975588</v>
      </c>
      <c r="BU1611">
        <v>-2.56794520285665E-8</v>
      </c>
    </row>
    <row r="1612" spans="3:73" x14ac:dyDescent="0.3">
      <c r="C1612">
        <v>1820721</v>
      </c>
      <c r="D1612" t="s">
        <v>3677</v>
      </c>
      <c r="E1612" t="s">
        <v>2319</v>
      </c>
      <c r="F1612" t="s">
        <v>3614</v>
      </c>
      <c r="G1612" t="s">
        <v>3678</v>
      </c>
      <c r="H1612" t="s">
        <v>3679</v>
      </c>
      <c r="I1612" t="s">
        <v>3680</v>
      </c>
      <c r="J1612">
        <v>2026</v>
      </c>
      <c r="K1612" t="s">
        <v>4062</v>
      </c>
      <c r="L1612">
        <v>8.7428220000000003</v>
      </c>
    </row>
    <row r="1613" spans="3:73" x14ac:dyDescent="0.3">
      <c r="C1613">
        <v>1820721</v>
      </c>
      <c r="D1613" t="s">
        <v>3677</v>
      </c>
      <c r="E1613" t="s">
        <v>2319</v>
      </c>
      <c r="F1613" t="s">
        <v>3614</v>
      </c>
      <c r="G1613" t="s">
        <v>3678</v>
      </c>
      <c r="H1613" t="s">
        <v>3679</v>
      </c>
      <c r="I1613" t="s">
        <v>3680</v>
      </c>
      <c r="J1613">
        <v>2025</v>
      </c>
      <c r="K1613" t="s">
        <v>4062</v>
      </c>
      <c r="L1613">
        <v>7.2188439999999998</v>
      </c>
      <c r="M1613">
        <v>1451792000</v>
      </c>
      <c r="N1613">
        <v>869044000</v>
      </c>
      <c r="O1613">
        <v>244388000</v>
      </c>
      <c r="P1613">
        <v>271578000</v>
      </c>
      <c r="Q1613">
        <v>150374000</v>
      </c>
      <c r="R1613">
        <v>58225000</v>
      </c>
      <c r="S1613">
        <v>58225000</v>
      </c>
      <c r="T1613">
        <v>238579000</v>
      </c>
      <c r="U1613">
        <v>135173000</v>
      </c>
      <c r="V1613">
        <v>1191404000</v>
      </c>
      <c r="W1613">
        <v>377012000</v>
      </c>
      <c r="X1613">
        <v>143994000</v>
      </c>
      <c r="AB1613">
        <v>-206340000</v>
      </c>
      <c r="AD1613">
        <v>-422859000</v>
      </c>
      <c r="AE1613">
        <v>152000</v>
      </c>
      <c r="AG1613">
        <v>298553000</v>
      </c>
      <c r="AI1613">
        <v>985588000</v>
      </c>
      <c r="AJ1613">
        <v>-28995000</v>
      </c>
      <c r="AK1613">
        <v>9900000</v>
      </c>
      <c r="AL1613">
        <v>327548000</v>
      </c>
      <c r="AM1613">
        <v>23018000</v>
      </c>
      <c r="AN1613">
        <v>-52235000</v>
      </c>
      <c r="AP1613">
        <v>26199000</v>
      </c>
      <c r="AQ1613">
        <v>101785000</v>
      </c>
      <c r="AU1613">
        <v>-187888000</v>
      </c>
      <c r="AV1613">
        <v>-38053000</v>
      </c>
      <c r="AY1613">
        <v>-0.73</v>
      </c>
      <c r="AZ1613">
        <v>175596000</v>
      </c>
      <c r="BH1613">
        <v>5.6128157816806796</v>
      </c>
      <c r="BN1613">
        <v>0.82064372857819901</v>
      </c>
      <c r="BP1613">
        <v>0.64822339872470902</v>
      </c>
      <c r="BQ1613">
        <v>1.90622579652637</v>
      </c>
      <c r="BR1613">
        <v>-9.88882739726027</v>
      </c>
      <c r="BS1613">
        <v>0.25315014054473201</v>
      </c>
      <c r="BU1613">
        <v>2.5539188329940901E-8</v>
      </c>
    </row>
    <row r="1614" spans="3:73" x14ac:dyDescent="0.3">
      <c r="C1614">
        <v>1820721</v>
      </c>
      <c r="D1614" t="s">
        <v>3677</v>
      </c>
      <c r="E1614" t="s">
        <v>2319</v>
      </c>
      <c r="F1614" t="s">
        <v>3614</v>
      </c>
      <c r="G1614" t="s">
        <v>3678</v>
      </c>
      <c r="H1614" t="s">
        <v>3679</v>
      </c>
      <c r="I1614" t="s">
        <v>3680</v>
      </c>
      <c r="J1614">
        <v>2024</v>
      </c>
      <c r="K1614" t="s">
        <v>4062</v>
      </c>
      <c r="L1614">
        <v>9.9921819999999997</v>
      </c>
      <c r="M1614">
        <v>1425999000</v>
      </c>
      <c r="N1614">
        <v>998724000</v>
      </c>
      <c r="O1614">
        <v>362992000</v>
      </c>
      <c r="P1614">
        <v>275838000</v>
      </c>
      <c r="Q1614">
        <v>200818000</v>
      </c>
      <c r="R1614">
        <v>26222000</v>
      </c>
      <c r="S1614">
        <v>26222000</v>
      </c>
      <c r="T1614">
        <v>181409000</v>
      </c>
      <c r="U1614">
        <v>160189000</v>
      </c>
      <c r="V1614">
        <v>1137164000</v>
      </c>
      <c r="W1614">
        <v>437814000</v>
      </c>
      <c r="X1614">
        <v>172368000</v>
      </c>
      <c r="AB1614">
        <v>-118096000</v>
      </c>
      <c r="AD1614">
        <v>-370624000</v>
      </c>
      <c r="AE1614">
        <v>151000</v>
      </c>
      <c r="AG1614">
        <v>297677000</v>
      </c>
      <c r="AI1614">
        <v>618130000</v>
      </c>
      <c r="AJ1614">
        <v>-227005000</v>
      </c>
      <c r="AK1614">
        <v>6700000</v>
      </c>
      <c r="AL1614">
        <v>524682000</v>
      </c>
      <c r="AM1614">
        <v>-10182000</v>
      </c>
      <c r="AN1614">
        <v>-240394000</v>
      </c>
      <c r="AP1614">
        <v>36086000</v>
      </c>
      <c r="AQ1614">
        <v>153980000</v>
      </c>
      <c r="AU1614">
        <v>-9572000</v>
      </c>
      <c r="AV1614">
        <v>-11844000</v>
      </c>
      <c r="AY1614">
        <v>-1.95</v>
      </c>
      <c r="AZ1614">
        <v>181391000</v>
      </c>
      <c r="BH1614">
        <v>3.4077214415268702</v>
      </c>
      <c r="BN1614">
        <v>0.79745076960081995</v>
      </c>
      <c r="BP1614">
        <v>0.82910094240933396</v>
      </c>
      <c r="BQ1614">
        <v>1.82247712498915</v>
      </c>
      <c r="BR1614">
        <v>-5.1241958974359001</v>
      </c>
      <c r="BS1614">
        <v>2.0355812220566301</v>
      </c>
      <c r="BU1614">
        <v>1.64990811712505E-7</v>
      </c>
    </row>
    <row r="1615" spans="3:73" x14ac:dyDescent="0.3">
      <c r="C1615">
        <v>1820721</v>
      </c>
      <c r="D1615" t="s">
        <v>3677</v>
      </c>
      <c r="E1615" t="s">
        <v>2319</v>
      </c>
      <c r="F1615" t="s">
        <v>3614</v>
      </c>
      <c r="G1615" t="s">
        <v>3678</v>
      </c>
      <c r="H1615" t="s">
        <v>3679</v>
      </c>
      <c r="I1615" t="s">
        <v>3680</v>
      </c>
      <c r="J1615">
        <v>2023</v>
      </c>
      <c r="K1615" t="s">
        <v>4062</v>
      </c>
      <c r="L1615">
        <v>19.902657999999999</v>
      </c>
      <c r="M1615">
        <v>1706741000</v>
      </c>
      <c r="N1615">
        <v>832281000</v>
      </c>
      <c r="O1615">
        <v>249080000</v>
      </c>
      <c r="P1615">
        <v>332152000</v>
      </c>
      <c r="Q1615">
        <v>161964000</v>
      </c>
      <c r="S1615">
        <v>31886000</v>
      </c>
      <c r="T1615">
        <v>350396000</v>
      </c>
      <c r="U1615">
        <v>435591000</v>
      </c>
      <c r="V1615">
        <v>1096233000</v>
      </c>
      <c r="W1615">
        <v>335691000</v>
      </c>
      <c r="X1615">
        <v>119498000</v>
      </c>
      <c r="AB1615">
        <v>259248000</v>
      </c>
      <c r="AD1615">
        <v>-130230000</v>
      </c>
      <c r="AE1615">
        <v>151000</v>
      </c>
      <c r="AG1615">
        <v>415551000</v>
      </c>
      <c r="AI1615">
        <v>1161000000</v>
      </c>
      <c r="AJ1615">
        <v>214124000</v>
      </c>
      <c r="AL1615">
        <v>201427000</v>
      </c>
      <c r="AM1615">
        <v>39917000</v>
      </c>
      <c r="AN1615">
        <v>137240000</v>
      </c>
      <c r="AO1615">
        <v>44229000</v>
      </c>
      <c r="AP1615">
        <v>38928000</v>
      </c>
      <c r="AQ1615">
        <v>231955000</v>
      </c>
      <c r="AU1615">
        <v>-16821000</v>
      </c>
      <c r="AV1615">
        <v>-101761000</v>
      </c>
      <c r="AY1615">
        <v>0.56999999999999995</v>
      </c>
      <c r="AZ1615">
        <v>197561500</v>
      </c>
      <c r="BB1615">
        <v>221386000</v>
      </c>
      <c r="BC1615">
        <v>260314000</v>
      </c>
      <c r="BH1615">
        <v>5.8766510681483997</v>
      </c>
      <c r="BN1615">
        <v>0.64229604843382804</v>
      </c>
      <c r="BO1615">
        <v>5.0054489136087197</v>
      </c>
      <c r="BP1615">
        <v>0.74199189135246402</v>
      </c>
      <c r="BQ1615">
        <v>1.9968274395202701</v>
      </c>
      <c r="BR1615">
        <v>34.916943859649102</v>
      </c>
      <c r="BS1615">
        <v>0.529377275813121</v>
      </c>
      <c r="BU1615">
        <v>4.3759315635993298E-8</v>
      </c>
    </row>
    <row r="1616" spans="3:73" x14ac:dyDescent="0.3">
      <c r="C1616">
        <v>1820721</v>
      </c>
      <c r="D1616" t="s">
        <v>3677</v>
      </c>
      <c r="E1616" t="s">
        <v>2319</v>
      </c>
      <c r="F1616" t="s">
        <v>3614</v>
      </c>
      <c r="G1616" t="s">
        <v>3678</v>
      </c>
      <c r="H1616" t="s">
        <v>3679</v>
      </c>
      <c r="I1616" t="s">
        <v>3680</v>
      </c>
      <c r="J1616">
        <v>2022</v>
      </c>
      <c r="K1616" t="s">
        <v>4062</v>
      </c>
      <c r="L1616">
        <v>14.005563</v>
      </c>
      <c r="M1616">
        <v>1706052000</v>
      </c>
      <c r="N1616">
        <v>831209000</v>
      </c>
      <c r="O1616">
        <v>133901000</v>
      </c>
      <c r="P1616">
        <v>421183000</v>
      </c>
      <c r="Q1616">
        <v>233159000</v>
      </c>
      <c r="S1616">
        <v>23174000</v>
      </c>
      <c r="T1616">
        <v>386364000</v>
      </c>
      <c r="U1616">
        <v>416184000</v>
      </c>
      <c r="V1616">
        <v>1282201000</v>
      </c>
      <c r="W1616">
        <v>465262000</v>
      </c>
      <c r="X1616">
        <v>170430000</v>
      </c>
      <c r="AB1616">
        <v>124281000</v>
      </c>
      <c r="AD1616">
        <v>-267470000</v>
      </c>
      <c r="AE1616">
        <v>150000</v>
      </c>
      <c r="AG1616">
        <v>227276000</v>
      </c>
      <c r="AI1616">
        <v>1410270000</v>
      </c>
      <c r="AJ1616">
        <v>-18133000</v>
      </c>
      <c r="AL1616">
        <v>245409000</v>
      </c>
      <c r="AM1616">
        <v>-9384000</v>
      </c>
      <c r="AN1616">
        <v>4432000</v>
      </c>
      <c r="AO1616">
        <v>33513000</v>
      </c>
      <c r="AP1616">
        <v>99139000</v>
      </c>
      <c r="AQ1616">
        <v>141493000</v>
      </c>
      <c r="AS1616">
        <v>101059000</v>
      </c>
      <c r="AU1616">
        <v>-384437000</v>
      </c>
      <c r="AV1616">
        <v>8440000</v>
      </c>
      <c r="AY1616">
        <v>-0.28999999999999998</v>
      </c>
      <c r="AZ1616">
        <v>219406000</v>
      </c>
      <c r="BB1616">
        <v>28561000</v>
      </c>
      <c r="BC1616">
        <v>127700000</v>
      </c>
      <c r="BH1616">
        <v>6.42767289864452</v>
      </c>
      <c r="BN1616">
        <v>0.75156032758673197</v>
      </c>
      <c r="BO1616">
        <v>0.85223644555844003</v>
      </c>
      <c r="BP1616">
        <v>0.287796983205162</v>
      </c>
      <c r="BQ1616">
        <v>1.28540478268159</v>
      </c>
      <c r="BR1616">
        <v>-48.295044827586203</v>
      </c>
      <c r="BS1616">
        <v>3.5661122778220297E-2</v>
      </c>
      <c r="BU1616">
        <v>-3.26808866198373E-8</v>
      </c>
    </row>
    <row r="1617" spans="3:73" x14ac:dyDescent="0.3">
      <c r="C1617">
        <v>1820721</v>
      </c>
      <c r="D1617" t="s">
        <v>3677</v>
      </c>
      <c r="E1617" t="s">
        <v>2319</v>
      </c>
      <c r="F1617" t="s">
        <v>3614</v>
      </c>
      <c r="G1617" t="s">
        <v>3678</v>
      </c>
      <c r="H1617" t="s">
        <v>3679</v>
      </c>
      <c r="I1617" t="s">
        <v>3680</v>
      </c>
      <c r="J1617">
        <v>2021</v>
      </c>
      <c r="K1617" t="s">
        <v>4062</v>
      </c>
      <c r="L1617">
        <v>21.402633999999999</v>
      </c>
      <c r="M1617">
        <v>1142979000</v>
      </c>
      <c r="N1617">
        <v>852033000</v>
      </c>
      <c r="O1617">
        <v>367670000</v>
      </c>
      <c r="P1617">
        <v>236009000</v>
      </c>
      <c r="Q1617">
        <v>205653000</v>
      </c>
      <c r="S1617">
        <v>10692000</v>
      </c>
      <c r="T1617">
        <v>174753000</v>
      </c>
      <c r="U1617">
        <v>69727000</v>
      </c>
      <c r="V1617">
        <v>974722000</v>
      </c>
      <c r="W1617">
        <v>245305000</v>
      </c>
      <c r="X1617">
        <v>91392000</v>
      </c>
      <c r="AB1617">
        <v>-69205000</v>
      </c>
      <c r="AD1617">
        <v>-271902000</v>
      </c>
      <c r="AE1617">
        <v>135000</v>
      </c>
      <c r="AG1617">
        <v>82859000</v>
      </c>
      <c r="AI1617">
        <v>770459000</v>
      </c>
      <c r="AJ1617">
        <v>-24741000</v>
      </c>
      <c r="AL1617">
        <v>107600000</v>
      </c>
      <c r="AM1617">
        <v>-10718000</v>
      </c>
      <c r="AN1617">
        <v>-50403000</v>
      </c>
      <c r="AO1617">
        <v>35475000</v>
      </c>
      <c r="AP1617">
        <v>23930000</v>
      </c>
      <c r="AQ1617">
        <v>-263187000</v>
      </c>
      <c r="AS1617">
        <v>25946000</v>
      </c>
      <c r="AU1617">
        <v>-15332000</v>
      </c>
      <c r="AV1617">
        <v>537748000</v>
      </c>
      <c r="AW1617">
        <v>8100000</v>
      </c>
      <c r="AY1617">
        <v>-0.51</v>
      </c>
      <c r="AZ1617">
        <v>162056000</v>
      </c>
      <c r="BB1617">
        <v>-25646000</v>
      </c>
      <c r="BC1617">
        <v>-1716000</v>
      </c>
      <c r="BH1617">
        <v>4.7542762995507699</v>
      </c>
      <c r="BN1617">
        <v>0.85279082117869198</v>
      </c>
      <c r="BO1617">
        <v>-0.72293164200140902</v>
      </c>
      <c r="BP1617">
        <v>1.4988279896455401</v>
      </c>
      <c r="BQ1617">
        <v>2.6350054014390198</v>
      </c>
      <c r="BR1617">
        <v>-41.965949019607798</v>
      </c>
      <c r="BS1617">
        <v>0.72831442814825498</v>
      </c>
      <c r="BT1617">
        <v>378458.090719114</v>
      </c>
      <c r="BU1617">
        <v>1.5772477913445601E-7</v>
      </c>
    </row>
    <row r="1618" spans="3:73" x14ac:dyDescent="0.3">
      <c r="C1618">
        <v>1820721</v>
      </c>
      <c r="D1618" t="s">
        <v>3677</v>
      </c>
      <c r="E1618" t="s">
        <v>2319</v>
      </c>
      <c r="F1618" t="s">
        <v>3614</v>
      </c>
      <c r="G1618" t="s">
        <v>3678</v>
      </c>
      <c r="H1618" t="s">
        <v>3679</v>
      </c>
      <c r="I1618" t="s">
        <v>3680</v>
      </c>
      <c r="J1618">
        <v>2020</v>
      </c>
      <c r="K1618" t="s">
        <v>4062</v>
      </c>
      <c r="L1618">
        <v>38.009242</v>
      </c>
      <c r="M1618">
        <v>656024000</v>
      </c>
      <c r="N1618">
        <v>375175000</v>
      </c>
      <c r="O1618">
        <v>108441000</v>
      </c>
      <c r="P1618">
        <v>118694000</v>
      </c>
      <c r="Q1618">
        <v>118459000</v>
      </c>
      <c r="S1618">
        <v>9774000</v>
      </c>
      <c r="T1618">
        <v>198260000</v>
      </c>
      <c r="U1618">
        <v>69727000</v>
      </c>
      <c r="V1618">
        <v>736923000</v>
      </c>
      <c r="W1618">
        <v>289103000</v>
      </c>
      <c r="X1618">
        <v>82755000</v>
      </c>
      <c r="AA1618">
        <v>428283000</v>
      </c>
      <c r="AB1618">
        <v>-80899000</v>
      </c>
      <c r="AD1618">
        <v>-221499000</v>
      </c>
      <c r="AE1618">
        <v>127000</v>
      </c>
      <c r="AG1618">
        <v>202801000</v>
      </c>
      <c r="AI1618">
        <v>669861000</v>
      </c>
      <c r="AJ1618">
        <v>95212000</v>
      </c>
      <c r="AL1618">
        <v>107589000</v>
      </c>
      <c r="AM1618">
        <v>18705000</v>
      </c>
      <c r="AN1618">
        <v>59073000</v>
      </c>
      <c r="AO1618">
        <v>15129000</v>
      </c>
      <c r="AP1618">
        <v>25514000</v>
      </c>
      <c r="AQ1618">
        <v>-122205000</v>
      </c>
      <c r="AS1618">
        <v>27474000</v>
      </c>
      <c r="AU1618">
        <v>-1338000</v>
      </c>
      <c r="AV1618">
        <v>-129273000</v>
      </c>
      <c r="AY1618">
        <v>0.49</v>
      </c>
      <c r="BB1618">
        <v>92907000</v>
      </c>
      <c r="BC1618">
        <v>118421000</v>
      </c>
      <c r="BN1618">
        <v>1.1233171347389701</v>
      </c>
      <c r="BO1618">
        <v>6.1409875074360496</v>
      </c>
      <c r="BP1618">
        <v>0.37509468943594498</v>
      </c>
      <c r="BQ1618">
        <v>0.88797418221187596</v>
      </c>
      <c r="BR1618">
        <v>77.569881632653093</v>
      </c>
      <c r="BS1618">
        <v>-0.730206801072943</v>
      </c>
      <c r="BU1618">
        <v>-2.30219515445185E-7</v>
      </c>
    </row>
    <row r="1619" spans="3:73" x14ac:dyDescent="0.3">
      <c r="C1619">
        <v>1820721</v>
      </c>
      <c r="D1619" t="s">
        <v>3677</v>
      </c>
      <c r="E1619" t="s">
        <v>2319</v>
      </c>
      <c r="F1619" t="s">
        <v>3614</v>
      </c>
      <c r="G1619" t="s">
        <v>3678</v>
      </c>
      <c r="H1619" t="s">
        <v>3679</v>
      </c>
      <c r="I1619" t="s">
        <v>3680</v>
      </c>
      <c r="J1619">
        <v>2019</v>
      </c>
      <c r="K1619" t="s">
        <v>4062</v>
      </c>
    </row>
    <row r="1620" spans="3:73" x14ac:dyDescent="0.3">
      <c r="C1620">
        <v>1820721</v>
      </c>
      <c r="D1620" t="s">
        <v>3677</v>
      </c>
      <c r="E1620" t="s">
        <v>2319</v>
      </c>
      <c r="F1620" t="s">
        <v>3614</v>
      </c>
      <c r="G1620" t="s">
        <v>3678</v>
      </c>
      <c r="H1620" t="s">
        <v>3679</v>
      </c>
      <c r="I1620" t="s">
        <v>3680</v>
      </c>
      <c r="J1620">
        <v>2018</v>
      </c>
      <c r="K1620" t="s">
        <v>4062</v>
      </c>
    </row>
    <row r="1621" spans="3:73" x14ac:dyDescent="0.3">
      <c r="C1621">
        <v>1820721</v>
      </c>
      <c r="D1621" t="s">
        <v>3677</v>
      </c>
      <c r="E1621" t="s">
        <v>2319</v>
      </c>
      <c r="F1621" t="s">
        <v>3614</v>
      </c>
      <c r="G1621" t="s">
        <v>3678</v>
      </c>
      <c r="H1621" t="s">
        <v>3679</v>
      </c>
      <c r="I1621" t="s">
        <v>3680</v>
      </c>
      <c r="J1621">
        <v>2017</v>
      </c>
      <c r="K1621" t="s">
        <v>4062</v>
      </c>
    </row>
    <row r="1622" spans="3:73" x14ac:dyDescent="0.3">
      <c r="C1622">
        <v>1666138</v>
      </c>
      <c r="D1622" t="s">
        <v>3685</v>
      </c>
      <c r="E1622" t="s">
        <v>349</v>
      </c>
      <c r="F1622" t="s">
        <v>3614</v>
      </c>
      <c r="G1622" t="s">
        <v>3630</v>
      </c>
      <c r="H1622" t="s">
        <v>3631</v>
      </c>
      <c r="I1622" t="s">
        <v>3686</v>
      </c>
      <c r="J1622">
        <v>2026</v>
      </c>
      <c r="K1622" t="s">
        <v>4062</v>
      </c>
      <c r="L1622">
        <v>64.906827000000007</v>
      </c>
    </row>
    <row r="1623" spans="3:73" x14ac:dyDescent="0.3">
      <c r="C1623">
        <v>1666138</v>
      </c>
      <c r="D1623" t="s">
        <v>3685</v>
      </c>
      <c r="E1623" t="s">
        <v>349</v>
      </c>
      <c r="F1623" t="s">
        <v>3614</v>
      </c>
      <c r="G1623" t="s">
        <v>3630</v>
      </c>
      <c r="H1623" t="s">
        <v>3631</v>
      </c>
      <c r="I1623" t="s">
        <v>3686</v>
      </c>
      <c r="J1623">
        <v>2025</v>
      </c>
      <c r="K1623" t="s">
        <v>4062</v>
      </c>
      <c r="L1623">
        <v>64.495975999999999</v>
      </c>
      <c r="M1623">
        <v>2851922000</v>
      </c>
      <c r="N1623">
        <v>1600804000</v>
      </c>
      <c r="O1623">
        <v>506699000</v>
      </c>
      <c r="P1623">
        <v>447035000</v>
      </c>
      <c r="Q1623">
        <v>484845000</v>
      </c>
      <c r="R1623">
        <v>750946000</v>
      </c>
      <c r="S1623">
        <v>594266000</v>
      </c>
      <c r="T1623">
        <v>160758000</v>
      </c>
      <c r="U1623">
        <v>294485000</v>
      </c>
      <c r="V1623">
        <v>1453581000</v>
      </c>
      <c r="W1623">
        <v>524519000</v>
      </c>
      <c r="X1623">
        <v>241246000</v>
      </c>
      <c r="AA1623">
        <v>760532000</v>
      </c>
      <c r="AB1623">
        <v>1398341000</v>
      </c>
      <c r="AD1623">
        <v>889391000</v>
      </c>
      <c r="AE1623">
        <v>338000</v>
      </c>
      <c r="AF1623">
        <v>33665258</v>
      </c>
      <c r="AG1623">
        <v>676092000</v>
      </c>
      <c r="AJ1623">
        <v>23173000</v>
      </c>
      <c r="AM1623">
        <v>-3415000</v>
      </c>
      <c r="AN1623">
        <v>-15175000</v>
      </c>
      <c r="AQ1623">
        <v>402762000</v>
      </c>
      <c r="AS1623">
        <v>124533000</v>
      </c>
      <c r="AU1623">
        <v>-85551000</v>
      </c>
      <c r="AV1623">
        <v>-160451000</v>
      </c>
      <c r="AY1623">
        <v>-0.45</v>
      </c>
      <c r="AZ1623">
        <v>504770000</v>
      </c>
      <c r="BN1623">
        <v>0.50968469684654805</v>
      </c>
      <c r="BP1623">
        <v>0.96602601621676198</v>
      </c>
      <c r="BQ1623">
        <v>2.1275854640156</v>
      </c>
      <c r="BR1623">
        <v>-143.324391111111</v>
      </c>
      <c r="BS1623">
        <v>-1.08521455067112E-2</v>
      </c>
      <c r="BU1623">
        <v>-2.07554446304585E-8</v>
      </c>
    </row>
    <row r="1624" spans="3:73" x14ac:dyDescent="0.3">
      <c r="C1624">
        <v>1666138</v>
      </c>
      <c r="D1624" t="s">
        <v>3685</v>
      </c>
      <c r="E1624" t="s">
        <v>349</v>
      </c>
      <c r="F1624" t="s">
        <v>3614</v>
      </c>
      <c r="G1624" t="s">
        <v>3630</v>
      </c>
      <c r="H1624" t="s">
        <v>3631</v>
      </c>
      <c r="I1624" t="s">
        <v>3686</v>
      </c>
      <c r="J1624">
        <v>2024</v>
      </c>
      <c r="K1624" t="s">
        <v>4062</v>
      </c>
      <c r="L1624">
        <v>117.82052</v>
      </c>
      <c r="M1624">
        <v>3021403000</v>
      </c>
      <c r="N1624">
        <v>1524388000</v>
      </c>
      <c r="O1624">
        <v>351385000</v>
      </c>
      <c r="P1624">
        <v>489926000</v>
      </c>
      <c r="Q1624">
        <v>524695000</v>
      </c>
      <c r="R1624">
        <v>832749000</v>
      </c>
      <c r="S1624">
        <v>652093000</v>
      </c>
      <c r="T1624">
        <v>340431000</v>
      </c>
      <c r="U1624">
        <v>314000000</v>
      </c>
      <c r="V1624">
        <v>1481503000</v>
      </c>
      <c r="W1624">
        <v>510866000</v>
      </c>
      <c r="X1624">
        <v>262201000</v>
      </c>
      <c r="AA1624">
        <v>773000000</v>
      </c>
      <c r="AB1624">
        <v>1539900000</v>
      </c>
      <c r="AD1624">
        <v>1049390000</v>
      </c>
      <c r="AE1624">
        <v>350000</v>
      </c>
      <c r="AF1624">
        <v>34859033</v>
      </c>
      <c r="AG1624">
        <v>1077839000</v>
      </c>
      <c r="AJ1624">
        <v>624784000</v>
      </c>
      <c r="AM1624">
        <v>114365000</v>
      </c>
      <c r="AN1624">
        <v>472872000</v>
      </c>
      <c r="AQ1624">
        <v>549033000</v>
      </c>
      <c r="AS1624">
        <v>121018000</v>
      </c>
      <c r="AU1624">
        <v>-154336000</v>
      </c>
      <c r="AV1624">
        <v>-435282000</v>
      </c>
      <c r="AY1624">
        <v>12.83</v>
      </c>
      <c r="AZ1624">
        <v>509273500</v>
      </c>
      <c r="BN1624">
        <v>0.49033611206449501</v>
      </c>
      <c r="BP1624">
        <v>0.68782224692972305</v>
      </c>
      <c r="BQ1624">
        <v>1.95685952872182</v>
      </c>
      <c r="BR1624">
        <v>9.1832049883086508</v>
      </c>
      <c r="BS1624">
        <v>0.30707968049873402</v>
      </c>
      <c r="BU1624">
        <v>9.8164638716799805E-7</v>
      </c>
    </row>
    <row r="1625" spans="3:73" x14ac:dyDescent="0.3">
      <c r="C1625">
        <v>1666138</v>
      </c>
      <c r="D1625" t="s">
        <v>3685</v>
      </c>
      <c r="E1625" t="s">
        <v>349</v>
      </c>
      <c r="F1625" t="s">
        <v>3614</v>
      </c>
      <c r="G1625" t="s">
        <v>3630</v>
      </c>
      <c r="H1625" t="s">
        <v>3631</v>
      </c>
      <c r="I1625" t="s">
        <v>3686</v>
      </c>
      <c r="J1625">
        <v>2023</v>
      </c>
      <c r="K1625" t="s">
        <v>4062</v>
      </c>
      <c r="L1625">
        <v>132.96647899999999</v>
      </c>
      <c r="M1625">
        <v>2935009000</v>
      </c>
      <c r="N1625">
        <v>1538490000</v>
      </c>
      <c r="O1625">
        <v>388114000</v>
      </c>
      <c r="P1625">
        <v>559854000</v>
      </c>
      <c r="Q1625">
        <v>493852000</v>
      </c>
      <c r="R1625">
        <v>679788000</v>
      </c>
      <c r="S1625">
        <v>559041000</v>
      </c>
      <c r="T1625">
        <v>394372000</v>
      </c>
      <c r="U1625">
        <v>311106000</v>
      </c>
      <c r="V1625">
        <v>1466890000</v>
      </c>
      <c r="W1625">
        <v>564604000</v>
      </c>
      <c r="X1625">
        <v>292734000</v>
      </c>
      <c r="AA1625">
        <v>773000000</v>
      </c>
      <c r="AB1625">
        <v>1468119000</v>
      </c>
      <c r="AD1625">
        <v>994902000</v>
      </c>
      <c r="AE1625">
        <v>374000</v>
      </c>
      <c r="AF1625">
        <v>37317893</v>
      </c>
      <c r="AG1625">
        <v>1339501000</v>
      </c>
      <c r="AJ1625">
        <v>893491000</v>
      </c>
      <c r="AM1625">
        <v>160391000</v>
      </c>
      <c r="AN1625">
        <v>689899000</v>
      </c>
      <c r="AQ1625">
        <v>807634000</v>
      </c>
      <c r="AS1625">
        <v>115524000</v>
      </c>
      <c r="AU1625">
        <v>-302150000</v>
      </c>
      <c r="AV1625">
        <v>-506781000</v>
      </c>
      <c r="AY1625">
        <v>17.510000000000002</v>
      </c>
      <c r="AZ1625">
        <v>474181500</v>
      </c>
      <c r="BN1625">
        <v>0.49979063096569698</v>
      </c>
      <c r="BP1625">
        <v>0.68740922841495999</v>
      </c>
      <c r="BQ1625">
        <v>1.8502136010371899</v>
      </c>
      <c r="BR1625">
        <v>7.5937452312964</v>
      </c>
      <c r="BS1625">
        <v>0.46992035386777198</v>
      </c>
      <c r="BU1625">
        <v>1.58586807151873E-6</v>
      </c>
    </row>
    <row r="1626" spans="3:73" x14ac:dyDescent="0.3">
      <c r="C1626">
        <v>1666138</v>
      </c>
      <c r="D1626" t="s">
        <v>3685</v>
      </c>
      <c r="E1626" t="s">
        <v>349</v>
      </c>
      <c r="F1626" t="s">
        <v>3614</v>
      </c>
      <c r="G1626" t="s">
        <v>3630</v>
      </c>
      <c r="H1626" t="s">
        <v>3631</v>
      </c>
      <c r="I1626" t="s">
        <v>3686</v>
      </c>
      <c r="J1626">
        <v>2022</v>
      </c>
      <c r="K1626" t="s">
        <v>4062</v>
      </c>
      <c r="L1626">
        <v>95.004628999999994</v>
      </c>
      <c r="M1626">
        <v>2598996000</v>
      </c>
      <c r="N1626">
        <v>1452820000</v>
      </c>
      <c r="O1626">
        <v>388751000</v>
      </c>
      <c r="P1626">
        <v>528904000</v>
      </c>
      <c r="Q1626">
        <v>454511000</v>
      </c>
      <c r="R1626">
        <v>461255000</v>
      </c>
      <c r="S1626">
        <v>390220000</v>
      </c>
      <c r="T1626">
        <v>382706000</v>
      </c>
      <c r="U1626">
        <v>289330000</v>
      </c>
      <c r="V1626">
        <v>1349209000</v>
      </c>
      <c r="W1626">
        <v>501911000</v>
      </c>
      <c r="X1626">
        <v>244100000</v>
      </c>
      <c r="AB1626">
        <v>1249787000</v>
      </c>
      <c r="AD1626">
        <v>801981000</v>
      </c>
      <c r="AE1626">
        <v>415000</v>
      </c>
      <c r="AF1626">
        <v>41351350</v>
      </c>
      <c r="AG1626">
        <v>1640025000</v>
      </c>
      <c r="AJ1626">
        <v>1233805000</v>
      </c>
      <c r="AM1626">
        <v>290186000</v>
      </c>
      <c r="AN1626">
        <v>913434000</v>
      </c>
      <c r="AQ1626">
        <v>786835000</v>
      </c>
      <c r="AS1626">
        <v>84415000</v>
      </c>
      <c r="AU1626">
        <v>-442802000</v>
      </c>
      <c r="AV1626">
        <v>-524206000</v>
      </c>
      <c r="AY1626">
        <v>20.56</v>
      </c>
      <c r="AZ1626">
        <v>370250000</v>
      </c>
      <c r="BN1626">
        <v>0.51912700134975198</v>
      </c>
      <c r="BP1626">
        <v>0.774541701616422</v>
      </c>
      <c r="BQ1626">
        <v>1.98901598092092</v>
      </c>
      <c r="BR1626">
        <v>4.6208477140077804</v>
      </c>
      <c r="BS1626">
        <v>0.73087174054458903</v>
      </c>
      <c r="BU1626">
        <v>1.56290245637057E-6</v>
      </c>
    </row>
    <row r="1627" spans="3:73" x14ac:dyDescent="0.3">
      <c r="C1627">
        <v>1666138</v>
      </c>
      <c r="D1627" t="s">
        <v>3685</v>
      </c>
      <c r="E1627" t="s">
        <v>349</v>
      </c>
      <c r="F1627" t="s">
        <v>3614</v>
      </c>
      <c r="G1627" t="s">
        <v>3630</v>
      </c>
      <c r="H1627" t="s">
        <v>3631</v>
      </c>
      <c r="I1627" t="s">
        <v>3686</v>
      </c>
      <c r="J1627">
        <v>2021</v>
      </c>
      <c r="K1627" t="s">
        <v>4062</v>
      </c>
      <c r="L1627">
        <v>76.932750999999996</v>
      </c>
      <c r="M1627">
        <v>2210099000</v>
      </c>
      <c r="N1627">
        <v>1421452000</v>
      </c>
      <c r="P1627">
        <v>524926000</v>
      </c>
      <c r="Q1627">
        <v>285989000</v>
      </c>
      <c r="R1627">
        <v>316735000</v>
      </c>
      <c r="S1627">
        <v>275622000</v>
      </c>
      <c r="T1627">
        <v>241204000</v>
      </c>
      <c r="U1627">
        <v>199048000</v>
      </c>
      <c r="V1627">
        <v>1345363000</v>
      </c>
      <c r="W1627">
        <v>524936000</v>
      </c>
      <c r="X1627">
        <v>243164000</v>
      </c>
      <c r="AB1627">
        <v>864736000</v>
      </c>
      <c r="AC1627">
        <v>2580000</v>
      </c>
      <c r="AD1627">
        <v>388660000</v>
      </c>
      <c r="AE1627">
        <v>461000</v>
      </c>
      <c r="AF1627">
        <v>45997159</v>
      </c>
      <c r="AG1627">
        <v>1125613000</v>
      </c>
      <c r="AJ1627">
        <v>798950000</v>
      </c>
      <c r="AM1627">
        <v>192144000</v>
      </c>
      <c r="AN1627">
        <v>587857000</v>
      </c>
      <c r="AQ1627">
        <v>572902000</v>
      </c>
      <c r="AS1627">
        <v>78557000</v>
      </c>
      <c r="AU1627">
        <v>-97961000</v>
      </c>
      <c r="AV1627">
        <v>-184456000</v>
      </c>
      <c r="AY1627">
        <v>12.38</v>
      </c>
      <c r="AZ1627">
        <v>242542000</v>
      </c>
      <c r="BN1627">
        <v>0.60873426936983399</v>
      </c>
      <c r="BQ1627">
        <v>2.1630503528049099</v>
      </c>
      <c r="BR1627">
        <v>6.2142771405492701</v>
      </c>
      <c r="BS1627">
        <v>0.67981094808126397</v>
      </c>
      <c r="BU1627">
        <v>1.1014083574408801E-6</v>
      </c>
    </row>
    <row r="1628" spans="3:73" x14ac:dyDescent="0.3">
      <c r="C1628">
        <v>1666138</v>
      </c>
      <c r="D1628" t="s">
        <v>3685</v>
      </c>
      <c r="E1628" t="s">
        <v>349</v>
      </c>
      <c r="F1628" t="s">
        <v>3614</v>
      </c>
      <c r="G1628" t="s">
        <v>3630</v>
      </c>
      <c r="H1628" t="s">
        <v>3631</v>
      </c>
      <c r="I1628" t="s">
        <v>3686</v>
      </c>
      <c r="J1628">
        <v>2020</v>
      </c>
      <c r="K1628" t="s">
        <v>4062</v>
      </c>
      <c r="L1628">
        <v>28.452154</v>
      </c>
      <c r="M1628">
        <v>1558525000</v>
      </c>
      <c r="N1628">
        <v>828676000</v>
      </c>
      <c r="P1628">
        <v>298242000</v>
      </c>
      <c r="Q1628">
        <v>199095000</v>
      </c>
      <c r="R1628">
        <v>246882000</v>
      </c>
      <c r="S1628">
        <v>243891000</v>
      </c>
      <c r="T1628">
        <v>255349000</v>
      </c>
      <c r="U1628">
        <v>188239000</v>
      </c>
      <c r="V1628">
        <v>1180115000</v>
      </c>
      <c r="W1628">
        <v>276170000</v>
      </c>
      <c r="X1628">
        <v>142601000</v>
      </c>
      <c r="Z1628">
        <v>0</v>
      </c>
      <c r="AB1628">
        <v>378410000</v>
      </c>
      <c r="AC1628">
        <v>2580000</v>
      </c>
      <c r="AD1628">
        <v>-64154000</v>
      </c>
      <c r="AE1628">
        <v>475000</v>
      </c>
      <c r="AF1628">
        <v>47407023</v>
      </c>
      <c r="AG1628">
        <v>147054000</v>
      </c>
      <c r="AJ1628">
        <v>239556000</v>
      </c>
      <c r="AM1628">
        <v>49696000</v>
      </c>
      <c r="AN1628">
        <v>54241000</v>
      </c>
      <c r="AQ1628">
        <v>248762000</v>
      </c>
      <c r="AS1628">
        <v>74470000</v>
      </c>
      <c r="AU1628">
        <v>-27513000</v>
      </c>
      <c r="AV1628">
        <v>-61179000</v>
      </c>
      <c r="AY1628">
        <v>1.1200000000000001</v>
      </c>
      <c r="AZ1628">
        <v>212592500</v>
      </c>
      <c r="BN1628">
        <v>0.75719991658779895</v>
      </c>
      <c r="BQ1628">
        <v>2.2796864250280602</v>
      </c>
      <c r="BR1628">
        <v>25.403708928571401</v>
      </c>
      <c r="BS1628">
        <v>0.14333923522105699</v>
      </c>
      <c r="BU1628">
        <v>8.4211338178166506E-8</v>
      </c>
    </row>
    <row r="1629" spans="3:73" x14ac:dyDescent="0.3">
      <c r="C1629">
        <v>1666138</v>
      </c>
      <c r="D1629" t="s">
        <v>3685</v>
      </c>
      <c r="E1629" t="s">
        <v>349</v>
      </c>
      <c r="F1629" t="s">
        <v>3614</v>
      </c>
      <c r="G1629" t="s">
        <v>3630</v>
      </c>
      <c r="H1629" t="s">
        <v>3631</v>
      </c>
      <c r="I1629" t="s">
        <v>3686</v>
      </c>
      <c r="J1629">
        <v>2019</v>
      </c>
      <c r="K1629" t="s">
        <v>4062</v>
      </c>
      <c r="L1629">
        <v>27.754401000000001</v>
      </c>
      <c r="M1629">
        <v>1436995000</v>
      </c>
      <c r="N1629">
        <v>699537000</v>
      </c>
      <c r="P1629">
        <v>315353000</v>
      </c>
      <c r="Q1629">
        <v>226090000</v>
      </c>
      <c r="R1629">
        <v>264966000</v>
      </c>
      <c r="S1629">
        <v>260703000</v>
      </c>
      <c r="T1629">
        <v>285684000</v>
      </c>
      <c r="U1629">
        <v>186231000</v>
      </c>
      <c r="V1629">
        <v>1204059000</v>
      </c>
      <c r="W1629">
        <v>287534000</v>
      </c>
      <c r="X1629">
        <v>150681000</v>
      </c>
      <c r="Z1629">
        <v>0</v>
      </c>
      <c r="AB1629">
        <v>232936000</v>
      </c>
      <c r="AC1629">
        <v>2580000</v>
      </c>
      <c r="AD1629">
        <v>-200396000</v>
      </c>
      <c r="AE1629">
        <v>471000</v>
      </c>
      <c r="AF1629">
        <v>46955163</v>
      </c>
      <c r="AG1629">
        <v>143722000</v>
      </c>
      <c r="AJ1629">
        <v>223664000</v>
      </c>
      <c r="AM1629">
        <v>45618000</v>
      </c>
      <c r="AN1629">
        <v>45997000</v>
      </c>
      <c r="AQ1629">
        <v>209694000</v>
      </c>
      <c r="AS1629">
        <v>72347000</v>
      </c>
      <c r="AU1629">
        <v>-133101000</v>
      </c>
      <c r="AV1629">
        <v>-78180000</v>
      </c>
      <c r="AY1629">
        <v>0.96</v>
      </c>
      <c r="AZ1629">
        <v>223921500</v>
      </c>
      <c r="BN1629">
        <v>0.83790061900006596</v>
      </c>
      <c r="BQ1629">
        <v>1.64657744823221</v>
      </c>
      <c r="BR1629">
        <v>28.910834375</v>
      </c>
      <c r="BS1629">
        <v>0.19746625682590899</v>
      </c>
      <c r="BU1629">
        <v>1.1438431569186399E-7</v>
      </c>
    </row>
    <row r="1630" spans="3:73" x14ac:dyDescent="0.3">
      <c r="C1630">
        <v>1666138</v>
      </c>
      <c r="D1630" t="s">
        <v>3685</v>
      </c>
      <c r="E1630" t="s">
        <v>349</v>
      </c>
      <c r="F1630" t="s">
        <v>3614</v>
      </c>
      <c r="G1630" t="s">
        <v>3630</v>
      </c>
      <c r="H1630" t="s">
        <v>3631</v>
      </c>
      <c r="I1630" t="s">
        <v>3686</v>
      </c>
      <c r="J1630">
        <v>2018</v>
      </c>
      <c r="K1630" t="s">
        <v>4062</v>
      </c>
      <c r="L1630">
        <v>20.991837</v>
      </c>
      <c r="M1630">
        <v>1324060000</v>
      </c>
      <c r="N1630">
        <v>647138000</v>
      </c>
      <c r="O1630">
        <v>126662000</v>
      </c>
      <c r="P1630">
        <v>265147000</v>
      </c>
      <c r="Q1630">
        <v>221753000</v>
      </c>
      <c r="R1630">
        <v>214715000</v>
      </c>
      <c r="S1630">
        <v>213108000</v>
      </c>
      <c r="T1630">
        <v>291916000</v>
      </c>
      <c r="U1630">
        <v>170129000</v>
      </c>
      <c r="V1630">
        <v>1202001000</v>
      </c>
      <c r="W1630">
        <v>272747000</v>
      </c>
      <c r="X1630">
        <v>156525000</v>
      </c>
      <c r="Z1630">
        <v>26561000</v>
      </c>
      <c r="AB1630">
        <v>122059000</v>
      </c>
      <c r="AC1630">
        <v>2580000</v>
      </c>
      <c r="AD1630">
        <v>-317373000</v>
      </c>
      <c r="AE1630">
        <v>472000</v>
      </c>
      <c r="AF1630">
        <v>47079645</v>
      </c>
      <c r="AG1630">
        <v>111731000</v>
      </c>
      <c r="AJ1630">
        <v>179698000</v>
      </c>
      <c r="AM1630">
        <v>29707000</v>
      </c>
      <c r="AN1630">
        <v>32699000</v>
      </c>
      <c r="AQ1630">
        <v>145703000</v>
      </c>
      <c r="AS1630">
        <v>66890000</v>
      </c>
      <c r="AU1630">
        <v>2514000</v>
      </c>
      <c r="AV1630">
        <v>-65931000</v>
      </c>
      <c r="AY1630">
        <v>0.69</v>
      </c>
      <c r="AZ1630">
        <v>210878000</v>
      </c>
      <c r="BN1630">
        <v>0.90781460054680296</v>
      </c>
      <c r="BP1630">
        <v>0.46439374218598201</v>
      </c>
      <c r="BQ1630">
        <v>1.5596321866051699</v>
      </c>
      <c r="BR1630">
        <v>30.422952173913</v>
      </c>
      <c r="BS1630">
        <v>0.267895034368625</v>
      </c>
      <c r="BU1630">
        <v>1.18666935908044E-7</v>
      </c>
    </row>
    <row r="1631" spans="3:73" x14ac:dyDescent="0.3">
      <c r="C1631">
        <v>1666138</v>
      </c>
      <c r="D1631" t="s">
        <v>3685</v>
      </c>
      <c r="E1631" t="s">
        <v>349</v>
      </c>
      <c r="F1631" t="s">
        <v>3614</v>
      </c>
      <c r="G1631" t="s">
        <v>3630</v>
      </c>
      <c r="H1631" t="s">
        <v>3631</v>
      </c>
      <c r="I1631" t="s">
        <v>3686</v>
      </c>
      <c r="J1631">
        <v>2017</v>
      </c>
      <c r="K1631" t="s">
        <v>4062</v>
      </c>
      <c r="L1631">
        <v>21.352930000000001</v>
      </c>
      <c r="M1631">
        <v>1215092000</v>
      </c>
      <c r="N1631">
        <v>505759000</v>
      </c>
      <c r="O1631">
        <v>45718000</v>
      </c>
      <c r="P1631">
        <v>224427000</v>
      </c>
      <c r="Q1631">
        <v>200003000</v>
      </c>
      <c r="R1631">
        <v>215671000</v>
      </c>
      <c r="S1631">
        <v>208619000</v>
      </c>
      <c r="T1631">
        <v>344289000</v>
      </c>
      <c r="U1631">
        <v>147716000</v>
      </c>
      <c r="V1631">
        <v>854221000</v>
      </c>
      <c r="W1631">
        <v>211837000</v>
      </c>
      <c r="X1631">
        <v>125618000</v>
      </c>
      <c r="Z1631">
        <v>4215000</v>
      </c>
      <c r="AB1631">
        <v>360871000</v>
      </c>
      <c r="AC1631">
        <v>2580000</v>
      </c>
      <c r="AD1631">
        <v>-42433000</v>
      </c>
      <c r="AE1631">
        <v>634000</v>
      </c>
      <c r="AF1631">
        <v>63305434</v>
      </c>
      <c r="AG1631">
        <v>89853000</v>
      </c>
      <c r="AJ1631">
        <v>157457000</v>
      </c>
      <c r="AM1631">
        <v>41486000</v>
      </c>
      <c r="AN1631">
        <v>20857000</v>
      </c>
      <c r="AQ1631">
        <v>121654000</v>
      </c>
      <c r="AS1631">
        <v>54727000</v>
      </c>
      <c r="AU1631">
        <v>-205833000</v>
      </c>
      <c r="AV1631">
        <v>-67760000</v>
      </c>
      <c r="AY1631">
        <v>0.33</v>
      </c>
      <c r="BN1631">
        <v>0.70300931945893796</v>
      </c>
      <c r="BP1631">
        <v>0.215816878071347</v>
      </c>
      <c r="BQ1631">
        <v>1.4433550324069899</v>
      </c>
      <c r="BR1631">
        <v>64.705848484848502</v>
      </c>
      <c r="BS1631">
        <v>5.77962762316728E-2</v>
      </c>
      <c r="BU1631">
        <v>1.9526276425647901E-8</v>
      </c>
    </row>
    <row r="1632" spans="3:73" x14ac:dyDescent="0.3">
      <c r="C1632">
        <v>1144215</v>
      </c>
      <c r="D1632" t="s">
        <v>3700</v>
      </c>
      <c r="E1632" t="s">
        <v>161</v>
      </c>
      <c r="F1632" t="s">
        <v>3614</v>
      </c>
      <c r="G1632" t="s">
        <v>3701</v>
      </c>
      <c r="H1632" t="s">
        <v>3702</v>
      </c>
      <c r="I1632" t="s">
        <v>3703</v>
      </c>
      <c r="J1632">
        <v>2026</v>
      </c>
      <c r="K1632" t="s">
        <v>4062</v>
      </c>
      <c r="L1632">
        <v>298.01455700000002</v>
      </c>
    </row>
    <row r="1633" spans="3:73" x14ac:dyDescent="0.3">
      <c r="C1633">
        <v>1144215</v>
      </c>
      <c r="D1633" t="s">
        <v>3700</v>
      </c>
      <c r="E1633" t="s">
        <v>161</v>
      </c>
      <c r="F1633" t="s">
        <v>3614</v>
      </c>
      <c r="G1633" t="s">
        <v>3701</v>
      </c>
      <c r="H1633" t="s">
        <v>3702</v>
      </c>
      <c r="I1633" t="s">
        <v>3703</v>
      </c>
      <c r="J1633">
        <v>2025</v>
      </c>
      <c r="K1633" t="s">
        <v>4062</v>
      </c>
      <c r="L1633">
        <v>303.945965</v>
      </c>
      <c r="M1633">
        <v>4755200000</v>
      </c>
      <c r="N1633">
        <v>1651500000</v>
      </c>
      <c r="O1633">
        <v>422500000</v>
      </c>
      <c r="P1633">
        <v>593900000</v>
      </c>
      <c r="Q1633">
        <v>526700000</v>
      </c>
      <c r="R1633">
        <v>485800000</v>
      </c>
      <c r="S1633">
        <v>343200000</v>
      </c>
      <c r="T1633">
        <v>1099000000</v>
      </c>
      <c r="U1633">
        <v>1495500000</v>
      </c>
      <c r="V1633">
        <v>2030300000</v>
      </c>
      <c r="W1633">
        <v>845800000</v>
      </c>
      <c r="X1633">
        <v>454500000</v>
      </c>
      <c r="AB1633">
        <v>2724900000</v>
      </c>
      <c r="AD1633">
        <v>4285800000</v>
      </c>
      <c r="AE1633">
        <v>500000</v>
      </c>
      <c r="AG1633">
        <v>2078500000</v>
      </c>
      <c r="AJ1633">
        <v>563900000</v>
      </c>
      <c r="AK1633">
        <v>140200000</v>
      </c>
      <c r="AM1633">
        <v>103600000</v>
      </c>
      <c r="AN1633">
        <v>396600000</v>
      </c>
      <c r="AQ1633">
        <v>601400000</v>
      </c>
      <c r="AS1633">
        <v>133100000</v>
      </c>
      <c r="AU1633">
        <v>-1280700000</v>
      </c>
      <c r="AV1633">
        <v>255400000</v>
      </c>
      <c r="AX1633">
        <v>20600000</v>
      </c>
      <c r="AY1633">
        <v>12.85</v>
      </c>
      <c r="AZ1633">
        <v>457150000</v>
      </c>
      <c r="BN1633">
        <v>0.42696416554508698</v>
      </c>
      <c r="BP1633">
        <v>0.49952707495861898</v>
      </c>
      <c r="BQ1633">
        <v>1.3298652163632101</v>
      </c>
      <c r="BR1633">
        <v>23.653382490272399</v>
      </c>
      <c r="BS1633">
        <v>0.145546625564241</v>
      </c>
      <c r="BU1633">
        <v>1.4333390767551099E-6</v>
      </c>
    </row>
    <row r="1634" spans="3:73" x14ac:dyDescent="0.3">
      <c r="C1634">
        <v>1144215</v>
      </c>
      <c r="D1634" t="s">
        <v>3700</v>
      </c>
      <c r="E1634" t="s">
        <v>161</v>
      </c>
      <c r="F1634" t="s">
        <v>3614</v>
      </c>
      <c r="G1634" t="s">
        <v>3701</v>
      </c>
      <c r="H1634" t="s">
        <v>3702</v>
      </c>
      <c r="I1634" t="s">
        <v>3703</v>
      </c>
      <c r="J1634">
        <v>2024</v>
      </c>
      <c r="K1634" t="s">
        <v>4062</v>
      </c>
      <c r="L1634">
        <v>264.13876599999998</v>
      </c>
      <c r="M1634">
        <v>3814600000</v>
      </c>
      <c r="N1634">
        <v>1871500000</v>
      </c>
      <c r="O1634">
        <v>845800000</v>
      </c>
      <c r="P1634">
        <v>563000000</v>
      </c>
      <c r="Q1634">
        <v>387600000</v>
      </c>
      <c r="R1634">
        <v>401600000</v>
      </c>
      <c r="S1634">
        <v>303900000</v>
      </c>
      <c r="T1634">
        <v>440500000</v>
      </c>
      <c r="U1634">
        <v>1098700000</v>
      </c>
      <c r="V1634">
        <v>1435800000</v>
      </c>
      <c r="W1634">
        <v>687900000</v>
      </c>
      <c r="X1634">
        <v>352300000</v>
      </c>
      <c r="AB1634">
        <v>2378800000</v>
      </c>
      <c r="AD1634">
        <v>3909800000</v>
      </c>
      <c r="AE1634">
        <v>500000</v>
      </c>
      <c r="AG1634">
        <v>1781700000</v>
      </c>
      <c r="AJ1634">
        <v>553300000</v>
      </c>
      <c r="AK1634">
        <v>102300000</v>
      </c>
      <c r="AM1634">
        <v>126000000</v>
      </c>
      <c r="AN1634">
        <v>422600000</v>
      </c>
      <c r="AQ1634">
        <v>619200000</v>
      </c>
      <c r="AS1634">
        <v>91100000</v>
      </c>
      <c r="AU1634">
        <v>-65100000</v>
      </c>
      <c r="AV1634">
        <v>-104500000</v>
      </c>
      <c r="AX1634">
        <v>18200000</v>
      </c>
      <c r="AY1634">
        <v>13.68</v>
      </c>
      <c r="AZ1634">
        <v>378050000</v>
      </c>
      <c r="BN1634">
        <v>0.37639595239343598</v>
      </c>
      <c r="BP1634">
        <v>1.22953917720599</v>
      </c>
      <c r="BQ1634">
        <v>2.1571449338566699</v>
      </c>
      <c r="BR1634">
        <v>19.308389327485401</v>
      </c>
      <c r="BS1634">
        <v>0.17765259794854499</v>
      </c>
      <c r="BU1634">
        <v>1.5190088779552701E-6</v>
      </c>
    </row>
    <row r="1635" spans="3:73" x14ac:dyDescent="0.3">
      <c r="C1635">
        <v>1144215</v>
      </c>
      <c r="D1635" t="s">
        <v>3700</v>
      </c>
      <c r="E1635" t="s">
        <v>161</v>
      </c>
      <c r="F1635" t="s">
        <v>3614</v>
      </c>
      <c r="G1635" t="s">
        <v>3701</v>
      </c>
      <c r="H1635" t="s">
        <v>3702</v>
      </c>
      <c r="I1635" t="s">
        <v>3703</v>
      </c>
      <c r="J1635">
        <v>2023</v>
      </c>
      <c r="K1635" t="s">
        <v>4062</v>
      </c>
      <c r="L1635">
        <v>169.40289000000001</v>
      </c>
      <c r="M1635">
        <v>3408500000</v>
      </c>
      <c r="N1635">
        <v>1395200000</v>
      </c>
      <c r="O1635">
        <v>397900000</v>
      </c>
      <c r="P1635">
        <v>555300000</v>
      </c>
      <c r="Q1635">
        <v>368500000</v>
      </c>
      <c r="R1635">
        <v>431200000</v>
      </c>
      <c r="S1635">
        <v>297600000</v>
      </c>
      <c r="T1635">
        <v>481200000</v>
      </c>
      <c r="U1635">
        <v>1097900000</v>
      </c>
      <c r="V1635">
        <v>1393100000</v>
      </c>
      <c r="W1635">
        <v>595400000</v>
      </c>
      <c r="X1635">
        <v>285700000</v>
      </c>
      <c r="AB1635">
        <v>2015400000</v>
      </c>
      <c r="AD1635">
        <v>3505400000</v>
      </c>
      <c r="AE1635">
        <v>500000</v>
      </c>
      <c r="AG1635">
        <v>1713200000</v>
      </c>
      <c r="AJ1635">
        <v>473400000</v>
      </c>
      <c r="AK1635">
        <v>97100000</v>
      </c>
      <c r="AM1635">
        <v>100700000</v>
      </c>
      <c r="AN1635">
        <v>346000000</v>
      </c>
      <c r="AO1635">
        <v>27900000</v>
      </c>
      <c r="AQ1635">
        <v>578100000</v>
      </c>
      <c r="AS1635">
        <v>93200000</v>
      </c>
      <c r="AU1635">
        <v>-90700000</v>
      </c>
      <c r="AV1635">
        <v>-312900000</v>
      </c>
      <c r="AX1635">
        <v>16800000</v>
      </c>
      <c r="AY1635">
        <v>10.88</v>
      </c>
      <c r="AZ1635">
        <v>427100000</v>
      </c>
      <c r="BB1635">
        <v>474600000</v>
      </c>
      <c r="BC1635">
        <v>474600000</v>
      </c>
      <c r="BN1635">
        <v>0.40871351034179298</v>
      </c>
      <c r="BO1635">
        <v>17.010752688172001</v>
      </c>
      <c r="BP1635">
        <v>0.66829022505878399</v>
      </c>
      <c r="BQ1635">
        <v>1.72438696674505</v>
      </c>
      <c r="BR1635">
        <v>15.5701185661765</v>
      </c>
      <c r="BS1635">
        <v>0.171678078793292</v>
      </c>
      <c r="BU1635">
        <v>9.14509994641262E-7</v>
      </c>
    </row>
    <row r="1636" spans="3:73" x14ac:dyDescent="0.3">
      <c r="C1636">
        <v>1144215</v>
      </c>
      <c r="D1636" t="s">
        <v>3700</v>
      </c>
      <c r="E1636" t="s">
        <v>161</v>
      </c>
      <c r="F1636" t="s">
        <v>3614</v>
      </c>
      <c r="G1636" t="s">
        <v>3701</v>
      </c>
      <c r="H1636" t="s">
        <v>3702</v>
      </c>
      <c r="I1636" t="s">
        <v>3703</v>
      </c>
      <c r="J1636">
        <v>2022</v>
      </c>
      <c r="K1636" t="s">
        <v>4062</v>
      </c>
      <c r="L1636">
        <v>173.54183399999999</v>
      </c>
      <c r="M1636">
        <v>3480200000</v>
      </c>
      <c r="N1636">
        <v>1466000000</v>
      </c>
      <c r="O1636">
        <v>223200000</v>
      </c>
      <c r="P1636">
        <v>665900000</v>
      </c>
      <c r="Q1636">
        <v>485700000</v>
      </c>
      <c r="R1636">
        <v>399400000</v>
      </c>
      <c r="S1636">
        <v>276500000</v>
      </c>
      <c r="T1636">
        <v>529200000</v>
      </c>
      <c r="U1636">
        <v>1084300000</v>
      </c>
      <c r="V1636">
        <v>1568400000</v>
      </c>
      <c r="W1636">
        <v>733600000</v>
      </c>
      <c r="X1636">
        <v>397800000</v>
      </c>
      <c r="AB1636">
        <v>1911800000</v>
      </c>
      <c r="AC1636">
        <v>2175400000</v>
      </c>
      <c r="AD1636">
        <v>3176200000</v>
      </c>
      <c r="AE1636">
        <v>500000</v>
      </c>
      <c r="AG1636">
        <v>1672700000</v>
      </c>
      <c r="AJ1636">
        <v>509700000</v>
      </c>
      <c r="AK1636">
        <v>95100000</v>
      </c>
      <c r="AM1636">
        <v>109900000</v>
      </c>
      <c r="AN1636">
        <v>384000000</v>
      </c>
      <c r="AO1636">
        <v>27000000</v>
      </c>
      <c r="AQ1636">
        <v>316300000</v>
      </c>
      <c r="AS1636">
        <v>94800000</v>
      </c>
      <c r="AU1636">
        <v>-62200000</v>
      </c>
      <c r="AV1636">
        <v>-512400000</v>
      </c>
      <c r="AX1636">
        <v>18100000</v>
      </c>
      <c r="AY1636">
        <v>11.23</v>
      </c>
      <c r="AZ1636">
        <v>442200000</v>
      </c>
      <c r="BB1636">
        <v>520900000</v>
      </c>
      <c r="BC1636">
        <v>520900000</v>
      </c>
      <c r="BN1636">
        <v>0.45066375495661198</v>
      </c>
      <c r="BO1636">
        <v>19.292592592592602</v>
      </c>
      <c r="BP1636">
        <v>0.30425299890948698</v>
      </c>
      <c r="BQ1636">
        <v>1.3362868047982599</v>
      </c>
      <c r="BR1636">
        <v>15.453413535173601</v>
      </c>
      <c r="BS1636">
        <v>0.20085783031697901</v>
      </c>
      <c r="BU1636">
        <v>1.01939261210378E-6</v>
      </c>
    </row>
    <row r="1637" spans="3:73" x14ac:dyDescent="0.3">
      <c r="C1637">
        <v>1144215</v>
      </c>
      <c r="D1637" t="s">
        <v>3700</v>
      </c>
      <c r="E1637" t="s">
        <v>161</v>
      </c>
      <c r="F1637" t="s">
        <v>3614</v>
      </c>
      <c r="G1637" t="s">
        <v>3701</v>
      </c>
      <c r="H1637" t="s">
        <v>3702</v>
      </c>
      <c r="I1637" t="s">
        <v>3703</v>
      </c>
      <c r="J1637">
        <v>2021</v>
      </c>
      <c r="K1637" t="s">
        <v>4062</v>
      </c>
      <c r="L1637">
        <v>166.83937700000001</v>
      </c>
      <c r="M1637">
        <v>3575100000</v>
      </c>
      <c r="N1637">
        <v>1544300000</v>
      </c>
      <c r="O1637">
        <v>491300000</v>
      </c>
      <c r="P1637">
        <v>571800000</v>
      </c>
      <c r="Q1637">
        <v>398700000</v>
      </c>
      <c r="R1637">
        <v>361000000</v>
      </c>
      <c r="S1637">
        <v>269100000</v>
      </c>
      <c r="T1637">
        <v>573200000</v>
      </c>
      <c r="U1637">
        <v>1094700000</v>
      </c>
      <c r="V1637">
        <v>1530600000</v>
      </c>
      <c r="W1637">
        <v>692200000</v>
      </c>
      <c r="X1637">
        <v>391500000</v>
      </c>
      <c r="AA1637">
        <v>494300000</v>
      </c>
      <c r="AB1637">
        <v>2044500000</v>
      </c>
      <c r="AC1637">
        <v>1663700000</v>
      </c>
      <c r="AD1637">
        <v>2810300000</v>
      </c>
      <c r="AE1637">
        <v>500000</v>
      </c>
      <c r="AG1637">
        <v>1475000000</v>
      </c>
      <c r="AH1637">
        <v>3461000000</v>
      </c>
      <c r="AJ1637">
        <v>427600000</v>
      </c>
      <c r="AK1637">
        <v>88300000</v>
      </c>
      <c r="AM1637">
        <v>89900000</v>
      </c>
      <c r="AN1637">
        <v>306300000</v>
      </c>
      <c r="AO1637">
        <v>24200000</v>
      </c>
      <c r="AQ1637">
        <v>408700000</v>
      </c>
      <c r="AS1637">
        <v>100100000</v>
      </c>
      <c r="AU1637">
        <v>-117900000</v>
      </c>
      <c r="AV1637">
        <v>-362600000</v>
      </c>
      <c r="AX1637">
        <v>19100000</v>
      </c>
      <c r="AY1637">
        <v>8.44</v>
      </c>
      <c r="AZ1637">
        <v>359400000</v>
      </c>
      <c r="BA1637">
        <v>0.123548107483386</v>
      </c>
      <c r="BB1637">
        <v>420400000</v>
      </c>
      <c r="BC1637">
        <v>420400000</v>
      </c>
      <c r="BD1637">
        <v>0.12146778387749201</v>
      </c>
      <c r="BE1637">
        <v>0.118087258017914</v>
      </c>
      <c r="BG1637">
        <v>0.42617740537416898</v>
      </c>
      <c r="BI1637">
        <v>0.96808480881653702</v>
      </c>
      <c r="BJ1637">
        <v>-3.4065299046518303E-2</v>
      </c>
      <c r="BM1637">
        <v>2.55128575556198E-2</v>
      </c>
      <c r="BN1637">
        <v>0.42812788453469802</v>
      </c>
      <c r="BO1637">
        <v>17.3719008264463</v>
      </c>
      <c r="BP1637">
        <v>0.70976596359433697</v>
      </c>
      <c r="BQ1637">
        <v>1.65501300202254</v>
      </c>
      <c r="BR1637">
        <v>19.767698696682501</v>
      </c>
      <c r="BS1637">
        <v>0.14981658107116699</v>
      </c>
      <c r="BU1637">
        <v>6.8873775587185103E-7</v>
      </c>
    </row>
    <row r="1638" spans="3:73" x14ac:dyDescent="0.3">
      <c r="C1638">
        <v>1144215</v>
      </c>
      <c r="D1638" t="s">
        <v>3700</v>
      </c>
      <c r="E1638" t="s">
        <v>161</v>
      </c>
      <c r="F1638" t="s">
        <v>3614</v>
      </c>
      <c r="G1638" t="s">
        <v>3701</v>
      </c>
      <c r="H1638" t="s">
        <v>3702</v>
      </c>
      <c r="I1638" t="s">
        <v>3703</v>
      </c>
      <c r="J1638">
        <v>2020</v>
      </c>
      <c r="K1638" t="s">
        <v>4062</v>
      </c>
      <c r="L1638">
        <v>99.229315999999997</v>
      </c>
      <c r="M1638">
        <v>3491700000</v>
      </c>
      <c r="N1638">
        <v>1439700000</v>
      </c>
      <c r="O1638">
        <v>560700000</v>
      </c>
      <c r="P1638">
        <v>500300000</v>
      </c>
      <c r="Q1638">
        <v>320100000</v>
      </c>
      <c r="R1638">
        <v>366100000</v>
      </c>
      <c r="S1638">
        <v>270500000</v>
      </c>
      <c r="T1638">
        <v>605900000</v>
      </c>
      <c r="U1638">
        <v>1080000000</v>
      </c>
      <c r="V1638">
        <v>1364200000</v>
      </c>
      <c r="W1638">
        <v>617600000</v>
      </c>
      <c r="X1638">
        <v>326500000</v>
      </c>
      <c r="AA1638">
        <v>401100000</v>
      </c>
      <c r="AB1638">
        <v>2127500000</v>
      </c>
      <c r="AC1638">
        <v>1227200000</v>
      </c>
      <c r="AD1638">
        <v>2523300000</v>
      </c>
      <c r="AE1638">
        <v>500000</v>
      </c>
      <c r="AG1638">
        <v>375100000</v>
      </c>
      <c r="AH1638">
        <v>3326300000</v>
      </c>
      <c r="AJ1638">
        <v>353900000</v>
      </c>
      <c r="AK1638">
        <v>82000000</v>
      </c>
      <c r="AM1638">
        <v>76400000</v>
      </c>
      <c r="AN1638">
        <v>73700000</v>
      </c>
      <c r="AO1638">
        <v>26400000</v>
      </c>
      <c r="AQ1638">
        <v>504800000</v>
      </c>
      <c r="AS1638">
        <v>101100000</v>
      </c>
      <c r="AU1638">
        <v>-359800000</v>
      </c>
      <c r="AV1638">
        <v>-50300000</v>
      </c>
      <c r="AX1638">
        <v>20800000</v>
      </c>
      <c r="AY1638">
        <v>1.88</v>
      </c>
      <c r="AZ1638">
        <v>330450000</v>
      </c>
      <c r="BA1638">
        <v>0.10639449237892</v>
      </c>
      <c r="BB1638">
        <v>176500000</v>
      </c>
      <c r="BC1638">
        <v>176500000</v>
      </c>
      <c r="BD1638">
        <v>5.3061960737155398E-2</v>
      </c>
      <c r="BE1638">
        <v>0.151760214051649</v>
      </c>
      <c r="BG1638">
        <v>0.112767940354147</v>
      </c>
      <c r="BI1638">
        <v>0.95263052381361502</v>
      </c>
      <c r="BJ1638">
        <v>-0.108168234975799</v>
      </c>
      <c r="BM1638">
        <v>2.46520157532393E-2</v>
      </c>
      <c r="BN1638">
        <v>0.39069794083111398</v>
      </c>
      <c r="BO1638">
        <v>6.6856060606060597</v>
      </c>
      <c r="BP1638">
        <v>0.90786917098445596</v>
      </c>
      <c r="BQ1638">
        <v>1.8128238341968901</v>
      </c>
      <c r="BR1638">
        <v>52.781551063829802</v>
      </c>
      <c r="BS1638">
        <v>3.4641598119859E-2</v>
      </c>
      <c r="BU1638">
        <v>8.7685600037602797E-8</v>
      </c>
    </row>
    <row r="1639" spans="3:73" x14ac:dyDescent="0.3">
      <c r="C1639">
        <v>1144215</v>
      </c>
      <c r="D1639" t="s">
        <v>3700</v>
      </c>
      <c r="E1639" t="s">
        <v>161</v>
      </c>
      <c r="F1639" t="s">
        <v>3614</v>
      </c>
      <c r="G1639" t="s">
        <v>3701</v>
      </c>
      <c r="H1639" t="s">
        <v>3702</v>
      </c>
      <c r="I1639" t="s">
        <v>3703</v>
      </c>
      <c r="J1639">
        <v>2019</v>
      </c>
      <c r="K1639" t="s">
        <v>4062</v>
      </c>
      <c r="L1639">
        <v>126.438338</v>
      </c>
      <c r="M1639">
        <v>3172400000</v>
      </c>
      <c r="N1639">
        <v>1441800000</v>
      </c>
      <c r="O1639">
        <v>461000000</v>
      </c>
      <c r="P1639">
        <v>561000000</v>
      </c>
      <c r="Q1639">
        <v>340800000</v>
      </c>
      <c r="R1639">
        <v>297300000</v>
      </c>
      <c r="S1639">
        <v>277300000</v>
      </c>
      <c r="T1639">
        <v>466000000</v>
      </c>
      <c r="U1639">
        <v>967300000</v>
      </c>
      <c r="V1639">
        <v>1253500000</v>
      </c>
      <c r="W1639">
        <v>596100000</v>
      </c>
      <c r="X1639">
        <v>338800000</v>
      </c>
      <c r="AA1639">
        <v>356600000</v>
      </c>
      <c r="AB1639">
        <v>1918900000</v>
      </c>
      <c r="AC1639">
        <v>1156000000</v>
      </c>
      <c r="AD1639">
        <v>2295800000</v>
      </c>
      <c r="AE1639">
        <v>500000</v>
      </c>
      <c r="AG1639">
        <v>394700000</v>
      </c>
      <c r="AH1639">
        <v>3672700000</v>
      </c>
      <c r="AJ1639">
        <v>462900000</v>
      </c>
      <c r="AK1639">
        <v>74700000</v>
      </c>
      <c r="AM1639">
        <v>94500000</v>
      </c>
      <c r="AN1639">
        <v>96100000</v>
      </c>
      <c r="AO1639">
        <v>36400000</v>
      </c>
      <c r="AQ1639">
        <v>494700000</v>
      </c>
      <c r="AS1639">
        <v>88300000</v>
      </c>
      <c r="AU1639">
        <v>-53000000</v>
      </c>
      <c r="AV1639">
        <v>-108200000</v>
      </c>
      <c r="AX1639">
        <v>20800000</v>
      </c>
      <c r="AY1639">
        <v>2.4300000000000002</v>
      </c>
      <c r="AZ1639">
        <v>376300000</v>
      </c>
      <c r="BA1639">
        <v>0.12603806463909401</v>
      </c>
      <c r="BB1639">
        <v>227000000</v>
      </c>
      <c r="BC1639">
        <v>227000000</v>
      </c>
      <c r="BD1639">
        <v>6.1807389658834103E-2</v>
      </c>
      <c r="BE1639">
        <v>0.13469654477632301</v>
      </c>
      <c r="BG1639">
        <v>0.10746861981648401</v>
      </c>
      <c r="BI1639">
        <v>1.1577039465389001</v>
      </c>
      <c r="BJ1639">
        <v>-1.44308002287146E-2</v>
      </c>
      <c r="BM1639">
        <v>2.0339259944999601E-2</v>
      </c>
      <c r="BN1639">
        <v>0.39512671794225201</v>
      </c>
      <c r="BO1639">
        <v>6.2362637362637399</v>
      </c>
      <c r="BP1639">
        <v>0.77336017446737104</v>
      </c>
      <c r="BQ1639">
        <v>1.8470055359838999</v>
      </c>
      <c r="BR1639">
        <v>52.032237860082297</v>
      </c>
      <c r="BS1639">
        <v>5.0080775444264897E-2</v>
      </c>
      <c r="BU1639">
        <v>1.60115254228985E-7</v>
      </c>
    </row>
    <row r="1640" spans="3:73" x14ac:dyDescent="0.3">
      <c r="C1640">
        <v>1144215</v>
      </c>
      <c r="D1640" t="s">
        <v>3700</v>
      </c>
      <c r="E1640" t="s">
        <v>161</v>
      </c>
      <c r="F1640" t="s">
        <v>3614</v>
      </c>
      <c r="G1640" t="s">
        <v>3701</v>
      </c>
      <c r="H1640" t="s">
        <v>3702</v>
      </c>
      <c r="I1640" t="s">
        <v>3703</v>
      </c>
      <c r="J1640">
        <v>2018</v>
      </c>
      <c r="K1640" t="s">
        <v>4062</v>
      </c>
      <c r="L1640">
        <v>132.056117</v>
      </c>
      <c r="M1640">
        <v>2988800000</v>
      </c>
      <c r="N1640">
        <v>1211100000</v>
      </c>
      <c r="O1640">
        <v>129100000</v>
      </c>
      <c r="P1640">
        <v>637900000</v>
      </c>
      <c r="Q1640">
        <v>411800000</v>
      </c>
      <c r="R1640">
        <v>308400000</v>
      </c>
      <c r="S1640">
        <v>286700000</v>
      </c>
      <c r="T1640">
        <v>498700000</v>
      </c>
      <c r="U1640">
        <v>970600000</v>
      </c>
      <c r="V1640">
        <v>1272000000</v>
      </c>
      <c r="W1640">
        <v>682700000</v>
      </c>
      <c r="X1640">
        <v>451100000</v>
      </c>
      <c r="AA1640">
        <v>356800000</v>
      </c>
      <c r="AB1640">
        <v>1716800000</v>
      </c>
      <c r="AC1640">
        <v>1074400000</v>
      </c>
      <c r="AD1640">
        <v>1999200000</v>
      </c>
      <c r="AE1640">
        <v>500000</v>
      </c>
      <c r="AG1640">
        <v>412300000</v>
      </c>
      <c r="AH1640">
        <v>1061200000</v>
      </c>
      <c r="AJ1640">
        <v>454600000</v>
      </c>
      <c r="AK1640">
        <v>63900000</v>
      </c>
      <c r="AM1640">
        <v>76300000</v>
      </c>
      <c r="AN1640">
        <v>108200000</v>
      </c>
      <c r="AO1640">
        <v>35500000</v>
      </c>
      <c r="AQ1640">
        <v>353200000</v>
      </c>
      <c r="AS1640">
        <v>80300000</v>
      </c>
      <c r="AU1640">
        <v>-205700000</v>
      </c>
      <c r="AV1640">
        <v>-326700000</v>
      </c>
      <c r="AX1640">
        <v>21400000</v>
      </c>
      <c r="AY1640">
        <v>2.71</v>
      </c>
      <c r="AZ1640">
        <v>370200000</v>
      </c>
      <c r="BA1640">
        <v>0.42838296268375398</v>
      </c>
      <c r="BB1640">
        <v>220000000</v>
      </c>
      <c r="BC1640">
        <v>220000000</v>
      </c>
      <c r="BD1640">
        <v>0.20731247644176401</v>
      </c>
      <c r="BE1640">
        <v>0.33283075763286801</v>
      </c>
      <c r="BG1640">
        <v>0.38852242744063298</v>
      </c>
      <c r="BI1640">
        <v>0.35505888650963602</v>
      </c>
      <c r="BJ1640">
        <v>-0.19383716547304899</v>
      </c>
      <c r="BM1640">
        <v>6.02148511119487E-2</v>
      </c>
      <c r="BN1640">
        <v>0.42558886509636001</v>
      </c>
      <c r="BO1640">
        <v>6.1971830985915499</v>
      </c>
      <c r="BP1640">
        <v>0.18910209462428601</v>
      </c>
      <c r="BQ1640">
        <v>1.1707924417753</v>
      </c>
      <c r="BR1640">
        <v>48.729194464944598</v>
      </c>
      <c r="BS1640">
        <v>6.3024231127679395E-2</v>
      </c>
      <c r="BU1640">
        <v>2.0845298058597401E-7</v>
      </c>
    </row>
    <row r="1641" spans="3:73" x14ac:dyDescent="0.3">
      <c r="C1641">
        <v>1144215</v>
      </c>
      <c r="D1641" t="s">
        <v>3700</v>
      </c>
      <c r="E1641" t="s">
        <v>161</v>
      </c>
      <c r="F1641" t="s">
        <v>3614</v>
      </c>
      <c r="G1641" t="s">
        <v>3701</v>
      </c>
      <c r="H1641" t="s">
        <v>3702</v>
      </c>
      <c r="I1641" t="s">
        <v>3703</v>
      </c>
      <c r="J1641">
        <v>2017</v>
      </c>
      <c r="K1641" t="s">
        <v>4062</v>
      </c>
      <c r="L1641">
        <v>180.228117</v>
      </c>
      <c r="M1641">
        <v>2899600000</v>
      </c>
      <c r="N1641">
        <v>1245600000</v>
      </c>
      <c r="O1641">
        <v>311100000</v>
      </c>
      <c r="P1641">
        <v>573300000</v>
      </c>
      <c r="Q1641">
        <v>328600000</v>
      </c>
      <c r="R1641">
        <v>304300000</v>
      </c>
      <c r="S1641">
        <v>287700000</v>
      </c>
      <c r="T1641">
        <v>448800000</v>
      </c>
      <c r="U1641">
        <v>900900000</v>
      </c>
      <c r="V1641">
        <v>1234000000</v>
      </c>
      <c r="W1641">
        <v>600900000</v>
      </c>
      <c r="X1641">
        <v>395100000</v>
      </c>
      <c r="AA1641">
        <v>356900000</v>
      </c>
      <c r="AB1641">
        <v>1665600000</v>
      </c>
      <c r="AC1641">
        <v>776100000</v>
      </c>
      <c r="AD1641">
        <v>1659900000</v>
      </c>
      <c r="AE1641">
        <v>500000</v>
      </c>
      <c r="AG1641">
        <v>406900000</v>
      </c>
      <c r="AJ1641">
        <v>518800000</v>
      </c>
      <c r="AK1641">
        <v>52000000</v>
      </c>
      <c r="AM1641">
        <v>170900000</v>
      </c>
      <c r="AN1641">
        <v>90500000</v>
      </c>
      <c r="AO1641">
        <v>34100000</v>
      </c>
      <c r="AQ1641">
        <v>316200000</v>
      </c>
      <c r="AS1641">
        <v>74600000</v>
      </c>
      <c r="AU1641">
        <v>-48800000</v>
      </c>
      <c r="AV1641">
        <v>-371400000</v>
      </c>
      <c r="AX1641">
        <v>22700000</v>
      </c>
      <c r="AY1641">
        <v>2.16</v>
      </c>
      <c r="BB1641">
        <v>295500000</v>
      </c>
      <c r="BC1641">
        <v>295500000</v>
      </c>
      <c r="BN1641">
        <v>0.42557594150917399</v>
      </c>
      <c r="BO1641">
        <v>8.6656891495601194</v>
      </c>
      <c r="BP1641">
        <v>0.51772341487768303</v>
      </c>
      <c r="BQ1641">
        <v>1.5260442669329299</v>
      </c>
      <c r="BR1641">
        <v>83.438943055555598</v>
      </c>
      <c r="BS1641">
        <v>5.4334774255523501E-2</v>
      </c>
      <c r="BU1641">
        <v>2.3372522377521601E-7</v>
      </c>
    </row>
    <row r="1642" spans="3:73" x14ac:dyDescent="0.3">
      <c r="C1642">
        <v>32604</v>
      </c>
      <c r="D1642" t="s">
        <v>3785</v>
      </c>
      <c r="E1642" t="s">
        <v>505</v>
      </c>
      <c r="F1642" t="s">
        <v>3614</v>
      </c>
      <c r="G1642" t="s">
        <v>3786</v>
      </c>
      <c r="H1642" t="s">
        <v>3787</v>
      </c>
      <c r="I1642" t="s">
        <v>3788</v>
      </c>
      <c r="J1642">
        <v>2026</v>
      </c>
      <c r="K1642" t="s">
        <v>4062</v>
      </c>
      <c r="L1642">
        <v>143.942116</v>
      </c>
    </row>
    <row r="1643" spans="3:73" x14ac:dyDescent="0.3">
      <c r="C1643">
        <v>32604</v>
      </c>
      <c r="D1643" t="s">
        <v>3785</v>
      </c>
      <c r="E1643" t="s">
        <v>505</v>
      </c>
      <c r="F1643" t="s">
        <v>3614</v>
      </c>
      <c r="G1643" t="s">
        <v>3786</v>
      </c>
      <c r="H1643" t="s">
        <v>3787</v>
      </c>
      <c r="I1643" t="s">
        <v>3788</v>
      </c>
      <c r="J1643">
        <v>2025</v>
      </c>
      <c r="K1643" t="s">
        <v>4062</v>
      </c>
      <c r="L1643">
        <v>123.692971</v>
      </c>
      <c r="M1643">
        <v>41964000000</v>
      </c>
      <c r="N1643">
        <v>8583000000</v>
      </c>
      <c r="P1643">
        <v>3101000000</v>
      </c>
      <c r="Q1643">
        <v>2213000000</v>
      </c>
      <c r="R1643">
        <v>2871000000</v>
      </c>
      <c r="S1643">
        <v>2871000000</v>
      </c>
      <c r="T1643">
        <v>9458000000</v>
      </c>
      <c r="U1643">
        <v>18193000000</v>
      </c>
      <c r="W1643">
        <v>9797000000</v>
      </c>
      <c r="X1643">
        <v>1384000000</v>
      </c>
      <c r="Z1643">
        <v>4797000000</v>
      </c>
      <c r="AA1643">
        <v>8924000000</v>
      </c>
      <c r="AB1643">
        <v>20282000000</v>
      </c>
      <c r="AD1643">
        <v>40603000000</v>
      </c>
      <c r="AE1643">
        <v>477000000</v>
      </c>
      <c r="AF1643">
        <v>562800000</v>
      </c>
      <c r="AG1643">
        <v>2520000000</v>
      </c>
      <c r="AK1643">
        <v>771000000</v>
      </c>
      <c r="AM1643">
        <v>696000000</v>
      </c>
      <c r="AN1643">
        <v>637000000</v>
      </c>
      <c r="AQ1643">
        <v>3098000000</v>
      </c>
      <c r="AS1643">
        <v>1518000000</v>
      </c>
      <c r="AU1643">
        <v>-593000000</v>
      </c>
      <c r="AV1643">
        <v>-4510000000</v>
      </c>
      <c r="AY1643">
        <v>1.1299999999999999</v>
      </c>
      <c r="AZ1643">
        <v>2196500000</v>
      </c>
      <c r="BQ1643">
        <v>0.65019904052260902</v>
      </c>
      <c r="BR1643">
        <v>109.46280619469</v>
      </c>
      <c r="BS1643">
        <v>3.1407159057292203E-2</v>
      </c>
      <c r="BU1643">
        <v>6.8914829518785102E-9</v>
      </c>
    </row>
    <row r="1644" spans="3:73" x14ac:dyDescent="0.3">
      <c r="C1644">
        <v>32604</v>
      </c>
      <c r="D1644" t="s">
        <v>3785</v>
      </c>
      <c r="E1644" t="s">
        <v>505</v>
      </c>
      <c r="F1644" t="s">
        <v>3614</v>
      </c>
      <c r="G1644" t="s">
        <v>3786</v>
      </c>
      <c r="H1644" t="s">
        <v>3787</v>
      </c>
      <c r="I1644" t="s">
        <v>3788</v>
      </c>
      <c r="J1644">
        <v>2024</v>
      </c>
      <c r="K1644" t="s">
        <v>4062</v>
      </c>
      <c r="L1644">
        <v>107.288258</v>
      </c>
      <c r="M1644">
        <v>44246000000</v>
      </c>
      <c r="N1644">
        <v>10192000000</v>
      </c>
      <c r="P1644">
        <v>2927000000</v>
      </c>
      <c r="Q1644">
        <v>2180000000</v>
      </c>
      <c r="R1644">
        <v>2807000000</v>
      </c>
      <c r="S1644">
        <v>2807000000</v>
      </c>
      <c r="T1644">
        <v>10436000000</v>
      </c>
      <c r="U1644">
        <v>18067000000</v>
      </c>
      <c r="W1644">
        <v>5742000000</v>
      </c>
      <c r="X1644">
        <v>1335000000</v>
      </c>
      <c r="Z1644">
        <v>532000000</v>
      </c>
      <c r="AA1644">
        <v>7687000000</v>
      </c>
      <c r="AB1644">
        <v>21636000000</v>
      </c>
      <c r="AC1644">
        <v>18972000000</v>
      </c>
      <c r="AD1644">
        <v>40830000000</v>
      </c>
      <c r="AE1644">
        <v>477000000</v>
      </c>
      <c r="AF1644">
        <v>570200000</v>
      </c>
      <c r="AG1644">
        <v>2371000000</v>
      </c>
      <c r="AK1644">
        <v>781000000</v>
      </c>
      <c r="AM1644">
        <v>415000000</v>
      </c>
      <c r="AN1644">
        <v>996000000</v>
      </c>
      <c r="AQ1644">
        <v>3332000000</v>
      </c>
      <c r="AS1644">
        <v>1689000000</v>
      </c>
      <c r="AU1644">
        <v>-5360000000</v>
      </c>
      <c r="AV1644">
        <v>-2455000000</v>
      </c>
      <c r="AY1644">
        <v>1.74</v>
      </c>
      <c r="AZ1644">
        <v>2093000000</v>
      </c>
      <c r="BQ1644">
        <v>1.3953326367119501</v>
      </c>
      <c r="BR1644">
        <v>61.659918390804599</v>
      </c>
      <c r="BS1644">
        <v>4.6034387132556899E-2</v>
      </c>
      <c r="BU1644">
        <v>8.6282847531891305E-9</v>
      </c>
    </row>
    <row r="1645" spans="3:73" x14ac:dyDescent="0.3">
      <c r="C1645">
        <v>32604</v>
      </c>
      <c r="D1645" t="s">
        <v>3785</v>
      </c>
      <c r="E1645" t="s">
        <v>505</v>
      </c>
      <c r="F1645" t="s">
        <v>3614</v>
      </c>
      <c r="G1645" t="s">
        <v>3786</v>
      </c>
      <c r="H1645" t="s">
        <v>3787</v>
      </c>
      <c r="I1645" t="s">
        <v>3788</v>
      </c>
      <c r="J1645">
        <v>2023</v>
      </c>
      <c r="K1645" t="s">
        <v>4062</v>
      </c>
      <c r="L1645">
        <v>84.437939</v>
      </c>
      <c r="M1645">
        <v>42746000000</v>
      </c>
      <c r="N1645">
        <v>13819000000</v>
      </c>
      <c r="P1645">
        <v>2518000000</v>
      </c>
      <c r="Q1645">
        <v>2006000000</v>
      </c>
      <c r="R1645">
        <v>2363000000</v>
      </c>
      <c r="S1645">
        <v>2363000000</v>
      </c>
      <c r="T1645">
        <v>6263000000</v>
      </c>
      <c r="U1645">
        <v>14480000000</v>
      </c>
      <c r="W1645">
        <v>5032000000</v>
      </c>
      <c r="X1645">
        <v>1275000000</v>
      </c>
      <c r="Z1645">
        <v>547000000</v>
      </c>
      <c r="AA1645">
        <v>8156000000</v>
      </c>
      <c r="AB1645">
        <v>20689000000</v>
      </c>
      <c r="AC1645">
        <v>18667000000</v>
      </c>
      <c r="AD1645">
        <v>40070000000</v>
      </c>
      <c r="AE1645">
        <v>477000000</v>
      </c>
      <c r="AF1645">
        <v>572000000</v>
      </c>
      <c r="AG1645">
        <v>2012000000</v>
      </c>
      <c r="AK1645">
        <v>523000000</v>
      </c>
      <c r="AM1645">
        <v>599000000</v>
      </c>
      <c r="AN1645">
        <v>744000000</v>
      </c>
      <c r="AO1645">
        <v>147000000</v>
      </c>
      <c r="AQ1645">
        <v>637000000</v>
      </c>
      <c r="AS1645">
        <v>1051000000</v>
      </c>
      <c r="AU1645">
        <v>12415000000</v>
      </c>
      <c r="AV1645">
        <v>-6823000000</v>
      </c>
      <c r="AY1645">
        <v>1.3</v>
      </c>
      <c r="AZ1645">
        <v>2098500000</v>
      </c>
      <c r="BB1645">
        <v>1490000000</v>
      </c>
      <c r="BC1645">
        <v>1490000000</v>
      </c>
      <c r="BO1645">
        <v>10.1360544217687</v>
      </c>
      <c r="BQ1645">
        <v>2.3475755166931598</v>
      </c>
      <c r="BR1645">
        <v>64.952260769230804</v>
      </c>
      <c r="BS1645">
        <v>3.5961138769394399E-2</v>
      </c>
      <c r="BU1645">
        <v>5.3056851805307196E-9</v>
      </c>
    </row>
    <row r="1646" spans="3:73" x14ac:dyDescent="0.3">
      <c r="C1646">
        <v>32604</v>
      </c>
      <c r="D1646" t="s">
        <v>3785</v>
      </c>
      <c r="E1646" t="s">
        <v>505</v>
      </c>
      <c r="F1646" t="s">
        <v>3614</v>
      </c>
      <c r="G1646" t="s">
        <v>3786</v>
      </c>
      <c r="H1646" t="s">
        <v>3787</v>
      </c>
      <c r="I1646" t="s">
        <v>3788</v>
      </c>
      <c r="J1646">
        <v>2022</v>
      </c>
      <c r="K1646" t="s">
        <v>4062</v>
      </c>
      <c r="L1646">
        <v>82.503238999999994</v>
      </c>
      <c r="M1646">
        <v>35672000000</v>
      </c>
      <c r="N1646">
        <v>8506000000</v>
      </c>
      <c r="O1646">
        <v>2354000000</v>
      </c>
      <c r="P1646">
        <v>3008000000</v>
      </c>
      <c r="Q1646">
        <v>2191000000</v>
      </c>
      <c r="S1646">
        <v>3361000000</v>
      </c>
      <c r="T1646">
        <v>6724000000</v>
      </c>
      <c r="U1646">
        <v>14662000000</v>
      </c>
      <c r="W1646">
        <v>7777000000</v>
      </c>
      <c r="X1646">
        <v>2028000000</v>
      </c>
      <c r="Z1646">
        <v>2115000000</v>
      </c>
      <c r="AB1646">
        <v>10364000000</v>
      </c>
      <c r="AC1646">
        <v>16738000000</v>
      </c>
      <c r="AD1646">
        <v>28053000000</v>
      </c>
      <c r="AE1646">
        <v>477000000</v>
      </c>
      <c r="AF1646">
        <v>591400000</v>
      </c>
      <c r="AG1646">
        <v>2317000000</v>
      </c>
      <c r="AK1646">
        <v>526000000</v>
      </c>
      <c r="AM1646">
        <v>855000000</v>
      </c>
      <c r="AN1646">
        <v>740000000</v>
      </c>
      <c r="AQ1646">
        <v>2922000000</v>
      </c>
      <c r="AS1646">
        <v>1039000000</v>
      </c>
      <c r="AU1646">
        <v>-5334000000</v>
      </c>
      <c r="AV1646">
        <v>2048000000</v>
      </c>
      <c r="AY1646">
        <v>1.25</v>
      </c>
      <c r="AZ1646">
        <v>2120500000</v>
      </c>
      <c r="BP1646">
        <v>0.30268741159830298</v>
      </c>
      <c r="BQ1646">
        <v>0.81200977240581196</v>
      </c>
      <c r="BR1646">
        <v>66.002591199999998</v>
      </c>
      <c r="BS1646">
        <v>7.1401003473562305E-2</v>
      </c>
      <c r="BU1646">
        <v>9.9506994162485497E-9</v>
      </c>
    </row>
    <row r="1647" spans="3:73" x14ac:dyDescent="0.3">
      <c r="C1647">
        <v>32604</v>
      </c>
      <c r="D1647" t="s">
        <v>3785</v>
      </c>
      <c r="E1647" t="s">
        <v>505</v>
      </c>
      <c r="F1647" t="s">
        <v>3614</v>
      </c>
      <c r="G1647" t="s">
        <v>3786</v>
      </c>
      <c r="H1647" t="s">
        <v>3787</v>
      </c>
      <c r="I1647" t="s">
        <v>3788</v>
      </c>
      <c r="J1647">
        <v>2021</v>
      </c>
      <c r="K1647" t="s">
        <v>4062</v>
      </c>
      <c r="L1647">
        <v>84.568565000000007</v>
      </c>
      <c r="M1647">
        <v>24715000000</v>
      </c>
      <c r="N1647">
        <v>8432000000</v>
      </c>
      <c r="O1647">
        <v>2354000000</v>
      </c>
      <c r="P1647">
        <v>2971000000</v>
      </c>
      <c r="Q1647">
        <v>2050000000</v>
      </c>
      <c r="S1647">
        <v>3738000000</v>
      </c>
      <c r="T1647">
        <v>2877000000</v>
      </c>
      <c r="U1647">
        <v>7723000000</v>
      </c>
      <c r="W1647">
        <v>6246000000</v>
      </c>
      <c r="X1647">
        <v>2108000000</v>
      </c>
      <c r="Z1647">
        <v>872000000</v>
      </c>
      <c r="AB1647">
        <v>9883000000</v>
      </c>
      <c r="AC1647">
        <v>16291000000</v>
      </c>
      <c r="AD1647">
        <v>26047000000</v>
      </c>
      <c r="AE1647">
        <v>477000000</v>
      </c>
      <c r="AF1647">
        <v>595800000</v>
      </c>
      <c r="AG1647">
        <v>1996000000</v>
      </c>
      <c r="AK1647">
        <v>485000000</v>
      </c>
      <c r="AM1647">
        <v>585000000</v>
      </c>
      <c r="AN1647">
        <v>670000000</v>
      </c>
      <c r="AQ1647">
        <v>3575000000</v>
      </c>
      <c r="AS1647">
        <v>969000000</v>
      </c>
      <c r="AU1647">
        <v>-2120000000</v>
      </c>
      <c r="AV1647">
        <v>-2422000000</v>
      </c>
      <c r="AY1647">
        <v>1.1200000000000001</v>
      </c>
      <c r="AZ1647">
        <v>1989000000</v>
      </c>
      <c r="BP1647">
        <v>0.37688120397054098</v>
      </c>
      <c r="BQ1647">
        <v>1.0217739353185999</v>
      </c>
      <c r="BR1647">
        <v>75.507647321428607</v>
      </c>
      <c r="BS1647">
        <v>6.7793180208438705E-2</v>
      </c>
      <c r="BU1647">
        <v>9.5838098553070897E-9</v>
      </c>
    </row>
    <row r="1648" spans="3:73" x14ac:dyDescent="0.3">
      <c r="C1648">
        <v>32604</v>
      </c>
      <c r="D1648" t="s">
        <v>3785</v>
      </c>
      <c r="E1648" t="s">
        <v>505</v>
      </c>
      <c r="F1648" t="s">
        <v>3614</v>
      </c>
      <c r="G1648" t="s">
        <v>3786</v>
      </c>
      <c r="H1648" t="s">
        <v>3787</v>
      </c>
      <c r="I1648" t="s">
        <v>3788</v>
      </c>
      <c r="J1648">
        <v>2020</v>
      </c>
      <c r="K1648" t="s">
        <v>4062</v>
      </c>
      <c r="L1648">
        <v>55.678254000000003</v>
      </c>
      <c r="M1648">
        <v>22882000000</v>
      </c>
      <c r="N1648">
        <v>8806000000</v>
      </c>
      <c r="O1648">
        <v>3315000000</v>
      </c>
      <c r="P1648">
        <v>2802000000</v>
      </c>
      <c r="Q1648">
        <v>1928000000</v>
      </c>
      <c r="S1648">
        <v>3688000000</v>
      </c>
      <c r="T1648">
        <v>2468000000</v>
      </c>
      <c r="U1648">
        <v>6734000000</v>
      </c>
      <c r="W1648">
        <v>5785000000</v>
      </c>
      <c r="X1648">
        <v>1715000000</v>
      </c>
      <c r="Z1648">
        <v>1160000000</v>
      </c>
      <c r="AB1648">
        <v>8405000000</v>
      </c>
      <c r="AC1648">
        <v>15920000000</v>
      </c>
      <c r="AD1648">
        <v>24955000000</v>
      </c>
      <c r="AE1648">
        <v>477000000</v>
      </c>
      <c r="AF1648">
        <v>598000000</v>
      </c>
      <c r="AG1648">
        <v>1882000000</v>
      </c>
      <c r="AK1648">
        <v>439000000</v>
      </c>
      <c r="AM1648">
        <v>345000000</v>
      </c>
      <c r="AN1648">
        <v>723000000</v>
      </c>
      <c r="AQ1648">
        <v>3083000000</v>
      </c>
      <c r="AS1648">
        <v>854000000</v>
      </c>
      <c r="AU1648">
        <v>-740000000</v>
      </c>
      <c r="AV1648">
        <v>-509000000</v>
      </c>
      <c r="AY1648">
        <v>1.21</v>
      </c>
      <c r="AZ1648">
        <v>1904000000</v>
      </c>
      <c r="BP1648">
        <v>0.57303370786516805</v>
      </c>
      <c r="BQ1648">
        <v>1.1889369057908401</v>
      </c>
      <c r="BR1648">
        <v>46.015085950413201</v>
      </c>
      <c r="BS1648">
        <v>8.6020226055919094E-2</v>
      </c>
      <c r="BU1648">
        <v>8.0155487614515195E-9</v>
      </c>
    </row>
    <row r="1649" spans="3:73" x14ac:dyDescent="0.3">
      <c r="C1649">
        <v>32604</v>
      </c>
      <c r="D1649" t="s">
        <v>3785</v>
      </c>
      <c r="E1649" t="s">
        <v>505</v>
      </c>
      <c r="F1649" t="s">
        <v>3614</v>
      </c>
      <c r="G1649" t="s">
        <v>3786</v>
      </c>
      <c r="H1649" t="s">
        <v>3787</v>
      </c>
      <c r="I1649" t="s">
        <v>3788</v>
      </c>
      <c r="J1649">
        <v>2019</v>
      </c>
      <c r="K1649" t="s">
        <v>4062</v>
      </c>
      <c r="L1649">
        <v>56.849525999999997</v>
      </c>
      <c r="M1649">
        <v>20497000000</v>
      </c>
      <c r="N1649">
        <v>7139000000</v>
      </c>
      <c r="O1649">
        <v>1494000000</v>
      </c>
      <c r="P1649">
        <v>2985000000</v>
      </c>
      <c r="Q1649">
        <v>1880000000</v>
      </c>
      <c r="S1649">
        <v>3642000000</v>
      </c>
      <c r="T1649">
        <v>2615000000</v>
      </c>
      <c r="U1649">
        <v>6536000000</v>
      </c>
      <c r="W1649">
        <v>5976000000</v>
      </c>
      <c r="X1649">
        <v>1874000000</v>
      </c>
      <c r="Z1649">
        <v>1444000000</v>
      </c>
      <c r="AB1649">
        <v>8233000000</v>
      </c>
      <c r="AC1649">
        <v>15114000000</v>
      </c>
      <c r="AD1649">
        <v>24199000000</v>
      </c>
      <c r="AE1649">
        <v>477000000</v>
      </c>
      <c r="AF1649">
        <v>611000000</v>
      </c>
      <c r="AG1649">
        <v>2128000000</v>
      </c>
      <c r="AK1649">
        <v>454000000</v>
      </c>
      <c r="AM1649">
        <v>531000000</v>
      </c>
      <c r="AN1649">
        <v>717000000</v>
      </c>
      <c r="AQ1649">
        <v>3006000000</v>
      </c>
      <c r="AS1649">
        <v>822000000</v>
      </c>
      <c r="AU1649">
        <v>-1174000000</v>
      </c>
      <c r="AV1649">
        <v>-1391000000</v>
      </c>
      <c r="AY1649">
        <v>1.17</v>
      </c>
      <c r="AZ1649">
        <v>1846500000</v>
      </c>
      <c r="BP1649">
        <v>0.25</v>
      </c>
      <c r="BQ1649">
        <v>0.88002008032128498</v>
      </c>
      <c r="BR1649">
        <v>48.589338461538503</v>
      </c>
      <c r="BS1649">
        <v>8.7088546094983593E-2</v>
      </c>
      <c r="BU1649">
        <v>8.0789439353819999E-9</v>
      </c>
    </row>
    <row r="1650" spans="3:73" x14ac:dyDescent="0.3">
      <c r="C1650">
        <v>32604</v>
      </c>
      <c r="D1650" t="s">
        <v>3785</v>
      </c>
      <c r="E1650" t="s">
        <v>505</v>
      </c>
      <c r="F1650" t="s">
        <v>3614</v>
      </c>
      <c r="G1650" t="s">
        <v>3786</v>
      </c>
      <c r="H1650" t="s">
        <v>3787</v>
      </c>
      <c r="I1650" t="s">
        <v>3788</v>
      </c>
      <c r="J1650">
        <v>2018</v>
      </c>
      <c r="K1650" t="s">
        <v>4062</v>
      </c>
      <c r="L1650">
        <v>58.189340999999999</v>
      </c>
      <c r="M1650">
        <v>20390000000</v>
      </c>
      <c r="N1650">
        <v>6619000000</v>
      </c>
      <c r="O1650">
        <v>1093000000</v>
      </c>
      <c r="P1650">
        <v>3344000000</v>
      </c>
      <c r="Q1650">
        <v>1813000000</v>
      </c>
      <c r="S1650">
        <v>3562000000</v>
      </c>
      <c r="T1650">
        <v>2751000000</v>
      </c>
      <c r="U1650">
        <v>6455000000</v>
      </c>
      <c r="W1650">
        <v>6164000000</v>
      </c>
      <c r="X1650">
        <v>1943000000</v>
      </c>
      <c r="Z1650">
        <v>1623000000</v>
      </c>
      <c r="AB1650">
        <v>8947000000</v>
      </c>
      <c r="AC1650">
        <v>13935000000</v>
      </c>
      <c r="AD1650">
        <v>23072000000</v>
      </c>
      <c r="AE1650">
        <v>477000000</v>
      </c>
      <c r="AF1650">
        <v>629200000</v>
      </c>
      <c r="AG1650">
        <v>2065000000</v>
      </c>
      <c r="AK1650">
        <v>436000000</v>
      </c>
      <c r="AM1650">
        <v>443000000</v>
      </c>
      <c r="AN1650">
        <v>617000000</v>
      </c>
      <c r="AQ1650">
        <v>2892000000</v>
      </c>
      <c r="AS1650">
        <v>758000000</v>
      </c>
      <c r="AU1650">
        <v>-2720000000</v>
      </c>
      <c r="AV1650">
        <v>-2092000000</v>
      </c>
      <c r="AY1650">
        <v>0.98</v>
      </c>
      <c r="AZ1650">
        <v>1754500000</v>
      </c>
      <c r="BP1650">
        <v>0.17731992212848799</v>
      </c>
      <c r="BQ1650">
        <v>0.77968851395197902</v>
      </c>
      <c r="BR1650">
        <v>59.376878571428598</v>
      </c>
      <c r="BS1650">
        <v>6.8961663127305201E-2</v>
      </c>
      <c r="BU1650">
        <v>6.37370673745389E-9</v>
      </c>
    </row>
    <row r="1651" spans="3:73" x14ac:dyDescent="0.3">
      <c r="C1651">
        <v>32604</v>
      </c>
      <c r="D1651" t="s">
        <v>3785</v>
      </c>
      <c r="E1651" t="s">
        <v>505</v>
      </c>
      <c r="F1651" t="s">
        <v>3614</v>
      </c>
      <c r="G1651" t="s">
        <v>3786</v>
      </c>
      <c r="H1651" t="s">
        <v>3787</v>
      </c>
      <c r="I1651" t="s">
        <v>3788</v>
      </c>
      <c r="J1651">
        <v>2017</v>
      </c>
      <c r="K1651" t="s">
        <v>4062</v>
      </c>
      <c r="L1651">
        <v>49.363368999999999</v>
      </c>
      <c r="M1651">
        <v>19589000000</v>
      </c>
      <c r="N1651">
        <v>8252000000</v>
      </c>
      <c r="O1651">
        <v>3062000000</v>
      </c>
      <c r="P1651">
        <v>3072000000</v>
      </c>
      <c r="Q1651">
        <v>1696000000</v>
      </c>
      <c r="S1651">
        <v>3321000000</v>
      </c>
      <c r="T1651">
        <v>1890000000</v>
      </c>
      <c r="U1651">
        <v>5316000000</v>
      </c>
      <c r="W1651">
        <v>5045000000</v>
      </c>
      <c r="X1651">
        <v>1776000000</v>
      </c>
      <c r="Z1651">
        <v>862000000</v>
      </c>
      <c r="AB1651">
        <v>8718000000</v>
      </c>
      <c r="AC1651">
        <v>13032000000</v>
      </c>
      <c r="AD1651">
        <v>21995000000</v>
      </c>
      <c r="AE1651">
        <v>477000000</v>
      </c>
      <c r="AF1651">
        <v>641691971</v>
      </c>
      <c r="AG1651">
        <v>1804000000</v>
      </c>
      <c r="AK1651">
        <v>340000000</v>
      </c>
      <c r="AM1651">
        <v>660000000</v>
      </c>
      <c r="AN1651">
        <v>504000000</v>
      </c>
      <c r="AQ1651">
        <v>1912000000</v>
      </c>
      <c r="AS1651">
        <v>636000000</v>
      </c>
      <c r="AU1651">
        <v>1514000000</v>
      </c>
      <c r="AV1651">
        <v>-3591000000</v>
      </c>
      <c r="AY1651">
        <v>0.78</v>
      </c>
      <c r="BP1651">
        <v>0.60693756194251702</v>
      </c>
      <c r="BQ1651">
        <v>1.29950445986125</v>
      </c>
      <c r="BR1651">
        <v>63.286370512820497</v>
      </c>
      <c r="BS1651">
        <v>5.7811424638678603E-2</v>
      </c>
      <c r="BU1651">
        <v>4.4165436820371601E-9</v>
      </c>
    </row>
    <row r="1652" spans="3:73" x14ac:dyDescent="0.3">
      <c r="C1652">
        <v>1289308</v>
      </c>
      <c r="D1652" t="s">
        <v>3789</v>
      </c>
      <c r="E1652" t="s">
        <v>619</v>
      </c>
      <c r="F1652" t="s">
        <v>3614</v>
      </c>
      <c r="G1652" t="s">
        <v>3630</v>
      </c>
      <c r="H1652" t="s">
        <v>3631</v>
      </c>
      <c r="I1652" t="s">
        <v>3790</v>
      </c>
      <c r="J1652">
        <v>2026</v>
      </c>
      <c r="K1652" t="s">
        <v>4062</v>
      </c>
      <c r="L1652">
        <v>171.242571</v>
      </c>
    </row>
    <row r="1653" spans="3:73" x14ac:dyDescent="0.3">
      <c r="C1653">
        <v>1289308</v>
      </c>
      <c r="D1653" t="s">
        <v>3789</v>
      </c>
      <c r="E1653" t="s">
        <v>619</v>
      </c>
      <c r="F1653" t="s">
        <v>3614</v>
      </c>
      <c r="G1653" t="s">
        <v>3630</v>
      </c>
      <c r="H1653" t="s">
        <v>3631</v>
      </c>
      <c r="I1653" t="s">
        <v>3790</v>
      </c>
      <c r="J1653">
        <v>2025</v>
      </c>
      <c r="K1653" t="s">
        <v>4062</v>
      </c>
      <c r="L1653">
        <v>104.416112</v>
      </c>
      <c r="M1653">
        <v>3971248000</v>
      </c>
      <c r="N1653">
        <v>2089814000</v>
      </c>
      <c r="O1653">
        <v>343131000</v>
      </c>
      <c r="P1653">
        <v>597942000</v>
      </c>
      <c r="Q1653">
        <v>739994000</v>
      </c>
      <c r="T1653">
        <v>375430000</v>
      </c>
      <c r="U1653">
        <v>721073000</v>
      </c>
      <c r="V1653">
        <v>2051760000</v>
      </c>
      <c r="W1653">
        <v>775068000</v>
      </c>
      <c r="X1653">
        <v>405694000</v>
      </c>
      <c r="AB1653">
        <v>1916078000</v>
      </c>
      <c r="AD1653">
        <v>2489200000</v>
      </c>
      <c r="AE1653">
        <v>568000</v>
      </c>
      <c r="AF1653">
        <v>39192061</v>
      </c>
      <c r="AG1653">
        <v>1092404000</v>
      </c>
      <c r="AJ1653">
        <v>464686000</v>
      </c>
      <c r="AM1653">
        <v>42842000</v>
      </c>
      <c r="AN1653">
        <v>363735000</v>
      </c>
      <c r="AP1653">
        <v>100876000</v>
      </c>
      <c r="AQ1653">
        <v>260298000</v>
      </c>
      <c r="AU1653">
        <v>-336394000</v>
      </c>
      <c r="AV1653">
        <v>90270000</v>
      </c>
      <c r="AW1653">
        <v>37466000</v>
      </c>
      <c r="AY1653">
        <v>9.15</v>
      </c>
      <c r="AZ1653">
        <v>718846000</v>
      </c>
      <c r="BN1653">
        <v>0.51665370684480005</v>
      </c>
      <c r="BP1653">
        <v>0.442710833113998</v>
      </c>
      <c r="BQ1653">
        <v>1.7415504188019599</v>
      </c>
      <c r="BR1653">
        <v>11.4115969398907</v>
      </c>
      <c r="BS1653">
        <v>0.189833086126974</v>
      </c>
      <c r="BT1653">
        <v>358814.35615990002</v>
      </c>
      <c r="BU1653">
        <v>4.9862658242514103E-7</v>
      </c>
    </row>
    <row r="1654" spans="3:73" x14ac:dyDescent="0.3">
      <c r="C1654">
        <v>1289308</v>
      </c>
      <c r="D1654" t="s">
        <v>3789</v>
      </c>
      <c r="E1654" t="s">
        <v>619</v>
      </c>
      <c r="F1654" t="s">
        <v>3614</v>
      </c>
      <c r="G1654" t="s">
        <v>3630</v>
      </c>
      <c r="H1654" t="s">
        <v>3631</v>
      </c>
      <c r="I1654" t="s">
        <v>3790</v>
      </c>
      <c r="J1654">
        <v>2024</v>
      </c>
      <c r="K1654" t="s">
        <v>4062</v>
      </c>
      <c r="L1654">
        <v>96.200793000000004</v>
      </c>
      <c r="M1654">
        <v>3466006000</v>
      </c>
      <c r="N1654">
        <v>1782696000</v>
      </c>
      <c r="O1654">
        <v>333324000</v>
      </c>
      <c r="P1654">
        <v>524725000</v>
      </c>
      <c r="Q1654">
        <v>697698000</v>
      </c>
      <c r="T1654">
        <v>319407000</v>
      </c>
      <c r="U1654">
        <v>682934000</v>
      </c>
      <c r="V1654">
        <v>1708934000</v>
      </c>
      <c r="W1654">
        <v>723857000</v>
      </c>
      <c r="X1654">
        <v>369456000</v>
      </c>
      <c r="AB1654">
        <v>1753645000</v>
      </c>
      <c r="AD1654">
        <v>2163880000</v>
      </c>
      <c r="AE1654">
        <v>564000</v>
      </c>
      <c r="AF1654">
        <v>40271936</v>
      </c>
      <c r="AG1654">
        <v>982891000</v>
      </c>
      <c r="AJ1654">
        <v>351570000</v>
      </c>
      <c r="AM1654">
        <v>23089000</v>
      </c>
      <c r="AN1654">
        <v>269096000</v>
      </c>
      <c r="AO1654">
        <v>49954000</v>
      </c>
      <c r="AP1654">
        <v>92021000</v>
      </c>
      <c r="AQ1654">
        <v>457029000</v>
      </c>
      <c r="AU1654">
        <v>-92479000</v>
      </c>
      <c r="AV1654">
        <v>-370560000</v>
      </c>
      <c r="AW1654">
        <v>34480000</v>
      </c>
      <c r="AY1654">
        <v>6.62</v>
      </c>
      <c r="AZ1654">
        <v>747748000</v>
      </c>
      <c r="BB1654">
        <v>342139000</v>
      </c>
      <c r="BC1654">
        <v>434160000</v>
      </c>
      <c r="BN1654">
        <v>0.49305569580664299</v>
      </c>
      <c r="BO1654">
        <v>6.8490811546622901</v>
      </c>
      <c r="BP1654">
        <v>0.46048321698899097</v>
      </c>
      <c r="BQ1654">
        <v>1.49891207793805</v>
      </c>
      <c r="BR1654">
        <v>14.531841842900301</v>
      </c>
      <c r="BS1654">
        <v>0.15344952940874601</v>
      </c>
      <c r="BT1654">
        <v>358417.003901413</v>
      </c>
      <c r="BU1654">
        <v>3.63157451855991E-7</v>
      </c>
    </row>
    <row r="1655" spans="3:73" x14ac:dyDescent="0.3">
      <c r="C1655">
        <v>1289308</v>
      </c>
      <c r="D1655" t="s">
        <v>3789</v>
      </c>
      <c r="E1655" t="s">
        <v>619</v>
      </c>
      <c r="F1655" t="s">
        <v>3614</v>
      </c>
      <c r="G1655" t="s">
        <v>3630</v>
      </c>
      <c r="H1655" t="s">
        <v>3631</v>
      </c>
      <c r="I1655" t="s">
        <v>3790</v>
      </c>
      <c r="J1655">
        <v>2023</v>
      </c>
      <c r="K1655" t="s">
        <v>4062</v>
      </c>
      <c r="L1655">
        <v>91.176592999999997</v>
      </c>
      <c r="M1655">
        <v>3616674000</v>
      </c>
      <c r="N1655">
        <v>1895881000</v>
      </c>
      <c r="O1655">
        <v>346665000</v>
      </c>
      <c r="P1655">
        <v>637817000</v>
      </c>
      <c r="Q1655">
        <v>797798000</v>
      </c>
      <c r="T1655">
        <v>360412000</v>
      </c>
      <c r="U1655">
        <v>676715000</v>
      </c>
      <c r="V1655">
        <v>2012793000</v>
      </c>
      <c r="W1655">
        <v>718320000</v>
      </c>
      <c r="X1655">
        <v>378641000</v>
      </c>
      <c r="AB1655">
        <v>1600279000</v>
      </c>
      <c r="AC1655">
        <v>740956000</v>
      </c>
      <c r="AD1655">
        <v>1930148000</v>
      </c>
      <c r="AE1655">
        <v>560000</v>
      </c>
      <c r="AF1655">
        <v>40901059</v>
      </c>
      <c r="AG1655">
        <v>840138000</v>
      </c>
      <c r="AJ1655">
        <v>278361000</v>
      </c>
      <c r="AM1655">
        <v>34829000</v>
      </c>
      <c r="AN1655">
        <v>175810000</v>
      </c>
      <c r="AO1655">
        <v>59529000</v>
      </c>
      <c r="AP1655">
        <v>91153000</v>
      </c>
      <c r="AQ1655">
        <v>279938000</v>
      </c>
      <c r="AU1655">
        <v>-44802000</v>
      </c>
      <c r="AV1655">
        <v>-270450000</v>
      </c>
      <c r="AW1655">
        <v>28537000</v>
      </c>
      <c r="AY1655">
        <v>4.3099999999999996</v>
      </c>
      <c r="AZ1655">
        <v>756755000</v>
      </c>
      <c r="BB1655">
        <v>270168000</v>
      </c>
      <c r="BC1655">
        <v>361321000</v>
      </c>
      <c r="BN1655">
        <v>0.55653149827714599</v>
      </c>
      <c r="BO1655">
        <v>4.5384266491961904</v>
      </c>
      <c r="BP1655">
        <v>0.48260524557300399</v>
      </c>
      <c r="BQ1655">
        <v>1.5286822029179199</v>
      </c>
      <c r="BR1655">
        <v>21.154661948955901</v>
      </c>
      <c r="BS1655">
        <v>0.10986209279756801</v>
      </c>
      <c r="BT1655">
        <v>312986.03140391503</v>
      </c>
      <c r="BU1655">
        <v>2.4556412714907798E-7</v>
      </c>
    </row>
    <row r="1656" spans="3:73" x14ac:dyDescent="0.3">
      <c r="C1656">
        <v>1289308</v>
      </c>
      <c r="D1656" t="s">
        <v>3789</v>
      </c>
      <c r="E1656" t="s">
        <v>619</v>
      </c>
      <c r="F1656" t="s">
        <v>3614</v>
      </c>
      <c r="G1656" t="s">
        <v>3630</v>
      </c>
      <c r="H1656" t="s">
        <v>3631</v>
      </c>
      <c r="I1656" t="s">
        <v>3790</v>
      </c>
      <c r="J1656">
        <v>2022</v>
      </c>
      <c r="K1656" t="s">
        <v>4062</v>
      </c>
      <c r="L1656">
        <v>66.282595999999998</v>
      </c>
      <c r="M1656">
        <v>3736646000</v>
      </c>
      <c r="N1656">
        <v>1993193000</v>
      </c>
      <c r="O1656">
        <v>402488000</v>
      </c>
      <c r="P1656">
        <v>719434000</v>
      </c>
      <c r="Q1656">
        <v>715712000</v>
      </c>
      <c r="T1656">
        <v>396202000</v>
      </c>
      <c r="U1656">
        <v>700640000</v>
      </c>
      <c r="V1656">
        <v>2243371000</v>
      </c>
      <c r="W1656">
        <v>738130000</v>
      </c>
      <c r="X1656">
        <v>393096000</v>
      </c>
      <c r="AB1656">
        <v>1489373000</v>
      </c>
      <c r="AC1656">
        <v>719119000</v>
      </c>
      <c r="AD1656">
        <v>1783586000</v>
      </c>
      <c r="AE1656">
        <v>557000</v>
      </c>
      <c r="AF1656">
        <v>40986658</v>
      </c>
      <c r="AG1656">
        <v>749968000</v>
      </c>
      <c r="AJ1656">
        <v>206251000</v>
      </c>
      <c r="AM1656">
        <v>30028000</v>
      </c>
      <c r="AN1656">
        <v>143911000</v>
      </c>
      <c r="AO1656">
        <v>37777000</v>
      </c>
      <c r="AP1656">
        <v>95878000</v>
      </c>
      <c r="AQ1656">
        <v>-65585000</v>
      </c>
      <c r="AU1656">
        <v>-69233000</v>
      </c>
      <c r="AV1656">
        <v>98434000</v>
      </c>
      <c r="AW1656">
        <v>29353000</v>
      </c>
      <c r="AY1656">
        <v>3.42</v>
      </c>
      <c r="AZ1656">
        <v>616979500</v>
      </c>
      <c r="BB1656">
        <v>211716000</v>
      </c>
      <c r="BC1656">
        <v>307594000</v>
      </c>
      <c r="BN1656">
        <v>0.60037022506279702</v>
      </c>
      <c r="BO1656">
        <v>5.6043624427561696</v>
      </c>
      <c r="BP1656">
        <v>0.545280641621395</v>
      </c>
      <c r="BQ1656">
        <v>1.7306991993280301</v>
      </c>
      <c r="BR1656">
        <v>19.380876023391799</v>
      </c>
      <c r="BS1656">
        <v>9.6625224171513799E-2</v>
      </c>
      <c r="BT1656">
        <v>442846.26389708702</v>
      </c>
      <c r="BU1656">
        <v>1.5220262373495401E-7</v>
      </c>
    </row>
    <row r="1657" spans="3:73" x14ac:dyDescent="0.3">
      <c r="C1657">
        <v>1289308</v>
      </c>
      <c r="D1657" t="s">
        <v>3789</v>
      </c>
      <c r="E1657" t="s">
        <v>619</v>
      </c>
      <c r="F1657" t="s">
        <v>3614</v>
      </c>
      <c r="G1657" t="s">
        <v>3630</v>
      </c>
      <c r="H1657" t="s">
        <v>3631</v>
      </c>
      <c r="I1657" t="s">
        <v>3790</v>
      </c>
      <c r="J1657">
        <v>2021</v>
      </c>
      <c r="K1657" t="s">
        <v>4062</v>
      </c>
      <c r="L1657">
        <v>83.601725999999999</v>
      </c>
      <c r="M1657">
        <v>3462797000</v>
      </c>
      <c r="N1657">
        <v>1691317000</v>
      </c>
      <c r="O1657">
        <v>451808000</v>
      </c>
      <c r="P1657">
        <v>603581000</v>
      </c>
      <c r="Q1657">
        <v>518247000</v>
      </c>
      <c r="T1657">
        <v>430898000</v>
      </c>
      <c r="U1657">
        <v>705593000</v>
      </c>
      <c r="V1657">
        <v>1919221000</v>
      </c>
      <c r="W1657">
        <v>676988000</v>
      </c>
      <c r="X1657">
        <v>323876000</v>
      </c>
      <c r="AB1657">
        <v>1539755000</v>
      </c>
      <c r="AC1657">
        <v>563481000</v>
      </c>
      <c r="AD1657">
        <v>1669751000</v>
      </c>
      <c r="AE1657">
        <v>555000</v>
      </c>
      <c r="AF1657">
        <v>42753020</v>
      </c>
      <c r="AG1657">
        <v>197301000</v>
      </c>
      <c r="AJ1657">
        <v>51669000</v>
      </c>
      <c r="AM1657">
        <v>26761000</v>
      </c>
      <c r="AN1657">
        <v>33836000</v>
      </c>
      <c r="AO1657">
        <v>38436000</v>
      </c>
      <c r="AP1657">
        <v>94082000</v>
      </c>
      <c r="AQ1657">
        <v>358375000</v>
      </c>
      <c r="AU1657">
        <v>-65044000</v>
      </c>
      <c r="AV1657">
        <v>-188724000</v>
      </c>
      <c r="AW1657">
        <v>29812000</v>
      </c>
      <c r="AY1657">
        <v>0.79</v>
      </c>
      <c r="AZ1657">
        <v>518853500</v>
      </c>
      <c r="BB1657">
        <v>99033000</v>
      </c>
      <c r="BC1657">
        <v>193115000</v>
      </c>
      <c r="BN1657">
        <v>0.55424011283364305</v>
      </c>
      <c r="BO1657">
        <v>2.5765688417109001</v>
      </c>
      <c r="BP1657">
        <v>0.66737962859016697</v>
      </c>
      <c r="BQ1657">
        <v>1.7327781290067199</v>
      </c>
      <c r="BR1657">
        <v>105.824969620253</v>
      </c>
      <c r="BS1657">
        <v>2.19749245821576E-2</v>
      </c>
      <c r="BT1657">
        <v>356595.50856641401</v>
      </c>
      <c r="BU1657">
        <v>4.2893423655062E-8</v>
      </c>
    </row>
    <row r="1658" spans="3:73" x14ac:dyDescent="0.3">
      <c r="C1658">
        <v>1289308</v>
      </c>
      <c r="D1658" t="s">
        <v>3789</v>
      </c>
      <c r="E1658" t="s">
        <v>619</v>
      </c>
      <c r="F1658" t="s">
        <v>3614</v>
      </c>
      <c r="G1658" t="s">
        <v>3630</v>
      </c>
      <c r="H1658" t="s">
        <v>3631</v>
      </c>
      <c r="I1658" t="s">
        <v>3790</v>
      </c>
      <c r="J1658">
        <v>2020</v>
      </c>
      <c r="K1658" t="s">
        <v>4062</v>
      </c>
      <c r="L1658">
        <v>62.329704</v>
      </c>
      <c r="M1658">
        <v>3301698000</v>
      </c>
      <c r="N1658">
        <v>1562905000</v>
      </c>
      <c r="O1658">
        <v>326979000</v>
      </c>
      <c r="P1658">
        <v>595873000</v>
      </c>
      <c r="Q1658">
        <v>519460000</v>
      </c>
      <c r="S1658">
        <v>409439000</v>
      </c>
      <c r="T1658">
        <v>455685000</v>
      </c>
      <c r="U1658">
        <v>663936000</v>
      </c>
      <c r="V1658">
        <v>1997636000</v>
      </c>
      <c r="W1658">
        <v>600319000</v>
      </c>
      <c r="X1658">
        <v>281873000</v>
      </c>
      <c r="AB1658">
        <v>1300525000</v>
      </c>
      <c r="AC1658">
        <v>564376000</v>
      </c>
      <c r="AD1658">
        <v>1556980000</v>
      </c>
      <c r="AE1658">
        <v>551000</v>
      </c>
      <c r="AF1658">
        <v>42323305</v>
      </c>
      <c r="AG1658">
        <v>200796000</v>
      </c>
      <c r="AH1658">
        <v>216125000</v>
      </c>
      <c r="AJ1658">
        <v>20065000</v>
      </c>
      <c r="AL1658">
        <v>529643000</v>
      </c>
      <c r="AM1658">
        <v>9821000</v>
      </c>
      <c r="AN1658">
        <v>-1523000</v>
      </c>
      <c r="AO1658">
        <v>43673000</v>
      </c>
      <c r="AP1658">
        <v>87344000</v>
      </c>
      <c r="AQ1658">
        <v>253398000</v>
      </c>
      <c r="AU1658">
        <v>-274819000</v>
      </c>
      <c r="AV1658">
        <v>62683000</v>
      </c>
      <c r="AW1658">
        <v>29705000</v>
      </c>
      <c r="AY1658">
        <v>-0.04</v>
      </c>
      <c r="AZ1658">
        <v>511664500</v>
      </c>
      <c r="BA1658">
        <v>9.2839791787160203E-2</v>
      </c>
      <c r="BB1658">
        <v>51971000</v>
      </c>
      <c r="BC1658">
        <v>139315000</v>
      </c>
      <c r="BD1658">
        <v>0.64460381723539595</v>
      </c>
      <c r="BE1658">
        <v>1.1724603817235399</v>
      </c>
      <c r="BG1658">
        <v>0.92907345286292697</v>
      </c>
      <c r="BI1658">
        <v>6.5458742743885107E-2</v>
      </c>
      <c r="BJ1658">
        <v>-1.27157432041643</v>
      </c>
      <c r="BN1658">
        <v>0.60503292548258503</v>
      </c>
      <c r="BO1658">
        <v>1.19000297666751</v>
      </c>
      <c r="BP1658">
        <v>0.54467541423809696</v>
      </c>
      <c r="BQ1658">
        <v>1.7381508831138099</v>
      </c>
      <c r="BR1658">
        <v>-1558.2426</v>
      </c>
      <c r="BS1658">
        <v>-1.1710655312277701E-3</v>
      </c>
      <c r="BT1658">
        <v>476578.55073401303</v>
      </c>
      <c r="BU1658">
        <v>-1.9170628476961201E-9</v>
      </c>
    </row>
    <row r="1659" spans="3:73" x14ac:dyDescent="0.3">
      <c r="C1659">
        <v>1289308</v>
      </c>
      <c r="D1659" t="s">
        <v>3789</v>
      </c>
      <c r="E1659" t="s">
        <v>619</v>
      </c>
      <c r="F1659" t="s">
        <v>3614</v>
      </c>
      <c r="G1659" t="s">
        <v>3630</v>
      </c>
      <c r="H1659" t="s">
        <v>3631</v>
      </c>
      <c r="I1659" t="s">
        <v>3790</v>
      </c>
      <c r="J1659">
        <v>2019</v>
      </c>
      <c r="K1659" t="s">
        <v>4062</v>
      </c>
      <c r="L1659">
        <v>63.899093999999998</v>
      </c>
      <c r="M1659">
        <v>3118193000</v>
      </c>
      <c r="N1659">
        <v>1536648000</v>
      </c>
      <c r="O1659">
        <v>299212000</v>
      </c>
      <c r="P1659">
        <v>624136000</v>
      </c>
      <c r="Q1659">
        <v>503869000</v>
      </c>
      <c r="S1659">
        <v>409439000</v>
      </c>
      <c r="T1659">
        <v>462316000</v>
      </c>
      <c r="U1659">
        <v>656399000</v>
      </c>
      <c r="V1659">
        <v>1832176000</v>
      </c>
      <c r="W1659">
        <v>612933000</v>
      </c>
      <c r="X1659">
        <v>292449000</v>
      </c>
      <c r="AB1659">
        <v>1282287000</v>
      </c>
      <c r="AC1659">
        <v>530760000</v>
      </c>
      <c r="AD1659">
        <v>1450325000</v>
      </c>
      <c r="AE1659">
        <v>548000</v>
      </c>
      <c r="AF1659">
        <v>42620750</v>
      </c>
      <c r="AG1659">
        <v>202266000</v>
      </c>
      <c r="AH1659">
        <v>186558000</v>
      </c>
      <c r="AJ1659">
        <v>34978000</v>
      </c>
      <c r="AL1659">
        <v>441415000</v>
      </c>
      <c r="AM1659">
        <v>21584000</v>
      </c>
      <c r="AN1659">
        <v>18538000</v>
      </c>
      <c r="AO1659">
        <v>30868000</v>
      </c>
      <c r="AP1659">
        <v>63348000</v>
      </c>
      <c r="AQ1659">
        <v>197855000</v>
      </c>
      <c r="AU1659">
        <v>-723883000</v>
      </c>
      <c r="AV1659">
        <v>346577000</v>
      </c>
      <c r="AW1659">
        <v>29743000</v>
      </c>
      <c r="AY1659">
        <v>0.43</v>
      </c>
      <c r="AZ1659">
        <v>459051500</v>
      </c>
      <c r="BA1659">
        <v>0.187491289572144</v>
      </c>
      <c r="BB1659">
        <v>70990000</v>
      </c>
      <c r="BC1659">
        <v>134338000</v>
      </c>
      <c r="BD1659">
        <v>0.72008705067592904</v>
      </c>
      <c r="BE1659">
        <v>1.06055489445642</v>
      </c>
      <c r="BG1659">
        <v>1.08419901585566</v>
      </c>
      <c r="BI1659">
        <v>5.9828881663194E-2</v>
      </c>
      <c r="BJ1659">
        <v>-3.8802034755947199</v>
      </c>
      <c r="BN1659">
        <v>0.58757620198621396</v>
      </c>
      <c r="BO1659">
        <v>2.2997926655436101</v>
      </c>
      <c r="BP1659">
        <v>0.488164285492868</v>
      </c>
      <c r="BQ1659">
        <v>1.6849786191965499</v>
      </c>
      <c r="BR1659">
        <v>148.602544186047</v>
      </c>
      <c r="BS1659">
        <v>1.44569819393006E-2</v>
      </c>
      <c r="BT1659">
        <v>465468.258438844</v>
      </c>
      <c r="BU1659">
        <v>2.1427816409275E-8</v>
      </c>
    </row>
    <row r="1660" spans="3:73" x14ac:dyDescent="0.3">
      <c r="C1660">
        <v>1289308</v>
      </c>
      <c r="D1660" t="s">
        <v>3789</v>
      </c>
      <c r="E1660" t="s">
        <v>619</v>
      </c>
      <c r="F1660" t="s">
        <v>3614</v>
      </c>
      <c r="G1660" t="s">
        <v>3630</v>
      </c>
      <c r="H1660" t="s">
        <v>3631</v>
      </c>
      <c r="I1660" t="s">
        <v>3790</v>
      </c>
      <c r="J1660">
        <v>2018</v>
      </c>
      <c r="K1660" t="s">
        <v>4062</v>
      </c>
      <c r="L1660">
        <v>71.556087000000005</v>
      </c>
      <c r="M1660">
        <v>2486925000</v>
      </c>
      <c r="N1660">
        <v>1539587000</v>
      </c>
      <c r="O1660">
        <v>522118000</v>
      </c>
      <c r="P1660">
        <v>546325000</v>
      </c>
      <c r="Q1660">
        <v>414234000</v>
      </c>
      <c r="S1660">
        <v>390260000</v>
      </c>
      <c r="T1660">
        <v>147141000</v>
      </c>
      <c r="U1660">
        <v>352805000</v>
      </c>
      <c r="V1660">
        <v>1285814000</v>
      </c>
      <c r="W1660">
        <v>491530000</v>
      </c>
      <c r="X1660">
        <v>258982000</v>
      </c>
      <c r="AB1660">
        <v>1195675000</v>
      </c>
      <c r="AC1660">
        <v>560991000</v>
      </c>
      <c r="AD1660">
        <v>1320549000</v>
      </c>
      <c r="AE1660">
        <v>546000</v>
      </c>
      <c r="AF1660">
        <v>41915000</v>
      </c>
      <c r="AG1660">
        <v>167004000</v>
      </c>
      <c r="AH1660">
        <v>186052000</v>
      </c>
      <c r="AJ1660">
        <v>67341000</v>
      </c>
      <c r="AL1660">
        <v>382077000</v>
      </c>
      <c r="AM1660">
        <v>118493000</v>
      </c>
      <c r="AN1660">
        <v>54018000</v>
      </c>
      <c r="AO1660">
        <v>25001000</v>
      </c>
      <c r="AP1660">
        <v>54317000</v>
      </c>
      <c r="AQ1660">
        <v>211048000</v>
      </c>
      <c r="AU1660">
        <v>-72357000</v>
      </c>
      <c r="AV1660">
        <v>-166888000</v>
      </c>
      <c r="AW1660">
        <v>29674000</v>
      </c>
      <c r="AY1660">
        <v>1.29</v>
      </c>
      <c r="AZ1660">
        <v>387464000</v>
      </c>
      <c r="BA1660">
        <v>0.36194719755767202</v>
      </c>
      <c r="BB1660">
        <v>197512000</v>
      </c>
      <c r="BC1660">
        <v>251829000</v>
      </c>
      <c r="BD1660">
        <v>1.3535409455421099</v>
      </c>
      <c r="BE1660">
        <v>1.13434953668867</v>
      </c>
      <c r="BG1660">
        <v>0.89762002020940401</v>
      </c>
      <c r="BI1660">
        <v>7.4812067110990504E-2</v>
      </c>
      <c r="BJ1660">
        <v>-0.388907402231634</v>
      </c>
      <c r="BN1660">
        <v>0.51702966514872795</v>
      </c>
      <c r="BO1660">
        <v>7.9001639934402599</v>
      </c>
      <c r="BP1660">
        <v>1.0622301792362601</v>
      </c>
      <c r="BQ1660">
        <v>2.2894899599210601</v>
      </c>
      <c r="BR1660">
        <v>55.4698348837209</v>
      </c>
      <c r="BS1660">
        <v>4.5177828423275598E-2</v>
      </c>
      <c r="BT1660">
        <v>414695.67781144899</v>
      </c>
      <c r="BU1660">
        <v>7.7201038936165797E-8</v>
      </c>
    </row>
    <row r="1661" spans="3:73" x14ac:dyDescent="0.3">
      <c r="C1661">
        <v>1289308</v>
      </c>
      <c r="D1661" t="s">
        <v>3789</v>
      </c>
      <c r="E1661" t="s">
        <v>619</v>
      </c>
      <c r="F1661" t="s">
        <v>3614</v>
      </c>
      <c r="G1661" t="s">
        <v>3630</v>
      </c>
      <c r="H1661" t="s">
        <v>3631</v>
      </c>
      <c r="I1661" t="s">
        <v>3790</v>
      </c>
      <c r="J1661">
        <v>2017</v>
      </c>
      <c r="K1661" t="s">
        <v>4062</v>
      </c>
      <c r="L1661">
        <v>66.920297000000005</v>
      </c>
      <c r="M1661">
        <v>2293029000</v>
      </c>
      <c r="N1661">
        <v>1418915000</v>
      </c>
      <c r="O1661">
        <v>500329000</v>
      </c>
      <c r="P1661">
        <v>486646000</v>
      </c>
      <c r="Q1661">
        <v>360694000</v>
      </c>
      <c r="S1661">
        <v>348549000</v>
      </c>
      <c r="T1661">
        <v>153960000</v>
      </c>
      <c r="U1661">
        <v>328657000</v>
      </c>
      <c r="V1661">
        <v>1184660000</v>
      </c>
      <c r="W1661">
        <v>467431000</v>
      </c>
      <c r="X1661">
        <v>222493000</v>
      </c>
      <c r="AB1661">
        <v>1103456000</v>
      </c>
      <c r="AC1661">
        <v>439800000</v>
      </c>
      <c r="AD1661">
        <v>1231444000</v>
      </c>
      <c r="AE1661">
        <v>544000</v>
      </c>
      <c r="AF1661">
        <v>43447536</v>
      </c>
      <c r="AG1661">
        <v>167112000</v>
      </c>
      <c r="AH1661">
        <v>141773000</v>
      </c>
      <c r="AJ1661">
        <v>51897000</v>
      </c>
      <c r="AL1661">
        <v>369863000</v>
      </c>
      <c r="AM1661">
        <v>54472000</v>
      </c>
      <c r="AN1661">
        <v>33770000</v>
      </c>
      <c r="AO1661">
        <v>22197000</v>
      </c>
      <c r="AP1661">
        <v>53945000</v>
      </c>
      <c r="AQ1661">
        <v>246030000</v>
      </c>
      <c r="AU1661">
        <v>-61833000</v>
      </c>
      <c r="AV1661">
        <v>-62542000</v>
      </c>
      <c r="AW1661">
        <v>30400000</v>
      </c>
      <c r="AY1661">
        <v>0.78</v>
      </c>
      <c r="BA1661">
        <v>0.36605700662326401</v>
      </c>
      <c r="BB1661">
        <v>110439000</v>
      </c>
      <c r="BC1661">
        <v>164384000</v>
      </c>
      <c r="BD1661">
        <v>1.15948734949532</v>
      </c>
      <c r="BE1661">
        <v>1.7353797972815701</v>
      </c>
      <c r="BG1661">
        <v>1.1787293772439</v>
      </c>
      <c r="BI1661">
        <v>6.18278268613262E-2</v>
      </c>
      <c r="BJ1661">
        <v>-0.43614087308584798</v>
      </c>
      <c r="BN1661">
        <v>0.51663541978753902</v>
      </c>
      <c r="BO1661">
        <v>4.9754020813623496</v>
      </c>
      <c r="BP1661">
        <v>1.07038044117741</v>
      </c>
      <c r="BQ1661">
        <v>2.2639084699132099</v>
      </c>
      <c r="BR1661">
        <v>85.795252564102597</v>
      </c>
      <c r="BS1661">
        <v>3.06038482730621E-2</v>
      </c>
      <c r="BT1661">
        <v>454271.74359372602</v>
      </c>
      <c r="BU1661">
        <v>4.7303953814198297E-8</v>
      </c>
    </row>
    <row r="1662" spans="3:73" x14ac:dyDescent="0.3">
      <c r="C1662">
        <v>1828318</v>
      </c>
      <c r="D1662" t="s">
        <v>3791</v>
      </c>
      <c r="E1662" t="s">
        <v>2354</v>
      </c>
      <c r="F1662" t="s">
        <v>3614</v>
      </c>
      <c r="G1662" t="s">
        <v>3630</v>
      </c>
      <c r="H1662" t="s">
        <v>3631</v>
      </c>
      <c r="I1662" t="s">
        <v>3792</v>
      </c>
      <c r="J1662">
        <v>2026</v>
      </c>
      <c r="K1662" t="s">
        <v>4062</v>
      </c>
      <c r="L1662">
        <v>6.2136589999999998</v>
      </c>
    </row>
    <row r="1663" spans="3:73" x14ac:dyDescent="0.3">
      <c r="C1663">
        <v>1828318</v>
      </c>
      <c r="D1663" t="s">
        <v>3791</v>
      </c>
      <c r="E1663" t="s">
        <v>2354</v>
      </c>
      <c r="F1663" t="s">
        <v>3614</v>
      </c>
      <c r="G1663" t="s">
        <v>3630</v>
      </c>
      <c r="H1663" t="s">
        <v>3631</v>
      </c>
      <c r="I1663" t="s">
        <v>3792</v>
      </c>
      <c r="J1663">
        <v>2025</v>
      </c>
      <c r="K1663" t="s">
        <v>4062</v>
      </c>
      <c r="L1663">
        <v>10.158625000000001</v>
      </c>
      <c r="M1663">
        <v>878975000</v>
      </c>
      <c r="N1663">
        <v>542210000</v>
      </c>
      <c r="O1663">
        <v>106014000</v>
      </c>
      <c r="P1663">
        <v>4421000</v>
      </c>
      <c r="Q1663">
        <v>13617000</v>
      </c>
      <c r="S1663">
        <v>170263000</v>
      </c>
      <c r="T1663">
        <v>31638000</v>
      </c>
      <c r="U1663">
        <v>12217000</v>
      </c>
      <c r="V1663">
        <v>604964000</v>
      </c>
      <c r="W1663">
        <v>65016000</v>
      </c>
      <c r="X1663">
        <v>17818000</v>
      </c>
      <c r="Z1663">
        <v>9865000</v>
      </c>
      <c r="AA1663">
        <v>519501000</v>
      </c>
      <c r="AB1663">
        <v>271214000</v>
      </c>
      <c r="AC1663">
        <v>58385000</v>
      </c>
      <c r="AD1663">
        <v>-977827000</v>
      </c>
      <c r="AE1663">
        <v>22000</v>
      </c>
      <c r="AF1663">
        <v>216556238</v>
      </c>
      <c r="AG1663">
        <v>6105000</v>
      </c>
      <c r="AH1663">
        <v>31821000</v>
      </c>
      <c r="AI1663">
        <v>25716000</v>
      </c>
      <c r="AJ1663">
        <v>-177254000</v>
      </c>
      <c r="AK1663">
        <v>110331000</v>
      </c>
      <c r="AL1663">
        <v>183359000</v>
      </c>
      <c r="AM1663">
        <v>-1312000</v>
      </c>
      <c r="AN1663">
        <v>-156741000</v>
      </c>
      <c r="AQ1663">
        <v>-95291000</v>
      </c>
      <c r="AS1663">
        <v>35112000</v>
      </c>
      <c r="AU1663">
        <v>-538269000</v>
      </c>
      <c r="AV1663">
        <v>467384000</v>
      </c>
      <c r="AY1663">
        <v>-0.75</v>
      </c>
      <c r="AZ1663">
        <v>10640500</v>
      </c>
      <c r="BA1663">
        <v>-5.5703466264416601</v>
      </c>
      <c r="BE1663">
        <v>-2.9945947644637201</v>
      </c>
      <c r="BG1663">
        <v>0.19185443574997599</v>
      </c>
      <c r="BH1663">
        <v>2.4168037216296199</v>
      </c>
      <c r="BI1663">
        <v>3.6202394834892897E-2</v>
      </c>
      <c r="BJ1663">
        <v>-16.915527481851601</v>
      </c>
      <c r="BM1663">
        <v>3.4672386160083</v>
      </c>
      <c r="BN1663">
        <v>0.688260758269575</v>
      </c>
      <c r="BP1663">
        <v>1.6305832410483601</v>
      </c>
      <c r="BQ1663">
        <v>8.1301987203150006</v>
      </c>
      <c r="BR1663">
        <v>-13.544833333333299</v>
      </c>
      <c r="BS1663">
        <v>-0.57792370600337695</v>
      </c>
      <c r="BU1663">
        <v>-2.80920924067342E-8</v>
      </c>
    </row>
    <row r="1664" spans="3:73" x14ac:dyDescent="0.3">
      <c r="C1664">
        <v>1828318</v>
      </c>
      <c r="D1664" t="s">
        <v>3791</v>
      </c>
      <c r="E1664" t="s">
        <v>2354</v>
      </c>
      <c r="F1664" t="s">
        <v>3614</v>
      </c>
      <c r="G1664" t="s">
        <v>3630</v>
      </c>
      <c r="H1664" t="s">
        <v>3631</v>
      </c>
      <c r="I1664" t="s">
        <v>3792</v>
      </c>
      <c r="J1664">
        <v>2024</v>
      </c>
      <c r="K1664" t="s">
        <v>4062</v>
      </c>
      <c r="L1664">
        <v>10.536906999999999</v>
      </c>
      <c r="M1664">
        <v>527169000</v>
      </c>
      <c r="N1664">
        <v>295006000</v>
      </c>
      <c r="O1664">
        <v>272869000</v>
      </c>
      <c r="P1664">
        <v>4566000</v>
      </c>
      <c r="Q1664">
        <v>7664000</v>
      </c>
      <c r="S1664">
        <v>167947000</v>
      </c>
      <c r="T1664">
        <v>36394000</v>
      </c>
      <c r="U1664">
        <v>12217000</v>
      </c>
      <c r="V1664">
        <v>277766000</v>
      </c>
      <c r="W1664">
        <v>53701000</v>
      </c>
      <c r="X1664">
        <v>9492000</v>
      </c>
      <c r="Z1664">
        <v>9452000</v>
      </c>
      <c r="AA1664">
        <v>169990000</v>
      </c>
      <c r="AB1664">
        <v>246741000</v>
      </c>
      <c r="AD1664">
        <v>-821086000</v>
      </c>
      <c r="AE1664">
        <v>19000</v>
      </c>
      <c r="AF1664">
        <v>190559335</v>
      </c>
      <c r="AG1664">
        <v>-2045000</v>
      </c>
      <c r="AH1664">
        <v>23074000</v>
      </c>
      <c r="AJ1664">
        <v>-242669000</v>
      </c>
      <c r="AK1664">
        <v>124506000</v>
      </c>
      <c r="AL1664">
        <v>240624000</v>
      </c>
      <c r="AM1664">
        <v>-1392000</v>
      </c>
      <c r="AN1664">
        <v>-222241000</v>
      </c>
      <c r="AQ1664">
        <v>-108633000</v>
      </c>
      <c r="AS1664">
        <v>44961000</v>
      </c>
      <c r="AU1664">
        <v>-1379000</v>
      </c>
      <c r="AV1664">
        <v>150749000</v>
      </c>
      <c r="AY1664">
        <v>-1.27</v>
      </c>
      <c r="AZ1664">
        <v>8200500</v>
      </c>
      <c r="BA1664">
        <v>-10.5169888185837</v>
      </c>
      <c r="BE1664">
        <v>-4.7080263500043298</v>
      </c>
      <c r="BG1664">
        <v>-8.8627892866429706E-2</v>
      </c>
      <c r="BI1664">
        <v>4.3769645028444402E-2</v>
      </c>
      <c r="BJ1664">
        <v>-5.9764236803328402E-2</v>
      </c>
      <c r="BM1664">
        <v>5.3959434861749198</v>
      </c>
      <c r="BN1664">
        <v>0.52690124039918895</v>
      </c>
      <c r="BP1664">
        <v>5.0812647809165599</v>
      </c>
      <c r="BQ1664">
        <v>5.3507755907711196</v>
      </c>
      <c r="BR1664">
        <v>-8.2967771653543299</v>
      </c>
      <c r="BS1664">
        <v>-0.90070559817784601</v>
      </c>
      <c r="BU1664">
        <v>-5.4234488350132303E-8</v>
      </c>
    </row>
    <row r="1665" spans="3:73" x14ac:dyDescent="0.3">
      <c r="C1665">
        <v>1828318</v>
      </c>
      <c r="D1665" t="s">
        <v>3791</v>
      </c>
      <c r="E1665" t="s">
        <v>2354</v>
      </c>
      <c r="F1665" t="s">
        <v>3614</v>
      </c>
      <c r="G1665" t="s">
        <v>3630</v>
      </c>
      <c r="H1665" t="s">
        <v>3631</v>
      </c>
      <c r="I1665" t="s">
        <v>3792</v>
      </c>
      <c r="J1665">
        <v>2023</v>
      </c>
      <c r="K1665" t="s">
        <v>4062</v>
      </c>
      <c r="L1665">
        <v>13.060895</v>
      </c>
      <c r="M1665">
        <v>564304000</v>
      </c>
      <c r="N1665">
        <v>323177000</v>
      </c>
      <c r="O1665">
        <v>233121000</v>
      </c>
      <c r="P1665">
        <v>909000</v>
      </c>
      <c r="Q1665">
        <v>8737000</v>
      </c>
      <c r="S1665">
        <v>166471000</v>
      </c>
      <c r="T1665">
        <v>42168000</v>
      </c>
      <c r="U1665">
        <v>12098000</v>
      </c>
      <c r="V1665">
        <v>303201000</v>
      </c>
      <c r="W1665">
        <v>61018000</v>
      </c>
      <c r="X1665">
        <v>21251000</v>
      </c>
      <c r="Z1665">
        <v>5917000</v>
      </c>
      <c r="AA1665">
        <v>170704000</v>
      </c>
      <c r="AB1665">
        <v>258147000</v>
      </c>
      <c r="AD1665">
        <v>-598845000</v>
      </c>
      <c r="AE1665">
        <v>17000</v>
      </c>
      <c r="AF1665">
        <v>167392315</v>
      </c>
      <c r="AG1665">
        <v>-55417000</v>
      </c>
      <c r="AH1665">
        <v>7644000</v>
      </c>
      <c r="AJ1665">
        <v>-230255000</v>
      </c>
      <c r="AK1665">
        <v>88392000</v>
      </c>
      <c r="AL1665">
        <v>174838000</v>
      </c>
      <c r="AM1665">
        <v>-633000</v>
      </c>
      <c r="AN1665">
        <v>-214071000</v>
      </c>
      <c r="AO1665">
        <v>4456000</v>
      </c>
      <c r="AQ1665">
        <v>-104636000</v>
      </c>
      <c r="AS1665">
        <v>34009000</v>
      </c>
      <c r="AU1665">
        <v>-142956000</v>
      </c>
      <c r="AV1665">
        <v>159585000</v>
      </c>
      <c r="AY1665">
        <v>-1.35</v>
      </c>
      <c r="AZ1665">
        <v>4685500</v>
      </c>
      <c r="BA1665">
        <v>-30.1223181580324</v>
      </c>
      <c r="BB1665">
        <v>-210248000</v>
      </c>
      <c r="BC1665">
        <v>-210248000</v>
      </c>
      <c r="BD1665">
        <v>-27.504971219256898</v>
      </c>
      <c r="BE1665">
        <v>-13.6886446886447</v>
      </c>
      <c r="BG1665">
        <v>-7.2497383568812097</v>
      </c>
      <c r="BI1665">
        <v>1.35458901584961E-2</v>
      </c>
      <c r="BJ1665">
        <v>-18.701726844584002</v>
      </c>
      <c r="BM1665">
        <v>11.563579277864999</v>
      </c>
      <c r="BN1665">
        <v>0.53730081658113404</v>
      </c>
      <c r="BO1665">
        <v>-47.183123877917403</v>
      </c>
      <c r="BP1665">
        <v>3.8205283686781</v>
      </c>
      <c r="BQ1665">
        <v>5.1532334720902</v>
      </c>
      <c r="BR1665">
        <v>-9.6747370370370405</v>
      </c>
      <c r="BS1665">
        <v>-0.82926007274924796</v>
      </c>
      <c r="BU1665">
        <v>-6.8302975630164205E-8</v>
      </c>
    </row>
    <row r="1666" spans="3:73" x14ac:dyDescent="0.3">
      <c r="C1666">
        <v>1828318</v>
      </c>
      <c r="D1666" t="s">
        <v>3791</v>
      </c>
      <c r="E1666" t="s">
        <v>2354</v>
      </c>
      <c r="F1666" t="s">
        <v>3614</v>
      </c>
      <c r="G1666" t="s">
        <v>3630</v>
      </c>
      <c r="H1666" t="s">
        <v>3631</v>
      </c>
      <c r="I1666" t="s">
        <v>3792</v>
      </c>
      <c r="J1666">
        <v>2022</v>
      </c>
      <c r="K1666" t="s">
        <v>4062</v>
      </c>
      <c r="L1666">
        <v>15.443099999999999</v>
      </c>
      <c r="M1666">
        <v>440586000</v>
      </c>
      <c r="N1666">
        <v>329648000</v>
      </c>
      <c r="O1666">
        <v>322851000</v>
      </c>
      <c r="P1666">
        <v>170000</v>
      </c>
      <c r="Q1666">
        <v>634000</v>
      </c>
      <c r="S1666">
        <v>103868000</v>
      </c>
      <c r="V1666">
        <v>84159000</v>
      </c>
      <c r="W1666">
        <v>23029000</v>
      </c>
      <c r="X1666">
        <v>7077000</v>
      </c>
      <c r="AB1666">
        <v>356427000</v>
      </c>
      <c r="AD1666">
        <v>-384774000</v>
      </c>
      <c r="AE1666">
        <v>15000</v>
      </c>
      <c r="AF1666">
        <v>157461802</v>
      </c>
      <c r="AG1666">
        <v>-17037000</v>
      </c>
      <c r="AJ1666">
        <v>-131979000</v>
      </c>
      <c r="AK1666">
        <v>58051000</v>
      </c>
      <c r="AL1666">
        <v>114942000</v>
      </c>
      <c r="AM1666">
        <v>0</v>
      </c>
      <c r="AN1666">
        <v>-51622000</v>
      </c>
      <c r="AQ1666">
        <v>-82740000</v>
      </c>
      <c r="AS1666">
        <v>7425000</v>
      </c>
      <c r="AU1666">
        <v>-36212000</v>
      </c>
      <c r="AV1666">
        <v>56510000</v>
      </c>
      <c r="AY1666">
        <v>-0.34</v>
      </c>
      <c r="BN1666">
        <v>0.19101605588920201</v>
      </c>
      <c r="BP1666">
        <v>14.0193234617222</v>
      </c>
      <c r="BQ1666">
        <v>14.286942550696899</v>
      </c>
      <c r="BR1666">
        <v>-45.420882352941199</v>
      </c>
      <c r="BS1666">
        <v>-0.14483190106249</v>
      </c>
      <c r="BU1666">
        <v>-1.47313587354493E-8</v>
      </c>
    </row>
    <row r="1667" spans="3:73" x14ac:dyDescent="0.3">
      <c r="C1667">
        <v>1828318</v>
      </c>
      <c r="D1667" t="s">
        <v>3791</v>
      </c>
      <c r="E1667" t="s">
        <v>2354</v>
      </c>
      <c r="F1667" t="s">
        <v>3614</v>
      </c>
      <c r="G1667" t="s">
        <v>3630</v>
      </c>
      <c r="H1667" t="s">
        <v>3631</v>
      </c>
      <c r="I1667" t="s">
        <v>3792</v>
      </c>
      <c r="J1667">
        <v>2021</v>
      </c>
      <c r="K1667" t="s">
        <v>4062</v>
      </c>
      <c r="L1667">
        <v>21.487188</v>
      </c>
      <c r="M1667">
        <v>482565000</v>
      </c>
      <c r="N1667">
        <v>398121000</v>
      </c>
      <c r="O1667">
        <v>385293000</v>
      </c>
      <c r="S1667">
        <v>76613000</v>
      </c>
      <c r="V1667">
        <v>156448000</v>
      </c>
      <c r="W1667">
        <v>20636000</v>
      </c>
      <c r="X1667">
        <v>3144000</v>
      </c>
      <c r="Y1667">
        <v>7900000</v>
      </c>
      <c r="AB1667">
        <v>326117000</v>
      </c>
      <c r="AD1667">
        <v>-333152000</v>
      </c>
      <c r="AE1667">
        <v>15000</v>
      </c>
      <c r="AF1667">
        <v>152272287</v>
      </c>
      <c r="AJ1667">
        <v>-69522000</v>
      </c>
      <c r="AK1667">
        <v>37850000</v>
      </c>
      <c r="AL1667">
        <v>69522000</v>
      </c>
      <c r="AM1667">
        <v>0</v>
      </c>
      <c r="AN1667">
        <v>-125874000</v>
      </c>
      <c r="AP1667">
        <v>1000000</v>
      </c>
      <c r="AQ1667">
        <v>-51306000</v>
      </c>
      <c r="AS1667">
        <v>995000</v>
      </c>
      <c r="AU1667">
        <v>-43584000</v>
      </c>
      <c r="AV1667">
        <v>451090000</v>
      </c>
      <c r="BN1667">
        <v>0.32420088485489001</v>
      </c>
      <c r="BP1667">
        <v>18.670914905989498</v>
      </c>
      <c r="BS1667">
        <v>-0.38597803855671398</v>
      </c>
    </row>
    <row r="1668" spans="3:73" x14ac:dyDescent="0.3">
      <c r="C1668">
        <v>1828318</v>
      </c>
      <c r="D1668" t="s">
        <v>3791</v>
      </c>
      <c r="E1668" t="s">
        <v>2354</v>
      </c>
      <c r="F1668" t="s">
        <v>3614</v>
      </c>
      <c r="G1668" t="s">
        <v>3630</v>
      </c>
      <c r="H1668" t="s">
        <v>3631</v>
      </c>
      <c r="I1668" t="s">
        <v>3792</v>
      </c>
      <c r="J1668">
        <v>2020</v>
      </c>
      <c r="K1668" t="s">
        <v>4062</v>
      </c>
    </row>
    <row r="1669" spans="3:73" x14ac:dyDescent="0.3">
      <c r="C1669">
        <v>1828318</v>
      </c>
      <c r="D1669" t="s">
        <v>3791</v>
      </c>
      <c r="E1669" t="s">
        <v>2354</v>
      </c>
      <c r="F1669" t="s">
        <v>3614</v>
      </c>
      <c r="G1669" t="s">
        <v>3630</v>
      </c>
      <c r="H1669" t="s">
        <v>3631</v>
      </c>
      <c r="I1669" t="s">
        <v>3792</v>
      </c>
      <c r="J1669">
        <v>2019</v>
      </c>
      <c r="K1669" t="s">
        <v>4062</v>
      </c>
    </row>
    <row r="1670" spans="3:73" x14ac:dyDescent="0.3">
      <c r="C1670">
        <v>1828318</v>
      </c>
      <c r="D1670" t="s">
        <v>3791</v>
      </c>
      <c r="E1670" t="s">
        <v>2354</v>
      </c>
      <c r="F1670" t="s">
        <v>3614</v>
      </c>
      <c r="G1670" t="s">
        <v>3630</v>
      </c>
      <c r="H1670" t="s">
        <v>3631</v>
      </c>
      <c r="I1670" t="s">
        <v>3792</v>
      </c>
      <c r="J1670">
        <v>2018</v>
      </c>
      <c r="K1670" t="s">
        <v>4062</v>
      </c>
    </row>
    <row r="1671" spans="3:73" x14ac:dyDescent="0.3">
      <c r="C1671">
        <v>1828318</v>
      </c>
      <c r="D1671" t="s">
        <v>3791</v>
      </c>
      <c r="E1671" t="s">
        <v>2354</v>
      </c>
      <c r="F1671" t="s">
        <v>3614</v>
      </c>
      <c r="G1671" t="s">
        <v>3630</v>
      </c>
      <c r="H1671" t="s">
        <v>3631</v>
      </c>
      <c r="I1671" t="s">
        <v>3792</v>
      </c>
      <c r="J1671">
        <v>2017</v>
      </c>
      <c r="K1671" t="s">
        <v>4062</v>
      </c>
    </row>
    <row r="1672" spans="3:73" x14ac:dyDescent="0.3">
      <c r="C1672">
        <v>33533</v>
      </c>
      <c r="D1672" t="s">
        <v>3801</v>
      </c>
      <c r="E1672" t="s">
        <v>1786</v>
      </c>
      <c r="F1672" t="s">
        <v>3614</v>
      </c>
      <c r="G1672" t="s">
        <v>3802</v>
      </c>
      <c r="H1672" t="s">
        <v>3803</v>
      </c>
      <c r="I1672" t="s">
        <v>3804</v>
      </c>
      <c r="J1672">
        <v>2026</v>
      </c>
      <c r="K1672" t="s">
        <v>4062</v>
      </c>
      <c r="L1672">
        <v>54.818914999999997</v>
      </c>
    </row>
    <row r="1673" spans="3:73" x14ac:dyDescent="0.3">
      <c r="C1673">
        <v>33533</v>
      </c>
      <c r="D1673" t="s">
        <v>3801</v>
      </c>
      <c r="E1673" t="s">
        <v>1786</v>
      </c>
      <c r="F1673" t="s">
        <v>3614</v>
      </c>
      <c r="G1673" t="s">
        <v>3802</v>
      </c>
      <c r="H1673" t="s">
        <v>3803</v>
      </c>
      <c r="I1673" t="s">
        <v>3804</v>
      </c>
      <c r="J1673">
        <v>2025</v>
      </c>
      <c r="K1673" t="s">
        <v>4062</v>
      </c>
      <c r="L1673">
        <v>38.335898</v>
      </c>
      <c r="M1673">
        <v>79116564</v>
      </c>
      <c r="N1673">
        <v>75156408</v>
      </c>
      <c r="O1673">
        <v>18862645</v>
      </c>
      <c r="P1673">
        <v>7598888</v>
      </c>
      <c r="Q1673">
        <v>17842049</v>
      </c>
      <c r="S1673">
        <v>3960156</v>
      </c>
      <c r="V1673">
        <v>28267564</v>
      </c>
      <c r="W1673">
        <v>28267564</v>
      </c>
      <c r="X1673">
        <v>2641576</v>
      </c>
      <c r="AB1673">
        <v>50849000</v>
      </c>
      <c r="AC1673">
        <v>4616372</v>
      </c>
      <c r="AD1673">
        <v>31550390</v>
      </c>
      <c r="AE1673">
        <v>1043291</v>
      </c>
      <c r="AF1673">
        <v>2896368</v>
      </c>
      <c r="AG1673">
        <v>3771652</v>
      </c>
      <c r="AH1673">
        <v>9596194</v>
      </c>
      <c r="AI1673">
        <v>31266241</v>
      </c>
      <c r="AJ1673">
        <v>8126686</v>
      </c>
      <c r="AM1673">
        <v>1585710</v>
      </c>
      <c r="AN1673">
        <v>2931651</v>
      </c>
      <c r="AQ1673">
        <v>20991372</v>
      </c>
      <c r="AU1673">
        <v>-6938965</v>
      </c>
      <c r="AV1673">
        <v>458268</v>
      </c>
      <c r="AX1673">
        <v>2597354</v>
      </c>
      <c r="AY1673">
        <v>1.1000000000000001</v>
      </c>
      <c r="AZ1673">
        <v>18543029</v>
      </c>
      <c r="BA1673">
        <v>0.84686553856664404</v>
      </c>
      <c r="BE1673">
        <v>2.1874684901118102</v>
      </c>
      <c r="BG1673">
        <v>0.393036239158983</v>
      </c>
      <c r="BH1673">
        <v>1.68614528942386</v>
      </c>
      <c r="BI1673">
        <v>0.121291844777283</v>
      </c>
      <c r="BJ1673">
        <v>-0.723095531415893</v>
      </c>
      <c r="BN1673">
        <v>0.35729008656139299</v>
      </c>
      <c r="BP1673">
        <v>0.66728937095534702</v>
      </c>
      <c r="BQ1673">
        <v>2.0275662593352601</v>
      </c>
      <c r="BR1673">
        <v>34.850816363636397</v>
      </c>
      <c r="BS1673">
        <v>5.7654054160357099E-2</v>
      </c>
      <c r="BU1673">
        <v>8.2930810438750001E-7</v>
      </c>
    </row>
    <row r="1674" spans="3:73" x14ac:dyDescent="0.3">
      <c r="C1674">
        <v>33533</v>
      </c>
      <c r="D1674" t="s">
        <v>3801</v>
      </c>
      <c r="E1674" t="s">
        <v>1786</v>
      </c>
      <c r="F1674" t="s">
        <v>3614</v>
      </c>
      <c r="G1674" t="s">
        <v>3802</v>
      </c>
      <c r="H1674" t="s">
        <v>3803</v>
      </c>
      <c r="I1674" t="s">
        <v>3804</v>
      </c>
      <c r="J1674">
        <v>2024</v>
      </c>
      <c r="K1674" t="s">
        <v>4062</v>
      </c>
      <c r="L1674">
        <v>24.707460000000001</v>
      </c>
      <c r="M1674">
        <v>56542931</v>
      </c>
      <c r="N1674">
        <v>53236656</v>
      </c>
      <c r="O1674">
        <v>4351970</v>
      </c>
      <c r="P1674">
        <v>6635490</v>
      </c>
      <c r="Q1674">
        <v>19244009</v>
      </c>
      <c r="S1674">
        <v>3306275</v>
      </c>
      <c r="V1674">
        <v>15268959</v>
      </c>
      <c r="W1674">
        <v>15268959</v>
      </c>
      <c r="X1674">
        <v>3751209</v>
      </c>
      <c r="AB1674">
        <v>41273972</v>
      </c>
      <c r="AC1674">
        <v>5842988</v>
      </c>
      <c r="AD1674">
        <v>26004790</v>
      </c>
      <c r="AE1674">
        <v>1043291</v>
      </c>
      <c r="AF1674">
        <v>2733958</v>
      </c>
      <c r="AG1674">
        <v>3200917</v>
      </c>
      <c r="AH1674">
        <v>11610911</v>
      </c>
      <c r="AI1674">
        <v>28083259</v>
      </c>
      <c r="AJ1674">
        <v>6539452</v>
      </c>
      <c r="AM1674">
        <v>1479874</v>
      </c>
      <c r="AN1674">
        <v>1893296</v>
      </c>
      <c r="AQ1674">
        <v>10595200</v>
      </c>
      <c r="AU1674">
        <v>-7840277</v>
      </c>
      <c r="AV1674">
        <v>-1151708</v>
      </c>
      <c r="AX1674">
        <v>1678070</v>
      </c>
      <c r="AY1674">
        <v>0.76</v>
      </c>
      <c r="AZ1674">
        <v>19566795</v>
      </c>
      <c r="BA1674">
        <v>0.563216099064061</v>
      </c>
      <c r="BE1674">
        <v>0.91252098995505204</v>
      </c>
      <c r="BG1674">
        <v>0.27568181342532</v>
      </c>
      <c r="BH1674">
        <v>1.43525084205155</v>
      </c>
      <c r="BI1674">
        <v>0.205346818685434</v>
      </c>
      <c r="BJ1674">
        <v>-0.67525080504018997</v>
      </c>
      <c r="BN1674">
        <v>0.27004187313883699</v>
      </c>
      <c r="BP1674">
        <v>0.28502074044471498</v>
      </c>
      <c r="BQ1674">
        <v>2.2262583192475698</v>
      </c>
      <c r="BR1674">
        <v>32.509815789473699</v>
      </c>
      <c r="BS1674">
        <v>4.58714271551088E-2</v>
      </c>
      <c r="BU1674">
        <v>4.5495184228937302E-7</v>
      </c>
    </row>
    <row r="1675" spans="3:73" x14ac:dyDescent="0.3">
      <c r="C1675">
        <v>33533</v>
      </c>
      <c r="D1675" t="s">
        <v>3801</v>
      </c>
      <c r="E1675" t="s">
        <v>1786</v>
      </c>
      <c r="F1675" t="s">
        <v>3614</v>
      </c>
      <c r="G1675" t="s">
        <v>3802</v>
      </c>
      <c r="H1675" t="s">
        <v>3803</v>
      </c>
      <c r="I1675" t="s">
        <v>3804</v>
      </c>
      <c r="J1675">
        <v>2023</v>
      </c>
      <c r="K1675" t="s">
        <v>4062</v>
      </c>
      <c r="L1675">
        <v>16.006992</v>
      </c>
      <c r="M1675">
        <v>47501523</v>
      </c>
      <c r="N1675">
        <v>44676434</v>
      </c>
      <c r="O1675">
        <v>2748755</v>
      </c>
      <c r="P1675">
        <v>5755282</v>
      </c>
      <c r="Q1675">
        <v>19889581</v>
      </c>
      <c r="S1675">
        <v>2825089</v>
      </c>
      <c r="V1675">
        <v>11621765</v>
      </c>
      <c r="W1675">
        <v>11483938</v>
      </c>
      <c r="X1675">
        <v>1212375</v>
      </c>
      <c r="AB1675">
        <v>35879758</v>
      </c>
      <c r="AC1675">
        <v>6038691</v>
      </c>
      <c r="AD1675">
        <v>21867720</v>
      </c>
      <c r="AE1675">
        <v>1043291</v>
      </c>
      <c r="AF1675">
        <v>2702633</v>
      </c>
      <c r="AG1675">
        <v>8050538</v>
      </c>
      <c r="AH1675">
        <v>35592323</v>
      </c>
      <c r="AI1675">
        <v>27541785</v>
      </c>
      <c r="AJ1675">
        <v>4300014</v>
      </c>
      <c r="AM1675">
        <v>1029336</v>
      </c>
      <c r="AN1675">
        <v>3677131</v>
      </c>
      <c r="AQ1675">
        <v>3899870</v>
      </c>
      <c r="AU1675">
        <v>-8765907</v>
      </c>
      <c r="AV1675">
        <v>-489268</v>
      </c>
      <c r="AX1675">
        <v>489268</v>
      </c>
      <c r="AY1675">
        <v>1.5</v>
      </c>
      <c r="AZ1675">
        <v>19225015</v>
      </c>
      <c r="BA1675">
        <v>0.120812962952713</v>
      </c>
      <c r="BE1675">
        <v>0.109570538568106</v>
      </c>
      <c r="BG1675">
        <v>0.226187484306658</v>
      </c>
      <c r="BH1675">
        <v>1.4326014830157501</v>
      </c>
      <c r="BI1675">
        <v>0.74928803861720406</v>
      </c>
      <c r="BJ1675">
        <v>-0.246286453401763</v>
      </c>
      <c r="BN1675">
        <v>0.24466089224128701</v>
      </c>
      <c r="BP1675">
        <v>0.23935648207087201</v>
      </c>
      <c r="BQ1675">
        <v>2.1583931400535299</v>
      </c>
      <c r="BR1675">
        <v>10.671328000000001</v>
      </c>
      <c r="BS1675">
        <v>0.102484832812975</v>
      </c>
      <c r="BU1675">
        <v>6.6919314227258705E-7</v>
      </c>
    </row>
    <row r="1676" spans="3:73" x14ac:dyDescent="0.3">
      <c r="C1676">
        <v>33533</v>
      </c>
      <c r="D1676" t="s">
        <v>3801</v>
      </c>
      <c r="E1676" t="s">
        <v>1786</v>
      </c>
      <c r="F1676" t="s">
        <v>3614</v>
      </c>
      <c r="G1676" t="s">
        <v>3802</v>
      </c>
      <c r="H1676" t="s">
        <v>3803</v>
      </c>
      <c r="I1676" t="s">
        <v>3804</v>
      </c>
      <c r="J1676">
        <v>2022</v>
      </c>
      <c r="K1676" t="s">
        <v>4062</v>
      </c>
      <c r="L1676">
        <v>12.328074000000001</v>
      </c>
      <c r="M1676">
        <v>39897229</v>
      </c>
      <c r="N1676">
        <v>37099236</v>
      </c>
      <c r="O1676">
        <v>8104060</v>
      </c>
      <c r="P1676">
        <v>5733174</v>
      </c>
      <c r="Q1676">
        <v>18560449</v>
      </c>
      <c r="S1676">
        <v>2797993</v>
      </c>
      <c r="V1676">
        <v>7797615</v>
      </c>
      <c r="W1676">
        <v>7619786</v>
      </c>
      <c r="X1676">
        <v>2079177</v>
      </c>
      <c r="AB1676">
        <v>32099614</v>
      </c>
      <c r="AC1676">
        <v>6038691</v>
      </c>
      <c r="AD1676">
        <v>18679857</v>
      </c>
      <c r="AE1676">
        <v>1043291</v>
      </c>
      <c r="AF1676">
        <v>2702633</v>
      </c>
      <c r="AG1676">
        <v>1177363</v>
      </c>
      <c r="AH1676">
        <v>8481243</v>
      </c>
      <c r="AI1676">
        <v>26632616</v>
      </c>
      <c r="AJ1676">
        <v>1529167</v>
      </c>
      <c r="AM1676">
        <v>327954</v>
      </c>
      <c r="AN1676">
        <v>276506</v>
      </c>
      <c r="AQ1676">
        <v>2219687</v>
      </c>
      <c r="AU1676">
        <v>-918339</v>
      </c>
      <c r="AV1676">
        <v>-1201316</v>
      </c>
      <c r="AX1676">
        <v>1201316</v>
      </c>
      <c r="AY1676">
        <v>0.11</v>
      </c>
      <c r="AZ1676">
        <v>18676170.5</v>
      </c>
      <c r="BA1676">
        <v>0.180299868781027</v>
      </c>
      <c r="BE1676">
        <v>0.26171717989922</v>
      </c>
      <c r="BG1676">
        <v>0.138819628207799</v>
      </c>
      <c r="BH1676">
        <v>1.42602124991309</v>
      </c>
      <c r="BI1676">
        <v>0.21257724439960499</v>
      </c>
      <c r="BJ1676">
        <v>-0.108278821866087</v>
      </c>
      <c r="BN1676">
        <v>0.19544252058206801</v>
      </c>
      <c r="BP1676">
        <v>1.0635548032451301</v>
      </c>
      <c r="BQ1676">
        <v>2.4329800075750199</v>
      </c>
      <c r="BR1676">
        <v>112.07340000000001</v>
      </c>
      <c r="BS1676">
        <v>8.6139976636479196E-3</v>
      </c>
      <c r="BU1676">
        <v>4.2246244456397497E-8</v>
      </c>
    </row>
    <row r="1677" spans="3:73" x14ac:dyDescent="0.3">
      <c r="C1677">
        <v>33533</v>
      </c>
      <c r="D1677" t="s">
        <v>3801</v>
      </c>
      <c r="E1677" t="s">
        <v>1786</v>
      </c>
      <c r="F1677" t="s">
        <v>3614</v>
      </c>
      <c r="G1677" t="s">
        <v>3802</v>
      </c>
      <c r="H1677" t="s">
        <v>3803</v>
      </c>
      <c r="I1677" t="s">
        <v>3804</v>
      </c>
      <c r="J1677">
        <v>2021</v>
      </c>
      <c r="K1677" t="s">
        <v>4062</v>
      </c>
      <c r="L1677">
        <v>13.935001</v>
      </c>
      <c r="M1677">
        <v>37980803</v>
      </c>
      <c r="N1677">
        <v>34990284</v>
      </c>
      <c r="O1677">
        <v>6802712</v>
      </c>
      <c r="P1677">
        <v>5353781</v>
      </c>
      <c r="Q1677">
        <v>18791892</v>
      </c>
      <c r="S1677">
        <v>2990519</v>
      </c>
      <c r="W1677">
        <v>7479951</v>
      </c>
      <c r="X1677">
        <v>2718173</v>
      </c>
      <c r="AB1677">
        <v>30332295</v>
      </c>
      <c r="AC1677">
        <v>6038691</v>
      </c>
      <c r="AD1677">
        <v>17414730</v>
      </c>
      <c r="AE1677">
        <v>1043291</v>
      </c>
      <c r="AF1677">
        <v>2702633</v>
      </c>
      <c r="AG1677">
        <v>1705926</v>
      </c>
      <c r="AH1677">
        <v>9301950</v>
      </c>
      <c r="AI1677">
        <v>24374991</v>
      </c>
      <c r="AJ1677">
        <v>-426139</v>
      </c>
      <c r="AM1677">
        <v>-186654</v>
      </c>
      <c r="AN1677">
        <v>879753</v>
      </c>
      <c r="AQ1677">
        <v>594996</v>
      </c>
      <c r="AU1677">
        <v>2006910</v>
      </c>
      <c r="AV1677">
        <v>-1201316</v>
      </c>
      <c r="AX1677">
        <v>1201316</v>
      </c>
      <c r="AY1677">
        <v>0.36</v>
      </c>
      <c r="AZ1677">
        <v>16789973.5</v>
      </c>
      <c r="BA1677">
        <v>-4.5811792151108102E-2</v>
      </c>
      <c r="BE1677">
        <v>6.39646525728476E-2</v>
      </c>
      <c r="BG1677">
        <v>0.18339444955090101</v>
      </c>
      <c r="BH1677">
        <v>1.45175875352037</v>
      </c>
      <c r="BI1677">
        <v>0.24491188351125701</v>
      </c>
      <c r="BJ1677">
        <v>0.21575153596826499</v>
      </c>
      <c r="BP1677">
        <v>0.909459433624632</v>
      </c>
      <c r="BQ1677">
        <v>2.1655746140583001</v>
      </c>
      <c r="BR1677">
        <v>38.708336111111102</v>
      </c>
      <c r="BS1677">
        <v>2.9003838977565002E-2</v>
      </c>
      <c r="BU1677">
        <v>1.6538809081212E-7</v>
      </c>
    </row>
    <row r="1678" spans="3:73" x14ac:dyDescent="0.3">
      <c r="C1678">
        <v>33533</v>
      </c>
      <c r="D1678" t="s">
        <v>3801</v>
      </c>
      <c r="E1678" t="s">
        <v>1786</v>
      </c>
      <c r="F1678" t="s">
        <v>3614</v>
      </c>
      <c r="G1678" t="s">
        <v>3802</v>
      </c>
      <c r="H1678" t="s">
        <v>3803</v>
      </c>
      <c r="I1678" t="s">
        <v>3804</v>
      </c>
      <c r="J1678">
        <v>2020</v>
      </c>
      <c r="K1678" t="s">
        <v>4062</v>
      </c>
      <c r="L1678">
        <v>17.008576999999999</v>
      </c>
      <c r="M1678">
        <v>38208766</v>
      </c>
      <c r="N1678">
        <v>34741988</v>
      </c>
      <c r="O1678">
        <v>5402122</v>
      </c>
      <c r="P1678">
        <v>9013405</v>
      </c>
      <c r="Q1678">
        <v>14788055</v>
      </c>
      <c r="S1678">
        <v>3466778</v>
      </c>
      <c r="W1678">
        <v>6748965</v>
      </c>
      <c r="X1678">
        <v>2861696</v>
      </c>
      <c r="AB1678">
        <v>31226848</v>
      </c>
      <c r="AC1678">
        <v>7650805</v>
      </c>
      <c r="AD1678">
        <v>18797589</v>
      </c>
      <c r="AE1678">
        <v>1009958</v>
      </c>
      <c r="AF1678">
        <v>2402633</v>
      </c>
      <c r="AG1678">
        <v>2031186</v>
      </c>
      <c r="AH1678">
        <v>12124438</v>
      </c>
      <c r="AI1678">
        <v>25967616</v>
      </c>
      <c r="AJ1678">
        <v>1172308</v>
      </c>
      <c r="AM1678">
        <v>145521</v>
      </c>
      <c r="AN1678">
        <v>956693</v>
      </c>
      <c r="AQ1678">
        <v>5968511</v>
      </c>
      <c r="AU1678">
        <v>326010</v>
      </c>
      <c r="AV1678">
        <v>-2355160</v>
      </c>
      <c r="AX1678">
        <v>2388211</v>
      </c>
      <c r="AY1678">
        <v>0.4</v>
      </c>
      <c r="AZ1678">
        <v>14006596</v>
      </c>
      <c r="BA1678">
        <v>9.6689677492680495E-2</v>
      </c>
      <c r="BE1678">
        <v>0.49227114691831497</v>
      </c>
      <c r="BG1678">
        <v>0.16752825986656</v>
      </c>
      <c r="BH1678">
        <v>1.85395623604764</v>
      </c>
      <c r="BI1678">
        <v>0.31732084726316501</v>
      </c>
      <c r="BJ1678">
        <v>2.6888668984079898E-2</v>
      </c>
      <c r="BP1678">
        <v>0.80043710405965995</v>
      </c>
      <c r="BQ1678">
        <v>2.9565915662623801</v>
      </c>
      <c r="BR1678">
        <v>42.521442499999999</v>
      </c>
      <c r="BS1678">
        <v>3.0636873756839E-2</v>
      </c>
      <c r="BU1678">
        <v>2.1787119852762599E-7</v>
      </c>
    </row>
    <row r="1679" spans="3:73" x14ac:dyDescent="0.3">
      <c r="C1679">
        <v>33533</v>
      </c>
      <c r="D1679" t="s">
        <v>3801</v>
      </c>
      <c r="E1679" t="s">
        <v>1786</v>
      </c>
      <c r="F1679" t="s">
        <v>3614</v>
      </c>
      <c r="G1679" t="s">
        <v>3802</v>
      </c>
      <c r="H1679" t="s">
        <v>3803</v>
      </c>
      <c r="I1679" t="s">
        <v>3804</v>
      </c>
      <c r="J1679">
        <v>2019</v>
      </c>
      <c r="K1679" t="s">
        <v>4062</v>
      </c>
      <c r="L1679">
        <v>19.846632</v>
      </c>
      <c r="M1679">
        <v>35687513</v>
      </c>
      <c r="N1679">
        <v>31862102</v>
      </c>
      <c r="O1679">
        <v>1462761</v>
      </c>
      <c r="P1679">
        <v>10995783</v>
      </c>
      <c r="Q1679">
        <v>13225137</v>
      </c>
      <c r="S1679">
        <v>3825411</v>
      </c>
      <c r="W1679">
        <v>3484934</v>
      </c>
      <c r="X1679">
        <v>2160433</v>
      </c>
      <c r="AB1679">
        <v>31925504</v>
      </c>
      <c r="AC1679">
        <v>7632556</v>
      </c>
      <c r="AD1679">
        <v>20022132</v>
      </c>
      <c r="AE1679">
        <v>1009958</v>
      </c>
      <c r="AF1679">
        <v>2401213</v>
      </c>
      <c r="AG1679">
        <v>2403565</v>
      </c>
      <c r="AH1679">
        <v>11619202</v>
      </c>
      <c r="AI1679">
        <v>29414678</v>
      </c>
      <c r="AJ1679">
        <v>2652939</v>
      </c>
      <c r="AM1679">
        <v>538939</v>
      </c>
      <c r="AN1679">
        <v>1140809</v>
      </c>
      <c r="AQ1679">
        <v>-3604406</v>
      </c>
      <c r="AU1679">
        <v>5234540</v>
      </c>
      <c r="AV1679">
        <v>-4466169</v>
      </c>
      <c r="AX1679">
        <v>4736962</v>
      </c>
      <c r="AY1679">
        <v>0.48</v>
      </c>
      <c r="AZ1679">
        <v>12265569.5</v>
      </c>
      <c r="BA1679">
        <v>0.22832368350253299</v>
      </c>
      <c r="BE1679">
        <v>-0.310211148751868</v>
      </c>
      <c r="BG1679">
        <v>0.20686145227529401</v>
      </c>
      <c r="BH1679">
        <v>2.3981502041140401</v>
      </c>
      <c r="BI1679">
        <v>0.32558172378108802</v>
      </c>
      <c r="BJ1679">
        <v>0.45050770268044199</v>
      </c>
      <c r="BP1679">
        <v>0.41973850867763901</v>
      </c>
      <c r="BQ1679">
        <v>5.3478674201577396</v>
      </c>
      <c r="BR1679">
        <v>41.347149999999999</v>
      </c>
      <c r="BS1679">
        <v>3.5733468765285603E-2</v>
      </c>
      <c r="BU1679">
        <v>2.98394141561555E-7</v>
      </c>
    </row>
    <row r="1680" spans="3:73" x14ac:dyDescent="0.3">
      <c r="C1680">
        <v>33533</v>
      </c>
      <c r="D1680" t="s">
        <v>3801</v>
      </c>
      <c r="E1680" t="s">
        <v>1786</v>
      </c>
      <c r="F1680" t="s">
        <v>3614</v>
      </c>
      <c r="G1680" t="s">
        <v>3802</v>
      </c>
      <c r="H1680" t="s">
        <v>3803</v>
      </c>
      <c r="I1680" t="s">
        <v>3804</v>
      </c>
      <c r="J1680">
        <v>2018</v>
      </c>
      <c r="K1680" t="s">
        <v>4062</v>
      </c>
      <c r="L1680">
        <v>21.631257000000002</v>
      </c>
      <c r="M1680">
        <v>36716417</v>
      </c>
      <c r="N1680">
        <v>32957780</v>
      </c>
      <c r="O1680">
        <v>4298796</v>
      </c>
      <c r="P1680">
        <v>4377726</v>
      </c>
      <c r="Q1680">
        <v>11306002</v>
      </c>
      <c r="S1680">
        <v>3758637</v>
      </c>
      <c r="W1680">
        <v>3217312</v>
      </c>
      <c r="X1680">
        <v>1822597</v>
      </c>
      <c r="AB1680">
        <v>33481412</v>
      </c>
      <c r="AC1680">
        <v>7718835</v>
      </c>
      <c r="AD1680">
        <v>22416400</v>
      </c>
      <c r="AE1680">
        <v>1009958</v>
      </c>
      <c r="AF1680">
        <v>2387124</v>
      </c>
      <c r="AG1680">
        <v>1870296</v>
      </c>
      <c r="AH1680">
        <v>7827194</v>
      </c>
      <c r="AI1680">
        <v>24855631</v>
      </c>
      <c r="AJ1680">
        <v>3853857</v>
      </c>
      <c r="AM1680">
        <v>993279</v>
      </c>
      <c r="AN1680">
        <v>700398</v>
      </c>
      <c r="AQ1680">
        <v>260907</v>
      </c>
      <c r="AU1680">
        <v>-4020102</v>
      </c>
      <c r="AV1680">
        <v>-2000172</v>
      </c>
      <c r="AX1680">
        <v>2329593</v>
      </c>
      <c r="AY1680">
        <v>0.3</v>
      </c>
      <c r="AZ1680">
        <v>10492406.5</v>
      </c>
      <c r="BA1680">
        <v>0.492367635195959</v>
      </c>
      <c r="BE1680">
        <v>3.3333401471842897E-2</v>
      </c>
      <c r="BG1680">
        <v>0.238948466078648</v>
      </c>
      <c r="BH1680">
        <v>2.3689161299650401</v>
      </c>
      <c r="BI1680">
        <v>0.213179679269903</v>
      </c>
      <c r="BJ1680">
        <v>-0.51360704742976904</v>
      </c>
      <c r="BP1680">
        <v>1.3361452044439599</v>
      </c>
      <c r="BQ1680">
        <v>6.72977255547488</v>
      </c>
      <c r="BR1680">
        <v>72.104190000000003</v>
      </c>
      <c r="BS1680">
        <v>2.09190102257336E-2</v>
      </c>
      <c r="BU1680">
        <v>1.9382029348105201E-7</v>
      </c>
    </row>
    <row r="1681" spans="3:73" x14ac:dyDescent="0.3">
      <c r="C1681">
        <v>33533</v>
      </c>
      <c r="D1681" t="s">
        <v>3801</v>
      </c>
      <c r="E1681" t="s">
        <v>1786</v>
      </c>
      <c r="F1681" t="s">
        <v>3614</v>
      </c>
      <c r="G1681" t="s">
        <v>3802</v>
      </c>
      <c r="H1681" t="s">
        <v>3803</v>
      </c>
      <c r="I1681" t="s">
        <v>3804</v>
      </c>
      <c r="J1681">
        <v>2017</v>
      </c>
      <c r="K1681" t="s">
        <v>4062</v>
      </c>
      <c r="L1681">
        <v>16.892538999999999</v>
      </c>
      <c r="M1681">
        <v>35493695</v>
      </c>
      <c r="N1681">
        <v>33228599</v>
      </c>
      <c r="O1681">
        <v>10058163</v>
      </c>
      <c r="P1681">
        <v>3399613</v>
      </c>
      <c r="Q1681">
        <v>9678811</v>
      </c>
      <c r="S1681">
        <v>2265096</v>
      </c>
      <c r="W1681">
        <v>3375581</v>
      </c>
      <c r="X1681">
        <v>2250115</v>
      </c>
      <c r="AB1681">
        <v>31897543</v>
      </c>
      <c r="AC1681">
        <v>7779099</v>
      </c>
      <c r="AD1681">
        <v>21670196</v>
      </c>
      <c r="AE1681">
        <v>1009958</v>
      </c>
      <c r="AF1681">
        <v>2371321</v>
      </c>
      <c r="AG1681">
        <v>1162170</v>
      </c>
      <c r="AJ1681">
        <v>1526456</v>
      </c>
      <c r="AM1681">
        <v>515669</v>
      </c>
      <c r="AN1681">
        <v>191659</v>
      </c>
      <c r="AQ1681">
        <v>6420723</v>
      </c>
      <c r="AU1681">
        <v>-4202411</v>
      </c>
      <c r="AV1681">
        <v>-2191793</v>
      </c>
      <c r="AX1681">
        <v>2307445</v>
      </c>
      <c r="AY1681">
        <v>0.08</v>
      </c>
      <c r="BP1681">
        <v>2.9796834974482902</v>
      </c>
      <c r="BQ1681">
        <v>6.9765139690026698</v>
      </c>
      <c r="BR1681">
        <v>211.15673749999999</v>
      </c>
      <c r="BS1681">
        <v>6.0085819149142596E-3</v>
      </c>
      <c r="BU1681">
        <v>4.2366997357758898E-8</v>
      </c>
    </row>
    <row r="1682" spans="3:73" x14ac:dyDescent="0.3">
      <c r="C1682">
        <v>1868941</v>
      </c>
      <c r="D1682" t="s">
        <v>3814</v>
      </c>
      <c r="E1682" t="s">
        <v>1916</v>
      </c>
      <c r="F1682" t="s">
        <v>3614</v>
      </c>
      <c r="G1682" t="s">
        <v>3630</v>
      </c>
      <c r="H1682" t="s">
        <v>3631</v>
      </c>
      <c r="I1682" t="s">
        <v>3815</v>
      </c>
      <c r="J1682">
        <v>2026</v>
      </c>
      <c r="K1682" t="s">
        <v>4062</v>
      </c>
      <c r="L1682">
        <v>20.253689999999999</v>
      </c>
    </row>
    <row r="1683" spans="3:73" x14ac:dyDescent="0.3">
      <c r="C1683">
        <v>1868941</v>
      </c>
      <c r="D1683" t="s">
        <v>3814</v>
      </c>
      <c r="E1683" t="s">
        <v>1916</v>
      </c>
      <c r="F1683" t="s">
        <v>3614</v>
      </c>
      <c r="G1683" t="s">
        <v>3630</v>
      </c>
      <c r="H1683" t="s">
        <v>3631</v>
      </c>
      <c r="I1683" t="s">
        <v>3815</v>
      </c>
      <c r="J1683">
        <v>2025</v>
      </c>
      <c r="K1683" t="s">
        <v>4062</v>
      </c>
      <c r="L1683">
        <v>10.640079999999999</v>
      </c>
      <c r="M1683">
        <v>2357000000</v>
      </c>
      <c r="N1683">
        <v>2064256000</v>
      </c>
      <c r="O1683">
        <v>690768000</v>
      </c>
      <c r="P1683">
        <v>272820000</v>
      </c>
      <c r="Q1683">
        <v>455015000</v>
      </c>
      <c r="S1683">
        <v>50320000</v>
      </c>
      <c r="T1683">
        <v>63403000</v>
      </c>
      <c r="U1683">
        <v>28584000</v>
      </c>
      <c r="V1683">
        <v>1808152000</v>
      </c>
      <c r="W1683">
        <v>1370369000</v>
      </c>
      <c r="X1683">
        <v>321004000</v>
      </c>
      <c r="AB1683">
        <v>429595000</v>
      </c>
      <c r="AC1683">
        <v>10213000</v>
      </c>
      <c r="AD1683">
        <v>-199762000</v>
      </c>
      <c r="AG1683">
        <v>295785000</v>
      </c>
      <c r="AK1683">
        <v>86217000</v>
      </c>
      <c r="AM1683">
        <v>22917000</v>
      </c>
      <c r="AN1683">
        <v>-48314000</v>
      </c>
      <c r="AP1683">
        <v>13348000</v>
      </c>
      <c r="AQ1683">
        <v>-145538000</v>
      </c>
      <c r="AS1683">
        <v>29343000</v>
      </c>
      <c r="AU1683">
        <v>-29799000</v>
      </c>
      <c r="AV1683">
        <v>356880000</v>
      </c>
      <c r="AY1683">
        <v>-0.37</v>
      </c>
      <c r="AZ1683">
        <v>318808000</v>
      </c>
      <c r="BN1683">
        <v>0.76714128128977499</v>
      </c>
      <c r="BP1683">
        <v>0.50407445002039597</v>
      </c>
      <c r="BQ1683">
        <v>1.1743121743121701</v>
      </c>
      <c r="BR1683">
        <v>-28.756972972972999</v>
      </c>
      <c r="BS1683">
        <v>-0.112464064991445</v>
      </c>
      <c r="BU1683">
        <v>-9.1640489298059802E-9</v>
      </c>
    </row>
    <row r="1684" spans="3:73" x14ac:dyDescent="0.3">
      <c r="C1684">
        <v>1868941</v>
      </c>
      <c r="D1684" t="s">
        <v>3814</v>
      </c>
      <c r="E1684" t="s">
        <v>1916</v>
      </c>
      <c r="F1684" t="s">
        <v>3614</v>
      </c>
      <c r="G1684" t="s">
        <v>3630</v>
      </c>
      <c r="H1684" t="s">
        <v>3631</v>
      </c>
      <c r="I1684" t="s">
        <v>3815</v>
      </c>
      <c r="J1684">
        <v>2024</v>
      </c>
      <c r="K1684" t="s">
        <v>4062</v>
      </c>
      <c r="L1684">
        <v>18.53642</v>
      </c>
      <c r="M1684">
        <v>1902188000</v>
      </c>
      <c r="N1684">
        <v>1680443000</v>
      </c>
      <c r="O1684">
        <v>448685000</v>
      </c>
      <c r="P1684">
        <v>216458000</v>
      </c>
      <c r="Q1684">
        <v>182601000</v>
      </c>
      <c r="S1684">
        <v>15350000</v>
      </c>
      <c r="T1684">
        <v>60002000</v>
      </c>
      <c r="U1684">
        <v>27482000</v>
      </c>
      <c r="V1684">
        <v>1295049000</v>
      </c>
      <c r="W1684">
        <v>1258835000</v>
      </c>
      <c r="X1684">
        <v>436744000</v>
      </c>
      <c r="AB1684">
        <v>472104000</v>
      </c>
      <c r="AC1684">
        <v>9460000</v>
      </c>
      <c r="AD1684">
        <v>-151448000</v>
      </c>
      <c r="AG1684">
        <v>341080000</v>
      </c>
      <c r="AK1684">
        <v>66195000</v>
      </c>
      <c r="AM1684">
        <v>9206000</v>
      </c>
      <c r="AN1684">
        <v>22716000</v>
      </c>
      <c r="AP1684">
        <v>11426000</v>
      </c>
      <c r="AQ1684">
        <v>79685000</v>
      </c>
      <c r="AS1684">
        <v>14482000</v>
      </c>
      <c r="AU1684">
        <v>-18975000</v>
      </c>
      <c r="AV1684">
        <v>-8676000</v>
      </c>
      <c r="AY1684">
        <v>0.18</v>
      </c>
      <c r="AZ1684">
        <v>203752000</v>
      </c>
      <c r="BN1684">
        <v>0.68082071803628197</v>
      </c>
      <c r="BP1684">
        <v>0.35642876151362202</v>
      </c>
      <c r="BQ1684">
        <v>1.1898636437658601</v>
      </c>
      <c r="BR1684">
        <v>102.980111111111</v>
      </c>
      <c r="BS1684">
        <v>4.8116516699710198E-2</v>
      </c>
      <c r="BU1684">
        <v>7.0674165014488301E-9</v>
      </c>
    </row>
    <row r="1685" spans="3:73" x14ac:dyDescent="0.3">
      <c r="C1685">
        <v>1868941</v>
      </c>
      <c r="D1685" t="s">
        <v>3814</v>
      </c>
      <c r="E1685" t="s">
        <v>1916</v>
      </c>
      <c r="F1685" t="s">
        <v>3614</v>
      </c>
      <c r="G1685" t="s">
        <v>3630</v>
      </c>
      <c r="H1685" t="s">
        <v>3631</v>
      </c>
      <c r="I1685" t="s">
        <v>3815</v>
      </c>
      <c r="J1685">
        <v>2023</v>
      </c>
      <c r="K1685" t="s">
        <v>4062</v>
      </c>
      <c r="L1685">
        <v>22.503533000000001</v>
      </c>
      <c r="M1685">
        <v>1352149000</v>
      </c>
      <c r="N1685">
        <v>1194960000</v>
      </c>
      <c r="O1685">
        <v>345896000</v>
      </c>
      <c r="P1685">
        <v>103397000</v>
      </c>
      <c r="Q1685">
        <v>224903000</v>
      </c>
      <c r="S1685">
        <v>12771000</v>
      </c>
      <c r="T1685">
        <v>55752000</v>
      </c>
      <c r="U1685">
        <v>26020000</v>
      </c>
      <c r="V1685">
        <v>795819000</v>
      </c>
      <c r="W1685">
        <v>745663000</v>
      </c>
      <c r="X1685">
        <v>62899000</v>
      </c>
      <c r="AB1685">
        <v>402346000</v>
      </c>
      <c r="AC1685">
        <v>7797000</v>
      </c>
      <c r="AD1685">
        <v>-174164000</v>
      </c>
      <c r="AG1685">
        <v>140955000</v>
      </c>
      <c r="AK1685">
        <v>66307000</v>
      </c>
      <c r="AM1685">
        <v>4549000</v>
      </c>
      <c r="AN1685">
        <v>-69620000</v>
      </c>
      <c r="AP1685">
        <v>9835000</v>
      </c>
      <c r="AQ1685">
        <v>-111927000</v>
      </c>
      <c r="AS1685">
        <v>10665000</v>
      </c>
      <c r="AU1685">
        <v>94437000</v>
      </c>
      <c r="AV1685">
        <v>52595000</v>
      </c>
      <c r="AY1685">
        <v>-0.6</v>
      </c>
      <c r="AZ1685">
        <v>438819000</v>
      </c>
      <c r="BN1685">
        <v>0.58855865736690305</v>
      </c>
      <c r="BP1685">
        <v>0.463877113387683</v>
      </c>
      <c r="BQ1685">
        <v>1.3009321905472</v>
      </c>
      <c r="BR1685">
        <v>-37.505888333333303</v>
      </c>
      <c r="BS1685">
        <v>-0.17303514885198301</v>
      </c>
      <c r="BU1685">
        <v>-3.3558479020544499E-8</v>
      </c>
    </row>
    <row r="1686" spans="3:73" x14ac:dyDescent="0.3">
      <c r="C1686">
        <v>1868941</v>
      </c>
      <c r="D1686" t="s">
        <v>3814</v>
      </c>
      <c r="E1686" t="s">
        <v>1916</v>
      </c>
      <c r="F1686" t="s">
        <v>3614</v>
      </c>
      <c r="G1686" t="s">
        <v>3630</v>
      </c>
      <c r="H1686" t="s">
        <v>3631</v>
      </c>
      <c r="I1686" t="s">
        <v>3815</v>
      </c>
      <c r="J1686">
        <v>2022</v>
      </c>
      <c r="K1686" t="s">
        <v>4062</v>
      </c>
      <c r="L1686">
        <v>13.934381999999999</v>
      </c>
      <c r="M1686">
        <v>1745654000</v>
      </c>
      <c r="N1686">
        <v>1601533000</v>
      </c>
      <c r="O1686">
        <v>357296000</v>
      </c>
      <c r="P1686">
        <v>86770000</v>
      </c>
      <c r="Q1686">
        <v>652735000</v>
      </c>
      <c r="S1686">
        <v>13755000</v>
      </c>
      <c r="T1686">
        <v>51696000</v>
      </c>
      <c r="U1686">
        <v>24851000</v>
      </c>
      <c r="V1686">
        <v>1116446000</v>
      </c>
      <c r="W1686">
        <v>1109463000</v>
      </c>
      <c r="X1686">
        <v>304898000</v>
      </c>
      <c r="AB1686">
        <v>435830000</v>
      </c>
      <c r="AC1686">
        <v>5013000</v>
      </c>
      <c r="AD1686">
        <v>-104544000</v>
      </c>
      <c r="AG1686">
        <v>-62354000</v>
      </c>
      <c r="AK1686">
        <v>60142000</v>
      </c>
      <c r="AM1686">
        <v>1357000</v>
      </c>
      <c r="AN1686">
        <v>-104485000</v>
      </c>
      <c r="AO1686">
        <v>2018000</v>
      </c>
      <c r="AP1686">
        <v>7108000</v>
      </c>
      <c r="AQ1686">
        <v>-282385000</v>
      </c>
      <c r="AU1686">
        <v>-148417000</v>
      </c>
      <c r="AV1686">
        <v>817053000</v>
      </c>
      <c r="AY1686">
        <v>-1.5</v>
      </c>
      <c r="BB1686">
        <v>-101110000</v>
      </c>
      <c r="BC1686">
        <v>-94002000</v>
      </c>
      <c r="BN1686">
        <v>0.63955743807192</v>
      </c>
      <c r="BO1686">
        <v>-50.104063429137803</v>
      </c>
      <c r="BP1686">
        <v>0.32204408799572398</v>
      </c>
      <c r="BQ1686">
        <v>0.85518669842978101</v>
      </c>
      <c r="BR1686">
        <v>-9.2895880000000002</v>
      </c>
      <c r="BS1686">
        <v>-0.239737971227313</v>
      </c>
      <c r="BU1686">
        <v>-4.7958086868733203E-8</v>
      </c>
    </row>
    <row r="1687" spans="3:73" x14ac:dyDescent="0.3">
      <c r="C1687">
        <v>1868941</v>
      </c>
      <c r="D1687" t="s">
        <v>3814</v>
      </c>
      <c r="E1687" t="s">
        <v>1916</v>
      </c>
      <c r="F1687" t="s">
        <v>3614</v>
      </c>
      <c r="G1687" t="s">
        <v>3630</v>
      </c>
      <c r="H1687" t="s">
        <v>3631</v>
      </c>
      <c r="I1687" t="s">
        <v>3815</v>
      </c>
      <c r="J1687">
        <v>2021</v>
      </c>
      <c r="K1687" t="s">
        <v>4062</v>
      </c>
      <c r="L1687">
        <v>33.904769000000002</v>
      </c>
    </row>
    <row r="1688" spans="3:73" x14ac:dyDescent="0.3">
      <c r="C1688">
        <v>1868941</v>
      </c>
      <c r="D1688" t="s">
        <v>3814</v>
      </c>
      <c r="E1688" t="s">
        <v>1916</v>
      </c>
      <c r="F1688" t="s">
        <v>3614</v>
      </c>
      <c r="G1688" t="s">
        <v>3630</v>
      </c>
      <c r="H1688" t="s">
        <v>3631</v>
      </c>
      <c r="I1688" t="s">
        <v>3815</v>
      </c>
      <c r="J1688">
        <v>2020</v>
      </c>
      <c r="K1688" t="s">
        <v>4062</v>
      </c>
    </row>
    <row r="1689" spans="3:73" x14ac:dyDescent="0.3">
      <c r="C1689">
        <v>1868941</v>
      </c>
      <c r="D1689" t="s">
        <v>3814</v>
      </c>
      <c r="E1689" t="s">
        <v>1916</v>
      </c>
      <c r="F1689" t="s">
        <v>3614</v>
      </c>
      <c r="G1689" t="s">
        <v>3630</v>
      </c>
      <c r="H1689" t="s">
        <v>3631</v>
      </c>
      <c r="I1689" t="s">
        <v>3815</v>
      </c>
      <c r="J1689">
        <v>2019</v>
      </c>
      <c r="K1689" t="s">
        <v>4062</v>
      </c>
    </row>
    <row r="1690" spans="3:73" x14ac:dyDescent="0.3">
      <c r="C1690">
        <v>1868941</v>
      </c>
      <c r="D1690" t="s">
        <v>3814</v>
      </c>
      <c r="E1690" t="s">
        <v>1916</v>
      </c>
      <c r="F1690" t="s">
        <v>3614</v>
      </c>
      <c r="G1690" t="s">
        <v>3630</v>
      </c>
      <c r="H1690" t="s">
        <v>3631</v>
      </c>
      <c r="I1690" t="s">
        <v>3815</v>
      </c>
      <c r="J1690">
        <v>2018</v>
      </c>
      <c r="K1690" t="s">
        <v>4062</v>
      </c>
    </row>
    <row r="1691" spans="3:73" x14ac:dyDescent="0.3">
      <c r="C1691">
        <v>1868941</v>
      </c>
      <c r="D1691" t="s">
        <v>3814</v>
      </c>
      <c r="E1691" t="s">
        <v>1916</v>
      </c>
      <c r="F1691" t="s">
        <v>3614</v>
      </c>
      <c r="G1691" t="s">
        <v>3630</v>
      </c>
      <c r="H1691" t="s">
        <v>3631</v>
      </c>
      <c r="I1691" t="s">
        <v>3815</v>
      </c>
      <c r="J1691">
        <v>2017</v>
      </c>
      <c r="K1691" t="s">
        <v>4062</v>
      </c>
    </row>
    <row r="1692" spans="3:73" x14ac:dyDescent="0.3">
      <c r="C1692">
        <v>1474735</v>
      </c>
      <c r="D1692" t="s">
        <v>3840</v>
      </c>
      <c r="E1692" t="s">
        <v>371</v>
      </c>
      <c r="F1692" t="s">
        <v>3614</v>
      </c>
      <c r="G1692" t="s">
        <v>3661</v>
      </c>
      <c r="H1692" t="s">
        <v>3662</v>
      </c>
      <c r="I1692" t="s">
        <v>3841</v>
      </c>
      <c r="J1692">
        <v>2026</v>
      </c>
      <c r="K1692" t="s">
        <v>4062</v>
      </c>
      <c r="L1692">
        <v>195.21148099999999</v>
      </c>
    </row>
    <row r="1693" spans="3:73" x14ac:dyDescent="0.3">
      <c r="C1693">
        <v>1474735</v>
      </c>
      <c r="D1693" t="s">
        <v>3840</v>
      </c>
      <c r="E1693" t="s">
        <v>371</v>
      </c>
      <c r="F1693" t="s">
        <v>3614</v>
      </c>
      <c r="G1693" t="s">
        <v>3661</v>
      </c>
      <c r="H1693" t="s">
        <v>3662</v>
      </c>
      <c r="I1693" t="s">
        <v>3841</v>
      </c>
      <c r="J1693">
        <v>2025</v>
      </c>
      <c r="K1693" t="s">
        <v>4062</v>
      </c>
      <c r="L1693">
        <v>152.48840300000001</v>
      </c>
      <c r="M1693">
        <v>5573679000</v>
      </c>
      <c r="N1693">
        <v>2462478000</v>
      </c>
      <c r="O1693">
        <v>341413000</v>
      </c>
      <c r="P1693">
        <v>602739000</v>
      </c>
      <c r="Q1693">
        <v>1248867000</v>
      </c>
      <c r="S1693">
        <v>813605000</v>
      </c>
      <c r="T1693">
        <v>675266000</v>
      </c>
      <c r="U1693">
        <v>1467094000</v>
      </c>
      <c r="V1693">
        <v>2934633000</v>
      </c>
      <c r="W1693">
        <v>1215346000</v>
      </c>
      <c r="X1693">
        <v>436583000</v>
      </c>
      <c r="AB1693">
        <v>2632422000</v>
      </c>
      <c r="AD1693">
        <v>3003557000</v>
      </c>
      <c r="AE1693">
        <v>741000</v>
      </c>
      <c r="AG1693">
        <v>1611737000</v>
      </c>
      <c r="AJ1693">
        <v>289191000</v>
      </c>
      <c r="AK1693">
        <v>243470000</v>
      </c>
      <c r="AL1693">
        <v>1322546000</v>
      </c>
      <c r="AM1693">
        <v>37706000</v>
      </c>
      <c r="AN1693">
        <v>159554000</v>
      </c>
      <c r="AO1693">
        <v>70697000</v>
      </c>
      <c r="AQ1693">
        <v>437978000</v>
      </c>
      <c r="AS1693">
        <v>194835000</v>
      </c>
      <c r="AU1693">
        <v>-172904000</v>
      </c>
      <c r="AV1693">
        <v>-212719000</v>
      </c>
      <c r="AX1693">
        <v>293000</v>
      </c>
      <c r="AY1693">
        <v>2.73</v>
      </c>
      <c r="AZ1693">
        <v>1140257000</v>
      </c>
      <c r="BB1693">
        <v>267957000</v>
      </c>
      <c r="BC1693">
        <v>267957000</v>
      </c>
      <c r="BN1693">
        <v>0.52651632790478198</v>
      </c>
      <c r="BO1693">
        <v>3.79021740667921</v>
      </c>
      <c r="BP1693">
        <v>0.28091835576041702</v>
      </c>
      <c r="BQ1693">
        <v>0.99857242299723703</v>
      </c>
      <c r="BR1693">
        <v>55.856557875457902</v>
      </c>
      <c r="BS1693">
        <v>6.0611102627162398E-2</v>
      </c>
      <c r="BU1693">
        <v>1.58140807283179E-7</v>
      </c>
    </row>
    <row r="1694" spans="3:73" x14ac:dyDescent="0.3">
      <c r="C1694">
        <v>1474735</v>
      </c>
      <c r="D1694" t="s">
        <v>3840</v>
      </c>
      <c r="E1694" t="s">
        <v>371</v>
      </c>
      <c r="F1694" t="s">
        <v>3614</v>
      </c>
      <c r="G1694" t="s">
        <v>3661</v>
      </c>
      <c r="H1694" t="s">
        <v>3662</v>
      </c>
      <c r="I1694" t="s">
        <v>3841</v>
      </c>
      <c r="J1694">
        <v>2024</v>
      </c>
      <c r="K1694" t="s">
        <v>4062</v>
      </c>
      <c r="L1694">
        <v>142.74587500000001</v>
      </c>
      <c r="M1694">
        <v>5109331000</v>
      </c>
      <c r="N1694">
        <v>2032170000</v>
      </c>
      <c r="O1694">
        <v>281277000</v>
      </c>
      <c r="P1694">
        <v>612107000</v>
      </c>
      <c r="Q1694">
        <v>1031647000</v>
      </c>
      <c r="S1694">
        <v>690023000</v>
      </c>
      <c r="T1694">
        <v>758522000</v>
      </c>
      <c r="U1694">
        <v>1436261000</v>
      </c>
      <c r="V1694">
        <v>2611888000</v>
      </c>
      <c r="W1694">
        <v>1033152000</v>
      </c>
      <c r="X1694">
        <v>458693000</v>
      </c>
      <c r="AB1694">
        <v>2494278000</v>
      </c>
      <c r="AD1694">
        <v>2844296000</v>
      </c>
      <c r="AE1694">
        <v>738000</v>
      </c>
      <c r="AG1694">
        <v>1665626000</v>
      </c>
      <c r="AJ1694">
        <v>536742000</v>
      </c>
      <c r="AK1694">
        <v>219600000</v>
      </c>
      <c r="AL1694">
        <v>1128884000</v>
      </c>
      <c r="AM1694">
        <v>92460000</v>
      </c>
      <c r="AN1694">
        <v>316315000</v>
      </c>
      <c r="AO1694">
        <v>89713000</v>
      </c>
      <c r="AQ1694">
        <v>741301000</v>
      </c>
      <c r="AS1694">
        <v>171768000</v>
      </c>
      <c r="AU1694">
        <v>-208712000</v>
      </c>
      <c r="AV1694">
        <v>-448835000</v>
      </c>
      <c r="AX1694">
        <v>273000</v>
      </c>
      <c r="AY1694">
        <v>5.46</v>
      </c>
      <c r="AZ1694">
        <v>1099565500</v>
      </c>
      <c r="BB1694">
        <v>498488000</v>
      </c>
      <c r="BC1694">
        <v>498488000</v>
      </c>
      <c r="BN1694">
        <v>0.51119960715013402</v>
      </c>
      <c r="BO1694">
        <v>5.5564745354630896</v>
      </c>
      <c r="BP1694">
        <v>0.27225132410332697</v>
      </c>
      <c r="BQ1694">
        <v>0.96841800625658203</v>
      </c>
      <c r="BR1694">
        <v>26.143933150183202</v>
      </c>
      <c r="BS1694">
        <v>0.12681625704913399</v>
      </c>
      <c r="BU1694">
        <v>3.12472177319449E-7</v>
      </c>
    </row>
    <row r="1695" spans="3:73" x14ac:dyDescent="0.3">
      <c r="C1695">
        <v>1474735</v>
      </c>
      <c r="D1695" t="s">
        <v>3840</v>
      </c>
      <c r="E1695" t="s">
        <v>371</v>
      </c>
      <c r="F1695" t="s">
        <v>3614</v>
      </c>
      <c r="G1695" t="s">
        <v>3661</v>
      </c>
      <c r="H1695" t="s">
        <v>3662</v>
      </c>
      <c r="I1695" t="s">
        <v>3841</v>
      </c>
      <c r="J1695">
        <v>2023</v>
      </c>
      <c r="K1695" t="s">
        <v>4062</v>
      </c>
      <c r="L1695">
        <v>116.177407</v>
      </c>
      <c r="M1695">
        <v>5093312000</v>
      </c>
      <c r="N1695">
        <v>1997692000</v>
      </c>
      <c r="O1695">
        <v>200994000</v>
      </c>
      <c r="P1695">
        <v>537316000</v>
      </c>
      <c r="Q1695">
        <v>1167484000</v>
      </c>
      <c r="S1695">
        <v>598577000</v>
      </c>
      <c r="T1695">
        <v>846076000</v>
      </c>
      <c r="U1695">
        <v>1432384000</v>
      </c>
      <c r="V1695">
        <v>2743693000</v>
      </c>
      <c r="W1695">
        <v>880771000</v>
      </c>
      <c r="X1695">
        <v>340719000</v>
      </c>
      <c r="AB1695">
        <v>2340252000</v>
      </c>
      <c r="AD1695">
        <v>2519313000</v>
      </c>
      <c r="AE1695">
        <v>733000</v>
      </c>
      <c r="AG1695">
        <v>388724000</v>
      </c>
      <c r="AJ1695">
        <v>150968000</v>
      </c>
      <c r="AK1695">
        <v>173443000</v>
      </c>
      <c r="AL1695">
        <v>979232000</v>
      </c>
      <c r="AM1695">
        <v>73180000</v>
      </c>
      <c r="AN1695">
        <v>96601000</v>
      </c>
      <c r="AO1695">
        <v>97627000</v>
      </c>
      <c r="AQ1695">
        <v>521670000</v>
      </c>
      <c r="AS1695">
        <v>166602000</v>
      </c>
      <c r="AU1695">
        <v>-178063000</v>
      </c>
      <c r="AV1695">
        <v>-277137000</v>
      </c>
      <c r="AY1695">
        <v>1.59</v>
      </c>
      <c r="AZ1695">
        <v>1286434000</v>
      </c>
      <c r="BB1695">
        <v>267408000</v>
      </c>
      <c r="BC1695">
        <v>267408000</v>
      </c>
      <c r="BN1695">
        <v>0.53868543690235304</v>
      </c>
      <c r="BO1695">
        <v>2.7390783287410199</v>
      </c>
      <c r="BP1695">
        <v>0.22820233636211901</v>
      </c>
      <c r="BQ1695">
        <v>0.94259234239092804</v>
      </c>
      <c r="BR1695">
        <v>73.067551572327005</v>
      </c>
      <c r="BS1695">
        <v>4.12780333058149E-2</v>
      </c>
      <c r="BU1695">
        <v>7.8932558173222401E-8</v>
      </c>
    </row>
    <row r="1696" spans="3:73" x14ac:dyDescent="0.3">
      <c r="C1696">
        <v>1474735</v>
      </c>
      <c r="D1696" t="s">
        <v>3840</v>
      </c>
      <c r="E1696" t="s">
        <v>371</v>
      </c>
      <c r="F1696" t="s">
        <v>3614</v>
      </c>
      <c r="G1696" t="s">
        <v>3661</v>
      </c>
      <c r="H1696" t="s">
        <v>3662</v>
      </c>
      <c r="I1696" t="s">
        <v>3841</v>
      </c>
      <c r="J1696">
        <v>2022</v>
      </c>
      <c r="K1696" t="s">
        <v>4062</v>
      </c>
      <c r="L1696">
        <v>189.876938</v>
      </c>
      <c r="M1696">
        <v>5169462000</v>
      </c>
      <c r="N1696">
        <v>2182348000</v>
      </c>
      <c r="O1696">
        <v>132723000</v>
      </c>
      <c r="P1696">
        <v>522458000</v>
      </c>
      <c r="Q1696">
        <v>1405384000</v>
      </c>
      <c r="S1696">
        <v>467604000</v>
      </c>
      <c r="T1696">
        <v>930714000</v>
      </c>
      <c r="U1696">
        <v>1400880000</v>
      </c>
      <c r="V1696">
        <v>2799736000</v>
      </c>
      <c r="W1696">
        <v>992044000</v>
      </c>
      <c r="X1696">
        <v>446050000</v>
      </c>
      <c r="AB1696">
        <v>2257381000</v>
      </c>
      <c r="AC1696">
        <v>808491000</v>
      </c>
      <c r="AD1696">
        <v>2316224000</v>
      </c>
      <c r="AE1696">
        <v>728000</v>
      </c>
      <c r="AG1696">
        <v>343167000</v>
      </c>
      <c r="AJ1696">
        <v>107228000</v>
      </c>
      <c r="AK1696">
        <v>159774000</v>
      </c>
      <c r="AL1696">
        <v>955674000</v>
      </c>
      <c r="AM1696">
        <v>99596000</v>
      </c>
      <c r="AN1696">
        <v>71015000</v>
      </c>
      <c r="AO1696">
        <v>54826000</v>
      </c>
      <c r="AQ1696">
        <v>58516000</v>
      </c>
      <c r="AS1696">
        <v>156141000</v>
      </c>
      <c r="AU1696">
        <v>-134232000</v>
      </c>
      <c r="AV1696">
        <v>64043000</v>
      </c>
      <c r="AY1696">
        <v>0.84</v>
      </c>
      <c r="AZ1696">
        <v>1247544500</v>
      </c>
      <c r="BB1696">
        <v>225437000</v>
      </c>
      <c r="BC1696">
        <v>225437000</v>
      </c>
      <c r="BN1696">
        <v>0.54159136869562097</v>
      </c>
      <c r="BO1696">
        <v>4.1118629847152803</v>
      </c>
      <c r="BP1696">
        <v>0.13378741265508401</v>
      </c>
      <c r="BQ1696">
        <v>0.78319510021732897</v>
      </c>
      <c r="BR1696">
        <v>226.043973809524</v>
      </c>
      <c r="BS1696">
        <v>3.1459022646155001E-2</v>
      </c>
      <c r="BU1696">
        <v>7.0655608388659203E-8</v>
      </c>
    </row>
    <row r="1697" spans="3:73" x14ac:dyDescent="0.3">
      <c r="C1697">
        <v>1474735</v>
      </c>
      <c r="D1697" t="s">
        <v>3840</v>
      </c>
      <c r="E1697" t="s">
        <v>371</v>
      </c>
      <c r="F1697" t="s">
        <v>3614</v>
      </c>
      <c r="G1697" t="s">
        <v>3661</v>
      </c>
      <c r="H1697" t="s">
        <v>3662</v>
      </c>
      <c r="I1697" t="s">
        <v>3841</v>
      </c>
      <c r="J1697">
        <v>2021</v>
      </c>
      <c r="K1697" t="s">
        <v>4062</v>
      </c>
      <c r="L1697">
        <v>359.76522999999997</v>
      </c>
      <c r="M1697">
        <v>4877780000</v>
      </c>
      <c r="N1697">
        <v>1848464000</v>
      </c>
      <c r="O1697">
        <v>147339000</v>
      </c>
      <c r="P1697">
        <v>546466000</v>
      </c>
      <c r="Q1697">
        <v>1089705000</v>
      </c>
      <c r="S1697">
        <v>440852000</v>
      </c>
      <c r="T1697">
        <v>1041162000</v>
      </c>
      <c r="U1697">
        <v>1409674000</v>
      </c>
      <c r="V1697">
        <v>2605643000</v>
      </c>
      <c r="W1697">
        <v>1155907000</v>
      </c>
      <c r="X1697">
        <v>674208000</v>
      </c>
      <c r="AB1697">
        <v>2213774000</v>
      </c>
      <c r="AC1697">
        <v>448976000</v>
      </c>
      <c r="AD1697">
        <v>1965957000</v>
      </c>
      <c r="AE1697">
        <v>725000</v>
      </c>
      <c r="AG1697">
        <v>362539000</v>
      </c>
      <c r="AJ1697">
        <v>175481000</v>
      </c>
      <c r="AK1697">
        <v>104303000</v>
      </c>
      <c r="AL1697">
        <v>638946000</v>
      </c>
      <c r="AM1697">
        <v>134957000</v>
      </c>
      <c r="AN1697">
        <v>142895000</v>
      </c>
      <c r="AO1697">
        <v>32953000</v>
      </c>
      <c r="AQ1697">
        <v>411156000</v>
      </c>
      <c r="AS1697">
        <v>92041000</v>
      </c>
      <c r="AU1697">
        <v>-817287000</v>
      </c>
      <c r="AV1697">
        <v>-102970000</v>
      </c>
      <c r="AY1697">
        <v>2.09</v>
      </c>
      <c r="AZ1697">
        <v>846511000</v>
      </c>
      <c r="BB1697">
        <v>310805000</v>
      </c>
      <c r="BC1697">
        <v>310805000</v>
      </c>
      <c r="BN1697">
        <v>0.53418624866230102</v>
      </c>
      <c r="BO1697">
        <v>9.4317664552544507</v>
      </c>
      <c r="BP1697">
        <v>0.127466136981608</v>
      </c>
      <c r="BQ1697">
        <v>0.65641872572793503</v>
      </c>
      <c r="BR1697">
        <v>172.13647368421101</v>
      </c>
      <c r="BS1697">
        <v>6.45481426740038E-2</v>
      </c>
      <c r="BU1697">
        <v>3.39650447922868E-7</v>
      </c>
    </row>
    <row r="1698" spans="3:73" x14ac:dyDescent="0.3">
      <c r="C1698">
        <v>1474735</v>
      </c>
      <c r="D1698" t="s">
        <v>3840</v>
      </c>
      <c r="E1698" t="s">
        <v>371</v>
      </c>
      <c r="F1698" t="s">
        <v>3614</v>
      </c>
      <c r="G1698" t="s">
        <v>3661</v>
      </c>
      <c r="H1698" t="s">
        <v>3662</v>
      </c>
      <c r="I1698" t="s">
        <v>3841</v>
      </c>
      <c r="J1698">
        <v>2020</v>
      </c>
      <c r="K1698" t="s">
        <v>4062</v>
      </c>
      <c r="L1698">
        <v>142.56097500000001</v>
      </c>
      <c r="M1698">
        <v>3235423000</v>
      </c>
      <c r="N1698">
        <v>1669733000</v>
      </c>
      <c r="O1698">
        <v>655128000</v>
      </c>
      <c r="P1698">
        <v>374906000</v>
      </c>
      <c r="Q1698">
        <v>603317000</v>
      </c>
      <c r="S1698">
        <v>343936000</v>
      </c>
      <c r="T1698">
        <v>292023000</v>
      </c>
      <c r="U1698">
        <v>855228000</v>
      </c>
      <c r="V1698">
        <v>1779012000</v>
      </c>
      <c r="W1698">
        <v>641524000</v>
      </c>
      <c r="X1698">
        <v>330247000</v>
      </c>
      <c r="AB1698">
        <v>1390293000</v>
      </c>
      <c r="AC1698">
        <v>332164000</v>
      </c>
      <c r="AD1698">
        <v>1432565000</v>
      </c>
      <c r="AE1698">
        <v>721000</v>
      </c>
      <c r="AG1698">
        <v>300202000</v>
      </c>
      <c r="AJ1698">
        <v>171054000</v>
      </c>
      <c r="AK1698">
        <v>80251000</v>
      </c>
      <c r="AL1698">
        <v>478548000</v>
      </c>
      <c r="AM1698">
        <v>98973000</v>
      </c>
      <c r="AN1698">
        <v>125001000</v>
      </c>
      <c r="AO1698">
        <v>32991000</v>
      </c>
      <c r="AQ1698">
        <v>486533000</v>
      </c>
      <c r="AS1698">
        <v>68773000</v>
      </c>
      <c r="AU1698">
        <v>-124095000</v>
      </c>
      <c r="AV1698">
        <v>-30428000</v>
      </c>
      <c r="AY1698">
        <v>2.02</v>
      </c>
      <c r="AZ1698">
        <v>562670500</v>
      </c>
      <c r="BB1698">
        <v>256965000</v>
      </c>
      <c r="BC1698">
        <v>256965000</v>
      </c>
      <c r="BN1698">
        <v>0.54985453215854596</v>
      </c>
      <c r="BO1698">
        <v>7.7889424388469601</v>
      </c>
      <c r="BP1698">
        <v>1.02120575379877</v>
      </c>
      <c r="BQ1698">
        <v>1.6623166085758301</v>
      </c>
      <c r="BR1698">
        <v>70.574740099009901</v>
      </c>
      <c r="BS1698">
        <v>8.9909824763556995E-2</v>
      </c>
      <c r="BU1698">
        <v>2.07131280600564E-7</v>
      </c>
    </row>
    <row r="1699" spans="3:73" x14ac:dyDescent="0.3">
      <c r="C1699">
        <v>1474735</v>
      </c>
      <c r="D1699" t="s">
        <v>3840</v>
      </c>
      <c r="E1699" t="s">
        <v>371</v>
      </c>
      <c r="F1699" t="s">
        <v>3614</v>
      </c>
      <c r="G1699" t="s">
        <v>3661</v>
      </c>
      <c r="H1699" t="s">
        <v>3662</v>
      </c>
      <c r="I1699" t="s">
        <v>3841</v>
      </c>
      <c r="J1699">
        <v>2019</v>
      </c>
      <c r="K1699" t="s">
        <v>4062</v>
      </c>
      <c r="L1699">
        <v>73.984550999999996</v>
      </c>
      <c r="M1699">
        <v>2665669000</v>
      </c>
      <c r="N1699">
        <v>1195829000</v>
      </c>
      <c r="O1699">
        <v>322883000</v>
      </c>
      <c r="P1699">
        <v>319538000</v>
      </c>
      <c r="Q1699">
        <v>522024000</v>
      </c>
      <c r="S1699">
        <v>316976000</v>
      </c>
      <c r="T1699">
        <v>297734000</v>
      </c>
      <c r="U1699">
        <v>805284000</v>
      </c>
      <c r="V1699">
        <v>1571591000</v>
      </c>
      <c r="W1699">
        <v>497064000</v>
      </c>
      <c r="X1699">
        <v>261977000</v>
      </c>
      <c r="AB1699">
        <v>1032382000</v>
      </c>
      <c r="AC1699">
        <v>324551000</v>
      </c>
      <c r="AD1699">
        <v>1084383000</v>
      </c>
      <c r="AE1699">
        <v>717000</v>
      </c>
      <c r="AG1699">
        <v>222222000</v>
      </c>
      <c r="AJ1699">
        <v>104508000</v>
      </c>
      <c r="AK1699">
        <v>68394000</v>
      </c>
      <c r="AL1699">
        <v>425589000</v>
      </c>
      <c r="AM1699">
        <v>67299000</v>
      </c>
      <c r="AN1699">
        <v>69614000</v>
      </c>
      <c r="AO1699">
        <v>41544000</v>
      </c>
      <c r="AQ1699">
        <v>308887000</v>
      </c>
      <c r="AS1699">
        <v>60767000</v>
      </c>
      <c r="AU1699">
        <v>-170078000</v>
      </c>
      <c r="AV1699">
        <v>-41918000</v>
      </c>
      <c r="AY1699">
        <v>1.1399999999999999</v>
      </c>
      <c r="AZ1699">
        <v>533387000</v>
      </c>
      <c r="BB1699">
        <v>178457000</v>
      </c>
      <c r="BC1699">
        <v>178457000</v>
      </c>
      <c r="BN1699">
        <v>0.58956719682751302</v>
      </c>
      <c r="BO1699">
        <v>4.2956142884652397</v>
      </c>
      <c r="BP1699">
        <v>0.64958033573141505</v>
      </c>
      <c r="BQ1699">
        <v>1.3555699064909099</v>
      </c>
      <c r="BR1699">
        <v>64.898728947368397</v>
      </c>
      <c r="BS1699">
        <v>6.7430466629600297E-2</v>
      </c>
      <c r="BU1699">
        <v>8.16968797789965E-8</v>
      </c>
    </row>
    <row r="1700" spans="3:73" x14ac:dyDescent="0.3">
      <c r="C1700">
        <v>1474735</v>
      </c>
      <c r="D1700" t="s">
        <v>3840</v>
      </c>
      <c r="E1700" t="s">
        <v>371</v>
      </c>
      <c r="F1700" t="s">
        <v>3614</v>
      </c>
      <c r="G1700" t="s">
        <v>3661</v>
      </c>
      <c r="H1700" t="s">
        <v>3662</v>
      </c>
      <c r="I1700" t="s">
        <v>3841</v>
      </c>
      <c r="J1700">
        <v>2018</v>
      </c>
      <c r="K1700" t="s">
        <v>4062</v>
      </c>
      <c r="L1700">
        <v>51.370849999999997</v>
      </c>
      <c r="M1700">
        <v>2426314000</v>
      </c>
      <c r="N1700">
        <v>1120769000</v>
      </c>
      <c r="O1700">
        <v>224482000</v>
      </c>
      <c r="P1700">
        <v>326133000</v>
      </c>
      <c r="Q1700">
        <v>544750000</v>
      </c>
      <c r="S1700">
        <v>278929000</v>
      </c>
      <c r="T1700">
        <v>246490000</v>
      </c>
      <c r="U1700">
        <v>764655000</v>
      </c>
      <c r="V1700">
        <v>1604049000</v>
      </c>
      <c r="W1700">
        <v>560706000</v>
      </c>
      <c r="X1700">
        <v>328091000</v>
      </c>
      <c r="AB1700">
        <v>760549000</v>
      </c>
      <c r="AC1700">
        <v>321473000</v>
      </c>
      <c r="AD1700">
        <v>831123000</v>
      </c>
      <c r="AE1700">
        <v>712000</v>
      </c>
      <c r="AG1700">
        <v>204306000</v>
      </c>
      <c r="AJ1700">
        <v>108848000</v>
      </c>
      <c r="AK1700">
        <v>50019000</v>
      </c>
      <c r="AL1700">
        <v>367859000</v>
      </c>
      <c r="AM1700">
        <v>69856000</v>
      </c>
      <c r="AN1700">
        <v>75575000</v>
      </c>
      <c r="AO1700">
        <v>40956000</v>
      </c>
      <c r="AQ1700">
        <v>247227000</v>
      </c>
      <c r="AS1700">
        <v>47408000</v>
      </c>
      <c r="AU1700">
        <v>-108894000</v>
      </c>
      <c r="AV1700">
        <v>-52034000</v>
      </c>
      <c r="AY1700">
        <v>1.21</v>
      </c>
      <c r="AZ1700">
        <v>462545500</v>
      </c>
      <c r="BB1700">
        <v>186387000</v>
      </c>
      <c r="BC1700">
        <v>186387000</v>
      </c>
      <c r="BN1700">
        <v>0.66110528150931802</v>
      </c>
      <c r="BO1700">
        <v>4.5509082918253698</v>
      </c>
      <c r="BP1700">
        <v>0.40035597978263099</v>
      </c>
      <c r="BQ1700">
        <v>1.0273102124821201</v>
      </c>
      <c r="BR1700">
        <v>42.455247933884301</v>
      </c>
      <c r="BS1700">
        <v>9.93690084399559E-2</v>
      </c>
      <c r="BU1700">
        <v>8.1728762380859101E-8</v>
      </c>
    </row>
    <row r="1701" spans="3:73" x14ac:dyDescent="0.3">
      <c r="C1701">
        <v>1474735</v>
      </c>
      <c r="D1701" t="s">
        <v>3840</v>
      </c>
      <c r="E1701" t="s">
        <v>371</v>
      </c>
      <c r="F1701" t="s">
        <v>3614</v>
      </c>
      <c r="G1701" t="s">
        <v>3661</v>
      </c>
      <c r="H1701" t="s">
        <v>3662</v>
      </c>
      <c r="I1701" t="s">
        <v>3841</v>
      </c>
      <c r="J1701">
        <v>2017</v>
      </c>
      <c r="K1701" t="s">
        <v>4062</v>
      </c>
      <c r="L1701">
        <v>41.741424000000002</v>
      </c>
      <c r="M1701">
        <v>2019964000</v>
      </c>
      <c r="N1701">
        <v>818556000</v>
      </c>
      <c r="O1701">
        <v>138472000</v>
      </c>
      <c r="P1701">
        <v>280002000</v>
      </c>
      <c r="Q1701">
        <v>380341000</v>
      </c>
      <c r="S1701">
        <v>230380000</v>
      </c>
      <c r="T1701">
        <v>235765000</v>
      </c>
      <c r="U1701">
        <v>721523000</v>
      </c>
      <c r="V1701">
        <v>1416204000</v>
      </c>
      <c r="W1701">
        <v>388872000</v>
      </c>
      <c r="X1701">
        <v>233639000</v>
      </c>
      <c r="AB1701">
        <v>559552000</v>
      </c>
      <c r="AC1701">
        <v>294005000</v>
      </c>
      <c r="AD1701">
        <v>616347000</v>
      </c>
      <c r="AE1701">
        <v>708000</v>
      </c>
      <c r="AG1701">
        <v>179702000</v>
      </c>
      <c r="AJ1701">
        <v>94073000</v>
      </c>
      <c r="AK1701">
        <v>42925000</v>
      </c>
      <c r="AL1701">
        <v>331053000</v>
      </c>
      <c r="AM1701">
        <v>43553000</v>
      </c>
      <c r="AN1701">
        <v>81175000</v>
      </c>
      <c r="AO1701">
        <v>42667000</v>
      </c>
      <c r="AQ1701">
        <v>261116000</v>
      </c>
      <c r="AS1701">
        <v>51988000</v>
      </c>
      <c r="AU1701">
        <v>-31922000</v>
      </c>
      <c r="AV1701">
        <v>-160143000</v>
      </c>
      <c r="AY1701">
        <v>1.31</v>
      </c>
      <c r="BB1701">
        <v>167395000</v>
      </c>
      <c r="BC1701">
        <v>167395000</v>
      </c>
      <c r="BN1701">
        <v>0.70110358402426998</v>
      </c>
      <c r="BO1701">
        <v>3.9232896617995201</v>
      </c>
      <c r="BP1701">
        <v>0.35608632146310398</v>
      </c>
      <c r="BQ1701">
        <v>1.12688751054331</v>
      </c>
      <c r="BR1701">
        <v>31.8636824427481</v>
      </c>
      <c r="BS1701">
        <v>0.145071414274277</v>
      </c>
      <c r="BU1701">
        <v>9.7723295493537702E-8</v>
      </c>
    </row>
    <row r="1702" spans="3:73" x14ac:dyDescent="0.3">
      <c r="C1702">
        <v>1819438</v>
      </c>
      <c r="D1702" t="s">
        <v>3846</v>
      </c>
      <c r="E1702" t="s">
        <v>2753</v>
      </c>
      <c r="F1702" t="s">
        <v>3614</v>
      </c>
      <c r="G1702" t="s">
        <v>3630</v>
      </c>
      <c r="H1702" t="s">
        <v>3631</v>
      </c>
      <c r="I1702" t="s">
        <v>3847</v>
      </c>
      <c r="J1702">
        <v>2026</v>
      </c>
      <c r="K1702" t="s">
        <v>4062</v>
      </c>
      <c r="L1702">
        <v>1.534281</v>
      </c>
    </row>
    <row r="1703" spans="3:73" x14ac:dyDescent="0.3">
      <c r="C1703">
        <v>1819438</v>
      </c>
      <c r="D1703" t="s">
        <v>3846</v>
      </c>
      <c r="E1703" t="s">
        <v>2753</v>
      </c>
      <c r="F1703" t="s">
        <v>3614</v>
      </c>
      <c r="G1703" t="s">
        <v>3630</v>
      </c>
      <c r="H1703" t="s">
        <v>3631</v>
      </c>
      <c r="I1703" t="s">
        <v>3847</v>
      </c>
      <c r="J1703">
        <v>2025</v>
      </c>
      <c r="K1703" t="s">
        <v>4062</v>
      </c>
      <c r="L1703">
        <v>5.2423190000000002</v>
      </c>
      <c r="M1703">
        <v>51172000</v>
      </c>
      <c r="N1703">
        <v>26247000</v>
      </c>
      <c r="O1703">
        <v>14477000</v>
      </c>
      <c r="P1703">
        <v>13000</v>
      </c>
      <c r="Q1703">
        <v>140000</v>
      </c>
      <c r="S1703">
        <v>17224000</v>
      </c>
      <c r="T1703">
        <v>2682000</v>
      </c>
      <c r="V1703">
        <v>42554000</v>
      </c>
      <c r="W1703">
        <v>25292000</v>
      </c>
      <c r="X1703">
        <v>3023000</v>
      </c>
      <c r="AB1703">
        <v>8618000</v>
      </c>
      <c r="AD1703">
        <v>-845819000</v>
      </c>
      <c r="AE1703">
        <v>2000</v>
      </c>
      <c r="AF1703">
        <v>22377003</v>
      </c>
      <c r="AG1703">
        <v>-27672000</v>
      </c>
      <c r="AI1703">
        <v>29255000</v>
      </c>
      <c r="AJ1703">
        <v>-57407000</v>
      </c>
      <c r="AK1703">
        <v>8297000</v>
      </c>
      <c r="AL1703">
        <v>29735000</v>
      </c>
      <c r="AM1703">
        <v>0</v>
      </c>
      <c r="AN1703">
        <v>-63440000</v>
      </c>
      <c r="AQ1703">
        <v>-50284000</v>
      </c>
      <c r="AS1703">
        <v>5740000</v>
      </c>
      <c r="AU1703">
        <v>7528000</v>
      </c>
      <c r="AV1703">
        <v>43462000</v>
      </c>
      <c r="AY1703">
        <v>-4.34</v>
      </c>
      <c r="AZ1703">
        <v>2890500</v>
      </c>
      <c r="BH1703">
        <v>10.121086317246199</v>
      </c>
      <c r="BN1703">
        <v>0.83158758696162005</v>
      </c>
      <c r="BP1703">
        <v>0.57239443302229998</v>
      </c>
      <c r="BQ1703">
        <v>1.0322236280246699</v>
      </c>
      <c r="BR1703">
        <v>-1.2079076036866401</v>
      </c>
      <c r="BS1703">
        <v>-7.3613367370619596</v>
      </c>
      <c r="BU1703">
        <v>-2.6400167625899298E-6</v>
      </c>
    </row>
    <row r="1704" spans="3:73" x14ac:dyDescent="0.3">
      <c r="C1704">
        <v>1819438</v>
      </c>
      <c r="D1704" t="s">
        <v>3846</v>
      </c>
      <c r="E1704" t="s">
        <v>2753</v>
      </c>
      <c r="F1704" t="s">
        <v>3614</v>
      </c>
      <c r="G1704" t="s">
        <v>3630</v>
      </c>
      <c r="H1704" t="s">
        <v>3631</v>
      </c>
      <c r="I1704" t="s">
        <v>3847</v>
      </c>
      <c r="J1704">
        <v>2024</v>
      </c>
      <c r="K1704" t="s">
        <v>4062</v>
      </c>
      <c r="L1704">
        <v>11.827427</v>
      </c>
      <c r="M1704">
        <v>71813000</v>
      </c>
      <c r="N1704">
        <v>43364000</v>
      </c>
      <c r="O1704">
        <v>13341000</v>
      </c>
      <c r="P1704">
        <v>215000</v>
      </c>
      <c r="Q1704">
        <v>5641000</v>
      </c>
      <c r="S1704">
        <v>20582000</v>
      </c>
      <c r="T1704">
        <v>4656000</v>
      </c>
      <c r="V1704">
        <v>42929000</v>
      </c>
      <c r="W1704">
        <v>27602000</v>
      </c>
      <c r="X1704">
        <v>8070000</v>
      </c>
      <c r="AB1704">
        <v>28884000</v>
      </c>
      <c r="AD1704">
        <v>-782379000</v>
      </c>
      <c r="AE1704">
        <v>1000</v>
      </c>
      <c r="AF1704">
        <v>11986516</v>
      </c>
      <c r="AG1704">
        <v>-45358000</v>
      </c>
      <c r="AI1704">
        <v>51653000</v>
      </c>
      <c r="AJ1704">
        <v>-89798000</v>
      </c>
      <c r="AK1704">
        <v>11772000</v>
      </c>
      <c r="AL1704">
        <v>44440000</v>
      </c>
      <c r="AN1704">
        <v>-86222000</v>
      </c>
      <c r="AQ1704">
        <v>-72219000</v>
      </c>
      <c r="AS1704">
        <v>4724000</v>
      </c>
      <c r="AU1704">
        <v>64757000</v>
      </c>
      <c r="AV1704">
        <v>174000</v>
      </c>
      <c r="AY1704">
        <v>-7.32</v>
      </c>
      <c r="AZ1704">
        <v>4503500</v>
      </c>
      <c r="BH1704">
        <v>11.469523703785899</v>
      </c>
      <c r="BN1704">
        <v>0.59778870121008698</v>
      </c>
      <c r="BP1704">
        <v>0.48333454097529199</v>
      </c>
      <c r="BQ1704">
        <v>1.3666763278023299</v>
      </c>
      <c r="BR1704">
        <v>-1.61576871584699</v>
      </c>
      <c r="BS1704">
        <v>-2.9851128652541199</v>
      </c>
      <c r="BU1704">
        <v>-2.9973952928957201E-6</v>
      </c>
    </row>
    <row r="1705" spans="3:73" x14ac:dyDescent="0.3">
      <c r="C1705">
        <v>1819438</v>
      </c>
      <c r="D1705" t="s">
        <v>3846</v>
      </c>
      <c r="E1705" t="s">
        <v>2753</v>
      </c>
      <c r="F1705" t="s">
        <v>3614</v>
      </c>
      <c r="G1705" t="s">
        <v>3630</v>
      </c>
      <c r="H1705" t="s">
        <v>3631</v>
      </c>
      <c r="I1705" t="s">
        <v>3847</v>
      </c>
      <c r="J1705">
        <v>2023</v>
      </c>
      <c r="K1705" t="s">
        <v>4062</v>
      </c>
      <c r="L1705">
        <v>22.443048000000001</v>
      </c>
      <c r="M1705">
        <v>143232000</v>
      </c>
      <c r="N1705">
        <v>118098000</v>
      </c>
      <c r="O1705">
        <v>20165000</v>
      </c>
      <c r="P1705">
        <v>1990000</v>
      </c>
      <c r="Q1705">
        <v>3366000</v>
      </c>
      <c r="S1705">
        <v>16266000</v>
      </c>
      <c r="T1705">
        <v>4923000</v>
      </c>
      <c r="V1705">
        <v>39875000</v>
      </c>
      <c r="W1705">
        <v>19766000</v>
      </c>
      <c r="X1705">
        <v>2755000</v>
      </c>
      <c r="AA1705">
        <v>0</v>
      </c>
      <c r="AB1705">
        <v>103357000</v>
      </c>
      <c r="AD1705">
        <v>-696157000</v>
      </c>
      <c r="AE1705">
        <v>18000</v>
      </c>
      <c r="AF1705">
        <v>174211911</v>
      </c>
      <c r="AG1705">
        <v>-12955000</v>
      </c>
      <c r="AI1705">
        <v>20495000</v>
      </c>
      <c r="AJ1705">
        <v>-85905000</v>
      </c>
      <c r="AK1705">
        <v>42632000</v>
      </c>
      <c r="AL1705">
        <v>72950000</v>
      </c>
      <c r="AN1705">
        <v>-77578000</v>
      </c>
      <c r="AQ1705">
        <v>-54896000</v>
      </c>
      <c r="AS1705">
        <v>6513000</v>
      </c>
      <c r="AU1705">
        <v>15071000</v>
      </c>
      <c r="AV1705">
        <v>25653000</v>
      </c>
      <c r="AY1705">
        <v>-0.48</v>
      </c>
      <c r="BN1705">
        <v>0.27839449285076001</v>
      </c>
      <c r="BP1705">
        <v>1.02018617828595</v>
      </c>
      <c r="BQ1705">
        <v>5.8045127997571599</v>
      </c>
      <c r="BR1705">
        <v>-46.756349999999998</v>
      </c>
      <c r="BS1705">
        <v>-0.75058293100612405</v>
      </c>
      <c r="BU1705">
        <v>-1.04227706299525E-7</v>
      </c>
    </row>
    <row r="1706" spans="3:73" x14ac:dyDescent="0.3">
      <c r="C1706">
        <v>1819438</v>
      </c>
      <c r="D1706" t="s">
        <v>3846</v>
      </c>
      <c r="E1706" t="s">
        <v>2753</v>
      </c>
      <c r="F1706" t="s">
        <v>3614</v>
      </c>
      <c r="G1706" t="s">
        <v>3630</v>
      </c>
      <c r="H1706" t="s">
        <v>3631</v>
      </c>
      <c r="I1706" t="s">
        <v>3847</v>
      </c>
      <c r="J1706">
        <v>2022</v>
      </c>
      <c r="K1706" t="s">
        <v>4062</v>
      </c>
      <c r="L1706">
        <v>63.912438000000002</v>
      </c>
      <c r="M1706">
        <v>173553000</v>
      </c>
      <c r="N1706">
        <v>151636000</v>
      </c>
      <c r="O1706">
        <v>34767000</v>
      </c>
      <c r="P1706">
        <v>4952000</v>
      </c>
      <c r="S1706">
        <v>17570000</v>
      </c>
      <c r="V1706">
        <v>36579000</v>
      </c>
      <c r="W1706">
        <v>27993000</v>
      </c>
      <c r="X1706">
        <v>3036000</v>
      </c>
      <c r="AA1706">
        <v>1915000</v>
      </c>
      <c r="AB1706">
        <v>136974000</v>
      </c>
      <c r="AD1706">
        <v>-618579000</v>
      </c>
      <c r="AE1706">
        <v>16000</v>
      </c>
      <c r="AF1706">
        <v>153821339</v>
      </c>
      <c r="AJ1706">
        <v>-105492000</v>
      </c>
      <c r="AK1706">
        <v>71979000</v>
      </c>
      <c r="AL1706">
        <v>106386000</v>
      </c>
      <c r="AN1706">
        <v>-77969000</v>
      </c>
      <c r="AQ1706">
        <v>-81620000</v>
      </c>
      <c r="AS1706">
        <v>1523000</v>
      </c>
      <c r="AU1706">
        <v>-117884000</v>
      </c>
      <c r="AV1706">
        <v>-4073000</v>
      </c>
      <c r="AY1706">
        <v>-0.51</v>
      </c>
      <c r="BN1706">
        <v>0.21076558745743401</v>
      </c>
      <c r="BP1706">
        <v>1.24198906869575</v>
      </c>
      <c r="BR1706">
        <v>-125.31850588235299</v>
      </c>
      <c r="BS1706">
        <v>-0.56922481638851197</v>
      </c>
      <c r="BU1706">
        <v>-2.37967376144378E-7</v>
      </c>
    </row>
    <row r="1707" spans="3:73" x14ac:dyDescent="0.3">
      <c r="C1707">
        <v>1819438</v>
      </c>
      <c r="D1707" t="s">
        <v>3846</v>
      </c>
      <c r="E1707" t="s">
        <v>2753</v>
      </c>
      <c r="F1707" t="s">
        <v>3614</v>
      </c>
      <c r="G1707" t="s">
        <v>3630</v>
      </c>
      <c r="H1707" t="s">
        <v>3631</v>
      </c>
      <c r="I1707" t="s">
        <v>3847</v>
      </c>
      <c r="J1707">
        <v>2021</v>
      </c>
      <c r="K1707" t="s">
        <v>4062</v>
      </c>
      <c r="L1707">
        <v>262.75935199999998</v>
      </c>
      <c r="M1707">
        <v>250199000</v>
      </c>
      <c r="N1707">
        <v>245518000</v>
      </c>
      <c r="O1707">
        <v>238940000</v>
      </c>
      <c r="P1707">
        <v>517000</v>
      </c>
      <c r="S1707">
        <v>4501000</v>
      </c>
      <c r="V1707">
        <v>45040000</v>
      </c>
      <c r="W1707">
        <v>13622000</v>
      </c>
      <c r="X1707">
        <v>1572000</v>
      </c>
      <c r="AA1707">
        <v>3769000</v>
      </c>
      <c r="AB1707">
        <v>205159000</v>
      </c>
      <c r="AD1707">
        <v>-540610000</v>
      </c>
      <c r="AE1707">
        <v>16000</v>
      </c>
      <c r="AF1707">
        <v>151839058</v>
      </c>
      <c r="AJ1707">
        <v>-60602000</v>
      </c>
      <c r="AK1707">
        <v>30275000</v>
      </c>
      <c r="AL1707">
        <v>60602000</v>
      </c>
      <c r="AN1707">
        <v>-477117000</v>
      </c>
      <c r="AO1707">
        <v>1886000</v>
      </c>
      <c r="AQ1707">
        <v>-51849000</v>
      </c>
      <c r="AU1707">
        <v>-2767000</v>
      </c>
      <c r="AV1707">
        <v>288454000</v>
      </c>
      <c r="AY1707">
        <v>-5.73</v>
      </c>
      <c r="BN1707">
        <v>0.18001670670146599</v>
      </c>
      <c r="BP1707">
        <v>17.540742915871402</v>
      </c>
      <c r="BR1707">
        <v>-45.856780453752201</v>
      </c>
      <c r="BS1707">
        <v>-2.3255962448637399</v>
      </c>
      <c r="BU1707">
        <v>-7.3387523187381502E-6</v>
      </c>
    </row>
    <row r="1708" spans="3:73" x14ac:dyDescent="0.3">
      <c r="C1708">
        <v>1819438</v>
      </c>
      <c r="D1708" t="s">
        <v>3846</v>
      </c>
      <c r="E1708" t="s">
        <v>2753</v>
      </c>
      <c r="F1708" t="s">
        <v>3614</v>
      </c>
      <c r="G1708" t="s">
        <v>3630</v>
      </c>
      <c r="H1708" t="s">
        <v>3631</v>
      </c>
      <c r="I1708" t="s">
        <v>3847</v>
      </c>
      <c r="J1708">
        <v>2020</v>
      </c>
      <c r="K1708" t="s">
        <v>4062</v>
      </c>
      <c r="L1708">
        <v>152.22382400000001</v>
      </c>
      <c r="M1708">
        <v>250827490</v>
      </c>
      <c r="N1708">
        <v>823036</v>
      </c>
      <c r="V1708">
        <v>8889107</v>
      </c>
      <c r="W1708">
        <v>139107</v>
      </c>
      <c r="AB1708">
        <v>5000003</v>
      </c>
      <c r="AD1708">
        <v>-704375</v>
      </c>
      <c r="AJ1708">
        <v>-708829</v>
      </c>
      <c r="AN1708">
        <v>-704375</v>
      </c>
      <c r="AQ1708">
        <v>-976685</v>
      </c>
      <c r="AU1708">
        <v>-250000000</v>
      </c>
      <c r="AV1708">
        <v>251446758</v>
      </c>
      <c r="BN1708">
        <v>3.5439125910800298E-2</v>
      </c>
      <c r="BS1708">
        <v>-0.14087491547505099</v>
      </c>
    </row>
    <row r="1709" spans="3:73" x14ac:dyDescent="0.3">
      <c r="C1709">
        <v>1819438</v>
      </c>
      <c r="D1709" t="s">
        <v>3846</v>
      </c>
      <c r="E1709" t="s">
        <v>2753</v>
      </c>
      <c r="F1709" t="s">
        <v>3614</v>
      </c>
      <c r="G1709" t="s">
        <v>3630</v>
      </c>
      <c r="H1709" t="s">
        <v>3631</v>
      </c>
      <c r="I1709" t="s">
        <v>3847</v>
      </c>
      <c r="J1709">
        <v>2019</v>
      </c>
      <c r="K1709" t="s">
        <v>4062</v>
      </c>
    </row>
    <row r="1710" spans="3:73" x14ac:dyDescent="0.3">
      <c r="C1710">
        <v>1819438</v>
      </c>
      <c r="D1710" t="s">
        <v>3846</v>
      </c>
      <c r="E1710" t="s">
        <v>2753</v>
      </c>
      <c r="F1710" t="s">
        <v>3614</v>
      </c>
      <c r="G1710" t="s">
        <v>3630</v>
      </c>
      <c r="H1710" t="s">
        <v>3631</v>
      </c>
      <c r="I1710" t="s">
        <v>3847</v>
      </c>
      <c r="J1710">
        <v>2018</v>
      </c>
      <c r="K1710" t="s">
        <v>4062</v>
      </c>
    </row>
    <row r="1711" spans="3:73" x14ac:dyDescent="0.3">
      <c r="C1711">
        <v>1819438</v>
      </c>
      <c r="D1711" t="s">
        <v>3846</v>
      </c>
      <c r="E1711" t="s">
        <v>2753</v>
      </c>
      <c r="F1711" t="s">
        <v>3614</v>
      </c>
      <c r="G1711" t="s">
        <v>3630</v>
      </c>
      <c r="H1711" t="s">
        <v>3631</v>
      </c>
      <c r="I1711" t="s">
        <v>3847</v>
      </c>
      <c r="J1711">
        <v>2017</v>
      </c>
      <c r="K1711" t="s">
        <v>4062</v>
      </c>
    </row>
    <row r="1712" spans="3:73" x14ac:dyDescent="0.3">
      <c r="C1712">
        <v>48898</v>
      </c>
      <c r="D1712" t="s">
        <v>3865</v>
      </c>
      <c r="E1712" t="s">
        <v>82</v>
      </c>
      <c r="F1712" t="s">
        <v>3614</v>
      </c>
      <c r="G1712" t="s">
        <v>3866</v>
      </c>
      <c r="H1712" t="s">
        <v>3867</v>
      </c>
      <c r="I1712" t="s">
        <v>3868</v>
      </c>
      <c r="J1712">
        <v>2026</v>
      </c>
      <c r="K1712" t="s">
        <v>4062</v>
      </c>
      <c r="L1712">
        <v>493.84531600000003</v>
      </c>
    </row>
    <row r="1713" spans="3:73" x14ac:dyDescent="0.3">
      <c r="C1713">
        <v>48898</v>
      </c>
      <c r="D1713" t="s">
        <v>3865</v>
      </c>
      <c r="E1713" t="s">
        <v>82</v>
      </c>
      <c r="F1713" t="s">
        <v>3614</v>
      </c>
      <c r="G1713" t="s">
        <v>3866</v>
      </c>
      <c r="H1713" t="s">
        <v>3867</v>
      </c>
      <c r="I1713" t="s">
        <v>3868</v>
      </c>
      <c r="J1713">
        <v>2025</v>
      </c>
      <c r="K1713" t="s">
        <v>4062</v>
      </c>
      <c r="L1713">
        <v>399.18428799999998</v>
      </c>
      <c r="M1713">
        <v>8228800000</v>
      </c>
      <c r="N1713">
        <v>2594000000</v>
      </c>
      <c r="O1713">
        <v>482500000</v>
      </c>
      <c r="Q1713">
        <v>1083800000</v>
      </c>
      <c r="R1713">
        <v>5609000000</v>
      </c>
      <c r="S1713">
        <v>841200000</v>
      </c>
      <c r="T1713">
        <v>1394300000</v>
      </c>
      <c r="U1713">
        <v>3060800000</v>
      </c>
      <c r="V1713">
        <v>4370900000</v>
      </c>
      <c r="W1713">
        <v>1508700000</v>
      </c>
      <c r="X1713">
        <v>570500000</v>
      </c>
      <c r="Z1713">
        <v>289100000</v>
      </c>
      <c r="AB1713">
        <v>3847900000</v>
      </c>
      <c r="AD1713">
        <v>4155700000</v>
      </c>
      <c r="AF1713">
        <v>53253805</v>
      </c>
      <c r="AG1713">
        <v>525100000</v>
      </c>
      <c r="AJ1713">
        <v>1208800000</v>
      </c>
      <c r="AM1713">
        <v>227200000</v>
      </c>
      <c r="AN1713">
        <v>224200000</v>
      </c>
      <c r="AQ1713">
        <v>1029800000</v>
      </c>
      <c r="AS1713">
        <v>206100000</v>
      </c>
      <c r="AT1713">
        <v>155100000</v>
      </c>
      <c r="AU1713">
        <v>-1094600000</v>
      </c>
      <c r="AV1713">
        <v>203600000</v>
      </c>
      <c r="AY1713">
        <v>4.21</v>
      </c>
      <c r="AZ1713">
        <v>962800000</v>
      </c>
      <c r="BL1713">
        <v>6.6395873629916196</v>
      </c>
      <c r="BN1713">
        <v>0.53117100913863502</v>
      </c>
      <c r="BP1713">
        <v>0.319811758467555</v>
      </c>
      <c r="BQ1713">
        <v>1.00099423344601</v>
      </c>
      <c r="BR1713">
        <v>94.8181206650831</v>
      </c>
      <c r="BS1713">
        <v>5.8265547441461597E-2</v>
      </c>
      <c r="BU1713">
        <v>4.36748837672497E-7</v>
      </c>
    </row>
    <row r="1714" spans="3:73" x14ac:dyDescent="0.3">
      <c r="C1714">
        <v>48898</v>
      </c>
      <c r="D1714" t="s">
        <v>3865</v>
      </c>
      <c r="E1714" t="s">
        <v>82</v>
      </c>
      <c r="F1714" t="s">
        <v>3614</v>
      </c>
      <c r="G1714" t="s">
        <v>3866</v>
      </c>
      <c r="H1714" t="s">
        <v>3867</v>
      </c>
      <c r="I1714" t="s">
        <v>3868</v>
      </c>
      <c r="J1714">
        <v>2024</v>
      </c>
      <c r="K1714" t="s">
        <v>4062</v>
      </c>
      <c r="L1714">
        <v>385.24197099999998</v>
      </c>
      <c r="M1714">
        <v>6679100000</v>
      </c>
      <c r="N1714">
        <v>2089300000</v>
      </c>
      <c r="O1714">
        <v>329100000</v>
      </c>
      <c r="Q1714">
        <v>841800000</v>
      </c>
      <c r="R1714">
        <v>4586200000</v>
      </c>
      <c r="S1714">
        <v>726600000</v>
      </c>
      <c r="T1714">
        <v>1080000000</v>
      </c>
      <c r="U1714">
        <v>2500800000</v>
      </c>
      <c r="V1714">
        <v>3396400000</v>
      </c>
      <c r="W1714">
        <v>1274200000</v>
      </c>
      <c r="X1714">
        <v>541700000</v>
      </c>
      <c r="Z1714">
        <v>125400000</v>
      </c>
      <c r="AA1714">
        <v>1442700000</v>
      </c>
      <c r="AB1714">
        <v>3268300000</v>
      </c>
      <c r="AD1714">
        <v>3651600000</v>
      </c>
      <c r="AF1714">
        <v>53759976</v>
      </c>
      <c r="AG1714">
        <v>1904100000</v>
      </c>
      <c r="AJ1714">
        <v>1091600000</v>
      </c>
      <c r="AM1714">
        <v>221800000</v>
      </c>
      <c r="AN1714">
        <v>777800000</v>
      </c>
      <c r="AS1714">
        <v>212100000</v>
      </c>
      <c r="AT1714">
        <v>180400000</v>
      </c>
      <c r="AV1714">
        <v>-923400000</v>
      </c>
      <c r="AY1714">
        <v>14.46</v>
      </c>
      <c r="AZ1714">
        <v>837350000</v>
      </c>
      <c r="BN1714">
        <v>0.50851162581785003</v>
      </c>
      <c r="BP1714">
        <v>0.25827970491288699</v>
      </c>
      <c r="BQ1714">
        <v>0.97904567571809797</v>
      </c>
      <c r="BR1714">
        <v>26.641906708160398</v>
      </c>
      <c r="BS1714">
        <v>0.23798304929168099</v>
      </c>
      <c r="BU1714">
        <v>1.7044331611724801E-6</v>
      </c>
    </row>
    <row r="1715" spans="3:73" x14ac:dyDescent="0.3">
      <c r="C1715">
        <v>48898</v>
      </c>
      <c r="D1715" t="s">
        <v>3865</v>
      </c>
      <c r="E1715" t="s">
        <v>82</v>
      </c>
      <c r="F1715" t="s">
        <v>3614</v>
      </c>
      <c r="G1715" t="s">
        <v>3866</v>
      </c>
      <c r="H1715" t="s">
        <v>3867</v>
      </c>
      <c r="I1715" t="s">
        <v>3868</v>
      </c>
      <c r="J1715">
        <v>2023</v>
      </c>
      <c r="K1715" t="s">
        <v>4062</v>
      </c>
      <c r="L1715">
        <v>273.365768</v>
      </c>
      <c r="M1715">
        <v>6914000000</v>
      </c>
      <c r="N1715">
        <v>2167200000</v>
      </c>
      <c r="O1715">
        <v>336100000</v>
      </c>
      <c r="Q1715">
        <v>832900000</v>
      </c>
      <c r="R1715">
        <v>4739500000</v>
      </c>
      <c r="S1715">
        <v>652600000</v>
      </c>
      <c r="T1715">
        <v>1196000000</v>
      </c>
      <c r="U1715">
        <v>2533400000</v>
      </c>
      <c r="V1715">
        <v>4024700000</v>
      </c>
      <c r="W1715">
        <v>1323400000</v>
      </c>
      <c r="X1715">
        <v>563500000</v>
      </c>
      <c r="Z1715">
        <v>117400000</v>
      </c>
      <c r="AA1715">
        <v>2038200000</v>
      </c>
      <c r="AB1715">
        <v>2877000000</v>
      </c>
      <c r="AD1715">
        <v>3182700000</v>
      </c>
      <c r="AF1715">
        <v>53730566</v>
      </c>
      <c r="AG1715">
        <v>1888100000</v>
      </c>
      <c r="AJ1715">
        <v>1038500000</v>
      </c>
      <c r="AM1715">
        <v>217300000</v>
      </c>
      <c r="AN1715">
        <v>759800000</v>
      </c>
      <c r="AS1715">
        <v>149700000</v>
      </c>
      <c r="AT1715">
        <v>165700000</v>
      </c>
      <c r="AV1715">
        <v>388500000</v>
      </c>
      <c r="AY1715">
        <v>14.14</v>
      </c>
      <c r="AZ1715">
        <v>786800000</v>
      </c>
      <c r="BN1715">
        <v>0.58210876482499296</v>
      </c>
      <c r="BP1715">
        <v>0.25396705455644603</v>
      </c>
      <c r="BQ1715">
        <v>1.00823636088862</v>
      </c>
      <c r="BR1715">
        <v>19.332798302687401</v>
      </c>
      <c r="BS1715">
        <v>0.26409454292666001</v>
      </c>
      <c r="BU1715">
        <v>1.3435495166909999E-6</v>
      </c>
    </row>
    <row r="1716" spans="3:73" x14ac:dyDescent="0.3">
      <c r="C1716">
        <v>48898</v>
      </c>
      <c r="D1716" t="s">
        <v>3865</v>
      </c>
      <c r="E1716" t="s">
        <v>82</v>
      </c>
      <c r="F1716" t="s">
        <v>3614</v>
      </c>
      <c r="G1716" t="s">
        <v>3866</v>
      </c>
      <c r="H1716" t="s">
        <v>3867</v>
      </c>
      <c r="I1716" t="s">
        <v>3868</v>
      </c>
      <c r="J1716">
        <v>2022</v>
      </c>
      <c r="K1716" t="s">
        <v>4062</v>
      </c>
      <c r="L1716">
        <v>199.55944099999999</v>
      </c>
      <c r="M1716">
        <v>5402600000</v>
      </c>
      <c r="N1716">
        <v>2021400000</v>
      </c>
      <c r="O1716">
        <v>440500000</v>
      </c>
      <c r="Q1716">
        <v>740700000</v>
      </c>
      <c r="R1716">
        <v>3375800000</v>
      </c>
      <c r="S1716">
        <v>528000000</v>
      </c>
      <c r="T1716">
        <v>669900000</v>
      </c>
      <c r="U1716">
        <v>1970500000</v>
      </c>
      <c r="V1716">
        <v>3032000000</v>
      </c>
      <c r="W1716">
        <v>1088500000</v>
      </c>
      <c r="X1716">
        <v>529900000</v>
      </c>
      <c r="Z1716">
        <v>4700000</v>
      </c>
      <c r="AB1716">
        <v>2360900000</v>
      </c>
      <c r="AD1716">
        <v>2705500000</v>
      </c>
      <c r="AF1716">
        <v>53689539</v>
      </c>
      <c r="AG1716">
        <v>1471600000</v>
      </c>
      <c r="AJ1716">
        <v>709100000</v>
      </c>
      <c r="AM1716">
        <v>140200000</v>
      </c>
      <c r="AN1716">
        <v>545900000</v>
      </c>
      <c r="AS1716">
        <v>148500000</v>
      </c>
      <c r="AT1716">
        <v>129300000</v>
      </c>
      <c r="AV1716">
        <v>-437100000</v>
      </c>
      <c r="AY1716">
        <v>10.130000000000001</v>
      </c>
      <c r="AZ1716">
        <v>701400000</v>
      </c>
      <c r="BN1716">
        <v>0.56121126864842896</v>
      </c>
      <c r="BP1716">
        <v>0.40468534680753299</v>
      </c>
      <c r="BQ1716">
        <v>1.17657326596233</v>
      </c>
      <c r="BR1716">
        <v>19.699846100691001</v>
      </c>
      <c r="BS1716">
        <v>0.23122538015163699</v>
      </c>
      <c r="BU1716">
        <v>8.5625699408276499E-7</v>
      </c>
    </row>
    <row r="1717" spans="3:73" x14ac:dyDescent="0.3">
      <c r="C1717">
        <v>48898</v>
      </c>
      <c r="D1717" t="s">
        <v>3865</v>
      </c>
      <c r="E1717" t="s">
        <v>82</v>
      </c>
      <c r="F1717" t="s">
        <v>3614</v>
      </c>
      <c r="G1717" t="s">
        <v>3866</v>
      </c>
      <c r="H1717" t="s">
        <v>3867</v>
      </c>
      <c r="I1717" t="s">
        <v>3868</v>
      </c>
      <c r="J1717">
        <v>2021</v>
      </c>
      <c r="K1717" t="s">
        <v>4062</v>
      </c>
      <c r="L1717">
        <v>172.861481</v>
      </c>
      <c r="M1717">
        <v>5281500000</v>
      </c>
      <c r="N1717">
        <v>1879300000</v>
      </c>
      <c r="O1717">
        <v>286200000</v>
      </c>
      <c r="Q1717">
        <v>662100000</v>
      </c>
      <c r="R1717">
        <v>3397100000</v>
      </c>
      <c r="S1717">
        <v>459500000</v>
      </c>
      <c r="T1717">
        <v>681500000</v>
      </c>
      <c r="U1717">
        <v>1871300000</v>
      </c>
      <c r="V1717">
        <v>3040800000</v>
      </c>
      <c r="W1717">
        <v>1065200000</v>
      </c>
      <c r="X1717">
        <v>532800000</v>
      </c>
      <c r="Z1717">
        <v>9700000</v>
      </c>
      <c r="AB1717">
        <v>2229800000</v>
      </c>
      <c r="AD1717">
        <v>2560000000</v>
      </c>
      <c r="AF1717">
        <v>54518047</v>
      </c>
      <c r="AG1717">
        <v>289900000</v>
      </c>
      <c r="AJ1717">
        <v>532300000</v>
      </c>
      <c r="AM1717">
        <v>88200000</v>
      </c>
      <c r="AN1717">
        <v>399500000</v>
      </c>
      <c r="AS1717">
        <v>149100000</v>
      </c>
      <c r="AT1717">
        <v>90200000</v>
      </c>
      <c r="AV1717">
        <v>-433000000</v>
      </c>
      <c r="AY1717">
        <v>2.15</v>
      </c>
      <c r="AZ1717">
        <v>634700000</v>
      </c>
      <c r="BN1717">
        <v>0.57574552683896596</v>
      </c>
      <c r="BP1717">
        <v>0.268681937664288</v>
      </c>
      <c r="BQ1717">
        <v>1.14269620728502</v>
      </c>
      <c r="BR1717">
        <v>80.400688837209302</v>
      </c>
      <c r="BS1717">
        <v>0.17916405058749699</v>
      </c>
      <c r="BU1717">
        <v>1.66675120705893E-7</v>
      </c>
    </row>
    <row r="1718" spans="3:73" x14ac:dyDescent="0.3">
      <c r="C1718">
        <v>48898</v>
      </c>
      <c r="D1718" t="s">
        <v>3865</v>
      </c>
      <c r="E1718" t="s">
        <v>82</v>
      </c>
      <c r="F1718" t="s">
        <v>3614</v>
      </c>
      <c r="G1718" t="s">
        <v>3866</v>
      </c>
      <c r="H1718" t="s">
        <v>3867</v>
      </c>
      <c r="I1718" t="s">
        <v>3868</v>
      </c>
      <c r="J1718">
        <v>2020</v>
      </c>
      <c r="K1718" t="s">
        <v>4062</v>
      </c>
      <c r="L1718">
        <v>123.203537</v>
      </c>
      <c r="M1718">
        <v>5085100000</v>
      </c>
      <c r="N1718">
        <v>1587600000</v>
      </c>
      <c r="O1718">
        <v>259600000</v>
      </c>
      <c r="Q1718">
        <v>607300000</v>
      </c>
      <c r="R1718">
        <v>3492400000</v>
      </c>
      <c r="S1718">
        <v>519200000</v>
      </c>
      <c r="T1718">
        <v>810600000</v>
      </c>
      <c r="U1718">
        <v>1923300000</v>
      </c>
      <c r="V1718">
        <v>2999700000</v>
      </c>
      <c r="W1718">
        <v>948200000</v>
      </c>
      <c r="X1718">
        <v>378000000</v>
      </c>
      <c r="Z1718">
        <v>153100000</v>
      </c>
      <c r="AA1718">
        <v>1436900000</v>
      </c>
      <c r="AB1718">
        <v>2070000000</v>
      </c>
      <c r="AD1718">
        <v>2393700000</v>
      </c>
      <c r="AF1718">
        <v>54382659</v>
      </c>
      <c r="AG1718">
        <v>285700000</v>
      </c>
      <c r="AJ1718">
        <v>533000000</v>
      </c>
      <c r="AM1718">
        <v>97500000</v>
      </c>
      <c r="AN1718">
        <v>80900000</v>
      </c>
      <c r="AO1718">
        <v>60300000</v>
      </c>
      <c r="AQ1718">
        <v>648000000</v>
      </c>
      <c r="AS1718">
        <v>157600000</v>
      </c>
      <c r="AT1718">
        <v>88400000</v>
      </c>
      <c r="AU1718">
        <v>-328800000</v>
      </c>
      <c r="AV1718">
        <v>-244200000</v>
      </c>
      <c r="AY1718">
        <v>1.49</v>
      </c>
      <c r="AZ1718">
        <v>620150000</v>
      </c>
      <c r="BB1718">
        <v>238700000</v>
      </c>
      <c r="BC1718">
        <v>238700000</v>
      </c>
      <c r="BL1718">
        <v>7.3303167420814503</v>
      </c>
      <c r="BN1718">
        <v>0.58989990364004596</v>
      </c>
      <c r="BO1718">
        <v>3.9585406301824202</v>
      </c>
      <c r="BP1718">
        <v>0.27378190255220403</v>
      </c>
      <c r="BQ1718">
        <v>1.0338536173802999</v>
      </c>
      <c r="BR1718">
        <v>82.6869375838926</v>
      </c>
      <c r="BS1718">
        <v>3.9082125603864697E-2</v>
      </c>
      <c r="BU1718">
        <v>8.8682739193236704E-8</v>
      </c>
    </row>
    <row r="1719" spans="3:73" x14ac:dyDescent="0.3">
      <c r="C1719">
        <v>48898</v>
      </c>
      <c r="D1719" t="s">
        <v>3865</v>
      </c>
      <c r="E1719" t="s">
        <v>82</v>
      </c>
      <c r="F1719" t="s">
        <v>3614</v>
      </c>
      <c r="G1719" t="s">
        <v>3866</v>
      </c>
      <c r="H1719" t="s">
        <v>3867</v>
      </c>
      <c r="I1719" t="s">
        <v>3868</v>
      </c>
      <c r="J1719">
        <v>2019</v>
      </c>
      <c r="K1719" t="s">
        <v>4062</v>
      </c>
      <c r="L1719">
        <v>109.835922</v>
      </c>
      <c r="M1719">
        <v>4903000000</v>
      </c>
      <c r="N1719">
        <v>1574200000</v>
      </c>
      <c r="O1719">
        <v>182000000</v>
      </c>
      <c r="Q1719">
        <v>633000000</v>
      </c>
      <c r="R1719">
        <v>3322600000</v>
      </c>
      <c r="S1719">
        <v>505200000</v>
      </c>
      <c r="T1719">
        <v>781500000</v>
      </c>
      <c r="U1719">
        <v>1811800000</v>
      </c>
      <c r="V1719">
        <v>2942500000</v>
      </c>
      <c r="W1719">
        <v>844900000</v>
      </c>
      <c r="X1719">
        <v>347700000</v>
      </c>
      <c r="Z1719">
        <v>65400000</v>
      </c>
      <c r="AA1719">
        <v>1540400000</v>
      </c>
      <c r="AB1719">
        <v>1947100000</v>
      </c>
      <c r="AD1719">
        <v>2279400000</v>
      </c>
      <c r="AF1719">
        <v>54514172</v>
      </c>
      <c r="AG1719">
        <v>326000000</v>
      </c>
      <c r="AJ1719">
        <v>596600000</v>
      </c>
      <c r="AM1719">
        <v>113100000</v>
      </c>
      <c r="AN1719">
        <v>101900000</v>
      </c>
      <c r="AO1719">
        <v>69400000</v>
      </c>
      <c r="AQ1719">
        <v>591600000</v>
      </c>
      <c r="AS1719">
        <v>151000000</v>
      </c>
      <c r="AT1719">
        <v>93900000</v>
      </c>
      <c r="AU1719">
        <v>-128900000</v>
      </c>
      <c r="AV1719">
        <v>-471000000</v>
      </c>
      <c r="AY1719">
        <v>1.87</v>
      </c>
      <c r="AZ1719">
        <v>642000000</v>
      </c>
      <c r="BB1719">
        <v>284400000</v>
      </c>
      <c r="BC1719">
        <v>284400000</v>
      </c>
      <c r="BL1719">
        <v>6.3003194888178902</v>
      </c>
      <c r="BN1719">
        <v>0.60014276973281699</v>
      </c>
      <c r="BO1719">
        <v>4.0979827089337197</v>
      </c>
      <c r="BP1719">
        <v>0.215410107705054</v>
      </c>
      <c r="BQ1719">
        <v>1.1139779855604199</v>
      </c>
      <c r="BR1719">
        <v>58.735787165775399</v>
      </c>
      <c r="BS1719">
        <v>5.2334240665605297E-2</v>
      </c>
      <c r="BU1719">
        <v>1.05486710564429E-7</v>
      </c>
    </row>
    <row r="1720" spans="3:73" x14ac:dyDescent="0.3">
      <c r="C1720">
        <v>48898</v>
      </c>
      <c r="D1720" t="s">
        <v>3865</v>
      </c>
      <c r="E1720" t="s">
        <v>82</v>
      </c>
      <c r="F1720" t="s">
        <v>3614</v>
      </c>
      <c r="G1720" t="s">
        <v>3866</v>
      </c>
      <c r="H1720" t="s">
        <v>3867</v>
      </c>
      <c r="I1720" t="s">
        <v>3868</v>
      </c>
      <c r="J1720">
        <v>2018</v>
      </c>
      <c r="K1720" t="s">
        <v>4062</v>
      </c>
      <c r="L1720">
        <v>100.45600899999999</v>
      </c>
      <c r="M1720">
        <v>4872100000</v>
      </c>
      <c r="N1720">
        <v>1643700000</v>
      </c>
      <c r="O1720">
        <v>189000000</v>
      </c>
      <c r="Q1720">
        <v>651000000</v>
      </c>
      <c r="R1720">
        <v>3217400000</v>
      </c>
      <c r="S1720">
        <v>502100000</v>
      </c>
      <c r="T1720">
        <v>819500000</v>
      </c>
      <c r="U1720">
        <v>1784400000</v>
      </c>
      <c r="V1720">
        <v>3073200000</v>
      </c>
      <c r="W1720">
        <v>839300000</v>
      </c>
      <c r="X1720">
        <v>393700000</v>
      </c>
      <c r="AA1720">
        <v>1762100000</v>
      </c>
      <c r="AB1720">
        <v>1780600000</v>
      </c>
      <c r="AD1720">
        <v>2064400000</v>
      </c>
      <c r="AF1720">
        <v>54715188</v>
      </c>
      <c r="AG1720">
        <v>320600000</v>
      </c>
      <c r="AJ1720">
        <v>556900000</v>
      </c>
      <c r="AM1720">
        <v>100900000</v>
      </c>
      <c r="AN1720">
        <v>88000000</v>
      </c>
      <c r="AO1720">
        <v>72400000</v>
      </c>
      <c r="AQ1720">
        <v>517100000</v>
      </c>
      <c r="AS1720">
        <v>148400000</v>
      </c>
      <c r="AT1720">
        <v>96200000</v>
      </c>
      <c r="AU1720">
        <v>-1201400000</v>
      </c>
      <c r="AV1720">
        <v>506500000</v>
      </c>
      <c r="AY1720">
        <v>1.61</v>
      </c>
      <c r="AZ1720">
        <v>642850000</v>
      </c>
      <c r="BB1720">
        <v>261300000</v>
      </c>
      <c r="BC1720">
        <v>261300000</v>
      </c>
      <c r="BL1720">
        <v>5.3752598752598804</v>
      </c>
      <c r="BN1720">
        <v>0.63077523039346495</v>
      </c>
      <c r="BO1720">
        <v>3.60911602209945</v>
      </c>
      <c r="BP1720">
        <v>0.22518765638031699</v>
      </c>
      <c r="BQ1720">
        <v>1.1827713570832801</v>
      </c>
      <c r="BR1720">
        <v>62.395036645962698</v>
      </c>
      <c r="BS1720">
        <v>4.9421543300011202E-2</v>
      </c>
      <c r="BU1720">
        <v>9.0831278496012598E-8</v>
      </c>
    </row>
    <row r="1721" spans="3:73" x14ac:dyDescent="0.3">
      <c r="C1721">
        <v>48898</v>
      </c>
      <c r="D1721" t="s">
        <v>3865</v>
      </c>
      <c r="E1721" t="s">
        <v>82</v>
      </c>
      <c r="F1721" t="s">
        <v>3614</v>
      </c>
      <c r="G1721" t="s">
        <v>3866</v>
      </c>
      <c r="H1721" t="s">
        <v>3867</v>
      </c>
      <c r="I1721" t="s">
        <v>3868</v>
      </c>
      <c r="J1721">
        <v>2017</v>
      </c>
      <c r="K1721" t="s">
        <v>4062</v>
      </c>
      <c r="L1721">
        <v>99.536270999999999</v>
      </c>
      <c r="M1721">
        <v>3720600000</v>
      </c>
      <c r="N1721">
        <v>1604100000</v>
      </c>
      <c r="O1721">
        <v>375000000</v>
      </c>
      <c r="Q1721">
        <v>634700000</v>
      </c>
      <c r="R1721">
        <v>2110200000</v>
      </c>
      <c r="S1721">
        <v>458300000</v>
      </c>
      <c r="T1721">
        <v>460400000</v>
      </c>
      <c r="U1721">
        <v>1089000000</v>
      </c>
      <c r="V1721">
        <v>2072700000</v>
      </c>
      <c r="W1721">
        <v>706100000</v>
      </c>
      <c r="X1721">
        <v>326500000</v>
      </c>
      <c r="AB1721">
        <v>1634200000</v>
      </c>
      <c r="AD1721">
        <v>1892400000</v>
      </c>
      <c r="AF1721">
        <v>54882154</v>
      </c>
      <c r="AG1721">
        <v>288500000</v>
      </c>
      <c r="AJ1721">
        <v>503700000</v>
      </c>
      <c r="AM1721">
        <v>193200000</v>
      </c>
      <c r="AN1721">
        <v>20400000</v>
      </c>
      <c r="AO1721">
        <v>44900000</v>
      </c>
      <c r="AQ1721">
        <v>379000000</v>
      </c>
      <c r="AS1721">
        <v>99800000</v>
      </c>
      <c r="AT1721">
        <v>79700000</v>
      </c>
      <c r="AU1721">
        <v>-245600000</v>
      </c>
      <c r="AV1721">
        <v>-214300000</v>
      </c>
      <c r="AY1721">
        <v>0.37</v>
      </c>
      <c r="BB1721">
        <v>258500000</v>
      </c>
      <c r="BC1721">
        <v>258500000</v>
      </c>
      <c r="BL1721">
        <v>4.7553324968632404</v>
      </c>
      <c r="BN1721">
        <v>0.55708756652152902</v>
      </c>
      <c r="BO1721">
        <v>5.7572383073496702</v>
      </c>
      <c r="BP1721">
        <v>0.53108624840674101</v>
      </c>
      <c r="BQ1721">
        <v>1.3728933578813201</v>
      </c>
      <c r="BR1721">
        <v>269.01694864864902</v>
      </c>
      <c r="BS1721">
        <v>1.2483172194345899E-2</v>
      </c>
      <c r="BU1721">
        <v>2.2536054503732699E-8</v>
      </c>
    </row>
    <row r="1722" spans="3:73" x14ac:dyDescent="0.3">
      <c r="C1722">
        <v>1507957</v>
      </c>
      <c r="D1722" t="s">
        <v>3879</v>
      </c>
      <c r="E1722" t="s">
        <v>2549</v>
      </c>
      <c r="F1722" t="s">
        <v>3614</v>
      </c>
      <c r="G1722" t="s">
        <v>3678</v>
      </c>
      <c r="H1722" t="s">
        <v>3679</v>
      </c>
      <c r="I1722" t="s">
        <v>3880</v>
      </c>
      <c r="J1722">
        <v>2026</v>
      </c>
      <c r="K1722" t="s">
        <v>4062</v>
      </c>
      <c r="L1722">
        <v>3.810505</v>
      </c>
    </row>
    <row r="1723" spans="3:73" x14ac:dyDescent="0.3">
      <c r="C1723">
        <v>1507957</v>
      </c>
      <c r="D1723" t="s">
        <v>3879</v>
      </c>
      <c r="E1723" t="s">
        <v>2549</v>
      </c>
      <c r="F1723" t="s">
        <v>3614</v>
      </c>
      <c r="G1723" t="s">
        <v>3678</v>
      </c>
      <c r="H1723" t="s">
        <v>3679</v>
      </c>
      <c r="I1723" t="s">
        <v>3880</v>
      </c>
      <c r="J1723">
        <v>2025</v>
      </c>
      <c r="K1723" t="s">
        <v>4062</v>
      </c>
      <c r="L1723">
        <v>4.9116309999999999</v>
      </c>
      <c r="M1723">
        <v>10046689</v>
      </c>
      <c r="N1723">
        <v>6540650</v>
      </c>
      <c r="O1723">
        <v>6129049</v>
      </c>
      <c r="P1723">
        <v>24000</v>
      </c>
      <c r="Q1723">
        <v>9700</v>
      </c>
      <c r="S1723">
        <v>376717</v>
      </c>
      <c r="T1723">
        <v>2687466</v>
      </c>
      <c r="V1723">
        <v>2169600</v>
      </c>
      <c r="W1723">
        <v>973162</v>
      </c>
      <c r="X1723">
        <v>408398</v>
      </c>
      <c r="AB1723">
        <v>7877089</v>
      </c>
      <c r="AD1723">
        <v>-118045683</v>
      </c>
      <c r="AE1723">
        <v>8539</v>
      </c>
      <c r="AF1723">
        <v>8537387</v>
      </c>
      <c r="AG1723">
        <v>-22680</v>
      </c>
      <c r="AI1723">
        <v>60408</v>
      </c>
      <c r="AJ1723">
        <v>-10933189</v>
      </c>
      <c r="AK1723">
        <v>6047211</v>
      </c>
      <c r="AL1723">
        <v>10910509</v>
      </c>
      <c r="AM1723">
        <v>1300</v>
      </c>
      <c r="AN1723">
        <v>-10578420</v>
      </c>
      <c r="AQ1723">
        <v>-9135479</v>
      </c>
      <c r="AR1723">
        <v>-23520</v>
      </c>
      <c r="AS1723">
        <v>371419</v>
      </c>
      <c r="AU1723">
        <v>-449494</v>
      </c>
      <c r="AV1723">
        <v>-128828</v>
      </c>
      <c r="AY1723">
        <v>-1.1599999999999999</v>
      </c>
      <c r="AZ1723">
        <v>53053</v>
      </c>
      <c r="BH1723">
        <v>1.1386349499557</v>
      </c>
      <c r="BN1723">
        <v>0.21595174290753899</v>
      </c>
      <c r="BP1723">
        <v>6.2980767847491004</v>
      </c>
      <c r="BQ1723">
        <v>6.7110614676693103</v>
      </c>
      <c r="BR1723">
        <v>-4.2341646551724104</v>
      </c>
      <c r="BS1723">
        <v>-1.3429351883671701</v>
      </c>
      <c r="BU1723">
        <v>-7.2329917308284796E-7</v>
      </c>
    </row>
    <row r="1724" spans="3:73" x14ac:dyDescent="0.3">
      <c r="C1724">
        <v>1507957</v>
      </c>
      <c r="D1724" t="s">
        <v>3879</v>
      </c>
      <c r="E1724" t="s">
        <v>2549</v>
      </c>
      <c r="F1724" t="s">
        <v>3614</v>
      </c>
      <c r="G1724" t="s">
        <v>3678</v>
      </c>
      <c r="H1724" t="s">
        <v>3679</v>
      </c>
      <c r="I1724" t="s">
        <v>3880</v>
      </c>
      <c r="J1724">
        <v>2024</v>
      </c>
      <c r="K1724" t="s">
        <v>4062</v>
      </c>
      <c r="L1724">
        <v>8.1434230000000003</v>
      </c>
      <c r="M1724">
        <v>19826684</v>
      </c>
      <c r="N1724">
        <v>16296606</v>
      </c>
      <c r="O1724">
        <v>15842850</v>
      </c>
      <c r="P1724">
        <v>692</v>
      </c>
      <c r="Q1724">
        <v>96406</v>
      </c>
      <c r="S1724">
        <v>415232</v>
      </c>
      <c r="V1724">
        <v>1971520</v>
      </c>
      <c r="W1724">
        <v>560810</v>
      </c>
      <c r="X1724">
        <v>104117</v>
      </c>
      <c r="AB1724">
        <v>17855164</v>
      </c>
      <c r="AD1724">
        <v>-107467263</v>
      </c>
      <c r="AE1724">
        <v>8337</v>
      </c>
      <c r="AF1724">
        <v>8335491</v>
      </c>
      <c r="AG1724">
        <v>-7377</v>
      </c>
      <c r="AI1724">
        <v>93409</v>
      </c>
      <c r="AJ1724">
        <v>-11071175</v>
      </c>
      <c r="AK1724">
        <v>6207218</v>
      </c>
      <c r="AL1724">
        <v>11063798</v>
      </c>
      <c r="AN1724">
        <v>-10417813</v>
      </c>
      <c r="AQ1724">
        <v>-8742580</v>
      </c>
      <c r="AR1724">
        <v>-198898</v>
      </c>
      <c r="AS1724">
        <v>341045</v>
      </c>
      <c r="AU1724">
        <v>-506428</v>
      </c>
      <c r="AV1724">
        <v>16617023</v>
      </c>
      <c r="AY1724">
        <v>-1.28</v>
      </c>
      <c r="AZ1724">
        <v>88928</v>
      </c>
      <c r="BH1724">
        <v>1.0503890788053301</v>
      </c>
      <c r="BN1724">
        <v>9.9437707283779805E-2</v>
      </c>
      <c r="BP1724">
        <v>28.249942048108998</v>
      </c>
      <c r="BQ1724">
        <v>28.8871453790054</v>
      </c>
      <c r="BR1724">
        <v>-6.3620492187500002</v>
      </c>
      <c r="BS1724">
        <v>-0.58346218494548696</v>
      </c>
      <c r="BU1724">
        <v>-5.8378525338663899E-7</v>
      </c>
    </row>
    <row r="1725" spans="3:73" x14ac:dyDescent="0.3">
      <c r="C1725">
        <v>1507957</v>
      </c>
      <c r="D1725" t="s">
        <v>3879</v>
      </c>
      <c r="E1725" t="s">
        <v>2549</v>
      </c>
      <c r="F1725" t="s">
        <v>3614</v>
      </c>
      <c r="G1725" t="s">
        <v>3678</v>
      </c>
      <c r="H1725" t="s">
        <v>3679</v>
      </c>
      <c r="I1725" t="s">
        <v>3880</v>
      </c>
      <c r="J1725">
        <v>2023</v>
      </c>
      <c r="K1725" t="s">
        <v>4062</v>
      </c>
      <c r="L1725">
        <v>10.497597000000001</v>
      </c>
      <c r="M1725">
        <v>12248070</v>
      </c>
      <c r="N1725">
        <v>9109175</v>
      </c>
      <c r="O1725">
        <v>8474835</v>
      </c>
      <c r="P1725">
        <v>70000</v>
      </c>
      <c r="Q1725">
        <v>81450</v>
      </c>
      <c r="S1725">
        <v>359225</v>
      </c>
      <c r="V1725">
        <v>2188370</v>
      </c>
      <c r="W1725">
        <v>930893</v>
      </c>
      <c r="X1725">
        <v>405098</v>
      </c>
      <c r="AB1725">
        <v>10059700</v>
      </c>
      <c r="AD1725">
        <v>-97049450</v>
      </c>
      <c r="AE1725">
        <v>5998</v>
      </c>
      <c r="AF1725">
        <v>5996697</v>
      </c>
      <c r="AG1725">
        <v>38258</v>
      </c>
      <c r="AI1725">
        <v>160613</v>
      </c>
      <c r="AJ1725">
        <v>-10352088</v>
      </c>
      <c r="AK1725">
        <v>5743211</v>
      </c>
      <c r="AL1725">
        <v>10390346</v>
      </c>
      <c r="AN1725">
        <v>-9954020</v>
      </c>
      <c r="AQ1725">
        <v>-7131578</v>
      </c>
      <c r="AR1725">
        <v>36052</v>
      </c>
      <c r="AS1725">
        <v>271746</v>
      </c>
      <c r="AU1725">
        <v>-522946</v>
      </c>
      <c r="AV1725">
        <v>-216264</v>
      </c>
      <c r="AY1725">
        <v>-1.61</v>
      </c>
      <c r="BN1725">
        <v>0.17867059871473601</v>
      </c>
      <c r="BP1725">
        <v>9.1039840239425995</v>
      </c>
      <c r="BQ1725">
        <v>9.6979190948905991</v>
      </c>
      <c r="BR1725">
        <v>-6.5202465838509296</v>
      </c>
      <c r="BS1725">
        <v>-0.98949471654224297</v>
      </c>
      <c r="BU1725">
        <v>-1.6800830213624699E-6</v>
      </c>
    </row>
    <row r="1726" spans="3:73" x14ac:dyDescent="0.3">
      <c r="C1726">
        <v>1507957</v>
      </c>
      <c r="D1726" t="s">
        <v>3879</v>
      </c>
      <c r="E1726" t="s">
        <v>2549</v>
      </c>
      <c r="F1726" t="s">
        <v>3614</v>
      </c>
      <c r="G1726" t="s">
        <v>3678</v>
      </c>
      <c r="H1726" t="s">
        <v>3679</v>
      </c>
      <c r="I1726" t="s">
        <v>3880</v>
      </c>
      <c r="J1726">
        <v>2022</v>
      </c>
      <c r="K1726" t="s">
        <v>4062</v>
      </c>
      <c r="L1726">
        <v>10.557308000000001</v>
      </c>
      <c r="M1726">
        <v>19399367</v>
      </c>
      <c r="N1726">
        <v>16902924</v>
      </c>
      <c r="O1726">
        <v>16345623</v>
      </c>
      <c r="P1726">
        <v>65936</v>
      </c>
      <c r="S1726">
        <v>200103</v>
      </c>
      <c r="V1726">
        <v>1490763</v>
      </c>
      <c r="W1726">
        <v>449318</v>
      </c>
      <c r="X1726">
        <v>130503</v>
      </c>
      <c r="AB1726">
        <v>17908604</v>
      </c>
      <c r="AD1726">
        <v>-87095430</v>
      </c>
      <c r="AE1726">
        <v>5926</v>
      </c>
      <c r="AF1726">
        <v>5924680</v>
      </c>
      <c r="AG1726">
        <v>0</v>
      </c>
      <c r="AI1726">
        <v>203269</v>
      </c>
      <c r="AJ1726">
        <v>-7342959</v>
      </c>
      <c r="AK1726">
        <v>3366776</v>
      </c>
      <c r="AL1726">
        <v>7342959</v>
      </c>
      <c r="AN1726">
        <v>-7189350</v>
      </c>
      <c r="AQ1726">
        <v>-6383914</v>
      </c>
      <c r="AR1726">
        <v>-236795</v>
      </c>
      <c r="AS1726">
        <v>187077</v>
      </c>
      <c r="AU1726">
        <v>-312740</v>
      </c>
      <c r="AV1726">
        <v>-127872</v>
      </c>
      <c r="AY1726">
        <v>-1.17</v>
      </c>
      <c r="BN1726">
        <v>7.6845961004810101E-2</v>
      </c>
      <c r="BP1726">
        <v>36.378740669191998</v>
      </c>
      <c r="BR1726">
        <v>-9.0233401709401697</v>
      </c>
      <c r="BS1726">
        <v>-0.40144670126158399</v>
      </c>
      <c r="BU1726">
        <v>-6.8972714791169697E-7</v>
      </c>
    </row>
    <row r="1727" spans="3:73" x14ac:dyDescent="0.3">
      <c r="C1727">
        <v>1507957</v>
      </c>
      <c r="D1727" t="s">
        <v>3879</v>
      </c>
      <c r="E1727" t="s">
        <v>2549</v>
      </c>
      <c r="F1727" t="s">
        <v>3614</v>
      </c>
      <c r="G1727" t="s">
        <v>3678</v>
      </c>
      <c r="H1727" t="s">
        <v>3679</v>
      </c>
      <c r="I1727" t="s">
        <v>3880</v>
      </c>
      <c r="J1727">
        <v>2021</v>
      </c>
      <c r="K1727" t="s">
        <v>4062</v>
      </c>
      <c r="L1727">
        <v>15.442608999999999</v>
      </c>
      <c r="M1727">
        <v>25877480</v>
      </c>
      <c r="N1727">
        <v>23447311</v>
      </c>
      <c r="O1727">
        <v>23170149</v>
      </c>
      <c r="P1727">
        <v>233262</v>
      </c>
      <c r="S1727">
        <v>56158</v>
      </c>
      <c r="V1727">
        <v>1727555</v>
      </c>
      <c r="W1727">
        <v>542871</v>
      </c>
      <c r="X1727">
        <v>130500</v>
      </c>
      <c r="AB1727">
        <v>24149925</v>
      </c>
      <c r="AC1727">
        <v>13210</v>
      </c>
      <c r="AD1727">
        <v>-79906080</v>
      </c>
      <c r="AE1727">
        <v>5894</v>
      </c>
      <c r="AF1727">
        <v>5892446</v>
      </c>
      <c r="AG1727">
        <v>0</v>
      </c>
      <c r="AI1727">
        <v>576399</v>
      </c>
      <c r="AJ1727">
        <v>-4848975</v>
      </c>
      <c r="AK1727">
        <v>1927743</v>
      </c>
      <c r="AL1727">
        <v>4848975</v>
      </c>
      <c r="AN1727">
        <v>-4770269</v>
      </c>
      <c r="AO1727">
        <v>12701</v>
      </c>
      <c r="AQ1727">
        <v>-4280864</v>
      </c>
      <c r="AS1727">
        <v>157564</v>
      </c>
      <c r="AU1727">
        <v>-236935</v>
      </c>
      <c r="AV1727">
        <v>24530692</v>
      </c>
      <c r="AY1727">
        <v>-0.8</v>
      </c>
      <c r="BN1727">
        <v>6.6759012083093094E-2</v>
      </c>
      <c r="BP1727">
        <v>42.6807639383942</v>
      </c>
      <c r="BR1727">
        <v>-19.303261249999998</v>
      </c>
      <c r="BS1727">
        <v>-0.197527280105425</v>
      </c>
      <c r="BU1727">
        <v>-5.1155799448652502E-7</v>
      </c>
    </row>
    <row r="1728" spans="3:73" x14ac:dyDescent="0.3">
      <c r="C1728">
        <v>1507957</v>
      </c>
      <c r="D1728" t="s">
        <v>3879</v>
      </c>
      <c r="E1728" t="s">
        <v>2549</v>
      </c>
      <c r="F1728" t="s">
        <v>3614</v>
      </c>
      <c r="G1728" t="s">
        <v>3678</v>
      </c>
      <c r="H1728" t="s">
        <v>3679</v>
      </c>
      <c r="I1728" t="s">
        <v>3880</v>
      </c>
      <c r="J1728">
        <v>2020</v>
      </c>
      <c r="K1728" t="s">
        <v>4062</v>
      </c>
      <c r="L1728">
        <v>5.6870539999999998</v>
      </c>
      <c r="M1728">
        <v>5132173</v>
      </c>
      <c r="N1728">
        <v>3446426</v>
      </c>
      <c r="O1728">
        <v>3157256</v>
      </c>
      <c r="P1728">
        <v>170287</v>
      </c>
      <c r="S1728">
        <v>37125</v>
      </c>
      <c r="V1728">
        <v>1302964</v>
      </c>
      <c r="W1728">
        <v>659526</v>
      </c>
      <c r="X1728">
        <v>101984</v>
      </c>
      <c r="AB1728">
        <v>3829209</v>
      </c>
      <c r="AC1728">
        <v>13210</v>
      </c>
      <c r="AD1728">
        <v>-75135811</v>
      </c>
      <c r="AE1728">
        <v>3266</v>
      </c>
      <c r="AF1728">
        <v>3264419</v>
      </c>
      <c r="AG1728">
        <v>0</v>
      </c>
      <c r="AI1728">
        <v>428129</v>
      </c>
      <c r="AJ1728">
        <v>-4067982</v>
      </c>
      <c r="AK1728">
        <v>1720893</v>
      </c>
      <c r="AL1728">
        <v>4067982</v>
      </c>
      <c r="AN1728">
        <v>-7793897</v>
      </c>
      <c r="AO1728">
        <v>5049</v>
      </c>
      <c r="AQ1728">
        <v>-3019032</v>
      </c>
      <c r="AS1728">
        <v>122152</v>
      </c>
      <c r="AU1728">
        <v>-67160</v>
      </c>
      <c r="AV1728">
        <v>3185766</v>
      </c>
      <c r="BN1728">
        <v>0.253881542964355</v>
      </c>
      <c r="BP1728">
        <v>4.7871592628645399</v>
      </c>
      <c r="BS1728">
        <v>-2.0353804140750702</v>
      </c>
    </row>
    <row r="1729" spans="3:73" x14ac:dyDescent="0.3">
      <c r="C1729">
        <v>1507957</v>
      </c>
      <c r="D1729" t="s">
        <v>3879</v>
      </c>
      <c r="E1729" t="s">
        <v>2549</v>
      </c>
      <c r="F1729" t="s">
        <v>3614</v>
      </c>
      <c r="G1729" t="s">
        <v>3678</v>
      </c>
      <c r="H1729" t="s">
        <v>3679</v>
      </c>
      <c r="I1729" t="s">
        <v>3880</v>
      </c>
      <c r="J1729">
        <v>2019</v>
      </c>
      <c r="K1729" t="s">
        <v>4062</v>
      </c>
      <c r="L1729">
        <v>5.6105289999999997</v>
      </c>
      <c r="M1729">
        <v>5265740</v>
      </c>
      <c r="N1729">
        <v>3305830</v>
      </c>
      <c r="O1729">
        <v>3057682</v>
      </c>
      <c r="S1729">
        <v>47302</v>
      </c>
      <c r="V1729">
        <v>1376507</v>
      </c>
      <c r="W1729">
        <v>685210</v>
      </c>
      <c r="X1729">
        <v>182956</v>
      </c>
      <c r="AB1729">
        <v>3889233</v>
      </c>
      <c r="AC1729">
        <v>13210</v>
      </c>
      <c r="AD1729">
        <v>-67341914</v>
      </c>
      <c r="AE1729">
        <v>2101</v>
      </c>
      <c r="AF1729">
        <v>2099951</v>
      </c>
      <c r="AG1729">
        <v>0</v>
      </c>
      <c r="AI1729">
        <v>0</v>
      </c>
      <c r="AJ1729">
        <v>-3115263</v>
      </c>
      <c r="AK1729">
        <v>1050151</v>
      </c>
      <c r="AL1729">
        <v>3115263</v>
      </c>
      <c r="AN1729">
        <v>-3927662</v>
      </c>
      <c r="AQ1729">
        <v>-3200000</v>
      </c>
      <c r="AS1729">
        <v>110463</v>
      </c>
      <c r="AV1729">
        <v>3098773</v>
      </c>
      <c r="BN1729">
        <v>0.26140808319438502</v>
      </c>
      <c r="BP1729">
        <v>4.46240130762832</v>
      </c>
      <c r="BS1729">
        <v>-1.00988086854143</v>
      </c>
    </row>
    <row r="1730" spans="3:73" x14ac:dyDescent="0.3">
      <c r="C1730">
        <v>1507957</v>
      </c>
      <c r="D1730" t="s">
        <v>3879</v>
      </c>
      <c r="E1730" t="s">
        <v>2549</v>
      </c>
      <c r="F1730" t="s">
        <v>3614</v>
      </c>
      <c r="G1730" t="s">
        <v>3678</v>
      </c>
      <c r="H1730" t="s">
        <v>3679</v>
      </c>
      <c r="I1730" t="s">
        <v>3880</v>
      </c>
      <c r="J1730">
        <v>2018</v>
      </c>
      <c r="K1730" t="s">
        <v>4062</v>
      </c>
      <c r="L1730">
        <v>10.704768</v>
      </c>
      <c r="M1730">
        <v>6165820</v>
      </c>
      <c r="N1730">
        <v>4688277</v>
      </c>
      <c r="O1730">
        <v>3258077</v>
      </c>
      <c r="P1730">
        <v>0</v>
      </c>
      <c r="S1730">
        <v>63214</v>
      </c>
      <c r="V1730">
        <v>1567876</v>
      </c>
      <c r="W1730">
        <v>1139713</v>
      </c>
      <c r="X1730">
        <v>94203</v>
      </c>
      <c r="AB1730">
        <v>4597944</v>
      </c>
      <c r="AC1730">
        <v>13210</v>
      </c>
      <c r="AD1730">
        <v>-63414252</v>
      </c>
      <c r="AE1730">
        <v>14028</v>
      </c>
      <c r="AF1730">
        <v>14014410</v>
      </c>
      <c r="AG1730">
        <v>0</v>
      </c>
      <c r="AH1730">
        <v>0</v>
      </c>
      <c r="AI1730">
        <v>0</v>
      </c>
      <c r="AJ1730">
        <v>-4311624</v>
      </c>
      <c r="AK1730">
        <v>871742</v>
      </c>
      <c r="AL1730">
        <v>4311624</v>
      </c>
      <c r="AN1730">
        <v>-7904989</v>
      </c>
      <c r="AQ1730">
        <v>-6546216</v>
      </c>
      <c r="AS1730">
        <v>137509</v>
      </c>
      <c r="AV1730">
        <v>-5721</v>
      </c>
      <c r="BI1730">
        <v>0</v>
      </c>
      <c r="BN1730">
        <v>0.25428507481567703</v>
      </c>
      <c r="BP1730">
        <v>2.8586819664248799</v>
      </c>
      <c r="BS1730">
        <v>-1.71924429701623</v>
      </c>
    </row>
    <row r="1731" spans="3:73" x14ac:dyDescent="0.3">
      <c r="C1731">
        <v>1507957</v>
      </c>
      <c r="D1731" t="s">
        <v>3879</v>
      </c>
      <c r="E1731" t="s">
        <v>2549</v>
      </c>
      <c r="F1731" t="s">
        <v>3614</v>
      </c>
      <c r="G1731" t="s">
        <v>3678</v>
      </c>
      <c r="H1731" t="s">
        <v>3679</v>
      </c>
      <c r="I1731" t="s">
        <v>3880</v>
      </c>
      <c r="J1731">
        <v>2017</v>
      </c>
      <c r="K1731" t="s">
        <v>4062</v>
      </c>
      <c r="L1731">
        <v>22.121749999999999</v>
      </c>
      <c r="M1731">
        <v>13566987</v>
      </c>
      <c r="N1731">
        <v>10777902</v>
      </c>
      <c r="O1731">
        <v>10022247</v>
      </c>
      <c r="P1731">
        <v>221084</v>
      </c>
      <c r="Q1731">
        <v>251363</v>
      </c>
      <c r="S1731">
        <v>669571</v>
      </c>
      <c r="V1731">
        <v>1986864</v>
      </c>
      <c r="W1731">
        <v>1530630</v>
      </c>
      <c r="X1731">
        <v>449475</v>
      </c>
      <c r="AB1731">
        <v>11580123</v>
      </c>
      <c r="AC1731">
        <v>7489</v>
      </c>
      <c r="AD1731">
        <v>-55509263</v>
      </c>
      <c r="AE1731">
        <v>13998</v>
      </c>
      <c r="AF1731">
        <v>13996121</v>
      </c>
      <c r="AG1731">
        <v>-1029412</v>
      </c>
      <c r="AH1731">
        <v>1212270</v>
      </c>
      <c r="AI1731">
        <v>2241682</v>
      </c>
      <c r="AJ1731">
        <v>-10452686</v>
      </c>
      <c r="AK1731">
        <v>4184905</v>
      </c>
      <c r="AL1731">
        <v>9423274</v>
      </c>
      <c r="AN1731">
        <v>-10435098</v>
      </c>
      <c r="AQ1731">
        <v>-7415539</v>
      </c>
      <c r="AS1731">
        <v>451547</v>
      </c>
      <c r="AU1731">
        <v>-434030</v>
      </c>
      <c r="AV1731">
        <v>13666900</v>
      </c>
      <c r="BA1731">
        <v>-8.6224075494732997</v>
      </c>
      <c r="BE1731">
        <v>-6.1170688048042097</v>
      </c>
      <c r="BG1731">
        <v>-0.84916066552830605</v>
      </c>
      <c r="BI1731">
        <v>8.9354401238830705E-2</v>
      </c>
      <c r="BJ1731">
        <v>-0.35803080171908902</v>
      </c>
      <c r="BM1731">
        <v>3.4521228769168602</v>
      </c>
      <c r="BN1731">
        <v>0.14644843398169399</v>
      </c>
      <c r="BP1731">
        <v>6.5477920856118104</v>
      </c>
      <c r="BQ1731">
        <v>6.8772590371284998</v>
      </c>
      <c r="BS1731">
        <v>-0.90112151658492701</v>
      </c>
    </row>
    <row r="1732" spans="3:73" x14ac:dyDescent="0.3">
      <c r="C1732">
        <v>763532</v>
      </c>
      <c r="D1732" t="s">
        <v>3901</v>
      </c>
      <c r="E1732" t="s">
        <v>2009</v>
      </c>
      <c r="F1732" t="s">
        <v>3614</v>
      </c>
      <c r="G1732" t="s">
        <v>3701</v>
      </c>
      <c r="H1732" t="s">
        <v>3702</v>
      </c>
      <c r="I1732" t="s">
        <v>3902</v>
      </c>
      <c r="J1732">
        <v>2026</v>
      </c>
      <c r="K1732" t="s">
        <v>4062</v>
      </c>
      <c r="L1732">
        <v>20.354859999999999</v>
      </c>
    </row>
    <row r="1733" spans="3:73" x14ac:dyDescent="0.3">
      <c r="C1733">
        <v>763532</v>
      </c>
      <c r="D1733" t="s">
        <v>3901</v>
      </c>
      <c r="E1733" t="s">
        <v>2009</v>
      </c>
      <c r="F1733" t="s">
        <v>3614</v>
      </c>
      <c r="G1733" t="s">
        <v>3701</v>
      </c>
      <c r="H1733" t="s">
        <v>3702</v>
      </c>
      <c r="I1733" t="s">
        <v>3902</v>
      </c>
      <c r="J1733">
        <v>2025</v>
      </c>
      <c r="K1733" t="s">
        <v>4062</v>
      </c>
      <c r="L1733">
        <v>19.438874999999999</v>
      </c>
      <c r="M1733">
        <v>396362000</v>
      </c>
      <c r="N1733">
        <v>194166000</v>
      </c>
      <c r="O1733">
        <v>3457000</v>
      </c>
      <c r="P1733">
        <v>104347000</v>
      </c>
      <c r="Q1733">
        <v>79818000</v>
      </c>
      <c r="T1733">
        <v>78258000</v>
      </c>
      <c r="U1733">
        <v>64548000</v>
      </c>
      <c r="W1733">
        <v>97349000</v>
      </c>
      <c r="X1733">
        <v>48526000</v>
      </c>
      <c r="AA1733">
        <v>48557000</v>
      </c>
      <c r="AD1733">
        <v>66201000</v>
      </c>
      <c r="AE1733">
        <v>163692000</v>
      </c>
      <c r="AF1733">
        <v>30054532</v>
      </c>
      <c r="AG1733">
        <v>40429000</v>
      </c>
      <c r="AH1733">
        <v>155067000</v>
      </c>
      <c r="AJ1733">
        <v>35769000</v>
      </c>
      <c r="AK1733">
        <v>3300000</v>
      </c>
      <c r="AM1733">
        <v>8655000</v>
      </c>
      <c r="AN1733">
        <v>8171000</v>
      </c>
      <c r="AO1733">
        <v>3129000</v>
      </c>
      <c r="AQ1733">
        <v>38118000</v>
      </c>
      <c r="AS1733">
        <v>12575000</v>
      </c>
      <c r="AU1733">
        <v>-27967000</v>
      </c>
      <c r="AV1733">
        <v>-11431000</v>
      </c>
      <c r="AW1733">
        <v>6000000</v>
      </c>
      <c r="AY1733">
        <v>0.27</v>
      </c>
      <c r="AZ1733">
        <v>75365500</v>
      </c>
      <c r="BA1733">
        <v>0.23066803381764001</v>
      </c>
      <c r="BB1733">
        <v>19955000</v>
      </c>
      <c r="BC1733">
        <v>19955000</v>
      </c>
      <c r="BD1733">
        <v>0.12868630978867199</v>
      </c>
      <c r="BE1733">
        <v>0.245816324556482</v>
      </c>
      <c r="BG1733">
        <v>0.26071955993215801</v>
      </c>
      <c r="BI1733">
        <v>0.39122569772076998</v>
      </c>
      <c r="BJ1733">
        <v>-0.18035429846453499</v>
      </c>
      <c r="BM1733">
        <v>2.12811236433284E-2</v>
      </c>
      <c r="BO1733">
        <v>6.3774368807925903</v>
      </c>
      <c r="BP1733">
        <v>3.5511407410451098E-2</v>
      </c>
      <c r="BQ1733">
        <v>1.17461915376635</v>
      </c>
      <c r="BR1733">
        <v>71.995833333333294</v>
      </c>
      <c r="BT1733">
        <v>308659.83756776003</v>
      </c>
    </row>
    <row r="1734" spans="3:73" x14ac:dyDescent="0.3">
      <c r="C1734">
        <v>763532</v>
      </c>
      <c r="D1734" t="s">
        <v>3901</v>
      </c>
      <c r="E1734" t="s">
        <v>2009</v>
      </c>
      <c r="F1734" t="s">
        <v>3614</v>
      </c>
      <c r="G1734" t="s">
        <v>3701</v>
      </c>
      <c r="H1734" t="s">
        <v>3702</v>
      </c>
      <c r="I1734" t="s">
        <v>3902</v>
      </c>
      <c r="J1734">
        <v>2024</v>
      </c>
      <c r="K1734" t="s">
        <v>4062</v>
      </c>
      <c r="L1734">
        <v>15.585127</v>
      </c>
      <c r="M1734">
        <v>348800000</v>
      </c>
      <c r="N1734">
        <v>162499000</v>
      </c>
      <c r="O1734">
        <v>4110000</v>
      </c>
      <c r="P1734">
        <v>78626000</v>
      </c>
      <c r="Q1734">
        <v>70913000</v>
      </c>
      <c r="T1734">
        <v>73916000</v>
      </c>
      <c r="U1734">
        <v>57397000</v>
      </c>
      <c r="W1734">
        <v>79207000</v>
      </c>
      <c r="X1734">
        <v>32192000</v>
      </c>
      <c r="AA1734">
        <v>54229000</v>
      </c>
      <c r="AD1734">
        <v>47788000</v>
      </c>
      <c r="AE1734">
        <v>156365000</v>
      </c>
      <c r="AF1734">
        <v>29222414</v>
      </c>
      <c r="AG1734">
        <v>33833000</v>
      </c>
      <c r="AH1734">
        <v>129007000</v>
      </c>
      <c r="AJ1734">
        <v>35517000</v>
      </c>
      <c r="AK1734">
        <v>3500000</v>
      </c>
      <c r="AM1734">
        <v>8122000</v>
      </c>
      <c r="AN1734">
        <v>5668000</v>
      </c>
      <c r="AO1734">
        <v>2156000</v>
      </c>
      <c r="AQ1734">
        <v>43392000</v>
      </c>
      <c r="AS1734">
        <v>9999000</v>
      </c>
      <c r="AU1734">
        <v>-55253000</v>
      </c>
      <c r="AV1734">
        <v>14308000</v>
      </c>
      <c r="AW1734">
        <v>5700000</v>
      </c>
      <c r="AY1734">
        <v>0.19</v>
      </c>
      <c r="AZ1734">
        <v>67315500</v>
      </c>
      <c r="BA1734">
        <v>0.27531064205818301</v>
      </c>
      <c r="BB1734">
        <v>15946000</v>
      </c>
      <c r="BC1734">
        <v>15946000</v>
      </c>
      <c r="BD1734">
        <v>0.12360569581495599</v>
      </c>
      <c r="BE1734">
        <v>0.33635384126442802</v>
      </c>
      <c r="BG1734">
        <v>0.26225708682474602</v>
      </c>
      <c r="BI1734">
        <v>0.36985951834862402</v>
      </c>
      <c r="BJ1734">
        <v>-0.428294588665731</v>
      </c>
      <c r="BM1734">
        <v>2.7130310758330899E-2</v>
      </c>
      <c r="BO1734">
        <v>7.3961038961038996</v>
      </c>
      <c r="BP1734">
        <v>5.1889353213731101E-2</v>
      </c>
      <c r="BQ1734">
        <v>1.1562866918327901</v>
      </c>
      <c r="BR1734">
        <v>82.026984210526294</v>
      </c>
      <c r="BT1734">
        <v>365733.30457942397</v>
      </c>
    </row>
    <row r="1735" spans="3:73" x14ac:dyDescent="0.3">
      <c r="C1735">
        <v>763532</v>
      </c>
      <c r="D1735" t="s">
        <v>3901</v>
      </c>
      <c r="E1735" t="s">
        <v>2009</v>
      </c>
      <c r="F1735" t="s">
        <v>3614</v>
      </c>
      <c r="G1735" t="s">
        <v>3701</v>
      </c>
      <c r="H1735" t="s">
        <v>3702</v>
      </c>
      <c r="I1735" t="s">
        <v>3902</v>
      </c>
      <c r="J1735">
        <v>2023</v>
      </c>
      <c r="K1735" t="s">
        <v>4062</v>
      </c>
      <c r="L1735">
        <v>13.203124000000001</v>
      </c>
      <c r="M1735">
        <v>296149000</v>
      </c>
      <c r="N1735">
        <v>149876000</v>
      </c>
      <c r="O1735">
        <v>1828000</v>
      </c>
      <c r="P1735">
        <v>77681000</v>
      </c>
      <c r="Q1735">
        <v>63718000</v>
      </c>
      <c r="T1735">
        <v>63203000</v>
      </c>
      <c r="U1735">
        <v>45030000</v>
      </c>
      <c r="W1735">
        <v>76562000</v>
      </c>
      <c r="X1735">
        <v>29206000</v>
      </c>
      <c r="AA1735">
        <v>35200000</v>
      </c>
      <c r="AD1735">
        <v>28548000</v>
      </c>
      <c r="AE1735">
        <v>148691000</v>
      </c>
      <c r="AF1735">
        <v>28448570</v>
      </c>
      <c r="AG1735">
        <v>35863000</v>
      </c>
      <c r="AH1735">
        <v>123636000</v>
      </c>
      <c r="AJ1735">
        <v>37028000</v>
      </c>
      <c r="AK1735">
        <v>3400000</v>
      </c>
      <c r="AM1735">
        <v>7564000</v>
      </c>
      <c r="AN1735">
        <v>8414000</v>
      </c>
      <c r="AO1735">
        <v>3687000</v>
      </c>
      <c r="AQ1735">
        <v>49588000</v>
      </c>
      <c r="AS1735">
        <v>9664000</v>
      </c>
      <c r="AU1735">
        <v>-3203000</v>
      </c>
      <c r="AV1735">
        <v>-47149000</v>
      </c>
      <c r="AW1735">
        <v>5400000</v>
      </c>
      <c r="AY1735">
        <v>0.3</v>
      </c>
      <c r="AZ1735">
        <v>69069500</v>
      </c>
      <c r="BA1735">
        <v>0.29949205732958001</v>
      </c>
      <c r="BB1735">
        <v>19665000</v>
      </c>
      <c r="BC1735">
        <v>19665000</v>
      </c>
      <c r="BD1735">
        <v>0.15905561486945499</v>
      </c>
      <c r="BE1735">
        <v>0.401080591413504</v>
      </c>
      <c r="BG1735">
        <v>0.29006923549775099</v>
      </c>
      <c r="BI1735">
        <v>0.41747903926739599</v>
      </c>
      <c r="BJ1735">
        <v>-2.5906693843217199E-2</v>
      </c>
      <c r="BM1735">
        <v>2.7500080882590799E-2</v>
      </c>
      <c r="BO1735">
        <v>5.3336045565500401</v>
      </c>
      <c r="BP1735">
        <v>2.3876074292730101E-2</v>
      </c>
      <c r="BQ1735">
        <v>1.1253363287270399</v>
      </c>
      <c r="BR1735">
        <v>44.010413333333297</v>
      </c>
      <c r="BT1735">
        <v>408994.113817306</v>
      </c>
    </row>
    <row r="1736" spans="3:73" x14ac:dyDescent="0.3">
      <c r="C1736">
        <v>763532</v>
      </c>
      <c r="D1736" t="s">
        <v>3901</v>
      </c>
      <c r="E1736" t="s">
        <v>2009</v>
      </c>
      <c r="F1736" t="s">
        <v>3614</v>
      </c>
      <c r="G1736" t="s">
        <v>3701</v>
      </c>
      <c r="H1736" t="s">
        <v>3702</v>
      </c>
      <c r="I1736" t="s">
        <v>3902</v>
      </c>
      <c r="J1736">
        <v>2022</v>
      </c>
      <c r="K1736" t="s">
        <v>4062</v>
      </c>
      <c r="L1736">
        <v>7.9110370000000003</v>
      </c>
      <c r="M1736">
        <v>311080000</v>
      </c>
      <c r="N1736">
        <v>158917000</v>
      </c>
      <c r="O1736">
        <v>2462000</v>
      </c>
      <c r="P1736">
        <v>77750000</v>
      </c>
      <c r="Q1736">
        <v>74421000</v>
      </c>
      <c r="T1736">
        <v>67964000</v>
      </c>
      <c r="U1736">
        <v>45030000</v>
      </c>
      <c r="W1736">
        <v>74618000</v>
      </c>
      <c r="X1736">
        <v>34783000</v>
      </c>
      <c r="AA1736">
        <v>79596000</v>
      </c>
      <c r="AD1736">
        <v>8224000</v>
      </c>
      <c r="AE1736">
        <v>139500000</v>
      </c>
      <c r="AF1736">
        <v>26662638</v>
      </c>
      <c r="AG1736">
        <v>32457000</v>
      </c>
      <c r="AH1736">
        <v>127469000</v>
      </c>
      <c r="AJ1736">
        <v>21201000</v>
      </c>
      <c r="AK1736">
        <v>3600000</v>
      </c>
      <c r="AM1736">
        <v>4053000</v>
      </c>
      <c r="AN1736">
        <v>5176000</v>
      </c>
      <c r="AO1736">
        <v>1968000</v>
      </c>
      <c r="AQ1736">
        <v>-3863000</v>
      </c>
      <c r="AS1736">
        <v>10118000</v>
      </c>
      <c r="AU1736">
        <v>-1573000</v>
      </c>
      <c r="AV1736">
        <v>5633000</v>
      </c>
      <c r="AW1736">
        <v>5300000</v>
      </c>
      <c r="AY1736">
        <v>0.19</v>
      </c>
      <c r="AZ1736">
        <v>66681000</v>
      </c>
      <c r="BA1736">
        <v>0.16632279220830201</v>
      </c>
      <c r="BB1736">
        <v>11197000</v>
      </c>
      <c r="BC1736">
        <v>11197000</v>
      </c>
      <c r="BD1736">
        <v>8.7840965254297104E-2</v>
      </c>
      <c r="BE1736">
        <v>-3.0305407589296202E-2</v>
      </c>
      <c r="BG1736">
        <v>0.25462661509857298</v>
      </c>
      <c r="BI1736">
        <v>0.409762761990485</v>
      </c>
      <c r="BJ1736">
        <v>-1.23402552777538E-2</v>
      </c>
      <c r="BM1736">
        <v>2.8242160839105999E-2</v>
      </c>
      <c r="BO1736">
        <v>5.6895325203251996</v>
      </c>
      <c r="BP1736">
        <v>3.2994719772709E-2</v>
      </c>
      <c r="BQ1736">
        <v>1.1323809268541101</v>
      </c>
      <c r="BR1736">
        <v>41.637036842105303</v>
      </c>
      <c r="BT1736">
        <v>669950.096302166</v>
      </c>
    </row>
    <row r="1737" spans="3:73" x14ac:dyDescent="0.3">
      <c r="C1737">
        <v>763532</v>
      </c>
      <c r="D1737" t="s">
        <v>3901</v>
      </c>
      <c r="E1737" t="s">
        <v>2009</v>
      </c>
      <c r="F1737" t="s">
        <v>3614</v>
      </c>
      <c r="G1737" t="s">
        <v>3701</v>
      </c>
      <c r="H1737" t="s">
        <v>3702</v>
      </c>
      <c r="I1737" t="s">
        <v>3902</v>
      </c>
      <c r="J1737">
        <v>2021</v>
      </c>
      <c r="K1737" t="s">
        <v>4062</v>
      </c>
      <c r="L1737">
        <v>7.7253590000000001</v>
      </c>
      <c r="M1737">
        <v>286821000</v>
      </c>
      <c r="N1737">
        <v>125008000</v>
      </c>
      <c r="O1737">
        <v>2282000</v>
      </c>
      <c r="P1737">
        <v>57685000</v>
      </c>
      <c r="Q1737">
        <v>58941000</v>
      </c>
      <c r="T1737">
        <v>72773000</v>
      </c>
      <c r="U1737">
        <v>43788000</v>
      </c>
      <c r="W1737">
        <v>70895000</v>
      </c>
      <c r="X1737">
        <v>32977000</v>
      </c>
      <c r="AD1737">
        <v>-1405000</v>
      </c>
      <c r="AE1737">
        <v>132526000</v>
      </c>
      <c r="AF1737">
        <v>26517836</v>
      </c>
      <c r="AG1737">
        <v>22904000</v>
      </c>
      <c r="AH1737">
        <v>97015000</v>
      </c>
      <c r="AJ1737">
        <v>8030000</v>
      </c>
      <c r="AK1737">
        <v>3700000</v>
      </c>
      <c r="AM1737">
        <v>2048000</v>
      </c>
      <c r="AN1737">
        <v>198000</v>
      </c>
      <c r="AO1737">
        <v>287000</v>
      </c>
      <c r="AQ1737">
        <v>28009000</v>
      </c>
      <c r="AS1737">
        <v>8114000</v>
      </c>
      <c r="AU1737">
        <v>-92958000</v>
      </c>
      <c r="AV1737">
        <v>63578000</v>
      </c>
      <c r="AW1737">
        <v>5300000</v>
      </c>
      <c r="AY1737">
        <v>0.01</v>
      </c>
      <c r="AZ1737">
        <v>48846500</v>
      </c>
      <c r="BA1737">
        <v>8.2770705560995694E-2</v>
      </c>
      <c r="BB1737">
        <v>2533000</v>
      </c>
      <c r="BC1737">
        <v>2533000</v>
      </c>
      <c r="BD1737">
        <v>2.61093645312581E-2</v>
      </c>
      <c r="BE1737">
        <v>0.28870793176312898</v>
      </c>
      <c r="BG1737">
        <v>0.23608720300984401</v>
      </c>
      <c r="BI1737">
        <v>0.33824231837975599</v>
      </c>
      <c r="BJ1737">
        <v>-0.95818172447559702</v>
      </c>
      <c r="BM1737">
        <v>3.8138432201206003E-2</v>
      </c>
      <c r="BO1737">
        <v>8.8257839721254392</v>
      </c>
      <c r="BP1737">
        <v>3.2188447704351503E-2</v>
      </c>
      <c r="BQ1737">
        <v>0.93189928767896202</v>
      </c>
      <c r="BR1737">
        <v>772.53589999999997</v>
      </c>
      <c r="BT1737">
        <v>686052.25983672705</v>
      </c>
    </row>
    <row r="1738" spans="3:73" x14ac:dyDescent="0.3">
      <c r="C1738">
        <v>763532</v>
      </c>
      <c r="D1738" t="s">
        <v>3901</v>
      </c>
      <c r="E1738" t="s">
        <v>2009</v>
      </c>
      <c r="F1738" t="s">
        <v>3614</v>
      </c>
      <c r="G1738" t="s">
        <v>3701</v>
      </c>
      <c r="H1738" t="s">
        <v>3702</v>
      </c>
      <c r="I1738" t="s">
        <v>3902</v>
      </c>
      <c r="J1738">
        <v>2020</v>
      </c>
      <c r="K1738" t="s">
        <v>4062</v>
      </c>
      <c r="L1738">
        <v>5.675065</v>
      </c>
      <c r="M1738">
        <v>172263000</v>
      </c>
      <c r="N1738">
        <v>85858000</v>
      </c>
      <c r="O1738">
        <v>3517000</v>
      </c>
      <c r="P1738">
        <v>37836000</v>
      </c>
      <c r="Q1738">
        <v>38752000</v>
      </c>
      <c r="T1738">
        <v>29960000</v>
      </c>
      <c r="U1738">
        <v>10373000</v>
      </c>
      <c r="W1738">
        <v>34649000</v>
      </c>
      <c r="X1738">
        <v>14216000</v>
      </c>
      <c r="AD1738">
        <v>-1920000</v>
      </c>
      <c r="AE1738">
        <v>127713000</v>
      </c>
      <c r="AF1738">
        <v>26286009</v>
      </c>
      <c r="AG1738">
        <v>15769000</v>
      </c>
      <c r="AH1738">
        <v>63470000</v>
      </c>
      <c r="AJ1738">
        <v>13076000</v>
      </c>
      <c r="AK1738">
        <v>3600000</v>
      </c>
      <c r="AM1738">
        <v>2101000</v>
      </c>
      <c r="AN1738">
        <v>1513000</v>
      </c>
      <c r="AO1738">
        <v>873000</v>
      </c>
      <c r="AQ1738">
        <v>29712000</v>
      </c>
      <c r="AS1738">
        <v>8654000</v>
      </c>
      <c r="AU1738">
        <v>17411000</v>
      </c>
      <c r="AV1738">
        <v>-44396000</v>
      </c>
      <c r="AY1738">
        <v>0.06</v>
      </c>
      <c r="AZ1738">
        <v>41132000</v>
      </c>
      <c r="BA1738">
        <v>0.206018591460533</v>
      </c>
      <c r="BB1738">
        <v>4487000</v>
      </c>
      <c r="BC1738">
        <v>4487000</v>
      </c>
      <c r="BD1738">
        <v>7.0694816448715905E-2</v>
      </c>
      <c r="BE1738">
        <v>0.46812667401922198</v>
      </c>
      <c r="BG1738">
        <v>0.24844808570978399</v>
      </c>
      <c r="BI1738">
        <v>0.36844824483493299</v>
      </c>
      <c r="BJ1738">
        <v>0.27431857570505802</v>
      </c>
      <c r="BM1738">
        <v>5.6719710099259503E-2</v>
      </c>
      <c r="BO1738">
        <v>5.1397479954180998</v>
      </c>
      <c r="BP1738">
        <v>0.101503650899016</v>
      </c>
      <c r="BQ1738">
        <v>1.3595197552598901</v>
      </c>
      <c r="BR1738">
        <v>94.584416666666698</v>
      </c>
    </row>
    <row r="1739" spans="3:73" x14ac:dyDescent="0.3">
      <c r="C1739">
        <v>763532</v>
      </c>
      <c r="D1739" t="s">
        <v>3901</v>
      </c>
      <c r="E1739" t="s">
        <v>2009</v>
      </c>
      <c r="F1739" t="s">
        <v>3614</v>
      </c>
      <c r="G1739" t="s">
        <v>3701</v>
      </c>
      <c r="H1739" t="s">
        <v>3702</v>
      </c>
      <c r="I1739" t="s">
        <v>3902</v>
      </c>
      <c r="J1739">
        <v>2019</v>
      </c>
      <c r="K1739" t="s">
        <v>4062</v>
      </c>
      <c r="L1739">
        <v>3.5147089999999999</v>
      </c>
      <c r="M1739">
        <v>201100000</v>
      </c>
      <c r="N1739">
        <v>110980000</v>
      </c>
      <c r="O1739">
        <v>966000</v>
      </c>
      <c r="P1739">
        <v>54728000</v>
      </c>
      <c r="Q1739">
        <v>43512000</v>
      </c>
      <c r="S1739">
        <v>31976000</v>
      </c>
      <c r="T1739">
        <v>32647000</v>
      </c>
      <c r="U1739">
        <v>10373000</v>
      </c>
      <c r="W1739">
        <v>39875000</v>
      </c>
      <c r="X1739">
        <v>18664000</v>
      </c>
      <c r="AD1739">
        <v>-5808000</v>
      </c>
      <c r="AE1739">
        <v>125729000</v>
      </c>
      <c r="AF1739">
        <v>25967275</v>
      </c>
      <c r="AG1739">
        <v>17459000</v>
      </c>
      <c r="AH1739">
        <v>81522000</v>
      </c>
      <c r="AJ1739">
        <v>-19890000</v>
      </c>
      <c r="AK1739">
        <v>5266000</v>
      </c>
      <c r="AM1739">
        <v>-5929000</v>
      </c>
      <c r="AN1739">
        <v>862000</v>
      </c>
      <c r="AO1739">
        <v>2278000</v>
      </c>
      <c r="AQ1739">
        <v>11491000</v>
      </c>
      <c r="AS1739">
        <v>10221000</v>
      </c>
      <c r="AU1739">
        <v>-2586000</v>
      </c>
      <c r="AV1739">
        <v>-11117000</v>
      </c>
      <c r="AY1739">
        <v>0.03</v>
      </c>
      <c r="AZ1739">
        <v>47253000</v>
      </c>
      <c r="BA1739">
        <v>-0.24398321925369801</v>
      </c>
      <c r="BB1739">
        <v>-2789000</v>
      </c>
      <c r="BC1739">
        <v>-2789000</v>
      </c>
      <c r="BD1739">
        <v>-3.4211623856136998E-2</v>
      </c>
      <c r="BE1739">
        <v>0.14095581560805701</v>
      </c>
      <c r="BG1739">
        <v>0.21416304801158001</v>
      </c>
      <c r="BI1739">
        <v>0.40538040775733503</v>
      </c>
      <c r="BJ1739">
        <v>-3.17214984912048E-2</v>
      </c>
      <c r="BM1739">
        <v>6.4596059959274796E-2</v>
      </c>
      <c r="BO1739">
        <v>-1.2243195785776999</v>
      </c>
      <c r="BP1739">
        <v>2.42257053291536E-2</v>
      </c>
      <c r="BQ1739">
        <v>1.69198746081505</v>
      </c>
      <c r="BR1739">
        <v>117.156966666667</v>
      </c>
    </row>
    <row r="1740" spans="3:73" x14ac:dyDescent="0.3">
      <c r="C1740">
        <v>763532</v>
      </c>
      <c r="D1740" t="s">
        <v>3901</v>
      </c>
      <c r="E1740" t="s">
        <v>2009</v>
      </c>
      <c r="F1740" t="s">
        <v>3614</v>
      </c>
      <c r="G1740" t="s">
        <v>3701</v>
      </c>
      <c r="H1740" t="s">
        <v>3702</v>
      </c>
      <c r="I1740" t="s">
        <v>3902</v>
      </c>
      <c r="J1740">
        <v>2018</v>
      </c>
      <c r="K1740" t="s">
        <v>4062</v>
      </c>
      <c r="L1740">
        <v>4.6281829999999999</v>
      </c>
      <c r="M1740">
        <v>229517000</v>
      </c>
      <c r="N1740">
        <v>110081000</v>
      </c>
      <c r="O1740">
        <v>3178000</v>
      </c>
      <c r="Q1740">
        <v>50994000</v>
      </c>
      <c r="S1740">
        <v>43703000</v>
      </c>
      <c r="T1740">
        <v>35409000</v>
      </c>
      <c r="U1740">
        <v>30538000</v>
      </c>
      <c r="W1740">
        <v>42199000</v>
      </c>
      <c r="X1740">
        <v>17927000</v>
      </c>
      <c r="AB1740">
        <v>139251000</v>
      </c>
      <c r="AC1740">
        <v>2110248</v>
      </c>
      <c r="AD1740">
        <v>15124000</v>
      </c>
      <c r="AE1740">
        <v>124104000</v>
      </c>
      <c r="AF1740">
        <v>25641913</v>
      </c>
      <c r="AG1740">
        <v>20306000</v>
      </c>
      <c r="AH1740">
        <v>83409000</v>
      </c>
      <c r="AJ1740">
        <v>-21652000</v>
      </c>
      <c r="AK1740">
        <v>5952000</v>
      </c>
      <c r="AM1740">
        <v>-3791000</v>
      </c>
      <c r="AN1740">
        <v>-2664000</v>
      </c>
      <c r="AO1740">
        <v>1719000</v>
      </c>
      <c r="AQ1740">
        <v>11500000</v>
      </c>
      <c r="AS1740">
        <v>10222000</v>
      </c>
      <c r="AU1740">
        <v>-1868000</v>
      </c>
      <c r="AV1740">
        <v>-9493000</v>
      </c>
      <c r="AY1740">
        <v>-0.1</v>
      </c>
      <c r="AZ1740">
        <v>50501000</v>
      </c>
      <c r="BA1740">
        <v>-0.25958829382920301</v>
      </c>
      <c r="BB1740">
        <v>-4736000</v>
      </c>
      <c r="BC1740">
        <v>-4736000</v>
      </c>
      <c r="BD1740">
        <v>-5.6780443357431501E-2</v>
      </c>
      <c r="BE1740">
        <v>0.13787480967281701</v>
      </c>
      <c r="BG1740">
        <v>0.243450946540541</v>
      </c>
      <c r="BI1740">
        <v>0.363410989164201</v>
      </c>
      <c r="BJ1740">
        <v>-2.23956647364193E-2</v>
      </c>
      <c r="BM1740">
        <v>7.1359205841096299E-2</v>
      </c>
      <c r="BO1740">
        <v>-2.75509016870273</v>
      </c>
      <c r="BP1740">
        <v>7.5309841465437594E-2</v>
      </c>
      <c r="BQ1740">
        <v>1.40019905684969</v>
      </c>
      <c r="BR1740">
        <v>-46.281829999999999</v>
      </c>
      <c r="BS1740">
        <v>-1.9130921860525198E-2</v>
      </c>
      <c r="BU1740">
        <v>-3.3236264012466701E-9</v>
      </c>
    </row>
    <row r="1741" spans="3:73" x14ac:dyDescent="0.3">
      <c r="C1741">
        <v>763532</v>
      </c>
      <c r="D1741" t="s">
        <v>3901</v>
      </c>
      <c r="E1741" t="s">
        <v>2009</v>
      </c>
      <c r="F1741" t="s">
        <v>3614</v>
      </c>
      <c r="G1741" t="s">
        <v>3701</v>
      </c>
      <c r="H1741" t="s">
        <v>3702</v>
      </c>
      <c r="I1741" t="s">
        <v>3902</v>
      </c>
      <c r="J1741">
        <v>2017</v>
      </c>
      <c r="K1741" t="s">
        <v>4062</v>
      </c>
      <c r="L1741">
        <v>6.3020389999999997</v>
      </c>
      <c r="M1741">
        <v>256680000</v>
      </c>
      <c r="N1741">
        <v>107129000</v>
      </c>
      <c r="O1741">
        <v>3039000</v>
      </c>
      <c r="Q1741">
        <v>50008000</v>
      </c>
      <c r="S1741">
        <v>47354000</v>
      </c>
      <c r="T1741">
        <v>38169000</v>
      </c>
      <c r="U1741">
        <v>58538000</v>
      </c>
      <c r="W1741">
        <v>45425000</v>
      </c>
      <c r="X1741">
        <v>19356000</v>
      </c>
      <c r="AB1741">
        <v>160078000</v>
      </c>
      <c r="AC1741">
        <v>2456875</v>
      </c>
      <c r="AD1741">
        <v>39819000</v>
      </c>
      <c r="AE1741">
        <v>120259000</v>
      </c>
      <c r="AF1741">
        <v>25429223</v>
      </c>
      <c r="AG1741">
        <v>21236000</v>
      </c>
      <c r="AJ1741">
        <v>3609000</v>
      </c>
      <c r="AK1741">
        <v>5700000</v>
      </c>
      <c r="AM1741">
        <v>80000</v>
      </c>
      <c r="AN1741">
        <v>696000</v>
      </c>
      <c r="AO1741">
        <v>620000</v>
      </c>
      <c r="AS1741">
        <v>8262000</v>
      </c>
      <c r="AY1741">
        <v>0.03</v>
      </c>
      <c r="BB1741">
        <v>1396000</v>
      </c>
      <c r="BC1741">
        <v>1396000</v>
      </c>
      <c r="BO1741">
        <v>2.2516129032258099</v>
      </c>
      <c r="BP1741">
        <v>6.6901485965877805E-2</v>
      </c>
      <c r="BQ1741">
        <v>1.2574793615850299</v>
      </c>
      <c r="BR1741">
        <v>210.06796666666699</v>
      </c>
      <c r="BS1741">
        <v>4.3478804083009496E-3</v>
      </c>
      <c r="BU1741">
        <v>1.1810565474331299E-9</v>
      </c>
    </row>
    <row r="1742" spans="3:73" x14ac:dyDescent="0.3">
      <c r="C1742">
        <v>1852131</v>
      </c>
      <c r="D1742" t="s">
        <v>3950</v>
      </c>
      <c r="E1742" t="s">
        <v>1160</v>
      </c>
      <c r="F1742" t="s">
        <v>3614</v>
      </c>
      <c r="G1742" t="s">
        <v>3678</v>
      </c>
      <c r="H1742" t="s">
        <v>3679</v>
      </c>
      <c r="I1742" t="s">
        <v>3951</v>
      </c>
      <c r="J1742">
        <v>2026</v>
      </c>
      <c r="K1742" t="s">
        <v>4062</v>
      </c>
      <c r="L1742">
        <v>111.75430799999999</v>
      </c>
    </row>
    <row r="1743" spans="3:73" x14ac:dyDescent="0.3">
      <c r="C1743">
        <v>1852131</v>
      </c>
      <c r="D1743" t="s">
        <v>3950</v>
      </c>
      <c r="E1743" t="s">
        <v>1160</v>
      </c>
      <c r="F1743" t="s">
        <v>3614</v>
      </c>
      <c r="G1743" t="s">
        <v>3678</v>
      </c>
      <c r="H1743" t="s">
        <v>3679</v>
      </c>
      <c r="I1743" t="s">
        <v>3951</v>
      </c>
      <c r="J1743">
        <v>2025</v>
      </c>
      <c r="K1743" t="s">
        <v>4062</v>
      </c>
      <c r="L1743">
        <v>61.475551000000003</v>
      </c>
      <c r="M1743">
        <v>3192516000</v>
      </c>
      <c r="N1743">
        <v>2157986000</v>
      </c>
      <c r="O1743">
        <v>766103000</v>
      </c>
      <c r="P1743">
        <v>472462000</v>
      </c>
      <c r="Q1743">
        <v>209432000</v>
      </c>
      <c r="S1743">
        <v>60395000</v>
      </c>
      <c r="T1743">
        <v>53241000</v>
      </c>
      <c r="U1743">
        <v>371018000</v>
      </c>
      <c r="V1743">
        <v>1564386000</v>
      </c>
      <c r="W1743">
        <v>1033512000</v>
      </c>
      <c r="X1743">
        <v>585299000</v>
      </c>
      <c r="AB1743">
        <v>1628130000</v>
      </c>
      <c r="AD1743">
        <v>-2557410000</v>
      </c>
      <c r="AF1743">
        <v>62053870</v>
      </c>
      <c r="AG1743">
        <v>1008825000</v>
      </c>
      <c r="AH1743">
        <v>2959197000</v>
      </c>
      <c r="AI1743">
        <v>1950372000</v>
      </c>
      <c r="AJ1743">
        <v>639112000</v>
      </c>
      <c r="AK1743">
        <v>79392000</v>
      </c>
      <c r="AM1743">
        <v>130770000</v>
      </c>
      <c r="AN1743">
        <v>509168000</v>
      </c>
      <c r="AQ1743">
        <v>655794000</v>
      </c>
      <c r="AS1743">
        <v>13407000</v>
      </c>
      <c r="AU1743">
        <v>-186096000</v>
      </c>
      <c r="AV1743">
        <v>-177649000</v>
      </c>
      <c r="AY1743">
        <v>3.55</v>
      </c>
      <c r="AZ1743">
        <v>205584000</v>
      </c>
      <c r="BA1743">
        <v>0.21597480667897401</v>
      </c>
      <c r="BE1743">
        <v>0.221612146808746</v>
      </c>
      <c r="BG1743">
        <v>0.34091174058367901</v>
      </c>
      <c r="BH1743">
        <v>9.4869834228344594</v>
      </c>
      <c r="BI1743">
        <v>0.92691688937502603</v>
      </c>
      <c r="BJ1743">
        <v>-6.2887330583262999E-2</v>
      </c>
      <c r="BM1743">
        <v>2.6828899867092301E-2</v>
      </c>
      <c r="BN1743">
        <v>0.49001665144356399</v>
      </c>
      <c r="BP1743">
        <v>0.74126183343783103</v>
      </c>
      <c r="BQ1743">
        <v>1.8853714325523101</v>
      </c>
      <c r="BR1743">
        <v>17.317056619718301</v>
      </c>
      <c r="BS1743">
        <v>0.31273178431697701</v>
      </c>
      <c r="BU1743">
        <v>1.34042248499813E-7</v>
      </c>
    </row>
    <row r="1744" spans="3:73" x14ac:dyDescent="0.3">
      <c r="C1744">
        <v>1852131</v>
      </c>
      <c r="D1744" t="s">
        <v>3950</v>
      </c>
      <c r="E1744" t="s">
        <v>1160</v>
      </c>
      <c r="F1744" t="s">
        <v>3614</v>
      </c>
      <c r="G1744" t="s">
        <v>3678</v>
      </c>
      <c r="H1744" t="s">
        <v>3679</v>
      </c>
      <c r="I1744" t="s">
        <v>3951</v>
      </c>
      <c r="J1744">
        <v>2024</v>
      </c>
      <c r="K1744" t="s">
        <v>4062</v>
      </c>
      <c r="L1744">
        <v>46.123727000000002</v>
      </c>
      <c r="M1744">
        <v>2518782000</v>
      </c>
      <c r="N1744">
        <v>1768235000</v>
      </c>
      <c r="O1744">
        <v>474054000</v>
      </c>
      <c r="P1744">
        <v>382687000</v>
      </c>
      <c r="Q1744">
        <v>201736000</v>
      </c>
      <c r="S1744">
        <v>9236000</v>
      </c>
      <c r="T1744">
        <v>1546000</v>
      </c>
      <c r="U1744">
        <v>265153000</v>
      </c>
      <c r="V1744">
        <v>1526754000</v>
      </c>
      <c r="W1744">
        <v>891486000</v>
      </c>
      <c r="X1744">
        <v>456639000</v>
      </c>
      <c r="AB1744">
        <v>961013000</v>
      </c>
      <c r="AD1744">
        <v>-3066578000</v>
      </c>
      <c r="AF1744">
        <v>62053870</v>
      </c>
      <c r="AG1744">
        <v>813049000</v>
      </c>
      <c r="AH1744">
        <v>2499841000</v>
      </c>
      <c r="AI1744">
        <v>1686792000</v>
      </c>
      <c r="AJ1744">
        <v>587118000</v>
      </c>
      <c r="AK1744">
        <v>42360000</v>
      </c>
      <c r="AM1744">
        <v>111782000</v>
      </c>
      <c r="AN1744">
        <v>306241000</v>
      </c>
      <c r="AQ1744">
        <v>428973000</v>
      </c>
      <c r="AS1744">
        <v>4363000</v>
      </c>
      <c r="AU1744">
        <v>-6660000</v>
      </c>
      <c r="AV1744">
        <v>-78267000</v>
      </c>
      <c r="AY1744">
        <v>3.97</v>
      </c>
      <c r="AZ1744">
        <v>169896500</v>
      </c>
      <c r="BA1744">
        <v>0.234862137231928</v>
      </c>
      <c r="BE1744">
        <v>0.171600113767236</v>
      </c>
      <c r="BG1744">
        <v>0.32524028528214399</v>
      </c>
      <c r="BH1744">
        <v>9.9283504957430004</v>
      </c>
      <c r="BI1744">
        <v>0.99248009553824001</v>
      </c>
      <c r="BJ1744">
        <v>-2.66416944117646E-3</v>
      </c>
      <c r="BM1744">
        <v>1.6945077706942199E-2</v>
      </c>
      <c r="BN1744">
        <v>0.60614773330919502</v>
      </c>
      <c r="BP1744">
        <v>0.53175708872601501</v>
      </c>
      <c r="BQ1744">
        <v>1.75717734210072</v>
      </c>
      <c r="BR1744">
        <v>11.6180672544081</v>
      </c>
      <c r="BS1744">
        <v>0.31866478393112302</v>
      </c>
      <c r="BU1744">
        <v>1.90539770211225E-7</v>
      </c>
    </row>
    <row r="1745" spans="3:73" x14ac:dyDescent="0.3">
      <c r="C1745">
        <v>1852131</v>
      </c>
      <c r="D1745" t="s">
        <v>3950</v>
      </c>
      <c r="E1745" t="s">
        <v>1160</v>
      </c>
      <c r="F1745" t="s">
        <v>3614</v>
      </c>
      <c r="G1745" t="s">
        <v>3678</v>
      </c>
      <c r="H1745" t="s">
        <v>3679</v>
      </c>
      <c r="I1745" t="s">
        <v>3951</v>
      </c>
      <c r="J1745">
        <v>2023</v>
      </c>
      <c r="K1745" t="s">
        <v>4062</v>
      </c>
      <c r="L1745">
        <v>36.883834</v>
      </c>
      <c r="M1745">
        <v>1419680000</v>
      </c>
      <c r="N1745">
        <v>872265000</v>
      </c>
      <c r="O1745">
        <v>130008000</v>
      </c>
      <c r="P1745">
        <v>271159000</v>
      </c>
      <c r="Q1745">
        <v>138057000</v>
      </c>
      <c r="S1745">
        <v>7255000</v>
      </c>
      <c r="T1745">
        <v>1321000</v>
      </c>
      <c r="U1745">
        <v>265153000</v>
      </c>
      <c r="V1745">
        <v>934819000</v>
      </c>
      <c r="W1745">
        <v>507426000</v>
      </c>
      <c r="X1745">
        <v>211355000</v>
      </c>
      <c r="AB1745">
        <v>-3075767000</v>
      </c>
      <c r="AD1745">
        <v>-3075782000</v>
      </c>
      <c r="AG1745">
        <v>286973000</v>
      </c>
      <c r="AH1745">
        <v>1902137000</v>
      </c>
      <c r="AI1745">
        <v>1615164000</v>
      </c>
      <c r="AJ1745">
        <v>168485000</v>
      </c>
      <c r="AK1745">
        <v>21619000</v>
      </c>
      <c r="AM1745">
        <v>47750000</v>
      </c>
      <c r="AN1745">
        <v>1143000</v>
      </c>
      <c r="AQ1745">
        <v>107669000</v>
      </c>
      <c r="AS1745">
        <v>4626000</v>
      </c>
      <c r="AU1745">
        <v>-3159000</v>
      </c>
      <c r="AV1745">
        <v>-3572000</v>
      </c>
      <c r="AY1745">
        <v>0.02</v>
      </c>
      <c r="BA1745">
        <v>8.8576690322516194E-2</v>
      </c>
      <c r="BE1745">
        <v>5.66042298740837E-2</v>
      </c>
      <c r="BG1745">
        <v>0.15086873342982099</v>
      </c>
      <c r="BI1745">
        <v>1.33983503324693</v>
      </c>
      <c r="BJ1745">
        <v>-1.6607636568764499E-3</v>
      </c>
      <c r="BM1745">
        <v>1.1365637701175E-2</v>
      </c>
      <c r="BN1745">
        <v>0.65847162740899401</v>
      </c>
      <c r="BP1745">
        <v>0.25621075782478597</v>
      </c>
      <c r="BQ1745">
        <v>1.4469262513154599</v>
      </c>
      <c r="BR1745">
        <v>1844.1917000000001</v>
      </c>
      <c r="BS1745">
        <v>-3.7161462490494201E-4</v>
      </c>
      <c r="BU1745">
        <v>-2.3983503301778101E-10</v>
      </c>
    </row>
    <row r="1746" spans="3:73" x14ac:dyDescent="0.3">
      <c r="C1746">
        <v>1852131</v>
      </c>
      <c r="D1746" t="s">
        <v>3950</v>
      </c>
      <c r="E1746" t="s">
        <v>1160</v>
      </c>
      <c r="F1746" t="s">
        <v>3614</v>
      </c>
      <c r="G1746" t="s">
        <v>3678</v>
      </c>
      <c r="H1746" t="s">
        <v>3679</v>
      </c>
      <c r="I1746" t="s">
        <v>3951</v>
      </c>
      <c r="J1746">
        <v>2022</v>
      </c>
      <c r="K1746" t="s">
        <v>4062</v>
      </c>
    </row>
    <row r="1747" spans="3:73" x14ac:dyDescent="0.3">
      <c r="C1747">
        <v>1852131</v>
      </c>
      <c r="D1747" t="s">
        <v>3950</v>
      </c>
      <c r="E1747" t="s">
        <v>1160</v>
      </c>
      <c r="F1747" t="s">
        <v>3614</v>
      </c>
      <c r="G1747" t="s">
        <v>3678</v>
      </c>
      <c r="H1747" t="s">
        <v>3679</v>
      </c>
      <c r="I1747" t="s">
        <v>3951</v>
      </c>
      <c r="J1747">
        <v>2021</v>
      </c>
      <c r="K1747" t="s">
        <v>4062</v>
      </c>
    </row>
    <row r="1748" spans="3:73" x14ac:dyDescent="0.3">
      <c r="C1748">
        <v>1852131</v>
      </c>
      <c r="D1748" t="s">
        <v>3950</v>
      </c>
      <c r="E1748" t="s">
        <v>1160</v>
      </c>
      <c r="F1748" t="s">
        <v>3614</v>
      </c>
      <c r="G1748" t="s">
        <v>3678</v>
      </c>
      <c r="H1748" t="s">
        <v>3679</v>
      </c>
      <c r="I1748" t="s">
        <v>3951</v>
      </c>
      <c r="J1748">
        <v>2020</v>
      </c>
      <c r="K1748" t="s">
        <v>4062</v>
      </c>
    </row>
    <row r="1749" spans="3:73" x14ac:dyDescent="0.3">
      <c r="C1749">
        <v>1852131</v>
      </c>
      <c r="D1749" t="s">
        <v>3950</v>
      </c>
      <c r="E1749" t="s">
        <v>1160</v>
      </c>
      <c r="F1749" t="s">
        <v>3614</v>
      </c>
      <c r="G1749" t="s">
        <v>3678</v>
      </c>
      <c r="H1749" t="s">
        <v>3679</v>
      </c>
      <c r="I1749" t="s">
        <v>3951</v>
      </c>
      <c r="J1749">
        <v>2019</v>
      </c>
      <c r="K1749" t="s">
        <v>4062</v>
      </c>
    </row>
    <row r="1750" spans="3:73" x14ac:dyDescent="0.3">
      <c r="C1750">
        <v>1852131</v>
      </c>
      <c r="D1750" t="s">
        <v>3950</v>
      </c>
      <c r="E1750" t="s">
        <v>1160</v>
      </c>
      <c r="F1750" t="s">
        <v>3614</v>
      </c>
      <c r="G1750" t="s">
        <v>3678</v>
      </c>
      <c r="H1750" t="s">
        <v>3679</v>
      </c>
      <c r="I1750" t="s">
        <v>3951</v>
      </c>
      <c r="J1750">
        <v>2018</v>
      </c>
      <c r="K1750" t="s">
        <v>4062</v>
      </c>
    </row>
    <row r="1751" spans="3:73" x14ac:dyDescent="0.3">
      <c r="C1751">
        <v>1852131</v>
      </c>
      <c r="D1751" t="s">
        <v>3950</v>
      </c>
      <c r="E1751" t="s">
        <v>1160</v>
      </c>
      <c r="F1751" t="s">
        <v>3614</v>
      </c>
      <c r="G1751" t="s">
        <v>3678</v>
      </c>
      <c r="H1751" t="s">
        <v>3679</v>
      </c>
      <c r="I1751" t="s">
        <v>3951</v>
      </c>
      <c r="J1751">
        <v>2017</v>
      </c>
      <c r="K1751" t="s">
        <v>4062</v>
      </c>
    </row>
    <row r="1752" spans="3:73" x14ac:dyDescent="0.3">
      <c r="C1752">
        <v>80420</v>
      </c>
      <c r="D1752" t="s">
        <v>3971</v>
      </c>
      <c r="E1752" t="s">
        <v>324</v>
      </c>
      <c r="F1752" t="s">
        <v>3614</v>
      </c>
      <c r="G1752" t="s">
        <v>3972</v>
      </c>
      <c r="H1752" t="s">
        <v>3973</v>
      </c>
      <c r="I1752" t="s">
        <v>3974</v>
      </c>
      <c r="J1752">
        <v>2026</v>
      </c>
      <c r="K1752" t="s">
        <v>4062</v>
      </c>
      <c r="L1752">
        <v>177.46771200000001</v>
      </c>
    </row>
    <row r="1753" spans="3:73" x14ac:dyDescent="0.3">
      <c r="C1753">
        <v>80420</v>
      </c>
      <c r="D1753" t="s">
        <v>3971</v>
      </c>
      <c r="E1753" t="s">
        <v>324</v>
      </c>
      <c r="F1753" t="s">
        <v>3614</v>
      </c>
      <c r="G1753" t="s">
        <v>3972</v>
      </c>
      <c r="H1753" t="s">
        <v>3973</v>
      </c>
      <c r="I1753" t="s">
        <v>3974</v>
      </c>
      <c r="J1753">
        <v>2025</v>
      </c>
      <c r="K1753" t="s">
        <v>4062</v>
      </c>
      <c r="L1753">
        <v>78.332414</v>
      </c>
      <c r="M1753">
        <v>1108984000</v>
      </c>
      <c r="N1753">
        <v>931716000</v>
      </c>
      <c r="O1753">
        <v>450739000</v>
      </c>
      <c r="P1753">
        <v>217065000</v>
      </c>
      <c r="Q1753">
        <v>84719000</v>
      </c>
      <c r="S1753">
        <v>111049000</v>
      </c>
      <c r="T1753">
        <v>6138000</v>
      </c>
      <c r="U1753">
        <v>6125000</v>
      </c>
      <c r="V1753">
        <v>468214000</v>
      </c>
      <c r="W1753">
        <v>446387000</v>
      </c>
      <c r="X1753">
        <v>67080000</v>
      </c>
      <c r="AB1753">
        <v>640770000</v>
      </c>
      <c r="AC1753">
        <v>24999000</v>
      </c>
      <c r="AD1753">
        <v>629848000</v>
      </c>
      <c r="AF1753">
        <v>12070178</v>
      </c>
      <c r="AG1753">
        <v>93526000</v>
      </c>
      <c r="AJ1753">
        <v>217860000</v>
      </c>
      <c r="AK1753">
        <v>11008000</v>
      </c>
      <c r="AM1753">
        <v>52803000</v>
      </c>
      <c r="AN1753">
        <v>51420000</v>
      </c>
      <c r="AQ1753">
        <v>167937000</v>
      </c>
      <c r="AS1753">
        <v>7265000</v>
      </c>
      <c r="AU1753">
        <v>-8342000</v>
      </c>
      <c r="AV1753">
        <v>-25117000</v>
      </c>
      <c r="AY1753">
        <v>4.26</v>
      </c>
      <c r="AZ1753">
        <v>85296000</v>
      </c>
      <c r="BN1753">
        <v>0.42220086132892798</v>
      </c>
      <c r="BP1753">
        <v>1.0097493878629999</v>
      </c>
      <c r="BQ1753">
        <v>1.89744997054126</v>
      </c>
      <c r="BR1753">
        <v>18.387890610328601</v>
      </c>
      <c r="BS1753">
        <v>8.0247202584390706E-2</v>
      </c>
      <c r="BU1753">
        <v>5.2077357498010195E-7</v>
      </c>
    </row>
    <row r="1754" spans="3:73" x14ac:dyDescent="0.3">
      <c r="C1754">
        <v>80420</v>
      </c>
      <c r="D1754" t="s">
        <v>3971</v>
      </c>
      <c r="E1754" t="s">
        <v>324</v>
      </c>
      <c r="F1754" t="s">
        <v>3614</v>
      </c>
      <c r="G1754" t="s">
        <v>3972</v>
      </c>
      <c r="H1754" t="s">
        <v>3973</v>
      </c>
      <c r="I1754" t="s">
        <v>3974</v>
      </c>
      <c r="J1754">
        <v>2024</v>
      </c>
      <c r="K1754" t="s">
        <v>4062</v>
      </c>
      <c r="L1754">
        <v>61.828873000000002</v>
      </c>
      <c r="M1754">
        <v>928180000</v>
      </c>
      <c r="N1754">
        <v>776481000</v>
      </c>
      <c r="O1754">
        <v>315331000</v>
      </c>
      <c r="P1754">
        <v>214405000</v>
      </c>
      <c r="Q1754">
        <v>85873000</v>
      </c>
      <c r="S1754">
        <v>103421000</v>
      </c>
      <c r="U1754">
        <v>1000000</v>
      </c>
      <c r="V1754">
        <v>445107000</v>
      </c>
      <c r="W1754">
        <v>428015000</v>
      </c>
      <c r="X1754">
        <v>73633000</v>
      </c>
      <c r="AB1754">
        <v>483073000</v>
      </c>
      <c r="AC1754">
        <v>24999000</v>
      </c>
      <c r="AD1754">
        <v>462194000</v>
      </c>
      <c r="AF1754">
        <v>11989238</v>
      </c>
      <c r="AG1754">
        <v>80434000</v>
      </c>
      <c r="AJ1754">
        <v>178773000</v>
      </c>
      <c r="AK1754">
        <v>9427000</v>
      </c>
      <c r="AM1754">
        <v>46240000</v>
      </c>
      <c r="AN1754">
        <v>46052000</v>
      </c>
      <c r="AQ1754">
        <v>108661000</v>
      </c>
      <c r="AU1754">
        <v>-21874000</v>
      </c>
      <c r="AV1754">
        <v>-19252000</v>
      </c>
      <c r="AY1754">
        <v>3.84</v>
      </c>
      <c r="AZ1754">
        <v>74869000</v>
      </c>
      <c r="BN1754">
        <v>0.47954814798853701</v>
      </c>
      <c r="BP1754">
        <v>0.73672885296076096</v>
      </c>
      <c r="BQ1754">
        <v>1.6135135450860401</v>
      </c>
      <c r="BR1754">
        <v>16.101269010416701</v>
      </c>
      <c r="BS1754">
        <v>9.5331347436101804E-2</v>
      </c>
      <c r="BU1754">
        <v>4.9148445953303098E-7</v>
      </c>
    </row>
    <row r="1755" spans="3:73" x14ac:dyDescent="0.3">
      <c r="C1755">
        <v>80420</v>
      </c>
      <c r="D1755" t="s">
        <v>3971</v>
      </c>
      <c r="E1755" t="s">
        <v>324</v>
      </c>
      <c r="F1755" t="s">
        <v>3614</v>
      </c>
      <c r="G1755" t="s">
        <v>3972</v>
      </c>
      <c r="H1755" t="s">
        <v>3973</v>
      </c>
      <c r="I1755" t="s">
        <v>3974</v>
      </c>
      <c r="J1755">
        <v>2023</v>
      </c>
      <c r="K1755" t="s">
        <v>4062</v>
      </c>
      <c r="L1755">
        <v>21.719808</v>
      </c>
      <c r="M1755">
        <v>752242000</v>
      </c>
      <c r="N1755">
        <v>621985000</v>
      </c>
      <c r="O1755">
        <v>245875000</v>
      </c>
      <c r="P1755">
        <v>206591000</v>
      </c>
      <c r="Q1755">
        <v>63865000</v>
      </c>
      <c r="S1755">
        <v>97625000</v>
      </c>
      <c r="U1755">
        <v>1000000</v>
      </c>
      <c r="V1755">
        <v>407216000</v>
      </c>
      <c r="W1755">
        <v>395686000</v>
      </c>
      <c r="X1755">
        <v>56666000</v>
      </c>
      <c r="AB1755">
        <v>345026000</v>
      </c>
      <c r="AC1755">
        <v>24999000</v>
      </c>
      <c r="AD1755">
        <v>325281000</v>
      </c>
      <c r="AF1755">
        <v>12668001</v>
      </c>
      <c r="AG1755">
        <v>51982000</v>
      </c>
      <c r="AJ1755">
        <v>62520000</v>
      </c>
      <c r="AK1755">
        <v>6220000</v>
      </c>
      <c r="AM1755">
        <v>14425000</v>
      </c>
      <c r="AN1755">
        <v>26436000</v>
      </c>
      <c r="AQ1755">
        <v>182553000</v>
      </c>
      <c r="AS1755">
        <v>8606000</v>
      </c>
      <c r="AU1755">
        <v>-26574000</v>
      </c>
      <c r="AV1755">
        <v>-13059000</v>
      </c>
      <c r="AX1755">
        <v>12741000</v>
      </c>
      <c r="AY1755">
        <v>2.2200000000000002</v>
      </c>
      <c r="AZ1755">
        <v>57140000</v>
      </c>
      <c r="BN1755">
        <v>0.54133643162705603</v>
      </c>
      <c r="BP1755">
        <v>0.62138918233144502</v>
      </c>
      <c r="BQ1755">
        <v>1.4105123759748901</v>
      </c>
      <c r="BR1755">
        <v>9.7836972972972998</v>
      </c>
      <c r="BS1755">
        <v>7.6620312672088506E-2</v>
      </c>
      <c r="BU1755">
        <v>1.39751710769623E-7</v>
      </c>
    </row>
    <row r="1756" spans="3:73" x14ac:dyDescent="0.3">
      <c r="C1756">
        <v>80420</v>
      </c>
      <c r="D1756" t="s">
        <v>3971</v>
      </c>
      <c r="E1756" t="s">
        <v>324</v>
      </c>
      <c r="F1756" t="s">
        <v>3614</v>
      </c>
      <c r="G1756" t="s">
        <v>3972</v>
      </c>
      <c r="H1756" t="s">
        <v>3973</v>
      </c>
      <c r="I1756" t="s">
        <v>3974</v>
      </c>
      <c r="J1756">
        <v>2022</v>
      </c>
      <c r="K1756" t="s">
        <v>4062</v>
      </c>
      <c r="L1756">
        <v>8.2586049999999993</v>
      </c>
      <c r="M1756">
        <v>493380000</v>
      </c>
      <c r="N1756">
        <v>369983000</v>
      </c>
      <c r="O1756">
        <v>101954000</v>
      </c>
      <c r="P1756">
        <v>106111000</v>
      </c>
      <c r="Q1756">
        <v>50415000</v>
      </c>
      <c r="S1756">
        <v>98628000</v>
      </c>
      <c r="U1756">
        <v>1000000</v>
      </c>
      <c r="V1756">
        <v>196174000</v>
      </c>
      <c r="W1756">
        <v>186373000</v>
      </c>
      <c r="X1756">
        <v>63423000</v>
      </c>
      <c r="AA1756">
        <v>0</v>
      </c>
      <c r="AB1756">
        <v>297206000</v>
      </c>
      <c r="AC1756">
        <v>24999000</v>
      </c>
      <c r="AD1756">
        <v>283638000</v>
      </c>
      <c r="AG1756">
        <v>33440000</v>
      </c>
      <c r="AJ1756">
        <v>7224000</v>
      </c>
      <c r="AK1756">
        <v>6963000</v>
      </c>
      <c r="AM1756">
        <v>-3894000</v>
      </c>
      <c r="AN1756">
        <v>8739000</v>
      </c>
      <c r="AQ1756">
        <v>-3582000</v>
      </c>
      <c r="AS1756">
        <v>9358000</v>
      </c>
      <c r="AU1756">
        <v>6465000</v>
      </c>
      <c r="AV1756">
        <v>-13308000</v>
      </c>
      <c r="AX1756">
        <v>12527000</v>
      </c>
      <c r="AY1756">
        <v>0.74</v>
      </c>
      <c r="AZ1756">
        <v>40125000</v>
      </c>
      <c r="BN1756">
        <v>0.39761238801734999</v>
      </c>
      <c r="BP1756">
        <v>0.54704275833945903</v>
      </c>
      <c r="BQ1756">
        <v>1.71466897029076</v>
      </c>
      <c r="BR1756">
        <v>11.160277027027</v>
      </c>
      <c r="BS1756">
        <v>2.9403847836181E-2</v>
      </c>
      <c r="BU1756">
        <v>2.05627332557216E-8</v>
      </c>
    </row>
    <row r="1757" spans="3:73" x14ac:dyDescent="0.3">
      <c r="C1757">
        <v>80420</v>
      </c>
      <c r="D1757" t="s">
        <v>3971</v>
      </c>
      <c r="E1757" t="s">
        <v>324</v>
      </c>
      <c r="F1757" t="s">
        <v>3614</v>
      </c>
      <c r="G1757" t="s">
        <v>3972</v>
      </c>
      <c r="H1757" t="s">
        <v>3973</v>
      </c>
      <c r="I1757" t="s">
        <v>3974</v>
      </c>
      <c r="J1757">
        <v>2021</v>
      </c>
      <c r="K1757" t="s">
        <v>4062</v>
      </c>
      <c r="L1757">
        <v>9.0638719999999999</v>
      </c>
      <c r="M1757">
        <v>436192000</v>
      </c>
      <c r="N1757">
        <v>302461000</v>
      </c>
      <c r="O1757">
        <v>114314000</v>
      </c>
      <c r="P1757">
        <v>78304000</v>
      </c>
      <c r="Q1757">
        <v>29835000</v>
      </c>
      <c r="S1757">
        <v>109457000</v>
      </c>
      <c r="U1757">
        <v>1000000</v>
      </c>
      <c r="V1757">
        <v>134969000</v>
      </c>
      <c r="W1757">
        <v>121156000</v>
      </c>
      <c r="X1757">
        <v>45247000</v>
      </c>
      <c r="AA1757">
        <v>400000</v>
      </c>
      <c r="AB1757">
        <v>301223000</v>
      </c>
      <c r="AC1757">
        <v>24999000</v>
      </c>
      <c r="AD1757">
        <v>282505000</v>
      </c>
      <c r="AG1757">
        <v>22472000</v>
      </c>
      <c r="AJ1757">
        <v>1019000</v>
      </c>
      <c r="AK1757">
        <v>6670000</v>
      </c>
      <c r="AM1757">
        <v>461000</v>
      </c>
      <c r="AN1757">
        <v>3261000</v>
      </c>
      <c r="AO1757">
        <v>204000</v>
      </c>
      <c r="AQ1757">
        <v>-30461000</v>
      </c>
      <c r="AS1757">
        <v>10335000</v>
      </c>
      <c r="AU1757">
        <v>-2464000</v>
      </c>
      <c r="AV1757">
        <v>-13174000</v>
      </c>
      <c r="AX1757">
        <v>12142000</v>
      </c>
      <c r="AY1757">
        <v>0.28000000000000003</v>
      </c>
      <c r="AZ1757">
        <v>29401500</v>
      </c>
      <c r="BB1757">
        <v>3926000</v>
      </c>
      <c r="BC1757">
        <v>3926000</v>
      </c>
      <c r="BN1757">
        <v>0.30942566576186598</v>
      </c>
      <c r="BO1757">
        <v>19.245098039215701</v>
      </c>
      <c r="BP1757">
        <v>0.94352735316451497</v>
      </c>
      <c r="BQ1757">
        <v>2.2502063455379799</v>
      </c>
      <c r="BR1757">
        <v>32.370971428571401</v>
      </c>
      <c r="BS1757">
        <v>1.0825866550695E-2</v>
      </c>
      <c r="BU1757">
        <v>8.4252668620922002E-9</v>
      </c>
    </row>
    <row r="1758" spans="3:73" x14ac:dyDescent="0.3">
      <c r="C1758">
        <v>80420</v>
      </c>
      <c r="D1758" t="s">
        <v>3971</v>
      </c>
      <c r="E1758" t="s">
        <v>324</v>
      </c>
      <c r="F1758" t="s">
        <v>3614</v>
      </c>
      <c r="G1758" t="s">
        <v>3972</v>
      </c>
      <c r="H1758" t="s">
        <v>3973</v>
      </c>
      <c r="I1758" t="s">
        <v>3974</v>
      </c>
      <c r="J1758">
        <v>2020</v>
      </c>
      <c r="K1758" t="s">
        <v>4062</v>
      </c>
      <c r="L1758">
        <v>8.6511910000000007</v>
      </c>
      <c r="M1758">
        <v>472278000</v>
      </c>
      <c r="N1758">
        <v>335658000</v>
      </c>
      <c r="O1758">
        <v>160216000</v>
      </c>
      <c r="P1758">
        <v>69957000</v>
      </c>
      <c r="Q1758">
        <v>28968000</v>
      </c>
      <c r="S1758">
        <v>114372000</v>
      </c>
      <c r="U1758">
        <v>1000000</v>
      </c>
      <c r="V1758">
        <v>165652000</v>
      </c>
      <c r="W1758">
        <v>152947000</v>
      </c>
      <c r="X1758">
        <v>35029000</v>
      </c>
      <c r="AA1758">
        <v>800000</v>
      </c>
      <c r="AB1758">
        <v>306626000</v>
      </c>
      <c r="AC1758">
        <v>24999000</v>
      </c>
      <c r="AD1758">
        <v>294016000</v>
      </c>
      <c r="AG1758">
        <v>21720000</v>
      </c>
      <c r="AJ1758">
        <v>19071000</v>
      </c>
      <c r="AK1758">
        <v>6265000</v>
      </c>
      <c r="AM1758">
        <v>3670000</v>
      </c>
      <c r="AN1758">
        <v>2983000</v>
      </c>
      <c r="AO1758">
        <v>228000</v>
      </c>
      <c r="AQ1758">
        <v>72394000</v>
      </c>
      <c r="AS1758">
        <v>10538000</v>
      </c>
      <c r="AU1758">
        <v>-17537000</v>
      </c>
      <c r="AV1758">
        <v>-13095000</v>
      </c>
      <c r="AX1758">
        <v>12066000</v>
      </c>
      <c r="AY1758">
        <v>0.26</v>
      </c>
      <c r="AZ1758">
        <v>29085000</v>
      </c>
      <c r="BB1758">
        <v>6881000</v>
      </c>
      <c r="BC1758">
        <v>6881000</v>
      </c>
      <c r="BN1758">
        <v>0.35075104070060398</v>
      </c>
      <c r="BO1758">
        <v>30.1798245614035</v>
      </c>
      <c r="BP1758">
        <v>1.04752626726905</v>
      </c>
      <c r="BQ1758">
        <v>2.0052044172164201</v>
      </c>
      <c r="BR1758">
        <v>33.273811538461501</v>
      </c>
      <c r="BS1758">
        <v>9.7284639919641494E-3</v>
      </c>
      <c r="BU1758">
        <v>7.3356781877596802E-9</v>
      </c>
    </row>
    <row r="1759" spans="3:73" x14ac:dyDescent="0.3">
      <c r="C1759">
        <v>80420</v>
      </c>
      <c r="D1759" t="s">
        <v>3971</v>
      </c>
      <c r="E1759" t="s">
        <v>324</v>
      </c>
      <c r="F1759" t="s">
        <v>3614</v>
      </c>
      <c r="G1759" t="s">
        <v>3972</v>
      </c>
      <c r="H1759" t="s">
        <v>3973</v>
      </c>
      <c r="I1759" t="s">
        <v>3974</v>
      </c>
      <c r="J1759">
        <v>2019</v>
      </c>
      <c r="K1759" t="s">
        <v>4062</v>
      </c>
      <c r="L1759">
        <v>10.937082999999999</v>
      </c>
      <c r="M1759">
        <v>467411000</v>
      </c>
      <c r="N1759">
        <v>328568000</v>
      </c>
      <c r="O1759">
        <v>118639000</v>
      </c>
      <c r="P1759">
        <v>112093000</v>
      </c>
      <c r="Q1759">
        <v>29202000</v>
      </c>
      <c r="S1759">
        <v>120812000</v>
      </c>
      <c r="U1759">
        <v>1000000</v>
      </c>
      <c r="V1759">
        <v>168258000</v>
      </c>
      <c r="W1759">
        <v>157896000</v>
      </c>
      <c r="X1759">
        <v>51180000</v>
      </c>
      <c r="AA1759">
        <v>1200000</v>
      </c>
      <c r="AB1759">
        <v>299153000</v>
      </c>
      <c r="AC1759">
        <v>24999000</v>
      </c>
      <c r="AD1759">
        <v>289422000</v>
      </c>
      <c r="AG1759">
        <v>28555000</v>
      </c>
      <c r="AJ1759">
        <v>11461000</v>
      </c>
      <c r="AK1759">
        <v>6327000</v>
      </c>
      <c r="AM1759">
        <v>2444000</v>
      </c>
      <c r="AN1759">
        <v>6538000</v>
      </c>
      <c r="AO1759">
        <v>230000</v>
      </c>
      <c r="AQ1759">
        <v>68759000</v>
      </c>
      <c r="AS1759">
        <v>12032000</v>
      </c>
      <c r="AU1759">
        <v>2964000</v>
      </c>
      <c r="AV1759">
        <v>-13852000</v>
      </c>
      <c r="AX1759">
        <v>11998000</v>
      </c>
      <c r="AY1759">
        <v>0.56000000000000005</v>
      </c>
      <c r="AZ1759">
        <v>25277000</v>
      </c>
      <c r="BB1759">
        <v>9212000</v>
      </c>
      <c r="BC1759">
        <v>9212000</v>
      </c>
      <c r="BN1759">
        <v>0.35997869113050401</v>
      </c>
      <c r="BO1759">
        <v>40.052173913043497</v>
      </c>
      <c r="BP1759">
        <v>0.75137432233875501</v>
      </c>
      <c r="BQ1759">
        <v>1.8959694989106799</v>
      </c>
      <c r="BR1759">
        <v>19.5305053571429</v>
      </c>
      <c r="BS1759">
        <v>2.1855037388894601E-2</v>
      </c>
      <c r="BU1759">
        <v>2.0473692324663301E-8</v>
      </c>
    </row>
    <row r="1760" spans="3:73" x14ac:dyDescent="0.3">
      <c r="C1760">
        <v>80420</v>
      </c>
      <c r="D1760" t="s">
        <v>3971</v>
      </c>
      <c r="E1760" t="s">
        <v>324</v>
      </c>
      <c r="F1760" t="s">
        <v>3614</v>
      </c>
      <c r="G1760" t="s">
        <v>3972</v>
      </c>
      <c r="H1760" t="s">
        <v>3973</v>
      </c>
      <c r="I1760" t="s">
        <v>3974</v>
      </c>
      <c r="J1760">
        <v>2018</v>
      </c>
      <c r="K1760" t="s">
        <v>4062</v>
      </c>
      <c r="L1760">
        <v>8.7591789999999996</v>
      </c>
      <c r="M1760">
        <v>429951000</v>
      </c>
      <c r="N1760">
        <v>276662000</v>
      </c>
      <c r="O1760">
        <v>36584000</v>
      </c>
      <c r="P1760">
        <v>92548000</v>
      </c>
      <c r="Q1760">
        <v>21352000</v>
      </c>
      <c r="S1760">
        <v>128764000</v>
      </c>
      <c r="U1760">
        <v>1000000</v>
      </c>
      <c r="V1760">
        <v>128307000</v>
      </c>
      <c r="W1760">
        <v>117849000</v>
      </c>
      <c r="X1760">
        <v>40714000</v>
      </c>
      <c r="AA1760">
        <v>1600000</v>
      </c>
      <c r="AB1760">
        <v>301644000</v>
      </c>
      <c r="AC1760">
        <v>24999000</v>
      </c>
      <c r="AD1760">
        <v>291530000</v>
      </c>
      <c r="AG1760">
        <v>24005000</v>
      </c>
      <c r="AH1760">
        <v>448716000</v>
      </c>
      <c r="AJ1760">
        <v>-9122000</v>
      </c>
      <c r="AK1760">
        <v>6717000</v>
      </c>
      <c r="AM1760">
        <v>-547000</v>
      </c>
      <c r="AN1760">
        <v>1539000</v>
      </c>
      <c r="AO1760">
        <v>207000</v>
      </c>
      <c r="AQ1760">
        <v>-28543000</v>
      </c>
      <c r="AU1760">
        <v>10143000</v>
      </c>
      <c r="AV1760">
        <v>-13028000</v>
      </c>
      <c r="AX1760">
        <v>11916000</v>
      </c>
      <c r="AY1760">
        <v>0.13</v>
      </c>
      <c r="AZ1760">
        <v>19900000</v>
      </c>
      <c r="BA1760">
        <v>-2.0329116857878901E-2</v>
      </c>
      <c r="BB1760">
        <v>1199000</v>
      </c>
      <c r="BC1760">
        <v>1199000</v>
      </c>
      <c r="BD1760">
        <v>2.6720687472699899E-3</v>
      </c>
      <c r="BE1760">
        <v>-6.3610390536553194E-2</v>
      </c>
      <c r="BG1760">
        <v>5.34970894730743E-2</v>
      </c>
      <c r="BI1760">
        <v>1.04364450832769</v>
      </c>
      <c r="BJ1760">
        <v>2.26044981681063E-2</v>
      </c>
      <c r="BM1760">
        <v>1.4969379295590101E-2</v>
      </c>
      <c r="BN1760">
        <v>0.298422378364046</v>
      </c>
      <c r="BO1760">
        <v>5.7922705314009697</v>
      </c>
      <c r="BP1760">
        <v>0.31043114493971102</v>
      </c>
      <c r="BQ1760">
        <v>2.1664163463414998</v>
      </c>
      <c r="BR1760">
        <v>67.378299999999996</v>
      </c>
      <c r="BS1760">
        <v>5.1020408163265302E-3</v>
      </c>
      <c r="BU1760">
        <v>3.77495746641737E-9</v>
      </c>
    </row>
    <row r="1761" spans="3:73" x14ac:dyDescent="0.3">
      <c r="C1761">
        <v>80420</v>
      </c>
      <c r="D1761" t="s">
        <v>3971</v>
      </c>
      <c r="E1761" t="s">
        <v>324</v>
      </c>
      <c r="F1761" t="s">
        <v>3614</v>
      </c>
      <c r="G1761" t="s">
        <v>3972</v>
      </c>
      <c r="H1761" t="s">
        <v>3973</v>
      </c>
      <c r="I1761" t="s">
        <v>3974</v>
      </c>
      <c r="J1761">
        <v>2017</v>
      </c>
      <c r="K1761" t="s">
        <v>4062</v>
      </c>
      <c r="L1761">
        <v>8.4913810000000005</v>
      </c>
      <c r="M1761">
        <v>414986000</v>
      </c>
      <c r="N1761">
        <v>250071000</v>
      </c>
      <c r="O1761">
        <v>68359000</v>
      </c>
      <c r="P1761">
        <v>53852000</v>
      </c>
      <c r="Q1761">
        <v>18448000</v>
      </c>
      <c r="S1761">
        <v>139420000</v>
      </c>
      <c r="U1761">
        <v>1000000</v>
      </c>
      <c r="V1761">
        <v>93690000</v>
      </c>
      <c r="W1761">
        <v>85579000</v>
      </c>
      <c r="X1761">
        <v>33269000</v>
      </c>
      <c r="AA1761">
        <v>2000000</v>
      </c>
      <c r="AB1761">
        <v>321296000</v>
      </c>
      <c r="AC1761">
        <v>24999000</v>
      </c>
      <c r="AD1761">
        <v>310598000</v>
      </c>
      <c r="AG1761">
        <v>10894000</v>
      </c>
      <c r="AH1761">
        <v>395911000</v>
      </c>
      <c r="AJ1761">
        <v>-19338000</v>
      </c>
      <c r="AK1761">
        <v>6906000</v>
      </c>
      <c r="AM1761">
        <v>-7433000</v>
      </c>
      <c r="AN1761">
        <v>-5142000</v>
      </c>
      <c r="AO1761">
        <v>168000</v>
      </c>
      <c r="AX1761">
        <v>11875000</v>
      </c>
      <c r="AY1761">
        <v>-0.45</v>
      </c>
      <c r="BA1761">
        <v>-4.8844310968879402E-2</v>
      </c>
      <c r="BB1761">
        <v>-12407000</v>
      </c>
      <c r="BC1761">
        <v>-12407000</v>
      </c>
      <c r="BD1761">
        <v>-3.1337851183725597E-2</v>
      </c>
      <c r="BG1761">
        <v>2.7516285225719899E-2</v>
      </c>
      <c r="BI1761">
        <v>0.95403459393810897</v>
      </c>
      <c r="BM1761">
        <v>1.7443314280229601E-2</v>
      </c>
      <c r="BN1761">
        <v>0.22576665236899601</v>
      </c>
      <c r="BO1761">
        <v>-73.851190476190496</v>
      </c>
      <c r="BP1761">
        <v>0.79878241157293295</v>
      </c>
      <c r="BQ1761">
        <v>2.70654015587936</v>
      </c>
      <c r="BR1761">
        <v>-18.8697355555556</v>
      </c>
      <c r="BS1761">
        <v>-1.6003934067028502E-2</v>
      </c>
      <c r="BU1761">
        <v>-1.18928385351825E-8</v>
      </c>
    </row>
    <row r="1762" spans="3:73" x14ac:dyDescent="0.3">
      <c r="C1762">
        <v>1469367</v>
      </c>
      <c r="D1762" t="s">
        <v>3990</v>
      </c>
      <c r="E1762" t="s">
        <v>2253</v>
      </c>
      <c r="F1762" t="s">
        <v>3614</v>
      </c>
      <c r="G1762" t="s">
        <v>3630</v>
      </c>
      <c r="H1762" t="s">
        <v>3631</v>
      </c>
      <c r="I1762" t="s">
        <v>3991</v>
      </c>
      <c r="J1762">
        <v>2026</v>
      </c>
      <c r="K1762" t="s">
        <v>4062</v>
      </c>
      <c r="L1762">
        <v>15.655822000000001</v>
      </c>
    </row>
    <row r="1763" spans="3:73" x14ac:dyDescent="0.3">
      <c r="C1763">
        <v>1469367</v>
      </c>
      <c r="D1763" t="s">
        <v>3990</v>
      </c>
      <c r="E1763" t="s">
        <v>2253</v>
      </c>
      <c r="F1763" t="s">
        <v>3614</v>
      </c>
      <c r="G1763" t="s">
        <v>3630</v>
      </c>
      <c r="H1763" t="s">
        <v>3631</v>
      </c>
      <c r="I1763" t="s">
        <v>3991</v>
      </c>
      <c r="J1763">
        <v>2025</v>
      </c>
      <c r="K1763" t="s">
        <v>4062</v>
      </c>
      <c r="L1763">
        <v>10.732464999999999</v>
      </c>
      <c r="M1763">
        <v>22610596000</v>
      </c>
      <c r="N1763">
        <v>2155969000</v>
      </c>
      <c r="P1763">
        <v>262627000</v>
      </c>
      <c r="Q1763">
        <v>501286000</v>
      </c>
      <c r="U1763">
        <v>0</v>
      </c>
      <c r="V1763">
        <v>17626622000</v>
      </c>
      <c r="W1763">
        <v>1302515000</v>
      </c>
      <c r="X1763">
        <v>271021000</v>
      </c>
      <c r="AA1763">
        <v>14695571000</v>
      </c>
      <c r="AB1763">
        <v>3132484000</v>
      </c>
      <c r="AD1763">
        <v>-3829919000</v>
      </c>
      <c r="AE1763">
        <v>23000</v>
      </c>
      <c r="AF1763">
        <v>233612000</v>
      </c>
      <c r="AJ1763">
        <v>-126129000</v>
      </c>
      <c r="AK1763">
        <v>36125000</v>
      </c>
      <c r="AM1763">
        <v>-167218000</v>
      </c>
      <c r="AN1763">
        <v>449947000</v>
      </c>
      <c r="AP1763">
        <v>725578000</v>
      </c>
      <c r="AQ1763">
        <v>-421440000</v>
      </c>
      <c r="AR1763">
        <v>84690000</v>
      </c>
      <c r="AS1763">
        <v>38300000</v>
      </c>
      <c r="AU1763">
        <v>-2500338000</v>
      </c>
      <c r="AV1763">
        <v>3211350000</v>
      </c>
      <c r="AY1763">
        <v>1.96</v>
      </c>
      <c r="AZ1763">
        <v>451684500</v>
      </c>
      <c r="BN1763">
        <v>0.77957352384696099</v>
      </c>
      <c r="BQ1763">
        <v>1.2703753891509899</v>
      </c>
      <c r="BR1763">
        <v>5.4757474489795896</v>
      </c>
      <c r="BS1763">
        <v>0.143639041731737</v>
      </c>
      <c r="BU1763">
        <v>6.7153196632448898E-9</v>
      </c>
    </row>
    <row r="1764" spans="3:73" x14ac:dyDescent="0.3">
      <c r="C1764">
        <v>1469367</v>
      </c>
      <c r="D1764" t="s">
        <v>3990</v>
      </c>
      <c r="E1764" t="s">
        <v>2253</v>
      </c>
      <c r="F1764" t="s">
        <v>3614</v>
      </c>
      <c r="G1764" t="s">
        <v>3630</v>
      </c>
      <c r="H1764" t="s">
        <v>3631</v>
      </c>
      <c r="I1764" t="s">
        <v>3991</v>
      </c>
      <c r="J1764">
        <v>2024</v>
      </c>
      <c r="K1764" t="s">
        <v>4062</v>
      </c>
      <c r="L1764">
        <v>13.838088000000001</v>
      </c>
      <c r="M1764">
        <v>19897884000</v>
      </c>
      <c r="N1764">
        <v>1722636000</v>
      </c>
      <c r="P1764">
        <v>170706000</v>
      </c>
      <c r="Q1764">
        <v>402083000</v>
      </c>
      <c r="U1764">
        <v>0</v>
      </c>
      <c r="V1764">
        <v>15733674000</v>
      </c>
      <c r="W1764">
        <v>1334482000</v>
      </c>
      <c r="X1764">
        <v>354214000</v>
      </c>
      <c r="AA1764">
        <v>12901492000</v>
      </c>
      <c r="AB1764">
        <v>2554207000</v>
      </c>
      <c r="AD1764">
        <v>-4279866000</v>
      </c>
      <c r="AE1764">
        <v>23000</v>
      </c>
      <c r="AF1764">
        <v>225662000</v>
      </c>
      <c r="AJ1764">
        <v>-3695207000</v>
      </c>
      <c r="AK1764">
        <v>39304000</v>
      </c>
      <c r="AM1764">
        <v>-26817000</v>
      </c>
      <c r="AN1764">
        <v>-2846167000</v>
      </c>
      <c r="AP1764">
        <v>620876000</v>
      </c>
      <c r="AQ1764">
        <v>-766153000</v>
      </c>
      <c r="AR1764">
        <v>80588000</v>
      </c>
      <c r="AS1764">
        <v>44100000</v>
      </c>
      <c r="AU1764">
        <v>-2701024000</v>
      </c>
      <c r="AV1764">
        <v>3426755000</v>
      </c>
      <c r="AY1764">
        <v>-12.81</v>
      </c>
      <c r="AZ1764">
        <v>430914500</v>
      </c>
      <c r="BN1764">
        <v>0.79072096309336204</v>
      </c>
      <c r="BQ1764">
        <v>0.98956224212840604</v>
      </c>
      <c r="BR1764">
        <v>-1.0802566744730699</v>
      </c>
      <c r="BS1764">
        <v>-1.11430553592563</v>
      </c>
      <c r="BU1764">
        <v>-6.9401543132565194E-8</v>
      </c>
    </row>
    <row r="1765" spans="3:73" x14ac:dyDescent="0.3">
      <c r="C1765">
        <v>1469367</v>
      </c>
      <c r="D1765" t="s">
        <v>3990</v>
      </c>
      <c r="E1765" t="s">
        <v>2253</v>
      </c>
      <c r="F1765" t="s">
        <v>3614</v>
      </c>
      <c r="G1765" t="s">
        <v>3630</v>
      </c>
      <c r="H1765" t="s">
        <v>3631</v>
      </c>
      <c r="I1765" t="s">
        <v>3991</v>
      </c>
      <c r="J1765">
        <v>2023</v>
      </c>
      <c r="K1765" t="s">
        <v>4062</v>
      </c>
      <c r="L1765">
        <v>16.996224000000002</v>
      </c>
      <c r="M1765">
        <v>20450237000</v>
      </c>
      <c r="N1765">
        <v>1882259000</v>
      </c>
      <c r="P1765">
        <v>172001000</v>
      </c>
      <c r="Q1765">
        <v>459746000</v>
      </c>
      <c r="U1765">
        <v>3122168000</v>
      </c>
      <c r="V1765">
        <v>13536224000</v>
      </c>
      <c r="W1765">
        <v>1488159000</v>
      </c>
      <c r="X1765">
        <v>230723000</v>
      </c>
      <c r="AA1765">
        <v>10671928000</v>
      </c>
      <c r="AB1765">
        <v>5230228000</v>
      </c>
      <c r="AD1765">
        <v>-1433699000</v>
      </c>
      <c r="AE1765">
        <v>22000</v>
      </c>
      <c r="AF1765">
        <v>219392000</v>
      </c>
      <c r="AJ1765">
        <v>-1978643000</v>
      </c>
      <c r="AK1765">
        <v>21816000</v>
      </c>
      <c r="AM1765">
        <v>-12691000</v>
      </c>
      <c r="AN1765">
        <v>-1604497000</v>
      </c>
      <c r="AP1765">
        <v>531669000</v>
      </c>
      <c r="AQ1765">
        <v>-820740000</v>
      </c>
      <c r="AR1765">
        <v>-56473000</v>
      </c>
      <c r="AS1765">
        <v>31900000</v>
      </c>
      <c r="AU1765">
        <v>-2613143000</v>
      </c>
      <c r="AV1765">
        <v>3468698000</v>
      </c>
      <c r="AY1765">
        <v>-7.41</v>
      </c>
      <c r="AZ1765">
        <v>621825000</v>
      </c>
      <c r="BN1765">
        <v>0.66191037297025002</v>
      </c>
      <c r="BQ1765">
        <v>0.95588777812048298</v>
      </c>
      <c r="BR1765">
        <v>-2.29368744939271</v>
      </c>
      <c r="BS1765">
        <v>-0.30677381559656702</v>
      </c>
      <c r="BU1765">
        <v>-2.4079642386526898E-8</v>
      </c>
    </row>
    <row r="1766" spans="3:73" x14ac:dyDescent="0.3">
      <c r="C1766">
        <v>1469367</v>
      </c>
      <c r="D1766" t="s">
        <v>3990</v>
      </c>
      <c r="E1766" t="s">
        <v>2253</v>
      </c>
      <c r="F1766" t="s">
        <v>3614</v>
      </c>
      <c r="G1766" t="s">
        <v>3630</v>
      </c>
      <c r="H1766" t="s">
        <v>3631</v>
      </c>
      <c r="I1766" t="s">
        <v>3991</v>
      </c>
      <c r="J1766">
        <v>2022</v>
      </c>
      <c r="K1766" t="s">
        <v>4062</v>
      </c>
      <c r="L1766">
        <v>27.143930999999998</v>
      </c>
      <c r="M1766">
        <v>19268805000</v>
      </c>
      <c r="N1766">
        <v>2097643000</v>
      </c>
      <c r="P1766">
        <v>214255000</v>
      </c>
      <c r="Q1766">
        <v>783904000</v>
      </c>
      <c r="U1766">
        <v>4280169000</v>
      </c>
      <c r="V1766">
        <v>11089788000</v>
      </c>
      <c r="W1766">
        <v>1155451000</v>
      </c>
      <c r="X1766">
        <v>339166000</v>
      </c>
      <c r="AA1766">
        <v>8399149000</v>
      </c>
      <c r="AB1766">
        <v>6708122000</v>
      </c>
      <c r="AD1766">
        <v>170798000</v>
      </c>
      <c r="AE1766">
        <v>21000</v>
      </c>
      <c r="AF1766">
        <v>214184000</v>
      </c>
      <c r="AJ1766">
        <v>-662192000</v>
      </c>
      <c r="AK1766">
        <v>20907000</v>
      </c>
      <c r="AM1766">
        <v>2291000</v>
      </c>
      <c r="AN1766">
        <v>173377000</v>
      </c>
      <c r="AP1766">
        <v>451046000</v>
      </c>
      <c r="AQ1766">
        <v>-848793000</v>
      </c>
      <c r="AR1766">
        <v>64122000</v>
      </c>
      <c r="AS1766">
        <v>27200000</v>
      </c>
      <c r="AU1766">
        <v>-2086066000</v>
      </c>
      <c r="AV1766">
        <v>3037451000</v>
      </c>
      <c r="AY1766">
        <v>0.82</v>
      </c>
      <c r="AZ1766">
        <v>645361500</v>
      </c>
      <c r="BN1766">
        <v>0.57553065693487504</v>
      </c>
      <c r="BQ1766">
        <v>1.13699239517729</v>
      </c>
      <c r="BR1766">
        <v>33.1023548780488</v>
      </c>
      <c r="BS1766">
        <v>2.5845832857541901E-2</v>
      </c>
      <c r="BU1766">
        <v>3.3180707536326899E-9</v>
      </c>
    </row>
    <row r="1767" spans="3:73" x14ac:dyDescent="0.3">
      <c r="C1767">
        <v>1469367</v>
      </c>
      <c r="D1767" t="s">
        <v>3990</v>
      </c>
      <c r="E1767" t="s">
        <v>2253</v>
      </c>
      <c r="F1767" t="s">
        <v>3614</v>
      </c>
      <c r="G1767" t="s">
        <v>3630</v>
      </c>
      <c r="H1767" t="s">
        <v>3631</v>
      </c>
      <c r="I1767" t="s">
        <v>3991</v>
      </c>
      <c r="J1767">
        <v>2021</v>
      </c>
      <c r="K1767" t="s">
        <v>4062</v>
      </c>
      <c r="L1767">
        <v>52.497421000000003</v>
      </c>
      <c r="M1767">
        <v>16483252000</v>
      </c>
      <c r="N1767">
        <v>1547719000</v>
      </c>
      <c r="P1767">
        <v>146037000</v>
      </c>
      <c r="Q1767">
        <v>506819000</v>
      </c>
      <c r="U1767">
        <v>4280169000</v>
      </c>
      <c r="V1767">
        <v>8910665000</v>
      </c>
      <c r="W1767">
        <v>1012120000</v>
      </c>
      <c r="X1767">
        <v>288108000</v>
      </c>
      <c r="AA1767">
        <v>6502890000</v>
      </c>
      <c r="AB1767">
        <v>6254736000</v>
      </c>
      <c r="AD1767">
        <v>-2579000</v>
      </c>
      <c r="AE1767">
        <v>21000</v>
      </c>
      <c r="AF1767">
        <v>208176000</v>
      </c>
      <c r="AJ1767">
        <v>-666187000</v>
      </c>
      <c r="AK1767">
        <v>23165000</v>
      </c>
      <c r="AM1767">
        <v>9271000</v>
      </c>
      <c r="AN1767">
        <v>-79423000</v>
      </c>
      <c r="AP1767">
        <v>388096000</v>
      </c>
      <c r="AQ1767">
        <v>-817186000</v>
      </c>
      <c r="AR1767">
        <v>33195000</v>
      </c>
      <c r="AS1767">
        <v>23000000</v>
      </c>
      <c r="AU1767">
        <v>-1686185000</v>
      </c>
      <c r="AV1767">
        <v>2645594000</v>
      </c>
      <c r="AY1767">
        <v>-0.39</v>
      </c>
      <c r="AZ1767">
        <v>394932000</v>
      </c>
      <c r="BN1767">
        <v>0.54058901726431197</v>
      </c>
      <c r="BQ1767">
        <v>1.02843536339564</v>
      </c>
      <c r="BR1767">
        <v>-134.60877179487201</v>
      </c>
      <c r="BS1767">
        <v>-1.2698057919630801E-2</v>
      </c>
      <c r="BU1767">
        <v>-3.2733586501492601E-9</v>
      </c>
    </row>
    <row r="1768" spans="3:73" x14ac:dyDescent="0.3">
      <c r="C1768">
        <v>1469367</v>
      </c>
      <c r="D1768" t="s">
        <v>3990</v>
      </c>
      <c r="E1768" t="s">
        <v>2253</v>
      </c>
      <c r="F1768" t="s">
        <v>3614</v>
      </c>
      <c r="G1768" t="s">
        <v>3630</v>
      </c>
      <c r="H1768" t="s">
        <v>3631</v>
      </c>
      <c r="I1768" t="s">
        <v>3991</v>
      </c>
      <c r="J1768">
        <v>2020</v>
      </c>
      <c r="K1768" t="s">
        <v>4062</v>
      </c>
      <c r="L1768">
        <v>42.596429000000001</v>
      </c>
      <c r="M1768">
        <v>14382943000</v>
      </c>
      <c r="N1768">
        <v>1137729000</v>
      </c>
      <c r="P1768">
        <v>95141000</v>
      </c>
      <c r="Q1768">
        <v>283045000</v>
      </c>
      <c r="S1768">
        <v>62182000</v>
      </c>
      <c r="U1768">
        <v>4280169000</v>
      </c>
      <c r="V1768">
        <v>7093572000</v>
      </c>
      <c r="W1768">
        <v>901356000</v>
      </c>
      <c r="X1768">
        <v>207441000</v>
      </c>
      <c r="AA1768">
        <v>4796145000</v>
      </c>
      <c r="AB1768">
        <v>6077911000</v>
      </c>
      <c r="AD1768">
        <v>76844000</v>
      </c>
      <c r="AE1768">
        <v>20000</v>
      </c>
      <c r="AF1768">
        <v>201406000</v>
      </c>
      <c r="AJ1768">
        <v>-465108000</v>
      </c>
      <c r="AK1768">
        <v>19548000</v>
      </c>
      <c r="AM1768">
        <v>-60573000</v>
      </c>
      <c r="AN1768">
        <v>-173394000</v>
      </c>
      <c r="AP1768">
        <v>242942000</v>
      </c>
      <c r="AQ1768">
        <v>-317972000</v>
      </c>
      <c r="AR1768">
        <v>-10306000</v>
      </c>
      <c r="AS1768">
        <v>20000000</v>
      </c>
      <c r="AU1768">
        <v>-497789000</v>
      </c>
      <c r="AV1768">
        <v>1160740000</v>
      </c>
      <c r="AY1768">
        <v>-1.24</v>
      </c>
      <c r="AZ1768">
        <v>271808000</v>
      </c>
      <c r="BN1768">
        <v>0.49319336105274098</v>
      </c>
      <c r="BQ1768">
        <v>0.94822023706504399</v>
      </c>
      <c r="BR1768">
        <v>-34.3519588709677</v>
      </c>
      <c r="BS1768">
        <v>-2.8528551997553098E-2</v>
      </c>
      <c r="BU1768">
        <v>-8.6904154996675698E-9</v>
      </c>
    </row>
    <row r="1769" spans="3:73" x14ac:dyDescent="0.3">
      <c r="C1769">
        <v>1469367</v>
      </c>
      <c r="D1769" t="s">
        <v>3990</v>
      </c>
      <c r="E1769" t="s">
        <v>2253</v>
      </c>
      <c r="F1769" t="s">
        <v>3614</v>
      </c>
      <c r="G1769" t="s">
        <v>3630</v>
      </c>
      <c r="H1769" t="s">
        <v>3631</v>
      </c>
      <c r="I1769" t="s">
        <v>3991</v>
      </c>
      <c r="J1769">
        <v>2019</v>
      </c>
      <c r="K1769" t="s">
        <v>4062</v>
      </c>
      <c r="L1769">
        <v>15.932304</v>
      </c>
      <c r="M1769">
        <v>5806341000</v>
      </c>
      <c r="N1769">
        <v>733830000</v>
      </c>
      <c r="P1769">
        <v>77728000</v>
      </c>
      <c r="Q1769">
        <v>260571000</v>
      </c>
      <c r="S1769">
        <v>56708000</v>
      </c>
      <c r="U1769">
        <v>95094000</v>
      </c>
      <c r="V1769">
        <v>4168344000</v>
      </c>
      <c r="W1769">
        <v>530094000</v>
      </c>
      <c r="X1769">
        <v>223356000</v>
      </c>
      <c r="AA1769">
        <v>2254940000</v>
      </c>
      <c r="AB1769">
        <v>964731000</v>
      </c>
      <c r="AD1769">
        <v>251466000</v>
      </c>
      <c r="AE1769">
        <v>12000</v>
      </c>
      <c r="AF1769">
        <v>118451000</v>
      </c>
      <c r="AH1769">
        <v>243937000</v>
      </c>
      <c r="AJ1769">
        <v>-215740000</v>
      </c>
      <c r="AK1769">
        <v>23563000</v>
      </c>
      <c r="AM1769">
        <v>-8218000</v>
      </c>
      <c r="AN1769">
        <v>12500000</v>
      </c>
      <c r="AP1769">
        <v>187163000</v>
      </c>
      <c r="AQ1769">
        <v>-204487000</v>
      </c>
      <c r="AR1769">
        <v>42081000</v>
      </c>
      <c r="AS1769">
        <v>22600000</v>
      </c>
      <c r="AU1769">
        <v>-843255000</v>
      </c>
      <c r="AV1769">
        <v>1106572000</v>
      </c>
      <c r="AY1769">
        <v>0.11</v>
      </c>
      <c r="AZ1769">
        <v>170019000</v>
      </c>
      <c r="BA1769">
        <v>-0.88440867929014499</v>
      </c>
      <c r="BE1769">
        <v>-0.83827791601930002</v>
      </c>
      <c r="BI1769">
        <v>4.2012172554109398E-2</v>
      </c>
      <c r="BJ1769">
        <v>-3.4568556635524699</v>
      </c>
      <c r="BM1769">
        <v>9.6594612543402597E-2</v>
      </c>
      <c r="BN1769">
        <v>0.717895142569133</v>
      </c>
      <c r="BQ1769">
        <v>0.89278316675910296</v>
      </c>
      <c r="BR1769">
        <v>144.83912727272701</v>
      </c>
      <c r="BS1769">
        <v>1.2956979717662199E-2</v>
      </c>
      <c r="BU1769">
        <v>1.8166239500959301E-9</v>
      </c>
    </row>
    <row r="1770" spans="3:73" x14ac:dyDescent="0.3">
      <c r="C1770">
        <v>1469367</v>
      </c>
      <c r="D1770" t="s">
        <v>3990</v>
      </c>
      <c r="E1770" t="s">
        <v>2253</v>
      </c>
      <c r="F1770" t="s">
        <v>3614</v>
      </c>
      <c r="G1770" t="s">
        <v>3630</v>
      </c>
      <c r="H1770" t="s">
        <v>3631</v>
      </c>
      <c r="I1770" t="s">
        <v>3991</v>
      </c>
      <c r="J1770">
        <v>2018</v>
      </c>
      <c r="K1770" t="s">
        <v>4062</v>
      </c>
      <c r="L1770">
        <v>11.062233000000001</v>
      </c>
      <c r="M1770">
        <v>4749787000</v>
      </c>
      <c r="N1770">
        <v>461413000</v>
      </c>
      <c r="P1770">
        <v>66435000</v>
      </c>
      <c r="Q1770">
        <v>79467000</v>
      </c>
      <c r="S1770">
        <v>34893000</v>
      </c>
      <c r="U1770">
        <v>87543000</v>
      </c>
      <c r="V1770">
        <v>3340703000</v>
      </c>
      <c r="W1770">
        <v>372191000</v>
      </c>
      <c r="X1770">
        <v>131278000</v>
      </c>
      <c r="AA1770">
        <v>1748922000</v>
      </c>
      <c r="AB1770">
        <v>948707000</v>
      </c>
      <c r="AD1770">
        <v>229391000</v>
      </c>
      <c r="AE1770">
        <v>11000</v>
      </c>
      <c r="AF1770">
        <v>107350000</v>
      </c>
      <c r="AH1770">
        <v>240120000</v>
      </c>
      <c r="AJ1770">
        <v>-121881000</v>
      </c>
      <c r="AK1770">
        <v>18844000</v>
      </c>
      <c r="AM1770">
        <v>9322000</v>
      </c>
      <c r="AN1770">
        <v>-5888000</v>
      </c>
      <c r="AP1770">
        <v>156007000</v>
      </c>
      <c r="AQ1770">
        <v>-62461000</v>
      </c>
      <c r="AR1770">
        <v>15286000</v>
      </c>
      <c r="AS1770">
        <v>20400000</v>
      </c>
      <c r="AU1770">
        <v>-811316000</v>
      </c>
      <c r="AV1770">
        <v>936386000</v>
      </c>
      <c r="AY1770">
        <v>-0.05</v>
      </c>
      <c r="AZ1770">
        <v>86947000</v>
      </c>
      <c r="BA1770">
        <v>-0.50758370814592702</v>
      </c>
      <c r="BE1770">
        <v>-0.26012410461435898</v>
      </c>
      <c r="BI1770">
        <v>5.0553845888247198E-2</v>
      </c>
      <c r="BJ1770">
        <v>-3.3787939363651498</v>
      </c>
      <c r="BM1770">
        <v>7.8477427952690304E-2</v>
      </c>
      <c r="BN1770">
        <v>0.703337433868087</v>
      </c>
      <c r="BQ1770">
        <v>1.02620966116859</v>
      </c>
      <c r="BR1770">
        <v>-221.24466000000001</v>
      </c>
      <c r="BS1770">
        <v>-6.2063418948105197E-3</v>
      </c>
      <c r="BU1770">
        <v>-5.8301630535033498E-10</v>
      </c>
    </row>
    <row r="1771" spans="3:73" x14ac:dyDescent="0.3">
      <c r="C1771">
        <v>1469367</v>
      </c>
      <c r="D1771" t="s">
        <v>3990</v>
      </c>
      <c r="E1771" t="s">
        <v>2253</v>
      </c>
      <c r="F1771" t="s">
        <v>3614</v>
      </c>
      <c r="G1771" t="s">
        <v>3630</v>
      </c>
      <c r="H1771" t="s">
        <v>3631</v>
      </c>
      <c r="I1771" t="s">
        <v>3991</v>
      </c>
      <c r="J1771">
        <v>2017</v>
      </c>
      <c r="K1771" t="s">
        <v>4062</v>
      </c>
      <c r="L1771">
        <v>5.9059400000000002</v>
      </c>
      <c r="M1771">
        <v>3927874000</v>
      </c>
      <c r="N1771">
        <v>432702000</v>
      </c>
      <c r="P1771">
        <v>76198000</v>
      </c>
      <c r="Q1771">
        <v>94427000</v>
      </c>
      <c r="S1771">
        <v>36402000</v>
      </c>
      <c r="U1771">
        <v>87543000</v>
      </c>
      <c r="V1771">
        <v>2638063000</v>
      </c>
      <c r="W1771">
        <v>335031000</v>
      </c>
      <c r="X1771">
        <v>115193000</v>
      </c>
      <c r="Y1771">
        <v>661737000</v>
      </c>
      <c r="AA1771">
        <v>1294945000</v>
      </c>
      <c r="AB1771">
        <v>811998000</v>
      </c>
      <c r="AD1771">
        <v>131959000</v>
      </c>
      <c r="AE1771">
        <v>11000</v>
      </c>
      <c r="AF1771">
        <v>107350000</v>
      </c>
      <c r="AH1771">
        <v>529699000</v>
      </c>
      <c r="AJ1771">
        <v>-182204000</v>
      </c>
      <c r="AK1771">
        <v>15079000</v>
      </c>
      <c r="AM1771">
        <v>32138000</v>
      </c>
      <c r="AN1771">
        <v>124525000</v>
      </c>
      <c r="AP1771">
        <v>136361000</v>
      </c>
      <c r="AR1771">
        <v>2573000</v>
      </c>
      <c r="AS1771">
        <v>19500000</v>
      </c>
      <c r="AY1771">
        <v>1.18</v>
      </c>
      <c r="BA1771">
        <v>-0.34397648475832499</v>
      </c>
      <c r="BI1771">
        <v>0.134856413418557</v>
      </c>
      <c r="BM1771">
        <v>2.8467110566567099E-2</v>
      </c>
      <c r="BN1771">
        <v>0.67162617741811503</v>
      </c>
      <c r="BQ1771">
        <v>1.0096826860798001</v>
      </c>
      <c r="BR1771">
        <v>5.0050338983050899</v>
      </c>
      <c r="BS1771">
        <v>0.15335628905489901</v>
      </c>
      <c r="BU1771">
        <v>8.58254478459306E-9</v>
      </c>
    </row>
    <row r="1772" spans="3:73" x14ac:dyDescent="0.3">
      <c r="C1772">
        <v>1489096</v>
      </c>
      <c r="D1772" t="s">
        <v>4011</v>
      </c>
      <c r="E1772" t="s">
        <v>1343</v>
      </c>
      <c r="F1772" t="s">
        <v>3614</v>
      </c>
      <c r="G1772" t="s">
        <v>3715</v>
      </c>
      <c r="H1772" t="s">
        <v>3716</v>
      </c>
      <c r="I1772" t="s">
        <v>4012</v>
      </c>
      <c r="J1772">
        <v>2026</v>
      </c>
      <c r="K1772" t="s">
        <v>4062</v>
      </c>
      <c r="L1772">
        <v>48.909205999999998</v>
      </c>
    </row>
    <row r="1773" spans="3:73" x14ac:dyDescent="0.3">
      <c r="C1773">
        <v>1489096</v>
      </c>
      <c r="D1773" t="s">
        <v>4011</v>
      </c>
      <c r="E1773" t="s">
        <v>1343</v>
      </c>
      <c r="F1773" t="s">
        <v>3614</v>
      </c>
      <c r="G1773" t="s">
        <v>3715</v>
      </c>
      <c r="H1773" t="s">
        <v>3716</v>
      </c>
      <c r="I1773" t="s">
        <v>4012</v>
      </c>
      <c r="J1773">
        <v>2025</v>
      </c>
      <c r="K1773" t="s">
        <v>4062</v>
      </c>
      <c r="L1773">
        <v>29.763587999999999</v>
      </c>
      <c r="M1773">
        <v>755452000</v>
      </c>
      <c r="N1773">
        <v>274292000</v>
      </c>
      <c r="O1773">
        <v>39537000</v>
      </c>
      <c r="P1773">
        <v>109830000</v>
      </c>
      <c r="Q1773">
        <v>88980000</v>
      </c>
      <c r="T1773">
        <v>115283000</v>
      </c>
      <c r="U1773">
        <v>264331000</v>
      </c>
      <c r="V1773">
        <v>260137000</v>
      </c>
      <c r="W1773">
        <v>112663000</v>
      </c>
      <c r="X1773">
        <v>31185000</v>
      </c>
      <c r="AA1773">
        <v>138875000</v>
      </c>
      <c r="AB1773">
        <v>495315000</v>
      </c>
      <c r="AD1773">
        <v>342298000</v>
      </c>
      <c r="AE1773">
        <v>33000</v>
      </c>
      <c r="AF1773">
        <v>33243370</v>
      </c>
      <c r="AG1773">
        <v>222896000</v>
      </c>
      <c r="AJ1773">
        <v>79757000</v>
      </c>
      <c r="AK1773">
        <v>9408000</v>
      </c>
      <c r="AM1773">
        <v>16604000</v>
      </c>
      <c r="AN1773">
        <v>53515000</v>
      </c>
      <c r="AP1773">
        <v>22339000</v>
      </c>
      <c r="AQ1773">
        <v>63118000</v>
      </c>
      <c r="AS1773">
        <v>22339000</v>
      </c>
      <c r="AU1773">
        <v>-14970000</v>
      </c>
      <c r="AV1773">
        <v>-56419000</v>
      </c>
      <c r="AY1773">
        <v>1.59</v>
      </c>
      <c r="AZ1773">
        <v>87650500</v>
      </c>
      <c r="BN1773">
        <v>0.34434616626867098</v>
      </c>
      <c r="BP1773">
        <v>0.35093153919210401</v>
      </c>
      <c r="BQ1773">
        <v>1.64483459520872</v>
      </c>
      <c r="BR1773">
        <v>18.719237735849099</v>
      </c>
      <c r="BS1773">
        <v>0.108042356884003</v>
      </c>
      <c r="BU1773">
        <v>9.5543451985100395E-8</v>
      </c>
    </row>
    <row r="1774" spans="3:73" x14ac:dyDescent="0.3">
      <c r="C1774">
        <v>1489096</v>
      </c>
      <c r="D1774" t="s">
        <v>4011</v>
      </c>
      <c r="E1774" t="s">
        <v>1343</v>
      </c>
      <c r="F1774" t="s">
        <v>3614</v>
      </c>
      <c r="G1774" t="s">
        <v>3715</v>
      </c>
      <c r="H1774" t="s">
        <v>3716</v>
      </c>
      <c r="I1774" t="s">
        <v>4012</v>
      </c>
      <c r="J1774">
        <v>2024</v>
      </c>
      <c r="K1774" t="s">
        <v>4062</v>
      </c>
      <c r="L1774">
        <v>29.991125</v>
      </c>
      <c r="M1774">
        <v>767740000</v>
      </c>
      <c r="N1774">
        <v>274600000</v>
      </c>
      <c r="O1774">
        <v>48631000</v>
      </c>
      <c r="P1774">
        <v>107318000</v>
      </c>
      <c r="Q1774">
        <v>86321000</v>
      </c>
      <c r="S1774">
        <v>68335000</v>
      </c>
      <c r="T1774">
        <v>127092000</v>
      </c>
      <c r="U1774">
        <v>270786000</v>
      </c>
      <c r="V1774">
        <v>292853000</v>
      </c>
      <c r="W1774">
        <v>109269000</v>
      </c>
      <c r="X1774">
        <v>31396000</v>
      </c>
      <c r="AA1774">
        <v>167500000</v>
      </c>
      <c r="AB1774">
        <v>474887000</v>
      </c>
      <c r="AD1774">
        <v>288783000</v>
      </c>
      <c r="AE1774">
        <v>34000</v>
      </c>
      <c r="AF1774">
        <v>33722225</v>
      </c>
      <c r="AG1774">
        <v>211564000</v>
      </c>
      <c r="AJ1774">
        <v>75371000</v>
      </c>
      <c r="AK1774">
        <v>9799000</v>
      </c>
      <c r="AM1774">
        <v>16086000</v>
      </c>
      <c r="AN1774">
        <v>51588000</v>
      </c>
      <c r="AP1774">
        <v>18837000</v>
      </c>
      <c r="AQ1774">
        <v>65955000</v>
      </c>
      <c r="AU1774">
        <v>-109522000</v>
      </c>
      <c r="AV1774">
        <v>56533000</v>
      </c>
      <c r="AY1774">
        <v>1.53</v>
      </c>
      <c r="AZ1774">
        <v>84226500</v>
      </c>
      <c r="BN1774">
        <v>0.38144814650793202</v>
      </c>
      <c r="BP1774">
        <v>0.44505761011814898</v>
      </c>
      <c r="BQ1774">
        <v>1.7230779086474699</v>
      </c>
      <c r="BR1774">
        <v>19.602042483660099</v>
      </c>
      <c r="BS1774">
        <v>0.108632158808306</v>
      </c>
      <c r="BU1774">
        <v>9.6625978917089806E-8</v>
      </c>
    </row>
    <row r="1775" spans="3:73" x14ac:dyDescent="0.3">
      <c r="C1775">
        <v>1489096</v>
      </c>
      <c r="D1775" t="s">
        <v>4011</v>
      </c>
      <c r="E1775" t="s">
        <v>1343</v>
      </c>
      <c r="F1775" t="s">
        <v>3614</v>
      </c>
      <c r="G1775" t="s">
        <v>3715</v>
      </c>
      <c r="H1775" t="s">
        <v>3716</v>
      </c>
      <c r="I1775" t="s">
        <v>4012</v>
      </c>
      <c r="J1775">
        <v>2023</v>
      </c>
      <c r="K1775" t="s">
        <v>4062</v>
      </c>
      <c r="L1775">
        <v>26.156679</v>
      </c>
      <c r="M1775">
        <v>649629000</v>
      </c>
      <c r="N1775">
        <v>250942000</v>
      </c>
      <c r="O1775">
        <v>35635000</v>
      </c>
      <c r="P1775">
        <v>97627000</v>
      </c>
      <c r="Q1775">
        <v>82132000</v>
      </c>
      <c r="S1775">
        <v>63288000</v>
      </c>
      <c r="T1775">
        <v>93970000</v>
      </c>
      <c r="U1775">
        <v>219612000</v>
      </c>
      <c r="V1775">
        <v>230641000</v>
      </c>
      <c r="W1775">
        <v>110072000</v>
      </c>
      <c r="X1775">
        <v>27330000</v>
      </c>
      <c r="AA1775">
        <v>98361000</v>
      </c>
      <c r="AD1775">
        <v>237195000</v>
      </c>
      <c r="AE1775">
        <v>33000</v>
      </c>
      <c r="AF1775">
        <v>33508076</v>
      </c>
      <c r="AG1775">
        <v>185125000</v>
      </c>
      <c r="AJ1775">
        <v>55190000</v>
      </c>
      <c r="AK1775">
        <v>10568000</v>
      </c>
      <c r="AM1775">
        <v>15567000</v>
      </c>
      <c r="AN1775">
        <v>33666000</v>
      </c>
      <c r="AO1775">
        <v>5871000</v>
      </c>
      <c r="AP1775">
        <v>19231000</v>
      </c>
      <c r="AQ1775">
        <v>57714000</v>
      </c>
      <c r="AU1775">
        <v>-44555000</v>
      </c>
      <c r="AV1775">
        <v>-13465000</v>
      </c>
      <c r="AY1775">
        <v>1.01</v>
      </c>
      <c r="AZ1775">
        <v>76891000</v>
      </c>
      <c r="BB1775">
        <v>55104000</v>
      </c>
      <c r="BC1775">
        <v>74335000</v>
      </c>
      <c r="BN1775">
        <v>0.35503495071802499</v>
      </c>
      <c r="BO1775">
        <v>9.3857945835462395</v>
      </c>
      <c r="BP1775">
        <v>0.32374264118031798</v>
      </c>
      <c r="BQ1775">
        <v>1.53363253143397</v>
      </c>
      <c r="BR1775">
        <v>25.897701980198001</v>
      </c>
    </row>
    <row r="1776" spans="3:73" x14ac:dyDescent="0.3">
      <c r="C1776">
        <v>1489096</v>
      </c>
      <c r="D1776" t="s">
        <v>4011</v>
      </c>
      <c r="E1776" t="s">
        <v>1343</v>
      </c>
      <c r="F1776" t="s">
        <v>3614</v>
      </c>
      <c r="G1776" t="s">
        <v>3715</v>
      </c>
      <c r="H1776" t="s">
        <v>3716</v>
      </c>
      <c r="I1776" t="s">
        <v>4012</v>
      </c>
      <c r="J1776">
        <v>2022</v>
      </c>
      <c r="K1776" t="s">
        <v>4062</v>
      </c>
      <c r="L1776">
        <v>17.162917</v>
      </c>
      <c r="M1776">
        <v>636669000</v>
      </c>
      <c r="N1776">
        <v>244438000</v>
      </c>
      <c r="O1776">
        <v>41445000</v>
      </c>
      <c r="P1776">
        <v>95305000</v>
      </c>
      <c r="Q1776">
        <v>71650000</v>
      </c>
      <c r="S1776">
        <v>66039000</v>
      </c>
      <c r="T1776">
        <v>94908000</v>
      </c>
      <c r="U1776">
        <v>212754000</v>
      </c>
      <c r="V1776">
        <v>237465000</v>
      </c>
      <c r="W1776">
        <v>80998000</v>
      </c>
      <c r="X1776">
        <v>33567000</v>
      </c>
      <c r="AA1776">
        <v>129000000</v>
      </c>
      <c r="AD1776">
        <v>203528000</v>
      </c>
      <c r="AE1776">
        <v>33000</v>
      </c>
      <c r="AF1776">
        <v>33364722</v>
      </c>
      <c r="AG1776">
        <v>140118000</v>
      </c>
      <c r="AH1776">
        <v>73323000</v>
      </c>
      <c r="AJ1776">
        <v>38405000</v>
      </c>
      <c r="AK1776">
        <v>6436000</v>
      </c>
      <c r="AM1776">
        <v>8333000</v>
      </c>
      <c r="AN1776">
        <v>-1051000</v>
      </c>
      <c r="AO1776">
        <v>5815000</v>
      </c>
      <c r="AP1776">
        <v>20205000</v>
      </c>
      <c r="AQ1776">
        <v>28754000</v>
      </c>
      <c r="AU1776">
        <v>-4531000</v>
      </c>
      <c r="AV1776">
        <v>-22658000</v>
      </c>
      <c r="AY1776">
        <v>0.6</v>
      </c>
      <c r="AZ1776">
        <v>67720000</v>
      </c>
      <c r="BA1776">
        <v>0.52377835058576405</v>
      </c>
      <c r="BB1776">
        <v>13097000</v>
      </c>
      <c r="BC1776">
        <v>33302000</v>
      </c>
      <c r="BD1776">
        <v>0.45418218021630302</v>
      </c>
      <c r="BE1776">
        <v>0.392155258240934</v>
      </c>
      <c r="BG1776">
        <v>1.9109692729430101</v>
      </c>
      <c r="BI1776">
        <v>0.115166593630285</v>
      </c>
      <c r="BJ1776">
        <v>-6.1795071123658299E-2</v>
      </c>
      <c r="BM1776">
        <v>8.7776004800676502E-2</v>
      </c>
      <c r="BN1776">
        <v>0.37298030844913099</v>
      </c>
      <c r="BO1776">
        <v>2.2522785898538298</v>
      </c>
      <c r="BP1776">
        <v>0.51167930072347501</v>
      </c>
      <c r="BQ1776">
        <v>2.1332378577248798</v>
      </c>
      <c r="BR1776">
        <v>28.6048616666667</v>
      </c>
    </row>
    <row r="1777" spans="3:73" x14ac:dyDescent="0.3">
      <c r="C1777">
        <v>1489096</v>
      </c>
      <c r="D1777" t="s">
        <v>4011</v>
      </c>
      <c r="E1777" t="s">
        <v>1343</v>
      </c>
      <c r="F1777" t="s">
        <v>3614</v>
      </c>
      <c r="G1777" t="s">
        <v>3715</v>
      </c>
      <c r="H1777" t="s">
        <v>3716</v>
      </c>
      <c r="I1777" t="s">
        <v>4012</v>
      </c>
      <c r="J1777">
        <v>2021</v>
      </c>
      <c r="K1777" t="s">
        <v>4062</v>
      </c>
      <c r="L1777">
        <v>17.895921999999999</v>
      </c>
      <c r="M1777">
        <v>617878000</v>
      </c>
      <c r="N1777">
        <v>206809000</v>
      </c>
      <c r="O1777">
        <v>40124000</v>
      </c>
      <c r="P1777">
        <v>74501000</v>
      </c>
      <c r="Q1777">
        <v>63790000</v>
      </c>
      <c r="S1777">
        <v>72630000</v>
      </c>
      <c r="T1777">
        <v>103784000</v>
      </c>
      <c r="U1777">
        <v>213038000</v>
      </c>
      <c r="V1777">
        <v>238717000</v>
      </c>
      <c r="W1777">
        <v>52428000</v>
      </c>
      <c r="X1777">
        <v>19722000</v>
      </c>
      <c r="AA1777">
        <v>148500000</v>
      </c>
      <c r="AD1777">
        <v>183725000</v>
      </c>
      <c r="AE1777">
        <v>33000</v>
      </c>
      <c r="AF1777">
        <v>33225808</v>
      </c>
      <c r="AG1777">
        <v>117243000</v>
      </c>
      <c r="AJ1777">
        <v>7777000</v>
      </c>
      <c r="AK1777">
        <v>7466000</v>
      </c>
      <c r="AM1777">
        <v>-1438000</v>
      </c>
      <c r="AO1777">
        <v>10261000</v>
      </c>
      <c r="AP1777">
        <v>20722000</v>
      </c>
      <c r="AQ1777">
        <v>30289000</v>
      </c>
      <c r="AU1777">
        <v>-7832000</v>
      </c>
      <c r="AV1777">
        <v>-28205000</v>
      </c>
      <c r="AY1777">
        <v>0.04</v>
      </c>
      <c r="AZ1777">
        <v>62031500</v>
      </c>
      <c r="BN1777">
        <v>0.38634973247145898</v>
      </c>
      <c r="BP1777">
        <v>0.76531624322880898</v>
      </c>
      <c r="BQ1777">
        <v>2.7279125658045298</v>
      </c>
      <c r="BR1777">
        <v>447.39805000000001</v>
      </c>
    </row>
    <row r="1778" spans="3:73" x14ac:dyDescent="0.3">
      <c r="C1778">
        <v>1489096</v>
      </c>
      <c r="D1778" t="s">
        <v>4011</v>
      </c>
      <c r="E1778" t="s">
        <v>1343</v>
      </c>
      <c r="F1778" t="s">
        <v>3614</v>
      </c>
      <c r="G1778" t="s">
        <v>3715</v>
      </c>
      <c r="H1778" t="s">
        <v>3716</v>
      </c>
      <c r="I1778" t="s">
        <v>4012</v>
      </c>
      <c r="J1778">
        <v>2020</v>
      </c>
      <c r="K1778" t="s">
        <v>4062</v>
      </c>
      <c r="L1778">
        <v>14.963476999999999</v>
      </c>
      <c r="M1778">
        <v>620905000</v>
      </c>
      <c r="N1778">
        <v>217936000</v>
      </c>
      <c r="O1778">
        <v>43237000</v>
      </c>
      <c r="P1778">
        <v>92478000</v>
      </c>
      <c r="Q1778">
        <v>60273000</v>
      </c>
      <c r="S1778">
        <v>72542000</v>
      </c>
      <c r="T1778">
        <v>104546000</v>
      </c>
      <c r="U1778">
        <v>197978000</v>
      </c>
      <c r="V1778">
        <v>274466000</v>
      </c>
      <c r="W1778">
        <v>60635000</v>
      </c>
      <c r="X1778">
        <v>25070000</v>
      </c>
      <c r="AA1778">
        <v>176000000</v>
      </c>
      <c r="AB1778">
        <v>346439000</v>
      </c>
      <c r="AD1778">
        <v>182559000</v>
      </c>
      <c r="AE1778">
        <v>33000</v>
      </c>
      <c r="AF1778">
        <v>32916818</v>
      </c>
      <c r="AG1778">
        <v>35584000</v>
      </c>
      <c r="AH1778">
        <v>88371000</v>
      </c>
      <c r="AJ1778">
        <v>2365000</v>
      </c>
      <c r="AK1778">
        <v>8378000</v>
      </c>
      <c r="AM1778">
        <v>5142000</v>
      </c>
      <c r="AN1778">
        <v>-2968000</v>
      </c>
      <c r="AO1778">
        <v>14279000</v>
      </c>
      <c r="AP1778">
        <v>28275000</v>
      </c>
      <c r="AQ1778">
        <v>70726000</v>
      </c>
      <c r="AS1778">
        <v>10502000</v>
      </c>
      <c r="AU1778">
        <v>-10010000</v>
      </c>
      <c r="AV1778">
        <v>-46540000</v>
      </c>
      <c r="AY1778">
        <v>-0.09</v>
      </c>
      <c r="AZ1778">
        <v>62581500</v>
      </c>
      <c r="BA1778">
        <v>2.67621731110885E-2</v>
      </c>
      <c r="BB1778">
        <v>16453000</v>
      </c>
      <c r="BC1778">
        <v>44728000</v>
      </c>
      <c r="BD1778">
        <v>0.50613889171787096</v>
      </c>
      <c r="BE1778">
        <v>0.80033042513946895</v>
      </c>
      <c r="BG1778">
        <v>0.402666032974618</v>
      </c>
      <c r="BI1778">
        <v>0.14232612074310899</v>
      </c>
      <c r="BJ1778">
        <v>-0.113272453632979</v>
      </c>
      <c r="BM1778">
        <v>9.4804856796913001E-2</v>
      </c>
      <c r="BN1778">
        <v>0.44204185825528902</v>
      </c>
      <c r="BO1778">
        <v>1.15225155823237</v>
      </c>
      <c r="BP1778">
        <v>0.71307000907066898</v>
      </c>
      <c r="BQ1778">
        <v>2.6001979055001199</v>
      </c>
      <c r="BR1778">
        <v>-166.26085555555599</v>
      </c>
      <c r="BS1778">
        <v>-8.5671647822560398E-3</v>
      </c>
      <c r="BU1778">
        <v>-3.8873017472051401E-9</v>
      </c>
    </row>
    <row r="1779" spans="3:73" x14ac:dyDescent="0.3">
      <c r="C1779">
        <v>1489096</v>
      </c>
      <c r="D1779" t="s">
        <v>4011</v>
      </c>
      <c r="E1779" t="s">
        <v>1343</v>
      </c>
      <c r="F1779" t="s">
        <v>3614</v>
      </c>
      <c r="G1779" t="s">
        <v>3715</v>
      </c>
      <c r="H1779" t="s">
        <v>3716</v>
      </c>
      <c r="I1779" t="s">
        <v>4012</v>
      </c>
      <c r="J1779">
        <v>2019</v>
      </c>
      <c r="K1779" t="s">
        <v>4062</v>
      </c>
      <c r="L1779">
        <v>24.430083</v>
      </c>
      <c r="M1779">
        <v>655762000</v>
      </c>
      <c r="N1779">
        <v>239778000</v>
      </c>
      <c r="O1779">
        <v>31402000</v>
      </c>
      <c r="P1779">
        <v>105323000</v>
      </c>
      <c r="Q1779">
        <v>64890000</v>
      </c>
      <c r="S1779">
        <v>74955000</v>
      </c>
      <c r="T1779">
        <v>126596000</v>
      </c>
      <c r="U1779">
        <v>204995000</v>
      </c>
      <c r="V1779">
        <v>306813000</v>
      </c>
      <c r="W1779">
        <v>73053000</v>
      </c>
      <c r="X1779">
        <v>22705000</v>
      </c>
      <c r="AA1779">
        <v>206500000</v>
      </c>
      <c r="AB1779">
        <v>344745000</v>
      </c>
      <c r="AD1779">
        <v>170621000</v>
      </c>
      <c r="AE1779">
        <v>33000</v>
      </c>
      <c r="AF1779">
        <v>32624200</v>
      </c>
      <c r="AG1779">
        <v>44969000</v>
      </c>
      <c r="AH1779">
        <v>114230000</v>
      </c>
      <c r="AJ1779">
        <v>13710000</v>
      </c>
      <c r="AK1779">
        <v>6289000</v>
      </c>
      <c r="AM1779">
        <v>9973000</v>
      </c>
      <c r="AN1779">
        <v>6768000</v>
      </c>
      <c r="AO1779">
        <v>15714000</v>
      </c>
      <c r="AP1779">
        <v>29965000</v>
      </c>
      <c r="AS1779">
        <v>9194000</v>
      </c>
      <c r="AY1779">
        <v>0.21</v>
      </c>
      <c r="AZ1779">
        <v>64359500</v>
      </c>
      <c r="BA1779">
        <v>0.120021010242493</v>
      </c>
      <c r="BB1779">
        <v>32455000</v>
      </c>
      <c r="BC1779">
        <v>62420000</v>
      </c>
      <c r="BD1779">
        <v>0.54644139017771198</v>
      </c>
      <c r="BG1779">
        <v>0.39367066444891902</v>
      </c>
      <c r="BI1779">
        <v>0.174194296101329</v>
      </c>
      <c r="BM1779">
        <v>5.5055589599929997E-2</v>
      </c>
      <c r="BN1779">
        <v>0.467872490324234</v>
      </c>
      <c r="BO1779">
        <v>2.0653557337406099</v>
      </c>
      <c r="BP1779">
        <v>0.42985229901578298</v>
      </c>
      <c r="BQ1779">
        <v>2.3939879265738599</v>
      </c>
      <c r="BR1779">
        <v>116.33372857142901</v>
      </c>
      <c r="BS1779">
        <v>1.9631901840490799E-2</v>
      </c>
      <c r="BU1779">
        <v>1.48814846625767E-8</v>
      </c>
    </row>
    <row r="1780" spans="3:73" x14ac:dyDescent="0.3">
      <c r="C1780">
        <v>1489096</v>
      </c>
      <c r="D1780" t="s">
        <v>4011</v>
      </c>
      <c r="E1780" t="s">
        <v>1343</v>
      </c>
      <c r="F1780" t="s">
        <v>3614</v>
      </c>
      <c r="G1780" t="s">
        <v>3715</v>
      </c>
      <c r="H1780" t="s">
        <v>3716</v>
      </c>
      <c r="I1780" t="s">
        <v>4012</v>
      </c>
      <c r="J1780">
        <v>2018</v>
      </c>
      <c r="K1780" t="s">
        <v>4062</v>
      </c>
      <c r="L1780">
        <v>23.445295999999999</v>
      </c>
      <c r="M1780">
        <v>662477000</v>
      </c>
      <c r="N1780">
        <v>220194000</v>
      </c>
      <c r="O1780">
        <v>33879000</v>
      </c>
      <c r="P1780">
        <v>94411000</v>
      </c>
      <c r="Q1780">
        <v>63829000</v>
      </c>
      <c r="S1780">
        <v>74485000</v>
      </c>
      <c r="T1780">
        <v>151434000</v>
      </c>
      <c r="U1780">
        <v>210566000</v>
      </c>
      <c r="V1780">
        <v>321624000</v>
      </c>
      <c r="W1780">
        <v>62400000</v>
      </c>
      <c r="X1780">
        <v>22995000</v>
      </c>
      <c r="AA1780">
        <v>225000000</v>
      </c>
      <c r="AB1780">
        <v>334925000</v>
      </c>
      <c r="AD1780">
        <v>148812000</v>
      </c>
      <c r="AE1780">
        <v>32000</v>
      </c>
      <c r="AF1780">
        <v>32492339</v>
      </c>
      <c r="AG1780">
        <v>46823000</v>
      </c>
      <c r="AH1780">
        <v>102582000</v>
      </c>
      <c r="AJ1780">
        <v>13553000</v>
      </c>
      <c r="AK1780">
        <v>5240000</v>
      </c>
      <c r="AM1780">
        <v>5170000</v>
      </c>
      <c r="AN1780">
        <v>6057000</v>
      </c>
      <c r="AO1780">
        <v>8984000</v>
      </c>
      <c r="AP1780">
        <v>24420000</v>
      </c>
      <c r="AS1780">
        <v>7962000</v>
      </c>
      <c r="AY1780">
        <v>0.19</v>
      </c>
      <c r="AZ1780">
        <v>48924500</v>
      </c>
      <c r="BA1780">
        <v>0.13211869528767201</v>
      </c>
      <c r="BB1780">
        <v>20211000</v>
      </c>
      <c r="BC1780">
        <v>44631000</v>
      </c>
      <c r="BD1780">
        <v>0.435076329180558</v>
      </c>
      <c r="BG1780">
        <v>0.45644460041722701</v>
      </c>
      <c r="BI1780">
        <v>0.154846130507172</v>
      </c>
      <c r="BM1780">
        <v>5.1081086350431799E-2</v>
      </c>
      <c r="BN1780">
        <v>0.48548704332376802</v>
      </c>
      <c r="BO1780">
        <v>2.2496660730186999</v>
      </c>
      <c r="BP1780">
        <v>0.54293269230769203</v>
      </c>
      <c r="BQ1780">
        <v>2.50584935897436</v>
      </c>
      <c r="BR1780">
        <v>123.39629473684199</v>
      </c>
      <c r="BS1780">
        <v>1.8084645816227499E-2</v>
      </c>
      <c r="BU1780">
        <v>1.33003097409868E-8</v>
      </c>
    </row>
    <row r="1781" spans="3:73" x14ac:dyDescent="0.3">
      <c r="C1781">
        <v>1489096</v>
      </c>
      <c r="D1781" t="s">
        <v>4011</v>
      </c>
      <c r="E1781" t="s">
        <v>1343</v>
      </c>
      <c r="F1781" t="s">
        <v>3614</v>
      </c>
      <c r="G1781" t="s">
        <v>3715</v>
      </c>
      <c r="H1781" t="s">
        <v>3716</v>
      </c>
      <c r="I1781" t="s">
        <v>4012</v>
      </c>
      <c r="J1781">
        <v>2017</v>
      </c>
      <c r="K1781" t="s">
        <v>4062</v>
      </c>
      <c r="L1781">
        <v>19.752837</v>
      </c>
      <c r="M1781">
        <v>454080000</v>
      </c>
      <c r="N1781">
        <v>198174000</v>
      </c>
      <c r="O1781">
        <v>42842000</v>
      </c>
      <c r="P1781">
        <v>63719000</v>
      </c>
      <c r="Q1781">
        <v>34020000</v>
      </c>
      <c r="S1781">
        <v>43266000</v>
      </c>
      <c r="T1781">
        <v>86178000</v>
      </c>
      <c r="U1781">
        <v>122521000</v>
      </c>
      <c r="V1781">
        <v>141578000</v>
      </c>
      <c r="W1781">
        <v>52323000</v>
      </c>
      <c r="X1781">
        <v>15683000</v>
      </c>
      <c r="AA1781">
        <v>81000000</v>
      </c>
      <c r="AB1781">
        <v>307880000</v>
      </c>
      <c r="AD1781">
        <v>136899000</v>
      </c>
      <c r="AE1781">
        <v>32000</v>
      </c>
      <c r="AF1781">
        <v>32365553</v>
      </c>
      <c r="AG1781">
        <v>28274000</v>
      </c>
      <c r="AH1781">
        <v>67582000</v>
      </c>
      <c r="AJ1781">
        <v>5280000</v>
      </c>
      <c r="AK1781">
        <v>3501000</v>
      </c>
      <c r="AM1781">
        <v>4098000</v>
      </c>
      <c r="AN1781">
        <v>3251000</v>
      </c>
      <c r="AO1781">
        <v>3518000</v>
      </c>
      <c r="AP1781">
        <v>17832000</v>
      </c>
      <c r="AS1781">
        <v>6060000</v>
      </c>
      <c r="AY1781">
        <v>0.1</v>
      </c>
      <c r="BA1781">
        <v>7.8127312006155497E-2</v>
      </c>
      <c r="BB1781">
        <v>10867000</v>
      </c>
      <c r="BC1781">
        <v>28699000</v>
      </c>
      <c r="BD1781">
        <v>0.42465449380012399</v>
      </c>
      <c r="BG1781">
        <v>0.41836583705720498</v>
      </c>
      <c r="BI1781">
        <v>0.148832804792107</v>
      </c>
      <c r="BM1781">
        <v>5.1803734722263302E-2</v>
      </c>
      <c r="BN1781">
        <v>0.31179087385482701</v>
      </c>
      <c r="BO1781">
        <v>3.08897100625355</v>
      </c>
      <c r="BP1781">
        <v>0.818798616287292</v>
      </c>
      <c r="BQ1781">
        <v>3.1373201077919801</v>
      </c>
      <c r="BR1781">
        <v>197.52837</v>
      </c>
      <c r="BS1781">
        <v>1.0559308821618801E-2</v>
      </c>
      <c r="BU1781">
        <v>6.4157584123684604E-9</v>
      </c>
    </row>
    <row r="1782" spans="3:73" x14ac:dyDescent="0.3">
      <c r="C1782">
        <v>875657</v>
      </c>
      <c r="D1782" t="s">
        <v>4033</v>
      </c>
      <c r="E1782" t="s">
        <v>2265</v>
      </c>
      <c r="F1782" t="s">
        <v>3614</v>
      </c>
      <c r="G1782" t="s">
        <v>3630</v>
      </c>
      <c r="H1782" t="s">
        <v>3631</v>
      </c>
      <c r="I1782" t="s">
        <v>4034</v>
      </c>
      <c r="J1782">
        <v>2026</v>
      </c>
      <c r="K1782" t="s">
        <v>4062</v>
      </c>
      <c r="L1782">
        <v>6.3560020000000002</v>
      </c>
    </row>
    <row r="1783" spans="3:73" x14ac:dyDescent="0.3">
      <c r="C1783">
        <v>875657</v>
      </c>
      <c r="D1783" t="s">
        <v>4033</v>
      </c>
      <c r="E1783" t="s">
        <v>2265</v>
      </c>
      <c r="F1783" t="s">
        <v>3614</v>
      </c>
      <c r="G1783" t="s">
        <v>3630</v>
      </c>
      <c r="H1783" t="s">
        <v>3631</v>
      </c>
      <c r="I1783" t="s">
        <v>4034</v>
      </c>
      <c r="J1783">
        <v>2025</v>
      </c>
      <c r="K1783" t="s">
        <v>4062</v>
      </c>
      <c r="L1783">
        <v>6.7870189999999999</v>
      </c>
      <c r="M1783">
        <v>216912000</v>
      </c>
      <c r="N1783">
        <v>105801000</v>
      </c>
      <c r="O1783">
        <v>9345000</v>
      </c>
      <c r="P1783">
        <v>33948000</v>
      </c>
      <c r="Q1783">
        <v>54008000</v>
      </c>
      <c r="S1783">
        <v>40397000</v>
      </c>
      <c r="U1783">
        <v>45376000</v>
      </c>
      <c r="V1783">
        <v>86778000</v>
      </c>
      <c r="W1783">
        <v>37333000</v>
      </c>
      <c r="X1783">
        <v>17423000</v>
      </c>
      <c r="AB1783">
        <v>129995000</v>
      </c>
      <c r="AD1783">
        <v>-40340000</v>
      </c>
      <c r="AE1783">
        <v>2109000</v>
      </c>
      <c r="AF1783">
        <v>16656503</v>
      </c>
      <c r="AG1783">
        <v>46021000</v>
      </c>
      <c r="AH1783">
        <v>191159000</v>
      </c>
      <c r="AI1783">
        <v>145138000</v>
      </c>
      <c r="AJ1783">
        <v>-5902000</v>
      </c>
      <c r="AK1783">
        <v>10398000</v>
      </c>
      <c r="AL1783">
        <v>51923000</v>
      </c>
      <c r="AM1783">
        <v>-2447000</v>
      </c>
      <c r="AN1783">
        <v>-5898000</v>
      </c>
      <c r="AQ1783">
        <v>10990000</v>
      </c>
      <c r="AU1783">
        <v>-3872000</v>
      </c>
      <c r="AV1783">
        <v>-4676000</v>
      </c>
      <c r="AY1783">
        <v>-35</v>
      </c>
      <c r="AZ1783">
        <v>52685500</v>
      </c>
      <c r="BA1783">
        <v>-3.08748214836864E-2</v>
      </c>
      <c r="BE1783">
        <v>5.7491407676332297E-2</v>
      </c>
      <c r="BG1783">
        <v>0.240747231362374</v>
      </c>
      <c r="BH1783">
        <v>2.7547997076994601</v>
      </c>
      <c r="BI1783">
        <v>0.88127443387180104</v>
      </c>
      <c r="BJ1783">
        <v>-2.02553894925167E-2</v>
      </c>
      <c r="BM1783">
        <v>5.4394509282848301E-2</v>
      </c>
      <c r="BN1783">
        <v>0.40006085417127701</v>
      </c>
      <c r="BP1783">
        <v>0.250314734952991</v>
      </c>
      <c r="BQ1783">
        <v>1.38732488682935</v>
      </c>
      <c r="BR1783">
        <v>-0.193914828571429</v>
      </c>
      <c r="BS1783">
        <v>-4.5370975806761797E-2</v>
      </c>
      <c r="BU1783">
        <v>-1.82734462863956E-6</v>
      </c>
    </row>
    <row r="1784" spans="3:73" x14ac:dyDescent="0.3">
      <c r="C1784">
        <v>875657</v>
      </c>
      <c r="D1784" t="s">
        <v>4033</v>
      </c>
      <c r="E1784" t="s">
        <v>2265</v>
      </c>
      <c r="F1784" t="s">
        <v>3614</v>
      </c>
      <c r="G1784" t="s">
        <v>3630</v>
      </c>
      <c r="H1784" t="s">
        <v>3631</v>
      </c>
      <c r="I1784" t="s">
        <v>4034</v>
      </c>
      <c r="J1784">
        <v>2024</v>
      </c>
      <c r="K1784" t="s">
        <v>4062</v>
      </c>
      <c r="L1784">
        <v>9.7457239999999992</v>
      </c>
      <c r="M1784">
        <v>220451000</v>
      </c>
      <c r="N1784">
        <v>97160000</v>
      </c>
      <c r="O1784">
        <v>6854000</v>
      </c>
      <c r="P1784">
        <v>29370000</v>
      </c>
      <c r="Q1784">
        <v>51363000</v>
      </c>
      <c r="S1784">
        <v>40485000</v>
      </c>
      <c r="U1784">
        <v>45006000</v>
      </c>
      <c r="V1784">
        <v>86264000</v>
      </c>
      <c r="W1784">
        <v>29291000</v>
      </c>
      <c r="X1784">
        <v>14160000</v>
      </c>
      <c r="AA1784">
        <v>55000000</v>
      </c>
      <c r="AB1784">
        <v>133995000</v>
      </c>
      <c r="AC1784">
        <v>21492000</v>
      </c>
      <c r="AD1784">
        <v>-34442000</v>
      </c>
      <c r="AE1784">
        <v>2107000</v>
      </c>
      <c r="AF1784">
        <v>16632965</v>
      </c>
      <c r="AG1784">
        <v>42314000</v>
      </c>
      <c r="AH1784">
        <v>164456000</v>
      </c>
      <c r="AI1784">
        <v>122142000</v>
      </c>
      <c r="AJ1784">
        <v>9965000</v>
      </c>
      <c r="AK1784">
        <v>8268000</v>
      </c>
      <c r="AL1784">
        <v>32349000</v>
      </c>
      <c r="AM1784">
        <v>1892000</v>
      </c>
      <c r="AN1784">
        <v>6312000</v>
      </c>
      <c r="AQ1784">
        <v>16636000</v>
      </c>
      <c r="AU1784">
        <v>-49954000</v>
      </c>
      <c r="AV1784">
        <v>29860000</v>
      </c>
      <c r="AY1784">
        <v>0.38</v>
      </c>
      <c r="AZ1784">
        <v>46789000</v>
      </c>
      <c r="BA1784">
        <v>6.0593715036240697E-2</v>
      </c>
      <c r="BE1784">
        <v>0.101157756481977</v>
      </c>
      <c r="BG1784">
        <v>0.25729678455027499</v>
      </c>
      <c r="BH1784">
        <v>2.61048537049306</v>
      </c>
      <c r="BI1784">
        <v>0.74599797687467995</v>
      </c>
      <c r="BJ1784">
        <v>-0.30375297952035801</v>
      </c>
      <c r="BM1784">
        <v>5.02748455513937E-2</v>
      </c>
      <c r="BN1784">
        <v>0.39130691174002402</v>
      </c>
      <c r="BP1784">
        <v>0.23399679082312</v>
      </c>
      <c r="BQ1784">
        <v>1.5635178041036499</v>
      </c>
      <c r="BR1784">
        <v>25.646642105263201</v>
      </c>
      <c r="BS1784">
        <v>4.7106235307287601E-2</v>
      </c>
      <c r="BU1784">
        <v>2.7638159035784899E-8</v>
      </c>
    </row>
    <row r="1785" spans="3:73" x14ac:dyDescent="0.3">
      <c r="C1785">
        <v>875657</v>
      </c>
      <c r="D1785" t="s">
        <v>4033</v>
      </c>
      <c r="E1785" t="s">
        <v>2265</v>
      </c>
      <c r="F1785" t="s">
        <v>3614</v>
      </c>
      <c r="G1785" t="s">
        <v>3630</v>
      </c>
      <c r="H1785" t="s">
        <v>3631</v>
      </c>
      <c r="I1785" t="s">
        <v>4034</v>
      </c>
      <c r="J1785">
        <v>2023</v>
      </c>
      <c r="K1785" t="s">
        <v>4062</v>
      </c>
      <c r="L1785">
        <v>7.7784570000000004</v>
      </c>
      <c r="M1785">
        <v>178276000</v>
      </c>
      <c r="N1785">
        <v>90203000</v>
      </c>
      <c r="O1785">
        <v>10196000</v>
      </c>
      <c r="P1785">
        <v>31761000</v>
      </c>
      <c r="Q1785">
        <v>42215000</v>
      </c>
      <c r="S1785">
        <v>21117000</v>
      </c>
      <c r="U1785">
        <v>37571000</v>
      </c>
      <c r="V1785">
        <v>52849000</v>
      </c>
      <c r="W1785">
        <v>23730000</v>
      </c>
      <c r="X1785">
        <v>11336000</v>
      </c>
      <c r="AA1785">
        <v>25747000</v>
      </c>
      <c r="AB1785">
        <v>125332000</v>
      </c>
      <c r="AC1785">
        <v>21492000</v>
      </c>
      <c r="AD1785">
        <v>-40754000</v>
      </c>
      <c r="AE1785">
        <v>2078000</v>
      </c>
      <c r="AF1785">
        <v>16347493</v>
      </c>
      <c r="AG1785">
        <v>39200000</v>
      </c>
      <c r="AH1785">
        <v>158644000</v>
      </c>
      <c r="AI1785">
        <v>119444000</v>
      </c>
      <c r="AJ1785">
        <v>9475000</v>
      </c>
      <c r="AK1785">
        <v>7531000</v>
      </c>
      <c r="AL1785">
        <v>29725000</v>
      </c>
      <c r="AM1785">
        <v>1951000</v>
      </c>
      <c r="AN1785">
        <v>7197000</v>
      </c>
      <c r="AP1785">
        <v>3911000</v>
      </c>
      <c r="AQ1785">
        <v>1929000</v>
      </c>
      <c r="AU1785">
        <v>-2552000</v>
      </c>
      <c r="AV1785">
        <v>5490000</v>
      </c>
      <c r="AY1785">
        <v>0.03</v>
      </c>
      <c r="AZ1785">
        <v>41703500</v>
      </c>
      <c r="BA1785">
        <v>5.9724918685862702E-2</v>
      </c>
      <c r="BE1785">
        <v>1.2159300068077E-2</v>
      </c>
      <c r="BG1785">
        <v>0.247094122689796</v>
      </c>
      <c r="BH1785">
        <v>2.8641241142829701</v>
      </c>
      <c r="BI1785">
        <v>0.88987861518095501</v>
      </c>
      <c r="BJ1785">
        <v>-1.6086331660825501E-2</v>
      </c>
      <c r="BM1785">
        <v>4.74710672953279E-2</v>
      </c>
      <c r="BN1785">
        <v>0.29644483834055102</v>
      </c>
      <c r="BP1785">
        <v>0.42966708807416798</v>
      </c>
      <c r="BQ1785">
        <v>2.0222503160556302</v>
      </c>
      <c r="BR1785">
        <v>259.28190000000001</v>
      </c>
      <c r="BS1785">
        <v>5.7423483228545E-2</v>
      </c>
      <c r="BU1785">
        <v>1.8618845147288799E-9</v>
      </c>
    </row>
    <row r="1786" spans="3:73" x14ac:dyDescent="0.3">
      <c r="C1786">
        <v>875657</v>
      </c>
      <c r="D1786" t="s">
        <v>4033</v>
      </c>
      <c r="E1786" t="s">
        <v>2265</v>
      </c>
      <c r="F1786" t="s">
        <v>3614</v>
      </c>
      <c r="G1786" t="s">
        <v>3630</v>
      </c>
      <c r="H1786" t="s">
        <v>3631</v>
      </c>
      <c r="I1786" t="s">
        <v>4034</v>
      </c>
      <c r="J1786">
        <v>2022</v>
      </c>
      <c r="K1786" t="s">
        <v>4062</v>
      </c>
      <c r="L1786">
        <v>4.7741030000000002</v>
      </c>
      <c r="M1786">
        <v>168430000</v>
      </c>
      <c r="N1786">
        <v>78988000</v>
      </c>
      <c r="O1786">
        <v>5634000</v>
      </c>
      <c r="P1786">
        <v>27779000</v>
      </c>
      <c r="Q1786">
        <v>41192000</v>
      </c>
      <c r="S1786">
        <v>21716000</v>
      </c>
      <c r="U1786">
        <v>37428000</v>
      </c>
      <c r="V1786">
        <v>52027000</v>
      </c>
      <c r="W1786">
        <v>28913000</v>
      </c>
      <c r="X1786">
        <v>16074000</v>
      </c>
      <c r="AA1786">
        <v>21497000</v>
      </c>
      <c r="AB1786">
        <v>116277000</v>
      </c>
      <c r="AC1786">
        <v>21484000</v>
      </c>
      <c r="AD1786">
        <v>-47951000</v>
      </c>
      <c r="AE1786">
        <v>2057000</v>
      </c>
      <c r="AF1786">
        <v>16135358</v>
      </c>
      <c r="AG1786">
        <v>29400000</v>
      </c>
      <c r="AH1786">
        <v>131840000</v>
      </c>
      <c r="AI1786">
        <v>102440000</v>
      </c>
      <c r="AJ1786">
        <v>129000</v>
      </c>
      <c r="AK1786">
        <v>7081000</v>
      </c>
      <c r="AL1786">
        <v>29271000</v>
      </c>
      <c r="AM1786">
        <v>-326000</v>
      </c>
      <c r="AN1786">
        <v>-119000</v>
      </c>
      <c r="AP1786">
        <v>4459000</v>
      </c>
      <c r="AQ1786">
        <v>-1263000</v>
      </c>
      <c r="AU1786">
        <v>-1679000</v>
      </c>
      <c r="AV1786">
        <v>518000</v>
      </c>
      <c r="AY1786">
        <v>0.03</v>
      </c>
      <c r="AZ1786">
        <v>37190500</v>
      </c>
      <c r="BA1786">
        <v>9.7845873786407797E-4</v>
      </c>
      <c r="BE1786">
        <v>-9.5797936893203903E-3</v>
      </c>
      <c r="BG1786">
        <v>0.22299757281553401</v>
      </c>
      <c r="BH1786">
        <v>2.7544668665384999</v>
      </c>
      <c r="BI1786">
        <v>0.78275841595915197</v>
      </c>
      <c r="BJ1786">
        <v>-1.2735133495145601E-2</v>
      </c>
      <c r="BM1786">
        <v>5.3709041262135902E-2</v>
      </c>
      <c r="BN1786">
        <v>0.30889390251142901</v>
      </c>
      <c r="BP1786">
        <v>0.194860443399163</v>
      </c>
      <c r="BQ1786">
        <v>1.3072320409504401</v>
      </c>
      <c r="BR1786">
        <v>159.136766666667</v>
      </c>
      <c r="BS1786">
        <v>-1.0234182168442599E-3</v>
      </c>
      <c r="BU1786">
        <v>1.2317404989808801E-9</v>
      </c>
    </row>
    <row r="1787" spans="3:73" x14ac:dyDescent="0.3">
      <c r="C1787">
        <v>875657</v>
      </c>
      <c r="D1787" t="s">
        <v>4033</v>
      </c>
      <c r="E1787" t="s">
        <v>2265</v>
      </c>
      <c r="F1787" t="s">
        <v>3614</v>
      </c>
      <c r="G1787" t="s">
        <v>3630</v>
      </c>
      <c r="H1787" t="s">
        <v>3631</v>
      </c>
      <c r="I1787" t="s">
        <v>4034</v>
      </c>
      <c r="J1787">
        <v>2021</v>
      </c>
      <c r="K1787" t="s">
        <v>4062</v>
      </c>
      <c r="L1787">
        <v>9.5188790000000001</v>
      </c>
      <c r="M1787">
        <v>159538000</v>
      </c>
      <c r="N1787">
        <v>66524000</v>
      </c>
      <c r="O1787">
        <v>8329000</v>
      </c>
      <c r="P1787">
        <v>20232000</v>
      </c>
      <c r="Q1787">
        <v>33189000</v>
      </c>
      <c r="S1787">
        <v>23205000</v>
      </c>
      <c r="U1787">
        <v>38068000</v>
      </c>
      <c r="V1787">
        <v>41795000</v>
      </c>
      <c r="W1787">
        <v>18924000</v>
      </c>
      <c r="X1787">
        <v>9823000</v>
      </c>
      <c r="AB1787">
        <v>117616000</v>
      </c>
      <c r="AC1787">
        <v>21469000</v>
      </c>
      <c r="AD1787">
        <v>-47832000</v>
      </c>
      <c r="AE1787">
        <v>2052000</v>
      </c>
      <c r="AF1787">
        <v>16089832</v>
      </c>
      <c r="AG1787">
        <v>24642000</v>
      </c>
      <c r="AH1787">
        <v>98267000</v>
      </c>
      <c r="AI1787">
        <v>73625000</v>
      </c>
      <c r="AJ1787">
        <v>35000</v>
      </c>
      <c r="AK1787">
        <v>6826000</v>
      </c>
      <c r="AL1787">
        <v>24607000</v>
      </c>
      <c r="AM1787">
        <v>79000</v>
      </c>
      <c r="AN1787">
        <v>-234000</v>
      </c>
      <c r="AP1787">
        <v>3539000</v>
      </c>
      <c r="AQ1787">
        <v>4325000</v>
      </c>
      <c r="AU1787">
        <v>-26333000</v>
      </c>
      <c r="AV1787">
        <v>19642000</v>
      </c>
      <c r="AY1787">
        <v>-0.01</v>
      </c>
      <c r="AZ1787">
        <v>30691000</v>
      </c>
      <c r="BA1787">
        <v>3.5617246888579101E-4</v>
      </c>
      <c r="BE1787">
        <v>4.4012740798029901E-2</v>
      </c>
      <c r="BG1787">
        <v>0.25076577080810403</v>
      </c>
      <c r="BH1787">
        <v>2.3989117330813601</v>
      </c>
      <c r="BI1787">
        <v>0.61594729782246205</v>
      </c>
      <c r="BJ1787">
        <v>-0.26797398923341498</v>
      </c>
      <c r="BM1787">
        <v>6.9463807788983103E-2</v>
      </c>
      <c r="BN1787">
        <v>0.261975203399817</v>
      </c>
      <c r="BP1787">
        <v>0.44012893679983101</v>
      </c>
      <c r="BQ1787">
        <v>1.76151976326358</v>
      </c>
      <c r="BR1787">
        <v>-951.88789999999995</v>
      </c>
      <c r="BS1787">
        <v>-1.9895252346619498E-3</v>
      </c>
      <c r="BU1787">
        <v>-8.0931837505101404E-10</v>
      </c>
    </row>
    <row r="1788" spans="3:73" x14ac:dyDescent="0.3">
      <c r="C1788">
        <v>875657</v>
      </c>
      <c r="D1788" t="s">
        <v>4033</v>
      </c>
      <c r="E1788" t="s">
        <v>2265</v>
      </c>
      <c r="F1788" t="s">
        <v>3614</v>
      </c>
      <c r="G1788" t="s">
        <v>3630</v>
      </c>
      <c r="H1788" t="s">
        <v>3631</v>
      </c>
      <c r="I1788" t="s">
        <v>4034</v>
      </c>
      <c r="J1788">
        <v>2020</v>
      </c>
      <c r="K1788" t="s">
        <v>4062</v>
      </c>
      <c r="L1788">
        <v>6.7925129999999996</v>
      </c>
      <c r="M1788">
        <v>137701000</v>
      </c>
      <c r="N1788">
        <v>64496000</v>
      </c>
      <c r="O1788">
        <v>10562000</v>
      </c>
      <c r="P1788">
        <v>21054000</v>
      </c>
      <c r="Q1788">
        <v>28193000</v>
      </c>
      <c r="S1788">
        <v>22850000</v>
      </c>
      <c r="U1788">
        <v>27018000</v>
      </c>
      <c r="V1788">
        <v>20778000</v>
      </c>
      <c r="W1788">
        <v>18706000</v>
      </c>
      <c r="X1788">
        <v>10839000</v>
      </c>
      <c r="AB1788">
        <v>116800000</v>
      </c>
      <c r="AC1788">
        <v>21321000</v>
      </c>
      <c r="AD1788">
        <v>-47598000</v>
      </c>
      <c r="AE1788">
        <v>2037000</v>
      </c>
      <c r="AF1788">
        <v>15959984</v>
      </c>
      <c r="AG1788">
        <v>29159000</v>
      </c>
      <c r="AH1788">
        <v>107712000</v>
      </c>
      <c r="AI1788">
        <v>78553000</v>
      </c>
      <c r="AJ1788">
        <v>5701000</v>
      </c>
      <c r="AK1788">
        <v>5947000</v>
      </c>
      <c r="AL1788">
        <v>23458000</v>
      </c>
      <c r="AM1788">
        <v>1692000</v>
      </c>
      <c r="AN1788">
        <v>5232000</v>
      </c>
      <c r="AP1788">
        <v>2935000</v>
      </c>
      <c r="AQ1788">
        <v>21720000</v>
      </c>
      <c r="AU1788">
        <v>-2981000</v>
      </c>
      <c r="AV1788">
        <v>-15694000</v>
      </c>
      <c r="AY1788">
        <v>33</v>
      </c>
      <c r="AZ1788">
        <v>28976000</v>
      </c>
      <c r="BA1788">
        <v>5.2928178847296503E-2</v>
      </c>
      <c r="BE1788">
        <v>0.201648841354724</v>
      </c>
      <c r="BG1788">
        <v>0.27071264111705301</v>
      </c>
      <c r="BH1788">
        <v>2.7109676974047501</v>
      </c>
      <c r="BI1788">
        <v>0.78221654163731602</v>
      </c>
      <c r="BJ1788">
        <v>-2.7675653594771199E-2</v>
      </c>
      <c r="BM1788">
        <v>5.5212046939988102E-2</v>
      </c>
      <c r="BN1788">
        <v>0.15089215038380299</v>
      </c>
      <c r="BP1788">
        <v>0.56463166898321404</v>
      </c>
      <c r="BQ1788">
        <v>1.9407142093445999</v>
      </c>
      <c r="BR1788">
        <v>0.205833727272727</v>
      </c>
      <c r="BS1788">
        <v>4.47945205479452E-2</v>
      </c>
      <c r="BU1788">
        <v>1.9191175428082201E-6</v>
      </c>
    </row>
    <row r="1789" spans="3:73" x14ac:dyDescent="0.3">
      <c r="C1789">
        <v>875657</v>
      </c>
      <c r="D1789" t="s">
        <v>4033</v>
      </c>
      <c r="E1789" t="s">
        <v>2265</v>
      </c>
      <c r="F1789" t="s">
        <v>3614</v>
      </c>
      <c r="G1789" t="s">
        <v>3630</v>
      </c>
      <c r="H1789" t="s">
        <v>3631</v>
      </c>
      <c r="I1789" t="s">
        <v>4034</v>
      </c>
      <c r="J1789">
        <v>2019</v>
      </c>
      <c r="K1789" t="s">
        <v>4062</v>
      </c>
      <c r="L1789">
        <v>9.1042179999999995</v>
      </c>
      <c r="M1789">
        <v>144557000</v>
      </c>
      <c r="N1789">
        <v>70373000</v>
      </c>
      <c r="O1789">
        <v>7135000</v>
      </c>
      <c r="P1789">
        <v>30106000</v>
      </c>
      <c r="Q1789">
        <v>29759000</v>
      </c>
      <c r="S1789">
        <v>22525000</v>
      </c>
      <c r="U1789">
        <v>26753000</v>
      </c>
      <c r="V1789">
        <v>34807000</v>
      </c>
      <c r="W1789">
        <v>17190000</v>
      </c>
      <c r="X1789">
        <v>9388000</v>
      </c>
      <c r="AB1789">
        <v>109726000</v>
      </c>
      <c r="AC1789">
        <v>21231000</v>
      </c>
      <c r="AD1789">
        <v>-52830000</v>
      </c>
      <c r="AE1789">
        <v>2026000</v>
      </c>
      <c r="AF1789">
        <v>15866868</v>
      </c>
      <c r="AG1789">
        <v>31165000</v>
      </c>
      <c r="AH1789">
        <v>106795000</v>
      </c>
      <c r="AI1789">
        <v>75630000</v>
      </c>
      <c r="AJ1789">
        <v>7368000</v>
      </c>
      <c r="AK1789">
        <v>6805000</v>
      </c>
      <c r="AL1789">
        <v>23797000</v>
      </c>
      <c r="AM1789">
        <v>1457000</v>
      </c>
      <c r="AN1789">
        <v>5205000</v>
      </c>
      <c r="AP1789">
        <v>2745000</v>
      </c>
      <c r="AQ1789">
        <v>-2970000</v>
      </c>
      <c r="AU1789">
        <v>-31529000</v>
      </c>
      <c r="AV1789">
        <v>16124000</v>
      </c>
      <c r="AY1789">
        <v>0.33</v>
      </c>
      <c r="AZ1789">
        <v>26301000</v>
      </c>
      <c r="BA1789">
        <v>6.8991994007210095E-2</v>
      </c>
      <c r="BE1789">
        <v>-2.7810290743948699E-2</v>
      </c>
      <c r="BG1789">
        <v>0.29182077812631702</v>
      </c>
      <c r="BH1789">
        <v>2.8755560625071301</v>
      </c>
      <c r="BI1789">
        <v>0.73877432431497603</v>
      </c>
      <c r="BJ1789">
        <v>-0.29522917739594601</v>
      </c>
      <c r="BM1789">
        <v>6.3720211620394193E-2</v>
      </c>
      <c r="BN1789">
        <v>0.24078391222839399</v>
      </c>
      <c r="BP1789">
        <v>0.415066899360093</v>
      </c>
      <c r="BQ1789">
        <v>2.3626527050610799</v>
      </c>
      <c r="BR1789">
        <v>27.588539393939399</v>
      </c>
      <c r="BS1789">
        <v>4.7436341432294998E-2</v>
      </c>
      <c r="BU1789">
        <v>2.7380857226181599E-8</v>
      </c>
    </row>
    <row r="1790" spans="3:73" x14ac:dyDescent="0.3">
      <c r="C1790">
        <v>875657</v>
      </c>
      <c r="D1790" t="s">
        <v>4033</v>
      </c>
      <c r="E1790" t="s">
        <v>2265</v>
      </c>
      <c r="F1790" t="s">
        <v>3614</v>
      </c>
      <c r="G1790" t="s">
        <v>3630</v>
      </c>
      <c r="H1790" t="s">
        <v>3631</v>
      </c>
      <c r="I1790" t="s">
        <v>4034</v>
      </c>
      <c r="J1790">
        <v>2018</v>
      </c>
      <c r="K1790" t="s">
        <v>4062</v>
      </c>
      <c r="L1790">
        <v>8.5854130000000008</v>
      </c>
      <c r="M1790">
        <v>120104000</v>
      </c>
      <c r="N1790">
        <v>67221000</v>
      </c>
      <c r="O1790">
        <v>25583000</v>
      </c>
      <c r="P1790">
        <v>16015000</v>
      </c>
      <c r="Q1790">
        <v>22843000</v>
      </c>
      <c r="S1790">
        <v>10744000</v>
      </c>
      <c r="U1790">
        <v>20109000</v>
      </c>
      <c r="V1790">
        <v>15570000</v>
      </c>
      <c r="W1790">
        <v>14947000</v>
      </c>
      <c r="X1790">
        <v>9919000</v>
      </c>
      <c r="AB1790">
        <v>104619000</v>
      </c>
      <c r="AC1790">
        <v>19266000</v>
      </c>
      <c r="AD1790">
        <v>-57964000</v>
      </c>
      <c r="AF1790">
        <v>15920585</v>
      </c>
      <c r="AG1790">
        <v>25583000</v>
      </c>
      <c r="AH1790">
        <v>87190000</v>
      </c>
      <c r="AI1790">
        <v>61607000</v>
      </c>
      <c r="AJ1790">
        <v>6555000</v>
      </c>
      <c r="AK1790">
        <v>4508000</v>
      </c>
      <c r="AL1790">
        <v>19028000</v>
      </c>
      <c r="AM1790">
        <v>-18386000</v>
      </c>
      <c r="AN1790">
        <v>24930000</v>
      </c>
      <c r="AP1790">
        <v>2369000</v>
      </c>
      <c r="AQ1790">
        <v>10886000</v>
      </c>
      <c r="AU1790">
        <v>-4185000</v>
      </c>
      <c r="AV1790">
        <v>1168000</v>
      </c>
      <c r="AY1790">
        <v>1.57</v>
      </c>
      <c r="AZ1790">
        <v>24584500</v>
      </c>
      <c r="BA1790">
        <v>7.5180639981649297E-2</v>
      </c>
      <c r="BE1790">
        <v>0.124853767633903</v>
      </c>
      <c r="BG1790">
        <v>0.29341667622433798</v>
      </c>
      <c r="BH1790">
        <v>2.50592853220525</v>
      </c>
      <c r="BI1790">
        <v>0.72595417305002297</v>
      </c>
      <c r="BJ1790">
        <v>-4.7998623695377898E-2</v>
      </c>
      <c r="BM1790">
        <v>5.1703176969836E-2</v>
      </c>
      <c r="BN1790">
        <v>0.12963764737227701</v>
      </c>
      <c r="BP1790">
        <v>1.71158091924801</v>
      </c>
      <c r="BQ1790">
        <v>2.96902388439152</v>
      </c>
      <c r="BR1790">
        <v>5.4684159235668801</v>
      </c>
      <c r="BS1790">
        <v>0.23829323545436301</v>
      </c>
      <c r="BU1790">
        <v>1.2883987048241701E-7</v>
      </c>
    </row>
    <row r="1791" spans="3:73" x14ac:dyDescent="0.3">
      <c r="C1791">
        <v>875657</v>
      </c>
      <c r="D1791" t="s">
        <v>4033</v>
      </c>
      <c r="E1791" t="s">
        <v>2265</v>
      </c>
      <c r="F1791" t="s">
        <v>3614</v>
      </c>
      <c r="G1791" t="s">
        <v>3630</v>
      </c>
      <c r="H1791" t="s">
        <v>3631</v>
      </c>
      <c r="I1791" t="s">
        <v>4034</v>
      </c>
      <c r="J1791">
        <v>2017</v>
      </c>
      <c r="K1791" t="s">
        <v>4062</v>
      </c>
      <c r="L1791">
        <v>6.4015019999999998</v>
      </c>
      <c r="M1791">
        <v>97186000</v>
      </c>
      <c r="N1791">
        <v>61916000</v>
      </c>
      <c r="P1791">
        <v>14657000</v>
      </c>
      <c r="Q1791">
        <v>26326000</v>
      </c>
      <c r="S1791">
        <v>7570000</v>
      </c>
      <c r="U1791">
        <v>20458000</v>
      </c>
      <c r="V1791">
        <v>18137000</v>
      </c>
      <c r="W1791">
        <v>14239000</v>
      </c>
      <c r="X1791">
        <v>8787000</v>
      </c>
      <c r="AB1791">
        <v>79203000</v>
      </c>
      <c r="AD1791">
        <v>-82894000</v>
      </c>
      <c r="AE1791">
        <v>1966000</v>
      </c>
      <c r="AF1791">
        <v>15651217</v>
      </c>
      <c r="AG1791">
        <v>26232000</v>
      </c>
      <c r="AH1791">
        <v>85531000</v>
      </c>
      <c r="AI1791">
        <v>59299000</v>
      </c>
      <c r="AJ1791">
        <v>6476000</v>
      </c>
      <c r="AK1791">
        <v>4737000</v>
      </c>
      <c r="AL1791">
        <v>19756000</v>
      </c>
      <c r="AM1791">
        <v>-1369000</v>
      </c>
      <c r="AN1791">
        <v>7648000</v>
      </c>
      <c r="AP1791">
        <v>2427000</v>
      </c>
      <c r="AQ1791">
        <v>7270000</v>
      </c>
      <c r="AU1791">
        <v>-1392000</v>
      </c>
      <c r="AV1791">
        <v>1403000</v>
      </c>
      <c r="AY1791">
        <v>0.49</v>
      </c>
      <c r="BA1791">
        <v>7.5715237750055495E-2</v>
      </c>
      <c r="BE1791">
        <v>8.4998421624907894E-2</v>
      </c>
      <c r="BG1791">
        <v>0.30669581789058897</v>
      </c>
      <c r="BI1791">
        <v>0.88007531949046203</v>
      </c>
      <c r="BJ1791">
        <v>-1.6274800949363399E-2</v>
      </c>
      <c r="BM1791">
        <v>5.5383428230699999E-2</v>
      </c>
      <c r="BN1791">
        <v>0.18662152984997801</v>
      </c>
      <c r="BQ1791">
        <v>2.4994732776178101</v>
      </c>
      <c r="BR1791">
        <v>13.0642897959184</v>
      </c>
      <c r="BS1791">
        <v>9.6561998914182504E-2</v>
      </c>
      <c r="BU1791">
        <v>3.9603752130601101E-8</v>
      </c>
    </row>
    <row r="1792" spans="3:73" x14ac:dyDescent="0.3">
      <c r="C1792">
        <v>751978</v>
      </c>
      <c r="D1792" t="s">
        <v>4036</v>
      </c>
      <c r="E1792" t="s">
        <v>1385</v>
      </c>
      <c r="F1792" t="s">
        <v>3614</v>
      </c>
      <c r="G1792" t="s">
        <v>3802</v>
      </c>
      <c r="H1792" t="s">
        <v>3803</v>
      </c>
      <c r="I1792" t="s">
        <v>4037</v>
      </c>
      <c r="J1792">
        <v>2026</v>
      </c>
      <c r="K1792" t="s">
        <v>4062</v>
      </c>
      <c r="L1792">
        <v>166.676367</v>
      </c>
    </row>
    <row r="1793" spans="3:73" x14ac:dyDescent="0.3">
      <c r="C1793">
        <v>751978</v>
      </c>
      <c r="D1793" t="s">
        <v>4036</v>
      </c>
      <c r="E1793" t="s">
        <v>1385</v>
      </c>
      <c r="F1793" t="s">
        <v>3614</v>
      </c>
      <c r="G1793" t="s">
        <v>3802</v>
      </c>
      <c r="H1793" t="s">
        <v>3803</v>
      </c>
      <c r="I1793" t="s">
        <v>4037</v>
      </c>
      <c r="J1793">
        <v>2025</v>
      </c>
      <c r="K1793" t="s">
        <v>4062</v>
      </c>
      <c r="L1793">
        <v>62.217212000000004</v>
      </c>
      <c r="M1793">
        <v>785831000</v>
      </c>
      <c r="N1793">
        <v>587363000</v>
      </c>
      <c r="O1793">
        <v>402805000</v>
      </c>
      <c r="P1793">
        <v>60716000</v>
      </c>
      <c r="Q1793">
        <v>91340000</v>
      </c>
      <c r="S1793">
        <v>147690000</v>
      </c>
      <c r="V1793">
        <v>74015000</v>
      </c>
      <c r="W1793">
        <v>65321000</v>
      </c>
      <c r="X1793">
        <v>12290000</v>
      </c>
      <c r="AB1793">
        <v>711557000</v>
      </c>
      <c r="AC1793">
        <v>170935000</v>
      </c>
      <c r="AD1793">
        <v>421359000</v>
      </c>
      <c r="AG1793">
        <v>259429000</v>
      </c>
      <c r="AH1793">
        <v>452701000</v>
      </c>
      <c r="AJ1793">
        <v>81828000</v>
      </c>
      <c r="AK1793">
        <v>78570000</v>
      </c>
      <c r="AL1793">
        <v>177601000</v>
      </c>
      <c r="AM1793">
        <v>-24025000</v>
      </c>
      <c r="AN1793">
        <v>118556000</v>
      </c>
      <c r="AQ1793">
        <v>139548000</v>
      </c>
      <c r="AS1793">
        <v>20786000</v>
      </c>
      <c r="AU1793">
        <v>-20318000</v>
      </c>
      <c r="AV1793">
        <v>6320000</v>
      </c>
      <c r="AY1793">
        <v>2.63</v>
      </c>
      <c r="AZ1793">
        <v>98686000</v>
      </c>
      <c r="BA1793">
        <v>0.18075506791458401</v>
      </c>
      <c r="BE1793">
        <v>0.30825644299438298</v>
      </c>
      <c r="BG1793">
        <v>0.57306920020057395</v>
      </c>
      <c r="BI1793">
        <v>0.57607933512421905</v>
      </c>
      <c r="BJ1793">
        <v>-4.4881721047667203E-2</v>
      </c>
      <c r="BM1793">
        <v>0.17355826472660801</v>
      </c>
      <c r="BN1793">
        <v>9.4186918052354796E-2</v>
      </c>
      <c r="BP1793">
        <v>6.1665467460694101</v>
      </c>
      <c r="BQ1793">
        <v>7.5936222654276602</v>
      </c>
      <c r="BR1793">
        <v>23.656734600760501</v>
      </c>
      <c r="BS1793">
        <v>0.16661490224957401</v>
      </c>
      <c r="BU1793">
        <v>2.2996227647258099E-7</v>
      </c>
    </row>
    <row r="1794" spans="3:73" x14ac:dyDescent="0.3">
      <c r="C1794">
        <v>751978</v>
      </c>
      <c r="D1794" t="s">
        <v>4036</v>
      </c>
      <c r="E1794" t="s">
        <v>1385</v>
      </c>
      <c r="F1794" t="s">
        <v>3614</v>
      </c>
      <c r="G1794" t="s">
        <v>3802</v>
      </c>
      <c r="H1794" t="s">
        <v>3803</v>
      </c>
      <c r="I1794" t="s">
        <v>4037</v>
      </c>
      <c r="J1794">
        <v>2024</v>
      </c>
      <c r="K1794" t="s">
        <v>4062</v>
      </c>
      <c r="L1794">
        <v>41.353136999999997</v>
      </c>
      <c r="M1794">
        <v>641118000</v>
      </c>
      <c r="N1794">
        <v>463034000</v>
      </c>
      <c r="O1794">
        <v>277273000</v>
      </c>
      <c r="P1794">
        <v>52948000</v>
      </c>
      <c r="Q1794">
        <v>106032000</v>
      </c>
      <c r="S1794">
        <v>152705000</v>
      </c>
      <c r="V1794">
        <v>70827000</v>
      </c>
      <c r="W1794">
        <v>61820000</v>
      </c>
      <c r="X1794">
        <v>8737000</v>
      </c>
      <c r="AB1794">
        <v>570071000</v>
      </c>
      <c r="AC1794">
        <v>139424000</v>
      </c>
      <c r="AD1794">
        <v>302803000</v>
      </c>
      <c r="AG1794">
        <v>183998000</v>
      </c>
      <c r="AJ1794">
        <v>-1310000</v>
      </c>
      <c r="AK1794">
        <v>68922000</v>
      </c>
      <c r="AL1794">
        <v>185308000</v>
      </c>
      <c r="AM1794">
        <v>4348000</v>
      </c>
      <c r="AN1794">
        <v>6129000</v>
      </c>
      <c r="AQ1794">
        <v>50842000</v>
      </c>
      <c r="AS1794">
        <v>18626000</v>
      </c>
      <c r="AU1794">
        <v>-23602000</v>
      </c>
      <c r="AV1794">
        <v>7993000</v>
      </c>
      <c r="AY1794">
        <v>0.14000000000000001</v>
      </c>
      <c r="AZ1794">
        <v>106305500</v>
      </c>
      <c r="BN1794">
        <v>0.11047420287685</v>
      </c>
      <c r="BP1794">
        <v>4.4851666127466796</v>
      </c>
      <c r="BQ1794">
        <v>5.774862504044</v>
      </c>
      <c r="BR1794">
        <v>295.37954999999999</v>
      </c>
      <c r="BS1794">
        <v>1.0751292382878599E-2</v>
      </c>
      <c r="BU1794">
        <v>1.01556458406058E-8</v>
      </c>
    </row>
    <row r="1795" spans="3:73" x14ac:dyDescent="0.3">
      <c r="C1795">
        <v>751978</v>
      </c>
      <c r="D1795" t="s">
        <v>4036</v>
      </c>
      <c r="E1795" t="s">
        <v>1385</v>
      </c>
      <c r="F1795" t="s">
        <v>3614</v>
      </c>
      <c r="G1795" t="s">
        <v>3802</v>
      </c>
      <c r="H1795" t="s">
        <v>3803</v>
      </c>
      <c r="I1795" t="s">
        <v>4037</v>
      </c>
      <c r="J1795">
        <v>2023</v>
      </c>
      <c r="K1795" t="s">
        <v>4062</v>
      </c>
      <c r="L1795">
        <v>55.630529000000003</v>
      </c>
      <c r="M1795">
        <v>594887000</v>
      </c>
      <c r="N1795">
        <v>420366000</v>
      </c>
      <c r="O1795">
        <v>242219000</v>
      </c>
      <c r="P1795">
        <v>52631000</v>
      </c>
      <c r="Q1795">
        <v>106579000</v>
      </c>
      <c r="S1795">
        <v>157689000</v>
      </c>
      <c r="V1795">
        <v>53781000</v>
      </c>
      <c r="W1795">
        <v>44169000</v>
      </c>
      <c r="X1795">
        <v>12100000</v>
      </c>
      <c r="AB1795">
        <v>540869000</v>
      </c>
      <c r="AC1795">
        <v>138927000</v>
      </c>
      <c r="AD1795">
        <v>296674000</v>
      </c>
      <c r="AG1795">
        <v>204929000</v>
      </c>
      <c r="AJ1795">
        <v>51358000</v>
      </c>
      <c r="AK1795">
        <v>67857000</v>
      </c>
      <c r="AL1795">
        <v>153571000</v>
      </c>
      <c r="AM1795">
        <v>6644000</v>
      </c>
      <c r="AN1795">
        <v>53595000</v>
      </c>
      <c r="AQ1795">
        <v>74528000</v>
      </c>
      <c r="AS1795">
        <v>17240000</v>
      </c>
      <c r="AU1795">
        <v>-33452000</v>
      </c>
      <c r="AV1795">
        <v>10602000</v>
      </c>
      <c r="AY1795">
        <v>1.21</v>
      </c>
      <c r="AZ1795">
        <v>103994500</v>
      </c>
      <c r="BN1795">
        <v>9.0405404723922403E-2</v>
      </c>
      <c r="BP1795">
        <v>5.4839140573705496</v>
      </c>
      <c r="BQ1795">
        <v>7.1042360026262799</v>
      </c>
      <c r="BR1795">
        <v>45.9756438016529</v>
      </c>
      <c r="BS1795">
        <v>9.90905376348062E-2</v>
      </c>
      <c r="BU1795">
        <v>1.24453315109574E-7</v>
      </c>
    </row>
    <row r="1796" spans="3:73" x14ac:dyDescent="0.3">
      <c r="C1796">
        <v>751978</v>
      </c>
      <c r="D1796" t="s">
        <v>4036</v>
      </c>
      <c r="E1796" t="s">
        <v>1385</v>
      </c>
      <c r="F1796" t="s">
        <v>3614</v>
      </c>
      <c r="G1796" t="s">
        <v>3802</v>
      </c>
      <c r="H1796" t="s">
        <v>3803</v>
      </c>
      <c r="I1796" t="s">
        <v>4037</v>
      </c>
      <c r="J1796">
        <v>2022</v>
      </c>
      <c r="K1796" t="s">
        <v>4062</v>
      </c>
      <c r="L1796">
        <v>67.355626000000001</v>
      </c>
      <c r="M1796">
        <v>536901000</v>
      </c>
      <c r="N1796">
        <v>362604000</v>
      </c>
      <c r="O1796">
        <v>190611000</v>
      </c>
      <c r="P1796">
        <v>65429000</v>
      </c>
      <c r="Q1796">
        <v>101410000</v>
      </c>
      <c r="S1796">
        <v>166009000</v>
      </c>
      <c r="V1796">
        <v>72565000</v>
      </c>
      <c r="W1796">
        <v>64549000</v>
      </c>
      <c r="X1796">
        <v>22207000</v>
      </c>
      <c r="AB1796">
        <v>464088000</v>
      </c>
      <c r="AC1796">
        <v>138927000</v>
      </c>
      <c r="AD1796">
        <v>243079000</v>
      </c>
      <c r="AF1796">
        <v>11758218</v>
      </c>
      <c r="AG1796">
        <v>180559000</v>
      </c>
      <c r="AJ1796">
        <v>27201000</v>
      </c>
      <c r="AK1796">
        <v>60594000</v>
      </c>
      <c r="AL1796">
        <v>153358000</v>
      </c>
      <c r="AM1796">
        <v>3261000</v>
      </c>
      <c r="AN1796">
        <v>25446000</v>
      </c>
      <c r="AQ1796">
        <v>22939000</v>
      </c>
      <c r="AS1796">
        <v>13776000</v>
      </c>
      <c r="AU1796">
        <v>-18966000</v>
      </c>
      <c r="AV1796">
        <v>4439000</v>
      </c>
      <c r="AY1796">
        <v>0.57999999999999996</v>
      </c>
      <c r="AZ1796">
        <v>84366000</v>
      </c>
      <c r="BN1796">
        <v>0.13515527071098801</v>
      </c>
      <c r="BP1796">
        <v>2.9529659638414198</v>
      </c>
      <c r="BQ1796">
        <v>4.04644533610126</v>
      </c>
      <c r="BR1796">
        <v>116.130389655172</v>
      </c>
      <c r="BS1796">
        <v>5.4830118425815803E-2</v>
      </c>
      <c r="BU1796">
        <v>8.4178567599248394E-8</v>
      </c>
    </row>
    <row r="1797" spans="3:73" x14ac:dyDescent="0.3">
      <c r="C1797">
        <v>751978</v>
      </c>
      <c r="D1797" t="s">
        <v>4036</v>
      </c>
      <c r="E1797" t="s">
        <v>1385</v>
      </c>
      <c r="F1797" t="s">
        <v>3614</v>
      </c>
      <c r="G1797" t="s">
        <v>3802</v>
      </c>
      <c r="H1797" t="s">
        <v>3803</v>
      </c>
      <c r="I1797" t="s">
        <v>4037</v>
      </c>
      <c r="J1797">
        <v>2021</v>
      </c>
      <c r="K1797" t="s">
        <v>4062</v>
      </c>
      <c r="L1797">
        <v>114.01284699999999</v>
      </c>
      <c r="M1797">
        <v>477205000</v>
      </c>
      <c r="N1797">
        <v>356760000</v>
      </c>
      <c r="O1797">
        <v>182418000</v>
      </c>
      <c r="P1797">
        <v>55097000</v>
      </c>
      <c r="Q1797">
        <v>67322000</v>
      </c>
      <c r="S1797">
        <v>115975000</v>
      </c>
      <c r="V1797">
        <v>53300000</v>
      </c>
      <c r="W1797">
        <v>49093000</v>
      </c>
      <c r="X1797">
        <v>21189000</v>
      </c>
      <c r="AB1797">
        <v>423599000</v>
      </c>
      <c r="AC1797">
        <v>138927000</v>
      </c>
      <c r="AD1797">
        <v>217633000</v>
      </c>
      <c r="AG1797">
        <v>178200000</v>
      </c>
      <c r="AJ1797">
        <v>55602000</v>
      </c>
      <c r="AK1797">
        <v>53114000</v>
      </c>
      <c r="AL1797">
        <v>122598000</v>
      </c>
      <c r="AM1797">
        <v>176000</v>
      </c>
      <c r="AN1797">
        <v>56625000</v>
      </c>
      <c r="AQ1797">
        <v>54444000</v>
      </c>
      <c r="AS1797">
        <v>11705000</v>
      </c>
      <c r="AU1797">
        <v>-43661000</v>
      </c>
      <c r="AV1797">
        <v>10090000</v>
      </c>
      <c r="AY1797">
        <v>1.3</v>
      </c>
      <c r="AZ1797">
        <v>62295500</v>
      </c>
      <c r="BN1797">
        <v>0.111692040108549</v>
      </c>
      <c r="BP1797">
        <v>3.7157639582017801</v>
      </c>
      <c r="BQ1797">
        <v>5.8957081457641598</v>
      </c>
      <c r="BR1797">
        <v>87.702190000000002</v>
      </c>
      <c r="BS1797">
        <v>0.13367595296495</v>
      </c>
      <c r="BU1797">
        <v>3.4989860953401702E-7</v>
      </c>
    </row>
    <row r="1798" spans="3:73" x14ac:dyDescent="0.3">
      <c r="C1798">
        <v>751978</v>
      </c>
      <c r="D1798" t="s">
        <v>4036</v>
      </c>
      <c r="E1798" t="s">
        <v>1385</v>
      </c>
      <c r="F1798" t="s">
        <v>3614</v>
      </c>
      <c r="G1798" t="s">
        <v>3802</v>
      </c>
      <c r="H1798" t="s">
        <v>3803</v>
      </c>
      <c r="I1798" t="s">
        <v>4037</v>
      </c>
      <c r="J1798">
        <v>2020</v>
      </c>
      <c r="K1798" t="s">
        <v>4062</v>
      </c>
      <c r="L1798">
        <v>63.468170999999998</v>
      </c>
      <c r="M1798">
        <v>396239000</v>
      </c>
      <c r="N1798">
        <v>316932000</v>
      </c>
      <c r="O1798">
        <v>161742000</v>
      </c>
      <c r="P1798">
        <v>40999000</v>
      </c>
      <c r="Q1798">
        <v>57269000</v>
      </c>
      <c r="S1798">
        <v>74843000</v>
      </c>
      <c r="V1798">
        <v>45084000</v>
      </c>
      <c r="W1798">
        <v>40513000</v>
      </c>
      <c r="X1798">
        <v>14121000</v>
      </c>
      <c r="AB1798">
        <v>350820000</v>
      </c>
      <c r="AC1798">
        <v>138927000</v>
      </c>
      <c r="AD1798">
        <v>161008000</v>
      </c>
      <c r="AG1798">
        <v>40451000</v>
      </c>
      <c r="AJ1798">
        <v>17368000</v>
      </c>
      <c r="AK1798">
        <v>50916000</v>
      </c>
      <c r="AL1798">
        <v>114079000</v>
      </c>
      <c r="AM1798">
        <v>539000</v>
      </c>
      <c r="AN1798">
        <v>11193000</v>
      </c>
      <c r="AQ1798">
        <v>34547000</v>
      </c>
      <c r="AS1798">
        <v>11056000</v>
      </c>
      <c r="AU1798">
        <v>-78624000</v>
      </c>
      <c r="AV1798">
        <v>121042000</v>
      </c>
      <c r="AY1798">
        <v>0.26</v>
      </c>
      <c r="AZ1798">
        <v>53228000</v>
      </c>
      <c r="BN1798">
        <v>0.11377981470779</v>
      </c>
      <c r="BP1798">
        <v>3.9923481351664898</v>
      </c>
      <c r="BQ1798">
        <v>6.4093747685927998</v>
      </c>
      <c r="BR1798">
        <v>244.10835</v>
      </c>
      <c r="BS1798">
        <v>3.1905250555840599E-2</v>
      </c>
      <c r="BU1798">
        <v>4.7037581836839398E-8</v>
      </c>
    </row>
    <row r="1799" spans="3:73" x14ac:dyDescent="0.3">
      <c r="C1799">
        <v>751978</v>
      </c>
      <c r="D1799" t="s">
        <v>4036</v>
      </c>
      <c r="E1799" t="s">
        <v>1385</v>
      </c>
      <c r="F1799" t="s">
        <v>3614</v>
      </c>
      <c r="G1799" t="s">
        <v>3802</v>
      </c>
      <c r="H1799" t="s">
        <v>3803</v>
      </c>
      <c r="I1799" t="s">
        <v>4037</v>
      </c>
      <c r="J1799">
        <v>2019</v>
      </c>
      <c r="K1799" t="s">
        <v>4062</v>
      </c>
      <c r="L1799">
        <v>35.148454000000001</v>
      </c>
      <c r="M1799">
        <v>240727000</v>
      </c>
      <c r="N1799">
        <v>179066000</v>
      </c>
      <c r="O1799">
        <v>84668000</v>
      </c>
      <c r="P1799">
        <v>38115000</v>
      </c>
      <c r="Q1799">
        <v>49187000</v>
      </c>
      <c r="S1799">
        <v>56952000</v>
      </c>
      <c r="V1799">
        <v>34857000</v>
      </c>
      <c r="W1799">
        <v>29930000</v>
      </c>
      <c r="X1799">
        <v>9005000</v>
      </c>
      <c r="AB1799">
        <v>205562000</v>
      </c>
      <c r="AC1799">
        <v>138927000</v>
      </c>
      <c r="AD1799">
        <v>143098000</v>
      </c>
      <c r="AG1799">
        <v>29761000</v>
      </c>
      <c r="AJ1799">
        <v>13821000</v>
      </c>
      <c r="AK1799">
        <v>46588000</v>
      </c>
      <c r="AL1799">
        <v>109145000</v>
      </c>
      <c r="AM1799">
        <v>778000</v>
      </c>
      <c r="AN1799">
        <v>1312000</v>
      </c>
      <c r="AQ1799">
        <v>22208000</v>
      </c>
      <c r="AS1799">
        <v>10334000</v>
      </c>
      <c r="AU1799">
        <v>-12482000</v>
      </c>
      <c r="AV1799">
        <v>4366000</v>
      </c>
      <c r="AY1799">
        <v>0.03</v>
      </c>
      <c r="AZ1799">
        <v>48278500</v>
      </c>
      <c r="BN1799">
        <v>0.14479888005915401</v>
      </c>
      <c r="BP1799">
        <v>2.82886735716672</v>
      </c>
      <c r="BQ1799">
        <v>4.3394253257601099</v>
      </c>
      <c r="BR1799">
        <v>1171.61513333333</v>
      </c>
      <c r="BS1799">
        <v>6.3825026026211101E-3</v>
      </c>
      <c r="BU1799">
        <v>5.1296135472509499E-9</v>
      </c>
    </row>
    <row r="1800" spans="3:73" x14ac:dyDescent="0.3">
      <c r="C1800">
        <v>751978</v>
      </c>
      <c r="D1800" t="s">
        <v>4036</v>
      </c>
      <c r="E1800" t="s">
        <v>1385</v>
      </c>
      <c r="F1800" t="s">
        <v>3614</v>
      </c>
      <c r="G1800" t="s">
        <v>3802</v>
      </c>
      <c r="H1800" t="s">
        <v>3803</v>
      </c>
      <c r="I1800" t="s">
        <v>4037</v>
      </c>
      <c r="J1800">
        <v>2018</v>
      </c>
      <c r="K1800" t="s">
        <v>4062</v>
      </c>
      <c r="L1800">
        <v>41.483423000000002</v>
      </c>
      <c r="M1800">
        <v>221068000</v>
      </c>
      <c r="N1800">
        <v>165060000</v>
      </c>
      <c r="O1800">
        <v>70557000</v>
      </c>
      <c r="P1800">
        <v>43673000</v>
      </c>
      <c r="Q1800">
        <v>47370000</v>
      </c>
      <c r="S1800">
        <v>50432000</v>
      </c>
      <c r="V1800">
        <v>36978000</v>
      </c>
      <c r="W1800">
        <v>35998000</v>
      </c>
      <c r="X1800">
        <v>16149000</v>
      </c>
      <c r="Y1800">
        <v>3820000</v>
      </c>
      <c r="AB1800">
        <v>183656000</v>
      </c>
      <c r="AC1800">
        <v>138927000</v>
      </c>
      <c r="AD1800">
        <v>129000000</v>
      </c>
      <c r="AG1800">
        <v>33873000</v>
      </c>
      <c r="AJ1800">
        <v>32059000</v>
      </c>
      <c r="AK1800">
        <v>44286000</v>
      </c>
      <c r="AL1800">
        <v>106912000</v>
      </c>
      <c r="AM1800">
        <v>1087000</v>
      </c>
      <c r="AN1800">
        <v>6910000</v>
      </c>
      <c r="AQ1800">
        <v>36171000</v>
      </c>
      <c r="AS1800">
        <v>9254000</v>
      </c>
      <c r="AU1800">
        <v>-18239000</v>
      </c>
      <c r="AV1800">
        <v>8386000</v>
      </c>
      <c r="AY1800">
        <v>0.17</v>
      </c>
      <c r="AZ1800">
        <v>41934500</v>
      </c>
      <c r="BN1800">
        <v>0.16726979933776001</v>
      </c>
      <c r="BP1800">
        <v>1.9600255569753899</v>
      </c>
      <c r="BQ1800">
        <v>3.2693482971276202</v>
      </c>
      <c r="BR1800">
        <v>244.02013529411801</v>
      </c>
      <c r="BS1800">
        <v>3.7624689637147699E-2</v>
      </c>
      <c r="BU1800">
        <v>3.8398864779805697E-8</v>
      </c>
    </row>
    <row r="1801" spans="3:73" x14ac:dyDescent="0.3">
      <c r="C1801">
        <v>751978</v>
      </c>
      <c r="D1801" t="s">
        <v>4036</v>
      </c>
      <c r="E1801" t="s">
        <v>1385</v>
      </c>
      <c r="F1801" t="s">
        <v>3614</v>
      </c>
      <c r="G1801" t="s">
        <v>3802</v>
      </c>
      <c r="H1801" t="s">
        <v>3803</v>
      </c>
      <c r="I1801" t="s">
        <v>4037</v>
      </c>
      <c r="J1801">
        <v>2017</v>
      </c>
      <c r="K1801" t="s">
        <v>4062</v>
      </c>
      <c r="L1801">
        <v>18.918316999999998</v>
      </c>
      <c r="M1801">
        <v>165724000</v>
      </c>
      <c r="N1801">
        <v>118832000</v>
      </c>
      <c r="O1801">
        <v>44230000</v>
      </c>
      <c r="P1801">
        <v>34487000</v>
      </c>
      <c r="Q1801">
        <v>36499000</v>
      </c>
      <c r="S1801">
        <v>41356000</v>
      </c>
      <c r="V1801">
        <v>29305000</v>
      </c>
      <c r="W1801">
        <v>28036000</v>
      </c>
      <c r="X1801">
        <v>9065000</v>
      </c>
      <c r="Y1801">
        <v>4659000</v>
      </c>
      <c r="AB1801">
        <v>136114000</v>
      </c>
      <c r="AC1801">
        <v>138927000</v>
      </c>
      <c r="AD1801">
        <v>93605000</v>
      </c>
      <c r="AG1801">
        <v>26931000</v>
      </c>
      <c r="AJ1801">
        <v>-1360000</v>
      </c>
      <c r="AK1801">
        <v>44924000</v>
      </c>
      <c r="AL1801">
        <v>103016000</v>
      </c>
      <c r="AM1801">
        <v>-356000</v>
      </c>
      <c r="AN1801">
        <v>1611000</v>
      </c>
      <c r="AS1801">
        <v>8893000</v>
      </c>
      <c r="AY1801">
        <v>0</v>
      </c>
      <c r="BN1801">
        <v>0.176830151335956</v>
      </c>
      <c r="BP1801">
        <v>1.5776144956484499</v>
      </c>
      <c r="BQ1801">
        <v>2.9366885433014698</v>
      </c>
      <c r="BS1801">
        <v>1.183566716135E-2</v>
      </c>
    </row>
    <row r="1802" spans="3:73" x14ac:dyDescent="0.3">
      <c r="C1802">
        <v>1674101</v>
      </c>
      <c r="D1802" t="s">
        <v>4044</v>
      </c>
      <c r="E1802" t="s">
        <v>611</v>
      </c>
      <c r="F1802" t="s">
        <v>3614</v>
      </c>
      <c r="G1802" t="s">
        <v>3802</v>
      </c>
      <c r="H1802" t="s">
        <v>3803</v>
      </c>
      <c r="I1802" t="s">
        <v>4045</v>
      </c>
      <c r="J1802">
        <v>2026</v>
      </c>
      <c r="K1802" t="s">
        <v>4062</v>
      </c>
      <c r="L1802">
        <v>235.864384</v>
      </c>
    </row>
    <row r="1803" spans="3:73" x14ac:dyDescent="0.3">
      <c r="C1803">
        <v>1674101</v>
      </c>
      <c r="D1803" t="s">
        <v>4044</v>
      </c>
      <c r="E1803" t="s">
        <v>611</v>
      </c>
      <c r="F1803" t="s">
        <v>3614</v>
      </c>
      <c r="G1803" t="s">
        <v>3802</v>
      </c>
      <c r="H1803" t="s">
        <v>3803</v>
      </c>
      <c r="I1803" t="s">
        <v>4045</v>
      </c>
      <c r="J1803">
        <v>2025</v>
      </c>
      <c r="K1803" t="s">
        <v>4062</v>
      </c>
      <c r="L1803">
        <v>119.860062</v>
      </c>
      <c r="M1803">
        <v>12212400000</v>
      </c>
      <c r="N1803">
        <v>6819500000</v>
      </c>
      <c r="O1803">
        <v>1728400000</v>
      </c>
      <c r="P1803">
        <v>3109000000</v>
      </c>
      <c r="Q1803">
        <v>1456500000</v>
      </c>
      <c r="S1803">
        <v>921800000</v>
      </c>
      <c r="T1803">
        <v>1894800000</v>
      </c>
      <c r="U1803">
        <v>2033700000</v>
      </c>
      <c r="V1803">
        <v>8271100000</v>
      </c>
      <c r="W1803">
        <v>4407000000</v>
      </c>
      <c r="X1803">
        <v>1756400000</v>
      </c>
      <c r="AA1803">
        <v>2913000000</v>
      </c>
      <c r="AB1803">
        <v>3941300000</v>
      </c>
      <c r="AD1803">
        <v>1027900000</v>
      </c>
      <c r="AE1803">
        <v>0</v>
      </c>
      <c r="AF1803">
        <v>382553680</v>
      </c>
      <c r="AJ1803">
        <v>1829700000</v>
      </c>
      <c r="AK1803">
        <v>441700000</v>
      </c>
      <c r="AM1803">
        <v>409100000</v>
      </c>
      <c r="AN1803">
        <v>1332800000</v>
      </c>
      <c r="AO1803">
        <v>86100000</v>
      </c>
      <c r="AQ1803">
        <v>2113800000</v>
      </c>
      <c r="AS1803">
        <v>308600000</v>
      </c>
      <c r="AU1803">
        <v>-1500800000</v>
      </c>
      <c r="AV1803">
        <v>-72300000</v>
      </c>
      <c r="AW1803">
        <v>66600000</v>
      </c>
      <c r="AY1803">
        <v>3.49</v>
      </c>
      <c r="AZ1803">
        <v>1350450000</v>
      </c>
      <c r="BB1803">
        <v>1828000000</v>
      </c>
      <c r="BC1803">
        <v>1828000000</v>
      </c>
      <c r="BN1803">
        <v>0.67727064295306405</v>
      </c>
      <c r="BO1803">
        <v>21.2311265969803</v>
      </c>
      <c r="BP1803">
        <v>0.392194236442024</v>
      </c>
      <c r="BQ1803">
        <v>1.2169276151577</v>
      </c>
      <c r="BR1803">
        <v>34.343857306590301</v>
      </c>
      <c r="BS1803">
        <v>0.33816253520411999</v>
      </c>
      <c r="BT1803">
        <v>555647.96887890797</v>
      </c>
      <c r="BU1803">
        <v>1.06135441701977E-7</v>
      </c>
    </row>
    <row r="1804" spans="3:73" x14ac:dyDescent="0.3">
      <c r="C1804">
        <v>1674101</v>
      </c>
      <c r="D1804" t="s">
        <v>4044</v>
      </c>
      <c r="E1804" t="s">
        <v>611</v>
      </c>
      <c r="F1804" t="s">
        <v>3614</v>
      </c>
      <c r="G1804" t="s">
        <v>3802</v>
      </c>
      <c r="H1804" t="s">
        <v>3803</v>
      </c>
      <c r="I1804" t="s">
        <v>4045</v>
      </c>
      <c r="J1804">
        <v>2024</v>
      </c>
      <c r="K1804" t="s">
        <v>4062</v>
      </c>
      <c r="L1804">
        <v>87.654238000000007</v>
      </c>
      <c r="M1804">
        <v>9132500000</v>
      </c>
      <c r="N1804">
        <v>5101800000</v>
      </c>
      <c r="O1804">
        <v>1227600000</v>
      </c>
      <c r="P1804">
        <v>2362700000</v>
      </c>
      <c r="Q1804">
        <v>1244400000</v>
      </c>
      <c r="S1804">
        <v>625100000</v>
      </c>
      <c r="T1804">
        <v>1487100000</v>
      </c>
      <c r="U1804">
        <v>1321100000</v>
      </c>
      <c r="V1804">
        <v>6698200000</v>
      </c>
      <c r="W1804">
        <v>3097000000</v>
      </c>
      <c r="X1804">
        <v>1316400000</v>
      </c>
      <c r="AA1804">
        <v>2928200000</v>
      </c>
      <c r="AB1804">
        <v>2434300000</v>
      </c>
      <c r="AD1804">
        <v>-238300000</v>
      </c>
      <c r="AE1804">
        <v>0</v>
      </c>
      <c r="AF1804">
        <v>380703974</v>
      </c>
      <c r="AJ1804">
        <v>1367400000</v>
      </c>
      <c r="AK1804">
        <v>352100000</v>
      </c>
      <c r="AM1804">
        <v>269600000</v>
      </c>
      <c r="AN1804">
        <v>495800000</v>
      </c>
      <c r="AO1804">
        <v>150400000</v>
      </c>
      <c r="AQ1804">
        <v>1319300000</v>
      </c>
      <c r="AS1804">
        <v>277000000</v>
      </c>
      <c r="AU1804">
        <v>-201700000</v>
      </c>
      <c r="AV1804">
        <v>-652100000</v>
      </c>
      <c r="AW1804">
        <v>42200000</v>
      </c>
      <c r="AY1804">
        <v>1.32</v>
      </c>
      <c r="AZ1804">
        <v>1064350000</v>
      </c>
      <c r="BB1804">
        <v>915800000</v>
      </c>
      <c r="BC1804">
        <v>915800000</v>
      </c>
      <c r="BN1804">
        <v>0.73344648234327903</v>
      </c>
      <c r="BO1804">
        <v>6.0890957446808498</v>
      </c>
      <c r="BP1804">
        <v>0.39638359702938297</v>
      </c>
      <c r="BQ1804">
        <v>1.2455279302550899</v>
      </c>
      <c r="BR1804">
        <v>66.404725757575804</v>
      </c>
      <c r="BS1804">
        <v>0.203672513658957</v>
      </c>
      <c r="BT1804">
        <v>481437.07552394702</v>
      </c>
      <c r="BU1804">
        <v>4.75305402620877E-8</v>
      </c>
    </row>
    <row r="1805" spans="3:73" x14ac:dyDescent="0.3">
      <c r="C1805">
        <v>1674101</v>
      </c>
      <c r="D1805" t="s">
        <v>4044</v>
      </c>
      <c r="E1805" t="s">
        <v>611</v>
      </c>
      <c r="F1805" t="s">
        <v>3614</v>
      </c>
      <c r="G1805" t="s">
        <v>3802</v>
      </c>
      <c r="H1805" t="s">
        <v>3803</v>
      </c>
      <c r="I1805" t="s">
        <v>4045</v>
      </c>
      <c r="J1805">
        <v>2023</v>
      </c>
      <c r="K1805" t="s">
        <v>4062</v>
      </c>
      <c r="L1805">
        <v>29.170352999999999</v>
      </c>
      <c r="M1805">
        <v>7998500000</v>
      </c>
      <c r="N1805">
        <v>4001500000</v>
      </c>
      <c r="O1805">
        <v>780400000</v>
      </c>
      <c r="P1805">
        <v>2185200000</v>
      </c>
      <c r="Q1805">
        <v>884300000</v>
      </c>
      <c r="S1805">
        <v>560100000</v>
      </c>
      <c r="T1805">
        <v>1672900000</v>
      </c>
      <c r="U1805">
        <v>1330300000</v>
      </c>
      <c r="V1805">
        <v>5983600000</v>
      </c>
      <c r="W1805">
        <v>2305400000</v>
      </c>
      <c r="X1805">
        <v>986400000</v>
      </c>
      <c r="AA1805">
        <v>2940900000</v>
      </c>
      <c r="AB1805">
        <v>2014900000</v>
      </c>
      <c r="AD1805">
        <v>-691900000</v>
      </c>
      <c r="AE1805">
        <v>0</v>
      </c>
      <c r="AF1805">
        <v>381788876</v>
      </c>
      <c r="AJ1805">
        <v>872200000</v>
      </c>
      <c r="AK1805">
        <v>303500000</v>
      </c>
      <c r="AM1805">
        <v>73500000</v>
      </c>
      <c r="AN1805">
        <v>460200000</v>
      </c>
      <c r="AO1805">
        <v>180100000</v>
      </c>
      <c r="AQ1805">
        <v>900500000</v>
      </c>
      <c r="AS1805">
        <v>271000000</v>
      </c>
      <c r="AU1805">
        <v>-139100000</v>
      </c>
      <c r="AV1805">
        <v>-247500000</v>
      </c>
      <c r="AW1805">
        <v>9500000</v>
      </c>
      <c r="AY1805">
        <v>1.21</v>
      </c>
      <c r="AZ1805">
        <v>853150000</v>
      </c>
      <c r="BB1805">
        <v>713800000</v>
      </c>
      <c r="BC1805">
        <v>713800000</v>
      </c>
      <c r="BN1805">
        <v>0.74809026692504799</v>
      </c>
      <c r="BO1805">
        <v>3.9633536923931101</v>
      </c>
      <c r="BP1805">
        <v>0.338509586188948</v>
      </c>
      <c r="BQ1805">
        <v>1.3521297822503699</v>
      </c>
      <c r="BR1805">
        <v>24.107729752066099</v>
      </c>
      <c r="BS1805">
        <v>0.22839843168395499</v>
      </c>
      <c r="BT1805">
        <v>325673.12435334601</v>
      </c>
      <c r="BU1805">
        <v>1.7517557759690301E-8</v>
      </c>
    </row>
    <row r="1806" spans="3:73" x14ac:dyDescent="0.3">
      <c r="C1806">
        <v>1674101</v>
      </c>
      <c r="D1806" t="s">
        <v>4044</v>
      </c>
      <c r="E1806" t="s">
        <v>611</v>
      </c>
      <c r="F1806" t="s">
        <v>3614</v>
      </c>
      <c r="G1806" t="s">
        <v>3802</v>
      </c>
      <c r="H1806" t="s">
        <v>3803</v>
      </c>
      <c r="I1806" t="s">
        <v>4045</v>
      </c>
      <c r="J1806">
        <v>2022</v>
      </c>
      <c r="K1806" t="s">
        <v>4062</v>
      </c>
      <c r="L1806">
        <v>12.613823999999999</v>
      </c>
      <c r="M1806">
        <v>7095700000</v>
      </c>
      <c r="N1806">
        <v>3158700000</v>
      </c>
      <c r="O1806">
        <v>260600000</v>
      </c>
      <c r="P1806">
        <v>1888800000</v>
      </c>
      <c r="Q1806">
        <v>822000000</v>
      </c>
      <c r="S1806">
        <v>489400000</v>
      </c>
      <c r="T1806">
        <v>1816100000</v>
      </c>
      <c r="U1806">
        <v>1284700000</v>
      </c>
      <c r="V1806">
        <v>5653800000</v>
      </c>
      <c r="W1806">
        <v>1897900000</v>
      </c>
      <c r="X1806">
        <v>984000000</v>
      </c>
      <c r="AA1806">
        <v>3190900000</v>
      </c>
      <c r="AB1806">
        <v>1441900000</v>
      </c>
      <c r="AD1806">
        <v>-1142600000</v>
      </c>
      <c r="AE1806">
        <v>0</v>
      </c>
      <c r="AF1806">
        <v>377368837</v>
      </c>
      <c r="AJ1806">
        <v>223400000</v>
      </c>
      <c r="AK1806">
        <v>282000000</v>
      </c>
      <c r="AM1806">
        <v>90400000</v>
      </c>
      <c r="AN1806">
        <v>76600000</v>
      </c>
      <c r="AO1806">
        <v>147300000</v>
      </c>
      <c r="AQ1806">
        <v>-152800000</v>
      </c>
      <c r="AS1806">
        <v>302400000</v>
      </c>
      <c r="AU1806">
        <v>-112100000</v>
      </c>
      <c r="AV1806">
        <v>100200000</v>
      </c>
      <c r="AW1806">
        <v>3800000</v>
      </c>
      <c r="AY1806">
        <v>0.2</v>
      </c>
      <c r="AZ1806">
        <v>719150000</v>
      </c>
      <c r="BB1806">
        <v>314300000</v>
      </c>
      <c r="BC1806">
        <v>314300000</v>
      </c>
      <c r="BN1806">
        <v>0.79679242358047797</v>
      </c>
      <c r="BO1806">
        <v>2.1337406653088902</v>
      </c>
      <c r="BP1806">
        <v>0.1373096580431</v>
      </c>
      <c r="BQ1806">
        <v>1.23120290847779</v>
      </c>
      <c r="BR1806">
        <v>63.069119999999998</v>
      </c>
      <c r="BS1806">
        <v>5.3124349816214701E-2</v>
      </c>
      <c r="BT1806">
        <v>301256.779863109</v>
      </c>
      <c r="BU1806">
        <v>1.74961148484638E-9</v>
      </c>
    </row>
    <row r="1807" spans="3:73" x14ac:dyDescent="0.3">
      <c r="C1807">
        <v>1674101</v>
      </c>
      <c r="D1807" t="s">
        <v>4044</v>
      </c>
      <c r="E1807" t="s">
        <v>611</v>
      </c>
      <c r="F1807" t="s">
        <v>3614</v>
      </c>
      <c r="G1807" t="s">
        <v>3802</v>
      </c>
      <c r="H1807" t="s">
        <v>3803</v>
      </c>
      <c r="I1807" t="s">
        <v>4045</v>
      </c>
      <c r="J1807">
        <v>2021</v>
      </c>
      <c r="K1807" t="s">
        <v>4062</v>
      </c>
      <c r="L1807">
        <v>23.128788</v>
      </c>
      <c r="M1807">
        <v>6939600000</v>
      </c>
      <c r="N1807">
        <v>2698600000</v>
      </c>
      <c r="O1807">
        <v>439100000</v>
      </c>
      <c r="P1807">
        <v>1536400000</v>
      </c>
      <c r="Q1807">
        <v>616300000</v>
      </c>
      <c r="S1807">
        <v>489300000</v>
      </c>
      <c r="T1807">
        <v>2138200000</v>
      </c>
      <c r="U1807">
        <v>1330100000</v>
      </c>
      <c r="V1807">
        <v>5521900000</v>
      </c>
      <c r="W1807">
        <v>1854800000</v>
      </c>
      <c r="X1807">
        <v>858500000</v>
      </c>
      <c r="Z1807">
        <v>21800000</v>
      </c>
      <c r="AA1807">
        <v>2972300000</v>
      </c>
      <c r="AB1807">
        <v>1417700000</v>
      </c>
      <c r="AD1807">
        <v>-1215400000</v>
      </c>
      <c r="AE1807">
        <v>0</v>
      </c>
      <c r="AF1807">
        <v>375801857</v>
      </c>
      <c r="AJ1807">
        <v>259900000</v>
      </c>
      <c r="AK1807">
        <v>266400000</v>
      </c>
      <c r="AM1807">
        <v>46600000</v>
      </c>
      <c r="AN1807">
        <v>119600000</v>
      </c>
      <c r="AO1807">
        <v>90600000</v>
      </c>
      <c r="AQ1807">
        <v>210900000</v>
      </c>
      <c r="AS1807">
        <v>227000000</v>
      </c>
      <c r="AU1807">
        <v>-1216800000</v>
      </c>
      <c r="AV1807">
        <v>914900000</v>
      </c>
      <c r="AW1807">
        <v>3800000</v>
      </c>
      <c r="AY1807">
        <v>0.34</v>
      </c>
      <c r="AZ1807">
        <v>531450000</v>
      </c>
      <c r="BB1807">
        <v>256800000</v>
      </c>
      <c r="BC1807">
        <v>256800000</v>
      </c>
      <c r="BN1807">
        <v>0.795708686379618</v>
      </c>
      <c r="BO1807">
        <v>2.8344370860927199</v>
      </c>
      <c r="BP1807">
        <v>0.236737114513694</v>
      </c>
      <c r="BQ1807">
        <v>1.12265473366401</v>
      </c>
      <c r="BR1807">
        <v>68.025847058823501</v>
      </c>
      <c r="BS1807">
        <v>8.4361994780277894E-2</v>
      </c>
      <c r="BT1807">
        <v>164297.41152022299</v>
      </c>
      <c r="BU1807">
        <v>5.5468631727445901E-9</v>
      </c>
    </row>
    <row r="1808" spans="3:73" x14ac:dyDescent="0.3">
      <c r="C1808">
        <v>1674101</v>
      </c>
      <c r="D1808" t="s">
        <v>4044</v>
      </c>
      <c r="E1808" t="s">
        <v>611</v>
      </c>
      <c r="F1808" t="s">
        <v>3614</v>
      </c>
      <c r="G1808" t="s">
        <v>3802</v>
      </c>
      <c r="H1808" t="s">
        <v>3803</v>
      </c>
      <c r="I1808" t="s">
        <v>4045</v>
      </c>
      <c r="J1808">
        <v>2020</v>
      </c>
      <c r="K1808" t="s">
        <v>4062</v>
      </c>
      <c r="L1808">
        <v>14.390453000000001</v>
      </c>
      <c r="M1808">
        <v>5073800000</v>
      </c>
      <c r="N1808">
        <v>2518800000</v>
      </c>
      <c r="O1808">
        <v>534600000</v>
      </c>
      <c r="P1808">
        <v>1354400000</v>
      </c>
      <c r="Q1808">
        <v>446600000</v>
      </c>
      <c r="S1808">
        <v>427600000</v>
      </c>
      <c r="T1808">
        <v>1302500000</v>
      </c>
      <c r="U1808">
        <v>607200000</v>
      </c>
      <c r="V1808">
        <v>4405500000</v>
      </c>
      <c r="W1808">
        <v>1673100000</v>
      </c>
      <c r="X1808">
        <v>730500000</v>
      </c>
      <c r="Z1808">
        <v>22000000</v>
      </c>
      <c r="AA1808">
        <v>2152500000</v>
      </c>
      <c r="AB1808">
        <v>668300000</v>
      </c>
      <c r="AD1808">
        <v>-1187500000</v>
      </c>
      <c r="AE1808">
        <v>0</v>
      </c>
      <c r="AF1808">
        <v>342024612</v>
      </c>
      <c r="AK1808">
        <v>228600000</v>
      </c>
      <c r="AM1808">
        <v>20200000</v>
      </c>
      <c r="AN1808">
        <v>74900000</v>
      </c>
      <c r="AO1808">
        <v>25000000</v>
      </c>
      <c r="AQ1808">
        <v>208900000</v>
      </c>
      <c r="AS1808">
        <v>203100000</v>
      </c>
      <c r="AU1808">
        <v>-45700000</v>
      </c>
      <c r="AV1808">
        <v>140700000</v>
      </c>
      <c r="AW1808">
        <v>3300000</v>
      </c>
      <c r="AY1808">
        <v>0.23</v>
      </c>
      <c r="BB1808">
        <v>120100000</v>
      </c>
      <c r="BC1808">
        <v>120100000</v>
      </c>
      <c r="BN1808">
        <v>0.86828412629587304</v>
      </c>
      <c r="BO1808">
        <v>4.8040000000000003</v>
      </c>
      <c r="BP1808">
        <v>0.31952662721893499</v>
      </c>
      <c r="BQ1808">
        <v>1.23853923853924</v>
      </c>
      <c r="BR1808">
        <v>62.567186956521702</v>
      </c>
      <c r="BS1808">
        <v>0.11207541523268</v>
      </c>
      <c r="BT1808">
        <v>229318.701780965</v>
      </c>
      <c r="BU1808">
        <v>4.95257248241808E-9</v>
      </c>
    </row>
    <row r="1809" spans="3:73" x14ac:dyDescent="0.3">
      <c r="C1809">
        <v>1674101</v>
      </c>
      <c r="D1809" t="s">
        <v>4044</v>
      </c>
      <c r="E1809" t="s">
        <v>611</v>
      </c>
      <c r="F1809" t="s">
        <v>3614</v>
      </c>
      <c r="G1809" t="s">
        <v>3802</v>
      </c>
      <c r="H1809" t="s">
        <v>3803</v>
      </c>
      <c r="I1809" t="s">
        <v>4045</v>
      </c>
      <c r="J1809">
        <v>2019</v>
      </c>
      <c r="K1809" t="s">
        <v>4062</v>
      </c>
      <c r="L1809">
        <v>10.519755999999999</v>
      </c>
      <c r="M1809">
        <v>709053424</v>
      </c>
      <c r="N1809">
        <v>709053424</v>
      </c>
      <c r="V1809">
        <v>30752104</v>
      </c>
      <c r="W1809">
        <v>30752104</v>
      </c>
      <c r="AB1809">
        <v>5000007</v>
      </c>
      <c r="AD1809">
        <v>4997949</v>
      </c>
      <c r="AH1809">
        <v>0</v>
      </c>
      <c r="AM1809">
        <v>2112834</v>
      </c>
      <c r="AN1809">
        <v>-3176317</v>
      </c>
      <c r="AQ1809">
        <v>9723262</v>
      </c>
      <c r="AV1809">
        <v>2000000</v>
      </c>
      <c r="BI1809">
        <v>0</v>
      </c>
      <c r="BN1809">
        <v>4.3370644522830799E-2</v>
      </c>
      <c r="BS1809">
        <v>-0.63526251063248496</v>
      </c>
    </row>
    <row r="1810" spans="3:73" x14ac:dyDescent="0.3">
      <c r="C1810">
        <v>1674101</v>
      </c>
      <c r="D1810" t="s">
        <v>4044</v>
      </c>
      <c r="E1810" t="s">
        <v>611</v>
      </c>
      <c r="F1810" t="s">
        <v>3614</v>
      </c>
      <c r="G1810" t="s">
        <v>3802</v>
      </c>
      <c r="H1810" t="s">
        <v>3803</v>
      </c>
      <c r="I1810" t="s">
        <v>4045</v>
      </c>
      <c r="J1810">
        <v>2018</v>
      </c>
      <c r="K1810" t="s">
        <v>4062</v>
      </c>
      <c r="L1810">
        <v>9.7252530000000004</v>
      </c>
      <c r="M1810">
        <v>697339051</v>
      </c>
      <c r="N1810">
        <v>1176968</v>
      </c>
      <c r="V1810">
        <v>25427528</v>
      </c>
      <c r="W1810">
        <v>1277528</v>
      </c>
      <c r="X1810">
        <v>644208</v>
      </c>
      <c r="AB1810">
        <v>5000001</v>
      </c>
      <c r="AD1810">
        <v>4726054</v>
      </c>
      <c r="AH1810">
        <v>0</v>
      </c>
      <c r="AM1810">
        <v>1339439</v>
      </c>
      <c r="AN1810">
        <v>2348869</v>
      </c>
      <c r="AQ1810">
        <v>-710388</v>
      </c>
      <c r="AU1810">
        <v>-690000000</v>
      </c>
      <c r="AV1810">
        <v>691545932</v>
      </c>
      <c r="BI1810">
        <v>0</v>
      </c>
      <c r="BN1810">
        <v>3.6463651309268201E-2</v>
      </c>
      <c r="BS1810">
        <v>0.46977370604525898</v>
      </c>
    </row>
    <row r="1811" spans="3:73" x14ac:dyDescent="0.3">
      <c r="C1811">
        <v>1674101</v>
      </c>
      <c r="D1811" t="s">
        <v>4044</v>
      </c>
      <c r="E1811" t="s">
        <v>611</v>
      </c>
      <c r="F1811" t="s">
        <v>3614</v>
      </c>
      <c r="G1811" t="s">
        <v>3802</v>
      </c>
      <c r="H1811" t="s">
        <v>3803</v>
      </c>
      <c r="I1811" t="s">
        <v>4045</v>
      </c>
      <c r="J1811">
        <v>2017</v>
      </c>
      <c r="K1811" t="s">
        <v>4062</v>
      </c>
    </row>
    <row r="1812" spans="3:73" x14ac:dyDescent="0.3">
      <c r="C1812">
        <v>1272842</v>
      </c>
      <c r="D1812" t="s">
        <v>4469</v>
      </c>
      <c r="E1812" t="s">
        <v>2702</v>
      </c>
      <c r="F1812" t="s">
        <v>3614</v>
      </c>
      <c r="G1812" t="s">
        <v>4065</v>
      </c>
      <c r="H1812" t="s">
        <v>4665</v>
      </c>
      <c r="I1812" t="s">
        <v>4693</v>
      </c>
      <c r="J1812">
        <v>2026</v>
      </c>
      <c r="K1812" t="s">
        <v>4062</v>
      </c>
      <c r="L1812">
        <v>4.8768840000000004</v>
      </c>
    </row>
    <row r="1813" spans="3:73" x14ac:dyDescent="0.3">
      <c r="C1813">
        <v>1272842</v>
      </c>
      <c r="D1813" t="s">
        <v>4469</v>
      </c>
      <c r="E1813" t="s">
        <v>2702</v>
      </c>
      <c r="F1813" t="s">
        <v>3614</v>
      </c>
      <c r="G1813" t="s">
        <v>4065</v>
      </c>
      <c r="H1813" t="s">
        <v>4665</v>
      </c>
      <c r="I1813" t="s">
        <v>4693</v>
      </c>
      <c r="J1813">
        <v>2025</v>
      </c>
      <c r="K1813" t="s">
        <v>4062</v>
      </c>
      <c r="L1813">
        <v>4.5746890000000002</v>
      </c>
      <c r="M1813">
        <v>45337000</v>
      </c>
      <c r="N1813">
        <v>25758000</v>
      </c>
      <c r="O1813">
        <v>7358000</v>
      </c>
      <c r="P1813">
        <v>12775000</v>
      </c>
      <c r="Q1813">
        <v>3580000</v>
      </c>
      <c r="R1813">
        <v>1696000</v>
      </c>
      <c r="S1813">
        <v>1696000</v>
      </c>
      <c r="T1813">
        <v>2787000</v>
      </c>
      <c r="U1813">
        <v>10845000</v>
      </c>
      <c r="V1813">
        <v>17048000</v>
      </c>
      <c r="W1813">
        <v>12982000</v>
      </c>
      <c r="X1813">
        <v>9214000</v>
      </c>
      <c r="AB1813">
        <v>28289000</v>
      </c>
      <c r="AC1813">
        <v>5364000</v>
      </c>
      <c r="AD1813">
        <v>-93635000</v>
      </c>
      <c r="AF1813">
        <v>12125000</v>
      </c>
      <c r="AG1813">
        <v>22545000</v>
      </c>
      <c r="AI1813">
        <v>29234000</v>
      </c>
      <c r="AJ1813">
        <v>-8483000</v>
      </c>
      <c r="AK1813">
        <v>9542000</v>
      </c>
      <c r="AL1813">
        <v>31028000</v>
      </c>
      <c r="AM1813">
        <v>73000</v>
      </c>
      <c r="AN1813">
        <v>-6426000</v>
      </c>
      <c r="AQ1813">
        <v>-1113000</v>
      </c>
      <c r="AR1813">
        <v>-26000</v>
      </c>
      <c r="AU1813">
        <v>-389000</v>
      </c>
      <c r="AV1813">
        <v>350000</v>
      </c>
      <c r="AY1813">
        <v>-0.54</v>
      </c>
      <c r="AZ1813">
        <v>3766000</v>
      </c>
      <c r="BH1813">
        <v>7.7626128518321798</v>
      </c>
      <c r="BN1813">
        <v>0.37602840946688099</v>
      </c>
      <c r="BP1813">
        <v>0.56678477892466494</v>
      </c>
      <c r="BQ1813">
        <v>1.7083654290556201</v>
      </c>
      <c r="BR1813">
        <v>-8.4716462962962993</v>
      </c>
      <c r="BS1813">
        <v>-0.22715543143978201</v>
      </c>
      <c r="BU1813">
        <v>-8.7324828025027396E-8</v>
      </c>
    </row>
    <row r="1814" spans="3:73" x14ac:dyDescent="0.3">
      <c r="C1814">
        <v>1272842</v>
      </c>
      <c r="D1814" t="s">
        <v>4469</v>
      </c>
      <c r="E1814" t="s">
        <v>2702</v>
      </c>
      <c r="F1814" t="s">
        <v>3614</v>
      </c>
      <c r="G1814" t="s">
        <v>4065</v>
      </c>
      <c r="H1814" t="s">
        <v>4665</v>
      </c>
      <c r="I1814" t="s">
        <v>4693</v>
      </c>
      <c r="J1814">
        <v>2024</v>
      </c>
      <c r="K1814" t="s">
        <v>4062</v>
      </c>
      <c r="L1814">
        <v>6.7877099999999997</v>
      </c>
      <c r="M1814">
        <v>48443000</v>
      </c>
      <c r="N1814">
        <v>25831000</v>
      </c>
      <c r="O1814">
        <v>8510000</v>
      </c>
      <c r="P1814">
        <v>11671000</v>
      </c>
      <c r="Q1814">
        <v>3952000</v>
      </c>
      <c r="R1814">
        <v>1993000</v>
      </c>
      <c r="S1814">
        <v>1993000</v>
      </c>
      <c r="T1814">
        <v>5799000</v>
      </c>
      <c r="U1814">
        <v>10845000</v>
      </c>
      <c r="V1814">
        <v>17474000</v>
      </c>
      <c r="W1814">
        <v>13501000</v>
      </c>
      <c r="X1814">
        <v>9499000</v>
      </c>
      <c r="AB1814">
        <v>30969000</v>
      </c>
      <c r="AC1814">
        <v>5364000</v>
      </c>
      <c r="AD1814">
        <v>-87209000</v>
      </c>
      <c r="AF1814">
        <v>11529000</v>
      </c>
      <c r="AG1814">
        <v>24802000</v>
      </c>
      <c r="AI1814">
        <v>35797000</v>
      </c>
      <c r="AJ1814">
        <v>-8928000</v>
      </c>
      <c r="AK1814">
        <v>11864000</v>
      </c>
      <c r="AL1814">
        <v>33730000</v>
      </c>
      <c r="AM1814">
        <v>-152000</v>
      </c>
      <c r="AN1814">
        <v>-8688000</v>
      </c>
      <c r="AQ1814">
        <v>-3527000</v>
      </c>
      <c r="AR1814">
        <v>-576000</v>
      </c>
      <c r="AU1814">
        <v>-178000</v>
      </c>
      <c r="AV1814">
        <v>4301000</v>
      </c>
      <c r="AY1814">
        <v>-0.79</v>
      </c>
      <c r="AZ1814">
        <v>3177500</v>
      </c>
      <c r="BH1814">
        <v>11.2657749803304</v>
      </c>
      <c r="BN1814">
        <v>0.36071259005429102</v>
      </c>
      <c r="BP1814">
        <v>0.63032367972742798</v>
      </c>
      <c r="BQ1814">
        <v>1.6205466261758401</v>
      </c>
      <c r="BR1814">
        <v>-8.5920379746835405</v>
      </c>
      <c r="BS1814">
        <v>-0.280538603119248</v>
      </c>
      <c r="BU1814">
        <v>-1.73150276082534E-7</v>
      </c>
    </row>
    <row r="1815" spans="3:73" x14ac:dyDescent="0.3">
      <c r="C1815">
        <v>1272842</v>
      </c>
      <c r="D1815" t="s">
        <v>4469</v>
      </c>
      <c r="E1815" t="s">
        <v>2702</v>
      </c>
      <c r="F1815" t="s">
        <v>3614</v>
      </c>
      <c r="G1815" t="s">
        <v>4065</v>
      </c>
      <c r="H1815" t="s">
        <v>4665</v>
      </c>
      <c r="I1815" t="s">
        <v>4693</v>
      </c>
      <c r="J1815">
        <v>2023</v>
      </c>
      <c r="K1815" t="s">
        <v>4062</v>
      </c>
      <c r="L1815">
        <v>4.5107039999999996</v>
      </c>
      <c r="M1815">
        <v>42229000</v>
      </c>
      <c r="N1815">
        <v>19081000</v>
      </c>
      <c r="O1815">
        <v>7881000</v>
      </c>
      <c r="P1815">
        <v>7375000</v>
      </c>
      <c r="Q1815">
        <v>2403000</v>
      </c>
      <c r="R1815">
        <v>2507000</v>
      </c>
      <c r="S1815">
        <v>2507000</v>
      </c>
      <c r="T1815">
        <v>8234000</v>
      </c>
      <c r="U1815">
        <v>10845000</v>
      </c>
      <c r="V1815">
        <v>10816000</v>
      </c>
      <c r="W1815">
        <v>9991000</v>
      </c>
      <c r="X1815">
        <v>6472000</v>
      </c>
      <c r="AB1815">
        <v>31413000</v>
      </c>
      <c r="AC1815">
        <v>5364000</v>
      </c>
      <c r="AD1815">
        <v>-78521000</v>
      </c>
      <c r="AF1815">
        <v>10469000</v>
      </c>
      <c r="AG1815">
        <v>20763000</v>
      </c>
      <c r="AI1815">
        <v>35277000</v>
      </c>
      <c r="AJ1815">
        <v>-12400000</v>
      </c>
      <c r="AK1815">
        <v>10505000</v>
      </c>
      <c r="AL1815">
        <v>33163000</v>
      </c>
      <c r="AM1815">
        <v>128000</v>
      </c>
      <c r="AN1815">
        <v>-12428000</v>
      </c>
      <c r="AQ1815">
        <v>-3301000</v>
      </c>
      <c r="AR1815">
        <v>-793000</v>
      </c>
      <c r="AU1815">
        <v>-346000</v>
      </c>
      <c r="AV1815">
        <v>-458000</v>
      </c>
      <c r="AY1815">
        <v>-1.2</v>
      </c>
      <c r="AZ1815">
        <v>3314500</v>
      </c>
      <c r="BH1815">
        <v>10.643234273646099</v>
      </c>
      <c r="BN1815">
        <v>0.256127305879846</v>
      </c>
      <c r="BP1815">
        <v>0.78880992893604196</v>
      </c>
      <c r="BQ1815">
        <v>1.6693023721349201</v>
      </c>
      <c r="BR1815">
        <v>-3.7589199999999998</v>
      </c>
      <c r="BS1815">
        <v>-0.39563238149810598</v>
      </c>
      <c r="BU1815">
        <v>-1.7231225288893101E-7</v>
      </c>
    </row>
    <row r="1816" spans="3:73" x14ac:dyDescent="0.3">
      <c r="C1816">
        <v>1272842</v>
      </c>
      <c r="D1816" t="s">
        <v>4469</v>
      </c>
      <c r="E1816" t="s">
        <v>2702</v>
      </c>
      <c r="F1816" t="s">
        <v>3614</v>
      </c>
      <c r="G1816" t="s">
        <v>4065</v>
      </c>
      <c r="H1816" t="s">
        <v>4665</v>
      </c>
      <c r="I1816" t="s">
        <v>4693</v>
      </c>
      <c r="J1816">
        <v>2022</v>
      </c>
      <c r="K1816" t="s">
        <v>4062</v>
      </c>
      <c r="L1816">
        <v>8.4364179999999998</v>
      </c>
      <c r="M1816">
        <v>54400000</v>
      </c>
      <c r="N1816">
        <v>27154000</v>
      </c>
      <c r="O1816">
        <v>11903000</v>
      </c>
      <c r="P1816">
        <v>8741000</v>
      </c>
      <c r="Q1816">
        <v>4226000</v>
      </c>
      <c r="R1816">
        <v>2765000</v>
      </c>
      <c r="S1816">
        <v>2765000</v>
      </c>
      <c r="T1816">
        <v>11203000</v>
      </c>
      <c r="U1816">
        <v>10845000</v>
      </c>
      <c r="V1816">
        <v>14575000</v>
      </c>
      <c r="W1816">
        <v>12900000</v>
      </c>
      <c r="X1816">
        <v>6507000</v>
      </c>
      <c r="AB1816">
        <v>39825000</v>
      </c>
      <c r="AC1816">
        <v>5364000</v>
      </c>
      <c r="AD1816">
        <v>-66093000</v>
      </c>
      <c r="AF1816">
        <v>10226000</v>
      </c>
      <c r="AG1816">
        <v>27972000</v>
      </c>
      <c r="AI1816">
        <v>47923000</v>
      </c>
      <c r="AJ1816">
        <v>-8580000</v>
      </c>
      <c r="AK1816">
        <v>11345000</v>
      </c>
      <c r="AL1816">
        <v>36552000</v>
      </c>
      <c r="AM1816">
        <v>84000</v>
      </c>
      <c r="AN1816">
        <v>-8659000</v>
      </c>
      <c r="AQ1816">
        <v>4446000</v>
      </c>
      <c r="AR1816">
        <v>-370000</v>
      </c>
      <c r="AU1816">
        <v>-750000</v>
      </c>
      <c r="AV1816">
        <v>-6304000</v>
      </c>
      <c r="AY1816">
        <v>-0.85</v>
      </c>
      <c r="AZ1816">
        <v>6587500</v>
      </c>
      <c r="BH1816">
        <v>7.2748387096774199</v>
      </c>
      <c r="BN1816">
        <v>0.26792279411764702</v>
      </c>
      <c r="BP1816">
        <v>0.922713178294574</v>
      </c>
      <c r="BQ1816">
        <v>1.77736434108527</v>
      </c>
      <c r="BR1816">
        <v>-9.9251976470588197</v>
      </c>
      <c r="BS1816">
        <v>-0.21742623979912101</v>
      </c>
      <c r="BU1816">
        <v>-1.800616522285E-7</v>
      </c>
    </row>
    <row r="1817" spans="3:73" x14ac:dyDescent="0.3">
      <c r="C1817">
        <v>1272842</v>
      </c>
      <c r="D1817" t="s">
        <v>4469</v>
      </c>
      <c r="E1817" t="s">
        <v>2702</v>
      </c>
      <c r="F1817" t="s">
        <v>3614</v>
      </c>
      <c r="G1817" t="s">
        <v>4065</v>
      </c>
      <c r="H1817" t="s">
        <v>4665</v>
      </c>
      <c r="I1817" t="s">
        <v>4693</v>
      </c>
      <c r="J1817">
        <v>2021</v>
      </c>
      <c r="K1817" t="s">
        <v>4062</v>
      </c>
      <c r="L1817">
        <v>19.833058000000001</v>
      </c>
      <c r="M1817">
        <v>66390000</v>
      </c>
      <c r="N1817">
        <v>35489000</v>
      </c>
      <c r="O1817">
        <v>14511000</v>
      </c>
      <c r="P1817">
        <v>10757000</v>
      </c>
      <c r="Q1817">
        <v>8949000</v>
      </c>
      <c r="R1817">
        <v>2698000</v>
      </c>
      <c r="S1817">
        <v>2698000</v>
      </c>
      <c r="T1817">
        <v>14229000</v>
      </c>
      <c r="U1817">
        <v>10845000</v>
      </c>
      <c r="V1817">
        <v>22217000</v>
      </c>
      <c r="W1817">
        <v>19887000</v>
      </c>
      <c r="X1817">
        <v>5474000</v>
      </c>
      <c r="AB1817">
        <v>44173000</v>
      </c>
      <c r="AC1817">
        <v>5364000</v>
      </c>
      <c r="AD1817">
        <v>-57434000</v>
      </c>
      <c r="AF1817">
        <v>10097000</v>
      </c>
      <c r="AG1817">
        <v>24607000</v>
      </c>
      <c r="AI1817">
        <v>39666000</v>
      </c>
      <c r="AJ1817">
        <v>-12124000</v>
      </c>
      <c r="AK1817">
        <v>10920000</v>
      </c>
      <c r="AL1817">
        <v>36731000</v>
      </c>
      <c r="AM1817">
        <v>-2049000</v>
      </c>
      <c r="AN1817">
        <v>-10087000</v>
      </c>
      <c r="AQ1817">
        <v>-11170000</v>
      </c>
      <c r="AR1817">
        <v>1214000</v>
      </c>
      <c r="AU1817">
        <v>-14921000</v>
      </c>
      <c r="AV1817">
        <v>2429000</v>
      </c>
      <c r="AY1817">
        <v>-1.01</v>
      </c>
      <c r="AZ1817">
        <v>4982500</v>
      </c>
      <c r="BH1817">
        <v>7.9610637230306098</v>
      </c>
      <c r="BN1817">
        <v>0.33464377165235698</v>
      </c>
      <c r="BP1817">
        <v>0.72967265047518504</v>
      </c>
      <c r="BQ1817">
        <v>1.334540151858</v>
      </c>
      <c r="BR1817">
        <v>-19.636691089108901</v>
      </c>
      <c r="BS1817">
        <v>-0.22835216082222201</v>
      </c>
      <c r="BU1817">
        <v>-4.5347584678423501E-7</v>
      </c>
    </row>
    <row r="1818" spans="3:73" x14ac:dyDescent="0.3">
      <c r="C1818">
        <v>1272842</v>
      </c>
      <c r="D1818" t="s">
        <v>4469</v>
      </c>
      <c r="E1818" t="s">
        <v>2702</v>
      </c>
      <c r="F1818" t="s">
        <v>3614</v>
      </c>
      <c r="G1818" t="s">
        <v>4065</v>
      </c>
      <c r="H1818" t="s">
        <v>4665</v>
      </c>
      <c r="I1818" t="s">
        <v>4693</v>
      </c>
      <c r="J1818">
        <v>2020</v>
      </c>
      <c r="K1818" t="s">
        <v>4062</v>
      </c>
      <c r="L1818">
        <v>11.425653000000001</v>
      </c>
      <c r="M1818">
        <v>54927000</v>
      </c>
      <c r="N1818">
        <v>45433000</v>
      </c>
      <c r="O1818">
        <v>38173000</v>
      </c>
      <c r="P1818">
        <v>4782000</v>
      </c>
      <c r="Q1818">
        <v>1016000</v>
      </c>
      <c r="R1818">
        <v>2377000</v>
      </c>
      <c r="S1818">
        <v>2377000</v>
      </c>
      <c r="T1818">
        <v>541000</v>
      </c>
      <c r="U1818">
        <v>3700000</v>
      </c>
      <c r="V1818">
        <v>7185000</v>
      </c>
      <c r="W1818">
        <v>6856000</v>
      </c>
      <c r="X1818">
        <v>2975000</v>
      </c>
      <c r="AB1818">
        <v>47742000</v>
      </c>
      <c r="AC1818">
        <v>5267000</v>
      </c>
      <c r="AD1818">
        <v>-47347000</v>
      </c>
      <c r="AF1818">
        <v>9784000</v>
      </c>
      <c r="AG1818">
        <v>22585000</v>
      </c>
      <c r="AI1818">
        <v>25917000</v>
      </c>
      <c r="AJ1818">
        <v>-3184000</v>
      </c>
      <c r="AK1818">
        <v>9157000</v>
      </c>
      <c r="AL1818">
        <v>25769000</v>
      </c>
      <c r="AM1818">
        <v>273000</v>
      </c>
      <c r="AN1818">
        <v>-3279000</v>
      </c>
      <c r="AQ1818">
        <v>3704000</v>
      </c>
      <c r="AR1818">
        <v>843000</v>
      </c>
      <c r="AU1818">
        <v>20886000</v>
      </c>
      <c r="AV1818">
        <v>561000</v>
      </c>
      <c r="AY1818">
        <v>-0.34</v>
      </c>
      <c r="AZ1818">
        <v>1104500</v>
      </c>
      <c r="BH1818">
        <v>23.464916251697598</v>
      </c>
      <c r="BN1818">
        <v>0.13080998416079501</v>
      </c>
      <c r="BP1818">
        <v>5.5678238039673298</v>
      </c>
      <c r="BQ1818">
        <v>6.4785589264877501</v>
      </c>
      <c r="BR1818">
        <v>-33.604861764705902</v>
      </c>
      <c r="BS1818">
        <v>-6.8681663943697402E-2</v>
      </c>
      <c r="BU1818">
        <v>-8.1369067487746595E-8</v>
      </c>
    </row>
    <row r="1819" spans="3:73" x14ac:dyDescent="0.3">
      <c r="C1819">
        <v>1272842</v>
      </c>
      <c r="D1819" t="s">
        <v>4469</v>
      </c>
      <c r="E1819" t="s">
        <v>2702</v>
      </c>
      <c r="F1819" t="s">
        <v>3614</v>
      </c>
      <c r="G1819" t="s">
        <v>4065</v>
      </c>
      <c r="H1819" t="s">
        <v>4665</v>
      </c>
      <c r="I1819" t="s">
        <v>4693</v>
      </c>
      <c r="J1819">
        <v>2019</v>
      </c>
      <c r="K1819" t="s">
        <v>4062</v>
      </c>
      <c r="L1819">
        <v>13.141754000000001</v>
      </c>
      <c r="M1819">
        <v>54726000</v>
      </c>
      <c r="N1819">
        <v>45111000</v>
      </c>
      <c r="O1819">
        <v>13197000</v>
      </c>
      <c r="P1819">
        <v>7656000</v>
      </c>
      <c r="Q1819">
        <v>1193000</v>
      </c>
      <c r="S1819">
        <v>2108000</v>
      </c>
      <c r="T1819">
        <v>687000</v>
      </c>
      <c r="U1819">
        <v>3700000</v>
      </c>
      <c r="V1819">
        <v>6822000</v>
      </c>
      <c r="W1819">
        <v>6759000</v>
      </c>
      <c r="X1819">
        <v>3838000</v>
      </c>
      <c r="AB1819">
        <v>47904000</v>
      </c>
      <c r="AC1819">
        <v>4659000</v>
      </c>
      <c r="AD1819">
        <v>-44068000</v>
      </c>
      <c r="AE1819">
        <v>1000</v>
      </c>
      <c r="AF1819">
        <v>9681000</v>
      </c>
      <c r="AG1819">
        <v>5779000</v>
      </c>
      <c r="AI1819">
        <v>30415000</v>
      </c>
      <c r="AJ1819">
        <v>380000</v>
      </c>
      <c r="AK1819">
        <v>8989000</v>
      </c>
      <c r="AL1819">
        <v>5868000</v>
      </c>
      <c r="AM1819">
        <v>163000</v>
      </c>
      <c r="AN1819">
        <v>63000</v>
      </c>
      <c r="AO1819">
        <v>5000</v>
      </c>
      <c r="AQ1819">
        <v>2350000</v>
      </c>
      <c r="AU1819">
        <v>-2382000</v>
      </c>
      <c r="AV1819">
        <v>-392000</v>
      </c>
      <c r="AY1819">
        <v>0.01</v>
      </c>
      <c r="AZ1819">
        <v>1272052</v>
      </c>
      <c r="BB1819">
        <v>231000</v>
      </c>
      <c r="BC1819">
        <v>231000</v>
      </c>
      <c r="BH1819">
        <v>23.910186061576098</v>
      </c>
      <c r="BN1819">
        <v>0.124657384058765</v>
      </c>
      <c r="BO1819">
        <v>46.2</v>
      </c>
      <c r="BP1819">
        <v>1.9525077674212199</v>
      </c>
      <c r="BQ1819">
        <v>6.4977067613552304</v>
      </c>
      <c r="BR1819">
        <v>1314.1754000000001</v>
      </c>
      <c r="BS1819">
        <v>1.3151302605210399E-3</v>
      </c>
      <c r="BU1819">
        <v>2.74335212090848E-9</v>
      </c>
    </row>
    <row r="1820" spans="3:73" x14ac:dyDescent="0.3">
      <c r="C1820">
        <v>1272842</v>
      </c>
      <c r="D1820" t="s">
        <v>4469</v>
      </c>
      <c r="E1820" t="s">
        <v>2702</v>
      </c>
      <c r="F1820" t="s">
        <v>3614</v>
      </c>
      <c r="G1820" t="s">
        <v>4065</v>
      </c>
      <c r="H1820" t="s">
        <v>4665</v>
      </c>
      <c r="I1820" t="s">
        <v>4693</v>
      </c>
      <c r="J1820">
        <v>2018</v>
      </c>
      <c r="K1820" t="s">
        <v>4062</v>
      </c>
      <c r="L1820">
        <v>10.197189</v>
      </c>
      <c r="M1820">
        <v>52907112</v>
      </c>
      <c r="N1820">
        <v>43085215</v>
      </c>
      <c r="O1820">
        <v>13620656</v>
      </c>
      <c r="P1820">
        <v>7013220</v>
      </c>
      <c r="Q1820">
        <v>1351104</v>
      </c>
      <c r="S1820">
        <v>1400591</v>
      </c>
      <c r="T1820">
        <v>858805</v>
      </c>
      <c r="U1820">
        <v>3700447</v>
      </c>
      <c r="V1820">
        <v>7759780</v>
      </c>
      <c r="W1820">
        <v>7510820</v>
      </c>
      <c r="X1820">
        <v>4136943</v>
      </c>
      <c r="AB1820">
        <v>45147332</v>
      </c>
      <c r="AC1820">
        <v>3431530</v>
      </c>
      <c r="AD1820">
        <v>-44994061</v>
      </c>
      <c r="AE1820">
        <v>995</v>
      </c>
      <c r="AF1820">
        <v>9601134</v>
      </c>
      <c r="AG1820">
        <v>6850134</v>
      </c>
      <c r="AI1820">
        <v>34114044</v>
      </c>
      <c r="AJ1820">
        <v>-3386006</v>
      </c>
      <c r="AK1820">
        <v>9319116</v>
      </c>
      <c r="AL1820">
        <v>5730406</v>
      </c>
      <c r="AM1820">
        <v>101543</v>
      </c>
      <c r="AN1820">
        <v>1274559</v>
      </c>
      <c r="AO1820">
        <v>30988</v>
      </c>
      <c r="AQ1820">
        <v>1376514</v>
      </c>
      <c r="AU1820">
        <v>335570</v>
      </c>
      <c r="AV1820">
        <v>-3117496</v>
      </c>
      <c r="AY1820">
        <v>0.13</v>
      </c>
      <c r="AZ1820">
        <v>1046330.5</v>
      </c>
      <c r="BB1820">
        <v>1407090</v>
      </c>
      <c r="BC1820">
        <v>1407090</v>
      </c>
      <c r="BH1820">
        <v>32.603507209242203</v>
      </c>
      <c r="BN1820">
        <v>0.14666799427645899</v>
      </c>
      <c r="BO1820">
        <v>45.407577126629697</v>
      </c>
      <c r="BP1820">
        <v>1.81347123216906</v>
      </c>
      <c r="BQ1820">
        <v>5.5565319099645603</v>
      </c>
      <c r="BR1820">
        <v>78.439915384615404</v>
      </c>
      <c r="BS1820">
        <v>2.8231103445935601E-2</v>
      </c>
      <c r="BU1820">
        <v>2.9362412157599901E-8</v>
      </c>
    </row>
    <row r="1821" spans="3:73" x14ac:dyDescent="0.3">
      <c r="C1821">
        <v>1272842</v>
      </c>
      <c r="D1821" t="s">
        <v>4469</v>
      </c>
      <c r="E1821" t="s">
        <v>2702</v>
      </c>
      <c r="F1821" t="s">
        <v>3614</v>
      </c>
      <c r="G1821" t="s">
        <v>4065</v>
      </c>
      <c r="H1821" t="s">
        <v>4665</v>
      </c>
      <c r="I1821" t="s">
        <v>4693</v>
      </c>
      <c r="J1821">
        <v>2017</v>
      </c>
      <c r="K1821" t="s">
        <v>4062</v>
      </c>
      <c r="L1821">
        <v>12.787184</v>
      </c>
      <c r="M1821">
        <v>56297908</v>
      </c>
      <c r="N1821">
        <v>46082607</v>
      </c>
      <c r="O1821">
        <v>15026068</v>
      </c>
      <c r="P1821">
        <v>8418132</v>
      </c>
      <c r="Q1821">
        <v>741557</v>
      </c>
      <c r="S1821">
        <v>1036860</v>
      </c>
      <c r="T1821">
        <v>1052333</v>
      </c>
      <c r="U1821">
        <v>3700447</v>
      </c>
      <c r="V1821">
        <v>10072929</v>
      </c>
      <c r="W1821">
        <v>9730098</v>
      </c>
      <c r="X1821">
        <v>3969083</v>
      </c>
      <c r="AB1821">
        <v>46224979</v>
      </c>
      <c r="AC1821">
        <v>1257100</v>
      </c>
      <c r="AD1821">
        <v>-42409741</v>
      </c>
      <c r="AE1821">
        <v>961</v>
      </c>
      <c r="AF1821">
        <v>9481992</v>
      </c>
      <c r="AG1821">
        <v>5888332</v>
      </c>
      <c r="AI1821">
        <v>26218965</v>
      </c>
      <c r="AJ1821">
        <v>969200</v>
      </c>
      <c r="AK1821">
        <v>7319575</v>
      </c>
      <c r="AL1821">
        <v>5418089</v>
      </c>
      <c r="AM1821">
        <v>25685</v>
      </c>
      <c r="AN1821">
        <v>591933</v>
      </c>
      <c r="AO1821">
        <v>98711</v>
      </c>
      <c r="AY1821">
        <v>0.06</v>
      </c>
      <c r="BB1821">
        <v>716329</v>
      </c>
      <c r="BC1821">
        <v>716329</v>
      </c>
      <c r="BN1821">
        <v>0.17892190594364499</v>
      </c>
      <c r="BO1821">
        <v>7.2568305457345197</v>
      </c>
      <c r="BP1821">
        <v>1.5442874264986799</v>
      </c>
      <c r="BQ1821">
        <v>4.6598759848050904</v>
      </c>
      <c r="BR1821">
        <v>213.11973333333299</v>
      </c>
      <c r="BS1821">
        <v>1.28054790462966E-2</v>
      </c>
      <c r="BU1821">
        <v>1.6597758540896301E-8</v>
      </c>
    </row>
    <row r="1822" spans="3:73" x14ac:dyDescent="0.3">
      <c r="C1822">
        <v>820313</v>
      </c>
      <c r="D1822" t="s">
        <v>4376</v>
      </c>
      <c r="E1822" t="s">
        <v>419</v>
      </c>
      <c r="F1822" t="s">
        <v>3614</v>
      </c>
      <c r="G1822" t="s">
        <v>4138</v>
      </c>
      <c r="H1822" t="s">
        <v>4694</v>
      </c>
      <c r="I1822" t="s">
        <v>4695</v>
      </c>
      <c r="J1822">
        <v>2026</v>
      </c>
      <c r="K1822" t="s">
        <v>4062</v>
      </c>
      <c r="L1822">
        <v>140.30113299999999</v>
      </c>
    </row>
    <row r="1823" spans="3:73" x14ac:dyDescent="0.3">
      <c r="C1823">
        <v>820313</v>
      </c>
      <c r="D1823" t="s">
        <v>4376</v>
      </c>
      <c r="E1823" t="s">
        <v>419</v>
      </c>
      <c r="F1823" t="s">
        <v>3614</v>
      </c>
      <c r="G1823" t="s">
        <v>4138</v>
      </c>
      <c r="H1823" t="s">
        <v>4694</v>
      </c>
      <c r="I1823" t="s">
        <v>4695</v>
      </c>
      <c r="J1823">
        <v>2025</v>
      </c>
      <c r="K1823" t="s">
        <v>4062</v>
      </c>
      <c r="L1823">
        <v>97.151847000000004</v>
      </c>
      <c r="M1823">
        <v>36236900000</v>
      </c>
      <c r="N1823">
        <v>20267200000</v>
      </c>
      <c r="O1823">
        <v>11130600000</v>
      </c>
      <c r="P1823">
        <v>4717100000</v>
      </c>
      <c r="Q1823">
        <v>3424900000</v>
      </c>
      <c r="R1823">
        <v>2864600000</v>
      </c>
      <c r="S1823">
        <v>2305600000</v>
      </c>
      <c r="T1823">
        <v>2241400000</v>
      </c>
      <c r="U1823">
        <v>10575400000</v>
      </c>
      <c r="V1823">
        <v>22727200000</v>
      </c>
      <c r="W1823">
        <v>6802800000</v>
      </c>
      <c r="X1823">
        <v>2661900000</v>
      </c>
      <c r="AB1823">
        <v>13413100000</v>
      </c>
      <c r="AD1823">
        <v>9854300000</v>
      </c>
      <c r="AE1823">
        <v>1200000</v>
      </c>
      <c r="AF1823">
        <v>1226600000</v>
      </c>
      <c r="AG1823">
        <v>8517700000</v>
      </c>
      <c r="AI1823">
        <v>14577000000</v>
      </c>
      <c r="AJ1823">
        <v>5868600000</v>
      </c>
      <c r="AK1823">
        <v>647000000</v>
      </c>
      <c r="AM1823">
        <v>1295400000</v>
      </c>
      <c r="AN1823">
        <v>4270300000</v>
      </c>
      <c r="AQ1823">
        <v>5374700000</v>
      </c>
      <c r="AS1823">
        <v>922400000</v>
      </c>
      <c r="AU1823">
        <v>-5082100000</v>
      </c>
      <c r="AV1823">
        <v>7423200000</v>
      </c>
      <c r="AX1823">
        <v>909300000</v>
      </c>
      <c r="AY1823">
        <v>3.51</v>
      </c>
      <c r="AZ1823">
        <v>2985300000</v>
      </c>
      <c r="BH1823">
        <v>4.8829263390613997</v>
      </c>
      <c r="BN1823">
        <v>0.6271838926619</v>
      </c>
      <c r="BP1823">
        <v>1.6361792203210399</v>
      </c>
      <c r="BQ1823">
        <v>2.4757893808431799</v>
      </c>
      <c r="BR1823">
        <v>27.6785888888889</v>
      </c>
      <c r="BS1823">
        <v>0.318367864252112</v>
      </c>
      <c r="BU1823">
        <v>2.5423129848431799E-8</v>
      </c>
    </row>
    <row r="1824" spans="3:73" x14ac:dyDescent="0.3">
      <c r="C1824">
        <v>820313</v>
      </c>
      <c r="D1824" t="s">
        <v>4376</v>
      </c>
      <c r="E1824" t="s">
        <v>419</v>
      </c>
      <c r="F1824" t="s">
        <v>3614</v>
      </c>
      <c r="G1824" t="s">
        <v>4138</v>
      </c>
      <c r="H1824" t="s">
        <v>4694</v>
      </c>
      <c r="I1824" t="s">
        <v>4695</v>
      </c>
      <c r="J1824">
        <v>2024</v>
      </c>
      <c r="K1824" t="s">
        <v>4062</v>
      </c>
      <c r="L1824">
        <v>63.681210999999998</v>
      </c>
      <c r="M1824">
        <v>21440200000</v>
      </c>
      <c r="N1824">
        <v>9686000000</v>
      </c>
      <c r="O1824">
        <v>3317000000</v>
      </c>
      <c r="P1824">
        <v>3287900000</v>
      </c>
      <c r="Q1824">
        <v>2545700000</v>
      </c>
      <c r="R1824">
        <v>2096200000</v>
      </c>
      <c r="S1824">
        <v>1711800000</v>
      </c>
      <c r="T1824">
        <v>1225100000</v>
      </c>
      <c r="U1824">
        <v>8236200000</v>
      </c>
      <c r="V1824">
        <v>11584100000</v>
      </c>
      <c r="W1824">
        <v>4083800000</v>
      </c>
      <c r="X1824">
        <v>1819400000</v>
      </c>
      <c r="AB1824">
        <v>9792000000</v>
      </c>
      <c r="AD1824">
        <v>7105000000</v>
      </c>
      <c r="AE1824">
        <v>1200000</v>
      </c>
      <c r="AF1824">
        <v>1209300000</v>
      </c>
      <c r="AG1824">
        <v>5139700000</v>
      </c>
      <c r="AI1824">
        <v>10083000000</v>
      </c>
      <c r="AJ1824">
        <v>3156900000</v>
      </c>
      <c r="AK1824">
        <v>453000000</v>
      </c>
      <c r="AM1824">
        <v>570300000</v>
      </c>
      <c r="AN1824">
        <v>2424000000</v>
      </c>
      <c r="AQ1824">
        <v>2814700000</v>
      </c>
      <c r="AS1824">
        <v>572500000</v>
      </c>
      <c r="AU1824">
        <v>-2648600000</v>
      </c>
      <c r="AV1824">
        <v>1729900000</v>
      </c>
      <c r="AX1824">
        <v>662900000</v>
      </c>
      <c r="AY1824">
        <v>2.0099999999999998</v>
      </c>
      <c r="AZ1824">
        <v>2356400000</v>
      </c>
      <c r="BH1824">
        <v>4.2789848922084497</v>
      </c>
      <c r="BN1824">
        <v>0.54029813154728001</v>
      </c>
      <c r="BP1824">
        <v>0.81223370390322702</v>
      </c>
      <c r="BQ1824">
        <v>1.74844507566482</v>
      </c>
      <c r="BR1824">
        <v>31.682194527363201</v>
      </c>
      <c r="BS1824">
        <v>0.24754901960784301</v>
      </c>
      <c r="BU1824">
        <v>1.30718172089461E-8</v>
      </c>
    </row>
    <row r="1825" spans="3:73" x14ac:dyDescent="0.3">
      <c r="C1825">
        <v>820313</v>
      </c>
      <c r="D1825" t="s">
        <v>4376</v>
      </c>
      <c r="E1825" t="s">
        <v>419</v>
      </c>
      <c r="F1825" t="s">
        <v>3614</v>
      </c>
      <c r="G1825" t="s">
        <v>4138</v>
      </c>
      <c r="H1825" t="s">
        <v>4694</v>
      </c>
      <c r="I1825" t="s">
        <v>4695</v>
      </c>
      <c r="J1825">
        <v>2023</v>
      </c>
      <c r="K1825" t="s">
        <v>4062</v>
      </c>
      <c r="L1825">
        <v>40.201079</v>
      </c>
      <c r="M1825">
        <v>16526400000</v>
      </c>
      <c r="N1825">
        <v>6835300000</v>
      </c>
      <c r="O1825">
        <v>1475000000</v>
      </c>
      <c r="P1825">
        <v>2618400000</v>
      </c>
      <c r="Q1825">
        <v>2167100000</v>
      </c>
      <c r="R1825">
        <v>1616200000</v>
      </c>
      <c r="S1825">
        <v>1314700000</v>
      </c>
      <c r="T1825">
        <v>834800000</v>
      </c>
      <c r="U1825">
        <v>7092400000</v>
      </c>
      <c r="V1825">
        <v>8099900000</v>
      </c>
      <c r="W1825">
        <v>3152700000</v>
      </c>
      <c r="X1825">
        <v>1350900000</v>
      </c>
      <c r="AB1825">
        <v>8346500000</v>
      </c>
      <c r="AD1825">
        <v>5921100000</v>
      </c>
      <c r="AE1825">
        <v>600000</v>
      </c>
      <c r="AF1825">
        <v>598900000</v>
      </c>
      <c r="AG1825">
        <v>4084100000</v>
      </c>
      <c r="AI1825">
        <v>8470600000</v>
      </c>
      <c r="AJ1825">
        <v>2559600000</v>
      </c>
      <c r="AK1825">
        <v>342200000</v>
      </c>
      <c r="AM1825">
        <v>509300000</v>
      </c>
      <c r="AN1825">
        <v>1928000000</v>
      </c>
      <c r="AO1825">
        <v>139500000</v>
      </c>
      <c r="AQ1825">
        <v>2528700000</v>
      </c>
      <c r="AS1825">
        <v>406400000</v>
      </c>
      <c r="AU1825">
        <v>-1393700000</v>
      </c>
      <c r="AV1825">
        <v>-1012400000</v>
      </c>
      <c r="AX1825">
        <v>507400000</v>
      </c>
      <c r="AY1825">
        <v>3.23</v>
      </c>
      <c r="AZ1825">
        <v>2130350000</v>
      </c>
      <c r="BB1825">
        <v>2576800000</v>
      </c>
      <c r="BC1825">
        <v>2576800000</v>
      </c>
      <c r="BH1825">
        <v>3.9761541530734399</v>
      </c>
      <c r="BN1825">
        <v>0.49011884015877599</v>
      </c>
      <c r="BO1825">
        <v>18.471684587813598</v>
      </c>
      <c r="BP1825">
        <v>0.46785295143845002</v>
      </c>
      <c r="BQ1825">
        <v>1.4806990833253999</v>
      </c>
      <c r="BR1825">
        <v>12.446154489164099</v>
      </c>
      <c r="BS1825">
        <v>0.23099502785598799</v>
      </c>
      <c r="BU1825">
        <v>1.5557357595399301E-8</v>
      </c>
    </row>
    <row r="1826" spans="3:73" x14ac:dyDescent="0.3">
      <c r="C1826">
        <v>820313</v>
      </c>
      <c r="D1826" t="s">
        <v>4376</v>
      </c>
      <c r="E1826" t="s">
        <v>419</v>
      </c>
      <c r="F1826" t="s">
        <v>3614</v>
      </c>
      <c r="G1826" t="s">
        <v>4138</v>
      </c>
      <c r="H1826" t="s">
        <v>4694</v>
      </c>
      <c r="I1826" t="s">
        <v>4695</v>
      </c>
      <c r="J1826">
        <v>2022</v>
      </c>
      <c r="K1826" t="s">
        <v>4062</v>
      </c>
      <c r="L1826">
        <v>35.541465000000002</v>
      </c>
      <c r="M1826">
        <v>15326200000</v>
      </c>
      <c r="N1826">
        <v>6479100000</v>
      </c>
      <c r="O1826">
        <v>1373100000</v>
      </c>
      <c r="P1826">
        <v>2631300000</v>
      </c>
      <c r="Q1826">
        <v>2093600000</v>
      </c>
      <c r="R1826">
        <v>1493800000</v>
      </c>
      <c r="S1826">
        <v>1204300000</v>
      </c>
      <c r="T1826">
        <v>734100000</v>
      </c>
      <c r="U1826">
        <v>6446100000</v>
      </c>
      <c r="V1826">
        <v>8232100000</v>
      </c>
      <c r="W1826">
        <v>2676100000</v>
      </c>
      <c r="X1826">
        <v>1309100000</v>
      </c>
      <c r="AB1826">
        <v>7015600000</v>
      </c>
      <c r="AD1826">
        <v>4979400000</v>
      </c>
      <c r="AE1826">
        <v>600000</v>
      </c>
      <c r="AF1826">
        <v>594800000</v>
      </c>
      <c r="AG1826">
        <v>4028200000</v>
      </c>
      <c r="AI1826">
        <v>8594800000</v>
      </c>
      <c r="AJ1826">
        <v>2585800000</v>
      </c>
      <c r="AK1826">
        <v>323600000</v>
      </c>
      <c r="AM1826">
        <v>550600000</v>
      </c>
      <c r="AN1826">
        <v>1902300000</v>
      </c>
      <c r="AO1826">
        <v>128400000</v>
      </c>
      <c r="AQ1826">
        <v>2174600000</v>
      </c>
      <c r="AS1826">
        <v>392900000</v>
      </c>
      <c r="AU1826">
        <v>-731100000</v>
      </c>
      <c r="AV1826">
        <v>-1196700000</v>
      </c>
      <c r="AX1826">
        <v>482600000</v>
      </c>
      <c r="AY1826">
        <v>3.19</v>
      </c>
      <c r="AZ1826">
        <v>1993850000</v>
      </c>
      <c r="BB1826">
        <v>2581300000</v>
      </c>
      <c r="BC1826">
        <v>2581300000</v>
      </c>
      <c r="BH1826">
        <v>4.3106552649396903</v>
      </c>
      <c r="BN1826">
        <v>0.53712596729783002</v>
      </c>
      <c r="BO1826">
        <v>20.1035825545171</v>
      </c>
      <c r="BP1826">
        <v>0.51309741788423502</v>
      </c>
      <c r="BQ1826">
        <v>1.6387653675124201</v>
      </c>
      <c r="BR1826">
        <v>11.1415250783699</v>
      </c>
      <c r="BS1826">
        <v>0.27115285934203798</v>
      </c>
      <c r="BU1826">
        <v>1.61607379767946E-8</v>
      </c>
    </row>
    <row r="1827" spans="3:73" x14ac:dyDescent="0.3">
      <c r="C1827">
        <v>820313</v>
      </c>
      <c r="D1827" t="s">
        <v>4376</v>
      </c>
      <c r="E1827" t="s">
        <v>419</v>
      </c>
      <c r="F1827" t="s">
        <v>3614</v>
      </c>
      <c r="G1827" t="s">
        <v>4138</v>
      </c>
      <c r="H1827" t="s">
        <v>4694</v>
      </c>
      <c r="I1827" t="s">
        <v>4695</v>
      </c>
      <c r="J1827">
        <v>2021</v>
      </c>
      <c r="K1827" t="s">
        <v>4062</v>
      </c>
      <c r="L1827">
        <v>34.117607</v>
      </c>
      <c r="M1827">
        <v>14678400000</v>
      </c>
      <c r="N1827">
        <v>5958200000</v>
      </c>
      <c r="O1827">
        <v>1197100000</v>
      </c>
      <c r="P1827">
        <v>2454800000</v>
      </c>
      <c r="Q1827">
        <v>1894100000</v>
      </c>
      <c r="R1827">
        <v>1420200000</v>
      </c>
      <c r="S1827">
        <v>1175300000</v>
      </c>
      <c r="T1827">
        <v>756900000</v>
      </c>
      <c r="U1827">
        <v>6376800000</v>
      </c>
      <c r="V1827">
        <v>8299300000</v>
      </c>
      <c r="W1827">
        <v>2447100000</v>
      </c>
      <c r="X1827">
        <v>1312000000</v>
      </c>
      <c r="AB1827">
        <v>6302000000</v>
      </c>
      <c r="AD1827">
        <v>4278900000</v>
      </c>
      <c r="AE1827">
        <v>600000</v>
      </c>
      <c r="AF1827">
        <v>599100000</v>
      </c>
      <c r="AG1827">
        <v>3401800000</v>
      </c>
      <c r="AI1827">
        <v>7474500000</v>
      </c>
      <c r="AJ1827">
        <v>2105100000</v>
      </c>
      <c r="AK1827">
        <v>317700000</v>
      </c>
      <c r="AM1827">
        <v>409100000</v>
      </c>
      <c r="AN1827">
        <v>1590800000</v>
      </c>
      <c r="AO1827">
        <v>115500000</v>
      </c>
      <c r="AQ1827">
        <v>1540100000</v>
      </c>
      <c r="AS1827">
        <v>395600000</v>
      </c>
      <c r="AU1827">
        <v>-1887500000</v>
      </c>
      <c r="AV1827">
        <v>-145200000</v>
      </c>
      <c r="AX1827">
        <v>379700000</v>
      </c>
      <c r="AY1827">
        <v>2.66</v>
      </c>
      <c r="AZ1827">
        <v>1678150000</v>
      </c>
      <c r="BB1827">
        <v>2115400000</v>
      </c>
      <c r="BC1827">
        <v>2115400000</v>
      </c>
      <c r="BH1827">
        <v>4.4540118582963402</v>
      </c>
      <c r="BN1827">
        <v>0.56540903640723805</v>
      </c>
      <c r="BO1827">
        <v>18.315151515151499</v>
      </c>
      <c r="BP1827">
        <v>0.48919128764660202</v>
      </c>
      <c r="BQ1827">
        <v>1.6607821503003599</v>
      </c>
      <c r="BR1827">
        <v>12.8261680451128</v>
      </c>
      <c r="BS1827">
        <v>0.25242780069819098</v>
      </c>
      <c r="BU1827">
        <v>1.44006402126309E-8</v>
      </c>
    </row>
    <row r="1828" spans="3:73" x14ac:dyDescent="0.3">
      <c r="C1828">
        <v>820313</v>
      </c>
      <c r="D1828" t="s">
        <v>4376</v>
      </c>
      <c r="E1828" t="s">
        <v>419</v>
      </c>
      <c r="F1828" t="s">
        <v>3614</v>
      </c>
      <c r="G1828" t="s">
        <v>4138</v>
      </c>
      <c r="H1828" t="s">
        <v>4694</v>
      </c>
      <c r="I1828" t="s">
        <v>4695</v>
      </c>
      <c r="J1828">
        <v>2020</v>
      </c>
      <c r="K1828" t="s">
        <v>4062</v>
      </c>
      <c r="L1828">
        <v>23.608136999999999</v>
      </c>
      <c r="M1828">
        <v>12327300000</v>
      </c>
      <c r="N1828">
        <v>5490800000</v>
      </c>
      <c r="O1828">
        <v>1702000000</v>
      </c>
      <c r="P1828">
        <v>1951600000</v>
      </c>
      <c r="Q1828">
        <v>1462200000</v>
      </c>
      <c r="R1828">
        <v>1279000000</v>
      </c>
      <c r="S1828">
        <v>1054600000</v>
      </c>
      <c r="T1828">
        <v>397500000</v>
      </c>
      <c r="U1828">
        <v>5032100000</v>
      </c>
      <c r="W1828">
        <v>2304300000</v>
      </c>
      <c r="X1828">
        <v>1120700000</v>
      </c>
      <c r="AB1828">
        <v>5384900000</v>
      </c>
      <c r="AD1828">
        <v>3705400000</v>
      </c>
      <c r="AE1828">
        <v>300000</v>
      </c>
      <c r="AF1828">
        <v>299300000</v>
      </c>
      <c r="AG1828">
        <v>765600000</v>
      </c>
      <c r="AI1828">
        <v>5934800000</v>
      </c>
      <c r="AJ1828">
        <v>488400000</v>
      </c>
      <c r="AK1828">
        <v>260700000</v>
      </c>
      <c r="AM1828">
        <v>313300000</v>
      </c>
      <c r="AN1828">
        <v>357000000</v>
      </c>
      <c r="AO1828">
        <v>115400000</v>
      </c>
      <c r="AQ1828">
        <v>1592000000</v>
      </c>
      <c r="AS1828">
        <v>308100000</v>
      </c>
      <c r="AU1828">
        <v>-333500000</v>
      </c>
      <c r="AV1828">
        <v>-516600000</v>
      </c>
      <c r="AX1828">
        <v>310000000</v>
      </c>
      <c r="AY1828">
        <v>1.19</v>
      </c>
      <c r="AZ1828">
        <v>1386150000</v>
      </c>
      <c r="BB1828">
        <v>785700000</v>
      </c>
      <c r="BC1828">
        <v>785700000</v>
      </c>
      <c r="BH1828">
        <v>4.28149911625726</v>
      </c>
      <c r="BO1828">
        <v>6.8084922010398596</v>
      </c>
      <c r="BP1828">
        <v>0.73861910341535397</v>
      </c>
      <c r="BQ1828">
        <v>1.74829666276093</v>
      </c>
      <c r="BR1828">
        <v>19.838770588235299</v>
      </c>
      <c r="BS1828">
        <v>6.6296495756652904E-2</v>
      </c>
      <c r="BU1828">
        <v>5.21712251480993E-9</v>
      </c>
    </row>
    <row r="1829" spans="3:73" x14ac:dyDescent="0.3">
      <c r="C1829">
        <v>820313</v>
      </c>
      <c r="D1829" t="s">
        <v>4376</v>
      </c>
      <c r="E1829" t="s">
        <v>419</v>
      </c>
      <c r="F1829" t="s">
        <v>3614</v>
      </c>
      <c r="G1829" t="s">
        <v>4138</v>
      </c>
      <c r="H1829" t="s">
        <v>4694</v>
      </c>
      <c r="I1829" t="s">
        <v>4695</v>
      </c>
      <c r="J1829">
        <v>2019</v>
      </c>
      <c r="K1829" t="s">
        <v>4062</v>
      </c>
      <c r="L1829">
        <v>22.090879000000001</v>
      </c>
      <c r="M1829">
        <v>10815500000</v>
      </c>
      <c r="N1829">
        <v>4211200000</v>
      </c>
      <c r="O1829">
        <v>891200000</v>
      </c>
      <c r="P1829">
        <v>1736400000</v>
      </c>
      <c r="Q1829">
        <v>1310100000</v>
      </c>
      <c r="R1829">
        <v>1195700000</v>
      </c>
      <c r="S1829">
        <v>999000000</v>
      </c>
      <c r="T1829">
        <v>442000000</v>
      </c>
      <c r="U1829">
        <v>4867100000</v>
      </c>
      <c r="W1829">
        <v>2132700000</v>
      </c>
      <c r="X1829">
        <v>866800000</v>
      </c>
      <c r="AB1829">
        <v>4530300000</v>
      </c>
      <c r="AD1829">
        <v>3348400000</v>
      </c>
      <c r="AE1829">
        <v>300000</v>
      </c>
      <c r="AF1829">
        <v>297900000</v>
      </c>
      <c r="AG1829">
        <v>678700000</v>
      </c>
      <c r="AI1829">
        <v>5609400000</v>
      </c>
      <c r="AJ1829">
        <v>429800000</v>
      </c>
      <c r="AK1829">
        <v>234200000</v>
      </c>
      <c r="AM1829">
        <v>331900000</v>
      </c>
      <c r="AN1829">
        <v>318700000</v>
      </c>
      <c r="AO1829">
        <v>117600000</v>
      </c>
      <c r="AQ1829">
        <v>1502300000</v>
      </c>
      <c r="AS1829">
        <v>312100000</v>
      </c>
      <c r="AU1829">
        <v>-1228800000</v>
      </c>
      <c r="AV1829">
        <v>-648400000</v>
      </c>
      <c r="AX1829">
        <v>285300000</v>
      </c>
      <c r="AY1829">
        <v>1.07</v>
      </c>
      <c r="AZ1829">
        <v>1271950000</v>
      </c>
      <c r="BB1829">
        <v>768200000</v>
      </c>
      <c r="BC1829">
        <v>768200000</v>
      </c>
      <c r="BH1829">
        <v>4.4100790125397999</v>
      </c>
      <c r="BO1829">
        <v>6.5323129251700696</v>
      </c>
      <c r="BP1829">
        <v>0.41787405636048203</v>
      </c>
      <c r="BQ1829">
        <v>1.36029446241853</v>
      </c>
      <c r="BR1829">
        <v>20.645681308411199</v>
      </c>
      <c r="BS1829">
        <v>7.0348542039158607E-2</v>
      </c>
      <c r="BU1829">
        <v>5.2175883561795002E-9</v>
      </c>
    </row>
    <row r="1830" spans="3:73" x14ac:dyDescent="0.3">
      <c r="C1830">
        <v>820313</v>
      </c>
      <c r="D1830" t="s">
        <v>4376</v>
      </c>
      <c r="E1830" t="s">
        <v>419</v>
      </c>
      <c r="F1830" t="s">
        <v>3614</v>
      </c>
      <c r="G1830" t="s">
        <v>4138</v>
      </c>
      <c r="H1830" t="s">
        <v>4694</v>
      </c>
      <c r="I1830" t="s">
        <v>4695</v>
      </c>
      <c r="J1830">
        <v>2018</v>
      </c>
      <c r="K1830" t="s">
        <v>4062</v>
      </c>
      <c r="L1830">
        <v>20.555895</v>
      </c>
      <c r="M1830">
        <v>10044900000</v>
      </c>
      <c r="N1830">
        <v>4571600000</v>
      </c>
      <c r="O1830">
        <v>1279300000</v>
      </c>
      <c r="P1830">
        <v>1791800000</v>
      </c>
      <c r="Q1830">
        <v>1233800000</v>
      </c>
      <c r="S1830">
        <v>875800000</v>
      </c>
      <c r="T1830">
        <v>397900000</v>
      </c>
      <c r="U1830">
        <v>4103200000</v>
      </c>
      <c r="W1830">
        <v>2451300000</v>
      </c>
      <c r="X1830">
        <v>890500000</v>
      </c>
      <c r="AB1830">
        <v>4017000000</v>
      </c>
      <c r="AD1830">
        <v>3028700000</v>
      </c>
      <c r="AE1830">
        <v>300000</v>
      </c>
      <c r="AF1830">
        <v>298500000</v>
      </c>
      <c r="AG1830">
        <v>715000000</v>
      </c>
      <c r="AI1830">
        <v>5547100000</v>
      </c>
      <c r="AJ1830">
        <v>457600000</v>
      </c>
      <c r="AK1830">
        <v>220900000</v>
      </c>
      <c r="AM1830">
        <v>371500000</v>
      </c>
      <c r="AN1830">
        <v>338100000</v>
      </c>
      <c r="AO1830">
        <v>101700000</v>
      </c>
      <c r="AQ1830">
        <v>1112700000</v>
      </c>
      <c r="AS1830">
        <v>299700000</v>
      </c>
      <c r="AU1830">
        <v>-441800000</v>
      </c>
      <c r="AV1830">
        <v>-1070100000</v>
      </c>
      <c r="AX1830">
        <v>264300000</v>
      </c>
      <c r="AY1830">
        <v>1.1299999999999999</v>
      </c>
      <c r="AZ1830">
        <v>1170350000</v>
      </c>
      <c r="BB1830">
        <v>811300000</v>
      </c>
      <c r="BC1830">
        <v>811300000</v>
      </c>
      <c r="BH1830">
        <v>4.7396932541547399</v>
      </c>
      <c r="BO1830">
        <v>7.9773844641101297</v>
      </c>
      <c r="BP1830">
        <v>0.52188634602047901</v>
      </c>
      <c r="BQ1830">
        <v>1.3616448415126701</v>
      </c>
      <c r="BR1830">
        <v>18.191057522123899</v>
      </c>
      <c r="BS1830">
        <v>8.4167289021658001E-2</v>
      </c>
      <c r="BU1830">
        <v>5.7824648618371897E-9</v>
      </c>
    </row>
    <row r="1831" spans="3:73" x14ac:dyDescent="0.3">
      <c r="C1831">
        <v>820313</v>
      </c>
      <c r="D1831" t="s">
        <v>4376</v>
      </c>
      <c r="E1831" t="s">
        <v>419</v>
      </c>
      <c r="F1831" t="s">
        <v>3614</v>
      </c>
      <c r="G1831" t="s">
        <v>4138</v>
      </c>
      <c r="H1831" t="s">
        <v>4694</v>
      </c>
      <c r="I1831" t="s">
        <v>4695</v>
      </c>
      <c r="J1831">
        <v>2017</v>
      </c>
      <c r="K1831" t="s">
        <v>4062</v>
      </c>
      <c r="L1831">
        <v>17.806920000000002</v>
      </c>
      <c r="M1831">
        <v>10003900000</v>
      </c>
      <c r="N1831">
        <v>4656000000</v>
      </c>
      <c r="O1831">
        <v>1719100000</v>
      </c>
      <c r="P1831">
        <v>1598600000</v>
      </c>
      <c r="Q1831">
        <v>1106900000</v>
      </c>
      <c r="S1831">
        <v>816800000</v>
      </c>
      <c r="T1831">
        <v>441600000</v>
      </c>
      <c r="U1831">
        <v>4042600000</v>
      </c>
      <c r="W1831">
        <v>1579400000</v>
      </c>
      <c r="X1831">
        <v>875600000</v>
      </c>
      <c r="AA1831">
        <v>3542600000</v>
      </c>
      <c r="AB1831">
        <v>3989800000</v>
      </c>
      <c r="AD1831">
        <v>2941500000</v>
      </c>
      <c r="AE1831">
        <v>300000</v>
      </c>
      <c r="AF1831">
        <v>305700000</v>
      </c>
      <c r="AG1831">
        <v>635400000</v>
      </c>
      <c r="AJ1831">
        <v>399400000</v>
      </c>
      <c r="AK1831">
        <v>193700000</v>
      </c>
      <c r="AM1831">
        <v>691700000</v>
      </c>
      <c r="AN1831">
        <v>-103400000</v>
      </c>
      <c r="AO1831">
        <v>92300000</v>
      </c>
      <c r="AQ1831">
        <v>1144200000</v>
      </c>
      <c r="AS1831">
        <v>226800000</v>
      </c>
      <c r="AU1831">
        <v>-380200000</v>
      </c>
      <c r="AV1831">
        <v>-140100000</v>
      </c>
      <c r="AX1831">
        <v>213700000</v>
      </c>
      <c r="AY1831">
        <v>-0.34</v>
      </c>
      <c r="BB1831">
        <v>680600000</v>
      </c>
      <c r="BC1831">
        <v>680600000</v>
      </c>
      <c r="BO1831">
        <v>7.3737811484290399</v>
      </c>
      <c r="BP1831">
        <v>1.0884513106242899</v>
      </c>
      <c r="BQ1831">
        <v>2.2471191591743702</v>
      </c>
      <c r="BR1831">
        <v>-52.373294117647099</v>
      </c>
      <c r="BS1831">
        <v>-2.5916086019349301E-2</v>
      </c>
      <c r="BU1831">
        <v>-1.51745771717881E-9</v>
      </c>
    </row>
    <row r="1832" spans="3:73" x14ac:dyDescent="0.3">
      <c r="C1832">
        <v>913142</v>
      </c>
      <c r="D1832" t="s">
        <v>4410</v>
      </c>
      <c r="E1832" t="s">
        <v>632</v>
      </c>
      <c r="F1832" t="s">
        <v>3614</v>
      </c>
      <c r="G1832" t="s">
        <v>4099</v>
      </c>
      <c r="H1832" t="s">
        <v>4696</v>
      </c>
      <c r="I1832" t="s">
        <v>4697</v>
      </c>
      <c r="J1832">
        <v>2026</v>
      </c>
      <c r="K1832" t="s">
        <v>4062</v>
      </c>
      <c r="L1832">
        <v>127.544161</v>
      </c>
    </row>
    <row r="1833" spans="3:73" x14ac:dyDescent="0.3">
      <c r="C1833">
        <v>913142</v>
      </c>
      <c r="D1833" t="s">
        <v>4410</v>
      </c>
      <c r="E1833" t="s">
        <v>632</v>
      </c>
      <c r="F1833" t="s">
        <v>3614</v>
      </c>
      <c r="G1833" t="s">
        <v>4099</v>
      </c>
      <c r="H1833" t="s">
        <v>4696</v>
      </c>
      <c r="I1833" t="s">
        <v>4697</v>
      </c>
      <c r="J1833">
        <v>2025</v>
      </c>
      <c r="K1833" t="s">
        <v>4062</v>
      </c>
      <c r="L1833">
        <v>114.362961</v>
      </c>
      <c r="M1833">
        <v>3543621000</v>
      </c>
      <c r="N1833">
        <v>1349380000</v>
      </c>
      <c r="O1833">
        <v>389887000</v>
      </c>
      <c r="Q1833">
        <v>402345000</v>
      </c>
      <c r="R1833">
        <v>630076000</v>
      </c>
      <c r="S1833">
        <v>566020000</v>
      </c>
      <c r="T1833">
        <v>399799000</v>
      </c>
      <c r="U1833">
        <v>1036821000</v>
      </c>
      <c r="W1833">
        <v>697499000</v>
      </c>
      <c r="X1833">
        <v>361432000</v>
      </c>
      <c r="AB1833">
        <v>1264424000</v>
      </c>
      <c r="AD1833">
        <v>1405572000</v>
      </c>
      <c r="AE1833">
        <v>503000</v>
      </c>
      <c r="AF1833">
        <v>38947000</v>
      </c>
      <c r="AG1833">
        <v>1031172000</v>
      </c>
      <c r="AH1833">
        <v>2715194000</v>
      </c>
      <c r="AJ1833">
        <v>315692000</v>
      </c>
      <c r="AK1833">
        <v>128758000</v>
      </c>
      <c r="AM1833">
        <v>29344000</v>
      </c>
      <c r="AN1833">
        <v>237522000</v>
      </c>
      <c r="AQ1833">
        <v>354864000</v>
      </c>
      <c r="AS1833">
        <v>129433000</v>
      </c>
      <c r="AU1833">
        <v>-128237000</v>
      </c>
      <c r="AV1833">
        <v>-217772000</v>
      </c>
      <c r="AX1833">
        <v>7986000</v>
      </c>
      <c r="AY1833">
        <v>6</v>
      </c>
      <c r="AZ1833">
        <v>372722000</v>
      </c>
      <c r="BA1833">
        <v>0.11626867177814899</v>
      </c>
      <c r="BE1833">
        <v>0.13069563353484101</v>
      </c>
      <c r="BG1833">
        <v>0.37977838784263701</v>
      </c>
      <c r="BI1833">
        <v>0.76622020244264299</v>
      </c>
      <c r="BJ1833">
        <v>-4.7229406075588003E-2</v>
      </c>
      <c r="BM1833">
        <v>4.7421289233844803E-2</v>
      </c>
      <c r="BP1833">
        <v>0.55897857918075899</v>
      </c>
      <c r="BQ1833">
        <v>1.3577582190082</v>
      </c>
      <c r="BR1833">
        <v>19.0604935</v>
      </c>
      <c r="BS1833">
        <v>0.18784996172170099</v>
      </c>
      <c r="BU1833">
        <v>5.4268011837801195E-7</v>
      </c>
    </row>
    <row r="1834" spans="3:73" x14ac:dyDescent="0.3">
      <c r="C1834">
        <v>913142</v>
      </c>
      <c r="D1834" t="s">
        <v>4410</v>
      </c>
      <c r="E1834" t="s">
        <v>632</v>
      </c>
      <c r="F1834" t="s">
        <v>3614</v>
      </c>
      <c r="G1834" t="s">
        <v>4099</v>
      </c>
      <c r="H1834" t="s">
        <v>4696</v>
      </c>
      <c r="I1834" t="s">
        <v>4697</v>
      </c>
      <c r="J1834">
        <v>2024</v>
      </c>
      <c r="K1834" t="s">
        <v>4062</v>
      </c>
      <c r="L1834">
        <v>98.015682999999996</v>
      </c>
      <c r="M1834">
        <v>3327938000</v>
      </c>
      <c r="N1834">
        <v>1196229000</v>
      </c>
      <c r="O1834">
        <v>370302000</v>
      </c>
      <c r="Q1834">
        <v>343099000</v>
      </c>
      <c r="R1834">
        <v>559053000</v>
      </c>
      <c r="S1834">
        <v>495625000</v>
      </c>
      <c r="T1834">
        <v>419074000</v>
      </c>
      <c r="U1834">
        <v>1018677000</v>
      </c>
      <c r="W1834">
        <v>622704000</v>
      </c>
      <c r="X1834">
        <v>315724000</v>
      </c>
      <c r="AB1834">
        <v>1294736000</v>
      </c>
      <c r="AD1834">
        <v>1176036000</v>
      </c>
      <c r="AE1834">
        <v>503000</v>
      </c>
      <c r="AF1834">
        <v>40211000</v>
      </c>
      <c r="AG1834">
        <v>922222000</v>
      </c>
      <c r="AH1834">
        <v>2460979000</v>
      </c>
      <c r="AJ1834">
        <v>266460000</v>
      </c>
      <c r="AK1834">
        <v>112365000</v>
      </c>
      <c r="AM1834">
        <v>29528000</v>
      </c>
      <c r="AN1834">
        <v>198433000</v>
      </c>
      <c r="AQ1834">
        <v>352076000</v>
      </c>
      <c r="AS1834">
        <v>115741000</v>
      </c>
      <c r="AU1834">
        <v>-426755000</v>
      </c>
      <c r="AV1834">
        <v>-143718000</v>
      </c>
      <c r="AX1834">
        <v>8204000</v>
      </c>
      <c r="AY1834">
        <v>4.88</v>
      </c>
      <c r="AZ1834">
        <v>355043000</v>
      </c>
      <c r="BA1834">
        <v>0.10827398364634599</v>
      </c>
      <c r="BE1834">
        <v>0.14306339062625101</v>
      </c>
      <c r="BG1834">
        <v>0.37473785838887702</v>
      </c>
      <c r="BI1834">
        <v>0.73949063954917404</v>
      </c>
      <c r="BJ1834">
        <v>-0.17340863128047801</v>
      </c>
      <c r="BM1834">
        <v>4.5658658607001502E-2</v>
      </c>
      <c r="BP1834">
        <v>0.59466777152547601</v>
      </c>
      <c r="BQ1834">
        <v>1.37004098255351</v>
      </c>
      <c r="BR1834">
        <v>20.085180942623001</v>
      </c>
      <c r="BS1834">
        <v>0.153261359844787</v>
      </c>
      <c r="BU1834">
        <v>3.6943170888891602E-7</v>
      </c>
    </row>
    <row r="1835" spans="3:73" x14ac:dyDescent="0.3">
      <c r="C1835">
        <v>913142</v>
      </c>
      <c r="D1835" t="s">
        <v>4410</v>
      </c>
      <c r="E1835" t="s">
        <v>632</v>
      </c>
      <c r="F1835" t="s">
        <v>3614</v>
      </c>
      <c r="G1835" t="s">
        <v>4099</v>
      </c>
      <c r="H1835" t="s">
        <v>4696</v>
      </c>
      <c r="I1835" t="s">
        <v>4697</v>
      </c>
      <c r="J1835">
        <v>2023</v>
      </c>
      <c r="K1835" t="s">
        <v>4062</v>
      </c>
      <c r="L1835">
        <v>81.453523000000004</v>
      </c>
      <c r="M1835">
        <v>3240191000</v>
      </c>
      <c r="N1835">
        <v>1456979000</v>
      </c>
      <c r="O1835">
        <v>597044000</v>
      </c>
      <c r="Q1835">
        <v>366987000</v>
      </c>
      <c r="R1835">
        <v>501312000</v>
      </c>
      <c r="S1835">
        <v>451069000</v>
      </c>
      <c r="T1835">
        <v>269144000</v>
      </c>
      <c r="U1835">
        <v>907331000</v>
      </c>
      <c r="W1835">
        <v>633504000</v>
      </c>
      <c r="X1835">
        <v>343215000</v>
      </c>
      <c r="AB1835">
        <v>1166257000</v>
      </c>
      <c r="AD1835">
        <v>985807000</v>
      </c>
      <c r="AE1835">
        <v>503000</v>
      </c>
      <c r="AF1835">
        <v>41127000</v>
      </c>
      <c r="AG1835">
        <v>954966000</v>
      </c>
      <c r="AH1835">
        <v>2512084000</v>
      </c>
      <c r="AJ1835">
        <v>317518000</v>
      </c>
      <c r="AK1835">
        <v>116427000</v>
      </c>
      <c r="AM1835">
        <v>43200000</v>
      </c>
      <c r="AN1835">
        <v>242759000</v>
      </c>
      <c r="AQ1835">
        <v>319638000</v>
      </c>
      <c r="AS1835">
        <v>99446000</v>
      </c>
      <c r="AU1835">
        <v>-200358000</v>
      </c>
      <c r="AV1835">
        <v>-211932000</v>
      </c>
      <c r="AX1835">
        <v>8474000</v>
      </c>
      <c r="AY1835">
        <v>5.75</v>
      </c>
      <c r="AZ1835">
        <v>354275000</v>
      </c>
      <c r="BA1835">
        <v>0.12639625108077601</v>
      </c>
      <c r="BE1835">
        <v>0.12724017190508</v>
      </c>
      <c r="BG1835">
        <v>0.38014891221790398</v>
      </c>
      <c r="BI1835">
        <v>0.77528886414412002</v>
      </c>
      <c r="BJ1835">
        <v>-7.9757683262183895E-2</v>
      </c>
      <c r="BM1835">
        <v>4.6346778212830501E-2</v>
      </c>
      <c r="BP1835">
        <v>0.942447087942618</v>
      </c>
      <c r="BQ1835">
        <v>1.7205763499520099</v>
      </c>
      <c r="BR1835">
        <v>14.1658300869565</v>
      </c>
      <c r="BS1835">
        <v>0.20815223402732</v>
      </c>
      <c r="BU1835">
        <v>4.01590521857532E-7</v>
      </c>
    </row>
    <row r="1836" spans="3:73" x14ac:dyDescent="0.3">
      <c r="C1836">
        <v>913142</v>
      </c>
      <c r="D1836" t="s">
        <v>4410</v>
      </c>
      <c r="E1836" t="s">
        <v>632</v>
      </c>
      <c r="F1836" t="s">
        <v>3614</v>
      </c>
      <c r="G1836" t="s">
        <v>4099</v>
      </c>
      <c r="H1836" t="s">
        <v>4696</v>
      </c>
      <c r="I1836" t="s">
        <v>4697</v>
      </c>
      <c r="J1836">
        <v>2022</v>
      </c>
      <c r="K1836" t="s">
        <v>4062</v>
      </c>
      <c r="L1836">
        <v>60.352286999999997</v>
      </c>
      <c r="M1836">
        <v>3161675000</v>
      </c>
      <c r="N1836">
        <v>1536207000</v>
      </c>
      <c r="O1836">
        <v>687676000</v>
      </c>
      <c r="Q1836">
        <v>341563000</v>
      </c>
      <c r="R1836">
        <v>428367000</v>
      </c>
      <c r="S1836">
        <v>381864000</v>
      </c>
      <c r="T1836">
        <v>246830000</v>
      </c>
      <c r="U1836">
        <v>862253000</v>
      </c>
      <c r="W1836">
        <v>639919000</v>
      </c>
      <c r="X1836">
        <v>350058000</v>
      </c>
      <c r="AB1836">
        <v>1143011000</v>
      </c>
      <c r="AD1836">
        <v>751522000</v>
      </c>
      <c r="AE1836">
        <v>503000</v>
      </c>
      <c r="AF1836">
        <v>42833000</v>
      </c>
      <c r="AG1836">
        <v>916289000</v>
      </c>
      <c r="AH1836">
        <v>2606485000</v>
      </c>
      <c r="AJ1836">
        <v>363334000</v>
      </c>
      <c r="AK1836">
        <v>104350000</v>
      </c>
      <c r="AM1836">
        <v>49645000</v>
      </c>
      <c r="AN1836">
        <v>254663000</v>
      </c>
      <c r="AQ1836">
        <v>281296000</v>
      </c>
      <c r="AS1836">
        <v>88738000</v>
      </c>
      <c r="AU1836">
        <v>168411000</v>
      </c>
      <c r="AV1836">
        <v>-393214000</v>
      </c>
      <c r="AX1836">
        <v>8858000</v>
      </c>
      <c r="AY1836">
        <v>5.81</v>
      </c>
      <c r="AZ1836">
        <v>343458500</v>
      </c>
      <c r="BA1836">
        <v>0.139396159962555</v>
      </c>
      <c r="BE1836">
        <v>0.10792158788560099</v>
      </c>
      <c r="BG1836">
        <v>0.35154201923279799</v>
      </c>
      <c r="BI1836">
        <v>0.82440004111744603</v>
      </c>
      <c r="BJ1836">
        <v>6.4612303542894003E-2</v>
      </c>
      <c r="BM1836">
        <v>4.00347594557421E-2</v>
      </c>
      <c r="BP1836">
        <v>1.07462975782873</v>
      </c>
      <c r="BQ1836">
        <v>1.8668675254211899</v>
      </c>
      <c r="BR1836">
        <v>10.3876569707401</v>
      </c>
      <c r="BS1836">
        <v>0.222800130532427</v>
      </c>
      <c r="BU1836">
        <v>3.0677463950040698E-7</v>
      </c>
    </row>
    <row r="1837" spans="3:73" x14ac:dyDescent="0.3">
      <c r="C1837">
        <v>913142</v>
      </c>
      <c r="D1837" t="s">
        <v>4410</v>
      </c>
      <c r="E1837" t="s">
        <v>632</v>
      </c>
      <c r="F1837" t="s">
        <v>3614</v>
      </c>
      <c r="G1837" t="s">
        <v>4099</v>
      </c>
      <c r="H1837" t="s">
        <v>4696</v>
      </c>
      <c r="I1837" t="s">
        <v>4697</v>
      </c>
      <c r="J1837">
        <v>2021</v>
      </c>
      <c r="K1837" t="s">
        <v>4062</v>
      </c>
      <c r="L1837">
        <v>51.160974000000003</v>
      </c>
      <c r="M1837">
        <v>3417677000</v>
      </c>
      <c r="N1837">
        <v>1467028000</v>
      </c>
      <c r="O1837">
        <v>643757000</v>
      </c>
      <c r="Q1837">
        <v>345354000</v>
      </c>
      <c r="R1837">
        <v>384638000</v>
      </c>
      <c r="S1837">
        <v>349814000</v>
      </c>
      <c r="T1837">
        <v>301696000</v>
      </c>
      <c r="U1837">
        <v>1152472000</v>
      </c>
      <c r="W1837">
        <v>718539000</v>
      </c>
      <c r="X1837">
        <v>384223000</v>
      </c>
      <c r="AB1837">
        <v>955287000</v>
      </c>
      <c r="AC1837">
        <v>313994000</v>
      </c>
      <c r="AD1837">
        <v>505717000</v>
      </c>
      <c r="AE1837">
        <v>503000</v>
      </c>
      <c r="AF1837">
        <v>44975000</v>
      </c>
      <c r="AG1837">
        <v>854362000</v>
      </c>
      <c r="AH1837">
        <v>2408100000</v>
      </c>
      <c r="AJ1837">
        <v>124560000</v>
      </c>
      <c r="AK1837">
        <v>124660000</v>
      </c>
      <c r="AM1837">
        <v>25205000</v>
      </c>
      <c r="AN1837">
        <v>63925000</v>
      </c>
      <c r="AQ1837">
        <v>272055000</v>
      </c>
      <c r="AS1837">
        <v>87988000</v>
      </c>
      <c r="AU1837">
        <v>-92003000</v>
      </c>
      <c r="AV1837">
        <v>-32926000</v>
      </c>
      <c r="AX1837">
        <v>9084000</v>
      </c>
      <c r="AY1837">
        <v>1.43</v>
      </c>
      <c r="AZ1837">
        <v>296326000</v>
      </c>
      <c r="BA1837">
        <v>5.1725426684938298E-2</v>
      </c>
      <c r="BE1837">
        <v>0.112974959511648</v>
      </c>
      <c r="BG1837">
        <v>0.35478676134712001</v>
      </c>
      <c r="BI1837">
        <v>0.70460140030787</v>
      </c>
      <c r="BJ1837">
        <v>-3.8205639300693497E-2</v>
      </c>
      <c r="BM1837">
        <v>5.1766953199618E-2</v>
      </c>
      <c r="BP1837">
        <v>0.89592492543898095</v>
      </c>
      <c r="BQ1837">
        <v>1.56104818249253</v>
      </c>
      <c r="BR1837">
        <v>35.776904895104899</v>
      </c>
      <c r="BS1837">
        <v>6.6917062620971496E-2</v>
      </c>
      <c r="BU1837">
        <v>7.6584516297196503E-8</v>
      </c>
    </row>
    <row r="1838" spans="3:73" x14ac:dyDescent="0.3">
      <c r="C1838">
        <v>913142</v>
      </c>
      <c r="D1838" t="s">
        <v>4410</v>
      </c>
      <c r="E1838" t="s">
        <v>632</v>
      </c>
      <c r="F1838" t="s">
        <v>3614</v>
      </c>
      <c r="G1838" t="s">
        <v>4099</v>
      </c>
      <c r="H1838" t="s">
        <v>4696</v>
      </c>
      <c r="I1838" t="s">
        <v>4697</v>
      </c>
      <c r="J1838">
        <v>2020</v>
      </c>
      <c r="K1838" t="s">
        <v>4062</v>
      </c>
      <c r="L1838">
        <v>35.606355000000001</v>
      </c>
      <c r="M1838">
        <v>3139734000</v>
      </c>
      <c r="N1838">
        <v>1098398000</v>
      </c>
      <c r="O1838">
        <v>501994000</v>
      </c>
      <c r="Q1838">
        <v>247298000</v>
      </c>
      <c r="R1838">
        <v>418004000</v>
      </c>
      <c r="S1838">
        <v>368620000</v>
      </c>
      <c r="T1838">
        <v>287071000</v>
      </c>
      <c r="U1838">
        <v>1251938000</v>
      </c>
      <c r="W1838">
        <v>520761000</v>
      </c>
      <c r="X1838">
        <v>244120000</v>
      </c>
      <c r="AB1838">
        <v>750581000</v>
      </c>
      <c r="AC1838">
        <v>332552000</v>
      </c>
      <c r="AD1838">
        <v>450876000</v>
      </c>
      <c r="AE1838">
        <v>503000</v>
      </c>
      <c r="AF1838">
        <v>44643000</v>
      </c>
      <c r="AG1838">
        <v>663289000</v>
      </c>
      <c r="AH1838">
        <v>1862716000</v>
      </c>
      <c r="AJ1838">
        <v>125410000</v>
      </c>
      <c r="AK1838">
        <v>107296000</v>
      </c>
      <c r="AM1838">
        <v>11724000</v>
      </c>
      <c r="AN1838">
        <v>-55162000</v>
      </c>
      <c r="AQ1838">
        <v>173364000</v>
      </c>
      <c r="AS1838">
        <v>108687000</v>
      </c>
      <c r="AU1838">
        <v>-31643000</v>
      </c>
      <c r="AV1838">
        <v>-74911000</v>
      </c>
      <c r="AX1838">
        <v>9050000</v>
      </c>
      <c r="AY1838">
        <v>-1.23</v>
      </c>
      <c r="AZ1838">
        <v>239315500</v>
      </c>
      <c r="BA1838">
        <v>6.7326420130604997E-2</v>
      </c>
      <c r="BE1838">
        <v>9.3070548596780198E-2</v>
      </c>
      <c r="BG1838">
        <v>0.35608702561206301</v>
      </c>
      <c r="BI1838">
        <v>0.59327191411756497</v>
      </c>
      <c r="BJ1838">
        <v>-1.69875601004125E-2</v>
      </c>
      <c r="BM1838">
        <v>5.7601910328788697E-2</v>
      </c>
      <c r="BP1838">
        <v>0.963962355091875</v>
      </c>
      <c r="BQ1838">
        <v>1.6343389769971299</v>
      </c>
      <c r="BR1838">
        <v>-28.948256097561</v>
      </c>
      <c r="BS1838">
        <v>-7.3492401219854994E-2</v>
      </c>
      <c r="BU1838">
        <v>-5.83492210034627E-8</v>
      </c>
    </row>
    <row r="1839" spans="3:73" x14ac:dyDescent="0.3">
      <c r="C1839">
        <v>913142</v>
      </c>
      <c r="D1839" t="s">
        <v>4410</v>
      </c>
      <c r="E1839" t="s">
        <v>632</v>
      </c>
      <c r="F1839" t="s">
        <v>3614</v>
      </c>
      <c r="G1839" t="s">
        <v>4099</v>
      </c>
      <c r="H1839" t="s">
        <v>4696</v>
      </c>
      <c r="I1839" t="s">
        <v>4697</v>
      </c>
      <c r="J1839">
        <v>2019</v>
      </c>
      <c r="K1839" t="s">
        <v>4062</v>
      </c>
      <c r="L1839">
        <v>52.853149999999999</v>
      </c>
      <c r="M1839">
        <v>3406759000</v>
      </c>
      <c r="N1839">
        <v>1377754000</v>
      </c>
      <c r="O1839">
        <v>407480000</v>
      </c>
      <c r="Q1839">
        <v>231333000</v>
      </c>
      <c r="R1839">
        <v>358364000</v>
      </c>
      <c r="S1839">
        <v>345918000</v>
      </c>
      <c r="T1839">
        <v>339505000</v>
      </c>
      <c r="U1839">
        <v>1243669000</v>
      </c>
      <c r="W1839">
        <v>722544000</v>
      </c>
      <c r="X1839">
        <v>268466000</v>
      </c>
      <c r="AB1839">
        <v>959847000</v>
      </c>
      <c r="AC1839">
        <v>307197000</v>
      </c>
      <c r="AD1839">
        <v>518004000</v>
      </c>
      <c r="AE1839">
        <v>503000</v>
      </c>
      <c r="AF1839">
        <v>45458000</v>
      </c>
      <c r="AG1839">
        <v>202772000</v>
      </c>
      <c r="AH1839">
        <v>549688000</v>
      </c>
      <c r="AJ1839">
        <v>43400000</v>
      </c>
      <c r="AK1839">
        <v>94360000</v>
      </c>
      <c r="AM1839">
        <v>42519000</v>
      </c>
      <c r="AN1839">
        <v>-147408000</v>
      </c>
      <c r="AQ1839">
        <v>276893000</v>
      </c>
      <c r="AS1839">
        <v>139259000</v>
      </c>
      <c r="AU1839">
        <v>-184369000</v>
      </c>
      <c r="AV1839">
        <v>-86948000</v>
      </c>
      <c r="AX1839">
        <v>8544000</v>
      </c>
      <c r="AY1839">
        <v>-3.24</v>
      </c>
      <c r="AZ1839">
        <v>273875500</v>
      </c>
      <c r="BA1839">
        <v>7.8953879291525406E-2</v>
      </c>
      <c r="BE1839">
        <v>0.50372756909374095</v>
      </c>
      <c r="BG1839">
        <v>0.36888562238942801</v>
      </c>
      <c r="BI1839">
        <v>0.16135218252890801</v>
      </c>
      <c r="BJ1839">
        <v>-0.33540663067048898</v>
      </c>
      <c r="BM1839">
        <v>0.17166101497576799</v>
      </c>
      <c r="BP1839">
        <v>0.56395181469917399</v>
      </c>
      <c r="BQ1839">
        <v>1.5866452423658599</v>
      </c>
      <c r="BR1839">
        <v>-16.312700617283902</v>
      </c>
      <c r="BS1839">
        <v>-0.15357447593210199</v>
      </c>
      <c r="BU1839">
        <v>-1.78407814995515E-7</v>
      </c>
    </row>
    <row r="1840" spans="3:73" x14ac:dyDescent="0.3">
      <c r="C1840">
        <v>913142</v>
      </c>
      <c r="D1840" t="s">
        <v>4410</v>
      </c>
      <c r="E1840" t="s">
        <v>632</v>
      </c>
      <c r="F1840" t="s">
        <v>3614</v>
      </c>
      <c r="G1840" t="s">
        <v>4099</v>
      </c>
      <c r="H1840" t="s">
        <v>4696</v>
      </c>
      <c r="I1840" t="s">
        <v>4697</v>
      </c>
      <c r="J1840">
        <v>2018</v>
      </c>
      <c r="K1840" t="s">
        <v>4062</v>
      </c>
      <c r="L1840">
        <v>61.245717999999997</v>
      </c>
      <c r="M1840">
        <v>3779321000</v>
      </c>
      <c r="N1840">
        <v>1258724000</v>
      </c>
      <c r="O1840">
        <v>420610000</v>
      </c>
      <c r="Q1840">
        <v>316418000</v>
      </c>
      <c r="R1840">
        <v>395833000</v>
      </c>
      <c r="S1840">
        <v>365970000</v>
      </c>
      <c r="T1840">
        <v>511093000</v>
      </c>
      <c r="U1840">
        <v>1557653000</v>
      </c>
      <c r="W1840">
        <v>716922000</v>
      </c>
      <c r="X1840">
        <v>352646000</v>
      </c>
      <c r="AB1840">
        <v>1387147000</v>
      </c>
      <c r="AC1840">
        <v>599845000</v>
      </c>
      <c r="AD1840">
        <v>922000000</v>
      </c>
      <c r="AE1840">
        <v>503000</v>
      </c>
      <c r="AF1840">
        <v>39396000</v>
      </c>
      <c r="AG1840">
        <v>259365000</v>
      </c>
      <c r="AJ1840">
        <v>73234000</v>
      </c>
      <c r="AK1840">
        <v>140585000</v>
      </c>
      <c r="AM1840">
        <v>59619000</v>
      </c>
      <c r="AN1840">
        <v>43526000</v>
      </c>
      <c r="AQ1840">
        <v>289220000</v>
      </c>
      <c r="AS1840">
        <v>148632000</v>
      </c>
      <c r="AU1840">
        <v>-140676000</v>
      </c>
      <c r="AV1840">
        <v>-281770000</v>
      </c>
      <c r="AX1840">
        <v>8121000</v>
      </c>
      <c r="AY1840">
        <v>0.87</v>
      </c>
      <c r="AZ1840">
        <v>306822000</v>
      </c>
      <c r="BP1840">
        <v>0.58668864953230604</v>
      </c>
      <c r="BQ1840">
        <v>1.3143772962749101</v>
      </c>
      <c r="BR1840">
        <v>70.3973770114942</v>
      </c>
      <c r="BS1840">
        <v>3.1378073124189401E-2</v>
      </c>
      <c r="BU1840">
        <v>3.8412493167631098E-8</v>
      </c>
    </row>
    <row r="1841" spans="3:73" x14ac:dyDescent="0.3">
      <c r="C1841">
        <v>913142</v>
      </c>
      <c r="D1841" t="s">
        <v>4410</v>
      </c>
      <c r="E1841" t="s">
        <v>632</v>
      </c>
      <c r="F1841" t="s">
        <v>3614</v>
      </c>
      <c r="G1841" t="s">
        <v>4099</v>
      </c>
      <c r="H1841" t="s">
        <v>4696</v>
      </c>
      <c r="I1841" t="s">
        <v>4697</v>
      </c>
      <c r="J1841">
        <v>2017</v>
      </c>
      <c r="K1841" t="s">
        <v>4062</v>
      </c>
      <c r="L1841">
        <v>73.418892</v>
      </c>
      <c r="M1841">
        <v>3840613000</v>
      </c>
      <c r="N1841">
        <v>1372071000</v>
      </c>
      <c r="O1841">
        <v>561108000</v>
      </c>
      <c r="Q1841">
        <v>297226000</v>
      </c>
      <c r="R1841">
        <v>402529000</v>
      </c>
      <c r="S1841">
        <v>337322000</v>
      </c>
      <c r="T1841">
        <v>545207000</v>
      </c>
      <c r="U1841">
        <v>1478257000</v>
      </c>
      <c r="W1841">
        <v>678928000</v>
      </c>
      <c r="X1841">
        <v>376277000</v>
      </c>
      <c r="AB1841">
        <v>1434235000</v>
      </c>
      <c r="AC1841">
        <v>425685000</v>
      </c>
      <c r="AD1841">
        <v>833610000</v>
      </c>
      <c r="AE1841">
        <v>503000</v>
      </c>
      <c r="AF1841">
        <v>42019000</v>
      </c>
      <c r="AG1841">
        <v>229592000</v>
      </c>
      <c r="AJ1841">
        <v>60081000</v>
      </c>
      <c r="AK1841">
        <v>134330000</v>
      </c>
      <c r="AM1841">
        <v>6495000</v>
      </c>
      <c r="AN1841">
        <v>30519000</v>
      </c>
      <c r="AQ1841">
        <v>255300000</v>
      </c>
      <c r="AS1841">
        <v>149650000</v>
      </c>
      <c r="AU1841">
        <v>-230118000</v>
      </c>
      <c r="AV1841">
        <v>-331448000</v>
      </c>
      <c r="AX1841">
        <v>8481000</v>
      </c>
      <c r="AY1841">
        <v>0.52</v>
      </c>
      <c r="BP1841">
        <v>0.82646171611717301</v>
      </c>
      <c r="BQ1841">
        <v>1.5831502014941199</v>
      </c>
      <c r="BR1841">
        <v>141.19017692307699</v>
      </c>
      <c r="BS1841">
        <v>2.1278939643782201E-2</v>
      </c>
      <c r="BU1841">
        <v>2.6618945877070401E-8</v>
      </c>
    </row>
    <row r="1842" spans="3:73" x14ac:dyDescent="0.3">
      <c r="C1842">
        <v>729580</v>
      </c>
      <c r="D1842" t="s">
        <v>4358</v>
      </c>
      <c r="E1842" t="s">
        <v>794</v>
      </c>
      <c r="F1842" t="s">
        <v>3614</v>
      </c>
      <c r="G1842" t="s">
        <v>4181</v>
      </c>
      <c r="H1842" t="s">
        <v>4698</v>
      </c>
      <c r="I1842" t="s">
        <v>4699</v>
      </c>
      <c r="J1842">
        <v>2026</v>
      </c>
      <c r="K1842" t="s">
        <v>4062</v>
      </c>
      <c r="L1842">
        <v>192.87754899999999</v>
      </c>
    </row>
    <row r="1843" spans="3:73" x14ac:dyDescent="0.3">
      <c r="C1843">
        <v>729580</v>
      </c>
      <c r="D1843" t="s">
        <v>4358</v>
      </c>
      <c r="E1843" t="s">
        <v>794</v>
      </c>
      <c r="F1843" t="s">
        <v>3614</v>
      </c>
      <c r="G1843" t="s">
        <v>4181</v>
      </c>
      <c r="H1843" t="s">
        <v>4698</v>
      </c>
      <c r="I1843" t="s">
        <v>4699</v>
      </c>
      <c r="J1843">
        <v>2025</v>
      </c>
      <c r="K1843" t="s">
        <v>4062</v>
      </c>
      <c r="L1843">
        <v>109.75209099999999</v>
      </c>
      <c r="M1843">
        <v>935200000</v>
      </c>
      <c r="N1843">
        <v>384761000</v>
      </c>
      <c r="O1843">
        <v>57800000</v>
      </c>
      <c r="P1843">
        <v>121490000</v>
      </c>
      <c r="Q1843">
        <v>167270000</v>
      </c>
      <c r="R1843">
        <v>81941000</v>
      </c>
      <c r="S1843">
        <v>48428000</v>
      </c>
      <c r="T1843">
        <v>217966000</v>
      </c>
      <c r="U1843">
        <v>214821000</v>
      </c>
      <c r="V1843">
        <v>416526000</v>
      </c>
      <c r="W1843">
        <v>127445000</v>
      </c>
      <c r="X1843">
        <v>52990000</v>
      </c>
      <c r="AA1843">
        <v>197500000</v>
      </c>
      <c r="AB1843">
        <v>425513000</v>
      </c>
      <c r="AD1843">
        <v>403102000</v>
      </c>
      <c r="AG1843">
        <v>264418000</v>
      </c>
      <c r="AJ1843">
        <v>110996000</v>
      </c>
      <c r="AK1843">
        <v>30867000</v>
      </c>
      <c r="AM1843">
        <v>20939000</v>
      </c>
      <c r="AN1843">
        <v>61536000</v>
      </c>
      <c r="AQ1843">
        <v>80612000</v>
      </c>
      <c r="AS1843">
        <v>26592000</v>
      </c>
      <c r="AU1843">
        <v>-3248000</v>
      </c>
      <c r="AV1843">
        <v>-94146000</v>
      </c>
      <c r="AW1843">
        <v>3465000</v>
      </c>
      <c r="AZ1843">
        <v>164320000</v>
      </c>
      <c r="BN1843">
        <v>0.44538708297690299</v>
      </c>
      <c r="BP1843">
        <v>0.45352897328259301</v>
      </c>
      <c r="BQ1843">
        <v>1.70654792263329</v>
      </c>
      <c r="BS1843">
        <v>0.144616028182453</v>
      </c>
      <c r="BT1843">
        <v>31571.152480366</v>
      </c>
    </row>
    <row r="1844" spans="3:73" x14ac:dyDescent="0.3">
      <c r="C1844">
        <v>729580</v>
      </c>
      <c r="D1844" t="s">
        <v>4358</v>
      </c>
      <c r="E1844" t="s">
        <v>794</v>
      </c>
      <c r="F1844" t="s">
        <v>3614</v>
      </c>
      <c r="G1844" t="s">
        <v>4181</v>
      </c>
      <c r="H1844" t="s">
        <v>4698</v>
      </c>
      <c r="I1844" t="s">
        <v>4699</v>
      </c>
      <c r="J1844">
        <v>2024</v>
      </c>
      <c r="K1844" t="s">
        <v>4062</v>
      </c>
      <c r="L1844">
        <v>83.600915000000001</v>
      </c>
      <c r="M1844">
        <v>949789000</v>
      </c>
      <c r="N1844">
        <v>373530000</v>
      </c>
      <c r="O1844">
        <v>68253000</v>
      </c>
      <c r="P1844">
        <v>111376000</v>
      </c>
      <c r="Q1844">
        <v>161370000</v>
      </c>
      <c r="R1844">
        <v>82518000</v>
      </c>
      <c r="S1844">
        <v>47879000</v>
      </c>
      <c r="T1844">
        <v>231948000</v>
      </c>
      <c r="U1844">
        <v>208036000</v>
      </c>
      <c r="V1844">
        <v>508627000</v>
      </c>
      <c r="W1844">
        <v>128069000</v>
      </c>
      <c r="X1844">
        <v>49182000</v>
      </c>
      <c r="AA1844">
        <v>287500000</v>
      </c>
      <c r="AB1844">
        <v>360576000</v>
      </c>
      <c r="AD1844">
        <v>345031000</v>
      </c>
      <c r="AG1844">
        <v>202358000</v>
      </c>
      <c r="AJ1844">
        <v>64297000</v>
      </c>
      <c r="AK1844">
        <v>23586000</v>
      </c>
      <c r="AM1844">
        <v>12616000</v>
      </c>
      <c r="AN1844">
        <v>40960000</v>
      </c>
      <c r="AQ1844">
        <v>74064000</v>
      </c>
      <c r="AS1844">
        <v>16457000</v>
      </c>
      <c r="AU1844">
        <v>-297893000</v>
      </c>
      <c r="AV1844">
        <v>206258000</v>
      </c>
      <c r="AW1844">
        <v>3453000</v>
      </c>
      <c r="AZ1844">
        <v>148955000</v>
      </c>
      <c r="BN1844">
        <v>0.53551578297916702</v>
      </c>
      <c r="BP1844">
        <v>0.53293927492211202</v>
      </c>
      <c r="BQ1844">
        <v>1.65660698529699</v>
      </c>
      <c r="BS1844">
        <v>0.113596024139155</v>
      </c>
      <c r="BT1844">
        <v>41303.375686737403</v>
      </c>
    </row>
    <row r="1845" spans="3:73" x14ac:dyDescent="0.3">
      <c r="C1845">
        <v>729580</v>
      </c>
      <c r="D1845" t="s">
        <v>4358</v>
      </c>
      <c r="E1845" t="s">
        <v>794</v>
      </c>
      <c r="F1845" t="s">
        <v>3614</v>
      </c>
      <c r="G1845" t="s">
        <v>4181</v>
      </c>
      <c r="H1845" t="s">
        <v>4698</v>
      </c>
      <c r="I1845" t="s">
        <v>4699</v>
      </c>
      <c r="J1845">
        <v>2023</v>
      </c>
      <c r="K1845" t="s">
        <v>4062</v>
      </c>
      <c r="L1845">
        <v>47.425049999999999</v>
      </c>
      <c r="M1845">
        <v>571631000</v>
      </c>
      <c r="N1845">
        <v>381478000</v>
      </c>
      <c r="O1845">
        <v>89371000</v>
      </c>
      <c r="P1845">
        <v>84129000</v>
      </c>
      <c r="Q1845">
        <v>136540000</v>
      </c>
      <c r="R1845">
        <v>69652000</v>
      </c>
      <c r="S1845">
        <v>36533000</v>
      </c>
      <c r="T1845">
        <v>49391000</v>
      </c>
      <c r="U1845">
        <v>26642000</v>
      </c>
      <c r="V1845">
        <v>231073000</v>
      </c>
      <c r="W1845">
        <v>110609000</v>
      </c>
      <c r="X1845">
        <v>40441000</v>
      </c>
      <c r="AA1845">
        <v>60000000</v>
      </c>
      <c r="AB1845">
        <v>340558000</v>
      </c>
      <c r="AD1845">
        <v>307510000</v>
      </c>
      <c r="AG1845">
        <v>215849000</v>
      </c>
      <c r="AJ1845">
        <v>87976000</v>
      </c>
      <c r="AK1845">
        <v>22487000</v>
      </c>
      <c r="AM1845">
        <v>9469000</v>
      </c>
      <c r="AN1845">
        <v>73831000</v>
      </c>
      <c r="AO1845">
        <v>2850000</v>
      </c>
      <c r="AQ1845">
        <v>108349000</v>
      </c>
      <c r="AS1845">
        <v>13312000</v>
      </c>
      <c r="AU1845">
        <v>-53535000</v>
      </c>
      <c r="AV1845">
        <v>-38597000</v>
      </c>
      <c r="AW1845">
        <v>3492000</v>
      </c>
      <c r="AZ1845">
        <v>154502500</v>
      </c>
      <c r="BB1845">
        <v>86150000</v>
      </c>
      <c r="BC1845">
        <v>86150000</v>
      </c>
      <c r="BN1845">
        <v>0.40423454991069402</v>
      </c>
      <c r="BO1845">
        <v>30.228070175438599</v>
      </c>
      <c r="BP1845">
        <v>0.80799030820276796</v>
      </c>
      <c r="BQ1845">
        <v>2.2144490954623901</v>
      </c>
      <c r="BS1845">
        <v>0.216794202455969</v>
      </c>
      <c r="BT1845">
        <v>73631.972976306803</v>
      </c>
    </row>
    <row r="1846" spans="3:73" x14ac:dyDescent="0.3">
      <c r="C1846">
        <v>729580</v>
      </c>
      <c r="D1846" t="s">
        <v>4358</v>
      </c>
      <c r="E1846" t="s">
        <v>794</v>
      </c>
      <c r="F1846" t="s">
        <v>3614</v>
      </c>
      <c r="G1846" t="s">
        <v>4181</v>
      </c>
      <c r="H1846" t="s">
        <v>4698</v>
      </c>
      <c r="I1846" t="s">
        <v>4699</v>
      </c>
      <c r="J1846">
        <v>2022</v>
      </c>
      <c r="K1846" t="s">
        <v>4062</v>
      </c>
      <c r="L1846">
        <v>26.611993999999999</v>
      </c>
      <c r="M1846">
        <v>560466000</v>
      </c>
      <c r="N1846">
        <v>381408000</v>
      </c>
      <c r="O1846">
        <v>70266000</v>
      </c>
      <c r="P1846">
        <v>107274000</v>
      </c>
      <c r="Q1846">
        <v>172465000</v>
      </c>
      <c r="R1846">
        <v>71016000</v>
      </c>
      <c r="S1846">
        <v>36833000</v>
      </c>
      <c r="T1846">
        <v>54111000</v>
      </c>
      <c r="U1846">
        <v>25099000</v>
      </c>
      <c r="V1846">
        <v>298120000</v>
      </c>
      <c r="W1846">
        <v>136304000</v>
      </c>
      <c r="X1846">
        <v>64589000</v>
      </c>
      <c r="AA1846">
        <v>95000000</v>
      </c>
      <c r="AB1846">
        <v>262346000</v>
      </c>
      <c r="AC1846">
        <v>349000</v>
      </c>
      <c r="AD1846">
        <v>237188000</v>
      </c>
      <c r="AG1846">
        <v>183453000</v>
      </c>
      <c r="AJ1846">
        <v>65147000</v>
      </c>
      <c r="AK1846">
        <v>20238000</v>
      </c>
      <c r="AM1846">
        <v>6370000</v>
      </c>
      <c r="AN1846">
        <v>52689000</v>
      </c>
      <c r="AO1846">
        <v>3379000</v>
      </c>
      <c r="AQ1846">
        <v>40257000</v>
      </c>
      <c r="AS1846">
        <v>14863000</v>
      </c>
      <c r="AU1846">
        <v>-6999000</v>
      </c>
      <c r="AV1846">
        <v>-21262000</v>
      </c>
      <c r="AW1846">
        <v>3413000</v>
      </c>
      <c r="AZ1846">
        <v>155924000</v>
      </c>
      <c r="BB1846">
        <v>62438000</v>
      </c>
      <c r="BC1846">
        <v>62438000</v>
      </c>
      <c r="BN1846">
        <v>0.53191451399371203</v>
      </c>
      <c r="BO1846">
        <v>18.4782480023676</v>
      </c>
      <c r="BP1846">
        <v>0.51550944946590005</v>
      </c>
      <c r="BQ1846">
        <v>1.53291906327034</v>
      </c>
      <c r="BS1846">
        <v>0.20083782485724999</v>
      </c>
      <c r="BT1846">
        <v>128250.442262989</v>
      </c>
    </row>
    <row r="1847" spans="3:73" x14ac:dyDescent="0.3">
      <c r="C1847">
        <v>729580</v>
      </c>
      <c r="D1847" t="s">
        <v>4358</v>
      </c>
      <c r="E1847" t="s">
        <v>794</v>
      </c>
      <c r="F1847" t="s">
        <v>3614</v>
      </c>
      <c r="G1847" t="s">
        <v>4181</v>
      </c>
      <c r="H1847" t="s">
        <v>4698</v>
      </c>
      <c r="I1847" t="s">
        <v>4699</v>
      </c>
      <c r="J1847">
        <v>2021</v>
      </c>
      <c r="K1847" t="s">
        <v>4062</v>
      </c>
      <c r="L1847">
        <v>15.112631</v>
      </c>
      <c r="M1847">
        <v>511846000</v>
      </c>
      <c r="N1847">
        <v>329016000</v>
      </c>
      <c r="O1847">
        <v>61756000</v>
      </c>
      <c r="P1847">
        <v>87135000</v>
      </c>
      <c r="Q1847">
        <v>139383000</v>
      </c>
      <c r="R1847">
        <v>69471000</v>
      </c>
      <c r="S1847">
        <v>38210000</v>
      </c>
      <c r="T1847">
        <v>60995000</v>
      </c>
      <c r="U1847">
        <v>26651000</v>
      </c>
      <c r="V1847">
        <v>303103000</v>
      </c>
      <c r="W1847">
        <v>112012000</v>
      </c>
      <c r="X1847">
        <v>65960000</v>
      </c>
      <c r="AA1847">
        <v>112500000</v>
      </c>
      <c r="AB1847">
        <v>208743000</v>
      </c>
      <c r="AD1847">
        <v>187935000</v>
      </c>
      <c r="AG1847">
        <v>134383000</v>
      </c>
      <c r="AJ1847">
        <v>31257000</v>
      </c>
      <c r="AK1847">
        <v>21891000</v>
      </c>
      <c r="AM1847">
        <v>2506000</v>
      </c>
      <c r="AN1847">
        <v>24821000</v>
      </c>
      <c r="AO1847">
        <v>3542000</v>
      </c>
      <c r="AQ1847">
        <v>4632000</v>
      </c>
      <c r="AS1847">
        <v>16861000</v>
      </c>
      <c r="AU1847">
        <v>-18878000</v>
      </c>
      <c r="AV1847">
        <v>-8400000</v>
      </c>
      <c r="AW1847">
        <v>3379000</v>
      </c>
      <c r="AZ1847">
        <v>119758000</v>
      </c>
      <c r="BB1847">
        <v>30869000</v>
      </c>
      <c r="BC1847">
        <v>30869000</v>
      </c>
      <c r="BN1847">
        <v>0.59217616236133497</v>
      </c>
      <c r="BO1847">
        <v>8.71513269339356</v>
      </c>
      <c r="BP1847">
        <v>0.55133378566582103</v>
      </c>
      <c r="BQ1847">
        <v>1.6929703960289999</v>
      </c>
      <c r="BS1847">
        <v>0.118906981311948</v>
      </c>
      <c r="BT1847">
        <v>223587.805458891</v>
      </c>
    </row>
    <row r="1848" spans="3:73" x14ac:dyDescent="0.3">
      <c r="C1848">
        <v>729580</v>
      </c>
      <c r="D1848" t="s">
        <v>4358</v>
      </c>
      <c r="E1848" t="s">
        <v>794</v>
      </c>
      <c r="F1848" t="s">
        <v>3614</v>
      </c>
      <c r="G1848" t="s">
        <v>4181</v>
      </c>
      <c r="H1848" t="s">
        <v>4698</v>
      </c>
      <c r="I1848" t="s">
        <v>4699</v>
      </c>
      <c r="J1848">
        <v>2020</v>
      </c>
      <c r="K1848" t="s">
        <v>4062</v>
      </c>
      <c r="L1848">
        <v>10.495444000000001</v>
      </c>
      <c r="M1848">
        <v>453866000</v>
      </c>
      <c r="N1848">
        <v>280216000</v>
      </c>
      <c r="O1848">
        <v>84939000</v>
      </c>
      <c r="P1848">
        <v>71372000</v>
      </c>
      <c r="Q1848">
        <v>100133000</v>
      </c>
      <c r="R1848">
        <v>63923000</v>
      </c>
      <c r="S1848">
        <v>34501000</v>
      </c>
      <c r="T1848">
        <v>65789000</v>
      </c>
      <c r="U1848">
        <v>23966000</v>
      </c>
      <c r="V1848">
        <v>268067000</v>
      </c>
      <c r="W1848">
        <v>87536000</v>
      </c>
      <c r="X1848">
        <v>39774000</v>
      </c>
      <c r="AA1848">
        <v>116835000</v>
      </c>
      <c r="AB1848">
        <v>185799000</v>
      </c>
      <c r="AD1848">
        <v>166491000</v>
      </c>
      <c r="AG1848">
        <v>119730000</v>
      </c>
      <c r="AJ1848">
        <v>18667000</v>
      </c>
      <c r="AK1848">
        <v>23611000</v>
      </c>
      <c r="AM1848">
        <v>-659000</v>
      </c>
      <c r="AN1848">
        <v>12795000</v>
      </c>
      <c r="AO1848">
        <v>4746000</v>
      </c>
      <c r="AQ1848">
        <v>46108000</v>
      </c>
      <c r="AS1848">
        <v>16423000</v>
      </c>
      <c r="AU1848">
        <v>-1515000</v>
      </c>
      <c r="AV1848">
        <v>-32142000</v>
      </c>
      <c r="AW1848">
        <v>3363000</v>
      </c>
      <c r="AZ1848">
        <v>103704500</v>
      </c>
      <c r="BB1848">
        <v>16882000</v>
      </c>
      <c r="BC1848">
        <v>16882000</v>
      </c>
      <c r="BN1848">
        <v>0.590630274133775</v>
      </c>
      <c r="BO1848">
        <v>3.5571007163927502</v>
      </c>
      <c r="BP1848">
        <v>0.97033220617802995</v>
      </c>
      <c r="BQ1848">
        <v>2.0572450191920999</v>
      </c>
      <c r="BS1848">
        <v>6.8864740929714396E-2</v>
      </c>
      <c r="BT1848">
        <v>320424.74810975097</v>
      </c>
    </row>
    <row r="1849" spans="3:73" x14ac:dyDescent="0.3">
      <c r="C1849">
        <v>729580</v>
      </c>
      <c r="D1849" t="s">
        <v>4358</v>
      </c>
      <c r="E1849" t="s">
        <v>794</v>
      </c>
      <c r="F1849" t="s">
        <v>3614</v>
      </c>
      <c r="G1849" t="s">
        <v>4181</v>
      </c>
      <c r="H1849" t="s">
        <v>4698</v>
      </c>
      <c r="I1849" t="s">
        <v>4699</v>
      </c>
      <c r="J1849">
        <v>2019</v>
      </c>
      <c r="K1849" t="s">
        <v>4062</v>
      </c>
      <c r="L1849">
        <v>13.242590999999999</v>
      </c>
      <c r="M1849">
        <v>468917000</v>
      </c>
      <c r="N1849">
        <v>283181000</v>
      </c>
      <c r="O1849">
        <v>72289000</v>
      </c>
      <c r="P1849">
        <v>76092000</v>
      </c>
      <c r="Q1849">
        <v>107276000</v>
      </c>
      <c r="R1849">
        <v>68863000</v>
      </c>
      <c r="S1849">
        <v>41943000</v>
      </c>
      <c r="T1849">
        <v>72364000</v>
      </c>
      <c r="U1849">
        <v>21993000</v>
      </c>
      <c r="V1849">
        <v>300866000</v>
      </c>
      <c r="W1849">
        <v>90218000</v>
      </c>
      <c r="X1849">
        <v>44169000</v>
      </c>
      <c r="AA1849">
        <v>145014000</v>
      </c>
      <c r="AB1849">
        <v>168051000</v>
      </c>
      <c r="AD1849">
        <v>157063000</v>
      </c>
      <c r="AG1849">
        <v>110697000</v>
      </c>
      <c r="AJ1849">
        <v>483000</v>
      </c>
      <c r="AK1849">
        <v>26925000</v>
      </c>
      <c r="AM1849">
        <v>1441000</v>
      </c>
      <c r="AN1849">
        <v>-8743000</v>
      </c>
      <c r="AO1849">
        <v>5448000</v>
      </c>
      <c r="AQ1849">
        <v>24450000</v>
      </c>
      <c r="AS1849">
        <v>16471000</v>
      </c>
      <c r="AU1849">
        <v>-33087000</v>
      </c>
      <c r="AV1849">
        <v>25226000</v>
      </c>
      <c r="AW1849">
        <v>3352000</v>
      </c>
      <c r="AZ1849">
        <v>113672000</v>
      </c>
      <c r="BB1849">
        <v>-1854000</v>
      </c>
      <c r="BC1849">
        <v>-1854000</v>
      </c>
      <c r="BN1849">
        <v>0.641618879247287</v>
      </c>
      <c r="BO1849">
        <v>-0.34030837004405301</v>
      </c>
      <c r="BP1849">
        <v>0.80127025648983596</v>
      </c>
      <c r="BQ1849">
        <v>1.9497772063224601</v>
      </c>
      <c r="BS1849">
        <v>-5.2025873098047598E-2</v>
      </c>
      <c r="BT1849">
        <v>253122.67063144999</v>
      </c>
    </row>
    <row r="1850" spans="3:73" x14ac:dyDescent="0.3">
      <c r="C1850">
        <v>729580</v>
      </c>
      <c r="D1850" t="s">
        <v>4358</v>
      </c>
      <c r="E1850" t="s">
        <v>794</v>
      </c>
      <c r="F1850" t="s">
        <v>3614</v>
      </c>
      <c r="G1850" t="s">
        <v>4181</v>
      </c>
      <c r="H1850" t="s">
        <v>4698</v>
      </c>
      <c r="I1850" t="s">
        <v>4699</v>
      </c>
      <c r="J1850">
        <v>2018</v>
      </c>
      <c r="K1850" t="s">
        <v>4062</v>
      </c>
      <c r="L1850">
        <v>18.723474</v>
      </c>
      <c r="M1850">
        <v>443524000</v>
      </c>
      <c r="N1850">
        <v>290509000</v>
      </c>
      <c r="O1850">
        <v>53911000</v>
      </c>
      <c r="P1850">
        <v>91939000</v>
      </c>
      <c r="Q1850">
        <v>120068000</v>
      </c>
      <c r="R1850">
        <v>70013000</v>
      </c>
      <c r="S1850">
        <v>43932000</v>
      </c>
      <c r="T1850">
        <v>62689000</v>
      </c>
      <c r="U1850">
        <v>19817000</v>
      </c>
      <c r="V1850">
        <v>267054000</v>
      </c>
      <c r="W1850">
        <v>106030000</v>
      </c>
      <c r="X1850">
        <v>56171000</v>
      </c>
      <c r="AA1850">
        <v>114200000</v>
      </c>
      <c r="AB1850">
        <v>176470000</v>
      </c>
      <c r="AD1850">
        <v>168695000</v>
      </c>
      <c r="AG1850">
        <v>109770000</v>
      </c>
      <c r="AJ1850">
        <v>29611000</v>
      </c>
      <c r="AK1850">
        <v>29400000</v>
      </c>
      <c r="AM1850">
        <v>2907000</v>
      </c>
      <c r="AN1850">
        <v>20709000</v>
      </c>
      <c r="AO1850">
        <v>5317000</v>
      </c>
      <c r="AQ1850">
        <v>10097000</v>
      </c>
      <c r="AS1850">
        <v>18207000</v>
      </c>
      <c r="AU1850">
        <v>-13694000</v>
      </c>
      <c r="AV1850">
        <v>-12307000</v>
      </c>
      <c r="AW1850">
        <v>3295000</v>
      </c>
      <c r="AZ1850">
        <v>113893500</v>
      </c>
      <c r="BB1850">
        <v>28933000</v>
      </c>
      <c r="BC1850">
        <v>28933000</v>
      </c>
      <c r="BN1850">
        <v>0.60211848738737905</v>
      </c>
      <c r="BO1850">
        <v>5.4416024073725797</v>
      </c>
      <c r="BP1850">
        <v>0.50845043855512595</v>
      </c>
      <c r="BQ1850">
        <v>1.6074790153730101</v>
      </c>
      <c r="BS1850">
        <v>0.117351391171304</v>
      </c>
      <c r="BT1850">
        <v>175982.29901139101</v>
      </c>
    </row>
    <row r="1851" spans="3:73" x14ac:dyDescent="0.3">
      <c r="C1851">
        <v>729580</v>
      </c>
      <c r="D1851" t="s">
        <v>4358</v>
      </c>
      <c r="E1851" t="s">
        <v>794</v>
      </c>
      <c r="F1851" t="s">
        <v>3614</v>
      </c>
      <c r="G1851" t="s">
        <v>4181</v>
      </c>
      <c r="H1851" t="s">
        <v>4698</v>
      </c>
      <c r="I1851" t="s">
        <v>4699</v>
      </c>
      <c r="J1851">
        <v>2017</v>
      </c>
      <c r="K1851" t="s">
        <v>4062</v>
      </c>
      <c r="L1851">
        <v>20.896467000000001</v>
      </c>
      <c r="M1851">
        <v>431265000</v>
      </c>
      <c r="N1851">
        <v>266099000</v>
      </c>
      <c r="O1851">
        <v>69354000</v>
      </c>
      <c r="P1851">
        <v>78808000</v>
      </c>
      <c r="Q1851">
        <v>107719000</v>
      </c>
      <c r="R1851">
        <v>71468000</v>
      </c>
      <c r="S1851">
        <v>43495000</v>
      </c>
      <c r="T1851">
        <v>69366000</v>
      </c>
      <c r="U1851">
        <v>20177000</v>
      </c>
      <c r="V1851">
        <v>273305000</v>
      </c>
      <c r="W1851">
        <v>87300000</v>
      </c>
      <c r="X1851">
        <v>47947000</v>
      </c>
      <c r="AA1851">
        <v>122700000</v>
      </c>
      <c r="AB1851">
        <v>157960000</v>
      </c>
      <c r="AD1851">
        <v>147807000</v>
      </c>
      <c r="AG1851">
        <v>22075000</v>
      </c>
      <c r="AH1851">
        <v>119940000</v>
      </c>
      <c r="AJ1851">
        <v>16338000</v>
      </c>
      <c r="AK1851">
        <v>28800000</v>
      </c>
      <c r="AM1851">
        <v>21540000</v>
      </c>
      <c r="AN1851">
        <v>-20787000</v>
      </c>
      <c r="AO1851">
        <v>6802000</v>
      </c>
      <c r="AQ1851">
        <v>24120000</v>
      </c>
      <c r="AS1851">
        <v>20718000</v>
      </c>
      <c r="AU1851">
        <v>-6349000</v>
      </c>
      <c r="AV1851">
        <v>-24317000</v>
      </c>
      <c r="AW1851">
        <v>3281000</v>
      </c>
      <c r="BA1851">
        <v>0.136218109054527</v>
      </c>
      <c r="BB1851">
        <v>7555000</v>
      </c>
      <c r="BC1851">
        <v>7555000</v>
      </c>
      <c r="BD1851">
        <v>6.2989828247457094E-2</v>
      </c>
      <c r="BE1851">
        <v>0.20110055027513801</v>
      </c>
      <c r="BG1851">
        <v>0.18405035851259</v>
      </c>
      <c r="BI1851">
        <v>0.27811206566728103</v>
      </c>
      <c r="BJ1851">
        <v>-5.2934800733700202E-2</v>
      </c>
      <c r="BM1851">
        <v>0.24012006003001499</v>
      </c>
      <c r="BN1851">
        <v>0.63372868190091902</v>
      </c>
      <c r="BO1851">
        <v>1.1107027344898599</v>
      </c>
      <c r="BP1851">
        <v>0.79443298969072196</v>
      </c>
      <c r="BQ1851">
        <v>1.81420389461627</v>
      </c>
      <c r="BS1851">
        <v>-0.131596606735882</v>
      </c>
      <c r="BT1851">
        <v>157012.187754035</v>
      </c>
    </row>
    <row r="1852" spans="3:73" x14ac:dyDescent="0.3">
      <c r="C1852">
        <v>1024672</v>
      </c>
      <c r="D1852" t="s">
        <v>4434</v>
      </c>
      <c r="E1852" t="s">
        <v>2299</v>
      </c>
      <c r="F1852" t="s">
        <v>3614</v>
      </c>
      <c r="G1852" t="s">
        <v>4100</v>
      </c>
      <c r="H1852" t="s">
        <v>4700</v>
      </c>
      <c r="I1852" t="s">
        <v>4701</v>
      </c>
      <c r="J1852">
        <v>2026</v>
      </c>
      <c r="K1852" t="s">
        <v>4062</v>
      </c>
      <c r="L1852">
        <v>8.7298019999999994</v>
      </c>
    </row>
    <row r="1853" spans="3:73" x14ac:dyDescent="0.3">
      <c r="C1853">
        <v>1024672</v>
      </c>
      <c r="D1853" t="s">
        <v>4434</v>
      </c>
      <c r="E1853" t="s">
        <v>2299</v>
      </c>
      <c r="F1853" t="s">
        <v>3614</v>
      </c>
      <c r="G1853" t="s">
        <v>4100</v>
      </c>
      <c r="H1853" t="s">
        <v>4700</v>
      </c>
      <c r="I1853" t="s">
        <v>4701</v>
      </c>
      <c r="J1853">
        <v>2025</v>
      </c>
      <c r="K1853" t="s">
        <v>4062</v>
      </c>
      <c r="L1853">
        <v>9.9434719999999999</v>
      </c>
    </row>
    <row r="1854" spans="3:73" x14ac:dyDescent="0.3">
      <c r="C1854">
        <v>1024672</v>
      </c>
      <c r="D1854" t="s">
        <v>4434</v>
      </c>
      <c r="E1854" t="s">
        <v>2299</v>
      </c>
      <c r="F1854" t="s">
        <v>3614</v>
      </c>
      <c r="G1854" t="s">
        <v>4100</v>
      </c>
      <c r="H1854" t="s">
        <v>4700</v>
      </c>
      <c r="I1854" t="s">
        <v>4701</v>
      </c>
      <c r="J1854">
        <v>2024</v>
      </c>
      <c r="K1854" t="s">
        <v>4062</v>
      </c>
      <c r="L1854">
        <v>13.190772000000001</v>
      </c>
    </row>
    <row r="1855" spans="3:73" x14ac:dyDescent="0.3">
      <c r="C1855">
        <v>1024672</v>
      </c>
      <c r="D1855" t="s">
        <v>4434</v>
      </c>
      <c r="E1855" t="s">
        <v>2299</v>
      </c>
      <c r="F1855" t="s">
        <v>3614</v>
      </c>
      <c r="G1855" t="s">
        <v>4100</v>
      </c>
      <c r="H1855" t="s">
        <v>4700</v>
      </c>
      <c r="I1855" t="s">
        <v>4701</v>
      </c>
      <c r="J1855">
        <v>2023</v>
      </c>
      <c r="K1855" t="s">
        <v>4062</v>
      </c>
      <c r="L1855">
        <v>9.8442399999999992</v>
      </c>
    </row>
    <row r="1856" spans="3:73" x14ac:dyDescent="0.3">
      <c r="C1856">
        <v>1024672</v>
      </c>
      <c r="D1856" t="s">
        <v>4434</v>
      </c>
      <c r="E1856" t="s">
        <v>2299</v>
      </c>
      <c r="F1856" t="s">
        <v>3614</v>
      </c>
      <c r="G1856" t="s">
        <v>4100</v>
      </c>
      <c r="H1856" t="s">
        <v>4700</v>
      </c>
      <c r="I1856" t="s">
        <v>4701</v>
      </c>
      <c r="J1856">
        <v>2022</v>
      </c>
      <c r="K1856" t="s">
        <v>4062</v>
      </c>
      <c r="L1856">
        <v>3.8346170000000002</v>
      </c>
    </row>
    <row r="1857" spans="3:73" x14ac:dyDescent="0.3">
      <c r="C1857">
        <v>1024672</v>
      </c>
      <c r="D1857" t="s">
        <v>4434</v>
      </c>
      <c r="E1857" t="s">
        <v>2299</v>
      </c>
      <c r="F1857" t="s">
        <v>3614</v>
      </c>
      <c r="G1857" t="s">
        <v>4100</v>
      </c>
      <c r="H1857" t="s">
        <v>4700</v>
      </c>
      <c r="I1857" t="s">
        <v>4701</v>
      </c>
      <c r="J1857">
        <v>2021</v>
      </c>
      <c r="K1857" t="s">
        <v>4062</v>
      </c>
      <c r="L1857">
        <v>5.9605889999999997</v>
      </c>
    </row>
    <row r="1858" spans="3:73" x14ac:dyDescent="0.3">
      <c r="C1858">
        <v>1024672</v>
      </c>
      <c r="D1858" t="s">
        <v>4434</v>
      </c>
      <c r="E1858" t="s">
        <v>2299</v>
      </c>
      <c r="F1858" t="s">
        <v>3614</v>
      </c>
      <c r="G1858" t="s">
        <v>4100</v>
      </c>
      <c r="H1858" t="s">
        <v>4700</v>
      </c>
      <c r="I1858" t="s">
        <v>4701</v>
      </c>
      <c r="J1858">
        <v>2020</v>
      </c>
      <c r="K1858" t="s">
        <v>4062</v>
      </c>
      <c r="L1858">
        <v>4.2859550000000004</v>
      </c>
    </row>
    <row r="1859" spans="3:73" x14ac:dyDescent="0.3">
      <c r="C1859">
        <v>1024672</v>
      </c>
      <c r="D1859" t="s">
        <v>4434</v>
      </c>
      <c r="E1859" t="s">
        <v>2299</v>
      </c>
      <c r="F1859" t="s">
        <v>3614</v>
      </c>
      <c r="G1859" t="s">
        <v>4100</v>
      </c>
      <c r="H1859" t="s">
        <v>4700</v>
      </c>
      <c r="I1859" t="s">
        <v>4701</v>
      </c>
      <c r="J1859">
        <v>2019</v>
      </c>
      <c r="K1859" t="s">
        <v>4062</v>
      </c>
      <c r="L1859">
        <v>5.8679329999999998</v>
      </c>
    </row>
    <row r="1860" spans="3:73" x14ac:dyDescent="0.3">
      <c r="C1860">
        <v>1024672</v>
      </c>
      <c r="D1860" t="s">
        <v>4434</v>
      </c>
      <c r="E1860" t="s">
        <v>2299</v>
      </c>
      <c r="F1860" t="s">
        <v>3614</v>
      </c>
      <c r="G1860" t="s">
        <v>4100</v>
      </c>
      <c r="H1860" t="s">
        <v>4700</v>
      </c>
      <c r="I1860" t="s">
        <v>4701</v>
      </c>
      <c r="J1860">
        <v>2018</v>
      </c>
      <c r="K1860" t="s">
        <v>4062</v>
      </c>
      <c r="L1860">
        <v>4.0854670000000004</v>
      </c>
    </row>
    <row r="1861" spans="3:73" x14ac:dyDescent="0.3">
      <c r="C1861">
        <v>1024672</v>
      </c>
      <c r="D1861" t="s">
        <v>4434</v>
      </c>
      <c r="E1861" t="s">
        <v>2299</v>
      </c>
      <c r="F1861" t="s">
        <v>3614</v>
      </c>
      <c r="G1861" t="s">
        <v>4100</v>
      </c>
      <c r="H1861" t="s">
        <v>4700</v>
      </c>
      <c r="I1861" t="s">
        <v>4701</v>
      </c>
      <c r="J1861">
        <v>2017</v>
      </c>
      <c r="K1861" t="s">
        <v>4062</v>
      </c>
      <c r="L1861">
        <v>4.64635</v>
      </c>
    </row>
    <row r="1862" spans="3:73" x14ac:dyDescent="0.3">
      <c r="C1862">
        <v>24741</v>
      </c>
      <c r="D1862" t="s">
        <v>4287</v>
      </c>
      <c r="E1862" t="s">
        <v>1334</v>
      </c>
      <c r="F1862" t="s">
        <v>3614</v>
      </c>
      <c r="G1862" t="s">
        <v>4099</v>
      </c>
      <c r="H1862" t="s">
        <v>4696</v>
      </c>
      <c r="I1862" t="s">
        <v>4702</v>
      </c>
      <c r="J1862">
        <v>2026</v>
      </c>
      <c r="K1862" t="s">
        <v>4062</v>
      </c>
      <c r="L1862">
        <v>131.036101</v>
      </c>
    </row>
    <row r="1863" spans="3:73" x14ac:dyDescent="0.3">
      <c r="C1863">
        <v>24741</v>
      </c>
      <c r="D1863" t="s">
        <v>4287</v>
      </c>
      <c r="E1863" t="s">
        <v>1334</v>
      </c>
      <c r="F1863" t="s">
        <v>3614</v>
      </c>
      <c r="G1863" t="s">
        <v>4099</v>
      </c>
      <c r="H1863" t="s">
        <v>4696</v>
      </c>
      <c r="I1863" t="s">
        <v>4702</v>
      </c>
      <c r="J1863">
        <v>2025</v>
      </c>
      <c r="K1863" t="s">
        <v>4062</v>
      </c>
      <c r="L1863">
        <v>62.892037000000002</v>
      </c>
      <c r="M1863">
        <v>30976000000</v>
      </c>
      <c r="N1863">
        <v>8936000000</v>
      </c>
      <c r="O1863">
        <v>1526000000</v>
      </c>
      <c r="P1863">
        <v>2779000000</v>
      </c>
      <c r="Q1863">
        <v>3077000000</v>
      </c>
      <c r="S1863">
        <v>14825000000</v>
      </c>
      <c r="T1863">
        <v>657000000</v>
      </c>
      <c r="U1863">
        <v>2489000000</v>
      </c>
      <c r="V1863">
        <v>18669000000</v>
      </c>
      <c r="W1863">
        <v>5628000000</v>
      </c>
      <c r="X1863">
        <v>1979000000</v>
      </c>
      <c r="Z1863">
        <v>804000000</v>
      </c>
      <c r="AB1863">
        <v>11807000000</v>
      </c>
      <c r="AD1863">
        <v>16551000000</v>
      </c>
      <c r="AE1863">
        <v>924000000</v>
      </c>
      <c r="AG1863">
        <v>5621000000</v>
      </c>
      <c r="AH1863">
        <v>15629000000</v>
      </c>
      <c r="AI1863">
        <v>10008000000</v>
      </c>
      <c r="AJ1863">
        <v>2279000000</v>
      </c>
      <c r="AK1863">
        <v>800000000</v>
      </c>
      <c r="AM1863">
        <v>310000000</v>
      </c>
      <c r="AN1863">
        <v>1596000000</v>
      </c>
      <c r="AQ1863">
        <v>2695000000</v>
      </c>
      <c r="AU1863">
        <v>-1243000000</v>
      </c>
      <c r="AV1863">
        <v>-1672000000</v>
      </c>
      <c r="AX1863">
        <v>971000000</v>
      </c>
      <c r="AY1863">
        <v>1.87</v>
      </c>
      <c r="AZ1863">
        <v>2900500000</v>
      </c>
      <c r="BA1863">
        <v>0.145818670420372</v>
      </c>
      <c r="BE1863">
        <v>0.17243585642075601</v>
      </c>
      <c r="BG1863">
        <v>0.35965192910614902</v>
      </c>
      <c r="BH1863">
        <v>3.4504395793828699</v>
      </c>
      <c r="BI1863">
        <v>0.50455191115702502</v>
      </c>
      <c r="BJ1863">
        <v>-7.9531639900185594E-2</v>
      </c>
      <c r="BM1863">
        <v>5.1186896154584403E-2</v>
      </c>
      <c r="BN1863">
        <v>0.60269240702479299</v>
      </c>
      <c r="BP1863">
        <v>0.27114427860696499</v>
      </c>
      <c r="BQ1863">
        <v>1.0410447761193999</v>
      </c>
      <c r="BR1863">
        <v>33.632105347593601</v>
      </c>
      <c r="BS1863">
        <v>0.135174049292792</v>
      </c>
      <c r="BU1863">
        <v>9.9608799178453501E-9</v>
      </c>
    </row>
    <row r="1864" spans="3:73" x14ac:dyDescent="0.3">
      <c r="C1864">
        <v>24741</v>
      </c>
      <c r="D1864" t="s">
        <v>4287</v>
      </c>
      <c r="E1864" t="s">
        <v>1334</v>
      </c>
      <c r="F1864" t="s">
        <v>3614</v>
      </c>
      <c r="G1864" t="s">
        <v>4099</v>
      </c>
      <c r="H1864" t="s">
        <v>4696</v>
      </c>
      <c r="I1864" t="s">
        <v>4702</v>
      </c>
      <c r="J1864">
        <v>2024</v>
      </c>
      <c r="K1864" t="s">
        <v>4062</v>
      </c>
      <c r="L1864">
        <v>38.146756000000003</v>
      </c>
      <c r="M1864">
        <v>27735000000</v>
      </c>
      <c r="N1864">
        <v>7992000000</v>
      </c>
      <c r="O1864">
        <v>1768000000</v>
      </c>
      <c r="P1864">
        <v>2053000000</v>
      </c>
      <c r="Q1864">
        <v>2724000000</v>
      </c>
      <c r="S1864">
        <v>13359000000</v>
      </c>
      <c r="T1864">
        <v>752000000</v>
      </c>
      <c r="U1864">
        <v>2363000000</v>
      </c>
      <c r="V1864">
        <v>16665000000</v>
      </c>
      <c r="W1864">
        <v>4919000000</v>
      </c>
      <c r="X1864">
        <v>1472000000</v>
      </c>
      <c r="Z1864">
        <v>326000000</v>
      </c>
      <c r="AB1864">
        <v>10686000000</v>
      </c>
      <c r="AC1864">
        <v>20882000000</v>
      </c>
      <c r="AD1864">
        <v>15926000000</v>
      </c>
      <c r="AE1864">
        <v>921000000</v>
      </c>
      <c r="AG1864">
        <v>4276000000</v>
      </c>
      <c r="AH1864">
        <v>13118000000</v>
      </c>
      <c r="AI1864">
        <v>8842000000</v>
      </c>
      <c r="AJ1864">
        <v>1135000000</v>
      </c>
      <c r="AK1864">
        <v>800000000</v>
      </c>
      <c r="AM1864">
        <v>221000000</v>
      </c>
      <c r="AN1864">
        <v>506000000</v>
      </c>
      <c r="AQ1864">
        <v>1939000000</v>
      </c>
      <c r="AU1864">
        <v>-744000000</v>
      </c>
      <c r="AV1864">
        <v>-1164000000</v>
      </c>
      <c r="AX1864">
        <v>971000000</v>
      </c>
      <c r="AY1864">
        <v>0.59</v>
      </c>
      <c r="AZ1864">
        <v>2695000000</v>
      </c>
      <c r="BA1864">
        <v>8.6522335721908802E-2</v>
      </c>
      <c r="BE1864">
        <v>0.147812166488794</v>
      </c>
      <c r="BG1864">
        <v>0.32596432382985202</v>
      </c>
      <c r="BH1864">
        <v>3.2808905380333999</v>
      </c>
      <c r="BI1864">
        <v>0.47297638363079098</v>
      </c>
      <c r="BJ1864">
        <v>-5.6715962799207202E-2</v>
      </c>
      <c r="BM1864">
        <v>6.0984906235706703E-2</v>
      </c>
      <c r="BN1864">
        <v>0.60086533261222297</v>
      </c>
      <c r="BP1864">
        <v>0.35942264687944703</v>
      </c>
      <c r="BQ1864">
        <v>1.0709493799552801</v>
      </c>
      <c r="BR1864">
        <v>64.655518644067797</v>
      </c>
      <c r="BS1864">
        <v>4.7351675088901403E-2</v>
      </c>
      <c r="BU1864">
        <v>2.1061749990642001E-9</v>
      </c>
    </row>
    <row r="1865" spans="3:73" x14ac:dyDescent="0.3">
      <c r="C1865">
        <v>24741</v>
      </c>
      <c r="D1865" t="s">
        <v>4287</v>
      </c>
      <c r="E1865" t="s">
        <v>1334</v>
      </c>
      <c r="F1865" t="s">
        <v>3614</v>
      </c>
      <c r="G1865" t="s">
        <v>4099</v>
      </c>
      <c r="H1865" t="s">
        <v>4696</v>
      </c>
      <c r="I1865" t="s">
        <v>4702</v>
      </c>
      <c r="J1865">
        <v>2023</v>
      </c>
      <c r="K1865" t="s">
        <v>4062</v>
      </c>
      <c r="L1865">
        <v>30.189437000000002</v>
      </c>
      <c r="M1865">
        <v>28500000000</v>
      </c>
      <c r="N1865">
        <v>7212000000</v>
      </c>
      <c r="P1865">
        <v>1572000000</v>
      </c>
      <c r="Q1865">
        <v>2666000000</v>
      </c>
      <c r="S1865">
        <v>14630000000</v>
      </c>
      <c r="T1865">
        <v>905000000</v>
      </c>
      <c r="U1865">
        <v>2380000000</v>
      </c>
      <c r="V1865">
        <v>16632000000</v>
      </c>
      <c r="W1865">
        <v>4319000000</v>
      </c>
      <c r="X1865">
        <v>1466000000</v>
      </c>
      <c r="Z1865">
        <v>320000000</v>
      </c>
      <c r="AB1865">
        <v>11551000000</v>
      </c>
      <c r="AC1865">
        <v>20637000000</v>
      </c>
      <c r="AD1865">
        <v>16391000000</v>
      </c>
      <c r="AE1865">
        <v>916000000</v>
      </c>
      <c r="AG1865">
        <v>3931000000</v>
      </c>
      <c r="AH1865">
        <v>12588000000</v>
      </c>
      <c r="AI1865">
        <v>8657000000</v>
      </c>
      <c r="AJ1865">
        <v>890000000</v>
      </c>
      <c r="AK1865">
        <v>900000000</v>
      </c>
      <c r="AM1865">
        <v>168000000</v>
      </c>
      <c r="AN1865">
        <v>581000000</v>
      </c>
      <c r="AQ1865">
        <v>2005000000</v>
      </c>
      <c r="AU1865">
        <v>-1000000000</v>
      </c>
      <c r="AV1865">
        <v>-883000000</v>
      </c>
      <c r="AX1865">
        <v>968000000</v>
      </c>
      <c r="AY1865">
        <v>0.69</v>
      </c>
      <c r="AZ1865">
        <v>2785000000</v>
      </c>
      <c r="BA1865">
        <v>7.0702256116936799E-2</v>
      </c>
      <c r="BE1865">
        <v>0.159278678106133</v>
      </c>
      <c r="BG1865">
        <v>0.312281537972672</v>
      </c>
      <c r="BH1865">
        <v>3.1084380610412898</v>
      </c>
      <c r="BI1865">
        <v>0.44168421052631601</v>
      </c>
      <c r="BJ1865">
        <v>-7.9440737210041301E-2</v>
      </c>
      <c r="BM1865">
        <v>7.1496663489037202E-2</v>
      </c>
      <c r="BN1865">
        <v>0.58357894736842097</v>
      </c>
      <c r="BQ1865">
        <v>1.0525584626070801</v>
      </c>
      <c r="BR1865">
        <v>43.752807246376797</v>
      </c>
      <c r="BS1865">
        <v>5.02986754393559E-2</v>
      </c>
      <c r="BU1865">
        <v>1.8033686719764501E-9</v>
      </c>
    </row>
    <row r="1866" spans="3:73" x14ac:dyDescent="0.3">
      <c r="C1866">
        <v>24741</v>
      </c>
      <c r="D1866" t="s">
        <v>4287</v>
      </c>
      <c r="E1866" t="s">
        <v>1334</v>
      </c>
      <c r="F1866" t="s">
        <v>3614</v>
      </c>
      <c r="G1866" t="s">
        <v>4099</v>
      </c>
      <c r="H1866" t="s">
        <v>4696</v>
      </c>
      <c r="I1866" t="s">
        <v>4702</v>
      </c>
      <c r="J1866">
        <v>2022</v>
      </c>
      <c r="K1866" t="s">
        <v>4062</v>
      </c>
      <c r="L1866">
        <v>31.536795000000001</v>
      </c>
      <c r="M1866">
        <v>29499000000</v>
      </c>
      <c r="N1866">
        <v>7453000000</v>
      </c>
      <c r="P1866">
        <v>1721000000</v>
      </c>
      <c r="Q1866">
        <v>2904000000</v>
      </c>
      <c r="R1866">
        <v>67000000</v>
      </c>
      <c r="S1866">
        <v>15371000000</v>
      </c>
      <c r="T1866">
        <v>1029000000</v>
      </c>
      <c r="U1866">
        <v>2394000000</v>
      </c>
      <c r="V1866">
        <v>17224000000</v>
      </c>
      <c r="W1866">
        <v>5175000000</v>
      </c>
      <c r="X1866">
        <v>1804000000</v>
      </c>
      <c r="Z1866">
        <v>224000000</v>
      </c>
      <c r="AB1866">
        <v>12008000000</v>
      </c>
      <c r="AC1866">
        <v>20532000000</v>
      </c>
      <c r="AD1866">
        <v>16778000000</v>
      </c>
      <c r="AE1866">
        <v>910000000</v>
      </c>
      <c r="AG1866">
        <v>4506000000</v>
      </c>
      <c r="AH1866">
        <v>14189000000</v>
      </c>
      <c r="AI1866">
        <v>9683000000</v>
      </c>
      <c r="AJ1866">
        <v>1438000000</v>
      </c>
      <c r="AK1866">
        <v>900000000</v>
      </c>
      <c r="AM1866">
        <v>411000000</v>
      </c>
      <c r="AN1866">
        <v>1316000000</v>
      </c>
      <c r="AQ1866">
        <v>2615000000</v>
      </c>
      <c r="AU1866">
        <v>-1355000000</v>
      </c>
      <c r="AV1866">
        <v>-1649000000</v>
      </c>
      <c r="AX1866">
        <v>926000000</v>
      </c>
      <c r="AY1866">
        <v>1.56</v>
      </c>
      <c r="AZ1866">
        <v>2692500000</v>
      </c>
      <c r="BA1866">
        <v>0.101346113186271</v>
      </c>
      <c r="BE1866">
        <v>0.18429769539784299</v>
      </c>
      <c r="BG1866">
        <v>0.31756994855169501</v>
      </c>
      <c r="BH1866">
        <v>3.5962859795728899</v>
      </c>
      <c r="BI1866">
        <v>0.48099935591037002</v>
      </c>
      <c r="BJ1866">
        <v>-9.5496511382056504E-2</v>
      </c>
      <c r="BM1866">
        <v>6.3429417154133499E-2</v>
      </c>
      <c r="BN1866">
        <v>0.58388419946438896</v>
      </c>
      <c r="BQ1866">
        <v>0.87903381642512102</v>
      </c>
      <c r="BR1866">
        <v>20.215894230769202</v>
      </c>
      <c r="BS1866">
        <v>0.109593604263824</v>
      </c>
      <c r="BU1866">
        <v>4.09705198201199E-9</v>
      </c>
    </row>
    <row r="1867" spans="3:73" x14ac:dyDescent="0.3">
      <c r="C1867">
        <v>24741</v>
      </c>
      <c r="D1867" t="s">
        <v>4287</v>
      </c>
      <c r="E1867" t="s">
        <v>1334</v>
      </c>
      <c r="F1867" t="s">
        <v>3614</v>
      </c>
      <c r="G1867" t="s">
        <v>4099</v>
      </c>
      <c r="H1867" t="s">
        <v>4696</v>
      </c>
      <c r="I1867" t="s">
        <v>4702</v>
      </c>
      <c r="J1867">
        <v>2021</v>
      </c>
      <c r="K1867" t="s">
        <v>4062</v>
      </c>
      <c r="L1867">
        <v>35.148708999999997</v>
      </c>
      <c r="M1867">
        <v>30154000000</v>
      </c>
      <c r="N1867">
        <v>7659000000</v>
      </c>
      <c r="P1867">
        <v>2004000000</v>
      </c>
      <c r="Q1867">
        <v>2481000000</v>
      </c>
      <c r="S1867">
        <v>15804000000</v>
      </c>
      <c r="T1867">
        <v>1148000000</v>
      </c>
      <c r="U1867">
        <v>2421000000</v>
      </c>
      <c r="V1867">
        <v>17609000000</v>
      </c>
      <c r="W1867">
        <v>4806000000</v>
      </c>
      <c r="X1867">
        <v>1612000000</v>
      </c>
      <c r="Z1867">
        <v>55000000</v>
      </c>
      <c r="AB1867">
        <v>12333000000</v>
      </c>
      <c r="AC1867">
        <v>20263000000</v>
      </c>
      <c r="AD1867">
        <v>16389000000</v>
      </c>
      <c r="AE1867">
        <v>907000000</v>
      </c>
      <c r="AG1867">
        <v>5063000000</v>
      </c>
      <c r="AH1867">
        <v>14082000000</v>
      </c>
      <c r="AI1867">
        <v>9019000000</v>
      </c>
      <c r="AJ1867">
        <v>2112000000</v>
      </c>
      <c r="AK1867">
        <v>800000000</v>
      </c>
      <c r="AM1867">
        <v>491000000</v>
      </c>
      <c r="AN1867">
        <v>1906000000</v>
      </c>
      <c r="AQ1867">
        <v>3412000000</v>
      </c>
      <c r="AU1867">
        <v>-1419000000</v>
      </c>
      <c r="AV1867">
        <v>-2452000000</v>
      </c>
      <c r="AX1867">
        <v>812000000</v>
      </c>
      <c r="AY1867">
        <v>1.3</v>
      </c>
      <c r="AZ1867">
        <v>2459500000</v>
      </c>
      <c r="BA1867">
        <v>0.14997869620792501</v>
      </c>
      <c r="BE1867">
        <v>0.24229512853287899</v>
      </c>
      <c r="BG1867">
        <v>0.35953699758557001</v>
      </c>
      <c r="BH1867">
        <v>3.6670054889205099</v>
      </c>
      <c r="BI1867">
        <v>0.46700271937388099</v>
      </c>
      <c r="BJ1867">
        <v>-0.10076693651470001</v>
      </c>
      <c r="BM1867">
        <v>5.6810112199971598E-2</v>
      </c>
      <c r="BN1867">
        <v>0.58396895934204396</v>
      </c>
      <c r="BQ1867">
        <v>1.07740324594257</v>
      </c>
      <c r="BR1867">
        <v>27.037468461538499</v>
      </c>
      <c r="BS1867">
        <v>0.154544717424795</v>
      </c>
      <c r="BU1867">
        <v>3.7049640557852901E-9</v>
      </c>
    </row>
    <row r="1868" spans="3:73" x14ac:dyDescent="0.3">
      <c r="C1868">
        <v>24741</v>
      </c>
      <c r="D1868" t="s">
        <v>4287</v>
      </c>
      <c r="E1868" t="s">
        <v>1334</v>
      </c>
      <c r="F1868" t="s">
        <v>3614</v>
      </c>
      <c r="G1868" t="s">
        <v>4099</v>
      </c>
      <c r="H1868" t="s">
        <v>4696</v>
      </c>
      <c r="I1868" t="s">
        <v>4702</v>
      </c>
      <c r="J1868">
        <v>2020</v>
      </c>
      <c r="K1868" t="s">
        <v>4062</v>
      </c>
      <c r="L1868">
        <v>23.857233000000001</v>
      </c>
      <c r="M1868">
        <v>30775000000</v>
      </c>
      <c r="N1868">
        <v>8004000000</v>
      </c>
      <c r="P1868">
        <v>2133000000</v>
      </c>
      <c r="Q1868">
        <v>2438000000</v>
      </c>
      <c r="S1868">
        <v>15742000000</v>
      </c>
      <c r="T1868">
        <v>1308000000</v>
      </c>
      <c r="U1868">
        <v>2460000000</v>
      </c>
      <c r="V1868">
        <v>17327000000</v>
      </c>
      <c r="W1868">
        <v>3767000000</v>
      </c>
      <c r="X1868">
        <v>1174000000</v>
      </c>
      <c r="Z1868">
        <v>156000000</v>
      </c>
      <c r="AB1868">
        <v>13257000000</v>
      </c>
      <c r="AC1868">
        <v>19928000000</v>
      </c>
      <c r="AD1868">
        <v>16120000000</v>
      </c>
      <c r="AE1868">
        <v>863000000</v>
      </c>
      <c r="AG1868">
        <v>3531000000</v>
      </c>
      <c r="AH1868">
        <v>11303000000</v>
      </c>
      <c r="AI1868">
        <v>7772000000</v>
      </c>
      <c r="AJ1868">
        <v>509000000</v>
      </c>
      <c r="AK1868">
        <v>1000000000</v>
      </c>
      <c r="AM1868">
        <v>111000000</v>
      </c>
      <c r="AN1868">
        <v>512000000</v>
      </c>
      <c r="AQ1868">
        <v>2180000000</v>
      </c>
      <c r="AU1868">
        <v>-1310000000</v>
      </c>
      <c r="AV1868">
        <v>-729000000</v>
      </c>
      <c r="AX1868">
        <v>681000000</v>
      </c>
      <c r="AY1868">
        <v>0.54</v>
      </c>
      <c r="AZ1868">
        <v>2379000000</v>
      </c>
      <c r="BA1868">
        <v>4.50322923117756E-2</v>
      </c>
      <c r="BE1868">
        <v>0.19286914978324299</v>
      </c>
      <c r="BG1868">
        <v>0.31239493939662</v>
      </c>
      <c r="BH1868">
        <v>3.26691887347625</v>
      </c>
      <c r="BI1868">
        <v>0.367278635255889</v>
      </c>
      <c r="BJ1868">
        <v>-0.115898434044059</v>
      </c>
      <c r="BM1868">
        <v>8.8472087056533699E-2</v>
      </c>
      <c r="BN1868">
        <v>0.56302193338748996</v>
      </c>
      <c r="BQ1868">
        <v>1.4775683567825899</v>
      </c>
      <c r="BR1868">
        <v>44.180061111111101</v>
      </c>
      <c r="BS1868">
        <v>3.8621105830881797E-2</v>
      </c>
      <c r="BU1868">
        <v>9.7178138492871709E-10</v>
      </c>
    </row>
    <row r="1869" spans="3:73" x14ac:dyDescent="0.3">
      <c r="C1869">
        <v>24741</v>
      </c>
      <c r="D1869" t="s">
        <v>4287</v>
      </c>
      <c r="E1869" t="s">
        <v>1334</v>
      </c>
      <c r="F1869" t="s">
        <v>3614</v>
      </c>
      <c r="G1869" t="s">
        <v>4099</v>
      </c>
      <c r="H1869" t="s">
        <v>4696</v>
      </c>
      <c r="I1869" t="s">
        <v>4702</v>
      </c>
      <c r="J1869">
        <v>2019</v>
      </c>
      <c r="K1869" t="s">
        <v>4062</v>
      </c>
      <c r="L1869">
        <v>25.482213000000002</v>
      </c>
      <c r="M1869">
        <v>28898000000</v>
      </c>
      <c r="N1869">
        <v>7463000000</v>
      </c>
      <c r="P1869">
        <v>1836000000</v>
      </c>
      <c r="Q1869">
        <v>2320000000</v>
      </c>
      <c r="S1869">
        <v>15337000000</v>
      </c>
      <c r="T1869">
        <v>1185000000</v>
      </c>
      <c r="U1869">
        <v>1935000000</v>
      </c>
      <c r="V1869">
        <v>15901000000</v>
      </c>
      <c r="W1869">
        <v>3521000000</v>
      </c>
      <c r="X1869">
        <v>1587000000</v>
      </c>
      <c r="Z1869">
        <v>11000000</v>
      </c>
      <c r="AB1869">
        <v>12907000000</v>
      </c>
      <c r="AC1869">
        <v>19812000000</v>
      </c>
      <c r="AD1869">
        <v>16408000000</v>
      </c>
      <c r="AE1869">
        <v>859000000</v>
      </c>
      <c r="AG1869">
        <v>4035000000</v>
      </c>
      <c r="AH1869">
        <v>11503000000</v>
      </c>
      <c r="AI1869">
        <v>7468000000</v>
      </c>
      <c r="AJ1869">
        <v>1306000000</v>
      </c>
      <c r="AK1869">
        <v>833000000</v>
      </c>
      <c r="AM1869">
        <v>256000000</v>
      </c>
      <c r="AN1869">
        <v>960000000</v>
      </c>
      <c r="AQ1869">
        <v>2031000000</v>
      </c>
      <c r="AU1869">
        <v>-1891000000</v>
      </c>
      <c r="AV1869">
        <v>-47000000</v>
      </c>
      <c r="AX1869">
        <v>625000000</v>
      </c>
      <c r="AY1869">
        <v>1.1100000000000001</v>
      </c>
      <c r="AZ1869">
        <v>2178500000</v>
      </c>
      <c r="BA1869">
        <v>0.11353559940885</v>
      </c>
      <c r="BE1869">
        <v>0.17656263583413001</v>
      </c>
      <c r="BG1869">
        <v>0.35077805789793998</v>
      </c>
      <c r="BH1869">
        <v>3.4280468212072499</v>
      </c>
      <c r="BI1869">
        <v>0.39805522873555299</v>
      </c>
      <c r="BJ1869">
        <v>-0.16439189776579999</v>
      </c>
      <c r="BM1869">
        <v>7.2415891506563496E-2</v>
      </c>
      <c r="BN1869">
        <v>0.55024569174337301</v>
      </c>
      <c r="BQ1869">
        <v>1.4606645839250201</v>
      </c>
      <c r="BR1869">
        <v>22.956948648648599</v>
      </c>
      <c r="BS1869">
        <v>7.4378244363523693E-2</v>
      </c>
      <c r="BU1869">
        <v>2.1914663694119501E-9</v>
      </c>
    </row>
    <row r="1870" spans="3:73" x14ac:dyDescent="0.3">
      <c r="C1870">
        <v>24741</v>
      </c>
      <c r="D1870" t="s">
        <v>4287</v>
      </c>
      <c r="E1870" t="s">
        <v>1334</v>
      </c>
      <c r="F1870" t="s">
        <v>3614</v>
      </c>
      <c r="G1870" t="s">
        <v>4099</v>
      </c>
      <c r="H1870" t="s">
        <v>4696</v>
      </c>
      <c r="I1870" t="s">
        <v>4702</v>
      </c>
      <c r="J1870">
        <v>2018</v>
      </c>
      <c r="K1870" t="s">
        <v>4062</v>
      </c>
      <c r="L1870">
        <v>24.785571000000001</v>
      </c>
      <c r="M1870">
        <v>27505000000</v>
      </c>
      <c r="N1870">
        <v>7034000000</v>
      </c>
      <c r="O1870">
        <v>2355000000</v>
      </c>
      <c r="P1870">
        <v>1940000000</v>
      </c>
      <c r="Q1870">
        <v>2037000000</v>
      </c>
      <c r="S1870">
        <v>14895000000</v>
      </c>
      <c r="T1870">
        <v>1292000000</v>
      </c>
      <c r="U1870">
        <v>1936000000</v>
      </c>
      <c r="V1870">
        <v>13619000000</v>
      </c>
      <c r="W1870">
        <v>3311000000</v>
      </c>
      <c r="X1870">
        <v>1456000000</v>
      </c>
      <c r="Z1870">
        <v>4000000</v>
      </c>
      <c r="AB1870">
        <v>13792000000</v>
      </c>
      <c r="AC1870">
        <v>18870000000</v>
      </c>
      <c r="AD1870">
        <v>16303000000</v>
      </c>
      <c r="AE1870">
        <v>857000000</v>
      </c>
      <c r="AG1870">
        <v>1202000000</v>
      </c>
      <c r="AH1870">
        <v>3035000000</v>
      </c>
      <c r="AI1870">
        <v>6829000000</v>
      </c>
      <c r="AJ1870">
        <v>1575000000</v>
      </c>
      <c r="AK1870">
        <v>807000000</v>
      </c>
      <c r="AM1870">
        <v>54000000</v>
      </c>
      <c r="AN1870">
        <v>292000000</v>
      </c>
      <c r="AQ1870">
        <v>2919000000</v>
      </c>
      <c r="AU1870">
        <v>-2887000000</v>
      </c>
      <c r="AV1870">
        <v>-1995000000</v>
      </c>
      <c r="AY1870">
        <v>0.27</v>
      </c>
      <c r="AZ1870">
        <v>1874500000</v>
      </c>
      <c r="BA1870">
        <v>0.518945634266886</v>
      </c>
      <c r="BE1870">
        <v>0.96177924217462896</v>
      </c>
      <c r="BG1870">
        <v>0.39604612850082399</v>
      </c>
      <c r="BH1870">
        <v>3.6431048279541201</v>
      </c>
      <c r="BI1870">
        <v>0.11034357389565499</v>
      </c>
      <c r="BJ1870">
        <v>-0.95123558484349302</v>
      </c>
      <c r="BM1870">
        <v>0.265897858319605</v>
      </c>
      <c r="BN1870">
        <v>0.49514633702963101</v>
      </c>
      <c r="BP1870">
        <v>0.71126547870733903</v>
      </c>
      <c r="BQ1870">
        <v>1.5092117185140399</v>
      </c>
      <c r="BR1870">
        <v>91.798411111111093</v>
      </c>
      <c r="BS1870">
        <v>2.1171693735498799E-2</v>
      </c>
      <c r="BU1870">
        <v>4.8521636963457101E-10</v>
      </c>
    </row>
    <row r="1871" spans="3:73" x14ac:dyDescent="0.3">
      <c r="C1871">
        <v>24741</v>
      </c>
      <c r="D1871" t="s">
        <v>4287</v>
      </c>
      <c r="E1871" t="s">
        <v>1334</v>
      </c>
      <c r="F1871" t="s">
        <v>3614</v>
      </c>
      <c r="G1871" t="s">
        <v>4099</v>
      </c>
      <c r="H1871" t="s">
        <v>4696</v>
      </c>
      <c r="I1871" t="s">
        <v>4702</v>
      </c>
      <c r="J1871">
        <v>2017</v>
      </c>
      <c r="K1871" t="s">
        <v>4062</v>
      </c>
      <c r="L1871">
        <v>22.955466000000001</v>
      </c>
      <c r="M1871">
        <v>27494000000</v>
      </c>
      <c r="N1871">
        <v>8827000000</v>
      </c>
      <c r="O1871">
        <v>4317000000</v>
      </c>
      <c r="P1871">
        <v>1807000000</v>
      </c>
      <c r="Q1871">
        <v>1712000000</v>
      </c>
      <c r="R1871">
        <v>17854000000</v>
      </c>
      <c r="S1871">
        <v>14017000000</v>
      </c>
      <c r="T1871">
        <v>869000000</v>
      </c>
      <c r="U1871">
        <v>1694000000</v>
      </c>
      <c r="V1871">
        <v>11724000000</v>
      </c>
      <c r="W1871">
        <v>3209000000</v>
      </c>
      <c r="X1871">
        <v>1439000000</v>
      </c>
      <c r="Z1871">
        <v>379000000</v>
      </c>
      <c r="AB1871">
        <v>15698000000</v>
      </c>
      <c r="AC1871">
        <v>16633000000</v>
      </c>
      <c r="AD1871">
        <v>15930000000</v>
      </c>
      <c r="AE1871">
        <v>854000000</v>
      </c>
      <c r="AG1871">
        <v>1034000000</v>
      </c>
      <c r="AI1871">
        <v>6084000000</v>
      </c>
      <c r="AJ1871">
        <v>1630000000</v>
      </c>
      <c r="AK1871">
        <v>689000000</v>
      </c>
      <c r="AM1871">
        <v>1978000000</v>
      </c>
      <c r="AN1871">
        <v>-1412000000</v>
      </c>
      <c r="AQ1871">
        <v>2004000000</v>
      </c>
      <c r="AU1871">
        <v>-1710000000</v>
      </c>
      <c r="AV1871">
        <v>-1624000000</v>
      </c>
      <c r="AY1871">
        <v>-1.66</v>
      </c>
      <c r="BN1871">
        <v>0.42642030988579299</v>
      </c>
      <c r="BP1871">
        <v>1.34527890308507</v>
      </c>
      <c r="BQ1871">
        <v>2.21720162044251</v>
      </c>
      <c r="BR1871">
        <v>-13.828593975903599</v>
      </c>
      <c r="BS1871">
        <v>-8.9947764046375306E-2</v>
      </c>
      <c r="BU1871">
        <v>-2.4274476723149399E-9</v>
      </c>
    </row>
    <row r="1872" spans="3:73" x14ac:dyDescent="0.3">
      <c r="C1872">
        <v>1587523</v>
      </c>
      <c r="D1872" t="s">
        <v>4520</v>
      </c>
      <c r="E1872" t="s">
        <v>1931</v>
      </c>
      <c r="F1872" t="s">
        <v>3614</v>
      </c>
      <c r="G1872" t="s">
        <v>4131</v>
      </c>
      <c r="H1872" t="s">
        <v>4685</v>
      </c>
      <c r="I1872" t="s">
        <v>4703</v>
      </c>
      <c r="J1872">
        <v>2026</v>
      </c>
      <c r="K1872" t="s">
        <v>4062</v>
      </c>
      <c r="L1872">
        <v>25.536524</v>
      </c>
    </row>
    <row r="1873" spans="3:73" x14ac:dyDescent="0.3">
      <c r="C1873">
        <v>1587523</v>
      </c>
      <c r="D1873" t="s">
        <v>4520</v>
      </c>
      <c r="E1873" t="s">
        <v>1931</v>
      </c>
      <c r="F1873" t="s">
        <v>3614</v>
      </c>
      <c r="G1873" t="s">
        <v>4131</v>
      </c>
      <c r="H1873" t="s">
        <v>4685</v>
      </c>
      <c r="I1873" t="s">
        <v>4703</v>
      </c>
      <c r="J1873">
        <v>2025</v>
      </c>
      <c r="K1873" t="s">
        <v>4062</v>
      </c>
      <c r="L1873">
        <v>19.115190999999999</v>
      </c>
      <c r="M1873">
        <v>1051100000</v>
      </c>
      <c r="N1873">
        <v>291400000</v>
      </c>
      <c r="O1873">
        <v>54200000</v>
      </c>
      <c r="P1873">
        <v>102800000</v>
      </c>
      <c r="Q1873">
        <v>124600000</v>
      </c>
      <c r="R1873">
        <v>159300000</v>
      </c>
      <c r="S1873">
        <v>140200000</v>
      </c>
      <c r="T1873">
        <v>141100000</v>
      </c>
      <c r="U1873">
        <v>270300000</v>
      </c>
      <c r="W1873">
        <v>105900000</v>
      </c>
      <c r="X1873">
        <v>42900000</v>
      </c>
      <c r="Y1873">
        <v>1200000</v>
      </c>
      <c r="AA1873">
        <v>114000000</v>
      </c>
      <c r="AB1873">
        <v>775800000</v>
      </c>
      <c r="AD1873">
        <v>-569400000</v>
      </c>
      <c r="AE1873">
        <v>1000000</v>
      </c>
      <c r="AF1873">
        <v>84887498</v>
      </c>
      <c r="AG1873">
        <v>256300000</v>
      </c>
      <c r="AH1873">
        <v>593200000</v>
      </c>
      <c r="AJ1873">
        <v>70300000</v>
      </c>
      <c r="AK1873">
        <v>40200000</v>
      </c>
      <c r="AL1873">
        <v>186000000</v>
      </c>
      <c r="AM1873">
        <v>13100000</v>
      </c>
      <c r="AN1873">
        <v>44200000</v>
      </c>
      <c r="AS1873">
        <v>36300000</v>
      </c>
      <c r="AU1873">
        <v>-31600000</v>
      </c>
      <c r="AV1873">
        <v>-158900000</v>
      </c>
      <c r="AY1873">
        <v>0.51</v>
      </c>
      <c r="AZ1873">
        <v>121300000</v>
      </c>
      <c r="BA1873">
        <v>0.118509777478085</v>
      </c>
      <c r="BG1873">
        <v>0.43206338503034403</v>
      </c>
      <c r="BI1873">
        <v>0.56436114546665395</v>
      </c>
      <c r="BJ1873">
        <v>-5.32703978422117E-2</v>
      </c>
      <c r="BM1873">
        <v>6.7768037761294697E-2</v>
      </c>
      <c r="BP1873">
        <v>0.51180358829084005</v>
      </c>
      <c r="BQ1873">
        <v>1.57507082152975</v>
      </c>
      <c r="BR1873">
        <v>37.480766666666703</v>
      </c>
      <c r="BS1873">
        <v>5.6973446764630099E-2</v>
      </c>
      <c r="BU1873">
        <v>1.25660575019335E-8</v>
      </c>
    </row>
    <row r="1874" spans="3:73" x14ac:dyDescent="0.3">
      <c r="C1874">
        <v>1587523</v>
      </c>
      <c r="D1874" t="s">
        <v>4520</v>
      </c>
      <c r="E1874" t="s">
        <v>1931</v>
      </c>
      <c r="F1874" t="s">
        <v>3614</v>
      </c>
      <c r="G1874" t="s">
        <v>4131</v>
      </c>
      <c r="H1874" t="s">
        <v>4685</v>
      </c>
      <c r="I1874" t="s">
        <v>4703</v>
      </c>
      <c r="J1874">
        <v>2024</v>
      </c>
      <c r="K1874" t="s">
        <v>4062</v>
      </c>
      <c r="L1874">
        <v>17.385365</v>
      </c>
      <c r="M1874">
        <v>1118200000</v>
      </c>
      <c r="N1874">
        <v>361400000</v>
      </c>
      <c r="O1874">
        <v>130100000</v>
      </c>
      <c r="P1874">
        <v>105000000</v>
      </c>
      <c r="Q1874">
        <v>118000000</v>
      </c>
      <c r="R1874">
        <v>138700000</v>
      </c>
      <c r="S1874">
        <v>130100000</v>
      </c>
      <c r="T1874">
        <v>157400000</v>
      </c>
      <c r="U1874">
        <v>269800000</v>
      </c>
      <c r="W1874">
        <v>197600000</v>
      </c>
      <c r="X1874">
        <v>58500000</v>
      </c>
      <c r="AA1874">
        <v>202500000</v>
      </c>
      <c r="AB1874">
        <v>756000000</v>
      </c>
      <c r="AD1874">
        <v>-613600000</v>
      </c>
      <c r="AE1874">
        <v>1000000</v>
      </c>
      <c r="AF1874">
        <v>87358659</v>
      </c>
      <c r="AG1874">
        <v>234800000</v>
      </c>
      <c r="AH1874">
        <v>553500000</v>
      </c>
      <c r="AJ1874">
        <v>51800000</v>
      </c>
      <c r="AK1874">
        <v>39500000</v>
      </c>
      <c r="AL1874">
        <v>183000000</v>
      </c>
      <c r="AM1874">
        <v>11300000</v>
      </c>
      <c r="AN1874">
        <v>-237800000</v>
      </c>
      <c r="AS1874">
        <v>50300000</v>
      </c>
      <c r="AU1874">
        <v>45200000</v>
      </c>
      <c r="AV1874">
        <v>-132000000</v>
      </c>
      <c r="AY1874">
        <v>-2.67</v>
      </c>
      <c r="AZ1874">
        <v>157200000</v>
      </c>
      <c r="BA1874">
        <v>9.3586269196025307E-2</v>
      </c>
      <c r="BG1874">
        <v>0.42420957542908799</v>
      </c>
      <c r="BI1874">
        <v>0.49499195135038498</v>
      </c>
      <c r="BJ1874">
        <v>8.1662149954832897E-2</v>
      </c>
      <c r="BM1874">
        <v>7.1364046973803094E-2</v>
      </c>
      <c r="BP1874">
        <v>0.65840080971659898</v>
      </c>
      <c r="BQ1874">
        <v>1.23178137651822</v>
      </c>
      <c r="BR1874">
        <v>-6.5113726591760299</v>
      </c>
      <c r="BS1874">
        <v>-0.31455026455026502</v>
      </c>
      <c r="BU1874">
        <v>-6.1400693849206295E-8</v>
      </c>
    </row>
    <row r="1875" spans="3:73" x14ac:dyDescent="0.3">
      <c r="C1875">
        <v>1587523</v>
      </c>
      <c r="D1875" t="s">
        <v>4520</v>
      </c>
      <c r="E1875" t="s">
        <v>1931</v>
      </c>
      <c r="F1875" t="s">
        <v>3614</v>
      </c>
      <c r="G1875" t="s">
        <v>4131</v>
      </c>
      <c r="H1875" t="s">
        <v>4685</v>
      </c>
      <c r="I1875" t="s">
        <v>4703</v>
      </c>
      <c r="J1875">
        <v>2023</v>
      </c>
      <c r="K1875" t="s">
        <v>4062</v>
      </c>
      <c r="L1875">
        <v>16.642267</v>
      </c>
      <c r="M1875">
        <v>1462800000</v>
      </c>
      <c r="N1875">
        <v>428800000</v>
      </c>
      <c r="O1875">
        <v>87300000</v>
      </c>
      <c r="P1875">
        <v>135300000</v>
      </c>
      <c r="Q1875">
        <v>196400000</v>
      </c>
      <c r="R1875">
        <v>188500000</v>
      </c>
      <c r="S1875">
        <v>175400000</v>
      </c>
      <c r="T1875">
        <v>189400000</v>
      </c>
      <c r="U1875">
        <v>540700000</v>
      </c>
      <c r="W1875">
        <v>164600000</v>
      </c>
      <c r="X1875">
        <v>51300000</v>
      </c>
      <c r="AA1875">
        <v>271200000</v>
      </c>
      <c r="AB1875">
        <v>1034100000</v>
      </c>
      <c r="AD1875">
        <v>-375800000</v>
      </c>
      <c r="AE1875">
        <v>1000000</v>
      </c>
      <c r="AF1875">
        <v>89092871</v>
      </c>
      <c r="AG1875">
        <v>283400000</v>
      </c>
      <c r="AH1875">
        <v>707600000</v>
      </c>
      <c r="AJ1875">
        <v>51100000</v>
      </c>
      <c r="AK1875">
        <v>78500000</v>
      </c>
      <c r="AL1875">
        <v>232300000</v>
      </c>
      <c r="AM1875">
        <v>-27400000</v>
      </c>
      <c r="AN1875">
        <v>72400000</v>
      </c>
      <c r="AS1875">
        <v>46500000</v>
      </c>
      <c r="AU1875">
        <v>-141600000</v>
      </c>
      <c r="AV1875">
        <v>58200000</v>
      </c>
      <c r="AY1875">
        <v>0.8</v>
      </c>
      <c r="AZ1875">
        <v>182950000</v>
      </c>
      <c r="BA1875">
        <v>7.2215941209722995E-2</v>
      </c>
      <c r="BG1875">
        <v>0.40050876201243601</v>
      </c>
      <c r="BI1875">
        <v>0.483729833196609</v>
      </c>
      <c r="BJ1875">
        <v>-0.20011305822498601</v>
      </c>
      <c r="BM1875">
        <v>0.11093838326738301</v>
      </c>
      <c r="BP1875">
        <v>0.53037667071688899</v>
      </c>
      <c r="BQ1875">
        <v>1.4119076549210201</v>
      </c>
      <c r="BR1875">
        <v>20.802833750000001</v>
      </c>
      <c r="BS1875">
        <v>7.0012571318054301E-2</v>
      </c>
      <c r="BU1875">
        <v>1.28747834832221E-8</v>
      </c>
    </row>
    <row r="1876" spans="3:73" x14ac:dyDescent="0.3">
      <c r="C1876">
        <v>1587523</v>
      </c>
      <c r="D1876" t="s">
        <v>4520</v>
      </c>
      <c r="E1876" t="s">
        <v>1931</v>
      </c>
      <c r="F1876" t="s">
        <v>3614</v>
      </c>
      <c r="G1876" t="s">
        <v>4131</v>
      </c>
      <c r="H1876" t="s">
        <v>4685</v>
      </c>
      <c r="I1876" t="s">
        <v>4703</v>
      </c>
      <c r="J1876">
        <v>2022</v>
      </c>
      <c r="K1876" t="s">
        <v>4062</v>
      </c>
      <c r="L1876">
        <v>17.662787000000002</v>
      </c>
      <c r="M1876">
        <v>1183900000</v>
      </c>
      <c r="N1876">
        <v>362400000</v>
      </c>
      <c r="O1876">
        <v>48200000</v>
      </c>
      <c r="P1876">
        <v>134700000</v>
      </c>
      <c r="Q1876">
        <v>169500000</v>
      </c>
      <c r="R1876">
        <v>174400000</v>
      </c>
      <c r="S1876">
        <v>161800000</v>
      </c>
      <c r="T1876">
        <v>85100000</v>
      </c>
      <c r="U1876">
        <v>471000000</v>
      </c>
      <c r="W1876">
        <v>99100000</v>
      </c>
      <c r="X1876">
        <v>41400000</v>
      </c>
      <c r="AB1876">
        <v>992900000</v>
      </c>
      <c r="AC1876">
        <v>103300000</v>
      </c>
      <c r="AD1876">
        <v>-448200000</v>
      </c>
      <c r="AE1876">
        <v>1000000</v>
      </c>
      <c r="AF1876">
        <v>91078376</v>
      </c>
      <c r="AG1876">
        <v>276300000</v>
      </c>
      <c r="AH1876">
        <v>764700000</v>
      </c>
      <c r="AJ1876">
        <v>-414800000</v>
      </c>
      <c r="AK1876">
        <v>81700000</v>
      </c>
      <c r="AL1876">
        <v>691100000</v>
      </c>
      <c r="AM1876">
        <v>11900000</v>
      </c>
      <c r="AN1876">
        <v>-430100000</v>
      </c>
      <c r="AS1876">
        <v>53900000</v>
      </c>
      <c r="AU1876">
        <v>-32700000</v>
      </c>
      <c r="AV1876">
        <v>-73200000</v>
      </c>
      <c r="AY1876">
        <v>-4.6900000000000004</v>
      </c>
      <c r="AZ1876">
        <v>161300000</v>
      </c>
      <c r="BA1876">
        <v>-0.54243494180724505</v>
      </c>
      <c r="BG1876">
        <v>0.36131816398587702</v>
      </c>
      <c r="BI1876">
        <v>0.64591604020609805</v>
      </c>
      <c r="BJ1876">
        <v>-4.2761867398979997E-2</v>
      </c>
      <c r="BM1876">
        <v>0.10683928337910301</v>
      </c>
      <c r="BP1876">
        <v>0.48637739656912199</v>
      </c>
      <c r="BQ1876">
        <v>1.94651866801211</v>
      </c>
      <c r="BR1876">
        <v>-3.7660526652452</v>
      </c>
      <c r="BS1876">
        <v>-0.43317554637929301</v>
      </c>
      <c r="BU1876">
        <v>-8.3430829922449402E-8</v>
      </c>
    </row>
    <row r="1877" spans="3:73" x14ac:dyDescent="0.3">
      <c r="C1877">
        <v>1587523</v>
      </c>
      <c r="D1877" t="s">
        <v>4520</v>
      </c>
      <c r="E1877" t="s">
        <v>1931</v>
      </c>
      <c r="F1877" t="s">
        <v>3614</v>
      </c>
      <c r="G1877" t="s">
        <v>4131</v>
      </c>
      <c r="H1877" t="s">
        <v>4685</v>
      </c>
      <c r="I1877" t="s">
        <v>4703</v>
      </c>
      <c r="J1877">
        <v>2021</v>
      </c>
      <c r="K1877" t="s">
        <v>4062</v>
      </c>
      <c r="L1877">
        <v>20.291038</v>
      </c>
      <c r="M1877">
        <v>1731600000</v>
      </c>
      <c r="N1877">
        <v>380300000</v>
      </c>
      <c r="O1877">
        <v>68900000</v>
      </c>
      <c r="P1877">
        <v>146600000</v>
      </c>
      <c r="Q1877">
        <v>153100000</v>
      </c>
      <c r="R1877">
        <v>218200000</v>
      </c>
      <c r="S1877">
        <v>200800000</v>
      </c>
      <c r="T1877">
        <v>97300000</v>
      </c>
      <c r="U1877">
        <v>941300000</v>
      </c>
      <c r="W1877">
        <v>166200000</v>
      </c>
      <c r="X1877">
        <v>90900000</v>
      </c>
      <c r="AA1877">
        <v>70000000</v>
      </c>
      <c r="AB1877">
        <v>1459500000</v>
      </c>
      <c r="AC1877">
        <v>62400000</v>
      </c>
      <c r="AD1877">
        <v>-18100000</v>
      </c>
      <c r="AE1877">
        <v>1000000</v>
      </c>
      <c r="AF1877">
        <v>91894980</v>
      </c>
      <c r="AG1877">
        <v>359500000</v>
      </c>
      <c r="AH1877">
        <v>868100000</v>
      </c>
      <c r="AJ1877">
        <v>115800000</v>
      </c>
      <c r="AK1877">
        <v>92800000</v>
      </c>
      <c r="AL1877">
        <v>243700000</v>
      </c>
      <c r="AM1877">
        <v>-45600000</v>
      </c>
      <c r="AN1877">
        <v>150400000</v>
      </c>
      <c r="AS1877">
        <v>62500000</v>
      </c>
      <c r="AU1877">
        <v>-129600000</v>
      </c>
      <c r="AV1877">
        <v>-131400000</v>
      </c>
      <c r="AY1877">
        <v>1.63</v>
      </c>
      <c r="AZ1877">
        <v>141600000</v>
      </c>
      <c r="BA1877">
        <v>0.13339477018776599</v>
      </c>
      <c r="BG1877">
        <v>0.41412279691279802</v>
      </c>
      <c r="BI1877">
        <v>0.50132825132825098</v>
      </c>
      <c r="BJ1877">
        <v>-0.14929155627231899</v>
      </c>
      <c r="BM1877">
        <v>0.106900126713512</v>
      </c>
      <c r="BP1877">
        <v>0.414560770156438</v>
      </c>
      <c r="BQ1877">
        <v>1.3670276774969901</v>
      </c>
      <c r="BR1877">
        <v>12.4484895705521</v>
      </c>
      <c r="BS1877">
        <v>0.103048989379925</v>
      </c>
      <c r="BU1877">
        <v>2.2661453881466301E-8</v>
      </c>
    </row>
    <row r="1878" spans="3:73" x14ac:dyDescent="0.3">
      <c r="C1878">
        <v>1587523</v>
      </c>
      <c r="D1878" t="s">
        <v>4520</v>
      </c>
      <c r="E1878" t="s">
        <v>1931</v>
      </c>
      <c r="F1878" t="s">
        <v>3614</v>
      </c>
      <c r="G1878" t="s">
        <v>4131</v>
      </c>
      <c r="H1878" t="s">
        <v>4685</v>
      </c>
      <c r="I1878" t="s">
        <v>4703</v>
      </c>
      <c r="J1878">
        <v>2020</v>
      </c>
      <c r="K1878" t="s">
        <v>4062</v>
      </c>
      <c r="L1878">
        <v>15.957094</v>
      </c>
      <c r="M1878">
        <v>1654900000</v>
      </c>
      <c r="N1878">
        <v>419600000</v>
      </c>
      <c r="O1878">
        <v>147800000</v>
      </c>
      <c r="P1878">
        <v>131400000</v>
      </c>
      <c r="Q1878">
        <v>130100000</v>
      </c>
      <c r="R1878">
        <v>214800000</v>
      </c>
      <c r="S1878">
        <v>191500000</v>
      </c>
      <c r="T1878">
        <v>78700000</v>
      </c>
      <c r="U1878">
        <v>910000000</v>
      </c>
      <c r="W1878">
        <v>297300000</v>
      </c>
      <c r="X1878">
        <v>70300000</v>
      </c>
      <c r="AA1878">
        <v>165100000</v>
      </c>
      <c r="AB1878">
        <v>1303500000</v>
      </c>
      <c r="AC1878">
        <v>16200000</v>
      </c>
      <c r="AD1878">
        <v>-168500000</v>
      </c>
      <c r="AE1878">
        <v>900000</v>
      </c>
      <c r="AF1878">
        <v>91611549</v>
      </c>
      <c r="AG1878">
        <v>92000000</v>
      </c>
      <c r="AH1878">
        <v>243200000</v>
      </c>
      <c r="AJ1878">
        <v>29200000</v>
      </c>
      <c r="AK1878">
        <v>92900000</v>
      </c>
      <c r="AL1878">
        <v>242000000</v>
      </c>
      <c r="AM1878">
        <v>8400000</v>
      </c>
      <c r="AN1878">
        <v>29600000</v>
      </c>
      <c r="AS1878">
        <v>60600000</v>
      </c>
      <c r="AU1878">
        <v>-35100000</v>
      </c>
      <c r="AV1878">
        <v>-23900000</v>
      </c>
      <c r="AY1878">
        <v>0.32</v>
      </c>
      <c r="AZ1878">
        <v>135950000</v>
      </c>
      <c r="BA1878">
        <v>0.120065789473684</v>
      </c>
      <c r="BG1878">
        <v>0.37828947368421101</v>
      </c>
      <c r="BI1878">
        <v>0.14695752009184801</v>
      </c>
      <c r="BJ1878">
        <v>-0.144325657894737</v>
      </c>
      <c r="BM1878">
        <v>0.38199013157894701</v>
      </c>
      <c r="BP1878">
        <v>0.49714093508240798</v>
      </c>
      <c r="BQ1878">
        <v>0.97376387487386495</v>
      </c>
      <c r="BR1878">
        <v>49.865918749999999</v>
      </c>
      <c r="BS1878">
        <v>2.27080935941695E-2</v>
      </c>
      <c r="BU1878">
        <v>3.9173533410049896E-9</v>
      </c>
    </row>
    <row r="1879" spans="3:73" x14ac:dyDescent="0.3">
      <c r="C1879">
        <v>1587523</v>
      </c>
      <c r="D1879" t="s">
        <v>4520</v>
      </c>
      <c r="E1879" t="s">
        <v>1931</v>
      </c>
      <c r="F1879" t="s">
        <v>3614</v>
      </c>
      <c r="G1879" t="s">
        <v>4131</v>
      </c>
      <c r="H1879" t="s">
        <v>4685</v>
      </c>
      <c r="I1879" t="s">
        <v>4703</v>
      </c>
      <c r="J1879">
        <v>2019</v>
      </c>
      <c r="K1879" t="s">
        <v>4062</v>
      </c>
      <c r="L1879">
        <v>18.406338000000002</v>
      </c>
      <c r="M1879">
        <v>1654600000</v>
      </c>
      <c r="N1879">
        <v>388400000</v>
      </c>
      <c r="O1879">
        <v>78400000</v>
      </c>
      <c r="P1879">
        <v>159600000</v>
      </c>
      <c r="Q1879">
        <v>141800000</v>
      </c>
      <c r="R1879">
        <v>240100000</v>
      </c>
      <c r="S1879">
        <v>206500000</v>
      </c>
      <c r="T1879">
        <v>91700000</v>
      </c>
      <c r="U1879">
        <v>909900000</v>
      </c>
      <c r="W1879">
        <v>151500000</v>
      </c>
      <c r="X1879">
        <v>87700000</v>
      </c>
      <c r="AA1879">
        <v>156800000</v>
      </c>
      <c r="AB1879">
        <v>1288500000</v>
      </c>
      <c r="AD1879">
        <v>-175100000</v>
      </c>
      <c r="AE1879">
        <v>900000</v>
      </c>
      <c r="AG1879">
        <v>89600000</v>
      </c>
      <c r="AH1879">
        <v>233900000</v>
      </c>
      <c r="AJ1879">
        <v>81200000</v>
      </c>
      <c r="AK1879">
        <v>96800000</v>
      </c>
      <c r="AL1879">
        <v>246800000</v>
      </c>
      <c r="AM1879">
        <v>16600000</v>
      </c>
      <c r="AN1879">
        <v>20500000</v>
      </c>
      <c r="AS1879">
        <v>54400000</v>
      </c>
      <c r="AU1879">
        <v>-110500000</v>
      </c>
      <c r="AV1879">
        <v>-8500000</v>
      </c>
      <c r="AY1879">
        <v>0.22</v>
      </c>
      <c r="AZ1879">
        <v>140950000</v>
      </c>
      <c r="BA1879">
        <v>0.34715690466011101</v>
      </c>
      <c r="BG1879">
        <v>0.38306968790081197</v>
      </c>
      <c r="BI1879">
        <v>0.14136347153390499</v>
      </c>
      <c r="BJ1879">
        <v>-0.47242411286874703</v>
      </c>
      <c r="BM1879">
        <v>0.41385207353569903</v>
      </c>
      <c r="BP1879">
        <v>0.51749174917491703</v>
      </c>
      <c r="BQ1879">
        <v>1.6277227722772301</v>
      </c>
      <c r="BR1879">
        <v>83.665172727272704</v>
      </c>
      <c r="BS1879">
        <v>1.5909972836631699E-2</v>
      </c>
      <c r="BU1879">
        <v>3.1427197206053598E-9</v>
      </c>
    </row>
    <row r="1880" spans="3:73" x14ac:dyDescent="0.3">
      <c r="C1880">
        <v>1587523</v>
      </c>
      <c r="D1880" t="s">
        <v>4520</v>
      </c>
      <c r="E1880" t="s">
        <v>1931</v>
      </c>
      <c r="F1880" t="s">
        <v>3614</v>
      </c>
      <c r="G1880" t="s">
        <v>4131</v>
      </c>
      <c r="H1880" t="s">
        <v>4685</v>
      </c>
      <c r="I1880" t="s">
        <v>4703</v>
      </c>
      <c r="J1880">
        <v>2018</v>
      </c>
      <c r="K1880" t="s">
        <v>4062</v>
      </c>
      <c r="L1880">
        <v>14.672371</v>
      </c>
      <c r="M1880">
        <v>1547900000</v>
      </c>
      <c r="N1880">
        <v>365000000</v>
      </c>
      <c r="O1880">
        <v>73500000</v>
      </c>
      <c r="P1880">
        <v>140300000</v>
      </c>
      <c r="Q1880">
        <v>140100000</v>
      </c>
      <c r="S1880">
        <v>211700000</v>
      </c>
      <c r="T1880">
        <v>56700000</v>
      </c>
      <c r="U1880">
        <v>887900000</v>
      </c>
      <c r="W1880">
        <v>141800000</v>
      </c>
      <c r="X1880">
        <v>77200000</v>
      </c>
      <c r="AA1880">
        <v>158100000</v>
      </c>
      <c r="AB1880">
        <v>1211600000</v>
      </c>
      <c r="AD1880">
        <v>-224200000</v>
      </c>
      <c r="AE1880">
        <v>900000</v>
      </c>
      <c r="AG1880">
        <v>94300000</v>
      </c>
      <c r="AH1880">
        <v>223800000</v>
      </c>
      <c r="AJ1880">
        <v>77800000</v>
      </c>
      <c r="AK1880">
        <v>100600000</v>
      </c>
      <c r="AL1880">
        <v>244800000</v>
      </c>
      <c r="AM1880">
        <v>-4500000</v>
      </c>
      <c r="AN1880">
        <v>79600000</v>
      </c>
      <c r="AS1880">
        <v>52400000</v>
      </c>
      <c r="AU1880">
        <v>-88000000</v>
      </c>
      <c r="AV1880">
        <v>-48600000</v>
      </c>
      <c r="AY1880">
        <v>0.88</v>
      </c>
      <c r="AZ1880">
        <v>132850000</v>
      </c>
      <c r="BA1880">
        <v>0.34763181411975003</v>
      </c>
      <c r="BG1880">
        <v>0.42135835567470997</v>
      </c>
      <c r="BI1880">
        <v>0.14458298339685999</v>
      </c>
      <c r="BJ1880">
        <v>-0.39320822162645203</v>
      </c>
      <c r="BM1880">
        <v>0.44950848972296698</v>
      </c>
      <c r="BP1880">
        <v>0.51833568406205899</v>
      </c>
      <c r="BQ1880">
        <v>1.58603667136812</v>
      </c>
      <c r="BR1880">
        <v>16.673148863636399</v>
      </c>
      <c r="BS1880">
        <v>6.5698250247606504E-2</v>
      </c>
      <c r="BU1880">
        <v>1.0656723737207E-8</v>
      </c>
    </row>
    <row r="1881" spans="3:73" x14ac:dyDescent="0.3">
      <c r="C1881">
        <v>1587523</v>
      </c>
      <c r="D1881" t="s">
        <v>4520</v>
      </c>
      <c r="E1881" t="s">
        <v>1931</v>
      </c>
      <c r="F1881" t="s">
        <v>3614</v>
      </c>
      <c r="G1881" t="s">
        <v>4131</v>
      </c>
      <c r="H1881" t="s">
        <v>4685</v>
      </c>
      <c r="I1881" t="s">
        <v>4703</v>
      </c>
      <c r="J1881">
        <v>2017</v>
      </c>
      <c r="K1881" t="s">
        <v>4062</v>
      </c>
      <c r="L1881">
        <v>16.715409000000001</v>
      </c>
      <c r="M1881">
        <v>1549800000</v>
      </c>
      <c r="N1881">
        <v>394900000</v>
      </c>
      <c r="O1881">
        <v>111700000</v>
      </c>
      <c r="P1881">
        <v>137700000</v>
      </c>
      <c r="Q1881">
        <v>125600000</v>
      </c>
      <c r="S1881">
        <v>183000000</v>
      </c>
      <c r="T1881">
        <v>53500000</v>
      </c>
      <c r="U1881">
        <v>884900000</v>
      </c>
      <c r="W1881">
        <v>151600000</v>
      </c>
      <c r="X1881">
        <v>85600000</v>
      </c>
      <c r="Z1881">
        <v>0</v>
      </c>
      <c r="AA1881">
        <v>192600000</v>
      </c>
      <c r="AB1881">
        <v>1132100000</v>
      </c>
      <c r="AD1881">
        <v>-291900000</v>
      </c>
      <c r="AE1881">
        <v>900000</v>
      </c>
      <c r="AG1881">
        <v>89600000</v>
      </c>
      <c r="AH1881">
        <v>744200000</v>
      </c>
      <c r="AJ1881">
        <v>40500000</v>
      </c>
      <c r="AK1881">
        <v>93400000</v>
      </c>
      <c r="AL1881">
        <v>245800000</v>
      </c>
      <c r="AM1881">
        <v>12900000</v>
      </c>
      <c r="AN1881">
        <v>85500000</v>
      </c>
      <c r="AS1881">
        <v>57300000</v>
      </c>
      <c r="AU1881">
        <v>69500000</v>
      </c>
      <c r="AV1881">
        <v>-117900000</v>
      </c>
      <c r="AY1881">
        <v>0.96</v>
      </c>
      <c r="BA1881">
        <v>5.4420854608976103E-2</v>
      </c>
      <c r="BG1881">
        <v>0.120397742542327</v>
      </c>
      <c r="BI1881">
        <v>0.48019099238611401</v>
      </c>
      <c r="BJ1881">
        <v>9.3388873958613297E-2</v>
      </c>
      <c r="BM1881">
        <v>0.12550389680193499</v>
      </c>
      <c r="BP1881">
        <v>0.73680738786279698</v>
      </c>
      <c r="BQ1881">
        <v>1.77638522427441</v>
      </c>
      <c r="BR1881">
        <v>17.411884375</v>
      </c>
      <c r="BS1881">
        <v>7.5523363660453993E-2</v>
      </c>
      <c r="BU1881">
        <v>1.4174359720872701E-8</v>
      </c>
    </row>
    <row r="1882" spans="3:73" x14ac:dyDescent="0.3">
      <c r="C1882">
        <v>889331</v>
      </c>
      <c r="D1882" t="s">
        <v>4398</v>
      </c>
      <c r="E1882" t="s">
        <v>160</v>
      </c>
      <c r="F1882" t="s">
        <v>3614</v>
      </c>
      <c r="G1882" t="s">
        <v>3972</v>
      </c>
      <c r="H1882" t="s">
        <v>3973</v>
      </c>
      <c r="I1882" t="s">
        <v>4704</v>
      </c>
      <c r="J1882">
        <v>2026</v>
      </c>
      <c r="K1882" t="s">
        <v>4062</v>
      </c>
      <c r="L1882">
        <v>330.56397099999998</v>
      </c>
    </row>
    <row r="1883" spans="3:73" x14ac:dyDescent="0.3">
      <c r="C1883">
        <v>889331</v>
      </c>
      <c r="D1883" t="s">
        <v>4398</v>
      </c>
      <c r="E1883" t="s">
        <v>160</v>
      </c>
      <c r="F1883" t="s">
        <v>3614</v>
      </c>
      <c r="G1883" t="s">
        <v>3972</v>
      </c>
      <c r="H1883" t="s">
        <v>3973</v>
      </c>
      <c r="I1883" t="s">
        <v>4704</v>
      </c>
      <c r="J1883">
        <v>2025</v>
      </c>
      <c r="K1883" t="s">
        <v>4062</v>
      </c>
      <c r="L1883">
        <v>223.20876799999999</v>
      </c>
      <c r="M1883">
        <v>3956796000</v>
      </c>
      <c r="N1883">
        <v>1435334000</v>
      </c>
      <c r="O1883">
        <v>563391000</v>
      </c>
      <c r="P1883">
        <v>363215000</v>
      </c>
      <c r="Q1883">
        <v>416472000</v>
      </c>
      <c r="R1883">
        <v>540640000</v>
      </c>
      <c r="S1883">
        <v>540640000</v>
      </c>
      <c r="T1883">
        <v>594907000</v>
      </c>
      <c r="U1883">
        <v>1211411000</v>
      </c>
      <c r="V1883">
        <v>1530762000</v>
      </c>
      <c r="W1883">
        <v>532769000</v>
      </c>
      <c r="X1883">
        <v>211079000</v>
      </c>
      <c r="Y1883">
        <v>11215000</v>
      </c>
      <c r="AA1883">
        <v>802627000</v>
      </c>
      <c r="AB1883">
        <v>2426034000</v>
      </c>
      <c r="AD1883">
        <v>1671699000</v>
      </c>
      <c r="AE1883">
        <v>264000</v>
      </c>
      <c r="AG1883">
        <v>906043000</v>
      </c>
      <c r="AJ1883">
        <v>37528000</v>
      </c>
      <c r="AK1883">
        <v>106899000</v>
      </c>
      <c r="AL1883">
        <v>868515000</v>
      </c>
      <c r="AM1883">
        <v>75307000</v>
      </c>
      <c r="AN1883">
        <v>-71700000</v>
      </c>
      <c r="AQ1883">
        <v>433764000</v>
      </c>
      <c r="AU1883">
        <v>-468860000</v>
      </c>
      <c r="AV1883">
        <v>-149273000</v>
      </c>
      <c r="AW1883">
        <v>71991000</v>
      </c>
      <c r="AX1883">
        <v>71991000</v>
      </c>
      <c r="AY1883">
        <v>-2.89</v>
      </c>
      <c r="AZ1883">
        <v>416372500</v>
      </c>
      <c r="BN1883">
        <v>0.38686907285591698</v>
      </c>
      <c r="BP1883">
        <v>1.0574770679225001</v>
      </c>
      <c r="BQ1883">
        <v>1.9123897974544299</v>
      </c>
      <c r="BR1883">
        <v>-77.234867820069198</v>
      </c>
      <c r="BS1883">
        <v>-2.9554408553218999E-2</v>
      </c>
      <c r="BT1883">
        <v>322527.65267715597</v>
      </c>
      <c r="BU1883">
        <v>-2.6589624857689499E-7</v>
      </c>
    </row>
    <row r="1884" spans="3:73" x14ac:dyDescent="0.3">
      <c r="C1884">
        <v>889331</v>
      </c>
      <c r="D1884" t="s">
        <v>4398</v>
      </c>
      <c r="E1884" t="s">
        <v>160</v>
      </c>
      <c r="F1884" t="s">
        <v>3614</v>
      </c>
      <c r="G1884" t="s">
        <v>3972</v>
      </c>
      <c r="H1884" t="s">
        <v>3973</v>
      </c>
      <c r="I1884" t="s">
        <v>4704</v>
      </c>
      <c r="J1884">
        <v>2024</v>
      </c>
      <c r="K1884" t="s">
        <v>4062</v>
      </c>
      <c r="L1884">
        <v>243.117885</v>
      </c>
      <c r="M1884">
        <v>3891779000</v>
      </c>
      <c r="N1884">
        <v>1552009000</v>
      </c>
      <c r="O1884">
        <v>724924000</v>
      </c>
      <c r="P1884">
        <v>294371000</v>
      </c>
      <c r="Q1884">
        <v>416273000</v>
      </c>
      <c r="R1884">
        <v>477068000</v>
      </c>
      <c r="S1884">
        <v>477068000</v>
      </c>
      <c r="T1884">
        <v>482118000</v>
      </c>
      <c r="U1884">
        <v>1228502000</v>
      </c>
      <c r="V1884">
        <v>1478167000</v>
      </c>
      <c r="W1884">
        <v>433905000</v>
      </c>
      <c r="X1884">
        <v>188359000</v>
      </c>
      <c r="Y1884">
        <v>1557000</v>
      </c>
      <c r="AA1884">
        <v>856114000</v>
      </c>
      <c r="AB1884">
        <v>2413257000</v>
      </c>
      <c r="AD1884">
        <v>1815628000</v>
      </c>
      <c r="AE1884">
        <v>262000</v>
      </c>
      <c r="AG1884">
        <v>787542000</v>
      </c>
      <c r="AJ1884">
        <v>158780000</v>
      </c>
      <c r="AK1884">
        <v>107773000</v>
      </c>
      <c r="AL1884">
        <v>628762000</v>
      </c>
      <c r="AM1884">
        <v>51673000</v>
      </c>
      <c r="AN1884">
        <v>100190000</v>
      </c>
      <c r="AQ1884">
        <v>367621000</v>
      </c>
      <c r="AU1884">
        <v>-65782000</v>
      </c>
      <c r="AV1884">
        <v>-112436000</v>
      </c>
      <c r="AW1884">
        <v>67061000</v>
      </c>
      <c r="AX1884">
        <v>67061000</v>
      </c>
      <c r="AY1884">
        <v>4.04</v>
      </c>
      <c r="AZ1884">
        <v>445440000</v>
      </c>
      <c r="BN1884">
        <v>0.37981781596539799</v>
      </c>
      <c r="BP1884">
        <v>1.67069750290962</v>
      </c>
      <c r="BQ1884">
        <v>2.61747617566057</v>
      </c>
      <c r="BR1884">
        <v>60.177694306930697</v>
      </c>
      <c r="BS1884">
        <v>4.1516506530386098E-2</v>
      </c>
      <c r="BT1884">
        <v>275837.37823319703</v>
      </c>
      <c r="BU1884">
        <v>4.0700027199755399E-7</v>
      </c>
    </row>
    <row r="1885" spans="3:73" x14ac:dyDescent="0.3">
      <c r="C1885">
        <v>889331</v>
      </c>
      <c r="D1885" t="s">
        <v>4398</v>
      </c>
      <c r="E1885" t="s">
        <v>160</v>
      </c>
      <c r="F1885" t="s">
        <v>3614</v>
      </c>
      <c r="G1885" t="s">
        <v>3972</v>
      </c>
      <c r="H1885" t="s">
        <v>3973</v>
      </c>
      <c r="I1885" t="s">
        <v>4704</v>
      </c>
      <c r="J1885">
        <v>2023</v>
      </c>
      <c r="K1885" t="s">
        <v>4062</v>
      </c>
      <c r="L1885">
        <v>248.43147500000001</v>
      </c>
      <c r="M1885">
        <v>3995275000</v>
      </c>
      <c r="N1885">
        <v>1408600000</v>
      </c>
      <c r="O1885">
        <v>555513000</v>
      </c>
      <c r="P1885">
        <v>287018000</v>
      </c>
      <c r="Q1885">
        <v>474607000</v>
      </c>
      <c r="R1885">
        <v>493153000</v>
      </c>
      <c r="S1885">
        <v>493153000</v>
      </c>
      <c r="T1885">
        <v>606136000</v>
      </c>
      <c r="U1885">
        <v>1309998000</v>
      </c>
      <c r="V1885">
        <v>1514794000</v>
      </c>
      <c r="W1885">
        <v>375494000</v>
      </c>
      <c r="X1885">
        <v>173535000</v>
      </c>
      <c r="Y1885">
        <v>2198000</v>
      </c>
      <c r="AA1885">
        <v>871935000</v>
      </c>
      <c r="AB1885">
        <v>2480169000</v>
      </c>
      <c r="AD1885">
        <v>1782662000</v>
      </c>
      <c r="AE1885">
        <v>262000</v>
      </c>
      <c r="AG1885">
        <v>900241000</v>
      </c>
      <c r="AJ1885">
        <v>360862000</v>
      </c>
      <c r="AK1885">
        <v>102429000</v>
      </c>
      <c r="AL1885">
        <v>539379000</v>
      </c>
      <c r="AM1885">
        <v>69113000</v>
      </c>
      <c r="AN1885">
        <v>259485000</v>
      </c>
      <c r="AO1885">
        <v>39866000</v>
      </c>
      <c r="AQ1885">
        <v>457387000</v>
      </c>
      <c r="AS1885">
        <v>137428000</v>
      </c>
      <c r="AU1885">
        <v>-284317000</v>
      </c>
      <c r="AV1885">
        <v>-185726000</v>
      </c>
      <c r="AW1885">
        <v>62161000</v>
      </c>
      <c r="AX1885">
        <v>62161000</v>
      </c>
      <c r="AY1885">
        <v>10.44</v>
      </c>
      <c r="AZ1885">
        <v>511148500</v>
      </c>
      <c r="BB1885">
        <v>368464000</v>
      </c>
      <c r="BC1885">
        <v>368464000</v>
      </c>
      <c r="BN1885">
        <v>0.37914636664559997</v>
      </c>
      <c r="BO1885">
        <v>9.2425625846586108</v>
      </c>
      <c r="BP1885">
        <v>1.47941911188994</v>
      </c>
      <c r="BQ1885">
        <v>2.4873713028703501</v>
      </c>
      <c r="BR1885">
        <v>23.796118295019198</v>
      </c>
      <c r="BS1885">
        <v>0.10462391877327699</v>
      </c>
      <c r="BT1885">
        <v>250213.86682182699</v>
      </c>
      <c r="BU1885">
        <v>1.0457451080954599E-6</v>
      </c>
    </row>
    <row r="1886" spans="3:73" x14ac:dyDescent="0.3">
      <c r="C1886">
        <v>889331</v>
      </c>
      <c r="D1886" t="s">
        <v>4398</v>
      </c>
      <c r="E1886" t="s">
        <v>160</v>
      </c>
      <c r="F1886" t="s">
        <v>3614</v>
      </c>
      <c r="G1886" t="s">
        <v>3972</v>
      </c>
      <c r="H1886" t="s">
        <v>3973</v>
      </c>
      <c r="I1886" t="s">
        <v>4704</v>
      </c>
      <c r="J1886">
        <v>2022</v>
      </c>
      <c r="K1886" t="s">
        <v>4062</v>
      </c>
      <c r="L1886">
        <v>232.744215</v>
      </c>
      <c r="M1886">
        <v>3903734000</v>
      </c>
      <c r="N1886">
        <v>1511796000</v>
      </c>
      <c r="O1886">
        <v>562588000</v>
      </c>
      <c r="P1886">
        <v>306578000</v>
      </c>
      <c r="Q1886">
        <v>547690000</v>
      </c>
      <c r="R1886">
        <v>481110000</v>
      </c>
      <c r="S1886">
        <v>481110000</v>
      </c>
      <c r="T1886">
        <v>593970000</v>
      </c>
      <c r="U1886">
        <v>1186922000</v>
      </c>
      <c r="W1886">
        <v>572295000</v>
      </c>
      <c r="X1886">
        <v>208571000</v>
      </c>
      <c r="Y1886">
        <v>2593000</v>
      </c>
      <c r="AA1886">
        <v>1001497000</v>
      </c>
      <c r="AB1886">
        <v>2211194000</v>
      </c>
      <c r="AD1886">
        <v>1585466000</v>
      </c>
      <c r="AE1886">
        <v>261000</v>
      </c>
      <c r="AG1886">
        <v>1006913000</v>
      </c>
      <c r="AJ1886">
        <v>500826000</v>
      </c>
      <c r="AK1886">
        <v>95602000</v>
      </c>
      <c r="AL1886">
        <v>506087000</v>
      </c>
      <c r="AM1886">
        <v>69738000</v>
      </c>
      <c r="AN1886">
        <v>373306000</v>
      </c>
      <c r="AO1886">
        <v>26216000</v>
      </c>
      <c r="AQ1886">
        <v>419718000</v>
      </c>
      <c r="AS1886">
        <v>120706000</v>
      </c>
      <c r="AU1886">
        <v>-636397000</v>
      </c>
      <c r="AV1886">
        <v>310202000</v>
      </c>
      <c r="AW1886">
        <v>55911000</v>
      </c>
      <c r="AX1886">
        <v>55911000</v>
      </c>
      <c r="AY1886">
        <v>15.09</v>
      </c>
      <c r="AZ1886">
        <v>496680500</v>
      </c>
      <c r="BB1886">
        <v>469260000</v>
      </c>
      <c r="BC1886">
        <v>469260000</v>
      </c>
      <c r="BO1886">
        <v>17.8997558742753</v>
      </c>
      <c r="BP1886">
        <v>0.98303846792301197</v>
      </c>
      <c r="BQ1886">
        <v>1.6846311779763901</v>
      </c>
      <c r="BR1886">
        <v>15.423738568588499</v>
      </c>
      <c r="BS1886">
        <v>0.168825530460014</v>
      </c>
      <c r="BT1886">
        <v>240225.09001995999</v>
      </c>
      <c r="BU1886">
        <v>1.5883320072096801E-6</v>
      </c>
    </row>
    <row r="1887" spans="3:73" x14ac:dyDescent="0.3">
      <c r="C1887">
        <v>889331</v>
      </c>
      <c r="D1887" t="s">
        <v>4398</v>
      </c>
      <c r="E1887" t="s">
        <v>160</v>
      </c>
      <c r="F1887" t="s">
        <v>3614</v>
      </c>
      <c r="G1887" t="s">
        <v>3972</v>
      </c>
      <c r="H1887" t="s">
        <v>3973</v>
      </c>
      <c r="I1887" t="s">
        <v>4704</v>
      </c>
      <c r="J1887">
        <v>2021</v>
      </c>
      <c r="K1887" t="s">
        <v>4062</v>
      </c>
      <c r="L1887">
        <v>260.17373500000002</v>
      </c>
      <c r="M1887">
        <v>3151704000</v>
      </c>
      <c r="N1887">
        <v>1270211000</v>
      </c>
      <c r="O1887">
        <v>478473000</v>
      </c>
      <c r="P1887">
        <v>275192000</v>
      </c>
      <c r="Q1887">
        <v>445671000</v>
      </c>
      <c r="R1887">
        <v>437889000</v>
      </c>
      <c r="S1887">
        <v>437889000</v>
      </c>
      <c r="T1887">
        <v>407126000</v>
      </c>
      <c r="U1887">
        <v>929790000</v>
      </c>
      <c r="W1887">
        <v>434633000</v>
      </c>
      <c r="X1887">
        <v>222039000</v>
      </c>
      <c r="Y1887">
        <v>1105000</v>
      </c>
      <c r="AA1887">
        <v>636897000</v>
      </c>
      <c r="AB1887">
        <v>1893389000</v>
      </c>
      <c r="AC1887">
        <v>248120000</v>
      </c>
      <c r="AD1887">
        <v>1268124000</v>
      </c>
      <c r="AE1887">
        <v>260000</v>
      </c>
      <c r="AG1887">
        <v>199492000</v>
      </c>
      <c r="AJ1887">
        <v>92797000</v>
      </c>
      <c r="AK1887">
        <v>65940000</v>
      </c>
      <c r="AL1887">
        <v>386284000</v>
      </c>
      <c r="AM1887">
        <v>57219000</v>
      </c>
      <c r="AO1887">
        <v>18527000</v>
      </c>
      <c r="AQ1887">
        <v>373344000</v>
      </c>
      <c r="AS1887">
        <v>98635000</v>
      </c>
      <c r="AU1887">
        <v>-499160000</v>
      </c>
      <c r="AV1887">
        <v>-68984000</v>
      </c>
      <c r="AW1887">
        <v>49730000</v>
      </c>
      <c r="AX1887">
        <v>49730000</v>
      </c>
      <c r="AY1887">
        <v>2.11</v>
      </c>
      <c r="AZ1887">
        <v>351836500</v>
      </c>
      <c r="BP1887">
        <v>1.1008667082343</v>
      </c>
      <c r="BQ1887">
        <v>1.8970947903173501</v>
      </c>
      <c r="BR1887">
        <v>123.305087677725</v>
      </c>
      <c r="BT1887">
        <v>191141.50780823399</v>
      </c>
      <c r="BU1887">
        <v>2.8993861316929601E-7</v>
      </c>
    </row>
    <row r="1888" spans="3:73" x14ac:dyDescent="0.3">
      <c r="C1888">
        <v>889331</v>
      </c>
      <c r="D1888" t="s">
        <v>4398</v>
      </c>
      <c r="E1888" t="s">
        <v>160</v>
      </c>
      <c r="F1888" t="s">
        <v>3614</v>
      </c>
      <c r="G1888" t="s">
        <v>3972</v>
      </c>
      <c r="H1888" t="s">
        <v>3973</v>
      </c>
      <c r="I1888" t="s">
        <v>4704</v>
      </c>
      <c r="J1888">
        <v>2020</v>
      </c>
      <c r="K1888" t="s">
        <v>4062</v>
      </c>
      <c r="L1888">
        <v>165.07851099999999</v>
      </c>
      <c r="M1888">
        <v>2747593000</v>
      </c>
      <c r="N1888">
        <v>1217309000</v>
      </c>
      <c r="O1888">
        <v>687525000</v>
      </c>
      <c r="P1888">
        <v>232760000</v>
      </c>
      <c r="Q1888">
        <v>258002000</v>
      </c>
      <c r="R1888">
        <v>344178000</v>
      </c>
      <c r="S1888">
        <v>344178000</v>
      </c>
      <c r="T1888">
        <v>291887000</v>
      </c>
      <c r="U1888">
        <v>816812000</v>
      </c>
      <c r="W1888">
        <v>275648000</v>
      </c>
      <c r="X1888">
        <v>145984000</v>
      </c>
      <c r="Y1888">
        <v>2959000</v>
      </c>
      <c r="AA1888">
        <v>687034000</v>
      </c>
      <c r="AB1888">
        <v>1608642000</v>
      </c>
      <c r="AC1888">
        <v>242366000</v>
      </c>
      <c r="AD1888">
        <v>1034048000</v>
      </c>
      <c r="AE1888">
        <v>259000</v>
      </c>
      <c r="AG1888">
        <v>138083000</v>
      </c>
      <c r="AJ1888">
        <v>65014000</v>
      </c>
      <c r="AK1888">
        <v>52538000</v>
      </c>
      <c r="AL1888">
        <v>338800000</v>
      </c>
      <c r="AM1888">
        <v>31267000</v>
      </c>
      <c r="AO1888">
        <v>21077000</v>
      </c>
      <c r="AQ1888">
        <v>258031000</v>
      </c>
      <c r="AS1888">
        <v>96178000</v>
      </c>
      <c r="AU1888">
        <v>-51433000</v>
      </c>
      <c r="AV1888">
        <v>-67808000</v>
      </c>
      <c r="AW1888">
        <v>46839000</v>
      </c>
      <c r="AX1888">
        <v>46839000</v>
      </c>
      <c r="AY1888">
        <v>2.41</v>
      </c>
      <c r="AZ1888">
        <v>247754500</v>
      </c>
      <c r="BP1888">
        <v>2.4942136347805901</v>
      </c>
      <c r="BQ1888">
        <v>3.4801885012769902</v>
      </c>
      <c r="BR1888">
        <v>68.497307468879697</v>
      </c>
      <c r="BT1888">
        <v>283737.717988018</v>
      </c>
      <c r="BU1888">
        <v>2.4731370404975101E-7</v>
      </c>
    </row>
    <row r="1889" spans="3:73" x14ac:dyDescent="0.3">
      <c r="C1889">
        <v>889331</v>
      </c>
      <c r="D1889" t="s">
        <v>4398</v>
      </c>
      <c r="E1889" t="s">
        <v>160</v>
      </c>
      <c r="F1889" t="s">
        <v>3614</v>
      </c>
      <c r="G1889" t="s">
        <v>3972</v>
      </c>
      <c r="H1889" t="s">
        <v>3973</v>
      </c>
      <c r="I1889" t="s">
        <v>4704</v>
      </c>
      <c r="J1889">
        <v>2019</v>
      </c>
      <c r="K1889" t="s">
        <v>4062</v>
      </c>
      <c r="L1889">
        <v>167.38503499999999</v>
      </c>
      <c r="M1889">
        <v>2559898000</v>
      </c>
      <c r="N1889">
        <v>1004394000</v>
      </c>
      <c r="O1889">
        <v>531139000</v>
      </c>
      <c r="P1889">
        <v>202309000</v>
      </c>
      <c r="Q1889">
        <v>237507000</v>
      </c>
      <c r="R1889">
        <v>344617000</v>
      </c>
      <c r="S1889">
        <v>344617000</v>
      </c>
      <c r="T1889">
        <v>321247000</v>
      </c>
      <c r="U1889">
        <v>820589000</v>
      </c>
      <c r="W1889">
        <v>225562000</v>
      </c>
      <c r="X1889">
        <v>117320000</v>
      </c>
      <c r="AA1889">
        <v>679158000</v>
      </c>
      <c r="AB1889">
        <v>1495883000</v>
      </c>
      <c r="AC1889">
        <v>216447000</v>
      </c>
      <c r="AD1889">
        <v>950901000</v>
      </c>
      <c r="AE1889">
        <v>256000</v>
      </c>
      <c r="AG1889">
        <v>113467000</v>
      </c>
      <c r="AJ1889">
        <v>32317000</v>
      </c>
      <c r="AK1889">
        <v>80539000</v>
      </c>
      <c r="AL1889">
        <v>348658000</v>
      </c>
      <c r="AM1889">
        <v>26802000</v>
      </c>
      <c r="AO1889">
        <v>22266000</v>
      </c>
      <c r="AQ1889">
        <v>245328000</v>
      </c>
      <c r="AS1889">
        <v>92503000</v>
      </c>
      <c r="AU1889">
        <v>-56457000</v>
      </c>
      <c r="AV1889">
        <v>-146276000</v>
      </c>
      <c r="AW1889">
        <v>44689000</v>
      </c>
      <c r="AX1889">
        <v>44688000</v>
      </c>
      <c r="AY1889">
        <v>5.66</v>
      </c>
      <c r="AZ1889">
        <v>247867500</v>
      </c>
      <c r="BP1889">
        <v>2.3547361700995699</v>
      </c>
      <c r="BQ1889">
        <v>3.3998944857733102</v>
      </c>
      <c r="BR1889">
        <v>29.5733277385159</v>
      </c>
      <c r="BT1889">
        <v>266983.24614264403</v>
      </c>
      <c r="BU1889">
        <v>6.3333783330648199E-7</v>
      </c>
    </row>
    <row r="1890" spans="3:73" x14ac:dyDescent="0.3">
      <c r="C1890">
        <v>889331</v>
      </c>
      <c r="D1890" t="s">
        <v>4398</v>
      </c>
      <c r="E1890" t="s">
        <v>160</v>
      </c>
      <c r="F1890" t="s">
        <v>3614</v>
      </c>
      <c r="G1890" t="s">
        <v>3972</v>
      </c>
      <c r="H1890" t="s">
        <v>3973</v>
      </c>
      <c r="I1890" t="s">
        <v>4704</v>
      </c>
      <c r="J1890">
        <v>2018</v>
      </c>
      <c r="K1890" t="s">
        <v>4062</v>
      </c>
      <c r="L1890">
        <v>192.14269200000001</v>
      </c>
      <c r="M1890">
        <v>2614306000</v>
      </c>
      <c r="N1890">
        <v>1032517000</v>
      </c>
      <c r="O1890">
        <v>489733000</v>
      </c>
      <c r="P1890">
        <v>232892000</v>
      </c>
      <c r="Q1890">
        <v>258228000</v>
      </c>
      <c r="R1890">
        <v>339894000</v>
      </c>
      <c r="S1890">
        <v>339894000</v>
      </c>
      <c r="T1890">
        <v>361474000</v>
      </c>
      <c r="U1890">
        <v>826715000</v>
      </c>
      <c r="W1890">
        <v>295275000</v>
      </c>
      <c r="X1890">
        <v>126323000</v>
      </c>
      <c r="AA1890">
        <v>694730000</v>
      </c>
      <c r="AB1890">
        <v>1478211000</v>
      </c>
      <c r="AC1890">
        <v>116454000</v>
      </c>
      <c r="AD1890">
        <v>856507000</v>
      </c>
      <c r="AE1890">
        <v>254000</v>
      </c>
      <c r="AG1890">
        <v>154337000</v>
      </c>
      <c r="AJ1890">
        <v>51628000</v>
      </c>
      <c r="AK1890">
        <v>87301000</v>
      </c>
      <c r="AL1890">
        <v>427492000</v>
      </c>
      <c r="AM1890">
        <v>40377000</v>
      </c>
      <c r="AO1890">
        <v>22569000</v>
      </c>
      <c r="AQ1890">
        <v>331828000</v>
      </c>
      <c r="AS1890">
        <v>103193000</v>
      </c>
      <c r="AU1890">
        <v>-382248000</v>
      </c>
      <c r="AV1890">
        <v>121897000</v>
      </c>
      <c r="AW1890">
        <v>39993000</v>
      </c>
      <c r="AX1890">
        <v>39993000</v>
      </c>
      <c r="AY1890">
        <v>6.62</v>
      </c>
      <c r="AZ1890">
        <v>199508500</v>
      </c>
      <c r="BP1890">
        <v>1.65856574379815</v>
      </c>
      <c r="BQ1890">
        <v>2.6222639911946501</v>
      </c>
      <c r="BR1890">
        <v>29.024575830815699</v>
      </c>
      <c r="BT1890">
        <v>208142.18632889801</v>
      </c>
      <c r="BU1890">
        <v>8.6048921367788502E-7</v>
      </c>
    </row>
    <row r="1891" spans="3:73" x14ac:dyDescent="0.3">
      <c r="C1891">
        <v>889331</v>
      </c>
      <c r="D1891" t="s">
        <v>4398</v>
      </c>
      <c r="E1891" t="s">
        <v>160</v>
      </c>
      <c r="F1891" t="s">
        <v>3614</v>
      </c>
      <c r="G1891" t="s">
        <v>3972</v>
      </c>
      <c r="H1891" t="s">
        <v>3973</v>
      </c>
      <c r="I1891" t="s">
        <v>4704</v>
      </c>
      <c r="J1891">
        <v>2017</v>
      </c>
      <c r="K1891" t="s">
        <v>4062</v>
      </c>
      <c r="L1891">
        <v>162.822407</v>
      </c>
      <c r="M1891">
        <v>1740102000</v>
      </c>
      <c r="N1891">
        <v>792340000</v>
      </c>
      <c r="O1891">
        <v>429676000</v>
      </c>
      <c r="P1891">
        <v>182699000</v>
      </c>
      <c r="Q1891">
        <v>140789000</v>
      </c>
      <c r="R1891">
        <v>250577000</v>
      </c>
      <c r="S1891">
        <v>250577000</v>
      </c>
      <c r="T1891">
        <v>203850000</v>
      </c>
      <c r="U1891">
        <v>453414000</v>
      </c>
      <c r="W1891">
        <v>224794000</v>
      </c>
      <c r="X1891">
        <v>101844000</v>
      </c>
      <c r="AA1891">
        <v>495611000</v>
      </c>
      <c r="AB1891">
        <v>927419000</v>
      </c>
      <c r="AC1891">
        <v>41294000</v>
      </c>
      <c r="AD1891">
        <v>722140000</v>
      </c>
      <c r="AE1891">
        <v>229000</v>
      </c>
      <c r="AF1891">
        <v>22713198</v>
      </c>
      <c r="AG1891">
        <v>126624000</v>
      </c>
      <c r="AI1891">
        <v>715001000</v>
      </c>
      <c r="AJ1891">
        <v>50780000</v>
      </c>
      <c r="AK1891">
        <v>50489000</v>
      </c>
      <c r="AL1891">
        <v>288022000</v>
      </c>
      <c r="AM1891">
        <v>84518000</v>
      </c>
      <c r="AO1891">
        <v>13380000</v>
      </c>
      <c r="AQ1891">
        <v>269170000</v>
      </c>
      <c r="AS1891">
        <v>63011000</v>
      </c>
      <c r="AU1891">
        <v>-96137000</v>
      </c>
      <c r="AV1891">
        <v>-24681000</v>
      </c>
      <c r="AW1891">
        <v>31770000</v>
      </c>
      <c r="AX1891">
        <v>31770000</v>
      </c>
      <c r="AY1891">
        <v>5.27</v>
      </c>
      <c r="BP1891">
        <v>1.9114211233395899</v>
      </c>
      <c r="BQ1891">
        <v>2.8984359013140901</v>
      </c>
      <c r="BR1891">
        <v>30.896092409867201</v>
      </c>
      <c r="BT1891">
        <v>195120.56470213001</v>
      </c>
      <c r="BU1891">
        <v>9.2522806292517205E-7</v>
      </c>
    </row>
    <row r="1892" spans="3:73" x14ac:dyDescent="0.3">
      <c r="C1892">
        <v>61004</v>
      </c>
      <c r="D1892" t="s">
        <v>4312</v>
      </c>
      <c r="E1892" t="s">
        <v>2690</v>
      </c>
      <c r="F1892" t="s">
        <v>3614</v>
      </c>
      <c r="G1892" t="s">
        <v>3802</v>
      </c>
      <c r="H1892" t="s">
        <v>3803</v>
      </c>
      <c r="I1892" t="s">
        <v>4705</v>
      </c>
      <c r="J1892">
        <v>2026</v>
      </c>
      <c r="K1892" t="s">
        <v>4062</v>
      </c>
      <c r="L1892">
        <v>6.6457600000000001</v>
      </c>
    </row>
    <row r="1893" spans="3:73" x14ac:dyDescent="0.3">
      <c r="C1893">
        <v>61004</v>
      </c>
      <c r="D1893" t="s">
        <v>4312</v>
      </c>
      <c r="E1893" t="s">
        <v>2690</v>
      </c>
      <c r="F1893" t="s">
        <v>3614</v>
      </c>
      <c r="G1893" t="s">
        <v>3802</v>
      </c>
      <c r="H1893" t="s">
        <v>3803</v>
      </c>
      <c r="I1893" t="s">
        <v>4705</v>
      </c>
      <c r="J1893">
        <v>2025</v>
      </c>
      <c r="K1893" t="s">
        <v>4062</v>
      </c>
      <c r="L1893">
        <v>6.9062530000000004</v>
      </c>
      <c r="M1893">
        <v>46776000</v>
      </c>
      <c r="N1893">
        <v>46324000</v>
      </c>
      <c r="O1893">
        <v>41514000</v>
      </c>
      <c r="P1893">
        <v>572000</v>
      </c>
      <c r="Q1893">
        <v>297000</v>
      </c>
      <c r="V1893">
        <v>1211000</v>
      </c>
      <c r="W1893">
        <v>915000</v>
      </c>
      <c r="X1893">
        <v>366000</v>
      </c>
      <c r="AB1893">
        <v>43488000</v>
      </c>
      <c r="AD1893">
        <v>-5940000</v>
      </c>
      <c r="AE1893">
        <v>61000</v>
      </c>
      <c r="AF1893">
        <v>6174950</v>
      </c>
      <c r="AH1893">
        <v>1219000</v>
      </c>
      <c r="AJ1893">
        <v>249000</v>
      </c>
      <c r="AM1893">
        <v>126000</v>
      </c>
      <c r="AN1893">
        <v>-27000</v>
      </c>
      <c r="AQ1893">
        <v>70000</v>
      </c>
      <c r="AV1893">
        <v>-141000</v>
      </c>
      <c r="AY1893">
        <v>0</v>
      </c>
      <c r="AZ1893">
        <v>282000</v>
      </c>
      <c r="BA1893">
        <v>0.20426579163248601</v>
      </c>
      <c r="BE1893">
        <v>5.7424118129614399E-2</v>
      </c>
      <c r="BI1893">
        <v>2.6060372840773002E-2</v>
      </c>
      <c r="BN1893">
        <v>2.5889344963229002E-2</v>
      </c>
      <c r="BP1893">
        <v>45.370491803278703</v>
      </c>
      <c r="BQ1893">
        <v>50.302732240437201</v>
      </c>
      <c r="BS1893">
        <v>-6.2086092715231802E-4</v>
      </c>
    </row>
    <row r="1894" spans="3:73" x14ac:dyDescent="0.3">
      <c r="C1894">
        <v>61004</v>
      </c>
      <c r="D1894" t="s">
        <v>4312</v>
      </c>
      <c r="E1894" t="s">
        <v>2690</v>
      </c>
      <c r="F1894" t="s">
        <v>3614</v>
      </c>
      <c r="G1894" t="s">
        <v>3802</v>
      </c>
      <c r="H1894" t="s">
        <v>3803</v>
      </c>
      <c r="I1894" t="s">
        <v>4705</v>
      </c>
      <c r="J1894">
        <v>2024</v>
      </c>
      <c r="K1894" t="s">
        <v>4062</v>
      </c>
      <c r="L1894">
        <v>5.8533629999999999</v>
      </c>
      <c r="M1894">
        <v>43145000</v>
      </c>
      <c r="N1894">
        <v>42642000</v>
      </c>
      <c r="O1894">
        <v>41585000</v>
      </c>
      <c r="P1894">
        <v>493000</v>
      </c>
      <c r="Q1894">
        <v>267000</v>
      </c>
      <c r="V1894">
        <v>1905000</v>
      </c>
      <c r="W1894">
        <v>904000</v>
      </c>
      <c r="X1894">
        <v>333000</v>
      </c>
      <c r="AB1894">
        <v>39230000</v>
      </c>
      <c r="AD1894">
        <v>-6628000</v>
      </c>
      <c r="AE1894">
        <v>53000</v>
      </c>
      <c r="AF1894">
        <v>5373055</v>
      </c>
      <c r="AH1894">
        <v>1157000</v>
      </c>
      <c r="AJ1894">
        <v>699000</v>
      </c>
      <c r="AM1894">
        <v>17000</v>
      </c>
      <c r="AN1894">
        <v>202000</v>
      </c>
      <c r="AQ1894">
        <v>874000</v>
      </c>
      <c r="AU1894">
        <v>0</v>
      </c>
      <c r="AY1894">
        <v>0.04</v>
      </c>
      <c r="AZ1894">
        <v>235500</v>
      </c>
      <c r="BA1894">
        <v>0.60414866032843595</v>
      </c>
      <c r="BE1894">
        <v>0.75540190146931696</v>
      </c>
      <c r="BI1894">
        <v>2.6816548846911599E-2</v>
      </c>
      <c r="BJ1894">
        <v>0</v>
      </c>
      <c r="BN1894">
        <v>4.4153436087611499E-2</v>
      </c>
      <c r="BP1894">
        <v>46.001106194690301</v>
      </c>
      <c r="BQ1894">
        <v>46.875</v>
      </c>
      <c r="BR1894">
        <v>146.33407500000001</v>
      </c>
      <c r="BS1894">
        <v>5.14912057099159E-3</v>
      </c>
      <c r="BU1894">
        <v>5.9682518480754503E-9</v>
      </c>
    </row>
    <row r="1895" spans="3:73" x14ac:dyDescent="0.3">
      <c r="C1895">
        <v>61004</v>
      </c>
      <c r="D1895" t="s">
        <v>4312</v>
      </c>
      <c r="E1895" t="s">
        <v>2690</v>
      </c>
      <c r="F1895" t="s">
        <v>3614</v>
      </c>
      <c r="G1895" t="s">
        <v>3802</v>
      </c>
      <c r="H1895" t="s">
        <v>3803</v>
      </c>
      <c r="I1895" t="s">
        <v>4705</v>
      </c>
      <c r="J1895">
        <v>2023</v>
      </c>
      <c r="K1895" t="s">
        <v>4062</v>
      </c>
      <c r="L1895">
        <v>4.8286160000000002</v>
      </c>
      <c r="M1895">
        <v>41850000</v>
      </c>
      <c r="N1895">
        <v>41566000</v>
      </c>
      <c r="O1895">
        <v>40711000</v>
      </c>
      <c r="P1895">
        <v>356000</v>
      </c>
      <c r="Q1895">
        <v>204000</v>
      </c>
      <c r="S1895">
        <v>0</v>
      </c>
      <c r="V1895">
        <v>1168000</v>
      </c>
      <c r="W1895">
        <v>474000</v>
      </c>
      <c r="X1895">
        <v>93000</v>
      </c>
      <c r="AB1895">
        <v>38762000</v>
      </c>
      <c r="AD1895">
        <v>-7060000</v>
      </c>
      <c r="AE1895">
        <v>53000</v>
      </c>
      <c r="AF1895">
        <v>5373055</v>
      </c>
      <c r="AH1895">
        <v>995000</v>
      </c>
      <c r="AM1895">
        <v>169000</v>
      </c>
      <c r="AN1895">
        <v>134000</v>
      </c>
      <c r="AQ1895">
        <v>385000</v>
      </c>
      <c r="AU1895">
        <v>18819000</v>
      </c>
      <c r="AV1895">
        <v>0</v>
      </c>
      <c r="AY1895">
        <v>0.03</v>
      </c>
      <c r="AZ1895">
        <v>234500</v>
      </c>
      <c r="BE1895">
        <v>0.38693467336683401</v>
      </c>
      <c r="BI1895">
        <v>2.3775388291517301E-2</v>
      </c>
      <c r="BJ1895">
        <v>18.913567839195998</v>
      </c>
      <c r="BN1895">
        <v>2.79091995221027E-2</v>
      </c>
      <c r="BP1895">
        <v>85.888185654008396</v>
      </c>
      <c r="BQ1895">
        <v>87.2616033755274</v>
      </c>
      <c r="BR1895">
        <v>160.95386666666701</v>
      </c>
      <c r="BS1895">
        <v>3.4569939631598E-3</v>
      </c>
      <c r="BU1895">
        <v>3.7371260512873398E-9</v>
      </c>
    </row>
    <row r="1896" spans="3:73" x14ac:dyDescent="0.3">
      <c r="C1896">
        <v>61004</v>
      </c>
      <c r="D1896" t="s">
        <v>4312</v>
      </c>
      <c r="E1896" t="s">
        <v>2690</v>
      </c>
      <c r="F1896" t="s">
        <v>3614</v>
      </c>
      <c r="G1896" t="s">
        <v>3802</v>
      </c>
      <c r="H1896" t="s">
        <v>3803</v>
      </c>
      <c r="I1896" t="s">
        <v>4705</v>
      </c>
      <c r="J1896">
        <v>2022</v>
      </c>
      <c r="K1896" t="s">
        <v>4062</v>
      </c>
      <c r="L1896">
        <v>5.3040909999999997</v>
      </c>
      <c r="M1896">
        <v>39785000</v>
      </c>
      <c r="N1896">
        <v>39340000</v>
      </c>
      <c r="O1896">
        <v>21507000</v>
      </c>
      <c r="P1896">
        <v>543000</v>
      </c>
      <c r="Q1896">
        <v>265000</v>
      </c>
      <c r="S1896">
        <v>1000</v>
      </c>
      <c r="V1896">
        <v>1295000</v>
      </c>
      <c r="W1896">
        <v>587000</v>
      </c>
      <c r="X1896">
        <v>310000</v>
      </c>
      <c r="AB1896">
        <v>38490000</v>
      </c>
      <c r="AD1896">
        <v>-7329000</v>
      </c>
      <c r="AE1896">
        <v>53000</v>
      </c>
      <c r="AF1896">
        <v>5352937</v>
      </c>
      <c r="AJ1896">
        <v>-192000</v>
      </c>
      <c r="AM1896">
        <v>-164000</v>
      </c>
      <c r="AN1896">
        <v>133000</v>
      </c>
      <c r="AQ1896">
        <v>-817000</v>
      </c>
      <c r="AU1896">
        <v>-5833000</v>
      </c>
      <c r="AV1896">
        <v>-859000</v>
      </c>
      <c r="AY1896">
        <v>0.02</v>
      </c>
      <c r="AZ1896">
        <v>2878500</v>
      </c>
      <c r="BN1896">
        <v>3.2549956013573002E-2</v>
      </c>
      <c r="BP1896">
        <v>36.638841567291301</v>
      </c>
      <c r="BQ1896">
        <v>66.567291311754701</v>
      </c>
      <c r="BR1896">
        <v>265.20454999999998</v>
      </c>
      <c r="BS1896">
        <v>3.45544297220057E-3</v>
      </c>
      <c r="BU1896">
        <v>2.7560878150168898E-9</v>
      </c>
    </row>
    <row r="1897" spans="3:73" x14ac:dyDescent="0.3">
      <c r="C1897">
        <v>61004</v>
      </c>
      <c r="D1897" t="s">
        <v>4312</v>
      </c>
      <c r="E1897" t="s">
        <v>2690</v>
      </c>
      <c r="F1897" t="s">
        <v>3614</v>
      </c>
      <c r="G1897" t="s">
        <v>3802</v>
      </c>
      <c r="H1897" t="s">
        <v>3803</v>
      </c>
      <c r="I1897" t="s">
        <v>4705</v>
      </c>
      <c r="J1897">
        <v>2021</v>
      </c>
      <c r="K1897" t="s">
        <v>4062</v>
      </c>
      <c r="L1897">
        <v>5.2879709999999998</v>
      </c>
      <c r="M1897">
        <v>59906000</v>
      </c>
      <c r="N1897">
        <v>55836000</v>
      </c>
      <c r="O1897">
        <v>29016000</v>
      </c>
      <c r="P1897">
        <v>4667000</v>
      </c>
      <c r="Q1897">
        <v>5492000</v>
      </c>
      <c r="S1897">
        <v>3383000</v>
      </c>
      <c r="U1897">
        <v>40000</v>
      </c>
      <c r="V1897">
        <v>5163000</v>
      </c>
      <c r="W1897">
        <v>4426000</v>
      </c>
      <c r="X1897">
        <v>1455000</v>
      </c>
      <c r="AB1897">
        <v>54743000</v>
      </c>
      <c r="AD1897">
        <v>9453000</v>
      </c>
      <c r="AE1897">
        <v>53000</v>
      </c>
      <c r="AF1897">
        <v>5308973</v>
      </c>
      <c r="AJ1897">
        <v>-786000</v>
      </c>
      <c r="AK1897">
        <v>2212000</v>
      </c>
      <c r="AM1897">
        <v>4118000</v>
      </c>
      <c r="AN1897">
        <v>14638000</v>
      </c>
      <c r="AQ1897">
        <v>1352000</v>
      </c>
      <c r="AU1897">
        <v>9406000</v>
      </c>
      <c r="AV1897">
        <v>-73000</v>
      </c>
      <c r="AY1897">
        <v>2.77</v>
      </c>
      <c r="AZ1897">
        <v>5386000</v>
      </c>
      <c r="BN1897">
        <v>8.6185023203018102E-2</v>
      </c>
      <c r="BP1897">
        <v>6.55580659737912</v>
      </c>
      <c r="BQ1897">
        <v>11.3746046091279</v>
      </c>
      <c r="BR1897">
        <v>1.90901480144404</v>
      </c>
      <c r="BS1897">
        <v>0.267394918071717</v>
      </c>
      <c r="BU1897">
        <v>2.6757173830444102E-7</v>
      </c>
    </row>
    <row r="1898" spans="3:73" x14ac:dyDescent="0.3">
      <c r="C1898">
        <v>61004</v>
      </c>
      <c r="D1898" t="s">
        <v>4312</v>
      </c>
      <c r="E1898" t="s">
        <v>2690</v>
      </c>
      <c r="F1898" t="s">
        <v>3614</v>
      </c>
      <c r="G1898" t="s">
        <v>3802</v>
      </c>
      <c r="H1898" t="s">
        <v>3803</v>
      </c>
      <c r="I1898" t="s">
        <v>4705</v>
      </c>
      <c r="J1898">
        <v>2020</v>
      </c>
      <c r="K1898" t="s">
        <v>4062</v>
      </c>
      <c r="L1898">
        <v>4.5819419999999997</v>
      </c>
      <c r="M1898">
        <v>43455000</v>
      </c>
      <c r="N1898">
        <v>33781000</v>
      </c>
      <c r="O1898">
        <v>18331000</v>
      </c>
      <c r="P1898">
        <v>4122000</v>
      </c>
      <c r="Q1898">
        <v>5280000</v>
      </c>
      <c r="S1898">
        <v>2785000</v>
      </c>
      <c r="U1898">
        <v>40000</v>
      </c>
      <c r="V1898">
        <v>3690000</v>
      </c>
      <c r="W1898">
        <v>3397000</v>
      </c>
      <c r="X1898">
        <v>1265000</v>
      </c>
      <c r="AB1898">
        <v>39765000</v>
      </c>
      <c r="AD1898">
        <v>-5185000</v>
      </c>
      <c r="AE1898">
        <v>53000</v>
      </c>
      <c r="AF1898">
        <v>5272204</v>
      </c>
      <c r="AJ1898">
        <v>1415000</v>
      </c>
      <c r="AK1898">
        <v>2142000</v>
      </c>
      <c r="AM1898">
        <v>336000</v>
      </c>
      <c r="AN1898">
        <v>968000</v>
      </c>
      <c r="AQ1898">
        <v>3192000</v>
      </c>
      <c r="AU1898">
        <v>-428000</v>
      </c>
      <c r="AV1898">
        <v>3114000</v>
      </c>
      <c r="AY1898">
        <v>0.19</v>
      </c>
      <c r="AZ1898">
        <v>5648000</v>
      </c>
      <c r="BN1898">
        <v>8.4915429754918906E-2</v>
      </c>
      <c r="BP1898">
        <v>5.3962319693847496</v>
      </c>
      <c r="BQ1898">
        <v>8.3900500441566095</v>
      </c>
      <c r="BR1898">
        <v>24.115484210526301</v>
      </c>
      <c r="BS1898">
        <v>2.4343015214384499E-2</v>
      </c>
      <c r="BU1898">
        <v>2.1892844964164501E-8</v>
      </c>
    </row>
    <row r="1899" spans="3:73" x14ac:dyDescent="0.3">
      <c r="C1899">
        <v>61004</v>
      </c>
      <c r="D1899" t="s">
        <v>4312</v>
      </c>
      <c r="E1899" t="s">
        <v>2690</v>
      </c>
      <c r="F1899" t="s">
        <v>3614</v>
      </c>
      <c r="G1899" t="s">
        <v>3802</v>
      </c>
      <c r="H1899" t="s">
        <v>3803</v>
      </c>
      <c r="I1899" t="s">
        <v>4705</v>
      </c>
      <c r="J1899">
        <v>2019</v>
      </c>
      <c r="K1899" t="s">
        <v>4062</v>
      </c>
      <c r="L1899">
        <v>4.4925620000000004</v>
      </c>
      <c r="M1899">
        <v>39217000</v>
      </c>
      <c r="N1899">
        <v>28910000</v>
      </c>
      <c r="O1899">
        <v>12453000</v>
      </c>
      <c r="P1899">
        <v>4445000</v>
      </c>
      <c r="Q1899">
        <v>6016000</v>
      </c>
      <c r="S1899">
        <v>2831000</v>
      </c>
      <c r="U1899">
        <v>40000</v>
      </c>
      <c r="W1899">
        <v>4324000</v>
      </c>
      <c r="X1899">
        <v>1865000</v>
      </c>
      <c r="AB1899">
        <v>34893000</v>
      </c>
      <c r="AD1899">
        <v>-6153000</v>
      </c>
      <c r="AE1899">
        <v>50000</v>
      </c>
      <c r="AF1899">
        <v>4933063</v>
      </c>
      <c r="AJ1899">
        <v>3439000</v>
      </c>
      <c r="AK1899">
        <v>2004000</v>
      </c>
      <c r="AM1899">
        <v>-3107000</v>
      </c>
      <c r="AN1899">
        <v>7016000</v>
      </c>
      <c r="AQ1899">
        <v>2666000</v>
      </c>
      <c r="AU1899">
        <v>-6163000</v>
      </c>
      <c r="AV1899">
        <v>442000</v>
      </c>
      <c r="AY1899">
        <v>1.44</v>
      </c>
      <c r="AZ1899">
        <v>5241000</v>
      </c>
      <c r="BP1899">
        <v>2.8799722479185901</v>
      </c>
      <c r="BQ1899">
        <v>5.2946345975948201</v>
      </c>
      <c r="BR1899">
        <v>3.1198347222222198</v>
      </c>
      <c r="BS1899">
        <v>0.20107184822170601</v>
      </c>
      <c r="BU1899">
        <v>1.8540364199122999E-7</v>
      </c>
    </row>
    <row r="1900" spans="3:73" x14ac:dyDescent="0.3">
      <c r="C1900">
        <v>61004</v>
      </c>
      <c r="D1900" t="s">
        <v>4312</v>
      </c>
      <c r="E1900" t="s">
        <v>2690</v>
      </c>
      <c r="F1900" t="s">
        <v>3614</v>
      </c>
      <c r="G1900" t="s">
        <v>3802</v>
      </c>
      <c r="H1900" t="s">
        <v>3803</v>
      </c>
      <c r="I1900" t="s">
        <v>4705</v>
      </c>
      <c r="J1900">
        <v>2018</v>
      </c>
      <c r="K1900" t="s">
        <v>4062</v>
      </c>
      <c r="L1900">
        <v>2.8581240000000001</v>
      </c>
      <c r="M1900">
        <v>30075000</v>
      </c>
      <c r="N1900">
        <v>27385000</v>
      </c>
      <c r="O1900">
        <v>15508000</v>
      </c>
      <c r="P1900">
        <v>3394000</v>
      </c>
      <c r="Q1900">
        <v>4466000</v>
      </c>
      <c r="S1900">
        <v>2086000</v>
      </c>
      <c r="U1900">
        <v>40000</v>
      </c>
      <c r="W1900">
        <v>2752000</v>
      </c>
      <c r="X1900">
        <v>1418000</v>
      </c>
      <c r="AB1900">
        <v>27323000</v>
      </c>
      <c r="AD1900">
        <v>-13169000</v>
      </c>
      <c r="AE1900">
        <v>49000</v>
      </c>
      <c r="AF1900">
        <v>4831178</v>
      </c>
      <c r="AJ1900">
        <v>1430000</v>
      </c>
      <c r="AK1900">
        <v>1947000</v>
      </c>
      <c r="AM1900">
        <v>165000</v>
      </c>
      <c r="AN1900">
        <v>1405000</v>
      </c>
      <c r="AQ1900">
        <v>1656000</v>
      </c>
      <c r="AU1900">
        <v>-324000</v>
      </c>
      <c r="AV1900">
        <v>926000</v>
      </c>
      <c r="AY1900">
        <v>0.3</v>
      </c>
      <c r="AZ1900">
        <v>4170500</v>
      </c>
      <c r="BP1900">
        <v>5.6351744186046497</v>
      </c>
      <c r="BQ1900">
        <v>8.328125</v>
      </c>
      <c r="BR1900">
        <v>9.5270799999999998</v>
      </c>
      <c r="BS1900">
        <v>5.1421879003037699E-2</v>
      </c>
      <c r="BU1900">
        <v>3.13815174029206E-8</v>
      </c>
    </row>
    <row r="1901" spans="3:73" x14ac:dyDescent="0.3">
      <c r="C1901">
        <v>61004</v>
      </c>
      <c r="D1901" t="s">
        <v>4312</v>
      </c>
      <c r="E1901" t="s">
        <v>2690</v>
      </c>
      <c r="F1901" t="s">
        <v>3614</v>
      </c>
      <c r="G1901" t="s">
        <v>3802</v>
      </c>
      <c r="H1901" t="s">
        <v>3803</v>
      </c>
      <c r="I1901" t="s">
        <v>4705</v>
      </c>
      <c r="J1901">
        <v>2017</v>
      </c>
      <c r="K1901" t="s">
        <v>4062</v>
      </c>
      <c r="L1901">
        <v>2.3571960000000001</v>
      </c>
      <c r="M1901">
        <v>27555000</v>
      </c>
      <c r="N1901">
        <v>24550000</v>
      </c>
      <c r="O1901">
        <v>13250000</v>
      </c>
      <c r="P1901">
        <v>3393000</v>
      </c>
      <c r="Q1901">
        <v>3875000</v>
      </c>
      <c r="S1901">
        <v>2179000</v>
      </c>
      <c r="U1901">
        <v>40000</v>
      </c>
      <c r="W1901">
        <v>2627000</v>
      </c>
      <c r="X1901">
        <v>1477000</v>
      </c>
      <c r="AB1901">
        <v>24928000</v>
      </c>
      <c r="AC1901">
        <v>580000</v>
      </c>
      <c r="AD1901">
        <v>-14609000</v>
      </c>
      <c r="AE1901">
        <v>47000</v>
      </c>
      <c r="AF1901">
        <v>4692893</v>
      </c>
      <c r="AJ1901">
        <v>276000</v>
      </c>
      <c r="AK1901">
        <v>1827000</v>
      </c>
      <c r="AM1901">
        <v>102000</v>
      </c>
      <c r="AN1901">
        <v>117000</v>
      </c>
      <c r="AO1901">
        <v>11000</v>
      </c>
      <c r="AY1901">
        <v>0.04</v>
      </c>
      <c r="BB1901">
        <v>230000</v>
      </c>
      <c r="BC1901">
        <v>230000</v>
      </c>
      <c r="BO1901">
        <v>20.909090909090899</v>
      </c>
      <c r="BP1901">
        <v>5.0437761705367299</v>
      </c>
      <c r="BQ1901">
        <v>7.8701941377997704</v>
      </c>
      <c r="BR1901">
        <v>58.929900000000004</v>
      </c>
      <c r="BS1901">
        <v>4.6935173299101404E-3</v>
      </c>
      <c r="BU1901">
        <v>3.7824069319640599E-9</v>
      </c>
    </row>
    <row r="1902" spans="3:73" x14ac:dyDescent="0.3">
      <c r="C1902">
        <v>1902314</v>
      </c>
      <c r="D1902" t="s">
        <v>4568</v>
      </c>
      <c r="E1902" t="s">
        <v>1478</v>
      </c>
      <c r="F1902" t="s">
        <v>3614</v>
      </c>
      <c r="G1902" t="s">
        <v>3802</v>
      </c>
      <c r="H1902" t="s">
        <v>3803</v>
      </c>
      <c r="I1902" t="s">
        <v>4705</v>
      </c>
      <c r="J1902">
        <v>2026</v>
      </c>
      <c r="K1902" t="s">
        <v>4062</v>
      </c>
      <c r="L1902">
        <v>65.664948999999993</v>
      </c>
    </row>
    <row r="1903" spans="3:73" x14ac:dyDescent="0.3">
      <c r="C1903">
        <v>1902314</v>
      </c>
      <c r="D1903" t="s">
        <v>4568</v>
      </c>
      <c r="E1903" t="s">
        <v>1478</v>
      </c>
      <c r="F1903" t="s">
        <v>3614</v>
      </c>
      <c r="G1903" t="s">
        <v>3802</v>
      </c>
      <c r="H1903" t="s">
        <v>3803</v>
      </c>
      <c r="I1903" t="s">
        <v>4705</v>
      </c>
      <c r="J1903">
        <v>2025</v>
      </c>
      <c r="K1903" t="s">
        <v>4062</v>
      </c>
      <c r="L1903">
        <v>45.922015999999999</v>
      </c>
      <c r="M1903">
        <v>68383000</v>
      </c>
      <c r="N1903">
        <v>61217000</v>
      </c>
      <c r="O1903">
        <v>20891000</v>
      </c>
      <c r="P1903">
        <v>6656000</v>
      </c>
      <c r="Q1903">
        <v>9673000</v>
      </c>
      <c r="S1903">
        <v>6514000</v>
      </c>
      <c r="T1903">
        <v>40000</v>
      </c>
      <c r="V1903">
        <v>5168000</v>
      </c>
      <c r="W1903">
        <v>4891000</v>
      </c>
      <c r="X1903">
        <v>1792000</v>
      </c>
      <c r="AB1903">
        <v>63215000</v>
      </c>
      <c r="AD1903">
        <v>19784000</v>
      </c>
      <c r="AE1903">
        <v>34000</v>
      </c>
      <c r="AF1903">
        <v>3405210</v>
      </c>
      <c r="AJ1903">
        <v>3884000</v>
      </c>
      <c r="AK1903">
        <v>3161000</v>
      </c>
      <c r="AM1903">
        <v>657000</v>
      </c>
      <c r="AN1903">
        <v>3425000</v>
      </c>
      <c r="AQ1903">
        <v>10659000</v>
      </c>
      <c r="AU1903">
        <v>-2551000</v>
      </c>
      <c r="AV1903">
        <v>142000</v>
      </c>
      <c r="AY1903">
        <v>1.1599999999999999</v>
      </c>
      <c r="AZ1903">
        <v>9591000</v>
      </c>
      <c r="BN1903">
        <v>7.5574338651419201E-2</v>
      </c>
      <c r="BP1903">
        <v>4.2713146595788203</v>
      </c>
      <c r="BQ1903">
        <v>10.5385401758332</v>
      </c>
      <c r="BR1903">
        <v>39.587944827586199</v>
      </c>
      <c r="BS1903">
        <v>5.4180178755042302E-2</v>
      </c>
      <c r="BU1903">
        <v>8.4267244419837097E-7</v>
      </c>
    </row>
    <row r="1904" spans="3:73" x14ac:dyDescent="0.3">
      <c r="C1904">
        <v>1902314</v>
      </c>
      <c r="D1904" t="s">
        <v>4568</v>
      </c>
      <c r="E1904" t="s">
        <v>1478</v>
      </c>
      <c r="F1904" t="s">
        <v>3614</v>
      </c>
      <c r="G1904" t="s">
        <v>3802</v>
      </c>
      <c r="H1904" t="s">
        <v>3803</v>
      </c>
      <c r="I1904" t="s">
        <v>4705</v>
      </c>
      <c r="J1904">
        <v>2024</v>
      </c>
      <c r="K1904" t="s">
        <v>4062</v>
      </c>
      <c r="L1904">
        <v>39.104683000000001</v>
      </c>
      <c r="M1904">
        <v>36488000</v>
      </c>
      <c r="N1904">
        <v>29752000</v>
      </c>
      <c r="O1904">
        <v>12641000</v>
      </c>
      <c r="P1904">
        <v>6842000</v>
      </c>
      <c r="Q1904">
        <v>9509000</v>
      </c>
      <c r="S1904">
        <v>5061000</v>
      </c>
      <c r="T1904">
        <v>40000</v>
      </c>
      <c r="V1904">
        <v>5216000</v>
      </c>
      <c r="W1904">
        <v>5216000</v>
      </c>
      <c r="X1904">
        <v>1423000</v>
      </c>
      <c r="AB1904">
        <v>31272000</v>
      </c>
      <c r="AD1904">
        <v>11337000</v>
      </c>
      <c r="AE1904">
        <v>28000</v>
      </c>
      <c r="AF1904">
        <v>2911165</v>
      </c>
      <c r="AJ1904">
        <v>2577000</v>
      </c>
      <c r="AK1904">
        <v>2809000</v>
      </c>
      <c r="AM1904">
        <v>619000</v>
      </c>
      <c r="AN1904">
        <v>2139000</v>
      </c>
      <c r="AQ1904">
        <v>7521000</v>
      </c>
      <c r="AU1904">
        <v>-1898000</v>
      </c>
      <c r="AV1904">
        <v>3105000</v>
      </c>
      <c r="AY1904">
        <v>0.76</v>
      </c>
      <c r="AZ1904">
        <v>9196500</v>
      </c>
      <c r="BN1904">
        <v>0.14295110721332999</v>
      </c>
      <c r="BP1904">
        <v>2.4235046012269899</v>
      </c>
      <c r="BQ1904">
        <v>3.8809432515337399</v>
      </c>
      <c r="BR1904">
        <v>51.453530263157901</v>
      </c>
      <c r="BS1904">
        <v>6.8399846508058304E-2</v>
      </c>
      <c r="BU1904">
        <v>9.5035683934510099E-7</v>
      </c>
    </row>
    <row r="1905" spans="3:73" x14ac:dyDescent="0.3">
      <c r="C1905">
        <v>1902314</v>
      </c>
      <c r="D1905" t="s">
        <v>4568</v>
      </c>
      <c r="E1905" t="s">
        <v>1478</v>
      </c>
      <c r="F1905" t="s">
        <v>3614</v>
      </c>
      <c r="G1905" t="s">
        <v>3802</v>
      </c>
      <c r="H1905" t="s">
        <v>3803</v>
      </c>
      <c r="I1905" t="s">
        <v>4705</v>
      </c>
      <c r="J1905">
        <v>2023</v>
      </c>
      <c r="K1905" t="s">
        <v>4062</v>
      </c>
      <c r="L1905">
        <v>26.908141000000001</v>
      </c>
      <c r="M1905">
        <v>24305000</v>
      </c>
      <c r="N1905">
        <v>18187000</v>
      </c>
      <c r="O1905">
        <v>3913000</v>
      </c>
      <c r="P1905">
        <v>4802000</v>
      </c>
      <c r="Q1905">
        <v>8884000</v>
      </c>
      <c r="S1905">
        <v>4131000</v>
      </c>
      <c r="T1905">
        <v>45000</v>
      </c>
      <c r="U1905">
        <v>5000</v>
      </c>
      <c r="V1905">
        <v>4410000</v>
      </c>
      <c r="W1905">
        <v>4384000</v>
      </c>
      <c r="X1905">
        <v>1300000</v>
      </c>
      <c r="AB1905">
        <v>19895000</v>
      </c>
      <c r="AD1905">
        <v>3701000</v>
      </c>
      <c r="AE1905">
        <v>27000</v>
      </c>
      <c r="AF1905">
        <v>2786321</v>
      </c>
      <c r="AJ1905">
        <v>-60000</v>
      </c>
      <c r="AK1905">
        <v>2216000</v>
      </c>
      <c r="AM1905">
        <v>-20000</v>
      </c>
      <c r="AN1905">
        <v>73000</v>
      </c>
      <c r="AQ1905">
        <v>4405000</v>
      </c>
      <c r="AU1905">
        <v>-1281000</v>
      </c>
      <c r="AV1905">
        <v>-137000</v>
      </c>
      <c r="AY1905">
        <v>0.03</v>
      </c>
      <c r="AZ1905">
        <v>8201000</v>
      </c>
      <c r="BN1905">
        <v>0.18144414729479499</v>
      </c>
      <c r="BP1905">
        <v>0.89256386861313897</v>
      </c>
      <c r="BQ1905">
        <v>2.12203467153285</v>
      </c>
      <c r="BR1905">
        <v>896.93803333333301</v>
      </c>
      <c r="BS1905">
        <v>3.6692636340789099E-3</v>
      </c>
      <c r="BU1905">
        <v>4.0575231465192303E-8</v>
      </c>
    </row>
    <row r="1906" spans="3:73" x14ac:dyDescent="0.3">
      <c r="C1906">
        <v>1902314</v>
      </c>
      <c r="D1906" t="s">
        <v>4568</v>
      </c>
      <c r="E1906" t="s">
        <v>1478</v>
      </c>
      <c r="F1906" t="s">
        <v>3614</v>
      </c>
      <c r="G1906" t="s">
        <v>3802</v>
      </c>
      <c r="H1906" t="s">
        <v>3803</v>
      </c>
      <c r="I1906" t="s">
        <v>4705</v>
      </c>
      <c r="J1906">
        <v>2022</v>
      </c>
      <c r="K1906" t="s">
        <v>4062</v>
      </c>
      <c r="L1906">
        <v>11.327057</v>
      </c>
      <c r="M1906">
        <v>19273000</v>
      </c>
      <c r="N1906">
        <v>14314000</v>
      </c>
      <c r="O1906">
        <v>926000</v>
      </c>
      <c r="P1906">
        <v>5197000</v>
      </c>
      <c r="Q1906">
        <v>7518000</v>
      </c>
      <c r="S1906">
        <v>3647000</v>
      </c>
      <c r="U1906">
        <v>40000</v>
      </c>
      <c r="V1906">
        <v>4932000</v>
      </c>
      <c r="W1906">
        <v>4856000</v>
      </c>
      <c r="X1906">
        <v>2381000</v>
      </c>
      <c r="AB1906">
        <v>14341000</v>
      </c>
      <c r="AD1906">
        <v>212000</v>
      </c>
      <c r="AE1906">
        <v>27000</v>
      </c>
      <c r="AF1906">
        <v>2726798</v>
      </c>
      <c r="AJ1906">
        <v>828000</v>
      </c>
      <c r="AK1906">
        <v>2006000</v>
      </c>
      <c r="AM1906">
        <v>405000</v>
      </c>
      <c r="AN1906">
        <v>190000</v>
      </c>
      <c r="AQ1906">
        <v>2042000</v>
      </c>
      <c r="AU1906">
        <v>-936000</v>
      </c>
      <c r="AV1906">
        <v>-2815000</v>
      </c>
      <c r="AY1906">
        <v>7.0000000000000007E-2</v>
      </c>
      <c r="BN1906">
        <v>0.25590203912208798</v>
      </c>
      <c r="BP1906">
        <v>0.190691927512356</v>
      </c>
      <c r="BQ1906">
        <v>1.3995057660626</v>
      </c>
      <c r="BR1906">
        <v>161.8151</v>
      </c>
      <c r="BS1906">
        <v>1.3248727424865801E-2</v>
      </c>
      <c r="BU1906">
        <v>5.5288612370127598E-8</v>
      </c>
    </row>
    <row r="1907" spans="3:73" x14ac:dyDescent="0.3">
      <c r="C1907">
        <v>1902314</v>
      </c>
      <c r="D1907" t="s">
        <v>4568</v>
      </c>
      <c r="E1907" t="s">
        <v>1478</v>
      </c>
      <c r="F1907" t="s">
        <v>3614</v>
      </c>
      <c r="G1907" t="s">
        <v>3802</v>
      </c>
      <c r="H1907" t="s">
        <v>3803</v>
      </c>
      <c r="I1907" t="s">
        <v>4705</v>
      </c>
      <c r="J1907">
        <v>2021</v>
      </c>
      <c r="K1907" t="s">
        <v>4062</v>
      </c>
    </row>
    <row r="1908" spans="3:73" x14ac:dyDescent="0.3">
      <c r="C1908">
        <v>1902314</v>
      </c>
      <c r="D1908" t="s">
        <v>4568</v>
      </c>
      <c r="E1908" t="s">
        <v>1478</v>
      </c>
      <c r="F1908" t="s">
        <v>3614</v>
      </c>
      <c r="G1908" t="s">
        <v>3802</v>
      </c>
      <c r="H1908" t="s">
        <v>3803</v>
      </c>
      <c r="I1908" t="s">
        <v>4705</v>
      </c>
      <c r="J1908">
        <v>2020</v>
      </c>
      <c r="K1908" t="s">
        <v>4062</v>
      </c>
    </row>
    <row r="1909" spans="3:73" x14ac:dyDescent="0.3">
      <c r="C1909">
        <v>1902314</v>
      </c>
      <c r="D1909" t="s">
        <v>4568</v>
      </c>
      <c r="E1909" t="s">
        <v>1478</v>
      </c>
      <c r="F1909" t="s">
        <v>3614</v>
      </c>
      <c r="G1909" t="s">
        <v>3802</v>
      </c>
      <c r="H1909" t="s">
        <v>3803</v>
      </c>
      <c r="I1909" t="s">
        <v>4705</v>
      </c>
      <c r="J1909">
        <v>2019</v>
      </c>
      <c r="K1909" t="s">
        <v>4062</v>
      </c>
    </row>
    <row r="1910" spans="3:73" x14ac:dyDescent="0.3">
      <c r="C1910">
        <v>1902314</v>
      </c>
      <c r="D1910" t="s">
        <v>4568</v>
      </c>
      <c r="E1910" t="s">
        <v>1478</v>
      </c>
      <c r="F1910" t="s">
        <v>3614</v>
      </c>
      <c r="G1910" t="s">
        <v>3802</v>
      </c>
      <c r="H1910" t="s">
        <v>3803</v>
      </c>
      <c r="I1910" t="s">
        <v>4705</v>
      </c>
      <c r="J1910">
        <v>2018</v>
      </c>
      <c r="K1910" t="s">
        <v>4062</v>
      </c>
    </row>
    <row r="1911" spans="3:73" x14ac:dyDescent="0.3">
      <c r="C1911">
        <v>1902314</v>
      </c>
      <c r="D1911" t="s">
        <v>4568</v>
      </c>
      <c r="E1911" t="s">
        <v>1478</v>
      </c>
      <c r="F1911" t="s">
        <v>3614</v>
      </c>
      <c r="G1911" t="s">
        <v>3802</v>
      </c>
      <c r="H1911" t="s">
        <v>3803</v>
      </c>
      <c r="I1911" t="s">
        <v>4705</v>
      </c>
      <c r="J1911">
        <v>2017</v>
      </c>
      <c r="K1911" t="s">
        <v>4062</v>
      </c>
    </row>
    <row r="1912" spans="3:73" x14ac:dyDescent="0.3">
      <c r="C1912">
        <v>103730</v>
      </c>
      <c r="D1912" t="s">
        <v>4340</v>
      </c>
      <c r="E1912" t="s">
        <v>1668</v>
      </c>
      <c r="F1912" t="s">
        <v>3614</v>
      </c>
      <c r="G1912" t="s">
        <v>3866</v>
      </c>
      <c r="H1912" t="s">
        <v>3867</v>
      </c>
      <c r="I1912" t="s">
        <v>4706</v>
      </c>
      <c r="J1912">
        <v>2026</v>
      </c>
      <c r="K1912" t="s">
        <v>4062</v>
      </c>
      <c r="L1912">
        <v>18.891303000000001</v>
      </c>
    </row>
    <row r="1913" spans="3:73" x14ac:dyDescent="0.3">
      <c r="C1913">
        <v>103730</v>
      </c>
      <c r="D1913" t="s">
        <v>4340</v>
      </c>
      <c r="E1913" t="s">
        <v>1668</v>
      </c>
      <c r="F1913" t="s">
        <v>3614</v>
      </c>
      <c r="G1913" t="s">
        <v>3866</v>
      </c>
      <c r="H1913" t="s">
        <v>3867</v>
      </c>
      <c r="I1913" t="s">
        <v>4706</v>
      </c>
      <c r="J1913">
        <v>2025</v>
      </c>
      <c r="K1913" t="s">
        <v>4062</v>
      </c>
      <c r="L1913">
        <v>14.968703</v>
      </c>
      <c r="M1913">
        <v>4234160000</v>
      </c>
      <c r="N1913">
        <v>1887240000</v>
      </c>
      <c r="O1913">
        <v>514966000</v>
      </c>
      <c r="P1913">
        <v>381802000</v>
      </c>
      <c r="Q1913">
        <v>759203000</v>
      </c>
      <c r="S1913">
        <v>1673159000</v>
      </c>
      <c r="T1913">
        <v>78487000</v>
      </c>
      <c r="U1913">
        <v>180390000</v>
      </c>
      <c r="V1913">
        <v>2145887000</v>
      </c>
      <c r="W1913">
        <v>720426000</v>
      </c>
      <c r="X1913">
        <v>214984000</v>
      </c>
      <c r="AA1913">
        <v>950893000</v>
      </c>
      <c r="AB1913">
        <v>2088273000</v>
      </c>
      <c r="AD1913">
        <v>892232000</v>
      </c>
      <c r="AG1913">
        <v>594883000</v>
      </c>
      <c r="AH1913">
        <v>3069048000</v>
      </c>
      <c r="AJ1913">
        <v>56868000</v>
      </c>
      <c r="AK1913">
        <v>122388000</v>
      </c>
      <c r="AM1913">
        <v>34491000</v>
      </c>
      <c r="AN1913">
        <v>-8978000</v>
      </c>
      <c r="AQ1913">
        <v>184308000</v>
      </c>
      <c r="AS1913">
        <v>224738000</v>
      </c>
      <c r="AT1913">
        <v>273293000</v>
      </c>
      <c r="AU1913">
        <v>-257931000</v>
      </c>
      <c r="AV1913">
        <v>-19663000</v>
      </c>
      <c r="AX1913">
        <v>54238000</v>
      </c>
      <c r="AY1913">
        <v>-7.0000000000000007E-2</v>
      </c>
      <c r="AZ1913">
        <v>724292000</v>
      </c>
      <c r="BA1913">
        <v>1.8529524464915501E-2</v>
      </c>
      <c r="BE1913">
        <v>6.0053801700071199E-2</v>
      </c>
      <c r="BF1913">
        <v>-2.8994333096126201E-2</v>
      </c>
      <c r="BG1913">
        <v>0.193833071362846</v>
      </c>
      <c r="BI1913">
        <v>0.724830426814291</v>
      </c>
      <c r="BJ1913">
        <v>-8.4042673819373304E-2</v>
      </c>
      <c r="BK1913">
        <v>8.9048134796197401E-2</v>
      </c>
      <c r="BL1913">
        <v>0.67439707566604301</v>
      </c>
      <c r="BM1913">
        <v>3.9878164173385397E-2</v>
      </c>
      <c r="BN1913">
        <v>0.50680347459708697</v>
      </c>
      <c r="BP1913">
        <v>0.71480762770916095</v>
      </c>
      <c r="BQ1913">
        <v>1.5657916288418201</v>
      </c>
      <c r="BR1913">
        <v>-213.83861428571399</v>
      </c>
      <c r="BS1913">
        <v>-4.2992463150172402E-3</v>
      </c>
      <c r="BU1913">
        <v>-5.0175873077897404E-10</v>
      </c>
    </row>
    <row r="1914" spans="3:73" x14ac:dyDescent="0.3">
      <c r="C1914">
        <v>103730</v>
      </c>
      <c r="D1914" t="s">
        <v>4340</v>
      </c>
      <c r="E1914" t="s">
        <v>1668</v>
      </c>
      <c r="F1914" t="s">
        <v>3614</v>
      </c>
      <c r="G1914" t="s">
        <v>3866</v>
      </c>
      <c r="H1914" t="s">
        <v>3867</v>
      </c>
      <c r="I1914" t="s">
        <v>4706</v>
      </c>
      <c r="J1914">
        <v>2024</v>
      </c>
      <c r="K1914" t="s">
        <v>4062</v>
      </c>
      <c r="L1914">
        <v>19.47691</v>
      </c>
      <c r="M1914">
        <v>4110696000</v>
      </c>
      <c r="N1914">
        <v>1915507000</v>
      </c>
      <c r="O1914">
        <v>590286000</v>
      </c>
      <c r="P1914">
        <v>401901000</v>
      </c>
      <c r="Q1914">
        <v>689381000</v>
      </c>
      <c r="S1914">
        <v>1545738000</v>
      </c>
      <c r="T1914">
        <v>87223000</v>
      </c>
      <c r="U1914">
        <v>179005000</v>
      </c>
      <c r="V1914">
        <v>2081734000</v>
      </c>
      <c r="W1914">
        <v>708348000</v>
      </c>
      <c r="X1914">
        <v>216313000</v>
      </c>
      <c r="AA1914">
        <v>905019000</v>
      </c>
      <c r="AB1914">
        <v>2028962000</v>
      </c>
      <c r="AD1914">
        <v>955500000</v>
      </c>
      <c r="AG1914">
        <v>626292000</v>
      </c>
      <c r="AH1914">
        <v>2937587000</v>
      </c>
      <c r="AJ1914">
        <v>5627000</v>
      </c>
      <c r="AK1914">
        <v>120126000</v>
      </c>
      <c r="AM1914">
        <v>27366000</v>
      </c>
      <c r="AN1914">
        <v>-31150000</v>
      </c>
      <c r="AQ1914">
        <v>173702000</v>
      </c>
      <c r="AS1914">
        <v>210645000</v>
      </c>
      <c r="AT1914">
        <v>320079000</v>
      </c>
      <c r="AU1914">
        <v>-512462000</v>
      </c>
      <c r="AV1914">
        <v>-35403000</v>
      </c>
      <c r="AX1914">
        <v>54672000</v>
      </c>
      <c r="AY1914">
        <v>-0.23</v>
      </c>
      <c r="AZ1914">
        <v>668450500</v>
      </c>
      <c r="BA1914">
        <v>1.9155177361555599E-3</v>
      </c>
      <c r="BE1914">
        <v>5.9130844465202198E-2</v>
      </c>
      <c r="BF1914">
        <v>-4.9828992298781301E-2</v>
      </c>
      <c r="BG1914">
        <v>0.213199472900718</v>
      </c>
      <c r="BI1914">
        <v>0.71462034653012496</v>
      </c>
      <c r="BJ1914">
        <v>-0.17444998224733399</v>
      </c>
      <c r="BK1914">
        <v>0.10895983676398401</v>
      </c>
      <c r="BL1914">
        <v>0.54268477469624699</v>
      </c>
      <c r="BM1914">
        <v>4.0892746325470498E-2</v>
      </c>
      <c r="BN1914">
        <v>0.50641886434803296</v>
      </c>
      <c r="BP1914">
        <v>0.83332768639143495</v>
      </c>
      <c r="BQ1914">
        <v>1.73096557059524</v>
      </c>
      <c r="BR1914">
        <v>-84.682217391304306</v>
      </c>
      <c r="BS1914">
        <v>-1.5352677871739299E-2</v>
      </c>
      <c r="BU1914">
        <v>-2.20787244906509E-9</v>
      </c>
    </row>
    <row r="1915" spans="3:73" x14ac:dyDescent="0.3">
      <c r="C1915">
        <v>103730</v>
      </c>
      <c r="D1915" t="s">
        <v>4340</v>
      </c>
      <c r="E1915" t="s">
        <v>1668</v>
      </c>
      <c r="F1915" t="s">
        <v>3614</v>
      </c>
      <c r="G1915" t="s">
        <v>3866</v>
      </c>
      <c r="H1915" t="s">
        <v>3867</v>
      </c>
      <c r="I1915" t="s">
        <v>4706</v>
      </c>
      <c r="J1915">
        <v>2023</v>
      </c>
      <c r="K1915" t="s">
        <v>4062</v>
      </c>
      <c r="L1915">
        <v>22.684477999999999</v>
      </c>
      <c r="M1915">
        <v>4239923000</v>
      </c>
      <c r="N1915">
        <v>2297164000</v>
      </c>
      <c r="O1915">
        <v>972719000</v>
      </c>
      <c r="P1915">
        <v>426674000</v>
      </c>
      <c r="Q1915">
        <v>647520000</v>
      </c>
      <c r="S1915">
        <v>1294646000</v>
      </c>
      <c r="T1915">
        <v>72333000</v>
      </c>
      <c r="U1915">
        <v>201416000</v>
      </c>
      <c r="V1915">
        <v>2039117000</v>
      </c>
      <c r="W1915">
        <v>691875000</v>
      </c>
      <c r="X1915">
        <v>191002000</v>
      </c>
      <c r="AA1915">
        <v>818188000</v>
      </c>
      <c r="AB1915">
        <v>2196081000</v>
      </c>
      <c r="AD1915">
        <v>1041372000</v>
      </c>
      <c r="AG1915">
        <v>974493000</v>
      </c>
      <c r="AH1915">
        <v>3402045000</v>
      </c>
      <c r="AJ1915">
        <v>486144000</v>
      </c>
      <c r="AK1915">
        <v>99506000</v>
      </c>
      <c r="AM1915">
        <v>141889000</v>
      </c>
      <c r="AN1915">
        <v>323820000</v>
      </c>
      <c r="AO1915">
        <v>25131000</v>
      </c>
      <c r="AQ1915">
        <v>365703000</v>
      </c>
      <c r="AS1915">
        <v>184373000</v>
      </c>
      <c r="AT1915">
        <v>329410000</v>
      </c>
      <c r="AU1915">
        <v>-72851000</v>
      </c>
      <c r="AV1915">
        <v>61061000</v>
      </c>
      <c r="AX1915">
        <v>55626000</v>
      </c>
      <c r="AY1915">
        <v>2.3199999999999998</v>
      </c>
      <c r="AZ1915">
        <v>633199500</v>
      </c>
      <c r="BA1915">
        <v>0.142897580719832</v>
      </c>
      <c r="BB1915">
        <v>490840000</v>
      </c>
      <c r="BC1915">
        <v>490840000</v>
      </c>
      <c r="BD1915">
        <v>0.14427792695275901</v>
      </c>
      <c r="BE1915">
        <v>0.10749505077093301</v>
      </c>
      <c r="BF1915">
        <v>1.0667995279309899E-2</v>
      </c>
      <c r="BG1915">
        <v>0.28644330101453702</v>
      </c>
      <c r="BI1915">
        <v>0.80238367536391597</v>
      </c>
      <c r="BJ1915">
        <v>-2.14138848839448E-2</v>
      </c>
      <c r="BK1915">
        <v>9.6827055491623404E-2</v>
      </c>
      <c r="BL1915">
        <v>1.1101757687987599</v>
      </c>
      <c r="BM1915">
        <v>2.9248878248230099E-2</v>
      </c>
      <c r="BN1915">
        <v>0.48093255467139401</v>
      </c>
      <c r="BO1915">
        <v>19.531256217420701</v>
      </c>
      <c r="BP1915">
        <v>1.40591725383921</v>
      </c>
      <c r="BQ1915">
        <v>2.3843093044263801</v>
      </c>
      <c r="BR1915">
        <v>9.7777922413793092</v>
      </c>
      <c r="BS1915">
        <v>0.14745357753197599</v>
      </c>
      <c r="BU1915">
        <v>2.39645026572335E-8</v>
      </c>
    </row>
    <row r="1916" spans="3:73" x14ac:dyDescent="0.3">
      <c r="C1916">
        <v>103730</v>
      </c>
      <c r="D1916" t="s">
        <v>4340</v>
      </c>
      <c r="E1916" t="s">
        <v>1668</v>
      </c>
      <c r="F1916" t="s">
        <v>3614</v>
      </c>
      <c r="G1916" t="s">
        <v>3866</v>
      </c>
      <c r="H1916" t="s">
        <v>3867</v>
      </c>
      <c r="I1916" t="s">
        <v>4706</v>
      </c>
      <c r="J1916">
        <v>2022</v>
      </c>
      <c r="K1916" t="s">
        <v>4062</v>
      </c>
      <c r="L1916">
        <v>18.278618999999999</v>
      </c>
      <c r="M1916">
        <v>3865653000</v>
      </c>
      <c r="N1916">
        <v>2121210000</v>
      </c>
      <c r="O1916">
        <v>610825000</v>
      </c>
      <c r="P1916">
        <v>416178000</v>
      </c>
      <c r="Q1916">
        <v>618879000</v>
      </c>
      <c r="S1916">
        <v>1130459000</v>
      </c>
      <c r="T1916">
        <v>77896000</v>
      </c>
      <c r="U1916">
        <v>201432000</v>
      </c>
      <c r="V1916">
        <v>1815503000</v>
      </c>
      <c r="W1916">
        <v>726258000</v>
      </c>
      <c r="X1916">
        <v>189099000</v>
      </c>
      <c r="AA1916">
        <v>500937000</v>
      </c>
      <c r="AB1916">
        <v>2046251000</v>
      </c>
      <c r="AD1916">
        <v>773228000</v>
      </c>
      <c r="AG1916">
        <v>1058989000</v>
      </c>
      <c r="AH1916">
        <v>3497401000</v>
      </c>
      <c r="AJ1916">
        <v>615486000</v>
      </c>
      <c r="AK1916">
        <v>81182000</v>
      </c>
      <c r="AM1916">
        <v>163022000</v>
      </c>
      <c r="AN1916">
        <v>428810000</v>
      </c>
      <c r="AO1916">
        <v>17129000</v>
      </c>
      <c r="AQ1916">
        <v>484288000</v>
      </c>
      <c r="AS1916">
        <v>163991000</v>
      </c>
      <c r="AT1916">
        <v>325308000</v>
      </c>
      <c r="AU1916">
        <v>-528931000</v>
      </c>
      <c r="AV1916">
        <v>-101023000</v>
      </c>
      <c r="AX1916">
        <v>57187000</v>
      </c>
      <c r="AY1916">
        <v>2.99</v>
      </c>
      <c r="AZ1916">
        <v>577689500</v>
      </c>
      <c r="BA1916">
        <v>0.175983823416303</v>
      </c>
      <c r="BB1916">
        <v>608961000</v>
      </c>
      <c r="BC1916">
        <v>608961000</v>
      </c>
      <c r="BD1916">
        <v>0.17411815230795699</v>
      </c>
      <c r="BE1916">
        <v>0.13847082447794801</v>
      </c>
      <c r="BF1916">
        <v>4.5456611924111601E-2</v>
      </c>
      <c r="BG1916">
        <v>0.302793131242314</v>
      </c>
      <c r="BI1916">
        <v>0.90473744022031999</v>
      </c>
      <c r="BJ1916">
        <v>-0.15123544597831401</v>
      </c>
      <c r="BK1916">
        <v>9.3014212553836406E-2</v>
      </c>
      <c r="BL1916">
        <v>1.48870608776913</v>
      </c>
      <c r="BM1916">
        <v>2.32120937804959E-2</v>
      </c>
      <c r="BN1916">
        <v>0.469649759044591</v>
      </c>
      <c r="BO1916">
        <v>35.551462432132602</v>
      </c>
      <c r="BP1916">
        <v>0.84105786098053303</v>
      </c>
      <c r="BQ1916">
        <v>2.0685913270490701</v>
      </c>
      <c r="BR1916">
        <v>6.1132505016722396</v>
      </c>
      <c r="BS1916">
        <v>0.20955884688633</v>
      </c>
      <c r="BU1916">
        <v>2.6708879218629599E-8</v>
      </c>
    </row>
    <row r="1917" spans="3:73" x14ac:dyDescent="0.3">
      <c r="C1917">
        <v>103730</v>
      </c>
      <c r="D1917" t="s">
        <v>4340</v>
      </c>
      <c r="E1917" t="s">
        <v>1668</v>
      </c>
      <c r="F1917" t="s">
        <v>3614</v>
      </c>
      <c r="G1917" t="s">
        <v>3866</v>
      </c>
      <c r="H1917" t="s">
        <v>3867</v>
      </c>
      <c r="I1917" t="s">
        <v>4706</v>
      </c>
      <c r="J1917">
        <v>2021</v>
      </c>
      <c r="K1917" t="s">
        <v>4062</v>
      </c>
      <c r="L1917">
        <v>20.396028000000001</v>
      </c>
      <c r="M1917">
        <v>3543257000</v>
      </c>
      <c r="N1917">
        <v>2010498000</v>
      </c>
      <c r="O1917">
        <v>774108000</v>
      </c>
      <c r="P1917">
        <v>396458000</v>
      </c>
      <c r="Q1917">
        <v>536500000</v>
      </c>
      <c r="S1917">
        <v>979479000</v>
      </c>
      <c r="T1917">
        <v>67714000</v>
      </c>
      <c r="U1917">
        <v>165269000</v>
      </c>
      <c r="V1917">
        <v>1796537000</v>
      </c>
      <c r="W1917">
        <v>693667000</v>
      </c>
      <c r="X1917">
        <v>254049000</v>
      </c>
      <c r="AA1917">
        <v>455666000</v>
      </c>
      <c r="AB1917">
        <v>1743753000</v>
      </c>
      <c r="AD1917">
        <v>401694000</v>
      </c>
      <c r="AG1917">
        <v>887913000</v>
      </c>
      <c r="AH1917">
        <v>3240487000</v>
      </c>
      <c r="AJ1917">
        <v>467802000</v>
      </c>
      <c r="AK1917">
        <v>77377000</v>
      </c>
      <c r="AM1917">
        <v>135673000</v>
      </c>
      <c r="AN1917">
        <v>297970000</v>
      </c>
      <c r="AO1917">
        <v>17538000</v>
      </c>
      <c r="AQ1917">
        <v>457104000</v>
      </c>
      <c r="AS1917">
        <v>167037000</v>
      </c>
      <c r="AT1917">
        <v>218372000</v>
      </c>
      <c r="AU1917">
        <v>-230483000</v>
      </c>
      <c r="AV1917">
        <v>-58814000</v>
      </c>
      <c r="AX1917">
        <v>55751000</v>
      </c>
      <c r="AY1917">
        <v>2.0499999999999998</v>
      </c>
      <c r="AZ1917">
        <v>492375500</v>
      </c>
      <c r="BA1917">
        <v>0.144361634532093</v>
      </c>
      <c r="BB1917">
        <v>451181000</v>
      </c>
      <c r="BC1917">
        <v>451181000</v>
      </c>
      <c r="BD1917">
        <v>0.139232467218662</v>
      </c>
      <c r="BE1917">
        <v>0.14106027890252301</v>
      </c>
      <c r="BF1917">
        <v>7.3671642564836701E-2</v>
      </c>
      <c r="BG1917">
        <v>0.27400603674694601</v>
      </c>
      <c r="BI1917">
        <v>0.914550369899784</v>
      </c>
      <c r="BJ1917">
        <v>-7.1126037536950501E-2</v>
      </c>
      <c r="BK1917">
        <v>6.7388636337686297E-2</v>
      </c>
      <c r="BL1917">
        <v>2.0932353964793999</v>
      </c>
      <c r="BM1917">
        <v>2.3878201023488099E-2</v>
      </c>
      <c r="BN1917">
        <v>0.50702983159279702</v>
      </c>
      <c r="BO1917">
        <v>25.725909453757598</v>
      </c>
      <c r="BP1917">
        <v>1.11596486498565</v>
      </c>
      <c r="BQ1917">
        <v>2.1249360283824901</v>
      </c>
      <c r="BR1917">
        <v>9.9492819512195094</v>
      </c>
      <c r="BS1917">
        <v>0.17087855906197699</v>
      </c>
      <c r="BU1917">
        <v>2.3978084854907801E-8</v>
      </c>
    </row>
    <row r="1918" spans="3:73" x14ac:dyDescent="0.3">
      <c r="C1918">
        <v>103730</v>
      </c>
      <c r="D1918" t="s">
        <v>4340</v>
      </c>
      <c r="E1918" t="s">
        <v>1668</v>
      </c>
      <c r="F1918" t="s">
        <v>3614</v>
      </c>
      <c r="G1918" t="s">
        <v>3866</v>
      </c>
      <c r="H1918" t="s">
        <v>3867</v>
      </c>
      <c r="I1918" t="s">
        <v>4706</v>
      </c>
      <c r="J1918">
        <v>2020</v>
      </c>
      <c r="K1918" t="s">
        <v>4062</v>
      </c>
      <c r="L1918">
        <v>15.060135000000001</v>
      </c>
      <c r="M1918">
        <v>3154473000</v>
      </c>
      <c r="N1918">
        <v>1697336000</v>
      </c>
      <c r="O1918">
        <v>619874000</v>
      </c>
      <c r="P1918">
        <v>338632000</v>
      </c>
      <c r="Q1918">
        <v>448251000</v>
      </c>
      <c r="S1918">
        <v>943165000</v>
      </c>
      <c r="T1918">
        <v>66795000</v>
      </c>
      <c r="U1918">
        <v>158183000</v>
      </c>
      <c r="V1918">
        <v>1575288000</v>
      </c>
      <c r="W1918">
        <v>562423000</v>
      </c>
      <c r="X1918">
        <v>196203000</v>
      </c>
      <c r="AA1918">
        <v>394886000</v>
      </c>
      <c r="AB1918">
        <v>1576215000</v>
      </c>
      <c r="AD1918">
        <v>138990000</v>
      </c>
      <c r="AG1918">
        <v>581903000</v>
      </c>
      <c r="AH1918">
        <v>2501898000</v>
      </c>
      <c r="AJ1918">
        <v>209710000</v>
      </c>
      <c r="AK1918">
        <v>70861000</v>
      </c>
      <c r="AM1918">
        <v>34545000</v>
      </c>
      <c r="AN1918">
        <v>122923000</v>
      </c>
      <c r="AO1918">
        <v>31555000</v>
      </c>
      <c r="AQ1918">
        <v>314938000</v>
      </c>
      <c r="AS1918">
        <v>166230000</v>
      </c>
      <c r="AT1918">
        <v>123599000</v>
      </c>
      <c r="AU1918">
        <v>-192084000</v>
      </c>
      <c r="AV1918">
        <v>-209382000</v>
      </c>
      <c r="AX1918">
        <v>54969000</v>
      </c>
      <c r="AY1918">
        <v>0.85</v>
      </c>
      <c r="AZ1918">
        <v>439965500</v>
      </c>
      <c r="BA1918">
        <v>8.3820363579970095E-2</v>
      </c>
      <c r="BB1918">
        <v>189023000</v>
      </c>
      <c r="BC1918">
        <v>189023000</v>
      </c>
      <c r="BD1918">
        <v>7.5551841042280701E-2</v>
      </c>
      <c r="BE1918">
        <v>0.12587963218324599</v>
      </c>
      <c r="BF1918">
        <v>7.6477538252958402E-2</v>
      </c>
      <c r="BG1918">
        <v>0.23258462175516301</v>
      </c>
      <c r="BI1918">
        <v>0.79312709286146998</v>
      </c>
      <c r="BJ1918">
        <v>-7.6775312182990704E-2</v>
      </c>
      <c r="BK1918">
        <v>4.9402093930288098E-2</v>
      </c>
      <c r="BL1918">
        <v>2.5480626865913201</v>
      </c>
      <c r="BM1918">
        <v>2.8322897256402899E-2</v>
      </c>
      <c r="BN1918">
        <v>0.49938230569733799</v>
      </c>
      <c r="BO1918">
        <v>5.9902709554745703</v>
      </c>
      <c r="BP1918">
        <v>1.1021490941871199</v>
      </c>
      <c r="BQ1918">
        <v>2.2208995720303002</v>
      </c>
      <c r="BR1918">
        <v>17.717805882352899</v>
      </c>
      <c r="BS1918">
        <v>7.7986188432415601E-2</v>
      </c>
      <c r="BU1918">
        <v>8.1214268040844698E-9</v>
      </c>
    </row>
    <row r="1919" spans="3:73" x14ac:dyDescent="0.3">
      <c r="C1919">
        <v>103730</v>
      </c>
      <c r="D1919" t="s">
        <v>4340</v>
      </c>
      <c r="E1919" t="s">
        <v>1668</v>
      </c>
      <c r="F1919" t="s">
        <v>3614</v>
      </c>
      <c r="G1919" t="s">
        <v>3866</v>
      </c>
      <c r="H1919" t="s">
        <v>3867</v>
      </c>
      <c r="I1919" t="s">
        <v>4706</v>
      </c>
      <c r="J1919">
        <v>2019</v>
      </c>
      <c r="K1919" t="s">
        <v>4062</v>
      </c>
      <c r="L1919">
        <v>15.939178</v>
      </c>
      <c r="M1919">
        <v>3120775000</v>
      </c>
      <c r="N1919">
        <v>1704116000</v>
      </c>
      <c r="O1919">
        <v>694133000</v>
      </c>
      <c r="P1919">
        <v>328187000</v>
      </c>
      <c r="Q1919">
        <v>431680000</v>
      </c>
      <c r="S1919">
        <v>951525000</v>
      </c>
      <c r="T1919">
        <v>60659000</v>
      </c>
      <c r="U1919">
        <v>150642000</v>
      </c>
      <c r="V1919">
        <v>1632912000</v>
      </c>
      <c r="W1919">
        <v>520428000</v>
      </c>
      <c r="X1919">
        <v>173915000</v>
      </c>
      <c r="AA1919">
        <v>499147000</v>
      </c>
      <c r="AB1919">
        <v>1485149000</v>
      </c>
      <c r="AD1919">
        <v>72180000</v>
      </c>
      <c r="AG1919">
        <v>135361000</v>
      </c>
      <c r="AH1919">
        <v>609577000</v>
      </c>
      <c r="AJ1919">
        <v>24178000</v>
      </c>
      <c r="AK1919">
        <v>69827000</v>
      </c>
      <c r="AM1919">
        <v>61508000</v>
      </c>
      <c r="AN1919">
        <v>13962000</v>
      </c>
      <c r="AO1919">
        <v>33683000</v>
      </c>
      <c r="AQ1919">
        <v>296444000</v>
      </c>
      <c r="AS1919">
        <v>164461000</v>
      </c>
      <c r="AT1919">
        <v>156641000</v>
      </c>
      <c r="AU1919">
        <v>-194958000</v>
      </c>
      <c r="AV1919">
        <v>-90025000</v>
      </c>
      <c r="AX1919">
        <v>53444000</v>
      </c>
      <c r="AY1919">
        <v>0.1</v>
      </c>
      <c r="AZ1919">
        <v>455670000</v>
      </c>
      <c r="BA1919">
        <v>3.9663569983775598E-2</v>
      </c>
      <c r="BB1919">
        <v>109153000</v>
      </c>
      <c r="BC1919">
        <v>109153000</v>
      </c>
      <c r="BD1919">
        <v>0.17906351453548899</v>
      </c>
      <c r="BE1919">
        <v>0.48631099926670501</v>
      </c>
      <c r="BF1919">
        <v>0.22934428300280399</v>
      </c>
      <c r="BG1919">
        <v>0.22205726265918799</v>
      </c>
      <c r="BI1919">
        <v>0.195328724435437</v>
      </c>
      <c r="BJ1919">
        <v>-0.31982505901633401</v>
      </c>
      <c r="BK1919">
        <v>0.256966716263901</v>
      </c>
      <c r="BL1919">
        <v>1.8925057935023399</v>
      </c>
      <c r="BM1919">
        <v>0.11454992560414801</v>
      </c>
      <c r="BN1919">
        <v>0.523239259478815</v>
      </c>
      <c r="BO1919">
        <v>3.2405961464240098</v>
      </c>
      <c r="BP1919">
        <v>1.3337733557764</v>
      </c>
      <c r="BQ1919">
        <v>2.44497990115828</v>
      </c>
      <c r="BR1919">
        <v>159.39178000000001</v>
      </c>
      <c r="BS1919">
        <v>9.4010769289815405E-3</v>
      </c>
      <c r="BU1919">
        <v>1.0732376347423701E-9</v>
      </c>
    </row>
    <row r="1920" spans="3:73" x14ac:dyDescent="0.3">
      <c r="C1920">
        <v>103730</v>
      </c>
      <c r="D1920" t="s">
        <v>4340</v>
      </c>
      <c r="E1920" t="s">
        <v>1668</v>
      </c>
      <c r="F1920" t="s">
        <v>3614</v>
      </c>
      <c r="G1920" t="s">
        <v>3866</v>
      </c>
      <c r="H1920" t="s">
        <v>3867</v>
      </c>
      <c r="I1920" t="s">
        <v>4706</v>
      </c>
      <c r="J1920">
        <v>2018</v>
      </c>
      <c r="K1920" t="s">
        <v>4062</v>
      </c>
      <c r="L1920">
        <v>18.049683999999999</v>
      </c>
      <c r="M1920">
        <v>3106198000</v>
      </c>
      <c r="N1920">
        <v>1783886000</v>
      </c>
      <c r="O1920">
        <v>686032000</v>
      </c>
      <c r="P1920">
        <v>397020000</v>
      </c>
      <c r="Q1920">
        <v>479660000</v>
      </c>
      <c r="S1920">
        <v>969001000</v>
      </c>
      <c r="T1920">
        <v>65688000</v>
      </c>
      <c r="U1920">
        <v>147480000</v>
      </c>
      <c r="V1920">
        <v>1719512000</v>
      </c>
      <c r="W1920">
        <v>644106000</v>
      </c>
      <c r="X1920">
        <v>218322000</v>
      </c>
      <c r="AA1920">
        <v>494509000</v>
      </c>
      <c r="AB1920">
        <v>1382384000</v>
      </c>
      <c r="AD1920">
        <v>-61258000</v>
      </c>
      <c r="AG1920">
        <v>219690000</v>
      </c>
      <c r="AH1920">
        <v>775892000</v>
      </c>
      <c r="AJ1920">
        <v>119667000</v>
      </c>
      <c r="AK1920">
        <v>72885000</v>
      </c>
      <c r="AM1920">
        <v>70239000</v>
      </c>
      <c r="AN1920">
        <v>102419000</v>
      </c>
      <c r="AO1920">
        <v>36680000</v>
      </c>
      <c r="AS1920">
        <v>161863000</v>
      </c>
      <c r="AT1920">
        <v>229899000</v>
      </c>
      <c r="AX1920">
        <v>-46509000</v>
      </c>
      <c r="AY1920">
        <v>0.71</v>
      </c>
      <c r="AZ1920">
        <v>458209500</v>
      </c>
      <c r="BA1920">
        <v>0.154231516757487</v>
      </c>
      <c r="BB1920">
        <v>209338000</v>
      </c>
      <c r="BC1920">
        <v>209338000</v>
      </c>
      <c r="BD1920">
        <v>0.26980301382151101</v>
      </c>
      <c r="BG1920">
        <v>0.28314507689214502</v>
      </c>
      <c r="BI1920">
        <v>0.24978832643637</v>
      </c>
      <c r="BK1920">
        <v>0.29630283596170598</v>
      </c>
      <c r="BM1920">
        <v>9.3937042784304994E-2</v>
      </c>
      <c r="BN1920">
        <v>0.55357449847047702</v>
      </c>
      <c r="BO1920">
        <v>5.70714285714286</v>
      </c>
      <c r="BP1920">
        <v>1.06509177060919</v>
      </c>
      <c r="BQ1920">
        <v>2.0248623673743098</v>
      </c>
      <c r="BR1920">
        <v>25.4220901408451</v>
      </c>
      <c r="BS1920">
        <v>7.4088675794858699E-2</v>
      </c>
      <c r="BU1920">
        <v>9.2704166425537293E-9</v>
      </c>
    </row>
    <row r="1921" spans="3:73" x14ac:dyDescent="0.3">
      <c r="C1921">
        <v>103730</v>
      </c>
      <c r="D1921" t="s">
        <v>4340</v>
      </c>
      <c r="E1921" t="s">
        <v>1668</v>
      </c>
      <c r="F1921" t="s">
        <v>3614</v>
      </c>
      <c r="G1921" t="s">
        <v>3866</v>
      </c>
      <c r="H1921" t="s">
        <v>3867</v>
      </c>
      <c r="I1921" t="s">
        <v>4706</v>
      </c>
      <c r="J1921">
        <v>2017</v>
      </c>
      <c r="K1921" t="s">
        <v>4062</v>
      </c>
      <c r="L1921">
        <v>15.364445</v>
      </c>
      <c r="M1921">
        <v>3459189000</v>
      </c>
      <c r="N1921">
        <v>2192290000</v>
      </c>
      <c r="O1921">
        <v>748032000</v>
      </c>
      <c r="P1921">
        <v>340027000</v>
      </c>
      <c r="Q1921">
        <v>436759000</v>
      </c>
      <c r="S1921">
        <v>905758000</v>
      </c>
      <c r="T1921">
        <v>69754000</v>
      </c>
      <c r="U1921">
        <v>142742000</v>
      </c>
      <c r="V1921">
        <v>1776930000</v>
      </c>
      <c r="W1921">
        <v>564335000</v>
      </c>
      <c r="X1921">
        <v>222373000</v>
      </c>
      <c r="AA1921">
        <v>370470000</v>
      </c>
      <c r="AB1921">
        <v>1428157000</v>
      </c>
      <c r="AD1921">
        <v>-364464000</v>
      </c>
      <c r="AG1921">
        <v>176501000</v>
      </c>
      <c r="AH1921">
        <v>674489000</v>
      </c>
      <c r="AJ1921">
        <v>72536000</v>
      </c>
      <c r="AK1921">
        <v>67153000</v>
      </c>
      <c r="AM1921">
        <v>298924000</v>
      </c>
      <c r="AN1921">
        <v>-177657000</v>
      </c>
      <c r="AO1921">
        <v>27850000</v>
      </c>
      <c r="AS1921">
        <v>163146000</v>
      </c>
      <c r="AT1921">
        <v>170432000</v>
      </c>
      <c r="AX1921">
        <v>-37049000</v>
      </c>
      <c r="AY1921">
        <v>-1.23</v>
      </c>
      <c r="BA1921">
        <v>0.107542154134463</v>
      </c>
      <c r="BB1921">
        <v>149117000</v>
      </c>
      <c r="BC1921">
        <v>149117000</v>
      </c>
      <c r="BD1921">
        <v>0.22108144091304699</v>
      </c>
      <c r="BG1921">
        <v>0.26168106522122703</v>
      </c>
      <c r="BI1921">
        <v>0.19498472040700901</v>
      </c>
      <c r="BK1921">
        <v>0.25268314234924499</v>
      </c>
      <c r="BM1921">
        <v>9.9561297515600694E-2</v>
      </c>
      <c r="BN1921">
        <v>0.513683987778638</v>
      </c>
      <c r="BO1921">
        <v>5.3542908438061003</v>
      </c>
      <c r="BP1921">
        <v>1.3255105566729</v>
      </c>
      <c r="BQ1921">
        <v>3.1107958925106498</v>
      </c>
      <c r="BR1921">
        <v>-12.491418699186999</v>
      </c>
      <c r="BS1921">
        <v>-0.124395987275909</v>
      </c>
      <c r="BU1921">
        <v>-1.32326259297822E-8</v>
      </c>
    </row>
    <row r="1922" spans="3:73" x14ac:dyDescent="0.3">
      <c r="C1922">
        <v>927003</v>
      </c>
      <c r="D1922" t="s">
        <v>4420</v>
      </c>
      <c r="E1922" t="s">
        <v>551</v>
      </c>
      <c r="F1922" t="s">
        <v>3614</v>
      </c>
      <c r="G1922" t="s">
        <v>3802</v>
      </c>
      <c r="H1922" t="s">
        <v>3803</v>
      </c>
      <c r="I1922" t="s">
        <v>4707</v>
      </c>
      <c r="J1922">
        <v>2026</v>
      </c>
      <c r="K1922" t="s">
        <v>4062</v>
      </c>
      <c r="L1922">
        <v>296.50279799999998</v>
      </c>
    </row>
    <row r="1923" spans="3:73" x14ac:dyDescent="0.3">
      <c r="C1923">
        <v>927003</v>
      </c>
      <c r="D1923" t="s">
        <v>4420</v>
      </c>
      <c r="E1923" t="s">
        <v>551</v>
      </c>
      <c r="F1923" t="s">
        <v>3614</v>
      </c>
      <c r="G1923" t="s">
        <v>3802</v>
      </c>
      <c r="H1923" t="s">
        <v>3803</v>
      </c>
      <c r="I1923" t="s">
        <v>4707</v>
      </c>
      <c r="J1923">
        <v>2025</v>
      </c>
      <c r="K1923" t="s">
        <v>4062</v>
      </c>
      <c r="L1923">
        <v>148.73720700000001</v>
      </c>
      <c r="M1923">
        <v>2545800000</v>
      </c>
      <c r="N1923">
        <v>1573900000</v>
      </c>
      <c r="O1923">
        <v>791200000</v>
      </c>
      <c r="P1923">
        <v>325200000</v>
      </c>
      <c r="Q1923">
        <v>411200000</v>
      </c>
      <c r="S1923">
        <v>272800000</v>
      </c>
      <c r="U1923">
        <v>300800000</v>
      </c>
      <c r="V1923">
        <v>1175200000</v>
      </c>
      <c r="W1923">
        <v>991200000</v>
      </c>
      <c r="X1923">
        <v>224100000</v>
      </c>
      <c r="AA1923">
        <v>567500000</v>
      </c>
      <c r="AB1923">
        <v>1362800000</v>
      </c>
      <c r="AD1923">
        <v>1128600000</v>
      </c>
      <c r="AF1923">
        <v>37800000</v>
      </c>
      <c r="AG1923">
        <v>677400000</v>
      </c>
      <c r="AJ1923">
        <v>168000000</v>
      </c>
      <c r="AK1923">
        <v>232400000</v>
      </c>
      <c r="AL1923">
        <v>509400000</v>
      </c>
      <c r="AM1923">
        <v>19400000</v>
      </c>
      <c r="AO1923">
        <v>16700000</v>
      </c>
      <c r="AQ1923">
        <v>233300000</v>
      </c>
      <c r="AS1923">
        <v>62000000</v>
      </c>
      <c r="AU1923">
        <v>-109800000</v>
      </c>
      <c r="AV1923">
        <v>-56100000</v>
      </c>
      <c r="AW1923">
        <v>15600000</v>
      </c>
      <c r="AY1923">
        <v>3.95</v>
      </c>
      <c r="AZ1923">
        <v>385805500</v>
      </c>
      <c r="BN1923">
        <v>0.46162306544111897</v>
      </c>
      <c r="BP1923">
        <v>0.79822437449556105</v>
      </c>
      <c r="BQ1923">
        <v>1.17302259887006</v>
      </c>
      <c r="BR1923">
        <v>37.654989113924103</v>
      </c>
      <c r="BT1923">
        <v>104882.96986778799</v>
      </c>
      <c r="BU1923">
        <v>4.3110652160992098E-7</v>
      </c>
    </row>
    <row r="1924" spans="3:73" x14ac:dyDescent="0.3">
      <c r="C1924">
        <v>927003</v>
      </c>
      <c r="D1924" t="s">
        <v>4420</v>
      </c>
      <c r="E1924" t="s">
        <v>551</v>
      </c>
      <c r="F1924" t="s">
        <v>3614</v>
      </c>
      <c r="G1924" t="s">
        <v>3802</v>
      </c>
      <c r="H1924" t="s">
        <v>3803</v>
      </c>
      <c r="I1924" t="s">
        <v>4707</v>
      </c>
      <c r="J1924">
        <v>2024</v>
      </c>
      <c r="K1924" t="s">
        <v>4062</v>
      </c>
      <c r="L1924">
        <v>104.855931</v>
      </c>
      <c r="M1924">
        <v>2261894000</v>
      </c>
      <c r="N1924">
        <v>1389323000</v>
      </c>
      <c r="O1924">
        <v>722086000</v>
      </c>
      <c r="P1924">
        <v>265315000</v>
      </c>
      <c r="Q1924">
        <v>360411000</v>
      </c>
      <c r="S1924">
        <v>185604000</v>
      </c>
      <c r="U1924">
        <v>296002000</v>
      </c>
      <c r="V1924">
        <v>1055184000</v>
      </c>
      <c r="W1924">
        <v>314222000</v>
      </c>
      <c r="X1924">
        <v>143502000</v>
      </c>
      <c r="AA1924">
        <v>564695000</v>
      </c>
      <c r="AB1924">
        <v>1203171000</v>
      </c>
      <c r="AD1924">
        <v>1026684000</v>
      </c>
      <c r="AF1924">
        <v>37711000</v>
      </c>
      <c r="AG1924">
        <v>529343000</v>
      </c>
      <c r="AJ1924">
        <v>36607000</v>
      </c>
      <c r="AK1924">
        <v>211834000</v>
      </c>
      <c r="AL1924">
        <v>492736000</v>
      </c>
      <c r="AM1924">
        <v>-3929000</v>
      </c>
      <c r="AN1924">
        <v>54214000</v>
      </c>
      <c r="AO1924">
        <v>25105000</v>
      </c>
      <c r="AQ1924">
        <v>130747000</v>
      </c>
      <c r="AS1924">
        <v>68455000</v>
      </c>
      <c r="AU1924">
        <v>-73541000</v>
      </c>
      <c r="AV1924">
        <v>-377093000</v>
      </c>
      <c r="AW1924">
        <v>15369000</v>
      </c>
      <c r="AY1924">
        <v>1.45</v>
      </c>
      <c r="AZ1924">
        <v>348274000</v>
      </c>
      <c r="BB1924">
        <v>75390000</v>
      </c>
      <c r="BC1924">
        <v>75390000</v>
      </c>
      <c r="BN1924">
        <v>0.46650461957987399</v>
      </c>
      <c r="BO1924">
        <v>3.0029874526986702</v>
      </c>
      <c r="BP1924">
        <v>2.2980122333891302</v>
      </c>
      <c r="BQ1924">
        <v>3.2744747344234302</v>
      </c>
      <c r="BR1924">
        <v>72.314435172413795</v>
      </c>
      <c r="BS1924">
        <v>4.5059264227611903E-2</v>
      </c>
      <c r="BT1924">
        <v>146572.538657828</v>
      </c>
      <c r="BU1924">
        <v>1.2636699184903899E-7</v>
      </c>
    </row>
    <row r="1925" spans="3:73" x14ac:dyDescent="0.3">
      <c r="C1925">
        <v>927003</v>
      </c>
      <c r="D1925" t="s">
        <v>4420</v>
      </c>
      <c r="E1925" t="s">
        <v>551</v>
      </c>
      <c r="F1925" t="s">
        <v>3614</v>
      </c>
      <c r="G1925" t="s">
        <v>3802</v>
      </c>
      <c r="H1925" t="s">
        <v>3803</v>
      </c>
      <c r="I1925" t="s">
        <v>4707</v>
      </c>
      <c r="J1925">
        <v>2023</v>
      </c>
      <c r="K1925" t="s">
        <v>4062</v>
      </c>
      <c r="L1925">
        <v>98.365364</v>
      </c>
      <c r="M1925">
        <v>2556757000</v>
      </c>
      <c r="N1925">
        <v>1711894000</v>
      </c>
      <c r="O1925">
        <v>1044556000</v>
      </c>
      <c r="P1925">
        <v>282430000</v>
      </c>
      <c r="Q1925">
        <v>336137000</v>
      </c>
      <c r="S1925">
        <v>167665000</v>
      </c>
      <c r="U1925">
        <v>283840000</v>
      </c>
      <c r="V1925">
        <v>1412575000</v>
      </c>
      <c r="W1925">
        <v>335848000</v>
      </c>
      <c r="X1925">
        <v>141850000</v>
      </c>
      <c r="AA1925">
        <v>915679000</v>
      </c>
      <c r="AB1925">
        <v>1144182000</v>
      </c>
      <c r="AD1925">
        <v>989731000</v>
      </c>
      <c r="AF1925">
        <v>37318000</v>
      </c>
      <c r="AG1925">
        <v>592398000</v>
      </c>
      <c r="AJ1925">
        <v>113694000</v>
      </c>
      <c r="AK1925">
        <v>202439000</v>
      </c>
      <c r="AL1925">
        <v>478704000</v>
      </c>
      <c r="AM1925">
        <v>-8288000</v>
      </c>
      <c r="AN1925">
        <v>128284000</v>
      </c>
      <c r="AO1925">
        <v>16566000</v>
      </c>
      <c r="AQ1925">
        <v>208937000</v>
      </c>
      <c r="AS1925">
        <v>66533000</v>
      </c>
      <c r="AU1925">
        <v>-64751000</v>
      </c>
      <c r="AV1925">
        <v>445684000</v>
      </c>
      <c r="AW1925">
        <v>15222000</v>
      </c>
      <c r="AY1925">
        <v>3.42</v>
      </c>
      <c r="AZ1925">
        <v>356074500</v>
      </c>
      <c r="BB1925">
        <v>136562000</v>
      </c>
      <c r="BC1925">
        <v>136562000</v>
      </c>
      <c r="BN1925">
        <v>0.55248699817777003</v>
      </c>
      <c r="BO1925">
        <v>8.2435108052637904</v>
      </c>
      <c r="BP1925">
        <v>3.11020461637407</v>
      </c>
      <c r="BQ1925">
        <v>4.0963679998094404</v>
      </c>
      <c r="BR1925">
        <v>28.761802339181301</v>
      </c>
      <c r="BS1925">
        <v>0.112118526598041</v>
      </c>
      <c r="BT1925">
        <v>154749.59254966999</v>
      </c>
      <c r="BU1925">
        <v>2.9401751196925001E-7</v>
      </c>
    </row>
    <row r="1926" spans="3:73" x14ac:dyDescent="0.3">
      <c r="C1926">
        <v>927003</v>
      </c>
      <c r="D1926" t="s">
        <v>4420</v>
      </c>
      <c r="E1926" t="s">
        <v>551</v>
      </c>
      <c r="F1926" t="s">
        <v>3614</v>
      </c>
      <c r="G1926" t="s">
        <v>3802</v>
      </c>
      <c r="H1926" t="s">
        <v>3803</v>
      </c>
      <c r="I1926" t="s">
        <v>4707</v>
      </c>
      <c r="J1926">
        <v>2022</v>
      </c>
      <c r="K1926" t="s">
        <v>4062</v>
      </c>
      <c r="L1926">
        <v>81.907561000000001</v>
      </c>
      <c r="M1926">
        <v>1992168000</v>
      </c>
      <c r="N1926">
        <v>1188514000</v>
      </c>
      <c r="O1926">
        <v>458818000</v>
      </c>
      <c r="Q1926">
        <v>376012000</v>
      </c>
      <c r="R1926">
        <v>148462000</v>
      </c>
      <c r="S1926">
        <v>148462000</v>
      </c>
      <c r="U1926">
        <v>281433000</v>
      </c>
      <c r="V1926">
        <v>925901000</v>
      </c>
      <c r="W1926">
        <v>393043000</v>
      </c>
      <c r="X1926">
        <v>170467000</v>
      </c>
      <c r="AA1926">
        <v>373262000</v>
      </c>
      <c r="AB1926">
        <v>1066267000</v>
      </c>
      <c r="AD1926">
        <v>915270000</v>
      </c>
      <c r="AF1926">
        <v>37429000</v>
      </c>
      <c r="AG1926">
        <v>675506000</v>
      </c>
      <c r="AJ1926">
        <v>233095000</v>
      </c>
      <c r="AK1926">
        <v>191020000</v>
      </c>
      <c r="AL1926">
        <v>442411000</v>
      </c>
      <c r="AM1926">
        <v>39850000</v>
      </c>
      <c r="AN1926">
        <v>199660000</v>
      </c>
      <c r="AQ1926">
        <v>183587000</v>
      </c>
      <c r="AS1926">
        <v>60296000</v>
      </c>
      <c r="AU1926">
        <v>-208272000</v>
      </c>
      <c r="AV1926">
        <v>-61865000</v>
      </c>
      <c r="AW1926">
        <v>15204000</v>
      </c>
      <c r="AY1926">
        <v>5.33</v>
      </c>
      <c r="AZ1926">
        <v>357211000</v>
      </c>
      <c r="BN1926">
        <v>0.46477054144028002</v>
      </c>
      <c r="BP1926">
        <v>1.1673481018616301</v>
      </c>
      <c r="BQ1926">
        <v>2.0672089313383002</v>
      </c>
      <c r="BR1926">
        <v>15.3672722326454</v>
      </c>
      <c r="BS1926">
        <v>0.18725141076297</v>
      </c>
      <c r="BT1926">
        <v>185623.888861738</v>
      </c>
      <c r="BU1926">
        <v>4.0943525414366201E-7</v>
      </c>
    </row>
    <row r="1927" spans="3:73" x14ac:dyDescent="0.3">
      <c r="C1927">
        <v>927003</v>
      </c>
      <c r="D1927" t="s">
        <v>4420</v>
      </c>
      <c r="E1927" t="s">
        <v>551</v>
      </c>
      <c r="F1927" t="s">
        <v>3614</v>
      </c>
      <c r="G1927" t="s">
        <v>3802</v>
      </c>
      <c r="H1927" t="s">
        <v>3803</v>
      </c>
      <c r="I1927" t="s">
        <v>4707</v>
      </c>
      <c r="J1927">
        <v>2021</v>
      </c>
      <c r="K1927" t="s">
        <v>4062</v>
      </c>
      <c r="L1927">
        <v>97.476726999999997</v>
      </c>
      <c r="M1927">
        <v>1817340000</v>
      </c>
      <c r="N1927">
        <v>1162234000</v>
      </c>
      <c r="O1927">
        <v>544372000</v>
      </c>
      <c r="Q1927">
        <v>338410000</v>
      </c>
      <c r="R1927">
        <v>588195000</v>
      </c>
      <c r="S1927">
        <v>114830000</v>
      </c>
      <c r="U1927">
        <v>212190000</v>
      </c>
      <c r="V1927">
        <v>945844000</v>
      </c>
      <c r="W1927">
        <v>370196000</v>
      </c>
      <c r="X1927">
        <v>193708000</v>
      </c>
      <c r="AA1927">
        <v>392733000</v>
      </c>
      <c r="AB1927">
        <v>870851000</v>
      </c>
      <c r="AD1927">
        <v>756323000</v>
      </c>
      <c r="AF1927">
        <v>37589000</v>
      </c>
      <c r="AG1927">
        <v>532322000</v>
      </c>
      <c r="AJ1927">
        <v>151681000</v>
      </c>
      <c r="AK1927">
        <v>161831000</v>
      </c>
      <c r="AL1927">
        <v>380641000</v>
      </c>
      <c r="AM1927">
        <v>14004000</v>
      </c>
      <c r="AN1927">
        <v>134736000</v>
      </c>
      <c r="AQ1927">
        <v>140245000</v>
      </c>
      <c r="AS1927">
        <v>52893000</v>
      </c>
      <c r="AU1927">
        <v>-47302000</v>
      </c>
      <c r="AV1927">
        <v>-25372000</v>
      </c>
      <c r="AW1927">
        <v>15385000</v>
      </c>
      <c r="AY1927">
        <v>3.53</v>
      </c>
      <c r="AZ1927">
        <v>279878000</v>
      </c>
      <c r="BN1927">
        <v>0.52045517074405401</v>
      </c>
      <c r="BP1927">
        <v>1.470496709851</v>
      </c>
      <c r="BQ1927">
        <v>2.22537250537553</v>
      </c>
      <c r="BR1927">
        <v>27.613803682719499</v>
      </c>
      <c r="BS1927">
        <v>0.15471762678115999</v>
      </c>
      <c r="BT1927">
        <v>157832.546018908</v>
      </c>
      <c r="BU1927">
        <v>3.9512252533441402E-7</v>
      </c>
    </row>
    <row r="1928" spans="3:73" x14ac:dyDescent="0.3">
      <c r="C1928">
        <v>927003</v>
      </c>
      <c r="D1928" t="s">
        <v>4420</v>
      </c>
      <c r="E1928" t="s">
        <v>551</v>
      </c>
      <c r="F1928" t="s">
        <v>3614</v>
      </c>
      <c r="G1928" t="s">
        <v>3802</v>
      </c>
      <c r="H1928" t="s">
        <v>3803</v>
      </c>
      <c r="I1928" t="s">
        <v>4707</v>
      </c>
      <c r="J1928">
        <v>2020</v>
      </c>
      <c r="K1928" t="s">
        <v>4062</v>
      </c>
      <c r="L1928">
        <v>67.078577999999993</v>
      </c>
      <c r="M1928">
        <v>1647662000</v>
      </c>
      <c r="N1928">
        <v>980249000</v>
      </c>
      <c r="O1928">
        <v>480368000</v>
      </c>
      <c r="Q1928">
        <v>221346000</v>
      </c>
      <c r="R1928">
        <v>597511000</v>
      </c>
      <c r="S1928">
        <v>114731000</v>
      </c>
      <c r="U1928">
        <v>209983000</v>
      </c>
      <c r="V1928">
        <v>832322000</v>
      </c>
      <c r="W1928">
        <v>296397000</v>
      </c>
      <c r="X1928">
        <v>125224000</v>
      </c>
      <c r="AA1928">
        <v>322046000</v>
      </c>
      <c r="AB1928">
        <v>814739000</v>
      </c>
      <c r="AD1928">
        <v>712297000</v>
      </c>
      <c r="AF1928">
        <v>38293000</v>
      </c>
      <c r="AG1928">
        <v>541869000</v>
      </c>
      <c r="AJ1928">
        <v>176023000</v>
      </c>
      <c r="AK1928">
        <v>143961000</v>
      </c>
      <c r="AL1928">
        <v>365846000</v>
      </c>
      <c r="AM1928">
        <v>22996000</v>
      </c>
      <c r="AN1928">
        <v>134675000</v>
      </c>
      <c r="AQ1928">
        <v>201236000</v>
      </c>
      <c r="AS1928">
        <v>47770000</v>
      </c>
      <c r="AU1928">
        <v>-42840000</v>
      </c>
      <c r="AV1928">
        <v>-29612000</v>
      </c>
      <c r="AY1928">
        <v>3.52</v>
      </c>
      <c r="AZ1928">
        <v>225682500</v>
      </c>
      <c r="BN1928">
        <v>0.50515336276493605</v>
      </c>
      <c r="BP1928">
        <v>1.62069116758942</v>
      </c>
      <c r="BQ1928">
        <v>2.56042739973751</v>
      </c>
      <c r="BR1928">
        <v>19.056414204545501</v>
      </c>
      <c r="BS1928">
        <v>0.16529833480415199</v>
      </c>
      <c r="BU1928">
        <v>2.8980642213027702E-7</v>
      </c>
    </row>
    <row r="1929" spans="3:73" x14ac:dyDescent="0.3">
      <c r="C1929">
        <v>927003</v>
      </c>
      <c r="D1929" t="s">
        <v>4420</v>
      </c>
      <c r="E1929" t="s">
        <v>551</v>
      </c>
      <c r="F1929" t="s">
        <v>3614</v>
      </c>
      <c r="G1929" t="s">
        <v>3802</v>
      </c>
      <c r="H1929" t="s">
        <v>3803</v>
      </c>
      <c r="I1929" t="s">
        <v>4707</v>
      </c>
      <c r="J1929">
        <v>2019</v>
      </c>
      <c r="K1929" t="s">
        <v>4062</v>
      </c>
      <c r="L1929">
        <v>53.712558000000001</v>
      </c>
      <c r="M1929">
        <v>1532406000</v>
      </c>
      <c r="N1929">
        <v>866738000</v>
      </c>
      <c r="O1929">
        <v>346441000</v>
      </c>
      <c r="Q1929">
        <v>230019000</v>
      </c>
      <c r="R1929">
        <v>600456000</v>
      </c>
      <c r="S1929">
        <v>108109000</v>
      </c>
      <c r="U1929">
        <v>202932000</v>
      </c>
      <c r="V1929">
        <v>855146000</v>
      </c>
      <c r="W1929">
        <v>320332000</v>
      </c>
      <c r="X1929">
        <v>170671000</v>
      </c>
      <c r="AA1929">
        <v>339027000</v>
      </c>
      <c r="AB1929">
        <v>676714000</v>
      </c>
      <c r="AD1929">
        <v>577724000</v>
      </c>
      <c r="AF1929">
        <v>38358000</v>
      </c>
      <c r="AG1929">
        <v>112295000</v>
      </c>
      <c r="AJ1929">
        <v>22202000</v>
      </c>
      <c r="AK1929">
        <v>101503000</v>
      </c>
      <c r="AL1929">
        <v>261264000</v>
      </c>
      <c r="AM1929">
        <v>10699000</v>
      </c>
      <c r="AN1929">
        <v>10264000</v>
      </c>
      <c r="AQ1929">
        <v>48392000</v>
      </c>
      <c r="AS1929">
        <v>26147000</v>
      </c>
      <c r="AU1929">
        <v>-393847000</v>
      </c>
      <c r="AV1929">
        <v>338840000</v>
      </c>
      <c r="AY1929">
        <v>0.27</v>
      </c>
      <c r="AZ1929">
        <v>164003000</v>
      </c>
      <c r="BN1929">
        <v>0.55804140678123204</v>
      </c>
      <c r="BP1929">
        <v>1.0815060624602</v>
      </c>
      <c r="BQ1929">
        <v>1.98768465217337</v>
      </c>
      <c r="BR1929">
        <v>198.93539999999999</v>
      </c>
      <c r="BS1929">
        <v>1.51674119347317E-2</v>
      </c>
      <c r="BU1929">
        <v>2.1430605336966599E-8</v>
      </c>
    </row>
    <row r="1930" spans="3:73" x14ac:dyDescent="0.3">
      <c r="C1930">
        <v>927003</v>
      </c>
      <c r="D1930" t="s">
        <v>4420</v>
      </c>
      <c r="E1930" t="s">
        <v>551</v>
      </c>
      <c r="F1930" t="s">
        <v>3614</v>
      </c>
      <c r="G1930" t="s">
        <v>3802</v>
      </c>
      <c r="H1930" t="s">
        <v>3803</v>
      </c>
      <c r="I1930" t="s">
        <v>4707</v>
      </c>
      <c r="J1930">
        <v>2018</v>
      </c>
      <c r="K1930" t="s">
        <v>4062</v>
      </c>
      <c r="L1930">
        <v>57.921030999999999</v>
      </c>
      <c r="M1930">
        <v>816484000</v>
      </c>
      <c r="N1930">
        <v>568448000</v>
      </c>
      <c r="O1930">
        <v>349301000</v>
      </c>
      <c r="Q1930">
        <v>97987000</v>
      </c>
      <c r="R1930">
        <v>188079000</v>
      </c>
      <c r="S1930">
        <v>31269000</v>
      </c>
      <c r="T1930">
        <v>54910000</v>
      </c>
      <c r="U1930">
        <v>101900000</v>
      </c>
      <c r="V1930">
        <v>209182000</v>
      </c>
      <c r="W1930">
        <v>110309000</v>
      </c>
      <c r="X1930">
        <v>39646000</v>
      </c>
      <c r="AB1930">
        <v>606790000</v>
      </c>
      <c r="AD1930">
        <v>512783000</v>
      </c>
      <c r="AF1930">
        <v>38164000</v>
      </c>
      <c r="AG1930">
        <v>75188000</v>
      </c>
      <c r="AJ1930">
        <v>19570000</v>
      </c>
      <c r="AK1930">
        <v>76008000</v>
      </c>
      <c r="AL1930">
        <v>194054000</v>
      </c>
      <c r="AM1930">
        <v>25227000</v>
      </c>
      <c r="AN1930">
        <v>19406000</v>
      </c>
      <c r="AO1930">
        <v>228000</v>
      </c>
      <c r="AQ1930">
        <v>151271000</v>
      </c>
      <c r="AS1930">
        <v>13592000</v>
      </c>
      <c r="AU1930">
        <v>-113592000</v>
      </c>
      <c r="AV1930">
        <v>-97134000</v>
      </c>
      <c r="AY1930">
        <v>0.51</v>
      </c>
      <c r="BB1930">
        <v>44861000</v>
      </c>
      <c r="BC1930">
        <v>44861000</v>
      </c>
      <c r="BN1930">
        <v>0.25619852930369702</v>
      </c>
      <c r="BO1930">
        <v>196.758771929825</v>
      </c>
      <c r="BP1930">
        <v>3.1665684576961102</v>
      </c>
      <c r="BQ1930">
        <v>4.2649375844219399</v>
      </c>
      <c r="BR1930">
        <v>113.570649019608</v>
      </c>
      <c r="BS1930">
        <v>3.1981410372616599E-2</v>
      </c>
      <c r="BU1930">
        <v>4.86819588490252E-8</v>
      </c>
    </row>
    <row r="1931" spans="3:73" x14ac:dyDescent="0.3">
      <c r="C1931">
        <v>927003</v>
      </c>
      <c r="D1931" t="s">
        <v>4420</v>
      </c>
      <c r="E1931" t="s">
        <v>551</v>
      </c>
      <c r="F1931" t="s">
        <v>3614</v>
      </c>
      <c r="G1931" t="s">
        <v>3802</v>
      </c>
      <c r="H1931" t="s">
        <v>3803</v>
      </c>
      <c r="I1931" t="s">
        <v>4707</v>
      </c>
      <c r="J1931">
        <v>2017</v>
      </c>
      <c r="K1931" t="s">
        <v>4062</v>
      </c>
      <c r="L1931">
        <v>70.625574</v>
      </c>
    </row>
    <row r="1932" spans="3:73" x14ac:dyDescent="0.3">
      <c r="C1932">
        <v>1334325</v>
      </c>
      <c r="D1932" t="s">
        <v>4484</v>
      </c>
      <c r="E1932" t="s">
        <v>2602</v>
      </c>
      <c r="F1932" t="s">
        <v>3614</v>
      </c>
      <c r="G1932" t="s">
        <v>3769</v>
      </c>
      <c r="H1932" t="s">
        <v>3770</v>
      </c>
      <c r="I1932" t="s">
        <v>4708</v>
      </c>
      <c r="J1932">
        <v>2026</v>
      </c>
      <c r="K1932" t="s">
        <v>4062</v>
      </c>
      <c r="L1932">
        <v>12.998894999999999</v>
      </c>
    </row>
    <row r="1933" spans="3:73" x14ac:dyDescent="0.3">
      <c r="C1933">
        <v>1334325</v>
      </c>
      <c r="D1933" t="s">
        <v>4484</v>
      </c>
      <c r="E1933" t="s">
        <v>2602</v>
      </c>
      <c r="F1933" t="s">
        <v>3614</v>
      </c>
      <c r="G1933" t="s">
        <v>3769</v>
      </c>
      <c r="H1933" t="s">
        <v>3770</v>
      </c>
      <c r="I1933" t="s">
        <v>4708</v>
      </c>
      <c r="J1933">
        <v>2025</v>
      </c>
      <c r="K1933" t="s">
        <v>4062</v>
      </c>
      <c r="L1933">
        <v>8.211468</v>
      </c>
      <c r="AF1933">
        <v>11270575</v>
      </c>
      <c r="AY1933">
        <v>0.37</v>
      </c>
      <c r="BR1933">
        <v>22.1931567567568</v>
      </c>
    </row>
    <row r="1934" spans="3:73" x14ac:dyDescent="0.3">
      <c r="C1934">
        <v>1334325</v>
      </c>
      <c r="D1934" t="s">
        <v>4484</v>
      </c>
      <c r="E1934" t="s">
        <v>2602</v>
      </c>
      <c r="F1934" t="s">
        <v>3614</v>
      </c>
      <c r="G1934" t="s">
        <v>3769</v>
      </c>
      <c r="H1934" t="s">
        <v>3770</v>
      </c>
      <c r="I1934" t="s">
        <v>4708</v>
      </c>
      <c r="J1934">
        <v>2024</v>
      </c>
      <c r="K1934" t="s">
        <v>4062</v>
      </c>
      <c r="L1934">
        <v>7.3312980000000003</v>
      </c>
      <c r="M1934">
        <v>57544544</v>
      </c>
      <c r="N1934">
        <v>42982015</v>
      </c>
      <c r="O1934">
        <v>22479072</v>
      </c>
      <c r="P1934">
        <v>3493463</v>
      </c>
      <c r="Q1934">
        <v>13975529</v>
      </c>
      <c r="S1934">
        <v>7236161</v>
      </c>
      <c r="T1934">
        <v>3687034</v>
      </c>
      <c r="U1934">
        <v>3639334</v>
      </c>
      <c r="V1934">
        <v>4416021</v>
      </c>
      <c r="W1934">
        <v>3897016</v>
      </c>
      <c r="X1934">
        <v>1034488</v>
      </c>
      <c r="AB1934">
        <v>53128523</v>
      </c>
      <c r="AC1934">
        <v>61933</v>
      </c>
      <c r="AD1934">
        <v>-7406491</v>
      </c>
      <c r="AE1934">
        <v>11195</v>
      </c>
      <c r="AF1934">
        <v>11195487</v>
      </c>
      <c r="AG1934">
        <v>14173105</v>
      </c>
      <c r="AH1934">
        <v>20316161</v>
      </c>
      <c r="AI1934">
        <v>6143056</v>
      </c>
      <c r="AJ1934">
        <v>3584131</v>
      </c>
      <c r="AK1934">
        <v>2242429</v>
      </c>
      <c r="AL1934">
        <v>10588974</v>
      </c>
      <c r="AM1934">
        <v>965292</v>
      </c>
      <c r="AN1934">
        <v>3645996</v>
      </c>
      <c r="AP1934">
        <v>710059</v>
      </c>
      <c r="AQ1934">
        <v>2451675</v>
      </c>
      <c r="AU1934">
        <v>-4421092</v>
      </c>
      <c r="AV1934">
        <v>-15633</v>
      </c>
      <c r="AY1934">
        <v>0.33</v>
      </c>
      <c r="AZ1934">
        <v>12830527</v>
      </c>
      <c r="BA1934">
        <v>0.17641772970789099</v>
      </c>
      <c r="BE1934">
        <v>0.120676096236883</v>
      </c>
      <c r="BG1934">
        <v>0.69762712551844797</v>
      </c>
      <c r="BH1934">
        <v>0.47878438664288703</v>
      </c>
      <c r="BI1934">
        <v>0.35305103816618999</v>
      </c>
      <c r="BJ1934">
        <v>-0.21761453849474799</v>
      </c>
      <c r="BM1934">
        <v>0.110376611014256</v>
      </c>
      <c r="BN1934">
        <v>7.6740915698280607E-2</v>
      </c>
      <c r="BP1934">
        <v>5.7682780876444903</v>
      </c>
      <c r="BQ1934">
        <v>7.4432555575855996</v>
      </c>
      <c r="BR1934">
        <v>22.216054545454501</v>
      </c>
      <c r="BS1934">
        <v>6.8625961990323003E-2</v>
      </c>
      <c r="BU1934">
        <v>4.5537278346698998E-8</v>
      </c>
    </row>
    <row r="1935" spans="3:73" x14ac:dyDescent="0.3">
      <c r="C1935">
        <v>1334325</v>
      </c>
      <c r="D1935" t="s">
        <v>4484</v>
      </c>
      <c r="E1935" t="s">
        <v>2602</v>
      </c>
      <c r="F1935" t="s">
        <v>3614</v>
      </c>
      <c r="G1935" t="s">
        <v>3769</v>
      </c>
      <c r="H1935" t="s">
        <v>3770</v>
      </c>
      <c r="I1935" t="s">
        <v>4708</v>
      </c>
      <c r="J1935">
        <v>2023</v>
      </c>
      <c r="K1935" t="s">
        <v>4062</v>
      </c>
      <c r="L1935">
        <v>7.8859260000000004</v>
      </c>
      <c r="M1935">
        <v>51841516</v>
      </c>
      <c r="N1935">
        <v>40888087</v>
      </c>
      <c r="O1935">
        <v>24448841</v>
      </c>
      <c r="P1935">
        <v>2643461</v>
      </c>
      <c r="Q1935">
        <v>11685525</v>
      </c>
      <c r="S1935">
        <v>6873320</v>
      </c>
      <c r="T1935">
        <v>486615</v>
      </c>
      <c r="U1935">
        <v>3382108</v>
      </c>
      <c r="V1935">
        <v>3412750</v>
      </c>
      <c r="W1935">
        <v>3279368</v>
      </c>
      <c r="X1935">
        <v>1308201</v>
      </c>
      <c r="AB1935">
        <v>48428766</v>
      </c>
      <c r="AC1935">
        <v>46300</v>
      </c>
      <c r="AD1935">
        <v>-11052487</v>
      </c>
      <c r="AE1935">
        <v>11118</v>
      </c>
      <c r="AF1935">
        <v>11117695</v>
      </c>
      <c r="AG1935">
        <v>13031055</v>
      </c>
      <c r="AH1935">
        <v>19352088</v>
      </c>
      <c r="AI1935">
        <v>6321033</v>
      </c>
      <c r="AJ1935">
        <v>2739552</v>
      </c>
      <c r="AK1935">
        <v>2096467</v>
      </c>
      <c r="AL1935">
        <v>10291503</v>
      </c>
      <c r="AM1935">
        <v>297079</v>
      </c>
      <c r="AN1935">
        <v>3124149</v>
      </c>
      <c r="AO1935">
        <v>9704</v>
      </c>
      <c r="AP1935">
        <v>603467</v>
      </c>
      <c r="AQ1935">
        <v>2389876</v>
      </c>
      <c r="AU1935">
        <v>-1520775</v>
      </c>
      <c r="AV1935">
        <v>-17963</v>
      </c>
      <c r="AY1935">
        <v>0.28000000000000003</v>
      </c>
      <c r="AZ1935">
        <v>10856318</v>
      </c>
      <c r="BA1935">
        <v>0.14156363902437799</v>
      </c>
      <c r="BB1935">
        <v>3430932</v>
      </c>
      <c r="BC1935">
        <v>4034399</v>
      </c>
      <c r="BD1935">
        <v>0.208473576598039</v>
      </c>
      <c r="BE1935">
        <v>0.123494477701838</v>
      </c>
      <c r="BG1935">
        <v>0.67336687390011896</v>
      </c>
      <c r="BH1935">
        <v>0.58224464316539004</v>
      </c>
      <c r="BI1935">
        <v>0.373293250143379</v>
      </c>
      <c r="BJ1935">
        <v>-7.8584543435313001E-2</v>
      </c>
      <c r="BM1935">
        <v>0.10833285793243599</v>
      </c>
      <c r="BN1935">
        <v>6.5830443693043195E-2</v>
      </c>
      <c r="BO1935">
        <v>353.55853256389099</v>
      </c>
      <c r="BP1935">
        <v>7.4553514579638502</v>
      </c>
      <c r="BQ1935">
        <v>8.9049359510734991</v>
      </c>
      <c r="BR1935">
        <v>28.164021428571399</v>
      </c>
      <c r="BS1935">
        <v>6.4510192144891704E-2</v>
      </c>
      <c r="BU1935">
        <v>4.5593961241960998E-8</v>
      </c>
    </row>
    <row r="1936" spans="3:73" x14ac:dyDescent="0.3">
      <c r="C1936">
        <v>1334325</v>
      </c>
      <c r="D1936" t="s">
        <v>4484</v>
      </c>
      <c r="E1936" t="s">
        <v>2602</v>
      </c>
      <c r="F1936" t="s">
        <v>3614</v>
      </c>
      <c r="G1936" t="s">
        <v>3769</v>
      </c>
      <c r="H1936" t="s">
        <v>3770</v>
      </c>
      <c r="I1936" t="s">
        <v>4708</v>
      </c>
      <c r="J1936">
        <v>2022</v>
      </c>
      <c r="K1936" t="s">
        <v>4062</v>
      </c>
      <c r="L1936">
        <v>5.91716</v>
      </c>
      <c r="M1936">
        <v>46927458</v>
      </c>
      <c r="N1936">
        <v>37010722</v>
      </c>
      <c r="O1936">
        <v>22927371</v>
      </c>
      <c r="P1936">
        <v>2870600</v>
      </c>
      <c r="Q1936">
        <v>10027111</v>
      </c>
      <c r="S1936">
        <v>5832532</v>
      </c>
      <c r="T1936">
        <v>442286</v>
      </c>
      <c r="U1936">
        <v>3382108</v>
      </c>
      <c r="V1936">
        <v>3544649</v>
      </c>
      <c r="W1936">
        <v>3468522</v>
      </c>
      <c r="X1936">
        <v>793247</v>
      </c>
      <c r="Y1936">
        <v>229238</v>
      </c>
      <c r="AB1936">
        <v>43382809</v>
      </c>
      <c r="AC1936">
        <v>28337</v>
      </c>
      <c r="AD1936">
        <v>-14176636</v>
      </c>
      <c r="AE1936">
        <v>10918</v>
      </c>
      <c r="AF1936">
        <v>10916853</v>
      </c>
      <c r="AG1936">
        <v>15190688</v>
      </c>
      <c r="AH1936">
        <v>22225803</v>
      </c>
      <c r="AI1936">
        <v>7035115</v>
      </c>
      <c r="AJ1936">
        <v>5004064</v>
      </c>
      <c r="AK1936">
        <v>2237920</v>
      </c>
      <c r="AL1936">
        <v>10186624</v>
      </c>
      <c r="AM1936">
        <v>831114</v>
      </c>
      <c r="AN1936">
        <v>4301221</v>
      </c>
      <c r="AP1936">
        <v>738729</v>
      </c>
      <c r="AQ1936">
        <v>6726967</v>
      </c>
      <c r="AU1936">
        <v>-556560</v>
      </c>
      <c r="AV1936">
        <v>-91896</v>
      </c>
      <c r="AY1936">
        <v>0.4</v>
      </c>
      <c r="AZ1936">
        <v>10359144</v>
      </c>
      <c r="BA1936">
        <v>0.22514660100244699</v>
      </c>
      <c r="BE1936">
        <v>0.30266474511629599</v>
      </c>
      <c r="BG1936">
        <v>0.68347082892798094</v>
      </c>
      <c r="BH1936">
        <v>0.67912126716261501</v>
      </c>
      <c r="BI1936">
        <v>0.47362043347841298</v>
      </c>
      <c r="BJ1936">
        <v>-2.5041164991879E-2</v>
      </c>
      <c r="BM1936">
        <v>0.10069017528860499</v>
      </c>
      <c r="BN1936">
        <v>7.5534647540465502E-2</v>
      </c>
      <c r="BP1936">
        <v>6.6101270224031996</v>
      </c>
      <c r="BQ1936">
        <v>7.7795703760852604</v>
      </c>
      <c r="BR1936">
        <v>14.792899999999999</v>
      </c>
      <c r="BS1936">
        <v>9.9145746878677193E-2</v>
      </c>
      <c r="BU1936">
        <v>5.4557647477368302E-8</v>
      </c>
    </row>
    <row r="1937" spans="3:73" x14ac:dyDescent="0.3">
      <c r="C1937">
        <v>1334325</v>
      </c>
      <c r="D1937" t="s">
        <v>4484</v>
      </c>
      <c r="E1937" t="s">
        <v>2602</v>
      </c>
      <c r="F1937" t="s">
        <v>3614</v>
      </c>
      <c r="G1937" t="s">
        <v>3769</v>
      </c>
      <c r="H1937" t="s">
        <v>3770</v>
      </c>
      <c r="I1937" t="s">
        <v>4708</v>
      </c>
      <c r="J1937">
        <v>2021</v>
      </c>
      <c r="K1937" t="s">
        <v>4062</v>
      </c>
      <c r="L1937">
        <v>8.2051999999999996</v>
      </c>
      <c r="M1937">
        <v>45465419</v>
      </c>
      <c r="N1937">
        <v>35557159</v>
      </c>
      <c r="O1937">
        <v>17747656</v>
      </c>
      <c r="P1937">
        <v>4207996</v>
      </c>
      <c r="Q1937">
        <v>10691177</v>
      </c>
      <c r="S1937">
        <v>6037101</v>
      </c>
      <c r="T1937">
        <v>412275</v>
      </c>
      <c r="U1937">
        <v>3382108</v>
      </c>
      <c r="V1937">
        <v>4416346</v>
      </c>
      <c r="W1937">
        <v>4258460</v>
      </c>
      <c r="X1937">
        <v>1454611</v>
      </c>
      <c r="AB1937">
        <v>41049073</v>
      </c>
      <c r="AD1937">
        <v>-18477857</v>
      </c>
      <c r="AE1937">
        <v>10858</v>
      </c>
      <c r="AF1937">
        <v>10857195</v>
      </c>
      <c r="AG1937">
        <v>14769718</v>
      </c>
      <c r="AH1937">
        <v>21331527</v>
      </c>
      <c r="AI1937">
        <v>6561809</v>
      </c>
      <c r="AJ1937">
        <v>3871467</v>
      </c>
      <c r="AK1937">
        <v>2982676</v>
      </c>
      <c r="AL1937">
        <v>10898251</v>
      </c>
      <c r="AM1937">
        <v>305479</v>
      </c>
      <c r="AN1937">
        <v>4947765</v>
      </c>
      <c r="AP1937">
        <v>924073</v>
      </c>
      <c r="AQ1937">
        <v>3269770</v>
      </c>
      <c r="AS1937">
        <v>924073</v>
      </c>
      <c r="AU1937">
        <v>-964204</v>
      </c>
      <c r="AV1937">
        <v>139323</v>
      </c>
      <c r="AY1937">
        <v>0.46</v>
      </c>
      <c r="AZ1937">
        <v>9916725</v>
      </c>
      <c r="BA1937">
        <v>0.18149038275600199</v>
      </c>
      <c r="BE1937">
        <v>0.15328344754691001</v>
      </c>
      <c r="BG1937">
        <v>0.69238915713816496</v>
      </c>
      <c r="BH1937">
        <v>0.66169113290930204</v>
      </c>
      <c r="BI1937">
        <v>0.46918135737405198</v>
      </c>
      <c r="BJ1937">
        <v>-4.5200889744086301E-2</v>
      </c>
      <c r="BM1937">
        <v>0.13982477672601701</v>
      </c>
      <c r="BN1937">
        <v>9.71363752305901E-2</v>
      </c>
      <c r="BP1937">
        <v>4.1676230374360701</v>
      </c>
      <c r="BQ1937">
        <v>5.8391958595360798</v>
      </c>
      <c r="BR1937">
        <v>17.837391304347801</v>
      </c>
      <c r="BS1937">
        <v>0.12053292896529</v>
      </c>
      <c r="BU1937">
        <v>9.1948288332844902E-8</v>
      </c>
    </row>
    <row r="1938" spans="3:73" x14ac:dyDescent="0.3">
      <c r="C1938">
        <v>1334325</v>
      </c>
      <c r="D1938" t="s">
        <v>4484</v>
      </c>
      <c r="E1938" t="s">
        <v>2602</v>
      </c>
      <c r="F1938" t="s">
        <v>3614</v>
      </c>
      <c r="G1938" t="s">
        <v>3769</v>
      </c>
      <c r="H1938" t="s">
        <v>3770</v>
      </c>
      <c r="I1938" t="s">
        <v>4708</v>
      </c>
      <c r="J1938">
        <v>2020</v>
      </c>
      <c r="K1938" t="s">
        <v>4062</v>
      </c>
      <c r="L1938">
        <v>6.0018659999999997</v>
      </c>
      <c r="M1938">
        <v>38039151</v>
      </c>
      <c r="N1938">
        <v>27685897</v>
      </c>
      <c r="O1938">
        <v>15134289</v>
      </c>
      <c r="P1938">
        <v>2014660</v>
      </c>
      <c r="Q1938">
        <v>9142273</v>
      </c>
      <c r="S1938">
        <v>6059900</v>
      </c>
      <c r="T1938">
        <v>349344</v>
      </c>
      <c r="U1938">
        <v>3382108</v>
      </c>
      <c r="V1938">
        <v>3642883</v>
      </c>
      <c r="W1938">
        <v>3384522</v>
      </c>
      <c r="X1938">
        <v>1284097</v>
      </c>
      <c r="AA1938">
        <v>573108</v>
      </c>
      <c r="AB1938">
        <v>34396268</v>
      </c>
      <c r="AD1938">
        <v>-23425622</v>
      </c>
      <c r="AE1938">
        <v>10753</v>
      </c>
      <c r="AF1938">
        <v>10751881</v>
      </c>
      <c r="AG1938">
        <v>12729448</v>
      </c>
      <c r="AI1938">
        <v>7314362</v>
      </c>
      <c r="AJ1938">
        <v>2803765</v>
      </c>
      <c r="AK1938">
        <v>3188389</v>
      </c>
      <c r="AL1938">
        <v>9925683</v>
      </c>
      <c r="AM1938">
        <v>-58222</v>
      </c>
      <c r="AN1938">
        <v>3343585</v>
      </c>
      <c r="AP1938">
        <v>806686</v>
      </c>
      <c r="AQ1938">
        <v>4434406</v>
      </c>
      <c r="AS1938">
        <v>806686</v>
      </c>
      <c r="AU1938">
        <v>-998335</v>
      </c>
      <c r="AV1938">
        <v>162405</v>
      </c>
      <c r="AY1938">
        <v>0.31</v>
      </c>
      <c r="AZ1938">
        <v>7246393.5</v>
      </c>
      <c r="BH1938">
        <v>1.00937963139871</v>
      </c>
      <c r="BN1938">
        <v>9.5766674708381405E-2</v>
      </c>
      <c r="BP1938">
        <v>4.4716178532744104</v>
      </c>
      <c r="BQ1938">
        <v>5.4789491691884402</v>
      </c>
      <c r="BR1938">
        <v>19.360858064516101</v>
      </c>
      <c r="BS1938">
        <v>9.7207784286365007E-2</v>
      </c>
      <c r="BU1938">
        <v>5.4092451541545102E-8</v>
      </c>
    </row>
    <row r="1939" spans="3:73" x14ac:dyDescent="0.3">
      <c r="C1939">
        <v>1334325</v>
      </c>
      <c r="D1939" t="s">
        <v>4484</v>
      </c>
      <c r="E1939" t="s">
        <v>2602</v>
      </c>
      <c r="F1939" t="s">
        <v>3614</v>
      </c>
      <c r="G1939" t="s">
        <v>3769</v>
      </c>
      <c r="H1939" t="s">
        <v>3770</v>
      </c>
      <c r="I1939" t="s">
        <v>4708</v>
      </c>
      <c r="J1939">
        <v>2019</v>
      </c>
      <c r="K1939" t="s">
        <v>4062</v>
      </c>
      <c r="L1939">
        <v>11.775872</v>
      </c>
      <c r="M1939">
        <v>34330993</v>
      </c>
      <c r="N1939">
        <v>24099606</v>
      </c>
      <c r="O1939">
        <v>11721683</v>
      </c>
      <c r="P1939">
        <v>4431971</v>
      </c>
      <c r="Q1939">
        <v>5350514</v>
      </c>
      <c r="S1939">
        <v>5986812</v>
      </c>
      <c r="T1939">
        <v>230783</v>
      </c>
      <c r="U1939">
        <v>3382108</v>
      </c>
      <c r="V1939">
        <v>3703220</v>
      </c>
      <c r="W1939">
        <v>2987199</v>
      </c>
      <c r="X1939">
        <v>1273490</v>
      </c>
      <c r="AA1939">
        <v>1059574</v>
      </c>
      <c r="AB1939">
        <v>30627773</v>
      </c>
      <c r="AD1939">
        <v>-26769207</v>
      </c>
      <c r="AE1939">
        <v>10723</v>
      </c>
      <c r="AF1939">
        <v>10721881</v>
      </c>
      <c r="AG1939">
        <v>16429319</v>
      </c>
      <c r="AI1939">
        <v>8627615</v>
      </c>
      <c r="AJ1939">
        <v>6253437</v>
      </c>
      <c r="AK1939">
        <v>2801331</v>
      </c>
      <c r="AL1939">
        <v>10175882</v>
      </c>
      <c r="AM1939">
        <v>-1007354</v>
      </c>
      <c r="AN1939">
        <v>5225199</v>
      </c>
      <c r="AQ1939">
        <v>6391269</v>
      </c>
      <c r="AS1939">
        <v>833775</v>
      </c>
      <c r="AU1939">
        <v>-1582558</v>
      </c>
      <c r="AV1939">
        <v>-692705</v>
      </c>
      <c r="AY1939">
        <v>0.49</v>
      </c>
      <c r="AZ1939">
        <v>4586878.5</v>
      </c>
      <c r="BH1939">
        <v>1.8809338420452999</v>
      </c>
      <c r="BN1939">
        <v>0.10786812953531499</v>
      </c>
      <c r="BP1939">
        <v>3.92397125199895</v>
      </c>
      <c r="BQ1939">
        <v>6.2764790695229902</v>
      </c>
      <c r="BR1939">
        <v>24.0323918367347</v>
      </c>
      <c r="BS1939">
        <v>0.170603295251013</v>
      </c>
      <c r="BU1939">
        <v>1.8839689323804201E-7</v>
      </c>
    </row>
    <row r="1940" spans="3:73" x14ac:dyDescent="0.3">
      <c r="C1940">
        <v>1334325</v>
      </c>
      <c r="D1940" t="s">
        <v>4484</v>
      </c>
      <c r="E1940" t="s">
        <v>2602</v>
      </c>
      <c r="F1940" t="s">
        <v>3614</v>
      </c>
      <c r="G1940" t="s">
        <v>3769</v>
      </c>
      <c r="H1940" t="s">
        <v>3770</v>
      </c>
      <c r="I1940" t="s">
        <v>4708</v>
      </c>
      <c r="J1940">
        <v>2018</v>
      </c>
      <c r="K1940" t="s">
        <v>4062</v>
      </c>
      <c r="L1940">
        <v>6.0076309999999999</v>
      </c>
      <c r="M1940">
        <v>28736611</v>
      </c>
      <c r="N1940">
        <v>18122307</v>
      </c>
      <c r="O1940">
        <v>7512422</v>
      </c>
      <c r="P1940">
        <v>3326623</v>
      </c>
      <c r="Q1940">
        <v>3823243</v>
      </c>
      <c r="S1940">
        <v>5246183</v>
      </c>
      <c r="T1940">
        <v>231844</v>
      </c>
      <c r="U1940">
        <v>3382108</v>
      </c>
      <c r="V1940">
        <v>4349661</v>
      </c>
      <c r="W1940">
        <v>3241211</v>
      </c>
      <c r="X1940">
        <v>988148</v>
      </c>
      <c r="Y1940">
        <v>602914</v>
      </c>
      <c r="AA1940">
        <v>1524239</v>
      </c>
      <c r="AB1940">
        <v>24386950</v>
      </c>
      <c r="AD1940">
        <v>-31994406</v>
      </c>
      <c r="AE1940">
        <v>10641</v>
      </c>
      <c r="AF1940">
        <v>10640416</v>
      </c>
      <c r="AG1940">
        <v>12662362</v>
      </c>
      <c r="AH1940">
        <v>18019429</v>
      </c>
      <c r="AI1940">
        <v>5357067</v>
      </c>
      <c r="AJ1940">
        <v>3310767</v>
      </c>
      <c r="AK1940">
        <v>2571714</v>
      </c>
      <c r="AL1940">
        <v>9351595</v>
      </c>
      <c r="AM1940">
        <v>1885632</v>
      </c>
      <c r="AN1940">
        <v>4988531</v>
      </c>
      <c r="AQ1940">
        <v>2430649</v>
      </c>
      <c r="AS1940">
        <v>758408</v>
      </c>
      <c r="AU1940">
        <v>-637152</v>
      </c>
      <c r="AV1940">
        <v>-942382</v>
      </c>
      <c r="AY1940">
        <v>0.49</v>
      </c>
      <c r="AZ1940">
        <v>3737746</v>
      </c>
      <c r="BA1940">
        <v>0.18373318044650599</v>
      </c>
      <c r="BE1940">
        <v>0.134890456295813</v>
      </c>
      <c r="BG1940">
        <v>0.70270606243960299</v>
      </c>
      <c r="BH1940">
        <v>1.43323462857027</v>
      </c>
      <c r="BI1940">
        <v>0.62705476995878195</v>
      </c>
      <c r="BJ1940">
        <v>-3.5359167041308599E-2</v>
      </c>
      <c r="BM1940">
        <v>0.14271895075032601</v>
      </c>
      <c r="BN1940">
        <v>0.15136304695080399</v>
      </c>
      <c r="BP1940">
        <v>2.31778245847</v>
      </c>
      <c r="BQ1940">
        <v>4.41164243858237</v>
      </c>
      <c r="BR1940">
        <v>12.2604714285714</v>
      </c>
      <c r="BS1940">
        <v>0.20455739647639401</v>
      </c>
      <c r="BU1940">
        <v>1.20709608622644E-7</v>
      </c>
    </row>
    <row r="1941" spans="3:73" x14ac:dyDescent="0.3">
      <c r="C1941">
        <v>1334325</v>
      </c>
      <c r="D1941" t="s">
        <v>4484</v>
      </c>
      <c r="E1941" t="s">
        <v>2602</v>
      </c>
      <c r="F1941" t="s">
        <v>3614</v>
      </c>
      <c r="G1941" t="s">
        <v>3769</v>
      </c>
      <c r="H1941" t="s">
        <v>3770</v>
      </c>
      <c r="I1941" t="s">
        <v>4708</v>
      </c>
      <c r="J1941">
        <v>2017</v>
      </c>
      <c r="K1941" t="s">
        <v>4062</v>
      </c>
      <c r="L1941">
        <v>4.6661780000000004</v>
      </c>
      <c r="M1941">
        <v>24060073</v>
      </c>
      <c r="N1941">
        <v>15257511</v>
      </c>
      <c r="O1941">
        <v>6851539</v>
      </c>
      <c r="P1941">
        <v>1418114</v>
      </c>
      <c r="Q1941">
        <v>3652249</v>
      </c>
      <c r="S1941">
        <v>5213281</v>
      </c>
      <c r="T1941">
        <v>207173</v>
      </c>
      <c r="U1941">
        <v>3382108</v>
      </c>
      <c r="V1941">
        <v>10232653</v>
      </c>
      <c r="W1941">
        <v>4117108</v>
      </c>
      <c r="X1941">
        <v>981994</v>
      </c>
      <c r="AA1941">
        <v>7279353</v>
      </c>
      <c r="AB1941">
        <v>13827420</v>
      </c>
      <c r="AD1941">
        <v>-36982937</v>
      </c>
      <c r="AE1941">
        <v>9136</v>
      </c>
      <c r="AF1941">
        <v>9136121</v>
      </c>
      <c r="AG1941">
        <v>11967725</v>
      </c>
      <c r="AH1941">
        <v>18025173</v>
      </c>
      <c r="AI1941">
        <v>6057448</v>
      </c>
      <c r="AJ1941">
        <v>3818017</v>
      </c>
      <c r="AK1941">
        <v>1380381</v>
      </c>
      <c r="AL1941">
        <v>8149708</v>
      </c>
      <c r="AM1941">
        <v>-2621</v>
      </c>
      <c r="AN1941">
        <v>3339663</v>
      </c>
      <c r="AO1941">
        <v>-597011</v>
      </c>
      <c r="AQ1941">
        <v>4840392</v>
      </c>
      <c r="AS1941">
        <v>953626</v>
      </c>
      <c r="AU1941">
        <v>-2043055</v>
      </c>
      <c r="AV1941">
        <v>-1846571</v>
      </c>
      <c r="AY1941">
        <v>0.37</v>
      </c>
      <c r="BA1941">
        <v>0.21181583111574001</v>
      </c>
      <c r="BB1941">
        <v>2740031</v>
      </c>
      <c r="BC1941">
        <v>2740031</v>
      </c>
      <c r="BD1941">
        <v>0.152011356562292</v>
      </c>
      <c r="BE1941">
        <v>0.26853512030092602</v>
      </c>
      <c r="BG1941">
        <v>0.66394508391126095</v>
      </c>
      <c r="BI1941">
        <v>0.74917366210817404</v>
      </c>
      <c r="BJ1941">
        <v>-0.113344543211874</v>
      </c>
      <c r="BM1941">
        <v>7.6580735175190803E-2</v>
      </c>
      <c r="BN1941">
        <v>0.42529600803788098</v>
      </c>
      <c r="BO1941">
        <v>-4.5895821015023204</v>
      </c>
      <c r="BP1941">
        <v>1.6641630484310801</v>
      </c>
      <c r="BQ1941">
        <v>2.8187897912806799</v>
      </c>
      <c r="BR1941">
        <v>12.6112918918919</v>
      </c>
      <c r="BS1941">
        <v>0.24152466620671101</v>
      </c>
      <c r="BU1941">
        <v>1.24859580456803E-7</v>
      </c>
    </row>
    <row r="1942" spans="3:73" x14ac:dyDescent="0.3">
      <c r="C1942">
        <v>25445</v>
      </c>
      <c r="D1942" t="s">
        <v>4288</v>
      </c>
      <c r="E1942" t="s">
        <v>931</v>
      </c>
      <c r="F1942" t="s">
        <v>3614</v>
      </c>
      <c r="G1942" t="s">
        <v>3745</v>
      </c>
      <c r="H1942" t="s">
        <v>3746</v>
      </c>
      <c r="I1942" t="s">
        <v>4709</v>
      </c>
      <c r="J1942">
        <v>2026</v>
      </c>
      <c r="K1942" t="s">
        <v>4062</v>
      </c>
      <c r="L1942">
        <v>47.812238999999998</v>
      </c>
    </row>
    <row r="1943" spans="3:73" x14ac:dyDescent="0.3">
      <c r="C1943">
        <v>25445</v>
      </c>
      <c r="D1943" t="s">
        <v>4288</v>
      </c>
      <c r="E1943" t="s">
        <v>931</v>
      </c>
      <c r="F1943" t="s">
        <v>3614</v>
      </c>
      <c r="G1943" t="s">
        <v>3745</v>
      </c>
      <c r="H1943" t="s">
        <v>3746</v>
      </c>
      <c r="I1943" t="s">
        <v>4709</v>
      </c>
      <c r="J1943">
        <v>2025</v>
      </c>
      <c r="K1943" t="s">
        <v>4062</v>
      </c>
      <c r="L1943">
        <v>56.237656999999999</v>
      </c>
      <c r="M1943">
        <v>3116400000</v>
      </c>
      <c r="N1943">
        <v>852900000</v>
      </c>
      <c r="O1943">
        <v>233800000</v>
      </c>
      <c r="P1943">
        <v>351800000</v>
      </c>
      <c r="Q1943">
        <v>169500000</v>
      </c>
      <c r="R1943">
        <v>371100000</v>
      </c>
      <c r="S1943">
        <v>303800000</v>
      </c>
      <c r="T1943">
        <v>557200000</v>
      </c>
      <c r="U1943">
        <v>1164000000</v>
      </c>
      <c r="V1943">
        <v>1859600000</v>
      </c>
      <c r="W1943">
        <v>569100000</v>
      </c>
      <c r="X1943">
        <v>132300000</v>
      </c>
      <c r="AA1943">
        <v>1004400000</v>
      </c>
      <c r="AB1943">
        <v>1253000000</v>
      </c>
      <c r="AD1943">
        <v>374500000</v>
      </c>
      <c r="AE1943">
        <v>72400000</v>
      </c>
      <c r="AF1943">
        <v>57441541</v>
      </c>
      <c r="AJ1943">
        <v>246700000</v>
      </c>
      <c r="AK1943">
        <v>46000000</v>
      </c>
      <c r="AM1943">
        <v>35900000</v>
      </c>
      <c r="AN1943">
        <v>145100000</v>
      </c>
      <c r="AQ1943">
        <v>241500000</v>
      </c>
      <c r="AS1943">
        <v>106600000</v>
      </c>
      <c r="AU1943">
        <v>-549000000</v>
      </c>
      <c r="AV1943">
        <v>363600000</v>
      </c>
      <c r="AW1943">
        <v>39000000</v>
      </c>
      <c r="AX1943">
        <v>39000000</v>
      </c>
      <c r="AY1943">
        <v>2.5299999999999998</v>
      </c>
      <c r="AZ1943">
        <v>157150000</v>
      </c>
      <c r="BN1943">
        <v>0.59671415736105804</v>
      </c>
      <c r="BP1943">
        <v>0.41082410824108201</v>
      </c>
      <c r="BQ1943">
        <v>1.2008434370058001</v>
      </c>
      <c r="BR1943">
        <v>22.2283229249012</v>
      </c>
      <c r="BS1943">
        <v>0.115802075019952</v>
      </c>
      <c r="BT1943">
        <v>693485.50562837301</v>
      </c>
      <c r="BU1943">
        <v>1.13552491787709E-7</v>
      </c>
    </row>
    <row r="1944" spans="3:73" x14ac:dyDescent="0.3">
      <c r="C1944">
        <v>25445</v>
      </c>
      <c r="D1944" t="s">
        <v>4288</v>
      </c>
      <c r="E1944" t="s">
        <v>931</v>
      </c>
      <c r="F1944" t="s">
        <v>3614</v>
      </c>
      <c r="G1944" t="s">
        <v>3745</v>
      </c>
      <c r="H1944" t="s">
        <v>3746</v>
      </c>
      <c r="I1944" t="s">
        <v>4709</v>
      </c>
      <c r="J1944">
        <v>2024</v>
      </c>
      <c r="K1944" t="s">
        <v>4062</v>
      </c>
      <c r="L1944">
        <v>57.414833000000002</v>
      </c>
      <c r="M1944">
        <v>2386500000</v>
      </c>
      <c r="N1944">
        <v>642500000</v>
      </c>
      <c r="O1944">
        <v>165800000</v>
      </c>
      <c r="P1944">
        <v>265900000</v>
      </c>
      <c r="Q1944">
        <v>144800000</v>
      </c>
      <c r="R1944">
        <v>332700000</v>
      </c>
      <c r="S1944">
        <v>272300000</v>
      </c>
      <c r="T1944">
        <v>419300000</v>
      </c>
      <c r="U1944">
        <v>956600000</v>
      </c>
      <c r="V1944">
        <v>1321600000</v>
      </c>
      <c r="W1944">
        <v>562400000</v>
      </c>
      <c r="X1944">
        <v>116600000</v>
      </c>
      <c r="AA1944">
        <v>540600000</v>
      </c>
      <c r="AB1944">
        <v>1064900000</v>
      </c>
      <c r="AD1944">
        <v>268400000</v>
      </c>
      <c r="AE1944">
        <v>72400000</v>
      </c>
      <c r="AF1944">
        <v>57197147</v>
      </c>
      <c r="AJ1944">
        <v>268800000</v>
      </c>
      <c r="AK1944">
        <v>39500000</v>
      </c>
      <c r="AM1944">
        <v>42300000</v>
      </c>
      <c r="AN1944">
        <v>184100000</v>
      </c>
      <c r="AQ1944">
        <v>214100000</v>
      </c>
      <c r="AS1944">
        <v>86800000</v>
      </c>
      <c r="AU1944">
        <v>-318000000</v>
      </c>
      <c r="AV1944">
        <v>62100000</v>
      </c>
      <c r="AW1944">
        <v>36600000</v>
      </c>
      <c r="AX1944">
        <v>36600000</v>
      </c>
      <c r="AY1944">
        <v>3.22</v>
      </c>
      <c r="AZ1944">
        <v>150950000</v>
      </c>
      <c r="BN1944">
        <v>0.55378168866541</v>
      </c>
      <c r="BP1944">
        <v>0.29480796586059699</v>
      </c>
      <c r="BQ1944">
        <v>0.88495732574679897</v>
      </c>
      <c r="BR1944">
        <v>17.830693478260901</v>
      </c>
      <c r="BS1944">
        <v>0.17288008263686699</v>
      </c>
      <c r="BT1944">
        <v>637465.93149543798</v>
      </c>
      <c r="BU1944">
        <v>1.73608566306695E-7</v>
      </c>
    </row>
    <row r="1945" spans="3:73" x14ac:dyDescent="0.3">
      <c r="C1945">
        <v>25445</v>
      </c>
      <c r="D1945" t="s">
        <v>4288</v>
      </c>
      <c r="E1945" t="s">
        <v>931</v>
      </c>
      <c r="F1945" t="s">
        <v>3614</v>
      </c>
      <c r="G1945" t="s">
        <v>3745</v>
      </c>
      <c r="H1945" t="s">
        <v>3746</v>
      </c>
      <c r="I1945" t="s">
        <v>4709</v>
      </c>
      <c r="J1945">
        <v>2023</v>
      </c>
      <c r="K1945" t="s">
        <v>4062</v>
      </c>
      <c r="L1945">
        <v>50.312469</v>
      </c>
      <c r="M1945">
        <v>2129400000</v>
      </c>
      <c r="N1945">
        <v>644400000</v>
      </c>
      <c r="O1945">
        <v>227200000</v>
      </c>
      <c r="P1945">
        <v>214900000</v>
      </c>
      <c r="Q1945">
        <v>157100000</v>
      </c>
      <c r="R1945">
        <v>309000000</v>
      </c>
      <c r="S1945">
        <v>261200000</v>
      </c>
      <c r="T1945">
        <v>308900000</v>
      </c>
      <c r="U1945">
        <v>841200000</v>
      </c>
      <c r="V1945">
        <v>1165400000</v>
      </c>
      <c r="W1945">
        <v>334400000</v>
      </c>
      <c r="X1945">
        <v>106500000</v>
      </c>
      <c r="AA1945">
        <v>640300000</v>
      </c>
      <c r="AB1945">
        <v>964000000</v>
      </c>
      <c r="AD1945">
        <v>120900000</v>
      </c>
      <c r="AE1945">
        <v>72400000</v>
      </c>
      <c r="AF1945">
        <v>56897457</v>
      </c>
      <c r="AJ1945">
        <v>286800000</v>
      </c>
      <c r="AK1945">
        <v>42800000</v>
      </c>
      <c r="AM1945">
        <v>51500000</v>
      </c>
      <c r="AN1945">
        <v>188300000</v>
      </c>
      <c r="AQ1945">
        <v>276300000</v>
      </c>
      <c r="AS1945">
        <v>77600000</v>
      </c>
      <c r="AU1945">
        <v>-31100000</v>
      </c>
      <c r="AV1945">
        <v>-252500000</v>
      </c>
      <c r="AW1945">
        <v>23700000</v>
      </c>
      <c r="AX1945">
        <v>23700000</v>
      </c>
      <c r="AY1945">
        <v>3.31</v>
      </c>
      <c r="AZ1945">
        <v>298450000</v>
      </c>
      <c r="BN1945">
        <v>0.54729031652108595</v>
      </c>
      <c r="BP1945">
        <v>0.67942583732057404</v>
      </c>
      <c r="BQ1945">
        <v>1.4572368421052599</v>
      </c>
      <c r="BR1945">
        <v>15.2001416918429</v>
      </c>
      <c r="BS1945">
        <v>0.19533195020746899</v>
      </c>
      <c r="BT1945">
        <v>471056.19086195098</v>
      </c>
      <c r="BU1945">
        <v>1.7275339459543601E-7</v>
      </c>
    </row>
    <row r="1946" spans="3:73" x14ac:dyDescent="0.3">
      <c r="C1946">
        <v>25445</v>
      </c>
      <c r="D1946" t="s">
        <v>4288</v>
      </c>
      <c r="E1946" t="s">
        <v>931</v>
      </c>
      <c r="F1946" t="s">
        <v>3614</v>
      </c>
      <c r="G1946" t="s">
        <v>3745</v>
      </c>
      <c r="H1946" t="s">
        <v>3746</v>
      </c>
      <c r="I1946" t="s">
        <v>4709</v>
      </c>
      <c r="J1946">
        <v>2022</v>
      </c>
      <c r="K1946" t="s">
        <v>4062</v>
      </c>
      <c r="M1946">
        <v>4390200000</v>
      </c>
      <c r="N1946">
        <v>1751900000</v>
      </c>
      <c r="O1946">
        <v>657600000</v>
      </c>
      <c r="P1946">
        <v>474700000</v>
      </c>
      <c r="Q1946">
        <v>439800000</v>
      </c>
      <c r="R1946">
        <v>602400000</v>
      </c>
      <c r="S1946">
        <v>509900000</v>
      </c>
      <c r="T1946">
        <v>416600000</v>
      </c>
      <c r="U1946">
        <v>1527500000</v>
      </c>
      <c r="W1946">
        <v>1488200000</v>
      </c>
      <c r="X1946">
        <v>286600000</v>
      </c>
      <c r="AA1946">
        <v>543700000</v>
      </c>
      <c r="AB1946">
        <v>1901400000</v>
      </c>
      <c r="AC1946">
        <v>864300000</v>
      </c>
      <c r="AD1946">
        <v>2822800000</v>
      </c>
      <c r="AE1946">
        <v>72400000</v>
      </c>
      <c r="AF1946">
        <v>56325382</v>
      </c>
      <c r="AH1946">
        <v>3374900000</v>
      </c>
      <c r="AJ1946">
        <v>369500000</v>
      </c>
      <c r="AK1946">
        <v>83100000</v>
      </c>
      <c r="AM1946">
        <v>161900000</v>
      </c>
      <c r="AN1946">
        <v>401100000</v>
      </c>
      <c r="AO1946">
        <v>52200000</v>
      </c>
      <c r="AQ1946">
        <v>-151600000</v>
      </c>
      <c r="AS1946">
        <v>118900000</v>
      </c>
      <c r="AU1946">
        <v>264000000</v>
      </c>
      <c r="AV1946">
        <v>106000000</v>
      </c>
      <c r="AW1946">
        <v>105900000</v>
      </c>
      <c r="AX1946">
        <v>105600000</v>
      </c>
      <c r="AY1946">
        <v>7.11</v>
      </c>
      <c r="AZ1946">
        <v>440350000</v>
      </c>
      <c r="BA1946">
        <v>0.10948472547334701</v>
      </c>
      <c r="BB1946">
        <v>615200000</v>
      </c>
      <c r="BC1946">
        <v>615200000</v>
      </c>
      <c r="BD1946">
        <v>0.18228688257429901</v>
      </c>
      <c r="BE1946">
        <v>-4.4919849477021503E-2</v>
      </c>
      <c r="BI1946">
        <v>0.76873490957131796</v>
      </c>
      <c r="BJ1946">
        <v>7.8224539986369995E-2</v>
      </c>
      <c r="BM1946">
        <v>2.4622951791164201E-2</v>
      </c>
      <c r="BO1946">
        <v>11.7854406130268</v>
      </c>
      <c r="BP1946">
        <v>0.44187609192312899</v>
      </c>
      <c r="BQ1946">
        <v>0.88166913049321305</v>
      </c>
      <c r="BS1946">
        <v>0.21094982644367299</v>
      </c>
    </row>
    <row r="1947" spans="3:73" x14ac:dyDescent="0.3">
      <c r="C1947">
        <v>25445</v>
      </c>
      <c r="D1947" t="s">
        <v>4288</v>
      </c>
      <c r="E1947" t="s">
        <v>931</v>
      </c>
      <c r="F1947" t="s">
        <v>3614</v>
      </c>
      <c r="G1947" t="s">
        <v>3745</v>
      </c>
      <c r="H1947" t="s">
        <v>3746</v>
      </c>
      <c r="I1947" t="s">
        <v>4709</v>
      </c>
      <c r="J1947">
        <v>2021</v>
      </c>
      <c r="K1947" t="s">
        <v>4062</v>
      </c>
      <c r="M1947">
        <v>4486600000</v>
      </c>
      <c r="N1947">
        <v>1744200000</v>
      </c>
      <c r="O1947">
        <v>478600000</v>
      </c>
      <c r="P1947">
        <v>472400000</v>
      </c>
      <c r="Q1947">
        <v>440900000</v>
      </c>
      <c r="R1947">
        <v>623700000</v>
      </c>
      <c r="S1947">
        <v>527300000</v>
      </c>
      <c r="T1947">
        <v>465900000</v>
      </c>
      <c r="U1947">
        <v>1412500000</v>
      </c>
      <c r="W1947">
        <v>795200000</v>
      </c>
      <c r="X1947">
        <v>246700000</v>
      </c>
      <c r="AA1947">
        <v>842400000</v>
      </c>
      <c r="AB1947">
        <v>1832300000</v>
      </c>
      <c r="AC1947">
        <v>691100000</v>
      </c>
      <c r="AD1947">
        <v>2527300000</v>
      </c>
      <c r="AE1947">
        <v>72400000</v>
      </c>
      <c r="AF1947">
        <v>57835865</v>
      </c>
      <c r="AG1947">
        <v>288000000</v>
      </c>
      <c r="AH1947">
        <v>770500000</v>
      </c>
      <c r="AJ1947">
        <v>87100000</v>
      </c>
      <c r="AK1947">
        <v>81400000</v>
      </c>
      <c r="AM1947">
        <v>82900000</v>
      </c>
      <c r="AN1947">
        <v>72100000</v>
      </c>
      <c r="AO1947">
        <v>46900000</v>
      </c>
      <c r="AS1947">
        <v>119500000</v>
      </c>
      <c r="AV1947">
        <v>-557900000</v>
      </c>
      <c r="AW1947">
        <v>100600000</v>
      </c>
      <c r="AX1947">
        <v>100900000</v>
      </c>
      <c r="AY1947">
        <v>1.25</v>
      </c>
      <c r="AZ1947">
        <v>439550000</v>
      </c>
      <c r="BA1947">
        <v>0.11304347826087</v>
      </c>
      <c r="BB1947">
        <v>201900000</v>
      </c>
      <c r="BC1947">
        <v>201900000</v>
      </c>
      <c r="BD1947">
        <v>0.26203763789746898</v>
      </c>
      <c r="BG1947">
        <v>0.37378325762491899</v>
      </c>
      <c r="BI1947">
        <v>0.17173360674006999</v>
      </c>
      <c r="BM1947">
        <v>0.105645684620376</v>
      </c>
      <c r="BO1947">
        <v>4.3049040511727101</v>
      </c>
      <c r="BP1947">
        <v>0.60186116700201198</v>
      </c>
      <c r="BQ1947">
        <v>1.6389587525150899</v>
      </c>
      <c r="BS1947">
        <v>3.93494515090324E-2</v>
      </c>
    </row>
    <row r="1948" spans="3:73" x14ac:dyDescent="0.3">
      <c r="C1948">
        <v>25445</v>
      </c>
      <c r="D1948" t="s">
        <v>4288</v>
      </c>
      <c r="E1948" t="s">
        <v>931</v>
      </c>
      <c r="F1948" t="s">
        <v>3614</v>
      </c>
      <c r="G1948" t="s">
        <v>3745</v>
      </c>
      <c r="H1948" t="s">
        <v>3746</v>
      </c>
      <c r="I1948" t="s">
        <v>4709</v>
      </c>
      <c r="J1948">
        <v>2020</v>
      </c>
      <c r="K1948" t="s">
        <v>4062</v>
      </c>
      <c r="M1948">
        <v>4588900000</v>
      </c>
      <c r="N1948">
        <v>1573700000</v>
      </c>
      <c r="O1948">
        <v>551000000</v>
      </c>
      <c r="P1948">
        <v>432700000</v>
      </c>
      <c r="Q1948">
        <v>438200000</v>
      </c>
      <c r="R1948">
        <v>704700000</v>
      </c>
      <c r="S1948">
        <v>600400000</v>
      </c>
      <c r="T1948">
        <v>520300000</v>
      </c>
      <c r="U1948">
        <v>1609000000</v>
      </c>
      <c r="W1948">
        <v>1056600000</v>
      </c>
      <c r="X1948">
        <v>218400000</v>
      </c>
      <c r="AA1948">
        <v>842900000</v>
      </c>
      <c r="AB1948">
        <v>1528900000</v>
      </c>
      <c r="AC1948">
        <v>600600000</v>
      </c>
      <c r="AD1948">
        <v>2192800000</v>
      </c>
      <c r="AE1948">
        <v>72400000</v>
      </c>
      <c r="AF1948">
        <v>58127948</v>
      </c>
      <c r="AH1948">
        <v>2936900000</v>
      </c>
      <c r="AJ1948">
        <v>262900000</v>
      </c>
      <c r="AK1948">
        <v>74600000</v>
      </c>
      <c r="AM1948">
        <v>43400000</v>
      </c>
      <c r="AN1948">
        <v>181000000</v>
      </c>
      <c r="AO1948">
        <v>55300000</v>
      </c>
      <c r="AQ1948">
        <v>309500000</v>
      </c>
      <c r="AS1948">
        <v>127500000</v>
      </c>
      <c r="AU1948">
        <v>-229100000</v>
      </c>
      <c r="AV1948">
        <v>55100000</v>
      </c>
      <c r="AW1948">
        <v>100400000</v>
      </c>
      <c r="AX1948">
        <v>100400000</v>
      </c>
      <c r="AY1948">
        <v>3.1</v>
      </c>
      <c r="AZ1948">
        <v>447750000</v>
      </c>
      <c r="BA1948">
        <v>8.9516156491538698E-2</v>
      </c>
      <c r="BB1948">
        <v>279700000</v>
      </c>
      <c r="BC1948">
        <v>279700000</v>
      </c>
      <c r="BD1948">
        <v>9.5236473832953097E-2</v>
      </c>
      <c r="BE1948">
        <v>0.10538322721236699</v>
      </c>
      <c r="BI1948">
        <v>0.64000087166859199</v>
      </c>
      <c r="BJ1948">
        <v>-7.8007422792740602E-2</v>
      </c>
      <c r="BM1948">
        <v>2.5400932956518799E-2</v>
      </c>
      <c r="BO1948">
        <v>5.0578661844484598</v>
      </c>
      <c r="BP1948">
        <v>0.52148400530001904</v>
      </c>
      <c r="BQ1948">
        <v>1.07467348097672</v>
      </c>
      <c r="BS1948">
        <v>0.11838576754529399</v>
      </c>
    </row>
    <row r="1949" spans="3:73" x14ac:dyDescent="0.3">
      <c r="C1949">
        <v>25445</v>
      </c>
      <c r="D1949" t="s">
        <v>4288</v>
      </c>
      <c r="E1949" t="s">
        <v>931</v>
      </c>
      <c r="F1949" t="s">
        <v>3614</v>
      </c>
      <c r="G1949" t="s">
        <v>3745</v>
      </c>
      <c r="H1949" t="s">
        <v>3746</v>
      </c>
      <c r="I1949" t="s">
        <v>4709</v>
      </c>
      <c r="J1949">
        <v>2019</v>
      </c>
      <c r="K1949" t="s">
        <v>4062</v>
      </c>
      <c r="M1949">
        <v>4423700000</v>
      </c>
      <c r="N1949">
        <v>1499900000</v>
      </c>
      <c r="O1949">
        <v>393900000</v>
      </c>
      <c r="P1949">
        <v>555100000</v>
      </c>
      <c r="Q1949">
        <v>457300000</v>
      </c>
      <c r="R1949">
        <v>2446200000</v>
      </c>
      <c r="S1949">
        <v>616300000</v>
      </c>
      <c r="T1949">
        <v>505100000</v>
      </c>
      <c r="U1949">
        <v>1472400000</v>
      </c>
      <c r="W1949">
        <v>916700000</v>
      </c>
      <c r="X1949">
        <v>311100000</v>
      </c>
      <c r="AA1949">
        <v>842000000</v>
      </c>
      <c r="AB1949">
        <v>1473700000</v>
      </c>
      <c r="AC1949">
        <v>542800000</v>
      </c>
      <c r="AD1949">
        <v>2112200000</v>
      </c>
      <c r="AE1949">
        <v>72400000</v>
      </c>
      <c r="AF1949">
        <v>59002205</v>
      </c>
      <c r="AG1949">
        <v>289400000</v>
      </c>
      <c r="AH1949">
        <v>837500000</v>
      </c>
      <c r="AJ1949">
        <v>-135400000</v>
      </c>
      <c r="AK1949">
        <v>47500000</v>
      </c>
      <c r="AM1949">
        <v>37100000</v>
      </c>
      <c r="AN1949">
        <v>-112600000</v>
      </c>
      <c r="AO1949">
        <v>46800000</v>
      </c>
      <c r="AQ1949">
        <v>393900000</v>
      </c>
      <c r="AS1949">
        <v>113500000</v>
      </c>
      <c r="AU1949">
        <v>-221000000</v>
      </c>
      <c r="AV1949">
        <v>-124600000</v>
      </c>
      <c r="AW1949">
        <v>93200000</v>
      </c>
      <c r="AX1949">
        <v>93200000</v>
      </c>
      <c r="AY1949">
        <v>-1.89</v>
      </c>
      <c r="AZ1949">
        <v>434400000</v>
      </c>
      <c r="BA1949">
        <v>-0.16167164179104501</v>
      </c>
      <c r="BB1949">
        <v>-28700000</v>
      </c>
      <c r="BC1949">
        <v>-28700000</v>
      </c>
      <c r="BD1949">
        <v>-3.4268656716417899E-2</v>
      </c>
      <c r="BE1949">
        <v>0.47032835820895502</v>
      </c>
      <c r="BG1949">
        <v>0.34555223880597002</v>
      </c>
      <c r="BI1949">
        <v>0.189321156497954</v>
      </c>
      <c r="BJ1949">
        <v>-0.263880597014925</v>
      </c>
      <c r="BM1949">
        <v>5.6716417910447799E-2</v>
      </c>
      <c r="BO1949">
        <v>-0.61324786324786296</v>
      </c>
      <c r="BP1949">
        <v>0.429693465692157</v>
      </c>
      <c r="BQ1949">
        <v>1.1373404603469</v>
      </c>
      <c r="BS1949">
        <v>-7.6406324217954805E-2</v>
      </c>
    </row>
    <row r="1950" spans="3:73" x14ac:dyDescent="0.3">
      <c r="C1950">
        <v>25445</v>
      </c>
      <c r="D1950" t="s">
        <v>4288</v>
      </c>
      <c r="E1950" t="s">
        <v>931</v>
      </c>
      <c r="F1950" t="s">
        <v>3614</v>
      </c>
      <c r="G1950" t="s">
        <v>3745</v>
      </c>
      <c r="H1950" t="s">
        <v>3746</v>
      </c>
      <c r="I1950" t="s">
        <v>4709</v>
      </c>
      <c r="J1950">
        <v>2018</v>
      </c>
      <c r="K1950" t="s">
        <v>4062</v>
      </c>
      <c r="M1950">
        <v>4042700000</v>
      </c>
      <c r="N1950">
        <v>1362900000</v>
      </c>
      <c r="O1950">
        <v>343400000</v>
      </c>
      <c r="P1950">
        <v>515800000</v>
      </c>
      <c r="Q1950">
        <v>411500000</v>
      </c>
      <c r="R1950">
        <v>2157700000</v>
      </c>
      <c r="S1950">
        <v>599100000</v>
      </c>
      <c r="T1950">
        <v>481800000</v>
      </c>
      <c r="U1950">
        <v>1403700000</v>
      </c>
      <c r="W1950">
        <v>740200000</v>
      </c>
      <c r="X1950">
        <v>329200000</v>
      </c>
      <c r="AB1950">
        <v>1524200000</v>
      </c>
      <c r="AC1950">
        <v>476200000</v>
      </c>
      <c r="AD1950">
        <v>2072100000</v>
      </c>
      <c r="AE1950">
        <v>72400000</v>
      </c>
      <c r="AF1950">
        <v>59508401</v>
      </c>
      <c r="AG1950">
        <v>295000000</v>
      </c>
      <c r="AH1950">
        <v>839600000</v>
      </c>
      <c r="AJ1950">
        <v>110100000</v>
      </c>
      <c r="AK1950">
        <v>58400000</v>
      </c>
      <c r="AL1950">
        <v>2904200000</v>
      </c>
      <c r="AM1950">
        <v>75900000</v>
      </c>
      <c r="AN1950">
        <v>89200000</v>
      </c>
      <c r="AO1950">
        <v>50900000</v>
      </c>
      <c r="AQ1950">
        <v>413800000</v>
      </c>
      <c r="AS1950">
        <v>120000000</v>
      </c>
      <c r="AU1950">
        <v>-752300000</v>
      </c>
      <c r="AV1950">
        <v>-7900000</v>
      </c>
      <c r="AW1950">
        <v>83500000</v>
      </c>
      <c r="AX1950">
        <v>83500000</v>
      </c>
      <c r="AY1950">
        <v>1.51</v>
      </c>
      <c r="AZ1950">
        <v>380400000</v>
      </c>
      <c r="BA1950">
        <v>0.13113387327298701</v>
      </c>
      <c r="BB1950">
        <v>216000000</v>
      </c>
      <c r="BC1950">
        <v>216000000</v>
      </c>
      <c r="BD1950">
        <v>0.25726536445926601</v>
      </c>
      <c r="BE1950">
        <v>0.49285373987613201</v>
      </c>
      <c r="BG1950">
        <v>0.35135778942353502</v>
      </c>
      <c r="BI1950">
        <v>0.20768298414426001</v>
      </c>
      <c r="BJ1950">
        <v>-0.89602191519771301</v>
      </c>
      <c r="BM1950">
        <v>6.9556931872320094E-2</v>
      </c>
      <c r="BO1950">
        <v>4.2436149312377198</v>
      </c>
      <c r="BP1950">
        <v>0.46392866792758702</v>
      </c>
      <c r="BQ1950">
        <v>1.28532828965145</v>
      </c>
      <c r="BS1950">
        <v>5.8522503608450301E-2</v>
      </c>
    </row>
    <row r="1951" spans="3:73" x14ac:dyDescent="0.3">
      <c r="C1951">
        <v>25445</v>
      </c>
      <c r="D1951" t="s">
        <v>4288</v>
      </c>
      <c r="E1951" t="s">
        <v>931</v>
      </c>
      <c r="F1951" t="s">
        <v>3614</v>
      </c>
      <c r="G1951" t="s">
        <v>3745</v>
      </c>
      <c r="H1951" t="s">
        <v>3746</v>
      </c>
      <c r="I1951" t="s">
        <v>4709</v>
      </c>
      <c r="J1951">
        <v>2017</v>
      </c>
      <c r="K1951" t="s">
        <v>4062</v>
      </c>
      <c r="M1951">
        <v>3593500000</v>
      </c>
      <c r="N1951">
        <v>1518500000</v>
      </c>
      <c r="O1951">
        <v>706200000</v>
      </c>
      <c r="P1951">
        <v>418400000</v>
      </c>
      <c r="Q1951">
        <v>349300000</v>
      </c>
      <c r="R1951">
        <v>2109800000</v>
      </c>
      <c r="S1951">
        <v>282400000</v>
      </c>
      <c r="T1951">
        <v>276800000</v>
      </c>
      <c r="U1951">
        <v>1206900000</v>
      </c>
      <c r="W1951">
        <v>837500000</v>
      </c>
      <c r="X1951">
        <v>247400000</v>
      </c>
      <c r="AB1951">
        <v>1345200000</v>
      </c>
      <c r="AC1951">
        <v>452100000</v>
      </c>
      <c r="AD1951">
        <v>1813300000</v>
      </c>
      <c r="AE1951">
        <v>72400000</v>
      </c>
      <c r="AF1951">
        <v>59411636</v>
      </c>
      <c r="AG1951">
        <v>258600000</v>
      </c>
      <c r="AJ1951">
        <v>90900000</v>
      </c>
      <c r="AK1951">
        <v>58500000</v>
      </c>
      <c r="AL1951">
        <v>2384100000</v>
      </c>
      <c r="AM1951">
        <v>195000000</v>
      </c>
      <c r="AN1951">
        <v>-28700000</v>
      </c>
      <c r="AO1951">
        <v>36100000</v>
      </c>
      <c r="AQ1951">
        <v>317500000</v>
      </c>
      <c r="AS1951">
        <v>72700000</v>
      </c>
      <c r="AU1951">
        <v>-86700000</v>
      </c>
      <c r="AV1951">
        <v>-80800000</v>
      </c>
      <c r="AW1951">
        <v>78400000</v>
      </c>
      <c r="AX1951">
        <v>78400000</v>
      </c>
      <c r="AY1951">
        <v>-0.48</v>
      </c>
      <c r="BB1951">
        <v>202400000</v>
      </c>
      <c r="BC1951">
        <v>202400000</v>
      </c>
      <c r="BO1951">
        <v>5.6066481994459796</v>
      </c>
      <c r="BP1951">
        <v>0.84322388059701503</v>
      </c>
      <c r="BQ1951">
        <v>1.39605970149254</v>
      </c>
      <c r="BS1951">
        <v>-2.13351174546536E-2</v>
      </c>
    </row>
    <row r="1952" spans="3:73" x14ac:dyDescent="0.3">
      <c r="C1952">
        <v>915779</v>
      </c>
      <c r="D1952" t="s">
        <v>4412</v>
      </c>
      <c r="E1952" t="s">
        <v>2290</v>
      </c>
      <c r="F1952" t="s">
        <v>3614</v>
      </c>
      <c r="G1952" t="s">
        <v>3724</v>
      </c>
      <c r="H1952" t="s">
        <v>3725</v>
      </c>
      <c r="I1952" t="s">
        <v>4710</v>
      </c>
      <c r="J1952">
        <v>2026</v>
      </c>
      <c r="K1952" t="s">
        <v>4062</v>
      </c>
      <c r="L1952">
        <v>22.859821</v>
      </c>
    </row>
    <row r="1953" spans="3:73" x14ac:dyDescent="0.3">
      <c r="C1953">
        <v>915779</v>
      </c>
      <c r="D1953" t="s">
        <v>4412</v>
      </c>
      <c r="E1953" t="s">
        <v>2290</v>
      </c>
      <c r="F1953" t="s">
        <v>3614</v>
      </c>
      <c r="G1953" t="s">
        <v>3724</v>
      </c>
      <c r="H1953" t="s">
        <v>3725</v>
      </c>
      <c r="I1953" t="s">
        <v>4710</v>
      </c>
      <c r="J1953">
        <v>2025</v>
      </c>
      <c r="K1953" t="s">
        <v>4062</v>
      </c>
      <c r="L1953">
        <v>16.796257000000001</v>
      </c>
      <c r="M1953">
        <v>502892000</v>
      </c>
      <c r="N1953">
        <v>381451000</v>
      </c>
      <c r="O1953">
        <v>127507000</v>
      </c>
      <c r="P1953">
        <v>92762000</v>
      </c>
      <c r="Q1953">
        <v>105839000</v>
      </c>
      <c r="R1953">
        <v>73884000</v>
      </c>
      <c r="S1953">
        <v>73884000</v>
      </c>
      <c r="U1953">
        <v>3188000</v>
      </c>
      <c r="W1953">
        <v>172005000</v>
      </c>
      <c r="X1953">
        <v>46669000</v>
      </c>
      <c r="AB1953">
        <v>271931000</v>
      </c>
      <c r="AC1953">
        <v>39759000</v>
      </c>
      <c r="AD1953">
        <v>127910000</v>
      </c>
      <c r="AE1953">
        <v>0</v>
      </c>
      <c r="AG1953">
        <v>195487000</v>
      </c>
      <c r="AI1953">
        <v>560990000</v>
      </c>
      <c r="AJ1953">
        <v>33118000</v>
      </c>
      <c r="AK1953">
        <v>38860000</v>
      </c>
      <c r="AL1953">
        <v>162369000</v>
      </c>
      <c r="AM1953">
        <v>4270000</v>
      </c>
      <c r="AN1953">
        <v>-10121000</v>
      </c>
      <c r="AO1953">
        <v>2873000</v>
      </c>
      <c r="AQ1953">
        <v>97713000</v>
      </c>
      <c r="AS1953">
        <v>19547000</v>
      </c>
      <c r="AU1953">
        <v>-23782000</v>
      </c>
      <c r="AV1953">
        <v>-27449000</v>
      </c>
      <c r="AY1953">
        <v>-0.21</v>
      </c>
      <c r="AZ1953">
        <v>121923500</v>
      </c>
      <c r="BB1953">
        <v>-2978000</v>
      </c>
      <c r="BC1953">
        <v>-2978000</v>
      </c>
      <c r="BH1953">
        <v>4.6011638445418601</v>
      </c>
      <c r="BO1953">
        <v>-1.036547163244</v>
      </c>
      <c r="BP1953">
        <v>0.74129821807505603</v>
      </c>
      <c r="BQ1953">
        <v>1.60234876893114</v>
      </c>
      <c r="BR1953">
        <v>-79.982176190476196</v>
      </c>
      <c r="BS1953">
        <v>-3.7219000408191802E-2</v>
      </c>
      <c r="BU1953">
        <v>-1.29709888537901E-8</v>
      </c>
    </row>
    <row r="1954" spans="3:73" x14ac:dyDescent="0.3">
      <c r="C1954">
        <v>915779</v>
      </c>
      <c r="D1954" t="s">
        <v>4412</v>
      </c>
      <c r="E1954" t="s">
        <v>2290</v>
      </c>
      <c r="F1954" t="s">
        <v>3614</v>
      </c>
      <c r="G1954" t="s">
        <v>3724</v>
      </c>
      <c r="H1954" t="s">
        <v>3725</v>
      </c>
      <c r="I1954" t="s">
        <v>4710</v>
      </c>
      <c r="J1954">
        <v>2024</v>
      </c>
      <c r="K1954" t="s">
        <v>4062</v>
      </c>
      <c r="L1954">
        <v>12.049403</v>
      </c>
      <c r="M1954">
        <v>527884000</v>
      </c>
      <c r="N1954">
        <v>401949000</v>
      </c>
      <c r="O1954">
        <v>81299000</v>
      </c>
      <c r="P1954">
        <v>117186000</v>
      </c>
      <c r="Q1954">
        <v>138008000</v>
      </c>
      <c r="R1954">
        <v>71752000</v>
      </c>
      <c r="S1954">
        <v>71752000</v>
      </c>
      <c r="U1954">
        <v>3226000</v>
      </c>
      <c r="W1954">
        <v>192296000</v>
      </c>
      <c r="X1954">
        <v>60757000</v>
      </c>
      <c r="AB1954">
        <v>238792000</v>
      </c>
      <c r="AC1954">
        <v>10285000</v>
      </c>
      <c r="AD1954">
        <v>138031000</v>
      </c>
      <c r="AE1954">
        <v>65525000</v>
      </c>
      <c r="AG1954">
        <v>222443000</v>
      </c>
      <c r="AI1954">
        <v>595640000</v>
      </c>
      <c r="AJ1954">
        <v>87115000</v>
      </c>
      <c r="AK1954">
        <v>35742000</v>
      </c>
      <c r="AL1954">
        <v>135328000</v>
      </c>
      <c r="AM1954">
        <v>19430000</v>
      </c>
      <c r="AN1954">
        <v>34621000</v>
      </c>
      <c r="AO1954">
        <v>3397000</v>
      </c>
      <c r="AQ1954">
        <v>63241000</v>
      </c>
      <c r="AS1954">
        <v>19291000</v>
      </c>
      <c r="AU1954">
        <v>-21306000</v>
      </c>
      <c r="AV1954">
        <v>15122000</v>
      </c>
      <c r="AY1954">
        <v>0.75</v>
      </c>
      <c r="AZ1954">
        <v>143728000</v>
      </c>
      <c r="BB1954">
        <v>57448000</v>
      </c>
      <c r="BC1954">
        <v>57448000</v>
      </c>
      <c r="BH1954">
        <v>4.1442168540576603</v>
      </c>
      <c r="BO1954">
        <v>16.9113924050633</v>
      </c>
      <c r="BP1954">
        <v>0.42278050505470699</v>
      </c>
      <c r="BQ1954">
        <v>1.3725766526604799</v>
      </c>
      <c r="BR1954">
        <v>16.065870666666701</v>
      </c>
      <c r="BS1954">
        <v>0.144983919059265</v>
      </c>
      <c r="BU1954">
        <v>3.7844870221783001E-8</v>
      </c>
    </row>
    <row r="1955" spans="3:73" x14ac:dyDescent="0.3">
      <c r="C1955">
        <v>915779</v>
      </c>
      <c r="D1955" t="s">
        <v>4412</v>
      </c>
      <c r="E1955" t="s">
        <v>2290</v>
      </c>
      <c r="F1955" t="s">
        <v>3614</v>
      </c>
      <c r="G1955" t="s">
        <v>3724</v>
      </c>
      <c r="H1955" t="s">
        <v>3725</v>
      </c>
      <c r="I1955" t="s">
        <v>4710</v>
      </c>
      <c r="J1955">
        <v>2023</v>
      </c>
      <c r="K1955" t="s">
        <v>4062</v>
      </c>
      <c r="L1955">
        <v>7.5343280000000004</v>
      </c>
      <c r="M1955">
        <v>468104000</v>
      </c>
      <c r="N1955">
        <v>342657000</v>
      </c>
      <c r="O1955">
        <v>23982000</v>
      </c>
      <c r="P1955">
        <v>109979000</v>
      </c>
      <c r="Q1955">
        <v>149448000</v>
      </c>
      <c r="R1955">
        <v>72147000</v>
      </c>
      <c r="S1955">
        <v>72147000</v>
      </c>
      <c r="U1955">
        <v>3239000</v>
      </c>
      <c r="W1955">
        <v>210163000</v>
      </c>
      <c r="X1955">
        <v>67522000</v>
      </c>
      <c r="AB1955">
        <v>200878000</v>
      </c>
      <c r="AC1955">
        <v>10285000</v>
      </c>
      <c r="AD1955">
        <v>103410000</v>
      </c>
      <c r="AE1955">
        <v>63023000</v>
      </c>
      <c r="AG1955">
        <v>151355000</v>
      </c>
      <c r="AI1955">
        <v>602841000</v>
      </c>
      <c r="AJ1955">
        <v>21388000</v>
      </c>
      <c r="AK1955">
        <v>29989000</v>
      </c>
      <c r="AL1955">
        <v>129967000</v>
      </c>
      <c r="AM1955">
        <v>6455000</v>
      </c>
      <c r="AN1955">
        <v>6802000</v>
      </c>
      <c r="AQ1955">
        <v>15024000</v>
      </c>
      <c r="AS1955">
        <v>16993000</v>
      </c>
      <c r="AU1955">
        <v>-25388000</v>
      </c>
      <c r="AV1955">
        <v>17568000</v>
      </c>
      <c r="AY1955">
        <v>0.15</v>
      </c>
      <c r="AZ1955">
        <v>141920000</v>
      </c>
      <c r="BH1955">
        <v>4.2477522547914299</v>
      </c>
      <c r="BP1955">
        <v>0.11411142779652</v>
      </c>
      <c r="BQ1955">
        <v>0.91932928250929002</v>
      </c>
      <c r="BR1955">
        <v>50.228853333333298</v>
      </c>
      <c r="BS1955">
        <v>3.3861348679297902E-2</v>
      </c>
      <c r="BU1955">
        <v>5.6260476508129296E-9</v>
      </c>
    </row>
    <row r="1956" spans="3:73" x14ac:dyDescent="0.3">
      <c r="C1956">
        <v>915779</v>
      </c>
      <c r="D1956" t="s">
        <v>4412</v>
      </c>
      <c r="E1956" t="s">
        <v>2290</v>
      </c>
      <c r="F1956" t="s">
        <v>3614</v>
      </c>
      <c r="G1956" t="s">
        <v>3724</v>
      </c>
      <c r="H1956" t="s">
        <v>3725</v>
      </c>
      <c r="I1956" t="s">
        <v>4710</v>
      </c>
      <c r="J1956">
        <v>2022</v>
      </c>
      <c r="K1956" t="s">
        <v>4062</v>
      </c>
      <c r="L1956">
        <v>3.3315549999999998</v>
      </c>
      <c r="M1956">
        <v>440876000</v>
      </c>
      <c r="N1956">
        <v>317570000</v>
      </c>
      <c r="O1956">
        <v>17143000</v>
      </c>
      <c r="P1956">
        <v>101099000</v>
      </c>
      <c r="Q1956">
        <v>134392000</v>
      </c>
      <c r="R1956">
        <v>66765000</v>
      </c>
      <c r="S1956">
        <v>66765000</v>
      </c>
      <c r="U1956">
        <v>7927000</v>
      </c>
      <c r="W1956">
        <v>213694000</v>
      </c>
      <c r="X1956">
        <v>76313000</v>
      </c>
      <c r="AB1956">
        <v>191564000</v>
      </c>
      <c r="AC1956">
        <v>10285000</v>
      </c>
      <c r="AD1956">
        <v>96608000</v>
      </c>
      <c r="AE1956">
        <v>61794000</v>
      </c>
      <c r="AG1956">
        <v>116697000</v>
      </c>
      <c r="AI1956">
        <v>494273000</v>
      </c>
      <c r="AJ1956">
        <v>4046000</v>
      </c>
      <c r="AK1956">
        <v>29013000</v>
      </c>
      <c r="AL1956">
        <v>112651000</v>
      </c>
      <c r="AM1956">
        <v>516000</v>
      </c>
      <c r="AN1956">
        <v>592000</v>
      </c>
      <c r="AQ1956">
        <v>-27035000</v>
      </c>
      <c r="AS1956">
        <v>15394000</v>
      </c>
      <c r="AU1956">
        <v>-31384000</v>
      </c>
      <c r="AV1956">
        <v>-3576000</v>
      </c>
      <c r="AX1956">
        <v>8994000</v>
      </c>
      <c r="AY1956">
        <v>0.01</v>
      </c>
      <c r="AZ1956">
        <v>104374000</v>
      </c>
      <c r="BH1956">
        <v>4.7355950715695503</v>
      </c>
      <c r="BP1956">
        <v>8.0222186865330794E-2</v>
      </c>
      <c r="BQ1956">
        <v>0.85719767518039802</v>
      </c>
      <c r="BR1956">
        <v>333.15550000000002</v>
      </c>
      <c r="BS1956">
        <v>3.09035100540811E-3</v>
      </c>
      <c r="BU1956">
        <v>1.73913417969973E-10</v>
      </c>
    </row>
    <row r="1957" spans="3:73" x14ac:dyDescent="0.3">
      <c r="C1957">
        <v>915779</v>
      </c>
      <c r="D1957" t="s">
        <v>4412</v>
      </c>
      <c r="E1957" t="s">
        <v>2290</v>
      </c>
      <c r="F1957" t="s">
        <v>3614</v>
      </c>
      <c r="G1957" t="s">
        <v>3724</v>
      </c>
      <c r="H1957" t="s">
        <v>3725</v>
      </c>
      <c r="I1957" t="s">
        <v>4710</v>
      </c>
      <c r="J1957">
        <v>2021</v>
      </c>
      <c r="K1957" t="s">
        <v>4062</v>
      </c>
      <c r="L1957">
        <v>5.6338379999999999</v>
      </c>
      <c r="M1957">
        <v>375164000</v>
      </c>
      <c r="N1957">
        <v>265003000</v>
      </c>
      <c r="O1957">
        <v>77590000</v>
      </c>
      <c r="P1957">
        <v>67808000</v>
      </c>
      <c r="Q1957">
        <v>74356000</v>
      </c>
      <c r="R1957">
        <v>58682000</v>
      </c>
      <c r="S1957">
        <v>58682000</v>
      </c>
      <c r="U1957">
        <v>8414000</v>
      </c>
      <c r="W1957">
        <v>146620000</v>
      </c>
      <c r="X1957">
        <v>40251000</v>
      </c>
      <c r="AB1957">
        <v>193554000</v>
      </c>
      <c r="AC1957">
        <v>7297000</v>
      </c>
      <c r="AD1957">
        <v>96016000</v>
      </c>
      <c r="AE1957">
        <v>60575000</v>
      </c>
      <c r="AG1957">
        <v>120583000</v>
      </c>
      <c r="AI1957">
        <v>361450000</v>
      </c>
      <c r="AJ1957">
        <v>17108000</v>
      </c>
      <c r="AK1957">
        <v>26846000</v>
      </c>
      <c r="AL1957">
        <v>103475000</v>
      </c>
      <c r="AM1957">
        <v>3134000</v>
      </c>
      <c r="AN1957">
        <v>10926000</v>
      </c>
      <c r="AO1957">
        <v>295000</v>
      </c>
      <c r="AQ1957">
        <v>66212000</v>
      </c>
      <c r="AS1957">
        <v>17077000</v>
      </c>
      <c r="AU1957">
        <v>-10221000</v>
      </c>
      <c r="AV1957">
        <v>-15585000</v>
      </c>
      <c r="AX1957">
        <v>8994000</v>
      </c>
      <c r="AY1957">
        <v>0.24</v>
      </c>
      <c r="AZ1957">
        <v>80579500</v>
      </c>
      <c r="BB1957">
        <v>14355000</v>
      </c>
      <c r="BC1957">
        <v>14355000</v>
      </c>
      <c r="BH1957">
        <v>4.4856322017386603</v>
      </c>
      <c r="BO1957">
        <v>48.661016949152497</v>
      </c>
      <c r="BP1957">
        <v>0.52919110626108301</v>
      </c>
      <c r="BQ1957">
        <v>1.3002796344291401</v>
      </c>
      <c r="BR1957">
        <v>23.474325</v>
      </c>
      <c r="BS1957">
        <v>5.6449362968473901E-2</v>
      </c>
      <c r="BU1957">
        <v>6.9857565330605403E-9</v>
      </c>
    </row>
    <row r="1958" spans="3:73" x14ac:dyDescent="0.3">
      <c r="C1958">
        <v>915779</v>
      </c>
      <c r="D1958" t="s">
        <v>4412</v>
      </c>
      <c r="E1958" t="s">
        <v>2290</v>
      </c>
      <c r="F1958" t="s">
        <v>3614</v>
      </c>
      <c r="G1958" t="s">
        <v>3724</v>
      </c>
      <c r="H1958" t="s">
        <v>3725</v>
      </c>
      <c r="I1958" t="s">
        <v>4710</v>
      </c>
      <c r="J1958">
        <v>2020</v>
      </c>
      <c r="K1958" t="s">
        <v>4062</v>
      </c>
      <c r="L1958">
        <v>4.5820270000000001</v>
      </c>
      <c r="M1958">
        <v>372651000</v>
      </c>
      <c r="N1958">
        <v>252002000</v>
      </c>
      <c r="O1958">
        <v>40398000</v>
      </c>
      <c r="P1958">
        <v>72577000</v>
      </c>
      <c r="Q1958">
        <v>86803000</v>
      </c>
      <c r="R1958">
        <v>67484000</v>
      </c>
      <c r="S1958">
        <v>67484000</v>
      </c>
      <c r="U1958">
        <v>7743000</v>
      </c>
      <c r="W1958">
        <v>145965000</v>
      </c>
      <c r="X1958">
        <v>47834000</v>
      </c>
      <c r="Y1958">
        <v>24490000</v>
      </c>
      <c r="AB1958">
        <v>176980000</v>
      </c>
      <c r="AC1958">
        <v>7470000</v>
      </c>
      <c r="AD1958">
        <v>85090000</v>
      </c>
      <c r="AE1958">
        <v>60010000</v>
      </c>
      <c r="AG1958">
        <v>28626000</v>
      </c>
      <c r="AH1958">
        <v>126108000</v>
      </c>
      <c r="AI1958">
        <v>470232000</v>
      </c>
      <c r="AJ1958">
        <v>-167000</v>
      </c>
      <c r="AK1958">
        <v>37772000</v>
      </c>
      <c r="AL1958">
        <v>138867000</v>
      </c>
      <c r="AM1958">
        <v>-500000</v>
      </c>
      <c r="AN1958">
        <v>-1079000</v>
      </c>
      <c r="AO1958">
        <v>106000</v>
      </c>
      <c r="AP1958">
        <v>17718000</v>
      </c>
      <c r="AQ1958">
        <v>10808000</v>
      </c>
      <c r="AU1958">
        <v>-4271000</v>
      </c>
      <c r="AV1958">
        <v>-1978000</v>
      </c>
      <c r="AX1958">
        <v>8994000</v>
      </c>
      <c r="AY1958">
        <v>-0.02</v>
      </c>
      <c r="AZ1958">
        <v>82817500</v>
      </c>
      <c r="BA1958">
        <v>-1.32426174390205E-3</v>
      </c>
      <c r="BB1958">
        <v>-1473000</v>
      </c>
      <c r="BC1958">
        <v>16245000</v>
      </c>
      <c r="BD1958">
        <v>0.1288181558664</v>
      </c>
      <c r="BE1958">
        <v>8.5704316934690897E-2</v>
      </c>
      <c r="BG1958">
        <v>0.22699590826910299</v>
      </c>
      <c r="BH1958">
        <v>5.6779303891085799</v>
      </c>
      <c r="BI1958">
        <v>0.338407786373846</v>
      </c>
      <c r="BJ1958">
        <v>-3.3867795857518999E-2</v>
      </c>
      <c r="BM1958">
        <v>0.29952104545310398</v>
      </c>
      <c r="BO1958">
        <v>-13.896226415094301</v>
      </c>
      <c r="BP1958">
        <v>0.27676497790566201</v>
      </c>
      <c r="BQ1958">
        <v>1.13177131504128</v>
      </c>
      <c r="BR1958">
        <v>-229.10135</v>
      </c>
      <c r="BS1958">
        <v>-6.0967340942479397E-3</v>
      </c>
      <c r="BU1958">
        <v>-5.1780167250536795E-10</v>
      </c>
    </row>
    <row r="1959" spans="3:73" x14ac:dyDescent="0.3">
      <c r="C1959">
        <v>915779</v>
      </c>
      <c r="D1959" t="s">
        <v>4412</v>
      </c>
      <c r="E1959" t="s">
        <v>2290</v>
      </c>
      <c r="F1959" t="s">
        <v>3614</v>
      </c>
      <c r="G1959" t="s">
        <v>3724</v>
      </c>
      <c r="H1959" t="s">
        <v>3725</v>
      </c>
      <c r="I1959" t="s">
        <v>4710</v>
      </c>
      <c r="J1959">
        <v>2019</v>
      </c>
      <c r="K1959" t="s">
        <v>4062</v>
      </c>
      <c r="L1959">
        <v>6.7070829999999999</v>
      </c>
      <c r="M1959">
        <v>349216000</v>
      </c>
      <c r="N1959">
        <v>253673000</v>
      </c>
      <c r="O1959">
        <v>35383000</v>
      </c>
      <c r="P1959">
        <v>65487000</v>
      </c>
      <c r="Q1959">
        <v>78832000</v>
      </c>
      <c r="R1959">
        <v>65314000</v>
      </c>
      <c r="S1959">
        <v>65314000</v>
      </c>
      <c r="U1959">
        <v>7889000</v>
      </c>
      <c r="W1959">
        <v>134072000</v>
      </c>
      <c r="X1959">
        <v>44873000</v>
      </c>
      <c r="AB1959">
        <v>187663000</v>
      </c>
      <c r="AC1959">
        <v>1834000</v>
      </c>
      <c r="AD1959">
        <v>93593000</v>
      </c>
      <c r="AE1959">
        <v>57699000</v>
      </c>
      <c r="AG1959">
        <v>24421000</v>
      </c>
      <c r="AH1959">
        <v>127755000</v>
      </c>
      <c r="AI1959">
        <v>439410000</v>
      </c>
      <c r="AJ1959">
        <v>-4728000</v>
      </c>
      <c r="AK1959">
        <v>35557000</v>
      </c>
      <c r="AL1959">
        <v>135022000</v>
      </c>
      <c r="AM1959">
        <v>-3986000</v>
      </c>
      <c r="AN1959">
        <v>-10819000</v>
      </c>
      <c r="AO1959">
        <v>160000</v>
      </c>
      <c r="AP1959">
        <v>18635000</v>
      </c>
      <c r="AQ1959">
        <v>29546000</v>
      </c>
      <c r="AU1959">
        <v>-11842000</v>
      </c>
      <c r="AV1959">
        <v>-11932000</v>
      </c>
      <c r="AX1959">
        <v>12554000</v>
      </c>
      <c r="AY1959">
        <v>-0.24</v>
      </c>
      <c r="AZ1959">
        <v>77083500</v>
      </c>
      <c r="BA1959">
        <v>-3.7008336268639197E-2</v>
      </c>
      <c r="BB1959">
        <v>-14645000</v>
      </c>
      <c r="BC1959">
        <v>3990000</v>
      </c>
      <c r="BD1959">
        <v>3.1231654338382101E-2</v>
      </c>
      <c r="BE1959">
        <v>0.231270791749834</v>
      </c>
      <c r="BG1959">
        <v>0.191154945011937</v>
      </c>
      <c r="BH1959">
        <v>5.7004417287746403</v>
      </c>
      <c r="BI1959">
        <v>0.36583375332172602</v>
      </c>
      <c r="BJ1959">
        <v>-9.2693045281985006E-2</v>
      </c>
      <c r="BM1959">
        <v>0.27832178779695499</v>
      </c>
      <c r="BO1959">
        <v>-91.53125</v>
      </c>
      <c r="BP1959">
        <v>0.26391043618354298</v>
      </c>
      <c r="BQ1959">
        <v>1.3040828808401499</v>
      </c>
      <c r="BR1959">
        <v>-27.946179166666699</v>
      </c>
      <c r="BS1959">
        <v>-5.7651215210243897E-2</v>
      </c>
      <c r="BU1959">
        <v>-8.5776094381950602E-9</v>
      </c>
    </row>
    <row r="1960" spans="3:73" x14ac:dyDescent="0.3">
      <c r="C1960">
        <v>915779</v>
      </c>
      <c r="D1960" t="s">
        <v>4412</v>
      </c>
      <c r="E1960" t="s">
        <v>2290</v>
      </c>
      <c r="F1960" t="s">
        <v>3614</v>
      </c>
      <c r="G1960" t="s">
        <v>3724</v>
      </c>
      <c r="H1960" t="s">
        <v>3725</v>
      </c>
      <c r="I1960" t="s">
        <v>4710</v>
      </c>
      <c r="J1960">
        <v>2018</v>
      </c>
      <c r="K1960" t="s">
        <v>4062</v>
      </c>
      <c r="L1960">
        <v>8.0310570000000006</v>
      </c>
      <c r="M1960">
        <v>358800000</v>
      </c>
      <c r="N1960">
        <v>264133000</v>
      </c>
      <c r="O1960">
        <v>29727000</v>
      </c>
      <c r="P1960">
        <v>77387000</v>
      </c>
      <c r="Q1960">
        <v>75335000</v>
      </c>
      <c r="R1960">
        <v>68059000</v>
      </c>
      <c r="S1960">
        <v>68059000</v>
      </c>
      <c r="U1960">
        <v>8264000</v>
      </c>
      <c r="W1960">
        <v>131308000</v>
      </c>
      <c r="X1960">
        <v>48845000</v>
      </c>
      <c r="Y1960">
        <v>20127000</v>
      </c>
      <c r="AB1960">
        <v>197616000</v>
      </c>
      <c r="AC1960">
        <v>1834000</v>
      </c>
      <c r="AD1960">
        <v>107105000</v>
      </c>
      <c r="AE1960">
        <v>54731000</v>
      </c>
      <c r="AG1960">
        <v>29852000</v>
      </c>
      <c r="AH1960">
        <v>610530000</v>
      </c>
      <c r="AI1960">
        <v>464861000</v>
      </c>
      <c r="AJ1960">
        <v>12460000</v>
      </c>
      <c r="AK1960">
        <v>35530000</v>
      </c>
      <c r="AL1960">
        <v>133209000</v>
      </c>
      <c r="AM1960">
        <v>6867000</v>
      </c>
      <c r="AN1960">
        <v>-3810000</v>
      </c>
      <c r="AO1960">
        <v>217000</v>
      </c>
      <c r="AP1960">
        <v>17784000</v>
      </c>
      <c r="AQ1960">
        <v>30361000</v>
      </c>
      <c r="AU1960">
        <v>-19563000</v>
      </c>
      <c r="AV1960">
        <v>-13262000</v>
      </c>
      <c r="AX1960">
        <v>12424000</v>
      </c>
      <c r="AY1960">
        <v>-0.09</v>
      </c>
      <c r="AZ1960">
        <v>70910500</v>
      </c>
      <c r="BA1960">
        <v>2.04084975349287E-2</v>
      </c>
      <c r="BB1960">
        <v>3274000</v>
      </c>
      <c r="BC1960">
        <v>21058000</v>
      </c>
      <c r="BD1960">
        <v>3.4491343586719701E-2</v>
      </c>
      <c r="BE1960">
        <v>4.97289240495963E-2</v>
      </c>
      <c r="BG1960">
        <v>4.8895222184004099E-2</v>
      </c>
      <c r="BH1960">
        <v>6.55560177970822</v>
      </c>
      <c r="BI1960">
        <v>1.7015886287625399</v>
      </c>
      <c r="BJ1960">
        <v>-3.2042651466758401E-2</v>
      </c>
      <c r="BM1960">
        <v>5.8195338476405699E-2</v>
      </c>
      <c r="BO1960">
        <v>15.0875576036866</v>
      </c>
      <c r="BP1960">
        <v>0.22639138514028101</v>
      </c>
      <c r="BQ1960">
        <v>1.4378255704145999</v>
      </c>
      <c r="BR1960">
        <v>-89.233966666666703</v>
      </c>
      <c r="BS1960">
        <v>-1.9279815399562798E-2</v>
      </c>
      <c r="BU1960">
        <v>-3.65757393126063E-9</v>
      </c>
    </row>
    <row r="1961" spans="3:73" x14ac:dyDescent="0.3">
      <c r="C1961">
        <v>915779</v>
      </c>
      <c r="D1961" t="s">
        <v>4412</v>
      </c>
      <c r="E1961" t="s">
        <v>2290</v>
      </c>
      <c r="F1961" t="s">
        <v>3614</v>
      </c>
      <c r="G1961" t="s">
        <v>3724</v>
      </c>
      <c r="H1961" t="s">
        <v>3725</v>
      </c>
      <c r="I1961" t="s">
        <v>4710</v>
      </c>
      <c r="J1961">
        <v>2017</v>
      </c>
      <c r="K1961" t="s">
        <v>4062</v>
      </c>
      <c r="L1961">
        <v>8.8576259999999998</v>
      </c>
      <c r="M1961">
        <v>355433000</v>
      </c>
      <c r="N1961">
        <v>257725000</v>
      </c>
      <c r="O1961">
        <v>32623000</v>
      </c>
      <c r="P1961">
        <v>78846000</v>
      </c>
      <c r="Q1961">
        <v>66486000</v>
      </c>
      <c r="R1961">
        <v>66749000</v>
      </c>
      <c r="S1961">
        <v>66749000</v>
      </c>
      <c r="U1961">
        <v>7812000</v>
      </c>
      <c r="W1961">
        <v>130595000</v>
      </c>
      <c r="X1961">
        <v>51499000</v>
      </c>
      <c r="AB1961">
        <v>198286000</v>
      </c>
      <c r="AC1961">
        <v>1834000</v>
      </c>
      <c r="AD1961">
        <v>113967000</v>
      </c>
      <c r="AE1961">
        <v>52530000</v>
      </c>
      <c r="AG1961">
        <v>33724000</v>
      </c>
      <c r="AH1961">
        <v>586539000</v>
      </c>
      <c r="AI1961">
        <v>446124000</v>
      </c>
      <c r="AJ1961">
        <v>15421000</v>
      </c>
      <c r="AK1961">
        <v>29081000</v>
      </c>
      <c r="AL1961">
        <v>124994000</v>
      </c>
      <c r="AM1961">
        <v>5246000</v>
      </c>
      <c r="AN1961">
        <v>909000</v>
      </c>
      <c r="AO1961">
        <v>230000</v>
      </c>
      <c r="AP1961">
        <v>19392000</v>
      </c>
      <c r="AQ1961">
        <v>39389000</v>
      </c>
      <c r="AU1961">
        <v>-18180000</v>
      </c>
      <c r="AV1961">
        <v>-16323000</v>
      </c>
      <c r="AX1961">
        <v>13651000</v>
      </c>
      <c r="AY1961">
        <v>0.02</v>
      </c>
      <c r="BA1961">
        <v>2.6291516847132101E-2</v>
      </c>
      <c r="BB1961">
        <v>6385000</v>
      </c>
      <c r="BC1961">
        <v>25777000</v>
      </c>
      <c r="BD1961">
        <v>4.3947631785780698E-2</v>
      </c>
      <c r="BE1961">
        <v>6.7154954742992407E-2</v>
      </c>
      <c r="BG1961">
        <v>5.7496602953938297E-2</v>
      </c>
      <c r="BI1961">
        <v>1.65020974417119</v>
      </c>
      <c r="BJ1961">
        <v>-3.0995381381289201E-2</v>
      </c>
      <c r="BM1961">
        <v>4.9580675794789399E-2</v>
      </c>
      <c r="BO1961">
        <v>27.760869565217401</v>
      </c>
      <c r="BP1961">
        <v>0.24980282552930799</v>
      </c>
      <c r="BQ1961">
        <v>1.46436693594701</v>
      </c>
      <c r="BR1961">
        <v>442.88130000000001</v>
      </c>
      <c r="BS1961">
        <v>4.5842873425254397E-3</v>
      </c>
      <c r="BU1961">
        <v>8.9341920256599104E-10</v>
      </c>
    </row>
    <row r="1962" spans="3:73" x14ac:dyDescent="0.3">
      <c r="C1962">
        <v>1124796</v>
      </c>
      <c r="D1962" t="s">
        <v>4462</v>
      </c>
      <c r="E1962" t="s">
        <v>2149</v>
      </c>
      <c r="F1962" t="s">
        <v>3614</v>
      </c>
      <c r="G1962" t="s">
        <v>3678</v>
      </c>
      <c r="H1962" t="s">
        <v>3679</v>
      </c>
      <c r="I1962" t="s">
        <v>4711</v>
      </c>
      <c r="J1962">
        <v>2026</v>
      </c>
      <c r="K1962" t="s">
        <v>4062</v>
      </c>
      <c r="L1962">
        <v>57.769193000000001</v>
      </c>
    </row>
    <row r="1963" spans="3:73" x14ac:dyDescent="0.3">
      <c r="C1963">
        <v>1124796</v>
      </c>
      <c r="D1963" t="s">
        <v>4462</v>
      </c>
      <c r="E1963" t="s">
        <v>2149</v>
      </c>
      <c r="F1963" t="s">
        <v>3614</v>
      </c>
      <c r="G1963" t="s">
        <v>3678</v>
      </c>
      <c r="H1963" t="s">
        <v>3679</v>
      </c>
      <c r="I1963" t="s">
        <v>4711</v>
      </c>
      <c r="J1963">
        <v>2025</v>
      </c>
      <c r="K1963" t="s">
        <v>4062</v>
      </c>
      <c r="L1963">
        <v>22.314872000000001</v>
      </c>
      <c r="M1963">
        <v>315210000</v>
      </c>
      <c r="N1963">
        <v>243190000</v>
      </c>
      <c r="O1963">
        <v>98699000</v>
      </c>
      <c r="P1963">
        <v>50836000</v>
      </c>
      <c r="Q1963">
        <v>45407000</v>
      </c>
      <c r="R1963">
        <v>72020000</v>
      </c>
      <c r="S1963">
        <v>42114000</v>
      </c>
      <c r="U1963">
        <v>12448000</v>
      </c>
      <c r="V1963">
        <v>88461000</v>
      </c>
      <c r="W1963">
        <v>64207000</v>
      </c>
      <c r="X1963">
        <v>20890000</v>
      </c>
      <c r="AB1963">
        <v>226749000</v>
      </c>
      <c r="AD1963">
        <v>-348563000</v>
      </c>
      <c r="AE1963">
        <v>16000</v>
      </c>
      <c r="AF1963">
        <v>51163000</v>
      </c>
      <c r="AG1963">
        <v>77963000</v>
      </c>
      <c r="AI1963">
        <v>183367000</v>
      </c>
      <c r="AJ1963">
        <v>-26550000</v>
      </c>
      <c r="AK1963">
        <v>47972000</v>
      </c>
      <c r="AL1963">
        <v>104513000</v>
      </c>
      <c r="AM1963">
        <v>699000</v>
      </c>
      <c r="AN1963">
        <v>-23467000</v>
      </c>
      <c r="AQ1963">
        <v>21330000</v>
      </c>
      <c r="AR1963">
        <v>6059000</v>
      </c>
      <c r="AU1963">
        <v>-8771000</v>
      </c>
      <c r="AV1963">
        <v>20110000</v>
      </c>
      <c r="AY1963">
        <v>-0.47</v>
      </c>
      <c r="AZ1963">
        <v>43103500</v>
      </c>
      <c r="BH1963">
        <v>4.2541092950688499</v>
      </c>
      <c r="BN1963">
        <v>0.28064147711049803</v>
      </c>
      <c r="BP1963">
        <v>1.5371999937701499</v>
      </c>
      <c r="BQ1963">
        <v>3.0803962184808502</v>
      </c>
      <c r="BR1963">
        <v>-47.478451063829802</v>
      </c>
      <c r="BS1963">
        <v>-0.10349328993733201</v>
      </c>
      <c r="BU1963">
        <v>-4.6253742420032702E-8</v>
      </c>
    </row>
    <row r="1964" spans="3:73" x14ac:dyDescent="0.3">
      <c r="C1964">
        <v>1124796</v>
      </c>
      <c r="D1964" t="s">
        <v>4462</v>
      </c>
      <c r="E1964" t="s">
        <v>2149</v>
      </c>
      <c r="F1964" t="s">
        <v>3614</v>
      </c>
      <c r="G1964" t="s">
        <v>3678</v>
      </c>
      <c r="H1964" t="s">
        <v>3679</v>
      </c>
      <c r="I1964" t="s">
        <v>4711</v>
      </c>
      <c r="J1964">
        <v>2024</v>
      </c>
      <c r="K1964" t="s">
        <v>4062</v>
      </c>
      <c r="L1964">
        <v>11.660385</v>
      </c>
      <c r="M1964">
        <v>270241000</v>
      </c>
      <c r="N1964">
        <v>194089000</v>
      </c>
      <c r="O1964">
        <v>65829000</v>
      </c>
      <c r="P1964">
        <v>34895000</v>
      </c>
      <c r="Q1964">
        <v>40800000</v>
      </c>
      <c r="R1964">
        <v>76152000</v>
      </c>
      <c r="S1964">
        <v>46937000</v>
      </c>
      <c r="U1964">
        <v>12354000</v>
      </c>
      <c r="V1964">
        <v>53811000</v>
      </c>
      <c r="W1964">
        <v>34235000</v>
      </c>
      <c r="X1964">
        <v>15076000</v>
      </c>
      <c r="AB1964">
        <v>216430000</v>
      </c>
      <c r="AD1964">
        <v>-325096000</v>
      </c>
      <c r="AE1964">
        <v>16000</v>
      </c>
      <c r="AF1964">
        <v>48948000</v>
      </c>
      <c r="AG1964">
        <v>33019000</v>
      </c>
      <c r="AI1964">
        <v>165529000</v>
      </c>
      <c r="AJ1964">
        <v>-65636000</v>
      </c>
      <c r="AK1964">
        <v>45107000</v>
      </c>
      <c r="AL1964">
        <v>98655000</v>
      </c>
      <c r="AM1964">
        <v>-76000</v>
      </c>
      <c r="AN1964">
        <v>-60792000</v>
      </c>
      <c r="AQ1964">
        <v>-2359000</v>
      </c>
      <c r="AR1964">
        <v>706000</v>
      </c>
      <c r="AU1964">
        <v>16690000</v>
      </c>
      <c r="AV1964">
        <v>-1303000</v>
      </c>
      <c r="AY1964">
        <v>-1.27</v>
      </c>
      <c r="AZ1964">
        <v>46480000</v>
      </c>
      <c r="BH1964">
        <v>3.5612951807228899</v>
      </c>
      <c r="BN1964">
        <v>0.19912226494129301</v>
      </c>
      <c r="BP1964">
        <v>1.9228567255732401</v>
      </c>
      <c r="BQ1964">
        <v>4.4775522126478702</v>
      </c>
      <c r="BR1964">
        <v>-9.18140551181102</v>
      </c>
      <c r="BS1964">
        <v>-0.28088527468465602</v>
      </c>
      <c r="BU1964">
        <v>-6.8422533613639494E-8</v>
      </c>
    </row>
    <row r="1965" spans="3:73" x14ac:dyDescent="0.3">
      <c r="C1965">
        <v>1124796</v>
      </c>
      <c r="D1965" t="s">
        <v>4462</v>
      </c>
      <c r="E1965" t="s">
        <v>2149</v>
      </c>
      <c r="F1965" t="s">
        <v>3614</v>
      </c>
      <c r="G1965" t="s">
        <v>3678</v>
      </c>
      <c r="H1965" t="s">
        <v>3679</v>
      </c>
      <c r="I1965" t="s">
        <v>4711</v>
      </c>
      <c r="J1965">
        <v>2023</v>
      </c>
      <c r="K1965" t="s">
        <v>4062</v>
      </c>
      <c r="L1965">
        <v>11.677631999999999</v>
      </c>
      <c r="M1965">
        <v>306803000</v>
      </c>
      <c r="N1965">
        <v>220554000</v>
      </c>
      <c r="O1965">
        <v>53210000</v>
      </c>
      <c r="P1965">
        <v>39585000</v>
      </c>
      <c r="Q1965">
        <v>52160000</v>
      </c>
      <c r="R1965">
        <v>86249000</v>
      </c>
      <c r="S1965">
        <v>52300000</v>
      </c>
      <c r="U1965">
        <v>12399000</v>
      </c>
      <c r="V1965">
        <v>52384000</v>
      </c>
      <c r="W1965">
        <v>32752000</v>
      </c>
      <c r="X1965">
        <v>12166000</v>
      </c>
      <c r="AB1965">
        <v>254419000</v>
      </c>
      <c r="AD1965">
        <v>-264304000</v>
      </c>
      <c r="AE1965">
        <v>16000</v>
      </c>
      <c r="AF1965">
        <v>47266000</v>
      </c>
      <c r="AG1965">
        <v>46113000</v>
      </c>
      <c r="AI1965">
        <v>163808000</v>
      </c>
      <c r="AJ1965">
        <v>-46766000</v>
      </c>
      <c r="AK1965">
        <v>46163000</v>
      </c>
      <c r="AL1965">
        <v>92879000</v>
      </c>
      <c r="AM1965">
        <v>-978000</v>
      </c>
      <c r="AN1965">
        <v>-41670000</v>
      </c>
      <c r="AQ1965">
        <v>10091000</v>
      </c>
      <c r="AR1965">
        <v>-1336000</v>
      </c>
      <c r="AU1965">
        <v>-14100000</v>
      </c>
      <c r="AV1965">
        <v>-859000</v>
      </c>
      <c r="AY1965">
        <v>-0.9</v>
      </c>
      <c r="AZ1965">
        <v>59880000</v>
      </c>
      <c r="BH1965">
        <v>2.7356045424181699</v>
      </c>
      <c r="BN1965">
        <v>0.17074148557869401</v>
      </c>
      <c r="BP1965">
        <v>1.62463361016121</v>
      </c>
      <c r="BQ1965">
        <v>5.1414875427454803</v>
      </c>
      <c r="BR1965">
        <v>-12.975146666666699</v>
      </c>
      <c r="BS1965">
        <v>-0.16378493744570999</v>
      </c>
      <c r="BU1965">
        <v>-4.1309292151922602E-8</v>
      </c>
    </row>
    <row r="1966" spans="3:73" x14ac:dyDescent="0.3">
      <c r="C1966">
        <v>1124796</v>
      </c>
      <c r="D1966" t="s">
        <v>4462</v>
      </c>
      <c r="E1966" t="s">
        <v>2149</v>
      </c>
      <c r="F1966" t="s">
        <v>3614</v>
      </c>
      <c r="G1966" t="s">
        <v>3678</v>
      </c>
      <c r="H1966" t="s">
        <v>3679</v>
      </c>
      <c r="I1966" t="s">
        <v>4711</v>
      </c>
      <c r="J1966">
        <v>2022</v>
      </c>
      <c r="K1966" t="s">
        <v>4062</v>
      </c>
      <c r="L1966">
        <v>13.241830999999999</v>
      </c>
      <c r="M1966">
        <v>329233000</v>
      </c>
      <c r="N1966">
        <v>230756000</v>
      </c>
      <c r="O1966">
        <v>57826000</v>
      </c>
      <c r="P1966">
        <v>37913000</v>
      </c>
      <c r="Q1966">
        <v>67600000</v>
      </c>
      <c r="R1966">
        <v>98477000</v>
      </c>
      <c r="S1966">
        <v>60693000</v>
      </c>
      <c r="U1966">
        <v>12376000</v>
      </c>
      <c r="V1966">
        <v>58388000</v>
      </c>
      <c r="W1966">
        <v>34492000</v>
      </c>
      <c r="X1966">
        <v>17507000</v>
      </c>
      <c r="AB1966">
        <v>270845000</v>
      </c>
      <c r="AD1966">
        <v>-222634000</v>
      </c>
      <c r="AE1966">
        <v>16000</v>
      </c>
      <c r="AF1966">
        <v>45629000</v>
      </c>
      <c r="AG1966">
        <v>50821000</v>
      </c>
      <c r="AI1966">
        <v>191237000</v>
      </c>
      <c r="AJ1966">
        <v>-55102000</v>
      </c>
      <c r="AK1966">
        <v>53773000</v>
      </c>
      <c r="AL1966">
        <v>105923000</v>
      </c>
      <c r="AM1966">
        <v>344000</v>
      </c>
      <c r="AN1966">
        <v>-54579000</v>
      </c>
      <c r="AQ1966">
        <v>-14542000</v>
      </c>
      <c r="AR1966">
        <v>-577000</v>
      </c>
      <c r="AU1966">
        <v>-72381000</v>
      </c>
      <c r="AV1966">
        <v>-1306000</v>
      </c>
      <c r="AY1966">
        <v>-1.23</v>
      </c>
      <c r="AZ1966">
        <v>70673000</v>
      </c>
      <c r="BH1966">
        <v>2.7059414486437499</v>
      </c>
      <c r="BN1966">
        <v>0.177345527331707</v>
      </c>
      <c r="BP1966">
        <v>1.67650469674127</v>
      </c>
      <c r="BQ1966">
        <v>4.7302562913139301</v>
      </c>
      <c r="BR1966">
        <v>-10.7657162601626</v>
      </c>
      <c r="BS1966">
        <v>-0.201513780944821</v>
      </c>
      <c r="BU1966">
        <v>-6.0135694327013605E-8</v>
      </c>
    </row>
    <row r="1967" spans="3:73" x14ac:dyDescent="0.3">
      <c r="C1967">
        <v>1124796</v>
      </c>
      <c r="D1967" t="s">
        <v>4462</v>
      </c>
      <c r="E1967" t="s">
        <v>2149</v>
      </c>
      <c r="F1967" t="s">
        <v>3614</v>
      </c>
      <c r="G1967" t="s">
        <v>3678</v>
      </c>
      <c r="H1967" t="s">
        <v>3679</v>
      </c>
      <c r="I1967" t="s">
        <v>4711</v>
      </c>
      <c r="J1967">
        <v>2021</v>
      </c>
      <c r="K1967" t="s">
        <v>4062</v>
      </c>
      <c r="L1967">
        <v>31.172799000000001</v>
      </c>
      <c r="M1967">
        <v>373618000</v>
      </c>
      <c r="N1967">
        <v>277204000</v>
      </c>
      <c r="O1967">
        <v>146534000</v>
      </c>
      <c r="P1967">
        <v>41574000</v>
      </c>
      <c r="Q1967">
        <v>73746000</v>
      </c>
      <c r="R1967">
        <v>96414000</v>
      </c>
      <c r="S1967">
        <v>56101000</v>
      </c>
      <c r="U1967">
        <v>12420000</v>
      </c>
      <c r="V1967">
        <v>71485000</v>
      </c>
      <c r="W1967">
        <v>45772000</v>
      </c>
      <c r="X1967">
        <v>26347000</v>
      </c>
      <c r="AB1967">
        <v>302133000</v>
      </c>
      <c r="AD1967">
        <v>-168055000</v>
      </c>
      <c r="AE1967">
        <v>15000</v>
      </c>
      <c r="AF1967">
        <v>44248000</v>
      </c>
      <c r="AG1967">
        <v>77307000</v>
      </c>
      <c r="AI1967">
        <v>192839000</v>
      </c>
      <c r="AJ1967">
        <v>-30217000</v>
      </c>
      <c r="AK1967">
        <v>54814000</v>
      </c>
      <c r="AL1967">
        <v>107524000</v>
      </c>
      <c r="AM1967">
        <v>-375000</v>
      </c>
      <c r="AN1967">
        <v>-29669000</v>
      </c>
      <c r="AQ1967">
        <v>-7443000</v>
      </c>
      <c r="AR1967">
        <v>-199000</v>
      </c>
      <c r="AU1967">
        <v>-21853000</v>
      </c>
      <c r="AV1967">
        <v>73742000</v>
      </c>
      <c r="AY1967">
        <v>-0.7</v>
      </c>
      <c r="AZ1967">
        <v>64226000</v>
      </c>
      <c r="BH1967">
        <v>3.00250677295799</v>
      </c>
      <c r="BN1967">
        <v>0.19133178808301499</v>
      </c>
      <c r="BP1967">
        <v>3.2013894957616</v>
      </c>
      <c r="BQ1967">
        <v>4.4450318972297502</v>
      </c>
      <c r="BR1967">
        <v>-44.53257</v>
      </c>
      <c r="BS1967">
        <v>-9.8198475505820296E-2</v>
      </c>
      <c r="BU1967">
        <v>-7.22230252901868E-8</v>
      </c>
    </row>
    <row r="1968" spans="3:73" x14ac:dyDescent="0.3">
      <c r="C1968">
        <v>1124796</v>
      </c>
      <c r="D1968" t="s">
        <v>4462</v>
      </c>
      <c r="E1968" t="s">
        <v>2149</v>
      </c>
      <c r="F1968" t="s">
        <v>3614</v>
      </c>
      <c r="G1968" t="s">
        <v>3678</v>
      </c>
      <c r="H1968" t="s">
        <v>3679</v>
      </c>
      <c r="I1968" t="s">
        <v>4711</v>
      </c>
      <c r="J1968">
        <v>2020</v>
      </c>
      <c r="K1968" t="s">
        <v>4062</v>
      </c>
      <c r="L1968">
        <v>21.844144</v>
      </c>
      <c r="M1968">
        <v>283644000</v>
      </c>
      <c r="N1968">
        <v>200575000</v>
      </c>
      <c r="O1968">
        <v>102282000</v>
      </c>
      <c r="P1968">
        <v>31820000</v>
      </c>
      <c r="Q1968">
        <v>54706000</v>
      </c>
      <c r="R1968">
        <v>83069000</v>
      </c>
      <c r="S1968">
        <v>44480000</v>
      </c>
      <c r="U1968">
        <v>12484000</v>
      </c>
      <c r="V1968">
        <v>63730000</v>
      </c>
      <c r="W1968">
        <v>41363000</v>
      </c>
      <c r="X1968">
        <v>21057000</v>
      </c>
      <c r="AB1968">
        <v>219914000</v>
      </c>
      <c r="AD1968">
        <v>-138386000</v>
      </c>
      <c r="AE1968">
        <v>15000</v>
      </c>
      <c r="AF1968">
        <v>39793000</v>
      </c>
      <c r="AG1968">
        <v>59364000</v>
      </c>
      <c r="AI1968">
        <v>163425000</v>
      </c>
      <c r="AJ1968">
        <v>-21048000</v>
      </c>
      <c r="AK1968">
        <v>41164000</v>
      </c>
      <c r="AL1968">
        <v>80412000</v>
      </c>
      <c r="AM1968">
        <v>340000</v>
      </c>
      <c r="AN1968">
        <v>-20932000</v>
      </c>
      <c r="AQ1968">
        <v>13041000</v>
      </c>
      <c r="AR1968">
        <v>2269000</v>
      </c>
      <c r="AU1968">
        <v>-24539000</v>
      </c>
      <c r="AV1968">
        <v>-3767000</v>
      </c>
      <c r="AY1968">
        <v>-0.55000000000000004</v>
      </c>
      <c r="AZ1968">
        <v>50418500</v>
      </c>
      <c r="BH1968">
        <v>3.2413697353154101</v>
      </c>
      <c r="BN1968">
        <v>0.22468305340497199</v>
      </c>
      <c r="BP1968">
        <v>2.4727896912699801</v>
      </c>
      <c r="BQ1968">
        <v>3.5265575514348599</v>
      </c>
      <c r="BR1968">
        <v>-39.7166254545455</v>
      </c>
      <c r="BS1968">
        <v>-9.5182662313449795E-2</v>
      </c>
      <c r="BU1968">
        <v>-5.4631716034449801E-8</v>
      </c>
    </row>
    <row r="1969" spans="3:73" x14ac:dyDescent="0.3">
      <c r="C1969">
        <v>1124796</v>
      </c>
      <c r="D1969" t="s">
        <v>4462</v>
      </c>
      <c r="E1969" t="s">
        <v>2149</v>
      </c>
      <c r="F1969" t="s">
        <v>3614</v>
      </c>
      <c r="G1969" t="s">
        <v>3678</v>
      </c>
      <c r="H1969" t="s">
        <v>3679</v>
      </c>
      <c r="I1969" t="s">
        <v>4711</v>
      </c>
      <c r="J1969">
        <v>2019</v>
      </c>
      <c r="K1969" t="s">
        <v>4062</v>
      </c>
      <c r="L1969">
        <v>18.780992000000001</v>
      </c>
      <c r="M1969">
        <v>249966000</v>
      </c>
      <c r="N1969">
        <v>198593000</v>
      </c>
      <c r="O1969">
        <v>117252000</v>
      </c>
      <c r="P1969">
        <v>27126000</v>
      </c>
      <c r="Q1969">
        <v>46131000</v>
      </c>
      <c r="R1969">
        <v>51373000</v>
      </c>
      <c r="S1969">
        <v>27747000</v>
      </c>
      <c r="U1969">
        <v>9872000</v>
      </c>
      <c r="V1969">
        <v>33358000</v>
      </c>
      <c r="W1969">
        <v>25035000</v>
      </c>
      <c r="X1969">
        <v>12700000</v>
      </c>
      <c r="AB1969">
        <v>216608000</v>
      </c>
      <c r="AD1969">
        <v>-117454000</v>
      </c>
      <c r="AE1969">
        <v>15000</v>
      </c>
      <c r="AF1969">
        <v>38084000</v>
      </c>
      <c r="AG1969">
        <v>9992000</v>
      </c>
      <c r="AI1969">
        <v>124280000</v>
      </c>
      <c r="AJ1969">
        <v>-9909000</v>
      </c>
      <c r="AK1969">
        <v>28137000</v>
      </c>
      <c r="AL1969">
        <v>62248000</v>
      </c>
      <c r="AM1969">
        <v>6119000</v>
      </c>
      <c r="AN1969">
        <v>-12884000</v>
      </c>
      <c r="AQ1969">
        <v>-4241000</v>
      </c>
      <c r="AR1969">
        <v>92000</v>
      </c>
      <c r="AT1969">
        <v>13632000</v>
      </c>
      <c r="AU1969">
        <v>-30404000</v>
      </c>
      <c r="AV1969">
        <v>2452000</v>
      </c>
      <c r="AY1969">
        <v>-0.28999999999999998</v>
      </c>
      <c r="AZ1969">
        <v>40730000</v>
      </c>
      <c r="BH1969">
        <v>3.0513135281119599</v>
      </c>
      <c r="BL1969">
        <v>-0.311106220657277</v>
      </c>
      <c r="BN1969">
        <v>0.133450149220294</v>
      </c>
      <c r="BP1969">
        <v>4.6835230677052104</v>
      </c>
      <c r="BQ1969">
        <v>6.0899540643099703</v>
      </c>
      <c r="BR1969">
        <v>-64.762041379310304</v>
      </c>
      <c r="BS1969">
        <v>-5.9480720933668199E-2</v>
      </c>
      <c r="BU1969">
        <v>-2.5144443787856399E-8</v>
      </c>
    </row>
    <row r="1970" spans="3:73" x14ac:dyDescent="0.3">
      <c r="C1970">
        <v>1124796</v>
      </c>
      <c r="D1970" t="s">
        <v>4462</v>
      </c>
      <c r="E1970" t="s">
        <v>2149</v>
      </c>
      <c r="F1970" t="s">
        <v>3614</v>
      </c>
      <c r="G1970" t="s">
        <v>3678</v>
      </c>
      <c r="H1970" t="s">
        <v>3679</v>
      </c>
      <c r="I1970" t="s">
        <v>4711</v>
      </c>
      <c r="J1970">
        <v>2018</v>
      </c>
      <c r="K1970" t="s">
        <v>4062</v>
      </c>
      <c r="L1970">
        <v>24.983594</v>
      </c>
      <c r="M1970">
        <v>250130000</v>
      </c>
      <c r="N1970">
        <v>218621000</v>
      </c>
      <c r="O1970">
        <v>149478000</v>
      </c>
      <c r="P1970">
        <v>26528000</v>
      </c>
      <c r="Q1970">
        <v>35329000</v>
      </c>
      <c r="R1970">
        <v>27517000</v>
      </c>
      <c r="S1970">
        <v>21462000</v>
      </c>
      <c r="U1970">
        <v>1387000</v>
      </c>
      <c r="V1970">
        <v>32347000</v>
      </c>
      <c r="W1970">
        <v>23587000</v>
      </c>
      <c r="X1970">
        <v>12068000</v>
      </c>
      <c r="AA1970">
        <v>109000</v>
      </c>
      <c r="AB1970">
        <v>217783000</v>
      </c>
      <c r="AD1970">
        <v>-104731000</v>
      </c>
      <c r="AE1970">
        <v>15000</v>
      </c>
      <c r="AF1970">
        <v>36705000</v>
      </c>
      <c r="AG1970">
        <v>16506000</v>
      </c>
      <c r="AH1970">
        <v>46162000</v>
      </c>
      <c r="AI1970">
        <v>124398000</v>
      </c>
      <c r="AJ1970">
        <v>17063000</v>
      </c>
      <c r="AK1970">
        <v>21054000</v>
      </c>
      <c r="AL1970">
        <v>49898000</v>
      </c>
      <c r="AM1970">
        <v>3600000</v>
      </c>
      <c r="AN1970">
        <v>13938000</v>
      </c>
      <c r="AQ1970">
        <v>3335000</v>
      </c>
      <c r="AR1970">
        <v>-310000</v>
      </c>
      <c r="AS1970">
        <v>8288000</v>
      </c>
      <c r="AT1970">
        <v>11714000</v>
      </c>
      <c r="AU1970">
        <v>-11679000</v>
      </c>
      <c r="AV1970">
        <v>121301000</v>
      </c>
      <c r="AX1970">
        <v>0.34</v>
      </c>
      <c r="AY1970">
        <v>0.06</v>
      </c>
      <c r="BA1970">
        <v>0.36963303149776899</v>
      </c>
      <c r="BE1970">
        <v>7.2245569949309002E-2</v>
      </c>
      <c r="BF1970">
        <v>-0.18151293271522001</v>
      </c>
      <c r="BG1970">
        <v>0.357566829860058</v>
      </c>
      <c r="BI1970">
        <v>0.18455203294287001</v>
      </c>
      <c r="BJ1970">
        <v>-0.25300030327975398</v>
      </c>
      <c r="BK1970">
        <v>0.25375850266452898</v>
      </c>
      <c r="BL1970">
        <v>0.28470206590404601</v>
      </c>
      <c r="BM1970">
        <v>0.45608942420172399</v>
      </c>
      <c r="BN1970">
        <v>0.129320753208332</v>
      </c>
      <c r="BP1970">
        <v>6.3373044473650699</v>
      </c>
      <c r="BQ1970">
        <v>7.7708907449018501</v>
      </c>
      <c r="BR1970">
        <v>416.393233333333</v>
      </c>
      <c r="BS1970">
        <v>6.3999485726617802E-2</v>
      </c>
      <c r="BU1970">
        <v>6.8830700284227897E-9</v>
      </c>
    </row>
    <row r="1971" spans="3:73" x14ac:dyDescent="0.3">
      <c r="C1971">
        <v>1124796</v>
      </c>
      <c r="D1971" t="s">
        <v>4462</v>
      </c>
      <c r="E1971" t="s">
        <v>2149</v>
      </c>
      <c r="F1971" t="s">
        <v>3614</v>
      </c>
      <c r="G1971" t="s">
        <v>3678</v>
      </c>
      <c r="H1971" t="s">
        <v>3679</v>
      </c>
      <c r="I1971" t="s">
        <v>4711</v>
      </c>
      <c r="J1971">
        <v>2017</v>
      </c>
      <c r="K1971" t="s">
        <v>4062</v>
      </c>
    </row>
    <row r="1972" spans="3:73" x14ac:dyDescent="0.3">
      <c r="C1972">
        <v>1076930</v>
      </c>
      <c r="D1972" t="s">
        <v>4446</v>
      </c>
      <c r="E1972" t="s">
        <v>316</v>
      </c>
      <c r="F1972" t="s">
        <v>3614</v>
      </c>
      <c r="G1972" t="s">
        <v>3630</v>
      </c>
      <c r="H1972" t="s">
        <v>3631</v>
      </c>
      <c r="I1972" t="s">
        <v>4712</v>
      </c>
      <c r="J1972">
        <v>2026</v>
      </c>
      <c r="K1972" t="s">
        <v>4062</v>
      </c>
      <c r="L1972">
        <v>130.22728499999999</v>
      </c>
    </row>
    <row r="1973" spans="3:73" x14ac:dyDescent="0.3">
      <c r="C1973">
        <v>1076930</v>
      </c>
      <c r="D1973" t="s">
        <v>4446</v>
      </c>
      <c r="E1973" t="s">
        <v>316</v>
      </c>
      <c r="F1973" t="s">
        <v>3614</v>
      </c>
      <c r="G1973" t="s">
        <v>3630</v>
      </c>
      <c r="H1973" t="s">
        <v>3631</v>
      </c>
      <c r="I1973" t="s">
        <v>4712</v>
      </c>
      <c r="J1973">
        <v>2025</v>
      </c>
      <c r="K1973" t="s">
        <v>4062</v>
      </c>
      <c r="L1973">
        <v>119.423722</v>
      </c>
      <c r="M1973">
        <v>1807106000</v>
      </c>
      <c r="N1973">
        <v>782601000</v>
      </c>
      <c r="O1973">
        <v>380871000</v>
      </c>
      <c r="P1973">
        <v>184880000</v>
      </c>
      <c r="Q1973">
        <v>188284000</v>
      </c>
      <c r="S1973">
        <v>118491000</v>
      </c>
      <c r="T1973">
        <v>180776000</v>
      </c>
      <c r="U1973">
        <v>647348000</v>
      </c>
      <c r="V1973">
        <v>492819000</v>
      </c>
      <c r="W1973">
        <v>212367000</v>
      </c>
      <c r="X1973">
        <v>94865000</v>
      </c>
      <c r="AB1973">
        <v>1314287000</v>
      </c>
      <c r="AD1973">
        <v>321378000</v>
      </c>
      <c r="AE1973">
        <v>423856000</v>
      </c>
      <c r="AF1973">
        <v>35671000</v>
      </c>
      <c r="AG1973">
        <v>435284000</v>
      </c>
      <c r="AJ1973">
        <v>94012000</v>
      </c>
      <c r="AK1973">
        <v>95484000</v>
      </c>
      <c r="AL1973">
        <v>341272000</v>
      </c>
      <c r="AM1973">
        <v>15813000</v>
      </c>
      <c r="AN1973">
        <v>53829000</v>
      </c>
      <c r="AP1973">
        <v>61932000</v>
      </c>
      <c r="AQ1973">
        <v>64056000</v>
      </c>
      <c r="AS1973">
        <v>61932000</v>
      </c>
      <c r="AU1973">
        <v>-74322000</v>
      </c>
      <c r="AV1973">
        <v>276330000</v>
      </c>
      <c r="AY1973">
        <v>1.47</v>
      </c>
      <c r="AZ1973">
        <v>166445000</v>
      </c>
      <c r="BN1973">
        <v>0.272711728033663</v>
      </c>
      <c r="BP1973">
        <v>1.79345661049033</v>
      </c>
      <c r="BQ1973">
        <v>2.7985374375491499</v>
      </c>
      <c r="BR1973">
        <v>81.240627210884398</v>
      </c>
      <c r="BS1973">
        <v>4.0956807759644602E-2</v>
      </c>
      <c r="BU1973">
        <v>1.3357270622017901E-7</v>
      </c>
    </row>
    <row r="1974" spans="3:73" x14ac:dyDescent="0.3">
      <c r="C1974">
        <v>1076930</v>
      </c>
      <c r="D1974" t="s">
        <v>4446</v>
      </c>
      <c r="E1974" t="s">
        <v>316</v>
      </c>
      <c r="F1974" t="s">
        <v>3614</v>
      </c>
      <c r="G1974" t="s">
        <v>3630</v>
      </c>
      <c r="H1974" t="s">
        <v>3631</v>
      </c>
      <c r="I1974" t="s">
        <v>4712</v>
      </c>
      <c r="J1974">
        <v>2024</v>
      </c>
      <c r="K1974" t="s">
        <v>4062</v>
      </c>
      <c r="L1974">
        <v>167.726809</v>
      </c>
      <c r="M1974">
        <v>1388511000</v>
      </c>
      <c r="N1974">
        <v>433648000</v>
      </c>
      <c r="O1974">
        <v>113989000</v>
      </c>
      <c r="P1974">
        <v>151026000</v>
      </c>
      <c r="Q1974">
        <v>144606000</v>
      </c>
      <c r="S1974">
        <v>113135000</v>
      </c>
      <c r="T1974">
        <v>185844000</v>
      </c>
      <c r="U1974">
        <v>584098000</v>
      </c>
      <c r="V1974">
        <v>642813000</v>
      </c>
      <c r="W1974">
        <v>167791000</v>
      </c>
      <c r="X1974">
        <v>76890000</v>
      </c>
      <c r="AB1974">
        <v>745698000</v>
      </c>
      <c r="AD1974">
        <v>267549000</v>
      </c>
      <c r="AE1974">
        <v>423856000</v>
      </c>
      <c r="AF1974">
        <v>35938000</v>
      </c>
      <c r="AG1974">
        <v>421545000</v>
      </c>
      <c r="AJ1974">
        <v>110584000</v>
      </c>
      <c r="AK1974">
        <v>95515000</v>
      </c>
      <c r="AL1974">
        <v>310961000</v>
      </c>
      <c r="AM1974">
        <v>14979000</v>
      </c>
      <c r="AN1974">
        <v>64087000</v>
      </c>
      <c r="AP1974">
        <v>55563000</v>
      </c>
      <c r="AQ1974">
        <v>158512000</v>
      </c>
      <c r="AS1974">
        <v>55563000</v>
      </c>
      <c r="AU1974">
        <v>-208189000</v>
      </c>
      <c r="AV1974">
        <v>56943000</v>
      </c>
      <c r="AY1974">
        <v>1.78</v>
      </c>
      <c r="AZ1974">
        <v>146988500</v>
      </c>
      <c r="BN1974">
        <v>0.46295131979509002</v>
      </c>
      <c r="BP1974">
        <v>0.67935109749628997</v>
      </c>
      <c r="BQ1974">
        <v>1.72263113039436</v>
      </c>
      <c r="BR1974">
        <v>94.228544382022505</v>
      </c>
      <c r="BS1974">
        <v>8.59422983567074E-2</v>
      </c>
      <c r="BU1974">
        <v>4.0036813833482201E-7</v>
      </c>
    </row>
    <row r="1975" spans="3:73" x14ac:dyDescent="0.3">
      <c r="C1975">
        <v>1076930</v>
      </c>
      <c r="D1975" t="s">
        <v>4446</v>
      </c>
      <c r="E1975" t="s">
        <v>316</v>
      </c>
      <c r="F1975" t="s">
        <v>3614</v>
      </c>
      <c r="G1975" t="s">
        <v>3630</v>
      </c>
      <c r="H1975" t="s">
        <v>3631</v>
      </c>
      <c r="I1975" t="s">
        <v>4712</v>
      </c>
      <c r="J1975">
        <v>2023</v>
      </c>
      <c r="K1975" t="s">
        <v>4062</v>
      </c>
      <c r="L1975">
        <v>153.97407699999999</v>
      </c>
      <c r="M1975">
        <v>1226056000</v>
      </c>
      <c r="N1975">
        <v>415297000</v>
      </c>
      <c r="O1975">
        <v>105051000</v>
      </c>
      <c r="P1975">
        <v>139410000</v>
      </c>
      <c r="Q1975">
        <v>149371000</v>
      </c>
      <c r="S1975">
        <v>109449000</v>
      </c>
      <c r="T1975">
        <v>145022000</v>
      </c>
      <c r="U1975">
        <v>484507000</v>
      </c>
      <c r="V1975">
        <v>552596000</v>
      </c>
      <c r="W1975">
        <v>139175000</v>
      </c>
      <c r="X1975">
        <v>57195000</v>
      </c>
      <c r="AB1975">
        <v>673460000</v>
      </c>
      <c r="AD1975">
        <v>203462000</v>
      </c>
      <c r="AE1975">
        <v>423856000</v>
      </c>
      <c r="AF1975">
        <v>35814000</v>
      </c>
      <c r="AG1975">
        <v>399897000</v>
      </c>
      <c r="AJ1975">
        <v>110496000</v>
      </c>
      <c r="AK1975">
        <v>91682000</v>
      </c>
      <c r="AL1975">
        <v>289401000</v>
      </c>
      <c r="AM1975">
        <v>10870000</v>
      </c>
      <c r="AN1975">
        <v>72878000</v>
      </c>
      <c r="AP1975">
        <v>46612000</v>
      </c>
      <c r="AQ1975">
        <v>120075000</v>
      </c>
      <c r="AS1975">
        <v>46612000</v>
      </c>
      <c r="AU1975">
        <v>-19892000</v>
      </c>
      <c r="AV1975">
        <v>-97853000</v>
      </c>
      <c r="AY1975">
        <v>2.0299999999999998</v>
      </c>
      <c r="AZ1975">
        <v>158684000</v>
      </c>
      <c r="BN1975">
        <v>0.450710244882779</v>
      </c>
      <c r="BP1975">
        <v>0.75481228668942002</v>
      </c>
      <c r="BQ1975">
        <v>1.9107310939464699</v>
      </c>
      <c r="BR1975">
        <v>75.849299014778296</v>
      </c>
      <c r="BS1975">
        <v>0.10821429632049399</v>
      </c>
      <c r="BU1975">
        <v>4.6412166470168999E-7</v>
      </c>
    </row>
    <row r="1976" spans="3:73" x14ac:dyDescent="0.3">
      <c r="C1976">
        <v>1076930</v>
      </c>
      <c r="D1976" t="s">
        <v>4446</v>
      </c>
      <c r="E1976" t="s">
        <v>316</v>
      </c>
      <c r="F1976" t="s">
        <v>3614</v>
      </c>
      <c r="G1976" t="s">
        <v>3630</v>
      </c>
      <c r="H1976" t="s">
        <v>3631</v>
      </c>
      <c r="I1976" t="s">
        <v>4712</v>
      </c>
      <c r="J1976">
        <v>2022</v>
      </c>
      <c r="K1976" t="s">
        <v>4062</v>
      </c>
      <c r="L1976">
        <v>139.143674</v>
      </c>
      <c r="M1976">
        <v>1241212000</v>
      </c>
      <c r="N1976">
        <v>420519000</v>
      </c>
      <c r="O1976">
        <v>100105000</v>
      </c>
      <c r="P1976">
        <v>137697000</v>
      </c>
      <c r="Q1976">
        <v>167997000</v>
      </c>
      <c r="S1976">
        <v>103186000</v>
      </c>
      <c r="T1976">
        <v>175766000</v>
      </c>
      <c r="U1976">
        <v>478897000</v>
      </c>
      <c r="V1976">
        <v>663626000</v>
      </c>
      <c r="W1976">
        <v>164522000</v>
      </c>
      <c r="X1976">
        <v>75225000</v>
      </c>
      <c r="AB1976">
        <v>577586000</v>
      </c>
      <c r="AD1976">
        <v>130584000</v>
      </c>
      <c r="AE1976">
        <v>423856000</v>
      </c>
      <c r="AF1976">
        <v>35711000</v>
      </c>
      <c r="AG1976">
        <v>378472000</v>
      </c>
      <c r="AJ1976">
        <v>103079000</v>
      </c>
      <c r="AK1976">
        <v>85770000</v>
      </c>
      <c r="AL1976">
        <v>275393000</v>
      </c>
      <c r="AM1976">
        <v>13108000</v>
      </c>
      <c r="AN1976">
        <v>74051000</v>
      </c>
      <c r="AP1976">
        <v>53158000</v>
      </c>
      <c r="AQ1976">
        <v>90779000</v>
      </c>
      <c r="AS1976">
        <v>53158000</v>
      </c>
      <c r="AU1976">
        <v>-42541000</v>
      </c>
      <c r="AV1976">
        <v>-60154000</v>
      </c>
      <c r="AY1976">
        <v>2.08</v>
      </c>
      <c r="AZ1976">
        <v>146827000</v>
      </c>
      <c r="BN1976">
        <v>0.53465967135348402</v>
      </c>
      <c r="BP1976">
        <v>0.60845965889060405</v>
      </c>
      <c r="BQ1976">
        <v>1.5348828728072801</v>
      </c>
      <c r="BR1976">
        <v>66.895997115384603</v>
      </c>
      <c r="BS1976">
        <v>0.128207747417701</v>
      </c>
      <c r="BU1976">
        <v>5.0108354759291299E-7</v>
      </c>
    </row>
    <row r="1977" spans="3:73" x14ac:dyDescent="0.3">
      <c r="C1977">
        <v>1076930</v>
      </c>
      <c r="D1977" t="s">
        <v>4446</v>
      </c>
      <c r="E1977" t="s">
        <v>316</v>
      </c>
      <c r="F1977" t="s">
        <v>3614</v>
      </c>
      <c r="G1977" t="s">
        <v>3630</v>
      </c>
      <c r="H1977" t="s">
        <v>3631</v>
      </c>
      <c r="I1977" t="s">
        <v>4712</v>
      </c>
      <c r="J1977">
        <v>2021</v>
      </c>
      <c r="K1977" t="s">
        <v>4062</v>
      </c>
      <c r="L1977">
        <v>145.85795100000001</v>
      </c>
      <c r="M1977">
        <v>1227883000</v>
      </c>
      <c r="N1977">
        <v>373825000</v>
      </c>
      <c r="O1977">
        <v>117393000</v>
      </c>
      <c r="P1977">
        <v>115617000</v>
      </c>
      <c r="Q1977">
        <v>125657000</v>
      </c>
      <c r="S1977">
        <v>87439000</v>
      </c>
      <c r="T1977">
        <v>220989000</v>
      </c>
      <c r="U1977">
        <v>479500000</v>
      </c>
      <c r="V1977">
        <v>706592000</v>
      </c>
      <c r="W1977">
        <v>183938000</v>
      </c>
      <c r="X1977">
        <v>68514000</v>
      </c>
      <c r="AB1977">
        <v>521291000</v>
      </c>
      <c r="AD1977">
        <v>56533000</v>
      </c>
      <c r="AE1977">
        <v>423856000</v>
      </c>
      <c r="AF1977">
        <v>35601000</v>
      </c>
      <c r="AG1977">
        <v>300328000</v>
      </c>
      <c r="AJ1977">
        <v>64054000</v>
      </c>
      <c r="AK1977">
        <v>72522000</v>
      </c>
      <c r="AL1977">
        <v>236274000</v>
      </c>
      <c r="AM1977">
        <v>5841000</v>
      </c>
      <c r="AN1977">
        <v>50331000</v>
      </c>
      <c r="AP1977">
        <v>43394000</v>
      </c>
      <c r="AQ1977">
        <v>94625000</v>
      </c>
      <c r="AS1977">
        <v>43394000</v>
      </c>
      <c r="AU1977">
        <v>-306704000</v>
      </c>
      <c r="AV1977">
        <v>204753000</v>
      </c>
      <c r="AY1977">
        <v>1.42</v>
      </c>
      <c r="AZ1977">
        <v>109197000</v>
      </c>
      <c r="BN1977">
        <v>0.575455479064373</v>
      </c>
      <c r="BP1977">
        <v>0.63822048733812498</v>
      </c>
      <c r="BQ1977">
        <v>1.3491937500679601</v>
      </c>
      <c r="BR1977">
        <v>102.716866901408</v>
      </c>
      <c r="BS1977">
        <v>9.6550678987360194E-2</v>
      </c>
      <c r="BU1977">
        <v>3.97317986345439E-7</v>
      </c>
    </row>
    <row r="1978" spans="3:73" x14ac:dyDescent="0.3">
      <c r="C1978">
        <v>1076930</v>
      </c>
      <c r="D1978" t="s">
        <v>4446</v>
      </c>
      <c r="E1978" t="s">
        <v>316</v>
      </c>
      <c r="F1978" t="s">
        <v>3614</v>
      </c>
      <c r="G1978" t="s">
        <v>3630</v>
      </c>
      <c r="H1978" t="s">
        <v>3631</v>
      </c>
      <c r="I1978" t="s">
        <v>4712</v>
      </c>
      <c r="J1978">
        <v>2020</v>
      </c>
      <c r="K1978" t="s">
        <v>4062</v>
      </c>
      <c r="L1978">
        <v>99.373885000000001</v>
      </c>
      <c r="M1978">
        <v>865179000</v>
      </c>
      <c r="N1978">
        <v>304173000</v>
      </c>
      <c r="O1978">
        <v>125054000</v>
      </c>
      <c r="P1978">
        <v>75054000</v>
      </c>
      <c r="Q1978">
        <v>92737000</v>
      </c>
      <c r="S1978">
        <v>78676000</v>
      </c>
      <c r="T1978">
        <v>148521000</v>
      </c>
      <c r="U1978">
        <v>285980000</v>
      </c>
      <c r="V1978">
        <v>388370000</v>
      </c>
      <c r="W1978">
        <v>114229000</v>
      </c>
      <c r="X1978">
        <v>42966000</v>
      </c>
      <c r="AB1978">
        <v>476809000</v>
      </c>
      <c r="AD1978">
        <v>6202000</v>
      </c>
      <c r="AE1978">
        <v>423856000</v>
      </c>
      <c r="AF1978">
        <v>35163000</v>
      </c>
      <c r="AG1978">
        <v>244517000</v>
      </c>
      <c r="AJ1978">
        <v>55888000</v>
      </c>
      <c r="AK1978">
        <v>60996000</v>
      </c>
      <c r="AL1978">
        <v>188629000</v>
      </c>
      <c r="AM1978">
        <v>3882000</v>
      </c>
      <c r="AN1978">
        <v>44521000</v>
      </c>
      <c r="AP1978">
        <v>38293000</v>
      </c>
      <c r="AQ1978">
        <v>140239000</v>
      </c>
      <c r="AS1978">
        <v>38293000</v>
      </c>
      <c r="AU1978">
        <v>-13156000</v>
      </c>
      <c r="AV1978">
        <v>-84357000</v>
      </c>
      <c r="AY1978">
        <v>1.27</v>
      </c>
      <c r="AZ1978">
        <v>104677500</v>
      </c>
      <c r="BN1978">
        <v>0.44888976731982599</v>
      </c>
      <c r="BP1978">
        <v>1.09476577751709</v>
      </c>
      <c r="BQ1978">
        <v>1.8509835505869801</v>
      </c>
      <c r="BR1978">
        <v>78.247153543307107</v>
      </c>
      <c r="BS1978">
        <v>9.3372818046639203E-2</v>
      </c>
      <c r="BU1978">
        <v>2.6468635019473199E-7</v>
      </c>
    </row>
    <row r="1979" spans="3:73" x14ac:dyDescent="0.3">
      <c r="C1979">
        <v>1076930</v>
      </c>
      <c r="D1979" t="s">
        <v>4446</v>
      </c>
      <c r="E1979" t="s">
        <v>316</v>
      </c>
      <c r="F1979" t="s">
        <v>3614</v>
      </c>
      <c r="G1979" t="s">
        <v>3630</v>
      </c>
      <c r="H1979" t="s">
        <v>3631</v>
      </c>
      <c r="I1979" t="s">
        <v>4712</v>
      </c>
      <c r="J1979">
        <v>2019</v>
      </c>
      <c r="K1979" t="s">
        <v>4062</v>
      </c>
      <c r="L1979">
        <v>82.131810000000002</v>
      </c>
      <c r="M1979">
        <v>869736000</v>
      </c>
      <c r="N1979">
        <v>304512000</v>
      </c>
      <c r="O1979">
        <v>78944000</v>
      </c>
      <c r="P1979">
        <v>91078000</v>
      </c>
      <c r="Q1979">
        <v>116618000</v>
      </c>
      <c r="S1979">
        <v>77556000</v>
      </c>
      <c r="T1979">
        <v>166175000</v>
      </c>
      <c r="U1979">
        <v>274710000</v>
      </c>
      <c r="V1979">
        <v>452564000</v>
      </c>
      <c r="W1979">
        <v>134846000</v>
      </c>
      <c r="X1979">
        <v>52585000</v>
      </c>
      <c r="AB1979">
        <v>417172000</v>
      </c>
      <c r="AD1979">
        <v>-38319000</v>
      </c>
      <c r="AE1979">
        <v>423856000</v>
      </c>
      <c r="AF1979">
        <v>35052000</v>
      </c>
      <c r="AG1979">
        <v>262085000</v>
      </c>
      <c r="AJ1979">
        <v>55282000</v>
      </c>
      <c r="AK1979">
        <v>55965000</v>
      </c>
      <c r="AL1979">
        <v>206803000</v>
      </c>
      <c r="AM1979">
        <v>4993000</v>
      </c>
      <c r="AN1979">
        <v>40773000</v>
      </c>
      <c r="AP1979">
        <v>38280000</v>
      </c>
      <c r="AQ1979">
        <v>63248000</v>
      </c>
      <c r="AS1979">
        <v>38280000</v>
      </c>
      <c r="AU1979">
        <v>-63844000</v>
      </c>
      <c r="AV1979">
        <v>-3935000</v>
      </c>
      <c r="AY1979">
        <v>1.1599999999999999</v>
      </c>
      <c r="AZ1979">
        <v>110691000</v>
      </c>
      <c r="BN1979">
        <v>0.52034640396626097</v>
      </c>
      <c r="BP1979">
        <v>0.58543820358038101</v>
      </c>
      <c r="BQ1979">
        <v>1.3933969120329901</v>
      </c>
      <c r="BR1979">
        <v>70.803284482758599</v>
      </c>
      <c r="BS1979">
        <v>9.7736664972721099E-2</v>
      </c>
      <c r="BU1979">
        <v>2.2837798222316001E-7</v>
      </c>
    </row>
    <row r="1980" spans="3:73" x14ac:dyDescent="0.3">
      <c r="C1980">
        <v>1076930</v>
      </c>
      <c r="D1980" t="s">
        <v>4446</v>
      </c>
      <c r="E1980" t="s">
        <v>316</v>
      </c>
      <c r="F1980" t="s">
        <v>3614</v>
      </c>
      <c r="G1980" t="s">
        <v>3630</v>
      </c>
      <c r="H1980" t="s">
        <v>3631</v>
      </c>
      <c r="I1980" t="s">
        <v>4712</v>
      </c>
      <c r="J1980">
        <v>2018</v>
      </c>
      <c r="K1980" t="s">
        <v>4062</v>
      </c>
      <c r="L1980">
        <v>62.890929999999997</v>
      </c>
      <c r="M1980">
        <v>719576000</v>
      </c>
      <c r="N1980">
        <v>281769000</v>
      </c>
      <c r="O1980">
        <v>82043000</v>
      </c>
      <c r="P1980">
        <v>83955000</v>
      </c>
      <c r="Q1980">
        <v>104764000</v>
      </c>
      <c r="S1980">
        <v>65464000</v>
      </c>
      <c r="T1980">
        <v>142920000</v>
      </c>
      <c r="U1980">
        <v>217662000</v>
      </c>
      <c r="V1980">
        <v>351321000</v>
      </c>
      <c r="W1980">
        <v>104196000</v>
      </c>
      <c r="X1980">
        <v>50733000</v>
      </c>
      <c r="AB1980">
        <v>368255000</v>
      </c>
      <c r="AD1980">
        <v>-79092000</v>
      </c>
      <c r="AE1980">
        <v>423856000</v>
      </c>
      <c r="AF1980">
        <v>34886000</v>
      </c>
      <c r="AG1980">
        <v>261528000</v>
      </c>
      <c r="AJ1980">
        <v>71013000</v>
      </c>
      <c r="AK1980">
        <v>51024000</v>
      </c>
      <c r="AL1980">
        <v>190515000</v>
      </c>
      <c r="AM1980">
        <v>10207000</v>
      </c>
      <c r="AN1980">
        <v>49109000</v>
      </c>
      <c r="AP1980">
        <v>37052000</v>
      </c>
      <c r="AQ1980">
        <v>89647000</v>
      </c>
      <c r="AS1980">
        <v>37052000</v>
      </c>
      <c r="AU1980">
        <v>-45590000</v>
      </c>
      <c r="AV1980">
        <v>-60164000</v>
      </c>
      <c r="AY1980">
        <v>1.46</v>
      </c>
      <c r="AZ1980">
        <v>98021000</v>
      </c>
      <c r="BN1980">
        <v>0.48823334852746603</v>
      </c>
      <c r="BP1980">
        <v>0.78739107067449798</v>
      </c>
      <c r="BQ1980">
        <v>1.69876962647319</v>
      </c>
      <c r="BR1980">
        <v>43.075979452054803</v>
      </c>
      <c r="BS1980">
        <v>0.13335596258027699</v>
      </c>
      <c r="BU1980">
        <v>2.4934015234008998E-7</v>
      </c>
    </row>
    <row r="1981" spans="3:73" x14ac:dyDescent="0.3">
      <c r="C1981">
        <v>1076930</v>
      </c>
      <c r="D1981" t="s">
        <v>4446</v>
      </c>
      <c r="E1981" t="s">
        <v>316</v>
      </c>
      <c r="F1981" t="s">
        <v>3614</v>
      </c>
      <c r="G1981" t="s">
        <v>3630</v>
      </c>
      <c r="H1981" t="s">
        <v>3631</v>
      </c>
      <c r="I1981" t="s">
        <v>4712</v>
      </c>
      <c r="J1981">
        <v>2017</v>
      </c>
      <c r="K1981" t="s">
        <v>4062</v>
      </c>
      <c r="L1981">
        <v>37.836370000000002</v>
      </c>
      <c r="M1981">
        <v>726703000</v>
      </c>
      <c r="N1981">
        <v>287879000</v>
      </c>
      <c r="O1981">
        <v>100057000</v>
      </c>
      <c r="P1981">
        <v>81482000</v>
      </c>
      <c r="Q1981">
        <v>91278000</v>
      </c>
      <c r="S1981">
        <v>61718000</v>
      </c>
      <c r="T1981">
        <v>155048000</v>
      </c>
      <c r="U1981">
        <v>210988000</v>
      </c>
      <c r="V1981">
        <v>368235000</v>
      </c>
      <c r="W1981">
        <v>98168000</v>
      </c>
      <c r="X1981">
        <v>39793000</v>
      </c>
      <c r="AB1981">
        <v>311545000</v>
      </c>
      <c r="AD1981">
        <v>-127740000</v>
      </c>
      <c r="AE1981">
        <v>423856000</v>
      </c>
      <c r="AF1981">
        <v>34595000</v>
      </c>
      <c r="AG1981">
        <v>220531000</v>
      </c>
      <c r="AH1981">
        <v>521290000</v>
      </c>
      <c r="AI1981">
        <v>300759000</v>
      </c>
      <c r="AJ1981">
        <v>57195000</v>
      </c>
      <c r="AK1981">
        <v>41673000</v>
      </c>
      <c r="AL1981">
        <v>163336000</v>
      </c>
      <c r="AM1981">
        <v>13827000</v>
      </c>
      <c r="AN1981">
        <v>60051000</v>
      </c>
      <c r="AP1981">
        <v>30758000</v>
      </c>
      <c r="AQ1981">
        <v>63378000</v>
      </c>
      <c r="AS1981">
        <v>30758000</v>
      </c>
      <c r="AU1981">
        <v>-177380000</v>
      </c>
      <c r="AV1981">
        <v>143330000</v>
      </c>
      <c r="AY1981">
        <v>1.1399999999999999</v>
      </c>
      <c r="BA1981">
        <v>0.109718199083044</v>
      </c>
      <c r="BE1981">
        <v>0.12157915939304401</v>
      </c>
      <c r="BG1981">
        <v>0.42304859099541497</v>
      </c>
      <c r="BI1981">
        <v>0.71733569284838505</v>
      </c>
      <c r="BJ1981">
        <v>-0.34027125016785298</v>
      </c>
      <c r="BM1981">
        <v>7.9942066795833405E-2</v>
      </c>
      <c r="BN1981">
        <v>0.50672007684019504</v>
      </c>
      <c r="BP1981">
        <v>1.0192425230217601</v>
      </c>
      <c r="BQ1981">
        <v>2.0026994539972298</v>
      </c>
      <c r="BR1981">
        <v>33.189798245614</v>
      </c>
      <c r="BS1981">
        <v>0.192752250878685</v>
      </c>
      <c r="BU1981">
        <v>1.3845018151470899E-7</v>
      </c>
    </row>
    <row r="1982" spans="3:73" x14ac:dyDescent="0.3">
      <c r="C1982">
        <v>69633</v>
      </c>
      <c r="D1982" t="s">
        <v>4318</v>
      </c>
      <c r="E1982" t="s">
        <v>1097</v>
      </c>
      <c r="F1982" t="s">
        <v>3614</v>
      </c>
      <c r="G1982" t="s">
        <v>3796</v>
      </c>
      <c r="H1982" t="s">
        <v>3797</v>
      </c>
      <c r="I1982" t="s">
        <v>4713</v>
      </c>
      <c r="J1982">
        <v>2026</v>
      </c>
      <c r="K1982" t="s">
        <v>4062</v>
      </c>
      <c r="L1982">
        <v>42.105043999999999</v>
      </c>
    </row>
    <row r="1983" spans="3:73" x14ac:dyDescent="0.3">
      <c r="C1983">
        <v>69633</v>
      </c>
      <c r="D1983" t="s">
        <v>4318</v>
      </c>
      <c r="E1983" t="s">
        <v>1097</v>
      </c>
      <c r="F1983" t="s">
        <v>3614</v>
      </c>
      <c r="G1983" t="s">
        <v>3796</v>
      </c>
      <c r="H1983" t="s">
        <v>3797</v>
      </c>
      <c r="I1983" t="s">
        <v>4713</v>
      </c>
      <c r="J1983">
        <v>2025</v>
      </c>
      <c r="K1983" t="s">
        <v>4062</v>
      </c>
      <c r="L1983">
        <v>31.231579</v>
      </c>
      <c r="M1983">
        <v>198141000</v>
      </c>
      <c r="N1983">
        <v>162444000</v>
      </c>
      <c r="O1983">
        <v>83081000</v>
      </c>
      <c r="P1983">
        <v>30108000</v>
      </c>
      <c r="Q1983">
        <v>29962000</v>
      </c>
      <c r="R1983">
        <v>14421000</v>
      </c>
      <c r="S1983">
        <v>9233000</v>
      </c>
      <c r="T1983">
        <v>3287000</v>
      </c>
      <c r="V1983">
        <v>29535000</v>
      </c>
      <c r="W1983">
        <v>24057000</v>
      </c>
      <c r="X1983">
        <v>5742000</v>
      </c>
      <c r="AB1983">
        <v>168606000</v>
      </c>
      <c r="AC1983">
        <v>56315000</v>
      </c>
      <c r="AD1983">
        <v>199083000</v>
      </c>
      <c r="AE1983">
        <v>398000</v>
      </c>
      <c r="AF1983">
        <v>35656421</v>
      </c>
      <c r="AG1983">
        <v>101030000</v>
      </c>
      <c r="AH1983">
        <v>181621000</v>
      </c>
      <c r="AJ1983">
        <v>46259000</v>
      </c>
      <c r="AK1983">
        <v>12581000</v>
      </c>
      <c r="AL1983">
        <v>54771000</v>
      </c>
      <c r="AM1983">
        <v>6663000</v>
      </c>
      <c r="AN1983">
        <v>43406000</v>
      </c>
      <c r="AQ1983">
        <v>53527000</v>
      </c>
      <c r="AS1983">
        <v>1961000</v>
      </c>
      <c r="AU1983">
        <v>14585000</v>
      </c>
      <c r="AV1983">
        <v>-50372000</v>
      </c>
      <c r="AW1983">
        <v>13632000</v>
      </c>
      <c r="AX1983">
        <v>18623000</v>
      </c>
      <c r="AY1983">
        <v>1.2</v>
      </c>
      <c r="AZ1983">
        <v>32383000</v>
      </c>
      <c r="BA1983">
        <v>0.25470072293402202</v>
      </c>
      <c r="BE1983">
        <v>0.29471812180309498</v>
      </c>
      <c r="BG1983">
        <v>0.55626827294200598</v>
      </c>
      <c r="BI1983">
        <v>0.916625029650602</v>
      </c>
      <c r="BJ1983">
        <v>8.0304590328210898E-2</v>
      </c>
      <c r="BM1983">
        <v>6.9270623991719002E-2</v>
      </c>
      <c r="BN1983">
        <v>0.14906051751025801</v>
      </c>
      <c r="BP1983">
        <v>3.4535062559753902</v>
      </c>
      <c r="BQ1983">
        <v>5.5070041983622202</v>
      </c>
      <c r="BR1983">
        <v>26.0263158333333</v>
      </c>
      <c r="BS1983">
        <v>0.25744042323523503</v>
      </c>
      <c r="BT1983">
        <v>436481.29350104299</v>
      </c>
      <c r="BU1983">
        <v>2.2228090815273501E-7</v>
      </c>
    </row>
    <row r="1984" spans="3:73" x14ac:dyDescent="0.3">
      <c r="C1984">
        <v>69633</v>
      </c>
      <c r="D1984" t="s">
        <v>4318</v>
      </c>
      <c r="E1984" t="s">
        <v>1097</v>
      </c>
      <c r="F1984" t="s">
        <v>3614</v>
      </c>
      <c r="G1984" t="s">
        <v>3796</v>
      </c>
      <c r="H1984" t="s">
        <v>3797</v>
      </c>
      <c r="I1984" t="s">
        <v>4713</v>
      </c>
      <c r="J1984">
        <v>2024</v>
      </c>
      <c r="K1984" t="s">
        <v>4062</v>
      </c>
      <c r="L1984">
        <v>41.296179000000002</v>
      </c>
      <c r="M1984">
        <v>207752000</v>
      </c>
      <c r="N1984">
        <v>168763000</v>
      </c>
      <c r="O1984">
        <v>65341000</v>
      </c>
      <c r="P1984">
        <v>31898000</v>
      </c>
      <c r="Q1984">
        <v>34804000</v>
      </c>
      <c r="S1984">
        <v>9077000</v>
      </c>
      <c r="T1984">
        <v>3602000</v>
      </c>
      <c r="V1984">
        <v>28863000</v>
      </c>
      <c r="W1984">
        <v>22229000</v>
      </c>
      <c r="X1984">
        <v>7977000</v>
      </c>
      <c r="AB1984">
        <v>178889000</v>
      </c>
      <c r="AC1984">
        <v>19521000</v>
      </c>
      <c r="AD1984">
        <v>174300000</v>
      </c>
      <c r="AE1984">
        <v>398000</v>
      </c>
      <c r="AF1984">
        <v>36874471</v>
      </c>
      <c r="AG1984">
        <v>101754000</v>
      </c>
      <c r="AH1984">
        <v>188820000</v>
      </c>
      <c r="AJ1984">
        <v>53818000</v>
      </c>
      <c r="AK1984">
        <v>10763000</v>
      </c>
      <c r="AL1984">
        <v>47936000</v>
      </c>
      <c r="AM1984">
        <v>6568000</v>
      </c>
      <c r="AN1984">
        <v>49818000</v>
      </c>
      <c r="AQ1984">
        <v>45368000</v>
      </c>
      <c r="AS1984">
        <v>1826000</v>
      </c>
      <c r="AU1984">
        <v>-3151000</v>
      </c>
      <c r="AV1984">
        <v>-12831000</v>
      </c>
      <c r="AW1984">
        <v>13258000</v>
      </c>
      <c r="AX1984">
        <v>13258000</v>
      </c>
      <c r="AY1984">
        <v>1.35</v>
      </c>
      <c r="AZ1984">
        <v>34933000</v>
      </c>
      <c r="BA1984">
        <v>0.285022773011334</v>
      </c>
      <c r="BE1984">
        <v>0.240271157716344</v>
      </c>
      <c r="BG1984">
        <v>0.53889418493803598</v>
      </c>
      <c r="BI1984">
        <v>0.90887211675459201</v>
      </c>
      <c r="BJ1984">
        <v>-1.6687850863255999E-2</v>
      </c>
      <c r="BM1984">
        <v>5.7001376972778302E-2</v>
      </c>
      <c r="BN1984">
        <v>0.13893007046863601</v>
      </c>
      <c r="BP1984">
        <v>2.93944846821719</v>
      </c>
      <c r="BQ1984">
        <v>6.0263169733231399</v>
      </c>
      <c r="BR1984">
        <v>30.589762222222198</v>
      </c>
      <c r="BS1984">
        <v>0.27848554131332798</v>
      </c>
      <c r="BT1984">
        <v>321046.65179797902</v>
      </c>
      <c r="BU1984">
        <v>3.1164488397833299E-7</v>
      </c>
    </row>
    <row r="1985" spans="3:73" x14ac:dyDescent="0.3">
      <c r="C1985">
        <v>69633</v>
      </c>
      <c r="D1985" t="s">
        <v>4318</v>
      </c>
      <c r="E1985" t="s">
        <v>1097</v>
      </c>
      <c r="F1985" t="s">
        <v>3614</v>
      </c>
      <c r="G1985" t="s">
        <v>3796</v>
      </c>
      <c r="H1985" t="s">
        <v>3797</v>
      </c>
      <c r="I1985" t="s">
        <v>4713</v>
      </c>
      <c r="J1985">
        <v>2023</v>
      </c>
      <c r="K1985" t="s">
        <v>4062</v>
      </c>
      <c r="L1985">
        <v>28.205921</v>
      </c>
      <c r="M1985">
        <v>166654000</v>
      </c>
      <c r="N1985">
        <v>131359000</v>
      </c>
      <c r="O1985">
        <v>35955000</v>
      </c>
      <c r="P1985">
        <v>26069000</v>
      </c>
      <c r="Q1985">
        <v>35062000</v>
      </c>
      <c r="S1985">
        <v>9308000</v>
      </c>
      <c r="T1985">
        <v>3939000</v>
      </c>
      <c r="V1985">
        <v>26485000</v>
      </c>
      <c r="W1985">
        <v>19686000</v>
      </c>
      <c r="X1985">
        <v>8061000</v>
      </c>
      <c r="AB1985">
        <v>140169000</v>
      </c>
      <c r="AC1985">
        <v>19521000</v>
      </c>
      <c r="AD1985">
        <v>137740000</v>
      </c>
      <c r="AE1985">
        <v>397000</v>
      </c>
      <c r="AF1985">
        <v>36770097</v>
      </c>
      <c r="AG1985">
        <v>73233000</v>
      </c>
      <c r="AH1985">
        <v>169997000</v>
      </c>
      <c r="AJ1985">
        <v>30325000</v>
      </c>
      <c r="AK1985">
        <v>9328000</v>
      </c>
      <c r="AL1985">
        <v>42908000</v>
      </c>
      <c r="AM1985">
        <v>4101000</v>
      </c>
      <c r="AN1985">
        <v>27127000</v>
      </c>
      <c r="AQ1985">
        <v>24700000</v>
      </c>
      <c r="AS1985">
        <v>1569000</v>
      </c>
      <c r="AU1985">
        <v>-28262000</v>
      </c>
      <c r="AV1985">
        <v>-2213000</v>
      </c>
      <c r="AW1985">
        <v>2298000</v>
      </c>
      <c r="AX1985">
        <v>2298000</v>
      </c>
      <c r="AY1985">
        <v>0.74</v>
      </c>
      <c r="AZ1985">
        <v>37921500</v>
      </c>
      <c r="BA1985">
        <v>0.17838550092060401</v>
      </c>
      <c r="BE1985">
        <v>0.14529668170614801</v>
      </c>
      <c r="BG1985">
        <v>0.43078995511685497</v>
      </c>
      <c r="BI1985">
        <v>1.02005952452386</v>
      </c>
      <c r="BJ1985">
        <v>-0.166249992646929</v>
      </c>
      <c r="BM1985">
        <v>5.4871556556880398E-2</v>
      </c>
      <c r="BN1985">
        <v>0.15892207807793399</v>
      </c>
      <c r="BP1985">
        <v>1.82642487046632</v>
      </c>
      <c r="BQ1985">
        <v>4.8916488875342896</v>
      </c>
      <c r="BR1985">
        <v>38.116109459459501</v>
      </c>
      <c r="BS1985">
        <v>0.19353066655251899</v>
      </c>
      <c r="BT1985">
        <v>81472.255417577006</v>
      </c>
      <c r="BU1985">
        <v>1.4890868551534199E-7</v>
      </c>
    </row>
    <row r="1986" spans="3:73" x14ac:dyDescent="0.3">
      <c r="C1986">
        <v>69633</v>
      </c>
      <c r="D1986" t="s">
        <v>4318</v>
      </c>
      <c r="E1986" t="s">
        <v>1097</v>
      </c>
      <c r="F1986" t="s">
        <v>3614</v>
      </c>
      <c r="G1986" t="s">
        <v>3796</v>
      </c>
      <c r="H1986" t="s">
        <v>3797</v>
      </c>
      <c r="I1986" t="s">
        <v>4713</v>
      </c>
      <c r="J1986">
        <v>2022</v>
      </c>
      <c r="K1986" t="s">
        <v>4062</v>
      </c>
      <c r="L1986">
        <v>23.682341999999998</v>
      </c>
      <c r="M1986">
        <v>148576000</v>
      </c>
      <c r="N1986">
        <v>119635000</v>
      </c>
      <c r="O1986">
        <v>41730000</v>
      </c>
      <c r="P1986">
        <v>29218000</v>
      </c>
      <c r="Q1986">
        <v>40781000</v>
      </c>
      <c r="S1986">
        <v>7939000</v>
      </c>
      <c r="T1986">
        <v>4300000</v>
      </c>
      <c r="V1986">
        <v>34785000</v>
      </c>
      <c r="W1986">
        <v>26493000</v>
      </c>
      <c r="X1986">
        <v>11072000</v>
      </c>
      <c r="AA1986">
        <v>3904000</v>
      </c>
      <c r="AB1986">
        <v>113791000</v>
      </c>
      <c r="AC1986">
        <v>19521000</v>
      </c>
      <c r="AD1986">
        <v>112911000</v>
      </c>
      <c r="AE1986">
        <v>396000</v>
      </c>
      <c r="AF1986">
        <v>36734482</v>
      </c>
      <c r="AG1986">
        <v>59156000</v>
      </c>
      <c r="AH1986">
        <v>143593000</v>
      </c>
      <c r="AJ1986">
        <v>18225000</v>
      </c>
      <c r="AK1986">
        <v>8024000</v>
      </c>
      <c r="AL1986">
        <v>40931000</v>
      </c>
      <c r="AM1986">
        <v>2247000</v>
      </c>
      <c r="AN1986">
        <v>19599000</v>
      </c>
      <c r="AQ1986">
        <v>8332000</v>
      </c>
      <c r="AS1986">
        <v>1380000</v>
      </c>
      <c r="AU1986">
        <v>-1563000</v>
      </c>
      <c r="AV1986">
        <v>155000</v>
      </c>
      <c r="AY1986">
        <v>0.53</v>
      </c>
      <c r="AZ1986">
        <v>33029500</v>
      </c>
      <c r="BA1986">
        <v>0.126921228750705</v>
      </c>
      <c r="BE1986">
        <v>5.8025112644766799E-2</v>
      </c>
      <c r="BG1986">
        <v>0.41196994282451099</v>
      </c>
      <c r="BI1986">
        <v>0.96646160887357302</v>
      </c>
      <c r="BJ1986">
        <v>-1.08849317167271E-2</v>
      </c>
      <c r="BM1986">
        <v>5.5880161289199301E-2</v>
      </c>
      <c r="BN1986">
        <v>0.23412260391987899</v>
      </c>
      <c r="BP1986">
        <v>1.5751330540142701</v>
      </c>
      <c r="BQ1986">
        <v>2.9764088627184502</v>
      </c>
      <c r="BR1986">
        <v>44.6836641509434</v>
      </c>
      <c r="BS1986">
        <v>0.17223682013516001</v>
      </c>
      <c r="BU1986">
        <v>1.10304340940848E-7</v>
      </c>
    </row>
    <row r="1987" spans="3:73" x14ac:dyDescent="0.3">
      <c r="C1987">
        <v>69633</v>
      </c>
      <c r="D1987" t="s">
        <v>4318</v>
      </c>
      <c r="E1987" t="s">
        <v>1097</v>
      </c>
      <c r="F1987" t="s">
        <v>3614</v>
      </c>
      <c r="G1987" t="s">
        <v>3796</v>
      </c>
      <c r="H1987" t="s">
        <v>3797</v>
      </c>
      <c r="I1987" t="s">
        <v>4713</v>
      </c>
      <c r="J1987">
        <v>2021</v>
      </c>
      <c r="K1987" t="s">
        <v>4062</v>
      </c>
      <c r="L1987">
        <v>17.73348</v>
      </c>
      <c r="M1987">
        <v>123293000</v>
      </c>
      <c r="N1987">
        <v>95986000</v>
      </c>
      <c r="O1987">
        <v>34806000</v>
      </c>
      <c r="P1987">
        <v>28081000</v>
      </c>
      <c r="Q1987">
        <v>25278000</v>
      </c>
      <c r="S1987">
        <v>7836000</v>
      </c>
      <c r="T1987">
        <v>4691000</v>
      </c>
      <c r="V1987">
        <v>30056000</v>
      </c>
      <c r="W1987">
        <v>20176000</v>
      </c>
      <c r="X1987">
        <v>6095000</v>
      </c>
      <c r="AA1987">
        <v>1518000</v>
      </c>
      <c r="AB1987">
        <v>93237000</v>
      </c>
      <c r="AC1987">
        <v>19521000</v>
      </c>
      <c r="AD1987">
        <v>94345000</v>
      </c>
      <c r="AE1987">
        <v>212000</v>
      </c>
      <c r="AF1987">
        <v>18351084</v>
      </c>
      <c r="AG1987">
        <v>50151000</v>
      </c>
      <c r="AH1987">
        <v>114035000</v>
      </c>
      <c r="AJ1987">
        <v>17335000</v>
      </c>
      <c r="AK1987">
        <v>7620000</v>
      </c>
      <c r="AL1987">
        <v>32816000</v>
      </c>
      <c r="AM1987">
        <v>2429000</v>
      </c>
      <c r="AN1987">
        <v>14901000</v>
      </c>
      <c r="AP1987">
        <v>1696000</v>
      </c>
      <c r="AQ1987">
        <v>22987000</v>
      </c>
      <c r="AS1987">
        <v>1260000</v>
      </c>
      <c r="AU1987">
        <v>-6429000</v>
      </c>
      <c r="AV1987">
        <v>1530000</v>
      </c>
      <c r="AY1987">
        <v>0.81</v>
      </c>
      <c r="AZ1987">
        <v>30254500</v>
      </c>
      <c r="BA1987">
        <v>0.15201473231902499</v>
      </c>
      <c r="BE1987">
        <v>0.201578462752664</v>
      </c>
      <c r="BG1987">
        <v>0.439786030604639</v>
      </c>
      <c r="BI1987">
        <v>0.92491057886497996</v>
      </c>
      <c r="BJ1987">
        <v>-5.6377427982636903E-2</v>
      </c>
      <c r="BM1987">
        <v>6.6821589862761405E-2</v>
      </c>
      <c r="BN1987">
        <v>0.24377701897106899</v>
      </c>
      <c r="BP1987">
        <v>1.7251189532117399</v>
      </c>
      <c r="BQ1987">
        <v>3.5045598731165701</v>
      </c>
      <c r="BR1987">
        <v>21.8931851851852</v>
      </c>
      <c r="BS1987">
        <v>0.159818526979633</v>
      </c>
      <c r="BU1987">
        <v>1.54060285079958E-7</v>
      </c>
    </row>
    <row r="1988" spans="3:73" x14ac:dyDescent="0.3">
      <c r="C1988">
        <v>69633</v>
      </c>
      <c r="D1988" t="s">
        <v>4318</v>
      </c>
      <c r="E1988" t="s">
        <v>1097</v>
      </c>
      <c r="F1988" t="s">
        <v>3614</v>
      </c>
      <c r="G1988" t="s">
        <v>3796</v>
      </c>
      <c r="H1988" t="s">
        <v>3797</v>
      </c>
      <c r="I1988" t="s">
        <v>4713</v>
      </c>
      <c r="J1988">
        <v>2020</v>
      </c>
      <c r="K1988" t="s">
        <v>4062</v>
      </c>
      <c r="L1988">
        <v>11.150947</v>
      </c>
      <c r="M1988">
        <v>105838000</v>
      </c>
      <c r="N1988">
        <v>78460000</v>
      </c>
      <c r="O1988">
        <v>18248000</v>
      </c>
      <c r="P1988">
        <v>22932000</v>
      </c>
      <c r="Q1988">
        <v>35231000</v>
      </c>
      <c r="S1988">
        <v>8088000</v>
      </c>
      <c r="T1988">
        <v>5116000</v>
      </c>
      <c r="V1988">
        <v>27937000</v>
      </c>
      <c r="W1988">
        <v>17414000</v>
      </c>
      <c r="X1988">
        <v>6547000</v>
      </c>
      <c r="AA1988">
        <v>2110000</v>
      </c>
      <c r="AB1988">
        <v>77901000</v>
      </c>
      <c r="AC1988">
        <v>19521000</v>
      </c>
      <c r="AD1988">
        <v>79444000</v>
      </c>
      <c r="AE1988">
        <v>212000</v>
      </c>
      <c r="AF1988">
        <v>18347351</v>
      </c>
      <c r="AG1988">
        <v>43592000</v>
      </c>
      <c r="AH1988">
        <v>101359000</v>
      </c>
      <c r="AJ1988">
        <v>10813000</v>
      </c>
      <c r="AK1988">
        <v>7257000</v>
      </c>
      <c r="AL1988">
        <v>32779000</v>
      </c>
      <c r="AM1988">
        <v>2284000</v>
      </c>
      <c r="AN1988">
        <v>8520000</v>
      </c>
      <c r="AP1988">
        <v>1495000</v>
      </c>
      <c r="AQ1988">
        <v>10305000</v>
      </c>
      <c r="AS1988">
        <v>1221000</v>
      </c>
      <c r="AU1988">
        <v>-1615000</v>
      </c>
      <c r="AV1988">
        <v>1530000</v>
      </c>
      <c r="AY1988">
        <v>0.46</v>
      </c>
      <c r="AZ1988">
        <v>32403500</v>
      </c>
      <c r="BA1988">
        <v>0.10668021586637599</v>
      </c>
      <c r="BE1988">
        <v>0.101668327430223</v>
      </c>
      <c r="BG1988">
        <v>0.43007527698576298</v>
      </c>
      <c r="BI1988">
        <v>0.95768060620949003</v>
      </c>
      <c r="BJ1988">
        <v>-1.5933464221233401E-2</v>
      </c>
      <c r="BM1988">
        <v>7.1596996813307195E-2</v>
      </c>
      <c r="BN1988">
        <v>0.26396001436157102</v>
      </c>
      <c r="BP1988">
        <v>1.04789250028713</v>
      </c>
      <c r="BQ1988">
        <v>2.4824279315493301</v>
      </c>
      <c r="BR1988">
        <v>24.241189130434801</v>
      </c>
      <c r="BS1988">
        <v>0.10936958447260001</v>
      </c>
      <c r="BU1988">
        <v>6.5845568349571901E-8</v>
      </c>
    </row>
    <row r="1989" spans="3:73" x14ac:dyDescent="0.3">
      <c r="C1989">
        <v>69633</v>
      </c>
      <c r="D1989" t="s">
        <v>4318</v>
      </c>
      <c r="E1989" t="s">
        <v>1097</v>
      </c>
      <c r="F1989" t="s">
        <v>3614</v>
      </c>
      <c r="G1989" t="s">
        <v>3796</v>
      </c>
      <c r="H1989" t="s">
        <v>3797</v>
      </c>
      <c r="I1989" t="s">
        <v>4713</v>
      </c>
      <c r="J1989">
        <v>2019</v>
      </c>
      <c r="K1989" t="s">
        <v>4062</v>
      </c>
      <c r="L1989">
        <v>12.828269000000001</v>
      </c>
      <c r="M1989">
        <v>85908000</v>
      </c>
      <c r="N1989">
        <v>65455000</v>
      </c>
      <c r="O1989">
        <v>8028000</v>
      </c>
      <c r="P1989">
        <v>25970000</v>
      </c>
      <c r="Q1989">
        <v>29576000</v>
      </c>
      <c r="S1989">
        <v>7694000</v>
      </c>
      <c r="T1989">
        <v>7232000</v>
      </c>
      <c r="V1989">
        <v>14736000</v>
      </c>
      <c r="W1989">
        <v>14372000</v>
      </c>
      <c r="X1989">
        <v>5135000</v>
      </c>
      <c r="AB1989">
        <v>71172000</v>
      </c>
      <c r="AC1989">
        <v>17067000</v>
      </c>
      <c r="AD1989">
        <v>70924000</v>
      </c>
      <c r="AE1989">
        <v>212000</v>
      </c>
      <c r="AF1989">
        <v>18477784</v>
      </c>
      <c r="AG1989">
        <v>43890000</v>
      </c>
      <c r="AH1989">
        <v>102932000</v>
      </c>
      <c r="AJ1989">
        <v>13466000</v>
      </c>
      <c r="AK1989">
        <v>7212000</v>
      </c>
      <c r="AL1989">
        <v>30424000</v>
      </c>
      <c r="AM1989">
        <v>1222000</v>
      </c>
      <c r="AN1989">
        <v>12223000</v>
      </c>
      <c r="AO1989">
        <v>21000</v>
      </c>
      <c r="AP1989">
        <v>1409000</v>
      </c>
      <c r="AQ1989">
        <v>8653000</v>
      </c>
      <c r="AS1989">
        <v>1085000</v>
      </c>
      <c r="AU1989">
        <v>-1988000</v>
      </c>
      <c r="AV1989">
        <v>-3945000</v>
      </c>
      <c r="AY1989">
        <v>0.66</v>
      </c>
      <c r="AZ1989">
        <v>27054500</v>
      </c>
      <c r="BA1989">
        <v>0.13082423347452701</v>
      </c>
      <c r="BB1989">
        <v>13466000</v>
      </c>
      <c r="BC1989">
        <v>14875000</v>
      </c>
      <c r="BD1989">
        <v>0.144512882291221</v>
      </c>
      <c r="BE1989">
        <v>8.4065208098550503E-2</v>
      </c>
      <c r="BG1989">
        <v>0.42639801033692099</v>
      </c>
      <c r="BI1989">
        <v>1.1981654793500001</v>
      </c>
      <c r="BJ1989">
        <v>-1.9313721680332602E-2</v>
      </c>
      <c r="BM1989">
        <v>7.0065674425834501E-2</v>
      </c>
      <c r="BN1989">
        <v>0.17153233691856401</v>
      </c>
      <c r="BO1989">
        <v>641.23809523809496</v>
      </c>
      <c r="BP1989">
        <v>0.55858613971611504</v>
      </c>
      <c r="BQ1989">
        <v>2.4964514333426102</v>
      </c>
      <c r="BR1989">
        <v>19.436771212121201</v>
      </c>
      <c r="BS1989">
        <v>0.17173888607879501</v>
      </c>
      <c r="BU1989">
        <v>1.18960511718091E-7</v>
      </c>
    </row>
    <row r="1990" spans="3:73" x14ac:dyDescent="0.3">
      <c r="C1990">
        <v>69633</v>
      </c>
      <c r="D1990" t="s">
        <v>4318</v>
      </c>
      <c r="E1990" t="s">
        <v>1097</v>
      </c>
      <c r="F1990" t="s">
        <v>3614</v>
      </c>
      <c r="G1990" t="s">
        <v>3796</v>
      </c>
      <c r="H1990" t="s">
        <v>3797</v>
      </c>
      <c r="I1990" t="s">
        <v>4713</v>
      </c>
      <c r="J1990">
        <v>2018</v>
      </c>
      <c r="K1990" t="s">
        <v>4062</v>
      </c>
      <c r="L1990">
        <v>6.6039640000000004</v>
      </c>
      <c r="M1990">
        <v>73269000</v>
      </c>
      <c r="N1990">
        <v>53703000</v>
      </c>
      <c r="O1990">
        <v>5308000</v>
      </c>
      <c r="P1990">
        <v>22738000</v>
      </c>
      <c r="Q1990">
        <v>24533000</v>
      </c>
      <c r="S1990">
        <v>6791000</v>
      </c>
      <c r="T1990">
        <v>7545000</v>
      </c>
      <c r="V1990">
        <v>9816000</v>
      </c>
      <c r="W1990">
        <v>9402000</v>
      </c>
      <c r="X1990">
        <v>4807000</v>
      </c>
      <c r="AA1990">
        <v>0</v>
      </c>
      <c r="AB1990">
        <v>63453000</v>
      </c>
      <c r="AC1990">
        <v>13069000</v>
      </c>
      <c r="AD1990">
        <v>59420000</v>
      </c>
      <c r="AE1990">
        <v>212000</v>
      </c>
      <c r="AF1990">
        <v>18729082</v>
      </c>
      <c r="AG1990">
        <v>12138000</v>
      </c>
      <c r="AH1990">
        <v>27260000</v>
      </c>
      <c r="AJ1990">
        <v>4277000</v>
      </c>
      <c r="AK1990">
        <v>6630000</v>
      </c>
      <c r="AM1990">
        <v>684000</v>
      </c>
      <c r="AN1990">
        <v>3697000</v>
      </c>
      <c r="AO1990">
        <v>81000</v>
      </c>
      <c r="AP1990">
        <v>1409000</v>
      </c>
      <c r="AQ1990">
        <v>7865000</v>
      </c>
      <c r="AS1990">
        <v>1031000</v>
      </c>
      <c r="AU1990">
        <v>-1280000</v>
      </c>
      <c r="AV1990">
        <v>-4731000</v>
      </c>
      <c r="AY1990">
        <v>0.2</v>
      </c>
      <c r="AZ1990">
        <v>25372500</v>
      </c>
      <c r="BA1990">
        <v>0.15689655172413799</v>
      </c>
      <c r="BB1990">
        <v>4462000</v>
      </c>
      <c r="BC1990">
        <v>5871000</v>
      </c>
      <c r="BD1990">
        <v>0.21537050623624401</v>
      </c>
      <c r="BE1990">
        <v>0.28851797505502602</v>
      </c>
      <c r="BG1990">
        <v>0.44526779163609698</v>
      </c>
      <c r="BI1990">
        <v>0.37205366526088801</v>
      </c>
      <c r="BJ1990">
        <v>-4.6955245781364598E-2</v>
      </c>
      <c r="BM1990">
        <v>0.24321349963316199</v>
      </c>
      <c r="BN1990">
        <v>0.13397207550260001</v>
      </c>
      <c r="BO1990">
        <v>55.086419753086403</v>
      </c>
      <c r="BP1990">
        <v>0.56456073175919996</v>
      </c>
      <c r="BQ1990">
        <v>3.1025313763029101</v>
      </c>
      <c r="BR1990">
        <v>33.019820000000003</v>
      </c>
      <c r="BS1990">
        <v>5.8263596677856001E-2</v>
      </c>
      <c r="BU1990">
        <v>2.0815293209146899E-8</v>
      </c>
    </row>
    <row r="1991" spans="3:73" x14ac:dyDescent="0.3">
      <c r="C1991">
        <v>69633</v>
      </c>
      <c r="D1991" t="s">
        <v>4318</v>
      </c>
      <c r="E1991" t="s">
        <v>1097</v>
      </c>
      <c r="F1991" t="s">
        <v>3614</v>
      </c>
      <c r="G1991" t="s">
        <v>3796</v>
      </c>
      <c r="H1991" t="s">
        <v>3797</v>
      </c>
      <c r="I1991" t="s">
        <v>4713</v>
      </c>
      <c r="J1991">
        <v>2017</v>
      </c>
      <c r="K1991" t="s">
        <v>4062</v>
      </c>
      <c r="L1991">
        <v>4.5063560000000003</v>
      </c>
      <c r="M1991">
        <v>70862000</v>
      </c>
      <c r="N1991">
        <v>51271000</v>
      </c>
      <c r="O1991">
        <v>3454000</v>
      </c>
      <c r="P1991">
        <v>20275000</v>
      </c>
      <c r="Q1991">
        <v>26212000</v>
      </c>
      <c r="S1991">
        <v>6543000</v>
      </c>
      <c r="T1991">
        <v>7916000</v>
      </c>
      <c r="V1991">
        <v>13973000</v>
      </c>
      <c r="W1991">
        <v>10473000</v>
      </c>
      <c r="X1991">
        <v>5653000</v>
      </c>
      <c r="AA1991">
        <v>3500000</v>
      </c>
      <c r="AB1991">
        <v>56889000</v>
      </c>
      <c r="AC1991">
        <v>11732000</v>
      </c>
      <c r="AD1991">
        <v>51771000</v>
      </c>
      <c r="AE1991">
        <v>212000</v>
      </c>
      <c r="AF1991">
        <v>18844657</v>
      </c>
      <c r="AG1991">
        <v>9846000</v>
      </c>
      <c r="AJ1991">
        <v>3462000</v>
      </c>
      <c r="AM1991">
        <v>696000</v>
      </c>
      <c r="AN1991">
        <v>3222000</v>
      </c>
      <c r="AO1991">
        <v>83000</v>
      </c>
      <c r="AP1991">
        <v>1374000</v>
      </c>
      <c r="AS1991">
        <v>920000</v>
      </c>
      <c r="AY1991">
        <v>0.17</v>
      </c>
      <c r="BB1991">
        <v>4001000</v>
      </c>
      <c r="BC1991">
        <v>5375000</v>
      </c>
      <c r="BN1991">
        <v>0.19718607998645299</v>
      </c>
      <c r="BO1991">
        <v>48.204819277108399</v>
      </c>
      <c r="BP1991">
        <v>0.329800439224673</v>
      </c>
      <c r="BQ1991">
        <v>2.3927241478086501</v>
      </c>
      <c r="BR1991">
        <v>26.507976470588201</v>
      </c>
      <c r="BS1991">
        <v>5.6636608131624702E-2</v>
      </c>
      <c r="BU1991">
        <v>1.3466232839389E-8</v>
      </c>
    </row>
    <row r="1992" spans="3:73" x14ac:dyDescent="0.3">
      <c r="C1992">
        <v>1094285</v>
      </c>
      <c r="D1992" t="s">
        <v>4450</v>
      </c>
      <c r="E1992" t="s">
        <v>79</v>
      </c>
      <c r="F1992" t="s">
        <v>3614</v>
      </c>
      <c r="G1992" t="s">
        <v>3769</v>
      </c>
      <c r="H1992" t="s">
        <v>3770</v>
      </c>
      <c r="I1992" t="s">
        <v>4714</v>
      </c>
      <c r="J1992">
        <v>2026</v>
      </c>
      <c r="K1992" t="s">
        <v>4062</v>
      </c>
      <c r="L1992">
        <v>622.73498400000005</v>
      </c>
    </row>
    <row r="1993" spans="3:73" x14ac:dyDescent="0.3">
      <c r="C1993">
        <v>1094285</v>
      </c>
      <c r="D1993" t="s">
        <v>4450</v>
      </c>
      <c r="E1993" t="s">
        <v>79</v>
      </c>
      <c r="F1993" t="s">
        <v>3614</v>
      </c>
      <c r="G1993" t="s">
        <v>3769</v>
      </c>
      <c r="H1993" t="s">
        <v>3770</v>
      </c>
      <c r="I1993" t="s">
        <v>4714</v>
      </c>
      <c r="J1993">
        <v>2025</v>
      </c>
      <c r="K1993" t="s">
        <v>4062</v>
      </c>
      <c r="L1993">
        <v>513.30009399999994</v>
      </c>
      <c r="M1993">
        <v>15285300000</v>
      </c>
      <c r="N1993">
        <v>3055600000</v>
      </c>
      <c r="O1993">
        <v>352400000</v>
      </c>
      <c r="P1993">
        <v>992400000</v>
      </c>
      <c r="Q1993">
        <v>1043300000</v>
      </c>
      <c r="R1993">
        <v>839100000</v>
      </c>
      <c r="S1993">
        <v>839100000</v>
      </c>
      <c r="T1993">
        <v>2100100000</v>
      </c>
      <c r="U1993">
        <v>8687600000</v>
      </c>
      <c r="V1993">
        <v>4771400000</v>
      </c>
      <c r="W1993">
        <v>1860100000</v>
      </c>
      <c r="X1993">
        <v>486600000</v>
      </c>
      <c r="AA1993">
        <v>2475400000</v>
      </c>
      <c r="AB1993">
        <v>10513900000</v>
      </c>
      <c r="AD1993">
        <v>7140800000</v>
      </c>
      <c r="AE1993">
        <v>500000</v>
      </c>
      <c r="AF1993">
        <v>46185578</v>
      </c>
      <c r="AJ1993">
        <v>1149800000</v>
      </c>
      <c r="AK1993">
        <v>317300000</v>
      </c>
      <c r="AM1993">
        <v>198800000</v>
      </c>
      <c r="AN1993">
        <v>894800000</v>
      </c>
      <c r="AP1993">
        <v>336300000</v>
      </c>
      <c r="AQ1993">
        <v>1191300000</v>
      </c>
      <c r="AT1993">
        <v>117300000</v>
      </c>
      <c r="AU1993">
        <v>-937900000</v>
      </c>
      <c r="AV1993">
        <v>-555200000</v>
      </c>
      <c r="AY1993">
        <v>19.12</v>
      </c>
      <c r="AZ1993">
        <v>978850000</v>
      </c>
      <c r="BL1993">
        <v>10.156010230179</v>
      </c>
      <c r="BN1993">
        <v>0.31215612385756197</v>
      </c>
      <c r="BP1993">
        <v>0.18945217999032299</v>
      </c>
      <c r="BQ1993">
        <v>1.08182355787323</v>
      </c>
      <c r="BR1993">
        <v>26.8462392259414</v>
      </c>
      <c r="BS1993">
        <v>8.5106382978723402E-2</v>
      </c>
      <c r="BU1993">
        <v>9.3345930599301899E-7</v>
      </c>
    </row>
    <row r="1994" spans="3:73" x14ac:dyDescent="0.3">
      <c r="C1994">
        <v>1094285</v>
      </c>
      <c r="D1994" t="s">
        <v>4450</v>
      </c>
      <c r="E1994" t="s">
        <v>79</v>
      </c>
      <c r="F1994" t="s">
        <v>3614</v>
      </c>
      <c r="G1994" t="s">
        <v>3769</v>
      </c>
      <c r="H1994" t="s">
        <v>3770</v>
      </c>
      <c r="I1994" t="s">
        <v>4714</v>
      </c>
      <c r="J1994">
        <v>2024</v>
      </c>
      <c r="K1994" t="s">
        <v>4062</v>
      </c>
      <c r="L1994">
        <v>423.888825</v>
      </c>
      <c r="M1994">
        <v>14200500000</v>
      </c>
      <c r="N1994">
        <v>2944600000</v>
      </c>
      <c r="O1994">
        <v>649800000</v>
      </c>
      <c r="P1994">
        <v>901100000</v>
      </c>
      <c r="Q1994">
        <v>914400000</v>
      </c>
      <c r="R1994">
        <v>11244100000</v>
      </c>
      <c r="S1994">
        <v>745200000</v>
      </c>
      <c r="T1994">
        <v>2012900000</v>
      </c>
      <c r="U1994">
        <v>7990500000</v>
      </c>
      <c r="V1994">
        <v>4645100000</v>
      </c>
      <c r="W1994">
        <v>1261600000</v>
      </c>
      <c r="X1994">
        <v>416400000</v>
      </c>
      <c r="AA1994">
        <v>2649000000</v>
      </c>
      <c r="AB1994">
        <v>9549400000</v>
      </c>
      <c r="AD1994">
        <v>6266700000</v>
      </c>
      <c r="AE1994">
        <v>500000</v>
      </c>
      <c r="AF1994">
        <v>46706612</v>
      </c>
      <c r="AJ1994">
        <v>989100000</v>
      </c>
      <c r="AK1994">
        <v>292600000</v>
      </c>
      <c r="AM1994">
        <v>117200000</v>
      </c>
      <c r="AN1994">
        <v>819200000</v>
      </c>
      <c r="AP1994">
        <v>309900000</v>
      </c>
      <c r="AQ1994">
        <v>1191900000</v>
      </c>
      <c r="AT1994">
        <v>83700000</v>
      </c>
      <c r="AU1994">
        <v>-207200000</v>
      </c>
      <c r="AV1994">
        <v>-945800000</v>
      </c>
      <c r="AY1994">
        <v>17.43</v>
      </c>
      <c r="AZ1994">
        <v>916050000</v>
      </c>
      <c r="BL1994">
        <v>14.2401433691756</v>
      </c>
      <c r="BN1994">
        <v>0.327108200415478</v>
      </c>
      <c r="BP1994">
        <v>0.51506024096385505</v>
      </c>
      <c r="BQ1994">
        <v>1.60922637920101</v>
      </c>
      <c r="BR1994">
        <v>24.3194965576592</v>
      </c>
      <c r="BS1994">
        <v>8.5785494376610094E-2</v>
      </c>
      <c r="BU1994">
        <v>7.73701197954845E-7</v>
      </c>
    </row>
    <row r="1995" spans="3:73" x14ac:dyDescent="0.3">
      <c r="C1995">
        <v>1094285</v>
      </c>
      <c r="D1995" t="s">
        <v>4450</v>
      </c>
      <c r="E1995" t="s">
        <v>79</v>
      </c>
      <c r="F1995" t="s">
        <v>3614</v>
      </c>
      <c r="G1995" t="s">
        <v>3769</v>
      </c>
      <c r="H1995" t="s">
        <v>3770</v>
      </c>
      <c r="I1995" t="s">
        <v>4714</v>
      </c>
      <c r="J1995">
        <v>2023</v>
      </c>
      <c r="K1995" t="s">
        <v>4062</v>
      </c>
      <c r="L1995">
        <v>407.35215399999998</v>
      </c>
      <c r="M1995">
        <v>14527900000</v>
      </c>
      <c r="N1995">
        <v>2981400000</v>
      </c>
      <c r="O1995">
        <v>648300000</v>
      </c>
      <c r="P1995">
        <v>899700000</v>
      </c>
      <c r="Q1995">
        <v>917700000</v>
      </c>
      <c r="R1995">
        <v>11534000000</v>
      </c>
      <c r="S1995">
        <v>777000000</v>
      </c>
      <c r="T1995">
        <v>2278100000</v>
      </c>
      <c r="U1995">
        <v>8002800000</v>
      </c>
      <c r="V1995">
        <v>5302100000</v>
      </c>
      <c r="W1995">
        <v>1766100000</v>
      </c>
      <c r="X1995">
        <v>384700000</v>
      </c>
      <c r="AA1995">
        <v>3244900000</v>
      </c>
      <c r="AB1995">
        <v>9221200000</v>
      </c>
      <c r="AD1995">
        <v>5447500000</v>
      </c>
      <c r="AE1995">
        <v>500000</v>
      </c>
      <c r="AF1995">
        <v>47331845</v>
      </c>
      <c r="AJ1995">
        <v>1034400000</v>
      </c>
      <c r="AM1995">
        <v>72300000</v>
      </c>
      <c r="AN1995">
        <v>885700000</v>
      </c>
      <c r="AO1995">
        <v>77300000</v>
      </c>
      <c r="AP1995">
        <v>316400000</v>
      </c>
      <c r="AQ1995">
        <v>836100000</v>
      </c>
      <c r="AT1995">
        <v>114900000</v>
      </c>
      <c r="AU1995">
        <v>-190300000</v>
      </c>
      <c r="AV1995">
        <v>-651500000</v>
      </c>
      <c r="AY1995">
        <v>18.8</v>
      </c>
      <c r="AZ1995">
        <v>904200000</v>
      </c>
      <c r="BB1995">
        <v>1035300000</v>
      </c>
      <c r="BC1995">
        <v>1351700000</v>
      </c>
      <c r="BL1995">
        <v>7.27676240208877</v>
      </c>
      <c r="BN1995">
        <v>0.36495983590195402</v>
      </c>
      <c r="BO1995">
        <v>13.393272962483801</v>
      </c>
      <c r="BP1995">
        <v>0.36708000679463199</v>
      </c>
      <c r="BQ1995">
        <v>1.1685068795651401</v>
      </c>
      <c r="BR1995">
        <v>21.6676677659574</v>
      </c>
      <c r="BS1995">
        <v>9.6050405587125298E-2</v>
      </c>
      <c r="BU1995">
        <v>8.3050150687546095E-7</v>
      </c>
    </row>
    <row r="1996" spans="3:73" x14ac:dyDescent="0.3">
      <c r="C1996">
        <v>1094285</v>
      </c>
      <c r="D1996" t="s">
        <v>4450</v>
      </c>
      <c r="E1996" t="s">
        <v>79</v>
      </c>
      <c r="F1996" t="s">
        <v>3614</v>
      </c>
      <c r="G1996" t="s">
        <v>3769</v>
      </c>
      <c r="H1996" t="s">
        <v>3770</v>
      </c>
      <c r="I1996" t="s">
        <v>4714</v>
      </c>
      <c r="J1996">
        <v>2022</v>
      </c>
      <c r="K1996" t="s">
        <v>4062</v>
      </c>
      <c r="L1996">
        <v>402.79792700000002</v>
      </c>
      <c r="M1996">
        <v>14354000000</v>
      </c>
      <c r="N1996">
        <v>2817900000</v>
      </c>
      <c r="O1996">
        <v>638100000</v>
      </c>
      <c r="P1996">
        <v>883700000</v>
      </c>
      <c r="Q1996">
        <v>890700000</v>
      </c>
      <c r="R1996">
        <v>11521400000</v>
      </c>
      <c r="S1996">
        <v>769800000</v>
      </c>
      <c r="T1996">
        <v>2440600000</v>
      </c>
      <c r="U1996">
        <v>7873000000</v>
      </c>
      <c r="V1996">
        <v>6181100000</v>
      </c>
      <c r="W1996">
        <v>1523400000</v>
      </c>
      <c r="X1996">
        <v>505700000</v>
      </c>
      <c r="AA1996">
        <v>3920600000</v>
      </c>
      <c r="AB1996">
        <v>8169200000</v>
      </c>
      <c r="AD1996">
        <v>4561800000</v>
      </c>
      <c r="AE1996">
        <v>500000</v>
      </c>
      <c r="AF1996">
        <v>46912635</v>
      </c>
      <c r="AJ1996">
        <v>972000000</v>
      </c>
      <c r="AM1996">
        <v>119200000</v>
      </c>
      <c r="AN1996">
        <v>788600000</v>
      </c>
      <c r="AO1996">
        <v>89300000</v>
      </c>
      <c r="AP1996">
        <v>332200000</v>
      </c>
      <c r="AQ1996">
        <v>486800000</v>
      </c>
      <c r="AT1996">
        <v>92600000</v>
      </c>
      <c r="AU1996">
        <v>-175400000</v>
      </c>
      <c r="AV1996">
        <v>-110000000</v>
      </c>
      <c r="AY1996">
        <v>16.850000000000001</v>
      </c>
      <c r="AZ1996">
        <v>821800000</v>
      </c>
      <c r="BB1996">
        <v>997100000</v>
      </c>
      <c r="BC1996">
        <v>1329300000</v>
      </c>
      <c r="BL1996">
        <v>5.25701943844492</v>
      </c>
      <c r="BN1996">
        <v>0.43061864288700002</v>
      </c>
      <c r="BO1996">
        <v>11.1657334826428</v>
      </c>
      <c r="BP1996">
        <v>0.41886569515557298</v>
      </c>
      <c r="BQ1996">
        <v>1.26506498621505</v>
      </c>
      <c r="BR1996">
        <v>23.904921483679502</v>
      </c>
      <c r="BS1996">
        <v>9.6533320276159199E-2</v>
      </c>
      <c r="BU1996">
        <v>8.3082126400994004E-7</v>
      </c>
    </row>
    <row r="1997" spans="3:73" x14ac:dyDescent="0.3">
      <c r="C1997">
        <v>1094285</v>
      </c>
      <c r="D1997" t="s">
        <v>4450</v>
      </c>
      <c r="E1997" t="s">
        <v>79</v>
      </c>
      <c r="F1997" t="s">
        <v>3614</v>
      </c>
      <c r="G1997" t="s">
        <v>3769</v>
      </c>
      <c r="H1997" t="s">
        <v>3770</v>
      </c>
      <c r="I1997" t="s">
        <v>4714</v>
      </c>
      <c r="J1997">
        <v>2021</v>
      </c>
      <c r="K1997" t="s">
        <v>4062</v>
      </c>
      <c r="L1997">
        <v>419.239553</v>
      </c>
      <c r="M1997">
        <v>14430300000</v>
      </c>
      <c r="N1997">
        <v>2429400000</v>
      </c>
      <c r="O1997">
        <v>474700000</v>
      </c>
      <c r="P1997">
        <v>767700000</v>
      </c>
      <c r="Q1997">
        <v>752900000</v>
      </c>
      <c r="R1997">
        <v>11975200000</v>
      </c>
      <c r="S1997">
        <v>827500000</v>
      </c>
      <c r="T1997">
        <v>2741600000</v>
      </c>
      <c r="U1997">
        <v>7986700000</v>
      </c>
      <c r="V1997">
        <v>6808300000</v>
      </c>
      <c r="W1997">
        <v>1498400000</v>
      </c>
      <c r="X1997">
        <v>469500000</v>
      </c>
      <c r="AA1997">
        <v>4099400000</v>
      </c>
      <c r="AB1997">
        <v>7622000000</v>
      </c>
      <c r="AC1997">
        <v>38800000</v>
      </c>
      <c r="AD1997">
        <v>3773200000</v>
      </c>
      <c r="AE1997">
        <v>500000</v>
      </c>
      <c r="AF1997">
        <v>46692296</v>
      </c>
      <c r="AJ1997">
        <v>624300000</v>
      </c>
      <c r="AM1997">
        <v>88500000</v>
      </c>
      <c r="AN1997">
        <v>445300000</v>
      </c>
      <c r="AO1997">
        <v>104200000</v>
      </c>
      <c r="AP1997">
        <v>371800000</v>
      </c>
      <c r="AQ1997">
        <v>824600000</v>
      </c>
      <c r="AT1997">
        <v>101600000</v>
      </c>
      <c r="AU1997">
        <v>-3824300000</v>
      </c>
      <c r="AV1997">
        <v>2807100000</v>
      </c>
      <c r="AY1997">
        <v>10.31</v>
      </c>
      <c r="AZ1997">
        <v>550100000</v>
      </c>
      <c r="BB1997">
        <v>638000000</v>
      </c>
      <c r="BC1997">
        <v>1009800000</v>
      </c>
      <c r="BL1997">
        <v>8.1161417322834595</v>
      </c>
      <c r="BN1997">
        <v>0.47180585296216998</v>
      </c>
      <c r="BO1997">
        <v>6.1228406909788902</v>
      </c>
      <c r="BP1997">
        <v>0.31680459156433499</v>
      </c>
      <c r="BQ1997">
        <v>1.1188601174586199</v>
      </c>
      <c r="BR1997">
        <v>40.663390203685701</v>
      </c>
      <c r="BS1997">
        <v>5.8422986092888998E-2</v>
      </c>
      <c r="BU1997">
        <v>5.6708997525977399E-7</v>
      </c>
    </row>
    <row r="1998" spans="3:73" x14ac:dyDescent="0.3">
      <c r="C1998">
        <v>1094285</v>
      </c>
      <c r="D1998" t="s">
        <v>4450</v>
      </c>
      <c r="E1998" t="s">
        <v>79</v>
      </c>
      <c r="F1998" t="s">
        <v>3614</v>
      </c>
      <c r="G1998" t="s">
        <v>3769</v>
      </c>
      <c r="H1998" t="s">
        <v>3770</v>
      </c>
      <c r="I1998" t="s">
        <v>4714</v>
      </c>
      <c r="J1998">
        <v>2020</v>
      </c>
      <c r="K1998" t="s">
        <v>4062</v>
      </c>
      <c r="L1998">
        <v>329.860637</v>
      </c>
      <c r="M1998">
        <v>5084800000</v>
      </c>
      <c r="N1998">
        <v>1722600000</v>
      </c>
      <c r="O1998">
        <v>673100000</v>
      </c>
      <c r="Q1998">
        <v>347300000</v>
      </c>
      <c r="R1998">
        <v>3326200000</v>
      </c>
      <c r="S1998">
        <v>489300000</v>
      </c>
      <c r="U1998">
        <v>2150000000</v>
      </c>
      <c r="V1998">
        <v>1856200000</v>
      </c>
      <c r="W1998">
        <v>760900000</v>
      </c>
      <c r="X1998">
        <v>229100000</v>
      </c>
      <c r="AA1998">
        <v>778500000</v>
      </c>
      <c r="AB1998">
        <v>3228600000</v>
      </c>
      <c r="AC1998">
        <v>59500000</v>
      </c>
      <c r="AD1998">
        <v>3327900000</v>
      </c>
      <c r="AE1998">
        <v>400000</v>
      </c>
      <c r="AF1998">
        <v>36951607</v>
      </c>
      <c r="AJ1998">
        <v>143800000</v>
      </c>
      <c r="AM1998">
        <v>9000000</v>
      </c>
      <c r="AN1998">
        <v>132100000</v>
      </c>
      <c r="AP1998">
        <v>116200000</v>
      </c>
      <c r="AQ1998">
        <v>618900000</v>
      </c>
      <c r="AT1998">
        <v>71400000</v>
      </c>
      <c r="AU1998">
        <v>-99400000</v>
      </c>
      <c r="AV1998">
        <v>-61800000</v>
      </c>
      <c r="AY1998">
        <v>3.58</v>
      </c>
      <c r="AZ1998">
        <v>370350000</v>
      </c>
      <c r="BL1998">
        <v>8.6680672268907593</v>
      </c>
      <c r="BN1998">
        <v>0.36504877281309001</v>
      </c>
      <c r="BP1998">
        <v>0.88461032987251897</v>
      </c>
      <c r="BQ1998">
        <v>1.8074648442633701</v>
      </c>
      <c r="BR1998">
        <v>92.1398427374302</v>
      </c>
      <c r="BS1998">
        <v>4.0915567118875097E-2</v>
      </c>
      <c r="BU1998">
        <v>3.6576258454438502E-7</v>
      </c>
    </row>
    <row r="1999" spans="3:73" x14ac:dyDescent="0.3">
      <c r="C1999">
        <v>1094285</v>
      </c>
      <c r="D1999" t="s">
        <v>4450</v>
      </c>
      <c r="E1999" t="s">
        <v>79</v>
      </c>
      <c r="F1999" t="s">
        <v>3614</v>
      </c>
      <c r="G1999" t="s">
        <v>3769</v>
      </c>
      <c r="H1999" t="s">
        <v>3770</v>
      </c>
      <c r="I1999" t="s">
        <v>4714</v>
      </c>
      <c r="J1999">
        <v>2019</v>
      </c>
      <c r="K1999" t="s">
        <v>4062</v>
      </c>
      <c r="L1999">
        <v>289.06639300000001</v>
      </c>
      <c r="M1999">
        <v>4579800000</v>
      </c>
      <c r="N1999">
        <v>1313700000</v>
      </c>
      <c r="O1999">
        <v>199500000</v>
      </c>
      <c r="Q1999">
        <v>393400000</v>
      </c>
      <c r="R1999">
        <v>3249300000</v>
      </c>
      <c r="S1999">
        <v>487900000</v>
      </c>
      <c r="U1999">
        <v>2050500000</v>
      </c>
      <c r="V1999">
        <v>1865100000</v>
      </c>
      <c r="W1999">
        <v>763200000</v>
      </c>
      <c r="X1999">
        <v>271100000</v>
      </c>
      <c r="AA1999">
        <v>850600000</v>
      </c>
      <c r="AB1999">
        <v>2714700000</v>
      </c>
      <c r="AC1999">
        <v>96400000</v>
      </c>
      <c r="AD1999">
        <v>2926000000</v>
      </c>
      <c r="AE1999">
        <v>400000</v>
      </c>
      <c r="AF1999">
        <v>36547966</v>
      </c>
      <c r="AJ1999">
        <v>133800000</v>
      </c>
      <c r="AM1999">
        <v>13800000</v>
      </c>
      <c r="AN1999">
        <v>115700000</v>
      </c>
      <c r="AP1999">
        <v>111900000</v>
      </c>
      <c r="AQ1999">
        <v>482100000</v>
      </c>
      <c r="AU1999">
        <v>-571900000</v>
      </c>
      <c r="AV1999">
        <v>141700000</v>
      </c>
      <c r="AY1999">
        <v>3.17</v>
      </c>
      <c r="AZ1999">
        <v>378850000</v>
      </c>
      <c r="BN1999">
        <v>0.40724485785405501</v>
      </c>
      <c r="BP1999">
        <v>0.26139937106918198</v>
      </c>
      <c r="BQ1999">
        <v>1.20584381551363</v>
      </c>
      <c r="BR1999">
        <v>91.188136593059895</v>
      </c>
      <c r="BS1999">
        <v>4.2619810660478097E-2</v>
      </c>
      <c r="BU1999">
        <v>3.3754759855969398E-7</v>
      </c>
    </row>
    <row r="2000" spans="3:73" x14ac:dyDescent="0.3">
      <c r="C2000">
        <v>1094285</v>
      </c>
      <c r="D2000" t="s">
        <v>4450</v>
      </c>
      <c r="E2000" t="s">
        <v>79</v>
      </c>
      <c r="F2000" t="s">
        <v>3614</v>
      </c>
      <c r="G2000" t="s">
        <v>3769</v>
      </c>
      <c r="H2000" t="s">
        <v>3770</v>
      </c>
      <c r="I2000" t="s">
        <v>4714</v>
      </c>
      <c r="J2000">
        <v>2018</v>
      </c>
      <c r="K2000" t="s">
        <v>4062</v>
      </c>
      <c r="L2000">
        <v>207.53098499999999</v>
      </c>
      <c r="M2000">
        <v>3809300000</v>
      </c>
      <c r="N2000">
        <v>1114400000</v>
      </c>
      <c r="O2000">
        <v>142500000</v>
      </c>
      <c r="P2000">
        <v>416500000</v>
      </c>
      <c r="Q2000">
        <v>364300000</v>
      </c>
      <c r="R2000">
        <v>2682300000</v>
      </c>
      <c r="S2000">
        <v>442600000</v>
      </c>
      <c r="U2000">
        <v>1735200000</v>
      </c>
      <c r="V2000">
        <v>1579600000</v>
      </c>
      <c r="W2000">
        <v>720800000</v>
      </c>
      <c r="X2000">
        <v>227800000</v>
      </c>
      <c r="AB2000">
        <v>2229700000</v>
      </c>
      <c r="AC2000">
        <v>144900000</v>
      </c>
      <c r="AD2000">
        <v>2523700000</v>
      </c>
      <c r="AE2000">
        <v>400000</v>
      </c>
      <c r="AF2000">
        <v>36087297</v>
      </c>
      <c r="AJ2000">
        <v>111200000</v>
      </c>
      <c r="AM2000">
        <v>16000000</v>
      </c>
      <c r="AN2000">
        <v>91100000</v>
      </c>
      <c r="AP2000">
        <v>113000000</v>
      </c>
      <c r="AQ2000">
        <v>446900000</v>
      </c>
      <c r="AU2000">
        <v>-88600000</v>
      </c>
      <c r="AV2000">
        <v>-271300000</v>
      </c>
      <c r="AY2000">
        <v>2.5299999999999998</v>
      </c>
      <c r="AZ2000">
        <v>382250000</v>
      </c>
      <c r="BN2000">
        <v>0.41466936182500702</v>
      </c>
      <c r="BP2000">
        <v>0.197697003329634</v>
      </c>
      <c r="BQ2000">
        <v>1.04064927857936</v>
      </c>
      <c r="BR2000">
        <v>82.028057312252997</v>
      </c>
      <c r="BS2000">
        <v>4.0857514463829202E-2</v>
      </c>
      <c r="BU2000">
        <v>2.35481630735076E-7</v>
      </c>
    </row>
    <row r="2001" spans="3:73" x14ac:dyDescent="0.3">
      <c r="C2001">
        <v>1094285</v>
      </c>
      <c r="D2001" t="s">
        <v>4450</v>
      </c>
      <c r="E2001" t="s">
        <v>79</v>
      </c>
      <c r="F2001" t="s">
        <v>3614</v>
      </c>
      <c r="G2001" t="s">
        <v>3769</v>
      </c>
      <c r="H2001" t="s">
        <v>3770</v>
      </c>
      <c r="I2001" t="s">
        <v>4714</v>
      </c>
      <c r="J2001">
        <v>2017</v>
      </c>
      <c r="K2001" t="s">
        <v>4062</v>
      </c>
      <c r="L2001">
        <v>143.019003</v>
      </c>
      <c r="M2001">
        <v>3846400000</v>
      </c>
      <c r="N2001">
        <v>1011900000</v>
      </c>
      <c r="O2001">
        <v>70900000</v>
      </c>
      <c r="Q2001">
        <v>400200000</v>
      </c>
      <c r="R2001">
        <v>2823700000</v>
      </c>
      <c r="S2001">
        <v>442800000</v>
      </c>
      <c r="U2001">
        <v>1776700000</v>
      </c>
      <c r="V2001">
        <v>1899100000</v>
      </c>
      <c r="W2001">
        <v>540600000</v>
      </c>
      <c r="X2001">
        <v>191700000</v>
      </c>
      <c r="AC2001">
        <v>200700000</v>
      </c>
      <c r="AD2001">
        <v>2139600000</v>
      </c>
      <c r="AE2001">
        <v>400000</v>
      </c>
      <c r="AF2001">
        <v>35540233</v>
      </c>
      <c r="AJ2001">
        <v>98400000</v>
      </c>
      <c r="AM2001">
        <v>20700000</v>
      </c>
      <c r="AN2001">
        <v>67600000</v>
      </c>
      <c r="AP2001">
        <v>113000000</v>
      </c>
      <c r="AQ2001">
        <v>374700000</v>
      </c>
      <c r="AU2001">
        <v>-831200000</v>
      </c>
      <c r="AV2001">
        <v>414100000</v>
      </c>
      <c r="AY2001">
        <v>1.91</v>
      </c>
      <c r="BN2001">
        <v>0.49373440099833599</v>
      </c>
      <c r="BP2001">
        <v>0.13115057343692199</v>
      </c>
      <c r="BQ2001">
        <v>1.1315205327414</v>
      </c>
      <c r="BR2001">
        <v>74.879059162303705</v>
      </c>
    </row>
    <row r="2002" spans="3:73" x14ac:dyDescent="0.3">
      <c r="C2002">
        <v>1487952</v>
      </c>
      <c r="D2002" t="s">
        <v>4508</v>
      </c>
      <c r="E2002" t="s">
        <v>1398</v>
      </c>
      <c r="F2002" t="s">
        <v>3614</v>
      </c>
      <c r="G2002" t="s">
        <v>3866</v>
      </c>
      <c r="H2002" t="s">
        <v>3867</v>
      </c>
      <c r="I2002" t="s">
        <v>4715</v>
      </c>
      <c r="J2002">
        <v>2026</v>
      </c>
      <c r="K2002" t="s">
        <v>4062</v>
      </c>
      <c r="L2002">
        <v>46.646517000000003</v>
      </c>
    </row>
    <row r="2003" spans="3:73" x14ac:dyDescent="0.3">
      <c r="C2003">
        <v>1487952</v>
      </c>
      <c r="D2003" t="s">
        <v>4508</v>
      </c>
      <c r="E2003" t="s">
        <v>1398</v>
      </c>
      <c r="F2003" t="s">
        <v>3614</v>
      </c>
      <c r="G2003" t="s">
        <v>3866</v>
      </c>
      <c r="H2003" t="s">
        <v>3867</v>
      </c>
      <c r="I2003" t="s">
        <v>4715</v>
      </c>
      <c r="J2003">
        <v>2025</v>
      </c>
      <c r="K2003" t="s">
        <v>4062</v>
      </c>
      <c r="L2003">
        <v>27.867341</v>
      </c>
      <c r="M2003">
        <v>455889000</v>
      </c>
      <c r="N2003">
        <v>246962000</v>
      </c>
      <c r="O2003">
        <v>87366000</v>
      </c>
      <c r="P2003">
        <v>56348000</v>
      </c>
      <c r="Q2003">
        <v>82823000</v>
      </c>
      <c r="S2003">
        <v>76080000</v>
      </c>
      <c r="T2003">
        <v>38227000</v>
      </c>
      <c r="U2003">
        <v>47367000</v>
      </c>
      <c r="V2003">
        <v>119662000</v>
      </c>
      <c r="W2003">
        <v>55279000</v>
      </c>
      <c r="X2003">
        <v>10530000</v>
      </c>
      <c r="AA2003">
        <v>20583000</v>
      </c>
      <c r="AB2003">
        <v>336371000</v>
      </c>
      <c r="AD2003">
        <v>197270000</v>
      </c>
      <c r="AG2003">
        <v>119430000</v>
      </c>
      <c r="AH2003">
        <v>307202000</v>
      </c>
      <c r="AI2003">
        <v>187772000</v>
      </c>
      <c r="AJ2003">
        <v>13847000</v>
      </c>
      <c r="AK2003">
        <v>20825000</v>
      </c>
      <c r="AM2003">
        <v>3454000</v>
      </c>
      <c r="AN2003">
        <v>5293000</v>
      </c>
      <c r="AQ2003">
        <v>14382000</v>
      </c>
      <c r="AS2003">
        <v>15921000</v>
      </c>
      <c r="AT2003">
        <v>8031000</v>
      </c>
      <c r="AU2003">
        <v>2901000</v>
      </c>
      <c r="AV2003">
        <v>-11403000</v>
      </c>
      <c r="AY2003">
        <v>0.4</v>
      </c>
      <c r="AZ2003">
        <v>83491500</v>
      </c>
      <c r="BA2003">
        <v>4.5074576337393597E-2</v>
      </c>
      <c r="BE2003">
        <v>4.6816101457672801E-2</v>
      </c>
      <c r="BF2003">
        <v>2.06736935306411E-2</v>
      </c>
      <c r="BG2003">
        <v>0.38876700021484201</v>
      </c>
      <c r="BH2003">
        <v>2.2489954067180502</v>
      </c>
      <c r="BI2003">
        <v>0.67385262640686705</v>
      </c>
      <c r="BJ2003">
        <v>9.4432978951960005E-3</v>
      </c>
      <c r="BK2003">
        <v>2.6142407927031701E-2</v>
      </c>
      <c r="BL2003">
        <v>1.79081060889055</v>
      </c>
      <c r="BM2003">
        <v>6.7789272205259099E-2</v>
      </c>
      <c r="BN2003">
        <v>0.262480559960868</v>
      </c>
      <c r="BP2003">
        <v>1.5804555075164199</v>
      </c>
      <c r="BQ2003">
        <v>2.9692830912281298</v>
      </c>
      <c r="BR2003">
        <v>69.668352499999997</v>
      </c>
      <c r="BS2003">
        <v>1.57356014638598E-2</v>
      </c>
      <c r="BU2003">
        <v>3.3138815177289403E-8</v>
      </c>
    </row>
    <row r="2004" spans="3:73" x14ac:dyDescent="0.3">
      <c r="C2004">
        <v>1487952</v>
      </c>
      <c r="D2004" t="s">
        <v>4508</v>
      </c>
      <c r="E2004" t="s">
        <v>1398</v>
      </c>
      <c r="F2004" t="s">
        <v>3614</v>
      </c>
      <c r="G2004" t="s">
        <v>3866</v>
      </c>
      <c r="H2004" t="s">
        <v>3867</v>
      </c>
      <c r="I2004" t="s">
        <v>4715</v>
      </c>
      <c r="J2004">
        <v>2024</v>
      </c>
      <c r="K2004" t="s">
        <v>4062</v>
      </c>
      <c r="L2004">
        <v>28.139167</v>
      </c>
      <c r="M2004">
        <v>450935000</v>
      </c>
      <c r="N2004">
        <v>236949000</v>
      </c>
      <c r="P2004">
        <v>51200000</v>
      </c>
      <c r="Q2004">
        <v>84160000</v>
      </c>
      <c r="S2004">
        <v>79501000</v>
      </c>
      <c r="T2004">
        <v>41815000</v>
      </c>
      <c r="U2004">
        <v>46819000</v>
      </c>
      <c r="V2004">
        <v>129075000</v>
      </c>
      <c r="W2004">
        <v>53039000</v>
      </c>
      <c r="AB2004">
        <v>321967000</v>
      </c>
      <c r="AC2004">
        <v>25335000</v>
      </c>
      <c r="AD2004">
        <v>191977000</v>
      </c>
      <c r="AG2004">
        <v>125532000</v>
      </c>
      <c r="AJ2004">
        <v>16864000</v>
      </c>
      <c r="AK2004">
        <v>19959000</v>
      </c>
      <c r="AM2004">
        <v>7730000</v>
      </c>
      <c r="AN2004">
        <v>9911000</v>
      </c>
      <c r="AQ2004">
        <v>19815000</v>
      </c>
      <c r="AS2004">
        <v>15805000</v>
      </c>
      <c r="AT2004">
        <v>9163000</v>
      </c>
      <c r="AU2004">
        <v>-12901000</v>
      </c>
      <c r="AV2004">
        <v>-9399000</v>
      </c>
      <c r="AY2004">
        <v>0.74</v>
      </c>
      <c r="AZ2004">
        <v>86149500</v>
      </c>
      <c r="BL2004">
        <v>2.1625013641820399</v>
      </c>
      <c r="BN2004">
        <v>0.28623859314535399</v>
      </c>
      <c r="BQ2004">
        <v>2.8806915665830801</v>
      </c>
      <c r="BR2004">
        <v>38.025901351351401</v>
      </c>
      <c r="BS2004">
        <v>3.0782657850028101E-2</v>
      </c>
      <c r="BU2004">
        <v>6.4674278978901594E-8</v>
      </c>
    </row>
    <row r="2005" spans="3:73" x14ac:dyDescent="0.3">
      <c r="C2005">
        <v>1487952</v>
      </c>
      <c r="D2005" t="s">
        <v>4508</v>
      </c>
      <c r="E2005" t="s">
        <v>1398</v>
      </c>
      <c r="F2005" t="s">
        <v>3614</v>
      </c>
      <c r="G2005" t="s">
        <v>3866</v>
      </c>
      <c r="H2005" t="s">
        <v>3867</v>
      </c>
      <c r="I2005" t="s">
        <v>4715</v>
      </c>
      <c r="J2005">
        <v>2023</v>
      </c>
      <c r="K2005" t="s">
        <v>4062</v>
      </c>
      <c r="L2005">
        <v>36.900010000000002</v>
      </c>
      <c r="M2005">
        <v>471566000</v>
      </c>
      <c r="N2005">
        <v>243062000</v>
      </c>
      <c r="O2005">
        <v>83965000</v>
      </c>
      <c r="P2005">
        <v>56438000</v>
      </c>
      <c r="Q2005">
        <v>88139000</v>
      </c>
      <c r="S2005">
        <v>90636000</v>
      </c>
      <c r="T2005">
        <v>44634000</v>
      </c>
      <c r="U2005">
        <v>45734000</v>
      </c>
      <c r="V2005">
        <v>141641000</v>
      </c>
      <c r="W2005">
        <v>61624000</v>
      </c>
      <c r="AB2005">
        <v>329842000</v>
      </c>
      <c r="AC2005">
        <v>17460000</v>
      </c>
      <c r="AD2005">
        <v>182066000</v>
      </c>
      <c r="AF2005">
        <v>12405151</v>
      </c>
      <c r="AG2005">
        <v>150342000</v>
      </c>
      <c r="AJ2005">
        <v>41954000</v>
      </c>
      <c r="AK2005">
        <v>20400000</v>
      </c>
      <c r="AM2005">
        <v>12426000</v>
      </c>
      <c r="AN2005">
        <v>25707000</v>
      </c>
      <c r="AO2005">
        <v>3974000</v>
      </c>
      <c r="AQ2005">
        <v>45893000</v>
      </c>
      <c r="AS2005">
        <v>15550000</v>
      </c>
      <c r="AT2005">
        <v>15154000</v>
      </c>
      <c r="AU2005">
        <v>-15100000</v>
      </c>
      <c r="AV2005">
        <v>-35935000</v>
      </c>
      <c r="AY2005">
        <v>1.89</v>
      </c>
      <c r="AZ2005">
        <v>86399500</v>
      </c>
      <c r="BB2005">
        <v>42107000</v>
      </c>
      <c r="BC2005">
        <v>42107000</v>
      </c>
      <c r="BL2005">
        <v>3.0284413356209599</v>
      </c>
      <c r="BN2005">
        <v>0.30036304568183497</v>
      </c>
      <c r="BO2005">
        <v>10.5956215400101</v>
      </c>
      <c r="BP2005">
        <v>1.36253732312086</v>
      </c>
      <c r="BQ2005">
        <v>2.5140042840451802</v>
      </c>
      <c r="BR2005">
        <v>19.523814814814799</v>
      </c>
      <c r="BS2005">
        <v>7.7937315441938895E-2</v>
      </c>
      <c r="BU2005">
        <v>2.11437654695278E-7</v>
      </c>
    </row>
    <row r="2006" spans="3:73" x14ac:dyDescent="0.3">
      <c r="C2006">
        <v>1487952</v>
      </c>
      <c r="D2006" t="s">
        <v>4508</v>
      </c>
      <c r="E2006" t="s">
        <v>1398</v>
      </c>
      <c r="F2006" t="s">
        <v>3614</v>
      </c>
      <c r="G2006" t="s">
        <v>3866</v>
      </c>
      <c r="H2006" t="s">
        <v>3867</v>
      </c>
      <c r="I2006" t="s">
        <v>4715</v>
      </c>
      <c r="J2006">
        <v>2022</v>
      </c>
      <c r="K2006" t="s">
        <v>4062</v>
      </c>
      <c r="L2006">
        <v>32.972285999999997</v>
      </c>
      <c r="M2006">
        <v>476742000</v>
      </c>
      <c r="N2006">
        <v>251806000</v>
      </c>
      <c r="O2006">
        <v>88562000</v>
      </c>
      <c r="P2006">
        <v>60068000</v>
      </c>
      <c r="Q2006">
        <v>84660000</v>
      </c>
      <c r="S2006">
        <v>87127000</v>
      </c>
      <c r="T2006">
        <v>48217000</v>
      </c>
      <c r="U2006">
        <v>45544000</v>
      </c>
      <c r="V2006">
        <v>170220000</v>
      </c>
      <c r="W2006">
        <v>64336000</v>
      </c>
      <c r="AB2006">
        <v>306547000</v>
      </c>
      <c r="AC2006">
        <v>11504000</v>
      </c>
      <c r="AD2006">
        <v>156359000</v>
      </c>
      <c r="AF2006">
        <v>12546375</v>
      </c>
      <c r="AG2006">
        <v>149602000</v>
      </c>
      <c r="AJ2006">
        <v>43799000</v>
      </c>
      <c r="AK2006">
        <v>19800000</v>
      </c>
      <c r="AM2006">
        <v>8535000</v>
      </c>
      <c r="AN2006">
        <v>36063000</v>
      </c>
      <c r="AO2006">
        <v>2269000</v>
      </c>
      <c r="AQ2006">
        <v>33029000</v>
      </c>
      <c r="AS2006">
        <v>15353000</v>
      </c>
      <c r="AT2006">
        <v>21288000</v>
      </c>
      <c r="AU2006">
        <v>-20837000</v>
      </c>
      <c r="AV2006">
        <v>-3631000</v>
      </c>
      <c r="AY2006">
        <v>2.65</v>
      </c>
      <c r="AZ2006">
        <v>80543500</v>
      </c>
      <c r="BB2006">
        <v>46867000</v>
      </c>
      <c r="BC2006">
        <v>46867000</v>
      </c>
      <c r="BL2006">
        <v>1.5515313791807599</v>
      </c>
      <c r="BN2006">
        <v>0.35704846646613903</v>
      </c>
      <c r="BO2006">
        <v>20.655354781842199</v>
      </c>
      <c r="BP2006">
        <v>1.3765543397164901</v>
      </c>
      <c r="BQ2006">
        <v>2.59801666252176</v>
      </c>
      <c r="BR2006">
        <v>12.442372075471701</v>
      </c>
      <c r="BS2006">
        <v>0.117642645336604</v>
      </c>
      <c r="BU2006">
        <v>2.8503478389936899E-7</v>
      </c>
    </row>
    <row r="2007" spans="3:73" x14ac:dyDescent="0.3">
      <c r="C2007">
        <v>1487952</v>
      </c>
      <c r="D2007" t="s">
        <v>4508</v>
      </c>
      <c r="E2007" t="s">
        <v>1398</v>
      </c>
      <c r="F2007" t="s">
        <v>3614</v>
      </c>
      <c r="G2007" t="s">
        <v>3866</v>
      </c>
      <c r="H2007" t="s">
        <v>3867</v>
      </c>
      <c r="I2007" t="s">
        <v>4715</v>
      </c>
      <c r="J2007">
        <v>2021</v>
      </c>
      <c r="K2007" t="s">
        <v>4062</v>
      </c>
      <c r="L2007">
        <v>34.518154000000003</v>
      </c>
      <c r="M2007">
        <v>461889000</v>
      </c>
      <c r="N2007">
        <v>234943000</v>
      </c>
      <c r="O2007">
        <v>84335000</v>
      </c>
      <c r="P2007">
        <v>58265000</v>
      </c>
      <c r="Q2007">
        <v>76427000</v>
      </c>
      <c r="S2007">
        <v>81220000</v>
      </c>
      <c r="T2007">
        <v>52437000</v>
      </c>
      <c r="U2007">
        <v>45830000</v>
      </c>
      <c r="V2007">
        <v>184847000</v>
      </c>
      <c r="W2007">
        <v>64628000</v>
      </c>
      <c r="AA2007">
        <v>60714000</v>
      </c>
      <c r="AB2007">
        <v>277099000</v>
      </c>
      <c r="AC2007">
        <v>8765000</v>
      </c>
      <c r="AD2007">
        <v>120296000</v>
      </c>
      <c r="AF2007">
        <v>12603220</v>
      </c>
      <c r="AG2007">
        <v>125142000</v>
      </c>
      <c r="AJ2007">
        <v>27372000</v>
      </c>
      <c r="AK2007">
        <v>17200000</v>
      </c>
      <c r="AM2007">
        <v>5469000</v>
      </c>
      <c r="AN2007">
        <v>20221000</v>
      </c>
      <c r="AO2007">
        <v>1230000</v>
      </c>
      <c r="AQ2007">
        <v>33537000</v>
      </c>
      <c r="AS2007">
        <v>14996000</v>
      </c>
      <c r="AT2007">
        <v>17567000</v>
      </c>
      <c r="AU2007">
        <v>-64046000</v>
      </c>
      <c r="AV2007">
        <v>18816000</v>
      </c>
      <c r="AY2007">
        <v>1.49</v>
      </c>
      <c r="AZ2007">
        <v>69387500</v>
      </c>
      <c r="BB2007">
        <v>26920000</v>
      </c>
      <c r="BC2007">
        <v>26920000</v>
      </c>
      <c r="BL2007">
        <v>1.9090909090909101</v>
      </c>
      <c r="BN2007">
        <v>0.40019788304116399</v>
      </c>
      <c r="BO2007">
        <v>21.886178861788601</v>
      </c>
      <c r="BP2007">
        <v>1.30492975181036</v>
      </c>
      <c r="BQ2007">
        <v>2.4527449402735702</v>
      </c>
      <c r="BR2007">
        <v>23.166546308724801</v>
      </c>
      <c r="BS2007">
        <v>7.2973919068636095E-2</v>
      </c>
      <c r="BU2007">
        <v>1.8560893204233899E-7</v>
      </c>
    </row>
    <row r="2008" spans="3:73" x14ac:dyDescent="0.3">
      <c r="C2008">
        <v>1487952</v>
      </c>
      <c r="D2008" t="s">
        <v>4508</v>
      </c>
      <c r="E2008" t="s">
        <v>1398</v>
      </c>
      <c r="F2008" t="s">
        <v>3614</v>
      </c>
      <c r="G2008" t="s">
        <v>3866</v>
      </c>
      <c r="H2008" t="s">
        <v>3867</v>
      </c>
      <c r="I2008" t="s">
        <v>4715</v>
      </c>
      <c r="J2008">
        <v>2020</v>
      </c>
      <c r="K2008" t="s">
        <v>4062</v>
      </c>
      <c r="L2008">
        <v>25.388809999999999</v>
      </c>
      <c r="M2008">
        <v>401887000</v>
      </c>
      <c r="N2008">
        <v>221886000</v>
      </c>
      <c r="O2008">
        <v>98438000</v>
      </c>
      <c r="P2008">
        <v>45339000</v>
      </c>
      <c r="Q2008">
        <v>62348000</v>
      </c>
      <c r="S2008">
        <v>75016000</v>
      </c>
      <c r="T2008">
        <v>32039000</v>
      </c>
      <c r="U2008">
        <v>31105000</v>
      </c>
      <c r="V2008">
        <v>144030000</v>
      </c>
      <c r="W2008">
        <v>47547000</v>
      </c>
      <c r="AA2008">
        <v>40644000</v>
      </c>
      <c r="AB2008">
        <v>257823000</v>
      </c>
      <c r="AC2008">
        <v>8765000</v>
      </c>
      <c r="AD2008">
        <v>100075000</v>
      </c>
      <c r="AF2008">
        <v>12552439</v>
      </c>
      <c r="AG2008">
        <v>104271000</v>
      </c>
      <c r="AJ2008">
        <v>22657000</v>
      </c>
      <c r="AK2008">
        <v>12600000</v>
      </c>
      <c r="AM2008">
        <v>7509000</v>
      </c>
      <c r="AN2008">
        <v>10787000</v>
      </c>
      <c r="AO2008">
        <v>1366000</v>
      </c>
      <c r="AQ2008">
        <v>35313000</v>
      </c>
      <c r="AS2008">
        <v>12507000</v>
      </c>
      <c r="AT2008">
        <v>24327000</v>
      </c>
      <c r="AU2008">
        <v>-21810000</v>
      </c>
      <c r="AV2008">
        <v>-5031000</v>
      </c>
      <c r="AY2008">
        <v>0.8</v>
      </c>
      <c r="AZ2008">
        <v>64621500</v>
      </c>
      <c r="BB2008">
        <v>19662000</v>
      </c>
      <c r="BC2008">
        <v>19662000</v>
      </c>
      <c r="BL2008">
        <v>1.45159699099766</v>
      </c>
      <c r="BN2008">
        <v>0.358384321961148</v>
      </c>
      <c r="BO2008">
        <v>14.393850658858</v>
      </c>
      <c r="BP2008">
        <v>2.07033040991019</v>
      </c>
      <c r="BQ2008">
        <v>3.3553746818937098</v>
      </c>
      <c r="BR2008">
        <v>31.736012500000001</v>
      </c>
      <c r="BS2008">
        <v>4.18387808690458E-2</v>
      </c>
      <c r="BU2008">
        <v>7.8779038332499394E-8</v>
      </c>
    </row>
    <row r="2009" spans="3:73" x14ac:dyDescent="0.3">
      <c r="C2009">
        <v>1487952</v>
      </c>
      <c r="D2009" t="s">
        <v>4508</v>
      </c>
      <c r="E2009" t="s">
        <v>1398</v>
      </c>
      <c r="F2009" t="s">
        <v>3614</v>
      </c>
      <c r="G2009" t="s">
        <v>3866</v>
      </c>
      <c r="H2009" t="s">
        <v>3867</v>
      </c>
      <c r="I2009" t="s">
        <v>4715</v>
      </c>
      <c r="J2009">
        <v>2019</v>
      </c>
      <c r="K2009" t="s">
        <v>4062</v>
      </c>
      <c r="L2009">
        <v>34.971124000000003</v>
      </c>
      <c r="M2009">
        <v>370413000</v>
      </c>
      <c r="N2009">
        <v>212561000</v>
      </c>
      <c r="O2009">
        <v>86910000</v>
      </c>
      <c r="P2009">
        <v>43198000</v>
      </c>
      <c r="Q2009">
        <v>66895000</v>
      </c>
      <c r="S2009">
        <v>61270000</v>
      </c>
      <c r="T2009">
        <v>34198000</v>
      </c>
      <c r="U2009">
        <v>35018000</v>
      </c>
      <c r="V2009">
        <v>128661000</v>
      </c>
      <c r="W2009">
        <v>88911000</v>
      </c>
      <c r="AA2009">
        <v>44533000</v>
      </c>
      <c r="AB2009">
        <v>241360000</v>
      </c>
      <c r="AC2009">
        <v>8765000</v>
      </c>
      <c r="AD2009">
        <v>89288000</v>
      </c>
      <c r="AE2009">
        <v>1312000</v>
      </c>
      <c r="AF2009">
        <v>12500006</v>
      </c>
      <c r="AG2009">
        <v>24167000</v>
      </c>
      <c r="AJ2009">
        <v>1757000</v>
      </c>
      <c r="AK2009">
        <v>12100000</v>
      </c>
      <c r="AM2009">
        <v>4145000</v>
      </c>
      <c r="AN2009">
        <v>3871000</v>
      </c>
      <c r="AO2009">
        <v>1507000</v>
      </c>
      <c r="AQ2009">
        <v>30932000</v>
      </c>
      <c r="AS2009">
        <v>11795000</v>
      </c>
      <c r="AT2009">
        <v>10529000</v>
      </c>
      <c r="AU2009">
        <v>-51062000</v>
      </c>
      <c r="AV2009">
        <v>16476000</v>
      </c>
      <c r="AY2009">
        <v>0.28999999999999998</v>
      </c>
      <c r="AZ2009">
        <v>64568000</v>
      </c>
      <c r="BB2009">
        <v>9523000</v>
      </c>
      <c r="BC2009">
        <v>9523000</v>
      </c>
      <c r="BL2009">
        <v>2.93779086332985</v>
      </c>
      <c r="BN2009">
        <v>0.34734472062265598</v>
      </c>
      <c r="BO2009">
        <v>6.3191771731917701</v>
      </c>
      <c r="BP2009">
        <v>0.97749434828086501</v>
      </c>
      <c r="BQ2009">
        <v>1.6383349641776599</v>
      </c>
      <c r="BR2009">
        <v>120.59008275862099</v>
      </c>
      <c r="BS2009">
        <v>1.6038283062645001E-2</v>
      </c>
      <c r="BU2009">
        <v>4.2018669042094802E-8</v>
      </c>
    </row>
    <row r="2010" spans="3:73" x14ac:dyDescent="0.3">
      <c r="C2010">
        <v>1487952</v>
      </c>
      <c r="D2010" t="s">
        <v>4508</v>
      </c>
      <c r="E2010" t="s">
        <v>1398</v>
      </c>
      <c r="F2010" t="s">
        <v>3614</v>
      </c>
      <c r="G2010" t="s">
        <v>3866</v>
      </c>
      <c r="H2010" t="s">
        <v>3867</v>
      </c>
      <c r="I2010" t="s">
        <v>4715</v>
      </c>
      <c r="J2010">
        <v>2018</v>
      </c>
      <c r="K2010" t="s">
        <v>4062</v>
      </c>
      <c r="L2010">
        <v>34.185223999999998</v>
      </c>
      <c r="M2010">
        <v>326383000</v>
      </c>
      <c r="N2010">
        <v>214870000</v>
      </c>
      <c r="O2010">
        <v>90159000</v>
      </c>
      <c r="P2010">
        <v>53156000</v>
      </c>
      <c r="Q2010">
        <v>62241000</v>
      </c>
      <c r="S2010">
        <v>59419000</v>
      </c>
      <c r="T2010">
        <v>17656000</v>
      </c>
      <c r="U2010">
        <v>16141000</v>
      </c>
      <c r="V2010">
        <v>107930000</v>
      </c>
      <c r="W2010">
        <v>54782000</v>
      </c>
      <c r="AA2010">
        <v>27075000</v>
      </c>
      <c r="AB2010">
        <v>218415000</v>
      </c>
      <c r="AC2010">
        <v>8765000</v>
      </c>
      <c r="AD2010">
        <v>66569000</v>
      </c>
      <c r="AE2010">
        <v>1307000</v>
      </c>
      <c r="AF2010">
        <v>12449253</v>
      </c>
      <c r="AG2010">
        <v>30816000</v>
      </c>
      <c r="AH2010">
        <v>76982000</v>
      </c>
      <c r="AJ2010">
        <v>7091000</v>
      </c>
      <c r="AK2010">
        <v>11800000</v>
      </c>
      <c r="AM2010">
        <v>10344000</v>
      </c>
      <c r="AN2010">
        <v>3418000</v>
      </c>
      <c r="AO2010">
        <v>1738000</v>
      </c>
      <c r="AQ2010">
        <v>35379000</v>
      </c>
      <c r="AS2010">
        <v>10631000</v>
      </c>
      <c r="AT2010">
        <v>13239000</v>
      </c>
      <c r="AV2010">
        <v>-3513000</v>
      </c>
      <c r="AY2010">
        <v>0.25</v>
      </c>
      <c r="AZ2010">
        <v>61088000</v>
      </c>
      <c r="BA2010">
        <v>9.2112441869527897E-2</v>
      </c>
      <c r="BB2010">
        <v>15500000</v>
      </c>
      <c r="BC2010">
        <v>15500000</v>
      </c>
      <c r="BD2010">
        <v>0.20134576914083799</v>
      </c>
      <c r="BE2010">
        <v>0.45957496557636901</v>
      </c>
      <c r="BF2010">
        <v>0.287599698630849</v>
      </c>
      <c r="BG2010">
        <v>0.40030136915122999</v>
      </c>
      <c r="BI2010">
        <v>0.23586400026962201</v>
      </c>
      <c r="BK2010">
        <v>0.17197526694552001</v>
      </c>
      <c r="BL2010">
        <v>2.6723317471108099</v>
      </c>
      <c r="BM2010">
        <v>0.15328258553947699</v>
      </c>
      <c r="BN2010">
        <v>0.33068511533995298</v>
      </c>
      <c r="BO2010">
        <v>8.9182968929804396</v>
      </c>
      <c r="BP2010">
        <v>1.6457778102296401</v>
      </c>
      <c r="BQ2010">
        <v>2.7861158774780002</v>
      </c>
      <c r="BR2010">
        <v>136.74089599999999</v>
      </c>
      <c r="BS2010">
        <v>1.5649108348785599E-2</v>
      </c>
      <c r="BU2010">
        <v>3.9128750314767798E-8</v>
      </c>
    </row>
    <row r="2011" spans="3:73" x14ac:dyDescent="0.3">
      <c r="C2011">
        <v>1487952</v>
      </c>
      <c r="D2011" t="s">
        <v>4508</v>
      </c>
      <c r="E2011" t="s">
        <v>1398</v>
      </c>
      <c r="F2011" t="s">
        <v>3614</v>
      </c>
      <c r="G2011" t="s">
        <v>3866</v>
      </c>
      <c r="H2011" t="s">
        <v>3867</v>
      </c>
      <c r="I2011" t="s">
        <v>4715</v>
      </c>
      <c r="J2011">
        <v>2017</v>
      </c>
      <c r="K2011" t="s">
        <v>4062</v>
      </c>
      <c r="L2011">
        <v>20.646273999999998</v>
      </c>
      <c r="M2011">
        <v>306551000</v>
      </c>
      <c r="N2011">
        <v>191315000</v>
      </c>
      <c r="O2011">
        <v>74292000</v>
      </c>
      <c r="P2011">
        <v>46789000</v>
      </c>
      <c r="Q2011">
        <v>59935000</v>
      </c>
      <c r="S2011">
        <v>55674000</v>
      </c>
      <c r="T2011">
        <v>20475000</v>
      </c>
      <c r="U2011">
        <v>19181000</v>
      </c>
      <c r="V2011">
        <v>113247000</v>
      </c>
      <c r="W2011">
        <v>51915000</v>
      </c>
      <c r="AA2011">
        <v>32355000</v>
      </c>
      <c r="AB2011">
        <v>193156000</v>
      </c>
      <c r="AC2011">
        <v>8765000</v>
      </c>
      <c r="AD2011">
        <v>43076000</v>
      </c>
      <c r="AE2011">
        <v>1288000</v>
      </c>
      <c r="AF2011">
        <v>12266407</v>
      </c>
      <c r="AG2011">
        <v>26740000</v>
      </c>
      <c r="AH2011">
        <v>69439000</v>
      </c>
      <c r="AJ2011">
        <v>6925000</v>
      </c>
      <c r="AK2011">
        <v>11700000</v>
      </c>
      <c r="AM2011">
        <v>6169000</v>
      </c>
      <c r="AN2011">
        <v>4476000</v>
      </c>
      <c r="AO2011">
        <v>1842000</v>
      </c>
      <c r="AQ2011">
        <v>22729000</v>
      </c>
      <c r="AS2011">
        <v>10626000</v>
      </c>
      <c r="AT2011">
        <v>10092000</v>
      </c>
      <c r="AY2011">
        <v>0.34</v>
      </c>
      <c r="BA2011">
        <v>9.9727818660983E-2</v>
      </c>
      <c r="BB2011">
        <v>12487000</v>
      </c>
      <c r="BC2011">
        <v>12487000</v>
      </c>
      <c r="BD2011">
        <v>0.17982689842883701</v>
      </c>
      <c r="BE2011">
        <v>0.32732326214375201</v>
      </c>
      <c r="BF2011">
        <v>0.18198706778611401</v>
      </c>
      <c r="BG2011">
        <v>0.38508619075735501</v>
      </c>
      <c r="BI2011">
        <v>0.22651695802655999</v>
      </c>
      <c r="BK2011">
        <v>0.145336194357638</v>
      </c>
      <c r="BL2011">
        <v>2.2521799445105</v>
      </c>
      <c r="BM2011">
        <v>0.16849320986765401</v>
      </c>
      <c r="BN2011">
        <v>0.369423032382866</v>
      </c>
      <c r="BO2011">
        <v>6.7790445168295301</v>
      </c>
      <c r="BP2011">
        <v>1.4310314937879201</v>
      </c>
      <c r="BQ2011">
        <v>2.53067514205914</v>
      </c>
      <c r="BR2011">
        <v>60.724335294117601</v>
      </c>
      <c r="BS2011">
        <v>2.3172979353475901E-2</v>
      </c>
      <c r="BU2011">
        <v>3.6342299281409797E-8</v>
      </c>
    </row>
    <row r="2012" spans="3:73" x14ac:dyDescent="0.3">
      <c r="C2012">
        <v>863436</v>
      </c>
      <c r="D2012" t="s">
        <v>4387</v>
      </c>
      <c r="E2012" t="s">
        <v>1191</v>
      </c>
      <c r="F2012" t="s">
        <v>3614</v>
      </c>
      <c r="G2012" t="s">
        <v>4100</v>
      </c>
      <c r="H2012" t="s">
        <v>4700</v>
      </c>
      <c r="I2012" t="s">
        <v>4716</v>
      </c>
      <c r="J2012">
        <v>2026</v>
      </c>
      <c r="K2012" t="s">
        <v>4062</v>
      </c>
      <c r="L2012">
        <v>55.079751999999999</v>
      </c>
    </row>
    <row r="2013" spans="3:73" x14ac:dyDescent="0.3">
      <c r="C2013">
        <v>863436</v>
      </c>
      <c r="D2013" t="s">
        <v>4387</v>
      </c>
      <c r="E2013" t="s">
        <v>1191</v>
      </c>
      <c r="F2013" t="s">
        <v>3614</v>
      </c>
      <c r="G2013" t="s">
        <v>4100</v>
      </c>
      <c r="H2013" t="s">
        <v>4700</v>
      </c>
      <c r="I2013" t="s">
        <v>4716</v>
      </c>
      <c r="J2013">
        <v>2025</v>
      </c>
      <c r="K2013" t="s">
        <v>4062</v>
      </c>
      <c r="L2013">
        <v>39.734544</v>
      </c>
      <c r="M2013">
        <v>2071715000</v>
      </c>
      <c r="N2013">
        <v>1448141000</v>
      </c>
      <c r="O2013">
        <v>322064000</v>
      </c>
      <c r="P2013">
        <v>391101000</v>
      </c>
      <c r="Q2013">
        <v>482544000</v>
      </c>
      <c r="S2013">
        <v>223784000</v>
      </c>
      <c r="U2013">
        <v>192116000</v>
      </c>
      <c r="V2013">
        <v>971912000</v>
      </c>
      <c r="W2013">
        <v>635577000</v>
      </c>
      <c r="X2013">
        <v>403222000</v>
      </c>
      <c r="AA2013">
        <v>210576000</v>
      </c>
      <c r="AB2013">
        <v>1099803000</v>
      </c>
      <c r="AD2013">
        <v>568163000</v>
      </c>
      <c r="AE2013">
        <v>3567000</v>
      </c>
      <c r="AF2013">
        <v>35669000</v>
      </c>
      <c r="AG2013">
        <v>270064000</v>
      </c>
      <c r="AH2013">
        <v>2659108000</v>
      </c>
      <c r="AJ2013">
        <v>76049000</v>
      </c>
      <c r="AM2013">
        <v>36682000</v>
      </c>
      <c r="AN2013">
        <v>24852000</v>
      </c>
      <c r="AO2013">
        <v>20158000</v>
      </c>
      <c r="AQ2013">
        <v>123964000</v>
      </c>
      <c r="AS2013">
        <v>47630000</v>
      </c>
      <c r="AT2013">
        <v>38544000</v>
      </c>
      <c r="AU2013">
        <v>-32698000</v>
      </c>
      <c r="AV2013">
        <v>-105904000</v>
      </c>
      <c r="AW2013">
        <v>24425000</v>
      </c>
      <c r="AY2013">
        <v>0.69</v>
      </c>
      <c r="AZ2013">
        <v>518099000</v>
      </c>
      <c r="BA2013">
        <v>2.85994401130003E-2</v>
      </c>
      <c r="BB2013">
        <v>81692000</v>
      </c>
      <c r="BC2013">
        <v>81692000</v>
      </c>
      <c r="BD2013">
        <v>3.0721580319415399E-2</v>
      </c>
      <c r="BE2013">
        <v>4.6618640536601003E-2</v>
      </c>
      <c r="BF2013">
        <v>3.2123554214420799E-2</v>
      </c>
      <c r="BG2013">
        <v>0.101561877140755</v>
      </c>
      <c r="BI2013">
        <v>1.2835298291512101</v>
      </c>
      <c r="BJ2013">
        <v>-1.2296604726096101E-2</v>
      </c>
      <c r="BK2013">
        <v>1.44950863221802E-2</v>
      </c>
      <c r="BL2013">
        <v>3.2161685346616902</v>
      </c>
      <c r="BN2013">
        <v>0.469134026639765</v>
      </c>
      <c r="BO2013">
        <v>4.0525845818037496</v>
      </c>
      <c r="BP2013">
        <v>0.50672695833864301</v>
      </c>
      <c r="BQ2013">
        <v>1.51924471779186</v>
      </c>
      <c r="BR2013">
        <v>57.586295652173902</v>
      </c>
      <c r="BS2013">
        <v>2.2596774149552201E-2</v>
      </c>
      <c r="BT2013">
        <v>614704.42444236903</v>
      </c>
      <c r="BU2013">
        <v>2.49288603140744E-8</v>
      </c>
    </row>
    <row r="2014" spans="3:73" x14ac:dyDescent="0.3">
      <c r="C2014">
        <v>863436</v>
      </c>
      <c r="D2014" t="s">
        <v>4387</v>
      </c>
      <c r="E2014" t="s">
        <v>1191</v>
      </c>
      <c r="F2014" t="s">
        <v>3614</v>
      </c>
      <c r="G2014" t="s">
        <v>4100</v>
      </c>
      <c r="H2014" t="s">
        <v>4700</v>
      </c>
      <c r="I2014" t="s">
        <v>4716</v>
      </c>
      <c r="J2014">
        <v>2024</v>
      </c>
      <c r="K2014" t="s">
        <v>4062</v>
      </c>
      <c r="L2014">
        <v>37.024183000000001</v>
      </c>
      <c r="M2014">
        <v>2139464000</v>
      </c>
      <c r="N2014">
        <v>1504229000</v>
      </c>
      <c r="O2014">
        <v>315152000</v>
      </c>
      <c r="P2014">
        <v>412458000</v>
      </c>
      <c r="Q2014">
        <v>553654000</v>
      </c>
      <c r="S2014">
        <v>225097000</v>
      </c>
      <c r="U2014">
        <v>192116000</v>
      </c>
      <c r="W2014">
        <v>649099000</v>
      </c>
      <c r="X2014">
        <v>354218000</v>
      </c>
      <c r="AA2014">
        <v>257020000</v>
      </c>
      <c r="AB2014">
        <v>1113313000</v>
      </c>
      <c r="AD2014">
        <v>596010000</v>
      </c>
      <c r="AE2014">
        <v>3599000</v>
      </c>
      <c r="AF2014">
        <v>35992000</v>
      </c>
      <c r="AG2014">
        <v>270024000</v>
      </c>
      <c r="AH2014">
        <v>2656105000</v>
      </c>
      <c r="AJ2014">
        <v>109411000</v>
      </c>
      <c r="AM2014">
        <v>20568000</v>
      </c>
      <c r="AN2014">
        <v>63327000</v>
      </c>
      <c r="AO2014">
        <v>26922000</v>
      </c>
      <c r="AQ2014">
        <v>189225000</v>
      </c>
      <c r="AS2014">
        <v>46144000</v>
      </c>
      <c r="AT2014">
        <v>33253000</v>
      </c>
      <c r="AU2014">
        <v>-32767000</v>
      </c>
      <c r="AV2014">
        <v>-109106000</v>
      </c>
      <c r="AW2014">
        <v>23913000</v>
      </c>
      <c r="AY2014">
        <v>1.76</v>
      </c>
      <c r="AZ2014">
        <v>618727500</v>
      </c>
      <c r="BA2014">
        <v>4.1192272142855799E-2</v>
      </c>
      <c r="BB2014">
        <v>110817000</v>
      </c>
      <c r="BC2014">
        <v>110817000</v>
      </c>
      <c r="BD2014">
        <v>4.1721618686008301E-2</v>
      </c>
      <c r="BE2014">
        <v>7.1241536008553902E-2</v>
      </c>
      <c r="BF2014">
        <v>5.8722076122743598E-2</v>
      </c>
      <c r="BG2014">
        <v>0.101661643647371</v>
      </c>
      <c r="BI2014">
        <v>1.2414815112570301</v>
      </c>
      <c r="BJ2014">
        <v>-1.2336485191662199E-2</v>
      </c>
      <c r="BK2014">
        <v>1.25194598858102E-2</v>
      </c>
      <c r="BL2014">
        <v>5.69046401828406</v>
      </c>
      <c r="BO2014">
        <v>4.11622464898596</v>
      </c>
      <c r="BP2014">
        <v>0.48552223928861399</v>
      </c>
      <c r="BQ2014">
        <v>1.46445303412885</v>
      </c>
      <c r="BR2014">
        <v>21.0364676136364</v>
      </c>
      <c r="BS2014">
        <v>5.6881577777318698E-2</v>
      </c>
      <c r="BT2014">
        <v>645875.15678603901</v>
      </c>
      <c r="BU2014">
        <v>5.8530316344100898E-8</v>
      </c>
    </row>
    <row r="2015" spans="3:73" x14ac:dyDescent="0.3">
      <c r="C2015">
        <v>863436</v>
      </c>
      <c r="D2015" t="s">
        <v>4387</v>
      </c>
      <c r="E2015" t="s">
        <v>1191</v>
      </c>
      <c r="F2015" t="s">
        <v>3614</v>
      </c>
      <c r="G2015" t="s">
        <v>4100</v>
      </c>
      <c r="H2015" t="s">
        <v>4700</v>
      </c>
      <c r="I2015" t="s">
        <v>4716</v>
      </c>
      <c r="J2015">
        <v>2023</v>
      </c>
      <c r="K2015" t="s">
        <v>4062</v>
      </c>
      <c r="L2015">
        <v>23.215343000000001</v>
      </c>
      <c r="M2015">
        <v>2274755000</v>
      </c>
      <c r="N2015">
        <v>1635747000</v>
      </c>
      <c r="O2015">
        <v>277391000</v>
      </c>
      <c r="P2015">
        <v>449404000</v>
      </c>
      <c r="Q2015">
        <v>683801000</v>
      </c>
      <c r="S2015">
        <v>227698000</v>
      </c>
      <c r="U2015">
        <v>192116000</v>
      </c>
      <c r="W2015">
        <v>713547000</v>
      </c>
      <c r="X2015">
        <v>367480000</v>
      </c>
      <c r="AA2015">
        <v>330602000</v>
      </c>
      <c r="AB2015">
        <v>1079085000</v>
      </c>
      <c r="AD2015">
        <v>560537000</v>
      </c>
      <c r="AE2015">
        <v>3566000</v>
      </c>
      <c r="AF2015">
        <v>35664000</v>
      </c>
      <c r="AG2015">
        <v>271070000</v>
      </c>
      <c r="AH2015">
        <v>2838976000</v>
      </c>
      <c r="AJ2015">
        <v>109664000</v>
      </c>
      <c r="AM2015">
        <v>16905000</v>
      </c>
      <c r="AN2015">
        <v>64315000</v>
      </c>
      <c r="AO2015">
        <v>31875000</v>
      </c>
      <c r="AQ2015">
        <v>174294000</v>
      </c>
      <c r="AS2015">
        <v>45410000</v>
      </c>
      <c r="AT2015">
        <v>77739000</v>
      </c>
      <c r="AU2015">
        <v>-77138000</v>
      </c>
      <c r="AV2015">
        <v>-23578000</v>
      </c>
      <c r="AW2015">
        <v>23455000</v>
      </c>
      <c r="AY2015">
        <v>1.81</v>
      </c>
      <c r="AZ2015">
        <v>705775000</v>
      </c>
      <c r="BA2015">
        <v>3.8628012353750102E-2</v>
      </c>
      <c r="BB2015">
        <v>113095000</v>
      </c>
      <c r="BC2015">
        <v>113095000</v>
      </c>
      <c r="BD2015">
        <v>3.9836546698527903E-2</v>
      </c>
      <c r="BE2015">
        <v>6.1393262922969399E-2</v>
      </c>
      <c r="BF2015">
        <v>3.4010502378322302E-2</v>
      </c>
      <c r="BG2015">
        <v>9.5481610270745504E-2</v>
      </c>
      <c r="BI2015">
        <v>1.24803594233225</v>
      </c>
      <c r="BJ2015">
        <v>-2.71710644964945E-2</v>
      </c>
      <c r="BK2015">
        <v>2.7382760544647101E-2</v>
      </c>
      <c r="BL2015">
        <v>2.24204067456489</v>
      </c>
      <c r="BO2015">
        <v>3.54807843137255</v>
      </c>
      <c r="BP2015">
        <v>0.38874944467568401</v>
      </c>
      <c r="BQ2015">
        <v>1.33410413049175</v>
      </c>
      <c r="BR2015">
        <v>12.8261563535912</v>
      </c>
      <c r="BS2015">
        <v>5.9601421574760102E-2</v>
      </c>
      <c r="BT2015">
        <v>1010323.21598694</v>
      </c>
      <c r="BU2015">
        <v>3.8940186204052503E-8</v>
      </c>
    </row>
    <row r="2016" spans="3:73" x14ac:dyDescent="0.3">
      <c r="C2016">
        <v>863436</v>
      </c>
      <c r="D2016" t="s">
        <v>4387</v>
      </c>
      <c r="E2016" t="s">
        <v>1191</v>
      </c>
      <c r="F2016" t="s">
        <v>3614</v>
      </c>
      <c r="G2016" t="s">
        <v>4100</v>
      </c>
      <c r="H2016" t="s">
        <v>4700</v>
      </c>
      <c r="I2016" t="s">
        <v>4716</v>
      </c>
      <c r="J2016">
        <v>2022</v>
      </c>
      <c r="K2016" t="s">
        <v>4062</v>
      </c>
      <c r="L2016">
        <v>23.563172000000002</v>
      </c>
      <c r="M2016">
        <v>2227331000</v>
      </c>
      <c r="N2016">
        <v>1652149000</v>
      </c>
      <c r="O2016">
        <v>207430000</v>
      </c>
      <c r="P2016">
        <v>491957000</v>
      </c>
      <c r="Q2016">
        <v>727749000</v>
      </c>
      <c r="R2016">
        <v>370831000</v>
      </c>
      <c r="S2016">
        <v>211478000</v>
      </c>
      <c r="U2016">
        <v>192116000</v>
      </c>
      <c r="W2016">
        <v>749136000</v>
      </c>
      <c r="X2016">
        <v>424272000</v>
      </c>
      <c r="AA2016">
        <v>324421000</v>
      </c>
      <c r="AB2016">
        <v>1026416000</v>
      </c>
      <c r="AD2016">
        <v>519895000</v>
      </c>
      <c r="AE2016">
        <v>3516000</v>
      </c>
      <c r="AF2016">
        <v>35164000</v>
      </c>
      <c r="AG2016">
        <v>255235000</v>
      </c>
      <c r="AH2016">
        <v>2886331000</v>
      </c>
      <c r="AJ2016">
        <v>90069000</v>
      </c>
      <c r="AM2016">
        <v>16113000</v>
      </c>
      <c r="AN2016">
        <v>68229000</v>
      </c>
      <c r="AO2016">
        <v>12894000</v>
      </c>
      <c r="AQ2016">
        <v>-177467000</v>
      </c>
      <c r="AS2016">
        <v>44252000</v>
      </c>
      <c r="AT2016">
        <v>46774000</v>
      </c>
      <c r="AU2016">
        <v>-41174000</v>
      </c>
      <c r="AV2016">
        <v>159229000</v>
      </c>
      <c r="AW2016">
        <v>23156000</v>
      </c>
      <c r="AX2016">
        <v>23200000</v>
      </c>
      <c r="AY2016">
        <v>1.94</v>
      </c>
      <c r="AZ2016">
        <v>625494500</v>
      </c>
      <c r="BA2016">
        <v>3.1205360715732201E-2</v>
      </c>
      <c r="BB2016">
        <v>97236000</v>
      </c>
      <c r="BC2016">
        <v>97236000</v>
      </c>
      <c r="BD2016">
        <v>3.3688443910279198E-2</v>
      </c>
      <c r="BE2016">
        <v>-6.1485325141156698E-2</v>
      </c>
      <c r="BF2016">
        <v>-7.7690673730767504E-2</v>
      </c>
      <c r="BG2016">
        <v>8.8428873888684298E-2</v>
      </c>
      <c r="BI2016">
        <v>1.2958698101000701</v>
      </c>
      <c r="BJ2016">
        <v>-1.42651691715191E-2</v>
      </c>
      <c r="BK2016">
        <v>1.6205348589610799E-2</v>
      </c>
      <c r="BL2016">
        <v>-3.7941377688459399</v>
      </c>
      <c r="BO2016">
        <v>7.5411819450907398</v>
      </c>
      <c r="BP2016">
        <v>0.27689231327823</v>
      </c>
      <c r="BQ2016">
        <v>1.2339548493197501</v>
      </c>
      <c r="BR2016">
        <v>12.145964948453599</v>
      </c>
      <c r="BS2016">
        <v>6.6473047964957704E-2</v>
      </c>
      <c r="BT2016">
        <v>982719.983540416</v>
      </c>
      <c r="BU2016">
        <v>4.4536088369627898E-8</v>
      </c>
    </row>
    <row r="2017" spans="3:73" x14ac:dyDescent="0.3">
      <c r="C2017">
        <v>863436</v>
      </c>
      <c r="D2017" t="s">
        <v>4387</v>
      </c>
      <c r="E2017" t="s">
        <v>1191</v>
      </c>
      <c r="F2017" t="s">
        <v>3614</v>
      </c>
      <c r="G2017" t="s">
        <v>4100</v>
      </c>
      <c r="H2017" t="s">
        <v>4700</v>
      </c>
      <c r="I2017" t="s">
        <v>4716</v>
      </c>
      <c r="J2017">
        <v>2021</v>
      </c>
      <c r="K2017" t="s">
        <v>4062</v>
      </c>
      <c r="L2017">
        <v>25.268246000000001</v>
      </c>
      <c r="M2017">
        <v>1903880000</v>
      </c>
      <c r="N2017">
        <v>1348144000</v>
      </c>
      <c r="O2017">
        <v>271749000</v>
      </c>
      <c r="P2017">
        <v>355883000</v>
      </c>
      <c r="Q2017">
        <v>523240000</v>
      </c>
      <c r="R2017">
        <v>357648000</v>
      </c>
      <c r="S2017">
        <v>186666000</v>
      </c>
      <c r="U2017">
        <v>192116000</v>
      </c>
      <c r="W2017">
        <v>654382000</v>
      </c>
      <c r="X2017">
        <v>426555000</v>
      </c>
      <c r="AA2017">
        <v>129580000</v>
      </c>
      <c r="AB2017">
        <v>973802000</v>
      </c>
      <c r="AD2017">
        <v>479992000</v>
      </c>
      <c r="AE2017">
        <v>3521000</v>
      </c>
      <c r="AF2017">
        <v>35213000</v>
      </c>
      <c r="AG2017">
        <v>205901000</v>
      </c>
      <c r="AH2017">
        <v>2255319000</v>
      </c>
      <c r="AJ2017">
        <v>53062000</v>
      </c>
      <c r="AM2017">
        <v>9637000</v>
      </c>
      <c r="AN2017">
        <v>35770000</v>
      </c>
      <c r="AO2017">
        <v>8472000</v>
      </c>
      <c r="AQ2017">
        <v>-2622000</v>
      </c>
      <c r="AS2017">
        <v>44152000</v>
      </c>
      <c r="AT2017">
        <v>42177000</v>
      </c>
      <c r="AU2017">
        <v>-41875000</v>
      </c>
      <c r="AV2017">
        <v>-73952000</v>
      </c>
      <c r="AW2017">
        <v>23260000</v>
      </c>
      <c r="AX2017">
        <v>23300000</v>
      </c>
      <c r="AY2017">
        <v>1</v>
      </c>
      <c r="AZ2017">
        <v>425308500</v>
      </c>
      <c r="BA2017">
        <v>2.352749211974E-2</v>
      </c>
      <c r="BB2017">
        <v>53879000</v>
      </c>
      <c r="BC2017">
        <v>53879000</v>
      </c>
      <c r="BD2017">
        <v>2.3889746860643699E-2</v>
      </c>
      <c r="BE2017">
        <v>-1.16258498243486E-3</v>
      </c>
      <c r="BF2017">
        <v>-1.98637088589242E-2</v>
      </c>
      <c r="BG2017">
        <v>9.1295732444057795E-2</v>
      </c>
      <c r="BI2017">
        <v>1.1845909406055</v>
      </c>
      <c r="BJ2017">
        <v>-1.8567218207269101E-2</v>
      </c>
      <c r="BK2017">
        <v>1.8701123876489301E-2</v>
      </c>
      <c r="BL2017">
        <v>-6.2166583683050003E-2</v>
      </c>
      <c r="BO2017">
        <v>6.3596553352219098</v>
      </c>
      <c r="BP2017">
        <v>0.41527578692568001</v>
      </c>
      <c r="BQ2017">
        <v>1.2605847960365699</v>
      </c>
      <c r="BR2017">
        <v>25.268246000000001</v>
      </c>
      <c r="BS2017">
        <v>3.67323131396321E-2</v>
      </c>
      <c r="BT2017">
        <v>920522.93617847504</v>
      </c>
      <c r="BU2017">
        <v>2.5948032556926402E-8</v>
      </c>
    </row>
    <row r="2018" spans="3:73" x14ac:dyDescent="0.3">
      <c r="C2018">
        <v>863436</v>
      </c>
      <c r="D2018" t="s">
        <v>4387</v>
      </c>
      <c r="E2018" t="s">
        <v>1191</v>
      </c>
      <c r="F2018" t="s">
        <v>3614</v>
      </c>
      <c r="G2018" t="s">
        <v>4100</v>
      </c>
      <c r="H2018" t="s">
        <v>4700</v>
      </c>
      <c r="I2018" t="s">
        <v>4716</v>
      </c>
      <c r="J2018">
        <v>2020</v>
      </c>
      <c r="K2018" t="s">
        <v>4062</v>
      </c>
      <c r="L2018">
        <v>20.607879000000001</v>
      </c>
      <c r="M2018">
        <v>1744235000</v>
      </c>
      <c r="N2018">
        <v>1202351000</v>
      </c>
      <c r="O2018">
        <v>390808000</v>
      </c>
      <c r="P2018">
        <v>309331000</v>
      </c>
      <c r="Q2018">
        <v>327377000</v>
      </c>
      <c r="R2018">
        <v>344844000</v>
      </c>
      <c r="S2018">
        <v>185272000</v>
      </c>
      <c r="U2018">
        <v>192116000</v>
      </c>
      <c r="W2018">
        <v>481136000</v>
      </c>
      <c r="X2018">
        <v>282208000</v>
      </c>
      <c r="AA2018">
        <v>135719000</v>
      </c>
      <c r="AB2018">
        <v>989588000</v>
      </c>
      <c r="AD2018">
        <v>492205000</v>
      </c>
      <c r="AE2018">
        <v>3629000</v>
      </c>
      <c r="AF2018">
        <v>36295000</v>
      </c>
      <c r="AG2018">
        <v>50661000</v>
      </c>
      <c r="AH2018">
        <v>521250000</v>
      </c>
      <c r="AJ2018">
        <v>25134000</v>
      </c>
      <c r="AM2018">
        <v>3238000</v>
      </c>
      <c r="AN2018">
        <v>7695000</v>
      </c>
      <c r="AO2018">
        <v>8364000</v>
      </c>
      <c r="AQ2018">
        <v>120438000</v>
      </c>
      <c r="AS2018">
        <v>48792000</v>
      </c>
      <c r="AT2018">
        <v>39519000</v>
      </c>
      <c r="AU2018">
        <v>-34383000</v>
      </c>
      <c r="AV2018">
        <v>-57526000</v>
      </c>
      <c r="AW2018">
        <v>23041000</v>
      </c>
      <c r="AX2018">
        <v>23000000</v>
      </c>
      <c r="AY2018">
        <v>0.21</v>
      </c>
      <c r="AZ2018">
        <v>321166500</v>
      </c>
      <c r="BA2018">
        <v>4.8218705035971199E-2</v>
      </c>
      <c r="BB2018">
        <v>19297000</v>
      </c>
      <c r="BC2018">
        <v>19297000</v>
      </c>
      <c r="BD2018">
        <v>3.7020623501199001E-2</v>
      </c>
      <c r="BE2018">
        <v>0.23105611510791399</v>
      </c>
      <c r="BF2018">
        <v>0.15524028776978399</v>
      </c>
      <c r="BG2018">
        <v>9.7191366906474799E-2</v>
      </c>
      <c r="BI2018">
        <v>0.29884161251207503</v>
      </c>
      <c r="BJ2018">
        <v>-6.5962589928057494E-2</v>
      </c>
      <c r="BK2018">
        <v>7.5815827338129499E-2</v>
      </c>
      <c r="BL2018">
        <v>3.0475973582327498</v>
      </c>
      <c r="BO2018">
        <v>2.3071496891439498</v>
      </c>
      <c r="BP2018">
        <v>0.812260982341791</v>
      </c>
      <c r="BQ2018">
        <v>1.8185585780319899</v>
      </c>
      <c r="BR2018">
        <v>98.132757142857102</v>
      </c>
      <c r="BS2018">
        <v>7.7759633301939801E-3</v>
      </c>
      <c r="BT2018">
        <v>1118067.51194531</v>
      </c>
      <c r="BU2018">
        <v>4.3731882258070997E-9</v>
      </c>
    </row>
    <row r="2019" spans="3:73" x14ac:dyDescent="0.3">
      <c r="C2019">
        <v>863436</v>
      </c>
      <c r="D2019" t="s">
        <v>4387</v>
      </c>
      <c r="E2019" t="s">
        <v>1191</v>
      </c>
      <c r="F2019" t="s">
        <v>3614</v>
      </c>
      <c r="G2019" t="s">
        <v>4100</v>
      </c>
      <c r="H2019" t="s">
        <v>4700</v>
      </c>
      <c r="I2019" t="s">
        <v>4716</v>
      </c>
      <c r="J2019">
        <v>2019</v>
      </c>
      <c r="K2019" t="s">
        <v>4062</v>
      </c>
      <c r="L2019">
        <v>23.675259</v>
      </c>
      <c r="M2019">
        <v>1759874000</v>
      </c>
      <c r="N2019">
        <v>1195082000</v>
      </c>
      <c r="O2019">
        <v>347558000</v>
      </c>
      <c r="P2019">
        <v>324424000</v>
      </c>
      <c r="Q2019">
        <v>314956000</v>
      </c>
      <c r="R2019">
        <v>367402000</v>
      </c>
      <c r="S2019">
        <v>205819000</v>
      </c>
      <c r="U2019">
        <v>192116000</v>
      </c>
      <c r="W2019">
        <v>459245000</v>
      </c>
      <c r="X2019">
        <v>302994000</v>
      </c>
      <c r="AA2019">
        <v>142759000</v>
      </c>
      <c r="AB2019">
        <v>1014832000</v>
      </c>
      <c r="AD2019">
        <v>515876000</v>
      </c>
      <c r="AE2019">
        <v>3696000</v>
      </c>
      <c r="AF2019">
        <v>36957000</v>
      </c>
      <c r="AG2019">
        <v>40725000</v>
      </c>
      <c r="AH2019">
        <v>508444000</v>
      </c>
      <c r="AJ2019">
        <v>28545000</v>
      </c>
      <c r="AM2019">
        <v>3844000</v>
      </c>
      <c r="AN2019">
        <v>-6931000</v>
      </c>
      <c r="AO2019">
        <v>6664000</v>
      </c>
      <c r="AQ2019">
        <v>93136000</v>
      </c>
      <c r="AS2019">
        <v>48427000</v>
      </c>
      <c r="AT2019">
        <v>35118000</v>
      </c>
      <c r="AU2019">
        <v>-34863000</v>
      </c>
      <c r="AV2019">
        <v>-152837000</v>
      </c>
      <c r="AW2019">
        <v>23287000</v>
      </c>
      <c r="AX2019">
        <v>23300000</v>
      </c>
      <c r="AY2019">
        <v>-0.19</v>
      </c>
      <c r="AZ2019">
        <v>312465500</v>
      </c>
      <c r="BA2019">
        <v>5.6141875998143402E-2</v>
      </c>
      <c r="BB2019">
        <v>3577000</v>
      </c>
      <c r="BC2019">
        <v>3577000</v>
      </c>
      <c r="BD2019">
        <v>7.0351897160749301E-3</v>
      </c>
      <c r="BE2019">
        <v>0.18317848179937199</v>
      </c>
      <c r="BF2019">
        <v>0.114108928416895</v>
      </c>
      <c r="BG2019">
        <v>8.0097316518633305E-2</v>
      </c>
      <c r="BI2019">
        <v>0.28890931964447503</v>
      </c>
      <c r="BJ2019">
        <v>-6.8568023223796501E-2</v>
      </c>
      <c r="BK2019">
        <v>6.9069553382476695E-2</v>
      </c>
      <c r="BL2019">
        <v>2.6520872487043698</v>
      </c>
      <c r="BO2019">
        <v>0.53676470588235303</v>
      </c>
      <c r="BP2019">
        <v>0.75680301364195601</v>
      </c>
      <c r="BQ2019">
        <v>1.91646289017845</v>
      </c>
      <c r="BR2019">
        <v>-124.606626315789</v>
      </c>
      <c r="BS2019">
        <v>-6.8297018619830696E-3</v>
      </c>
      <c r="BT2019">
        <v>983600.64403096901</v>
      </c>
      <c r="BU2019">
        <v>-4.4325555461396602E-9</v>
      </c>
    </row>
    <row r="2020" spans="3:73" x14ac:dyDescent="0.3">
      <c r="C2020">
        <v>863436</v>
      </c>
      <c r="D2020" t="s">
        <v>4387</v>
      </c>
      <c r="E2020" t="s">
        <v>1191</v>
      </c>
      <c r="F2020" t="s">
        <v>3614</v>
      </c>
      <c r="G2020" t="s">
        <v>4100</v>
      </c>
      <c r="H2020" t="s">
        <v>4700</v>
      </c>
      <c r="I2020" t="s">
        <v>4716</v>
      </c>
      <c r="J2020">
        <v>2018</v>
      </c>
      <c r="K2020" t="s">
        <v>4062</v>
      </c>
      <c r="L2020">
        <v>22.262211000000001</v>
      </c>
      <c r="M2020">
        <v>1899783000</v>
      </c>
      <c r="N2020">
        <v>1403550000</v>
      </c>
      <c r="O2020">
        <v>458102000</v>
      </c>
      <c r="P2020">
        <v>468161000</v>
      </c>
      <c r="Q2020">
        <v>309975000</v>
      </c>
      <c r="R2020">
        <v>301589000</v>
      </c>
      <c r="S2020">
        <v>210954000</v>
      </c>
      <c r="U2020">
        <v>192116000</v>
      </c>
      <c r="V2020">
        <v>770166000</v>
      </c>
      <c r="W2020">
        <v>537159000</v>
      </c>
      <c r="X2020">
        <v>422053000</v>
      </c>
      <c r="AB2020">
        <v>1132225000</v>
      </c>
      <c r="AD2020">
        <v>584274000</v>
      </c>
      <c r="AE2020">
        <v>4136000</v>
      </c>
      <c r="AF2020">
        <v>41357000</v>
      </c>
      <c r="AG2020">
        <v>55199000</v>
      </c>
      <c r="AH2020">
        <v>657050000</v>
      </c>
      <c r="AJ2020">
        <v>58538000</v>
      </c>
      <c r="AM2020">
        <v>32724000</v>
      </c>
      <c r="AN2020">
        <v>27716000</v>
      </c>
      <c r="AO2020">
        <v>10473000</v>
      </c>
      <c r="AQ2020">
        <v>76687000</v>
      </c>
      <c r="AS2020">
        <v>51839000</v>
      </c>
      <c r="AT2020">
        <v>66732000</v>
      </c>
      <c r="AU2020">
        <v>-68849000</v>
      </c>
      <c r="AV2020">
        <v>-290967000</v>
      </c>
      <c r="AW2020">
        <v>21005000</v>
      </c>
      <c r="AX2020">
        <v>21000000</v>
      </c>
      <c r="AY2020">
        <v>0.64</v>
      </c>
      <c r="AZ2020">
        <v>353578000</v>
      </c>
      <c r="BA2020">
        <v>8.9092154326154804E-2</v>
      </c>
      <c r="BB2020">
        <v>70913000</v>
      </c>
      <c r="BC2020">
        <v>70913000</v>
      </c>
      <c r="BD2020">
        <v>0.107926337417244</v>
      </c>
      <c r="BE2020">
        <v>0.116714100905563</v>
      </c>
      <c r="BF2020">
        <v>1.5151053953275999E-2</v>
      </c>
      <c r="BG2020">
        <v>8.4010349288486399E-2</v>
      </c>
      <c r="BI2020">
        <v>0.34585528978836</v>
      </c>
      <c r="BJ2020">
        <v>-0.104785023970778</v>
      </c>
      <c r="BK2020">
        <v>0.101563046952287</v>
      </c>
      <c r="BL2020">
        <v>1.1491788047713201</v>
      </c>
      <c r="BN2020">
        <v>0.40539682690075701</v>
      </c>
      <c r="BO2020">
        <v>6.7710302683089898</v>
      </c>
      <c r="BP2020">
        <v>0.85282383800699602</v>
      </c>
      <c r="BQ2020">
        <v>2.0358497204738302</v>
      </c>
      <c r="BR2020">
        <v>34.784704687500003</v>
      </c>
      <c r="BS2020">
        <v>2.4479233367926002E-2</v>
      </c>
      <c r="BT2020">
        <v>943527.12765142706</v>
      </c>
      <c r="BU2020">
        <v>1.2583907827507799E-8</v>
      </c>
    </row>
    <row r="2021" spans="3:73" x14ac:dyDescent="0.3">
      <c r="C2021">
        <v>863436</v>
      </c>
      <c r="D2021" t="s">
        <v>4387</v>
      </c>
      <c r="E2021" t="s">
        <v>1191</v>
      </c>
      <c r="F2021" t="s">
        <v>3614</v>
      </c>
      <c r="G2021" t="s">
        <v>4100</v>
      </c>
      <c r="H2021" t="s">
        <v>4700</v>
      </c>
      <c r="I2021" t="s">
        <v>4716</v>
      </c>
      <c r="J2021">
        <v>2017</v>
      </c>
      <c r="K2021" t="s">
        <v>4062</v>
      </c>
      <c r="L2021">
        <v>26.365732000000001</v>
      </c>
      <c r="M2021">
        <v>2097317000</v>
      </c>
      <c r="N2021">
        <v>1618670000</v>
      </c>
      <c r="O2021">
        <v>742546000</v>
      </c>
      <c r="P2021">
        <v>436560000</v>
      </c>
      <c r="Q2021">
        <v>397181000</v>
      </c>
      <c r="R2021">
        <v>282480000</v>
      </c>
      <c r="S2021">
        <v>186473000</v>
      </c>
      <c r="U2021">
        <v>191616000</v>
      </c>
      <c r="W2021">
        <v>478316000</v>
      </c>
      <c r="X2021">
        <v>362701000</v>
      </c>
      <c r="AB2021">
        <v>1328819000</v>
      </c>
      <c r="AD2021">
        <v>697862000</v>
      </c>
      <c r="AE2021">
        <v>4914000</v>
      </c>
      <c r="AF2021">
        <v>49143000</v>
      </c>
      <c r="AG2021">
        <v>61895000</v>
      </c>
      <c r="AJ2021">
        <v>78603000</v>
      </c>
      <c r="AM2021">
        <v>104747000</v>
      </c>
      <c r="AN2021">
        <v>-76340000</v>
      </c>
      <c r="AO2021">
        <v>9405000</v>
      </c>
      <c r="AQ2021">
        <v>145842000</v>
      </c>
      <c r="AS2021">
        <v>48672000</v>
      </c>
      <c r="AT2021">
        <v>54506000</v>
      </c>
      <c r="AU2021">
        <v>-56121000</v>
      </c>
      <c r="AV2021">
        <v>-31352000</v>
      </c>
      <c r="AY2021">
        <v>-1.54</v>
      </c>
      <c r="BB2021">
        <v>37812000</v>
      </c>
      <c r="BC2021">
        <v>37812000</v>
      </c>
      <c r="BL2021">
        <v>2.6757054269254801</v>
      </c>
      <c r="BO2021">
        <v>4.0204146730462504</v>
      </c>
      <c r="BP2021">
        <v>1.55241723045016</v>
      </c>
      <c r="BQ2021">
        <v>2.5537280793450399</v>
      </c>
      <c r="BR2021">
        <v>-17.120605194805201</v>
      </c>
      <c r="BS2021">
        <v>-5.7449509677390202E-2</v>
      </c>
      <c r="BU2021">
        <v>-3.05558750138281E-8</v>
      </c>
    </row>
    <row r="2022" spans="3:73" x14ac:dyDescent="0.3">
      <c r="C2022">
        <v>1030894</v>
      </c>
      <c r="D2022" t="s">
        <v>4435</v>
      </c>
      <c r="E2022" t="s">
        <v>1033</v>
      </c>
      <c r="F2022" t="s">
        <v>3614</v>
      </c>
      <c r="G2022" t="s">
        <v>4100</v>
      </c>
      <c r="H2022" t="s">
        <v>4700</v>
      </c>
      <c r="I2022" t="s">
        <v>4717</v>
      </c>
      <c r="J2022">
        <v>2026</v>
      </c>
      <c r="K2022" t="s">
        <v>4062</v>
      </c>
      <c r="L2022">
        <v>297.95710300000002</v>
      </c>
    </row>
    <row r="2023" spans="3:73" x14ac:dyDescent="0.3">
      <c r="C2023">
        <v>1030894</v>
      </c>
      <c r="D2023" t="s">
        <v>4435</v>
      </c>
      <c r="E2023" t="s">
        <v>1033</v>
      </c>
      <c r="F2023" t="s">
        <v>3614</v>
      </c>
      <c r="G2023" t="s">
        <v>4100</v>
      </c>
      <c r="H2023" t="s">
        <v>4700</v>
      </c>
      <c r="I2023" t="s">
        <v>4717</v>
      </c>
      <c r="J2023">
        <v>2025</v>
      </c>
      <c r="K2023" t="s">
        <v>4062</v>
      </c>
      <c r="L2023">
        <v>159.28770900000001</v>
      </c>
      <c r="M2023">
        <v>7213100000</v>
      </c>
      <c r="N2023">
        <v>5673200000</v>
      </c>
      <c r="O2023">
        <v>595600000</v>
      </c>
      <c r="Q2023">
        <v>2188000000</v>
      </c>
      <c r="U2023">
        <v>333100000</v>
      </c>
      <c r="V2023">
        <v>4996800000</v>
      </c>
      <c r="W2023">
        <v>3939600000</v>
      </c>
      <c r="X2023">
        <v>1866100000</v>
      </c>
      <c r="AB2023">
        <v>2216300000</v>
      </c>
      <c r="AD2023">
        <v>408700000</v>
      </c>
      <c r="AE2023">
        <v>1619800000</v>
      </c>
      <c r="AF2023">
        <v>114906818</v>
      </c>
      <c r="AG2023">
        <v>1494100000</v>
      </c>
      <c r="AJ2023">
        <v>1040700000</v>
      </c>
      <c r="AK2023">
        <v>118200000</v>
      </c>
      <c r="AM2023">
        <v>150700000</v>
      </c>
      <c r="AN2023">
        <v>832500000</v>
      </c>
      <c r="AQ2023">
        <v>659500000</v>
      </c>
      <c r="AS2023">
        <v>175700000</v>
      </c>
      <c r="AT2023">
        <v>201200000</v>
      </c>
      <c r="AU2023">
        <v>-203700000</v>
      </c>
      <c r="AV2023">
        <v>-283500000</v>
      </c>
      <c r="AY2023">
        <v>7.22</v>
      </c>
      <c r="AZ2023">
        <v>1974300000</v>
      </c>
      <c r="BL2023">
        <v>3.2778330019880699</v>
      </c>
      <c r="BN2023">
        <v>0.69273959878554303</v>
      </c>
      <c r="BP2023">
        <v>0.15118286120418301</v>
      </c>
      <c r="BQ2023">
        <v>0.88465834094831997</v>
      </c>
      <c r="BR2023">
        <v>22.062009556786698</v>
      </c>
      <c r="BS2023">
        <v>0.37562604340567601</v>
      </c>
      <c r="BU2023">
        <v>5.1890865811487597E-7</v>
      </c>
    </row>
    <row r="2024" spans="3:73" x14ac:dyDescent="0.3">
      <c r="C2024">
        <v>1030894</v>
      </c>
      <c r="D2024" t="s">
        <v>4435</v>
      </c>
      <c r="E2024" t="s">
        <v>1033</v>
      </c>
      <c r="F2024" t="s">
        <v>3614</v>
      </c>
      <c r="G2024" t="s">
        <v>4100</v>
      </c>
      <c r="H2024" t="s">
        <v>4700</v>
      </c>
      <c r="I2024" t="s">
        <v>4717</v>
      </c>
      <c r="J2024">
        <v>2024</v>
      </c>
      <c r="K2024" t="s">
        <v>4062</v>
      </c>
      <c r="L2024">
        <v>54.041442000000004</v>
      </c>
      <c r="M2024">
        <v>5988200000</v>
      </c>
      <c r="N2024">
        <v>4512200000</v>
      </c>
      <c r="O2024">
        <v>423300000</v>
      </c>
      <c r="Q2024">
        <v>1760600000</v>
      </c>
      <c r="U2024">
        <v>340500000</v>
      </c>
      <c r="V2024">
        <v>4092200000</v>
      </c>
      <c r="W2024">
        <v>3021400000</v>
      </c>
      <c r="X2024">
        <v>1294800000</v>
      </c>
      <c r="AB2024">
        <v>1896000000</v>
      </c>
      <c r="AD2024">
        <v>-423800000</v>
      </c>
      <c r="AE2024">
        <v>1632800000</v>
      </c>
      <c r="AG2024">
        <v>1033700000</v>
      </c>
      <c r="AJ2024">
        <v>599300000</v>
      </c>
      <c r="AK2024">
        <v>78000000</v>
      </c>
      <c r="AM2024">
        <v>104200000</v>
      </c>
      <c r="AN2024">
        <v>428000000</v>
      </c>
      <c r="AQ2024">
        <v>473900000</v>
      </c>
      <c r="AS2024">
        <v>151900000</v>
      </c>
      <c r="AT2024">
        <v>170900000</v>
      </c>
      <c r="AU2024">
        <v>-212500000</v>
      </c>
      <c r="AV2024">
        <v>-208500000</v>
      </c>
      <c r="AY2024">
        <v>3.62</v>
      </c>
      <c r="BL2024">
        <v>2.7729666471620802</v>
      </c>
      <c r="BN2024">
        <v>0.68337730870712399</v>
      </c>
      <c r="BP2024">
        <v>0.140100615608658</v>
      </c>
      <c r="BQ2024">
        <v>0.91070364731581399</v>
      </c>
      <c r="BR2024">
        <v>14.9285751381215</v>
      </c>
      <c r="BS2024">
        <v>0.22573839662447301</v>
      </c>
      <c r="BU2024">
        <v>1.03180390316456E-7</v>
      </c>
    </row>
    <row r="2025" spans="3:73" x14ac:dyDescent="0.3">
      <c r="C2025">
        <v>1030894</v>
      </c>
      <c r="D2025" t="s">
        <v>4435</v>
      </c>
      <c r="E2025" t="s">
        <v>1033</v>
      </c>
      <c r="F2025" t="s">
        <v>3614</v>
      </c>
      <c r="G2025" t="s">
        <v>4100</v>
      </c>
      <c r="H2025" t="s">
        <v>4700</v>
      </c>
      <c r="I2025" t="s">
        <v>4717</v>
      </c>
      <c r="J2025">
        <v>2023</v>
      </c>
      <c r="K2025" t="s">
        <v>4062</v>
      </c>
      <c r="L2025">
        <v>20.960977</v>
      </c>
    </row>
    <row r="2026" spans="3:73" x14ac:dyDescent="0.3">
      <c r="C2026">
        <v>1030894</v>
      </c>
      <c r="D2026" t="s">
        <v>4435</v>
      </c>
      <c r="E2026" t="s">
        <v>1033</v>
      </c>
      <c r="F2026" t="s">
        <v>3614</v>
      </c>
      <c r="G2026" t="s">
        <v>4100</v>
      </c>
      <c r="H2026" t="s">
        <v>4700</v>
      </c>
      <c r="I2026" t="s">
        <v>4717</v>
      </c>
      <c r="J2026">
        <v>2022</v>
      </c>
      <c r="K2026" t="s">
        <v>4062</v>
      </c>
      <c r="L2026">
        <v>10.968845</v>
      </c>
    </row>
    <row r="2027" spans="3:73" x14ac:dyDescent="0.3">
      <c r="C2027">
        <v>1030894</v>
      </c>
      <c r="D2027" t="s">
        <v>4435</v>
      </c>
      <c r="E2027" t="s">
        <v>1033</v>
      </c>
      <c r="F2027" t="s">
        <v>3614</v>
      </c>
      <c r="G2027" t="s">
        <v>4100</v>
      </c>
      <c r="H2027" t="s">
        <v>4700</v>
      </c>
      <c r="I2027" t="s">
        <v>4717</v>
      </c>
      <c r="J2027">
        <v>2021</v>
      </c>
      <c r="K2027" t="s">
        <v>4062</v>
      </c>
      <c r="L2027">
        <v>8.9907620000000001</v>
      </c>
    </row>
    <row r="2028" spans="3:73" x14ac:dyDescent="0.3">
      <c r="C2028">
        <v>1030894</v>
      </c>
      <c r="D2028" t="s">
        <v>4435</v>
      </c>
      <c r="E2028" t="s">
        <v>1033</v>
      </c>
      <c r="F2028" t="s">
        <v>3614</v>
      </c>
      <c r="G2028" t="s">
        <v>4100</v>
      </c>
      <c r="H2028" t="s">
        <v>4700</v>
      </c>
      <c r="I2028" t="s">
        <v>4717</v>
      </c>
      <c r="J2028">
        <v>2020</v>
      </c>
      <c r="K2028" t="s">
        <v>4062</v>
      </c>
      <c r="L2028">
        <v>6.6698779999999998</v>
      </c>
    </row>
    <row r="2029" spans="3:73" x14ac:dyDescent="0.3">
      <c r="C2029">
        <v>1030894</v>
      </c>
      <c r="D2029" t="s">
        <v>4435</v>
      </c>
      <c r="E2029" t="s">
        <v>1033</v>
      </c>
      <c r="F2029" t="s">
        <v>3614</v>
      </c>
      <c r="G2029" t="s">
        <v>4100</v>
      </c>
      <c r="H2029" t="s">
        <v>4700</v>
      </c>
      <c r="I2029" t="s">
        <v>4717</v>
      </c>
      <c r="J2029">
        <v>2019</v>
      </c>
      <c r="K2029" t="s">
        <v>4062</v>
      </c>
      <c r="L2029">
        <v>7.6786630000000002</v>
      </c>
    </row>
    <row r="2030" spans="3:73" x14ac:dyDescent="0.3">
      <c r="C2030">
        <v>1030894</v>
      </c>
      <c r="D2030" t="s">
        <v>4435</v>
      </c>
      <c r="E2030" t="s">
        <v>1033</v>
      </c>
      <c r="F2030" t="s">
        <v>3614</v>
      </c>
      <c r="G2030" t="s">
        <v>4100</v>
      </c>
      <c r="H2030" t="s">
        <v>4700</v>
      </c>
      <c r="I2030" t="s">
        <v>4717</v>
      </c>
      <c r="J2030">
        <v>2018</v>
      </c>
      <c r="K2030" t="s">
        <v>4062</v>
      </c>
      <c r="L2030">
        <v>10.916994000000001</v>
      </c>
    </row>
    <row r="2031" spans="3:73" x14ac:dyDescent="0.3">
      <c r="C2031">
        <v>1030894</v>
      </c>
      <c r="D2031" t="s">
        <v>4435</v>
      </c>
      <c r="E2031" t="s">
        <v>1033</v>
      </c>
      <c r="F2031" t="s">
        <v>3614</v>
      </c>
      <c r="G2031" t="s">
        <v>4100</v>
      </c>
      <c r="H2031" t="s">
        <v>4700</v>
      </c>
      <c r="I2031" t="s">
        <v>4717</v>
      </c>
      <c r="J2031">
        <v>2017</v>
      </c>
      <c r="K2031" t="s">
        <v>4062</v>
      </c>
      <c r="L2031">
        <v>12.393426</v>
      </c>
    </row>
    <row r="2032" spans="3:73" x14ac:dyDescent="0.3">
      <c r="C2032">
        <v>26058</v>
      </c>
      <c r="D2032" t="s">
        <v>4289</v>
      </c>
      <c r="E2032" t="s">
        <v>1014</v>
      </c>
      <c r="F2032" t="s">
        <v>3614</v>
      </c>
      <c r="G2032" t="s">
        <v>4100</v>
      </c>
      <c r="H2032" t="s">
        <v>4700</v>
      </c>
      <c r="I2032" t="s">
        <v>4718</v>
      </c>
      <c r="J2032">
        <v>2026</v>
      </c>
      <c r="K2032" t="s">
        <v>4062</v>
      </c>
      <c r="L2032">
        <v>50.720384000000003</v>
      </c>
    </row>
    <row r="2033" spans="3:73" x14ac:dyDescent="0.3">
      <c r="C2033">
        <v>26058</v>
      </c>
      <c r="D2033" t="s">
        <v>4289</v>
      </c>
      <c r="E2033" t="s">
        <v>1014</v>
      </c>
      <c r="F2033" t="s">
        <v>3614</v>
      </c>
      <c r="G2033" t="s">
        <v>4100</v>
      </c>
      <c r="H2033" t="s">
        <v>4700</v>
      </c>
      <c r="I2033" t="s">
        <v>4718</v>
      </c>
      <c r="J2033">
        <v>2025</v>
      </c>
      <c r="K2033" t="s">
        <v>4062</v>
      </c>
      <c r="L2033">
        <v>41.895352000000003</v>
      </c>
      <c r="M2033">
        <v>764311000</v>
      </c>
      <c r="N2033">
        <v>252706000</v>
      </c>
      <c r="O2033">
        <v>82295000</v>
      </c>
      <c r="P2033">
        <v>88096000</v>
      </c>
      <c r="Q2033">
        <v>52854000</v>
      </c>
      <c r="S2033">
        <v>89741000</v>
      </c>
      <c r="U2033">
        <v>209611000</v>
      </c>
      <c r="V2033">
        <v>212525000</v>
      </c>
      <c r="W2033">
        <v>109688000</v>
      </c>
      <c r="X2033">
        <v>48220000</v>
      </c>
      <c r="AB2033">
        <v>551786000</v>
      </c>
      <c r="AC2033">
        <v>543714000</v>
      </c>
      <c r="AD2033">
        <v>713467000</v>
      </c>
      <c r="AE2033">
        <v>324982000</v>
      </c>
      <c r="AF2033">
        <v>28758100</v>
      </c>
      <c r="AG2033">
        <v>208026000</v>
      </c>
      <c r="AH2033">
        <v>541318000</v>
      </c>
      <c r="AJ2033">
        <v>82642000</v>
      </c>
      <c r="AK2033">
        <v>25268000</v>
      </c>
      <c r="AM2033">
        <v>18454000</v>
      </c>
      <c r="AN2033">
        <v>65317000</v>
      </c>
      <c r="AQ2033">
        <v>102105000</v>
      </c>
      <c r="AS2033">
        <v>34538000</v>
      </c>
      <c r="AT2033">
        <v>15731000</v>
      </c>
      <c r="AU2033">
        <v>-18514000</v>
      </c>
      <c r="AV2033">
        <v>-98438000</v>
      </c>
      <c r="AY2033">
        <v>2.21</v>
      </c>
      <c r="AZ2033">
        <v>53216000</v>
      </c>
      <c r="BA2033">
        <v>0.15266811744667599</v>
      </c>
      <c r="BE2033">
        <v>0.18862295360582901</v>
      </c>
      <c r="BF2033">
        <v>0.15956240139806899</v>
      </c>
      <c r="BG2033">
        <v>0.384295367972246</v>
      </c>
      <c r="BI2033">
        <v>0.70824311046157895</v>
      </c>
      <c r="BJ2033">
        <v>-3.4201707683838303E-2</v>
      </c>
      <c r="BK2033">
        <v>2.9060552207759601E-2</v>
      </c>
      <c r="BL2033">
        <v>6.4906871781832098</v>
      </c>
      <c r="BM2033">
        <v>4.6678662080329898E-2</v>
      </c>
      <c r="BN2033">
        <v>0.27806089406014001</v>
      </c>
      <c r="BP2033">
        <v>0.75026438625920799</v>
      </c>
      <c r="BQ2033">
        <v>1.82200423018015</v>
      </c>
      <c r="BR2033">
        <v>18.957172850678699</v>
      </c>
      <c r="BS2033">
        <v>0.118373789838814</v>
      </c>
      <c r="BU2033">
        <v>1.6779825497566099E-7</v>
      </c>
    </row>
    <row r="2034" spans="3:73" x14ac:dyDescent="0.3">
      <c r="C2034">
        <v>26058</v>
      </c>
      <c r="D2034" t="s">
        <v>4289</v>
      </c>
      <c r="E2034" t="s">
        <v>1014</v>
      </c>
      <c r="F2034" t="s">
        <v>3614</v>
      </c>
      <c r="G2034" t="s">
        <v>4100</v>
      </c>
      <c r="H2034" t="s">
        <v>4700</v>
      </c>
      <c r="I2034" t="s">
        <v>4718</v>
      </c>
      <c r="J2034">
        <v>2024</v>
      </c>
      <c r="K2034" t="s">
        <v>4062</v>
      </c>
      <c r="L2034">
        <v>48.267659000000002</v>
      </c>
      <c r="M2034">
        <v>766112000</v>
      </c>
      <c r="N2034">
        <v>244277000</v>
      </c>
      <c r="O2034">
        <v>94334000</v>
      </c>
      <c r="P2034">
        <v>77649000</v>
      </c>
      <c r="Q2034">
        <v>53578000</v>
      </c>
      <c r="S2034">
        <v>94357000</v>
      </c>
      <c r="U2034">
        <v>199886000</v>
      </c>
      <c r="V2034">
        <v>235262000</v>
      </c>
      <c r="W2034">
        <v>97553000</v>
      </c>
      <c r="X2034">
        <v>42629000</v>
      </c>
      <c r="AB2034">
        <v>530850000</v>
      </c>
      <c r="AC2034">
        <v>487018000</v>
      </c>
      <c r="AD2034">
        <v>655493000</v>
      </c>
      <c r="AE2034">
        <v>321979000</v>
      </c>
      <c r="AF2034">
        <v>30026045</v>
      </c>
      <c r="AG2034">
        <v>189150000</v>
      </c>
      <c r="AH2034">
        <v>515771000</v>
      </c>
      <c r="AJ2034">
        <v>72780000</v>
      </c>
      <c r="AK2034">
        <v>23388000</v>
      </c>
      <c r="AM2034">
        <v>13109000</v>
      </c>
      <c r="AN2034">
        <v>58114000</v>
      </c>
      <c r="AQ2034">
        <v>99289000</v>
      </c>
      <c r="AS2034">
        <v>30922000</v>
      </c>
      <c r="AT2034">
        <v>18644000</v>
      </c>
      <c r="AU2034">
        <v>-140556000</v>
      </c>
      <c r="AV2034">
        <v>-27935000</v>
      </c>
      <c r="AY2034">
        <v>1.91</v>
      </c>
      <c r="AZ2034">
        <v>56804500</v>
      </c>
      <c r="BA2034">
        <v>0.141109135643532</v>
      </c>
      <c r="BE2034">
        <v>0.19250597648956599</v>
      </c>
      <c r="BF2034">
        <v>0.15635815119500701</v>
      </c>
      <c r="BG2034">
        <v>0.366732522766887</v>
      </c>
      <c r="BI2034">
        <v>0.673231851217577</v>
      </c>
      <c r="BJ2034">
        <v>-0.27251629114471299</v>
      </c>
      <c r="BK2034">
        <v>3.6147825294558997E-2</v>
      </c>
      <c r="BL2034">
        <v>5.3255202746191799</v>
      </c>
      <c r="BM2034">
        <v>4.53457057492569E-2</v>
      </c>
      <c r="BN2034">
        <v>0.30708564805145999</v>
      </c>
      <c r="BP2034">
        <v>0.96700255245866396</v>
      </c>
      <c r="BQ2034">
        <v>1.95482455690753</v>
      </c>
      <c r="BR2034">
        <v>25.271025654450298</v>
      </c>
      <c r="BS2034">
        <v>0.109473485918809</v>
      </c>
      <c r="BU2034">
        <v>1.7366719165489299E-7</v>
      </c>
    </row>
    <row r="2035" spans="3:73" x14ac:dyDescent="0.3">
      <c r="C2035">
        <v>26058</v>
      </c>
      <c r="D2035" t="s">
        <v>4289</v>
      </c>
      <c r="E2035" t="s">
        <v>1014</v>
      </c>
      <c r="F2035" t="s">
        <v>3614</v>
      </c>
      <c r="G2035" t="s">
        <v>4100</v>
      </c>
      <c r="H2035" t="s">
        <v>4700</v>
      </c>
      <c r="I2035" t="s">
        <v>4718</v>
      </c>
      <c r="J2035">
        <v>2023</v>
      </c>
      <c r="K2035" t="s">
        <v>4062</v>
      </c>
      <c r="L2035">
        <v>42.604458000000001</v>
      </c>
      <c r="M2035">
        <v>741167000</v>
      </c>
      <c r="N2035">
        <v>319349000</v>
      </c>
      <c r="O2035">
        <v>163876000</v>
      </c>
      <c r="P2035">
        <v>78569000</v>
      </c>
      <c r="Q2035">
        <v>60031000</v>
      </c>
      <c r="S2035">
        <v>92592000</v>
      </c>
      <c r="U2035">
        <v>157638000</v>
      </c>
      <c r="V2035">
        <v>214345000</v>
      </c>
      <c r="W2035">
        <v>97039000</v>
      </c>
      <c r="X2035">
        <v>43499000</v>
      </c>
      <c r="AB2035">
        <v>526822000</v>
      </c>
      <c r="AC2035">
        <v>444040000</v>
      </c>
      <c r="AD2035">
        <v>602232000</v>
      </c>
      <c r="AE2035">
        <v>319269000</v>
      </c>
      <c r="AF2035">
        <v>30824248</v>
      </c>
      <c r="AG2035">
        <v>190859000</v>
      </c>
      <c r="AH2035">
        <v>550422000</v>
      </c>
      <c r="AJ2035">
        <v>75051000</v>
      </c>
      <c r="AK2035">
        <v>24918000</v>
      </c>
      <c r="AM2035">
        <v>14621000</v>
      </c>
      <c r="AN2035">
        <v>60532000</v>
      </c>
      <c r="AO2035">
        <v>3331000</v>
      </c>
      <c r="AQ2035">
        <v>88811000</v>
      </c>
      <c r="AS2035">
        <v>28710000</v>
      </c>
      <c r="AT2035">
        <v>14738000</v>
      </c>
      <c r="AU2035">
        <v>-18097000</v>
      </c>
      <c r="AV2035">
        <v>-65399000</v>
      </c>
      <c r="AY2035">
        <v>1.93</v>
      </c>
      <c r="AZ2035">
        <v>61145500</v>
      </c>
      <c r="BA2035">
        <v>0.13635174466136901</v>
      </c>
      <c r="BB2035">
        <v>78484000</v>
      </c>
      <c r="BC2035">
        <v>78484000</v>
      </c>
      <c r="BD2035">
        <v>0.14258877733811501</v>
      </c>
      <c r="BE2035">
        <v>0.161350745428053</v>
      </c>
      <c r="BF2035">
        <v>0.13457492614757399</v>
      </c>
      <c r="BG2035">
        <v>0.34675031157911601</v>
      </c>
      <c r="BI2035">
        <v>0.742642346461729</v>
      </c>
      <c r="BJ2035">
        <v>-3.28784096565908E-2</v>
      </c>
      <c r="BK2035">
        <v>2.6775819280479299E-2</v>
      </c>
      <c r="BL2035">
        <v>6.0259872438594098</v>
      </c>
      <c r="BM2035">
        <v>4.52707195569945E-2</v>
      </c>
      <c r="BN2035">
        <v>0.28919933024541</v>
      </c>
      <c r="BO2035">
        <v>23.5616931852297</v>
      </c>
      <c r="BP2035">
        <v>1.6887643112563</v>
      </c>
      <c r="BQ2035">
        <v>2.6723070105833702</v>
      </c>
      <c r="BR2035">
        <v>22.0748487046632</v>
      </c>
      <c r="BS2035">
        <v>0.114900288902134</v>
      </c>
      <c r="BU2035">
        <v>1.56080429329071E-7</v>
      </c>
    </row>
    <row r="2036" spans="3:73" x14ac:dyDescent="0.3">
      <c r="C2036">
        <v>26058</v>
      </c>
      <c r="D2036" t="s">
        <v>4289</v>
      </c>
      <c r="E2036" t="s">
        <v>1014</v>
      </c>
      <c r="F2036" t="s">
        <v>3614</v>
      </c>
      <c r="G2036" t="s">
        <v>4100</v>
      </c>
      <c r="H2036" t="s">
        <v>4700</v>
      </c>
      <c r="I2036" t="s">
        <v>4718</v>
      </c>
      <c r="J2036">
        <v>2022</v>
      </c>
      <c r="K2036" t="s">
        <v>4062</v>
      </c>
      <c r="L2036">
        <v>37.698677000000004</v>
      </c>
      <c r="M2036">
        <v>748487000</v>
      </c>
      <c r="N2036">
        <v>325760000</v>
      </c>
      <c r="O2036">
        <v>156910000</v>
      </c>
      <c r="P2036">
        <v>90935000</v>
      </c>
      <c r="Q2036">
        <v>62260000</v>
      </c>
      <c r="S2036">
        <v>97300000</v>
      </c>
      <c r="U2036">
        <v>152361000</v>
      </c>
      <c r="V2036">
        <v>242263000</v>
      </c>
      <c r="W2036">
        <v>112532000</v>
      </c>
      <c r="X2036">
        <v>53211000</v>
      </c>
      <c r="AB2036">
        <v>506224000</v>
      </c>
      <c r="AC2036">
        <v>402755000</v>
      </c>
      <c r="AD2036">
        <v>546703000</v>
      </c>
      <c r="AE2036">
        <v>316803000</v>
      </c>
      <c r="AF2036">
        <v>31680890</v>
      </c>
      <c r="AG2036">
        <v>210538000</v>
      </c>
      <c r="AH2036">
        <v>586869000</v>
      </c>
      <c r="AJ2036">
        <v>93006000</v>
      </c>
      <c r="AK2036">
        <v>24100000</v>
      </c>
      <c r="AM2036">
        <v>21162000</v>
      </c>
      <c r="AN2036">
        <v>59575000</v>
      </c>
      <c r="AO2036">
        <v>2192000</v>
      </c>
      <c r="AQ2036">
        <v>121197000</v>
      </c>
      <c r="AS2036">
        <v>29753000</v>
      </c>
      <c r="AT2036">
        <v>14333000</v>
      </c>
      <c r="AU2036">
        <v>-111188000</v>
      </c>
      <c r="AV2036">
        <v>4336000</v>
      </c>
      <c r="AY2036">
        <v>1.86</v>
      </c>
      <c r="AZ2036">
        <v>55883000</v>
      </c>
      <c r="BA2036">
        <v>0.15847829754170001</v>
      </c>
      <c r="BB2036">
        <v>82929000</v>
      </c>
      <c r="BC2036">
        <v>82929000</v>
      </c>
      <c r="BD2036">
        <v>0.14130751496500901</v>
      </c>
      <c r="BE2036">
        <v>0.206514571394979</v>
      </c>
      <c r="BF2036">
        <v>0.18209174449493801</v>
      </c>
      <c r="BG2036">
        <v>0.35874786366292999</v>
      </c>
      <c r="BI2036">
        <v>0.78407373808763503</v>
      </c>
      <c r="BJ2036">
        <v>-0.18945965794751499</v>
      </c>
      <c r="BK2036">
        <v>2.44228269000407E-2</v>
      </c>
      <c r="BL2036">
        <v>8.4558012977045998</v>
      </c>
      <c r="BM2036">
        <v>4.1065382564081598E-2</v>
      </c>
      <c r="BN2036">
        <v>0.32367028418663302</v>
      </c>
      <c r="BO2036">
        <v>37.832572992700698</v>
      </c>
      <c r="BP2036">
        <v>1.39435893790211</v>
      </c>
      <c r="BQ2036">
        <v>2.3415561795755901</v>
      </c>
      <c r="BR2036">
        <v>20.268105913978498</v>
      </c>
      <c r="BS2036">
        <v>0.117685056417712</v>
      </c>
      <c r="BU2036">
        <v>1.3851484564145499E-7</v>
      </c>
    </row>
    <row r="2037" spans="3:73" x14ac:dyDescent="0.3">
      <c r="C2037">
        <v>26058</v>
      </c>
      <c r="D2037" t="s">
        <v>4289</v>
      </c>
      <c r="E2037" t="s">
        <v>1014</v>
      </c>
      <c r="F2037" t="s">
        <v>3614</v>
      </c>
      <c r="G2037" t="s">
        <v>4100</v>
      </c>
      <c r="H2037" t="s">
        <v>4700</v>
      </c>
      <c r="I2037" t="s">
        <v>4718</v>
      </c>
      <c r="J2037">
        <v>2021</v>
      </c>
      <c r="K2037" t="s">
        <v>4062</v>
      </c>
      <c r="L2037">
        <v>33.673090999999999</v>
      </c>
      <c r="M2037">
        <v>664462000</v>
      </c>
      <c r="N2037">
        <v>289089000</v>
      </c>
      <c r="O2037">
        <v>141465000</v>
      </c>
      <c r="P2037">
        <v>82191000</v>
      </c>
      <c r="Q2037">
        <v>49506000</v>
      </c>
      <c r="S2037">
        <v>96876000</v>
      </c>
      <c r="U2037">
        <v>109798000</v>
      </c>
      <c r="V2037">
        <v>200884000</v>
      </c>
      <c r="W2037">
        <v>114066000</v>
      </c>
      <c r="X2037">
        <v>55537000</v>
      </c>
      <c r="AB2037">
        <v>463578000</v>
      </c>
      <c r="AC2037">
        <v>381308000</v>
      </c>
      <c r="AD2037">
        <v>492242000</v>
      </c>
      <c r="AE2037">
        <v>314620000</v>
      </c>
      <c r="AF2037">
        <v>32178715</v>
      </c>
      <c r="AG2037">
        <v>184619000</v>
      </c>
      <c r="AH2037">
        <v>512925000</v>
      </c>
      <c r="AJ2037">
        <v>76479000</v>
      </c>
      <c r="AK2037">
        <v>23856000</v>
      </c>
      <c r="AM2037">
        <v>-19014000</v>
      </c>
      <c r="AN2037">
        <v>-41866000</v>
      </c>
      <c r="AO2037">
        <v>2111000</v>
      </c>
      <c r="AQ2037">
        <v>86141000</v>
      </c>
      <c r="AS2037">
        <v>26930000</v>
      </c>
      <c r="AT2037">
        <v>15641000</v>
      </c>
      <c r="AU2037">
        <v>-15896000</v>
      </c>
      <c r="AV2037">
        <v>-20712000</v>
      </c>
      <c r="AY2037">
        <v>-1.3</v>
      </c>
      <c r="AZ2037">
        <v>47688000</v>
      </c>
      <c r="BA2037">
        <v>0.14910367012721201</v>
      </c>
      <c r="BB2037">
        <v>-58769000</v>
      </c>
      <c r="BC2037">
        <v>-58769000</v>
      </c>
      <c r="BD2037">
        <v>-0.114576205098211</v>
      </c>
      <c r="BE2037">
        <v>0.16794073207584001</v>
      </c>
      <c r="BF2037">
        <v>0.13744699517473299</v>
      </c>
      <c r="BG2037">
        <v>0.359933713505873</v>
      </c>
      <c r="BI2037">
        <v>0.771940306593906</v>
      </c>
      <c r="BJ2037">
        <v>-3.0990885607057601E-2</v>
      </c>
      <c r="BK2037">
        <v>3.0493736901106398E-2</v>
      </c>
      <c r="BL2037">
        <v>5.5073844383351496</v>
      </c>
      <c r="BM2037">
        <v>4.65097236438076E-2</v>
      </c>
      <c r="BN2037">
        <v>0.302325791392134</v>
      </c>
      <c r="BO2037">
        <v>-27.839412600663199</v>
      </c>
      <c r="BP2037">
        <v>1.2402030403450599</v>
      </c>
      <c r="BQ2037">
        <v>2.1003892483299098</v>
      </c>
      <c r="BR2037">
        <v>-25.902377692307699</v>
      </c>
      <c r="BS2037">
        <v>-9.0310584195108498E-2</v>
      </c>
      <c r="BU2037">
        <v>-9.4428593030730498E-8</v>
      </c>
    </row>
    <row r="2038" spans="3:73" x14ac:dyDescent="0.3">
      <c r="C2038">
        <v>26058</v>
      </c>
      <c r="D2038" t="s">
        <v>4289</v>
      </c>
      <c r="E2038" t="s">
        <v>1014</v>
      </c>
      <c r="F2038" t="s">
        <v>3614</v>
      </c>
      <c r="G2038" t="s">
        <v>4100</v>
      </c>
      <c r="H2038" t="s">
        <v>4700</v>
      </c>
      <c r="I2038" t="s">
        <v>4718</v>
      </c>
      <c r="J2038">
        <v>2020</v>
      </c>
      <c r="K2038" t="s">
        <v>4062</v>
      </c>
      <c r="L2038">
        <v>23.732543</v>
      </c>
      <c r="M2038">
        <v>626049000</v>
      </c>
      <c r="N2038">
        <v>233231000</v>
      </c>
      <c r="O2038">
        <v>91773000</v>
      </c>
      <c r="P2038">
        <v>80981000</v>
      </c>
      <c r="Q2038">
        <v>45870000</v>
      </c>
      <c r="S2038">
        <v>97437000</v>
      </c>
      <c r="U2038">
        <v>109497000</v>
      </c>
      <c r="V2038">
        <v>202367000</v>
      </c>
      <c r="W2038">
        <v>104932000</v>
      </c>
      <c r="X2038">
        <v>50489000</v>
      </c>
      <c r="AB2038">
        <v>423682000</v>
      </c>
      <c r="AC2038">
        <v>372522000</v>
      </c>
      <c r="AD2038">
        <v>539281000</v>
      </c>
      <c r="AE2038">
        <v>311190000</v>
      </c>
      <c r="AF2038">
        <v>32276787</v>
      </c>
      <c r="AG2038">
        <v>42691000</v>
      </c>
      <c r="AH2038">
        <v>123018000</v>
      </c>
      <c r="AJ2038">
        <v>17137000</v>
      </c>
      <c r="AK2038">
        <v>24317000</v>
      </c>
      <c r="AM2038">
        <v>10793000</v>
      </c>
      <c r="AN2038">
        <v>14947000</v>
      </c>
      <c r="AO2038">
        <v>3272000</v>
      </c>
      <c r="AQ2038">
        <v>76783000</v>
      </c>
      <c r="AS2038">
        <v>26670000</v>
      </c>
      <c r="AT2038">
        <v>14858000</v>
      </c>
      <c r="AU2038">
        <v>-23167000</v>
      </c>
      <c r="AV2038">
        <v>-61333000</v>
      </c>
      <c r="AY2038">
        <v>0.46</v>
      </c>
      <c r="AZ2038">
        <v>44053500</v>
      </c>
      <c r="BA2038">
        <v>0.139304817181226</v>
      </c>
      <c r="BB2038">
        <v>29012000</v>
      </c>
      <c r="BC2038">
        <v>29012000</v>
      </c>
      <c r="BD2038">
        <v>0.23583540620071899</v>
      </c>
      <c r="BE2038">
        <v>0.624160691931262</v>
      </c>
      <c r="BF2038">
        <v>0.50338161895007205</v>
      </c>
      <c r="BG2038">
        <v>0.34703051585946798</v>
      </c>
      <c r="BI2038">
        <v>0.19649899608497101</v>
      </c>
      <c r="BJ2038">
        <v>-0.18832203417386101</v>
      </c>
      <c r="BK2038">
        <v>0.12077907298119001</v>
      </c>
      <c r="BL2038">
        <v>5.1677883968232603</v>
      </c>
      <c r="BM2038">
        <v>0.19767025963680099</v>
      </c>
      <c r="BN2038">
        <v>0.32324466615233</v>
      </c>
      <c r="BO2038">
        <v>8.8667481662591694</v>
      </c>
      <c r="BP2038">
        <v>0.87459497579384704</v>
      </c>
      <c r="BQ2038">
        <v>1.78554683032821</v>
      </c>
      <c r="BR2038">
        <v>51.5924847826087</v>
      </c>
      <c r="BS2038">
        <v>3.52788176037689E-2</v>
      </c>
      <c r="BU2038">
        <v>2.5766895407404601E-8</v>
      </c>
    </row>
    <row r="2039" spans="3:73" x14ac:dyDescent="0.3">
      <c r="C2039">
        <v>26058</v>
      </c>
      <c r="D2039" t="s">
        <v>4289</v>
      </c>
      <c r="E2039" t="s">
        <v>1014</v>
      </c>
      <c r="F2039" t="s">
        <v>3614</v>
      </c>
      <c r="G2039" t="s">
        <v>4100</v>
      </c>
      <c r="H2039" t="s">
        <v>4700</v>
      </c>
      <c r="I2039" t="s">
        <v>4718</v>
      </c>
      <c r="J2039">
        <v>2019</v>
      </c>
      <c r="K2039" t="s">
        <v>4062</v>
      </c>
      <c r="L2039">
        <v>28.338778000000001</v>
      </c>
      <c r="M2039">
        <v>643354000</v>
      </c>
      <c r="N2039">
        <v>237478000</v>
      </c>
      <c r="O2039">
        <v>100241000</v>
      </c>
      <c r="P2039">
        <v>78008000</v>
      </c>
      <c r="Q2039">
        <v>42237000</v>
      </c>
      <c r="S2039">
        <v>105038000</v>
      </c>
      <c r="U2039">
        <v>106056000</v>
      </c>
      <c r="V2039">
        <v>238135000</v>
      </c>
      <c r="W2039">
        <v>96948000</v>
      </c>
      <c r="X2039">
        <v>48219000</v>
      </c>
      <c r="AB2039">
        <v>405219000</v>
      </c>
      <c r="AC2039">
        <v>364442000</v>
      </c>
      <c r="AD2039">
        <v>509766000</v>
      </c>
      <c r="AE2039">
        <v>307932000</v>
      </c>
      <c r="AF2039">
        <v>32472406</v>
      </c>
      <c r="AG2039">
        <v>38700000</v>
      </c>
      <c r="AH2039">
        <v>115040000</v>
      </c>
      <c r="AJ2039">
        <v>-12391000</v>
      </c>
      <c r="AK2039">
        <v>25967000</v>
      </c>
      <c r="AM2039">
        <v>14120000</v>
      </c>
      <c r="AN2039">
        <v>10062000</v>
      </c>
      <c r="AO2039">
        <v>2648000</v>
      </c>
      <c r="AQ2039">
        <v>64405000</v>
      </c>
      <c r="AS2039">
        <v>24619000</v>
      </c>
      <c r="AT2039">
        <v>21733000</v>
      </c>
      <c r="AU2039">
        <v>-95502000</v>
      </c>
      <c r="AV2039">
        <v>30059000</v>
      </c>
      <c r="AX2039">
        <v>5227000</v>
      </c>
      <c r="AY2039">
        <v>0.31</v>
      </c>
      <c r="AZ2039">
        <v>42861500</v>
      </c>
      <c r="BA2039">
        <v>-0.107710361613352</v>
      </c>
      <c r="BB2039">
        <v>26830000</v>
      </c>
      <c r="BC2039">
        <v>26830000</v>
      </c>
      <c r="BD2039">
        <v>0.233223226703755</v>
      </c>
      <c r="BE2039">
        <v>0.55984874826147402</v>
      </c>
      <c r="BF2039">
        <v>0.370931849791377</v>
      </c>
      <c r="BG2039">
        <v>0.33640472878998601</v>
      </c>
      <c r="BI2039">
        <v>0.17881290860086399</v>
      </c>
      <c r="BJ2039">
        <v>-0.83016342141863697</v>
      </c>
      <c r="BK2039">
        <v>0.18891689847009699</v>
      </c>
      <c r="BL2039">
        <v>2.96346569732665</v>
      </c>
      <c r="BM2039">
        <v>0.22572148817802501</v>
      </c>
      <c r="BN2039">
        <v>0.37014614038305499</v>
      </c>
      <c r="BO2039">
        <v>10.132175226586099</v>
      </c>
      <c r="BP2039">
        <v>1.03396666254074</v>
      </c>
      <c r="BQ2039">
        <v>2.0138734166769798</v>
      </c>
      <c r="BR2039">
        <v>91.4154129032258</v>
      </c>
      <c r="BS2039">
        <v>2.4831017301755302E-2</v>
      </c>
      <c r="BU2039">
        <v>2.1679687230855401E-8</v>
      </c>
    </row>
    <row r="2040" spans="3:73" x14ac:dyDescent="0.3">
      <c r="C2040">
        <v>26058</v>
      </c>
      <c r="D2040" t="s">
        <v>4289</v>
      </c>
      <c r="E2040" t="s">
        <v>1014</v>
      </c>
      <c r="F2040" t="s">
        <v>3614</v>
      </c>
      <c r="G2040" t="s">
        <v>4100</v>
      </c>
      <c r="H2040" t="s">
        <v>4700</v>
      </c>
      <c r="I2040" t="s">
        <v>4718</v>
      </c>
      <c r="J2040">
        <v>2018</v>
      </c>
      <c r="K2040" t="s">
        <v>4062</v>
      </c>
      <c r="L2040">
        <v>30.123121999999999</v>
      </c>
      <c r="M2040">
        <v>548341000</v>
      </c>
      <c r="N2040">
        <v>239359000</v>
      </c>
      <c r="O2040">
        <v>100933000</v>
      </c>
      <c r="P2040">
        <v>79518000</v>
      </c>
      <c r="Q2040">
        <v>43486000</v>
      </c>
      <c r="S2040">
        <v>99401000</v>
      </c>
      <c r="U2040">
        <v>71057000</v>
      </c>
      <c r="V2040">
        <v>170412000</v>
      </c>
      <c r="W2040">
        <v>103993000</v>
      </c>
      <c r="X2040">
        <v>51975000</v>
      </c>
      <c r="AB2040">
        <v>377929000</v>
      </c>
      <c r="AC2040">
        <v>352696000</v>
      </c>
      <c r="AD2040">
        <v>478847000</v>
      </c>
      <c r="AE2040">
        <v>306697000</v>
      </c>
      <c r="AF2040">
        <v>32750727</v>
      </c>
      <c r="AG2040">
        <v>42645000</v>
      </c>
      <c r="AH2040">
        <v>120073000</v>
      </c>
      <c r="AJ2040">
        <v>-17017000</v>
      </c>
      <c r="AK2040">
        <v>25304000</v>
      </c>
      <c r="AM2040">
        <v>11571000</v>
      </c>
      <c r="AN2040">
        <v>17564000</v>
      </c>
      <c r="AO2040">
        <v>2085000</v>
      </c>
      <c r="AQ2040">
        <v>58152000</v>
      </c>
      <c r="AS2040">
        <v>22514000</v>
      </c>
      <c r="AT2040">
        <v>28488000</v>
      </c>
      <c r="AU2040">
        <v>-28485000</v>
      </c>
      <c r="AV2040">
        <v>-42493000</v>
      </c>
      <c r="AX2040">
        <v>5278000</v>
      </c>
      <c r="AY2040">
        <v>0.53</v>
      </c>
      <c r="AZ2040">
        <v>40041000</v>
      </c>
      <c r="BA2040">
        <v>-0.141722119044248</v>
      </c>
      <c r="BB2040">
        <v>31220000</v>
      </c>
      <c r="BC2040">
        <v>31220000</v>
      </c>
      <c r="BD2040">
        <v>0.26000849483230998</v>
      </c>
      <c r="BE2040">
        <v>0.48430538089329001</v>
      </c>
      <c r="BF2040">
        <v>0.24704971142554899</v>
      </c>
      <c r="BG2040">
        <v>0.35515894497514</v>
      </c>
      <c r="BI2040">
        <v>0.21897505384423199</v>
      </c>
      <c r="BJ2040">
        <v>-0.23723068466682801</v>
      </c>
      <c r="BK2040">
        <v>0.23725566946773999</v>
      </c>
      <c r="BL2040">
        <v>2.04128053917439</v>
      </c>
      <c r="BM2040">
        <v>0.210738467432312</v>
      </c>
      <c r="BN2040">
        <v>0.31077741770175898</v>
      </c>
      <c r="BO2040">
        <v>14.9736211031175</v>
      </c>
      <c r="BP2040">
        <v>0.97057494254420995</v>
      </c>
      <c r="BQ2040">
        <v>1.8835210062215699</v>
      </c>
      <c r="BR2040">
        <v>56.836079245283003</v>
      </c>
      <c r="BS2040">
        <v>4.6474337772438701E-2</v>
      </c>
      <c r="BU2040">
        <v>4.2244058169656202E-8</v>
      </c>
    </row>
    <row r="2041" spans="3:73" x14ac:dyDescent="0.3">
      <c r="C2041">
        <v>26058</v>
      </c>
      <c r="D2041" t="s">
        <v>4289</v>
      </c>
      <c r="E2041" t="s">
        <v>1014</v>
      </c>
      <c r="F2041" t="s">
        <v>3614</v>
      </c>
      <c r="G2041" t="s">
        <v>4100</v>
      </c>
      <c r="H2041" t="s">
        <v>4700</v>
      </c>
      <c r="I2041" t="s">
        <v>4718</v>
      </c>
      <c r="J2041">
        <v>2017</v>
      </c>
      <c r="K2041" t="s">
        <v>4062</v>
      </c>
      <c r="L2041">
        <v>22.002531999999999</v>
      </c>
      <c r="M2041">
        <v>539696000</v>
      </c>
      <c r="N2041">
        <v>233609000</v>
      </c>
      <c r="O2041">
        <v>113572000</v>
      </c>
      <c r="P2041">
        <v>70584000</v>
      </c>
      <c r="Q2041">
        <v>36596000</v>
      </c>
      <c r="S2041">
        <v>88247000</v>
      </c>
      <c r="U2041">
        <v>71057000</v>
      </c>
      <c r="V2041">
        <v>195891000</v>
      </c>
      <c r="W2041">
        <v>102412000</v>
      </c>
      <c r="X2041">
        <v>49201000</v>
      </c>
      <c r="AB2041">
        <v>343805000</v>
      </c>
      <c r="AC2041">
        <v>343256000</v>
      </c>
      <c r="AD2041">
        <v>420160000</v>
      </c>
      <c r="AE2041">
        <v>304777000</v>
      </c>
      <c r="AF2041">
        <v>32938466</v>
      </c>
      <c r="AG2041">
        <v>32875000</v>
      </c>
      <c r="AJ2041">
        <v>19000</v>
      </c>
      <c r="AK2041">
        <v>25146000</v>
      </c>
      <c r="AM2041">
        <v>25805000</v>
      </c>
      <c r="AN2041">
        <v>-13621000</v>
      </c>
      <c r="AO2041">
        <v>3343000</v>
      </c>
      <c r="AQ2041">
        <v>58048000</v>
      </c>
      <c r="AS2041">
        <v>20674000</v>
      </c>
      <c r="AT2041">
        <v>18094000</v>
      </c>
      <c r="AU2041">
        <v>-36674000</v>
      </c>
      <c r="AV2041">
        <v>-20814000</v>
      </c>
      <c r="AX2041">
        <v>5267000</v>
      </c>
      <c r="AY2041">
        <v>-0.41</v>
      </c>
      <c r="BB2041">
        <v>15527000</v>
      </c>
      <c r="BC2041">
        <v>15527000</v>
      </c>
      <c r="BL2041">
        <v>3.2081352934674499</v>
      </c>
      <c r="BN2041">
        <v>0.36296544721472801</v>
      </c>
      <c r="BO2041">
        <v>4.6446305713431002</v>
      </c>
      <c r="BP2041">
        <v>1.10897160489005</v>
      </c>
      <c r="BQ2041">
        <v>1.9237296410576901</v>
      </c>
      <c r="BR2041">
        <v>-53.664712195122</v>
      </c>
      <c r="BS2041">
        <v>-3.9618388330594403E-2</v>
      </c>
      <c r="BU2041">
        <v>-2.6238821773970701E-8</v>
      </c>
    </row>
    <row r="2042" spans="3:73" x14ac:dyDescent="0.3">
      <c r="C2042">
        <v>866374</v>
      </c>
      <c r="D2042" t="s">
        <v>4390</v>
      </c>
      <c r="E2042" t="s">
        <v>1474</v>
      </c>
      <c r="F2042" t="s">
        <v>3614</v>
      </c>
      <c r="G2042" t="s">
        <v>4100</v>
      </c>
      <c r="H2042" t="s">
        <v>4700</v>
      </c>
      <c r="I2042" t="s">
        <v>4719</v>
      </c>
      <c r="J2042">
        <v>2026</v>
      </c>
      <c r="K2042" t="s">
        <v>4062</v>
      </c>
      <c r="L2042">
        <v>65.006350999999995</v>
      </c>
    </row>
    <row r="2043" spans="3:73" x14ac:dyDescent="0.3">
      <c r="C2043">
        <v>866374</v>
      </c>
      <c r="D2043" t="s">
        <v>4390</v>
      </c>
      <c r="E2043" t="s">
        <v>1474</v>
      </c>
      <c r="F2043" t="s">
        <v>3614</v>
      </c>
      <c r="G2043" t="s">
        <v>4100</v>
      </c>
      <c r="H2043" t="s">
        <v>4700</v>
      </c>
      <c r="I2043" t="s">
        <v>4719</v>
      </c>
      <c r="J2043">
        <v>2025</v>
      </c>
      <c r="K2043" t="s">
        <v>4062</v>
      </c>
      <c r="L2043">
        <v>48.971468999999999</v>
      </c>
      <c r="M2043">
        <v>18381000000</v>
      </c>
      <c r="N2043">
        <v>12841000000</v>
      </c>
      <c r="O2043">
        <v>2289000000</v>
      </c>
      <c r="P2043">
        <v>3671000000</v>
      </c>
      <c r="Q2043">
        <v>5071000000</v>
      </c>
      <c r="S2043">
        <v>2330000000</v>
      </c>
      <c r="T2043">
        <v>343000000</v>
      </c>
      <c r="U2043">
        <v>1341000000</v>
      </c>
      <c r="V2043">
        <v>13379000000</v>
      </c>
      <c r="W2043">
        <v>9850000000</v>
      </c>
      <c r="X2043">
        <v>5147000000</v>
      </c>
      <c r="AA2043">
        <v>3692000000</v>
      </c>
      <c r="AB2043">
        <v>5002000000</v>
      </c>
      <c r="AD2043">
        <v>1284000000</v>
      </c>
      <c r="AF2043">
        <v>377817433</v>
      </c>
      <c r="AG2043">
        <v>563000000</v>
      </c>
      <c r="AJ2043">
        <v>305000000</v>
      </c>
      <c r="AM2043">
        <v>185000000</v>
      </c>
      <c r="AN2043">
        <v>222000000</v>
      </c>
      <c r="AQ2043">
        <v>1505000000</v>
      </c>
      <c r="AU2043">
        <v>-838000000</v>
      </c>
      <c r="AV2043">
        <v>-821000000</v>
      </c>
      <c r="AY2043">
        <v>0.57999999999999996</v>
      </c>
      <c r="AZ2043">
        <v>5638000000</v>
      </c>
      <c r="BN2043">
        <v>0.727871171318209</v>
      </c>
      <c r="BP2043">
        <v>0.23238578680203001</v>
      </c>
      <c r="BQ2043">
        <v>0.78883248730964495</v>
      </c>
      <c r="BR2043">
        <v>84.433567241379293</v>
      </c>
      <c r="BS2043">
        <v>4.4382247101159497E-2</v>
      </c>
      <c r="BU2043">
        <v>5.67841903638545E-9</v>
      </c>
    </row>
    <row r="2044" spans="3:73" x14ac:dyDescent="0.3">
      <c r="C2044">
        <v>866374</v>
      </c>
      <c r="D2044" t="s">
        <v>4390</v>
      </c>
      <c r="E2044" t="s">
        <v>1474</v>
      </c>
      <c r="F2044" t="s">
        <v>3614</v>
      </c>
      <c r="G2044" t="s">
        <v>4100</v>
      </c>
      <c r="H2044" t="s">
        <v>4700</v>
      </c>
      <c r="I2044" t="s">
        <v>4719</v>
      </c>
      <c r="J2044">
        <v>2024</v>
      </c>
      <c r="K2044" t="s">
        <v>4062</v>
      </c>
      <c r="L2044">
        <v>30.719380999999998</v>
      </c>
      <c r="M2044">
        <v>18257000000</v>
      </c>
      <c r="N2044">
        <v>12992000000</v>
      </c>
      <c r="O2044">
        <v>2474000000</v>
      </c>
      <c r="P2044">
        <v>3033000000</v>
      </c>
      <c r="Q2044">
        <v>6205000000</v>
      </c>
      <c r="S2044">
        <v>2269000000</v>
      </c>
      <c r="T2044">
        <v>245000000</v>
      </c>
      <c r="U2044">
        <v>1135000000</v>
      </c>
      <c r="V2044">
        <v>12932000000</v>
      </c>
      <c r="W2044">
        <v>8539000000</v>
      </c>
      <c r="X2044">
        <v>4468000000</v>
      </c>
      <c r="AA2044">
        <v>3261000000</v>
      </c>
      <c r="AB2044">
        <v>5325000000</v>
      </c>
      <c r="AD2044">
        <v>446000000</v>
      </c>
      <c r="AF2044">
        <v>408101772</v>
      </c>
      <c r="AG2044">
        <v>437000000</v>
      </c>
      <c r="AJ2044">
        <v>159000000</v>
      </c>
      <c r="AM2044">
        <v>-206000000</v>
      </c>
      <c r="AN2044">
        <v>395000000</v>
      </c>
      <c r="AO2044">
        <v>207000000</v>
      </c>
      <c r="AQ2044">
        <v>1326000000</v>
      </c>
      <c r="AU2044">
        <v>-492000000</v>
      </c>
      <c r="AV2044">
        <v>-1656000000</v>
      </c>
      <c r="AY2044">
        <v>0.95</v>
      </c>
      <c r="AZ2044">
        <v>6867500000</v>
      </c>
      <c r="BB2044">
        <v>396000000</v>
      </c>
      <c r="BC2044">
        <v>396000000</v>
      </c>
      <c r="BN2044">
        <v>0.70833105110368599</v>
      </c>
      <c r="BO2044">
        <v>1.9130434782608701</v>
      </c>
      <c r="BP2044">
        <v>0.28972947651949899</v>
      </c>
      <c r="BQ2044">
        <v>0.79482374985361304</v>
      </c>
      <c r="BR2044">
        <v>32.336190526315796</v>
      </c>
      <c r="BS2044">
        <v>7.4178403755868497E-2</v>
      </c>
      <c r="BU2044">
        <v>5.4804529483568104E-9</v>
      </c>
    </row>
    <row r="2045" spans="3:73" x14ac:dyDescent="0.3">
      <c r="C2045">
        <v>866374</v>
      </c>
      <c r="D2045" t="s">
        <v>4390</v>
      </c>
      <c r="E2045" t="s">
        <v>1474</v>
      </c>
      <c r="F2045" t="s">
        <v>3614</v>
      </c>
      <c r="G2045" t="s">
        <v>4100</v>
      </c>
      <c r="H2045" t="s">
        <v>4700</v>
      </c>
      <c r="I2045" t="s">
        <v>4719</v>
      </c>
      <c r="J2045">
        <v>2023</v>
      </c>
      <c r="K2045" t="s">
        <v>4062</v>
      </c>
      <c r="L2045">
        <v>17.983832</v>
      </c>
      <c r="M2045">
        <v>21395000000</v>
      </c>
      <c r="N2045">
        <v>16021000000</v>
      </c>
      <c r="O2045">
        <v>3294000000</v>
      </c>
      <c r="P2045">
        <v>3739000000</v>
      </c>
      <c r="Q2045">
        <v>7530000000</v>
      </c>
      <c r="S2045">
        <v>2349000000</v>
      </c>
      <c r="T2045">
        <v>316000000</v>
      </c>
      <c r="U2045">
        <v>1343000000</v>
      </c>
      <c r="V2045">
        <v>15689000000</v>
      </c>
      <c r="W2045">
        <v>10855000000</v>
      </c>
      <c r="X2045">
        <v>5930000000</v>
      </c>
      <c r="AA2045">
        <v>3841000000</v>
      </c>
      <c r="AB2045">
        <v>5351000000</v>
      </c>
      <c r="AD2045">
        <v>-560000000</v>
      </c>
      <c r="AF2045">
        <v>450122691</v>
      </c>
      <c r="AG2045">
        <v>2265000000</v>
      </c>
      <c r="AJ2045">
        <v>1184000000</v>
      </c>
      <c r="AM2045">
        <v>-59000000</v>
      </c>
      <c r="AN2045">
        <v>793000000</v>
      </c>
      <c r="AQ2045">
        <v>950000000</v>
      </c>
      <c r="AU2045">
        <v>-604000000</v>
      </c>
      <c r="AV2045">
        <v>2000000</v>
      </c>
      <c r="AY2045">
        <v>1.75</v>
      </c>
      <c r="AZ2045">
        <v>7055000000</v>
      </c>
      <c r="BN2045">
        <v>0.73330217340500103</v>
      </c>
      <c r="BP2045">
        <v>0.30345462920313199</v>
      </c>
      <c r="BQ2045">
        <v>0.78222017503454599</v>
      </c>
      <c r="BR2045">
        <v>10.2764754285714</v>
      </c>
      <c r="BS2045">
        <v>0.148196598766586</v>
      </c>
      <c r="BU2045">
        <v>5.8814625303681603E-9</v>
      </c>
    </row>
    <row r="2046" spans="3:73" x14ac:dyDescent="0.3">
      <c r="C2046">
        <v>866374</v>
      </c>
      <c r="D2046" t="s">
        <v>4390</v>
      </c>
      <c r="E2046" t="s">
        <v>1474</v>
      </c>
      <c r="F2046" t="s">
        <v>3614</v>
      </c>
      <c r="G2046" t="s">
        <v>4100</v>
      </c>
      <c r="H2046" t="s">
        <v>4700</v>
      </c>
      <c r="I2046" t="s">
        <v>4719</v>
      </c>
      <c r="J2046">
        <v>2022</v>
      </c>
      <c r="K2046" t="s">
        <v>4062</v>
      </c>
      <c r="L2046">
        <v>12.819667000000001</v>
      </c>
      <c r="M2046">
        <v>19325000000</v>
      </c>
      <c r="N2046">
        <v>14337000000</v>
      </c>
      <c r="O2046">
        <v>2964000000</v>
      </c>
      <c r="P2046">
        <v>3371000000</v>
      </c>
      <c r="Q2046">
        <v>6580000000</v>
      </c>
      <c r="S2046">
        <v>2125000000</v>
      </c>
      <c r="T2046">
        <v>411000000</v>
      </c>
      <c r="U2046">
        <v>1342000000</v>
      </c>
      <c r="V2046">
        <v>15118000000</v>
      </c>
      <c r="W2046">
        <v>10711000000</v>
      </c>
      <c r="X2046">
        <v>6254000000</v>
      </c>
      <c r="AA2046">
        <v>4215000000</v>
      </c>
      <c r="AC2046">
        <v>388000000</v>
      </c>
      <c r="AD2046">
        <v>-1353000000</v>
      </c>
      <c r="AF2046">
        <v>460560312</v>
      </c>
      <c r="AG2046">
        <v>505000000</v>
      </c>
      <c r="AJ2046">
        <v>228000000</v>
      </c>
      <c r="AM2046">
        <v>105000000</v>
      </c>
      <c r="AN2046">
        <v>168000000</v>
      </c>
      <c r="AO2046">
        <v>7200000</v>
      </c>
      <c r="AQ2046">
        <v>1024000000</v>
      </c>
      <c r="AU2046">
        <v>-951000000</v>
      </c>
      <c r="AV2046">
        <v>280000000</v>
      </c>
      <c r="AY2046">
        <v>0.36</v>
      </c>
      <c r="AZ2046">
        <v>5237500000</v>
      </c>
      <c r="BB2046">
        <v>280200000</v>
      </c>
      <c r="BC2046">
        <v>280200000</v>
      </c>
      <c r="BN2046">
        <v>0.78230271668822804</v>
      </c>
      <c r="BO2046">
        <v>38.9166666666667</v>
      </c>
      <c r="BP2046">
        <v>0.27672486229110299</v>
      </c>
      <c r="BQ2046">
        <v>0.72420875735225498</v>
      </c>
      <c r="BR2046">
        <v>35.610186111111098</v>
      </c>
    </row>
    <row r="2047" spans="3:73" x14ac:dyDescent="0.3">
      <c r="C2047">
        <v>866374</v>
      </c>
      <c r="D2047" t="s">
        <v>4390</v>
      </c>
      <c r="E2047" t="s">
        <v>1474</v>
      </c>
      <c r="F2047" t="s">
        <v>3614</v>
      </c>
      <c r="G2047" t="s">
        <v>4100</v>
      </c>
      <c r="H2047" t="s">
        <v>4700</v>
      </c>
      <c r="I2047" t="s">
        <v>4719</v>
      </c>
      <c r="J2047">
        <v>2021</v>
      </c>
      <c r="K2047" t="s">
        <v>4062</v>
      </c>
      <c r="L2047">
        <v>13.101405</v>
      </c>
      <c r="M2047">
        <v>15836000000</v>
      </c>
      <c r="N2047">
        <v>11363000000</v>
      </c>
      <c r="O2047">
        <v>2637000000</v>
      </c>
      <c r="P2047">
        <v>4106000000</v>
      </c>
      <c r="Q2047">
        <v>3895000000</v>
      </c>
      <c r="S2047">
        <v>2097000000</v>
      </c>
      <c r="T2047">
        <v>213000000</v>
      </c>
      <c r="U2047">
        <v>1090000000</v>
      </c>
      <c r="W2047">
        <v>7834000000</v>
      </c>
      <c r="X2047">
        <v>5247000000</v>
      </c>
      <c r="AA2047">
        <v>3804000000</v>
      </c>
      <c r="AC2047">
        <v>388000000</v>
      </c>
      <c r="AD2047">
        <v>-2289000000</v>
      </c>
      <c r="AF2047">
        <v>492567845</v>
      </c>
      <c r="AG2047">
        <v>1687000000</v>
      </c>
      <c r="AM2047">
        <v>101000000</v>
      </c>
      <c r="AN2047">
        <v>613000000</v>
      </c>
      <c r="AO2047">
        <v>7200000</v>
      </c>
      <c r="AQ2047">
        <v>144000000</v>
      </c>
      <c r="AU2047">
        <v>-202000000</v>
      </c>
      <c r="AV2047">
        <v>743000000</v>
      </c>
      <c r="AY2047">
        <v>1.23</v>
      </c>
      <c r="AZ2047">
        <v>3840036500</v>
      </c>
      <c r="BB2047">
        <v>721200000</v>
      </c>
      <c r="BC2047">
        <v>721200000</v>
      </c>
      <c r="BO2047">
        <v>100.166666666667</v>
      </c>
      <c r="BP2047">
        <v>0.33660965024253298</v>
      </c>
      <c r="BQ2047">
        <v>0.95328057186622395</v>
      </c>
      <c r="BR2047">
        <v>10.651548780487801</v>
      </c>
    </row>
    <row r="2048" spans="3:73" x14ac:dyDescent="0.3">
      <c r="C2048">
        <v>866374</v>
      </c>
      <c r="D2048" t="s">
        <v>4390</v>
      </c>
      <c r="E2048" t="s">
        <v>1474</v>
      </c>
      <c r="F2048" t="s">
        <v>3614</v>
      </c>
      <c r="G2048" t="s">
        <v>4100</v>
      </c>
      <c r="H2048" t="s">
        <v>4700</v>
      </c>
      <c r="I2048" t="s">
        <v>4719</v>
      </c>
      <c r="J2048">
        <v>2020</v>
      </c>
      <c r="K2048" t="s">
        <v>4062</v>
      </c>
      <c r="L2048">
        <v>8.3940180000000009</v>
      </c>
      <c r="M2048">
        <v>13689617000</v>
      </c>
      <c r="N2048">
        <v>9086270000</v>
      </c>
      <c r="O2048">
        <v>1922686000</v>
      </c>
      <c r="P2048">
        <v>2435982000</v>
      </c>
      <c r="Q2048">
        <v>3785073000</v>
      </c>
      <c r="S2048">
        <v>2215991000</v>
      </c>
      <c r="T2048">
        <v>262418000</v>
      </c>
      <c r="U2048">
        <v>1064553000</v>
      </c>
      <c r="W2048">
        <v>7211085000</v>
      </c>
      <c r="X2048">
        <v>5108251000</v>
      </c>
      <c r="AA2048">
        <v>2851616000</v>
      </c>
      <c r="AC2048">
        <v>388215000</v>
      </c>
      <c r="AD2048">
        <v>-2902410000</v>
      </c>
      <c r="AF2048">
        <v>497426277</v>
      </c>
      <c r="AG2048">
        <v>365627000</v>
      </c>
      <c r="AM2048">
        <v>70906000</v>
      </c>
      <c r="AN2048">
        <v>87579000</v>
      </c>
      <c r="AO2048">
        <v>7200000</v>
      </c>
      <c r="AQ2048">
        <v>-1533276000</v>
      </c>
      <c r="AU2048">
        <v>2279030000</v>
      </c>
      <c r="AV2048">
        <v>-508460000</v>
      </c>
      <c r="AY2048">
        <v>0.1</v>
      </c>
      <c r="AZ2048">
        <v>3753963500</v>
      </c>
      <c r="BB2048">
        <v>165685000</v>
      </c>
      <c r="BC2048">
        <v>165685000</v>
      </c>
      <c r="BO2048">
        <v>23.0118055555556</v>
      </c>
      <c r="BP2048">
        <v>0.26662922431229102</v>
      </c>
      <c r="BQ2048">
        <v>0.73514554328509496</v>
      </c>
      <c r="BR2048">
        <v>83.940179999999998</v>
      </c>
    </row>
    <row r="2049" spans="3:73" x14ac:dyDescent="0.3">
      <c r="C2049">
        <v>866374</v>
      </c>
      <c r="D2049" t="s">
        <v>4390</v>
      </c>
      <c r="E2049" t="s">
        <v>1474</v>
      </c>
      <c r="F2049" t="s">
        <v>3614</v>
      </c>
      <c r="G2049" t="s">
        <v>4100</v>
      </c>
      <c r="H2049" t="s">
        <v>4700</v>
      </c>
      <c r="I2049" t="s">
        <v>4719</v>
      </c>
      <c r="J2049">
        <v>2019</v>
      </c>
      <c r="K2049" t="s">
        <v>4062</v>
      </c>
      <c r="L2049">
        <v>7.4377740000000001</v>
      </c>
      <c r="M2049">
        <v>13499367000</v>
      </c>
      <c r="N2049">
        <v>9103432000</v>
      </c>
      <c r="O2049">
        <v>1696625000</v>
      </c>
      <c r="P2049">
        <v>2612961000</v>
      </c>
      <c r="Q2049">
        <v>3722854000</v>
      </c>
      <c r="S2049">
        <v>2336213000</v>
      </c>
      <c r="T2049">
        <v>330995000</v>
      </c>
      <c r="U2049">
        <v>1073055000</v>
      </c>
      <c r="W2049">
        <v>7597513000</v>
      </c>
      <c r="X2049">
        <v>5147236000</v>
      </c>
      <c r="AA2049">
        <v>3065154000</v>
      </c>
      <c r="AC2049">
        <v>388215000</v>
      </c>
      <c r="AD2049">
        <v>-3012012000</v>
      </c>
      <c r="AF2049">
        <v>516548265</v>
      </c>
      <c r="AG2049">
        <v>380295000</v>
      </c>
      <c r="AM2049">
        <v>88727000</v>
      </c>
      <c r="AN2049">
        <v>93399000</v>
      </c>
      <c r="AQ2049">
        <v>-2971024000</v>
      </c>
      <c r="AS2049">
        <v>433413000</v>
      </c>
      <c r="AU2049">
        <v>3252897000</v>
      </c>
      <c r="AV2049">
        <v>-29704000</v>
      </c>
      <c r="AY2049">
        <v>-0.12</v>
      </c>
      <c r="AZ2049">
        <v>3761341500</v>
      </c>
      <c r="BP2049">
        <v>0.22331320788789699</v>
      </c>
      <c r="BQ2049">
        <v>0.70820253943625999</v>
      </c>
      <c r="BR2049">
        <v>-61.981450000000002</v>
      </c>
    </row>
    <row r="2050" spans="3:73" x14ac:dyDescent="0.3">
      <c r="C2050">
        <v>866374</v>
      </c>
      <c r="D2050" t="s">
        <v>4390</v>
      </c>
      <c r="E2050" t="s">
        <v>1474</v>
      </c>
      <c r="F2050" t="s">
        <v>3614</v>
      </c>
      <c r="G2050" t="s">
        <v>4100</v>
      </c>
      <c r="H2050" t="s">
        <v>4700</v>
      </c>
      <c r="I2050" t="s">
        <v>4719</v>
      </c>
      <c r="J2050">
        <v>2018</v>
      </c>
      <c r="K2050" t="s">
        <v>4062</v>
      </c>
      <c r="L2050">
        <v>9.3173270000000006</v>
      </c>
      <c r="M2050">
        <v>13715855000</v>
      </c>
      <c r="N2050">
        <v>9170414000</v>
      </c>
      <c r="O2050">
        <v>1472424000</v>
      </c>
      <c r="P2050">
        <v>2517695000</v>
      </c>
      <c r="Q2050">
        <v>3799829000</v>
      </c>
      <c r="S2050">
        <v>2239506000</v>
      </c>
      <c r="T2050">
        <v>424433000</v>
      </c>
      <c r="U2050">
        <v>1121170000</v>
      </c>
      <c r="W2050">
        <v>7268064000</v>
      </c>
      <c r="X2050">
        <v>5122303000</v>
      </c>
      <c r="Y2050">
        <v>329000000</v>
      </c>
      <c r="AA2050">
        <v>2954457000</v>
      </c>
      <c r="AB2050">
        <v>3018573000</v>
      </c>
      <c r="AC2050">
        <v>388215000</v>
      </c>
      <c r="AD2050">
        <v>-3144114000</v>
      </c>
      <c r="AF2050">
        <v>528078493</v>
      </c>
      <c r="AG2050">
        <v>349297000</v>
      </c>
      <c r="AK2050">
        <v>78200000</v>
      </c>
      <c r="AM2050">
        <v>92359000</v>
      </c>
      <c r="AN2050">
        <v>428534000</v>
      </c>
      <c r="AO2050">
        <v>123100000</v>
      </c>
      <c r="AQ2050">
        <v>753598000</v>
      </c>
      <c r="AS2050">
        <v>555364000</v>
      </c>
      <c r="AU2050">
        <v>-908985000</v>
      </c>
      <c r="AV2050">
        <v>-187785000</v>
      </c>
      <c r="AY2050">
        <v>-0.04</v>
      </c>
      <c r="AZ2050">
        <v>3598145500</v>
      </c>
      <c r="BB2050">
        <v>643993000</v>
      </c>
      <c r="BC2050">
        <v>643993000</v>
      </c>
      <c r="BO2050">
        <v>5.2314622258326597</v>
      </c>
      <c r="BP2050">
        <v>0.202588199553554</v>
      </c>
      <c r="BQ2050">
        <v>0.738929238928001</v>
      </c>
      <c r="BR2050">
        <v>-232.93317500000001</v>
      </c>
      <c r="BS2050">
        <v>0.14196575666714001</v>
      </c>
      <c r="BU2050">
        <v>-1.2346664466951801E-10</v>
      </c>
    </row>
    <row r="2051" spans="3:73" x14ac:dyDescent="0.3">
      <c r="C2051">
        <v>866374</v>
      </c>
      <c r="D2051" t="s">
        <v>4390</v>
      </c>
      <c r="E2051" t="s">
        <v>1474</v>
      </c>
      <c r="F2051" t="s">
        <v>3614</v>
      </c>
      <c r="G2051" t="s">
        <v>4100</v>
      </c>
      <c r="H2051" t="s">
        <v>4700</v>
      </c>
      <c r="I2051" t="s">
        <v>4719</v>
      </c>
      <c r="J2051">
        <v>2017</v>
      </c>
      <c r="K2051" t="s">
        <v>4062</v>
      </c>
      <c r="L2051">
        <v>12.059956</v>
      </c>
      <c r="M2051">
        <v>12593363000</v>
      </c>
      <c r="N2051">
        <v>8387776000</v>
      </c>
      <c r="O2051">
        <v>1830675000</v>
      </c>
      <c r="P2051">
        <v>2192704000</v>
      </c>
      <c r="Q2051">
        <v>3396462000</v>
      </c>
      <c r="S2051">
        <v>2317026000</v>
      </c>
      <c r="T2051">
        <v>362181000</v>
      </c>
      <c r="U2051">
        <v>984867000</v>
      </c>
      <c r="W2051">
        <v>6504627000</v>
      </c>
      <c r="X2051">
        <v>4484908000</v>
      </c>
      <c r="Y2051">
        <v>280700000</v>
      </c>
      <c r="Z2051">
        <v>61534000</v>
      </c>
      <c r="AA2051">
        <v>2968150000</v>
      </c>
      <c r="AB2051">
        <v>2644533000</v>
      </c>
      <c r="AC2051">
        <v>388215000</v>
      </c>
      <c r="AD2051">
        <v>-3572648000</v>
      </c>
      <c r="AE2051">
        <v>6733539000</v>
      </c>
      <c r="AF2051">
        <v>531294774</v>
      </c>
      <c r="AG2051">
        <v>384804000</v>
      </c>
      <c r="AK2051">
        <v>65600000</v>
      </c>
      <c r="AM2051">
        <v>51284000</v>
      </c>
      <c r="AN2051">
        <v>319564000</v>
      </c>
      <c r="AO2051">
        <v>108000000</v>
      </c>
      <c r="AQ2051">
        <v>1149909000</v>
      </c>
      <c r="AS2051">
        <v>609660000</v>
      </c>
      <c r="AU2051">
        <v>-702187000</v>
      </c>
      <c r="AV2051">
        <v>-242107000</v>
      </c>
      <c r="AY2051">
        <v>0.16</v>
      </c>
      <c r="BB2051">
        <v>478848000</v>
      </c>
      <c r="BC2051">
        <v>478848000</v>
      </c>
      <c r="BO2051">
        <v>4.43377777777778</v>
      </c>
      <c r="BP2051">
        <v>0.28144196431248097</v>
      </c>
      <c r="BQ2051">
        <v>0.76734822765394495</v>
      </c>
      <c r="BR2051">
        <v>75.374724999999998</v>
      </c>
      <c r="BS2051">
        <v>0.12083948281227699</v>
      </c>
      <c r="BU2051">
        <v>7.2965357588655498E-10</v>
      </c>
    </row>
    <row r="2052" spans="3:73" x14ac:dyDescent="0.3">
      <c r="C2052">
        <v>1408710</v>
      </c>
      <c r="D2052" t="s">
        <v>4495</v>
      </c>
      <c r="E2052" t="s">
        <v>186</v>
      </c>
      <c r="F2052" t="s">
        <v>3614</v>
      </c>
      <c r="G2052" t="s">
        <v>4193</v>
      </c>
      <c r="H2052" t="s">
        <v>4662</v>
      </c>
      <c r="I2052" t="s">
        <v>4720</v>
      </c>
      <c r="J2052">
        <v>2026</v>
      </c>
      <c r="K2052" t="s">
        <v>4062</v>
      </c>
      <c r="L2052">
        <v>521.48714800000005</v>
      </c>
    </row>
    <row r="2053" spans="3:73" x14ac:dyDescent="0.3">
      <c r="C2053">
        <v>1408710</v>
      </c>
      <c r="D2053" t="s">
        <v>4495</v>
      </c>
      <c r="E2053" t="s">
        <v>186</v>
      </c>
      <c r="F2053" t="s">
        <v>3614</v>
      </c>
      <c r="G2053" t="s">
        <v>4193</v>
      </c>
      <c r="H2053" t="s">
        <v>4662</v>
      </c>
      <c r="I2053" t="s">
        <v>4720</v>
      </c>
      <c r="J2053">
        <v>2025</v>
      </c>
      <c r="K2053" t="s">
        <v>4062</v>
      </c>
      <c r="L2053">
        <v>291.81438100000003</v>
      </c>
      <c r="M2053">
        <v>2831432000</v>
      </c>
      <c r="N2053">
        <v>2428839000</v>
      </c>
      <c r="O2053">
        <v>306425000</v>
      </c>
      <c r="P2053">
        <v>758894000</v>
      </c>
      <c r="Q2053">
        <v>581015000</v>
      </c>
      <c r="R2053">
        <v>386408000</v>
      </c>
      <c r="S2053">
        <v>380640000</v>
      </c>
      <c r="V2053">
        <v>849620000</v>
      </c>
      <c r="W2053">
        <v>809842000</v>
      </c>
      <c r="AB2053">
        <v>1981812000</v>
      </c>
      <c r="AD2053">
        <v>2093297000</v>
      </c>
      <c r="AE2053">
        <v>396000</v>
      </c>
      <c r="AF2053">
        <v>35728074</v>
      </c>
      <c r="AG2053">
        <v>413349000</v>
      </c>
      <c r="AH2053">
        <v>3419327000</v>
      </c>
      <c r="AI2053">
        <v>3005978000</v>
      </c>
      <c r="AJ2053">
        <v>324447000</v>
      </c>
      <c r="AM2053">
        <v>22653000</v>
      </c>
      <c r="AN2053">
        <v>332527000</v>
      </c>
      <c r="AP2053">
        <v>53433000</v>
      </c>
      <c r="AQ2053">
        <v>328365000</v>
      </c>
      <c r="AU2053">
        <v>-286296000</v>
      </c>
      <c r="AV2053">
        <v>-147008000</v>
      </c>
      <c r="AY2053">
        <v>9.23</v>
      </c>
      <c r="AZ2053">
        <v>522110500</v>
      </c>
      <c r="BA2053">
        <v>9.4886215913248403E-2</v>
      </c>
      <c r="BE2053">
        <v>9.6032055430790894E-2</v>
      </c>
      <c r="BG2053">
        <v>0.120886069100732</v>
      </c>
      <c r="BH2053">
        <v>5.7573597926109503</v>
      </c>
      <c r="BI2053">
        <v>1.20763168601612</v>
      </c>
      <c r="BJ2053">
        <v>-8.3728757150164299E-2</v>
      </c>
      <c r="BN2053">
        <v>0.30006724512543498</v>
      </c>
      <c r="BP2053">
        <v>0.37837627586615702</v>
      </c>
      <c r="BQ2053">
        <v>2.2817092716850902</v>
      </c>
      <c r="BR2053">
        <v>31.615859263271901</v>
      </c>
      <c r="BS2053">
        <v>0.16778937659071599</v>
      </c>
      <c r="BU2053">
        <v>1.3590828679158301E-6</v>
      </c>
    </row>
    <row r="2054" spans="3:73" x14ac:dyDescent="0.3">
      <c r="C2054">
        <v>1408710</v>
      </c>
      <c r="D2054" t="s">
        <v>4495</v>
      </c>
      <c r="E2054" t="s">
        <v>186</v>
      </c>
      <c r="F2054" t="s">
        <v>3614</v>
      </c>
      <c r="G2054" t="s">
        <v>4193</v>
      </c>
      <c r="H2054" t="s">
        <v>4662</v>
      </c>
      <c r="I2054" t="s">
        <v>4720</v>
      </c>
      <c r="J2054">
        <v>2024</v>
      </c>
      <c r="K2054" t="s">
        <v>4062</v>
      </c>
      <c r="L2054">
        <v>221.676523</v>
      </c>
      <c r="M2054">
        <v>2338519000</v>
      </c>
      <c r="N2054">
        <v>2012691000</v>
      </c>
      <c r="O2054">
        <v>409973000</v>
      </c>
      <c r="P2054">
        <v>592452000</v>
      </c>
      <c r="Q2054">
        <v>463206000</v>
      </c>
      <c r="R2054">
        <v>307240000</v>
      </c>
      <c r="S2054">
        <v>307240000</v>
      </c>
      <c r="V2054">
        <v>592774000</v>
      </c>
      <c r="W2054">
        <v>557942000</v>
      </c>
      <c r="AB2054">
        <v>1745745000</v>
      </c>
      <c r="AD2054">
        <v>1760770000</v>
      </c>
      <c r="AE2054">
        <v>395000</v>
      </c>
      <c r="AF2054">
        <v>36145242</v>
      </c>
      <c r="AG2054">
        <v>356118000</v>
      </c>
      <c r="AH2054">
        <v>2882967000</v>
      </c>
      <c r="AI2054">
        <v>2526849000</v>
      </c>
      <c r="AJ2054">
        <v>277605000</v>
      </c>
      <c r="AM2054">
        <v>15173000</v>
      </c>
      <c r="AN2054">
        <v>296181000</v>
      </c>
      <c r="AP2054">
        <v>49017000</v>
      </c>
      <c r="AQ2054">
        <v>413146000</v>
      </c>
      <c r="AU2054">
        <v>-169751000</v>
      </c>
      <c r="AV2054">
        <v>-64853000</v>
      </c>
      <c r="AY2054">
        <v>8.17</v>
      </c>
      <c r="AZ2054">
        <v>491391000</v>
      </c>
      <c r="BA2054">
        <v>9.6291424771771605E-2</v>
      </c>
      <c r="BE2054">
        <v>0.143305837354364</v>
      </c>
      <c r="BG2054">
        <v>0.123524827027156</v>
      </c>
      <c r="BH2054">
        <v>5.1422370373083801</v>
      </c>
      <c r="BI2054">
        <v>1.2328174370189</v>
      </c>
      <c r="BJ2054">
        <v>-5.8880660097739602E-2</v>
      </c>
      <c r="BN2054">
        <v>0.25348265290981198</v>
      </c>
      <c r="BP2054">
        <v>0.73479501453556095</v>
      </c>
      <c r="BQ2054">
        <v>2.7771435023712101</v>
      </c>
      <c r="BR2054">
        <v>27.1329893512852</v>
      </c>
      <c r="BS2054">
        <v>0.169658798965485</v>
      </c>
      <c r="BU2054">
        <v>1.03743513108157E-6</v>
      </c>
    </row>
    <row r="2055" spans="3:73" x14ac:dyDescent="0.3">
      <c r="C2055">
        <v>1408710</v>
      </c>
      <c r="D2055" t="s">
        <v>4495</v>
      </c>
      <c r="E2055" t="s">
        <v>186</v>
      </c>
      <c r="F2055" t="s">
        <v>3614</v>
      </c>
      <c r="G2055" t="s">
        <v>4193</v>
      </c>
      <c r="H2055" t="s">
        <v>4662</v>
      </c>
      <c r="I2055" t="s">
        <v>4720</v>
      </c>
      <c r="J2055">
        <v>2023</v>
      </c>
      <c r="K2055" t="s">
        <v>4062</v>
      </c>
      <c r="L2055">
        <v>135.738665</v>
      </c>
      <c r="M2055">
        <v>1979648000</v>
      </c>
      <c r="N2055">
        <v>1652540000</v>
      </c>
      <c r="O2055">
        <v>231368000</v>
      </c>
      <c r="P2055">
        <v>531767000</v>
      </c>
      <c r="Q2055">
        <v>519576000</v>
      </c>
      <c r="R2055">
        <v>310350000</v>
      </c>
      <c r="S2055">
        <v>310350000</v>
      </c>
      <c r="V2055">
        <v>510990000</v>
      </c>
      <c r="W2055">
        <v>481885000</v>
      </c>
      <c r="AB2055">
        <v>1468658000</v>
      </c>
      <c r="AD2055">
        <v>1464589000</v>
      </c>
      <c r="AE2055">
        <v>393000</v>
      </c>
      <c r="AF2055">
        <v>36183682</v>
      </c>
      <c r="AG2055">
        <v>336273000</v>
      </c>
      <c r="AH2055">
        <v>2645237000</v>
      </c>
      <c r="AI2055">
        <v>2308964000</v>
      </c>
      <c r="AJ2055">
        <v>251704000</v>
      </c>
      <c r="AM2055">
        <v>12183000</v>
      </c>
      <c r="AN2055">
        <v>247913000</v>
      </c>
      <c r="AO2055">
        <v>1472000</v>
      </c>
      <c r="AP2055">
        <v>43832000</v>
      </c>
      <c r="AQ2055">
        <v>213310000</v>
      </c>
      <c r="AU2055">
        <v>-98717000</v>
      </c>
      <c r="AV2055">
        <v>-80984000</v>
      </c>
      <c r="AY2055">
        <v>6.79</v>
      </c>
      <c r="AZ2055">
        <v>538360500</v>
      </c>
      <c r="BA2055">
        <v>9.5153666760294103E-2</v>
      </c>
      <c r="BB2055">
        <v>261568000</v>
      </c>
      <c r="BC2055">
        <v>305400000</v>
      </c>
      <c r="BD2055">
        <v>0.115452793076764</v>
      </c>
      <c r="BE2055">
        <v>8.0639277312392094E-2</v>
      </c>
      <c r="BG2055">
        <v>0.127123959025222</v>
      </c>
      <c r="BH2055">
        <v>4.2888807778431</v>
      </c>
      <c r="BI2055">
        <v>1.3362158323095801</v>
      </c>
      <c r="BJ2055">
        <v>-3.7318773327304898E-2</v>
      </c>
      <c r="BN2055">
        <v>0.25812164586835601</v>
      </c>
      <c r="BO2055">
        <v>177.695652173913</v>
      </c>
      <c r="BP2055">
        <v>0.48013115162331299</v>
      </c>
      <c r="BQ2055">
        <v>2.3511086670056098</v>
      </c>
      <c r="BR2055">
        <v>19.990966863033901</v>
      </c>
      <c r="BS2055">
        <v>0.168802403282452</v>
      </c>
      <c r="BU2055">
        <v>6.2755626929482602E-7</v>
      </c>
    </row>
    <row r="2056" spans="3:73" x14ac:dyDescent="0.3">
      <c r="C2056">
        <v>1408710</v>
      </c>
      <c r="D2056" t="s">
        <v>4495</v>
      </c>
      <c r="E2056" t="s">
        <v>186</v>
      </c>
      <c r="F2056" t="s">
        <v>3614</v>
      </c>
      <c r="G2056" t="s">
        <v>4193</v>
      </c>
      <c r="H2056" t="s">
        <v>4662</v>
      </c>
      <c r="I2056" t="s">
        <v>4720</v>
      </c>
      <c r="J2056">
        <v>2022</v>
      </c>
      <c r="K2056" t="s">
        <v>4062</v>
      </c>
      <c r="L2056">
        <v>101.996573</v>
      </c>
      <c r="M2056">
        <v>1835641000</v>
      </c>
      <c r="N2056">
        <v>1525171000</v>
      </c>
      <c r="O2056">
        <v>197996000</v>
      </c>
      <c r="P2056">
        <v>439330000</v>
      </c>
      <c r="Q2056">
        <v>557145000</v>
      </c>
      <c r="R2056">
        <v>292277000</v>
      </c>
      <c r="S2056">
        <v>292277000</v>
      </c>
      <c r="V2056">
        <v>581959000</v>
      </c>
      <c r="W2056">
        <v>538487000</v>
      </c>
      <c r="AB2056">
        <v>1253682000</v>
      </c>
      <c r="AD2056">
        <v>1216676000</v>
      </c>
      <c r="AE2056">
        <v>390000</v>
      </c>
      <c r="AF2056">
        <v>36436683</v>
      </c>
      <c r="AG2056">
        <v>278594000</v>
      </c>
      <c r="AH2056">
        <v>2262224000</v>
      </c>
      <c r="AI2056">
        <v>1983630000</v>
      </c>
      <c r="AJ2056">
        <v>204518000</v>
      </c>
      <c r="AM2056">
        <v>6586000</v>
      </c>
      <c r="AN2056">
        <v>200380000</v>
      </c>
      <c r="AO2056">
        <v>432000</v>
      </c>
      <c r="AP2056">
        <v>38738000</v>
      </c>
      <c r="AQ2056">
        <v>124246000</v>
      </c>
      <c r="AU2056">
        <v>-135543000</v>
      </c>
      <c r="AV2056">
        <v>-92934000</v>
      </c>
      <c r="AY2056">
        <v>5.43</v>
      </c>
      <c r="AZ2056">
        <v>489639000</v>
      </c>
      <c r="BA2056">
        <v>9.0405724632043494E-2</v>
      </c>
      <c r="BB2056">
        <v>207398000</v>
      </c>
      <c r="BC2056">
        <v>246136000</v>
      </c>
      <c r="BD2056">
        <v>0.108802664988083</v>
      </c>
      <c r="BE2056">
        <v>5.49220590003466E-2</v>
      </c>
      <c r="BG2056">
        <v>0.123150492612579</v>
      </c>
      <c r="BH2056">
        <v>4.0512091561333996</v>
      </c>
      <c r="BI2056">
        <v>1.23238912183809</v>
      </c>
      <c r="BJ2056">
        <v>-5.99158173549569E-2</v>
      </c>
      <c r="BN2056">
        <v>0.31703312357917501</v>
      </c>
      <c r="BO2056">
        <v>480.08796296296299</v>
      </c>
      <c r="BP2056">
        <v>0.36768947068360103</v>
      </c>
      <c r="BQ2056">
        <v>1.7976775669607601</v>
      </c>
      <c r="BR2056">
        <v>18.783899263351699</v>
      </c>
      <c r="BS2056">
        <v>0.159833195339807</v>
      </c>
      <c r="BU2056">
        <v>4.4177183000952402E-7</v>
      </c>
    </row>
    <row r="2057" spans="3:73" x14ac:dyDescent="0.3">
      <c r="C2057">
        <v>1408710</v>
      </c>
      <c r="D2057" t="s">
        <v>4495</v>
      </c>
      <c r="E2057" t="s">
        <v>186</v>
      </c>
      <c r="F2057" t="s">
        <v>3614</v>
      </c>
      <c r="G2057" t="s">
        <v>4193</v>
      </c>
      <c r="H2057" t="s">
        <v>4662</v>
      </c>
      <c r="I2057" t="s">
        <v>4720</v>
      </c>
      <c r="J2057">
        <v>2021</v>
      </c>
      <c r="K2057" t="s">
        <v>4062</v>
      </c>
      <c r="L2057">
        <v>95.747253999999998</v>
      </c>
      <c r="M2057">
        <v>1616122000</v>
      </c>
      <c r="N2057">
        <v>1352507000</v>
      </c>
      <c r="O2057">
        <v>302969000</v>
      </c>
      <c r="P2057">
        <v>336547000</v>
      </c>
      <c r="Q2057">
        <v>422133000</v>
      </c>
      <c r="R2057">
        <v>241129000</v>
      </c>
      <c r="S2057">
        <v>241129000</v>
      </c>
      <c r="V2057">
        <v>503602000</v>
      </c>
      <c r="W2057">
        <v>444358000</v>
      </c>
      <c r="AB2057">
        <v>1112520000</v>
      </c>
      <c r="AD2057">
        <v>1016296000</v>
      </c>
      <c r="AE2057">
        <v>388000</v>
      </c>
      <c r="AF2057">
        <v>36765456</v>
      </c>
      <c r="AG2057">
        <v>221363000</v>
      </c>
      <c r="AH2057">
        <v>1879350000</v>
      </c>
      <c r="AI2057">
        <v>1657987000</v>
      </c>
      <c r="AJ2057">
        <v>150753000</v>
      </c>
      <c r="AM2057">
        <v>2143000</v>
      </c>
      <c r="AN2057">
        <v>148341000</v>
      </c>
      <c r="AO2057">
        <v>1100000</v>
      </c>
      <c r="AP2057">
        <v>36252000</v>
      </c>
      <c r="AQ2057">
        <v>118665000</v>
      </c>
      <c r="AU2057">
        <v>-5442000</v>
      </c>
      <c r="AV2057">
        <v>-42754000</v>
      </c>
      <c r="AY2057">
        <v>4.0199999999999996</v>
      </c>
      <c r="AZ2057">
        <v>365959500</v>
      </c>
      <c r="BA2057">
        <v>8.0215500039907406E-2</v>
      </c>
      <c r="BB2057">
        <v>151584000</v>
      </c>
      <c r="BC2057">
        <v>187836000</v>
      </c>
      <c r="BD2057">
        <v>9.9947322212467105E-2</v>
      </c>
      <c r="BE2057">
        <v>6.3141511692872507E-2</v>
      </c>
      <c r="BG2057">
        <v>0.117787000824753</v>
      </c>
      <c r="BH2057">
        <v>4.5305204537660604</v>
      </c>
      <c r="BI2057">
        <v>1.16287631750573</v>
      </c>
      <c r="BJ2057">
        <v>-2.8956820177188898E-3</v>
      </c>
      <c r="BN2057">
        <v>0.31161137587385102</v>
      </c>
      <c r="BO2057">
        <v>137.803636363636</v>
      </c>
      <c r="BP2057">
        <v>0.68181286260177598</v>
      </c>
      <c r="BQ2057">
        <v>2.0937487341287899</v>
      </c>
      <c r="BR2057">
        <v>23.817724875621899</v>
      </c>
      <c r="BS2057">
        <v>0.13333782763455901</v>
      </c>
      <c r="BU2057">
        <v>3.45974868838313E-7</v>
      </c>
    </row>
    <row r="2058" spans="3:73" x14ac:dyDescent="0.3">
      <c r="C2058">
        <v>1408710</v>
      </c>
      <c r="D2058" t="s">
        <v>4495</v>
      </c>
      <c r="E2058" t="s">
        <v>186</v>
      </c>
      <c r="F2058" t="s">
        <v>3614</v>
      </c>
      <c r="G2058" t="s">
        <v>4193</v>
      </c>
      <c r="H2058" t="s">
        <v>4662</v>
      </c>
      <c r="I2058" t="s">
        <v>4720</v>
      </c>
      <c r="J2058">
        <v>2020</v>
      </c>
      <c r="K2058" t="s">
        <v>4062</v>
      </c>
      <c r="L2058">
        <v>63.196733000000002</v>
      </c>
      <c r="M2058">
        <v>1381387000</v>
      </c>
      <c r="N2058">
        <v>1134856000</v>
      </c>
      <c r="O2058">
        <v>225430000</v>
      </c>
      <c r="P2058">
        <v>272665000</v>
      </c>
      <c r="Q2058">
        <v>309786000</v>
      </c>
      <c r="S2058">
        <v>228274000</v>
      </c>
      <c r="U2058">
        <v>3705000</v>
      </c>
      <c r="V2058">
        <v>406978000</v>
      </c>
      <c r="W2058">
        <v>337546000</v>
      </c>
      <c r="AB2058">
        <v>974409000</v>
      </c>
      <c r="AD2058">
        <v>868062000</v>
      </c>
      <c r="AE2058">
        <v>385000</v>
      </c>
      <c r="AF2058">
        <v>36727864</v>
      </c>
      <c r="AG2058">
        <v>46624000</v>
      </c>
      <c r="AH2058">
        <v>405113000</v>
      </c>
      <c r="AI2058">
        <v>1455731000</v>
      </c>
      <c r="AJ2058">
        <v>117402000</v>
      </c>
      <c r="AM2058">
        <v>5763000</v>
      </c>
      <c r="AN2058">
        <v>28024000</v>
      </c>
      <c r="AO2058">
        <v>3044000</v>
      </c>
      <c r="AP2058">
        <v>30875000</v>
      </c>
      <c r="AQ2058">
        <v>150660000</v>
      </c>
      <c r="AU2058">
        <v>-71248000</v>
      </c>
      <c r="AV2058">
        <v>-35305000</v>
      </c>
      <c r="AY2058">
        <v>0.76</v>
      </c>
      <c r="AZ2058">
        <v>301699000</v>
      </c>
      <c r="BA2058">
        <v>0.28980062352973102</v>
      </c>
      <c r="BB2058">
        <v>36831000</v>
      </c>
      <c r="BC2058">
        <v>67706000</v>
      </c>
      <c r="BD2058">
        <v>0.16712867767758599</v>
      </c>
      <c r="BE2058">
        <v>0.37189623635874403</v>
      </c>
      <c r="BG2058">
        <v>0.115088876436945</v>
      </c>
      <c r="BH2058">
        <v>4.8251104577741399</v>
      </c>
      <c r="BI2058">
        <v>0.29326539195750401</v>
      </c>
      <c r="BJ2058">
        <v>-0.17587191721815901</v>
      </c>
      <c r="BN2058">
        <v>0.294615484292237</v>
      </c>
      <c r="BO2058">
        <v>12.099540078843599</v>
      </c>
      <c r="BP2058">
        <v>0.66784971529806303</v>
      </c>
      <c r="BQ2058">
        <v>2.4443187002660398</v>
      </c>
      <c r="BR2058">
        <v>83.153596052631599</v>
      </c>
      <c r="BS2058">
        <v>2.8759997085412801E-2</v>
      </c>
      <c r="BU2058">
        <v>4.9290921040343398E-8</v>
      </c>
    </row>
    <row r="2059" spans="3:73" x14ac:dyDescent="0.3">
      <c r="C2059">
        <v>1408710</v>
      </c>
      <c r="D2059" t="s">
        <v>4495</v>
      </c>
      <c r="E2059" t="s">
        <v>186</v>
      </c>
      <c r="F2059" t="s">
        <v>3614</v>
      </c>
      <c r="G2059" t="s">
        <v>4193</v>
      </c>
      <c r="H2059" t="s">
        <v>4662</v>
      </c>
      <c r="I2059" t="s">
        <v>4720</v>
      </c>
      <c r="J2059">
        <v>2019</v>
      </c>
      <c r="K2059" t="s">
        <v>4062</v>
      </c>
      <c r="L2059">
        <v>53.733012000000002</v>
      </c>
      <c r="M2059">
        <v>1255318000</v>
      </c>
      <c r="N2059">
        <v>1023835000</v>
      </c>
      <c r="O2059">
        <v>180839000</v>
      </c>
      <c r="P2059">
        <v>260602000</v>
      </c>
      <c r="Q2059">
        <v>293612000</v>
      </c>
      <c r="S2059">
        <v>210686000</v>
      </c>
      <c r="U2059">
        <v>3705000</v>
      </c>
      <c r="V2059">
        <v>392219000</v>
      </c>
      <c r="W2059">
        <v>313048000</v>
      </c>
      <c r="AB2059">
        <v>863099000</v>
      </c>
      <c r="AD2059">
        <v>754583000</v>
      </c>
      <c r="AE2059">
        <v>382000</v>
      </c>
      <c r="AF2059">
        <v>36841650</v>
      </c>
      <c r="AG2059">
        <v>46626000</v>
      </c>
      <c r="AH2059">
        <v>405127000</v>
      </c>
      <c r="AI2059">
        <v>1405111000</v>
      </c>
      <c r="AJ2059">
        <v>122641000</v>
      </c>
      <c r="AM2059">
        <v>5278000</v>
      </c>
      <c r="AN2059">
        <v>32957000</v>
      </c>
      <c r="AO2059">
        <v>5381000</v>
      </c>
      <c r="AP2059">
        <v>29944000</v>
      </c>
      <c r="AQ2059">
        <v>147394000</v>
      </c>
      <c r="AU2059">
        <v>-98067000</v>
      </c>
      <c r="AV2059">
        <v>-23223000</v>
      </c>
      <c r="AY2059">
        <v>0.89</v>
      </c>
      <c r="AZ2059">
        <v>275649500</v>
      </c>
      <c r="BA2059">
        <v>0.30272235619941401</v>
      </c>
      <c r="BB2059">
        <v>43616000</v>
      </c>
      <c r="BC2059">
        <v>73560000</v>
      </c>
      <c r="BD2059">
        <v>0.18157269202003301</v>
      </c>
      <c r="BE2059">
        <v>0.36382171516586198</v>
      </c>
      <c r="BG2059">
        <v>0.115089836026727</v>
      </c>
      <c r="BH2059">
        <v>5.0974552828864201</v>
      </c>
      <c r="BI2059">
        <v>0.32272858351429701</v>
      </c>
      <c r="BJ2059">
        <v>-0.24206483399032899</v>
      </c>
      <c r="BN2059">
        <v>0.312445930035258</v>
      </c>
      <c r="BO2059">
        <v>8.1055565879947995</v>
      </c>
      <c r="BP2059">
        <v>0.57767179474074304</v>
      </c>
      <c r="BQ2059">
        <v>2.3326231121105998</v>
      </c>
      <c r="BR2059">
        <v>60.374170786516899</v>
      </c>
      <c r="BS2059">
        <v>3.81844956372328E-2</v>
      </c>
      <c r="BU2059">
        <v>5.5407758183012603E-8</v>
      </c>
    </row>
    <row r="2060" spans="3:73" x14ac:dyDescent="0.3">
      <c r="C2060">
        <v>1408710</v>
      </c>
      <c r="D2060" t="s">
        <v>4495</v>
      </c>
      <c r="E2060" t="s">
        <v>186</v>
      </c>
      <c r="F2060" t="s">
        <v>3614</v>
      </c>
      <c r="G2060" t="s">
        <v>4193</v>
      </c>
      <c r="H2060" t="s">
        <v>4662</v>
      </c>
      <c r="I2060" t="s">
        <v>4720</v>
      </c>
      <c r="J2060">
        <v>2018</v>
      </c>
      <c r="K2060" t="s">
        <v>4062</v>
      </c>
      <c r="L2060">
        <v>37.348196000000002</v>
      </c>
      <c r="M2060">
        <v>1088018000</v>
      </c>
      <c r="N2060">
        <v>854310000</v>
      </c>
      <c r="O2060">
        <v>158102000</v>
      </c>
      <c r="P2060">
        <v>246912000</v>
      </c>
      <c r="Q2060">
        <v>257687000</v>
      </c>
      <c r="S2060">
        <v>219640000</v>
      </c>
      <c r="U2060">
        <v>3828000</v>
      </c>
      <c r="V2060">
        <v>347079000</v>
      </c>
      <c r="W2060">
        <v>270117000</v>
      </c>
      <c r="AB2060">
        <v>740939000</v>
      </c>
      <c r="AD2060">
        <v>632423000</v>
      </c>
      <c r="AE2060">
        <v>377000</v>
      </c>
      <c r="AF2060">
        <v>36434630</v>
      </c>
      <c r="AG2060">
        <v>38981000</v>
      </c>
      <c r="AH2060">
        <v>345327000</v>
      </c>
      <c r="AI2060">
        <v>1218513000</v>
      </c>
      <c r="AJ2060">
        <v>93824000</v>
      </c>
      <c r="AM2060">
        <v>3862000</v>
      </c>
      <c r="AN2060">
        <v>22768000</v>
      </c>
      <c r="AO2060">
        <v>3606000</v>
      </c>
      <c r="AP2060">
        <v>29087000</v>
      </c>
      <c r="AQ2060">
        <v>138080000</v>
      </c>
      <c r="AU2060">
        <v>-58649000</v>
      </c>
      <c r="AV2060">
        <v>-54106000</v>
      </c>
      <c r="AY2060">
        <v>0.62</v>
      </c>
      <c r="AZ2060">
        <v>248176000</v>
      </c>
      <c r="BA2060">
        <v>0.271696102534699</v>
      </c>
      <c r="BB2060">
        <v>30236000</v>
      </c>
      <c r="BC2060">
        <v>59323000</v>
      </c>
      <c r="BD2060">
        <v>0.17178789958503099</v>
      </c>
      <c r="BE2060">
        <v>0.399852893054988</v>
      </c>
      <c r="BG2060">
        <v>0.112881413848323</v>
      </c>
      <c r="BH2060">
        <v>4.9098744439430098</v>
      </c>
      <c r="BI2060">
        <v>0.31739088875367899</v>
      </c>
      <c r="BJ2060">
        <v>-0.16983612633822401</v>
      </c>
      <c r="BN2060">
        <v>0.319001156230871</v>
      </c>
      <c r="BO2060">
        <v>8.3849140321686093</v>
      </c>
      <c r="BP2060">
        <v>0.58530932892043097</v>
      </c>
      <c r="BQ2060">
        <v>2.2087576864840099</v>
      </c>
      <c r="BR2060">
        <v>60.2390258064516</v>
      </c>
      <c r="BS2060">
        <v>3.0728575496768301E-2</v>
      </c>
      <c r="BU2060">
        <v>3.1252075434010102E-8</v>
      </c>
    </row>
    <row r="2061" spans="3:73" x14ac:dyDescent="0.3">
      <c r="C2061">
        <v>1408710</v>
      </c>
      <c r="D2061" t="s">
        <v>4495</v>
      </c>
      <c r="E2061" t="s">
        <v>186</v>
      </c>
      <c r="F2061" t="s">
        <v>3614</v>
      </c>
      <c r="G2061" t="s">
        <v>4193</v>
      </c>
      <c r="H2061" t="s">
        <v>4662</v>
      </c>
      <c r="I2061" t="s">
        <v>4720</v>
      </c>
      <c r="J2061">
        <v>2017</v>
      </c>
      <c r="K2061" t="s">
        <v>4062</v>
      </c>
      <c r="L2061">
        <v>38.508094</v>
      </c>
      <c r="M2061">
        <v>1033075000</v>
      </c>
      <c r="N2061">
        <v>798754000</v>
      </c>
      <c r="O2061">
        <v>133825000</v>
      </c>
      <c r="P2061">
        <v>264349000</v>
      </c>
      <c r="Q2061">
        <v>238665000</v>
      </c>
      <c r="S2061">
        <v>216881000</v>
      </c>
      <c r="U2061">
        <v>3806000</v>
      </c>
      <c r="V2061">
        <v>351501000</v>
      </c>
      <c r="W2061">
        <v>311272000</v>
      </c>
      <c r="AB2061">
        <v>681574000</v>
      </c>
      <c r="AD2061">
        <v>548256000</v>
      </c>
      <c r="AE2061">
        <v>373000</v>
      </c>
      <c r="AF2061">
        <v>37340496</v>
      </c>
      <c r="AG2061">
        <v>44760000</v>
      </c>
      <c r="AH2061">
        <v>370454000</v>
      </c>
      <c r="AI2061">
        <v>1249030000</v>
      </c>
      <c r="AJ2061">
        <v>105834000</v>
      </c>
      <c r="AM2061">
        <v>6742000</v>
      </c>
      <c r="AN2061">
        <v>27401000</v>
      </c>
      <c r="AO2061">
        <v>3321000</v>
      </c>
      <c r="AP2061">
        <v>23793000</v>
      </c>
      <c r="AY2061">
        <v>0.73</v>
      </c>
      <c r="BA2061">
        <v>0.28568729180950903</v>
      </c>
      <c r="BB2061">
        <v>37464000</v>
      </c>
      <c r="BC2061">
        <v>61257000</v>
      </c>
      <c r="BD2061">
        <v>0.16535656248819</v>
      </c>
      <c r="BG2061">
        <v>0.120824717778726</v>
      </c>
      <c r="BI2061">
        <v>0.35859351934757899</v>
      </c>
      <c r="BN2061">
        <v>0.34024731989448997</v>
      </c>
      <c r="BO2061">
        <v>11.2809394760614</v>
      </c>
      <c r="BP2061">
        <v>0.42992945076974498</v>
      </c>
      <c r="BQ2061">
        <v>1.7993555475596901</v>
      </c>
      <c r="BR2061">
        <v>52.750813698630097</v>
      </c>
      <c r="BS2061">
        <v>4.0202531199840401E-2</v>
      </c>
      <c r="BU2061">
        <v>4.1244103530944503E-8</v>
      </c>
    </row>
    <row r="2062" spans="3:73" x14ac:dyDescent="0.3">
      <c r="C2062">
        <v>1111928</v>
      </c>
      <c r="D2062" t="s">
        <v>4456</v>
      </c>
      <c r="E2062" t="s">
        <v>661</v>
      </c>
      <c r="F2062" t="s">
        <v>3614</v>
      </c>
      <c r="G2062" t="s">
        <v>3678</v>
      </c>
      <c r="H2062" t="s">
        <v>3679</v>
      </c>
      <c r="I2062" t="s">
        <v>4721</v>
      </c>
      <c r="J2062">
        <v>2026</v>
      </c>
      <c r="K2062" t="s">
        <v>4062</v>
      </c>
      <c r="L2062">
        <v>114.91257</v>
      </c>
    </row>
    <row r="2063" spans="3:73" x14ac:dyDescent="0.3">
      <c r="C2063">
        <v>1111928</v>
      </c>
      <c r="D2063" t="s">
        <v>4456</v>
      </c>
      <c r="E2063" t="s">
        <v>661</v>
      </c>
      <c r="F2063" t="s">
        <v>3614</v>
      </c>
      <c r="G2063" t="s">
        <v>3678</v>
      </c>
      <c r="H2063" t="s">
        <v>3679</v>
      </c>
      <c r="I2063" t="s">
        <v>4721</v>
      </c>
      <c r="J2063">
        <v>2025</v>
      </c>
      <c r="K2063" t="s">
        <v>4062</v>
      </c>
      <c r="L2063">
        <v>70.495035000000001</v>
      </c>
      <c r="M2063">
        <v>2424280000</v>
      </c>
      <c r="N2063">
        <v>1423440000</v>
      </c>
      <c r="O2063">
        <v>403790000</v>
      </c>
      <c r="P2063">
        <v>181734000</v>
      </c>
      <c r="Q2063">
        <v>313416000</v>
      </c>
      <c r="R2063">
        <v>659173000</v>
      </c>
      <c r="S2063">
        <v>637516000</v>
      </c>
      <c r="T2063">
        <v>49933000</v>
      </c>
      <c r="U2063">
        <v>71735000</v>
      </c>
      <c r="V2063">
        <v>296150000</v>
      </c>
      <c r="W2063">
        <v>234037000</v>
      </c>
      <c r="X2063">
        <v>39288000</v>
      </c>
      <c r="AB2063">
        <v>2128130000</v>
      </c>
      <c r="AD2063">
        <v>2644964000</v>
      </c>
      <c r="AE2063">
        <v>6000</v>
      </c>
      <c r="AF2063">
        <v>42127067</v>
      </c>
      <c r="AG2063">
        <v>381463000</v>
      </c>
      <c r="AI2063">
        <v>622314000</v>
      </c>
      <c r="AJ2063">
        <v>13104000</v>
      </c>
      <c r="AK2063">
        <v>117402000</v>
      </c>
      <c r="AL2063">
        <v>368359000</v>
      </c>
      <c r="AM2063">
        <v>14000000</v>
      </c>
      <c r="AN2063">
        <v>31096000</v>
      </c>
      <c r="AQ2063">
        <v>75344000</v>
      </c>
      <c r="AS2063">
        <v>66854000</v>
      </c>
      <c r="AU2063">
        <v>-265230000</v>
      </c>
      <c r="AV2063">
        <v>-54192000</v>
      </c>
      <c r="AY2063">
        <v>0.73</v>
      </c>
      <c r="AZ2063">
        <v>299098000</v>
      </c>
      <c r="BH2063">
        <v>2.0806357782399099</v>
      </c>
      <c r="BN2063">
        <v>0.122159981520286</v>
      </c>
      <c r="BP2063">
        <v>1.7253254827228199</v>
      </c>
      <c r="BQ2063">
        <v>4.7429423552686103</v>
      </c>
      <c r="BR2063">
        <v>96.568541095890396</v>
      </c>
      <c r="BS2063">
        <v>1.46118893112733E-2</v>
      </c>
      <c r="BU2063">
        <v>2.41814999788547E-8</v>
      </c>
    </row>
    <row r="2064" spans="3:73" x14ac:dyDescent="0.3">
      <c r="C2064">
        <v>1111928</v>
      </c>
      <c r="D2064" t="s">
        <v>4456</v>
      </c>
      <c r="E2064" t="s">
        <v>661</v>
      </c>
      <c r="F2064" t="s">
        <v>3614</v>
      </c>
      <c r="G2064" t="s">
        <v>3678</v>
      </c>
      <c r="H2064" t="s">
        <v>3679</v>
      </c>
      <c r="I2064" t="s">
        <v>4721</v>
      </c>
      <c r="J2064">
        <v>2024</v>
      </c>
      <c r="K2064" t="s">
        <v>4062</v>
      </c>
      <c r="L2064">
        <v>83.171059</v>
      </c>
      <c r="M2064">
        <v>2289264000</v>
      </c>
      <c r="N2064">
        <v>1430995000</v>
      </c>
      <c r="O2064">
        <v>620040000</v>
      </c>
      <c r="P2064">
        <v>171131000</v>
      </c>
      <c r="Q2064">
        <v>284780000</v>
      </c>
      <c r="R2064">
        <v>604800000</v>
      </c>
      <c r="S2064">
        <v>588375000</v>
      </c>
      <c r="T2064">
        <v>55376000</v>
      </c>
      <c r="U2064">
        <v>67241000</v>
      </c>
      <c r="V2064">
        <v>264793000</v>
      </c>
      <c r="W2064">
        <v>205019000</v>
      </c>
      <c r="X2064">
        <v>35385000</v>
      </c>
      <c r="AB2064">
        <v>2024471000</v>
      </c>
      <c r="AD2064">
        <v>2613868000</v>
      </c>
      <c r="AE2064">
        <v>6000</v>
      </c>
      <c r="AF2064">
        <v>42548561</v>
      </c>
      <c r="AG2064">
        <v>338155000</v>
      </c>
      <c r="AI2064">
        <v>638979000</v>
      </c>
      <c r="AJ2064">
        <v>-208254000</v>
      </c>
      <c r="AK2064">
        <v>109783000</v>
      </c>
      <c r="AL2064">
        <v>546409000</v>
      </c>
      <c r="AM2064">
        <v>19638000</v>
      </c>
      <c r="AN2064">
        <v>-181526000</v>
      </c>
      <c r="AQ2064">
        <v>247896000</v>
      </c>
      <c r="AS2064">
        <v>61443000</v>
      </c>
      <c r="AU2064">
        <v>208732000</v>
      </c>
      <c r="AV2064">
        <v>-339621000</v>
      </c>
      <c r="AY2064">
        <v>-4.09</v>
      </c>
      <c r="AZ2064">
        <v>369327000</v>
      </c>
      <c r="BH2064">
        <v>1.7301172132013101</v>
      </c>
      <c r="BN2064">
        <v>0.11566730617351299</v>
      </c>
      <c r="BP2064">
        <v>3.0243050644086602</v>
      </c>
      <c r="BQ2064">
        <v>5.5907745135816702</v>
      </c>
      <c r="BR2064">
        <v>-20.335222249388799</v>
      </c>
      <c r="BS2064">
        <v>-8.9665892966607097E-2</v>
      </c>
      <c r="BU2064">
        <v>-1.6802889807263199E-7</v>
      </c>
    </row>
    <row r="2065" spans="3:73" x14ac:dyDescent="0.3">
      <c r="C2065">
        <v>1111928</v>
      </c>
      <c r="D2065" t="s">
        <v>4456</v>
      </c>
      <c r="E2065" t="s">
        <v>661</v>
      </c>
      <c r="F2065" t="s">
        <v>3614</v>
      </c>
      <c r="G2065" t="s">
        <v>3678</v>
      </c>
      <c r="H2065" t="s">
        <v>3679</v>
      </c>
      <c r="I2065" t="s">
        <v>4721</v>
      </c>
      <c r="J2065">
        <v>2023</v>
      </c>
      <c r="K2065" t="s">
        <v>4062</v>
      </c>
      <c r="L2065">
        <v>112.05670600000001</v>
      </c>
      <c r="M2065">
        <v>2698898000</v>
      </c>
      <c r="N2065">
        <v>1914654000</v>
      </c>
      <c r="O2065">
        <v>514674000</v>
      </c>
      <c r="P2065">
        <v>219053000</v>
      </c>
      <c r="Q2065">
        <v>453874000</v>
      </c>
      <c r="R2065">
        <v>613732000</v>
      </c>
      <c r="S2065">
        <v>602257000</v>
      </c>
      <c r="T2065">
        <v>26234000</v>
      </c>
      <c r="U2065">
        <v>38540000</v>
      </c>
      <c r="V2065">
        <v>283513000</v>
      </c>
      <c r="W2065">
        <v>214861000</v>
      </c>
      <c r="X2065">
        <v>28618000</v>
      </c>
      <c r="AB2065">
        <v>2415385000</v>
      </c>
      <c r="AD2065">
        <v>2795394000</v>
      </c>
      <c r="AE2065">
        <v>6000</v>
      </c>
      <c r="AF2065">
        <v>46320671</v>
      </c>
      <c r="AG2065">
        <v>541698000</v>
      </c>
      <c r="AI2065">
        <v>745741000</v>
      </c>
      <c r="AJ2065">
        <v>231973000</v>
      </c>
      <c r="AK2065">
        <v>98704000</v>
      </c>
      <c r="AL2065">
        <v>309725000</v>
      </c>
      <c r="AM2065">
        <v>55997000</v>
      </c>
      <c r="AN2065">
        <v>218878000</v>
      </c>
      <c r="AQ2065">
        <v>295986000</v>
      </c>
      <c r="AS2065">
        <v>69621000</v>
      </c>
      <c r="AU2065">
        <v>-237554000</v>
      </c>
      <c r="AV2065">
        <v>-236380000</v>
      </c>
      <c r="AY2065">
        <v>4.6399999999999997</v>
      </c>
      <c r="AZ2065">
        <v>481618500</v>
      </c>
      <c r="BH2065">
        <v>1.54840605167783</v>
      </c>
      <c r="BN2065">
        <v>0.10504768983488801</v>
      </c>
      <c r="BP2065">
        <v>2.3953811999385599</v>
      </c>
      <c r="BQ2065">
        <v>6.7987210335984702</v>
      </c>
      <c r="BR2065">
        <v>24.1501521551724</v>
      </c>
      <c r="BS2065">
        <v>9.0618265825116895E-2</v>
      </c>
      <c r="BU2065">
        <v>2.1526303915938899E-7</v>
      </c>
    </row>
    <row r="2066" spans="3:73" x14ac:dyDescent="0.3">
      <c r="C2066">
        <v>1111928</v>
      </c>
      <c r="D2066" t="s">
        <v>4456</v>
      </c>
      <c r="E2066" t="s">
        <v>661</v>
      </c>
      <c r="F2066" t="s">
        <v>3614</v>
      </c>
      <c r="G2066" t="s">
        <v>3678</v>
      </c>
      <c r="H2066" t="s">
        <v>3679</v>
      </c>
      <c r="I2066" t="s">
        <v>4721</v>
      </c>
      <c r="J2066">
        <v>2022</v>
      </c>
      <c r="K2066" t="s">
        <v>4062</v>
      </c>
      <c r="L2066">
        <v>103.936367</v>
      </c>
      <c r="M2066">
        <v>2743280000</v>
      </c>
      <c r="N2066">
        <v>1986274000</v>
      </c>
      <c r="O2066">
        <v>698209000</v>
      </c>
      <c r="P2066">
        <v>211347000</v>
      </c>
      <c r="Q2066">
        <v>509363000</v>
      </c>
      <c r="R2066">
        <v>590264000</v>
      </c>
      <c r="S2066">
        <v>580561000</v>
      </c>
      <c r="T2066">
        <v>34120000</v>
      </c>
      <c r="U2066">
        <v>38325000</v>
      </c>
      <c r="V2066">
        <v>357920000</v>
      </c>
      <c r="W2066">
        <v>274646000</v>
      </c>
      <c r="X2066">
        <v>46233000</v>
      </c>
      <c r="AA2066">
        <v>16031000</v>
      </c>
      <c r="AB2066">
        <v>2385360000</v>
      </c>
      <c r="AC2066">
        <v>938009000</v>
      </c>
      <c r="AD2066">
        <v>2576516000</v>
      </c>
      <c r="AE2066">
        <v>6000</v>
      </c>
      <c r="AF2066">
        <v>48138257</v>
      </c>
      <c r="AG2066">
        <v>555413000</v>
      </c>
      <c r="AI2066">
        <v>874134000</v>
      </c>
      <c r="AJ2066">
        <v>169500000</v>
      </c>
      <c r="AK2066">
        <v>116114000</v>
      </c>
      <c r="AL2066">
        <v>385913000</v>
      </c>
      <c r="AM2066">
        <v>72589000</v>
      </c>
      <c r="AN2066">
        <v>109909000</v>
      </c>
      <c r="AQ2066">
        <v>212649000</v>
      </c>
      <c r="AS2066">
        <v>90564000</v>
      </c>
      <c r="AU2066">
        <v>296952000</v>
      </c>
      <c r="AV2066">
        <v>-514549000</v>
      </c>
      <c r="AY2066">
        <v>2.17</v>
      </c>
      <c r="AZ2066">
        <v>485055000</v>
      </c>
      <c r="BH2066">
        <v>1.80213377864366</v>
      </c>
      <c r="BN2066">
        <v>0.13047155230235299</v>
      </c>
      <c r="BP2066">
        <v>2.5422143413703502</v>
      </c>
      <c r="BQ2066">
        <v>5.3775077736431598</v>
      </c>
      <c r="BR2066">
        <v>47.896943317972401</v>
      </c>
      <c r="BS2066">
        <v>4.6076483214273697E-2</v>
      </c>
      <c r="BU2066">
        <v>9.4552569167756594E-8</v>
      </c>
    </row>
    <row r="2067" spans="3:73" x14ac:dyDescent="0.3">
      <c r="C2067">
        <v>1111928</v>
      </c>
      <c r="D2067" t="s">
        <v>4456</v>
      </c>
      <c r="E2067" t="s">
        <v>661</v>
      </c>
      <c r="F2067" t="s">
        <v>3614</v>
      </c>
      <c r="G2067" t="s">
        <v>3678</v>
      </c>
      <c r="H2067" t="s">
        <v>3679</v>
      </c>
      <c r="I2067" t="s">
        <v>4721</v>
      </c>
      <c r="J2067">
        <v>2021</v>
      </c>
      <c r="K2067" t="s">
        <v>4062</v>
      </c>
      <c r="L2067">
        <v>196.084022</v>
      </c>
      <c r="M2067">
        <v>3170540000</v>
      </c>
      <c r="N2067">
        <v>2347683000</v>
      </c>
      <c r="O2067">
        <v>709105000</v>
      </c>
      <c r="P2067">
        <v>262121000</v>
      </c>
      <c r="Q2067">
        <v>460747000</v>
      </c>
      <c r="R2067">
        <v>649465000</v>
      </c>
      <c r="S2067">
        <v>635302000</v>
      </c>
      <c r="T2067">
        <v>52678000</v>
      </c>
      <c r="U2067">
        <v>38609000</v>
      </c>
      <c r="V2067">
        <v>423319000</v>
      </c>
      <c r="W2067">
        <v>313433000</v>
      </c>
      <c r="X2067">
        <v>55839000</v>
      </c>
      <c r="AA2067">
        <v>34157000</v>
      </c>
      <c r="AB2067">
        <v>2746582000</v>
      </c>
      <c r="AC2067">
        <v>438503000</v>
      </c>
      <c r="AD2067">
        <v>2466607000</v>
      </c>
      <c r="AE2067">
        <v>6000</v>
      </c>
      <c r="AF2067">
        <v>53010265</v>
      </c>
      <c r="AG2067">
        <v>696398000</v>
      </c>
      <c r="AI2067">
        <v>764462000</v>
      </c>
      <c r="AJ2067">
        <v>367883000</v>
      </c>
      <c r="AK2067">
        <v>139573000</v>
      </c>
      <c r="AL2067">
        <v>328515000</v>
      </c>
      <c r="AM2067">
        <v>88615000</v>
      </c>
      <c r="AN2067">
        <v>278416000</v>
      </c>
      <c r="AQ2067">
        <v>389700000</v>
      </c>
      <c r="AS2067">
        <v>96330000</v>
      </c>
      <c r="AU2067">
        <v>-416282000</v>
      </c>
      <c r="AV2067">
        <v>-125066000</v>
      </c>
      <c r="AY2067">
        <v>5.21</v>
      </c>
      <c r="AZ2067">
        <v>412870000</v>
      </c>
      <c r="BH2067">
        <v>1.85158040061036</v>
      </c>
      <c r="BN2067">
        <v>0.133516372605298</v>
      </c>
      <c r="BP2067">
        <v>2.2623814339906798</v>
      </c>
      <c r="BQ2067">
        <v>6.0202212275031703</v>
      </c>
      <c r="BR2067">
        <v>37.636088675623803</v>
      </c>
      <c r="BS2067">
        <v>0.101368173242233</v>
      </c>
      <c r="BU2067">
        <v>3.7195239560297099E-7</v>
      </c>
    </row>
    <row r="2068" spans="3:73" x14ac:dyDescent="0.3">
      <c r="C2068">
        <v>1111928</v>
      </c>
      <c r="D2068" t="s">
        <v>4456</v>
      </c>
      <c r="E2068" t="s">
        <v>661</v>
      </c>
      <c r="F2068" t="s">
        <v>3614</v>
      </c>
      <c r="G2068" t="s">
        <v>3678</v>
      </c>
      <c r="H2068" t="s">
        <v>3679</v>
      </c>
      <c r="I2068" t="s">
        <v>4721</v>
      </c>
      <c r="J2068">
        <v>2020</v>
      </c>
      <c r="K2068" t="s">
        <v>4062</v>
      </c>
      <c r="L2068">
        <v>152.16882699999999</v>
      </c>
      <c r="M2068">
        <v>2935700000</v>
      </c>
      <c r="N2068">
        <v>2148077000</v>
      </c>
      <c r="O2068">
        <v>876231000</v>
      </c>
      <c r="P2068">
        <v>264321000</v>
      </c>
      <c r="Q2068">
        <v>364993000</v>
      </c>
      <c r="R2068">
        <v>611948000</v>
      </c>
      <c r="S2068">
        <v>597527000</v>
      </c>
      <c r="T2068">
        <v>62114000</v>
      </c>
      <c r="U2068">
        <v>41366000</v>
      </c>
      <c r="V2068">
        <v>341589000</v>
      </c>
      <c r="W2068">
        <v>214578000</v>
      </c>
      <c r="X2068">
        <v>25748000</v>
      </c>
      <c r="AA2068">
        <v>37967000</v>
      </c>
      <c r="AB2068">
        <v>2592819000</v>
      </c>
      <c r="AC2068">
        <v>303614000</v>
      </c>
      <c r="AD2068">
        <v>2188191000</v>
      </c>
      <c r="AE2068">
        <v>6000</v>
      </c>
      <c r="AF2068">
        <v>53427234</v>
      </c>
      <c r="AG2068">
        <v>146879000</v>
      </c>
      <c r="AI2068">
        <v>661728000</v>
      </c>
      <c r="AJ2068">
        <v>198659000</v>
      </c>
      <c r="AK2068">
        <v>126898000</v>
      </c>
      <c r="AL2068">
        <v>340337000</v>
      </c>
      <c r="AM2068">
        <v>45354000</v>
      </c>
      <c r="AN2068">
        <v>49339000</v>
      </c>
      <c r="AQ2068">
        <v>285335000</v>
      </c>
      <c r="AS2068">
        <v>94554000</v>
      </c>
      <c r="AU2068">
        <v>-99574000</v>
      </c>
      <c r="AV2068">
        <v>-10080000</v>
      </c>
      <c r="AY2068">
        <v>0.92</v>
      </c>
      <c r="AZ2068">
        <v>372891500</v>
      </c>
      <c r="BH2068">
        <v>1.7745859050152699</v>
      </c>
      <c r="BN2068">
        <v>0.11635691657866901</v>
      </c>
      <c r="BP2068">
        <v>4.0835080949584803</v>
      </c>
      <c r="BQ2068">
        <v>8.3097242028539693</v>
      </c>
      <c r="BR2068">
        <v>165.40089891304299</v>
      </c>
      <c r="BS2068">
        <v>1.9029095359143801E-2</v>
      </c>
      <c r="BU2068">
        <v>5.3993480007667302E-8</v>
      </c>
    </row>
    <row r="2069" spans="3:73" x14ac:dyDescent="0.3">
      <c r="C2069">
        <v>1111928</v>
      </c>
      <c r="D2069" t="s">
        <v>4456</v>
      </c>
      <c r="E2069" t="s">
        <v>661</v>
      </c>
      <c r="F2069" t="s">
        <v>3614</v>
      </c>
      <c r="G2069" t="s">
        <v>3678</v>
      </c>
      <c r="H2069" t="s">
        <v>3679</v>
      </c>
      <c r="I2069" t="s">
        <v>4721</v>
      </c>
      <c r="J2069">
        <v>2019</v>
      </c>
      <c r="K2069" t="s">
        <v>4062</v>
      </c>
      <c r="L2069">
        <v>141.29060699999999</v>
      </c>
      <c r="M2069">
        <v>2730436000</v>
      </c>
      <c r="N2069">
        <v>1896634000</v>
      </c>
      <c r="O2069">
        <v>680070000</v>
      </c>
      <c r="P2069">
        <v>238479000</v>
      </c>
      <c r="Q2069">
        <v>380790000</v>
      </c>
      <c r="R2069">
        <v>617960000</v>
      </c>
      <c r="S2069">
        <v>600852000</v>
      </c>
      <c r="T2069">
        <v>74271000</v>
      </c>
      <c r="U2069">
        <v>82092000</v>
      </c>
      <c r="V2069">
        <v>327993000</v>
      </c>
      <c r="W2069">
        <v>191904000</v>
      </c>
      <c r="X2069">
        <v>27329000</v>
      </c>
      <c r="AA2069">
        <v>41708000</v>
      </c>
      <c r="AB2069">
        <v>2401726000</v>
      </c>
      <c r="AC2069">
        <v>265730000</v>
      </c>
      <c r="AD2069">
        <v>2028734000</v>
      </c>
      <c r="AE2069">
        <v>5000</v>
      </c>
      <c r="AF2069">
        <v>53010875</v>
      </c>
      <c r="AG2069">
        <v>124203000</v>
      </c>
      <c r="AI2069">
        <v>708372000</v>
      </c>
      <c r="AJ2069">
        <v>233793000</v>
      </c>
      <c r="AK2069">
        <v>129997000</v>
      </c>
      <c r="AL2069">
        <v>372416000</v>
      </c>
      <c r="AM2069">
        <v>68115000</v>
      </c>
      <c r="AN2069">
        <v>-4450000</v>
      </c>
      <c r="AQ2069">
        <v>323521000</v>
      </c>
      <c r="AS2069">
        <v>96268000</v>
      </c>
      <c r="AU2069">
        <v>-139975000</v>
      </c>
      <c r="AV2069">
        <v>-37067000</v>
      </c>
      <c r="AY2069">
        <v>-0.08</v>
      </c>
      <c r="AZ2069">
        <v>392184500</v>
      </c>
      <c r="BH2069">
        <v>1.8062213065534201</v>
      </c>
      <c r="BN2069">
        <v>0.120124771281949</v>
      </c>
      <c r="BP2069">
        <v>3.5438031515757902</v>
      </c>
      <c r="BQ2069">
        <v>7.8989703184925801</v>
      </c>
      <c r="BR2069">
        <v>-1766.1325875</v>
      </c>
      <c r="BS2069">
        <v>-1.85283417009268E-3</v>
      </c>
      <c r="BU2069">
        <v>-4.70630228427389E-9</v>
      </c>
    </row>
    <row r="2070" spans="3:73" x14ac:dyDescent="0.3">
      <c r="C2070">
        <v>1111928</v>
      </c>
      <c r="D2070" t="s">
        <v>4456</v>
      </c>
      <c r="E2070" t="s">
        <v>661</v>
      </c>
      <c r="F2070" t="s">
        <v>3614</v>
      </c>
      <c r="G2070" t="s">
        <v>3678</v>
      </c>
      <c r="H2070" t="s">
        <v>3679</v>
      </c>
      <c r="I2070" t="s">
        <v>4721</v>
      </c>
      <c r="J2070">
        <v>2018</v>
      </c>
      <c r="K2070" t="s">
        <v>4062</v>
      </c>
      <c r="L2070">
        <v>187.73652200000001</v>
      </c>
      <c r="M2070">
        <v>2574450000</v>
      </c>
      <c r="N2070">
        <v>1805424000</v>
      </c>
      <c r="O2070">
        <v>544358000</v>
      </c>
      <c r="P2070">
        <v>255509000</v>
      </c>
      <c r="Q2070">
        <v>403579000</v>
      </c>
      <c r="R2070">
        <v>553732000</v>
      </c>
      <c r="S2070">
        <v>543068000</v>
      </c>
      <c r="T2070">
        <v>87139000</v>
      </c>
      <c r="U2070">
        <v>100722000</v>
      </c>
      <c r="V2070">
        <v>368215000</v>
      </c>
      <c r="W2070">
        <v>245774000</v>
      </c>
      <c r="X2070">
        <v>36302000</v>
      </c>
      <c r="AB2070">
        <v>2205548000</v>
      </c>
      <c r="AC2070">
        <v>224998000</v>
      </c>
      <c r="AD2070">
        <v>1848500000</v>
      </c>
      <c r="AE2070">
        <v>5000</v>
      </c>
      <c r="AF2070">
        <v>52941607</v>
      </c>
      <c r="AG2070">
        <v>166747000</v>
      </c>
      <c r="AI2070">
        <v>659606000</v>
      </c>
      <c r="AJ2070">
        <v>523405000</v>
      </c>
      <c r="AK2070">
        <v>122769000</v>
      </c>
      <c r="AL2070">
        <v>276863000</v>
      </c>
      <c r="AM2070">
        <v>130226000</v>
      </c>
      <c r="AN2070">
        <v>75559000</v>
      </c>
      <c r="AQ2070">
        <v>393301000</v>
      </c>
      <c r="AS2070">
        <v>80271000</v>
      </c>
      <c r="AU2070">
        <v>-562999000</v>
      </c>
      <c r="AV2070">
        <v>-166647000</v>
      </c>
      <c r="AY2070">
        <v>1.42</v>
      </c>
      <c r="AZ2070">
        <v>355645500</v>
      </c>
      <c r="BH2070">
        <v>1.8546727007652299</v>
      </c>
      <c r="BN2070">
        <v>0.14302666588980201</v>
      </c>
      <c r="BP2070">
        <v>2.2148721996631102</v>
      </c>
      <c r="BQ2070">
        <v>5.7037969842212801</v>
      </c>
      <c r="BR2070">
        <v>132.208818309859</v>
      </c>
      <c r="BS2070">
        <v>3.4258606024443798E-2</v>
      </c>
      <c r="BU2070">
        <v>1.2087057785185399E-7</v>
      </c>
    </row>
    <row r="2071" spans="3:73" x14ac:dyDescent="0.3">
      <c r="C2071">
        <v>1111928</v>
      </c>
      <c r="D2071" t="s">
        <v>4456</v>
      </c>
      <c r="E2071" t="s">
        <v>661</v>
      </c>
      <c r="F2071" t="s">
        <v>3614</v>
      </c>
      <c r="G2071" t="s">
        <v>3678</v>
      </c>
      <c r="H2071" t="s">
        <v>3679</v>
      </c>
      <c r="I2071" t="s">
        <v>4721</v>
      </c>
      <c r="J2071">
        <v>2017</v>
      </c>
      <c r="K2071" t="s">
        <v>4062</v>
      </c>
      <c r="L2071">
        <v>167.516233</v>
      </c>
      <c r="M2071">
        <v>2367255000</v>
      </c>
      <c r="N2071">
        <v>1754010000</v>
      </c>
      <c r="O2071">
        <v>909900000</v>
      </c>
      <c r="P2071">
        <v>237278000</v>
      </c>
      <c r="Q2071">
        <v>307712000</v>
      </c>
      <c r="R2071">
        <v>473854000</v>
      </c>
      <c r="S2071">
        <v>460206000</v>
      </c>
      <c r="T2071">
        <v>51223000</v>
      </c>
      <c r="U2071">
        <v>55831000</v>
      </c>
      <c r="V2071">
        <v>344933000</v>
      </c>
      <c r="W2071">
        <v>198903000</v>
      </c>
      <c r="X2071">
        <v>35109000</v>
      </c>
      <c r="AB2071">
        <v>2022322000</v>
      </c>
      <c r="AC2071">
        <v>48933000</v>
      </c>
      <c r="AD2071">
        <v>1443867000</v>
      </c>
      <c r="AE2071">
        <v>5000</v>
      </c>
      <c r="AF2071">
        <v>53629439</v>
      </c>
      <c r="AG2071">
        <v>208793000</v>
      </c>
      <c r="AI2071">
        <v>611978000</v>
      </c>
      <c r="AJ2071">
        <v>551112000</v>
      </c>
      <c r="AK2071">
        <v>100870000</v>
      </c>
      <c r="AL2071">
        <v>245799000</v>
      </c>
      <c r="AM2071">
        <v>204283000</v>
      </c>
      <c r="AN2071">
        <v>52956000</v>
      </c>
      <c r="AQ2071">
        <v>405395000</v>
      </c>
      <c r="AS2071">
        <v>64568000</v>
      </c>
      <c r="AU2071">
        <v>-170805000</v>
      </c>
      <c r="AV2071">
        <v>-3372000</v>
      </c>
      <c r="AY2071">
        <v>0.99</v>
      </c>
      <c r="BN2071">
        <v>0.14571011572475301</v>
      </c>
      <c r="BP2071">
        <v>4.5745916351186304</v>
      </c>
      <c r="BQ2071">
        <v>7.2713734835573103</v>
      </c>
      <c r="BR2071">
        <v>169.20831616161601</v>
      </c>
      <c r="BS2071">
        <v>2.6185740945309399E-2</v>
      </c>
      <c r="BU2071">
        <v>8.2005274466677395E-8</v>
      </c>
    </row>
    <row r="2072" spans="3:73" x14ac:dyDescent="0.3">
      <c r="C2072">
        <v>898293</v>
      </c>
      <c r="D2072" t="s">
        <v>4402</v>
      </c>
      <c r="E2072" t="s">
        <v>465</v>
      </c>
      <c r="F2072" t="s">
        <v>3614</v>
      </c>
      <c r="G2072" t="s">
        <v>4100</v>
      </c>
      <c r="H2072" t="s">
        <v>4700</v>
      </c>
      <c r="I2072" t="s">
        <v>4722</v>
      </c>
      <c r="J2072">
        <v>2026</v>
      </c>
      <c r="K2072" t="s">
        <v>4062</v>
      </c>
      <c r="L2072">
        <v>256.30846500000001</v>
      </c>
    </row>
    <row r="2073" spans="3:73" x14ac:dyDescent="0.3">
      <c r="C2073">
        <v>898293</v>
      </c>
      <c r="D2073" t="s">
        <v>4402</v>
      </c>
      <c r="E2073" t="s">
        <v>465</v>
      </c>
      <c r="F2073" t="s">
        <v>3614</v>
      </c>
      <c r="G2073" t="s">
        <v>4100</v>
      </c>
      <c r="H2073" t="s">
        <v>4700</v>
      </c>
      <c r="I2073" t="s">
        <v>4722</v>
      </c>
      <c r="J2073">
        <v>2025</v>
      </c>
      <c r="K2073" t="s">
        <v>4062</v>
      </c>
      <c r="L2073">
        <v>185.92291499999999</v>
      </c>
      <c r="M2073">
        <v>18543000000</v>
      </c>
      <c r="N2073">
        <v>13720000000</v>
      </c>
      <c r="O2073">
        <v>1933000000</v>
      </c>
      <c r="Q2073">
        <v>4681000000</v>
      </c>
      <c r="R2073">
        <v>3309000000</v>
      </c>
      <c r="T2073">
        <v>273000000</v>
      </c>
      <c r="U2073">
        <v>841000000</v>
      </c>
      <c r="V2073">
        <v>17026000000</v>
      </c>
      <c r="W2073">
        <v>13714000000</v>
      </c>
      <c r="X2073">
        <v>7937000000</v>
      </c>
      <c r="AA2073">
        <v>2885000000</v>
      </c>
      <c r="AB2073">
        <v>1513000000</v>
      </c>
      <c r="AD2073">
        <v>6382000000</v>
      </c>
      <c r="AE2073">
        <v>0</v>
      </c>
      <c r="AF2073">
        <v>107480895</v>
      </c>
      <c r="AG2073">
        <v>2646000000</v>
      </c>
      <c r="AJ2073">
        <v>1182000000</v>
      </c>
      <c r="AK2073">
        <v>26000000</v>
      </c>
      <c r="AM2073">
        <v>235000000</v>
      </c>
      <c r="AN2073">
        <v>657000000</v>
      </c>
      <c r="AQ2073">
        <v>1640000000</v>
      </c>
      <c r="AS2073">
        <v>674000000</v>
      </c>
      <c r="AU2073">
        <v>-714000000</v>
      </c>
      <c r="AV2073">
        <v>-1204000000</v>
      </c>
      <c r="AW2073">
        <v>36000000</v>
      </c>
      <c r="AY2073">
        <v>6</v>
      </c>
      <c r="AZ2073">
        <v>4478500000</v>
      </c>
      <c r="BN2073">
        <v>0.918190152618239</v>
      </c>
      <c r="BP2073">
        <v>0.140950853142774</v>
      </c>
      <c r="BQ2073">
        <v>0.65910748140586295</v>
      </c>
      <c r="BR2073">
        <v>30.987152500000001</v>
      </c>
      <c r="BS2073">
        <v>0.43423661599471203</v>
      </c>
      <c r="BT2073">
        <v>193628.633673262</v>
      </c>
      <c r="BU2073">
        <v>7.3730171183079996E-7</v>
      </c>
    </row>
    <row r="2074" spans="3:73" x14ac:dyDescent="0.3">
      <c r="C2074">
        <v>898293</v>
      </c>
      <c r="D2074" t="s">
        <v>4402</v>
      </c>
      <c r="E2074" t="s">
        <v>465</v>
      </c>
      <c r="F2074" t="s">
        <v>3614</v>
      </c>
      <c r="G2074" t="s">
        <v>4100</v>
      </c>
      <c r="H2074" t="s">
        <v>4700</v>
      </c>
      <c r="I2074" t="s">
        <v>4722</v>
      </c>
      <c r="J2074">
        <v>2024</v>
      </c>
      <c r="K2074" t="s">
        <v>4062</v>
      </c>
      <c r="L2074">
        <v>122.227632</v>
      </c>
      <c r="M2074">
        <v>17351000000</v>
      </c>
      <c r="N2074">
        <v>12791000000</v>
      </c>
      <c r="O2074">
        <v>2201000000</v>
      </c>
      <c r="Q2074">
        <v>4276000000</v>
      </c>
      <c r="R2074">
        <v>3384000000</v>
      </c>
      <c r="T2074">
        <v>143000000</v>
      </c>
      <c r="U2074">
        <v>661000000</v>
      </c>
      <c r="V2074">
        <v>15614000000</v>
      </c>
      <c r="W2074">
        <v>11782000000</v>
      </c>
      <c r="X2074">
        <v>6190000000</v>
      </c>
      <c r="AA2074">
        <v>2880000000</v>
      </c>
      <c r="AB2074">
        <v>1737000000</v>
      </c>
      <c r="AD2074">
        <v>5760000000</v>
      </c>
      <c r="AE2074">
        <v>0</v>
      </c>
      <c r="AF2074">
        <v>113744167</v>
      </c>
      <c r="AG2074">
        <v>2676000000</v>
      </c>
      <c r="AJ2074">
        <v>2013000000</v>
      </c>
      <c r="AK2074">
        <v>39000000</v>
      </c>
      <c r="AM2074">
        <v>363000000</v>
      </c>
      <c r="AN2074">
        <v>1388000000</v>
      </c>
      <c r="AQ2074">
        <v>1716000000</v>
      </c>
      <c r="AS2074">
        <v>696000000</v>
      </c>
      <c r="AU2074">
        <v>1351000000</v>
      </c>
      <c r="AV2074">
        <v>-2668000000</v>
      </c>
      <c r="AW2074">
        <v>42000000</v>
      </c>
      <c r="AY2074">
        <v>11.34</v>
      </c>
      <c r="AZ2074">
        <v>4741000000</v>
      </c>
      <c r="BN2074">
        <v>0.89989049622500095</v>
      </c>
      <c r="BP2074">
        <v>0.186810388728569</v>
      </c>
      <c r="BQ2074">
        <v>0.72271261245968399</v>
      </c>
      <c r="BR2074">
        <v>10.7784507936508</v>
      </c>
      <c r="BS2074">
        <v>0.79907887161773195</v>
      </c>
      <c r="BT2074">
        <v>343621.15433930699</v>
      </c>
      <c r="BU2074">
        <v>7.9796277886010404E-7</v>
      </c>
    </row>
    <row r="2075" spans="3:73" x14ac:dyDescent="0.3">
      <c r="C2075">
        <v>898293</v>
      </c>
      <c r="D2075" t="s">
        <v>4402</v>
      </c>
      <c r="E2075" t="s">
        <v>465</v>
      </c>
      <c r="F2075" t="s">
        <v>3614</v>
      </c>
      <c r="G2075" t="s">
        <v>4100</v>
      </c>
      <c r="H2075" t="s">
        <v>4700</v>
      </c>
      <c r="I2075" t="s">
        <v>4722</v>
      </c>
      <c r="J2075">
        <v>2023</v>
      </c>
      <c r="K2075" t="s">
        <v>4062</v>
      </c>
      <c r="L2075">
        <v>105.39050400000001</v>
      </c>
      <c r="M2075">
        <v>19424000000</v>
      </c>
      <c r="N2075">
        <v>14730000000</v>
      </c>
      <c r="O2075">
        <v>1804000000</v>
      </c>
      <c r="P2075">
        <v>3647000000</v>
      </c>
      <c r="Q2075">
        <v>5206000000</v>
      </c>
      <c r="R2075">
        <v>3900000000</v>
      </c>
      <c r="T2075">
        <v>142000000</v>
      </c>
      <c r="U2075">
        <v>621000000</v>
      </c>
      <c r="V2075">
        <v>16557000000</v>
      </c>
      <c r="W2075">
        <v>12695000000</v>
      </c>
      <c r="X2075">
        <v>5679000000</v>
      </c>
      <c r="AA2075">
        <v>2875000000</v>
      </c>
      <c r="AB2075">
        <v>2866000000</v>
      </c>
      <c r="AC2075">
        <v>4324000000</v>
      </c>
      <c r="AD2075">
        <v>4412000000</v>
      </c>
      <c r="AE2075">
        <v>0</v>
      </c>
      <c r="AF2075">
        <v>131294422</v>
      </c>
      <c r="AG2075">
        <v>2867000000</v>
      </c>
      <c r="AJ2075">
        <v>1537000000</v>
      </c>
      <c r="AK2075">
        <v>34000000</v>
      </c>
      <c r="AM2075">
        <v>444000000</v>
      </c>
      <c r="AN2075">
        <v>818000000</v>
      </c>
      <c r="AQ2075">
        <v>1734000000</v>
      </c>
      <c r="AS2075">
        <v>924000000</v>
      </c>
      <c r="AU2075">
        <v>-723000000</v>
      </c>
      <c r="AV2075">
        <v>-680000000</v>
      </c>
      <c r="AW2075">
        <v>45000000</v>
      </c>
      <c r="AY2075">
        <v>6.15</v>
      </c>
      <c r="AZ2075">
        <v>5667000000</v>
      </c>
      <c r="BN2075">
        <v>0.85239909390444801</v>
      </c>
      <c r="BP2075">
        <v>0.142103190232375</v>
      </c>
      <c r="BQ2075">
        <v>0.75021662071681805</v>
      </c>
      <c r="BR2075">
        <v>17.136667317073201</v>
      </c>
      <c r="BS2075">
        <v>0.285415212840195</v>
      </c>
      <c r="BT2075">
        <v>426983.44055741502</v>
      </c>
      <c r="BU2075">
        <v>2.2615198869504499E-7</v>
      </c>
    </row>
    <row r="2076" spans="3:73" x14ac:dyDescent="0.3">
      <c r="C2076">
        <v>898293</v>
      </c>
      <c r="D2076" t="s">
        <v>4402</v>
      </c>
      <c r="E2076" t="s">
        <v>465</v>
      </c>
      <c r="F2076" t="s">
        <v>3614</v>
      </c>
      <c r="G2076" t="s">
        <v>4100</v>
      </c>
      <c r="H2076" t="s">
        <v>4700</v>
      </c>
      <c r="I2076" t="s">
        <v>4722</v>
      </c>
      <c r="J2076">
        <v>2022</v>
      </c>
      <c r="K2076" t="s">
        <v>4062</v>
      </c>
      <c r="L2076">
        <v>60.005085000000001</v>
      </c>
      <c r="M2076">
        <v>19717000000</v>
      </c>
      <c r="N2076">
        <v>13908000000</v>
      </c>
      <c r="O2076">
        <v>1478000000</v>
      </c>
      <c r="P2076">
        <v>3995000000</v>
      </c>
      <c r="Q2076">
        <v>6128000000</v>
      </c>
      <c r="R2076">
        <v>4816000000</v>
      </c>
      <c r="T2076">
        <v>158000000</v>
      </c>
      <c r="U2076">
        <v>704000000</v>
      </c>
      <c r="V2076">
        <v>17265000000</v>
      </c>
      <c r="W2076">
        <v>13697000000</v>
      </c>
      <c r="X2076">
        <v>8006000000</v>
      </c>
      <c r="AA2076">
        <v>2875000000</v>
      </c>
      <c r="AB2076">
        <v>2451000000</v>
      </c>
      <c r="AC2076">
        <v>3800000000</v>
      </c>
      <c r="AD2076">
        <v>3638000000</v>
      </c>
      <c r="AE2076">
        <v>0</v>
      </c>
      <c r="AF2076">
        <v>135493980</v>
      </c>
      <c r="AG2076">
        <v>2632000000</v>
      </c>
      <c r="AJ2076">
        <v>1393000000</v>
      </c>
      <c r="AK2076">
        <v>33000000</v>
      </c>
      <c r="AM2076">
        <v>235000000</v>
      </c>
      <c r="AN2076">
        <v>996000000</v>
      </c>
      <c r="AO2076">
        <v>151000000</v>
      </c>
      <c r="AQ2076">
        <v>1651000000</v>
      </c>
      <c r="AS2076">
        <v>925000000</v>
      </c>
      <c r="AU2076">
        <v>-858000000</v>
      </c>
      <c r="AV2076">
        <v>-888000000</v>
      </c>
      <c r="AW2076">
        <v>48000000</v>
      </c>
      <c r="AY2076">
        <v>7.06</v>
      </c>
      <c r="AZ2076">
        <v>5271000000</v>
      </c>
      <c r="BB2076">
        <v>1382000000</v>
      </c>
      <c r="BC2076">
        <v>1382000000</v>
      </c>
      <c r="BN2076">
        <v>0.87564031039204704</v>
      </c>
      <c r="BO2076">
        <v>9.1523178807946994</v>
      </c>
      <c r="BP2076">
        <v>0.107906840914069</v>
      </c>
      <c r="BQ2076">
        <v>0.56800759290355596</v>
      </c>
      <c r="BR2076">
        <v>8.4993038243626096</v>
      </c>
      <c r="BS2076">
        <v>0.40636474908200698</v>
      </c>
      <c r="BT2076">
        <v>799932.20574556303</v>
      </c>
      <c r="BU2076">
        <v>1.72842064504284E-7</v>
      </c>
    </row>
    <row r="2077" spans="3:73" x14ac:dyDescent="0.3">
      <c r="C2077">
        <v>898293</v>
      </c>
      <c r="D2077" t="s">
        <v>4402</v>
      </c>
      <c r="E2077" t="s">
        <v>465</v>
      </c>
      <c r="F2077" t="s">
        <v>3614</v>
      </c>
      <c r="G2077" t="s">
        <v>4100</v>
      </c>
      <c r="H2077" t="s">
        <v>4700</v>
      </c>
      <c r="I2077" t="s">
        <v>4722</v>
      </c>
      <c r="J2077">
        <v>2021</v>
      </c>
      <c r="K2077" t="s">
        <v>4062</v>
      </c>
      <c r="L2077">
        <v>54.805751999999998</v>
      </c>
      <c r="M2077">
        <v>16654000000</v>
      </c>
      <c r="N2077">
        <v>10877000000</v>
      </c>
      <c r="O2077">
        <v>1567000000</v>
      </c>
      <c r="Q2077">
        <v>4414000000</v>
      </c>
      <c r="R2077">
        <v>4972000000</v>
      </c>
      <c r="T2077">
        <v>182000000</v>
      </c>
      <c r="U2077">
        <v>715000000</v>
      </c>
      <c r="V2077">
        <v>14517000000</v>
      </c>
      <c r="W2077">
        <v>10683000000</v>
      </c>
      <c r="X2077">
        <v>6841000000</v>
      </c>
      <c r="AA2077">
        <v>2878000000</v>
      </c>
      <c r="AB2077">
        <v>2136000000</v>
      </c>
      <c r="AC2077">
        <v>3060000000</v>
      </c>
      <c r="AD2077">
        <v>2688000000</v>
      </c>
      <c r="AE2077">
        <v>0</v>
      </c>
      <c r="AF2077">
        <v>144496077</v>
      </c>
      <c r="AG2077">
        <v>2359000000</v>
      </c>
      <c r="AJ2077">
        <v>1055000000</v>
      </c>
      <c r="AK2077">
        <v>34000000</v>
      </c>
      <c r="AM2077">
        <v>246000000</v>
      </c>
      <c r="AN2077">
        <v>696000000</v>
      </c>
      <c r="AO2077">
        <v>130000000</v>
      </c>
      <c r="AQ2077">
        <v>1433000000</v>
      </c>
      <c r="AS2077">
        <v>876000000</v>
      </c>
      <c r="AU2077">
        <v>-851000000</v>
      </c>
      <c r="AV2077">
        <v>-413000000</v>
      </c>
      <c r="AW2077">
        <v>50000000</v>
      </c>
      <c r="AY2077">
        <v>4.6900000000000004</v>
      </c>
      <c r="AZ2077">
        <v>3772891500</v>
      </c>
      <c r="BB2077">
        <v>1072000000</v>
      </c>
      <c r="BC2077">
        <v>1072000000</v>
      </c>
      <c r="BN2077">
        <v>0.8716824786838</v>
      </c>
      <c r="BO2077">
        <v>8.2461538461538506</v>
      </c>
      <c r="BP2077">
        <v>0.146681643733034</v>
      </c>
      <c r="BQ2077">
        <v>0.60497987456706903</v>
      </c>
      <c r="BR2077">
        <v>11.6856614072495</v>
      </c>
      <c r="BS2077">
        <v>0.325842696629214</v>
      </c>
      <c r="BT2077">
        <v>912312.99955522898</v>
      </c>
      <c r="BU2077">
        <v>1.2033659966292099E-7</v>
      </c>
    </row>
    <row r="2078" spans="3:73" x14ac:dyDescent="0.3">
      <c r="C2078">
        <v>898293</v>
      </c>
      <c r="D2078" t="s">
        <v>4402</v>
      </c>
      <c r="E2078" t="s">
        <v>465</v>
      </c>
      <c r="F2078" t="s">
        <v>3614</v>
      </c>
      <c r="G2078" t="s">
        <v>4100</v>
      </c>
      <c r="H2078" t="s">
        <v>4700</v>
      </c>
      <c r="I2078" t="s">
        <v>4722</v>
      </c>
      <c r="J2078">
        <v>2020</v>
      </c>
      <c r="K2078" t="s">
        <v>4062</v>
      </c>
      <c r="L2078">
        <v>31.795024999999999</v>
      </c>
      <c r="M2078">
        <v>14397416000</v>
      </c>
      <c r="N2078">
        <v>9134885000</v>
      </c>
      <c r="O2078">
        <v>1393557000</v>
      </c>
      <c r="Q2078">
        <v>3131783000</v>
      </c>
      <c r="R2078">
        <v>4572035000</v>
      </c>
      <c r="S2078">
        <v>3665312000</v>
      </c>
      <c r="T2078">
        <v>209870000</v>
      </c>
      <c r="U2078">
        <v>696853000</v>
      </c>
      <c r="V2078">
        <v>12572017000</v>
      </c>
      <c r="W2078">
        <v>9059483000</v>
      </c>
      <c r="X2078">
        <v>5687038000</v>
      </c>
      <c r="AA2078">
        <v>2728482000</v>
      </c>
      <c r="AB2078">
        <v>1811384000</v>
      </c>
      <c r="AC2078">
        <v>2609250000</v>
      </c>
      <c r="AD2078">
        <v>2040922000</v>
      </c>
      <c r="AE2078">
        <v>264000</v>
      </c>
      <c r="AF2078">
        <v>150330358</v>
      </c>
      <c r="AG2078">
        <v>1930813000</v>
      </c>
      <c r="AJ2078">
        <v>499846000</v>
      </c>
      <c r="AK2078">
        <v>44143000</v>
      </c>
      <c r="AM2078">
        <v>203959000</v>
      </c>
      <c r="AN2078">
        <v>53912000</v>
      </c>
      <c r="AO2078">
        <v>173877000</v>
      </c>
      <c r="AQ2078">
        <v>1257275000</v>
      </c>
      <c r="AS2078">
        <v>794581000</v>
      </c>
      <c r="AU2078">
        <v>-921113000</v>
      </c>
      <c r="AV2078">
        <v>-65123000</v>
      </c>
      <c r="AW2078">
        <v>50462000</v>
      </c>
      <c r="AY2078">
        <v>0.36</v>
      </c>
      <c r="AZ2078">
        <v>3077393000</v>
      </c>
      <c r="BB2078">
        <v>431748000</v>
      </c>
      <c r="BC2078">
        <v>431748000</v>
      </c>
      <c r="BN2078">
        <v>0.87321342940983304</v>
      </c>
      <c r="BO2078">
        <v>2.4830656153487798</v>
      </c>
      <c r="BP2078">
        <v>0.15382301616990701</v>
      </c>
      <c r="BQ2078">
        <v>0.662631852170814</v>
      </c>
      <c r="BR2078">
        <v>88.319513888888906</v>
      </c>
      <c r="BS2078">
        <v>2.9762877446195799E-2</v>
      </c>
      <c r="BT2078">
        <v>1587103.64278688</v>
      </c>
      <c r="BU2078">
        <v>6.3190405789164499E-9</v>
      </c>
    </row>
    <row r="2079" spans="3:73" x14ac:dyDescent="0.3">
      <c r="C2079">
        <v>898293</v>
      </c>
      <c r="D2079" t="s">
        <v>4402</v>
      </c>
      <c r="E2079" t="s">
        <v>465</v>
      </c>
      <c r="F2079" t="s">
        <v>3614</v>
      </c>
      <c r="G2079" t="s">
        <v>4100</v>
      </c>
      <c r="H2079" t="s">
        <v>4700</v>
      </c>
      <c r="I2079" t="s">
        <v>4722</v>
      </c>
      <c r="J2079">
        <v>2019</v>
      </c>
      <c r="K2079" t="s">
        <v>4062</v>
      </c>
      <c r="L2079">
        <v>30.242902999999998</v>
      </c>
      <c r="M2079">
        <v>12970475000</v>
      </c>
      <c r="N2079">
        <v>8345085000</v>
      </c>
      <c r="O2079">
        <v>1163343000</v>
      </c>
      <c r="Q2079">
        <v>3023003000</v>
      </c>
      <c r="R2079">
        <v>4212858000</v>
      </c>
      <c r="S2079">
        <v>3333750000</v>
      </c>
      <c r="T2079">
        <v>256853000</v>
      </c>
      <c r="U2079">
        <v>622255000</v>
      </c>
      <c r="V2079">
        <v>11069717000</v>
      </c>
      <c r="W2079">
        <v>8532105000</v>
      </c>
      <c r="X2079">
        <v>5166780000</v>
      </c>
      <c r="AA2079">
        <v>2496465000</v>
      </c>
      <c r="AB2079">
        <v>1887443000</v>
      </c>
      <c r="AC2079">
        <v>2371612000</v>
      </c>
      <c r="AD2079">
        <v>2037037000</v>
      </c>
      <c r="AE2079">
        <v>260000</v>
      </c>
      <c r="AF2079">
        <v>153520380</v>
      </c>
      <c r="AG2079">
        <v>1913401000</v>
      </c>
      <c r="AH2079">
        <v>25282320000</v>
      </c>
      <c r="AJ2079">
        <v>701356000</v>
      </c>
      <c r="AK2079">
        <v>42861000</v>
      </c>
      <c r="AM2079">
        <v>161230000</v>
      </c>
      <c r="AN2079">
        <v>287111000</v>
      </c>
      <c r="AO2079">
        <v>188730000</v>
      </c>
      <c r="AQ2079">
        <v>1193066000</v>
      </c>
      <c r="AS2079">
        <v>771833000</v>
      </c>
      <c r="AU2079">
        <v>-872454000</v>
      </c>
      <c r="AV2079">
        <v>-415772000</v>
      </c>
      <c r="AW2079">
        <v>52004000</v>
      </c>
      <c r="AY2079">
        <v>1.85</v>
      </c>
      <c r="AZ2079">
        <v>3240354500</v>
      </c>
      <c r="BA2079">
        <v>2.77409668100079E-2</v>
      </c>
      <c r="BB2079">
        <v>637071000</v>
      </c>
      <c r="BC2079">
        <v>637071000</v>
      </c>
      <c r="BD2079">
        <v>2.5198280853972299E-2</v>
      </c>
      <c r="BE2079">
        <v>4.7189735752098699E-2</v>
      </c>
      <c r="BG2079">
        <v>7.5681385252619193E-2</v>
      </c>
      <c r="BI2079">
        <v>1.94922082653103</v>
      </c>
      <c r="BJ2079">
        <v>-3.45084628309427E-2</v>
      </c>
      <c r="BM2079">
        <v>1.69529536846302E-3</v>
      </c>
      <c r="BN2079">
        <v>0.85345501995879103</v>
      </c>
      <c r="BO2079">
        <v>3.3755682721347999</v>
      </c>
      <c r="BP2079">
        <v>0.13634888459530201</v>
      </c>
      <c r="BQ2079">
        <v>0.62377127332586702</v>
      </c>
      <c r="BR2079">
        <v>16.347515135135101</v>
      </c>
      <c r="BS2079">
        <v>0.15211638179272199</v>
      </c>
      <c r="BT2079">
        <v>1719543.9207671301</v>
      </c>
      <c r="BU2079">
        <v>2.9642945800217501E-8</v>
      </c>
    </row>
    <row r="2080" spans="3:73" x14ac:dyDescent="0.3">
      <c r="C2080">
        <v>898293</v>
      </c>
      <c r="D2080" t="s">
        <v>4402</v>
      </c>
      <c r="E2080" t="s">
        <v>465</v>
      </c>
      <c r="F2080" t="s">
        <v>3614</v>
      </c>
      <c r="G2080" t="s">
        <v>4100</v>
      </c>
      <c r="H2080" t="s">
        <v>4700</v>
      </c>
      <c r="I2080" t="s">
        <v>4722</v>
      </c>
      <c r="J2080">
        <v>2018</v>
      </c>
      <c r="K2080" t="s">
        <v>4062</v>
      </c>
      <c r="L2080">
        <v>25.817259</v>
      </c>
      <c r="M2080">
        <v>12045641000</v>
      </c>
      <c r="N2080">
        <v>7549923000</v>
      </c>
      <c r="O2080">
        <v>1257949000</v>
      </c>
      <c r="Q2080">
        <v>3457706000</v>
      </c>
      <c r="R2080">
        <v>4104892000</v>
      </c>
      <c r="S2080">
        <v>3198016000</v>
      </c>
      <c r="T2080">
        <v>279131000</v>
      </c>
      <c r="U2080">
        <v>627745000</v>
      </c>
      <c r="V2080">
        <v>10082261000</v>
      </c>
      <c r="W2080">
        <v>7230873000</v>
      </c>
      <c r="X2080">
        <v>4942932000</v>
      </c>
      <c r="AA2080">
        <v>2518699000</v>
      </c>
      <c r="AB2080">
        <v>1950257000</v>
      </c>
      <c r="AC2080">
        <v>2009371000</v>
      </c>
      <c r="AD2080">
        <v>1760097000</v>
      </c>
      <c r="AE2080">
        <v>257000</v>
      </c>
      <c r="AF2080">
        <v>164588172</v>
      </c>
      <c r="AG2080">
        <v>1706792000</v>
      </c>
      <c r="AH2080">
        <v>22095416000</v>
      </c>
      <c r="AJ2080">
        <v>542153000</v>
      </c>
      <c r="AK2080">
        <v>38531000</v>
      </c>
      <c r="AM2080">
        <v>285860000</v>
      </c>
      <c r="AN2080">
        <v>86330000</v>
      </c>
      <c r="AO2080">
        <v>149002000</v>
      </c>
      <c r="AQ2080">
        <v>933850000</v>
      </c>
      <c r="AS2080">
        <v>773704000</v>
      </c>
      <c r="AU2080">
        <v>-798384000</v>
      </c>
      <c r="AV2080">
        <v>-47044000</v>
      </c>
      <c r="AW2080">
        <v>57833000</v>
      </c>
      <c r="AX2080">
        <v>57126000</v>
      </c>
      <c r="AY2080">
        <v>0.5</v>
      </c>
      <c r="AZ2080">
        <v>3199894500</v>
      </c>
      <c r="BA2080">
        <v>2.4536899418413301E-2</v>
      </c>
      <c r="BB2080">
        <v>521192000</v>
      </c>
      <c r="BC2080">
        <v>521192000</v>
      </c>
      <c r="BD2080">
        <v>2.3588241108472501E-2</v>
      </c>
      <c r="BE2080">
        <v>4.2264422629562599E-2</v>
      </c>
      <c r="BG2080">
        <v>7.7246429757194895E-2</v>
      </c>
      <c r="BI2080">
        <v>1.8343080289375999</v>
      </c>
      <c r="BJ2080">
        <v>-3.6133467683975698E-2</v>
      </c>
      <c r="BM2080">
        <v>1.7438458728272E-3</v>
      </c>
      <c r="BN2080">
        <v>0.83700493813488197</v>
      </c>
      <c r="BO2080">
        <v>3.4978859344169901</v>
      </c>
      <c r="BP2080">
        <v>0.17396917357005201</v>
      </c>
      <c r="BQ2080">
        <v>0.56593678246043</v>
      </c>
      <c r="BR2080">
        <v>51.634518</v>
      </c>
      <c r="BS2080">
        <v>4.42659608451604E-2</v>
      </c>
      <c r="BT2080">
        <v>2240090.6308450499</v>
      </c>
      <c r="BU2080">
        <v>6.6189376579599503E-9</v>
      </c>
    </row>
    <row r="2081" spans="3:73" x14ac:dyDescent="0.3">
      <c r="C2081">
        <v>898293</v>
      </c>
      <c r="D2081" t="s">
        <v>4402</v>
      </c>
      <c r="E2081" t="s">
        <v>465</v>
      </c>
      <c r="F2081" t="s">
        <v>3614</v>
      </c>
      <c r="G2081" t="s">
        <v>4100</v>
      </c>
      <c r="H2081" t="s">
        <v>4700</v>
      </c>
      <c r="I2081" t="s">
        <v>4722</v>
      </c>
      <c r="J2081">
        <v>2017</v>
      </c>
      <c r="K2081" t="s">
        <v>4062</v>
      </c>
      <c r="L2081">
        <v>26.845562999999999</v>
      </c>
      <c r="M2081">
        <v>11095995000</v>
      </c>
      <c r="N2081">
        <v>6626683000</v>
      </c>
      <c r="O2081">
        <v>1189919000</v>
      </c>
      <c r="Q2081">
        <v>2942083000</v>
      </c>
      <c r="R2081">
        <v>4121458000</v>
      </c>
      <c r="S2081">
        <v>3228678000</v>
      </c>
      <c r="T2081">
        <v>284596000</v>
      </c>
      <c r="U2081">
        <v>608184000</v>
      </c>
      <c r="V2081">
        <v>8727651000</v>
      </c>
      <c r="W2081">
        <v>6870593000</v>
      </c>
      <c r="X2081">
        <v>4257623000</v>
      </c>
      <c r="Y2081">
        <v>1017144000</v>
      </c>
      <c r="Z2081">
        <v>445498000</v>
      </c>
      <c r="AB2081">
        <v>2353514000</v>
      </c>
      <c r="AC2081">
        <v>1536455000</v>
      </c>
      <c r="AD2081">
        <v>1730893000</v>
      </c>
      <c r="AE2081">
        <v>253000</v>
      </c>
      <c r="AG2081">
        <v>1545643000</v>
      </c>
      <c r="AJ2081">
        <v>410230000</v>
      </c>
      <c r="AK2081">
        <v>29680000</v>
      </c>
      <c r="AM2081">
        <v>129066000</v>
      </c>
      <c r="AN2081">
        <v>129090000</v>
      </c>
      <c r="AO2081">
        <v>138074000</v>
      </c>
      <c r="AQ2081">
        <v>1256643000</v>
      </c>
      <c r="AS2081">
        <v>760405000</v>
      </c>
      <c r="AU2081">
        <v>-579465000</v>
      </c>
      <c r="AV2081">
        <v>-404546000</v>
      </c>
      <c r="AW2081">
        <v>59959000</v>
      </c>
      <c r="AX2081">
        <v>59017000</v>
      </c>
      <c r="AY2081">
        <v>0.71</v>
      </c>
      <c r="BB2081">
        <v>396230000</v>
      </c>
      <c r="BC2081">
        <v>396230000</v>
      </c>
      <c r="BN2081">
        <v>0.78655866373407701</v>
      </c>
      <c r="BO2081">
        <v>2.8696930631400601</v>
      </c>
      <c r="BP2081">
        <v>0.173190145304779</v>
      </c>
      <c r="BQ2081">
        <v>0.53628558699372797</v>
      </c>
      <c r="BR2081">
        <v>37.810652112676102</v>
      </c>
      <c r="BS2081">
        <v>5.48498967926258E-2</v>
      </c>
      <c r="BT2081">
        <v>2233478.9551629098</v>
      </c>
      <c r="BU2081">
        <v>8.0986770123313504E-9</v>
      </c>
    </row>
    <row r="2082" spans="3:73" x14ac:dyDescent="0.3">
      <c r="C2082">
        <v>1606757</v>
      </c>
      <c r="D2082" t="s">
        <v>4524</v>
      </c>
      <c r="E2082" t="s">
        <v>1715</v>
      </c>
      <c r="F2082" t="s">
        <v>3614</v>
      </c>
      <c r="G2082" t="s">
        <v>4100</v>
      </c>
      <c r="H2082" t="s">
        <v>4700</v>
      </c>
      <c r="I2082" t="s">
        <v>4723</v>
      </c>
      <c r="J2082">
        <v>2026</v>
      </c>
      <c r="K2082" t="s">
        <v>4062</v>
      </c>
      <c r="L2082">
        <v>26.080874000000001</v>
      </c>
    </row>
    <row r="2083" spans="3:73" x14ac:dyDescent="0.3">
      <c r="C2083">
        <v>1606757</v>
      </c>
      <c r="D2083" t="s">
        <v>4524</v>
      </c>
      <c r="E2083" t="s">
        <v>1715</v>
      </c>
      <c r="F2083" t="s">
        <v>3614</v>
      </c>
      <c r="G2083" t="s">
        <v>4100</v>
      </c>
      <c r="H2083" t="s">
        <v>4700</v>
      </c>
      <c r="I2083" t="s">
        <v>4723</v>
      </c>
      <c r="J2083">
        <v>2025</v>
      </c>
      <c r="K2083" t="s">
        <v>4062</v>
      </c>
      <c r="L2083">
        <v>23.053398999999999</v>
      </c>
      <c r="M2083">
        <v>1077312000</v>
      </c>
      <c r="N2083">
        <v>699604000</v>
      </c>
      <c r="O2083">
        <v>88781000</v>
      </c>
      <c r="Q2083">
        <v>273500000</v>
      </c>
      <c r="R2083">
        <v>267231000</v>
      </c>
      <c r="S2083">
        <v>264804000</v>
      </c>
      <c r="U2083">
        <v>6191000</v>
      </c>
      <c r="W2083">
        <v>318561000</v>
      </c>
      <c r="X2083">
        <v>218805000</v>
      </c>
      <c r="AA2083">
        <v>147100000</v>
      </c>
      <c r="AB2083">
        <v>569884000</v>
      </c>
      <c r="AC2083">
        <v>88036000</v>
      </c>
      <c r="AD2083">
        <v>333548000</v>
      </c>
      <c r="AE2083">
        <v>0</v>
      </c>
      <c r="AF2083">
        <v>24218500</v>
      </c>
      <c r="AG2083">
        <v>104404000</v>
      </c>
      <c r="AJ2083">
        <v>45535000</v>
      </c>
      <c r="AM2083">
        <v>9245000</v>
      </c>
      <c r="AN2083">
        <v>16984000</v>
      </c>
      <c r="AO2083">
        <v>14745000</v>
      </c>
      <c r="AQ2083">
        <v>183937000</v>
      </c>
      <c r="AS2083">
        <v>36994000</v>
      </c>
      <c r="AU2083">
        <v>-14700000</v>
      </c>
      <c r="AV2083">
        <v>-160874000</v>
      </c>
      <c r="AY2083">
        <v>0.68</v>
      </c>
      <c r="AZ2083">
        <v>305808000</v>
      </c>
      <c r="BB2083">
        <v>40974000</v>
      </c>
      <c r="BC2083">
        <v>40974000</v>
      </c>
      <c r="BO2083">
        <v>2.7788402848423202</v>
      </c>
      <c r="BP2083">
        <v>0.27869387652600303</v>
      </c>
      <c r="BQ2083">
        <v>1.3375899749184601</v>
      </c>
      <c r="BR2083">
        <v>33.902057352941199</v>
      </c>
      <c r="BS2083">
        <v>2.9802556309705099E-2</v>
      </c>
      <c r="BU2083">
        <v>2.7507898660078199E-8</v>
      </c>
    </row>
    <row r="2084" spans="3:73" x14ac:dyDescent="0.3">
      <c r="C2084">
        <v>1606757</v>
      </c>
      <c r="D2084" t="s">
        <v>4524</v>
      </c>
      <c r="E2084" t="s">
        <v>1715</v>
      </c>
      <c r="F2084" t="s">
        <v>3614</v>
      </c>
      <c r="G2084" t="s">
        <v>4100</v>
      </c>
      <c r="H2084" t="s">
        <v>4700</v>
      </c>
      <c r="I2084" t="s">
        <v>4723</v>
      </c>
      <c r="J2084">
        <v>2024</v>
      </c>
      <c r="K2084" t="s">
        <v>4062</v>
      </c>
      <c r="L2084">
        <v>20.537991999999999</v>
      </c>
      <c r="M2084">
        <v>1207919000</v>
      </c>
      <c r="N2084">
        <v>847006000</v>
      </c>
      <c r="O2084">
        <v>77965000</v>
      </c>
      <c r="Q2084">
        <v>338116000</v>
      </c>
      <c r="R2084">
        <v>272653000</v>
      </c>
      <c r="S2084">
        <v>269659000</v>
      </c>
      <c r="U2084">
        <v>6191000</v>
      </c>
      <c r="W2084">
        <v>375322000</v>
      </c>
      <c r="X2084">
        <v>213551000</v>
      </c>
      <c r="AB2084">
        <v>540461000</v>
      </c>
      <c r="AC2084">
        <v>77759000</v>
      </c>
      <c r="AD2084">
        <v>316564000</v>
      </c>
      <c r="AE2084">
        <v>0</v>
      </c>
      <c r="AF2084">
        <v>24733000</v>
      </c>
      <c r="AG2084">
        <v>140257000</v>
      </c>
      <c r="AJ2084">
        <v>49277000</v>
      </c>
      <c r="AM2084">
        <v>4688000</v>
      </c>
      <c r="AN2084">
        <v>20511000</v>
      </c>
      <c r="AO2084">
        <v>22839000</v>
      </c>
      <c r="AQ2084">
        <v>73217000</v>
      </c>
      <c r="AS2084">
        <v>38030000</v>
      </c>
      <c r="AU2084">
        <v>-46521000</v>
      </c>
      <c r="AV2084">
        <v>8974000</v>
      </c>
      <c r="AY2084">
        <v>0.82</v>
      </c>
      <c r="AZ2084">
        <v>394217500</v>
      </c>
      <c r="BB2084">
        <v>48038000</v>
      </c>
      <c r="BC2084">
        <v>48038000</v>
      </c>
      <c r="BO2084">
        <v>2.1033320197907099</v>
      </c>
      <c r="BP2084">
        <v>0.20772829730205</v>
      </c>
      <c r="BQ2084">
        <v>1.35587575468531</v>
      </c>
      <c r="BR2084">
        <v>25.046331707317101</v>
      </c>
      <c r="BS2084">
        <v>3.7950934480008698E-2</v>
      </c>
      <c r="BU2084">
        <v>3.1160719163825003E-8</v>
      </c>
    </row>
    <row r="2085" spans="3:73" x14ac:dyDescent="0.3">
      <c r="C2085">
        <v>1606757</v>
      </c>
      <c r="D2085" t="s">
        <v>4524</v>
      </c>
      <c r="E2085" t="s">
        <v>1715</v>
      </c>
      <c r="F2085" t="s">
        <v>3614</v>
      </c>
      <c r="G2085" t="s">
        <v>4100</v>
      </c>
      <c r="H2085" t="s">
        <v>4700</v>
      </c>
      <c r="I2085" t="s">
        <v>4723</v>
      </c>
      <c r="J2085">
        <v>2023</v>
      </c>
      <c r="K2085" t="s">
        <v>4062</v>
      </c>
      <c r="L2085">
        <v>25.460252000000001</v>
      </c>
      <c r="M2085">
        <v>1259719000</v>
      </c>
      <c r="N2085">
        <v>929427000</v>
      </c>
      <c r="O2085">
        <v>42955000</v>
      </c>
      <c r="Q2085">
        <v>450319000</v>
      </c>
      <c r="R2085">
        <v>271166000</v>
      </c>
      <c r="S2085">
        <v>267684000</v>
      </c>
      <c r="U2085">
        <v>12011000</v>
      </c>
      <c r="W2085">
        <v>475148000</v>
      </c>
      <c r="X2085">
        <v>322274000</v>
      </c>
      <c r="AB2085">
        <v>523994000</v>
      </c>
      <c r="AC2085">
        <v>76495000</v>
      </c>
      <c r="AD2085">
        <v>296053000</v>
      </c>
      <c r="AE2085">
        <v>0</v>
      </c>
      <c r="AF2085">
        <v>24724000</v>
      </c>
      <c r="AG2085">
        <v>156165000</v>
      </c>
      <c r="AJ2085">
        <v>87729000</v>
      </c>
      <c r="AM2085">
        <v>18913000</v>
      </c>
      <c r="AN2085">
        <v>55831000</v>
      </c>
      <c r="AO2085">
        <v>16263000</v>
      </c>
      <c r="AQ2085">
        <v>-13804000</v>
      </c>
      <c r="AS2085">
        <v>32416000</v>
      </c>
      <c r="AU2085">
        <v>-90467000</v>
      </c>
      <c r="AV2085">
        <v>99179000</v>
      </c>
      <c r="AY2085">
        <v>2.2400000000000002</v>
      </c>
      <c r="AZ2085">
        <v>422974500</v>
      </c>
      <c r="BB2085">
        <v>91007000</v>
      </c>
      <c r="BC2085">
        <v>91007000</v>
      </c>
      <c r="BO2085">
        <v>5.5959540060259503</v>
      </c>
      <c r="BP2085">
        <v>9.0403411147684506E-2</v>
      </c>
      <c r="BQ2085">
        <v>1.00833424532988</v>
      </c>
      <c r="BR2085">
        <v>11.366183928571401</v>
      </c>
      <c r="BS2085">
        <v>0.10654892994958</v>
      </c>
      <c r="BU2085">
        <v>1.0883896472097E-7</v>
      </c>
    </row>
    <row r="2086" spans="3:73" x14ac:dyDescent="0.3">
      <c r="C2086">
        <v>1606757</v>
      </c>
      <c r="D2086" t="s">
        <v>4524</v>
      </c>
      <c r="E2086" t="s">
        <v>1715</v>
      </c>
      <c r="F2086" t="s">
        <v>3614</v>
      </c>
      <c r="G2086" t="s">
        <v>4100</v>
      </c>
      <c r="H2086" t="s">
        <v>4700</v>
      </c>
      <c r="I2086" t="s">
        <v>4723</v>
      </c>
      <c r="J2086">
        <v>2022</v>
      </c>
      <c r="K2086" t="s">
        <v>4062</v>
      </c>
      <c r="L2086">
        <v>20.014447000000001</v>
      </c>
      <c r="M2086">
        <v>1035767000</v>
      </c>
      <c r="N2086">
        <v>761083000</v>
      </c>
      <c r="O2086">
        <v>49851000</v>
      </c>
      <c r="Q2086">
        <v>395630000</v>
      </c>
      <c r="R2086">
        <v>210517000</v>
      </c>
      <c r="S2086">
        <v>206835000</v>
      </c>
      <c r="U2086">
        <v>12011000</v>
      </c>
      <c r="W2086">
        <v>408742000</v>
      </c>
      <c r="X2086">
        <v>308617000</v>
      </c>
      <c r="AB2086">
        <v>453971000</v>
      </c>
      <c r="AC2086">
        <v>77669000</v>
      </c>
      <c r="AD2086">
        <v>240222000</v>
      </c>
      <c r="AE2086">
        <v>0</v>
      </c>
      <c r="AG2086">
        <v>104602000</v>
      </c>
      <c r="AJ2086">
        <v>52549000</v>
      </c>
      <c r="AM2086">
        <v>12478000</v>
      </c>
      <c r="AN2086">
        <v>31253000</v>
      </c>
      <c r="AO2086">
        <v>2655000</v>
      </c>
      <c r="AQ2086">
        <v>-83178000</v>
      </c>
      <c r="AS2086">
        <v>29411000</v>
      </c>
      <c r="AU2086">
        <v>-74798000</v>
      </c>
      <c r="AV2086">
        <v>103741000</v>
      </c>
      <c r="AY2086">
        <v>1.24</v>
      </c>
      <c r="AZ2086">
        <v>298008000</v>
      </c>
      <c r="BB2086">
        <v>46386000</v>
      </c>
      <c r="BC2086">
        <v>46386000</v>
      </c>
      <c r="BO2086">
        <v>17.471186440678</v>
      </c>
      <c r="BP2086">
        <v>0.121962020051769</v>
      </c>
      <c r="BQ2086">
        <v>0.89409211678760703</v>
      </c>
      <c r="BR2086">
        <v>16.1406830645161</v>
      </c>
      <c r="BS2086">
        <v>6.8843604547426995E-2</v>
      </c>
      <c r="BU2086">
        <v>5.4668501468155501E-8</v>
      </c>
    </row>
    <row r="2087" spans="3:73" x14ac:dyDescent="0.3">
      <c r="C2087">
        <v>1606757</v>
      </c>
      <c r="D2087" t="s">
        <v>4524</v>
      </c>
      <c r="E2087" t="s">
        <v>1715</v>
      </c>
      <c r="F2087" t="s">
        <v>3614</v>
      </c>
      <c r="G2087" t="s">
        <v>4100</v>
      </c>
      <c r="H2087" t="s">
        <v>4700</v>
      </c>
      <c r="I2087" t="s">
        <v>4723</v>
      </c>
      <c r="J2087">
        <v>2021</v>
      </c>
      <c r="K2087" t="s">
        <v>4062</v>
      </c>
      <c r="L2087">
        <v>23.642161999999999</v>
      </c>
      <c r="M2087">
        <v>814061000</v>
      </c>
      <c r="N2087">
        <v>583393000</v>
      </c>
      <c r="O2087">
        <v>106442000</v>
      </c>
      <c r="Q2087">
        <v>200386000</v>
      </c>
      <c r="R2087">
        <v>167274000</v>
      </c>
      <c r="S2087">
        <v>163251000</v>
      </c>
      <c r="U2087">
        <v>12011000</v>
      </c>
      <c r="W2087">
        <v>300774000</v>
      </c>
      <c r="X2087">
        <v>216544000</v>
      </c>
      <c r="AB2087">
        <v>441972000</v>
      </c>
      <c r="AC2087">
        <v>70237000</v>
      </c>
      <c r="AD2087">
        <v>208969000</v>
      </c>
      <c r="AE2087">
        <v>0</v>
      </c>
      <c r="AG2087">
        <v>118035000</v>
      </c>
      <c r="AJ2087">
        <v>65703000</v>
      </c>
      <c r="AM2087">
        <v>13263000</v>
      </c>
      <c r="AN2087">
        <v>56791000</v>
      </c>
      <c r="AO2087">
        <v>2165000</v>
      </c>
      <c r="AQ2087">
        <v>130095000</v>
      </c>
      <c r="AS2087">
        <v>34020000</v>
      </c>
      <c r="AU2087">
        <v>-38796000</v>
      </c>
      <c r="AV2087">
        <v>-53078000</v>
      </c>
      <c r="AY2087">
        <v>2.2599999999999998</v>
      </c>
      <c r="AZ2087">
        <v>209714500</v>
      </c>
      <c r="BB2087">
        <v>72219000</v>
      </c>
      <c r="BC2087">
        <v>72219000</v>
      </c>
      <c r="BO2087">
        <v>33.357505773672102</v>
      </c>
      <c r="BP2087">
        <v>0.353893621124166</v>
      </c>
      <c r="BQ2087">
        <v>1.2734046160904899</v>
      </c>
      <c r="BR2087">
        <v>10.461133628318599</v>
      </c>
      <c r="BS2087">
        <v>0.12849456526657799</v>
      </c>
      <c r="BU2087">
        <v>1.2089292109002401E-7</v>
      </c>
    </row>
    <row r="2088" spans="3:73" x14ac:dyDescent="0.3">
      <c r="C2088">
        <v>1606757</v>
      </c>
      <c r="D2088" t="s">
        <v>4524</v>
      </c>
      <c r="E2088" t="s">
        <v>1715</v>
      </c>
      <c r="F2088" t="s">
        <v>3614</v>
      </c>
      <c r="G2088" t="s">
        <v>4100</v>
      </c>
      <c r="H2088" t="s">
        <v>4700</v>
      </c>
      <c r="I2088" t="s">
        <v>4723</v>
      </c>
      <c r="J2088">
        <v>2020</v>
      </c>
      <c r="K2088" t="s">
        <v>4062</v>
      </c>
      <c r="L2088">
        <v>13.723615000000001</v>
      </c>
      <c r="M2088">
        <v>774829000</v>
      </c>
      <c r="N2088">
        <v>558407000</v>
      </c>
      <c r="O2088">
        <v>64990000</v>
      </c>
      <c r="Q2088">
        <v>219043000</v>
      </c>
      <c r="R2088">
        <v>158730000</v>
      </c>
      <c r="S2088">
        <v>154529000</v>
      </c>
      <c r="U2088">
        <v>12011000</v>
      </c>
      <c r="W2088">
        <v>272605000</v>
      </c>
      <c r="X2088">
        <v>203703000</v>
      </c>
      <c r="AB2088">
        <v>379365000</v>
      </c>
      <c r="AC2088">
        <v>69070000</v>
      </c>
      <c r="AD2088">
        <v>152178000</v>
      </c>
      <c r="AE2088">
        <v>0</v>
      </c>
      <c r="AG2088">
        <v>20925000</v>
      </c>
      <c r="AJ2088">
        <v>1609000</v>
      </c>
      <c r="AM2088">
        <v>6961000</v>
      </c>
      <c r="AN2088">
        <v>-1273000</v>
      </c>
      <c r="AO2088">
        <v>4421000</v>
      </c>
      <c r="AQ2088">
        <v>72808000</v>
      </c>
      <c r="AS2088">
        <v>30872000</v>
      </c>
      <c r="AU2088">
        <v>-38482000</v>
      </c>
      <c r="AV2088">
        <v>-17934000</v>
      </c>
      <c r="AY2088">
        <v>-0.05</v>
      </c>
      <c r="AZ2088">
        <v>211441500</v>
      </c>
      <c r="BB2088">
        <v>10109000</v>
      </c>
      <c r="BC2088">
        <v>10109000</v>
      </c>
      <c r="BO2088">
        <v>2.2865867450802999</v>
      </c>
      <c r="BP2088">
        <v>0.238403550925332</v>
      </c>
      <c r="BQ2088">
        <v>1.2448927936024701</v>
      </c>
      <c r="BR2088">
        <v>-274.47230000000002</v>
      </c>
      <c r="BS2088">
        <v>-3.3556073965705798E-3</v>
      </c>
      <c r="BU2088">
        <v>-1.8087613512053001E-9</v>
      </c>
    </row>
    <row r="2089" spans="3:73" x14ac:dyDescent="0.3">
      <c r="C2089">
        <v>1606757</v>
      </c>
      <c r="D2089" t="s">
        <v>4524</v>
      </c>
      <c r="E2089" t="s">
        <v>1715</v>
      </c>
      <c r="F2089" t="s">
        <v>3614</v>
      </c>
      <c r="G2089" t="s">
        <v>4100</v>
      </c>
      <c r="H2089" t="s">
        <v>4700</v>
      </c>
      <c r="I2089" t="s">
        <v>4723</v>
      </c>
      <c r="J2089">
        <v>2019</v>
      </c>
      <c r="K2089" t="s">
        <v>4062</v>
      </c>
      <c r="L2089">
        <v>15.776033</v>
      </c>
      <c r="M2089">
        <v>764111000</v>
      </c>
      <c r="N2089">
        <v>555313000</v>
      </c>
      <c r="O2089">
        <v>49276000</v>
      </c>
      <c r="Q2089">
        <v>203840000</v>
      </c>
      <c r="R2089">
        <v>148520000</v>
      </c>
      <c r="S2089">
        <v>143629000</v>
      </c>
      <c r="U2089">
        <v>18104000</v>
      </c>
      <c r="W2089">
        <v>274910000</v>
      </c>
      <c r="X2089">
        <v>197001000</v>
      </c>
      <c r="AB2089">
        <v>369854000</v>
      </c>
      <c r="AC2089">
        <v>62417000</v>
      </c>
      <c r="AD2089">
        <v>133982000</v>
      </c>
      <c r="AE2089">
        <v>0</v>
      </c>
      <c r="AG2089">
        <v>23222000</v>
      </c>
      <c r="AJ2089">
        <v>10319000</v>
      </c>
      <c r="AM2089">
        <v>6927000</v>
      </c>
      <c r="AN2089">
        <v>7525000</v>
      </c>
      <c r="AO2089">
        <v>4069000</v>
      </c>
      <c r="AQ2089">
        <v>-6748000</v>
      </c>
      <c r="AS2089">
        <v>28873000</v>
      </c>
      <c r="AU2089">
        <v>-68709000</v>
      </c>
      <c r="AV2089">
        <v>79430000</v>
      </c>
      <c r="AY2089">
        <v>0.3</v>
      </c>
      <c r="AZ2089">
        <v>202718000</v>
      </c>
      <c r="BB2089">
        <v>18521000</v>
      </c>
      <c r="BC2089">
        <v>18521000</v>
      </c>
      <c r="BO2089">
        <v>4.5517326124354902</v>
      </c>
      <c r="BP2089">
        <v>0.17924411625622899</v>
      </c>
      <c r="BQ2089">
        <v>1.2785020552180699</v>
      </c>
      <c r="BR2089">
        <v>52.586776666666701</v>
      </c>
      <c r="BS2089">
        <v>2.03458662066653E-2</v>
      </c>
      <c r="BU2089">
        <v>1.27964275092334E-8</v>
      </c>
    </row>
    <row r="2090" spans="3:73" x14ac:dyDescent="0.3">
      <c r="C2090">
        <v>1606757</v>
      </c>
      <c r="D2090" t="s">
        <v>4524</v>
      </c>
      <c r="E2090" t="s">
        <v>1715</v>
      </c>
      <c r="F2090" t="s">
        <v>3614</v>
      </c>
      <c r="G2090" t="s">
        <v>4100</v>
      </c>
      <c r="H2090" t="s">
        <v>4700</v>
      </c>
      <c r="I2090" t="s">
        <v>4723</v>
      </c>
      <c r="J2090">
        <v>2018</v>
      </c>
      <c r="K2090" t="s">
        <v>4062</v>
      </c>
      <c r="L2090">
        <v>18.030546999999999</v>
      </c>
      <c r="M2090">
        <v>608758000</v>
      </c>
      <c r="N2090">
        <v>436988000</v>
      </c>
      <c r="O2090">
        <v>46428000</v>
      </c>
      <c r="Q2090">
        <v>201596000</v>
      </c>
      <c r="R2090">
        <v>141540000</v>
      </c>
      <c r="S2090">
        <v>137210000</v>
      </c>
      <c r="U2090">
        <v>6191000</v>
      </c>
      <c r="W2090">
        <v>228571000</v>
      </c>
      <c r="X2090">
        <v>187788000</v>
      </c>
      <c r="AB2090">
        <v>355527000</v>
      </c>
      <c r="AC2090">
        <v>41163000</v>
      </c>
      <c r="AD2090">
        <v>99374000</v>
      </c>
      <c r="AE2090">
        <v>0</v>
      </c>
      <c r="AG2090">
        <v>22823000</v>
      </c>
      <c r="AJ2090">
        <v>42348000</v>
      </c>
      <c r="AM2090">
        <v>28023000</v>
      </c>
      <c r="AN2090">
        <v>5784000</v>
      </c>
      <c r="AO2090">
        <v>527000</v>
      </c>
      <c r="AQ2090">
        <v>40200000</v>
      </c>
      <c r="AS2090">
        <v>26376000</v>
      </c>
      <c r="AU2090">
        <v>-26214000</v>
      </c>
      <c r="AV2090">
        <v>-12603000</v>
      </c>
      <c r="AY2090">
        <v>0.22</v>
      </c>
      <c r="AZ2090">
        <v>173101000</v>
      </c>
      <c r="BB2090">
        <v>34334000</v>
      </c>
      <c r="BC2090">
        <v>34334000</v>
      </c>
      <c r="BO2090">
        <v>65.149905123339707</v>
      </c>
      <c r="BP2090">
        <v>0.203122880855402</v>
      </c>
      <c r="BQ2090">
        <v>1.02984193095362</v>
      </c>
      <c r="BR2090">
        <v>81.957031818181804</v>
      </c>
      <c r="BS2090">
        <v>1.6268806588529101E-2</v>
      </c>
      <c r="BU2090">
        <v>1.11572970266675E-8</v>
      </c>
    </row>
    <row r="2091" spans="3:73" x14ac:dyDescent="0.3">
      <c r="C2091">
        <v>1606757</v>
      </c>
      <c r="D2091" t="s">
        <v>4524</v>
      </c>
      <c r="E2091" t="s">
        <v>1715</v>
      </c>
      <c r="F2091" t="s">
        <v>3614</v>
      </c>
      <c r="G2091" t="s">
        <v>4100</v>
      </c>
      <c r="H2091" t="s">
        <v>4700</v>
      </c>
      <c r="I2091" t="s">
        <v>4723</v>
      </c>
      <c r="J2091">
        <v>2017</v>
      </c>
      <c r="K2091" t="s">
        <v>4062</v>
      </c>
      <c r="L2091">
        <v>18.294060000000002</v>
      </c>
      <c r="M2091">
        <v>554944000</v>
      </c>
      <c r="N2091">
        <v>388165000</v>
      </c>
      <c r="O2091">
        <v>44555000</v>
      </c>
      <c r="Q2091">
        <v>144606000</v>
      </c>
      <c r="R2091">
        <v>142061000</v>
      </c>
      <c r="S2091">
        <v>137549000</v>
      </c>
      <c r="U2091">
        <v>6191000</v>
      </c>
      <c r="V2091">
        <v>212672000</v>
      </c>
      <c r="W2091">
        <v>199249000</v>
      </c>
      <c r="X2091">
        <v>154619000</v>
      </c>
      <c r="AB2091">
        <v>342272000</v>
      </c>
      <c r="AC2091">
        <v>33798000</v>
      </c>
      <c r="AD2091">
        <v>82671000</v>
      </c>
      <c r="AE2091">
        <v>0</v>
      </c>
      <c r="AF2091">
        <v>29100000</v>
      </c>
      <c r="AG2091">
        <v>18002000</v>
      </c>
      <c r="AJ2091">
        <v>43057000</v>
      </c>
      <c r="AM2091">
        <v>10076000</v>
      </c>
      <c r="AN2091">
        <v>8128000</v>
      </c>
      <c r="AO2091">
        <v>271000</v>
      </c>
      <c r="AQ2091">
        <v>46754000</v>
      </c>
      <c r="AS2091">
        <v>23904000</v>
      </c>
      <c r="AU2091">
        <v>-35709000</v>
      </c>
      <c r="AV2091">
        <v>-22034000</v>
      </c>
      <c r="AY2091">
        <v>0.3</v>
      </c>
      <c r="BB2091">
        <v>18475000</v>
      </c>
      <c r="BC2091">
        <v>18475000</v>
      </c>
      <c r="BN2091">
        <v>0.38323146119248103</v>
      </c>
      <c r="BO2091">
        <v>68.173431734317305</v>
      </c>
      <c r="BP2091">
        <v>0.22361467309748101</v>
      </c>
      <c r="BQ2091">
        <v>1.2223850558848499</v>
      </c>
      <c r="BR2091">
        <v>60.980200000000004</v>
      </c>
      <c r="BS2091">
        <v>2.3747195213163801E-2</v>
      </c>
      <c r="BU2091">
        <v>1.6034668333956601E-8</v>
      </c>
    </row>
    <row r="2092" spans="3:73" x14ac:dyDescent="0.3">
      <c r="C2092">
        <v>65270</v>
      </c>
      <c r="D2092" t="s">
        <v>4315</v>
      </c>
      <c r="E2092" t="s">
        <v>2212</v>
      </c>
      <c r="F2092" t="s">
        <v>3614</v>
      </c>
      <c r="G2092" t="s">
        <v>4138</v>
      </c>
      <c r="H2092" t="s">
        <v>4694</v>
      </c>
      <c r="I2092" t="s">
        <v>4724</v>
      </c>
      <c r="J2092">
        <v>2026</v>
      </c>
      <c r="K2092" t="s">
        <v>4062</v>
      </c>
      <c r="L2092">
        <v>6.9068379999999996</v>
      </c>
    </row>
    <row r="2093" spans="3:73" x14ac:dyDescent="0.3">
      <c r="C2093">
        <v>65270</v>
      </c>
      <c r="D2093" t="s">
        <v>4315</v>
      </c>
      <c r="E2093" t="s">
        <v>2212</v>
      </c>
      <c r="F2093" t="s">
        <v>3614</v>
      </c>
      <c r="G2093" t="s">
        <v>4138</v>
      </c>
      <c r="H2093" t="s">
        <v>4694</v>
      </c>
      <c r="I2093" t="s">
        <v>4724</v>
      </c>
      <c r="J2093">
        <v>2025</v>
      </c>
      <c r="K2093" t="s">
        <v>4062</v>
      </c>
      <c r="L2093">
        <v>7.4789279999999998</v>
      </c>
      <c r="M2093">
        <v>1305800000</v>
      </c>
      <c r="N2093">
        <v>559900000</v>
      </c>
      <c r="O2093">
        <v>103600000</v>
      </c>
      <c r="P2093">
        <v>241000000</v>
      </c>
      <c r="Q2093">
        <v>194100000</v>
      </c>
      <c r="S2093">
        <v>221600000</v>
      </c>
      <c r="T2093">
        <v>238400000</v>
      </c>
      <c r="U2093">
        <v>172700000</v>
      </c>
      <c r="V2093">
        <v>612500000</v>
      </c>
      <c r="W2093">
        <v>233200000</v>
      </c>
      <c r="X2093">
        <v>125900000</v>
      </c>
      <c r="AA2093">
        <v>317600000</v>
      </c>
      <c r="AB2093">
        <v>693300000</v>
      </c>
      <c r="AC2093">
        <v>11500000</v>
      </c>
      <c r="AD2093">
        <v>524200000</v>
      </c>
      <c r="AE2093">
        <v>18600000</v>
      </c>
      <c r="AG2093">
        <v>163400000</v>
      </c>
      <c r="AJ2093">
        <v>-23900000</v>
      </c>
      <c r="AK2093">
        <v>41800000</v>
      </c>
      <c r="AM2093">
        <v>12500000</v>
      </c>
      <c r="AN2093">
        <v>-62600000</v>
      </c>
      <c r="AQ2093">
        <v>26400000</v>
      </c>
      <c r="AS2093">
        <v>58500000</v>
      </c>
      <c r="AU2093">
        <v>-32900000</v>
      </c>
      <c r="AV2093">
        <v>-58900000</v>
      </c>
      <c r="AY2093">
        <v>-1.77</v>
      </c>
      <c r="AZ2093">
        <v>190150000</v>
      </c>
      <c r="BN2093">
        <v>0.469061111962016</v>
      </c>
      <c r="BP2093">
        <v>0.444253859348199</v>
      </c>
      <c r="BQ2093">
        <v>1.5686106346483699</v>
      </c>
      <c r="BR2093">
        <v>-4.2253830508474604</v>
      </c>
      <c r="BS2093">
        <v>-9.02928025385836E-2</v>
      </c>
      <c r="BU2093">
        <v>-1.9093758199913501E-8</v>
      </c>
    </row>
    <row r="2094" spans="3:73" x14ac:dyDescent="0.3">
      <c r="C2094">
        <v>65270</v>
      </c>
      <c r="D2094" t="s">
        <v>4315</v>
      </c>
      <c r="E2094" t="s">
        <v>2212</v>
      </c>
      <c r="F2094" t="s">
        <v>3614</v>
      </c>
      <c r="G2094" t="s">
        <v>4138</v>
      </c>
      <c r="H2094" t="s">
        <v>4694</v>
      </c>
      <c r="I2094" t="s">
        <v>4724</v>
      </c>
      <c r="J2094">
        <v>2024</v>
      </c>
      <c r="K2094" t="s">
        <v>4062</v>
      </c>
      <c r="L2094">
        <v>11.296181000000001</v>
      </c>
      <c r="M2094">
        <v>1403500000</v>
      </c>
      <c r="N2094">
        <v>637700000</v>
      </c>
      <c r="O2094">
        <v>161500000</v>
      </c>
      <c r="P2094">
        <v>262600000</v>
      </c>
      <c r="Q2094">
        <v>186200000</v>
      </c>
      <c r="S2094">
        <v>212100000</v>
      </c>
      <c r="T2094">
        <v>256700000</v>
      </c>
      <c r="U2094">
        <v>169900000</v>
      </c>
      <c r="V2094">
        <v>637500000</v>
      </c>
      <c r="W2094">
        <v>231400000</v>
      </c>
      <c r="X2094">
        <v>132400000</v>
      </c>
      <c r="AA2094">
        <v>330900000</v>
      </c>
      <c r="AB2094">
        <v>766000000</v>
      </c>
      <c r="AC2094">
        <v>11500000</v>
      </c>
      <c r="AD2094">
        <v>612300000</v>
      </c>
      <c r="AE2094">
        <v>18300000</v>
      </c>
      <c r="AG2094">
        <v>178800000</v>
      </c>
      <c r="AJ2094">
        <v>-112000000</v>
      </c>
      <c r="AK2094">
        <v>49100000</v>
      </c>
      <c r="AM2094">
        <v>-4800000</v>
      </c>
      <c r="AN2094">
        <v>-123300000</v>
      </c>
      <c r="AQ2094">
        <v>47500000</v>
      </c>
      <c r="AS2094">
        <v>57900000</v>
      </c>
      <c r="AU2094">
        <v>-17500000</v>
      </c>
      <c r="AV2094">
        <v>-18900000</v>
      </c>
      <c r="AY2094">
        <v>-3.48</v>
      </c>
      <c r="AZ2094">
        <v>172950000</v>
      </c>
      <c r="BN2094">
        <v>0.45422158888493103</v>
      </c>
      <c r="BP2094">
        <v>0.69792566983578197</v>
      </c>
      <c r="BQ2094">
        <v>1.9511668107173701</v>
      </c>
      <c r="BR2094">
        <v>-3.2460290229885098</v>
      </c>
      <c r="BS2094">
        <v>-0.160966057441253</v>
      </c>
      <c r="BU2094">
        <v>-5.1319464595300301E-8</v>
      </c>
    </row>
    <row r="2095" spans="3:73" x14ac:dyDescent="0.3">
      <c r="C2095">
        <v>65270</v>
      </c>
      <c r="D2095" t="s">
        <v>4315</v>
      </c>
      <c r="E2095" t="s">
        <v>2212</v>
      </c>
      <c r="F2095" t="s">
        <v>3614</v>
      </c>
      <c r="G2095" t="s">
        <v>4138</v>
      </c>
      <c r="H2095" t="s">
        <v>4694</v>
      </c>
      <c r="I2095" t="s">
        <v>4724</v>
      </c>
      <c r="J2095">
        <v>2023</v>
      </c>
      <c r="K2095" t="s">
        <v>4062</v>
      </c>
      <c r="L2095">
        <v>28.275044000000001</v>
      </c>
      <c r="M2095">
        <v>1579100000</v>
      </c>
      <c r="N2095">
        <v>664400000</v>
      </c>
      <c r="O2095">
        <v>157000000</v>
      </c>
      <c r="P2095">
        <v>314300000</v>
      </c>
      <c r="Q2095">
        <v>159700000</v>
      </c>
      <c r="S2095">
        <v>220300000</v>
      </c>
      <c r="T2095">
        <v>256700000</v>
      </c>
      <c r="U2095">
        <v>301900000</v>
      </c>
      <c r="V2095">
        <v>626200000</v>
      </c>
      <c r="W2095">
        <v>228000000</v>
      </c>
      <c r="X2095">
        <v>138700000</v>
      </c>
      <c r="AA2095">
        <v>306800000</v>
      </c>
      <c r="AB2095">
        <v>941800000</v>
      </c>
      <c r="AC2095">
        <v>11500000</v>
      </c>
      <c r="AD2095">
        <v>772700000</v>
      </c>
      <c r="AE2095">
        <v>18600000</v>
      </c>
      <c r="AG2095">
        <v>264100000</v>
      </c>
      <c r="AJ2095">
        <v>90400000</v>
      </c>
      <c r="AK2095">
        <v>35000000</v>
      </c>
      <c r="AM2095">
        <v>13000000</v>
      </c>
      <c r="AN2095">
        <v>77100000</v>
      </c>
      <c r="AQ2095">
        <v>132800000</v>
      </c>
      <c r="AS2095">
        <v>49500000</v>
      </c>
      <c r="AU2095">
        <v>-153100000</v>
      </c>
      <c r="AV2095">
        <v>3200000</v>
      </c>
      <c r="AY2095">
        <v>2.14</v>
      </c>
      <c r="AZ2095">
        <v>159100000</v>
      </c>
      <c r="BN2095">
        <v>0.396554999683364</v>
      </c>
      <c r="BP2095">
        <v>0.68859649122806998</v>
      </c>
      <c r="BQ2095">
        <v>2.2135964912280701</v>
      </c>
      <c r="BR2095">
        <v>13.212637383177601</v>
      </c>
      <c r="BS2095">
        <v>8.1864514758972204E-2</v>
      </c>
      <c r="BU2095">
        <v>6.4247817116160595E-8</v>
      </c>
    </row>
    <row r="2096" spans="3:73" x14ac:dyDescent="0.3">
      <c r="C2096">
        <v>65270</v>
      </c>
      <c r="D2096" t="s">
        <v>4315</v>
      </c>
      <c r="E2096" t="s">
        <v>2212</v>
      </c>
      <c r="F2096" t="s">
        <v>3614</v>
      </c>
      <c r="G2096" t="s">
        <v>4138</v>
      </c>
      <c r="H2096" t="s">
        <v>4694</v>
      </c>
      <c r="I2096" t="s">
        <v>4724</v>
      </c>
      <c r="J2096">
        <v>2022</v>
      </c>
      <c r="K2096" t="s">
        <v>4062</v>
      </c>
      <c r="L2096">
        <v>37.340812999999997</v>
      </c>
      <c r="M2096">
        <v>1389100000</v>
      </c>
      <c r="N2096">
        <v>629000000</v>
      </c>
      <c r="O2096">
        <v>172000000</v>
      </c>
      <c r="P2096">
        <v>273300000</v>
      </c>
      <c r="Q2096">
        <v>158500000</v>
      </c>
      <c r="S2096">
        <v>197000000</v>
      </c>
      <c r="T2096">
        <v>207700000</v>
      </c>
      <c r="U2096">
        <v>233000000</v>
      </c>
      <c r="V2096">
        <v>475300000</v>
      </c>
      <c r="W2096">
        <v>188600000</v>
      </c>
      <c r="X2096">
        <v>108500000</v>
      </c>
      <c r="AA2096">
        <v>210500000</v>
      </c>
      <c r="AB2096">
        <v>913800000</v>
      </c>
      <c r="AC2096">
        <v>11500000</v>
      </c>
      <c r="AD2096">
        <v>763900000</v>
      </c>
      <c r="AE2096">
        <v>19200000</v>
      </c>
      <c r="AG2096">
        <v>54900000</v>
      </c>
      <c r="AJ2096">
        <v>111700000</v>
      </c>
      <c r="AK2096">
        <v>35700000</v>
      </c>
      <c r="AM2096">
        <v>16300000</v>
      </c>
      <c r="AN2096">
        <v>16200000</v>
      </c>
      <c r="AQ2096">
        <v>98800000</v>
      </c>
      <c r="AS2096">
        <v>52600000</v>
      </c>
      <c r="AU2096">
        <v>-37400000</v>
      </c>
      <c r="AV2096">
        <v>-114600000</v>
      </c>
      <c r="AY2096">
        <v>0.44</v>
      </c>
      <c r="AZ2096">
        <v>141350000</v>
      </c>
      <c r="BN2096">
        <v>0.34216399107335699</v>
      </c>
      <c r="BP2096">
        <v>0.911983032873807</v>
      </c>
      <c r="BQ2096">
        <v>2.49469777306469</v>
      </c>
      <c r="BR2096">
        <v>84.865484090909106</v>
      </c>
      <c r="BS2096">
        <v>1.7728168089297398E-2</v>
      </c>
      <c r="BU2096">
        <v>1.7979818034580899E-8</v>
      </c>
    </row>
    <row r="2097" spans="3:73" x14ac:dyDescent="0.3">
      <c r="C2097">
        <v>65270</v>
      </c>
      <c r="D2097" t="s">
        <v>4315</v>
      </c>
      <c r="E2097" t="s">
        <v>2212</v>
      </c>
      <c r="F2097" t="s">
        <v>3614</v>
      </c>
      <c r="G2097" t="s">
        <v>4138</v>
      </c>
      <c r="H2097" t="s">
        <v>4694</v>
      </c>
      <c r="I2097" t="s">
        <v>4724</v>
      </c>
      <c r="J2097">
        <v>2021</v>
      </c>
      <c r="K2097" t="s">
        <v>4062</v>
      </c>
      <c r="L2097">
        <v>38.890605999999998</v>
      </c>
      <c r="M2097">
        <v>1467000000</v>
      </c>
      <c r="N2097">
        <v>674000000</v>
      </c>
      <c r="O2097">
        <v>233200000</v>
      </c>
      <c r="P2097">
        <v>282500000</v>
      </c>
      <c r="Q2097">
        <v>124200000</v>
      </c>
      <c r="S2097">
        <v>204000000</v>
      </c>
      <c r="T2097">
        <v>229400000</v>
      </c>
      <c r="U2097">
        <v>235600000</v>
      </c>
      <c r="V2097">
        <v>549000000</v>
      </c>
      <c r="W2097">
        <v>222700000</v>
      </c>
      <c r="X2097">
        <v>122900000</v>
      </c>
      <c r="AA2097">
        <v>240100000</v>
      </c>
      <c r="AB2097">
        <v>918000000</v>
      </c>
      <c r="AC2097">
        <v>11500000</v>
      </c>
      <c r="AD2097">
        <v>746000000</v>
      </c>
      <c r="AE2097">
        <v>19800000</v>
      </c>
      <c r="AG2097">
        <v>75600000</v>
      </c>
      <c r="AJ2097">
        <v>127900000</v>
      </c>
      <c r="AK2097">
        <v>37100000</v>
      </c>
      <c r="AM2097">
        <v>12600000</v>
      </c>
      <c r="AN2097">
        <v>31100000</v>
      </c>
      <c r="AQ2097">
        <v>179800000</v>
      </c>
      <c r="AS2097">
        <v>51500000</v>
      </c>
      <c r="AU2097">
        <v>-24800000</v>
      </c>
      <c r="AV2097">
        <v>-142900000</v>
      </c>
      <c r="AY2097">
        <v>0.82</v>
      </c>
      <c r="AZ2097">
        <v>127600000</v>
      </c>
      <c r="BN2097">
        <v>0.374233128834356</v>
      </c>
      <c r="BP2097">
        <v>1.0471486304445401</v>
      </c>
      <c r="BQ2097">
        <v>2.4687920969914701</v>
      </c>
      <c r="BR2097">
        <v>47.427568292682899</v>
      </c>
      <c r="BS2097">
        <v>3.3877995642701497E-2</v>
      </c>
      <c r="BU2097">
        <v>3.4738885533769098E-8</v>
      </c>
    </row>
    <row r="2098" spans="3:73" x14ac:dyDescent="0.3">
      <c r="C2098">
        <v>65270</v>
      </c>
      <c r="D2098" t="s">
        <v>4315</v>
      </c>
      <c r="E2098" t="s">
        <v>2212</v>
      </c>
      <c r="F2098" t="s">
        <v>3614</v>
      </c>
      <c r="G2098" t="s">
        <v>4138</v>
      </c>
      <c r="H2098" t="s">
        <v>4694</v>
      </c>
      <c r="I2098" t="s">
        <v>4724</v>
      </c>
      <c r="J2098">
        <v>2020</v>
      </c>
      <c r="K2098" t="s">
        <v>4062</v>
      </c>
      <c r="L2098">
        <v>26.642392999999998</v>
      </c>
      <c r="M2098">
        <v>1370600000</v>
      </c>
      <c r="N2098">
        <v>565600000</v>
      </c>
      <c r="O2098">
        <v>217300000</v>
      </c>
      <c r="P2098">
        <v>188500000</v>
      </c>
      <c r="Q2098">
        <v>131000000</v>
      </c>
      <c r="S2098">
        <v>201900000</v>
      </c>
      <c r="T2098">
        <v>244800000</v>
      </c>
      <c r="U2098">
        <v>231600000</v>
      </c>
      <c r="V2098">
        <v>587200000</v>
      </c>
      <c r="W2098">
        <v>143800000</v>
      </c>
      <c r="X2098">
        <v>73800000</v>
      </c>
      <c r="AA2098">
        <v>352100000</v>
      </c>
      <c r="AB2098">
        <v>783400000</v>
      </c>
      <c r="AC2098">
        <v>11500000</v>
      </c>
      <c r="AD2098">
        <v>651900000</v>
      </c>
      <c r="AE2098">
        <v>19200000</v>
      </c>
      <c r="AG2098">
        <v>59200000</v>
      </c>
      <c r="AJ2098">
        <v>147100000</v>
      </c>
      <c r="AK2098">
        <v>34900000</v>
      </c>
      <c r="AM2098">
        <v>25300000</v>
      </c>
      <c r="AN2098">
        <v>30100000</v>
      </c>
      <c r="AQ2098">
        <v>140600000</v>
      </c>
      <c r="AS2098">
        <v>48300000</v>
      </c>
      <c r="AU2098">
        <v>-44500000</v>
      </c>
      <c r="AV2098">
        <v>41700000</v>
      </c>
      <c r="AY2098">
        <v>0.8</v>
      </c>
      <c r="AZ2098">
        <v>123850000</v>
      </c>
      <c r="BN2098">
        <v>0.42842550707719201</v>
      </c>
      <c r="BP2098">
        <v>1.51112656467316</v>
      </c>
      <c r="BQ2098">
        <v>3.0222531293463102</v>
      </c>
      <c r="BR2098">
        <v>33.302991249999998</v>
      </c>
      <c r="BS2098">
        <v>3.8422261935154502E-2</v>
      </c>
      <c r="BU2098">
        <v>2.7206936941536899E-8</v>
      </c>
    </row>
    <row r="2099" spans="3:73" x14ac:dyDescent="0.3">
      <c r="C2099">
        <v>65270</v>
      </c>
      <c r="D2099" t="s">
        <v>4315</v>
      </c>
      <c r="E2099" t="s">
        <v>2212</v>
      </c>
      <c r="F2099" t="s">
        <v>3614</v>
      </c>
      <c r="G2099" t="s">
        <v>4138</v>
      </c>
      <c r="H2099" t="s">
        <v>4694</v>
      </c>
      <c r="I2099" t="s">
        <v>4724</v>
      </c>
      <c r="J2099">
        <v>2019</v>
      </c>
      <c r="K2099" t="s">
        <v>4062</v>
      </c>
      <c r="L2099">
        <v>25.839469000000001</v>
      </c>
      <c r="M2099">
        <v>1231700000</v>
      </c>
      <c r="N2099">
        <v>453500000</v>
      </c>
      <c r="O2099">
        <v>83200000</v>
      </c>
      <c r="P2099">
        <v>219300000</v>
      </c>
      <c r="Q2099">
        <v>116700000</v>
      </c>
      <c r="S2099">
        <v>191900000</v>
      </c>
      <c r="T2099">
        <v>264900000</v>
      </c>
      <c r="U2099">
        <v>233300000</v>
      </c>
      <c r="V2099">
        <v>542000000</v>
      </c>
      <c r="W2099">
        <v>180900000</v>
      </c>
      <c r="X2099">
        <v>91900000</v>
      </c>
      <c r="AA2099">
        <v>276900000</v>
      </c>
      <c r="AB2099">
        <v>689700000</v>
      </c>
      <c r="AC2099">
        <v>11500000</v>
      </c>
      <c r="AD2099">
        <v>545200000</v>
      </c>
      <c r="AE2099">
        <v>19200000</v>
      </c>
      <c r="AG2099">
        <v>70600000</v>
      </c>
      <c r="AJ2099">
        <v>106800000</v>
      </c>
      <c r="AK2099">
        <v>41200000</v>
      </c>
      <c r="AM2099">
        <v>12000000</v>
      </c>
      <c r="AN2099">
        <v>22600000</v>
      </c>
      <c r="AQ2099">
        <v>102000000</v>
      </c>
      <c r="AS2099">
        <v>43300000</v>
      </c>
      <c r="AU2099">
        <v>-470800000</v>
      </c>
      <c r="AV2099">
        <v>217400000</v>
      </c>
      <c r="AY2099">
        <v>0.61</v>
      </c>
      <c r="AZ2099">
        <v>100400000</v>
      </c>
      <c r="BN2099">
        <v>0.44004221807258298</v>
      </c>
      <c r="BP2099">
        <v>0.45992260917634098</v>
      </c>
      <c r="BQ2099">
        <v>1.8618021006080701</v>
      </c>
      <c r="BR2099">
        <v>42.359785245901598</v>
      </c>
      <c r="BS2099">
        <v>3.2767870088444201E-2</v>
      </c>
      <c r="BU2099">
        <v>2.2853524851384699E-8</v>
      </c>
    </row>
    <row r="2100" spans="3:73" x14ac:dyDescent="0.3">
      <c r="C2100">
        <v>65270</v>
      </c>
      <c r="D2100" t="s">
        <v>4315</v>
      </c>
      <c r="E2100" t="s">
        <v>2212</v>
      </c>
      <c r="F2100" t="s">
        <v>3614</v>
      </c>
      <c r="G2100" t="s">
        <v>4138</v>
      </c>
      <c r="H2100" t="s">
        <v>4694</v>
      </c>
      <c r="I2100" t="s">
        <v>4724</v>
      </c>
      <c r="J2100">
        <v>2018</v>
      </c>
      <c r="K2100" t="s">
        <v>4062</v>
      </c>
      <c r="L2100">
        <v>29.854222</v>
      </c>
      <c r="M2100">
        <v>915900000</v>
      </c>
      <c r="N2100">
        <v>550000000</v>
      </c>
      <c r="O2100">
        <v>246100000</v>
      </c>
      <c r="P2100">
        <v>202600000</v>
      </c>
      <c r="Q2100">
        <v>84100000</v>
      </c>
      <c r="S2100">
        <v>162200000</v>
      </c>
      <c r="T2100">
        <v>61000000</v>
      </c>
      <c r="U2100">
        <v>59200000</v>
      </c>
      <c r="W2100">
        <v>157000000</v>
      </c>
      <c r="X2100">
        <v>89500000</v>
      </c>
      <c r="AA2100">
        <v>53400000</v>
      </c>
      <c r="AB2100">
        <v>630000000</v>
      </c>
      <c r="AC2100">
        <v>11500000</v>
      </c>
      <c r="AD2100">
        <v>472000000</v>
      </c>
      <c r="AE2100">
        <v>19100000</v>
      </c>
      <c r="AG2100">
        <v>61900000</v>
      </c>
      <c r="AH2100">
        <v>908300000</v>
      </c>
      <c r="AJ2100">
        <v>118300000</v>
      </c>
      <c r="AK2100">
        <v>37900000</v>
      </c>
      <c r="AM2100">
        <v>66600000</v>
      </c>
      <c r="AN2100">
        <v>36800000</v>
      </c>
      <c r="AQ2100">
        <v>117800000</v>
      </c>
      <c r="AS2100">
        <v>28100000</v>
      </c>
      <c r="AU2100">
        <v>-179000000</v>
      </c>
      <c r="AV2100">
        <v>-12700000</v>
      </c>
      <c r="AY2100">
        <v>0.99</v>
      </c>
      <c r="AZ2100">
        <v>71000000</v>
      </c>
      <c r="BA2100">
        <v>0.13024331168116299</v>
      </c>
      <c r="BE2100">
        <v>0.12969283276450499</v>
      </c>
      <c r="BG2100">
        <v>6.8149289882197497E-2</v>
      </c>
      <c r="BI2100">
        <v>0.99170215088983504</v>
      </c>
      <c r="BJ2100">
        <v>-0.19707145216338201</v>
      </c>
      <c r="BM2100">
        <v>4.1726301882637901E-2</v>
      </c>
      <c r="BP2100">
        <v>1.5675159235668801</v>
      </c>
      <c r="BQ2100">
        <v>2.96751592356688</v>
      </c>
      <c r="BR2100">
        <v>30.1557797979798</v>
      </c>
      <c r="BS2100">
        <v>5.8412698412698402E-2</v>
      </c>
      <c r="BU2100">
        <v>4.6913777428571398E-8</v>
      </c>
    </row>
    <row r="2101" spans="3:73" x14ac:dyDescent="0.3">
      <c r="C2101">
        <v>65270</v>
      </c>
      <c r="D2101" t="s">
        <v>4315</v>
      </c>
      <c r="E2101" t="s">
        <v>2212</v>
      </c>
      <c r="F2101" t="s">
        <v>3614</v>
      </c>
      <c r="G2101" t="s">
        <v>4138</v>
      </c>
      <c r="H2101" t="s">
        <v>4694</v>
      </c>
      <c r="I2101" t="s">
        <v>4724</v>
      </c>
      <c r="J2101">
        <v>2017</v>
      </c>
      <c r="K2101" t="s">
        <v>4062</v>
      </c>
      <c r="L2101">
        <v>34.754303</v>
      </c>
      <c r="M2101">
        <v>704000000</v>
      </c>
      <c r="N2101">
        <v>530300000</v>
      </c>
      <c r="O2101">
        <v>294000000</v>
      </c>
      <c r="P2101">
        <v>165300000</v>
      </c>
      <c r="Q2101">
        <v>57900000</v>
      </c>
      <c r="S2101">
        <v>90600000</v>
      </c>
      <c r="T2101">
        <v>6600000</v>
      </c>
      <c r="U2101">
        <v>1600000</v>
      </c>
      <c r="W2101">
        <v>124400000</v>
      </c>
      <c r="X2101">
        <v>75300000</v>
      </c>
      <c r="AA2101">
        <v>27000000</v>
      </c>
      <c r="AB2101">
        <v>541100000</v>
      </c>
      <c r="AC2101">
        <v>11500000</v>
      </c>
      <c r="AD2101">
        <v>427000000</v>
      </c>
      <c r="AE2101">
        <v>19100000</v>
      </c>
      <c r="AF2101">
        <v>38133925</v>
      </c>
      <c r="AG2101">
        <v>55200000</v>
      </c>
      <c r="AH2101">
        <v>816500000</v>
      </c>
      <c r="AJ2101">
        <v>110800000</v>
      </c>
      <c r="AK2101">
        <v>27800000</v>
      </c>
      <c r="AM2101">
        <v>23000000</v>
      </c>
      <c r="AN2101">
        <v>23100000</v>
      </c>
      <c r="AQ2101">
        <v>145200000</v>
      </c>
      <c r="AS2101">
        <v>24300000</v>
      </c>
      <c r="AU2101">
        <v>-21700000</v>
      </c>
      <c r="AV2101">
        <v>-47000000</v>
      </c>
      <c r="AY2101">
        <v>0.62</v>
      </c>
      <c r="BA2101">
        <v>0.13570116350275599</v>
      </c>
      <c r="BE2101">
        <v>0.17783221065523599</v>
      </c>
      <c r="BG2101">
        <v>6.7605633802816895E-2</v>
      </c>
      <c r="BI2101">
        <v>1.15980113636364</v>
      </c>
      <c r="BJ2101">
        <v>-2.6576852418860999E-2</v>
      </c>
      <c r="BM2101">
        <v>3.4047764849969402E-2</v>
      </c>
      <c r="BP2101">
        <v>2.3633440514469499</v>
      </c>
      <c r="BQ2101">
        <v>3.7974276527331199</v>
      </c>
      <c r="BR2101">
        <v>56.055327419354803</v>
      </c>
      <c r="BS2101">
        <v>4.2690815006468298E-2</v>
      </c>
      <c r="BU2101">
        <v>3.98219698022547E-8</v>
      </c>
    </row>
    <row r="2102" spans="3:73" x14ac:dyDescent="0.3">
      <c r="C2102">
        <v>87050</v>
      </c>
      <c r="D2102" t="s">
        <v>4328</v>
      </c>
      <c r="E2102" t="s">
        <v>2745</v>
      </c>
      <c r="F2102" t="s">
        <v>3614</v>
      </c>
      <c r="G2102" t="s">
        <v>3802</v>
      </c>
      <c r="H2102" t="s">
        <v>3803</v>
      </c>
      <c r="I2102" t="s">
        <v>4725</v>
      </c>
      <c r="J2102">
        <v>2026</v>
      </c>
      <c r="K2102" t="s">
        <v>4062</v>
      </c>
      <c r="L2102">
        <v>1.7295700000000001</v>
      </c>
    </row>
    <row r="2103" spans="3:73" x14ac:dyDescent="0.3">
      <c r="C2103">
        <v>87050</v>
      </c>
      <c r="D2103" t="s">
        <v>4328</v>
      </c>
      <c r="E2103" t="s">
        <v>2745</v>
      </c>
      <c r="F2103" t="s">
        <v>3614</v>
      </c>
      <c r="G2103" t="s">
        <v>3802</v>
      </c>
      <c r="H2103" t="s">
        <v>3803</v>
      </c>
      <c r="I2103" t="s">
        <v>4725</v>
      </c>
      <c r="J2103">
        <v>2025</v>
      </c>
      <c r="K2103" t="s">
        <v>4062</v>
      </c>
      <c r="L2103">
        <v>7.4055070000000001</v>
      </c>
      <c r="M2103">
        <v>26885000</v>
      </c>
      <c r="N2103">
        <v>26285000</v>
      </c>
      <c r="O2103">
        <v>25358000</v>
      </c>
      <c r="R2103">
        <v>600000</v>
      </c>
      <c r="S2103">
        <v>145000</v>
      </c>
      <c r="V2103">
        <v>2196000</v>
      </c>
      <c r="W2103">
        <v>2181000</v>
      </c>
      <c r="X2103">
        <v>464000</v>
      </c>
      <c r="AB2103">
        <v>24689000</v>
      </c>
      <c r="AD2103">
        <v>-215587000</v>
      </c>
      <c r="AE2103">
        <v>17000</v>
      </c>
      <c r="AF2103">
        <v>16782922</v>
      </c>
      <c r="AG2103">
        <v>2036000</v>
      </c>
      <c r="AI2103">
        <v>26000</v>
      </c>
      <c r="AJ2103">
        <v>7371000</v>
      </c>
      <c r="AK2103">
        <v>3779000</v>
      </c>
      <c r="AL2103">
        <v>10176000</v>
      </c>
      <c r="AM2103">
        <v>-9000</v>
      </c>
      <c r="AN2103">
        <v>8493000</v>
      </c>
      <c r="AQ2103">
        <v>-10254000</v>
      </c>
      <c r="AS2103">
        <v>50000</v>
      </c>
      <c r="AU2103">
        <v>19298000</v>
      </c>
      <c r="AV2103">
        <v>-11000</v>
      </c>
      <c r="AY2103">
        <v>0.51</v>
      </c>
      <c r="BN2103">
        <v>8.1681234889343493E-2</v>
      </c>
      <c r="BP2103">
        <v>11.6267767079321</v>
      </c>
      <c r="BR2103">
        <v>14.520601960784299</v>
      </c>
      <c r="BS2103">
        <v>0.34399935193810999</v>
      </c>
      <c r="BU2103">
        <v>1.5297535623151999E-7</v>
      </c>
    </row>
    <row r="2104" spans="3:73" x14ac:dyDescent="0.3">
      <c r="C2104">
        <v>87050</v>
      </c>
      <c r="D2104" t="s">
        <v>4328</v>
      </c>
      <c r="E2104" t="s">
        <v>2745</v>
      </c>
      <c r="F2104" t="s">
        <v>3614</v>
      </c>
      <c r="G2104" t="s">
        <v>3802</v>
      </c>
      <c r="H2104" t="s">
        <v>3803</v>
      </c>
      <c r="I2104" t="s">
        <v>4725</v>
      </c>
      <c r="J2104">
        <v>2024</v>
      </c>
      <c r="K2104" t="s">
        <v>4062</v>
      </c>
      <c r="L2104">
        <v>6.1700660000000003</v>
      </c>
      <c r="M2104">
        <v>18381000</v>
      </c>
      <c r="N2104">
        <v>17685000</v>
      </c>
      <c r="O2104">
        <v>16427000</v>
      </c>
      <c r="S2104">
        <v>62000</v>
      </c>
      <c r="V2104">
        <v>1939000</v>
      </c>
      <c r="W2104">
        <v>1620000</v>
      </c>
      <c r="X2104">
        <v>229000</v>
      </c>
      <c r="AB2104">
        <v>16442000</v>
      </c>
      <c r="AD2104">
        <v>-224080000</v>
      </c>
      <c r="AE2104">
        <v>17000</v>
      </c>
      <c r="AF2104">
        <v>16782922</v>
      </c>
      <c r="AG2104">
        <v>2992000</v>
      </c>
      <c r="AH2104">
        <v>3108000</v>
      </c>
      <c r="AI2104">
        <v>116000</v>
      </c>
      <c r="AJ2104">
        <v>-6547000</v>
      </c>
      <c r="AK2104">
        <v>3444000</v>
      </c>
      <c r="AL2104">
        <v>9539000</v>
      </c>
      <c r="AM2104">
        <v>15000</v>
      </c>
      <c r="AN2104">
        <v>-6466000</v>
      </c>
      <c r="AP2104">
        <v>58000</v>
      </c>
      <c r="AQ2104">
        <v>-5592000</v>
      </c>
      <c r="AS2104">
        <v>39000</v>
      </c>
      <c r="AU2104">
        <v>152000</v>
      </c>
      <c r="AV2104">
        <v>5779000</v>
      </c>
      <c r="AY2104">
        <v>-0.41</v>
      </c>
      <c r="BA2104">
        <v>-2.1064993564993602</v>
      </c>
      <c r="BE2104">
        <v>-1.7992277992278001</v>
      </c>
      <c r="BG2104">
        <v>0.96267696267696301</v>
      </c>
      <c r="BI2104">
        <v>0.169087644850661</v>
      </c>
      <c r="BJ2104">
        <v>4.8906048906048903E-2</v>
      </c>
      <c r="BM2104">
        <v>1.1081081081081099</v>
      </c>
      <c r="BN2104">
        <v>0.105489364017192</v>
      </c>
      <c r="BP2104">
        <v>10.1401234567901</v>
      </c>
      <c r="BR2104">
        <v>-15.0489414634146</v>
      </c>
      <c r="BS2104">
        <v>-0.39326116044276899</v>
      </c>
      <c r="BU2104">
        <v>-1.53857624376597E-7</v>
      </c>
    </row>
    <row r="2105" spans="3:73" x14ac:dyDescent="0.3">
      <c r="C2105">
        <v>87050</v>
      </c>
      <c r="D2105" t="s">
        <v>4328</v>
      </c>
      <c r="E2105" t="s">
        <v>2745</v>
      </c>
      <c r="F2105" t="s">
        <v>3614</v>
      </c>
      <c r="G2105" t="s">
        <v>3802</v>
      </c>
      <c r="H2105" t="s">
        <v>3803</v>
      </c>
      <c r="I2105" t="s">
        <v>4725</v>
      </c>
      <c r="J2105">
        <v>2023</v>
      </c>
      <c r="K2105" t="s">
        <v>4062</v>
      </c>
      <c r="L2105">
        <v>7.2030339999999997</v>
      </c>
      <c r="M2105">
        <v>19014000</v>
      </c>
      <c r="N2105">
        <v>18620000</v>
      </c>
      <c r="O2105">
        <v>16155000</v>
      </c>
      <c r="P2105">
        <v>917000</v>
      </c>
      <c r="Q2105">
        <v>610000</v>
      </c>
      <c r="S2105">
        <v>340000</v>
      </c>
      <c r="V2105">
        <v>1851000</v>
      </c>
      <c r="W2105">
        <v>1832000</v>
      </c>
      <c r="X2105">
        <v>440000</v>
      </c>
      <c r="Y2105">
        <v>10000</v>
      </c>
      <c r="AB2105">
        <v>17163000</v>
      </c>
      <c r="AD2105">
        <v>-217614000</v>
      </c>
      <c r="AE2105">
        <v>15000</v>
      </c>
      <c r="AF2105">
        <v>15359481</v>
      </c>
      <c r="AG2105">
        <v>-93000</v>
      </c>
      <c r="AH2105">
        <v>4449000</v>
      </c>
      <c r="AI2105">
        <v>4542000</v>
      </c>
      <c r="AJ2105">
        <v>-10744000</v>
      </c>
      <c r="AK2105">
        <v>3833000</v>
      </c>
      <c r="AL2105">
        <v>10651000</v>
      </c>
      <c r="AM2105">
        <v>115000</v>
      </c>
      <c r="AN2105">
        <v>-10123000</v>
      </c>
      <c r="AP2105">
        <v>95000</v>
      </c>
      <c r="AQ2105">
        <v>-6308000</v>
      </c>
      <c r="AU2105">
        <v>-123000</v>
      </c>
      <c r="AV2105">
        <v>7777000</v>
      </c>
      <c r="AY2105">
        <v>-0.66</v>
      </c>
      <c r="AZ2105">
        <v>2218500</v>
      </c>
      <c r="BA2105">
        <v>-2.41492470218027</v>
      </c>
      <c r="BE2105">
        <v>-1.4178467071251999</v>
      </c>
      <c r="BG2105">
        <v>-2.0903573836817301E-2</v>
      </c>
      <c r="BH2105">
        <v>2.0473292765381998</v>
      </c>
      <c r="BI2105">
        <v>0.233985484379931</v>
      </c>
      <c r="BJ2105">
        <v>-2.76466621712744E-2</v>
      </c>
      <c r="BM2105">
        <v>0.86154191953247905</v>
      </c>
      <c r="BN2105">
        <v>9.7349321552540197E-2</v>
      </c>
      <c r="BP2105">
        <v>8.8182314410480291</v>
      </c>
      <c r="BQ2105">
        <v>9.8307860262008706</v>
      </c>
      <c r="BR2105">
        <v>-10.913687878787901</v>
      </c>
      <c r="BS2105">
        <v>-0.58981530035541596</v>
      </c>
      <c r="BU2105">
        <v>-2.769913441706E-7</v>
      </c>
    </row>
    <row r="2106" spans="3:73" x14ac:dyDescent="0.3">
      <c r="C2106">
        <v>87050</v>
      </c>
      <c r="D2106" t="s">
        <v>4328</v>
      </c>
      <c r="E2106" t="s">
        <v>2745</v>
      </c>
      <c r="F2106" t="s">
        <v>3614</v>
      </c>
      <c r="G2106" t="s">
        <v>3802</v>
      </c>
      <c r="H2106" t="s">
        <v>3803</v>
      </c>
      <c r="I2106" t="s">
        <v>4725</v>
      </c>
      <c r="J2106">
        <v>2022</v>
      </c>
      <c r="K2106" t="s">
        <v>4062</v>
      </c>
      <c r="L2106">
        <v>5.5666630000000001</v>
      </c>
      <c r="M2106">
        <v>21198000</v>
      </c>
      <c r="N2106">
        <v>20798000</v>
      </c>
      <c r="P2106">
        <v>1448000</v>
      </c>
      <c r="Q2106">
        <v>3827000</v>
      </c>
      <c r="S2106">
        <v>282000</v>
      </c>
      <c r="V2106">
        <v>1780000</v>
      </c>
      <c r="W2106">
        <v>1699000</v>
      </c>
      <c r="X2106">
        <v>334000</v>
      </c>
      <c r="Y2106">
        <v>36000</v>
      </c>
      <c r="AB2106">
        <v>19418000</v>
      </c>
      <c r="AD2106">
        <v>-207491000</v>
      </c>
      <c r="AE2106">
        <v>14000</v>
      </c>
      <c r="AF2106">
        <v>14455765</v>
      </c>
      <c r="AG2106">
        <v>4866000</v>
      </c>
      <c r="AH2106">
        <v>5670000</v>
      </c>
      <c r="AI2106">
        <v>804000</v>
      </c>
      <c r="AJ2106">
        <v>-5286000</v>
      </c>
      <c r="AK2106">
        <v>3963000</v>
      </c>
      <c r="AL2106">
        <v>10152000</v>
      </c>
      <c r="AM2106">
        <v>118000</v>
      </c>
      <c r="AN2106">
        <v>-4883000</v>
      </c>
      <c r="AQ2106">
        <v>-6808000</v>
      </c>
      <c r="AS2106">
        <v>120000</v>
      </c>
      <c r="AU2106">
        <v>-52000</v>
      </c>
      <c r="AV2106">
        <v>4509000</v>
      </c>
      <c r="AY2106">
        <v>-0.36</v>
      </c>
      <c r="AZ2106">
        <v>3173500</v>
      </c>
      <c r="BA2106">
        <v>-0.93227513227513203</v>
      </c>
      <c r="BE2106">
        <v>-1.20070546737213</v>
      </c>
      <c r="BG2106">
        <v>0.85820105820105796</v>
      </c>
      <c r="BH2106">
        <v>0.25334803844335901</v>
      </c>
      <c r="BI2106">
        <v>0.26747806396829898</v>
      </c>
      <c r="BJ2106">
        <v>-9.1710758377424994E-3</v>
      </c>
      <c r="BM2106">
        <v>0.69894179894179898</v>
      </c>
      <c r="BN2106">
        <v>8.3970185866591204E-2</v>
      </c>
      <c r="BQ2106">
        <v>9.9888169511477294</v>
      </c>
      <c r="BR2106">
        <v>-15.462952777777801</v>
      </c>
      <c r="BS2106">
        <v>-0.25146771037181997</v>
      </c>
      <c r="BU2106">
        <v>-1.03203145535071E-7</v>
      </c>
    </row>
    <row r="2107" spans="3:73" x14ac:dyDescent="0.3">
      <c r="C2107">
        <v>87050</v>
      </c>
      <c r="D2107" t="s">
        <v>4328</v>
      </c>
      <c r="E2107" t="s">
        <v>2745</v>
      </c>
      <c r="F2107" t="s">
        <v>3614</v>
      </c>
      <c r="G2107" t="s">
        <v>3802</v>
      </c>
      <c r="H2107" t="s">
        <v>3803</v>
      </c>
      <c r="I2107" t="s">
        <v>4725</v>
      </c>
      <c r="J2107">
        <v>2021</v>
      </c>
      <c r="K2107" t="s">
        <v>4062</v>
      </c>
      <c r="L2107">
        <v>9.3820139999999999</v>
      </c>
      <c r="M2107">
        <v>22992000</v>
      </c>
      <c r="N2107">
        <v>22032000</v>
      </c>
      <c r="P2107">
        <v>1293000</v>
      </c>
      <c r="Q2107">
        <v>2520000</v>
      </c>
      <c r="S2107">
        <v>376000</v>
      </c>
      <c r="V2107">
        <v>3155000</v>
      </c>
      <c r="W2107">
        <v>2973000</v>
      </c>
      <c r="X2107">
        <v>776000</v>
      </c>
      <c r="Y2107">
        <v>106000</v>
      </c>
      <c r="AB2107">
        <v>23878000</v>
      </c>
      <c r="AD2107">
        <v>-202608000</v>
      </c>
      <c r="AE2107">
        <v>14000</v>
      </c>
      <c r="AF2107">
        <v>13575952</v>
      </c>
      <c r="AG2107">
        <v>4881000</v>
      </c>
      <c r="AH2107">
        <v>5836000</v>
      </c>
      <c r="AI2107">
        <v>955000</v>
      </c>
      <c r="AJ2107">
        <v>-7107000</v>
      </c>
      <c r="AK2107">
        <v>3546000</v>
      </c>
      <c r="AL2107">
        <v>11988000</v>
      </c>
      <c r="AM2107">
        <v>146000</v>
      </c>
      <c r="AN2107">
        <v>-7268000</v>
      </c>
      <c r="AO2107">
        <v>15000</v>
      </c>
      <c r="AQ2107">
        <v>-7678000</v>
      </c>
      <c r="AS2107">
        <v>632000</v>
      </c>
      <c r="AU2107">
        <v>-67000</v>
      </c>
      <c r="AV2107">
        <v>14575000</v>
      </c>
      <c r="AZ2107">
        <v>1896500</v>
      </c>
      <c r="BA2107">
        <v>-1.2177861549006199</v>
      </c>
      <c r="BB2107">
        <v>-7107000</v>
      </c>
      <c r="BC2107">
        <v>-7107000</v>
      </c>
      <c r="BD2107">
        <v>-1.2177861549006199</v>
      </c>
      <c r="BE2107">
        <v>-1.3156271418779999</v>
      </c>
      <c r="BG2107">
        <v>0.83636052090472901</v>
      </c>
      <c r="BH2107">
        <v>0.50355918797785404</v>
      </c>
      <c r="BI2107">
        <v>0.25382741823242899</v>
      </c>
      <c r="BJ2107">
        <v>-1.14804660726525E-2</v>
      </c>
      <c r="BM2107">
        <v>0.60760795065113105</v>
      </c>
      <c r="BN2107">
        <v>0.13722164231036901</v>
      </c>
      <c r="BO2107">
        <v>-473.8</v>
      </c>
      <c r="BQ2107">
        <v>6.56306760847629</v>
      </c>
      <c r="BS2107">
        <v>-0.30438060139040102</v>
      </c>
    </row>
    <row r="2108" spans="3:73" x14ac:dyDescent="0.3">
      <c r="C2108">
        <v>87050</v>
      </c>
      <c r="D2108" t="s">
        <v>4328</v>
      </c>
      <c r="E2108" t="s">
        <v>2745</v>
      </c>
      <c r="F2108" t="s">
        <v>3614</v>
      </c>
      <c r="G2108" t="s">
        <v>3802</v>
      </c>
      <c r="H2108" t="s">
        <v>3803</v>
      </c>
      <c r="I2108" t="s">
        <v>4725</v>
      </c>
      <c r="J2108">
        <v>2020</v>
      </c>
      <c r="K2108" t="s">
        <v>4062</v>
      </c>
      <c r="L2108">
        <v>7.2448800000000002</v>
      </c>
      <c r="M2108">
        <v>16572000</v>
      </c>
      <c r="N2108">
        <v>14650000</v>
      </c>
      <c r="O2108">
        <v>10473000</v>
      </c>
      <c r="P2108">
        <v>1743000</v>
      </c>
      <c r="Q2108">
        <v>1273000</v>
      </c>
      <c r="S2108">
        <v>1003000</v>
      </c>
      <c r="V2108">
        <v>4682000</v>
      </c>
      <c r="W2108">
        <v>4210000</v>
      </c>
      <c r="X2108">
        <v>1084000</v>
      </c>
      <c r="AB2108">
        <v>15113000</v>
      </c>
      <c r="AD2108">
        <v>-196158000</v>
      </c>
      <c r="AE2108">
        <v>12000</v>
      </c>
      <c r="AF2108">
        <v>11504665</v>
      </c>
      <c r="AG2108">
        <v>4906000</v>
      </c>
      <c r="AH2108">
        <v>5984000</v>
      </c>
      <c r="AI2108">
        <v>1078000</v>
      </c>
      <c r="AJ2108">
        <v>-6191000</v>
      </c>
      <c r="AK2108">
        <v>4139000</v>
      </c>
      <c r="AL2108">
        <v>11097000</v>
      </c>
      <c r="AM2108">
        <v>59000</v>
      </c>
      <c r="AN2108">
        <v>-5605000</v>
      </c>
      <c r="AO2108">
        <v>27000</v>
      </c>
      <c r="AQ2108">
        <v>-5752000</v>
      </c>
      <c r="AS2108">
        <v>767000</v>
      </c>
      <c r="AU2108">
        <v>-58000</v>
      </c>
      <c r="AV2108">
        <v>13611000</v>
      </c>
      <c r="AZ2108">
        <v>1151500</v>
      </c>
      <c r="BA2108">
        <v>-1.0345922459893</v>
      </c>
      <c r="BB2108">
        <v>-5519000</v>
      </c>
      <c r="BC2108">
        <v>-5519000</v>
      </c>
      <c r="BD2108">
        <v>-0.92229278074866305</v>
      </c>
      <c r="BE2108">
        <v>-0.96122994652406402</v>
      </c>
      <c r="BG2108">
        <v>0.81985294117647101</v>
      </c>
      <c r="BH2108">
        <v>0.93617021276595702</v>
      </c>
      <c r="BI2108">
        <v>0.36109099686217699</v>
      </c>
      <c r="BJ2108">
        <v>-9.6925133689839595E-3</v>
      </c>
      <c r="BM2108">
        <v>0.69167780748663099</v>
      </c>
      <c r="BN2108">
        <v>0.28252474052618898</v>
      </c>
      <c r="BO2108">
        <v>-204.40740740740699</v>
      </c>
      <c r="BP2108">
        <v>2.48764845605701</v>
      </c>
      <c r="BQ2108">
        <v>3.1774346793349202</v>
      </c>
      <c r="BS2108">
        <v>-0.37087275855224</v>
      </c>
    </row>
    <row r="2109" spans="3:73" x14ac:dyDescent="0.3">
      <c r="C2109">
        <v>87050</v>
      </c>
      <c r="D2109" t="s">
        <v>4328</v>
      </c>
      <c r="E2109" t="s">
        <v>2745</v>
      </c>
      <c r="F2109" t="s">
        <v>3614</v>
      </c>
      <c r="G2109" t="s">
        <v>3802</v>
      </c>
      <c r="H2109" t="s">
        <v>3803</v>
      </c>
      <c r="I2109" t="s">
        <v>4725</v>
      </c>
      <c r="J2109">
        <v>2019</v>
      </c>
      <c r="K2109" t="s">
        <v>4062</v>
      </c>
      <c r="L2109">
        <v>2.4468299999999998</v>
      </c>
      <c r="M2109">
        <v>7436000</v>
      </c>
      <c r="N2109">
        <v>5434000</v>
      </c>
      <c r="O2109">
        <v>2357000</v>
      </c>
      <c r="P2109">
        <v>1324000</v>
      </c>
      <c r="Q2109">
        <v>1030000</v>
      </c>
      <c r="S2109">
        <v>1583000</v>
      </c>
      <c r="V2109">
        <v>3589000</v>
      </c>
      <c r="W2109">
        <v>3023000</v>
      </c>
      <c r="X2109">
        <v>555000</v>
      </c>
      <c r="AB2109">
        <v>6393000</v>
      </c>
      <c r="AD2109">
        <v>-190520000</v>
      </c>
      <c r="AE2109">
        <v>9000</v>
      </c>
      <c r="AF2109">
        <v>9171154</v>
      </c>
      <c r="AG2109">
        <v>5963000</v>
      </c>
      <c r="AH2109">
        <v>6646000</v>
      </c>
      <c r="AI2109">
        <v>683000</v>
      </c>
      <c r="AJ2109">
        <v>-5730000</v>
      </c>
      <c r="AK2109">
        <v>5239000</v>
      </c>
      <c r="AL2109">
        <v>11693000</v>
      </c>
      <c r="AM2109">
        <v>38000</v>
      </c>
      <c r="AN2109">
        <v>-5298000</v>
      </c>
      <c r="AO2109">
        <v>34000</v>
      </c>
      <c r="AQ2109">
        <v>-3517000</v>
      </c>
      <c r="AS2109">
        <v>855000</v>
      </c>
      <c r="AU2109">
        <v>-89000</v>
      </c>
      <c r="AV2109">
        <v>-499000</v>
      </c>
      <c r="AZ2109">
        <v>1124500</v>
      </c>
      <c r="BA2109">
        <v>-0.86217273547998796</v>
      </c>
      <c r="BB2109">
        <v>-5226000</v>
      </c>
      <c r="BC2109">
        <v>-5226000</v>
      </c>
      <c r="BD2109">
        <v>-0.78633764670478501</v>
      </c>
      <c r="BE2109">
        <v>-0.52919049052061395</v>
      </c>
      <c r="BG2109">
        <v>0.89723141739392098</v>
      </c>
      <c r="BH2109">
        <v>0.60738105824810995</v>
      </c>
      <c r="BI2109">
        <v>0.89376008606777801</v>
      </c>
      <c r="BJ2109">
        <v>-1.3391513692446601E-2</v>
      </c>
      <c r="BM2109">
        <v>0.78829371050255803</v>
      </c>
      <c r="BN2109">
        <v>0.48265196342119399</v>
      </c>
      <c r="BO2109">
        <v>-153.70588235294099</v>
      </c>
      <c r="BP2109">
        <v>0.77968905061197502</v>
      </c>
      <c r="BQ2109">
        <v>1.4568309626199101</v>
      </c>
      <c r="BS2109">
        <v>-0.82871891130924402</v>
      </c>
    </row>
    <row r="2110" spans="3:73" x14ac:dyDescent="0.3">
      <c r="C2110">
        <v>87050</v>
      </c>
      <c r="D2110" t="s">
        <v>4328</v>
      </c>
      <c r="E2110" t="s">
        <v>2745</v>
      </c>
      <c r="F2110" t="s">
        <v>3614</v>
      </c>
      <c r="G2110" t="s">
        <v>3802</v>
      </c>
      <c r="H2110" t="s">
        <v>3803</v>
      </c>
      <c r="I2110" t="s">
        <v>4725</v>
      </c>
      <c r="J2110">
        <v>2018</v>
      </c>
      <c r="K2110" t="s">
        <v>4062</v>
      </c>
      <c r="L2110">
        <v>4.6002549999999998</v>
      </c>
      <c r="M2110">
        <v>13242000</v>
      </c>
      <c r="N2110">
        <v>10494000</v>
      </c>
      <c r="O2110">
        <v>6555000</v>
      </c>
      <c r="P2110">
        <v>1830000</v>
      </c>
      <c r="Q2110">
        <v>1219000</v>
      </c>
      <c r="S2110">
        <v>2484000</v>
      </c>
      <c r="V2110">
        <v>3446000</v>
      </c>
      <c r="W2110">
        <v>2313000</v>
      </c>
      <c r="X2110">
        <v>501000</v>
      </c>
      <c r="AB2110">
        <v>11838000</v>
      </c>
      <c r="AD2110">
        <v>-185222000</v>
      </c>
      <c r="AE2110">
        <v>9000</v>
      </c>
      <c r="AF2110">
        <v>8800313</v>
      </c>
      <c r="AG2110">
        <v>7617000</v>
      </c>
      <c r="AH2110">
        <v>8538000</v>
      </c>
      <c r="AI2110">
        <v>921000</v>
      </c>
      <c r="AJ2110">
        <v>-3877000</v>
      </c>
      <c r="AK2110">
        <v>5278000</v>
      </c>
      <c r="AL2110">
        <v>11494000</v>
      </c>
      <c r="AM2110">
        <v>13000</v>
      </c>
      <c r="AN2110">
        <v>-3060000</v>
      </c>
      <c r="AO2110">
        <v>49000</v>
      </c>
      <c r="AQ2110">
        <v>-2859000</v>
      </c>
      <c r="AS2110">
        <v>1008000</v>
      </c>
      <c r="AU2110">
        <v>-232000</v>
      </c>
      <c r="AV2110">
        <v>4069000</v>
      </c>
      <c r="AZ2110">
        <v>1186500</v>
      </c>
      <c r="BA2110">
        <v>-0.45408760833918899</v>
      </c>
      <c r="BB2110">
        <v>-2998000</v>
      </c>
      <c r="BC2110">
        <v>-2998000</v>
      </c>
      <c r="BD2110">
        <v>-0.35113609744670898</v>
      </c>
      <c r="BE2110">
        <v>-0.33485593815881898</v>
      </c>
      <c r="BG2110">
        <v>0.89212930428671799</v>
      </c>
      <c r="BH2110">
        <v>0.77623261694058199</v>
      </c>
      <c r="BI2110">
        <v>0.644766651563208</v>
      </c>
      <c r="BJ2110">
        <v>-2.7172639962520499E-2</v>
      </c>
      <c r="BM2110">
        <v>0.61817755914734096</v>
      </c>
      <c r="BN2110">
        <v>0.260232593263857</v>
      </c>
      <c r="BO2110">
        <v>-61.183673469387799</v>
      </c>
      <c r="BP2110">
        <v>2.83398184176394</v>
      </c>
      <c r="BQ2110">
        <v>4.0099437959360102</v>
      </c>
      <c r="BS2110">
        <v>-0.25848960973137403</v>
      </c>
    </row>
    <row r="2111" spans="3:73" x14ac:dyDescent="0.3">
      <c r="C2111">
        <v>87050</v>
      </c>
      <c r="D2111" t="s">
        <v>4328</v>
      </c>
      <c r="E2111" t="s">
        <v>2745</v>
      </c>
      <c r="F2111" t="s">
        <v>3614</v>
      </c>
      <c r="G2111" t="s">
        <v>3802</v>
      </c>
      <c r="H2111" t="s">
        <v>3803</v>
      </c>
      <c r="I2111" t="s">
        <v>4725</v>
      </c>
      <c r="J2111">
        <v>2017</v>
      </c>
      <c r="K2111" t="s">
        <v>4062</v>
      </c>
      <c r="L2111">
        <v>13.172886999999999</v>
      </c>
      <c r="M2111">
        <v>13127000</v>
      </c>
      <c r="N2111">
        <v>9797000</v>
      </c>
      <c r="O2111">
        <v>5796000</v>
      </c>
      <c r="P2111">
        <v>1010000</v>
      </c>
      <c r="Q2111">
        <v>1154000</v>
      </c>
      <c r="S2111">
        <v>3327000</v>
      </c>
      <c r="V2111">
        <v>5264000</v>
      </c>
      <c r="W2111">
        <v>3583000</v>
      </c>
      <c r="X2111">
        <v>509000</v>
      </c>
      <c r="AB2111">
        <v>9023000</v>
      </c>
      <c r="AD2111">
        <v>-183745000</v>
      </c>
      <c r="AE2111">
        <v>59000</v>
      </c>
      <c r="AF2111">
        <v>58594503</v>
      </c>
      <c r="AG2111">
        <v>7898000</v>
      </c>
      <c r="AH2111">
        <v>10241000</v>
      </c>
      <c r="AI2111">
        <v>2343000</v>
      </c>
      <c r="AJ2111">
        <v>-5476000</v>
      </c>
      <c r="AK2111">
        <v>6078000</v>
      </c>
      <c r="AL2111">
        <v>13374000</v>
      </c>
      <c r="AM2111">
        <v>-56000</v>
      </c>
      <c r="AN2111">
        <v>-4705000</v>
      </c>
      <c r="AO2111">
        <v>75000</v>
      </c>
      <c r="AQ2111">
        <v>-5581000</v>
      </c>
      <c r="AS2111">
        <v>953000</v>
      </c>
      <c r="AU2111">
        <v>-656000</v>
      </c>
      <c r="AV2111">
        <v>8641000</v>
      </c>
      <c r="BA2111">
        <v>-0.53471340689385805</v>
      </c>
      <c r="BB2111">
        <v>-4686000</v>
      </c>
      <c r="BC2111">
        <v>-4686000</v>
      </c>
      <c r="BD2111">
        <v>-0.45757250268528499</v>
      </c>
      <c r="BE2111">
        <v>-0.544966311883605</v>
      </c>
      <c r="BG2111">
        <v>0.77121374865735803</v>
      </c>
      <c r="BI2111">
        <v>0.78014778700388498</v>
      </c>
      <c r="BJ2111">
        <v>-6.4056244507372295E-2</v>
      </c>
      <c r="BM2111">
        <v>0.59349672883507498</v>
      </c>
      <c r="BN2111">
        <v>0.40100556105736301</v>
      </c>
      <c r="BO2111">
        <v>-62.48</v>
      </c>
      <c r="BP2111">
        <v>1.6176388501255901</v>
      </c>
      <c r="BQ2111">
        <v>2.4122243929667899</v>
      </c>
      <c r="BS2111">
        <v>-0.52144519561121605</v>
      </c>
    </row>
    <row r="2112" spans="3:73" x14ac:dyDescent="0.3">
      <c r="C2112">
        <v>722313</v>
      </c>
      <c r="D2112" t="s">
        <v>4354</v>
      </c>
      <c r="E2112" t="s">
        <v>2297</v>
      </c>
      <c r="F2112" t="s">
        <v>3614</v>
      </c>
      <c r="G2112" t="s">
        <v>3802</v>
      </c>
      <c r="H2112" t="s">
        <v>3803</v>
      </c>
      <c r="I2112" t="s">
        <v>4726</v>
      </c>
      <c r="J2112">
        <v>2026</v>
      </c>
      <c r="K2112" t="s">
        <v>4062</v>
      </c>
      <c r="L2112">
        <v>11.656026000000001</v>
      </c>
    </row>
    <row r="2113" spans="3:73" x14ac:dyDescent="0.3">
      <c r="C2113">
        <v>722313</v>
      </c>
      <c r="D2113" t="s">
        <v>4354</v>
      </c>
      <c r="E2113" t="s">
        <v>2297</v>
      </c>
      <c r="F2113" t="s">
        <v>3614</v>
      </c>
      <c r="G2113" t="s">
        <v>3802</v>
      </c>
      <c r="H2113" t="s">
        <v>3803</v>
      </c>
      <c r="I2113" t="s">
        <v>4726</v>
      </c>
      <c r="J2113">
        <v>2025</v>
      </c>
      <c r="K2113" t="s">
        <v>4062</v>
      </c>
      <c r="L2113">
        <v>9.2255520000000004</v>
      </c>
      <c r="M2113">
        <v>71919000</v>
      </c>
      <c r="N2113">
        <v>56150000</v>
      </c>
      <c r="O2113">
        <v>1655000</v>
      </c>
      <c r="P2113">
        <v>16998000</v>
      </c>
      <c r="Q2113">
        <v>20695000</v>
      </c>
      <c r="R2113">
        <v>12219000</v>
      </c>
      <c r="S2113">
        <v>5203000</v>
      </c>
      <c r="V2113">
        <v>37372000</v>
      </c>
      <c r="W2113">
        <v>29844000</v>
      </c>
      <c r="X2113">
        <v>12809000</v>
      </c>
      <c r="AB2113">
        <v>34547000</v>
      </c>
      <c r="AD2113">
        <v>17123000</v>
      </c>
      <c r="AE2113">
        <v>28000</v>
      </c>
      <c r="AF2113">
        <v>2786134</v>
      </c>
      <c r="AG2113">
        <v>18006000</v>
      </c>
      <c r="AJ2113">
        <v>975000</v>
      </c>
      <c r="AK2113">
        <v>1172000</v>
      </c>
      <c r="AL2113">
        <v>17031000</v>
      </c>
      <c r="AM2113">
        <v>263000</v>
      </c>
      <c r="AN2113">
        <v>-252000</v>
      </c>
      <c r="AQ2113">
        <v>2743000</v>
      </c>
      <c r="AU2113">
        <v>-157000</v>
      </c>
      <c r="AV2113">
        <v>-1867000</v>
      </c>
      <c r="AY2113">
        <v>-0.09</v>
      </c>
      <c r="AZ2113">
        <v>21166500</v>
      </c>
      <c r="BN2113">
        <v>0.51964015072512104</v>
      </c>
      <c r="BP2113">
        <v>5.54550328374213E-2</v>
      </c>
      <c r="BQ2113">
        <v>1.1880109904838501</v>
      </c>
      <c r="BR2113">
        <v>-102.506133333333</v>
      </c>
      <c r="BS2113">
        <v>-7.2944105132138797E-3</v>
      </c>
      <c r="BU2113">
        <v>-2.40339155353576E-8</v>
      </c>
    </row>
    <row r="2114" spans="3:73" x14ac:dyDescent="0.3">
      <c r="C2114">
        <v>722313</v>
      </c>
      <c r="D2114" t="s">
        <v>4354</v>
      </c>
      <c r="E2114" t="s">
        <v>2297</v>
      </c>
      <c r="F2114" t="s">
        <v>3614</v>
      </c>
      <c r="G2114" t="s">
        <v>3802</v>
      </c>
      <c r="H2114" t="s">
        <v>3803</v>
      </c>
      <c r="I2114" t="s">
        <v>4726</v>
      </c>
      <c r="J2114">
        <v>2024</v>
      </c>
      <c r="K2114" t="s">
        <v>4062</v>
      </c>
      <c r="L2114">
        <v>12.92362</v>
      </c>
      <c r="M2114">
        <v>72435000</v>
      </c>
      <c r="N2114">
        <v>55315000</v>
      </c>
      <c r="O2114">
        <v>916000</v>
      </c>
      <c r="P2114">
        <v>14875000</v>
      </c>
      <c r="Q2114">
        <v>21638000</v>
      </c>
      <c r="S2114">
        <v>6232000</v>
      </c>
      <c r="V2114">
        <v>38430000</v>
      </c>
      <c r="W2114">
        <v>21428000</v>
      </c>
      <c r="X2114">
        <v>11582000</v>
      </c>
      <c r="AB2114">
        <v>34005000</v>
      </c>
      <c r="AD2114">
        <v>17375000</v>
      </c>
      <c r="AE2114">
        <v>28000</v>
      </c>
      <c r="AF2114">
        <v>2760793</v>
      </c>
      <c r="AG2114">
        <v>16722000</v>
      </c>
      <c r="AH2114">
        <v>14371000</v>
      </c>
      <c r="AJ2114">
        <v>-195000</v>
      </c>
      <c r="AK2114">
        <v>1191000</v>
      </c>
      <c r="AL2114">
        <v>16917000</v>
      </c>
      <c r="AM2114">
        <v>356000</v>
      </c>
      <c r="AN2114">
        <v>-1295000</v>
      </c>
      <c r="AQ2114">
        <v>-2250000</v>
      </c>
      <c r="AU2114">
        <v>-1263000</v>
      </c>
      <c r="AV2114">
        <v>2765000</v>
      </c>
      <c r="AY2114">
        <v>-0.47</v>
      </c>
      <c r="AZ2114">
        <v>21649000</v>
      </c>
      <c r="BA2114">
        <v>-1.3568993111126601E-2</v>
      </c>
      <c r="BE2114">
        <v>-0.15656530512838401</v>
      </c>
      <c r="BG2114">
        <v>1.16359334771415</v>
      </c>
      <c r="BI2114">
        <v>0.19839856422999899</v>
      </c>
      <c r="BJ2114">
        <v>-8.7885324612065996E-2</v>
      </c>
      <c r="BM2114">
        <v>8.2875234847957696E-2</v>
      </c>
      <c r="BN2114">
        <v>0.53054462621660803</v>
      </c>
      <c r="BP2114">
        <v>4.2747806608176203E-2</v>
      </c>
      <c r="BQ2114">
        <v>1.5716352436065</v>
      </c>
      <c r="BR2114">
        <v>-27.497063829787201</v>
      </c>
      <c r="BS2114">
        <v>-3.8082634906631399E-2</v>
      </c>
      <c r="BU2114">
        <v>-1.7862377297456299E-7</v>
      </c>
    </row>
    <row r="2115" spans="3:73" x14ac:dyDescent="0.3">
      <c r="C2115">
        <v>722313</v>
      </c>
      <c r="D2115" t="s">
        <v>4354</v>
      </c>
      <c r="E2115" t="s">
        <v>2297</v>
      </c>
      <c r="F2115" t="s">
        <v>3614</v>
      </c>
      <c r="G2115" t="s">
        <v>3802</v>
      </c>
      <c r="H2115" t="s">
        <v>3803</v>
      </c>
      <c r="I2115" t="s">
        <v>4726</v>
      </c>
      <c r="J2115">
        <v>2023</v>
      </c>
      <c r="K2115" t="s">
        <v>4062</v>
      </c>
      <c r="L2115">
        <v>10.430322</v>
      </c>
      <c r="M2115">
        <v>75127000</v>
      </c>
      <c r="N2115">
        <v>58793000</v>
      </c>
      <c r="O2115">
        <v>960000</v>
      </c>
      <c r="P2115">
        <v>19279000</v>
      </c>
      <c r="Q2115">
        <v>21660000</v>
      </c>
      <c r="S2115">
        <v>6513000</v>
      </c>
      <c r="V2115">
        <v>39783000</v>
      </c>
      <c r="W2115">
        <v>26582000</v>
      </c>
      <c r="X2115">
        <v>15924000</v>
      </c>
      <c r="AB2115">
        <v>35344000</v>
      </c>
      <c r="AD2115">
        <v>18670000</v>
      </c>
      <c r="AE2115">
        <v>27000</v>
      </c>
      <c r="AF2115">
        <v>2690633</v>
      </c>
      <c r="AG2115">
        <v>23104000</v>
      </c>
      <c r="AJ2115">
        <v>5953000</v>
      </c>
      <c r="AK2115">
        <v>1199000</v>
      </c>
      <c r="AL2115">
        <v>17151000</v>
      </c>
      <c r="AM2115">
        <v>-1408000</v>
      </c>
      <c r="AN2115">
        <v>6874000</v>
      </c>
      <c r="AO2115">
        <v>487000</v>
      </c>
      <c r="AQ2115">
        <v>1769000</v>
      </c>
      <c r="AU2115">
        <v>-1284000</v>
      </c>
      <c r="AV2115">
        <v>-1281000</v>
      </c>
      <c r="AY2115">
        <v>2.5299999999999998</v>
      </c>
      <c r="AZ2115">
        <v>22049000</v>
      </c>
      <c r="BB2115">
        <v>5953000</v>
      </c>
      <c r="BC2115">
        <v>5953000</v>
      </c>
      <c r="BN2115">
        <v>0.52954330666737703</v>
      </c>
      <c r="BO2115">
        <v>12.223819301848</v>
      </c>
      <c r="BP2115">
        <v>3.6114664058385398E-2</v>
      </c>
      <c r="BQ2115">
        <v>1.39692272966669</v>
      </c>
      <c r="BR2115">
        <v>4.1226569169960499</v>
      </c>
      <c r="BS2115">
        <v>0.194488456315075</v>
      </c>
      <c r="BU2115">
        <v>7.4662501867360802E-7</v>
      </c>
    </row>
    <row r="2116" spans="3:73" x14ac:dyDescent="0.3">
      <c r="C2116">
        <v>722313</v>
      </c>
      <c r="D2116" t="s">
        <v>4354</v>
      </c>
      <c r="E2116" t="s">
        <v>2297</v>
      </c>
      <c r="F2116" t="s">
        <v>3614</v>
      </c>
      <c r="G2116" t="s">
        <v>3802</v>
      </c>
      <c r="H2116" t="s">
        <v>3803</v>
      </c>
      <c r="I2116" t="s">
        <v>4726</v>
      </c>
      <c r="J2116">
        <v>2022</v>
      </c>
      <c r="K2116" t="s">
        <v>4062</v>
      </c>
      <c r="L2116">
        <v>12.64195</v>
      </c>
      <c r="M2116">
        <v>69540000</v>
      </c>
      <c r="N2116">
        <v>54860000</v>
      </c>
      <c r="O2116">
        <v>1027000</v>
      </c>
      <c r="P2116">
        <v>15975000</v>
      </c>
      <c r="Q2116">
        <v>22438000</v>
      </c>
      <c r="S2116">
        <v>6408000</v>
      </c>
      <c r="V2116">
        <v>41460000</v>
      </c>
      <c r="W2116">
        <v>26398000</v>
      </c>
      <c r="X2116">
        <v>14792000</v>
      </c>
      <c r="AB2116">
        <v>28080000</v>
      </c>
      <c r="AD2116">
        <v>11826000</v>
      </c>
      <c r="AE2116">
        <v>27000</v>
      </c>
      <c r="AF2116">
        <v>2690633</v>
      </c>
      <c r="AG2116">
        <v>20480000</v>
      </c>
      <c r="AJ2116">
        <v>3888000</v>
      </c>
      <c r="AK2116">
        <v>1463000</v>
      </c>
      <c r="AL2116">
        <v>16592000</v>
      </c>
      <c r="AM2116">
        <v>1467000</v>
      </c>
      <c r="AN2116">
        <v>2010000</v>
      </c>
      <c r="AO2116">
        <v>411000</v>
      </c>
      <c r="AQ2116">
        <v>5402000</v>
      </c>
      <c r="AU2116">
        <v>-2426000</v>
      </c>
      <c r="AV2116">
        <v>-2667000</v>
      </c>
      <c r="AY2116">
        <v>0.75</v>
      </c>
      <c r="AZ2116">
        <v>20936000</v>
      </c>
      <c r="BB2116">
        <v>3888000</v>
      </c>
      <c r="BC2116">
        <v>3888000</v>
      </c>
      <c r="BN2116">
        <v>0.59620362381363201</v>
      </c>
      <c r="BO2116">
        <v>9.4598540145985393</v>
      </c>
      <c r="BP2116">
        <v>3.89044624592772E-2</v>
      </c>
      <c r="BQ2116">
        <v>1.2281991059928801</v>
      </c>
      <c r="BR2116">
        <v>16.855933333333301</v>
      </c>
      <c r="BS2116">
        <v>7.1581196581196604E-2</v>
      </c>
      <c r="BU2116">
        <v>3.3765892094017102E-7</v>
      </c>
    </row>
    <row r="2117" spans="3:73" x14ac:dyDescent="0.3">
      <c r="C2117">
        <v>722313</v>
      </c>
      <c r="D2117" t="s">
        <v>4354</v>
      </c>
      <c r="E2117" t="s">
        <v>2297</v>
      </c>
      <c r="F2117" t="s">
        <v>3614</v>
      </c>
      <c r="G2117" t="s">
        <v>3802</v>
      </c>
      <c r="H2117" t="s">
        <v>3803</v>
      </c>
      <c r="I2117" t="s">
        <v>4726</v>
      </c>
      <c r="J2117">
        <v>2021</v>
      </c>
      <c r="K2117" t="s">
        <v>4062</v>
      </c>
      <c r="L2117">
        <v>8.9469879999999993</v>
      </c>
      <c r="M2117">
        <v>67091000</v>
      </c>
      <c r="N2117">
        <v>51774000</v>
      </c>
      <c r="O2117">
        <v>643000</v>
      </c>
      <c r="P2117">
        <v>14548000</v>
      </c>
      <c r="Q2117">
        <v>19434000</v>
      </c>
      <c r="S2117">
        <v>5833000</v>
      </c>
      <c r="V2117">
        <v>40980000</v>
      </c>
      <c r="W2117">
        <v>22306000</v>
      </c>
      <c r="X2117">
        <v>12710000</v>
      </c>
      <c r="AA2117">
        <v>7069000</v>
      </c>
      <c r="AB2117">
        <v>26111000</v>
      </c>
      <c r="AD2117">
        <v>9816000</v>
      </c>
      <c r="AE2117">
        <v>27000</v>
      </c>
      <c r="AF2117">
        <v>2672064</v>
      </c>
      <c r="AG2117">
        <v>15864000</v>
      </c>
      <c r="AJ2117">
        <v>2272000</v>
      </c>
      <c r="AK2117">
        <v>483000</v>
      </c>
      <c r="AL2117">
        <v>13592000</v>
      </c>
      <c r="AM2117">
        <v>859000</v>
      </c>
      <c r="AN2117">
        <v>7154000</v>
      </c>
      <c r="AO2117">
        <v>430000</v>
      </c>
      <c r="AQ2117">
        <v>-4540000</v>
      </c>
      <c r="AU2117">
        <v>-730000</v>
      </c>
      <c r="AV2117">
        <v>3931000</v>
      </c>
      <c r="AY2117">
        <v>2.68</v>
      </c>
      <c r="AZ2117">
        <v>16675500</v>
      </c>
      <c r="BB2117">
        <v>8443000</v>
      </c>
      <c r="BC2117">
        <v>8443000</v>
      </c>
      <c r="BN2117">
        <v>0.61081218047130004</v>
      </c>
      <c r="BO2117">
        <v>19.634883720930201</v>
      </c>
      <c r="BP2117">
        <v>2.8826324755671099E-2</v>
      </c>
      <c r="BQ2117">
        <v>1.4498341253474401</v>
      </c>
      <c r="BR2117">
        <v>3.33842835820895</v>
      </c>
      <c r="BS2117">
        <v>0.273984144613381</v>
      </c>
      <c r="BU2117">
        <v>9.1830752709586004E-7</v>
      </c>
    </row>
    <row r="2118" spans="3:73" x14ac:dyDescent="0.3">
      <c r="C2118">
        <v>722313</v>
      </c>
      <c r="D2118" t="s">
        <v>4354</v>
      </c>
      <c r="E2118" t="s">
        <v>2297</v>
      </c>
      <c r="F2118" t="s">
        <v>3614</v>
      </c>
      <c r="G2118" t="s">
        <v>3802</v>
      </c>
      <c r="H2118" t="s">
        <v>3803</v>
      </c>
      <c r="I2118" t="s">
        <v>4726</v>
      </c>
      <c r="J2118">
        <v>2020</v>
      </c>
      <c r="K2118" t="s">
        <v>4062</v>
      </c>
      <c r="L2118">
        <v>5.4834509999999996</v>
      </c>
      <c r="M2118">
        <v>57634000</v>
      </c>
      <c r="N2118">
        <v>41037000</v>
      </c>
      <c r="O2118">
        <v>352000</v>
      </c>
      <c r="P2118">
        <v>15625000</v>
      </c>
      <c r="Q2118">
        <v>13917000</v>
      </c>
      <c r="S2118">
        <v>6426000</v>
      </c>
      <c r="U2118">
        <v>2375000</v>
      </c>
      <c r="V2118">
        <v>38916000</v>
      </c>
      <c r="W2118">
        <v>19536000</v>
      </c>
      <c r="X2118">
        <v>11239000</v>
      </c>
      <c r="AA2118">
        <v>7069000</v>
      </c>
      <c r="AB2118">
        <v>18718000</v>
      </c>
      <c r="AD2118">
        <v>2662000</v>
      </c>
      <c r="AE2118">
        <v>27000</v>
      </c>
      <c r="AF2118">
        <v>2659628</v>
      </c>
      <c r="AG2118">
        <v>8455000</v>
      </c>
      <c r="AJ2118">
        <v>-616000</v>
      </c>
      <c r="AL2118">
        <v>9071000</v>
      </c>
      <c r="AM2118">
        <v>310000</v>
      </c>
      <c r="AN2118">
        <v>-1546000</v>
      </c>
      <c r="AO2118">
        <v>620000</v>
      </c>
      <c r="AQ2118">
        <v>1363000</v>
      </c>
      <c r="AU2118">
        <v>5500000</v>
      </c>
      <c r="AV2118">
        <v>-3959000</v>
      </c>
      <c r="AY2118">
        <v>-0.57999999999999996</v>
      </c>
      <c r="AZ2118">
        <v>14098000</v>
      </c>
      <c r="BB2118">
        <v>-616000</v>
      </c>
      <c r="BC2118">
        <v>-616000</v>
      </c>
      <c r="BN2118">
        <v>0.67522642884408501</v>
      </c>
      <c r="BO2118">
        <v>-0.99354838709677396</v>
      </c>
      <c r="BP2118">
        <v>1.8018018018018001E-2</v>
      </c>
      <c r="BQ2118">
        <v>1.38820638820639</v>
      </c>
      <c r="BR2118">
        <v>-9.4542258620689594</v>
      </c>
      <c r="BS2118">
        <v>-8.2594294262207504E-2</v>
      </c>
      <c r="BU2118">
        <v>-1.6991139972219301E-7</v>
      </c>
    </row>
    <row r="2119" spans="3:73" x14ac:dyDescent="0.3">
      <c r="C2119">
        <v>722313</v>
      </c>
      <c r="D2119" t="s">
        <v>4354</v>
      </c>
      <c r="E2119" t="s">
        <v>2297</v>
      </c>
      <c r="F2119" t="s">
        <v>3614</v>
      </c>
      <c r="G2119" t="s">
        <v>3802</v>
      </c>
      <c r="H2119" t="s">
        <v>3803</v>
      </c>
      <c r="I2119" t="s">
        <v>4726</v>
      </c>
      <c r="J2119">
        <v>2019</v>
      </c>
      <c r="K2119" t="s">
        <v>4062</v>
      </c>
      <c r="L2119">
        <v>5.4421799999999996</v>
      </c>
      <c r="M2119">
        <v>61410000</v>
      </c>
      <c r="N2119">
        <v>43284000</v>
      </c>
      <c r="O2119">
        <v>351000</v>
      </c>
      <c r="P2119">
        <v>18558000</v>
      </c>
      <c r="Q2119">
        <v>14279000</v>
      </c>
      <c r="S2119">
        <v>9581000</v>
      </c>
      <c r="U2119">
        <v>2375000</v>
      </c>
      <c r="V2119">
        <v>41434000</v>
      </c>
      <c r="W2119">
        <v>22232000</v>
      </c>
      <c r="X2119">
        <v>14014000</v>
      </c>
      <c r="AA2119">
        <v>3623000</v>
      </c>
      <c r="AB2119">
        <v>19976000</v>
      </c>
      <c r="AD2119">
        <v>4208000</v>
      </c>
      <c r="AE2119">
        <v>27000</v>
      </c>
      <c r="AF2119">
        <v>2657530</v>
      </c>
      <c r="AG2119">
        <v>12576000</v>
      </c>
      <c r="AJ2119">
        <v>224000</v>
      </c>
      <c r="AL2119">
        <v>12352000</v>
      </c>
      <c r="AM2119">
        <v>409000</v>
      </c>
      <c r="AN2119">
        <v>-1228000</v>
      </c>
      <c r="AO2119">
        <v>1043000</v>
      </c>
      <c r="AQ2119">
        <v>997000</v>
      </c>
      <c r="AU2119">
        <v>-758000</v>
      </c>
      <c r="AV2119">
        <v>-525000</v>
      </c>
      <c r="AY2119">
        <v>-0.46</v>
      </c>
      <c r="AZ2119">
        <v>15641500</v>
      </c>
      <c r="BB2119">
        <v>224000</v>
      </c>
      <c r="BC2119">
        <v>224000</v>
      </c>
      <c r="BN2119">
        <v>0.67471095912717804</v>
      </c>
      <c r="BO2119">
        <v>0.21476510067114099</v>
      </c>
      <c r="BP2119">
        <v>1.5788053256567101E-2</v>
      </c>
      <c r="BQ2119">
        <v>1.30465095358042</v>
      </c>
      <c r="BR2119">
        <v>-11.830826086956501</v>
      </c>
      <c r="BS2119">
        <v>-6.1473768522226697E-2</v>
      </c>
      <c r="BU2119">
        <v>-1.25320524629555E-7</v>
      </c>
    </row>
    <row r="2120" spans="3:73" x14ac:dyDescent="0.3">
      <c r="C2120">
        <v>722313</v>
      </c>
      <c r="D2120" t="s">
        <v>4354</v>
      </c>
      <c r="E2120" t="s">
        <v>2297</v>
      </c>
      <c r="F2120" t="s">
        <v>3614</v>
      </c>
      <c r="G2120" t="s">
        <v>3802</v>
      </c>
      <c r="H2120" t="s">
        <v>3803</v>
      </c>
      <c r="I2120" t="s">
        <v>4726</v>
      </c>
      <c r="J2120">
        <v>2018</v>
      </c>
      <c r="K2120" t="s">
        <v>4062</v>
      </c>
      <c r="L2120">
        <v>4.6039029999999999</v>
      </c>
      <c r="M2120">
        <v>59960000</v>
      </c>
      <c r="N2120">
        <v>45856000</v>
      </c>
      <c r="O2120">
        <v>480000</v>
      </c>
      <c r="P2120">
        <v>20093000</v>
      </c>
      <c r="Q2120">
        <v>17004000</v>
      </c>
      <c r="S2120">
        <v>10178000</v>
      </c>
      <c r="U2120">
        <v>2375000</v>
      </c>
      <c r="V2120">
        <v>38870000</v>
      </c>
      <c r="W2120">
        <v>24892000</v>
      </c>
      <c r="X2120">
        <v>18142000</v>
      </c>
      <c r="AA2120">
        <v>4404000</v>
      </c>
      <c r="AB2120">
        <v>21090000</v>
      </c>
      <c r="AD2120">
        <v>5436000</v>
      </c>
      <c r="AE2120">
        <v>27000</v>
      </c>
      <c r="AF2120">
        <v>2663049</v>
      </c>
      <c r="AG2120">
        <v>13311000</v>
      </c>
      <c r="AJ2120">
        <v>1249000</v>
      </c>
      <c r="AL2120">
        <v>12062000</v>
      </c>
      <c r="AM2120">
        <v>326000</v>
      </c>
      <c r="AN2120">
        <v>166000</v>
      </c>
      <c r="AO2120">
        <v>757000</v>
      </c>
      <c r="AQ2120">
        <v>2444000</v>
      </c>
      <c r="AU2120">
        <v>-1390000</v>
      </c>
      <c r="AV2120">
        <v>-889000</v>
      </c>
      <c r="AY2120">
        <v>0.06</v>
      </c>
      <c r="AZ2120">
        <v>17765361</v>
      </c>
      <c r="BB2120">
        <v>1249000</v>
      </c>
      <c r="BC2120">
        <v>1249000</v>
      </c>
      <c r="BN2120">
        <v>0.64826551034022695</v>
      </c>
      <c r="BO2120">
        <v>1.6499339498018499</v>
      </c>
      <c r="BP2120">
        <v>1.9283303872730199E-2</v>
      </c>
      <c r="BQ2120">
        <v>1.1590872569500199</v>
      </c>
      <c r="BR2120">
        <v>76.731716666666699</v>
      </c>
      <c r="BS2120">
        <v>7.8710289236604992E-3</v>
      </c>
      <c r="BU2120">
        <v>1.30978748221906E-8</v>
      </c>
    </row>
    <row r="2121" spans="3:73" x14ac:dyDescent="0.3">
      <c r="C2121">
        <v>722313</v>
      </c>
      <c r="D2121" t="s">
        <v>4354</v>
      </c>
      <c r="E2121" t="s">
        <v>2297</v>
      </c>
      <c r="F2121" t="s">
        <v>3614</v>
      </c>
      <c r="G2121" t="s">
        <v>3802</v>
      </c>
      <c r="H2121" t="s">
        <v>3803</v>
      </c>
      <c r="I2121" t="s">
        <v>4726</v>
      </c>
      <c r="J2121">
        <v>2017</v>
      </c>
      <c r="K2121" t="s">
        <v>4062</v>
      </c>
      <c r="L2121">
        <v>4.0535880000000004</v>
      </c>
      <c r="M2121">
        <v>52085475</v>
      </c>
      <c r="N2121">
        <v>37767421</v>
      </c>
      <c r="O2121">
        <v>472886</v>
      </c>
      <c r="P2121">
        <v>17417481</v>
      </c>
      <c r="Q2121">
        <v>18526722</v>
      </c>
      <c r="S2121">
        <v>10175533</v>
      </c>
      <c r="U2121">
        <v>2375454</v>
      </c>
      <c r="V2121">
        <v>32259942</v>
      </c>
      <c r="W2121">
        <v>18044966</v>
      </c>
      <c r="X2121">
        <v>11699220</v>
      </c>
      <c r="AA2121">
        <v>5355628</v>
      </c>
      <c r="AB2121">
        <v>19825533</v>
      </c>
      <c r="AD2121">
        <v>3889315</v>
      </c>
      <c r="AE2121">
        <v>27393</v>
      </c>
      <c r="AF2121">
        <v>2739250</v>
      </c>
      <c r="AG2121">
        <v>12117801</v>
      </c>
      <c r="AJ2121">
        <v>-1268386</v>
      </c>
      <c r="AL2121">
        <v>13386187</v>
      </c>
      <c r="AM2121">
        <v>375000</v>
      </c>
      <c r="AN2121">
        <v>-2445775</v>
      </c>
      <c r="AO2121">
        <v>627555</v>
      </c>
      <c r="AQ2121">
        <v>806245</v>
      </c>
      <c r="AU2121">
        <v>-258351</v>
      </c>
      <c r="AV2121">
        <v>-38594</v>
      </c>
      <c r="AY2121">
        <v>-0.89</v>
      </c>
      <c r="BB2121">
        <v>-1443220</v>
      </c>
      <c r="BC2121">
        <v>-1443220</v>
      </c>
      <c r="BN2121">
        <v>0.61936541809400802</v>
      </c>
      <c r="BO2121">
        <v>-2.2997506194676198</v>
      </c>
      <c r="BP2121">
        <v>2.6205978997134199E-2</v>
      </c>
      <c r="BQ2121">
        <v>1.06626407608637</v>
      </c>
      <c r="BR2121">
        <v>-4.5545932584269702</v>
      </c>
      <c r="BS2121">
        <v>-0.123364905246179</v>
      </c>
      <c r="BU2121">
        <v>-1.81972072074935E-7</v>
      </c>
    </row>
    <row r="2122" spans="3:73" x14ac:dyDescent="0.3">
      <c r="C2122">
        <v>785786</v>
      </c>
      <c r="D2122" t="s">
        <v>4365</v>
      </c>
      <c r="E2122" t="s">
        <v>525</v>
      </c>
      <c r="F2122" t="s">
        <v>3614</v>
      </c>
      <c r="G2122" t="s">
        <v>4100</v>
      </c>
      <c r="H2122" t="s">
        <v>4700</v>
      </c>
      <c r="I2122" t="s">
        <v>4727</v>
      </c>
      <c r="J2122">
        <v>2026</v>
      </c>
      <c r="K2122" t="s">
        <v>4062</v>
      </c>
      <c r="L2122">
        <v>196.48400699999999</v>
      </c>
    </row>
    <row r="2123" spans="3:73" x14ac:dyDescent="0.3">
      <c r="C2123">
        <v>785786</v>
      </c>
      <c r="D2123" t="s">
        <v>4365</v>
      </c>
      <c r="E2123" t="s">
        <v>525</v>
      </c>
      <c r="F2123" t="s">
        <v>3614</v>
      </c>
      <c r="G2123" t="s">
        <v>4100</v>
      </c>
      <c r="H2123" t="s">
        <v>4700</v>
      </c>
      <c r="I2123" t="s">
        <v>4727</v>
      </c>
      <c r="J2123">
        <v>2025</v>
      </c>
      <c r="K2123" t="s">
        <v>4062</v>
      </c>
      <c r="L2123">
        <v>137.638699</v>
      </c>
      <c r="M2123">
        <v>3137110000</v>
      </c>
      <c r="N2123">
        <v>2398793000</v>
      </c>
      <c r="O2123">
        <v>306464000</v>
      </c>
      <c r="P2123">
        <v>656573000</v>
      </c>
      <c r="Q2123">
        <v>1229839000</v>
      </c>
      <c r="R2123">
        <v>618915000</v>
      </c>
      <c r="S2123">
        <v>546052000</v>
      </c>
      <c r="V2123">
        <v>1682522000</v>
      </c>
      <c r="W2123">
        <v>1518683000</v>
      </c>
      <c r="X2123">
        <v>726597000</v>
      </c>
      <c r="Y2123">
        <v>151300000</v>
      </c>
      <c r="AB2123">
        <v>1454588000</v>
      </c>
      <c r="AD2123">
        <v>1996028000</v>
      </c>
      <c r="AE2123">
        <v>547000</v>
      </c>
      <c r="AF2123">
        <v>26828000</v>
      </c>
      <c r="AG2123">
        <v>406514000</v>
      </c>
      <c r="AJ2123">
        <v>202371000</v>
      </c>
      <c r="AM2123">
        <v>15133000</v>
      </c>
      <c r="AN2123">
        <v>172885000</v>
      </c>
      <c r="AO2123">
        <v>11605000</v>
      </c>
      <c r="AQ2123">
        <v>249231000</v>
      </c>
      <c r="AS2123">
        <v>77792000</v>
      </c>
      <c r="AU2123">
        <v>-95611000</v>
      </c>
      <c r="AV2123">
        <v>-196404000</v>
      </c>
      <c r="AY2123">
        <v>6.39</v>
      </c>
      <c r="AZ2123">
        <v>1270636500</v>
      </c>
      <c r="BB2123">
        <v>199623000</v>
      </c>
      <c r="BC2123">
        <v>199623000</v>
      </c>
      <c r="BN2123">
        <v>0.53632865917994599</v>
      </c>
      <c r="BO2123">
        <v>17.2014648858251</v>
      </c>
      <c r="BP2123">
        <v>0.20179589815649501</v>
      </c>
      <c r="BQ2123">
        <v>0.76971560226854496</v>
      </c>
      <c r="BR2123">
        <v>21.539702503912402</v>
      </c>
      <c r="BS2123">
        <v>0.118854960992391</v>
      </c>
      <c r="BU2123">
        <v>6.0464632363940898E-7</v>
      </c>
    </row>
    <row r="2124" spans="3:73" x14ac:dyDescent="0.3">
      <c r="C2124">
        <v>785786</v>
      </c>
      <c r="D2124" t="s">
        <v>4365</v>
      </c>
      <c r="E2124" t="s">
        <v>525</v>
      </c>
      <c r="F2124" t="s">
        <v>3614</v>
      </c>
      <c r="G2124" t="s">
        <v>4100</v>
      </c>
      <c r="H2124" t="s">
        <v>4700</v>
      </c>
      <c r="I2124" t="s">
        <v>4727</v>
      </c>
      <c r="J2124">
        <v>2024</v>
      </c>
      <c r="K2124" t="s">
        <v>4062</v>
      </c>
      <c r="L2124">
        <v>123.34063399999999</v>
      </c>
      <c r="M2124">
        <v>3153821000</v>
      </c>
      <c r="N2124">
        <v>2477150000</v>
      </c>
      <c r="O2124">
        <v>345109000</v>
      </c>
      <c r="P2124">
        <v>622366000</v>
      </c>
      <c r="Q2124">
        <v>1311434000</v>
      </c>
      <c r="R2124">
        <v>575472000</v>
      </c>
      <c r="S2124">
        <v>501112000</v>
      </c>
      <c r="V2124">
        <v>1828996000</v>
      </c>
      <c r="W2124">
        <v>1643294000</v>
      </c>
      <c r="X2124">
        <v>606378000</v>
      </c>
      <c r="Y2124">
        <v>154700000</v>
      </c>
      <c r="AB2124">
        <v>1324825000</v>
      </c>
      <c r="AD2124">
        <v>1823143000</v>
      </c>
      <c r="AE2124">
        <v>545000</v>
      </c>
      <c r="AF2124">
        <v>27122000</v>
      </c>
      <c r="AG2124">
        <v>378530000</v>
      </c>
      <c r="AJ2124">
        <v>167732000</v>
      </c>
      <c r="AM2124">
        <v>17717000</v>
      </c>
      <c r="AN2124">
        <v>111815000</v>
      </c>
      <c r="AO2124">
        <v>28876000</v>
      </c>
      <c r="AQ2124">
        <v>436502000</v>
      </c>
      <c r="AS2124">
        <v>77847000</v>
      </c>
      <c r="AU2124">
        <v>-94947000</v>
      </c>
      <c r="AV2124">
        <v>-255586000</v>
      </c>
      <c r="AY2124">
        <v>4.08</v>
      </c>
      <c r="AZ2124">
        <v>1436735500</v>
      </c>
      <c r="BB2124">
        <v>158408000</v>
      </c>
      <c r="BC2124">
        <v>158408000</v>
      </c>
      <c r="BN2124">
        <v>0.57993018627246096</v>
      </c>
      <c r="BO2124">
        <v>5.4858013575287403</v>
      </c>
      <c r="BP2124">
        <v>0.21001050329399401</v>
      </c>
      <c r="BQ2124">
        <v>0.70937762810549998</v>
      </c>
      <c r="BR2124">
        <v>30.230547549019601</v>
      </c>
      <c r="BS2124">
        <v>8.4399826392165006E-2</v>
      </c>
      <c r="BU2124">
        <v>3.7984623381956102E-7</v>
      </c>
    </row>
    <row r="2125" spans="3:73" x14ac:dyDescent="0.3">
      <c r="C2125">
        <v>785786</v>
      </c>
      <c r="D2125" t="s">
        <v>4365</v>
      </c>
      <c r="E2125" t="s">
        <v>525</v>
      </c>
      <c r="F2125" t="s">
        <v>3614</v>
      </c>
      <c r="G2125" t="s">
        <v>4100</v>
      </c>
      <c r="H2125" t="s">
        <v>4700</v>
      </c>
      <c r="I2125" t="s">
        <v>4727</v>
      </c>
      <c r="J2125">
        <v>2023</v>
      </c>
      <c r="K2125" t="s">
        <v>4062</v>
      </c>
      <c r="L2125">
        <v>96.896411999999998</v>
      </c>
      <c r="M2125">
        <v>3321172000</v>
      </c>
      <c r="N2125">
        <v>2672223000</v>
      </c>
      <c r="O2125">
        <v>256233000</v>
      </c>
      <c r="P2125">
        <v>661542000</v>
      </c>
      <c r="Q2125">
        <v>1562037000</v>
      </c>
      <c r="R2125">
        <v>561399000</v>
      </c>
      <c r="S2125">
        <v>492036000</v>
      </c>
      <c r="V2125">
        <v>2106790000</v>
      </c>
      <c r="W2125">
        <v>1812667000</v>
      </c>
      <c r="X2125">
        <v>646610000</v>
      </c>
      <c r="Y2125">
        <v>158707000</v>
      </c>
      <c r="AB2125">
        <v>1214382000</v>
      </c>
      <c r="AD2125">
        <v>1711328000</v>
      </c>
      <c r="AE2125">
        <v>543000</v>
      </c>
      <c r="AF2125">
        <v>27466000</v>
      </c>
      <c r="AG2125">
        <v>394554000</v>
      </c>
      <c r="AJ2125">
        <v>195820000</v>
      </c>
      <c r="AM2125">
        <v>21919000</v>
      </c>
      <c r="AN2125">
        <v>139094000</v>
      </c>
      <c r="AO2125">
        <v>31542000</v>
      </c>
      <c r="AQ2125">
        <v>165822000</v>
      </c>
      <c r="AS2125">
        <v>69758000</v>
      </c>
      <c r="AU2125">
        <v>-93304000</v>
      </c>
      <c r="AV2125">
        <v>-92725000</v>
      </c>
      <c r="AY2125">
        <v>5.04</v>
      </c>
      <c r="AZ2125">
        <v>1582410000</v>
      </c>
      <c r="BB2125">
        <v>192555000</v>
      </c>
      <c r="BC2125">
        <v>192555000</v>
      </c>
      <c r="BN2125">
        <v>0.634351367529294</v>
      </c>
      <c r="BO2125">
        <v>6.1047175194978101</v>
      </c>
      <c r="BP2125">
        <v>0.14135690670156201</v>
      </c>
      <c r="BQ2125">
        <v>0.61245998299742899</v>
      </c>
      <c r="BR2125">
        <v>19.225478571428599</v>
      </c>
      <c r="BS2125">
        <v>0.114538917737582</v>
      </c>
      <c r="BU2125">
        <v>4.02145219939031E-7</v>
      </c>
    </row>
    <row r="2126" spans="3:73" x14ac:dyDescent="0.3">
      <c r="C2126">
        <v>785786</v>
      </c>
      <c r="D2126" t="s">
        <v>4365</v>
      </c>
      <c r="E2126" t="s">
        <v>525</v>
      </c>
      <c r="F2126" t="s">
        <v>3614</v>
      </c>
      <c r="G2126" t="s">
        <v>4100</v>
      </c>
      <c r="H2126" t="s">
        <v>4700</v>
      </c>
      <c r="I2126" t="s">
        <v>4727</v>
      </c>
      <c r="J2126">
        <v>2022</v>
      </c>
      <c r="K2126" t="s">
        <v>4062</v>
      </c>
      <c r="L2126">
        <v>88.677659000000006</v>
      </c>
      <c r="M2126">
        <v>3393225000</v>
      </c>
      <c r="N2126">
        <v>2816122000</v>
      </c>
      <c r="O2126">
        <v>274805000</v>
      </c>
      <c r="P2126">
        <v>737696000</v>
      </c>
      <c r="Q2126">
        <v>1602783000</v>
      </c>
      <c r="R2126">
        <v>509839000</v>
      </c>
      <c r="S2126">
        <v>444705000</v>
      </c>
      <c r="V2126">
        <v>2297494000</v>
      </c>
      <c r="W2126">
        <v>2006189000</v>
      </c>
      <c r="X2126">
        <v>805583000</v>
      </c>
      <c r="Y2126">
        <v>298800000</v>
      </c>
      <c r="AB2126">
        <v>1095731000</v>
      </c>
      <c r="AD2126">
        <v>1572234000</v>
      </c>
      <c r="AE2126">
        <v>541000</v>
      </c>
      <c r="AF2126">
        <v>27679000</v>
      </c>
      <c r="AG2126">
        <v>347229000</v>
      </c>
      <c r="AJ2126">
        <v>178185000</v>
      </c>
      <c r="AM2126">
        <v>20060000</v>
      </c>
      <c r="AN2126">
        <v>138243000</v>
      </c>
      <c r="AO2126">
        <v>15858000</v>
      </c>
      <c r="AQ2126">
        <v>-26240000</v>
      </c>
      <c r="AS2126">
        <v>62689000</v>
      </c>
      <c r="AU2126">
        <v>-101561000</v>
      </c>
      <c r="AV2126">
        <v>139295000</v>
      </c>
      <c r="AY2126">
        <v>4.96</v>
      </c>
      <c r="AZ2126">
        <v>1287547500</v>
      </c>
      <c r="BB2126">
        <v>174161000</v>
      </c>
      <c r="BC2126">
        <v>174161000</v>
      </c>
      <c r="BN2126">
        <v>0.67708271629496997</v>
      </c>
      <c r="BO2126">
        <v>10.982532475722</v>
      </c>
      <c r="BP2126">
        <v>0.136978619661458</v>
      </c>
      <c r="BQ2126">
        <v>0.60479795273526105</v>
      </c>
      <c r="BR2126">
        <v>17.8785602822581</v>
      </c>
      <c r="BS2126">
        <v>0.12616508978937299</v>
      </c>
      <c r="BU2126">
        <v>4.0141347524164198E-7</v>
      </c>
    </row>
    <row r="2127" spans="3:73" x14ac:dyDescent="0.3">
      <c r="C2127">
        <v>785786</v>
      </c>
      <c r="D2127" t="s">
        <v>4365</v>
      </c>
      <c r="E2127" t="s">
        <v>525</v>
      </c>
      <c r="F2127" t="s">
        <v>3614</v>
      </c>
      <c r="G2127" t="s">
        <v>4100</v>
      </c>
      <c r="H2127" t="s">
        <v>4700</v>
      </c>
      <c r="I2127" t="s">
        <v>4727</v>
      </c>
      <c r="J2127">
        <v>2021</v>
      </c>
      <c r="K2127" t="s">
        <v>4062</v>
      </c>
      <c r="L2127">
        <v>89.453058999999996</v>
      </c>
      <c r="M2127">
        <v>2461893000</v>
      </c>
      <c r="N2127">
        <v>1930886000</v>
      </c>
      <c r="O2127">
        <v>270172000</v>
      </c>
      <c r="P2127">
        <v>519684000</v>
      </c>
      <c r="Q2127">
        <v>972312000</v>
      </c>
      <c r="R2127">
        <v>467181000</v>
      </c>
      <c r="S2127">
        <v>395094000</v>
      </c>
      <c r="V2127">
        <v>1433661000</v>
      </c>
      <c r="W2127">
        <v>1128703000</v>
      </c>
      <c r="X2127">
        <v>634969000</v>
      </c>
      <c r="Y2127">
        <v>101100000</v>
      </c>
      <c r="AB2127">
        <v>1028232000</v>
      </c>
      <c r="AD2127">
        <v>1433991000</v>
      </c>
      <c r="AE2127">
        <v>538000</v>
      </c>
      <c r="AF2127">
        <v>28047000</v>
      </c>
      <c r="AG2127">
        <v>323296000</v>
      </c>
      <c r="AJ2127">
        <v>176268000</v>
      </c>
      <c r="AM2127">
        <v>21499000</v>
      </c>
      <c r="AN2127">
        <v>138912000</v>
      </c>
      <c r="AO2127">
        <v>14253000</v>
      </c>
      <c r="AQ2127">
        <v>142577000</v>
      </c>
      <c r="AS2127">
        <v>61014000</v>
      </c>
      <c r="AU2127">
        <v>-56973000</v>
      </c>
      <c r="AV2127">
        <v>-203885000</v>
      </c>
      <c r="AY2127">
        <v>4.8600000000000003</v>
      </c>
      <c r="AZ2127">
        <v>867886500</v>
      </c>
      <c r="BB2127">
        <v>174664000</v>
      </c>
      <c r="BC2127">
        <v>174664000</v>
      </c>
      <c r="BN2127">
        <v>0.58234090596138799</v>
      </c>
      <c r="BO2127">
        <v>12.254542903248399</v>
      </c>
      <c r="BP2127">
        <v>0.23936500567465499</v>
      </c>
      <c r="BQ2127">
        <v>0.84927035721531696</v>
      </c>
      <c r="BR2127">
        <v>18.405979218106999</v>
      </c>
      <c r="BS2127">
        <v>0.135097915645496</v>
      </c>
      <c r="BU2127">
        <v>4.2280522950073498E-7</v>
      </c>
    </row>
    <row r="2128" spans="3:73" x14ac:dyDescent="0.3">
      <c r="C2128">
        <v>785786</v>
      </c>
      <c r="D2128" t="s">
        <v>4365</v>
      </c>
      <c r="E2128" t="s">
        <v>525</v>
      </c>
      <c r="F2128" t="s">
        <v>3614</v>
      </c>
      <c r="G2128" t="s">
        <v>4100</v>
      </c>
      <c r="H2128" t="s">
        <v>4700</v>
      </c>
      <c r="I2128" t="s">
        <v>4727</v>
      </c>
      <c r="J2128">
        <v>2020</v>
      </c>
      <c r="K2128" t="s">
        <v>4062</v>
      </c>
      <c r="L2128">
        <v>68.759251000000006</v>
      </c>
      <c r="M2128">
        <v>2289848000</v>
      </c>
      <c r="N2128">
        <v>1779159000</v>
      </c>
      <c r="O2128">
        <v>385807000</v>
      </c>
      <c r="P2128">
        <v>482086000</v>
      </c>
      <c r="Q2128">
        <v>763461000</v>
      </c>
      <c r="S2128">
        <v>383661000</v>
      </c>
      <c r="V2128">
        <v>1312368000</v>
      </c>
      <c r="W2128">
        <v>1003517000</v>
      </c>
      <c r="X2128">
        <v>516297000</v>
      </c>
      <c r="Y2128">
        <v>55600000</v>
      </c>
      <c r="AB2128">
        <v>977480000</v>
      </c>
      <c r="AD2128">
        <v>1295079000</v>
      </c>
      <c r="AE2128">
        <v>535000</v>
      </c>
      <c r="AF2128">
        <v>29002000</v>
      </c>
      <c r="AG2128">
        <v>89190000</v>
      </c>
      <c r="AJ2128">
        <v>153372000</v>
      </c>
      <c r="AM2128">
        <v>17918000</v>
      </c>
      <c r="AN2128">
        <v>37705000</v>
      </c>
      <c r="AO2128">
        <v>16162000</v>
      </c>
      <c r="AQ2128">
        <v>210368000</v>
      </c>
      <c r="AS2128">
        <v>56690000</v>
      </c>
      <c r="AU2128">
        <v>-49851000</v>
      </c>
      <c r="AV2128">
        <v>-1458000</v>
      </c>
      <c r="AY2128">
        <v>1.29</v>
      </c>
      <c r="AZ2128">
        <v>732199500</v>
      </c>
      <c r="BB2128">
        <v>71785000</v>
      </c>
      <c r="BC2128">
        <v>71785000</v>
      </c>
      <c r="BN2128">
        <v>0.57312450433391204</v>
      </c>
      <c r="BO2128">
        <v>4.44159138720455</v>
      </c>
      <c r="BP2128">
        <v>0.38445487221442198</v>
      </c>
      <c r="BQ2128">
        <v>1.0121383095652601</v>
      </c>
      <c r="BR2128">
        <v>53.301744961240303</v>
      </c>
      <c r="BS2128">
        <v>3.8573679256864599E-2</v>
      </c>
      <c r="BU2128">
        <v>9.0742965370135504E-8</v>
      </c>
    </row>
    <row r="2129" spans="3:73" x14ac:dyDescent="0.3">
      <c r="C2129">
        <v>785786</v>
      </c>
      <c r="D2129" t="s">
        <v>4365</v>
      </c>
      <c r="E2129" t="s">
        <v>525</v>
      </c>
      <c r="F2129" t="s">
        <v>3614</v>
      </c>
      <c r="G2129" t="s">
        <v>4100</v>
      </c>
      <c r="H2129" t="s">
        <v>4700</v>
      </c>
      <c r="I2129" t="s">
        <v>4727</v>
      </c>
      <c r="J2129">
        <v>2019</v>
      </c>
      <c r="K2129" t="s">
        <v>4062</v>
      </c>
      <c r="L2129">
        <v>62.243704999999999</v>
      </c>
      <c r="M2129">
        <v>2000883000</v>
      </c>
      <c r="N2129">
        <v>1538291000</v>
      </c>
      <c r="O2129">
        <v>223761000</v>
      </c>
      <c r="P2129">
        <v>488284000</v>
      </c>
      <c r="Q2129">
        <v>700938000</v>
      </c>
      <c r="S2129">
        <v>384224000</v>
      </c>
      <c r="V2129">
        <v>1135307000</v>
      </c>
      <c r="W2129">
        <v>865503000</v>
      </c>
      <c r="X2129">
        <v>444944000</v>
      </c>
      <c r="Y2129">
        <v>67900000</v>
      </c>
      <c r="AB2129">
        <v>865576000</v>
      </c>
      <c r="AD2129">
        <v>1178677000</v>
      </c>
      <c r="AE2129">
        <v>529000</v>
      </c>
      <c r="AF2129">
        <v>29004000</v>
      </c>
      <c r="AG2129">
        <v>77789000</v>
      </c>
      <c r="AJ2129">
        <v>142055000</v>
      </c>
      <c r="AM2129">
        <v>17339000</v>
      </c>
      <c r="AN2129">
        <v>36831000</v>
      </c>
      <c r="AO2129">
        <v>12853000</v>
      </c>
      <c r="AQ2129">
        <v>115300000</v>
      </c>
      <c r="AS2129">
        <v>52206000</v>
      </c>
      <c r="AU2129">
        <v>-89359000</v>
      </c>
      <c r="AV2129">
        <v>-97219000</v>
      </c>
      <c r="AY2129">
        <v>1.26</v>
      </c>
      <c r="AZ2129">
        <v>747642000</v>
      </c>
      <c r="BB2129">
        <v>67023000</v>
      </c>
      <c r="BC2129">
        <v>67023000</v>
      </c>
      <c r="BN2129">
        <v>0.56740299157921803</v>
      </c>
      <c r="BO2129">
        <v>5.2145802536372798</v>
      </c>
      <c r="BP2129">
        <v>0.25853289936603302</v>
      </c>
      <c r="BQ2129">
        <v>0.96747556045444105</v>
      </c>
      <c r="BR2129">
        <v>49.399765873015902</v>
      </c>
      <c r="BS2129">
        <v>4.25508563084004E-2</v>
      </c>
      <c r="BU2129">
        <v>9.0606796283630795E-8</v>
      </c>
    </row>
    <row r="2130" spans="3:73" x14ac:dyDescent="0.3">
      <c r="C2130">
        <v>785786</v>
      </c>
      <c r="D2130" t="s">
        <v>4365</v>
      </c>
      <c r="E2130" t="s">
        <v>525</v>
      </c>
      <c r="F2130" t="s">
        <v>3614</v>
      </c>
      <c r="G2130" t="s">
        <v>4100</v>
      </c>
      <c r="H2130" t="s">
        <v>4700</v>
      </c>
      <c r="I2130" t="s">
        <v>4727</v>
      </c>
      <c r="J2130">
        <v>2018</v>
      </c>
      <c r="K2130" t="s">
        <v>4062</v>
      </c>
      <c r="L2130">
        <v>59.114983000000002</v>
      </c>
      <c r="M2130">
        <v>1932642000</v>
      </c>
      <c r="N2130">
        <v>1517161000</v>
      </c>
      <c r="O2130">
        <v>297269000</v>
      </c>
      <c r="P2130">
        <v>394827000</v>
      </c>
      <c r="Q2130">
        <v>794346000</v>
      </c>
      <c r="S2130">
        <v>341306000</v>
      </c>
      <c r="T2130">
        <v>8239000</v>
      </c>
      <c r="V2130">
        <v>1011499000</v>
      </c>
      <c r="W2130">
        <v>737673000</v>
      </c>
      <c r="X2130">
        <v>506322000</v>
      </c>
      <c r="AB2130">
        <v>921143000</v>
      </c>
      <c r="AD2130">
        <v>1062246000</v>
      </c>
      <c r="AE2130">
        <v>526000</v>
      </c>
      <c r="AF2130">
        <v>31838000</v>
      </c>
      <c r="AG2130">
        <v>73304000</v>
      </c>
      <c r="AJ2130">
        <v>118283000</v>
      </c>
      <c r="AM2130">
        <v>94570000</v>
      </c>
      <c r="AN2130">
        <v>72742000</v>
      </c>
      <c r="AO2130">
        <v>12226000</v>
      </c>
      <c r="AQ2130">
        <v>66831000</v>
      </c>
      <c r="AS2130">
        <v>48296000</v>
      </c>
      <c r="AU2130">
        <v>-74621000</v>
      </c>
      <c r="AV2130">
        <v>-265463000</v>
      </c>
      <c r="AY2130">
        <v>2.27</v>
      </c>
      <c r="AZ2130">
        <v>724494000</v>
      </c>
      <c r="BB2130">
        <v>179538000</v>
      </c>
      <c r="BC2130">
        <v>179538000</v>
      </c>
      <c r="BN2130">
        <v>0.52337629007338105</v>
      </c>
      <c r="BO2130">
        <v>14.6849337477507</v>
      </c>
      <c r="BP2130">
        <v>0.40298208013577802</v>
      </c>
      <c r="BQ2130">
        <v>0.97985828409064701</v>
      </c>
      <c r="BR2130">
        <v>26.041842731277502</v>
      </c>
      <c r="BS2130">
        <v>7.8969280556873397E-2</v>
      </c>
      <c r="BU2130">
        <v>1.4567880493039599E-7</v>
      </c>
    </row>
    <row r="2131" spans="3:73" x14ac:dyDescent="0.3">
      <c r="C2131">
        <v>785786</v>
      </c>
      <c r="D2131" t="s">
        <v>4365</v>
      </c>
      <c r="E2131" t="s">
        <v>525</v>
      </c>
      <c r="F2131" t="s">
        <v>3614</v>
      </c>
      <c r="G2131" t="s">
        <v>4100</v>
      </c>
      <c r="H2131" t="s">
        <v>4700</v>
      </c>
      <c r="I2131" t="s">
        <v>4727</v>
      </c>
      <c r="J2131">
        <v>2017</v>
      </c>
      <c r="K2131" t="s">
        <v>4062</v>
      </c>
      <c r="L2131">
        <v>55.323386999999997</v>
      </c>
      <c r="M2131">
        <v>1976182000</v>
      </c>
      <c r="N2131">
        <v>1617455000</v>
      </c>
      <c r="O2131">
        <v>568860000</v>
      </c>
      <c r="P2131">
        <v>365513000</v>
      </c>
      <c r="Q2131">
        <v>654642000</v>
      </c>
      <c r="S2131">
        <v>314665000</v>
      </c>
      <c r="V2131">
        <v>950243000</v>
      </c>
      <c r="W2131">
        <v>907591000</v>
      </c>
      <c r="X2131">
        <v>413999000</v>
      </c>
      <c r="AB2131">
        <v>1025939000</v>
      </c>
      <c r="AD2131">
        <v>1049206000</v>
      </c>
      <c r="AE2131">
        <v>519000</v>
      </c>
      <c r="AF2131">
        <v>33464000</v>
      </c>
      <c r="AG2131">
        <v>66514000</v>
      </c>
      <c r="AJ2131">
        <v>129908000</v>
      </c>
      <c r="AM2131">
        <v>9761000</v>
      </c>
      <c r="AN2131">
        <v>29009000</v>
      </c>
      <c r="AO2131">
        <v>13578000</v>
      </c>
      <c r="AQ2131">
        <v>171734000</v>
      </c>
      <c r="AU2131">
        <v>-37834000</v>
      </c>
      <c r="AV2131">
        <v>1305000</v>
      </c>
      <c r="AY2131">
        <v>0.86</v>
      </c>
      <c r="BB2131">
        <v>52348000</v>
      </c>
      <c r="BC2131">
        <v>52348000</v>
      </c>
      <c r="BN2131">
        <v>0.48084791785372</v>
      </c>
      <c r="BO2131">
        <v>3.8553542495212798</v>
      </c>
      <c r="BP2131">
        <v>0.62678012452745802</v>
      </c>
      <c r="BQ2131">
        <v>1.06084458748489</v>
      </c>
      <c r="BR2131">
        <v>64.329519767441894</v>
      </c>
      <c r="BS2131">
        <v>2.82755602428604E-2</v>
      </c>
      <c r="BU2131">
        <v>4.6375186848340902E-8</v>
      </c>
    </row>
    <row r="2132" spans="3:73" x14ac:dyDescent="0.3">
      <c r="C2132">
        <v>897723</v>
      </c>
      <c r="D2132" t="s">
        <v>4401</v>
      </c>
      <c r="E2132" t="s">
        <v>852</v>
      </c>
      <c r="F2132" t="s">
        <v>3614</v>
      </c>
      <c r="G2132" t="s">
        <v>4100</v>
      </c>
      <c r="H2132" t="s">
        <v>4700</v>
      </c>
      <c r="I2132" t="s">
        <v>4728</v>
      </c>
      <c r="J2132">
        <v>2026</v>
      </c>
      <c r="K2132" t="s">
        <v>4062</v>
      </c>
      <c r="L2132">
        <v>145.78953999999999</v>
      </c>
    </row>
    <row r="2133" spans="3:73" x14ac:dyDescent="0.3">
      <c r="C2133">
        <v>897723</v>
      </c>
      <c r="D2133" t="s">
        <v>4401</v>
      </c>
      <c r="E2133" t="s">
        <v>852</v>
      </c>
      <c r="F2133" t="s">
        <v>3614</v>
      </c>
      <c r="G2133" t="s">
        <v>4100</v>
      </c>
      <c r="H2133" t="s">
        <v>4700</v>
      </c>
      <c r="I2133" t="s">
        <v>4728</v>
      </c>
      <c r="J2133">
        <v>2025</v>
      </c>
      <c r="K2133" t="s">
        <v>4062</v>
      </c>
      <c r="L2133">
        <v>112.84983699999999</v>
      </c>
      <c r="M2133">
        <v>5858173000</v>
      </c>
      <c r="N2133">
        <v>4865458000</v>
      </c>
      <c r="O2133">
        <v>926267000</v>
      </c>
      <c r="Q2133">
        <v>1988462000</v>
      </c>
      <c r="R2133">
        <v>682354000</v>
      </c>
      <c r="S2133">
        <v>682354000</v>
      </c>
      <c r="W2133">
        <v>2822015000</v>
      </c>
      <c r="X2133">
        <v>1578895000</v>
      </c>
      <c r="Z2133">
        <v>17500000</v>
      </c>
      <c r="AC2133">
        <v>1896367000</v>
      </c>
      <c r="AD2133">
        <v>-2461579000</v>
      </c>
      <c r="AF2133">
        <v>53404000</v>
      </c>
      <c r="AG2133">
        <v>716357000</v>
      </c>
      <c r="AJ2133">
        <v>354568000</v>
      </c>
      <c r="AK2133">
        <v>31087000</v>
      </c>
      <c r="AL2133">
        <v>361789000</v>
      </c>
      <c r="AM2133">
        <v>73168000</v>
      </c>
      <c r="AN2133">
        <v>245893000</v>
      </c>
      <c r="AQ2133">
        <v>620657000</v>
      </c>
      <c r="AS2133">
        <v>119466000</v>
      </c>
      <c r="AU2133">
        <v>-108207000</v>
      </c>
      <c r="AV2133">
        <v>-173840000</v>
      </c>
      <c r="AY2133">
        <v>4.5599999999999996</v>
      </c>
      <c r="AZ2133">
        <v>1716045500</v>
      </c>
      <c r="BP2133">
        <v>0.328228942794422</v>
      </c>
      <c r="BQ2133">
        <v>1.0194828872277399</v>
      </c>
      <c r="BR2133">
        <v>24.7477712719298</v>
      </c>
    </row>
    <row r="2134" spans="3:73" x14ac:dyDescent="0.3">
      <c r="C2134">
        <v>897723</v>
      </c>
      <c r="D2134" t="s">
        <v>4401</v>
      </c>
      <c r="E2134" t="s">
        <v>852</v>
      </c>
      <c r="F2134" t="s">
        <v>3614</v>
      </c>
      <c r="G2134" t="s">
        <v>4100</v>
      </c>
      <c r="H2134" t="s">
        <v>4700</v>
      </c>
      <c r="I2134" t="s">
        <v>4728</v>
      </c>
      <c r="J2134">
        <v>2024</v>
      </c>
      <c r="K2134" t="s">
        <v>4062</v>
      </c>
      <c r="L2134">
        <v>66.090618000000006</v>
      </c>
      <c r="M2134">
        <v>4822845000</v>
      </c>
      <c r="N2134">
        <v>3870429000</v>
      </c>
      <c r="O2134">
        <v>625860000</v>
      </c>
      <c r="Q2134">
        <v>1443629000</v>
      </c>
      <c r="R2134">
        <v>616067000</v>
      </c>
      <c r="S2134">
        <v>616067000</v>
      </c>
      <c r="W2134">
        <v>1940679000</v>
      </c>
      <c r="X2134">
        <v>1441984000</v>
      </c>
      <c r="Z2134">
        <v>17500000</v>
      </c>
      <c r="AC2134">
        <v>1739550000</v>
      </c>
      <c r="AD2134">
        <v>-2707472000</v>
      </c>
      <c r="AF2134">
        <v>53921000</v>
      </c>
      <c r="AG2134">
        <v>640429000</v>
      </c>
      <c r="AJ2134">
        <v>335494000</v>
      </c>
      <c r="AK2134">
        <v>28514000</v>
      </c>
      <c r="AL2134">
        <v>304935000</v>
      </c>
      <c r="AM2134">
        <v>79784000</v>
      </c>
      <c r="AN2134">
        <v>222536000</v>
      </c>
      <c r="AQ2134">
        <v>340216000</v>
      </c>
      <c r="AS2134">
        <v>122418000</v>
      </c>
      <c r="AU2134">
        <v>-114396000</v>
      </c>
      <c r="AV2134">
        <v>-269707000</v>
      </c>
      <c r="AY2134">
        <v>4</v>
      </c>
      <c r="AZ2134">
        <v>1460426000</v>
      </c>
      <c r="BP2134">
        <v>0.32249537404176598</v>
      </c>
      <c r="BQ2134">
        <v>1.25049016349432</v>
      </c>
      <c r="BR2134">
        <v>16.522654500000002</v>
      </c>
    </row>
    <row r="2135" spans="3:73" x14ac:dyDescent="0.3">
      <c r="C2135">
        <v>897723</v>
      </c>
      <c r="D2135" t="s">
        <v>4401</v>
      </c>
      <c r="E2135" t="s">
        <v>852</v>
      </c>
      <c r="F2135" t="s">
        <v>3614</v>
      </c>
      <c r="G2135" t="s">
        <v>4100</v>
      </c>
      <c r="H2135" t="s">
        <v>4700</v>
      </c>
      <c r="I2135" t="s">
        <v>4728</v>
      </c>
      <c r="J2135">
        <v>2023</v>
      </c>
      <c r="K2135" t="s">
        <v>4062</v>
      </c>
      <c r="L2135">
        <v>55.442207000000003</v>
      </c>
      <c r="M2135">
        <v>4873968000</v>
      </c>
      <c r="N2135">
        <v>3879570000</v>
      </c>
      <c r="O2135">
        <v>667570000</v>
      </c>
      <c r="Q2135">
        <v>1477223000</v>
      </c>
      <c r="S2135">
        <v>632836000</v>
      </c>
      <c r="W2135">
        <v>2033332000</v>
      </c>
      <c r="X2135">
        <v>1612833000</v>
      </c>
      <c r="Z2135">
        <v>25945000</v>
      </c>
      <c r="AC2135">
        <v>1485252000</v>
      </c>
      <c r="AD2135">
        <v>-2930008000</v>
      </c>
      <c r="AF2135">
        <v>56833000</v>
      </c>
      <c r="AG2135">
        <v>743211000</v>
      </c>
      <c r="AJ2135">
        <v>455658000</v>
      </c>
      <c r="AK2135">
        <v>26427000</v>
      </c>
      <c r="AL2135">
        <v>287553000</v>
      </c>
      <c r="AM2135">
        <v>85294000</v>
      </c>
      <c r="AN2135">
        <v>309970000</v>
      </c>
      <c r="AO2135">
        <v>36290000</v>
      </c>
      <c r="AQ2135">
        <v>235168000</v>
      </c>
      <c r="AS2135">
        <v>118237000</v>
      </c>
      <c r="AU2135">
        <v>-192458000</v>
      </c>
      <c r="AV2135">
        <v>94505000</v>
      </c>
      <c r="AY2135">
        <v>5.36</v>
      </c>
      <c r="AZ2135">
        <v>1584152000</v>
      </c>
      <c r="BB2135">
        <v>431554000</v>
      </c>
      <c r="BC2135">
        <v>431554000</v>
      </c>
      <c r="BO2135">
        <v>11.891815927252701</v>
      </c>
      <c r="BP2135">
        <v>0.32831333004152802</v>
      </c>
      <c r="BQ2135">
        <v>1.1814829058904299</v>
      </c>
      <c r="BR2135">
        <v>10.3436953358209</v>
      </c>
    </row>
    <row r="2136" spans="3:73" x14ac:dyDescent="0.3">
      <c r="C2136">
        <v>897723</v>
      </c>
      <c r="D2136" t="s">
        <v>4401</v>
      </c>
      <c r="E2136" t="s">
        <v>852</v>
      </c>
      <c r="F2136" t="s">
        <v>3614</v>
      </c>
      <c r="G2136" t="s">
        <v>4100</v>
      </c>
      <c r="H2136" t="s">
        <v>4700</v>
      </c>
      <c r="I2136" t="s">
        <v>4728</v>
      </c>
      <c r="J2136">
        <v>2022</v>
      </c>
      <c r="K2136" t="s">
        <v>4062</v>
      </c>
      <c r="L2136">
        <v>46.793340000000001</v>
      </c>
      <c r="M2136">
        <v>4859500000</v>
      </c>
      <c r="N2136">
        <v>3925550000</v>
      </c>
      <c r="O2136">
        <v>529857000</v>
      </c>
      <c r="Q2136">
        <v>1691081000</v>
      </c>
      <c r="S2136">
        <v>575170000</v>
      </c>
      <c r="W2136">
        <v>2453661000</v>
      </c>
      <c r="X2136">
        <v>2029534000</v>
      </c>
      <c r="Z2136">
        <v>17500000</v>
      </c>
      <c r="AB2136">
        <v>1861269000</v>
      </c>
      <c r="AC2136">
        <v>1378159000</v>
      </c>
      <c r="AD2136">
        <v>-3198245000</v>
      </c>
      <c r="AF2136">
        <v>57394000</v>
      </c>
      <c r="AG2136">
        <v>640514000</v>
      </c>
      <c r="AH2136">
        <v>7890475000</v>
      </c>
      <c r="AJ2136">
        <v>367787000</v>
      </c>
      <c r="AK2136">
        <v>21343000</v>
      </c>
      <c r="AL2136">
        <v>272727000</v>
      </c>
      <c r="AM2136">
        <v>64507000</v>
      </c>
      <c r="AN2136">
        <v>256121000</v>
      </c>
      <c r="AO2136">
        <v>22473000</v>
      </c>
      <c r="AQ2136">
        <v>330854000</v>
      </c>
      <c r="AS2136">
        <v>108783000</v>
      </c>
      <c r="AU2136">
        <v>-132214000</v>
      </c>
      <c r="AV2136">
        <v>-314299000</v>
      </c>
      <c r="AY2136">
        <v>4.18</v>
      </c>
      <c r="AZ2136">
        <v>1363796000</v>
      </c>
      <c r="BA2136">
        <v>4.6611515783270302E-2</v>
      </c>
      <c r="BB2136">
        <v>343101000</v>
      </c>
      <c r="BC2136">
        <v>343101000</v>
      </c>
      <c r="BD2136">
        <v>4.3482933536954399E-2</v>
      </c>
      <c r="BE2136">
        <v>4.1930808981715299E-2</v>
      </c>
      <c r="BG2136">
        <v>8.1175594625165104E-2</v>
      </c>
      <c r="BI2136">
        <v>1.6237215762938599</v>
      </c>
      <c r="BJ2136">
        <v>-1.6756152196160602E-2</v>
      </c>
      <c r="BM2136">
        <v>2.7049068655562599E-3</v>
      </c>
      <c r="BO2136">
        <v>15.2672540381791</v>
      </c>
      <c r="BP2136">
        <v>0.21594547902094099</v>
      </c>
      <c r="BQ2136">
        <v>0.91066736602978204</v>
      </c>
      <c r="BR2136">
        <v>11.194578947368401</v>
      </c>
      <c r="BS2136">
        <v>0.137605579849017</v>
      </c>
      <c r="BU2136">
        <v>1.05087529637038E-7</v>
      </c>
    </row>
    <row r="2137" spans="3:73" x14ac:dyDescent="0.3">
      <c r="C2137">
        <v>897723</v>
      </c>
      <c r="D2137" t="s">
        <v>4401</v>
      </c>
      <c r="E2137" t="s">
        <v>852</v>
      </c>
      <c r="F2137" t="s">
        <v>3614</v>
      </c>
      <c r="G2137" t="s">
        <v>4100</v>
      </c>
      <c r="H2137" t="s">
        <v>4700</v>
      </c>
      <c r="I2137" t="s">
        <v>4728</v>
      </c>
      <c r="J2137">
        <v>2021</v>
      </c>
      <c r="K2137" t="s">
        <v>4062</v>
      </c>
      <c r="L2137">
        <v>38.735860000000002</v>
      </c>
      <c r="M2137">
        <v>4206719000</v>
      </c>
      <c r="N2137">
        <v>3281664000</v>
      </c>
      <c r="O2137">
        <v>650026000</v>
      </c>
      <c r="Q2137">
        <v>1036511000</v>
      </c>
      <c r="S2137">
        <v>532985000</v>
      </c>
      <c r="W2137">
        <v>1762987000</v>
      </c>
      <c r="X2137">
        <v>1464693000</v>
      </c>
      <c r="Z2137">
        <v>18750000</v>
      </c>
      <c r="AB2137">
        <v>1878628000</v>
      </c>
      <c r="AC2137">
        <v>1047202000</v>
      </c>
      <c r="AD2137">
        <v>-3454366000</v>
      </c>
      <c r="AF2137">
        <v>64307000</v>
      </c>
      <c r="AG2137">
        <v>551805000</v>
      </c>
      <c r="AH2137">
        <v>6756643000</v>
      </c>
      <c r="AJ2137">
        <v>281300000</v>
      </c>
      <c r="AK2137">
        <v>20911000</v>
      </c>
      <c r="AL2137">
        <v>270505000</v>
      </c>
      <c r="AM2137">
        <v>38007000</v>
      </c>
      <c r="AN2137">
        <v>268998000</v>
      </c>
      <c r="AO2137">
        <v>19551000</v>
      </c>
      <c r="AQ2137">
        <v>338342000</v>
      </c>
      <c r="AS2137">
        <v>109656000</v>
      </c>
      <c r="AU2137">
        <v>-91325000</v>
      </c>
      <c r="AV2137">
        <v>-77318000</v>
      </c>
      <c r="AY2137">
        <v>4.12</v>
      </c>
      <c r="AZ2137">
        <v>948896000</v>
      </c>
      <c r="BA2137">
        <v>4.1633100934887299E-2</v>
      </c>
      <c r="BB2137">
        <v>326556000</v>
      </c>
      <c r="BC2137">
        <v>326556000</v>
      </c>
      <c r="BD2137">
        <v>4.8331101702428297E-2</v>
      </c>
      <c r="BE2137">
        <v>5.0075459070428902E-2</v>
      </c>
      <c r="BG2137">
        <v>8.16685149711181E-2</v>
      </c>
      <c r="BI2137">
        <v>1.60615505813438</v>
      </c>
      <c r="BJ2137">
        <v>-1.3516327560890801E-2</v>
      </c>
      <c r="BM2137">
        <v>3.0948801054014501E-3</v>
      </c>
      <c r="BO2137">
        <v>16.7027773515421</v>
      </c>
      <c r="BP2137">
        <v>0.36870719976948202</v>
      </c>
      <c r="BQ2137">
        <v>1.2734937920699401</v>
      </c>
      <c r="BR2137">
        <v>9.4019077669902895</v>
      </c>
      <c r="BS2137">
        <v>0.143188539721541</v>
      </c>
      <c r="BU2137">
        <v>8.4951221423293994E-8</v>
      </c>
    </row>
    <row r="2138" spans="3:73" x14ac:dyDescent="0.3">
      <c r="C2138">
        <v>897723</v>
      </c>
      <c r="D2138" t="s">
        <v>4401</v>
      </c>
      <c r="E2138" t="s">
        <v>852</v>
      </c>
      <c r="F2138" t="s">
        <v>3614</v>
      </c>
      <c r="G2138" t="s">
        <v>4100</v>
      </c>
      <c r="H2138" t="s">
        <v>4700</v>
      </c>
      <c r="I2138" t="s">
        <v>4728</v>
      </c>
      <c r="J2138">
        <v>2020</v>
      </c>
      <c r="K2138" t="s">
        <v>4062</v>
      </c>
      <c r="L2138">
        <v>27.648432</v>
      </c>
      <c r="M2138">
        <v>3772656000</v>
      </c>
      <c r="N2138">
        <v>2819442000</v>
      </c>
      <c r="O2138">
        <v>480526000</v>
      </c>
      <c r="Q2138">
        <v>861281000</v>
      </c>
      <c r="S2138">
        <v>559242000</v>
      </c>
      <c r="W2138">
        <v>1522589000</v>
      </c>
      <c r="X2138">
        <v>1210049000</v>
      </c>
      <c r="Z2138">
        <v>18750000</v>
      </c>
      <c r="AA2138">
        <v>347999000</v>
      </c>
      <c r="AB2138">
        <v>1629916000</v>
      </c>
      <c r="AC2138">
        <v>983143000</v>
      </c>
      <c r="AD2138">
        <v>-3723364000</v>
      </c>
      <c r="AF2138">
        <v>64999000</v>
      </c>
      <c r="AG2138">
        <v>525707000</v>
      </c>
      <c r="AH2138">
        <v>6960370000</v>
      </c>
      <c r="AJ2138">
        <v>227687000</v>
      </c>
      <c r="AK2138">
        <v>22564000</v>
      </c>
      <c r="AL2138">
        <v>298020000</v>
      </c>
      <c r="AM2138">
        <v>61045000</v>
      </c>
      <c r="AN2138">
        <v>139713000</v>
      </c>
      <c r="AO2138">
        <v>28903000</v>
      </c>
      <c r="AQ2138">
        <v>300555000</v>
      </c>
      <c r="AS2138">
        <v>114218000</v>
      </c>
      <c r="AU2138">
        <v>-64409000</v>
      </c>
      <c r="AV2138">
        <v>-210280000</v>
      </c>
      <c r="AY2138">
        <v>2.02</v>
      </c>
      <c r="AZ2138">
        <v>880919000</v>
      </c>
      <c r="BA2138">
        <v>3.2711910430049E-2</v>
      </c>
      <c r="BB2138">
        <v>229661000</v>
      </c>
      <c r="BC2138">
        <v>229661000</v>
      </c>
      <c r="BD2138">
        <v>3.2995516042968999E-2</v>
      </c>
      <c r="BE2138">
        <v>4.3180894119134498E-2</v>
      </c>
      <c r="BG2138">
        <v>7.5528599772713201E-2</v>
      </c>
      <c r="BI2138">
        <v>1.8449522034343999</v>
      </c>
      <c r="BJ2138">
        <v>-9.2536747328087407E-3</v>
      </c>
      <c r="BM2138">
        <v>3.2417816868930802E-3</v>
      </c>
      <c r="BO2138">
        <v>7.9459225685914996</v>
      </c>
      <c r="BP2138">
        <v>0.31559797161282499</v>
      </c>
      <c r="BQ2138">
        <v>1.28607326074207</v>
      </c>
      <c r="BR2138">
        <v>13.6873425742574</v>
      </c>
      <c r="BS2138">
        <v>8.5717914297423897E-2</v>
      </c>
      <c r="BU2138">
        <v>3.4265466833873601E-8</v>
      </c>
    </row>
    <row r="2139" spans="3:73" x14ac:dyDescent="0.3">
      <c r="C2139">
        <v>897723</v>
      </c>
      <c r="D2139" t="s">
        <v>4401</v>
      </c>
      <c r="E2139" t="s">
        <v>852</v>
      </c>
      <c r="F2139" t="s">
        <v>3614</v>
      </c>
      <c r="G2139" t="s">
        <v>4100</v>
      </c>
      <c r="H2139" t="s">
        <v>4700</v>
      </c>
      <c r="I2139" t="s">
        <v>4728</v>
      </c>
      <c r="J2139">
        <v>2019</v>
      </c>
      <c r="K2139" t="s">
        <v>4062</v>
      </c>
      <c r="L2139">
        <v>30.844866</v>
      </c>
      <c r="M2139">
        <v>3905513000</v>
      </c>
      <c r="N2139">
        <v>2920929000</v>
      </c>
      <c r="O2139">
        <v>454741000</v>
      </c>
      <c r="Q2139">
        <v>900557000</v>
      </c>
      <c r="S2139">
        <v>630647000</v>
      </c>
      <c r="U2139">
        <v>28516000</v>
      </c>
      <c r="W2139">
        <v>1683022000</v>
      </c>
      <c r="X2139">
        <v>1336914000</v>
      </c>
      <c r="Z2139">
        <v>38354000</v>
      </c>
      <c r="AA2139">
        <v>385325000</v>
      </c>
      <c r="AB2139">
        <v>1642573000</v>
      </c>
      <c r="AC2139">
        <v>804118000</v>
      </c>
      <c r="AD2139">
        <v>-3863077000</v>
      </c>
      <c r="AF2139">
        <v>69720000</v>
      </c>
      <c r="AG2139">
        <v>591938000</v>
      </c>
      <c r="AH2139">
        <v>8233859000</v>
      </c>
      <c r="AJ2139">
        <v>286117000</v>
      </c>
      <c r="AK2139">
        <v>27552000</v>
      </c>
      <c r="AL2139">
        <v>305821000</v>
      </c>
      <c r="AM2139">
        <v>104104000</v>
      </c>
      <c r="AN2139">
        <v>141515000</v>
      </c>
      <c r="AO2139">
        <v>30763000</v>
      </c>
      <c r="AQ2139">
        <v>382965000</v>
      </c>
      <c r="AS2139">
        <v>116949000</v>
      </c>
      <c r="AU2139">
        <v>-127641000</v>
      </c>
      <c r="AV2139">
        <v>-220218000</v>
      </c>
      <c r="AY2139">
        <v>2.0499999999999998</v>
      </c>
      <c r="AZ2139">
        <v>1137280500</v>
      </c>
      <c r="BA2139">
        <v>3.4748834052174098E-2</v>
      </c>
      <c r="BB2139">
        <v>276382000</v>
      </c>
      <c r="BC2139">
        <v>276382000</v>
      </c>
      <c r="BD2139">
        <v>3.35665208743555E-2</v>
      </c>
      <c r="BE2139">
        <v>4.6510998062998202E-2</v>
      </c>
      <c r="BG2139">
        <v>7.1890713698157804E-2</v>
      </c>
      <c r="BI2139">
        <v>2.1082656747013799</v>
      </c>
      <c r="BJ2139">
        <v>-1.55019657246985E-2</v>
      </c>
      <c r="BM2139">
        <v>3.3461831202113101E-3</v>
      </c>
      <c r="BO2139">
        <v>8.9842343074472595</v>
      </c>
      <c r="BP2139">
        <v>0.27019314067195799</v>
      </c>
      <c r="BQ2139">
        <v>1.20044301262847</v>
      </c>
      <c r="BR2139">
        <v>15.046276097561</v>
      </c>
      <c r="BS2139">
        <v>8.6154466194196505E-2</v>
      </c>
      <c r="BU2139">
        <v>3.8495686523521301E-8</v>
      </c>
    </row>
    <row r="2140" spans="3:73" x14ac:dyDescent="0.3">
      <c r="C2140">
        <v>897723</v>
      </c>
      <c r="D2140" t="s">
        <v>4401</v>
      </c>
      <c r="E2140" t="s">
        <v>852</v>
      </c>
      <c r="F2140" t="s">
        <v>3614</v>
      </c>
      <c r="G2140" t="s">
        <v>4100</v>
      </c>
      <c r="H2140" t="s">
        <v>4700</v>
      </c>
      <c r="I2140" t="s">
        <v>4728</v>
      </c>
      <c r="J2140">
        <v>2018</v>
      </c>
      <c r="K2140" t="s">
        <v>4062</v>
      </c>
      <c r="L2140">
        <v>28.132819999999999</v>
      </c>
      <c r="M2140">
        <v>4085133000</v>
      </c>
      <c r="N2140">
        <v>3014427000</v>
      </c>
      <c r="O2140">
        <v>419528000</v>
      </c>
      <c r="Q2140">
        <v>1374004000</v>
      </c>
      <c r="S2140">
        <v>642913000</v>
      </c>
      <c r="U2140">
        <v>28516000</v>
      </c>
      <c r="W2140">
        <v>2401895000</v>
      </c>
      <c r="X2140">
        <v>1547399000</v>
      </c>
      <c r="Z2140">
        <v>593321000</v>
      </c>
      <c r="AA2140">
        <v>392667000</v>
      </c>
      <c r="AB2140">
        <v>1472844000</v>
      </c>
      <c r="AC2140">
        <v>791366000</v>
      </c>
      <c r="AD2140">
        <v>-4032722000</v>
      </c>
      <c r="AF2140">
        <v>67777000</v>
      </c>
      <c r="AG2140">
        <v>463783000</v>
      </c>
      <c r="AH2140">
        <v>7110130000</v>
      </c>
      <c r="AJ2140">
        <v>119441000</v>
      </c>
      <c r="AK2140">
        <v>30754000</v>
      </c>
      <c r="AL2140">
        <v>344342000</v>
      </c>
      <c r="AM2140">
        <v>193072000</v>
      </c>
      <c r="AN2140">
        <v>-95533000</v>
      </c>
      <c r="AO2140">
        <v>27734000</v>
      </c>
      <c r="AQ2140">
        <v>156424000</v>
      </c>
      <c r="AS2140">
        <v>118820000</v>
      </c>
      <c r="AU2140">
        <v>-116178000</v>
      </c>
      <c r="AV2140">
        <v>-28335000</v>
      </c>
      <c r="AY2140">
        <v>-1.37</v>
      </c>
      <c r="AZ2140">
        <v>1212836500</v>
      </c>
      <c r="BA2140">
        <v>1.6798708321788799E-2</v>
      </c>
      <c r="BB2140">
        <v>125273000</v>
      </c>
      <c r="BC2140">
        <v>125273000</v>
      </c>
      <c r="BD2140">
        <v>1.7618946489023402E-2</v>
      </c>
      <c r="BE2140">
        <v>2.20001603346212E-2</v>
      </c>
      <c r="BG2140">
        <v>6.5228483867383599E-2</v>
      </c>
      <c r="BI2140">
        <v>1.74048923254151</v>
      </c>
      <c r="BJ2140">
        <v>-1.6339785629798601E-2</v>
      </c>
      <c r="BM2140">
        <v>4.3253780169982799E-3</v>
      </c>
      <c r="BO2140">
        <v>4.5169467080118304</v>
      </c>
      <c r="BP2140">
        <v>0.17466542042845301</v>
      </c>
      <c r="BQ2140">
        <v>0.68297032135043401</v>
      </c>
      <c r="BR2140">
        <v>-20.534905109488999</v>
      </c>
      <c r="BS2140">
        <v>-6.4862945430744903E-2</v>
      </c>
      <c r="BU2140">
        <v>-2.6168394887713799E-8</v>
      </c>
    </row>
    <row r="2141" spans="3:73" x14ac:dyDescent="0.3">
      <c r="C2141">
        <v>897723</v>
      </c>
      <c r="D2141" t="s">
        <v>4401</v>
      </c>
      <c r="E2141" t="s">
        <v>852</v>
      </c>
      <c r="F2141" t="s">
        <v>3614</v>
      </c>
      <c r="G2141" t="s">
        <v>4100</v>
      </c>
      <c r="H2141" t="s">
        <v>4700</v>
      </c>
      <c r="I2141" t="s">
        <v>4728</v>
      </c>
      <c r="J2141">
        <v>2017</v>
      </c>
      <c r="K2141" t="s">
        <v>4062</v>
      </c>
      <c r="L2141">
        <v>36.739742999999997</v>
      </c>
      <c r="M2141">
        <v>3847363000</v>
      </c>
      <c r="N2141">
        <v>2616250000</v>
      </c>
      <c r="O2141">
        <v>406661000</v>
      </c>
      <c r="Q2141">
        <v>1051669000</v>
      </c>
      <c r="S2141">
        <v>640275000</v>
      </c>
      <c r="U2141">
        <v>59126000</v>
      </c>
      <c r="W2141">
        <v>1616043000</v>
      </c>
      <c r="X2141">
        <v>1280106000</v>
      </c>
      <c r="Z2141">
        <v>88416000</v>
      </c>
      <c r="AA2141">
        <v>394863000</v>
      </c>
      <c r="AB2141">
        <v>1647684000</v>
      </c>
      <c r="AC2141">
        <v>633740000</v>
      </c>
      <c r="AD2141">
        <v>-3980458000</v>
      </c>
      <c r="AF2141">
        <v>71664000</v>
      </c>
      <c r="AG2141">
        <v>519911000</v>
      </c>
      <c r="AJ2141">
        <v>226467000</v>
      </c>
      <c r="AK2141">
        <v>33716000</v>
      </c>
      <c r="AL2141">
        <v>293444000</v>
      </c>
      <c r="AM2141">
        <v>74647000</v>
      </c>
      <c r="AN2141">
        <v>138833000</v>
      </c>
      <c r="AO2141">
        <v>21934000</v>
      </c>
      <c r="AQ2141">
        <v>250961000</v>
      </c>
      <c r="AS2141">
        <v>118751000</v>
      </c>
      <c r="AU2141">
        <v>-107898000</v>
      </c>
      <c r="AV2141">
        <v>-135493000</v>
      </c>
      <c r="AY2141">
        <v>1.86</v>
      </c>
      <c r="BB2141">
        <v>235414000</v>
      </c>
      <c r="BC2141">
        <v>235414000</v>
      </c>
      <c r="BO2141">
        <v>10.732834868241101</v>
      </c>
      <c r="BP2141">
        <v>0.25163996255050097</v>
      </c>
      <c r="BQ2141">
        <v>0.96815555031642098</v>
      </c>
      <c r="BR2141">
        <v>19.752549999999999</v>
      </c>
      <c r="BS2141">
        <v>8.4259481793839103E-2</v>
      </c>
      <c r="BU2141">
        <v>4.1473924599619798E-8</v>
      </c>
    </row>
    <row r="2142" spans="3:73" x14ac:dyDescent="0.3">
      <c r="C2142">
        <v>1653909</v>
      </c>
      <c r="D2142" t="s">
        <v>4532</v>
      </c>
      <c r="E2142" t="s">
        <v>2755</v>
      </c>
      <c r="F2142" t="s">
        <v>3614</v>
      </c>
      <c r="G2142" t="s">
        <v>4155</v>
      </c>
      <c r="H2142" t="s">
        <v>4600</v>
      </c>
      <c r="I2142" t="s">
        <v>4729</v>
      </c>
      <c r="J2142">
        <v>2026</v>
      </c>
      <c r="K2142" t="s">
        <v>4062</v>
      </c>
      <c r="L2142">
        <v>14.880191</v>
      </c>
    </row>
    <row r="2143" spans="3:73" x14ac:dyDescent="0.3">
      <c r="C2143">
        <v>1653909</v>
      </c>
      <c r="D2143" t="s">
        <v>4532</v>
      </c>
      <c r="E2143" t="s">
        <v>2755</v>
      </c>
      <c r="F2143" t="s">
        <v>3614</v>
      </c>
      <c r="G2143" t="s">
        <v>4155</v>
      </c>
      <c r="H2143" t="s">
        <v>4600</v>
      </c>
      <c r="I2143" t="s">
        <v>4729</v>
      </c>
      <c r="J2143">
        <v>2025</v>
      </c>
      <c r="K2143" t="s">
        <v>4062</v>
      </c>
      <c r="L2143">
        <v>7.0201570000000002</v>
      </c>
      <c r="M2143">
        <v>109419000</v>
      </c>
      <c r="N2143">
        <v>82116000</v>
      </c>
      <c r="O2143">
        <v>26690000</v>
      </c>
      <c r="P2143">
        <v>6839000</v>
      </c>
      <c r="Q2143">
        <v>38875000</v>
      </c>
      <c r="R2143">
        <v>23643000</v>
      </c>
      <c r="S2143">
        <v>10513000</v>
      </c>
      <c r="V2143">
        <v>73505000</v>
      </c>
      <c r="W2143">
        <v>40642000</v>
      </c>
      <c r="X2143">
        <v>17768000</v>
      </c>
      <c r="AA2143">
        <v>17371000</v>
      </c>
      <c r="AB2143">
        <v>35914000</v>
      </c>
      <c r="AD2143">
        <v>-561800000</v>
      </c>
      <c r="AG2143">
        <v>62551000</v>
      </c>
      <c r="AI2143">
        <v>89915000</v>
      </c>
      <c r="AJ2143">
        <v>-79962000</v>
      </c>
      <c r="AL2143">
        <v>142513000</v>
      </c>
      <c r="AM2143">
        <v>393000</v>
      </c>
      <c r="AN2143">
        <v>-77283000</v>
      </c>
      <c r="AP2143">
        <v>8000000</v>
      </c>
      <c r="AQ2143">
        <v>-55083000</v>
      </c>
      <c r="AS2143">
        <v>8019000</v>
      </c>
      <c r="AU2143">
        <v>-1903000</v>
      </c>
      <c r="AV2143">
        <v>16073000</v>
      </c>
      <c r="AY2143">
        <v>-9.4700000000000006</v>
      </c>
      <c r="AZ2143">
        <v>41498000</v>
      </c>
      <c r="BH2143">
        <v>2.1667309267916499</v>
      </c>
      <c r="BN2143">
        <v>0.67177546861148396</v>
      </c>
      <c r="BP2143">
        <v>0.65670980758820896</v>
      </c>
      <c r="BQ2143">
        <v>1.0639486245755601</v>
      </c>
      <c r="BR2143">
        <v>-0.74130485744456198</v>
      </c>
      <c r="BS2143">
        <v>-2.1518906276104</v>
      </c>
      <c r="BU2143">
        <v>-1.8511134039650299E-6</v>
      </c>
    </row>
    <row r="2144" spans="3:73" x14ac:dyDescent="0.3">
      <c r="C2144">
        <v>1653909</v>
      </c>
      <c r="D2144" t="s">
        <v>4532</v>
      </c>
      <c r="E2144" t="s">
        <v>2755</v>
      </c>
      <c r="F2144" t="s">
        <v>3614</v>
      </c>
      <c r="G2144" t="s">
        <v>4155</v>
      </c>
      <c r="H2144" t="s">
        <v>4600</v>
      </c>
      <c r="I2144" t="s">
        <v>4729</v>
      </c>
      <c r="J2144">
        <v>2024</v>
      </c>
      <c r="K2144" t="s">
        <v>4062</v>
      </c>
      <c r="L2144">
        <v>13.850754</v>
      </c>
      <c r="M2144">
        <v>188879000</v>
      </c>
      <c r="N2144">
        <v>130558000</v>
      </c>
      <c r="O2144">
        <v>66732000</v>
      </c>
      <c r="P2144">
        <v>6168000</v>
      </c>
      <c r="Q2144">
        <v>44121000</v>
      </c>
      <c r="R2144">
        <v>55949000</v>
      </c>
      <c r="S2144">
        <v>17825000</v>
      </c>
      <c r="V2144">
        <v>87194000</v>
      </c>
      <c r="W2144">
        <v>44369000</v>
      </c>
      <c r="X2144">
        <v>10773000</v>
      </c>
      <c r="AB2144">
        <v>101685000</v>
      </c>
      <c r="AD2144">
        <v>-484517000</v>
      </c>
      <c r="AG2144">
        <v>81064000</v>
      </c>
      <c r="AI2144">
        <v>108693000</v>
      </c>
      <c r="AJ2144">
        <v>-97553000</v>
      </c>
      <c r="AL2144">
        <v>178617000</v>
      </c>
      <c r="AM2144">
        <v>1871000</v>
      </c>
      <c r="AN2144">
        <v>-93318000</v>
      </c>
      <c r="AP2144">
        <v>12400000</v>
      </c>
      <c r="AQ2144">
        <v>-63860000</v>
      </c>
      <c r="AS2144">
        <v>12396000</v>
      </c>
      <c r="AU2144">
        <v>2118000</v>
      </c>
      <c r="AV2144">
        <v>287000</v>
      </c>
      <c r="AY2144">
        <v>-11.87</v>
      </c>
      <c r="AZ2144">
        <v>50942000</v>
      </c>
      <c r="BH2144">
        <v>2.1336618114718702</v>
      </c>
      <c r="BN2144">
        <v>0.46163946230126202</v>
      </c>
      <c r="BP2144">
        <v>1.5040230791769</v>
      </c>
      <c r="BQ2144">
        <v>1.9481394667448</v>
      </c>
      <c r="BR2144">
        <v>-1.1668705981465901</v>
      </c>
      <c r="BS2144">
        <v>-0.91771647735654205</v>
      </c>
      <c r="BU2144">
        <v>-1.61684073344151E-6</v>
      </c>
    </row>
    <row r="2145" spans="3:73" x14ac:dyDescent="0.3">
      <c r="C2145">
        <v>1653909</v>
      </c>
      <c r="D2145" t="s">
        <v>4532</v>
      </c>
      <c r="E2145" t="s">
        <v>2755</v>
      </c>
      <c r="F2145" t="s">
        <v>3614</v>
      </c>
      <c r="G2145" t="s">
        <v>4155</v>
      </c>
      <c r="H2145" t="s">
        <v>4600</v>
      </c>
      <c r="I2145" t="s">
        <v>4729</v>
      </c>
      <c r="J2145">
        <v>2023</v>
      </c>
      <c r="K2145" t="s">
        <v>4062</v>
      </c>
      <c r="L2145">
        <v>30.763878999999999</v>
      </c>
      <c r="M2145">
        <v>312705000</v>
      </c>
      <c r="N2145">
        <v>212406000</v>
      </c>
      <c r="O2145">
        <v>130032000</v>
      </c>
      <c r="P2145">
        <v>8188000</v>
      </c>
      <c r="Q2145">
        <v>57763000</v>
      </c>
      <c r="S2145">
        <v>26085000</v>
      </c>
      <c r="V2145">
        <v>127376000</v>
      </c>
      <c r="W2145">
        <v>48607000</v>
      </c>
      <c r="X2145">
        <v>5851000</v>
      </c>
      <c r="AB2145">
        <v>185329000</v>
      </c>
      <c r="AD2145">
        <v>-391199000</v>
      </c>
      <c r="AG2145">
        <v>104232000</v>
      </c>
      <c r="AI2145">
        <v>149833000</v>
      </c>
      <c r="AJ2145">
        <v>-153003000</v>
      </c>
      <c r="AL2145">
        <v>257235000</v>
      </c>
      <c r="AM2145">
        <v>334000</v>
      </c>
      <c r="AN2145">
        <v>-152458000</v>
      </c>
      <c r="AP2145">
        <v>21100000</v>
      </c>
      <c r="AQ2145">
        <v>-30222000</v>
      </c>
      <c r="AS2145">
        <v>21005000</v>
      </c>
      <c r="AU2145">
        <v>-7712000</v>
      </c>
      <c r="AV2145">
        <v>640000</v>
      </c>
      <c r="AY2145">
        <v>-1.01</v>
      </c>
      <c r="AZ2145">
        <v>87279500</v>
      </c>
      <c r="BH2145">
        <v>1.7167032350093701</v>
      </c>
      <c r="BN2145">
        <v>0.40733598759214001</v>
      </c>
      <c r="BP2145">
        <v>2.67517024296912</v>
      </c>
      <c r="BQ2145">
        <v>3.1814964922747802</v>
      </c>
      <c r="BR2145">
        <v>-30.459286138613901</v>
      </c>
      <c r="BS2145">
        <v>-0.82263434216987097</v>
      </c>
      <c r="BU2145">
        <v>-1.67655994420733E-7</v>
      </c>
    </row>
    <row r="2146" spans="3:73" x14ac:dyDescent="0.3">
      <c r="C2146">
        <v>1653909</v>
      </c>
      <c r="D2146" t="s">
        <v>4532</v>
      </c>
      <c r="E2146" t="s">
        <v>2755</v>
      </c>
      <c r="F2146" t="s">
        <v>3614</v>
      </c>
      <c r="G2146" t="s">
        <v>4155</v>
      </c>
      <c r="H2146" t="s">
        <v>4600</v>
      </c>
      <c r="I2146" t="s">
        <v>4729</v>
      </c>
      <c r="J2146">
        <v>2022</v>
      </c>
      <c r="K2146" t="s">
        <v>4062</v>
      </c>
      <c r="L2146">
        <v>106.075553</v>
      </c>
      <c r="M2146">
        <v>462364000</v>
      </c>
      <c r="N2146">
        <v>308934000</v>
      </c>
      <c r="O2146">
        <v>167136000</v>
      </c>
      <c r="P2146">
        <v>9206000</v>
      </c>
      <c r="Q2146">
        <v>116796000</v>
      </c>
      <c r="S2146">
        <v>54340000</v>
      </c>
      <c r="V2146">
        <v>145595000</v>
      </c>
      <c r="W2146">
        <v>50012000</v>
      </c>
      <c r="X2146">
        <v>12245000</v>
      </c>
      <c r="AB2146">
        <v>316769000</v>
      </c>
      <c r="AD2146">
        <v>-238741000</v>
      </c>
      <c r="AG2146">
        <v>129628000</v>
      </c>
      <c r="AI2146">
        <v>168138000</v>
      </c>
      <c r="AJ2146">
        <v>-100285000</v>
      </c>
      <c r="AL2146">
        <v>229913000</v>
      </c>
      <c r="AM2146">
        <v>1227000</v>
      </c>
      <c r="AN2146">
        <v>-101354000</v>
      </c>
      <c r="AP2146">
        <v>15800000</v>
      </c>
      <c r="AQ2146">
        <v>-90583000</v>
      </c>
      <c r="AS2146">
        <v>14679000</v>
      </c>
      <c r="AU2146">
        <v>-32292000</v>
      </c>
      <c r="AV2146">
        <v>3581000</v>
      </c>
      <c r="AY2146">
        <v>-0.68</v>
      </c>
      <c r="AZ2146">
        <v>111836000</v>
      </c>
      <c r="BH2146">
        <v>1.5034335991988299</v>
      </c>
      <c r="BN2146">
        <v>0.314892595444282</v>
      </c>
      <c r="BP2146">
        <v>3.3419179396944698</v>
      </c>
      <c r="BQ2146">
        <v>3.8418379588898701</v>
      </c>
      <c r="BR2146">
        <v>-155.99346029411799</v>
      </c>
      <c r="BS2146">
        <v>-0.31996186495522</v>
      </c>
      <c r="BU2146">
        <v>-2.2770970656850899E-7</v>
      </c>
    </row>
    <row r="2147" spans="3:73" x14ac:dyDescent="0.3">
      <c r="C2147">
        <v>1653909</v>
      </c>
      <c r="D2147" t="s">
        <v>4532</v>
      </c>
      <c r="E2147" t="s">
        <v>2755</v>
      </c>
      <c r="F2147" t="s">
        <v>3614</v>
      </c>
      <c r="G2147" t="s">
        <v>4155</v>
      </c>
      <c r="H2147" t="s">
        <v>4600</v>
      </c>
      <c r="I2147" t="s">
        <v>4729</v>
      </c>
      <c r="J2147">
        <v>2021</v>
      </c>
      <c r="K2147" t="s">
        <v>4062</v>
      </c>
      <c r="L2147">
        <v>424.593729</v>
      </c>
      <c r="M2147">
        <v>488429000</v>
      </c>
      <c r="N2147">
        <v>444368000</v>
      </c>
      <c r="O2147">
        <v>288576000</v>
      </c>
      <c r="P2147">
        <v>10978000</v>
      </c>
      <c r="Q2147">
        <v>106876000</v>
      </c>
      <c r="S2147">
        <v>37955000</v>
      </c>
      <c r="V2147">
        <v>91425000</v>
      </c>
      <c r="W2147">
        <v>81156000</v>
      </c>
      <c r="X2147">
        <v>30726000</v>
      </c>
      <c r="AB2147">
        <v>397004000</v>
      </c>
      <c r="AD2147">
        <v>-137386000</v>
      </c>
      <c r="AG2147">
        <v>146662000</v>
      </c>
      <c r="AI2147">
        <v>130810000</v>
      </c>
      <c r="AJ2147">
        <v>-32876000</v>
      </c>
      <c r="AL2147">
        <v>179538000</v>
      </c>
      <c r="AM2147">
        <v>810000</v>
      </c>
      <c r="AN2147">
        <v>-45370000</v>
      </c>
      <c r="AO2147">
        <v>178000</v>
      </c>
      <c r="AP2147">
        <v>9800000</v>
      </c>
      <c r="AQ2147">
        <v>-50850000</v>
      </c>
      <c r="AS2147">
        <v>9653000</v>
      </c>
      <c r="AU2147">
        <v>-25636000</v>
      </c>
      <c r="AV2147">
        <v>238152000</v>
      </c>
      <c r="AY2147">
        <v>-0.65</v>
      </c>
      <c r="BB2147">
        <v>-44382000</v>
      </c>
      <c r="BC2147">
        <v>-34582000</v>
      </c>
      <c r="BN2147">
        <v>0.18718176029678801</v>
      </c>
      <c r="BO2147">
        <v>-249.337078651685</v>
      </c>
      <c r="BP2147">
        <v>3.5558184237764299</v>
      </c>
      <c r="BQ2147">
        <v>4.1585588249790497</v>
      </c>
      <c r="BR2147">
        <v>-653.22112153846103</v>
      </c>
      <c r="BS2147">
        <v>-0.114280964423532</v>
      </c>
      <c r="BU2147">
        <v>-6.9517164524790704E-7</v>
      </c>
    </row>
    <row r="2148" spans="3:73" x14ac:dyDescent="0.3">
      <c r="C2148">
        <v>1653909</v>
      </c>
      <c r="D2148" t="s">
        <v>4532</v>
      </c>
      <c r="E2148" t="s">
        <v>2755</v>
      </c>
      <c r="F2148" t="s">
        <v>3614</v>
      </c>
      <c r="G2148" t="s">
        <v>4155</v>
      </c>
      <c r="H2148" t="s">
        <v>4600</v>
      </c>
      <c r="I2148" t="s">
        <v>4729</v>
      </c>
      <c r="J2148">
        <v>2020</v>
      </c>
      <c r="K2148" t="s">
        <v>4062</v>
      </c>
    </row>
    <row r="2149" spans="3:73" x14ac:dyDescent="0.3">
      <c r="C2149">
        <v>1653909</v>
      </c>
      <c r="D2149" t="s">
        <v>4532</v>
      </c>
      <c r="E2149" t="s">
        <v>2755</v>
      </c>
      <c r="F2149" t="s">
        <v>3614</v>
      </c>
      <c r="G2149" t="s">
        <v>4155</v>
      </c>
      <c r="H2149" t="s">
        <v>4600</v>
      </c>
      <c r="I2149" t="s">
        <v>4729</v>
      </c>
      <c r="J2149">
        <v>2019</v>
      </c>
      <c r="K2149" t="s">
        <v>4062</v>
      </c>
    </row>
    <row r="2150" spans="3:73" x14ac:dyDescent="0.3">
      <c r="C2150">
        <v>1653909</v>
      </c>
      <c r="D2150" t="s">
        <v>4532</v>
      </c>
      <c r="E2150" t="s">
        <v>2755</v>
      </c>
      <c r="F2150" t="s">
        <v>3614</v>
      </c>
      <c r="G2150" t="s">
        <v>4155</v>
      </c>
      <c r="H2150" t="s">
        <v>4600</v>
      </c>
      <c r="I2150" t="s">
        <v>4729</v>
      </c>
      <c r="J2150">
        <v>2018</v>
      </c>
      <c r="K2150" t="s">
        <v>4062</v>
      </c>
    </row>
    <row r="2151" spans="3:73" x14ac:dyDescent="0.3">
      <c r="C2151">
        <v>1653909</v>
      </c>
      <c r="D2151" t="s">
        <v>4532</v>
      </c>
      <c r="E2151" t="s">
        <v>2755</v>
      </c>
      <c r="F2151" t="s">
        <v>3614</v>
      </c>
      <c r="G2151" t="s">
        <v>4155</v>
      </c>
      <c r="H2151" t="s">
        <v>4600</v>
      </c>
      <c r="I2151" t="s">
        <v>4729</v>
      </c>
      <c r="J2151">
        <v>2017</v>
      </c>
      <c r="K2151" t="s">
        <v>4062</v>
      </c>
    </row>
    <row r="2152" spans="3:73" x14ac:dyDescent="0.3">
      <c r="C2152">
        <v>1334036</v>
      </c>
      <c r="D2152" t="s">
        <v>4483</v>
      </c>
      <c r="E2152" t="s">
        <v>394</v>
      </c>
      <c r="F2152" t="s">
        <v>3614</v>
      </c>
      <c r="G2152" t="s">
        <v>4170</v>
      </c>
      <c r="H2152" t="s">
        <v>4730</v>
      </c>
      <c r="I2152" t="s">
        <v>4731</v>
      </c>
      <c r="J2152">
        <v>2026</v>
      </c>
      <c r="K2152" t="s">
        <v>4062</v>
      </c>
      <c r="L2152">
        <v>88.400339000000002</v>
      </c>
    </row>
    <row r="2153" spans="3:73" x14ac:dyDescent="0.3">
      <c r="C2153">
        <v>1334036</v>
      </c>
      <c r="D2153" t="s">
        <v>4483</v>
      </c>
      <c r="E2153" t="s">
        <v>394</v>
      </c>
      <c r="F2153" t="s">
        <v>3614</v>
      </c>
      <c r="G2153" t="s">
        <v>4170</v>
      </c>
      <c r="H2153" t="s">
        <v>4730</v>
      </c>
      <c r="I2153" t="s">
        <v>4731</v>
      </c>
      <c r="J2153">
        <v>2025</v>
      </c>
      <c r="K2153" t="s">
        <v>4062</v>
      </c>
      <c r="L2153">
        <v>92.714414000000005</v>
      </c>
      <c r="M2153">
        <v>4174750000</v>
      </c>
      <c r="N2153">
        <v>885883000</v>
      </c>
      <c r="O2153">
        <v>130354000</v>
      </c>
      <c r="P2153">
        <v>278191000</v>
      </c>
      <c r="Q2153">
        <v>368687000</v>
      </c>
      <c r="S2153">
        <v>238191000</v>
      </c>
      <c r="T2153">
        <v>1324680000</v>
      </c>
      <c r="U2153">
        <v>404689000</v>
      </c>
      <c r="V2153">
        <v>2881467000</v>
      </c>
      <c r="W2153">
        <v>700129000</v>
      </c>
      <c r="X2153">
        <v>266090000</v>
      </c>
      <c r="AB2153">
        <v>1293283000</v>
      </c>
      <c r="AD2153">
        <v>3480638000</v>
      </c>
      <c r="AF2153">
        <v>50200000</v>
      </c>
      <c r="AG2153">
        <v>2357055000</v>
      </c>
      <c r="AJ2153">
        <v>149515000</v>
      </c>
      <c r="AK2153">
        <v>29600000</v>
      </c>
      <c r="AM2153">
        <v>154176000</v>
      </c>
      <c r="AN2153">
        <v>-81198000</v>
      </c>
      <c r="AQ2153">
        <v>710431000</v>
      </c>
      <c r="AS2153">
        <v>79282000</v>
      </c>
      <c r="AU2153">
        <v>-51231000</v>
      </c>
      <c r="AV2153">
        <v>-714565000</v>
      </c>
      <c r="AY2153">
        <v>-1.5</v>
      </c>
      <c r="AZ2153">
        <v>362470500</v>
      </c>
      <c r="BN2153">
        <v>0.69021306665069804</v>
      </c>
      <c r="BP2153">
        <v>0.18618568863738</v>
      </c>
      <c r="BQ2153">
        <v>0.73871529389583901</v>
      </c>
      <c r="BR2153">
        <v>-61.809609333333299</v>
      </c>
      <c r="BS2153">
        <v>-6.2784402176476503E-2</v>
      </c>
      <c r="BU2153">
        <v>-1.07533788814977E-7</v>
      </c>
    </row>
    <row r="2154" spans="3:73" x14ac:dyDescent="0.3">
      <c r="C2154">
        <v>1334036</v>
      </c>
      <c r="D2154" t="s">
        <v>4483</v>
      </c>
      <c r="E2154" t="s">
        <v>394</v>
      </c>
      <c r="F2154" t="s">
        <v>3614</v>
      </c>
      <c r="G2154" t="s">
        <v>4170</v>
      </c>
      <c r="H2154" t="s">
        <v>4730</v>
      </c>
      <c r="I2154" t="s">
        <v>4731</v>
      </c>
      <c r="J2154">
        <v>2024</v>
      </c>
      <c r="K2154" t="s">
        <v>4062</v>
      </c>
      <c r="L2154">
        <v>123.351589</v>
      </c>
      <c r="M2154">
        <v>4812153000</v>
      </c>
      <c r="N2154">
        <v>872269000</v>
      </c>
      <c r="O2154">
        <v>180485000</v>
      </c>
      <c r="P2154">
        <v>257657000</v>
      </c>
      <c r="Q2154">
        <v>356254000</v>
      </c>
      <c r="S2154">
        <v>244335000</v>
      </c>
      <c r="T2154">
        <v>1777080000</v>
      </c>
      <c r="U2154">
        <v>711491000</v>
      </c>
      <c r="V2154">
        <v>2976421000</v>
      </c>
      <c r="W2154">
        <v>740208000</v>
      </c>
      <c r="X2154">
        <v>264901000</v>
      </c>
      <c r="AB2154">
        <v>1835732000</v>
      </c>
      <c r="AD2154">
        <v>3561836000</v>
      </c>
      <c r="AF2154">
        <v>56500000</v>
      </c>
      <c r="AG2154">
        <v>2410258000</v>
      </c>
      <c r="AJ2154">
        <v>1021911000</v>
      </c>
      <c r="AK2154">
        <v>25600000</v>
      </c>
      <c r="AM2154">
        <v>-39486000</v>
      </c>
      <c r="AN2154">
        <v>950071000</v>
      </c>
      <c r="AQ2154">
        <v>992486000</v>
      </c>
      <c r="AS2154">
        <v>69840000</v>
      </c>
      <c r="AU2154">
        <v>-69347000</v>
      </c>
      <c r="AV2154">
        <v>-886048000</v>
      </c>
      <c r="AY2154">
        <v>16</v>
      </c>
      <c r="AZ2154">
        <v>370654000</v>
      </c>
      <c r="BN2154">
        <v>0.61852168873267299</v>
      </c>
      <c r="BP2154">
        <v>0.243830112616994</v>
      </c>
      <c r="BQ2154">
        <v>0.69712161986901</v>
      </c>
      <c r="BR2154">
        <v>7.7094743125000003</v>
      </c>
      <c r="BS2154">
        <v>0.51754341047603902</v>
      </c>
      <c r="BU2154">
        <v>1.0751163154534501E-6</v>
      </c>
    </row>
    <row r="2155" spans="3:73" x14ac:dyDescent="0.3">
      <c r="C2155">
        <v>1334036</v>
      </c>
      <c r="D2155" t="s">
        <v>4483</v>
      </c>
      <c r="E2155" t="s">
        <v>394</v>
      </c>
      <c r="F2155" t="s">
        <v>3614</v>
      </c>
      <c r="G2155" t="s">
        <v>4170</v>
      </c>
      <c r="H2155" t="s">
        <v>4730</v>
      </c>
      <c r="I2155" t="s">
        <v>4731</v>
      </c>
      <c r="J2155">
        <v>2023</v>
      </c>
      <c r="K2155" t="s">
        <v>4062</v>
      </c>
      <c r="L2155">
        <v>109.415015</v>
      </c>
      <c r="M2155">
        <v>4643834000</v>
      </c>
      <c r="N2155">
        <v>910704000</v>
      </c>
      <c r="O2155">
        <v>149288000</v>
      </c>
      <c r="P2155">
        <v>305747000</v>
      </c>
      <c r="Q2155">
        <v>385054000</v>
      </c>
      <c r="S2155">
        <v>238315000</v>
      </c>
      <c r="T2155">
        <v>1792562000</v>
      </c>
      <c r="U2155">
        <v>711588000</v>
      </c>
      <c r="V2155">
        <v>3189911000</v>
      </c>
      <c r="W2155">
        <v>698296000</v>
      </c>
      <c r="X2155">
        <v>260978000</v>
      </c>
      <c r="AB2155">
        <v>1453923000</v>
      </c>
      <c r="AD2155">
        <v>2611765000</v>
      </c>
      <c r="AF2155">
        <v>60500000</v>
      </c>
      <c r="AG2155">
        <v>2210010000</v>
      </c>
      <c r="AJ2155">
        <v>1036783000</v>
      </c>
      <c r="AK2155">
        <v>21400000</v>
      </c>
      <c r="AM2155">
        <v>83706000</v>
      </c>
      <c r="AN2155">
        <v>792566000</v>
      </c>
      <c r="AO2155">
        <v>161351000</v>
      </c>
      <c r="AQ2155">
        <v>930444000</v>
      </c>
      <c r="AS2155">
        <v>54304000</v>
      </c>
      <c r="AU2155">
        <v>-115671000</v>
      </c>
      <c r="AV2155">
        <v>-859639000</v>
      </c>
      <c r="AY2155">
        <v>12.91</v>
      </c>
      <c r="AZ2155">
        <v>428302500</v>
      </c>
      <c r="BB2155">
        <v>1037623000</v>
      </c>
      <c r="BC2155">
        <v>1037623000</v>
      </c>
      <c r="BN2155">
        <v>0.68691322730312898</v>
      </c>
      <c r="BO2155">
        <v>6.43084331674424</v>
      </c>
      <c r="BP2155">
        <v>0.21378899492478801</v>
      </c>
      <c r="BQ2155">
        <v>0.75276100679368096</v>
      </c>
      <c r="BR2155">
        <v>8.47521417505809</v>
      </c>
      <c r="BS2155">
        <v>0.54512240331846995</v>
      </c>
      <c r="BU2155">
        <v>9.7154240193600307E-7</v>
      </c>
    </row>
    <row r="2156" spans="3:73" x14ac:dyDescent="0.3">
      <c r="C2156">
        <v>1334036</v>
      </c>
      <c r="D2156" t="s">
        <v>4483</v>
      </c>
      <c r="E2156" t="s">
        <v>394</v>
      </c>
      <c r="F2156" t="s">
        <v>3614</v>
      </c>
      <c r="G2156" t="s">
        <v>4170</v>
      </c>
      <c r="H2156" t="s">
        <v>4730</v>
      </c>
      <c r="I2156" t="s">
        <v>4731</v>
      </c>
      <c r="J2156">
        <v>2022</v>
      </c>
      <c r="K2156" t="s">
        <v>4062</v>
      </c>
      <c r="L2156">
        <v>78.468975999999998</v>
      </c>
      <c r="M2156">
        <v>4501797000</v>
      </c>
      <c r="N2156">
        <v>1025975000</v>
      </c>
      <c r="O2156">
        <v>191629000</v>
      </c>
      <c r="P2156">
        <v>295594000</v>
      </c>
      <c r="Q2156">
        <v>471551000</v>
      </c>
      <c r="S2156">
        <v>181529000</v>
      </c>
      <c r="T2156">
        <v>1800167000</v>
      </c>
      <c r="U2156">
        <v>714814000</v>
      </c>
      <c r="V2156">
        <v>3683866000</v>
      </c>
      <c r="W2156">
        <v>641274000</v>
      </c>
      <c r="X2156">
        <v>230821000</v>
      </c>
      <c r="AB2156">
        <v>817931000</v>
      </c>
      <c r="AC2156">
        <v>1695501000</v>
      </c>
      <c r="AD2156">
        <v>1819199000</v>
      </c>
      <c r="AF2156">
        <v>61700000</v>
      </c>
      <c r="AG2156">
        <v>1860282000</v>
      </c>
      <c r="AJ2156">
        <v>850756000</v>
      </c>
      <c r="AM2156">
        <v>178349000</v>
      </c>
      <c r="AN2156">
        <v>540159000</v>
      </c>
      <c r="AO2156">
        <v>136158000</v>
      </c>
      <c r="AQ2156">
        <v>603142000</v>
      </c>
      <c r="AS2156">
        <v>39229000</v>
      </c>
      <c r="AU2156">
        <v>-2151091000</v>
      </c>
      <c r="AV2156">
        <v>1529659000</v>
      </c>
      <c r="AY2156">
        <v>8.82</v>
      </c>
      <c r="AZ2156">
        <v>342535500</v>
      </c>
      <c r="BB2156">
        <v>854666000</v>
      </c>
      <c r="BC2156">
        <v>854666000</v>
      </c>
      <c r="BN2156">
        <v>0.81831011038480905</v>
      </c>
      <c r="BO2156">
        <v>6.2770164074090404</v>
      </c>
      <c r="BP2156">
        <v>0.298825463062591</v>
      </c>
      <c r="BQ2156">
        <v>0.86456647236594697</v>
      </c>
      <c r="BR2156">
        <v>8.8967092970521495</v>
      </c>
      <c r="BS2156">
        <v>0.66039678163561499</v>
      </c>
      <c r="BU2156">
        <v>8.4615495478224902E-7</v>
      </c>
    </row>
    <row r="2157" spans="3:73" x14ac:dyDescent="0.3">
      <c r="C2157">
        <v>1334036</v>
      </c>
      <c r="D2157" t="s">
        <v>4483</v>
      </c>
      <c r="E2157" t="s">
        <v>394</v>
      </c>
      <c r="F2157" t="s">
        <v>3614</v>
      </c>
      <c r="G2157" t="s">
        <v>4170</v>
      </c>
      <c r="H2157" t="s">
        <v>4730</v>
      </c>
      <c r="I2157" t="s">
        <v>4731</v>
      </c>
      <c r="J2157">
        <v>2021</v>
      </c>
      <c r="K2157" t="s">
        <v>4062</v>
      </c>
      <c r="L2157">
        <v>117.94572700000001</v>
      </c>
      <c r="M2157">
        <v>1545068000</v>
      </c>
      <c r="N2157">
        <v>666569000</v>
      </c>
      <c r="O2157">
        <v>213197000</v>
      </c>
      <c r="P2157">
        <v>182629000</v>
      </c>
      <c r="Q2157">
        <v>213520000</v>
      </c>
      <c r="S2157">
        <v>108398000</v>
      </c>
      <c r="T2157">
        <v>28802000</v>
      </c>
      <c r="U2157">
        <v>1600000</v>
      </c>
      <c r="V2157">
        <v>1530986000</v>
      </c>
      <c r="W2157">
        <v>388243000</v>
      </c>
      <c r="X2157">
        <v>162145000</v>
      </c>
      <c r="AB2157">
        <v>14082000</v>
      </c>
      <c r="AC2157">
        <v>1684262000</v>
      </c>
      <c r="AD2157">
        <v>1279040000</v>
      </c>
      <c r="AF2157">
        <v>58300000</v>
      </c>
      <c r="AG2157">
        <v>372024000</v>
      </c>
      <c r="AJ2157">
        <v>159988000</v>
      </c>
      <c r="AK2157">
        <v>13700000</v>
      </c>
      <c r="AM2157">
        <v>-61845000</v>
      </c>
      <c r="AN2157">
        <v>154853000</v>
      </c>
      <c r="AO2157">
        <v>21647000</v>
      </c>
      <c r="AQ2157">
        <v>567165000</v>
      </c>
      <c r="AS2157">
        <v>31976000</v>
      </c>
      <c r="AU2157">
        <v>-55925000</v>
      </c>
      <c r="AV2157">
        <v>-429638000</v>
      </c>
      <c r="AY2157">
        <v>2.63</v>
      </c>
      <c r="AZ2157">
        <v>194320500</v>
      </c>
      <c r="BB2157">
        <v>114655000</v>
      </c>
      <c r="BC2157">
        <v>114655000</v>
      </c>
      <c r="BN2157">
        <v>0.99088583803431296</v>
      </c>
      <c r="BO2157">
        <v>5.2965768928719896</v>
      </c>
      <c r="BP2157">
        <v>0.54913288842297203</v>
      </c>
      <c r="BQ2157">
        <v>1.1669212323209901</v>
      </c>
      <c r="BR2157">
        <v>44.846284030418303</v>
      </c>
      <c r="BS2157">
        <v>10.9965203806278</v>
      </c>
      <c r="BU2157">
        <v>2.2027926573640101E-5</v>
      </c>
    </row>
    <row r="2158" spans="3:73" x14ac:dyDescent="0.3">
      <c r="C2158">
        <v>1334036</v>
      </c>
      <c r="D2158" t="s">
        <v>4483</v>
      </c>
      <c r="E2158" t="s">
        <v>394</v>
      </c>
      <c r="F2158" t="s">
        <v>3614</v>
      </c>
      <c r="G2158" t="s">
        <v>4170</v>
      </c>
      <c r="H2158" t="s">
        <v>4730</v>
      </c>
      <c r="I2158" t="s">
        <v>4731</v>
      </c>
      <c r="J2158">
        <v>2020</v>
      </c>
      <c r="K2158" t="s">
        <v>4062</v>
      </c>
      <c r="L2158">
        <v>35.627788000000002</v>
      </c>
      <c r="M2158">
        <v>1118723000</v>
      </c>
      <c r="N2158">
        <v>492841000</v>
      </c>
      <c r="O2158">
        <v>135802000</v>
      </c>
      <c r="P2158">
        <v>149847000</v>
      </c>
      <c r="Q2158">
        <v>175121000</v>
      </c>
      <c r="S2158">
        <v>57467000</v>
      </c>
      <c r="T2158">
        <v>37636000</v>
      </c>
      <c r="U2158">
        <v>1719000</v>
      </c>
      <c r="V2158">
        <v>828090000</v>
      </c>
      <c r="W2158">
        <v>291584000</v>
      </c>
      <c r="X2158">
        <v>112778000</v>
      </c>
      <c r="AB2158">
        <v>290633000</v>
      </c>
      <c r="AC2158">
        <v>688849000</v>
      </c>
      <c r="AD2158">
        <v>553346000</v>
      </c>
      <c r="AF2158">
        <v>65900000</v>
      </c>
      <c r="AG2158">
        <v>229084000</v>
      </c>
      <c r="AJ2158">
        <v>64631000</v>
      </c>
      <c r="AK2158">
        <v>10200000</v>
      </c>
      <c r="AM2158">
        <v>-105882000</v>
      </c>
      <c r="AN2158">
        <v>183330000</v>
      </c>
      <c r="AO2158">
        <v>6742000</v>
      </c>
      <c r="AQ2158">
        <v>266902000</v>
      </c>
      <c r="AS2158">
        <v>27619000</v>
      </c>
      <c r="AU2158">
        <v>-41762000</v>
      </c>
      <c r="AV2158">
        <v>-198038000</v>
      </c>
      <c r="AY2158">
        <v>2.75</v>
      </c>
      <c r="AZ2158">
        <v>173574500</v>
      </c>
      <c r="BB2158">
        <v>84190000</v>
      </c>
      <c r="BC2158">
        <v>84190000</v>
      </c>
      <c r="BN2158">
        <v>0.74021004305802196</v>
      </c>
      <c r="BO2158">
        <v>12.4873924651439</v>
      </c>
      <c r="BP2158">
        <v>0.46573886084284499</v>
      </c>
      <c r="BQ2158">
        <v>1.0896345478489899</v>
      </c>
      <c r="BR2158">
        <v>12.955559272727299</v>
      </c>
      <c r="BS2158">
        <v>0.63079553939160404</v>
      </c>
      <c r="BU2158">
        <v>3.3711387557503802E-7</v>
      </c>
    </row>
    <row r="2159" spans="3:73" x14ac:dyDescent="0.3">
      <c r="C2159">
        <v>1334036</v>
      </c>
      <c r="D2159" t="s">
        <v>4483</v>
      </c>
      <c r="E2159" t="s">
        <v>394</v>
      </c>
      <c r="F2159" t="s">
        <v>3614</v>
      </c>
      <c r="G2159" t="s">
        <v>4170</v>
      </c>
      <c r="H2159" t="s">
        <v>4730</v>
      </c>
      <c r="I2159" t="s">
        <v>4731</v>
      </c>
      <c r="J2159">
        <v>2019</v>
      </c>
      <c r="K2159" t="s">
        <v>4062</v>
      </c>
      <c r="L2159">
        <v>27.280336999999999</v>
      </c>
      <c r="M2159">
        <v>738802000</v>
      </c>
      <c r="N2159">
        <v>425382000</v>
      </c>
      <c r="O2159">
        <v>108253000</v>
      </c>
      <c r="P2159">
        <v>108199000</v>
      </c>
      <c r="Q2159">
        <v>172028000</v>
      </c>
      <c r="S2159">
        <v>47405000</v>
      </c>
      <c r="T2159">
        <v>47095000</v>
      </c>
      <c r="U2159">
        <v>1578000</v>
      </c>
      <c r="V2159">
        <v>606897000</v>
      </c>
      <c r="W2159">
        <v>257223000</v>
      </c>
      <c r="X2159">
        <v>95754000</v>
      </c>
      <c r="AB2159">
        <v>131905000</v>
      </c>
      <c r="AC2159">
        <v>546208000</v>
      </c>
      <c r="AD2159">
        <v>240485000</v>
      </c>
      <c r="AF2159">
        <v>68200000</v>
      </c>
      <c r="AG2159">
        <v>126238000</v>
      </c>
      <c r="AJ2159">
        <v>8356000</v>
      </c>
      <c r="AK2159">
        <v>11800000</v>
      </c>
      <c r="AM2159">
        <v>-175000</v>
      </c>
      <c r="AN2159">
        <v>19913000</v>
      </c>
      <c r="AO2159">
        <v>8636000</v>
      </c>
      <c r="AQ2159">
        <v>89958000</v>
      </c>
      <c r="AS2159">
        <v>24213000</v>
      </c>
      <c r="AU2159">
        <v>-36236000</v>
      </c>
      <c r="AV2159">
        <v>-68638000</v>
      </c>
      <c r="AY2159">
        <v>0.28999999999999998</v>
      </c>
      <c r="AZ2159">
        <v>148259500</v>
      </c>
      <c r="BB2159">
        <v>28374000</v>
      </c>
      <c r="BC2159">
        <v>28374000</v>
      </c>
      <c r="BN2159">
        <v>0.82146095977000599</v>
      </c>
      <c r="BO2159">
        <v>3.2855488652153801</v>
      </c>
      <c r="BP2159">
        <v>0.42085272312351502</v>
      </c>
      <c r="BQ2159">
        <v>0.98495857679912002</v>
      </c>
      <c r="BR2159">
        <v>94.070127586206894</v>
      </c>
      <c r="BS2159">
        <v>0.150964709449983</v>
      </c>
      <c r="BU2159">
        <v>5.9977239149387801E-8</v>
      </c>
    </row>
    <row r="2160" spans="3:73" x14ac:dyDescent="0.3">
      <c r="C2160">
        <v>1334036</v>
      </c>
      <c r="D2160" t="s">
        <v>4483</v>
      </c>
      <c r="E2160" t="s">
        <v>394</v>
      </c>
      <c r="F2160" t="s">
        <v>3614</v>
      </c>
      <c r="G2160" t="s">
        <v>4170</v>
      </c>
      <c r="H2160" t="s">
        <v>4730</v>
      </c>
      <c r="I2160" t="s">
        <v>4731</v>
      </c>
      <c r="J2160">
        <v>2018</v>
      </c>
      <c r="K2160" t="s">
        <v>4062</v>
      </c>
      <c r="L2160">
        <v>18.671983999999998</v>
      </c>
      <c r="M2160">
        <v>468901000</v>
      </c>
      <c r="N2160">
        <v>380298000</v>
      </c>
      <c r="O2160">
        <v>123367000</v>
      </c>
      <c r="P2160">
        <v>97627000</v>
      </c>
      <c r="Q2160">
        <v>124491000</v>
      </c>
      <c r="R2160">
        <v>69515000</v>
      </c>
      <c r="S2160">
        <v>22211000</v>
      </c>
      <c r="T2160">
        <v>45690000</v>
      </c>
      <c r="U2160">
        <v>1614000</v>
      </c>
      <c r="V2160">
        <v>318593000</v>
      </c>
      <c r="W2160">
        <v>184491000</v>
      </c>
      <c r="X2160">
        <v>77231000</v>
      </c>
      <c r="AB2160">
        <v>150308000</v>
      </c>
      <c r="AC2160">
        <v>397491000</v>
      </c>
      <c r="AD2160">
        <v>121215000</v>
      </c>
      <c r="AF2160">
        <v>73300000</v>
      </c>
      <c r="AG2160">
        <v>99822000</v>
      </c>
      <c r="AJ2160">
        <v>-13937000</v>
      </c>
      <c r="AK2160">
        <v>14100000</v>
      </c>
      <c r="AM2160">
        <v>14720000</v>
      </c>
      <c r="AN2160">
        <v>-10886000</v>
      </c>
      <c r="AO2160">
        <v>955000</v>
      </c>
      <c r="AQ2160">
        <v>114162000</v>
      </c>
      <c r="AS2160">
        <v>29250000</v>
      </c>
      <c r="AU2160">
        <v>-10110000</v>
      </c>
      <c r="AV2160">
        <v>-148802000</v>
      </c>
      <c r="AY2160">
        <v>-1.72</v>
      </c>
      <c r="AZ2160">
        <v>127419000</v>
      </c>
      <c r="BB2160">
        <v>4789000</v>
      </c>
      <c r="BC2160">
        <v>4789000</v>
      </c>
      <c r="BN2160">
        <v>0.67944619439924403</v>
      </c>
      <c r="BO2160">
        <v>5.0146596858638697</v>
      </c>
      <c r="BP2160">
        <v>0.66868844550682704</v>
      </c>
      <c r="BQ2160">
        <v>1.3865554417288599</v>
      </c>
      <c r="BR2160">
        <v>-10.855804651162799</v>
      </c>
      <c r="BS2160">
        <v>-7.2424621443968398E-2</v>
      </c>
      <c r="BU2160">
        <v>-2.1366668760145801E-7</v>
      </c>
    </row>
    <row r="2161" spans="3:73" x14ac:dyDescent="0.3">
      <c r="C2161">
        <v>1334036</v>
      </c>
      <c r="D2161" t="s">
        <v>4483</v>
      </c>
      <c r="E2161" t="s">
        <v>394</v>
      </c>
      <c r="F2161" t="s">
        <v>3614</v>
      </c>
      <c r="G2161" t="s">
        <v>4170</v>
      </c>
      <c r="H2161" t="s">
        <v>4730</v>
      </c>
      <c r="I2161" t="s">
        <v>4731</v>
      </c>
      <c r="J2161">
        <v>2017</v>
      </c>
      <c r="K2161" t="s">
        <v>4062</v>
      </c>
      <c r="L2161">
        <v>8.3493469999999999</v>
      </c>
      <c r="M2161">
        <v>543695000</v>
      </c>
      <c r="N2161">
        <v>425049000</v>
      </c>
      <c r="O2161">
        <v>172128000</v>
      </c>
      <c r="P2161">
        <v>83518000</v>
      </c>
      <c r="Q2161">
        <v>130347000</v>
      </c>
      <c r="R2161">
        <v>93147000</v>
      </c>
      <c r="S2161">
        <v>35032000</v>
      </c>
      <c r="T2161">
        <v>56427000</v>
      </c>
      <c r="U2161">
        <v>1688000</v>
      </c>
      <c r="V2161">
        <v>175397000</v>
      </c>
      <c r="W2161">
        <v>157018000</v>
      </c>
      <c r="X2161">
        <v>66381000</v>
      </c>
      <c r="AB2161">
        <v>185865000</v>
      </c>
      <c r="AC2161">
        <v>334312000</v>
      </c>
      <c r="AD2161">
        <v>190431000</v>
      </c>
      <c r="AF2161">
        <v>68800000</v>
      </c>
      <c r="AG2161">
        <v>90367000</v>
      </c>
      <c r="AJ2161">
        <v>-30377000</v>
      </c>
      <c r="AK2161">
        <v>13400000</v>
      </c>
      <c r="AM2161">
        <v>7942000</v>
      </c>
      <c r="AN2161">
        <v>-24361000</v>
      </c>
      <c r="AO2161">
        <v>869000</v>
      </c>
      <c r="AQ2161">
        <v>98264000</v>
      </c>
      <c r="AS2161">
        <v>33130000</v>
      </c>
      <c r="AU2161">
        <v>-10972000</v>
      </c>
      <c r="AV2161">
        <v>-65370000</v>
      </c>
      <c r="AY2161">
        <v>-0.41</v>
      </c>
      <c r="BB2161">
        <v>-15550000</v>
      </c>
      <c r="BC2161">
        <v>-15550000</v>
      </c>
      <c r="BN2161">
        <v>0.32260182639163498</v>
      </c>
      <c r="BO2161">
        <v>-17.8941311852704</v>
      </c>
      <c r="BP2161">
        <v>1.09623100536244</v>
      </c>
      <c r="BQ2161">
        <v>1.8768676202728301</v>
      </c>
      <c r="BR2161">
        <v>-20.364260975609799</v>
      </c>
      <c r="BS2161">
        <v>-0.131068248459904</v>
      </c>
      <c r="BU2161">
        <v>-1.8417842358701201E-8</v>
      </c>
    </row>
    <row r="2162" spans="3:73" x14ac:dyDescent="0.3">
      <c r="C2162">
        <v>910521</v>
      </c>
      <c r="D2162" t="s">
        <v>4407</v>
      </c>
      <c r="E2162" t="s">
        <v>29</v>
      </c>
      <c r="F2162" t="s">
        <v>3614</v>
      </c>
      <c r="G2162" t="s">
        <v>4170</v>
      </c>
      <c r="H2162" t="s">
        <v>4730</v>
      </c>
      <c r="I2162" t="s">
        <v>4732</v>
      </c>
      <c r="J2162">
        <v>2026</v>
      </c>
      <c r="K2162" t="s">
        <v>4062</v>
      </c>
      <c r="L2162">
        <v>107.05381</v>
      </c>
    </row>
    <row r="2163" spans="3:73" x14ac:dyDescent="0.3">
      <c r="C2163">
        <v>910521</v>
      </c>
      <c r="D2163" t="s">
        <v>4407</v>
      </c>
      <c r="E2163" t="s">
        <v>29</v>
      </c>
      <c r="F2163" t="s">
        <v>3614</v>
      </c>
      <c r="G2163" t="s">
        <v>4170</v>
      </c>
      <c r="H2163" t="s">
        <v>4730</v>
      </c>
      <c r="I2163" t="s">
        <v>4732</v>
      </c>
      <c r="J2163">
        <v>2025</v>
      </c>
      <c r="K2163" t="s">
        <v>4062</v>
      </c>
      <c r="L2163">
        <v>114.811008</v>
      </c>
      <c r="M2163">
        <v>3570252000</v>
      </c>
      <c r="N2163">
        <v>2860475000</v>
      </c>
      <c r="O2163">
        <v>1889188000</v>
      </c>
      <c r="P2163">
        <v>332872000</v>
      </c>
      <c r="Q2163">
        <v>495226000</v>
      </c>
      <c r="S2163">
        <v>325599000</v>
      </c>
      <c r="T2163">
        <v>15699000</v>
      </c>
      <c r="U2163">
        <v>13990000</v>
      </c>
      <c r="W2163">
        <v>769941000</v>
      </c>
      <c r="AB2163">
        <v>2513013000</v>
      </c>
      <c r="AD2163">
        <v>2307699000</v>
      </c>
      <c r="AE2163">
        <v>1502000</v>
      </c>
      <c r="AF2163">
        <v>150201000</v>
      </c>
      <c r="AG2163">
        <v>2885663000</v>
      </c>
      <c r="AJ2163">
        <v>1179092000</v>
      </c>
      <c r="AK2163">
        <v>56676000</v>
      </c>
      <c r="AM2163">
        <v>277208000</v>
      </c>
      <c r="AN2163">
        <v>966091000</v>
      </c>
      <c r="AQ2163">
        <v>1044523000</v>
      </c>
      <c r="AU2163">
        <v>-75003000</v>
      </c>
      <c r="AV2163">
        <v>-581334000</v>
      </c>
      <c r="AY2163">
        <v>6.36</v>
      </c>
      <c r="AZ2163">
        <v>484768500</v>
      </c>
      <c r="BP2163">
        <v>2.4536789182547798</v>
      </c>
      <c r="BQ2163">
        <v>3.0719873340944299</v>
      </c>
      <c r="BR2163">
        <v>18.052045283018899</v>
      </c>
      <c r="BS2163">
        <v>0.38443533718289602</v>
      </c>
      <c r="BU2163">
        <v>2.9056674632403398E-7</v>
      </c>
    </row>
    <row r="2164" spans="3:73" x14ac:dyDescent="0.3">
      <c r="C2164">
        <v>910521</v>
      </c>
      <c r="D2164" t="s">
        <v>4407</v>
      </c>
      <c r="E2164" t="s">
        <v>29</v>
      </c>
      <c r="F2164" t="s">
        <v>3614</v>
      </c>
      <c r="G2164" t="s">
        <v>4170</v>
      </c>
      <c r="H2164" t="s">
        <v>4730</v>
      </c>
      <c r="I2164" t="s">
        <v>4732</v>
      </c>
      <c r="J2164">
        <v>2024</v>
      </c>
      <c r="K2164" t="s">
        <v>4062</v>
      </c>
      <c r="L2164">
        <v>168.65535800000001</v>
      </c>
      <c r="M2164">
        <v>3135579000</v>
      </c>
      <c r="N2164">
        <v>2443483000</v>
      </c>
      <c r="O2164">
        <v>1502051000</v>
      </c>
      <c r="P2164">
        <v>296565000</v>
      </c>
      <c r="Q2164">
        <v>474311000</v>
      </c>
      <c r="S2164">
        <v>302122000</v>
      </c>
      <c r="T2164">
        <v>27083000</v>
      </c>
      <c r="U2164">
        <v>13990000</v>
      </c>
      <c r="W2164">
        <v>719993000</v>
      </c>
      <c r="AB2164">
        <v>2107468000</v>
      </c>
      <c r="AD2164">
        <v>1912797000</v>
      </c>
      <c r="AE2164">
        <v>255000</v>
      </c>
      <c r="AF2164">
        <v>25593000</v>
      </c>
      <c r="AG2164">
        <v>539476000</v>
      </c>
      <c r="AJ2164">
        <v>144262000</v>
      </c>
      <c r="AK2164">
        <v>49171000</v>
      </c>
      <c r="AM2164">
        <v>219378000</v>
      </c>
      <c r="AN2164">
        <v>127545000</v>
      </c>
      <c r="AQ2164">
        <v>1033184000</v>
      </c>
      <c r="AU2164">
        <v>-89331000</v>
      </c>
      <c r="AV2164">
        <v>-417675000</v>
      </c>
      <c r="AY2164">
        <v>4.9800000000000004</v>
      </c>
      <c r="AZ2164">
        <v>503581500</v>
      </c>
      <c r="BP2164">
        <v>2.0862022269660998</v>
      </c>
      <c r="BQ2164">
        <v>2.7349877012693198</v>
      </c>
      <c r="BR2164">
        <v>33.866537751004003</v>
      </c>
      <c r="BS2164">
        <v>6.0520491888844799E-2</v>
      </c>
      <c r="BU2164">
        <v>3.98536861693748E-7</v>
      </c>
    </row>
    <row r="2165" spans="3:73" x14ac:dyDescent="0.3">
      <c r="C2165">
        <v>910521</v>
      </c>
      <c r="D2165" t="s">
        <v>4407</v>
      </c>
      <c r="E2165" t="s">
        <v>29</v>
      </c>
      <c r="F2165" t="s">
        <v>3614</v>
      </c>
      <c r="G2165" t="s">
        <v>4170</v>
      </c>
      <c r="H2165" t="s">
        <v>4730</v>
      </c>
      <c r="I2165" t="s">
        <v>4732</v>
      </c>
      <c r="J2165">
        <v>2023</v>
      </c>
      <c r="K2165" t="s">
        <v>4062</v>
      </c>
      <c r="L2165">
        <v>84.531963000000005</v>
      </c>
      <c r="M2165">
        <v>2556203000</v>
      </c>
      <c r="N2165">
        <v>1910253000</v>
      </c>
      <c r="O2165">
        <v>981795000</v>
      </c>
      <c r="P2165">
        <v>301511000</v>
      </c>
      <c r="Q2165">
        <v>532852000</v>
      </c>
      <c r="S2165">
        <v>266679000</v>
      </c>
      <c r="T2165">
        <v>37457000</v>
      </c>
      <c r="U2165">
        <v>13990000</v>
      </c>
      <c r="W2165">
        <v>497380000</v>
      </c>
      <c r="AB2165">
        <v>1765733000</v>
      </c>
      <c r="AD2165">
        <v>1571574000</v>
      </c>
      <c r="AE2165">
        <v>262000</v>
      </c>
      <c r="AF2165">
        <v>26176000</v>
      </c>
      <c r="AG2165">
        <v>396168000</v>
      </c>
      <c r="AJ2165">
        <v>105919000</v>
      </c>
      <c r="AK2165">
        <v>38657000</v>
      </c>
      <c r="AM2165">
        <v>149260000</v>
      </c>
      <c r="AN2165">
        <v>91787000</v>
      </c>
      <c r="AQ2165">
        <v>537422000</v>
      </c>
      <c r="AU2165">
        <v>-81013000</v>
      </c>
      <c r="AV2165">
        <v>-309031000</v>
      </c>
      <c r="AY2165">
        <v>3.49</v>
      </c>
      <c r="AZ2165">
        <v>519824000</v>
      </c>
      <c r="BP2165">
        <v>1.9739334110740301</v>
      </c>
      <c r="BQ2165">
        <v>2.7693132011741501</v>
      </c>
      <c r="BR2165">
        <v>24.221192836676199</v>
      </c>
      <c r="BS2165">
        <v>5.1982377856674797E-2</v>
      </c>
      <c r="BU2165">
        <v>1.67078800062071E-7</v>
      </c>
    </row>
    <row r="2166" spans="3:73" x14ac:dyDescent="0.3">
      <c r="C2166">
        <v>910521</v>
      </c>
      <c r="D2166" t="s">
        <v>4407</v>
      </c>
      <c r="E2166" t="s">
        <v>29</v>
      </c>
      <c r="F2166" t="s">
        <v>3614</v>
      </c>
      <c r="G2166" t="s">
        <v>4170</v>
      </c>
      <c r="H2166" t="s">
        <v>4730</v>
      </c>
      <c r="I2166" t="s">
        <v>4732</v>
      </c>
      <c r="J2166">
        <v>2022</v>
      </c>
      <c r="K2166" t="s">
        <v>4062</v>
      </c>
      <c r="L2166">
        <v>50.557557000000003</v>
      </c>
      <c r="M2166">
        <v>2332250000</v>
      </c>
      <c r="N2166">
        <v>1752128000</v>
      </c>
      <c r="O2166">
        <v>843527000</v>
      </c>
      <c r="P2166">
        <v>302688000</v>
      </c>
      <c r="Q2166">
        <v>506796000</v>
      </c>
      <c r="S2166">
        <v>222449000</v>
      </c>
      <c r="T2166">
        <v>39688000</v>
      </c>
      <c r="U2166">
        <v>13990000</v>
      </c>
      <c r="W2166">
        <v>541684000</v>
      </c>
      <c r="AB2166">
        <v>1538825000</v>
      </c>
      <c r="AD2166">
        <v>1352685000</v>
      </c>
      <c r="AE2166">
        <v>270000</v>
      </c>
      <c r="AF2166">
        <v>26982000</v>
      </c>
      <c r="AG2166">
        <v>358739000</v>
      </c>
      <c r="AJ2166">
        <v>81298000</v>
      </c>
      <c r="AK2166">
        <v>33344000</v>
      </c>
      <c r="AM2166">
        <v>112689000</v>
      </c>
      <c r="AN2166">
        <v>68819000</v>
      </c>
      <c r="AQ2166">
        <v>172353000</v>
      </c>
      <c r="AU2166">
        <v>-51009000</v>
      </c>
      <c r="AV2166">
        <v>-367482000</v>
      </c>
      <c r="AY2166">
        <v>2.54</v>
      </c>
      <c r="AZ2166">
        <v>392519000</v>
      </c>
      <c r="BP2166">
        <v>1.5572307839995301</v>
      </c>
      <c r="BQ2166">
        <v>2.29900089350987</v>
      </c>
      <c r="BR2166">
        <v>19.90455</v>
      </c>
      <c r="BS2166">
        <v>4.4721784478417001E-2</v>
      </c>
      <c r="BU2166">
        <v>8.3450811352817902E-8</v>
      </c>
    </row>
    <row r="2167" spans="3:73" x14ac:dyDescent="0.3">
      <c r="C2167">
        <v>910521</v>
      </c>
      <c r="D2167" t="s">
        <v>4407</v>
      </c>
      <c r="E2167" t="s">
        <v>29</v>
      </c>
      <c r="F2167" t="s">
        <v>3614</v>
      </c>
      <c r="G2167" t="s">
        <v>4170</v>
      </c>
      <c r="H2167" t="s">
        <v>4730</v>
      </c>
      <c r="I2167" t="s">
        <v>4732</v>
      </c>
      <c r="J2167">
        <v>2021</v>
      </c>
      <c r="K2167" t="s">
        <v>4062</v>
      </c>
      <c r="L2167">
        <v>60.775190000000002</v>
      </c>
      <c r="M2167">
        <v>2167705000</v>
      </c>
      <c r="N2167">
        <v>1650799000</v>
      </c>
      <c r="O2167">
        <v>1089361000</v>
      </c>
      <c r="P2167">
        <v>215718000</v>
      </c>
      <c r="Q2167">
        <v>278242000</v>
      </c>
      <c r="S2167">
        <v>206210000</v>
      </c>
      <c r="T2167">
        <v>41945000</v>
      </c>
      <c r="U2167">
        <v>13990000</v>
      </c>
      <c r="W2167">
        <v>468368000</v>
      </c>
      <c r="AB2167">
        <v>1444225000</v>
      </c>
      <c r="AD2167">
        <v>1257379000</v>
      </c>
      <c r="AE2167">
        <v>279000</v>
      </c>
      <c r="AF2167">
        <v>27910000</v>
      </c>
      <c r="AG2167">
        <v>298650000</v>
      </c>
      <c r="AJ2167">
        <v>54645000</v>
      </c>
      <c r="AK2167">
        <v>28626000</v>
      </c>
      <c r="AM2167">
        <v>118939000</v>
      </c>
      <c r="AN2167">
        <v>33458000</v>
      </c>
      <c r="AQ2167">
        <v>596217000</v>
      </c>
      <c r="AU2167">
        <v>-32169000</v>
      </c>
      <c r="AV2167">
        <v>-129581000</v>
      </c>
      <c r="AY2167">
        <v>1.19</v>
      </c>
      <c r="AZ2167">
        <v>294931000</v>
      </c>
      <c r="BP2167">
        <v>2.3258655587059698</v>
      </c>
      <c r="BQ2167">
        <v>2.93050977009531</v>
      </c>
      <c r="BR2167">
        <v>51.071588235294101</v>
      </c>
      <c r="BS2167">
        <v>2.3166750333223698E-2</v>
      </c>
      <c r="BU2167">
        <v>5.0077014384877699E-8</v>
      </c>
    </row>
    <row r="2168" spans="3:73" x14ac:dyDescent="0.3">
      <c r="C2168">
        <v>910521</v>
      </c>
      <c r="D2168" t="s">
        <v>4407</v>
      </c>
      <c r="E2168" t="s">
        <v>29</v>
      </c>
      <c r="F2168" t="s">
        <v>3614</v>
      </c>
      <c r="G2168" t="s">
        <v>4170</v>
      </c>
      <c r="H2168" t="s">
        <v>4730</v>
      </c>
      <c r="I2168" t="s">
        <v>4732</v>
      </c>
      <c r="J2168">
        <v>2020</v>
      </c>
      <c r="K2168" t="s">
        <v>4062</v>
      </c>
      <c r="L2168">
        <v>32.577221999999999</v>
      </c>
      <c r="M2168">
        <v>1765118000</v>
      </c>
      <c r="N2168">
        <v>1194111000</v>
      </c>
      <c r="O2168">
        <v>649436000</v>
      </c>
      <c r="P2168">
        <v>185596000</v>
      </c>
      <c r="Q2168">
        <v>311620000</v>
      </c>
      <c r="S2168">
        <v>209037000</v>
      </c>
      <c r="T2168">
        <v>48016000</v>
      </c>
      <c r="U2168">
        <v>13990000</v>
      </c>
      <c r="W2168">
        <v>300946000</v>
      </c>
      <c r="AB2168">
        <v>1140120000</v>
      </c>
      <c r="AD2168">
        <v>973948000</v>
      </c>
      <c r="AE2168">
        <v>280000</v>
      </c>
      <c r="AF2168">
        <v>27999000</v>
      </c>
      <c r="AG2168">
        <v>192998000</v>
      </c>
      <c r="AJ2168">
        <v>16655000</v>
      </c>
      <c r="AK2168">
        <v>27555000</v>
      </c>
      <c r="AM2168">
        <v>64724000</v>
      </c>
      <c r="AN2168">
        <v>16090000</v>
      </c>
      <c r="AQ2168">
        <v>286334000</v>
      </c>
      <c r="AU2168">
        <v>-31964000</v>
      </c>
      <c r="AV2168">
        <v>-192114000</v>
      </c>
      <c r="AY2168">
        <v>0.56999999999999995</v>
      </c>
      <c r="AZ2168">
        <v>295231000</v>
      </c>
      <c r="BP2168">
        <v>2.1579818306274201</v>
      </c>
      <c r="BQ2168">
        <v>2.9323898639623098</v>
      </c>
      <c r="BR2168">
        <v>57.153021052631601</v>
      </c>
      <c r="BS2168">
        <v>1.41125495561871E-2</v>
      </c>
      <c r="BU2168">
        <v>1.6286896589832599E-8</v>
      </c>
    </row>
    <row r="2169" spans="3:73" x14ac:dyDescent="0.3">
      <c r="C2169">
        <v>910521</v>
      </c>
      <c r="D2169" t="s">
        <v>4407</v>
      </c>
      <c r="E2169" t="s">
        <v>29</v>
      </c>
      <c r="F2169" t="s">
        <v>3614</v>
      </c>
      <c r="G2169" t="s">
        <v>4170</v>
      </c>
      <c r="H2169" t="s">
        <v>4730</v>
      </c>
      <c r="I2169" t="s">
        <v>4732</v>
      </c>
      <c r="J2169">
        <v>2019</v>
      </c>
      <c r="K2169" t="s">
        <v>4062</v>
      </c>
      <c r="L2169">
        <v>24.776755999999999</v>
      </c>
      <c r="M2169">
        <v>1427206000</v>
      </c>
      <c r="N2169">
        <v>1095405000</v>
      </c>
      <c r="P2169">
        <v>178602000</v>
      </c>
      <c r="Q2169">
        <v>278842000</v>
      </c>
      <c r="S2169">
        <v>213796000</v>
      </c>
      <c r="T2169">
        <v>51494000</v>
      </c>
      <c r="U2169">
        <v>13990000</v>
      </c>
      <c r="W2169">
        <v>250524000</v>
      </c>
      <c r="AB2169">
        <v>1045130000</v>
      </c>
      <c r="AD2169">
        <v>889266000</v>
      </c>
      <c r="AE2169">
        <v>291000</v>
      </c>
      <c r="AF2169">
        <v>29141000</v>
      </c>
      <c r="AG2169">
        <v>203305000</v>
      </c>
      <c r="AJ2169">
        <v>31604000</v>
      </c>
      <c r="AK2169">
        <v>23187000</v>
      </c>
      <c r="AM2169">
        <v>64626000</v>
      </c>
      <c r="AN2169">
        <v>23969000</v>
      </c>
      <c r="AQ2169">
        <v>359505000</v>
      </c>
      <c r="AU2169">
        <v>-29018000</v>
      </c>
      <c r="AV2169">
        <v>-167194000</v>
      </c>
      <c r="AY2169">
        <v>0.82</v>
      </c>
      <c r="AZ2169">
        <v>289222000</v>
      </c>
      <c r="BQ2169">
        <v>3.25942025514522</v>
      </c>
      <c r="BR2169">
        <v>30.215556097560999</v>
      </c>
      <c r="BS2169">
        <v>2.2933989073129699E-2</v>
      </c>
      <c r="BU2169">
        <v>1.94396294432272E-8</v>
      </c>
    </row>
    <row r="2170" spans="3:73" x14ac:dyDescent="0.3">
      <c r="C2170">
        <v>910521</v>
      </c>
      <c r="D2170" t="s">
        <v>4407</v>
      </c>
      <c r="E2170" t="s">
        <v>29</v>
      </c>
      <c r="F2170" t="s">
        <v>3614</v>
      </c>
      <c r="G2170" t="s">
        <v>4170</v>
      </c>
      <c r="H2170" t="s">
        <v>4730</v>
      </c>
      <c r="I2170" t="s">
        <v>4732</v>
      </c>
      <c r="J2170">
        <v>2018</v>
      </c>
      <c r="K2170" t="s">
        <v>4062</v>
      </c>
      <c r="L2170">
        <v>17.794090000000001</v>
      </c>
      <c r="M2170">
        <v>1264379000</v>
      </c>
      <c r="N2170">
        <v>910690000</v>
      </c>
      <c r="O2170">
        <v>429970000</v>
      </c>
      <c r="P2170">
        <v>143704000</v>
      </c>
      <c r="Q2170">
        <v>299602000</v>
      </c>
      <c r="S2170">
        <v>220162000</v>
      </c>
      <c r="T2170">
        <v>57850000</v>
      </c>
      <c r="U2170">
        <v>13990000</v>
      </c>
      <c r="W2170">
        <v>189166000</v>
      </c>
      <c r="AB2170">
        <v>940779000</v>
      </c>
      <c r="AD2170">
        <v>785871000</v>
      </c>
      <c r="AE2170">
        <v>304000</v>
      </c>
      <c r="AF2170">
        <v>30447000</v>
      </c>
      <c r="AG2170">
        <v>192429000</v>
      </c>
      <c r="AJ2170">
        <v>18294000</v>
      </c>
      <c r="AK2170">
        <v>22372000</v>
      </c>
      <c r="AM2170">
        <v>106302000</v>
      </c>
      <c r="AN2170">
        <v>114394000</v>
      </c>
      <c r="AQ2170">
        <v>327351000</v>
      </c>
      <c r="AU2170">
        <v>-34697000</v>
      </c>
      <c r="AV2170">
        <v>-157715000</v>
      </c>
      <c r="AY2170">
        <v>0.66</v>
      </c>
      <c r="AZ2170">
        <v>299226500</v>
      </c>
      <c r="BP2170">
        <v>2.2729771734878401</v>
      </c>
      <c r="BQ2170">
        <v>3.2304325301587</v>
      </c>
      <c r="BR2170">
        <v>26.960742424242401</v>
      </c>
      <c r="BS2170">
        <v>0.121594976078335</v>
      </c>
      <c r="BU2170">
        <v>1.2483377498860001E-8</v>
      </c>
    </row>
    <row r="2171" spans="3:73" x14ac:dyDescent="0.3">
      <c r="C2171">
        <v>910521</v>
      </c>
      <c r="D2171" t="s">
        <v>4407</v>
      </c>
      <c r="E2171" t="s">
        <v>29</v>
      </c>
      <c r="F2171" t="s">
        <v>3614</v>
      </c>
      <c r="G2171" t="s">
        <v>4170</v>
      </c>
      <c r="H2171" t="s">
        <v>4730</v>
      </c>
      <c r="I2171" t="s">
        <v>4732</v>
      </c>
      <c r="J2171">
        <v>2017</v>
      </c>
      <c r="K2171" t="s">
        <v>4062</v>
      </c>
      <c r="L2171">
        <v>10.17441</v>
      </c>
      <c r="M2171">
        <v>1191780000</v>
      </c>
      <c r="N2171">
        <v>820821000</v>
      </c>
      <c r="O2171">
        <v>291764000</v>
      </c>
      <c r="P2171">
        <v>158643000</v>
      </c>
      <c r="Q2171">
        <v>298851000</v>
      </c>
      <c r="S2171">
        <v>225531000</v>
      </c>
      <c r="T2171">
        <v>65138000</v>
      </c>
      <c r="U2171">
        <v>13990000</v>
      </c>
      <c r="W2171">
        <v>159051000</v>
      </c>
      <c r="AB2171">
        <v>954255000</v>
      </c>
      <c r="AD2171">
        <v>819589000</v>
      </c>
      <c r="AE2171">
        <v>320000</v>
      </c>
      <c r="AF2171">
        <v>31987000</v>
      </c>
      <c r="AG2171">
        <v>158924000</v>
      </c>
      <c r="AJ2171">
        <v>-30873000</v>
      </c>
      <c r="AK2171">
        <v>21256000</v>
      </c>
      <c r="AM2171">
        <v>-12696000</v>
      </c>
      <c r="AY2171">
        <v>-0.49</v>
      </c>
      <c r="BP2171">
        <v>1.83440531653369</v>
      </c>
      <c r="BQ2171">
        <v>3.2817775430522298</v>
      </c>
      <c r="BR2171">
        <v>-20.764102040816301</v>
      </c>
      <c r="BU2171">
        <v>-5.2244535265730903E-9</v>
      </c>
    </row>
    <row r="2172" spans="3:73" x14ac:dyDescent="0.3">
      <c r="C2172">
        <v>320187</v>
      </c>
      <c r="D2172" t="s">
        <v>4349</v>
      </c>
      <c r="E2172" t="s">
        <v>649</v>
      </c>
      <c r="F2172" t="s">
        <v>3614</v>
      </c>
      <c r="G2172" t="s">
        <v>4170</v>
      </c>
      <c r="H2172" t="s">
        <v>4730</v>
      </c>
      <c r="I2172" t="s">
        <v>4733</v>
      </c>
      <c r="J2172">
        <v>2026</v>
      </c>
      <c r="K2172" t="s">
        <v>4062</v>
      </c>
      <c r="L2172">
        <v>55.311968999999998</v>
      </c>
    </row>
    <row r="2173" spans="3:73" x14ac:dyDescent="0.3">
      <c r="C2173">
        <v>320187</v>
      </c>
      <c r="D2173" t="s">
        <v>4349</v>
      </c>
      <c r="E2173" t="s">
        <v>649</v>
      </c>
      <c r="F2173" t="s">
        <v>3614</v>
      </c>
      <c r="G2173" t="s">
        <v>4170</v>
      </c>
      <c r="H2173" t="s">
        <v>4730</v>
      </c>
      <c r="I2173" t="s">
        <v>4733</v>
      </c>
      <c r="J2173">
        <v>2025</v>
      </c>
      <c r="K2173" t="s">
        <v>4062</v>
      </c>
      <c r="L2173">
        <v>65.481340000000003</v>
      </c>
      <c r="M2173">
        <v>36579000000</v>
      </c>
      <c r="N2173">
        <v>23362000000</v>
      </c>
      <c r="O2173">
        <v>7464000000</v>
      </c>
      <c r="P2173">
        <v>4717000000</v>
      </c>
      <c r="R2173">
        <v>7540000000</v>
      </c>
      <c r="S2173">
        <v>4828000000</v>
      </c>
      <c r="T2173">
        <v>259000000</v>
      </c>
      <c r="U2173">
        <v>240000000</v>
      </c>
      <c r="W2173">
        <v>10566000000</v>
      </c>
      <c r="X2173">
        <v>3479000000</v>
      </c>
      <c r="AA2173">
        <v>7961000000</v>
      </c>
      <c r="AB2173">
        <v>13213000000</v>
      </c>
      <c r="AD2173">
        <v>-727000000</v>
      </c>
      <c r="AG2173">
        <v>19790000000</v>
      </c>
      <c r="AM2173">
        <v>666000000</v>
      </c>
      <c r="AN2173">
        <v>3219000000</v>
      </c>
      <c r="AQ2173">
        <v>3698000000</v>
      </c>
      <c r="AS2173">
        <v>775000000</v>
      </c>
      <c r="AU2173">
        <v>-275000000</v>
      </c>
      <c r="AV2173">
        <v>-5820000000</v>
      </c>
      <c r="AY2173">
        <v>2.17</v>
      </c>
      <c r="BP2173">
        <v>0.70641680863145895</v>
      </c>
      <c r="BR2173">
        <v>30.175732718894</v>
      </c>
      <c r="BS2173">
        <v>0.24362370392794999</v>
      </c>
      <c r="BU2173">
        <v>1.07541442367365E-8</v>
      </c>
    </row>
    <row r="2174" spans="3:73" x14ac:dyDescent="0.3">
      <c r="C2174">
        <v>320187</v>
      </c>
      <c r="D2174" t="s">
        <v>4349</v>
      </c>
      <c r="E2174" t="s">
        <v>649</v>
      </c>
      <c r="F2174" t="s">
        <v>3614</v>
      </c>
      <c r="G2174" t="s">
        <v>4170</v>
      </c>
      <c r="H2174" t="s">
        <v>4730</v>
      </c>
      <c r="I2174" t="s">
        <v>4733</v>
      </c>
      <c r="J2174">
        <v>2024</v>
      </c>
      <c r="K2174" t="s">
        <v>4062</v>
      </c>
      <c r="L2174">
        <v>82.174711000000002</v>
      </c>
      <c r="M2174">
        <v>38110000000</v>
      </c>
      <c r="N2174">
        <v>25382000000</v>
      </c>
      <c r="O2174">
        <v>9860000000</v>
      </c>
      <c r="P2174">
        <v>4427000000</v>
      </c>
      <c r="R2174">
        <v>7718000000</v>
      </c>
      <c r="S2174">
        <v>5000000000</v>
      </c>
      <c r="T2174">
        <v>259000000</v>
      </c>
      <c r="U2174">
        <v>240000000</v>
      </c>
      <c r="W2174">
        <v>10593000000</v>
      </c>
      <c r="X2174">
        <v>2851000000</v>
      </c>
      <c r="AA2174">
        <v>8903000000</v>
      </c>
      <c r="AB2174">
        <v>14430000000</v>
      </c>
      <c r="AD2174">
        <v>965000000</v>
      </c>
      <c r="AG2174">
        <v>22887000000</v>
      </c>
      <c r="AM2174">
        <v>1000000000</v>
      </c>
      <c r="AN2174">
        <v>5700000000</v>
      </c>
      <c r="AQ2174">
        <v>7429000000</v>
      </c>
      <c r="AU2174">
        <v>894000000</v>
      </c>
      <c r="AV2174">
        <v>-5888000000</v>
      </c>
      <c r="AY2174">
        <v>3.76</v>
      </c>
      <c r="BP2174">
        <v>0.93080336070990299</v>
      </c>
      <c r="BR2174">
        <v>21.854976329787199</v>
      </c>
      <c r="BS2174">
        <v>0.39501039501039498</v>
      </c>
      <c r="BU2174">
        <v>2.1412121507969499E-8</v>
      </c>
    </row>
    <row r="2175" spans="3:73" x14ac:dyDescent="0.3">
      <c r="C2175">
        <v>320187</v>
      </c>
      <c r="D2175" t="s">
        <v>4349</v>
      </c>
      <c r="E2175" t="s">
        <v>649</v>
      </c>
      <c r="F2175" t="s">
        <v>3614</v>
      </c>
      <c r="G2175" t="s">
        <v>4170</v>
      </c>
      <c r="H2175" t="s">
        <v>4730</v>
      </c>
      <c r="I2175" t="s">
        <v>4733</v>
      </c>
      <c r="J2175">
        <v>2023</v>
      </c>
      <c r="K2175" t="s">
        <v>4062</v>
      </c>
      <c r="L2175">
        <v>104.904799</v>
      </c>
      <c r="M2175">
        <v>37531000000</v>
      </c>
      <c r="N2175">
        <v>25202000000</v>
      </c>
      <c r="O2175">
        <v>7441000000</v>
      </c>
      <c r="P2175">
        <v>4131000000</v>
      </c>
      <c r="S2175">
        <v>5081000000</v>
      </c>
      <c r="T2175">
        <v>274000000</v>
      </c>
      <c r="U2175">
        <v>281000000</v>
      </c>
      <c r="W2175">
        <v>9256000000</v>
      </c>
      <c r="X2175">
        <v>2862000000</v>
      </c>
      <c r="AA2175">
        <v>8927000000</v>
      </c>
      <c r="AB2175">
        <v>14004000000</v>
      </c>
      <c r="AD2175">
        <v>1358000000</v>
      </c>
      <c r="AG2175">
        <v>22292000000</v>
      </c>
      <c r="AM2175">
        <v>1131000000</v>
      </c>
      <c r="AN2175">
        <v>5070000000</v>
      </c>
      <c r="AQ2175">
        <v>5841000000</v>
      </c>
      <c r="AU2175">
        <v>564000000</v>
      </c>
      <c r="AV2175">
        <v>-7447000000</v>
      </c>
      <c r="AY2175">
        <v>3.27</v>
      </c>
      <c r="BP2175">
        <v>0.80391097666378597</v>
      </c>
      <c r="BR2175">
        <v>32.080978287461797</v>
      </c>
      <c r="BS2175">
        <v>0.36203941730933997</v>
      </c>
      <c r="BU2175">
        <v>2.44957649764353E-8</v>
      </c>
    </row>
    <row r="2176" spans="3:73" x14ac:dyDescent="0.3">
      <c r="C2176">
        <v>320187</v>
      </c>
      <c r="D2176" t="s">
        <v>4349</v>
      </c>
      <c r="E2176" t="s">
        <v>649</v>
      </c>
      <c r="F2176" t="s">
        <v>3614</v>
      </c>
      <c r="G2176" t="s">
        <v>4170</v>
      </c>
      <c r="H2176" t="s">
        <v>4730</v>
      </c>
      <c r="I2176" t="s">
        <v>4733</v>
      </c>
      <c r="J2176">
        <v>2022</v>
      </c>
      <c r="K2176" t="s">
        <v>4062</v>
      </c>
      <c r="L2176">
        <v>107.031567</v>
      </c>
      <c r="M2176">
        <v>40321000000</v>
      </c>
      <c r="N2176">
        <v>28213000000</v>
      </c>
      <c r="O2176">
        <v>8574000000</v>
      </c>
      <c r="P2176">
        <v>4667000000</v>
      </c>
      <c r="S2176">
        <v>4791000000</v>
      </c>
      <c r="T2176">
        <v>286000000</v>
      </c>
      <c r="U2176">
        <v>284000000</v>
      </c>
      <c r="W2176">
        <v>10730000000</v>
      </c>
      <c r="X2176">
        <v>3358000000</v>
      </c>
      <c r="AA2176">
        <v>9420000000</v>
      </c>
      <c r="AB2176">
        <v>15281000000</v>
      </c>
      <c r="AD2176">
        <v>3476000000</v>
      </c>
      <c r="AG2176">
        <v>21479000000</v>
      </c>
      <c r="AM2176">
        <v>605000000</v>
      </c>
      <c r="AN2176">
        <v>6046000000</v>
      </c>
      <c r="AQ2176">
        <v>5188000000</v>
      </c>
      <c r="AU2176">
        <v>-1524000000</v>
      </c>
      <c r="AV2176">
        <v>-4836000000</v>
      </c>
      <c r="AY2176">
        <v>3.83</v>
      </c>
      <c r="BP2176">
        <v>0.79906803355079203</v>
      </c>
      <c r="BR2176">
        <v>27.945578851174901</v>
      </c>
      <c r="BS2176">
        <v>0.395654734637785</v>
      </c>
      <c r="BU2176">
        <v>2.6826182946796699E-8</v>
      </c>
    </row>
    <row r="2177" spans="3:73" x14ac:dyDescent="0.3">
      <c r="C2177">
        <v>320187</v>
      </c>
      <c r="D2177" t="s">
        <v>4349</v>
      </c>
      <c r="E2177" t="s">
        <v>649</v>
      </c>
      <c r="F2177" t="s">
        <v>3614</v>
      </c>
      <c r="G2177" t="s">
        <v>4170</v>
      </c>
      <c r="H2177" t="s">
        <v>4730</v>
      </c>
      <c r="I2177" t="s">
        <v>4733</v>
      </c>
      <c r="J2177">
        <v>2021</v>
      </c>
      <c r="K2177" t="s">
        <v>4062</v>
      </c>
      <c r="L2177">
        <v>137.98054300000001</v>
      </c>
      <c r="M2177">
        <v>37740000000</v>
      </c>
      <c r="N2177">
        <v>26291000000</v>
      </c>
      <c r="O2177">
        <v>9889000000</v>
      </c>
      <c r="P2177">
        <v>4463000000</v>
      </c>
      <c r="S2177">
        <v>4904000000</v>
      </c>
      <c r="T2177">
        <v>269000000</v>
      </c>
      <c r="U2177">
        <v>242000000</v>
      </c>
      <c r="W2177">
        <v>9674000000</v>
      </c>
      <c r="X2177">
        <v>2836000000</v>
      </c>
      <c r="AA2177">
        <v>9413000000</v>
      </c>
      <c r="AB2177">
        <v>12767000000</v>
      </c>
      <c r="AD2177">
        <v>3179000000</v>
      </c>
      <c r="AG2177">
        <v>19962000000</v>
      </c>
      <c r="AM2177">
        <v>934000000</v>
      </c>
      <c r="AN2177">
        <v>5727000000</v>
      </c>
      <c r="AQ2177">
        <v>6657000000</v>
      </c>
      <c r="AU2177">
        <v>-3800000000</v>
      </c>
      <c r="AV2177">
        <v>-1459000000</v>
      </c>
      <c r="AY2177">
        <v>3.64</v>
      </c>
      <c r="BP2177">
        <v>1.02222451933016</v>
      </c>
      <c r="BR2177">
        <v>37.9067425824176</v>
      </c>
      <c r="BS2177">
        <v>0.44857836610010199</v>
      </c>
      <c r="BU2177">
        <v>3.9339639423513702E-8</v>
      </c>
    </row>
    <row r="2178" spans="3:73" x14ac:dyDescent="0.3">
      <c r="C2178">
        <v>320187</v>
      </c>
      <c r="D2178" t="s">
        <v>4349</v>
      </c>
      <c r="E2178" t="s">
        <v>649</v>
      </c>
      <c r="F2178" t="s">
        <v>3614</v>
      </c>
      <c r="G2178" t="s">
        <v>4170</v>
      </c>
      <c r="H2178" t="s">
        <v>4730</v>
      </c>
      <c r="I2178" t="s">
        <v>4733</v>
      </c>
      <c r="J2178">
        <v>2020</v>
      </c>
      <c r="K2178" t="s">
        <v>4062</v>
      </c>
      <c r="L2178">
        <v>94.143236999999999</v>
      </c>
      <c r="M2178">
        <v>31342000000</v>
      </c>
      <c r="N2178">
        <v>20556000000</v>
      </c>
      <c r="O2178">
        <v>8348000000</v>
      </c>
      <c r="P2178">
        <v>2749000000</v>
      </c>
      <c r="S2178">
        <v>4866000000</v>
      </c>
      <c r="T2178">
        <v>274000000</v>
      </c>
      <c r="U2178">
        <v>223000000</v>
      </c>
      <c r="W2178">
        <v>8284000000</v>
      </c>
      <c r="X2178">
        <v>2248000000</v>
      </c>
      <c r="AA2178">
        <v>9409000000</v>
      </c>
      <c r="AB2178">
        <v>8055000000</v>
      </c>
      <c r="AD2178">
        <v>-191000000</v>
      </c>
      <c r="AG2178">
        <v>16241000000</v>
      </c>
      <c r="AM2178">
        <v>348000000</v>
      </c>
      <c r="AN2178">
        <v>2539000000</v>
      </c>
      <c r="AQ2178">
        <v>2485000000</v>
      </c>
      <c r="AU2178">
        <v>-1028000000</v>
      </c>
      <c r="AV2178">
        <v>2491000000</v>
      </c>
      <c r="AY2178">
        <v>1.63</v>
      </c>
      <c r="BP2178">
        <v>1.00772573635925</v>
      </c>
      <c r="BR2178">
        <v>57.756587116564397</v>
      </c>
      <c r="BS2178">
        <v>0.31520794537554297</v>
      </c>
      <c r="BU2178">
        <v>1.9050710901303499E-8</v>
      </c>
    </row>
    <row r="2179" spans="3:73" x14ac:dyDescent="0.3">
      <c r="C2179">
        <v>320187</v>
      </c>
      <c r="D2179" t="s">
        <v>4349</v>
      </c>
      <c r="E2179" t="s">
        <v>649</v>
      </c>
      <c r="F2179" t="s">
        <v>3614</v>
      </c>
      <c r="G2179" t="s">
        <v>4170</v>
      </c>
      <c r="H2179" t="s">
        <v>4730</v>
      </c>
      <c r="I2179" t="s">
        <v>4733</v>
      </c>
      <c r="J2179">
        <v>2019</v>
      </c>
      <c r="K2179" t="s">
        <v>4062</v>
      </c>
      <c r="L2179">
        <v>78.793525000000002</v>
      </c>
      <c r="M2179">
        <v>23717000000</v>
      </c>
      <c r="N2179">
        <v>16525000000</v>
      </c>
      <c r="O2179">
        <v>4466000000</v>
      </c>
      <c r="P2179">
        <v>4272000000</v>
      </c>
      <c r="S2179">
        <v>4744000000</v>
      </c>
      <c r="T2179">
        <v>283000000</v>
      </c>
      <c r="U2179">
        <v>154000000</v>
      </c>
      <c r="W2179">
        <v>7866000000</v>
      </c>
      <c r="X2179">
        <v>2612000000</v>
      </c>
      <c r="AA2179">
        <v>3470000000</v>
      </c>
      <c r="AB2179">
        <v>9040000000</v>
      </c>
      <c r="AD2179">
        <v>1643000000</v>
      </c>
      <c r="AG2179">
        <v>17474000000</v>
      </c>
      <c r="AM2179">
        <v>772000000</v>
      </c>
      <c r="AN2179">
        <v>4029000000</v>
      </c>
      <c r="AQ2179">
        <v>5903000000</v>
      </c>
      <c r="AU2179">
        <v>-264000000</v>
      </c>
      <c r="AV2179">
        <v>-5293000000</v>
      </c>
      <c r="AY2179">
        <v>2.5499999999999998</v>
      </c>
      <c r="BP2179">
        <v>0.56775997965929303</v>
      </c>
      <c r="BR2179">
        <v>30.899421568627499</v>
      </c>
      <c r="BS2179">
        <v>0.44568584070796502</v>
      </c>
      <c r="BU2179">
        <v>2.2226049640486698E-8</v>
      </c>
    </row>
    <row r="2180" spans="3:73" x14ac:dyDescent="0.3">
      <c r="C2180">
        <v>320187</v>
      </c>
      <c r="D2180" t="s">
        <v>4349</v>
      </c>
      <c r="E2180" t="s">
        <v>649</v>
      </c>
      <c r="F2180" t="s">
        <v>3614</v>
      </c>
      <c r="G2180" t="s">
        <v>4170</v>
      </c>
      <c r="H2180" t="s">
        <v>4730</v>
      </c>
      <c r="I2180" t="s">
        <v>4733</v>
      </c>
      <c r="J2180">
        <v>2018</v>
      </c>
      <c r="K2180" t="s">
        <v>4062</v>
      </c>
      <c r="L2180">
        <v>65.576232000000005</v>
      </c>
      <c r="M2180">
        <v>22536000000</v>
      </c>
      <c r="N2180">
        <v>15134000000</v>
      </c>
      <c r="O2180">
        <v>4249000000</v>
      </c>
      <c r="P2180">
        <v>3498000000</v>
      </c>
      <c r="S2180">
        <v>4454000000</v>
      </c>
      <c r="T2180">
        <v>285000000</v>
      </c>
      <c r="U2180">
        <v>154000000</v>
      </c>
      <c r="W2180">
        <v>6040000000</v>
      </c>
      <c r="X2180">
        <v>2279000000</v>
      </c>
      <c r="AA2180">
        <v>3474000000</v>
      </c>
      <c r="AB2180">
        <v>9812000000</v>
      </c>
      <c r="AD2180">
        <v>3517000000</v>
      </c>
      <c r="AG2180">
        <v>15956000000</v>
      </c>
      <c r="AM2180">
        <v>2392000000</v>
      </c>
      <c r="AN2180">
        <v>1933000000</v>
      </c>
      <c r="AQ2180">
        <v>4955000000</v>
      </c>
      <c r="AU2180">
        <v>276000000</v>
      </c>
      <c r="AV2180">
        <v>-4835000000</v>
      </c>
      <c r="AY2180">
        <v>1.19</v>
      </c>
      <c r="BP2180">
        <v>0.70347682119205301</v>
      </c>
      <c r="BR2180">
        <v>55.106077310924398</v>
      </c>
      <c r="BS2180">
        <v>0.197003668976763</v>
      </c>
      <c r="BU2180">
        <v>7.9530896942519407E-9</v>
      </c>
    </row>
    <row r="2181" spans="3:73" x14ac:dyDescent="0.3">
      <c r="C2181">
        <v>320187</v>
      </c>
      <c r="D2181" t="s">
        <v>4349</v>
      </c>
      <c r="E2181" t="s">
        <v>649</v>
      </c>
      <c r="F2181" t="s">
        <v>3614</v>
      </c>
      <c r="G2181" t="s">
        <v>4170</v>
      </c>
      <c r="H2181" t="s">
        <v>4730</v>
      </c>
      <c r="I2181" t="s">
        <v>4733</v>
      </c>
      <c r="J2181">
        <v>2017</v>
      </c>
      <c r="K2181" t="s">
        <v>4062</v>
      </c>
      <c r="L2181">
        <v>49.431342999999998</v>
      </c>
      <c r="M2181">
        <v>23259000000</v>
      </c>
      <c r="N2181">
        <v>16061000000</v>
      </c>
      <c r="O2181">
        <v>3808000000</v>
      </c>
      <c r="P2181">
        <v>3677000000</v>
      </c>
      <c r="S2181">
        <v>3989000000</v>
      </c>
      <c r="T2181">
        <v>283000000</v>
      </c>
      <c r="U2181">
        <v>139000000</v>
      </c>
      <c r="W2181">
        <v>5474000000</v>
      </c>
      <c r="X2181">
        <v>2048000000</v>
      </c>
      <c r="AA2181">
        <v>3477000000</v>
      </c>
      <c r="AB2181">
        <v>12407000000</v>
      </c>
      <c r="AD2181">
        <v>3979000000</v>
      </c>
      <c r="AG2181">
        <v>15312000000</v>
      </c>
      <c r="AM2181">
        <v>646000000</v>
      </c>
      <c r="AN2181">
        <v>4240000000</v>
      </c>
      <c r="AQ2181">
        <v>3640000000</v>
      </c>
      <c r="AU2181">
        <v>-1008000000</v>
      </c>
      <c r="AV2181">
        <v>-1942000000</v>
      </c>
      <c r="AY2181">
        <v>2.56</v>
      </c>
      <c r="BP2181">
        <v>0.69565217391304301</v>
      </c>
      <c r="BR2181">
        <v>19.309118359374999</v>
      </c>
      <c r="BS2181">
        <v>0.34174256468122799</v>
      </c>
      <c r="BU2181">
        <v>1.01994227516724E-8</v>
      </c>
    </row>
    <row r="2182" spans="3:73" x14ac:dyDescent="0.3">
      <c r="C2182">
        <v>895456</v>
      </c>
      <c r="D2182" t="s">
        <v>4400</v>
      </c>
      <c r="E2182" t="s">
        <v>1250</v>
      </c>
      <c r="F2182" t="s">
        <v>3614</v>
      </c>
      <c r="G2182" t="s">
        <v>4084</v>
      </c>
      <c r="H2182" t="s">
        <v>4596</v>
      </c>
      <c r="I2182" t="s">
        <v>4734</v>
      </c>
      <c r="J2182">
        <v>2026</v>
      </c>
      <c r="K2182" t="s">
        <v>4062</v>
      </c>
      <c r="L2182">
        <v>39.318041999999998</v>
      </c>
    </row>
    <row r="2183" spans="3:73" x14ac:dyDescent="0.3">
      <c r="C2183">
        <v>895456</v>
      </c>
      <c r="D2183" t="s">
        <v>4400</v>
      </c>
      <c r="E2183" t="s">
        <v>1250</v>
      </c>
      <c r="F2183" t="s">
        <v>3614</v>
      </c>
      <c r="G2183" t="s">
        <v>4084</v>
      </c>
      <c r="H2183" t="s">
        <v>4596</v>
      </c>
      <c r="I2183" t="s">
        <v>4734</v>
      </c>
      <c r="J2183">
        <v>2025</v>
      </c>
      <c r="K2183" t="s">
        <v>4062</v>
      </c>
      <c r="L2183">
        <v>23.617114999999998</v>
      </c>
      <c r="M2183">
        <v>477488000</v>
      </c>
      <c r="N2183">
        <v>270716000</v>
      </c>
      <c r="O2183">
        <v>2902000</v>
      </c>
      <c r="P2183">
        <v>77055000</v>
      </c>
      <c r="Q2183">
        <v>181134000</v>
      </c>
      <c r="S2183">
        <v>49929000</v>
      </c>
      <c r="T2183">
        <v>103033000</v>
      </c>
      <c r="U2183">
        <v>47844000</v>
      </c>
      <c r="V2183">
        <v>225400000</v>
      </c>
      <c r="W2183">
        <v>96132000</v>
      </c>
      <c r="X2183">
        <v>52958000</v>
      </c>
      <c r="AA2183">
        <v>122642000</v>
      </c>
      <c r="AB2183">
        <v>252088000</v>
      </c>
      <c r="AD2183">
        <v>175998000</v>
      </c>
      <c r="AE2183">
        <v>0</v>
      </c>
      <c r="AF2183">
        <v>7505139</v>
      </c>
      <c r="AG2183">
        <v>197290000</v>
      </c>
      <c r="AJ2183">
        <v>37187000</v>
      </c>
      <c r="AL2183">
        <v>160103000</v>
      </c>
      <c r="AM2183">
        <v>4906000</v>
      </c>
      <c r="AN2183">
        <v>22274000</v>
      </c>
      <c r="AQ2183">
        <v>16299000</v>
      </c>
      <c r="AU2183">
        <v>-6204000</v>
      </c>
      <c r="AV2183">
        <v>-10912000</v>
      </c>
      <c r="AW2183">
        <v>4634000</v>
      </c>
      <c r="AX2183">
        <v>4634000</v>
      </c>
      <c r="AY2183">
        <v>2.98</v>
      </c>
      <c r="AZ2183">
        <v>173917500</v>
      </c>
      <c r="BN2183">
        <v>0.47205374794759197</v>
      </c>
      <c r="BP2183">
        <v>3.01876586360421E-2</v>
      </c>
      <c r="BQ2183">
        <v>0.93186451961885697</v>
      </c>
      <c r="BR2183">
        <v>7.92520637583893</v>
      </c>
      <c r="BS2183">
        <v>8.8358033702516603E-2</v>
      </c>
      <c r="BT2183">
        <v>196213.635746788</v>
      </c>
      <c r="BU2183">
        <v>2.7918426382850399E-7</v>
      </c>
    </row>
    <row r="2184" spans="3:73" x14ac:dyDescent="0.3">
      <c r="C2184">
        <v>895456</v>
      </c>
      <c r="D2184" t="s">
        <v>4400</v>
      </c>
      <c r="E2184" t="s">
        <v>1250</v>
      </c>
      <c r="F2184" t="s">
        <v>3614</v>
      </c>
      <c r="G2184" t="s">
        <v>4084</v>
      </c>
      <c r="H2184" t="s">
        <v>4596</v>
      </c>
      <c r="I2184" t="s">
        <v>4734</v>
      </c>
      <c r="J2184">
        <v>2024</v>
      </c>
      <c r="K2184" t="s">
        <v>4062</v>
      </c>
      <c r="L2184">
        <v>28.274957000000001</v>
      </c>
      <c r="M2184">
        <v>457300000</v>
      </c>
      <c r="N2184">
        <v>246439000</v>
      </c>
      <c r="O2184">
        <v>3719000</v>
      </c>
      <c r="P2184">
        <v>71983000</v>
      </c>
      <c r="Q2184">
        <v>166701000</v>
      </c>
      <c r="S2184">
        <v>49666000</v>
      </c>
      <c r="T2184">
        <v>105823000</v>
      </c>
      <c r="U2184">
        <v>47844000</v>
      </c>
      <c r="V2184">
        <v>225076000</v>
      </c>
      <c r="W2184">
        <v>90407000</v>
      </c>
      <c r="X2184">
        <v>58069000</v>
      </c>
      <c r="AA2184">
        <v>128737000</v>
      </c>
      <c r="AB2184">
        <v>232224000</v>
      </c>
      <c r="AD2184">
        <v>158358000</v>
      </c>
      <c r="AE2184">
        <v>73866000</v>
      </c>
      <c r="AF2184">
        <v>7454465</v>
      </c>
      <c r="AG2184">
        <v>179010000</v>
      </c>
      <c r="AJ2184">
        <v>31066000</v>
      </c>
      <c r="AL2184">
        <v>147944000</v>
      </c>
      <c r="AM2184">
        <v>2671000</v>
      </c>
      <c r="AN2184">
        <v>11387000</v>
      </c>
      <c r="AQ2184">
        <v>52764000</v>
      </c>
      <c r="AU2184">
        <v>-2963000</v>
      </c>
      <c r="AV2184">
        <v>-50552000</v>
      </c>
      <c r="AW2184">
        <v>4611000</v>
      </c>
      <c r="AX2184">
        <v>4611000</v>
      </c>
      <c r="AY2184">
        <v>1.53</v>
      </c>
      <c r="AZ2184">
        <v>167951000</v>
      </c>
      <c r="BN2184">
        <v>0.49218456155696499</v>
      </c>
      <c r="BP2184">
        <v>4.1136195206123403E-2</v>
      </c>
      <c r="BQ2184">
        <v>0.88198922649794798</v>
      </c>
      <c r="BR2184">
        <v>18.480364052287602</v>
      </c>
      <c r="BS2184">
        <v>4.9034552845528503E-2</v>
      </c>
      <c r="BT2184">
        <v>163077.171081109</v>
      </c>
      <c r="BU2184">
        <v>1.8628860156573001E-7</v>
      </c>
    </row>
    <row r="2185" spans="3:73" x14ac:dyDescent="0.3">
      <c r="C2185">
        <v>895456</v>
      </c>
      <c r="D2185" t="s">
        <v>4400</v>
      </c>
      <c r="E2185" t="s">
        <v>1250</v>
      </c>
      <c r="F2185" t="s">
        <v>3614</v>
      </c>
      <c r="G2185" t="s">
        <v>4084</v>
      </c>
      <c r="H2185" t="s">
        <v>4596</v>
      </c>
      <c r="I2185" t="s">
        <v>4734</v>
      </c>
      <c r="J2185">
        <v>2023</v>
      </c>
      <c r="K2185" t="s">
        <v>4062</v>
      </c>
      <c r="L2185">
        <v>21.289632000000001</v>
      </c>
      <c r="M2185">
        <v>479385000</v>
      </c>
      <c r="N2185">
        <v>258173000</v>
      </c>
      <c r="O2185">
        <v>4470000</v>
      </c>
      <c r="P2185">
        <v>77028000</v>
      </c>
      <c r="Q2185">
        <v>169201000</v>
      </c>
      <c r="S2185">
        <v>51976000</v>
      </c>
      <c r="T2185">
        <v>112618000</v>
      </c>
      <c r="U2185">
        <v>47844000</v>
      </c>
      <c r="V2185">
        <v>255830000</v>
      </c>
      <c r="W2185">
        <v>71529000</v>
      </c>
      <c r="X2185">
        <v>49840000</v>
      </c>
      <c r="AA2185">
        <v>173130000</v>
      </c>
      <c r="AB2185">
        <v>223555000</v>
      </c>
      <c r="AD2185">
        <v>151582000</v>
      </c>
      <c r="AE2185">
        <v>71973000</v>
      </c>
      <c r="AF2185">
        <v>7412480</v>
      </c>
      <c r="AG2185">
        <v>178598000</v>
      </c>
      <c r="AJ2185">
        <v>35372000</v>
      </c>
      <c r="AL2185">
        <v>143226000</v>
      </c>
      <c r="AM2185">
        <v>3728000</v>
      </c>
      <c r="AN2185">
        <v>10426000</v>
      </c>
      <c r="AQ2185">
        <v>73576000</v>
      </c>
      <c r="AU2185">
        <v>13382000</v>
      </c>
      <c r="AV2185">
        <v>-88207000</v>
      </c>
      <c r="AW2185">
        <v>4565000</v>
      </c>
      <c r="AX2185">
        <v>4565000</v>
      </c>
      <c r="AY2185">
        <v>1.42</v>
      </c>
      <c r="AZ2185">
        <v>202300500</v>
      </c>
      <c r="BN2185">
        <v>0.533662922285845</v>
      </c>
      <c r="BP2185">
        <v>6.2492136056704298E-2</v>
      </c>
      <c r="BQ2185">
        <v>1.24385913405752</v>
      </c>
      <c r="BR2185">
        <v>14.992698591549299</v>
      </c>
      <c r="BS2185">
        <v>4.6637292836214803E-2</v>
      </c>
      <c r="BT2185">
        <v>214423.62178923501</v>
      </c>
      <c r="BU2185">
        <v>1.35229708304444E-7</v>
      </c>
    </row>
    <row r="2186" spans="3:73" x14ac:dyDescent="0.3">
      <c r="C2186">
        <v>895456</v>
      </c>
      <c r="D2186" t="s">
        <v>4400</v>
      </c>
      <c r="E2186" t="s">
        <v>1250</v>
      </c>
      <c r="F2186" t="s">
        <v>3614</v>
      </c>
      <c r="G2186" t="s">
        <v>4084</v>
      </c>
      <c r="H2186" t="s">
        <v>4596</v>
      </c>
      <c r="I2186" t="s">
        <v>4734</v>
      </c>
      <c r="J2186">
        <v>2022</v>
      </c>
      <c r="K2186" t="s">
        <v>4062</v>
      </c>
      <c r="L2186">
        <v>29.609349000000002</v>
      </c>
      <c r="M2186">
        <v>582390000</v>
      </c>
      <c r="N2186">
        <v>341047000</v>
      </c>
      <c r="O2186">
        <v>5719000</v>
      </c>
      <c r="P2186">
        <v>94953000</v>
      </c>
      <c r="Q2186">
        <v>235400000</v>
      </c>
      <c r="S2186">
        <v>57359000</v>
      </c>
      <c r="T2186">
        <v>121782000</v>
      </c>
      <c r="U2186">
        <v>50246000</v>
      </c>
      <c r="V2186">
        <v>366917000</v>
      </c>
      <c r="W2186">
        <v>96294000</v>
      </c>
      <c r="X2186">
        <v>69686000</v>
      </c>
      <c r="AA2186">
        <v>256896000</v>
      </c>
      <c r="AB2186">
        <v>215473000</v>
      </c>
      <c r="AD2186">
        <v>145721000</v>
      </c>
      <c r="AE2186">
        <v>69752000</v>
      </c>
      <c r="AF2186">
        <v>7339011</v>
      </c>
      <c r="AG2186">
        <v>225219000</v>
      </c>
      <c r="AJ2186">
        <v>44038000</v>
      </c>
      <c r="AL2186">
        <v>181181000</v>
      </c>
      <c r="AM2186">
        <v>5303000</v>
      </c>
      <c r="AN2186">
        <v>20465000</v>
      </c>
      <c r="AQ2186">
        <v>19123000</v>
      </c>
      <c r="AU2186">
        <v>-1234000</v>
      </c>
      <c r="AV2186">
        <v>-18079000</v>
      </c>
      <c r="AW2186">
        <v>4538000</v>
      </c>
      <c r="AX2186">
        <v>4538000</v>
      </c>
      <c r="AY2186">
        <v>2.8</v>
      </c>
      <c r="AZ2186">
        <v>233932000</v>
      </c>
      <c r="BN2186">
        <v>0.63001940280568003</v>
      </c>
      <c r="BP2186">
        <v>5.9391031632292798E-2</v>
      </c>
      <c r="BQ2186">
        <v>1.0971296238602599</v>
      </c>
      <c r="BR2186">
        <v>10.5747675</v>
      </c>
      <c r="BS2186">
        <v>9.4977096898451296E-2</v>
      </c>
      <c r="BT2186">
        <v>153262.403709045</v>
      </c>
      <c r="BU2186">
        <v>3.84763646489351E-7</v>
      </c>
    </row>
    <row r="2187" spans="3:73" x14ac:dyDescent="0.3">
      <c r="C2187">
        <v>895456</v>
      </c>
      <c r="D2187" t="s">
        <v>4400</v>
      </c>
      <c r="E2187" t="s">
        <v>1250</v>
      </c>
      <c r="F2187" t="s">
        <v>3614</v>
      </c>
      <c r="G2187" t="s">
        <v>4084</v>
      </c>
      <c r="H2187" t="s">
        <v>4596</v>
      </c>
      <c r="I2187" t="s">
        <v>4734</v>
      </c>
      <c r="J2187">
        <v>2021</v>
      </c>
      <c r="K2187" t="s">
        <v>4062</v>
      </c>
      <c r="L2187">
        <v>44.229402</v>
      </c>
      <c r="M2187">
        <v>624575000</v>
      </c>
      <c r="N2187">
        <v>375285000</v>
      </c>
      <c r="O2187">
        <v>5909000</v>
      </c>
      <c r="P2187">
        <v>126807000</v>
      </c>
      <c r="Q2187">
        <v>232464000</v>
      </c>
      <c r="S2187">
        <v>59989000</v>
      </c>
      <c r="T2187">
        <v>126315000</v>
      </c>
      <c r="U2187">
        <v>50641000</v>
      </c>
      <c r="V2187">
        <v>426720000</v>
      </c>
      <c r="W2187">
        <v>140136000</v>
      </c>
      <c r="X2187">
        <v>114632000</v>
      </c>
      <c r="AA2187">
        <v>270044000</v>
      </c>
      <c r="AB2187">
        <v>197855000</v>
      </c>
      <c r="AD2187">
        <v>129794000</v>
      </c>
      <c r="AE2187">
        <v>68061000</v>
      </c>
      <c r="AF2187">
        <v>7302199</v>
      </c>
      <c r="AG2187">
        <v>194536000</v>
      </c>
      <c r="AJ2187">
        <v>35972000</v>
      </c>
      <c r="AL2187">
        <v>158564000</v>
      </c>
      <c r="AM2187">
        <v>4810000</v>
      </c>
      <c r="AN2187">
        <v>20559000</v>
      </c>
      <c r="AQ2187">
        <v>-54875000</v>
      </c>
      <c r="AU2187">
        <v>-233463000</v>
      </c>
      <c r="AV2187">
        <v>265894000</v>
      </c>
      <c r="AW2187">
        <v>4299000</v>
      </c>
      <c r="AX2187">
        <v>4299000</v>
      </c>
      <c r="AY2187">
        <v>2.82</v>
      </c>
      <c r="AZ2187">
        <v>155020000</v>
      </c>
      <c r="BN2187">
        <v>0.68321658727934997</v>
      </c>
      <c r="BP2187">
        <v>4.2166181423759802E-2</v>
      </c>
      <c r="BQ2187">
        <v>1.0191599588970699</v>
      </c>
      <c r="BR2187">
        <v>15.684185106383</v>
      </c>
      <c r="BS2187">
        <v>0.103909428621971</v>
      </c>
      <c r="BT2187">
        <v>97197.787119075205</v>
      </c>
      <c r="BU2187">
        <v>6.30395560587299E-7</v>
      </c>
    </row>
    <row r="2188" spans="3:73" x14ac:dyDescent="0.3">
      <c r="C2188">
        <v>895456</v>
      </c>
      <c r="D2188" t="s">
        <v>4400</v>
      </c>
      <c r="E2188" t="s">
        <v>1250</v>
      </c>
      <c r="F2188" t="s">
        <v>3614</v>
      </c>
      <c r="G2188" t="s">
        <v>4084</v>
      </c>
      <c r="H2188" t="s">
        <v>4596</v>
      </c>
      <c r="I2188" t="s">
        <v>4734</v>
      </c>
      <c r="J2188">
        <v>2020</v>
      </c>
      <c r="K2188" t="s">
        <v>4062</v>
      </c>
      <c r="L2188">
        <v>20.714272999999999</v>
      </c>
      <c r="M2188">
        <v>229091000</v>
      </c>
      <c r="N2188">
        <v>163186000</v>
      </c>
      <c r="O2188">
        <v>28353000</v>
      </c>
      <c r="P2188">
        <v>48010000</v>
      </c>
      <c r="Q2188">
        <v>77576000</v>
      </c>
      <c r="S2188">
        <v>33750000</v>
      </c>
      <c r="T2188">
        <v>30209000</v>
      </c>
      <c r="V2188">
        <v>49586000</v>
      </c>
      <c r="W2188">
        <v>39983000</v>
      </c>
      <c r="X2188">
        <v>20090000</v>
      </c>
      <c r="AB2188">
        <v>179505000</v>
      </c>
      <c r="AD2188">
        <v>113534000</v>
      </c>
      <c r="AE2188">
        <v>65971000</v>
      </c>
      <c r="AF2188">
        <v>7247631</v>
      </c>
      <c r="AG2188">
        <v>36121000</v>
      </c>
      <c r="AJ2188">
        <v>27170000</v>
      </c>
      <c r="AL2188">
        <v>77565000</v>
      </c>
      <c r="AM2188">
        <v>6001000</v>
      </c>
      <c r="AN2188">
        <v>9721000</v>
      </c>
      <c r="AQ2188">
        <v>31441000</v>
      </c>
      <c r="AU2188">
        <v>-11711000</v>
      </c>
      <c r="AV2188">
        <v>-6895000</v>
      </c>
      <c r="AW2188">
        <v>4093000</v>
      </c>
      <c r="AX2188">
        <v>4093000</v>
      </c>
      <c r="AY2188">
        <v>1.34</v>
      </c>
      <c r="AZ2188">
        <v>77153500</v>
      </c>
      <c r="BN2188">
        <v>0.216446739505262</v>
      </c>
      <c r="BP2188">
        <v>0.70912637871095197</v>
      </c>
      <c r="BQ2188">
        <v>2.1411599929970202</v>
      </c>
      <c r="BR2188">
        <v>15.4584126865672</v>
      </c>
      <c r="BS2188">
        <v>5.4154480376591201E-2</v>
      </c>
      <c r="BT2188">
        <v>197593.224729635</v>
      </c>
      <c r="BU2188">
        <v>1.54631491156235E-7</v>
      </c>
    </row>
    <row r="2189" spans="3:73" x14ac:dyDescent="0.3">
      <c r="C2189">
        <v>895456</v>
      </c>
      <c r="D2189" t="s">
        <v>4400</v>
      </c>
      <c r="E2189" t="s">
        <v>1250</v>
      </c>
      <c r="F2189" t="s">
        <v>3614</v>
      </c>
      <c r="G2189" t="s">
        <v>4084</v>
      </c>
      <c r="H2189" t="s">
        <v>4596</v>
      </c>
      <c r="I2189" t="s">
        <v>4734</v>
      </c>
      <c r="J2189">
        <v>2019</v>
      </c>
      <c r="K2189" t="s">
        <v>4062</v>
      </c>
      <c r="L2189">
        <v>24.479880999999999</v>
      </c>
      <c r="M2189">
        <v>205826000</v>
      </c>
      <c r="N2189">
        <v>146126000</v>
      </c>
      <c r="O2189">
        <v>15518000</v>
      </c>
      <c r="P2189">
        <v>45585000</v>
      </c>
      <c r="Q2189">
        <v>76731000</v>
      </c>
      <c r="S2189">
        <v>27423000</v>
      </c>
      <c r="T2189">
        <v>30240000</v>
      </c>
      <c r="V2189">
        <v>41170000</v>
      </c>
      <c r="W2189">
        <v>31534000</v>
      </c>
      <c r="X2189">
        <v>15776000</v>
      </c>
      <c r="AB2189">
        <v>164656000</v>
      </c>
      <c r="AE2189">
        <v>67993000</v>
      </c>
      <c r="AF2189">
        <v>7354970</v>
      </c>
      <c r="AG2189">
        <v>28252000</v>
      </c>
      <c r="AH2189">
        <v>75341000</v>
      </c>
      <c r="AJ2189">
        <v>22085000</v>
      </c>
      <c r="AL2189">
        <v>75600000</v>
      </c>
      <c r="AM2189">
        <v>4769000</v>
      </c>
      <c r="AN2189">
        <v>5085000</v>
      </c>
      <c r="AQ2189">
        <v>18088000</v>
      </c>
      <c r="AU2189">
        <v>-7700000</v>
      </c>
      <c r="AV2189">
        <v>-5043000</v>
      </c>
      <c r="AW2189">
        <v>3987000</v>
      </c>
      <c r="AX2189">
        <v>3987000</v>
      </c>
      <c r="AY2189">
        <v>0.68</v>
      </c>
      <c r="AZ2189">
        <v>74776500</v>
      </c>
      <c r="BA2189">
        <v>0.293133884604664</v>
      </c>
      <c r="BE2189">
        <v>0.24008176159063499</v>
      </c>
      <c r="BG2189">
        <v>0.37498838613769397</v>
      </c>
      <c r="BI2189">
        <v>0.36604219097684498</v>
      </c>
      <c r="BJ2189">
        <v>-0.10220198829322701</v>
      </c>
      <c r="BN2189">
        <v>0.20002332066891501</v>
      </c>
      <c r="BP2189">
        <v>0.49210376101985198</v>
      </c>
      <c r="BQ2189">
        <v>2.2006405784232901</v>
      </c>
      <c r="BR2189">
        <v>35.999825000000001</v>
      </c>
      <c r="BS2189">
        <v>3.08825672918084E-2</v>
      </c>
      <c r="BT2189">
        <v>162868.43878040099</v>
      </c>
      <c r="BU2189">
        <v>1.0109755538820301E-7</v>
      </c>
    </row>
    <row r="2190" spans="3:73" x14ac:dyDescent="0.3">
      <c r="C2190">
        <v>895456</v>
      </c>
      <c r="D2190" t="s">
        <v>4400</v>
      </c>
      <c r="E2190" t="s">
        <v>1250</v>
      </c>
      <c r="F2190" t="s">
        <v>3614</v>
      </c>
      <c r="G2190" t="s">
        <v>4084</v>
      </c>
      <c r="H2190" t="s">
        <v>4596</v>
      </c>
      <c r="I2190" t="s">
        <v>4734</v>
      </c>
      <c r="J2190">
        <v>2018</v>
      </c>
      <c r="K2190" t="s">
        <v>4062</v>
      </c>
      <c r="L2190">
        <v>22.460602000000002</v>
      </c>
      <c r="M2190">
        <v>184663000</v>
      </c>
      <c r="N2190">
        <v>131185000</v>
      </c>
      <c r="O2190">
        <v>10173000</v>
      </c>
      <c r="P2190">
        <v>43337000</v>
      </c>
      <c r="Q2190">
        <v>72822000</v>
      </c>
      <c r="S2190">
        <v>23057000</v>
      </c>
      <c r="T2190">
        <v>30273000</v>
      </c>
      <c r="V2190">
        <v>33088000</v>
      </c>
      <c r="W2190">
        <v>25018000</v>
      </c>
      <c r="X2190">
        <v>13543000</v>
      </c>
      <c r="AB2190">
        <v>151575000</v>
      </c>
      <c r="AE2190">
        <v>68387000</v>
      </c>
      <c r="AF2190">
        <v>7368494</v>
      </c>
      <c r="AG2190">
        <v>24132000</v>
      </c>
      <c r="AH2190">
        <v>67185000</v>
      </c>
      <c r="AJ2190">
        <v>18061000</v>
      </c>
      <c r="AL2190">
        <v>68968000</v>
      </c>
      <c r="AM2190">
        <v>3346000</v>
      </c>
      <c r="AN2190">
        <v>3608000</v>
      </c>
      <c r="AQ2190">
        <v>17570000</v>
      </c>
      <c r="AU2190">
        <v>-4219000</v>
      </c>
      <c r="AV2190">
        <v>-6858000</v>
      </c>
      <c r="AW2190">
        <v>3484000</v>
      </c>
      <c r="AX2190">
        <v>3484000</v>
      </c>
      <c r="AY2190">
        <v>0.48</v>
      </c>
      <c r="AZ2190">
        <v>69222216</v>
      </c>
      <c r="BA2190">
        <v>0.26882488650740499</v>
      </c>
      <c r="BE2190">
        <v>0.26151670759842199</v>
      </c>
      <c r="BG2190">
        <v>0.35918731859790098</v>
      </c>
      <c r="BI2190">
        <v>0.363824913491062</v>
      </c>
      <c r="BJ2190">
        <v>-6.2796755228101506E-2</v>
      </c>
      <c r="BN2190">
        <v>0.179180453041486</v>
      </c>
      <c r="BP2190">
        <v>0.40662722839555498</v>
      </c>
      <c r="BQ2190">
        <v>2.3328403549444401</v>
      </c>
      <c r="BR2190">
        <v>46.792920833333298</v>
      </c>
      <c r="BS2190">
        <v>2.38033976579251E-2</v>
      </c>
      <c r="BT2190">
        <v>155116.05610570899</v>
      </c>
      <c r="BU2190">
        <v>7.1127091934685794E-8</v>
      </c>
    </row>
    <row r="2191" spans="3:73" x14ac:dyDescent="0.3">
      <c r="C2191">
        <v>895456</v>
      </c>
      <c r="D2191" t="s">
        <v>4400</v>
      </c>
      <c r="E2191" t="s">
        <v>1250</v>
      </c>
      <c r="F2191" t="s">
        <v>3614</v>
      </c>
      <c r="G2191" t="s">
        <v>4084</v>
      </c>
      <c r="H2191" t="s">
        <v>4596</v>
      </c>
      <c r="I2191" t="s">
        <v>4734</v>
      </c>
      <c r="J2191">
        <v>2017</v>
      </c>
      <c r="K2191" t="s">
        <v>4062</v>
      </c>
      <c r="L2191">
        <v>11.986098999999999</v>
      </c>
      <c r="M2191">
        <v>173479290</v>
      </c>
      <c r="N2191">
        <v>119185563</v>
      </c>
      <c r="O2191">
        <v>3680776</v>
      </c>
      <c r="P2191">
        <v>45027002</v>
      </c>
      <c r="Q2191">
        <v>65622432</v>
      </c>
      <c r="S2191">
        <v>23781001</v>
      </c>
      <c r="T2191">
        <v>30314749</v>
      </c>
      <c r="V2191">
        <v>32386428</v>
      </c>
      <c r="W2191">
        <v>20025851</v>
      </c>
      <c r="X2191">
        <v>12982535</v>
      </c>
      <c r="AB2191">
        <v>141092862</v>
      </c>
      <c r="AE2191">
        <v>68973927</v>
      </c>
      <c r="AF2191">
        <v>7398654</v>
      </c>
      <c r="AG2191">
        <v>23345672</v>
      </c>
      <c r="AJ2191">
        <v>11825256</v>
      </c>
      <c r="AL2191">
        <v>68943561</v>
      </c>
      <c r="AM2191">
        <v>-225362</v>
      </c>
      <c r="AN2191">
        <v>4396778</v>
      </c>
      <c r="AO2191">
        <v>389586</v>
      </c>
      <c r="AQ2191">
        <v>17107336</v>
      </c>
      <c r="AU2191">
        <v>-1578961</v>
      </c>
      <c r="AV2191">
        <v>-16328104</v>
      </c>
      <c r="AW2191">
        <v>3269418</v>
      </c>
      <c r="AX2191">
        <v>3269418</v>
      </c>
      <c r="AY2191">
        <v>0.59</v>
      </c>
      <c r="BB2191">
        <v>4561002</v>
      </c>
      <c r="BC2191">
        <v>4561002</v>
      </c>
      <c r="BN2191">
        <v>0.18668757521430901</v>
      </c>
      <c r="BO2191">
        <v>11.7073046772728</v>
      </c>
      <c r="BP2191">
        <v>0.183801227723107</v>
      </c>
      <c r="BQ2191">
        <v>2.6746993673327499</v>
      </c>
      <c r="BR2191">
        <v>20.315422033898301</v>
      </c>
      <c r="BS2191">
        <v>3.1162299337297399E-2</v>
      </c>
      <c r="BT2191">
        <v>272767.47839309502</v>
      </c>
      <c r="BU2191">
        <v>5.0121588787390199E-8</v>
      </c>
    </row>
    <row r="2192" spans="3:73" x14ac:dyDescent="0.3">
      <c r="C2192">
        <v>913241</v>
      </c>
      <c r="D2192" t="s">
        <v>4411</v>
      </c>
      <c r="E2192" t="s">
        <v>1198</v>
      </c>
      <c r="F2192" t="s">
        <v>3614</v>
      </c>
      <c r="G2192" t="s">
        <v>4084</v>
      </c>
      <c r="H2192" t="s">
        <v>4596</v>
      </c>
      <c r="I2192" t="s">
        <v>4735</v>
      </c>
      <c r="J2192">
        <v>2026</v>
      </c>
      <c r="K2192" t="s">
        <v>4062</v>
      </c>
      <c r="L2192">
        <v>37.828403999999999</v>
      </c>
    </row>
    <row r="2193" spans="3:73" x14ac:dyDescent="0.3">
      <c r="C2193">
        <v>913241</v>
      </c>
      <c r="D2193" t="s">
        <v>4411</v>
      </c>
      <c r="E2193" t="s">
        <v>1198</v>
      </c>
      <c r="F2193" t="s">
        <v>3614</v>
      </c>
      <c r="G2193" t="s">
        <v>4084</v>
      </c>
      <c r="H2193" t="s">
        <v>4596</v>
      </c>
      <c r="I2193" t="s">
        <v>4735</v>
      </c>
      <c r="J2193">
        <v>2025</v>
      </c>
      <c r="K2193" t="s">
        <v>4062</v>
      </c>
      <c r="L2193">
        <v>28.627367</v>
      </c>
      <c r="M2193">
        <v>1914277000</v>
      </c>
      <c r="N2193">
        <v>1000699000</v>
      </c>
      <c r="O2193">
        <v>112423000</v>
      </c>
      <c r="Q2193">
        <v>417016000</v>
      </c>
      <c r="S2193">
        <v>115802000</v>
      </c>
      <c r="T2193">
        <v>281419000</v>
      </c>
      <c r="U2193">
        <v>254518000</v>
      </c>
      <c r="V2193">
        <v>1010295000</v>
      </c>
      <c r="W2193">
        <v>525707000</v>
      </c>
      <c r="X2193">
        <v>197247000</v>
      </c>
      <c r="AB2193">
        <v>866388000</v>
      </c>
      <c r="AC2193">
        <v>1529311000</v>
      </c>
      <c r="AD2193">
        <v>1771550000</v>
      </c>
      <c r="AE2193">
        <v>7000</v>
      </c>
      <c r="AF2193">
        <v>72674000</v>
      </c>
      <c r="AG2193">
        <v>1049469000</v>
      </c>
      <c r="AH2193">
        <v>2534109000</v>
      </c>
      <c r="AJ2193">
        <v>80771000</v>
      </c>
      <c r="AM2193">
        <v>28662000</v>
      </c>
      <c r="AQ2193">
        <v>162199000</v>
      </c>
      <c r="AS2193">
        <v>33437000</v>
      </c>
      <c r="AU2193">
        <v>-400919000</v>
      </c>
      <c r="AV2193">
        <v>157146000</v>
      </c>
      <c r="AW2193">
        <v>60962000</v>
      </c>
      <c r="AX2193">
        <v>60962000</v>
      </c>
      <c r="AY2193">
        <v>0.63</v>
      </c>
      <c r="AZ2193">
        <v>337320500</v>
      </c>
      <c r="BA2193">
        <v>3.1873530301972E-2</v>
      </c>
      <c r="BE2193">
        <v>6.4006323327054998E-2</v>
      </c>
      <c r="BG2193">
        <v>0.41413727665226702</v>
      </c>
      <c r="BI2193">
        <v>1.3237943098099201</v>
      </c>
      <c r="BJ2193">
        <v>-0.158209058884207</v>
      </c>
      <c r="BN2193">
        <v>0.52776844730412598</v>
      </c>
      <c r="BP2193">
        <v>0.21385106152286301</v>
      </c>
      <c r="BQ2193">
        <v>1.11028196314677</v>
      </c>
      <c r="BR2193">
        <v>45.440265079365098</v>
      </c>
      <c r="BT2193">
        <v>2129500.7675697198</v>
      </c>
      <c r="BU2193">
        <v>2.0816587037216601E-8</v>
      </c>
    </row>
    <row r="2194" spans="3:73" x14ac:dyDescent="0.3">
      <c r="C2194">
        <v>913241</v>
      </c>
      <c r="D2194" t="s">
        <v>4411</v>
      </c>
      <c r="E2194" t="s">
        <v>1198</v>
      </c>
      <c r="F2194" t="s">
        <v>3614</v>
      </c>
      <c r="G2194" t="s">
        <v>4084</v>
      </c>
      <c r="H2194" t="s">
        <v>4596</v>
      </c>
      <c r="I2194" t="s">
        <v>4735</v>
      </c>
      <c r="J2194">
        <v>2024</v>
      </c>
      <c r="K2194" t="s">
        <v>4062</v>
      </c>
      <c r="L2194">
        <v>41.482301999999997</v>
      </c>
      <c r="M2194">
        <v>1411771000</v>
      </c>
      <c r="N2194">
        <v>894695000</v>
      </c>
      <c r="O2194">
        <v>189924000</v>
      </c>
      <c r="Q2194">
        <v>257625000</v>
      </c>
      <c r="S2194">
        <v>57388000</v>
      </c>
      <c r="T2194">
        <v>113432000</v>
      </c>
      <c r="U2194">
        <v>183737000</v>
      </c>
      <c r="V2194">
        <v>535774000</v>
      </c>
      <c r="W2194">
        <v>413721000</v>
      </c>
      <c r="X2194">
        <v>206889000</v>
      </c>
      <c r="AB2194">
        <v>847719000</v>
      </c>
      <c r="AC2194">
        <v>1506229000</v>
      </c>
      <c r="AD2194">
        <v>1787851000</v>
      </c>
      <c r="AE2194">
        <v>7000</v>
      </c>
      <c r="AF2194">
        <v>72157000</v>
      </c>
      <c r="AG2194">
        <v>936932000</v>
      </c>
      <c r="AH2194">
        <v>2282927000</v>
      </c>
      <c r="AJ2194">
        <v>224939000</v>
      </c>
      <c r="AM2194">
        <v>54575000</v>
      </c>
      <c r="AQ2194">
        <v>198096000</v>
      </c>
      <c r="AS2194">
        <v>20010000</v>
      </c>
      <c r="AU2194">
        <v>-39493000</v>
      </c>
      <c r="AV2194">
        <v>-167906000</v>
      </c>
      <c r="AW2194">
        <v>61039000</v>
      </c>
      <c r="AX2194">
        <v>61039000</v>
      </c>
      <c r="AY2194">
        <v>2.38</v>
      </c>
      <c r="AZ2194">
        <v>243307500</v>
      </c>
      <c r="BA2194">
        <v>9.8530964853453501E-2</v>
      </c>
      <c r="BE2194">
        <v>8.6772814023400702E-2</v>
      </c>
      <c r="BG2194">
        <v>0.410408217170326</v>
      </c>
      <c r="BI2194">
        <v>1.61706608224705</v>
      </c>
      <c r="BJ2194">
        <v>-1.7299282894284399E-2</v>
      </c>
      <c r="BN2194">
        <v>0.37950489137402599</v>
      </c>
      <c r="BP2194">
        <v>0.45906299172630799</v>
      </c>
      <c r="BQ2194">
        <v>1.53985415291948</v>
      </c>
      <c r="BR2194">
        <v>17.429538655462199</v>
      </c>
      <c r="BT2194">
        <v>1471446.7871141799</v>
      </c>
      <c r="BU2194">
        <v>1.16462977425302E-7</v>
      </c>
    </row>
    <row r="2195" spans="3:73" x14ac:dyDescent="0.3">
      <c r="C2195">
        <v>913241</v>
      </c>
      <c r="D2195" t="s">
        <v>4411</v>
      </c>
      <c r="E2195" t="s">
        <v>1198</v>
      </c>
      <c r="F2195" t="s">
        <v>3614</v>
      </c>
      <c r="G2195" t="s">
        <v>4084</v>
      </c>
      <c r="H2195" t="s">
        <v>4596</v>
      </c>
      <c r="I2195" t="s">
        <v>4735</v>
      </c>
      <c r="J2195">
        <v>2023</v>
      </c>
      <c r="K2195" t="s">
        <v>4062</v>
      </c>
      <c r="L2195">
        <v>32.108849999999997</v>
      </c>
      <c r="M2195">
        <v>1347943000</v>
      </c>
      <c r="N2195">
        <v>854832000</v>
      </c>
      <c r="O2195">
        <v>204640000</v>
      </c>
      <c r="Q2195">
        <v>228990000</v>
      </c>
      <c r="S2195">
        <v>47199000</v>
      </c>
      <c r="T2195">
        <v>126267000</v>
      </c>
      <c r="U2195">
        <v>180003000</v>
      </c>
      <c r="V2195">
        <v>499911000</v>
      </c>
      <c r="W2195">
        <v>377624000</v>
      </c>
      <c r="X2195">
        <v>161140000</v>
      </c>
      <c r="AB2195">
        <v>829598000</v>
      </c>
      <c r="AC2195">
        <v>1407018000</v>
      </c>
      <c r="AD2195">
        <v>1679500000</v>
      </c>
      <c r="AE2195">
        <v>7000</v>
      </c>
      <c r="AF2195">
        <v>73681000</v>
      </c>
      <c r="AG2195">
        <v>832414000</v>
      </c>
      <c r="AH2195">
        <v>1981582000</v>
      </c>
      <c r="AJ2195">
        <v>213222000</v>
      </c>
      <c r="AM2195">
        <v>46639000</v>
      </c>
      <c r="AQ2195">
        <v>229237000</v>
      </c>
      <c r="AS2195">
        <v>15501000</v>
      </c>
      <c r="AU2195">
        <v>-99892000</v>
      </c>
      <c r="AV2195">
        <v>-200936000</v>
      </c>
      <c r="AW2195">
        <v>63177000</v>
      </c>
      <c r="AX2195">
        <v>63177000</v>
      </c>
      <c r="AY2195">
        <v>2.34</v>
      </c>
      <c r="AZ2195">
        <v>228871000</v>
      </c>
      <c r="BA2195">
        <v>0.10760190595191101</v>
      </c>
      <c r="BE2195">
        <v>0.115683832412688</v>
      </c>
      <c r="BG2195">
        <v>0.42007547504973303</v>
      </c>
      <c r="BI2195">
        <v>1.47007848254711</v>
      </c>
      <c r="BJ2195">
        <v>-5.0410227787696903E-2</v>
      </c>
      <c r="BN2195">
        <v>0.370869539735731</v>
      </c>
      <c r="BP2195">
        <v>0.541914708810881</v>
      </c>
      <c r="BQ2195">
        <v>1.6573152130161199</v>
      </c>
      <c r="BR2195">
        <v>13.721730769230801</v>
      </c>
      <c r="BT2195">
        <v>1967588.3751675901</v>
      </c>
      <c r="BU2195">
        <v>9.0567611059814501E-8</v>
      </c>
    </row>
    <row r="2196" spans="3:73" x14ac:dyDescent="0.3">
      <c r="C2196">
        <v>913241</v>
      </c>
      <c r="D2196" t="s">
        <v>4411</v>
      </c>
      <c r="E2196" t="s">
        <v>1198</v>
      </c>
      <c r="F2196" t="s">
        <v>3614</v>
      </c>
      <c r="G2196" t="s">
        <v>4084</v>
      </c>
      <c r="H2196" t="s">
        <v>4596</v>
      </c>
      <c r="I2196" t="s">
        <v>4735</v>
      </c>
      <c r="J2196">
        <v>2022</v>
      </c>
      <c r="K2196" t="s">
        <v>4062</v>
      </c>
      <c r="L2196">
        <v>31.765927000000001</v>
      </c>
      <c r="M2196">
        <v>1257988000</v>
      </c>
      <c r="N2196">
        <v>843557000</v>
      </c>
      <c r="O2196">
        <v>274713000</v>
      </c>
      <c r="Q2196">
        <v>228752000</v>
      </c>
      <c r="S2196">
        <v>40664000</v>
      </c>
      <c r="T2196">
        <v>101192000</v>
      </c>
      <c r="U2196">
        <v>168085000</v>
      </c>
      <c r="V2196">
        <v>414125000</v>
      </c>
      <c r="W2196">
        <v>320908000</v>
      </c>
      <c r="X2196">
        <v>130542000</v>
      </c>
      <c r="AB2196">
        <v>831553000</v>
      </c>
      <c r="AC2196">
        <v>1224310000</v>
      </c>
      <c r="AD2196">
        <v>1571123000</v>
      </c>
      <c r="AE2196">
        <v>8000</v>
      </c>
      <c r="AF2196">
        <v>76796000</v>
      </c>
      <c r="AG2196">
        <v>873836000</v>
      </c>
      <c r="AH2196">
        <v>2122009000</v>
      </c>
      <c r="AJ2196">
        <v>281644000</v>
      </c>
      <c r="AM2196">
        <v>65103000</v>
      </c>
      <c r="AQ2196">
        <v>267883000</v>
      </c>
      <c r="AS2196">
        <v>20576000</v>
      </c>
      <c r="AU2196">
        <v>5517000</v>
      </c>
      <c r="AV2196">
        <v>-215828000</v>
      </c>
      <c r="AW2196">
        <v>66005000</v>
      </c>
      <c r="AX2196">
        <v>66005000</v>
      </c>
      <c r="AY2196">
        <v>2.84</v>
      </c>
      <c r="AZ2196">
        <v>241982500</v>
      </c>
      <c r="BA2196">
        <v>0.13272516751814001</v>
      </c>
      <c r="BE2196">
        <v>0.12624027513549699</v>
      </c>
      <c r="BG2196">
        <v>0.41179655694202999</v>
      </c>
      <c r="BI2196">
        <v>1.68682769628963</v>
      </c>
      <c r="BJ2196">
        <v>2.59989472240693E-3</v>
      </c>
      <c r="BN2196">
        <v>0.32919630393930599</v>
      </c>
      <c r="BP2196">
        <v>0.85604908571927196</v>
      </c>
      <c r="BQ2196">
        <v>1.91582945891034</v>
      </c>
      <c r="BR2196">
        <v>11.185185563380299</v>
      </c>
      <c r="BT2196">
        <v>2077855.30704015</v>
      </c>
      <c r="BU2196">
        <v>1.08490057374575E-7</v>
      </c>
    </row>
    <row r="2197" spans="3:73" x14ac:dyDescent="0.3">
      <c r="C2197">
        <v>913241</v>
      </c>
      <c r="D2197" t="s">
        <v>4411</v>
      </c>
      <c r="E2197" t="s">
        <v>1198</v>
      </c>
      <c r="F2197" t="s">
        <v>3614</v>
      </c>
      <c r="G2197" t="s">
        <v>4084</v>
      </c>
      <c r="H2197" t="s">
        <v>4596</v>
      </c>
      <c r="I2197" t="s">
        <v>4735</v>
      </c>
      <c r="J2197">
        <v>2021</v>
      </c>
      <c r="K2197" t="s">
        <v>4062</v>
      </c>
      <c r="L2197">
        <v>37.086882000000003</v>
      </c>
      <c r="M2197">
        <v>1355542000</v>
      </c>
      <c r="N2197">
        <v>944660000</v>
      </c>
      <c r="O2197">
        <v>219499000</v>
      </c>
      <c r="Q2197">
        <v>255213000</v>
      </c>
      <c r="S2197">
        <v>35790000</v>
      </c>
      <c r="T2197">
        <v>112093000</v>
      </c>
      <c r="U2197">
        <v>167995000</v>
      </c>
      <c r="V2197">
        <v>535004000</v>
      </c>
      <c r="W2197">
        <v>435190000</v>
      </c>
      <c r="X2197">
        <v>136766000</v>
      </c>
      <c r="AB2197">
        <v>812098000</v>
      </c>
      <c r="AC2197">
        <v>1075432000</v>
      </c>
      <c r="AD2197">
        <v>1421067000</v>
      </c>
      <c r="AE2197">
        <v>8000</v>
      </c>
      <c r="AF2197">
        <v>80557000</v>
      </c>
      <c r="AG2197">
        <v>767497000</v>
      </c>
      <c r="AH2197">
        <v>1866142000</v>
      </c>
      <c r="AJ2197">
        <v>243597000</v>
      </c>
      <c r="AM2197">
        <v>49609000</v>
      </c>
      <c r="AQ2197">
        <v>159463000</v>
      </c>
      <c r="AS2197">
        <v>15208000</v>
      </c>
      <c r="AU2197">
        <v>-3212000</v>
      </c>
      <c r="AV2197">
        <v>-184653000</v>
      </c>
      <c r="AW2197">
        <v>49161000</v>
      </c>
      <c r="AX2197">
        <v>49161000</v>
      </c>
      <c r="AY2197">
        <v>2.4300000000000002</v>
      </c>
      <c r="AZ2197">
        <v>178316500</v>
      </c>
      <c r="BA2197">
        <v>0.13053508253927101</v>
      </c>
      <c r="BE2197">
        <v>8.54506248720623E-2</v>
      </c>
      <c r="BG2197">
        <v>0.41127470471164601</v>
      </c>
      <c r="BI2197">
        <v>1.3766758979065199</v>
      </c>
      <c r="BJ2197">
        <v>-1.7211980653133599E-3</v>
      </c>
      <c r="BN2197">
        <v>0.39467902875750099</v>
      </c>
      <c r="BP2197">
        <v>0.50437510053080303</v>
      </c>
      <c r="BQ2197">
        <v>1.58424366368713</v>
      </c>
      <c r="BR2197">
        <v>15.2620913580247</v>
      </c>
      <c r="BT2197">
        <v>1325563.03870463</v>
      </c>
      <c r="BU2197">
        <v>1.10973211681349E-7</v>
      </c>
    </row>
    <row r="2198" spans="3:73" x14ac:dyDescent="0.3">
      <c r="C2198">
        <v>913241</v>
      </c>
      <c r="D2198" t="s">
        <v>4411</v>
      </c>
      <c r="E2198" t="s">
        <v>1198</v>
      </c>
      <c r="F2198" t="s">
        <v>3614</v>
      </c>
      <c r="G2198" t="s">
        <v>4084</v>
      </c>
      <c r="H2198" t="s">
        <v>4596</v>
      </c>
      <c r="I2198" t="s">
        <v>4735</v>
      </c>
      <c r="J2198">
        <v>2020</v>
      </c>
      <c r="K2198" t="s">
        <v>4062</v>
      </c>
      <c r="L2198">
        <v>23.236253999999999</v>
      </c>
      <c r="M2198">
        <v>1137761000</v>
      </c>
      <c r="N2198">
        <v>698241000</v>
      </c>
      <c r="O2198">
        <v>247864000</v>
      </c>
      <c r="Q2198">
        <v>101420000</v>
      </c>
      <c r="S2198">
        <v>43268000</v>
      </c>
      <c r="T2198">
        <v>115191000</v>
      </c>
      <c r="U2198">
        <v>168265000</v>
      </c>
      <c r="V2198">
        <v>347392000</v>
      </c>
      <c r="W2198">
        <v>235916000</v>
      </c>
      <c r="X2198">
        <v>73904000</v>
      </c>
      <c r="AB2198">
        <v>776586000</v>
      </c>
      <c r="AC2198">
        <v>952271000</v>
      </c>
      <c r="AD2198">
        <v>1279550000</v>
      </c>
      <c r="AE2198">
        <v>8000</v>
      </c>
      <c r="AF2198">
        <v>82616000</v>
      </c>
      <c r="AG2198">
        <v>135312000</v>
      </c>
      <c r="AH2198">
        <v>352967000</v>
      </c>
      <c r="AJ2198">
        <v>-31605000</v>
      </c>
      <c r="AL2198">
        <v>414978000</v>
      </c>
      <c r="AM2198">
        <v>-11704000</v>
      </c>
      <c r="AN2198">
        <v>22591000</v>
      </c>
      <c r="AQ2198">
        <v>44206000</v>
      </c>
      <c r="AS2198">
        <v>17360000</v>
      </c>
      <c r="AU2198">
        <v>-4884000</v>
      </c>
      <c r="AV2198">
        <v>-57074000</v>
      </c>
      <c r="AW2198">
        <v>12459000</v>
      </c>
      <c r="AX2198">
        <v>12459000</v>
      </c>
      <c r="AY2198">
        <v>0.28999999999999998</v>
      </c>
      <c r="AZ2198">
        <v>119158000</v>
      </c>
      <c r="BA2198">
        <v>-8.9540948587261707E-2</v>
      </c>
      <c r="BE2198">
        <v>0.125241169854406</v>
      </c>
      <c r="BG2198">
        <v>0.38335595112290899</v>
      </c>
      <c r="BI2198">
        <v>0.310229477016702</v>
      </c>
      <c r="BJ2198">
        <v>-1.38369875937411E-2</v>
      </c>
      <c r="BN2198">
        <v>0.30532950241746698</v>
      </c>
      <c r="BP2198">
        <v>1.0506451448820799</v>
      </c>
      <c r="BQ2198">
        <v>2.52980298072195</v>
      </c>
      <c r="BR2198">
        <v>80.125013793103406</v>
      </c>
      <c r="BS2198">
        <v>2.90901458434739E-2</v>
      </c>
      <c r="BT2198">
        <v>536187.97591040295</v>
      </c>
      <c r="BU2198">
        <v>8.6770990720924703E-9</v>
      </c>
    </row>
    <row r="2199" spans="3:73" x14ac:dyDescent="0.3">
      <c r="C2199">
        <v>913241</v>
      </c>
      <c r="D2199" t="s">
        <v>4411</v>
      </c>
      <c r="E2199" t="s">
        <v>1198</v>
      </c>
      <c r="F2199" t="s">
        <v>3614</v>
      </c>
      <c r="G2199" t="s">
        <v>4084</v>
      </c>
      <c r="H2199" t="s">
        <v>4596</v>
      </c>
      <c r="I2199" t="s">
        <v>4735</v>
      </c>
      <c r="J2199">
        <v>2019</v>
      </c>
      <c r="K2199" t="s">
        <v>4062</v>
      </c>
      <c r="L2199">
        <v>30.609833999999999</v>
      </c>
      <c r="M2199">
        <v>1278647000</v>
      </c>
      <c r="N2199">
        <v>718879000</v>
      </c>
      <c r="O2199">
        <v>264101000</v>
      </c>
      <c r="Q2199">
        <v>136896000</v>
      </c>
      <c r="S2199">
        <v>65504000</v>
      </c>
      <c r="T2199">
        <v>162709000</v>
      </c>
      <c r="U2199">
        <v>171349000</v>
      </c>
      <c r="V2199">
        <v>437423000</v>
      </c>
      <c r="W2199">
        <v>281271000</v>
      </c>
      <c r="X2199">
        <v>61706000</v>
      </c>
      <c r="AB2199">
        <v>828501000</v>
      </c>
      <c r="AC2199">
        <v>905688000</v>
      </c>
      <c r="AD2199">
        <v>1310406000</v>
      </c>
      <c r="AE2199">
        <v>6000</v>
      </c>
      <c r="AF2199">
        <v>83520000</v>
      </c>
      <c r="AG2199">
        <v>158334000</v>
      </c>
      <c r="AH2199">
        <v>419625000</v>
      </c>
      <c r="AJ2199">
        <v>176814000</v>
      </c>
      <c r="AL2199">
        <v>505153000</v>
      </c>
      <c r="AM2199">
        <v>39504000</v>
      </c>
      <c r="AN2199">
        <v>17751000</v>
      </c>
      <c r="AQ2199">
        <v>233780000</v>
      </c>
      <c r="AS2199">
        <v>21337000</v>
      </c>
      <c r="AU2199">
        <v>-27748000</v>
      </c>
      <c r="AV2199">
        <v>-142178000</v>
      </c>
      <c r="AW2199">
        <v>48426000</v>
      </c>
      <c r="AX2199">
        <v>48426000</v>
      </c>
      <c r="AY2199">
        <v>0.23</v>
      </c>
      <c r="AZ2199">
        <v>137071500</v>
      </c>
      <c r="BA2199">
        <v>0.42136193029490598</v>
      </c>
      <c r="BE2199">
        <v>0.55711647304140599</v>
      </c>
      <c r="BG2199">
        <v>0.37732260947274399</v>
      </c>
      <c r="BI2199">
        <v>0.32817892663103998</v>
      </c>
      <c r="BJ2199">
        <v>-6.6125707476913903E-2</v>
      </c>
      <c r="BN2199">
        <v>0.34209832737260598</v>
      </c>
      <c r="BP2199">
        <v>0.93895566908781902</v>
      </c>
      <c r="BQ2199">
        <v>2.0691183947154199</v>
      </c>
      <c r="BR2199">
        <v>133.08623478260901</v>
      </c>
      <c r="BS2199">
        <v>2.1425441852212599E-2</v>
      </c>
      <c r="BT2199">
        <v>1582040.5951891099</v>
      </c>
      <c r="BU2199">
        <v>8.49759000894386E-9</v>
      </c>
    </row>
    <row r="2200" spans="3:73" x14ac:dyDescent="0.3">
      <c r="C2200">
        <v>913241</v>
      </c>
      <c r="D2200" t="s">
        <v>4411</v>
      </c>
      <c r="E2200" t="s">
        <v>1198</v>
      </c>
      <c r="F2200" t="s">
        <v>3614</v>
      </c>
      <c r="G2200" t="s">
        <v>4084</v>
      </c>
      <c r="H2200" t="s">
        <v>4596</v>
      </c>
      <c r="I2200" t="s">
        <v>4735</v>
      </c>
      <c r="J2200">
        <v>2018</v>
      </c>
      <c r="K2200" t="s">
        <v>4062</v>
      </c>
      <c r="L2200">
        <v>27.884481000000001</v>
      </c>
      <c r="M2200">
        <v>1072570000</v>
      </c>
      <c r="N2200">
        <v>703125000</v>
      </c>
      <c r="O2200">
        <v>200031000</v>
      </c>
      <c r="Q2200">
        <v>137247000</v>
      </c>
      <c r="S2200">
        <v>64807000</v>
      </c>
      <c r="T2200">
        <v>143311000</v>
      </c>
      <c r="U2200">
        <v>148112000</v>
      </c>
      <c r="V2200">
        <v>257888000</v>
      </c>
      <c r="W2200">
        <v>224689000</v>
      </c>
      <c r="X2200">
        <v>79802000</v>
      </c>
      <c r="AB2200">
        <v>805814000</v>
      </c>
      <c r="AC2200">
        <v>803920000</v>
      </c>
      <c r="AD2200">
        <v>1217521000</v>
      </c>
      <c r="AE2200">
        <v>6000</v>
      </c>
      <c r="AF2200">
        <v>85715000</v>
      </c>
      <c r="AG2200">
        <v>616038000</v>
      </c>
      <c r="AH2200">
        <v>1653609000</v>
      </c>
      <c r="AJ2200">
        <v>173382000</v>
      </c>
      <c r="AL2200">
        <v>448073000</v>
      </c>
      <c r="AM2200">
        <v>46841000</v>
      </c>
      <c r="AN2200">
        <v>129136000</v>
      </c>
      <c r="AQ2200">
        <v>154376000</v>
      </c>
      <c r="AS2200">
        <v>22482000</v>
      </c>
      <c r="AU2200">
        <v>11065000</v>
      </c>
      <c r="AV2200">
        <v>-145810000</v>
      </c>
      <c r="AW2200">
        <v>47316000</v>
      </c>
      <c r="AX2200">
        <v>47316000</v>
      </c>
      <c r="AY2200">
        <v>1.58</v>
      </c>
      <c r="AZ2200">
        <v>123785500</v>
      </c>
      <c r="BA2200">
        <v>0.104850663004374</v>
      </c>
      <c r="BE2200">
        <v>9.3357014868690205E-2</v>
      </c>
      <c r="BG2200">
        <v>0.37254151374357503</v>
      </c>
      <c r="BI2200">
        <v>1.54172594795678</v>
      </c>
      <c r="BJ2200">
        <v>6.6914246354488902E-3</v>
      </c>
      <c r="BN2200">
        <v>0.24043931864586901</v>
      </c>
      <c r="BP2200">
        <v>0.89025719995193398</v>
      </c>
      <c r="BQ2200">
        <v>2.5184944523318902</v>
      </c>
      <c r="BR2200">
        <v>17.648405696202499</v>
      </c>
      <c r="BS2200">
        <v>0.160255344285406</v>
      </c>
      <c r="BT2200">
        <v>1696857.8328569201</v>
      </c>
      <c r="BU2200">
        <v>5.4674503024271102E-8</v>
      </c>
    </row>
    <row r="2201" spans="3:73" x14ac:dyDescent="0.3">
      <c r="C2201">
        <v>913241</v>
      </c>
      <c r="D2201" t="s">
        <v>4411</v>
      </c>
      <c r="E2201" t="s">
        <v>1198</v>
      </c>
      <c r="F2201" t="s">
        <v>3614</v>
      </c>
      <c r="G2201" t="s">
        <v>4084</v>
      </c>
      <c r="H2201" t="s">
        <v>4596</v>
      </c>
      <c r="I2201" t="s">
        <v>4735</v>
      </c>
      <c r="J2201">
        <v>2017</v>
      </c>
      <c r="K2201" t="s">
        <v>4062</v>
      </c>
      <c r="L2201">
        <v>22.513289</v>
      </c>
      <c r="M2201">
        <v>1057161000</v>
      </c>
      <c r="N2201">
        <v>645518000</v>
      </c>
      <c r="O2201">
        <v>181214000</v>
      </c>
      <c r="Q2201">
        <v>110324000</v>
      </c>
      <c r="S2201">
        <v>71498000</v>
      </c>
      <c r="T2201">
        <v>151304000</v>
      </c>
      <c r="U2201">
        <v>148538000</v>
      </c>
      <c r="V2201">
        <v>248229000</v>
      </c>
      <c r="W2201">
        <v>206612000</v>
      </c>
      <c r="X2201">
        <v>66955000</v>
      </c>
      <c r="AB2201">
        <v>802821000</v>
      </c>
      <c r="AC2201">
        <v>697996000</v>
      </c>
      <c r="AD2201">
        <v>1135701000</v>
      </c>
      <c r="AE2201">
        <v>6000</v>
      </c>
      <c r="AF2201">
        <v>58698000</v>
      </c>
      <c r="AG2201">
        <v>577741000</v>
      </c>
      <c r="AH2201">
        <v>1546098000</v>
      </c>
      <c r="AJ2201">
        <v>169784000</v>
      </c>
      <c r="AL2201">
        <v>421216000</v>
      </c>
      <c r="AM2201">
        <v>53189000</v>
      </c>
      <c r="AN2201">
        <v>117948000</v>
      </c>
      <c r="AQ2201">
        <v>157935000</v>
      </c>
      <c r="AS2201">
        <v>21389000</v>
      </c>
      <c r="AU2201">
        <v>-13417000</v>
      </c>
      <c r="AV2201">
        <v>-90338000</v>
      </c>
      <c r="AY2201">
        <v>2.14</v>
      </c>
      <c r="BA2201">
        <v>0.109814513698355</v>
      </c>
      <c r="BE2201">
        <v>0.10215070454783599</v>
      </c>
      <c r="BG2201">
        <v>0.37367683031735399</v>
      </c>
      <c r="BI2201">
        <v>1.4625000354723601</v>
      </c>
      <c r="BJ2201">
        <v>-8.6779751348232802E-3</v>
      </c>
      <c r="BN2201">
        <v>0.23480718641720599</v>
      </c>
      <c r="BP2201">
        <v>0.87707393568621395</v>
      </c>
      <c r="BQ2201">
        <v>2.5903335721061702</v>
      </c>
      <c r="BR2201">
        <v>10.5202285046729</v>
      </c>
      <c r="BS2201">
        <v>0.146916934160915</v>
      </c>
      <c r="BU2201">
        <v>6.0011432760229195E-8</v>
      </c>
    </row>
    <row r="2202" spans="3:73" x14ac:dyDescent="0.3">
      <c r="C2202">
        <v>110471</v>
      </c>
      <c r="D2202" t="s">
        <v>4345</v>
      </c>
      <c r="E2202" t="s">
        <v>2146</v>
      </c>
      <c r="F2202" t="s">
        <v>3614</v>
      </c>
      <c r="G2202" t="s">
        <v>4084</v>
      </c>
      <c r="H2202" t="s">
        <v>4596</v>
      </c>
      <c r="I2202" t="s">
        <v>4736</v>
      </c>
      <c r="J2202">
        <v>2026</v>
      </c>
      <c r="K2202" t="s">
        <v>4062</v>
      </c>
      <c r="L2202">
        <v>17.588867</v>
      </c>
    </row>
    <row r="2203" spans="3:73" x14ac:dyDescent="0.3">
      <c r="C2203">
        <v>110471</v>
      </c>
      <c r="D2203" t="s">
        <v>4345</v>
      </c>
      <c r="E2203" t="s">
        <v>2146</v>
      </c>
      <c r="F2203" t="s">
        <v>3614</v>
      </c>
      <c r="G2203" t="s">
        <v>4084</v>
      </c>
      <c r="H2203" t="s">
        <v>4596</v>
      </c>
      <c r="I2203" t="s">
        <v>4736</v>
      </c>
      <c r="J2203">
        <v>2025</v>
      </c>
      <c r="K2203" t="s">
        <v>4062</v>
      </c>
      <c r="L2203">
        <v>19.738492000000001</v>
      </c>
    </row>
    <row r="2204" spans="3:73" x14ac:dyDescent="0.3">
      <c r="C2204">
        <v>110471</v>
      </c>
      <c r="D2204" t="s">
        <v>4345</v>
      </c>
      <c r="E2204" t="s">
        <v>2146</v>
      </c>
      <c r="F2204" t="s">
        <v>3614</v>
      </c>
      <c r="G2204" t="s">
        <v>4084</v>
      </c>
      <c r="H2204" t="s">
        <v>4596</v>
      </c>
      <c r="I2204" t="s">
        <v>4736</v>
      </c>
      <c r="J2204">
        <v>2024</v>
      </c>
      <c r="K2204" t="s">
        <v>4062</v>
      </c>
      <c r="L2204">
        <v>13.812097</v>
      </c>
      <c r="M2204">
        <v>1709300000</v>
      </c>
      <c r="N2204">
        <v>729400000</v>
      </c>
      <c r="P2204">
        <v>162100000</v>
      </c>
      <c r="Q2204">
        <v>274200000</v>
      </c>
      <c r="R2204">
        <v>180500000</v>
      </c>
      <c r="S2204">
        <v>80600000</v>
      </c>
      <c r="U2204">
        <v>431300000</v>
      </c>
      <c r="W2204">
        <v>521100000</v>
      </c>
      <c r="X2204">
        <v>174700000</v>
      </c>
      <c r="AA2204">
        <v>621700000</v>
      </c>
      <c r="AB2204">
        <v>408000000</v>
      </c>
      <c r="AC2204">
        <v>905100000</v>
      </c>
      <c r="AD2204">
        <v>917200000</v>
      </c>
      <c r="AE2204">
        <v>115500000</v>
      </c>
      <c r="AG2204">
        <v>886700000</v>
      </c>
      <c r="AH2204">
        <v>1874300000</v>
      </c>
      <c r="AJ2204">
        <v>150200000</v>
      </c>
      <c r="AL2204">
        <v>736500000</v>
      </c>
      <c r="AM2204">
        <v>20500000</v>
      </c>
      <c r="AN2204">
        <v>95800000</v>
      </c>
      <c r="AQ2204">
        <v>140000000</v>
      </c>
      <c r="AS2204">
        <v>25900000</v>
      </c>
      <c r="AU2204">
        <v>-13900000</v>
      </c>
      <c r="AV2204">
        <v>-77700000</v>
      </c>
      <c r="AX2204">
        <v>33700000</v>
      </c>
      <c r="AY2204">
        <v>1.1399999999999999</v>
      </c>
      <c r="AZ2204">
        <v>323900000</v>
      </c>
      <c r="BA2204">
        <v>8.0136584324814603E-2</v>
      </c>
      <c r="BE2204">
        <v>7.4694552632982997E-2</v>
      </c>
      <c r="BG2204">
        <v>0.47308328442618602</v>
      </c>
      <c r="BI2204">
        <v>1.09653074357924</v>
      </c>
      <c r="BJ2204">
        <v>-7.4161020114176003E-3</v>
      </c>
      <c r="BQ2204">
        <v>0.87353674918441804</v>
      </c>
      <c r="BR2204">
        <v>12.115874561403499</v>
      </c>
      <c r="BS2204">
        <v>0.23480392156862701</v>
      </c>
      <c r="BU2204">
        <v>3.8592623970588203E-8</v>
      </c>
    </row>
    <row r="2205" spans="3:73" x14ac:dyDescent="0.3">
      <c r="C2205">
        <v>110471</v>
      </c>
      <c r="D2205" t="s">
        <v>4345</v>
      </c>
      <c r="E2205" t="s">
        <v>2146</v>
      </c>
      <c r="F2205" t="s">
        <v>3614</v>
      </c>
      <c r="G2205" t="s">
        <v>4084</v>
      </c>
      <c r="H2205" t="s">
        <v>4596</v>
      </c>
      <c r="I2205" t="s">
        <v>4736</v>
      </c>
      <c r="J2205">
        <v>2023</v>
      </c>
      <c r="K2205" t="s">
        <v>4062</v>
      </c>
      <c r="L2205">
        <v>11.181011</v>
      </c>
      <c r="M2205">
        <v>2062800000</v>
      </c>
      <c r="N2205">
        <v>1025100000</v>
      </c>
      <c r="P2205">
        <v>230800000</v>
      </c>
      <c r="Q2205">
        <v>373600000</v>
      </c>
      <c r="R2205">
        <v>214500000</v>
      </c>
      <c r="S2205">
        <v>96300000</v>
      </c>
      <c r="U2205">
        <v>427100000</v>
      </c>
      <c r="W2205">
        <v>869400000</v>
      </c>
      <c r="X2205">
        <v>206000000</v>
      </c>
      <c r="AA2205">
        <v>920800000</v>
      </c>
      <c r="AB2205">
        <v>278600000</v>
      </c>
      <c r="AC2205">
        <v>891000000</v>
      </c>
      <c r="AD2205">
        <v>834800000</v>
      </c>
      <c r="AE2205">
        <v>113000000</v>
      </c>
      <c r="AG2205">
        <v>872500000</v>
      </c>
      <c r="AH2205">
        <v>2242900000</v>
      </c>
      <c r="AJ2205">
        <v>-68200000</v>
      </c>
      <c r="AM2205">
        <v>-95000000</v>
      </c>
      <c r="AN2205">
        <v>-39600000</v>
      </c>
      <c r="AQ2205">
        <v>121800000</v>
      </c>
      <c r="AS2205">
        <v>35100000</v>
      </c>
      <c r="AU2205">
        <v>171600000</v>
      </c>
      <c r="AV2205">
        <v>-246300000</v>
      </c>
      <c r="AX2205">
        <v>32800000</v>
      </c>
      <c r="AY2205">
        <v>-0.51</v>
      </c>
      <c r="AZ2205">
        <v>559400000</v>
      </c>
      <c r="BA2205">
        <v>-3.0407062285434001E-2</v>
      </c>
      <c r="BE2205">
        <v>5.4304694814748797E-2</v>
      </c>
      <c r="BG2205">
        <v>0.38900530563110303</v>
      </c>
      <c r="BI2205">
        <v>1.0873085127011799</v>
      </c>
      <c r="BJ2205">
        <v>7.6508092202059799E-2</v>
      </c>
      <c r="BQ2205">
        <v>0.74936737980216195</v>
      </c>
      <c r="BR2205">
        <v>-21.9235509803922</v>
      </c>
      <c r="BS2205">
        <v>-0.14213926776740801</v>
      </c>
      <c r="BU2205">
        <v>-2.04677516511127E-8</v>
      </c>
    </row>
    <row r="2206" spans="3:73" x14ac:dyDescent="0.3">
      <c r="C2206">
        <v>110471</v>
      </c>
      <c r="D2206" t="s">
        <v>4345</v>
      </c>
      <c r="E2206" t="s">
        <v>2146</v>
      </c>
      <c r="F2206" t="s">
        <v>3614</v>
      </c>
      <c r="G2206" t="s">
        <v>4084</v>
      </c>
      <c r="H2206" t="s">
        <v>4596</v>
      </c>
      <c r="I2206" t="s">
        <v>4736</v>
      </c>
      <c r="J2206">
        <v>2022</v>
      </c>
      <c r="K2206" t="s">
        <v>4062</v>
      </c>
      <c r="L2206">
        <v>16.040073</v>
      </c>
      <c r="M2206">
        <v>2492700000</v>
      </c>
      <c r="N2206">
        <v>1265300000</v>
      </c>
      <c r="P2206">
        <v>241700000</v>
      </c>
      <c r="Q2206">
        <v>745200000</v>
      </c>
      <c r="R2206">
        <v>310900000</v>
      </c>
      <c r="S2206">
        <v>136200000</v>
      </c>
      <c r="U2206">
        <v>485000000</v>
      </c>
      <c r="W2206">
        <v>1110300000</v>
      </c>
      <c r="X2206">
        <v>272200000</v>
      </c>
      <c r="AA2206">
        <v>1158000000</v>
      </c>
      <c r="AB2206">
        <v>320600000</v>
      </c>
      <c r="AC2206">
        <v>891300000</v>
      </c>
      <c r="AD2206">
        <v>907200000</v>
      </c>
      <c r="AE2206">
        <v>112200000</v>
      </c>
      <c r="AG2206">
        <v>1070400000</v>
      </c>
      <c r="AH2206">
        <v>2684800000</v>
      </c>
      <c r="AJ2206">
        <v>-208400000</v>
      </c>
      <c r="AM2206">
        <v>-63800000</v>
      </c>
      <c r="AN2206">
        <v>-188300000</v>
      </c>
      <c r="AQ2206">
        <v>-178900000</v>
      </c>
      <c r="AS2206">
        <v>34600000</v>
      </c>
      <c r="AU2206">
        <v>54600000</v>
      </c>
      <c r="AV2206">
        <v>107100000</v>
      </c>
      <c r="AX2206">
        <v>32700000</v>
      </c>
      <c r="AY2206">
        <v>-2.37</v>
      </c>
      <c r="AZ2206">
        <v>555350000</v>
      </c>
      <c r="BA2206">
        <v>-7.7622169249106102E-2</v>
      </c>
      <c r="BE2206">
        <v>-6.6634386174016694E-2</v>
      </c>
      <c r="BG2206">
        <v>0.39868891537544698</v>
      </c>
      <c r="BI2206">
        <v>1.0770650298872699</v>
      </c>
      <c r="BJ2206">
        <v>2.0336710369487501E-2</v>
      </c>
      <c r="BQ2206">
        <v>0.46843195532738902</v>
      </c>
      <c r="BR2206">
        <v>-6.7679632911392398</v>
      </c>
      <c r="BS2206">
        <v>-0.58733624454148503</v>
      </c>
      <c r="BU2206">
        <v>-1.18574463537118E-7</v>
      </c>
    </row>
    <row r="2207" spans="3:73" x14ac:dyDescent="0.3">
      <c r="C2207">
        <v>110471</v>
      </c>
      <c r="D2207" t="s">
        <v>4345</v>
      </c>
      <c r="E2207" t="s">
        <v>2146</v>
      </c>
      <c r="F2207" t="s">
        <v>3614</v>
      </c>
      <c r="G2207" t="s">
        <v>4084</v>
      </c>
      <c r="H2207" t="s">
        <v>4596</v>
      </c>
      <c r="I2207" t="s">
        <v>4736</v>
      </c>
      <c r="J2207">
        <v>2021</v>
      </c>
      <c r="K2207" t="s">
        <v>4062</v>
      </c>
      <c r="L2207">
        <v>30.583393999999998</v>
      </c>
      <c r="M2207">
        <v>2586400000</v>
      </c>
      <c r="N2207">
        <v>903700000</v>
      </c>
      <c r="O2207">
        <v>161700000</v>
      </c>
      <c r="P2207">
        <v>319600000</v>
      </c>
      <c r="Q2207">
        <v>365500000</v>
      </c>
      <c r="R2207">
        <v>267200000</v>
      </c>
      <c r="S2207">
        <v>129000000</v>
      </c>
      <c r="U2207">
        <v>556600000</v>
      </c>
      <c r="W2207">
        <v>759600000</v>
      </c>
      <c r="X2207">
        <v>222100000</v>
      </c>
      <c r="AA2207">
        <v>966800000</v>
      </c>
      <c r="AB2207">
        <v>629600000</v>
      </c>
      <c r="AC2207">
        <v>810200000</v>
      </c>
      <c r="AD2207">
        <v>1128200000</v>
      </c>
      <c r="AE2207">
        <v>111600000</v>
      </c>
      <c r="AG2207">
        <v>1029900000</v>
      </c>
      <c r="AH2207">
        <v>2414900000</v>
      </c>
      <c r="AJ2207">
        <v>155700000</v>
      </c>
      <c r="AM2207">
        <v>13300000</v>
      </c>
      <c r="AN2207">
        <v>68600000</v>
      </c>
      <c r="AQ2207">
        <v>86800000</v>
      </c>
      <c r="AS2207">
        <v>33200000</v>
      </c>
      <c r="AU2207">
        <v>-437300000</v>
      </c>
      <c r="AV2207">
        <v>169300000</v>
      </c>
      <c r="AX2207">
        <v>33700000</v>
      </c>
      <c r="AY2207">
        <v>0.82</v>
      </c>
      <c r="AZ2207">
        <v>304300000</v>
      </c>
      <c r="BA2207">
        <v>6.4474719450080806E-2</v>
      </c>
      <c r="BE2207">
        <v>3.59435173299101E-2</v>
      </c>
      <c r="BG2207">
        <v>0.42647728684417602</v>
      </c>
      <c r="BI2207">
        <v>0.93369161769254605</v>
      </c>
      <c r="BJ2207">
        <v>-0.181084102861402</v>
      </c>
      <c r="BP2207">
        <v>0.21287519747235401</v>
      </c>
      <c r="BQ2207">
        <v>0.70853080568720395</v>
      </c>
      <c r="BR2207">
        <v>37.296821951219499</v>
      </c>
      <c r="BS2207">
        <v>0.10895806861499401</v>
      </c>
      <c r="BU2207">
        <v>3.9832247585768697E-8</v>
      </c>
    </row>
    <row r="2208" spans="3:73" x14ac:dyDescent="0.3">
      <c r="C2208">
        <v>110471</v>
      </c>
      <c r="D2208" t="s">
        <v>4345</v>
      </c>
      <c r="E2208" t="s">
        <v>2146</v>
      </c>
      <c r="F2208" t="s">
        <v>3614</v>
      </c>
      <c r="G2208" t="s">
        <v>4084</v>
      </c>
      <c r="H2208" t="s">
        <v>4596</v>
      </c>
      <c r="I2208" t="s">
        <v>4736</v>
      </c>
      <c r="J2208">
        <v>2020</v>
      </c>
      <c r="K2208" t="s">
        <v>4062</v>
      </c>
      <c r="L2208">
        <v>20.734974000000001</v>
      </c>
      <c r="M2208">
        <v>2137400000</v>
      </c>
      <c r="N2208">
        <v>904200000</v>
      </c>
      <c r="O2208">
        <v>347400000</v>
      </c>
      <c r="P2208">
        <v>268300000</v>
      </c>
      <c r="Q2208">
        <v>243100000</v>
      </c>
      <c r="R2208">
        <v>267100000</v>
      </c>
      <c r="S2208">
        <v>124600000</v>
      </c>
      <c r="U2208">
        <v>442400000</v>
      </c>
      <c r="W2208">
        <v>406000000</v>
      </c>
      <c r="X2208">
        <v>185000000</v>
      </c>
      <c r="AA2208">
        <v>722500000</v>
      </c>
      <c r="AB2208">
        <v>561400000</v>
      </c>
      <c r="AC2208">
        <v>764300000</v>
      </c>
      <c r="AD2208">
        <v>1093300000</v>
      </c>
      <c r="AE2208">
        <v>110400000</v>
      </c>
      <c r="AG2208">
        <v>204600000</v>
      </c>
      <c r="AH2208">
        <v>1791100000</v>
      </c>
      <c r="AJ2208">
        <v>-137100000</v>
      </c>
      <c r="AM2208">
        <v>-45500000</v>
      </c>
      <c r="AN2208">
        <v>-170700000</v>
      </c>
      <c r="AQ2208">
        <v>309100000</v>
      </c>
      <c r="AS2208">
        <v>32800000</v>
      </c>
      <c r="AU2208">
        <v>6100000</v>
      </c>
      <c r="AV2208">
        <v>-154000000</v>
      </c>
      <c r="AX2208">
        <v>33100000</v>
      </c>
      <c r="AY2208">
        <v>-2.1</v>
      </c>
      <c r="AZ2208">
        <v>295650000</v>
      </c>
      <c r="BA2208">
        <v>-7.65451398581877E-2</v>
      </c>
      <c r="BE2208">
        <v>0.172575512255039</v>
      </c>
      <c r="BG2208">
        <v>0.114231477862766</v>
      </c>
      <c r="BI2208">
        <v>0.83798072424440895</v>
      </c>
      <c r="BJ2208">
        <v>3.4057283233767002E-3</v>
      </c>
      <c r="BP2208">
        <v>0.85566502463054195</v>
      </c>
      <c r="BQ2208">
        <v>1.6283251231527101</v>
      </c>
      <c r="BR2208">
        <v>-9.8737971428571392</v>
      </c>
      <c r="BS2208">
        <v>-0.30406127538297101</v>
      </c>
      <c r="BU2208">
        <v>-7.7562246882793006E-8</v>
      </c>
    </row>
    <row r="2209" spans="3:73" x14ac:dyDescent="0.3">
      <c r="C2209">
        <v>110471</v>
      </c>
      <c r="D2209" t="s">
        <v>4345</v>
      </c>
      <c r="E2209" t="s">
        <v>2146</v>
      </c>
      <c r="F2209" t="s">
        <v>3614</v>
      </c>
      <c r="G2209" t="s">
        <v>4084</v>
      </c>
      <c r="H2209" t="s">
        <v>4596</v>
      </c>
      <c r="I2209" t="s">
        <v>4736</v>
      </c>
      <c r="J2209">
        <v>2019</v>
      </c>
      <c r="K2209" t="s">
        <v>4062</v>
      </c>
      <c r="L2209">
        <v>26.466820999999999</v>
      </c>
      <c r="M2209">
        <v>2480000000</v>
      </c>
      <c r="N2209">
        <v>967100000</v>
      </c>
      <c r="O2209">
        <v>180600000</v>
      </c>
      <c r="P2209">
        <v>331200000</v>
      </c>
      <c r="Q2209">
        <v>348200000</v>
      </c>
      <c r="R2209">
        <v>301800000</v>
      </c>
      <c r="S2209">
        <v>141000000</v>
      </c>
      <c r="U2209">
        <v>438900000</v>
      </c>
      <c r="W2209">
        <v>787400000</v>
      </c>
      <c r="X2209">
        <v>202100000</v>
      </c>
      <c r="AA2209">
        <v>798400000</v>
      </c>
      <c r="AB2209">
        <v>766700000</v>
      </c>
      <c r="AC2209">
        <v>736200000</v>
      </c>
      <c r="AD2209">
        <v>1263300000</v>
      </c>
      <c r="AE2209">
        <v>108300000</v>
      </c>
      <c r="AG2209">
        <v>229900000</v>
      </c>
      <c r="AH2209">
        <v>2273700000</v>
      </c>
      <c r="AJ2209">
        <v>171000000</v>
      </c>
      <c r="AM2209">
        <v>17000000</v>
      </c>
      <c r="AN2209">
        <v>-900000</v>
      </c>
      <c r="AQ2209">
        <v>222600000</v>
      </c>
      <c r="AS2209">
        <v>32700000</v>
      </c>
      <c r="AU2209">
        <v>-61500000</v>
      </c>
      <c r="AV2209">
        <v>-124600000</v>
      </c>
      <c r="AX2209">
        <v>34900000</v>
      </c>
      <c r="AY2209">
        <v>-0.01</v>
      </c>
      <c r="AZ2209">
        <v>332900000</v>
      </c>
      <c r="BA2209">
        <v>7.5207811056867704E-2</v>
      </c>
      <c r="BE2209">
        <v>9.7902097902097904E-2</v>
      </c>
      <c r="BG2209">
        <v>0.101112723754233</v>
      </c>
      <c r="BI2209">
        <v>0.91681451612903198</v>
      </c>
      <c r="BJ2209">
        <v>-2.7048423274838401E-2</v>
      </c>
      <c r="BP2209">
        <v>0.22936245872491701</v>
      </c>
      <c r="BQ2209">
        <v>0.78600457200914398</v>
      </c>
      <c r="BR2209">
        <v>-2646.6821</v>
      </c>
      <c r="BS2209">
        <v>-1.1738620059997399E-3</v>
      </c>
      <c r="BU2209">
        <v>-3.45204395461067E-10</v>
      </c>
    </row>
    <row r="2210" spans="3:73" x14ac:dyDescent="0.3">
      <c r="C2210">
        <v>110471</v>
      </c>
      <c r="D2210" t="s">
        <v>4345</v>
      </c>
      <c r="E2210" t="s">
        <v>2146</v>
      </c>
      <c r="F2210" t="s">
        <v>3614</v>
      </c>
      <c r="G2210" t="s">
        <v>4084</v>
      </c>
      <c r="H2210" t="s">
        <v>4596</v>
      </c>
      <c r="I2210" t="s">
        <v>4736</v>
      </c>
      <c r="J2210">
        <v>2018</v>
      </c>
      <c r="K2210" t="s">
        <v>4062</v>
      </c>
      <c r="L2210">
        <v>28.045701000000001</v>
      </c>
      <c r="M2210">
        <v>2183100000</v>
      </c>
      <c r="N2210">
        <v>867700000</v>
      </c>
      <c r="O2210">
        <v>143100000</v>
      </c>
      <c r="P2210">
        <v>361200000</v>
      </c>
      <c r="Q2210">
        <v>317600000</v>
      </c>
      <c r="R2210">
        <v>130900000</v>
      </c>
      <c r="S2210">
        <v>130900000</v>
      </c>
      <c r="U2210">
        <v>424400000</v>
      </c>
      <c r="W2210">
        <v>473100000</v>
      </c>
      <c r="X2210">
        <v>202300000</v>
      </c>
      <c r="AA2210">
        <v>570100000</v>
      </c>
      <c r="AB2210">
        <v>986000000</v>
      </c>
      <c r="AC2210">
        <v>404400000</v>
      </c>
      <c r="AD2210">
        <v>1169700000</v>
      </c>
      <c r="AE2210">
        <v>107600000</v>
      </c>
      <c r="AG2210">
        <v>227100000</v>
      </c>
      <c r="AH2210">
        <v>2239200000</v>
      </c>
      <c r="AJ2210">
        <v>251900000</v>
      </c>
      <c r="AM2210">
        <v>27100000</v>
      </c>
      <c r="AN2210">
        <v>39300000</v>
      </c>
      <c r="AQ2210">
        <v>97500000</v>
      </c>
      <c r="AS2210">
        <v>31500000</v>
      </c>
      <c r="AU2210">
        <v>-22200000</v>
      </c>
      <c r="AV2210">
        <v>-404500000</v>
      </c>
      <c r="AX2210">
        <v>30700000</v>
      </c>
      <c r="AY2210">
        <v>0.39</v>
      </c>
      <c r="AZ2210">
        <v>297150000</v>
      </c>
      <c r="BA2210">
        <v>0.112495534119328</v>
      </c>
      <c r="BE2210">
        <v>4.3542336548767401E-2</v>
      </c>
      <c r="BG2210">
        <v>0.10142015005359099</v>
      </c>
      <c r="BI2210">
        <v>1.0256974027758701</v>
      </c>
      <c r="BJ2210">
        <v>-9.9142550911039597E-3</v>
      </c>
      <c r="BP2210">
        <v>0.30247305009511699</v>
      </c>
      <c r="BQ2210">
        <v>1.16275628831114</v>
      </c>
      <c r="BR2210">
        <v>71.912053846153896</v>
      </c>
      <c r="BS2210">
        <v>3.9858012170385398E-2</v>
      </c>
      <c r="BU2210">
        <v>1.10931271703854E-8</v>
      </c>
    </row>
    <row r="2211" spans="3:73" x14ac:dyDescent="0.3">
      <c r="C2211">
        <v>110471</v>
      </c>
      <c r="D2211" t="s">
        <v>4345</v>
      </c>
      <c r="E2211" t="s">
        <v>2146</v>
      </c>
      <c r="F2211" t="s">
        <v>3614</v>
      </c>
      <c r="G2211" t="s">
        <v>4084</v>
      </c>
      <c r="H2211" t="s">
        <v>4596</v>
      </c>
      <c r="I2211" t="s">
        <v>4736</v>
      </c>
      <c r="J2211">
        <v>2017</v>
      </c>
      <c r="K2211" t="s">
        <v>4062</v>
      </c>
      <c r="L2211">
        <v>21.940092</v>
      </c>
      <c r="M2211">
        <v>2399000000</v>
      </c>
      <c r="N2211">
        <v>1074300000</v>
      </c>
      <c r="O2211">
        <v>481000000</v>
      </c>
      <c r="P2211">
        <v>271300000</v>
      </c>
      <c r="Q2211">
        <v>276700000</v>
      </c>
      <c r="R2211">
        <v>136700000</v>
      </c>
      <c r="S2211">
        <v>136700000</v>
      </c>
      <c r="U2211">
        <v>429800000</v>
      </c>
      <c r="W2211">
        <v>362300000</v>
      </c>
      <c r="X2211">
        <v>162300000</v>
      </c>
      <c r="AA2211">
        <v>782100000</v>
      </c>
      <c r="AB2211">
        <v>949600000</v>
      </c>
      <c r="AC2211">
        <v>223000000</v>
      </c>
      <c r="AD2211">
        <v>992200000</v>
      </c>
      <c r="AE2211">
        <v>106400000</v>
      </c>
      <c r="AG2211">
        <v>222100000</v>
      </c>
      <c r="AH2211">
        <v>2350000000</v>
      </c>
      <c r="AJ2211">
        <v>23900000</v>
      </c>
      <c r="AM2211">
        <v>-9900000</v>
      </c>
      <c r="AN2211">
        <v>-60300000</v>
      </c>
      <c r="AQ2211">
        <v>202700000</v>
      </c>
      <c r="AS2211">
        <v>37200000</v>
      </c>
      <c r="AU2211">
        <v>-1000000</v>
      </c>
      <c r="AV2211">
        <v>-98000000</v>
      </c>
      <c r="AX2211">
        <v>23200000</v>
      </c>
      <c r="AY2211">
        <v>-0.65</v>
      </c>
      <c r="BA2211">
        <v>1.01702127659574E-2</v>
      </c>
      <c r="BE2211">
        <v>8.6255319148936194E-2</v>
      </c>
      <c r="BG2211">
        <v>9.4510638297872304E-2</v>
      </c>
      <c r="BI2211">
        <v>0.97957482284285102</v>
      </c>
      <c r="BJ2211">
        <v>-4.2553191489361702E-4</v>
      </c>
      <c r="BP2211">
        <v>1.3276290367099099</v>
      </c>
      <c r="BQ2211">
        <v>2.2014904775048301</v>
      </c>
      <c r="BR2211">
        <v>-33.753987692307703</v>
      </c>
      <c r="BS2211">
        <v>-6.3500421229991597E-2</v>
      </c>
      <c r="BU2211">
        <v>-1.5017965248525702E-8</v>
      </c>
    </row>
    <row r="2212" spans="3:73" x14ac:dyDescent="0.3">
      <c r="C2212">
        <v>60519</v>
      </c>
      <c r="D2212" t="s">
        <v>4311</v>
      </c>
      <c r="E2212" t="s">
        <v>650</v>
      </c>
      <c r="F2212" t="s">
        <v>3614</v>
      </c>
      <c r="G2212" t="s">
        <v>4020</v>
      </c>
      <c r="H2212" t="s">
        <v>4021</v>
      </c>
      <c r="I2212" t="s">
        <v>4737</v>
      </c>
      <c r="J2212">
        <v>2026</v>
      </c>
      <c r="K2212" t="s">
        <v>4062</v>
      </c>
      <c r="L2212">
        <v>84.326542000000003</v>
      </c>
    </row>
    <row r="2213" spans="3:73" x14ac:dyDescent="0.3">
      <c r="C2213">
        <v>60519</v>
      </c>
      <c r="D2213" t="s">
        <v>4311</v>
      </c>
      <c r="E2213" t="s">
        <v>650</v>
      </c>
      <c r="F2213" t="s">
        <v>3614</v>
      </c>
      <c r="G2213" t="s">
        <v>4020</v>
      </c>
      <c r="H2213" t="s">
        <v>4021</v>
      </c>
      <c r="I2213" t="s">
        <v>4737</v>
      </c>
      <c r="J2213">
        <v>2025</v>
      </c>
      <c r="K2213" t="s">
        <v>4062</v>
      </c>
      <c r="L2213">
        <v>90.583466000000001</v>
      </c>
      <c r="M2213">
        <v>2627000000</v>
      </c>
      <c r="N2213">
        <v>809000000</v>
      </c>
      <c r="O2213">
        <v>292000000</v>
      </c>
      <c r="Q2213">
        <v>363000000</v>
      </c>
      <c r="R2213">
        <v>1737000000</v>
      </c>
      <c r="S2213">
        <v>1709000000</v>
      </c>
      <c r="U2213">
        <v>19000000</v>
      </c>
      <c r="V2213">
        <v>896000000</v>
      </c>
      <c r="W2213">
        <v>291000000</v>
      </c>
      <c r="AA2213">
        <v>348000000</v>
      </c>
      <c r="AB2213">
        <v>1731000000</v>
      </c>
      <c r="AC2213">
        <v>385000000</v>
      </c>
      <c r="AD2213">
        <v>1621000000</v>
      </c>
      <c r="AE2213">
        <v>85000000</v>
      </c>
      <c r="AF2213">
        <v>70000000</v>
      </c>
      <c r="AG2213">
        <v>589000000</v>
      </c>
      <c r="AH2213">
        <v>2708000000</v>
      </c>
      <c r="AJ2213">
        <v>209000000</v>
      </c>
      <c r="AM2213">
        <v>50000000</v>
      </c>
      <c r="AN2213">
        <v>146000000</v>
      </c>
      <c r="AO2213">
        <v>17000000</v>
      </c>
      <c r="AP2213">
        <v>138000000</v>
      </c>
      <c r="AQ2213">
        <v>382000000</v>
      </c>
      <c r="AU2213">
        <v>-291000000</v>
      </c>
      <c r="AV2213">
        <v>-141000000</v>
      </c>
      <c r="AW2213">
        <v>78000000</v>
      </c>
      <c r="AY2213">
        <v>2.09</v>
      </c>
      <c r="AZ2213">
        <v>360000000</v>
      </c>
      <c r="BA2213">
        <v>7.7178729689808004E-2</v>
      </c>
      <c r="BB2213">
        <v>213000000</v>
      </c>
      <c r="BC2213">
        <v>351000000</v>
      </c>
      <c r="BD2213">
        <v>0.12961595273264401</v>
      </c>
      <c r="BE2213">
        <v>0.141063515509601</v>
      </c>
      <c r="BG2213">
        <v>0.21750369276218601</v>
      </c>
      <c r="BI2213">
        <v>1.03083365055196</v>
      </c>
      <c r="BJ2213">
        <v>-0.107459379615953</v>
      </c>
      <c r="BN2213">
        <v>0.34107346783403097</v>
      </c>
      <c r="BO2213">
        <v>12.5294117647059</v>
      </c>
      <c r="BP2213">
        <v>1.00343642611684</v>
      </c>
      <c r="BQ2213">
        <v>1.53264604810997</v>
      </c>
      <c r="BR2213">
        <v>43.341371291865997</v>
      </c>
      <c r="BS2213">
        <v>8.4344309647602506E-2</v>
      </c>
      <c r="BT2213">
        <v>861084.29544967902</v>
      </c>
      <c r="BU2213">
        <v>1.09369984945118E-7</v>
      </c>
    </row>
    <row r="2214" spans="3:73" x14ac:dyDescent="0.3">
      <c r="C2214">
        <v>60519</v>
      </c>
      <c r="D2214" t="s">
        <v>4311</v>
      </c>
      <c r="E2214" t="s">
        <v>650</v>
      </c>
      <c r="F2214" t="s">
        <v>3614</v>
      </c>
      <c r="G2214" t="s">
        <v>4020</v>
      </c>
      <c r="H2214" t="s">
        <v>4021</v>
      </c>
      <c r="I2214" t="s">
        <v>4737</v>
      </c>
      <c r="J2214">
        <v>2024</v>
      </c>
      <c r="K2214" t="s">
        <v>4062</v>
      </c>
      <c r="L2214">
        <v>86.141115999999997</v>
      </c>
      <c r="M2214">
        <v>2569000000</v>
      </c>
      <c r="N2214">
        <v>855000000</v>
      </c>
      <c r="O2214">
        <v>340000000</v>
      </c>
      <c r="Q2214">
        <v>357000000</v>
      </c>
      <c r="R2214">
        <v>1624000000</v>
      </c>
      <c r="S2214">
        <v>1592000000</v>
      </c>
      <c r="T2214">
        <v>30000000</v>
      </c>
      <c r="U2214">
        <v>19000000</v>
      </c>
      <c r="V2214">
        <v>899000000</v>
      </c>
      <c r="W2214">
        <v>299000000</v>
      </c>
      <c r="AA2214">
        <v>348000000</v>
      </c>
      <c r="AB2214">
        <v>1671000000</v>
      </c>
      <c r="AC2214">
        <v>386000000</v>
      </c>
      <c r="AD2214">
        <v>1615000000</v>
      </c>
      <c r="AE2214">
        <v>86000000</v>
      </c>
      <c r="AF2214">
        <v>70000000</v>
      </c>
      <c r="AG2214">
        <v>832000000</v>
      </c>
      <c r="AH2214">
        <v>2941000000</v>
      </c>
      <c r="AJ2214">
        <v>530000000</v>
      </c>
      <c r="AM2214">
        <v>140000000</v>
      </c>
      <c r="AN2214">
        <v>420000000</v>
      </c>
      <c r="AO2214">
        <v>14000000</v>
      </c>
      <c r="AP2214">
        <v>123000000</v>
      </c>
      <c r="AQ2214">
        <v>605000000</v>
      </c>
      <c r="AU2214">
        <v>-183000000</v>
      </c>
      <c r="AV2214">
        <v>-292000000</v>
      </c>
      <c r="AW2214">
        <v>74000000</v>
      </c>
      <c r="AY2214">
        <v>5.91</v>
      </c>
      <c r="AZ2214">
        <v>367500000</v>
      </c>
      <c r="BA2214">
        <v>0.18021081264875899</v>
      </c>
      <c r="BB2214">
        <v>574000000</v>
      </c>
      <c r="BC2214">
        <v>697000000</v>
      </c>
      <c r="BD2214">
        <v>0.23699421965317899</v>
      </c>
      <c r="BE2214">
        <v>0.20571234274056399</v>
      </c>
      <c r="BG2214">
        <v>0.28289697381842899</v>
      </c>
      <c r="BI2214">
        <v>1.14480342545738</v>
      </c>
      <c r="BJ2214">
        <v>-6.2223733424005397E-2</v>
      </c>
      <c r="BN2214">
        <v>0.34994161152199299</v>
      </c>
      <c r="BO2214">
        <v>41</v>
      </c>
      <c r="BP2214">
        <v>1.1371237458193999</v>
      </c>
      <c r="BQ2214">
        <v>1.6655518394648801</v>
      </c>
      <c r="BR2214">
        <v>14.575484940778299</v>
      </c>
      <c r="BS2214">
        <v>0.25134649910233398</v>
      </c>
      <c r="BT2214">
        <v>859055.50608376099</v>
      </c>
      <c r="BU2214">
        <v>3.04664270233393E-7</v>
      </c>
    </row>
    <row r="2215" spans="3:73" x14ac:dyDescent="0.3">
      <c r="C2215">
        <v>60519</v>
      </c>
      <c r="D2215" t="s">
        <v>4311</v>
      </c>
      <c r="E2215" t="s">
        <v>650</v>
      </c>
      <c r="F2215" t="s">
        <v>3614</v>
      </c>
      <c r="G2215" t="s">
        <v>4020</v>
      </c>
      <c r="H2215" t="s">
        <v>4021</v>
      </c>
      <c r="I2215" t="s">
        <v>4737</v>
      </c>
      <c r="J2215">
        <v>2023</v>
      </c>
      <c r="K2215" t="s">
        <v>4062</v>
      </c>
      <c r="L2215">
        <v>59.798693999999998</v>
      </c>
      <c r="M2215">
        <v>2437000000</v>
      </c>
      <c r="N2215">
        <v>778000000</v>
      </c>
      <c r="O2215">
        <v>222000000</v>
      </c>
      <c r="Q2215">
        <v>378000000</v>
      </c>
      <c r="R2215">
        <v>1572000000</v>
      </c>
      <c r="S2215">
        <v>1540000000</v>
      </c>
      <c r="T2215">
        <v>32000000</v>
      </c>
      <c r="U2215">
        <v>19000000</v>
      </c>
      <c r="V2215">
        <v>880000000</v>
      </c>
      <c r="W2215">
        <v>259000000</v>
      </c>
      <c r="AA2215">
        <v>347000000</v>
      </c>
      <c r="AB2215">
        <v>1557000000</v>
      </c>
      <c r="AC2215">
        <v>386000000</v>
      </c>
      <c r="AD2215">
        <v>1479000000</v>
      </c>
      <c r="AE2215">
        <v>88000000</v>
      </c>
      <c r="AF2215">
        <v>72155979</v>
      </c>
      <c r="AG2215">
        <v>593000000</v>
      </c>
      <c r="AH2215">
        <v>2581000000</v>
      </c>
      <c r="AJ2215">
        <v>287000000</v>
      </c>
      <c r="AM2215">
        <v>74000000</v>
      </c>
      <c r="AN2215">
        <v>178000000</v>
      </c>
      <c r="AO2215">
        <v>17000000</v>
      </c>
      <c r="AP2215">
        <v>115000000</v>
      </c>
      <c r="AQ2215">
        <v>316000000</v>
      </c>
      <c r="AS2215">
        <v>119000000</v>
      </c>
      <c r="AT2215">
        <v>80000000</v>
      </c>
      <c r="AU2215">
        <v>-376000000</v>
      </c>
      <c r="AV2215">
        <v>-77000000</v>
      </c>
      <c r="AW2215">
        <v>69000000</v>
      </c>
      <c r="AY2215">
        <v>2.4700000000000002</v>
      </c>
      <c r="AZ2215">
        <v>357500000</v>
      </c>
      <c r="BA2215">
        <v>0.111197210383572</v>
      </c>
      <c r="BB2215">
        <v>269000000</v>
      </c>
      <c r="BC2215">
        <v>384000000</v>
      </c>
      <c r="BD2215">
        <v>0.14877954281286301</v>
      </c>
      <c r="BE2215">
        <v>0.122433165439752</v>
      </c>
      <c r="BF2215">
        <v>9.1437427353738901E-2</v>
      </c>
      <c r="BG2215">
        <v>0.229755908562573</v>
      </c>
      <c r="BI2215">
        <v>1.05908904390644</v>
      </c>
      <c r="BJ2215">
        <v>-0.145679969004262</v>
      </c>
      <c r="BK2215">
        <v>3.0995738086013198E-2</v>
      </c>
      <c r="BL2215">
        <v>3.95</v>
      </c>
      <c r="BN2215">
        <v>0.36109971276159197</v>
      </c>
      <c r="BO2215">
        <v>15.823529411764699</v>
      </c>
      <c r="BP2215">
        <v>0.85714285714285698</v>
      </c>
      <c r="BQ2215">
        <v>1.54440154440154</v>
      </c>
      <c r="BR2215">
        <v>24.209997570850199</v>
      </c>
      <c r="BS2215">
        <v>0.11432241490045</v>
      </c>
      <c r="BT2215">
        <v>1153871.3537790601</v>
      </c>
      <c r="BU2215">
        <v>9.4863695684007706E-8</v>
      </c>
    </row>
    <row r="2216" spans="3:73" x14ac:dyDescent="0.3">
      <c r="C2216">
        <v>60519</v>
      </c>
      <c r="D2216" t="s">
        <v>4311</v>
      </c>
      <c r="E2216" t="s">
        <v>650</v>
      </c>
      <c r="F2216" t="s">
        <v>3614</v>
      </c>
      <c r="G2216" t="s">
        <v>4020</v>
      </c>
      <c r="H2216" t="s">
        <v>4021</v>
      </c>
      <c r="I2216" t="s">
        <v>4737</v>
      </c>
      <c r="J2216">
        <v>2022</v>
      </c>
      <c r="K2216" t="s">
        <v>4062</v>
      </c>
      <c r="L2216">
        <v>58.837789999999998</v>
      </c>
      <c r="M2216">
        <v>2350000000</v>
      </c>
      <c r="N2216">
        <v>854000000</v>
      </c>
      <c r="O2216">
        <v>369000000</v>
      </c>
      <c r="Q2216">
        <v>337000000</v>
      </c>
      <c r="R2216">
        <v>1382000000</v>
      </c>
      <c r="S2216">
        <v>1326000000</v>
      </c>
      <c r="T2216">
        <v>45000000</v>
      </c>
      <c r="U2216">
        <v>19000000</v>
      </c>
      <c r="V2216">
        <v>916000000</v>
      </c>
      <c r="W2216">
        <v>336000000</v>
      </c>
      <c r="AA2216">
        <v>346000000</v>
      </c>
      <c r="AB2216">
        <v>1433000000</v>
      </c>
      <c r="AC2216">
        <v>388000000</v>
      </c>
      <c r="AD2216">
        <v>1371000000</v>
      </c>
      <c r="AE2216">
        <v>88000000</v>
      </c>
      <c r="AF2216">
        <v>71748200</v>
      </c>
      <c r="AG2216">
        <v>1498000000</v>
      </c>
      <c r="AH2216">
        <v>3854000000</v>
      </c>
      <c r="AJ2216">
        <v>1250000000</v>
      </c>
      <c r="AM2216">
        <v>274000000</v>
      </c>
      <c r="AN2216">
        <v>1086000000</v>
      </c>
      <c r="AO2216">
        <v>14000000</v>
      </c>
      <c r="AP2216">
        <v>4000000</v>
      </c>
      <c r="AQ2216">
        <v>1144000000</v>
      </c>
      <c r="AS2216">
        <v>124000000</v>
      </c>
      <c r="AU2216">
        <v>-146000000</v>
      </c>
      <c r="AV2216">
        <v>-982000000</v>
      </c>
      <c r="AW2216">
        <v>69000000</v>
      </c>
      <c r="AY2216">
        <v>13.94</v>
      </c>
      <c r="AZ2216">
        <v>330000000</v>
      </c>
      <c r="BA2216">
        <v>0.32433834976647602</v>
      </c>
      <c r="BB2216">
        <v>1374000000</v>
      </c>
      <c r="BC2216">
        <v>1378000000</v>
      </c>
      <c r="BD2216">
        <v>0.35755059678256401</v>
      </c>
      <c r="BE2216">
        <v>0.29683445770627898</v>
      </c>
      <c r="BG2216">
        <v>0.38868707836014499</v>
      </c>
      <c r="BI2216">
        <v>1.64</v>
      </c>
      <c r="BJ2216">
        <v>-3.7882719252724399E-2</v>
      </c>
      <c r="BN2216">
        <v>0.389787234042553</v>
      </c>
      <c r="BO2216">
        <v>98.142857142857096</v>
      </c>
      <c r="BP2216">
        <v>1.09821428571429</v>
      </c>
      <c r="BQ2216">
        <v>1.53869047619048</v>
      </c>
      <c r="BR2216">
        <v>4.22078837876614</v>
      </c>
      <c r="BS2216">
        <v>0.75785066294487102</v>
      </c>
      <c r="BT2216">
        <v>1172715.6985332</v>
      </c>
      <c r="BU2216">
        <v>5.7236482386601495E-7</v>
      </c>
    </row>
    <row r="2217" spans="3:73" x14ac:dyDescent="0.3">
      <c r="C2217">
        <v>60519</v>
      </c>
      <c r="D2217" t="s">
        <v>4311</v>
      </c>
      <c r="E2217" t="s">
        <v>650</v>
      </c>
      <c r="F2217" t="s">
        <v>3614</v>
      </c>
      <c r="G2217" t="s">
        <v>4020</v>
      </c>
      <c r="H2217" t="s">
        <v>4021</v>
      </c>
      <c r="I2217" t="s">
        <v>4737</v>
      </c>
      <c r="J2217">
        <v>2021</v>
      </c>
      <c r="K2217" t="s">
        <v>4062</v>
      </c>
      <c r="L2217">
        <v>55.904507000000002</v>
      </c>
      <c r="M2217">
        <v>2194000000</v>
      </c>
      <c r="N2217">
        <v>890000000</v>
      </c>
      <c r="O2217">
        <v>358000000</v>
      </c>
      <c r="Q2217">
        <v>323000000</v>
      </c>
      <c r="R2217">
        <v>1177000000</v>
      </c>
      <c r="S2217">
        <v>1069000000</v>
      </c>
      <c r="T2217">
        <v>50000000</v>
      </c>
      <c r="U2217">
        <v>19000000</v>
      </c>
      <c r="V2217">
        <v>955000000</v>
      </c>
      <c r="W2217">
        <v>351000000</v>
      </c>
      <c r="AA2217">
        <v>346000000</v>
      </c>
      <c r="AB2217">
        <v>1235000000</v>
      </c>
      <c r="AC2217">
        <v>390000000</v>
      </c>
      <c r="AD2217">
        <v>1239000000</v>
      </c>
      <c r="AE2217">
        <v>102000000</v>
      </c>
      <c r="AF2217">
        <v>85636154</v>
      </c>
      <c r="AG2217">
        <v>2070000000</v>
      </c>
      <c r="AH2217">
        <v>4553000000</v>
      </c>
      <c r="AJ2217">
        <v>1824000000</v>
      </c>
      <c r="AM2217">
        <v>426000000</v>
      </c>
      <c r="AN2217">
        <v>1377000000</v>
      </c>
      <c r="AO2217">
        <v>15000000</v>
      </c>
      <c r="AP2217">
        <v>3000000</v>
      </c>
      <c r="AQ2217">
        <v>1484000000</v>
      </c>
      <c r="AS2217">
        <v>114000000</v>
      </c>
      <c r="AU2217">
        <v>-247000000</v>
      </c>
      <c r="AV2217">
        <v>-1388000000</v>
      </c>
      <c r="AW2217">
        <v>66000000</v>
      </c>
      <c r="AY2217">
        <v>14.19</v>
      </c>
      <c r="AZ2217">
        <v>291000000</v>
      </c>
      <c r="BA2217">
        <v>0.40061497913463701</v>
      </c>
      <c r="BB2217">
        <v>1818000000</v>
      </c>
      <c r="BC2217">
        <v>1821000000</v>
      </c>
      <c r="BD2217">
        <v>0.39995607291895502</v>
      </c>
      <c r="BE2217">
        <v>0.32593894135734702</v>
      </c>
      <c r="BG2217">
        <v>0.45464528882055799</v>
      </c>
      <c r="BI2217">
        <v>2.07520510483136</v>
      </c>
      <c r="BJ2217">
        <v>-5.4249945091148701E-2</v>
      </c>
      <c r="BN2217">
        <v>0.435278030993619</v>
      </c>
      <c r="BO2217">
        <v>121.2</v>
      </c>
      <c r="BP2217">
        <v>1.0199430199430199</v>
      </c>
      <c r="BQ2217">
        <v>1.6153846153846201</v>
      </c>
      <c r="BR2217">
        <v>3.9397115574348098</v>
      </c>
      <c r="BS2217">
        <v>1.11497975708502</v>
      </c>
      <c r="BT2217">
        <v>1180584.5993776501</v>
      </c>
      <c r="BU2217">
        <v>6.4233599540890695E-7</v>
      </c>
    </row>
    <row r="2218" spans="3:73" x14ac:dyDescent="0.3">
      <c r="C2218">
        <v>60519</v>
      </c>
      <c r="D2218" t="s">
        <v>4311</v>
      </c>
      <c r="E2218" t="s">
        <v>650</v>
      </c>
      <c r="F2218" t="s">
        <v>3614</v>
      </c>
      <c r="G2218" t="s">
        <v>4020</v>
      </c>
      <c r="H2218" t="s">
        <v>4021</v>
      </c>
      <c r="I2218" t="s">
        <v>4737</v>
      </c>
      <c r="J2218">
        <v>2020</v>
      </c>
      <c r="K2218" t="s">
        <v>4062</v>
      </c>
      <c r="L2218">
        <v>25.363464</v>
      </c>
      <c r="M2218">
        <v>2086000000</v>
      </c>
      <c r="N2218">
        <v>993000000</v>
      </c>
      <c r="O2218">
        <v>535000000</v>
      </c>
      <c r="Q2218">
        <v>259000000</v>
      </c>
      <c r="R2218">
        <v>977000000</v>
      </c>
      <c r="S2218">
        <v>918000000</v>
      </c>
      <c r="T2218">
        <v>56000000</v>
      </c>
      <c r="U2218">
        <v>25000000</v>
      </c>
      <c r="V2218">
        <v>842000000</v>
      </c>
      <c r="W2218">
        <v>286000000</v>
      </c>
      <c r="AA2218">
        <v>348000000</v>
      </c>
      <c r="AB2218">
        <v>1234000000</v>
      </c>
      <c r="AC2218">
        <v>406000000</v>
      </c>
      <c r="AD2218">
        <v>1206000000</v>
      </c>
      <c r="AE2218">
        <v>124000000</v>
      </c>
      <c r="AF2218">
        <v>111945021</v>
      </c>
      <c r="AG2218">
        <v>867000000</v>
      </c>
      <c r="AH2218">
        <v>2788000000</v>
      </c>
      <c r="AJ2218">
        <v>636000000</v>
      </c>
      <c r="AM2218">
        <v>125000000</v>
      </c>
      <c r="AN2218">
        <v>499000000</v>
      </c>
      <c r="AO2218">
        <v>17000000</v>
      </c>
      <c r="AP2218">
        <v>3000000</v>
      </c>
      <c r="AQ2218">
        <v>659000000</v>
      </c>
      <c r="AS2218">
        <v>106000000</v>
      </c>
      <c r="AU2218">
        <v>-49000000</v>
      </c>
      <c r="AV2218">
        <v>-272000000</v>
      </c>
      <c r="AW2218">
        <v>65000000</v>
      </c>
      <c r="AY2218">
        <v>4.4800000000000004</v>
      </c>
      <c r="AZ2218">
        <v>262000000</v>
      </c>
      <c r="BA2218">
        <v>0.228120516499283</v>
      </c>
      <c r="BB2218">
        <v>641000000</v>
      </c>
      <c r="BC2218">
        <v>644000000</v>
      </c>
      <c r="BD2218">
        <v>0.230989956958393</v>
      </c>
      <c r="BE2218">
        <v>0.23637015781922499</v>
      </c>
      <c r="BG2218">
        <v>0.310975609756098</v>
      </c>
      <c r="BI2218">
        <v>1.3365292425695099</v>
      </c>
      <c r="BJ2218">
        <v>-1.75753228120516E-2</v>
      </c>
      <c r="BN2218">
        <v>0.403643336529243</v>
      </c>
      <c r="BO2218">
        <v>37.705882352941202</v>
      </c>
      <c r="BP2218">
        <v>1.87062937062937</v>
      </c>
      <c r="BQ2218">
        <v>2.5664335664335698</v>
      </c>
      <c r="BR2218">
        <v>5.6614874999999998</v>
      </c>
      <c r="BS2218">
        <v>0.40437601296596398</v>
      </c>
      <c r="BT2218">
        <v>2562741.4299560999</v>
      </c>
      <c r="BU2218">
        <v>9.2081295559157194E-8</v>
      </c>
    </row>
    <row r="2219" spans="3:73" x14ac:dyDescent="0.3">
      <c r="C2219">
        <v>60519</v>
      </c>
      <c r="D2219" t="s">
        <v>4311</v>
      </c>
      <c r="E2219" t="s">
        <v>650</v>
      </c>
      <c r="F2219" t="s">
        <v>3614</v>
      </c>
      <c r="G2219" t="s">
        <v>4020</v>
      </c>
      <c r="H2219" t="s">
        <v>4021</v>
      </c>
      <c r="I2219" t="s">
        <v>4737</v>
      </c>
      <c r="J2219">
        <v>2019</v>
      </c>
      <c r="K2219" t="s">
        <v>4062</v>
      </c>
      <c r="L2219">
        <v>22.741046000000001</v>
      </c>
      <c r="M2219">
        <v>1835000000</v>
      </c>
      <c r="N2219">
        <v>619000000</v>
      </c>
      <c r="O2219">
        <v>181000000</v>
      </c>
      <c r="Q2219">
        <v>265000000</v>
      </c>
      <c r="R2219">
        <v>1034000000</v>
      </c>
      <c r="S2219">
        <v>965000000</v>
      </c>
      <c r="T2219">
        <v>61000000</v>
      </c>
      <c r="U2219">
        <v>30000000</v>
      </c>
      <c r="V2219">
        <v>834000000</v>
      </c>
      <c r="W2219">
        <v>244000000</v>
      </c>
      <c r="AA2219">
        <v>348000000</v>
      </c>
      <c r="AB2219">
        <v>991000000</v>
      </c>
      <c r="AC2219">
        <v>378000000</v>
      </c>
      <c r="AD2219">
        <v>966000000</v>
      </c>
      <c r="AE2219">
        <v>130000000</v>
      </c>
      <c r="AF2219">
        <v>111945021</v>
      </c>
      <c r="AG2219">
        <v>303000000</v>
      </c>
      <c r="AH2219">
        <v>2310000000</v>
      </c>
      <c r="AJ2219">
        <v>-20000000</v>
      </c>
      <c r="AM2219">
        <v>-13000000</v>
      </c>
      <c r="AN2219">
        <v>-5000000</v>
      </c>
      <c r="AO2219">
        <v>18000000</v>
      </c>
      <c r="AP2219">
        <v>3000000</v>
      </c>
      <c r="AQ2219">
        <v>159000000</v>
      </c>
      <c r="AU2219">
        <v>-137000000</v>
      </c>
      <c r="AV2219">
        <v>-717000000</v>
      </c>
      <c r="AW2219">
        <v>65000000</v>
      </c>
      <c r="AY2219">
        <v>-0.04</v>
      </c>
      <c r="AZ2219">
        <v>269000000</v>
      </c>
      <c r="BA2219">
        <v>-8.6580086580086597E-3</v>
      </c>
      <c r="BB2219">
        <v>0</v>
      </c>
      <c r="BC2219">
        <v>3000000</v>
      </c>
      <c r="BD2219">
        <v>1.2987012987013E-3</v>
      </c>
      <c r="BE2219">
        <v>6.8831168831168799E-2</v>
      </c>
      <c r="BG2219">
        <v>0.13116883116883099</v>
      </c>
      <c r="BI2219">
        <v>1.2588555858310599</v>
      </c>
      <c r="BJ2219">
        <v>-5.9307359307359302E-2</v>
      </c>
      <c r="BN2219">
        <v>0.45449591280654</v>
      </c>
      <c r="BO2219">
        <v>0</v>
      </c>
      <c r="BP2219">
        <v>0.74180327868852503</v>
      </c>
      <c r="BQ2219">
        <v>1.4508196721311499</v>
      </c>
      <c r="BR2219">
        <v>-568.52615000000003</v>
      </c>
      <c r="BS2219">
        <v>-5.0454086781029301E-3</v>
      </c>
      <c r="BT2219">
        <v>2858267.8211019798</v>
      </c>
      <c r="BU2219">
        <v>-9.1790296670030302E-10</v>
      </c>
    </row>
    <row r="2220" spans="3:73" x14ac:dyDescent="0.3">
      <c r="C2220">
        <v>60519</v>
      </c>
      <c r="D2220" t="s">
        <v>4311</v>
      </c>
      <c r="E2220" t="s">
        <v>650</v>
      </c>
      <c r="F2220" t="s">
        <v>3614</v>
      </c>
      <c r="G2220" t="s">
        <v>4020</v>
      </c>
      <c r="H2220" t="s">
        <v>4021</v>
      </c>
      <c r="I2220" t="s">
        <v>4737</v>
      </c>
      <c r="J2220">
        <v>2018</v>
      </c>
      <c r="K2220" t="s">
        <v>4062</v>
      </c>
      <c r="L2220">
        <v>23.698506999999999</v>
      </c>
      <c r="M2220">
        <v>2514100000</v>
      </c>
      <c r="N2220">
        <v>1287200000</v>
      </c>
      <c r="O2220">
        <v>878400000</v>
      </c>
      <c r="Q2220">
        <v>273000000</v>
      </c>
      <c r="R2220">
        <v>1073000000</v>
      </c>
      <c r="S2220">
        <v>1010400000</v>
      </c>
      <c r="U2220">
        <v>16100000</v>
      </c>
      <c r="W2220">
        <v>261600000</v>
      </c>
      <c r="AA2220">
        <v>351900000</v>
      </c>
      <c r="AB2220">
        <v>1700200000</v>
      </c>
      <c r="AC2220">
        <v>377600000</v>
      </c>
      <c r="AD2220">
        <v>1612600000</v>
      </c>
      <c r="AE2220">
        <v>153400000</v>
      </c>
      <c r="AF2220">
        <v>0</v>
      </c>
      <c r="AG2220">
        <v>744000000</v>
      </c>
      <c r="AJ2220">
        <v>526100000</v>
      </c>
      <c r="AM2220">
        <v>122300000</v>
      </c>
      <c r="AN2220">
        <v>394600000</v>
      </c>
      <c r="AO2220">
        <v>15800000</v>
      </c>
      <c r="AP2220">
        <v>3200000</v>
      </c>
      <c r="AQ2220">
        <v>510500000</v>
      </c>
      <c r="AU2220">
        <v>-238200000</v>
      </c>
      <c r="AV2220">
        <v>-317000000</v>
      </c>
      <c r="AW2220">
        <v>74400000</v>
      </c>
      <c r="AY2220">
        <v>2.76</v>
      </c>
      <c r="AZ2220">
        <v>266050000</v>
      </c>
      <c r="BB2220">
        <v>532700000</v>
      </c>
      <c r="BC2220">
        <v>535900000</v>
      </c>
      <c r="BO2220">
        <v>33.7151898734177</v>
      </c>
      <c r="BP2220">
        <v>3.3577981651376101</v>
      </c>
      <c r="BQ2220">
        <v>3.8769113149847101</v>
      </c>
      <c r="BR2220">
        <v>8.5864155797101507</v>
      </c>
      <c r="BS2220">
        <v>0.23209034231266901</v>
      </c>
      <c r="BT2220">
        <v>3139438.2776940302</v>
      </c>
      <c r="BU2220">
        <v>3.84706971650394E-8</v>
      </c>
    </row>
    <row r="2221" spans="3:73" x14ac:dyDescent="0.3">
      <c r="C2221">
        <v>60519</v>
      </c>
      <c r="D2221" t="s">
        <v>4311</v>
      </c>
      <c r="E2221" t="s">
        <v>650</v>
      </c>
      <c r="F2221" t="s">
        <v>3614</v>
      </c>
      <c r="G2221" t="s">
        <v>4020</v>
      </c>
      <c r="H2221" t="s">
        <v>4021</v>
      </c>
      <c r="I2221" t="s">
        <v>4737</v>
      </c>
      <c r="J2221">
        <v>2017</v>
      </c>
      <c r="K2221" t="s">
        <v>4062</v>
      </c>
      <c r="L2221">
        <v>21.881716000000001</v>
      </c>
      <c r="M2221">
        <v>2448500000</v>
      </c>
      <c r="N2221">
        <v>1359600000</v>
      </c>
      <c r="O2221">
        <v>928000000</v>
      </c>
      <c r="Q2221">
        <v>259100000</v>
      </c>
      <c r="R2221">
        <v>982000000</v>
      </c>
      <c r="S2221">
        <v>926100000</v>
      </c>
      <c r="U2221">
        <v>16100000</v>
      </c>
      <c r="W2221">
        <v>270100000</v>
      </c>
      <c r="AA2221">
        <v>375900000</v>
      </c>
      <c r="AB2221">
        <v>1604500000</v>
      </c>
      <c r="AC2221">
        <v>177500000</v>
      </c>
      <c r="AD2221">
        <v>1280100000</v>
      </c>
      <c r="AE2221">
        <v>153400000</v>
      </c>
      <c r="AF2221">
        <v>144895593</v>
      </c>
      <c r="AJ2221">
        <v>523400000</v>
      </c>
      <c r="AM2221">
        <v>119100000</v>
      </c>
      <c r="AN2221">
        <v>389800000</v>
      </c>
      <c r="AO2221">
        <v>19300000</v>
      </c>
      <c r="AP2221">
        <v>3200000</v>
      </c>
      <c r="AQ2221">
        <v>473700000</v>
      </c>
      <c r="AU2221">
        <v>-198600000</v>
      </c>
      <c r="AV2221">
        <v>-9400000</v>
      </c>
      <c r="AY2221">
        <v>2.7</v>
      </c>
      <c r="BB2221">
        <v>528200000</v>
      </c>
      <c r="BC2221">
        <v>531400000</v>
      </c>
      <c r="BO2221">
        <v>27.367875647668399</v>
      </c>
      <c r="BP2221">
        <v>3.4357645316549399</v>
      </c>
      <c r="BQ2221">
        <v>4.0744168826360596</v>
      </c>
      <c r="BR2221">
        <v>8.1043392592592607</v>
      </c>
      <c r="BS2221">
        <v>0.242941726394515</v>
      </c>
      <c r="BU2221">
        <v>3.68218343409162E-8</v>
      </c>
    </row>
    <row r="2222" spans="3:73" x14ac:dyDescent="0.3">
      <c r="C2222">
        <v>1402388</v>
      </c>
      <c r="D2222" t="s">
        <v>4493</v>
      </c>
      <c r="E2222" t="s">
        <v>724</v>
      </c>
      <c r="F2222" t="s">
        <v>3614</v>
      </c>
      <c r="G2222" t="s">
        <v>4030</v>
      </c>
      <c r="H2222" t="s">
        <v>4031</v>
      </c>
      <c r="I2222" t="s">
        <v>4738</v>
      </c>
      <c r="J2222">
        <v>2026</v>
      </c>
      <c r="K2222" t="s">
        <v>4062</v>
      </c>
      <c r="L2222">
        <v>66.974019999999996</v>
      </c>
    </row>
    <row r="2223" spans="3:73" x14ac:dyDescent="0.3">
      <c r="C2223">
        <v>1402388</v>
      </c>
      <c r="D2223" t="s">
        <v>4493</v>
      </c>
      <c r="E2223" t="s">
        <v>724</v>
      </c>
      <c r="F2223" t="s">
        <v>3614</v>
      </c>
      <c r="G2223" t="s">
        <v>4030</v>
      </c>
      <c r="H2223" t="s">
        <v>4031</v>
      </c>
      <c r="I2223" t="s">
        <v>4738</v>
      </c>
      <c r="J2223">
        <v>2025</v>
      </c>
      <c r="K2223" t="s">
        <v>4062</v>
      </c>
      <c r="L2223">
        <v>70.930986000000004</v>
      </c>
    </row>
    <row r="2224" spans="3:73" x14ac:dyDescent="0.3">
      <c r="C2224">
        <v>1402388</v>
      </c>
      <c r="D2224" t="s">
        <v>4493</v>
      </c>
      <c r="E2224" t="s">
        <v>724</v>
      </c>
      <c r="F2224" t="s">
        <v>3614</v>
      </c>
      <c r="G2224" t="s">
        <v>4030</v>
      </c>
      <c r="H2224" t="s">
        <v>4031</v>
      </c>
      <c r="I2224" t="s">
        <v>4738</v>
      </c>
      <c r="J2224">
        <v>2024</v>
      </c>
      <c r="K2224" t="s">
        <v>4062</v>
      </c>
      <c r="L2224">
        <v>82.294702999999998</v>
      </c>
    </row>
    <row r="2225" spans="3:73" x14ac:dyDescent="0.3">
      <c r="C2225">
        <v>1402388</v>
      </c>
      <c r="D2225" t="s">
        <v>4493</v>
      </c>
      <c r="E2225" t="s">
        <v>724</v>
      </c>
      <c r="F2225" t="s">
        <v>3614</v>
      </c>
      <c r="G2225" t="s">
        <v>4030</v>
      </c>
      <c r="H2225" t="s">
        <v>4031</v>
      </c>
      <c r="I2225" t="s">
        <v>4738</v>
      </c>
      <c r="J2225">
        <v>2023</v>
      </c>
      <c r="K2225" t="s">
        <v>4062</v>
      </c>
      <c r="L2225">
        <v>73.456680000000006</v>
      </c>
    </row>
    <row r="2226" spans="3:73" x14ac:dyDescent="0.3">
      <c r="C2226">
        <v>1402388</v>
      </c>
      <c r="D2226" t="s">
        <v>4493</v>
      </c>
      <c r="E2226" t="s">
        <v>724</v>
      </c>
      <c r="F2226" t="s">
        <v>3614</v>
      </c>
      <c r="G2226" t="s">
        <v>4030</v>
      </c>
      <c r="H2226" t="s">
        <v>4031</v>
      </c>
      <c r="I2226" t="s">
        <v>4738</v>
      </c>
      <c r="J2226">
        <v>2022</v>
      </c>
      <c r="K2226" t="s">
        <v>4062</v>
      </c>
      <c r="L2226">
        <v>82.398815999999997</v>
      </c>
    </row>
    <row r="2227" spans="3:73" x14ac:dyDescent="0.3">
      <c r="C2227">
        <v>1402388</v>
      </c>
      <c r="D2227" t="s">
        <v>4493</v>
      </c>
      <c r="E2227" t="s">
        <v>724</v>
      </c>
      <c r="F2227" t="s">
        <v>3614</v>
      </c>
      <c r="G2227" t="s">
        <v>4030</v>
      </c>
      <c r="H2227" t="s">
        <v>4031</v>
      </c>
      <c r="I2227" t="s">
        <v>4738</v>
      </c>
      <c r="J2227">
        <v>2021</v>
      </c>
      <c r="K2227" t="s">
        <v>4062</v>
      </c>
      <c r="L2227">
        <v>72.019490000000005</v>
      </c>
    </row>
    <row r="2228" spans="3:73" x14ac:dyDescent="0.3">
      <c r="C2228">
        <v>1402388</v>
      </c>
      <c r="D2228" t="s">
        <v>4493</v>
      </c>
      <c r="E2228" t="s">
        <v>724</v>
      </c>
      <c r="F2228" t="s">
        <v>3614</v>
      </c>
      <c r="G2228" t="s">
        <v>4030</v>
      </c>
      <c r="H2228" t="s">
        <v>4031</v>
      </c>
      <c r="I2228" t="s">
        <v>4738</v>
      </c>
      <c r="J2228">
        <v>2020</v>
      </c>
      <c r="K2228" t="s">
        <v>4062</v>
      </c>
    </row>
    <row r="2229" spans="3:73" x14ac:dyDescent="0.3">
      <c r="C2229">
        <v>1402388</v>
      </c>
      <c r="D2229" t="s">
        <v>4493</v>
      </c>
      <c r="E2229" t="s">
        <v>724</v>
      </c>
      <c r="F2229" t="s">
        <v>3614</v>
      </c>
      <c r="G2229" t="s">
        <v>4030</v>
      </c>
      <c r="H2229" t="s">
        <v>4031</v>
      </c>
      <c r="I2229" t="s">
        <v>4738</v>
      </c>
      <c r="J2229">
        <v>2019</v>
      </c>
      <c r="K2229" t="s">
        <v>4062</v>
      </c>
    </row>
    <row r="2230" spans="3:73" x14ac:dyDescent="0.3">
      <c r="C2230">
        <v>1402388</v>
      </c>
      <c r="D2230" t="s">
        <v>4493</v>
      </c>
      <c r="E2230" t="s">
        <v>724</v>
      </c>
      <c r="F2230" t="s">
        <v>3614</v>
      </c>
      <c r="G2230" t="s">
        <v>4030</v>
      </c>
      <c r="H2230" t="s">
        <v>4031</v>
      </c>
      <c r="I2230" t="s">
        <v>4738</v>
      </c>
      <c r="J2230">
        <v>2018</v>
      </c>
      <c r="K2230" t="s">
        <v>4062</v>
      </c>
    </row>
    <row r="2231" spans="3:73" x14ac:dyDescent="0.3">
      <c r="C2231">
        <v>1402388</v>
      </c>
      <c r="D2231" t="s">
        <v>4493</v>
      </c>
      <c r="E2231" t="s">
        <v>724</v>
      </c>
      <c r="F2231" t="s">
        <v>3614</v>
      </c>
      <c r="G2231" t="s">
        <v>4030</v>
      </c>
      <c r="H2231" t="s">
        <v>4031</v>
      </c>
      <c r="I2231" t="s">
        <v>4738</v>
      </c>
      <c r="J2231">
        <v>2017</v>
      </c>
      <c r="K2231" t="s">
        <v>4062</v>
      </c>
    </row>
    <row r="2232" spans="3:73" x14ac:dyDescent="0.3">
      <c r="C2232">
        <v>1664703</v>
      </c>
      <c r="D2232" t="s">
        <v>3714</v>
      </c>
      <c r="E2232" t="s">
        <v>2191</v>
      </c>
      <c r="F2232" t="s">
        <v>3614</v>
      </c>
      <c r="G2232" t="s">
        <v>3715</v>
      </c>
      <c r="H2232" t="s">
        <v>3716</v>
      </c>
      <c r="I2232" t="s">
        <v>3717</v>
      </c>
      <c r="J2232">
        <v>2026</v>
      </c>
      <c r="K2232" t="s">
        <v>4062</v>
      </c>
      <c r="L2232">
        <v>148.687198</v>
      </c>
    </row>
    <row r="2233" spans="3:73" x14ac:dyDescent="0.3">
      <c r="C2233">
        <v>1664703</v>
      </c>
      <c r="D2233" t="s">
        <v>3714</v>
      </c>
      <c r="E2233" t="s">
        <v>2191</v>
      </c>
      <c r="F2233" t="s">
        <v>3614</v>
      </c>
      <c r="G2233" t="s">
        <v>3715</v>
      </c>
      <c r="H2233" t="s">
        <v>3716</v>
      </c>
      <c r="I2233" t="s">
        <v>3717</v>
      </c>
      <c r="J2233">
        <v>2025</v>
      </c>
      <c r="K2233" t="s">
        <v>4062</v>
      </c>
      <c r="L2233">
        <v>60.733508</v>
      </c>
      <c r="M2233">
        <v>4396711000</v>
      </c>
      <c r="N2233">
        <v>3730567000</v>
      </c>
      <c r="O2233">
        <v>2454108000</v>
      </c>
      <c r="P2233">
        <v>371796000</v>
      </c>
      <c r="Q2233">
        <v>643306000</v>
      </c>
      <c r="V2233">
        <v>3603748000</v>
      </c>
      <c r="W2233">
        <v>623832000</v>
      </c>
      <c r="X2233">
        <v>203129000</v>
      </c>
      <c r="AA2233">
        <v>2617879000</v>
      </c>
      <c r="AB2233">
        <v>768641000</v>
      </c>
      <c r="AD2233">
        <v>-3986983000</v>
      </c>
      <c r="AE2233">
        <v>28000</v>
      </c>
      <c r="AG2233">
        <v>587400000</v>
      </c>
      <c r="AH2233">
        <v>2023994000</v>
      </c>
      <c r="AI2233">
        <v>1436594000</v>
      </c>
      <c r="AJ2233">
        <v>72802000</v>
      </c>
      <c r="AK2233">
        <v>185993000</v>
      </c>
      <c r="AL2233">
        <v>514598000</v>
      </c>
      <c r="AM2233">
        <v>2736000</v>
      </c>
      <c r="AQ2233">
        <v>113949000</v>
      </c>
      <c r="AU2233">
        <v>-93119000</v>
      </c>
      <c r="AV2233">
        <v>1508402000</v>
      </c>
      <c r="AW2233">
        <v>947000</v>
      </c>
      <c r="AX2233">
        <v>1024000</v>
      </c>
      <c r="AY2233">
        <v>-0.37</v>
      </c>
      <c r="AZ2233">
        <v>593981000</v>
      </c>
      <c r="BA2233">
        <v>3.5969474217808897E-2</v>
      </c>
      <c r="BE2233">
        <v>5.6299079937983998E-2</v>
      </c>
      <c r="BG2233">
        <v>0.29021825163513298</v>
      </c>
      <c r="BH2233">
        <v>2.41858577967982</v>
      </c>
      <c r="BI2233">
        <v>0.460342742563703</v>
      </c>
      <c r="BJ2233">
        <v>-4.6007547453203901E-2</v>
      </c>
      <c r="BM2233">
        <v>9.1894047116740499E-2</v>
      </c>
      <c r="BN2233">
        <v>0.81964632198932297</v>
      </c>
      <c r="BP2233">
        <v>3.9339245181394999</v>
      </c>
      <c r="BQ2233">
        <v>4.9488660408571503</v>
      </c>
      <c r="BR2233">
        <v>-164.14461621621601</v>
      </c>
      <c r="BT2233">
        <v>15592.7103700316</v>
      </c>
      <c r="BU2233">
        <v>-2.9235232000374701E-8</v>
      </c>
    </row>
    <row r="2234" spans="3:73" x14ac:dyDescent="0.3">
      <c r="C2234">
        <v>1664703</v>
      </c>
      <c r="D2234" t="s">
        <v>3714</v>
      </c>
      <c r="E2234" t="s">
        <v>2191</v>
      </c>
      <c r="F2234" t="s">
        <v>3614</v>
      </c>
      <c r="G2234" t="s">
        <v>3715</v>
      </c>
      <c r="H2234" t="s">
        <v>3716</v>
      </c>
      <c r="I2234" t="s">
        <v>3717</v>
      </c>
      <c r="J2234">
        <v>2024</v>
      </c>
      <c r="K2234" t="s">
        <v>4062</v>
      </c>
      <c r="L2234">
        <v>14.081116</v>
      </c>
      <c r="M2234">
        <v>2657354000</v>
      </c>
      <c r="N2234">
        <v>2044127000</v>
      </c>
      <c r="O2234">
        <v>802851000</v>
      </c>
      <c r="P2234">
        <v>335841000</v>
      </c>
      <c r="Q2234">
        <v>544656000</v>
      </c>
      <c r="V2234">
        <v>2072138000</v>
      </c>
      <c r="W2234">
        <v>636758000</v>
      </c>
      <c r="X2234">
        <v>92704000</v>
      </c>
      <c r="AA2234">
        <v>1128792000</v>
      </c>
      <c r="AB2234">
        <v>562471000</v>
      </c>
      <c r="AD2234">
        <v>-3897618000</v>
      </c>
      <c r="AE2234">
        <v>23000</v>
      </c>
      <c r="AG2234">
        <v>404648000</v>
      </c>
      <c r="AH2234">
        <v>1473856000</v>
      </c>
      <c r="AI2234">
        <v>1069208000</v>
      </c>
      <c r="AJ2234">
        <v>22909000</v>
      </c>
      <c r="AK2234">
        <v>148629000</v>
      </c>
      <c r="AL2234">
        <v>381739000</v>
      </c>
      <c r="AM2234">
        <v>846000</v>
      </c>
      <c r="AO2234">
        <v>62600000</v>
      </c>
      <c r="AQ2234">
        <v>91998000</v>
      </c>
      <c r="AU2234">
        <v>-58782000</v>
      </c>
      <c r="AV2234">
        <v>175207000</v>
      </c>
      <c r="AW2234">
        <v>1468000</v>
      </c>
      <c r="AX2234">
        <v>1620000</v>
      </c>
      <c r="AY2234">
        <v>-0.13</v>
      </c>
      <c r="AZ2234">
        <v>523585500</v>
      </c>
      <c r="BA2234">
        <v>1.55435809197099E-2</v>
      </c>
      <c r="BE2234">
        <v>6.2419937904381398E-2</v>
      </c>
      <c r="BG2234">
        <v>0.274550566676799</v>
      </c>
      <c r="BH2234">
        <v>2.0420886369083902</v>
      </c>
      <c r="BI2234">
        <v>0.55463291680370796</v>
      </c>
      <c r="BJ2234">
        <v>-3.98831364800903E-2</v>
      </c>
      <c r="BM2234">
        <v>0.10084363737027199</v>
      </c>
      <c r="BN2234">
        <v>0.77977491896074103</v>
      </c>
      <c r="BP2234">
        <v>1.2608416384246399</v>
      </c>
      <c r="BQ2234">
        <v>2.3548522358572601</v>
      </c>
      <c r="BR2234">
        <v>-108.316276923077</v>
      </c>
      <c r="BT2234">
        <v>104253.100393463</v>
      </c>
      <c r="BU2234">
        <v>-3.2544701504610902E-9</v>
      </c>
    </row>
    <row r="2235" spans="3:73" x14ac:dyDescent="0.3">
      <c r="C2235">
        <v>1664703</v>
      </c>
      <c r="D2235" t="s">
        <v>3714</v>
      </c>
      <c r="E2235" t="s">
        <v>2191</v>
      </c>
      <c r="F2235" t="s">
        <v>3614</v>
      </c>
      <c r="G2235" t="s">
        <v>3715</v>
      </c>
      <c r="H2235" t="s">
        <v>3716</v>
      </c>
      <c r="I2235" t="s">
        <v>3717</v>
      </c>
      <c r="J2235">
        <v>2023</v>
      </c>
      <c r="K2235" t="s">
        <v>4062</v>
      </c>
      <c r="L2235">
        <v>15.251077</v>
      </c>
      <c r="M2235">
        <v>2413677000</v>
      </c>
      <c r="N2235">
        <v>1693167000</v>
      </c>
      <c r="O2235">
        <v>664593000</v>
      </c>
      <c r="P2235">
        <v>340740000</v>
      </c>
      <c r="Q2235">
        <v>502515000</v>
      </c>
      <c r="V2235">
        <v>1893007000</v>
      </c>
      <c r="W2235">
        <v>470422000</v>
      </c>
      <c r="X2235">
        <v>132078000</v>
      </c>
      <c r="AA2235">
        <v>846633000</v>
      </c>
      <c r="AB2235">
        <v>502078000</v>
      </c>
      <c r="AD2235">
        <v>-3866599000</v>
      </c>
      <c r="AE2235">
        <v>21000</v>
      </c>
      <c r="AG2235">
        <v>197794000</v>
      </c>
      <c r="AH2235">
        <v>1333470000</v>
      </c>
      <c r="AI2235">
        <v>1135676000</v>
      </c>
      <c r="AJ2235">
        <v>-208907000</v>
      </c>
      <c r="AK2235">
        <v>155865000</v>
      </c>
      <c r="AL2235">
        <v>406701000</v>
      </c>
      <c r="AM2235">
        <v>1894000</v>
      </c>
      <c r="AN2235">
        <v>-302116000</v>
      </c>
      <c r="AO2235">
        <v>108300000</v>
      </c>
      <c r="AQ2235">
        <v>-372531000</v>
      </c>
      <c r="AU2235">
        <v>-83725000</v>
      </c>
      <c r="AV2235">
        <v>683349000</v>
      </c>
      <c r="AY2235">
        <v>-1.42</v>
      </c>
      <c r="AZ2235">
        <v>385454500</v>
      </c>
      <c r="BA2235">
        <v>-0.15666419192032799</v>
      </c>
      <c r="BB2235">
        <v>-191922000</v>
      </c>
      <c r="BC2235">
        <v>-191922000</v>
      </c>
      <c r="BD2235">
        <v>-0.14392674750838</v>
      </c>
      <c r="BE2235">
        <v>-0.27936961461450199</v>
      </c>
      <c r="BG2235">
        <v>0.14833029614464499</v>
      </c>
      <c r="BH2235">
        <v>2.9463295927275501</v>
      </c>
      <c r="BI2235">
        <v>0.55246414495394403</v>
      </c>
      <c r="BJ2235">
        <v>-6.2787314300284197E-2</v>
      </c>
      <c r="BM2235">
        <v>0.11688676910616699</v>
      </c>
      <c r="BN2235">
        <v>0.78428348117830204</v>
      </c>
      <c r="BO2235">
        <v>-1.7721329639889201</v>
      </c>
      <c r="BP2235">
        <v>1.4127591821811101</v>
      </c>
      <c r="BQ2235">
        <v>2.5310295862013299</v>
      </c>
      <c r="BR2235">
        <v>-10.7401950704225</v>
      </c>
      <c r="BS2235">
        <v>-0.60173120511155598</v>
      </c>
      <c r="BU2235">
        <v>-4.3133794629519699E-8</v>
      </c>
    </row>
    <row r="2236" spans="3:73" x14ac:dyDescent="0.3">
      <c r="C2236">
        <v>1664703</v>
      </c>
      <c r="D2236" t="s">
        <v>3714</v>
      </c>
      <c r="E2236" t="s">
        <v>2191</v>
      </c>
      <c r="F2236" t="s">
        <v>3614</v>
      </c>
      <c r="G2236" t="s">
        <v>3715</v>
      </c>
      <c r="H2236" t="s">
        <v>3716</v>
      </c>
      <c r="I2236" t="s">
        <v>3717</v>
      </c>
      <c r="J2236">
        <v>2022</v>
      </c>
      <c r="K2236" t="s">
        <v>4062</v>
      </c>
      <c r="L2236">
        <v>20.041865999999999</v>
      </c>
      <c r="M2236">
        <v>1946627000</v>
      </c>
      <c r="N2236">
        <v>1055963000</v>
      </c>
      <c r="O2236">
        <v>348498000</v>
      </c>
      <c r="P2236">
        <v>250995000</v>
      </c>
      <c r="Q2236">
        <v>268394000</v>
      </c>
      <c r="V2236">
        <v>1567811000</v>
      </c>
      <c r="W2236">
        <v>541946000</v>
      </c>
      <c r="X2236">
        <v>161770000</v>
      </c>
      <c r="AA2236">
        <v>411579000</v>
      </c>
      <c r="AB2236">
        <v>340777000</v>
      </c>
      <c r="AD2236">
        <v>-3564483000</v>
      </c>
      <c r="AE2236">
        <v>20000</v>
      </c>
      <c r="AG2236">
        <v>148288000</v>
      </c>
      <c r="AH2236">
        <v>1199125000</v>
      </c>
      <c r="AI2236">
        <v>1050837000</v>
      </c>
      <c r="AJ2236">
        <v>-260992000</v>
      </c>
      <c r="AK2236">
        <v>150606000</v>
      </c>
      <c r="AL2236">
        <v>409280000</v>
      </c>
      <c r="AM2236">
        <v>1097000</v>
      </c>
      <c r="AO2236">
        <v>53500000</v>
      </c>
      <c r="AQ2236">
        <v>-191723000</v>
      </c>
      <c r="AU2236">
        <v>-116823000</v>
      </c>
      <c r="AV2236">
        <v>211364000</v>
      </c>
      <c r="AY2236">
        <v>-1.62</v>
      </c>
      <c r="AZ2236">
        <v>205882000</v>
      </c>
      <c r="BA2236">
        <v>-0.21765203794433399</v>
      </c>
      <c r="BE2236">
        <v>-0.15988575002606101</v>
      </c>
      <c r="BG2236">
        <v>0.12366350463879899</v>
      </c>
      <c r="BH2236">
        <v>5.1040741784128798</v>
      </c>
      <c r="BI2236">
        <v>0.61600142194678298</v>
      </c>
      <c r="BJ2236">
        <v>-9.7423537996455797E-2</v>
      </c>
      <c r="BM2236">
        <v>0.12559658084019601</v>
      </c>
      <c r="BN2236">
        <v>0.80539877439283403</v>
      </c>
      <c r="BP2236">
        <v>0.64304930749558098</v>
      </c>
      <c r="BQ2236">
        <v>1.45322412196049</v>
      </c>
      <c r="BR2236">
        <v>-12.3715222222222</v>
      </c>
      <c r="BU2236">
        <v>-9.5275863453226E-8</v>
      </c>
    </row>
    <row r="2237" spans="3:73" x14ac:dyDescent="0.3">
      <c r="C2237">
        <v>1664703</v>
      </c>
      <c r="D2237" t="s">
        <v>3714</v>
      </c>
      <c r="E2237" t="s">
        <v>2191</v>
      </c>
      <c r="F2237" t="s">
        <v>3614</v>
      </c>
      <c r="G2237" t="s">
        <v>3715</v>
      </c>
      <c r="H2237" t="s">
        <v>3716</v>
      </c>
      <c r="I2237" t="s">
        <v>3717</v>
      </c>
      <c r="J2237">
        <v>2021</v>
      </c>
      <c r="K2237" t="s">
        <v>4062</v>
      </c>
      <c r="L2237">
        <v>26.759394</v>
      </c>
      <c r="M2237">
        <v>1725571000</v>
      </c>
      <c r="N2237">
        <v>806420000</v>
      </c>
      <c r="O2237">
        <v>396035000</v>
      </c>
      <c r="P2237">
        <v>87789000</v>
      </c>
      <c r="Q2237">
        <v>143370000</v>
      </c>
      <c r="U2237">
        <v>1957000</v>
      </c>
      <c r="V2237">
        <v>1518547000</v>
      </c>
      <c r="W2237">
        <v>342479000</v>
      </c>
      <c r="X2237">
        <v>72967000</v>
      </c>
      <c r="AA2237">
        <v>526730000</v>
      </c>
      <c r="AB2237">
        <v>-44326000</v>
      </c>
      <c r="AD2237">
        <v>-3263075000</v>
      </c>
      <c r="AE2237">
        <v>18000</v>
      </c>
      <c r="AG2237">
        <v>197581000</v>
      </c>
      <c r="AH2237">
        <v>972176000</v>
      </c>
      <c r="AI2237">
        <v>774595000</v>
      </c>
      <c r="AJ2237">
        <v>-114502000</v>
      </c>
      <c r="AK2237">
        <v>103396000</v>
      </c>
      <c r="AL2237">
        <v>312083000</v>
      </c>
      <c r="AM2237">
        <v>1046000</v>
      </c>
      <c r="AN2237">
        <v>-164445000</v>
      </c>
      <c r="AO2237">
        <v>69000000</v>
      </c>
      <c r="AQ2237">
        <v>-60681000</v>
      </c>
      <c r="AU2237">
        <v>-46696000</v>
      </c>
      <c r="AV2237">
        <v>306375000</v>
      </c>
      <c r="AY2237">
        <v>-0.95</v>
      </c>
      <c r="AZ2237">
        <v>142714500</v>
      </c>
      <c r="BA2237">
        <v>-0.117779085268511</v>
      </c>
      <c r="BB2237">
        <v>-94399000</v>
      </c>
      <c r="BC2237">
        <v>-94399000</v>
      </c>
      <c r="BD2237">
        <v>-9.7100730731883897E-2</v>
      </c>
      <c r="BE2237">
        <v>-6.2417710373430302E-2</v>
      </c>
      <c r="BG2237">
        <v>0.203235833840786</v>
      </c>
      <c r="BH2237">
        <v>5.4275844430664</v>
      </c>
      <c r="BI2237">
        <v>0.56339379834269399</v>
      </c>
      <c r="BJ2237">
        <v>-4.8032455028719098E-2</v>
      </c>
      <c r="BM2237">
        <v>0.106355227859976</v>
      </c>
      <c r="BN2237">
        <v>0.88002580015542697</v>
      </c>
      <c r="BO2237">
        <v>-1.36810144927536</v>
      </c>
      <c r="BP2237">
        <v>1.1563774713194099</v>
      </c>
      <c r="BQ2237">
        <v>1.9360311143165001</v>
      </c>
      <c r="BR2237">
        <v>-28.1677831578947</v>
      </c>
      <c r="BS2237">
        <v>3.7098993818526398</v>
      </c>
      <c r="BU2237">
        <v>5.7351045210485898E-7</v>
      </c>
    </row>
    <row r="2238" spans="3:73" x14ac:dyDescent="0.3">
      <c r="C2238">
        <v>1664703</v>
      </c>
      <c r="D2238" t="s">
        <v>3714</v>
      </c>
      <c r="E2238" t="s">
        <v>2191</v>
      </c>
      <c r="F2238" t="s">
        <v>3614</v>
      </c>
      <c r="G2238" t="s">
        <v>3715</v>
      </c>
      <c r="H2238" t="s">
        <v>3716</v>
      </c>
      <c r="I2238" t="s">
        <v>3717</v>
      </c>
      <c r="J2238">
        <v>2020</v>
      </c>
      <c r="K2238" t="s">
        <v>4062</v>
      </c>
      <c r="L2238">
        <v>14.860887999999999</v>
      </c>
      <c r="M2238">
        <v>1454387000</v>
      </c>
      <c r="N2238">
        <v>618604000</v>
      </c>
      <c r="O2238">
        <v>246947000</v>
      </c>
      <c r="P2238">
        <v>99513000</v>
      </c>
      <c r="Q2238">
        <v>142059000</v>
      </c>
      <c r="S2238">
        <v>600628000</v>
      </c>
      <c r="V2238">
        <v>1312991000</v>
      </c>
      <c r="W2238">
        <v>436377000</v>
      </c>
      <c r="X2238">
        <v>58334000</v>
      </c>
      <c r="AA2238">
        <v>390899000</v>
      </c>
      <c r="AB2238">
        <v>78824000</v>
      </c>
      <c r="AD2238">
        <v>-3103937000</v>
      </c>
      <c r="AE2238">
        <v>17000</v>
      </c>
      <c r="AG2238">
        <v>165793000</v>
      </c>
      <c r="AH2238">
        <v>794247000</v>
      </c>
      <c r="AI2238">
        <v>628454000</v>
      </c>
      <c r="AJ2238">
        <v>-80785000</v>
      </c>
      <c r="AK2238">
        <v>83577000</v>
      </c>
      <c r="AL2238">
        <v>246578000</v>
      </c>
      <c r="AM2238">
        <v>256000</v>
      </c>
      <c r="AN2238">
        <v>-157553000</v>
      </c>
      <c r="AO2238">
        <v>78800000</v>
      </c>
      <c r="AQ2238">
        <v>-98796000</v>
      </c>
      <c r="AU2238">
        <v>-37913000</v>
      </c>
      <c r="AV2238">
        <v>176031000</v>
      </c>
      <c r="AZ2238">
        <v>125832500</v>
      </c>
      <c r="BA2238">
        <v>-0.101712691391973</v>
      </c>
      <c r="BB2238">
        <v>-78497000</v>
      </c>
      <c r="BC2238">
        <v>-78497000</v>
      </c>
      <c r="BD2238">
        <v>-9.8831975443407397E-2</v>
      </c>
      <c r="BE2238">
        <v>-0.12438951610771</v>
      </c>
      <c r="BG2238">
        <v>0.20874236855789199</v>
      </c>
      <c r="BH2238">
        <v>4.9943694991357601</v>
      </c>
      <c r="BI2238">
        <v>0.546104303737588</v>
      </c>
      <c r="BJ2238">
        <v>-4.7734520873229602E-2</v>
      </c>
      <c r="BM2238">
        <v>0.105227970643893</v>
      </c>
      <c r="BN2238">
        <v>0.90277965905910895</v>
      </c>
      <c r="BO2238">
        <v>-0.99615482233502495</v>
      </c>
      <c r="BP2238">
        <v>0.56590287755770796</v>
      </c>
      <c r="BQ2238">
        <v>1.09204884767071</v>
      </c>
      <c r="BS2238">
        <v>-1.9987947833147299</v>
      </c>
    </row>
    <row r="2239" spans="3:73" x14ac:dyDescent="0.3">
      <c r="C2239">
        <v>1664703</v>
      </c>
      <c r="D2239" t="s">
        <v>3714</v>
      </c>
      <c r="E2239" t="s">
        <v>2191</v>
      </c>
      <c r="F2239" t="s">
        <v>3614</v>
      </c>
      <c r="G2239" t="s">
        <v>3715</v>
      </c>
      <c r="H2239" t="s">
        <v>3716</v>
      </c>
      <c r="I2239" t="s">
        <v>3717</v>
      </c>
      <c r="J2239">
        <v>2019</v>
      </c>
      <c r="K2239" t="s">
        <v>4062</v>
      </c>
      <c r="L2239">
        <v>7.5951069999999996</v>
      </c>
      <c r="M2239">
        <v>1322591000</v>
      </c>
      <c r="N2239">
        <v>472707000</v>
      </c>
      <c r="O2239">
        <v>202823000</v>
      </c>
      <c r="P2239">
        <v>37828000</v>
      </c>
      <c r="Q2239">
        <v>109606000</v>
      </c>
      <c r="S2239">
        <v>607059000</v>
      </c>
      <c r="V2239">
        <v>1490451000</v>
      </c>
      <c r="W2239">
        <v>573964000</v>
      </c>
      <c r="X2239">
        <v>55579000</v>
      </c>
      <c r="AA2239">
        <v>636812000</v>
      </c>
      <c r="AB2239">
        <v>-259594000</v>
      </c>
      <c r="AD2239">
        <v>-2946384000</v>
      </c>
      <c r="AE2239">
        <v>12000</v>
      </c>
      <c r="AG2239">
        <v>24948000</v>
      </c>
      <c r="AH2239">
        <v>213543000</v>
      </c>
      <c r="AI2239">
        <v>188595000</v>
      </c>
      <c r="AJ2239">
        <v>-47872000</v>
      </c>
      <c r="AK2239">
        <v>22148000</v>
      </c>
      <c r="AL2239">
        <v>72820000</v>
      </c>
      <c r="AM2239">
        <v>31000</v>
      </c>
      <c r="AN2239">
        <v>-65833000</v>
      </c>
      <c r="AO2239">
        <v>94200000</v>
      </c>
      <c r="AQ2239">
        <v>163770000</v>
      </c>
      <c r="AU2239">
        <v>53447000</v>
      </c>
      <c r="AV2239">
        <v>-120314000</v>
      </c>
      <c r="AZ2239">
        <v>121041000</v>
      </c>
      <c r="BA2239">
        <v>-0.224179673414722</v>
      </c>
      <c r="BB2239">
        <v>28398000</v>
      </c>
      <c r="BC2239">
        <v>28398000</v>
      </c>
      <c r="BD2239">
        <v>0.13298492575265899</v>
      </c>
      <c r="BE2239">
        <v>0.76691813826723398</v>
      </c>
      <c r="BG2239">
        <v>0.11682892906815</v>
      </c>
      <c r="BH2239">
        <v>1.55810840954718</v>
      </c>
      <c r="BI2239">
        <v>0.16145807736480899</v>
      </c>
      <c r="BJ2239">
        <v>0.25028682747737002</v>
      </c>
      <c r="BM2239">
        <v>0.10371681581695499</v>
      </c>
      <c r="BN2239">
        <v>1.12691754291387</v>
      </c>
      <c r="BO2239">
        <v>0.301464968152866</v>
      </c>
      <c r="BP2239">
        <v>0.35337233694099301</v>
      </c>
      <c r="BQ2239">
        <v>0.63261981587695404</v>
      </c>
      <c r="BS2239">
        <v>0.25359985207670399</v>
      </c>
    </row>
    <row r="2240" spans="3:73" x14ac:dyDescent="0.3">
      <c r="C2240">
        <v>1664703</v>
      </c>
      <c r="D2240" t="s">
        <v>3714</v>
      </c>
      <c r="E2240" t="s">
        <v>2191</v>
      </c>
      <c r="F2240" t="s">
        <v>3614</v>
      </c>
      <c r="G2240" t="s">
        <v>3715</v>
      </c>
      <c r="H2240" t="s">
        <v>3716</v>
      </c>
      <c r="I2240" t="s">
        <v>3717</v>
      </c>
      <c r="J2240">
        <v>2018</v>
      </c>
      <c r="K2240" t="s">
        <v>4062</v>
      </c>
      <c r="L2240">
        <v>23.133572000000001</v>
      </c>
      <c r="M2240">
        <v>1389668000</v>
      </c>
      <c r="N2240">
        <v>672581000</v>
      </c>
      <c r="O2240">
        <v>220728000</v>
      </c>
      <c r="P2240">
        <v>84887000</v>
      </c>
      <c r="Q2240">
        <v>132476000</v>
      </c>
      <c r="S2240">
        <v>481414000</v>
      </c>
      <c r="V2240">
        <v>1298958000</v>
      </c>
      <c r="W2240">
        <v>279666000</v>
      </c>
      <c r="X2240">
        <v>66889000</v>
      </c>
      <c r="AA2240">
        <v>741281000</v>
      </c>
      <c r="AB2240">
        <v>-91661000</v>
      </c>
      <c r="AD2240">
        <v>-2572400000</v>
      </c>
      <c r="AE2240">
        <v>11000</v>
      </c>
      <c r="AF2240">
        <v>0</v>
      </c>
      <c r="AG2240">
        <v>17248000</v>
      </c>
      <c r="AH2240">
        <v>213606000</v>
      </c>
      <c r="AI2240">
        <v>196358000</v>
      </c>
      <c r="AJ2240">
        <v>-88176000</v>
      </c>
      <c r="AK2240">
        <v>32970000</v>
      </c>
      <c r="AL2240">
        <v>105424000</v>
      </c>
      <c r="AM2240">
        <v>1079000</v>
      </c>
      <c r="AN2240">
        <v>-99781000</v>
      </c>
      <c r="AO2240">
        <v>85800000</v>
      </c>
      <c r="AQ2240">
        <v>-58417000</v>
      </c>
      <c r="AU2240">
        <v>-94829000</v>
      </c>
      <c r="AV2240">
        <v>253119000</v>
      </c>
      <c r="BA2240">
        <v>-0.412797393331648</v>
      </c>
      <c r="BB2240">
        <v>-12902000</v>
      </c>
      <c r="BC2240">
        <v>-12902000</v>
      </c>
      <c r="BD2240">
        <v>-6.0400925067647902E-2</v>
      </c>
      <c r="BE2240">
        <v>-0.27348014568879198</v>
      </c>
      <c r="BG2240">
        <v>8.0746795501998994E-2</v>
      </c>
      <c r="BI2240">
        <v>0.15371009478522901</v>
      </c>
      <c r="BJ2240">
        <v>-0.44394352218570599</v>
      </c>
      <c r="BM2240">
        <v>0.15434959692143499</v>
      </c>
      <c r="BN2240">
        <v>0.93472541643039897</v>
      </c>
      <c r="BO2240">
        <v>-0.15037296037296</v>
      </c>
      <c r="BP2240">
        <v>0.78925575507927304</v>
      </c>
      <c r="BQ2240">
        <v>1.93125013408852</v>
      </c>
      <c r="BS2240">
        <v>1.0885872944873001</v>
      </c>
    </row>
    <row r="2241" spans="3:73" x14ac:dyDescent="0.3">
      <c r="C2241">
        <v>1664703</v>
      </c>
      <c r="D2241" t="s">
        <v>3714</v>
      </c>
      <c r="E2241" t="s">
        <v>2191</v>
      </c>
      <c r="F2241" t="s">
        <v>3614</v>
      </c>
      <c r="G2241" t="s">
        <v>3715</v>
      </c>
      <c r="H2241" t="s">
        <v>3716</v>
      </c>
      <c r="I2241" t="s">
        <v>3717</v>
      </c>
      <c r="J2241">
        <v>2017</v>
      </c>
      <c r="K2241" t="s">
        <v>4062</v>
      </c>
    </row>
    <row r="2242" spans="3:73" x14ac:dyDescent="0.3">
      <c r="C2242">
        <v>1845437</v>
      </c>
      <c r="D2242" t="s">
        <v>3941</v>
      </c>
      <c r="E2242" t="s">
        <v>2288</v>
      </c>
      <c r="F2242" t="s">
        <v>3614</v>
      </c>
      <c r="G2242" t="s">
        <v>3715</v>
      </c>
      <c r="H2242" t="s">
        <v>3716</v>
      </c>
      <c r="I2242" t="s">
        <v>3942</v>
      </c>
      <c r="J2242">
        <v>2026</v>
      </c>
      <c r="K2242" t="s">
        <v>4062</v>
      </c>
      <c r="L2242">
        <v>2.0775939999999999</v>
      </c>
    </row>
    <row r="2243" spans="3:73" x14ac:dyDescent="0.3">
      <c r="C2243">
        <v>1845437</v>
      </c>
      <c r="D2243" t="s">
        <v>3941</v>
      </c>
      <c r="E2243" t="s">
        <v>2288</v>
      </c>
      <c r="F2243" t="s">
        <v>3614</v>
      </c>
      <c r="G2243" t="s">
        <v>3715</v>
      </c>
      <c r="H2243" t="s">
        <v>3716</v>
      </c>
      <c r="I2243" t="s">
        <v>3942</v>
      </c>
      <c r="J2243">
        <v>2025</v>
      </c>
      <c r="K2243" t="s">
        <v>4062</v>
      </c>
      <c r="L2243">
        <v>3.2164799999999998</v>
      </c>
      <c r="M2243">
        <v>599701000</v>
      </c>
      <c r="N2243">
        <v>343764000</v>
      </c>
      <c r="O2243">
        <v>199430000</v>
      </c>
      <c r="R2243">
        <v>1295839000</v>
      </c>
      <c r="S2243">
        <v>32758000</v>
      </c>
      <c r="T2243">
        <v>181572000</v>
      </c>
      <c r="U2243">
        <v>0</v>
      </c>
      <c r="V2243">
        <v>64496000</v>
      </c>
      <c r="W2243">
        <v>47465000</v>
      </c>
      <c r="X2243">
        <v>1437000</v>
      </c>
      <c r="AD2243">
        <v>-694672000</v>
      </c>
      <c r="AG2243">
        <v>0</v>
      </c>
      <c r="AH2243">
        <v>0</v>
      </c>
      <c r="AI2243">
        <v>0</v>
      </c>
      <c r="AJ2243">
        <v>-1791748000</v>
      </c>
      <c r="AK2243">
        <v>99508000</v>
      </c>
      <c r="AL2243">
        <v>1791748000</v>
      </c>
      <c r="AM2243">
        <v>-4305000</v>
      </c>
      <c r="AN2243">
        <v>-578628000</v>
      </c>
      <c r="AP2243">
        <v>62387000</v>
      </c>
      <c r="AQ2243">
        <v>-120784000</v>
      </c>
      <c r="AS2243">
        <v>62387000</v>
      </c>
      <c r="AU2243">
        <v>-8805000</v>
      </c>
      <c r="AV2243">
        <v>-230000</v>
      </c>
      <c r="AY2243">
        <v>-7.34</v>
      </c>
      <c r="BI2243">
        <v>0</v>
      </c>
      <c r="BN2243">
        <v>0.10754692755223</v>
      </c>
      <c r="BP2243">
        <v>4.2016222479721899</v>
      </c>
      <c r="BR2243">
        <v>-0.43821253405994498</v>
      </c>
    </row>
    <row r="2244" spans="3:73" x14ac:dyDescent="0.3">
      <c r="C2244">
        <v>1845437</v>
      </c>
      <c r="D2244" t="s">
        <v>3941</v>
      </c>
      <c r="E2244" t="s">
        <v>2288</v>
      </c>
      <c r="F2244" t="s">
        <v>3614</v>
      </c>
      <c r="G2244" t="s">
        <v>3715</v>
      </c>
      <c r="H2244" t="s">
        <v>3716</v>
      </c>
      <c r="I2244" t="s">
        <v>3942</v>
      </c>
      <c r="J2244">
        <v>2024</v>
      </c>
      <c r="K2244" t="s">
        <v>4062</v>
      </c>
      <c r="L2244">
        <v>9.8385960000000008</v>
      </c>
      <c r="M2244">
        <v>2294115000</v>
      </c>
      <c r="N2244">
        <v>513030000</v>
      </c>
      <c r="O2244">
        <v>329230000</v>
      </c>
      <c r="P2244">
        <v>0</v>
      </c>
      <c r="S2244">
        <v>151470000</v>
      </c>
      <c r="T2244">
        <v>1241343000</v>
      </c>
      <c r="U2244">
        <v>359847000</v>
      </c>
      <c r="V2244">
        <v>131927000</v>
      </c>
      <c r="W2244">
        <v>17906000</v>
      </c>
      <c r="X2244">
        <v>3092000</v>
      </c>
      <c r="AD2244">
        <v>-116044000</v>
      </c>
      <c r="AG2244">
        <v>219000</v>
      </c>
      <c r="AH2244">
        <v>250000</v>
      </c>
      <c r="AI2244">
        <v>31000</v>
      </c>
      <c r="AJ2244">
        <v>-181321000</v>
      </c>
      <c r="AK2244">
        <v>63853000</v>
      </c>
      <c r="AL2244">
        <v>181540000</v>
      </c>
      <c r="AM2244">
        <v>-10580000</v>
      </c>
      <c r="AN2244">
        <v>-49191000</v>
      </c>
      <c r="AQ2244">
        <v>-31649000</v>
      </c>
      <c r="AS2244">
        <v>81623000</v>
      </c>
      <c r="AU2244">
        <v>-168673000</v>
      </c>
      <c r="AV2244">
        <v>-4929000</v>
      </c>
      <c r="AY2244">
        <v>-0.67</v>
      </c>
      <c r="BA2244">
        <v>-725.28399999999999</v>
      </c>
      <c r="BE2244">
        <v>-126.596</v>
      </c>
      <c r="BG2244">
        <v>0.876</v>
      </c>
      <c r="BI2244">
        <v>1.08974484714149E-4</v>
      </c>
      <c r="BJ2244">
        <v>-674.69200000000001</v>
      </c>
      <c r="BM2244">
        <v>255.41200000000001</v>
      </c>
      <c r="BN2244">
        <v>5.75067073795342E-2</v>
      </c>
      <c r="BP2244">
        <v>18.386574332625901</v>
      </c>
      <c r="BR2244">
        <v>-14.684471641790999</v>
      </c>
    </row>
    <row r="2245" spans="3:73" x14ac:dyDescent="0.3">
      <c r="C2245">
        <v>1845437</v>
      </c>
      <c r="D2245" t="s">
        <v>3941</v>
      </c>
      <c r="E2245" t="s">
        <v>2288</v>
      </c>
      <c r="F2245" t="s">
        <v>3614</v>
      </c>
      <c r="G2245" t="s">
        <v>3715</v>
      </c>
      <c r="H2245" t="s">
        <v>3716</v>
      </c>
      <c r="I2245" t="s">
        <v>3942</v>
      </c>
      <c r="J2245">
        <v>2023</v>
      </c>
      <c r="K2245" t="s">
        <v>4062</v>
      </c>
      <c r="L2245">
        <v>12.004536999999999</v>
      </c>
      <c r="M2245">
        <v>2471050000</v>
      </c>
      <c r="N2245">
        <v>640797000</v>
      </c>
      <c r="O2245">
        <v>536927000</v>
      </c>
      <c r="P2245">
        <v>58000</v>
      </c>
      <c r="S2245">
        <v>96856000</v>
      </c>
      <c r="T2245">
        <v>1307265000</v>
      </c>
      <c r="U2245">
        <v>423920000</v>
      </c>
      <c r="V2245">
        <v>140136000</v>
      </c>
      <c r="W2245">
        <v>12021000</v>
      </c>
      <c r="X2245">
        <v>617000</v>
      </c>
      <c r="AD2245">
        <v>-66853000</v>
      </c>
      <c r="AF2245">
        <v>3722355</v>
      </c>
      <c r="AG2245">
        <v>0</v>
      </c>
      <c r="AH2245">
        <v>0</v>
      </c>
      <c r="AJ2245">
        <v>-193510000</v>
      </c>
      <c r="AL2245">
        <v>193510000</v>
      </c>
      <c r="AM2245">
        <v>-5707000</v>
      </c>
      <c r="AN2245">
        <v>-43056000</v>
      </c>
      <c r="AQ2245">
        <v>-38379000</v>
      </c>
      <c r="AS2245">
        <v>45031000</v>
      </c>
      <c r="AU2245">
        <v>-101269000</v>
      </c>
      <c r="AV2245">
        <v>319556000</v>
      </c>
      <c r="AY2245">
        <v>-0.62</v>
      </c>
      <c r="BI2245">
        <v>0</v>
      </c>
      <c r="BN2245">
        <v>5.6711114708322401E-2</v>
      </c>
      <c r="BP2245">
        <v>44.665751601364299</v>
      </c>
      <c r="BR2245">
        <v>-19.362156451612901</v>
      </c>
    </row>
    <row r="2246" spans="3:73" x14ac:dyDescent="0.3">
      <c r="C2246">
        <v>1845437</v>
      </c>
      <c r="D2246" t="s">
        <v>3941</v>
      </c>
      <c r="E2246" t="s">
        <v>2288</v>
      </c>
      <c r="F2246" t="s">
        <v>3614</v>
      </c>
      <c r="G2246" t="s">
        <v>3715</v>
      </c>
      <c r="H2246" t="s">
        <v>3716</v>
      </c>
      <c r="I2246" t="s">
        <v>3942</v>
      </c>
      <c r="J2246">
        <v>2022</v>
      </c>
      <c r="K2246" t="s">
        <v>4062</v>
      </c>
      <c r="L2246">
        <v>9.9704180000000004</v>
      </c>
      <c r="M2246">
        <v>351851156</v>
      </c>
      <c r="N2246">
        <v>1908383</v>
      </c>
      <c r="T2246">
        <v>5000001</v>
      </c>
      <c r="V2246">
        <v>41572572</v>
      </c>
      <c r="W2246">
        <v>5018632</v>
      </c>
      <c r="X2246">
        <v>31780</v>
      </c>
      <c r="AB2246">
        <v>-39309902</v>
      </c>
      <c r="AD2246">
        <v>-39310765</v>
      </c>
      <c r="AJ2246">
        <v>-5916015</v>
      </c>
      <c r="AN2246">
        <v>4065122</v>
      </c>
      <c r="AQ2246">
        <v>-857532</v>
      </c>
      <c r="AU2246">
        <v>-345026000</v>
      </c>
      <c r="AV2246">
        <v>-85000</v>
      </c>
      <c r="BN2246">
        <v>0.118153859355233</v>
      </c>
      <c r="BS2246">
        <v>-0.10341216317456101</v>
      </c>
    </row>
    <row r="2247" spans="3:73" x14ac:dyDescent="0.3">
      <c r="C2247">
        <v>1845437</v>
      </c>
      <c r="D2247" t="s">
        <v>3941</v>
      </c>
      <c r="E2247" t="s">
        <v>2288</v>
      </c>
      <c r="F2247" t="s">
        <v>3614</v>
      </c>
      <c r="G2247" t="s">
        <v>3715</v>
      </c>
      <c r="H2247" t="s">
        <v>3716</v>
      </c>
      <c r="I2247" t="s">
        <v>3942</v>
      </c>
      <c r="J2247">
        <v>2021</v>
      </c>
      <c r="K2247" t="s">
        <v>4062</v>
      </c>
      <c r="L2247">
        <v>9.8917560000000009</v>
      </c>
      <c r="M2247">
        <v>348369430</v>
      </c>
      <c r="N2247">
        <v>3325089</v>
      </c>
      <c r="V2247">
        <v>42318573</v>
      </c>
      <c r="W2247">
        <v>519323</v>
      </c>
      <c r="X2247">
        <v>143405</v>
      </c>
      <c r="AB2247">
        <v>-38558251</v>
      </c>
      <c r="AD2247">
        <v>-38559114</v>
      </c>
      <c r="AJ2247">
        <v>-697131</v>
      </c>
      <c r="AN2247">
        <v>-10189181</v>
      </c>
      <c r="AQ2247">
        <v>-1332128</v>
      </c>
      <c r="AU2247">
        <v>-345026000</v>
      </c>
      <c r="AV2247">
        <v>348928537</v>
      </c>
      <c r="BN2247">
        <v>0.121476138133016</v>
      </c>
      <c r="BS2247">
        <v>0.26425423186336999</v>
      </c>
    </row>
    <row r="2248" spans="3:73" x14ac:dyDescent="0.3">
      <c r="C2248">
        <v>1845437</v>
      </c>
      <c r="D2248" t="s">
        <v>3941</v>
      </c>
      <c r="E2248" t="s">
        <v>2288</v>
      </c>
      <c r="F2248" t="s">
        <v>3614</v>
      </c>
      <c r="G2248" t="s">
        <v>3715</v>
      </c>
      <c r="H2248" t="s">
        <v>3716</v>
      </c>
      <c r="I2248" t="s">
        <v>3942</v>
      </c>
      <c r="J2248">
        <v>2020</v>
      </c>
      <c r="K2248" t="s">
        <v>4062</v>
      </c>
    </row>
    <row r="2249" spans="3:73" x14ac:dyDescent="0.3">
      <c r="C2249">
        <v>1845437</v>
      </c>
      <c r="D2249" t="s">
        <v>3941</v>
      </c>
      <c r="E2249" t="s">
        <v>2288</v>
      </c>
      <c r="F2249" t="s">
        <v>3614</v>
      </c>
      <c r="G2249" t="s">
        <v>3715</v>
      </c>
      <c r="H2249" t="s">
        <v>3716</v>
      </c>
      <c r="I2249" t="s">
        <v>3942</v>
      </c>
      <c r="J2249">
        <v>2019</v>
      </c>
      <c r="K2249" t="s">
        <v>4062</v>
      </c>
    </row>
    <row r="2250" spans="3:73" x14ac:dyDescent="0.3">
      <c r="C2250">
        <v>1845437</v>
      </c>
      <c r="D2250" t="s">
        <v>3941</v>
      </c>
      <c r="E2250" t="s">
        <v>2288</v>
      </c>
      <c r="F2250" t="s">
        <v>3614</v>
      </c>
      <c r="G2250" t="s">
        <v>3715</v>
      </c>
      <c r="H2250" t="s">
        <v>3716</v>
      </c>
      <c r="I2250" t="s">
        <v>3942</v>
      </c>
      <c r="J2250">
        <v>2018</v>
      </c>
      <c r="K2250" t="s">
        <v>4062</v>
      </c>
    </row>
    <row r="2251" spans="3:73" x14ac:dyDescent="0.3">
      <c r="C2251">
        <v>1845437</v>
      </c>
      <c r="D2251" t="s">
        <v>3941</v>
      </c>
      <c r="E2251" t="s">
        <v>2288</v>
      </c>
      <c r="F2251" t="s">
        <v>3614</v>
      </c>
      <c r="G2251" t="s">
        <v>3715</v>
      </c>
      <c r="H2251" t="s">
        <v>3716</v>
      </c>
      <c r="I2251" t="s">
        <v>3942</v>
      </c>
      <c r="J2251">
        <v>2017</v>
      </c>
      <c r="K2251" t="s">
        <v>4062</v>
      </c>
    </row>
    <row r="2252" spans="3:73" x14ac:dyDescent="0.3">
      <c r="C2252">
        <v>1822966</v>
      </c>
      <c r="D2252" t="s">
        <v>3993</v>
      </c>
      <c r="E2252" t="s">
        <v>2546</v>
      </c>
      <c r="F2252" t="s">
        <v>3614</v>
      </c>
      <c r="G2252" t="s">
        <v>3843</v>
      </c>
      <c r="H2252" t="s">
        <v>3844</v>
      </c>
      <c r="I2252" t="s">
        <v>3994</v>
      </c>
      <c r="J2252">
        <v>2026</v>
      </c>
      <c r="K2252" t="s">
        <v>4062</v>
      </c>
      <c r="L2252">
        <v>14.832611</v>
      </c>
    </row>
    <row r="2253" spans="3:73" x14ac:dyDescent="0.3">
      <c r="C2253">
        <v>1822966</v>
      </c>
      <c r="D2253" t="s">
        <v>3993</v>
      </c>
      <c r="E2253" t="s">
        <v>2546</v>
      </c>
      <c r="F2253" t="s">
        <v>3614</v>
      </c>
      <c r="G2253" t="s">
        <v>3843</v>
      </c>
      <c r="H2253" t="s">
        <v>3844</v>
      </c>
      <c r="I2253" t="s">
        <v>3994</v>
      </c>
      <c r="J2253">
        <v>2025</v>
      </c>
      <c r="K2253" t="s">
        <v>4062</v>
      </c>
      <c r="L2253">
        <v>30.484203000000001</v>
      </c>
      <c r="M2253">
        <v>1412512000</v>
      </c>
      <c r="N2253">
        <v>1272572000</v>
      </c>
      <c r="O2253">
        <v>836417000</v>
      </c>
      <c r="S2253">
        <v>1924000</v>
      </c>
      <c r="T2253">
        <v>527000</v>
      </c>
      <c r="U2253">
        <v>8255000</v>
      </c>
      <c r="V2253">
        <v>298961000</v>
      </c>
      <c r="W2253">
        <v>296056000</v>
      </c>
      <c r="AB2253">
        <v>1168841000</v>
      </c>
      <c r="AD2253">
        <v>-732871000</v>
      </c>
      <c r="AG2253">
        <v>11431000</v>
      </c>
      <c r="AJ2253">
        <v>-689571000</v>
      </c>
      <c r="AK2253">
        <v>45532000</v>
      </c>
      <c r="AM2253">
        <v>322000</v>
      </c>
      <c r="AN2253">
        <v>-355794000</v>
      </c>
      <c r="AQ2253">
        <v>-459610000</v>
      </c>
      <c r="AU2253">
        <v>-411262000</v>
      </c>
      <c r="AV2253">
        <v>1305733000</v>
      </c>
      <c r="AY2253">
        <v>-2.17</v>
      </c>
      <c r="BN2253">
        <v>0.211652007204187</v>
      </c>
      <c r="BP2253">
        <v>2.8251986110735801</v>
      </c>
      <c r="BR2253">
        <v>-14.0480198156682</v>
      </c>
      <c r="BS2253">
        <v>-0.304398972999749</v>
      </c>
      <c r="BU2253">
        <v>-5.6595140408318998E-8</v>
      </c>
    </row>
    <row r="2254" spans="3:73" x14ac:dyDescent="0.3">
      <c r="C2254">
        <v>1822966</v>
      </c>
      <c r="D2254" t="s">
        <v>3993</v>
      </c>
      <c r="E2254" t="s">
        <v>2546</v>
      </c>
      <c r="F2254" t="s">
        <v>3614</v>
      </c>
      <c r="G2254" t="s">
        <v>3843</v>
      </c>
      <c r="H2254" t="s">
        <v>3844</v>
      </c>
      <c r="I2254" t="s">
        <v>3994</v>
      </c>
      <c r="J2254">
        <v>2024</v>
      </c>
      <c r="K2254" t="s">
        <v>4062</v>
      </c>
      <c r="L2254">
        <v>13.553063999999999</v>
      </c>
      <c r="M2254">
        <v>544673000</v>
      </c>
      <c r="N2254">
        <v>471137000</v>
      </c>
      <c r="O2254">
        <v>401556000</v>
      </c>
      <c r="S2254">
        <v>2421000</v>
      </c>
      <c r="T2254">
        <v>704000</v>
      </c>
      <c r="U2254">
        <v>8255000</v>
      </c>
      <c r="V2254">
        <v>91553000</v>
      </c>
      <c r="W2254">
        <v>89722000</v>
      </c>
      <c r="AB2254">
        <v>618695000</v>
      </c>
      <c r="AD2254">
        <v>-377077000</v>
      </c>
      <c r="AG2254">
        <v>32108000</v>
      </c>
      <c r="AJ2254">
        <v>-138725000</v>
      </c>
      <c r="AK2254">
        <v>46817000</v>
      </c>
      <c r="AM2254">
        <v>1935000</v>
      </c>
      <c r="AN2254">
        <v>-136623000</v>
      </c>
      <c r="AQ2254">
        <v>-108666000</v>
      </c>
      <c r="AU2254">
        <v>-39849000</v>
      </c>
      <c r="AV2254">
        <v>429806000</v>
      </c>
      <c r="AY2254">
        <v>-1.47</v>
      </c>
      <c r="BN2254">
        <v>0.168088008768564</v>
      </c>
      <c r="BP2254">
        <v>4.4755578341989697</v>
      </c>
      <c r="BR2254">
        <v>-9.2197714285714305</v>
      </c>
      <c r="BS2254">
        <v>-0.220824477327278</v>
      </c>
      <c r="BU2254">
        <v>-3.2201656842224403E-8</v>
      </c>
    </row>
    <row r="2255" spans="3:73" x14ac:dyDescent="0.3">
      <c r="C2255">
        <v>1822966</v>
      </c>
      <c r="D2255" t="s">
        <v>3993</v>
      </c>
      <c r="E2255" t="s">
        <v>2546</v>
      </c>
      <c r="F2255" t="s">
        <v>3614</v>
      </c>
      <c r="G2255" t="s">
        <v>3843</v>
      </c>
      <c r="H2255" t="s">
        <v>3844</v>
      </c>
      <c r="I2255" t="s">
        <v>3994</v>
      </c>
      <c r="J2255">
        <v>2023</v>
      </c>
      <c r="K2255" t="s">
        <v>4062</v>
      </c>
      <c r="L2255">
        <v>5.9173</v>
      </c>
      <c r="M2255">
        <v>224858000</v>
      </c>
      <c r="N2255">
        <v>154546000</v>
      </c>
      <c r="O2255">
        <v>120265000</v>
      </c>
      <c r="S2255">
        <v>4116000</v>
      </c>
      <c r="T2255">
        <v>882000</v>
      </c>
      <c r="U2255">
        <v>8255000</v>
      </c>
      <c r="V2255">
        <v>95520000</v>
      </c>
      <c r="W2255">
        <v>87458000</v>
      </c>
      <c r="AB2255">
        <v>93457000</v>
      </c>
      <c r="AD2255">
        <v>-240454000</v>
      </c>
      <c r="AG2255">
        <v>3849000</v>
      </c>
      <c r="AJ2255">
        <v>-275565000</v>
      </c>
      <c r="AK2255">
        <v>156050000</v>
      </c>
      <c r="AM2255">
        <v>0</v>
      </c>
      <c r="AN2255">
        <v>-58362000</v>
      </c>
      <c r="AQ2255">
        <v>-183254000</v>
      </c>
      <c r="AU2255">
        <v>48275000</v>
      </c>
      <c r="AV2255">
        <v>16127000</v>
      </c>
      <c r="AY2255">
        <v>-0.8</v>
      </c>
      <c r="BN2255">
        <v>0.424801430235971</v>
      </c>
      <c r="BP2255">
        <v>1.37511719911272</v>
      </c>
      <c r="BR2255">
        <v>-7.3966250000000002</v>
      </c>
      <c r="BS2255">
        <v>-0.62447970724504298</v>
      </c>
      <c r="BU2255">
        <v>-5.0652599591255902E-8</v>
      </c>
    </row>
    <row r="2256" spans="3:73" x14ac:dyDescent="0.3">
      <c r="C2256">
        <v>1822966</v>
      </c>
      <c r="D2256" t="s">
        <v>3993</v>
      </c>
      <c r="E2256" t="s">
        <v>2546</v>
      </c>
      <c r="F2256" t="s">
        <v>3614</v>
      </c>
      <c r="G2256" t="s">
        <v>3843</v>
      </c>
      <c r="H2256" t="s">
        <v>3844</v>
      </c>
      <c r="I2256" t="s">
        <v>3994</v>
      </c>
      <c r="J2256">
        <v>2022</v>
      </c>
      <c r="K2256" t="s">
        <v>4062</v>
      </c>
      <c r="L2256">
        <v>11.568576999999999</v>
      </c>
      <c r="M2256">
        <v>348635000</v>
      </c>
      <c r="N2256">
        <v>284415000</v>
      </c>
      <c r="O2256">
        <v>217685000</v>
      </c>
      <c r="P2256">
        <v>11199000</v>
      </c>
      <c r="S2256">
        <v>4770000</v>
      </c>
      <c r="T2256">
        <v>1059000</v>
      </c>
      <c r="U2256">
        <v>8255000</v>
      </c>
      <c r="V2256">
        <v>71548000</v>
      </c>
      <c r="W2256">
        <v>38557000</v>
      </c>
      <c r="AB2256">
        <v>114679000</v>
      </c>
      <c r="AD2256">
        <v>-182092000</v>
      </c>
      <c r="AF2256">
        <v>236754948</v>
      </c>
      <c r="AG2256">
        <v>4487000</v>
      </c>
      <c r="AJ2256">
        <v>-229995000</v>
      </c>
      <c r="AK2256">
        <v>123416000</v>
      </c>
      <c r="AM2256">
        <v>0</v>
      </c>
      <c r="AN2256">
        <v>-25914000</v>
      </c>
      <c r="AQ2256">
        <v>-148609000</v>
      </c>
      <c r="AU2256">
        <v>-52332000</v>
      </c>
      <c r="AV2256">
        <v>368064000</v>
      </c>
      <c r="AY2256">
        <v>-0.51</v>
      </c>
      <c r="BN2256">
        <v>0.20522322773100801</v>
      </c>
      <c r="BP2256">
        <v>5.6457971315195703</v>
      </c>
      <c r="BR2256">
        <v>-22.683484313725501</v>
      </c>
      <c r="BS2256">
        <v>-0.22596988114650499</v>
      </c>
      <c r="BU2256">
        <v>-5.1447730360397297E-8</v>
      </c>
    </row>
    <row r="2257" spans="3:73" x14ac:dyDescent="0.3">
      <c r="C2257">
        <v>1822966</v>
      </c>
      <c r="D2257" t="s">
        <v>3993</v>
      </c>
      <c r="E2257" t="s">
        <v>2546</v>
      </c>
      <c r="F2257" t="s">
        <v>3614</v>
      </c>
      <c r="G2257" t="s">
        <v>3843</v>
      </c>
      <c r="H2257" t="s">
        <v>3844</v>
      </c>
      <c r="I2257" t="s">
        <v>3994</v>
      </c>
      <c r="J2257">
        <v>2021</v>
      </c>
      <c r="K2257" t="s">
        <v>4062</v>
      </c>
      <c r="L2257">
        <v>10.185547</v>
      </c>
      <c r="M2257">
        <v>233407245</v>
      </c>
      <c r="N2257">
        <v>1086306</v>
      </c>
      <c r="O2257">
        <v>985114</v>
      </c>
      <c r="V2257">
        <v>37544022</v>
      </c>
      <c r="W2257">
        <v>345022</v>
      </c>
      <c r="X2257">
        <v>305022</v>
      </c>
      <c r="AB2257">
        <v>-36436777</v>
      </c>
      <c r="AD2257">
        <v>-36437352</v>
      </c>
      <c r="AJ2257">
        <v>-1327217</v>
      </c>
      <c r="AN2257">
        <v>3202748</v>
      </c>
      <c r="AQ2257">
        <v>-896234</v>
      </c>
      <c r="AU2257">
        <v>-232300000</v>
      </c>
      <c r="AV2257">
        <v>-25000</v>
      </c>
      <c r="BN2257">
        <v>0.16085199925992</v>
      </c>
      <c r="BP2257">
        <v>2.8552208264980199</v>
      </c>
      <c r="BS2257">
        <v>-8.7898773264166605E-2</v>
      </c>
    </row>
    <row r="2258" spans="3:73" x14ac:dyDescent="0.3">
      <c r="C2258">
        <v>1822966</v>
      </c>
      <c r="D2258" t="s">
        <v>3993</v>
      </c>
      <c r="E2258" t="s">
        <v>2546</v>
      </c>
      <c r="F2258" t="s">
        <v>3614</v>
      </c>
      <c r="G2258" t="s">
        <v>3843</v>
      </c>
      <c r="H2258" t="s">
        <v>3844</v>
      </c>
      <c r="I2258" t="s">
        <v>3994</v>
      </c>
      <c r="J2258">
        <v>2020</v>
      </c>
      <c r="K2258" t="s">
        <v>4062</v>
      </c>
      <c r="L2258">
        <v>10.221610999999999</v>
      </c>
      <c r="M2258">
        <v>234445409</v>
      </c>
      <c r="N2258">
        <v>2143436</v>
      </c>
      <c r="O2258">
        <v>1906348</v>
      </c>
      <c r="V2258">
        <v>8099934</v>
      </c>
      <c r="W2258">
        <v>49934</v>
      </c>
      <c r="AB2258">
        <v>5000006</v>
      </c>
      <c r="AD2258">
        <v>-112171</v>
      </c>
      <c r="AJ2258">
        <v>-114144</v>
      </c>
      <c r="AN2258">
        <v>-112171</v>
      </c>
      <c r="AQ2258">
        <v>-346232</v>
      </c>
      <c r="AU2258">
        <v>-232300000</v>
      </c>
      <c r="AV2258">
        <v>234552580</v>
      </c>
      <c r="BN2258">
        <v>3.4549339373073397E-2</v>
      </c>
      <c r="BP2258">
        <v>38.177354107421799</v>
      </c>
      <c r="BS2258">
        <v>-2.2434173078992301E-2</v>
      </c>
    </row>
    <row r="2259" spans="3:73" x14ac:dyDescent="0.3">
      <c r="C2259">
        <v>1822966</v>
      </c>
      <c r="D2259" t="s">
        <v>3993</v>
      </c>
      <c r="E2259" t="s">
        <v>2546</v>
      </c>
      <c r="F2259" t="s">
        <v>3614</v>
      </c>
      <c r="G2259" t="s">
        <v>3843</v>
      </c>
      <c r="H2259" t="s">
        <v>3844</v>
      </c>
      <c r="I2259" t="s">
        <v>3994</v>
      </c>
      <c r="J2259">
        <v>2019</v>
      </c>
      <c r="K2259" t="s">
        <v>4062</v>
      </c>
    </row>
    <row r="2260" spans="3:73" x14ac:dyDescent="0.3">
      <c r="C2260">
        <v>1822966</v>
      </c>
      <c r="D2260" t="s">
        <v>3993</v>
      </c>
      <c r="E2260" t="s">
        <v>2546</v>
      </c>
      <c r="F2260" t="s">
        <v>3614</v>
      </c>
      <c r="G2260" t="s">
        <v>3843</v>
      </c>
      <c r="H2260" t="s">
        <v>3844</v>
      </c>
      <c r="I2260" t="s">
        <v>3994</v>
      </c>
      <c r="J2260">
        <v>2018</v>
      </c>
      <c r="K2260" t="s">
        <v>4062</v>
      </c>
    </row>
    <row r="2261" spans="3:73" x14ac:dyDescent="0.3">
      <c r="C2261">
        <v>1822966</v>
      </c>
      <c r="D2261" t="s">
        <v>3993</v>
      </c>
      <c r="E2261" t="s">
        <v>2546</v>
      </c>
      <c r="F2261" t="s">
        <v>3614</v>
      </c>
      <c r="G2261" t="s">
        <v>3843</v>
      </c>
      <c r="H2261" t="s">
        <v>3844</v>
      </c>
      <c r="I2261" t="s">
        <v>3994</v>
      </c>
      <c r="J2261">
        <v>2017</v>
      </c>
      <c r="K2261" t="s">
        <v>4062</v>
      </c>
    </row>
    <row r="2262" spans="3:73" x14ac:dyDescent="0.3">
      <c r="C2262">
        <v>10329</v>
      </c>
      <c r="D2262" t="s">
        <v>4278</v>
      </c>
      <c r="E2262" t="s">
        <v>2091</v>
      </c>
      <c r="F2262" t="s">
        <v>3614</v>
      </c>
      <c r="G2262" t="s">
        <v>3912</v>
      </c>
      <c r="H2262" t="s">
        <v>3913</v>
      </c>
      <c r="I2262" t="s">
        <v>4739</v>
      </c>
      <c r="J2262">
        <v>2026</v>
      </c>
      <c r="K2262" t="s">
        <v>4062</v>
      </c>
      <c r="L2262">
        <v>14.734382999999999</v>
      </c>
    </row>
    <row r="2263" spans="3:73" x14ac:dyDescent="0.3">
      <c r="C2263">
        <v>10329</v>
      </c>
      <c r="D2263" t="s">
        <v>4278</v>
      </c>
      <c r="E2263" t="s">
        <v>2091</v>
      </c>
      <c r="F2263" t="s">
        <v>3614</v>
      </c>
      <c r="G2263" t="s">
        <v>3912</v>
      </c>
      <c r="H2263" t="s">
        <v>3913</v>
      </c>
      <c r="I2263" t="s">
        <v>4739</v>
      </c>
      <c r="J2263">
        <v>2025</v>
      </c>
      <c r="K2263" t="s">
        <v>4062</v>
      </c>
      <c r="L2263">
        <v>15.499428</v>
      </c>
      <c r="M2263">
        <v>323819000</v>
      </c>
      <c r="N2263">
        <v>145542000</v>
      </c>
      <c r="O2263">
        <v>41277000</v>
      </c>
      <c r="P2263">
        <v>14410000</v>
      </c>
      <c r="Q2263">
        <v>61790000</v>
      </c>
      <c r="S2263">
        <v>73175000</v>
      </c>
      <c r="T2263">
        <v>6910000</v>
      </c>
      <c r="U2263">
        <v>7217000</v>
      </c>
      <c r="W2263">
        <v>76984000</v>
      </c>
      <c r="X2263">
        <v>14739000</v>
      </c>
      <c r="AB2263">
        <v>165107000</v>
      </c>
      <c r="AD2263">
        <v>121128000</v>
      </c>
      <c r="AE2263">
        <v>43256000</v>
      </c>
      <c r="AF2263">
        <v>8651054</v>
      </c>
      <c r="AG2263">
        <v>188682000</v>
      </c>
      <c r="AI2263">
        <v>146598000</v>
      </c>
      <c r="AJ2263">
        <v>7827000</v>
      </c>
      <c r="AM2263">
        <v>2660000</v>
      </c>
      <c r="AN2263">
        <v>6100000</v>
      </c>
      <c r="AQ2263">
        <v>13491000</v>
      </c>
      <c r="AS2263">
        <v>8801000</v>
      </c>
      <c r="AU2263">
        <v>-2730000</v>
      </c>
      <c r="AV2263">
        <v>-9035000</v>
      </c>
      <c r="AW2263">
        <v>6939000</v>
      </c>
      <c r="AX2263">
        <v>6939000</v>
      </c>
      <c r="AY2263">
        <v>0.7</v>
      </c>
      <c r="AZ2263">
        <v>58377500</v>
      </c>
      <c r="BH2263">
        <v>2.51120722881247</v>
      </c>
      <c r="BP2263">
        <v>0.53617634833212102</v>
      </c>
      <c r="BQ2263">
        <v>1.0879143718175199</v>
      </c>
      <c r="BR2263">
        <v>22.142040000000001</v>
      </c>
      <c r="BS2263">
        <v>3.6945738218246399E-2</v>
      </c>
      <c r="BT2263">
        <v>447693.94070542499</v>
      </c>
      <c r="BU2263">
        <v>6.5712535507277095E-8</v>
      </c>
    </row>
    <row r="2264" spans="3:73" x14ac:dyDescent="0.3">
      <c r="C2264">
        <v>10329</v>
      </c>
      <c r="D2264" t="s">
        <v>4278</v>
      </c>
      <c r="E2264" t="s">
        <v>2091</v>
      </c>
      <c r="F2264" t="s">
        <v>3614</v>
      </c>
      <c r="G2264" t="s">
        <v>3912</v>
      </c>
      <c r="H2264" t="s">
        <v>3913</v>
      </c>
      <c r="I2264" t="s">
        <v>4739</v>
      </c>
      <c r="J2264">
        <v>2024</v>
      </c>
      <c r="K2264" t="s">
        <v>4062</v>
      </c>
      <c r="L2264">
        <v>13.038055999999999</v>
      </c>
      <c r="M2264">
        <v>341170000</v>
      </c>
      <c r="N2264">
        <v>141539000</v>
      </c>
      <c r="O2264">
        <v>39551000</v>
      </c>
      <c r="P2264">
        <v>13181000</v>
      </c>
      <c r="Q2264">
        <v>54965000</v>
      </c>
      <c r="S2264">
        <v>77047000</v>
      </c>
      <c r="U2264">
        <v>7217000</v>
      </c>
      <c r="W2264">
        <v>73403000</v>
      </c>
      <c r="X2264">
        <v>13303000</v>
      </c>
      <c r="AB2264">
        <v>167327000</v>
      </c>
      <c r="AD2264">
        <v>122847000</v>
      </c>
      <c r="AE2264">
        <v>43681000</v>
      </c>
      <c r="AF2264">
        <v>8736046</v>
      </c>
      <c r="AG2264">
        <v>179415000</v>
      </c>
      <c r="AJ2264">
        <v>-16269000</v>
      </c>
      <c r="AM2264">
        <v>-4675000</v>
      </c>
      <c r="AN2264">
        <v>-9695000</v>
      </c>
      <c r="AO2264">
        <v>30000</v>
      </c>
      <c r="AQ2264">
        <v>4050000</v>
      </c>
      <c r="AS2264">
        <v>9918000</v>
      </c>
      <c r="AU2264">
        <v>-8768000</v>
      </c>
      <c r="AV2264">
        <v>-8117000</v>
      </c>
      <c r="AW2264">
        <v>6654000</v>
      </c>
      <c r="AX2264">
        <v>6654000</v>
      </c>
      <c r="AY2264">
        <v>-1.1100000000000001</v>
      </c>
      <c r="AZ2264">
        <v>58973500</v>
      </c>
      <c r="BB2264">
        <v>-14340000</v>
      </c>
      <c r="BC2264">
        <v>-14340000</v>
      </c>
      <c r="BO2264">
        <v>-478</v>
      </c>
      <c r="BP2264">
        <v>0.53881993923954097</v>
      </c>
      <c r="BQ2264">
        <v>1.17943408307562</v>
      </c>
      <c r="BR2264">
        <v>-11.7459963963964</v>
      </c>
      <c r="BS2264">
        <v>-5.7940439976811899E-2</v>
      </c>
      <c r="BT2264">
        <v>510352.15679392702</v>
      </c>
      <c r="BU2264">
        <v>-8.6490776503493204E-8</v>
      </c>
    </row>
    <row r="2265" spans="3:73" x14ac:dyDescent="0.3">
      <c r="C2265">
        <v>10329</v>
      </c>
      <c r="D2265" t="s">
        <v>4278</v>
      </c>
      <c r="E2265" t="s">
        <v>2091</v>
      </c>
      <c r="F2265" t="s">
        <v>3614</v>
      </c>
      <c r="G2265" t="s">
        <v>3912</v>
      </c>
      <c r="H2265" t="s">
        <v>3913</v>
      </c>
      <c r="I2265" t="s">
        <v>4739</v>
      </c>
      <c r="J2265">
        <v>2023</v>
      </c>
      <c r="K2265" t="s">
        <v>4062</v>
      </c>
      <c r="L2265">
        <v>13.983514</v>
      </c>
      <c r="M2265">
        <v>370424000</v>
      </c>
      <c r="N2265">
        <v>157954000</v>
      </c>
      <c r="O2265">
        <v>52407000</v>
      </c>
      <c r="P2265">
        <v>13736000</v>
      </c>
      <c r="Q2265">
        <v>62982000</v>
      </c>
      <c r="S2265">
        <v>83981000</v>
      </c>
      <c r="U2265">
        <v>7217000</v>
      </c>
      <c r="W2265">
        <v>77890000</v>
      </c>
      <c r="X2265">
        <v>16338000</v>
      </c>
      <c r="AB2265">
        <v>183441000</v>
      </c>
      <c r="AD2265">
        <v>139354000</v>
      </c>
      <c r="AE2265">
        <v>43842000</v>
      </c>
      <c r="AF2265">
        <v>8768221</v>
      </c>
      <c r="AG2265">
        <v>206488000</v>
      </c>
      <c r="AJ2265">
        <v>-3135000</v>
      </c>
      <c r="AM2265">
        <v>683000</v>
      </c>
      <c r="AN2265">
        <v>-3171000</v>
      </c>
      <c r="AO2265">
        <v>22000</v>
      </c>
      <c r="AQ2265">
        <v>18724000</v>
      </c>
      <c r="AS2265">
        <v>10141000</v>
      </c>
      <c r="AU2265">
        <v>-17763000</v>
      </c>
      <c r="AV2265">
        <v>-10227000</v>
      </c>
      <c r="AW2265">
        <v>5982000</v>
      </c>
      <c r="AX2265">
        <v>5982000</v>
      </c>
      <c r="AY2265">
        <v>-0.36</v>
      </c>
      <c r="AZ2265">
        <v>74229500</v>
      </c>
      <c r="BB2265">
        <v>-2466000</v>
      </c>
      <c r="BC2265">
        <v>-2466000</v>
      </c>
      <c r="BO2265">
        <v>-112.09090909090899</v>
      </c>
      <c r="BP2265">
        <v>0.67283348311721702</v>
      </c>
      <c r="BQ2265">
        <v>1.2193092823212199</v>
      </c>
      <c r="BR2265">
        <v>-38.843094444444397</v>
      </c>
      <c r="BS2265">
        <v>-1.72862119155478E-2</v>
      </c>
      <c r="BT2265">
        <v>427789.46693942603</v>
      </c>
      <c r="BU2265">
        <v>-2.74424203967488E-8</v>
      </c>
    </row>
    <row r="2266" spans="3:73" x14ac:dyDescent="0.3">
      <c r="C2266">
        <v>10329</v>
      </c>
      <c r="D2266" t="s">
        <v>4278</v>
      </c>
      <c r="E2266" t="s">
        <v>2091</v>
      </c>
      <c r="F2266" t="s">
        <v>3614</v>
      </c>
      <c r="G2266" t="s">
        <v>3912</v>
      </c>
      <c r="H2266" t="s">
        <v>3913</v>
      </c>
      <c r="I2266" t="s">
        <v>4739</v>
      </c>
      <c r="J2266">
        <v>2022</v>
      </c>
      <c r="K2266" t="s">
        <v>4062</v>
      </c>
      <c r="L2266">
        <v>14.766496999999999</v>
      </c>
      <c r="M2266">
        <v>406273000</v>
      </c>
      <c r="N2266">
        <v>196495000</v>
      </c>
      <c r="O2266">
        <v>61625000</v>
      </c>
      <c r="P2266">
        <v>17838000</v>
      </c>
      <c r="Q2266">
        <v>85477000</v>
      </c>
      <c r="S2266">
        <v>77001000</v>
      </c>
      <c r="U2266">
        <v>12771000</v>
      </c>
      <c r="W2266">
        <v>100827000</v>
      </c>
      <c r="X2266">
        <v>20359000</v>
      </c>
      <c r="AB2266">
        <v>195609000</v>
      </c>
      <c r="AD2266">
        <v>150800000</v>
      </c>
      <c r="AE2266">
        <v>44759000</v>
      </c>
      <c r="AF2266">
        <v>8951839</v>
      </c>
      <c r="AG2266">
        <v>248339000</v>
      </c>
      <c r="AJ2266">
        <v>34865000</v>
      </c>
      <c r="AM2266">
        <v>8702000</v>
      </c>
      <c r="AN2266">
        <v>65345000</v>
      </c>
      <c r="AO2266">
        <v>38000</v>
      </c>
      <c r="AQ2266">
        <v>-2970000</v>
      </c>
      <c r="AS2266">
        <v>11309000</v>
      </c>
      <c r="AU2266">
        <v>65842000</v>
      </c>
      <c r="AV2266">
        <v>-35563000</v>
      </c>
      <c r="AW2266">
        <v>20162000</v>
      </c>
      <c r="AX2266">
        <v>5668000</v>
      </c>
      <c r="AY2266">
        <v>6.96</v>
      </c>
      <c r="AZ2266">
        <v>81740500</v>
      </c>
      <c r="BB2266">
        <v>74085000</v>
      </c>
      <c r="BC2266">
        <v>74085000</v>
      </c>
      <c r="BO2266">
        <v>1949.60526315789</v>
      </c>
      <c r="BP2266">
        <v>0.61119541392682497</v>
      </c>
      <c r="BQ2266">
        <v>1.10107411705198</v>
      </c>
      <c r="BR2266">
        <v>2.1216231321839101</v>
      </c>
      <c r="BS2266">
        <v>0.33405927130142299</v>
      </c>
      <c r="BT2266">
        <v>1365388.14859069</v>
      </c>
      <c r="BU2266">
        <v>5.2540946030090601E-7</v>
      </c>
    </row>
    <row r="2267" spans="3:73" x14ac:dyDescent="0.3">
      <c r="C2267">
        <v>10329</v>
      </c>
      <c r="D2267" t="s">
        <v>4278</v>
      </c>
      <c r="E2267" t="s">
        <v>2091</v>
      </c>
      <c r="F2267" t="s">
        <v>3614</v>
      </c>
      <c r="G2267" t="s">
        <v>3912</v>
      </c>
      <c r="H2267" t="s">
        <v>3913</v>
      </c>
      <c r="I2267" t="s">
        <v>4739</v>
      </c>
      <c r="J2267">
        <v>2021</v>
      </c>
      <c r="K2267" t="s">
        <v>4062</v>
      </c>
      <c r="L2267">
        <v>17.669847000000001</v>
      </c>
      <c r="M2267">
        <v>421660000</v>
      </c>
      <c r="N2267">
        <v>180284000</v>
      </c>
      <c r="O2267">
        <v>34374000</v>
      </c>
      <c r="P2267">
        <v>28168000</v>
      </c>
      <c r="Q2267">
        <v>78004000</v>
      </c>
      <c r="S2267">
        <v>94066000</v>
      </c>
      <c r="U2267">
        <v>12146000</v>
      </c>
      <c r="W2267">
        <v>134219000</v>
      </c>
      <c r="X2267">
        <v>28324000</v>
      </c>
      <c r="AB2267">
        <v>162732000</v>
      </c>
      <c r="AD2267">
        <v>115631000</v>
      </c>
      <c r="AE2267">
        <v>48811000</v>
      </c>
      <c r="AF2267">
        <v>9762125</v>
      </c>
      <c r="AJ2267">
        <v>7109000</v>
      </c>
      <c r="AM2267">
        <v>6198000</v>
      </c>
      <c r="AN2267">
        <v>5041000</v>
      </c>
      <c r="AO2267">
        <v>322000</v>
      </c>
      <c r="AQ2267">
        <v>14563000</v>
      </c>
      <c r="AS2267">
        <v>14597000</v>
      </c>
      <c r="AU2267">
        <v>-11571000</v>
      </c>
      <c r="AV2267">
        <v>-14417000</v>
      </c>
      <c r="AW2267">
        <v>7689000</v>
      </c>
      <c r="AX2267">
        <v>5210000</v>
      </c>
      <c r="AY2267">
        <v>0.52</v>
      </c>
      <c r="AZ2267">
        <v>66445000</v>
      </c>
      <c r="BB2267">
        <v>11561000</v>
      </c>
      <c r="BC2267">
        <v>11561000</v>
      </c>
      <c r="BO2267">
        <v>35.903726708074501</v>
      </c>
      <c r="BP2267">
        <v>0.25610383030718498</v>
      </c>
      <c r="BQ2267">
        <v>0.76203816151215598</v>
      </c>
      <c r="BR2267">
        <v>33.980474999999998</v>
      </c>
      <c r="BS2267">
        <v>3.0977312390925001E-2</v>
      </c>
      <c r="BT2267">
        <v>435148.080229557</v>
      </c>
      <c r="BU2267">
        <v>5.64628987537792E-8</v>
      </c>
    </row>
    <row r="2268" spans="3:73" x14ac:dyDescent="0.3">
      <c r="C2268">
        <v>10329</v>
      </c>
      <c r="D2268" t="s">
        <v>4278</v>
      </c>
      <c r="E2268" t="s">
        <v>2091</v>
      </c>
      <c r="F2268" t="s">
        <v>3614</v>
      </c>
      <c r="G2268" t="s">
        <v>3912</v>
      </c>
      <c r="H2268" t="s">
        <v>3913</v>
      </c>
      <c r="I2268" t="s">
        <v>4739</v>
      </c>
      <c r="J2268">
        <v>2020</v>
      </c>
      <c r="K2268" t="s">
        <v>4062</v>
      </c>
      <c r="L2268">
        <v>7.1514360000000003</v>
      </c>
      <c r="M2268">
        <v>402549000</v>
      </c>
      <c r="N2268">
        <v>160678000</v>
      </c>
      <c r="O2268">
        <v>45799000</v>
      </c>
      <c r="P2268">
        <v>22340000</v>
      </c>
      <c r="Q2268">
        <v>54886000</v>
      </c>
      <c r="S2268">
        <v>90917000</v>
      </c>
      <c r="U2268">
        <v>12146000</v>
      </c>
      <c r="W2268">
        <v>118371000</v>
      </c>
      <c r="X2268">
        <v>23426000</v>
      </c>
      <c r="AB2268">
        <v>158030000</v>
      </c>
      <c r="AD2268">
        <v>109710000</v>
      </c>
      <c r="AE2268">
        <v>49714000</v>
      </c>
      <c r="AF2268">
        <v>9942787</v>
      </c>
      <c r="AJ2268">
        <v>10049000</v>
      </c>
      <c r="AM2268">
        <v>-6365000</v>
      </c>
      <c r="AN2268">
        <v>6543000</v>
      </c>
      <c r="AO2268">
        <v>49000</v>
      </c>
      <c r="AQ2268">
        <v>36675000</v>
      </c>
      <c r="AS2268">
        <v>13480000</v>
      </c>
      <c r="AU2268">
        <v>-3747000</v>
      </c>
      <c r="AV2268">
        <v>-6816000</v>
      </c>
      <c r="AW2268">
        <v>4544000</v>
      </c>
      <c r="AX2268">
        <v>4545000</v>
      </c>
      <c r="AY2268">
        <v>0.65</v>
      </c>
      <c r="AZ2268">
        <v>60594000</v>
      </c>
      <c r="BB2268">
        <v>227000</v>
      </c>
      <c r="BC2268">
        <v>227000</v>
      </c>
      <c r="BO2268">
        <v>4.6326530612244898</v>
      </c>
      <c r="BP2268">
        <v>0.38691064534387598</v>
      </c>
      <c r="BQ2268">
        <v>0.89373241756849198</v>
      </c>
      <c r="BR2268">
        <v>11.0022092307692</v>
      </c>
      <c r="BS2268">
        <v>4.1403530975131303E-2</v>
      </c>
      <c r="BT2268">
        <v>635396.86295172002</v>
      </c>
      <c r="BU2268">
        <v>2.94148794532684E-8</v>
      </c>
    </row>
    <row r="2269" spans="3:73" x14ac:dyDescent="0.3">
      <c r="C2269">
        <v>10329</v>
      </c>
      <c r="D2269" t="s">
        <v>4278</v>
      </c>
      <c r="E2269" t="s">
        <v>2091</v>
      </c>
      <c r="F2269" t="s">
        <v>3614</v>
      </c>
      <c r="G2269" t="s">
        <v>3912</v>
      </c>
      <c r="H2269" t="s">
        <v>3913</v>
      </c>
      <c r="I2269" t="s">
        <v>4739</v>
      </c>
      <c r="J2269">
        <v>2019</v>
      </c>
      <c r="K2269" t="s">
        <v>4062</v>
      </c>
      <c r="L2269">
        <v>10.512198</v>
      </c>
      <c r="M2269">
        <v>275766000</v>
      </c>
      <c r="N2269">
        <v>136786000</v>
      </c>
      <c r="O2269">
        <v>19687000</v>
      </c>
      <c r="P2269">
        <v>21378000</v>
      </c>
      <c r="Q2269">
        <v>66302000</v>
      </c>
      <c r="S2269">
        <v>101724000</v>
      </c>
      <c r="U2269">
        <v>14117000</v>
      </c>
      <c r="W2269">
        <v>72271000</v>
      </c>
      <c r="X2269">
        <v>23677000</v>
      </c>
      <c r="AB2269">
        <v>178670000</v>
      </c>
      <c r="AD2269">
        <v>129130000</v>
      </c>
      <c r="AF2269">
        <v>10116290</v>
      </c>
      <c r="AJ2269">
        <v>-5645000</v>
      </c>
      <c r="AM2269">
        <v>188000</v>
      </c>
      <c r="AN2269">
        <v>-5138000</v>
      </c>
      <c r="AO2269">
        <v>6000</v>
      </c>
      <c r="AQ2269">
        <v>9809000</v>
      </c>
      <c r="AS2269">
        <v>13500000</v>
      </c>
      <c r="AT2269">
        <v>1966000</v>
      </c>
      <c r="AU2269">
        <v>-11173000</v>
      </c>
      <c r="AV2269">
        <v>-12417000</v>
      </c>
      <c r="AW2269">
        <v>5133000</v>
      </c>
      <c r="AX2269">
        <v>5133000</v>
      </c>
      <c r="AY2269">
        <v>-0.5</v>
      </c>
      <c r="AZ2269">
        <v>65247000</v>
      </c>
      <c r="BB2269">
        <v>-4944000</v>
      </c>
      <c r="BC2269">
        <v>-4944000</v>
      </c>
      <c r="BL2269">
        <v>4.9893184130213601</v>
      </c>
      <c r="BO2269">
        <v>-824</v>
      </c>
      <c r="BP2269">
        <v>0.27240525245257402</v>
      </c>
      <c r="BQ2269">
        <v>0.97527362289161601</v>
      </c>
      <c r="BR2269">
        <v>-21.024395999999999</v>
      </c>
      <c r="BS2269">
        <v>-2.8756926176750401E-2</v>
      </c>
      <c r="BT2269">
        <v>488289.88951692102</v>
      </c>
      <c r="BU2269">
        <v>-2.9417915710527799E-8</v>
      </c>
    </row>
    <row r="2270" spans="3:73" x14ac:dyDescent="0.3">
      <c r="C2270">
        <v>10329</v>
      </c>
      <c r="D2270" t="s">
        <v>4278</v>
      </c>
      <c r="E2270" t="s">
        <v>2091</v>
      </c>
      <c r="F2270" t="s">
        <v>3614</v>
      </c>
      <c r="G2270" t="s">
        <v>3912</v>
      </c>
      <c r="H2270" t="s">
        <v>3913</v>
      </c>
      <c r="I2270" t="s">
        <v>4739</v>
      </c>
      <c r="J2270">
        <v>2018</v>
      </c>
      <c r="K2270" t="s">
        <v>4062</v>
      </c>
      <c r="L2270">
        <v>17.826885999999998</v>
      </c>
      <c r="M2270">
        <v>291641000</v>
      </c>
      <c r="N2270">
        <v>148547000</v>
      </c>
      <c r="O2270">
        <v>33468000</v>
      </c>
      <c r="P2270">
        <v>19055000</v>
      </c>
      <c r="Q2270">
        <v>64192000</v>
      </c>
      <c r="S2270">
        <v>104863000</v>
      </c>
      <c r="U2270">
        <v>16043000</v>
      </c>
      <c r="W2270">
        <v>81819000</v>
      </c>
      <c r="X2270">
        <v>27407000</v>
      </c>
      <c r="AA2270">
        <v>292000</v>
      </c>
      <c r="AB2270">
        <v>190309000</v>
      </c>
      <c r="AD2270">
        <v>140009000</v>
      </c>
      <c r="AF2270">
        <v>10527636</v>
      </c>
      <c r="AH2270">
        <v>116647000</v>
      </c>
      <c r="AI2270">
        <v>179581000</v>
      </c>
      <c r="AJ2270">
        <v>2047000</v>
      </c>
      <c r="AM2270">
        <v>3988000</v>
      </c>
      <c r="AN2270">
        <v>1897000</v>
      </c>
      <c r="AO2270">
        <v>57000</v>
      </c>
      <c r="AQ2270">
        <v>28698000</v>
      </c>
      <c r="AS2270">
        <v>13203000</v>
      </c>
      <c r="AU2270">
        <v>-30686000</v>
      </c>
      <c r="AV2270">
        <v>-18493000</v>
      </c>
      <c r="AW2270">
        <v>8800000</v>
      </c>
      <c r="AX2270">
        <v>5041000</v>
      </c>
      <c r="AY2270">
        <v>0.18</v>
      </c>
      <c r="AZ2270">
        <v>59334000</v>
      </c>
      <c r="BA2270">
        <v>1.7548672490505499E-2</v>
      </c>
      <c r="BB2270">
        <v>5942000</v>
      </c>
      <c r="BC2270">
        <v>5942000</v>
      </c>
      <c r="BD2270">
        <v>5.0940015602630201E-2</v>
      </c>
      <c r="BE2270">
        <v>0.24602432981559699</v>
      </c>
      <c r="BH2270">
        <v>3.0266120605386502</v>
      </c>
      <c r="BI2270">
        <v>0.39996776859220801</v>
      </c>
      <c r="BJ2270">
        <v>-0.26306720275703599</v>
      </c>
      <c r="BO2270">
        <v>104.245614035088</v>
      </c>
      <c r="BP2270">
        <v>0.40904924284090499</v>
      </c>
      <c r="BQ2270">
        <v>1.0309952456031</v>
      </c>
      <c r="BR2270">
        <v>99.038255555555594</v>
      </c>
      <c r="BS2270">
        <v>9.9679994114834306E-3</v>
      </c>
      <c r="BT2270">
        <v>493636.40963430202</v>
      </c>
      <c r="BU2270">
        <v>1.6861207194615102E-8</v>
      </c>
    </row>
    <row r="2271" spans="3:73" x14ac:dyDescent="0.3">
      <c r="C2271">
        <v>10329</v>
      </c>
      <c r="D2271" t="s">
        <v>4278</v>
      </c>
      <c r="E2271" t="s">
        <v>2091</v>
      </c>
      <c r="F2271" t="s">
        <v>3614</v>
      </c>
      <c r="G2271" t="s">
        <v>3912</v>
      </c>
      <c r="H2271" t="s">
        <v>3913</v>
      </c>
      <c r="I2271" t="s">
        <v>4739</v>
      </c>
      <c r="J2271">
        <v>2017</v>
      </c>
      <c r="K2271" t="s">
        <v>4062</v>
      </c>
      <c r="L2271">
        <v>21.857755999999998</v>
      </c>
      <c r="M2271">
        <v>293748000</v>
      </c>
      <c r="N2271">
        <v>159382000</v>
      </c>
      <c r="O2271">
        <v>53949000</v>
      </c>
      <c r="P2271">
        <v>19640000</v>
      </c>
      <c r="Q2271">
        <v>54476000</v>
      </c>
      <c r="S2271">
        <v>103244000</v>
      </c>
      <c r="U2271">
        <v>11900000</v>
      </c>
      <c r="W2271">
        <v>83356000</v>
      </c>
      <c r="X2271">
        <v>21760000</v>
      </c>
      <c r="AA2271">
        <v>3734000</v>
      </c>
      <c r="AB2271">
        <v>191460000</v>
      </c>
      <c r="AD2271">
        <v>139378000</v>
      </c>
      <c r="AF2271">
        <v>10737952</v>
      </c>
      <c r="AJ2271">
        <v>7494000</v>
      </c>
      <c r="AM2271">
        <v>9620000</v>
      </c>
      <c r="AN2271">
        <v>4974000</v>
      </c>
      <c r="AO2271">
        <v>234000</v>
      </c>
      <c r="AQ2271">
        <v>36384000</v>
      </c>
      <c r="AS2271">
        <v>13312000</v>
      </c>
      <c r="AU2271">
        <v>-6135000</v>
      </c>
      <c r="AV2271">
        <v>-11444000</v>
      </c>
      <c r="AW2271">
        <v>7725000</v>
      </c>
      <c r="AX2271">
        <v>4508000</v>
      </c>
      <c r="AY2271">
        <v>0.46</v>
      </c>
      <c r="BB2271">
        <v>14828000</v>
      </c>
      <c r="BC2271">
        <v>14828000</v>
      </c>
      <c r="BO2271">
        <v>63.367521367521398</v>
      </c>
      <c r="BP2271">
        <v>0.64721195834732903</v>
      </c>
      <c r="BQ2271">
        <v>1.25852967992706</v>
      </c>
      <c r="BR2271">
        <v>47.5168608695652</v>
      </c>
      <c r="BS2271">
        <v>2.5979316828580401E-2</v>
      </c>
      <c r="BT2271">
        <v>353421.45826863497</v>
      </c>
      <c r="BU2271">
        <v>5.2515239527838703E-8</v>
      </c>
    </row>
    <row r="2272" spans="3:73" x14ac:dyDescent="0.3">
      <c r="C2272">
        <v>37472</v>
      </c>
      <c r="D2272" t="s">
        <v>4294</v>
      </c>
      <c r="E2272" t="s">
        <v>1345</v>
      </c>
      <c r="F2272" t="s">
        <v>3614</v>
      </c>
      <c r="G2272" t="s">
        <v>4110</v>
      </c>
      <c r="H2272" t="s">
        <v>4740</v>
      </c>
      <c r="I2272" t="s">
        <v>4741</v>
      </c>
      <c r="J2272">
        <v>2026</v>
      </c>
      <c r="K2272" t="s">
        <v>4062</v>
      </c>
      <c r="L2272">
        <v>47.96181</v>
      </c>
    </row>
    <row r="2273" spans="3:73" x14ac:dyDescent="0.3">
      <c r="C2273">
        <v>37472</v>
      </c>
      <c r="D2273" t="s">
        <v>4294</v>
      </c>
      <c r="E2273" t="s">
        <v>1345</v>
      </c>
      <c r="F2273" t="s">
        <v>3614</v>
      </c>
      <c r="G2273" t="s">
        <v>4110</v>
      </c>
      <c r="H2273" t="s">
        <v>4740</v>
      </c>
      <c r="I2273" t="s">
        <v>4741</v>
      </c>
      <c r="J2273">
        <v>2025</v>
      </c>
      <c r="K2273" t="s">
        <v>4062</v>
      </c>
      <c r="L2273">
        <v>40.459654</v>
      </c>
      <c r="M2273">
        <v>282486000</v>
      </c>
      <c r="N2273">
        <v>172372000</v>
      </c>
      <c r="O2273">
        <v>40006000</v>
      </c>
      <c r="P2273">
        <v>35229000</v>
      </c>
      <c r="Q2273">
        <v>89135000</v>
      </c>
      <c r="S2273">
        <v>36212000</v>
      </c>
      <c r="V2273">
        <v>114624000</v>
      </c>
      <c r="W2273">
        <v>62014000</v>
      </c>
      <c r="AB2273">
        <v>167862000</v>
      </c>
      <c r="AC2273">
        <v>71731000</v>
      </c>
      <c r="AD2273">
        <v>190435000</v>
      </c>
      <c r="AE2273">
        <v>8514000</v>
      </c>
      <c r="AF2273">
        <v>5307000</v>
      </c>
      <c r="AG2273">
        <v>27436000</v>
      </c>
      <c r="AJ2273">
        <v>13974000</v>
      </c>
      <c r="AK2273">
        <v>2100000</v>
      </c>
      <c r="AM2273">
        <v>6812000</v>
      </c>
      <c r="AN2273">
        <v>10702000</v>
      </c>
      <c r="AO2273">
        <v>70000</v>
      </c>
      <c r="AQ2273">
        <v>36979000</v>
      </c>
      <c r="AU2273">
        <v>9432000</v>
      </c>
      <c r="AV2273">
        <v>-11166000</v>
      </c>
      <c r="AW2273">
        <v>3556000</v>
      </c>
      <c r="AY2273">
        <v>2.0299999999999998</v>
      </c>
      <c r="AZ2273">
        <v>92856000</v>
      </c>
      <c r="BB2273">
        <v>17584000</v>
      </c>
      <c r="BC2273">
        <v>17584000</v>
      </c>
      <c r="BN2273">
        <v>0.40576878146173601</v>
      </c>
      <c r="BO2273">
        <v>251.2</v>
      </c>
      <c r="BP2273">
        <v>0.64511239397555398</v>
      </c>
      <c r="BQ2273">
        <v>1.3422291740574701</v>
      </c>
      <c r="BR2273">
        <v>19.930864039408899</v>
      </c>
      <c r="BS2273">
        <v>6.3754750926356199E-2</v>
      </c>
      <c r="BT2273">
        <v>87890.024961656905</v>
      </c>
      <c r="BU2273">
        <v>4.8928940212793798E-7</v>
      </c>
    </row>
    <row r="2274" spans="3:73" x14ac:dyDescent="0.3">
      <c r="C2274">
        <v>37472</v>
      </c>
      <c r="D2274" t="s">
        <v>4294</v>
      </c>
      <c r="E2274" t="s">
        <v>1345</v>
      </c>
      <c r="F2274" t="s">
        <v>3614</v>
      </c>
      <c r="G2274" t="s">
        <v>4110</v>
      </c>
      <c r="H2274" t="s">
        <v>4740</v>
      </c>
      <c r="I2274" t="s">
        <v>4741</v>
      </c>
      <c r="J2274">
        <v>2024</v>
      </c>
      <c r="K2274" t="s">
        <v>4062</v>
      </c>
      <c r="L2274">
        <v>37.967767000000002</v>
      </c>
      <c r="M2274">
        <v>274462000</v>
      </c>
      <c r="N2274">
        <v>155381000</v>
      </c>
      <c r="O2274">
        <v>4761000</v>
      </c>
      <c r="P2274">
        <v>44238000</v>
      </c>
      <c r="Q2274">
        <v>96577000</v>
      </c>
      <c r="S2274">
        <v>36709000</v>
      </c>
      <c r="V2274">
        <v>124095000</v>
      </c>
      <c r="W2274">
        <v>60406000</v>
      </c>
      <c r="AB2274">
        <v>150367000</v>
      </c>
      <c r="AC2274">
        <v>71731000</v>
      </c>
      <c r="AD2274">
        <v>174118000</v>
      </c>
      <c r="AE2274">
        <v>8407000</v>
      </c>
      <c r="AF2274">
        <v>5200000</v>
      </c>
      <c r="AG2274">
        <v>23567000</v>
      </c>
      <c r="AJ2274">
        <v>7596000</v>
      </c>
      <c r="AK2274">
        <v>2100000</v>
      </c>
      <c r="AM2274">
        <v>5022000</v>
      </c>
      <c r="AN2274">
        <v>4922000</v>
      </c>
      <c r="AO2274">
        <v>1550000</v>
      </c>
      <c r="AQ2274">
        <v>31883000</v>
      </c>
      <c r="AU2274">
        <v>-593000</v>
      </c>
      <c r="AV2274">
        <v>-29894000</v>
      </c>
      <c r="AW2274">
        <v>3219000</v>
      </c>
      <c r="AY2274">
        <v>0.95</v>
      </c>
      <c r="AZ2274">
        <v>109326500</v>
      </c>
      <c r="BB2274">
        <v>11494000</v>
      </c>
      <c r="BC2274">
        <v>11494000</v>
      </c>
      <c r="BN2274">
        <v>0.45213909393650098</v>
      </c>
      <c r="BO2274">
        <v>7.4154838709677398</v>
      </c>
      <c r="BP2274">
        <v>7.8816673840347004E-2</v>
      </c>
      <c r="BQ2274">
        <v>0.97347945568321004</v>
      </c>
      <c r="BR2274">
        <v>39.966070526315796</v>
      </c>
      <c r="BS2274">
        <v>3.2733245991474202E-2</v>
      </c>
      <c r="BT2274">
        <v>84782.4419065783</v>
      </c>
      <c r="BU2274">
        <v>2.3987562862862198E-7</v>
      </c>
    </row>
    <row r="2275" spans="3:73" x14ac:dyDescent="0.3">
      <c r="C2275">
        <v>37472</v>
      </c>
      <c r="D2275" t="s">
        <v>4294</v>
      </c>
      <c r="E2275" t="s">
        <v>1345</v>
      </c>
      <c r="F2275" t="s">
        <v>3614</v>
      </c>
      <c r="G2275" t="s">
        <v>4110</v>
      </c>
      <c r="H2275" t="s">
        <v>4740</v>
      </c>
      <c r="I2275" t="s">
        <v>4741</v>
      </c>
      <c r="J2275">
        <v>2023</v>
      </c>
      <c r="K2275" t="s">
        <v>4062</v>
      </c>
      <c r="L2275">
        <v>18.313003999999999</v>
      </c>
      <c r="M2275">
        <v>290550000</v>
      </c>
      <c r="N2275">
        <v>170642000</v>
      </c>
      <c r="O2275">
        <v>3365000</v>
      </c>
      <c r="P2275">
        <v>38168000</v>
      </c>
      <c r="Q2275">
        <v>122076000</v>
      </c>
      <c r="S2275">
        <v>38652000</v>
      </c>
      <c r="V2275">
        <v>148929000</v>
      </c>
      <c r="W2275">
        <v>55105000</v>
      </c>
      <c r="AB2275">
        <v>141621000</v>
      </c>
      <c r="AC2275">
        <v>70072000</v>
      </c>
      <c r="AD2275">
        <v>166796000</v>
      </c>
      <c r="AE2275">
        <v>8292000</v>
      </c>
      <c r="AF2275">
        <v>5174000</v>
      </c>
      <c r="AG2275">
        <v>21115000</v>
      </c>
      <c r="AJ2275">
        <v>4236000</v>
      </c>
      <c r="AK2275">
        <v>2100000</v>
      </c>
      <c r="AM2275">
        <v>-5559000</v>
      </c>
      <c r="AN2275">
        <v>10161000</v>
      </c>
      <c r="AO2275">
        <v>1341000</v>
      </c>
      <c r="AQ2275">
        <v>22989000</v>
      </c>
      <c r="AU2275">
        <v>-4450000</v>
      </c>
      <c r="AV2275">
        <v>-17358000</v>
      </c>
      <c r="AW2275">
        <v>3241000</v>
      </c>
      <c r="AY2275">
        <v>1.97</v>
      </c>
      <c r="AZ2275">
        <v>131644000</v>
      </c>
      <c r="BB2275">
        <v>5943000</v>
      </c>
      <c r="BC2275">
        <v>5943000</v>
      </c>
      <c r="BN2275">
        <v>0.51257614868353096</v>
      </c>
      <c r="BO2275">
        <v>4.4317673378076101</v>
      </c>
      <c r="BP2275">
        <v>6.1065239089011902E-2</v>
      </c>
      <c r="BQ2275">
        <v>0.88133563197532006</v>
      </c>
      <c r="BR2275">
        <v>9.2959411167512709</v>
      </c>
      <c r="BS2275">
        <v>7.1747834007668307E-2</v>
      </c>
      <c r="BT2275">
        <v>176978.06433068</v>
      </c>
      <c r="BU2275">
        <v>2.5474059553314801E-7</v>
      </c>
    </row>
    <row r="2276" spans="3:73" x14ac:dyDescent="0.3">
      <c r="C2276">
        <v>37472</v>
      </c>
      <c r="D2276" t="s">
        <v>4294</v>
      </c>
      <c r="E2276" t="s">
        <v>1345</v>
      </c>
      <c r="F2276" t="s">
        <v>3614</v>
      </c>
      <c r="G2276" t="s">
        <v>4110</v>
      </c>
      <c r="H2276" t="s">
        <v>4740</v>
      </c>
      <c r="I2276" t="s">
        <v>4741</v>
      </c>
      <c r="J2276">
        <v>2022</v>
      </c>
      <c r="K2276" t="s">
        <v>4062</v>
      </c>
      <c r="L2276">
        <v>17.745175</v>
      </c>
      <c r="M2276">
        <v>268741000</v>
      </c>
      <c r="N2276">
        <v>190068000</v>
      </c>
      <c r="O2276">
        <v>2184000</v>
      </c>
      <c r="P2276">
        <v>41106000</v>
      </c>
      <c r="Q2276">
        <v>141212000</v>
      </c>
      <c r="S2276">
        <v>38543000</v>
      </c>
      <c r="V2276">
        <v>137181000</v>
      </c>
      <c r="W2276">
        <v>64627000</v>
      </c>
      <c r="AB2276">
        <v>131560000</v>
      </c>
      <c r="AC2276">
        <v>66372000</v>
      </c>
      <c r="AD2276">
        <v>155275000</v>
      </c>
      <c r="AE2276">
        <v>8190000</v>
      </c>
      <c r="AF2276">
        <v>5300000</v>
      </c>
      <c r="AG2276">
        <v>17672000</v>
      </c>
      <c r="AJ2276">
        <v>3566000</v>
      </c>
      <c r="AK2276">
        <v>2900000</v>
      </c>
      <c r="AM2276">
        <v>4050000</v>
      </c>
      <c r="AN2276">
        <v>-271000</v>
      </c>
      <c r="AO2276">
        <v>835000</v>
      </c>
      <c r="AQ2276">
        <v>7993000</v>
      </c>
      <c r="AU2276">
        <v>-1916000</v>
      </c>
      <c r="AV2276">
        <v>-5235000</v>
      </c>
      <c r="AW2276">
        <v>3911000</v>
      </c>
      <c r="AY2276">
        <v>-0.05</v>
      </c>
      <c r="AZ2276">
        <v>151168500</v>
      </c>
      <c r="BB2276">
        <v>4614000</v>
      </c>
      <c r="BC2276">
        <v>4614000</v>
      </c>
      <c r="BN2276">
        <v>0.51045802464082501</v>
      </c>
      <c r="BO2276">
        <v>5.5257485029940101</v>
      </c>
      <c r="BP2276">
        <v>3.3793925139647497E-2</v>
      </c>
      <c r="BQ2276">
        <v>0.75596886750119896</v>
      </c>
      <c r="BR2276">
        <v>-354.90350000000001</v>
      </c>
      <c r="BS2276">
        <v>-2.0598966251140199E-3</v>
      </c>
      <c r="BT2276">
        <v>220397.93915810899</v>
      </c>
      <c r="BU2276">
        <v>-6.7441376558224399E-9</v>
      </c>
    </row>
    <row r="2277" spans="3:73" x14ac:dyDescent="0.3">
      <c r="C2277">
        <v>37472</v>
      </c>
      <c r="D2277" t="s">
        <v>4294</v>
      </c>
      <c r="E2277" t="s">
        <v>1345</v>
      </c>
      <c r="F2277" t="s">
        <v>3614</v>
      </c>
      <c r="G2277" t="s">
        <v>4110</v>
      </c>
      <c r="H2277" t="s">
        <v>4740</v>
      </c>
      <c r="I2277" t="s">
        <v>4741</v>
      </c>
      <c r="J2277">
        <v>2021</v>
      </c>
      <c r="K2277" t="s">
        <v>4062</v>
      </c>
      <c r="L2277">
        <v>33.106231000000001</v>
      </c>
      <c r="M2277">
        <v>296779000</v>
      </c>
      <c r="N2277">
        <v>228540000</v>
      </c>
      <c r="O2277">
        <v>1342000</v>
      </c>
      <c r="P2277">
        <v>55986000</v>
      </c>
      <c r="Q2277">
        <v>161125000</v>
      </c>
      <c r="S2277">
        <v>39783000</v>
      </c>
      <c r="V2277">
        <v>128811000</v>
      </c>
      <c r="W2277">
        <v>99751000</v>
      </c>
      <c r="AB2277">
        <v>167968000</v>
      </c>
      <c r="AC2277">
        <v>31320000</v>
      </c>
      <c r="AD2277">
        <v>157140000</v>
      </c>
      <c r="AE2277">
        <v>8133000</v>
      </c>
      <c r="AF2277">
        <v>6848000</v>
      </c>
      <c r="AG2277">
        <v>26413000</v>
      </c>
      <c r="AJ2277">
        <v>7104000</v>
      </c>
      <c r="AK2277">
        <v>1900000</v>
      </c>
      <c r="AM2277">
        <v>8419000</v>
      </c>
      <c r="AN2277">
        <v>5841000</v>
      </c>
      <c r="AQ2277">
        <v>-32692000</v>
      </c>
      <c r="AU2277">
        <v>16062000</v>
      </c>
      <c r="AV2277">
        <v>-30225000</v>
      </c>
      <c r="AW2277">
        <v>2622000</v>
      </c>
      <c r="AY2277">
        <v>0.85</v>
      </c>
      <c r="AZ2277">
        <v>115845000</v>
      </c>
      <c r="BN2277">
        <v>0.43403003581789801</v>
      </c>
      <c r="BP2277">
        <v>1.3453499213040499E-2</v>
      </c>
      <c r="BQ2277">
        <v>0.67583282373108999</v>
      </c>
      <c r="BR2277">
        <v>38.948507058823502</v>
      </c>
      <c r="BS2277">
        <v>3.4774480853495902E-2</v>
      </c>
      <c r="BT2277">
        <v>79199.592366766199</v>
      </c>
      <c r="BU2277">
        <v>1.6753367516431699E-7</v>
      </c>
    </row>
    <row r="2278" spans="3:73" x14ac:dyDescent="0.3">
      <c r="C2278">
        <v>37472</v>
      </c>
      <c r="D2278" t="s">
        <v>4294</v>
      </c>
      <c r="E2278" t="s">
        <v>1345</v>
      </c>
      <c r="F2278" t="s">
        <v>3614</v>
      </c>
      <c r="G2278" t="s">
        <v>4110</v>
      </c>
      <c r="H2278" t="s">
        <v>4740</v>
      </c>
      <c r="I2278" t="s">
        <v>4741</v>
      </c>
      <c r="J2278">
        <v>2020</v>
      </c>
      <c r="K2278" t="s">
        <v>4062</v>
      </c>
      <c r="L2278">
        <v>14.582022</v>
      </c>
      <c r="M2278">
        <v>237259000</v>
      </c>
      <c r="N2278">
        <v>181843000</v>
      </c>
      <c r="O2278">
        <v>48197000</v>
      </c>
      <c r="P2278">
        <v>32217000</v>
      </c>
      <c r="Q2278">
        <v>70565000</v>
      </c>
      <c r="S2278">
        <v>43312000</v>
      </c>
      <c r="V2278">
        <v>61754000</v>
      </c>
      <c r="W2278">
        <v>53462000</v>
      </c>
      <c r="AB2278">
        <v>175505000</v>
      </c>
      <c r="AC2278">
        <v>1563000</v>
      </c>
      <c r="AD2278">
        <v>137312000</v>
      </c>
      <c r="AE2278">
        <v>8008000</v>
      </c>
      <c r="AF2278">
        <v>7876000</v>
      </c>
      <c r="AG2278">
        <v>5934000</v>
      </c>
      <c r="AJ2278">
        <v>-31657000</v>
      </c>
      <c r="AK2278">
        <v>4000000</v>
      </c>
      <c r="AM2278">
        <v>-6913000</v>
      </c>
      <c r="AN2278">
        <v>-25741000</v>
      </c>
      <c r="AQ2278">
        <v>18287000</v>
      </c>
      <c r="AU2278">
        <v>16785000</v>
      </c>
      <c r="AV2278">
        <v>-9122000</v>
      </c>
      <c r="AW2278">
        <v>7022000</v>
      </c>
      <c r="AY2278">
        <v>-3.23</v>
      </c>
      <c r="AZ2278">
        <v>82112000</v>
      </c>
      <c r="BN2278">
        <v>0.26028095878343899</v>
      </c>
      <c r="BP2278">
        <v>0.90151883580861203</v>
      </c>
      <c r="BQ2278">
        <v>2.0814410235307301</v>
      </c>
      <c r="BR2278">
        <v>-4.5145578947368401</v>
      </c>
      <c r="BS2278">
        <v>-0.14666818609156401</v>
      </c>
      <c r="BT2278">
        <v>481551.872572953</v>
      </c>
      <c r="BU2278">
        <v>-2.6836802974274203E-7</v>
      </c>
    </row>
    <row r="2279" spans="3:73" x14ac:dyDescent="0.3">
      <c r="C2279">
        <v>37472</v>
      </c>
      <c r="D2279" t="s">
        <v>4294</v>
      </c>
      <c r="E2279" t="s">
        <v>1345</v>
      </c>
      <c r="F2279" t="s">
        <v>3614</v>
      </c>
      <c r="G2279" t="s">
        <v>4110</v>
      </c>
      <c r="H2279" t="s">
        <v>4740</v>
      </c>
      <c r="I2279" t="s">
        <v>4741</v>
      </c>
      <c r="J2279">
        <v>2019</v>
      </c>
      <c r="K2279" t="s">
        <v>4062</v>
      </c>
      <c r="L2279">
        <v>15.782368</v>
      </c>
      <c r="M2279">
        <v>254287000</v>
      </c>
      <c r="N2279">
        <v>165967000</v>
      </c>
      <c r="O2279">
        <v>22247000</v>
      </c>
      <c r="P2279">
        <v>38157000</v>
      </c>
      <c r="Q2279">
        <v>93659000</v>
      </c>
      <c r="S2279">
        <v>79238000</v>
      </c>
      <c r="V2279">
        <v>48860000</v>
      </c>
      <c r="W2279">
        <v>47764000</v>
      </c>
      <c r="AB2279">
        <v>205427000</v>
      </c>
      <c r="AD2279">
        <v>170004000</v>
      </c>
      <c r="AE2279">
        <v>7903000</v>
      </c>
      <c r="AF2279">
        <v>7902708</v>
      </c>
      <c r="AG2279">
        <v>5347000</v>
      </c>
      <c r="AJ2279">
        <v>-43154000</v>
      </c>
      <c r="AK2279">
        <v>4400000</v>
      </c>
      <c r="AM2279">
        <v>-10003000</v>
      </c>
      <c r="AN2279">
        <v>-19916000</v>
      </c>
      <c r="AQ2279">
        <v>6714000</v>
      </c>
      <c r="AU2279">
        <v>-5170000</v>
      </c>
      <c r="AV2279">
        <v>-7047000</v>
      </c>
      <c r="AW2279">
        <v>6918000</v>
      </c>
      <c r="AY2279">
        <v>-2.52</v>
      </c>
      <c r="AZ2279">
        <v>94931500</v>
      </c>
      <c r="BN2279">
        <v>0.19214509589558301</v>
      </c>
      <c r="BP2279">
        <v>0.46576919855958498</v>
      </c>
      <c r="BQ2279">
        <v>1.5138598107361201</v>
      </c>
      <c r="BR2279">
        <v>-6.2628444444444398</v>
      </c>
      <c r="BS2279">
        <v>-9.6949281253194602E-2</v>
      </c>
      <c r="BT2279">
        <v>438337.26345755003</v>
      </c>
      <c r="BU2279">
        <v>-1.9360438189721901E-7</v>
      </c>
    </row>
    <row r="2280" spans="3:73" x14ac:dyDescent="0.3">
      <c r="C2280">
        <v>37472</v>
      </c>
      <c r="D2280" t="s">
        <v>4294</v>
      </c>
      <c r="E2280" t="s">
        <v>1345</v>
      </c>
      <c r="F2280" t="s">
        <v>3614</v>
      </c>
      <c r="G2280" t="s">
        <v>4110</v>
      </c>
      <c r="H2280" t="s">
        <v>4740</v>
      </c>
      <c r="I2280" t="s">
        <v>4741</v>
      </c>
      <c r="J2280">
        <v>2018</v>
      </c>
      <c r="K2280" t="s">
        <v>4062</v>
      </c>
      <c r="L2280">
        <v>27.281454</v>
      </c>
      <c r="M2280">
        <v>284293000</v>
      </c>
      <c r="N2280">
        <v>189634000</v>
      </c>
      <c r="O2280">
        <v>27750000</v>
      </c>
      <c r="P2280">
        <v>41253000</v>
      </c>
      <c r="Q2280">
        <v>96204000</v>
      </c>
      <c r="S2280">
        <v>90725000</v>
      </c>
      <c r="V2280">
        <v>42595000</v>
      </c>
      <c r="W2280">
        <v>40929000</v>
      </c>
      <c r="AB2280">
        <v>241698000</v>
      </c>
      <c r="AD2280">
        <v>209553000</v>
      </c>
      <c r="AE2280">
        <v>7868000</v>
      </c>
      <c r="AF2280">
        <v>7868298</v>
      </c>
      <c r="AG2280">
        <v>17044000</v>
      </c>
      <c r="AJ2280">
        <v>24505000</v>
      </c>
      <c r="AK2280">
        <v>3900000</v>
      </c>
      <c r="AM2280">
        <v>7460000</v>
      </c>
      <c r="AN2280">
        <v>2186000</v>
      </c>
      <c r="AO2280">
        <v>69000</v>
      </c>
      <c r="AQ2280">
        <v>27294000</v>
      </c>
      <c r="AU2280">
        <v>-21353000</v>
      </c>
      <c r="AV2280">
        <v>-7065000</v>
      </c>
      <c r="AW2280">
        <v>6746000</v>
      </c>
      <c r="AY2280">
        <v>0.28000000000000003</v>
      </c>
      <c r="AZ2280">
        <v>97800500</v>
      </c>
      <c r="BB2280">
        <v>9715000</v>
      </c>
      <c r="BC2280">
        <v>9715000</v>
      </c>
      <c r="BN2280">
        <v>0.149827818483044</v>
      </c>
      <c r="BO2280">
        <v>140.797101449275</v>
      </c>
      <c r="BP2280">
        <v>0.67800337169244296</v>
      </c>
      <c r="BQ2280">
        <v>2.2827335141342302</v>
      </c>
      <c r="BR2280">
        <v>97.433764285714304</v>
      </c>
      <c r="BS2280">
        <v>9.0443445953214303E-3</v>
      </c>
      <c r="BT2280">
        <v>247274.210531447</v>
      </c>
      <c r="BU2280">
        <v>3.16047593277561E-8</v>
      </c>
    </row>
    <row r="2281" spans="3:73" x14ac:dyDescent="0.3">
      <c r="C2281">
        <v>37472</v>
      </c>
      <c r="D2281" t="s">
        <v>4294</v>
      </c>
      <c r="E2281" t="s">
        <v>1345</v>
      </c>
      <c r="F2281" t="s">
        <v>3614</v>
      </c>
      <c r="G2281" t="s">
        <v>4110</v>
      </c>
      <c r="H2281" t="s">
        <v>4740</v>
      </c>
      <c r="I2281" t="s">
        <v>4741</v>
      </c>
      <c r="J2281">
        <v>2017</v>
      </c>
      <c r="K2281" t="s">
        <v>4062</v>
      </c>
      <c r="L2281">
        <v>40.060008000000003</v>
      </c>
      <c r="M2281">
        <v>270045000</v>
      </c>
      <c r="N2281">
        <v>195250000</v>
      </c>
      <c r="O2281">
        <v>28874000</v>
      </c>
      <c r="P2281">
        <v>42362000</v>
      </c>
      <c r="Q2281">
        <v>99397000</v>
      </c>
      <c r="S2281">
        <v>70661000</v>
      </c>
      <c r="V2281">
        <v>39285000</v>
      </c>
      <c r="W2281">
        <v>37195000</v>
      </c>
      <c r="AD2281">
        <v>198465000</v>
      </c>
      <c r="AE2281">
        <v>7822000</v>
      </c>
      <c r="AF2281">
        <v>7822080</v>
      </c>
      <c r="AG2281">
        <v>26827000</v>
      </c>
      <c r="AJ2281">
        <v>37264000</v>
      </c>
      <c r="AK2281">
        <v>3700000</v>
      </c>
      <c r="AM2281">
        <v>13800000</v>
      </c>
      <c r="AN2281">
        <v>6021000</v>
      </c>
      <c r="AO2281">
        <v>69000</v>
      </c>
      <c r="AQ2281">
        <v>26388000</v>
      </c>
      <c r="AU2281">
        <v>-29672000</v>
      </c>
      <c r="AV2281">
        <v>-4622000</v>
      </c>
      <c r="AW2281">
        <v>6062000</v>
      </c>
      <c r="AY2281">
        <v>0.77</v>
      </c>
      <c r="BB2281">
        <v>19890000</v>
      </c>
      <c r="BC2281">
        <v>19890000</v>
      </c>
      <c r="BN2281">
        <v>0.145475754040993</v>
      </c>
      <c r="BO2281">
        <v>288.26086956521698</v>
      </c>
      <c r="BP2281">
        <v>0.77628713536765703</v>
      </c>
      <c r="BQ2281">
        <v>2.5770399247210598</v>
      </c>
      <c r="BR2281">
        <v>52.025984415584396</v>
      </c>
      <c r="BT2281">
        <v>151322.98525751699</v>
      </c>
    </row>
    <row r="2282" spans="3:73" x14ac:dyDescent="0.3">
      <c r="C2282">
        <v>1077688</v>
      </c>
      <c r="D2282" t="s">
        <v>4447</v>
      </c>
      <c r="E2282" t="s">
        <v>1874</v>
      </c>
      <c r="F2282" t="s">
        <v>3614</v>
      </c>
      <c r="G2282" t="s">
        <v>4110</v>
      </c>
      <c r="H2282" t="s">
        <v>4740</v>
      </c>
      <c r="I2282" t="s">
        <v>4742</v>
      </c>
      <c r="J2282">
        <v>2026</v>
      </c>
      <c r="K2282" t="s">
        <v>4062</v>
      </c>
      <c r="L2282">
        <v>13.298666000000001</v>
      </c>
    </row>
    <row r="2283" spans="3:73" x14ac:dyDescent="0.3">
      <c r="C2283">
        <v>1077688</v>
      </c>
      <c r="D2283" t="s">
        <v>4447</v>
      </c>
      <c r="E2283" t="s">
        <v>1874</v>
      </c>
      <c r="F2283" t="s">
        <v>3614</v>
      </c>
      <c r="G2283" t="s">
        <v>4110</v>
      </c>
      <c r="H2283" t="s">
        <v>4740</v>
      </c>
      <c r="I2283" t="s">
        <v>4742</v>
      </c>
      <c r="J2283">
        <v>2025</v>
      </c>
      <c r="K2283" t="s">
        <v>4062</v>
      </c>
      <c r="L2283">
        <v>10.205595000000001</v>
      </c>
      <c r="M2283">
        <v>14500000</v>
      </c>
      <c r="N2283">
        <v>141124000</v>
      </c>
      <c r="O2283">
        <v>6295000</v>
      </c>
      <c r="P2283">
        <v>58198000</v>
      </c>
      <c r="Q2283">
        <v>70755000</v>
      </c>
      <c r="S2283">
        <v>28195000</v>
      </c>
      <c r="T2283">
        <v>22104000</v>
      </c>
      <c r="U2283">
        <v>15036000</v>
      </c>
      <c r="V2283">
        <v>109559000</v>
      </c>
      <c r="W2283">
        <v>39974000</v>
      </c>
      <c r="X2283">
        <v>20001000</v>
      </c>
      <c r="AB2283">
        <v>204383000</v>
      </c>
      <c r="AD2283">
        <v>153336000</v>
      </c>
      <c r="AE2283">
        <v>50474000</v>
      </c>
      <c r="AF2283">
        <v>10703000</v>
      </c>
      <c r="AG2283">
        <v>88648000</v>
      </c>
      <c r="AJ2283">
        <v>-18085000</v>
      </c>
      <c r="AM2283">
        <v>-3919000</v>
      </c>
      <c r="AN2283">
        <v>-12507000</v>
      </c>
      <c r="AQ2283">
        <v>-23016000</v>
      </c>
      <c r="AS2283">
        <v>9229000</v>
      </c>
      <c r="AU2283">
        <v>-2699000</v>
      </c>
      <c r="AV2283">
        <v>-11149000</v>
      </c>
      <c r="AY2283">
        <v>-1.19</v>
      </c>
      <c r="AZ2283">
        <v>66285000</v>
      </c>
      <c r="BN2283">
        <v>7.5557931034482797</v>
      </c>
      <c r="BP2283">
        <v>0.15747736028418499</v>
      </c>
      <c r="BQ2283">
        <v>1.760369240006</v>
      </c>
      <c r="BR2283">
        <v>-8.5761302521008407</v>
      </c>
      <c r="BS2283">
        <v>-6.1193934916309103E-2</v>
      </c>
      <c r="BU2283">
        <v>-5.9421077340091902E-8</v>
      </c>
    </row>
    <row r="2284" spans="3:73" x14ac:dyDescent="0.3">
      <c r="C2284">
        <v>1077688</v>
      </c>
      <c r="D2284" t="s">
        <v>4447</v>
      </c>
      <c r="E2284" t="s">
        <v>1874</v>
      </c>
      <c r="F2284" t="s">
        <v>3614</v>
      </c>
      <c r="G2284" t="s">
        <v>4110</v>
      </c>
      <c r="H2284" t="s">
        <v>4740</v>
      </c>
      <c r="I2284" t="s">
        <v>4742</v>
      </c>
      <c r="J2284">
        <v>2024</v>
      </c>
      <c r="K2284" t="s">
        <v>4062</v>
      </c>
      <c r="L2284">
        <v>16.231164</v>
      </c>
      <c r="M2284">
        <v>343586000</v>
      </c>
      <c r="N2284">
        <v>164798000</v>
      </c>
      <c r="O2284">
        <v>43159000</v>
      </c>
      <c r="P2284">
        <v>51280000</v>
      </c>
      <c r="Q2284">
        <v>61815000</v>
      </c>
      <c r="S2284">
        <v>29142000</v>
      </c>
      <c r="T2284">
        <v>28622000</v>
      </c>
      <c r="U2284">
        <v>15036000</v>
      </c>
      <c r="V2284">
        <v>117611000</v>
      </c>
      <c r="W2284">
        <v>41409000</v>
      </c>
      <c r="X2284">
        <v>16470000</v>
      </c>
      <c r="AB2284">
        <v>225975000</v>
      </c>
      <c r="AD2284">
        <v>175717000</v>
      </c>
      <c r="AE2284">
        <v>49524000</v>
      </c>
      <c r="AF2284">
        <v>10672000</v>
      </c>
      <c r="AG2284">
        <v>108692000</v>
      </c>
      <c r="AJ2284">
        <v>12358000</v>
      </c>
      <c r="AM2284">
        <v>2573000</v>
      </c>
      <c r="AN2284">
        <v>9865000</v>
      </c>
      <c r="AQ2284">
        <v>55471000</v>
      </c>
      <c r="AS2284">
        <v>8956000</v>
      </c>
      <c r="AU2284">
        <v>-8558000</v>
      </c>
      <c r="AV2284">
        <v>-22756000</v>
      </c>
      <c r="AY2284">
        <v>0.91</v>
      </c>
      <c r="AZ2284">
        <v>79245000</v>
      </c>
      <c r="BN2284">
        <v>0.34230440122705802</v>
      </c>
      <c r="BP2284">
        <v>1.0422613441522399</v>
      </c>
      <c r="BQ2284">
        <v>2.4869714313313498</v>
      </c>
      <c r="BR2284">
        <v>17.836443956044</v>
      </c>
      <c r="BS2284">
        <v>4.3655271600840803E-2</v>
      </c>
      <c r="BU2284">
        <v>6.53628022568868E-8</v>
      </c>
    </row>
    <row r="2285" spans="3:73" x14ac:dyDescent="0.3">
      <c r="C2285">
        <v>1077688</v>
      </c>
      <c r="D2285" t="s">
        <v>4447</v>
      </c>
      <c r="E2285" t="s">
        <v>1874</v>
      </c>
      <c r="F2285" t="s">
        <v>3614</v>
      </c>
      <c r="G2285" t="s">
        <v>4110</v>
      </c>
      <c r="H2285" t="s">
        <v>4740</v>
      </c>
      <c r="I2285" t="s">
        <v>4742</v>
      </c>
      <c r="J2285">
        <v>2023</v>
      </c>
      <c r="K2285" t="s">
        <v>4062</v>
      </c>
      <c r="L2285">
        <v>16.540742999999999</v>
      </c>
      <c r="M2285">
        <v>381716000</v>
      </c>
      <c r="N2285">
        <v>187303000</v>
      </c>
      <c r="O2285">
        <v>19002000</v>
      </c>
      <c r="P2285">
        <v>62129000</v>
      </c>
      <c r="Q2285">
        <v>96675000</v>
      </c>
      <c r="S2285">
        <v>27010000</v>
      </c>
      <c r="T2285">
        <v>31779000</v>
      </c>
      <c r="U2285">
        <v>14952000</v>
      </c>
      <c r="V2285">
        <v>145695000</v>
      </c>
      <c r="W2285">
        <v>50038000</v>
      </c>
      <c r="X2285">
        <v>16090000</v>
      </c>
      <c r="AB2285">
        <v>236021000</v>
      </c>
      <c r="AD2285">
        <v>184386000</v>
      </c>
      <c r="AE2285">
        <v>50770000</v>
      </c>
      <c r="AF2285">
        <v>11197000</v>
      </c>
      <c r="AG2285">
        <v>93294000</v>
      </c>
      <c r="AJ2285">
        <v>-6046000</v>
      </c>
      <c r="AM2285">
        <v>-1837000</v>
      </c>
      <c r="AN2285">
        <v>-4312000</v>
      </c>
      <c r="AQ2285">
        <v>-21718000</v>
      </c>
      <c r="AS2285">
        <v>8829000</v>
      </c>
      <c r="AU2285">
        <v>-29965000</v>
      </c>
      <c r="AV2285">
        <v>1319000</v>
      </c>
      <c r="AY2285">
        <v>-0.37</v>
      </c>
      <c r="AZ2285">
        <v>85849000</v>
      </c>
      <c r="BN2285">
        <v>0.38168428884301397</v>
      </c>
      <c r="BP2285">
        <v>0.37975138894440202</v>
      </c>
      <c r="BQ2285">
        <v>1.81118350053959</v>
      </c>
      <c r="BR2285">
        <v>-44.704710810810802</v>
      </c>
      <c r="BS2285">
        <v>-1.8269560759423899E-2</v>
      </c>
      <c r="BU2285">
        <v>-2.5930213455582298E-8</v>
      </c>
    </row>
    <row r="2286" spans="3:73" x14ac:dyDescent="0.3">
      <c r="C2286">
        <v>1077688</v>
      </c>
      <c r="D2286" t="s">
        <v>4447</v>
      </c>
      <c r="E2286" t="s">
        <v>1874</v>
      </c>
      <c r="F2286" t="s">
        <v>3614</v>
      </c>
      <c r="G2286" t="s">
        <v>4110</v>
      </c>
      <c r="H2286" t="s">
        <v>4740</v>
      </c>
      <c r="I2286" t="s">
        <v>4742</v>
      </c>
      <c r="J2286">
        <v>2022</v>
      </c>
      <c r="K2286" t="s">
        <v>4062</v>
      </c>
      <c r="L2286">
        <v>14.020776</v>
      </c>
      <c r="M2286">
        <v>374559000</v>
      </c>
      <c r="N2286">
        <v>227714000</v>
      </c>
      <c r="O2286">
        <v>69366000</v>
      </c>
      <c r="P2286">
        <v>73727000</v>
      </c>
      <c r="Q2286">
        <v>75023000</v>
      </c>
      <c r="S2286">
        <v>28058000</v>
      </c>
      <c r="T2286">
        <v>23853000</v>
      </c>
      <c r="U2286">
        <v>19061</v>
      </c>
      <c r="V2286">
        <v>113431000</v>
      </c>
      <c r="W2286">
        <v>56937000</v>
      </c>
      <c r="X2286">
        <v>30916000</v>
      </c>
      <c r="AB2286">
        <v>261128000</v>
      </c>
      <c r="AD2286">
        <v>207884000</v>
      </c>
      <c r="AE2286">
        <v>53295000</v>
      </c>
      <c r="AF2286">
        <v>11922000</v>
      </c>
      <c r="AG2286">
        <v>101702000</v>
      </c>
      <c r="AJ2286">
        <v>14843000</v>
      </c>
      <c r="AM2286">
        <v>3388000</v>
      </c>
      <c r="AN2286">
        <v>11718000</v>
      </c>
      <c r="AQ2286">
        <v>19209000</v>
      </c>
      <c r="AS2286">
        <v>7814000</v>
      </c>
      <c r="AU2286">
        <v>-6862000</v>
      </c>
      <c r="AV2286">
        <v>-8822000</v>
      </c>
      <c r="AY2286">
        <v>0.99</v>
      </c>
      <c r="AZ2286">
        <v>72591000</v>
      </c>
      <c r="BN2286">
        <v>0.30283880510146599</v>
      </c>
      <c r="BP2286">
        <v>1.2182939037884</v>
      </c>
      <c r="BQ2286">
        <v>2.6817535170451601</v>
      </c>
      <c r="BR2286">
        <v>14.1624</v>
      </c>
      <c r="BS2286">
        <v>4.4874544284795197E-2</v>
      </c>
      <c r="BU2286">
        <v>5.3156184859532502E-8</v>
      </c>
    </row>
    <row r="2287" spans="3:73" x14ac:dyDescent="0.3">
      <c r="C2287">
        <v>1077688</v>
      </c>
      <c r="D2287" t="s">
        <v>4447</v>
      </c>
      <c r="E2287" t="s">
        <v>1874</v>
      </c>
      <c r="F2287" t="s">
        <v>3614</v>
      </c>
      <c r="G2287" t="s">
        <v>4110</v>
      </c>
      <c r="H2287" t="s">
        <v>4740</v>
      </c>
      <c r="I2287" t="s">
        <v>4742</v>
      </c>
      <c r="J2287">
        <v>2021</v>
      </c>
      <c r="K2287" t="s">
        <v>4062</v>
      </c>
      <c r="L2287">
        <v>25.207037</v>
      </c>
      <c r="M2287">
        <v>352273000</v>
      </c>
      <c r="N2287">
        <v>223722000</v>
      </c>
      <c r="O2287">
        <v>65841000</v>
      </c>
      <c r="P2287">
        <v>83290000</v>
      </c>
      <c r="Q2287">
        <v>70159000</v>
      </c>
      <c r="S2287">
        <v>26780000</v>
      </c>
      <c r="T2287">
        <v>26237000</v>
      </c>
      <c r="U2287">
        <v>490000</v>
      </c>
      <c r="V2287">
        <v>94770000</v>
      </c>
      <c r="W2287">
        <v>54110000</v>
      </c>
      <c r="X2287">
        <v>32213000</v>
      </c>
      <c r="AB2287">
        <v>257503000</v>
      </c>
      <c r="AD2287">
        <v>204988000</v>
      </c>
      <c r="AE2287">
        <v>53323000</v>
      </c>
      <c r="AF2287">
        <v>11888000</v>
      </c>
      <c r="AG2287">
        <v>33611000</v>
      </c>
      <c r="AJ2287">
        <v>-14364000</v>
      </c>
      <c r="AM2287">
        <v>-4142000</v>
      </c>
      <c r="AN2287">
        <v>8526000</v>
      </c>
      <c r="AQ2287">
        <v>68263000</v>
      </c>
      <c r="AS2287">
        <v>6778000</v>
      </c>
      <c r="AU2287">
        <v>-476000</v>
      </c>
      <c r="AV2287">
        <v>-37977000</v>
      </c>
      <c r="AY2287">
        <v>0.72</v>
      </c>
      <c r="AZ2287">
        <v>81486000</v>
      </c>
      <c r="BN2287">
        <v>0.26902430785214898</v>
      </c>
      <c r="BP2287">
        <v>1.2167991129181299</v>
      </c>
      <c r="BQ2287">
        <v>2.8379781925706902</v>
      </c>
      <c r="BR2287">
        <v>35.0097736111111</v>
      </c>
      <c r="BS2287">
        <v>3.3110293860654103E-2</v>
      </c>
      <c r="BU2287">
        <v>7.0480991056414897E-8</v>
      </c>
    </row>
    <row r="2288" spans="3:73" x14ac:dyDescent="0.3">
      <c r="C2288">
        <v>1077688</v>
      </c>
      <c r="D2288" t="s">
        <v>4447</v>
      </c>
      <c r="E2288" t="s">
        <v>1874</v>
      </c>
      <c r="F2288" t="s">
        <v>3614</v>
      </c>
      <c r="G2288" t="s">
        <v>4110</v>
      </c>
      <c r="H2288" t="s">
        <v>4740</v>
      </c>
      <c r="I2288" t="s">
        <v>4742</v>
      </c>
      <c r="J2288">
        <v>2020</v>
      </c>
      <c r="K2288" t="s">
        <v>4062</v>
      </c>
      <c r="L2288">
        <v>16.370508000000001</v>
      </c>
      <c r="M2288">
        <v>393708000</v>
      </c>
      <c r="N2288">
        <v>221967000</v>
      </c>
      <c r="O2288">
        <v>36031000</v>
      </c>
      <c r="P2288">
        <v>87653000</v>
      </c>
      <c r="Q2288">
        <v>92813000</v>
      </c>
      <c r="S2288">
        <v>29907000</v>
      </c>
      <c r="T2288">
        <v>33371000</v>
      </c>
      <c r="U2288">
        <v>40058000</v>
      </c>
      <c r="V2288">
        <v>119587000</v>
      </c>
      <c r="W2288">
        <v>50129000</v>
      </c>
      <c r="X2288">
        <v>25493000</v>
      </c>
      <c r="AB2288">
        <v>274121000</v>
      </c>
      <c r="AD2288">
        <v>223252000</v>
      </c>
      <c r="AE2288">
        <v>51582000</v>
      </c>
      <c r="AF2288">
        <v>11838000</v>
      </c>
      <c r="AG2288">
        <v>31217000</v>
      </c>
      <c r="AJ2288">
        <v>22707000</v>
      </c>
      <c r="AM2288">
        <v>4844000</v>
      </c>
      <c r="AN2288">
        <v>7016000</v>
      </c>
      <c r="AQ2288">
        <v>41429000</v>
      </c>
      <c r="AS2288">
        <v>7100000</v>
      </c>
      <c r="AU2288">
        <v>-4254000</v>
      </c>
      <c r="AV2288">
        <v>-12579000</v>
      </c>
      <c r="AY2288">
        <v>0.59</v>
      </c>
      <c r="AZ2288">
        <v>99008500</v>
      </c>
      <c r="BN2288">
        <v>0.30374541538399003</v>
      </c>
      <c r="BP2288">
        <v>0.71876558479123898</v>
      </c>
      <c r="BQ2288">
        <v>2.5764328033673101</v>
      </c>
      <c r="BR2288">
        <v>27.746623728813599</v>
      </c>
      <c r="BS2288">
        <v>2.5594536719186101E-2</v>
      </c>
      <c r="BU2288">
        <v>3.5234804046388303E-8</v>
      </c>
    </row>
    <row r="2289" spans="3:73" x14ac:dyDescent="0.3">
      <c r="C2289">
        <v>1077688</v>
      </c>
      <c r="D2289" t="s">
        <v>4447</v>
      </c>
      <c r="E2289" t="s">
        <v>1874</v>
      </c>
      <c r="F2289" t="s">
        <v>3614</v>
      </c>
      <c r="G2289" t="s">
        <v>4110</v>
      </c>
      <c r="H2289" t="s">
        <v>4740</v>
      </c>
      <c r="I2289" t="s">
        <v>4742</v>
      </c>
      <c r="J2289">
        <v>2019</v>
      </c>
      <c r="K2289" t="s">
        <v>4062</v>
      </c>
      <c r="L2289">
        <v>17.401387</v>
      </c>
      <c r="M2289">
        <v>369716000</v>
      </c>
      <c r="N2289">
        <v>234931000</v>
      </c>
      <c r="O2289">
        <v>11435000</v>
      </c>
      <c r="P2289">
        <v>112557000</v>
      </c>
      <c r="Q2289">
        <v>105204000</v>
      </c>
      <c r="S2289">
        <v>29482000</v>
      </c>
      <c r="T2289">
        <v>35755000</v>
      </c>
      <c r="U2289">
        <v>40058000</v>
      </c>
      <c r="V2289">
        <v>106540000</v>
      </c>
      <c r="W2289">
        <v>64415000</v>
      </c>
      <c r="X2289">
        <v>40838000</v>
      </c>
      <c r="AA2289">
        <v>35508000</v>
      </c>
      <c r="AB2289">
        <v>263176000</v>
      </c>
      <c r="AD2289">
        <v>213380000</v>
      </c>
      <c r="AE2289">
        <v>49549000</v>
      </c>
      <c r="AF2289">
        <v>11785000</v>
      </c>
      <c r="AG2289">
        <v>43540000</v>
      </c>
      <c r="AJ2289">
        <v>52675000</v>
      </c>
      <c r="AM2289">
        <v>11717000</v>
      </c>
      <c r="AN2289">
        <v>14691000</v>
      </c>
      <c r="AQ2289">
        <v>9662000</v>
      </c>
      <c r="AS2289">
        <v>7442000</v>
      </c>
      <c r="AU2289">
        <v>-4511000</v>
      </c>
      <c r="AV2289">
        <v>-24631000</v>
      </c>
      <c r="AY2289">
        <v>1.25</v>
      </c>
      <c r="AZ2289">
        <v>94831500</v>
      </c>
      <c r="BN2289">
        <v>0.28816713369180702</v>
      </c>
      <c r="BP2289">
        <v>0.17752076379725201</v>
      </c>
      <c r="BQ2289">
        <v>2.0139253279515601</v>
      </c>
      <c r="BR2289">
        <v>13.921109599999999</v>
      </c>
      <c r="BS2289">
        <v>5.5821959449189898E-2</v>
      </c>
      <c r="BU2289">
        <v>8.26509018679515E-8</v>
      </c>
    </row>
    <row r="2290" spans="3:73" x14ac:dyDescent="0.3">
      <c r="C2290">
        <v>1077688</v>
      </c>
      <c r="D2290" t="s">
        <v>4447</v>
      </c>
      <c r="E2290" t="s">
        <v>1874</v>
      </c>
      <c r="F2290" t="s">
        <v>3614</v>
      </c>
      <c r="G2290" t="s">
        <v>4110</v>
      </c>
      <c r="H2290" t="s">
        <v>4740</v>
      </c>
      <c r="I2290" t="s">
        <v>4742</v>
      </c>
      <c r="J2290">
        <v>2018</v>
      </c>
      <c r="K2290" t="s">
        <v>4062</v>
      </c>
      <c r="L2290">
        <v>28.132262999999998</v>
      </c>
      <c r="M2290">
        <v>349716000</v>
      </c>
      <c r="N2290">
        <v>213149000</v>
      </c>
      <c r="O2290">
        <v>30915000</v>
      </c>
      <c r="P2290">
        <v>92461000</v>
      </c>
      <c r="Q2290">
        <v>84459000</v>
      </c>
      <c r="S2290">
        <v>29249000</v>
      </c>
      <c r="T2290">
        <v>38139000</v>
      </c>
      <c r="U2290">
        <v>40058000</v>
      </c>
      <c r="V2290">
        <v>120256000</v>
      </c>
      <c r="W2290">
        <v>59987000</v>
      </c>
      <c r="X2290">
        <v>32685000</v>
      </c>
      <c r="AA2290">
        <v>53425000</v>
      </c>
      <c r="AB2290">
        <v>229460000</v>
      </c>
      <c r="AD2290">
        <v>180122000</v>
      </c>
      <c r="AE2290">
        <v>48970000</v>
      </c>
      <c r="AF2290">
        <v>11762000</v>
      </c>
      <c r="AG2290">
        <v>39279000</v>
      </c>
      <c r="AJ2290">
        <v>45484000</v>
      </c>
      <c r="AM2290">
        <v>17522000</v>
      </c>
      <c r="AN2290">
        <v>8524000</v>
      </c>
      <c r="AQ2290">
        <v>27746000</v>
      </c>
      <c r="AS2290">
        <v>6647000</v>
      </c>
      <c r="AU2290">
        <v>-36483000</v>
      </c>
      <c r="AV2290">
        <v>-140000</v>
      </c>
      <c r="AY2290">
        <v>0.72</v>
      </c>
      <c r="AZ2290">
        <v>79881000</v>
      </c>
      <c r="BN2290">
        <v>0.343867595420284</v>
      </c>
      <c r="BP2290">
        <v>0.51536166169336695</v>
      </c>
      <c r="BQ2290">
        <v>2.1452981479320501</v>
      </c>
      <c r="BR2290">
        <v>39.072587499999997</v>
      </c>
      <c r="BS2290">
        <v>3.7148086812516301E-2</v>
      </c>
      <c r="BU2290">
        <v>8.8273465353438505E-8</v>
      </c>
    </row>
    <row r="2291" spans="3:73" x14ac:dyDescent="0.3">
      <c r="C2291">
        <v>1077688</v>
      </c>
      <c r="D2291" t="s">
        <v>4447</v>
      </c>
      <c r="E2291" t="s">
        <v>1874</v>
      </c>
      <c r="F2291" t="s">
        <v>3614</v>
      </c>
      <c r="G2291" t="s">
        <v>4110</v>
      </c>
      <c r="H2291" t="s">
        <v>4740</v>
      </c>
      <c r="I2291" t="s">
        <v>4742</v>
      </c>
      <c r="J2291">
        <v>2017</v>
      </c>
      <c r="K2291" t="s">
        <v>4062</v>
      </c>
      <c r="L2291">
        <v>29.446016</v>
      </c>
      <c r="M2291">
        <v>318696000</v>
      </c>
      <c r="N2291">
        <v>211917000</v>
      </c>
      <c r="O2291">
        <v>39792000</v>
      </c>
      <c r="P2291">
        <v>92578000</v>
      </c>
      <c r="Q2291">
        <v>75303000</v>
      </c>
      <c r="S2291">
        <v>25803000</v>
      </c>
      <c r="T2291">
        <v>25923000</v>
      </c>
      <c r="U2291">
        <v>23187000</v>
      </c>
      <c r="V2291">
        <v>120769000</v>
      </c>
      <c r="W2291">
        <v>64060000</v>
      </c>
      <c r="X2291">
        <v>36552000</v>
      </c>
      <c r="AA2291">
        <v>47710000</v>
      </c>
      <c r="AB2291">
        <v>197927000</v>
      </c>
      <c r="AD2291">
        <v>157688000</v>
      </c>
      <c r="AE2291">
        <v>39753000</v>
      </c>
      <c r="AF2291">
        <v>11563000</v>
      </c>
      <c r="AG2291">
        <v>40118000</v>
      </c>
      <c r="AJ2291">
        <v>39220000</v>
      </c>
      <c r="AM2291">
        <v>13909000</v>
      </c>
      <c r="AN2291">
        <v>10979000</v>
      </c>
      <c r="AQ2291">
        <v>31240000</v>
      </c>
      <c r="AS2291">
        <v>8000000</v>
      </c>
      <c r="AU2291">
        <v>-88061000</v>
      </c>
      <c r="AV2291">
        <v>42691000</v>
      </c>
      <c r="AY2291">
        <v>0.95</v>
      </c>
      <c r="BN2291">
        <v>0.37894733539172099</v>
      </c>
      <c r="BP2291">
        <v>0.621167655323135</v>
      </c>
      <c r="BQ2291">
        <v>2.1325944427099599</v>
      </c>
      <c r="BR2291">
        <v>30.995806315789501</v>
      </c>
      <c r="BS2291">
        <v>5.5469945990188299E-2</v>
      </c>
      <c r="BU2291">
        <v>1.41333497703699E-7</v>
      </c>
    </row>
    <row r="2292" spans="3:73" x14ac:dyDescent="0.3">
      <c r="C2292">
        <v>58492</v>
      </c>
      <c r="D2292" t="s">
        <v>4310</v>
      </c>
      <c r="E2292" t="s">
        <v>2231</v>
      </c>
      <c r="F2292" t="s">
        <v>3614</v>
      </c>
      <c r="G2292" t="s">
        <v>4110</v>
      </c>
      <c r="H2292" t="s">
        <v>4740</v>
      </c>
      <c r="I2292" t="s">
        <v>4743</v>
      </c>
      <c r="J2292">
        <v>2026</v>
      </c>
      <c r="K2292" t="s">
        <v>4062</v>
      </c>
      <c r="L2292">
        <v>11.365067</v>
      </c>
    </row>
    <row r="2293" spans="3:73" x14ac:dyDescent="0.3">
      <c r="C2293">
        <v>58492</v>
      </c>
      <c r="D2293" t="s">
        <v>4310</v>
      </c>
      <c r="E2293" t="s">
        <v>2231</v>
      </c>
      <c r="F2293" t="s">
        <v>3614</v>
      </c>
      <c r="G2293" t="s">
        <v>4110</v>
      </c>
      <c r="H2293" t="s">
        <v>4740</v>
      </c>
      <c r="I2293" t="s">
        <v>4743</v>
      </c>
      <c r="J2293">
        <v>2025</v>
      </c>
      <c r="K2293" t="s">
        <v>4062</v>
      </c>
      <c r="L2293">
        <v>9.1191379999999995</v>
      </c>
      <c r="M2293">
        <v>3536400000</v>
      </c>
      <c r="N2293">
        <v>1743600000</v>
      </c>
      <c r="O2293">
        <v>587400000</v>
      </c>
      <c r="P2293">
        <v>433700000</v>
      </c>
      <c r="Q2293">
        <v>622600000</v>
      </c>
      <c r="S2293">
        <v>664000000</v>
      </c>
      <c r="T2293">
        <v>91300000</v>
      </c>
      <c r="U2293">
        <v>751400000</v>
      </c>
      <c r="W2293">
        <v>775000000</v>
      </c>
      <c r="X2293">
        <v>466600000</v>
      </c>
      <c r="Z2293">
        <v>1500000</v>
      </c>
      <c r="AB2293">
        <v>1022100000</v>
      </c>
      <c r="AD2293">
        <v>2272200000</v>
      </c>
      <c r="AE2293">
        <v>2000000</v>
      </c>
      <c r="AG2293">
        <v>744100000</v>
      </c>
      <c r="AM2293">
        <v>54300000</v>
      </c>
      <c r="AN2293">
        <v>235400000</v>
      </c>
      <c r="AO2293">
        <v>72900000</v>
      </c>
      <c r="AQ2293">
        <v>338200000</v>
      </c>
      <c r="AR2293">
        <v>-4300000</v>
      </c>
      <c r="AU2293">
        <v>293300000</v>
      </c>
      <c r="AV2293">
        <v>-413200000</v>
      </c>
      <c r="AW2293">
        <v>27000000</v>
      </c>
      <c r="AY2293">
        <v>1.7</v>
      </c>
      <c r="AZ2293">
        <v>672600000</v>
      </c>
      <c r="BB2293">
        <v>362600000</v>
      </c>
      <c r="BC2293">
        <v>362600000</v>
      </c>
      <c r="BO2293">
        <v>4.9739368998628297</v>
      </c>
      <c r="BP2293">
        <v>0.75793548387096799</v>
      </c>
      <c r="BQ2293">
        <v>1.4464516129032301</v>
      </c>
      <c r="BR2293">
        <v>5.36419882352941</v>
      </c>
      <c r="BS2293">
        <v>0.2303101457783</v>
      </c>
      <c r="BT2293">
        <v>2960806.1639159299</v>
      </c>
      <c r="BU2293">
        <v>1.51673364641425E-8</v>
      </c>
    </row>
    <row r="2294" spans="3:73" x14ac:dyDescent="0.3">
      <c r="C2294">
        <v>58492</v>
      </c>
      <c r="D2294" t="s">
        <v>4310</v>
      </c>
      <c r="E2294" t="s">
        <v>2231</v>
      </c>
      <c r="F2294" t="s">
        <v>3614</v>
      </c>
      <c r="G2294" t="s">
        <v>4110</v>
      </c>
      <c r="H2294" t="s">
        <v>4740</v>
      </c>
      <c r="I2294" t="s">
        <v>4743</v>
      </c>
      <c r="J2294">
        <v>2024</v>
      </c>
      <c r="K2294" t="s">
        <v>4062</v>
      </c>
      <c r="L2294">
        <v>13.584510999999999</v>
      </c>
      <c r="M2294">
        <v>3661600000</v>
      </c>
      <c r="N2294">
        <v>1690500000</v>
      </c>
      <c r="O2294">
        <v>350200000</v>
      </c>
      <c r="P2294">
        <v>503000000</v>
      </c>
      <c r="Q2294">
        <v>722600000</v>
      </c>
      <c r="S2294">
        <v>724400000</v>
      </c>
      <c r="T2294">
        <v>140400000</v>
      </c>
      <c r="U2294">
        <v>794400000</v>
      </c>
      <c r="W2294">
        <v>846400000</v>
      </c>
      <c r="X2294">
        <v>497700000</v>
      </c>
      <c r="Z2294">
        <v>1300000</v>
      </c>
      <c r="AB2294">
        <v>689400000</v>
      </c>
      <c r="AD2294">
        <v>2064500000</v>
      </c>
      <c r="AE2294">
        <v>2000000</v>
      </c>
      <c r="AG2294">
        <v>749100000</v>
      </c>
      <c r="AM2294">
        <v>2200000</v>
      </c>
      <c r="AN2294">
        <v>-511500000</v>
      </c>
      <c r="AO2294">
        <v>85900000</v>
      </c>
      <c r="AQ2294">
        <v>305700000</v>
      </c>
      <c r="AR2294">
        <v>-32900000</v>
      </c>
      <c r="AU2294">
        <v>-36600000</v>
      </c>
      <c r="AV2294">
        <v>-270000000</v>
      </c>
      <c r="AW2294">
        <v>136300000</v>
      </c>
      <c r="AY2294">
        <v>-3.73</v>
      </c>
      <c r="AZ2294">
        <v>771150000</v>
      </c>
      <c r="BB2294">
        <v>-423400000</v>
      </c>
      <c r="BC2294">
        <v>-423400000</v>
      </c>
      <c r="BO2294">
        <v>-4.9289871944121098</v>
      </c>
      <c r="BP2294">
        <v>0.41375236294896001</v>
      </c>
      <c r="BQ2294">
        <v>1.14354914933837</v>
      </c>
      <c r="BR2294">
        <v>-3.6419600536193002</v>
      </c>
      <c r="BS2294">
        <v>-0.74194952132288905</v>
      </c>
      <c r="BT2294">
        <v>10033485.9311461</v>
      </c>
      <c r="BU2294">
        <v>-7.3499022381781296E-8</v>
      </c>
    </row>
    <row r="2295" spans="3:73" x14ac:dyDescent="0.3">
      <c r="C2295">
        <v>58492</v>
      </c>
      <c r="D2295" t="s">
        <v>4310</v>
      </c>
      <c r="E2295" t="s">
        <v>2231</v>
      </c>
      <c r="F2295" t="s">
        <v>3614</v>
      </c>
      <c r="G2295" t="s">
        <v>4110</v>
      </c>
      <c r="H2295" t="s">
        <v>4740</v>
      </c>
      <c r="I2295" t="s">
        <v>4743</v>
      </c>
      <c r="J2295">
        <v>2023</v>
      </c>
      <c r="K2295" t="s">
        <v>4062</v>
      </c>
      <c r="L2295">
        <v>25.994492000000001</v>
      </c>
      <c r="M2295">
        <v>4634500000</v>
      </c>
      <c r="N2295">
        <v>1881400000</v>
      </c>
      <c r="O2295">
        <v>365500000</v>
      </c>
      <c r="P2295">
        <v>564900000</v>
      </c>
      <c r="Q2295">
        <v>819700000</v>
      </c>
      <c r="S2295">
        <v>781200000</v>
      </c>
      <c r="T2295">
        <v>167500000</v>
      </c>
      <c r="U2295">
        <v>1489800000</v>
      </c>
      <c r="W2295">
        <v>1262600000</v>
      </c>
      <c r="X2295">
        <v>536200000</v>
      </c>
      <c r="Z2295">
        <v>308000000</v>
      </c>
      <c r="AB2295">
        <v>1333300000</v>
      </c>
      <c r="AD2295">
        <v>2661100000</v>
      </c>
      <c r="AG2295">
        <v>853800000</v>
      </c>
      <c r="AM2295">
        <v>-36600000</v>
      </c>
      <c r="AN2295">
        <v>-136800000</v>
      </c>
      <c r="AO2295">
        <v>88400000</v>
      </c>
      <c r="AQ2295">
        <v>497200000</v>
      </c>
      <c r="AR2295">
        <v>-36800000</v>
      </c>
      <c r="AS2295">
        <v>179900000</v>
      </c>
      <c r="AU2295">
        <v>-91300000</v>
      </c>
      <c r="AV2295">
        <v>-358800000</v>
      </c>
      <c r="AW2295">
        <v>239400000</v>
      </c>
      <c r="AY2295">
        <v>-1</v>
      </c>
      <c r="AZ2295">
        <v>863600000</v>
      </c>
      <c r="BB2295">
        <v>-85000000</v>
      </c>
      <c r="BC2295">
        <v>-85000000</v>
      </c>
      <c r="BO2295">
        <v>-0.96153846153846201</v>
      </c>
      <c r="BP2295">
        <v>0.289482021226041</v>
      </c>
      <c r="BQ2295">
        <v>0.84088389038491995</v>
      </c>
      <c r="BR2295">
        <v>-25.994492000000001</v>
      </c>
      <c r="BS2295">
        <v>-0.102602565064127</v>
      </c>
      <c r="BT2295">
        <v>9209643.3352111708</v>
      </c>
      <c r="BU2295">
        <v>-1.94963564089102E-8</v>
      </c>
    </row>
    <row r="2296" spans="3:73" x14ac:dyDescent="0.3">
      <c r="C2296">
        <v>58492</v>
      </c>
      <c r="D2296" t="s">
        <v>4310</v>
      </c>
      <c r="E2296" t="s">
        <v>2231</v>
      </c>
      <c r="F2296" t="s">
        <v>3614</v>
      </c>
      <c r="G2296" t="s">
        <v>4110</v>
      </c>
      <c r="H2296" t="s">
        <v>4740</v>
      </c>
      <c r="I2296" t="s">
        <v>4743</v>
      </c>
      <c r="J2296">
        <v>2022</v>
      </c>
      <c r="K2296" t="s">
        <v>4062</v>
      </c>
      <c r="L2296">
        <v>31.492079</v>
      </c>
      <c r="M2296">
        <v>5186100000</v>
      </c>
      <c r="N2296">
        <v>1958000000</v>
      </c>
      <c r="O2296">
        <v>316500000</v>
      </c>
      <c r="P2296">
        <v>609000000</v>
      </c>
      <c r="Q2296">
        <v>907500000</v>
      </c>
      <c r="S2296">
        <v>772400000</v>
      </c>
      <c r="T2296">
        <v>675400000</v>
      </c>
      <c r="U2296">
        <v>1474400000</v>
      </c>
      <c r="W2296">
        <v>968100000</v>
      </c>
      <c r="X2296">
        <v>518400000</v>
      </c>
      <c r="AB2296">
        <v>1640700000</v>
      </c>
      <c r="AD2296">
        <v>3046000000</v>
      </c>
      <c r="AG2296">
        <v>976800000</v>
      </c>
      <c r="AH2296">
        <v>5203900000</v>
      </c>
      <c r="AM2296">
        <v>93700000</v>
      </c>
      <c r="AN2296">
        <v>309800000</v>
      </c>
      <c r="AO2296">
        <v>85500000</v>
      </c>
      <c r="AQ2296">
        <v>441400000</v>
      </c>
      <c r="AR2296">
        <v>-41700000</v>
      </c>
      <c r="AS2296">
        <v>179800000</v>
      </c>
      <c r="AU2296">
        <v>-181200000</v>
      </c>
      <c r="AV2296">
        <v>-286200000</v>
      </c>
      <c r="AW2296">
        <v>229200000</v>
      </c>
      <c r="AY2296">
        <v>2.2799999999999998</v>
      </c>
      <c r="AZ2296">
        <v>950350000</v>
      </c>
      <c r="BB2296">
        <v>489000000</v>
      </c>
      <c r="BC2296">
        <v>489000000</v>
      </c>
      <c r="BD2296">
        <v>9.3967985549299596E-2</v>
      </c>
      <c r="BE2296">
        <v>8.4820999634889205E-2</v>
      </c>
      <c r="BG2296">
        <v>0.18770537481504301</v>
      </c>
      <c r="BI2296">
        <v>1.00343225159561</v>
      </c>
      <c r="BJ2296">
        <v>-3.4820038817041099E-2</v>
      </c>
      <c r="BO2296">
        <v>5.7192982456140404</v>
      </c>
      <c r="BP2296">
        <v>0.32692903625658498</v>
      </c>
      <c r="BQ2296">
        <v>1.08511517405227</v>
      </c>
      <c r="BR2296">
        <v>13.812315350877199</v>
      </c>
      <c r="BS2296">
        <v>0.18882184433473501</v>
      </c>
      <c r="BT2296">
        <v>7278020.6095634401</v>
      </c>
      <c r="BU2296">
        <v>4.3762991479246702E-8</v>
      </c>
    </row>
    <row r="2297" spans="3:73" x14ac:dyDescent="0.3">
      <c r="C2297">
        <v>58492</v>
      </c>
      <c r="D2297" t="s">
        <v>4310</v>
      </c>
      <c r="E2297" t="s">
        <v>2231</v>
      </c>
      <c r="F2297" t="s">
        <v>3614</v>
      </c>
      <c r="G2297" t="s">
        <v>4110</v>
      </c>
      <c r="H2297" t="s">
        <v>4740</v>
      </c>
      <c r="I2297" t="s">
        <v>4743</v>
      </c>
      <c r="J2297">
        <v>2021</v>
      </c>
      <c r="K2297" t="s">
        <v>4062</v>
      </c>
      <c r="L2297">
        <v>37.227384000000001</v>
      </c>
      <c r="M2297">
        <v>5307300000</v>
      </c>
      <c r="N2297">
        <v>2065300000</v>
      </c>
      <c r="O2297">
        <v>361700000</v>
      </c>
      <c r="P2297">
        <v>620000000</v>
      </c>
      <c r="Q2297">
        <v>993200000</v>
      </c>
      <c r="S2297">
        <v>781500000</v>
      </c>
      <c r="T2297">
        <v>707800000</v>
      </c>
      <c r="U2297">
        <v>1449600000</v>
      </c>
      <c r="W2297">
        <v>1335700000</v>
      </c>
      <c r="X2297">
        <v>613800000</v>
      </c>
      <c r="AB2297">
        <v>1648000000</v>
      </c>
      <c r="AC2297">
        <v>1846600000</v>
      </c>
      <c r="AD2297">
        <v>2973000000</v>
      </c>
      <c r="AG2297">
        <v>265400000</v>
      </c>
      <c r="AH2297">
        <v>5133700000</v>
      </c>
      <c r="AM2297">
        <v>119500000</v>
      </c>
      <c r="AN2297">
        <v>105500000</v>
      </c>
      <c r="AO2297">
        <v>76500000</v>
      </c>
      <c r="AQ2297">
        <v>271300000</v>
      </c>
      <c r="AR2297">
        <v>-14400000</v>
      </c>
      <c r="AS2297">
        <v>187300000</v>
      </c>
      <c r="AU2297">
        <v>-226200000</v>
      </c>
      <c r="AV2297">
        <v>-32800000</v>
      </c>
      <c r="AW2297">
        <v>218300000</v>
      </c>
      <c r="AY2297">
        <v>0.77</v>
      </c>
      <c r="AZ2297">
        <v>819350000</v>
      </c>
      <c r="BB2297">
        <v>301500000</v>
      </c>
      <c r="BC2297">
        <v>301500000</v>
      </c>
      <c r="BD2297">
        <v>5.8729571264390198E-2</v>
      </c>
      <c r="BE2297">
        <v>5.2846874573894101E-2</v>
      </c>
      <c r="BG2297">
        <v>5.1697606015154801E-2</v>
      </c>
      <c r="BI2297">
        <v>0.96729033595236702</v>
      </c>
      <c r="BJ2297">
        <v>-4.4061787794378297E-2</v>
      </c>
      <c r="BO2297">
        <v>3.9411764705882399</v>
      </c>
      <c r="BP2297">
        <v>0.270794340046418</v>
      </c>
      <c r="BQ2297">
        <v>0.80265029572508795</v>
      </c>
      <c r="BR2297">
        <v>48.347251948051898</v>
      </c>
      <c r="BS2297">
        <v>6.4016990291262094E-2</v>
      </c>
      <c r="BT2297">
        <v>5863962.9365308098</v>
      </c>
      <c r="BU2297">
        <v>1.7393862669902899E-8</v>
      </c>
    </row>
    <row r="2298" spans="3:73" x14ac:dyDescent="0.3">
      <c r="C2298">
        <v>58492</v>
      </c>
      <c r="D2298" t="s">
        <v>4310</v>
      </c>
      <c r="E2298" t="s">
        <v>2231</v>
      </c>
      <c r="F2298" t="s">
        <v>3614</v>
      </c>
      <c r="G2298" t="s">
        <v>4110</v>
      </c>
      <c r="H2298" t="s">
        <v>4740</v>
      </c>
      <c r="I2298" t="s">
        <v>4743</v>
      </c>
      <c r="J2298">
        <v>2020</v>
      </c>
      <c r="K2298" t="s">
        <v>4062</v>
      </c>
      <c r="L2298">
        <v>29.793022000000001</v>
      </c>
      <c r="M2298">
        <v>4754000000</v>
      </c>
      <c r="N2298">
        <v>1612100000</v>
      </c>
      <c r="O2298">
        <v>348900000</v>
      </c>
      <c r="P2298">
        <v>535200000</v>
      </c>
      <c r="Q2298">
        <v>645500000</v>
      </c>
      <c r="S2298">
        <v>784800000</v>
      </c>
      <c r="T2298">
        <v>701600000</v>
      </c>
      <c r="U2298">
        <v>1388800000</v>
      </c>
      <c r="W2298">
        <v>1006000000</v>
      </c>
      <c r="X2298">
        <v>552200000</v>
      </c>
      <c r="AA2298">
        <v>1900200000</v>
      </c>
      <c r="AB2298">
        <v>1389800000</v>
      </c>
      <c r="AC2298">
        <v>1865400000</v>
      </c>
      <c r="AD2298">
        <v>2762400000</v>
      </c>
      <c r="AG2298">
        <v>258600000</v>
      </c>
      <c r="AH2298">
        <v>4329000000</v>
      </c>
      <c r="AM2298">
        <v>73200000</v>
      </c>
      <c r="AN2298">
        <v>103200000</v>
      </c>
      <c r="AO2298">
        <v>82700000</v>
      </c>
      <c r="AQ2298">
        <v>602600000</v>
      </c>
      <c r="AR2298">
        <v>100000</v>
      </c>
      <c r="AS2298">
        <v>189400000</v>
      </c>
      <c r="AU2298">
        <v>-49000000</v>
      </c>
      <c r="AV2298">
        <v>-461700000</v>
      </c>
      <c r="AW2298">
        <v>211500000</v>
      </c>
      <c r="AY2298">
        <v>0.76</v>
      </c>
      <c r="AZ2298">
        <v>641100000</v>
      </c>
      <c r="BB2298">
        <v>259100000</v>
      </c>
      <c r="BC2298">
        <v>259100000</v>
      </c>
      <c r="BD2298">
        <v>5.98521598521599E-2</v>
      </c>
      <c r="BE2298">
        <v>0.139200739200739</v>
      </c>
      <c r="BG2298">
        <v>5.9736659736659703E-2</v>
      </c>
      <c r="BI2298">
        <v>0.910601598653765</v>
      </c>
      <c r="BJ2298">
        <v>-1.13190113190113E-2</v>
      </c>
      <c r="BO2298">
        <v>3.1330108827085899</v>
      </c>
      <c r="BP2298">
        <v>0.34681908548707802</v>
      </c>
      <c r="BQ2298">
        <v>0.96083499005964201</v>
      </c>
      <c r="BR2298">
        <v>39.201344736842103</v>
      </c>
      <c r="BS2298">
        <v>7.4255288530723801E-2</v>
      </c>
      <c r="BT2298">
        <v>7098977.7404923895</v>
      </c>
      <c r="BU2298">
        <v>1.6292054050942602E-8</v>
      </c>
    </row>
    <row r="2299" spans="3:73" x14ac:dyDescent="0.3">
      <c r="C2299">
        <v>58492</v>
      </c>
      <c r="D2299" t="s">
        <v>4310</v>
      </c>
      <c r="E2299" t="s">
        <v>2231</v>
      </c>
      <c r="F2299" t="s">
        <v>3614</v>
      </c>
      <c r="G2299" t="s">
        <v>4110</v>
      </c>
      <c r="H2299" t="s">
        <v>4740</v>
      </c>
      <c r="I2299" t="s">
        <v>4743</v>
      </c>
      <c r="J2299">
        <v>2019</v>
      </c>
      <c r="K2299" t="s">
        <v>4062</v>
      </c>
      <c r="L2299">
        <v>32.640343999999999</v>
      </c>
      <c r="M2299">
        <v>4816400000</v>
      </c>
      <c r="N2299">
        <v>1538100000</v>
      </c>
      <c r="O2299">
        <v>247600000</v>
      </c>
      <c r="P2299">
        <v>564400000</v>
      </c>
      <c r="Q2299">
        <v>636700000</v>
      </c>
      <c r="S2299">
        <v>830800000</v>
      </c>
      <c r="T2299">
        <v>764000000</v>
      </c>
      <c r="U2299">
        <v>1406300000</v>
      </c>
      <c r="W2299">
        <v>928100000</v>
      </c>
      <c r="X2299">
        <v>463400000</v>
      </c>
      <c r="AA2299">
        <v>2117600000</v>
      </c>
      <c r="AB2299">
        <v>1312000000</v>
      </c>
      <c r="AC2299">
        <v>1883800000</v>
      </c>
      <c r="AD2299">
        <v>2734500000</v>
      </c>
      <c r="AG2299">
        <v>272400000</v>
      </c>
      <c r="AH2299">
        <v>5078000000</v>
      </c>
      <c r="AM2299">
        <v>96200000</v>
      </c>
      <c r="AN2299">
        <v>86800000</v>
      </c>
      <c r="AO2299">
        <v>90700000</v>
      </c>
      <c r="AQ2299">
        <v>668000000</v>
      </c>
      <c r="AS2299">
        <v>191900000</v>
      </c>
      <c r="AU2299">
        <v>-1418200000</v>
      </c>
      <c r="AV2299">
        <v>731100000</v>
      </c>
      <c r="AW2299">
        <v>204600000</v>
      </c>
      <c r="AY2299">
        <v>0.64</v>
      </c>
      <c r="AZ2299">
        <v>635300000</v>
      </c>
      <c r="BB2299">
        <v>273700000</v>
      </c>
      <c r="BC2299">
        <v>273700000</v>
      </c>
      <c r="BD2299">
        <v>5.3899172902717597E-2</v>
      </c>
      <c r="BE2299">
        <v>0.13154785348562401</v>
      </c>
      <c r="BG2299">
        <v>5.3643166601024E-2</v>
      </c>
      <c r="BI2299">
        <v>1.0543144257121499</v>
      </c>
      <c r="BJ2299">
        <v>-0.27928318235525801</v>
      </c>
      <c r="BO2299">
        <v>3.01764057331863</v>
      </c>
      <c r="BP2299">
        <v>0.26678159681068903</v>
      </c>
      <c r="BQ2299">
        <v>0.97123154832453396</v>
      </c>
      <c r="BR2299">
        <v>51.0005375</v>
      </c>
      <c r="BS2299">
        <v>6.6158536585365899E-2</v>
      </c>
      <c r="BT2299">
        <v>6268316.2898038104</v>
      </c>
      <c r="BU2299">
        <v>1.5922119024390201E-8</v>
      </c>
    </row>
    <row r="2300" spans="3:73" x14ac:dyDescent="0.3">
      <c r="C2300">
        <v>58492</v>
      </c>
      <c r="D2300" t="s">
        <v>4310</v>
      </c>
      <c r="E2300" t="s">
        <v>2231</v>
      </c>
      <c r="F2300" t="s">
        <v>3614</v>
      </c>
      <c r="G2300" t="s">
        <v>4110</v>
      </c>
      <c r="H2300" t="s">
        <v>4740</v>
      </c>
      <c r="I2300" t="s">
        <v>4743</v>
      </c>
      <c r="J2300">
        <v>2018</v>
      </c>
      <c r="K2300" t="s">
        <v>4062</v>
      </c>
      <c r="L2300">
        <v>31.134664999999998</v>
      </c>
      <c r="M2300">
        <v>3382000000</v>
      </c>
      <c r="N2300">
        <v>1524600000</v>
      </c>
      <c r="O2300">
        <v>268100000</v>
      </c>
      <c r="P2300">
        <v>545300000</v>
      </c>
      <c r="Q2300">
        <v>633900000</v>
      </c>
      <c r="S2300">
        <v>728500000</v>
      </c>
      <c r="T2300">
        <v>178700000</v>
      </c>
      <c r="U2300">
        <v>833800000</v>
      </c>
      <c r="W2300">
        <v>815700000</v>
      </c>
      <c r="X2300">
        <v>465400000</v>
      </c>
      <c r="AA2300">
        <v>1169000000</v>
      </c>
      <c r="AB2300">
        <v>1157000000</v>
      </c>
      <c r="AC2300">
        <v>1908300000</v>
      </c>
      <c r="AD2300">
        <v>2613800000</v>
      </c>
      <c r="AG2300">
        <v>213200000</v>
      </c>
      <c r="AH2300">
        <v>4598100000</v>
      </c>
      <c r="AM2300">
        <v>78300000</v>
      </c>
      <c r="AN2300">
        <v>53000000</v>
      </c>
      <c r="AO2300">
        <v>60900000</v>
      </c>
      <c r="AP2300">
        <v>136100000</v>
      </c>
      <c r="AQ2300">
        <v>440300000</v>
      </c>
      <c r="AU2300">
        <v>-277800000</v>
      </c>
      <c r="AV2300">
        <v>-396900000</v>
      </c>
      <c r="AW2300">
        <v>193700000</v>
      </c>
      <c r="AY2300">
        <v>0.4</v>
      </c>
      <c r="AZ2300">
        <v>602500000</v>
      </c>
      <c r="BB2300">
        <v>192200000</v>
      </c>
      <c r="BC2300">
        <v>328300000</v>
      </c>
      <c r="BD2300">
        <v>7.1399056131880606E-2</v>
      </c>
      <c r="BE2300">
        <v>9.5756943085187396E-2</v>
      </c>
      <c r="BG2300">
        <v>4.63669776646876E-2</v>
      </c>
      <c r="BI2300">
        <v>1.3595801301005299</v>
      </c>
      <c r="BJ2300">
        <v>-6.0416258889541302E-2</v>
      </c>
      <c r="BO2300">
        <v>3.1559934318554999</v>
      </c>
      <c r="BP2300">
        <v>0.32867475787667</v>
      </c>
      <c r="BQ2300">
        <v>1.0919455682236101</v>
      </c>
      <c r="BR2300">
        <v>77.836662500000003</v>
      </c>
      <c r="BS2300">
        <v>4.5808124459809897E-2</v>
      </c>
      <c r="BT2300">
        <v>6221361.3025866803</v>
      </c>
      <c r="BU2300">
        <v>1.0763929127052701E-8</v>
      </c>
    </row>
    <row r="2301" spans="3:73" x14ac:dyDescent="0.3">
      <c r="C2301">
        <v>58492</v>
      </c>
      <c r="D2301" t="s">
        <v>4310</v>
      </c>
      <c r="E2301" t="s">
        <v>2231</v>
      </c>
      <c r="F2301" t="s">
        <v>3614</v>
      </c>
      <c r="G2301" t="s">
        <v>4110</v>
      </c>
      <c r="H2301" t="s">
        <v>4740</v>
      </c>
      <c r="I2301" t="s">
        <v>4743</v>
      </c>
      <c r="J2301">
        <v>2017</v>
      </c>
      <c r="K2301" t="s">
        <v>4062</v>
      </c>
      <c r="L2301">
        <v>34.817675000000001</v>
      </c>
      <c r="M2301">
        <v>3550800000</v>
      </c>
      <c r="N2301">
        <v>1766500000</v>
      </c>
      <c r="O2301">
        <v>526100000</v>
      </c>
      <c r="P2301">
        <v>522300000</v>
      </c>
      <c r="Q2301">
        <v>571100000</v>
      </c>
      <c r="S2301">
        <v>663900000</v>
      </c>
      <c r="T2301">
        <v>169100000</v>
      </c>
      <c r="U2301">
        <v>822200000</v>
      </c>
      <c r="W2301">
        <v>976200000</v>
      </c>
      <c r="X2301">
        <v>430300000</v>
      </c>
      <c r="AA2301">
        <v>1251700000</v>
      </c>
      <c r="AB2301">
        <v>1190200000</v>
      </c>
      <c r="AC2301">
        <v>1828300000</v>
      </c>
      <c r="AD2301">
        <v>2511300000</v>
      </c>
      <c r="AG2301">
        <v>196000000</v>
      </c>
      <c r="AH2301">
        <v>4240200000</v>
      </c>
      <c r="AM2301">
        <v>138400000</v>
      </c>
      <c r="AN2301">
        <v>36300000</v>
      </c>
      <c r="AO2301">
        <v>43500000</v>
      </c>
      <c r="AP2301">
        <v>125900000</v>
      </c>
      <c r="AQ2301">
        <v>443700000</v>
      </c>
      <c r="AU2301">
        <v>-165000000</v>
      </c>
      <c r="AV2301">
        <v>-64500000</v>
      </c>
      <c r="AW2301">
        <v>185600000</v>
      </c>
      <c r="AY2301">
        <v>0.27</v>
      </c>
      <c r="BB2301">
        <v>218200000</v>
      </c>
      <c r="BC2301">
        <v>344100000</v>
      </c>
      <c r="BD2301">
        <v>8.1151832460733E-2</v>
      </c>
      <c r="BE2301">
        <v>0.104641290505165</v>
      </c>
      <c r="BG2301">
        <v>4.6224234705910097E-2</v>
      </c>
      <c r="BI2301">
        <v>1.19415343021291</v>
      </c>
      <c r="BJ2301">
        <v>-3.8913258808546798E-2</v>
      </c>
      <c r="BO2301">
        <v>5.0160919540229898</v>
      </c>
      <c r="BP2301">
        <v>0.53892644949805402</v>
      </c>
      <c r="BQ2301">
        <v>1.22454415078877</v>
      </c>
      <c r="BR2301">
        <v>128.95435185185201</v>
      </c>
      <c r="BS2301">
        <v>3.0499075785582301E-2</v>
      </c>
      <c r="BT2301">
        <v>5330625.8961863499</v>
      </c>
      <c r="BU2301">
        <v>7.8984811376239298E-9</v>
      </c>
    </row>
    <row r="2302" spans="3:73" x14ac:dyDescent="0.3">
      <c r="C2302">
        <v>57131</v>
      </c>
      <c r="D2302" t="s">
        <v>4308</v>
      </c>
      <c r="E2302" t="s">
        <v>1324</v>
      </c>
      <c r="F2302" t="s">
        <v>3614</v>
      </c>
      <c r="G2302" t="s">
        <v>4110</v>
      </c>
      <c r="H2302" t="s">
        <v>4740</v>
      </c>
      <c r="I2302" t="s">
        <v>4744</v>
      </c>
      <c r="J2302">
        <v>2026</v>
      </c>
      <c r="K2302" t="s">
        <v>4062</v>
      </c>
      <c r="L2302">
        <v>35.315359000000001</v>
      </c>
    </row>
    <row r="2303" spans="3:73" x14ac:dyDescent="0.3">
      <c r="C2303">
        <v>57131</v>
      </c>
      <c r="D2303" t="s">
        <v>4308</v>
      </c>
      <c r="E2303" t="s">
        <v>1324</v>
      </c>
      <c r="F2303" t="s">
        <v>3614</v>
      </c>
      <c r="G2303" t="s">
        <v>4110</v>
      </c>
      <c r="H2303" t="s">
        <v>4740</v>
      </c>
      <c r="I2303" t="s">
        <v>4744</v>
      </c>
      <c r="J2303">
        <v>2025</v>
      </c>
      <c r="K2303" t="s">
        <v>4062</v>
      </c>
      <c r="L2303">
        <v>37.626334999999997</v>
      </c>
      <c r="M2303">
        <v>1922162000</v>
      </c>
      <c r="N2303">
        <v>805688000</v>
      </c>
      <c r="O2303">
        <v>328449000</v>
      </c>
      <c r="Q2303">
        <v>255285000</v>
      </c>
      <c r="R2303">
        <v>1048811000</v>
      </c>
      <c r="S2303">
        <v>339212000</v>
      </c>
      <c r="T2303">
        <v>51161000</v>
      </c>
      <c r="U2303">
        <v>205590000</v>
      </c>
      <c r="W2303">
        <v>420791000</v>
      </c>
      <c r="X2303">
        <v>95984000</v>
      </c>
      <c r="AB2303">
        <v>1020623000</v>
      </c>
      <c r="AD2303">
        <v>597432000</v>
      </c>
      <c r="AE2303">
        <v>41164000</v>
      </c>
      <c r="AF2303">
        <v>41164000</v>
      </c>
      <c r="AG2303">
        <v>926418000</v>
      </c>
      <c r="AI2303">
        <v>1182789000</v>
      </c>
      <c r="AJ2303">
        <v>135837000</v>
      </c>
      <c r="AK2303">
        <v>9900000</v>
      </c>
      <c r="AM2303">
        <v>46182000</v>
      </c>
      <c r="AN2303">
        <v>99556000</v>
      </c>
      <c r="AQ2303">
        <v>187271000</v>
      </c>
      <c r="AS2303">
        <v>46667000</v>
      </c>
      <c r="AU2303">
        <v>-98389000</v>
      </c>
      <c r="AV2303">
        <v>-102612000</v>
      </c>
      <c r="AY2303">
        <v>2.39</v>
      </c>
      <c r="AZ2303">
        <v>259261000</v>
      </c>
      <c r="BH2303">
        <v>4.5621555112415697</v>
      </c>
      <c r="BP2303">
        <v>0.78055139012003605</v>
      </c>
      <c r="BQ2303">
        <v>1.30801989586279</v>
      </c>
      <c r="BR2303">
        <v>15.743236401673601</v>
      </c>
      <c r="BS2303">
        <v>9.7544343014021803E-2</v>
      </c>
      <c r="BU2303">
        <v>8.8109851188930701E-8</v>
      </c>
    </row>
    <row r="2304" spans="3:73" x14ac:dyDescent="0.3">
      <c r="C2304">
        <v>57131</v>
      </c>
      <c r="D2304" t="s">
        <v>4308</v>
      </c>
      <c r="E2304" t="s">
        <v>1324</v>
      </c>
      <c r="F2304" t="s">
        <v>3614</v>
      </c>
      <c r="G2304" t="s">
        <v>4110</v>
      </c>
      <c r="H2304" t="s">
        <v>4740</v>
      </c>
      <c r="I2304" t="s">
        <v>4744</v>
      </c>
      <c r="J2304">
        <v>2024</v>
      </c>
      <c r="K2304" t="s">
        <v>4062</v>
      </c>
      <c r="L2304">
        <v>37.621881000000002</v>
      </c>
      <c r="M2304">
        <v>1913442000</v>
      </c>
      <c r="N2304">
        <v>836808000</v>
      </c>
      <c r="O2304">
        <v>341098000</v>
      </c>
      <c r="Q2304">
        <v>263237000</v>
      </c>
      <c r="R2304">
        <v>1006394000</v>
      </c>
      <c r="S2304">
        <v>298224000</v>
      </c>
      <c r="T2304">
        <v>47251000</v>
      </c>
      <c r="U2304">
        <v>214453000</v>
      </c>
      <c r="W2304">
        <v>437281000</v>
      </c>
      <c r="X2304">
        <v>96486000</v>
      </c>
      <c r="AB2304">
        <v>1003064000</v>
      </c>
      <c r="AD2304">
        <v>598009000</v>
      </c>
      <c r="AE2304">
        <v>42440000</v>
      </c>
      <c r="AF2304">
        <v>42440000</v>
      </c>
      <c r="AG2304">
        <v>881670000</v>
      </c>
      <c r="AI2304">
        <v>1165357000</v>
      </c>
      <c r="AJ2304">
        <v>150796000</v>
      </c>
      <c r="AK2304">
        <v>9600000</v>
      </c>
      <c r="AM2304">
        <v>41116000</v>
      </c>
      <c r="AN2304">
        <v>122626000</v>
      </c>
      <c r="AQ2304">
        <v>158127000</v>
      </c>
      <c r="AS2304">
        <v>48552000</v>
      </c>
      <c r="AU2304">
        <v>-81554000</v>
      </c>
      <c r="AV2304">
        <v>-81227000</v>
      </c>
      <c r="AY2304">
        <v>2.86</v>
      </c>
      <c r="AZ2304">
        <v>269747000</v>
      </c>
      <c r="BH2304">
        <v>4.32018521058622</v>
      </c>
      <c r="BP2304">
        <v>0.78004303868679403</v>
      </c>
      <c r="BQ2304">
        <v>1.31167601610863</v>
      </c>
      <c r="BR2304">
        <v>13.1545038461538</v>
      </c>
      <c r="BS2304">
        <v>0.12225142164408299</v>
      </c>
      <c r="BU2304">
        <v>1.07269904672085E-7</v>
      </c>
    </row>
    <row r="2305" spans="3:73" x14ac:dyDescent="0.3">
      <c r="C2305">
        <v>57131</v>
      </c>
      <c r="D2305" t="s">
        <v>4308</v>
      </c>
      <c r="E2305" t="s">
        <v>1324</v>
      </c>
      <c r="F2305" t="s">
        <v>3614</v>
      </c>
      <c r="G2305" t="s">
        <v>4110</v>
      </c>
      <c r="H2305" t="s">
        <v>4740</v>
      </c>
      <c r="I2305" t="s">
        <v>4744</v>
      </c>
      <c r="J2305">
        <v>2023</v>
      </c>
      <c r="K2305" t="s">
        <v>4062</v>
      </c>
      <c r="L2305">
        <v>28.450565999999998</v>
      </c>
      <c r="M2305">
        <v>1866263000</v>
      </c>
      <c r="N2305">
        <v>854600000</v>
      </c>
      <c r="O2305">
        <v>343374000</v>
      </c>
      <c r="Q2305">
        <v>276257000</v>
      </c>
      <c r="R2305">
        <v>939230000</v>
      </c>
      <c r="S2305">
        <v>278578000</v>
      </c>
      <c r="T2305">
        <v>39375000</v>
      </c>
      <c r="U2305">
        <v>205008000</v>
      </c>
      <c r="W2305">
        <v>475861000</v>
      </c>
      <c r="X2305">
        <v>107460000</v>
      </c>
      <c r="AB2305">
        <v>941836000</v>
      </c>
      <c r="AD2305">
        <v>545155000</v>
      </c>
      <c r="AE2305">
        <v>43318000</v>
      </c>
      <c r="AF2305">
        <v>43318000</v>
      </c>
      <c r="AG2305">
        <v>1008699000</v>
      </c>
      <c r="AH2305">
        <v>2349433000</v>
      </c>
      <c r="AI2305">
        <v>1340734000</v>
      </c>
      <c r="AJ2305">
        <v>211439000</v>
      </c>
      <c r="AK2305">
        <v>9100000</v>
      </c>
      <c r="AM2305">
        <v>53848000</v>
      </c>
      <c r="AN2305">
        <v>150664000</v>
      </c>
      <c r="AQ2305">
        <v>205167000</v>
      </c>
      <c r="AS2305">
        <v>40193000</v>
      </c>
      <c r="AU2305">
        <v>-70120000</v>
      </c>
      <c r="AV2305">
        <v>-37139000</v>
      </c>
      <c r="AY2305">
        <v>3.49</v>
      </c>
      <c r="AZ2305">
        <v>289724000</v>
      </c>
      <c r="BA2305">
        <v>8.9995756422932699E-2</v>
      </c>
      <c r="BE2305">
        <v>8.7326176145478496E-2</v>
      </c>
      <c r="BG2305">
        <v>0.42933720604077702</v>
      </c>
      <c r="BH2305">
        <v>4.6276249119852002</v>
      </c>
      <c r="BI2305">
        <v>1.25889705791735</v>
      </c>
      <c r="BJ2305">
        <v>-2.9845498892711601E-2</v>
      </c>
      <c r="BM2305">
        <v>3.8732749561277099E-3</v>
      </c>
      <c r="BP2305">
        <v>0.72158466442931901</v>
      </c>
      <c r="BQ2305">
        <v>1.21536120842011</v>
      </c>
      <c r="BR2305">
        <v>8.15202464183381</v>
      </c>
      <c r="BS2305">
        <v>0.15996840214219901</v>
      </c>
      <c r="BU2305">
        <v>1.05424378915225E-7</v>
      </c>
    </row>
    <row r="2306" spans="3:73" x14ac:dyDescent="0.3">
      <c r="C2306">
        <v>57131</v>
      </c>
      <c r="D2306" t="s">
        <v>4308</v>
      </c>
      <c r="E2306" t="s">
        <v>1324</v>
      </c>
      <c r="F2306" t="s">
        <v>3614</v>
      </c>
      <c r="G2306" t="s">
        <v>4110</v>
      </c>
      <c r="H2306" t="s">
        <v>4740</v>
      </c>
      <c r="I2306" t="s">
        <v>4744</v>
      </c>
      <c r="J2306">
        <v>2022</v>
      </c>
      <c r="K2306" t="s">
        <v>4062</v>
      </c>
      <c r="L2306">
        <v>24.80931</v>
      </c>
      <c r="M2306">
        <v>1932089000</v>
      </c>
      <c r="N2306">
        <v>951776000</v>
      </c>
      <c r="O2306">
        <v>245589000</v>
      </c>
      <c r="Q2306">
        <v>303191000</v>
      </c>
      <c r="R2306">
        <v>887474000</v>
      </c>
      <c r="S2306">
        <v>253144000</v>
      </c>
      <c r="T2306">
        <v>33971000</v>
      </c>
      <c r="U2306">
        <v>194604000</v>
      </c>
      <c r="W2306">
        <v>675689000</v>
      </c>
      <c r="X2306">
        <v>104025000</v>
      </c>
      <c r="AB2306">
        <v>810725000</v>
      </c>
      <c r="AD2306">
        <v>431181000</v>
      </c>
      <c r="AE2306">
        <v>43089000</v>
      </c>
      <c r="AF2306">
        <v>43089000</v>
      </c>
      <c r="AG2306">
        <v>915969000</v>
      </c>
      <c r="AH2306">
        <v>2356811000</v>
      </c>
      <c r="AI2306">
        <v>1440842000</v>
      </c>
      <c r="AJ2306">
        <v>206756000</v>
      </c>
      <c r="AK2306">
        <v>9000000</v>
      </c>
      <c r="AM2306">
        <v>53163000</v>
      </c>
      <c r="AN2306">
        <v>150017000</v>
      </c>
      <c r="AQ2306">
        <v>79004000</v>
      </c>
      <c r="AS2306">
        <v>39771000</v>
      </c>
      <c r="AU2306">
        <v>-78371000</v>
      </c>
      <c r="AV2306">
        <v>-144561000</v>
      </c>
      <c r="AY2306">
        <v>3.41</v>
      </c>
      <c r="AZ2306">
        <v>264664000</v>
      </c>
      <c r="BA2306">
        <v>8.7727017567382395E-2</v>
      </c>
      <c r="BE2306">
        <v>3.3521567915288902E-2</v>
      </c>
      <c r="BG2306">
        <v>0.38864762596576502</v>
      </c>
      <c r="BH2306">
        <v>5.4440422573527201</v>
      </c>
      <c r="BI2306">
        <v>1.21982527719996</v>
      </c>
      <c r="BJ2306">
        <v>-3.3252984647474899E-2</v>
      </c>
      <c r="BM2306">
        <v>3.8187194475925298E-3</v>
      </c>
      <c r="BP2306">
        <v>0.36346455247902498</v>
      </c>
      <c r="BQ2306">
        <v>0.95988687103090298</v>
      </c>
      <c r="BR2306">
        <v>7.2754574780058601</v>
      </c>
      <c r="BS2306">
        <v>0.18504055012488799</v>
      </c>
      <c r="BU2306">
        <v>1.0435073187579E-7</v>
      </c>
    </row>
    <row r="2307" spans="3:73" x14ac:dyDescent="0.3">
      <c r="C2307">
        <v>57131</v>
      </c>
      <c r="D2307" t="s">
        <v>4308</v>
      </c>
      <c r="E2307" t="s">
        <v>1324</v>
      </c>
      <c r="F2307" t="s">
        <v>3614</v>
      </c>
      <c r="G2307" t="s">
        <v>4110</v>
      </c>
      <c r="H2307" t="s">
        <v>4740</v>
      </c>
      <c r="I2307" t="s">
        <v>4744</v>
      </c>
      <c r="J2307">
        <v>2021</v>
      </c>
      <c r="K2307" t="s">
        <v>4062</v>
      </c>
      <c r="L2307">
        <v>34.307187999999996</v>
      </c>
      <c r="M2307">
        <v>1786322000</v>
      </c>
      <c r="N2307">
        <v>926160000</v>
      </c>
      <c r="O2307">
        <v>391213000</v>
      </c>
      <c r="Q2307">
        <v>226137000</v>
      </c>
      <c r="R2307">
        <v>769239000</v>
      </c>
      <c r="S2307">
        <v>219194000</v>
      </c>
      <c r="T2307">
        <v>30431000</v>
      </c>
      <c r="U2307">
        <v>175814000</v>
      </c>
      <c r="W2307">
        <v>611670000</v>
      </c>
      <c r="X2307">
        <v>94152000</v>
      </c>
      <c r="AB2307">
        <v>773498000</v>
      </c>
      <c r="AD2307">
        <v>399010000</v>
      </c>
      <c r="AE2307">
        <v>45361000</v>
      </c>
      <c r="AF2307">
        <v>45361000</v>
      </c>
      <c r="AG2307">
        <v>740260000</v>
      </c>
      <c r="AH2307">
        <v>1734244000</v>
      </c>
      <c r="AI2307">
        <v>993984000</v>
      </c>
      <c r="AJ2307">
        <v>136736000</v>
      </c>
      <c r="AK2307">
        <v>7600000</v>
      </c>
      <c r="AM2307">
        <v>38384000</v>
      </c>
      <c r="AN2307">
        <v>106461000</v>
      </c>
      <c r="AQ2307">
        <v>309917000</v>
      </c>
      <c r="AS2307">
        <v>33021000</v>
      </c>
      <c r="AU2307">
        <v>-40703000</v>
      </c>
      <c r="AV2307">
        <v>-141054000</v>
      </c>
      <c r="AY2307">
        <v>2.31</v>
      </c>
      <c r="AZ2307">
        <v>203890000</v>
      </c>
      <c r="BA2307">
        <v>7.8844730037987698E-2</v>
      </c>
      <c r="BE2307">
        <v>0.17870438069844799</v>
      </c>
      <c r="BG2307">
        <v>0.426848817121466</v>
      </c>
      <c r="BH2307">
        <v>4.8750993182598501</v>
      </c>
      <c r="BI2307">
        <v>0.97084624160705602</v>
      </c>
      <c r="BJ2307">
        <v>-2.3470169134216401E-2</v>
      </c>
      <c r="BM2307">
        <v>4.3823129847933703E-3</v>
      </c>
      <c r="BP2307">
        <v>0.63958180064413805</v>
      </c>
      <c r="BQ2307">
        <v>1.1444455343567601</v>
      </c>
      <c r="BR2307">
        <v>14.851596536796499</v>
      </c>
      <c r="BS2307">
        <v>0.137635779278033</v>
      </c>
      <c r="BU2307">
        <v>1.0245612048124199E-7</v>
      </c>
    </row>
    <row r="2308" spans="3:73" x14ac:dyDescent="0.3">
      <c r="C2308">
        <v>57131</v>
      </c>
      <c r="D2308" t="s">
        <v>4308</v>
      </c>
      <c r="E2308" t="s">
        <v>1324</v>
      </c>
      <c r="F2308" t="s">
        <v>3614</v>
      </c>
      <c r="G2308" t="s">
        <v>4110</v>
      </c>
      <c r="H2308" t="s">
        <v>4740</v>
      </c>
      <c r="I2308" t="s">
        <v>4744</v>
      </c>
      <c r="J2308">
        <v>2020</v>
      </c>
      <c r="K2308" t="s">
        <v>4062</v>
      </c>
      <c r="L2308">
        <v>26.723410000000001</v>
      </c>
      <c r="M2308">
        <v>1434889000</v>
      </c>
      <c r="N2308">
        <v>626326000</v>
      </c>
      <c r="O2308">
        <v>261553000</v>
      </c>
      <c r="Q2308">
        <v>181643000</v>
      </c>
      <c r="R2308">
        <v>711475000</v>
      </c>
      <c r="S2308">
        <v>214767000</v>
      </c>
      <c r="T2308">
        <v>28653000</v>
      </c>
      <c r="U2308">
        <v>161017000</v>
      </c>
      <c r="W2308">
        <v>350169000</v>
      </c>
      <c r="X2308">
        <v>55511000</v>
      </c>
      <c r="AB2308">
        <v>700753000</v>
      </c>
      <c r="AD2308">
        <v>343633000</v>
      </c>
      <c r="AE2308">
        <v>45857000</v>
      </c>
      <c r="AF2308">
        <v>45857000</v>
      </c>
      <c r="AG2308">
        <v>721445000</v>
      </c>
      <c r="AH2308">
        <v>1703982000</v>
      </c>
      <c r="AI2308">
        <v>982537000</v>
      </c>
      <c r="AJ2308">
        <v>118762000</v>
      </c>
      <c r="AK2308">
        <v>10800000</v>
      </c>
      <c r="AM2308">
        <v>36189000</v>
      </c>
      <c r="AN2308">
        <v>77469000</v>
      </c>
      <c r="AQ2308">
        <v>164242000</v>
      </c>
      <c r="AS2308">
        <v>31192000</v>
      </c>
      <c r="AU2308">
        <v>-40765000</v>
      </c>
      <c r="AV2308">
        <v>9408000</v>
      </c>
      <c r="AW2308">
        <v>25091000</v>
      </c>
      <c r="AY2308">
        <v>1.67</v>
      </c>
      <c r="AZ2308">
        <v>189271000</v>
      </c>
      <c r="BA2308">
        <v>6.9696745622899806E-2</v>
      </c>
      <c r="BE2308">
        <v>9.6387168409056007E-2</v>
      </c>
      <c r="BG2308">
        <v>0.42338768836759999</v>
      </c>
      <c r="BH2308">
        <v>5.1911650490566403</v>
      </c>
      <c r="BI2308">
        <v>1.1875357606058701</v>
      </c>
      <c r="BJ2308">
        <v>-2.3923374777433101E-2</v>
      </c>
      <c r="BM2308">
        <v>6.3380951207231096E-3</v>
      </c>
      <c r="BP2308">
        <v>0.74693362347894898</v>
      </c>
      <c r="BQ2308">
        <v>1.2699096721868599</v>
      </c>
      <c r="BR2308">
        <v>16.002041916167698</v>
      </c>
      <c r="BS2308">
        <v>0.110551078625422</v>
      </c>
      <c r="BT2308">
        <v>938914.60708045901</v>
      </c>
      <c r="BU2308">
        <v>6.3685913153422106E-8</v>
      </c>
    </row>
    <row r="2309" spans="3:73" x14ac:dyDescent="0.3">
      <c r="C2309">
        <v>57131</v>
      </c>
      <c r="D2309" t="s">
        <v>4308</v>
      </c>
      <c r="E2309" t="s">
        <v>1324</v>
      </c>
      <c r="F2309" t="s">
        <v>3614</v>
      </c>
      <c r="G2309" t="s">
        <v>4110</v>
      </c>
      <c r="H2309" t="s">
        <v>4740</v>
      </c>
      <c r="I2309" t="s">
        <v>4744</v>
      </c>
      <c r="J2309">
        <v>2019</v>
      </c>
      <c r="K2309" t="s">
        <v>4062</v>
      </c>
      <c r="L2309">
        <v>28.119617999999999</v>
      </c>
      <c r="M2309">
        <v>1059790000</v>
      </c>
      <c r="N2309">
        <v>541118000</v>
      </c>
      <c r="O2309">
        <v>129819000</v>
      </c>
      <c r="Q2309">
        <v>196899000</v>
      </c>
      <c r="R2309">
        <v>417421000</v>
      </c>
      <c r="S2309">
        <v>200523000</v>
      </c>
      <c r="T2309">
        <v>29907000</v>
      </c>
      <c r="U2309">
        <v>185867000</v>
      </c>
      <c r="W2309">
        <v>238636000</v>
      </c>
      <c r="X2309">
        <v>65365000</v>
      </c>
      <c r="AB2309">
        <v>682508000</v>
      </c>
      <c r="AD2309">
        <v>325847000</v>
      </c>
      <c r="AE2309">
        <v>46955000</v>
      </c>
      <c r="AF2309">
        <v>46955000</v>
      </c>
      <c r="AG2309">
        <v>702570000</v>
      </c>
      <c r="AH2309">
        <v>1745401000</v>
      </c>
      <c r="AI2309">
        <v>1042831000</v>
      </c>
      <c r="AJ2309">
        <v>129674000</v>
      </c>
      <c r="AK2309">
        <v>9100000</v>
      </c>
      <c r="AM2309">
        <v>25186000</v>
      </c>
      <c r="AN2309">
        <v>68574000</v>
      </c>
      <c r="AQ2309">
        <v>150745000</v>
      </c>
      <c r="AS2309">
        <v>31147000</v>
      </c>
      <c r="AU2309">
        <v>-122567000</v>
      </c>
      <c r="AV2309">
        <v>-32787000</v>
      </c>
      <c r="AW2309">
        <v>23508000</v>
      </c>
      <c r="AY2309">
        <v>1.46</v>
      </c>
      <c r="AZ2309">
        <v>190870000</v>
      </c>
      <c r="BA2309">
        <v>7.4294674977268799E-2</v>
      </c>
      <c r="BE2309">
        <v>8.6366972403476294E-2</v>
      </c>
      <c r="BG2309">
        <v>0.40252641083624902</v>
      </c>
      <c r="BH2309">
        <v>5.4635668255881003</v>
      </c>
      <c r="BI2309">
        <v>1.64693099576331</v>
      </c>
      <c r="BJ2309">
        <v>-7.0222831314981499E-2</v>
      </c>
      <c r="BM2309">
        <v>5.2137016078253598E-3</v>
      </c>
      <c r="BP2309">
        <v>0.54400425753029702</v>
      </c>
      <c r="BQ2309">
        <v>1.442443721819</v>
      </c>
      <c r="BR2309">
        <v>19.2600123287671</v>
      </c>
      <c r="BS2309">
        <v>0.100473547562812</v>
      </c>
      <c r="BT2309">
        <v>835999.97695558995</v>
      </c>
      <c r="BU2309">
        <v>6.0152616936358295E-8</v>
      </c>
    </row>
    <row r="2310" spans="3:73" x14ac:dyDescent="0.3">
      <c r="C2310">
        <v>57131</v>
      </c>
      <c r="D2310" t="s">
        <v>4308</v>
      </c>
      <c r="E2310" t="s">
        <v>1324</v>
      </c>
      <c r="F2310" t="s">
        <v>3614</v>
      </c>
      <c r="G2310" t="s">
        <v>4110</v>
      </c>
      <c r="H2310" t="s">
        <v>4740</v>
      </c>
      <c r="I2310" t="s">
        <v>4744</v>
      </c>
      <c r="J2310">
        <v>2018</v>
      </c>
      <c r="K2310" t="s">
        <v>4062</v>
      </c>
      <c r="L2310">
        <v>26.249366999999999</v>
      </c>
      <c r="M2310">
        <v>892967000</v>
      </c>
      <c r="N2310">
        <v>518218000</v>
      </c>
      <c r="O2310">
        <v>134515000</v>
      </c>
      <c r="Q2310">
        <v>184841000</v>
      </c>
      <c r="R2310">
        <v>275449000</v>
      </c>
      <c r="S2310">
        <v>180882000</v>
      </c>
      <c r="T2310">
        <v>18190000</v>
      </c>
      <c r="U2310">
        <v>75254000</v>
      </c>
      <c r="W2310">
        <v>181347000</v>
      </c>
      <c r="X2310">
        <v>62403000</v>
      </c>
      <c r="AB2310">
        <v>612181000</v>
      </c>
      <c r="AD2310">
        <v>291644000</v>
      </c>
      <c r="AE2310">
        <v>46788000</v>
      </c>
      <c r="AF2310">
        <v>46788000</v>
      </c>
      <c r="AG2310">
        <v>622747000</v>
      </c>
      <c r="AI2310">
        <v>961200000</v>
      </c>
      <c r="AJ2310">
        <v>129369000</v>
      </c>
      <c r="AK2310">
        <v>7900000</v>
      </c>
      <c r="AM2310">
        <v>47295000</v>
      </c>
      <c r="AN2310">
        <v>80866000</v>
      </c>
      <c r="AQ2310">
        <v>115750000</v>
      </c>
      <c r="AS2310">
        <v>31767000</v>
      </c>
      <c r="AU2310">
        <v>-55224000</v>
      </c>
      <c r="AV2310">
        <v>-76255000</v>
      </c>
      <c r="AW2310">
        <v>22009000</v>
      </c>
      <c r="AY2310">
        <v>1.69</v>
      </c>
      <c r="AZ2310">
        <v>179977500</v>
      </c>
      <c r="BH2310">
        <v>5.3406675834479298</v>
      </c>
      <c r="BP2310">
        <v>0.74175475745394204</v>
      </c>
      <c r="BQ2310">
        <v>1.8383375517653999</v>
      </c>
      <c r="BR2310">
        <v>15.5321698224852</v>
      </c>
      <c r="BS2310">
        <v>0.13209491963978001</v>
      </c>
      <c r="BT2310">
        <v>838458.31406143995</v>
      </c>
      <c r="BU2310">
        <v>7.2464565594162502E-8</v>
      </c>
    </row>
    <row r="2311" spans="3:73" x14ac:dyDescent="0.3">
      <c r="C2311">
        <v>57131</v>
      </c>
      <c r="D2311" t="s">
        <v>4308</v>
      </c>
      <c r="E2311" t="s">
        <v>1324</v>
      </c>
      <c r="F2311" t="s">
        <v>3614</v>
      </c>
      <c r="G2311" t="s">
        <v>4110</v>
      </c>
      <c r="H2311" t="s">
        <v>4740</v>
      </c>
      <c r="I2311" t="s">
        <v>4744</v>
      </c>
      <c r="J2311">
        <v>2017</v>
      </c>
      <c r="K2311" t="s">
        <v>4062</v>
      </c>
      <c r="L2311">
        <v>24.012941999999999</v>
      </c>
      <c r="M2311">
        <v>888855000</v>
      </c>
      <c r="N2311">
        <v>517422000</v>
      </c>
      <c r="O2311">
        <v>141860000</v>
      </c>
      <c r="Q2311">
        <v>175114000</v>
      </c>
      <c r="R2311">
        <v>262989000</v>
      </c>
      <c r="S2311">
        <v>169132000</v>
      </c>
      <c r="T2311">
        <v>18489000</v>
      </c>
      <c r="U2311">
        <v>74245000</v>
      </c>
      <c r="W2311">
        <v>198676000</v>
      </c>
      <c r="X2311">
        <v>51282000</v>
      </c>
      <c r="AB2311">
        <v>589919000</v>
      </c>
      <c r="AD2311">
        <v>284698000</v>
      </c>
      <c r="AE2311">
        <v>48472000</v>
      </c>
      <c r="AF2311">
        <v>48472000</v>
      </c>
      <c r="AG2311">
        <v>606542000</v>
      </c>
      <c r="AI2311">
        <v>913518000</v>
      </c>
      <c r="AJ2311">
        <v>130581000</v>
      </c>
      <c r="AK2311">
        <v>8000000</v>
      </c>
      <c r="AM2311">
        <v>43756000</v>
      </c>
      <c r="AN2311">
        <v>85922000</v>
      </c>
      <c r="AQ2311">
        <v>146174000</v>
      </c>
      <c r="AS2311">
        <v>29131000</v>
      </c>
      <c r="AU2311">
        <v>-65253000</v>
      </c>
      <c r="AV2311">
        <v>-51597000</v>
      </c>
      <c r="AW2311">
        <v>20655000</v>
      </c>
      <c r="AY2311">
        <v>1.75</v>
      </c>
      <c r="BP2311">
        <v>0.71402685779862696</v>
      </c>
      <c r="BQ2311">
        <v>1.7229459018703801</v>
      </c>
      <c r="BR2311">
        <v>13.721681142857101</v>
      </c>
      <c r="BS2311">
        <v>0.14565050456079601</v>
      </c>
      <c r="BT2311">
        <v>860161.15809549706</v>
      </c>
      <c r="BU2311">
        <v>7.1234607632573303E-8</v>
      </c>
    </row>
    <row r="2312" spans="3:73" x14ac:dyDescent="0.3">
      <c r="C2312">
        <v>851968</v>
      </c>
      <c r="D2312" t="s">
        <v>4385</v>
      </c>
      <c r="E2312" t="s">
        <v>472</v>
      </c>
      <c r="F2312" t="s">
        <v>3614</v>
      </c>
      <c r="G2312" t="s">
        <v>4014</v>
      </c>
      <c r="H2312" t="s">
        <v>4015</v>
      </c>
      <c r="I2312" t="s">
        <v>4745</v>
      </c>
      <c r="J2312">
        <v>2026</v>
      </c>
      <c r="K2312" t="s">
        <v>4062</v>
      </c>
      <c r="L2312">
        <v>112.419844</v>
      </c>
    </row>
    <row r="2313" spans="3:73" x14ac:dyDescent="0.3">
      <c r="C2313">
        <v>851968</v>
      </c>
      <c r="D2313" t="s">
        <v>4385</v>
      </c>
      <c r="E2313" t="s">
        <v>472</v>
      </c>
      <c r="F2313" t="s">
        <v>3614</v>
      </c>
      <c r="G2313" t="s">
        <v>4014</v>
      </c>
      <c r="H2313" t="s">
        <v>4015</v>
      </c>
      <c r="I2313" t="s">
        <v>4745</v>
      </c>
      <c r="J2313">
        <v>2025</v>
      </c>
      <c r="K2313" t="s">
        <v>4062</v>
      </c>
      <c r="L2313">
        <v>114.938053</v>
      </c>
      <c r="M2313">
        <v>13687300000</v>
      </c>
      <c r="N2313">
        <v>5967100000</v>
      </c>
      <c r="O2313">
        <v>856100000</v>
      </c>
      <c r="Q2313">
        <v>2661700000</v>
      </c>
      <c r="R2313">
        <v>5180700000</v>
      </c>
      <c r="S2313">
        <v>4772000000</v>
      </c>
      <c r="U2313">
        <v>1210300000</v>
      </c>
      <c r="V2313">
        <v>5308600000</v>
      </c>
      <c r="W2313">
        <v>2722100000</v>
      </c>
      <c r="AA2313">
        <v>2036800000</v>
      </c>
      <c r="AB2313">
        <v>8373300000</v>
      </c>
      <c r="AD2313">
        <v>7503100000</v>
      </c>
      <c r="AE2313">
        <v>700000</v>
      </c>
      <c r="AG2313">
        <v>2574700000</v>
      </c>
      <c r="AJ2313">
        <v>489800000</v>
      </c>
      <c r="AM2313">
        <v>98800000</v>
      </c>
      <c r="AN2313">
        <v>369900000</v>
      </c>
      <c r="AQ2313">
        <v>1056200000</v>
      </c>
      <c r="AS2313">
        <v>652600000</v>
      </c>
      <c r="AU2313">
        <v>-441900000</v>
      </c>
      <c r="AV2313">
        <v>-470000000</v>
      </c>
      <c r="AY2313">
        <v>5.96</v>
      </c>
      <c r="AZ2313">
        <v>2587650000</v>
      </c>
      <c r="BN2313">
        <v>0.38784858956843199</v>
      </c>
      <c r="BP2313">
        <v>0.31449983468645498</v>
      </c>
      <c r="BQ2313">
        <v>1.2142830902612001</v>
      </c>
      <c r="BR2313">
        <v>19.284908221476499</v>
      </c>
      <c r="BS2313">
        <v>4.41761312744079E-2</v>
      </c>
      <c r="BU2313">
        <v>8.1811328374714898E-8</v>
      </c>
    </row>
    <row r="2314" spans="3:73" x14ac:dyDescent="0.3">
      <c r="C2314">
        <v>851968</v>
      </c>
      <c r="D2314" t="s">
        <v>4385</v>
      </c>
      <c r="E2314" t="s">
        <v>472</v>
      </c>
      <c r="F2314" t="s">
        <v>3614</v>
      </c>
      <c r="G2314" t="s">
        <v>4014</v>
      </c>
      <c r="H2314" t="s">
        <v>4015</v>
      </c>
      <c r="I2314" t="s">
        <v>4745</v>
      </c>
      <c r="J2314">
        <v>2024</v>
      </c>
      <c r="K2314" t="s">
        <v>4062</v>
      </c>
      <c r="L2314">
        <v>128.50986499999999</v>
      </c>
      <c r="M2314">
        <v>12778600000</v>
      </c>
      <c r="N2314">
        <v>5496900000</v>
      </c>
      <c r="O2314">
        <v>666600000</v>
      </c>
      <c r="Q2314">
        <v>2513600000</v>
      </c>
      <c r="R2314">
        <v>4953900000</v>
      </c>
      <c r="S2314">
        <v>4579900000</v>
      </c>
      <c r="U2314">
        <v>1112100000</v>
      </c>
      <c r="V2314">
        <v>5221700000</v>
      </c>
      <c r="W2314">
        <v>2672300000</v>
      </c>
      <c r="AA2314">
        <v>2245300000</v>
      </c>
      <c r="AB2314">
        <v>7551400000</v>
      </c>
      <c r="AD2314">
        <v>7325100000</v>
      </c>
      <c r="AE2314">
        <v>700000</v>
      </c>
      <c r="AG2314">
        <v>2687700000</v>
      </c>
      <c r="AJ2314">
        <v>694700000</v>
      </c>
      <c r="AM2314">
        <v>128200000</v>
      </c>
      <c r="AN2314">
        <v>517700000</v>
      </c>
      <c r="AQ2314">
        <v>1133900000</v>
      </c>
      <c r="AS2314">
        <v>638300000</v>
      </c>
      <c r="AU2314">
        <v>-454400000</v>
      </c>
      <c r="AV2314">
        <v>-629500000</v>
      </c>
      <c r="AY2314">
        <v>8.18</v>
      </c>
      <c r="AZ2314">
        <v>2532726500</v>
      </c>
      <c r="BN2314">
        <v>0.40862848825379899</v>
      </c>
      <c r="BP2314">
        <v>0.24944804101335899</v>
      </c>
      <c r="BQ2314">
        <v>1.11637914904764</v>
      </c>
      <c r="BR2314">
        <v>15.7102524449878</v>
      </c>
      <c r="BS2314">
        <v>6.85568239002039E-2</v>
      </c>
      <c r="BU2314">
        <v>1.39207391437349E-7</v>
      </c>
    </row>
    <row r="2315" spans="3:73" x14ac:dyDescent="0.3">
      <c r="C2315">
        <v>851968</v>
      </c>
      <c r="D2315" t="s">
        <v>4385</v>
      </c>
      <c r="E2315" t="s">
        <v>472</v>
      </c>
      <c r="F2315" t="s">
        <v>3614</v>
      </c>
      <c r="G2315" t="s">
        <v>4014</v>
      </c>
      <c r="H2315" t="s">
        <v>4015</v>
      </c>
      <c r="I2315" t="s">
        <v>4745</v>
      </c>
      <c r="J2315">
        <v>2023</v>
      </c>
      <c r="K2315" t="s">
        <v>4062</v>
      </c>
      <c r="L2315">
        <v>98.134804000000003</v>
      </c>
      <c r="M2315">
        <v>13559869000</v>
      </c>
      <c r="N2315">
        <v>5604217000</v>
      </c>
      <c r="O2315">
        <v>642550000</v>
      </c>
      <c r="Q2315">
        <v>2551853000</v>
      </c>
      <c r="R2315">
        <v>5421698000</v>
      </c>
      <c r="S2315">
        <v>4993166000</v>
      </c>
      <c r="U2315">
        <v>1159724000</v>
      </c>
      <c r="V2315">
        <v>5930733000</v>
      </c>
      <c r="W2315">
        <v>3145914000</v>
      </c>
      <c r="AA2315">
        <v>2714518000</v>
      </c>
      <c r="AB2315">
        <v>7623071000</v>
      </c>
      <c r="AD2315">
        <v>6970244000</v>
      </c>
      <c r="AE2315">
        <v>710000</v>
      </c>
      <c r="AF2315">
        <v>71024000</v>
      </c>
      <c r="AG2315">
        <v>2709652000</v>
      </c>
      <c r="AJ2315">
        <v>-287808000</v>
      </c>
      <c r="AM2315">
        <v>84862000</v>
      </c>
      <c r="AN2315">
        <v>-439516000</v>
      </c>
      <c r="AO2315">
        <v>77514000</v>
      </c>
      <c r="AQ2315">
        <v>1329229000</v>
      </c>
      <c r="AS2315">
        <v>630327000</v>
      </c>
      <c r="AU2315">
        <v>-970335000</v>
      </c>
      <c r="AV2315">
        <v>-210683000</v>
      </c>
      <c r="AY2315">
        <v>-6.9</v>
      </c>
      <c r="AZ2315">
        <v>2672809000</v>
      </c>
      <c r="BB2315">
        <v>-277140000</v>
      </c>
      <c r="BC2315">
        <v>-277140000</v>
      </c>
      <c r="BN2315">
        <v>0.43737391563296102</v>
      </c>
      <c r="BO2315">
        <v>-3.5753541295765898</v>
      </c>
      <c r="BP2315">
        <v>0.20424906720272701</v>
      </c>
      <c r="BQ2315">
        <v>0.970263014182842</v>
      </c>
      <c r="BR2315">
        <v>-14.2224353623188</v>
      </c>
      <c r="BS2315">
        <v>-5.7656028653019199E-2</v>
      </c>
      <c r="BU2315">
        <v>-8.8826425413065196E-8</v>
      </c>
    </row>
    <row r="2316" spans="3:73" x14ac:dyDescent="0.3">
      <c r="C2316">
        <v>851968</v>
      </c>
      <c r="D2316" t="s">
        <v>4385</v>
      </c>
      <c r="E2316" t="s">
        <v>472</v>
      </c>
      <c r="F2316" t="s">
        <v>3614</v>
      </c>
      <c r="G2316" t="s">
        <v>4014</v>
      </c>
      <c r="H2316" t="s">
        <v>4015</v>
      </c>
      <c r="I2316" t="s">
        <v>4745</v>
      </c>
      <c r="J2316">
        <v>2022</v>
      </c>
      <c r="K2316" t="s">
        <v>4062</v>
      </c>
      <c r="L2316">
        <v>124.680705</v>
      </c>
      <c r="M2316">
        <v>14120432000</v>
      </c>
      <c r="N2316">
        <v>5895099000</v>
      </c>
      <c r="O2316">
        <v>509623000</v>
      </c>
      <c r="Q2316">
        <v>2793765000</v>
      </c>
      <c r="R2316">
        <v>5048994000</v>
      </c>
      <c r="S2316">
        <v>4661178000</v>
      </c>
      <c r="U2316">
        <v>1927759000</v>
      </c>
      <c r="V2316">
        <v>6102518000</v>
      </c>
      <c r="W2316">
        <v>3070285000</v>
      </c>
      <c r="AA2316">
        <v>2826404000</v>
      </c>
      <c r="AB2316">
        <v>8011509000</v>
      </c>
      <c r="AD2316">
        <v>7409760000</v>
      </c>
      <c r="AE2316">
        <v>709000</v>
      </c>
      <c r="AF2316">
        <v>70875000</v>
      </c>
      <c r="AG2316">
        <v>2943426000</v>
      </c>
      <c r="AJ2316">
        <v>244217000</v>
      </c>
      <c r="AM2316">
        <v>158110000</v>
      </c>
      <c r="AN2316">
        <v>25247000</v>
      </c>
      <c r="AO2316">
        <v>51938000</v>
      </c>
      <c r="AQ2316">
        <v>669153000</v>
      </c>
      <c r="AS2316">
        <v>595464000</v>
      </c>
      <c r="AU2316">
        <v>-625344000</v>
      </c>
      <c r="AV2316">
        <v>194348000</v>
      </c>
      <c r="AY2316">
        <v>0.4</v>
      </c>
      <c r="AZ2316">
        <v>2592718500</v>
      </c>
      <c r="BB2316">
        <v>235295000</v>
      </c>
      <c r="BC2316">
        <v>235295000</v>
      </c>
      <c r="BN2316">
        <v>0.43217643766139702</v>
      </c>
      <c r="BO2316">
        <v>4.5303053640879503</v>
      </c>
      <c r="BP2316">
        <v>0.165985568115012</v>
      </c>
      <c r="BQ2316">
        <v>1.01011274197672</v>
      </c>
      <c r="BR2316">
        <v>311.70176249999997</v>
      </c>
      <c r="BS2316">
        <v>3.1513414014762999E-3</v>
      </c>
      <c r="BU2316">
        <v>6.2250796947241801E-9</v>
      </c>
    </row>
    <row r="2317" spans="3:73" x14ac:dyDescent="0.3">
      <c r="C2317">
        <v>851968</v>
      </c>
      <c r="D2317" t="s">
        <v>4385</v>
      </c>
      <c r="E2317" t="s">
        <v>472</v>
      </c>
      <c r="F2317" t="s">
        <v>3614</v>
      </c>
      <c r="G2317" t="s">
        <v>4014</v>
      </c>
      <c r="H2317" t="s">
        <v>4015</v>
      </c>
      <c r="I2317" t="s">
        <v>4745</v>
      </c>
      <c r="J2317">
        <v>2021</v>
      </c>
      <c r="K2317" t="s">
        <v>4062</v>
      </c>
      <c r="L2317">
        <v>186.035372</v>
      </c>
      <c r="M2317">
        <v>14224517000</v>
      </c>
      <c r="N2317">
        <v>5238357000</v>
      </c>
      <c r="O2317">
        <v>268895000</v>
      </c>
      <c r="Q2317">
        <v>2391672000</v>
      </c>
      <c r="R2317">
        <v>7244774000</v>
      </c>
      <c r="S2317">
        <v>4636865000</v>
      </c>
      <c r="U2317">
        <v>2607909000</v>
      </c>
      <c r="V2317">
        <v>5796301000</v>
      </c>
      <c r="W2317">
        <v>2946355000</v>
      </c>
      <c r="AA2317">
        <v>2333402000</v>
      </c>
      <c r="AB2317">
        <v>8421425000</v>
      </c>
      <c r="AC2317">
        <v>215547000</v>
      </c>
      <c r="AD2317">
        <v>7692064000</v>
      </c>
      <c r="AE2317">
        <v>729000</v>
      </c>
      <c r="AF2317">
        <v>72952000</v>
      </c>
      <c r="AG2317">
        <v>3268734000</v>
      </c>
      <c r="AJ2317">
        <v>1335011000</v>
      </c>
      <c r="AM2317">
        <v>256445000</v>
      </c>
      <c r="AN2317">
        <v>1033159000</v>
      </c>
      <c r="AO2317">
        <v>57252000</v>
      </c>
      <c r="AQ2317">
        <v>1309119000</v>
      </c>
      <c r="AS2317">
        <v>591711000</v>
      </c>
      <c r="AU2317">
        <v>-556754000</v>
      </c>
      <c r="AV2317">
        <v>-1232225000</v>
      </c>
      <c r="AY2317">
        <v>15.01</v>
      </c>
      <c r="AZ2317">
        <v>2152346000</v>
      </c>
      <c r="BB2317">
        <v>1346856000</v>
      </c>
      <c r="BC2317">
        <v>1346856000</v>
      </c>
      <c r="BN2317">
        <v>0.40748666545233098</v>
      </c>
      <c r="BO2317">
        <v>23.525047159924501</v>
      </c>
      <c r="BP2317">
        <v>9.1263612158073298E-2</v>
      </c>
      <c r="BQ2317">
        <v>0.96617176137973904</v>
      </c>
      <c r="BR2317">
        <v>12.3940954030646</v>
      </c>
      <c r="BS2317">
        <v>0.122682206396186</v>
      </c>
      <c r="BU2317">
        <v>3.3158176124824502E-7</v>
      </c>
    </row>
    <row r="2318" spans="3:73" x14ac:dyDescent="0.3">
      <c r="C2318">
        <v>851968</v>
      </c>
      <c r="D2318" t="s">
        <v>4385</v>
      </c>
      <c r="E2318" t="s">
        <v>472</v>
      </c>
      <c r="F2318" t="s">
        <v>3614</v>
      </c>
      <c r="G2318" t="s">
        <v>4014</v>
      </c>
      <c r="H2318" t="s">
        <v>4015</v>
      </c>
      <c r="I2318" t="s">
        <v>4745</v>
      </c>
      <c r="J2318">
        <v>2020</v>
      </c>
      <c r="K2318" t="s">
        <v>4062</v>
      </c>
      <c r="L2318">
        <v>98.991454000000004</v>
      </c>
      <c r="M2318">
        <v>14327751000</v>
      </c>
      <c r="N2318">
        <v>5363654000</v>
      </c>
      <c r="O2318">
        <v>768625000</v>
      </c>
      <c r="Q2318">
        <v>1913020000</v>
      </c>
      <c r="R2318">
        <v>7242060000</v>
      </c>
      <c r="S2318">
        <v>4591229000</v>
      </c>
      <c r="U2318">
        <v>2650831000</v>
      </c>
      <c r="V2318">
        <v>5786593000</v>
      </c>
      <c r="W2318">
        <v>2371248000</v>
      </c>
      <c r="AA2318">
        <v>2745318000</v>
      </c>
      <c r="AB2318">
        <v>8534316000</v>
      </c>
      <c r="AC2318">
        <v>215648000</v>
      </c>
      <c r="AD2318">
        <v>7559191000</v>
      </c>
      <c r="AE2318">
        <v>776000</v>
      </c>
      <c r="AG2318">
        <v>738084000</v>
      </c>
      <c r="AJ2318">
        <v>636002000</v>
      </c>
      <c r="AM2318">
        <v>68647000</v>
      </c>
      <c r="AN2318">
        <v>248222000</v>
      </c>
      <c r="AO2318">
        <v>52379000</v>
      </c>
      <c r="AQ2318">
        <v>1769839000</v>
      </c>
      <c r="AS2318">
        <v>607507000</v>
      </c>
      <c r="AU2318">
        <v>-954798000</v>
      </c>
      <c r="AV2318">
        <v>-188185000</v>
      </c>
      <c r="AY2318">
        <v>3.5</v>
      </c>
      <c r="AZ2318">
        <v>2097674000</v>
      </c>
      <c r="BB2318">
        <v>369248000</v>
      </c>
      <c r="BC2318">
        <v>369248000</v>
      </c>
      <c r="BN2318">
        <v>0.40387308517575399</v>
      </c>
      <c r="BO2318">
        <v>7.0495427556845298</v>
      </c>
      <c r="BP2318">
        <v>0.32414365768574199</v>
      </c>
      <c r="BQ2318">
        <v>1.4551974319008401</v>
      </c>
      <c r="BR2318">
        <v>28.283272571428601</v>
      </c>
      <c r="BS2318">
        <v>2.90851662863198E-2</v>
      </c>
      <c r="BU2318">
        <v>4.0597288523180999E-8</v>
      </c>
    </row>
    <row r="2319" spans="3:73" x14ac:dyDescent="0.3">
      <c r="C2319">
        <v>851968</v>
      </c>
      <c r="D2319" t="s">
        <v>4385</v>
      </c>
      <c r="E2319" t="s">
        <v>472</v>
      </c>
      <c r="F2319" t="s">
        <v>3614</v>
      </c>
      <c r="G2319" t="s">
        <v>4014</v>
      </c>
      <c r="H2319" t="s">
        <v>4015</v>
      </c>
      <c r="I2319" t="s">
        <v>4745</v>
      </c>
      <c r="J2319">
        <v>2019</v>
      </c>
      <c r="K2319" t="s">
        <v>4062</v>
      </c>
      <c r="L2319">
        <v>132.92366000000001</v>
      </c>
      <c r="M2319">
        <v>13386680000</v>
      </c>
      <c r="N2319">
        <v>4429457000</v>
      </c>
      <c r="O2319">
        <v>134785000</v>
      </c>
      <c r="Q2319">
        <v>2282328000</v>
      </c>
      <c r="R2319">
        <v>7268944000</v>
      </c>
      <c r="S2319">
        <v>4698917000</v>
      </c>
      <c r="U2319">
        <v>2570027000</v>
      </c>
      <c r="V2319">
        <v>5260232000</v>
      </c>
      <c r="W2319">
        <v>2712583000</v>
      </c>
      <c r="AA2319">
        <v>2573015000</v>
      </c>
      <c r="AB2319">
        <v>8119841000</v>
      </c>
      <c r="AC2319">
        <v>215712000</v>
      </c>
      <c r="AD2319">
        <v>7232337000</v>
      </c>
      <c r="AE2319">
        <v>790000</v>
      </c>
      <c r="AG2319">
        <v>622807000</v>
      </c>
      <c r="AJ2319">
        <v>827224000</v>
      </c>
      <c r="AM2319">
        <v>4974000</v>
      </c>
      <c r="AN2319">
        <v>264667000</v>
      </c>
      <c r="AO2319">
        <v>41272000</v>
      </c>
      <c r="AQ2319">
        <v>1418761000</v>
      </c>
      <c r="AS2319">
        <v>576452000</v>
      </c>
      <c r="AU2319">
        <v>-616044000</v>
      </c>
      <c r="AV2319">
        <v>-789877000</v>
      </c>
      <c r="AY2319">
        <v>3.69</v>
      </c>
      <c r="AZ2319">
        <v>2284971500</v>
      </c>
      <c r="BB2319">
        <v>310913000</v>
      </c>
      <c r="BC2319">
        <v>310913000</v>
      </c>
      <c r="BN2319">
        <v>0.39294522615017302</v>
      </c>
      <c r="BO2319">
        <v>7.5332671060283003</v>
      </c>
      <c r="BP2319">
        <v>4.9688802149095497E-2</v>
      </c>
      <c r="BQ2319">
        <v>0.79154407441173202</v>
      </c>
      <c r="BR2319">
        <v>36.022672086720902</v>
      </c>
      <c r="BS2319">
        <v>3.2595096381813397E-2</v>
      </c>
      <c r="BU2319">
        <v>6.0406146548928706E-8</v>
      </c>
    </row>
    <row r="2320" spans="3:73" x14ac:dyDescent="0.3">
      <c r="C2320">
        <v>851968</v>
      </c>
      <c r="D2320" t="s">
        <v>4385</v>
      </c>
      <c r="E2320" t="s">
        <v>472</v>
      </c>
      <c r="F2320" t="s">
        <v>3614</v>
      </c>
      <c r="G2320" t="s">
        <v>4014</v>
      </c>
      <c r="H2320" t="s">
        <v>4015</v>
      </c>
      <c r="I2320" t="s">
        <v>4745</v>
      </c>
      <c r="J2320">
        <v>2018</v>
      </c>
      <c r="K2320" t="s">
        <v>4062</v>
      </c>
      <c r="L2320">
        <v>189.19098199999999</v>
      </c>
      <c r="M2320">
        <v>13099123000</v>
      </c>
      <c r="N2320">
        <v>4509296000</v>
      </c>
      <c r="O2320">
        <v>119050000</v>
      </c>
      <c r="Q2320">
        <v>2287615000</v>
      </c>
      <c r="R2320">
        <v>7220869000</v>
      </c>
      <c r="S2320">
        <v>4699902000</v>
      </c>
      <c r="U2320">
        <v>2520966000</v>
      </c>
      <c r="V2320">
        <v>5659064000</v>
      </c>
      <c r="W2320">
        <v>3266239000</v>
      </c>
      <c r="AA2320">
        <v>3263129000</v>
      </c>
      <c r="AB2320">
        <v>7433814000</v>
      </c>
      <c r="AC2320">
        <v>215745000</v>
      </c>
      <c r="AD2320">
        <v>6588197000</v>
      </c>
      <c r="AE2320">
        <v>797000</v>
      </c>
      <c r="AG2320">
        <v>646390000</v>
      </c>
      <c r="AJ2320">
        <v>1095326000</v>
      </c>
      <c r="AM2320">
        <v>184346000</v>
      </c>
      <c r="AN2320">
        <v>229339000</v>
      </c>
      <c r="AO2320">
        <v>38827000</v>
      </c>
      <c r="AQ2320">
        <v>1181344000</v>
      </c>
      <c r="AS2320">
        <v>521765000</v>
      </c>
      <c r="AU2320">
        <v>-1332203000</v>
      </c>
      <c r="AV2320">
        <v>198029000</v>
      </c>
      <c r="AY2320">
        <v>3.07</v>
      </c>
      <c r="AZ2320">
        <v>2118139000</v>
      </c>
      <c r="BB2320">
        <v>452512000</v>
      </c>
      <c r="BC2320">
        <v>452512000</v>
      </c>
      <c r="BN2320">
        <v>0.43201854047786298</v>
      </c>
      <c r="BO2320">
        <v>11.6545702732635</v>
      </c>
      <c r="BP2320">
        <v>3.6448649348685101E-2</v>
      </c>
      <c r="BQ2320">
        <v>0.68019547865297103</v>
      </c>
      <c r="BR2320">
        <v>61.6257270358306</v>
      </c>
      <c r="BS2320">
        <v>3.0850785343835601E-2</v>
      </c>
      <c r="BU2320">
        <v>7.8131671674863004E-8</v>
      </c>
    </row>
    <row r="2321" spans="3:73" x14ac:dyDescent="0.3">
      <c r="C2321">
        <v>851968</v>
      </c>
      <c r="D2321" t="s">
        <v>4385</v>
      </c>
      <c r="E2321" t="s">
        <v>472</v>
      </c>
      <c r="F2321" t="s">
        <v>3614</v>
      </c>
      <c r="G2321" t="s">
        <v>4014</v>
      </c>
      <c r="H2321" t="s">
        <v>4015</v>
      </c>
      <c r="I2321" t="s">
        <v>4745</v>
      </c>
      <c r="J2321">
        <v>2017</v>
      </c>
      <c r="K2321" t="s">
        <v>4062</v>
      </c>
      <c r="L2321">
        <v>242.299666</v>
      </c>
      <c r="M2321">
        <v>12094853000</v>
      </c>
      <c r="N2321">
        <v>4072967000</v>
      </c>
      <c r="O2321">
        <v>84884000</v>
      </c>
      <c r="Q2321">
        <v>1948663000</v>
      </c>
      <c r="R2321">
        <v>6742249000</v>
      </c>
      <c r="S2321">
        <v>4270790000</v>
      </c>
      <c r="U2321">
        <v>2471459000</v>
      </c>
      <c r="V2321">
        <v>4998381000</v>
      </c>
      <c r="W2321">
        <v>2655355000</v>
      </c>
      <c r="AA2321">
        <v>2763578000</v>
      </c>
      <c r="AB2321">
        <v>7059162000</v>
      </c>
      <c r="AC2321">
        <v>215766000</v>
      </c>
      <c r="AD2321">
        <v>6004506000</v>
      </c>
      <c r="AE2321">
        <v>818000</v>
      </c>
      <c r="AG2321">
        <v>753624000</v>
      </c>
      <c r="AJ2321">
        <v>1354173000</v>
      </c>
      <c r="AM2321">
        <v>343165000</v>
      </c>
      <c r="AN2321">
        <v>240378000</v>
      </c>
      <c r="AO2321">
        <v>31111000</v>
      </c>
      <c r="AQ2321">
        <v>1193595000</v>
      </c>
      <c r="AS2321">
        <v>446672000</v>
      </c>
      <c r="AU2321">
        <v>-1240701000</v>
      </c>
      <c r="AV2321">
        <v>-6995000</v>
      </c>
      <c r="AY2321">
        <v>3.23</v>
      </c>
      <c r="BB2321">
        <v>614654000</v>
      </c>
      <c r="BC2321">
        <v>614654000</v>
      </c>
      <c r="BN2321">
        <v>0.41326513021696099</v>
      </c>
      <c r="BO2321">
        <v>19.756806274308101</v>
      </c>
      <c r="BP2321">
        <v>3.1967100444196699E-2</v>
      </c>
      <c r="BQ2321">
        <v>0.80000753194958896</v>
      </c>
      <c r="BR2321">
        <v>75.015376470588194</v>
      </c>
      <c r="BS2321">
        <v>3.4051917210569799E-2</v>
      </c>
      <c r="BU2321">
        <v>1.10866972762489E-7</v>
      </c>
    </row>
    <row r="2322" spans="3:73" x14ac:dyDescent="0.3">
      <c r="C2322">
        <v>278166</v>
      </c>
      <c r="D2322" t="s">
        <v>4346</v>
      </c>
      <c r="E2322" t="s">
        <v>93</v>
      </c>
      <c r="F2322" t="s">
        <v>3614</v>
      </c>
      <c r="G2322" t="s">
        <v>4153</v>
      </c>
      <c r="H2322" t="s">
        <v>4746</v>
      </c>
      <c r="I2322" t="s">
        <v>4747</v>
      </c>
      <c r="J2322">
        <v>2026</v>
      </c>
      <c r="K2322" t="s">
        <v>4062</v>
      </c>
      <c r="L2322">
        <v>555.17733799999996</v>
      </c>
    </row>
    <row r="2323" spans="3:73" x14ac:dyDescent="0.3">
      <c r="C2323">
        <v>278166</v>
      </c>
      <c r="D2323" t="s">
        <v>4346</v>
      </c>
      <c r="E2323" t="s">
        <v>93</v>
      </c>
      <c r="F2323" t="s">
        <v>3614</v>
      </c>
      <c r="G2323" t="s">
        <v>4153</v>
      </c>
      <c r="H2323" t="s">
        <v>4746</v>
      </c>
      <c r="I2323" t="s">
        <v>4747</v>
      </c>
      <c r="J2323">
        <v>2025</v>
      </c>
      <c r="K2323" t="s">
        <v>4062</v>
      </c>
      <c r="L2323">
        <v>517.05974200000003</v>
      </c>
      <c r="M2323">
        <v>1406645000</v>
      </c>
      <c r="N2323">
        <v>910186000</v>
      </c>
      <c r="O2323">
        <v>356225000</v>
      </c>
      <c r="P2323">
        <v>105849000</v>
      </c>
      <c r="Q2323">
        <v>252695000</v>
      </c>
      <c r="T2323">
        <v>16731000</v>
      </c>
      <c r="U2323">
        <v>121969000</v>
      </c>
      <c r="V2323">
        <v>342063000</v>
      </c>
      <c r="W2323">
        <v>303166000</v>
      </c>
      <c r="X2323">
        <v>37195000</v>
      </c>
      <c r="AB2323">
        <v>1064582000</v>
      </c>
      <c r="AD2323">
        <v>1198163000</v>
      </c>
      <c r="AE2323">
        <v>94000</v>
      </c>
      <c r="AF2323">
        <v>8008012</v>
      </c>
      <c r="AG2323">
        <v>465591000</v>
      </c>
      <c r="AJ2323">
        <v>190276000</v>
      </c>
      <c r="AM2323">
        <v>40034000</v>
      </c>
      <c r="AN2323">
        <v>171036000</v>
      </c>
      <c r="AQ2323">
        <v>178496000</v>
      </c>
      <c r="AS2323">
        <v>19259000</v>
      </c>
      <c r="AU2323">
        <v>-23955000</v>
      </c>
      <c r="AV2323">
        <v>-147949000</v>
      </c>
      <c r="AY2323">
        <v>20.97</v>
      </c>
      <c r="AZ2323">
        <v>247017000</v>
      </c>
      <c r="BN2323">
        <v>0.24317649442467701</v>
      </c>
      <c r="BP2323">
        <v>1.17501632768846</v>
      </c>
      <c r="BQ2323">
        <v>2.1687491341377299</v>
      </c>
      <c r="BR2323">
        <v>24.657116928946099</v>
      </c>
      <c r="BS2323">
        <v>0.16066024035724799</v>
      </c>
      <c r="BU2323">
        <v>1.01849766290807E-5</v>
      </c>
    </row>
    <row r="2324" spans="3:73" x14ac:dyDescent="0.3">
      <c r="C2324">
        <v>278166</v>
      </c>
      <c r="D2324" t="s">
        <v>4346</v>
      </c>
      <c r="E2324" t="s">
        <v>93</v>
      </c>
      <c r="F2324" t="s">
        <v>3614</v>
      </c>
      <c r="G2324" t="s">
        <v>4153</v>
      </c>
      <c r="H2324" t="s">
        <v>4746</v>
      </c>
      <c r="I2324" t="s">
        <v>4747</v>
      </c>
      <c r="J2324">
        <v>2024</v>
      </c>
      <c r="K2324" t="s">
        <v>4062</v>
      </c>
      <c r="L2324">
        <v>393.306196</v>
      </c>
      <c r="M2324">
        <v>1354160000</v>
      </c>
      <c r="N2324">
        <v>851799000</v>
      </c>
      <c r="O2324">
        <v>352687000</v>
      </c>
      <c r="P2324">
        <v>77123000</v>
      </c>
      <c r="Q2324">
        <v>241339000</v>
      </c>
      <c r="S2324">
        <v>224199000</v>
      </c>
      <c r="T2324">
        <v>28221000</v>
      </c>
      <c r="U2324">
        <v>121934000</v>
      </c>
      <c r="W2324">
        <v>273267000</v>
      </c>
      <c r="X2324">
        <v>33531000</v>
      </c>
      <c r="AB2324">
        <v>1033411000</v>
      </c>
      <c r="AC2324">
        <v>274693000</v>
      </c>
      <c r="AD2324">
        <v>1027127000</v>
      </c>
      <c r="AE2324">
        <v>94000</v>
      </c>
      <c r="AF2324">
        <v>8320718</v>
      </c>
      <c r="AG2324">
        <v>426902000</v>
      </c>
      <c r="AI2324">
        <v>1367890000</v>
      </c>
      <c r="AJ2324">
        <v>178982000</v>
      </c>
      <c r="AM2324">
        <v>41275000</v>
      </c>
      <c r="AN2324">
        <v>157817000</v>
      </c>
      <c r="AO2324">
        <v>1649000</v>
      </c>
      <c r="AQ2324">
        <v>224682000</v>
      </c>
      <c r="AS2324">
        <v>18525000</v>
      </c>
      <c r="AU2324">
        <v>-31709000</v>
      </c>
      <c r="AV2324">
        <v>-107710000</v>
      </c>
      <c r="AY2324">
        <v>18.55</v>
      </c>
      <c r="AZ2324">
        <v>252244500</v>
      </c>
      <c r="BB2324">
        <v>200741000</v>
      </c>
      <c r="BC2324">
        <v>200741000</v>
      </c>
      <c r="BH2324">
        <v>5.42287344223561</v>
      </c>
      <c r="BO2324">
        <v>121.73499090357799</v>
      </c>
      <c r="BP2324">
        <v>1.29063150691448</v>
      </c>
      <c r="BQ2324">
        <v>2.2339323811510399</v>
      </c>
      <c r="BR2324">
        <v>21.2024903504043</v>
      </c>
      <c r="BS2324">
        <v>0.15271465080205299</v>
      </c>
      <c r="BU2324">
        <v>7.0599499480845503E-6</v>
      </c>
    </row>
    <row r="2325" spans="3:73" x14ac:dyDescent="0.3">
      <c r="C2325">
        <v>278166</v>
      </c>
      <c r="D2325" t="s">
        <v>4346</v>
      </c>
      <c r="E2325" t="s">
        <v>93</v>
      </c>
      <c r="F2325" t="s">
        <v>3614</v>
      </c>
      <c r="G2325" t="s">
        <v>4153</v>
      </c>
      <c r="H2325" t="s">
        <v>4746</v>
      </c>
      <c r="I2325" t="s">
        <v>4747</v>
      </c>
      <c r="J2325">
        <v>2023</v>
      </c>
      <c r="K2325" t="s">
        <v>4062</v>
      </c>
      <c r="L2325">
        <v>281.50077599999997</v>
      </c>
      <c r="M2325">
        <v>1307975000</v>
      </c>
      <c r="N2325">
        <v>804579000</v>
      </c>
      <c r="O2325">
        <v>271427000</v>
      </c>
      <c r="P2325">
        <v>89347000</v>
      </c>
      <c r="Q2325">
        <v>263150000</v>
      </c>
      <c r="S2325">
        <v>228278000</v>
      </c>
      <c r="T2325">
        <v>29790000</v>
      </c>
      <c r="U2325">
        <v>114547000</v>
      </c>
      <c r="W2325">
        <v>293391000</v>
      </c>
      <c r="X2325">
        <v>30730000</v>
      </c>
      <c r="AB2325">
        <v>976286000</v>
      </c>
      <c r="AC2325">
        <v>164452000</v>
      </c>
      <c r="AD2325">
        <v>869310000</v>
      </c>
      <c r="AE2325">
        <v>93000</v>
      </c>
      <c r="AG2325">
        <v>554932000</v>
      </c>
      <c r="AH2325">
        <v>2142713000</v>
      </c>
      <c r="AI2325">
        <v>1587781000</v>
      </c>
      <c r="AJ2325">
        <v>296609000</v>
      </c>
      <c r="AM2325">
        <v>65922000</v>
      </c>
      <c r="AN2325">
        <v>240554000</v>
      </c>
      <c r="AO2325">
        <v>910000</v>
      </c>
      <c r="AQ2325">
        <v>255693000</v>
      </c>
      <c r="AS2325">
        <v>16903000</v>
      </c>
      <c r="AU2325">
        <v>-129341000</v>
      </c>
      <c r="AV2325">
        <v>-102196000</v>
      </c>
      <c r="AY2325">
        <v>27.2</v>
      </c>
      <c r="AZ2325">
        <v>253560500</v>
      </c>
      <c r="BA2325">
        <v>0.13842684484576301</v>
      </c>
      <c r="BB2325">
        <v>307386000</v>
      </c>
      <c r="BC2325">
        <v>307386000</v>
      </c>
      <c r="BD2325">
        <v>0.143456449837192</v>
      </c>
      <c r="BE2325">
        <v>0.11933142702732499</v>
      </c>
      <c r="BG2325">
        <v>0.258985687770597</v>
      </c>
      <c r="BH2325">
        <v>6.2619414301517802</v>
      </c>
      <c r="BI2325">
        <v>1.63819109692464</v>
      </c>
      <c r="BJ2325">
        <v>-6.0363193764167197E-2</v>
      </c>
      <c r="BO2325">
        <v>337.78681318681299</v>
      </c>
      <c r="BP2325">
        <v>0.92513744457055602</v>
      </c>
      <c r="BQ2325">
        <v>1.8454178894376401</v>
      </c>
      <c r="BR2325">
        <v>10.3492932352941</v>
      </c>
      <c r="BS2325">
        <v>0.246397059877946</v>
      </c>
      <c r="BU2325">
        <v>7.8428053943209293E-6</v>
      </c>
    </row>
    <row r="2326" spans="3:73" x14ac:dyDescent="0.3">
      <c r="C2326">
        <v>278166</v>
      </c>
      <c r="D2326" t="s">
        <v>4346</v>
      </c>
      <c r="E2326" t="s">
        <v>93</v>
      </c>
      <c r="F2326" t="s">
        <v>3614</v>
      </c>
      <c r="G2326" t="s">
        <v>4153</v>
      </c>
      <c r="H2326" t="s">
        <v>4746</v>
      </c>
      <c r="I2326" t="s">
        <v>4747</v>
      </c>
      <c r="J2326">
        <v>2022</v>
      </c>
      <c r="K2326" t="s">
        <v>4062</v>
      </c>
      <c r="L2326">
        <v>236.50444100000001</v>
      </c>
      <c r="M2326">
        <v>1154972000</v>
      </c>
      <c r="N2326">
        <v>744117000</v>
      </c>
      <c r="O2326">
        <v>244150000</v>
      </c>
      <c r="P2326">
        <v>96052000</v>
      </c>
      <c r="Q2326">
        <v>243971000</v>
      </c>
      <c r="S2326">
        <v>164016000</v>
      </c>
      <c r="T2326">
        <v>28459000</v>
      </c>
      <c r="U2326">
        <v>100993000</v>
      </c>
      <c r="W2326">
        <v>294170000</v>
      </c>
      <c r="X2326">
        <v>43082000</v>
      </c>
      <c r="AB2326">
        <v>830455000</v>
      </c>
      <c r="AC2326">
        <v>61040000</v>
      </c>
      <c r="AD2326">
        <v>628756000</v>
      </c>
      <c r="AE2326">
        <v>93000</v>
      </c>
      <c r="AG2326">
        <v>408749000</v>
      </c>
      <c r="AH2326">
        <v>1627158000</v>
      </c>
      <c r="AI2326">
        <v>1218409000</v>
      </c>
      <c r="AJ2326">
        <v>202496000</v>
      </c>
      <c r="AM2326">
        <v>14247000</v>
      </c>
      <c r="AN2326">
        <v>197699000</v>
      </c>
      <c r="AO2326">
        <v>702000</v>
      </c>
      <c r="AQ2326">
        <v>144224000</v>
      </c>
      <c r="AS2326">
        <v>11017000</v>
      </c>
      <c r="AU2326">
        <v>-159102000</v>
      </c>
      <c r="AV2326">
        <v>-65095000</v>
      </c>
      <c r="AY2326">
        <v>21.54</v>
      </c>
      <c r="AZ2326">
        <v>187602500</v>
      </c>
      <c r="BA2326">
        <v>0.124447656588973</v>
      </c>
      <c r="BB2326">
        <v>212648000</v>
      </c>
      <c r="BC2326">
        <v>212648000</v>
      </c>
      <c r="BD2326">
        <v>0.13068675568076399</v>
      </c>
      <c r="BE2326">
        <v>8.8635522794959107E-2</v>
      </c>
      <c r="BG2326">
        <v>0.251204246913944</v>
      </c>
      <c r="BH2326">
        <v>6.4946309350888196</v>
      </c>
      <c r="BI2326">
        <v>1.4088289586241101</v>
      </c>
      <c r="BJ2326">
        <v>-9.7779072468684697E-2</v>
      </c>
      <c r="BO2326">
        <v>302.91737891737898</v>
      </c>
      <c r="BP2326">
        <v>0.82996226671652495</v>
      </c>
      <c r="BQ2326">
        <v>1.7001937655097401</v>
      </c>
      <c r="BR2326">
        <v>10.979779062209801</v>
      </c>
      <c r="BS2326">
        <v>0.238061062911296</v>
      </c>
      <c r="BU2326">
        <v>6.1343548526289798E-6</v>
      </c>
    </row>
    <row r="2327" spans="3:73" x14ac:dyDescent="0.3">
      <c r="C2327">
        <v>278166</v>
      </c>
      <c r="D2327" t="s">
        <v>4346</v>
      </c>
      <c r="E2327" t="s">
        <v>93</v>
      </c>
      <c r="F2327" t="s">
        <v>3614</v>
      </c>
      <c r="G2327" t="s">
        <v>4153</v>
      </c>
      <c r="H2327" t="s">
        <v>4746</v>
      </c>
      <c r="I2327" t="s">
        <v>4747</v>
      </c>
      <c r="J2327">
        <v>2021</v>
      </c>
      <c r="K2327" t="s">
        <v>4062</v>
      </c>
      <c r="L2327">
        <v>238.49143599999999</v>
      </c>
      <c r="M2327">
        <v>951833000</v>
      </c>
      <c r="N2327">
        <v>651799000</v>
      </c>
      <c r="O2327">
        <v>322279000</v>
      </c>
      <c r="P2327">
        <v>47396000</v>
      </c>
      <c r="Q2327">
        <v>131234000</v>
      </c>
      <c r="S2327">
        <v>96794000</v>
      </c>
      <c r="T2327">
        <v>14363000</v>
      </c>
      <c r="U2327">
        <v>75090000</v>
      </c>
      <c r="W2327">
        <v>237104000</v>
      </c>
      <c r="X2327">
        <v>32120000</v>
      </c>
      <c r="AB2327">
        <v>683640000</v>
      </c>
      <c r="AC2327">
        <v>1441000</v>
      </c>
      <c r="AD2327">
        <v>431057000</v>
      </c>
      <c r="AE2327">
        <v>92000</v>
      </c>
      <c r="AG2327">
        <v>70875000</v>
      </c>
      <c r="AH2327">
        <v>306502000</v>
      </c>
      <c r="AI2327">
        <v>869074000</v>
      </c>
      <c r="AJ2327">
        <v>88825000</v>
      </c>
      <c r="AM2327">
        <v>20266000</v>
      </c>
      <c r="AN2327">
        <v>76646000</v>
      </c>
      <c r="AO2327">
        <v>738000</v>
      </c>
      <c r="AQ2327">
        <v>114031000</v>
      </c>
      <c r="AS2327">
        <v>6324000</v>
      </c>
      <c r="AU2327">
        <v>-23349000</v>
      </c>
      <c r="AV2327">
        <v>-6982000</v>
      </c>
      <c r="AY2327">
        <v>2.74</v>
      </c>
      <c r="AZ2327">
        <v>122384500</v>
      </c>
      <c r="BA2327">
        <v>0.28980235039249302</v>
      </c>
      <c r="BB2327">
        <v>97650000</v>
      </c>
      <c r="BC2327">
        <v>97650000</v>
      </c>
      <c r="BD2327">
        <v>0.31859498469830499</v>
      </c>
      <c r="BE2327">
        <v>0.37203998668850402</v>
      </c>
      <c r="BG2327">
        <v>0.23123829534554399</v>
      </c>
      <c r="BH2327">
        <v>7.1011770281367301</v>
      </c>
      <c r="BI2327">
        <v>0.32201236981697401</v>
      </c>
      <c r="BJ2327">
        <v>-7.6178948261348994E-2</v>
      </c>
      <c r="BO2327">
        <v>132.31707317073199</v>
      </c>
      <c r="BP2327">
        <v>1.35923054862001</v>
      </c>
      <c r="BQ2327">
        <v>2.19551336122545</v>
      </c>
      <c r="BR2327">
        <v>87.040670072992697</v>
      </c>
      <c r="BS2327">
        <v>0.112114563220408</v>
      </c>
      <c r="BU2327">
        <v>9.5586351682171898E-7</v>
      </c>
    </row>
    <row r="2328" spans="3:73" x14ac:dyDescent="0.3">
      <c r="C2328">
        <v>278166</v>
      </c>
      <c r="D2328" t="s">
        <v>4346</v>
      </c>
      <c r="E2328" t="s">
        <v>93</v>
      </c>
      <c r="F2328" t="s">
        <v>3614</v>
      </c>
      <c r="G2328" t="s">
        <v>4153</v>
      </c>
      <c r="H2328" t="s">
        <v>4746</v>
      </c>
      <c r="I2328" t="s">
        <v>4747</v>
      </c>
      <c r="J2328">
        <v>2020</v>
      </c>
      <c r="K2328" t="s">
        <v>4062</v>
      </c>
      <c r="L2328">
        <v>180.61787000000001</v>
      </c>
      <c r="M2328">
        <v>810431000</v>
      </c>
      <c r="N2328">
        <v>516185000</v>
      </c>
      <c r="O2328">
        <v>241826000</v>
      </c>
      <c r="P2328">
        <v>42800000</v>
      </c>
      <c r="Q2328">
        <v>113535000</v>
      </c>
      <c r="S2328">
        <v>77190000</v>
      </c>
      <c r="T2328">
        <v>15110000</v>
      </c>
      <c r="U2328">
        <v>75090000</v>
      </c>
      <c r="W2328">
        <v>172102000</v>
      </c>
      <c r="X2328">
        <v>29924000</v>
      </c>
      <c r="AB2328">
        <v>607586000</v>
      </c>
      <c r="AD2328">
        <v>355144000</v>
      </c>
      <c r="AE2328">
        <v>92000</v>
      </c>
      <c r="AF2328">
        <v>9173242</v>
      </c>
      <c r="AG2328">
        <v>51898000</v>
      </c>
      <c r="AH2328">
        <v>255335000</v>
      </c>
      <c r="AI2328">
        <v>831256000</v>
      </c>
      <c r="AJ2328">
        <v>84907000</v>
      </c>
      <c r="AM2328">
        <v>17913000</v>
      </c>
      <c r="AN2328">
        <v>75066000</v>
      </c>
      <c r="AO2328">
        <v>1495000</v>
      </c>
      <c r="AQ2328">
        <v>101737000</v>
      </c>
      <c r="AS2328">
        <v>5783000</v>
      </c>
      <c r="AU2328">
        <v>-25243000</v>
      </c>
      <c r="AV2328">
        <v>-20756000</v>
      </c>
      <c r="AY2328">
        <v>1.31</v>
      </c>
      <c r="AZ2328">
        <v>114869000</v>
      </c>
      <c r="BA2328">
        <v>0.33253177198582301</v>
      </c>
      <c r="BB2328">
        <v>94474000</v>
      </c>
      <c r="BC2328">
        <v>94474000</v>
      </c>
      <c r="BD2328">
        <v>0.37000019582117599</v>
      </c>
      <c r="BE2328">
        <v>0.39844517986174999</v>
      </c>
      <c r="BG2328">
        <v>0.203254547946815</v>
      </c>
      <c r="BH2328">
        <v>7.2365564251451699</v>
      </c>
      <c r="BI2328">
        <v>0.315060751624753</v>
      </c>
      <c r="BJ2328">
        <v>-9.8862278966847503E-2</v>
      </c>
      <c r="BO2328">
        <v>63.193311036789297</v>
      </c>
      <c r="BP2328">
        <v>1.40513184042022</v>
      </c>
      <c r="BQ2328">
        <v>2.3396009343296398</v>
      </c>
      <c r="BR2328">
        <v>137.876236641221</v>
      </c>
      <c r="BS2328">
        <v>0.123547942184316</v>
      </c>
      <c r="BU2328">
        <v>3.89425381262899E-7</v>
      </c>
    </row>
    <row r="2329" spans="3:73" x14ac:dyDescent="0.3">
      <c r="C2329">
        <v>278166</v>
      </c>
      <c r="D2329" t="s">
        <v>4346</v>
      </c>
      <c r="E2329" t="s">
        <v>93</v>
      </c>
      <c r="F2329" t="s">
        <v>3614</v>
      </c>
      <c r="G2329" t="s">
        <v>4153</v>
      </c>
      <c r="H2329" t="s">
        <v>4746</v>
      </c>
      <c r="I2329" t="s">
        <v>4747</v>
      </c>
      <c r="J2329">
        <v>2019</v>
      </c>
      <c r="K2329" t="s">
        <v>4062</v>
      </c>
      <c r="L2329">
        <v>156.44065000000001</v>
      </c>
      <c r="M2329">
        <v>725216000</v>
      </c>
      <c r="N2329">
        <v>462049000</v>
      </c>
      <c r="O2329">
        <v>187370000</v>
      </c>
      <c r="P2329">
        <v>40701000</v>
      </c>
      <c r="Q2329">
        <v>116203000</v>
      </c>
      <c r="S2329">
        <v>63484000</v>
      </c>
      <c r="W2329">
        <v>174008000</v>
      </c>
      <c r="X2329">
        <v>29305000</v>
      </c>
      <c r="AB2329">
        <v>529588000</v>
      </c>
      <c r="AD2329">
        <v>280078000</v>
      </c>
      <c r="AE2329">
        <v>91000</v>
      </c>
      <c r="AF2329">
        <v>9098320</v>
      </c>
      <c r="AG2329">
        <v>55793000</v>
      </c>
      <c r="AH2329">
        <v>241113000</v>
      </c>
      <c r="AI2329">
        <v>757040000</v>
      </c>
      <c r="AJ2329">
        <v>84138000</v>
      </c>
      <c r="AM2329">
        <v>18054000</v>
      </c>
      <c r="AN2329">
        <v>19971000</v>
      </c>
      <c r="AO2329">
        <v>3444000</v>
      </c>
      <c r="AQ2329">
        <v>32836000</v>
      </c>
      <c r="AS2329">
        <v>4698000</v>
      </c>
      <c r="AU2329">
        <v>-5815000</v>
      </c>
      <c r="AV2329">
        <v>-26410000</v>
      </c>
      <c r="AY2329">
        <v>2.2000000000000002</v>
      </c>
      <c r="AZ2329">
        <v>112677500</v>
      </c>
      <c r="BA2329">
        <v>0.34895671324233901</v>
      </c>
      <c r="BB2329">
        <v>41469000</v>
      </c>
      <c r="BC2329">
        <v>41469000</v>
      </c>
      <c r="BD2329">
        <v>0.17198989685334301</v>
      </c>
      <c r="BE2329">
        <v>0.13618510822726301</v>
      </c>
      <c r="BG2329">
        <v>0.231397726377259</v>
      </c>
      <c r="BH2329">
        <v>6.71864391737481</v>
      </c>
      <c r="BI2329">
        <v>0.33247060186206601</v>
      </c>
      <c r="BJ2329">
        <v>-2.4117322583187099E-2</v>
      </c>
      <c r="BO2329">
        <v>12.0409407665505</v>
      </c>
      <c r="BP2329">
        <v>1.0767895728932</v>
      </c>
      <c r="BQ2329">
        <v>1.9875293089972901</v>
      </c>
      <c r="BR2329">
        <v>71.109386363636403</v>
      </c>
      <c r="BS2329">
        <v>3.7710446611328101E-2</v>
      </c>
      <c r="BU2329">
        <v>6.4988147390046605E-7</v>
      </c>
    </row>
    <row r="2330" spans="3:73" x14ac:dyDescent="0.3">
      <c r="C2330">
        <v>278166</v>
      </c>
      <c r="D2330" t="s">
        <v>4346</v>
      </c>
      <c r="E2330" t="s">
        <v>93</v>
      </c>
      <c r="F2330" t="s">
        <v>3614</v>
      </c>
      <c r="G2330" t="s">
        <v>4153</v>
      </c>
      <c r="H2330" t="s">
        <v>4746</v>
      </c>
      <c r="I2330" t="s">
        <v>4747</v>
      </c>
      <c r="J2330">
        <v>2018</v>
      </c>
      <c r="K2330" t="s">
        <v>4062</v>
      </c>
      <c r="L2330">
        <v>191.152163</v>
      </c>
      <c r="M2330">
        <v>674780000</v>
      </c>
      <c r="N2330">
        <v>418593000</v>
      </c>
      <c r="O2330">
        <v>186766000</v>
      </c>
      <c r="P2330">
        <v>35043000</v>
      </c>
      <c r="Q2330">
        <v>109152000</v>
      </c>
      <c r="S2330">
        <v>63355000</v>
      </c>
      <c r="W2330">
        <v>176329000</v>
      </c>
      <c r="X2330">
        <v>23785000</v>
      </c>
      <c r="AB2330">
        <v>457106000</v>
      </c>
      <c r="AD2330">
        <v>209381000</v>
      </c>
      <c r="AE2330">
        <v>90000</v>
      </c>
      <c r="AF2330">
        <v>9044858</v>
      </c>
      <c r="AG2330">
        <v>54304000</v>
      </c>
      <c r="AH2330">
        <v>871235000</v>
      </c>
      <c r="AI2330">
        <v>690555000</v>
      </c>
      <c r="AJ2330">
        <v>73773000</v>
      </c>
      <c r="AM2330">
        <v>17021000</v>
      </c>
      <c r="AN2330">
        <v>22140000</v>
      </c>
      <c r="AO2330">
        <v>4397000</v>
      </c>
      <c r="AQ2330">
        <v>58771000</v>
      </c>
      <c r="AS2330">
        <v>4026000</v>
      </c>
      <c r="AU2330">
        <v>-4671000</v>
      </c>
      <c r="AV2330">
        <v>124000</v>
      </c>
      <c r="AY2330">
        <v>2.4500000000000002</v>
      </c>
      <c r="AZ2330">
        <v>101503500</v>
      </c>
      <c r="BA2330">
        <v>8.4676350238454601E-2</v>
      </c>
      <c r="BB2330">
        <v>43558000</v>
      </c>
      <c r="BC2330">
        <v>43558000</v>
      </c>
      <c r="BD2330">
        <v>4.9995695765206898E-2</v>
      </c>
      <c r="BE2330">
        <v>6.7457115474010995E-2</v>
      </c>
      <c r="BG2330">
        <v>6.2329910988424497E-2</v>
      </c>
      <c r="BH2330">
        <v>6.8032629416719601</v>
      </c>
      <c r="BI2330">
        <v>1.29113933430155</v>
      </c>
      <c r="BJ2330">
        <v>-5.3613548583332903E-3</v>
      </c>
      <c r="BO2330">
        <v>9.9062997498294294</v>
      </c>
      <c r="BP2330">
        <v>1.0591904905035501</v>
      </c>
      <c r="BQ2330">
        <v>1.75490702039937</v>
      </c>
      <c r="BR2330">
        <v>78.021291020408199</v>
      </c>
      <c r="BS2330">
        <v>4.8435155084378699E-2</v>
      </c>
      <c r="BU2330">
        <v>1.02453872701299E-6</v>
      </c>
    </row>
    <row r="2331" spans="3:73" x14ac:dyDescent="0.3">
      <c r="C2331">
        <v>278166</v>
      </c>
      <c r="D2331" t="s">
        <v>4346</v>
      </c>
      <c r="E2331" t="s">
        <v>93</v>
      </c>
      <c r="F2331" t="s">
        <v>3614</v>
      </c>
      <c r="G2331" t="s">
        <v>4153</v>
      </c>
      <c r="H2331" t="s">
        <v>4746</v>
      </c>
      <c r="I2331" t="s">
        <v>4747</v>
      </c>
      <c r="J2331">
        <v>2017</v>
      </c>
      <c r="K2331" t="s">
        <v>4062</v>
      </c>
      <c r="L2331">
        <v>127.74369900000001</v>
      </c>
      <c r="M2331">
        <v>607316000</v>
      </c>
      <c r="N2331">
        <v>356764000</v>
      </c>
      <c r="O2331">
        <v>132542000</v>
      </c>
      <c r="P2331">
        <v>31221000</v>
      </c>
      <c r="Q2331">
        <v>93855000</v>
      </c>
      <c r="S2331">
        <v>56964000</v>
      </c>
      <c r="W2331">
        <v>140216000</v>
      </c>
      <c r="X2331">
        <v>24010000</v>
      </c>
      <c r="AB2331">
        <v>394408000</v>
      </c>
      <c r="AD2331">
        <v>148141000</v>
      </c>
      <c r="AE2331">
        <v>90000</v>
      </c>
      <c r="AF2331">
        <v>8994968</v>
      </c>
      <c r="AG2331">
        <v>42134000</v>
      </c>
      <c r="AH2331">
        <v>773797000</v>
      </c>
      <c r="AI2331">
        <v>615760000</v>
      </c>
      <c r="AJ2331">
        <v>56806000</v>
      </c>
      <c r="AM2331">
        <v>17326000</v>
      </c>
      <c r="AN2331">
        <v>10888000</v>
      </c>
      <c r="AO2331">
        <v>4443000</v>
      </c>
      <c r="AQ2331">
        <v>44794000</v>
      </c>
      <c r="AS2331">
        <v>3687000</v>
      </c>
      <c r="AU2331">
        <v>-7062000</v>
      </c>
      <c r="AV2331">
        <v>-2956000</v>
      </c>
      <c r="AY2331">
        <v>1.21</v>
      </c>
      <c r="BA2331">
        <v>7.3412018914521496E-2</v>
      </c>
      <c r="BB2331">
        <v>32657000</v>
      </c>
      <c r="BC2331">
        <v>32657000</v>
      </c>
      <c r="BD2331">
        <v>4.2203575356327301E-2</v>
      </c>
      <c r="BE2331">
        <v>5.78885676734337E-2</v>
      </c>
      <c r="BG2331">
        <v>5.44509735757569E-2</v>
      </c>
      <c r="BI2331">
        <v>1.2741258257645101</v>
      </c>
      <c r="BJ2331">
        <v>-9.1264246307494103E-3</v>
      </c>
      <c r="BO2331">
        <v>7.35021381949133</v>
      </c>
      <c r="BP2331">
        <v>0.94527015461858799</v>
      </c>
      <c r="BQ2331">
        <v>1.8750285274148499</v>
      </c>
      <c r="BR2331">
        <v>105.57330495867799</v>
      </c>
      <c r="BS2331">
        <v>2.7605930914180201E-2</v>
      </c>
      <c r="BU2331">
        <v>3.91903500410742E-7</v>
      </c>
    </row>
    <row r="2332" spans="3:73" x14ac:dyDescent="0.3">
      <c r="C2332">
        <v>1436208</v>
      </c>
      <c r="D2332" t="s">
        <v>4500</v>
      </c>
      <c r="E2332" t="s">
        <v>1671</v>
      </c>
      <c r="F2332" t="s">
        <v>3614</v>
      </c>
      <c r="G2332" t="s">
        <v>4153</v>
      </c>
      <c r="H2332" t="s">
        <v>4746</v>
      </c>
      <c r="I2332" t="s">
        <v>4748</v>
      </c>
      <c r="J2332">
        <v>2026</v>
      </c>
      <c r="K2332" t="s">
        <v>4062</v>
      </c>
      <c r="L2332">
        <v>20.604766000000001</v>
      </c>
    </row>
    <row r="2333" spans="3:73" x14ac:dyDescent="0.3">
      <c r="C2333">
        <v>1436208</v>
      </c>
      <c r="D2333" t="s">
        <v>4500</v>
      </c>
      <c r="E2333" t="s">
        <v>1671</v>
      </c>
      <c r="F2333" t="s">
        <v>3614</v>
      </c>
      <c r="G2333" t="s">
        <v>4153</v>
      </c>
      <c r="H2333" t="s">
        <v>4746</v>
      </c>
      <c r="I2333" t="s">
        <v>4748</v>
      </c>
      <c r="J2333">
        <v>2025</v>
      </c>
      <c r="K2333" t="s">
        <v>4062</v>
      </c>
      <c r="L2333">
        <v>23.514688</v>
      </c>
      <c r="M2333">
        <v>580337000</v>
      </c>
      <c r="N2333">
        <v>164656000</v>
      </c>
      <c r="O2333">
        <v>8478000</v>
      </c>
      <c r="P2333">
        <v>5467000</v>
      </c>
      <c r="Q2333">
        <v>39853000</v>
      </c>
      <c r="S2333">
        <v>60497000</v>
      </c>
      <c r="U2333">
        <v>2472000</v>
      </c>
      <c r="V2333">
        <v>51723000</v>
      </c>
      <c r="W2333">
        <v>46858000</v>
      </c>
      <c r="X2333">
        <v>6443000</v>
      </c>
      <c r="AB2333">
        <v>528614000</v>
      </c>
      <c r="AD2333">
        <v>363209000</v>
      </c>
      <c r="AF2333">
        <v>23812341</v>
      </c>
      <c r="AH2333">
        <v>164567000</v>
      </c>
      <c r="AJ2333">
        <v>48407000</v>
      </c>
      <c r="AM2333">
        <v>9757000</v>
      </c>
      <c r="AN2333">
        <v>41809000</v>
      </c>
      <c r="AQ2333">
        <v>37152000</v>
      </c>
      <c r="AS2333">
        <v>1856000</v>
      </c>
      <c r="AU2333">
        <v>-22078000</v>
      </c>
      <c r="AV2333">
        <v>-7745000</v>
      </c>
      <c r="AY2333">
        <v>1.74</v>
      </c>
      <c r="AZ2333">
        <v>38695500</v>
      </c>
      <c r="BA2333">
        <v>0.2941476723766</v>
      </c>
      <c r="BE2333">
        <v>0.225756075033269</v>
      </c>
      <c r="BI2333">
        <v>0.28357144211036001</v>
      </c>
      <c r="BJ2333">
        <v>-0.13415812404674099</v>
      </c>
      <c r="BN2333">
        <v>8.9125801043187E-2</v>
      </c>
      <c r="BP2333">
        <v>0.18092961714115</v>
      </c>
      <c r="BQ2333">
        <v>2.6634299372572499</v>
      </c>
      <c r="BR2333">
        <v>13.5141885057471</v>
      </c>
      <c r="BS2333">
        <v>7.9091738016776006E-2</v>
      </c>
      <c r="BU2333">
        <v>7.7401576802733195E-8</v>
      </c>
    </row>
    <row r="2334" spans="3:73" x14ac:dyDescent="0.3">
      <c r="C2334">
        <v>1436208</v>
      </c>
      <c r="D2334" t="s">
        <v>4500</v>
      </c>
      <c r="E2334" t="s">
        <v>1671</v>
      </c>
      <c r="F2334" t="s">
        <v>3614</v>
      </c>
      <c r="G2334" t="s">
        <v>4153</v>
      </c>
      <c r="H2334" t="s">
        <v>4746</v>
      </c>
      <c r="I2334" t="s">
        <v>4748</v>
      </c>
      <c r="J2334">
        <v>2024</v>
      </c>
      <c r="K2334" t="s">
        <v>4062</v>
      </c>
      <c r="L2334">
        <v>24.056429999999999</v>
      </c>
      <c r="M2334">
        <v>534194000</v>
      </c>
      <c r="N2334">
        <v>124306000</v>
      </c>
      <c r="O2334">
        <v>1149000</v>
      </c>
      <c r="P2334">
        <v>3985000</v>
      </c>
      <c r="Q2334">
        <v>37538000</v>
      </c>
      <c r="S2334">
        <v>47585000</v>
      </c>
      <c r="V2334">
        <v>40238000</v>
      </c>
      <c r="W2334">
        <v>32742000</v>
      </c>
      <c r="X2334">
        <v>5091000</v>
      </c>
      <c r="AB2334">
        <v>493956000</v>
      </c>
      <c r="AD2334">
        <v>321400000</v>
      </c>
      <c r="AF2334">
        <v>24158311</v>
      </c>
      <c r="AH2334">
        <v>184191000</v>
      </c>
      <c r="AJ2334">
        <v>63610000</v>
      </c>
      <c r="AM2334">
        <v>14396000</v>
      </c>
      <c r="AN2334">
        <v>61642000</v>
      </c>
      <c r="AQ2334">
        <v>35993000</v>
      </c>
      <c r="AS2334">
        <v>1906000</v>
      </c>
      <c r="AU2334">
        <v>-6714000</v>
      </c>
      <c r="AV2334">
        <v>-28878000</v>
      </c>
      <c r="AY2334">
        <v>2.5499999999999998</v>
      </c>
      <c r="AZ2334">
        <v>35357000</v>
      </c>
      <c r="BA2334">
        <v>0.34534803546318799</v>
      </c>
      <c r="BE2334">
        <v>0.195411285024784</v>
      </c>
      <c r="BI2334">
        <v>0.34480170125460002</v>
      </c>
      <c r="BJ2334">
        <v>-3.6451292408423902E-2</v>
      </c>
      <c r="BN2334">
        <v>7.5324694773808806E-2</v>
      </c>
      <c r="BP2334">
        <v>3.5092541689573001E-2</v>
      </c>
      <c r="BQ2334">
        <v>2.6500519210799598</v>
      </c>
      <c r="BR2334">
        <v>9.4338941176470605</v>
      </c>
      <c r="BS2334">
        <v>0.124792491638931</v>
      </c>
      <c r="BU2334">
        <v>1.2418898950513801E-7</v>
      </c>
    </row>
    <row r="2335" spans="3:73" x14ac:dyDescent="0.3">
      <c r="C2335">
        <v>1436208</v>
      </c>
      <c r="D2335" t="s">
        <v>4500</v>
      </c>
      <c r="E2335" t="s">
        <v>1671</v>
      </c>
      <c r="F2335" t="s">
        <v>3614</v>
      </c>
      <c r="G2335" t="s">
        <v>4153</v>
      </c>
      <c r="H2335" t="s">
        <v>4746</v>
      </c>
      <c r="I2335" t="s">
        <v>4748</v>
      </c>
      <c r="J2335">
        <v>2023</v>
      </c>
      <c r="K2335" t="s">
        <v>4062</v>
      </c>
      <c r="L2335">
        <v>21.473109999999998</v>
      </c>
      <c r="M2335">
        <v>506742000</v>
      </c>
      <c r="N2335">
        <v>107884000</v>
      </c>
      <c r="O2335">
        <v>748000</v>
      </c>
      <c r="P2335">
        <v>4656000</v>
      </c>
      <c r="Q2335">
        <v>33176000</v>
      </c>
      <c r="S2335">
        <v>37880000</v>
      </c>
      <c r="V2335">
        <v>70007000</v>
      </c>
      <c r="W2335">
        <v>37333000</v>
      </c>
      <c r="X2335">
        <v>4090000</v>
      </c>
      <c r="AB2335">
        <v>436735000</v>
      </c>
      <c r="AD2335">
        <v>259758000</v>
      </c>
      <c r="AF2335">
        <v>24398429</v>
      </c>
      <c r="AH2335">
        <v>189144000</v>
      </c>
      <c r="AJ2335">
        <v>64587000</v>
      </c>
      <c r="AM2335">
        <v>14276000</v>
      </c>
      <c r="AN2335">
        <v>54460000</v>
      </c>
      <c r="AO2335">
        <v>930000</v>
      </c>
      <c r="AQ2335">
        <v>-13536000</v>
      </c>
      <c r="AS2335">
        <v>1726000</v>
      </c>
      <c r="AU2335">
        <v>-9769000</v>
      </c>
      <c r="AV2335">
        <v>21235000</v>
      </c>
      <c r="AY2335">
        <v>2.23</v>
      </c>
      <c r="AZ2335">
        <v>32625500</v>
      </c>
      <c r="BA2335">
        <v>0.34146999111787801</v>
      </c>
      <c r="BB2335">
        <v>69666000</v>
      </c>
      <c r="BC2335">
        <v>69666000</v>
      </c>
      <c r="BD2335">
        <v>0.36832254790001301</v>
      </c>
      <c r="BE2335">
        <v>-7.1564522268747599E-2</v>
      </c>
      <c r="BI2335">
        <v>0.37325502918644998</v>
      </c>
      <c r="BJ2335">
        <v>-5.1648479465380898E-2</v>
      </c>
      <c r="BN2335">
        <v>0.13815116962872601</v>
      </c>
      <c r="BO2335">
        <v>74.909677419354793</v>
      </c>
      <c r="BP2335">
        <v>2.0035893177617701E-2</v>
      </c>
      <c r="BQ2335">
        <v>2.00112501004473</v>
      </c>
      <c r="BR2335">
        <v>9.6291973094170409</v>
      </c>
      <c r="BS2335">
        <v>0.12469804343595101</v>
      </c>
      <c r="BU2335">
        <v>1.09643228273438E-7</v>
      </c>
    </row>
    <row r="2336" spans="3:73" x14ac:dyDescent="0.3">
      <c r="C2336">
        <v>1436208</v>
      </c>
      <c r="D2336" t="s">
        <v>4500</v>
      </c>
      <c r="E2336" t="s">
        <v>1671</v>
      </c>
      <c r="F2336" t="s">
        <v>3614</v>
      </c>
      <c r="G2336" t="s">
        <v>4153</v>
      </c>
      <c r="H2336" t="s">
        <v>4746</v>
      </c>
      <c r="I2336" t="s">
        <v>4748</v>
      </c>
      <c r="J2336">
        <v>2022</v>
      </c>
      <c r="K2336" t="s">
        <v>4062</v>
      </c>
      <c r="L2336">
        <v>18.299921000000001</v>
      </c>
      <c r="M2336">
        <v>436813000</v>
      </c>
      <c r="N2336">
        <v>107081000</v>
      </c>
      <c r="O2336">
        <v>2818000</v>
      </c>
      <c r="P2336">
        <v>4873000</v>
      </c>
      <c r="Q2336">
        <v>32075000</v>
      </c>
      <c r="S2336">
        <v>30106000</v>
      </c>
      <c r="V2336">
        <v>54709000</v>
      </c>
      <c r="W2336">
        <v>41462000</v>
      </c>
      <c r="X2336">
        <v>4549000</v>
      </c>
      <c r="AB2336">
        <v>382104000</v>
      </c>
      <c r="AC2336">
        <v>4477000</v>
      </c>
      <c r="AD2336">
        <v>205996000</v>
      </c>
      <c r="AF2336">
        <v>24369630</v>
      </c>
      <c r="AH2336">
        <v>257015000</v>
      </c>
      <c r="AJ2336">
        <v>78018000</v>
      </c>
      <c r="AM2336">
        <v>14375000</v>
      </c>
      <c r="AN2336">
        <v>67773000</v>
      </c>
      <c r="AO2336">
        <v>375000</v>
      </c>
      <c r="AQ2336">
        <v>-1691000</v>
      </c>
      <c r="AS2336">
        <v>1936000</v>
      </c>
      <c r="AU2336">
        <v>9081000</v>
      </c>
      <c r="AV2336">
        <v>-5614000</v>
      </c>
      <c r="AY2336">
        <v>2.78</v>
      </c>
      <c r="AZ2336">
        <v>36652500</v>
      </c>
      <c r="BA2336">
        <v>0.30355426726066598</v>
      </c>
      <c r="BB2336">
        <v>82523000</v>
      </c>
      <c r="BC2336">
        <v>82523000</v>
      </c>
      <c r="BD2336">
        <v>0.32108242709569501</v>
      </c>
      <c r="BE2336">
        <v>-6.5793825263116903E-3</v>
      </c>
      <c r="BI2336">
        <v>0.58838679251762205</v>
      </c>
      <c r="BJ2336">
        <v>3.5332568138046402E-2</v>
      </c>
      <c r="BN2336">
        <v>0.12524581457053699</v>
      </c>
      <c r="BO2336">
        <v>220.06133333333301</v>
      </c>
      <c r="BP2336">
        <v>6.7965848246587204E-2</v>
      </c>
      <c r="BQ2336">
        <v>1.80902995513965</v>
      </c>
      <c r="BR2336">
        <v>6.5827053956834503</v>
      </c>
      <c r="BS2336">
        <v>0.17736794171220399</v>
      </c>
      <c r="BU2336">
        <v>1.33141187687122E-7</v>
      </c>
    </row>
    <row r="2337" spans="3:73" x14ac:dyDescent="0.3">
      <c r="C2337">
        <v>1436208</v>
      </c>
      <c r="D2337" t="s">
        <v>4500</v>
      </c>
      <c r="E2337" t="s">
        <v>1671</v>
      </c>
      <c r="F2337" t="s">
        <v>3614</v>
      </c>
      <c r="G2337" t="s">
        <v>4153</v>
      </c>
      <c r="H2337" t="s">
        <v>4746</v>
      </c>
      <c r="I2337" t="s">
        <v>4748</v>
      </c>
      <c r="J2337">
        <v>2021</v>
      </c>
      <c r="K2337" t="s">
        <v>4062</v>
      </c>
      <c r="L2337">
        <v>18.899903999999999</v>
      </c>
      <c r="M2337">
        <v>366667000</v>
      </c>
      <c r="N2337">
        <v>92541000</v>
      </c>
      <c r="O2337">
        <v>1042000</v>
      </c>
      <c r="P2337">
        <v>8614000</v>
      </c>
      <c r="Q2337">
        <v>41230000</v>
      </c>
      <c r="S2337">
        <v>27516000</v>
      </c>
      <c r="V2337">
        <v>57273000</v>
      </c>
      <c r="W2337">
        <v>41940000</v>
      </c>
      <c r="X2337">
        <v>4155000</v>
      </c>
      <c r="AB2337">
        <v>309394000</v>
      </c>
      <c r="AC2337">
        <v>4477000</v>
      </c>
      <c r="AD2337">
        <v>138223000</v>
      </c>
      <c r="AF2337">
        <v>24209556</v>
      </c>
      <c r="AH2337">
        <v>197507000</v>
      </c>
      <c r="AJ2337">
        <v>58916000</v>
      </c>
      <c r="AM2337">
        <v>10756000</v>
      </c>
      <c r="AN2337">
        <v>49871000</v>
      </c>
      <c r="AO2337">
        <v>887000</v>
      </c>
      <c r="AQ2337">
        <v>60296000</v>
      </c>
      <c r="AS2337">
        <v>1587000</v>
      </c>
      <c r="AU2337">
        <v>-31942000</v>
      </c>
      <c r="AV2337">
        <v>-28080000</v>
      </c>
      <c r="AY2337">
        <v>2.06</v>
      </c>
      <c r="AZ2337">
        <v>34227000</v>
      </c>
      <c r="BA2337">
        <v>0.29829828816193898</v>
      </c>
      <c r="BB2337">
        <v>61514000</v>
      </c>
      <c r="BC2337">
        <v>61514000</v>
      </c>
      <c r="BD2337">
        <v>0.31145225232523399</v>
      </c>
      <c r="BE2337">
        <v>0.30528538229024799</v>
      </c>
      <c r="BI2337">
        <v>0.53865496485912301</v>
      </c>
      <c r="BJ2337">
        <v>-0.161725913511926</v>
      </c>
      <c r="BN2337">
        <v>0.15619894891004599</v>
      </c>
      <c r="BO2337">
        <v>69.350620067643703</v>
      </c>
      <c r="BP2337">
        <v>2.4845016690510299E-2</v>
      </c>
      <c r="BQ2337">
        <v>1.22343824511206</v>
      </c>
      <c r="BR2337">
        <v>9.1747106796116498</v>
      </c>
      <c r="BS2337">
        <v>0.16118929261718101</v>
      </c>
      <c r="BU2337">
        <v>1.2583890521471001E-7</v>
      </c>
    </row>
    <row r="2338" spans="3:73" x14ac:dyDescent="0.3">
      <c r="C2338">
        <v>1436208</v>
      </c>
      <c r="D2338" t="s">
        <v>4500</v>
      </c>
      <c r="E2338" t="s">
        <v>1671</v>
      </c>
      <c r="F2338" t="s">
        <v>3614</v>
      </c>
      <c r="G2338" t="s">
        <v>4153</v>
      </c>
      <c r="H2338" t="s">
        <v>4746</v>
      </c>
      <c r="I2338" t="s">
        <v>4748</v>
      </c>
      <c r="J2338">
        <v>2020</v>
      </c>
      <c r="K2338" t="s">
        <v>4062</v>
      </c>
      <c r="L2338">
        <v>13.271527000000001</v>
      </c>
      <c r="M2338">
        <v>338616000</v>
      </c>
      <c r="N2338">
        <v>54963000</v>
      </c>
      <c r="O2338">
        <v>768000</v>
      </c>
      <c r="P2338">
        <v>3867000</v>
      </c>
      <c r="Q2338">
        <v>27224000</v>
      </c>
      <c r="S2338">
        <v>22616000</v>
      </c>
      <c r="V2338">
        <v>79423000</v>
      </c>
      <c r="W2338">
        <v>36406000</v>
      </c>
      <c r="X2338">
        <v>10197000</v>
      </c>
      <c r="AB2338">
        <v>259193000</v>
      </c>
      <c r="AC2338">
        <v>4477000</v>
      </c>
      <c r="AD2338">
        <v>88352000</v>
      </c>
      <c r="AF2338">
        <v>24194060</v>
      </c>
      <c r="AH2338">
        <v>176724000</v>
      </c>
      <c r="AJ2338">
        <v>47597000</v>
      </c>
      <c r="AM2338">
        <v>10827000</v>
      </c>
      <c r="AN2338">
        <v>37995000</v>
      </c>
      <c r="AO2338">
        <v>1053000</v>
      </c>
      <c r="AQ2338">
        <v>-2037000</v>
      </c>
      <c r="AS2338">
        <v>1212000</v>
      </c>
      <c r="AU2338">
        <v>-2718000</v>
      </c>
      <c r="AV2338">
        <v>3799000</v>
      </c>
      <c r="AY2338">
        <v>1.57</v>
      </c>
      <c r="AZ2338">
        <v>27226000</v>
      </c>
      <c r="BA2338">
        <v>0.269329576062108</v>
      </c>
      <c r="BB2338">
        <v>49875000</v>
      </c>
      <c r="BC2338">
        <v>49875000</v>
      </c>
      <c r="BD2338">
        <v>0.28221973246418097</v>
      </c>
      <c r="BE2338">
        <v>-1.1526448020642399E-2</v>
      </c>
      <c r="BI2338">
        <v>0.52190091431001495</v>
      </c>
      <c r="BJ2338">
        <v>-1.5379914442860101E-2</v>
      </c>
      <c r="BN2338">
        <v>0.23455182271363401</v>
      </c>
      <c r="BO2338">
        <v>47.364672364672401</v>
      </c>
      <c r="BP2338">
        <v>2.1095423831236599E-2</v>
      </c>
      <c r="BQ2338">
        <v>0.76193484590452099</v>
      </c>
      <c r="BR2338">
        <v>8.4532019108280299</v>
      </c>
      <c r="BS2338">
        <v>0.146589606972411</v>
      </c>
      <c r="BU2338">
        <v>8.0389120809589794E-8</v>
      </c>
    </row>
    <row r="2339" spans="3:73" x14ac:dyDescent="0.3">
      <c r="C2339">
        <v>1436208</v>
      </c>
      <c r="D2339" t="s">
        <v>4500</v>
      </c>
      <c r="E2339" t="s">
        <v>1671</v>
      </c>
      <c r="F2339" t="s">
        <v>3614</v>
      </c>
      <c r="G2339" t="s">
        <v>4153</v>
      </c>
      <c r="H2339" t="s">
        <v>4746</v>
      </c>
      <c r="I2339" t="s">
        <v>4748</v>
      </c>
      <c r="J2339">
        <v>2019</v>
      </c>
      <c r="K2339" t="s">
        <v>4062</v>
      </c>
      <c r="L2339">
        <v>13.062925999999999</v>
      </c>
      <c r="M2339">
        <v>283620000</v>
      </c>
      <c r="N2339">
        <v>52967000</v>
      </c>
      <c r="O2339">
        <v>1724000</v>
      </c>
      <c r="P2339">
        <v>1767000</v>
      </c>
      <c r="Q2339">
        <v>27228000</v>
      </c>
      <c r="S2339">
        <v>21038000</v>
      </c>
      <c r="V2339">
        <v>61231000</v>
      </c>
      <c r="W2339">
        <v>51933000</v>
      </c>
      <c r="X2339">
        <v>5168000</v>
      </c>
      <c r="AB2339">
        <v>222389000</v>
      </c>
      <c r="AC2339">
        <v>3060000</v>
      </c>
      <c r="AD2339">
        <v>50357000</v>
      </c>
      <c r="AF2339">
        <v>24320079</v>
      </c>
      <c r="AH2339">
        <v>168956000</v>
      </c>
      <c r="AJ2339">
        <v>37840000</v>
      </c>
      <c r="AM2339">
        <v>8746000</v>
      </c>
      <c r="AN2339">
        <v>28844000</v>
      </c>
      <c r="AO2339">
        <v>702000</v>
      </c>
      <c r="AQ2339">
        <v>-4193000</v>
      </c>
      <c r="AS2339">
        <v>1014000</v>
      </c>
      <c r="AU2339">
        <v>-15113000</v>
      </c>
      <c r="AV2339">
        <v>18431000</v>
      </c>
      <c r="AY2339">
        <v>1.18</v>
      </c>
      <c r="BA2339">
        <v>0.22396363550273399</v>
      </c>
      <c r="BB2339">
        <v>38292000</v>
      </c>
      <c r="BC2339">
        <v>38292000</v>
      </c>
      <c r="BD2339">
        <v>0.226638888231255</v>
      </c>
      <c r="BE2339">
        <v>-2.4817112147541402E-2</v>
      </c>
      <c r="BI2339">
        <v>0.59571257316127202</v>
      </c>
      <c r="BJ2339">
        <v>-8.9449324084377002E-2</v>
      </c>
      <c r="BN2339">
        <v>0.21589098088992301</v>
      </c>
      <c r="BO2339">
        <v>54.547008547008502</v>
      </c>
      <c r="BP2339">
        <v>3.3196618720274199E-2</v>
      </c>
      <c r="BQ2339">
        <v>0.495619355708317</v>
      </c>
      <c r="BR2339">
        <v>11.070276271186399</v>
      </c>
      <c r="BS2339">
        <v>0.129700659654929</v>
      </c>
      <c r="BU2339">
        <v>6.9312118315204395E-8</v>
      </c>
    </row>
    <row r="2340" spans="3:73" x14ac:dyDescent="0.3">
      <c r="C2340">
        <v>1436208</v>
      </c>
      <c r="D2340" t="s">
        <v>4500</v>
      </c>
      <c r="E2340" t="s">
        <v>1671</v>
      </c>
      <c r="F2340" t="s">
        <v>3614</v>
      </c>
      <c r="G2340" t="s">
        <v>4153</v>
      </c>
      <c r="H2340" t="s">
        <v>4746</v>
      </c>
      <c r="I2340" t="s">
        <v>4748</v>
      </c>
      <c r="J2340">
        <v>2018</v>
      </c>
      <c r="K2340" t="s">
        <v>4062</v>
      </c>
      <c r="L2340">
        <v>12.045571000000001</v>
      </c>
    </row>
    <row r="2341" spans="3:73" x14ac:dyDescent="0.3">
      <c r="C2341">
        <v>1436208</v>
      </c>
      <c r="D2341" t="s">
        <v>4500</v>
      </c>
      <c r="E2341" t="s">
        <v>1671</v>
      </c>
      <c r="F2341" t="s">
        <v>3614</v>
      </c>
      <c r="G2341" t="s">
        <v>4153</v>
      </c>
      <c r="H2341" t="s">
        <v>4746</v>
      </c>
      <c r="I2341" t="s">
        <v>4748</v>
      </c>
      <c r="J2341">
        <v>2017</v>
      </c>
      <c r="K2341" t="s">
        <v>4062</v>
      </c>
    </row>
    <row r="2342" spans="3:73" x14ac:dyDescent="0.3">
      <c r="C2342">
        <v>90896</v>
      </c>
      <c r="D2342" t="s">
        <v>4330</v>
      </c>
      <c r="E2342" t="s">
        <v>709</v>
      </c>
      <c r="F2342" t="s">
        <v>3614</v>
      </c>
      <c r="G2342" t="s">
        <v>4153</v>
      </c>
      <c r="H2342" t="s">
        <v>4746</v>
      </c>
      <c r="I2342" t="s">
        <v>4749</v>
      </c>
      <c r="J2342">
        <v>2026</v>
      </c>
      <c r="K2342" t="s">
        <v>4062</v>
      </c>
      <c r="L2342">
        <v>85.291437000000002</v>
      </c>
    </row>
    <row r="2343" spans="3:73" x14ac:dyDescent="0.3">
      <c r="C2343">
        <v>90896</v>
      </c>
      <c r="D2343" t="s">
        <v>4330</v>
      </c>
      <c r="E2343" t="s">
        <v>709</v>
      </c>
      <c r="F2343" t="s">
        <v>3614</v>
      </c>
      <c r="G2343" t="s">
        <v>4153</v>
      </c>
      <c r="H2343" t="s">
        <v>4746</v>
      </c>
      <c r="I2343" t="s">
        <v>4749</v>
      </c>
      <c r="J2343">
        <v>2025</v>
      </c>
      <c r="K2343" t="s">
        <v>4062</v>
      </c>
      <c r="L2343">
        <v>78.185846999999995</v>
      </c>
      <c r="M2343">
        <v>2110408000</v>
      </c>
      <c r="N2343">
        <v>1086498000</v>
      </c>
      <c r="O2343">
        <v>610338000</v>
      </c>
      <c r="P2343">
        <v>84103000</v>
      </c>
      <c r="Q2343">
        <v>360629000</v>
      </c>
      <c r="S2343">
        <v>307140000</v>
      </c>
      <c r="U2343">
        <v>357973000</v>
      </c>
      <c r="W2343">
        <v>451308000</v>
      </c>
      <c r="X2343">
        <v>65136000</v>
      </c>
      <c r="AB2343">
        <v>1544438000</v>
      </c>
      <c r="AD2343">
        <v>975981000</v>
      </c>
      <c r="AE2343">
        <v>1584000</v>
      </c>
      <c r="AG2343">
        <v>664023000</v>
      </c>
      <c r="AJ2343">
        <v>237032000</v>
      </c>
      <c r="AM2343">
        <v>53724000</v>
      </c>
      <c r="AN2343">
        <v>198413000</v>
      </c>
      <c r="AO2343">
        <v>8468000</v>
      </c>
      <c r="AQ2343">
        <v>240857000</v>
      </c>
      <c r="AR2343">
        <v>30054000</v>
      </c>
      <c r="AS2343">
        <v>41910000</v>
      </c>
      <c r="AU2343">
        <v>-46155000</v>
      </c>
      <c r="AV2343">
        <v>-73038000</v>
      </c>
      <c r="AY2343">
        <v>3.45</v>
      </c>
      <c r="AZ2343">
        <v>339683000</v>
      </c>
      <c r="BB2343">
        <v>260605000</v>
      </c>
      <c r="BC2343">
        <v>260605000</v>
      </c>
      <c r="BO2343">
        <v>30.775271610770002</v>
      </c>
      <c r="BP2343">
        <v>1.3523757611210101</v>
      </c>
      <c r="BQ2343">
        <v>1.60836723479309</v>
      </c>
      <c r="BR2343">
        <v>22.662564347826098</v>
      </c>
      <c r="BS2343">
        <v>0.12846938498016799</v>
      </c>
      <c r="BU2343">
        <v>1.7465328627630199E-7</v>
      </c>
    </row>
    <row r="2344" spans="3:73" x14ac:dyDescent="0.3">
      <c r="C2344">
        <v>90896</v>
      </c>
      <c r="D2344" t="s">
        <v>4330</v>
      </c>
      <c r="E2344" t="s">
        <v>709</v>
      </c>
      <c r="F2344" t="s">
        <v>3614</v>
      </c>
      <c r="G2344" t="s">
        <v>4153</v>
      </c>
      <c r="H2344" t="s">
        <v>4746</v>
      </c>
      <c r="I2344" t="s">
        <v>4749</v>
      </c>
      <c r="J2344">
        <v>2024</v>
      </c>
      <c r="K2344" t="s">
        <v>4062</v>
      </c>
      <c r="L2344">
        <v>86.463370999999995</v>
      </c>
      <c r="M2344">
        <v>1923341000</v>
      </c>
      <c r="N2344">
        <v>918302000</v>
      </c>
      <c r="O2344">
        <v>495063000</v>
      </c>
      <c r="P2344">
        <v>64632000</v>
      </c>
      <c r="Q2344">
        <v>318737000</v>
      </c>
      <c r="S2344">
        <v>290930000</v>
      </c>
      <c r="U2344">
        <v>357973000</v>
      </c>
      <c r="W2344">
        <v>389601000</v>
      </c>
      <c r="X2344">
        <v>50820000</v>
      </c>
      <c r="AB2344">
        <v>1422370000</v>
      </c>
      <c r="AD2344">
        <v>866485000</v>
      </c>
      <c r="AE2344">
        <v>1605000</v>
      </c>
      <c r="AG2344">
        <v>485794000</v>
      </c>
      <c r="AJ2344">
        <v>175205000</v>
      </c>
      <c r="AM2344">
        <v>47136000</v>
      </c>
      <c r="AN2344">
        <v>146696000</v>
      </c>
      <c r="AO2344">
        <v>4613000</v>
      </c>
      <c r="AQ2344">
        <v>222704000</v>
      </c>
      <c r="AR2344">
        <v>16699000</v>
      </c>
      <c r="AS2344">
        <v>34910000</v>
      </c>
      <c r="AU2344">
        <v>-485678000</v>
      </c>
      <c r="AV2344">
        <v>10864000</v>
      </c>
      <c r="AY2344">
        <v>2.5499999999999998</v>
      </c>
      <c r="AZ2344">
        <v>260487500</v>
      </c>
      <c r="BB2344">
        <v>198445000</v>
      </c>
      <c r="BC2344">
        <v>198445000</v>
      </c>
      <c r="BO2344">
        <v>43.018642965532202</v>
      </c>
      <c r="BP2344">
        <v>1.2706923236850001</v>
      </c>
      <c r="BQ2344">
        <v>1.53892058798617</v>
      </c>
      <c r="BR2344">
        <v>33.907204313725501</v>
      </c>
      <c r="BS2344">
        <v>0.103134908638399</v>
      </c>
      <c r="BU2344">
        <v>1.5501001571321099E-7</v>
      </c>
    </row>
    <row r="2345" spans="3:73" x14ac:dyDescent="0.3">
      <c r="C2345">
        <v>90896</v>
      </c>
      <c r="D2345" t="s">
        <v>4330</v>
      </c>
      <c r="E2345" t="s">
        <v>709</v>
      </c>
      <c r="F2345" t="s">
        <v>3614</v>
      </c>
      <c r="G2345" t="s">
        <v>4153</v>
      </c>
      <c r="H2345" t="s">
        <v>4746</v>
      </c>
      <c r="I2345" t="s">
        <v>4749</v>
      </c>
      <c r="J2345">
        <v>2023</v>
      </c>
      <c r="K2345" t="s">
        <v>4062</v>
      </c>
      <c r="L2345">
        <v>65.62312</v>
      </c>
      <c r="M2345">
        <v>1562724000</v>
      </c>
      <c r="N2345">
        <v>1043466000</v>
      </c>
      <c r="O2345">
        <v>747453000</v>
      </c>
      <c r="P2345">
        <v>67296000</v>
      </c>
      <c r="Q2345">
        <v>202238000</v>
      </c>
      <c r="S2345">
        <v>177125000</v>
      </c>
      <c r="U2345">
        <v>196574000</v>
      </c>
      <c r="W2345">
        <v>248917000</v>
      </c>
      <c r="X2345">
        <v>44702000</v>
      </c>
      <c r="AB2345">
        <v>1233001000</v>
      </c>
      <c r="AD2345">
        <v>725672000</v>
      </c>
      <c r="AE2345">
        <v>1585000</v>
      </c>
      <c r="AG2345">
        <v>818681000</v>
      </c>
      <c r="AJ2345">
        <v>518285000</v>
      </c>
      <c r="AM2345">
        <v>132094000</v>
      </c>
      <c r="AN2345">
        <v>401802000</v>
      </c>
      <c r="AO2345">
        <v>3276000</v>
      </c>
      <c r="AQ2345">
        <v>416225000</v>
      </c>
      <c r="AR2345">
        <v>-39920000</v>
      </c>
      <c r="AS2345">
        <v>26726000</v>
      </c>
      <c r="AU2345">
        <v>-61179000</v>
      </c>
      <c r="AV2345">
        <v>-37019000</v>
      </c>
      <c r="AY2345">
        <v>7.05</v>
      </c>
      <c r="AZ2345">
        <v>221786000</v>
      </c>
      <c r="BB2345">
        <v>537172000</v>
      </c>
      <c r="BC2345">
        <v>537172000</v>
      </c>
      <c r="BO2345">
        <v>163.97191697191701</v>
      </c>
      <c r="BP2345">
        <v>3.00282021718083</v>
      </c>
      <c r="BQ2345">
        <v>3.3795522202179802</v>
      </c>
      <c r="BR2345">
        <v>9.3082439716312102</v>
      </c>
      <c r="BS2345">
        <v>0.32587321502577898</v>
      </c>
      <c r="BU2345">
        <v>3.7521704848576798E-7</v>
      </c>
    </row>
    <row r="2346" spans="3:73" x14ac:dyDescent="0.3">
      <c r="C2346">
        <v>90896</v>
      </c>
      <c r="D2346" t="s">
        <v>4330</v>
      </c>
      <c r="E2346" t="s">
        <v>709</v>
      </c>
      <c r="F2346" t="s">
        <v>3614</v>
      </c>
      <c r="G2346" t="s">
        <v>4153</v>
      </c>
      <c r="H2346" t="s">
        <v>4746</v>
      </c>
      <c r="I2346" t="s">
        <v>4749</v>
      </c>
      <c r="J2346">
        <v>2022</v>
      </c>
      <c r="K2346" t="s">
        <v>4062</v>
      </c>
      <c r="L2346">
        <v>58.132534</v>
      </c>
      <c r="M2346">
        <v>1234619000</v>
      </c>
      <c r="N2346">
        <v>782260000</v>
      </c>
      <c r="O2346">
        <v>435413000</v>
      </c>
      <c r="P2346">
        <v>90536000</v>
      </c>
      <c r="Q2346">
        <v>241334000</v>
      </c>
      <c r="S2346">
        <v>132985000</v>
      </c>
      <c r="U2346">
        <v>191970000</v>
      </c>
      <c r="W2346">
        <v>350112000</v>
      </c>
      <c r="X2346">
        <v>92159000</v>
      </c>
      <c r="AA2346">
        <v>12430000</v>
      </c>
      <c r="AB2346">
        <v>825113000</v>
      </c>
      <c r="AD2346">
        <v>327902000</v>
      </c>
      <c r="AE2346">
        <v>1573000</v>
      </c>
      <c r="AG2346">
        <v>589123000</v>
      </c>
      <c r="AJ2346">
        <v>332905000</v>
      </c>
      <c r="AM2346">
        <v>82385000</v>
      </c>
      <c r="AN2346">
        <v>248044000</v>
      </c>
      <c r="AO2346">
        <v>3245000</v>
      </c>
      <c r="AQ2346">
        <v>224479000</v>
      </c>
      <c r="AR2346">
        <v>42750000</v>
      </c>
      <c r="AS2346">
        <v>20936000</v>
      </c>
      <c r="AU2346">
        <v>-31967000</v>
      </c>
      <c r="AV2346">
        <v>-19936000</v>
      </c>
      <c r="AY2346">
        <v>4.37</v>
      </c>
      <c r="AZ2346">
        <v>203723500</v>
      </c>
      <c r="BB2346">
        <v>333674000</v>
      </c>
      <c r="BC2346">
        <v>333674000</v>
      </c>
      <c r="BO2346">
        <v>102.82711864406799</v>
      </c>
      <c r="BP2346">
        <v>1.24363917832008</v>
      </c>
      <c r="BQ2346">
        <v>1.5450084544374401</v>
      </c>
      <c r="BR2346">
        <v>13.302639359267699</v>
      </c>
      <c r="BS2346">
        <v>0.30061821835312302</v>
      </c>
      <c r="BU2346">
        <v>3.0788410021415198E-7</v>
      </c>
    </row>
    <row r="2347" spans="3:73" x14ac:dyDescent="0.3">
      <c r="C2347">
        <v>90896</v>
      </c>
      <c r="D2347" t="s">
        <v>4330</v>
      </c>
      <c r="E2347" t="s">
        <v>709</v>
      </c>
      <c r="F2347" t="s">
        <v>3614</v>
      </c>
      <c r="G2347" t="s">
        <v>4153</v>
      </c>
      <c r="H2347" t="s">
        <v>4746</v>
      </c>
      <c r="I2347" t="s">
        <v>4749</v>
      </c>
      <c r="J2347">
        <v>2021</v>
      </c>
      <c r="K2347" t="s">
        <v>4062</v>
      </c>
      <c r="L2347">
        <v>55.133715000000002</v>
      </c>
      <c r="M2347">
        <v>917902000</v>
      </c>
      <c r="N2347">
        <v>499767000</v>
      </c>
      <c r="O2347">
        <v>262581000</v>
      </c>
      <c r="P2347">
        <v>57481000</v>
      </c>
      <c r="Q2347">
        <v>166113000</v>
      </c>
      <c r="S2347">
        <v>115140000</v>
      </c>
      <c r="U2347">
        <v>191803000</v>
      </c>
      <c r="W2347">
        <v>263642000</v>
      </c>
      <c r="X2347">
        <v>57214000</v>
      </c>
      <c r="AA2347">
        <v>39330000</v>
      </c>
      <c r="AB2347">
        <v>568611000</v>
      </c>
      <c r="AD2347">
        <v>82898000</v>
      </c>
      <c r="AE2347">
        <v>1569000</v>
      </c>
      <c r="AG2347">
        <v>99115000</v>
      </c>
      <c r="AJ2347">
        <v>108759000</v>
      </c>
      <c r="AM2347">
        <v>26501000</v>
      </c>
      <c r="AN2347">
        <v>33886000</v>
      </c>
      <c r="AO2347">
        <v>3813000</v>
      </c>
      <c r="AP2347">
        <v>12100000</v>
      </c>
      <c r="AQ2347">
        <v>153897000</v>
      </c>
      <c r="AR2347">
        <v>64740000</v>
      </c>
      <c r="AS2347">
        <v>17704000</v>
      </c>
      <c r="AU2347">
        <v>-56808000</v>
      </c>
      <c r="AV2347">
        <v>-47813000</v>
      </c>
      <c r="AY2347">
        <v>0.6</v>
      </c>
      <c r="AZ2347">
        <v>146249500</v>
      </c>
      <c r="BB2347">
        <v>64200000</v>
      </c>
      <c r="BC2347">
        <v>76300000</v>
      </c>
      <c r="BO2347">
        <v>16.837136113296602</v>
      </c>
      <c r="BP2347">
        <v>0.99597560328020596</v>
      </c>
      <c r="BQ2347">
        <v>1.26555708119344</v>
      </c>
      <c r="BR2347">
        <v>91.889525000000006</v>
      </c>
      <c r="BS2347">
        <v>5.9594344815700001E-2</v>
      </c>
      <c r="BU2347">
        <v>5.8177258266196E-8</v>
      </c>
    </row>
    <row r="2348" spans="3:73" x14ac:dyDescent="0.3">
      <c r="C2348">
        <v>90896</v>
      </c>
      <c r="D2348" t="s">
        <v>4330</v>
      </c>
      <c r="E2348" t="s">
        <v>709</v>
      </c>
      <c r="F2348" t="s">
        <v>3614</v>
      </c>
      <c r="G2348" t="s">
        <v>4153</v>
      </c>
      <c r="H2348" t="s">
        <v>4746</v>
      </c>
      <c r="I2348" t="s">
        <v>4749</v>
      </c>
      <c r="J2348">
        <v>2020</v>
      </c>
      <c r="K2348" t="s">
        <v>4062</v>
      </c>
      <c r="L2348">
        <v>25.071546999999999</v>
      </c>
      <c r="M2348">
        <v>781700000</v>
      </c>
      <c r="N2348">
        <v>398813000</v>
      </c>
      <c r="O2348">
        <v>209455000</v>
      </c>
      <c r="P2348">
        <v>45733000</v>
      </c>
      <c r="Q2348">
        <v>126386000</v>
      </c>
      <c r="S2348">
        <v>109291000</v>
      </c>
      <c r="U2348">
        <v>173521000</v>
      </c>
      <c r="W2348">
        <v>186647000</v>
      </c>
      <c r="X2348">
        <v>38703000</v>
      </c>
      <c r="AA2348">
        <v>77330000</v>
      </c>
      <c r="AB2348">
        <v>474315000</v>
      </c>
      <c r="AD2348">
        <v>-48000</v>
      </c>
      <c r="AE2348">
        <v>1570000</v>
      </c>
      <c r="AG2348">
        <v>59984000</v>
      </c>
      <c r="AJ2348">
        <v>86455000</v>
      </c>
      <c r="AM2348">
        <v>26894000</v>
      </c>
      <c r="AN2348">
        <v>5998000</v>
      </c>
      <c r="AO2348">
        <v>4632000</v>
      </c>
      <c r="AP2348">
        <v>13100000</v>
      </c>
      <c r="AQ2348">
        <v>76743000</v>
      </c>
      <c r="AS2348">
        <v>18546000</v>
      </c>
      <c r="AU2348">
        <v>-14093000</v>
      </c>
      <c r="AV2348">
        <v>21569000</v>
      </c>
      <c r="AY2348">
        <v>0.11</v>
      </c>
      <c r="AZ2348">
        <v>124512000</v>
      </c>
      <c r="BB2348">
        <v>37524000</v>
      </c>
      <c r="BC2348">
        <v>50624000</v>
      </c>
      <c r="BO2348">
        <v>8.1010362694300504</v>
      </c>
      <c r="BP2348">
        <v>1.12219858877989</v>
      </c>
      <c r="BQ2348">
        <v>1.45958413475705</v>
      </c>
      <c r="BR2348">
        <v>227.92315454545499</v>
      </c>
      <c r="BS2348">
        <v>1.2645604714166699E-2</v>
      </c>
      <c r="BU2348">
        <v>5.8144274796285199E-9</v>
      </c>
    </row>
    <row r="2349" spans="3:73" x14ac:dyDescent="0.3">
      <c r="C2349">
        <v>90896</v>
      </c>
      <c r="D2349" t="s">
        <v>4330</v>
      </c>
      <c r="E2349" t="s">
        <v>709</v>
      </c>
      <c r="F2349" t="s">
        <v>3614</v>
      </c>
      <c r="G2349" t="s">
        <v>4153</v>
      </c>
      <c r="H2349" t="s">
        <v>4746</v>
      </c>
      <c r="I2349" t="s">
        <v>4749</v>
      </c>
      <c r="J2349">
        <v>2019</v>
      </c>
      <c r="K2349" t="s">
        <v>4062</v>
      </c>
      <c r="L2349">
        <v>24.297778000000001</v>
      </c>
      <c r="M2349">
        <v>699954000</v>
      </c>
      <c r="N2349">
        <v>318290000</v>
      </c>
      <c r="O2349">
        <v>126634000</v>
      </c>
      <c r="P2349">
        <v>57649000</v>
      </c>
      <c r="Q2349">
        <v>122638000</v>
      </c>
      <c r="S2349">
        <v>108587000</v>
      </c>
      <c r="U2349">
        <v>173406000</v>
      </c>
      <c r="W2349">
        <v>206303000</v>
      </c>
      <c r="X2349">
        <v>43421000</v>
      </c>
      <c r="AA2349">
        <v>54330000</v>
      </c>
      <c r="AB2349">
        <v>411972000</v>
      </c>
      <c r="AD2349">
        <v>-58208000</v>
      </c>
      <c r="AE2349">
        <v>1569000</v>
      </c>
      <c r="AG2349">
        <v>66463000</v>
      </c>
      <c r="AJ2349">
        <v>-29742000</v>
      </c>
      <c r="AM2349">
        <v>16905000</v>
      </c>
      <c r="AN2349">
        <v>9157000</v>
      </c>
      <c r="AO2349">
        <v>5333000</v>
      </c>
      <c r="AP2349">
        <v>11300000</v>
      </c>
      <c r="AQ2349">
        <v>65228000</v>
      </c>
      <c r="AS2349">
        <v>16079000</v>
      </c>
      <c r="AU2349">
        <v>-2030000</v>
      </c>
      <c r="AV2349">
        <v>-72518000</v>
      </c>
      <c r="AY2349">
        <v>0.16</v>
      </c>
      <c r="BB2349">
        <v>31395000</v>
      </c>
      <c r="BC2349">
        <v>42695000</v>
      </c>
      <c r="BO2349">
        <v>5.8869304331520702</v>
      </c>
      <c r="BP2349">
        <v>0.61382529580277601</v>
      </c>
      <c r="BQ2349">
        <v>0.94837205469624797</v>
      </c>
      <c r="BR2349">
        <v>151.86111249999999</v>
      </c>
      <c r="BS2349">
        <v>2.2227238744380699E-2</v>
      </c>
      <c r="BU2349">
        <v>9.4366716184595097E-9</v>
      </c>
    </row>
    <row r="2350" spans="3:73" x14ac:dyDescent="0.3">
      <c r="C2350">
        <v>90896</v>
      </c>
      <c r="D2350" t="s">
        <v>4330</v>
      </c>
      <c r="E2350" t="s">
        <v>709</v>
      </c>
      <c r="F2350" t="s">
        <v>3614</v>
      </c>
      <c r="G2350" t="s">
        <v>4153</v>
      </c>
      <c r="H2350" t="s">
        <v>4746</v>
      </c>
      <c r="I2350" t="s">
        <v>4749</v>
      </c>
      <c r="J2350">
        <v>2018</v>
      </c>
      <c r="K2350" t="s">
        <v>4062</v>
      </c>
      <c r="L2350">
        <v>24.530249000000001</v>
      </c>
    </row>
    <row r="2351" spans="3:73" x14ac:dyDescent="0.3">
      <c r="C2351">
        <v>90896</v>
      </c>
      <c r="D2351" t="s">
        <v>4330</v>
      </c>
      <c r="E2351" t="s">
        <v>709</v>
      </c>
      <c r="F2351" t="s">
        <v>3614</v>
      </c>
      <c r="G2351" t="s">
        <v>4153</v>
      </c>
      <c r="H2351" t="s">
        <v>4746</v>
      </c>
      <c r="I2351" t="s">
        <v>4749</v>
      </c>
      <c r="J2351">
        <v>2017</v>
      </c>
      <c r="K2351" t="s">
        <v>4062</v>
      </c>
      <c r="L2351">
        <v>9.1549700000000005</v>
      </c>
      <c r="M2351">
        <v>55644000</v>
      </c>
      <c r="N2351">
        <v>37302000</v>
      </c>
      <c r="P2351">
        <v>12751000</v>
      </c>
      <c r="Q2351">
        <v>12233000</v>
      </c>
      <c r="S2351">
        <v>10976000</v>
      </c>
      <c r="W2351">
        <v>18385000</v>
      </c>
      <c r="AB2351">
        <v>25299000</v>
      </c>
      <c r="AC2351">
        <v>65744000</v>
      </c>
      <c r="AD2351">
        <v>85560000</v>
      </c>
      <c r="AE2351">
        <v>312000</v>
      </c>
      <c r="AG2351">
        <v>21977000</v>
      </c>
      <c r="AJ2351">
        <v>349000</v>
      </c>
      <c r="AM2351">
        <v>0</v>
      </c>
      <c r="AN2351">
        <v>5000</v>
      </c>
      <c r="AO2351">
        <v>344000</v>
      </c>
      <c r="AQ2351">
        <v>2868000</v>
      </c>
      <c r="AU2351">
        <v>857000</v>
      </c>
      <c r="AY2351">
        <v>0</v>
      </c>
      <c r="BB2351">
        <v>349000</v>
      </c>
      <c r="BC2351">
        <v>349000</v>
      </c>
      <c r="BO2351">
        <v>1.01453488372093</v>
      </c>
      <c r="BQ2351">
        <v>1.36355724775632</v>
      </c>
      <c r="BS2351">
        <v>1.9763627020830899E-4</v>
      </c>
    </row>
    <row r="2352" spans="3:73" x14ac:dyDescent="0.3">
      <c r="C2352">
        <v>827187</v>
      </c>
      <c r="D2352" t="s">
        <v>4379</v>
      </c>
      <c r="E2352" t="s">
        <v>2038</v>
      </c>
      <c r="F2352" t="s">
        <v>3614</v>
      </c>
      <c r="G2352" t="s">
        <v>4110</v>
      </c>
      <c r="H2352" t="s">
        <v>4740</v>
      </c>
      <c r="I2352" t="s">
        <v>4750</v>
      </c>
      <c r="J2352">
        <v>2026</v>
      </c>
      <c r="K2352" t="s">
        <v>4062</v>
      </c>
      <c r="L2352">
        <v>4.3144369999999999</v>
      </c>
    </row>
    <row r="2353" spans="3:73" x14ac:dyDescent="0.3">
      <c r="C2353">
        <v>827187</v>
      </c>
      <c r="D2353" t="s">
        <v>4379</v>
      </c>
      <c r="E2353" t="s">
        <v>2038</v>
      </c>
      <c r="F2353" t="s">
        <v>3614</v>
      </c>
      <c r="G2353" t="s">
        <v>4110</v>
      </c>
      <c r="H2353" t="s">
        <v>4740</v>
      </c>
      <c r="I2353" t="s">
        <v>4750</v>
      </c>
      <c r="J2353">
        <v>2025</v>
      </c>
      <c r="K2353" t="s">
        <v>4062</v>
      </c>
      <c r="L2353">
        <v>7.8183939999999996</v>
      </c>
      <c r="M2353">
        <v>680060000</v>
      </c>
      <c r="N2353">
        <v>149957000</v>
      </c>
      <c r="O2353">
        <v>1693000</v>
      </c>
      <c r="P2353">
        <v>15502000</v>
      </c>
      <c r="Q2353">
        <v>82233000</v>
      </c>
      <c r="S2353">
        <v>86528000</v>
      </c>
      <c r="U2353">
        <v>64000000</v>
      </c>
      <c r="V2353">
        <v>1258535000</v>
      </c>
      <c r="W2353">
        <v>912546000</v>
      </c>
      <c r="X2353">
        <v>117977000</v>
      </c>
      <c r="Z2353">
        <v>588200000</v>
      </c>
      <c r="AB2353">
        <v>-578475000</v>
      </c>
      <c r="AD2353">
        <v>-611158000</v>
      </c>
      <c r="AE2353">
        <v>229000</v>
      </c>
      <c r="AF2353">
        <v>22860000</v>
      </c>
      <c r="AG2353">
        <v>832951000</v>
      </c>
      <c r="AI2353">
        <v>578499000</v>
      </c>
      <c r="AJ2353">
        <v>-46592000</v>
      </c>
      <c r="AK2353">
        <v>33942000</v>
      </c>
      <c r="AL2353">
        <v>879543000</v>
      </c>
      <c r="AM2353">
        <v>35984000</v>
      </c>
      <c r="AN2353">
        <v>-131958000</v>
      </c>
      <c r="AQ2353">
        <v>-3283000</v>
      </c>
      <c r="AS2353">
        <v>55608000</v>
      </c>
      <c r="AU2353">
        <v>-17687000</v>
      </c>
      <c r="AV2353">
        <v>20713000</v>
      </c>
      <c r="AY2353">
        <v>-5.77</v>
      </c>
      <c r="AZ2353">
        <v>92692500</v>
      </c>
      <c r="BH2353">
        <v>6.2410551015454301</v>
      </c>
      <c r="BN2353">
        <v>1.85062347439932</v>
      </c>
      <c r="BP2353">
        <v>1.8552489408753101E-3</v>
      </c>
      <c r="BQ2353">
        <v>7.4214340975687798E-2</v>
      </c>
      <c r="BR2353">
        <v>-1.35500762564991</v>
      </c>
      <c r="BS2353">
        <v>0.22811357448463601</v>
      </c>
      <c r="BU2353">
        <v>7.7984585989022903E-8</v>
      </c>
    </row>
    <row r="2354" spans="3:73" x14ac:dyDescent="0.3">
      <c r="C2354">
        <v>827187</v>
      </c>
      <c r="D2354" t="s">
        <v>4379</v>
      </c>
      <c r="E2354" t="s">
        <v>2038</v>
      </c>
      <c r="F2354" t="s">
        <v>3614</v>
      </c>
      <c r="G2354" t="s">
        <v>4110</v>
      </c>
      <c r="H2354" t="s">
        <v>4740</v>
      </c>
      <c r="I2354" t="s">
        <v>4750</v>
      </c>
      <c r="J2354">
        <v>2024</v>
      </c>
      <c r="K2354" t="s">
        <v>4062</v>
      </c>
      <c r="L2354">
        <v>13.46025</v>
      </c>
      <c r="M2354">
        <v>860810000</v>
      </c>
      <c r="N2354">
        <v>181284000</v>
      </c>
      <c r="O2354">
        <v>1950000</v>
      </c>
      <c r="P2354">
        <v>17516000</v>
      </c>
      <c r="Q2354">
        <v>103152000</v>
      </c>
      <c r="S2354">
        <v>129574000</v>
      </c>
      <c r="U2354">
        <v>64000000</v>
      </c>
      <c r="V2354">
        <v>1312396000</v>
      </c>
      <c r="W2354">
        <v>908012000</v>
      </c>
      <c r="X2354">
        <v>107619000</v>
      </c>
      <c r="Z2354">
        <v>546600000</v>
      </c>
      <c r="AB2354">
        <v>-451586000</v>
      </c>
      <c r="AD2354">
        <v>-479200000</v>
      </c>
      <c r="AE2354">
        <v>224000</v>
      </c>
      <c r="AF2354">
        <v>22388000</v>
      </c>
      <c r="AG2354">
        <v>1002773000</v>
      </c>
      <c r="AI2354">
        <v>679523000</v>
      </c>
      <c r="AJ2354">
        <v>22872000</v>
      </c>
      <c r="AK2354">
        <v>45255000</v>
      </c>
      <c r="AL2354">
        <v>979901000</v>
      </c>
      <c r="AM2354">
        <v>-5162000</v>
      </c>
      <c r="AN2354">
        <v>-20334000</v>
      </c>
      <c r="AQ2354">
        <v>27143000</v>
      </c>
      <c r="AS2354">
        <v>66351000</v>
      </c>
      <c r="AU2354">
        <v>-26291000</v>
      </c>
      <c r="AV2354">
        <v>-1441000</v>
      </c>
      <c r="AY2354">
        <v>-0.9</v>
      </c>
      <c r="AZ2354">
        <v>109292500</v>
      </c>
      <c r="BH2354">
        <v>6.2174714641901296</v>
      </c>
      <c r="BN2354">
        <v>1.5246058944482499</v>
      </c>
      <c r="BP2354">
        <v>2.1475487108099899E-3</v>
      </c>
      <c r="BQ2354">
        <v>8.60473209605159E-2</v>
      </c>
      <c r="BR2354">
        <v>-14.955833333333301</v>
      </c>
      <c r="BS2354">
        <v>4.5027968094670801E-2</v>
      </c>
      <c r="BU2354">
        <v>2.6825953417510699E-8</v>
      </c>
    </row>
    <row r="2355" spans="3:73" x14ac:dyDescent="0.3">
      <c r="C2355">
        <v>827187</v>
      </c>
      <c r="D2355" t="s">
        <v>4379</v>
      </c>
      <c r="E2355" t="s">
        <v>2038</v>
      </c>
      <c r="F2355" t="s">
        <v>3614</v>
      </c>
      <c r="G2355" t="s">
        <v>4110</v>
      </c>
      <c r="H2355" t="s">
        <v>4740</v>
      </c>
      <c r="I2355" t="s">
        <v>4750</v>
      </c>
      <c r="J2355">
        <v>2023</v>
      </c>
      <c r="K2355" t="s">
        <v>4062</v>
      </c>
      <c r="L2355">
        <v>21.785959999999999</v>
      </c>
      <c r="M2355">
        <v>950880000</v>
      </c>
      <c r="N2355">
        <v>206128000</v>
      </c>
      <c r="O2355">
        <v>2539000</v>
      </c>
      <c r="P2355">
        <v>26859000</v>
      </c>
      <c r="Q2355">
        <v>115433000</v>
      </c>
      <c r="S2355">
        <v>179503000</v>
      </c>
      <c r="U2355">
        <v>64000000</v>
      </c>
      <c r="V2355">
        <v>1392808000</v>
      </c>
      <c r="W2355">
        <v>936071000</v>
      </c>
      <c r="X2355">
        <v>135901000</v>
      </c>
      <c r="AB2355">
        <v>-441928000</v>
      </c>
      <c r="AD2355">
        <v>-458866000</v>
      </c>
      <c r="AE2355">
        <v>222000</v>
      </c>
      <c r="AF2355">
        <v>22235000</v>
      </c>
      <c r="AG2355">
        <v>1088530000</v>
      </c>
      <c r="AI2355">
        <v>798952000</v>
      </c>
      <c r="AJ2355">
        <v>22942000</v>
      </c>
      <c r="AK2355">
        <v>55797000</v>
      </c>
      <c r="AL2355">
        <v>1065588000</v>
      </c>
      <c r="AM2355">
        <v>-4466000</v>
      </c>
      <c r="AN2355">
        <v>-15287000</v>
      </c>
      <c r="AQ2355">
        <v>-9028000</v>
      </c>
      <c r="AS2355">
        <v>74043000</v>
      </c>
      <c r="AU2355">
        <v>-58352000</v>
      </c>
      <c r="AV2355">
        <v>68127000</v>
      </c>
      <c r="AY2355">
        <v>-0.68</v>
      </c>
      <c r="AZ2355">
        <v>114733500</v>
      </c>
      <c r="BH2355">
        <v>6.9635459564991899</v>
      </c>
      <c r="BN2355">
        <v>1.4647568568063301</v>
      </c>
      <c r="BP2355">
        <v>2.7124010892336202E-3</v>
      </c>
      <c r="BQ2355">
        <v>9.6889018033888497E-2</v>
      </c>
      <c r="BR2355">
        <v>-32.038176470588198</v>
      </c>
      <c r="BS2355">
        <v>3.45916076826994E-2</v>
      </c>
      <c r="BU2355">
        <v>3.3522322188229803E-8</v>
      </c>
    </row>
    <row r="2356" spans="3:73" x14ac:dyDescent="0.3">
      <c r="C2356">
        <v>827187</v>
      </c>
      <c r="D2356" t="s">
        <v>4379</v>
      </c>
      <c r="E2356" t="s">
        <v>2038</v>
      </c>
      <c r="F2356" t="s">
        <v>3614</v>
      </c>
      <c r="G2356" t="s">
        <v>4110</v>
      </c>
      <c r="H2356" t="s">
        <v>4740</v>
      </c>
      <c r="I2356" t="s">
        <v>4750</v>
      </c>
      <c r="J2356">
        <v>2022</v>
      </c>
      <c r="K2356" t="s">
        <v>4062</v>
      </c>
      <c r="L2356">
        <v>45.315579999999997</v>
      </c>
      <c r="M2356">
        <v>953936000</v>
      </c>
      <c r="N2356">
        <v>197758000</v>
      </c>
      <c r="O2356">
        <v>1792000</v>
      </c>
      <c r="P2356">
        <v>26005000</v>
      </c>
      <c r="Q2356">
        <v>114034000</v>
      </c>
      <c r="S2356">
        <v>200605000</v>
      </c>
      <c r="U2356">
        <v>64000000</v>
      </c>
      <c r="V2356">
        <v>1392113000</v>
      </c>
      <c r="W2356">
        <v>929813000</v>
      </c>
      <c r="X2356">
        <v>176207000</v>
      </c>
      <c r="Z2356">
        <v>459600000</v>
      </c>
      <c r="AB2356">
        <v>-438177000</v>
      </c>
      <c r="AD2356">
        <v>-443579000</v>
      </c>
      <c r="AE2356">
        <v>220000</v>
      </c>
      <c r="AF2356">
        <v>22014000</v>
      </c>
      <c r="AG2356">
        <v>1202296000</v>
      </c>
      <c r="AI2356">
        <v>912001000</v>
      </c>
      <c r="AJ2356">
        <v>67880000</v>
      </c>
      <c r="AK2356">
        <v>61521000</v>
      </c>
      <c r="AL2356">
        <v>1134416000</v>
      </c>
      <c r="AM2356">
        <v>12285000</v>
      </c>
      <c r="AN2356">
        <v>36610000</v>
      </c>
      <c r="AQ2356">
        <v>36138000</v>
      </c>
      <c r="AS2356">
        <v>67401000</v>
      </c>
      <c r="AU2356">
        <v>-70607000</v>
      </c>
      <c r="AV2356">
        <v>33872000</v>
      </c>
      <c r="AY2356">
        <v>1.63</v>
      </c>
      <c r="AZ2356">
        <v>109839000</v>
      </c>
      <c r="BH2356">
        <v>8.3030708582561807</v>
      </c>
      <c r="BN2356">
        <v>1.45933584642995</v>
      </c>
      <c r="BP2356">
        <v>1.9272692466119499E-3</v>
      </c>
      <c r="BQ2356">
        <v>9.0043912055434799E-2</v>
      </c>
      <c r="BR2356">
        <v>27.8009693251534</v>
      </c>
      <c r="BS2356">
        <v>-8.3550711242260503E-2</v>
      </c>
      <c r="BU2356">
        <v>-1.6857205056404099E-7</v>
      </c>
    </row>
    <row r="2357" spans="3:73" x14ac:dyDescent="0.3">
      <c r="C2357">
        <v>827187</v>
      </c>
      <c r="D2357" t="s">
        <v>4379</v>
      </c>
      <c r="E2357" t="s">
        <v>2038</v>
      </c>
      <c r="F2357" t="s">
        <v>3614</v>
      </c>
      <c r="G2357" t="s">
        <v>4110</v>
      </c>
      <c r="H2357" t="s">
        <v>4740</v>
      </c>
      <c r="I2357" t="s">
        <v>4750</v>
      </c>
      <c r="J2357">
        <v>2021</v>
      </c>
      <c r="K2357" t="s">
        <v>4062</v>
      </c>
      <c r="L2357">
        <v>107.692933</v>
      </c>
      <c r="M2357">
        <v>919540000</v>
      </c>
      <c r="N2357">
        <v>207621000</v>
      </c>
      <c r="O2357">
        <v>2389000</v>
      </c>
      <c r="P2357">
        <v>25718000</v>
      </c>
      <c r="Q2357">
        <v>105644000</v>
      </c>
      <c r="S2357">
        <v>195128000</v>
      </c>
      <c r="U2357">
        <v>64000000</v>
      </c>
      <c r="V2357">
        <v>1344493000</v>
      </c>
      <c r="W2357">
        <v>906778000</v>
      </c>
      <c r="X2357">
        <v>162547000</v>
      </c>
      <c r="Z2357">
        <v>382500000</v>
      </c>
      <c r="AB2357">
        <v>-424953000</v>
      </c>
      <c r="AD2357">
        <v>-429151000</v>
      </c>
      <c r="AE2357">
        <v>227000</v>
      </c>
      <c r="AF2357">
        <v>22683000</v>
      </c>
      <c r="AG2357">
        <v>1318847000</v>
      </c>
      <c r="AI2357">
        <v>866102000</v>
      </c>
      <c r="AJ2357">
        <v>193536000</v>
      </c>
      <c r="AK2357">
        <v>58540000</v>
      </c>
      <c r="AL2357">
        <v>1125311000</v>
      </c>
      <c r="AM2357">
        <v>33545000</v>
      </c>
      <c r="AN2357">
        <v>153746000</v>
      </c>
      <c r="AQ2357">
        <v>300010000</v>
      </c>
      <c r="AS2357">
        <v>60394000</v>
      </c>
      <c r="AU2357">
        <v>-66643000</v>
      </c>
      <c r="AV2357">
        <v>-235221000</v>
      </c>
      <c r="AY2357">
        <v>6.4</v>
      </c>
      <c r="AZ2357">
        <v>93503000</v>
      </c>
      <c r="BH2357">
        <v>9.2628257916858292</v>
      </c>
      <c r="BN2357">
        <v>1.46213650303413</v>
      </c>
      <c r="BP2357">
        <v>2.6346029568428001E-3</v>
      </c>
      <c r="BQ2357">
        <v>0.112460822825432</v>
      </c>
      <c r="BR2357">
        <v>16.827020781249999</v>
      </c>
      <c r="BS2357">
        <v>-0.361795304421901</v>
      </c>
      <c r="BU2357">
        <v>-1.62190823738155E-6</v>
      </c>
    </row>
    <row r="2358" spans="3:73" x14ac:dyDescent="0.3">
      <c r="C2358">
        <v>827187</v>
      </c>
      <c r="D2358" t="s">
        <v>4379</v>
      </c>
      <c r="E2358" t="s">
        <v>2038</v>
      </c>
      <c r="F2358" t="s">
        <v>3614</v>
      </c>
      <c r="G2358" t="s">
        <v>4110</v>
      </c>
      <c r="H2358" t="s">
        <v>4740</v>
      </c>
      <c r="I2358" t="s">
        <v>4750</v>
      </c>
      <c r="J2358">
        <v>2020</v>
      </c>
      <c r="K2358" t="s">
        <v>4062</v>
      </c>
      <c r="L2358">
        <v>45.024214999999998</v>
      </c>
      <c r="M2358">
        <v>800136000</v>
      </c>
      <c r="N2358">
        <v>181804000</v>
      </c>
      <c r="O2358">
        <v>4243000</v>
      </c>
      <c r="P2358">
        <v>31871000</v>
      </c>
      <c r="Q2358">
        <v>81362000</v>
      </c>
      <c r="S2358">
        <v>175223000</v>
      </c>
      <c r="U2358">
        <v>64000000</v>
      </c>
      <c r="V2358">
        <v>1024114000</v>
      </c>
      <c r="W2358">
        <v>655944000</v>
      </c>
      <c r="X2358">
        <v>91904000</v>
      </c>
      <c r="Z2358">
        <v>244200000</v>
      </c>
      <c r="AB2358">
        <v>-223978000</v>
      </c>
      <c r="AD2358">
        <v>-224232000</v>
      </c>
      <c r="AE2358">
        <v>254000</v>
      </c>
      <c r="AF2358">
        <v>25390000</v>
      </c>
      <c r="AG2358">
        <v>1156000000</v>
      </c>
      <c r="AI2358">
        <v>700555000</v>
      </c>
      <c r="AJ2358">
        <v>184896000</v>
      </c>
      <c r="AK2358">
        <v>40910000</v>
      </c>
      <c r="AL2358">
        <v>971104000</v>
      </c>
      <c r="AM2358">
        <v>36783000</v>
      </c>
      <c r="AN2358">
        <v>139189000</v>
      </c>
      <c r="AQ2358">
        <v>279661000</v>
      </c>
      <c r="AS2358">
        <v>61563000</v>
      </c>
      <c r="AU2358">
        <v>-39018000</v>
      </c>
      <c r="AV2358">
        <v>-237993000</v>
      </c>
      <c r="AY2358">
        <v>5.03</v>
      </c>
      <c r="AZ2358">
        <v>84213500</v>
      </c>
      <c r="BH2358">
        <v>8.3187968674856201</v>
      </c>
      <c r="BN2358">
        <v>1.27992491276483</v>
      </c>
      <c r="BP2358">
        <v>6.4685399973168399E-3</v>
      </c>
      <c r="BQ2358">
        <v>0.153125876599222</v>
      </c>
      <c r="BR2358">
        <v>8.9511361829025802</v>
      </c>
      <c r="BS2358">
        <v>-0.62144049862039996</v>
      </c>
      <c r="BU2358">
        <v>-1.0111341357186901E-6</v>
      </c>
    </row>
    <row r="2359" spans="3:73" x14ac:dyDescent="0.3">
      <c r="C2359">
        <v>827187</v>
      </c>
      <c r="D2359" t="s">
        <v>4379</v>
      </c>
      <c r="E2359" t="s">
        <v>2038</v>
      </c>
      <c r="F2359" t="s">
        <v>3614</v>
      </c>
      <c r="G2359" t="s">
        <v>4110</v>
      </c>
      <c r="H2359" t="s">
        <v>4740</v>
      </c>
      <c r="I2359" t="s">
        <v>4750</v>
      </c>
      <c r="J2359">
        <v>2019</v>
      </c>
      <c r="K2359" t="s">
        <v>4062</v>
      </c>
      <c r="L2359">
        <v>42.249459000000002</v>
      </c>
      <c r="M2359">
        <v>806043000</v>
      </c>
      <c r="N2359">
        <v>160368000</v>
      </c>
      <c r="O2359">
        <v>1593000</v>
      </c>
      <c r="P2359">
        <v>19978000</v>
      </c>
      <c r="Q2359">
        <v>87065000</v>
      </c>
      <c r="S2359">
        <v>197421000</v>
      </c>
      <c r="U2359">
        <v>64000000</v>
      </c>
      <c r="V2359">
        <v>965474000</v>
      </c>
      <c r="W2359">
        <v>594774000</v>
      </c>
      <c r="X2359">
        <v>134594000</v>
      </c>
      <c r="AB2359">
        <v>-159431000</v>
      </c>
      <c r="AD2359">
        <v>-159711000</v>
      </c>
      <c r="AE2359">
        <v>280000</v>
      </c>
      <c r="AF2359">
        <v>27961000</v>
      </c>
      <c r="AG2359">
        <v>276114000</v>
      </c>
      <c r="AI2359">
        <v>646429000</v>
      </c>
      <c r="AJ2359">
        <v>32991000</v>
      </c>
      <c r="AK2359">
        <v>34950000</v>
      </c>
      <c r="AL2359">
        <v>939828000</v>
      </c>
      <c r="AM2359">
        <v>18663000</v>
      </c>
      <c r="AN2359">
        <v>24093000</v>
      </c>
      <c r="AO2359">
        <v>11591000</v>
      </c>
      <c r="AQ2359">
        <v>189160000</v>
      </c>
      <c r="AS2359">
        <v>61866000</v>
      </c>
      <c r="AU2359">
        <v>-56624000</v>
      </c>
      <c r="AV2359">
        <v>-132555000</v>
      </c>
      <c r="AY2359">
        <v>2.78</v>
      </c>
      <c r="AZ2359">
        <v>85973500</v>
      </c>
      <c r="BB2359">
        <v>54347000</v>
      </c>
      <c r="BC2359">
        <v>54347000</v>
      </c>
      <c r="BH2359">
        <v>7.5189331596363997</v>
      </c>
      <c r="BN2359">
        <v>1.19779465859762</v>
      </c>
      <c r="BO2359">
        <v>4.6887240100077596</v>
      </c>
      <c r="BP2359">
        <v>2.6783282389613501E-3</v>
      </c>
      <c r="BQ2359">
        <v>0.12324513176433401</v>
      </c>
      <c r="BR2359">
        <v>15.1976471223022</v>
      </c>
      <c r="BS2359">
        <v>-0.151118665755092</v>
      </c>
      <c r="BU2359">
        <v>-7.3670425463053E-7</v>
      </c>
    </row>
    <row r="2360" spans="3:73" x14ac:dyDescent="0.3">
      <c r="C2360">
        <v>827187</v>
      </c>
      <c r="D2360" t="s">
        <v>4379</v>
      </c>
      <c r="E2360" t="s">
        <v>2038</v>
      </c>
      <c r="F2360" t="s">
        <v>3614</v>
      </c>
      <c r="G2360" t="s">
        <v>4110</v>
      </c>
      <c r="H2360" t="s">
        <v>4740</v>
      </c>
      <c r="I2360" t="s">
        <v>4750</v>
      </c>
      <c r="J2360">
        <v>2018</v>
      </c>
      <c r="K2360" t="s">
        <v>4062</v>
      </c>
      <c r="L2360">
        <v>33.528311000000002</v>
      </c>
      <c r="M2360">
        <v>470138000</v>
      </c>
      <c r="N2360">
        <v>150857000</v>
      </c>
      <c r="O2360">
        <v>1612000</v>
      </c>
      <c r="P2360">
        <v>24795000</v>
      </c>
      <c r="Q2360">
        <v>84882000</v>
      </c>
      <c r="S2360">
        <v>205631000</v>
      </c>
      <c r="U2360">
        <v>64000000</v>
      </c>
      <c r="V2360">
        <v>579688000</v>
      </c>
      <c r="W2360">
        <v>488668000</v>
      </c>
      <c r="X2360">
        <v>144781000</v>
      </c>
      <c r="AB2360">
        <v>-109550000</v>
      </c>
      <c r="AD2360">
        <v>-109859000</v>
      </c>
      <c r="AE2360">
        <v>309000</v>
      </c>
      <c r="AF2360">
        <v>30868000</v>
      </c>
      <c r="AG2360">
        <v>251079000</v>
      </c>
      <c r="AI2360">
        <v>603614000</v>
      </c>
      <c r="AJ2360">
        <v>38120000</v>
      </c>
      <c r="AK2360">
        <v>28775000</v>
      </c>
      <c r="AL2360">
        <v>835533000</v>
      </c>
      <c r="AM2360">
        <v>16982000</v>
      </c>
      <c r="AN2360">
        <v>26990000</v>
      </c>
      <c r="AO2360">
        <v>5911000</v>
      </c>
      <c r="AQ2360">
        <v>131540000</v>
      </c>
      <c r="AS2360">
        <v>61966000</v>
      </c>
      <c r="AU2360">
        <v>-45243000</v>
      </c>
      <c r="AV2360">
        <v>-88336000</v>
      </c>
      <c r="AY2360">
        <v>1.97</v>
      </c>
      <c r="AZ2360">
        <v>84590000</v>
      </c>
      <c r="BB2360">
        <v>49883000</v>
      </c>
      <c r="BC2360">
        <v>49883000</v>
      </c>
      <c r="BH2360">
        <v>7.1357607282184699</v>
      </c>
      <c r="BN2360">
        <v>1.23301668871693</v>
      </c>
      <c r="BO2360">
        <v>8.4390120115039799</v>
      </c>
      <c r="BP2360">
        <v>3.2987631684497499E-3</v>
      </c>
      <c r="BQ2360">
        <v>0.13500986354743899</v>
      </c>
      <c r="BR2360">
        <v>17.0194472081218</v>
      </c>
      <c r="BS2360">
        <v>-0.24637151985394801</v>
      </c>
      <c r="BU2360">
        <v>-6.0292809374714704E-7</v>
      </c>
    </row>
    <row r="2361" spans="3:73" x14ac:dyDescent="0.3">
      <c r="C2361">
        <v>827187</v>
      </c>
      <c r="D2361" t="s">
        <v>4379</v>
      </c>
      <c r="E2361" t="s">
        <v>2038</v>
      </c>
      <c r="F2361" t="s">
        <v>3614</v>
      </c>
      <c r="G2361" t="s">
        <v>4110</v>
      </c>
      <c r="H2361" t="s">
        <v>4740</v>
      </c>
      <c r="I2361" t="s">
        <v>4750</v>
      </c>
      <c r="J2361">
        <v>2017</v>
      </c>
      <c r="K2361" t="s">
        <v>4062</v>
      </c>
      <c r="L2361">
        <v>29.534846000000002</v>
      </c>
      <c r="M2361">
        <v>471834000</v>
      </c>
      <c r="N2361">
        <v>152491000</v>
      </c>
      <c r="O2361">
        <v>3651000</v>
      </c>
      <c r="P2361">
        <v>19312000</v>
      </c>
      <c r="Q2361">
        <v>84298000</v>
      </c>
      <c r="S2361">
        <v>208646000</v>
      </c>
      <c r="U2361">
        <v>64000000</v>
      </c>
      <c r="V2361">
        <v>382678000</v>
      </c>
      <c r="W2361">
        <v>306389000</v>
      </c>
      <c r="X2361">
        <v>129194000</v>
      </c>
      <c r="Y2361">
        <v>73000000</v>
      </c>
      <c r="AB2361">
        <v>89156000</v>
      </c>
      <c r="AD2361">
        <v>88768000</v>
      </c>
      <c r="AE2361">
        <v>388000</v>
      </c>
      <c r="AF2361">
        <v>38813000</v>
      </c>
      <c r="AG2361">
        <v>220804000</v>
      </c>
      <c r="AI2361">
        <v>547150000</v>
      </c>
      <c r="AJ2361">
        <v>20119000</v>
      </c>
      <c r="AK2361">
        <v>27806000</v>
      </c>
      <c r="AL2361">
        <v>805432000</v>
      </c>
      <c r="AM2361">
        <v>25961000</v>
      </c>
      <c r="AN2361">
        <v>15791000</v>
      </c>
      <c r="AO2361">
        <v>975000</v>
      </c>
      <c r="AQ2361">
        <v>172607000</v>
      </c>
      <c r="AS2361">
        <v>61291000</v>
      </c>
      <c r="AY2361">
        <v>1.58</v>
      </c>
      <c r="BB2361">
        <v>42727000</v>
      </c>
      <c r="BC2361">
        <v>42727000</v>
      </c>
      <c r="BN2361">
        <v>0.81104371452671897</v>
      </c>
      <c r="BO2361">
        <v>43.822564102564101</v>
      </c>
      <c r="BP2361">
        <v>1.1916224146428201E-2</v>
      </c>
      <c r="BQ2361">
        <v>0.22257000088123299</v>
      </c>
      <c r="BR2361">
        <v>18.692940506329101</v>
      </c>
      <c r="BS2361">
        <v>0.177116514872807</v>
      </c>
      <c r="BU2361">
        <v>5.2340904347435997E-7</v>
      </c>
    </row>
    <row r="2362" spans="3:73" x14ac:dyDescent="0.3">
      <c r="C2362">
        <v>1957001</v>
      </c>
      <c r="D2362" t="s">
        <v>4571</v>
      </c>
      <c r="E2362" t="s">
        <v>2236</v>
      </c>
      <c r="F2362" t="s">
        <v>3614</v>
      </c>
      <c r="G2362" t="s">
        <v>4213</v>
      </c>
      <c r="H2362" t="s">
        <v>4751</v>
      </c>
      <c r="I2362" t="s">
        <v>4752</v>
      </c>
      <c r="J2362">
        <v>2026</v>
      </c>
      <c r="K2362" t="s">
        <v>4062</v>
      </c>
      <c r="L2362">
        <v>1.1911659999999999</v>
      </c>
    </row>
    <row r="2363" spans="3:73" x14ac:dyDescent="0.3">
      <c r="C2363">
        <v>1957001</v>
      </c>
      <c r="D2363" t="s">
        <v>4571</v>
      </c>
      <c r="E2363" t="s">
        <v>2236</v>
      </c>
      <c r="F2363" t="s">
        <v>3614</v>
      </c>
      <c r="G2363" t="s">
        <v>4213</v>
      </c>
      <c r="H2363" t="s">
        <v>4751</v>
      </c>
      <c r="I2363" t="s">
        <v>4752</v>
      </c>
      <c r="J2363">
        <v>2025</v>
      </c>
      <c r="K2363" t="s">
        <v>4062</v>
      </c>
      <c r="L2363">
        <v>1.0893269999999999</v>
      </c>
    </row>
    <row r="2364" spans="3:73" x14ac:dyDescent="0.3">
      <c r="C2364">
        <v>1957001</v>
      </c>
      <c r="D2364" t="s">
        <v>4571</v>
      </c>
      <c r="E2364" t="s">
        <v>2236</v>
      </c>
      <c r="F2364" t="s">
        <v>3614</v>
      </c>
      <c r="G2364" t="s">
        <v>4213</v>
      </c>
      <c r="H2364" t="s">
        <v>4751</v>
      </c>
      <c r="I2364" t="s">
        <v>4752</v>
      </c>
      <c r="J2364">
        <v>2024</v>
      </c>
      <c r="K2364" t="s">
        <v>4062</v>
      </c>
      <c r="L2364">
        <v>6.4886720000000002</v>
      </c>
    </row>
    <row r="2365" spans="3:73" x14ac:dyDescent="0.3">
      <c r="C2365">
        <v>1957001</v>
      </c>
      <c r="D2365" t="s">
        <v>4571</v>
      </c>
      <c r="E2365" t="s">
        <v>2236</v>
      </c>
      <c r="F2365" t="s">
        <v>3614</v>
      </c>
      <c r="G2365" t="s">
        <v>4213</v>
      </c>
      <c r="H2365" t="s">
        <v>4751</v>
      </c>
      <c r="I2365" t="s">
        <v>4752</v>
      </c>
      <c r="J2365">
        <v>2023</v>
      </c>
      <c r="K2365" t="s">
        <v>4062</v>
      </c>
      <c r="L2365">
        <v>4.8755839999999999</v>
      </c>
    </row>
    <row r="2366" spans="3:73" x14ac:dyDescent="0.3">
      <c r="C2366">
        <v>1957001</v>
      </c>
      <c r="D2366" t="s">
        <v>4571</v>
      </c>
      <c r="E2366" t="s">
        <v>2236</v>
      </c>
      <c r="F2366" t="s">
        <v>3614</v>
      </c>
      <c r="G2366" t="s">
        <v>4213</v>
      </c>
      <c r="H2366" t="s">
        <v>4751</v>
      </c>
      <c r="I2366" t="s">
        <v>4752</v>
      </c>
      <c r="J2366">
        <v>2022</v>
      </c>
      <c r="K2366" t="s">
        <v>4062</v>
      </c>
    </row>
    <row r="2367" spans="3:73" x14ac:dyDescent="0.3">
      <c r="C2367">
        <v>1957001</v>
      </c>
      <c r="D2367" t="s">
        <v>4571</v>
      </c>
      <c r="E2367" t="s">
        <v>2236</v>
      </c>
      <c r="F2367" t="s">
        <v>3614</v>
      </c>
      <c r="G2367" t="s">
        <v>4213</v>
      </c>
      <c r="H2367" t="s">
        <v>4751</v>
      </c>
      <c r="I2367" t="s">
        <v>4752</v>
      </c>
      <c r="J2367">
        <v>2021</v>
      </c>
      <c r="K2367" t="s">
        <v>4062</v>
      </c>
    </row>
    <row r="2368" spans="3:73" x14ac:dyDescent="0.3">
      <c r="C2368">
        <v>1957001</v>
      </c>
      <c r="D2368" t="s">
        <v>4571</v>
      </c>
      <c r="E2368" t="s">
        <v>2236</v>
      </c>
      <c r="F2368" t="s">
        <v>3614</v>
      </c>
      <c r="G2368" t="s">
        <v>4213</v>
      </c>
      <c r="H2368" t="s">
        <v>4751</v>
      </c>
      <c r="I2368" t="s">
        <v>4752</v>
      </c>
      <c r="J2368">
        <v>2020</v>
      </c>
      <c r="K2368" t="s">
        <v>4062</v>
      </c>
    </row>
    <row r="2369" spans="3:73" x14ac:dyDescent="0.3">
      <c r="C2369">
        <v>1957001</v>
      </c>
      <c r="D2369" t="s">
        <v>4571</v>
      </c>
      <c r="E2369" t="s">
        <v>2236</v>
      </c>
      <c r="F2369" t="s">
        <v>3614</v>
      </c>
      <c r="G2369" t="s">
        <v>4213</v>
      </c>
      <c r="H2369" t="s">
        <v>4751</v>
      </c>
      <c r="I2369" t="s">
        <v>4752</v>
      </c>
      <c r="J2369">
        <v>2019</v>
      </c>
      <c r="K2369" t="s">
        <v>4062</v>
      </c>
    </row>
    <row r="2370" spans="3:73" x14ac:dyDescent="0.3">
      <c r="C2370">
        <v>1957001</v>
      </c>
      <c r="D2370" t="s">
        <v>4571</v>
      </c>
      <c r="E2370" t="s">
        <v>2236</v>
      </c>
      <c r="F2370" t="s">
        <v>3614</v>
      </c>
      <c r="G2370" t="s">
        <v>4213</v>
      </c>
      <c r="H2370" t="s">
        <v>4751</v>
      </c>
      <c r="I2370" t="s">
        <v>4752</v>
      </c>
      <c r="J2370">
        <v>2018</v>
      </c>
      <c r="K2370" t="s">
        <v>4062</v>
      </c>
    </row>
    <row r="2371" spans="3:73" x14ac:dyDescent="0.3">
      <c r="C2371">
        <v>1957001</v>
      </c>
      <c r="D2371" t="s">
        <v>4571</v>
      </c>
      <c r="E2371" t="s">
        <v>2236</v>
      </c>
      <c r="F2371" t="s">
        <v>3614</v>
      </c>
      <c r="G2371" t="s">
        <v>4213</v>
      </c>
      <c r="H2371" t="s">
        <v>4751</v>
      </c>
      <c r="I2371" t="s">
        <v>4752</v>
      </c>
      <c r="J2371">
        <v>2017</v>
      </c>
      <c r="K2371" t="s">
        <v>4062</v>
      </c>
    </row>
    <row r="2372" spans="3:73" x14ac:dyDescent="0.3">
      <c r="C2372">
        <v>1709164</v>
      </c>
      <c r="D2372" t="s">
        <v>4544</v>
      </c>
      <c r="E2372" t="s">
        <v>1902</v>
      </c>
      <c r="F2372" t="s">
        <v>3614</v>
      </c>
      <c r="G2372" t="s">
        <v>4213</v>
      </c>
      <c r="H2372" t="s">
        <v>4751</v>
      </c>
      <c r="I2372" t="s">
        <v>4753</v>
      </c>
      <c r="J2372">
        <v>2026</v>
      </c>
      <c r="K2372" t="s">
        <v>4062</v>
      </c>
      <c r="L2372">
        <v>18.391707</v>
      </c>
    </row>
    <row r="2373" spans="3:73" x14ac:dyDescent="0.3">
      <c r="C2373">
        <v>1709164</v>
      </c>
      <c r="D2373" t="s">
        <v>4544</v>
      </c>
      <c r="E2373" t="s">
        <v>1902</v>
      </c>
      <c r="F2373" t="s">
        <v>3614</v>
      </c>
      <c r="G2373" t="s">
        <v>4213</v>
      </c>
      <c r="H2373" t="s">
        <v>4751</v>
      </c>
      <c r="I2373" t="s">
        <v>4753</v>
      </c>
      <c r="J2373">
        <v>2025</v>
      </c>
      <c r="K2373" t="s">
        <v>4062</v>
      </c>
      <c r="L2373">
        <v>16.458739999999999</v>
      </c>
      <c r="M2373">
        <v>397624000</v>
      </c>
      <c r="N2373">
        <v>304733000</v>
      </c>
      <c r="O2373">
        <v>47313000</v>
      </c>
      <c r="Q2373">
        <v>133833000</v>
      </c>
      <c r="S2373">
        <v>30253000</v>
      </c>
      <c r="U2373">
        <v>7099000</v>
      </c>
      <c r="V2373">
        <v>214779000</v>
      </c>
      <c r="W2373">
        <v>123233000</v>
      </c>
      <c r="X2373">
        <v>86376000</v>
      </c>
      <c r="AA2373">
        <v>50000000</v>
      </c>
      <c r="AB2373">
        <v>182845000</v>
      </c>
      <c r="AD2373">
        <v>143888000</v>
      </c>
      <c r="AG2373">
        <v>156153000</v>
      </c>
      <c r="AH2373">
        <v>606852000</v>
      </c>
      <c r="AJ2373">
        <v>36579000</v>
      </c>
      <c r="AK2373">
        <v>13200000</v>
      </c>
      <c r="AM2373">
        <v>9186000</v>
      </c>
      <c r="AN2373">
        <v>26455000</v>
      </c>
      <c r="AQ2373">
        <v>13813000</v>
      </c>
      <c r="AS2373">
        <v>5887000</v>
      </c>
      <c r="AU2373">
        <v>1932000</v>
      </c>
      <c r="AV2373">
        <v>-15417000</v>
      </c>
      <c r="AW2373">
        <v>6430000</v>
      </c>
      <c r="AX2373">
        <v>6430000</v>
      </c>
      <c r="AY2373">
        <v>1.95</v>
      </c>
      <c r="AZ2373">
        <v>129368500</v>
      </c>
      <c r="BA2373">
        <v>6.0276640762492298E-2</v>
      </c>
      <c r="BE2373">
        <v>2.2761727735922398E-2</v>
      </c>
      <c r="BG2373">
        <v>0.257316446184572</v>
      </c>
      <c r="BI2373">
        <v>1.5261956018751399</v>
      </c>
      <c r="BJ2373">
        <v>3.1836427992327598E-3</v>
      </c>
      <c r="BM2373">
        <v>2.17515967649443E-2</v>
      </c>
      <c r="BN2373">
        <v>0.54015602679918695</v>
      </c>
      <c r="BP2373">
        <v>0.38393125218082802</v>
      </c>
      <c r="BQ2373">
        <v>1.38680385935585</v>
      </c>
      <c r="BR2373">
        <v>8.4403794871794897</v>
      </c>
      <c r="BS2373">
        <v>0.14468538926413099</v>
      </c>
      <c r="BT2373">
        <v>390673.89119701798</v>
      </c>
      <c r="BU2373">
        <v>1.7552868823320301E-7</v>
      </c>
    </row>
    <row r="2374" spans="3:73" x14ac:dyDescent="0.3">
      <c r="C2374">
        <v>1709164</v>
      </c>
      <c r="D2374" t="s">
        <v>4544</v>
      </c>
      <c r="E2374" t="s">
        <v>1902</v>
      </c>
      <c r="F2374" t="s">
        <v>3614</v>
      </c>
      <c r="G2374" t="s">
        <v>4213</v>
      </c>
      <c r="H2374" t="s">
        <v>4751</v>
      </c>
      <c r="I2374" t="s">
        <v>4753</v>
      </c>
      <c r="J2374">
        <v>2024</v>
      </c>
      <c r="K2374" t="s">
        <v>4062</v>
      </c>
      <c r="L2374">
        <v>20.608309999999999</v>
      </c>
      <c r="M2374">
        <v>415067000</v>
      </c>
      <c r="N2374">
        <v>303719000</v>
      </c>
      <c r="O2374">
        <v>45644000</v>
      </c>
      <c r="Q2374">
        <v>124904000</v>
      </c>
      <c r="S2374">
        <v>34401000</v>
      </c>
      <c r="U2374">
        <v>7099000</v>
      </c>
      <c r="V2374">
        <v>249164000</v>
      </c>
      <c r="W2374">
        <v>154120000</v>
      </c>
      <c r="X2374">
        <v>104161000</v>
      </c>
      <c r="AA2374">
        <v>50000000</v>
      </c>
      <c r="AB2374">
        <v>165903000</v>
      </c>
      <c r="AD2374">
        <v>123863000</v>
      </c>
      <c r="AG2374">
        <v>170207000</v>
      </c>
      <c r="AH2374">
        <v>654693000</v>
      </c>
      <c r="AJ2374">
        <v>43202000</v>
      </c>
      <c r="AK2374">
        <v>13700000</v>
      </c>
      <c r="AM2374">
        <v>2617000</v>
      </c>
      <c r="AN2374">
        <v>30759000</v>
      </c>
      <c r="AQ2374">
        <v>65415000</v>
      </c>
      <c r="AS2374">
        <v>4801000</v>
      </c>
      <c r="AU2374">
        <v>-13884000</v>
      </c>
      <c r="AV2374">
        <v>-20948000</v>
      </c>
      <c r="AW2374">
        <v>6294000</v>
      </c>
      <c r="AX2374">
        <v>6294000</v>
      </c>
      <c r="AY2374">
        <v>2.2000000000000002</v>
      </c>
      <c r="AZ2374">
        <v>125729000</v>
      </c>
      <c r="BA2374">
        <v>6.5988180719818296E-2</v>
      </c>
      <c r="BE2374">
        <v>9.9917060362643306E-2</v>
      </c>
      <c r="BG2374">
        <v>0.25997986842688098</v>
      </c>
      <c r="BI2374">
        <v>1.5773188425001301</v>
      </c>
      <c r="BJ2374">
        <v>-2.1206886281050798E-2</v>
      </c>
      <c r="BM2374">
        <v>2.0925838522788499E-2</v>
      </c>
      <c r="BN2374">
        <v>0.60029826509936901</v>
      </c>
      <c r="BP2374">
        <v>0.29615883726966002</v>
      </c>
      <c r="BQ2374">
        <v>1.1602322865299799</v>
      </c>
      <c r="BR2374">
        <v>9.3674136363636293</v>
      </c>
      <c r="BS2374">
        <v>0.18540351892370799</v>
      </c>
      <c r="BT2374">
        <v>305410.77846752101</v>
      </c>
      <c r="BU2374">
        <v>2.73281869526169E-7</v>
      </c>
    </row>
    <row r="2375" spans="3:73" x14ac:dyDescent="0.3">
      <c r="C2375">
        <v>1709164</v>
      </c>
      <c r="D2375" t="s">
        <v>4544</v>
      </c>
      <c r="E2375" t="s">
        <v>1902</v>
      </c>
      <c r="F2375" t="s">
        <v>3614</v>
      </c>
      <c r="G2375" t="s">
        <v>4213</v>
      </c>
      <c r="H2375" t="s">
        <v>4751</v>
      </c>
      <c r="I2375" t="s">
        <v>4753</v>
      </c>
      <c r="J2375">
        <v>2023</v>
      </c>
      <c r="K2375" t="s">
        <v>4062</v>
      </c>
      <c r="L2375">
        <v>11.621575</v>
      </c>
      <c r="M2375">
        <v>384702000</v>
      </c>
      <c r="N2375">
        <v>286815000</v>
      </c>
      <c r="O2375">
        <v>15370000</v>
      </c>
      <c r="Q2375">
        <v>126554000</v>
      </c>
      <c r="S2375">
        <v>27401000</v>
      </c>
      <c r="U2375">
        <v>6253000</v>
      </c>
      <c r="V2375">
        <v>237435000</v>
      </c>
      <c r="W2375">
        <v>139588000</v>
      </c>
      <c r="X2375">
        <v>99704000</v>
      </c>
      <c r="AA2375">
        <v>50000000</v>
      </c>
      <c r="AB2375">
        <v>147267000</v>
      </c>
      <c r="AD2375">
        <v>99398000</v>
      </c>
      <c r="AG2375">
        <v>143676000</v>
      </c>
      <c r="AJ2375">
        <v>35081000</v>
      </c>
      <c r="AK2375">
        <v>12400000</v>
      </c>
      <c r="AM2375">
        <v>6454000</v>
      </c>
      <c r="AN2375">
        <v>25242000</v>
      </c>
      <c r="AO2375">
        <v>3000000</v>
      </c>
      <c r="AQ2375">
        <v>88636000</v>
      </c>
      <c r="AS2375">
        <v>4362000</v>
      </c>
      <c r="AU2375">
        <v>-5174000</v>
      </c>
      <c r="AV2375">
        <v>-70072000</v>
      </c>
      <c r="AW2375">
        <v>6082000</v>
      </c>
      <c r="AX2375">
        <v>6082000</v>
      </c>
      <c r="AY2375">
        <v>1.8</v>
      </c>
      <c r="AZ2375">
        <v>141296000</v>
      </c>
      <c r="BB2375">
        <v>34696000</v>
      </c>
      <c r="BC2375">
        <v>34696000</v>
      </c>
      <c r="BN2375">
        <v>0.61719200835971699</v>
      </c>
      <c r="BO2375">
        <v>11.565333333333299</v>
      </c>
      <c r="BP2375">
        <v>0.110109751554575</v>
      </c>
      <c r="BQ2375">
        <v>1.1481001232197601</v>
      </c>
      <c r="BR2375">
        <v>6.4564305555555599</v>
      </c>
      <c r="BS2375">
        <v>0.171402961967039</v>
      </c>
      <c r="BT2375">
        <v>523336.98315417703</v>
      </c>
      <c r="BU2375">
        <v>1.42046996272077E-7</v>
      </c>
    </row>
    <row r="2376" spans="3:73" x14ac:dyDescent="0.3">
      <c r="C2376">
        <v>1709164</v>
      </c>
      <c r="D2376" t="s">
        <v>4544</v>
      </c>
      <c r="E2376" t="s">
        <v>1902</v>
      </c>
      <c r="F2376" t="s">
        <v>3614</v>
      </c>
      <c r="G2376" t="s">
        <v>4213</v>
      </c>
      <c r="H2376" t="s">
        <v>4751</v>
      </c>
      <c r="I2376" t="s">
        <v>4753</v>
      </c>
      <c r="J2376">
        <v>2022</v>
      </c>
      <c r="K2376" t="s">
        <v>4062</v>
      </c>
      <c r="L2376">
        <v>10.723492999999999</v>
      </c>
      <c r="M2376">
        <v>388950000</v>
      </c>
      <c r="N2376">
        <v>284744000</v>
      </c>
      <c r="O2376">
        <v>928000</v>
      </c>
      <c r="Q2376">
        <v>156038000</v>
      </c>
      <c r="S2376">
        <v>27830000</v>
      </c>
      <c r="U2376">
        <v>6253000</v>
      </c>
      <c r="V2376">
        <v>264416000</v>
      </c>
      <c r="W2376">
        <v>101568000</v>
      </c>
      <c r="X2376">
        <v>61759000</v>
      </c>
      <c r="AB2376">
        <v>124534000</v>
      </c>
      <c r="AD2376">
        <v>80238000</v>
      </c>
      <c r="AG2376">
        <v>129114000</v>
      </c>
      <c r="AJ2376">
        <v>38794000</v>
      </c>
      <c r="AK2376">
        <v>11800000</v>
      </c>
      <c r="AM2376">
        <v>7162000</v>
      </c>
      <c r="AN2376">
        <v>25267000</v>
      </c>
      <c r="AO2376">
        <v>4589000</v>
      </c>
      <c r="AS2376">
        <v>4883000</v>
      </c>
      <c r="AV2376">
        <v>5575000</v>
      </c>
      <c r="AW2376">
        <v>5782000</v>
      </c>
      <c r="AX2376">
        <v>5782000</v>
      </c>
      <c r="AY2376">
        <v>1.81</v>
      </c>
      <c r="AZ2376">
        <v>169710000</v>
      </c>
      <c r="BB2376">
        <v>37018000</v>
      </c>
      <c r="BC2376">
        <v>37018000</v>
      </c>
      <c r="BN2376">
        <v>0.67982002828126997</v>
      </c>
      <c r="BO2376">
        <v>8.0666811941599494</v>
      </c>
      <c r="BP2376">
        <v>9.1367359798361705E-3</v>
      </c>
      <c r="BQ2376">
        <v>1.2671904536862</v>
      </c>
      <c r="BR2376">
        <v>5.9245817679558002</v>
      </c>
      <c r="BS2376">
        <v>0.20289238280308999</v>
      </c>
      <c r="BT2376">
        <v>539189.98221941304</v>
      </c>
      <c r="BU2376">
        <v>1.55857214335041E-7</v>
      </c>
    </row>
    <row r="2377" spans="3:73" x14ac:dyDescent="0.3">
      <c r="C2377">
        <v>1709164</v>
      </c>
      <c r="D2377" t="s">
        <v>4544</v>
      </c>
      <c r="E2377" t="s">
        <v>1902</v>
      </c>
      <c r="F2377" t="s">
        <v>3614</v>
      </c>
      <c r="G2377" t="s">
        <v>4213</v>
      </c>
      <c r="H2377" t="s">
        <v>4751</v>
      </c>
      <c r="I2377" t="s">
        <v>4753</v>
      </c>
      <c r="J2377">
        <v>2021</v>
      </c>
      <c r="K2377" t="s">
        <v>4062</v>
      </c>
      <c r="L2377">
        <v>16.431556</v>
      </c>
      <c r="M2377">
        <v>382504000</v>
      </c>
      <c r="N2377">
        <v>318360000</v>
      </c>
      <c r="O2377">
        <v>1125000</v>
      </c>
      <c r="Q2377">
        <v>183382000</v>
      </c>
      <c r="S2377">
        <v>30485000</v>
      </c>
      <c r="U2377">
        <v>6253000</v>
      </c>
      <c r="V2377">
        <v>280225000</v>
      </c>
      <c r="W2377">
        <v>164176000</v>
      </c>
      <c r="X2377">
        <v>131912000</v>
      </c>
      <c r="AB2377">
        <v>102279000</v>
      </c>
      <c r="AC2377">
        <v>5960000</v>
      </c>
      <c r="AD2377">
        <v>60753000</v>
      </c>
      <c r="AG2377">
        <v>136502000</v>
      </c>
      <c r="AJ2377">
        <v>31539000</v>
      </c>
      <c r="AK2377">
        <v>8600000</v>
      </c>
      <c r="AM2377">
        <v>7651000</v>
      </c>
      <c r="AN2377">
        <v>21306000</v>
      </c>
      <c r="AO2377">
        <v>2854000</v>
      </c>
      <c r="AS2377">
        <v>4913000</v>
      </c>
      <c r="AW2377">
        <v>5468000</v>
      </c>
      <c r="AX2377">
        <v>5468000</v>
      </c>
      <c r="AY2377">
        <v>1.54</v>
      </c>
      <c r="AZ2377">
        <v>178672000</v>
      </c>
      <c r="BB2377">
        <v>31811000</v>
      </c>
      <c r="BC2377">
        <v>31811000</v>
      </c>
      <c r="BN2377">
        <v>0.73260671783824505</v>
      </c>
      <c r="BO2377">
        <v>11.146110721794001</v>
      </c>
      <c r="BP2377">
        <v>6.8524022999707597E-3</v>
      </c>
      <c r="BQ2377">
        <v>0.82215427346262504</v>
      </c>
      <c r="BR2377">
        <v>10.6698415584416</v>
      </c>
      <c r="BS2377">
        <v>0.20831255682984801</v>
      </c>
      <c r="BT2377">
        <v>332774.32764127798</v>
      </c>
      <c r="BU2377">
        <v>2.4740754446171703E-7</v>
      </c>
    </row>
    <row r="2378" spans="3:73" x14ac:dyDescent="0.3">
      <c r="C2378">
        <v>1709164</v>
      </c>
      <c r="D2378" t="s">
        <v>4544</v>
      </c>
      <c r="E2378" t="s">
        <v>1902</v>
      </c>
      <c r="F2378" t="s">
        <v>3614</v>
      </c>
      <c r="G2378" t="s">
        <v>4213</v>
      </c>
      <c r="H2378" t="s">
        <v>4751</v>
      </c>
      <c r="I2378" t="s">
        <v>4753</v>
      </c>
      <c r="J2378">
        <v>2020</v>
      </c>
      <c r="K2378" t="s">
        <v>4062</v>
      </c>
      <c r="L2378">
        <v>13.313459</v>
      </c>
      <c r="M2378">
        <v>391168000</v>
      </c>
      <c r="N2378">
        <v>336292000</v>
      </c>
      <c r="O2378">
        <v>2415000</v>
      </c>
      <c r="Q2378">
        <v>173962000</v>
      </c>
      <c r="S2378">
        <v>23490000</v>
      </c>
      <c r="U2378">
        <v>6253000</v>
      </c>
      <c r="V2378">
        <v>311063000</v>
      </c>
      <c r="W2378">
        <v>199070000</v>
      </c>
      <c r="X2378">
        <v>152054000</v>
      </c>
      <c r="AB2378">
        <v>80105000</v>
      </c>
      <c r="AC2378">
        <v>5960000</v>
      </c>
      <c r="AD2378">
        <v>44915000</v>
      </c>
      <c r="AG2378">
        <v>54612000</v>
      </c>
      <c r="AH2378">
        <v>234021000</v>
      </c>
      <c r="AJ2378">
        <v>28422000</v>
      </c>
      <c r="AK2378">
        <v>10000000</v>
      </c>
      <c r="AM2378">
        <v>9665000</v>
      </c>
      <c r="AN2378">
        <v>18996000</v>
      </c>
      <c r="AO2378">
        <v>1998000</v>
      </c>
      <c r="AS2378">
        <v>3907000</v>
      </c>
      <c r="AW2378">
        <v>5053000</v>
      </c>
      <c r="AX2378">
        <v>5053000</v>
      </c>
      <c r="AY2378">
        <v>1.39</v>
      </c>
      <c r="AZ2378">
        <v>141791500</v>
      </c>
      <c r="BA2378">
        <v>0.121450639045214</v>
      </c>
      <c r="BB2378">
        <v>30659000</v>
      </c>
      <c r="BC2378">
        <v>30659000</v>
      </c>
      <c r="BD2378">
        <v>0.13100961024865301</v>
      </c>
      <c r="BG2378">
        <v>0.23336367249093001</v>
      </c>
      <c r="BI2378">
        <v>0.59826212778141397</v>
      </c>
      <c r="BM2378">
        <v>4.27312078830532E-2</v>
      </c>
      <c r="BN2378">
        <v>0.79521586632853403</v>
      </c>
      <c r="BO2378">
        <v>15.3448448448448</v>
      </c>
      <c r="BP2378">
        <v>1.21314110614357E-2</v>
      </c>
      <c r="BQ2378">
        <v>0.81544180439041503</v>
      </c>
      <c r="BR2378">
        <v>9.5780280575539596</v>
      </c>
      <c r="BS2378">
        <v>0.237138755383559</v>
      </c>
      <c r="BT2378">
        <v>379540.73392947699</v>
      </c>
      <c r="BU2378">
        <v>2.3101813881780201E-7</v>
      </c>
    </row>
    <row r="2379" spans="3:73" x14ac:dyDescent="0.3">
      <c r="C2379">
        <v>1709164</v>
      </c>
      <c r="D2379" t="s">
        <v>4544</v>
      </c>
      <c r="E2379" t="s">
        <v>1902</v>
      </c>
      <c r="F2379" t="s">
        <v>3614</v>
      </c>
      <c r="G2379" t="s">
        <v>4213</v>
      </c>
      <c r="H2379" t="s">
        <v>4751</v>
      </c>
      <c r="I2379" t="s">
        <v>4753</v>
      </c>
      <c r="J2379">
        <v>2019</v>
      </c>
      <c r="K2379" t="s">
        <v>4062</v>
      </c>
      <c r="L2379">
        <v>15.490876999999999</v>
      </c>
      <c r="M2379">
        <v>303240000</v>
      </c>
      <c r="N2379">
        <v>254029000</v>
      </c>
      <c r="O2379">
        <v>2142000</v>
      </c>
      <c r="Q2379">
        <v>109621000</v>
      </c>
      <c r="S2379">
        <v>22324000</v>
      </c>
      <c r="U2379">
        <v>6253000</v>
      </c>
      <c r="V2379">
        <v>248181000</v>
      </c>
      <c r="W2379">
        <v>200680000</v>
      </c>
      <c r="X2379">
        <v>111117000</v>
      </c>
      <c r="AB2379">
        <v>55059000</v>
      </c>
      <c r="AC2379">
        <v>5960000</v>
      </c>
      <c r="AD2379">
        <v>22524000</v>
      </c>
      <c r="AG2379">
        <v>44912000</v>
      </c>
      <c r="AH2379">
        <v>207085000</v>
      </c>
      <c r="AJ2379">
        <v>25517000</v>
      </c>
      <c r="AK2379">
        <v>12100000</v>
      </c>
      <c r="AM2379">
        <v>9315000</v>
      </c>
      <c r="AN2379">
        <v>-1214000</v>
      </c>
      <c r="AO2379">
        <v>2975000</v>
      </c>
      <c r="AS2379">
        <v>4002000</v>
      </c>
      <c r="AW2379">
        <v>0</v>
      </c>
      <c r="AY2379">
        <v>-0.09</v>
      </c>
      <c r="AZ2379">
        <v>127156000</v>
      </c>
      <c r="BA2379">
        <v>0.12321993384359101</v>
      </c>
      <c r="BB2379">
        <v>11076000</v>
      </c>
      <c r="BC2379">
        <v>11076000</v>
      </c>
      <c r="BD2379">
        <v>5.3485283820653401E-2</v>
      </c>
      <c r="BG2379">
        <v>0.21687712774947501</v>
      </c>
      <c r="BI2379">
        <v>0.68290792771402198</v>
      </c>
      <c r="BM2379">
        <v>5.8430113238525198E-2</v>
      </c>
      <c r="BN2379">
        <v>0.81843094578551601</v>
      </c>
      <c r="BO2379">
        <v>3.72302521008403</v>
      </c>
      <c r="BP2379">
        <v>1.06737093880805E-2</v>
      </c>
      <c r="BQ2379">
        <v>0.719593382499502</v>
      </c>
      <c r="BR2379">
        <v>-172.12085555555601</v>
      </c>
      <c r="BS2379">
        <v>-2.2049074629034299E-2</v>
      </c>
      <c r="BT2379">
        <v>0</v>
      </c>
      <c r="BU2379">
        <v>-2.53215447065875E-8</v>
      </c>
    </row>
    <row r="2380" spans="3:73" x14ac:dyDescent="0.3">
      <c r="C2380">
        <v>1709164</v>
      </c>
      <c r="D2380" t="s">
        <v>4544</v>
      </c>
      <c r="E2380" t="s">
        <v>1902</v>
      </c>
      <c r="F2380" t="s">
        <v>3614</v>
      </c>
      <c r="G2380" t="s">
        <v>4213</v>
      </c>
      <c r="H2380" t="s">
        <v>4751</v>
      </c>
      <c r="I2380" t="s">
        <v>4753</v>
      </c>
      <c r="J2380">
        <v>2018</v>
      </c>
      <c r="K2380" t="s">
        <v>4062</v>
      </c>
      <c r="L2380">
        <v>20.22532</v>
      </c>
      <c r="M2380">
        <v>330427000</v>
      </c>
      <c r="N2380">
        <v>278149000</v>
      </c>
      <c r="O2380">
        <v>6352000</v>
      </c>
      <c r="Q2380">
        <v>144691000</v>
      </c>
      <c r="S2380">
        <v>22630000</v>
      </c>
      <c r="U2380">
        <v>6253000</v>
      </c>
      <c r="V2380">
        <v>264989000</v>
      </c>
      <c r="W2380">
        <v>206901000</v>
      </c>
      <c r="X2380">
        <v>132968000</v>
      </c>
      <c r="AB2380">
        <v>65438000</v>
      </c>
      <c r="AD2380">
        <v>30897000</v>
      </c>
      <c r="AG2380">
        <v>60015000</v>
      </c>
      <c r="AH2380">
        <v>241704000</v>
      </c>
      <c r="AJ2380">
        <v>21060000</v>
      </c>
      <c r="AK2380">
        <v>11000000</v>
      </c>
      <c r="AM2380">
        <v>6245000</v>
      </c>
      <c r="AN2380">
        <v>21784000</v>
      </c>
      <c r="AO2380">
        <v>3277000</v>
      </c>
      <c r="AQ2380">
        <v>11824000</v>
      </c>
      <c r="AS2380">
        <v>5309000</v>
      </c>
      <c r="AU2380">
        <v>-8064000</v>
      </c>
      <c r="AV2380">
        <v>-9255000</v>
      </c>
      <c r="AW2380">
        <v>0</v>
      </c>
      <c r="AY2380">
        <v>1.1000000000000001</v>
      </c>
      <c r="AZ2380">
        <v>139717500</v>
      </c>
      <c r="BA2380">
        <v>8.7131367292225204E-2</v>
      </c>
      <c r="BB2380">
        <v>31306000</v>
      </c>
      <c r="BC2380">
        <v>31306000</v>
      </c>
      <c r="BD2380">
        <v>0.12952206004038</v>
      </c>
      <c r="BE2380">
        <v>4.89193393572303E-2</v>
      </c>
      <c r="BG2380">
        <v>0.24829957303147701</v>
      </c>
      <c r="BI2380">
        <v>0.73148986009012595</v>
      </c>
      <c r="BJ2380">
        <v>-3.3363121834971698E-2</v>
      </c>
      <c r="BM2380">
        <v>4.55102108363949E-2</v>
      </c>
      <c r="BN2380">
        <v>0.80195928298837604</v>
      </c>
      <c r="BO2380">
        <v>9.5532499237107107</v>
      </c>
      <c r="BP2380">
        <v>3.07006732688581E-2</v>
      </c>
      <c r="BQ2380">
        <v>0.64503313178766697</v>
      </c>
      <c r="BR2380">
        <v>18.386654545454501</v>
      </c>
      <c r="BS2380">
        <v>0.33289525963507399</v>
      </c>
      <c r="BT2380">
        <v>0</v>
      </c>
      <c r="BU2380">
        <v>3.3998367920780001E-7</v>
      </c>
    </row>
    <row r="2381" spans="3:73" x14ac:dyDescent="0.3">
      <c r="C2381">
        <v>1709164</v>
      </c>
      <c r="D2381" t="s">
        <v>4544</v>
      </c>
      <c r="E2381" t="s">
        <v>1902</v>
      </c>
      <c r="F2381" t="s">
        <v>3614</v>
      </c>
      <c r="G2381" t="s">
        <v>4213</v>
      </c>
      <c r="H2381" t="s">
        <v>4751</v>
      </c>
      <c r="I2381" t="s">
        <v>4753</v>
      </c>
      <c r="J2381">
        <v>2017</v>
      </c>
      <c r="K2381" t="s">
        <v>4062</v>
      </c>
      <c r="L2381">
        <v>24.469660000000001</v>
      </c>
      <c r="M2381">
        <v>326233000</v>
      </c>
      <c r="N2381">
        <v>268585000</v>
      </c>
      <c r="O2381">
        <v>10906000</v>
      </c>
      <c r="Q2381">
        <v>134744000</v>
      </c>
      <c r="S2381">
        <v>19083000</v>
      </c>
      <c r="U2381">
        <v>6253000</v>
      </c>
      <c r="V2381">
        <v>279825000</v>
      </c>
      <c r="W2381">
        <v>230946000</v>
      </c>
      <c r="X2381">
        <v>143012000</v>
      </c>
      <c r="AB2381">
        <v>46408000</v>
      </c>
      <c r="AD2381">
        <v>12603000</v>
      </c>
      <c r="AF2381">
        <v>100</v>
      </c>
      <c r="AG2381">
        <v>72286000</v>
      </c>
      <c r="AH2381">
        <v>265778000</v>
      </c>
      <c r="AJ2381">
        <v>30979000</v>
      </c>
      <c r="AK2381">
        <v>10400000</v>
      </c>
      <c r="AL2381">
        <v>155686000</v>
      </c>
      <c r="AM2381">
        <v>18172000</v>
      </c>
      <c r="AN2381">
        <v>13765000</v>
      </c>
      <c r="AO2381">
        <v>1831000</v>
      </c>
      <c r="AQ2381">
        <v>33440000</v>
      </c>
      <c r="AS2381">
        <v>5611000</v>
      </c>
      <c r="AU2381">
        <v>-7353000</v>
      </c>
      <c r="AV2381">
        <v>-26602000</v>
      </c>
      <c r="AW2381">
        <v>38000000</v>
      </c>
      <c r="AY2381">
        <v>1.01</v>
      </c>
      <c r="BA2381">
        <v>0.11655968515076499</v>
      </c>
      <c r="BB2381">
        <v>33768000</v>
      </c>
      <c r="BC2381">
        <v>33768000</v>
      </c>
      <c r="BD2381">
        <v>0.127053405473741</v>
      </c>
      <c r="BE2381">
        <v>0.12581929279323301</v>
      </c>
      <c r="BG2381">
        <v>0.27197886958288497</v>
      </c>
      <c r="BI2381">
        <v>0.81468766188582997</v>
      </c>
      <c r="BJ2381">
        <v>-2.7665946767602999E-2</v>
      </c>
      <c r="BM2381">
        <v>3.9130402064881199E-2</v>
      </c>
      <c r="BN2381">
        <v>0.85774584422789801</v>
      </c>
      <c r="BO2381">
        <v>18.442381212452201</v>
      </c>
      <c r="BP2381">
        <v>4.72231603924727E-2</v>
      </c>
      <c r="BQ2381">
        <v>0.57953374381890099</v>
      </c>
      <c r="BR2381">
        <v>24.227386138613898</v>
      </c>
      <c r="BS2381">
        <v>0.29660834338907099</v>
      </c>
      <c r="BT2381">
        <v>1552943.52271343</v>
      </c>
      <c r="BU2381">
        <v>5.3254517755559397E-7</v>
      </c>
    </row>
    <row r="2382" spans="3:73" x14ac:dyDescent="0.3">
      <c r="C2382">
        <v>916789</v>
      </c>
      <c r="D2382" t="s">
        <v>4414</v>
      </c>
      <c r="E2382" t="s">
        <v>548</v>
      </c>
      <c r="F2382" t="s">
        <v>3614</v>
      </c>
      <c r="G2382" t="s">
        <v>4213</v>
      </c>
      <c r="H2382" t="s">
        <v>4751</v>
      </c>
      <c r="I2382" t="s">
        <v>4754</v>
      </c>
      <c r="J2382">
        <v>2026</v>
      </c>
      <c r="K2382" t="s">
        <v>4062</v>
      </c>
      <c r="L2382">
        <v>17.642488</v>
      </c>
    </row>
    <row r="2383" spans="3:73" x14ac:dyDescent="0.3">
      <c r="C2383">
        <v>916789</v>
      </c>
      <c r="D2383" t="s">
        <v>4414</v>
      </c>
      <c r="E2383" t="s">
        <v>548</v>
      </c>
      <c r="F2383" t="s">
        <v>3614</v>
      </c>
      <c r="G2383" t="s">
        <v>4213</v>
      </c>
      <c r="H2383" t="s">
        <v>4751</v>
      </c>
      <c r="I2383" t="s">
        <v>4754</v>
      </c>
      <c r="J2383">
        <v>2025</v>
      </c>
      <c r="K2383" t="s">
        <v>4062</v>
      </c>
      <c r="L2383">
        <v>28.671322</v>
      </c>
      <c r="M2383">
        <v>3132083000</v>
      </c>
      <c r="N2383">
        <v>931712000</v>
      </c>
      <c r="O2383">
        <v>18867000</v>
      </c>
      <c r="P2383">
        <v>428330000</v>
      </c>
      <c r="Q2383">
        <v>452615000</v>
      </c>
      <c r="R2383">
        <v>365092000</v>
      </c>
      <c r="S2383">
        <v>330029000</v>
      </c>
      <c r="T2383">
        <v>566756000</v>
      </c>
      <c r="U2383">
        <v>1182899000</v>
      </c>
      <c r="V2383">
        <v>1448644000</v>
      </c>
      <c r="W2383">
        <v>466259000</v>
      </c>
      <c r="X2383">
        <v>269405000</v>
      </c>
      <c r="AA2383">
        <v>921850000</v>
      </c>
      <c r="AB2383">
        <v>1683439000</v>
      </c>
      <c r="AD2383">
        <v>1311769000</v>
      </c>
      <c r="AE2383">
        <v>2286000</v>
      </c>
      <c r="AF2383">
        <v>22856066</v>
      </c>
      <c r="AG2383">
        <v>914406000</v>
      </c>
      <c r="AJ2383">
        <v>142748000</v>
      </c>
      <c r="AK2383">
        <v>53900000</v>
      </c>
      <c r="AM2383">
        <v>-32087000</v>
      </c>
      <c r="AN2383">
        <v>123751000</v>
      </c>
      <c r="AQ2383">
        <v>113213000</v>
      </c>
      <c r="AS2383">
        <v>55048000</v>
      </c>
      <c r="AT2383">
        <v>30072000</v>
      </c>
      <c r="AU2383">
        <v>-263093000</v>
      </c>
      <c r="AV2383">
        <v>150246000</v>
      </c>
      <c r="AY2383">
        <v>5.38</v>
      </c>
      <c r="AZ2383">
        <v>424305000</v>
      </c>
      <c r="BL2383">
        <v>3.7647313115190202</v>
      </c>
      <c r="BN2383">
        <v>0.46251775575551501</v>
      </c>
      <c r="BP2383">
        <v>4.0464634462819997E-2</v>
      </c>
      <c r="BQ2383">
        <v>1.0275340529619801</v>
      </c>
      <c r="BR2383">
        <v>5.3292420074349396</v>
      </c>
      <c r="BS2383">
        <v>7.3510831102285304E-2</v>
      </c>
      <c r="BU2383">
        <v>9.1628928853376903E-8</v>
      </c>
    </row>
    <row r="2384" spans="3:73" x14ac:dyDescent="0.3">
      <c r="C2384">
        <v>916789</v>
      </c>
      <c r="D2384" t="s">
        <v>4414</v>
      </c>
      <c r="E2384" t="s">
        <v>548</v>
      </c>
      <c r="F2384" t="s">
        <v>3614</v>
      </c>
      <c r="G2384" t="s">
        <v>4213</v>
      </c>
      <c r="H2384" t="s">
        <v>4751</v>
      </c>
      <c r="I2384" t="s">
        <v>4754</v>
      </c>
      <c r="J2384">
        <v>2024</v>
      </c>
      <c r="K2384" t="s">
        <v>4062</v>
      </c>
      <c r="L2384">
        <v>74.283865000000006</v>
      </c>
      <c r="M2384">
        <v>2838622000</v>
      </c>
      <c r="N2384">
        <v>843918000</v>
      </c>
      <c r="O2384">
        <v>18501000</v>
      </c>
      <c r="P2384">
        <v>394536000</v>
      </c>
      <c r="Q2384">
        <v>395995000</v>
      </c>
      <c r="R2384">
        <v>372608000</v>
      </c>
      <c r="S2384">
        <v>336646000</v>
      </c>
      <c r="T2384">
        <v>536696000</v>
      </c>
      <c r="U2384">
        <v>1066730000</v>
      </c>
      <c r="V2384">
        <v>1201180000</v>
      </c>
      <c r="W2384">
        <v>450811000</v>
      </c>
      <c r="X2384">
        <v>245349000</v>
      </c>
      <c r="AA2384">
        <v>671950000</v>
      </c>
      <c r="AB2384">
        <v>1637442000</v>
      </c>
      <c r="AD2384">
        <v>1284229000</v>
      </c>
      <c r="AE2384">
        <v>2375000</v>
      </c>
      <c r="AF2384">
        <v>23751258</v>
      </c>
      <c r="AG2384">
        <v>948660000</v>
      </c>
      <c r="AJ2384">
        <v>260589000</v>
      </c>
      <c r="AK2384">
        <v>56500000</v>
      </c>
      <c r="AM2384">
        <v>40448000</v>
      </c>
      <c r="AN2384">
        <v>168594000</v>
      </c>
      <c r="AO2384">
        <v>53065000</v>
      </c>
      <c r="AQ2384">
        <v>306067000</v>
      </c>
      <c r="AS2384">
        <v>51499000</v>
      </c>
      <c r="AT2384">
        <v>36644000</v>
      </c>
      <c r="AU2384">
        <v>5449000</v>
      </c>
      <c r="AV2384">
        <v>-322088000</v>
      </c>
      <c r="AY2384">
        <v>7.06</v>
      </c>
      <c r="AZ2384">
        <v>425740000</v>
      </c>
      <c r="BB2384">
        <v>262107000</v>
      </c>
      <c r="BC2384">
        <v>262107000</v>
      </c>
      <c r="BL2384">
        <v>8.35244514790962</v>
      </c>
      <c r="BN2384">
        <v>0.42315602429629601</v>
      </c>
      <c r="BO2384">
        <v>4.9393573918778904</v>
      </c>
      <c r="BP2384">
        <v>4.1039371266450901E-2</v>
      </c>
      <c r="BQ2384">
        <v>0.993593767676476</v>
      </c>
      <c r="BR2384">
        <v>10.5217939093484</v>
      </c>
      <c r="BS2384">
        <v>0.102961814830693</v>
      </c>
      <c r="BU2384">
        <v>3.2028254246562599E-7</v>
      </c>
    </row>
    <row r="2385" spans="3:73" x14ac:dyDescent="0.3">
      <c r="C2385">
        <v>916789</v>
      </c>
      <c r="D2385" t="s">
        <v>4414</v>
      </c>
      <c r="E2385" t="s">
        <v>548</v>
      </c>
      <c r="F2385" t="s">
        <v>3614</v>
      </c>
      <c r="G2385" t="s">
        <v>4213</v>
      </c>
      <c r="H2385" t="s">
        <v>4751</v>
      </c>
      <c r="I2385" t="s">
        <v>4754</v>
      </c>
      <c r="J2385">
        <v>2023</v>
      </c>
      <c r="K2385" t="s">
        <v>4062</v>
      </c>
      <c r="L2385">
        <v>106.872226</v>
      </c>
      <c r="M2385">
        <v>2913715000</v>
      </c>
      <c r="N2385">
        <v>892041000</v>
      </c>
      <c r="O2385">
        <v>29073000</v>
      </c>
      <c r="P2385">
        <v>377604000</v>
      </c>
      <c r="Q2385">
        <v>455485000</v>
      </c>
      <c r="R2385">
        <v>390544000</v>
      </c>
      <c r="S2385">
        <v>351793000</v>
      </c>
      <c r="T2385">
        <v>553883000</v>
      </c>
      <c r="U2385">
        <v>1066479000</v>
      </c>
      <c r="V2385">
        <v>1424904000</v>
      </c>
      <c r="W2385">
        <v>412158000</v>
      </c>
      <c r="X2385">
        <v>190598000</v>
      </c>
      <c r="AA2385">
        <v>936875000</v>
      </c>
      <c r="AB2385">
        <v>1488811000</v>
      </c>
      <c r="AD2385">
        <v>1164188000</v>
      </c>
      <c r="AE2385">
        <v>2399000</v>
      </c>
      <c r="AF2385">
        <v>23994405</v>
      </c>
      <c r="AG2385">
        <v>899351000</v>
      </c>
      <c r="AJ2385">
        <v>211791000</v>
      </c>
      <c r="AK2385">
        <v>47800000</v>
      </c>
      <c r="AM2385">
        <v>28016000</v>
      </c>
      <c r="AN2385">
        <v>143273000</v>
      </c>
      <c r="AO2385">
        <v>40751000</v>
      </c>
      <c r="AQ2385">
        <v>208242000</v>
      </c>
      <c r="AS2385">
        <v>44683000</v>
      </c>
      <c r="AT2385">
        <v>174864000</v>
      </c>
      <c r="AU2385">
        <v>-319333000</v>
      </c>
      <c r="AV2385">
        <v>106783000</v>
      </c>
      <c r="AY2385">
        <v>5.98</v>
      </c>
      <c r="AZ2385">
        <v>506738500</v>
      </c>
      <c r="BB2385">
        <v>212040000</v>
      </c>
      <c r="BC2385">
        <v>212040000</v>
      </c>
      <c r="BL2385">
        <v>1.19087976942081</v>
      </c>
      <c r="BN2385">
        <v>0.48903341610280998</v>
      </c>
      <c r="BO2385">
        <v>5.2033078942847997</v>
      </c>
      <c r="BP2385">
        <v>7.0538482814842804E-2</v>
      </c>
      <c r="BQ2385">
        <v>1.0591957453209699</v>
      </c>
      <c r="BR2385">
        <v>17.8716096989967</v>
      </c>
      <c r="BS2385">
        <v>9.62331686157612E-2</v>
      </c>
      <c r="BU2385">
        <v>4.29265979012783E-7</v>
      </c>
    </row>
    <row r="2386" spans="3:73" x14ac:dyDescent="0.3">
      <c r="C2386">
        <v>916789</v>
      </c>
      <c r="D2386" t="s">
        <v>4414</v>
      </c>
      <c r="E2386" t="s">
        <v>548</v>
      </c>
      <c r="F2386" t="s">
        <v>3614</v>
      </c>
      <c r="G2386" t="s">
        <v>4213</v>
      </c>
      <c r="H2386" t="s">
        <v>4751</v>
      </c>
      <c r="I2386" t="s">
        <v>4754</v>
      </c>
      <c r="J2386">
        <v>2022</v>
      </c>
      <c r="K2386" t="s">
        <v>4062</v>
      </c>
      <c r="L2386">
        <v>138.48320899999999</v>
      </c>
      <c r="M2386">
        <v>2823451000</v>
      </c>
      <c r="N2386">
        <v>1082080000</v>
      </c>
      <c r="O2386">
        <v>33381000</v>
      </c>
      <c r="P2386">
        <v>457623000</v>
      </c>
      <c r="Q2386">
        <v>557992000</v>
      </c>
      <c r="R2386">
        <v>243137000</v>
      </c>
      <c r="S2386">
        <v>205378000</v>
      </c>
      <c r="T2386">
        <v>537846000</v>
      </c>
      <c r="U2386">
        <v>948873000</v>
      </c>
      <c r="V2386">
        <v>1496112000</v>
      </c>
      <c r="W2386">
        <v>602690000</v>
      </c>
      <c r="X2386">
        <v>308178000</v>
      </c>
      <c r="AA2386">
        <v>816207000</v>
      </c>
      <c r="AB2386">
        <v>1327339000</v>
      </c>
      <c r="AD2386">
        <v>1021017000</v>
      </c>
      <c r="AE2386">
        <v>2380000</v>
      </c>
      <c r="AF2386">
        <v>23800305</v>
      </c>
      <c r="AG2386">
        <v>953187000</v>
      </c>
      <c r="AJ2386">
        <v>272550000</v>
      </c>
      <c r="AK2386">
        <v>37200000</v>
      </c>
      <c r="AM2386">
        <v>36202000</v>
      </c>
      <c r="AN2386">
        <v>223764000</v>
      </c>
      <c r="AO2386">
        <v>12844000</v>
      </c>
      <c r="AQ2386">
        <v>140823000</v>
      </c>
      <c r="AS2386">
        <v>35829000</v>
      </c>
      <c r="AT2386">
        <v>78039000</v>
      </c>
      <c r="AU2386">
        <v>-438914000</v>
      </c>
      <c r="AV2386">
        <v>286352000</v>
      </c>
      <c r="AY2386">
        <v>9.27</v>
      </c>
      <c r="AZ2386">
        <v>519801500</v>
      </c>
      <c r="BB2386">
        <v>272810000</v>
      </c>
      <c r="BC2386">
        <v>272810000</v>
      </c>
      <c r="BL2386">
        <v>1.8045208165148201</v>
      </c>
      <c r="BN2386">
        <v>0.52988771542343005</v>
      </c>
      <c r="BO2386">
        <v>21.240267829336702</v>
      </c>
      <c r="BP2386">
        <v>5.5386683037714199E-2</v>
      </c>
      <c r="BQ2386">
        <v>0.86958137682722503</v>
      </c>
      <c r="BR2386">
        <v>14.938857497303101</v>
      </c>
      <c r="BS2386">
        <v>0.16858089757025099</v>
      </c>
      <c r="BU2386">
        <v>9.6715258681467204E-7</v>
      </c>
    </row>
    <row r="2387" spans="3:73" x14ac:dyDescent="0.3">
      <c r="C2387">
        <v>916789</v>
      </c>
      <c r="D2387" t="s">
        <v>4414</v>
      </c>
      <c r="E2387" t="s">
        <v>548</v>
      </c>
      <c r="F2387" t="s">
        <v>3614</v>
      </c>
      <c r="G2387" t="s">
        <v>4213</v>
      </c>
      <c r="H2387" t="s">
        <v>4751</v>
      </c>
      <c r="I2387" t="s">
        <v>4754</v>
      </c>
      <c r="J2387">
        <v>2021</v>
      </c>
      <c r="K2387" t="s">
        <v>4062</v>
      </c>
      <c r="L2387">
        <v>225.75228799999999</v>
      </c>
      <c r="M2387">
        <v>2263488000</v>
      </c>
      <c r="N2387">
        <v>971937000</v>
      </c>
      <c r="O2387">
        <v>45120000</v>
      </c>
      <c r="P2387">
        <v>382449000</v>
      </c>
      <c r="Q2387">
        <v>481611000</v>
      </c>
      <c r="R2387">
        <v>169068000</v>
      </c>
      <c r="S2387">
        <v>136535000</v>
      </c>
      <c r="T2387">
        <v>357264000</v>
      </c>
      <c r="U2387">
        <v>739901000</v>
      </c>
      <c r="V2387">
        <v>1024141000</v>
      </c>
      <c r="W2387">
        <v>614892000</v>
      </c>
      <c r="X2387">
        <v>334807000</v>
      </c>
      <c r="AA2387">
        <v>347607000</v>
      </c>
      <c r="AB2387">
        <v>1239347000</v>
      </c>
      <c r="AD2387">
        <v>965166000</v>
      </c>
      <c r="AE2387">
        <v>2441000</v>
      </c>
      <c r="AF2387">
        <v>24405921</v>
      </c>
      <c r="AG2387">
        <v>927302000</v>
      </c>
      <c r="AJ2387">
        <v>281488000</v>
      </c>
      <c r="AK2387">
        <v>30600000</v>
      </c>
      <c r="AM2387">
        <v>15484000</v>
      </c>
      <c r="AN2387">
        <v>253946000</v>
      </c>
      <c r="AO2387">
        <v>12617000</v>
      </c>
      <c r="AQ2387">
        <v>314106000</v>
      </c>
      <c r="AS2387">
        <v>37718000</v>
      </c>
      <c r="AT2387">
        <v>98668000</v>
      </c>
      <c r="AU2387">
        <v>-98668000</v>
      </c>
      <c r="AV2387">
        <v>-194785000</v>
      </c>
      <c r="AY2387">
        <v>10.16</v>
      </c>
      <c r="AZ2387">
        <v>368961000</v>
      </c>
      <c r="BB2387">
        <v>282047000</v>
      </c>
      <c r="BC2387">
        <v>282047000</v>
      </c>
      <c r="BL2387">
        <v>3.1834637369765302</v>
      </c>
      <c r="BN2387">
        <v>0.45246142237113701</v>
      </c>
      <c r="BO2387">
        <v>22.354521677102301</v>
      </c>
      <c r="BP2387">
        <v>7.3378739681114705E-2</v>
      </c>
      <c r="BQ2387">
        <v>0.79741808317558205</v>
      </c>
      <c r="BR2387">
        <v>22.2197133858268</v>
      </c>
      <c r="BS2387">
        <v>0.20490306588873</v>
      </c>
      <c r="BU2387">
        <v>1.85068689082234E-6</v>
      </c>
    </row>
    <row r="2388" spans="3:73" x14ac:dyDescent="0.3">
      <c r="C2388">
        <v>916789</v>
      </c>
      <c r="D2388" t="s">
        <v>4414</v>
      </c>
      <c r="E2388" t="s">
        <v>548</v>
      </c>
      <c r="F2388" t="s">
        <v>3614</v>
      </c>
      <c r="G2388" t="s">
        <v>4213</v>
      </c>
      <c r="H2388" t="s">
        <v>4751</v>
      </c>
      <c r="I2388" t="s">
        <v>4754</v>
      </c>
      <c r="J2388">
        <v>2020</v>
      </c>
      <c r="K2388" t="s">
        <v>4062</v>
      </c>
      <c r="L2388">
        <v>180.53712999999999</v>
      </c>
      <c r="M2388">
        <v>1903883000</v>
      </c>
      <c r="N2388">
        <v>682836000</v>
      </c>
      <c r="O2388">
        <v>24467000</v>
      </c>
      <c r="P2388">
        <v>348023000</v>
      </c>
      <c r="Q2388">
        <v>256311000</v>
      </c>
      <c r="R2388">
        <v>1221047000</v>
      </c>
      <c r="S2388">
        <v>132107000</v>
      </c>
      <c r="T2388">
        <v>300952000</v>
      </c>
      <c r="U2388">
        <v>739901000</v>
      </c>
      <c r="V2388">
        <v>742160000</v>
      </c>
      <c r="W2388">
        <v>338896000</v>
      </c>
      <c r="X2388">
        <v>152674000</v>
      </c>
      <c r="AA2388">
        <v>339305000</v>
      </c>
      <c r="AB2388">
        <v>1161723000</v>
      </c>
      <c r="AD2388">
        <v>898166000</v>
      </c>
      <c r="AE2388">
        <v>2519000</v>
      </c>
      <c r="AF2388">
        <v>25193766</v>
      </c>
      <c r="AG2388">
        <v>192615000</v>
      </c>
      <c r="AH2388">
        <v>1478845000</v>
      </c>
      <c r="AJ2388">
        <v>178251000</v>
      </c>
      <c r="AK2388">
        <v>17800000</v>
      </c>
      <c r="AM2388">
        <v>13607000</v>
      </c>
      <c r="AN2388">
        <v>152333000</v>
      </c>
      <c r="AO2388">
        <v>12705000</v>
      </c>
      <c r="AQ2388">
        <v>271293000</v>
      </c>
      <c r="AS2388">
        <v>37409000</v>
      </c>
      <c r="AT2388">
        <v>17759000</v>
      </c>
      <c r="AU2388">
        <v>-273617000</v>
      </c>
      <c r="AV2388">
        <v>14920000</v>
      </c>
      <c r="AY2388">
        <v>-0.13</v>
      </c>
      <c r="AZ2388">
        <v>279325000</v>
      </c>
      <c r="BA2388">
        <v>0.120533930195524</v>
      </c>
      <c r="BB2388">
        <v>178645000</v>
      </c>
      <c r="BC2388">
        <v>178645000</v>
      </c>
      <c r="BD2388">
        <v>0.120800354330576</v>
      </c>
      <c r="BE2388">
        <v>0.183449245864171</v>
      </c>
      <c r="BF2388">
        <v>0.171440549888596</v>
      </c>
      <c r="BG2388">
        <v>0.13024691566729399</v>
      </c>
      <c r="BI2388">
        <v>0.776752037809046</v>
      </c>
      <c r="BJ2388">
        <v>-0.18502074253894099</v>
      </c>
      <c r="BK2388">
        <v>1.20086959755755E-2</v>
      </c>
      <c r="BL2388">
        <v>15.276366912551399</v>
      </c>
      <c r="BM2388">
        <v>1.2036420314502199E-2</v>
      </c>
      <c r="BN2388">
        <v>0.38981386986490202</v>
      </c>
      <c r="BO2388">
        <v>14.0609996064542</v>
      </c>
      <c r="BP2388">
        <v>7.2196189981587305E-2</v>
      </c>
      <c r="BQ2388">
        <v>1.2585719512770901</v>
      </c>
      <c r="BR2388">
        <v>-1388.74715384615</v>
      </c>
      <c r="BS2388">
        <v>0.13112678323490201</v>
      </c>
      <c r="BU2388">
        <v>-2.0202601566810699E-8</v>
      </c>
    </row>
    <row r="2389" spans="3:73" x14ac:dyDescent="0.3">
      <c r="C2389">
        <v>916789</v>
      </c>
      <c r="D2389" t="s">
        <v>4414</v>
      </c>
      <c r="E2389" t="s">
        <v>548</v>
      </c>
      <c r="F2389" t="s">
        <v>3614</v>
      </c>
      <c r="G2389" t="s">
        <v>4213</v>
      </c>
      <c r="H2389" t="s">
        <v>4751</v>
      </c>
      <c r="I2389" t="s">
        <v>4754</v>
      </c>
      <c r="J2389">
        <v>2019</v>
      </c>
      <c r="K2389" t="s">
        <v>4062</v>
      </c>
      <c r="L2389">
        <v>134.76958300000001</v>
      </c>
      <c r="M2389">
        <v>1649535000</v>
      </c>
      <c r="N2389">
        <v>604859000</v>
      </c>
      <c r="O2389">
        <v>11871000</v>
      </c>
      <c r="P2389">
        <v>280280000</v>
      </c>
      <c r="Q2389">
        <v>302339000</v>
      </c>
      <c r="R2389">
        <v>1044676000</v>
      </c>
      <c r="S2389">
        <v>130338000</v>
      </c>
      <c r="T2389">
        <v>291526000</v>
      </c>
      <c r="U2389">
        <v>602320000</v>
      </c>
      <c r="V2389">
        <v>652898000</v>
      </c>
      <c r="W2389">
        <v>312031000</v>
      </c>
      <c r="X2389">
        <v>143560000</v>
      </c>
      <c r="AA2389">
        <v>320784000</v>
      </c>
      <c r="AB2389">
        <v>996637000</v>
      </c>
      <c r="AD2389">
        <v>746366000</v>
      </c>
      <c r="AE2389">
        <v>2495000</v>
      </c>
      <c r="AF2389">
        <v>24946046</v>
      </c>
      <c r="AG2389">
        <v>157530000</v>
      </c>
      <c r="AH2389">
        <v>1478845000</v>
      </c>
      <c r="AJ2389">
        <v>199379000</v>
      </c>
      <c r="AK2389">
        <v>13000000</v>
      </c>
      <c r="AM2389">
        <v>13776000</v>
      </c>
      <c r="AN2389">
        <v>168545000</v>
      </c>
      <c r="AO2389">
        <v>11719000</v>
      </c>
      <c r="AQ2389">
        <v>195303000</v>
      </c>
      <c r="AS2389">
        <v>29927000</v>
      </c>
      <c r="AT2389">
        <v>26385000</v>
      </c>
      <c r="AU2389">
        <v>-25247000</v>
      </c>
      <c r="AV2389">
        <v>-178923000</v>
      </c>
      <c r="AY2389">
        <v>1.47</v>
      </c>
      <c r="AZ2389">
        <v>276925000</v>
      </c>
      <c r="BA2389">
        <v>0.13482075538680499</v>
      </c>
      <c r="BB2389">
        <v>194040000</v>
      </c>
      <c r="BC2389">
        <v>194040000</v>
      </c>
      <c r="BD2389">
        <v>0.13121050549584301</v>
      </c>
      <c r="BE2389">
        <v>0.132064550375462</v>
      </c>
      <c r="BF2389">
        <v>0.114222923971072</v>
      </c>
      <c r="BG2389">
        <v>0.106522319783344</v>
      </c>
      <c r="BI2389">
        <v>0.896522353269255</v>
      </c>
      <c r="BJ2389">
        <v>-1.7072106948327899E-2</v>
      </c>
      <c r="BK2389">
        <v>1.7841626404389899E-2</v>
      </c>
      <c r="BL2389">
        <v>7.40204661739625</v>
      </c>
      <c r="BM2389">
        <v>8.7906440499173292E-3</v>
      </c>
      <c r="BN2389">
        <v>0.39580730327031599</v>
      </c>
      <c r="BO2389">
        <v>16.557726768495598</v>
      </c>
      <c r="BP2389">
        <v>3.8044296880758603E-2</v>
      </c>
      <c r="BQ2389">
        <v>0.96951905419653805</v>
      </c>
      <c r="BR2389">
        <v>91.679988435374199</v>
      </c>
      <c r="BS2389">
        <v>0.16911372947221501</v>
      </c>
      <c r="BU2389">
        <v>1.9877978342164701E-7</v>
      </c>
    </row>
    <row r="2390" spans="3:73" x14ac:dyDescent="0.3">
      <c r="C2390">
        <v>916789</v>
      </c>
      <c r="D2390" t="s">
        <v>4414</v>
      </c>
      <c r="E2390" t="s">
        <v>548</v>
      </c>
      <c r="F2390" t="s">
        <v>3614</v>
      </c>
      <c r="G2390" t="s">
        <v>4213</v>
      </c>
      <c r="H2390" t="s">
        <v>4751</v>
      </c>
      <c r="I2390" t="s">
        <v>4754</v>
      </c>
      <c r="J2390">
        <v>2018</v>
      </c>
      <c r="K2390" t="s">
        <v>4062</v>
      </c>
      <c r="L2390">
        <v>111.58926700000001</v>
      </c>
      <c r="M2390">
        <v>1621320000</v>
      </c>
      <c r="N2390">
        <v>555311000</v>
      </c>
      <c r="O2390">
        <v>20738000</v>
      </c>
      <c r="P2390">
        <v>273168000</v>
      </c>
      <c r="Q2390">
        <v>251511000</v>
      </c>
      <c r="R2390">
        <v>1066008000</v>
      </c>
      <c r="S2390">
        <v>123503000</v>
      </c>
      <c r="T2390">
        <v>302915000</v>
      </c>
      <c r="U2390">
        <v>602320000</v>
      </c>
      <c r="V2390">
        <v>606861000</v>
      </c>
      <c r="W2390">
        <v>297089000</v>
      </c>
      <c r="X2390">
        <v>129341000</v>
      </c>
      <c r="AA2390">
        <v>289869000</v>
      </c>
      <c r="AB2390">
        <v>1014459000</v>
      </c>
      <c r="AD2390">
        <v>780494000</v>
      </c>
      <c r="AE2390">
        <v>2658000</v>
      </c>
      <c r="AF2390">
        <v>26575634</v>
      </c>
      <c r="AG2390">
        <v>161298000</v>
      </c>
      <c r="AJ2390">
        <v>169062000</v>
      </c>
      <c r="AK2390">
        <v>13500000</v>
      </c>
      <c r="AM2390">
        <v>26556000</v>
      </c>
      <c r="AN2390">
        <v>44446000</v>
      </c>
      <c r="AO2390">
        <v>13951000</v>
      </c>
      <c r="AQ2390">
        <v>224207000</v>
      </c>
      <c r="AS2390">
        <v>33730000</v>
      </c>
      <c r="AT2390">
        <v>13605000</v>
      </c>
      <c r="AU2390">
        <v>35634000</v>
      </c>
      <c r="AV2390">
        <v>-262190000</v>
      </c>
      <c r="AY2390">
        <v>2.2200000000000002</v>
      </c>
      <c r="AZ2390">
        <v>270316500</v>
      </c>
      <c r="BB2390">
        <v>84953000</v>
      </c>
      <c r="BC2390">
        <v>84953000</v>
      </c>
      <c r="BL2390">
        <v>16.479750091878</v>
      </c>
      <c r="BN2390">
        <v>0.37430056990600302</v>
      </c>
      <c r="BO2390">
        <v>6.08938427352878</v>
      </c>
      <c r="BP2390">
        <v>6.9803998128506906E-2</v>
      </c>
      <c r="BQ2390">
        <v>1.0225891904446101</v>
      </c>
      <c r="BR2390">
        <v>50.2654355855856</v>
      </c>
      <c r="BS2390">
        <v>4.3812514847815398E-2</v>
      </c>
      <c r="BU2390">
        <v>2.4419732363752502E-7</v>
      </c>
    </row>
    <row r="2391" spans="3:73" x14ac:dyDescent="0.3">
      <c r="C2391">
        <v>916789</v>
      </c>
      <c r="D2391" t="s">
        <v>4414</v>
      </c>
      <c r="E2391" t="s">
        <v>548</v>
      </c>
      <c r="F2391" t="s">
        <v>3614</v>
      </c>
      <c r="G2391" t="s">
        <v>4213</v>
      </c>
      <c r="H2391" t="s">
        <v>4751</v>
      </c>
      <c r="I2391" t="s">
        <v>4754</v>
      </c>
      <c r="J2391">
        <v>2017</v>
      </c>
      <c r="K2391" t="s">
        <v>4062</v>
      </c>
      <c r="L2391">
        <v>93.485811999999996</v>
      </c>
      <c r="M2391">
        <v>1813096000</v>
      </c>
      <c r="N2391">
        <v>556078000</v>
      </c>
      <c r="O2391">
        <v>23087000</v>
      </c>
      <c r="P2391">
        <v>229928000</v>
      </c>
      <c r="Q2391">
        <v>289122000</v>
      </c>
      <c r="R2391">
        <v>1257018000</v>
      </c>
      <c r="S2391">
        <v>134935000</v>
      </c>
      <c r="T2391">
        <v>419489000</v>
      </c>
      <c r="U2391">
        <v>698929000</v>
      </c>
      <c r="V2391">
        <v>792330000</v>
      </c>
      <c r="W2391">
        <v>289367000</v>
      </c>
      <c r="X2391">
        <v>111763000</v>
      </c>
      <c r="AA2391">
        <v>485615000</v>
      </c>
      <c r="AB2391">
        <v>1020766000</v>
      </c>
      <c r="AD2391">
        <v>798130000</v>
      </c>
      <c r="AE2391">
        <v>2703000</v>
      </c>
      <c r="AF2391">
        <v>27028665</v>
      </c>
      <c r="AG2391">
        <v>165858000</v>
      </c>
      <c r="AJ2391">
        <v>164332000</v>
      </c>
      <c r="AK2391">
        <v>9700000</v>
      </c>
      <c r="AM2391">
        <v>9200000</v>
      </c>
      <c r="AO2391">
        <v>14857000</v>
      </c>
      <c r="AS2391">
        <v>44341000</v>
      </c>
      <c r="AT2391">
        <v>20619000</v>
      </c>
      <c r="AY2391">
        <v>1.31</v>
      </c>
      <c r="BN2391">
        <v>0.437003887273481</v>
      </c>
      <c r="BP2391">
        <v>7.9784495122111401E-2</v>
      </c>
      <c r="BQ2391">
        <v>0.92255163857661704</v>
      </c>
      <c r="BR2391">
        <v>71.363215267175605</v>
      </c>
      <c r="BU2391">
        <v>1.19975012608179E-7</v>
      </c>
    </row>
    <row r="2392" spans="3:73" x14ac:dyDescent="0.3">
      <c r="C2392">
        <v>1957132</v>
      </c>
      <c r="D2392" t="s">
        <v>4572</v>
      </c>
      <c r="E2392" t="s">
        <v>768</v>
      </c>
      <c r="F2392" t="s">
        <v>3614</v>
      </c>
      <c r="G2392" t="s">
        <v>549</v>
      </c>
      <c r="H2392" t="s">
        <v>3669</v>
      </c>
      <c r="I2392" t="s">
        <v>4755</v>
      </c>
      <c r="J2392">
        <v>2026</v>
      </c>
      <c r="K2392" t="s">
        <v>4062</v>
      </c>
      <c r="L2392">
        <v>114.869713</v>
      </c>
    </row>
    <row r="2393" spans="3:73" x14ac:dyDescent="0.3">
      <c r="C2393">
        <v>1957132</v>
      </c>
      <c r="D2393" t="s">
        <v>4572</v>
      </c>
      <c r="E2393" t="s">
        <v>768</v>
      </c>
      <c r="F2393" t="s">
        <v>3614</v>
      </c>
      <c r="G2393" t="s">
        <v>549</v>
      </c>
      <c r="H2393" t="s">
        <v>3669</v>
      </c>
      <c r="I2393" t="s">
        <v>4755</v>
      </c>
      <c r="J2393">
        <v>2025</v>
      </c>
      <c r="K2393" t="s">
        <v>4062</v>
      </c>
      <c r="L2393">
        <v>96.803827999999996</v>
      </c>
      <c r="M2393">
        <v>5349434000</v>
      </c>
      <c r="N2393">
        <v>3611265000</v>
      </c>
      <c r="O2393">
        <v>777289000</v>
      </c>
      <c r="P2393">
        <v>1667143000</v>
      </c>
      <c r="Q2393">
        <v>1002205000</v>
      </c>
      <c r="S2393">
        <v>232226000</v>
      </c>
      <c r="T2393">
        <v>451137000</v>
      </c>
      <c r="U2393">
        <v>834781000</v>
      </c>
      <c r="V2393">
        <v>2673223000</v>
      </c>
      <c r="W2393">
        <v>1773615000</v>
      </c>
      <c r="X2393">
        <v>679534000</v>
      </c>
      <c r="AB2393">
        <v>2676211000</v>
      </c>
      <c r="AD2393">
        <v>1610398000</v>
      </c>
      <c r="AE2393">
        <v>14000</v>
      </c>
      <c r="AF2393">
        <v>141158026</v>
      </c>
      <c r="AG2393">
        <v>3136490000</v>
      </c>
      <c r="AJ2393">
        <v>920281000</v>
      </c>
      <c r="AK2393">
        <v>368073000</v>
      </c>
      <c r="AL2393">
        <v>2216209000</v>
      </c>
      <c r="AM2393">
        <v>198904000</v>
      </c>
      <c r="AN2393">
        <v>701374000</v>
      </c>
      <c r="AQ2393">
        <v>634132000</v>
      </c>
      <c r="AS2393">
        <v>139631000</v>
      </c>
      <c r="AU2393">
        <v>-159779000</v>
      </c>
      <c r="AV2393">
        <v>-77081000</v>
      </c>
      <c r="AW2393">
        <v>0</v>
      </c>
      <c r="AX2393">
        <v>150179000</v>
      </c>
      <c r="AY2393">
        <v>4.97</v>
      </c>
      <c r="BN2393">
        <v>0.49972071811709401</v>
      </c>
      <c r="BP2393">
        <v>0.43825125520476499</v>
      </c>
      <c r="BQ2393">
        <v>1.4710407839356301</v>
      </c>
      <c r="BR2393">
        <v>19.47763138833</v>
      </c>
      <c r="BS2393">
        <v>0.262077242788405</v>
      </c>
      <c r="BT2393">
        <v>0</v>
      </c>
      <c r="BU2393">
        <v>1.7977469831788299E-7</v>
      </c>
    </row>
    <row r="2394" spans="3:73" x14ac:dyDescent="0.3">
      <c r="C2394">
        <v>1957132</v>
      </c>
      <c r="D2394" t="s">
        <v>4572</v>
      </c>
      <c r="E2394" t="s">
        <v>768</v>
      </c>
      <c r="F2394" t="s">
        <v>3614</v>
      </c>
      <c r="G2394" t="s">
        <v>549</v>
      </c>
      <c r="H2394" t="s">
        <v>3669</v>
      </c>
      <c r="I2394" t="s">
        <v>4755</v>
      </c>
      <c r="J2394">
        <v>2024</v>
      </c>
      <c r="K2394" t="s">
        <v>4062</v>
      </c>
      <c r="L2394">
        <v>80.500771999999998</v>
      </c>
    </row>
    <row r="2395" spans="3:73" x14ac:dyDescent="0.3">
      <c r="C2395">
        <v>1957132</v>
      </c>
      <c r="D2395" t="s">
        <v>4572</v>
      </c>
      <c r="E2395" t="s">
        <v>768</v>
      </c>
      <c r="F2395" t="s">
        <v>3614</v>
      </c>
      <c r="G2395" t="s">
        <v>549</v>
      </c>
      <c r="H2395" t="s">
        <v>3669</v>
      </c>
      <c r="I2395" t="s">
        <v>4755</v>
      </c>
      <c r="J2395">
        <v>2023</v>
      </c>
      <c r="K2395" t="s">
        <v>4062</v>
      </c>
      <c r="L2395">
        <v>39.024104999999999</v>
      </c>
    </row>
    <row r="2396" spans="3:73" x14ac:dyDescent="0.3">
      <c r="C2396">
        <v>1957132</v>
      </c>
      <c r="D2396" t="s">
        <v>4572</v>
      </c>
      <c r="E2396" t="s">
        <v>768</v>
      </c>
      <c r="F2396" t="s">
        <v>3614</v>
      </c>
      <c r="G2396" t="s">
        <v>549</v>
      </c>
      <c r="H2396" t="s">
        <v>3669</v>
      </c>
      <c r="I2396" t="s">
        <v>4755</v>
      </c>
      <c r="J2396">
        <v>2022</v>
      </c>
      <c r="K2396" t="s">
        <v>4062</v>
      </c>
      <c r="L2396">
        <v>0</v>
      </c>
    </row>
    <row r="2397" spans="3:73" x14ac:dyDescent="0.3">
      <c r="C2397">
        <v>1957132</v>
      </c>
      <c r="D2397" t="s">
        <v>4572</v>
      </c>
      <c r="E2397" t="s">
        <v>768</v>
      </c>
      <c r="F2397" t="s">
        <v>3614</v>
      </c>
      <c r="G2397" t="s">
        <v>549</v>
      </c>
      <c r="H2397" t="s">
        <v>3669</v>
      </c>
      <c r="I2397" t="s">
        <v>4755</v>
      </c>
      <c r="J2397">
        <v>2021</v>
      </c>
      <c r="K2397" t="s">
        <v>4062</v>
      </c>
      <c r="L2397">
        <v>0</v>
      </c>
    </row>
    <row r="2398" spans="3:73" x14ac:dyDescent="0.3">
      <c r="C2398">
        <v>1957132</v>
      </c>
      <c r="D2398" t="s">
        <v>4572</v>
      </c>
      <c r="E2398" t="s">
        <v>768</v>
      </c>
      <c r="F2398" t="s">
        <v>3614</v>
      </c>
      <c r="G2398" t="s">
        <v>549</v>
      </c>
      <c r="H2398" t="s">
        <v>3669</v>
      </c>
      <c r="I2398" t="s">
        <v>4755</v>
      </c>
      <c r="J2398">
        <v>2020</v>
      </c>
      <c r="K2398" t="s">
        <v>4062</v>
      </c>
      <c r="L2398">
        <v>0</v>
      </c>
    </row>
    <row r="2399" spans="3:73" x14ac:dyDescent="0.3">
      <c r="C2399">
        <v>1957132</v>
      </c>
      <c r="D2399" t="s">
        <v>4572</v>
      </c>
      <c r="E2399" t="s">
        <v>768</v>
      </c>
      <c r="F2399" t="s">
        <v>3614</v>
      </c>
      <c r="G2399" t="s">
        <v>549</v>
      </c>
      <c r="H2399" t="s">
        <v>3669</v>
      </c>
      <c r="I2399" t="s">
        <v>4755</v>
      </c>
      <c r="J2399">
        <v>2019</v>
      </c>
      <c r="K2399" t="s">
        <v>4062</v>
      </c>
      <c r="L2399">
        <v>0.32499400000000001</v>
      </c>
    </row>
    <row r="2400" spans="3:73" x14ac:dyDescent="0.3">
      <c r="C2400">
        <v>1957132</v>
      </c>
      <c r="D2400" t="s">
        <v>4572</v>
      </c>
      <c r="E2400" t="s">
        <v>768</v>
      </c>
      <c r="F2400" t="s">
        <v>3614</v>
      </c>
      <c r="G2400" t="s">
        <v>549</v>
      </c>
      <c r="H2400" t="s">
        <v>3669</v>
      </c>
      <c r="I2400" t="s">
        <v>4755</v>
      </c>
      <c r="J2400">
        <v>2018</v>
      </c>
      <c r="K2400" t="s">
        <v>4062</v>
      </c>
      <c r="L2400">
        <v>3.0716030000000001</v>
      </c>
    </row>
    <row r="2401" spans="3:73" x14ac:dyDescent="0.3">
      <c r="C2401">
        <v>1957132</v>
      </c>
      <c r="D2401" t="s">
        <v>4572</v>
      </c>
      <c r="E2401" t="s">
        <v>768</v>
      </c>
      <c r="F2401" t="s">
        <v>3614</v>
      </c>
      <c r="G2401" t="s">
        <v>549</v>
      </c>
      <c r="H2401" t="s">
        <v>3669</v>
      </c>
      <c r="I2401" t="s">
        <v>4755</v>
      </c>
      <c r="J2401">
        <v>2017</v>
      </c>
      <c r="K2401" t="s">
        <v>4062</v>
      </c>
      <c r="L2401">
        <v>7.2806949999999997</v>
      </c>
    </row>
    <row r="2402" spans="3:73" x14ac:dyDescent="0.3">
      <c r="C2402">
        <v>106640</v>
      </c>
      <c r="D2402" t="s">
        <v>4341</v>
      </c>
      <c r="E2402" t="s">
        <v>699</v>
      </c>
      <c r="F2402" t="s">
        <v>3614</v>
      </c>
      <c r="G2402" t="s">
        <v>549</v>
      </c>
      <c r="H2402" t="s">
        <v>3669</v>
      </c>
      <c r="I2402" t="s">
        <v>4756</v>
      </c>
      <c r="J2402">
        <v>2026</v>
      </c>
      <c r="K2402" t="s">
        <v>4062</v>
      </c>
      <c r="L2402">
        <v>67.300882999999999</v>
      </c>
    </row>
    <row r="2403" spans="3:73" x14ac:dyDescent="0.3">
      <c r="C2403">
        <v>106640</v>
      </c>
      <c r="D2403" t="s">
        <v>4341</v>
      </c>
      <c r="E2403" t="s">
        <v>699</v>
      </c>
      <c r="F2403" t="s">
        <v>3614</v>
      </c>
      <c r="G2403" t="s">
        <v>549</v>
      </c>
      <c r="H2403" t="s">
        <v>3669</v>
      </c>
      <c r="I2403" t="s">
        <v>4756</v>
      </c>
      <c r="J2403">
        <v>2025</v>
      </c>
      <c r="K2403" t="s">
        <v>4062</v>
      </c>
      <c r="L2403">
        <v>83.503579999999999</v>
      </c>
      <c r="M2403">
        <v>16001000000</v>
      </c>
      <c r="N2403">
        <v>4924000000</v>
      </c>
      <c r="O2403">
        <v>669000000</v>
      </c>
      <c r="P2403">
        <v>1276000000</v>
      </c>
      <c r="Q2403">
        <v>2307000000</v>
      </c>
      <c r="R2403">
        <v>2990000000</v>
      </c>
      <c r="S2403">
        <v>2194000000</v>
      </c>
      <c r="T2403">
        <v>2563000000</v>
      </c>
      <c r="U2403">
        <v>3103000000</v>
      </c>
      <c r="W2403">
        <v>6513000000</v>
      </c>
      <c r="X2403">
        <v>3704000000</v>
      </c>
      <c r="AA2403">
        <v>6169000000</v>
      </c>
      <c r="AB2403">
        <v>2726000000</v>
      </c>
      <c r="AD2403">
        <v>1330000000</v>
      </c>
      <c r="AE2403">
        <v>65000000</v>
      </c>
      <c r="AF2403">
        <v>56000000</v>
      </c>
      <c r="AG2403">
        <v>2386000000</v>
      </c>
      <c r="AJ2403">
        <v>838000000</v>
      </c>
      <c r="AK2403">
        <v>370000000</v>
      </c>
      <c r="AM2403">
        <v>142000000</v>
      </c>
      <c r="AN2403">
        <v>318000000</v>
      </c>
      <c r="AP2403">
        <v>338000000</v>
      </c>
      <c r="AQ2403">
        <v>470000000</v>
      </c>
      <c r="AS2403">
        <v>338000000</v>
      </c>
      <c r="AU2403">
        <v>-504000000</v>
      </c>
      <c r="AV2403">
        <v>-621000000</v>
      </c>
      <c r="AW2403">
        <v>300000000</v>
      </c>
      <c r="AX2403">
        <v>306000000</v>
      </c>
      <c r="AY2403">
        <v>5.68</v>
      </c>
      <c r="AZ2403">
        <v>2171000000</v>
      </c>
      <c r="BP2403">
        <v>0.10271764163979701</v>
      </c>
      <c r="BQ2403">
        <v>0.40181176109319799</v>
      </c>
      <c r="BR2403">
        <v>14.701334507042301</v>
      </c>
      <c r="BS2403">
        <v>0.116654438738078</v>
      </c>
      <c r="BT2403">
        <v>3592660.3386345799</v>
      </c>
      <c r="BU2403">
        <v>1.7399131856199601E-7</v>
      </c>
    </row>
    <row r="2404" spans="3:73" x14ac:dyDescent="0.3">
      <c r="C2404">
        <v>106640</v>
      </c>
      <c r="D2404" t="s">
        <v>4341</v>
      </c>
      <c r="E2404" t="s">
        <v>699</v>
      </c>
      <c r="F2404" t="s">
        <v>3614</v>
      </c>
      <c r="G2404" t="s">
        <v>549</v>
      </c>
      <c r="H2404" t="s">
        <v>3669</v>
      </c>
      <c r="I2404" t="s">
        <v>4756</v>
      </c>
      <c r="J2404">
        <v>2024</v>
      </c>
      <c r="K2404" t="s">
        <v>4062</v>
      </c>
      <c r="L2404">
        <v>92.782458000000005</v>
      </c>
      <c r="M2404">
        <v>16301000000</v>
      </c>
      <c r="N2404">
        <v>5239000000</v>
      </c>
      <c r="O2404">
        <v>1275000000</v>
      </c>
      <c r="P2404">
        <v>1317000000</v>
      </c>
      <c r="Q2404">
        <v>2035000000</v>
      </c>
      <c r="R2404">
        <v>3115000000</v>
      </c>
      <c r="S2404">
        <v>2275000000</v>
      </c>
      <c r="T2404">
        <v>2717000000</v>
      </c>
      <c r="U2404">
        <v>3322000000</v>
      </c>
      <c r="W2404">
        <v>7323000000</v>
      </c>
      <c r="X2404">
        <v>3530000000</v>
      </c>
      <c r="AA2404">
        <v>6608000000</v>
      </c>
      <c r="AB2404">
        <v>2683000000</v>
      </c>
      <c r="AD2404">
        <v>1311000000</v>
      </c>
      <c r="AE2404">
        <v>64000000</v>
      </c>
      <c r="AF2404">
        <v>55000000</v>
      </c>
      <c r="AG2404">
        <v>2581000000</v>
      </c>
      <c r="AJ2404">
        <v>143000000</v>
      </c>
      <c r="AK2404">
        <v>405000000</v>
      </c>
      <c r="AM2404">
        <v>10000000</v>
      </c>
      <c r="AN2404">
        <v>-323000000</v>
      </c>
      <c r="AP2404">
        <v>333000000</v>
      </c>
      <c r="AQ2404">
        <v>835000000</v>
      </c>
      <c r="AS2404">
        <v>333000000</v>
      </c>
      <c r="AU2404">
        <v>-602000000</v>
      </c>
      <c r="AV2404">
        <v>-476000000</v>
      </c>
      <c r="AW2404">
        <v>384000000</v>
      </c>
      <c r="AX2404">
        <v>386000000</v>
      </c>
      <c r="AY2404">
        <v>-5.87</v>
      </c>
      <c r="AZ2404">
        <v>2141000000</v>
      </c>
      <c r="BP2404">
        <v>0.174108971732896</v>
      </c>
      <c r="BQ2404">
        <v>0.43752560426054898</v>
      </c>
      <c r="BR2404">
        <v>-15.806210902896099</v>
      </c>
      <c r="BS2404">
        <v>-0.120387625792024</v>
      </c>
      <c r="BT2404">
        <v>4138713.3761858302</v>
      </c>
      <c r="BU2404">
        <v>-2.0299404713380501E-7</v>
      </c>
    </row>
    <row r="2405" spans="3:73" x14ac:dyDescent="0.3">
      <c r="C2405">
        <v>106640</v>
      </c>
      <c r="D2405" t="s">
        <v>4341</v>
      </c>
      <c r="E2405" t="s">
        <v>699</v>
      </c>
      <c r="F2405" t="s">
        <v>3614</v>
      </c>
      <c r="G2405" t="s">
        <v>549</v>
      </c>
      <c r="H2405" t="s">
        <v>3669</v>
      </c>
      <c r="I2405" t="s">
        <v>4756</v>
      </c>
      <c r="J2405">
        <v>2023</v>
      </c>
      <c r="K2405" t="s">
        <v>4062</v>
      </c>
      <c r="L2405">
        <v>111.170117</v>
      </c>
      <c r="M2405">
        <v>17312000000</v>
      </c>
      <c r="N2405">
        <v>6207000000</v>
      </c>
      <c r="O2405">
        <v>1570000000</v>
      </c>
      <c r="P2405">
        <v>1529000000</v>
      </c>
      <c r="Q2405">
        <v>2247000000</v>
      </c>
      <c r="R2405">
        <v>2956000000</v>
      </c>
      <c r="S2405">
        <v>2234000000</v>
      </c>
      <c r="T2405">
        <v>3124000000</v>
      </c>
      <c r="U2405">
        <v>3330000000</v>
      </c>
      <c r="W2405">
        <v>6948000000</v>
      </c>
      <c r="X2405">
        <v>3598000000</v>
      </c>
      <c r="AA2405">
        <v>7214000000</v>
      </c>
      <c r="AB2405">
        <v>2362000000</v>
      </c>
      <c r="AD2405">
        <v>8358000000</v>
      </c>
      <c r="AE2405">
        <v>114000000</v>
      </c>
      <c r="AF2405">
        <v>55000000</v>
      </c>
      <c r="AG2405">
        <v>3170000000</v>
      </c>
      <c r="AJ2405">
        <v>1015000000</v>
      </c>
      <c r="AK2405">
        <v>473000000</v>
      </c>
      <c r="AM2405">
        <v>77000000</v>
      </c>
      <c r="AN2405">
        <v>481000000</v>
      </c>
      <c r="AO2405">
        <v>351000000</v>
      </c>
      <c r="AP2405">
        <v>361000000</v>
      </c>
      <c r="AQ2405">
        <v>915000000</v>
      </c>
      <c r="AS2405">
        <v>361000000</v>
      </c>
      <c r="AU2405">
        <v>-553000000</v>
      </c>
      <c r="AV2405">
        <v>-792000000</v>
      </c>
      <c r="AW2405">
        <v>384000000</v>
      </c>
      <c r="AX2405">
        <v>386000000</v>
      </c>
      <c r="AY2405">
        <v>8.76</v>
      </c>
      <c r="AZ2405">
        <v>2168000000</v>
      </c>
      <c r="BB2405">
        <v>909000000</v>
      </c>
      <c r="BC2405">
        <v>1270000000</v>
      </c>
      <c r="BO2405">
        <v>2.5897435897435899</v>
      </c>
      <c r="BP2405">
        <v>0.22596430627518699</v>
      </c>
      <c r="BQ2405">
        <v>0.56994818652849699</v>
      </c>
      <c r="BR2405">
        <v>12.690652625570801</v>
      </c>
      <c r="BS2405">
        <v>0.203640982218459</v>
      </c>
      <c r="BT2405">
        <v>3454165.6549664298</v>
      </c>
      <c r="BU2405">
        <v>4.1229899446232002E-7</v>
      </c>
    </row>
    <row r="2406" spans="3:73" x14ac:dyDescent="0.3">
      <c r="C2406">
        <v>106640</v>
      </c>
      <c r="D2406" t="s">
        <v>4341</v>
      </c>
      <c r="E2406" t="s">
        <v>699</v>
      </c>
      <c r="F2406" t="s">
        <v>3614</v>
      </c>
      <c r="G2406" t="s">
        <v>549</v>
      </c>
      <c r="H2406" t="s">
        <v>3669</v>
      </c>
      <c r="I2406" t="s">
        <v>4756</v>
      </c>
      <c r="J2406">
        <v>2022</v>
      </c>
      <c r="K2406" t="s">
        <v>4062</v>
      </c>
      <c r="L2406">
        <v>136.64109099999999</v>
      </c>
      <c r="M2406">
        <v>17124000000</v>
      </c>
      <c r="N2406">
        <v>6394000000</v>
      </c>
      <c r="O2406">
        <v>1958000000</v>
      </c>
      <c r="P2406">
        <v>1555000000</v>
      </c>
      <c r="Q2406">
        <v>2089000000</v>
      </c>
      <c r="R2406">
        <v>2793000000</v>
      </c>
      <c r="S2406">
        <v>2102000000</v>
      </c>
      <c r="T2406">
        <v>3164000000</v>
      </c>
      <c r="U2406">
        <v>3314000000</v>
      </c>
      <c r="W2406">
        <v>5931000000</v>
      </c>
      <c r="X2406">
        <v>3376000000</v>
      </c>
      <c r="AA2406">
        <v>7611000000</v>
      </c>
      <c r="AB2406">
        <v>2336000000</v>
      </c>
      <c r="AD2406">
        <v>8261000000</v>
      </c>
      <c r="AE2406">
        <v>114000000</v>
      </c>
      <c r="AF2406">
        <v>54000000</v>
      </c>
      <c r="AG2406">
        <v>3073000000</v>
      </c>
      <c r="AJ2406">
        <v>-1056000000</v>
      </c>
      <c r="AK2406">
        <v>465000000</v>
      </c>
      <c r="AM2406">
        <v>265000000</v>
      </c>
      <c r="AN2406">
        <v>-1519000000</v>
      </c>
      <c r="AO2406">
        <v>190000000</v>
      </c>
      <c r="AP2406">
        <v>475000000</v>
      </c>
      <c r="AQ2406">
        <v>1390000000</v>
      </c>
      <c r="AS2406">
        <v>475000000</v>
      </c>
      <c r="AU2406">
        <v>-3568000000</v>
      </c>
      <c r="AV2406">
        <v>1206000000</v>
      </c>
      <c r="AW2406">
        <v>390000000</v>
      </c>
      <c r="AX2406">
        <v>395000000</v>
      </c>
      <c r="AY2406">
        <v>-27.18</v>
      </c>
      <c r="AZ2406">
        <v>2403000000</v>
      </c>
      <c r="BB2406">
        <v>-1064000000</v>
      </c>
      <c r="BC2406">
        <v>-589000000</v>
      </c>
      <c r="BO2406">
        <v>-5.6</v>
      </c>
      <c r="BP2406">
        <v>0.33012982633620003</v>
      </c>
      <c r="BQ2406">
        <v>0.72584724329792605</v>
      </c>
      <c r="BR2406">
        <v>-5.0272660412067696</v>
      </c>
      <c r="BS2406">
        <v>-0.650256849315068</v>
      </c>
      <c r="BT2406">
        <v>2854192.6674165698</v>
      </c>
      <c r="BU2406">
        <v>-1.5898565297003399E-6</v>
      </c>
    </row>
    <row r="2407" spans="3:73" x14ac:dyDescent="0.3">
      <c r="C2407">
        <v>106640</v>
      </c>
      <c r="D2407" t="s">
        <v>4341</v>
      </c>
      <c r="E2407" t="s">
        <v>699</v>
      </c>
      <c r="F2407" t="s">
        <v>3614</v>
      </c>
      <c r="G2407" t="s">
        <v>549</v>
      </c>
      <c r="H2407" t="s">
        <v>3669</v>
      </c>
      <c r="I2407" t="s">
        <v>4756</v>
      </c>
      <c r="J2407">
        <v>2021</v>
      </c>
      <c r="K2407" t="s">
        <v>4062</v>
      </c>
      <c r="L2407">
        <v>168.62873200000001</v>
      </c>
      <c r="M2407">
        <v>20285000000</v>
      </c>
      <c r="N2407">
        <v>9695000000</v>
      </c>
      <c r="O2407">
        <v>3044000000</v>
      </c>
      <c r="P2407">
        <v>3100000000</v>
      </c>
      <c r="Q2407">
        <v>2717000000</v>
      </c>
      <c r="R2407">
        <v>3751000000</v>
      </c>
      <c r="S2407">
        <v>2805000000</v>
      </c>
      <c r="T2407">
        <v>1981000000</v>
      </c>
      <c r="U2407">
        <v>2485000000</v>
      </c>
      <c r="W2407">
        <v>8510000000</v>
      </c>
      <c r="X2407">
        <v>5413000000</v>
      </c>
      <c r="AA2407">
        <v>5227000000</v>
      </c>
      <c r="AB2407">
        <v>4846000000</v>
      </c>
      <c r="AC2407">
        <v>6106000000</v>
      </c>
      <c r="AD2407">
        <v>10170000000</v>
      </c>
      <c r="AE2407">
        <v>114000000</v>
      </c>
      <c r="AF2407">
        <v>59000000</v>
      </c>
      <c r="AG2407">
        <v>4409000000</v>
      </c>
      <c r="AJ2407">
        <v>2348000000</v>
      </c>
      <c r="AK2407">
        <v>485000000</v>
      </c>
      <c r="AM2407">
        <v>518000000</v>
      </c>
      <c r="AN2407">
        <v>1783000000</v>
      </c>
      <c r="AO2407">
        <v>175000000</v>
      </c>
      <c r="AP2407">
        <v>494000000</v>
      </c>
      <c r="AQ2407">
        <v>2176000000</v>
      </c>
      <c r="AS2407">
        <v>494000000</v>
      </c>
      <c r="AU2407">
        <v>-660000000</v>
      </c>
      <c r="AV2407">
        <v>-1339000000</v>
      </c>
      <c r="AW2407">
        <v>338000000</v>
      </c>
      <c r="AX2407">
        <v>340000000</v>
      </c>
      <c r="AY2407">
        <v>28.73</v>
      </c>
      <c r="AZ2407">
        <v>2452000000</v>
      </c>
      <c r="BB2407">
        <v>2476000000</v>
      </c>
      <c r="BC2407">
        <v>2970000000</v>
      </c>
      <c r="BO2407">
        <v>14.148571428571399</v>
      </c>
      <c r="BP2407">
        <v>0.35769682726204499</v>
      </c>
      <c r="BQ2407">
        <v>0.81997649823736796</v>
      </c>
      <c r="BR2407">
        <v>5.8694302819352604</v>
      </c>
      <c r="BS2407">
        <v>0.36793231531159698</v>
      </c>
      <c r="BT2407">
        <v>2004403.37771146</v>
      </c>
      <c r="BU2407">
        <v>9.9973245364424291E-7</v>
      </c>
    </row>
    <row r="2408" spans="3:73" x14ac:dyDescent="0.3">
      <c r="C2408">
        <v>106640</v>
      </c>
      <c r="D2408" t="s">
        <v>4341</v>
      </c>
      <c r="E2408" t="s">
        <v>699</v>
      </c>
      <c r="F2408" t="s">
        <v>3614</v>
      </c>
      <c r="G2408" t="s">
        <v>549</v>
      </c>
      <c r="H2408" t="s">
        <v>3669</v>
      </c>
      <c r="I2408" t="s">
        <v>4756</v>
      </c>
      <c r="J2408">
        <v>2020</v>
      </c>
      <c r="K2408" t="s">
        <v>4062</v>
      </c>
      <c r="L2408">
        <v>108.166526</v>
      </c>
      <c r="M2408">
        <v>20350000000</v>
      </c>
      <c r="N2408">
        <v>9015000000</v>
      </c>
      <c r="O2408">
        <v>2924000000</v>
      </c>
      <c r="P2408">
        <v>3109000000</v>
      </c>
      <c r="Q2408">
        <v>2187000000</v>
      </c>
      <c r="R2408">
        <v>4187000000</v>
      </c>
      <c r="S2408">
        <v>3199000000</v>
      </c>
      <c r="T2408">
        <v>2194000000</v>
      </c>
      <c r="U2408">
        <v>2496000000</v>
      </c>
      <c r="W2408">
        <v>8330000000</v>
      </c>
      <c r="X2408">
        <v>4834000000</v>
      </c>
      <c r="AA2408">
        <v>5357000000</v>
      </c>
      <c r="AB2408">
        <v>3799000000</v>
      </c>
      <c r="AC2408">
        <v>5065000000</v>
      </c>
      <c r="AD2408">
        <v>8639000000</v>
      </c>
      <c r="AE2408">
        <v>113000000</v>
      </c>
      <c r="AF2408">
        <v>63000000</v>
      </c>
      <c r="AG2408">
        <v>1364000000</v>
      </c>
      <c r="AJ2408">
        <v>716000000</v>
      </c>
      <c r="AK2408">
        <v>455000000</v>
      </c>
      <c r="AM2408">
        <v>384000000</v>
      </c>
      <c r="AN2408">
        <v>497000000</v>
      </c>
      <c r="AO2408">
        <v>189000000</v>
      </c>
      <c r="AP2408">
        <v>568000000</v>
      </c>
      <c r="AQ2408">
        <v>1500000000</v>
      </c>
      <c r="AS2408">
        <v>568000000</v>
      </c>
      <c r="AU2408">
        <v>-237000000</v>
      </c>
      <c r="AV2408">
        <v>-253000000</v>
      </c>
      <c r="AW2408">
        <v>311000000</v>
      </c>
      <c r="AX2408">
        <v>317000000</v>
      </c>
      <c r="AY2408">
        <v>7.9</v>
      </c>
      <c r="AZ2408">
        <v>2312500000</v>
      </c>
      <c r="BB2408">
        <v>1070000000</v>
      </c>
      <c r="BC2408">
        <v>1638000000</v>
      </c>
      <c r="BO2408">
        <v>5.6613756613756596</v>
      </c>
      <c r="BP2408">
        <v>0.35102040816326502</v>
      </c>
      <c r="BQ2408">
        <v>0.81968787515006003</v>
      </c>
      <c r="BR2408">
        <v>13.6919653164557</v>
      </c>
      <c r="BS2408">
        <v>0.130823901026586</v>
      </c>
      <c r="BT2408">
        <v>2875196.3430904699</v>
      </c>
      <c r="BU2408">
        <v>2.2493170713345601E-7</v>
      </c>
    </row>
    <row r="2409" spans="3:73" x14ac:dyDescent="0.3">
      <c r="C2409">
        <v>106640</v>
      </c>
      <c r="D2409" t="s">
        <v>4341</v>
      </c>
      <c r="E2409" t="s">
        <v>699</v>
      </c>
      <c r="F2409" t="s">
        <v>3614</v>
      </c>
      <c r="G2409" t="s">
        <v>549</v>
      </c>
      <c r="H2409" t="s">
        <v>3669</v>
      </c>
      <c r="I2409" t="s">
        <v>4756</v>
      </c>
      <c r="J2409">
        <v>2019</v>
      </c>
      <c r="K2409" t="s">
        <v>4062</v>
      </c>
      <c r="L2409">
        <v>102.472763</v>
      </c>
      <c r="M2409">
        <v>18881000000</v>
      </c>
      <c r="N2409">
        <v>7398000000</v>
      </c>
      <c r="O2409">
        <v>1952000000</v>
      </c>
      <c r="P2409">
        <v>2198000000</v>
      </c>
      <c r="Q2409">
        <v>2438000000</v>
      </c>
      <c r="R2409">
        <v>4222000000</v>
      </c>
      <c r="S2409">
        <v>3301000000</v>
      </c>
      <c r="T2409">
        <v>2225000000</v>
      </c>
      <c r="U2409">
        <v>2440000000</v>
      </c>
      <c r="W2409">
        <v>8369000000</v>
      </c>
      <c r="X2409">
        <v>4547000000</v>
      </c>
      <c r="AA2409">
        <v>4699000000</v>
      </c>
      <c r="AB2409">
        <v>3195000000</v>
      </c>
      <c r="AC2409">
        <v>4975000000</v>
      </c>
      <c r="AD2409">
        <v>7870000000</v>
      </c>
      <c r="AE2409">
        <v>112000000</v>
      </c>
      <c r="AF2409">
        <v>63000000</v>
      </c>
      <c r="AG2409">
        <v>1048000000</v>
      </c>
      <c r="AJ2409">
        <v>424000000</v>
      </c>
      <c r="AK2409">
        <v>541000000</v>
      </c>
      <c r="AM2409">
        <v>354000000</v>
      </c>
      <c r="AN2409">
        <v>288000000</v>
      </c>
      <c r="AO2409">
        <v>187000000</v>
      </c>
      <c r="AP2409">
        <v>587000000</v>
      </c>
      <c r="AQ2409">
        <v>1230000000</v>
      </c>
      <c r="AS2409">
        <v>587000000</v>
      </c>
      <c r="AU2409">
        <v>636000000</v>
      </c>
      <c r="AV2409">
        <v>-1424000000</v>
      </c>
      <c r="AW2409">
        <v>305000000</v>
      </c>
      <c r="AX2409">
        <v>313000000</v>
      </c>
      <c r="AY2409">
        <v>4.5599999999999996</v>
      </c>
      <c r="AZ2409">
        <v>2485500000</v>
      </c>
      <c r="BB2409">
        <v>829000000</v>
      </c>
      <c r="BC2409">
        <v>1416000000</v>
      </c>
      <c r="BO2409">
        <v>4.4331550802138997</v>
      </c>
      <c r="BP2409">
        <v>0.23324172541522301</v>
      </c>
      <c r="BQ2409">
        <v>0.59266340064523804</v>
      </c>
      <c r="BR2409">
        <v>22.472097149122799</v>
      </c>
      <c r="BS2409">
        <v>9.0140845070422498E-2</v>
      </c>
      <c r="BT2409">
        <v>2976400.6656090701</v>
      </c>
      <c r="BU2409">
        <v>1.4625220634741801E-7</v>
      </c>
    </row>
    <row r="2410" spans="3:73" x14ac:dyDescent="0.3">
      <c r="C2410">
        <v>106640</v>
      </c>
      <c r="D2410" t="s">
        <v>4341</v>
      </c>
      <c r="E2410" t="s">
        <v>699</v>
      </c>
      <c r="F2410" t="s">
        <v>3614</v>
      </c>
      <c r="G2410" t="s">
        <v>549</v>
      </c>
      <c r="H2410" t="s">
        <v>3669</v>
      </c>
      <c r="I2410" t="s">
        <v>4756</v>
      </c>
      <c r="J2410">
        <v>2018</v>
      </c>
      <c r="K2410" t="s">
        <v>4062</v>
      </c>
      <c r="L2410">
        <v>99.600374000000002</v>
      </c>
      <c r="M2410">
        <v>18347000000</v>
      </c>
      <c r="N2410">
        <v>7898000000</v>
      </c>
      <c r="O2410">
        <v>1498000000</v>
      </c>
      <c r="P2410">
        <v>2210000000</v>
      </c>
      <c r="Q2410">
        <v>2533000000</v>
      </c>
      <c r="R2410">
        <v>8161000000</v>
      </c>
      <c r="S2410">
        <v>3414000000</v>
      </c>
      <c r="T2410">
        <v>2296000000</v>
      </c>
      <c r="U2410">
        <v>2451000000</v>
      </c>
      <c r="W2410">
        <v>9678000000</v>
      </c>
      <c r="X2410">
        <v>4487000000</v>
      </c>
      <c r="AA2410">
        <v>4993000000</v>
      </c>
      <c r="AB2410">
        <v>2291000000</v>
      </c>
      <c r="AC2410">
        <v>4827000000</v>
      </c>
      <c r="AD2410">
        <v>6933000000</v>
      </c>
      <c r="AE2410">
        <v>112000000</v>
      </c>
      <c r="AF2410">
        <v>64000000</v>
      </c>
      <c r="AG2410">
        <v>950000000</v>
      </c>
      <c r="AJ2410">
        <v>309000000</v>
      </c>
      <c r="AK2410">
        <v>572000000</v>
      </c>
      <c r="AM2410">
        <v>138000000</v>
      </c>
      <c r="AN2410">
        <v>170000000</v>
      </c>
      <c r="AO2410">
        <v>192000000</v>
      </c>
      <c r="AP2410">
        <v>645000000</v>
      </c>
      <c r="AQ2410">
        <v>1229000000</v>
      </c>
      <c r="AS2410">
        <v>645000000</v>
      </c>
      <c r="AU2410">
        <v>-399000000</v>
      </c>
      <c r="AV2410">
        <v>-518000000</v>
      </c>
      <c r="AW2410">
        <v>306000000</v>
      </c>
      <c r="AX2410">
        <v>314000000</v>
      </c>
      <c r="AY2410">
        <v>2.66</v>
      </c>
      <c r="AZ2410">
        <v>2760500000</v>
      </c>
      <c r="BB2410">
        <v>500000000</v>
      </c>
      <c r="BC2410">
        <v>1145000000</v>
      </c>
      <c r="BO2410">
        <v>2.6041666666666701</v>
      </c>
      <c r="BP2410">
        <v>0.154784046290556</v>
      </c>
      <c r="BQ2410">
        <v>0.55435007232899403</v>
      </c>
      <c r="BR2410">
        <v>37.443749624060104</v>
      </c>
      <c r="BS2410">
        <v>7.4203404626800501E-2</v>
      </c>
      <c r="BT2410">
        <v>3072277.6201623501</v>
      </c>
      <c r="BU2410">
        <v>1.15642511933653E-7</v>
      </c>
    </row>
    <row r="2411" spans="3:73" x14ac:dyDescent="0.3">
      <c r="C2411">
        <v>106640</v>
      </c>
      <c r="D2411" t="s">
        <v>4341</v>
      </c>
      <c r="E2411" t="s">
        <v>699</v>
      </c>
      <c r="F2411" t="s">
        <v>3614</v>
      </c>
      <c r="G2411" t="s">
        <v>549</v>
      </c>
      <c r="H2411" t="s">
        <v>3669</v>
      </c>
      <c r="I2411" t="s">
        <v>4756</v>
      </c>
      <c r="J2411">
        <v>2017</v>
      </c>
      <c r="K2411" t="s">
        <v>4062</v>
      </c>
      <c r="L2411">
        <v>121.324617</v>
      </c>
      <c r="M2411">
        <v>20038000000</v>
      </c>
      <c r="N2411">
        <v>7930000000</v>
      </c>
      <c r="O2411">
        <v>1196000000</v>
      </c>
      <c r="P2411">
        <v>2665000000</v>
      </c>
      <c r="Q2411">
        <v>2988000000</v>
      </c>
      <c r="R2411">
        <v>9742000000</v>
      </c>
      <c r="S2411">
        <v>4033000000</v>
      </c>
      <c r="T2411">
        <v>2591000000</v>
      </c>
      <c r="U2411">
        <v>3118000000</v>
      </c>
      <c r="W2411">
        <v>8505000000</v>
      </c>
      <c r="X2411">
        <v>4797000000</v>
      </c>
      <c r="AA2411">
        <v>4768000000</v>
      </c>
      <c r="AB2411">
        <v>4198000000</v>
      </c>
      <c r="AC2411">
        <v>3674000000</v>
      </c>
      <c r="AD2411">
        <v>7352000000</v>
      </c>
      <c r="AE2411">
        <v>112000000</v>
      </c>
      <c r="AF2411">
        <v>71000000</v>
      </c>
      <c r="AG2411">
        <v>985000000</v>
      </c>
      <c r="AH2411">
        <v>21253000000</v>
      </c>
      <c r="AJ2411">
        <v>267000000</v>
      </c>
      <c r="AK2411">
        <v>596000000</v>
      </c>
      <c r="AM2411">
        <v>550000000</v>
      </c>
      <c r="AN2411">
        <v>-268000000</v>
      </c>
      <c r="AO2411">
        <v>162000000</v>
      </c>
      <c r="AP2411">
        <v>654000000</v>
      </c>
      <c r="AQ2411">
        <v>1264000000</v>
      </c>
      <c r="AS2411">
        <v>654000000</v>
      </c>
      <c r="AU2411">
        <v>-655000000</v>
      </c>
      <c r="AV2411">
        <v>-553000000</v>
      </c>
      <c r="AW2411">
        <v>312000000</v>
      </c>
      <c r="AX2411">
        <v>324000000</v>
      </c>
      <c r="AY2411">
        <v>-3.74</v>
      </c>
      <c r="BA2411">
        <v>1.25629322919117E-2</v>
      </c>
      <c r="BB2411">
        <v>444000000</v>
      </c>
      <c r="BC2411">
        <v>1098000000</v>
      </c>
      <c r="BD2411">
        <v>5.1663294593704397E-2</v>
      </c>
      <c r="BE2411">
        <v>5.94739566178892E-2</v>
      </c>
      <c r="BG2411">
        <v>4.6346398155554497E-2</v>
      </c>
      <c r="BI2411">
        <v>1.0606347938916101</v>
      </c>
      <c r="BJ2411">
        <v>-3.0819178468922001E-2</v>
      </c>
      <c r="BM2411">
        <v>2.8043099797675601E-2</v>
      </c>
      <c r="BO2411">
        <v>2.74074074074074</v>
      </c>
      <c r="BP2411">
        <v>0.14062316284538501</v>
      </c>
      <c r="BQ2411">
        <v>0.58106995884773704</v>
      </c>
      <c r="BR2411">
        <v>-32.439737165775398</v>
      </c>
      <c r="BS2411">
        <v>-6.3839923773225393E-2</v>
      </c>
      <c r="BT2411">
        <v>2571613.3107595099</v>
      </c>
      <c r="BU2411">
        <v>-1.08088153306336E-7</v>
      </c>
    </row>
    <row r="2412" spans="3:73" x14ac:dyDescent="0.3">
      <c r="C2412">
        <v>108516</v>
      </c>
      <c r="D2412" t="s">
        <v>4343</v>
      </c>
      <c r="E2412" t="s">
        <v>946</v>
      </c>
      <c r="F2412" t="s">
        <v>3614</v>
      </c>
      <c r="G2412" t="s">
        <v>3876</v>
      </c>
      <c r="H2412" t="s">
        <v>3877</v>
      </c>
      <c r="I2412" t="s">
        <v>4757</v>
      </c>
      <c r="J2412">
        <v>2026</v>
      </c>
      <c r="K2412" t="s">
        <v>4062</v>
      </c>
      <c r="L2412">
        <v>52.492798000000001</v>
      </c>
    </row>
    <row r="2413" spans="3:73" x14ac:dyDescent="0.3">
      <c r="C2413">
        <v>108516</v>
      </c>
      <c r="D2413" t="s">
        <v>4343</v>
      </c>
      <c r="E2413" t="s">
        <v>946</v>
      </c>
      <c r="F2413" t="s">
        <v>3614</v>
      </c>
      <c r="G2413" t="s">
        <v>3876</v>
      </c>
      <c r="H2413" t="s">
        <v>3877</v>
      </c>
      <c r="I2413" t="s">
        <v>4757</v>
      </c>
      <c r="J2413">
        <v>2025</v>
      </c>
      <c r="K2413" t="s">
        <v>4062</v>
      </c>
      <c r="L2413">
        <v>51.834645000000002</v>
      </c>
      <c r="M2413">
        <v>1695152000</v>
      </c>
      <c r="N2413">
        <v>685370000</v>
      </c>
      <c r="O2413">
        <v>250075000</v>
      </c>
      <c r="P2413">
        <v>215824000</v>
      </c>
      <c r="Q2413">
        <v>169393000</v>
      </c>
      <c r="S2413">
        <v>270226000</v>
      </c>
      <c r="T2413">
        <v>190398000</v>
      </c>
      <c r="U2413">
        <v>376480000</v>
      </c>
      <c r="V2413">
        <v>756915000</v>
      </c>
      <c r="W2413">
        <v>196842000</v>
      </c>
      <c r="X2413">
        <v>103205000</v>
      </c>
      <c r="AA2413">
        <v>304050000</v>
      </c>
      <c r="AB2413">
        <v>937187000</v>
      </c>
      <c r="AD2413">
        <v>624529000</v>
      </c>
      <c r="AF2413">
        <v>49236449</v>
      </c>
      <c r="AG2413">
        <v>319035000</v>
      </c>
      <c r="AH2413">
        <v>1153762000</v>
      </c>
      <c r="AI2413">
        <v>834727000</v>
      </c>
      <c r="AJ2413">
        <v>-10715000</v>
      </c>
      <c r="AM2413">
        <v>33839000</v>
      </c>
      <c r="AN2413">
        <v>96053000</v>
      </c>
      <c r="AO2413">
        <v>2090000</v>
      </c>
      <c r="AP2413">
        <v>48262000</v>
      </c>
      <c r="AQ2413">
        <v>209744000</v>
      </c>
      <c r="AU2413">
        <v>-135101000</v>
      </c>
      <c r="AV2413">
        <v>-68793000</v>
      </c>
      <c r="AY2413">
        <v>1.94</v>
      </c>
      <c r="AZ2413">
        <v>167004000</v>
      </c>
      <c r="BA2413">
        <v>-9.2870106659778996E-3</v>
      </c>
      <c r="BB2413">
        <v>131982000</v>
      </c>
      <c r="BC2413">
        <v>180244000</v>
      </c>
      <c r="BD2413">
        <v>0.156222860520627</v>
      </c>
      <c r="BE2413">
        <v>0.18179139198552199</v>
      </c>
      <c r="BG2413">
        <v>0.27651716731873599</v>
      </c>
      <c r="BH2413">
        <v>4.9982455510047696</v>
      </c>
      <c r="BI2413">
        <v>0.680624510368392</v>
      </c>
      <c r="BJ2413">
        <v>-0.117096073540297</v>
      </c>
      <c r="BN2413">
        <v>0.446517480438332</v>
      </c>
      <c r="BO2413">
        <v>63.149282296650703</v>
      </c>
      <c r="BP2413">
        <v>1.27043517135571</v>
      </c>
      <c r="BQ2413">
        <v>2.6212749311630601</v>
      </c>
      <c r="BR2413">
        <v>26.718889175257701</v>
      </c>
      <c r="BS2413">
        <v>0.10249075157892699</v>
      </c>
      <c r="BU2413">
        <v>1.0729898227354799E-7</v>
      </c>
    </row>
    <row r="2414" spans="3:73" x14ac:dyDescent="0.3">
      <c r="C2414">
        <v>108516</v>
      </c>
      <c r="D2414" t="s">
        <v>4343</v>
      </c>
      <c r="E2414" t="s">
        <v>946</v>
      </c>
      <c r="F2414" t="s">
        <v>3614</v>
      </c>
      <c r="G2414" t="s">
        <v>3876</v>
      </c>
      <c r="H2414" t="s">
        <v>3877</v>
      </c>
      <c r="I2414" t="s">
        <v>4757</v>
      </c>
      <c r="J2414">
        <v>2024</v>
      </c>
      <c r="K2414" t="s">
        <v>4062</v>
      </c>
      <c r="L2414">
        <v>49.446630999999996</v>
      </c>
      <c r="M2414">
        <v>1638637000</v>
      </c>
      <c r="N2414">
        <v>673893000</v>
      </c>
      <c r="O2414">
        <v>244225000</v>
      </c>
      <c r="P2414">
        <v>199798000</v>
      </c>
      <c r="Q2414">
        <v>164615000</v>
      </c>
      <c r="S2414">
        <v>227206000</v>
      </c>
      <c r="T2414">
        <v>221071000</v>
      </c>
      <c r="U2414">
        <v>331595000</v>
      </c>
      <c r="V2414">
        <v>747625000</v>
      </c>
      <c r="W2414">
        <v>178376000</v>
      </c>
      <c r="X2414">
        <v>91605000</v>
      </c>
      <c r="Z2414">
        <v>264000</v>
      </c>
      <c r="AA2414">
        <v>299480000</v>
      </c>
      <c r="AB2414">
        <v>888879000</v>
      </c>
      <c r="AD2414">
        <v>589392000</v>
      </c>
      <c r="AF2414">
        <v>49512937</v>
      </c>
      <c r="AG2414">
        <v>285019000</v>
      </c>
      <c r="AH2414">
        <v>1245703000</v>
      </c>
      <c r="AI2414">
        <v>960684000</v>
      </c>
      <c r="AJ2414">
        <v>-73459000</v>
      </c>
      <c r="AM2414">
        <v>39027000</v>
      </c>
      <c r="AN2414">
        <v>110624000</v>
      </c>
      <c r="AO2414">
        <v>1587000</v>
      </c>
      <c r="AP2414">
        <v>80704000</v>
      </c>
      <c r="AQ2414">
        <v>289976000</v>
      </c>
      <c r="AU2414">
        <v>-140808000</v>
      </c>
      <c r="AV2414">
        <v>-359889000</v>
      </c>
      <c r="AY2414">
        <v>2.25</v>
      </c>
      <c r="AZ2414">
        <v>386291500</v>
      </c>
      <c r="BA2414">
        <v>-5.8969914979734299E-2</v>
      </c>
      <c r="BB2414">
        <v>151238000</v>
      </c>
      <c r="BC2414">
        <v>231942000</v>
      </c>
      <c r="BD2414">
        <v>0.18619365932328999</v>
      </c>
      <c r="BE2414">
        <v>0.23278100799307699</v>
      </c>
      <c r="BG2414">
        <v>0.22880172882300201</v>
      </c>
      <c r="BH2414">
        <v>2.4869405617260498</v>
      </c>
      <c r="BI2414">
        <v>0.76020680602232205</v>
      </c>
      <c r="BJ2414">
        <v>-0.113034969009467</v>
      </c>
      <c r="BN2414">
        <v>0.45624808911308601</v>
      </c>
      <c r="BO2414">
        <v>95.298046628859495</v>
      </c>
      <c r="BP2414">
        <v>1.36915840696058</v>
      </c>
      <c r="BQ2414">
        <v>2.85508140108535</v>
      </c>
      <c r="BR2414">
        <v>21.976280444444399</v>
      </c>
      <c r="BS2414">
        <v>0.12445338454390301</v>
      </c>
      <c r="BU2414">
        <v>1.25163177159096E-7</v>
      </c>
    </row>
    <row r="2415" spans="3:73" x14ac:dyDescent="0.3">
      <c r="C2415">
        <v>108516</v>
      </c>
      <c r="D2415" t="s">
        <v>4343</v>
      </c>
      <c r="E2415" t="s">
        <v>946</v>
      </c>
      <c r="F2415" t="s">
        <v>3614</v>
      </c>
      <c r="G2415" t="s">
        <v>3876</v>
      </c>
      <c r="H2415" t="s">
        <v>3877</v>
      </c>
      <c r="I2415" t="s">
        <v>4757</v>
      </c>
      <c r="J2415">
        <v>2023</v>
      </c>
      <c r="K2415" t="s">
        <v>4062</v>
      </c>
      <c r="L2415">
        <v>41.472293999999998</v>
      </c>
      <c r="M2415">
        <v>3650918000</v>
      </c>
      <c r="N2415">
        <v>1868337000</v>
      </c>
      <c r="O2415">
        <v>454946000</v>
      </c>
      <c r="P2415">
        <v>692887000</v>
      </c>
      <c r="Q2415">
        <v>607968000</v>
      </c>
      <c r="S2415">
        <v>675654000</v>
      </c>
      <c r="T2415">
        <v>314226000</v>
      </c>
      <c r="U2415">
        <v>414820000</v>
      </c>
      <c r="V2415">
        <v>1829290000</v>
      </c>
      <c r="W2415">
        <v>717558000</v>
      </c>
      <c r="X2415">
        <v>528920000</v>
      </c>
      <c r="Z2415">
        <v>3077000</v>
      </c>
      <c r="AA2415">
        <v>694976000</v>
      </c>
      <c r="AB2415">
        <v>1696011000</v>
      </c>
      <c r="AD2415">
        <v>1428391000</v>
      </c>
      <c r="AF2415">
        <v>48659323</v>
      </c>
      <c r="AG2415">
        <v>663312000</v>
      </c>
      <c r="AH2415">
        <v>4916392000</v>
      </c>
      <c r="AI2415">
        <v>4253080000</v>
      </c>
      <c r="AJ2415">
        <v>212367000</v>
      </c>
      <c r="AM2415">
        <v>76198000</v>
      </c>
      <c r="AN2415">
        <v>256528000</v>
      </c>
      <c r="AO2415">
        <v>26759000</v>
      </c>
      <c r="AP2415">
        <v>112800000</v>
      </c>
      <c r="AQ2415">
        <v>625364000</v>
      </c>
      <c r="AU2415">
        <v>-71776000</v>
      </c>
      <c r="AV2415">
        <v>-133127000</v>
      </c>
      <c r="AY2415">
        <v>5.28</v>
      </c>
      <c r="AZ2415">
        <v>683554000</v>
      </c>
      <c r="BA2415">
        <v>4.3195701237818303E-2</v>
      </c>
      <c r="BB2415">
        <v>359485000</v>
      </c>
      <c r="BC2415">
        <v>472285000</v>
      </c>
      <c r="BD2415">
        <v>9.60633326227852E-2</v>
      </c>
      <c r="BE2415">
        <v>0.12719978390657199</v>
      </c>
      <c r="BG2415">
        <v>0.134918452393544</v>
      </c>
      <c r="BH2415">
        <v>6.2220102581507799</v>
      </c>
      <c r="BI2415">
        <v>1.34661802867115</v>
      </c>
      <c r="BJ2415">
        <v>-1.4599324057154099E-2</v>
      </c>
      <c r="BN2415">
        <v>0.50104932512863898</v>
      </c>
      <c r="BO2415">
        <v>13.4341716805561</v>
      </c>
      <c r="BP2415">
        <v>0.63401982836230697</v>
      </c>
      <c r="BQ2415">
        <v>1.7564698602761</v>
      </c>
      <c r="BR2415">
        <v>7.8546011363636401</v>
      </c>
      <c r="BS2415">
        <v>0.15125373597223099</v>
      </c>
      <c r="BU2415">
        <v>1.2911102128465E-7</v>
      </c>
    </row>
    <row r="2416" spans="3:73" x14ac:dyDescent="0.3">
      <c r="C2416">
        <v>108516</v>
      </c>
      <c r="D2416" t="s">
        <v>4343</v>
      </c>
      <c r="E2416" t="s">
        <v>946</v>
      </c>
      <c r="F2416" t="s">
        <v>3614</v>
      </c>
      <c r="G2416" t="s">
        <v>3876</v>
      </c>
      <c r="H2416" t="s">
        <v>3877</v>
      </c>
      <c r="I2416" t="s">
        <v>4757</v>
      </c>
      <c r="J2416">
        <v>2022</v>
      </c>
      <c r="K2416" t="s">
        <v>4062</v>
      </c>
      <c r="L2416">
        <v>28.938392</v>
      </c>
      <c r="M2416">
        <v>3643023000</v>
      </c>
      <c r="N2416">
        <v>1785653000</v>
      </c>
      <c r="O2416">
        <v>34485000</v>
      </c>
      <c r="P2416">
        <v>857493000</v>
      </c>
      <c r="Q2416">
        <v>759140000</v>
      </c>
      <c r="S2416">
        <v>696340000</v>
      </c>
      <c r="T2416">
        <v>299017000</v>
      </c>
      <c r="U2416">
        <v>401469000</v>
      </c>
      <c r="V2416">
        <v>2029061000</v>
      </c>
      <c r="W2416">
        <v>932261000</v>
      </c>
      <c r="X2416">
        <v>668438000</v>
      </c>
      <c r="Z2416">
        <v>48262000</v>
      </c>
      <c r="AA2416">
        <v>747193000</v>
      </c>
      <c r="AB2416">
        <v>1480752000</v>
      </c>
      <c r="AD2416">
        <v>1230163000</v>
      </c>
      <c r="AF2416">
        <v>48380112</v>
      </c>
      <c r="AG2416">
        <v>714816000</v>
      </c>
      <c r="AH2416">
        <v>5242219000</v>
      </c>
      <c r="AI2416">
        <v>4527403000</v>
      </c>
      <c r="AJ2416">
        <v>329268000</v>
      </c>
      <c r="AM2416">
        <v>115022000</v>
      </c>
      <c r="AN2416">
        <v>379386000</v>
      </c>
      <c r="AO2416">
        <v>31337000</v>
      </c>
      <c r="AP2416">
        <v>98827000</v>
      </c>
      <c r="AQ2416">
        <v>70112000</v>
      </c>
      <c r="AU2416">
        <v>-438188000</v>
      </c>
      <c r="AV2416">
        <v>-237750000</v>
      </c>
      <c r="AY2416">
        <v>7.6</v>
      </c>
      <c r="AZ2416">
        <v>661947000</v>
      </c>
      <c r="BA2416">
        <v>6.2810805882012904E-2</v>
      </c>
      <c r="BB2416">
        <v>525745000</v>
      </c>
      <c r="BC2416">
        <v>624572000</v>
      </c>
      <c r="BD2416">
        <v>0.119142676030895</v>
      </c>
      <c r="BE2416">
        <v>1.3374488933026301E-2</v>
      </c>
      <c r="BG2416">
        <v>0.136357523407549</v>
      </c>
      <c r="BH2416">
        <v>6.8395249166474104</v>
      </c>
      <c r="BI2416">
        <v>1.4389749941189001</v>
      </c>
      <c r="BJ2416">
        <v>-8.3588266724453894E-2</v>
      </c>
      <c r="BN2416">
        <v>0.55697177865744996</v>
      </c>
      <c r="BO2416">
        <v>16.777132463222401</v>
      </c>
      <c r="BP2416">
        <v>3.6990713973876398E-2</v>
      </c>
      <c r="BQ2416">
        <v>1.1011004429017199</v>
      </c>
      <c r="BR2416">
        <v>3.8076831578947399</v>
      </c>
      <c r="BS2416">
        <v>0.25621170864533699</v>
      </c>
      <c r="BU2416">
        <v>1.48527085696997E-7</v>
      </c>
    </row>
    <row r="2417" spans="3:73" x14ac:dyDescent="0.3">
      <c r="C2417">
        <v>108516</v>
      </c>
      <c r="D2417" t="s">
        <v>4343</v>
      </c>
      <c r="E2417" t="s">
        <v>946</v>
      </c>
      <c r="F2417" t="s">
        <v>3614</v>
      </c>
      <c r="G2417" t="s">
        <v>3876</v>
      </c>
      <c r="H2417" t="s">
        <v>3877</v>
      </c>
      <c r="I2417" t="s">
        <v>4757</v>
      </c>
      <c r="J2417">
        <v>2021</v>
      </c>
      <c r="K2417" t="s">
        <v>4062</v>
      </c>
      <c r="L2417">
        <v>33.625638000000002</v>
      </c>
      <c r="M2417">
        <v>3373245000</v>
      </c>
      <c r="N2417">
        <v>1967992000</v>
      </c>
      <c r="O2417">
        <v>640311000</v>
      </c>
      <c r="P2417">
        <v>639964000</v>
      </c>
      <c r="Q2417">
        <v>564754000</v>
      </c>
      <c r="S2417">
        <v>515017000</v>
      </c>
      <c r="T2417">
        <v>240387000</v>
      </c>
      <c r="U2417">
        <v>351056000</v>
      </c>
      <c r="V2417">
        <v>1821550000</v>
      </c>
      <c r="W2417">
        <v>787901000</v>
      </c>
      <c r="X2417">
        <v>567392000</v>
      </c>
      <c r="Z2417">
        <v>458000</v>
      </c>
      <c r="AB2417">
        <v>1398193000</v>
      </c>
      <c r="AD2417">
        <v>1070016000</v>
      </c>
      <c r="AF2417">
        <v>51330347</v>
      </c>
      <c r="AG2417">
        <v>226148000</v>
      </c>
      <c r="AH2417">
        <v>978319000</v>
      </c>
      <c r="AI2417">
        <v>2532351000</v>
      </c>
      <c r="AJ2417">
        <v>167473000</v>
      </c>
      <c r="AM2417">
        <v>176267000</v>
      </c>
      <c r="AN2417">
        <v>113555000</v>
      </c>
      <c r="AO2417">
        <v>30346000</v>
      </c>
      <c r="AP2417">
        <v>87654000</v>
      </c>
      <c r="AQ2417">
        <v>274379000</v>
      </c>
      <c r="AU2417">
        <v>468510000</v>
      </c>
      <c r="AV2417">
        <v>-249776000</v>
      </c>
      <c r="AY2417">
        <v>2.2000000000000002</v>
      </c>
      <c r="AZ2417">
        <v>484927500</v>
      </c>
      <c r="BA2417">
        <v>0.17118445006179001</v>
      </c>
      <c r="BB2417">
        <v>320168000</v>
      </c>
      <c r="BC2417">
        <v>407822000</v>
      </c>
      <c r="BD2417">
        <v>0.416859940367099</v>
      </c>
      <c r="BE2417">
        <v>0.280459645575727</v>
      </c>
      <c r="BG2417">
        <v>0.23115977508358701</v>
      </c>
      <c r="BH2417">
        <v>5.2221228946595097</v>
      </c>
      <c r="BI2417">
        <v>0.29002310831261902</v>
      </c>
      <c r="BJ2417">
        <v>0.47889287645440798</v>
      </c>
      <c r="BN2417">
        <v>0.53999931816396396</v>
      </c>
      <c r="BO2417">
        <v>10.550583272919001</v>
      </c>
      <c r="BP2417">
        <v>0.812679511766072</v>
      </c>
      <c r="BQ2417">
        <v>1.78098263614337</v>
      </c>
      <c r="BR2417">
        <v>15.284380909090901</v>
      </c>
      <c r="BS2417">
        <v>8.1215540343858098E-2</v>
      </c>
      <c r="BU2417">
        <v>5.2908578143360801E-8</v>
      </c>
    </row>
    <row r="2418" spans="3:73" x14ac:dyDescent="0.3">
      <c r="C2418">
        <v>108516</v>
      </c>
      <c r="D2418" t="s">
        <v>4343</v>
      </c>
      <c r="E2418" t="s">
        <v>946</v>
      </c>
      <c r="F2418" t="s">
        <v>3614</v>
      </c>
      <c r="G2418" t="s">
        <v>3876</v>
      </c>
      <c r="H2418" t="s">
        <v>3877</v>
      </c>
      <c r="I2418" t="s">
        <v>4757</v>
      </c>
      <c r="J2418">
        <v>2020</v>
      </c>
      <c r="K2418" t="s">
        <v>4062</v>
      </c>
      <c r="L2418">
        <v>20.930347999999999</v>
      </c>
      <c r="M2418">
        <v>2331515000</v>
      </c>
      <c r="N2418">
        <v>983179000</v>
      </c>
      <c r="O2418">
        <v>147198000</v>
      </c>
      <c r="P2418">
        <v>341038000</v>
      </c>
      <c r="Q2418">
        <v>405101000</v>
      </c>
      <c r="S2418">
        <v>572644000</v>
      </c>
      <c r="T2418">
        <v>184416000</v>
      </c>
      <c r="U2418">
        <v>321434000</v>
      </c>
      <c r="V2418">
        <v>1365082000</v>
      </c>
      <c r="W2418">
        <v>388238000</v>
      </c>
      <c r="X2418">
        <v>247017000</v>
      </c>
      <c r="Z2418">
        <v>149000</v>
      </c>
      <c r="AB2418">
        <v>820821000</v>
      </c>
      <c r="AD2418">
        <v>572262000</v>
      </c>
      <c r="AF2418">
        <v>54616485</v>
      </c>
      <c r="AG2418">
        <v>89890000</v>
      </c>
      <c r="AH2418">
        <v>611627000</v>
      </c>
      <c r="AI2418">
        <v>2615782000</v>
      </c>
      <c r="AJ2418">
        <v>22489000</v>
      </c>
      <c r="AM2418">
        <v>26342000</v>
      </c>
      <c r="AN2418">
        <v>16175000</v>
      </c>
      <c r="AO2418">
        <v>31616000</v>
      </c>
      <c r="AP2418">
        <v>92678000</v>
      </c>
      <c r="AQ2418">
        <v>336726000</v>
      </c>
      <c r="AU2418">
        <v>-116215000</v>
      </c>
      <c r="AV2418">
        <v>-165676000</v>
      </c>
      <c r="AY2418">
        <v>0.3</v>
      </c>
      <c r="AZ2418">
        <v>444690500</v>
      </c>
      <c r="BA2418">
        <v>3.6769141977054602E-2</v>
      </c>
      <c r="BB2418">
        <v>74133000</v>
      </c>
      <c r="BC2418">
        <v>166811000</v>
      </c>
      <c r="BD2418">
        <v>0.27273321812150197</v>
      </c>
      <c r="BE2418">
        <v>0.55054142475724599</v>
      </c>
      <c r="BG2418">
        <v>0.146968659002954</v>
      </c>
      <c r="BH2418">
        <v>5.88225293771736</v>
      </c>
      <c r="BI2418">
        <v>0.26233028738824299</v>
      </c>
      <c r="BJ2418">
        <v>-0.19000959735263501</v>
      </c>
      <c r="BN2418">
        <v>0.58549140794719301</v>
      </c>
      <c r="BO2418">
        <v>2.3447937753036401</v>
      </c>
      <c r="BP2418">
        <v>0.37914372111951899</v>
      </c>
      <c r="BQ2418">
        <v>1.4889784101504699</v>
      </c>
      <c r="BR2418">
        <v>69.767826666666707</v>
      </c>
      <c r="BS2418">
        <v>1.97058798446921E-2</v>
      </c>
      <c r="BU2418">
        <v>7.6497852759615094E-9</v>
      </c>
    </row>
    <row r="2419" spans="3:73" x14ac:dyDescent="0.3">
      <c r="C2419">
        <v>108516</v>
      </c>
      <c r="D2419" t="s">
        <v>4343</v>
      </c>
      <c r="E2419" t="s">
        <v>946</v>
      </c>
      <c r="F2419" t="s">
        <v>3614</v>
      </c>
      <c r="G2419" t="s">
        <v>3876</v>
      </c>
      <c r="H2419" t="s">
        <v>3877</v>
      </c>
      <c r="I2419" t="s">
        <v>4757</v>
      </c>
      <c r="J2419">
        <v>2019</v>
      </c>
      <c r="K2419" t="s">
        <v>4062</v>
      </c>
      <c r="L2419">
        <v>20.270121</v>
      </c>
      <c r="M2419">
        <v>2510796000</v>
      </c>
      <c r="N2419">
        <v>1165913000</v>
      </c>
      <c r="O2419">
        <v>92363000</v>
      </c>
      <c r="P2419">
        <v>501944000</v>
      </c>
      <c r="Q2419">
        <v>484280000</v>
      </c>
      <c r="S2419">
        <v>578664000</v>
      </c>
      <c r="T2419">
        <v>196059000</v>
      </c>
      <c r="U2419">
        <v>334607000</v>
      </c>
      <c r="V2419">
        <v>1562402000</v>
      </c>
      <c r="W2419">
        <v>698020000</v>
      </c>
      <c r="X2419">
        <v>393517000</v>
      </c>
      <c r="Z2419">
        <v>150943000</v>
      </c>
      <c r="AB2419">
        <v>831246000</v>
      </c>
      <c r="AD2419">
        <v>591533000</v>
      </c>
      <c r="AF2419">
        <v>55467525</v>
      </c>
      <c r="AG2419">
        <v>126003000</v>
      </c>
      <c r="AH2419">
        <v>938842000</v>
      </c>
      <c r="AI2419">
        <v>3279601000</v>
      </c>
      <c r="AJ2419">
        <v>144764000</v>
      </c>
      <c r="AM2419">
        <v>43183000</v>
      </c>
      <c r="AN2419">
        <v>37738000</v>
      </c>
      <c r="AO2419">
        <v>38063000</v>
      </c>
      <c r="AP2419">
        <v>95602000</v>
      </c>
      <c r="AQ2419">
        <v>197859000</v>
      </c>
      <c r="AU2419">
        <v>11475000</v>
      </c>
      <c r="AV2419">
        <v>-238938000</v>
      </c>
      <c r="AY2419">
        <v>0.68</v>
      </c>
      <c r="AZ2419">
        <v>469153500</v>
      </c>
      <c r="BA2419">
        <v>0.15419420946229501</v>
      </c>
      <c r="BB2419">
        <v>118984000</v>
      </c>
      <c r="BC2419">
        <v>214586000</v>
      </c>
      <c r="BD2419">
        <v>0.22856455079768501</v>
      </c>
      <c r="BE2419">
        <v>0.21074792137548201</v>
      </c>
      <c r="BG2419">
        <v>0.134211081310806</v>
      </c>
      <c r="BH2419">
        <v>6.9904647412840397</v>
      </c>
      <c r="BI2419">
        <v>0.37392205499769798</v>
      </c>
      <c r="BJ2419">
        <v>1.2222503893093799E-2</v>
      </c>
      <c r="BN2419">
        <v>0.62227357379890702</v>
      </c>
      <c r="BO2419">
        <v>3.1259753566455601</v>
      </c>
      <c r="BP2419">
        <v>0.13232142345491499</v>
      </c>
      <c r="BQ2419">
        <v>0.97652359531245503</v>
      </c>
      <c r="BR2419">
        <v>29.8090014705882</v>
      </c>
      <c r="BS2419">
        <v>4.5399316207235897E-2</v>
      </c>
      <c r="BU2419">
        <v>1.65819532124064E-8</v>
      </c>
    </row>
    <row r="2420" spans="3:73" x14ac:dyDescent="0.3">
      <c r="C2420">
        <v>108516</v>
      </c>
      <c r="D2420" t="s">
        <v>4343</v>
      </c>
      <c r="E2420" t="s">
        <v>946</v>
      </c>
      <c r="F2420" t="s">
        <v>3614</v>
      </c>
      <c r="G2420" t="s">
        <v>3876</v>
      </c>
      <c r="H2420" t="s">
        <v>3877</v>
      </c>
      <c r="I2420" t="s">
        <v>4757</v>
      </c>
      <c r="J2420">
        <v>2018</v>
      </c>
      <c r="K2420" t="s">
        <v>4062</v>
      </c>
      <c r="L2420">
        <v>23.026050999999999</v>
      </c>
      <c r="M2420">
        <v>2621787000</v>
      </c>
      <c r="N2420">
        <v>1241122000</v>
      </c>
      <c r="O2420">
        <v>121967000</v>
      </c>
      <c r="P2420">
        <v>572689000</v>
      </c>
      <c r="Q2420">
        <v>454027000</v>
      </c>
      <c r="S2420">
        <v>584970000</v>
      </c>
      <c r="T2420">
        <v>214026000</v>
      </c>
      <c r="U2420">
        <v>345183000</v>
      </c>
      <c r="V2420">
        <v>1585412000</v>
      </c>
      <c r="W2420">
        <v>646895000</v>
      </c>
      <c r="X2420">
        <v>473485000</v>
      </c>
      <c r="Z2420">
        <v>1474000</v>
      </c>
      <c r="AB2420">
        <v>918769000</v>
      </c>
      <c r="AD2420">
        <v>637757000</v>
      </c>
      <c r="AF2420">
        <v>58876921</v>
      </c>
      <c r="AG2420">
        <v>162946000</v>
      </c>
      <c r="AH2420">
        <v>1020460000</v>
      </c>
      <c r="AI2420">
        <v>3018763000</v>
      </c>
      <c r="AJ2420">
        <v>141610000</v>
      </c>
      <c r="AM2420">
        <v>8220000</v>
      </c>
      <c r="AN2420">
        <v>30770000</v>
      </c>
      <c r="AO2420">
        <v>38675000</v>
      </c>
      <c r="AP2420">
        <v>103359000</v>
      </c>
      <c r="AQ2420">
        <v>281345000</v>
      </c>
      <c r="AU2420">
        <v>-337405000</v>
      </c>
      <c r="AV2420">
        <v>-100054000</v>
      </c>
      <c r="AY2420">
        <v>0.52</v>
      </c>
      <c r="AZ2420">
        <v>403980500</v>
      </c>
      <c r="BA2420">
        <v>0.138770750445877</v>
      </c>
      <c r="BB2420">
        <v>77665000</v>
      </c>
      <c r="BC2420">
        <v>181024000</v>
      </c>
      <c r="BD2420">
        <v>0.17739450835897499</v>
      </c>
      <c r="BE2420">
        <v>0.27570409423201298</v>
      </c>
      <c r="BG2420">
        <v>0.15967896830841</v>
      </c>
      <c r="BH2420">
        <v>7.4725463233992704</v>
      </c>
      <c r="BI2420">
        <v>0.38922307571133702</v>
      </c>
      <c r="BJ2420">
        <v>-0.33064010348274298</v>
      </c>
      <c r="BN2420">
        <v>0.60470663711430395</v>
      </c>
      <c r="BO2420">
        <v>2.00814479638009</v>
      </c>
      <c r="BP2420">
        <v>0.188542189999923</v>
      </c>
      <c r="BQ2420">
        <v>1.21672759876023</v>
      </c>
      <c r="BR2420">
        <v>44.280867307692297</v>
      </c>
      <c r="BS2420">
        <v>3.3490463870679103E-2</v>
      </c>
      <c r="BU2420">
        <v>1.30321620777366E-8</v>
      </c>
    </row>
    <row r="2421" spans="3:73" x14ac:dyDescent="0.3">
      <c r="C2421">
        <v>108516</v>
      </c>
      <c r="D2421" t="s">
        <v>4343</v>
      </c>
      <c r="E2421" t="s">
        <v>946</v>
      </c>
      <c r="F2421" t="s">
        <v>3614</v>
      </c>
      <c r="G2421" t="s">
        <v>3876</v>
      </c>
      <c r="H2421" t="s">
        <v>3877</v>
      </c>
      <c r="I2421" t="s">
        <v>4757</v>
      </c>
      <c r="J2421">
        <v>2017</v>
      </c>
      <c r="K2421" t="s">
        <v>4062</v>
      </c>
      <c r="L2421">
        <v>23.900627</v>
      </c>
      <c r="M2421">
        <v>2325344000</v>
      </c>
      <c r="N2421">
        <v>1190969000</v>
      </c>
      <c r="O2421">
        <v>278081000</v>
      </c>
      <c r="Q2421">
        <v>353934000</v>
      </c>
      <c r="S2421">
        <v>570489000</v>
      </c>
      <c r="T2421">
        <v>82781000</v>
      </c>
      <c r="U2421">
        <v>247673000</v>
      </c>
      <c r="V2421">
        <v>1251415000</v>
      </c>
      <c r="W2421">
        <v>520783000</v>
      </c>
      <c r="X2421">
        <v>368071000</v>
      </c>
      <c r="Z2421">
        <v>6814000</v>
      </c>
      <c r="AA2421">
        <v>578610000</v>
      </c>
      <c r="AB2421">
        <v>951635000</v>
      </c>
      <c r="AD2421">
        <v>676019000</v>
      </c>
      <c r="AE2421">
        <v>0</v>
      </c>
      <c r="AF2421">
        <v>62802456</v>
      </c>
      <c r="AG2421">
        <v>154830000</v>
      </c>
      <c r="AJ2421">
        <v>213121000</v>
      </c>
      <c r="AM2421">
        <v>79190000</v>
      </c>
      <c r="AN2421">
        <v>56494000</v>
      </c>
      <c r="AO2421">
        <v>29796000</v>
      </c>
      <c r="AP2421">
        <v>86793000</v>
      </c>
      <c r="AW2421">
        <v>50716000</v>
      </c>
      <c r="AY2421">
        <v>0.9</v>
      </c>
      <c r="BB2421">
        <v>165480000</v>
      </c>
      <c r="BC2421">
        <v>252273000</v>
      </c>
      <c r="BN2421">
        <v>0.53816338571841404</v>
      </c>
      <c r="BO2421">
        <v>5.5537656061216296</v>
      </c>
      <c r="BP2421">
        <v>0.53396712258272605</v>
      </c>
      <c r="BQ2421">
        <v>1.6072625258505</v>
      </c>
      <c r="BR2421">
        <v>26.556252222222199</v>
      </c>
      <c r="BS2421">
        <v>5.9365197791169902E-2</v>
      </c>
      <c r="BT2421">
        <v>2121952.7002366902</v>
      </c>
      <c r="BU2421">
        <v>2.26037969389524E-8</v>
      </c>
    </row>
    <row r="2422" spans="3:73" x14ac:dyDescent="0.3">
      <c r="C2422">
        <v>1632790</v>
      </c>
      <c r="D2422" t="s">
        <v>4526</v>
      </c>
      <c r="E2422" t="s">
        <v>1461</v>
      </c>
      <c r="F2422" t="s">
        <v>3614</v>
      </c>
      <c r="G2422" t="s">
        <v>3630</v>
      </c>
      <c r="H2422" t="s">
        <v>3631</v>
      </c>
      <c r="I2422" t="s">
        <v>4758</v>
      </c>
      <c r="J2422">
        <v>2026</v>
      </c>
      <c r="K2422" t="s">
        <v>4062</v>
      </c>
      <c r="L2422">
        <v>19.804639000000002</v>
      </c>
    </row>
    <row r="2423" spans="3:73" x14ac:dyDescent="0.3">
      <c r="C2423">
        <v>1632790</v>
      </c>
      <c r="D2423" t="s">
        <v>4526</v>
      </c>
      <c r="E2423" t="s">
        <v>1461</v>
      </c>
      <c r="F2423" t="s">
        <v>3614</v>
      </c>
      <c r="G2423" t="s">
        <v>3630</v>
      </c>
      <c r="H2423" t="s">
        <v>3631</v>
      </c>
      <c r="I2423" t="s">
        <v>4758</v>
      </c>
      <c r="J2423">
        <v>2025</v>
      </c>
      <c r="K2423" t="s">
        <v>4062</v>
      </c>
      <c r="L2423">
        <v>23.358834999999999</v>
      </c>
      <c r="M2423">
        <v>4556700000</v>
      </c>
      <c r="N2423">
        <v>1679100000</v>
      </c>
      <c r="O2423">
        <v>236200000</v>
      </c>
      <c r="P2423">
        <v>404200000</v>
      </c>
      <c r="Q2423">
        <v>781200000</v>
      </c>
      <c r="R2423">
        <v>820900000</v>
      </c>
      <c r="T2423">
        <v>1005500000</v>
      </c>
      <c r="U2423">
        <v>1051200000</v>
      </c>
      <c r="V2423">
        <v>4386800000</v>
      </c>
      <c r="W2423">
        <v>795000000</v>
      </c>
      <c r="X2423">
        <v>402200000</v>
      </c>
      <c r="AA2423">
        <v>3445900000</v>
      </c>
      <c r="AB2423">
        <v>169900000</v>
      </c>
      <c r="AC2423">
        <v>295800000</v>
      </c>
      <c r="AD2423">
        <v>87000000</v>
      </c>
      <c r="AE2423">
        <v>800000</v>
      </c>
      <c r="AG2423">
        <v>1232700000</v>
      </c>
      <c r="AK2423">
        <v>32600000</v>
      </c>
      <c r="AM2423">
        <v>45100000</v>
      </c>
      <c r="AN2423">
        <v>239000000</v>
      </c>
      <c r="AO2423">
        <v>154300000</v>
      </c>
      <c r="AQ2423">
        <v>147100000</v>
      </c>
      <c r="AS2423">
        <v>126700000</v>
      </c>
      <c r="AU2423">
        <v>-98200000</v>
      </c>
      <c r="AV2423">
        <v>-29100000</v>
      </c>
      <c r="AY2423">
        <v>3.37</v>
      </c>
      <c r="AZ2423">
        <v>719250000</v>
      </c>
      <c r="BB2423">
        <v>438400000</v>
      </c>
      <c r="BC2423">
        <v>438400000</v>
      </c>
      <c r="BN2423">
        <v>0.96271424495797397</v>
      </c>
      <c r="BO2423">
        <v>2.84121840570318</v>
      </c>
      <c r="BP2423">
        <v>0.29710691823899399</v>
      </c>
      <c r="BQ2423">
        <v>1.12943396226415</v>
      </c>
      <c r="BR2423">
        <v>6.9314050445103899</v>
      </c>
      <c r="BS2423">
        <v>1.40670982931136</v>
      </c>
      <c r="BU2423">
        <v>4.6332709799882301E-7</v>
      </c>
    </row>
    <row r="2424" spans="3:73" x14ac:dyDescent="0.3">
      <c r="C2424">
        <v>1632790</v>
      </c>
      <c r="D2424" t="s">
        <v>4526</v>
      </c>
      <c r="E2424" t="s">
        <v>1461</v>
      </c>
      <c r="F2424" t="s">
        <v>3614</v>
      </c>
      <c r="G2424" t="s">
        <v>3630</v>
      </c>
      <c r="H2424" t="s">
        <v>3631</v>
      </c>
      <c r="I2424" t="s">
        <v>4758</v>
      </c>
      <c r="J2424">
        <v>2024</v>
      </c>
      <c r="K2424" t="s">
        <v>4062</v>
      </c>
      <c r="L2424">
        <v>28.556287000000001</v>
      </c>
      <c r="M2424">
        <v>4342400000</v>
      </c>
      <c r="N2424">
        <v>1478900000</v>
      </c>
      <c r="O2424">
        <v>216900000</v>
      </c>
      <c r="P2424">
        <v>441300000</v>
      </c>
      <c r="Q2424">
        <v>657300000</v>
      </c>
      <c r="R2424">
        <v>746600000</v>
      </c>
      <c r="T2424">
        <v>1070900000</v>
      </c>
      <c r="U2424">
        <v>1046000000</v>
      </c>
      <c r="V2424">
        <v>4206600000</v>
      </c>
      <c r="W2424">
        <v>819800000</v>
      </c>
      <c r="X2424">
        <v>433100000</v>
      </c>
      <c r="AA2424">
        <v>3230000000</v>
      </c>
      <c r="AB2424">
        <v>135800000</v>
      </c>
      <c r="AC2424">
        <v>223600000</v>
      </c>
      <c r="AD2424">
        <v>-128400000</v>
      </c>
      <c r="AE2424">
        <v>800000</v>
      </c>
      <c r="AG2424">
        <v>1104300000</v>
      </c>
      <c r="AK2424">
        <v>31600000</v>
      </c>
      <c r="AM2424">
        <v>15700000</v>
      </c>
      <c r="AN2424">
        <v>38100000</v>
      </c>
      <c r="AO2424">
        <v>155700000</v>
      </c>
      <c r="AQ2424">
        <v>429600000</v>
      </c>
      <c r="AS2424">
        <v>120500000</v>
      </c>
      <c r="AU2424">
        <v>-114000000</v>
      </c>
      <c r="AV2424">
        <v>-300300000</v>
      </c>
      <c r="AY2424">
        <v>0.53</v>
      </c>
      <c r="AZ2424">
        <v>653500000</v>
      </c>
      <c r="BB2424">
        <v>209500000</v>
      </c>
      <c r="BC2424">
        <v>209500000</v>
      </c>
      <c r="BN2424">
        <v>0.96872697126013296</v>
      </c>
      <c r="BO2424">
        <v>1.3455362877328201</v>
      </c>
      <c r="BP2424">
        <v>0.26457672603073901</v>
      </c>
      <c r="BQ2424">
        <v>1.00219565747743</v>
      </c>
      <c r="BR2424">
        <v>53.879786792452798</v>
      </c>
      <c r="BS2424">
        <v>0.28055964653902798</v>
      </c>
      <c r="BU2424">
        <v>1.11449426435935E-7</v>
      </c>
    </row>
    <row r="2425" spans="3:73" x14ac:dyDescent="0.3">
      <c r="C2425">
        <v>1632790</v>
      </c>
      <c r="D2425" t="s">
        <v>4526</v>
      </c>
      <c r="E2425" t="s">
        <v>1461</v>
      </c>
      <c r="F2425" t="s">
        <v>3614</v>
      </c>
      <c r="G2425" t="s">
        <v>3630</v>
      </c>
      <c r="H2425" t="s">
        <v>3631</v>
      </c>
      <c r="I2425" t="s">
        <v>4758</v>
      </c>
      <c r="J2425">
        <v>2023</v>
      </c>
      <c r="K2425" t="s">
        <v>4062</v>
      </c>
      <c r="L2425">
        <v>29.853290999999999</v>
      </c>
      <c r="M2425">
        <v>4509600000</v>
      </c>
      <c r="N2425">
        <v>1556600000</v>
      </c>
      <c r="O2425">
        <v>223300000</v>
      </c>
      <c r="P2425">
        <v>511600000</v>
      </c>
      <c r="Q2425">
        <v>649700000</v>
      </c>
      <c r="R2425">
        <v>699100000</v>
      </c>
      <c r="T2425">
        <v>1237700000</v>
      </c>
      <c r="U2425">
        <v>1016200000</v>
      </c>
      <c r="V2425">
        <v>4298900000</v>
      </c>
      <c r="W2425">
        <v>734200000</v>
      </c>
      <c r="X2425">
        <v>370800000</v>
      </c>
      <c r="AA2425">
        <v>3376200000</v>
      </c>
      <c r="AB2425">
        <v>210700000</v>
      </c>
      <c r="AC2425">
        <v>238100000</v>
      </c>
      <c r="AD2425">
        <v>-164800000</v>
      </c>
      <c r="AE2425">
        <v>800000</v>
      </c>
      <c r="AG2425">
        <v>1124000000</v>
      </c>
      <c r="AK2425">
        <v>32900000</v>
      </c>
      <c r="AM2425">
        <v>35200000</v>
      </c>
      <c r="AN2425">
        <v>140500000</v>
      </c>
      <c r="AO2425">
        <v>168700000</v>
      </c>
      <c r="AQ2425">
        <v>395200000</v>
      </c>
      <c r="AS2425">
        <v>122700000</v>
      </c>
      <c r="AU2425">
        <v>-56100000</v>
      </c>
      <c r="AV2425">
        <v>-309400000</v>
      </c>
      <c r="AY2425">
        <v>1.97</v>
      </c>
      <c r="AZ2425">
        <v>710650000</v>
      </c>
      <c r="BB2425">
        <v>344400000</v>
      </c>
      <c r="BC2425">
        <v>344400000</v>
      </c>
      <c r="BN2425">
        <v>0.95327745254567997</v>
      </c>
      <c r="BO2425">
        <v>2.0414937759336098</v>
      </c>
      <c r="BP2425">
        <v>0.30414056115499899</v>
      </c>
      <c r="BQ2425">
        <v>1.2352220103514</v>
      </c>
      <c r="BR2425">
        <v>15.153954822335001</v>
      </c>
      <c r="BS2425">
        <v>0.66682486948267705</v>
      </c>
      <c r="BU2425">
        <v>2.7912189496915002E-7</v>
      </c>
    </row>
    <row r="2426" spans="3:73" x14ac:dyDescent="0.3">
      <c r="C2426">
        <v>1632790</v>
      </c>
      <c r="D2426" t="s">
        <v>4526</v>
      </c>
      <c r="E2426" t="s">
        <v>1461</v>
      </c>
      <c r="F2426" t="s">
        <v>3614</v>
      </c>
      <c r="G2426" t="s">
        <v>3630</v>
      </c>
      <c r="H2426" t="s">
        <v>3631</v>
      </c>
      <c r="I2426" t="s">
        <v>4758</v>
      </c>
      <c r="J2426">
        <v>2022</v>
      </c>
      <c r="K2426" t="s">
        <v>4062</v>
      </c>
      <c r="L2426">
        <v>26.504004999999999</v>
      </c>
      <c r="M2426">
        <v>4572100000</v>
      </c>
      <c r="N2426">
        <v>1590000000</v>
      </c>
      <c r="O2426">
        <v>205300000</v>
      </c>
      <c r="P2426">
        <v>421700000</v>
      </c>
      <c r="Q2426">
        <v>771600000</v>
      </c>
      <c r="R2426">
        <v>683200000</v>
      </c>
      <c r="T2426">
        <v>1295800000</v>
      </c>
      <c r="U2426">
        <v>1003100000</v>
      </c>
      <c r="V2426">
        <v>4441500000</v>
      </c>
      <c r="W2426">
        <v>697900000</v>
      </c>
      <c r="X2426">
        <v>329400000</v>
      </c>
      <c r="AA2426">
        <v>3551400000</v>
      </c>
      <c r="AB2426">
        <v>130600000</v>
      </c>
      <c r="AC2426">
        <v>248900000</v>
      </c>
      <c r="AD2426">
        <v>-304700000</v>
      </c>
      <c r="AE2426">
        <v>800000</v>
      </c>
      <c r="AG2426">
        <v>1119500000</v>
      </c>
      <c r="AK2426">
        <v>34700000</v>
      </c>
      <c r="AM2426">
        <v>-74000000</v>
      </c>
      <c r="AN2426">
        <v>-231500000</v>
      </c>
      <c r="AO2426">
        <v>158400000</v>
      </c>
      <c r="AQ2426">
        <v>1000000</v>
      </c>
      <c r="AS2426">
        <v>121600000</v>
      </c>
      <c r="AU2426">
        <v>-90900000</v>
      </c>
      <c r="AV2426">
        <v>79100000</v>
      </c>
      <c r="AY2426">
        <v>-3.37</v>
      </c>
      <c r="AZ2426">
        <v>749950000</v>
      </c>
      <c r="BB2426">
        <v>-147100000</v>
      </c>
      <c r="BC2426">
        <v>-147100000</v>
      </c>
      <c r="BN2426">
        <v>0.97143544541895399</v>
      </c>
      <c r="BO2426">
        <v>-0.92866161616161602</v>
      </c>
      <c r="BP2426">
        <v>0.29416821894254203</v>
      </c>
      <c r="BQ2426">
        <v>1.1726608396618401</v>
      </c>
      <c r="BR2426">
        <v>-7.8646899109792301</v>
      </c>
      <c r="BS2426">
        <v>-1.77258805513017</v>
      </c>
      <c r="BU2426">
        <v>-6.8390885796324605E-7</v>
      </c>
    </row>
    <row r="2427" spans="3:73" x14ac:dyDescent="0.3">
      <c r="C2427">
        <v>1632790</v>
      </c>
      <c r="D2427" t="s">
        <v>4526</v>
      </c>
      <c r="E2427" t="s">
        <v>1461</v>
      </c>
      <c r="F2427" t="s">
        <v>3614</v>
      </c>
      <c r="G2427" t="s">
        <v>3630</v>
      </c>
      <c r="H2427" t="s">
        <v>3631</v>
      </c>
      <c r="I2427" t="s">
        <v>4758</v>
      </c>
      <c r="J2427">
        <v>2021</v>
      </c>
      <c r="K2427" t="s">
        <v>4062</v>
      </c>
      <c r="L2427">
        <v>35.153177999999997</v>
      </c>
      <c r="M2427">
        <v>5007500000</v>
      </c>
      <c r="N2427">
        <v>1439500000</v>
      </c>
      <c r="O2427">
        <v>238900000</v>
      </c>
      <c r="P2427">
        <v>292900000</v>
      </c>
      <c r="Q2427">
        <v>728300000</v>
      </c>
      <c r="R2427">
        <v>642900000</v>
      </c>
      <c r="T2427">
        <v>1871300000</v>
      </c>
      <c r="U2427">
        <v>1053800000</v>
      </c>
      <c r="V2427">
        <v>4651800000</v>
      </c>
      <c r="W2427">
        <v>946400000</v>
      </c>
      <c r="X2427">
        <v>454800000</v>
      </c>
      <c r="AA2427">
        <v>3391000000</v>
      </c>
      <c r="AB2427">
        <v>355700000</v>
      </c>
      <c r="AC2427">
        <v>241600000</v>
      </c>
      <c r="AD2427">
        <v>-5000000</v>
      </c>
      <c r="AE2427">
        <v>700000</v>
      </c>
      <c r="AG2427">
        <v>1161400000</v>
      </c>
      <c r="AK2427">
        <v>34500000</v>
      </c>
      <c r="AM2427">
        <v>-6700000</v>
      </c>
      <c r="AN2427">
        <v>160900000</v>
      </c>
      <c r="AO2427">
        <v>161800000</v>
      </c>
      <c r="AQ2427">
        <v>179700000</v>
      </c>
      <c r="AS2427">
        <v>118500000</v>
      </c>
      <c r="AT2427">
        <v>64900000</v>
      </c>
      <c r="AU2427">
        <v>-126400000</v>
      </c>
      <c r="AV2427">
        <v>-1069100000</v>
      </c>
      <c r="AY2427">
        <v>2.12</v>
      </c>
      <c r="AZ2427">
        <v>619800000</v>
      </c>
      <c r="BB2427">
        <v>316000000</v>
      </c>
      <c r="BC2427">
        <v>316000000</v>
      </c>
      <c r="BL2427">
        <v>2.76887519260401</v>
      </c>
      <c r="BN2427">
        <v>0.92896655017473795</v>
      </c>
      <c r="BO2427">
        <v>1.9530284301606899</v>
      </c>
      <c r="BP2427">
        <v>0.252430262045647</v>
      </c>
      <c r="BQ2427">
        <v>0.75147928994082802</v>
      </c>
      <c r="BR2427">
        <v>16.581687735849101</v>
      </c>
      <c r="BS2427">
        <v>0.45234748383469198</v>
      </c>
      <c r="BU2427">
        <v>2.09515708068597E-7</v>
      </c>
    </row>
    <row r="2428" spans="3:73" x14ac:dyDescent="0.3">
      <c r="C2428">
        <v>1632790</v>
      </c>
      <c r="D2428" t="s">
        <v>4526</v>
      </c>
      <c r="E2428" t="s">
        <v>1461</v>
      </c>
      <c r="F2428" t="s">
        <v>3614</v>
      </c>
      <c r="G2428" t="s">
        <v>3630</v>
      </c>
      <c r="H2428" t="s">
        <v>3631</v>
      </c>
      <c r="I2428" t="s">
        <v>4758</v>
      </c>
      <c r="J2428">
        <v>2020</v>
      </c>
      <c r="K2428" t="s">
        <v>4062</v>
      </c>
      <c r="L2428">
        <v>34.807276999999999</v>
      </c>
      <c r="M2428">
        <v>5728300000</v>
      </c>
      <c r="N2428">
        <v>2210900000</v>
      </c>
      <c r="O2428">
        <v>459800000</v>
      </c>
      <c r="P2428">
        <v>292000000</v>
      </c>
      <c r="Q2428">
        <v>511300000</v>
      </c>
      <c r="R2428">
        <v>592400000</v>
      </c>
      <c r="S2428">
        <v>352100000</v>
      </c>
      <c r="T2428">
        <v>1909000000</v>
      </c>
      <c r="U2428">
        <v>1016000000</v>
      </c>
      <c r="V2428">
        <v>5419200000</v>
      </c>
      <c r="W2428">
        <v>1648400000</v>
      </c>
      <c r="X2428">
        <v>378100000</v>
      </c>
      <c r="AA2428">
        <v>4190600000</v>
      </c>
      <c r="AB2428">
        <v>309100000</v>
      </c>
      <c r="AC2428">
        <v>176900000</v>
      </c>
      <c r="AD2428">
        <v>-66200000</v>
      </c>
      <c r="AE2428">
        <v>700000</v>
      </c>
      <c r="AG2428">
        <v>281800000</v>
      </c>
      <c r="AK2428">
        <v>35400000</v>
      </c>
      <c r="AM2428">
        <v>20900000</v>
      </c>
      <c r="AN2428">
        <v>-41700000</v>
      </c>
      <c r="AO2428">
        <v>195000000</v>
      </c>
      <c r="AQ2428">
        <v>376400000</v>
      </c>
      <c r="AS2428">
        <v>111900000</v>
      </c>
      <c r="AT2428">
        <v>65300000</v>
      </c>
      <c r="AU2428">
        <v>216900000</v>
      </c>
      <c r="AV2428">
        <v>393100000</v>
      </c>
      <c r="AY2428">
        <v>-0.67</v>
      </c>
      <c r="AZ2428">
        <v>490300000</v>
      </c>
      <c r="BB2428">
        <v>174200000</v>
      </c>
      <c r="BC2428">
        <v>174200000</v>
      </c>
      <c r="BL2428">
        <v>5.7641653905053598</v>
      </c>
      <c r="BN2428">
        <v>0.94603983729902397</v>
      </c>
      <c r="BO2428">
        <v>0.89333333333333298</v>
      </c>
      <c r="BP2428">
        <v>0.27893715117689899</v>
      </c>
      <c r="BQ2428">
        <v>1.0310604222276101</v>
      </c>
      <c r="BR2428">
        <v>-51.9511597014925</v>
      </c>
      <c r="BS2428">
        <v>-0.13490779682950499</v>
      </c>
      <c r="BU2428">
        <v>-7.5447672565512802E-8</v>
      </c>
    </row>
    <row r="2429" spans="3:73" x14ac:dyDescent="0.3">
      <c r="C2429">
        <v>1632790</v>
      </c>
      <c r="D2429" t="s">
        <v>4526</v>
      </c>
      <c r="E2429" t="s">
        <v>1461</v>
      </c>
      <c r="F2429" t="s">
        <v>3614</v>
      </c>
      <c r="G2429" t="s">
        <v>3630</v>
      </c>
      <c r="H2429" t="s">
        <v>3631</v>
      </c>
      <c r="I2429" t="s">
        <v>4758</v>
      </c>
      <c r="J2429">
        <v>2019</v>
      </c>
      <c r="K2429" t="s">
        <v>4062</v>
      </c>
      <c r="L2429">
        <v>34.278872</v>
      </c>
      <c r="M2429">
        <v>5449600000</v>
      </c>
      <c r="N2429">
        <v>2036800000</v>
      </c>
      <c r="O2429">
        <v>258500000</v>
      </c>
      <c r="P2429">
        <v>340200000</v>
      </c>
      <c r="Q2429">
        <v>469300000</v>
      </c>
      <c r="R2429">
        <v>449100000</v>
      </c>
      <c r="S2429">
        <v>362000000</v>
      </c>
      <c r="T2429">
        <v>1958900000</v>
      </c>
      <c r="U2429">
        <v>1004800000</v>
      </c>
      <c r="V2429">
        <v>4905800000</v>
      </c>
      <c r="W2429">
        <v>1069000000</v>
      </c>
      <c r="X2429">
        <v>299000000</v>
      </c>
      <c r="AA2429">
        <v>3515300000</v>
      </c>
      <c r="AB2429">
        <v>543800000</v>
      </c>
      <c r="AC2429">
        <v>158400000</v>
      </c>
      <c r="AD2429">
        <v>129500000</v>
      </c>
      <c r="AE2429">
        <v>700000</v>
      </c>
      <c r="AG2429">
        <v>287800000</v>
      </c>
      <c r="AK2429">
        <v>32800000</v>
      </c>
      <c r="AM2429">
        <v>8400000</v>
      </c>
      <c r="AN2429">
        <v>47000000</v>
      </c>
      <c r="AO2429">
        <v>226000000</v>
      </c>
      <c r="AQ2429">
        <v>149500000</v>
      </c>
      <c r="AS2429">
        <v>92800000</v>
      </c>
      <c r="AT2429">
        <v>55100000</v>
      </c>
      <c r="AU2429">
        <v>-2922300000</v>
      </c>
      <c r="AV2429">
        <v>1272100000</v>
      </c>
      <c r="AY2429">
        <v>0.62</v>
      </c>
      <c r="AZ2429">
        <v>396200000</v>
      </c>
      <c r="BB2429">
        <v>281400000</v>
      </c>
      <c r="BC2429">
        <v>281400000</v>
      </c>
      <c r="BL2429">
        <v>2.71324863883848</v>
      </c>
      <c r="BN2429">
        <v>0.90021285965942499</v>
      </c>
      <c r="BO2429">
        <v>1.2451327433628301</v>
      </c>
      <c r="BP2429">
        <v>0.24181478016838201</v>
      </c>
      <c r="BQ2429">
        <v>1.46632366697848</v>
      </c>
      <c r="BR2429">
        <v>55.288503225806501</v>
      </c>
      <c r="BS2429">
        <v>8.6428834130194906E-2</v>
      </c>
      <c r="BU2429">
        <v>3.9082200514895198E-8</v>
      </c>
    </row>
    <row r="2430" spans="3:73" x14ac:dyDescent="0.3">
      <c r="C2430">
        <v>1632790</v>
      </c>
      <c r="D2430" t="s">
        <v>4526</v>
      </c>
      <c r="E2430" t="s">
        <v>1461</v>
      </c>
      <c r="F2430" t="s">
        <v>3614</v>
      </c>
      <c r="G2430" t="s">
        <v>3630</v>
      </c>
      <c r="H2430" t="s">
        <v>3631</v>
      </c>
      <c r="I2430" t="s">
        <v>4758</v>
      </c>
      <c r="J2430">
        <v>2018</v>
      </c>
      <c r="K2430" t="s">
        <v>4062</v>
      </c>
      <c r="L2430">
        <v>43.284939999999999</v>
      </c>
      <c r="M2430">
        <v>3178800000</v>
      </c>
      <c r="N2430">
        <v>1171100000</v>
      </c>
      <c r="O2430">
        <v>522100000</v>
      </c>
      <c r="P2430">
        <v>230400000</v>
      </c>
      <c r="Q2430">
        <v>323100000</v>
      </c>
      <c r="R2430">
        <v>284600000</v>
      </c>
      <c r="S2430">
        <v>166700000</v>
      </c>
      <c r="T2430">
        <v>232700000</v>
      </c>
      <c r="U2430">
        <v>244200000</v>
      </c>
      <c r="V2430">
        <v>3154300000</v>
      </c>
      <c r="W2430">
        <v>751200000</v>
      </c>
      <c r="X2430">
        <v>228900000</v>
      </c>
      <c r="AA2430">
        <v>988000000</v>
      </c>
      <c r="AB2430">
        <v>24500000</v>
      </c>
      <c r="AC2430">
        <v>129400000</v>
      </c>
      <c r="AD2430">
        <v>177300000</v>
      </c>
      <c r="AE2430">
        <v>600000</v>
      </c>
      <c r="AG2430">
        <v>208000000</v>
      </c>
      <c r="AK2430">
        <v>22400000</v>
      </c>
      <c r="AM2430">
        <v>81700000</v>
      </c>
      <c r="AN2430">
        <v>1500000</v>
      </c>
      <c r="AO2430">
        <v>98400000</v>
      </c>
      <c r="AQ2430">
        <v>228700000</v>
      </c>
      <c r="AS2430">
        <v>45100000</v>
      </c>
      <c r="AT2430">
        <v>24200000</v>
      </c>
      <c r="AU2430">
        <v>-56200000</v>
      </c>
      <c r="AV2430">
        <v>1226300000</v>
      </c>
      <c r="AY2430">
        <v>0.03</v>
      </c>
      <c r="AZ2430">
        <v>320100000</v>
      </c>
      <c r="BB2430">
        <v>181600000</v>
      </c>
      <c r="BC2430">
        <v>181600000</v>
      </c>
      <c r="BL2430">
        <v>9.4504132231404991</v>
      </c>
      <c r="BN2430">
        <v>0.99229268906505597</v>
      </c>
      <c r="BO2430">
        <v>1.8455284552845499</v>
      </c>
      <c r="BP2430">
        <v>0.69502129925452605</v>
      </c>
      <c r="BQ2430">
        <v>1.12886048988285</v>
      </c>
      <c r="BR2430">
        <v>1442.8313333333299</v>
      </c>
      <c r="BS2430">
        <v>6.1224489795918401E-2</v>
      </c>
      <c r="BU2430">
        <v>5.3001967346938799E-8</v>
      </c>
    </row>
    <row r="2431" spans="3:73" x14ac:dyDescent="0.3">
      <c r="C2431">
        <v>1632790</v>
      </c>
      <c r="D2431" t="s">
        <v>4526</v>
      </c>
      <c r="E2431" t="s">
        <v>1461</v>
      </c>
      <c r="F2431" t="s">
        <v>3614</v>
      </c>
      <c r="G2431" t="s">
        <v>3630</v>
      </c>
      <c r="H2431" t="s">
        <v>3631</v>
      </c>
      <c r="I2431" t="s">
        <v>4758</v>
      </c>
      <c r="J2431">
        <v>2017</v>
      </c>
      <c r="K2431" t="s">
        <v>4062</v>
      </c>
      <c r="L2431">
        <v>36.159450999999997</v>
      </c>
      <c r="M2431">
        <v>1823600000</v>
      </c>
      <c r="N2431">
        <v>1020200000</v>
      </c>
      <c r="O2431">
        <v>378000000</v>
      </c>
      <c r="P2431">
        <v>230200000</v>
      </c>
      <c r="Q2431">
        <v>317100000</v>
      </c>
      <c r="R2431">
        <v>349600000</v>
      </c>
      <c r="S2431">
        <v>176500000</v>
      </c>
      <c r="T2431">
        <v>223800000</v>
      </c>
      <c r="U2431">
        <v>230000000</v>
      </c>
      <c r="V2431">
        <v>1738500000</v>
      </c>
      <c r="W2431">
        <v>582000000</v>
      </c>
      <c r="X2431">
        <v>219300000</v>
      </c>
      <c r="AA2431">
        <v>992000000</v>
      </c>
      <c r="AB2431">
        <v>85100000</v>
      </c>
      <c r="AC2431">
        <v>72100000</v>
      </c>
      <c r="AD2431">
        <v>198700000</v>
      </c>
      <c r="AE2431">
        <v>600000</v>
      </c>
      <c r="AG2431">
        <v>213800000</v>
      </c>
      <c r="AK2431">
        <v>22000000</v>
      </c>
      <c r="AM2431">
        <v>71800000</v>
      </c>
      <c r="AN2431">
        <v>34100000</v>
      </c>
      <c r="AO2431">
        <v>53100000</v>
      </c>
      <c r="AQ2431">
        <v>197200000</v>
      </c>
      <c r="AS2431">
        <v>50200000</v>
      </c>
      <c r="AT2431">
        <v>25200000</v>
      </c>
      <c r="AU2431">
        <v>2000000</v>
      </c>
      <c r="AV2431">
        <v>-106900000</v>
      </c>
      <c r="AY2431">
        <v>0.56000000000000005</v>
      </c>
      <c r="BB2431">
        <v>159000000</v>
      </c>
      <c r="BC2431">
        <v>159000000</v>
      </c>
      <c r="BL2431">
        <v>7.8253968253968296</v>
      </c>
      <c r="BN2431">
        <v>0.95333406448782598</v>
      </c>
      <c r="BO2431">
        <v>2.9943502824858799</v>
      </c>
      <c r="BP2431">
        <v>0.64948453608247403</v>
      </c>
      <c r="BQ2431">
        <v>1.2080756013745699</v>
      </c>
      <c r="BR2431">
        <v>64.570448214285705</v>
      </c>
      <c r="BS2431">
        <v>0.40070505287896602</v>
      </c>
      <c r="BU2431">
        <v>2.3794703360752101E-7</v>
      </c>
    </row>
    <row r="2432" spans="3:73" x14ac:dyDescent="0.3">
      <c r="C2432">
        <v>55785</v>
      </c>
      <c r="D2432" t="s">
        <v>4305</v>
      </c>
      <c r="E2432" t="s">
        <v>417</v>
      </c>
      <c r="F2432" t="s">
        <v>3614</v>
      </c>
      <c r="G2432" t="s">
        <v>4077</v>
      </c>
      <c r="H2432" t="s">
        <v>4759</v>
      </c>
      <c r="I2432" t="s">
        <v>4760</v>
      </c>
      <c r="J2432">
        <v>2026</v>
      </c>
      <c r="K2432" t="s">
        <v>4062</v>
      </c>
      <c r="L2432">
        <v>100.530378</v>
      </c>
    </row>
    <row r="2433" spans="3:73" x14ac:dyDescent="0.3">
      <c r="C2433">
        <v>55785</v>
      </c>
      <c r="D2433" t="s">
        <v>4305</v>
      </c>
      <c r="E2433" t="s">
        <v>417</v>
      </c>
      <c r="F2433" t="s">
        <v>3614</v>
      </c>
      <c r="G2433" t="s">
        <v>4077</v>
      </c>
      <c r="H2433" t="s">
        <v>4759</v>
      </c>
      <c r="I2433" t="s">
        <v>4760</v>
      </c>
      <c r="J2433">
        <v>2025</v>
      </c>
      <c r="K2433" t="s">
        <v>4062</v>
      </c>
      <c r="L2433">
        <v>117.23932600000001</v>
      </c>
      <c r="M2433">
        <v>17098000000</v>
      </c>
      <c r="N2433">
        <v>5310000000</v>
      </c>
      <c r="O2433">
        <v>688000000</v>
      </c>
      <c r="P2433">
        <v>1892000000</v>
      </c>
      <c r="Q2433">
        <v>1475000000</v>
      </c>
      <c r="S2433">
        <v>6775000000</v>
      </c>
      <c r="T2433">
        <v>77000000</v>
      </c>
      <c r="U2433">
        <v>1839000000</v>
      </c>
      <c r="W2433">
        <v>7125000000</v>
      </c>
      <c r="X2433">
        <v>3388000000</v>
      </c>
      <c r="Z2433">
        <v>694000000</v>
      </c>
      <c r="AB2433">
        <v>1502000000</v>
      </c>
      <c r="AC2433">
        <v>5987000000</v>
      </c>
      <c r="AD2433">
        <v>9611000000</v>
      </c>
      <c r="AE2433">
        <v>473000000</v>
      </c>
      <c r="AF2433">
        <v>331900000</v>
      </c>
      <c r="AG2433">
        <v>1465000000</v>
      </c>
      <c r="AH2433">
        <v>4080000000</v>
      </c>
      <c r="AJ2433">
        <v>2351000000</v>
      </c>
      <c r="AK2433">
        <v>326000000</v>
      </c>
      <c r="AM2433">
        <v>599000000</v>
      </c>
      <c r="AN2433">
        <v>499000000</v>
      </c>
      <c r="AO2433">
        <v>256000000</v>
      </c>
      <c r="AQ2433">
        <v>2777000000</v>
      </c>
      <c r="AS2433">
        <v>805000000</v>
      </c>
      <c r="AT2433">
        <v>1138000000</v>
      </c>
      <c r="AU2433">
        <v>-951000000</v>
      </c>
      <c r="AV2433">
        <v>-2179000000</v>
      </c>
      <c r="AY2433">
        <v>1.5</v>
      </c>
      <c r="AZ2433">
        <v>1648500000</v>
      </c>
      <c r="BA2433">
        <v>0.57622549019607805</v>
      </c>
      <c r="BB2433">
        <v>1354000000</v>
      </c>
      <c r="BC2433">
        <v>1354000000</v>
      </c>
      <c r="BD2433">
        <v>0.33186274509803898</v>
      </c>
      <c r="BE2433">
        <v>0.68063725490196103</v>
      </c>
      <c r="BF2433">
        <v>0.40171568627450999</v>
      </c>
      <c r="BG2433">
        <v>0.35906862745098</v>
      </c>
      <c r="BI2433">
        <v>0.23862440051468001</v>
      </c>
      <c r="BJ2433">
        <v>-0.23308823529411801</v>
      </c>
      <c r="BK2433">
        <v>0.27892156862745099</v>
      </c>
      <c r="BL2433">
        <v>2.4402460456942001</v>
      </c>
      <c r="BM2433">
        <v>7.9901960784313705E-2</v>
      </c>
      <c r="BO2433">
        <v>5.2890625</v>
      </c>
      <c r="BP2433">
        <v>9.6561403508771904E-2</v>
      </c>
      <c r="BQ2433">
        <v>0.53824561403508797</v>
      </c>
      <c r="BR2433">
        <v>78.159550666666703</v>
      </c>
      <c r="BS2433">
        <v>0.332223701731025</v>
      </c>
      <c r="BU2433">
        <v>1.17083215046605E-7</v>
      </c>
    </row>
    <row r="2434" spans="3:73" x14ac:dyDescent="0.3">
      <c r="C2434">
        <v>55785</v>
      </c>
      <c r="D2434" t="s">
        <v>4305</v>
      </c>
      <c r="E2434" t="s">
        <v>417</v>
      </c>
      <c r="F2434" t="s">
        <v>3614</v>
      </c>
      <c r="G2434" t="s">
        <v>4077</v>
      </c>
      <c r="H2434" t="s">
        <v>4759</v>
      </c>
      <c r="I2434" t="s">
        <v>4760</v>
      </c>
      <c r="J2434">
        <v>2024</v>
      </c>
      <c r="K2434" t="s">
        <v>4062</v>
      </c>
      <c r="L2434">
        <v>124.289095</v>
      </c>
      <c r="M2434">
        <v>16546000000</v>
      </c>
      <c r="N2434">
        <v>5580000000</v>
      </c>
      <c r="O2434">
        <v>1021000000</v>
      </c>
      <c r="P2434">
        <v>2009000000</v>
      </c>
      <c r="Q2434">
        <v>1822000000</v>
      </c>
      <c r="S2434">
        <v>7513000000</v>
      </c>
      <c r="T2434">
        <v>87000000</v>
      </c>
      <c r="U2434">
        <v>1964000000</v>
      </c>
      <c r="W2434">
        <v>7004000000</v>
      </c>
      <c r="X2434">
        <v>3715000000</v>
      </c>
      <c r="Z2434">
        <v>568000000</v>
      </c>
      <c r="AB2434">
        <v>840000000</v>
      </c>
      <c r="AC2434">
        <v>5986000000</v>
      </c>
      <c r="AD2434">
        <v>9257000000</v>
      </c>
      <c r="AE2434">
        <v>473000000</v>
      </c>
      <c r="AF2434">
        <v>331800000</v>
      </c>
      <c r="AG2434">
        <v>7180000000</v>
      </c>
      <c r="AH2434">
        <v>20058000000</v>
      </c>
      <c r="AJ2434">
        <v>3210000000</v>
      </c>
      <c r="AK2434">
        <v>338000000</v>
      </c>
      <c r="AM2434">
        <v>565000000</v>
      </c>
      <c r="AN2434">
        <v>2545000000</v>
      </c>
      <c r="AO2434">
        <v>270000000</v>
      </c>
      <c r="AQ2434">
        <v>3234000000</v>
      </c>
      <c r="AS2434">
        <v>781000000</v>
      </c>
      <c r="AT2434">
        <v>721000000</v>
      </c>
      <c r="AU2434">
        <v>-100000000</v>
      </c>
      <c r="AV2434">
        <v>-3166000000</v>
      </c>
      <c r="AY2434">
        <v>7.58</v>
      </c>
      <c r="AZ2434">
        <v>1888500000</v>
      </c>
      <c r="BA2434">
        <v>0.16003589590188499</v>
      </c>
      <c r="BB2434">
        <v>3380000000</v>
      </c>
      <c r="BC2434">
        <v>3380000000</v>
      </c>
      <c r="BD2434">
        <v>0.16851131718017701</v>
      </c>
      <c r="BE2434">
        <v>0.161232425964702</v>
      </c>
      <c r="BF2434">
        <v>0.125286668660883</v>
      </c>
      <c r="BG2434">
        <v>0.35796191045966702</v>
      </c>
      <c r="BI2434">
        <v>1.2122567387888299</v>
      </c>
      <c r="BJ2434">
        <v>-4.9855419284076203E-3</v>
      </c>
      <c r="BK2434">
        <v>3.5945757303818902E-2</v>
      </c>
      <c r="BL2434">
        <v>4.4854368932038797</v>
      </c>
      <c r="BM2434">
        <v>1.6851131718017699E-2</v>
      </c>
      <c r="BO2434">
        <v>12.5185185185185</v>
      </c>
      <c r="BP2434">
        <v>0.14577384351799</v>
      </c>
      <c r="BQ2434">
        <v>0.53655054254711598</v>
      </c>
      <c r="BR2434">
        <v>16.396978232190001</v>
      </c>
      <c r="BS2434">
        <v>3.0297619047619002</v>
      </c>
      <c r="BU2434">
        <v>1.1215611191666699E-6</v>
      </c>
    </row>
    <row r="2435" spans="3:73" x14ac:dyDescent="0.3">
      <c r="C2435">
        <v>55785</v>
      </c>
      <c r="D2435" t="s">
        <v>4305</v>
      </c>
      <c r="E2435" t="s">
        <v>417</v>
      </c>
      <c r="F2435" t="s">
        <v>3614</v>
      </c>
      <c r="G2435" t="s">
        <v>4077</v>
      </c>
      <c r="H2435" t="s">
        <v>4759</v>
      </c>
      <c r="I2435" t="s">
        <v>4760</v>
      </c>
      <c r="J2435">
        <v>2023</v>
      </c>
      <c r="K2435" t="s">
        <v>4062</v>
      </c>
      <c r="L2435">
        <v>116.252734</v>
      </c>
      <c r="M2435">
        <v>17344000000</v>
      </c>
      <c r="N2435">
        <v>5703000000</v>
      </c>
      <c r="O2435">
        <v>1093000000</v>
      </c>
      <c r="P2435">
        <v>2135000000</v>
      </c>
      <c r="Q2435">
        <v>1955000000</v>
      </c>
      <c r="S2435">
        <v>7913000000</v>
      </c>
      <c r="T2435">
        <v>197000000</v>
      </c>
      <c r="U2435">
        <v>2085000000</v>
      </c>
      <c r="W2435">
        <v>6930000000</v>
      </c>
      <c r="X2435">
        <v>3653000000</v>
      </c>
      <c r="Z2435">
        <v>567000000</v>
      </c>
      <c r="AB2435">
        <v>915000000</v>
      </c>
      <c r="AC2435">
        <v>5222000000</v>
      </c>
      <c r="AD2435">
        <v>8368000000</v>
      </c>
      <c r="AE2435">
        <v>473000000</v>
      </c>
      <c r="AF2435">
        <v>337000000</v>
      </c>
      <c r="AG2435">
        <v>7032000000</v>
      </c>
      <c r="AH2435">
        <v>20431000000</v>
      </c>
      <c r="AJ2435">
        <v>2344000000</v>
      </c>
      <c r="AK2435">
        <v>312000000</v>
      </c>
      <c r="AM2435">
        <v>453000000</v>
      </c>
      <c r="AN2435">
        <v>1764000000</v>
      </c>
      <c r="AO2435">
        <v>293000000</v>
      </c>
      <c r="AQ2435">
        <v>3542000000</v>
      </c>
      <c r="AS2435">
        <v>753000000</v>
      </c>
      <c r="AT2435">
        <v>766000000</v>
      </c>
      <c r="AU2435">
        <v>-418000000</v>
      </c>
      <c r="AV2435">
        <v>-2374000000</v>
      </c>
      <c r="AW2435">
        <v>1588000000</v>
      </c>
      <c r="AY2435">
        <v>5.22</v>
      </c>
      <c r="AZ2435">
        <v>2112000000</v>
      </c>
      <c r="BA2435">
        <v>0.114727619793451</v>
      </c>
      <c r="BB2435">
        <v>2510000000</v>
      </c>
      <c r="BC2435">
        <v>2510000000</v>
      </c>
      <c r="BD2435">
        <v>0.12285252802114401</v>
      </c>
      <c r="BE2435">
        <v>0.17336400567764701</v>
      </c>
      <c r="BF2435">
        <v>0.13587195927756801</v>
      </c>
      <c r="BG2435">
        <v>0.34418285938035298</v>
      </c>
      <c r="BI2435">
        <v>1.17798662361624</v>
      </c>
      <c r="BJ2435">
        <v>-2.0459106260094999E-2</v>
      </c>
      <c r="BK2435">
        <v>3.7492046400078298E-2</v>
      </c>
      <c r="BL2435">
        <v>4.6240208877284603</v>
      </c>
      <c r="BM2435">
        <v>1.5270911849640301E-2</v>
      </c>
      <c r="BO2435">
        <v>8.5665529010238899</v>
      </c>
      <c r="BP2435">
        <v>0.15772005772005801</v>
      </c>
      <c r="BQ2435">
        <v>0.540836940836941</v>
      </c>
      <c r="BR2435">
        <v>22.270638697317999</v>
      </c>
      <c r="BS2435">
        <v>1.92786885245902</v>
      </c>
      <c r="BT2435">
        <v>13659893.7965622</v>
      </c>
      <c r="BU2435">
        <v>6.6321231855737697E-7</v>
      </c>
    </row>
    <row r="2436" spans="3:73" x14ac:dyDescent="0.3">
      <c r="C2436">
        <v>55785</v>
      </c>
      <c r="D2436" t="s">
        <v>4305</v>
      </c>
      <c r="E2436" t="s">
        <v>417</v>
      </c>
      <c r="F2436" t="s">
        <v>3614</v>
      </c>
      <c r="G2436" t="s">
        <v>4077</v>
      </c>
      <c r="H2436" t="s">
        <v>4759</v>
      </c>
      <c r="I2436" t="s">
        <v>4760</v>
      </c>
      <c r="J2436">
        <v>2022</v>
      </c>
      <c r="K2436" t="s">
        <v>4062</v>
      </c>
      <c r="L2436">
        <v>112.13327700000001</v>
      </c>
      <c r="M2436">
        <v>17970000000</v>
      </c>
      <c r="N2436">
        <v>5729000000</v>
      </c>
      <c r="O2436">
        <v>427000000</v>
      </c>
      <c r="P2436">
        <v>2280000000</v>
      </c>
      <c r="Q2436">
        <v>2269000000</v>
      </c>
      <c r="S2436">
        <v>7885000000</v>
      </c>
      <c r="T2436">
        <v>851000000</v>
      </c>
      <c r="U2436">
        <v>2074000000</v>
      </c>
      <c r="W2436">
        <v>7334000000</v>
      </c>
      <c r="X2436">
        <v>3813000000</v>
      </c>
      <c r="Z2436">
        <v>844000000</v>
      </c>
      <c r="AB2436">
        <v>547000000</v>
      </c>
      <c r="AC2436">
        <v>5137000000</v>
      </c>
      <c r="AD2436">
        <v>8201000000</v>
      </c>
      <c r="AE2436">
        <v>473000000</v>
      </c>
      <c r="AF2436">
        <v>337500000</v>
      </c>
      <c r="AG2436">
        <v>6219000000</v>
      </c>
      <c r="AH2436">
        <v>20175000000</v>
      </c>
      <c r="AJ2436">
        <v>2681000000</v>
      </c>
      <c r="AK2436">
        <v>292000000</v>
      </c>
      <c r="AM2436">
        <v>495000000</v>
      </c>
      <c r="AN2436">
        <v>1934000000</v>
      </c>
      <c r="AO2436">
        <v>282000000</v>
      </c>
      <c r="AQ2436">
        <v>2733000000</v>
      </c>
      <c r="AS2436">
        <v>754000000</v>
      </c>
      <c r="AT2436">
        <v>876000000</v>
      </c>
      <c r="AU2436">
        <v>-785000000</v>
      </c>
      <c r="AV2436">
        <v>-1760000000</v>
      </c>
      <c r="AW2436">
        <v>1558000000</v>
      </c>
      <c r="AY2436">
        <v>5.73</v>
      </c>
      <c r="AZ2436">
        <v>2254000000</v>
      </c>
      <c r="BA2436">
        <v>0.132887236679058</v>
      </c>
      <c r="BB2436">
        <v>2711000000</v>
      </c>
      <c r="BC2436">
        <v>2711000000</v>
      </c>
      <c r="BD2436">
        <v>0.13437422552664199</v>
      </c>
      <c r="BE2436">
        <v>0.13546468401487</v>
      </c>
      <c r="BF2436">
        <v>9.2044609665427504E-2</v>
      </c>
      <c r="BG2436">
        <v>0.30825278810408901</v>
      </c>
      <c r="BI2436">
        <v>1.1227045075125199</v>
      </c>
      <c r="BJ2436">
        <v>-3.8909541511771999E-2</v>
      </c>
      <c r="BK2436">
        <v>4.3420074349442402E-2</v>
      </c>
      <c r="BL2436">
        <v>3.1198630136986298</v>
      </c>
      <c r="BM2436">
        <v>1.4473358116480799E-2</v>
      </c>
      <c r="BO2436">
        <v>9.6134751773049594</v>
      </c>
      <c r="BP2436">
        <v>5.8221979820016402E-2</v>
      </c>
      <c r="BQ2436">
        <v>0.47177529315516797</v>
      </c>
      <c r="BR2436">
        <v>19.569507329842899</v>
      </c>
      <c r="BS2436">
        <v>3.5356489945155398</v>
      </c>
      <c r="BT2436">
        <v>13894180.5829861</v>
      </c>
      <c r="BU2436">
        <v>1.17463195102377E-6</v>
      </c>
    </row>
    <row r="2437" spans="3:73" x14ac:dyDescent="0.3">
      <c r="C2437">
        <v>55785</v>
      </c>
      <c r="D2437" t="s">
        <v>4305</v>
      </c>
      <c r="E2437" t="s">
        <v>417</v>
      </c>
      <c r="F2437" t="s">
        <v>3614</v>
      </c>
      <c r="G2437" t="s">
        <v>4077</v>
      </c>
      <c r="H2437" t="s">
        <v>4759</v>
      </c>
      <c r="I2437" t="s">
        <v>4760</v>
      </c>
      <c r="J2437">
        <v>2021</v>
      </c>
      <c r="K2437" t="s">
        <v>4062</v>
      </c>
      <c r="L2437">
        <v>111.716854</v>
      </c>
      <c r="M2437">
        <v>17837000000</v>
      </c>
      <c r="N2437">
        <v>5565000000</v>
      </c>
      <c r="O2437">
        <v>270000000</v>
      </c>
      <c r="P2437">
        <v>2207000000</v>
      </c>
      <c r="Q2437">
        <v>2239000000</v>
      </c>
      <c r="S2437">
        <v>8097000000</v>
      </c>
      <c r="T2437">
        <v>810000000</v>
      </c>
      <c r="U2437">
        <v>1840000000</v>
      </c>
      <c r="W2437">
        <v>6749000000</v>
      </c>
      <c r="X2437">
        <v>3840000000</v>
      </c>
      <c r="Z2437">
        <v>433000000</v>
      </c>
      <c r="AB2437">
        <v>514000000</v>
      </c>
      <c r="AC2437">
        <v>5183000000</v>
      </c>
      <c r="AD2437">
        <v>7858000000</v>
      </c>
      <c r="AE2437">
        <v>473000000</v>
      </c>
      <c r="AF2437">
        <v>336800000</v>
      </c>
      <c r="AG2437">
        <v>5988000000</v>
      </c>
      <c r="AH2437">
        <v>19440000000</v>
      </c>
      <c r="AJ2437">
        <v>2561000000</v>
      </c>
      <c r="AK2437">
        <v>269000000</v>
      </c>
      <c r="AM2437">
        <v>479000000</v>
      </c>
      <c r="AN2437">
        <v>1814000000</v>
      </c>
      <c r="AO2437">
        <v>256000000</v>
      </c>
      <c r="AQ2437">
        <v>2730000000</v>
      </c>
      <c r="AS2437">
        <v>766000000</v>
      </c>
      <c r="AT2437">
        <v>1007000000</v>
      </c>
      <c r="AU2437">
        <v>-1056000000</v>
      </c>
      <c r="AV2437">
        <v>-1696000000</v>
      </c>
      <c r="AW2437">
        <v>1516000000</v>
      </c>
      <c r="AY2437">
        <v>5.38</v>
      </c>
      <c r="AZ2437">
        <v>2071000000</v>
      </c>
      <c r="BA2437">
        <v>0.131738683127572</v>
      </c>
      <c r="BB2437">
        <v>2549000000</v>
      </c>
      <c r="BC2437">
        <v>2549000000</v>
      </c>
      <c r="BD2437">
        <v>0.13112139917695501</v>
      </c>
      <c r="BE2437">
        <v>0.140432098765432</v>
      </c>
      <c r="BF2437">
        <v>8.8631687242798393E-2</v>
      </c>
      <c r="BG2437">
        <v>0.30802469135802502</v>
      </c>
      <c r="BI2437">
        <v>1.0898693726523501</v>
      </c>
      <c r="BJ2437">
        <v>-5.4320987654321001E-2</v>
      </c>
      <c r="BK2437">
        <v>5.1800411522633698E-2</v>
      </c>
      <c r="BL2437">
        <v>2.7110228401191701</v>
      </c>
      <c r="BM2437">
        <v>1.38374485596708E-2</v>
      </c>
      <c r="BO2437">
        <v>9.95703125</v>
      </c>
      <c r="BP2437">
        <v>4.0005926803970998E-2</v>
      </c>
      <c r="BQ2437">
        <v>0.49281375018521301</v>
      </c>
      <c r="BR2437">
        <v>20.765214498141301</v>
      </c>
      <c r="BS2437">
        <v>3.52918287937743</v>
      </c>
      <c r="BT2437">
        <v>13570020.5091704</v>
      </c>
      <c r="BU2437">
        <v>1.16933205159533E-6</v>
      </c>
    </row>
    <row r="2438" spans="3:73" x14ac:dyDescent="0.3">
      <c r="C2438">
        <v>55785</v>
      </c>
      <c r="D2438" t="s">
        <v>4305</v>
      </c>
      <c r="E2438" t="s">
        <v>417</v>
      </c>
      <c r="F2438" t="s">
        <v>3614</v>
      </c>
      <c r="G2438" t="s">
        <v>4077</v>
      </c>
      <c r="H2438" t="s">
        <v>4759</v>
      </c>
      <c r="I2438" t="s">
        <v>4760</v>
      </c>
      <c r="J2438">
        <v>2020</v>
      </c>
      <c r="K2438" t="s">
        <v>4062</v>
      </c>
      <c r="L2438">
        <v>113.48176599999999</v>
      </c>
      <c r="M2438">
        <v>17523000000</v>
      </c>
      <c r="N2438">
        <v>5174000000</v>
      </c>
      <c r="O2438">
        <v>303000000</v>
      </c>
      <c r="P2438">
        <v>2235000000</v>
      </c>
      <c r="Q2438">
        <v>1903000000</v>
      </c>
      <c r="S2438">
        <v>8042000000</v>
      </c>
      <c r="T2438">
        <v>832000000</v>
      </c>
      <c r="U2438">
        <v>1895000000</v>
      </c>
      <c r="W2438">
        <v>6443000000</v>
      </c>
      <c r="X2438">
        <v>3336000000</v>
      </c>
      <c r="Z2438">
        <v>486000000</v>
      </c>
      <c r="AB2438">
        <v>626000000</v>
      </c>
      <c r="AC2438">
        <v>4899000000</v>
      </c>
      <c r="AD2438">
        <v>7567000000</v>
      </c>
      <c r="AE2438">
        <v>473000000</v>
      </c>
      <c r="AF2438">
        <v>338700000</v>
      </c>
      <c r="AG2438">
        <v>6822000000</v>
      </c>
      <c r="AH2438">
        <v>19140000000</v>
      </c>
      <c r="AJ2438">
        <v>3244000000</v>
      </c>
      <c r="AK2438">
        <v>276000000</v>
      </c>
      <c r="AM2438">
        <v>676000000</v>
      </c>
      <c r="AN2438">
        <v>2352000000</v>
      </c>
      <c r="AO2438">
        <v>252000000</v>
      </c>
      <c r="AQ2438">
        <v>3729000000</v>
      </c>
      <c r="AS2438">
        <v>796000000</v>
      </c>
      <c r="AT2438">
        <v>1217000000</v>
      </c>
      <c r="AU2438">
        <v>-2305000000</v>
      </c>
      <c r="AV2438">
        <v>-1567000000</v>
      </c>
      <c r="AW2438">
        <v>1451000000</v>
      </c>
      <c r="AY2438">
        <v>6.9</v>
      </c>
      <c r="AZ2438">
        <v>1846500000</v>
      </c>
      <c r="BA2438">
        <v>0.169487983281087</v>
      </c>
      <c r="BB2438">
        <v>3280000000</v>
      </c>
      <c r="BC2438">
        <v>3280000000</v>
      </c>
      <c r="BD2438">
        <v>0.17136886102403301</v>
      </c>
      <c r="BE2438">
        <v>0.194827586206897</v>
      </c>
      <c r="BF2438">
        <v>0.131243469174504</v>
      </c>
      <c r="BG2438">
        <v>0.35642633228840098</v>
      </c>
      <c r="BI2438">
        <v>1.09227871939736</v>
      </c>
      <c r="BJ2438">
        <v>-0.12042842215256</v>
      </c>
      <c r="BK2438">
        <v>6.3584117032392903E-2</v>
      </c>
      <c r="BL2438">
        <v>3.06409202958094</v>
      </c>
      <c r="BM2438">
        <v>1.44200626959248E-2</v>
      </c>
      <c r="BO2438">
        <v>13.015873015873</v>
      </c>
      <c r="BP2438">
        <v>4.70277820890889E-2</v>
      </c>
      <c r="BQ2438">
        <v>0.50768275647990102</v>
      </c>
      <c r="BR2438">
        <v>16.446632753623199</v>
      </c>
      <c r="BS2438">
        <v>3.7571884984025599</v>
      </c>
      <c r="BT2438">
        <v>12786195.0967524</v>
      </c>
      <c r="BU2438">
        <v>1.25083735686901E-6</v>
      </c>
    </row>
    <row r="2439" spans="3:73" x14ac:dyDescent="0.3">
      <c r="C2439">
        <v>55785</v>
      </c>
      <c r="D2439" t="s">
        <v>4305</v>
      </c>
      <c r="E2439" t="s">
        <v>417</v>
      </c>
      <c r="F2439" t="s">
        <v>3614</v>
      </c>
      <c r="G2439" t="s">
        <v>4077</v>
      </c>
      <c r="H2439" t="s">
        <v>4759</v>
      </c>
      <c r="I2439" t="s">
        <v>4760</v>
      </c>
      <c r="J2439">
        <v>2019</v>
      </c>
      <c r="K2439" t="s">
        <v>4062</v>
      </c>
      <c r="L2439">
        <v>100.667496</v>
      </c>
      <c r="M2439">
        <v>15283000000</v>
      </c>
      <c r="N2439">
        <v>5057000000</v>
      </c>
      <c r="O2439">
        <v>442000000</v>
      </c>
      <c r="P2439">
        <v>2263000000</v>
      </c>
      <c r="Q2439">
        <v>1790000000</v>
      </c>
      <c r="S2439">
        <v>7450000000</v>
      </c>
      <c r="U2439">
        <v>1467000000</v>
      </c>
      <c r="W2439">
        <v>6919000000</v>
      </c>
      <c r="X2439">
        <v>3055000000</v>
      </c>
      <c r="Z2439">
        <v>1534000000</v>
      </c>
      <c r="AB2439">
        <v>-33000000</v>
      </c>
      <c r="AC2439">
        <v>4454000000</v>
      </c>
      <c r="AD2439">
        <v>6686000000</v>
      </c>
      <c r="AE2439">
        <v>473000000</v>
      </c>
      <c r="AF2439">
        <v>341400000</v>
      </c>
      <c r="AG2439">
        <v>6035000000</v>
      </c>
      <c r="AH2439">
        <v>18450000000</v>
      </c>
      <c r="AJ2439">
        <v>2991000000</v>
      </c>
      <c r="AK2439">
        <v>284000000</v>
      </c>
      <c r="AM2439">
        <v>576000000</v>
      </c>
      <c r="AN2439">
        <v>2157000000</v>
      </c>
      <c r="AO2439">
        <v>261000000</v>
      </c>
      <c r="AQ2439">
        <v>2736000000</v>
      </c>
      <c r="AS2439">
        <v>917000000</v>
      </c>
      <c r="AT2439">
        <v>1209000000</v>
      </c>
      <c r="AU2439">
        <v>-1042000000</v>
      </c>
      <c r="AV2439">
        <v>-1792000000</v>
      </c>
      <c r="AW2439">
        <v>1408000000</v>
      </c>
      <c r="AY2439">
        <v>6.28</v>
      </c>
      <c r="AZ2439">
        <v>1801500000</v>
      </c>
      <c r="BA2439">
        <v>0.16211382113821099</v>
      </c>
      <c r="BB2439">
        <v>2994000000</v>
      </c>
      <c r="BC2439">
        <v>2994000000</v>
      </c>
      <c r="BD2439">
        <v>0.16227642276422799</v>
      </c>
      <c r="BE2439">
        <v>0.14829268292682901</v>
      </c>
      <c r="BF2439">
        <v>8.2764227642276395E-2</v>
      </c>
      <c r="BG2439">
        <v>0.32710027100271</v>
      </c>
      <c r="BI2439">
        <v>1.2072237126218699</v>
      </c>
      <c r="BJ2439">
        <v>-5.6476964769647697E-2</v>
      </c>
      <c r="BK2439">
        <v>6.5528455284552797E-2</v>
      </c>
      <c r="BL2439">
        <v>2.2630272952853598</v>
      </c>
      <c r="BM2439">
        <v>1.5392953929539301E-2</v>
      </c>
      <c r="BO2439">
        <v>11.471264367816101</v>
      </c>
      <c r="BP2439">
        <v>6.3882063882063897E-2</v>
      </c>
      <c r="BQ2439">
        <v>0.47217806041335503</v>
      </c>
      <c r="BR2439">
        <v>16.029856050955399</v>
      </c>
      <c r="BS2439">
        <v>-65.363636363636402</v>
      </c>
      <c r="BT2439">
        <v>13986639.7392064</v>
      </c>
      <c r="BU2439">
        <v>-1.9157329541818201E-5</v>
      </c>
    </row>
    <row r="2440" spans="3:73" x14ac:dyDescent="0.3">
      <c r="C2440">
        <v>55785</v>
      </c>
      <c r="D2440" t="s">
        <v>4305</v>
      </c>
      <c r="E2440" t="s">
        <v>417</v>
      </c>
      <c r="F2440" t="s">
        <v>3614</v>
      </c>
      <c r="G2440" t="s">
        <v>4077</v>
      </c>
      <c r="H2440" t="s">
        <v>4759</v>
      </c>
      <c r="I2440" t="s">
        <v>4760</v>
      </c>
      <c r="J2440">
        <v>2018</v>
      </c>
      <c r="K2440" t="s">
        <v>4062</v>
      </c>
      <c r="L2440">
        <v>83.307903999999994</v>
      </c>
      <c r="M2440">
        <v>14518000000</v>
      </c>
      <c r="N2440">
        <v>5041000000</v>
      </c>
      <c r="O2440">
        <v>539000000</v>
      </c>
      <c r="P2440">
        <v>2164000000</v>
      </c>
      <c r="Q2440">
        <v>1813000000</v>
      </c>
      <c r="S2440">
        <v>7159000000</v>
      </c>
      <c r="U2440">
        <v>1474000000</v>
      </c>
      <c r="W2440">
        <v>6536000000</v>
      </c>
      <c r="X2440">
        <v>3190000000</v>
      </c>
      <c r="Z2440">
        <v>1208000000</v>
      </c>
      <c r="AB2440">
        <v>-287000000</v>
      </c>
      <c r="AC2440">
        <v>3956000000</v>
      </c>
      <c r="AD2440">
        <v>5947000000</v>
      </c>
      <c r="AE2440">
        <v>473000000</v>
      </c>
      <c r="AF2440">
        <v>345000000</v>
      </c>
      <c r="AG2440">
        <v>5597000000</v>
      </c>
      <c r="AJ2440">
        <v>2229000000</v>
      </c>
      <c r="AK2440">
        <v>317000000</v>
      </c>
      <c r="AM2440">
        <v>471000000</v>
      </c>
      <c r="AN2440">
        <v>1410000000</v>
      </c>
      <c r="AO2440">
        <v>263000000</v>
      </c>
      <c r="AQ2440">
        <v>2970000000</v>
      </c>
      <c r="AS2440">
        <v>882000000</v>
      </c>
      <c r="AT2440">
        <v>877000000</v>
      </c>
      <c r="AU2440">
        <v>-902000000</v>
      </c>
      <c r="AV2440">
        <v>-2115000000</v>
      </c>
      <c r="AW2440">
        <v>1386000000</v>
      </c>
      <c r="AY2440">
        <v>4.05</v>
      </c>
      <c r="AZ2440">
        <v>1801500000</v>
      </c>
      <c r="BB2440">
        <v>2144000000</v>
      </c>
      <c r="BC2440">
        <v>2144000000</v>
      </c>
      <c r="BL2440">
        <v>3.3865450399087802</v>
      </c>
      <c r="BO2440">
        <v>8.1520912547528503</v>
      </c>
      <c r="BP2440">
        <v>8.2466340269277794E-2</v>
      </c>
      <c r="BQ2440">
        <v>0.49388004895960802</v>
      </c>
      <c r="BR2440">
        <v>20.569852839506201</v>
      </c>
      <c r="BS2440">
        <v>-4.9128919860627196</v>
      </c>
      <c r="BT2440">
        <v>16637076.837270999</v>
      </c>
      <c r="BU2440">
        <v>-1.17559934216028E-6</v>
      </c>
    </row>
    <row r="2441" spans="3:73" x14ac:dyDescent="0.3">
      <c r="C2441">
        <v>55785</v>
      </c>
      <c r="D2441" t="s">
        <v>4305</v>
      </c>
      <c r="E2441" t="s">
        <v>417</v>
      </c>
      <c r="F2441" t="s">
        <v>3614</v>
      </c>
      <c r="G2441" t="s">
        <v>4077</v>
      </c>
      <c r="H2441" t="s">
        <v>4759</v>
      </c>
      <c r="I2441" t="s">
        <v>4760</v>
      </c>
      <c r="J2441">
        <v>2017</v>
      </c>
      <c r="K2441" t="s">
        <v>4062</v>
      </c>
      <c r="L2441">
        <v>90.441030999999995</v>
      </c>
      <c r="M2441">
        <v>15151000000</v>
      </c>
      <c r="N2441">
        <v>5211000000</v>
      </c>
      <c r="O2441">
        <v>616000000</v>
      </c>
      <c r="P2441">
        <v>2315000000</v>
      </c>
      <c r="Q2441">
        <v>1790000000</v>
      </c>
      <c r="S2441">
        <v>7436000000</v>
      </c>
      <c r="U2441">
        <v>1576000000</v>
      </c>
      <c r="W2441">
        <v>5858000000</v>
      </c>
      <c r="X2441">
        <v>2834000000</v>
      </c>
      <c r="Z2441">
        <v>953000000</v>
      </c>
      <c r="AB2441">
        <v>629000000</v>
      </c>
      <c r="AC2441">
        <v>4431000000</v>
      </c>
      <c r="AD2441">
        <v>6730000000</v>
      </c>
      <c r="AE2441">
        <v>473000000</v>
      </c>
      <c r="AF2441">
        <v>351100000</v>
      </c>
      <c r="AG2441">
        <v>6553000000</v>
      </c>
      <c r="AJ2441">
        <v>3299000000</v>
      </c>
      <c r="AK2441">
        <v>311000000</v>
      </c>
      <c r="AM2441">
        <v>776000000</v>
      </c>
      <c r="AN2441">
        <v>2278000000</v>
      </c>
      <c r="AO2441">
        <v>318000000</v>
      </c>
      <c r="AQ2441">
        <v>2929000000</v>
      </c>
      <c r="AS2441">
        <v>724000000</v>
      </c>
      <c r="AT2441">
        <v>785000000</v>
      </c>
      <c r="AU2441">
        <v>-851000000</v>
      </c>
      <c r="AV2441">
        <v>-2421000000</v>
      </c>
      <c r="AW2441">
        <v>1359000000</v>
      </c>
      <c r="AY2441">
        <v>6.44</v>
      </c>
      <c r="BB2441">
        <v>3372000000</v>
      </c>
      <c r="BC2441">
        <v>3372000000</v>
      </c>
      <c r="BL2441">
        <v>3.7312101910828002</v>
      </c>
      <c r="BO2441">
        <v>10.603773584905699</v>
      </c>
      <c r="BP2441">
        <v>0.105155343120519</v>
      </c>
      <c r="BQ2441">
        <v>0.58398770911573905</v>
      </c>
      <c r="BR2441">
        <v>14.0436383540373</v>
      </c>
      <c r="BS2441">
        <v>3.6216216216216202</v>
      </c>
      <c r="BT2441">
        <v>15026365.6326518</v>
      </c>
      <c r="BU2441">
        <v>9.2597812343402196E-7</v>
      </c>
    </row>
    <row r="2442" spans="3:73" x14ac:dyDescent="0.3">
      <c r="C2442">
        <v>74046</v>
      </c>
      <c r="D2442" t="s">
        <v>4322</v>
      </c>
      <c r="E2442" t="s">
        <v>718</v>
      </c>
      <c r="F2442" t="s">
        <v>3614</v>
      </c>
      <c r="G2442" t="s">
        <v>3724</v>
      </c>
      <c r="H2442" t="s">
        <v>3725</v>
      </c>
      <c r="I2442" t="s">
        <v>4761</v>
      </c>
      <c r="J2442">
        <v>2026</v>
      </c>
      <c r="K2442" t="s">
        <v>4062</v>
      </c>
      <c r="L2442">
        <v>62.248682000000002</v>
      </c>
    </row>
    <row r="2443" spans="3:73" x14ac:dyDescent="0.3">
      <c r="C2443">
        <v>74046</v>
      </c>
      <c r="D2443" t="s">
        <v>4322</v>
      </c>
      <c r="E2443" t="s">
        <v>718</v>
      </c>
      <c r="F2443" t="s">
        <v>3614</v>
      </c>
      <c r="G2443" t="s">
        <v>3724</v>
      </c>
      <c r="H2443" t="s">
        <v>3725</v>
      </c>
      <c r="I2443" t="s">
        <v>4761</v>
      </c>
      <c r="J2443">
        <v>2025</v>
      </c>
      <c r="K2443" t="s">
        <v>4062</v>
      </c>
      <c r="L2443">
        <v>53.815753000000001</v>
      </c>
      <c r="M2443">
        <v>391677000</v>
      </c>
      <c r="N2443">
        <v>177383000</v>
      </c>
      <c r="O2443">
        <v>50458000</v>
      </c>
      <c r="P2443">
        <v>69370000</v>
      </c>
      <c r="Q2443">
        <v>51594000</v>
      </c>
      <c r="S2443">
        <v>149704000</v>
      </c>
      <c r="U2443">
        <v>16017000</v>
      </c>
      <c r="V2443">
        <v>132617000</v>
      </c>
      <c r="W2443">
        <v>69187000</v>
      </c>
      <c r="X2443">
        <v>16808000</v>
      </c>
      <c r="AC2443">
        <v>87540000</v>
      </c>
      <c r="AD2443">
        <v>277500000</v>
      </c>
      <c r="AG2443">
        <v>143083000</v>
      </c>
      <c r="AJ2443">
        <v>68220000</v>
      </c>
      <c r="AK2443">
        <v>2400000</v>
      </c>
      <c r="AM2443">
        <v>12215000</v>
      </c>
      <c r="AN2443">
        <v>53996000</v>
      </c>
      <c r="AQ2443">
        <v>80183000</v>
      </c>
      <c r="AU2443">
        <v>-32526000</v>
      </c>
      <c r="AV2443">
        <v>-21744000</v>
      </c>
      <c r="AX2443">
        <v>8743000</v>
      </c>
      <c r="AZ2443">
        <v>52915000</v>
      </c>
      <c r="BN2443">
        <v>0.33858766279357699</v>
      </c>
      <c r="BP2443">
        <v>0.72929885672163797</v>
      </c>
      <c r="BQ2443">
        <v>1.8181016664980401</v>
      </c>
    </row>
    <row r="2444" spans="3:73" x14ac:dyDescent="0.3">
      <c r="C2444">
        <v>74046</v>
      </c>
      <c r="D2444" t="s">
        <v>4322</v>
      </c>
      <c r="E2444" t="s">
        <v>718</v>
      </c>
      <c r="F2444" t="s">
        <v>3614</v>
      </c>
      <c r="G2444" t="s">
        <v>3724</v>
      </c>
      <c r="H2444" t="s">
        <v>3725</v>
      </c>
      <c r="I2444" t="s">
        <v>4761</v>
      </c>
      <c r="J2444">
        <v>2024</v>
      </c>
      <c r="K2444" t="s">
        <v>4062</v>
      </c>
      <c r="L2444">
        <v>34.700457999999998</v>
      </c>
      <c r="M2444">
        <v>354605000</v>
      </c>
      <c r="N2444">
        <v>147158000</v>
      </c>
      <c r="O2444">
        <v>23481000</v>
      </c>
      <c r="P2444">
        <v>62171000</v>
      </c>
      <c r="Q2444">
        <v>54236000</v>
      </c>
      <c r="S2444">
        <v>137796000</v>
      </c>
      <c r="U2444">
        <v>15443000</v>
      </c>
      <c r="V2444">
        <v>144017000</v>
      </c>
      <c r="W2444">
        <v>66677000</v>
      </c>
      <c r="X2444">
        <v>15009000</v>
      </c>
      <c r="AC2444">
        <v>84441000</v>
      </c>
      <c r="AD2444">
        <v>232247000</v>
      </c>
      <c r="AG2444">
        <v>125094000</v>
      </c>
      <c r="AJ2444">
        <v>51645000</v>
      </c>
      <c r="AK2444">
        <v>2100000</v>
      </c>
      <c r="AM2444">
        <v>10225000</v>
      </c>
      <c r="AN2444">
        <v>39426000</v>
      </c>
      <c r="AQ2444">
        <v>60313000</v>
      </c>
      <c r="AU2444">
        <v>-76116000</v>
      </c>
      <c r="AV2444">
        <v>8326000</v>
      </c>
      <c r="AX2444">
        <v>7975000</v>
      </c>
      <c r="AZ2444">
        <v>48424000</v>
      </c>
      <c r="BN2444">
        <v>0.40613358525683502</v>
      </c>
      <c r="BP2444">
        <v>0.35216041513565399</v>
      </c>
      <c r="BQ2444">
        <v>1.39361398983158</v>
      </c>
    </row>
    <row r="2445" spans="3:73" x14ac:dyDescent="0.3">
      <c r="C2445">
        <v>74046</v>
      </c>
      <c r="D2445" t="s">
        <v>4322</v>
      </c>
      <c r="E2445" t="s">
        <v>718</v>
      </c>
      <c r="F2445" t="s">
        <v>3614</v>
      </c>
      <c r="G2445" t="s">
        <v>3724</v>
      </c>
      <c r="H2445" t="s">
        <v>3725</v>
      </c>
      <c r="I2445" t="s">
        <v>4761</v>
      </c>
      <c r="J2445">
        <v>2023</v>
      </c>
      <c r="K2445" t="s">
        <v>4062</v>
      </c>
      <c r="L2445">
        <v>25.340332</v>
      </c>
      <c r="M2445">
        <v>286235000</v>
      </c>
      <c r="N2445">
        <v>136507000</v>
      </c>
      <c r="O2445">
        <v>31754000</v>
      </c>
      <c r="P2445">
        <v>59287000</v>
      </c>
      <c r="Q2445">
        <v>42612000</v>
      </c>
      <c r="S2445">
        <v>120872000</v>
      </c>
      <c r="U2445">
        <v>3618000</v>
      </c>
      <c r="V2445">
        <v>109159000</v>
      </c>
      <c r="W2445">
        <v>58768000</v>
      </c>
      <c r="X2445">
        <v>17101000</v>
      </c>
      <c r="AC2445">
        <v>81207000</v>
      </c>
      <c r="AD2445">
        <v>200796000</v>
      </c>
      <c r="AG2445">
        <v>103227000</v>
      </c>
      <c r="AJ2445">
        <v>41040000</v>
      </c>
      <c r="AK2445">
        <v>1200000</v>
      </c>
      <c r="AM2445">
        <v>5195000</v>
      </c>
      <c r="AN2445">
        <v>29551000</v>
      </c>
      <c r="AQ2445">
        <v>49764000</v>
      </c>
      <c r="AU2445">
        <v>-24567000</v>
      </c>
      <c r="AV2445">
        <v>-9518000</v>
      </c>
      <c r="AX2445">
        <v>7509000</v>
      </c>
      <c r="AZ2445">
        <v>39087000</v>
      </c>
      <c r="BN2445">
        <v>0.381361468723252</v>
      </c>
      <c r="BP2445">
        <v>0.54032806969779501</v>
      </c>
      <c r="BQ2445">
        <v>1.59772325074871</v>
      </c>
    </row>
    <row r="2446" spans="3:73" x14ac:dyDescent="0.3">
      <c r="C2446">
        <v>74046</v>
      </c>
      <c r="D2446" t="s">
        <v>4322</v>
      </c>
      <c r="E2446" t="s">
        <v>718</v>
      </c>
      <c r="F2446" t="s">
        <v>3614</v>
      </c>
      <c r="G2446" t="s">
        <v>3724</v>
      </c>
      <c r="H2446" t="s">
        <v>3725</v>
      </c>
      <c r="I2446" t="s">
        <v>4761</v>
      </c>
      <c r="J2446">
        <v>2022</v>
      </c>
      <c r="K2446" t="s">
        <v>4062</v>
      </c>
      <c r="L2446">
        <v>13.423463999999999</v>
      </c>
      <c r="M2446">
        <v>249611000</v>
      </c>
      <c r="N2446">
        <v>114681000</v>
      </c>
      <c r="O2446">
        <v>16298000</v>
      </c>
      <c r="P2446">
        <v>51683000</v>
      </c>
      <c r="Q2446">
        <v>35562000</v>
      </c>
      <c r="S2446">
        <v>107866000</v>
      </c>
      <c r="U2446">
        <v>3618000</v>
      </c>
      <c r="V2446">
        <v>99262000</v>
      </c>
      <c r="W2446">
        <v>48515000</v>
      </c>
      <c r="X2446">
        <v>13401000</v>
      </c>
      <c r="AC2446">
        <v>79428000</v>
      </c>
      <c r="AD2446">
        <v>178754000</v>
      </c>
      <c r="AG2446">
        <v>62515000</v>
      </c>
      <c r="AJ2446">
        <v>4821000</v>
      </c>
      <c r="AK2446">
        <v>2106000</v>
      </c>
      <c r="AM2446">
        <v>97000</v>
      </c>
      <c r="AN2446">
        <v>5674000</v>
      </c>
      <c r="AQ2446">
        <v>9838000</v>
      </c>
      <c r="AU2446">
        <v>-22810000</v>
      </c>
      <c r="AV2446">
        <v>4703000</v>
      </c>
      <c r="AX2446">
        <v>7363000</v>
      </c>
      <c r="AZ2446">
        <v>29580000</v>
      </c>
      <c r="BN2446">
        <v>0.39766676949333202</v>
      </c>
      <c r="BP2446">
        <v>0.33593733896733002</v>
      </c>
      <c r="BQ2446">
        <v>1.63081521179017</v>
      </c>
    </row>
    <row r="2447" spans="3:73" x14ac:dyDescent="0.3">
      <c r="C2447">
        <v>74046</v>
      </c>
      <c r="D2447" t="s">
        <v>4322</v>
      </c>
      <c r="E2447" t="s">
        <v>718</v>
      </c>
      <c r="F2447" t="s">
        <v>3614</v>
      </c>
      <c r="G2447" t="s">
        <v>3724</v>
      </c>
      <c r="H2447" t="s">
        <v>3725</v>
      </c>
      <c r="I2447" t="s">
        <v>4761</v>
      </c>
      <c r="J2447">
        <v>2021</v>
      </c>
      <c r="K2447" t="s">
        <v>4062</v>
      </c>
      <c r="L2447">
        <v>15.611041999999999</v>
      </c>
      <c r="M2447">
        <v>227566000</v>
      </c>
      <c r="N2447">
        <v>101942000</v>
      </c>
      <c r="O2447">
        <v>24591000</v>
      </c>
      <c r="P2447">
        <v>40923000</v>
      </c>
      <c r="Q2447">
        <v>23598000</v>
      </c>
      <c r="S2447">
        <v>95940000</v>
      </c>
      <c r="U2447">
        <v>9262000</v>
      </c>
      <c r="V2447">
        <v>68334000</v>
      </c>
      <c r="W2447">
        <v>38990000</v>
      </c>
      <c r="X2447">
        <v>9206000</v>
      </c>
      <c r="AC2447">
        <v>66154000</v>
      </c>
      <c r="AD2447">
        <v>180443000</v>
      </c>
      <c r="AG2447">
        <v>65241000</v>
      </c>
      <c r="AJ2447">
        <v>13036000</v>
      </c>
      <c r="AK2447">
        <v>2539000</v>
      </c>
      <c r="AM2447">
        <v>2388000</v>
      </c>
      <c r="AN2447">
        <v>11113000</v>
      </c>
      <c r="AQ2447">
        <v>13636000</v>
      </c>
      <c r="AU2447">
        <v>-18830000</v>
      </c>
      <c r="AV2447">
        <v>-11322000</v>
      </c>
      <c r="AX2447">
        <v>7249000</v>
      </c>
      <c r="AZ2447">
        <v>23745500</v>
      </c>
      <c r="BN2447">
        <v>0.30028211595756799</v>
      </c>
      <c r="BP2447">
        <v>0.630700179533214</v>
      </c>
      <c r="BQ2447">
        <v>2.0093357271095198</v>
      </c>
    </row>
    <row r="2448" spans="3:73" x14ac:dyDescent="0.3">
      <c r="C2448">
        <v>74046</v>
      </c>
      <c r="D2448" t="s">
        <v>4322</v>
      </c>
      <c r="E2448" t="s">
        <v>718</v>
      </c>
      <c r="F2448" t="s">
        <v>3614</v>
      </c>
      <c r="G2448" t="s">
        <v>3724</v>
      </c>
      <c r="H2448" t="s">
        <v>3725</v>
      </c>
      <c r="I2448" t="s">
        <v>4761</v>
      </c>
      <c r="J2448">
        <v>2020</v>
      </c>
      <c r="K2448" t="s">
        <v>4062</v>
      </c>
      <c r="L2448">
        <v>15.121153</v>
      </c>
      <c r="M2448">
        <v>235882000</v>
      </c>
      <c r="N2448">
        <v>108420000</v>
      </c>
      <c r="O2448">
        <v>40890000</v>
      </c>
      <c r="P2448">
        <v>34911000</v>
      </c>
      <c r="Q2448">
        <v>23893000</v>
      </c>
      <c r="S2448">
        <v>92948000</v>
      </c>
      <c r="U2448">
        <v>9262000</v>
      </c>
      <c r="V2448">
        <v>87918000</v>
      </c>
      <c r="W2448">
        <v>46207000</v>
      </c>
      <c r="X2448">
        <v>12529000</v>
      </c>
      <c r="AC2448">
        <v>62269000</v>
      </c>
      <c r="AD2448">
        <v>176579000</v>
      </c>
      <c r="AG2448">
        <v>75823000</v>
      </c>
      <c r="AJ2448">
        <v>24827000</v>
      </c>
      <c r="AK2448">
        <v>2765000</v>
      </c>
      <c r="AM2448">
        <v>4280000</v>
      </c>
      <c r="AN2448">
        <v>18900000</v>
      </c>
      <c r="AQ2448">
        <v>42462000</v>
      </c>
      <c r="AU2448">
        <v>-14677000</v>
      </c>
      <c r="AV2448">
        <v>-8750000</v>
      </c>
      <c r="AX2448">
        <v>7077000</v>
      </c>
      <c r="AZ2448">
        <v>24028000</v>
      </c>
      <c r="BN2448">
        <v>0.37272025843430201</v>
      </c>
      <c r="BP2448">
        <v>0.88493085463241505</v>
      </c>
      <c r="BQ2448">
        <v>1.82931157616811</v>
      </c>
    </row>
    <row r="2449" spans="3:73" x14ac:dyDescent="0.3">
      <c r="C2449">
        <v>74046</v>
      </c>
      <c r="D2449" t="s">
        <v>4322</v>
      </c>
      <c r="E2449" t="s">
        <v>718</v>
      </c>
      <c r="F2449" t="s">
        <v>3614</v>
      </c>
      <c r="G2449" t="s">
        <v>3724</v>
      </c>
      <c r="H2449" t="s">
        <v>3725</v>
      </c>
      <c r="I2449" t="s">
        <v>4761</v>
      </c>
      <c r="J2449">
        <v>2019</v>
      </c>
      <c r="K2449" t="s">
        <v>4062</v>
      </c>
      <c r="L2449">
        <v>13.420199</v>
      </c>
      <c r="M2449">
        <v>205227000</v>
      </c>
      <c r="N2449">
        <v>89276000</v>
      </c>
      <c r="O2449">
        <v>21862000</v>
      </c>
      <c r="P2449">
        <v>35459000</v>
      </c>
      <c r="Q2449">
        <v>24163000</v>
      </c>
      <c r="S2449">
        <v>90798000</v>
      </c>
      <c r="U2449">
        <v>9262000</v>
      </c>
      <c r="V2449">
        <v>69681000</v>
      </c>
      <c r="W2449">
        <v>32606000</v>
      </c>
      <c r="AC2449">
        <v>56543000</v>
      </c>
      <c r="AD2449">
        <v>164756000</v>
      </c>
      <c r="AG2449">
        <v>65660000</v>
      </c>
      <c r="AJ2449">
        <v>10412000</v>
      </c>
      <c r="AK2449">
        <v>3202000</v>
      </c>
      <c r="AM2449">
        <v>1933000</v>
      </c>
      <c r="AN2449">
        <v>12611000</v>
      </c>
      <c r="AQ2449">
        <v>26743000</v>
      </c>
      <c r="AU2449">
        <v>-7888000</v>
      </c>
      <c r="AV2449">
        <v>-9886000</v>
      </c>
      <c r="AX2449">
        <v>6790000</v>
      </c>
      <c r="AZ2449">
        <v>23342000</v>
      </c>
      <c r="BN2449">
        <v>0.339531348214416</v>
      </c>
      <c r="BP2449">
        <v>0.67049009384775804</v>
      </c>
      <c r="BQ2449">
        <v>1.9969637490032499</v>
      </c>
    </row>
    <row r="2450" spans="3:73" x14ac:dyDescent="0.3">
      <c r="C2450">
        <v>74046</v>
      </c>
      <c r="D2450" t="s">
        <v>4322</v>
      </c>
      <c r="E2450" t="s">
        <v>718</v>
      </c>
      <c r="F2450" t="s">
        <v>3614</v>
      </c>
      <c r="G2450" t="s">
        <v>3724</v>
      </c>
      <c r="H2450" t="s">
        <v>3725</v>
      </c>
      <c r="I2450" t="s">
        <v>4761</v>
      </c>
      <c r="J2450">
        <v>2018</v>
      </c>
      <c r="K2450" t="s">
        <v>4062</v>
      </c>
      <c r="L2450">
        <v>15.012051</v>
      </c>
      <c r="M2450">
        <v>194682000</v>
      </c>
      <c r="N2450">
        <v>83014000</v>
      </c>
      <c r="O2450">
        <v>12757000</v>
      </c>
      <c r="P2450">
        <v>33602000</v>
      </c>
      <c r="Q2450">
        <v>22521000</v>
      </c>
      <c r="S2450">
        <v>86706000</v>
      </c>
      <c r="U2450">
        <v>9262000</v>
      </c>
      <c r="V2450">
        <v>62797000</v>
      </c>
      <c r="W2450">
        <v>30949000</v>
      </c>
      <c r="AC2450">
        <v>55946000</v>
      </c>
      <c r="AD2450">
        <v>158935000</v>
      </c>
      <c r="AG2450">
        <v>72002000</v>
      </c>
      <c r="AJ2450">
        <v>14670000</v>
      </c>
      <c r="AK2450">
        <v>3430000</v>
      </c>
      <c r="AM2450">
        <v>6644000</v>
      </c>
      <c r="AN2450">
        <v>8240000</v>
      </c>
      <c r="AQ2450">
        <v>10612000</v>
      </c>
      <c r="AU2450">
        <v>2572000</v>
      </c>
      <c r="AV2450">
        <v>-9339000</v>
      </c>
      <c r="AX2450">
        <v>6304000</v>
      </c>
      <c r="AZ2450">
        <v>22568000</v>
      </c>
      <c r="BN2450">
        <v>0.32256192149248503</v>
      </c>
      <c r="BP2450">
        <v>0.41219425506478402</v>
      </c>
      <c r="BQ2450">
        <v>1.9546027335293501</v>
      </c>
    </row>
    <row r="2451" spans="3:73" x14ac:dyDescent="0.3">
      <c r="C2451">
        <v>74046</v>
      </c>
      <c r="D2451" t="s">
        <v>4322</v>
      </c>
      <c r="E2451" t="s">
        <v>718</v>
      </c>
      <c r="F2451" t="s">
        <v>3614</v>
      </c>
      <c r="G2451" t="s">
        <v>3724</v>
      </c>
      <c r="H2451" t="s">
        <v>3725</v>
      </c>
      <c r="I2451" t="s">
        <v>4761</v>
      </c>
      <c r="J2451">
        <v>2017</v>
      </c>
      <c r="K2451" t="s">
        <v>4062</v>
      </c>
      <c r="L2451">
        <v>15.82685</v>
      </c>
      <c r="M2451">
        <v>212575000</v>
      </c>
      <c r="N2451">
        <v>97017000</v>
      </c>
      <c r="O2451">
        <v>9095000</v>
      </c>
      <c r="P2451">
        <v>32750000</v>
      </c>
      <c r="Q2451">
        <v>22615000</v>
      </c>
      <c r="S2451">
        <v>84033000</v>
      </c>
      <c r="U2451">
        <v>9034000</v>
      </c>
      <c r="V2451">
        <v>86538000</v>
      </c>
      <c r="W2451">
        <v>32954000</v>
      </c>
      <c r="AB2451">
        <v>126037000</v>
      </c>
      <c r="AC2451">
        <v>55701000</v>
      </c>
      <c r="AD2451">
        <v>154735000</v>
      </c>
      <c r="AG2451">
        <v>16081000</v>
      </c>
      <c r="AJ2451">
        <v>15230000</v>
      </c>
      <c r="AK2451">
        <v>3215000</v>
      </c>
      <c r="AM2451">
        <v>3753000</v>
      </c>
      <c r="AN2451">
        <v>10792000</v>
      </c>
      <c r="AQ2451">
        <v>26949000</v>
      </c>
      <c r="AU2451">
        <v>-28044000</v>
      </c>
      <c r="AV2451">
        <v>-8550000</v>
      </c>
      <c r="AX2451">
        <v>6002000</v>
      </c>
      <c r="BN2451">
        <v>0.40709396683523502</v>
      </c>
      <c r="BP2451">
        <v>0.27599077501972402</v>
      </c>
      <c r="BQ2451">
        <v>2.2577532317776301</v>
      </c>
      <c r="BS2451">
        <v>8.5625649610828594E-2</v>
      </c>
    </row>
    <row r="2452" spans="3:73" x14ac:dyDescent="0.3">
      <c r="C2452">
        <v>1786431</v>
      </c>
      <c r="D2452" t="s">
        <v>4554</v>
      </c>
      <c r="E2452" t="s">
        <v>1511</v>
      </c>
      <c r="F2452" t="s">
        <v>3614</v>
      </c>
      <c r="G2452" t="s">
        <v>4265</v>
      </c>
      <c r="H2452" t="s">
        <v>4762</v>
      </c>
      <c r="I2452" t="s">
        <v>4763</v>
      </c>
      <c r="J2452">
        <v>2026</v>
      </c>
      <c r="K2452" t="s">
        <v>4062</v>
      </c>
      <c r="L2452">
        <v>22.610112999999998</v>
      </c>
    </row>
    <row r="2453" spans="3:73" x14ac:dyDescent="0.3">
      <c r="C2453">
        <v>1786431</v>
      </c>
      <c r="D2453" t="s">
        <v>4554</v>
      </c>
      <c r="E2453" t="s">
        <v>1511</v>
      </c>
      <c r="F2453" t="s">
        <v>3614</v>
      </c>
      <c r="G2453" t="s">
        <v>4265</v>
      </c>
      <c r="H2453" t="s">
        <v>4762</v>
      </c>
      <c r="I2453" t="s">
        <v>4763</v>
      </c>
      <c r="J2453">
        <v>2025</v>
      </c>
      <c r="K2453" t="s">
        <v>4062</v>
      </c>
      <c r="L2453">
        <v>22.637142999999998</v>
      </c>
      <c r="M2453">
        <v>4936000000</v>
      </c>
      <c r="N2453">
        <v>1116000000</v>
      </c>
      <c r="O2453">
        <v>147000000</v>
      </c>
      <c r="P2453">
        <v>355000000</v>
      </c>
      <c r="Q2453">
        <v>584000000</v>
      </c>
      <c r="R2453">
        <v>823000000</v>
      </c>
      <c r="S2453">
        <v>823000000</v>
      </c>
      <c r="T2453">
        <v>943000000</v>
      </c>
      <c r="U2453">
        <v>1895000000</v>
      </c>
      <c r="V2453">
        <v>2683000000</v>
      </c>
      <c r="W2453">
        <v>577000000</v>
      </c>
      <c r="AA2453">
        <v>1586000000</v>
      </c>
      <c r="AB2453">
        <v>2253000000</v>
      </c>
      <c r="AD2453">
        <v>802000000</v>
      </c>
      <c r="AE2453">
        <v>0</v>
      </c>
      <c r="AF2453">
        <v>210300000</v>
      </c>
      <c r="AG2453">
        <v>914000000</v>
      </c>
      <c r="AK2453">
        <v>48000000</v>
      </c>
      <c r="AM2453">
        <v>92000000</v>
      </c>
      <c r="AN2453">
        <v>301000000</v>
      </c>
      <c r="AP2453">
        <v>135000000</v>
      </c>
      <c r="AQ2453">
        <v>477000000</v>
      </c>
      <c r="AS2453">
        <v>135000000</v>
      </c>
      <c r="AU2453">
        <v>-161000000</v>
      </c>
      <c r="AV2453">
        <v>-306000000</v>
      </c>
      <c r="AW2453">
        <v>192000000</v>
      </c>
      <c r="AX2453">
        <v>192000000</v>
      </c>
      <c r="AY2453">
        <v>1.43</v>
      </c>
      <c r="AZ2453">
        <v>575500000</v>
      </c>
      <c r="BN2453">
        <v>0.54355753646677496</v>
      </c>
      <c r="BP2453">
        <v>0.25476603119584101</v>
      </c>
      <c r="BQ2453">
        <v>0.92201039861351797</v>
      </c>
      <c r="BR2453">
        <v>15.8301699300699</v>
      </c>
      <c r="BS2453">
        <v>0.13359964491788701</v>
      </c>
      <c r="BT2453">
        <v>8481635.6905109491</v>
      </c>
      <c r="BU2453">
        <v>1.4368004656014199E-8</v>
      </c>
    </row>
    <row r="2454" spans="3:73" x14ac:dyDescent="0.3">
      <c r="C2454">
        <v>1786431</v>
      </c>
      <c r="D2454" t="s">
        <v>4554</v>
      </c>
      <c r="E2454" t="s">
        <v>1511</v>
      </c>
      <c r="F2454" t="s">
        <v>3614</v>
      </c>
      <c r="G2454" t="s">
        <v>4265</v>
      </c>
      <c r="H2454" t="s">
        <v>4762</v>
      </c>
      <c r="I2454" t="s">
        <v>4763</v>
      </c>
      <c r="J2454">
        <v>2024</v>
      </c>
      <c r="K2454" t="s">
        <v>4062</v>
      </c>
      <c r="L2454">
        <v>27.094618000000001</v>
      </c>
      <c r="M2454">
        <v>4873000000</v>
      </c>
      <c r="N2454">
        <v>1101000000</v>
      </c>
      <c r="O2454">
        <v>137000000</v>
      </c>
      <c r="P2454">
        <v>337000000</v>
      </c>
      <c r="Q2454">
        <v>567000000</v>
      </c>
      <c r="R2454">
        <v>758000000</v>
      </c>
      <c r="S2454">
        <v>758000000</v>
      </c>
      <c r="T2454">
        <v>972000000</v>
      </c>
      <c r="U2454">
        <v>1895000000</v>
      </c>
      <c r="V2454">
        <v>2731000000</v>
      </c>
      <c r="W2454">
        <v>539000000</v>
      </c>
      <c r="AB2454">
        <v>2142000000</v>
      </c>
      <c r="AD2454">
        <v>694000000</v>
      </c>
      <c r="AE2454">
        <v>0</v>
      </c>
      <c r="AF2454">
        <v>210200000</v>
      </c>
      <c r="AG2454">
        <v>978000000</v>
      </c>
      <c r="AK2454">
        <v>45000000</v>
      </c>
      <c r="AM2454">
        <v>99000000</v>
      </c>
      <c r="AN2454">
        <v>352000000</v>
      </c>
      <c r="AP2454">
        <v>129000000</v>
      </c>
      <c r="AQ2454">
        <v>489000000</v>
      </c>
      <c r="AS2454">
        <v>129000000</v>
      </c>
      <c r="AU2454">
        <v>-120000000</v>
      </c>
      <c r="AV2454">
        <v>-346000000</v>
      </c>
      <c r="AW2454">
        <v>192000000</v>
      </c>
      <c r="AX2454">
        <v>192000000</v>
      </c>
      <c r="AY2454">
        <v>1.68</v>
      </c>
      <c r="AZ2454">
        <v>545500000</v>
      </c>
      <c r="BN2454">
        <v>0.56043505027703699</v>
      </c>
      <c r="BP2454">
        <v>0.25417439703153999</v>
      </c>
      <c r="BQ2454">
        <v>0.99072356215213397</v>
      </c>
      <c r="BR2454">
        <v>16.127748809523801</v>
      </c>
      <c r="BS2454">
        <v>0.164332399626517</v>
      </c>
      <c r="BT2454">
        <v>7086278.16786345</v>
      </c>
      <c r="BU2454">
        <v>2.1250680784313701E-8</v>
      </c>
    </row>
    <row r="2455" spans="3:73" x14ac:dyDescent="0.3">
      <c r="C2455">
        <v>1786431</v>
      </c>
      <c r="D2455" t="s">
        <v>4554</v>
      </c>
      <c r="E2455" t="s">
        <v>1511</v>
      </c>
      <c r="F2455" t="s">
        <v>3614</v>
      </c>
      <c r="G2455" t="s">
        <v>4265</v>
      </c>
      <c r="H2455" t="s">
        <v>4762</v>
      </c>
      <c r="I2455" t="s">
        <v>4763</v>
      </c>
      <c r="J2455">
        <v>2023</v>
      </c>
      <c r="K2455" t="s">
        <v>4062</v>
      </c>
      <c r="L2455">
        <v>24.843786999999999</v>
      </c>
      <c r="M2455">
        <v>4780000000</v>
      </c>
      <c r="N2455">
        <v>1041000000</v>
      </c>
      <c r="O2455">
        <v>115000000</v>
      </c>
      <c r="P2455">
        <v>347000000</v>
      </c>
      <c r="Q2455">
        <v>524000000</v>
      </c>
      <c r="R2455">
        <v>732000000</v>
      </c>
      <c r="S2455">
        <v>732000000</v>
      </c>
      <c r="T2455">
        <v>1001000000</v>
      </c>
      <c r="U2455">
        <v>1895000000</v>
      </c>
      <c r="V2455">
        <v>2797000000</v>
      </c>
      <c r="W2455">
        <v>478000000</v>
      </c>
      <c r="AA2455">
        <v>1832000000</v>
      </c>
      <c r="AB2455">
        <v>1983000000</v>
      </c>
      <c r="AD2455">
        <v>537000000</v>
      </c>
      <c r="AE2455">
        <v>0</v>
      </c>
      <c r="AF2455">
        <v>210000000</v>
      </c>
      <c r="AG2455">
        <v>942000000</v>
      </c>
      <c r="AH2455">
        <v>3756000000</v>
      </c>
      <c r="AK2455">
        <v>44000000</v>
      </c>
      <c r="AM2455">
        <v>95000000</v>
      </c>
      <c r="AN2455">
        <v>298000000</v>
      </c>
      <c r="AO2455">
        <v>119000000</v>
      </c>
      <c r="AP2455">
        <v>124000000</v>
      </c>
      <c r="AQ2455">
        <v>644000000</v>
      </c>
      <c r="AS2455">
        <v>124000000</v>
      </c>
      <c r="AU2455">
        <v>-110000000</v>
      </c>
      <c r="AV2455">
        <v>-457000000</v>
      </c>
      <c r="AW2455">
        <v>192000000</v>
      </c>
      <c r="AX2455">
        <v>192000000</v>
      </c>
      <c r="AY2455">
        <v>1.42</v>
      </c>
      <c r="AZ2455">
        <v>623000000</v>
      </c>
      <c r="BB2455">
        <v>512000000</v>
      </c>
      <c r="BC2455">
        <v>636000000</v>
      </c>
      <c r="BD2455">
        <v>0.16932907348242801</v>
      </c>
      <c r="BE2455">
        <v>0.17145899893503699</v>
      </c>
      <c r="BG2455">
        <v>0.25079872204472797</v>
      </c>
      <c r="BI2455">
        <v>0.78577405857740601</v>
      </c>
      <c r="BJ2455">
        <v>-2.9286474973375901E-2</v>
      </c>
      <c r="BM2455">
        <v>1.1714589989350399E-2</v>
      </c>
      <c r="BN2455">
        <v>0.58514644351464395</v>
      </c>
      <c r="BO2455">
        <v>4.3025210084033603</v>
      </c>
      <c r="BP2455">
        <v>0.24058577405857701</v>
      </c>
      <c r="BQ2455">
        <v>1.0815899581590001</v>
      </c>
      <c r="BR2455">
        <v>17.495624647887301</v>
      </c>
      <c r="BS2455">
        <v>0.150277357539082</v>
      </c>
      <c r="BT2455">
        <v>7728290.3769864095</v>
      </c>
      <c r="BU2455">
        <v>1.7790306374180501E-8</v>
      </c>
    </row>
    <row r="2456" spans="3:73" x14ac:dyDescent="0.3">
      <c r="C2456">
        <v>1786431</v>
      </c>
      <c r="D2456" t="s">
        <v>4554</v>
      </c>
      <c r="E2456" t="s">
        <v>1511</v>
      </c>
      <c r="F2456" t="s">
        <v>3614</v>
      </c>
      <c r="G2456" t="s">
        <v>4265</v>
      </c>
      <c r="H2456" t="s">
        <v>4762</v>
      </c>
      <c r="I2456" t="s">
        <v>4763</v>
      </c>
      <c r="J2456">
        <v>2022</v>
      </c>
      <c r="K2456" t="s">
        <v>4062</v>
      </c>
      <c r="L2456">
        <v>25.393550999999999</v>
      </c>
      <c r="M2456">
        <v>4929000000</v>
      </c>
      <c r="N2456">
        <v>1171000000</v>
      </c>
      <c r="O2456">
        <v>38000000</v>
      </c>
      <c r="P2456">
        <v>348000000</v>
      </c>
      <c r="Q2456">
        <v>722000000</v>
      </c>
      <c r="R2456">
        <v>722000000</v>
      </c>
      <c r="S2456">
        <v>722000000</v>
      </c>
      <c r="T2456">
        <v>1031000000</v>
      </c>
      <c r="U2456">
        <v>1879000000</v>
      </c>
      <c r="V2456">
        <v>3061000000</v>
      </c>
      <c r="W2456">
        <v>496000000</v>
      </c>
      <c r="X2456">
        <v>252000000</v>
      </c>
      <c r="AA2456">
        <v>2091000000</v>
      </c>
      <c r="AB2456">
        <v>1868000000</v>
      </c>
      <c r="AD2456">
        <v>431000000</v>
      </c>
      <c r="AE2456">
        <v>0</v>
      </c>
      <c r="AF2456">
        <v>210000000</v>
      </c>
      <c r="AG2456">
        <v>776000000</v>
      </c>
      <c r="AH2456">
        <v>3817000000</v>
      </c>
      <c r="AK2456">
        <v>38000000</v>
      </c>
      <c r="AM2456">
        <v>80000000</v>
      </c>
      <c r="AN2456">
        <v>258000000</v>
      </c>
      <c r="AO2456">
        <v>76000000</v>
      </c>
      <c r="AP2456">
        <v>117000000</v>
      </c>
      <c r="AQ2456">
        <v>219000000</v>
      </c>
      <c r="AS2456">
        <v>117000000</v>
      </c>
      <c r="AU2456">
        <v>-128000000</v>
      </c>
      <c r="AV2456">
        <v>-217000000</v>
      </c>
      <c r="AW2456">
        <v>192000000</v>
      </c>
      <c r="AX2456">
        <v>192000000</v>
      </c>
      <c r="AY2456">
        <v>1.23</v>
      </c>
      <c r="AZ2456">
        <v>652500000</v>
      </c>
      <c r="BB2456">
        <v>414000000</v>
      </c>
      <c r="BC2456">
        <v>531000000</v>
      </c>
      <c r="BD2456">
        <v>0.13911448781765801</v>
      </c>
      <c r="BE2456">
        <v>5.7374901755305199E-2</v>
      </c>
      <c r="BG2456">
        <v>0.203301021744826</v>
      </c>
      <c r="BI2456">
        <v>0.77439642929600305</v>
      </c>
      <c r="BJ2456">
        <v>-3.3534189153785698E-2</v>
      </c>
      <c r="BM2456">
        <v>9.9554624050301292E-3</v>
      </c>
      <c r="BN2456">
        <v>0.62101846216271095</v>
      </c>
      <c r="BO2456">
        <v>5.4473684210526301</v>
      </c>
      <c r="BP2456">
        <v>7.6612903225806495E-2</v>
      </c>
      <c r="BQ2456">
        <v>0.905241935483871</v>
      </c>
      <c r="BR2456">
        <v>20.645163414634101</v>
      </c>
      <c r="BS2456">
        <v>0.138115631691649</v>
      </c>
      <c r="BT2456">
        <v>7560974.83175945</v>
      </c>
      <c r="BU2456">
        <v>1.6720593003211999E-8</v>
      </c>
    </row>
    <row r="2457" spans="3:73" x14ac:dyDescent="0.3">
      <c r="C2457">
        <v>1786431</v>
      </c>
      <c r="D2457" t="s">
        <v>4554</v>
      </c>
      <c r="E2457" t="s">
        <v>1511</v>
      </c>
      <c r="F2457" t="s">
        <v>3614</v>
      </c>
      <c r="G2457" t="s">
        <v>4265</v>
      </c>
      <c r="H2457" t="s">
        <v>4762</v>
      </c>
      <c r="I2457" t="s">
        <v>4763</v>
      </c>
      <c r="J2457">
        <v>2021</v>
      </c>
      <c r="K2457" t="s">
        <v>4062</v>
      </c>
      <c r="L2457">
        <v>25.059473000000001</v>
      </c>
      <c r="M2457">
        <v>4812000000</v>
      </c>
      <c r="N2457">
        <v>1104000000</v>
      </c>
      <c r="O2457">
        <v>164000000</v>
      </c>
      <c r="P2457">
        <v>316000000</v>
      </c>
      <c r="Q2457">
        <v>583000000</v>
      </c>
      <c r="R2457">
        <v>677000000</v>
      </c>
      <c r="S2457">
        <v>677000000</v>
      </c>
      <c r="T2457">
        <v>1061000000</v>
      </c>
      <c r="U2457">
        <v>1879000000</v>
      </c>
      <c r="V2457">
        <v>3056000000</v>
      </c>
      <c r="W2457">
        <v>484000000</v>
      </c>
      <c r="X2457">
        <v>261000000</v>
      </c>
      <c r="AA2457">
        <v>2112000000</v>
      </c>
      <c r="AB2457">
        <v>1756000000</v>
      </c>
      <c r="AD2457">
        <v>365000000</v>
      </c>
      <c r="AF2457">
        <v>210000000</v>
      </c>
      <c r="AG2457">
        <v>811000000</v>
      </c>
      <c r="AH2457">
        <v>3556000000</v>
      </c>
      <c r="AK2457">
        <v>36000000</v>
      </c>
      <c r="AM2457">
        <v>106000000</v>
      </c>
      <c r="AN2457">
        <v>324000000</v>
      </c>
      <c r="AO2457">
        <v>48000000</v>
      </c>
      <c r="AP2457">
        <v>109000000</v>
      </c>
      <c r="AQ2457">
        <v>310000000</v>
      </c>
      <c r="AS2457">
        <v>109000000</v>
      </c>
      <c r="AU2457">
        <v>-141000000</v>
      </c>
      <c r="AV2457">
        <v>-317000000</v>
      </c>
      <c r="AW2457">
        <v>192000000</v>
      </c>
      <c r="AX2457">
        <v>192000000</v>
      </c>
      <c r="AY2457">
        <v>1.54</v>
      </c>
      <c r="AZ2457">
        <v>501000000</v>
      </c>
      <c r="BB2457">
        <v>478000000</v>
      </c>
      <c r="BC2457">
        <v>587000000</v>
      </c>
      <c r="BD2457">
        <v>0.16507311586051701</v>
      </c>
      <c r="BE2457">
        <v>8.7176602924634403E-2</v>
      </c>
      <c r="BG2457">
        <v>0.22806524184476901</v>
      </c>
      <c r="BI2457">
        <v>0.73898586866167904</v>
      </c>
      <c r="BJ2457">
        <v>-3.9651293588301502E-2</v>
      </c>
      <c r="BM2457">
        <v>1.0123734533183401E-2</v>
      </c>
      <c r="BN2457">
        <v>0.635078969243558</v>
      </c>
      <c r="BO2457">
        <v>9.9583333333333304</v>
      </c>
      <c r="BP2457">
        <v>0.338842975206612</v>
      </c>
      <c r="BQ2457">
        <v>1.0764462809917399</v>
      </c>
      <c r="BR2457">
        <v>16.272385064935101</v>
      </c>
      <c r="BS2457">
        <v>0.18451025056947601</v>
      </c>
      <c r="BT2457">
        <v>7661773.2543697096</v>
      </c>
      <c r="BU2457">
        <v>2.1976986571754E-8</v>
      </c>
    </row>
    <row r="2458" spans="3:73" x14ac:dyDescent="0.3">
      <c r="C2458">
        <v>1786431</v>
      </c>
      <c r="D2458" t="s">
        <v>4554</v>
      </c>
      <c r="E2458" t="s">
        <v>1511</v>
      </c>
      <c r="F2458" t="s">
        <v>3614</v>
      </c>
      <c r="G2458" t="s">
        <v>4265</v>
      </c>
      <c r="H2458" t="s">
        <v>4762</v>
      </c>
      <c r="I2458" t="s">
        <v>4763</v>
      </c>
      <c r="J2458">
        <v>2020</v>
      </c>
      <c r="K2458" t="s">
        <v>4062</v>
      </c>
      <c r="L2458">
        <v>25.158327</v>
      </c>
      <c r="M2458">
        <v>4722000000</v>
      </c>
      <c r="N2458">
        <v>1053000000</v>
      </c>
      <c r="O2458">
        <v>312000000</v>
      </c>
      <c r="P2458">
        <v>292000000</v>
      </c>
      <c r="Q2458">
        <v>419000000</v>
      </c>
      <c r="R2458">
        <v>612000000</v>
      </c>
      <c r="S2458">
        <v>612000000</v>
      </c>
      <c r="T2458">
        <v>1092000000</v>
      </c>
      <c r="U2458">
        <v>1879000000</v>
      </c>
      <c r="V2458">
        <v>3107000000</v>
      </c>
      <c r="W2458">
        <v>432000000</v>
      </c>
      <c r="X2458">
        <v>185000000</v>
      </c>
      <c r="AA2458">
        <v>2233000000</v>
      </c>
      <c r="AB2458">
        <v>1615000000</v>
      </c>
      <c r="AD2458">
        <v>233000000</v>
      </c>
      <c r="AF2458">
        <v>209700000</v>
      </c>
      <c r="AG2458">
        <v>267000000</v>
      </c>
      <c r="AH2458">
        <v>888000000</v>
      </c>
      <c r="AK2458">
        <v>41000000</v>
      </c>
      <c r="AM2458">
        <v>153000000</v>
      </c>
      <c r="AN2458">
        <v>112000000</v>
      </c>
      <c r="AO2458">
        <v>70000000</v>
      </c>
      <c r="AP2458">
        <v>99000000</v>
      </c>
      <c r="AQ2458">
        <v>319000000</v>
      </c>
      <c r="AS2458">
        <v>99000000</v>
      </c>
      <c r="AU2458">
        <v>-143000000</v>
      </c>
      <c r="AV2458">
        <v>34000000</v>
      </c>
      <c r="AW2458">
        <v>124000000</v>
      </c>
      <c r="AX2458">
        <v>124000000</v>
      </c>
      <c r="AY2458">
        <v>0.53</v>
      </c>
      <c r="BB2458">
        <v>335000000</v>
      </c>
      <c r="BC2458">
        <v>434000000</v>
      </c>
      <c r="BD2458">
        <v>0.48873873873873902</v>
      </c>
      <c r="BE2458">
        <v>0.35923423423423401</v>
      </c>
      <c r="BG2458">
        <v>0.30067567567567599</v>
      </c>
      <c r="BI2458">
        <v>0.188055908513342</v>
      </c>
      <c r="BJ2458">
        <v>-0.161036036036036</v>
      </c>
      <c r="BM2458">
        <v>4.6171171171171199E-2</v>
      </c>
      <c r="BN2458">
        <v>0.65798390512494698</v>
      </c>
      <c r="BO2458">
        <v>4.78571428571429</v>
      </c>
      <c r="BP2458">
        <v>0.72222222222222199</v>
      </c>
      <c r="BQ2458">
        <v>1.4675925925925899</v>
      </c>
      <c r="BR2458">
        <v>47.468541509433997</v>
      </c>
      <c r="BS2458">
        <v>6.9349845201238394E-2</v>
      </c>
      <c r="BT2458">
        <v>4928785.60645149</v>
      </c>
      <c r="BU2458">
        <v>8.2562930712074298E-9</v>
      </c>
    </row>
    <row r="2459" spans="3:73" x14ac:dyDescent="0.3">
      <c r="C2459">
        <v>1786431</v>
      </c>
      <c r="D2459" t="s">
        <v>4554</v>
      </c>
      <c r="E2459" t="s">
        <v>1511</v>
      </c>
      <c r="F2459" t="s">
        <v>3614</v>
      </c>
      <c r="G2459" t="s">
        <v>4265</v>
      </c>
      <c r="H2459" t="s">
        <v>4762</v>
      </c>
      <c r="I2459" t="s">
        <v>4763</v>
      </c>
      <c r="J2459">
        <v>2019</v>
      </c>
      <c r="K2459" t="s">
        <v>4062</v>
      </c>
    </row>
    <row r="2460" spans="3:73" x14ac:dyDescent="0.3">
      <c r="C2460">
        <v>1786431</v>
      </c>
      <c r="D2460" t="s">
        <v>4554</v>
      </c>
      <c r="E2460" t="s">
        <v>1511</v>
      </c>
      <c r="F2460" t="s">
        <v>3614</v>
      </c>
      <c r="G2460" t="s">
        <v>4265</v>
      </c>
      <c r="H2460" t="s">
        <v>4762</v>
      </c>
      <c r="I2460" t="s">
        <v>4763</v>
      </c>
      <c r="J2460">
        <v>2018</v>
      </c>
      <c r="K2460" t="s">
        <v>4062</v>
      </c>
    </row>
    <row r="2461" spans="3:73" x14ac:dyDescent="0.3">
      <c r="C2461">
        <v>1786431</v>
      </c>
      <c r="D2461" t="s">
        <v>4554</v>
      </c>
      <c r="E2461" t="s">
        <v>1511</v>
      </c>
      <c r="F2461" t="s">
        <v>3614</v>
      </c>
      <c r="G2461" t="s">
        <v>4265</v>
      </c>
      <c r="H2461" t="s">
        <v>4762</v>
      </c>
      <c r="I2461" t="s">
        <v>4763</v>
      </c>
      <c r="J2461">
        <v>2017</v>
      </c>
      <c r="K2461" t="s">
        <v>4062</v>
      </c>
    </row>
    <row r="2462" spans="3:73" x14ac:dyDescent="0.3">
      <c r="C2462">
        <v>109177</v>
      </c>
      <c r="D2462" t="s">
        <v>4344</v>
      </c>
      <c r="E2462" t="s">
        <v>643</v>
      </c>
      <c r="F2462" t="s">
        <v>3614</v>
      </c>
      <c r="G2462" t="s">
        <v>3630</v>
      </c>
      <c r="H2462" t="s">
        <v>3631</v>
      </c>
      <c r="I2462" t="s">
        <v>4764</v>
      </c>
      <c r="J2462">
        <v>2026</v>
      </c>
      <c r="K2462" t="s">
        <v>4062</v>
      </c>
      <c r="L2462">
        <v>71.776165000000006</v>
      </c>
    </row>
    <row r="2463" spans="3:73" x14ac:dyDescent="0.3">
      <c r="C2463">
        <v>109177</v>
      </c>
      <c r="D2463" t="s">
        <v>4344</v>
      </c>
      <c r="E2463" t="s">
        <v>643</v>
      </c>
      <c r="F2463" t="s">
        <v>3614</v>
      </c>
      <c r="G2463" t="s">
        <v>3630</v>
      </c>
      <c r="H2463" t="s">
        <v>3631</v>
      </c>
      <c r="I2463" t="s">
        <v>4764</v>
      </c>
      <c r="J2463">
        <v>2025</v>
      </c>
      <c r="K2463" t="s">
        <v>4062</v>
      </c>
      <c r="L2463">
        <v>60.109596000000003</v>
      </c>
      <c r="M2463">
        <v>3379600000</v>
      </c>
      <c r="N2463">
        <v>1184200000</v>
      </c>
      <c r="O2463">
        <v>123600000</v>
      </c>
      <c r="P2463">
        <v>521700000</v>
      </c>
      <c r="Q2463">
        <v>446100000</v>
      </c>
      <c r="R2463">
        <v>328500000</v>
      </c>
      <c r="T2463">
        <v>937600000</v>
      </c>
      <c r="U2463">
        <v>866800000</v>
      </c>
      <c r="V2463">
        <v>1469900000</v>
      </c>
      <c r="W2463">
        <v>523200000</v>
      </c>
      <c r="X2463">
        <v>283700000</v>
      </c>
      <c r="AA2463">
        <v>496100000</v>
      </c>
      <c r="AB2463">
        <v>1909700000</v>
      </c>
      <c r="AC2463">
        <v>2136300000</v>
      </c>
      <c r="AD2463">
        <v>2219300000</v>
      </c>
      <c r="AE2463">
        <v>500000</v>
      </c>
      <c r="AG2463">
        <v>1031900000</v>
      </c>
      <c r="AI2463">
        <v>1777100000</v>
      </c>
      <c r="AJ2463">
        <v>124900000</v>
      </c>
      <c r="AK2463">
        <v>23200000</v>
      </c>
      <c r="AL2463">
        <v>907000000</v>
      </c>
      <c r="AM2463">
        <v>-13000000</v>
      </c>
      <c r="AN2463">
        <v>99900000</v>
      </c>
      <c r="AQ2463">
        <v>203600000</v>
      </c>
      <c r="AS2463">
        <v>98000000</v>
      </c>
      <c r="AU2463">
        <v>-37700000</v>
      </c>
      <c r="AV2463">
        <v>-401200000</v>
      </c>
      <c r="AY2463">
        <v>3.88</v>
      </c>
      <c r="AZ2463">
        <v>454100000</v>
      </c>
      <c r="BH2463">
        <v>3.9134551860823601</v>
      </c>
      <c r="BN2463">
        <v>0.43493312818085</v>
      </c>
      <c r="BP2463">
        <v>0.23623853211009199</v>
      </c>
      <c r="BQ2463">
        <v>1.4107415902140701</v>
      </c>
      <c r="BR2463">
        <v>15.492163917525801</v>
      </c>
      <c r="BS2463">
        <v>5.2311881447347802E-2</v>
      </c>
      <c r="BU2463">
        <v>1.2212663375399301E-7</v>
      </c>
    </row>
    <row r="2464" spans="3:73" x14ac:dyDescent="0.3">
      <c r="C2464">
        <v>109177</v>
      </c>
      <c r="D2464" t="s">
        <v>4344</v>
      </c>
      <c r="E2464" t="s">
        <v>643</v>
      </c>
      <c r="F2464" t="s">
        <v>3614</v>
      </c>
      <c r="G2464" t="s">
        <v>3630</v>
      </c>
      <c r="H2464" t="s">
        <v>3631</v>
      </c>
      <c r="I2464" t="s">
        <v>4764</v>
      </c>
      <c r="J2464">
        <v>2024</v>
      </c>
      <c r="K2464" t="s">
        <v>4062</v>
      </c>
      <c r="L2464">
        <v>82.841392999999997</v>
      </c>
      <c r="M2464">
        <v>3842300000</v>
      </c>
      <c r="N2464">
        <v>1578600000</v>
      </c>
      <c r="O2464">
        <v>368900000</v>
      </c>
      <c r="P2464">
        <v>635400000</v>
      </c>
      <c r="Q2464">
        <v>462100000</v>
      </c>
      <c r="R2464">
        <v>368500000</v>
      </c>
      <c r="T2464">
        <v>990400000</v>
      </c>
      <c r="U2464">
        <v>864900000</v>
      </c>
      <c r="V2464">
        <v>1700600000</v>
      </c>
      <c r="W2464">
        <v>687100000</v>
      </c>
      <c r="X2464">
        <v>397300000</v>
      </c>
      <c r="AA2464">
        <v>496100000</v>
      </c>
      <c r="AB2464">
        <v>2140900000</v>
      </c>
      <c r="AC2464">
        <v>1812700000</v>
      </c>
      <c r="AD2464">
        <v>2169000000</v>
      </c>
      <c r="AE2464">
        <v>500000</v>
      </c>
      <c r="AG2464">
        <v>1109300000</v>
      </c>
      <c r="AI2464">
        <v>1854600000</v>
      </c>
      <c r="AJ2464">
        <v>170600000</v>
      </c>
      <c r="AK2464">
        <v>28100000</v>
      </c>
      <c r="AL2464">
        <v>938700000</v>
      </c>
      <c r="AM2464">
        <v>64300000</v>
      </c>
      <c r="AN2464">
        <v>124800000</v>
      </c>
      <c r="AQ2464">
        <v>162600000</v>
      </c>
      <c r="AS2464">
        <v>101800000</v>
      </c>
      <c r="AU2464">
        <v>1021200000</v>
      </c>
      <c r="AV2464">
        <v>-1578200000</v>
      </c>
      <c r="AY2464">
        <v>4.12</v>
      </c>
      <c r="AZ2464">
        <v>462450000</v>
      </c>
      <c r="BH2464">
        <v>4.0103795004865397</v>
      </c>
      <c r="BN2464">
        <v>0.44259948468365301</v>
      </c>
      <c r="BP2464">
        <v>0.53689419298500995</v>
      </c>
      <c r="BQ2464">
        <v>1.6249454227914399</v>
      </c>
      <c r="BR2464">
        <v>20.107134223300999</v>
      </c>
      <c r="BS2464">
        <v>5.8293241160259697E-2</v>
      </c>
      <c r="BU2464">
        <v>1.5942199035919499E-7</v>
      </c>
    </row>
    <row r="2465" spans="3:73" x14ac:dyDescent="0.3">
      <c r="C2465">
        <v>109177</v>
      </c>
      <c r="D2465" t="s">
        <v>4344</v>
      </c>
      <c r="E2465" t="s">
        <v>643</v>
      </c>
      <c r="F2465" t="s">
        <v>3614</v>
      </c>
      <c r="G2465" t="s">
        <v>3630</v>
      </c>
      <c r="H2465" t="s">
        <v>3631</v>
      </c>
      <c r="I2465" t="s">
        <v>4764</v>
      </c>
      <c r="J2465">
        <v>2023</v>
      </c>
      <c r="K2465" t="s">
        <v>4062</v>
      </c>
      <c r="L2465">
        <v>67.097299000000007</v>
      </c>
      <c r="M2465">
        <v>5258400000</v>
      </c>
      <c r="N2465">
        <v>2925900000</v>
      </c>
      <c r="O2465">
        <v>753900000</v>
      </c>
      <c r="P2465">
        <v>477100000</v>
      </c>
      <c r="Q2465">
        <v>462800000</v>
      </c>
      <c r="S2465">
        <v>275100000</v>
      </c>
      <c r="T2465">
        <v>1060100000</v>
      </c>
      <c r="U2465">
        <v>854700000</v>
      </c>
      <c r="V2465">
        <v>2740100000</v>
      </c>
      <c r="W2465">
        <v>764800000</v>
      </c>
      <c r="X2465">
        <v>396600000</v>
      </c>
      <c r="AA2465">
        <v>1487500000</v>
      </c>
      <c r="AB2465">
        <v>2517600000</v>
      </c>
      <c r="AC2465">
        <v>1250300000</v>
      </c>
      <c r="AD2465">
        <v>2096000000</v>
      </c>
      <c r="AE2465">
        <v>500000</v>
      </c>
      <c r="AG2465">
        <v>924300000</v>
      </c>
      <c r="AJ2465">
        <v>-205600000</v>
      </c>
      <c r="AK2465">
        <v>22500000</v>
      </c>
      <c r="AL2465">
        <v>1129900000</v>
      </c>
      <c r="AM2465">
        <v>-56500000</v>
      </c>
      <c r="AN2465">
        <v>1801500000</v>
      </c>
      <c r="AQ2465">
        <v>-409700000</v>
      </c>
      <c r="AS2465">
        <v>91200000</v>
      </c>
      <c r="AU2465">
        <v>3180100000</v>
      </c>
      <c r="AV2465">
        <v>-2264100000</v>
      </c>
      <c r="AY2465">
        <v>45.65</v>
      </c>
      <c r="AZ2465">
        <v>621700000</v>
      </c>
      <c r="BN2465">
        <v>0.52109006541913905</v>
      </c>
      <c r="BP2465">
        <v>0.98574790794979095</v>
      </c>
      <c r="BQ2465">
        <v>3.2205805439330502</v>
      </c>
      <c r="BR2465">
        <v>1.46982035049288</v>
      </c>
      <c r="BS2465">
        <v>0.71556244041944705</v>
      </c>
      <c r="BU2465">
        <v>1.2166315933230099E-6</v>
      </c>
    </row>
    <row r="2466" spans="3:73" x14ac:dyDescent="0.3">
      <c r="C2466">
        <v>109177</v>
      </c>
      <c r="D2466" t="s">
        <v>4344</v>
      </c>
      <c r="E2466" t="s">
        <v>643</v>
      </c>
      <c r="F2466" t="s">
        <v>3614</v>
      </c>
      <c r="G2466" t="s">
        <v>3630</v>
      </c>
      <c r="H2466" t="s">
        <v>3631</v>
      </c>
      <c r="I2466" t="s">
        <v>4764</v>
      </c>
      <c r="J2466">
        <v>2022</v>
      </c>
      <c r="K2466" t="s">
        <v>4062</v>
      </c>
      <c r="L2466">
        <v>62.500571999999998</v>
      </c>
      <c r="M2466">
        <v>5775600000</v>
      </c>
      <c r="N2466">
        <v>3235300000</v>
      </c>
      <c r="O2466">
        <v>243700000</v>
      </c>
      <c r="P2466">
        <v>247400000</v>
      </c>
      <c r="Q2466">
        <v>780600000</v>
      </c>
      <c r="S2466">
        <v>263800000</v>
      </c>
      <c r="T2466">
        <v>1202200000</v>
      </c>
      <c r="U2466">
        <v>953100000</v>
      </c>
      <c r="V2466">
        <v>4506500000</v>
      </c>
      <c r="W2466">
        <v>1188100000</v>
      </c>
      <c r="X2466">
        <v>453100000</v>
      </c>
      <c r="AA2466">
        <v>3101100000</v>
      </c>
      <c r="AB2466">
        <v>1263200000</v>
      </c>
      <c r="AC2466">
        <v>828800000</v>
      </c>
      <c r="AD2466">
        <v>362100000</v>
      </c>
      <c r="AE2466">
        <v>500000</v>
      </c>
      <c r="AG2466">
        <v>990400000</v>
      </c>
      <c r="AJ2466">
        <v>23200000</v>
      </c>
      <c r="AK2466">
        <v>26700000</v>
      </c>
      <c r="AL2466">
        <v>967200000</v>
      </c>
      <c r="AM2466">
        <v>-13300000</v>
      </c>
      <c r="AN2466">
        <v>71600000</v>
      </c>
      <c r="AQ2466">
        <v>-53800000</v>
      </c>
      <c r="AS2466">
        <v>99300000</v>
      </c>
      <c r="AU2466">
        <v>-359800000</v>
      </c>
      <c r="AV2466">
        <v>487600000</v>
      </c>
      <c r="AY2466">
        <v>1.75</v>
      </c>
      <c r="AZ2466">
        <v>671700000</v>
      </c>
      <c r="BN2466">
        <v>0.78026525382644196</v>
      </c>
      <c r="BP2466">
        <v>0.205117414359061</v>
      </c>
      <c r="BQ2466">
        <v>2.0660718794714299</v>
      </c>
      <c r="BR2466">
        <v>35.714612571428603</v>
      </c>
      <c r="BS2466">
        <v>5.6681443951868297E-2</v>
      </c>
      <c r="BU2466">
        <v>8.6586447910069694E-8</v>
      </c>
    </row>
    <row r="2467" spans="3:73" x14ac:dyDescent="0.3">
      <c r="C2467">
        <v>109177</v>
      </c>
      <c r="D2467" t="s">
        <v>4344</v>
      </c>
      <c r="E2467" t="s">
        <v>643</v>
      </c>
      <c r="F2467" t="s">
        <v>3614</v>
      </c>
      <c r="G2467" t="s">
        <v>3630</v>
      </c>
      <c r="H2467" t="s">
        <v>3631</v>
      </c>
      <c r="I2467" t="s">
        <v>4764</v>
      </c>
      <c r="J2467">
        <v>2021</v>
      </c>
      <c r="K2467" t="s">
        <v>4062</v>
      </c>
      <c r="L2467">
        <v>79.741331000000002</v>
      </c>
      <c r="M2467">
        <v>5340400000</v>
      </c>
      <c r="N2467">
        <v>2913600000</v>
      </c>
      <c r="O2467">
        <v>187900000</v>
      </c>
      <c r="P2467">
        <v>248400000</v>
      </c>
      <c r="Q2467">
        <v>562800000</v>
      </c>
      <c r="S2467">
        <v>260200000</v>
      </c>
      <c r="T2467">
        <v>1204100000</v>
      </c>
      <c r="U2467">
        <v>867200000</v>
      </c>
      <c r="V2467">
        <v>3861400000</v>
      </c>
      <c r="W2467">
        <v>1164100000</v>
      </c>
      <c r="X2467">
        <v>388600000</v>
      </c>
      <c r="AA2467">
        <v>2440900000</v>
      </c>
      <c r="AB2467">
        <v>1471900000</v>
      </c>
      <c r="AC2467">
        <v>717000000</v>
      </c>
      <c r="AD2467">
        <v>359900000</v>
      </c>
      <c r="AE2467">
        <v>500000</v>
      </c>
      <c r="AG2467">
        <v>258200000</v>
      </c>
      <c r="AJ2467">
        <v>97100000</v>
      </c>
      <c r="AK2467">
        <v>29800000</v>
      </c>
      <c r="AL2467">
        <v>937500000</v>
      </c>
      <c r="AM2467">
        <v>-26400000</v>
      </c>
      <c r="AN2467">
        <v>50200000</v>
      </c>
      <c r="AQ2467">
        <v>288400000</v>
      </c>
      <c r="AS2467">
        <v>117000000</v>
      </c>
      <c r="AU2467">
        <v>-423500000</v>
      </c>
      <c r="AV2467">
        <v>-209900000</v>
      </c>
      <c r="AY2467">
        <v>1.18</v>
      </c>
      <c r="AZ2467">
        <v>560250000</v>
      </c>
      <c r="BN2467">
        <v>0.72305445284997405</v>
      </c>
      <c r="BP2467">
        <v>0.16141224980671801</v>
      </c>
      <c r="BQ2467">
        <v>2.01941413967872</v>
      </c>
      <c r="BR2467">
        <v>67.577399152542398</v>
      </c>
      <c r="BS2467">
        <v>3.4105577824580499E-2</v>
      </c>
      <c r="BU2467">
        <v>6.3927420735104295E-8</v>
      </c>
    </row>
    <row r="2468" spans="3:73" x14ac:dyDescent="0.3">
      <c r="C2468">
        <v>109177</v>
      </c>
      <c r="D2468" t="s">
        <v>4344</v>
      </c>
      <c r="E2468" t="s">
        <v>643</v>
      </c>
      <c r="F2468" t="s">
        <v>3614</v>
      </c>
      <c r="G2468" t="s">
        <v>3630</v>
      </c>
      <c r="H2468" t="s">
        <v>3631</v>
      </c>
      <c r="I2468" t="s">
        <v>4764</v>
      </c>
      <c r="J2468">
        <v>2020</v>
      </c>
      <c r="K2468" t="s">
        <v>4062</v>
      </c>
      <c r="L2468">
        <v>45.888548</v>
      </c>
      <c r="M2468">
        <v>5107300000</v>
      </c>
      <c r="N2468">
        <v>1728100000</v>
      </c>
      <c r="O2468">
        <v>531600000</v>
      </c>
      <c r="P2468">
        <v>501100000</v>
      </c>
      <c r="Q2468">
        <v>557700000</v>
      </c>
      <c r="R2468">
        <v>500300000</v>
      </c>
      <c r="S2468">
        <v>396500000</v>
      </c>
      <c r="T2468">
        <v>1431700000</v>
      </c>
      <c r="U2468">
        <v>1332000000</v>
      </c>
      <c r="V2468">
        <v>3691500000</v>
      </c>
      <c r="W2468">
        <v>944900000</v>
      </c>
      <c r="X2468">
        <v>557500000</v>
      </c>
      <c r="AA2468">
        <v>2352300000</v>
      </c>
      <c r="AB2468">
        <v>1407500000</v>
      </c>
      <c r="AC2468">
        <v>606500000</v>
      </c>
      <c r="AD2468">
        <v>243900000</v>
      </c>
      <c r="AE2468">
        <v>500000</v>
      </c>
      <c r="AG2468">
        <v>423000000</v>
      </c>
      <c r="AJ2468">
        <v>243400000</v>
      </c>
      <c r="AK2468">
        <v>41800000</v>
      </c>
      <c r="AL2468">
        <v>1126500000</v>
      </c>
      <c r="AM2468">
        <v>70900000</v>
      </c>
      <c r="AN2468">
        <v>45400000</v>
      </c>
      <c r="AQ2468">
        <v>290300000</v>
      </c>
      <c r="AS2468">
        <v>148500000</v>
      </c>
      <c r="AU2468">
        <v>108300000</v>
      </c>
      <c r="AV2468">
        <v>-497100000</v>
      </c>
      <c r="AY2468">
        <v>1.05</v>
      </c>
      <c r="AZ2468">
        <v>553050000</v>
      </c>
      <c r="BN2468">
        <v>0.72278894915121505</v>
      </c>
      <c r="BP2468">
        <v>0.56259921684834402</v>
      </c>
      <c r="BQ2468">
        <v>1.23864959254948</v>
      </c>
      <c r="BR2468">
        <v>43.703379047619002</v>
      </c>
      <c r="BS2468">
        <v>3.2255772646536403E-2</v>
      </c>
      <c r="BU2468">
        <v>3.4233019822380102E-8</v>
      </c>
    </row>
    <row r="2469" spans="3:73" x14ac:dyDescent="0.3">
      <c r="C2469">
        <v>109177</v>
      </c>
      <c r="D2469" t="s">
        <v>4344</v>
      </c>
      <c r="E2469" t="s">
        <v>643</v>
      </c>
      <c r="F2469" t="s">
        <v>3614</v>
      </c>
      <c r="G2469" t="s">
        <v>3630</v>
      </c>
      <c r="H2469" t="s">
        <v>3631</v>
      </c>
      <c r="I2469" t="s">
        <v>4764</v>
      </c>
      <c r="J2469">
        <v>2019</v>
      </c>
      <c r="K2469" t="s">
        <v>4062</v>
      </c>
      <c r="L2469">
        <v>46.331389999999999</v>
      </c>
      <c r="M2469">
        <v>5230500000</v>
      </c>
      <c r="N2469">
        <v>1659900000</v>
      </c>
      <c r="O2469">
        <v>627100000</v>
      </c>
      <c r="P2469">
        <v>356700000</v>
      </c>
      <c r="Q2469">
        <v>548400000</v>
      </c>
      <c r="R2469">
        <v>452900000</v>
      </c>
      <c r="S2469">
        <v>452900000</v>
      </c>
      <c r="T2469">
        <v>1507100000</v>
      </c>
      <c r="U2469">
        <v>1328100000</v>
      </c>
      <c r="V2469">
        <v>3524200000</v>
      </c>
      <c r="W2469">
        <v>1141900000</v>
      </c>
      <c r="X2469">
        <v>456800000</v>
      </c>
      <c r="AA2469">
        <v>2384500000</v>
      </c>
      <c r="AB2469">
        <v>1698300000</v>
      </c>
      <c r="AC2469">
        <v>260900000</v>
      </c>
      <c r="AD2469">
        <v>201200000</v>
      </c>
      <c r="AE2469">
        <v>500000</v>
      </c>
      <c r="AG2469">
        <v>334700000</v>
      </c>
      <c r="AH2469">
        <v>993000000</v>
      </c>
      <c r="AJ2469">
        <v>72200000</v>
      </c>
      <c r="AK2469">
        <v>43500000</v>
      </c>
      <c r="AL2469">
        <v>1234700000</v>
      </c>
      <c r="AM2469">
        <v>-7100000</v>
      </c>
      <c r="AN2469">
        <v>-118300000</v>
      </c>
      <c r="AQ2469">
        <v>1100000</v>
      </c>
      <c r="AS2469">
        <v>180800000</v>
      </c>
      <c r="AU2469">
        <v>2797600000</v>
      </c>
      <c r="AV2469">
        <v>-2724600000</v>
      </c>
      <c r="AY2469">
        <v>-2.4300000000000002</v>
      </c>
      <c r="AZ2469">
        <v>525900000</v>
      </c>
      <c r="BA2469">
        <v>7.2708962739174196E-2</v>
      </c>
      <c r="BE2469">
        <v>1.10775427995972E-3</v>
      </c>
      <c r="BG2469">
        <v>0.33705941591138</v>
      </c>
      <c r="BI2469">
        <v>0.189848006882707</v>
      </c>
      <c r="BJ2469">
        <v>2.8173212487411901</v>
      </c>
      <c r="BM2469">
        <v>4.3806646525679803E-2</v>
      </c>
      <c r="BN2469">
        <v>0.67377879743810298</v>
      </c>
      <c r="BP2469">
        <v>0.54917243191172604</v>
      </c>
      <c r="BQ2469">
        <v>0.97337770382695499</v>
      </c>
      <c r="BR2469">
        <v>-19.0664156378601</v>
      </c>
      <c r="BS2469">
        <v>-6.9657893187304906E-2</v>
      </c>
      <c r="BU2469">
        <v>-6.6292926868044506E-8</v>
      </c>
    </row>
    <row r="2470" spans="3:73" x14ac:dyDescent="0.3">
      <c r="C2470">
        <v>109177</v>
      </c>
      <c r="D2470" t="s">
        <v>4344</v>
      </c>
      <c r="E2470" t="s">
        <v>643</v>
      </c>
      <c r="F2470" t="s">
        <v>3614</v>
      </c>
      <c r="G2470" t="s">
        <v>3630</v>
      </c>
      <c r="H2470" t="s">
        <v>3631</v>
      </c>
      <c r="I2470" t="s">
        <v>4764</v>
      </c>
      <c r="J2470">
        <v>2018</v>
      </c>
      <c r="K2470" t="s">
        <v>4062</v>
      </c>
      <c r="L2470">
        <v>68.193772999999993</v>
      </c>
      <c r="M2470">
        <v>7747700000</v>
      </c>
      <c r="N2470">
        <v>3358700000</v>
      </c>
      <c r="O2470">
        <v>552500000</v>
      </c>
      <c r="P2470">
        <v>254200000</v>
      </c>
      <c r="Q2470">
        <v>503400000</v>
      </c>
      <c r="R2470">
        <v>494900000</v>
      </c>
      <c r="S2470">
        <v>494900000</v>
      </c>
      <c r="T2470">
        <v>1531600000</v>
      </c>
      <c r="U2470">
        <v>2178500000</v>
      </c>
      <c r="V2470">
        <v>6158100000</v>
      </c>
      <c r="W2470">
        <v>1350200000</v>
      </c>
      <c r="X2470">
        <v>436100000</v>
      </c>
      <c r="AB2470">
        <v>1581300000</v>
      </c>
      <c r="AD2470">
        <v>-180100000</v>
      </c>
      <c r="AE2470">
        <v>500000</v>
      </c>
      <c r="AF2470">
        <v>53400000</v>
      </c>
      <c r="AG2470">
        <v>289900000</v>
      </c>
      <c r="AH2470">
        <v>787800000</v>
      </c>
      <c r="AJ2470">
        <v>102000000</v>
      </c>
      <c r="AK2470">
        <v>28300000</v>
      </c>
      <c r="AL2470">
        <v>1051600000</v>
      </c>
      <c r="AM2470">
        <v>-460700000</v>
      </c>
      <c r="AN2470">
        <v>-115800000</v>
      </c>
      <c r="AQ2470">
        <v>343100000</v>
      </c>
      <c r="AS2470">
        <v>131700000</v>
      </c>
      <c r="AU2470">
        <v>1272800000</v>
      </c>
      <c r="AV2470">
        <v>-1288800000</v>
      </c>
      <c r="AY2470">
        <v>-2.31</v>
      </c>
      <c r="AZ2470">
        <v>639450000</v>
      </c>
      <c r="BA2470">
        <v>0.129474485910129</v>
      </c>
      <c r="BE2470">
        <v>0.43551662858593598</v>
      </c>
      <c r="BG2470">
        <v>0.367986798679868</v>
      </c>
      <c r="BI2470">
        <v>0.10168178943428401</v>
      </c>
      <c r="BJ2470">
        <v>1.61563848692562</v>
      </c>
      <c r="BM2470">
        <v>3.59228230515359E-2</v>
      </c>
      <c r="BN2470">
        <v>0.79482943325115796</v>
      </c>
      <c r="BP2470">
        <v>0.40919863723892802</v>
      </c>
      <c r="BQ2470">
        <v>2.1147237446304299</v>
      </c>
      <c r="BR2470">
        <v>-29.521113852813802</v>
      </c>
      <c r="BS2470">
        <v>-7.3230885979889998E-2</v>
      </c>
      <c r="BU2470">
        <v>-9.9619057503319996E-8</v>
      </c>
    </row>
    <row r="2471" spans="3:73" x14ac:dyDescent="0.3">
      <c r="C2471">
        <v>109177</v>
      </c>
      <c r="D2471" t="s">
        <v>4344</v>
      </c>
      <c r="E2471" t="s">
        <v>643</v>
      </c>
      <c r="F2471" t="s">
        <v>3614</v>
      </c>
      <c r="G2471" t="s">
        <v>3630</v>
      </c>
      <c r="H2471" t="s">
        <v>3631</v>
      </c>
      <c r="I2471" t="s">
        <v>4764</v>
      </c>
      <c r="J2471">
        <v>2017</v>
      </c>
      <c r="K2471" t="s">
        <v>4062</v>
      </c>
      <c r="L2471">
        <v>78.302261000000001</v>
      </c>
      <c r="M2471">
        <v>35849700000</v>
      </c>
      <c r="O2471">
        <v>270100000</v>
      </c>
      <c r="P2471">
        <v>526100000</v>
      </c>
      <c r="Q2471">
        <v>775500000</v>
      </c>
      <c r="R2471">
        <v>700700000</v>
      </c>
      <c r="S2471">
        <v>700700000</v>
      </c>
      <c r="T2471">
        <v>2424000000</v>
      </c>
      <c r="U2471">
        <v>2626000000</v>
      </c>
      <c r="V2471">
        <v>33902800000</v>
      </c>
      <c r="AA2471">
        <v>5870900000</v>
      </c>
      <c r="AB2471">
        <v>758000000</v>
      </c>
      <c r="AD2471">
        <v>-925900000</v>
      </c>
      <c r="AE2471">
        <v>2000000</v>
      </c>
      <c r="AF2471">
        <v>200789100</v>
      </c>
      <c r="AG2471">
        <v>496300000</v>
      </c>
      <c r="AH2471">
        <v>5008500000</v>
      </c>
      <c r="AJ2471">
        <v>516300000</v>
      </c>
      <c r="AK2471">
        <v>59500000</v>
      </c>
      <c r="AM2471">
        <v>48300000</v>
      </c>
      <c r="AN2471">
        <v>-26200000</v>
      </c>
      <c r="AO2471">
        <v>360100000</v>
      </c>
      <c r="AQ2471">
        <v>840100000</v>
      </c>
      <c r="AS2471">
        <v>199300000</v>
      </c>
      <c r="AT2471">
        <v>115000000</v>
      </c>
      <c r="AU2471">
        <v>-1602400000</v>
      </c>
      <c r="AV2471">
        <v>583000000</v>
      </c>
      <c r="AW2471">
        <v>25000000</v>
      </c>
      <c r="AY2471">
        <v>-0.13</v>
      </c>
      <c r="BA2471">
        <v>0.10308475591494499</v>
      </c>
      <c r="BB2471">
        <v>382200000</v>
      </c>
      <c r="BC2471">
        <v>382200000</v>
      </c>
      <c r="BD2471">
        <v>7.6310272536687596E-2</v>
      </c>
      <c r="BE2471">
        <v>0.16773485075371899</v>
      </c>
      <c r="BF2471">
        <v>0.144773884396526</v>
      </c>
      <c r="BG2471">
        <v>9.9091544374563204E-2</v>
      </c>
      <c r="BI2471">
        <v>0.139708282077674</v>
      </c>
      <c r="BJ2471">
        <v>-0.31993610861535399</v>
      </c>
      <c r="BK2471">
        <v>2.2960966357192799E-2</v>
      </c>
      <c r="BL2471">
        <v>7.3052173913043497</v>
      </c>
      <c r="BM2471">
        <v>1.1879804332634501E-2</v>
      </c>
      <c r="BN2471">
        <v>0.94569271151501999</v>
      </c>
      <c r="BO2471">
        <v>1.06137184115523</v>
      </c>
      <c r="BR2471">
        <v>-602.32508461538498</v>
      </c>
      <c r="BS2471">
        <v>-3.45646437994723E-2</v>
      </c>
      <c r="BT2471">
        <v>319275.58260418603</v>
      </c>
      <c r="BU2471">
        <v>-1.3429147664907699E-8</v>
      </c>
    </row>
    <row r="2472" spans="3:73" x14ac:dyDescent="0.3">
      <c r="C2472">
        <v>874396</v>
      </c>
      <c r="D2472" t="s">
        <v>4393</v>
      </c>
      <c r="E2472" t="s">
        <v>2263</v>
      </c>
      <c r="F2472" t="s">
        <v>3614</v>
      </c>
      <c r="G2472" t="s">
        <v>3624</v>
      </c>
      <c r="H2472" t="s">
        <v>3625</v>
      </c>
      <c r="I2472" t="s">
        <v>4765</v>
      </c>
      <c r="J2472">
        <v>2026</v>
      </c>
      <c r="K2472" t="s">
        <v>4062</v>
      </c>
      <c r="L2472">
        <v>4.8228330000000001</v>
      </c>
    </row>
    <row r="2473" spans="3:73" x14ac:dyDescent="0.3">
      <c r="C2473">
        <v>874396</v>
      </c>
      <c r="D2473" t="s">
        <v>4393</v>
      </c>
      <c r="E2473" t="s">
        <v>2263</v>
      </c>
      <c r="F2473" t="s">
        <v>3614</v>
      </c>
      <c r="G2473" t="s">
        <v>3624</v>
      </c>
      <c r="H2473" t="s">
        <v>3625</v>
      </c>
      <c r="I2473" t="s">
        <v>4765</v>
      </c>
      <c r="J2473">
        <v>2025</v>
      </c>
      <c r="K2473" t="s">
        <v>4062</v>
      </c>
      <c r="L2473">
        <v>4.0319529999999997</v>
      </c>
      <c r="M2473">
        <v>572555000</v>
      </c>
      <c r="N2473">
        <v>373893000</v>
      </c>
      <c r="O2473">
        <v>4267000</v>
      </c>
      <c r="P2473">
        <v>161861000</v>
      </c>
      <c r="Q2473">
        <v>194046000</v>
      </c>
      <c r="R2473">
        <v>65740000</v>
      </c>
      <c r="S2473">
        <v>15441000</v>
      </c>
      <c r="T2473">
        <v>132922000</v>
      </c>
      <c r="U2473">
        <v>0</v>
      </c>
      <c r="W2473">
        <v>131303000</v>
      </c>
      <c r="X2473">
        <v>45844000</v>
      </c>
      <c r="AA2473">
        <v>135000000</v>
      </c>
      <c r="AB2473">
        <v>202277000</v>
      </c>
      <c r="AD2473">
        <v>-63354000</v>
      </c>
      <c r="AE2473">
        <v>227000</v>
      </c>
      <c r="AF2473">
        <v>22654207</v>
      </c>
      <c r="AG2473">
        <v>240695000</v>
      </c>
      <c r="AJ2473">
        <v>-9436000</v>
      </c>
      <c r="AM2473">
        <v>-3283000</v>
      </c>
      <c r="AN2473">
        <v>-26937000</v>
      </c>
      <c r="AP2473">
        <v>21848000</v>
      </c>
      <c r="AQ2473">
        <v>7608000</v>
      </c>
      <c r="AU2473">
        <v>-4260000</v>
      </c>
      <c r="AV2473">
        <v>-2213000</v>
      </c>
      <c r="AW2473">
        <v>3783000</v>
      </c>
      <c r="AY2473">
        <v>-1.24</v>
      </c>
      <c r="AZ2473">
        <v>198227000</v>
      </c>
      <c r="BP2473">
        <v>3.2497353449654598E-2</v>
      </c>
      <c r="BQ2473">
        <v>1.36970975529881</v>
      </c>
      <c r="BR2473">
        <v>-3.2515749999999999</v>
      </c>
      <c r="BS2473">
        <v>-0.13316887238786401</v>
      </c>
      <c r="BT2473">
        <v>938254.98461911594</v>
      </c>
      <c r="BU2473">
        <v>-2.4716708869520499E-8</v>
      </c>
    </row>
    <row r="2474" spans="3:73" x14ac:dyDescent="0.3">
      <c r="C2474">
        <v>874396</v>
      </c>
      <c r="D2474" t="s">
        <v>4393</v>
      </c>
      <c r="E2474" t="s">
        <v>2263</v>
      </c>
      <c r="F2474" t="s">
        <v>3614</v>
      </c>
      <c r="G2474" t="s">
        <v>3624</v>
      </c>
      <c r="H2474" t="s">
        <v>3625</v>
      </c>
      <c r="I2474" t="s">
        <v>4765</v>
      </c>
      <c r="J2474">
        <v>2024</v>
      </c>
      <c r="K2474" t="s">
        <v>4062</v>
      </c>
      <c r="L2474">
        <v>7.6174580000000001</v>
      </c>
      <c r="M2474">
        <v>634310000</v>
      </c>
      <c r="N2474">
        <v>373568000</v>
      </c>
      <c r="O2474">
        <v>2929000</v>
      </c>
      <c r="P2474">
        <v>156743000</v>
      </c>
      <c r="Q2474">
        <v>202408000</v>
      </c>
      <c r="R2474">
        <v>77215000</v>
      </c>
      <c r="S2474">
        <v>15049000</v>
      </c>
      <c r="T2474">
        <v>150290000</v>
      </c>
      <c r="U2474">
        <v>33237000</v>
      </c>
      <c r="W2474">
        <v>151743000</v>
      </c>
      <c r="X2474">
        <v>60029000</v>
      </c>
      <c r="AA2474">
        <v>142500000</v>
      </c>
      <c r="AB2474">
        <v>229923000</v>
      </c>
      <c r="AD2474">
        <v>-32550000</v>
      </c>
      <c r="AE2474">
        <v>222000</v>
      </c>
      <c r="AF2474">
        <v>22155735</v>
      </c>
      <c r="AG2474">
        <v>260703000</v>
      </c>
      <c r="AJ2474">
        <v>27084000</v>
      </c>
      <c r="AM2474">
        <v>3331000</v>
      </c>
      <c r="AN2474">
        <v>-15165000</v>
      </c>
      <c r="AO2474">
        <v>22208000</v>
      </c>
      <c r="AP2474">
        <v>22314000</v>
      </c>
      <c r="AQ2474">
        <v>18569000</v>
      </c>
      <c r="AU2474">
        <v>-2227000</v>
      </c>
      <c r="AV2474">
        <v>-29490000</v>
      </c>
      <c r="AW2474">
        <v>3809000</v>
      </c>
      <c r="AY2474">
        <v>-0.71</v>
      </c>
      <c r="AZ2474">
        <v>195527500</v>
      </c>
      <c r="BB2474">
        <v>10374000</v>
      </c>
      <c r="BC2474">
        <v>32688000</v>
      </c>
      <c r="BO2474">
        <v>0.46712896253602298</v>
      </c>
      <c r="BP2474">
        <v>1.93023730913452E-2</v>
      </c>
      <c r="BQ2474">
        <v>1.12795977409172</v>
      </c>
      <c r="BR2474">
        <v>-10.728814084507</v>
      </c>
      <c r="BS2474">
        <v>-6.5956863819626593E-2</v>
      </c>
      <c r="BT2474">
        <v>500035.57617252402</v>
      </c>
      <c r="BU2474">
        <v>-2.3522636621825599E-8</v>
      </c>
    </row>
    <row r="2475" spans="3:73" x14ac:dyDescent="0.3">
      <c r="C2475">
        <v>874396</v>
      </c>
      <c r="D2475" t="s">
        <v>4393</v>
      </c>
      <c r="E2475" t="s">
        <v>2263</v>
      </c>
      <c r="F2475" t="s">
        <v>3614</v>
      </c>
      <c r="G2475" t="s">
        <v>3624</v>
      </c>
      <c r="H2475" t="s">
        <v>3625</v>
      </c>
      <c r="I2475" t="s">
        <v>4765</v>
      </c>
      <c r="J2475">
        <v>2023</v>
      </c>
      <c r="K2475" t="s">
        <v>4062</v>
      </c>
      <c r="L2475">
        <v>5.332414</v>
      </c>
      <c r="M2475">
        <v>667142000</v>
      </c>
      <c r="N2475">
        <v>376355000</v>
      </c>
      <c r="O2475">
        <v>16189000</v>
      </c>
      <c r="P2475">
        <v>155180000</v>
      </c>
      <c r="Q2475">
        <v>188647000</v>
      </c>
      <c r="R2475">
        <v>91654000</v>
      </c>
      <c r="S2475">
        <v>16970000</v>
      </c>
      <c r="T2475">
        <v>165896000</v>
      </c>
      <c r="U2475">
        <v>33237000</v>
      </c>
      <c r="W2475">
        <v>151968000</v>
      </c>
      <c r="X2475">
        <v>54154000</v>
      </c>
      <c r="AA2475">
        <v>150000000</v>
      </c>
      <c r="AB2475">
        <v>230879000</v>
      </c>
      <c r="AD2475">
        <v>-13568000</v>
      </c>
      <c r="AE2475">
        <v>218000</v>
      </c>
      <c r="AF2475">
        <v>21813266</v>
      </c>
      <c r="AG2475">
        <v>254639000</v>
      </c>
      <c r="AJ2475">
        <v>31941000</v>
      </c>
      <c r="AM2475">
        <v>6222000</v>
      </c>
      <c r="AN2475">
        <v>-8412000</v>
      </c>
      <c r="AO2475">
        <v>21728000</v>
      </c>
      <c r="AP2475">
        <v>19571000</v>
      </c>
      <c r="AQ2475">
        <v>56431000</v>
      </c>
      <c r="AU2475">
        <v>-2801000</v>
      </c>
      <c r="AV2475">
        <v>-61062000</v>
      </c>
      <c r="AW2475">
        <v>3734000</v>
      </c>
      <c r="AY2475">
        <v>-0.4</v>
      </c>
      <c r="AZ2475">
        <v>205428000</v>
      </c>
      <c r="BB2475">
        <v>19538000</v>
      </c>
      <c r="BC2475">
        <v>39109000</v>
      </c>
      <c r="BO2475">
        <v>0.899208394698085</v>
      </c>
      <c r="BP2475">
        <v>0.106529006106549</v>
      </c>
      <c r="BQ2475">
        <v>1.23518109075595</v>
      </c>
      <c r="BR2475">
        <v>-13.331035</v>
      </c>
      <c r="BS2475">
        <v>-3.6434669242330402E-2</v>
      </c>
      <c r="BT2475">
        <v>700245.70485337405</v>
      </c>
      <c r="BU2475">
        <v>-9.2384565075212602E-9</v>
      </c>
    </row>
    <row r="2476" spans="3:73" x14ac:dyDescent="0.3">
      <c r="C2476">
        <v>874396</v>
      </c>
      <c r="D2476" t="s">
        <v>4393</v>
      </c>
      <c r="E2476" t="s">
        <v>2263</v>
      </c>
      <c r="F2476" t="s">
        <v>3614</v>
      </c>
      <c r="G2476" t="s">
        <v>3624</v>
      </c>
      <c r="H2476" t="s">
        <v>3625</v>
      </c>
      <c r="I2476" t="s">
        <v>4765</v>
      </c>
      <c r="J2476">
        <v>2022</v>
      </c>
      <c r="K2476" t="s">
        <v>4062</v>
      </c>
      <c r="L2476">
        <v>9.6022560000000006</v>
      </c>
      <c r="M2476">
        <v>725888000</v>
      </c>
      <c r="N2476">
        <v>400256000</v>
      </c>
      <c r="O2476">
        <v>23598000</v>
      </c>
      <c r="P2476">
        <v>141195000</v>
      </c>
      <c r="Q2476">
        <v>222209000</v>
      </c>
      <c r="R2476">
        <v>111745000</v>
      </c>
      <c r="S2476">
        <v>18022000</v>
      </c>
      <c r="T2476">
        <v>180650000</v>
      </c>
      <c r="U2476">
        <v>33237000</v>
      </c>
      <c r="W2476">
        <v>129906000</v>
      </c>
      <c r="X2476">
        <v>38052000</v>
      </c>
      <c r="AB2476">
        <v>240088000</v>
      </c>
      <c r="AD2476">
        <v>1145000</v>
      </c>
      <c r="AE2476">
        <v>218000</v>
      </c>
      <c r="AF2476">
        <v>21779799</v>
      </c>
      <c r="AG2476">
        <v>260316000</v>
      </c>
      <c r="AJ2476">
        <v>24263000</v>
      </c>
      <c r="AM2476">
        <v>5728000</v>
      </c>
      <c r="AN2476">
        <v>-6166000</v>
      </c>
      <c r="AO2476">
        <v>17205000</v>
      </c>
      <c r="AP2476">
        <v>19536000</v>
      </c>
      <c r="AQ2476">
        <v>24319000</v>
      </c>
      <c r="AU2476">
        <v>-20931000</v>
      </c>
      <c r="AV2476">
        <v>-7617000</v>
      </c>
      <c r="AW2476">
        <v>3820000</v>
      </c>
      <c r="AY2476">
        <v>-0.28999999999999998</v>
      </c>
      <c r="AZ2476">
        <v>246362500</v>
      </c>
      <c r="BB2476">
        <v>16767000</v>
      </c>
      <c r="BC2476">
        <v>36303000</v>
      </c>
      <c r="BO2476">
        <v>0.97454228421970401</v>
      </c>
      <c r="BP2476">
        <v>0.18165442704724999</v>
      </c>
      <c r="BQ2476">
        <v>1.3705833448801401</v>
      </c>
      <c r="BR2476">
        <v>-33.111227586206901</v>
      </c>
      <c r="BS2476">
        <v>-2.5682249841724701E-2</v>
      </c>
      <c r="BT2476">
        <v>397823.17821978498</v>
      </c>
      <c r="BU2476">
        <v>-1.1598473226483599E-8</v>
      </c>
    </row>
    <row r="2477" spans="3:73" x14ac:dyDescent="0.3">
      <c r="C2477">
        <v>874396</v>
      </c>
      <c r="D2477" t="s">
        <v>4393</v>
      </c>
      <c r="E2477" t="s">
        <v>2263</v>
      </c>
      <c r="F2477" t="s">
        <v>3614</v>
      </c>
      <c r="G2477" t="s">
        <v>3624</v>
      </c>
      <c r="H2477" t="s">
        <v>3625</v>
      </c>
      <c r="I2477" t="s">
        <v>4765</v>
      </c>
      <c r="J2477">
        <v>2021</v>
      </c>
      <c r="K2477" t="s">
        <v>4062</v>
      </c>
      <c r="L2477">
        <v>14.018784</v>
      </c>
      <c r="M2477">
        <v>829074000</v>
      </c>
      <c r="N2477">
        <v>485073000</v>
      </c>
      <c r="O2477">
        <v>27982000</v>
      </c>
      <c r="P2477">
        <v>175076000</v>
      </c>
      <c r="Q2477">
        <v>270516000</v>
      </c>
      <c r="R2477">
        <v>131323000</v>
      </c>
      <c r="S2477">
        <v>20748000</v>
      </c>
      <c r="T2477">
        <v>182407000</v>
      </c>
      <c r="U2477">
        <v>30271000</v>
      </c>
      <c r="W2477">
        <v>214301000</v>
      </c>
      <c r="X2477">
        <v>82573000</v>
      </c>
      <c r="AB2477">
        <v>255646000</v>
      </c>
      <c r="AD2477">
        <v>17419000</v>
      </c>
      <c r="AE2477">
        <v>220000</v>
      </c>
      <c r="AF2477">
        <v>22018016</v>
      </c>
      <c r="AG2477">
        <v>303319000</v>
      </c>
      <c r="AJ2477">
        <v>50842000</v>
      </c>
      <c r="AM2477">
        <v>16541000</v>
      </c>
      <c r="AN2477">
        <v>20801000</v>
      </c>
      <c r="AO2477">
        <v>15524000</v>
      </c>
      <c r="AP2477">
        <v>22520000</v>
      </c>
      <c r="AQ2477">
        <v>36988000</v>
      </c>
      <c r="AU2477">
        <v>-1103000</v>
      </c>
      <c r="AV2477">
        <v>-44027000</v>
      </c>
      <c r="AW2477">
        <v>3843000</v>
      </c>
      <c r="AY2477">
        <v>0.97</v>
      </c>
      <c r="AZ2477">
        <v>236840000</v>
      </c>
      <c r="BB2477">
        <v>52866000</v>
      </c>
      <c r="BC2477">
        <v>75386000</v>
      </c>
      <c r="BO2477">
        <v>3.4054367431074501</v>
      </c>
      <c r="BP2477">
        <v>0.13057335243419299</v>
      </c>
      <c r="BQ2477">
        <v>1.00119458145319</v>
      </c>
      <c r="BR2477">
        <v>14.452354639175301</v>
      </c>
      <c r="BS2477">
        <v>8.1366420753698501E-2</v>
      </c>
      <c r="BT2477">
        <v>274132.192920584</v>
      </c>
      <c r="BU2477">
        <v>5.3191602763195998E-8</v>
      </c>
    </row>
    <row r="2478" spans="3:73" x14ac:dyDescent="0.3">
      <c r="C2478">
        <v>874396</v>
      </c>
      <c r="D2478" t="s">
        <v>4393</v>
      </c>
      <c r="E2478" t="s">
        <v>2263</v>
      </c>
      <c r="F2478" t="s">
        <v>3614</v>
      </c>
      <c r="G2478" t="s">
        <v>3624</v>
      </c>
      <c r="H2478" t="s">
        <v>3625</v>
      </c>
      <c r="I2478" t="s">
        <v>4765</v>
      </c>
      <c r="J2478">
        <v>2020</v>
      </c>
      <c r="K2478" t="s">
        <v>4062</v>
      </c>
      <c r="L2478">
        <v>8.1185740000000006</v>
      </c>
      <c r="M2478">
        <v>807481000</v>
      </c>
      <c r="N2478">
        <v>421293000</v>
      </c>
      <c r="O2478">
        <v>35963000</v>
      </c>
      <c r="P2478">
        <v>170037000</v>
      </c>
      <c r="Q2478">
        <v>203164000</v>
      </c>
      <c r="R2478">
        <v>45620000</v>
      </c>
      <c r="S2478">
        <v>23120000</v>
      </c>
      <c r="T2478">
        <v>213754000</v>
      </c>
      <c r="U2478">
        <v>30271000</v>
      </c>
      <c r="W2478">
        <v>180070000</v>
      </c>
      <c r="X2478">
        <v>66095000</v>
      </c>
      <c r="AB2478">
        <v>230136000</v>
      </c>
      <c r="AD2478">
        <v>424000</v>
      </c>
      <c r="AE2478">
        <v>218000</v>
      </c>
      <c r="AF2478">
        <v>21755195</v>
      </c>
      <c r="AG2478">
        <v>273998000</v>
      </c>
      <c r="AJ2478">
        <v>24970000</v>
      </c>
      <c r="AM2478">
        <v>9866000</v>
      </c>
      <c r="AN2478">
        <v>-3007000</v>
      </c>
      <c r="AO2478">
        <v>17277000</v>
      </c>
      <c r="AP2478">
        <v>24664000</v>
      </c>
      <c r="AQ2478">
        <v>44813000</v>
      </c>
      <c r="AU2478">
        <v>-2082000</v>
      </c>
      <c r="AV2478">
        <v>-18236000</v>
      </c>
      <c r="AW2478">
        <v>3651000</v>
      </c>
      <c r="AY2478">
        <v>-0.14000000000000001</v>
      </c>
      <c r="AZ2478">
        <v>188295500</v>
      </c>
      <c r="BB2478">
        <v>24136000</v>
      </c>
      <c r="BC2478">
        <v>48800000</v>
      </c>
      <c r="BO2478">
        <v>1.39700179429299</v>
      </c>
      <c r="BP2478">
        <v>0.199716776809019</v>
      </c>
      <c r="BQ2478">
        <v>1.2113566946187599</v>
      </c>
      <c r="BR2478">
        <v>-57.989814285714303</v>
      </c>
      <c r="BS2478">
        <v>-1.3066186950325E-2</v>
      </c>
      <c r="BT2478">
        <v>449709.517952291</v>
      </c>
      <c r="BU2478">
        <v>-4.9388203497062601E-9</v>
      </c>
    </row>
    <row r="2479" spans="3:73" x14ac:dyDescent="0.3">
      <c r="C2479">
        <v>874396</v>
      </c>
      <c r="D2479" t="s">
        <v>4393</v>
      </c>
      <c r="E2479" t="s">
        <v>2263</v>
      </c>
      <c r="F2479" t="s">
        <v>3614</v>
      </c>
      <c r="G2479" t="s">
        <v>3624</v>
      </c>
      <c r="H2479" t="s">
        <v>3625</v>
      </c>
      <c r="I2479" t="s">
        <v>4765</v>
      </c>
      <c r="J2479">
        <v>2019</v>
      </c>
      <c r="K2479" t="s">
        <v>4062</v>
      </c>
      <c r="L2479">
        <v>7.319998</v>
      </c>
      <c r="M2479">
        <v>770023000</v>
      </c>
      <c r="N2479">
        <v>329153000</v>
      </c>
      <c r="O2479">
        <v>11370000</v>
      </c>
      <c r="P2479">
        <v>128639000</v>
      </c>
      <c r="Q2479">
        <v>173427000</v>
      </c>
      <c r="R2479">
        <v>53528000</v>
      </c>
      <c r="S2479">
        <v>28168000</v>
      </c>
      <c r="T2479">
        <v>231100000</v>
      </c>
      <c r="U2479">
        <v>49371000</v>
      </c>
      <c r="W2479">
        <v>107307000</v>
      </c>
      <c r="X2479">
        <v>36173000</v>
      </c>
      <c r="AA2479">
        <v>270188000</v>
      </c>
      <c r="AB2479">
        <v>236317000</v>
      </c>
      <c r="AD2479">
        <v>7173000</v>
      </c>
      <c r="AE2479">
        <v>213000</v>
      </c>
      <c r="AF2479">
        <v>21255660</v>
      </c>
      <c r="AG2479">
        <v>255191000</v>
      </c>
      <c r="AJ2479">
        <v>-23395000</v>
      </c>
      <c r="AM2479">
        <v>1109000</v>
      </c>
      <c r="AN2479">
        <v>-44415000</v>
      </c>
      <c r="AO2479">
        <v>20378000</v>
      </c>
      <c r="AP2479">
        <v>25115000</v>
      </c>
      <c r="AQ2479">
        <v>29872000</v>
      </c>
      <c r="AU2479">
        <v>-9169000</v>
      </c>
      <c r="AV2479">
        <v>-16916000</v>
      </c>
      <c r="AW2479">
        <v>3571000</v>
      </c>
      <c r="AY2479">
        <v>-2.16</v>
      </c>
      <c r="AZ2479">
        <v>173514000</v>
      </c>
      <c r="BB2479">
        <v>-22928000</v>
      </c>
      <c r="BC2479">
        <v>2187000</v>
      </c>
      <c r="BO2479">
        <v>-1.12513494945529</v>
      </c>
      <c r="BP2479">
        <v>0.105957672845201</v>
      </c>
      <c r="BQ2479">
        <v>1.4512193985480899</v>
      </c>
      <c r="BR2479">
        <v>-3.38888796296296</v>
      </c>
      <c r="BS2479">
        <v>-0.18794669871401601</v>
      </c>
      <c r="BT2479">
        <v>487841.663344717</v>
      </c>
      <c r="BU2479">
        <v>-6.6906721395413798E-8</v>
      </c>
    </row>
    <row r="2480" spans="3:73" x14ac:dyDescent="0.3">
      <c r="C2480">
        <v>874396</v>
      </c>
      <c r="D2480" t="s">
        <v>4393</v>
      </c>
      <c r="E2480" t="s">
        <v>2263</v>
      </c>
      <c r="F2480" t="s">
        <v>3614</v>
      </c>
      <c r="G2480" t="s">
        <v>3624</v>
      </c>
      <c r="H2480" t="s">
        <v>3625</v>
      </c>
      <c r="I2480" t="s">
        <v>4765</v>
      </c>
      <c r="J2480">
        <v>2018</v>
      </c>
      <c r="K2480" t="s">
        <v>4062</v>
      </c>
      <c r="L2480">
        <v>9.9054629999999992</v>
      </c>
      <c r="M2480">
        <v>708572000</v>
      </c>
      <c r="N2480">
        <v>318804000</v>
      </c>
      <c r="O2480">
        <v>7647000</v>
      </c>
      <c r="P2480">
        <v>125292000</v>
      </c>
      <c r="Q2480">
        <v>173601000</v>
      </c>
      <c r="R2480">
        <v>50188000</v>
      </c>
      <c r="S2480">
        <v>25762000</v>
      </c>
      <c r="T2480">
        <v>247157000</v>
      </c>
      <c r="U2480">
        <v>91690000</v>
      </c>
      <c r="W2480">
        <v>84876000</v>
      </c>
      <c r="X2480">
        <v>38167000</v>
      </c>
      <c r="AA2480">
        <v>272938000</v>
      </c>
      <c r="AB2480">
        <v>279493000</v>
      </c>
      <c r="AD2480">
        <v>55264000</v>
      </c>
      <c r="AE2480">
        <v>208000</v>
      </c>
      <c r="AF2480">
        <v>20764143</v>
      </c>
      <c r="AG2480">
        <v>255757000</v>
      </c>
      <c r="AJ2480">
        <v>18579000</v>
      </c>
      <c r="AM2480">
        <v>2889000</v>
      </c>
      <c r="AN2480">
        <v>-1720000</v>
      </c>
      <c r="AO2480">
        <v>18004000</v>
      </c>
      <c r="AP2480">
        <v>23329000</v>
      </c>
      <c r="AQ2480">
        <v>19175000</v>
      </c>
      <c r="AU2480">
        <v>-224180000</v>
      </c>
      <c r="AV2480">
        <v>205288000</v>
      </c>
      <c r="AW2480">
        <v>3273000</v>
      </c>
      <c r="AY2480">
        <v>-0.09</v>
      </c>
      <c r="AZ2480">
        <v>153018500</v>
      </c>
      <c r="BB2480">
        <v>19173000</v>
      </c>
      <c r="BC2480">
        <v>42502000</v>
      </c>
      <c r="BO2480">
        <v>1.0649300155521</v>
      </c>
      <c r="BP2480">
        <v>9.0096140251661294E-2</v>
      </c>
      <c r="BQ2480">
        <v>1.71076629435883</v>
      </c>
      <c r="BR2480">
        <v>-110.0607</v>
      </c>
      <c r="BS2480">
        <v>-6.1540002790767597E-3</v>
      </c>
      <c r="BT2480">
        <v>330423.72678591602</v>
      </c>
      <c r="BU2480">
        <v>-3.18967441045035E-9</v>
      </c>
    </row>
    <row r="2481" spans="3:73" x14ac:dyDescent="0.3">
      <c r="C2481">
        <v>874396</v>
      </c>
      <c r="D2481" t="s">
        <v>4393</v>
      </c>
      <c r="E2481" t="s">
        <v>2263</v>
      </c>
      <c r="F2481" t="s">
        <v>3614</v>
      </c>
      <c r="G2481" t="s">
        <v>3624</v>
      </c>
      <c r="H2481" t="s">
        <v>3625</v>
      </c>
      <c r="I2481" t="s">
        <v>4765</v>
      </c>
      <c r="J2481">
        <v>2017</v>
      </c>
      <c r="K2481" t="s">
        <v>4062</v>
      </c>
      <c r="L2481">
        <v>14.933494</v>
      </c>
      <c r="M2481">
        <v>401521000</v>
      </c>
      <c r="N2481">
        <v>258423000</v>
      </c>
      <c r="O2481">
        <v>7600000</v>
      </c>
      <c r="P2481">
        <v>108033000</v>
      </c>
      <c r="Q2481">
        <v>132436000</v>
      </c>
      <c r="R2481">
        <v>48793000</v>
      </c>
      <c r="S2481">
        <v>23065000</v>
      </c>
      <c r="T2481">
        <v>72707000</v>
      </c>
      <c r="U2481">
        <v>15772000</v>
      </c>
      <c r="W2481">
        <v>71515000</v>
      </c>
      <c r="X2481">
        <v>25461000</v>
      </c>
      <c r="AB2481">
        <v>210279000</v>
      </c>
      <c r="AD2481">
        <v>60546000</v>
      </c>
      <c r="AE2481">
        <v>149000</v>
      </c>
      <c r="AF2481">
        <v>14902527</v>
      </c>
      <c r="AG2481">
        <v>215157000</v>
      </c>
      <c r="AJ2481">
        <v>15180000</v>
      </c>
      <c r="AM2481">
        <v>9032000</v>
      </c>
      <c r="AN2481">
        <v>2154000</v>
      </c>
      <c r="AO2481">
        <v>4291000</v>
      </c>
      <c r="AP2481">
        <v>14189000</v>
      </c>
      <c r="AW2481">
        <v>2475000</v>
      </c>
      <c r="AY2481">
        <v>0.15</v>
      </c>
      <c r="BB2481">
        <v>15477000</v>
      </c>
      <c r="BC2481">
        <v>29666000</v>
      </c>
      <c r="BO2481">
        <v>3.6068515497553002</v>
      </c>
      <c r="BP2481">
        <v>0.10627141159197399</v>
      </c>
      <c r="BQ2481">
        <v>1.7616863595050001</v>
      </c>
      <c r="BR2481">
        <v>99.556626666666702</v>
      </c>
      <c r="BS2481">
        <v>1.0243533591086099E-2</v>
      </c>
      <c r="BT2481">
        <v>165734.82401372399</v>
      </c>
      <c r="BU2481">
        <v>1.06526286505072E-8</v>
      </c>
    </row>
    <row r="2482" spans="3:73" x14ac:dyDescent="0.3">
      <c r="C2482">
        <v>773840</v>
      </c>
      <c r="D2482" t="s">
        <v>3863</v>
      </c>
      <c r="E2482" t="s">
        <v>233</v>
      </c>
      <c r="F2482" t="s">
        <v>3614</v>
      </c>
      <c r="G2482" t="s">
        <v>3852</v>
      </c>
      <c r="H2482" t="s">
        <v>3853</v>
      </c>
      <c r="I2482" t="s">
        <v>3864</v>
      </c>
      <c r="J2482">
        <v>2026</v>
      </c>
      <c r="K2482" t="s">
        <v>4062</v>
      </c>
      <c r="L2482">
        <v>227.11678599999999</v>
      </c>
    </row>
    <row r="2483" spans="3:73" x14ac:dyDescent="0.3">
      <c r="C2483">
        <v>773840</v>
      </c>
      <c r="D2483" t="s">
        <v>3863</v>
      </c>
      <c r="E2483" t="s">
        <v>233</v>
      </c>
      <c r="F2483" t="s">
        <v>3614</v>
      </c>
      <c r="G2483" t="s">
        <v>3852</v>
      </c>
      <c r="H2483" t="s">
        <v>3853</v>
      </c>
      <c r="I2483" t="s">
        <v>3864</v>
      </c>
      <c r="J2483">
        <v>2025</v>
      </c>
      <c r="K2483" t="s">
        <v>4062</v>
      </c>
      <c r="L2483">
        <v>197.912328</v>
      </c>
      <c r="M2483">
        <v>73681000000</v>
      </c>
      <c r="N2483">
        <v>30387000000</v>
      </c>
      <c r="O2483">
        <v>12487000000</v>
      </c>
      <c r="P2483">
        <v>7621000000</v>
      </c>
      <c r="Q2483">
        <v>6162000000</v>
      </c>
      <c r="R2483">
        <v>4628000000</v>
      </c>
      <c r="T2483">
        <v>6736000000</v>
      </c>
      <c r="U2483">
        <v>21079000000</v>
      </c>
      <c r="W2483">
        <v>23414000000</v>
      </c>
      <c r="X2483">
        <v>6315000000</v>
      </c>
      <c r="AA2483">
        <v>29046000000</v>
      </c>
      <c r="AB2483">
        <v>13904000000</v>
      </c>
      <c r="AC2483">
        <v>43029000000</v>
      </c>
      <c r="AD2483">
        <v>50964000000</v>
      </c>
      <c r="AF2483">
        <v>635300000</v>
      </c>
      <c r="AG2483">
        <v>3470000000</v>
      </c>
      <c r="AJ2483">
        <v>8127000000</v>
      </c>
      <c r="AK2483">
        <v>1812000000</v>
      </c>
      <c r="AM2483">
        <v>1008000000</v>
      </c>
      <c r="AN2483">
        <v>-115000000</v>
      </c>
      <c r="AQ2483">
        <v>6408000000</v>
      </c>
      <c r="AS2483">
        <v>1388000000</v>
      </c>
      <c r="AU2483">
        <v>-2711000000</v>
      </c>
      <c r="AV2483">
        <v>-1953000000</v>
      </c>
      <c r="AY2483">
        <v>-0.18</v>
      </c>
      <c r="AZ2483">
        <v>6302000000</v>
      </c>
      <c r="BP2483">
        <v>0.53331340223797696</v>
      </c>
      <c r="BQ2483">
        <v>1.0346373964294899</v>
      </c>
      <c r="BR2483">
        <v>-1099.51293333333</v>
      </c>
      <c r="BS2483">
        <v>-8.2710011507479905E-3</v>
      </c>
      <c r="BU2483">
        <v>-2.5621561449942501E-9</v>
      </c>
    </row>
    <row r="2484" spans="3:73" x14ac:dyDescent="0.3">
      <c r="C2484">
        <v>773840</v>
      </c>
      <c r="D2484" t="s">
        <v>3863</v>
      </c>
      <c r="E2484" t="s">
        <v>233</v>
      </c>
      <c r="F2484" t="s">
        <v>3614</v>
      </c>
      <c r="G2484" t="s">
        <v>3852</v>
      </c>
      <c r="H2484" t="s">
        <v>3853</v>
      </c>
      <c r="I2484" t="s">
        <v>3864</v>
      </c>
      <c r="J2484">
        <v>2024</v>
      </c>
      <c r="K2484" t="s">
        <v>4062</v>
      </c>
      <c r="L2484">
        <v>189.827133</v>
      </c>
      <c r="M2484">
        <v>75196000000</v>
      </c>
      <c r="N2484">
        <v>27908000000</v>
      </c>
      <c r="O2484">
        <v>10567000000</v>
      </c>
      <c r="P2484">
        <v>7819000000</v>
      </c>
      <c r="Q2484">
        <v>6442000000</v>
      </c>
      <c r="R2484">
        <v>6194000000</v>
      </c>
      <c r="T2484">
        <v>6656000000</v>
      </c>
      <c r="U2484">
        <v>21825000000</v>
      </c>
      <c r="W2484">
        <v>21256000000</v>
      </c>
      <c r="X2484">
        <v>6880000000</v>
      </c>
      <c r="AA2484">
        <v>27265000000</v>
      </c>
      <c r="AB2484">
        <v>18619000000</v>
      </c>
      <c r="AC2484">
        <v>39378000000</v>
      </c>
      <c r="AD2484">
        <v>50835000000</v>
      </c>
      <c r="AF2484">
        <v>649800000</v>
      </c>
      <c r="AJ2484">
        <v>8699000000</v>
      </c>
      <c r="AK2484">
        <v>1536000000</v>
      </c>
      <c r="AM2484">
        <v>1473000000</v>
      </c>
      <c r="AN2484">
        <v>5705000000</v>
      </c>
      <c r="AQ2484">
        <v>6097000000</v>
      </c>
      <c r="AS2484">
        <v>1334000000</v>
      </c>
      <c r="AU2484">
        <v>-10157000000</v>
      </c>
      <c r="AV2484">
        <v>6839000000</v>
      </c>
      <c r="AY2484">
        <v>8.76</v>
      </c>
      <c r="AZ2484">
        <v>6310000000</v>
      </c>
      <c r="BP2484">
        <v>0.497130222054949</v>
      </c>
      <c r="BQ2484">
        <v>1.00987956341739</v>
      </c>
      <c r="BR2484">
        <v>21.669764041095899</v>
      </c>
      <c r="BS2484">
        <v>0.30640743326709302</v>
      </c>
      <c r="BU2484">
        <v>8.9311224291315294E-8</v>
      </c>
    </row>
    <row r="2485" spans="3:73" x14ac:dyDescent="0.3">
      <c r="C2485">
        <v>773840</v>
      </c>
      <c r="D2485" t="s">
        <v>3863</v>
      </c>
      <c r="E2485" t="s">
        <v>233</v>
      </c>
      <c r="F2485" t="s">
        <v>3614</v>
      </c>
      <c r="G2485" t="s">
        <v>3852</v>
      </c>
      <c r="H2485" t="s">
        <v>3853</v>
      </c>
      <c r="I2485" t="s">
        <v>3864</v>
      </c>
      <c r="J2485">
        <v>2023</v>
      </c>
      <c r="K2485" t="s">
        <v>4062</v>
      </c>
      <c r="L2485">
        <v>173.841521</v>
      </c>
      <c r="M2485">
        <v>61525000000</v>
      </c>
      <c r="N2485">
        <v>23502000000</v>
      </c>
      <c r="O2485">
        <v>7925000000</v>
      </c>
      <c r="P2485">
        <v>7530000000</v>
      </c>
      <c r="Q2485">
        <v>6178000000</v>
      </c>
      <c r="R2485">
        <v>5660000000</v>
      </c>
      <c r="T2485">
        <v>3231000000</v>
      </c>
      <c r="U2485">
        <v>18049000000</v>
      </c>
      <c r="W2485">
        <v>18539000000</v>
      </c>
      <c r="X2485">
        <v>6849000000</v>
      </c>
      <c r="AA2485">
        <v>18358000000</v>
      </c>
      <c r="AB2485">
        <v>15856000000</v>
      </c>
      <c r="AC2485">
        <v>38008000000</v>
      </c>
      <c r="AD2485">
        <v>47979000000</v>
      </c>
      <c r="AF2485">
        <v>651800000</v>
      </c>
      <c r="AK2485">
        <v>1456000000</v>
      </c>
      <c r="AM2485">
        <v>1487000000</v>
      </c>
      <c r="AN2485">
        <v>5658000000</v>
      </c>
      <c r="AQ2485">
        <v>5340000000</v>
      </c>
      <c r="AU2485">
        <v>-1293000000</v>
      </c>
      <c r="AV2485">
        <v>-5763000000</v>
      </c>
      <c r="AY2485">
        <v>8.5299999999999994</v>
      </c>
      <c r="AZ2485">
        <v>5858000000</v>
      </c>
      <c r="BP2485">
        <v>0.42747721020551299</v>
      </c>
      <c r="BQ2485">
        <v>0.93446248449215197</v>
      </c>
      <c r="BR2485">
        <v>20.3800141852286</v>
      </c>
      <c r="BS2485">
        <v>0.35683652875882899</v>
      </c>
      <c r="BU2485">
        <v>9.3520949427976798E-8</v>
      </c>
    </row>
    <row r="2486" spans="3:73" x14ac:dyDescent="0.3">
      <c r="C2486">
        <v>773840</v>
      </c>
      <c r="D2486" t="s">
        <v>3863</v>
      </c>
      <c r="E2486" t="s">
        <v>233</v>
      </c>
      <c r="F2486" t="s">
        <v>3614</v>
      </c>
      <c r="G2486" t="s">
        <v>3852</v>
      </c>
      <c r="H2486" t="s">
        <v>3853</v>
      </c>
      <c r="I2486" t="s">
        <v>3864</v>
      </c>
      <c r="J2486">
        <v>2022</v>
      </c>
      <c r="K2486" t="s">
        <v>4062</v>
      </c>
      <c r="L2486">
        <v>168.16457800000001</v>
      </c>
      <c r="M2486">
        <v>62275000000</v>
      </c>
      <c r="N2486">
        <v>24982000000</v>
      </c>
      <c r="O2486">
        <v>9627000000</v>
      </c>
      <c r="P2486">
        <v>7440000000</v>
      </c>
      <c r="Q2486">
        <v>5538000000</v>
      </c>
      <c r="R2486">
        <v>5471000000</v>
      </c>
      <c r="S2486">
        <v>5471000000</v>
      </c>
      <c r="T2486">
        <v>3222000000</v>
      </c>
      <c r="U2486">
        <v>17497000000</v>
      </c>
      <c r="W2486">
        <v>19938000000</v>
      </c>
      <c r="X2486">
        <v>6329000000</v>
      </c>
      <c r="AA2486">
        <v>16853000000</v>
      </c>
      <c r="AB2486">
        <v>16697000000</v>
      </c>
      <c r="AC2486">
        <v>34443000000</v>
      </c>
      <c r="AD2486">
        <v>45093000000</v>
      </c>
      <c r="AF2486">
        <v>667600000</v>
      </c>
      <c r="AK2486">
        <v>1478000000</v>
      </c>
      <c r="AM2486">
        <v>1412000000</v>
      </c>
      <c r="AN2486">
        <v>4966000000</v>
      </c>
      <c r="AQ2486">
        <v>5274000000</v>
      </c>
      <c r="AS2486">
        <v>1204000000</v>
      </c>
      <c r="AU2486">
        <v>-93000000</v>
      </c>
      <c r="AV2486">
        <v>-6330000000</v>
      </c>
      <c r="AY2486">
        <v>7.33</v>
      </c>
      <c r="BP2486">
        <v>0.48284682515798999</v>
      </c>
      <c r="BQ2486">
        <v>0.97522319189487405</v>
      </c>
      <c r="BR2486">
        <v>22.941961527967301</v>
      </c>
      <c r="BS2486">
        <v>0.297418697969695</v>
      </c>
      <c r="BU2486">
        <v>7.3824420958255998E-8</v>
      </c>
    </row>
    <row r="2487" spans="3:73" x14ac:dyDescent="0.3">
      <c r="C2487">
        <v>773840</v>
      </c>
      <c r="D2487" t="s">
        <v>3863</v>
      </c>
      <c r="E2487" t="s">
        <v>233</v>
      </c>
      <c r="F2487" t="s">
        <v>3614</v>
      </c>
      <c r="G2487" t="s">
        <v>3852</v>
      </c>
      <c r="H2487" t="s">
        <v>3853</v>
      </c>
      <c r="I2487" t="s">
        <v>3864</v>
      </c>
      <c r="J2487">
        <v>2021</v>
      </c>
      <c r="K2487" t="s">
        <v>4062</v>
      </c>
      <c r="L2487">
        <v>185.779662</v>
      </c>
    </row>
    <row r="2488" spans="3:73" x14ac:dyDescent="0.3">
      <c r="C2488">
        <v>773840</v>
      </c>
      <c r="D2488" t="s">
        <v>3863</v>
      </c>
      <c r="E2488" t="s">
        <v>233</v>
      </c>
      <c r="F2488" t="s">
        <v>3614</v>
      </c>
      <c r="G2488" t="s">
        <v>3852</v>
      </c>
      <c r="H2488" t="s">
        <v>3853</v>
      </c>
      <c r="I2488" t="s">
        <v>3864</v>
      </c>
      <c r="J2488">
        <v>2020</v>
      </c>
      <c r="K2488" t="s">
        <v>4062</v>
      </c>
      <c r="L2488">
        <v>134.27716000000001</v>
      </c>
      <c r="M2488">
        <v>64470000000</v>
      </c>
      <c r="N2488">
        <v>25372000000</v>
      </c>
      <c r="O2488">
        <v>10959000000</v>
      </c>
      <c r="P2488">
        <v>6830000000</v>
      </c>
      <c r="Q2488">
        <v>5138000000</v>
      </c>
      <c r="R2488">
        <v>5562000000</v>
      </c>
      <c r="S2488">
        <v>5562000000</v>
      </c>
      <c r="T2488">
        <v>3613000000</v>
      </c>
      <c r="U2488">
        <v>17756000000</v>
      </c>
      <c r="W2488">
        <v>19508000000</v>
      </c>
      <c r="X2488">
        <v>6484000000</v>
      </c>
      <c r="AA2488">
        <v>16057000000</v>
      </c>
      <c r="AB2488">
        <v>18569000000</v>
      </c>
      <c r="AC2488">
        <v>30462000000</v>
      </c>
      <c r="AD2488">
        <v>42827000000</v>
      </c>
      <c r="AE2488">
        <v>958000000</v>
      </c>
      <c r="AF2488">
        <v>684800000</v>
      </c>
      <c r="AG2488">
        <v>2924000000</v>
      </c>
      <c r="AK2488">
        <v>1333000000</v>
      </c>
      <c r="AM2488">
        <v>1625000000</v>
      </c>
      <c r="AN2488">
        <v>5542000000</v>
      </c>
      <c r="AQ2488">
        <v>6038000000</v>
      </c>
      <c r="AS2488">
        <v>1138000000</v>
      </c>
      <c r="AU2488">
        <v>-1061000000</v>
      </c>
      <c r="AV2488">
        <v>-8254000000</v>
      </c>
      <c r="AY2488">
        <v>8.01</v>
      </c>
      <c r="AZ2488">
        <v>4779500000</v>
      </c>
      <c r="BP2488">
        <v>0.56176953044904698</v>
      </c>
      <c r="BQ2488">
        <v>1.0372155013327899</v>
      </c>
      <c r="BR2488">
        <v>16.763690387016201</v>
      </c>
      <c r="BS2488">
        <v>0.29845441326942801</v>
      </c>
      <c r="BU2488">
        <v>5.7922346469922999E-8</v>
      </c>
    </row>
    <row r="2489" spans="3:73" x14ac:dyDescent="0.3">
      <c r="C2489">
        <v>773840</v>
      </c>
      <c r="D2489" t="s">
        <v>3863</v>
      </c>
      <c r="E2489" t="s">
        <v>233</v>
      </c>
      <c r="F2489" t="s">
        <v>3614</v>
      </c>
      <c r="G2489" t="s">
        <v>3852</v>
      </c>
      <c r="H2489" t="s">
        <v>3853</v>
      </c>
      <c r="I2489" t="s">
        <v>3864</v>
      </c>
      <c r="J2489">
        <v>2019</v>
      </c>
      <c r="K2489" t="s">
        <v>4062</v>
      </c>
      <c r="L2489">
        <v>134.53161499999999</v>
      </c>
      <c r="M2489">
        <v>58679000000</v>
      </c>
      <c r="N2489">
        <v>24303000000</v>
      </c>
      <c r="O2489">
        <v>9067000000</v>
      </c>
      <c r="P2489">
        <v>7493000000</v>
      </c>
      <c r="Q2489">
        <v>4421000000</v>
      </c>
      <c r="R2489">
        <v>5325000000</v>
      </c>
      <c r="S2489">
        <v>5325000000</v>
      </c>
      <c r="T2489">
        <v>3734000000</v>
      </c>
      <c r="U2489">
        <v>15563000000</v>
      </c>
      <c r="W2489">
        <v>18098000000</v>
      </c>
      <c r="X2489">
        <v>5730000000</v>
      </c>
      <c r="AA2489">
        <v>12486000000</v>
      </c>
      <c r="AB2489">
        <v>18494000000</v>
      </c>
      <c r="AC2489">
        <v>23836000000</v>
      </c>
      <c r="AD2489">
        <v>37693000000</v>
      </c>
      <c r="AE2489">
        <v>958000000</v>
      </c>
      <c r="AF2489">
        <v>711100000</v>
      </c>
      <c r="AG2489">
        <v>3168000000</v>
      </c>
      <c r="AK2489">
        <v>1556000000</v>
      </c>
      <c r="AM2489">
        <v>1329000000</v>
      </c>
      <c r="AN2489">
        <v>1562000000</v>
      </c>
      <c r="AQ2489">
        <v>6897000000</v>
      </c>
      <c r="AS2489">
        <v>1088000000</v>
      </c>
      <c r="AU2489">
        <v>-533000000</v>
      </c>
      <c r="AV2489">
        <v>-6600000000</v>
      </c>
      <c r="AY2489">
        <v>2.19</v>
      </c>
      <c r="AZ2489">
        <v>4373500000</v>
      </c>
      <c r="BP2489">
        <v>0.50099458503702099</v>
      </c>
      <c r="BQ2489">
        <v>1.0985744281136001</v>
      </c>
      <c r="BR2489">
        <v>61.429961187214602</v>
      </c>
      <c r="BS2489">
        <v>8.4459824808045897E-2</v>
      </c>
      <c r="BU2489">
        <v>1.59308011706499E-8</v>
      </c>
    </row>
    <row r="2490" spans="3:73" x14ac:dyDescent="0.3">
      <c r="C2490">
        <v>773840</v>
      </c>
      <c r="D2490" t="s">
        <v>3863</v>
      </c>
      <c r="E2490" t="s">
        <v>233</v>
      </c>
      <c r="F2490" t="s">
        <v>3614</v>
      </c>
      <c r="G2490" t="s">
        <v>3852</v>
      </c>
      <c r="H2490" t="s">
        <v>3853</v>
      </c>
      <c r="I2490" t="s">
        <v>3864</v>
      </c>
      <c r="J2490">
        <v>2018</v>
      </c>
      <c r="K2490" t="s">
        <v>4062</v>
      </c>
      <c r="L2490">
        <v>116.897154</v>
      </c>
      <c r="M2490">
        <v>57773000000</v>
      </c>
      <c r="N2490">
        <v>24362000000</v>
      </c>
      <c r="O2490">
        <v>9287000000</v>
      </c>
      <c r="P2490">
        <v>7508000000</v>
      </c>
      <c r="Q2490">
        <v>4326000000</v>
      </c>
      <c r="R2490">
        <v>5296000000</v>
      </c>
      <c r="S2490">
        <v>5296000000</v>
      </c>
      <c r="T2490">
        <v>4139000000</v>
      </c>
      <c r="U2490">
        <v>15546000000</v>
      </c>
      <c r="W2490">
        <v>18924000000</v>
      </c>
      <c r="X2490">
        <v>5607000000</v>
      </c>
      <c r="AA2490">
        <v>12628000000</v>
      </c>
      <c r="AB2490">
        <v>18180000000</v>
      </c>
      <c r="AC2490">
        <v>19771000000</v>
      </c>
      <c r="AD2490">
        <v>33978000000</v>
      </c>
      <c r="AE2490">
        <v>958000000</v>
      </c>
      <c r="AF2490">
        <v>729600000</v>
      </c>
      <c r="AG2490">
        <v>3044000000</v>
      </c>
      <c r="AK2490">
        <v>1809000000</v>
      </c>
      <c r="AM2490">
        <v>659000000</v>
      </c>
      <c r="AN2490">
        <v>1721000000</v>
      </c>
      <c r="AQ2490">
        <v>6434000000</v>
      </c>
      <c r="AS2490">
        <v>1116000000</v>
      </c>
      <c r="AU2490">
        <v>1027000000</v>
      </c>
      <c r="AV2490">
        <v>-5032000000</v>
      </c>
      <c r="AY2490">
        <v>2.34</v>
      </c>
      <c r="AZ2490">
        <v>4469500000</v>
      </c>
      <c r="BP2490">
        <v>0.49075248361868501</v>
      </c>
      <c r="BQ2490">
        <v>1.05876136123441</v>
      </c>
      <c r="BR2490">
        <v>49.956048717948697</v>
      </c>
      <c r="BS2490">
        <v>9.4664466446644696E-2</v>
      </c>
      <c r="BU2490">
        <v>1.5046168336633699E-8</v>
      </c>
    </row>
    <row r="2491" spans="3:73" x14ac:dyDescent="0.3">
      <c r="C2491">
        <v>773840</v>
      </c>
      <c r="D2491" t="s">
        <v>3863</v>
      </c>
      <c r="E2491" t="s">
        <v>233</v>
      </c>
      <c r="F2491" t="s">
        <v>3614</v>
      </c>
      <c r="G2491" t="s">
        <v>3852</v>
      </c>
      <c r="H2491" t="s">
        <v>3853</v>
      </c>
      <c r="I2491" t="s">
        <v>3864</v>
      </c>
      <c r="J2491">
        <v>2017</v>
      </c>
      <c r="K2491" t="s">
        <v>4062</v>
      </c>
      <c r="L2491">
        <v>101.347318</v>
      </c>
      <c r="M2491">
        <v>59387000000</v>
      </c>
      <c r="N2491">
        <v>26002000000</v>
      </c>
      <c r="O2491">
        <v>7059000000</v>
      </c>
      <c r="P2491">
        <v>8866000000</v>
      </c>
      <c r="Q2491">
        <v>4613000000</v>
      </c>
      <c r="R2491">
        <v>5926000000</v>
      </c>
      <c r="S2491">
        <v>5926000000</v>
      </c>
      <c r="T2491">
        <v>4496000000</v>
      </c>
      <c r="U2491">
        <v>18277000000</v>
      </c>
      <c r="W2491">
        <v>18861000000</v>
      </c>
      <c r="X2491">
        <v>6584000000</v>
      </c>
      <c r="AA2491">
        <v>13924000000</v>
      </c>
      <c r="AB2491">
        <v>17276000000</v>
      </c>
      <c r="AC2491">
        <v>15914000000</v>
      </c>
      <c r="AD2491">
        <v>28255000000</v>
      </c>
      <c r="AE2491">
        <v>958000000</v>
      </c>
      <c r="AF2491">
        <v>750900000</v>
      </c>
      <c r="AG2491">
        <v>3347000000</v>
      </c>
      <c r="AK2491">
        <v>1835000000</v>
      </c>
      <c r="AM2491">
        <v>5204000000</v>
      </c>
      <c r="AN2491">
        <v>-2411000000</v>
      </c>
      <c r="AQ2491">
        <v>5966000000</v>
      </c>
      <c r="AS2491">
        <v>1115000000</v>
      </c>
      <c r="AU2491">
        <v>-3574000000</v>
      </c>
      <c r="AV2491">
        <v>-3516000000</v>
      </c>
      <c r="AY2491">
        <v>-3.18</v>
      </c>
      <c r="BP2491">
        <v>0.37426435501829203</v>
      </c>
      <c r="BQ2491">
        <v>1.1340331901808001</v>
      </c>
      <c r="BR2491">
        <v>-31.870225786163498</v>
      </c>
      <c r="BS2491">
        <v>-0.13955776800185199</v>
      </c>
      <c r="BU2491">
        <v>-1.86550400115768E-8</v>
      </c>
    </row>
    <row r="2492" spans="3:73" x14ac:dyDescent="0.3">
      <c r="C2492">
        <v>819793</v>
      </c>
      <c r="D2492" t="s">
        <v>3637</v>
      </c>
      <c r="E2492" t="s">
        <v>653</v>
      </c>
      <c r="F2492" t="s">
        <v>3614</v>
      </c>
      <c r="G2492" t="s">
        <v>3638</v>
      </c>
      <c r="H2492" t="s">
        <v>3639</v>
      </c>
      <c r="I2492" t="s">
        <v>3640</v>
      </c>
      <c r="J2492">
        <v>2026</v>
      </c>
      <c r="K2492" t="s">
        <v>4062</v>
      </c>
      <c r="L2492">
        <v>55.340242000000003</v>
      </c>
    </row>
    <row r="2493" spans="3:73" x14ac:dyDescent="0.3">
      <c r="C2493">
        <v>819793</v>
      </c>
      <c r="D2493" t="s">
        <v>3637</v>
      </c>
      <c r="E2493" t="s">
        <v>653</v>
      </c>
      <c r="F2493" t="s">
        <v>3614</v>
      </c>
      <c r="G2493" t="s">
        <v>3638</v>
      </c>
      <c r="H2493" t="s">
        <v>3639</v>
      </c>
      <c r="I2493" t="s">
        <v>3640</v>
      </c>
      <c r="J2493">
        <v>2025</v>
      </c>
      <c r="K2493" t="s">
        <v>4062</v>
      </c>
      <c r="L2493">
        <v>60.326177000000001</v>
      </c>
      <c r="M2493">
        <v>1718709000</v>
      </c>
      <c r="N2493">
        <v>928835000</v>
      </c>
      <c r="O2493">
        <v>112350000</v>
      </c>
      <c r="P2493">
        <v>235084000</v>
      </c>
      <c r="Q2493">
        <v>121589000</v>
      </c>
      <c r="S2493">
        <v>482568000</v>
      </c>
      <c r="T2493">
        <v>21428000</v>
      </c>
      <c r="U2493">
        <v>162507000</v>
      </c>
      <c r="V2493">
        <v>986607000</v>
      </c>
      <c r="W2493">
        <v>442297000</v>
      </c>
      <c r="X2493">
        <v>64499000</v>
      </c>
      <c r="AA2493">
        <v>455663000</v>
      </c>
      <c r="AB2493">
        <v>726209000</v>
      </c>
      <c r="AD2493">
        <v>976373000</v>
      </c>
      <c r="AG2493">
        <v>243920000</v>
      </c>
      <c r="AJ2493">
        <v>-36103000</v>
      </c>
      <c r="AM2493">
        <v>-4828000</v>
      </c>
      <c r="AN2493">
        <v>-57342000</v>
      </c>
      <c r="AP2493">
        <v>87914000</v>
      </c>
      <c r="AQ2493">
        <v>152474000</v>
      </c>
      <c r="AT2493">
        <v>71505000</v>
      </c>
      <c r="AU2493">
        <v>-68262000</v>
      </c>
      <c r="AV2493">
        <v>-96051000</v>
      </c>
      <c r="AW2493">
        <v>32477000</v>
      </c>
      <c r="AY2493">
        <v>-1.94</v>
      </c>
      <c r="AZ2493">
        <v>133717000</v>
      </c>
      <c r="BL2493">
        <v>2.1323543808125298</v>
      </c>
      <c r="BN2493">
        <v>0.57403958436244895</v>
      </c>
      <c r="BP2493">
        <v>0.25401483618473603</v>
      </c>
      <c r="BQ2493">
        <v>1.8251220333848099</v>
      </c>
      <c r="BR2493">
        <v>-31.095967525773201</v>
      </c>
      <c r="BS2493">
        <v>-7.8960739952272693E-2</v>
      </c>
      <c r="BT2493">
        <v>538356.67391951603</v>
      </c>
      <c r="BU2493">
        <v>-1.6115578763138401E-7</v>
      </c>
    </row>
    <row r="2494" spans="3:73" x14ac:dyDescent="0.3">
      <c r="C2494">
        <v>819793</v>
      </c>
      <c r="D2494" t="s">
        <v>3637</v>
      </c>
      <c r="E2494" t="s">
        <v>653</v>
      </c>
      <c r="F2494" t="s">
        <v>3614</v>
      </c>
      <c r="G2494" t="s">
        <v>3638</v>
      </c>
      <c r="H2494" t="s">
        <v>3639</v>
      </c>
      <c r="I2494" t="s">
        <v>3640</v>
      </c>
      <c r="J2494">
        <v>2024</v>
      </c>
      <c r="K2494" t="s">
        <v>4062</v>
      </c>
      <c r="L2494">
        <v>81.897030000000001</v>
      </c>
      <c r="M2494">
        <v>1648696000</v>
      </c>
      <c r="N2494">
        <v>730692000</v>
      </c>
      <c r="O2494">
        <v>115283000</v>
      </c>
      <c r="P2494">
        <v>246688000</v>
      </c>
      <c r="Q2494">
        <v>145845000</v>
      </c>
      <c r="S2494">
        <v>563431000</v>
      </c>
      <c r="T2494">
        <v>38127000</v>
      </c>
      <c r="U2494">
        <v>176261000</v>
      </c>
      <c r="V2494">
        <v>699749000</v>
      </c>
      <c r="W2494">
        <v>226366000</v>
      </c>
      <c r="X2494">
        <v>66095000</v>
      </c>
      <c r="AA2494">
        <v>318531000</v>
      </c>
      <c r="AB2494">
        <v>943538000</v>
      </c>
      <c r="AD2494">
        <v>1065763000</v>
      </c>
      <c r="AF2494">
        <v>31100000</v>
      </c>
      <c r="AG2494">
        <v>401776000</v>
      </c>
      <c r="AJ2494">
        <v>131359000</v>
      </c>
      <c r="AM2494">
        <v>29034000</v>
      </c>
      <c r="AN2494">
        <v>87623000</v>
      </c>
      <c r="AQ2494">
        <v>218441000</v>
      </c>
      <c r="AS2494">
        <v>89294000</v>
      </c>
      <c r="AT2494">
        <v>81207000</v>
      </c>
      <c r="AU2494">
        <v>-80180000</v>
      </c>
      <c r="AV2494">
        <v>-183832000</v>
      </c>
      <c r="AW2494">
        <v>32483000</v>
      </c>
      <c r="AY2494">
        <v>2.81</v>
      </c>
      <c r="AZ2494">
        <v>157706000</v>
      </c>
      <c r="BL2494">
        <v>2.6899282081594</v>
      </c>
      <c r="BN2494">
        <v>0.42442572796925598</v>
      </c>
      <c r="BP2494">
        <v>0.509277011565341</v>
      </c>
      <c r="BQ2494">
        <v>2.5836344680738299</v>
      </c>
      <c r="BR2494">
        <v>29.144850533807801</v>
      </c>
      <c r="BS2494">
        <v>9.2866424033796205E-2</v>
      </c>
      <c r="BT2494">
        <v>396632.20998368302</v>
      </c>
      <c r="BU2494">
        <v>2.43901839989486E-7</v>
      </c>
    </row>
    <row r="2495" spans="3:73" x14ac:dyDescent="0.3">
      <c r="C2495">
        <v>819793</v>
      </c>
      <c r="D2495" t="s">
        <v>3637</v>
      </c>
      <c r="E2495" t="s">
        <v>653</v>
      </c>
      <c r="F2495" t="s">
        <v>3614</v>
      </c>
      <c r="G2495" t="s">
        <v>3638</v>
      </c>
      <c r="H2495" t="s">
        <v>3639</v>
      </c>
      <c r="I2495" t="s">
        <v>3640</v>
      </c>
      <c r="J2495">
        <v>2023</v>
      </c>
      <c r="K2495" t="s">
        <v>4062</v>
      </c>
      <c r="L2495">
        <v>88.065158999999994</v>
      </c>
      <c r="M2495">
        <v>1835014000</v>
      </c>
      <c r="N2495">
        <v>877964000</v>
      </c>
      <c r="O2495">
        <v>173420000</v>
      </c>
      <c r="P2495">
        <v>287781000</v>
      </c>
      <c r="Q2495">
        <v>169567000</v>
      </c>
      <c r="S2495">
        <v>601989000</v>
      </c>
      <c r="T2495">
        <v>44646000</v>
      </c>
      <c r="U2495">
        <v>180181000</v>
      </c>
      <c r="V2495">
        <v>867694000</v>
      </c>
      <c r="W2495">
        <v>248679000</v>
      </c>
      <c r="X2495">
        <v>87104000</v>
      </c>
      <c r="AA2495">
        <v>456885000</v>
      </c>
      <c r="AB2495">
        <v>961368000</v>
      </c>
      <c r="AD2495">
        <v>1010942000</v>
      </c>
      <c r="AF2495">
        <v>31200000</v>
      </c>
      <c r="AG2495">
        <v>423718000</v>
      </c>
      <c r="AJ2495">
        <v>167894000</v>
      </c>
      <c r="AK2495">
        <v>40600000</v>
      </c>
      <c r="AM2495">
        <v>48846000</v>
      </c>
      <c r="AN2495">
        <v>111120000</v>
      </c>
      <c r="AO2495">
        <v>20167000</v>
      </c>
      <c r="AQ2495">
        <v>148056000</v>
      </c>
      <c r="AS2495">
        <v>76733000</v>
      </c>
      <c r="AT2495">
        <v>84429000</v>
      </c>
      <c r="AU2495">
        <v>-217899000</v>
      </c>
      <c r="AV2495">
        <v>-52641000</v>
      </c>
      <c r="AW2495">
        <v>31163000</v>
      </c>
      <c r="AY2495">
        <v>3.56</v>
      </c>
      <c r="AZ2495">
        <v>154308500</v>
      </c>
      <c r="BB2495">
        <v>180133000</v>
      </c>
      <c r="BC2495">
        <v>180133000</v>
      </c>
      <c r="BL2495">
        <v>1.7536154638808901</v>
      </c>
      <c r="BN2495">
        <v>0.47285415806091902</v>
      </c>
      <c r="BO2495">
        <v>8.9320672385580409</v>
      </c>
      <c r="BP2495">
        <v>0.69736487600480901</v>
      </c>
      <c r="BQ2495">
        <v>2.8486402148955099</v>
      </c>
      <c r="BR2495">
        <v>24.737404213483099</v>
      </c>
      <c r="BS2495">
        <v>0.115585290960381</v>
      </c>
      <c r="BT2495">
        <v>353862.98456577997</v>
      </c>
      <c r="BU2495">
        <v>3.2611025750805098E-7</v>
      </c>
    </row>
    <row r="2496" spans="3:73" x14ac:dyDescent="0.3">
      <c r="C2496">
        <v>819793</v>
      </c>
      <c r="D2496" t="s">
        <v>3637</v>
      </c>
      <c r="E2496" t="s">
        <v>653</v>
      </c>
      <c r="F2496" t="s">
        <v>3614</v>
      </c>
      <c r="G2496" t="s">
        <v>3638</v>
      </c>
      <c r="H2496" t="s">
        <v>3639</v>
      </c>
      <c r="I2496" t="s">
        <v>3640</v>
      </c>
      <c r="J2496">
        <v>2022</v>
      </c>
      <c r="K2496" t="s">
        <v>4062</v>
      </c>
      <c r="L2496">
        <v>81.659401000000003</v>
      </c>
      <c r="M2496">
        <v>1642255000</v>
      </c>
      <c r="N2496">
        <v>838439000</v>
      </c>
      <c r="O2496">
        <v>291776000</v>
      </c>
      <c r="P2496">
        <v>200018000</v>
      </c>
      <c r="Q2496">
        <v>139050000</v>
      </c>
      <c r="T2496">
        <v>33811000</v>
      </c>
      <c r="U2496">
        <v>178217000</v>
      </c>
      <c r="V2496">
        <v>774712000</v>
      </c>
      <c r="W2496">
        <v>211316000</v>
      </c>
      <c r="X2496">
        <v>69707000</v>
      </c>
      <c r="AB2496">
        <v>863049000</v>
      </c>
      <c r="AC2496">
        <v>364923000</v>
      </c>
      <c r="AD2496">
        <v>931318000</v>
      </c>
      <c r="AF2496">
        <v>31100000</v>
      </c>
      <c r="AG2496">
        <v>389782000</v>
      </c>
      <c r="AJ2496">
        <v>181022000</v>
      </c>
      <c r="AK2496">
        <v>31400000</v>
      </c>
      <c r="AM2496">
        <v>35472000</v>
      </c>
      <c r="AN2496">
        <v>95762000</v>
      </c>
      <c r="AO2496">
        <v>17835000</v>
      </c>
      <c r="AQ2496">
        <v>128214000</v>
      </c>
      <c r="AS2496">
        <v>69049000</v>
      </c>
      <c r="AT2496">
        <v>96348000</v>
      </c>
      <c r="AU2496">
        <v>-96348000</v>
      </c>
      <c r="AV2496">
        <v>-23652000</v>
      </c>
      <c r="AW2496">
        <v>26465000</v>
      </c>
      <c r="AY2496">
        <v>3.06</v>
      </c>
      <c r="AZ2496">
        <v>128466000</v>
      </c>
      <c r="BB2496">
        <v>149069000</v>
      </c>
      <c r="BC2496">
        <v>149069000</v>
      </c>
      <c r="BL2496">
        <v>1.3307385726740599</v>
      </c>
      <c r="BN2496">
        <v>0.47173672785286103</v>
      </c>
      <c r="BO2496">
        <v>8.3582282029716808</v>
      </c>
      <c r="BP2496">
        <v>1.3807567813132899</v>
      </c>
      <c r="BQ2496">
        <v>3.3096831285846799</v>
      </c>
      <c r="BR2496">
        <v>26.686078758169899</v>
      </c>
      <c r="BS2496">
        <v>0.11095777875879601</v>
      </c>
      <c r="BT2496">
        <v>324090.05792241899</v>
      </c>
      <c r="BU2496">
        <v>2.89529061571243E-7</v>
      </c>
    </row>
    <row r="2497" spans="3:73" x14ac:dyDescent="0.3">
      <c r="C2497">
        <v>819793</v>
      </c>
      <c r="D2497" t="s">
        <v>3637</v>
      </c>
      <c r="E2497" t="s">
        <v>653</v>
      </c>
      <c r="F2497" t="s">
        <v>3614</v>
      </c>
      <c r="G2497" t="s">
        <v>3638</v>
      </c>
      <c r="H2497" t="s">
        <v>3639</v>
      </c>
      <c r="I2497" t="s">
        <v>3640</v>
      </c>
      <c r="J2497">
        <v>2021</v>
      </c>
      <c r="K2497" t="s">
        <v>4062</v>
      </c>
      <c r="L2497">
        <v>77.673664000000002</v>
      </c>
      <c r="M2497">
        <v>1556064000</v>
      </c>
      <c r="N2497">
        <v>758801000</v>
      </c>
      <c r="O2497">
        <v>302036000</v>
      </c>
      <c r="P2497">
        <v>191985000</v>
      </c>
      <c r="Q2497">
        <v>117882000</v>
      </c>
      <c r="T2497">
        <v>39081000</v>
      </c>
      <c r="U2497">
        <v>182124000</v>
      </c>
      <c r="V2497">
        <v>678459000</v>
      </c>
      <c r="W2497">
        <v>208166000</v>
      </c>
      <c r="X2497">
        <v>68954000</v>
      </c>
      <c r="AA2497">
        <v>350000000</v>
      </c>
      <c r="AB2497">
        <v>873967000</v>
      </c>
      <c r="AC2497">
        <v>280143000</v>
      </c>
      <c r="AD2497">
        <v>863057000</v>
      </c>
      <c r="AF2497">
        <v>32100000</v>
      </c>
      <c r="AG2497">
        <v>378391000</v>
      </c>
      <c r="AJ2497">
        <v>178011000</v>
      </c>
      <c r="AK2497">
        <v>29600000</v>
      </c>
      <c r="AM2497">
        <v>47163000</v>
      </c>
      <c r="AN2497">
        <v>118478000</v>
      </c>
      <c r="AO2497">
        <v>17391000</v>
      </c>
      <c r="AQ2497">
        <v>217475000</v>
      </c>
      <c r="AS2497">
        <v>74255000</v>
      </c>
      <c r="AT2497">
        <v>53699000</v>
      </c>
      <c r="AU2497">
        <v>-53699000</v>
      </c>
      <c r="AV2497">
        <v>-99635000</v>
      </c>
      <c r="AW2497">
        <v>25894000</v>
      </c>
      <c r="AY2497">
        <v>3.66</v>
      </c>
      <c r="AZ2497">
        <v>114180000</v>
      </c>
      <c r="BB2497">
        <v>183032000</v>
      </c>
      <c r="BC2497">
        <v>183032000</v>
      </c>
      <c r="BL2497">
        <v>4.0498891971917503</v>
      </c>
      <c r="BN2497">
        <v>0.43600970140045697</v>
      </c>
      <c r="BO2497">
        <v>10.524524179173101</v>
      </c>
      <c r="BP2497">
        <v>1.45093819355707</v>
      </c>
      <c r="BQ2497">
        <v>3.0788841597571199</v>
      </c>
      <c r="BR2497">
        <v>21.222312568305998</v>
      </c>
      <c r="BS2497">
        <v>0.13556347093196899</v>
      </c>
      <c r="BT2497">
        <v>333369.10693436599</v>
      </c>
      <c r="BU2497">
        <v>3.2528185874294999E-7</v>
      </c>
    </row>
    <row r="2498" spans="3:73" x14ac:dyDescent="0.3">
      <c r="C2498">
        <v>819793</v>
      </c>
      <c r="D2498" t="s">
        <v>3637</v>
      </c>
      <c r="E2498" t="s">
        <v>653</v>
      </c>
      <c r="F2498" t="s">
        <v>3614</v>
      </c>
      <c r="G2498" t="s">
        <v>3638</v>
      </c>
      <c r="H2498" t="s">
        <v>3639</v>
      </c>
      <c r="I2498" t="s">
        <v>3640</v>
      </c>
      <c r="J2498">
        <v>2020</v>
      </c>
      <c r="K2498" t="s">
        <v>4062</v>
      </c>
      <c r="L2498">
        <v>53.589891999999999</v>
      </c>
      <c r="M2498">
        <v>1549936000</v>
      </c>
      <c r="N2498">
        <v>717276000</v>
      </c>
      <c r="O2498">
        <v>241316000</v>
      </c>
      <c r="P2498">
        <v>188423000</v>
      </c>
      <c r="Q2498">
        <v>110478000</v>
      </c>
      <c r="T2498">
        <v>46869000</v>
      </c>
      <c r="U2498">
        <v>187553000</v>
      </c>
      <c r="V2498">
        <v>730071000</v>
      </c>
      <c r="W2498">
        <v>190863000</v>
      </c>
      <c r="X2498">
        <v>49173000</v>
      </c>
      <c r="AA2498">
        <v>398009000</v>
      </c>
      <c r="AB2498">
        <v>816066000</v>
      </c>
      <c r="AC2498">
        <v>256009000</v>
      </c>
      <c r="AD2498">
        <v>770746000</v>
      </c>
      <c r="AF2498">
        <v>32300000</v>
      </c>
      <c r="AG2498">
        <v>371072000</v>
      </c>
      <c r="AJ2498">
        <v>166080000</v>
      </c>
      <c r="AK2498">
        <v>25800000</v>
      </c>
      <c r="AM2498">
        <v>41831000</v>
      </c>
      <c r="AN2498">
        <v>98589000</v>
      </c>
      <c r="AO2498">
        <v>16332000</v>
      </c>
      <c r="AQ2498">
        <v>140253000</v>
      </c>
      <c r="AS2498">
        <v>72705000</v>
      </c>
      <c r="AT2498">
        <v>42390000</v>
      </c>
      <c r="AU2498">
        <v>-42390000</v>
      </c>
      <c r="AV2498">
        <v>-60669000</v>
      </c>
      <c r="AW2498">
        <v>24568000</v>
      </c>
      <c r="AY2498">
        <v>3.05</v>
      </c>
      <c r="AZ2498">
        <v>102813500</v>
      </c>
      <c r="BB2498">
        <v>156752000</v>
      </c>
      <c r="BC2498">
        <v>156752000</v>
      </c>
      <c r="BL2498">
        <v>3.3086341118188298</v>
      </c>
      <c r="BN2498">
        <v>0.47103299749150901</v>
      </c>
      <c r="BO2498">
        <v>9.5978447220181202</v>
      </c>
      <c r="BP2498">
        <v>1.2643414386235201</v>
      </c>
      <c r="BQ2498">
        <v>3.1792332720328198</v>
      </c>
      <c r="BR2498">
        <v>17.570456393442601</v>
      </c>
      <c r="BS2498">
        <v>0.120810081537523</v>
      </c>
      <c r="BT2498">
        <v>458444.66340779298</v>
      </c>
      <c r="BU2498">
        <v>2.00289156269223E-7</v>
      </c>
    </row>
    <row r="2499" spans="3:73" x14ac:dyDescent="0.3">
      <c r="C2499">
        <v>819793</v>
      </c>
      <c r="D2499" t="s">
        <v>3637</v>
      </c>
      <c r="E2499" t="s">
        <v>653</v>
      </c>
      <c r="F2499" t="s">
        <v>3614</v>
      </c>
      <c r="G2499" t="s">
        <v>3638</v>
      </c>
      <c r="H2499" t="s">
        <v>3639</v>
      </c>
      <c r="I2499" t="s">
        <v>3640</v>
      </c>
      <c r="J2499">
        <v>2019</v>
      </c>
      <c r="K2499" t="s">
        <v>4062</v>
      </c>
      <c r="L2499">
        <v>72.477643</v>
      </c>
      <c r="M2499">
        <v>1474368000</v>
      </c>
      <c r="N2499">
        <v>618334000</v>
      </c>
      <c r="O2499">
        <v>195540000</v>
      </c>
      <c r="P2499">
        <v>218271000</v>
      </c>
      <c r="Q2499">
        <v>95149000</v>
      </c>
      <c r="S2499">
        <v>466462000</v>
      </c>
      <c r="T2499">
        <v>52892000</v>
      </c>
      <c r="U2499">
        <v>180934000</v>
      </c>
      <c r="V2499">
        <v>771679000</v>
      </c>
      <c r="W2499">
        <v>202719000</v>
      </c>
      <c r="X2499">
        <v>65203000</v>
      </c>
      <c r="AA2499">
        <v>424029000</v>
      </c>
      <c r="AB2499">
        <v>698683000</v>
      </c>
      <c r="AC2499">
        <v>256391000</v>
      </c>
      <c r="AD2499">
        <v>698496000</v>
      </c>
      <c r="AF2499">
        <v>32300000</v>
      </c>
      <c r="AG2499">
        <v>96600000</v>
      </c>
      <c r="AH2499">
        <v>257700000</v>
      </c>
      <c r="AJ2499">
        <v>193576000</v>
      </c>
      <c r="AK2499">
        <v>26900000</v>
      </c>
      <c r="AM2499">
        <v>44829000</v>
      </c>
      <c r="AN2499">
        <v>29100000</v>
      </c>
      <c r="AO2499">
        <v>19650000</v>
      </c>
      <c r="AQ2499">
        <v>200352000</v>
      </c>
      <c r="AS2499">
        <v>70795000</v>
      </c>
      <c r="AT2499">
        <v>67955000</v>
      </c>
      <c r="AU2499">
        <v>-98748000</v>
      </c>
      <c r="AV2499">
        <v>-100307000</v>
      </c>
      <c r="AW2499">
        <v>23251000</v>
      </c>
      <c r="AY2499">
        <v>0.91</v>
      </c>
      <c r="AZ2499">
        <v>90526500</v>
      </c>
      <c r="BA2499">
        <v>0.75116802483507905</v>
      </c>
      <c r="BB2499">
        <v>93579000</v>
      </c>
      <c r="BC2499">
        <v>93579000</v>
      </c>
      <c r="BD2499">
        <v>0.36313154831199101</v>
      </c>
      <c r="BE2499">
        <v>0.77746216530849799</v>
      </c>
      <c r="BF2499">
        <v>0.51376406674427599</v>
      </c>
      <c r="BG2499">
        <v>0.37485448195576299</v>
      </c>
      <c r="BI2499">
        <v>0.17478675608803201</v>
      </c>
      <c r="BJ2499">
        <v>-0.38318975552968598</v>
      </c>
      <c r="BK2499">
        <v>0.26369809856422199</v>
      </c>
      <c r="BL2499">
        <v>2.9483040247222401</v>
      </c>
      <c r="BM2499">
        <v>0.104384943733023</v>
      </c>
      <c r="BN2499">
        <v>0.52339646546859397</v>
      </c>
      <c r="BO2499">
        <v>4.76229007633588</v>
      </c>
      <c r="BP2499">
        <v>0.96458644724964104</v>
      </c>
      <c r="BQ2499">
        <v>2.5808385005845502</v>
      </c>
      <c r="BR2499">
        <v>79.6457615384615</v>
      </c>
      <c r="BS2499">
        <v>4.1649789675718502E-2</v>
      </c>
      <c r="BT2499">
        <v>320802.37487855402</v>
      </c>
      <c r="BU2499">
        <v>9.4398540010276504E-8</v>
      </c>
    </row>
    <row r="2500" spans="3:73" x14ac:dyDescent="0.3">
      <c r="C2500">
        <v>819793</v>
      </c>
      <c r="D2500" t="s">
        <v>3637</v>
      </c>
      <c r="E2500" t="s">
        <v>653</v>
      </c>
      <c r="F2500" t="s">
        <v>3614</v>
      </c>
      <c r="G2500" t="s">
        <v>3638</v>
      </c>
      <c r="H2500" t="s">
        <v>3639</v>
      </c>
      <c r="I2500" t="s">
        <v>3640</v>
      </c>
      <c r="J2500">
        <v>2018</v>
      </c>
      <c r="K2500" t="s">
        <v>4062</v>
      </c>
      <c r="L2500">
        <v>62.153585999999997</v>
      </c>
      <c r="M2500">
        <v>1417992000</v>
      </c>
      <c r="N2500">
        <v>593049000</v>
      </c>
      <c r="O2500">
        <v>197755000</v>
      </c>
      <c r="P2500">
        <v>223176000</v>
      </c>
      <c r="Q2500">
        <v>85904000</v>
      </c>
      <c r="S2500">
        <v>462055000</v>
      </c>
      <c r="T2500">
        <v>49206000</v>
      </c>
      <c r="U2500">
        <v>164382000</v>
      </c>
      <c r="V2500">
        <v>809712000</v>
      </c>
      <c r="W2500">
        <v>189306000</v>
      </c>
      <c r="X2500">
        <v>52246000</v>
      </c>
      <c r="AA2500">
        <v>524931000</v>
      </c>
      <c r="AB2500">
        <v>605249000</v>
      </c>
      <c r="AC2500">
        <v>256603000</v>
      </c>
      <c r="AD2500">
        <v>589645000</v>
      </c>
      <c r="AF2500">
        <v>32300000</v>
      </c>
      <c r="AG2500">
        <v>87900000</v>
      </c>
      <c r="AH2500">
        <v>251600000</v>
      </c>
      <c r="AJ2500">
        <v>37400000</v>
      </c>
      <c r="AK2500">
        <v>29800000</v>
      </c>
      <c r="AM2500">
        <v>32228000</v>
      </c>
      <c r="AN2500">
        <v>17600000</v>
      </c>
      <c r="AO2500">
        <v>20242000</v>
      </c>
      <c r="AQ2500">
        <v>132485000</v>
      </c>
      <c r="AS2500">
        <v>79036000</v>
      </c>
      <c r="AT2500">
        <v>82886000</v>
      </c>
      <c r="AU2500">
        <v>-82886000</v>
      </c>
      <c r="AV2500">
        <v>-27258000</v>
      </c>
      <c r="AW2500">
        <v>21926000</v>
      </c>
      <c r="AY2500">
        <v>0.54</v>
      </c>
      <c r="AZ2500">
        <v>111211500</v>
      </c>
      <c r="BA2500">
        <v>0.14864864864864899</v>
      </c>
      <c r="BB2500">
        <v>70070000</v>
      </c>
      <c r="BC2500">
        <v>70070000</v>
      </c>
      <c r="BD2500">
        <v>0.27849761526232097</v>
      </c>
      <c r="BE2500">
        <v>0.52656995230524595</v>
      </c>
      <c r="BF2500">
        <v>0.197134340222576</v>
      </c>
      <c r="BG2500">
        <v>0.34936406995230501</v>
      </c>
      <c r="BI2500">
        <v>0.17743400526942299</v>
      </c>
      <c r="BJ2500">
        <v>-0.32943561208267103</v>
      </c>
      <c r="BK2500">
        <v>0.32943561208267103</v>
      </c>
      <c r="BL2500">
        <v>1.59840021233984</v>
      </c>
      <c r="BM2500">
        <v>0.11844197138314801</v>
      </c>
      <c r="BN2500">
        <v>0.57102719902510002</v>
      </c>
      <c r="BO2500">
        <v>3.4616144649738199</v>
      </c>
      <c r="BP2500">
        <v>1.0446314432717401</v>
      </c>
      <c r="BQ2500">
        <v>2.6789694991178301</v>
      </c>
      <c r="BR2500">
        <v>115.099233333333</v>
      </c>
      <c r="BS2500">
        <v>2.9078941063925799E-2</v>
      </c>
      <c r="BT2500">
        <v>352771.27855503</v>
      </c>
      <c r="BU2500">
        <v>5.5453105151764002E-8</v>
      </c>
    </row>
    <row r="2501" spans="3:73" x14ac:dyDescent="0.3">
      <c r="C2501">
        <v>819793</v>
      </c>
      <c r="D2501" t="s">
        <v>3637</v>
      </c>
      <c r="E2501" t="s">
        <v>653</v>
      </c>
      <c r="F2501" t="s">
        <v>3614</v>
      </c>
      <c r="G2501" t="s">
        <v>3638</v>
      </c>
      <c r="H2501" t="s">
        <v>3639</v>
      </c>
      <c r="I2501" t="s">
        <v>3640</v>
      </c>
      <c r="J2501">
        <v>2017</v>
      </c>
      <c r="K2501" t="s">
        <v>4062</v>
      </c>
      <c r="L2501">
        <v>46.628073000000001</v>
      </c>
      <c r="M2501">
        <v>1361198000</v>
      </c>
      <c r="N2501">
        <v>543707000</v>
      </c>
      <c r="O2501">
        <v>183727000</v>
      </c>
      <c r="P2501">
        <v>202675000</v>
      </c>
      <c r="Q2501">
        <v>136519000</v>
      </c>
      <c r="S2501">
        <v>454302000</v>
      </c>
      <c r="T2501">
        <v>55441000</v>
      </c>
      <c r="U2501">
        <v>166796000</v>
      </c>
      <c r="V2501">
        <v>788183000</v>
      </c>
      <c r="W2501">
        <v>161517000</v>
      </c>
      <c r="X2501">
        <v>44899000</v>
      </c>
      <c r="AA2501">
        <v>515919000</v>
      </c>
      <c r="AB2501">
        <v>569768000</v>
      </c>
      <c r="AC2501">
        <v>256876000</v>
      </c>
      <c r="AD2501">
        <v>534082000</v>
      </c>
      <c r="AF2501">
        <v>32200000</v>
      </c>
      <c r="AG2501">
        <v>77400000</v>
      </c>
      <c r="AH2501">
        <v>226700000</v>
      </c>
      <c r="AJ2501">
        <v>76151000</v>
      </c>
      <c r="AK2501">
        <v>30700000</v>
      </c>
      <c r="AM2501">
        <v>22123000</v>
      </c>
      <c r="AN2501">
        <v>5900000</v>
      </c>
      <c r="AO2501">
        <v>18602000</v>
      </c>
      <c r="AQ2501">
        <v>64216000</v>
      </c>
      <c r="AS2501">
        <v>71956000</v>
      </c>
      <c r="AT2501">
        <v>87637000</v>
      </c>
      <c r="AU2501">
        <v>-87637000</v>
      </c>
      <c r="AV2501">
        <v>12867000</v>
      </c>
      <c r="AW2501">
        <v>21869000</v>
      </c>
      <c r="AY2501">
        <v>0.19</v>
      </c>
      <c r="BA2501">
        <v>0.33591089545655101</v>
      </c>
      <c r="BB2501">
        <v>46625000</v>
      </c>
      <c r="BC2501">
        <v>46625000</v>
      </c>
      <c r="BD2501">
        <v>0.20566828407587101</v>
      </c>
      <c r="BE2501">
        <v>0.28326422584914002</v>
      </c>
      <c r="BF2501">
        <v>-0.10331274812527599</v>
      </c>
      <c r="BG2501">
        <v>0.34142037935597702</v>
      </c>
      <c r="BI2501">
        <v>0.16654447038564599</v>
      </c>
      <c r="BJ2501">
        <v>-0.38657697397441598</v>
      </c>
      <c r="BK2501">
        <v>0.38657697397441598</v>
      </c>
      <c r="BL2501">
        <v>0.73274986592420999</v>
      </c>
      <c r="BM2501">
        <v>0.13542126157918</v>
      </c>
      <c r="BN2501">
        <v>0.57903626070564296</v>
      </c>
      <c r="BO2501">
        <v>2.5064509192559901</v>
      </c>
      <c r="BP2501">
        <v>1.1375087452094801</v>
      </c>
      <c r="BQ2501">
        <v>2.5210225549013399</v>
      </c>
      <c r="BR2501">
        <v>245.410910526316</v>
      </c>
      <c r="BS2501">
        <v>1.03550918970528E-2</v>
      </c>
      <c r="BT2501">
        <v>469009.30261475698</v>
      </c>
      <c r="BU2501">
        <v>1.5549019723817399E-8</v>
      </c>
    </row>
    <row r="2502" spans="3:73" x14ac:dyDescent="0.3">
      <c r="C2502">
        <v>1944013</v>
      </c>
      <c r="D2502" t="s">
        <v>3744</v>
      </c>
      <c r="E2502" t="s">
        <v>380</v>
      </c>
      <c r="F2502" t="s">
        <v>3614</v>
      </c>
      <c r="G2502" t="s">
        <v>3745</v>
      </c>
      <c r="H2502" t="s">
        <v>3746</v>
      </c>
      <c r="I2502" t="s">
        <v>3747</v>
      </c>
      <c r="J2502">
        <v>2026</v>
      </c>
      <c r="K2502" t="s">
        <v>4062</v>
      </c>
      <c r="L2502">
        <v>188.579857</v>
      </c>
    </row>
    <row r="2503" spans="3:73" x14ac:dyDescent="0.3">
      <c r="C2503">
        <v>1944013</v>
      </c>
      <c r="D2503" t="s">
        <v>3744</v>
      </c>
      <c r="E2503" t="s">
        <v>380</v>
      </c>
      <c r="F2503" t="s">
        <v>3614</v>
      </c>
      <c r="G2503" t="s">
        <v>3745</v>
      </c>
      <c r="H2503" t="s">
        <v>3746</v>
      </c>
      <c r="I2503" t="s">
        <v>3747</v>
      </c>
      <c r="J2503">
        <v>2025</v>
      </c>
      <c r="K2503" t="s">
        <v>4062</v>
      </c>
      <c r="L2503">
        <v>173.328754</v>
      </c>
      <c r="M2503">
        <v>3853400000</v>
      </c>
      <c r="N2503">
        <v>2571400000</v>
      </c>
      <c r="O2503">
        <v>506500000</v>
      </c>
      <c r="P2503">
        <v>358700000</v>
      </c>
      <c r="Q2503">
        <v>376500000</v>
      </c>
      <c r="R2503">
        <v>343600000</v>
      </c>
      <c r="S2503">
        <v>278800000</v>
      </c>
      <c r="T2503">
        <v>149500000</v>
      </c>
      <c r="U2503">
        <v>683900000</v>
      </c>
      <c r="W2503">
        <v>465200000</v>
      </c>
      <c r="X2503">
        <v>189600000</v>
      </c>
      <c r="AA2503">
        <v>1148200000</v>
      </c>
      <c r="AB2503">
        <v>2061100000</v>
      </c>
      <c r="AD2503">
        <v>1531500000</v>
      </c>
      <c r="AE2503">
        <v>57600000</v>
      </c>
      <c r="AF2503">
        <v>57607816</v>
      </c>
      <c r="AH2503">
        <v>2305000000</v>
      </c>
      <c r="AJ2503">
        <v>424200000</v>
      </c>
      <c r="AK2503">
        <v>47800000</v>
      </c>
      <c r="AM2503">
        <v>101100000</v>
      </c>
      <c r="AN2503">
        <v>366600000</v>
      </c>
      <c r="AS2503">
        <v>50200000</v>
      </c>
      <c r="AV2503">
        <v>838800000</v>
      </c>
      <c r="AW2503">
        <v>52900000</v>
      </c>
      <c r="AX2503">
        <v>52900000</v>
      </c>
      <c r="AY2503">
        <v>6.38</v>
      </c>
      <c r="AZ2503">
        <v>378450000</v>
      </c>
      <c r="BA2503">
        <v>0.18403470715835099</v>
      </c>
      <c r="BI2503">
        <v>0.59817304198889298</v>
      </c>
      <c r="BM2503">
        <v>2.0737527114967499E-2</v>
      </c>
      <c r="BP2503">
        <v>1.08877901977644</v>
      </c>
      <c r="BQ2503">
        <v>4.71818572656922</v>
      </c>
      <c r="BR2503">
        <v>27.167516300940399</v>
      </c>
      <c r="BS2503">
        <v>0.177866187957887</v>
      </c>
      <c r="BT2503">
        <v>305200.37085133599</v>
      </c>
      <c r="BU2503">
        <v>5.3652780094124505E-7</v>
      </c>
    </row>
    <row r="2504" spans="3:73" x14ac:dyDescent="0.3">
      <c r="C2504">
        <v>1944013</v>
      </c>
      <c r="D2504" t="s">
        <v>3744</v>
      </c>
      <c r="E2504" t="s">
        <v>380</v>
      </c>
      <c r="F2504" t="s">
        <v>3614</v>
      </c>
      <c r="G2504" t="s">
        <v>3745</v>
      </c>
      <c r="H2504" t="s">
        <v>3746</v>
      </c>
      <c r="I2504" t="s">
        <v>3747</v>
      </c>
      <c r="J2504">
        <v>2024</v>
      </c>
      <c r="K2504" t="s">
        <v>4062</v>
      </c>
      <c r="L2504">
        <v>143.74111099999999</v>
      </c>
      <c r="M2504">
        <v>2641900000</v>
      </c>
      <c r="N2504">
        <v>1403200000</v>
      </c>
      <c r="O2504">
        <v>306700000</v>
      </c>
      <c r="P2504">
        <v>339100000</v>
      </c>
      <c r="Q2504">
        <v>380400000</v>
      </c>
      <c r="R2504">
        <v>330400000</v>
      </c>
      <c r="S2504">
        <v>261300000</v>
      </c>
      <c r="T2504">
        <v>159900000</v>
      </c>
      <c r="U2504">
        <v>661600000</v>
      </c>
      <c r="W2504">
        <v>543400000</v>
      </c>
      <c r="X2504">
        <v>188200000</v>
      </c>
      <c r="AA2504">
        <v>247000000</v>
      </c>
      <c r="AB2504">
        <v>1638700000</v>
      </c>
      <c r="AD2504">
        <v>1217800000</v>
      </c>
      <c r="AE2504">
        <v>57300000</v>
      </c>
      <c r="AF2504">
        <v>57290198</v>
      </c>
      <c r="AG2504">
        <v>222500000</v>
      </c>
      <c r="AH2504">
        <v>544100000</v>
      </c>
      <c r="AJ2504">
        <v>86200000</v>
      </c>
      <c r="AK2504">
        <v>46100000</v>
      </c>
      <c r="AM2504">
        <v>70300000</v>
      </c>
      <c r="AN2504">
        <v>294700000</v>
      </c>
      <c r="AS2504">
        <v>51000000</v>
      </c>
      <c r="AV2504">
        <v>-49700000</v>
      </c>
      <c r="AW2504">
        <v>46900000</v>
      </c>
      <c r="AX2504">
        <v>46900000</v>
      </c>
      <c r="AY2504">
        <v>1.41</v>
      </c>
      <c r="AZ2504">
        <v>366750000</v>
      </c>
      <c r="BA2504">
        <v>0.15842675978680401</v>
      </c>
      <c r="BG2504">
        <v>0.40893218158426797</v>
      </c>
      <c r="BI2504">
        <v>0.20595026306824599</v>
      </c>
      <c r="BM2504">
        <v>8.4727072229369593E-2</v>
      </c>
      <c r="BP2504">
        <v>0.56440927493559101</v>
      </c>
      <c r="BQ2504">
        <v>1.88222304011778</v>
      </c>
      <c r="BR2504">
        <v>101.94405035461</v>
      </c>
      <c r="BS2504">
        <v>0.17983767620674901</v>
      </c>
      <c r="BT2504">
        <v>326281.04565018998</v>
      </c>
      <c r="BU2504">
        <v>1.2368033594312601E-7</v>
      </c>
    </row>
    <row r="2505" spans="3:73" x14ac:dyDescent="0.3">
      <c r="C2505">
        <v>1944013</v>
      </c>
      <c r="D2505" t="s">
        <v>3744</v>
      </c>
      <c r="E2505" t="s">
        <v>380</v>
      </c>
      <c r="F2505" t="s">
        <v>3614</v>
      </c>
      <c r="G2505" t="s">
        <v>3745</v>
      </c>
      <c r="H2505" t="s">
        <v>3746</v>
      </c>
      <c r="I2505" t="s">
        <v>3747</v>
      </c>
      <c r="J2505">
        <v>2023</v>
      </c>
      <c r="K2505" t="s">
        <v>4062</v>
      </c>
      <c r="L2505">
        <v>80.909034000000005</v>
      </c>
      <c r="M2505">
        <v>2333600000</v>
      </c>
      <c r="N2505">
        <v>1090800000</v>
      </c>
      <c r="O2505">
        <v>329600000</v>
      </c>
      <c r="P2505">
        <v>306400000</v>
      </c>
      <c r="Q2505">
        <v>353100000</v>
      </c>
      <c r="R2505">
        <v>334500000</v>
      </c>
      <c r="S2505">
        <v>270500000</v>
      </c>
      <c r="T2505">
        <v>87900000</v>
      </c>
      <c r="U2505">
        <v>747700000</v>
      </c>
      <c r="W2505">
        <v>467100000</v>
      </c>
      <c r="X2505">
        <v>179100000</v>
      </c>
      <c r="AA2505">
        <v>248500000</v>
      </c>
      <c r="AB2505">
        <v>1357800000</v>
      </c>
      <c r="AC2505">
        <v>0</v>
      </c>
      <c r="AD2505">
        <v>960700000</v>
      </c>
      <c r="AE2505">
        <v>56900000</v>
      </c>
      <c r="AF2505">
        <v>56919443</v>
      </c>
      <c r="AJ2505">
        <v>283800000</v>
      </c>
      <c r="AK2505">
        <v>55900000</v>
      </c>
      <c r="AM2505">
        <v>63200000</v>
      </c>
      <c r="AN2505">
        <v>255900000</v>
      </c>
      <c r="AO2505">
        <v>22700000</v>
      </c>
      <c r="AS2505">
        <v>39300000</v>
      </c>
      <c r="AV2505">
        <v>-423200000</v>
      </c>
      <c r="AW2505">
        <v>57300000</v>
      </c>
      <c r="AX2505">
        <v>57300000</v>
      </c>
      <c r="AY2505">
        <v>4.51</v>
      </c>
      <c r="BB2505">
        <v>341800000</v>
      </c>
      <c r="BC2505">
        <v>341800000</v>
      </c>
      <c r="BO2505">
        <v>15.057268722467001</v>
      </c>
      <c r="BP2505">
        <v>0.70563048597730704</v>
      </c>
      <c r="BQ2505">
        <v>1.5793192035966599</v>
      </c>
      <c r="BR2505">
        <v>17.939918847006702</v>
      </c>
      <c r="BS2505">
        <v>0.18846663720724699</v>
      </c>
      <c r="BT2505">
        <v>708202.74532013305</v>
      </c>
      <c r="BU2505">
        <v>2.6874336672558599E-7</v>
      </c>
    </row>
    <row r="2506" spans="3:73" x14ac:dyDescent="0.3">
      <c r="C2506">
        <v>1944013</v>
      </c>
      <c r="D2506" t="s">
        <v>3744</v>
      </c>
      <c r="E2506" t="s">
        <v>380</v>
      </c>
      <c r="F2506" t="s">
        <v>3614</v>
      </c>
      <c r="G2506" t="s">
        <v>3745</v>
      </c>
      <c r="H2506" t="s">
        <v>3746</v>
      </c>
      <c r="I2506" t="s">
        <v>3747</v>
      </c>
      <c r="J2506">
        <v>2022</v>
      </c>
      <c r="K2506" t="s">
        <v>4062</v>
      </c>
      <c r="L2506">
        <v>62.230260000000001</v>
      </c>
    </row>
    <row r="2507" spans="3:73" x14ac:dyDescent="0.3">
      <c r="C2507">
        <v>1944013</v>
      </c>
      <c r="D2507" t="s">
        <v>3744</v>
      </c>
      <c r="E2507" t="s">
        <v>380</v>
      </c>
      <c r="F2507" t="s">
        <v>3614</v>
      </c>
      <c r="G2507" t="s">
        <v>3745</v>
      </c>
      <c r="H2507" t="s">
        <v>3746</v>
      </c>
      <c r="I2507" t="s">
        <v>3747</v>
      </c>
      <c r="J2507">
        <v>2021</v>
      </c>
      <c r="K2507" t="s">
        <v>4062</v>
      </c>
      <c r="L2507">
        <v>57.910854999999998</v>
      </c>
    </row>
    <row r="2508" spans="3:73" x14ac:dyDescent="0.3">
      <c r="C2508">
        <v>1944013</v>
      </c>
      <c r="D2508" t="s">
        <v>3744</v>
      </c>
      <c r="E2508" t="s">
        <v>380</v>
      </c>
      <c r="F2508" t="s">
        <v>3614</v>
      </c>
      <c r="G2508" t="s">
        <v>3745</v>
      </c>
      <c r="H2508" t="s">
        <v>3746</v>
      </c>
      <c r="I2508" t="s">
        <v>3747</v>
      </c>
      <c r="J2508">
        <v>2020</v>
      </c>
      <c r="K2508" t="s">
        <v>4062</v>
      </c>
      <c r="L2508">
        <v>36.405428999999998</v>
      </c>
    </row>
    <row r="2509" spans="3:73" x14ac:dyDescent="0.3">
      <c r="C2509">
        <v>1944013</v>
      </c>
      <c r="D2509" t="s">
        <v>3744</v>
      </c>
      <c r="E2509" t="s">
        <v>380</v>
      </c>
      <c r="F2509" t="s">
        <v>3614</v>
      </c>
      <c r="G2509" t="s">
        <v>3745</v>
      </c>
      <c r="H2509" t="s">
        <v>3746</v>
      </c>
      <c r="I2509" t="s">
        <v>3747</v>
      </c>
      <c r="J2509">
        <v>2019</v>
      </c>
      <c r="K2509" t="s">
        <v>4062</v>
      </c>
      <c r="L2509">
        <v>48.434651000000002</v>
      </c>
    </row>
    <row r="2510" spans="3:73" x14ac:dyDescent="0.3">
      <c r="C2510">
        <v>1944013</v>
      </c>
      <c r="D2510" t="s">
        <v>3744</v>
      </c>
      <c r="E2510" t="s">
        <v>380</v>
      </c>
      <c r="F2510" t="s">
        <v>3614</v>
      </c>
      <c r="G2510" t="s">
        <v>3745</v>
      </c>
      <c r="H2510" t="s">
        <v>3746</v>
      </c>
      <c r="I2510" t="s">
        <v>3747</v>
      </c>
      <c r="J2510">
        <v>2018</v>
      </c>
      <c r="K2510" t="s">
        <v>4062</v>
      </c>
      <c r="L2510">
        <v>51.546638000000002</v>
      </c>
    </row>
    <row r="2511" spans="3:73" x14ac:dyDescent="0.3">
      <c r="C2511">
        <v>1944013</v>
      </c>
      <c r="D2511" t="s">
        <v>3744</v>
      </c>
      <c r="E2511" t="s">
        <v>380</v>
      </c>
      <c r="F2511" t="s">
        <v>3614</v>
      </c>
      <c r="G2511" t="s">
        <v>3745</v>
      </c>
      <c r="H2511" t="s">
        <v>3746</v>
      </c>
      <c r="I2511" t="s">
        <v>3747</v>
      </c>
      <c r="J2511">
        <v>2017</v>
      </c>
      <c r="K2511" t="s">
        <v>4062</v>
      </c>
      <c r="L2511">
        <v>44.684795000000001</v>
      </c>
    </row>
    <row r="2512" spans="3:73" x14ac:dyDescent="0.3">
      <c r="C2512">
        <v>31107</v>
      </c>
      <c r="D2512" t="s">
        <v>3783</v>
      </c>
      <c r="E2512" t="s">
        <v>1510</v>
      </c>
      <c r="F2512" t="s">
        <v>3614</v>
      </c>
      <c r="G2512" t="s">
        <v>3624</v>
      </c>
      <c r="H2512" t="s">
        <v>3625</v>
      </c>
      <c r="I2512" t="s">
        <v>3784</v>
      </c>
      <c r="J2512">
        <v>2026</v>
      </c>
      <c r="K2512" t="s">
        <v>4062</v>
      </c>
      <c r="L2512">
        <v>19.39781</v>
      </c>
      <c r="M2512">
        <v>216676616</v>
      </c>
      <c r="N2512">
        <v>99267774</v>
      </c>
      <c r="O2512">
        <v>7412019</v>
      </c>
      <c r="P2512">
        <v>30128669</v>
      </c>
      <c r="Q2512">
        <v>56343756</v>
      </c>
      <c r="S2512">
        <v>26917343</v>
      </c>
      <c r="U2512">
        <v>58631336</v>
      </c>
      <c r="V2512">
        <v>92031287</v>
      </c>
      <c r="W2512">
        <v>27617480</v>
      </c>
      <c r="X2512">
        <v>16426259</v>
      </c>
      <c r="AA2512">
        <v>33902353</v>
      </c>
      <c r="AB2512">
        <v>124645329</v>
      </c>
      <c r="AC2512">
        <v>30067777</v>
      </c>
      <c r="AD2512">
        <v>137997382</v>
      </c>
      <c r="AE2512">
        <v>36337100</v>
      </c>
      <c r="AF2512">
        <v>6041767</v>
      </c>
      <c r="AG2512">
        <v>56958543</v>
      </c>
      <c r="AH2512">
        <v>248970345</v>
      </c>
      <c r="AJ2512">
        <v>10673309</v>
      </c>
      <c r="AK2512">
        <v>4064474</v>
      </c>
      <c r="AM2512">
        <v>1522345</v>
      </c>
      <c r="AN2512">
        <v>7132785</v>
      </c>
      <c r="AO2512">
        <v>2684603</v>
      </c>
      <c r="AP2512">
        <v>6586040</v>
      </c>
      <c r="AQ2512">
        <v>8865383</v>
      </c>
      <c r="AU2512">
        <v>-508922</v>
      </c>
      <c r="AV2512">
        <v>-16297392</v>
      </c>
      <c r="AW2512">
        <v>2681073</v>
      </c>
      <c r="AY2512">
        <v>1.17</v>
      </c>
      <c r="BA2512">
        <v>4.2869800417395097E-2</v>
      </c>
      <c r="BB2512">
        <v>11339733</v>
      </c>
      <c r="BC2512">
        <v>17925773</v>
      </c>
      <c r="BD2512">
        <v>7.1999631120726507E-2</v>
      </c>
      <c r="BE2512">
        <v>3.5608188597722301E-2</v>
      </c>
      <c r="BG2512">
        <v>0.22877641511883701</v>
      </c>
      <c r="BI2512">
        <v>1.14904113603103</v>
      </c>
      <c r="BJ2512">
        <v>-2.0441068995586602E-3</v>
      </c>
      <c r="BM2512">
        <v>1.6325133019356199E-2</v>
      </c>
      <c r="BN2512">
        <v>0.42474028208009301</v>
      </c>
      <c r="BO2512">
        <v>4.2239887983437399</v>
      </c>
      <c r="BP2512">
        <v>0.26838143813266102</v>
      </c>
      <c r="BQ2512">
        <v>1.55423369547113</v>
      </c>
      <c r="BR2512">
        <v>16.579324786324801</v>
      </c>
      <c r="BS2512">
        <v>5.7224647383296599E-2</v>
      </c>
      <c r="BT2512">
        <v>138215.24182369001</v>
      </c>
      <c r="BU2512">
        <v>1.82080129934111E-7</v>
      </c>
    </row>
    <row r="2513" spans="3:73" x14ac:dyDescent="0.3">
      <c r="C2513">
        <v>31107</v>
      </c>
      <c r="D2513" t="s">
        <v>3783</v>
      </c>
      <c r="E2513" t="s">
        <v>1510</v>
      </c>
      <c r="F2513" t="s">
        <v>3614</v>
      </c>
      <c r="G2513" t="s">
        <v>3624</v>
      </c>
      <c r="H2513" t="s">
        <v>3625</v>
      </c>
      <c r="I2513" t="s">
        <v>3784</v>
      </c>
      <c r="J2513">
        <v>2025</v>
      </c>
      <c r="K2513" t="s">
        <v>4062</v>
      </c>
      <c r="L2513">
        <v>22.568275</v>
      </c>
    </row>
    <row r="2514" spans="3:73" x14ac:dyDescent="0.3">
      <c r="C2514">
        <v>31107</v>
      </c>
      <c r="D2514" t="s">
        <v>3783</v>
      </c>
      <c r="E2514" t="s">
        <v>1510</v>
      </c>
      <c r="F2514" t="s">
        <v>3614</v>
      </c>
      <c r="G2514" t="s">
        <v>3624</v>
      </c>
      <c r="H2514" t="s">
        <v>3625</v>
      </c>
      <c r="I2514" t="s">
        <v>3784</v>
      </c>
      <c r="J2514">
        <v>2024</v>
      </c>
      <c r="K2514" t="s">
        <v>4062</v>
      </c>
      <c r="L2514">
        <v>27.964511000000002</v>
      </c>
      <c r="M2514">
        <v>235308747</v>
      </c>
      <c r="N2514">
        <v>115622751</v>
      </c>
      <c r="O2514">
        <v>14010388</v>
      </c>
      <c r="P2514">
        <v>35515632</v>
      </c>
      <c r="Q2514">
        <v>55209598</v>
      </c>
      <c r="S2514">
        <v>27510060</v>
      </c>
      <c r="U2514">
        <v>58509384</v>
      </c>
      <c r="V2514">
        <v>114617348</v>
      </c>
      <c r="W2514">
        <v>44794791</v>
      </c>
      <c r="X2514">
        <v>19650970</v>
      </c>
      <c r="AA2514">
        <v>42244511</v>
      </c>
      <c r="AB2514">
        <v>120691399</v>
      </c>
      <c r="AC2514">
        <v>26338309</v>
      </c>
      <c r="AD2514">
        <v>133545670</v>
      </c>
      <c r="AE2514">
        <v>35443009</v>
      </c>
      <c r="AF2514">
        <v>6163138</v>
      </c>
      <c r="AG2514">
        <v>67267160</v>
      </c>
      <c r="AH2514">
        <v>272751967</v>
      </c>
      <c r="AJ2514">
        <v>20149004</v>
      </c>
      <c r="AK2514">
        <v>4888496</v>
      </c>
      <c r="AM2514">
        <v>3858796</v>
      </c>
      <c r="AN2514">
        <v>-8529217</v>
      </c>
      <c r="AO2514">
        <v>2721318</v>
      </c>
      <c r="AP2514">
        <v>5888050</v>
      </c>
      <c r="AQ2514">
        <v>19386050</v>
      </c>
      <c r="AU2514">
        <v>-7888050</v>
      </c>
      <c r="AV2514">
        <v>-4823895</v>
      </c>
      <c r="AW2514">
        <v>2730281</v>
      </c>
      <c r="AY2514">
        <v>-1.37</v>
      </c>
      <c r="AZ2514">
        <v>57240902.5</v>
      </c>
      <c r="BA2514">
        <v>7.3872992453982905E-2</v>
      </c>
      <c r="BB2514">
        <v>-1949103</v>
      </c>
      <c r="BC2514">
        <v>3938947</v>
      </c>
      <c r="BD2514">
        <v>1.44414980515979E-2</v>
      </c>
      <c r="BE2514">
        <v>7.1075747732371103E-2</v>
      </c>
      <c r="BG2514">
        <v>0.24662392260584501</v>
      </c>
      <c r="BI2514">
        <v>1.1591237915180399</v>
      </c>
      <c r="BJ2514">
        <v>-2.8920231398367899E-2</v>
      </c>
      <c r="BM2514">
        <v>1.79228624958001E-2</v>
      </c>
      <c r="BN2514">
        <v>0.48709344408688698</v>
      </c>
      <c r="BO2514">
        <v>-0.71623492734035499</v>
      </c>
      <c r="BP2514">
        <v>0.31276824128948399</v>
      </c>
      <c r="BQ2514">
        <v>1.3486646918388301</v>
      </c>
      <c r="BR2514">
        <v>-20.4120518248175</v>
      </c>
      <c r="BS2514">
        <v>-7.0669634047410501E-2</v>
      </c>
      <c r="BT2514">
        <v>97633.783047377394</v>
      </c>
      <c r="BU2514">
        <v>-3.17432562613679E-7</v>
      </c>
    </row>
    <row r="2515" spans="3:73" x14ac:dyDescent="0.3">
      <c r="C2515">
        <v>31107</v>
      </c>
      <c r="D2515" t="s">
        <v>3783</v>
      </c>
      <c r="E2515" t="s">
        <v>1510</v>
      </c>
      <c r="F2515" t="s">
        <v>3614</v>
      </c>
      <c r="G2515" t="s">
        <v>3624</v>
      </c>
      <c r="H2515" t="s">
        <v>3625</v>
      </c>
      <c r="I2515" t="s">
        <v>3784</v>
      </c>
      <c r="J2515">
        <v>2023</v>
      </c>
      <c r="K2515" t="s">
        <v>4062</v>
      </c>
      <c r="L2515">
        <v>17.768554999999999</v>
      </c>
      <c r="M2515">
        <v>252039201</v>
      </c>
      <c r="N2515">
        <v>112236708</v>
      </c>
      <c r="P2515">
        <v>37057488</v>
      </c>
      <c r="Q2515">
        <v>59272207</v>
      </c>
      <c r="R2515">
        <v>252039201</v>
      </c>
      <c r="S2515">
        <v>28289761</v>
      </c>
      <c r="U2515">
        <v>70776893</v>
      </c>
      <c r="V2515">
        <v>119558617</v>
      </c>
      <c r="W2515">
        <v>42733726</v>
      </c>
      <c r="X2515">
        <v>25319473</v>
      </c>
      <c r="AA2515">
        <v>43935735</v>
      </c>
      <c r="AB2515">
        <v>132480584</v>
      </c>
      <c r="AC2515">
        <v>23280467</v>
      </c>
      <c r="AD2515">
        <v>144805168</v>
      </c>
      <c r="AE2515">
        <v>33950859</v>
      </c>
      <c r="AF2515">
        <v>6217370</v>
      </c>
      <c r="AG2515">
        <v>64953144</v>
      </c>
      <c r="AH2515">
        <v>273454857</v>
      </c>
      <c r="AJ2515">
        <v>15183330</v>
      </c>
      <c r="AK2515">
        <v>5592355</v>
      </c>
      <c r="AM2515">
        <v>-2406940</v>
      </c>
      <c r="AN2515">
        <v>8585002</v>
      </c>
      <c r="AO2515">
        <v>3506598</v>
      </c>
      <c r="AQ2515">
        <v>26482062</v>
      </c>
      <c r="AS2515">
        <v>7466483</v>
      </c>
      <c r="AU2515">
        <v>-5430298</v>
      </c>
      <c r="AV2515">
        <v>-22902278</v>
      </c>
      <c r="AY2515">
        <v>1.38</v>
      </c>
      <c r="AZ2515">
        <v>61954399</v>
      </c>
      <c r="BA2515">
        <v>5.5524082353380903E-2</v>
      </c>
      <c r="BB2515">
        <v>9684660</v>
      </c>
      <c r="BC2515">
        <v>9684660</v>
      </c>
      <c r="BD2515">
        <v>3.5415937044409498E-2</v>
      </c>
      <c r="BE2515">
        <v>9.6842536609251004E-2</v>
      </c>
      <c r="BG2515">
        <v>0.23752784906651001</v>
      </c>
      <c r="BI2515">
        <v>1.0849695440829501</v>
      </c>
      <c r="BJ2515">
        <v>-1.98581150087234E-2</v>
      </c>
      <c r="BM2515">
        <v>2.045074299046E-2</v>
      </c>
      <c r="BN2515">
        <v>0.47436516433013098</v>
      </c>
      <c r="BO2515">
        <v>2.76183925274582</v>
      </c>
      <c r="BQ2515">
        <v>1.2394075115284799</v>
      </c>
      <c r="BR2515">
        <v>12.8757644927536</v>
      </c>
      <c r="BS2515">
        <v>6.4801963735304793E-2</v>
      </c>
      <c r="BU2515">
        <v>1.8508829867477E-7</v>
      </c>
    </row>
    <row r="2516" spans="3:73" x14ac:dyDescent="0.3">
      <c r="C2516">
        <v>31107</v>
      </c>
      <c r="D2516" t="s">
        <v>3783</v>
      </c>
      <c r="E2516" t="s">
        <v>1510</v>
      </c>
      <c r="F2516" t="s">
        <v>3614</v>
      </c>
      <c r="G2516" t="s">
        <v>3624</v>
      </c>
      <c r="H2516" t="s">
        <v>3625</v>
      </c>
      <c r="I2516" t="s">
        <v>3784</v>
      </c>
      <c r="J2516">
        <v>2022</v>
      </c>
      <c r="K2516" t="s">
        <v>4062</v>
      </c>
      <c r="L2516">
        <v>20.424648000000001</v>
      </c>
      <c r="M2516">
        <v>261523033</v>
      </c>
      <c r="N2516">
        <v>125315558</v>
      </c>
      <c r="O2516">
        <v>10187522</v>
      </c>
      <c r="P2516">
        <v>42886250</v>
      </c>
      <c r="Q2516">
        <v>64636591</v>
      </c>
      <c r="R2516">
        <v>262906744</v>
      </c>
      <c r="S2516">
        <v>26112092</v>
      </c>
      <c r="U2516">
        <v>70777459</v>
      </c>
      <c r="V2516">
        <v>134908338</v>
      </c>
      <c r="W2516">
        <v>46981453</v>
      </c>
      <c r="X2516">
        <v>27638317</v>
      </c>
      <c r="AA2516">
        <v>64147028</v>
      </c>
      <c r="AB2516">
        <v>126614695</v>
      </c>
      <c r="AC2516">
        <v>22544684</v>
      </c>
      <c r="AD2516">
        <v>138985852</v>
      </c>
      <c r="AE2516">
        <v>33586165</v>
      </c>
      <c r="AF2516">
        <v>6221976</v>
      </c>
      <c r="AG2516">
        <v>58616246</v>
      </c>
      <c r="AH2516">
        <v>279265146</v>
      </c>
      <c r="AJ2516">
        <v>14166318</v>
      </c>
      <c r="AK2516">
        <v>4241211</v>
      </c>
      <c r="AM2516">
        <v>414855</v>
      </c>
      <c r="AN2516">
        <v>12301918</v>
      </c>
      <c r="AO2516">
        <v>2275612</v>
      </c>
      <c r="AQ2516">
        <v>7328346</v>
      </c>
      <c r="AS2516">
        <v>7235143</v>
      </c>
      <c r="AU2516">
        <v>5090269</v>
      </c>
      <c r="AV2516">
        <v>-11775857</v>
      </c>
      <c r="AY2516">
        <v>1.98</v>
      </c>
      <c r="BA2516">
        <v>5.07271251099842E-2</v>
      </c>
      <c r="BB2516">
        <v>14992385</v>
      </c>
      <c r="BC2516">
        <v>14992385</v>
      </c>
      <c r="BD2516">
        <v>5.3685127609873699E-2</v>
      </c>
      <c r="BE2516">
        <v>2.6241534631034801E-2</v>
      </c>
      <c r="BG2516">
        <v>0.20989459959317699</v>
      </c>
      <c r="BI2516">
        <v>1.0678414929517901</v>
      </c>
      <c r="BJ2516">
        <v>1.8227369483479999E-2</v>
      </c>
      <c r="BM2516">
        <v>1.51870402044371E-2</v>
      </c>
      <c r="BN2516">
        <v>0.51585642936467502</v>
      </c>
      <c r="BO2516">
        <v>6.5882870190524603</v>
      </c>
      <c r="BP2516">
        <v>0.21684135652424399</v>
      </c>
      <c r="BQ2516">
        <v>1.29155151927719</v>
      </c>
      <c r="BR2516">
        <v>10.315478787878799</v>
      </c>
      <c r="BS2516">
        <v>9.7160270377778801E-2</v>
      </c>
      <c r="BU2516">
        <v>3.1940054856981599E-7</v>
      </c>
    </row>
    <row r="2517" spans="3:73" x14ac:dyDescent="0.3">
      <c r="C2517">
        <v>31107</v>
      </c>
      <c r="D2517" t="s">
        <v>3783</v>
      </c>
      <c r="E2517" t="s">
        <v>1510</v>
      </c>
      <c r="F2517" t="s">
        <v>3614</v>
      </c>
      <c r="G2517" t="s">
        <v>3624</v>
      </c>
      <c r="H2517" t="s">
        <v>3625</v>
      </c>
      <c r="I2517" t="s">
        <v>3784</v>
      </c>
      <c r="J2517">
        <v>2021</v>
      </c>
      <c r="K2517" t="s">
        <v>4062</v>
      </c>
      <c r="L2517">
        <v>25.939456</v>
      </c>
    </row>
    <row r="2518" spans="3:73" x14ac:dyDescent="0.3">
      <c r="C2518">
        <v>31107</v>
      </c>
      <c r="D2518" t="s">
        <v>3783</v>
      </c>
      <c r="E2518" t="s">
        <v>1510</v>
      </c>
      <c r="F2518" t="s">
        <v>3614</v>
      </c>
      <c r="G2518" t="s">
        <v>3624</v>
      </c>
      <c r="H2518" t="s">
        <v>3625</v>
      </c>
      <c r="I2518" t="s">
        <v>3784</v>
      </c>
      <c r="J2518">
        <v>2020</v>
      </c>
      <c r="K2518" t="s">
        <v>4062</v>
      </c>
      <c r="L2518">
        <v>19.019646999999999</v>
      </c>
      <c r="M2518">
        <v>275528354</v>
      </c>
      <c r="N2518">
        <v>111735772</v>
      </c>
      <c r="O2518">
        <v>16101635</v>
      </c>
      <c r="Q2518">
        <v>53112393</v>
      </c>
      <c r="S2518">
        <v>39951973</v>
      </c>
      <c r="U2518">
        <v>76895015</v>
      </c>
      <c r="V2518">
        <v>171221895</v>
      </c>
      <c r="W2518">
        <v>40665960</v>
      </c>
      <c r="X2518">
        <v>23507719</v>
      </c>
      <c r="AA2518">
        <v>88693492</v>
      </c>
      <c r="AB2518">
        <v>104306459</v>
      </c>
      <c r="AC2518">
        <v>-20537962</v>
      </c>
      <c r="AD2518">
        <v>122840131</v>
      </c>
      <c r="AE2518">
        <v>31501041</v>
      </c>
      <c r="AF2518">
        <v>6246896</v>
      </c>
      <c r="AG2518">
        <v>53658477</v>
      </c>
      <c r="AJ2518">
        <v>7000254</v>
      </c>
      <c r="AK2518">
        <v>3131035</v>
      </c>
      <c r="AM2518">
        <v>620090</v>
      </c>
      <c r="AN2518">
        <v>5405522</v>
      </c>
      <c r="AO2518">
        <v>2744800</v>
      </c>
      <c r="AP2518">
        <v>8477512</v>
      </c>
      <c r="AQ2518">
        <v>20688762</v>
      </c>
      <c r="AU2518">
        <v>-9111319</v>
      </c>
      <c r="AV2518">
        <v>-13183591</v>
      </c>
      <c r="AX2518">
        <v>-2754502</v>
      </c>
      <c r="AY2518">
        <v>0.87</v>
      </c>
      <c r="AZ2518">
        <v>53855829.5</v>
      </c>
      <c r="BB2518">
        <v>8770412</v>
      </c>
      <c r="BC2518">
        <v>17247924</v>
      </c>
      <c r="BN2518">
        <v>0.62143112501590303</v>
      </c>
      <c r="BO2518">
        <v>3.1952827164092099</v>
      </c>
      <c r="BP2518">
        <v>0.39594872468275699</v>
      </c>
      <c r="BQ2518">
        <v>1.4415835504682499</v>
      </c>
      <c r="BR2518">
        <v>21.861663218390799</v>
      </c>
      <c r="BS2518">
        <v>5.1823463779937198E-2</v>
      </c>
      <c r="BU2518">
        <v>1.5863919692643399E-7</v>
      </c>
    </row>
    <row r="2519" spans="3:73" x14ac:dyDescent="0.3">
      <c r="C2519">
        <v>31107</v>
      </c>
      <c r="D2519" t="s">
        <v>3783</v>
      </c>
      <c r="E2519" t="s">
        <v>1510</v>
      </c>
      <c r="F2519" t="s">
        <v>3614</v>
      </c>
      <c r="G2519" t="s">
        <v>3624</v>
      </c>
      <c r="H2519" t="s">
        <v>3625</v>
      </c>
      <c r="I2519" t="s">
        <v>3784</v>
      </c>
      <c r="J2519">
        <v>2019</v>
      </c>
      <c r="K2519" t="s">
        <v>4062</v>
      </c>
      <c r="L2519">
        <v>23.534162999999999</v>
      </c>
      <c r="M2519">
        <v>280662976</v>
      </c>
      <c r="N2519">
        <v>114915483</v>
      </c>
      <c r="O2519">
        <v>17996505</v>
      </c>
      <c r="P2519">
        <v>37941900</v>
      </c>
      <c r="Q2519">
        <v>54599266</v>
      </c>
      <c r="R2519">
        <v>280662976</v>
      </c>
      <c r="S2519">
        <v>42022613</v>
      </c>
      <c r="U2519">
        <v>79518012</v>
      </c>
      <c r="W2519">
        <v>31931343</v>
      </c>
      <c r="X2519">
        <v>19960507</v>
      </c>
      <c r="AA2519">
        <v>98765233</v>
      </c>
      <c r="AB2519">
        <v>105437257</v>
      </c>
      <c r="AC2519">
        <v>20169098</v>
      </c>
      <c r="AD2519">
        <v>120189111</v>
      </c>
      <c r="AE2519">
        <v>30651815</v>
      </c>
      <c r="AF2519">
        <v>6240705</v>
      </c>
      <c r="AG2519">
        <v>61852549</v>
      </c>
      <c r="AJ2519">
        <v>17457854</v>
      </c>
      <c r="AK2519">
        <v>6024567</v>
      </c>
      <c r="AM2519">
        <v>2939829</v>
      </c>
      <c r="AN2519">
        <v>13266142</v>
      </c>
      <c r="AO2519">
        <v>1857961</v>
      </c>
      <c r="AQ2519">
        <v>22958164</v>
      </c>
      <c r="AS2519">
        <v>6454881</v>
      </c>
      <c r="AU2519">
        <v>-85772579</v>
      </c>
      <c r="AV2519">
        <v>66970861</v>
      </c>
      <c r="AX2519">
        <v>2748393</v>
      </c>
      <c r="AY2519">
        <v>2.13</v>
      </c>
      <c r="AZ2519">
        <v>53686237.5</v>
      </c>
      <c r="BB2519">
        <v>18063932</v>
      </c>
      <c r="BC2519">
        <v>18063932</v>
      </c>
      <c r="BO2519">
        <v>9.7224495024384296</v>
      </c>
      <c r="BP2519">
        <v>0.56360000266822496</v>
      </c>
      <c r="BQ2519">
        <v>1.8889345493548499</v>
      </c>
      <c r="BR2519">
        <v>11.0489028169014</v>
      </c>
      <c r="BS2519">
        <v>0.125820249667534</v>
      </c>
      <c r="BU2519">
        <v>4.7542745910015499E-7</v>
      </c>
    </row>
    <row r="2520" spans="3:73" x14ac:dyDescent="0.3">
      <c r="C2520">
        <v>31107</v>
      </c>
      <c r="D2520" t="s">
        <v>3783</v>
      </c>
      <c r="E2520" t="s">
        <v>1510</v>
      </c>
      <c r="F2520" t="s">
        <v>3614</v>
      </c>
      <c r="G2520" t="s">
        <v>3624</v>
      </c>
      <c r="H2520" t="s">
        <v>3625</v>
      </c>
      <c r="I2520" t="s">
        <v>3784</v>
      </c>
      <c r="J2520">
        <v>2018</v>
      </c>
      <c r="K2520" t="s">
        <v>4062</v>
      </c>
      <c r="L2520">
        <v>23.899654000000002</v>
      </c>
      <c r="M2520">
        <v>181247567</v>
      </c>
      <c r="N2520">
        <v>101190025</v>
      </c>
      <c r="O2520">
        <v>13925765</v>
      </c>
      <c r="P2520">
        <v>30285316</v>
      </c>
      <c r="Q2520">
        <v>52773209</v>
      </c>
      <c r="R2520">
        <v>181247567</v>
      </c>
      <c r="S2520">
        <v>29853377</v>
      </c>
      <c r="U2520">
        <v>34840376</v>
      </c>
      <c r="W2520">
        <v>30148100</v>
      </c>
      <c r="X2520">
        <v>18497626</v>
      </c>
      <c r="AA2520">
        <v>28675000</v>
      </c>
      <c r="AB2520">
        <v>96868639</v>
      </c>
      <c r="AC2520">
        <v>20169098</v>
      </c>
      <c r="AD2520">
        <v>109671362</v>
      </c>
      <c r="AE2520">
        <v>29994890</v>
      </c>
      <c r="AF2520">
        <v>6231258</v>
      </c>
      <c r="AG2520">
        <v>58725045</v>
      </c>
      <c r="AJ2520">
        <v>17859341</v>
      </c>
      <c r="AK2520">
        <v>6950969</v>
      </c>
      <c r="AM2520">
        <v>3084392</v>
      </c>
      <c r="AN2520">
        <v>14505937</v>
      </c>
      <c r="AO2520">
        <v>1202272</v>
      </c>
      <c r="AQ2520">
        <v>12876062</v>
      </c>
      <c r="AS2520">
        <v>5329208</v>
      </c>
      <c r="AU2520">
        <v>-10405230</v>
      </c>
      <c r="AV2520">
        <v>-10369853</v>
      </c>
      <c r="AX2520">
        <v>2756478</v>
      </c>
      <c r="AY2520">
        <v>2.3199999999999998</v>
      </c>
      <c r="AZ2520">
        <v>50020983</v>
      </c>
      <c r="BB2520">
        <v>18792601</v>
      </c>
      <c r="BC2520">
        <v>18792601</v>
      </c>
      <c r="BO2520">
        <v>15.6309063173724</v>
      </c>
      <c r="BP2520">
        <v>0.46191186177570098</v>
      </c>
      <c r="BQ2520">
        <v>1.6059657490853501</v>
      </c>
      <c r="BR2520">
        <v>10.301575</v>
      </c>
      <c r="BS2520">
        <v>0.14974853729492399</v>
      </c>
      <c r="BU2520">
        <v>5.7239575008378104E-7</v>
      </c>
    </row>
    <row r="2521" spans="3:73" x14ac:dyDescent="0.3">
      <c r="C2521">
        <v>31107</v>
      </c>
      <c r="D2521" t="s">
        <v>3783</v>
      </c>
      <c r="E2521" t="s">
        <v>1510</v>
      </c>
      <c r="F2521" t="s">
        <v>3614</v>
      </c>
      <c r="G2521" t="s">
        <v>3624</v>
      </c>
      <c r="H2521" t="s">
        <v>3625</v>
      </c>
      <c r="I2521" t="s">
        <v>3784</v>
      </c>
      <c r="J2521">
        <v>2017</v>
      </c>
      <c r="K2521" t="s">
        <v>4062</v>
      </c>
      <c r="L2521">
        <v>23.241061999999999</v>
      </c>
      <c r="M2521">
        <v>176458397</v>
      </c>
      <c r="N2521">
        <v>100065600</v>
      </c>
      <c r="O2521">
        <v>22275477</v>
      </c>
      <c r="P2521">
        <v>27119910</v>
      </c>
      <c r="Q2521">
        <v>47268757</v>
      </c>
      <c r="R2521">
        <v>176458397</v>
      </c>
      <c r="S2521">
        <v>29192394</v>
      </c>
      <c r="U2521">
        <v>32228891</v>
      </c>
      <c r="W2521">
        <v>31314682</v>
      </c>
      <c r="X2521">
        <v>14712414</v>
      </c>
      <c r="AA2521">
        <v>35225000</v>
      </c>
      <c r="AB2521">
        <v>86930590</v>
      </c>
      <c r="AC2521">
        <v>19105723</v>
      </c>
      <c r="AD2521">
        <v>97921903</v>
      </c>
      <c r="AE2521">
        <v>29501123</v>
      </c>
      <c r="AF2521">
        <v>6263245</v>
      </c>
      <c r="AG2521">
        <v>13842715</v>
      </c>
      <c r="AJ2521">
        <v>12276701</v>
      </c>
      <c r="AK2521">
        <v>3678481</v>
      </c>
      <c r="AM2521">
        <v>6409687</v>
      </c>
      <c r="AN2521">
        <v>-168769</v>
      </c>
      <c r="AO2521">
        <v>976512</v>
      </c>
      <c r="AQ2521">
        <v>11180182</v>
      </c>
      <c r="AS2521">
        <v>4719185</v>
      </c>
      <c r="AU2521">
        <v>-42796849</v>
      </c>
      <c r="AV2521">
        <v>30684718</v>
      </c>
      <c r="AX2521">
        <v>2754568</v>
      </c>
      <c r="AY2521">
        <v>-0.03</v>
      </c>
      <c r="BB2521">
        <v>7217430</v>
      </c>
      <c r="BC2521">
        <v>7217430</v>
      </c>
      <c r="BO2521">
        <v>7.3910305249705104</v>
      </c>
      <c r="BP2521">
        <v>0.71134290937394795</v>
      </c>
      <c r="BQ2521">
        <v>1.68600923362402</v>
      </c>
      <c r="BR2521">
        <v>-774.70206666666695</v>
      </c>
      <c r="BS2521">
        <v>-1.9414224612992999E-3</v>
      </c>
      <c r="BU2521">
        <v>-8.02055824077577E-9</v>
      </c>
    </row>
    <row r="2522" spans="3:73" x14ac:dyDescent="0.3">
      <c r="C2522">
        <v>866706</v>
      </c>
      <c r="D2522" t="s">
        <v>3795</v>
      </c>
      <c r="E2522" t="s">
        <v>540</v>
      </c>
      <c r="F2522" t="s">
        <v>3614</v>
      </c>
      <c r="G2522" t="s">
        <v>3796</v>
      </c>
      <c r="H2522" t="s">
        <v>3797</v>
      </c>
      <c r="I2522" t="s">
        <v>3798</v>
      </c>
      <c r="J2522">
        <v>2026</v>
      </c>
      <c r="K2522" t="s">
        <v>4062</v>
      </c>
      <c r="L2522">
        <v>267.18859099999997</v>
      </c>
    </row>
    <row r="2523" spans="3:73" x14ac:dyDescent="0.3">
      <c r="C2523">
        <v>866706</v>
      </c>
      <c r="D2523" t="s">
        <v>3795</v>
      </c>
      <c r="E2523" t="s">
        <v>540</v>
      </c>
      <c r="F2523" t="s">
        <v>3614</v>
      </c>
      <c r="G2523" t="s">
        <v>3796</v>
      </c>
      <c r="H2523" t="s">
        <v>3797</v>
      </c>
      <c r="I2523" t="s">
        <v>3798</v>
      </c>
      <c r="J2523">
        <v>2025</v>
      </c>
      <c r="K2523" t="s">
        <v>4062</v>
      </c>
      <c r="L2523">
        <v>187.17030500000001</v>
      </c>
      <c r="M2523">
        <v>2410388000</v>
      </c>
      <c r="N2523">
        <v>688506000</v>
      </c>
      <c r="O2523">
        <v>101350000</v>
      </c>
      <c r="P2523">
        <v>253554000</v>
      </c>
      <c r="Q2523">
        <v>217807000</v>
      </c>
      <c r="S2523">
        <v>172493000</v>
      </c>
      <c r="T2523">
        <v>723973000</v>
      </c>
      <c r="U2523">
        <v>761931000</v>
      </c>
      <c r="V2523">
        <v>869517000</v>
      </c>
      <c r="W2523">
        <v>508148000</v>
      </c>
      <c r="X2523">
        <v>96534000</v>
      </c>
      <c r="Z2523">
        <v>20000000</v>
      </c>
      <c r="AA2523">
        <v>186000000</v>
      </c>
      <c r="AB2523">
        <v>1540871000</v>
      </c>
      <c r="AC2523">
        <v>147075000</v>
      </c>
      <c r="AD2523">
        <v>1373911000</v>
      </c>
      <c r="AE2523">
        <v>309000</v>
      </c>
      <c r="AI2523">
        <v>634303000</v>
      </c>
      <c r="AJ2523">
        <v>170355000</v>
      </c>
      <c r="AK2523">
        <v>23000000</v>
      </c>
      <c r="AM2523">
        <v>36554000</v>
      </c>
      <c r="AN2523">
        <v>299223000</v>
      </c>
      <c r="AO2523">
        <v>17502000</v>
      </c>
      <c r="AQ2523">
        <v>241939000</v>
      </c>
      <c r="AS2523">
        <v>75021000</v>
      </c>
      <c r="AT2523">
        <v>36322000</v>
      </c>
      <c r="AU2523">
        <v>-255789000</v>
      </c>
      <c r="AV2523">
        <v>49541000</v>
      </c>
      <c r="AW2523">
        <v>8262000</v>
      </c>
      <c r="AY2523">
        <v>11.59</v>
      </c>
      <c r="AZ2523">
        <v>213485500</v>
      </c>
      <c r="BB2523">
        <v>353279000</v>
      </c>
      <c r="BC2523">
        <v>353279000</v>
      </c>
      <c r="BH2523">
        <v>2.97117602834853</v>
      </c>
      <c r="BL2523">
        <v>6.6609492869335396</v>
      </c>
      <c r="BN2523">
        <v>0.36073735846677002</v>
      </c>
      <c r="BO2523">
        <v>20.185064564049799</v>
      </c>
      <c r="BP2523">
        <v>0.199449766603431</v>
      </c>
      <c r="BQ2523">
        <v>0.92630296685217695</v>
      </c>
      <c r="BR2523">
        <v>16.149292924935299</v>
      </c>
      <c r="BS2523">
        <v>0.19419081805030999</v>
      </c>
      <c r="BT2523">
        <v>44141.617443001996</v>
      </c>
      <c r="BU2523">
        <v>1.4078426000294601E-6</v>
      </c>
    </row>
    <row r="2524" spans="3:73" x14ac:dyDescent="0.3">
      <c r="C2524">
        <v>866706</v>
      </c>
      <c r="D2524" t="s">
        <v>3795</v>
      </c>
      <c r="E2524" t="s">
        <v>540</v>
      </c>
      <c r="F2524" t="s">
        <v>3614</v>
      </c>
      <c r="G2524" t="s">
        <v>3796</v>
      </c>
      <c r="H2524" t="s">
        <v>3797</v>
      </c>
      <c r="I2524" t="s">
        <v>3798</v>
      </c>
      <c r="J2524">
        <v>2024</v>
      </c>
      <c r="K2524" t="s">
        <v>4062</v>
      </c>
      <c r="L2524">
        <v>114.237334</v>
      </c>
      <c r="M2524">
        <v>1838620000</v>
      </c>
      <c r="N2524">
        <v>668649000</v>
      </c>
      <c r="O2524">
        <v>65963000</v>
      </c>
      <c r="P2524">
        <v>240680000</v>
      </c>
      <c r="Q2524">
        <v>209164000</v>
      </c>
      <c r="S2524">
        <v>170596000</v>
      </c>
      <c r="T2524">
        <v>407602000</v>
      </c>
      <c r="U2524">
        <v>539899000</v>
      </c>
      <c r="V2524">
        <v>601270000</v>
      </c>
      <c r="W2524">
        <v>349854000</v>
      </c>
      <c r="X2524">
        <v>98371000</v>
      </c>
      <c r="Z2524">
        <v>20000000</v>
      </c>
      <c r="AA2524">
        <v>122000000</v>
      </c>
      <c r="AB2524">
        <v>1237350000</v>
      </c>
      <c r="AC2524">
        <v>147075000</v>
      </c>
      <c r="AD2524">
        <v>1082950000</v>
      </c>
      <c r="AE2524">
        <v>308000</v>
      </c>
      <c r="AI2524">
        <v>622741000</v>
      </c>
      <c r="AK2524">
        <v>12000000</v>
      </c>
      <c r="AM2524">
        <v>28008000</v>
      </c>
      <c r="AN2524">
        <v>101881000</v>
      </c>
      <c r="AO2524">
        <v>15200000</v>
      </c>
      <c r="AQ2524">
        <v>127542000</v>
      </c>
      <c r="AS2524">
        <v>55409000</v>
      </c>
      <c r="AT2524">
        <v>36166000</v>
      </c>
      <c r="AU2524">
        <v>-104639000</v>
      </c>
      <c r="AV2524">
        <v>-773000</v>
      </c>
      <c r="AW2524">
        <v>8246000</v>
      </c>
      <c r="AY2524">
        <v>3.95</v>
      </c>
      <c r="AZ2524">
        <v>196615500</v>
      </c>
      <c r="BB2524">
        <v>145089000</v>
      </c>
      <c r="BC2524">
        <v>145089000</v>
      </c>
      <c r="BH2524">
        <v>3.1673036968092498</v>
      </c>
      <c r="BL2524">
        <v>3.52657191837638</v>
      </c>
      <c r="BN2524">
        <v>0.32702244074360098</v>
      </c>
      <c r="BO2524">
        <v>9.5453289473684197</v>
      </c>
      <c r="BP2524">
        <v>0.188544364220503</v>
      </c>
      <c r="BQ2524">
        <v>1.3133621453520601</v>
      </c>
      <c r="BR2524">
        <v>28.920844050632901</v>
      </c>
      <c r="BS2524">
        <v>8.2338061179132796E-2</v>
      </c>
      <c r="BT2524">
        <v>72183.057073093107</v>
      </c>
      <c r="BU2524">
        <v>3.6468054253040802E-7</v>
      </c>
    </row>
    <row r="2525" spans="3:73" x14ac:dyDescent="0.3">
      <c r="C2525">
        <v>866706</v>
      </c>
      <c r="D2525" t="s">
        <v>3795</v>
      </c>
      <c r="E2525" t="s">
        <v>540</v>
      </c>
      <c r="F2525" t="s">
        <v>3614</v>
      </c>
      <c r="G2525" t="s">
        <v>3796</v>
      </c>
      <c r="H2525" t="s">
        <v>3797</v>
      </c>
      <c r="I2525" t="s">
        <v>3798</v>
      </c>
      <c r="J2525">
        <v>2023</v>
      </c>
      <c r="K2525" t="s">
        <v>4062</v>
      </c>
      <c r="L2525">
        <v>98.234468000000007</v>
      </c>
      <c r="M2525">
        <v>1683214000</v>
      </c>
      <c r="N2525">
        <v>581095000</v>
      </c>
      <c r="O2525">
        <v>41866000</v>
      </c>
      <c r="P2525">
        <v>198557000</v>
      </c>
      <c r="Q2525">
        <v>184067000</v>
      </c>
      <c r="S2525">
        <v>155484000</v>
      </c>
      <c r="T2525">
        <v>392124000</v>
      </c>
      <c r="U2525">
        <v>503177000</v>
      </c>
      <c r="V2525">
        <v>552072000</v>
      </c>
      <c r="W2525">
        <v>314651000</v>
      </c>
      <c r="X2525">
        <v>86973000</v>
      </c>
      <c r="Z2525">
        <v>20000000</v>
      </c>
      <c r="AA2525">
        <v>102000000</v>
      </c>
      <c r="AB2525">
        <v>1131142000</v>
      </c>
      <c r="AC2525">
        <v>139362000</v>
      </c>
      <c r="AD2525">
        <v>989315000</v>
      </c>
      <c r="AE2525">
        <v>308000</v>
      </c>
      <c r="AI2525">
        <v>580377000</v>
      </c>
      <c r="AK2525">
        <v>13000000</v>
      </c>
      <c r="AM2525">
        <v>26402000</v>
      </c>
      <c r="AN2525">
        <v>92545000</v>
      </c>
      <c r="AO2525">
        <v>8800000</v>
      </c>
      <c r="AQ2525">
        <v>76890000</v>
      </c>
      <c r="AS2525">
        <v>50523000</v>
      </c>
      <c r="AT2525">
        <v>22377000</v>
      </c>
      <c r="AU2525">
        <v>-52468000</v>
      </c>
      <c r="AV2525">
        <v>-78330000</v>
      </c>
      <c r="AW2525">
        <v>8252000</v>
      </c>
      <c r="AY2525">
        <v>3.59</v>
      </c>
      <c r="AZ2525">
        <v>173235000</v>
      </c>
      <c r="BB2525">
        <v>127747000</v>
      </c>
      <c r="BC2525">
        <v>127747000</v>
      </c>
      <c r="BH2525">
        <v>3.3502294570958502</v>
      </c>
      <c r="BL2525">
        <v>3.4361174420163598</v>
      </c>
      <c r="BN2525">
        <v>0.327986815699014</v>
      </c>
      <c r="BO2525">
        <v>14.5167045454545</v>
      </c>
      <c r="BP2525">
        <v>0.13305535339153499</v>
      </c>
      <c r="BQ2525">
        <v>1.2618043483097101</v>
      </c>
      <c r="BR2525">
        <v>27.363361559888599</v>
      </c>
      <c r="BS2525">
        <v>8.1815545705136897E-2</v>
      </c>
      <c r="BT2525">
        <v>84003.101640454697</v>
      </c>
      <c r="BU2525">
        <v>3.1177494967033298E-7</v>
      </c>
    </row>
    <row r="2526" spans="3:73" x14ac:dyDescent="0.3">
      <c r="C2526">
        <v>866706</v>
      </c>
      <c r="D2526" t="s">
        <v>3795</v>
      </c>
      <c r="E2526" t="s">
        <v>540</v>
      </c>
      <c r="F2526" t="s">
        <v>3614</v>
      </c>
      <c r="G2526" t="s">
        <v>3796</v>
      </c>
      <c r="H2526" t="s">
        <v>3797</v>
      </c>
      <c r="I2526" t="s">
        <v>3798</v>
      </c>
      <c r="J2526">
        <v>2022</v>
      </c>
      <c r="K2526" t="s">
        <v>4062</v>
      </c>
      <c r="L2526">
        <v>74.172984</v>
      </c>
      <c r="M2526">
        <v>1654456000</v>
      </c>
      <c r="N2526">
        <v>572622000</v>
      </c>
      <c r="O2526">
        <v>97724000</v>
      </c>
      <c r="P2526">
        <v>164645000</v>
      </c>
      <c r="Q2526">
        <v>162403000</v>
      </c>
      <c r="S2526">
        <v>155973000</v>
      </c>
      <c r="T2526">
        <v>394464000</v>
      </c>
      <c r="U2526">
        <v>492709000</v>
      </c>
      <c r="V2526">
        <v>606299000</v>
      </c>
      <c r="W2526">
        <v>318129000</v>
      </c>
      <c r="X2526">
        <v>78746000</v>
      </c>
      <c r="Z2526">
        <v>20000000</v>
      </c>
      <c r="AA2526">
        <v>153000000</v>
      </c>
      <c r="AB2526">
        <v>1048157000</v>
      </c>
      <c r="AC2526">
        <v>126961000</v>
      </c>
      <c r="AD2526">
        <v>905022000</v>
      </c>
      <c r="AE2526">
        <v>307000</v>
      </c>
      <c r="AI2526">
        <v>525457000</v>
      </c>
      <c r="AK2526">
        <v>12300000</v>
      </c>
      <c r="AM2526">
        <v>24115000</v>
      </c>
      <c r="AN2526">
        <v>82320000</v>
      </c>
      <c r="AO2526">
        <v>4900000</v>
      </c>
      <c r="AQ2526">
        <v>135275000</v>
      </c>
      <c r="AS2526">
        <v>48343000</v>
      </c>
      <c r="AT2526">
        <v>32101000</v>
      </c>
      <c r="AU2526">
        <v>-55919000</v>
      </c>
      <c r="AV2526">
        <v>-32122000</v>
      </c>
      <c r="AW2526">
        <v>8268000</v>
      </c>
      <c r="AY2526">
        <v>3.17</v>
      </c>
      <c r="AZ2526">
        <v>154775500</v>
      </c>
      <c r="BB2526">
        <v>111335000</v>
      </c>
      <c r="BC2526">
        <v>111335000</v>
      </c>
      <c r="BH2526">
        <v>3.39496238099699</v>
      </c>
      <c r="BL2526">
        <v>4.2140431762250401</v>
      </c>
      <c r="BN2526">
        <v>0.366464263782174</v>
      </c>
      <c r="BO2526">
        <v>22.7214285714286</v>
      </c>
      <c r="BP2526">
        <v>0.30718356390017898</v>
      </c>
      <c r="BQ2526">
        <v>1.2894737669310199</v>
      </c>
      <c r="BR2526">
        <v>23.398417665615099</v>
      </c>
      <c r="BS2526">
        <v>7.8537852630855901E-2</v>
      </c>
      <c r="BT2526">
        <v>111469.15701814</v>
      </c>
      <c r="BU2526">
        <v>2.2432551543327999E-7</v>
      </c>
    </row>
    <row r="2527" spans="3:73" x14ac:dyDescent="0.3">
      <c r="C2527">
        <v>866706</v>
      </c>
      <c r="D2527" t="s">
        <v>3795</v>
      </c>
      <c r="E2527" t="s">
        <v>540</v>
      </c>
      <c r="F2527" t="s">
        <v>3614</v>
      </c>
      <c r="G2527" t="s">
        <v>3796</v>
      </c>
      <c r="H2527" t="s">
        <v>3797</v>
      </c>
      <c r="I2527" t="s">
        <v>3798</v>
      </c>
      <c r="J2527">
        <v>2021</v>
      </c>
      <c r="K2527" t="s">
        <v>4062</v>
      </c>
      <c r="L2527">
        <v>93.060177999999993</v>
      </c>
      <c r="M2527">
        <v>1577345000</v>
      </c>
      <c r="N2527">
        <v>466154000</v>
      </c>
      <c r="O2527">
        <v>56232000</v>
      </c>
      <c r="P2527">
        <v>146341000</v>
      </c>
      <c r="Q2527">
        <v>147148000</v>
      </c>
      <c r="S2527">
        <v>154265000</v>
      </c>
      <c r="T2527">
        <v>409250000</v>
      </c>
      <c r="U2527">
        <v>504853000</v>
      </c>
      <c r="V2527">
        <v>557649000</v>
      </c>
      <c r="W2527">
        <v>277764000</v>
      </c>
      <c r="X2527">
        <v>56669000</v>
      </c>
      <c r="Z2527">
        <v>20000000</v>
      </c>
      <c r="AA2527">
        <v>154000000</v>
      </c>
      <c r="AB2527">
        <v>1019696000</v>
      </c>
      <c r="AC2527">
        <v>107083000</v>
      </c>
      <c r="AD2527">
        <v>830989000</v>
      </c>
      <c r="AE2527">
        <v>307000</v>
      </c>
      <c r="AI2527">
        <v>445045000</v>
      </c>
      <c r="AK2527">
        <v>15400000</v>
      </c>
      <c r="AM2527">
        <v>17175000</v>
      </c>
      <c r="AN2527">
        <v>63496000</v>
      </c>
      <c r="AO2527">
        <v>2200000</v>
      </c>
      <c r="AQ2527">
        <v>123139000</v>
      </c>
      <c r="AS2527">
        <v>42049000</v>
      </c>
      <c r="AT2527">
        <v>26705000</v>
      </c>
      <c r="AU2527">
        <v>-202441000</v>
      </c>
      <c r="AV2527">
        <v>81473000</v>
      </c>
      <c r="AW2527">
        <v>8336000</v>
      </c>
      <c r="AY2527">
        <v>2.44</v>
      </c>
      <c r="AZ2527">
        <v>141668500</v>
      </c>
      <c r="BB2527">
        <v>82871000</v>
      </c>
      <c r="BC2527">
        <v>82871000</v>
      </c>
      <c r="BH2527">
        <v>3.1414534635434102</v>
      </c>
      <c r="BL2527">
        <v>4.6110840666541799</v>
      </c>
      <c r="BN2527">
        <v>0.35353648060506698</v>
      </c>
      <c r="BO2527">
        <v>37.668636363636402</v>
      </c>
      <c r="BP2527">
        <v>0.20244524128396801</v>
      </c>
      <c r="BQ2527">
        <v>1.1484785645368001</v>
      </c>
      <c r="BR2527">
        <v>38.139417213114797</v>
      </c>
      <c r="BS2527">
        <v>6.2269539156768298E-2</v>
      </c>
      <c r="BT2527">
        <v>89576.445899340499</v>
      </c>
      <c r="BU2527">
        <v>2.2268091109507101E-7</v>
      </c>
    </row>
    <row r="2528" spans="3:73" x14ac:dyDescent="0.3">
      <c r="C2528">
        <v>866706</v>
      </c>
      <c r="D2528" t="s">
        <v>3795</v>
      </c>
      <c r="E2528" t="s">
        <v>540</v>
      </c>
      <c r="F2528" t="s">
        <v>3614</v>
      </c>
      <c r="G2528" t="s">
        <v>3796</v>
      </c>
      <c r="H2528" t="s">
        <v>3797</v>
      </c>
      <c r="I2528" t="s">
        <v>3798</v>
      </c>
      <c r="J2528">
        <v>2020</v>
      </c>
      <c r="K2528" t="s">
        <v>4062</v>
      </c>
      <c r="L2528">
        <v>86.531395000000003</v>
      </c>
      <c r="M2528">
        <v>1373523000</v>
      </c>
      <c r="N2528">
        <v>446630000</v>
      </c>
      <c r="O2528">
        <v>52560000</v>
      </c>
      <c r="P2528">
        <v>144082000</v>
      </c>
      <c r="Q2528">
        <v>136189000</v>
      </c>
      <c r="S2528">
        <v>139870000</v>
      </c>
      <c r="T2528">
        <v>346632000</v>
      </c>
      <c r="U2528">
        <v>408063000</v>
      </c>
      <c r="V2528">
        <v>411928000</v>
      </c>
      <c r="W2528">
        <v>256029000</v>
      </c>
      <c r="X2528">
        <v>50525000</v>
      </c>
      <c r="Z2528">
        <v>22368000</v>
      </c>
      <c r="AA2528">
        <v>62368000</v>
      </c>
      <c r="AB2528">
        <v>961595000</v>
      </c>
      <c r="AC2528">
        <v>107134000</v>
      </c>
      <c r="AD2528">
        <v>778398000</v>
      </c>
      <c r="AE2528">
        <v>306000</v>
      </c>
      <c r="AI2528">
        <v>457418000</v>
      </c>
      <c r="AK2528">
        <v>13300000</v>
      </c>
      <c r="AM2528">
        <v>14278000</v>
      </c>
      <c r="AN2528">
        <v>-21306000</v>
      </c>
      <c r="AQ2528">
        <v>82280000</v>
      </c>
      <c r="AS2528">
        <v>41338000</v>
      </c>
      <c r="AT2528">
        <v>32108000</v>
      </c>
      <c r="AU2528">
        <v>140953000</v>
      </c>
      <c r="AV2528">
        <v>-236220000</v>
      </c>
      <c r="AW2528">
        <v>8323000</v>
      </c>
      <c r="AY2528">
        <v>-0.82</v>
      </c>
      <c r="AZ2528">
        <v>132507000</v>
      </c>
      <c r="BH2528">
        <v>3.45202894941399</v>
      </c>
      <c r="BL2528">
        <v>2.5626012208795301</v>
      </c>
      <c r="BN2528">
        <v>0.29990615373750601</v>
      </c>
      <c r="BP2528">
        <v>0.20528924457776301</v>
      </c>
      <c r="BQ2528">
        <v>1.21252280015155</v>
      </c>
      <c r="BR2528">
        <v>-105.526091463415</v>
      </c>
      <c r="BS2528">
        <v>-2.2156937172094299E-2</v>
      </c>
      <c r="BT2528">
        <v>96184.7431212683</v>
      </c>
      <c r="BU2528">
        <v>-7.3789634825472303E-8</v>
      </c>
    </row>
    <row r="2529" spans="3:73" x14ac:dyDescent="0.3">
      <c r="C2529">
        <v>866706</v>
      </c>
      <c r="D2529" t="s">
        <v>3795</v>
      </c>
      <c r="E2529" t="s">
        <v>540</v>
      </c>
      <c r="F2529" t="s">
        <v>3614</v>
      </c>
      <c r="G2529" t="s">
        <v>3796</v>
      </c>
      <c r="H2529" t="s">
        <v>3797</v>
      </c>
      <c r="I2529" t="s">
        <v>3798</v>
      </c>
      <c r="J2529">
        <v>2019</v>
      </c>
      <c r="K2529" t="s">
        <v>4062</v>
      </c>
      <c r="L2529">
        <v>75.815087000000005</v>
      </c>
      <c r="M2529">
        <v>1466720000</v>
      </c>
      <c r="N2529">
        <v>495194000</v>
      </c>
      <c r="O2529">
        <v>61808000</v>
      </c>
      <c r="P2529">
        <v>174427000</v>
      </c>
      <c r="Q2529">
        <v>128825000</v>
      </c>
      <c r="S2529">
        <v>161470000</v>
      </c>
      <c r="T2529">
        <v>393047000</v>
      </c>
      <c r="U2529">
        <v>409215000</v>
      </c>
      <c r="V2529">
        <v>640498000</v>
      </c>
      <c r="W2529">
        <v>251635000</v>
      </c>
      <c r="X2529">
        <v>71370000</v>
      </c>
      <c r="Z2529">
        <v>21261000</v>
      </c>
      <c r="AA2529">
        <v>286261000</v>
      </c>
      <c r="AB2529">
        <v>826222000</v>
      </c>
      <c r="AC2529">
        <v>107259000</v>
      </c>
      <c r="AD2529">
        <v>684741000</v>
      </c>
      <c r="AE2529">
        <v>306000</v>
      </c>
      <c r="AH2529">
        <v>37000000</v>
      </c>
      <c r="AI2529">
        <v>508521000</v>
      </c>
      <c r="AK2529">
        <v>14500000</v>
      </c>
      <c r="AM2529">
        <v>21177000</v>
      </c>
      <c r="AN2529">
        <v>24858000</v>
      </c>
      <c r="AQ2529">
        <v>105137000</v>
      </c>
      <c r="AS2529">
        <v>40050000</v>
      </c>
      <c r="AT2529">
        <v>37183000</v>
      </c>
      <c r="AU2529">
        <v>-125145000</v>
      </c>
      <c r="AV2529">
        <v>53517000</v>
      </c>
      <c r="AW2529">
        <v>8302000</v>
      </c>
      <c r="AY2529">
        <v>0.96</v>
      </c>
      <c r="AZ2529">
        <v>132120500</v>
      </c>
      <c r="BE2529">
        <v>2.8415405405405401</v>
      </c>
      <c r="BF2529">
        <v>1.8365945945945901</v>
      </c>
      <c r="BH2529">
        <v>3.84891822238033</v>
      </c>
      <c r="BI2529">
        <v>2.5226355405258E-2</v>
      </c>
      <c r="BJ2529">
        <v>-3.3822972972973</v>
      </c>
      <c r="BK2529">
        <v>1.00494594594595</v>
      </c>
      <c r="BL2529">
        <v>2.8275556033671299</v>
      </c>
      <c r="BM2529">
        <v>0.391891891891892</v>
      </c>
      <c r="BN2529">
        <v>0.43668730227991698</v>
      </c>
      <c r="BP2529">
        <v>0.24562560852027701</v>
      </c>
      <c r="BQ2529">
        <v>1.4559540604446899</v>
      </c>
      <c r="BR2529">
        <v>78.974048958333299</v>
      </c>
      <c r="BS2529">
        <v>3.0086344832260602E-2</v>
      </c>
      <c r="BT2529">
        <v>109503.270767202</v>
      </c>
      <c r="BU2529">
        <v>8.8090711116382805E-8</v>
      </c>
    </row>
    <row r="2530" spans="3:73" x14ac:dyDescent="0.3">
      <c r="C2530">
        <v>866706</v>
      </c>
      <c r="D2530" t="s">
        <v>3795</v>
      </c>
      <c r="E2530" t="s">
        <v>540</v>
      </c>
      <c r="F2530" t="s">
        <v>3614</v>
      </c>
      <c r="G2530" t="s">
        <v>3796</v>
      </c>
      <c r="H2530" t="s">
        <v>3797</v>
      </c>
      <c r="I2530" t="s">
        <v>3798</v>
      </c>
      <c r="J2530">
        <v>2018</v>
      </c>
      <c r="K2530" t="s">
        <v>4062</v>
      </c>
      <c r="L2530">
        <v>60.99624</v>
      </c>
      <c r="M2530">
        <v>1265122000</v>
      </c>
      <c r="N2530">
        <v>396023000</v>
      </c>
      <c r="O2530">
        <v>30477000</v>
      </c>
      <c r="P2530">
        <v>163740000</v>
      </c>
      <c r="Q2530">
        <v>135416000</v>
      </c>
      <c r="S2530">
        <v>134954000</v>
      </c>
      <c r="T2530">
        <v>345353000</v>
      </c>
      <c r="U2530">
        <v>381652000</v>
      </c>
      <c r="V2530">
        <v>505712000</v>
      </c>
      <c r="W2530">
        <v>200530000</v>
      </c>
      <c r="X2530">
        <v>63033000</v>
      </c>
      <c r="Z2530">
        <v>20000000</v>
      </c>
      <c r="AA2530">
        <v>220000000</v>
      </c>
      <c r="AB2530">
        <v>759410000</v>
      </c>
      <c r="AC2530">
        <v>107394000</v>
      </c>
      <c r="AD2530">
        <v>606837000</v>
      </c>
      <c r="AE2530">
        <v>305000</v>
      </c>
      <c r="AH2530">
        <v>231086000</v>
      </c>
      <c r="AI2530">
        <v>490397000</v>
      </c>
      <c r="AK2530">
        <v>13100000</v>
      </c>
      <c r="AM2530">
        <v>-4113000</v>
      </c>
      <c r="AN2530">
        <v>28452000</v>
      </c>
      <c r="AQ2530">
        <v>93259000</v>
      </c>
      <c r="AS2530">
        <v>37755000</v>
      </c>
      <c r="AT2530">
        <v>20589000</v>
      </c>
      <c r="AU2530">
        <v>-41607000</v>
      </c>
      <c r="AV2530">
        <v>-66356000</v>
      </c>
      <c r="AW2530">
        <v>8278000</v>
      </c>
      <c r="AY2530">
        <v>1.1000000000000001</v>
      </c>
      <c r="AZ2530">
        <v>129965500</v>
      </c>
      <c r="BE2530">
        <v>0.40356836848619099</v>
      </c>
      <c r="BF2530">
        <v>0.31447166855629499</v>
      </c>
      <c r="BH2530">
        <v>3.7732859874351301</v>
      </c>
      <c r="BI2530">
        <v>0.182659063710852</v>
      </c>
      <c r="BJ2530">
        <v>-0.18004985157041101</v>
      </c>
      <c r="BK2530">
        <v>8.9096699929896203E-2</v>
      </c>
      <c r="BL2530">
        <v>4.5295546165428098</v>
      </c>
      <c r="BM2530">
        <v>5.6688851769471103E-2</v>
      </c>
      <c r="BN2530">
        <v>0.39973378061562398</v>
      </c>
      <c r="BP2530">
        <v>0.15198224704533</v>
      </c>
      <c r="BQ2530">
        <v>1.2995910836283799</v>
      </c>
      <c r="BR2530">
        <v>55.451127272727298</v>
      </c>
      <c r="BS2530">
        <v>3.7465927496345801E-2</v>
      </c>
      <c r="BT2530">
        <v>135713.283310578</v>
      </c>
      <c r="BU2530">
        <v>8.8352621113759396E-8</v>
      </c>
    </row>
    <row r="2531" spans="3:73" x14ac:dyDescent="0.3">
      <c r="C2531">
        <v>866706</v>
      </c>
      <c r="D2531" t="s">
        <v>3795</v>
      </c>
      <c r="E2531" t="s">
        <v>540</v>
      </c>
      <c r="F2531" t="s">
        <v>3614</v>
      </c>
      <c r="G2531" t="s">
        <v>3796</v>
      </c>
      <c r="H2531" t="s">
        <v>3797</v>
      </c>
      <c r="I2531" t="s">
        <v>3798</v>
      </c>
      <c r="J2531">
        <v>2017</v>
      </c>
      <c r="K2531" t="s">
        <v>4062</v>
      </c>
      <c r="L2531">
        <v>56.342813</v>
      </c>
      <c r="M2531">
        <v>1260444000</v>
      </c>
      <c r="N2531">
        <v>392792000</v>
      </c>
      <c r="O2531">
        <v>45516000</v>
      </c>
      <c r="P2531">
        <v>160580000</v>
      </c>
      <c r="Q2531">
        <v>124515000</v>
      </c>
      <c r="S2531">
        <v>132748000</v>
      </c>
      <c r="T2531">
        <v>351134000</v>
      </c>
      <c r="U2531">
        <v>377879000</v>
      </c>
      <c r="V2531">
        <v>588526000</v>
      </c>
      <c r="W2531">
        <v>194969000</v>
      </c>
      <c r="X2531">
        <v>54789000</v>
      </c>
      <c r="Z2531">
        <v>20000000</v>
      </c>
      <c r="AA2531">
        <v>275000000</v>
      </c>
      <c r="AB2531">
        <v>671918000</v>
      </c>
      <c r="AC2531">
        <v>107582000</v>
      </c>
      <c r="AD2531">
        <v>516718000</v>
      </c>
      <c r="AE2531">
        <v>305000</v>
      </c>
      <c r="AI2531">
        <v>436918000</v>
      </c>
      <c r="AK2531">
        <v>14000000</v>
      </c>
      <c r="AM2531">
        <v>26450000</v>
      </c>
      <c r="AN2531">
        <v>19174000</v>
      </c>
      <c r="AQ2531">
        <v>67340000</v>
      </c>
      <c r="AS2531">
        <v>32229000</v>
      </c>
      <c r="AT2531">
        <v>29728000</v>
      </c>
      <c r="AU2531">
        <v>-233867000</v>
      </c>
      <c r="AV2531">
        <v>156763000</v>
      </c>
      <c r="AW2531">
        <v>8257000</v>
      </c>
      <c r="AY2531">
        <v>0.74</v>
      </c>
      <c r="BL2531">
        <v>2.2652045209903102</v>
      </c>
      <c r="BN2531">
        <v>0.46691959341311501</v>
      </c>
      <c r="BP2531">
        <v>0.23345249757653799</v>
      </c>
      <c r="BQ2531">
        <v>1.37599823561694</v>
      </c>
      <c r="BR2531">
        <v>76.1389364864865</v>
      </c>
      <c r="BS2531">
        <v>2.8536220193535501E-2</v>
      </c>
      <c r="BT2531">
        <v>146549.303457745</v>
      </c>
      <c r="BU2531">
        <v>6.2051740867189104E-8</v>
      </c>
    </row>
    <row r="2532" spans="3:73" x14ac:dyDescent="0.3">
      <c r="C2532">
        <v>38725</v>
      </c>
      <c r="D2532" t="s">
        <v>3811</v>
      </c>
      <c r="E2532" t="s">
        <v>598</v>
      </c>
      <c r="F2532" t="s">
        <v>3614</v>
      </c>
      <c r="G2532" t="s">
        <v>3661</v>
      </c>
      <c r="H2532" t="s">
        <v>3662</v>
      </c>
      <c r="I2532" t="s">
        <v>3812</v>
      </c>
      <c r="J2532">
        <v>2026</v>
      </c>
      <c r="K2532" t="s">
        <v>4062</v>
      </c>
      <c r="L2532">
        <v>97.801092999999995</v>
      </c>
    </row>
    <row r="2533" spans="3:73" x14ac:dyDescent="0.3">
      <c r="C2533">
        <v>38725</v>
      </c>
      <c r="D2533" t="s">
        <v>3811</v>
      </c>
      <c r="E2533" t="s">
        <v>598</v>
      </c>
      <c r="F2533" t="s">
        <v>3614</v>
      </c>
      <c r="G2533" t="s">
        <v>3661</v>
      </c>
      <c r="H2533" t="s">
        <v>3662</v>
      </c>
      <c r="I2533" t="s">
        <v>3812</v>
      </c>
      <c r="J2533">
        <v>2025</v>
      </c>
      <c r="K2533" t="s">
        <v>4062</v>
      </c>
      <c r="L2533">
        <v>92.993059000000002</v>
      </c>
      <c r="M2533">
        <v>1944385000</v>
      </c>
      <c r="N2533">
        <v>958626000</v>
      </c>
      <c r="O2533">
        <v>99662000</v>
      </c>
      <c r="P2533">
        <v>247511000</v>
      </c>
      <c r="Q2533">
        <v>552981000</v>
      </c>
      <c r="R2533">
        <v>979200000</v>
      </c>
      <c r="S2533">
        <v>252164000</v>
      </c>
      <c r="T2533">
        <v>251692000</v>
      </c>
      <c r="U2533">
        <v>398127000</v>
      </c>
      <c r="W2533">
        <v>344046000</v>
      </c>
      <c r="X2533">
        <v>174954000</v>
      </c>
      <c r="Z2533">
        <v>31827000</v>
      </c>
      <c r="AB2533">
        <v>1322579000</v>
      </c>
      <c r="AD2533">
        <v>1084149000</v>
      </c>
      <c r="AE2533">
        <v>4418000</v>
      </c>
      <c r="AF2533">
        <v>44178000</v>
      </c>
      <c r="AG2533">
        <v>755925000</v>
      </c>
      <c r="AJ2533">
        <v>268978000</v>
      </c>
      <c r="AK2533">
        <v>20000000</v>
      </c>
      <c r="AM2533">
        <v>45956000</v>
      </c>
      <c r="AN2533">
        <v>147090000</v>
      </c>
      <c r="AO2533">
        <v>10641000</v>
      </c>
      <c r="AQ2533">
        <v>238878000</v>
      </c>
      <c r="AS2533">
        <v>62875000</v>
      </c>
      <c r="AU2533">
        <v>-157125000</v>
      </c>
      <c r="AV2533">
        <v>-197306000</v>
      </c>
      <c r="AW2533">
        <v>49999000</v>
      </c>
      <c r="AY2533">
        <v>3.25</v>
      </c>
      <c r="AZ2533">
        <v>518428000</v>
      </c>
      <c r="BB2533">
        <v>203687000</v>
      </c>
      <c r="BC2533">
        <v>203687000</v>
      </c>
      <c r="BO2533">
        <v>19.141716004134899</v>
      </c>
      <c r="BP2533">
        <v>0.28967638048400501</v>
      </c>
      <c r="BQ2533">
        <v>1.17904291867948</v>
      </c>
      <c r="BR2533">
        <v>28.613248923076899</v>
      </c>
      <c r="BS2533">
        <v>0.111214528583926</v>
      </c>
      <c r="BT2533">
        <v>537663.78413253406</v>
      </c>
      <c r="BU2533">
        <v>2.2851371581584199E-7</v>
      </c>
    </row>
    <row r="2534" spans="3:73" x14ac:dyDescent="0.3">
      <c r="C2534">
        <v>38725</v>
      </c>
      <c r="D2534" t="s">
        <v>3811</v>
      </c>
      <c r="E2534" t="s">
        <v>598</v>
      </c>
      <c r="F2534" t="s">
        <v>3614</v>
      </c>
      <c r="G2534" t="s">
        <v>3661</v>
      </c>
      <c r="H2534" t="s">
        <v>3662</v>
      </c>
      <c r="I2534" t="s">
        <v>3812</v>
      </c>
      <c r="J2534">
        <v>2024</v>
      </c>
      <c r="K2534" t="s">
        <v>4062</v>
      </c>
      <c r="L2534">
        <v>98.635592000000003</v>
      </c>
      <c r="M2534">
        <v>1820606000</v>
      </c>
      <c r="N2534">
        <v>964191000</v>
      </c>
      <c r="O2534">
        <v>220540000</v>
      </c>
      <c r="P2534">
        <v>226826000</v>
      </c>
      <c r="Q2534">
        <v>483875000</v>
      </c>
      <c r="R2534">
        <v>848200000</v>
      </c>
      <c r="S2534">
        <v>223566000</v>
      </c>
      <c r="T2534">
        <v>212973000</v>
      </c>
      <c r="U2534">
        <v>338501000</v>
      </c>
      <c r="W2534">
        <v>433727000</v>
      </c>
      <c r="X2534">
        <v>157046000</v>
      </c>
      <c r="Z2534">
        <v>117814000</v>
      </c>
      <c r="AB2534">
        <v>1266099000</v>
      </c>
      <c r="AD2534">
        <v>1151575000</v>
      </c>
      <c r="AE2534">
        <v>4571000</v>
      </c>
      <c r="AF2534">
        <v>45716000</v>
      </c>
      <c r="AG2534">
        <v>717280000</v>
      </c>
      <c r="AJ2534">
        <v>243645000</v>
      </c>
      <c r="AK2534">
        <v>21500000</v>
      </c>
      <c r="AM2534">
        <v>50238000</v>
      </c>
      <c r="AN2534">
        <v>180309000</v>
      </c>
      <c r="AO2534">
        <v>6319000</v>
      </c>
      <c r="AQ2534">
        <v>261353000</v>
      </c>
      <c r="AS2534">
        <v>56073000</v>
      </c>
      <c r="AU2534">
        <v>-45628000</v>
      </c>
      <c r="AV2534">
        <v>-74069000</v>
      </c>
      <c r="AW2534">
        <v>46876000</v>
      </c>
      <c r="AY2534">
        <v>3.92</v>
      </c>
      <c r="AZ2534">
        <v>496285500</v>
      </c>
      <c r="BB2534">
        <v>236866000</v>
      </c>
      <c r="BC2534">
        <v>236866000</v>
      </c>
      <c r="BO2534">
        <v>37.484728596296897</v>
      </c>
      <c r="BP2534">
        <v>0.50847653016759398</v>
      </c>
      <c r="BQ2534">
        <v>1.1074154940780701</v>
      </c>
      <c r="BR2534">
        <v>25.162140816326499</v>
      </c>
      <c r="BS2534">
        <v>0.14241303405184</v>
      </c>
      <c r="BT2534">
        <v>475244.27085103298</v>
      </c>
      <c r="BU2534">
        <v>3.0538806257646502E-7</v>
      </c>
    </row>
    <row r="2535" spans="3:73" x14ac:dyDescent="0.3">
      <c r="C2535">
        <v>38725</v>
      </c>
      <c r="D2535" t="s">
        <v>3811</v>
      </c>
      <c r="E2535" t="s">
        <v>598</v>
      </c>
      <c r="F2535" t="s">
        <v>3614</v>
      </c>
      <c r="G2535" t="s">
        <v>3661</v>
      </c>
      <c r="H2535" t="s">
        <v>3662</v>
      </c>
      <c r="I2535" t="s">
        <v>3812</v>
      </c>
      <c r="J2535">
        <v>2023</v>
      </c>
      <c r="K2535" t="s">
        <v>4062</v>
      </c>
      <c r="L2535">
        <v>89.705858000000006</v>
      </c>
      <c r="M2535">
        <v>1728122000</v>
      </c>
      <c r="N2535">
        <v>853795000</v>
      </c>
      <c r="O2535">
        <v>84963000</v>
      </c>
      <c r="P2535">
        <v>222418000</v>
      </c>
      <c r="Q2535">
        <v>508696000</v>
      </c>
      <c r="R2535">
        <v>865600000</v>
      </c>
      <c r="S2535">
        <v>229739000</v>
      </c>
      <c r="T2535">
        <v>230027000</v>
      </c>
      <c r="U2535">
        <v>342404000</v>
      </c>
      <c r="W2535">
        <v>287039000</v>
      </c>
      <c r="X2535">
        <v>152419000</v>
      </c>
      <c r="Z2535">
        <v>12355000</v>
      </c>
      <c r="AB2535">
        <v>1206722000</v>
      </c>
      <c r="AD2535">
        <v>1078512000</v>
      </c>
      <c r="AE2535">
        <v>4607000</v>
      </c>
      <c r="AF2535">
        <v>46067000</v>
      </c>
      <c r="AG2535">
        <v>697008000</v>
      </c>
      <c r="AJ2535">
        <v>262441000</v>
      </c>
      <c r="AK2535">
        <v>17700000</v>
      </c>
      <c r="AM2535">
        <v>47489000</v>
      </c>
      <c r="AN2535">
        <v>193272000</v>
      </c>
      <c r="AO2535">
        <v>11790000</v>
      </c>
      <c r="AQ2535">
        <v>315710000</v>
      </c>
      <c r="AS2535">
        <v>52260000</v>
      </c>
      <c r="AU2535">
        <v>-74289000</v>
      </c>
      <c r="AV2535">
        <v>-192193000</v>
      </c>
      <c r="AW2535">
        <v>41723000</v>
      </c>
      <c r="AY2535">
        <v>4.17</v>
      </c>
      <c r="AZ2535">
        <v>526838000</v>
      </c>
      <c r="BB2535">
        <v>252551000</v>
      </c>
      <c r="BC2535">
        <v>252551000</v>
      </c>
      <c r="BO2535">
        <v>21.420780322306999</v>
      </c>
      <c r="BP2535">
        <v>0.29599810478715399</v>
      </c>
      <c r="BQ2535">
        <v>1.2022721651064801</v>
      </c>
      <c r="BR2535">
        <v>21.5121961630695</v>
      </c>
      <c r="BS2535">
        <v>0.160162821262892</v>
      </c>
      <c r="BT2535">
        <v>465108.97872466699</v>
      </c>
      <c r="BU2535">
        <v>3.0999138812419101E-7</v>
      </c>
    </row>
    <row r="2536" spans="3:73" x14ac:dyDescent="0.3">
      <c r="C2536">
        <v>38725</v>
      </c>
      <c r="D2536" t="s">
        <v>3811</v>
      </c>
      <c r="E2536" t="s">
        <v>598</v>
      </c>
      <c r="F2536" t="s">
        <v>3614</v>
      </c>
      <c r="G2536" t="s">
        <v>3661</v>
      </c>
      <c r="H2536" t="s">
        <v>3662</v>
      </c>
      <c r="I2536" t="s">
        <v>3812</v>
      </c>
      <c r="J2536">
        <v>2022</v>
      </c>
      <c r="K2536" t="s">
        <v>4062</v>
      </c>
      <c r="L2536">
        <v>77.740491000000006</v>
      </c>
      <c r="M2536">
        <v>1694201000</v>
      </c>
      <c r="N2536">
        <v>858090000</v>
      </c>
      <c r="O2536">
        <v>45790000</v>
      </c>
      <c r="P2536">
        <v>230404000</v>
      </c>
      <c r="Q2536">
        <v>544980000</v>
      </c>
      <c r="R2536">
        <v>829300000</v>
      </c>
      <c r="S2536">
        <v>215154000</v>
      </c>
      <c r="T2536">
        <v>231275000</v>
      </c>
      <c r="U2536">
        <v>328046000</v>
      </c>
      <c r="W2536">
        <v>405769000</v>
      </c>
      <c r="X2536">
        <v>139266000</v>
      </c>
      <c r="Z2536">
        <v>126756000</v>
      </c>
      <c r="AB2536">
        <v>1067858000</v>
      </c>
      <c r="AD2536">
        <v>969261000</v>
      </c>
      <c r="AE2536">
        <v>4619000</v>
      </c>
      <c r="AF2536">
        <v>46193000</v>
      </c>
      <c r="AG2536">
        <v>691435000</v>
      </c>
      <c r="AJ2536">
        <v>257189000</v>
      </c>
      <c r="AK2536">
        <v>16700000</v>
      </c>
      <c r="AM2536">
        <v>46416000</v>
      </c>
      <c r="AN2536">
        <v>187332000</v>
      </c>
      <c r="AO2536">
        <v>11525000</v>
      </c>
      <c r="AQ2536">
        <v>101674000</v>
      </c>
      <c r="AS2536">
        <v>50374000</v>
      </c>
      <c r="AU2536">
        <v>-43074000</v>
      </c>
      <c r="AV2536">
        <v>-48472000</v>
      </c>
      <c r="AW2536">
        <v>36991000</v>
      </c>
      <c r="AY2536">
        <v>4.0199999999999996</v>
      </c>
      <c r="AZ2536">
        <v>497477500</v>
      </c>
      <c r="BB2536">
        <v>245273000</v>
      </c>
      <c r="BC2536">
        <v>245273000</v>
      </c>
      <c r="BO2536">
        <v>21.281822125813399</v>
      </c>
      <c r="BP2536">
        <v>0.112847457543578</v>
      </c>
      <c r="BQ2536">
        <v>0.77164593648110102</v>
      </c>
      <c r="BR2536">
        <v>19.338430597014899</v>
      </c>
      <c r="BS2536">
        <v>0.17542781905459301</v>
      </c>
      <c r="BT2536">
        <v>475826.68342035502</v>
      </c>
      <c r="BU2536">
        <v>2.9265761348419002E-7</v>
      </c>
    </row>
    <row r="2537" spans="3:73" x14ac:dyDescent="0.3">
      <c r="C2537">
        <v>38725</v>
      </c>
      <c r="D2537" t="s">
        <v>3811</v>
      </c>
      <c r="E2537" t="s">
        <v>598</v>
      </c>
      <c r="F2537" t="s">
        <v>3614</v>
      </c>
      <c r="G2537" t="s">
        <v>3661</v>
      </c>
      <c r="H2537" t="s">
        <v>3662</v>
      </c>
      <c r="I2537" t="s">
        <v>3812</v>
      </c>
      <c r="J2537">
        <v>2021</v>
      </c>
      <c r="K2537" t="s">
        <v>4062</v>
      </c>
      <c r="L2537">
        <v>77.881381000000005</v>
      </c>
      <c r="M2537">
        <v>1575165000</v>
      </c>
      <c r="N2537">
        <v>724647000</v>
      </c>
      <c r="O2537">
        <v>40536000</v>
      </c>
      <c r="P2537">
        <v>196173000</v>
      </c>
      <c r="Q2537">
        <v>449975000</v>
      </c>
      <c r="R2537">
        <v>842900000</v>
      </c>
      <c r="S2537">
        <v>210654000</v>
      </c>
      <c r="T2537">
        <v>249691000</v>
      </c>
      <c r="U2537">
        <v>329630000</v>
      </c>
      <c r="W2537">
        <v>396014000</v>
      </c>
      <c r="X2537">
        <v>164758000</v>
      </c>
      <c r="Z2537">
        <v>97981000</v>
      </c>
      <c r="AB2537">
        <v>946501000</v>
      </c>
      <c r="AD2537">
        <v>859817000</v>
      </c>
      <c r="AE2537">
        <v>4648000</v>
      </c>
      <c r="AF2537">
        <v>46483000</v>
      </c>
      <c r="AG2537">
        <v>576089000</v>
      </c>
      <c r="AJ2537">
        <v>189193000</v>
      </c>
      <c r="AK2537">
        <v>17300000</v>
      </c>
      <c r="AM2537">
        <v>34731000</v>
      </c>
      <c r="AN2537">
        <v>153860000</v>
      </c>
      <c r="AO2537">
        <v>5196000</v>
      </c>
      <c r="AQ2537">
        <v>129763000</v>
      </c>
      <c r="AS2537">
        <v>44572000</v>
      </c>
      <c r="AU2537">
        <v>-264805000</v>
      </c>
      <c r="AV2537">
        <v>50893000</v>
      </c>
      <c r="AW2537">
        <v>33398000</v>
      </c>
      <c r="AY2537">
        <v>3.29</v>
      </c>
      <c r="AZ2537">
        <v>375453500</v>
      </c>
      <c r="BB2537">
        <v>193787000</v>
      </c>
      <c r="BC2537">
        <v>193787000</v>
      </c>
      <c r="BO2537">
        <v>37.295419553502697</v>
      </c>
      <c r="BP2537">
        <v>0.10236001757513601</v>
      </c>
      <c r="BQ2537">
        <v>0.69359164069957102</v>
      </c>
      <c r="BR2537">
        <v>23.672152279635299</v>
      </c>
      <c r="BS2537">
        <v>0.16255661642195801</v>
      </c>
      <c r="BT2537">
        <v>428831.63563830499</v>
      </c>
      <c r="BU2537">
        <v>2.7071259670090199E-7</v>
      </c>
    </row>
    <row r="2538" spans="3:73" x14ac:dyDescent="0.3">
      <c r="C2538">
        <v>38725</v>
      </c>
      <c r="D2538" t="s">
        <v>3811</v>
      </c>
      <c r="E2538" t="s">
        <v>598</v>
      </c>
      <c r="F2538" t="s">
        <v>3614</v>
      </c>
      <c r="G2538" t="s">
        <v>3661</v>
      </c>
      <c r="H2538" t="s">
        <v>3662</v>
      </c>
      <c r="I2538" t="s">
        <v>3812</v>
      </c>
      <c r="J2538">
        <v>2020</v>
      </c>
      <c r="K2538" t="s">
        <v>4062</v>
      </c>
      <c r="L2538">
        <v>52.787820000000004</v>
      </c>
      <c r="M2538">
        <v>1272307000</v>
      </c>
      <c r="N2538">
        <v>619254000</v>
      </c>
      <c r="O2538">
        <v>130787000</v>
      </c>
      <c r="P2538">
        <v>159827000</v>
      </c>
      <c r="Q2538">
        <v>300932000</v>
      </c>
      <c r="R2538">
        <v>644200000</v>
      </c>
      <c r="S2538">
        <v>209021000</v>
      </c>
      <c r="T2538">
        <v>133782000</v>
      </c>
      <c r="U2538">
        <v>266737000</v>
      </c>
      <c r="W2538">
        <v>203704000</v>
      </c>
      <c r="X2538">
        <v>95903000</v>
      </c>
      <c r="Z2538">
        <v>2551000</v>
      </c>
      <c r="AB2538">
        <v>847833000</v>
      </c>
      <c r="AD2538">
        <v>764562000</v>
      </c>
      <c r="AE2538">
        <v>4622000</v>
      </c>
      <c r="AF2538">
        <v>46222000</v>
      </c>
      <c r="AG2538">
        <v>433139000</v>
      </c>
      <c r="AJ2538">
        <v>130511000</v>
      </c>
      <c r="AK2538">
        <v>21700000</v>
      </c>
      <c r="AM2538">
        <v>22540000</v>
      </c>
      <c r="AN2538">
        <v>100460000</v>
      </c>
      <c r="AO2538">
        <v>4627000</v>
      </c>
      <c r="AQ2538">
        <v>211854000</v>
      </c>
      <c r="AS2538">
        <v>36488000</v>
      </c>
      <c r="AU2538">
        <v>-78811000</v>
      </c>
      <c r="AV2538">
        <v>-66580000</v>
      </c>
      <c r="AW2538">
        <v>29675000</v>
      </c>
      <c r="AY2538">
        <v>2.16</v>
      </c>
      <c r="AZ2538">
        <v>300589000</v>
      </c>
      <c r="BB2538">
        <v>127627000</v>
      </c>
      <c r="BC2538">
        <v>127627000</v>
      </c>
      <c r="BO2538">
        <v>27.583099200345799</v>
      </c>
      <c r="BP2538">
        <v>0.64204433884459799</v>
      </c>
      <c r="BQ2538">
        <v>1.5626693633900199</v>
      </c>
      <c r="BR2538">
        <v>24.4388055555556</v>
      </c>
      <c r="BS2538">
        <v>0.11849031589947499</v>
      </c>
      <c r="BT2538">
        <v>562156.19436453294</v>
      </c>
      <c r="BU2538">
        <v>1.3448602637547699E-7</v>
      </c>
    </row>
    <row r="2539" spans="3:73" x14ac:dyDescent="0.3">
      <c r="C2539">
        <v>38725</v>
      </c>
      <c r="D2539" t="s">
        <v>3811</v>
      </c>
      <c r="E2539" t="s">
        <v>598</v>
      </c>
      <c r="F2539" t="s">
        <v>3614</v>
      </c>
      <c r="G2539" t="s">
        <v>3661</v>
      </c>
      <c r="H2539" t="s">
        <v>3662</v>
      </c>
      <c r="I2539" t="s">
        <v>3812</v>
      </c>
      <c r="J2539">
        <v>2019</v>
      </c>
      <c r="K2539" t="s">
        <v>4062</v>
      </c>
      <c r="L2539">
        <v>45.765664999999998</v>
      </c>
      <c r="M2539">
        <v>1194743000</v>
      </c>
      <c r="N2539">
        <v>567444000</v>
      </c>
      <c r="O2539">
        <v>64405000</v>
      </c>
      <c r="P2539">
        <v>173327000</v>
      </c>
      <c r="Q2539">
        <v>300246000</v>
      </c>
      <c r="R2539">
        <v>618100000</v>
      </c>
      <c r="S2539">
        <v>201328000</v>
      </c>
      <c r="T2539">
        <v>131127000</v>
      </c>
      <c r="U2539">
        <v>256059000</v>
      </c>
      <c r="W2539">
        <v>185764000</v>
      </c>
      <c r="X2539">
        <v>82593000</v>
      </c>
      <c r="Z2539">
        <v>21879000</v>
      </c>
      <c r="AB2539">
        <v>796545000</v>
      </c>
      <c r="AD2539">
        <v>712460000</v>
      </c>
      <c r="AE2539">
        <v>4639000</v>
      </c>
      <c r="AF2539">
        <v>46391000</v>
      </c>
      <c r="AG2539">
        <v>101300000</v>
      </c>
      <c r="AJ2539">
        <v>127133000</v>
      </c>
      <c r="AK2539">
        <v>20800000</v>
      </c>
      <c r="AM2539">
        <v>20836000</v>
      </c>
      <c r="AN2539">
        <v>19800000</v>
      </c>
      <c r="AO2539">
        <v>8245000</v>
      </c>
      <c r="AQ2539">
        <v>177676000</v>
      </c>
      <c r="AS2539">
        <v>36977000</v>
      </c>
      <c r="AU2539">
        <v>-41806000</v>
      </c>
      <c r="AV2539">
        <v>-126648000</v>
      </c>
      <c r="AW2539">
        <v>27671000</v>
      </c>
      <c r="AY2539">
        <v>0.42</v>
      </c>
      <c r="AZ2539">
        <v>307147500</v>
      </c>
      <c r="BB2539">
        <v>48881000</v>
      </c>
      <c r="BC2539">
        <v>48881000</v>
      </c>
      <c r="BO2539">
        <v>5.9285627653123099</v>
      </c>
      <c r="BP2539">
        <v>0.34670334402790598</v>
      </c>
      <c r="BQ2539">
        <v>1.43837342003833</v>
      </c>
      <c r="BR2539">
        <v>108.96586904761899</v>
      </c>
      <c r="BS2539">
        <v>2.4857352691938301E-2</v>
      </c>
      <c r="BT2539">
        <v>604623.57533753698</v>
      </c>
      <c r="BU2539">
        <v>2.4131190704856601E-8</v>
      </c>
    </row>
    <row r="2540" spans="3:73" x14ac:dyDescent="0.3">
      <c r="C2540">
        <v>38725</v>
      </c>
      <c r="D2540" t="s">
        <v>3811</v>
      </c>
      <c r="E2540" t="s">
        <v>598</v>
      </c>
      <c r="F2540" t="s">
        <v>3614</v>
      </c>
      <c r="G2540" t="s">
        <v>3661</v>
      </c>
      <c r="H2540" t="s">
        <v>3662</v>
      </c>
      <c r="I2540" t="s">
        <v>3812</v>
      </c>
      <c r="J2540">
        <v>2018</v>
      </c>
      <c r="K2540" t="s">
        <v>4062</v>
      </c>
      <c r="L2540">
        <v>41.122475999999999</v>
      </c>
      <c r="M2540">
        <v>1182365000</v>
      </c>
      <c r="N2540">
        <v>579879000</v>
      </c>
      <c r="O2540">
        <v>59173000</v>
      </c>
      <c r="P2540">
        <v>172899000</v>
      </c>
      <c r="Q2540">
        <v>314049000</v>
      </c>
      <c r="R2540">
        <v>593800000</v>
      </c>
      <c r="S2540">
        <v>207064000</v>
      </c>
      <c r="T2540">
        <v>135052000</v>
      </c>
      <c r="U2540">
        <v>248748000</v>
      </c>
      <c r="W2540">
        <v>255857000</v>
      </c>
      <c r="X2540">
        <v>76652000</v>
      </c>
      <c r="Z2540">
        <v>111975000</v>
      </c>
      <c r="AB2540">
        <v>733872000</v>
      </c>
      <c r="AD2540">
        <v>654724000</v>
      </c>
      <c r="AE2540">
        <v>4632000</v>
      </c>
      <c r="AF2540">
        <v>46326000</v>
      </c>
      <c r="AG2540">
        <v>104300000</v>
      </c>
      <c r="AJ2540">
        <v>131994000</v>
      </c>
      <c r="AK2540">
        <v>22100000</v>
      </c>
      <c r="AM2540">
        <v>14890000</v>
      </c>
      <c r="AN2540">
        <v>24200000</v>
      </c>
      <c r="AO2540">
        <v>9839000</v>
      </c>
      <c r="AQ2540">
        <v>128435000</v>
      </c>
      <c r="AS2540">
        <v>38604000</v>
      </c>
      <c r="AV2540">
        <v>-66786000</v>
      </c>
      <c r="AW2540">
        <v>22612000</v>
      </c>
      <c r="AY2540">
        <v>0.51</v>
      </c>
      <c r="AZ2540">
        <v>313187000</v>
      </c>
      <c r="BB2540">
        <v>48929000</v>
      </c>
      <c r="BC2540">
        <v>48929000</v>
      </c>
      <c r="BO2540">
        <v>4.9729647321882302</v>
      </c>
      <c r="BP2540">
        <v>0.23127371930414301</v>
      </c>
      <c r="BQ2540">
        <v>1.03897880456661</v>
      </c>
      <c r="BR2540">
        <v>80.632305882352895</v>
      </c>
      <c r="BS2540">
        <v>3.2975777792312602E-2</v>
      </c>
      <c r="BT2540">
        <v>549869.61388219905</v>
      </c>
      <c r="BU2540">
        <v>2.8577821145921902E-8</v>
      </c>
    </row>
    <row r="2541" spans="3:73" x14ac:dyDescent="0.3">
      <c r="C2541">
        <v>38725</v>
      </c>
      <c r="D2541" t="s">
        <v>3811</v>
      </c>
      <c r="E2541" t="s">
        <v>598</v>
      </c>
      <c r="F2541" t="s">
        <v>3614</v>
      </c>
      <c r="G2541" t="s">
        <v>3661</v>
      </c>
      <c r="H2541" t="s">
        <v>3662</v>
      </c>
      <c r="I2541" t="s">
        <v>3812</v>
      </c>
      <c r="J2541">
        <v>2017</v>
      </c>
      <c r="K2541" t="s">
        <v>4062</v>
      </c>
      <c r="L2541">
        <v>38.271725000000004</v>
      </c>
      <c r="M2541">
        <v>1185353000</v>
      </c>
      <c r="N2541">
        <v>589131000</v>
      </c>
      <c r="O2541">
        <v>67233000</v>
      </c>
      <c r="P2541">
        <v>171007000</v>
      </c>
      <c r="Q2541">
        <v>312325000</v>
      </c>
      <c r="R2541">
        <v>587300000</v>
      </c>
      <c r="S2541">
        <v>215694000</v>
      </c>
      <c r="T2541">
        <v>131471000</v>
      </c>
      <c r="U2541">
        <v>236810000</v>
      </c>
      <c r="W2541">
        <v>245901000</v>
      </c>
      <c r="X2541">
        <v>79348000</v>
      </c>
      <c r="Z2541">
        <v>100453000</v>
      </c>
      <c r="AB2541">
        <v>700657000</v>
      </c>
      <c r="AD2541">
        <v>604905000</v>
      </c>
      <c r="AE2541">
        <v>4663000</v>
      </c>
      <c r="AF2541">
        <v>46630000</v>
      </c>
      <c r="AG2541">
        <v>94600000</v>
      </c>
      <c r="AJ2541">
        <v>106989000</v>
      </c>
      <c r="AK2541">
        <v>20800000</v>
      </c>
      <c r="AM2541">
        <v>25994000</v>
      </c>
      <c r="AN2541">
        <v>8100000</v>
      </c>
      <c r="AO2541">
        <v>10322000</v>
      </c>
      <c r="AQ2541">
        <v>66754000</v>
      </c>
      <c r="AS2541">
        <v>38506000</v>
      </c>
      <c r="AV2541">
        <v>-22578000</v>
      </c>
      <c r="AW2541">
        <v>20289000</v>
      </c>
      <c r="AY2541">
        <v>0.17</v>
      </c>
      <c r="BB2541">
        <v>44416000</v>
      </c>
      <c r="BC2541">
        <v>44416000</v>
      </c>
      <c r="BO2541">
        <v>4.30304204611509</v>
      </c>
      <c r="BP2541">
        <v>0.27341491087876801</v>
      </c>
      <c r="BQ2541">
        <v>1.12568066010305</v>
      </c>
      <c r="BR2541">
        <v>225.127794117647</v>
      </c>
      <c r="BS2541">
        <v>1.15605781430857E-2</v>
      </c>
      <c r="BT2541">
        <v>530130.27241390303</v>
      </c>
      <c r="BU2541">
        <v>9.2858463556347802E-9</v>
      </c>
    </row>
    <row r="2542" spans="3:73" x14ac:dyDescent="0.3">
      <c r="C2542">
        <v>892553</v>
      </c>
      <c r="D2542" t="s">
        <v>3842</v>
      </c>
      <c r="E2542" t="s">
        <v>352</v>
      </c>
      <c r="F2542" t="s">
        <v>3614</v>
      </c>
      <c r="G2542" t="s">
        <v>3843</v>
      </c>
      <c r="H2542" t="s">
        <v>3844</v>
      </c>
      <c r="I2542" t="s">
        <v>3845</v>
      </c>
      <c r="J2542">
        <v>2026</v>
      </c>
      <c r="K2542" t="s">
        <v>4062</v>
      </c>
      <c r="L2542">
        <v>207.11334500000001</v>
      </c>
    </row>
    <row r="2543" spans="3:73" x14ac:dyDescent="0.3">
      <c r="C2543">
        <v>892553</v>
      </c>
      <c r="D2543" t="s">
        <v>3842</v>
      </c>
      <c r="E2543" t="s">
        <v>352</v>
      </c>
      <c r="F2543" t="s">
        <v>3614</v>
      </c>
      <c r="G2543" t="s">
        <v>3843</v>
      </c>
      <c r="H2543" t="s">
        <v>3844</v>
      </c>
      <c r="I2543" t="s">
        <v>3845</v>
      </c>
      <c r="J2543">
        <v>2025</v>
      </c>
      <c r="K2543" t="s">
        <v>4062</v>
      </c>
      <c r="L2543">
        <v>186.490319</v>
      </c>
      <c r="M2543">
        <v>9806400000</v>
      </c>
      <c r="N2543">
        <v>2899500000</v>
      </c>
      <c r="O2543">
        <v>366000000</v>
      </c>
      <c r="P2543">
        <v>782100000</v>
      </c>
      <c r="Q2543">
        <v>572300000</v>
      </c>
      <c r="R2543">
        <v>918600000</v>
      </c>
      <c r="T2543">
        <v>2511700000</v>
      </c>
      <c r="U2543">
        <v>3067600000</v>
      </c>
      <c r="V2543">
        <v>6430700000</v>
      </c>
      <c r="W2543">
        <v>2128600000</v>
      </c>
      <c r="X2543">
        <v>1236500000</v>
      </c>
      <c r="AA2543">
        <v>3656000000</v>
      </c>
      <c r="AB2543">
        <v>3230300000</v>
      </c>
      <c r="AD2543">
        <v>1127000000</v>
      </c>
      <c r="AE2543">
        <v>500000</v>
      </c>
      <c r="AG2543">
        <v>1437800000</v>
      </c>
      <c r="AJ2543">
        <v>358400000</v>
      </c>
      <c r="AK2543">
        <v>41900000</v>
      </c>
      <c r="AL2543">
        <v>1079400000</v>
      </c>
      <c r="AM2543">
        <v>-10400000</v>
      </c>
      <c r="AN2543">
        <v>40700000</v>
      </c>
      <c r="AP2543">
        <v>281300000</v>
      </c>
      <c r="AQ2543">
        <v>292700000</v>
      </c>
      <c r="AS2543">
        <v>2826200000</v>
      </c>
      <c r="AU2543">
        <v>-93600000</v>
      </c>
      <c r="AV2543">
        <v>-155000000</v>
      </c>
      <c r="AY2543">
        <v>0.3</v>
      </c>
      <c r="AZ2543">
        <v>531400000</v>
      </c>
      <c r="BN2543">
        <v>0.65576562245064496</v>
      </c>
      <c r="BP2543">
        <v>0.17194400075166799</v>
      </c>
      <c r="BQ2543">
        <v>1.0933007610636101</v>
      </c>
      <c r="BR2543">
        <v>621.63439666666704</v>
      </c>
      <c r="BS2543">
        <v>1.2599448967588101E-2</v>
      </c>
      <c r="BU2543">
        <v>1.7319473640219199E-8</v>
      </c>
    </row>
    <row r="2544" spans="3:73" x14ac:dyDescent="0.3">
      <c r="C2544">
        <v>892553</v>
      </c>
      <c r="D2544" t="s">
        <v>3842</v>
      </c>
      <c r="E2544" t="s">
        <v>352</v>
      </c>
      <c r="F2544" t="s">
        <v>3614</v>
      </c>
      <c r="G2544" t="s">
        <v>3843</v>
      </c>
      <c r="H2544" t="s">
        <v>3844</v>
      </c>
      <c r="I2544" t="s">
        <v>3845</v>
      </c>
      <c r="J2544">
        <v>2024</v>
      </c>
      <c r="K2544" t="s">
        <v>4062</v>
      </c>
      <c r="L2544">
        <v>142.977923</v>
      </c>
      <c r="M2544">
        <v>9123900000</v>
      </c>
      <c r="N2544">
        <v>2465400000</v>
      </c>
      <c r="O2544">
        <v>308600000</v>
      </c>
      <c r="P2544">
        <v>752300000</v>
      </c>
      <c r="Q2544">
        <v>490500000</v>
      </c>
      <c r="R2544">
        <v>864200000</v>
      </c>
      <c r="T2544">
        <v>2540600000</v>
      </c>
      <c r="U2544">
        <v>2899900000</v>
      </c>
      <c r="V2544">
        <v>6128700000</v>
      </c>
      <c r="W2544">
        <v>1789800000</v>
      </c>
      <c r="X2544">
        <v>1058900000</v>
      </c>
      <c r="AA2544">
        <v>3757500000</v>
      </c>
      <c r="AB2544">
        <v>2828800000</v>
      </c>
      <c r="AD2544">
        <v>1113400000</v>
      </c>
      <c r="AE2544">
        <v>500000</v>
      </c>
      <c r="AG2544">
        <v>1388800000</v>
      </c>
      <c r="AJ2544">
        <v>647500000</v>
      </c>
      <c r="AK2544">
        <v>38300000</v>
      </c>
      <c r="AL2544">
        <v>741300000</v>
      </c>
      <c r="AM2544">
        <v>78600000</v>
      </c>
      <c r="AN2544">
        <v>218500000</v>
      </c>
      <c r="AP2544">
        <v>269900000</v>
      </c>
      <c r="AQ2544">
        <v>503000000</v>
      </c>
      <c r="AS2544">
        <v>2771500000</v>
      </c>
      <c r="AU2544">
        <v>-141300000</v>
      </c>
      <c r="AV2544">
        <v>-243700000</v>
      </c>
      <c r="AY2544">
        <v>4.54</v>
      </c>
      <c r="AZ2544">
        <v>533400000</v>
      </c>
      <c r="BN2544">
        <v>0.671719330549436</v>
      </c>
      <c r="BP2544">
        <v>0.172421499608895</v>
      </c>
      <c r="BQ2544">
        <v>1.10341937646664</v>
      </c>
      <c r="BR2544">
        <v>31.492934581497799</v>
      </c>
      <c r="BS2544">
        <v>7.7241233031674197E-2</v>
      </c>
      <c r="BU2544">
        <v>2.29468244633767E-7</v>
      </c>
    </row>
    <row r="2545" spans="3:73" x14ac:dyDescent="0.3">
      <c r="C2545">
        <v>892553</v>
      </c>
      <c r="D2545" t="s">
        <v>3842</v>
      </c>
      <c r="E2545" t="s">
        <v>352</v>
      </c>
      <c r="F2545" t="s">
        <v>3614</v>
      </c>
      <c r="G2545" t="s">
        <v>3843</v>
      </c>
      <c r="H2545" t="s">
        <v>3844</v>
      </c>
      <c r="I2545" t="s">
        <v>3845</v>
      </c>
      <c r="J2545">
        <v>2023</v>
      </c>
      <c r="K2545" t="s">
        <v>4062</v>
      </c>
      <c r="L2545">
        <v>134.70914200000001</v>
      </c>
      <c r="M2545">
        <v>9102400000</v>
      </c>
      <c r="N2545">
        <v>2214400000</v>
      </c>
      <c r="O2545">
        <v>188300000</v>
      </c>
      <c r="P2545">
        <v>758900000</v>
      </c>
      <c r="Q2545">
        <v>576300000</v>
      </c>
      <c r="R2545">
        <v>837600000</v>
      </c>
      <c r="T2545">
        <v>2791900000</v>
      </c>
      <c r="U2545">
        <v>2906800000</v>
      </c>
      <c r="V2545">
        <v>6163400000</v>
      </c>
      <c r="W2545">
        <v>1866200000</v>
      </c>
      <c r="X2545">
        <v>811000000</v>
      </c>
      <c r="AA2545">
        <v>3963900000</v>
      </c>
      <c r="AB2545">
        <v>2786500000</v>
      </c>
      <c r="AD2545">
        <v>922100000</v>
      </c>
      <c r="AE2545">
        <v>400000</v>
      </c>
      <c r="AF2545">
        <v>42754241</v>
      </c>
      <c r="AG2545">
        <v>1040400000</v>
      </c>
      <c r="AJ2545">
        <v>390700000</v>
      </c>
      <c r="AK2545">
        <v>23300000</v>
      </c>
      <c r="AL2545">
        <v>649700000</v>
      </c>
      <c r="AM2545">
        <v>3000000</v>
      </c>
      <c r="AN2545">
        <v>47300000</v>
      </c>
      <c r="AP2545">
        <v>231100000</v>
      </c>
      <c r="AQ2545">
        <v>167200000</v>
      </c>
      <c r="AS2545">
        <v>231100000</v>
      </c>
      <c r="AU2545">
        <v>-3990100000</v>
      </c>
      <c r="AV2545">
        <v>1412500000</v>
      </c>
      <c r="AY2545">
        <v>0.48</v>
      </c>
      <c r="AZ2545">
        <v>467100000</v>
      </c>
      <c r="BN2545">
        <v>0.67711812269291605</v>
      </c>
      <c r="BP2545">
        <v>0.100900225056264</v>
      </c>
      <c r="BQ2545">
        <v>0.877773014682242</v>
      </c>
      <c r="BR2545">
        <v>280.644045833333</v>
      </c>
      <c r="BS2545">
        <v>1.6974699443746601E-2</v>
      </c>
      <c r="BU2545">
        <v>2.32048764256235E-8</v>
      </c>
    </row>
    <row r="2546" spans="3:73" x14ac:dyDescent="0.3">
      <c r="C2546">
        <v>892553</v>
      </c>
      <c r="D2546" t="s">
        <v>3842</v>
      </c>
      <c r="E2546" t="s">
        <v>352</v>
      </c>
      <c r="F2546" t="s">
        <v>3614</v>
      </c>
      <c r="G2546" t="s">
        <v>3843</v>
      </c>
      <c r="H2546" t="s">
        <v>3844</v>
      </c>
      <c r="I2546" t="s">
        <v>3845</v>
      </c>
      <c r="J2546">
        <v>2022</v>
      </c>
      <c r="K2546" t="s">
        <v>4062</v>
      </c>
      <c r="L2546">
        <v>156.17925099999999</v>
      </c>
      <c r="M2546">
        <v>5901900000</v>
      </c>
      <c r="N2546">
        <v>3690900000</v>
      </c>
      <c r="O2546">
        <v>663600000</v>
      </c>
      <c r="P2546">
        <v>278400000</v>
      </c>
      <c r="Q2546">
        <v>357900000</v>
      </c>
      <c r="S2546">
        <v>430000000</v>
      </c>
      <c r="T2546">
        <v>535300000</v>
      </c>
      <c r="U2546">
        <v>992000000</v>
      </c>
      <c r="V2546">
        <v>3217600000</v>
      </c>
      <c r="W2546">
        <v>1081600000</v>
      </c>
      <c r="X2546">
        <v>211100000</v>
      </c>
      <c r="AA2546">
        <v>2333300000</v>
      </c>
      <c r="AB2546">
        <v>2675500000</v>
      </c>
      <c r="AD2546">
        <v>902200000</v>
      </c>
      <c r="AE2546">
        <v>400000</v>
      </c>
      <c r="AF2546">
        <v>42563032</v>
      </c>
      <c r="AG2546">
        <v>407400000</v>
      </c>
      <c r="AJ2546">
        <v>151500000</v>
      </c>
      <c r="AK2546">
        <v>13500000</v>
      </c>
      <c r="AL2546">
        <v>255900000</v>
      </c>
      <c r="AM2546">
        <v>15900000</v>
      </c>
      <c r="AN2546">
        <v>24000000</v>
      </c>
      <c r="AP2546">
        <v>81900000</v>
      </c>
      <c r="AQ2546">
        <v>80800000</v>
      </c>
      <c r="AS2546">
        <v>81900000</v>
      </c>
      <c r="AU2546">
        <v>-101600000</v>
      </c>
      <c r="AV2546">
        <v>2504200000</v>
      </c>
      <c r="AY2546">
        <v>0.62</v>
      </c>
      <c r="AZ2546">
        <v>339700000</v>
      </c>
      <c r="BN2546">
        <v>0.54518036564496197</v>
      </c>
      <c r="BP2546">
        <v>0.61353550295857995</v>
      </c>
      <c r="BQ2546">
        <v>3.08154585798817</v>
      </c>
      <c r="BR2546">
        <v>251.902017741935</v>
      </c>
      <c r="BS2546">
        <v>8.9702859278639503E-3</v>
      </c>
      <c r="BU2546">
        <v>3.6191790551298802E-8</v>
      </c>
    </row>
    <row r="2547" spans="3:73" x14ac:dyDescent="0.3">
      <c r="C2547">
        <v>892553</v>
      </c>
      <c r="D2547" t="s">
        <v>3842</v>
      </c>
      <c r="E2547" t="s">
        <v>352</v>
      </c>
      <c r="F2547" t="s">
        <v>3614</v>
      </c>
      <c r="G2547" t="s">
        <v>3843</v>
      </c>
      <c r="H2547" t="s">
        <v>3844</v>
      </c>
      <c r="I2547" t="s">
        <v>3845</v>
      </c>
      <c r="J2547">
        <v>2021</v>
      </c>
      <c r="K2547" t="s">
        <v>4062</v>
      </c>
      <c r="L2547">
        <v>157.29310599999999</v>
      </c>
      <c r="M2547">
        <v>3043800000</v>
      </c>
      <c r="N2547">
        <v>853500000</v>
      </c>
      <c r="O2547">
        <v>122200000</v>
      </c>
      <c r="P2547">
        <v>236300000</v>
      </c>
      <c r="Q2547">
        <v>321500000</v>
      </c>
      <c r="S2547">
        <v>416000000</v>
      </c>
      <c r="T2547">
        <v>556100000</v>
      </c>
      <c r="U2547">
        <v>994600000</v>
      </c>
      <c r="V2547">
        <v>1418600000</v>
      </c>
      <c r="W2547">
        <v>693900000</v>
      </c>
      <c r="X2547">
        <v>175900000</v>
      </c>
      <c r="AA2547">
        <v>859600000</v>
      </c>
      <c r="AB2547">
        <v>1616600000</v>
      </c>
      <c r="AD2547">
        <v>878200000</v>
      </c>
      <c r="AE2547">
        <v>400000</v>
      </c>
      <c r="AF2547">
        <v>36548330</v>
      </c>
      <c r="AG2547">
        <v>82200000</v>
      </c>
      <c r="AJ2547">
        <v>20400000</v>
      </c>
      <c r="AK2547">
        <v>12700000</v>
      </c>
      <c r="AL2547">
        <v>235700000</v>
      </c>
      <c r="AM2547">
        <v>13500000</v>
      </c>
      <c r="AN2547">
        <v>12100000</v>
      </c>
      <c r="AP2547">
        <v>80600000</v>
      </c>
      <c r="AQ2547">
        <v>-21300000</v>
      </c>
      <c r="AS2547">
        <v>80600000</v>
      </c>
      <c r="AU2547">
        <v>-361200000</v>
      </c>
      <c r="AV2547">
        <v>381900000</v>
      </c>
      <c r="AY2547">
        <v>0.34</v>
      </c>
      <c r="AZ2547">
        <v>284950000</v>
      </c>
      <c r="BN2547">
        <v>0.466062159143176</v>
      </c>
      <c r="BP2547">
        <v>0.176106067156651</v>
      </c>
      <c r="BQ2547">
        <v>0.76668107796512497</v>
      </c>
      <c r="BR2547">
        <v>462.62678235294101</v>
      </c>
      <c r="BS2547">
        <v>7.4848447358653999E-3</v>
      </c>
      <c r="BU2547">
        <v>3.3081563800569102E-8</v>
      </c>
    </row>
    <row r="2548" spans="3:73" x14ac:dyDescent="0.3">
      <c r="C2548">
        <v>892553</v>
      </c>
      <c r="D2548" t="s">
        <v>3842</v>
      </c>
      <c r="E2548" t="s">
        <v>352</v>
      </c>
      <c r="F2548" t="s">
        <v>3614</v>
      </c>
      <c r="G2548" t="s">
        <v>3843</v>
      </c>
      <c r="H2548" t="s">
        <v>3844</v>
      </c>
      <c r="I2548" t="s">
        <v>3845</v>
      </c>
      <c r="J2548">
        <v>2020</v>
      </c>
      <c r="K2548" t="s">
        <v>4062</v>
      </c>
      <c r="L2548">
        <v>57.425801999999997</v>
      </c>
      <c r="M2548">
        <v>2570500000</v>
      </c>
      <c r="N2548">
        <v>703000000</v>
      </c>
      <c r="O2548">
        <v>125100000</v>
      </c>
      <c r="P2548">
        <v>200800000</v>
      </c>
      <c r="Q2548">
        <v>248400000</v>
      </c>
      <c r="S2548">
        <v>414500000</v>
      </c>
      <c r="T2548">
        <v>493100000</v>
      </c>
      <c r="U2548">
        <v>865900000</v>
      </c>
      <c r="V2548">
        <v>991200000</v>
      </c>
      <c r="W2548">
        <v>634800000</v>
      </c>
      <c r="X2548">
        <v>140100000</v>
      </c>
      <c r="AB2548">
        <v>1572700000</v>
      </c>
      <c r="AD2548">
        <v>808400000</v>
      </c>
      <c r="AE2548">
        <v>400000</v>
      </c>
      <c r="AF2548">
        <v>36185829</v>
      </c>
      <c r="AG2548">
        <v>87900000</v>
      </c>
      <c r="AJ2548">
        <v>22500000</v>
      </c>
      <c r="AK2548">
        <v>9100000</v>
      </c>
      <c r="AL2548">
        <v>239900000</v>
      </c>
      <c r="AM2548">
        <v>14900000</v>
      </c>
      <c r="AN2548">
        <v>257800000</v>
      </c>
      <c r="AP2548">
        <v>85200000</v>
      </c>
      <c r="AQ2548">
        <v>172700000</v>
      </c>
      <c r="AS2548">
        <v>84500000</v>
      </c>
      <c r="AU2548">
        <v>185000000</v>
      </c>
      <c r="AV2548">
        <v>-363400000</v>
      </c>
      <c r="AY2548">
        <v>7.29</v>
      </c>
      <c r="AZ2548">
        <v>233900000</v>
      </c>
      <c r="BN2548">
        <v>0.38560591324644999</v>
      </c>
      <c r="BP2548">
        <v>0.197069943289225</v>
      </c>
      <c r="BQ2548">
        <v>0.71613106490233103</v>
      </c>
      <c r="BR2548">
        <v>7.8773390946502104</v>
      </c>
      <c r="BS2548">
        <v>0.163921917721117</v>
      </c>
      <c r="BU2548">
        <v>2.66188145596744E-7</v>
      </c>
    </row>
    <row r="2549" spans="3:73" x14ac:dyDescent="0.3">
      <c r="C2549">
        <v>892553</v>
      </c>
      <c r="D2549" t="s">
        <v>3842</v>
      </c>
      <c r="E2549" t="s">
        <v>352</v>
      </c>
      <c r="F2549" t="s">
        <v>3614</v>
      </c>
      <c r="G2549" t="s">
        <v>3843</v>
      </c>
      <c r="H2549" t="s">
        <v>3844</v>
      </c>
      <c r="I2549" t="s">
        <v>3845</v>
      </c>
      <c r="J2549">
        <v>2019</v>
      </c>
      <c r="K2549" t="s">
        <v>4062</v>
      </c>
      <c r="L2549">
        <v>72.419706000000005</v>
      </c>
      <c r="M2549">
        <v>2481400000</v>
      </c>
      <c r="N2549">
        <v>673600000</v>
      </c>
      <c r="O2549">
        <v>119000000</v>
      </c>
      <c r="P2549">
        <v>202600000</v>
      </c>
      <c r="Q2549">
        <v>219400000</v>
      </c>
      <c r="S2549">
        <v>404600000</v>
      </c>
      <c r="T2549">
        <v>529100000</v>
      </c>
      <c r="U2549">
        <v>844900000</v>
      </c>
      <c r="V2549">
        <v>1249000000</v>
      </c>
      <c r="W2549">
        <v>378300000</v>
      </c>
      <c r="X2549">
        <v>125000000</v>
      </c>
      <c r="AA2549">
        <v>829400000</v>
      </c>
      <c r="AB2549">
        <v>1227600000</v>
      </c>
      <c r="AD2549">
        <v>500300000</v>
      </c>
      <c r="AE2549">
        <v>400000</v>
      </c>
      <c r="AF2549">
        <v>35799994</v>
      </c>
      <c r="AG2549">
        <v>85700000</v>
      </c>
      <c r="AJ2549">
        <v>21100000</v>
      </c>
      <c r="AK2549">
        <v>11000000</v>
      </c>
      <c r="AL2549">
        <v>255900000</v>
      </c>
      <c r="AM2549">
        <v>6000000</v>
      </c>
      <c r="AN2549">
        <v>12400000</v>
      </c>
      <c r="AO2549">
        <v>25300000</v>
      </c>
      <c r="AP2549">
        <v>78800000</v>
      </c>
      <c r="AQ2549">
        <v>133900000</v>
      </c>
      <c r="AS2549">
        <v>78800000</v>
      </c>
      <c r="AT2549">
        <v>36200000</v>
      </c>
      <c r="AU2549">
        <v>-642700000</v>
      </c>
      <c r="AV2549">
        <v>511600000</v>
      </c>
      <c r="AY2549">
        <v>0.35</v>
      </c>
      <c r="AZ2549">
        <v>226250000</v>
      </c>
      <c r="BB2549">
        <v>43700000</v>
      </c>
      <c r="BC2549">
        <v>122500000</v>
      </c>
      <c r="BL2549">
        <v>3.6988950276243102</v>
      </c>
      <c r="BN2549">
        <v>0.50334488595147897</v>
      </c>
      <c r="BO2549">
        <v>1.72727272727273</v>
      </c>
      <c r="BP2549">
        <v>0.31456515992598499</v>
      </c>
      <c r="BQ2549">
        <v>1.20063441712926</v>
      </c>
      <c r="BR2549">
        <v>206.91344571428601</v>
      </c>
      <c r="BS2549">
        <v>1.01010101010101E-2</v>
      </c>
      <c r="BU2549">
        <v>2.0647521260997099E-8</v>
      </c>
    </row>
    <row r="2550" spans="3:73" x14ac:dyDescent="0.3">
      <c r="C2550">
        <v>892553</v>
      </c>
      <c r="D2550" t="s">
        <v>3842</v>
      </c>
      <c r="E2550" t="s">
        <v>352</v>
      </c>
      <c r="F2550" t="s">
        <v>3614</v>
      </c>
      <c r="G2550" t="s">
        <v>3843</v>
      </c>
      <c r="H2550" t="s">
        <v>3844</v>
      </c>
      <c r="I2550" t="s">
        <v>3845</v>
      </c>
      <c r="J2550">
        <v>2018</v>
      </c>
      <c r="K2550" t="s">
        <v>4062</v>
      </c>
      <c r="L2550">
        <v>64.981448</v>
      </c>
      <c r="M2550">
        <v>1897700000</v>
      </c>
      <c r="N2550">
        <v>661700000</v>
      </c>
      <c r="O2550">
        <v>118100000</v>
      </c>
      <c r="P2550">
        <v>194800000</v>
      </c>
      <c r="Q2550">
        <v>233100000</v>
      </c>
      <c r="S2550">
        <v>361100000</v>
      </c>
      <c r="T2550">
        <v>330400000</v>
      </c>
      <c r="U2550">
        <v>520700000</v>
      </c>
      <c r="V2550">
        <v>1008700000</v>
      </c>
      <c r="W2550">
        <v>366600000</v>
      </c>
      <c r="X2550">
        <v>125500000</v>
      </c>
      <c r="Y2550">
        <v>1400000</v>
      </c>
      <c r="AA2550">
        <v>599300000</v>
      </c>
      <c r="AB2550">
        <v>884500000</v>
      </c>
      <c r="AD2550">
        <v>453900000</v>
      </c>
      <c r="AE2550">
        <v>300000</v>
      </c>
      <c r="AF2550">
        <v>31363650</v>
      </c>
      <c r="AG2550">
        <v>73900000</v>
      </c>
      <c r="AJ2550">
        <v>26300000</v>
      </c>
      <c r="AK2550">
        <v>11100000</v>
      </c>
      <c r="AL2550">
        <v>203800000</v>
      </c>
      <c r="AM2550">
        <v>13400000</v>
      </c>
      <c r="AN2550">
        <v>47700000</v>
      </c>
      <c r="AP2550">
        <v>50800000</v>
      </c>
      <c r="AQ2550">
        <v>119000000</v>
      </c>
      <c r="AS2550">
        <v>50800000</v>
      </c>
      <c r="AT2550">
        <v>35600000</v>
      </c>
      <c r="AU2550">
        <v>-260600000</v>
      </c>
      <c r="AV2550">
        <v>38200000</v>
      </c>
      <c r="AY2550">
        <v>1.52</v>
      </c>
      <c r="AZ2550">
        <v>221000000</v>
      </c>
      <c r="BL2550">
        <v>3.3426966292134801</v>
      </c>
      <c r="BN2550">
        <v>0.53153817779417201</v>
      </c>
      <c r="BP2550">
        <v>0.32214948172395003</v>
      </c>
      <c r="BQ2550">
        <v>1.1691216584833599</v>
      </c>
      <c r="BR2550">
        <v>42.750952631578897</v>
      </c>
      <c r="BS2550">
        <v>5.3928773318258898E-2</v>
      </c>
      <c r="BU2550">
        <v>1.1166964495194999E-7</v>
      </c>
    </row>
    <row r="2551" spans="3:73" x14ac:dyDescent="0.3">
      <c r="C2551">
        <v>892553</v>
      </c>
      <c r="D2551" t="s">
        <v>3842</v>
      </c>
      <c r="E2551" t="s">
        <v>352</v>
      </c>
      <c r="F2551" t="s">
        <v>3614</v>
      </c>
      <c r="G2551" t="s">
        <v>3843</v>
      </c>
      <c r="H2551" t="s">
        <v>3844</v>
      </c>
      <c r="I2551" t="s">
        <v>3845</v>
      </c>
      <c r="J2551">
        <v>2017</v>
      </c>
      <c r="K2551" t="s">
        <v>4062</v>
      </c>
      <c r="L2551">
        <v>38.351756000000002</v>
      </c>
      <c r="M2551">
        <v>1724700000</v>
      </c>
      <c r="N2551">
        <v>634000000</v>
      </c>
      <c r="O2551">
        <v>122600000</v>
      </c>
      <c r="P2551">
        <v>222700000</v>
      </c>
      <c r="Q2551">
        <v>208900000</v>
      </c>
      <c r="S2551">
        <v>297600000</v>
      </c>
      <c r="T2551">
        <v>302500000</v>
      </c>
      <c r="U2551">
        <v>468800000</v>
      </c>
      <c r="V2551">
        <v>919500000</v>
      </c>
      <c r="W2551">
        <v>387600000</v>
      </c>
      <c r="X2551">
        <v>113900000</v>
      </c>
      <c r="AB2551">
        <v>802200000</v>
      </c>
      <c r="AD2551">
        <v>364300000</v>
      </c>
      <c r="AE2551">
        <v>300000</v>
      </c>
      <c r="AF2551">
        <v>30804832</v>
      </c>
      <c r="AG2551">
        <v>82900000</v>
      </c>
      <c r="AH2551">
        <v>988800000</v>
      </c>
      <c r="AJ2551">
        <v>21300000</v>
      </c>
      <c r="AK2551">
        <v>16000000</v>
      </c>
      <c r="AL2551">
        <v>230100000</v>
      </c>
      <c r="AM2551">
        <v>-15900000</v>
      </c>
      <c r="AN2551">
        <v>26700000</v>
      </c>
      <c r="AP2551">
        <v>41900000</v>
      </c>
      <c r="AQ2551">
        <v>47000000</v>
      </c>
      <c r="AS2551">
        <v>41900000</v>
      </c>
      <c r="AT2551">
        <v>35200000</v>
      </c>
      <c r="AU2551">
        <v>-480000000</v>
      </c>
      <c r="AV2551">
        <v>275200000</v>
      </c>
      <c r="AY2551">
        <v>0.87</v>
      </c>
      <c r="BA2551">
        <v>2.15412621359223E-2</v>
      </c>
      <c r="BE2551">
        <v>4.7532362459546902E-2</v>
      </c>
      <c r="BF2551">
        <v>1.19336569579288E-2</v>
      </c>
      <c r="BG2551">
        <v>8.3838996763754003E-2</v>
      </c>
      <c r="BI2551">
        <v>0.57331709862584801</v>
      </c>
      <c r="BJ2551">
        <v>-0.485436893203884</v>
      </c>
      <c r="BK2551">
        <v>3.5598705501618103E-2</v>
      </c>
      <c r="BL2551">
        <v>1.33522727272727</v>
      </c>
      <c r="BM2551">
        <v>1.6181229773462799E-2</v>
      </c>
      <c r="BN2551">
        <v>0.53313619759958297</v>
      </c>
      <c r="BP2551">
        <v>0.316305469556244</v>
      </c>
      <c r="BQ2551">
        <v>1.09674922600619</v>
      </c>
      <c r="BR2551">
        <v>44.0824781609195</v>
      </c>
      <c r="BS2551">
        <v>3.3283470456245301E-2</v>
      </c>
      <c r="BU2551">
        <v>4.15931534779357E-8</v>
      </c>
    </row>
    <row r="2552" spans="3:73" x14ac:dyDescent="0.3">
      <c r="C2552">
        <v>1822492</v>
      </c>
      <c r="D2552" t="s">
        <v>3857</v>
      </c>
      <c r="E2552" t="s">
        <v>2396</v>
      </c>
      <c r="F2552" t="s">
        <v>3614</v>
      </c>
      <c r="G2552" t="s">
        <v>3624</v>
      </c>
      <c r="H2552" t="s">
        <v>3625</v>
      </c>
      <c r="I2552" t="s">
        <v>3858</v>
      </c>
      <c r="J2552">
        <v>2026</v>
      </c>
      <c r="K2552" t="s">
        <v>4062</v>
      </c>
      <c r="L2552">
        <v>8.9121290000000002</v>
      </c>
    </row>
    <row r="2553" spans="3:73" x14ac:dyDescent="0.3">
      <c r="C2553">
        <v>1822492</v>
      </c>
      <c r="D2553" t="s">
        <v>3857</v>
      </c>
      <c r="E2553" t="s">
        <v>2396</v>
      </c>
      <c r="F2553" t="s">
        <v>3614</v>
      </c>
      <c r="G2553" t="s">
        <v>3624</v>
      </c>
      <c r="H2553" t="s">
        <v>3625</v>
      </c>
      <c r="I2553" t="s">
        <v>3858</v>
      </c>
      <c r="J2553">
        <v>2025</v>
      </c>
      <c r="K2553" t="s">
        <v>4062</v>
      </c>
      <c r="L2553">
        <v>8.5716450000000002</v>
      </c>
      <c r="M2553">
        <v>2356194000</v>
      </c>
      <c r="N2553">
        <v>646482000</v>
      </c>
      <c r="O2553">
        <v>27276000</v>
      </c>
      <c r="P2553">
        <v>114926000</v>
      </c>
      <c r="Q2553">
        <v>485938000</v>
      </c>
      <c r="S2553">
        <v>231482000</v>
      </c>
      <c r="T2553">
        <v>546171000</v>
      </c>
      <c r="U2553">
        <v>830747000</v>
      </c>
      <c r="V2553">
        <v>1127687000</v>
      </c>
      <c r="W2553">
        <v>257559000</v>
      </c>
      <c r="X2553">
        <v>141662000</v>
      </c>
      <c r="AA2553">
        <v>673832000</v>
      </c>
      <c r="AB2553">
        <v>1228507000</v>
      </c>
      <c r="AD2553">
        <v>-178646000</v>
      </c>
      <c r="AF2553">
        <v>196487532</v>
      </c>
      <c r="AJ2553">
        <v>113969000</v>
      </c>
      <c r="AK2553">
        <v>1358000</v>
      </c>
      <c r="AM2553">
        <v>16291000</v>
      </c>
      <c r="AN2553">
        <v>40305000</v>
      </c>
      <c r="AQ2553">
        <v>105185000</v>
      </c>
      <c r="AS2553">
        <v>141102000</v>
      </c>
      <c r="AT2553">
        <v>70100000</v>
      </c>
      <c r="AU2553">
        <v>-70351000</v>
      </c>
      <c r="AV2553">
        <v>-52220000</v>
      </c>
      <c r="AY2553">
        <v>0.2</v>
      </c>
      <c r="AZ2553">
        <v>444805500</v>
      </c>
      <c r="BL2553">
        <v>1.5004992867332401</v>
      </c>
      <c r="BN2553">
        <v>0.478605327065598</v>
      </c>
      <c r="BP2553">
        <v>0.10590194867972</v>
      </c>
      <c r="BQ2553">
        <v>0.62332902364118503</v>
      </c>
      <c r="BR2553">
        <v>42.858224999999997</v>
      </c>
      <c r="BS2553">
        <v>3.2808115867471697E-2</v>
      </c>
      <c r="BU2553">
        <v>1.39545725014184E-9</v>
      </c>
    </row>
    <row r="2554" spans="3:73" x14ac:dyDescent="0.3">
      <c r="C2554">
        <v>1822492</v>
      </c>
      <c r="D2554" t="s">
        <v>3857</v>
      </c>
      <c r="E2554" t="s">
        <v>2396</v>
      </c>
      <c r="F2554" t="s">
        <v>3614</v>
      </c>
      <c r="G2554" t="s">
        <v>3624</v>
      </c>
      <c r="H2554" t="s">
        <v>3625</v>
      </c>
      <c r="I2554" t="s">
        <v>3858</v>
      </c>
      <c r="J2554">
        <v>2024</v>
      </c>
      <c r="K2554" t="s">
        <v>4062</v>
      </c>
      <c r="L2554">
        <v>9.7672690000000006</v>
      </c>
      <c r="M2554">
        <v>2330503000</v>
      </c>
      <c r="N2554">
        <v>573184000</v>
      </c>
      <c r="O2554">
        <v>44510000</v>
      </c>
      <c r="P2554">
        <v>109788000</v>
      </c>
      <c r="Q2554">
        <v>403673000</v>
      </c>
      <c r="S2554">
        <v>224174000</v>
      </c>
      <c r="T2554">
        <v>605859000</v>
      </c>
      <c r="U2554">
        <v>828553000</v>
      </c>
      <c r="V2554">
        <v>1148132000</v>
      </c>
      <c r="W2554">
        <v>253730000</v>
      </c>
      <c r="X2554">
        <v>139057000</v>
      </c>
      <c r="AA2554">
        <v>708807000</v>
      </c>
      <c r="AB2554">
        <v>1182371000</v>
      </c>
      <c r="AD2554">
        <v>-218951000</v>
      </c>
      <c r="AF2554">
        <v>196705710</v>
      </c>
      <c r="AJ2554">
        <v>88801000</v>
      </c>
      <c r="AK2554">
        <v>1333000</v>
      </c>
      <c r="AM2554">
        <v>9297000</v>
      </c>
      <c r="AN2554">
        <v>17255000</v>
      </c>
      <c r="AQ2554">
        <v>183336000</v>
      </c>
      <c r="AS2554">
        <v>130040000</v>
      </c>
      <c r="AT2554">
        <v>85219000</v>
      </c>
      <c r="AU2554">
        <v>-143397000</v>
      </c>
      <c r="AV2554">
        <v>-39268000</v>
      </c>
      <c r="AY2554">
        <v>0.09</v>
      </c>
      <c r="AZ2554">
        <v>393191500</v>
      </c>
      <c r="BL2554">
        <v>2.1513512244921902</v>
      </c>
      <c r="BN2554">
        <v>0.49265416092577402</v>
      </c>
      <c r="BP2554">
        <v>0.17542269341425901</v>
      </c>
      <c r="BQ2554">
        <v>0.66807630158041997</v>
      </c>
      <c r="BR2554">
        <v>108.52521111111101</v>
      </c>
      <c r="BS2554">
        <v>1.45935581978922E-2</v>
      </c>
      <c r="BU2554">
        <v>7.4346732962834797E-10</v>
      </c>
    </row>
    <row r="2555" spans="3:73" x14ac:dyDescent="0.3">
      <c r="C2555">
        <v>1822492</v>
      </c>
      <c r="D2555" t="s">
        <v>3857</v>
      </c>
      <c r="E2555" t="s">
        <v>2396</v>
      </c>
      <c r="F2555" t="s">
        <v>3614</v>
      </c>
      <c r="G2555" t="s">
        <v>3624</v>
      </c>
      <c r="H2555" t="s">
        <v>3625</v>
      </c>
      <c r="I2555" t="s">
        <v>3858</v>
      </c>
      <c r="J2555">
        <v>2023</v>
      </c>
      <c r="K2555" t="s">
        <v>4062</v>
      </c>
      <c r="L2555">
        <v>8.4249700000000001</v>
      </c>
      <c r="M2555">
        <v>2331101000</v>
      </c>
      <c r="N2555">
        <v>547980000</v>
      </c>
      <c r="O2555">
        <v>38553000</v>
      </c>
      <c r="P2555">
        <v>103482000</v>
      </c>
      <c r="Q2555">
        <v>382710000</v>
      </c>
      <c r="S2555">
        <v>200553000</v>
      </c>
      <c r="T2555">
        <v>655293000</v>
      </c>
      <c r="U2555">
        <v>825042000</v>
      </c>
      <c r="V2555">
        <v>1176572000</v>
      </c>
      <c r="W2555">
        <v>223120000</v>
      </c>
      <c r="X2555">
        <v>140290000</v>
      </c>
      <c r="AA2555">
        <v>753637000</v>
      </c>
      <c r="AB2555">
        <v>1154529000</v>
      </c>
      <c r="AD2555">
        <v>-236206000</v>
      </c>
      <c r="AF2555">
        <v>194913124</v>
      </c>
      <c r="AJ2555">
        <v>60928000</v>
      </c>
      <c r="AK2555">
        <v>2562000</v>
      </c>
      <c r="AM2555">
        <v>2207000</v>
      </c>
      <c r="AN2555">
        <v>-9589000</v>
      </c>
      <c r="AQ2555">
        <v>238035000</v>
      </c>
      <c r="AS2555">
        <v>121640000</v>
      </c>
      <c r="AT2555">
        <v>65769000</v>
      </c>
      <c r="AU2555">
        <v>-67852000</v>
      </c>
      <c r="AV2555">
        <v>-161976000</v>
      </c>
      <c r="AY2555">
        <v>-0.05</v>
      </c>
      <c r="AZ2555">
        <v>436018000</v>
      </c>
      <c r="BL2555">
        <v>3.6192583131870601</v>
      </c>
      <c r="BN2555">
        <v>0.504728023367499</v>
      </c>
      <c r="BP2555">
        <v>0.17279042667622799</v>
      </c>
      <c r="BQ2555">
        <v>0.740722481176049</v>
      </c>
      <c r="BR2555">
        <v>-168.49940000000001</v>
      </c>
      <c r="BS2555">
        <v>-8.3055514413236907E-3</v>
      </c>
      <c r="BU2555">
        <v>-3.6486610557205601E-10</v>
      </c>
    </row>
    <row r="2556" spans="3:73" x14ac:dyDescent="0.3">
      <c r="C2556">
        <v>1822492</v>
      </c>
      <c r="D2556" t="s">
        <v>3857</v>
      </c>
      <c r="E2556" t="s">
        <v>2396</v>
      </c>
      <c r="F2556" t="s">
        <v>3614</v>
      </c>
      <c r="G2556" t="s">
        <v>3624</v>
      </c>
      <c r="H2556" t="s">
        <v>3625</v>
      </c>
      <c r="I2556" t="s">
        <v>3858</v>
      </c>
      <c r="J2556">
        <v>2022</v>
      </c>
      <c r="K2556" t="s">
        <v>4062</v>
      </c>
      <c r="L2556">
        <v>9.1435890000000004</v>
      </c>
      <c r="M2556">
        <v>2470690000</v>
      </c>
      <c r="N2556">
        <v>631619000</v>
      </c>
      <c r="O2556">
        <v>31081000</v>
      </c>
      <c r="P2556">
        <v>86985000</v>
      </c>
      <c r="Q2556">
        <v>489326000</v>
      </c>
      <c r="S2556">
        <v>190258000</v>
      </c>
      <c r="T2556">
        <v>734460000</v>
      </c>
      <c r="U2556">
        <v>823812000</v>
      </c>
      <c r="V2556">
        <v>1313951000</v>
      </c>
      <c r="W2556">
        <v>215412000</v>
      </c>
      <c r="X2556">
        <v>131751000</v>
      </c>
      <c r="AA2556">
        <v>914140000</v>
      </c>
      <c r="AB2556">
        <v>1156739000</v>
      </c>
      <c r="AD2556">
        <v>-226617000</v>
      </c>
      <c r="AF2556">
        <v>194548411</v>
      </c>
      <c r="AJ2556">
        <v>39893000</v>
      </c>
      <c r="AK2556">
        <v>2349000</v>
      </c>
      <c r="AM2556">
        <v>1769000</v>
      </c>
      <c r="AN2556">
        <v>-16436000</v>
      </c>
      <c r="AQ2556">
        <v>119011000</v>
      </c>
      <c r="AS2556">
        <v>120010000</v>
      </c>
      <c r="AT2556">
        <v>69589000</v>
      </c>
      <c r="AU2556">
        <v>-72822000</v>
      </c>
      <c r="AV2556">
        <v>-28722000</v>
      </c>
      <c r="AY2556">
        <v>-0.08</v>
      </c>
      <c r="AZ2556">
        <v>511428000</v>
      </c>
      <c r="BL2556">
        <v>1.7101984509046</v>
      </c>
      <c r="BN2556">
        <v>0.53181540379408199</v>
      </c>
      <c r="BP2556">
        <v>0.14428629788498301</v>
      </c>
      <c r="BQ2556">
        <v>0.66056208567767805</v>
      </c>
      <c r="BR2556">
        <v>-114.29486249999999</v>
      </c>
      <c r="BS2556">
        <v>-1.42089097021887E-2</v>
      </c>
      <c r="BU2556">
        <v>-6.32370067923706E-10</v>
      </c>
    </row>
    <row r="2557" spans="3:73" x14ac:dyDescent="0.3">
      <c r="C2557">
        <v>1822492</v>
      </c>
      <c r="D2557" t="s">
        <v>3857</v>
      </c>
      <c r="E2557" t="s">
        <v>2396</v>
      </c>
      <c r="F2557" t="s">
        <v>3614</v>
      </c>
      <c r="G2557" t="s">
        <v>3624</v>
      </c>
      <c r="H2557" t="s">
        <v>3625</v>
      </c>
      <c r="I2557" t="s">
        <v>3858</v>
      </c>
      <c r="J2557">
        <v>2021</v>
      </c>
      <c r="K2557" t="s">
        <v>4062</v>
      </c>
      <c r="L2557">
        <v>11.376500999999999</v>
      </c>
      <c r="M2557">
        <v>2562922000</v>
      </c>
      <c r="N2557">
        <v>668309000</v>
      </c>
      <c r="O2557">
        <v>14605000</v>
      </c>
      <c r="P2557">
        <v>107212000</v>
      </c>
      <c r="Q2557">
        <v>533530000</v>
      </c>
      <c r="S2557">
        <v>174312000</v>
      </c>
      <c r="T2557">
        <v>794700000</v>
      </c>
      <c r="U2557">
        <v>825371000</v>
      </c>
      <c r="V2557">
        <v>1412827000</v>
      </c>
      <c r="W2557">
        <v>277296000</v>
      </c>
      <c r="X2557">
        <v>186126000</v>
      </c>
      <c r="AA2557">
        <v>851000000</v>
      </c>
      <c r="AB2557">
        <v>1150095000</v>
      </c>
      <c r="AD2557">
        <v>-210181000</v>
      </c>
      <c r="AF2557">
        <v>193995320</v>
      </c>
      <c r="AJ2557">
        <v>10314000</v>
      </c>
      <c r="AK2557">
        <v>2442000</v>
      </c>
      <c r="AM2557">
        <v>-11784000</v>
      </c>
      <c r="AN2557">
        <v>-38332000</v>
      </c>
      <c r="AQ2557">
        <v>-110254000</v>
      </c>
      <c r="AS2557">
        <v>120730000</v>
      </c>
      <c r="AT2557">
        <v>51552000</v>
      </c>
      <c r="AU2557">
        <v>-90454000</v>
      </c>
      <c r="AV2557">
        <v>193329000</v>
      </c>
      <c r="AY2557">
        <v>-0.28000000000000003</v>
      </c>
      <c r="BL2557">
        <v>-2.1386949099937902</v>
      </c>
      <c r="BN2557">
        <v>0.55125633944380703</v>
      </c>
      <c r="BP2557">
        <v>5.26693497201546E-2</v>
      </c>
      <c r="BQ2557">
        <v>0.48604740061162099</v>
      </c>
      <c r="BR2557">
        <v>-40.6303607142857</v>
      </c>
      <c r="BS2557">
        <v>-3.3329420613079801E-2</v>
      </c>
      <c r="BU2557">
        <v>-2.7697018768014801E-9</v>
      </c>
    </row>
    <row r="2558" spans="3:73" x14ac:dyDescent="0.3">
      <c r="C2558">
        <v>1822492</v>
      </c>
      <c r="D2558" t="s">
        <v>3857</v>
      </c>
      <c r="E2558" t="s">
        <v>2396</v>
      </c>
      <c r="F2558" t="s">
        <v>3614</v>
      </c>
      <c r="G2558" t="s">
        <v>3624</v>
      </c>
      <c r="H2558" t="s">
        <v>3625</v>
      </c>
      <c r="I2558" t="s">
        <v>3858</v>
      </c>
      <c r="J2558">
        <v>2020</v>
      </c>
      <c r="K2558" t="s">
        <v>4062</v>
      </c>
      <c r="L2558">
        <v>10.161477</v>
      </c>
      <c r="M2558">
        <v>501201868</v>
      </c>
      <c r="N2558">
        <v>1123244</v>
      </c>
      <c r="O2558">
        <v>1017406</v>
      </c>
      <c r="V2558">
        <v>17627450</v>
      </c>
      <c r="W2558">
        <v>127450</v>
      </c>
      <c r="AB2558">
        <v>5000010</v>
      </c>
      <c r="AD2558">
        <v>-154280</v>
      </c>
      <c r="AJ2558">
        <v>-232904</v>
      </c>
      <c r="AM2558">
        <v>0</v>
      </c>
      <c r="AN2558">
        <v>-154280</v>
      </c>
      <c r="AQ2558">
        <v>-211292</v>
      </c>
      <c r="AU2558">
        <v>-500000000</v>
      </c>
      <c r="AV2558">
        <v>501228698</v>
      </c>
      <c r="BN2558">
        <v>3.5170359740159599E-2</v>
      </c>
      <c r="BP2558">
        <v>7.9827854060415904</v>
      </c>
      <c r="BS2558">
        <v>-3.08559382881234E-2</v>
      </c>
    </row>
    <row r="2559" spans="3:73" x14ac:dyDescent="0.3">
      <c r="C2559">
        <v>1822492</v>
      </c>
      <c r="D2559" t="s">
        <v>3857</v>
      </c>
      <c r="E2559" t="s">
        <v>2396</v>
      </c>
      <c r="F2559" t="s">
        <v>3614</v>
      </c>
      <c r="G2559" t="s">
        <v>3624</v>
      </c>
      <c r="H2559" t="s">
        <v>3625</v>
      </c>
      <c r="I2559" t="s">
        <v>3858</v>
      </c>
      <c r="J2559">
        <v>2019</v>
      </c>
      <c r="K2559" t="s">
        <v>4062</v>
      </c>
    </row>
    <row r="2560" spans="3:73" x14ac:dyDescent="0.3">
      <c r="C2560">
        <v>1822492</v>
      </c>
      <c r="D2560" t="s">
        <v>3857</v>
      </c>
      <c r="E2560" t="s">
        <v>2396</v>
      </c>
      <c r="F2560" t="s">
        <v>3614</v>
      </c>
      <c r="G2560" t="s">
        <v>3624</v>
      </c>
      <c r="H2560" t="s">
        <v>3625</v>
      </c>
      <c r="I2560" t="s">
        <v>3858</v>
      </c>
      <c r="J2560">
        <v>2018</v>
      </c>
      <c r="K2560" t="s">
        <v>4062</v>
      </c>
    </row>
    <row r="2561" spans="3:73" x14ac:dyDescent="0.3">
      <c r="C2561">
        <v>1822492</v>
      </c>
      <c r="D2561" t="s">
        <v>3857</v>
      </c>
      <c r="E2561" t="s">
        <v>2396</v>
      </c>
      <c r="F2561" t="s">
        <v>3614</v>
      </c>
      <c r="G2561" t="s">
        <v>3624</v>
      </c>
      <c r="H2561" t="s">
        <v>3625</v>
      </c>
      <c r="I2561" t="s">
        <v>3858</v>
      </c>
      <c r="J2561">
        <v>2017</v>
      </c>
      <c r="K2561" t="s">
        <v>4062</v>
      </c>
    </row>
    <row r="2562" spans="3:73" x14ac:dyDescent="0.3">
      <c r="C2562">
        <v>1807887</v>
      </c>
      <c r="D2562" t="s">
        <v>3894</v>
      </c>
      <c r="E2562" t="s">
        <v>2746</v>
      </c>
      <c r="F2562" t="s">
        <v>3614</v>
      </c>
      <c r="G2562" t="s">
        <v>3630</v>
      </c>
      <c r="H2562" t="s">
        <v>3631</v>
      </c>
      <c r="I2562" t="s">
        <v>3895</v>
      </c>
      <c r="J2562">
        <v>2026</v>
      </c>
      <c r="K2562" t="s">
        <v>4062</v>
      </c>
      <c r="L2562">
        <v>1.0147090000000001</v>
      </c>
    </row>
    <row r="2563" spans="3:73" x14ac:dyDescent="0.3">
      <c r="C2563">
        <v>1807887</v>
      </c>
      <c r="D2563" t="s">
        <v>3894</v>
      </c>
      <c r="E2563" t="s">
        <v>2746</v>
      </c>
      <c r="F2563" t="s">
        <v>3614</v>
      </c>
      <c r="G2563" t="s">
        <v>3630</v>
      </c>
      <c r="H2563" t="s">
        <v>3631</v>
      </c>
      <c r="I2563" t="s">
        <v>3895</v>
      </c>
      <c r="J2563">
        <v>2025</v>
      </c>
      <c r="K2563" t="s">
        <v>4062</v>
      </c>
      <c r="L2563">
        <v>4.1689660000000002</v>
      </c>
    </row>
    <row r="2564" spans="3:73" x14ac:dyDescent="0.3">
      <c r="C2564">
        <v>1807887</v>
      </c>
      <c r="D2564" t="s">
        <v>3894</v>
      </c>
      <c r="E2564" t="s">
        <v>2746</v>
      </c>
      <c r="F2564" t="s">
        <v>3614</v>
      </c>
      <c r="G2564" t="s">
        <v>3630</v>
      </c>
      <c r="H2564" t="s">
        <v>3631</v>
      </c>
      <c r="I2564" t="s">
        <v>3895</v>
      </c>
      <c r="J2564">
        <v>2024</v>
      </c>
      <c r="K2564" t="s">
        <v>4062</v>
      </c>
      <c r="L2564">
        <v>6.1542199999999996</v>
      </c>
      <c r="M2564">
        <v>17152147</v>
      </c>
      <c r="N2564">
        <v>4664460</v>
      </c>
      <c r="O2564">
        <v>533871</v>
      </c>
      <c r="P2564">
        <v>816364</v>
      </c>
      <c r="Q2564">
        <v>2338759</v>
      </c>
      <c r="S2564">
        <v>1872034</v>
      </c>
      <c r="T2564">
        <v>5458522</v>
      </c>
      <c r="V2564">
        <v>6939854</v>
      </c>
      <c r="W2564">
        <v>2573435</v>
      </c>
      <c r="X2564">
        <v>223040</v>
      </c>
      <c r="Y2564">
        <v>337815</v>
      </c>
      <c r="AB2564">
        <v>10212293</v>
      </c>
      <c r="AC2564">
        <v>33810</v>
      </c>
      <c r="AD2564">
        <v>-7754313</v>
      </c>
      <c r="AE2564">
        <v>14257</v>
      </c>
      <c r="AF2564">
        <v>14257458</v>
      </c>
      <c r="AG2564">
        <v>1481046</v>
      </c>
      <c r="AH2564">
        <v>721185</v>
      </c>
      <c r="AI2564">
        <v>1934150</v>
      </c>
      <c r="AJ2564">
        <v>-6463343</v>
      </c>
      <c r="AK2564">
        <v>261911</v>
      </c>
      <c r="AL2564">
        <v>7944389</v>
      </c>
      <c r="AN2564">
        <v>-2518827</v>
      </c>
      <c r="AP2564">
        <v>972135</v>
      </c>
      <c r="AQ2564">
        <v>-9138555</v>
      </c>
      <c r="AU2564">
        <v>-977821</v>
      </c>
      <c r="AV2564">
        <v>4449110</v>
      </c>
      <c r="AY2564">
        <v>-0.22</v>
      </c>
      <c r="AZ2564">
        <v>2308287.5</v>
      </c>
      <c r="BA2564">
        <v>-8.9621151299597202</v>
      </c>
      <c r="BE2564">
        <v>-12.6715821876495</v>
      </c>
      <c r="BG2564">
        <v>2.0536284032529801</v>
      </c>
      <c r="BH2564">
        <v>0.83791555427995901</v>
      </c>
      <c r="BI2564">
        <v>4.2046339738109798E-2</v>
      </c>
      <c r="BJ2564">
        <v>-1.3558532138078301</v>
      </c>
      <c r="BM2564">
        <v>0.36316756449454701</v>
      </c>
      <c r="BN2564">
        <v>0.404605557543321</v>
      </c>
      <c r="BP2564">
        <v>0.20745462776405901</v>
      </c>
      <c r="BQ2564">
        <v>0.90373411413150095</v>
      </c>
      <c r="BR2564">
        <v>-27.973727272727299</v>
      </c>
      <c r="BS2564">
        <v>-0.24664656605524299</v>
      </c>
      <c r="BU2564">
        <v>-1.32578295589443E-7</v>
      </c>
    </row>
    <row r="2565" spans="3:73" x14ac:dyDescent="0.3">
      <c r="C2565">
        <v>1807887</v>
      </c>
      <c r="D2565" t="s">
        <v>3894</v>
      </c>
      <c r="E2565" t="s">
        <v>2746</v>
      </c>
      <c r="F2565" t="s">
        <v>3614</v>
      </c>
      <c r="G2565" t="s">
        <v>3630</v>
      </c>
      <c r="H2565" t="s">
        <v>3631</v>
      </c>
      <c r="I2565" t="s">
        <v>3895</v>
      </c>
      <c r="J2565">
        <v>2023</v>
      </c>
      <c r="K2565" t="s">
        <v>4062</v>
      </c>
      <c r="L2565">
        <v>3.5703170000000002</v>
      </c>
      <c r="M2565">
        <v>15164447</v>
      </c>
      <c r="N2565">
        <v>9334507</v>
      </c>
      <c r="O2565">
        <v>6201137</v>
      </c>
      <c r="P2565">
        <v>816364</v>
      </c>
      <c r="Q2565">
        <v>2277816</v>
      </c>
      <c r="S2565">
        <v>952811</v>
      </c>
      <c r="V2565">
        <v>1682955</v>
      </c>
      <c r="W2565">
        <v>1519964</v>
      </c>
      <c r="X2565">
        <v>223040</v>
      </c>
      <c r="Y2565">
        <v>701234</v>
      </c>
      <c r="AB2565">
        <v>13481492</v>
      </c>
      <c r="AD2565">
        <v>-5683246</v>
      </c>
      <c r="AE2565">
        <v>92533</v>
      </c>
      <c r="AF2565">
        <v>9253419</v>
      </c>
      <c r="AG2565">
        <v>2450016</v>
      </c>
      <c r="AH2565">
        <v>3939474</v>
      </c>
      <c r="AI2565">
        <v>1489458</v>
      </c>
      <c r="AJ2565">
        <v>-3795995</v>
      </c>
      <c r="AK2565">
        <v>202259</v>
      </c>
      <c r="AL2565">
        <v>6246011</v>
      </c>
      <c r="AM2565">
        <v>0</v>
      </c>
      <c r="AN2565">
        <v>-3765932</v>
      </c>
      <c r="AO2565">
        <v>0</v>
      </c>
      <c r="AP2565">
        <v>523380</v>
      </c>
      <c r="AQ2565">
        <v>-5470618</v>
      </c>
      <c r="AS2565">
        <v>1214325</v>
      </c>
      <c r="AU2565">
        <v>-484805</v>
      </c>
      <c r="AV2565">
        <v>-25240</v>
      </c>
      <c r="AW2565">
        <v>0</v>
      </c>
      <c r="AY2565">
        <v>-0.18</v>
      </c>
      <c r="BA2565">
        <v>-0.96357914787608701</v>
      </c>
      <c r="BB2565">
        <v>-3765932</v>
      </c>
      <c r="BC2565">
        <v>-3242552</v>
      </c>
      <c r="BD2565">
        <v>-0.82309262607139899</v>
      </c>
      <c r="BE2565">
        <v>-1.3886671164729101</v>
      </c>
      <c r="BG2565">
        <v>0.62191449924533104</v>
      </c>
      <c r="BI2565">
        <v>0.25978355821349802</v>
      </c>
      <c r="BJ2565">
        <v>-0.123063383588774</v>
      </c>
      <c r="BM2565">
        <v>5.1341625810958497E-2</v>
      </c>
      <c r="BN2565">
        <v>0.11098030808508901</v>
      </c>
      <c r="BP2565">
        <v>4.0797920213899799</v>
      </c>
      <c r="BQ2565">
        <v>4.6426698263906196</v>
      </c>
      <c r="BR2565">
        <v>-19.835094444444401</v>
      </c>
      <c r="BS2565">
        <v>-0.27934089194282102</v>
      </c>
      <c r="BT2565">
        <v>0</v>
      </c>
      <c r="BU2565">
        <v>-4.7669579895162899E-8</v>
      </c>
    </row>
    <row r="2566" spans="3:73" x14ac:dyDescent="0.3">
      <c r="C2566">
        <v>1807887</v>
      </c>
      <c r="D2566" t="s">
        <v>3894</v>
      </c>
      <c r="E2566" t="s">
        <v>2746</v>
      </c>
      <c r="F2566" t="s">
        <v>3614</v>
      </c>
      <c r="G2566" t="s">
        <v>3630</v>
      </c>
      <c r="H2566" t="s">
        <v>3631</v>
      </c>
      <c r="I2566" t="s">
        <v>3895</v>
      </c>
      <c r="J2566">
        <v>2022</v>
      </c>
      <c r="K2566" t="s">
        <v>4062</v>
      </c>
      <c r="L2566">
        <v>3.1816800000000001</v>
      </c>
    </row>
    <row r="2567" spans="3:73" x14ac:dyDescent="0.3">
      <c r="C2567">
        <v>1807887</v>
      </c>
      <c r="D2567" t="s">
        <v>3894</v>
      </c>
      <c r="E2567" t="s">
        <v>2746</v>
      </c>
      <c r="F2567" t="s">
        <v>3614</v>
      </c>
      <c r="G2567" t="s">
        <v>3630</v>
      </c>
      <c r="H2567" t="s">
        <v>3631</v>
      </c>
      <c r="I2567" t="s">
        <v>3895</v>
      </c>
      <c r="J2567">
        <v>2021</v>
      </c>
      <c r="K2567" t="s">
        <v>4062</v>
      </c>
      <c r="M2567">
        <v>6860349</v>
      </c>
      <c r="O2567">
        <v>615749</v>
      </c>
      <c r="P2567">
        <v>84365</v>
      </c>
      <c r="Q2567">
        <v>1790952</v>
      </c>
      <c r="S2567">
        <v>698580</v>
      </c>
      <c r="T2567">
        <v>3167945</v>
      </c>
      <c r="V2567">
        <v>1299444</v>
      </c>
      <c r="W2567">
        <v>392431</v>
      </c>
      <c r="X2567">
        <v>105493</v>
      </c>
      <c r="AB2567">
        <v>5560906</v>
      </c>
      <c r="AD2567">
        <v>-4824</v>
      </c>
      <c r="AE2567">
        <v>48783</v>
      </c>
      <c r="AG2567">
        <v>2648051</v>
      </c>
      <c r="AH2567">
        <v>4190709</v>
      </c>
      <c r="AI2567">
        <v>1542657</v>
      </c>
      <c r="AL2567">
        <v>2086339</v>
      </c>
      <c r="AN2567">
        <v>42228</v>
      </c>
      <c r="AP2567">
        <v>236130</v>
      </c>
      <c r="AQ2567">
        <v>1311254</v>
      </c>
      <c r="AU2567">
        <v>-136677</v>
      </c>
      <c r="AV2567">
        <v>-885541</v>
      </c>
      <c r="AW2567">
        <v>310280</v>
      </c>
      <c r="AZ2567">
        <v>1981639.5</v>
      </c>
      <c r="BE2567">
        <v>0.31289550288507301</v>
      </c>
      <c r="BG2567">
        <v>0.63188615577936802</v>
      </c>
      <c r="BH2567">
        <v>0.77847509600005405</v>
      </c>
      <c r="BI2567">
        <v>0.610859447529564</v>
      </c>
      <c r="BJ2567">
        <v>-3.2614290326529502E-2</v>
      </c>
      <c r="BN2567">
        <v>0.18941368726284899</v>
      </c>
      <c r="BP2567">
        <v>1.5690630964424299</v>
      </c>
      <c r="BS2567">
        <v>7.5937266337535603E-3</v>
      </c>
    </row>
    <row r="2568" spans="3:73" x14ac:dyDescent="0.3">
      <c r="C2568">
        <v>1807887</v>
      </c>
      <c r="D2568" t="s">
        <v>3894</v>
      </c>
      <c r="E2568" t="s">
        <v>2746</v>
      </c>
      <c r="F2568" t="s">
        <v>3614</v>
      </c>
      <c r="G2568" t="s">
        <v>3630</v>
      </c>
      <c r="H2568" t="s">
        <v>3631</v>
      </c>
      <c r="I2568" t="s">
        <v>3895</v>
      </c>
      <c r="J2568">
        <v>2020</v>
      </c>
      <c r="K2568" t="s">
        <v>4062</v>
      </c>
      <c r="M2568">
        <v>7484742</v>
      </c>
      <c r="N2568">
        <v>3255136</v>
      </c>
      <c r="O2568">
        <v>326713</v>
      </c>
      <c r="P2568">
        <v>756095</v>
      </c>
      <c r="Q2568">
        <v>2172327</v>
      </c>
      <c r="S2568">
        <v>849027</v>
      </c>
      <c r="T2568">
        <v>3184280</v>
      </c>
      <c r="V2568">
        <v>2198122</v>
      </c>
      <c r="W2568">
        <v>1028749</v>
      </c>
      <c r="X2568">
        <v>55756</v>
      </c>
      <c r="AB2568">
        <v>5286620</v>
      </c>
      <c r="AD2568">
        <v>-15636</v>
      </c>
      <c r="AE2568">
        <v>292705</v>
      </c>
      <c r="AG2568">
        <v>392069.11</v>
      </c>
      <c r="AH2568">
        <v>809313.86</v>
      </c>
      <c r="AI2568">
        <v>417244.75</v>
      </c>
      <c r="AL2568">
        <v>382543.73</v>
      </c>
      <c r="AN2568">
        <v>9525.3799999999992</v>
      </c>
      <c r="AP2568">
        <v>6602.34</v>
      </c>
      <c r="AQ2568">
        <v>-1328899</v>
      </c>
      <c r="AS2568">
        <v>26409</v>
      </c>
      <c r="AU2568">
        <v>-4256015</v>
      </c>
      <c r="AV2568">
        <v>5911628</v>
      </c>
      <c r="BE2568">
        <v>-1.6420069711891501</v>
      </c>
      <c r="BG2568">
        <v>0.48444630615865097</v>
      </c>
      <c r="BI2568">
        <v>0.108128491269305</v>
      </c>
      <c r="BJ2568">
        <v>-5.25879415928945</v>
      </c>
      <c r="BN2568">
        <v>0.293680396732446</v>
      </c>
      <c r="BP2568">
        <v>0.31758281174513903</v>
      </c>
      <c r="BQ2568">
        <v>1.05254926128725</v>
      </c>
      <c r="BS2568">
        <v>1.8017901797367699E-3</v>
      </c>
    </row>
    <row r="2569" spans="3:73" x14ac:dyDescent="0.3">
      <c r="C2569">
        <v>1807887</v>
      </c>
      <c r="D2569" t="s">
        <v>3894</v>
      </c>
      <c r="E2569" t="s">
        <v>2746</v>
      </c>
      <c r="F2569" t="s">
        <v>3614</v>
      </c>
      <c r="G2569" t="s">
        <v>3630</v>
      </c>
      <c r="H2569" t="s">
        <v>3631</v>
      </c>
      <c r="I2569" t="s">
        <v>3895</v>
      </c>
      <c r="J2569">
        <v>2019</v>
      </c>
      <c r="K2569" t="s">
        <v>4062</v>
      </c>
    </row>
    <row r="2570" spans="3:73" x14ac:dyDescent="0.3">
      <c r="C2570">
        <v>1807887</v>
      </c>
      <c r="D2570" t="s">
        <v>3894</v>
      </c>
      <c r="E2570" t="s">
        <v>2746</v>
      </c>
      <c r="F2570" t="s">
        <v>3614</v>
      </c>
      <c r="G2570" t="s">
        <v>3630</v>
      </c>
      <c r="H2570" t="s">
        <v>3631</v>
      </c>
      <c r="I2570" t="s">
        <v>3895</v>
      </c>
      <c r="J2570">
        <v>2018</v>
      </c>
      <c r="K2570" t="s">
        <v>4062</v>
      </c>
    </row>
    <row r="2571" spans="3:73" x14ac:dyDescent="0.3">
      <c r="C2571">
        <v>1807887</v>
      </c>
      <c r="D2571" t="s">
        <v>3894</v>
      </c>
      <c r="E2571" t="s">
        <v>2746</v>
      </c>
      <c r="F2571" t="s">
        <v>3614</v>
      </c>
      <c r="G2571" t="s">
        <v>3630</v>
      </c>
      <c r="H2571" t="s">
        <v>3631</v>
      </c>
      <c r="I2571" t="s">
        <v>3895</v>
      </c>
      <c r="J2571">
        <v>2017</v>
      </c>
      <c r="K2571" t="s">
        <v>4062</v>
      </c>
    </row>
    <row r="2572" spans="3:73" x14ac:dyDescent="0.3">
      <c r="C2572">
        <v>1766368</v>
      </c>
      <c r="D2572" t="s">
        <v>3916</v>
      </c>
      <c r="E2572" t="s">
        <v>2027</v>
      </c>
      <c r="F2572" t="s">
        <v>3614</v>
      </c>
      <c r="G2572" t="s">
        <v>3917</v>
      </c>
      <c r="H2572" t="s">
        <v>3918</v>
      </c>
      <c r="I2572" t="s">
        <v>3919</v>
      </c>
      <c r="J2572">
        <v>2026</v>
      </c>
      <c r="K2572" t="s">
        <v>4062</v>
      </c>
      <c r="L2572">
        <v>19.213436000000002</v>
      </c>
    </row>
    <row r="2573" spans="3:73" x14ac:dyDescent="0.3">
      <c r="C2573">
        <v>1766368</v>
      </c>
      <c r="D2573" t="s">
        <v>3916</v>
      </c>
      <c r="E2573" t="s">
        <v>2027</v>
      </c>
      <c r="F2573" t="s">
        <v>3614</v>
      </c>
      <c r="G2573" t="s">
        <v>3917</v>
      </c>
      <c r="H2573" t="s">
        <v>3918</v>
      </c>
      <c r="I2573" t="s">
        <v>3919</v>
      </c>
      <c r="J2573">
        <v>2025</v>
      </c>
      <c r="K2573" t="s">
        <v>4062</v>
      </c>
      <c r="L2573">
        <v>15.359408999999999</v>
      </c>
      <c r="M2573">
        <v>563640000</v>
      </c>
      <c r="N2573">
        <v>128414000</v>
      </c>
      <c r="O2573">
        <v>1502000</v>
      </c>
      <c r="Q2573">
        <v>59398000</v>
      </c>
      <c r="S2573">
        <v>149996000</v>
      </c>
      <c r="T2573">
        <v>111280000</v>
      </c>
      <c r="U2573">
        <v>140246000</v>
      </c>
      <c r="V2573">
        <v>322903000</v>
      </c>
      <c r="W2573">
        <v>74769000</v>
      </c>
      <c r="X2573">
        <v>52377000</v>
      </c>
      <c r="AB2573">
        <v>240737000</v>
      </c>
      <c r="AD2573">
        <v>51976000</v>
      </c>
      <c r="AF2573">
        <v>20318370</v>
      </c>
      <c r="AI2573">
        <v>492478000</v>
      </c>
      <c r="AJ2573">
        <v>-3844000</v>
      </c>
      <c r="AM2573">
        <v>-5949000</v>
      </c>
      <c r="AN2573">
        <v>-8110000</v>
      </c>
      <c r="AQ2573">
        <v>38562000</v>
      </c>
      <c r="AU2573">
        <v>-151530000</v>
      </c>
      <c r="AV2573">
        <v>114264000</v>
      </c>
      <c r="AY2573">
        <v>-0.4</v>
      </c>
      <c r="AZ2573">
        <v>57077000</v>
      </c>
      <c r="BH2573">
        <v>8.6283091262680198</v>
      </c>
      <c r="BN2573">
        <v>0.572888723298559</v>
      </c>
      <c r="BP2573">
        <v>2.0088539367919898E-2</v>
      </c>
      <c r="BQ2573">
        <v>0.923056346881729</v>
      </c>
      <c r="BR2573">
        <v>-38.398522499999999</v>
      </c>
      <c r="BS2573">
        <v>-3.3688215770737398E-2</v>
      </c>
      <c r="BU2573">
        <v>-2.55206453515662E-8</v>
      </c>
    </row>
    <row r="2574" spans="3:73" x14ac:dyDescent="0.3">
      <c r="C2574">
        <v>1766368</v>
      </c>
      <c r="D2574" t="s">
        <v>3916</v>
      </c>
      <c r="E2574" t="s">
        <v>2027</v>
      </c>
      <c r="F2574" t="s">
        <v>3614</v>
      </c>
      <c r="G2574" t="s">
        <v>3917</v>
      </c>
      <c r="H2574" t="s">
        <v>3918</v>
      </c>
      <c r="I2574" t="s">
        <v>3919</v>
      </c>
      <c r="J2574">
        <v>2024</v>
      </c>
      <c r="K2574" t="s">
        <v>4062</v>
      </c>
      <c r="L2574">
        <v>17.040983000000001</v>
      </c>
      <c r="M2574">
        <v>445570000</v>
      </c>
      <c r="N2574">
        <v>112944000</v>
      </c>
      <c r="O2574">
        <v>206000</v>
      </c>
      <c r="Q2574">
        <v>54756000</v>
      </c>
      <c r="S2574">
        <v>156528000</v>
      </c>
      <c r="T2574">
        <v>51734000</v>
      </c>
      <c r="U2574">
        <v>92650000</v>
      </c>
      <c r="V2574">
        <v>193817000</v>
      </c>
      <c r="W2574">
        <v>64592000</v>
      </c>
      <c r="X2574">
        <v>39119000</v>
      </c>
      <c r="AB2574">
        <v>251753000</v>
      </c>
      <c r="AD2574">
        <v>60086000</v>
      </c>
      <c r="AF2574">
        <v>20416908</v>
      </c>
      <c r="AI2574">
        <v>510507000</v>
      </c>
      <c r="AJ2574">
        <v>44553000</v>
      </c>
      <c r="AM2574">
        <v>7596000</v>
      </c>
      <c r="AN2574">
        <v>25968000</v>
      </c>
      <c r="AQ2574">
        <v>89807000</v>
      </c>
      <c r="AU2574">
        <v>-11712000</v>
      </c>
      <c r="AV2574">
        <v>-78561000</v>
      </c>
      <c r="AY2574">
        <v>1.26</v>
      </c>
      <c r="AZ2574">
        <v>61269000</v>
      </c>
      <c r="BH2574">
        <v>8.3322234735347394</v>
      </c>
      <c r="BN2574">
        <v>0.434986646318199</v>
      </c>
      <c r="BP2574">
        <v>3.18924944265544E-3</v>
      </c>
      <c r="BQ2574">
        <v>0.90085459499628395</v>
      </c>
      <c r="BR2574">
        <v>13.5245896825397</v>
      </c>
      <c r="BS2574">
        <v>0.10314872116717599</v>
      </c>
      <c r="BU2574">
        <v>8.5288511278912296E-8</v>
      </c>
    </row>
    <row r="2575" spans="3:73" x14ac:dyDescent="0.3">
      <c r="C2575">
        <v>1766368</v>
      </c>
      <c r="D2575" t="s">
        <v>3916</v>
      </c>
      <c r="E2575" t="s">
        <v>2027</v>
      </c>
      <c r="F2575" t="s">
        <v>3614</v>
      </c>
      <c r="G2575" t="s">
        <v>3917</v>
      </c>
      <c r="H2575" t="s">
        <v>3918</v>
      </c>
      <c r="I2575" t="s">
        <v>3919</v>
      </c>
      <c r="J2575">
        <v>2023</v>
      </c>
      <c r="K2575" t="s">
        <v>4062</v>
      </c>
      <c r="L2575">
        <v>12.849337999999999</v>
      </c>
      <c r="M2575">
        <v>496661000</v>
      </c>
      <c r="N2575">
        <v>134623000</v>
      </c>
      <c r="O2575">
        <v>672000</v>
      </c>
      <c r="Q2575">
        <v>67782000</v>
      </c>
      <c r="S2575">
        <v>175745000</v>
      </c>
      <c r="T2575">
        <v>58667000</v>
      </c>
      <c r="U2575">
        <v>92650000</v>
      </c>
      <c r="V2575">
        <v>266683000</v>
      </c>
      <c r="W2575">
        <v>71709000</v>
      </c>
      <c r="X2575">
        <v>46526000</v>
      </c>
      <c r="AB2575">
        <v>229978000</v>
      </c>
      <c r="AD2575">
        <v>34118000</v>
      </c>
      <c r="AE2575">
        <v>0</v>
      </c>
      <c r="AF2575">
        <v>20310584</v>
      </c>
      <c r="AI2575">
        <v>518722000</v>
      </c>
      <c r="AJ2575">
        <v>20191000</v>
      </c>
      <c r="AM2575">
        <v>1039000</v>
      </c>
      <c r="AN2575">
        <v>7844000</v>
      </c>
      <c r="AO2575">
        <v>11092000</v>
      </c>
      <c r="AQ2575">
        <v>40363000</v>
      </c>
      <c r="AU2575">
        <v>-104132000</v>
      </c>
      <c r="AV2575">
        <v>64314000</v>
      </c>
      <c r="AY2575">
        <v>0.38</v>
      </c>
      <c r="AZ2575">
        <v>69745000</v>
      </c>
      <c r="BB2575">
        <v>19975000</v>
      </c>
      <c r="BC2575">
        <v>19975000</v>
      </c>
      <c r="BH2575">
        <v>7.4374076994766698</v>
      </c>
      <c r="BN2575">
        <v>0.53695176387918497</v>
      </c>
      <c r="BO2575">
        <v>1.8008474576271201</v>
      </c>
      <c r="BP2575">
        <v>9.3712086348993907E-3</v>
      </c>
      <c r="BQ2575">
        <v>0.93211451840075898</v>
      </c>
      <c r="BR2575">
        <v>33.8140473684211</v>
      </c>
      <c r="BS2575">
        <v>3.4107610293158501E-2</v>
      </c>
      <c r="BU2575">
        <v>2.1231371870352799E-8</v>
      </c>
    </row>
    <row r="2576" spans="3:73" x14ac:dyDescent="0.3">
      <c r="C2576">
        <v>1766368</v>
      </c>
      <c r="D2576" t="s">
        <v>3916</v>
      </c>
      <c r="E2576" t="s">
        <v>2027</v>
      </c>
      <c r="F2576" t="s">
        <v>3614</v>
      </c>
      <c r="G2576" t="s">
        <v>3917</v>
      </c>
      <c r="H2576" t="s">
        <v>3918</v>
      </c>
      <c r="I2576" t="s">
        <v>3919</v>
      </c>
      <c r="J2576">
        <v>2022</v>
      </c>
      <c r="K2576" t="s">
        <v>4062</v>
      </c>
      <c r="L2576">
        <v>9.2459349999999993</v>
      </c>
      <c r="M2576">
        <v>440581000</v>
      </c>
      <c r="N2576">
        <v>141303000</v>
      </c>
      <c r="O2576">
        <v>127000</v>
      </c>
      <c r="Q2576">
        <v>71708000</v>
      </c>
      <c r="S2576">
        <v>145771000</v>
      </c>
      <c r="T2576">
        <v>43809000</v>
      </c>
      <c r="U2576">
        <v>71535000</v>
      </c>
      <c r="V2576">
        <v>222714000</v>
      </c>
      <c r="W2576">
        <v>102448000</v>
      </c>
      <c r="X2576">
        <v>53735000</v>
      </c>
      <c r="AB2576">
        <v>217867000</v>
      </c>
      <c r="AD2576">
        <v>26274000</v>
      </c>
      <c r="AI2576">
        <v>478323000</v>
      </c>
      <c r="AJ2576">
        <v>25774000</v>
      </c>
      <c r="AM2576">
        <v>3667000</v>
      </c>
      <c r="AN2576">
        <v>18727000</v>
      </c>
      <c r="AO2576">
        <v>3380000</v>
      </c>
      <c r="AQ2576">
        <v>52426000</v>
      </c>
      <c r="AU2576">
        <v>-50668000</v>
      </c>
      <c r="AV2576">
        <v>-1749000</v>
      </c>
      <c r="AY2576">
        <v>0.92</v>
      </c>
      <c r="AZ2576">
        <v>70932500</v>
      </c>
      <c r="BB2576">
        <v>25774000</v>
      </c>
      <c r="BC2576">
        <v>25774000</v>
      </c>
      <c r="BH2576">
        <v>6.7433545976808897</v>
      </c>
      <c r="BN2576">
        <v>0.50550069113284501</v>
      </c>
      <c r="BO2576">
        <v>7.6254437869822498</v>
      </c>
      <c r="BP2576">
        <v>1.23965328752147E-3</v>
      </c>
      <c r="BQ2576">
        <v>0.67932024051226003</v>
      </c>
      <c r="BR2576">
        <v>10.049929347826099</v>
      </c>
      <c r="BS2576">
        <v>8.5956110838263697E-2</v>
      </c>
      <c r="BU2576">
        <v>3.9043362234757898E-8</v>
      </c>
    </row>
    <row r="2577" spans="3:73" x14ac:dyDescent="0.3">
      <c r="C2577">
        <v>1766368</v>
      </c>
      <c r="D2577" t="s">
        <v>3916</v>
      </c>
      <c r="E2577" t="s">
        <v>2027</v>
      </c>
      <c r="F2577" t="s">
        <v>3614</v>
      </c>
      <c r="G2577" t="s">
        <v>3917</v>
      </c>
      <c r="H2577" t="s">
        <v>3918</v>
      </c>
      <c r="I2577" t="s">
        <v>3919</v>
      </c>
      <c r="J2577">
        <v>2021</v>
      </c>
      <c r="K2577" t="s">
        <v>4062</v>
      </c>
      <c r="L2577">
        <v>17.078651000000001</v>
      </c>
      <c r="M2577">
        <v>379473000</v>
      </c>
      <c r="N2577">
        <v>132566000</v>
      </c>
      <c r="O2577">
        <v>118000</v>
      </c>
      <c r="Q2577">
        <v>70157000</v>
      </c>
      <c r="S2577">
        <v>119610000</v>
      </c>
      <c r="T2577">
        <v>50761000</v>
      </c>
      <c r="U2577">
        <v>71535000</v>
      </c>
      <c r="V2577">
        <v>181202000</v>
      </c>
      <c r="W2577">
        <v>77372000</v>
      </c>
      <c r="X2577">
        <v>50119000</v>
      </c>
      <c r="AB2577">
        <v>198271000</v>
      </c>
      <c r="AD2577">
        <v>7547000</v>
      </c>
      <c r="AI2577">
        <v>403451000</v>
      </c>
      <c r="AJ2577">
        <v>-7391000</v>
      </c>
      <c r="AM2577">
        <v>-1943000</v>
      </c>
      <c r="AN2577">
        <v>-7451000</v>
      </c>
      <c r="AO2577">
        <v>2003000</v>
      </c>
      <c r="AQ2577">
        <v>14457000</v>
      </c>
      <c r="AU2577">
        <v>-33961000</v>
      </c>
      <c r="AV2577">
        <v>19501000</v>
      </c>
      <c r="AY2577">
        <v>-0.37</v>
      </c>
      <c r="AZ2577">
        <v>55761500</v>
      </c>
      <c r="BB2577">
        <v>-7391000</v>
      </c>
      <c r="BC2577">
        <v>-7391000</v>
      </c>
      <c r="BH2577">
        <v>7.2352967549294798</v>
      </c>
      <c r="BN2577">
        <v>0.477509598838389</v>
      </c>
      <c r="BO2577">
        <v>-3.6899650524213699</v>
      </c>
      <c r="BP2577">
        <v>1.5250995192059101E-3</v>
      </c>
      <c r="BQ2577">
        <v>0.806609626221372</v>
      </c>
      <c r="BR2577">
        <v>-46.158516216216199</v>
      </c>
      <c r="BS2577">
        <v>-3.7579878045705097E-2</v>
      </c>
      <c r="BU2577">
        <v>-3.1871029399155701E-8</v>
      </c>
    </row>
    <row r="2578" spans="3:73" x14ac:dyDescent="0.3">
      <c r="C2578">
        <v>1766368</v>
      </c>
      <c r="D2578" t="s">
        <v>3916</v>
      </c>
      <c r="E2578" t="s">
        <v>2027</v>
      </c>
      <c r="F2578" t="s">
        <v>3614</v>
      </c>
      <c r="G2578" t="s">
        <v>3917</v>
      </c>
      <c r="H2578" t="s">
        <v>3918</v>
      </c>
      <c r="I2578" t="s">
        <v>3919</v>
      </c>
      <c r="J2578">
        <v>2020</v>
      </c>
      <c r="K2578" t="s">
        <v>4062</v>
      </c>
      <c r="L2578">
        <v>8.0970239999999993</v>
      </c>
      <c r="M2578">
        <v>338533000</v>
      </c>
      <c r="N2578">
        <v>89248000</v>
      </c>
      <c r="O2578">
        <v>121000</v>
      </c>
      <c r="Q2578">
        <v>41366000</v>
      </c>
      <c r="S2578">
        <v>106688000</v>
      </c>
      <c r="T2578">
        <v>61467000</v>
      </c>
      <c r="U2578">
        <v>71535000</v>
      </c>
      <c r="V2578">
        <v>137676000</v>
      </c>
      <c r="W2578">
        <v>52740000</v>
      </c>
      <c r="X2578">
        <v>33495000</v>
      </c>
      <c r="AB2578">
        <v>200857000</v>
      </c>
      <c r="AD2578">
        <v>14998000</v>
      </c>
      <c r="AI2578">
        <v>84267000</v>
      </c>
      <c r="AJ2578">
        <v>556000</v>
      </c>
      <c r="AM2578">
        <v>-973000</v>
      </c>
      <c r="AN2578">
        <v>971000</v>
      </c>
      <c r="AO2578">
        <v>558000</v>
      </c>
      <c r="AQ2578">
        <v>36523000</v>
      </c>
      <c r="AU2578">
        <v>-5774000</v>
      </c>
      <c r="AV2578">
        <v>-30629000</v>
      </c>
      <c r="AZ2578">
        <v>43529000</v>
      </c>
      <c r="BB2578">
        <v>556000</v>
      </c>
      <c r="BC2578">
        <v>556000</v>
      </c>
      <c r="BH2578">
        <v>1.9358818259091599</v>
      </c>
      <c r="BN2578">
        <v>0.406684134190758</v>
      </c>
      <c r="BO2578">
        <v>0.99641577060931896</v>
      </c>
      <c r="BP2578">
        <v>2.2942737959802798E-3</v>
      </c>
      <c r="BQ2578">
        <v>0.90788775123246102</v>
      </c>
      <c r="BS2578">
        <v>4.8342850883962198E-3</v>
      </c>
    </row>
    <row r="2579" spans="3:73" x14ac:dyDescent="0.3">
      <c r="C2579">
        <v>1766368</v>
      </c>
      <c r="D2579" t="s">
        <v>3916</v>
      </c>
      <c r="E2579" t="s">
        <v>2027</v>
      </c>
      <c r="F2579" t="s">
        <v>3614</v>
      </c>
      <c r="G2579" t="s">
        <v>3917</v>
      </c>
      <c r="H2579" t="s">
        <v>3918</v>
      </c>
      <c r="I2579" t="s">
        <v>3919</v>
      </c>
      <c r="J2579">
        <v>2019</v>
      </c>
      <c r="K2579" t="s">
        <v>4062</v>
      </c>
      <c r="L2579">
        <v>13.434215999999999</v>
      </c>
      <c r="M2579">
        <v>363582000</v>
      </c>
      <c r="N2579">
        <v>90477000</v>
      </c>
      <c r="O2579">
        <v>1000</v>
      </c>
      <c r="Q2579">
        <v>45692000</v>
      </c>
      <c r="S2579">
        <v>125063000</v>
      </c>
      <c r="T2579">
        <v>72173000</v>
      </c>
      <c r="U2579">
        <v>71535000</v>
      </c>
      <c r="V2579">
        <v>162687000</v>
      </c>
      <c r="W2579">
        <v>48191000</v>
      </c>
      <c r="X2579">
        <v>32173000</v>
      </c>
      <c r="AB2579">
        <v>200895000</v>
      </c>
      <c r="AD2579">
        <v>22090000</v>
      </c>
      <c r="AI2579">
        <v>98297000</v>
      </c>
      <c r="AJ2579">
        <v>-4612000</v>
      </c>
      <c r="AM2579">
        <v>-3857000</v>
      </c>
      <c r="AN2579">
        <v>-1673000</v>
      </c>
      <c r="AO2579">
        <v>918000</v>
      </c>
      <c r="AQ2579">
        <v>33402000</v>
      </c>
      <c r="AU2579">
        <v>-28090000</v>
      </c>
      <c r="AV2579">
        <v>-8400000</v>
      </c>
      <c r="BB2579">
        <v>-4612000</v>
      </c>
      <c r="BC2579">
        <v>-4612000</v>
      </c>
      <c r="BN2579">
        <v>0.44745614469363199</v>
      </c>
      <c r="BO2579">
        <v>-5.0239651416121998</v>
      </c>
      <c r="BP2579">
        <v>2.0750762590525202E-5</v>
      </c>
      <c r="BQ2579">
        <v>0.92932290261667105</v>
      </c>
      <c r="BS2579">
        <v>-8.3277333930660297E-3</v>
      </c>
    </row>
    <row r="2580" spans="3:73" x14ac:dyDescent="0.3">
      <c r="C2580">
        <v>1766368</v>
      </c>
      <c r="D2580" t="s">
        <v>3916</v>
      </c>
      <c r="E2580" t="s">
        <v>2027</v>
      </c>
      <c r="F2580" t="s">
        <v>3614</v>
      </c>
      <c r="G2580" t="s">
        <v>3917</v>
      </c>
      <c r="H2580" t="s">
        <v>3918</v>
      </c>
      <c r="I2580" t="s">
        <v>3919</v>
      </c>
      <c r="J2580">
        <v>2018</v>
      </c>
      <c r="K2580" t="s">
        <v>4062</v>
      </c>
    </row>
    <row r="2581" spans="3:73" x14ac:dyDescent="0.3">
      <c r="C2581">
        <v>1766368</v>
      </c>
      <c r="D2581" t="s">
        <v>3916</v>
      </c>
      <c r="E2581" t="s">
        <v>2027</v>
      </c>
      <c r="F2581" t="s">
        <v>3614</v>
      </c>
      <c r="G2581" t="s">
        <v>3917</v>
      </c>
      <c r="H2581" t="s">
        <v>3918</v>
      </c>
      <c r="I2581" t="s">
        <v>3919</v>
      </c>
      <c r="J2581">
        <v>2017</v>
      </c>
      <c r="K2581" t="s">
        <v>4062</v>
      </c>
    </row>
    <row r="2582" spans="3:73" x14ac:dyDescent="0.3">
      <c r="C2582">
        <v>89439</v>
      </c>
      <c r="D2582" t="s">
        <v>3920</v>
      </c>
      <c r="E2582" t="s">
        <v>960</v>
      </c>
      <c r="F2582" t="s">
        <v>3614</v>
      </c>
      <c r="G2582" t="s">
        <v>3870</v>
      </c>
      <c r="H2582" t="s">
        <v>3871</v>
      </c>
      <c r="I2582" t="s">
        <v>3921</v>
      </c>
      <c r="J2582">
        <v>2026</v>
      </c>
      <c r="K2582" t="s">
        <v>4062</v>
      </c>
      <c r="L2582">
        <v>119.177701</v>
      </c>
    </row>
    <row r="2583" spans="3:73" x14ac:dyDescent="0.3">
      <c r="C2583">
        <v>89439</v>
      </c>
      <c r="D2583" t="s">
        <v>3920</v>
      </c>
      <c r="E2583" t="s">
        <v>960</v>
      </c>
      <c r="F2583" t="s">
        <v>3614</v>
      </c>
      <c r="G2583" t="s">
        <v>3870</v>
      </c>
      <c r="H2583" t="s">
        <v>3871</v>
      </c>
      <c r="I2583" t="s">
        <v>3921</v>
      </c>
      <c r="J2583">
        <v>2025</v>
      </c>
      <c r="K2583" t="s">
        <v>4062</v>
      </c>
      <c r="L2583">
        <v>86.180693000000005</v>
      </c>
      <c r="M2583">
        <v>3733029000</v>
      </c>
      <c r="N2583">
        <v>2445745000</v>
      </c>
      <c r="O2583">
        <v>1367003000</v>
      </c>
      <c r="P2583">
        <v>475566000</v>
      </c>
      <c r="Q2583">
        <v>510463000</v>
      </c>
      <c r="R2583">
        <v>536466000</v>
      </c>
      <c r="S2583">
        <v>536466000</v>
      </c>
      <c r="T2583">
        <v>287080000</v>
      </c>
      <c r="U2583">
        <v>298188000</v>
      </c>
      <c r="V2583">
        <v>497123000</v>
      </c>
      <c r="W2583">
        <v>413134000</v>
      </c>
      <c r="X2583">
        <v>180577000</v>
      </c>
      <c r="AB2583">
        <v>3209966000</v>
      </c>
      <c r="AD2583">
        <v>3761575000</v>
      </c>
      <c r="AE2583">
        <v>1604000</v>
      </c>
      <c r="AF2583">
        <v>111179750</v>
      </c>
      <c r="AJ2583">
        <v>958542000</v>
      </c>
      <c r="AM2583">
        <v>247351000</v>
      </c>
      <c r="AN2583">
        <v>765191000</v>
      </c>
      <c r="AQ2583">
        <v>755444000</v>
      </c>
      <c r="AS2583">
        <v>68561000</v>
      </c>
      <c r="AT2583">
        <v>68805000</v>
      </c>
      <c r="AU2583">
        <v>-24911000</v>
      </c>
      <c r="AV2583">
        <v>-394618000</v>
      </c>
      <c r="AY2583">
        <v>6.99</v>
      </c>
      <c r="AZ2583">
        <v>486371000</v>
      </c>
      <c r="BL2583">
        <v>10.9794927694208</v>
      </c>
      <c r="BN2583">
        <v>0.13316880206395401</v>
      </c>
      <c r="BP2583">
        <v>3.3088610475051699</v>
      </c>
      <c r="BQ2583">
        <v>4.6843929572487397</v>
      </c>
      <c r="BR2583">
        <v>12.3291406294707</v>
      </c>
      <c r="BS2583">
        <v>0.23837978346188099</v>
      </c>
      <c r="BU2583">
        <v>1.8766648745500699E-7</v>
      </c>
    </row>
    <row r="2584" spans="3:73" x14ac:dyDescent="0.3">
      <c r="C2584">
        <v>89439</v>
      </c>
      <c r="D2584" t="s">
        <v>3920</v>
      </c>
      <c r="E2584" t="s">
        <v>960</v>
      </c>
      <c r="F2584" t="s">
        <v>3614</v>
      </c>
      <c r="G2584" t="s">
        <v>3870</v>
      </c>
      <c r="H2584" t="s">
        <v>3871</v>
      </c>
      <c r="I2584" t="s">
        <v>3921</v>
      </c>
      <c r="J2584">
        <v>2024</v>
      </c>
      <c r="K2584" t="s">
        <v>4062</v>
      </c>
      <c r="L2584">
        <v>65.759133000000006</v>
      </c>
      <c r="M2584">
        <v>3290906000</v>
      </c>
      <c r="N2584">
        <v>2012229000</v>
      </c>
      <c r="O2584">
        <v>1037229000</v>
      </c>
      <c r="P2584">
        <v>450113000</v>
      </c>
      <c r="Q2584">
        <v>462279000</v>
      </c>
      <c r="R2584">
        <v>515131000</v>
      </c>
      <c r="S2584">
        <v>515131000</v>
      </c>
      <c r="T2584">
        <v>306357000</v>
      </c>
      <c r="U2584">
        <v>311165000</v>
      </c>
      <c r="V2584">
        <v>486498000</v>
      </c>
      <c r="W2584">
        <v>397987000</v>
      </c>
      <c r="X2584">
        <v>173743000</v>
      </c>
      <c r="AB2584">
        <v>2773165000</v>
      </c>
      <c r="AD2584">
        <v>3107838000</v>
      </c>
      <c r="AE2584">
        <v>1604000</v>
      </c>
      <c r="AF2584">
        <v>113751127</v>
      </c>
      <c r="AG2584">
        <v>255370000</v>
      </c>
      <c r="AJ2584">
        <v>770389000</v>
      </c>
      <c r="AM2584">
        <v>205076000</v>
      </c>
      <c r="AN2584">
        <v>137652000</v>
      </c>
      <c r="AQ2584">
        <v>645908000</v>
      </c>
      <c r="AS2584">
        <v>53133000</v>
      </c>
      <c r="AT2584">
        <v>80203000</v>
      </c>
      <c r="AU2584">
        <v>-606935000</v>
      </c>
      <c r="AV2584">
        <v>-160478000</v>
      </c>
      <c r="AY2584">
        <v>1.23</v>
      </c>
      <c r="AZ2584">
        <v>421263500</v>
      </c>
      <c r="BL2584">
        <v>8.0534144608056994</v>
      </c>
      <c r="BN2584">
        <v>0.14783102282471799</v>
      </c>
      <c r="BP2584">
        <v>2.60618814182373</v>
      </c>
      <c r="BQ2584">
        <v>3.8944739401035702</v>
      </c>
      <c r="BR2584">
        <v>53.462709756097603</v>
      </c>
      <c r="BS2584">
        <v>4.9637147447050597E-2</v>
      </c>
      <c r="BU2584">
        <v>2.9166578112012799E-8</v>
      </c>
    </row>
    <row r="2585" spans="3:73" x14ac:dyDescent="0.3">
      <c r="C2585">
        <v>89439</v>
      </c>
      <c r="D2585" t="s">
        <v>3920</v>
      </c>
      <c r="E2585" t="s">
        <v>960</v>
      </c>
      <c r="F2585" t="s">
        <v>3614</v>
      </c>
      <c r="G2585" t="s">
        <v>3870</v>
      </c>
      <c r="H2585" t="s">
        <v>3871</v>
      </c>
      <c r="I2585" t="s">
        <v>3921</v>
      </c>
      <c r="J2585">
        <v>2023</v>
      </c>
      <c r="K2585" t="s">
        <v>4062</v>
      </c>
      <c r="L2585">
        <v>37.362456999999999</v>
      </c>
      <c r="M2585">
        <v>2759301000</v>
      </c>
      <c r="N2585">
        <v>2040021000</v>
      </c>
      <c r="O2585">
        <v>1170893000</v>
      </c>
      <c r="P2585">
        <v>351561000</v>
      </c>
      <c r="Q2585">
        <v>380248000</v>
      </c>
      <c r="R2585">
        <v>385165000</v>
      </c>
      <c r="S2585">
        <v>385165000</v>
      </c>
      <c r="T2585">
        <v>46208000</v>
      </c>
      <c r="U2585">
        <v>151820000</v>
      </c>
      <c r="V2585">
        <v>400585000</v>
      </c>
      <c r="W2585">
        <v>317138000</v>
      </c>
      <c r="X2585">
        <v>120485000</v>
      </c>
      <c r="AB2585">
        <v>2337445000</v>
      </c>
      <c r="AD2585">
        <v>2594300000</v>
      </c>
      <c r="AE2585">
        <v>1604000</v>
      </c>
      <c r="AF2585">
        <v>114157918</v>
      </c>
      <c r="AG2585">
        <v>195994000</v>
      </c>
      <c r="AJ2585">
        <v>756053000</v>
      </c>
      <c r="AM2585">
        <v>220762000</v>
      </c>
      <c r="AN2585">
        <v>119238000</v>
      </c>
      <c r="AO2585">
        <v>1221000</v>
      </c>
      <c r="AQ2585">
        <v>672766000</v>
      </c>
      <c r="AS2585">
        <v>39954000</v>
      </c>
      <c r="AT2585">
        <v>54025000</v>
      </c>
      <c r="AU2585">
        <v>135080000</v>
      </c>
      <c r="AV2585">
        <v>-104509000</v>
      </c>
      <c r="AY2585">
        <v>1.07</v>
      </c>
      <c r="AZ2585">
        <v>414583500</v>
      </c>
      <c r="BB2585">
        <v>341221000</v>
      </c>
      <c r="BC2585">
        <v>341221000</v>
      </c>
      <c r="BL2585">
        <v>12.4528644146229</v>
      </c>
      <c r="BN2585">
        <v>0.14517626021952701</v>
      </c>
      <c r="BO2585">
        <v>279.460278460278</v>
      </c>
      <c r="BP2585">
        <v>3.6920615000409902</v>
      </c>
      <c r="BQ2585">
        <v>5.23359862268161</v>
      </c>
      <c r="BR2585">
        <v>34.918184112149497</v>
      </c>
      <c r="BS2585">
        <v>5.1012109375835599E-2</v>
      </c>
      <c r="BU2585">
        <v>1.7103216969811101E-8</v>
      </c>
    </row>
    <row r="2586" spans="3:73" x14ac:dyDescent="0.3">
      <c r="C2586">
        <v>89439</v>
      </c>
      <c r="D2586" t="s">
        <v>3920</v>
      </c>
      <c r="E2586" t="s">
        <v>960</v>
      </c>
      <c r="F2586" t="s">
        <v>3614</v>
      </c>
      <c r="G2586" t="s">
        <v>3870</v>
      </c>
      <c r="H2586" t="s">
        <v>3871</v>
      </c>
      <c r="I2586" t="s">
        <v>3921</v>
      </c>
      <c r="J2586">
        <v>2022</v>
      </c>
      <c r="K2586" t="s">
        <v>4062</v>
      </c>
      <c r="L2586">
        <v>27.959741000000001</v>
      </c>
      <c r="M2586">
        <v>2242399000</v>
      </c>
      <c r="N2586">
        <v>1534653000</v>
      </c>
      <c r="O2586">
        <v>461018000</v>
      </c>
      <c r="P2586">
        <v>380352000</v>
      </c>
      <c r="Q2586">
        <v>448919000</v>
      </c>
      <c r="R2586">
        <v>379950000</v>
      </c>
      <c r="S2586">
        <v>379950000</v>
      </c>
      <c r="T2586">
        <v>54785000</v>
      </c>
      <c r="U2586">
        <v>157588000</v>
      </c>
      <c r="V2586">
        <v>428435000</v>
      </c>
      <c r="W2586">
        <v>348295000</v>
      </c>
      <c r="X2586">
        <v>128000000</v>
      </c>
      <c r="AA2586">
        <v>2737000</v>
      </c>
      <c r="AB2586">
        <v>1790914000</v>
      </c>
      <c r="AD2586">
        <v>2059796000</v>
      </c>
      <c r="AE2586">
        <v>802000</v>
      </c>
      <c r="AF2586">
        <v>57001617</v>
      </c>
      <c r="AG2586">
        <v>256781000</v>
      </c>
      <c r="AJ2586">
        <v>877149000</v>
      </c>
      <c r="AM2586">
        <v>223322000</v>
      </c>
      <c r="AN2586">
        <v>138906000</v>
      </c>
      <c r="AO2586">
        <v>810000</v>
      </c>
      <c r="AQ2586">
        <v>723943000</v>
      </c>
      <c r="AS2586">
        <v>43731000</v>
      </c>
      <c r="AT2586">
        <v>37639000</v>
      </c>
      <c r="AU2586">
        <v>-242003000</v>
      </c>
      <c r="AV2586">
        <v>-102655000</v>
      </c>
      <c r="AY2586">
        <v>2.5</v>
      </c>
      <c r="AZ2586">
        <v>439581500</v>
      </c>
      <c r="BB2586">
        <v>363038000</v>
      </c>
      <c r="BC2586">
        <v>363038000</v>
      </c>
      <c r="BL2586">
        <v>19.233853184197201</v>
      </c>
      <c r="BN2586">
        <v>0.19106100207857701</v>
      </c>
      <c r="BO2586">
        <v>448.19506172839499</v>
      </c>
      <c r="BP2586">
        <v>1.32364231470449</v>
      </c>
      <c r="BQ2586">
        <v>3.1172827631748898</v>
      </c>
      <c r="BR2586">
        <v>11.1838964</v>
      </c>
      <c r="BS2586">
        <v>7.7561513283161604E-2</v>
      </c>
      <c r="BU2586">
        <v>3.9029988318813701E-8</v>
      </c>
    </row>
    <row r="2587" spans="3:73" x14ac:dyDescent="0.3">
      <c r="C2587">
        <v>89439</v>
      </c>
      <c r="D2587" t="s">
        <v>3920</v>
      </c>
      <c r="E2587" t="s">
        <v>960</v>
      </c>
      <c r="F2587" t="s">
        <v>3614</v>
      </c>
      <c r="G2587" t="s">
        <v>3870</v>
      </c>
      <c r="H2587" t="s">
        <v>3871</v>
      </c>
      <c r="I2587" t="s">
        <v>3921</v>
      </c>
      <c r="J2587">
        <v>2021</v>
      </c>
      <c r="K2587" t="s">
        <v>4062</v>
      </c>
      <c r="L2587">
        <v>21.508237000000001</v>
      </c>
      <c r="M2587">
        <v>1728936000</v>
      </c>
      <c r="N2587">
        <v>1019003000</v>
      </c>
      <c r="O2587">
        <v>87924000</v>
      </c>
      <c r="P2587">
        <v>471859000</v>
      </c>
      <c r="Q2587">
        <v>430244000</v>
      </c>
      <c r="R2587">
        <v>385562000</v>
      </c>
      <c r="S2587">
        <v>385562000</v>
      </c>
      <c r="T2587">
        <v>61714000</v>
      </c>
      <c r="U2587">
        <v>171330000</v>
      </c>
      <c r="V2587">
        <v>471973000</v>
      </c>
      <c r="W2587">
        <v>382439000</v>
      </c>
      <c r="X2587">
        <v>180793000</v>
      </c>
      <c r="Z2587">
        <v>811000</v>
      </c>
      <c r="AA2587">
        <v>2940000</v>
      </c>
      <c r="AB2587">
        <v>1222118000</v>
      </c>
      <c r="AC2587">
        <v>470034000</v>
      </c>
      <c r="AD2587">
        <v>1458489000</v>
      </c>
      <c r="AE2587">
        <v>802000</v>
      </c>
      <c r="AF2587">
        <v>57295961</v>
      </c>
      <c r="AG2587">
        <v>229763000</v>
      </c>
      <c r="AJ2587">
        <v>655845000</v>
      </c>
      <c r="AM2587">
        <v>165858000</v>
      </c>
      <c r="AN2587">
        <v>125601000</v>
      </c>
      <c r="AO2587">
        <v>7709000</v>
      </c>
      <c r="AQ2587">
        <v>311701000</v>
      </c>
      <c r="AS2587">
        <v>45390000</v>
      </c>
      <c r="AT2587">
        <v>31833000</v>
      </c>
      <c r="AU2587">
        <v>29073000</v>
      </c>
      <c r="AV2587">
        <v>-376722000</v>
      </c>
      <c r="AY2587">
        <v>2.2400000000000002</v>
      </c>
      <c r="AZ2587">
        <v>372623000</v>
      </c>
      <c r="BB2587">
        <v>299168000</v>
      </c>
      <c r="BC2587">
        <v>299168000</v>
      </c>
      <c r="BL2587">
        <v>9.7917569817485006</v>
      </c>
      <c r="BN2587">
        <v>0.27298465645923298</v>
      </c>
      <c r="BO2587">
        <v>38.807627448436897</v>
      </c>
      <c r="BP2587">
        <v>0.229903330988733</v>
      </c>
      <c r="BQ2587">
        <v>1.5394847282834601</v>
      </c>
      <c r="BR2587">
        <v>9.6018915178571405</v>
      </c>
      <c r="BS2587">
        <v>0.102773218298069</v>
      </c>
      <c r="BU2587">
        <v>3.9422094167666298E-8</v>
      </c>
    </row>
    <row r="2588" spans="3:73" x14ac:dyDescent="0.3">
      <c r="C2588">
        <v>89439</v>
      </c>
      <c r="D2588" t="s">
        <v>3920</v>
      </c>
      <c r="E2588" t="s">
        <v>960</v>
      </c>
      <c r="F2588" t="s">
        <v>3614</v>
      </c>
      <c r="G2588" t="s">
        <v>3870</v>
      </c>
      <c r="H2588" t="s">
        <v>3871</v>
      </c>
      <c r="I2588" t="s">
        <v>3921</v>
      </c>
      <c r="J2588">
        <v>2020</v>
      </c>
      <c r="K2588" t="s">
        <v>4062</v>
      </c>
      <c r="L2588">
        <v>12.985852</v>
      </c>
      <c r="M2588">
        <v>1528568000</v>
      </c>
      <c r="N2588">
        <v>825361000</v>
      </c>
      <c r="O2588">
        <v>119075000</v>
      </c>
      <c r="P2588">
        <v>357532000</v>
      </c>
      <c r="Q2588">
        <v>315002000</v>
      </c>
      <c r="R2588">
        <v>376572000</v>
      </c>
      <c r="S2588">
        <v>376572000</v>
      </c>
      <c r="T2588">
        <v>77207000</v>
      </c>
      <c r="U2588">
        <v>167764000</v>
      </c>
      <c r="V2588">
        <v>727508000</v>
      </c>
      <c r="W2588">
        <v>339643000</v>
      </c>
      <c r="X2588">
        <v>147741000</v>
      </c>
      <c r="Z2588">
        <v>41283000</v>
      </c>
      <c r="AA2588">
        <v>328095000</v>
      </c>
      <c r="AB2588">
        <v>776745000</v>
      </c>
      <c r="AC2588">
        <v>468919000</v>
      </c>
      <c r="AD2588">
        <v>1019694000</v>
      </c>
      <c r="AE2588">
        <v>802000</v>
      </c>
      <c r="AF2588">
        <v>57087432</v>
      </c>
      <c r="AG2588">
        <v>122344000</v>
      </c>
      <c r="AJ2588">
        <v>245838000</v>
      </c>
      <c r="AM2588">
        <v>55321000</v>
      </c>
      <c r="AN2588">
        <v>36420000</v>
      </c>
      <c r="AO2588">
        <v>19247000</v>
      </c>
      <c r="AQ2588">
        <v>245073000</v>
      </c>
      <c r="AS2588">
        <v>44843000</v>
      </c>
      <c r="AT2588">
        <v>43885000</v>
      </c>
      <c r="AU2588">
        <v>-125622000</v>
      </c>
      <c r="AV2588">
        <v>-92264000</v>
      </c>
      <c r="AY2588">
        <v>0.65</v>
      </c>
      <c r="AZ2588">
        <v>303554500</v>
      </c>
      <c r="BB2588">
        <v>110988000</v>
      </c>
      <c r="BC2588">
        <v>110988000</v>
      </c>
      <c r="BL2588">
        <v>5.5844365956477198</v>
      </c>
      <c r="BN2588">
        <v>0.47594088061505901</v>
      </c>
      <c r="BO2588">
        <v>5.7665090663480001</v>
      </c>
      <c r="BP2588">
        <v>0.35058870637699002</v>
      </c>
      <c r="BQ2588">
        <v>1.50263364768301</v>
      </c>
      <c r="BR2588">
        <v>19.978233846153799</v>
      </c>
      <c r="BS2588">
        <v>4.6887974817990501E-2</v>
      </c>
      <c r="BU2588">
        <v>1.0866891708346999E-8</v>
      </c>
    </row>
    <row r="2589" spans="3:73" x14ac:dyDescent="0.3">
      <c r="C2589">
        <v>89439</v>
      </c>
      <c r="D2589" t="s">
        <v>3920</v>
      </c>
      <c r="E2589" t="s">
        <v>960</v>
      </c>
      <c r="F2589" t="s">
        <v>3614</v>
      </c>
      <c r="G2589" t="s">
        <v>3870</v>
      </c>
      <c r="H2589" t="s">
        <v>3871</v>
      </c>
      <c r="I2589" t="s">
        <v>3921</v>
      </c>
      <c r="J2589">
        <v>2019</v>
      </c>
      <c r="K2589" t="s">
        <v>4062</v>
      </c>
      <c r="L2589">
        <v>13.409124</v>
      </c>
      <c r="M2589">
        <v>1370940000</v>
      </c>
      <c r="N2589">
        <v>693772000</v>
      </c>
      <c r="O2589">
        <v>97944000</v>
      </c>
      <c r="P2589">
        <v>269943000</v>
      </c>
      <c r="Q2589">
        <v>292107000</v>
      </c>
      <c r="R2589">
        <v>363128000</v>
      </c>
      <c r="S2589">
        <v>363128000</v>
      </c>
      <c r="T2589">
        <v>60082000</v>
      </c>
      <c r="U2589">
        <v>153276000</v>
      </c>
      <c r="V2589">
        <v>708804000</v>
      </c>
      <c r="W2589">
        <v>234287000</v>
      </c>
      <c r="X2589">
        <v>85644000</v>
      </c>
      <c r="Z2589">
        <v>7530000</v>
      </c>
      <c r="AA2589">
        <v>386792000</v>
      </c>
      <c r="AB2589">
        <v>643468000</v>
      </c>
      <c r="AC2589">
        <v>470243000</v>
      </c>
      <c r="AD2589">
        <v>903070000</v>
      </c>
      <c r="AE2589">
        <v>802000</v>
      </c>
      <c r="AF2589">
        <v>56949246</v>
      </c>
      <c r="AG2589">
        <v>94358000</v>
      </c>
      <c r="AJ2589">
        <v>191403000</v>
      </c>
      <c r="AM2589">
        <v>35257000</v>
      </c>
      <c r="AN2589">
        <v>28170000</v>
      </c>
      <c r="AO2589">
        <v>25683000</v>
      </c>
      <c r="AQ2589">
        <v>200544000</v>
      </c>
      <c r="AS2589">
        <v>42693000</v>
      </c>
      <c r="AT2589">
        <v>31162000</v>
      </c>
      <c r="AU2589">
        <v>-40457000</v>
      </c>
      <c r="AV2589">
        <v>-139694000</v>
      </c>
      <c r="AW2589">
        <v>22325000</v>
      </c>
      <c r="AY2589">
        <v>0.5</v>
      </c>
      <c r="AZ2589">
        <v>310951000</v>
      </c>
      <c r="BB2589">
        <v>89110000</v>
      </c>
      <c r="BC2589">
        <v>89110000</v>
      </c>
      <c r="BL2589">
        <v>6.4355304537577798</v>
      </c>
      <c r="BN2589">
        <v>0.51702043853122703</v>
      </c>
      <c r="BO2589">
        <v>3.4696102480239799</v>
      </c>
      <c r="BP2589">
        <v>0.41805136435226897</v>
      </c>
      <c r="BQ2589">
        <v>1.7144143721162499</v>
      </c>
      <c r="BR2589">
        <v>26.818248000000001</v>
      </c>
      <c r="BS2589">
        <v>4.3778400790715301E-2</v>
      </c>
      <c r="BT2589">
        <v>1664911.14557521</v>
      </c>
      <c r="BU2589">
        <v>1.0419417904231401E-8</v>
      </c>
    </row>
    <row r="2590" spans="3:73" x14ac:dyDescent="0.3">
      <c r="C2590">
        <v>89439</v>
      </c>
      <c r="D2590" t="s">
        <v>3920</v>
      </c>
      <c r="E2590" t="s">
        <v>960</v>
      </c>
      <c r="F2590" t="s">
        <v>3614</v>
      </c>
      <c r="G2590" t="s">
        <v>3870</v>
      </c>
      <c r="H2590" t="s">
        <v>3871</v>
      </c>
      <c r="I2590" t="s">
        <v>3921</v>
      </c>
      <c r="J2590">
        <v>2018</v>
      </c>
      <c r="K2590" t="s">
        <v>4062</v>
      </c>
      <c r="L2590">
        <v>12.648816</v>
      </c>
      <c r="M2590">
        <v>1369549000</v>
      </c>
      <c r="N2590">
        <v>702618000</v>
      </c>
      <c r="O2590">
        <v>72616000</v>
      </c>
      <c r="P2590">
        <v>273417000</v>
      </c>
      <c r="Q2590">
        <v>329795000</v>
      </c>
      <c r="R2590">
        <v>370633000</v>
      </c>
      <c r="S2590">
        <v>370633000</v>
      </c>
      <c r="T2590">
        <v>61971000</v>
      </c>
      <c r="U2590">
        <v>150335000</v>
      </c>
      <c r="V2590">
        <v>806289000</v>
      </c>
      <c r="W2590">
        <v>232801000</v>
      </c>
      <c r="X2590">
        <v>103754000</v>
      </c>
      <c r="Z2590">
        <v>7101000</v>
      </c>
      <c r="AA2590">
        <v>497555000</v>
      </c>
      <c r="AB2590">
        <v>548356000</v>
      </c>
      <c r="AC2590">
        <v>474240000</v>
      </c>
      <c r="AD2590">
        <v>824737000</v>
      </c>
      <c r="AE2590">
        <v>802000</v>
      </c>
      <c r="AF2590">
        <v>56702997</v>
      </c>
      <c r="AG2590">
        <v>85133000</v>
      </c>
      <c r="AJ2590">
        <v>172969000</v>
      </c>
      <c r="AM2590">
        <v>30952000</v>
      </c>
      <c r="AN2590">
        <v>26857000</v>
      </c>
      <c r="AO2590">
        <v>25199000</v>
      </c>
      <c r="AQ2590">
        <v>167892000</v>
      </c>
      <c r="AS2590">
        <v>39555000</v>
      </c>
      <c r="AT2590">
        <v>38481000</v>
      </c>
      <c r="AU2590">
        <v>-187096000</v>
      </c>
      <c r="AV2590">
        <v>-28269000</v>
      </c>
      <c r="AW2590">
        <v>22705000</v>
      </c>
      <c r="AY2590">
        <v>0.47</v>
      </c>
      <c r="AZ2590">
        <v>328848000</v>
      </c>
      <c r="BB2590">
        <v>83008000</v>
      </c>
      <c r="BC2590">
        <v>83008000</v>
      </c>
      <c r="BL2590">
        <v>4.36298432992906</v>
      </c>
      <c r="BN2590">
        <v>0.58872592364347698</v>
      </c>
      <c r="BO2590">
        <v>3.2940989721814402</v>
      </c>
      <c r="BP2590">
        <v>0.31192305874974802</v>
      </c>
      <c r="BQ2590">
        <v>1.6014664885460099</v>
      </c>
      <c r="BR2590">
        <v>26.912374468085101</v>
      </c>
      <c r="BS2590">
        <v>4.8977306713157101E-2</v>
      </c>
      <c r="BT2590">
        <v>1795029.6691801001</v>
      </c>
      <c r="BU2590">
        <v>1.08413941308201E-8</v>
      </c>
    </row>
    <row r="2591" spans="3:73" x14ac:dyDescent="0.3">
      <c r="C2591">
        <v>89439</v>
      </c>
      <c r="D2591" t="s">
        <v>3920</v>
      </c>
      <c r="E2591" t="s">
        <v>960</v>
      </c>
      <c r="F2591" t="s">
        <v>3614</v>
      </c>
      <c r="G2591" t="s">
        <v>3870</v>
      </c>
      <c r="H2591" t="s">
        <v>3871</v>
      </c>
      <c r="I2591" t="s">
        <v>3921</v>
      </c>
      <c r="J2591">
        <v>2017</v>
      </c>
      <c r="K2591" t="s">
        <v>4062</v>
      </c>
      <c r="L2591">
        <v>14.382191000000001</v>
      </c>
      <c r="M2591">
        <v>1320173000</v>
      </c>
      <c r="N2591">
        <v>739115000</v>
      </c>
      <c r="O2591">
        <v>120269000</v>
      </c>
      <c r="P2591">
        <v>244795000</v>
      </c>
      <c r="Q2591">
        <v>327901000</v>
      </c>
      <c r="R2591">
        <v>304321000</v>
      </c>
      <c r="S2591">
        <v>304321000</v>
      </c>
      <c r="T2591">
        <v>42008000</v>
      </c>
      <c r="U2591">
        <v>130293000</v>
      </c>
      <c r="V2591">
        <v>784145000</v>
      </c>
      <c r="W2591">
        <v>242252000</v>
      </c>
      <c r="X2591">
        <v>102503000</v>
      </c>
      <c r="Z2591">
        <v>16480000</v>
      </c>
      <c r="AA2591">
        <v>466247000</v>
      </c>
      <c r="AB2591">
        <v>522111000</v>
      </c>
      <c r="AC2591">
        <v>445723000</v>
      </c>
      <c r="AD2591">
        <v>743503000</v>
      </c>
      <c r="AE2591">
        <v>802000</v>
      </c>
      <c r="AF2591">
        <v>57809509</v>
      </c>
      <c r="AG2591">
        <v>66907000</v>
      </c>
      <c r="AJ2591">
        <v>151957000</v>
      </c>
      <c r="AM2591">
        <v>37884000</v>
      </c>
      <c r="AN2591">
        <v>5720000</v>
      </c>
      <c r="AO2591">
        <v>19502000</v>
      </c>
      <c r="AQ2591">
        <v>43995000</v>
      </c>
      <c r="AS2591">
        <v>33944000</v>
      </c>
      <c r="AT2591">
        <v>46131000</v>
      </c>
      <c r="AU2591">
        <v>-33422000</v>
      </c>
      <c r="AV2591">
        <v>-244566000</v>
      </c>
      <c r="AW2591">
        <v>196944000</v>
      </c>
      <c r="AY2591">
        <v>0.1</v>
      </c>
      <c r="BB2591">
        <v>63106000</v>
      </c>
      <c r="BC2591">
        <v>63106000</v>
      </c>
      <c r="BL2591">
        <v>0.95369708005462706</v>
      </c>
      <c r="BN2591">
        <v>0.59397139617307704</v>
      </c>
      <c r="BO2591">
        <v>3.2358732437698698</v>
      </c>
      <c r="BP2591">
        <v>0.496462361507851</v>
      </c>
      <c r="BQ2591">
        <v>1.6974637980284999</v>
      </c>
      <c r="BR2591">
        <v>143.82191</v>
      </c>
      <c r="BS2591">
        <v>1.09555247830442E-2</v>
      </c>
      <c r="BT2591">
        <v>13693602.0387992</v>
      </c>
      <c r="BU2591">
        <v>2.7546232506114601E-9</v>
      </c>
    </row>
    <row r="2592" spans="3:73" x14ac:dyDescent="0.3">
      <c r="C2592">
        <v>1350593</v>
      </c>
      <c r="D2592" t="s">
        <v>3931</v>
      </c>
      <c r="E2592" t="s">
        <v>1841</v>
      </c>
      <c r="F2592" t="s">
        <v>3614</v>
      </c>
      <c r="G2592" t="s">
        <v>3745</v>
      </c>
      <c r="H2592" t="s">
        <v>3746</v>
      </c>
      <c r="I2592" t="s">
        <v>3932</v>
      </c>
      <c r="J2592">
        <v>2026</v>
      </c>
      <c r="K2592" t="s">
        <v>4062</v>
      </c>
      <c r="L2592">
        <v>27.792435999999999</v>
      </c>
    </row>
    <row r="2593" spans="3:73" x14ac:dyDescent="0.3">
      <c r="C2593">
        <v>1350593</v>
      </c>
      <c r="D2593" t="s">
        <v>3931</v>
      </c>
      <c r="E2593" t="s">
        <v>1841</v>
      </c>
      <c r="F2593" t="s">
        <v>3614</v>
      </c>
      <c r="G2593" t="s">
        <v>3745</v>
      </c>
      <c r="H2593" t="s">
        <v>3746</v>
      </c>
      <c r="I2593" t="s">
        <v>3932</v>
      </c>
      <c r="J2593">
        <v>2025</v>
      </c>
      <c r="K2593" t="s">
        <v>4062</v>
      </c>
      <c r="L2593">
        <v>25.087931000000001</v>
      </c>
      <c r="M2593">
        <v>1838900000</v>
      </c>
      <c r="N2593">
        <v>1028900000</v>
      </c>
      <c r="P2593">
        <v>211900000</v>
      </c>
      <c r="Q2593">
        <v>328700000</v>
      </c>
      <c r="S2593">
        <v>335700000</v>
      </c>
      <c r="T2593">
        <v>307300000</v>
      </c>
      <c r="U2593">
        <v>89200000</v>
      </c>
      <c r="V2593">
        <v>857200000</v>
      </c>
      <c r="W2593">
        <v>290300000</v>
      </c>
      <c r="X2593">
        <v>134400000</v>
      </c>
      <c r="Y2593">
        <v>12100000</v>
      </c>
      <c r="AB2593">
        <v>981700000</v>
      </c>
      <c r="AD2593">
        <v>-174200000</v>
      </c>
      <c r="AE2593">
        <v>1600000</v>
      </c>
      <c r="AF2593">
        <v>156331004</v>
      </c>
      <c r="AG2593">
        <v>516700000</v>
      </c>
      <c r="AH2593">
        <v>1429700000</v>
      </c>
      <c r="AI2593">
        <v>913000000</v>
      </c>
      <c r="AJ2593">
        <v>260600000</v>
      </c>
      <c r="AK2593">
        <v>19900000</v>
      </c>
      <c r="AL2593">
        <v>256100000</v>
      </c>
      <c r="AM2593">
        <v>62500000</v>
      </c>
      <c r="AN2593">
        <v>191700000</v>
      </c>
      <c r="AO2593">
        <v>20000000</v>
      </c>
      <c r="AQ2593">
        <v>219300000</v>
      </c>
      <c r="AS2593">
        <v>46900000</v>
      </c>
      <c r="AT2593">
        <v>47300000</v>
      </c>
      <c r="AU2593">
        <v>-47100000</v>
      </c>
      <c r="AV2593">
        <v>-58300000</v>
      </c>
      <c r="AW2593">
        <v>41900000</v>
      </c>
      <c r="AY2593">
        <v>1.23</v>
      </c>
      <c r="AZ2593">
        <v>315200000</v>
      </c>
      <c r="BA2593">
        <v>0.182276001958453</v>
      </c>
      <c r="BB2593">
        <v>274200000</v>
      </c>
      <c r="BC2593">
        <v>274200000</v>
      </c>
      <c r="BD2593">
        <v>0.191788487095195</v>
      </c>
      <c r="BE2593">
        <v>0.15338882282996399</v>
      </c>
      <c r="BF2593">
        <v>0.120304959082325</v>
      </c>
      <c r="BG2593">
        <v>0.36140449045254203</v>
      </c>
      <c r="BH2593">
        <v>2.8965736040609098</v>
      </c>
      <c r="BI2593">
        <v>0.77747566479960895</v>
      </c>
      <c r="BJ2593">
        <v>-3.2943974260334297E-2</v>
      </c>
      <c r="BK2593">
        <v>3.30838637476394E-2</v>
      </c>
      <c r="BL2593">
        <v>4.6363636363636402</v>
      </c>
      <c r="BM2593">
        <v>1.3919003986850399E-2</v>
      </c>
      <c r="BN2593">
        <v>0.46614824079612799</v>
      </c>
      <c r="BO2593">
        <v>13.71</v>
      </c>
      <c r="BQ2593">
        <v>2.4119875990354802</v>
      </c>
      <c r="BR2593">
        <v>20.396691869918701</v>
      </c>
      <c r="BS2593">
        <v>0.19527350514413799</v>
      </c>
      <c r="BT2593">
        <v>1670125.76684781</v>
      </c>
      <c r="BU2593">
        <v>3.1433386095548498E-8</v>
      </c>
    </row>
    <row r="2594" spans="3:73" x14ac:dyDescent="0.3">
      <c r="C2594">
        <v>1350593</v>
      </c>
      <c r="D2594" t="s">
        <v>3931</v>
      </c>
      <c r="E2594" t="s">
        <v>1841</v>
      </c>
      <c r="F2594" t="s">
        <v>3614</v>
      </c>
      <c r="G2594" t="s">
        <v>3745</v>
      </c>
      <c r="H2594" t="s">
        <v>3746</v>
      </c>
      <c r="I2594" t="s">
        <v>3932</v>
      </c>
      <c r="J2594">
        <v>2024</v>
      </c>
      <c r="K2594" t="s">
        <v>4062</v>
      </c>
      <c r="L2594">
        <v>18.632819999999999</v>
      </c>
      <c r="M2594">
        <v>1635900000</v>
      </c>
      <c r="N2594">
        <v>858400000</v>
      </c>
      <c r="P2594">
        <v>208900000</v>
      </c>
      <c r="Q2594">
        <v>301700000</v>
      </c>
      <c r="S2594">
        <v>318800000</v>
      </c>
      <c r="T2594">
        <v>309700000</v>
      </c>
      <c r="U2594">
        <v>80700000</v>
      </c>
      <c r="V2594">
        <v>825800000</v>
      </c>
      <c r="W2594">
        <v>258000000</v>
      </c>
      <c r="X2594">
        <v>109900000</v>
      </c>
      <c r="Y2594">
        <v>12800000</v>
      </c>
      <c r="AB2594">
        <v>810100000</v>
      </c>
      <c r="AD2594">
        <v>-365900000</v>
      </c>
      <c r="AE2594">
        <v>1600000</v>
      </c>
      <c r="AF2594">
        <v>156227170</v>
      </c>
      <c r="AG2594">
        <v>459000000</v>
      </c>
      <c r="AH2594">
        <v>1314700000</v>
      </c>
      <c r="AI2594">
        <v>855700000</v>
      </c>
      <c r="AJ2594">
        <v>181700000</v>
      </c>
      <c r="AK2594">
        <v>20500000</v>
      </c>
      <c r="AL2594">
        <v>277300000</v>
      </c>
      <c r="AM2594">
        <v>47500000</v>
      </c>
      <c r="AN2594">
        <v>115900000</v>
      </c>
      <c r="AO2594">
        <v>21500000</v>
      </c>
      <c r="AQ2594">
        <v>238800000</v>
      </c>
      <c r="AS2594">
        <v>66200000</v>
      </c>
      <c r="AT2594">
        <v>47400000</v>
      </c>
      <c r="AU2594">
        <v>-47200000</v>
      </c>
      <c r="AV2594">
        <v>-46000000</v>
      </c>
      <c r="AW2594">
        <v>39900000</v>
      </c>
      <c r="AY2594">
        <v>0.74</v>
      </c>
      <c r="BA2594">
        <v>0.13820643492811999</v>
      </c>
      <c r="BB2594">
        <v>184900000</v>
      </c>
      <c r="BC2594">
        <v>184900000</v>
      </c>
      <c r="BD2594">
        <v>0.140640450292842</v>
      </c>
      <c r="BE2594">
        <v>0.18163839659237799</v>
      </c>
      <c r="BF2594">
        <v>0.14558454400243401</v>
      </c>
      <c r="BG2594">
        <v>0.34912907887730998</v>
      </c>
      <c r="BI2594">
        <v>0.80365548016382404</v>
      </c>
      <c r="BJ2594">
        <v>-3.59017266296493E-2</v>
      </c>
      <c r="BK2594">
        <v>3.60538525899445E-2</v>
      </c>
      <c r="BL2594">
        <v>5.0379746835442996</v>
      </c>
      <c r="BM2594">
        <v>1.55929109302502E-2</v>
      </c>
      <c r="BN2594">
        <v>0.50479858182040505</v>
      </c>
      <c r="BO2594">
        <v>8.6</v>
      </c>
      <c r="BQ2594">
        <v>2.1577519379845</v>
      </c>
      <c r="BR2594">
        <v>25.1794864864865</v>
      </c>
      <c r="BS2594">
        <v>0.14306875694358701</v>
      </c>
      <c r="BT2594">
        <v>2141382.7858584998</v>
      </c>
      <c r="BU2594">
        <v>1.7020475003086001E-8</v>
      </c>
    </row>
    <row r="2595" spans="3:73" x14ac:dyDescent="0.3">
      <c r="C2595">
        <v>1350593</v>
      </c>
      <c r="D2595" t="s">
        <v>3931</v>
      </c>
      <c r="E2595" t="s">
        <v>1841</v>
      </c>
      <c r="F2595" t="s">
        <v>3614</v>
      </c>
      <c r="G2595" t="s">
        <v>3745</v>
      </c>
      <c r="H2595" t="s">
        <v>3746</v>
      </c>
      <c r="I2595" t="s">
        <v>3932</v>
      </c>
      <c r="J2595">
        <v>2023</v>
      </c>
      <c r="K2595" t="s">
        <v>4062</v>
      </c>
      <c r="L2595">
        <v>13.307738000000001</v>
      </c>
    </row>
    <row r="2596" spans="3:73" x14ac:dyDescent="0.3">
      <c r="C2596">
        <v>1350593</v>
      </c>
      <c r="D2596" t="s">
        <v>3931</v>
      </c>
      <c r="E2596" t="s">
        <v>1841</v>
      </c>
      <c r="F2596" t="s">
        <v>3614</v>
      </c>
      <c r="G2596" t="s">
        <v>3745</v>
      </c>
      <c r="H2596" t="s">
        <v>3746</v>
      </c>
      <c r="I2596" t="s">
        <v>3932</v>
      </c>
      <c r="J2596">
        <v>2022</v>
      </c>
      <c r="K2596" t="s">
        <v>4062</v>
      </c>
      <c r="L2596">
        <v>11.289173</v>
      </c>
      <c r="M2596">
        <v>1505000000</v>
      </c>
      <c r="N2596">
        <v>706800000</v>
      </c>
      <c r="P2596">
        <v>217100000</v>
      </c>
      <c r="Q2596">
        <v>297900000</v>
      </c>
      <c r="S2596">
        <v>311700000</v>
      </c>
      <c r="T2596">
        <v>334000000</v>
      </c>
      <c r="U2596">
        <v>93700000</v>
      </c>
      <c r="V2596">
        <v>793500000</v>
      </c>
      <c r="W2596">
        <v>218800000</v>
      </c>
      <c r="X2596">
        <v>102900000</v>
      </c>
      <c r="Y2596">
        <v>9200000</v>
      </c>
      <c r="AA2596">
        <v>451600000</v>
      </c>
      <c r="AB2596">
        <v>711500000</v>
      </c>
      <c r="AD2596">
        <v>-481800000</v>
      </c>
      <c r="AE2596">
        <v>1600000</v>
      </c>
      <c r="AF2596">
        <v>155871932</v>
      </c>
      <c r="AG2596">
        <v>379500000</v>
      </c>
      <c r="AH2596">
        <v>1275700000</v>
      </c>
      <c r="AI2596">
        <v>896200000</v>
      </c>
      <c r="AJ2596">
        <v>127400000</v>
      </c>
      <c r="AK2596">
        <v>25900000</v>
      </c>
      <c r="AL2596">
        <v>252100000</v>
      </c>
      <c r="AM2596">
        <v>23500000</v>
      </c>
      <c r="AN2596">
        <v>85500000</v>
      </c>
      <c r="AO2596">
        <v>18400000</v>
      </c>
      <c r="AQ2596">
        <v>109000000</v>
      </c>
      <c r="AS2596">
        <v>62500000</v>
      </c>
      <c r="AT2596">
        <v>47600000</v>
      </c>
      <c r="AU2596">
        <v>-42100000</v>
      </c>
      <c r="AV2596">
        <v>-48800000</v>
      </c>
      <c r="AW2596">
        <v>38100000</v>
      </c>
      <c r="AY2596">
        <v>0.55000000000000004</v>
      </c>
      <c r="AZ2596">
        <v>241300000</v>
      </c>
      <c r="BA2596">
        <v>9.9866739829113399E-2</v>
      </c>
      <c r="BB2596">
        <v>127400000</v>
      </c>
      <c r="BC2596">
        <v>127400000</v>
      </c>
      <c r="BD2596">
        <v>9.9866739829113399E-2</v>
      </c>
      <c r="BE2596">
        <v>8.5443286039037405E-2</v>
      </c>
      <c r="BF2596">
        <v>4.8130438190797202E-2</v>
      </c>
      <c r="BG2596">
        <v>0.297483734420318</v>
      </c>
      <c r="BH2596">
        <v>3.71404890178201</v>
      </c>
      <c r="BI2596">
        <v>0.84764119601328902</v>
      </c>
      <c r="BJ2596">
        <v>-3.3001489378380502E-2</v>
      </c>
      <c r="BK2596">
        <v>3.7312847848240203E-2</v>
      </c>
      <c r="BL2596">
        <v>2.28991596638655</v>
      </c>
      <c r="BM2596">
        <v>2.0302578976248299E-2</v>
      </c>
      <c r="BN2596">
        <v>0.52724252491694401</v>
      </c>
      <c r="BO2596">
        <v>6.9239130434782599</v>
      </c>
      <c r="BQ2596">
        <v>1.8688299817184599</v>
      </c>
      <c r="BR2596">
        <v>20.525769090909101</v>
      </c>
      <c r="BS2596">
        <v>0.120168657765285</v>
      </c>
      <c r="BT2596">
        <v>3374915.0624230802</v>
      </c>
      <c r="BU2596">
        <v>8.7266973295853806E-9</v>
      </c>
    </row>
    <row r="2597" spans="3:73" x14ac:dyDescent="0.3">
      <c r="C2597">
        <v>1350593</v>
      </c>
      <c r="D2597" t="s">
        <v>3931</v>
      </c>
      <c r="E2597" t="s">
        <v>1841</v>
      </c>
      <c r="F2597" t="s">
        <v>3614</v>
      </c>
      <c r="G2597" t="s">
        <v>3745</v>
      </c>
      <c r="H2597" t="s">
        <v>3746</v>
      </c>
      <c r="I2597" t="s">
        <v>3932</v>
      </c>
      <c r="J2597">
        <v>2021</v>
      </c>
      <c r="K2597" t="s">
        <v>4062</v>
      </c>
      <c r="L2597">
        <v>13.502511</v>
      </c>
      <c r="M2597">
        <v>1518000000</v>
      </c>
      <c r="N2597">
        <v>653700000</v>
      </c>
      <c r="O2597">
        <v>227500000</v>
      </c>
      <c r="P2597">
        <v>212200000</v>
      </c>
      <c r="Q2597">
        <v>184700000</v>
      </c>
      <c r="S2597">
        <v>283400000</v>
      </c>
      <c r="T2597">
        <v>392500000</v>
      </c>
      <c r="U2597">
        <v>115100000</v>
      </c>
      <c r="V2597">
        <v>823100000</v>
      </c>
      <c r="W2597">
        <v>220100000</v>
      </c>
      <c r="X2597">
        <v>92000000</v>
      </c>
      <c r="Y2597">
        <v>5400000</v>
      </c>
      <c r="AA2597">
        <v>452200000</v>
      </c>
      <c r="AB2597">
        <v>694900000</v>
      </c>
      <c r="AD2597">
        <v>-643900000</v>
      </c>
      <c r="AE2597">
        <v>1600000</v>
      </c>
      <c r="AF2597">
        <v>157955433</v>
      </c>
      <c r="AG2597">
        <v>358500000</v>
      </c>
      <c r="AH2597">
        <v>1111000000</v>
      </c>
      <c r="AI2597">
        <v>752500000</v>
      </c>
      <c r="AJ2597">
        <v>131700000</v>
      </c>
      <c r="AK2597">
        <v>17100000</v>
      </c>
      <c r="AL2597">
        <v>226800000</v>
      </c>
      <c r="AM2597">
        <v>24500000</v>
      </c>
      <c r="AN2597">
        <v>70400000</v>
      </c>
      <c r="AO2597">
        <v>23800000</v>
      </c>
      <c r="AQ2597">
        <v>156700000</v>
      </c>
      <c r="AS2597">
        <v>59600000</v>
      </c>
      <c r="AT2597">
        <v>62700000</v>
      </c>
      <c r="AU2597">
        <v>-81700000</v>
      </c>
      <c r="AV2597">
        <v>-58800000</v>
      </c>
      <c r="AW2597">
        <v>34800000</v>
      </c>
      <c r="AZ2597">
        <v>173600000</v>
      </c>
      <c r="BA2597">
        <v>0.118541854185419</v>
      </c>
      <c r="BB2597">
        <v>118700000</v>
      </c>
      <c r="BC2597">
        <v>118700000</v>
      </c>
      <c r="BD2597">
        <v>0.10684068406840699</v>
      </c>
      <c r="BE2597">
        <v>0.14104410441044099</v>
      </c>
      <c r="BF2597">
        <v>8.4608460846084602E-2</v>
      </c>
      <c r="BG2597">
        <v>0.322682268226823</v>
      </c>
      <c r="BH2597">
        <v>4.3346774193548399</v>
      </c>
      <c r="BI2597">
        <v>0.73188405797101497</v>
      </c>
      <c r="BJ2597">
        <v>-7.3537353735373498E-2</v>
      </c>
      <c r="BK2597">
        <v>5.6435643564356403E-2</v>
      </c>
      <c r="BL2597">
        <v>2.4992025518341299</v>
      </c>
      <c r="BM2597">
        <v>1.53915391539154E-2</v>
      </c>
      <c r="BN2597">
        <v>0.54222661396574401</v>
      </c>
      <c r="BO2597">
        <v>4.9873949579831898</v>
      </c>
      <c r="BP2597">
        <v>1.03362108132667</v>
      </c>
      <c r="BQ2597">
        <v>2.1308496138119</v>
      </c>
      <c r="BS2597">
        <v>0.101309540941143</v>
      </c>
      <c r="BT2597">
        <v>2577298.4002753301</v>
      </c>
    </row>
    <row r="2598" spans="3:73" x14ac:dyDescent="0.3">
      <c r="C2598">
        <v>1350593</v>
      </c>
      <c r="D2598" t="s">
        <v>3931</v>
      </c>
      <c r="E2598" t="s">
        <v>1841</v>
      </c>
      <c r="F2598" t="s">
        <v>3614</v>
      </c>
      <c r="G2598" t="s">
        <v>3745</v>
      </c>
      <c r="H2598" t="s">
        <v>3746</v>
      </c>
      <c r="I2598" t="s">
        <v>3932</v>
      </c>
      <c r="J2598">
        <v>2020</v>
      </c>
      <c r="K2598" t="s">
        <v>4062</v>
      </c>
      <c r="L2598">
        <v>9.4437669999999994</v>
      </c>
      <c r="M2598">
        <v>1395000000</v>
      </c>
      <c r="N2598">
        <v>581200000</v>
      </c>
      <c r="O2598">
        <v>208900000</v>
      </c>
      <c r="P2598">
        <v>180800000</v>
      </c>
      <c r="Q2598">
        <v>162500000</v>
      </c>
      <c r="S2598">
        <v>253800000</v>
      </c>
      <c r="T2598">
        <v>408900000</v>
      </c>
      <c r="U2598">
        <v>99800000</v>
      </c>
      <c r="V2598">
        <v>754300000</v>
      </c>
      <c r="W2598">
        <v>155000000</v>
      </c>
      <c r="X2598">
        <v>67300000</v>
      </c>
      <c r="Y2598">
        <v>5600000</v>
      </c>
      <c r="AA2598">
        <v>452500000</v>
      </c>
      <c r="AB2598">
        <v>640700000</v>
      </c>
      <c r="AD2598">
        <v>-714200000</v>
      </c>
      <c r="AE2598">
        <v>1600000</v>
      </c>
      <c r="AF2598">
        <v>158064750</v>
      </c>
      <c r="AG2598">
        <v>93900000</v>
      </c>
      <c r="AH2598">
        <v>265300000</v>
      </c>
      <c r="AI2598">
        <v>635900000</v>
      </c>
      <c r="AJ2598">
        <v>40700000</v>
      </c>
      <c r="AK2598">
        <v>15000000</v>
      </c>
      <c r="AL2598">
        <v>211400000</v>
      </c>
      <c r="AM2598">
        <v>22100000</v>
      </c>
      <c r="AN2598">
        <v>26700000</v>
      </c>
      <c r="AO2598">
        <v>26600000</v>
      </c>
      <c r="AQ2598">
        <v>140300000</v>
      </c>
      <c r="AS2598">
        <v>57800000</v>
      </c>
      <c r="AT2598">
        <v>67700000</v>
      </c>
      <c r="AU2598">
        <v>-67500000</v>
      </c>
      <c r="AV2598">
        <v>-41400000</v>
      </c>
      <c r="AW2598">
        <v>33100000</v>
      </c>
      <c r="AY2598">
        <v>0.17</v>
      </c>
      <c r="AZ2598">
        <v>176950000</v>
      </c>
      <c r="BA2598">
        <v>0.153411232566905</v>
      </c>
      <c r="BB2598">
        <v>75400000</v>
      </c>
      <c r="BC2598">
        <v>75400000</v>
      </c>
      <c r="BD2598">
        <v>0.28420655861289101</v>
      </c>
      <c r="BE2598">
        <v>0.52883528081417297</v>
      </c>
      <c r="BF2598">
        <v>0.273652468903129</v>
      </c>
      <c r="BG2598">
        <v>0.35393893705239399</v>
      </c>
      <c r="BH2598">
        <v>3.5936705283978498</v>
      </c>
      <c r="BI2598">
        <v>0.19017921146953401</v>
      </c>
      <c r="BJ2598">
        <v>-0.25442894836034702</v>
      </c>
      <c r="BK2598">
        <v>0.25518281191104403</v>
      </c>
      <c r="BL2598">
        <v>2.0723781388478599</v>
      </c>
      <c r="BM2598">
        <v>5.6539766302299302E-2</v>
      </c>
      <c r="BN2598">
        <v>0.54071684587813595</v>
      </c>
      <c r="BO2598">
        <v>2.8345864661654101</v>
      </c>
      <c r="BP2598">
        <v>1.34774193548387</v>
      </c>
      <c r="BQ2598">
        <v>2.7012903225806499</v>
      </c>
      <c r="BR2598">
        <v>55.5515705882353</v>
      </c>
      <c r="BS2598">
        <v>4.1673169970344898E-2</v>
      </c>
      <c r="BT2598">
        <v>3504957.2908776798</v>
      </c>
      <c r="BU2598">
        <v>2.5057599344467002E-9</v>
      </c>
    </row>
    <row r="2599" spans="3:73" x14ac:dyDescent="0.3">
      <c r="C2599">
        <v>1350593</v>
      </c>
      <c r="D2599" t="s">
        <v>3931</v>
      </c>
      <c r="E2599" t="s">
        <v>1841</v>
      </c>
      <c r="F2599" t="s">
        <v>3614</v>
      </c>
      <c r="G2599" t="s">
        <v>3745</v>
      </c>
      <c r="H2599" t="s">
        <v>3746</v>
      </c>
      <c r="I2599" t="s">
        <v>3932</v>
      </c>
      <c r="J2599">
        <v>2019</v>
      </c>
      <c r="K2599" t="s">
        <v>4062</v>
      </c>
      <c r="L2599">
        <v>9.2818850000000008</v>
      </c>
      <c r="M2599">
        <v>1337300000</v>
      </c>
      <c r="N2599">
        <v>566900000</v>
      </c>
      <c r="O2599">
        <v>176700000</v>
      </c>
      <c r="P2599">
        <v>172800000</v>
      </c>
      <c r="Q2599">
        <v>191400000</v>
      </c>
      <c r="S2599">
        <v>217100000</v>
      </c>
      <c r="T2599">
        <v>433700000</v>
      </c>
      <c r="U2599">
        <v>95700000</v>
      </c>
      <c r="V2599">
        <v>745000000</v>
      </c>
      <c r="W2599">
        <v>178500000</v>
      </c>
      <c r="X2599">
        <v>84600000</v>
      </c>
      <c r="Y2599">
        <v>4700000</v>
      </c>
      <c r="AA2599">
        <v>452100000</v>
      </c>
      <c r="AB2599">
        <v>590100000</v>
      </c>
      <c r="AD2599">
        <v>-786200000</v>
      </c>
      <c r="AE2599">
        <v>1600000</v>
      </c>
      <c r="AF2599">
        <v>157462140</v>
      </c>
      <c r="AG2599">
        <v>88800000</v>
      </c>
      <c r="AH2599">
        <v>266900000</v>
      </c>
      <c r="AI2599">
        <v>647100000</v>
      </c>
      <c r="AJ2599">
        <v>39000000</v>
      </c>
      <c r="AK2599">
        <v>14300000</v>
      </c>
      <c r="AL2599">
        <v>196600000</v>
      </c>
      <c r="AM2599">
        <v>18300000</v>
      </c>
      <c r="AN2599">
        <v>40200000</v>
      </c>
      <c r="AO2599">
        <v>23300000</v>
      </c>
      <c r="AS2599">
        <v>53000000</v>
      </c>
      <c r="AT2599">
        <v>86600000</v>
      </c>
      <c r="AW2599">
        <v>32000000</v>
      </c>
      <c r="AY2599">
        <v>0.26</v>
      </c>
      <c r="AZ2599">
        <v>174000000</v>
      </c>
      <c r="BA2599">
        <v>0.14612214312476601</v>
      </c>
      <c r="BB2599">
        <v>81800000</v>
      </c>
      <c r="BC2599">
        <v>81800000</v>
      </c>
      <c r="BD2599">
        <v>0.30648182840014998</v>
      </c>
      <c r="BG2599">
        <v>0.332708879730236</v>
      </c>
      <c r="BH2599">
        <v>3.7189655172413798</v>
      </c>
      <c r="BI2599">
        <v>0.19958124579376399</v>
      </c>
      <c r="BK2599">
        <v>0.32446609216935202</v>
      </c>
      <c r="BM2599">
        <v>5.3578119145747498E-2</v>
      </c>
      <c r="BN2599">
        <v>0.55709264936812997</v>
      </c>
      <c r="BO2599">
        <v>3.5107296137339099</v>
      </c>
      <c r="BP2599">
        <v>0.98991596638655499</v>
      </c>
      <c r="BQ2599">
        <v>2.10364145658263</v>
      </c>
      <c r="BR2599">
        <v>35.6995576923077</v>
      </c>
      <c r="BS2599">
        <v>6.8124046771733601E-2</v>
      </c>
      <c r="BT2599">
        <v>3447575.5732806399</v>
      </c>
      <c r="BU2599">
        <v>4.0896290459244197E-9</v>
      </c>
    </row>
    <row r="2600" spans="3:73" x14ac:dyDescent="0.3">
      <c r="C2600">
        <v>1350593</v>
      </c>
      <c r="D2600" t="s">
        <v>3931</v>
      </c>
      <c r="E2600" t="s">
        <v>1841</v>
      </c>
      <c r="F2600" t="s">
        <v>3614</v>
      </c>
      <c r="G2600" t="s">
        <v>3745</v>
      </c>
      <c r="H2600" t="s">
        <v>3746</v>
      </c>
      <c r="I2600" t="s">
        <v>3932</v>
      </c>
      <c r="J2600">
        <v>2018</v>
      </c>
      <c r="K2600" t="s">
        <v>4062</v>
      </c>
      <c r="L2600">
        <v>9.8214659999999991</v>
      </c>
      <c r="M2600">
        <v>1291900000</v>
      </c>
      <c r="N2600">
        <v>685500000</v>
      </c>
      <c r="O2600">
        <v>347100000</v>
      </c>
      <c r="P2600">
        <v>164300000</v>
      </c>
      <c r="Q2600">
        <v>156600000</v>
      </c>
      <c r="S2600">
        <v>150900000</v>
      </c>
      <c r="U2600">
        <v>12100000</v>
      </c>
      <c r="V2600">
        <v>727100000</v>
      </c>
      <c r="W2600">
        <v>167100000</v>
      </c>
      <c r="X2600">
        <v>90000000</v>
      </c>
      <c r="AA2600">
        <v>451600000</v>
      </c>
      <c r="AB2600">
        <v>563300000</v>
      </c>
      <c r="AD2600">
        <v>-850000000</v>
      </c>
      <c r="AE2600">
        <v>1600000</v>
      </c>
      <c r="AF2600">
        <v>157332121</v>
      </c>
      <c r="AG2600">
        <v>85500000</v>
      </c>
      <c r="AH2600">
        <v>254300000</v>
      </c>
      <c r="AI2600">
        <v>626100000</v>
      </c>
      <c r="AJ2600">
        <v>40500000</v>
      </c>
      <c r="AK2600">
        <v>11600000</v>
      </c>
      <c r="AL2600">
        <v>168200000</v>
      </c>
      <c r="AM2600">
        <v>-9900000</v>
      </c>
      <c r="AN2600">
        <v>25000000</v>
      </c>
      <c r="AO2600">
        <v>25300000</v>
      </c>
      <c r="AS2600">
        <v>43700000</v>
      </c>
      <c r="AT2600">
        <v>55700000</v>
      </c>
      <c r="AW2600">
        <v>30100000</v>
      </c>
      <c r="AY2600">
        <v>0.16</v>
      </c>
      <c r="AZ2600">
        <v>147750000</v>
      </c>
      <c r="BA2600">
        <v>0.15926071569013001</v>
      </c>
      <c r="BB2600">
        <v>40400000</v>
      </c>
      <c r="BC2600">
        <v>40400000</v>
      </c>
      <c r="BD2600">
        <v>0.15886747935509199</v>
      </c>
      <c r="BG2600">
        <v>0.33621706645694099</v>
      </c>
      <c r="BH2600">
        <v>4.2375634517766496</v>
      </c>
      <c r="BI2600">
        <v>0.19684186082514099</v>
      </c>
      <c r="BK2600">
        <v>0.21903263861580799</v>
      </c>
      <c r="BM2600">
        <v>4.5615414864333501E-2</v>
      </c>
      <c r="BN2600">
        <v>0.56281445932347696</v>
      </c>
      <c r="BO2600">
        <v>1.59683794466403</v>
      </c>
      <c r="BP2600">
        <v>2.0771992818671499</v>
      </c>
      <c r="BQ2600">
        <v>3.16517055655296</v>
      </c>
      <c r="BR2600">
        <v>61.384162500000002</v>
      </c>
      <c r="BS2600">
        <v>4.4381324338718303E-2</v>
      </c>
      <c r="BT2600">
        <v>3064715.5933747599</v>
      </c>
      <c r="BU2600">
        <v>2.78969387537724E-9</v>
      </c>
    </row>
    <row r="2601" spans="3:73" x14ac:dyDescent="0.3">
      <c r="C2601">
        <v>1350593</v>
      </c>
      <c r="D2601" t="s">
        <v>3931</v>
      </c>
      <c r="E2601" t="s">
        <v>1841</v>
      </c>
      <c r="F2601" t="s">
        <v>3614</v>
      </c>
      <c r="G2601" t="s">
        <v>3745</v>
      </c>
      <c r="H2601" t="s">
        <v>3746</v>
      </c>
      <c r="I2601" t="s">
        <v>3932</v>
      </c>
      <c r="J2601">
        <v>2017</v>
      </c>
      <c r="K2601" t="s">
        <v>4062</v>
      </c>
      <c r="L2601">
        <v>10.448181</v>
      </c>
      <c r="M2601">
        <v>1258300000</v>
      </c>
      <c r="N2601">
        <v>670300000</v>
      </c>
      <c r="O2601">
        <v>361700000</v>
      </c>
      <c r="P2601">
        <v>145300000</v>
      </c>
      <c r="Q2601">
        <v>138900000</v>
      </c>
      <c r="S2601">
        <v>122300000</v>
      </c>
      <c r="U2601">
        <v>12900000</v>
      </c>
      <c r="V2601">
        <v>768800000</v>
      </c>
      <c r="W2601">
        <v>141600000</v>
      </c>
      <c r="X2601">
        <v>82500000</v>
      </c>
      <c r="AA2601">
        <v>486500000</v>
      </c>
      <c r="AB2601">
        <v>488400000</v>
      </c>
      <c r="AD2601">
        <v>-955600000</v>
      </c>
      <c r="AE2601">
        <v>1600000</v>
      </c>
      <c r="AF2601">
        <v>158590383</v>
      </c>
      <c r="AG2601">
        <v>80900000</v>
      </c>
      <c r="AI2601">
        <v>558500000</v>
      </c>
      <c r="AJ2601">
        <v>33300000</v>
      </c>
      <c r="AK2601">
        <v>12100000</v>
      </c>
      <c r="AL2601">
        <v>166800000</v>
      </c>
      <c r="AM2601">
        <v>24200000</v>
      </c>
      <c r="AN2601">
        <v>19300000</v>
      </c>
      <c r="AO2601">
        <v>24200000</v>
      </c>
      <c r="AS2601">
        <v>41900000</v>
      </c>
      <c r="AT2601">
        <v>40600000</v>
      </c>
      <c r="AW2601">
        <v>24000000</v>
      </c>
      <c r="AY2601">
        <v>0.12</v>
      </c>
      <c r="BB2601">
        <v>67700000</v>
      </c>
      <c r="BC2601">
        <v>67700000</v>
      </c>
      <c r="BN2601">
        <v>0.61098307239926897</v>
      </c>
      <c r="BO2601">
        <v>2.7975206611570198</v>
      </c>
      <c r="BP2601">
        <v>2.5543785310734499</v>
      </c>
      <c r="BQ2601">
        <v>3.7528248587570601</v>
      </c>
      <c r="BR2601">
        <v>87.068174999999997</v>
      </c>
      <c r="BS2601">
        <v>3.9516789516789497E-2</v>
      </c>
      <c r="BT2601">
        <v>2297050.5583699201</v>
      </c>
      <c r="BU2601">
        <v>2.5671206388206399E-9</v>
      </c>
    </row>
    <row r="2602" spans="3:73" x14ac:dyDescent="0.3">
      <c r="C2602">
        <v>1164863</v>
      </c>
      <c r="D2602" t="s">
        <v>3937</v>
      </c>
      <c r="E2602" t="s">
        <v>355</v>
      </c>
      <c r="F2602" t="s">
        <v>3614</v>
      </c>
      <c r="G2602" t="s">
        <v>3938</v>
      </c>
      <c r="H2602" t="s">
        <v>3939</v>
      </c>
      <c r="I2602" t="s">
        <v>3940</v>
      </c>
      <c r="J2602">
        <v>2026</v>
      </c>
      <c r="K2602" t="s">
        <v>4062</v>
      </c>
      <c r="L2602">
        <v>254.555792</v>
      </c>
    </row>
    <row r="2603" spans="3:73" x14ac:dyDescent="0.3">
      <c r="C2603">
        <v>1164863</v>
      </c>
      <c r="D2603" t="s">
        <v>3937</v>
      </c>
      <c r="E2603" t="s">
        <v>355</v>
      </c>
      <c r="F2603" t="s">
        <v>3614</v>
      </c>
      <c r="G2603" t="s">
        <v>3938</v>
      </c>
      <c r="H2603" t="s">
        <v>3939</v>
      </c>
      <c r="I2603" t="s">
        <v>3940</v>
      </c>
      <c r="J2603">
        <v>2025</v>
      </c>
      <c r="K2603" t="s">
        <v>4062</v>
      </c>
      <c r="L2603">
        <v>198.902826</v>
      </c>
      <c r="M2603">
        <v>2663000000</v>
      </c>
      <c r="N2603">
        <v>437700000</v>
      </c>
      <c r="O2603">
        <v>114700000</v>
      </c>
      <c r="Q2603">
        <v>153800000</v>
      </c>
      <c r="R2603">
        <v>285300000</v>
      </c>
      <c r="S2603">
        <v>221500000</v>
      </c>
      <c r="U2603">
        <v>1064800000</v>
      </c>
      <c r="V2603">
        <v>1119100000</v>
      </c>
      <c r="W2603">
        <v>188700000</v>
      </c>
      <c r="X2603">
        <v>71600000</v>
      </c>
      <c r="AA2603">
        <v>655300000</v>
      </c>
      <c r="AB2603">
        <v>1543900000</v>
      </c>
      <c r="AD2603">
        <v>1189700000</v>
      </c>
      <c r="AE2603">
        <v>200000</v>
      </c>
      <c r="AG2603">
        <v>487500000</v>
      </c>
      <c r="AJ2603">
        <v>161600000</v>
      </c>
      <c r="AK2603">
        <v>13300000</v>
      </c>
      <c r="AL2603">
        <v>325900000</v>
      </c>
      <c r="AM2603">
        <v>17100000</v>
      </c>
      <c r="AN2603">
        <v>40500000</v>
      </c>
      <c r="AS2603">
        <v>102800000</v>
      </c>
      <c r="AU2603">
        <v>-316900000</v>
      </c>
      <c r="AV2603">
        <v>-17400000</v>
      </c>
      <c r="AX2603">
        <v>26400000</v>
      </c>
      <c r="AY2603">
        <v>1.92</v>
      </c>
      <c r="AZ2603">
        <v>146300000</v>
      </c>
      <c r="BN2603">
        <v>0.42024033045437498</v>
      </c>
      <c r="BP2603">
        <v>0.60784313725490202</v>
      </c>
      <c r="BQ2603">
        <v>1.5045045045045</v>
      </c>
      <c r="BR2603">
        <v>103.59522187499999</v>
      </c>
      <c r="BS2603">
        <v>2.62322689293348E-2</v>
      </c>
      <c r="BU2603">
        <v>2.4735632224884998E-7</v>
      </c>
    </row>
    <row r="2604" spans="3:73" x14ac:dyDescent="0.3">
      <c r="C2604">
        <v>1164863</v>
      </c>
      <c r="D2604" t="s">
        <v>3937</v>
      </c>
      <c r="E2604" t="s">
        <v>355</v>
      </c>
      <c r="F2604" t="s">
        <v>3614</v>
      </c>
      <c r="G2604" t="s">
        <v>3938</v>
      </c>
      <c r="H2604" t="s">
        <v>3939</v>
      </c>
      <c r="I2604" t="s">
        <v>3940</v>
      </c>
      <c r="J2604">
        <v>2024</v>
      </c>
      <c r="K2604" t="s">
        <v>4062</v>
      </c>
      <c r="L2604">
        <v>157.47139000000001</v>
      </c>
      <c r="M2604">
        <v>2491500000</v>
      </c>
      <c r="N2604">
        <v>512300000</v>
      </c>
      <c r="O2604">
        <v>236300000</v>
      </c>
      <c r="Q2604">
        <v>138800000</v>
      </c>
      <c r="R2604">
        <v>245700000</v>
      </c>
      <c r="S2604">
        <v>193200000</v>
      </c>
      <c r="U2604">
        <v>896200000</v>
      </c>
      <c r="V2604">
        <v>1062900000</v>
      </c>
      <c r="W2604">
        <v>198000000</v>
      </c>
      <c r="X2604">
        <v>66000000</v>
      </c>
      <c r="AA2604">
        <v>640100000</v>
      </c>
      <c r="AB2604">
        <v>1428600000</v>
      </c>
      <c r="AD2604">
        <v>1175600000</v>
      </c>
      <c r="AE2604">
        <v>200000</v>
      </c>
      <c r="AG2604">
        <v>444800000</v>
      </c>
      <c r="AJ2604">
        <v>142300000</v>
      </c>
      <c r="AK2604">
        <v>10900000</v>
      </c>
      <c r="AL2604">
        <v>302500000</v>
      </c>
      <c r="AM2604">
        <v>21500000</v>
      </c>
      <c r="AN2604">
        <v>72900000</v>
      </c>
      <c r="AS2604">
        <v>100300000</v>
      </c>
      <c r="AV2604">
        <v>-50500000</v>
      </c>
      <c r="AX2604">
        <v>25300000</v>
      </c>
      <c r="AY2604">
        <v>3.48</v>
      </c>
      <c r="AZ2604">
        <v>140700000</v>
      </c>
      <c r="BN2604">
        <v>0.42661047561709797</v>
      </c>
      <c r="BP2604">
        <v>1.19343434343434</v>
      </c>
      <c r="BQ2604">
        <v>1.88636363636364</v>
      </c>
      <c r="BR2604">
        <v>45.250399425287398</v>
      </c>
      <c r="BS2604">
        <v>5.1028979420411603E-2</v>
      </c>
      <c r="BU2604">
        <v>3.8359263418731602E-7</v>
      </c>
    </row>
    <row r="2605" spans="3:73" x14ac:dyDescent="0.3">
      <c r="C2605">
        <v>1164863</v>
      </c>
      <c r="D2605" t="s">
        <v>3937</v>
      </c>
      <c r="E2605" t="s">
        <v>355</v>
      </c>
      <c r="F2605" t="s">
        <v>3614</v>
      </c>
      <c r="G2605" t="s">
        <v>3938</v>
      </c>
      <c r="H2605" t="s">
        <v>3939</v>
      </c>
      <c r="I2605" t="s">
        <v>3940</v>
      </c>
      <c r="J2605">
        <v>2023</v>
      </c>
      <c r="K2605" t="s">
        <v>4062</v>
      </c>
      <c r="L2605">
        <v>115.693174</v>
      </c>
      <c r="M2605">
        <v>2499500000</v>
      </c>
      <c r="N2605">
        <v>650300000</v>
      </c>
      <c r="O2605">
        <v>369800000</v>
      </c>
      <c r="Q2605">
        <v>142600000</v>
      </c>
      <c r="S2605">
        <v>193800000</v>
      </c>
      <c r="U2605">
        <v>808400000</v>
      </c>
      <c r="V2605">
        <v>1071900000</v>
      </c>
      <c r="W2605">
        <v>196400000</v>
      </c>
      <c r="X2605">
        <v>68700000</v>
      </c>
      <c r="AA2605">
        <v>646800000</v>
      </c>
      <c r="AB2605">
        <v>1409700000</v>
      </c>
      <c r="AD2605">
        <v>1128000000</v>
      </c>
      <c r="AE2605">
        <v>200000</v>
      </c>
      <c r="AG2605">
        <v>426800000</v>
      </c>
      <c r="AJ2605">
        <v>76800000</v>
      </c>
      <c r="AK2605">
        <v>9500000</v>
      </c>
      <c r="AL2605">
        <v>350000000</v>
      </c>
      <c r="AM2605">
        <v>30800000</v>
      </c>
      <c r="AN2605">
        <v>22200000</v>
      </c>
      <c r="AO2605">
        <v>45000000</v>
      </c>
      <c r="AS2605">
        <v>94500000</v>
      </c>
      <c r="AV2605">
        <v>-170900000</v>
      </c>
      <c r="AY2605">
        <v>1.06</v>
      </c>
      <c r="AZ2605">
        <v>147250000</v>
      </c>
      <c r="BB2605">
        <v>98000000</v>
      </c>
      <c r="BC2605">
        <v>98000000</v>
      </c>
      <c r="BN2605">
        <v>0.42884576915383099</v>
      </c>
      <c r="BO2605">
        <v>2.1777777777777798</v>
      </c>
      <c r="BP2605">
        <v>1.88289205702648</v>
      </c>
      <c r="BQ2605">
        <v>2.5850305498981698</v>
      </c>
      <c r="BR2605">
        <v>109.144503773585</v>
      </c>
      <c r="BS2605">
        <v>1.5748031496062999E-2</v>
      </c>
      <c r="BU2605">
        <v>8.6993519500603003E-8</v>
      </c>
    </row>
    <row r="2606" spans="3:73" x14ac:dyDescent="0.3">
      <c r="C2606">
        <v>1164863</v>
      </c>
      <c r="D2606" t="s">
        <v>3937</v>
      </c>
      <c r="E2606" t="s">
        <v>355</v>
      </c>
      <c r="F2606" t="s">
        <v>3614</v>
      </c>
      <c r="G2606" t="s">
        <v>3938</v>
      </c>
      <c r="H2606" t="s">
        <v>3939</v>
      </c>
      <c r="I2606" t="s">
        <v>3940</v>
      </c>
      <c r="J2606">
        <v>2022</v>
      </c>
      <c r="K2606" t="s">
        <v>4062</v>
      </c>
      <c r="L2606">
        <v>96.619279000000006</v>
      </c>
      <c r="M2606">
        <v>2647800000</v>
      </c>
      <c r="N2606">
        <v>684200000</v>
      </c>
      <c r="O2606">
        <v>334400000</v>
      </c>
      <c r="Q2606">
        <v>151900000</v>
      </c>
      <c r="S2606">
        <v>185200000</v>
      </c>
      <c r="U2606">
        <v>863800000</v>
      </c>
      <c r="V2606">
        <v>1234800000</v>
      </c>
      <c r="W2606">
        <v>211500000</v>
      </c>
      <c r="X2606">
        <v>73400000</v>
      </c>
      <c r="AA2606">
        <v>790700000</v>
      </c>
      <c r="AB2606">
        <v>1395100000</v>
      </c>
      <c r="AD2606">
        <v>1130200000</v>
      </c>
      <c r="AE2606">
        <v>200000</v>
      </c>
      <c r="AG2606">
        <v>105500000</v>
      </c>
      <c r="AJ2606">
        <v>72200000</v>
      </c>
      <c r="AK2606">
        <v>10100000</v>
      </c>
      <c r="AL2606">
        <v>351100000</v>
      </c>
      <c r="AM2606">
        <v>24400000</v>
      </c>
      <c r="AN2606">
        <v>205100000</v>
      </c>
      <c r="AO2606">
        <v>35600000</v>
      </c>
      <c r="AS2606">
        <v>103100000</v>
      </c>
      <c r="AV2606">
        <v>-368000000</v>
      </c>
      <c r="AY2606">
        <v>6110000</v>
      </c>
      <c r="AZ2606">
        <v>155950000</v>
      </c>
      <c r="BB2606">
        <v>265100000</v>
      </c>
      <c r="BC2606">
        <v>265100000</v>
      </c>
      <c r="BN2606">
        <v>0.46634942216179498</v>
      </c>
      <c r="BO2606">
        <v>7.44662921348315</v>
      </c>
      <c r="BP2606">
        <v>1.58108747044917</v>
      </c>
      <c r="BQ2606">
        <v>2.5167848699763602</v>
      </c>
      <c r="BR2606">
        <v>1.5813302618657901E-5</v>
      </c>
      <c r="BS2606">
        <v>0.147014550928249</v>
      </c>
      <c r="BU2606">
        <v>0.423155182201993</v>
      </c>
    </row>
    <row r="2607" spans="3:73" x14ac:dyDescent="0.3">
      <c r="C2607">
        <v>1164863</v>
      </c>
      <c r="D2607" t="s">
        <v>3937</v>
      </c>
      <c r="E2607" t="s">
        <v>355</v>
      </c>
      <c r="F2607" t="s">
        <v>3614</v>
      </c>
      <c r="G2607" t="s">
        <v>3938</v>
      </c>
      <c r="H2607" t="s">
        <v>3939</v>
      </c>
      <c r="I2607" t="s">
        <v>3940</v>
      </c>
      <c r="J2607">
        <v>2021</v>
      </c>
      <c r="K2607" t="s">
        <v>4062</v>
      </c>
      <c r="L2607">
        <v>87.606551999999994</v>
      </c>
      <c r="M2607">
        <v>2969800000</v>
      </c>
      <c r="N2607">
        <v>713000000</v>
      </c>
      <c r="O2607">
        <v>338100000</v>
      </c>
      <c r="Q2607">
        <v>160000000</v>
      </c>
      <c r="S2607">
        <v>236700000</v>
      </c>
      <c r="U2607">
        <v>953200000</v>
      </c>
      <c r="V2607">
        <v>1653100000</v>
      </c>
      <c r="W2607">
        <v>379100000</v>
      </c>
      <c r="X2607">
        <v>81900000</v>
      </c>
      <c r="AA2607">
        <v>976600000</v>
      </c>
      <c r="AB2607">
        <v>1266600000</v>
      </c>
      <c r="AC2607">
        <v>1200000</v>
      </c>
      <c r="AD2607">
        <v>949400000</v>
      </c>
      <c r="AE2607">
        <v>200000</v>
      </c>
      <c r="AG2607">
        <v>436600000</v>
      </c>
      <c r="AJ2607">
        <v>94300000</v>
      </c>
      <c r="AK2607">
        <v>16700000</v>
      </c>
      <c r="AL2607">
        <v>342300000</v>
      </c>
      <c r="AM2607">
        <v>34800000</v>
      </c>
      <c r="AN2607">
        <v>177200000</v>
      </c>
      <c r="AO2607">
        <v>16300000</v>
      </c>
      <c r="AS2607">
        <v>75800000</v>
      </c>
      <c r="AV2607">
        <v>618200000</v>
      </c>
      <c r="AY2607">
        <v>8.6</v>
      </c>
      <c r="AZ2607">
        <v>149550000</v>
      </c>
      <c r="BB2607">
        <v>228300000</v>
      </c>
      <c r="BC2607">
        <v>228300000</v>
      </c>
      <c r="BN2607">
        <v>0.55663681055963399</v>
      </c>
      <c r="BO2607">
        <v>14.006134969325201</v>
      </c>
      <c r="BP2607">
        <v>0.89184911632814601</v>
      </c>
      <c r="BQ2607">
        <v>1.4587180163545199</v>
      </c>
      <c r="BR2607">
        <v>10.186808372092999</v>
      </c>
      <c r="BS2607">
        <v>0.139902100110532</v>
      </c>
      <c r="BU2607">
        <v>5.9483368640454803E-7</v>
      </c>
    </row>
    <row r="2608" spans="3:73" x14ac:dyDescent="0.3">
      <c r="C2608">
        <v>1164863</v>
      </c>
      <c r="D2608" t="s">
        <v>3937</v>
      </c>
      <c r="E2608" t="s">
        <v>355</v>
      </c>
      <c r="F2608" t="s">
        <v>3614</v>
      </c>
      <c r="G2608" t="s">
        <v>3938</v>
      </c>
      <c r="H2608" t="s">
        <v>3939</v>
      </c>
      <c r="I2608" t="s">
        <v>3940</v>
      </c>
      <c r="J2608">
        <v>2020</v>
      </c>
      <c r="K2608" t="s">
        <v>4062</v>
      </c>
      <c r="L2608">
        <v>50.305847999999997</v>
      </c>
      <c r="M2608">
        <v>2083600000</v>
      </c>
      <c r="N2608">
        <v>579000000</v>
      </c>
      <c r="O2608">
        <v>229500000</v>
      </c>
      <c r="Q2608">
        <v>139100000</v>
      </c>
      <c r="S2608">
        <v>195000000</v>
      </c>
      <c r="U2608">
        <v>621800000</v>
      </c>
      <c r="V2608">
        <v>956700000</v>
      </c>
      <c r="W2608">
        <v>202000000</v>
      </c>
      <c r="X2608">
        <v>69800000</v>
      </c>
      <c r="AA2608">
        <v>491300000</v>
      </c>
      <c r="AB2608">
        <v>1078500000</v>
      </c>
      <c r="AC2608">
        <v>1200000</v>
      </c>
      <c r="AD2608">
        <v>794800000</v>
      </c>
      <c r="AE2608">
        <v>200000</v>
      </c>
      <c r="AG2608">
        <v>375800000</v>
      </c>
      <c r="AJ2608">
        <v>25900000</v>
      </c>
      <c r="AK2608">
        <v>15200000</v>
      </c>
      <c r="AL2608">
        <v>349900000</v>
      </c>
      <c r="AM2608">
        <v>-3500000</v>
      </c>
      <c r="AN2608">
        <v>184400000</v>
      </c>
      <c r="AO2608">
        <v>16500000</v>
      </c>
      <c r="AS2608">
        <v>70800000</v>
      </c>
      <c r="AV2608">
        <v>-167300000</v>
      </c>
      <c r="AY2608">
        <v>8.98</v>
      </c>
      <c r="AZ2608">
        <v>148100000</v>
      </c>
      <c r="BB2608">
        <v>197400000</v>
      </c>
      <c r="BC2608">
        <v>197400000</v>
      </c>
      <c r="BN2608">
        <v>0.45915722787483199</v>
      </c>
      <c r="BO2608">
        <v>11.9636363636364</v>
      </c>
      <c r="BP2608">
        <v>1.13613861386139</v>
      </c>
      <c r="BQ2608">
        <v>2.1777227722772299</v>
      </c>
      <c r="BR2608">
        <v>5.6019875278396398</v>
      </c>
      <c r="BS2608">
        <v>0.17097821047751499</v>
      </c>
      <c r="BU2608">
        <v>4.1886556795549399E-7</v>
      </c>
    </row>
    <row r="2609" spans="3:73" x14ac:dyDescent="0.3">
      <c r="C2609">
        <v>1164863</v>
      </c>
      <c r="D2609" t="s">
        <v>3937</v>
      </c>
      <c r="E2609" t="s">
        <v>355</v>
      </c>
      <c r="F2609" t="s">
        <v>3614</v>
      </c>
      <c r="G2609" t="s">
        <v>3938</v>
      </c>
      <c r="H2609" t="s">
        <v>3939</v>
      </c>
      <c r="I2609" t="s">
        <v>3940</v>
      </c>
      <c r="J2609">
        <v>2019</v>
      </c>
      <c r="K2609" t="s">
        <v>4062</v>
      </c>
      <c r="L2609">
        <v>61.249319999999997</v>
      </c>
      <c r="M2609">
        <v>2035100000</v>
      </c>
      <c r="N2609">
        <v>749500000</v>
      </c>
      <c r="O2609">
        <v>121200000</v>
      </c>
      <c r="Q2609">
        <v>157100000</v>
      </c>
      <c r="S2609">
        <v>218800000</v>
      </c>
      <c r="U2609">
        <v>485300000</v>
      </c>
      <c r="V2609">
        <v>1120200000</v>
      </c>
      <c r="W2609">
        <v>313600000</v>
      </c>
      <c r="X2609">
        <v>82700000</v>
      </c>
      <c r="AA2609">
        <v>629300000</v>
      </c>
      <c r="AB2609">
        <v>886900000</v>
      </c>
      <c r="AC2609">
        <v>1200000</v>
      </c>
      <c r="AD2609">
        <v>632200000</v>
      </c>
      <c r="AE2609">
        <v>200000</v>
      </c>
      <c r="AG2609">
        <v>98100000</v>
      </c>
      <c r="AJ2609">
        <v>56600000</v>
      </c>
      <c r="AK2609">
        <v>20600000</v>
      </c>
      <c r="AL2609">
        <v>347200000</v>
      </c>
      <c r="AM2609">
        <v>-3500000</v>
      </c>
      <c r="AN2609">
        <v>2800000</v>
      </c>
      <c r="AO2609">
        <v>19600000</v>
      </c>
      <c r="AS2609">
        <v>67900000</v>
      </c>
      <c r="AV2609">
        <v>123800000</v>
      </c>
      <c r="AY2609">
        <v>0.14000000000000001</v>
      </c>
      <c r="AZ2609">
        <v>195100000</v>
      </c>
      <c r="BB2609">
        <v>18900000</v>
      </c>
      <c r="BC2609">
        <v>18900000</v>
      </c>
      <c r="BN2609">
        <v>0.55043978182890296</v>
      </c>
      <c r="BO2609">
        <v>0.96428571428571397</v>
      </c>
      <c r="BP2609">
        <v>0.38647959183673503</v>
      </c>
      <c r="BQ2609">
        <v>1.8890306122449001</v>
      </c>
      <c r="BR2609">
        <v>437.49514285714298</v>
      </c>
      <c r="BS2609">
        <v>3.1570639305445901E-3</v>
      </c>
      <c r="BU2609">
        <v>9.6684009471191803E-9</v>
      </c>
    </row>
    <row r="2610" spans="3:73" x14ac:dyDescent="0.3">
      <c r="C2610">
        <v>1164863</v>
      </c>
      <c r="D2610" t="s">
        <v>3937</v>
      </c>
      <c r="E2610" t="s">
        <v>355</v>
      </c>
      <c r="F2610" t="s">
        <v>3614</v>
      </c>
      <c r="G2610" t="s">
        <v>3938</v>
      </c>
      <c r="H2610" t="s">
        <v>3939</v>
      </c>
      <c r="I2610" t="s">
        <v>3940</v>
      </c>
      <c r="J2610">
        <v>2018</v>
      </c>
      <c r="K2610" t="s">
        <v>4062</v>
      </c>
      <c r="L2610">
        <v>67.275619000000006</v>
      </c>
      <c r="M2610">
        <v>1719100000</v>
      </c>
      <c r="N2610">
        <v>732000000</v>
      </c>
      <c r="O2610">
        <v>129600000</v>
      </c>
      <c r="Q2610">
        <v>233100000</v>
      </c>
      <c r="S2610">
        <v>301200000</v>
      </c>
      <c r="U2610">
        <v>333700000</v>
      </c>
      <c r="V2610">
        <v>856400000</v>
      </c>
      <c r="W2610">
        <v>287100000</v>
      </c>
      <c r="X2610">
        <v>139200000</v>
      </c>
      <c r="AA2610">
        <v>464900000</v>
      </c>
      <c r="AB2610">
        <v>862700000</v>
      </c>
      <c r="AC2610">
        <v>1300000</v>
      </c>
      <c r="AD2610">
        <v>608300000</v>
      </c>
      <c r="AE2610">
        <v>200000</v>
      </c>
      <c r="AG2610">
        <v>114000000</v>
      </c>
      <c r="AH2610">
        <v>381400000</v>
      </c>
      <c r="AJ2610">
        <v>117300000</v>
      </c>
      <c r="AK2610">
        <v>30200000</v>
      </c>
      <c r="AL2610">
        <v>361700000</v>
      </c>
      <c r="AM2610">
        <v>22000000</v>
      </c>
      <c r="AN2610">
        <v>-22100000</v>
      </c>
      <c r="AO2610">
        <v>28500000</v>
      </c>
      <c r="AS2610">
        <v>73700000</v>
      </c>
      <c r="AY2610">
        <v>-1.07</v>
      </c>
      <c r="AZ2610">
        <v>218600000</v>
      </c>
      <c r="BA2610">
        <v>0.30755112742527502</v>
      </c>
      <c r="BB2610">
        <v>28400000</v>
      </c>
      <c r="BC2610">
        <v>28400000</v>
      </c>
      <c r="BD2610">
        <v>7.4462506554798094E-2</v>
      </c>
      <c r="BG2610">
        <v>0.29889879391714702</v>
      </c>
      <c r="BI2610">
        <v>0.22186027572566999</v>
      </c>
      <c r="BM2610">
        <v>7.9181961195595202E-2</v>
      </c>
      <c r="BN2610">
        <v>0.49816764586120599</v>
      </c>
      <c r="BO2610">
        <v>0.99649122807017498</v>
      </c>
      <c r="BP2610">
        <v>0.45141065830721</v>
      </c>
      <c r="BQ2610">
        <v>1.73772204806688</v>
      </c>
      <c r="BR2610">
        <v>-62.874410280373802</v>
      </c>
      <c r="BS2610">
        <v>-2.5617248174336402E-2</v>
      </c>
      <c r="BU2610">
        <v>-8.3441419183957395E-8</v>
      </c>
    </row>
    <row r="2611" spans="3:73" x14ac:dyDescent="0.3">
      <c r="C2611">
        <v>1164863</v>
      </c>
      <c r="D2611" t="s">
        <v>3937</v>
      </c>
      <c r="E2611" t="s">
        <v>355</v>
      </c>
      <c r="F2611" t="s">
        <v>3614</v>
      </c>
      <c r="G2611" t="s">
        <v>3938</v>
      </c>
      <c r="H2611" t="s">
        <v>3939</v>
      </c>
      <c r="I2611" t="s">
        <v>3940</v>
      </c>
      <c r="J2611">
        <v>2017</v>
      </c>
      <c r="K2611" t="s">
        <v>4062</v>
      </c>
      <c r="L2611">
        <v>67.111949999999993</v>
      </c>
      <c r="M2611">
        <v>1886100000</v>
      </c>
      <c r="N2611">
        <v>819600000</v>
      </c>
      <c r="O2611">
        <v>189300000</v>
      </c>
      <c r="Q2611">
        <v>204100000</v>
      </c>
      <c r="S2611">
        <v>296900000</v>
      </c>
      <c r="U2611">
        <v>336100000</v>
      </c>
      <c r="V2611">
        <v>983300000</v>
      </c>
      <c r="W2611">
        <v>268100000</v>
      </c>
      <c r="X2611">
        <v>130700000</v>
      </c>
      <c r="AA2611">
        <v>618500000</v>
      </c>
      <c r="AB2611">
        <v>902800000</v>
      </c>
      <c r="AC2611">
        <v>1300000</v>
      </c>
      <c r="AD2611">
        <v>604400000</v>
      </c>
      <c r="AE2611">
        <v>200000</v>
      </c>
      <c r="AG2611">
        <v>123100000</v>
      </c>
      <c r="AJ2611">
        <v>101200000</v>
      </c>
      <c r="AK2611">
        <v>32700000</v>
      </c>
      <c r="AL2611">
        <v>343200000</v>
      </c>
      <c r="AM2611">
        <v>37700000</v>
      </c>
      <c r="AN2611">
        <v>34200000</v>
      </c>
      <c r="AO2611">
        <v>50900000</v>
      </c>
      <c r="AS2611">
        <v>63800000</v>
      </c>
      <c r="AW2611">
        <v>19000000</v>
      </c>
      <c r="AY2611">
        <v>1.6</v>
      </c>
      <c r="BB2611">
        <v>122800000</v>
      </c>
      <c r="BC2611">
        <v>122800000</v>
      </c>
      <c r="BN2611">
        <v>0.52134033190180795</v>
      </c>
      <c r="BO2611">
        <v>2.4125736738703298</v>
      </c>
      <c r="BP2611">
        <v>0.70607982096232702</v>
      </c>
      <c r="BQ2611">
        <v>2.2957851547929899</v>
      </c>
      <c r="BR2611">
        <v>41.944968750000001</v>
      </c>
      <c r="BS2611">
        <v>3.7882144439521502E-2</v>
      </c>
      <c r="BT2611">
        <v>283109.04391840799</v>
      </c>
      <c r="BU2611">
        <v>1.18940097474524E-7</v>
      </c>
    </row>
    <row r="2612" spans="3:73" x14ac:dyDescent="0.3">
      <c r="C2612">
        <v>1781335</v>
      </c>
      <c r="D2612" t="s">
        <v>3959</v>
      </c>
      <c r="E2612" t="s">
        <v>621</v>
      </c>
      <c r="F2612" t="s">
        <v>3614</v>
      </c>
      <c r="G2612" t="s">
        <v>3786</v>
      </c>
      <c r="H2612" t="s">
        <v>3787</v>
      </c>
      <c r="I2612" t="s">
        <v>3960</v>
      </c>
      <c r="J2612">
        <v>2026</v>
      </c>
      <c r="K2612" t="s">
        <v>4062</v>
      </c>
      <c r="L2612">
        <v>86.365101999999993</v>
      </c>
    </row>
    <row r="2613" spans="3:73" x14ac:dyDescent="0.3">
      <c r="C2613">
        <v>1781335</v>
      </c>
      <c r="D2613" t="s">
        <v>3959</v>
      </c>
      <c r="E2613" t="s">
        <v>621</v>
      </c>
      <c r="F2613" t="s">
        <v>3614</v>
      </c>
      <c r="G2613" t="s">
        <v>3786</v>
      </c>
      <c r="H2613" t="s">
        <v>3787</v>
      </c>
      <c r="I2613" t="s">
        <v>3960</v>
      </c>
      <c r="J2613">
        <v>2025</v>
      </c>
      <c r="K2613" t="s">
        <v>4062</v>
      </c>
      <c r="L2613">
        <v>91.804096999999999</v>
      </c>
      <c r="M2613">
        <v>10653000000</v>
      </c>
      <c r="N2613">
        <v>6501000000</v>
      </c>
      <c r="O2613">
        <v>1096000000</v>
      </c>
      <c r="P2613">
        <v>3688000000</v>
      </c>
      <c r="Q2613">
        <v>613000000</v>
      </c>
      <c r="S2613">
        <v>743000000</v>
      </c>
      <c r="T2613">
        <v>343000000</v>
      </c>
      <c r="U2613">
        <v>1695000000</v>
      </c>
      <c r="V2613">
        <v>15924000000</v>
      </c>
      <c r="W2613">
        <v>7656000000</v>
      </c>
      <c r="X2613">
        <v>2142000000</v>
      </c>
      <c r="Z2613">
        <v>1056000000</v>
      </c>
      <c r="AA2613">
        <v>7741000000</v>
      </c>
      <c r="AB2613">
        <v>-5392000000</v>
      </c>
      <c r="AC2613">
        <v>4198000000</v>
      </c>
      <c r="AD2613">
        <v>-440000000</v>
      </c>
      <c r="AE2613">
        <v>333000000</v>
      </c>
      <c r="AJ2613">
        <v>2133000000</v>
      </c>
      <c r="AK2613">
        <v>152000000</v>
      </c>
      <c r="AM2613">
        <v>479000000</v>
      </c>
      <c r="AN2613">
        <v>1384000000</v>
      </c>
      <c r="AQ2613">
        <v>1596000000</v>
      </c>
      <c r="AT2613">
        <v>152000000</v>
      </c>
      <c r="AU2613">
        <v>-406000000</v>
      </c>
      <c r="AV2613">
        <v>-2421000000</v>
      </c>
      <c r="AY2613">
        <v>3.52</v>
      </c>
      <c r="AZ2613">
        <v>585000000</v>
      </c>
      <c r="BL2613">
        <v>10.5</v>
      </c>
      <c r="BN2613">
        <v>1.4947901999436799</v>
      </c>
      <c r="BP2613">
        <v>0.14315569487983301</v>
      </c>
      <c r="BQ2613">
        <v>0.769070010449321</v>
      </c>
      <c r="BR2613">
        <v>26.080709375000001</v>
      </c>
      <c r="BS2613">
        <v>-0.25667655786350102</v>
      </c>
      <c r="BU2613">
        <v>-5.9931457982195794E-8</v>
      </c>
    </row>
    <row r="2614" spans="3:73" x14ac:dyDescent="0.3">
      <c r="C2614">
        <v>1781335</v>
      </c>
      <c r="D2614" t="s">
        <v>3959</v>
      </c>
      <c r="E2614" t="s">
        <v>621</v>
      </c>
      <c r="F2614" t="s">
        <v>3614</v>
      </c>
      <c r="G2614" t="s">
        <v>3786</v>
      </c>
      <c r="H2614" t="s">
        <v>3787</v>
      </c>
      <c r="I2614" t="s">
        <v>3960</v>
      </c>
      <c r="J2614">
        <v>2024</v>
      </c>
      <c r="K2614" t="s">
        <v>4062</v>
      </c>
      <c r="L2614">
        <v>93.026757000000003</v>
      </c>
      <c r="M2614">
        <v>11316000000</v>
      </c>
      <c r="N2614">
        <v>7670000000</v>
      </c>
      <c r="O2614">
        <v>2300000000</v>
      </c>
      <c r="P2614">
        <v>3428000000</v>
      </c>
      <c r="Q2614">
        <v>557000000</v>
      </c>
      <c r="S2614">
        <v>701000000</v>
      </c>
      <c r="T2614">
        <v>311000000</v>
      </c>
      <c r="U2614">
        <v>1548000000</v>
      </c>
      <c r="V2614">
        <v>16044000000</v>
      </c>
      <c r="W2614">
        <v>7749000000</v>
      </c>
      <c r="X2614">
        <v>1879000000</v>
      </c>
      <c r="Z2614">
        <v>1351000000</v>
      </c>
      <c r="AA2614">
        <v>8273000000</v>
      </c>
      <c r="AB2614">
        <v>-4848000000</v>
      </c>
      <c r="AC2614">
        <v>3390000000</v>
      </c>
      <c r="AD2614">
        <v>-978000000</v>
      </c>
      <c r="AE2614">
        <v>265000000</v>
      </c>
      <c r="AF2614">
        <v>438600000</v>
      </c>
      <c r="AJ2614">
        <v>2008000000</v>
      </c>
      <c r="AK2614">
        <v>152000000</v>
      </c>
      <c r="AM2614">
        <v>305000000</v>
      </c>
      <c r="AN2614">
        <v>1645000000</v>
      </c>
      <c r="AQ2614">
        <v>1563000000</v>
      </c>
      <c r="AT2614">
        <v>126000000</v>
      </c>
      <c r="AU2614">
        <v>-164000000</v>
      </c>
      <c r="AV2614">
        <v>-309000000</v>
      </c>
      <c r="AY2614">
        <v>4.0999999999999996</v>
      </c>
      <c r="AZ2614">
        <v>584500000</v>
      </c>
      <c r="BL2614">
        <v>12.4047619047619</v>
      </c>
      <c r="BN2614">
        <v>1.4178154825026501</v>
      </c>
      <c r="BP2614">
        <v>0.29681249193444298</v>
      </c>
      <c r="BQ2614">
        <v>0.91792489353465001</v>
      </c>
      <c r="BR2614">
        <v>22.689452926829301</v>
      </c>
      <c r="BS2614">
        <v>-0.33931518151815199</v>
      </c>
      <c r="BU2614">
        <v>-7.867361875E-8</v>
      </c>
    </row>
    <row r="2615" spans="3:73" x14ac:dyDescent="0.3">
      <c r="C2615">
        <v>1781335</v>
      </c>
      <c r="D2615" t="s">
        <v>3959</v>
      </c>
      <c r="E2615" t="s">
        <v>621</v>
      </c>
      <c r="F2615" t="s">
        <v>3614</v>
      </c>
      <c r="G2615" t="s">
        <v>3786</v>
      </c>
      <c r="H2615" t="s">
        <v>3787</v>
      </c>
      <c r="I2615" t="s">
        <v>3960</v>
      </c>
      <c r="J2615">
        <v>2023</v>
      </c>
      <c r="K2615" t="s">
        <v>4062</v>
      </c>
      <c r="L2615">
        <v>80.112131000000005</v>
      </c>
      <c r="M2615">
        <v>10117000000</v>
      </c>
      <c r="N2615">
        <v>6400000000</v>
      </c>
      <c r="O2615">
        <v>1274000000</v>
      </c>
      <c r="P2615">
        <v>3538000000</v>
      </c>
      <c r="Q2615">
        <v>612000000</v>
      </c>
      <c r="S2615">
        <v>727000000</v>
      </c>
      <c r="T2615">
        <v>335000000</v>
      </c>
      <c r="U2615">
        <v>1588000000</v>
      </c>
      <c r="V2615">
        <v>14837000000</v>
      </c>
      <c r="W2615">
        <v>6479000000</v>
      </c>
      <c r="X2615">
        <v>1878000000</v>
      </c>
      <c r="Z2615">
        <v>32000000</v>
      </c>
      <c r="AA2615">
        <v>6866000000</v>
      </c>
      <c r="AB2615">
        <v>-4924000000</v>
      </c>
      <c r="AC2615">
        <v>2382000000</v>
      </c>
      <c r="AD2615">
        <v>-2005000000</v>
      </c>
      <c r="AE2615">
        <v>213000000</v>
      </c>
      <c r="AF2615">
        <v>437000000</v>
      </c>
      <c r="AJ2615">
        <v>2186000000</v>
      </c>
      <c r="AK2615">
        <v>144000000</v>
      </c>
      <c r="AM2615">
        <v>533000000</v>
      </c>
      <c r="AN2615">
        <v>1406000000</v>
      </c>
      <c r="AQ2615">
        <v>1627000000</v>
      </c>
      <c r="AT2615">
        <v>138000000</v>
      </c>
      <c r="AU2615">
        <v>-183000000</v>
      </c>
      <c r="AV2615">
        <v>-1350000000</v>
      </c>
      <c r="AY2615">
        <v>3.42</v>
      </c>
      <c r="AZ2615">
        <v>614500000</v>
      </c>
      <c r="BL2615">
        <v>11.7898550724638</v>
      </c>
      <c r="BN2615">
        <v>1.4665414648611199</v>
      </c>
      <c r="BP2615">
        <v>0.19663528322272</v>
      </c>
      <c r="BQ2615">
        <v>0.89334773884858798</v>
      </c>
      <c r="BR2615">
        <v>23.424599707602301</v>
      </c>
      <c r="BS2615">
        <v>-0.28554021121039802</v>
      </c>
      <c r="BU2615">
        <v>-5.5642463042242097E-8</v>
      </c>
    </row>
    <row r="2616" spans="3:73" x14ac:dyDescent="0.3">
      <c r="C2616">
        <v>1781335</v>
      </c>
      <c r="D2616" t="s">
        <v>3959</v>
      </c>
      <c r="E2616" t="s">
        <v>621</v>
      </c>
      <c r="F2616" t="s">
        <v>3614</v>
      </c>
      <c r="G2616" t="s">
        <v>3786</v>
      </c>
      <c r="H2616" t="s">
        <v>3787</v>
      </c>
      <c r="I2616" t="s">
        <v>3960</v>
      </c>
      <c r="J2616">
        <v>2022</v>
      </c>
      <c r="K2616" t="s">
        <v>4062</v>
      </c>
      <c r="L2616">
        <v>70.718158000000003</v>
      </c>
      <c r="M2616">
        <v>9819000000</v>
      </c>
      <c r="N2616">
        <v>6143000000</v>
      </c>
      <c r="O2616">
        <v>1189000000</v>
      </c>
      <c r="P2616">
        <v>3357000000</v>
      </c>
      <c r="Q2616">
        <v>617000000</v>
      </c>
      <c r="S2616">
        <v>719000000</v>
      </c>
      <c r="T2616">
        <v>369000000</v>
      </c>
      <c r="U2616">
        <v>1567000000</v>
      </c>
      <c r="V2616">
        <v>14483000000</v>
      </c>
      <c r="W2616">
        <v>6843000000</v>
      </c>
      <c r="X2616">
        <v>1717000000</v>
      </c>
      <c r="Z2616">
        <v>670000000</v>
      </c>
      <c r="AA2616">
        <v>6629000000</v>
      </c>
      <c r="AB2616">
        <v>-4870000000</v>
      </c>
      <c r="AC2616">
        <v>1575000000</v>
      </c>
      <c r="AD2616">
        <v>-2865000000</v>
      </c>
      <c r="AE2616">
        <v>162000000</v>
      </c>
      <c r="AF2616">
        <v>435600000</v>
      </c>
      <c r="AJ2616">
        <v>2033000000</v>
      </c>
      <c r="AK2616">
        <v>150000000</v>
      </c>
      <c r="AM2616">
        <v>519000000</v>
      </c>
      <c r="AN2616">
        <v>1253000000</v>
      </c>
      <c r="AQ2616">
        <v>1560000000</v>
      </c>
      <c r="AT2616">
        <v>115000000</v>
      </c>
      <c r="AU2616">
        <v>-33000000</v>
      </c>
      <c r="AV2616">
        <v>-3652000000</v>
      </c>
      <c r="AY2616">
        <v>2.98</v>
      </c>
      <c r="AZ2616">
        <v>619500000</v>
      </c>
      <c r="BL2616">
        <v>13.5652173913043</v>
      </c>
      <c r="BN2616">
        <v>1.4749974539158801</v>
      </c>
      <c r="BP2616">
        <v>0.17375420137366701</v>
      </c>
      <c r="BQ2616">
        <v>0.807540552389303</v>
      </c>
      <c r="BR2616">
        <v>23.730925503355699</v>
      </c>
      <c r="BS2616">
        <v>-0.25728952772073899</v>
      </c>
      <c r="BU2616">
        <v>-4.3273123375770003E-8</v>
      </c>
    </row>
    <row r="2617" spans="3:73" x14ac:dyDescent="0.3">
      <c r="C2617">
        <v>1781335</v>
      </c>
      <c r="D2617" t="s">
        <v>3959</v>
      </c>
      <c r="E2617" t="s">
        <v>621</v>
      </c>
      <c r="F2617" t="s">
        <v>3614</v>
      </c>
      <c r="G2617" t="s">
        <v>3786</v>
      </c>
      <c r="H2617" t="s">
        <v>3787</v>
      </c>
      <c r="I2617" t="s">
        <v>3960</v>
      </c>
      <c r="J2617">
        <v>2021</v>
      </c>
      <c r="K2617" t="s">
        <v>4062</v>
      </c>
      <c r="L2617">
        <v>71.868202999999994</v>
      </c>
      <c r="M2617">
        <v>12279000000</v>
      </c>
      <c r="N2617">
        <v>8261000000</v>
      </c>
      <c r="O2617">
        <v>1565000000</v>
      </c>
      <c r="P2617">
        <v>3232000000</v>
      </c>
      <c r="Q2617">
        <v>622000000</v>
      </c>
      <c r="S2617">
        <v>774000000</v>
      </c>
      <c r="T2617">
        <v>419000000</v>
      </c>
      <c r="U2617">
        <v>1667000000</v>
      </c>
      <c r="V2617">
        <v>15263000000</v>
      </c>
      <c r="W2617">
        <v>6247000000</v>
      </c>
      <c r="X2617">
        <v>1556000000</v>
      </c>
      <c r="AA2617">
        <v>7249000000</v>
      </c>
      <c r="AB2617">
        <v>-3625000000</v>
      </c>
      <c r="AC2617">
        <v>725000000</v>
      </c>
      <c r="AD2617">
        <v>-2256000000</v>
      </c>
      <c r="AE2617">
        <v>119000000</v>
      </c>
      <c r="AF2617">
        <v>434700000</v>
      </c>
      <c r="AJ2617">
        <v>2108000000</v>
      </c>
      <c r="AK2617">
        <v>159000000</v>
      </c>
      <c r="AM2617">
        <v>541000000</v>
      </c>
      <c r="AN2617">
        <v>1246000000</v>
      </c>
      <c r="AQ2617">
        <v>1750000000</v>
      </c>
      <c r="AT2617">
        <v>156000000</v>
      </c>
      <c r="AU2617">
        <v>-89000000</v>
      </c>
      <c r="AV2617">
        <v>58000000</v>
      </c>
      <c r="AY2617">
        <v>2.91</v>
      </c>
      <c r="AZ2617">
        <v>640500000</v>
      </c>
      <c r="BL2617">
        <v>11.217948717948699</v>
      </c>
      <c r="BN2617">
        <v>1.2430165322908999</v>
      </c>
      <c r="BP2617">
        <v>0.25052024971986597</v>
      </c>
      <c r="BQ2617">
        <v>1.22282695693933</v>
      </c>
      <c r="BR2617">
        <v>24.696976975944999</v>
      </c>
      <c r="BS2617">
        <v>-0.34372413793103401</v>
      </c>
      <c r="BU2617">
        <v>-5.76928195117241E-8</v>
      </c>
    </row>
    <row r="2618" spans="3:73" x14ac:dyDescent="0.3">
      <c r="C2618">
        <v>1781335</v>
      </c>
      <c r="D2618" t="s">
        <v>3959</v>
      </c>
      <c r="E2618" t="s">
        <v>621</v>
      </c>
      <c r="F2618" t="s">
        <v>3614</v>
      </c>
      <c r="G2618" t="s">
        <v>3786</v>
      </c>
      <c r="H2618" t="s">
        <v>3787</v>
      </c>
      <c r="I2618" t="s">
        <v>3960</v>
      </c>
      <c r="J2618">
        <v>2020</v>
      </c>
      <c r="K2618" t="s">
        <v>4062</v>
      </c>
      <c r="L2618">
        <v>50.644275999999998</v>
      </c>
      <c r="M2618">
        <v>10710000000</v>
      </c>
      <c r="N2618">
        <v>6493000000</v>
      </c>
      <c r="O2618">
        <v>1782000000</v>
      </c>
      <c r="P2618">
        <v>3148000000</v>
      </c>
      <c r="Q2618">
        <v>659000000</v>
      </c>
      <c r="S2618">
        <v>774000000</v>
      </c>
      <c r="T2618">
        <v>484000000</v>
      </c>
      <c r="U2618">
        <v>1773000000</v>
      </c>
      <c r="V2618">
        <v>13911000000</v>
      </c>
      <c r="W2618">
        <v>6673000000</v>
      </c>
      <c r="X2618">
        <v>1453000000</v>
      </c>
      <c r="AA2618">
        <v>5262000000</v>
      </c>
      <c r="AB2618">
        <v>-3832000000</v>
      </c>
      <c r="AD2618">
        <v>-3076000000</v>
      </c>
      <c r="AE2618">
        <v>59000000</v>
      </c>
      <c r="AF2618">
        <v>433400000</v>
      </c>
      <c r="AG2618">
        <v>1012000000</v>
      </c>
      <c r="AJ2618">
        <v>1639000000</v>
      </c>
      <c r="AK2618">
        <v>152000000</v>
      </c>
      <c r="AM2618">
        <v>455000000</v>
      </c>
      <c r="AN2618">
        <v>251000000</v>
      </c>
      <c r="AQ2618">
        <v>1480000000</v>
      </c>
      <c r="AT2618">
        <v>183000000</v>
      </c>
      <c r="AU2618">
        <v>-353000000</v>
      </c>
      <c r="AV2618">
        <v>-844000000</v>
      </c>
      <c r="AY2618">
        <v>0.57999999999999996</v>
      </c>
      <c r="BL2618">
        <v>8.0874316939890694</v>
      </c>
      <c r="BN2618">
        <v>1.2988795518207299</v>
      </c>
      <c r="BP2618">
        <v>0.26704630600929102</v>
      </c>
      <c r="BQ2618">
        <v>0.87426944402817297</v>
      </c>
      <c r="BR2618">
        <v>87.317717241379299</v>
      </c>
      <c r="BS2618">
        <v>-6.5501043841336107E-2</v>
      </c>
      <c r="BU2618">
        <v>-7.6653653653444693E-9</v>
      </c>
    </row>
    <row r="2619" spans="3:73" x14ac:dyDescent="0.3">
      <c r="C2619">
        <v>1781335</v>
      </c>
      <c r="D2619" t="s">
        <v>3959</v>
      </c>
      <c r="E2619" t="s">
        <v>621</v>
      </c>
      <c r="F2619" t="s">
        <v>3614</v>
      </c>
      <c r="G2619" t="s">
        <v>3786</v>
      </c>
      <c r="H2619" t="s">
        <v>3787</v>
      </c>
      <c r="I2619" t="s">
        <v>3960</v>
      </c>
      <c r="J2619">
        <v>2019</v>
      </c>
      <c r="K2619" t="s">
        <v>4062</v>
      </c>
    </row>
    <row r="2620" spans="3:73" x14ac:dyDescent="0.3">
      <c r="C2620">
        <v>1781335</v>
      </c>
      <c r="D2620" t="s">
        <v>3959</v>
      </c>
      <c r="E2620" t="s">
        <v>621</v>
      </c>
      <c r="F2620" t="s">
        <v>3614</v>
      </c>
      <c r="G2620" t="s">
        <v>3786</v>
      </c>
      <c r="H2620" t="s">
        <v>3787</v>
      </c>
      <c r="I2620" t="s">
        <v>3960</v>
      </c>
      <c r="J2620">
        <v>2018</v>
      </c>
      <c r="K2620" t="s">
        <v>4062</v>
      </c>
    </row>
    <row r="2621" spans="3:73" x14ac:dyDescent="0.3">
      <c r="C2621">
        <v>1781335</v>
      </c>
      <c r="D2621" t="s">
        <v>3959</v>
      </c>
      <c r="E2621" t="s">
        <v>621</v>
      </c>
      <c r="F2621" t="s">
        <v>3614</v>
      </c>
      <c r="G2621" t="s">
        <v>3786</v>
      </c>
      <c r="H2621" t="s">
        <v>3787</v>
      </c>
      <c r="I2621" t="s">
        <v>3960</v>
      </c>
      <c r="J2621">
        <v>2017</v>
      </c>
      <c r="K2621" t="s">
        <v>4062</v>
      </c>
    </row>
    <row r="2622" spans="3:73" x14ac:dyDescent="0.3">
      <c r="C2622">
        <v>76334</v>
      </c>
      <c r="D2622" t="s">
        <v>3965</v>
      </c>
      <c r="E2622" t="s">
        <v>51</v>
      </c>
      <c r="F2622" t="s">
        <v>3614</v>
      </c>
      <c r="G2622" t="s">
        <v>3745</v>
      </c>
      <c r="H2622" t="s">
        <v>3746</v>
      </c>
      <c r="I2622" t="s">
        <v>3966</v>
      </c>
      <c r="J2622">
        <v>2026</v>
      </c>
      <c r="K2622" t="s">
        <v>4062</v>
      </c>
      <c r="L2622">
        <v>943.741221</v>
      </c>
    </row>
    <row r="2623" spans="3:73" x14ac:dyDescent="0.3">
      <c r="C2623">
        <v>76334</v>
      </c>
      <c r="D2623" t="s">
        <v>3965</v>
      </c>
      <c r="E2623" t="s">
        <v>51</v>
      </c>
      <c r="F2623" t="s">
        <v>3614</v>
      </c>
      <c r="G2623" t="s">
        <v>3745</v>
      </c>
      <c r="H2623" t="s">
        <v>3746</v>
      </c>
      <c r="I2623" t="s">
        <v>3966</v>
      </c>
      <c r="J2623">
        <v>2025</v>
      </c>
      <c r="K2623" t="s">
        <v>4062</v>
      </c>
      <c r="L2623">
        <v>698.032105</v>
      </c>
      <c r="M2623">
        <v>29494000000</v>
      </c>
      <c r="N2623">
        <v>6950000000</v>
      </c>
      <c r="O2623">
        <v>467000000</v>
      </c>
      <c r="P2623">
        <v>2910000000</v>
      </c>
      <c r="Q2623">
        <v>2839000000</v>
      </c>
      <c r="R2623">
        <v>2937000000</v>
      </c>
      <c r="S2623">
        <v>2937000000</v>
      </c>
      <c r="T2623">
        <v>7374000000</v>
      </c>
      <c r="U2623">
        <v>10694000000</v>
      </c>
      <c r="V2623">
        <v>15803000000</v>
      </c>
      <c r="W2623">
        <v>5819000000</v>
      </c>
      <c r="X2623">
        <v>2126000000</v>
      </c>
      <c r="Z2623">
        <v>7000000</v>
      </c>
      <c r="AA2623">
        <v>7501000000</v>
      </c>
      <c r="AB2623">
        <v>13682000000</v>
      </c>
      <c r="AD2623">
        <v>21775000000</v>
      </c>
      <c r="AE2623">
        <v>91000000</v>
      </c>
      <c r="AJ2623">
        <v>4347000000</v>
      </c>
      <c r="AK2623">
        <v>240000000</v>
      </c>
      <c r="AM2623">
        <v>575000000</v>
      </c>
      <c r="AQ2623">
        <v>3776000000</v>
      </c>
      <c r="AU2623">
        <v>224000000</v>
      </c>
      <c r="AV2623">
        <v>-3977000000</v>
      </c>
      <c r="AW2623">
        <v>861000000</v>
      </c>
      <c r="AY2623">
        <v>27.52</v>
      </c>
      <c r="AZ2623">
        <v>2812900000</v>
      </c>
      <c r="BN2623">
        <v>0.53580389231708103</v>
      </c>
      <c r="BP2623">
        <v>8.0254339233545302E-2</v>
      </c>
      <c r="BQ2623">
        <v>0.70647877642206602</v>
      </c>
      <c r="BR2623">
        <v>25.364538699127898</v>
      </c>
      <c r="BT2623">
        <v>1233467.62109173</v>
      </c>
      <c r="BU2623">
        <v>1.4040230616576501E-6</v>
      </c>
    </row>
    <row r="2624" spans="3:73" x14ac:dyDescent="0.3">
      <c r="C2624">
        <v>76334</v>
      </c>
      <c r="D2624" t="s">
        <v>3965</v>
      </c>
      <c r="E2624" t="s">
        <v>51</v>
      </c>
      <c r="F2624" t="s">
        <v>3614</v>
      </c>
      <c r="G2624" t="s">
        <v>3745</v>
      </c>
      <c r="H2624" t="s">
        <v>3746</v>
      </c>
      <c r="I2624" t="s">
        <v>3966</v>
      </c>
      <c r="J2624">
        <v>2024</v>
      </c>
      <c r="K2624" t="s">
        <v>4062</v>
      </c>
      <c r="L2624">
        <v>554.78534100000002</v>
      </c>
      <c r="M2624">
        <v>29297842000</v>
      </c>
      <c r="N2624">
        <v>6798624000</v>
      </c>
      <c r="O2624">
        <v>422027000</v>
      </c>
      <c r="Q2624">
        <v>2786800000</v>
      </c>
      <c r="R2624">
        <v>2875668000</v>
      </c>
      <c r="T2624">
        <v>7816181000</v>
      </c>
      <c r="U2624">
        <v>10507433000</v>
      </c>
      <c r="V2624">
        <v>17216949000</v>
      </c>
      <c r="W2624">
        <v>7313309000</v>
      </c>
      <c r="X2624">
        <v>1991639000</v>
      </c>
      <c r="Z2624">
        <v>1254980000</v>
      </c>
      <c r="AA2624">
        <v>8412014000</v>
      </c>
      <c r="AB2624">
        <v>12071972000</v>
      </c>
      <c r="AD2624">
        <v>19104599000</v>
      </c>
      <c r="AE2624">
        <v>90523000</v>
      </c>
      <c r="AJ2624">
        <v>4068818000</v>
      </c>
      <c r="AK2624">
        <v>253000000</v>
      </c>
      <c r="AM2624">
        <v>749667000</v>
      </c>
      <c r="AN2624">
        <v>2844215000</v>
      </c>
      <c r="AQ2624">
        <v>3384329000</v>
      </c>
      <c r="AU2624">
        <v>-298588000</v>
      </c>
      <c r="AV2624">
        <v>-3114899000</v>
      </c>
      <c r="AW2624">
        <v>782048000</v>
      </c>
      <c r="AY2624">
        <v>22.13</v>
      </c>
      <c r="AZ2624">
        <v>2847339500</v>
      </c>
      <c r="BN2624">
        <v>0.587652462594344</v>
      </c>
      <c r="BP2624">
        <v>5.7706709780757197E-2</v>
      </c>
      <c r="BQ2624">
        <v>0.54856481518830902</v>
      </c>
      <c r="BR2624">
        <v>25.0693782647989</v>
      </c>
      <c r="BS2624">
        <v>0.235604837386965</v>
      </c>
      <c r="BT2624">
        <v>1409640.7064223399</v>
      </c>
      <c r="BU2624">
        <v>1.0170169046391099E-6</v>
      </c>
    </row>
    <row r="2625" spans="3:73" x14ac:dyDescent="0.3">
      <c r="C2625">
        <v>76334</v>
      </c>
      <c r="D2625" t="s">
        <v>3965</v>
      </c>
      <c r="E2625" t="s">
        <v>51</v>
      </c>
      <c r="F2625" t="s">
        <v>3614</v>
      </c>
      <c r="G2625" t="s">
        <v>3745</v>
      </c>
      <c r="H2625" t="s">
        <v>3746</v>
      </c>
      <c r="I2625" t="s">
        <v>3966</v>
      </c>
      <c r="J2625">
        <v>2023</v>
      </c>
      <c r="K2625" t="s">
        <v>4062</v>
      </c>
      <c r="L2625">
        <v>353.15501499999999</v>
      </c>
      <c r="M2625">
        <v>29964472000</v>
      </c>
      <c r="N2625">
        <v>6834229000</v>
      </c>
      <c r="O2625">
        <v>475182000</v>
      </c>
      <c r="Q2625">
        <v>2907879000</v>
      </c>
      <c r="R2625">
        <v>2865030000</v>
      </c>
      <c r="T2625">
        <v>8450614000</v>
      </c>
      <c r="U2625">
        <v>10628594000</v>
      </c>
      <c r="V2625">
        <v>19626193000</v>
      </c>
      <c r="W2625">
        <v>7735370000</v>
      </c>
      <c r="X2625">
        <v>2050934000</v>
      </c>
      <c r="Z2625">
        <v>1974371000</v>
      </c>
      <c r="AA2625">
        <v>10770655000</v>
      </c>
      <c r="AB2625">
        <v>10326888000</v>
      </c>
      <c r="AD2625">
        <v>17041502000</v>
      </c>
      <c r="AE2625">
        <v>90523000</v>
      </c>
      <c r="AJ2625">
        <v>3404177000</v>
      </c>
      <c r="AK2625">
        <v>258000000</v>
      </c>
      <c r="AM2625">
        <v>596128000</v>
      </c>
      <c r="AN2625">
        <v>2082936000</v>
      </c>
      <c r="AO2625">
        <v>573894000</v>
      </c>
      <c r="AQ2625">
        <v>2979930000</v>
      </c>
      <c r="AU2625">
        <v>-8176812000</v>
      </c>
      <c r="AV2625">
        <v>-971036000</v>
      </c>
      <c r="AW2625">
        <v>704054000</v>
      </c>
      <c r="AY2625">
        <v>16.23</v>
      </c>
      <c r="AZ2625">
        <v>2561216000</v>
      </c>
      <c r="BB2625">
        <v>3252958000</v>
      </c>
      <c r="BC2625">
        <v>3252958000</v>
      </c>
      <c r="BN2625">
        <v>0.65498210680969104</v>
      </c>
      <c r="BO2625">
        <v>5.6682209606652103</v>
      </c>
      <c r="BP2625">
        <v>6.1429770004537601E-2</v>
      </c>
      <c r="BQ2625">
        <v>0.50758399404294796</v>
      </c>
      <c r="BR2625">
        <v>21.759397104128201</v>
      </c>
      <c r="BS2625">
        <v>0.20170026052379</v>
      </c>
      <c r="BT2625">
        <v>1993611.78546481</v>
      </c>
      <c r="BU2625">
        <v>5.5502740936572605E-7</v>
      </c>
    </row>
    <row r="2626" spans="3:73" x14ac:dyDescent="0.3">
      <c r="C2626">
        <v>76334</v>
      </c>
      <c r="D2626" t="s">
        <v>3965</v>
      </c>
      <c r="E2626" t="s">
        <v>51</v>
      </c>
      <c r="F2626" t="s">
        <v>3614</v>
      </c>
      <c r="G2626" t="s">
        <v>3745</v>
      </c>
      <c r="H2626" t="s">
        <v>3746</v>
      </c>
      <c r="I2626" t="s">
        <v>3966</v>
      </c>
      <c r="J2626">
        <v>2022</v>
      </c>
      <c r="K2626" t="s">
        <v>4062</v>
      </c>
      <c r="L2626">
        <v>266.77499299999999</v>
      </c>
      <c r="M2626">
        <v>25943943000</v>
      </c>
      <c r="N2626">
        <v>12046644000</v>
      </c>
      <c r="O2626">
        <v>535799000</v>
      </c>
      <c r="Q2626">
        <v>2214553000</v>
      </c>
      <c r="R2626">
        <v>2122758000</v>
      </c>
      <c r="S2626">
        <v>2122758000</v>
      </c>
      <c r="T2626">
        <v>3135817000</v>
      </c>
      <c r="U2626">
        <v>7740082000</v>
      </c>
      <c r="V2626">
        <v>17084023000</v>
      </c>
      <c r="W2626">
        <v>5859318000</v>
      </c>
      <c r="X2626">
        <v>1731925000</v>
      </c>
      <c r="Z2626">
        <v>302280000</v>
      </c>
      <c r="AA2626">
        <v>10058105000</v>
      </c>
      <c r="AB2626">
        <v>8848011000</v>
      </c>
      <c r="AD2626">
        <v>15661808000</v>
      </c>
      <c r="AE2626">
        <v>90523000</v>
      </c>
      <c r="AJ2626">
        <v>2975035000</v>
      </c>
      <c r="AK2626">
        <v>191000000</v>
      </c>
      <c r="AM2626">
        <v>298040000</v>
      </c>
      <c r="AN2626">
        <v>1315605000</v>
      </c>
      <c r="AO2626">
        <v>255252000</v>
      </c>
      <c r="AQ2626">
        <v>2441730000</v>
      </c>
      <c r="AU2626">
        <v>-418837000</v>
      </c>
      <c r="AV2626">
        <v>3915636000</v>
      </c>
      <c r="AW2626">
        <v>569855000</v>
      </c>
      <c r="AY2626">
        <v>10.24</v>
      </c>
      <c r="AZ2626">
        <v>2152597500</v>
      </c>
      <c r="BB2626">
        <v>1868897000</v>
      </c>
      <c r="BC2626">
        <v>1868897000</v>
      </c>
      <c r="BN2626">
        <v>0.65849755374501096</v>
      </c>
      <c r="BO2626">
        <v>7.3217722094244104</v>
      </c>
      <c r="BP2626">
        <v>9.1443918899776405E-2</v>
      </c>
      <c r="BQ2626">
        <v>1.67802652117533</v>
      </c>
      <c r="BR2626">
        <v>26.0522454101562</v>
      </c>
      <c r="BS2626">
        <v>0.14868934950465101</v>
      </c>
      <c r="BT2626">
        <v>2136088.52011103</v>
      </c>
      <c r="BU2626">
        <v>3.0874463518637099E-7</v>
      </c>
    </row>
    <row r="2627" spans="3:73" x14ac:dyDescent="0.3">
      <c r="C2627">
        <v>76334</v>
      </c>
      <c r="D2627" t="s">
        <v>3965</v>
      </c>
      <c r="E2627" t="s">
        <v>51</v>
      </c>
      <c r="F2627" t="s">
        <v>3614</v>
      </c>
      <c r="G2627" t="s">
        <v>3745</v>
      </c>
      <c r="H2627" t="s">
        <v>3746</v>
      </c>
      <c r="I2627" t="s">
        <v>3966</v>
      </c>
      <c r="J2627">
        <v>2021</v>
      </c>
      <c r="K2627" t="s">
        <v>4062</v>
      </c>
      <c r="L2627">
        <v>281.646187</v>
      </c>
      <c r="M2627">
        <v>20341200000</v>
      </c>
      <c r="N2627">
        <v>5616750000</v>
      </c>
      <c r="O2627">
        <v>733117000</v>
      </c>
      <c r="Q2627">
        <v>2090642000</v>
      </c>
      <c r="R2627">
        <v>2266476000</v>
      </c>
      <c r="S2627">
        <v>2266476000</v>
      </c>
      <c r="T2627">
        <v>3519797000</v>
      </c>
      <c r="U2627">
        <v>8059687000</v>
      </c>
      <c r="V2627">
        <v>11927530000</v>
      </c>
      <c r="W2627">
        <v>3096503000</v>
      </c>
      <c r="X2627">
        <v>1667878000</v>
      </c>
      <c r="Z2627">
        <v>2819000</v>
      </c>
      <c r="AA2627">
        <v>6584872000</v>
      </c>
      <c r="AB2627">
        <v>8398307000</v>
      </c>
      <c r="AC2627">
        <v>5370605000</v>
      </c>
      <c r="AD2627">
        <v>14915497000</v>
      </c>
      <c r="AE2627">
        <v>90523000</v>
      </c>
      <c r="AJ2627">
        <v>2459941000</v>
      </c>
      <c r="AK2627">
        <v>259039000</v>
      </c>
      <c r="AM2627">
        <v>500096000</v>
      </c>
      <c r="AN2627">
        <v>1746100000</v>
      </c>
      <c r="AO2627">
        <v>250036000</v>
      </c>
      <c r="AQ2627">
        <v>2575001000</v>
      </c>
      <c r="AU2627">
        <v>-13000</v>
      </c>
      <c r="AV2627">
        <v>-2623339000</v>
      </c>
      <c r="AW2627">
        <v>475174000</v>
      </c>
      <c r="AY2627">
        <v>13.54</v>
      </c>
      <c r="AZ2627">
        <v>1952636500</v>
      </c>
      <c r="BB2627">
        <v>2496232000</v>
      </c>
      <c r="BC2627">
        <v>2496232000</v>
      </c>
      <c r="BN2627">
        <v>0.58637297701217195</v>
      </c>
      <c r="BO2627">
        <v>9.9834903773856603</v>
      </c>
      <c r="BP2627">
        <v>0.236756431367901</v>
      </c>
      <c r="BQ2627">
        <v>1.1387387643415801</v>
      </c>
      <c r="BR2627">
        <v>20.8010477843427</v>
      </c>
      <c r="BS2627">
        <v>0.20791095157631201</v>
      </c>
      <c r="BT2627">
        <v>1687130.95341852</v>
      </c>
      <c r="BU2627">
        <v>4.5407834840760198E-7</v>
      </c>
    </row>
    <row r="2628" spans="3:73" x14ac:dyDescent="0.3">
      <c r="C2628">
        <v>76334</v>
      </c>
      <c r="D2628" t="s">
        <v>3965</v>
      </c>
      <c r="E2628" t="s">
        <v>51</v>
      </c>
      <c r="F2628" t="s">
        <v>3614</v>
      </c>
      <c r="G2628" t="s">
        <v>3745</v>
      </c>
      <c r="H2628" t="s">
        <v>3746</v>
      </c>
      <c r="I2628" t="s">
        <v>3966</v>
      </c>
      <c r="J2628">
        <v>2020</v>
      </c>
      <c r="K2628" t="s">
        <v>4062</v>
      </c>
      <c r="L2628">
        <v>170.64873700000001</v>
      </c>
      <c r="M2628">
        <v>19738189000</v>
      </c>
      <c r="N2628">
        <v>4885204000</v>
      </c>
      <c r="O2628">
        <v>685514000</v>
      </c>
      <c r="Q2628">
        <v>1814631000</v>
      </c>
      <c r="R2628">
        <v>2292735000</v>
      </c>
      <c r="S2628">
        <v>2292735000</v>
      </c>
      <c r="T2628">
        <v>3798913000</v>
      </c>
      <c r="U2628">
        <v>7869935000</v>
      </c>
      <c r="V2628">
        <v>13609660000</v>
      </c>
      <c r="W2628">
        <v>3148373000</v>
      </c>
      <c r="X2628">
        <v>1111759000</v>
      </c>
      <c r="Z2628">
        <v>86029000</v>
      </c>
      <c r="AA2628">
        <v>7738285000</v>
      </c>
      <c r="AB2628">
        <v>6113983000</v>
      </c>
      <c r="AC2628">
        <v>5364916000</v>
      </c>
      <c r="AD2628">
        <v>13530666000</v>
      </c>
      <c r="AE2628">
        <v>90523000</v>
      </c>
      <c r="AJ2628">
        <v>1966704000</v>
      </c>
      <c r="AK2628">
        <v>293837000</v>
      </c>
      <c r="AM2628">
        <v>305924000</v>
      </c>
      <c r="AN2628">
        <v>295716000</v>
      </c>
      <c r="AO2628">
        <v>308161000</v>
      </c>
      <c r="AQ2628">
        <v>2070949000</v>
      </c>
      <c r="AU2628">
        <v>-5023993000</v>
      </c>
      <c r="AV2628">
        <v>449310000</v>
      </c>
      <c r="AW2628">
        <v>453838000</v>
      </c>
      <c r="AY2628">
        <v>9.39</v>
      </c>
      <c r="AZ2628">
        <v>1746381500</v>
      </c>
      <c r="BB2628">
        <v>909801000</v>
      </c>
      <c r="BC2628">
        <v>909801000</v>
      </c>
      <c r="BN2628">
        <v>0.68950905273021801</v>
      </c>
      <c r="BO2628">
        <v>2.9523560736108698</v>
      </c>
      <c r="BP2628">
        <v>0.21773595441200899</v>
      </c>
      <c r="BQ2628">
        <v>0.97528882378295101</v>
      </c>
      <c r="BR2628">
        <v>18.173454419595299</v>
      </c>
      <c r="BS2628">
        <v>4.8367160981638298E-2</v>
      </c>
      <c r="BT2628">
        <v>2659486.4279599101</v>
      </c>
      <c r="BU2628">
        <v>2.62086374860709E-7</v>
      </c>
    </row>
    <row r="2629" spans="3:73" x14ac:dyDescent="0.3">
      <c r="C2629">
        <v>76334</v>
      </c>
      <c r="D2629" t="s">
        <v>3965</v>
      </c>
      <c r="E2629" t="s">
        <v>51</v>
      </c>
      <c r="F2629" t="s">
        <v>3614</v>
      </c>
      <c r="G2629" t="s">
        <v>3745</v>
      </c>
      <c r="H2629" t="s">
        <v>3746</v>
      </c>
      <c r="I2629" t="s">
        <v>3966</v>
      </c>
      <c r="J2629">
        <v>2019</v>
      </c>
      <c r="K2629" t="s">
        <v>4062</v>
      </c>
      <c r="L2629">
        <v>159.35735</v>
      </c>
      <c r="M2629">
        <v>17576690000</v>
      </c>
      <c r="N2629">
        <v>7673086000</v>
      </c>
      <c r="O2629">
        <v>3219767000</v>
      </c>
      <c r="P2629">
        <v>2145506000</v>
      </c>
      <c r="Q2629">
        <v>1678132000</v>
      </c>
      <c r="R2629">
        <v>1768287000</v>
      </c>
      <c r="S2629">
        <v>1768287000</v>
      </c>
      <c r="T2629">
        <v>1783277000</v>
      </c>
      <c r="U2629">
        <v>5453805000</v>
      </c>
      <c r="V2629">
        <v>11608538000</v>
      </c>
      <c r="W2629">
        <v>3151773000</v>
      </c>
      <c r="X2629">
        <v>1413155000</v>
      </c>
      <c r="Z2629">
        <v>228000</v>
      </c>
      <c r="AA2629">
        <v>6521059000</v>
      </c>
      <c r="AB2629">
        <v>5961969000</v>
      </c>
      <c r="AC2629">
        <v>5309130000</v>
      </c>
      <c r="AD2629">
        <v>12777538000</v>
      </c>
      <c r="AE2629">
        <v>90523000</v>
      </c>
      <c r="AJ2629">
        <v>2431233000</v>
      </c>
      <c r="AK2629">
        <v>294852000</v>
      </c>
      <c r="AM2629">
        <v>420494000</v>
      </c>
      <c r="AN2629">
        <v>413668000</v>
      </c>
      <c r="AO2629">
        <v>190138000</v>
      </c>
      <c r="AQ2629">
        <v>1730140000</v>
      </c>
      <c r="AU2629">
        <v>-218510000</v>
      </c>
      <c r="AV2629">
        <v>902306000</v>
      </c>
      <c r="AW2629">
        <v>412468000</v>
      </c>
      <c r="AY2629">
        <v>11.63</v>
      </c>
      <c r="AZ2629">
        <v>1649718000</v>
      </c>
      <c r="BB2629">
        <v>1024300000</v>
      </c>
      <c r="BC2629">
        <v>1024300000</v>
      </c>
      <c r="BN2629">
        <v>0.66045074470790599</v>
      </c>
      <c r="BO2629">
        <v>5.3871398668335599</v>
      </c>
      <c r="BP2629">
        <v>1.0215732541652001</v>
      </c>
      <c r="BQ2629">
        <v>1.90208939539745</v>
      </c>
      <c r="BR2629">
        <v>13.7022656921754</v>
      </c>
      <c r="BS2629">
        <v>6.9384460066800102E-2</v>
      </c>
      <c r="BT2629">
        <v>2588321.1536838398</v>
      </c>
      <c r="BU2629">
        <v>3.1085803708472801E-7</v>
      </c>
    </row>
    <row r="2630" spans="3:73" x14ac:dyDescent="0.3">
      <c r="C2630">
        <v>76334</v>
      </c>
      <c r="D2630" t="s">
        <v>3965</v>
      </c>
      <c r="E2630" t="s">
        <v>51</v>
      </c>
      <c r="F2630" t="s">
        <v>3614</v>
      </c>
      <c r="G2630" t="s">
        <v>3745</v>
      </c>
      <c r="H2630" t="s">
        <v>3746</v>
      </c>
      <c r="I2630" t="s">
        <v>3966</v>
      </c>
      <c r="J2630">
        <v>2018</v>
      </c>
      <c r="K2630" t="s">
        <v>4062</v>
      </c>
      <c r="L2630">
        <v>153.20413400000001</v>
      </c>
      <c r="M2630">
        <v>15320087000</v>
      </c>
      <c r="N2630">
        <v>5085238000</v>
      </c>
      <c r="O2630">
        <v>822137000</v>
      </c>
      <c r="Q2630">
        <v>1621304000</v>
      </c>
      <c r="R2630">
        <v>1856237000</v>
      </c>
      <c r="S2630">
        <v>1856237000</v>
      </c>
      <c r="T2630">
        <v>2015520000</v>
      </c>
      <c r="U2630">
        <v>5504420000</v>
      </c>
      <c r="V2630">
        <v>9454594000</v>
      </c>
      <c r="W2630">
        <v>3197483000</v>
      </c>
      <c r="X2630">
        <v>1430306000</v>
      </c>
      <c r="Z2630">
        <v>100411000</v>
      </c>
      <c r="AA2630">
        <v>4418970000</v>
      </c>
      <c r="AB2630">
        <v>5859866000</v>
      </c>
      <c r="AC2630">
        <v>4590138000</v>
      </c>
      <c r="AD2630">
        <v>11625975000</v>
      </c>
      <c r="AE2630">
        <v>90523000</v>
      </c>
      <c r="AH2630">
        <v>3817477000</v>
      </c>
      <c r="AJ2630">
        <v>2239179000</v>
      </c>
      <c r="AK2630">
        <v>327877000</v>
      </c>
      <c r="AM2630">
        <v>640962000</v>
      </c>
      <c r="AN2630">
        <v>353256000</v>
      </c>
      <c r="AO2630">
        <v>213873000</v>
      </c>
      <c r="AQ2630">
        <v>1600287000</v>
      </c>
      <c r="AU2630">
        <v>20090000</v>
      </c>
      <c r="AV2630">
        <v>-1681972000</v>
      </c>
      <c r="AW2630">
        <v>365288000</v>
      </c>
      <c r="AY2630">
        <v>7.98</v>
      </c>
      <c r="AZ2630">
        <v>1585399000</v>
      </c>
      <c r="BA2630">
        <v>0.586559919025052</v>
      </c>
      <c r="BB2630">
        <v>1208091000</v>
      </c>
      <c r="BC2630">
        <v>1208091000</v>
      </c>
      <c r="BD2630">
        <v>0.31646320331465</v>
      </c>
      <c r="BE2630">
        <v>0.41920016806912003</v>
      </c>
      <c r="BI2630">
        <v>0.24918115673886199</v>
      </c>
      <c r="BJ2630">
        <v>5.2626381246042896E-3</v>
      </c>
      <c r="BM2630">
        <v>8.5888402209103001E-2</v>
      </c>
      <c r="BN2630">
        <v>0.61713709589247101</v>
      </c>
      <c r="BO2630">
        <v>5.6486372753924101</v>
      </c>
      <c r="BP2630">
        <v>0.25712005349207501</v>
      </c>
      <c r="BQ2630">
        <v>1.08333148291953</v>
      </c>
      <c r="BR2630">
        <v>19.198513032581499</v>
      </c>
      <c r="BS2630">
        <v>6.0283972363873201E-2</v>
      </c>
      <c r="BT2630">
        <v>2384322.0836325502</v>
      </c>
      <c r="BU2630">
        <v>2.08634291180037E-7</v>
      </c>
    </row>
    <row r="2631" spans="3:73" x14ac:dyDescent="0.3">
      <c r="C2631">
        <v>76334</v>
      </c>
      <c r="D2631" t="s">
        <v>3965</v>
      </c>
      <c r="E2631" t="s">
        <v>51</v>
      </c>
      <c r="F2631" t="s">
        <v>3614</v>
      </c>
      <c r="G2631" t="s">
        <v>3745</v>
      </c>
      <c r="H2631" t="s">
        <v>3746</v>
      </c>
      <c r="I2631" t="s">
        <v>3966</v>
      </c>
      <c r="J2631">
        <v>2017</v>
      </c>
      <c r="K2631" t="s">
        <v>4062</v>
      </c>
      <c r="L2631">
        <v>143.196856</v>
      </c>
      <c r="M2631">
        <v>15489904000</v>
      </c>
      <c r="N2631">
        <v>4779718000</v>
      </c>
      <c r="O2631">
        <v>884886000</v>
      </c>
      <c r="Q2631">
        <v>1549494000</v>
      </c>
      <c r="R2631">
        <v>1937292000</v>
      </c>
      <c r="S2631">
        <v>1937292000</v>
      </c>
      <c r="T2631">
        <v>2307484000</v>
      </c>
      <c r="U2631">
        <v>5586878000</v>
      </c>
      <c r="V2631">
        <v>10222558000</v>
      </c>
      <c r="W2631">
        <v>3395860000</v>
      </c>
      <c r="X2631">
        <v>1300496000</v>
      </c>
      <c r="Z2631">
        <v>474265000</v>
      </c>
      <c r="AA2631">
        <v>5383343000</v>
      </c>
      <c r="AB2631">
        <v>5261649000</v>
      </c>
      <c r="AC2631">
        <v>4378897000</v>
      </c>
      <c r="AD2631">
        <v>10930348000</v>
      </c>
      <c r="AE2631">
        <v>90523000</v>
      </c>
      <c r="AG2631">
        <v>841556000</v>
      </c>
      <c r="AH2631">
        <v>12029312000</v>
      </c>
      <c r="AJ2631">
        <v>1790255000</v>
      </c>
      <c r="AK2631">
        <v>336675000</v>
      </c>
      <c r="AM2631">
        <v>344797000</v>
      </c>
      <c r="AN2631">
        <v>293305000</v>
      </c>
      <c r="AO2631">
        <v>162436000</v>
      </c>
      <c r="AQ2631">
        <v>1302471000</v>
      </c>
      <c r="AU2631">
        <v>-3365148000</v>
      </c>
      <c r="AV2631">
        <v>1782628000</v>
      </c>
      <c r="AW2631">
        <v>345380000</v>
      </c>
      <c r="AY2631">
        <v>7.37</v>
      </c>
      <c r="BA2631">
        <v>0.14882438829419301</v>
      </c>
      <c r="BB2631">
        <v>800538000</v>
      </c>
      <c r="BC2631">
        <v>800538000</v>
      </c>
      <c r="BD2631">
        <v>6.6548943114951201E-2</v>
      </c>
      <c r="BE2631">
        <v>0.108274770826461</v>
      </c>
      <c r="BG2631">
        <v>6.9958780685046698E-2</v>
      </c>
      <c r="BI2631">
        <v>0.77659048112886997</v>
      </c>
      <c r="BJ2631">
        <v>-0.27974567456559402</v>
      </c>
      <c r="BM2631">
        <v>2.7987884926419699E-2</v>
      </c>
      <c r="BN2631">
        <v>0.65994973241925803</v>
      </c>
      <c r="BO2631">
        <v>4.9283286956093502</v>
      </c>
      <c r="BP2631">
        <v>0.26057788012462202</v>
      </c>
      <c r="BQ2631">
        <v>0.95122413762640401</v>
      </c>
      <c r="BR2631">
        <v>19.429695522388101</v>
      </c>
      <c r="BS2631">
        <v>5.5743931227643699E-2</v>
      </c>
      <c r="BT2631">
        <v>2411924.4629225698</v>
      </c>
      <c r="BU2631">
        <v>2.00576060607616E-7</v>
      </c>
    </row>
    <row r="2632" spans="3:73" x14ac:dyDescent="0.3">
      <c r="C2632">
        <v>76282</v>
      </c>
      <c r="D2632" t="s">
        <v>3969</v>
      </c>
      <c r="E2632" t="s">
        <v>1581</v>
      </c>
      <c r="F2632" t="s">
        <v>3614</v>
      </c>
      <c r="G2632" t="s">
        <v>3917</v>
      </c>
      <c r="H2632" t="s">
        <v>3918</v>
      </c>
      <c r="I2632" t="s">
        <v>3970</v>
      </c>
      <c r="J2632">
        <v>2026</v>
      </c>
      <c r="K2632" t="s">
        <v>4062</v>
      </c>
      <c r="L2632">
        <v>24.814226999999999</v>
      </c>
    </row>
    <row r="2633" spans="3:73" x14ac:dyDescent="0.3">
      <c r="C2633">
        <v>76282</v>
      </c>
      <c r="D2633" t="s">
        <v>3969</v>
      </c>
      <c r="E2633" t="s">
        <v>1581</v>
      </c>
      <c r="F2633" t="s">
        <v>3614</v>
      </c>
      <c r="G2633" t="s">
        <v>3917</v>
      </c>
      <c r="H2633" t="s">
        <v>3918</v>
      </c>
      <c r="I2633" t="s">
        <v>3970</v>
      </c>
      <c r="J2633">
        <v>2025</v>
      </c>
      <c r="K2633" t="s">
        <v>4062</v>
      </c>
      <c r="L2633">
        <v>20.112159999999999</v>
      </c>
      <c r="M2633">
        <v>1419600000</v>
      </c>
      <c r="N2633">
        <v>852500000</v>
      </c>
      <c r="O2633">
        <v>44800000</v>
      </c>
      <c r="P2633">
        <v>265000000</v>
      </c>
      <c r="Q2633">
        <v>420900000</v>
      </c>
      <c r="T2633">
        <v>69200000</v>
      </c>
      <c r="U2633">
        <v>115800000</v>
      </c>
      <c r="W2633">
        <v>366600000</v>
      </c>
      <c r="Z2633">
        <v>8300000</v>
      </c>
      <c r="AB2633">
        <v>380900000</v>
      </c>
      <c r="AD2633">
        <v>281800000</v>
      </c>
      <c r="AE2633">
        <v>18600000</v>
      </c>
      <c r="AJ2633">
        <v>66300000</v>
      </c>
      <c r="AM2633">
        <v>2800000</v>
      </c>
      <c r="AN2633">
        <v>23800000</v>
      </c>
      <c r="AS2633">
        <v>33000000</v>
      </c>
      <c r="AW2633">
        <v>7800000</v>
      </c>
      <c r="AX2633">
        <v>7800000</v>
      </c>
      <c r="AY2633">
        <v>1.73</v>
      </c>
      <c r="AZ2633">
        <v>421900000</v>
      </c>
      <c r="BP2633">
        <v>0.122204037097654</v>
      </c>
      <c r="BQ2633">
        <v>1.1773049645390099</v>
      </c>
      <c r="BR2633">
        <v>11.6255260115607</v>
      </c>
      <c r="BS2633">
        <v>6.2483591493830398E-2</v>
      </c>
      <c r="BT2633">
        <v>387825.07696836098</v>
      </c>
      <c r="BU2633">
        <v>9.1346906799685004E-8</v>
      </c>
    </row>
    <row r="2634" spans="3:73" x14ac:dyDescent="0.3">
      <c r="C2634">
        <v>76282</v>
      </c>
      <c r="D2634" t="s">
        <v>3969</v>
      </c>
      <c r="E2634" t="s">
        <v>1581</v>
      </c>
      <c r="F2634" t="s">
        <v>3614</v>
      </c>
      <c r="G2634" t="s">
        <v>3917</v>
      </c>
      <c r="H2634" t="s">
        <v>3918</v>
      </c>
      <c r="I2634" t="s">
        <v>3970</v>
      </c>
      <c r="J2634">
        <v>2024</v>
      </c>
      <c r="K2634" t="s">
        <v>4062</v>
      </c>
      <c r="L2634">
        <v>26.648575000000001</v>
      </c>
      <c r="M2634">
        <v>1365100000</v>
      </c>
      <c r="N2634">
        <v>836000000</v>
      </c>
      <c r="O2634">
        <v>53100000</v>
      </c>
      <c r="P2634">
        <v>249500000</v>
      </c>
      <c r="Q2634">
        <v>422900000</v>
      </c>
      <c r="T2634">
        <v>71900000</v>
      </c>
      <c r="U2634">
        <v>111700000</v>
      </c>
      <c r="W2634">
        <v>361100000</v>
      </c>
      <c r="Z2634">
        <v>8400000</v>
      </c>
      <c r="AB2634">
        <v>330800000</v>
      </c>
      <c r="AD2634">
        <v>265200000</v>
      </c>
      <c r="AE2634">
        <v>18300000</v>
      </c>
      <c r="AJ2634">
        <v>86600000</v>
      </c>
      <c r="AM2634">
        <v>4900000</v>
      </c>
      <c r="AN2634">
        <v>31800000</v>
      </c>
      <c r="AS2634">
        <v>33600000</v>
      </c>
      <c r="AW2634">
        <v>7200000</v>
      </c>
      <c r="AX2634">
        <v>7200000</v>
      </c>
      <c r="AY2634">
        <v>2.46</v>
      </c>
      <c r="AZ2634">
        <v>417000000</v>
      </c>
      <c r="BP2634">
        <v>0.14705067848241499</v>
      </c>
      <c r="BQ2634">
        <v>1.1440044309055699</v>
      </c>
      <c r="BR2634">
        <v>10.832754065040699</v>
      </c>
      <c r="BS2634">
        <v>9.6130592503022999E-2</v>
      </c>
      <c r="BT2634">
        <v>270183.30248427897</v>
      </c>
      <c r="BU2634">
        <v>1.981725952237E-7</v>
      </c>
    </row>
    <row r="2635" spans="3:73" x14ac:dyDescent="0.3">
      <c r="C2635">
        <v>76282</v>
      </c>
      <c r="D2635" t="s">
        <v>3969</v>
      </c>
      <c r="E2635" t="s">
        <v>1581</v>
      </c>
      <c r="F2635" t="s">
        <v>3614</v>
      </c>
      <c r="G2635" t="s">
        <v>3917</v>
      </c>
      <c r="H2635" t="s">
        <v>3918</v>
      </c>
      <c r="I2635" t="s">
        <v>3970</v>
      </c>
      <c r="J2635">
        <v>2023</v>
      </c>
      <c r="K2635" t="s">
        <v>4062</v>
      </c>
      <c r="L2635">
        <v>17.23817</v>
      </c>
      <c r="M2635">
        <v>1340700000</v>
      </c>
      <c r="N2635">
        <v>824400000</v>
      </c>
      <c r="O2635">
        <v>54800000</v>
      </c>
      <c r="P2635">
        <v>263300000</v>
      </c>
      <c r="Q2635">
        <v>411100000</v>
      </c>
      <c r="T2635">
        <v>73300000</v>
      </c>
      <c r="U2635">
        <v>110200000</v>
      </c>
      <c r="W2635">
        <v>363600000</v>
      </c>
      <c r="Z2635">
        <v>9400000</v>
      </c>
      <c r="AB2635">
        <v>280400000</v>
      </c>
      <c r="AD2635">
        <v>240100000</v>
      </c>
      <c r="AE2635">
        <v>17000000</v>
      </c>
      <c r="AJ2635">
        <v>84100000</v>
      </c>
      <c r="AM2635">
        <v>8500000</v>
      </c>
      <c r="AN2635">
        <v>7800000</v>
      </c>
      <c r="AO2635">
        <v>45100000</v>
      </c>
      <c r="AS2635">
        <v>31700000</v>
      </c>
      <c r="AW2635">
        <v>7400000</v>
      </c>
      <c r="AY2635">
        <v>0.63</v>
      </c>
      <c r="AZ2635">
        <v>408800000</v>
      </c>
      <c r="BB2635">
        <v>61400000</v>
      </c>
      <c r="BC2635">
        <v>61400000</v>
      </c>
      <c r="BO2635">
        <v>1.36141906873614</v>
      </c>
      <c r="BP2635">
        <v>0.15071507150715099</v>
      </c>
      <c r="BQ2635">
        <v>1.13668866886689</v>
      </c>
      <c r="BR2635">
        <v>27.362174603174601</v>
      </c>
      <c r="BS2635">
        <v>2.78174037089872E-2</v>
      </c>
      <c r="BT2635">
        <v>429279.90616173297</v>
      </c>
      <c r="BU2635">
        <v>3.8730553138373801E-8</v>
      </c>
    </row>
    <row r="2636" spans="3:73" x14ac:dyDescent="0.3">
      <c r="C2636">
        <v>76282</v>
      </c>
      <c r="D2636" t="s">
        <v>3969</v>
      </c>
      <c r="E2636" t="s">
        <v>1581</v>
      </c>
      <c r="F2636" t="s">
        <v>3614</v>
      </c>
      <c r="G2636" t="s">
        <v>3917</v>
      </c>
      <c r="H2636" t="s">
        <v>3918</v>
      </c>
      <c r="I2636" t="s">
        <v>3970</v>
      </c>
      <c r="J2636">
        <v>2022</v>
      </c>
      <c r="K2636" t="s">
        <v>4062</v>
      </c>
      <c r="L2636">
        <v>13.848525</v>
      </c>
      <c r="M2636">
        <v>1436600000</v>
      </c>
      <c r="N2636">
        <v>932400000</v>
      </c>
      <c r="O2636">
        <v>58200000</v>
      </c>
      <c r="P2636">
        <v>246300000</v>
      </c>
      <c r="Q2636">
        <v>406500000</v>
      </c>
      <c r="T2636">
        <v>78700000</v>
      </c>
      <c r="U2636">
        <v>108900000</v>
      </c>
      <c r="W2636">
        <v>448600000</v>
      </c>
      <c r="Z2636">
        <v>10900000</v>
      </c>
      <c r="AB2636">
        <v>256500000</v>
      </c>
      <c r="AD2636">
        <v>238800000</v>
      </c>
      <c r="AE2636">
        <v>16600000</v>
      </c>
      <c r="AJ2636">
        <v>33400000</v>
      </c>
      <c r="AM2636">
        <v>-700000</v>
      </c>
      <c r="AN2636">
        <v>-14200000</v>
      </c>
      <c r="AO2636">
        <v>33800000</v>
      </c>
      <c r="AS2636">
        <v>30200000</v>
      </c>
      <c r="AW2636">
        <v>7000000</v>
      </c>
      <c r="AY2636">
        <v>-1.17</v>
      </c>
      <c r="AZ2636">
        <v>394700000</v>
      </c>
      <c r="BB2636">
        <v>18900000</v>
      </c>
      <c r="BC2636">
        <v>18900000</v>
      </c>
      <c r="BO2636">
        <v>0.55917159763313595</v>
      </c>
      <c r="BP2636">
        <v>0.129736959429336</v>
      </c>
      <c r="BQ2636">
        <v>1.17231386535889</v>
      </c>
      <c r="BR2636">
        <v>-11.8363461538462</v>
      </c>
      <c r="BS2636">
        <v>-5.5360623781676402E-2</v>
      </c>
      <c r="BT2636">
        <v>505468.99399033497</v>
      </c>
      <c r="BU2636">
        <v>-6.3168710526315802E-8</v>
      </c>
    </row>
    <row r="2637" spans="3:73" x14ac:dyDescent="0.3">
      <c r="C2637">
        <v>76282</v>
      </c>
      <c r="D2637" t="s">
        <v>3969</v>
      </c>
      <c r="E2637" t="s">
        <v>1581</v>
      </c>
      <c r="F2637" t="s">
        <v>3614</v>
      </c>
      <c r="G2637" t="s">
        <v>3917</v>
      </c>
      <c r="H2637" t="s">
        <v>3918</v>
      </c>
      <c r="I2637" t="s">
        <v>3970</v>
      </c>
      <c r="J2637">
        <v>2021</v>
      </c>
      <c r="K2637" t="s">
        <v>4062</v>
      </c>
      <c r="L2637">
        <v>25.862424000000001</v>
      </c>
      <c r="M2637">
        <v>1360000000</v>
      </c>
      <c r="N2637">
        <v>775500000</v>
      </c>
      <c r="O2637">
        <v>54100000</v>
      </c>
      <c r="P2637">
        <v>255300000</v>
      </c>
      <c r="Q2637">
        <v>382900000</v>
      </c>
      <c r="T2637">
        <v>81700000</v>
      </c>
      <c r="U2637">
        <v>106000000</v>
      </c>
      <c r="W2637">
        <v>349000000</v>
      </c>
      <c r="Z2637">
        <v>10700000</v>
      </c>
      <c r="AB2637">
        <v>314100000</v>
      </c>
      <c r="AC2637">
        <v>85300000</v>
      </c>
      <c r="AD2637">
        <v>259400000</v>
      </c>
      <c r="AE2637">
        <v>16300000</v>
      </c>
      <c r="AG2637">
        <v>156100000</v>
      </c>
      <c r="AJ2637">
        <v>-12100000</v>
      </c>
      <c r="AM2637">
        <v>-6500000</v>
      </c>
      <c r="AN2637">
        <v>-24800000</v>
      </c>
      <c r="AO2637">
        <v>30100000</v>
      </c>
      <c r="AQ2637">
        <v>-43300000</v>
      </c>
      <c r="AS2637">
        <v>38700000</v>
      </c>
      <c r="AU2637">
        <v>-16200000</v>
      </c>
      <c r="AV2637">
        <v>59900000</v>
      </c>
      <c r="AW2637">
        <v>7000000</v>
      </c>
      <c r="AY2637">
        <v>-2.0699999999999998</v>
      </c>
      <c r="AZ2637">
        <v>346900000</v>
      </c>
      <c r="BB2637">
        <v>-1200000</v>
      </c>
      <c r="BC2637">
        <v>-1200000</v>
      </c>
      <c r="BO2637">
        <v>-3.9867109634551499E-2</v>
      </c>
      <c r="BP2637">
        <v>0.15501432664756401</v>
      </c>
      <c r="BQ2637">
        <v>1.1249283667621801</v>
      </c>
      <c r="BR2637">
        <v>-12.4939246376812</v>
      </c>
      <c r="BS2637">
        <v>-7.8955746577523106E-2</v>
      </c>
      <c r="BT2637">
        <v>270662.95100567502</v>
      </c>
      <c r="BU2637">
        <v>-1.70440043553009E-7</v>
      </c>
    </row>
    <row r="2638" spans="3:73" x14ac:dyDescent="0.3">
      <c r="C2638">
        <v>76282</v>
      </c>
      <c r="D2638" t="s">
        <v>3969</v>
      </c>
      <c r="E2638" t="s">
        <v>1581</v>
      </c>
      <c r="F2638" t="s">
        <v>3614</v>
      </c>
      <c r="G2638" t="s">
        <v>3917</v>
      </c>
      <c r="H2638" t="s">
        <v>3918</v>
      </c>
      <c r="I2638" t="s">
        <v>3970</v>
      </c>
      <c r="J2638">
        <v>2020</v>
      </c>
      <c r="K2638" t="s">
        <v>4062</v>
      </c>
      <c r="L2638">
        <v>16.866665999999999</v>
      </c>
      <c r="M2638">
        <v>1300500000</v>
      </c>
      <c r="N2638">
        <v>706400000</v>
      </c>
      <c r="O2638">
        <v>55000000</v>
      </c>
      <c r="P2638">
        <v>248100000</v>
      </c>
      <c r="Q2638">
        <v>310900000</v>
      </c>
      <c r="T2638">
        <v>86800000</v>
      </c>
      <c r="U2638">
        <v>110900000</v>
      </c>
      <c r="W2638">
        <v>307100000</v>
      </c>
      <c r="Z2638">
        <v>11600000</v>
      </c>
      <c r="AB2638">
        <v>344200000</v>
      </c>
      <c r="AC2638">
        <v>79800000</v>
      </c>
      <c r="AD2638">
        <v>290500000</v>
      </c>
      <c r="AE2638">
        <v>16100000</v>
      </c>
      <c r="AG2638">
        <v>50800000</v>
      </c>
      <c r="AJ2638">
        <v>15700000</v>
      </c>
      <c r="AM2638">
        <v>-2500000</v>
      </c>
      <c r="AN2638">
        <v>5600000</v>
      </c>
      <c r="AO2638">
        <v>30300000</v>
      </c>
      <c r="AQ2638">
        <v>69300000</v>
      </c>
      <c r="AS2638">
        <v>35800000</v>
      </c>
      <c r="AU2638">
        <v>-24900000</v>
      </c>
      <c r="AV2638">
        <v>-47300000</v>
      </c>
      <c r="AW2638">
        <v>3200000</v>
      </c>
      <c r="AY2638">
        <v>0.46</v>
      </c>
      <c r="AZ2638">
        <v>319050000</v>
      </c>
      <c r="BB2638">
        <v>33400000</v>
      </c>
      <c r="BC2638">
        <v>33400000</v>
      </c>
      <c r="BO2638">
        <v>1.1023102310231001</v>
      </c>
      <c r="BP2638">
        <v>0.17909475740801001</v>
      </c>
      <c r="BQ2638">
        <v>1.2878541191794199</v>
      </c>
      <c r="BR2638">
        <v>36.666665217391298</v>
      </c>
      <c r="BS2638">
        <v>1.6269610691458498E-2</v>
      </c>
      <c r="BT2638">
        <v>189723.327657049</v>
      </c>
      <c r="BU2638">
        <v>2.25411573503777E-8</v>
      </c>
    </row>
    <row r="2639" spans="3:73" x14ac:dyDescent="0.3">
      <c r="C2639">
        <v>76282</v>
      </c>
      <c r="D2639" t="s">
        <v>3969</v>
      </c>
      <c r="E2639" t="s">
        <v>1581</v>
      </c>
      <c r="F2639" t="s">
        <v>3614</v>
      </c>
      <c r="G2639" t="s">
        <v>3917</v>
      </c>
      <c r="H2639" t="s">
        <v>3918</v>
      </c>
      <c r="I2639" t="s">
        <v>3970</v>
      </c>
      <c r="J2639">
        <v>2019</v>
      </c>
      <c r="K2639" t="s">
        <v>4062</v>
      </c>
      <c r="L2639">
        <v>27.510987</v>
      </c>
      <c r="M2639">
        <v>1310400000</v>
      </c>
      <c r="N2639">
        <v>725700000</v>
      </c>
      <c r="O2639">
        <v>56000000</v>
      </c>
      <c r="P2639">
        <v>261300000</v>
      </c>
      <c r="Q2639">
        <v>327200000</v>
      </c>
      <c r="S2639">
        <v>219400000</v>
      </c>
      <c r="T2639">
        <v>90600000</v>
      </c>
      <c r="U2639">
        <v>108400000</v>
      </c>
      <c r="W2639">
        <v>305000000</v>
      </c>
      <c r="Z2639">
        <v>16800000</v>
      </c>
      <c r="AB2639">
        <v>335600000</v>
      </c>
      <c r="AC2639">
        <v>71100000</v>
      </c>
      <c r="AD2639">
        <v>298200000</v>
      </c>
      <c r="AE2639">
        <v>15700000</v>
      </c>
      <c r="AG2639">
        <v>62300000</v>
      </c>
      <c r="AJ2639">
        <v>83100000</v>
      </c>
      <c r="AM2639">
        <v>15200000</v>
      </c>
      <c r="AN2639">
        <v>7600000</v>
      </c>
      <c r="AO2639">
        <v>33800000</v>
      </c>
      <c r="AQ2639">
        <v>63700000</v>
      </c>
      <c r="AS2639">
        <v>34200000</v>
      </c>
      <c r="AU2639">
        <v>-48200000</v>
      </c>
      <c r="AV2639">
        <v>-15300000</v>
      </c>
      <c r="AW2639">
        <v>7000000</v>
      </c>
      <c r="AY2639">
        <v>0.62</v>
      </c>
      <c r="AZ2639">
        <v>322500000</v>
      </c>
      <c r="BB2639">
        <v>56600000</v>
      </c>
      <c r="BC2639">
        <v>56600000</v>
      </c>
      <c r="BO2639">
        <v>1.67455621301775</v>
      </c>
      <c r="BP2639">
        <v>0.18360655737704901</v>
      </c>
      <c r="BQ2639">
        <v>1.3065573770491801</v>
      </c>
      <c r="BR2639">
        <v>44.372559677419403</v>
      </c>
      <c r="BS2639">
        <v>2.26460071513707E-2</v>
      </c>
      <c r="BT2639">
        <v>254443.79730905301</v>
      </c>
      <c r="BU2639">
        <v>5.0824826996424298E-8</v>
      </c>
    </row>
    <row r="2640" spans="3:73" x14ac:dyDescent="0.3">
      <c r="C2640">
        <v>76282</v>
      </c>
      <c r="D2640" t="s">
        <v>3969</v>
      </c>
      <c r="E2640" t="s">
        <v>1581</v>
      </c>
      <c r="F2640" t="s">
        <v>3614</v>
      </c>
      <c r="G2640" t="s">
        <v>3917</v>
      </c>
      <c r="H2640" t="s">
        <v>3918</v>
      </c>
      <c r="I2640" t="s">
        <v>3970</v>
      </c>
      <c r="J2640">
        <v>2018</v>
      </c>
      <c r="K2640" t="s">
        <v>4062</v>
      </c>
      <c r="L2640">
        <v>32.849043000000002</v>
      </c>
      <c r="M2640">
        <v>1208500000</v>
      </c>
      <c r="N2640">
        <v>720600000</v>
      </c>
      <c r="O2640">
        <v>55700000</v>
      </c>
      <c r="P2640">
        <v>264400000</v>
      </c>
      <c r="Q2640">
        <v>317800000</v>
      </c>
      <c r="S2640">
        <v>219400000</v>
      </c>
      <c r="T2640">
        <v>95300000</v>
      </c>
      <c r="U2640">
        <v>103400000</v>
      </c>
      <c r="W2640">
        <v>298900000</v>
      </c>
      <c r="Z2640">
        <v>17900000</v>
      </c>
      <c r="AA2640">
        <v>573100000</v>
      </c>
      <c r="AB2640">
        <v>299000000</v>
      </c>
      <c r="AC2640">
        <v>67300000</v>
      </c>
      <c r="AD2640">
        <v>265900000</v>
      </c>
      <c r="AE2640">
        <v>15600000</v>
      </c>
      <c r="AG2640">
        <v>67400000</v>
      </c>
      <c r="AJ2640">
        <v>97300000</v>
      </c>
      <c r="AM2640">
        <v>16600000</v>
      </c>
      <c r="AN2640">
        <v>14800000</v>
      </c>
      <c r="AO2640">
        <v>34300000</v>
      </c>
      <c r="AP2640">
        <v>36300000</v>
      </c>
      <c r="AQ2640">
        <v>54800000</v>
      </c>
      <c r="AS2640">
        <v>36300000</v>
      </c>
      <c r="AU2640">
        <v>-89200000</v>
      </c>
      <c r="AV2640">
        <v>9400000</v>
      </c>
      <c r="AW2640">
        <v>6400000</v>
      </c>
      <c r="AY2640">
        <v>1.21</v>
      </c>
      <c r="AZ2640">
        <v>300300000</v>
      </c>
      <c r="BB2640">
        <v>65700000</v>
      </c>
      <c r="BC2640">
        <v>102000000</v>
      </c>
      <c r="BO2640">
        <v>1.91545189504373</v>
      </c>
      <c r="BP2640">
        <v>0.18634994981599201</v>
      </c>
      <c r="BQ2640">
        <v>1.3476078956172599</v>
      </c>
      <c r="BR2640">
        <v>27.147969421487598</v>
      </c>
      <c r="BS2640">
        <v>4.9498327759197297E-2</v>
      </c>
      <c r="BT2640">
        <v>194830.63783623799</v>
      </c>
      <c r="BU2640">
        <v>1.3293425428093601E-7</v>
      </c>
    </row>
    <row r="2641" spans="3:73" x14ac:dyDescent="0.3">
      <c r="C2641">
        <v>76282</v>
      </c>
      <c r="D2641" t="s">
        <v>3969</v>
      </c>
      <c r="E2641" t="s">
        <v>1581</v>
      </c>
      <c r="F2641" t="s">
        <v>3614</v>
      </c>
      <c r="G2641" t="s">
        <v>3917</v>
      </c>
      <c r="H2641" t="s">
        <v>3918</v>
      </c>
      <c r="I2641" t="s">
        <v>3970</v>
      </c>
      <c r="J2641">
        <v>2017</v>
      </c>
      <c r="K2641" t="s">
        <v>4062</v>
      </c>
      <c r="L2641">
        <v>33.916555000000002</v>
      </c>
      <c r="M2641">
        <v>1132500000</v>
      </c>
      <c r="N2641">
        <v>669600000</v>
      </c>
      <c r="O2641">
        <v>82800000</v>
      </c>
      <c r="P2641">
        <v>242600000</v>
      </c>
      <c r="Q2641">
        <v>282800000</v>
      </c>
      <c r="S2641">
        <v>177000000</v>
      </c>
      <c r="T2641">
        <v>99500000</v>
      </c>
      <c r="U2641">
        <v>100200000</v>
      </c>
      <c r="W2641">
        <v>276100000</v>
      </c>
      <c r="Z2641">
        <v>17700000</v>
      </c>
      <c r="AA2641">
        <v>541900000</v>
      </c>
      <c r="AB2641">
        <v>276000000</v>
      </c>
      <c r="AC2641">
        <v>55200000</v>
      </c>
      <c r="AD2641">
        <v>216100000</v>
      </c>
      <c r="AE2641">
        <v>15200000</v>
      </c>
      <c r="AG2641">
        <v>61600000</v>
      </c>
      <c r="AJ2641">
        <v>90200000</v>
      </c>
      <c r="AM2641">
        <v>18200000</v>
      </c>
      <c r="AN2641">
        <v>5800000</v>
      </c>
      <c r="AO2641">
        <v>31500000</v>
      </c>
      <c r="AP2641">
        <v>31500000</v>
      </c>
      <c r="AQ2641">
        <v>46700000</v>
      </c>
      <c r="AS2641">
        <v>31500000</v>
      </c>
      <c r="AU2641">
        <v>-67600000</v>
      </c>
      <c r="AV2641">
        <v>33700000</v>
      </c>
      <c r="AW2641">
        <v>6900000</v>
      </c>
      <c r="AY2641">
        <v>0.48</v>
      </c>
      <c r="BB2641">
        <v>55500000</v>
      </c>
      <c r="BC2641">
        <v>87000000</v>
      </c>
      <c r="BO2641">
        <v>1.7619047619047601</v>
      </c>
      <c r="BP2641">
        <v>0.29989134371604498</v>
      </c>
      <c r="BQ2641">
        <v>1.40094168779428</v>
      </c>
      <c r="BR2641">
        <v>70.659489583333297</v>
      </c>
      <c r="BS2641">
        <v>2.1014492753623201E-2</v>
      </c>
      <c r="BT2641">
        <v>203440.473243819</v>
      </c>
      <c r="BU2641">
        <v>5.8985313043478299E-8</v>
      </c>
    </row>
    <row r="2642" spans="3:73" x14ac:dyDescent="0.3">
      <c r="C2642">
        <v>1443669</v>
      </c>
      <c r="D2642" t="s">
        <v>3975</v>
      </c>
      <c r="E2642" t="s">
        <v>1416</v>
      </c>
      <c r="F2642" t="s">
        <v>3614</v>
      </c>
      <c r="G2642" t="s">
        <v>3615</v>
      </c>
      <c r="H2642" t="s">
        <v>3616</v>
      </c>
      <c r="I2642" t="s">
        <v>3976</v>
      </c>
      <c r="J2642">
        <v>2026</v>
      </c>
      <c r="K2642" t="s">
        <v>4062</v>
      </c>
      <c r="L2642">
        <v>59.193300000000001</v>
      </c>
    </row>
    <row r="2643" spans="3:73" x14ac:dyDescent="0.3">
      <c r="C2643">
        <v>1443669</v>
      </c>
      <c r="D2643" t="s">
        <v>3975</v>
      </c>
      <c r="E2643" t="s">
        <v>1416</v>
      </c>
      <c r="F2643" t="s">
        <v>3614</v>
      </c>
      <c r="G2643" t="s">
        <v>3615</v>
      </c>
      <c r="H2643" t="s">
        <v>3616</v>
      </c>
      <c r="I2643" t="s">
        <v>3976</v>
      </c>
      <c r="J2643">
        <v>2025</v>
      </c>
      <c r="K2643" t="s">
        <v>4062</v>
      </c>
      <c r="L2643">
        <v>42.786645999999998</v>
      </c>
      <c r="M2643">
        <v>763415000</v>
      </c>
      <c r="N2643">
        <v>233541000</v>
      </c>
      <c r="O2643">
        <v>110826000</v>
      </c>
      <c r="P2643">
        <v>78962000</v>
      </c>
      <c r="Q2643">
        <v>14401000</v>
      </c>
      <c r="S2643">
        <v>215261000</v>
      </c>
      <c r="U2643">
        <v>273991000</v>
      </c>
      <c r="V2643">
        <v>89483000</v>
      </c>
      <c r="W2643">
        <v>67002000</v>
      </c>
      <c r="X2643">
        <v>15104000</v>
      </c>
      <c r="AB2643">
        <v>673932000</v>
      </c>
      <c r="AD2643">
        <v>240764000</v>
      </c>
      <c r="AE2643">
        <v>24000</v>
      </c>
      <c r="AF2643">
        <v>23627422</v>
      </c>
      <c r="AG2643">
        <v>237137000</v>
      </c>
      <c r="AJ2643">
        <v>25110000</v>
      </c>
      <c r="AK2643">
        <v>42808000</v>
      </c>
      <c r="AL2643">
        <v>212027000</v>
      </c>
      <c r="AM2643">
        <v>9821000</v>
      </c>
      <c r="AN2643">
        <v>21241000</v>
      </c>
      <c r="AQ2643">
        <v>74504000</v>
      </c>
      <c r="AR2643">
        <v>13975000</v>
      </c>
      <c r="AS2643">
        <v>33814000</v>
      </c>
      <c r="AU2643">
        <v>-13410000</v>
      </c>
      <c r="AV2643">
        <v>-40366000</v>
      </c>
      <c r="AY2643">
        <v>0.89</v>
      </c>
      <c r="AZ2643">
        <v>13353000</v>
      </c>
      <c r="BN2643">
        <v>0.117214097181743</v>
      </c>
      <c r="BP2643">
        <v>1.6540700277603699</v>
      </c>
      <c r="BQ2643">
        <v>3.2706486373541099</v>
      </c>
      <c r="BR2643">
        <v>48.0748831460674</v>
      </c>
      <c r="BS2643">
        <v>3.1518016654499298E-2</v>
      </c>
      <c r="BU2643">
        <v>5.6504387594000597E-8</v>
      </c>
    </row>
    <row r="2644" spans="3:73" x14ac:dyDescent="0.3">
      <c r="C2644">
        <v>1443669</v>
      </c>
      <c r="D2644" t="s">
        <v>3975</v>
      </c>
      <c r="E2644" t="s">
        <v>1416</v>
      </c>
      <c r="F2644" t="s">
        <v>3614</v>
      </c>
      <c r="G2644" t="s">
        <v>3615</v>
      </c>
      <c r="H2644" t="s">
        <v>3616</v>
      </c>
      <c r="I2644" t="s">
        <v>3976</v>
      </c>
      <c r="J2644">
        <v>2024</v>
      </c>
      <c r="K2644" t="s">
        <v>4062</v>
      </c>
      <c r="L2644">
        <v>33.802408</v>
      </c>
      <c r="M2644">
        <v>743512000</v>
      </c>
      <c r="N2644">
        <v>194854000</v>
      </c>
      <c r="O2644">
        <v>89071000</v>
      </c>
      <c r="P2644">
        <v>66504000</v>
      </c>
      <c r="Q2644">
        <v>12305000</v>
      </c>
      <c r="S2644">
        <v>227263000</v>
      </c>
      <c r="U2644">
        <v>273991000</v>
      </c>
      <c r="V2644">
        <v>73361000</v>
      </c>
      <c r="W2644">
        <v>53271000</v>
      </c>
      <c r="X2644">
        <v>15504000</v>
      </c>
      <c r="AB2644">
        <v>670151000</v>
      </c>
      <c r="AD2644">
        <v>244406000</v>
      </c>
      <c r="AE2644">
        <v>24000</v>
      </c>
      <c r="AF2644">
        <v>24226088</v>
      </c>
      <c r="AG2644">
        <v>223200000</v>
      </c>
      <c r="AJ2644">
        <v>19911000</v>
      </c>
      <c r="AK2644">
        <v>41298000</v>
      </c>
      <c r="AL2644">
        <v>203289000</v>
      </c>
      <c r="AM2644">
        <v>8079000</v>
      </c>
      <c r="AN2644">
        <v>16593000</v>
      </c>
      <c r="AQ2644">
        <v>77829000</v>
      </c>
      <c r="AR2644">
        <v>835000</v>
      </c>
      <c r="AS2644">
        <v>35808000</v>
      </c>
      <c r="AU2644">
        <v>-13580000</v>
      </c>
      <c r="AV2644">
        <v>-58550000</v>
      </c>
      <c r="AY2644">
        <v>0.66</v>
      </c>
      <c r="AZ2644">
        <v>12981000</v>
      </c>
      <c r="BN2644">
        <v>9.8668212483456905E-2</v>
      </c>
      <c r="BP2644">
        <v>1.6720354414221601</v>
      </c>
      <c r="BQ2644">
        <v>3.42679882112219</v>
      </c>
      <c r="BR2644">
        <v>51.215769696969701</v>
      </c>
      <c r="BS2644">
        <v>2.4760091382389899E-2</v>
      </c>
      <c r="BU2644">
        <v>3.3290391687843499E-8</v>
      </c>
    </row>
    <row r="2645" spans="3:73" x14ac:dyDescent="0.3">
      <c r="C2645">
        <v>1443669</v>
      </c>
      <c r="D2645" t="s">
        <v>3975</v>
      </c>
      <c r="E2645" t="s">
        <v>1416</v>
      </c>
      <c r="F2645" t="s">
        <v>3614</v>
      </c>
      <c r="G2645" t="s">
        <v>3615</v>
      </c>
      <c r="H2645" t="s">
        <v>3616</v>
      </c>
      <c r="I2645" t="s">
        <v>3976</v>
      </c>
      <c r="J2645">
        <v>2023</v>
      </c>
      <c r="K2645" t="s">
        <v>4062</v>
      </c>
      <c r="L2645">
        <v>31.535475999999999</v>
      </c>
      <c r="M2645">
        <v>772353000</v>
      </c>
      <c r="N2645">
        <v>200660000</v>
      </c>
      <c r="O2645">
        <v>83790000</v>
      </c>
      <c r="P2645">
        <v>72848000</v>
      </c>
      <c r="Q2645">
        <v>13657000</v>
      </c>
      <c r="S2645">
        <v>253655000</v>
      </c>
      <c r="U2645">
        <v>273991000</v>
      </c>
      <c r="V2645">
        <v>77058000</v>
      </c>
      <c r="W2645">
        <v>49681000</v>
      </c>
      <c r="X2645">
        <v>15636000</v>
      </c>
      <c r="AB2645">
        <v>695295000</v>
      </c>
      <c r="AD2645">
        <v>256398000</v>
      </c>
      <c r="AE2645">
        <v>26000</v>
      </c>
      <c r="AF2645">
        <v>25721957</v>
      </c>
      <c r="AG2645">
        <v>221993000</v>
      </c>
      <c r="AJ2645">
        <v>28167000</v>
      </c>
      <c r="AK2645">
        <v>40135000</v>
      </c>
      <c r="AL2645">
        <v>193826000</v>
      </c>
      <c r="AM2645">
        <v>10732000</v>
      </c>
      <c r="AN2645">
        <v>17220000</v>
      </c>
      <c r="AQ2645">
        <v>73274000</v>
      </c>
      <c r="AR2645">
        <v>-1451000</v>
      </c>
      <c r="AS2645">
        <v>37528000</v>
      </c>
      <c r="AU2645">
        <v>-4552000</v>
      </c>
      <c r="AV2645">
        <v>-41858000</v>
      </c>
      <c r="AY2645">
        <v>0.66</v>
      </c>
      <c r="AZ2645">
        <v>13617500</v>
      </c>
      <c r="BN2645">
        <v>9.9770441753964795E-2</v>
      </c>
      <c r="BP2645">
        <v>1.6865602544232201</v>
      </c>
      <c r="BQ2645">
        <v>3.7640747972061801</v>
      </c>
      <c r="BR2645">
        <v>47.781024242424202</v>
      </c>
      <c r="BS2645">
        <v>2.4766466032403501E-2</v>
      </c>
      <c r="BU2645">
        <v>2.99346524281061E-8</v>
      </c>
    </row>
    <row r="2646" spans="3:73" x14ac:dyDescent="0.3">
      <c r="C2646">
        <v>1443669</v>
      </c>
      <c r="D2646" t="s">
        <v>3975</v>
      </c>
      <c r="E2646" t="s">
        <v>1416</v>
      </c>
      <c r="F2646" t="s">
        <v>3614</v>
      </c>
      <c r="G2646" t="s">
        <v>3615</v>
      </c>
      <c r="H2646" t="s">
        <v>3616</v>
      </c>
      <c r="I2646" t="s">
        <v>3976</v>
      </c>
      <c r="J2646">
        <v>2022</v>
      </c>
      <c r="K2646" t="s">
        <v>4062</v>
      </c>
      <c r="L2646">
        <v>41.943513000000003</v>
      </c>
      <c r="M2646">
        <v>802168000</v>
      </c>
      <c r="N2646">
        <v>186568000</v>
      </c>
      <c r="O2646">
        <v>56558000</v>
      </c>
      <c r="P2646">
        <v>76225000</v>
      </c>
      <c r="Q2646">
        <v>13578000</v>
      </c>
      <c r="S2646">
        <v>257785000</v>
      </c>
      <c r="U2646">
        <v>273991000</v>
      </c>
      <c r="V2646">
        <v>104520000</v>
      </c>
      <c r="W2646">
        <v>71581000</v>
      </c>
      <c r="X2646">
        <v>17356000</v>
      </c>
      <c r="AB2646">
        <v>697648000</v>
      </c>
      <c r="AD2646">
        <v>258236000</v>
      </c>
      <c r="AE2646">
        <v>27000</v>
      </c>
      <c r="AF2646">
        <v>26888425</v>
      </c>
      <c r="AG2646">
        <v>215465000</v>
      </c>
      <c r="AJ2646">
        <v>-97983000</v>
      </c>
      <c r="AK2646">
        <v>38222000</v>
      </c>
      <c r="AL2646">
        <v>313448000</v>
      </c>
      <c r="AM2646">
        <v>5585000</v>
      </c>
      <c r="AN2646">
        <v>-103462000</v>
      </c>
      <c r="AQ2646">
        <v>62079000</v>
      </c>
      <c r="AR2646">
        <v>461000</v>
      </c>
      <c r="AS2646">
        <v>39425000</v>
      </c>
      <c r="AU2646">
        <v>-43092000</v>
      </c>
      <c r="AV2646">
        <v>-27922000</v>
      </c>
      <c r="AY2646">
        <v>-3.77</v>
      </c>
      <c r="AZ2646">
        <v>13369500</v>
      </c>
      <c r="BN2646">
        <v>0.13029689541343001</v>
      </c>
      <c r="BP2646">
        <v>0.79012587139045298</v>
      </c>
      <c r="BQ2646">
        <v>2.4167027563180201</v>
      </c>
      <c r="BR2646">
        <v>-11.125600265252</v>
      </c>
      <c r="BS2646">
        <v>-0.14830114900350899</v>
      </c>
      <c r="BU2646">
        <v>-2.26657345839162E-7</v>
      </c>
    </row>
    <row r="2647" spans="3:73" x14ac:dyDescent="0.3">
      <c r="C2647">
        <v>1443669</v>
      </c>
      <c r="D2647" t="s">
        <v>3975</v>
      </c>
      <c r="E2647" t="s">
        <v>1416</v>
      </c>
      <c r="F2647" t="s">
        <v>3614</v>
      </c>
      <c r="G2647" t="s">
        <v>3615</v>
      </c>
      <c r="H2647" t="s">
        <v>3616</v>
      </c>
      <c r="I2647" t="s">
        <v>3976</v>
      </c>
      <c r="J2647">
        <v>2021</v>
      </c>
      <c r="K2647" t="s">
        <v>4062</v>
      </c>
      <c r="L2647">
        <v>108.801142</v>
      </c>
      <c r="M2647">
        <v>928582000</v>
      </c>
      <c r="N2647">
        <v>183492000</v>
      </c>
      <c r="O2647">
        <v>65929000</v>
      </c>
      <c r="P2647">
        <v>80051000</v>
      </c>
      <c r="Q2647">
        <v>13161000</v>
      </c>
      <c r="S2647">
        <v>280346000</v>
      </c>
      <c r="U2647">
        <v>400610000</v>
      </c>
      <c r="V2647">
        <v>100089000</v>
      </c>
      <c r="W2647">
        <v>54896000</v>
      </c>
      <c r="X2647">
        <v>25364000</v>
      </c>
      <c r="AB2647">
        <v>828493000</v>
      </c>
      <c r="AD2647">
        <v>376734000</v>
      </c>
      <c r="AE2647">
        <v>28000</v>
      </c>
      <c r="AF2647">
        <v>27465945</v>
      </c>
      <c r="AG2647">
        <v>222691000</v>
      </c>
      <c r="AJ2647">
        <v>40342000</v>
      </c>
      <c r="AK2647">
        <v>44241000</v>
      </c>
      <c r="AL2647">
        <v>182349000</v>
      </c>
      <c r="AM2647">
        <v>6812000</v>
      </c>
      <c r="AN2647">
        <v>33372000</v>
      </c>
      <c r="AQ2647">
        <v>55242000</v>
      </c>
      <c r="AR2647">
        <v>-7083000</v>
      </c>
      <c r="AS2647">
        <v>40488000</v>
      </c>
      <c r="AU2647">
        <v>-94664000</v>
      </c>
      <c r="AV2647">
        <v>-22198000</v>
      </c>
      <c r="AY2647">
        <v>1.21</v>
      </c>
      <c r="AZ2647">
        <v>12011500</v>
      </c>
      <c r="BN2647">
        <v>0.10778692673345</v>
      </c>
      <c r="BP2647">
        <v>1.20098003497523</v>
      </c>
      <c r="BQ2647">
        <v>3.1027943748178402</v>
      </c>
      <c r="BR2647">
        <v>89.918299173553706</v>
      </c>
      <c r="BS2647">
        <v>4.0280364468981603E-2</v>
      </c>
      <c r="BU2647">
        <v>1.58902225872759E-7</v>
      </c>
    </row>
    <row r="2648" spans="3:73" x14ac:dyDescent="0.3">
      <c r="C2648">
        <v>1443669</v>
      </c>
      <c r="D2648" t="s">
        <v>3975</v>
      </c>
      <c r="E2648" t="s">
        <v>1416</v>
      </c>
      <c r="F2648" t="s">
        <v>3614</v>
      </c>
      <c r="G2648" t="s">
        <v>3615</v>
      </c>
      <c r="H2648" t="s">
        <v>3616</v>
      </c>
      <c r="I2648" t="s">
        <v>3976</v>
      </c>
      <c r="J2648">
        <v>2020</v>
      </c>
      <c r="K2648" t="s">
        <v>4062</v>
      </c>
      <c r="L2648">
        <v>117.097144</v>
      </c>
      <c r="M2648">
        <v>744204000</v>
      </c>
      <c r="N2648">
        <v>242002000</v>
      </c>
      <c r="O2648">
        <v>127603000</v>
      </c>
      <c r="P2648">
        <v>57877000</v>
      </c>
      <c r="Q2648">
        <v>10862000</v>
      </c>
      <c r="S2648">
        <v>282666000</v>
      </c>
      <c r="U2648">
        <v>128752000</v>
      </c>
      <c r="V2648">
        <v>99848000</v>
      </c>
      <c r="W2648">
        <v>50254000</v>
      </c>
      <c r="X2648">
        <v>18248000</v>
      </c>
      <c r="AB2648">
        <v>644356000</v>
      </c>
      <c r="AD2648">
        <v>362901000</v>
      </c>
      <c r="AE2648">
        <v>27000</v>
      </c>
      <c r="AF2648">
        <v>26776796</v>
      </c>
      <c r="AG2648">
        <v>217827000</v>
      </c>
      <c r="AJ2648">
        <v>59836000</v>
      </c>
      <c r="AK2648">
        <v>36940000</v>
      </c>
      <c r="AL2648">
        <v>157991000</v>
      </c>
      <c r="AM2648">
        <v>12078000</v>
      </c>
      <c r="AN2648">
        <v>50867000</v>
      </c>
      <c r="AQ2648">
        <v>106969000</v>
      </c>
      <c r="AS2648">
        <v>32594000</v>
      </c>
      <c r="AU2648">
        <v>-95473000</v>
      </c>
      <c r="AV2648">
        <v>-10726000</v>
      </c>
      <c r="AY2648">
        <v>1.9</v>
      </c>
      <c r="AZ2648">
        <v>10468500</v>
      </c>
      <c r="BN2648">
        <v>0.13416751320874401</v>
      </c>
      <c r="BP2648">
        <v>2.5391610618060301</v>
      </c>
      <c r="BQ2648">
        <v>4.59943487085605</v>
      </c>
      <c r="BR2648">
        <v>61.6300757894737</v>
      </c>
      <c r="BS2648">
        <v>7.8942385886063005E-2</v>
      </c>
      <c r="BU2648">
        <v>3.45282070159974E-7</v>
      </c>
    </row>
    <row r="2649" spans="3:73" x14ac:dyDescent="0.3">
      <c r="C2649">
        <v>1443669</v>
      </c>
      <c r="D2649" t="s">
        <v>3975</v>
      </c>
      <c r="E2649" t="s">
        <v>1416</v>
      </c>
      <c r="F2649" t="s">
        <v>3614</v>
      </c>
      <c r="G2649" t="s">
        <v>3615</v>
      </c>
      <c r="H2649" t="s">
        <v>3616</v>
      </c>
      <c r="I2649" t="s">
        <v>3976</v>
      </c>
      <c r="J2649">
        <v>2019</v>
      </c>
      <c r="K2649" t="s">
        <v>4062</v>
      </c>
      <c r="L2649">
        <v>104.86542799999999</v>
      </c>
      <c r="M2649">
        <v>673667000</v>
      </c>
      <c r="N2649">
        <v>236419000</v>
      </c>
      <c r="O2649">
        <v>125225000</v>
      </c>
      <c r="P2649">
        <v>57450000</v>
      </c>
      <c r="Q2649">
        <v>10075000</v>
      </c>
      <c r="S2649">
        <v>263712000</v>
      </c>
      <c r="U2649">
        <v>128752000</v>
      </c>
      <c r="V2649">
        <v>87877000</v>
      </c>
      <c r="W2649">
        <v>47581000</v>
      </c>
      <c r="X2649">
        <v>16804000</v>
      </c>
      <c r="AB2649">
        <v>585790000</v>
      </c>
      <c r="AD2649">
        <v>324722000</v>
      </c>
      <c r="AE2649">
        <v>27000</v>
      </c>
      <c r="AF2649">
        <v>26786459</v>
      </c>
      <c r="AG2649">
        <v>235290000</v>
      </c>
      <c r="AJ2649">
        <v>79856000</v>
      </c>
      <c r="AK2649">
        <v>32692000</v>
      </c>
      <c r="AL2649">
        <v>155434000</v>
      </c>
      <c r="AM2649">
        <v>17538000</v>
      </c>
      <c r="AN2649">
        <v>63655000</v>
      </c>
      <c r="AQ2649">
        <v>116052000</v>
      </c>
      <c r="AS2649">
        <v>30864000</v>
      </c>
      <c r="AU2649">
        <v>-44303000</v>
      </c>
      <c r="AV2649">
        <v>-31617000</v>
      </c>
      <c r="AY2649">
        <v>2.37</v>
      </c>
      <c r="AZ2649">
        <v>10081000</v>
      </c>
      <c r="BN2649">
        <v>0.13044575435638101</v>
      </c>
      <c r="BP2649">
        <v>2.6318278304365199</v>
      </c>
      <c r="BQ2649">
        <v>4.7570248628654301</v>
      </c>
      <c r="BR2649">
        <v>44.247016033755301</v>
      </c>
      <c r="BS2649">
        <v>0.10866522132504799</v>
      </c>
      <c r="BU2649">
        <v>4.24266485190939E-7</v>
      </c>
    </row>
    <row r="2650" spans="3:73" x14ac:dyDescent="0.3">
      <c r="C2650">
        <v>1443669</v>
      </c>
      <c r="D2650" t="s">
        <v>3975</v>
      </c>
      <c r="E2650" t="s">
        <v>1416</v>
      </c>
      <c r="F2650" t="s">
        <v>3614</v>
      </c>
      <c r="G2650" t="s">
        <v>3615</v>
      </c>
      <c r="H2650" t="s">
        <v>3616</v>
      </c>
      <c r="I2650" t="s">
        <v>3976</v>
      </c>
      <c r="J2650">
        <v>2018</v>
      </c>
      <c r="K2650" t="s">
        <v>4062</v>
      </c>
      <c r="L2650">
        <v>124.731891</v>
      </c>
      <c r="M2650">
        <v>618985000</v>
      </c>
      <c r="N2650">
        <v>215362000</v>
      </c>
      <c r="O2650">
        <v>85046000</v>
      </c>
      <c r="P2650">
        <v>59155000</v>
      </c>
      <c r="Q2650">
        <v>10087000</v>
      </c>
      <c r="S2650">
        <v>228001000</v>
      </c>
      <c r="U2650">
        <v>128752000</v>
      </c>
      <c r="V2650">
        <v>77488000</v>
      </c>
      <c r="W2650">
        <v>52734000</v>
      </c>
      <c r="X2650">
        <v>17411000</v>
      </c>
      <c r="AB2650">
        <v>541497000</v>
      </c>
      <c r="AD2650">
        <v>291460000</v>
      </c>
      <c r="AE2650">
        <v>27000</v>
      </c>
      <c r="AF2650">
        <v>26984747</v>
      </c>
      <c r="AG2650">
        <v>238679000</v>
      </c>
      <c r="AJ2650">
        <v>88898000</v>
      </c>
      <c r="AK2650">
        <v>28735000</v>
      </c>
      <c r="AL2650">
        <v>149781000</v>
      </c>
      <c r="AM2650">
        <v>15067000</v>
      </c>
      <c r="AN2650">
        <v>76588000</v>
      </c>
      <c r="AQ2650">
        <v>122929000</v>
      </c>
      <c r="AS2650">
        <v>26754000</v>
      </c>
      <c r="AU2650">
        <v>-63281000</v>
      </c>
      <c r="AV2650">
        <v>-10438000</v>
      </c>
      <c r="AY2650">
        <v>2.84</v>
      </c>
      <c r="AZ2650">
        <v>10679000</v>
      </c>
      <c r="BN2650">
        <v>0.125185586080438</v>
      </c>
      <c r="BP2650">
        <v>1.6127356164903099</v>
      </c>
      <c r="BQ2650">
        <v>3.8926499032881998</v>
      </c>
      <c r="BR2650">
        <v>43.919679929577498</v>
      </c>
      <c r="BS2650">
        <v>0.141437533356602</v>
      </c>
      <c r="BU2650">
        <v>6.54183809771799E-7</v>
      </c>
    </row>
    <row r="2651" spans="3:73" x14ac:dyDescent="0.3">
      <c r="C2651">
        <v>1443669</v>
      </c>
      <c r="D2651" t="s">
        <v>3975</v>
      </c>
      <c r="E2651" t="s">
        <v>1416</v>
      </c>
      <c r="F2651" t="s">
        <v>3614</v>
      </c>
      <c r="G2651" t="s">
        <v>3615</v>
      </c>
      <c r="H2651" t="s">
        <v>3616</v>
      </c>
      <c r="I2651" t="s">
        <v>3976</v>
      </c>
      <c r="J2651">
        <v>2017</v>
      </c>
      <c r="K2651" t="s">
        <v>4062</v>
      </c>
      <c r="L2651">
        <v>66.114356000000001</v>
      </c>
      <c r="M2651">
        <v>518738000</v>
      </c>
      <c r="N2651">
        <v>165004000</v>
      </c>
      <c r="O2651">
        <v>36707000</v>
      </c>
      <c r="P2651">
        <v>51503000</v>
      </c>
      <c r="Q2651">
        <v>11271000</v>
      </c>
      <c r="S2651">
        <v>166440000</v>
      </c>
      <c r="U2651">
        <v>128504000</v>
      </c>
      <c r="V2651">
        <v>57523000</v>
      </c>
      <c r="W2651">
        <v>43755000</v>
      </c>
      <c r="X2651">
        <v>15876000</v>
      </c>
      <c r="AB2651">
        <v>461215000</v>
      </c>
      <c r="AD2651">
        <v>224697000</v>
      </c>
      <c r="AE2651">
        <v>27000</v>
      </c>
      <c r="AF2651">
        <v>26828651</v>
      </c>
      <c r="AG2651">
        <v>193842000</v>
      </c>
      <c r="AI2651">
        <v>150648000</v>
      </c>
      <c r="AJ2651">
        <v>72226000</v>
      </c>
      <c r="AK2651">
        <v>23560000</v>
      </c>
      <c r="AL2651">
        <v>121616000</v>
      </c>
      <c r="AM2651">
        <v>22657000</v>
      </c>
      <c r="AN2651">
        <v>51778000</v>
      </c>
      <c r="AQ2651">
        <v>81748000</v>
      </c>
      <c r="AS2651">
        <v>18474000</v>
      </c>
      <c r="AU2651">
        <v>-123975000</v>
      </c>
      <c r="AV2651">
        <v>9192000</v>
      </c>
      <c r="AY2651">
        <v>1.94</v>
      </c>
      <c r="BN2651">
        <v>0.110890276016023</v>
      </c>
      <c r="BP2651">
        <v>0.83892126614101203</v>
      </c>
      <c r="BQ2651">
        <v>3.5134956005028002</v>
      </c>
      <c r="BR2651">
        <v>34.079564948453601</v>
      </c>
      <c r="BS2651">
        <v>0.112264345261971</v>
      </c>
      <c r="BU2651">
        <v>2.7809557503550399E-7</v>
      </c>
    </row>
    <row r="2652" spans="3:73" x14ac:dyDescent="0.3">
      <c r="C2652">
        <v>91440</v>
      </c>
      <c r="D2652" t="s">
        <v>3995</v>
      </c>
      <c r="E2652" t="s">
        <v>143</v>
      </c>
      <c r="F2652" t="s">
        <v>3614</v>
      </c>
      <c r="G2652" t="s">
        <v>3624</v>
      </c>
      <c r="H2652" t="s">
        <v>3625</v>
      </c>
      <c r="I2652" t="s">
        <v>3996</v>
      </c>
      <c r="J2652">
        <v>2026</v>
      </c>
      <c r="K2652" t="s">
        <v>4062</v>
      </c>
      <c r="L2652">
        <v>370.0634</v>
      </c>
    </row>
    <row r="2653" spans="3:73" x14ac:dyDescent="0.3">
      <c r="C2653">
        <v>91440</v>
      </c>
      <c r="D2653" t="s">
        <v>3995</v>
      </c>
      <c r="E2653" t="s">
        <v>143</v>
      </c>
      <c r="F2653" t="s">
        <v>3614</v>
      </c>
      <c r="G2653" t="s">
        <v>3624</v>
      </c>
      <c r="H2653" t="s">
        <v>3625</v>
      </c>
      <c r="I2653" t="s">
        <v>3996</v>
      </c>
      <c r="J2653">
        <v>2025</v>
      </c>
      <c r="K2653" t="s">
        <v>4062</v>
      </c>
      <c r="L2653">
        <v>324.34688799999998</v>
      </c>
      <c r="M2653">
        <v>8412300000</v>
      </c>
      <c r="N2653">
        <v>4402800000</v>
      </c>
      <c r="O2653">
        <v>1624500000</v>
      </c>
      <c r="P2653">
        <v>881400000</v>
      </c>
      <c r="Q2653">
        <v>1025200000</v>
      </c>
      <c r="R2653">
        <v>636000000</v>
      </c>
      <c r="T2653">
        <v>270700000</v>
      </c>
      <c r="U2653">
        <v>1109500000</v>
      </c>
      <c r="V2653">
        <v>2455500000</v>
      </c>
      <c r="W2653">
        <v>918500000</v>
      </c>
      <c r="X2653">
        <v>229100000</v>
      </c>
      <c r="AA2653">
        <v>1202600000</v>
      </c>
      <c r="AB2653">
        <v>5931800000</v>
      </c>
      <c r="AD2653">
        <v>8137500000</v>
      </c>
      <c r="AE2653">
        <v>67500000</v>
      </c>
      <c r="AH2653">
        <v>5156100000</v>
      </c>
      <c r="AJ2653">
        <v>1327700000</v>
      </c>
      <c r="AK2653">
        <v>72400000</v>
      </c>
      <c r="AM2653">
        <v>293600000</v>
      </c>
      <c r="AN2653">
        <v>1016900000</v>
      </c>
      <c r="AQ2653">
        <v>1081700000</v>
      </c>
      <c r="AS2653">
        <v>98500000</v>
      </c>
      <c r="AU2653">
        <v>-73100000</v>
      </c>
      <c r="AV2653">
        <v>-749900000</v>
      </c>
      <c r="AW2653">
        <v>462200000</v>
      </c>
      <c r="AX2653">
        <v>462200000</v>
      </c>
      <c r="AY2653">
        <v>19.52</v>
      </c>
      <c r="AZ2653">
        <v>984300000</v>
      </c>
      <c r="BA2653">
        <v>0.25750082426640297</v>
      </c>
      <c r="BE2653">
        <v>0.209790345416109</v>
      </c>
      <c r="BI2653">
        <v>0.61292393281266699</v>
      </c>
      <c r="BJ2653">
        <v>-1.41773821299044E-2</v>
      </c>
      <c r="BM2653">
        <v>1.4041620604720599E-2</v>
      </c>
      <c r="BN2653">
        <v>0.29189401233907503</v>
      </c>
      <c r="BP2653">
        <v>1.76864452912357</v>
      </c>
      <c r="BQ2653">
        <v>3.6772999455634201</v>
      </c>
      <c r="BR2653">
        <v>16.616131557376999</v>
      </c>
      <c r="BS2653">
        <v>0.17143194308641599</v>
      </c>
      <c r="BT2653">
        <v>1425017.5262973399</v>
      </c>
      <c r="BU2653">
        <v>1.06734064765501E-6</v>
      </c>
    </row>
    <row r="2654" spans="3:73" x14ac:dyDescent="0.3">
      <c r="C2654">
        <v>91440</v>
      </c>
      <c r="D2654" t="s">
        <v>3995</v>
      </c>
      <c r="E2654" t="s">
        <v>143</v>
      </c>
      <c r="F2654" t="s">
        <v>3614</v>
      </c>
      <c r="G2654" t="s">
        <v>3624</v>
      </c>
      <c r="H2654" t="s">
        <v>3625</v>
      </c>
      <c r="I2654" t="s">
        <v>3996</v>
      </c>
      <c r="J2654">
        <v>2024</v>
      </c>
      <c r="K2654" t="s">
        <v>4062</v>
      </c>
      <c r="L2654">
        <v>283.89093300000002</v>
      </c>
      <c r="M2654">
        <v>7896800000</v>
      </c>
      <c r="N2654">
        <v>3989400000</v>
      </c>
      <c r="O2654">
        <v>1360500000</v>
      </c>
      <c r="P2654">
        <v>815600000</v>
      </c>
      <c r="Q2654">
        <v>943400000</v>
      </c>
      <c r="R2654">
        <v>632000000</v>
      </c>
      <c r="T2654">
        <v>267600000</v>
      </c>
      <c r="U2654">
        <v>1056800000</v>
      </c>
      <c r="V2654">
        <v>2479800000</v>
      </c>
      <c r="W2654">
        <v>961500000</v>
      </c>
      <c r="X2654">
        <v>265900000</v>
      </c>
      <c r="AB2654">
        <v>5394100000</v>
      </c>
      <c r="AD2654">
        <v>7584300000</v>
      </c>
      <c r="AE2654">
        <v>67500000</v>
      </c>
      <c r="AH2654">
        <v>5108400000</v>
      </c>
      <c r="AJ2654">
        <v>1345700000</v>
      </c>
      <c r="AK2654">
        <v>67000000</v>
      </c>
      <c r="AM2654">
        <v>304200000</v>
      </c>
      <c r="AN2654">
        <v>1043900000</v>
      </c>
      <c r="AQ2654">
        <v>1217500000</v>
      </c>
      <c r="AS2654">
        <v>98000000</v>
      </c>
      <c r="AU2654">
        <v>-204100000</v>
      </c>
      <c r="AV2654">
        <v>-649800000</v>
      </c>
      <c r="AW2654">
        <v>406400000</v>
      </c>
      <c r="AX2654">
        <v>406400000</v>
      </c>
      <c r="AY2654">
        <v>19.850000000000001</v>
      </c>
      <c r="AZ2654">
        <v>974650000</v>
      </c>
      <c r="BA2654">
        <v>0.26342886226607198</v>
      </c>
      <c r="BE2654">
        <v>0.23833294182131401</v>
      </c>
      <c r="BI2654">
        <v>0.64689494478776199</v>
      </c>
      <c r="BJ2654">
        <v>-3.9953801581708602E-2</v>
      </c>
      <c r="BM2654">
        <v>1.3115652650536399E-2</v>
      </c>
      <c r="BN2654">
        <v>0.31402593455576899</v>
      </c>
      <c r="BP2654">
        <v>1.41497659906396</v>
      </c>
      <c r="BQ2654">
        <v>3.1679667186687501</v>
      </c>
      <c r="BR2654">
        <v>14.301810226700301</v>
      </c>
      <c r="BS2654">
        <v>0.193526260173152</v>
      </c>
      <c r="BT2654">
        <v>1431535.6806411301</v>
      </c>
      <c r="BU2654">
        <v>1.0447034760293701E-6</v>
      </c>
    </row>
    <row r="2655" spans="3:73" x14ac:dyDescent="0.3">
      <c r="C2655">
        <v>91440</v>
      </c>
      <c r="D2655" t="s">
        <v>3995</v>
      </c>
      <c r="E2655" t="s">
        <v>143</v>
      </c>
      <c r="F2655" t="s">
        <v>3614</v>
      </c>
      <c r="G2655" t="s">
        <v>3624</v>
      </c>
      <c r="H2655" t="s">
        <v>3625</v>
      </c>
      <c r="I2655" t="s">
        <v>3996</v>
      </c>
      <c r="J2655">
        <v>2023</v>
      </c>
      <c r="K2655" t="s">
        <v>4062</v>
      </c>
      <c r="L2655">
        <v>241.46099599999999</v>
      </c>
      <c r="M2655">
        <v>7544900000</v>
      </c>
      <c r="N2655">
        <v>3652000000</v>
      </c>
      <c r="O2655">
        <v>1001500000</v>
      </c>
      <c r="P2655">
        <v>791300000</v>
      </c>
      <c r="Q2655">
        <v>1005900000</v>
      </c>
      <c r="R2655">
        <v>614000000</v>
      </c>
      <c r="T2655">
        <v>268900000</v>
      </c>
      <c r="U2655">
        <v>1097400000</v>
      </c>
      <c r="V2655">
        <v>2451500000</v>
      </c>
      <c r="W2655">
        <v>941600000</v>
      </c>
      <c r="X2655">
        <v>238000000</v>
      </c>
      <c r="AB2655">
        <v>5071300000</v>
      </c>
      <c r="AD2655">
        <v>6948500000</v>
      </c>
      <c r="AE2655">
        <v>67500000</v>
      </c>
      <c r="AH2655">
        <v>5108300000</v>
      </c>
      <c r="AJ2655">
        <v>1310400000</v>
      </c>
      <c r="AK2655">
        <v>64700000</v>
      </c>
      <c r="AM2655">
        <v>293400000</v>
      </c>
      <c r="AN2655">
        <v>1011100000</v>
      </c>
      <c r="AO2655">
        <v>49900000</v>
      </c>
      <c r="AQ2655">
        <v>1154200000</v>
      </c>
      <c r="AS2655">
        <v>99300000</v>
      </c>
      <c r="AU2655">
        <v>-331800000</v>
      </c>
      <c r="AV2655">
        <v>-572900000</v>
      </c>
      <c r="AW2655">
        <v>355600000</v>
      </c>
      <c r="AX2655">
        <v>355600000</v>
      </c>
      <c r="AY2655">
        <v>19.11</v>
      </c>
      <c r="AZ2655">
        <v>1019500000</v>
      </c>
      <c r="BA2655">
        <v>0.256523696728853</v>
      </c>
      <c r="BB2655">
        <v>1354400000</v>
      </c>
      <c r="BC2655">
        <v>1354400000</v>
      </c>
      <c r="BD2655">
        <v>0.26513712976919901</v>
      </c>
      <c r="BE2655">
        <v>0.22594600943562401</v>
      </c>
      <c r="BI2655">
        <v>0.67705337380217101</v>
      </c>
      <c r="BJ2655">
        <v>-6.4953115517882701E-2</v>
      </c>
      <c r="BM2655">
        <v>1.26656617661453E-2</v>
      </c>
      <c r="BN2655">
        <v>0.32492147013214201</v>
      </c>
      <c r="BO2655">
        <v>27.142284569138301</v>
      </c>
      <c r="BP2655">
        <v>1.0636151231945601</v>
      </c>
      <c r="BQ2655">
        <v>2.8102166525063699</v>
      </c>
      <c r="BR2655">
        <v>12.635321611721601</v>
      </c>
      <c r="BS2655">
        <v>0.199376885611184</v>
      </c>
      <c r="BT2655">
        <v>1472701.6200993401</v>
      </c>
      <c r="BU2655">
        <v>9.0988891084337299E-7</v>
      </c>
    </row>
    <row r="2656" spans="3:73" x14ac:dyDescent="0.3">
      <c r="C2656">
        <v>91440</v>
      </c>
      <c r="D2656" t="s">
        <v>3995</v>
      </c>
      <c r="E2656" t="s">
        <v>143</v>
      </c>
      <c r="F2656" t="s">
        <v>3614</v>
      </c>
      <c r="G2656" t="s">
        <v>3624</v>
      </c>
      <c r="H2656" t="s">
        <v>3625</v>
      </c>
      <c r="I2656" t="s">
        <v>3996</v>
      </c>
      <c r="J2656">
        <v>2022</v>
      </c>
      <c r="K2656" t="s">
        <v>4062</v>
      </c>
      <c r="L2656">
        <v>194.860859</v>
      </c>
      <c r="M2656">
        <v>6972800000</v>
      </c>
      <c r="N2656">
        <v>3368900000</v>
      </c>
      <c r="O2656">
        <v>757200000</v>
      </c>
      <c r="P2656">
        <v>761700000</v>
      </c>
      <c r="Q2656">
        <v>1033100000</v>
      </c>
      <c r="R2656">
        <v>574100000</v>
      </c>
      <c r="T2656">
        <v>275600000</v>
      </c>
      <c r="U2656">
        <v>1045300000</v>
      </c>
      <c r="V2656">
        <v>2469300000</v>
      </c>
      <c r="W2656">
        <v>971600000</v>
      </c>
      <c r="X2656">
        <v>287000000</v>
      </c>
      <c r="AB2656">
        <v>4481300000</v>
      </c>
      <c r="AD2656">
        <v>6296200000</v>
      </c>
      <c r="AE2656">
        <v>67400000</v>
      </c>
      <c r="AH2656">
        <v>4842500000</v>
      </c>
      <c r="AJ2656">
        <v>1207200000</v>
      </c>
      <c r="AK2656">
        <v>60100000</v>
      </c>
      <c r="AM2656">
        <v>268700000</v>
      </c>
      <c r="AN2656">
        <v>911700000</v>
      </c>
      <c r="AO2656">
        <v>47100000</v>
      </c>
      <c r="AQ2656">
        <v>675200000</v>
      </c>
      <c r="AS2656">
        <v>100200000</v>
      </c>
      <c r="AU2656">
        <v>-206200000</v>
      </c>
      <c r="AV2656">
        <v>-485000000</v>
      </c>
      <c r="AW2656">
        <v>313100000</v>
      </c>
      <c r="AX2656">
        <v>313100000</v>
      </c>
      <c r="AY2656">
        <v>17.14</v>
      </c>
      <c r="AZ2656">
        <v>918450000</v>
      </c>
      <c r="BA2656">
        <v>0.249292720702117</v>
      </c>
      <c r="BB2656">
        <v>1227500000</v>
      </c>
      <c r="BC2656">
        <v>1227500000</v>
      </c>
      <c r="BD2656">
        <v>0.25348477026329402</v>
      </c>
      <c r="BE2656">
        <v>0.139432111512648</v>
      </c>
      <c r="BI2656">
        <v>0.69448428178063304</v>
      </c>
      <c r="BJ2656">
        <v>-4.2581311306143503E-2</v>
      </c>
      <c r="BM2656">
        <v>1.2410944759938E-2</v>
      </c>
      <c r="BN2656">
        <v>0.35413320330426801</v>
      </c>
      <c r="BO2656">
        <v>26.061571125265399</v>
      </c>
      <c r="BP2656">
        <v>0.77933305887196402</v>
      </c>
      <c r="BQ2656">
        <v>2.404075751338</v>
      </c>
      <c r="BR2656">
        <v>11.368778238039701</v>
      </c>
      <c r="BS2656">
        <v>0.203445428781827</v>
      </c>
      <c r="BT2656">
        <v>1606787.5385892701</v>
      </c>
      <c r="BU2656">
        <v>7.45300498350925E-7</v>
      </c>
    </row>
    <row r="2657" spans="3:73" x14ac:dyDescent="0.3">
      <c r="C2657">
        <v>91440</v>
      </c>
      <c r="D2657" t="s">
        <v>3995</v>
      </c>
      <c r="E2657" t="s">
        <v>143</v>
      </c>
      <c r="F2657" t="s">
        <v>3614</v>
      </c>
      <c r="G2657" t="s">
        <v>3624</v>
      </c>
      <c r="H2657" t="s">
        <v>3625</v>
      </c>
      <c r="I2657" t="s">
        <v>3996</v>
      </c>
      <c r="J2657">
        <v>2021</v>
      </c>
      <c r="K2657" t="s">
        <v>4062</v>
      </c>
      <c r="L2657">
        <v>191.20922899999999</v>
      </c>
      <c r="M2657">
        <v>6759700000</v>
      </c>
      <c r="N2657">
        <v>3053400000</v>
      </c>
      <c r="O2657">
        <v>780000000</v>
      </c>
      <c r="P2657">
        <v>682300000</v>
      </c>
      <c r="Q2657">
        <v>803800000</v>
      </c>
      <c r="R2657">
        <v>570100000</v>
      </c>
      <c r="T2657">
        <v>301700000</v>
      </c>
      <c r="U2657">
        <v>1116500000</v>
      </c>
      <c r="V2657">
        <v>2555900000</v>
      </c>
      <c r="W2657">
        <v>982200000</v>
      </c>
      <c r="X2657">
        <v>277600000</v>
      </c>
      <c r="Z2657">
        <v>17400000</v>
      </c>
      <c r="AB2657">
        <v>4181900000</v>
      </c>
      <c r="AC2657">
        <v>1714200000</v>
      </c>
      <c r="AD2657">
        <v>5699900000</v>
      </c>
      <c r="AE2657">
        <v>67400000</v>
      </c>
      <c r="AH2657">
        <v>4601700000</v>
      </c>
      <c r="AJ2657">
        <v>1123500000</v>
      </c>
      <c r="AK2657">
        <v>61100000</v>
      </c>
      <c r="AM2657">
        <v>247000000</v>
      </c>
      <c r="AN2657">
        <v>820500000</v>
      </c>
      <c r="AO2657">
        <v>53100000</v>
      </c>
      <c r="AQ2657">
        <v>966600000</v>
      </c>
      <c r="AS2657">
        <v>104800000</v>
      </c>
      <c r="AU2657">
        <v>-290400000</v>
      </c>
      <c r="AV2657">
        <v>-818800000</v>
      </c>
      <c r="AW2657">
        <v>275800000</v>
      </c>
      <c r="AX2657">
        <v>275800000</v>
      </c>
      <c r="AY2657">
        <v>15.22</v>
      </c>
      <c r="AZ2657">
        <v>775150000</v>
      </c>
      <c r="BA2657">
        <v>0.24414890149292701</v>
      </c>
      <c r="BB2657">
        <v>1120600000</v>
      </c>
      <c r="BC2657">
        <v>1120600000</v>
      </c>
      <c r="BD2657">
        <v>0.243518699611013</v>
      </c>
      <c r="BE2657">
        <v>0.21005280657148401</v>
      </c>
      <c r="BI2657">
        <v>0.68075506309451606</v>
      </c>
      <c r="BJ2657">
        <v>-6.3107112588825898E-2</v>
      </c>
      <c r="BM2657">
        <v>1.327770171893E-2</v>
      </c>
      <c r="BN2657">
        <v>0.37810849593916901</v>
      </c>
      <c r="BO2657">
        <v>21.103578154425598</v>
      </c>
      <c r="BP2657">
        <v>0.79413561392791698</v>
      </c>
      <c r="BQ2657">
        <v>2.2903685603746702</v>
      </c>
      <c r="BR2657">
        <v>12.5630242444152</v>
      </c>
      <c r="BS2657">
        <v>0.19620268299098501</v>
      </c>
      <c r="BT2657">
        <v>1442398.99633715</v>
      </c>
      <c r="BU2657">
        <v>6.9590484358305997E-7</v>
      </c>
    </row>
    <row r="2658" spans="3:73" x14ac:dyDescent="0.3">
      <c r="C2658">
        <v>91440</v>
      </c>
      <c r="D2658" t="s">
        <v>3995</v>
      </c>
      <c r="E2658" t="s">
        <v>143</v>
      </c>
      <c r="F2658" t="s">
        <v>3614</v>
      </c>
      <c r="G2658" t="s">
        <v>3624</v>
      </c>
      <c r="H2658" t="s">
        <v>3625</v>
      </c>
      <c r="I2658" t="s">
        <v>3996</v>
      </c>
      <c r="J2658">
        <v>2020</v>
      </c>
      <c r="K2658" t="s">
        <v>4062</v>
      </c>
      <c r="L2658">
        <v>122.567026</v>
      </c>
      <c r="M2658">
        <v>6557300000</v>
      </c>
      <c r="N2658">
        <v>3083000000</v>
      </c>
      <c r="O2658">
        <v>923400000</v>
      </c>
      <c r="P2658">
        <v>640700000</v>
      </c>
      <c r="Q2658">
        <v>746500000</v>
      </c>
      <c r="R2658">
        <v>1769400000</v>
      </c>
      <c r="T2658">
        <v>260800000</v>
      </c>
      <c r="U2658">
        <v>982400000</v>
      </c>
      <c r="V2658">
        <v>2710700000</v>
      </c>
      <c r="W2658">
        <v>1164900000</v>
      </c>
      <c r="X2658">
        <v>222900000</v>
      </c>
      <c r="Z2658">
        <v>268500000</v>
      </c>
      <c r="AB2658">
        <v>3824900000</v>
      </c>
      <c r="AC2658">
        <v>1425300000</v>
      </c>
      <c r="AD2658">
        <v>5156900000</v>
      </c>
      <c r="AE2658">
        <v>67400000</v>
      </c>
      <c r="AH2658">
        <v>3942200000</v>
      </c>
      <c r="AJ2658">
        <v>880500000</v>
      </c>
      <c r="AK2658">
        <v>57400000</v>
      </c>
      <c r="AM2658">
        <v>189100000</v>
      </c>
      <c r="AN2658">
        <v>208900000</v>
      </c>
      <c r="AO2658">
        <v>54000000</v>
      </c>
      <c r="AQ2658">
        <v>1008600000</v>
      </c>
      <c r="AS2658">
        <v>96700000</v>
      </c>
      <c r="AU2658">
        <v>-187800000</v>
      </c>
      <c r="AV2658">
        <v>-84300000</v>
      </c>
      <c r="AW2658">
        <v>243300000</v>
      </c>
      <c r="AX2658">
        <v>243300000</v>
      </c>
      <c r="AY2658">
        <v>3.85</v>
      </c>
      <c r="AZ2658">
        <v>753450000</v>
      </c>
      <c r="BA2658">
        <v>0.223352442798437</v>
      </c>
      <c r="BB2658">
        <v>452000000</v>
      </c>
      <c r="BC2658">
        <v>452000000</v>
      </c>
      <c r="BD2658">
        <v>0.114656790624524</v>
      </c>
      <c r="BE2658">
        <v>0.25584698899091901</v>
      </c>
      <c r="BI2658">
        <v>0.601192564012627</v>
      </c>
      <c r="BJ2658">
        <v>-4.7638374511693997E-2</v>
      </c>
      <c r="BM2658">
        <v>1.45603977474507E-2</v>
      </c>
      <c r="BN2658">
        <v>0.41338660729263599</v>
      </c>
      <c r="BO2658">
        <v>8.3703703703703702</v>
      </c>
      <c r="BP2658">
        <v>0.79268606747360304</v>
      </c>
      <c r="BQ2658">
        <v>2.0057515666580801</v>
      </c>
      <c r="BR2658">
        <v>31.835591168831201</v>
      </c>
      <c r="BS2658">
        <v>5.4615806949201297E-2</v>
      </c>
      <c r="BT2658">
        <v>1985036.3343237201</v>
      </c>
      <c r="BU2658">
        <v>1.23371343067793E-7</v>
      </c>
    </row>
    <row r="2659" spans="3:73" x14ac:dyDescent="0.3">
      <c r="C2659">
        <v>91440</v>
      </c>
      <c r="D2659" t="s">
        <v>3995</v>
      </c>
      <c r="E2659" t="s">
        <v>143</v>
      </c>
      <c r="F2659" t="s">
        <v>3614</v>
      </c>
      <c r="G2659" t="s">
        <v>3624</v>
      </c>
      <c r="H2659" t="s">
        <v>3625</v>
      </c>
      <c r="I2659" t="s">
        <v>3996</v>
      </c>
      <c r="J2659">
        <v>2019</v>
      </c>
      <c r="K2659" t="s">
        <v>4062</v>
      </c>
      <c r="L2659">
        <v>133.37260699999999</v>
      </c>
      <c r="M2659">
        <v>5693500000</v>
      </c>
      <c r="N2659">
        <v>2380500000</v>
      </c>
      <c r="O2659">
        <v>184500000</v>
      </c>
      <c r="P2659">
        <v>694600000</v>
      </c>
      <c r="Q2659">
        <v>760400000</v>
      </c>
      <c r="R2659">
        <v>1679200000</v>
      </c>
      <c r="S2659">
        <v>495100000</v>
      </c>
      <c r="T2659">
        <v>243900000</v>
      </c>
      <c r="U2659">
        <v>913800000</v>
      </c>
      <c r="V2659">
        <v>2262700000</v>
      </c>
      <c r="W2659">
        <v>947600000</v>
      </c>
      <c r="X2659">
        <v>198500000</v>
      </c>
      <c r="AB2659">
        <v>3409100000</v>
      </c>
      <c r="AC2659">
        <v>1309200000</v>
      </c>
      <c r="AD2659">
        <v>4779700000</v>
      </c>
      <c r="AE2659">
        <v>67400000</v>
      </c>
      <c r="AH2659">
        <v>4067700000</v>
      </c>
      <c r="AJ2659">
        <v>962300000</v>
      </c>
      <c r="AK2659">
        <v>59100000</v>
      </c>
      <c r="AM2659">
        <v>211800000</v>
      </c>
      <c r="AN2659">
        <v>170600000</v>
      </c>
      <c r="AO2659">
        <v>49000000</v>
      </c>
      <c r="AQ2659">
        <v>674600000</v>
      </c>
      <c r="AS2659">
        <v>92400000</v>
      </c>
      <c r="AU2659">
        <v>-222100000</v>
      </c>
      <c r="AV2659">
        <v>-409400000</v>
      </c>
      <c r="AW2659">
        <v>216600000</v>
      </c>
      <c r="AX2659">
        <v>216600000</v>
      </c>
      <c r="AY2659">
        <v>3.12</v>
      </c>
      <c r="AZ2659">
        <v>717100000</v>
      </c>
      <c r="BA2659">
        <v>0.236571035228753</v>
      </c>
      <c r="BB2659">
        <v>431400000</v>
      </c>
      <c r="BC2659">
        <v>431400000</v>
      </c>
      <c r="BD2659">
        <v>0.106055018806697</v>
      </c>
      <c r="BE2659">
        <v>0.165843105440421</v>
      </c>
      <c r="BI2659">
        <v>0.71444629841046803</v>
      </c>
      <c r="BJ2659">
        <v>-5.4600880104235798E-2</v>
      </c>
      <c r="BM2659">
        <v>1.45290950660078E-2</v>
      </c>
      <c r="BN2659">
        <v>0.397418108369193</v>
      </c>
      <c r="BO2659">
        <v>8.8040816326530607</v>
      </c>
      <c r="BP2659">
        <v>0.194702406078514</v>
      </c>
      <c r="BQ2659">
        <v>1.7096876319122001</v>
      </c>
      <c r="BR2659">
        <v>42.747630448717899</v>
      </c>
      <c r="BS2659">
        <v>5.0042533219911402E-2</v>
      </c>
      <c r="BT2659">
        <v>1624021.6403657801</v>
      </c>
      <c r="BU2659">
        <v>1.2206228442697501E-7</v>
      </c>
    </row>
    <row r="2660" spans="3:73" x14ac:dyDescent="0.3">
      <c r="C2660">
        <v>91440</v>
      </c>
      <c r="D2660" t="s">
        <v>3995</v>
      </c>
      <c r="E2660" t="s">
        <v>143</v>
      </c>
      <c r="F2660" t="s">
        <v>3614</v>
      </c>
      <c r="G2660" t="s">
        <v>3624</v>
      </c>
      <c r="H2660" t="s">
        <v>3625</v>
      </c>
      <c r="I2660" t="s">
        <v>3996</v>
      </c>
      <c r="J2660">
        <v>2018</v>
      </c>
      <c r="K2660" t="s">
        <v>4062</v>
      </c>
      <c r="L2660">
        <v>131.71365900000001</v>
      </c>
      <c r="M2660">
        <v>5373100000</v>
      </c>
      <c r="N2660">
        <v>2216900000</v>
      </c>
      <c r="O2660">
        <v>140900000</v>
      </c>
      <c r="P2660">
        <v>692600000</v>
      </c>
      <c r="Q2660">
        <v>673800000</v>
      </c>
      <c r="R2660">
        <v>1630200000</v>
      </c>
      <c r="S2660">
        <v>495100000</v>
      </c>
      <c r="T2660">
        <v>232900000</v>
      </c>
      <c r="U2660">
        <v>902200000</v>
      </c>
      <c r="V2660">
        <v>2254500000</v>
      </c>
      <c r="W2660">
        <v>952000000</v>
      </c>
      <c r="X2660">
        <v>201100000</v>
      </c>
      <c r="AB2660">
        <v>3098800000</v>
      </c>
      <c r="AC2660">
        <v>1123400000</v>
      </c>
      <c r="AD2660">
        <v>4257600000</v>
      </c>
      <c r="AE2660">
        <v>67400000</v>
      </c>
      <c r="AH2660">
        <v>4070400000</v>
      </c>
      <c r="AJ2660">
        <v>956100000</v>
      </c>
      <c r="AK2660">
        <v>61200000</v>
      </c>
      <c r="AM2660">
        <v>214400000</v>
      </c>
      <c r="AN2660">
        <v>175000000</v>
      </c>
      <c r="AO2660">
        <v>50400000</v>
      </c>
      <c r="AQ2660">
        <v>764500000</v>
      </c>
      <c r="AS2660">
        <v>94100000</v>
      </c>
      <c r="AU2660">
        <v>-210200000</v>
      </c>
      <c r="AV2660">
        <v>-502200000</v>
      </c>
      <c r="AW2660">
        <v>192000000</v>
      </c>
      <c r="AX2660">
        <v>192000000</v>
      </c>
      <c r="AY2660">
        <v>3.14</v>
      </c>
      <c r="AZ2660">
        <v>656300000</v>
      </c>
      <c r="BA2660">
        <v>0.23489091981132099</v>
      </c>
      <c r="BB2660">
        <v>439800000</v>
      </c>
      <c r="BC2660">
        <v>439800000</v>
      </c>
      <c r="BD2660">
        <v>0.108048349056604</v>
      </c>
      <c r="BE2660">
        <v>0.18781937893081799</v>
      </c>
      <c r="BI2660">
        <v>0.75755150657907</v>
      </c>
      <c r="BJ2660">
        <v>-5.1641116352201297E-2</v>
      </c>
      <c r="BM2660">
        <v>1.5035377358490601E-2</v>
      </c>
      <c r="BN2660">
        <v>0.419590180715043</v>
      </c>
      <c r="BO2660">
        <v>8.7261904761904798</v>
      </c>
      <c r="BP2660">
        <v>0.14800420168067199</v>
      </c>
      <c r="BQ2660">
        <v>1.6209033613445401</v>
      </c>
      <c r="BR2660">
        <v>41.9470251592357</v>
      </c>
      <c r="BS2660">
        <v>5.6473473602684898E-2</v>
      </c>
      <c r="BT2660">
        <v>1457707.58672796</v>
      </c>
      <c r="BU2660">
        <v>1.33464853898283E-7</v>
      </c>
    </row>
    <row r="2661" spans="3:73" x14ac:dyDescent="0.3">
      <c r="C2661">
        <v>91440</v>
      </c>
      <c r="D2661" t="s">
        <v>3995</v>
      </c>
      <c r="E2661" t="s">
        <v>143</v>
      </c>
      <c r="F2661" t="s">
        <v>3614</v>
      </c>
      <c r="G2661" t="s">
        <v>3624</v>
      </c>
      <c r="H2661" t="s">
        <v>3625</v>
      </c>
      <c r="I2661" t="s">
        <v>3996</v>
      </c>
      <c r="J2661">
        <v>2017</v>
      </c>
      <c r="K2661" t="s">
        <v>4062</v>
      </c>
      <c r="L2661">
        <v>128.781655</v>
      </c>
      <c r="M2661">
        <v>5249100000</v>
      </c>
      <c r="N2661">
        <v>2119300000</v>
      </c>
      <c r="O2661">
        <v>92000000</v>
      </c>
      <c r="P2661">
        <v>675600000</v>
      </c>
      <c r="Q2661">
        <v>638800000</v>
      </c>
      <c r="R2661">
        <v>1662200000</v>
      </c>
      <c r="S2661">
        <v>484400000</v>
      </c>
      <c r="T2661">
        <v>253700000</v>
      </c>
      <c r="U2661">
        <v>924100000</v>
      </c>
      <c r="V2661">
        <v>2276800000</v>
      </c>
      <c r="W2661">
        <v>1193300000</v>
      </c>
      <c r="X2661">
        <v>178200000</v>
      </c>
      <c r="AB2661">
        <v>2953900000</v>
      </c>
      <c r="AC2661">
        <v>900000000</v>
      </c>
      <c r="AD2661">
        <v>3772300000</v>
      </c>
      <c r="AE2661">
        <v>67400000</v>
      </c>
      <c r="AG2661">
        <v>465300000</v>
      </c>
      <c r="AH2661">
        <v>4000300000</v>
      </c>
      <c r="AJ2661">
        <v>881500000</v>
      </c>
      <c r="AK2661">
        <v>60900000</v>
      </c>
      <c r="AL2661">
        <v>1160900000</v>
      </c>
      <c r="AM2661">
        <v>250900000</v>
      </c>
      <c r="AN2661">
        <v>129500000</v>
      </c>
      <c r="AO2661">
        <v>52400000</v>
      </c>
      <c r="AS2661">
        <v>93200000</v>
      </c>
      <c r="AW2661">
        <v>169400000</v>
      </c>
      <c r="AX2661">
        <v>169400000</v>
      </c>
      <c r="AY2661">
        <v>2.2799999999999998</v>
      </c>
      <c r="BA2661">
        <v>0.22035847311451601</v>
      </c>
      <c r="BB2661">
        <v>432800000</v>
      </c>
      <c r="BC2661">
        <v>432800000</v>
      </c>
      <c r="BD2661">
        <v>0.10819188560857899</v>
      </c>
      <c r="BG2661">
        <v>0.116316276279279</v>
      </c>
      <c r="BI2661">
        <v>0.76209254919891001</v>
      </c>
      <c r="BM2661">
        <v>1.5223858210634199E-2</v>
      </c>
      <c r="BN2661">
        <v>0.43375054771294103</v>
      </c>
      <c r="BO2661">
        <v>8.2595419847328202</v>
      </c>
      <c r="BP2661">
        <v>7.7097125618034001E-2</v>
      </c>
      <c r="BQ2661">
        <v>1.2406771138858601</v>
      </c>
      <c r="BR2661">
        <v>56.483182017543903</v>
      </c>
      <c r="BS2661">
        <v>4.38403466603473E-2</v>
      </c>
      <c r="BT2661">
        <v>1315404.74456552</v>
      </c>
      <c r="BU2661">
        <v>9.9401527946105094E-8</v>
      </c>
    </row>
    <row r="2662" spans="3:73" x14ac:dyDescent="0.3">
      <c r="C2662">
        <v>93556</v>
      </c>
      <c r="D2662" t="s">
        <v>4001</v>
      </c>
      <c r="E2662" t="s">
        <v>655</v>
      </c>
      <c r="F2662" t="s">
        <v>3614</v>
      </c>
      <c r="G2662" t="s">
        <v>3624</v>
      </c>
      <c r="H2662" t="s">
        <v>3625</v>
      </c>
      <c r="I2662" t="s">
        <v>4002</v>
      </c>
      <c r="J2662">
        <v>2026</v>
      </c>
      <c r="K2662" t="s">
        <v>4062</v>
      </c>
      <c r="L2662">
        <v>78.274300999999994</v>
      </c>
    </row>
    <row r="2663" spans="3:73" x14ac:dyDescent="0.3">
      <c r="C2663">
        <v>93556</v>
      </c>
      <c r="D2663" t="s">
        <v>4001</v>
      </c>
      <c r="E2663" t="s">
        <v>655</v>
      </c>
      <c r="F2663" t="s">
        <v>3614</v>
      </c>
      <c r="G2663" t="s">
        <v>3624</v>
      </c>
      <c r="H2663" t="s">
        <v>3625</v>
      </c>
      <c r="I2663" t="s">
        <v>4002</v>
      </c>
      <c r="J2663">
        <v>2025</v>
      </c>
      <c r="K2663" t="s">
        <v>4062</v>
      </c>
      <c r="L2663">
        <v>68.788238000000007</v>
      </c>
      <c r="M2663">
        <v>21243700000</v>
      </c>
      <c r="N2663">
        <v>5979000000</v>
      </c>
      <c r="O2663">
        <v>280100000</v>
      </c>
      <c r="Q2663">
        <v>4157100000</v>
      </c>
      <c r="S2663">
        <v>1831800000</v>
      </c>
      <c r="U2663">
        <v>7287900000</v>
      </c>
      <c r="W2663">
        <v>5245700000</v>
      </c>
      <c r="X2663">
        <v>2163000000</v>
      </c>
      <c r="AA2663">
        <v>5258100000</v>
      </c>
      <c r="AB2663">
        <v>9054600000</v>
      </c>
      <c r="AD2663">
        <v>8244600000</v>
      </c>
      <c r="AE2663">
        <v>442300000</v>
      </c>
      <c r="AF2663">
        <v>155036411</v>
      </c>
      <c r="AH2663">
        <v>15130400000</v>
      </c>
      <c r="AK2663">
        <v>321400000</v>
      </c>
      <c r="AM2663">
        <v>16000000</v>
      </c>
      <c r="AN2663">
        <v>401900000</v>
      </c>
      <c r="AO2663">
        <v>516300000</v>
      </c>
      <c r="AP2663">
        <v>512400000</v>
      </c>
      <c r="AQ2663">
        <v>971200000</v>
      </c>
      <c r="AS2663">
        <v>365600000</v>
      </c>
      <c r="AT2663">
        <v>283300000</v>
      </c>
      <c r="AU2663">
        <v>-261500000</v>
      </c>
      <c r="AV2663">
        <v>-794400000</v>
      </c>
      <c r="AX2663">
        <v>500600000</v>
      </c>
      <c r="AY2663">
        <v>2.66</v>
      </c>
      <c r="AZ2663">
        <v>4346750000</v>
      </c>
      <c r="BB2663">
        <v>934200000</v>
      </c>
      <c r="BC2663">
        <v>1446600000</v>
      </c>
      <c r="BD2663">
        <v>9.5608840480093105E-2</v>
      </c>
      <c r="BE2663">
        <v>6.4188653307249002E-2</v>
      </c>
      <c r="BF2663">
        <v>4.5464759689102699E-2</v>
      </c>
      <c r="BI2663">
        <v>0.71222997877017702</v>
      </c>
      <c r="BJ2663">
        <v>-1.7283085708242999E-2</v>
      </c>
      <c r="BK2663">
        <v>1.8723893618146199E-2</v>
      </c>
      <c r="BL2663">
        <v>3.4281680197670301</v>
      </c>
      <c r="BM2663">
        <v>2.1242002855179E-2</v>
      </c>
      <c r="BO2663">
        <v>1.8094131319000599</v>
      </c>
      <c r="BP2663">
        <v>5.3396114913167002E-2</v>
      </c>
      <c r="BQ2663">
        <v>0.34731303734487301</v>
      </c>
      <c r="BR2663">
        <v>25.860239849624101</v>
      </c>
      <c r="BS2663">
        <v>4.4386278797517303E-2</v>
      </c>
      <c r="BU2663">
        <v>2.0208149789057498E-8</v>
      </c>
    </row>
    <row r="2664" spans="3:73" x14ac:dyDescent="0.3">
      <c r="C2664">
        <v>93556</v>
      </c>
      <c r="D2664" t="s">
        <v>4001</v>
      </c>
      <c r="E2664" t="s">
        <v>655</v>
      </c>
      <c r="F2664" t="s">
        <v>3614</v>
      </c>
      <c r="G2664" t="s">
        <v>3624</v>
      </c>
      <c r="H2664" t="s">
        <v>3625</v>
      </c>
      <c r="I2664" t="s">
        <v>4002</v>
      </c>
      <c r="J2664">
        <v>2024</v>
      </c>
      <c r="K2664" t="s">
        <v>4062</v>
      </c>
      <c r="L2664">
        <v>84.969284000000002</v>
      </c>
      <c r="M2664">
        <v>21848900000</v>
      </c>
      <c r="N2664">
        <v>6377700000</v>
      </c>
      <c r="O2664">
        <v>290500000</v>
      </c>
      <c r="Q2664">
        <v>4536400000</v>
      </c>
      <c r="S2664">
        <v>2034300000</v>
      </c>
      <c r="U2664">
        <v>7905500000</v>
      </c>
      <c r="W2664">
        <v>4916900000</v>
      </c>
      <c r="X2664">
        <v>2437200000</v>
      </c>
      <c r="AA2664">
        <v>6103000000</v>
      </c>
      <c r="AB2664">
        <v>8719900000</v>
      </c>
      <c r="AD2664">
        <v>8343300000</v>
      </c>
      <c r="AE2664">
        <v>442300000</v>
      </c>
      <c r="AF2664">
        <v>154372933</v>
      </c>
      <c r="AH2664">
        <v>15365700000</v>
      </c>
      <c r="AK2664">
        <v>328800000</v>
      </c>
      <c r="AM2664">
        <v>-45200000</v>
      </c>
      <c r="AN2664">
        <v>294300000</v>
      </c>
      <c r="AO2664">
        <v>498600000</v>
      </c>
      <c r="AP2664">
        <v>589500000</v>
      </c>
      <c r="AQ2664">
        <v>1106900000</v>
      </c>
      <c r="AS2664">
        <v>426300000</v>
      </c>
      <c r="AT2664">
        <v>353900000</v>
      </c>
      <c r="AU2664">
        <v>394200000</v>
      </c>
      <c r="AV2664">
        <v>-1556700000</v>
      </c>
      <c r="AX2664">
        <v>491200000</v>
      </c>
      <c r="AY2664">
        <v>1.96</v>
      </c>
      <c r="AZ2664">
        <v>4637500000</v>
      </c>
      <c r="BB2664">
        <v>747700000</v>
      </c>
      <c r="BC2664">
        <v>1337200000</v>
      </c>
      <c r="BD2664">
        <v>8.7024997234099302E-2</v>
      </c>
      <c r="BE2664">
        <v>7.2037069577045004E-2</v>
      </c>
      <c r="BF2664">
        <v>4.9005251957281497E-2</v>
      </c>
      <c r="BI2664">
        <v>0.70327110289305195</v>
      </c>
      <c r="BJ2664">
        <v>2.5654542259708299E-2</v>
      </c>
      <c r="BK2664">
        <v>2.3031817619763501E-2</v>
      </c>
      <c r="BL2664">
        <v>3.1277196948290502</v>
      </c>
      <c r="BM2664">
        <v>2.13983092211875E-2</v>
      </c>
      <c r="BO2664">
        <v>1.49959887685519</v>
      </c>
      <c r="BP2664">
        <v>5.9081941873944999E-2</v>
      </c>
      <c r="BQ2664">
        <v>0.37448392279688397</v>
      </c>
      <c r="BR2664">
        <v>43.351675510204103</v>
      </c>
      <c r="BS2664">
        <v>3.3750387045723002E-2</v>
      </c>
      <c r="BU2664">
        <v>1.9098819555270099E-8</v>
      </c>
    </row>
    <row r="2665" spans="3:73" x14ac:dyDescent="0.3">
      <c r="C2665">
        <v>93556</v>
      </c>
      <c r="D2665" t="s">
        <v>4001</v>
      </c>
      <c r="E2665" t="s">
        <v>655</v>
      </c>
      <c r="F2665" t="s">
        <v>3614</v>
      </c>
      <c r="G2665" t="s">
        <v>3624</v>
      </c>
      <c r="H2665" t="s">
        <v>3625</v>
      </c>
      <c r="I2665" t="s">
        <v>4002</v>
      </c>
      <c r="J2665">
        <v>2023</v>
      </c>
      <c r="K2665" t="s">
        <v>4062</v>
      </c>
      <c r="L2665">
        <v>77.302642000000006</v>
      </c>
      <c r="M2665">
        <v>23663800000</v>
      </c>
      <c r="N2665">
        <v>7017300000</v>
      </c>
      <c r="O2665">
        <v>449400000</v>
      </c>
      <c r="Q2665">
        <v>4738600000</v>
      </c>
      <c r="S2665">
        <v>2169900000</v>
      </c>
      <c r="U2665">
        <v>7995900000</v>
      </c>
      <c r="W2665">
        <v>5883200000</v>
      </c>
      <c r="X2665">
        <v>2298900000</v>
      </c>
      <c r="AA2665">
        <v>6102100000</v>
      </c>
      <c r="AB2665">
        <v>9056100000</v>
      </c>
      <c r="AD2665">
        <v>8540200000</v>
      </c>
      <c r="AE2665">
        <v>442300000</v>
      </c>
      <c r="AF2665">
        <v>153620088</v>
      </c>
      <c r="AH2665">
        <v>15781100000</v>
      </c>
      <c r="AK2665">
        <v>362000000</v>
      </c>
      <c r="AM2665">
        <v>-94000000</v>
      </c>
      <c r="AN2665">
        <v>-310500000</v>
      </c>
      <c r="AO2665">
        <v>559400000</v>
      </c>
      <c r="AP2665">
        <v>625100000</v>
      </c>
      <c r="AQ2665">
        <v>1191300000</v>
      </c>
      <c r="AS2665">
        <v>432400000</v>
      </c>
      <c r="AT2665">
        <v>338700000</v>
      </c>
      <c r="AU2665">
        <v>-327700000</v>
      </c>
      <c r="AV2665">
        <v>-816000000</v>
      </c>
      <c r="AX2665">
        <v>482600000</v>
      </c>
      <c r="AY2665">
        <v>-2.0699999999999998</v>
      </c>
      <c r="AZ2665">
        <v>5299850000</v>
      </c>
      <c r="BB2665">
        <v>154900000</v>
      </c>
      <c r="BC2665">
        <v>780000000</v>
      </c>
      <c r="BD2665">
        <v>4.9426212367959098E-2</v>
      </c>
      <c r="BE2665">
        <v>7.5489034351217593E-2</v>
      </c>
      <c r="BF2665">
        <v>5.4026652134515303E-2</v>
      </c>
      <c r="BI2665">
        <v>0.66688782021484305</v>
      </c>
      <c r="BJ2665">
        <v>-2.0765345888436201E-2</v>
      </c>
      <c r="BK2665">
        <v>2.1462382216702301E-2</v>
      </c>
      <c r="BL2665">
        <v>3.51727192205492</v>
      </c>
      <c r="BM2665">
        <v>2.2938831893847701E-2</v>
      </c>
      <c r="BO2665">
        <v>0.27690382552735099</v>
      </c>
      <c r="BP2665">
        <v>7.6387000271960798E-2</v>
      </c>
      <c r="BQ2665">
        <v>0.38732322545553399</v>
      </c>
      <c r="BR2665">
        <v>-37.344271497584501</v>
      </c>
      <c r="BS2665">
        <v>-3.4286282174446001E-2</v>
      </c>
      <c r="BU2665">
        <v>-1.7669467976281199E-8</v>
      </c>
    </row>
    <row r="2666" spans="3:73" x14ac:dyDescent="0.3">
      <c r="C2666">
        <v>93556</v>
      </c>
      <c r="D2666" t="s">
        <v>4001</v>
      </c>
      <c r="E2666" t="s">
        <v>655</v>
      </c>
      <c r="F2666" t="s">
        <v>3614</v>
      </c>
      <c r="G2666" t="s">
        <v>3624</v>
      </c>
      <c r="H2666" t="s">
        <v>3625</v>
      </c>
      <c r="I2666" t="s">
        <v>4002</v>
      </c>
      <c r="J2666">
        <v>2022</v>
      </c>
      <c r="K2666" t="s">
        <v>4062</v>
      </c>
      <c r="L2666">
        <v>98.296728999999999</v>
      </c>
      <c r="M2666">
        <v>24963300000</v>
      </c>
      <c r="N2666">
        <v>7974700000</v>
      </c>
      <c r="O2666">
        <v>395600000</v>
      </c>
      <c r="Q2666">
        <v>5861100000</v>
      </c>
      <c r="S2666">
        <v>2353100000</v>
      </c>
      <c r="U2666">
        <v>8502700000</v>
      </c>
      <c r="W2666">
        <v>6569200000</v>
      </c>
      <c r="X2666">
        <v>2344400000</v>
      </c>
      <c r="AA2666">
        <v>5354100000</v>
      </c>
      <c r="AB2666">
        <v>9712100000</v>
      </c>
      <c r="AC2666">
        <v>2999600000</v>
      </c>
      <c r="AD2666">
        <v>9333300000</v>
      </c>
      <c r="AE2666">
        <v>442300000</v>
      </c>
      <c r="AF2666">
        <v>152983530</v>
      </c>
      <c r="AG2666">
        <v>753500000</v>
      </c>
      <c r="AH2666">
        <v>3986800000</v>
      </c>
      <c r="AK2666">
        <v>357400000</v>
      </c>
      <c r="AM2666">
        <v>-132400000</v>
      </c>
      <c r="AN2666">
        <v>1062500000</v>
      </c>
      <c r="AO2666">
        <v>338500000</v>
      </c>
      <c r="AP2666">
        <v>572200000</v>
      </c>
      <c r="AQ2666">
        <v>-1459500000</v>
      </c>
      <c r="AS2666">
        <v>369700000</v>
      </c>
      <c r="AT2666">
        <v>530400000</v>
      </c>
      <c r="AU2666">
        <v>3572600000</v>
      </c>
      <c r="AV2666">
        <v>-1971100000</v>
      </c>
      <c r="AX2666">
        <v>465800000</v>
      </c>
      <c r="AY2666">
        <v>-0.35</v>
      </c>
      <c r="AZ2666">
        <v>5653950000</v>
      </c>
      <c r="BB2666">
        <v>1268600000</v>
      </c>
      <c r="BC2666">
        <v>1840800000</v>
      </c>
      <c r="BD2666">
        <v>0.46172368817096399</v>
      </c>
      <c r="BE2666">
        <v>-0.366083074144677</v>
      </c>
      <c r="BF2666">
        <v>-0.499122102939701</v>
      </c>
      <c r="BG2666">
        <v>0.188998695695796</v>
      </c>
      <c r="BI2666">
        <v>0.159706449067231</v>
      </c>
      <c r="BJ2666">
        <v>0.89610715360690296</v>
      </c>
      <c r="BK2666">
        <v>0.13303902879502399</v>
      </c>
      <c r="BL2666">
        <v>-2.75169683257919</v>
      </c>
      <c r="BM2666">
        <v>8.96458312431022E-2</v>
      </c>
      <c r="BO2666">
        <v>3.7477104874446101</v>
      </c>
      <c r="BP2666">
        <v>6.0220422578091702E-2</v>
      </c>
      <c r="BQ2666">
        <v>0.32174389575595203</v>
      </c>
      <c r="BR2666">
        <v>-280.84779714285702</v>
      </c>
      <c r="BS2666">
        <v>0.10939961491335599</v>
      </c>
      <c r="BU2666">
        <v>-3.5423703575951601E-9</v>
      </c>
    </row>
    <row r="2667" spans="3:73" x14ac:dyDescent="0.3">
      <c r="C2667">
        <v>93556</v>
      </c>
      <c r="D2667" t="s">
        <v>4001</v>
      </c>
      <c r="E2667" t="s">
        <v>655</v>
      </c>
      <c r="F2667" t="s">
        <v>3614</v>
      </c>
      <c r="G2667" t="s">
        <v>3624</v>
      </c>
      <c r="H2667" t="s">
        <v>3625</v>
      </c>
      <c r="I2667" t="s">
        <v>4002</v>
      </c>
      <c r="J2667">
        <v>2021</v>
      </c>
      <c r="K2667" t="s">
        <v>4062</v>
      </c>
      <c r="L2667">
        <v>161.41661300000001</v>
      </c>
      <c r="M2667">
        <v>28180000000</v>
      </c>
      <c r="N2667">
        <v>8526400000</v>
      </c>
      <c r="O2667">
        <v>142300000</v>
      </c>
      <c r="Q2667">
        <v>5446800000</v>
      </c>
      <c r="S2667">
        <v>2347100000</v>
      </c>
      <c r="U2667">
        <v>8784200000</v>
      </c>
      <c r="W2667">
        <v>8767400000</v>
      </c>
      <c r="X2667">
        <v>3438900000</v>
      </c>
      <c r="AA2667">
        <v>4354900000</v>
      </c>
      <c r="AB2667">
        <v>11590500000</v>
      </c>
      <c r="AC2667">
        <v>1368100000</v>
      </c>
      <c r="AD2667">
        <v>8742400000</v>
      </c>
      <c r="AE2667">
        <v>442300000</v>
      </c>
      <c r="AF2667">
        <v>163328776</v>
      </c>
      <c r="AG2667">
        <v>1152500000</v>
      </c>
      <c r="AH2667">
        <v>4068300000</v>
      </c>
      <c r="AK2667">
        <v>276300000</v>
      </c>
      <c r="AM2667">
        <v>61400000</v>
      </c>
      <c r="AN2667">
        <v>1689200000</v>
      </c>
      <c r="AO2667">
        <v>185400000</v>
      </c>
      <c r="AP2667">
        <v>577100000</v>
      </c>
      <c r="AQ2667">
        <v>663100000</v>
      </c>
      <c r="AT2667">
        <v>519100000</v>
      </c>
      <c r="AU2667">
        <v>-2623800000</v>
      </c>
      <c r="AV2667">
        <v>918700000</v>
      </c>
      <c r="AX2667">
        <v>474800000</v>
      </c>
      <c r="AY2667">
        <v>2.06</v>
      </c>
      <c r="AZ2667">
        <v>4092100000</v>
      </c>
      <c r="BB2667">
        <v>1936000000</v>
      </c>
      <c r="BC2667">
        <v>2513100000</v>
      </c>
      <c r="BD2667">
        <v>0.61772730624585204</v>
      </c>
      <c r="BE2667">
        <v>0.162991913084089</v>
      </c>
      <c r="BF2667">
        <v>3.5395619792050699E-2</v>
      </c>
      <c r="BG2667">
        <v>0.28328785979401699</v>
      </c>
      <c r="BI2667">
        <v>0.14436834634492501</v>
      </c>
      <c r="BJ2667">
        <v>-0.64493768896099102</v>
      </c>
      <c r="BK2667">
        <v>0.127596293292038</v>
      </c>
      <c r="BL2667">
        <v>1.2774031978424201</v>
      </c>
      <c r="BM2667">
        <v>6.7915345475997299E-2</v>
      </c>
      <c r="BO2667">
        <v>10.4422869471413</v>
      </c>
      <c r="BP2667">
        <v>1.6230581472272299E-2</v>
      </c>
      <c r="BQ2667">
        <v>0.35125578848917599</v>
      </c>
      <c r="BR2667">
        <v>78.357579126213594</v>
      </c>
      <c r="BS2667">
        <v>0.145740045727104</v>
      </c>
      <c r="BU2667">
        <v>2.86888592191881E-8</v>
      </c>
    </row>
    <row r="2668" spans="3:73" x14ac:dyDescent="0.3">
      <c r="C2668">
        <v>93556</v>
      </c>
      <c r="D2668" t="s">
        <v>4001</v>
      </c>
      <c r="E2668" t="s">
        <v>655</v>
      </c>
      <c r="F2668" t="s">
        <v>3614</v>
      </c>
      <c r="G2668" t="s">
        <v>3624</v>
      </c>
      <c r="H2668" t="s">
        <v>3625</v>
      </c>
      <c r="I2668" t="s">
        <v>4002</v>
      </c>
      <c r="J2668">
        <v>2020</v>
      </c>
      <c r="K2668" t="s">
        <v>4062</v>
      </c>
      <c r="L2668">
        <v>115.56838999999999</v>
      </c>
      <c r="M2668">
        <v>23566300000</v>
      </c>
      <c r="N2668">
        <v>6036000000</v>
      </c>
      <c r="O2668">
        <v>1381000000</v>
      </c>
      <c r="Q2668">
        <v>2737400000</v>
      </c>
      <c r="S2668">
        <v>2053800000</v>
      </c>
      <c r="U2668">
        <v>10038100000</v>
      </c>
      <c r="W2668">
        <v>4558300000</v>
      </c>
      <c r="X2668">
        <v>2446400000</v>
      </c>
      <c r="Y2668">
        <v>207600000</v>
      </c>
      <c r="AA2668">
        <v>4245400000</v>
      </c>
      <c r="AB2668">
        <v>11059600000</v>
      </c>
      <c r="AC2668">
        <v>1549300000</v>
      </c>
      <c r="AD2668">
        <v>7547600000</v>
      </c>
      <c r="AE2668">
        <v>442300000</v>
      </c>
      <c r="AF2668">
        <v>160752262</v>
      </c>
      <c r="AG2668">
        <v>1555800000</v>
      </c>
      <c r="AH2668">
        <v>4407600000</v>
      </c>
      <c r="AJ2668">
        <v>2176000000</v>
      </c>
      <c r="AK2668">
        <v>211000000</v>
      </c>
      <c r="AM2668">
        <v>41400000</v>
      </c>
      <c r="AN2668">
        <v>1233800000</v>
      </c>
      <c r="AO2668">
        <v>223100000</v>
      </c>
      <c r="AP2668">
        <v>376500000</v>
      </c>
      <c r="AQ2668">
        <v>2022100000</v>
      </c>
      <c r="AT2668">
        <v>348100000</v>
      </c>
      <c r="AU2668">
        <v>-1577100000</v>
      </c>
      <c r="AV2668">
        <v>615900000</v>
      </c>
      <c r="AX2668">
        <v>431800000</v>
      </c>
      <c r="AY2668">
        <v>2.92</v>
      </c>
      <c r="AZ2668">
        <v>2496200000</v>
      </c>
      <c r="BA2668">
        <v>0.49369271258734898</v>
      </c>
      <c r="BB2668">
        <v>1498300000</v>
      </c>
      <c r="BC2668">
        <v>1874800000</v>
      </c>
      <c r="BD2668">
        <v>0.42535620292222498</v>
      </c>
      <c r="BE2668">
        <v>0.45877575097558798</v>
      </c>
      <c r="BF2668">
        <v>0.37979852981214302</v>
      </c>
      <c r="BG2668">
        <v>0.352981214266267</v>
      </c>
      <c r="BI2668">
        <v>0.18702978405604601</v>
      </c>
      <c r="BJ2668">
        <v>-0.35781377620473698</v>
      </c>
      <c r="BK2668">
        <v>7.8977221163444994E-2</v>
      </c>
      <c r="BL2668">
        <v>5.8089629416834203</v>
      </c>
      <c r="BM2668">
        <v>4.78718577003358E-2</v>
      </c>
      <c r="BO2668">
        <v>6.7158225011205701</v>
      </c>
      <c r="BP2668">
        <v>0.302963824232718</v>
      </c>
      <c r="BQ2668">
        <v>0.723646973652458</v>
      </c>
      <c r="BR2668">
        <v>39.578215753424701</v>
      </c>
      <c r="BS2668">
        <v>0.11155918839741</v>
      </c>
      <c r="BU2668">
        <v>3.05128303736121E-8</v>
      </c>
    </row>
    <row r="2669" spans="3:73" x14ac:dyDescent="0.3">
      <c r="C2669">
        <v>93556</v>
      </c>
      <c r="D2669" t="s">
        <v>4001</v>
      </c>
      <c r="E2669" t="s">
        <v>655</v>
      </c>
      <c r="F2669" t="s">
        <v>3614</v>
      </c>
      <c r="G2669" t="s">
        <v>3624</v>
      </c>
      <c r="H2669" t="s">
        <v>3625</v>
      </c>
      <c r="I2669" t="s">
        <v>4002</v>
      </c>
      <c r="J2669">
        <v>2019</v>
      </c>
      <c r="K2669" t="s">
        <v>4062</v>
      </c>
      <c r="L2669">
        <v>114.523262</v>
      </c>
      <c r="M2669">
        <v>20596600000</v>
      </c>
      <c r="N2669">
        <v>4456600000</v>
      </c>
      <c r="O2669">
        <v>297700000</v>
      </c>
      <c r="Q2669">
        <v>2255000000</v>
      </c>
      <c r="S2669">
        <v>1959500000</v>
      </c>
      <c r="U2669">
        <v>9237500000</v>
      </c>
      <c r="W2669">
        <v>4405700000</v>
      </c>
      <c r="X2669">
        <v>2087800000</v>
      </c>
      <c r="Y2669">
        <v>209800000</v>
      </c>
      <c r="AB2669">
        <v>9136300000</v>
      </c>
      <c r="AC2669">
        <v>2184800000</v>
      </c>
      <c r="AD2669">
        <v>6772800000</v>
      </c>
      <c r="AE2669">
        <v>442300000</v>
      </c>
      <c r="AF2669">
        <v>153506409</v>
      </c>
      <c r="AG2669">
        <v>1160600000</v>
      </c>
      <c r="AH2669">
        <v>3714200000</v>
      </c>
      <c r="AJ2669">
        <v>1994000000</v>
      </c>
      <c r="AK2669">
        <v>255200000</v>
      </c>
      <c r="AM2669">
        <v>160800000</v>
      </c>
      <c r="AN2669">
        <v>199100000</v>
      </c>
      <c r="AO2669">
        <v>284300000</v>
      </c>
      <c r="AP2669">
        <v>372800000</v>
      </c>
      <c r="AQ2669">
        <v>1505700000</v>
      </c>
      <c r="AT2669">
        <v>424700000</v>
      </c>
      <c r="AU2669">
        <v>-1208600000</v>
      </c>
      <c r="AV2669">
        <v>-292500000</v>
      </c>
      <c r="AX2669">
        <v>402000000</v>
      </c>
      <c r="AY2669">
        <v>1.34</v>
      </c>
      <c r="BA2669">
        <v>0.53685854288945101</v>
      </c>
      <c r="BB2669">
        <v>644200000</v>
      </c>
      <c r="BC2669">
        <v>1017000000</v>
      </c>
      <c r="BD2669">
        <v>0.27381401109256398</v>
      </c>
      <c r="BE2669">
        <v>0.40539012438748601</v>
      </c>
      <c r="BF2669">
        <v>0.291045177965645</v>
      </c>
      <c r="BG2669">
        <v>0.31247644176404099</v>
      </c>
      <c r="BI2669">
        <v>0.18033073419884799</v>
      </c>
      <c r="BJ2669">
        <v>-0.325399816918852</v>
      </c>
      <c r="BK2669">
        <v>0.114344946421841</v>
      </c>
      <c r="BL2669">
        <v>3.5453261125500402</v>
      </c>
      <c r="BM2669">
        <v>6.8709277906413194E-2</v>
      </c>
      <c r="BO2669">
        <v>2.2659162856137902</v>
      </c>
      <c r="BP2669">
        <v>6.7571555030982597E-2</v>
      </c>
      <c r="BQ2669">
        <v>0.49971627664162299</v>
      </c>
      <c r="BR2669">
        <v>85.465120895522404</v>
      </c>
      <c r="BS2669">
        <v>2.17921915874041E-2</v>
      </c>
      <c r="BU2669">
        <v>1.6796862086402599E-8</v>
      </c>
    </row>
    <row r="2670" spans="3:73" x14ac:dyDescent="0.3">
      <c r="C2670">
        <v>93556</v>
      </c>
      <c r="D2670" t="s">
        <v>4001</v>
      </c>
      <c r="E2670" t="s">
        <v>655</v>
      </c>
      <c r="F2670" t="s">
        <v>3614</v>
      </c>
      <c r="G2670" t="s">
        <v>3624</v>
      </c>
      <c r="H2670" t="s">
        <v>3625</v>
      </c>
      <c r="I2670" t="s">
        <v>4002</v>
      </c>
      <c r="J2670">
        <v>2018</v>
      </c>
      <c r="K2670" t="s">
        <v>4062</v>
      </c>
      <c r="L2670">
        <v>112.720151</v>
      </c>
    </row>
    <row r="2671" spans="3:73" x14ac:dyDescent="0.3">
      <c r="C2671">
        <v>93556</v>
      </c>
      <c r="D2671" t="s">
        <v>4001</v>
      </c>
      <c r="E2671" t="s">
        <v>655</v>
      </c>
      <c r="F2671" t="s">
        <v>3614</v>
      </c>
      <c r="G2671" t="s">
        <v>3624</v>
      </c>
      <c r="H2671" t="s">
        <v>3625</v>
      </c>
      <c r="I2671" t="s">
        <v>4002</v>
      </c>
      <c r="J2671">
        <v>2017</v>
      </c>
      <c r="K2671" t="s">
        <v>4062</v>
      </c>
      <c r="L2671">
        <v>111.78290200000001</v>
      </c>
      <c r="M2671">
        <v>19408000000</v>
      </c>
      <c r="N2671">
        <v>4569400000</v>
      </c>
      <c r="O2671">
        <v>288700000</v>
      </c>
      <c r="Q2671">
        <v>2373500000</v>
      </c>
      <c r="S2671">
        <v>1915200000</v>
      </c>
      <c r="U2671">
        <v>8956700000</v>
      </c>
      <c r="W2671">
        <v>4001600000</v>
      </c>
      <c r="X2671">
        <v>2233200000</v>
      </c>
      <c r="Y2671">
        <v>202000000</v>
      </c>
      <c r="AB2671">
        <v>7836200000</v>
      </c>
      <c r="AC2671">
        <v>2371300000</v>
      </c>
      <c r="AD2671">
        <v>6219000000</v>
      </c>
      <c r="AE2671">
        <v>442300000</v>
      </c>
      <c r="AF2671">
        <v>151302450</v>
      </c>
      <c r="AG2671">
        <v>1159900000</v>
      </c>
      <c r="AH2671">
        <v>3634700000</v>
      </c>
      <c r="AJ2671">
        <v>1882200000</v>
      </c>
      <c r="AK2671">
        <v>275800000</v>
      </c>
      <c r="AM2671">
        <v>416300000</v>
      </c>
      <c r="AN2671">
        <v>-106800000</v>
      </c>
      <c r="AO2671">
        <v>277900000</v>
      </c>
      <c r="AP2671">
        <v>331200000</v>
      </c>
      <c r="AQ2671">
        <v>1260900000</v>
      </c>
      <c r="AT2671">
        <v>492100000</v>
      </c>
      <c r="AU2671">
        <v>-989100000</v>
      </c>
      <c r="AV2671">
        <v>-561600000</v>
      </c>
      <c r="AX2671">
        <v>384900000</v>
      </c>
      <c r="AY2671">
        <v>-0.72</v>
      </c>
      <c r="BA2671">
        <v>0.51784191267504898</v>
      </c>
      <c r="BB2671">
        <v>587400000</v>
      </c>
      <c r="BC2671">
        <v>918600000</v>
      </c>
      <c r="BD2671">
        <v>0.252730624260599</v>
      </c>
      <c r="BE2671">
        <v>0.34690620959088803</v>
      </c>
      <c r="BF2671">
        <v>0.21151676892178201</v>
      </c>
      <c r="BG2671">
        <v>0.31911849671224601</v>
      </c>
      <c r="BI2671">
        <v>0.18727844187963699</v>
      </c>
      <c r="BJ2671">
        <v>-0.27212699810163099</v>
      </c>
      <c r="BK2671">
        <v>0.13538944066910599</v>
      </c>
      <c r="BL2671">
        <v>2.5622840885998799</v>
      </c>
      <c r="BM2671">
        <v>7.5879714969598597E-2</v>
      </c>
      <c r="BO2671">
        <v>2.1137099676142501</v>
      </c>
      <c r="BP2671">
        <v>7.21461415433826E-2</v>
      </c>
      <c r="BQ2671">
        <v>0.54875549780087995</v>
      </c>
      <c r="BR2671">
        <v>-155.254030555556</v>
      </c>
      <c r="BS2671">
        <v>-1.3629054899058199E-2</v>
      </c>
      <c r="BU2671">
        <v>-1.0270754886296901E-8</v>
      </c>
    </row>
    <row r="2672" spans="3:73" x14ac:dyDescent="0.3">
      <c r="C2672">
        <v>795403</v>
      </c>
      <c r="D2672" t="s">
        <v>4058</v>
      </c>
      <c r="E2672" t="s">
        <v>213</v>
      </c>
      <c r="F2672" t="s">
        <v>3614</v>
      </c>
      <c r="G2672" t="s">
        <v>3745</v>
      </c>
      <c r="H2672" t="s">
        <v>3746</v>
      </c>
      <c r="I2672" t="s">
        <v>4059</v>
      </c>
      <c r="J2672">
        <v>2026</v>
      </c>
      <c r="K2672" t="s">
        <v>4062</v>
      </c>
      <c r="L2672">
        <v>305.02707199999998</v>
      </c>
    </row>
    <row r="2673" spans="3:73" x14ac:dyDescent="0.3">
      <c r="C2673">
        <v>795403</v>
      </c>
      <c r="D2673" t="s">
        <v>4058</v>
      </c>
      <c r="E2673" t="s">
        <v>213</v>
      </c>
      <c r="F2673" t="s">
        <v>3614</v>
      </c>
      <c r="G2673" t="s">
        <v>3745</v>
      </c>
      <c r="H2673" t="s">
        <v>3746</v>
      </c>
      <c r="I2673" t="s">
        <v>4059</v>
      </c>
      <c r="J2673">
        <v>2025</v>
      </c>
      <c r="K2673" t="s">
        <v>4062</v>
      </c>
      <c r="L2673">
        <v>243.23546400000001</v>
      </c>
      <c r="M2673">
        <v>2881200000</v>
      </c>
      <c r="N2673">
        <v>1286100000</v>
      </c>
      <c r="O2673">
        <v>405500000</v>
      </c>
      <c r="P2673">
        <v>294000000</v>
      </c>
      <c r="Q2673">
        <v>524300000</v>
      </c>
      <c r="S2673">
        <v>297100000</v>
      </c>
      <c r="T2673">
        <v>294600000</v>
      </c>
      <c r="U2673">
        <v>859000000</v>
      </c>
      <c r="W2673">
        <v>512400000</v>
      </c>
      <c r="X2673">
        <v>182200000</v>
      </c>
      <c r="AB2673">
        <v>2027700000</v>
      </c>
      <c r="AD2673">
        <v>1431300000</v>
      </c>
      <c r="AG2673">
        <v>1206000000</v>
      </c>
      <c r="AJ2673">
        <v>448100000</v>
      </c>
      <c r="AK2673">
        <v>73500000</v>
      </c>
      <c r="AM2673">
        <v>105000000</v>
      </c>
      <c r="AN2673">
        <v>340800000</v>
      </c>
      <c r="AO2673">
        <v>10800000</v>
      </c>
      <c r="AQ2673">
        <v>402000000</v>
      </c>
      <c r="AS2673">
        <v>56800000</v>
      </c>
      <c r="AU2673">
        <v>-302800000</v>
      </c>
      <c r="AV2673">
        <v>-96900000</v>
      </c>
      <c r="AY2673">
        <v>10.17</v>
      </c>
      <c r="AZ2673">
        <v>458200000</v>
      </c>
      <c r="BB2673">
        <v>456600000</v>
      </c>
      <c r="BC2673">
        <v>456600000</v>
      </c>
      <c r="BO2673">
        <v>42.2777777777778</v>
      </c>
      <c r="BP2673">
        <v>0.79137392661982797</v>
      </c>
      <c r="BQ2673">
        <v>1.48672911787666</v>
      </c>
      <c r="BR2673">
        <v>23.916958112094399</v>
      </c>
      <c r="BS2673">
        <v>0.16807220002959</v>
      </c>
      <c r="BU2673">
        <v>1.2199559446071901E-6</v>
      </c>
    </row>
    <row r="2674" spans="3:73" x14ac:dyDescent="0.3">
      <c r="C2674">
        <v>795403</v>
      </c>
      <c r="D2674" t="s">
        <v>4058</v>
      </c>
      <c r="E2674" t="s">
        <v>213</v>
      </c>
      <c r="F2674" t="s">
        <v>3614</v>
      </c>
      <c r="G2674" t="s">
        <v>3745</v>
      </c>
      <c r="H2674" t="s">
        <v>3746</v>
      </c>
      <c r="I2674" t="s">
        <v>4059</v>
      </c>
      <c r="J2674">
        <v>2024</v>
      </c>
      <c r="K2674" t="s">
        <v>4062</v>
      </c>
      <c r="L2674">
        <v>197.45661999999999</v>
      </c>
      <c r="M2674">
        <v>2397000000</v>
      </c>
      <c r="N2674">
        <v>1083500000</v>
      </c>
      <c r="O2674">
        <v>386900000</v>
      </c>
      <c r="P2674">
        <v>253200000</v>
      </c>
      <c r="Q2674">
        <v>392100000</v>
      </c>
      <c r="S2674">
        <v>254800000</v>
      </c>
      <c r="T2674">
        <v>235000000</v>
      </c>
      <c r="U2674">
        <v>715000000</v>
      </c>
      <c r="W2674">
        <v>417900000</v>
      </c>
      <c r="X2674">
        <v>148000000</v>
      </c>
      <c r="AB2674">
        <v>1707900000</v>
      </c>
      <c r="AD2674">
        <v>1184800000</v>
      </c>
      <c r="AG2674">
        <v>1062000000</v>
      </c>
      <c r="AJ2674">
        <v>390400000</v>
      </c>
      <c r="AK2674">
        <v>70400000</v>
      </c>
      <c r="AM2674">
        <v>94800000</v>
      </c>
      <c r="AN2674">
        <v>291200000</v>
      </c>
      <c r="AO2674">
        <v>14700000</v>
      </c>
      <c r="AQ2674">
        <v>361100000</v>
      </c>
      <c r="AS2674">
        <v>54400000</v>
      </c>
      <c r="AU2674">
        <v>-124700000</v>
      </c>
      <c r="AV2674">
        <v>-190500000</v>
      </c>
      <c r="AY2674">
        <v>8.6999999999999993</v>
      </c>
      <c r="AZ2674">
        <v>395700000</v>
      </c>
      <c r="BB2674">
        <v>400700000</v>
      </c>
      <c r="BC2674">
        <v>400700000</v>
      </c>
      <c r="BO2674">
        <v>27.2585034013605</v>
      </c>
      <c r="BP2674">
        <v>0.92581957406077997</v>
      </c>
      <c r="BQ2674">
        <v>1.6544627901411799</v>
      </c>
      <c r="BR2674">
        <v>22.696163218390801</v>
      </c>
      <c r="BS2674">
        <v>0.17050178581884201</v>
      </c>
      <c r="BU2674">
        <v>1.0058390971368299E-6</v>
      </c>
    </row>
    <row r="2675" spans="3:73" x14ac:dyDescent="0.3">
      <c r="C2675">
        <v>795403</v>
      </c>
      <c r="D2675" t="s">
        <v>4058</v>
      </c>
      <c r="E2675" t="s">
        <v>213</v>
      </c>
      <c r="F2675" t="s">
        <v>3614</v>
      </c>
      <c r="G2675" t="s">
        <v>3745</v>
      </c>
      <c r="H2675" t="s">
        <v>3746</v>
      </c>
      <c r="I2675" t="s">
        <v>4059</v>
      </c>
      <c r="J2675">
        <v>2023</v>
      </c>
      <c r="K2675" t="s">
        <v>4062</v>
      </c>
      <c r="L2675">
        <v>171.49247500000001</v>
      </c>
      <c r="M2675">
        <v>2309400000</v>
      </c>
      <c r="N2675">
        <v>1061000000</v>
      </c>
      <c r="O2675">
        <v>350100000</v>
      </c>
      <c r="P2675">
        <v>259800000</v>
      </c>
      <c r="Q2675">
        <v>399300000</v>
      </c>
      <c r="S2675">
        <v>248200000</v>
      </c>
      <c r="T2675">
        <v>216100000</v>
      </c>
      <c r="U2675">
        <v>693000000</v>
      </c>
      <c r="W2675">
        <v>405800000</v>
      </c>
      <c r="X2675">
        <v>131800000</v>
      </c>
      <c r="AB2675">
        <v>1513300000</v>
      </c>
      <c r="AD2675">
        <v>979100000</v>
      </c>
      <c r="AG2675">
        <v>960900000</v>
      </c>
      <c r="AJ2675">
        <v>350900000</v>
      </c>
      <c r="AK2675">
        <v>67100000</v>
      </c>
      <c r="AM2675">
        <v>87400000</v>
      </c>
      <c r="AN2675">
        <v>262100000</v>
      </c>
      <c r="AO2675">
        <v>8200000</v>
      </c>
      <c r="AQ2675">
        <v>310800000</v>
      </c>
      <c r="AS2675">
        <v>43300000</v>
      </c>
      <c r="AU2675">
        <v>-343100000</v>
      </c>
      <c r="AV2675">
        <v>69000000</v>
      </c>
      <c r="AY2675">
        <v>7.85</v>
      </c>
      <c r="AZ2675">
        <v>387450000</v>
      </c>
      <c r="BB2675">
        <v>357700000</v>
      </c>
      <c r="BC2675">
        <v>357700000</v>
      </c>
      <c r="BO2675">
        <v>43.621951219512198</v>
      </c>
      <c r="BP2675">
        <v>0.862740266140956</v>
      </c>
      <c r="BQ2675">
        <v>1.63060620995564</v>
      </c>
      <c r="BR2675">
        <v>21.846175159235699</v>
      </c>
      <c r="BS2675">
        <v>0.173197647525276</v>
      </c>
      <c r="BU2675">
        <v>8.8958959145575895E-7</v>
      </c>
    </row>
    <row r="2676" spans="3:73" x14ac:dyDescent="0.3">
      <c r="C2676">
        <v>795403</v>
      </c>
      <c r="D2676" t="s">
        <v>4058</v>
      </c>
      <c r="E2676" t="s">
        <v>213</v>
      </c>
      <c r="F2676" t="s">
        <v>3614</v>
      </c>
      <c r="G2676" t="s">
        <v>3745</v>
      </c>
      <c r="H2676" t="s">
        <v>3746</v>
      </c>
      <c r="I2676" t="s">
        <v>4059</v>
      </c>
      <c r="J2676">
        <v>2022</v>
      </c>
      <c r="K2676" t="s">
        <v>4062</v>
      </c>
      <c r="L2676">
        <v>138.26155199999999</v>
      </c>
      <c r="M2676">
        <v>1930900000</v>
      </c>
      <c r="N2676">
        <v>950600000</v>
      </c>
      <c r="O2676">
        <v>310800000</v>
      </c>
      <c r="P2676">
        <v>233800000</v>
      </c>
      <c r="Q2676">
        <v>375600000</v>
      </c>
      <c r="S2676">
        <v>196800000</v>
      </c>
      <c r="T2676">
        <v>113700000</v>
      </c>
      <c r="U2676">
        <v>592400000</v>
      </c>
      <c r="W2676">
        <v>378700000</v>
      </c>
      <c r="X2676">
        <v>134300000</v>
      </c>
      <c r="AB2676">
        <v>1300600000</v>
      </c>
      <c r="AD2676">
        <v>795300000</v>
      </c>
      <c r="AG2676">
        <v>874300000</v>
      </c>
      <c r="AJ2676">
        <v>315000000</v>
      </c>
      <c r="AK2676">
        <v>59400000</v>
      </c>
      <c r="AM2676">
        <v>56100000</v>
      </c>
      <c r="AN2676">
        <v>251500000</v>
      </c>
      <c r="AO2676">
        <v>7000000</v>
      </c>
      <c r="AQ2676">
        <v>224000000</v>
      </c>
      <c r="AS2676">
        <v>39700000</v>
      </c>
      <c r="AU2676">
        <v>-22900000</v>
      </c>
      <c r="AV2676">
        <v>-121700000</v>
      </c>
      <c r="AY2676">
        <v>7.51</v>
      </c>
      <c r="AZ2676">
        <v>373150000</v>
      </c>
      <c r="BB2676">
        <v>314600000</v>
      </c>
      <c r="BC2676">
        <v>314600000</v>
      </c>
      <c r="BO2676">
        <v>44.9428571428571</v>
      </c>
      <c r="BP2676">
        <v>0.82070240295748598</v>
      </c>
      <c r="BQ2676">
        <v>1.51835225772379</v>
      </c>
      <c r="BR2676">
        <v>18.4103264980027</v>
      </c>
      <c r="BS2676">
        <v>0.19337228971244</v>
      </c>
      <c r="BU2676">
        <v>7.9835787753344604E-7</v>
      </c>
    </row>
    <row r="2677" spans="3:73" x14ac:dyDescent="0.3">
      <c r="C2677">
        <v>795403</v>
      </c>
      <c r="D2677" t="s">
        <v>4058</v>
      </c>
      <c r="E2677" t="s">
        <v>213</v>
      </c>
      <c r="F2677" t="s">
        <v>3614</v>
      </c>
      <c r="G2677" t="s">
        <v>3745</v>
      </c>
      <c r="H2677" t="s">
        <v>3746</v>
      </c>
      <c r="I2677" t="s">
        <v>4059</v>
      </c>
      <c r="J2677">
        <v>2021</v>
      </c>
      <c r="K2677" t="s">
        <v>4062</v>
      </c>
      <c r="L2677">
        <v>143.582964</v>
      </c>
      <c r="M2677">
        <v>1855600000</v>
      </c>
      <c r="N2677">
        <v>861500000</v>
      </c>
      <c r="O2677">
        <v>242000000</v>
      </c>
      <c r="P2677">
        <v>220900000</v>
      </c>
      <c r="Q2677">
        <v>370700000</v>
      </c>
      <c r="S2677">
        <v>200700000</v>
      </c>
      <c r="T2677">
        <v>128600000</v>
      </c>
      <c r="U2677">
        <v>600700000</v>
      </c>
      <c r="W2677">
        <v>408500000</v>
      </c>
      <c r="X2677">
        <v>143400000</v>
      </c>
      <c r="AB2677">
        <v>1173200000</v>
      </c>
      <c r="AD2677">
        <v>665900000</v>
      </c>
      <c r="AG2677">
        <v>767100000</v>
      </c>
      <c r="AJ2677">
        <v>239600000</v>
      </c>
      <c r="AK2677">
        <v>45600000</v>
      </c>
      <c r="AM2677">
        <v>68400000</v>
      </c>
      <c r="AN2677">
        <v>165700000</v>
      </c>
      <c r="AO2677">
        <v>6300000</v>
      </c>
      <c r="AQ2677">
        <v>180800000</v>
      </c>
      <c r="AS2677">
        <v>45100000</v>
      </c>
      <c r="AU2677">
        <v>-30700000</v>
      </c>
      <c r="AV2677">
        <v>-118600000</v>
      </c>
      <c r="AY2677">
        <v>4.9000000000000004</v>
      </c>
      <c r="AZ2677">
        <v>317150000</v>
      </c>
      <c r="BB2677">
        <v>240400000</v>
      </c>
      <c r="BC2677">
        <v>240400000</v>
      </c>
      <c r="BO2677">
        <v>38.158730158730201</v>
      </c>
      <c r="BP2677">
        <v>0.59241126070991401</v>
      </c>
      <c r="BQ2677">
        <v>1.2014687882496899</v>
      </c>
      <c r="BR2677">
        <v>29.302645714285699</v>
      </c>
      <c r="BS2677">
        <v>0.14123764064098199</v>
      </c>
      <c r="BU2677">
        <v>5.9969018377088301E-7</v>
      </c>
    </row>
    <row r="2678" spans="3:73" x14ac:dyDescent="0.3">
      <c r="C2678">
        <v>795403</v>
      </c>
      <c r="D2678" t="s">
        <v>4058</v>
      </c>
      <c r="E2678" t="s">
        <v>213</v>
      </c>
      <c r="F2678" t="s">
        <v>3614</v>
      </c>
      <c r="G2678" t="s">
        <v>3745</v>
      </c>
      <c r="H2678" t="s">
        <v>3746</v>
      </c>
      <c r="I2678" t="s">
        <v>4059</v>
      </c>
      <c r="J2678">
        <v>2020</v>
      </c>
      <c r="K2678" t="s">
        <v>4062</v>
      </c>
      <c r="L2678">
        <v>91.385052999999999</v>
      </c>
      <c r="M2678">
        <v>1738200000</v>
      </c>
      <c r="N2678">
        <v>709500000</v>
      </c>
      <c r="O2678">
        <v>218900000</v>
      </c>
      <c r="P2678">
        <v>197600000</v>
      </c>
      <c r="Q2678">
        <v>263600000</v>
      </c>
      <c r="S2678">
        <v>212300000</v>
      </c>
      <c r="T2678">
        <v>141800000</v>
      </c>
      <c r="U2678">
        <v>602400000</v>
      </c>
      <c r="W2678">
        <v>312800000</v>
      </c>
      <c r="X2678">
        <v>110100000</v>
      </c>
      <c r="AA2678">
        <v>200000000</v>
      </c>
      <c r="AB2678">
        <v>1069800000</v>
      </c>
      <c r="AD2678">
        <v>560100000</v>
      </c>
      <c r="AG2678">
        <v>169200000</v>
      </c>
      <c r="AJ2678">
        <v>181100000</v>
      </c>
      <c r="AK2678">
        <v>42200000</v>
      </c>
      <c r="AM2678">
        <v>52700000</v>
      </c>
      <c r="AN2678">
        <v>114300000</v>
      </c>
      <c r="AO2678">
        <v>13300000</v>
      </c>
      <c r="AQ2678">
        <v>228800000</v>
      </c>
      <c r="AS2678">
        <v>46500000</v>
      </c>
      <c r="AU2678">
        <v>-54800000</v>
      </c>
      <c r="AV2678">
        <v>-181900000</v>
      </c>
      <c r="AY2678">
        <v>0.86</v>
      </c>
      <c r="AZ2678">
        <v>266850000</v>
      </c>
      <c r="BB2678">
        <v>180300000</v>
      </c>
      <c r="BC2678">
        <v>180300000</v>
      </c>
      <c r="BO2678">
        <v>13.5563909774436</v>
      </c>
      <c r="BP2678">
        <v>0.69980818414322299</v>
      </c>
      <c r="BQ2678">
        <v>1.4255115089514101</v>
      </c>
      <c r="BR2678">
        <v>106.261689534884</v>
      </c>
      <c r="BS2678">
        <v>0.106842400448682</v>
      </c>
      <c r="BU2678">
        <v>7.3463400243036102E-8</v>
      </c>
    </row>
    <row r="2679" spans="3:73" x14ac:dyDescent="0.3">
      <c r="C2679">
        <v>795403</v>
      </c>
      <c r="D2679" t="s">
        <v>4058</v>
      </c>
      <c r="E2679" t="s">
        <v>213</v>
      </c>
      <c r="F2679" t="s">
        <v>3614</v>
      </c>
      <c r="G2679" t="s">
        <v>3745</v>
      </c>
      <c r="H2679" t="s">
        <v>3746</v>
      </c>
      <c r="I2679" t="s">
        <v>4059</v>
      </c>
      <c r="J2679">
        <v>2019</v>
      </c>
      <c r="K2679" t="s">
        <v>4062</v>
      </c>
      <c r="L2679">
        <v>83.310051000000001</v>
      </c>
      <c r="M2679">
        <v>1723100000</v>
      </c>
      <c r="N2679">
        <v>734900000</v>
      </c>
      <c r="O2679">
        <v>219700000</v>
      </c>
      <c r="P2679">
        <v>219800000</v>
      </c>
      <c r="Q2679">
        <v>270100000</v>
      </c>
      <c r="S2679">
        <v>200000000</v>
      </c>
      <c r="T2679">
        <v>151400000</v>
      </c>
      <c r="U2679">
        <v>581100000</v>
      </c>
      <c r="W2679">
        <v>419300000</v>
      </c>
      <c r="X2679">
        <v>123300000</v>
      </c>
      <c r="AA2679">
        <v>310000000</v>
      </c>
      <c r="AB2679">
        <v>978000000</v>
      </c>
      <c r="AD2679">
        <v>513900000</v>
      </c>
      <c r="AG2679">
        <v>170100000</v>
      </c>
      <c r="AJ2679">
        <v>197100000</v>
      </c>
      <c r="AK2679">
        <v>39600000</v>
      </c>
      <c r="AM2679">
        <v>52400000</v>
      </c>
      <c r="AN2679">
        <v>131500000</v>
      </c>
      <c r="AO2679">
        <v>14100000</v>
      </c>
      <c r="AQ2679">
        <v>194000000</v>
      </c>
      <c r="AS2679">
        <v>46600000</v>
      </c>
      <c r="AU2679">
        <v>-71800000</v>
      </c>
      <c r="AV2679">
        <v>-105600000</v>
      </c>
      <c r="AY2679">
        <v>0.94</v>
      </c>
      <c r="AZ2679">
        <v>278450000</v>
      </c>
      <c r="BB2679">
        <v>198000000</v>
      </c>
      <c r="BC2679">
        <v>198000000</v>
      </c>
      <c r="BO2679">
        <v>14.0425531914894</v>
      </c>
      <c r="BP2679">
        <v>0.52396851896017205</v>
      </c>
      <c r="BQ2679">
        <v>1.1085141903172</v>
      </c>
      <c r="BR2679">
        <v>88.627713829787197</v>
      </c>
      <c r="BS2679">
        <v>0.13445807770961099</v>
      </c>
      <c r="BU2679">
        <v>8.0073055153374194E-8</v>
      </c>
    </row>
    <row r="2680" spans="3:73" x14ac:dyDescent="0.3">
      <c r="C2680">
        <v>795403</v>
      </c>
      <c r="D2680" t="s">
        <v>4058</v>
      </c>
      <c r="E2680" t="s">
        <v>213</v>
      </c>
      <c r="F2680" t="s">
        <v>3614</v>
      </c>
      <c r="G2680" t="s">
        <v>3745</v>
      </c>
      <c r="H2680" t="s">
        <v>3746</v>
      </c>
      <c r="I2680" t="s">
        <v>4059</v>
      </c>
      <c r="J2680">
        <v>2018</v>
      </c>
      <c r="K2680" t="s">
        <v>4062</v>
      </c>
      <c r="L2680">
        <v>72.451794000000007</v>
      </c>
      <c r="M2680">
        <v>1653700000</v>
      </c>
      <c r="N2680">
        <v>721300000</v>
      </c>
      <c r="O2680">
        <v>204100000</v>
      </c>
      <c r="P2680">
        <v>205500000</v>
      </c>
      <c r="Q2680">
        <v>286800000</v>
      </c>
      <c r="S2680">
        <v>201900000</v>
      </c>
      <c r="T2680">
        <v>165200000</v>
      </c>
      <c r="U2680">
        <v>544800000</v>
      </c>
      <c r="W2680">
        <v>348700000</v>
      </c>
      <c r="X2680">
        <v>127200000</v>
      </c>
      <c r="AA2680">
        <v>355000000</v>
      </c>
      <c r="AB2680">
        <v>891300000</v>
      </c>
      <c r="AD2680">
        <v>440700000</v>
      </c>
      <c r="AG2680">
        <v>165900000</v>
      </c>
      <c r="AJ2680">
        <v>188400000</v>
      </c>
      <c r="AK2680">
        <v>34500000</v>
      </c>
      <c r="AM2680">
        <v>46600000</v>
      </c>
      <c r="AN2680">
        <v>128000000</v>
      </c>
      <c r="AO2680">
        <v>16300000</v>
      </c>
      <c r="AQ2680">
        <v>169400000</v>
      </c>
      <c r="AS2680">
        <v>48500000</v>
      </c>
      <c r="AU2680">
        <v>-35900000</v>
      </c>
      <c r="AV2680">
        <v>-202900000</v>
      </c>
      <c r="AY2680">
        <v>0.94</v>
      </c>
      <c r="AZ2680">
        <v>272950000</v>
      </c>
      <c r="BB2680">
        <v>190900000</v>
      </c>
      <c r="BC2680">
        <v>190900000</v>
      </c>
      <c r="BO2680">
        <v>11.7116564417178</v>
      </c>
      <c r="BP2680">
        <v>0.58531689131058195</v>
      </c>
      <c r="BQ2680">
        <v>1.24605678233438</v>
      </c>
      <c r="BR2680">
        <v>77.076376595744705</v>
      </c>
      <c r="BS2680">
        <v>0.14361045663637401</v>
      </c>
      <c r="BU2680">
        <v>7.6410508650286103E-8</v>
      </c>
    </row>
    <row r="2681" spans="3:73" x14ac:dyDescent="0.3">
      <c r="C2681">
        <v>795403</v>
      </c>
      <c r="D2681" t="s">
        <v>4058</v>
      </c>
      <c r="E2681" t="s">
        <v>213</v>
      </c>
      <c r="F2681" t="s">
        <v>3614</v>
      </c>
      <c r="G2681" t="s">
        <v>3745</v>
      </c>
      <c r="H2681" t="s">
        <v>3746</v>
      </c>
      <c r="I2681" t="s">
        <v>4059</v>
      </c>
      <c r="J2681">
        <v>2017</v>
      </c>
      <c r="K2681" t="s">
        <v>4062</v>
      </c>
      <c r="L2681">
        <v>60.458799999999997</v>
      </c>
      <c r="M2681">
        <v>1736500000</v>
      </c>
      <c r="N2681">
        <v>783600000</v>
      </c>
      <c r="O2681">
        <v>280200000</v>
      </c>
      <c r="P2681">
        <v>216100000</v>
      </c>
      <c r="Q2681">
        <v>259100000</v>
      </c>
      <c r="S2681">
        <v>198500000</v>
      </c>
      <c r="T2681">
        <v>185200000</v>
      </c>
      <c r="U2681">
        <v>550500000</v>
      </c>
      <c r="W2681">
        <v>327400000</v>
      </c>
      <c r="X2681">
        <v>123800000</v>
      </c>
      <c r="AA2681">
        <v>499500000</v>
      </c>
      <c r="AB2681">
        <v>829000000</v>
      </c>
      <c r="AD2681">
        <v>372900000</v>
      </c>
      <c r="AG2681">
        <v>149200000</v>
      </c>
      <c r="AJ2681">
        <v>162300000</v>
      </c>
      <c r="AK2681">
        <v>29000000</v>
      </c>
      <c r="AM2681">
        <v>70000000</v>
      </c>
      <c r="AN2681">
        <v>73100000</v>
      </c>
      <c r="AO2681">
        <v>19100000</v>
      </c>
      <c r="AQ2681">
        <v>155900000</v>
      </c>
      <c r="AS2681">
        <v>52200000</v>
      </c>
      <c r="AU2681">
        <v>-27300000</v>
      </c>
      <c r="AV2681">
        <v>-205300000</v>
      </c>
      <c r="AY2681">
        <v>-7.0000000000000007E-2</v>
      </c>
      <c r="BB2681">
        <v>162200000</v>
      </c>
      <c r="BC2681">
        <v>162200000</v>
      </c>
      <c r="BO2681">
        <v>8.4921465968586407</v>
      </c>
      <c r="BP2681">
        <v>0.85583384239462401</v>
      </c>
      <c r="BQ2681">
        <v>1.6020158827122799</v>
      </c>
      <c r="BR2681">
        <v>-863.69714285714304</v>
      </c>
      <c r="BS2681">
        <v>8.8178528347406498E-2</v>
      </c>
      <c r="BU2681">
        <v>-5.1050856453558499E-9</v>
      </c>
    </row>
    <row r="2682" spans="3:73" x14ac:dyDescent="0.3">
      <c r="C2682">
        <v>1808997</v>
      </c>
      <c r="D2682" t="s">
        <v>4557</v>
      </c>
      <c r="E2682" t="s">
        <v>2515</v>
      </c>
      <c r="F2682" t="s">
        <v>3614</v>
      </c>
      <c r="G2682" t="s">
        <v>4107</v>
      </c>
      <c r="H2682" t="s">
        <v>4766</v>
      </c>
      <c r="I2682" t="s">
        <v>4767</v>
      </c>
      <c r="J2682">
        <v>2026</v>
      </c>
      <c r="K2682" t="s">
        <v>4062</v>
      </c>
      <c r="L2682">
        <v>8.9108040000000006</v>
      </c>
    </row>
    <row r="2683" spans="3:73" x14ac:dyDescent="0.3">
      <c r="C2683">
        <v>1808997</v>
      </c>
      <c r="D2683" t="s">
        <v>4557</v>
      </c>
      <c r="E2683" t="s">
        <v>2515</v>
      </c>
      <c r="F2683" t="s">
        <v>3614</v>
      </c>
      <c r="G2683" t="s">
        <v>4107</v>
      </c>
      <c r="H2683" t="s">
        <v>4766</v>
      </c>
      <c r="I2683" t="s">
        <v>4767</v>
      </c>
      <c r="J2683">
        <v>2025</v>
      </c>
      <c r="K2683" t="s">
        <v>4062</v>
      </c>
      <c r="L2683">
        <v>10.345668</v>
      </c>
      <c r="M2683">
        <v>246355000</v>
      </c>
      <c r="N2683">
        <v>171590000</v>
      </c>
      <c r="O2683">
        <v>23423000</v>
      </c>
      <c r="P2683">
        <v>39337000</v>
      </c>
      <c r="Q2683">
        <v>104717000</v>
      </c>
      <c r="S2683">
        <v>11231000</v>
      </c>
      <c r="T2683">
        <v>31411000</v>
      </c>
      <c r="U2683">
        <v>0</v>
      </c>
      <c r="V2683">
        <v>68745000</v>
      </c>
      <c r="W2683">
        <v>36796000</v>
      </c>
      <c r="X2683">
        <v>15717000</v>
      </c>
      <c r="AB2683">
        <v>177610000</v>
      </c>
      <c r="AC2683">
        <v>28416000</v>
      </c>
      <c r="AD2683">
        <v>-74700000</v>
      </c>
      <c r="AE2683">
        <v>15000</v>
      </c>
      <c r="AF2683">
        <v>12696356</v>
      </c>
      <c r="AG2683">
        <v>99264000</v>
      </c>
      <c r="AJ2683">
        <v>-154000</v>
      </c>
      <c r="AK2683">
        <v>7710000</v>
      </c>
      <c r="AL2683">
        <v>99418000</v>
      </c>
      <c r="AM2683">
        <v>123000</v>
      </c>
      <c r="AN2683">
        <v>-77000</v>
      </c>
      <c r="AP2683">
        <v>13275000</v>
      </c>
      <c r="AQ2683">
        <v>1359000</v>
      </c>
      <c r="AS2683">
        <v>13275000</v>
      </c>
      <c r="AU2683">
        <v>-3896000</v>
      </c>
      <c r="AV2683">
        <v>-3738000</v>
      </c>
      <c r="AY2683">
        <v>-0.01</v>
      </c>
      <c r="AZ2683">
        <v>99016000</v>
      </c>
      <c r="BN2683">
        <v>0.27904852753140802</v>
      </c>
      <c r="BP2683">
        <v>0.63656375693010103</v>
      </c>
      <c r="BQ2683">
        <v>1.8173986302859</v>
      </c>
      <c r="BR2683">
        <v>-1034.5668000000001</v>
      </c>
      <c r="BS2683">
        <v>-4.3353414785203499E-4</v>
      </c>
      <c r="BU2683">
        <v>-5.8249355329091802E-10</v>
      </c>
    </row>
    <row r="2684" spans="3:73" x14ac:dyDescent="0.3">
      <c r="C2684">
        <v>1808997</v>
      </c>
      <c r="D2684" t="s">
        <v>4557</v>
      </c>
      <c r="E2684" t="s">
        <v>2515</v>
      </c>
      <c r="F2684" t="s">
        <v>3614</v>
      </c>
      <c r="G2684" t="s">
        <v>4107</v>
      </c>
      <c r="H2684" t="s">
        <v>4766</v>
      </c>
      <c r="I2684" t="s">
        <v>4767</v>
      </c>
      <c r="J2684">
        <v>2024</v>
      </c>
      <c r="K2684" t="s">
        <v>4062</v>
      </c>
      <c r="L2684">
        <v>9.9044799999999995</v>
      </c>
      <c r="M2684">
        <v>240597000</v>
      </c>
      <c r="N2684">
        <v>155374000</v>
      </c>
      <c r="O2684">
        <v>29698000</v>
      </c>
      <c r="P2684">
        <v>25728000</v>
      </c>
      <c r="Q2684">
        <v>93315000</v>
      </c>
      <c r="S2684">
        <v>11038000</v>
      </c>
      <c r="T2684">
        <v>40217000</v>
      </c>
      <c r="U2684">
        <v>0</v>
      </c>
      <c r="V2684">
        <v>62672000</v>
      </c>
      <c r="W2684">
        <v>29383000</v>
      </c>
      <c r="X2684">
        <v>14198000</v>
      </c>
      <c r="AB2684">
        <v>177925000</v>
      </c>
      <c r="AC2684">
        <v>24574000</v>
      </c>
      <c r="AD2684">
        <v>-74623000</v>
      </c>
      <c r="AE2684">
        <v>15000</v>
      </c>
      <c r="AF2684">
        <v>12797865</v>
      </c>
      <c r="AG2684">
        <v>88426000</v>
      </c>
      <c r="AJ2684">
        <v>-12497000</v>
      </c>
      <c r="AK2684">
        <v>6851000</v>
      </c>
      <c r="AL2684">
        <v>100923000</v>
      </c>
      <c r="AM2684">
        <v>-70000</v>
      </c>
      <c r="AN2684">
        <v>-12248000</v>
      </c>
      <c r="AP2684">
        <v>16101000</v>
      </c>
      <c r="AQ2684">
        <v>24491000</v>
      </c>
      <c r="AS2684">
        <v>16101000</v>
      </c>
      <c r="AU2684">
        <v>-5976000</v>
      </c>
      <c r="AV2684">
        <v>-10767000</v>
      </c>
      <c r="AY2684">
        <v>-0.94</v>
      </c>
      <c r="AZ2684">
        <v>96524500</v>
      </c>
      <c r="BN2684">
        <v>0.26048537596063098</v>
      </c>
      <c r="BP2684">
        <v>1.0107204846339699</v>
      </c>
      <c r="BQ2684">
        <v>2.1120716060307001</v>
      </c>
      <c r="BR2684">
        <v>-10.536680851063799</v>
      </c>
      <c r="BS2684">
        <v>-6.8837993536602499E-2</v>
      </c>
      <c r="BU2684">
        <v>-5.2326605030209297E-8</v>
      </c>
    </row>
    <row r="2685" spans="3:73" x14ac:dyDescent="0.3">
      <c r="C2685">
        <v>1808997</v>
      </c>
      <c r="D2685" t="s">
        <v>4557</v>
      </c>
      <c r="E2685" t="s">
        <v>2515</v>
      </c>
      <c r="F2685" t="s">
        <v>3614</v>
      </c>
      <c r="G2685" t="s">
        <v>4107</v>
      </c>
      <c r="H2685" t="s">
        <v>4766</v>
      </c>
      <c r="I2685" t="s">
        <v>4767</v>
      </c>
      <c r="J2685">
        <v>2023</v>
      </c>
      <c r="K2685" t="s">
        <v>4062</v>
      </c>
      <c r="L2685">
        <v>8.9985409999999995</v>
      </c>
      <c r="M2685">
        <v>243587000</v>
      </c>
      <c r="N2685">
        <v>157620000</v>
      </c>
      <c r="O2685">
        <v>21950000</v>
      </c>
      <c r="P2685">
        <v>26846000</v>
      </c>
      <c r="Q2685">
        <v>99734000</v>
      </c>
      <c r="S2685">
        <v>9488000</v>
      </c>
      <c r="T2685">
        <v>52021000</v>
      </c>
      <c r="U2685">
        <v>0</v>
      </c>
      <c r="V2685">
        <v>51723000</v>
      </c>
      <c r="W2685">
        <v>23002000</v>
      </c>
      <c r="X2685">
        <v>11544000</v>
      </c>
      <c r="AB2685">
        <v>191864000</v>
      </c>
      <c r="AC2685">
        <v>18559000</v>
      </c>
      <c r="AD2685">
        <v>-62375000</v>
      </c>
      <c r="AE2685">
        <v>14000</v>
      </c>
      <c r="AF2685">
        <v>13233151</v>
      </c>
      <c r="AG2685">
        <v>88064000</v>
      </c>
      <c r="AJ2685">
        <v>-12700000</v>
      </c>
      <c r="AK2685">
        <v>6361000</v>
      </c>
      <c r="AL2685">
        <v>100764000</v>
      </c>
      <c r="AM2685">
        <v>-249000</v>
      </c>
      <c r="AN2685">
        <v>-12024000</v>
      </c>
      <c r="AP2685">
        <v>16511000</v>
      </c>
      <c r="AQ2685">
        <v>30706000</v>
      </c>
      <c r="AS2685">
        <v>16511000</v>
      </c>
      <c r="AU2685">
        <v>-4826000</v>
      </c>
      <c r="AV2685">
        <v>-23451000</v>
      </c>
      <c r="AY2685">
        <v>-0.9</v>
      </c>
      <c r="AZ2685">
        <v>110708500</v>
      </c>
      <c r="BN2685">
        <v>0.212338917922549</v>
      </c>
      <c r="BP2685">
        <v>0.95426484653508403</v>
      </c>
      <c r="BQ2685">
        <v>2.5165637770628599</v>
      </c>
      <c r="BR2685">
        <v>-9.9983788888888903</v>
      </c>
      <c r="BS2685">
        <v>-6.2669390818496401E-2</v>
      </c>
      <c r="BU2685">
        <v>-4.2210560084226301E-8</v>
      </c>
    </row>
    <row r="2686" spans="3:73" x14ac:dyDescent="0.3">
      <c r="C2686">
        <v>1808997</v>
      </c>
      <c r="D2686" t="s">
        <v>4557</v>
      </c>
      <c r="E2686" t="s">
        <v>2515</v>
      </c>
      <c r="F2686" t="s">
        <v>3614</v>
      </c>
      <c r="G2686" t="s">
        <v>4107</v>
      </c>
      <c r="H2686" t="s">
        <v>4766</v>
      </c>
      <c r="I2686" t="s">
        <v>4767</v>
      </c>
      <c r="J2686">
        <v>2022</v>
      </c>
      <c r="K2686" t="s">
        <v>4062</v>
      </c>
      <c r="L2686">
        <v>11.366432</v>
      </c>
      <c r="M2686">
        <v>277840000</v>
      </c>
      <c r="N2686">
        <v>179805000</v>
      </c>
      <c r="O2686">
        <v>19521000</v>
      </c>
      <c r="P2686">
        <v>28879000</v>
      </c>
      <c r="Q2686">
        <v>121683000</v>
      </c>
      <c r="S2686">
        <v>10621000</v>
      </c>
      <c r="T2686">
        <v>63194000</v>
      </c>
      <c r="U2686">
        <v>64300000</v>
      </c>
      <c r="V2686">
        <v>74809000</v>
      </c>
      <c r="W2686">
        <v>27005000</v>
      </c>
      <c r="X2686">
        <v>13563000</v>
      </c>
      <c r="AB2686">
        <v>203031000</v>
      </c>
      <c r="AC2686">
        <v>15025000</v>
      </c>
      <c r="AD2686">
        <v>-50351000</v>
      </c>
      <c r="AE2686">
        <v>14000</v>
      </c>
      <c r="AF2686">
        <v>13403326</v>
      </c>
      <c r="AG2686">
        <v>114239000</v>
      </c>
      <c r="AJ2686">
        <v>-56523000</v>
      </c>
      <c r="AK2686">
        <v>5501000</v>
      </c>
      <c r="AL2686">
        <v>170762000</v>
      </c>
      <c r="AM2686">
        <v>9344000</v>
      </c>
      <c r="AN2686">
        <v>-64880000</v>
      </c>
      <c r="AP2686">
        <v>16967000</v>
      </c>
      <c r="AQ2686">
        <v>-17953000</v>
      </c>
      <c r="AS2686">
        <v>16967000</v>
      </c>
      <c r="AU2686">
        <v>-33588000</v>
      </c>
      <c r="AV2686">
        <v>10261000</v>
      </c>
      <c r="AY2686">
        <v>-4.66</v>
      </c>
      <c r="AZ2686">
        <v>97989500</v>
      </c>
      <c r="BN2686">
        <v>0.26925208753239299</v>
      </c>
      <c r="BP2686">
        <v>0.72286613590075899</v>
      </c>
      <c r="BQ2686">
        <v>2.1522680985002798</v>
      </c>
      <c r="BR2686">
        <v>-2.4391484978540801</v>
      </c>
      <c r="BS2686">
        <v>-0.31955711196812298</v>
      </c>
      <c r="BU2686">
        <v>-2.6088416606331102E-7</v>
      </c>
    </row>
    <row r="2687" spans="3:73" x14ac:dyDescent="0.3">
      <c r="C2687">
        <v>1808997</v>
      </c>
      <c r="D2687" t="s">
        <v>4557</v>
      </c>
      <c r="E2687" t="s">
        <v>2515</v>
      </c>
      <c r="F2687" t="s">
        <v>3614</v>
      </c>
      <c r="G2687" t="s">
        <v>4107</v>
      </c>
      <c r="H2687" t="s">
        <v>4766</v>
      </c>
      <c r="I2687" t="s">
        <v>4767</v>
      </c>
      <c r="J2687">
        <v>2021</v>
      </c>
      <c r="K2687" t="s">
        <v>4062</v>
      </c>
      <c r="L2687">
        <v>25.254942</v>
      </c>
      <c r="M2687">
        <v>341263000</v>
      </c>
      <c r="N2687">
        <v>179831000</v>
      </c>
      <c r="O2687">
        <v>60801000</v>
      </c>
      <c r="P2687">
        <v>42261000</v>
      </c>
      <c r="Q2687">
        <v>74296000</v>
      </c>
      <c r="S2687">
        <v>10992000</v>
      </c>
      <c r="T2687">
        <v>53643000</v>
      </c>
      <c r="U2687">
        <v>64315000</v>
      </c>
      <c r="V2687">
        <v>61358000</v>
      </c>
      <c r="W2687">
        <v>36342000</v>
      </c>
      <c r="X2687">
        <v>16021000</v>
      </c>
      <c r="AB2687">
        <v>279905000</v>
      </c>
      <c r="AD2687">
        <v>14529000</v>
      </c>
      <c r="AE2687">
        <v>14000</v>
      </c>
      <c r="AF2687">
        <v>14059440</v>
      </c>
      <c r="AG2687">
        <v>126828000</v>
      </c>
      <c r="AJ2687">
        <v>23495000</v>
      </c>
      <c r="AK2687">
        <v>5378000</v>
      </c>
      <c r="AL2687">
        <v>103333000</v>
      </c>
      <c r="AM2687">
        <v>5887000</v>
      </c>
      <c r="AN2687">
        <v>18405000</v>
      </c>
      <c r="AP2687">
        <v>19826000</v>
      </c>
      <c r="AQ2687">
        <v>33320000</v>
      </c>
      <c r="AS2687">
        <v>19827000</v>
      </c>
      <c r="AU2687">
        <v>-4181000</v>
      </c>
      <c r="AV2687">
        <v>31428000</v>
      </c>
      <c r="AY2687">
        <v>1.31</v>
      </c>
      <c r="BN2687">
        <v>0.17979681360124</v>
      </c>
      <c r="BP2687">
        <v>1.6730229486544499</v>
      </c>
      <c r="BQ2687">
        <v>2.9039403445049801</v>
      </c>
      <c r="BR2687">
        <v>19.278581679389301</v>
      </c>
      <c r="BS2687">
        <v>6.5754452403493993E-2</v>
      </c>
      <c r="BU2687">
        <v>1.18197152676801E-7</v>
      </c>
    </row>
    <row r="2688" spans="3:73" x14ac:dyDescent="0.3">
      <c r="C2688">
        <v>1808997</v>
      </c>
      <c r="D2688" t="s">
        <v>4557</v>
      </c>
      <c r="E2688" t="s">
        <v>2515</v>
      </c>
      <c r="F2688" t="s">
        <v>3614</v>
      </c>
      <c r="G2688" t="s">
        <v>4107</v>
      </c>
      <c r="H2688" t="s">
        <v>4766</v>
      </c>
      <c r="I2688" t="s">
        <v>4767</v>
      </c>
      <c r="J2688">
        <v>2020</v>
      </c>
      <c r="K2688" t="s">
        <v>4062</v>
      </c>
      <c r="L2688">
        <v>15.632659</v>
      </c>
    </row>
    <row r="2689" spans="3:73" x14ac:dyDescent="0.3">
      <c r="C2689">
        <v>1808997</v>
      </c>
      <c r="D2689" t="s">
        <v>4557</v>
      </c>
      <c r="E2689" t="s">
        <v>2515</v>
      </c>
      <c r="F2689" t="s">
        <v>3614</v>
      </c>
      <c r="G2689" t="s">
        <v>4107</v>
      </c>
      <c r="H2689" t="s">
        <v>4766</v>
      </c>
      <c r="I2689" t="s">
        <v>4767</v>
      </c>
      <c r="J2689">
        <v>2019</v>
      </c>
      <c r="K2689" t="s">
        <v>4062</v>
      </c>
    </row>
    <row r="2690" spans="3:73" x14ac:dyDescent="0.3">
      <c r="C2690">
        <v>1808997</v>
      </c>
      <c r="D2690" t="s">
        <v>4557</v>
      </c>
      <c r="E2690" t="s">
        <v>2515</v>
      </c>
      <c r="F2690" t="s">
        <v>3614</v>
      </c>
      <c r="G2690" t="s">
        <v>4107</v>
      </c>
      <c r="H2690" t="s">
        <v>4766</v>
      </c>
      <c r="I2690" t="s">
        <v>4767</v>
      </c>
      <c r="J2690">
        <v>2018</v>
      </c>
      <c r="K2690" t="s">
        <v>4062</v>
      </c>
    </row>
    <row r="2691" spans="3:73" x14ac:dyDescent="0.3">
      <c r="C2691">
        <v>1808997</v>
      </c>
      <c r="D2691" t="s">
        <v>4557</v>
      </c>
      <c r="E2691" t="s">
        <v>2515</v>
      </c>
      <c r="F2691" t="s">
        <v>3614</v>
      </c>
      <c r="G2691" t="s">
        <v>4107</v>
      </c>
      <c r="H2691" t="s">
        <v>4766</v>
      </c>
      <c r="I2691" t="s">
        <v>4767</v>
      </c>
      <c r="J2691">
        <v>2017</v>
      </c>
      <c r="K2691" t="s">
        <v>4062</v>
      </c>
    </row>
    <row r="2692" spans="3:73" x14ac:dyDescent="0.3">
      <c r="C2692">
        <v>33488</v>
      </c>
      <c r="D2692" t="s">
        <v>4292</v>
      </c>
      <c r="E2692" t="s">
        <v>2140</v>
      </c>
      <c r="F2692" t="s">
        <v>3614</v>
      </c>
      <c r="G2692" t="s">
        <v>4107</v>
      </c>
      <c r="H2692" t="s">
        <v>4766</v>
      </c>
      <c r="I2692" t="s">
        <v>4768</v>
      </c>
      <c r="J2692">
        <v>2026</v>
      </c>
      <c r="K2692" t="s">
        <v>4062</v>
      </c>
      <c r="L2692">
        <v>16.165492</v>
      </c>
    </row>
    <row r="2693" spans="3:73" x14ac:dyDescent="0.3">
      <c r="C2693">
        <v>33488</v>
      </c>
      <c r="D2693" t="s">
        <v>4292</v>
      </c>
      <c r="E2693" t="s">
        <v>2140</v>
      </c>
      <c r="F2693" t="s">
        <v>3614</v>
      </c>
      <c r="G2693" t="s">
        <v>4107</v>
      </c>
      <c r="H2693" t="s">
        <v>4766</v>
      </c>
      <c r="I2693" t="s">
        <v>4768</v>
      </c>
      <c r="J2693">
        <v>2025</v>
      </c>
      <c r="K2693" t="s">
        <v>4062</v>
      </c>
      <c r="L2693">
        <v>13.197452999999999</v>
      </c>
      <c r="M2693">
        <v>222109000</v>
      </c>
      <c r="N2693">
        <v>130575000</v>
      </c>
      <c r="P2693">
        <v>46315000</v>
      </c>
      <c r="Q2693">
        <v>68474000</v>
      </c>
      <c r="S2693">
        <v>22355000</v>
      </c>
      <c r="T2693">
        <v>25445000</v>
      </c>
      <c r="U2693">
        <v>42326000</v>
      </c>
      <c r="V2693">
        <v>48893000</v>
      </c>
      <c r="W2693">
        <v>30483000</v>
      </c>
      <c r="AA2693">
        <v>18452000</v>
      </c>
      <c r="AB2693">
        <v>173216000</v>
      </c>
      <c r="AD2693">
        <v>170203000</v>
      </c>
      <c r="AE2693">
        <v>3013000</v>
      </c>
      <c r="AF2693">
        <v>13696311</v>
      </c>
      <c r="AJ2693">
        <v>18727000</v>
      </c>
      <c r="AK2693">
        <v>3200000</v>
      </c>
      <c r="AM2693">
        <v>4321000</v>
      </c>
      <c r="AN2693">
        <v>13701000</v>
      </c>
      <c r="AO2693">
        <v>836000</v>
      </c>
      <c r="AQ2693">
        <v>31014000</v>
      </c>
      <c r="AS2693">
        <v>5063000</v>
      </c>
      <c r="AU2693">
        <v>-4812000</v>
      </c>
      <c r="AV2693">
        <v>-18518000</v>
      </c>
      <c r="AW2693">
        <v>8277000</v>
      </c>
      <c r="AX2693">
        <v>8277000</v>
      </c>
      <c r="AY2693">
        <v>1</v>
      </c>
      <c r="AZ2693">
        <v>72249500</v>
      </c>
      <c r="BB2693">
        <v>18858000</v>
      </c>
      <c r="BC2693">
        <v>18858000</v>
      </c>
      <c r="BN2693">
        <v>0.22013065656952199</v>
      </c>
      <c r="BO2693">
        <v>22.5574162679426</v>
      </c>
      <c r="BQ2693">
        <v>2.0372338680576099</v>
      </c>
      <c r="BR2693">
        <v>13.197452999999999</v>
      </c>
      <c r="BS2693">
        <v>7.9097773877701796E-2</v>
      </c>
      <c r="BT2693">
        <v>627166.46916643705</v>
      </c>
      <c r="BU2693">
        <v>7.6190727184555694E-8</v>
      </c>
    </row>
    <row r="2694" spans="3:73" x14ac:dyDescent="0.3">
      <c r="C2694">
        <v>33488</v>
      </c>
      <c r="D2694" t="s">
        <v>4292</v>
      </c>
      <c r="E2694" t="s">
        <v>2140</v>
      </c>
      <c r="F2694" t="s">
        <v>3614</v>
      </c>
      <c r="G2694" t="s">
        <v>4107</v>
      </c>
      <c r="H2694" t="s">
        <v>4766</v>
      </c>
      <c r="I2694" t="s">
        <v>4768</v>
      </c>
      <c r="J2694">
        <v>2024</v>
      </c>
      <c r="K2694" t="s">
        <v>4062</v>
      </c>
      <c r="L2694">
        <v>13.363673</v>
      </c>
      <c r="M2694">
        <v>226330000</v>
      </c>
      <c r="N2694">
        <v>133824000</v>
      </c>
      <c r="P2694">
        <v>48768000</v>
      </c>
      <c r="Q2694">
        <v>76025000</v>
      </c>
      <c r="S2694">
        <v>22221000</v>
      </c>
      <c r="T2694">
        <v>25838000</v>
      </c>
      <c r="U2694">
        <v>42326000</v>
      </c>
      <c r="V2694">
        <v>57333000</v>
      </c>
      <c r="W2694">
        <v>34495000</v>
      </c>
      <c r="AA2694">
        <v>25595000</v>
      </c>
      <c r="AB2694">
        <v>168997000</v>
      </c>
      <c r="AD2694">
        <v>164779000</v>
      </c>
      <c r="AE2694">
        <v>4218000</v>
      </c>
      <c r="AF2694">
        <v>13732719</v>
      </c>
      <c r="AJ2694">
        <v>20004000</v>
      </c>
      <c r="AK2694">
        <v>3200000</v>
      </c>
      <c r="AM2694">
        <v>4790000</v>
      </c>
      <c r="AN2694">
        <v>12986000</v>
      </c>
      <c r="AO2694">
        <v>2302000</v>
      </c>
      <c r="AQ2694">
        <v>36049000</v>
      </c>
      <c r="AS2694">
        <v>6041000</v>
      </c>
      <c r="AU2694">
        <v>3929000</v>
      </c>
      <c r="AV2694">
        <v>-35800000</v>
      </c>
      <c r="AW2694">
        <v>8306000</v>
      </c>
      <c r="AX2694">
        <v>8306000</v>
      </c>
      <c r="AY2694">
        <v>0.94</v>
      </c>
      <c r="AZ2694">
        <v>84243500</v>
      </c>
      <c r="BB2694">
        <v>20078000</v>
      </c>
      <c r="BC2694">
        <v>20078000</v>
      </c>
      <c r="BN2694">
        <v>0.25331595457959599</v>
      </c>
      <c r="BO2694">
        <v>8.7219808861859196</v>
      </c>
      <c r="BQ2694">
        <v>1.67557617045949</v>
      </c>
      <c r="BR2694">
        <v>14.2166734042553</v>
      </c>
      <c r="BS2694">
        <v>7.6841600738474694E-2</v>
      </c>
      <c r="BT2694">
        <v>621535.711027949</v>
      </c>
      <c r="BU2694">
        <v>7.4331808375296594E-8</v>
      </c>
    </row>
    <row r="2695" spans="3:73" x14ac:dyDescent="0.3">
      <c r="C2695">
        <v>33488</v>
      </c>
      <c r="D2695" t="s">
        <v>4292</v>
      </c>
      <c r="E2695" t="s">
        <v>2140</v>
      </c>
      <c r="F2695" t="s">
        <v>3614</v>
      </c>
      <c r="G2695" t="s">
        <v>4107</v>
      </c>
      <c r="H2695" t="s">
        <v>4766</v>
      </c>
      <c r="I2695" t="s">
        <v>4768</v>
      </c>
      <c r="J2695">
        <v>2023</v>
      </c>
      <c r="K2695" t="s">
        <v>4062</v>
      </c>
      <c r="L2695">
        <v>13.408825</v>
      </c>
      <c r="M2695">
        <v>253005000</v>
      </c>
      <c r="N2695">
        <v>146831000</v>
      </c>
      <c r="P2695">
        <v>49985000</v>
      </c>
      <c r="Q2695">
        <v>92462000</v>
      </c>
      <c r="S2695">
        <v>23786000</v>
      </c>
      <c r="T2695">
        <v>28640000</v>
      </c>
      <c r="U2695">
        <v>42326000</v>
      </c>
      <c r="V2695">
        <v>88426000</v>
      </c>
      <c r="W2695">
        <v>33264000</v>
      </c>
      <c r="AA2695">
        <v>50896000</v>
      </c>
      <c r="AB2695">
        <v>164579000</v>
      </c>
      <c r="AD2695">
        <v>160099000</v>
      </c>
      <c r="AE2695">
        <v>4480000</v>
      </c>
      <c r="AF2695">
        <v>13736800</v>
      </c>
      <c r="AJ2695">
        <v>17811000</v>
      </c>
      <c r="AK2695">
        <v>3100000</v>
      </c>
      <c r="AM2695">
        <v>2664000</v>
      </c>
      <c r="AN2695">
        <v>9829000</v>
      </c>
      <c r="AO2695">
        <v>5349000</v>
      </c>
      <c r="AQ2695">
        <v>48328000</v>
      </c>
      <c r="AS2695">
        <v>5671000</v>
      </c>
      <c r="AT2695">
        <v>2085000</v>
      </c>
      <c r="AU2695">
        <v>-1945000</v>
      </c>
      <c r="AV2695">
        <v>-50334000</v>
      </c>
      <c r="AW2695">
        <v>6180000</v>
      </c>
      <c r="AX2695">
        <v>6180000</v>
      </c>
      <c r="AY2695">
        <v>0.72</v>
      </c>
      <c r="AZ2695">
        <v>107166000</v>
      </c>
      <c r="BB2695">
        <v>17842000</v>
      </c>
      <c r="BC2695">
        <v>17842000</v>
      </c>
      <c r="BL2695">
        <v>23.178896882494001</v>
      </c>
      <c r="BN2695">
        <v>0.34950297424952098</v>
      </c>
      <c r="BO2695">
        <v>3.3355767433165102</v>
      </c>
      <c r="BQ2695">
        <v>1.6344696969696999</v>
      </c>
      <c r="BR2695">
        <v>18.623368055555598</v>
      </c>
      <c r="BS2695">
        <v>5.97220787585293E-2</v>
      </c>
      <c r="BT2695">
        <v>460890.49562508299</v>
      </c>
      <c r="BU2695">
        <v>5.8660910565746497E-8</v>
      </c>
    </row>
    <row r="2696" spans="3:73" x14ac:dyDescent="0.3">
      <c r="C2696">
        <v>33488</v>
      </c>
      <c r="D2696" t="s">
        <v>4292</v>
      </c>
      <c r="E2696" t="s">
        <v>2140</v>
      </c>
      <c r="F2696" t="s">
        <v>3614</v>
      </c>
      <c r="G2696" t="s">
        <v>4107</v>
      </c>
      <c r="H2696" t="s">
        <v>4766</v>
      </c>
      <c r="I2696" t="s">
        <v>4768</v>
      </c>
      <c r="J2696">
        <v>2022</v>
      </c>
      <c r="K2696" t="s">
        <v>4062</v>
      </c>
      <c r="L2696">
        <v>10.625230999999999</v>
      </c>
      <c r="M2696">
        <v>298718000</v>
      </c>
      <c r="N2696">
        <v>188198000</v>
      </c>
      <c r="P2696">
        <v>57419000</v>
      </c>
      <c r="Q2696">
        <v>121870000</v>
      </c>
      <c r="S2696">
        <v>24751000</v>
      </c>
      <c r="T2696">
        <v>31120000</v>
      </c>
      <c r="U2696">
        <v>42326000</v>
      </c>
      <c r="V2696">
        <v>140243000</v>
      </c>
      <c r="W2696">
        <v>38941000</v>
      </c>
      <c r="AA2696">
        <v>94881000</v>
      </c>
      <c r="AB2696">
        <v>158475000</v>
      </c>
      <c r="AD2696">
        <v>144881000</v>
      </c>
      <c r="AE2696">
        <v>13594000</v>
      </c>
      <c r="AF2696">
        <v>13594407</v>
      </c>
      <c r="AJ2696">
        <v>4883000</v>
      </c>
      <c r="AK2696">
        <v>2700000</v>
      </c>
      <c r="AM2696">
        <v>4625000</v>
      </c>
      <c r="AN2696">
        <v>2704000</v>
      </c>
      <c r="AO2696">
        <v>3780000</v>
      </c>
      <c r="AQ2696">
        <v>8524000</v>
      </c>
      <c r="AS2696">
        <v>6063000</v>
      </c>
      <c r="AT2696">
        <v>2111000</v>
      </c>
      <c r="AU2696">
        <v>-37828000</v>
      </c>
      <c r="AV2696">
        <v>28897000</v>
      </c>
      <c r="AW2696">
        <v>8154000</v>
      </c>
      <c r="AX2696">
        <v>8154000</v>
      </c>
      <c r="AY2696">
        <v>0.2</v>
      </c>
      <c r="AZ2696">
        <v>107126000</v>
      </c>
      <c r="BB2696">
        <v>11109000</v>
      </c>
      <c r="BC2696">
        <v>11109000</v>
      </c>
      <c r="BL2696">
        <v>4.0378967314069198</v>
      </c>
      <c r="BN2696">
        <v>0.46948292369391897</v>
      </c>
      <c r="BO2696">
        <v>2.93888888888889</v>
      </c>
      <c r="BQ2696">
        <v>1.7032947279217301</v>
      </c>
      <c r="BR2696">
        <v>53.126154999999997</v>
      </c>
      <c r="BS2696">
        <v>1.7062628174791001E-2</v>
      </c>
      <c r="BT2696">
        <v>767418.60953422997</v>
      </c>
      <c r="BU2696">
        <v>1.34093465846348E-8</v>
      </c>
    </row>
    <row r="2697" spans="3:73" x14ac:dyDescent="0.3">
      <c r="C2697">
        <v>33488</v>
      </c>
      <c r="D2697" t="s">
        <v>4292</v>
      </c>
      <c r="E2697" t="s">
        <v>2140</v>
      </c>
      <c r="F2697" t="s">
        <v>3614</v>
      </c>
      <c r="G2697" t="s">
        <v>4107</v>
      </c>
      <c r="H2697" t="s">
        <v>4766</v>
      </c>
      <c r="I2697" t="s">
        <v>4768</v>
      </c>
      <c r="J2697">
        <v>2021</v>
      </c>
      <c r="K2697" t="s">
        <v>4062</v>
      </c>
      <c r="L2697">
        <v>17.269749999999998</v>
      </c>
      <c r="M2697">
        <v>251798000</v>
      </c>
      <c r="N2697">
        <v>171055000</v>
      </c>
      <c r="P2697">
        <v>65991000</v>
      </c>
      <c r="Q2697">
        <v>92382000</v>
      </c>
      <c r="S2697">
        <v>24936000</v>
      </c>
      <c r="T2697">
        <v>20778000</v>
      </c>
      <c r="U2697">
        <v>32695000</v>
      </c>
      <c r="V2697">
        <v>105183000</v>
      </c>
      <c r="W2697">
        <v>48193000</v>
      </c>
      <c r="AA2697">
        <v>57539000</v>
      </c>
      <c r="AB2697">
        <v>146615000</v>
      </c>
      <c r="AD2697">
        <v>133122000</v>
      </c>
      <c r="AF2697">
        <v>13493332</v>
      </c>
      <c r="AJ2697">
        <v>6409000</v>
      </c>
      <c r="AK2697">
        <v>2000000</v>
      </c>
      <c r="AM2697">
        <v>6144000</v>
      </c>
      <c r="AN2697">
        <v>4871000</v>
      </c>
      <c r="AO2697">
        <v>1510000</v>
      </c>
      <c r="AQ2697">
        <v>939000</v>
      </c>
      <c r="AS2697">
        <v>4835000</v>
      </c>
      <c r="AT2697">
        <v>9696000</v>
      </c>
      <c r="AU2697">
        <v>-9653000</v>
      </c>
      <c r="AV2697">
        <v>9583000</v>
      </c>
      <c r="AW2697">
        <v>7693000</v>
      </c>
      <c r="AX2697">
        <v>7693000</v>
      </c>
      <c r="AY2697">
        <v>0.36</v>
      </c>
      <c r="AZ2697">
        <v>82435000</v>
      </c>
      <c r="BB2697">
        <v>12525000</v>
      </c>
      <c r="BC2697">
        <v>12525000</v>
      </c>
      <c r="BL2697">
        <v>9.6844059405940597E-2</v>
      </c>
      <c r="BN2697">
        <v>0.417727702364594</v>
      </c>
      <c r="BO2697">
        <v>8.2947019867549692</v>
      </c>
      <c r="BQ2697">
        <v>1.6324569958292701</v>
      </c>
      <c r="BR2697">
        <v>47.971527777777801</v>
      </c>
      <c r="BS2697">
        <v>3.3223067216860497E-2</v>
      </c>
      <c r="BT2697">
        <v>445460.993934481</v>
      </c>
      <c r="BU2697">
        <v>4.2404324250588303E-8</v>
      </c>
    </row>
    <row r="2698" spans="3:73" x14ac:dyDescent="0.3">
      <c r="C2698">
        <v>33488</v>
      </c>
      <c r="D2698" t="s">
        <v>4292</v>
      </c>
      <c r="E2698" t="s">
        <v>2140</v>
      </c>
      <c r="F2698" t="s">
        <v>3614</v>
      </c>
      <c r="G2698" t="s">
        <v>4107</v>
      </c>
      <c r="H2698" t="s">
        <v>4766</v>
      </c>
      <c r="I2698" t="s">
        <v>4768</v>
      </c>
      <c r="J2698">
        <v>2020</v>
      </c>
      <c r="K2698" t="s">
        <v>4062</v>
      </c>
      <c r="L2698">
        <v>11.819599</v>
      </c>
      <c r="M2698">
        <v>220705000</v>
      </c>
      <c r="N2698">
        <v>145398000</v>
      </c>
      <c r="P2698">
        <v>65280000</v>
      </c>
      <c r="Q2698">
        <v>72488000</v>
      </c>
      <c r="S2698">
        <v>18232000</v>
      </c>
      <c r="T2698">
        <v>22645000</v>
      </c>
      <c r="U2698">
        <v>32695000</v>
      </c>
      <c r="V2698">
        <v>81549000</v>
      </c>
      <c r="W2698">
        <v>46072000</v>
      </c>
      <c r="AB2698">
        <v>139156000</v>
      </c>
      <c r="AD2698">
        <v>125237000</v>
      </c>
      <c r="AE2698">
        <v>13919000</v>
      </c>
      <c r="AF2698">
        <v>13919380</v>
      </c>
      <c r="AG2698">
        <v>6019000</v>
      </c>
      <c r="AJ2698">
        <v>6921000</v>
      </c>
      <c r="AK2698">
        <v>1500000</v>
      </c>
      <c r="AM2698">
        <v>6988000</v>
      </c>
      <c r="AN2698">
        <v>5087000</v>
      </c>
      <c r="AO2698">
        <v>250000</v>
      </c>
      <c r="AQ2698">
        <v>2633000</v>
      </c>
      <c r="AS2698">
        <v>4016000</v>
      </c>
      <c r="AT2698">
        <v>5455000</v>
      </c>
      <c r="AU2698">
        <v>-21032000</v>
      </c>
      <c r="AV2698">
        <v>16022000</v>
      </c>
      <c r="AW2698">
        <v>7466000</v>
      </c>
      <c r="AX2698">
        <v>7466000</v>
      </c>
      <c r="AY2698">
        <v>0.36</v>
      </c>
      <c r="AZ2698">
        <v>57378500</v>
      </c>
      <c r="BB2698">
        <v>12325000</v>
      </c>
      <c r="BC2698">
        <v>12325000</v>
      </c>
      <c r="BL2698">
        <v>0.48267644362969803</v>
      </c>
      <c r="BN2698">
        <v>0.3694932149249</v>
      </c>
      <c r="BO2698">
        <v>49.3</v>
      </c>
      <c r="BQ2698">
        <v>1.5825230074665699</v>
      </c>
      <c r="BR2698">
        <v>32.832219444444398</v>
      </c>
      <c r="BS2698">
        <v>3.6556095317485403E-2</v>
      </c>
      <c r="BT2698">
        <v>631662.71546098997</v>
      </c>
      <c r="BU2698">
        <v>3.0577593779643003E-8</v>
      </c>
    </row>
    <row r="2699" spans="3:73" x14ac:dyDescent="0.3">
      <c r="C2699">
        <v>33488</v>
      </c>
      <c r="D2699" t="s">
        <v>4292</v>
      </c>
      <c r="E2699" t="s">
        <v>2140</v>
      </c>
      <c r="F2699" t="s">
        <v>3614</v>
      </c>
      <c r="G2699" t="s">
        <v>4107</v>
      </c>
      <c r="H2699" t="s">
        <v>4766</v>
      </c>
      <c r="I2699" t="s">
        <v>4768</v>
      </c>
      <c r="J2699">
        <v>2019</v>
      </c>
      <c r="K2699" t="s">
        <v>4062</v>
      </c>
      <c r="L2699">
        <v>8.3958750000000002</v>
      </c>
      <c r="M2699">
        <v>148779000</v>
      </c>
      <c r="N2699">
        <v>86915000</v>
      </c>
      <c r="P2699">
        <v>35450000</v>
      </c>
      <c r="Q2699">
        <v>42269000</v>
      </c>
      <c r="S2699">
        <v>15111000</v>
      </c>
      <c r="T2699">
        <v>18847000</v>
      </c>
      <c r="U2699">
        <v>26749000</v>
      </c>
      <c r="V2699">
        <v>22609000</v>
      </c>
      <c r="W2699">
        <v>18210000</v>
      </c>
      <c r="AB2699">
        <v>126170000</v>
      </c>
      <c r="AD2699">
        <v>111955000</v>
      </c>
      <c r="AE2699">
        <v>14215000</v>
      </c>
      <c r="AF2699">
        <v>14214777</v>
      </c>
      <c r="AH2699">
        <v>180541000</v>
      </c>
      <c r="AJ2699">
        <v>3511000</v>
      </c>
      <c r="AK2699">
        <v>1600000</v>
      </c>
      <c r="AM2699">
        <v>1676000</v>
      </c>
      <c r="AN2699">
        <v>2575000</v>
      </c>
      <c r="AO2699">
        <v>356000</v>
      </c>
      <c r="AQ2699">
        <v>16038000</v>
      </c>
      <c r="AS2699">
        <v>4031000</v>
      </c>
      <c r="AT2699">
        <v>2185000</v>
      </c>
      <c r="AU2699">
        <v>-2946000</v>
      </c>
      <c r="AV2699">
        <v>-10034000</v>
      </c>
      <c r="AW2699">
        <v>7204000</v>
      </c>
      <c r="AX2699">
        <v>7204000</v>
      </c>
      <c r="AY2699">
        <v>0.18</v>
      </c>
      <c r="AZ2699">
        <v>40695500</v>
      </c>
      <c r="BA2699">
        <v>1.9447106197484201E-2</v>
      </c>
      <c r="BB2699">
        <v>4607000</v>
      </c>
      <c r="BC2699">
        <v>4607000</v>
      </c>
      <c r="BD2699">
        <v>2.5517749430877201E-2</v>
      </c>
      <c r="BE2699">
        <v>8.8833007460909094E-2</v>
      </c>
      <c r="BF2699">
        <v>7.6730493350540899E-2</v>
      </c>
      <c r="BI2699">
        <v>1.2134844299262699</v>
      </c>
      <c r="BJ2699">
        <v>-1.6317623143773399E-2</v>
      </c>
      <c r="BK2699">
        <v>1.21025141103683E-2</v>
      </c>
      <c r="BL2699">
        <v>7.3400457665903902</v>
      </c>
      <c r="BM2699">
        <v>8.8622528954641899E-3</v>
      </c>
      <c r="BN2699">
        <v>0.151963650784049</v>
      </c>
      <c r="BO2699">
        <v>12.9410112359551</v>
      </c>
      <c r="BQ2699">
        <v>2.45172981878089</v>
      </c>
      <c r="BR2699">
        <v>46.643749999999997</v>
      </c>
      <c r="BS2699">
        <v>2.04089720218752E-2</v>
      </c>
      <c r="BT2699">
        <v>858040.40674736095</v>
      </c>
      <c r="BU2699">
        <v>1.19779464214948E-8</v>
      </c>
    </row>
    <row r="2700" spans="3:73" x14ac:dyDescent="0.3">
      <c r="C2700">
        <v>33488</v>
      </c>
      <c r="D2700" t="s">
        <v>4292</v>
      </c>
      <c r="E2700" t="s">
        <v>2140</v>
      </c>
      <c r="F2700" t="s">
        <v>3614</v>
      </c>
      <c r="G2700" t="s">
        <v>4107</v>
      </c>
      <c r="H2700" t="s">
        <v>4766</v>
      </c>
      <c r="I2700" t="s">
        <v>4768</v>
      </c>
      <c r="J2700">
        <v>2018</v>
      </c>
      <c r="K2700" t="s">
        <v>4062</v>
      </c>
      <c r="L2700">
        <v>9.3818129999999993</v>
      </c>
      <c r="M2700">
        <v>149527000</v>
      </c>
      <c r="N2700">
        <v>87863000</v>
      </c>
      <c r="O2700">
        <v>2824000</v>
      </c>
      <c r="P2700">
        <v>40682000</v>
      </c>
      <c r="Q2700">
        <v>39122000</v>
      </c>
      <c r="S2700">
        <v>15498000</v>
      </c>
      <c r="T2700">
        <v>19785000</v>
      </c>
      <c r="U2700">
        <v>26381000</v>
      </c>
      <c r="V2700">
        <v>21206000</v>
      </c>
      <c r="W2700">
        <v>16703000</v>
      </c>
      <c r="AA2700">
        <v>0</v>
      </c>
      <c r="AB2700">
        <v>128321000</v>
      </c>
      <c r="AD2700">
        <v>113882000</v>
      </c>
      <c r="AE2700">
        <v>14439000</v>
      </c>
      <c r="AF2700">
        <v>14438824</v>
      </c>
      <c r="AH2700">
        <v>50992000</v>
      </c>
      <c r="AJ2700">
        <v>5017000</v>
      </c>
      <c r="AK2700">
        <v>1500000</v>
      </c>
      <c r="AM2700">
        <v>6000000</v>
      </c>
      <c r="AN2700">
        <v>3580000</v>
      </c>
      <c r="AO2700">
        <v>427000</v>
      </c>
      <c r="AQ2700">
        <v>6506000</v>
      </c>
      <c r="AS2700">
        <v>3857000</v>
      </c>
      <c r="AT2700">
        <v>2818000</v>
      </c>
      <c r="AU2700">
        <v>24872000</v>
      </c>
      <c r="AV2700">
        <v>-30126000</v>
      </c>
      <c r="AW2700">
        <v>7215000</v>
      </c>
      <c r="AX2700">
        <v>7215000</v>
      </c>
      <c r="AY2700">
        <v>0.25</v>
      </c>
      <c r="AZ2700">
        <v>37141000</v>
      </c>
      <c r="BA2700">
        <v>9.8387982428616294E-2</v>
      </c>
      <c r="BB2700">
        <v>10007000</v>
      </c>
      <c r="BC2700">
        <v>10007000</v>
      </c>
      <c r="BD2700">
        <v>0.19624647003451501</v>
      </c>
      <c r="BE2700">
        <v>0.12758864135550699</v>
      </c>
      <c r="BF2700">
        <v>7.2325070599309704E-2</v>
      </c>
      <c r="BI2700">
        <v>0.34102202277849503</v>
      </c>
      <c r="BJ2700">
        <v>0.48776278631942299</v>
      </c>
      <c r="BK2700">
        <v>5.5263570756196999E-2</v>
      </c>
      <c r="BL2700">
        <v>2.3087295954577698</v>
      </c>
      <c r="BM2700">
        <v>2.9416379039849401E-2</v>
      </c>
      <c r="BN2700">
        <v>0.14182054077190101</v>
      </c>
      <c r="BO2700">
        <v>23.4355971896955</v>
      </c>
      <c r="BP2700">
        <v>0.16907142429503699</v>
      </c>
      <c r="BQ2700">
        <v>2.9180985451715298</v>
      </c>
      <c r="BR2700">
        <v>37.527251999999997</v>
      </c>
      <c r="BS2700">
        <v>2.7898785078046499E-2</v>
      </c>
      <c r="BT2700">
        <v>769041.12243550399</v>
      </c>
      <c r="BU2700">
        <v>1.8278015679428902E-8</v>
      </c>
    </row>
    <row r="2701" spans="3:73" x14ac:dyDescent="0.3">
      <c r="C2701">
        <v>33488</v>
      </c>
      <c r="D2701" t="s">
        <v>4292</v>
      </c>
      <c r="E2701" t="s">
        <v>2140</v>
      </c>
      <c r="F2701" t="s">
        <v>3614</v>
      </c>
      <c r="G2701" t="s">
        <v>4107</v>
      </c>
      <c r="H2701" t="s">
        <v>4766</v>
      </c>
      <c r="I2701" t="s">
        <v>4768</v>
      </c>
      <c r="J2701">
        <v>2017</v>
      </c>
      <c r="K2701" t="s">
        <v>4062</v>
      </c>
      <c r="L2701">
        <v>8.9264019999999995</v>
      </c>
      <c r="M2701">
        <v>156105000</v>
      </c>
      <c r="N2701">
        <v>80260000</v>
      </c>
      <c r="O2701">
        <v>1572000</v>
      </c>
      <c r="P2701">
        <v>39350000</v>
      </c>
      <c r="Q2701">
        <v>35160000</v>
      </c>
      <c r="S2701">
        <v>14286000</v>
      </c>
      <c r="T2701">
        <v>19691000</v>
      </c>
      <c r="U2701">
        <v>21548000</v>
      </c>
      <c r="V2701">
        <v>44435000</v>
      </c>
      <c r="W2701">
        <v>19542000</v>
      </c>
      <c r="AA2701">
        <v>23121000</v>
      </c>
      <c r="AB2701">
        <v>111670000</v>
      </c>
      <c r="AD2701">
        <v>99908000</v>
      </c>
      <c r="AE2701">
        <v>14372000</v>
      </c>
      <c r="AF2701">
        <v>14371586</v>
      </c>
      <c r="AH2701">
        <v>177333000</v>
      </c>
      <c r="AJ2701">
        <v>5144000</v>
      </c>
      <c r="AK2701">
        <v>1600000</v>
      </c>
      <c r="AM2701">
        <v>1456000</v>
      </c>
      <c r="AN2701">
        <v>7459000</v>
      </c>
      <c r="AO2701">
        <v>804000</v>
      </c>
      <c r="AQ2701">
        <v>13363000</v>
      </c>
      <c r="AS2701">
        <v>3910000</v>
      </c>
      <c r="AT2701">
        <v>2745000</v>
      </c>
      <c r="AU2701">
        <v>-4190000</v>
      </c>
      <c r="AV2701">
        <v>-8614000</v>
      </c>
      <c r="AW2701">
        <v>6607000</v>
      </c>
      <c r="AX2701">
        <v>6607000</v>
      </c>
      <c r="AY2701">
        <v>0.52</v>
      </c>
      <c r="BA2701">
        <v>2.9007573322506201E-2</v>
      </c>
      <c r="BB2701">
        <v>9719000</v>
      </c>
      <c r="BC2701">
        <v>9719000</v>
      </c>
      <c r="BD2701">
        <v>5.4806493997169199E-2</v>
      </c>
      <c r="BE2701">
        <v>7.5355404803392506E-2</v>
      </c>
      <c r="BF2701">
        <v>5.9876052398594698E-2</v>
      </c>
      <c r="BI2701">
        <v>1.1359853944460501</v>
      </c>
      <c r="BJ2701">
        <v>-2.3627863962150299E-2</v>
      </c>
      <c r="BK2701">
        <v>1.5479352404797799E-2</v>
      </c>
      <c r="BL2701">
        <v>4.8681238615664801</v>
      </c>
      <c r="BM2701">
        <v>9.0225733507017895E-3</v>
      </c>
      <c r="BN2701">
        <v>0.28464815348643502</v>
      </c>
      <c r="BO2701">
        <v>12.088308457711401</v>
      </c>
      <c r="BP2701">
        <v>8.0442124654590094E-2</v>
      </c>
      <c r="BQ2701">
        <v>2.3078497594923801</v>
      </c>
      <c r="BR2701">
        <v>17.166157692307699</v>
      </c>
      <c r="BS2701">
        <v>6.6795021044147904E-2</v>
      </c>
      <c r="BT2701">
        <v>740163.84204968601</v>
      </c>
      <c r="BU2701">
        <v>4.1566481955762498E-8</v>
      </c>
    </row>
    <row r="2702" spans="3:73" x14ac:dyDescent="0.3">
      <c r="C2702">
        <v>1704711</v>
      </c>
      <c r="D2702" t="s">
        <v>4542</v>
      </c>
      <c r="E2702" t="s">
        <v>2490</v>
      </c>
      <c r="F2702" t="s">
        <v>3614</v>
      </c>
      <c r="G2702" t="s">
        <v>4119</v>
      </c>
      <c r="H2702" t="s">
        <v>4769</v>
      </c>
      <c r="I2702" t="s">
        <v>4770</v>
      </c>
      <c r="J2702">
        <v>2026</v>
      </c>
      <c r="K2702" t="s">
        <v>4062</v>
      </c>
      <c r="L2702">
        <v>4.1195490000000001</v>
      </c>
    </row>
    <row r="2703" spans="3:73" x14ac:dyDescent="0.3">
      <c r="C2703">
        <v>1704711</v>
      </c>
      <c r="D2703" t="s">
        <v>4542</v>
      </c>
      <c r="E2703" t="s">
        <v>2490</v>
      </c>
      <c r="F2703" t="s">
        <v>3614</v>
      </c>
      <c r="G2703" t="s">
        <v>4119</v>
      </c>
      <c r="H2703" t="s">
        <v>4769</v>
      </c>
      <c r="I2703" t="s">
        <v>4770</v>
      </c>
      <c r="J2703">
        <v>2025</v>
      </c>
      <c r="K2703" t="s">
        <v>4062</v>
      </c>
      <c r="L2703">
        <v>4.9706580000000002</v>
      </c>
      <c r="M2703">
        <v>685234000</v>
      </c>
      <c r="N2703">
        <v>290396000</v>
      </c>
      <c r="O2703">
        <v>42148000</v>
      </c>
      <c r="P2703">
        <v>117018000</v>
      </c>
      <c r="Q2703">
        <v>83136000</v>
      </c>
      <c r="R2703">
        <v>125112000</v>
      </c>
      <c r="S2703">
        <v>68679000</v>
      </c>
      <c r="T2703">
        <v>135826000</v>
      </c>
      <c r="U2703">
        <v>133900000</v>
      </c>
      <c r="W2703">
        <v>243917000</v>
      </c>
      <c r="X2703">
        <v>64748000</v>
      </c>
      <c r="AA2703">
        <v>100303000</v>
      </c>
      <c r="AB2703">
        <v>185814000</v>
      </c>
      <c r="AD2703">
        <v>-176142000</v>
      </c>
      <c r="AJ2703">
        <v>-45543000</v>
      </c>
      <c r="AM2703">
        <v>4356000</v>
      </c>
      <c r="AN2703">
        <v>-67360000</v>
      </c>
      <c r="AP2703">
        <v>59097000</v>
      </c>
      <c r="AQ2703">
        <v>-5120000</v>
      </c>
      <c r="AR2703">
        <v>-18758000</v>
      </c>
      <c r="AS2703">
        <v>59097000</v>
      </c>
      <c r="AU2703">
        <v>-31902000</v>
      </c>
      <c r="AV2703">
        <v>42037000</v>
      </c>
      <c r="AY2703">
        <v>-1.24</v>
      </c>
      <c r="AZ2703">
        <v>87858000</v>
      </c>
      <c r="BP2703">
        <v>0.172796484049902</v>
      </c>
      <c r="BQ2703">
        <v>0.84971527199826202</v>
      </c>
      <c r="BR2703">
        <v>-4.0085951612903203</v>
      </c>
      <c r="BS2703">
        <v>-0.36251305068509398</v>
      </c>
      <c r="BU2703">
        <v>-3.3170890890890901E-8</v>
      </c>
    </row>
    <row r="2704" spans="3:73" x14ac:dyDescent="0.3">
      <c r="C2704">
        <v>1704711</v>
      </c>
      <c r="D2704" t="s">
        <v>4542</v>
      </c>
      <c r="E2704" t="s">
        <v>2490</v>
      </c>
      <c r="F2704" t="s">
        <v>3614</v>
      </c>
      <c r="G2704" t="s">
        <v>4119</v>
      </c>
      <c r="H2704" t="s">
        <v>4769</v>
      </c>
      <c r="I2704" t="s">
        <v>4770</v>
      </c>
      <c r="J2704">
        <v>2024</v>
      </c>
      <c r="K2704" t="s">
        <v>4062</v>
      </c>
      <c r="L2704">
        <v>9.3817409999999999</v>
      </c>
      <c r="M2704">
        <v>707254000</v>
      </c>
      <c r="N2704">
        <v>287059000</v>
      </c>
      <c r="O2704">
        <v>34655000</v>
      </c>
      <c r="P2704">
        <v>119882000</v>
      </c>
      <c r="Q2704">
        <v>92580000</v>
      </c>
      <c r="R2704">
        <v>134996000</v>
      </c>
      <c r="S2704">
        <v>78357000</v>
      </c>
      <c r="T2704">
        <v>151547000</v>
      </c>
      <c r="U2704">
        <v>133652000</v>
      </c>
      <c r="W2704">
        <v>305794000</v>
      </c>
      <c r="X2704">
        <v>63130000</v>
      </c>
      <c r="AA2704">
        <v>122815000</v>
      </c>
      <c r="AB2704">
        <v>233019000</v>
      </c>
      <c r="AD2704">
        <v>-108782000</v>
      </c>
      <c r="AJ2704">
        <v>12991000</v>
      </c>
      <c r="AM2704">
        <v>4564000</v>
      </c>
      <c r="AN2704">
        <v>-14718000</v>
      </c>
      <c r="AP2704">
        <v>62583000</v>
      </c>
      <c r="AQ2704">
        <v>123524000</v>
      </c>
      <c r="AR2704">
        <v>-9842000</v>
      </c>
      <c r="AS2704">
        <v>62583000</v>
      </c>
      <c r="AU2704">
        <v>-25228000</v>
      </c>
      <c r="AV2704">
        <v>-99242000</v>
      </c>
      <c r="AY2704">
        <v>-0.28000000000000003</v>
      </c>
      <c r="AZ2704">
        <v>106019000</v>
      </c>
      <c r="BP2704">
        <v>0.113327926643427</v>
      </c>
      <c r="BQ2704">
        <v>0.63598043127072501</v>
      </c>
      <c r="BR2704">
        <v>-33.5062178571429</v>
      </c>
      <c r="BS2704">
        <v>-6.3162231406022701E-2</v>
      </c>
      <c r="BU2704">
        <v>-1.1273275913123E-8</v>
      </c>
    </row>
    <row r="2705" spans="3:73" x14ac:dyDescent="0.3">
      <c r="C2705">
        <v>1704711</v>
      </c>
      <c r="D2705" t="s">
        <v>4542</v>
      </c>
      <c r="E2705" t="s">
        <v>2490</v>
      </c>
      <c r="F2705" t="s">
        <v>3614</v>
      </c>
      <c r="G2705" t="s">
        <v>4119</v>
      </c>
      <c r="H2705" t="s">
        <v>4769</v>
      </c>
      <c r="I2705" t="s">
        <v>4770</v>
      </c>
      <c r="J2705">
        <v>2023</v>
      </c>
      <c r="K2705" t="s">
        <v>4062</v>
      </c>
      <c r="L2705">
        <v>8.6426479999999994</v>
      </c>
      <c r="M2705">
        <v>804645000</v>
      </c>
      <c r="N2705">
        <v>342876000</v>
      </c>
      <c r="O2705">
        <v>36453000</v>
      </c>
      <c r="P2705">
        <v>130831000</v>
      </c>
      <c r="Q2705">
        <v>119458000</v>
      </c>
      <c r="R2705">
        <v>160586000</v>
      </c>
      <c r="S2705">
        <v>91335000</v>
      </c>
      <c r="T2705">
        <v>167388000</v>
      </c>
      <c r="U2705">
        <v>133795000</v>
      </c>
      <c r="W2705">
        <v>358832000</v>
      </c>
      <c r="X2705">
        <v>52919000</v>
      </c>
      <c r="AA2705">
        <v>153058000</v>
      </c>
      <c r="AB2705">
        <v>231941000</v>
      </c>
      <c r="AD2705">
        <v>-94064000</v>
      </c>
      <c r="AI2705">
        <v>763085000</v>
      </c>
      <c r="AJ2705">
        <v>-103827000</v>
      </c>
      <c r="AM2705">
        <v>132497000</v>
      </c>
      <c r="AN2705">
        <v>-154079000</v>
      </c>
      <c r="AP2705">
        <v>59763000</v>
      </c>
      <c r="AQ2705">
        <v>30935000</v>
      </c>
      <c r="AR2705">
        <v>-34927000</v>
      </c>
      <c r="AS2705">
        <v>57389000</v>
      </c>
      <c r="AU2705">
        <v>-39796000</v>
      </c>
      <c r="AV2705">
        <v>25596000</v>
      </c>
      <c r="AY2705">
        <v>-3.19</v>
      </c>
      <c r="AZ2705">
        <v>182943500</v>
      </c>
      <c r="BH2705">
        <v>4.17115120242042</v>
      </c>
      <c r="BP2705">
        <v>0.101587929727561</v>
      </c>
      <c r="BQ2705">
        <v>0.62262562982119796</v>
      </c>
      <c r="BR2705">
        <v>-2.7092940438871498</v>
      </c>
      <c r="BS2705">
        <v>-0.66430255970268304</v>
      </c>
      <c r="BU2705">
        <v>-1.18866639015957E-7</v>
      </c>
    </row>
    <row r="2706" spans="3:73" x14ac:dyDescent="0.3">
      <c r="C2706">
        <v>1704711</v>
      </c>
      <c r="D2706" t="s">
        <v>4542</v>
      </c>
      <c r="E2706" t="s">
        <v>2490</v>
      </c>
      <c r="F2706" t="s">
        <v>3614</v>
      </c>
      <c r="G2706" t="s">
        <v>4119</v>
      </c>
      <c r="H2706" t="s">
        <v>4769</v>
      </c>
      <c r="I2706" t="s">
        <v>4770</v>
      </c>
      <c r="J2706">
        <v>2022</v>
      </c>
      <c r="K2706" t="s">
        <v>4062</v>
      </c>
      <c r="L2706">
        <v>17.178523999999999</v>
      </c>
      <c r="M2706">
        <v>1091145000</v>
      </c>
      <c r="N2706">
        <v>473172000</v>
      </c>
      <c r="O2706">
        <v>19200000</v>
      </c>
      <c r="P2706">
        <v>167895000</v>
      </c>
      <c r="Q2706">
        <v>246429000</v>
      </c>
      <c r="R2706">
        <v>181416000</v>
      </c>
      <c r="S2706">
        <v>102232000</v>
      </c>
      <c r="T2706">
        <v>181284000</v>
      </c>
      <c r="U2706">
        <v>131380000</v>
      </c>
      <c r="W2706">
        <v>361397000</v>
      </c>
      <c r="X2706">
        <v>67651000</v>
      </c>
      <c r="AB2706">
        <v>368224000</v>
      </c>
      <c r="AD2706">
        <v>60015000</v>
      </c>
      <c r="AI2706">
        <v>888685000</v>
      </c>
      <c r="AJ2706">
        <v>-11920000</v>
      </c>
      <c r="AM2706">
        <v>-17801000</v>
      </c>
      <c r="AN2706">
        <v>-8035000</v>
      </c>
      <c r="AP2706">
        <v>47669000</v>
      </c>
      <c r="AQ2706">
        <v>-40134000</v>
      </c>
      <c r="AR2706">
        <v>-22841000</v>
      </c>
      <c r="AU2706">
        <v>-78065000</v>
      </c>
      <c r="AV2706">
        <v>54639000</v>
      </c>
      <c r="AY2706">
        <v>-0.18</v>
      </c>
      <c r="AZ2706">
        <v>206428500</v>
      </c>
      <c r="BH2706">
        <v>4.3050499325432297</v>
      </c>
      <c r="BP2706">
        <v>5.3127170397097898E-2</v>
      </c>
      <c r="BQ2706">
        <v>0.62740697902860298</v>
      </c>
      <c r="BR2706">
        <v>-95.436244444444398</v>
      </c>
      <c r="BS2706">
        <v>-2.1820956808898902E-2</v>
      </c>
      <c r="BU2706">
        <v>-8.3974274354740604E-9</v>
      </c>
    </row>
    <row r="2707" spans="3:73" x14ac:dyDescent="0.3">
      <c r="C2707">
        <v>1704711</v>
      </c>
      <c r="D2707" t="s">
        <v>4542</v>
      </c>
      <c r="E2707" t="s">
        <v>2490</v>
      </c>
      <c r="F2707" t="s">
        <v>3614</v>
      </c>
      <c r="G2707" t="s">
        <v>4119</v>
      </c>
      <c r="H2707" t="s">
        <v>4769</v>
      </c>
      <c r="I2707" t="s">
        <v>4770</v>
      </c>
      <c r="J2707">
        <v>2021</v>
      </c>
      <c r="K2707" t="s">
        <v>4062</v>
      </c>
      <c r="L2707">
        <v>19.988440000000001</v>
      </c>
      <c r="M2707">
        <v>967503000</v>
      </c>
      <c r="N2707">
        <v>452598000</v>
      </c>
      <c r="O2707">
        <v>83557000</v>
      </c>
      <c r="P2707">
        <v>187688000</v>
      </c>
      <c r="Q2707">
        <v>166428000</v>
      </c>
      <c r="R2707">
        <v>124223000</v>
      </c>
      <c r="S2707">
        <v>58828000</v>
      </c>
      <c r="T2707">
        <v>189619000</v>
      </c>
      <c r="U2707">
        <v>126651000</v>
      </c>
      <c r="W2707">
        <v>285011000</v>
      </c>
      <c r="X2707">
        <v>57238000</v>
      </c>
      <c r="AA2707">
        <v>173213000</v>
      </c>
      <c r="AB2707">
        <v>321638000</v>
      </c>
      <c r="AD2707">
        <v>68050000</v>
      </c>
      <c r="AI2707">
        <v>648302000</v>
      </c>
      <c r="AJ2707">
        <v>95465000</v>
      </c>
      <c r="AM2707">
        <v>17061000</v>
      </c>
      <c r="AN2707">
        <v>43900000</v>
      </c>
      <c r="AP2707">
        <v>41195000</v>
      </c>
      <c r="AQ2707">
        <v>87362000</v>
      </c>
      <c r="AR2707">
        <v>63586000</v>
      </c>
      <c r="AU2707">
        <v>-27381000</v>
      </c>
      <c r="AV2707">
        <v>-28628000</v>
      </c>
      <c r="AY2707">
        <v>1.1399999999999999</v>
      </c>
      <c r="AZ2707">
        <v>113100500</v>
      </c>
      <c r="BH2707">
        <v>5.7320878333871201</v>
      </c>
      <c r="BP2707">
        <v>0.293171140762988</v>
      </c>
      <c r="BQ2707">
        <v>1.0040665097136601</v>
      </c>
      <c r="BR2707">
        <v>17.5337192982456</v>
      </c>
      <c r="BS2707">
        <v>0.13648884771077999</v>
      </c>
      <c r="BU2707">
        <v>7.0846173648635997E-8</v>
      </c>
    </row>
    <row r="2708" spans="3:73" x14ac:dyDescent="0.3">
      <c r="C2708">
        <v>1704711</v>
      </c>
      <c r="D2708" t="s">
        <v>4542</v>
      </c>
      <c r="E2708" t="s">
        <v>2490</v>
      </c>
      <c r="F2708" t="s">
        <v>3614</v>
      </c>
      <c r="G2708" t="s">
        <v>4119</v>
      </c>
      <c r="H2708" t="s">
        <v>4769</v>
      </c>
      <c r="I2708" t="s">
        <v>4770</v>
      </c>
      <c r="J2708">
        <v>2020</v>
      </c>
      <c r="K2708" t="s">
        <v>4062</v>
      </c>
      <c r="L2708">
        <v>7.2949700000000002</v>
      </c>
      <c r="M2708">
        <v>763590000</v>
      </c>
      <c r="N2708">
        <v>259351000</v>
      </c>
      <c r="O2708">
        <v>52255000</v>
      </c>
      <c r="P2708">
        <v>131837000</v>
      </c>
      <c r="Q2708">
        <v>59773000</v>
      </c>
      <c r="R2708">
        <v>118955000</v>
      </c>
      <c r="S2708">
        <v>56141000</v>
      </c>
      <c r="T2708">
        <v>205541000</v>
      </c>
      <c r="U2708">
        <v>125061000</v>
      </c>
      <c r="W2708">
        <v>138696000</v>
      </c>
      <c r="X2708">
        <v>29199000</v>
      </c>
      <c r="AA2708">
        <v>190770000</v>
      </c>
      <c r="AB2708">
        <v>242267000</v>
      </c>
      <c r="AD2708">
        <v>24403000</v>
      </c>
      <c r="AI2708">
        <v>403392000</v>
      </c>
      <c r="AJ2708">
        <v>23543000</v>
      </c>
      <c r="AM2708">
        <v>2025000</v>
      </c>
      <c r="AN2708">
        <v>3961000</v>
      </c>
      <c r="AP2708">
        <v>44368000</v>
      </c>
      <c r="AQ2708">
        <v>107239000</v>
      </c>
      <c r="AR2708">
        <v>6402000</v>
      </c>
      <c r="AU2708">
        <v>-18482000</v>
      </c>
      <c r="AV2708">
        <v>-61838000</v>
      </c>
      <c r="AY2708">
        <v>0.11</v>
      </c>
      <c r="AZ2708">
        <v>60948500</v>
      </c>
      <c r="BH2708">
        <v>6.6185714168519301</v>
      </c>
      <c r="BP2708">
        <v>0.37675924323700799</v>
      </c>
      <c r="BQ2708">
        <v>1.43896002768645</v>
      </c>
      <c r="BR2708">
        <v>66.317909090909097</v>
      </c>
      <c r="BS2708">
        <v>1.6349729843519799E-2</v>
      </c>
      <c r="BU2708">
        <v>3.31224103984447E-9</v>
      </c>
    </row>
    <row r="2709" spans="3:73" x14ac:dyDescent="0.3">
      <c r="C2709">
        <v>1704711</v>
      </c>
      <c r="D2709" t="s">
        <v>4542</v>
      </c>
      <c r="E2709" t="s">
        <v>2490</v>
      </c>
      <c r="F2709" t="s">
        <v>3614</v>
      </c>
      <c r="G2709" t="s">
        <v>4119</v>
      </c>
      <c r="H2709" t="s">
        <v>4769</v>
      </c>
      <c r="I2709" t="s">
        <v>4770</v>
      </c>
      <c r="J2709">
        <v>2019</v>
      </c>
      <c r="K2709" t="s">
        <v>4062</v>
      </c>
      <c r="L2709">
        <v>20.056146999999999</v>
      </c>
      <c r="M2709">
        <v>796467000</v>
      </c>
      <c r="N2709">
        <v>259197000</v>
      </c>
      <c r="O2709">
        <v>25229000</v>
      </c>
      <c r="P2709">
        <v>151564000</v>
      </c>
      <c r="Q2709">
        <v>62124000</v>
      </c>
      <c r="R2709">
        <v>133396000</v>
      </c>
      <c r="S2709">
        <v>65712000</v>
      </c>
      <c r="T2709">
        <v>221492000</v>
      </c>
      <c r="U2709">
        <v>124835000</v>
      </c>
      <c r="W2709">
        <v>157569000</v>
      </c>
      <c r="X2709">
        <v>42531000</v>
      </c>
      <c r="AA2709">
        <v>216501000</v>
      </c>
      <c r="AB2709">
        <v>225411000</v>
      </c>
      <c r="AD2709">
        <v>20442000</v>
      </c>
      <c r="AI2709">
        <v>151125000</v>
      </c>
      <c r="AJ2709">
        <v>46613000</v>
      </c>
      <c r="AM2709">
        <v>4476000</v>
      </c>
      <c r="AN2709">
        <v>-4241000</v>
      </c>
      <c r="AP2709">
        <v>42126000</v>
      </c>
      <c r="AQ2709">
        <v>90765000</v>
      </c>
      <c r="AR2709">
        <v>-6356000</v>
      </c>
      <c r="AU2709">
        <v>-48633000</v>
      </c>
      <c r="AV2709">
        <v>-28340000</v>
      </c>
      <c r="AY2709">
        <v>0.38</v>
      </c>
      <c r="AZ2709">
        <v>74373000</v>
      </c>
      <c r="BH2709">
        <v>2.0319874147876198</v>
      </c>
      <c r="BP2709">
        <v>0.160113981811143</v>
      </c>
      <c r="BQ2709">
        <v>1.25070921310664</v>
      </c>
      <c r="BR2709">
        <v>52.779334210526301</v>
      </c>
      <c r="BS2709">
        <v>-1.8814521030473201E-2</v>
      </c>
      <c r="BU2709">
        <v>3.3810842682921399E-8</v>
      </c>
    </row>
    <row r="2710" spans="3:73" x14ac:dyDescent="0.3">
      <c r="C2710">
        <v>1704711</v>
      </c>
      <c r="D2710" t="s">
        <v>4542</v>
      </c>
      <c r="E2710" t="s">
        <v>2490</v>
      </c>
      <c r="F2710" t="s">
        <v>3614</v>
      </c>
      <c r="G2710" t="s">
        <v>4119</v>
      </c>
      <c r="H2710" t="s">
        <v>4769</v>
      </c>
      <c r="I2710" t="s">
        <v>4770</v>
      </c>
      <c r="J2710">
        <v>2018</v>
      </c>
      <c r="K2710" t="s">
        <v>4062</v>
      </c>
      <c r="L2710">
        <v>16.858176</v>
      </c>
      <c r="M2710">
        <v>663019000</v>
      </c>
      <c r="N2710">
        <v>260639000</v>
      </c>
      <c r="O2710">
        <v>13486000</v>
      </c>
      <c r="P2710">
        <v>148627000</v>
      </c>
      <c r="Q2710">
        <v>86622000</v>
      </c>
      <c r="R2710">
        <v>48571000</v>
      </c>
      <c r="S2710">
        <v>44296000</v>
      </c>
      <c r="T2710">
        <v>233645000</v>
      </c>
      <c r="U2710">
        <v>112818000</v>
      </c>
      <c r="W2710">
        <v>137856000</v>
      </c>
      <c r="X2710">
        <v>36130000</v>
      </c>
      <c r="AA2710">
        <v>227297000</v>
      </c>
      <c r="AB2710">
        <v>156638000</v>
      </c>
      <c r="AD2710">
        <v>10397000</v>
      </c>
      <c r="AI2710">
        <v>147526000</v>
      </c>
      <c r="AJ2710">
        <v>63546000</v>
      </c>
      <c r="AM2710">
        <v>4867000</v>
      </c>
      <c r="AN2710">
        <v>6010000</v>
      </c>
      <c r="AP2710">
        <v>39116000</v>
      </c>
      <c r="AQ2710">
        <v>49991000</v>
      </c>
      <c r="AR2710">
        <v>1287000</v>
      </c>
      <c r="AU2710">
        <v>-27501000</v>
      </c>
      <c r="AV2710">
        <v>-15046000</v>
      </c>
      <c r="AY2710">
        <v>0.39</v>
      </c>
      <c r="AZ2710">
        <v>82852000</v>
      </c>
      <c r="BH2710">
        <v>1.78059672669338</v>
      </c>
      <c r="BP2710">
        <v>9.7826717734447496E-2</v>
      </c>
      <c r="BQ2710">
        <v>1.26230994661096</v>
      </c>
      <c r="BR2710">
        <v>43.226092307692298</v>
      </c>
      <c r="BS2710">
        <v>3.8368722787573903E-2</v>
      </c>
      <c r="BU2710">
        <v>4.1973778010444503E-8</v>
      </c>
    </row>
    <row r="2711" spans="3:73" x14ac:dyDescent="0.3">
      <c r="C2711">
        <v>1704711</v>
      </c>
      <c r="D2711" t="s">
        <v>4542</v>
      </c>
      <c r="E2711" t="s">
        <v>2490</v>
      </c>
      <c r="F2711" t="s">
        <v>3614</v>
      </c>
      <c r="G2711" t="s">
        <v>4119</v>
      </c>
      <c r="H2711" t="s">
        <v>4769</v>
      </c>
      <c r="I2711" t="s">
        <v>4770</v>
      </c>
      <c r="J2711">
        <v>2017</v>
      </c>
      <c r="K2711" t="s">
        <v>4062</v>
      </c>
      <c r="L2711">
        <v>7.7477510000000001</v>
      </c>
      <c r="M2711">
        <v>630313000</v>
      </c>
      <c r="N2711">
        <v>224015000</v>
      </c>
      <c r="O2711">
        <v>7728000</v>
      </c>
      <c r="P2711">
        <v>115478000</v>
      </c>
      <c r="Q2711">
        <v>79082000</v>
      </c>
      <c r="R2711">
        <v>44696000</v>
      </c>
      <c r="S2711">
        <v>40438000</v>
      </c>
      <c r="T2711">
        <v>250649000</v>
      </c>
      <c r="U2711">
        <v>110902000</v>
      </c>
      <c r="W2711">
        <v>129926000</v>
      </c>
      <c r="X2711">
        <v>53428000</v>
      </c>
      <c r="AA2711">
        <v>223098000</v>
      </c>
      <c r="AB2711">
        <v>131167000</v>
      </c>
      <c r="AD2711">
        <v>1041000</v>
      </c>
      <c r="AI2711">
        <v>102926000</v>
      </c>
      <c r="AJ2711">
        <v>42145000</v>
      </c>
      <c r="AM2711">
        <v>1540000</v>
      </c>
      <c r="AN2711">
        <v>7501000</v>
      </c>
      <c r="AP2711">
        <v>31975000</v>
      </c>
      <c r="AR2711">
        <v>2426000</v>
      </c>
      <c r="AY2711">
        <v>0.04</v>
      </c>
      <c r="BP2711">
        <v>5.9480011698967099E-2</v>
      </c>
      <c r="BQ2711">
        <v>1.1155042100888199</v>
      </c>
      <c r="BR2711">
        <v>193.69377499999999</v>
      </c>
      <c r="BS2711">
        <v>5.7186639932299999E-2</v>
      </c>
      <c r="BU2711">
        <v>2.3627134873863099E-9</v>
      </c>
    </row>
    <row r="2712" spans="3:73" x14ac:dyDescent="0.3">
      <c r="C2712">
        <v>1672013</v>
      </c>
      <c r="D2712" t="s">
        <v>4537</v>
      </c>
      <c r="E2712" t="s">
        <v>888</v>
      </c>
      <c r="F2712" t="s">
        <v>3614</v>
      </c>
      <c r="G2712" t="s">
        <v>4107</v>
      </c>
      <c r="H2712" t="s">
        <v>4766</v>
      </c>
      <c r="I2712" t="s">
        <v>4771</v>
      </c>
      <c r="J2712">
        <v>2026</v>
      </c>
      <c r="K2712" t="s">
        <v>4062</v>
      </c>
      <c r="L2712">
        <v>95.066812999999996</v>
      </c>
    </row>
    <row r="2713" spans="3:73" x14ac:dyDescent="0.3">
      <c r="C2713">
        <v>1672013</v>
      </c>
      <c r="D2713" t="s">
        <v>4537</v>
      </c>
      <c r="E2713" t="s">
        <v>888</v>
      </c>
      <c r="F2713" t="s">
        <v>3614</v>
      </c>
      <c r="G2713" t="s">
        <v>4107</v>
      </c>
      <c r="H2713" t="s">
        <v>4766</v>
      </c>
      <c r="I2713" t="s">
        <v>4771</v>
      </c>
      <c r="J2713">
        <v>2025</v>
      </c>
      <c r="K2713" t="s">
        <v>4062</v>
      </c>
      <c r="L2713">
        <v>71.267644000000004</v>
      </c>
      <c r="M2713">
        <v>2342699000</v>
      </c>
      <c r="N2713">
        <v>1025371000</v>
      </c>
      <c r="P2713">
        <v>217480000</v>
      </c>
      <c r="Q2713">
        <v>608571000</v>
      </c>
      <c r="R2713">
        <v>356575000</v>
      </c>
      <c r="T2713">
        <v>511430000</v>
      </c>
      <c r="U2713">
        <v>224258000</v>
      </c>
      <c r="V2713">
        <v>1557363000</v>
      </c>
      <c r="W2713">
        <v>430154000</v>
      </c>
      <c r="X2713">
        <v>156984000</v>
      </c>
      <c r="AA2713">
        <v>933396000</v>
      </c>
      <c r="AB2713">
        <v>783566000</v>
      </c>
      <c r="AD2713">
        <v>141961000</v>
      </c>
      <c r="AE2713">
        <v>58000</v>
      </c>
      <c r="AG2713">
        <v>1221254000</v>
      </c>
      <c r="AJ2713">
        <v>299428000</v>
      </c>
      <c r="AK2713">
        <v>76506000</v>
      </c>
      <c r="AM2713">
        <v>52366000</v>
      </c>
      <c r="AN2713">
        <v>188545000</v>
      </c>
      <c r="AQ2713">
        <v>194370000</v>
      </c>
      <c r="AS2713">
        <v>55292000</v>
      </c>
      <c r="AU2713">
        <v>-74342000</v>
      </c>
      <c r="AV2713">
        <v>-124823000</v>
      </c>
      <c r="AY2713">
        <v>3.13</v>
      </c>
      <c r="AZ2713">
        <v>592267500</v>
      </c>
      <c r="BN2713">
        <v>0.66477298193237799</v>
      </c>
      <c r="BQ2713">
        <v>0.96895530437936195</v>
      </c>
      <c r="BR2713">
        <v>22.769215335463301</v>
      </c>
      <c r="BS2713">
        <v>0.24062427415176299</v>
      </c>
      <c r="BU2713">
        <v>2.8468275259518698E-7</v>
      </c>
    </row>
    <row r="2714" spans="3:73" x14ac:dyDescent="0.3">
      <c r="C2714">
        <v>1672013</v>
      </c>
      <c r="D2714" t="s">
        <v>4537</v>
      </c>
      <c r="E2714" t="s">
        <v>888</v>
      </c>
      <c r="F2714" t="s">
        <v>3614</v>
      </c>
      <c r="G2714" t="s">
        <v>4107</v>
      </c>
      <c r="H2714" t="s">
        <v>4766</v>
      </c>
      <c r="I2714" t="s">
        <v>4771</v>
      </c>
      <c r="J2714">
        <v>2024</v>
      </c>
      <c r="K2714" t="s">
        <v>4062</v>
      </c>
      <c r="L2714">
        <v>64.099813999999995</v>
      </c>
      <c r="M2714">
        <v>2180206000</v>
      </c>
      <c r="N2714">
        <v>973873000</v>
      </c>
      <c r="P2714">
        <v>218368000</v>
      </c>
      <c r="Q2714">
        <v>575964000</v>
      </c>
      <c r="R2714">
        <v>325747000</v>
      </c>
      <c r="T2714">
        <v>523131000</v>
      </c>
      <c r="U2714">
        <v>220136000</v>
      </c>
      <c r="V2714">
        <v>1383042000</v>
      </c>
      <c r="W2714">
        <v>472707000</v>
      </c>
      <c r="X2714">
        <v>150322000</v>
      </c>
      <c r="AA2714">
        <v>757510000</v>
      </c>
      <c r="AB2714">
        <v>765247000</v>
      </c>
      <c r="AD2714">
        <v>180276000</v>
      </c>
      <c r="AE2714">
        <v>61000</v>
      </c>
      <c r="AG2714">
        <v>1187727000</v>
      </c>
      <c r="AJ2714">
        <v>304262000</v>
      </c>
      <c r="AK2714">
        <v>67841000</v>
      </c>
      <c r="AM2714">
        <v>47825000</v>
      </c>
      <c r="AN2714">
        <v>214298000</v>
      </c>
      <c r="AQ2714">
        <v>245108000</v>
      </c>
      <c r="AS2714">
        <v>55888000</v>
      </c>
      <c r="AU2714">
        <v>-74624000</v>
      </c>
      <c r="AV2714">
        <v>-179683000</v>
      </c>
      <c r="AY2714">
        <v>3.38</v>
      </c>
      <c r="AZ2714">
        <v>595749500</v>
      </c>
      <c r="BN2714">
        <v>0.63436299138705199</v>
      </c>
      <c r="BQ2714">
        <v>0.84176667576321096</v>
      </c>
      <c r="BR2714">
        <v>18.964442011834301</v>
      </c>
      <c r="BS2714">
        <v>0.28003768717812699</v>
      </c>
      <c r="BU2714">
        <v>2.8312083721987798E-7</v>
      </c>
    </row>
    <row r="2715" spans="3:73" x14ac:dyDescent="0.3">
      <c r="C2715">
        <v>1672013</v>
      </c>
      <c r="D2715" t="s">
        <v>4537</v>
      </c>
      <c r="E2715" t="s">
        <v>888</v>
      </c>
      <c r="F2715" t="s">
        <v>3614</v>
      </c>
      <c r="G2715" t="s">
        <v>4107</v>
      </c>
      <c r="H2715" t="s">
        <v>4766</v>
      </c>
      <c r="I2715" t="s">
        <v>4771</v>
      </c>
      <c r="J2715">
        <v>2023</v>
      </c>
      <c r="K2715" t="s">
        <v>4062</v>
      </c>
      <c r="L2715">
        <v>50.386943000000002</v>
      </c>
      <c r="M2715">
        <v>2196677000</v>
      </c>
      <c r="N2715">
        <v>996692000</v>
      </c>
      <c r="P2715">
        <v>201352000</v>
      </c>
      <c r="Q2715">
        <v>615535000</v>
      </c>
      <c r="R2715">
        <v>295343000</v>
      </c>
      <c r="T2715">
        <v>537407000</v>
      </c>
      <c r="U2715">
        <v>225302000</v>
      </c>
      <c r="V2715">
        <v>1283805000</v>
      </c>
      <c r="W2715">
        <v>451135000</v>
      </c>
      <c r="X2715">
        <v>150514000</v>
      </c>
      <c r="AA2715">
        <v>676732000</v>
      </c>
      <c r="AB2715">
        <v>864235000</v>
      </c>
      <c r="AD2715">
        <v>159906000</v>
      </c>
      <c r="AE2715">
        <v>63000</v>
      </c>
      <c r="AG2715">
        <v>1252511000</v>
      </c>
      <c r="AJ2715">
        <v>285305000</v>
      </c>
      <c r="AK2715">
        <v>64839000</v>
      </c>
      <c r="AM2715">
        <v>42993000</v>
      </c>
      <c r="AN2715">
        <v>198429000</v>
      </c>
      <c r="AQ2715">
        <v>371827000</v>
      </c>
      <c r="AS2715">
        <v>51356000</v>
      </c>
      <c r="AU2715">
        <v>-101486000</v>
      </c>
      <c r="AV2715">
        <v>-264725000</v>
      </c>
      <c r="AY2715">
        <v>2.96</v>
      </c>
      <c r="AZ2715">
        <v>645109500</v>
      </c>
      <c r="BN2715">
        <v>0.58443048295220501</v>
      </c>
      <c r="BQ2715">
        <v>0.84488456892061103</v>
      </c>
      <c r="BR2715">
        <v>17.022615878378399</v>
      </c>
      <c r="BS2715">
        <v>0.22960074516769199</v>
      </c>
      <c r="BU2715">
        <v>1.72574995550979E-7</v>
      </c>
    </row>
    <row r="2716" spans="3:73" x14ac:dyDescent="0.3">
      <c r="C2716">
        <v>1672013</v>
      </c>
      <c r="D2716" t="s">
        <v>4537</v>
      </c>
      <c r="E2716" t="s">
        <v>888</v>
      </c>
      <c r="F2716" t="s">
        <v>3614</v>
      </c>
      <c r="G2716" t="s">
        <v>4107</v>
      </c>
      <c r="H2716" t="s">
        <v>4766</v>
      </c>
      <c r="I2716" t="s">
        <v>4771</v>
      </c>
      <c r="J2716">
        <v>2022</v>
      </c>
      <c r="K2716" t="s">
        <v>4062</v>
      </c>
      <c r="L2716">
        <v>42.415317999999999</v>
      </c>
      <c r="M2716">
        <v>2193807000</v>
      </c>
      <c r="N2716">
        <v>1059076000</v>
      </c>
      <c r="P2716">
        <v>216695000</v>
      </c>
      <c r="Q2716">
        <v>674684000</v>
      </c>
      <c r="R2716">
        <v>254472000</v>
      </c>
      <c r="T2716">
        <v>525903000</v>
      </c>
      <c r="U2716">
        <v>224814000</v>
      </c>
      <c r="V2716">
        <v>1210441000</v>
      </c>
      <c r="W2716">
        <v>548625000</v>
      </c>
      <c r="X2716">
        <v>166998000</v>
      </c>
      <c r="AA2716">
        <v>526308000</v>
      </c>
      <c r="AB2716">
        <v>939056000</v>
      </c>
      <c r="AD2716">
        <v>473130000</v>
      </c>
      <c r="AE2716">
        <v>76000</v>
      </c>
      <c r="AG2716">
        <v>1179233000</v>
      </c>
      <c r="AJ2716">
        <v>281533000</v>
      </c>
      <c r="AK2716">
        <v>56393000</v>
      </c>
      <c r="AM2716">
        <v>54351000</v>
      </c>
      <c r="AN2716">
        <v>199278000</v>
      </c>
      <c r="AQ2716">
        <v>-67787000</v>
      </c>
      <c r="AS2716">
        <v>41706000</v>
      </c>
      <c r="AU2716">
        <v>-140222000</v>
      </c>
      <c r="AV2716">
        <v>-8584000</v>
      </c>
      <c r="AY2716">
        <v>2.77</v>
      </c>
      <c r="AZ2716">
        <v>543999000</v>
      </c>
      <c r="BN2716">
        <v>0.55175364104499602</v>
      </c>
      <c r="BQ2716">
        <v>0.70064616085668696</v>
      </c>
      <c r="BR2716">
        <v>15.3123891696751</v>
      </c>
      <c r="BS2716">
        <v>0.212210986352252</v>
      </c>
      <c r="BU2716">
        <v>1.2511546793801399E-7</v>
      </c>
    </row>
    <row r="2717" spans="3:73" x14ac:dyDescent="0.3">
      <c r="C2717">
        <v>1672013</v>
      </c>
      <c r="D2717" t="s">
        <v>4537</v>
      </c>
      <c r="E2717" t="s">
        <v>888</v>
      </c>
      <c r="F2717" t="s">
        <v>3614</v>
      </c>
      <c r="G2717" t="s">
        <v>4107</v>
      </c>
      <c r="H2717" t="s">
        <v>4766</v>
      </c>
      <c r="I2717" t="s">
        <v>4771</v>
      </c>
      <c r="J2717">
        <v>2021</v>
      </c>
      <c r="K2717" t="s">
        <v>4062</v>
      </c>
      <c r="L2717">
        <v>45.375219999999999</v>
      </c>
      <c r="M2717">
        <v>2005836000</v>
      </c>
      <c r="N2717">
        <v>969176000</v>
      </c>
      <c r="P2717">
        <v>174435000</v>
      </c>
      <c r="Q2717">
        <v>413314000</v>
      </c>
      <c r="R2717">
        <v>231761000</v>
      </c>
      <c r="T2717">
        <v>465341000</v>
      </c>
      <c r="U2717">
        <v>210431000</v>
      </c>
      <c r="V2717">
        <v>922270000</v>
      </c>
      <c r="W2717">
        <v>483024000</v>
      </c>
      <c r="X2717">
        <v>163607000</v>
      </c>
      <c r="AA2717">
        <v>315000000</v>
      </c>
      <c r="AB2717">
        <v>1042844000</v>
      </c>
      <c r="AC2717">
        <v>131039000</v>
      </c>
      <c r="AD2717">
        <v>324966000</v>
      </c>
      <c r="AE2717">
        <v>76000</v>
      </c>
      <c r="AG2717">
        <v>1118437000</v>
      </c>
      <c r="AJ2717">
        <v>259812000</v>
      </c>
      <c r="AK2717">
        <v>55335000</v>
      </c>
      <c r="AM2717">
        <v>63583000</v>
      </c>
      <c r="AN2717">
        <v>178873000</v>
      </c>
      <c r="AQ2717">
        <v>314122000</v>
      </c>
      <c r="AS2717">
        <v>41243000</v>
      </c>
      <c r="AU2717">
        <v>-37597000</v>
      </c>
      <c r="AV2717">
        <v>-140326000</v>
      </c>
      <c r="AY2717">
        <v>2.4</v>
      </c>
      <c r="AZ2717">
        <v>385498000</v>
      </c>
      <c r="BN2717">
        <v>0.459793323083243</v>
      </c>
      <c r="BQ2717">
        <v>1.1507958196694199</v>
      </c>
      <c r="BR2717">
        <v>18.906341666666702</v>
      </c>
      <c r="BS2717">
        <v>0.171524216469577</v>
      </c>
      <c r="BU2717">
        <v>1.0442647989536299E-7</v>
      </c>
    </row>
    <row r="2718" spans="3:73" x14ac:dyDescent="0.3">
      <c r="C2718">
        <v>1672013</v>
      </c>
      <c r="D2718" t="s">
        <v>4537</v>
      </c>
      <c r="E2718" t="s">
        <v>888</v>
      </c>
      <c r="F2718" t="s">
        <v>3614</v>
      </c>
      <c r="G2718" t="s">
        <v>4107</v>
      </c>
      <c r="H2718" t="s">
        <v>4766</v>
      </c>
      <c r="I2718" t="s">
        <v>4771</v>
      </c>
      <c r="J2718">
        <v>2020</v>
      </c>
      <c r="K2718" t="s">
        <v>4062</v>
      </c>
      <c r="L2718">
        <v>28.739380000000001</v>
      </c>
      <c r="M2718">
        <v>1866555000</v>
      </c>
      <c r="N2718">
        <v>799807000</v>
      </c>
      <c r="P2718">
        <v>201518000</v>
      </c>
      <c r="Q2718">
        <v>357682000</v>
      </c>
      <c r="R2718">
        <v>222811000</v>
      </c>
      <c r="T2718">
        <v>473533000</v>
      </c>
      <c r="U2718">
        <v>215186000</v>
      </c>
      <c r="V2718">
        <v>849176000</v>
      </c>
      <c r="W2718">
        <v>357679000</v>
      </c>
      <c r="X2718">
        <v>112867000</v>
      </c>
      <c r="AA2718">
        <v>332500000</v>
      </c>
      <c r="AB2718">
        <v>983949000</v>
      </c>
      <c r="AC2718">
        <v>45106000</v>
      </c>
      <c r="AD2718">
        <v>199776000</v>
      </c>
      <c r="AE2718">
        <v>76000</v>
      </c>
      <c r="AG2718">
        <v>220403000</v>
      </c>
      <c r="AJ2718">
        <v>27092000</v>
      </c>
      <c r="AK2718">
        <v>48942000</v>
      </c>
      <c r="AM2718">
        <v>13038000</v>
      </c>
      <c r="AN2718">
        <v>21600000</v>
      </c>
      <c r="AQ2718">
        <v>264425000</v>
      </c>
      <c r="AS2718">
        <v>45429000</v>
      </c>
      <c r="AU2718">
        <v>-24675000</v>
      </c>
      <c r="AV2718">
        <v>-128587000</v>
      </c>
      <c r="AY2718">
        <v>0.28999999999999998</v>
      </c>
      <c r="AZ2718">
        <v>378025000</v>
      </c>
      <c r="BN2718">
        <v>0.45494292962168298</v>
      </c>
      <c r="BQ2718">
        <v>1.2360943751240601</v>
      </c>
      <c r="BR2718">
        <v>99.101310344827596</v>
      </c>
      <c r="BS2718">
        <v>2.1952357286810598E-2</v>
      </c>
      <c r="BU2718">
        <v>8.4703782411486808E-9</v>
      </c>
    </row>
    <row r="2719" spans="3:73" x14ac:dyDescent="0.3">
      <c r="C2719">
        <v>1672013</v>
      </c>
      <c r="D2719" t="s">
        <v>4537</v>
      </c>
      <c r="E2719" t="s">
        <v>888</v>
      </c>
      <c r="F2719" t="s">
        <v>3614</v>
      </c>
      <c r="G2719" t="s">
        <v>4107</v>
      </c>
      <c r="H2719" t="s">
        <v>4766</v>
      </c>
      <c r="I2719" t="s">
        <v>4771</v>
      </c>
      <c r="J2719">
        <v>2019</v>
      </c>
      <c r="K2719" t="s">
        <v>4062</v>
      </c>
      <c r="L2719">
        <v>23.759671000000001</v>
      </c>
      <c r="M2719">
        <v>1817049000</v>
      </c>
      <c r="N2719">
        <v>742818000</v>
      </c>
      <c r="P2719">
        <v>215428000</v>
      </c>
      <c r="Q2719">
        <v>398368000</v>
      </c>
      <c r="R2719">
        <v>231575000</v>
      </c>
      <c r="S2719">
        <v>228388000</v>
      </c>
      <c r="T2719">
        <v>480794000</v>
      </c>
      <c r="U2719">
        <v>214056000</v>
      </c>
      <c r="V2719">
        <v>865416000</v>
      </c>
      <c r="W2719">
        <v>359118000</v>
      </c>
      <c r="X2719">
        <v>102335000</v>
      </c>
      <c r="AA2719">
        <v>350000000</v>
      </c>
      <c r="AB2719">
        <v>918440000</v>
      </c>
      <c r="AC2719">
        <v>31154000</v>
      </c>
      <c r="AD2719">
        <v>151039000</v>
      </c>
      <c r="AE2719">
        <v>76000</v>
      </c>
      <c r="AG2719">
        <v>186691000</v>
      </c>
      <c r="AJ2719">
        <v>28565000</v>
      </c>
      <c r="AK2719">
        <v>51601000</v>
      </c>
      <c r="AM2719">
        <v>40600000</v>
      </c>
      <c r="AN2719">
        <v>17859000</v>
      </c>
      <c r="AQ2719">
        <v>134283000</v>
      </c>
      <c r="AS2719">
        <v>43002000</v>
      </c>
      <c r="AU2719">
        <v>-61060000</v>
      </c>
      <c r="AV2719">
        <v>-70328000</v>
      </c>
      <c r="AY2719">
        <v>0.24</v>
      </c>
      <c r="AZ2719">
        <v>379787500</v>
      </c>
      <c r="BN2719">
        <v>0.47627554347736401</v>
      </c>
      <c r="BQ2719">
        <v>0.95915548649747395</v>
      </c>
      <c r="BR2719">
        <v>98.998629166666703</v>
      </c>
      <c r="BS2719">
        <v>1.9444928356778898E-2</v>
      </c>
      <c r="BU2719">
        <v>6.2087028439527902E-9</v>
      </c>
    </row>
    <row r="2720" spans="3:73" x14ac:dyDescent="0.3">
      <c r="C2720">
        <v>1672013</v>
      </c>
      <c r="D2720" t="s">
        <v>4537</v>
      </c>
      <c r="E2720" t="s">
        <v>888</v>
      </c>
      <c r="F2720" t="s">
        <v>3614</v>
      </c>
      <c r="G2720" t="s">
        <v>4107</v>
      </c>
      <c r="H2720" t="s">
        <v>4766</v>
      </c>
      <c r="I2720" t="s">
        <v>4771</v>
      </c>
      <c r="J2720">
        <v>2018</v>
      </c>
      <c r="K2720" t="s">
        <v>4062</v>
      </c>
      <c r="L2720">
        <v>21.119779999999999</v>
      </c>
      <c r="M2720">
        <v>1691621000</v>
      </c>
      <c r="N2720">
        <v>664001000</v>
      </c>
      <c r="P2720">
        <v>186114000</v>
      </c>
      <c r="Q2720">
        <v>361207000</v>
      </c>
      <c r="R2720">
        <v>228388000</v>
      </c>
      <c r="S2720">
        <v>228388000</v>
      </c>
      <c r="T2720">
        <v>478257000</v>
      </c>
      <c r="U2720">
        <v>209671000</v>
      </c>
      <c r="V2720">
        <v>764637000</v>
      </c>
      <c r="W2720">
        <v>294867000</v>
      </c>
      <c r="X2720">
        <v>86045000</v>
      </c>
      <c r="AA2720">
        <v>384844000</v>
      </c>
      <c r="AB2720">
        <v>894872000</v>
      </c>
      <c r="AD2720">
        <v>72946000</v>
      </c>
      <c r="AE2720">
        <v>75000</v>
      </c>
      <c r="AF2720">
        <v>74760062</v>
      </c>
      <c r="AG2720">
        <v>174929000</v>
      </c>
      <c r="AH2720">
        <v>1633721000</v>
      </c>
      <c r="AJ2720">
        <v>19599000</v>
      </c>
      <c r="AK2720">
        <v>51489000</v>
      </c>
      <c r="AM2720">
        <v>47232000</v>
      </c>
      <c r="AN2720">
        <v>11418000</v>
      </c>
      <c r="AQ2720">
        <v>163733000</v>
      </c>
      <c r="AS2720">
        <v>40496000</v>
      </c>
      <c r="AU2720">
        <v>-49703000</v>
      </c>
      <c r="AV2720">
        <v>-128883000</v>
      </c>
      <c r="AY2720">
        <v>0.15</v>
      </c>
      <c r="AZ2720">
        <v>362584500</v>
      </c>
      <c r="BA2720">
        <v>1.1996540412959099E-2</v>
      </c>
      <c r="BE2720">
        <v>0.10022090675213199</v>
      </c>
      <c r="BG2720">
        <v>0.107073974075133</v>
      </c>
      <c r="BI2720">
        <v>0.96577247504021302</v>
      </c>
      <c r="BJ2720">
        <v>-3.0423187312888799E-2</v>
      </c>
      <c r="BM2720">
        <v>3.15163972306165E-2</v>
      </c>
      <c r="BN2720">
        <v>0.452014369648993</v>
      </c>
      <c r="BQ2720">
        <v>1.02688330671116</v>
      </c>
      <c r="BR2720">
        <v>140.79853333333301</v>
      </c>
      <c r="BS2720">
        <v>1.2759366702724E-2</v>
      </c>
      <c r="BU2720">
        <v>3.5401342314878501E-9</v>
      </c>
    </row>
    <row r="2721" spans="3:73" x14ac:dyDescent="0.3">
      <c r="C2721">
        <v>1672013</v>
      </c>
      <c r="D2721" t="s">
        <v>4537</v>
      </c>
      <c r="E2721" t="s">
        <v>888</v>
      </c>
      <c r="F2721" t="s">
        <v>3614</v>
      </c>
      <c r="G2721" t="s">
        <v>4107</v>
      </c>
      <c r="H2721" t="s">
        <v>4766</v>
      </c>
      <c r="I2721" t="s">
        <v>4771</v>
      </c>
      <c r="J2721">
        <v>2017</v>
      </c>
      <c r="K2721" t="s">
        <v>4062</v>
      </c>
      <c r="L2721">
        <v>15.739058</v>
      </c>
      <c r="M2721">
        <v>1727324000</v>
      </c>
      <c r="N2721">
        <v>687076000</v>
      </c>
      <c r="P2721">
        <v>190851000</v>
      </c>
      <c r="Q2721">
        <v>363962000</v>
      </c>
      <c r="R2721">
        <v>228922000</v>
      </c>
      <c r="S2721">
        <v>228922000</v>
      </c>
      <c r="T2721">
        <v>481234000</v>
      </c>
      <c r="U2721">
        <v>185941000</v>
      </c>
      <c r="V2721">
        <v>879932000</v>
      </c>
      <c r="W2721">
        <v>306783000</v>
      </c>
      <c r="X2721">
        <v>92759000</v>
      </c>
      <c r="AA2721">
        <v>446563000</v>
      </c>
      <c r="AB2721">
        <v>814728000</v>
      </c>
      <c r="AD2721">
        <v>1618000</v>
      </c>
      <c r="AE2721">
        <v>74000</v>
      </c>
      <c r="AF2721">
        <v>74479319</v>
      </c>
      <c r="AG2721">
        <v>178500000</v>
      </c>
      <c r="AH2721">
        <v>1560258000</v>
      </c>
      <c r="AJ2721">
        <v>26370000</v>
      </c>
      <c r="AK2721">
        <v>48148000</v>
      </c>
      <c r="AM2721">
        <v>55056000</v>
      </c>
      <c r="AN2721">
        <v>11666000</v>
      </c>
      <c r="AQ2721">
        <v>-27037000</v>
      </c>
      <c r="AR2721">
        <v>-145837000</v>
      </c>
      <c r="AS2721">
        <v>40871000</v>
      </c>
      <c r="AU2721">
        <v>-18845000</v>
      </c>
      <c r="AV2721">
        <v>9255000</v>
      </c>
      <c r="AY2721">
        <v>0.16</v>
      </c>
      <c r="BA2721">
        <v>1.69010509800302E-2</v>
      </c>
      <c r="BE2721">
        <v>-1.7328544381762501E-2</v>
      </c>
      <c r="BG2721">
        <v>0.11440415623569899</v>
      </c>
      <c r="BI2721">
        <v>0.903280449990853</v>
      </c>
      <c r="BJ2721">
        <v>-1.20781306681331E-2</v>
      </c>
      <c r="BM2721">
        <v>3.0858998960428301E-2</v>
      </c>
      <c r="BN2721">
        <v>0.50941919408286995</v>
      </c>
      <c r="BQ2721">
        <v>1.0532330670213099</v>
      </c>
      <c r="BR2721">
        <v>98.3691125</v>
      </c>
      <c r="BS2721">
        <v>1.43188892489272E-2</v>
      </c>
      <c r="BU2721">
        <v>3.0909079840143002E-9</v>
      </c>
    </row>
    <row r="2722" spans="3:73" x14ac:dyDescent="0.3">
      <c r="C2722">
        <v>46080</v>
      </c>
      <c r="D2722" t="s">
        <v>4300</v>
      </c>
      <c r="E2722" t="s">
        <v>917</v>
      </c>
      <c r="F2722" t="s">
        <v>3614</v>
      </c>
      <c r="G2722" t="s">
        <v>4119</v>
      </c>
      <c r="H2722" t="s">
        <v>4769</v>
      </c>
      <c r="I2722" t="s">
        <v>4772</v>
      </c>
      <c r="J2722">
        <v>2026</v>
      </c>
      <c r="K2722" t="s">
        <v>4062</v>
      </c>
      <c r="L2722">
        <v>93.113794999999996</v>
      </c>
    </row>
    <row r="2723" spans="3:73" x14ac:dyDescent="0.3">
      <c r="C2723">
        <v>46080</v>
      </c>
      <c r="D2723" t="s">
        <v>4300</v>
      </c>
      <c r="E2723" t="s">
        <v>917</v>
      </c>
      <c r="F2723" t="s">
        <v>3614</v>
      </c>
      <c r="G2723" t="s">
        <v>4119</v>
      </c>
      <c r="H2723" t="s">
        <v>4769</v>
      </c>
      <c r="I2723" t="s">
        <v>4772</v>
      </c>
      <c r="J2723">
        <v>2025</v>
      </c>
      <c r="K2723" t="s">
        <v>4062</v>
      </c>
      <c r="L2723">
        <v>67.916602999999995</v>
      </c>
      <c r="M2723">
        <v>5552000000</v>
      </c>
      <c r="N2723">
        <v>2583700000</v>
      </c>
      <c r="P2723">
        <v>1059800000</v>
      </c>
      <c r="Q2723">
        <v>259800000</v>
      </c>
      <c r="R2723">
        <v>247800000</v>
      </c>
      <c r="S2723">
        <v>247800000</v>
      </c>
      <c r="T2723">
        <v>456700000</v>
      </c>
      <c r="U2723">
        <v>1256700000</v>
      </c>
      <c r="V2723">
        <v>4986500000</v>
      </c>
      <c r="W2723">
        <v>1871100000</v>
      </c>
      <c r="X2723">
        <v>335400000</v>
      </c>
      <c r="AD2723">
        <v>1554100000</v>
      </c>
      <c r="AE2723">
        <v>110100000</v>
      </c>
      <c r="AH2723">
        <v>5365900000</v>
      </c>
      <c r="AJ2723">
        <v>11100000</v>
      </c>
      <c r="AK2723">
        <v>385600000</v>
      </c>
      <c r="AM2723">
        <v>216200000</v>
      </c>
      <c r="AN2723">
        <v>-322400000</v>
      </c>
      <c r="AQ2723">
        <v>893200000</v>
      </c>
      <c r="AS2723">
        <v>135500000</v>
      </c>
      <c r="AU2723">
        <v>-284400000</v>
      </c>
      <c r="AV2723">
        <v>-531300000</v>
      </c>
      <c r="AW2723">
        <v>392500000</v>
      </c>
      <c r="AY2723">
        <v>-2.2999999999999998</v>
      </c>
      <c r="AZ2723">
        <v>267000000</v>
      </c>
      <c r="BA2723">
        <v>2.0686184982947899E-3</v>
      </c>
      <c r="BE2723">
        <v>0.16645856240332499</v>
      </c>
      <c r="BI2723">
        <v>0.966480547550432</v>
      </c>
      <c r="BJ2723">
        <v>-5.30013604427962E-2</v>
      </c>
      <c r="BM2723">
        <v>7.1861197562384696E-2</v>
      </c>
      <c r="BN2723">
        <v>0.89814481268011503</v>
      </c>
      <c r="BQ2723">
        <v>1.24199668644113</v>
      </c>
      <c r="BR2723">
        <v>-29.528957826087002</v>
      </c>
      <c r="BT2723">
        <v>5779146.5218011597</v>
      </c>
    </row>
    <row r="2724" spans="3:73" x14ac:dyDescent="0.3">
      <c r="C2724">
        <v>46080</v>
      </c>
      <c r="D2724" t="s">
        <v>4300</v>
      </c>
      <c r="E2724" t="s">
        <v>917</v>
      </c>
      <c r="F2724" t="s">
        <v>3614</v>
      </c>
      <c r="G2724" t="s">
        <v>4119</v>
      </c>
      <c r="H2724" t="s">
        <v>4769</v>
      </c>
      <c r="I2724" t="s">
        <v>4772</v>
      </c>
      <c r="J2724">
        <v>2024</v>
      </c>
      <c r="K2724" t="s">
        <v>4062</v>
      </c>
      <c r="L2724">
        <v>55.719903000000002</v>
      </c>
      <c r="M2724">
        <v>6340300000</v>
      </c>
      <c r="N2724">
        <v>2242500000</v>
      </c>
      <c r="P2724">
        <v>919800000</v>
      </c>
      <c r="Q2724">
        <v>274200000</v>
      </c>
      <c r="R2724">
        <v>302600000</v>
      </c>
      <c r="S2724">
        <v>302600000</v>
      </c>
      <c r="T2724">
        <v>518400000</v>
      </c>
      <c r="U2724">
        <v>2278200000</v>
      </c>
      <c r="V2724">
        <v>5155300000</v>
      </c>
      <c r="W2724">
        <v>1401300000</v>
      </c>
      <c r="X2724">
        <v>341500000</v>
      </c>
      <c r="AD2724">
        <v>2274200000</v>
      </c>
      <c r="AE2724">
        <v>110100000</v>
      </c>
      <c r="AH2724">
        <v>4745900000</v>
      </c>
      <c r="AJ2724">
        <v>690000000</v>
      </c>
      <c r="AK2724">
        <v>294100000</v>
      </c>
      <c r="AM2724">
        <v>102600000</v>
      </c>
      <c r="AN2724">
        <v>385600000</v>
      </c>
      <c r="AQ2724">
        <v>847400000</v>
      </c>
      <c r="AS2724">
        <v>163000000</v>
      </c>
      <c r="AU2724">
        <v>-203700000</v>
      </c>
      <c r="AV2724">
        <v>-497500000</v>
      </c>
      <c r="AW2724">
        <v>389900000</v>
      </c>
      <c r="AY2724">
        <v>2.77</v>
      </c>
      <c r="AZ2724">
        <v>303100000</v>
      </c>
      <c r="BA2724">
        <v>0.145388651256874</v>
      </c>
      <c r="BE2724">
        <v>0.17855412039866</v>
      </c>
      <c r="BI2724">
        <v>0.74852924940460197</v>
      </c>
      <c r="BJ2724">
        <v>-4.2921258349312E-2</v>
      </c>
      <c r="BM2724">
        <v>6.19692787458649E-2</v>
      </c>
      <c r="BN2724">
        <v>0.81310032648297403</v>
      </c>
      <c r="BQ2724">
        <v>1.40462427745665</v>
      </c>
      <c r="BR2724">
        <v>20.115488447653401</v>
      </c>
      <c r="BT2724">
        <v>6997499.6187627995</v>
      </c>
    </row>
    <row r="2725" spans="3:73" x14ac:dyDescent="0.3">
      <c r="C2725">
        <v>46080</v>
      </c>
      <c r="D2725" t="s">
        <v>4300</v>
      </c>
      <c r="E2725" t="s">
        <v>917</v>
      </c>
      <c r="F2725" t="s">
        <v>3614</v>
      </c>
      <c r="G2725" t="s">
        <v>4119</v>
      </c>
      <c r="H2725" t="s">
        <v>4769</v>
      </c>
      <c r="I2725" t="s">
        <v>4772</v>
      </c>
      <c r="J2725">
        <v>2023</v>
      </c>
      <c r="K2725" t="s">
        <v>4062</v>
      </c>
      <c r="L2725">
        <v>50.678294999999999</v>
      </c>
      <c r="M2725">
        <v>6540900000</v>
      </c>
      <c r="N2725">
        <v>2323600000</v>
      </c>
      <c r="P2725">
        <v>1029300000</v>
      </c>
      <c r="Q2725">
        <v>332000000</v>
      </c>
      <c r="R2725">
        <v>3355300000</v>
      </c>
      <c r="S2725">
        <v>361900000</v>
      </c>
      <c r="T2725">
        <v>587500000</v>
      </c>
      <c r="U2725">
        <v>2279200000</v>
      </c>
      <c r="V2725">
        <v>5453900000</v>
      </c>
      <c r="W2725">
        <v>2056400000</v>
      </c>
      <c r="X2725">
        <v>340600000</v>
      </c>
      <c r="AD2725">
        <v>2188400000</v>
      </c>
      <c r="AE2725">
        <v>110100000</v>
      </c>
      <c r="AH2725">
        <v>5003300000</v>
      </c>
      <c r="AJ2725">
        <v>-1538800000</v>
      </c>
      <c r="AK2725">
        <v>306900000</v>
      </c>
      <c r="AM2725">
        <v>-221300000</v>
      </c>
      <c r="AN2725">
        <v>-1489300000</v>
      </c>
      <c r="AO2725">
        <v>186300000</v>
      </c>
      <c r="AQ2725">
        <v>725600000</v>
      </c>
      <c r="AS2725">
        <v>210700000</v>
      </c>
      <c r="AU2725">
        <v>117600000</v>
      </c>
      <c r="AV2725">
        <v>-818100000</v>
      </c>
      <c r="AW2725">
        <v>388000000</v>
      </c>
      <c r="AX2725">
        <v>388400000</v>
      </c>
      <c r="AY2725">
        <v>-10.73</v>
      </c>
      <c r="AZ2725">
        <v>504400000</v>
      </c>
      <c r="BA2725">
        <v>-0.30755701237183503</v>
      </c>
      <c r="BB2725">
        <v>-1524300000</v>
      </c>
      <c r="BC2725">
        <v>-1524300000</v>
      </c>
      <c r="BD2725">
        <v>-0.30465892510942799</v>
      </c>
      <c r="BE2725">
        <v>0.14502428397257799</v>
      </c>
      <c r="BI2725">
        <v>0.76492531608799996</v>
      </c>
      <c r="BJ2725">
        <v>2.3504487038554601E-2</v>
      </c>
      <c r="BM2725">
        <v>6.1339515919493097E-2</v>
      </c>
      <c r="BN2725">
        <v>0.83381491843630096</v>
      </c>
      <c r="BO2725">
        <v>-8.1819645732689192</v>
      </c>
      <c r="BQ2725">
        <v>0.96848862089087695</v>
      </c>
      <c r="BR2725">
        <v>-4.7230470643056801</v>
      </c>
      <c r="BT2725">
        <v>7656137.6028929101</v>
      </c>
    </row>
    <row r="2726" spans="3:73" x14ac:dyDescent="0.3">
      <c r="C2726">
        <v>46080</v>
      </c>
      <c r="D2726" t="s">
        <v>4300</v>
      </c>
      <c r="E2726" t="s">
        <v>917</v>
      </c>
      <c r="F2726" t="s">
        <v>3614</v>
      </c>
      <c r="G2726" t="s">
        <v>4119</v>
      </c>
      <c r="H2726" t="s">
        <v>4769</v>
      </c>
      <c r="I2726" t="s">
        <v>4772</v>
      </c>
      <c r="J2726">
        <v>2022</v>
      </c>
      <c r="K2726" t="s">
        <v>4062</v>
      </c>
      <c r="L2726">
        <v>66.665379000000001</v>
      </c>
      <c r="M2726">
        <v>9295900000</v>
      </c>
      <c r="N2726">
        <v>2999100000</v>
      </c>
      <c r="P2726">
        <v>1132400000</v>
      </c>
      <c r="Q2726">
        <v>676800000</v>
      </c>
      <c r="R2726">
        <v>4707600000</v>
      </c>
      <c r="S2726">
        <v>304500000</v>
      </c>
      <c r="T2726">
        <v>814600000</v>
      </c>
      <c r="U2726">
        <v>3470100000</v>
      </c>
      <c r="V2726">
        <v>6434000000</v>
      </c>
      <c r="W2726">
        <v>2189700000</v>
      </c>
      <c r="X2726">
        <v>427300000</v>
      </c>
      <c r="AD2726">
        <v>4071400000</v>
      </c>
      <c r="AE2726">
        <v>110100000</v>
      </c>
      <c r="AH2726">
        <v>5856700000</v>
      </c>
      <c r="AJ2726">
        <v>407700000</v>
      </c>
      <c r="AK2726">
        <v>307900000</v>
      </c>
      <c r="AM2726">
        <v>58500000</v>
      </c>
      <c r="AN2726">
        <v>203500000</v>
      </c>
      <c r="AO2726">
        <v>171000000</v>
      </c>
      <c r="AQ2726">
        <v>372900000</v>
      </c>
      <c r="AS2726">
        <v>232500000</v>
      </c>
      <c r="AU2726">
        <v>-313000000</v>
      </c>
      <c r="AV2726">
        <v>-553300000</v>
      </c>
      <c r="AW2726">
        <v>385300000</v>
      </c>
      <c r="AX2726">
        <v>388000000</v>
      </c>
      <c r="AY2726">
        <v>1.47</v>
      </c>
      <c r="AZ2726">
        <v>614450000</v>
      </c>
      <c r="BA2726">
        <v>6.9612580463400894E-2</v>
      </c>
      <c r="BB2726">
        <v>433000000</v>
      </c>
      <c r="BC2726">
        <v>433000000</v>
      </c>
      <c r="BD2726">
        <v>7.3932419280482206E-2</v>
      </c>
      <c r="BE2726">
        <v>6.3670667782198195E-2</v>
      </c>
      <c r="BI2726">
        <v>0.63003044352886794</v>
      </c>
      <c r="BJ2726">
        <v>-5.34430652073693E-2</v>
      </c>
      <c r="BM2726">
        <v>5.2572267659261998E-2</v>
      </c>
      <c r="BN2726">
        <v>0.69213309093256203</v>
      </c>
      <c r="BO2726">
        <v>2.5321637426900598</v>
      </c>
      <c r="BQ2726">
        <v>1.0605562405808999</v>
      </c>
      <c r="BR2726">
        <v>45.350597959183702</v>
      </c>
      <c r="BT2726">
        <v>5779611.6331986999</v>
      </c>
    </row>
    <row r="2727" spans="3:73" x14ac:dyDescent="0.3">
      <c r="C2727">
        <v>46080</v>
      </c>
      <c r="D2727" t="s">
        <v>4300</v>
      </c>
      <c r="E2727" t="s">
        <v>917</v>
      </c>
      <c r="F2727" t="s">
        <v>3614</v>
      </c>
      <c r="G2727" t="s">
        <v>4119</v>
      </c>
      <c r="H2727" t="s">
        <v>4769</v>
      </c>
      <c r="I2727" t="s">
        <v>4772</v>
      </c>
      <c r="J2727">
        <v>2021</v>
      </c>
      <c r="K2727" t="s">
        <v>4062</v>
      </c>
      <c r="L2727">
        <v>79.204958000000005</v>
      </c>
      <c r="M2727">
        <v>10037800000</v>
      </c>
      <c r="N2727">
        <v>3728100000</v>
      </c>
      <c r="P2727">
        <v>1500400000</v>
      </c>
      <c r="Q2727">
        <v>552100000</v>
      </c>
      <c r="R2727">
        <v>5012600000</v>
      </c>
      <c r="S2727">
        <v>261800000</v>
      </c>
      <c r="T2727">
        <v>1172000000</v>
      </c>
      <c r="U2727">
        <v>3419600000</v>
      </c>
      <c r="V2727">
        <v>6950800000</v>
      </c>
      <c r="W2727">
        <v>2455900000</v>
      </c>
      <c r="X2727">
        <v>580200000</v>
      </c>
      <c r="AC2727">
        <v>3534700000</v>
      </c>
      <c r="AD2727">
        <v>4257800000</v>
      </c>
      <c r="AE2727">
        <v>110100000</v>
      </c>
      <c r="AH2727">
        <v>6420400000</v>
      </c>
      <c r="AJ2727">
        <v>763300000</v>
      </c>
      <c r="AK2727">
        <v>315700000</v>
      </c>
      <c r="AM2727">
        <v>146600000</v>
      </c>
      <c r="AN2727">
        <v>428700000</v>
      </c>
      <c r="AO2727">
        <v>179700000</v>
      </c>
      <c r="AQ2727">
        <v>817900000</v>
      </c>
      <c r="AS2727">
        <v>280100000</v>
      </c>
      <c r="AU2727">
        <v>242000000</v>
      </c>
      <c r="AV2727">
        <v>-1459800000</v>
      </c>
      <c r="AW2727">
        <v>374500000</v>
      </c>
      <c r="AX2727">
        <v>375100000</v>
      </c>
      <c r="AY2727">
        <v>3.11</v>
      </c>
      <c r="AZ2727">
        <v>473866500</v>
      </c>
      <c r="BA2727">
        <v>0.11888667372749399</v>
      </c>
      <c r="BB2727">
        <v>755000000</v>
      </c>
      <c r="BC2727">
        <v>755000000</v>
      </c>
      <c r="BD2727">
        <v>0.11759391938197</v>
      </c>
      <c r="BE2727">
        <v>0.12739081677154099</v>
      </c>
      <c r="BI2727">
        <v>0.63962222797824198</v>
      </c>
      <c r="BJ2727">
        <v>3.7692355616472502E-2</v>
      </c>
      <c r="BM2727">
        <v>4.9171391190579998E-2</v>
      </c>
      <c r="BN2727">
        <v>0.692462491781068</v>
      </c>
      <c r="BO2727">
        <v>4.2014468558709002</v>
      </c>
      <c r="BQ2727">
        <v>1.29321226434301</v>
      </c>
      <c r="BR2727">
        <v>25.467832154340801</v>
      </c>
      <c r="BT2727">
        <v>4728239.3609753596</v>
      </c>
    </row>
    <row r="2728" spans="3:73" x14ac:dyDescent="0.3">
      <c r="C2728">
        <v>46080</v>
      </c>
      <c r="D2728" t="s">
        <v>4300</v>
      </c>
      <c r="E2728" t="s">
        <v>917</v>
      </c>
      <c r="F2728" t="s">
        <v>3614</v>
      </c>
      <c r="G2728" t="s">
        <v>4119</v>
      </c>
      <c r="H2728" t="s">
        <v>4769</v>
      </c>
      <c r="I2728" t="s">
        <v>4772</v>
      </c>
      <c r="J2728">
        <v>2020</v>
      </c>
      <c r="K2728" t="s">
        <v>4062</v>
      </c>
      <c r="L2728">
        <v>63.082565000000002</v>
      </c>
      <c r="M2728">
        <v>10818385000</v>
      </c>
      <c r="N2728">
        <v>3846645000</v>
      </c>
      <c r="P2728">
        <v>1391726000</v>
      </c>
      <c r="Q2728">
        <v>395633000</v>
      </c>
      <c r="R2728">
        <v>5711585000</v>
      </c>
      <c r="S2728">
        <v>297255000</v>
      </c>
      <c r="T2728">
        <v>1530835000</v>
      </c>
      <c r="U2728">
        <v>3691709000</v>
      </c>
      <c r="V2728">
        <v>7857222000</v>
      </c>
      <c r="W2728">
        <v>2403341000</v>
      </c>
      <c r="X2728">
        <v>425500000</v>
      </c>
      <c r="AA2728">
        <v>4660015000</v>
      </c>
      <c r="AC2728">
        <v>3551749000</v>
      </c>
      <c r="AD2728">
        <v>4204184000</v>
      </c>
      <c r="AE2728">
        <v>110143000</v>
      </c>
      <c r="AH2728">
        <v>1722971000</v>
      </c>
      <c r="AJ2728">
        <v>186364000</v>
      </c>
      <c r="AK2728">
        <v>259522000</v>
      </c>
      <c r="AM2728">
        <v>96621000</v>
      </c>
      <c r="AN2728">
        <v>105173000</v>
      </c>
      <c r="AO2728">
        <v>201130000</v>
      </c>
      <c r="AQ2728">
        <v>976340000</v>
      </c>
      <c r="AS2728">
        <v>264975000</v>
      </c>
      <c r="AU2728">
        <v>-4500231000</v>
      </c>
      <c r="AV2728">
        <v>405949000</v>
      </c>
      <c r="AW2728">
        <v>372652000</v>
      </c>
      <c r="AY2728">
        <v>0.77</v>
      </c>
      <c r="AZ2728">
        <v>420869000</v>
      </c>
      <c r="BA2728">
        <v>0.108164327780328</v>
      </c>
      <c r="BB2728">
        <v>402924000</v>
      </c>
      <c r="BC2728">
        <v>402924000</v>
      </c>
      <c r="BD2728">
        <v>0.233854197197747</v>
      </c>
      <c r="BE2728">
        <v>0.56666072731345996</v>
      </c>
      <c r="BI2728">
        <v>0.159263235686288</v>
      </c>
      <c r="BJ2728">
        <v>-2.6119017673541798</v>
      </c>
      <c r="BM2728">
        <v>0.15062470581338899</v>
      </c>
      <c r="BN2728">
        <v>0.72628419121708099</v>
      </c>
      <c r="BO2728">
        <v>2.0033013473872598</v>
      </c>
      <c r="BQ2728">
        <v>1.4359227425488099</v>
      </c>
      <c r="BR2728">
        <v>81.925409090909099</v>
      </c>
      <c r="BT2728">
        <v>5907369.1756192902</v>
      </c>
    </row>
    <row r="2729" spans="3:73" x14ac:dyDescent="0.3">
      <c r="C2729">
        <v>46080</v>
      </c>
      <c r="D2729" t="s">
        <v>4300</v>
      </c>
      <c r="E2729" t="s">
        <v>917</v>
      </c>
      <c r="F2729" t="s">
        <v>3614</v>
      </c>
      <c r="G2729" t="s">
        <v>4119</v>
      </c>
      <c r="H2729" t="s">
        <v>4769</v>
      </c>
      <c r="I2729" t="s">
        <v>4772</v>
      </c>
      <c r="J2729">
        <v>2019</v>
      </c>
      <c r="K2729" t="s">
        <v>4062</v>
      </c>
      <c r="L2729">
        <v>77.403361000000004</v>
      </c>
      <c r="M2729">
        <v>8855628000</v>
      </c>
      <c r="N2729">
        <v>6747521000</v>
      </c>
      <c r="O2729">
        <v>4580369000</v>
      </c>
      <c r="P2729">
        <v>1410597000</v>
      </c>
      <c r="Q2729">
        <v>446105000</v>
      </c>
      <c r="R2729">
        <v>1523137000</v>
      </c>
      <c r="S2729">
        <v>255568000</v>
      </c>
      <c r="T2729">
        <v>646305000</v>
      </c>
      <c r="U2729">
        <v>494584000</v>
      </c>
      <c r="V2729">
        <v>5860098000</v>
      </c>
      <c r="W2729">
        <v>1257082000</v>
      </c>
      <c r="X2729">
        <v>343927000</v>
      </c>
      <c r="AA2729">
        <v>4046457000</v>
      </c>
      <c r="AB2729">
        <v>2995530000</v>
      </c>
      <c r="AC2729">
        <v>3560738000</v>
      </c>
      <c r="AD2729">
        <v>4354619000</v>
      </c>
      <c r="AE2729">
        <v>110143000</v>
      </c>
      <c r="AH2729">
        <v>1428007000</v>
      </c>
      <c r="AJ2729">
        <v>190380000</v>
      </c>
      <c r="AK2729">
        <v>262156000</v>
      </c>
      <c r="AM2729">
        <v>73756000</v>
      </c>
      <c r="AN2729">
        <v>267345000</v>
      </c>
      <c r="AO2729">
        <v>101878000</v>
      </c>
      <c r="AQ2729">
        <v>653061000</v>
      </c>
      <c r="AS2729">
        <v>180787000</v>
      </c>
      <c r="AU2729">
        <v>-60955000</v>
      </c>
      <c r="AV2729">
        <v>2810573000</v>
      </c>
      <c r="AW2729">
        <v>336604000</v>
      </c>
      <c r="AY2729">
        <v>2.02</v>
      </c>
      <c r="AZ2729">
        <v>444744000</v>
      </c>
      <c r="BA2729">
        <v>0.13331867420818</v>
      </c>
      <c r="BB2729">
        <v>442979000</v>
      </c>
      <c r="BC2729">
        <v>442979000</v>
      </c>
      <c r="BD2729">
        <v>0.310207863126721</v>
      </c>
      <c r="BE2729">
        <v>0.45732338847078502</v>
      </c>
      <c r="BI2729">
        <v>0.161254176440112</v>
      </c>
      <c r="BJ2729">
        <v>-4.26853649877066E-2</v>
      </c>
      <c r="BM2729">
        <v>0.18358173314276499</v>
      </c>
      <c r="BN2729">
        <v>0.661737146140285</v>
      </c>
      <c r="BO2729">
        <v>4.3481320795461196</v>
      </c>
      <c r="BP2729">
        <v>3.6436517267767701</v>
      </c>
      <c r="BQ2729">
        <v>5.0127326618311301</v>
      </c>
      <c r="BR2729">
        <v>38.318495544554501</v>
      </c>
      <c r="BS2729">
        <v>8.92479794894393E-2</v>
      </c>
      <c r="BT2729">
        <v>4348700.0519266902</v>
      </c>
      <c r="BU2729">
        <v>5.2196035165730302E-8</v>
      </c>
    </row>
    <row r="2730" spans="3:73" x14ac:dyDescent="0.3">
      <c r="C2730">
        <v>46080</v>
      </c>
      <c r="D2730" t="s">
        <v>4300</v>
      </c>
      <c r="E2730" t="s">
        <v>917</v>
      </c>
      <c r="F2730" t="s">
        <v>3614</v>
      </c>
      <c r="G2730" t="s">
        <v>4119</v>
      </c>
      <c r="H2730" t="s">
        <v>4769</v>
      </c>
      <c r="I2730" t="s">
        <v>4772</v>
      </c>
      <c r="J2730">
        <v>2018</v>
      </c>
      <c r="K2730" t="s">
        <v>4062</v>
      </c>
      <c r="L2730">
        <v>70.510470999999995</v>
      </c>
      <c r="M2730">
        <v>5262988000</v>
      </c>
      <c r="N2730">
        <v>3082504000</v>
      </c>
      <c r="O2730">
        <v>1182371000</v>
      </c>
      <c r="P2730">
        <v>1188052000</v>
      </c>
      <c r="Q2730">
        <v>443383000</v>
      </c>
      <c r="R2730">
        <v>1436197000</v>
      </c>
      <c r="S2730">
        <v>256473000</v>
      </c>
      <c r="T2730">
        <v>693842000</v>
      </c>
      <c r="U2730">
        <v>485881000</v>
      </c>
      <c r="V2730">
        <v>3508502000</v>
      </c>
      <c r="W2730">
        <v>1274324000</v>
      </c>
      <c r="X2730">
        <v>333521000</v>
      </c>
      <c r="AA2730">
        <v>1695092000</v>
      </c>
      <c r="AB2730">
        <v>1754486000</v>
      </c>
      <c r="AC2730">
        <v>3515280000</v>
      </c>
      <c r="AD2730">
        <v>4184374000</v>
      </c>
      <c r="AE2730">
        <v>104847000</v>
      </c>
      <c r="AH2730">
        <v>1389161000</v>
      </c>
      <c r="AJ2730">
        <v>10547000</v>
      </c>
      <c r="AK2730">
        <v>246165000</v>
      </c>
      <c r="AM2730">
        <v>49968000</v>
      </c>
      <c r="AN2730">
        <v>8766000</v>
      </c>
      <c r="AO2730">
        <v>90826000</v>
      </c>
      <c r="AQ2730">
        <v>645997000</v>
      </c>
      <c r="AS2730">
        <v>167958000</v>
      </c>
      <c r="AU2730">
        <v>-286477000</v>
      </c>
      <c r="AV2730">
        <v>-737101000</v>
      </c>
      <c r="AW2730">
        <v>309258000</v>
      </c>
      <c r="AY2730">
        <v>7.0000000000000007E-2</v>
      </c>
      <c r="AZ2730">
        <v>438338000</v>
      </c>
      <c r="BA2730">
        <v>7.5923525062969698E-3</v>
      </c>
      <c r="BB2730">
        <v>149560000</v>
      </c>
      <c r="BC2730">
        <v>149560000</v>
      </c>
      <c r="BD2730">
        <v>0.107662106840028</v>
      </c>
      <c r="BE2730">
        <v>0.46502673196267402</v>
      </c>
      <c r="BI2730">
        <v>0.26394911027728002</v>
      </c>
      <c r="BJ2730">
        <v>-0.20622303678263401</v>
      </c>
      <c r="BM2730">
        <v>0.17720408217622</v>
      </c>
      <c r="BN2730">
        <v>0.66663689903910095</v>
      </c>
      <c r="BO2730">
        <v>1.6466650518574</v>
      </c>
      <c r="BP2730">
        <v>0.92784174197456804</v>
      </c>
      <c r="BQ2730">
        <v>2.0709968579419402</v>
      </c>
      <c r="BR2730">
        <v>1007.29244285714</v>
      </c>
      <c r="BS2730">
        <v>4.9963351089720902E-3</v>
      </c>
      <c r="BT2730">
        <v>4385986.8699501399</v>
      </c>
      <c r="BU2730">
        <v>2.8132073838149702E-9</v>
      </c>
    </row>
    <row r="2731" spans="3:73" x14ac:dyDescent="0.3">
      <c r="C2731">
        <v>46080</v>
      </c>
      <c r="D2731" t="s">
        <v>4300</v>
      </c>
      <c r="E2731" t="s">
        <v>917</v>
      </c>
      <c r="F2731" t="s">
        <v>3614</v>
      </c>
      <c r="G2731" t="s">
        <v>4119</v>
      </c>
      <c r="H2731" t="s">
        <v>4769</v>
      </c>
      <c r="I2731" t="s">
        <v>4772</v>
      </c>
      <c r="J2731">
        <v>2017</v>
      </c>
      <c r="K2731" t="s">
        <v>4062</v>
      </c>
      <c r="L2731">
        <v>71.153079000000005</v>
      </c>
      <c r="M2731">
        <v>5289983000</v>
      </c>
      <c r="N2731">
        <v>3633926000</v>
      </c>
      <c r="O2731">
        <v>1581234000</v>
      </c>
      <c r="P2731">
        <v>1405399000</v>
      </c>
      <c r="Q2731">
        <v>433293000</v>
      </c>
      <c r="R2731">
        <v>1050155000</v>
      </c>
      <c r="S2731">
        <v>259710000</v>
      </c>
      <c r="T2731">
        <v>217382000</v>
      </c>
      <c r="U2731">
        <v>573063000</v>
      </c>
      <c r="V2731">
        <v>3460026000</v>
      </c>
      <c r="W2731">
        <v>1251697000</v>
      </c>
      <c r="X2731">
        <v>348476000</v>
      </c>
      <c r="AA2731">
        <v>1693609000</v>
      </c>
      <c r="AB2731">
        <v>1829957000</v>
      </c>
      <c r="AC2731">
        <v>3346292000</v>
      </c>
      <c r="AD2731">
        <v>4260222000</v>
      </c>
      <c r="AE2731">
        <v>104847000</v>
      </c>
      <c r="AJ2731">
        <v>271088000</v>
      </c>
      <c r="AK2731">
        <v>269020000</v>
      </c>
      <c r="AM2731">
        <v>389543000</v>
      </c>
      <c r="AN2731">
        <v>-5298000</v>
      </c>
      <c r="AO2731">
        <v>98268000</v>
      </c>
      <c r="AQ2731">
        <v>724378000</v>
      </c>
      <c r="AS2731">
        <v>171836000</v>
      </c>
      <c r="AU2731">
        <v>-131481000</v>
      </c>
      <c r="AV2731">
        <v>-312173000</v>
      </c>
      <c r="AW2731">
        <v>276973000</v>
      </c>
      <c r="AY2731">
        <v>-0.04</v>
      </c>
      <c r="BB2731">
        <v>482513000</v>
      </c>
      <c r="BC2731">
        <v>482513000</v>
      </c>
      <c r="BN2731">
        <v>0.654071289075976</v>
      </c>
      <c r="BO2731">
        <v>4.91017421744617</v>
      </c>
      <c r="BP2731">
        <v>1.2632721816861401</v>
      </c>
      <c r="BQ2731">
        <v>2.55703496932564</v>
      </c>
      <c r="BR2731">
        <v>-1778.8269749999999</v>
      </c>
      <c r="BS2731">
        <v>-2.89514999532776E-3</v>
      </c>
      <c r="BT2731">
        <v>3892635.4824363999</v>
      </c>
      <c r="BU2731">
        <v>-1.55529510256252E-9</v>
      </c>
    </row>
    <row r="2732" spans="3:73" x14ac:dyDescent="0.3">
      <c r="C2732">
        <v>1009829</v>
      </c>
      <c r="D2732" t="s">
        <v>4430</v>
      </c>
      <c r="E2732" t="s">
        <v>1828</v>
      </c>
      <c r="F2732" t="s">
        <v>3614</v>
      </c>
      <c r="G2732" t="s">
        <v>4119</v>
      </c>
      <c r="H2732" t="s">
        <v>4769</v>
      </c>
      <c r="I2732" t="s">
        <v>4773</v>
      </c>
      <c r="J2732">
        <v>2026</v>
      </c>
      <c r="K2732" t="s">
        <v>4062</v>
      </c>
      <c r="L2732">
        <v>19.960156000000001</v>
      </c>
    </row>
    <row r="2733" spans="3:73" x14ac:dyDescent="0.3">
      <c r="C2733">
        <v>1009829</v>
      </c>
      <c r="D2733" t="s">
        <v>4430</v>
      </c>
      <c r="E2733" t="s">
        <v>1828</v>
      </c>
      <c r="F2733" t="s">
        <v>3614</v>
      </c>
      <c r="G2733" t="s">
        <v>4119</v>
      </c>
      <c r="H2733" t="s">
        <v>4769</v>
      </c>
      <c r="I2733" t="s">
        <v>4773</v>
      </c>
      <c r="J2733">
        <v>2025</v>
      </c>
      <c r="K2733" t="s">
        <v>4062</v>
      </c>
      <c r="L2733">
        <v>20.313057000000001</v>
      </c>
      <c r="M2733">
        <v>442197000</v>
      </c>
      <c r="N2733">
        <v>269085000</v>
      </c>
      <c r="O2733">
        <v>52197000</v>
      </c>
      <c r="P2733">
        <v>138341000</v>
      </c>
      <c r="Q2733">
        <v>59805000</v>
      </c>
      <c r="R2733">
        <v>65784000</v>
      </c>
      <c r="S2733">
        <v>19008000</v>
      </c>
      <c r="U2733">
        <v>35077000</v>
      </c>
      <c r="V2733">
        <v>193092000</v>
      </c>
      <c r="W2733">
        <v>148106000</v>
      </c>
      <c r="X2733">
        <v>55558000</v>
      </c>
      <c r="AB2733">
        <v>249105000</v>
      </c>
      <c r="AD2733">
        <v>-41021000</v>
      </c>
      <c r="AE2733">
        <v>11000</v>
      </c>
      <c r="AF2733">
        <v>11342981</v>
      </c>
      <c r="AG2733">
        <v>185080000</v>
      </c>
      <c r="AJ2733">
        <v>14218000</v>
      </c>
      <c r="AK2733">
        <v>10804000</v>
      </c>
      <c r="AM2733">
        <v>4894000</v>
      </c>
      <c r="AN2733">
        <v>9871000</v>
      </c>
      <c r="AO2733">
        <v>471000</v>
      </c>
      <c r="AP2733">
        <v>544000</v>
      </c>
      <c r="AQ2733">
        <v>8492000</v>
      </c>
      <c r="AS2733">
        <v>10233000</v>
      </c>
      <c r="AU2733">
        <v>-12344000</v>
      </c>
      <c r="AV2733">
        <v>-17110000</v>
      </c>
      <c r="AW2733">
        <v>11200000</v>
      </c>
      <c r="AY2733">
        <v>0.88</v>
      </c>
      <c r="AZ2733">
        <v>56292500</v>
      </c>
      <c r="BB2733">
        <v>15236000</v>
      </c>
      <c r="BC2733">
        <v>15780000</v>
      </c>
      <c r="BN2733">
        <v>0.43666510627616201</v>
      </c>
      <c r="BO2733">
        <v>32.348195329086998</v>
      </c>
      <c r="BP2733">
        <v>0.35243001633964899</v>
      </c>
      <c r="BQ2733">
        <v>1.4130420104519701</v>
      </c>
      <c r="BR2733">
        <v>23.083019318181801</v>
      </c>
      <c r="BS2733">
        <v>3.96258605808796E-2</v>
      </c>
      <c r="BT2733">
        <v>551369.49598477501</v>
      </c>
      <c r="BU2733">
        <v>7.1758857349310496E-8</v>
      </c>
    </row>
    <row r="2734" spans="3:73" x14ac:dyDescent="0.3">
      <c r="C2734">
        <v>1009829</v>
      </c>
      <c r="D2734" t="s">
        <v>4430</v>
      </c>
      <c r="E2734" t="s">
        <v>1828</v>
      </c>
      <c r="F2734" t="s">
        <v>3614</v>
      </c>
      <c r="G2734" t="s">
        <v>4119</v>
      </c>
      <c r="H2734" t="s">
        <v>4769</v>
      </c>
      <c r="I2734" t="s">
        <v>4773</v>
      </c>
      <c r="J2734">
        <v>2024</v>
      </c>
      <c r="K2734" t="s">
        <v>4062</v>
      </c>
      <c r="L2734">
        <v>23.392233000000001</v>
      </c>
      <c r="M2734">
        <v>444869000</v>
      </c>
      <c r="N2734">
        <v>268687000</v>
      </c>
      <c r="O2734">
        <v>69936000</v>
      </c>
      <c r="P2734">
        <v>131629000</v>
      </c>
      <c r="Q2734">
        <v>52780000</v>
      </c>
      <c r="R2734">
        <v>68896000</v>
      </c>
      <c r="S2734">
        <v>15642000</v>
      </c>
      <c r="U2734">
        <v>35111000</v>
      </c>
      <c r="V2734">
        <v>204036000</v>
      </c>
      <c r="W2734">
        <v>149420000</v>
      </c>
      <c r="X2734">
        <v>42560000</v>
      </c>
      <c r="AB2734">
        <v>240333000</v>
      </c>
      <c r="AD2734">
        <v>-39692000</v>
      </c>
      <c r="AE2734">
        <v>11000</v>
      </c>
      <c r="AF2734">
        <v>11025582</v>
      </c>
      <c r="AG2734">
        <v>213021000</v>
      </c>
      <c r="AJ2734">
        <v>39684000</v>
      </c>
      <c r="AK2734">
        <v>10897000</v>
      </c>
      <c r="AM2734">
        <v>5532000</v>
      </c>
      <c r="AN2734">
        <v>33920000</v>
      </c>
      <c r="AO2734">
        <v>1095000</v>
      </c>
      <c r="AP2734">
        <v>392000</v>
      </c>
      <c r="AQ2734">
        <v>38947000</v>
      </c>
      <c r="AS2734">
        <v>10046000</v>
      </c>
      <c r="AU2734">
        <v>-12889000</v>
      </c>
      <c r="AV2734">
        <v>-26918000</v>
      </c>
      <c r="AY2734">
        <v>3.27</v>
      </c>
      <c r="AZ2734">
        <v>52713500</v>
      </c>
      <c r="BB2734">
        <v>40547000</v>
      </c>
      <c r="BC2734">
        <v>40939000</v>
      </c>
      <c r="BN2734">
        <v>0.45864288138755499</v>
      </c>
      <c r="BO2734">
        <v>37.029223744292203</v>
      </c>
      <c r="BP2734">
        <v>0.46804979253112</v>
      </c>
      <c r="BQ2734">
        <v>1.4449672065319199</v>
      </c>
      <c r="BR2734">
        <v>7.1535880733945003</v>
      </c>
      <c r="BS2734">
        <v>0.14113750504508299</v>
      </c>
      <c r="BU2734">
        <v>3.1827756450425001E-7</v>
      </c>
    </row>
    <row r="2735" spans="3:73" x14ac:dyDescent="0.3">
      <c r="C2735">
        <v>1009829</v>
      </c>
      <c r="D2735" t="s">
        <v>4430</v>
      </c>
      <c r="E2735" t="s">
        <v>1828</v>
      </c>
      <c r="F2735" t="s">
        <v>3614</v>
      </c>
      <c r="G2735" t="s">
        <v>4119</v>
      </c>
      <c r="H2735" t="s">
        <v>4769</v>
      </c>
      <c r="I2735" t="s">
        <v>4773</v>
      </c>
      <c r="J2735">
        <v>2023</v>
      </c>
      <c r="K2735" t="s">
        <v>4062</v>
      </c>
      <c r="L2735">
        <v>20.723375000000001</v>
      </c>
      <c r="M2735">
        <v>398951000</v>
      </c>
      <c r="N2735">
        <v>255372000</v>
      </c>
      <c r="O2735">
        <v>72350000</v>
      </c>
      <c r="P2735">
        <v>123797000</v>
      </c>
      <c r="Q2735">
        <v>52647000</v>
      </c>
      <c r="R2735">
        <v>38191000</v>
      </c>
      <c r="S2735">
        <v>14599000</v>
      </c>
      <c r="U2735">
        <v>35083000</v>
      </c>
      <c r="V2735">
        <v>202838000</v>
      </c>
      <c r="W2735">
        <v>149234000</v>
      </c>
      <c r="X2735">
        <v>42177000</v>
      </c>
      <c r="AB2735">
        <v>189413000</v>
      </c>
      <c r="AD2735">
        <v>-73612000</v>
      </c>
      <c r="AE2735">
        <v>10000</v>
      </c>
      <c r="AF2735">
        <v>10096197</v>
      </c>
      <c r="AG2735">
        <v>223353000</v>
      </c>
      <c r="AJ2735">
        <v>59107000</v>
      </c>
      <c r="AM2735">
        <v>6833000</v>
      </c>
      <c r="AN2735">
        <v>38406000</v>
      </c>
      <c r="AO2735">
        <v>6451000</v>
      </c>
      <c r="AP2735">
        <v>366000</v>
      </c>
      <c r="AQ2735">
        <v>66404000</v>
      </c>
      <c r="AS2735">
        <v>8585000</v>
      </c>
      <c r="AU2735">
        <v>-8907000</v>
      </c>
      <c r="AV2735">
        <v>-72288000</v>
      </c>
      <c r="AY2735">
        <v>3.7</v>
      </c>
      <c r="AZ2735">
        <v>66633000</v>
      </c>
      <c r="BB2735">
        <v>51690000</v>
      </c>
      <c r="BC2735">
        <v>52056000</v>
      </c>
      <c r="BN2735">
        <v>0.50842835335667802</v>
      </c>
      <c r="BO2735">
        <v>8.0127112075647204</v>
      </c>
      <c r="BP2735">
        <v>0.48480909176193099</v>
      </c>
      <c r="BQ2735">
        <v>1.3584370853826899</v>
      </c>
      <c r="BR2735">
        <v>5.6009121621621603</v>
      </c>
      <c r="BS2735">
        <v>0.202763273904114</v>
      </c>
      <c r="BU2735">
        <v>4.04811113809506E-7</v>
      </c>
    </row>
    <row r="2736" spans="3:73" x14ac:dyDescent="0.3">
      <c r="C2736">
        <v>1009829</v>
      </c>
      <c r="D2736" t="s">
        <v>4430</v>
      </c>
      <c r="E2736" t="s">
        <v>1828</v>
      </c>
      <c r="F2736" t="s">
        <v>3614</v>
      </c>
      <c r="G2736" t="s">
        <v>4119</v>
      </c>
      <c r="H2736" t="s">
        <v>4769</v>
      </c>
      <c r="I2736" t="s">
        <v>4773</v>
      </c>
      <c r="J2736">
        <v>2022</v>
      </c>
      <c r="K2736" t="s">
        <v>4062</v>
      </c>
      <c r="L2736">
        <v>16.929120000000001</v>
      </c>
      <c r="M2736">
        <v>405342000</v>
      </c>
      <c r="N2736">
        <v>275211000</v>
      </c>
      <c r="O2736">
        <v>85297000</v>
      </c>
      <c r="P2736">
        <v>102771000</v>
      </c>
      <c r="Q2736">
        <v>80619000</v>
      </c>
      <c r="R2736">
        <v>34775000</v>
      </c>
      <c r="S2736">
        <v>14862000</v>
      </c>
      <c r="U2736">
        <v>35083000</v>
      </c>
      <c r="V2736">
        <v>254154000</v>
      </c>
      <c r="W2736">
        <v>177822000</v>
      </c>
      <c r="X2736">
        <v>33687000</v>
      </c>
      <c r="AA2736">
        <v>68901000</v>
      </c>
      <c r="AB2736">
        <v>145697000</v>
      </c>
      <c r="AD2736">
        <v>-112018000</v>
      </c>
      <c r="AE2736">
        <v>10000</v>
      </c>
      <c r="AF2736">
        <v>9742236</v>
      </c>
      <c r="AG2736">
        <v>211286000</v>
      </c>
      <c r="AJ2736">
        <v>60970000</v>
      </c>
      <c r="AM2736">
        <v>-41008000</v>
      </c>
      <c r="AN2736">
        <v>91413000</v>
      </c>
      <c r="AO2736">
        <v>11183000</v>
      </c>
      <c r="AP2736">
        <v>1907000</v>
      </c>
      <c r="AQ2736">
        <v>86099000</v>
      </c>
      <c r="AS2736">
        <v>10578000</v>
      </c>
      <c r="AU2736">
        <v>-10387000</v>
      </c>
      <c r="AV2736">
        <v>-31024000</v>
      </c>
      <c r="AY2736">
        <v>9.33</v>
      </c>
      <c r="AZ2736">
        <v>82286500</v>
      </c>
      <c r="BB2736">
        <v>61588000</v>
      </c>
      <c r="BC2736">
        <v>63495000</v>
      </c>
      <c r="BN2736">
        <v>0.62701126456177703</v>
      </c>
      <c r="BO2736">
        <v>5.50728784762586</v>
      </c>
      <c r="BP2736">
        <v>0.47967630551900198</v>
      </c>
      <c r="BQ2736">
        <v>1.094307790937</v>
      </c>
      <c r="BR2736">
        <v>1.81448231511254</v>
      </c>
      <c r="BS2736">
        <v>0.62741854670995301</v>
      </c>
      <c r="BU2736">
        <v>1.0840901981509601E-6</v>
      </c>
    </row>
    <row r="2737" spans="3:73" x14ac:dyDescent="0.3">
      <c r="C2737">
        <v>1009829</v>
      </c>
      <c r="D2737" t="s">
        <v>4430</v>
      </c>
      <c r="E2737" t="s">
        <v>1828</v>
      </c>
      <c r="F2737" t="s">
        <v>3614</v>
      </c>
      <c r="G2737" t="s">
        <v>4119</v>
      </c>
      <c r="H2737" t="s">
        <v>4769</v>
      </c>
      <c r="I2737" t="s">
        <v>4773</v>
      </c>
      <c r="J2737">
        <v>2021</v>
      </c>
      <c r="K2737" t="s">
        <v>4062</v>
      </c>
      <c r="L2737">
        <v>9.9225790000000007</v>
      </c>
      <c r="M2737">
        <v>357047000</v>
      </c>
      <c r="N2737">
        <v>287557000</v>
      </c>
      <c r="O2737">
        <v>44521000</v>
      </c>
      <c r="P2737">
        <v>147394000</v>
      </c>
      <c r="Q2737">
        <v>83954000</v>
      </c>
      <c r="R2737">
        <v>30099000</v>
      </c>
      <c r="S2737">
        <v>13149000</v>
      </c>
      <c r="U2737">
        <v>35083000</v>
      </c>
      <c r="V2737">
        <v>296074000</v>
      </c>
      <c r="W2737">
        <v>173072000</v>
      </c>
      <c r="X2737">
        <v>50237000</v>
      </c>
      <c r="AA2737">
        <v>98505000</v>
      </c>
      <c r="AB2737">
        <v>56568000</v>
      </c>
      <c r="AD2737">
        <v>-203431000</v>
      </c>
      <c r="AE2737">
        <v>10000</v>
      </c>
      <c r="AF2737">
        <v>9520817</v>
      </c>
      <c r="AG2737">
        <v>50042000</v>
      </c>
      <c r="AJ2737">
        <v>2926000</v>
      </c>
      <c r="AM2737">
        <v>226000</v>
      </c>
      <c r="AN2737">
        <v>-3172000</v>
      </c>
      <c r="AO2737">
        <v>14104000</v>
      </c>
      <c r="AP2737">
        <v>2409000</v>
      </c>
      <c r="AQ2737">
        <v>-5879000</v>
      </c>
      <c r="AS2737">
        <v>10251000</v>
      </c>
      <c r="AU2737">
        <v>-8189000</v>
      </c>
      <c r="AV2737">
        <v>-32787000</v>
      </c>
      <c r="AY2737">
        <v>-0.37</v>
      </c>
      <c r="AZ2737">
        <v>61298000</v>
      </c>
      <c r="BB2737">
        <v>11158000</v>
      </c>
      <c r="BC2737">
        <v>13567000</v>
      </c>
      <c r="BN2737">
        <v>0.82922976526899805</v>
      </c>
      <c r="BO2737">
        <v>0.79112308564946099</v>
      </c>
      <c r="BP2737">
        <v>0.25723976148654898</v>
      </c>
      <c r="BQ2737">
        <v>1.1764063511139899</v>
      </c>
      <c r="BR2737">
        <v>-26.817781081081101</v>
      </c>
      <c r="BS2737">
        <v>-5.6074105501343501E-2</v>
      </c>
      <c r="BU2737">
        <v>-6.4901609213689702E-8</v>
      </c>
    </row>
    <row r="2738" spans="3:73" x14ac:dyDescent="0.3">
      <c r="C2738">
        <v>1009829</v>
      </c>
      <c r="D2738" t="s">
        <v>4430</v>
      </c>
      <c r="E2738" t="s">
        <v>1828</v>
      </c>
      <c r="F2738" t="s">
        <v>3614</v>
      </c>
      <c r="G2738" t="s">
        <v>4119</v>
      </c>
      <c r="H2738" t="s">
        <v>4769</v>
      </c>
      <c r="I2738" t="s">
        <v>4773</v>
      </c>
      <c r="J2738">
        <v>2020</v>
      </c>
      <c r="K2738" t="s">
        <v>4062</v>
      </c>
      <c r="L2738">
        <v>7.4483100000000002</v>
      </c>
      <c r="M2738">
        <v>329369000</v>
      </c>
      <c r="N2738">
        <v>250828000</v>
      </c>
      <c r="O2738">
        <v>87953000</v>
      </c>
      <c r="P2738">
        <v>102254000</v>
      </c>
      <c r="Q2738">
        <v>38642000</v>
      </c>
      <c r="R2738">
        <v>37904000</v>
      </c>
      <c r="S2738">
        <v>13511000</v>
      </c>
      <c r="U2738">
        <v>35083000</v>
      </c>
      <c r="V2738">
        <v>314691000</v>
      </c>
      <c r="W2738">
        <v>138266000</v>
      </c>
      <c r="X2738">
        <v>40495000</v>
      </c>
      <c r="AA2738">
        <v>34134000</v>
      </c>
      <c r="AB2738">
        <v>11727000</v>
      </c>
      <c r="AD2738">
        <v>-197423000</v>
      </c>
      <c r="AE2738">
        <v>6000</v>
      </c>
      <c r="AF2738">
        <v>5694772</v>
      </c>
      <c r="AG2738">
        <v>42029000</v>
      </c>
      <c r="AJ2738">
        <v>1127000</v>
      </c>
      <c r="AM2738">
        <v>735000</v>
      </c>
      <c r="AN2738">
        <v>-11342000</v>
      </c>
      <c r="AO2738">
        <v>21562000</v>
      </c>
      <c r="AQ2738">
        <v>43567000</v>
      </c>
      <c r="AS2738">
        <v>10936000</v>
      </c>
      <c r="AU2738">
        <v>-8190000</v>
      </c>
      <c r="AV2738">
        <v>-10946000</v>
      </c>
      <c r="AY2738">
        <v>-2.5499999999999998</v>
      </c>
      <c r="AZ2738">
        <v>46450500</v>
      </c>
      <c r="BB2738">
        <v>10955000</v>
      </c>
      <c r="BC2738">
        <v>10955000</v>
      </c>
      <c r="BN2738">
        <v>0.95543600035218901</v>
      </c>
      <c r="BO2738">
        <v>0.50806975234208296</v>
      </c>
      <c r="BP2738">
        <v>0.63611444606772405</v>
      </c>
      <c r="BQ2738">
        <v>1.5346216712713201</v>
      </c>
      <c r="BR2738">
        <v>-2.9209058823529399</v>
      </c>
      <c r="BS2738">
        <v>-0.96716977914215096</v>
      </c>
      <c r="BU2738">
        <v>-1.6196120491174201E-6</v>
      </c>
    </row>
    <row r="2739" spans="3:73" x14ac:dyDescent="0.3">
      <c r="C2739">
        <v>1009829</v>
      </c>
      <c r="D2739" t="s">
        <v>4430</v>
      </c>
      <c r="E2739" t="s">
        <v>1828</v>
      </c>
      <c r="F2739" t="s">
        <v>3614</v>
      </c>
      <c r="G2739" t="s">
        <v>4119</v>
      </c>
      <c r="H2739" t="s">
        <v>4769</v>
      </c>
      <c r="I2739" t="s">
        <v>4773</v>
      </c>
      <c r="J2739">
        <v>2019</v>
      </c>
      <c r="K2739" t="s">
        <v>4062</v>
      </c>
      <c r="L2739">
        <v>9.8115819999999996</v>
      </c>
      <c r="M2739">
        <v>365222000</v>
      </c>
      <c r="N2739">
        <v>260385000</v>
      </c>
      <c r="O2739">
        <v>61613000</v>
      </c>
      <c r="P2739">
        <v>117942000</v>
      </c>
      <c r="Q2739">
        <v>54259000</v>
      </c>
      <c r="S2739">
        <v>15259000</v>
      </c>
      <c r="U2739">
        <v>35083000</v>
      </c>
      <c r="V2739">
        <v>360718000</v>
      </c>
      <c r="W2739">
        <v>152924000</v>
      </c>
      <c r="X2739">
        <v>61196000</v>
      </c>
      <c r="AB2739">
        <v>2940000</v>
      </c>
      <c r="AC2739">
        <v>0</v>
      </c>
      <c r="AD2739">
        <v>-183149000</v>
      </c>
      <c r="AE2739">
        <v>36000</v>
      </c>
      <c r="AF2739">
        <v>35210371</v>
      </c>
      <c r="AG2739">
        <v>46400000</v>
      </c>
      <c r="AJ2739">
        <v>-10761000</v>
      </c>
      <c r="AM2739">
        <v>1912000</v>
      </c>
      <c r="AN2739">
        <v>-20293000</v>
      </c>
      <c r="AO2739">
        <v>15935000</v>
      </c>
      <c r="AQ2739">
        <v>21826000</v>
      </c>
      <c r="AS2739">
        <v>17634000</v>
      </c>
      <c r="AU2739">
        <v>-9403000</v>
      </c>
      <c r="AV2739">
        <v>-5767000</v>
      </c>
      <c r="AY2739">
        <v>-0.7</v>
      </c>
      <c r="AZ2739">
        <v>54069500</v>
      </c>
      <c r="BB2739">
        <v>-2446000</v>
      </c>
      <c r="BC2739">
        <v>-2446000</v>
      </c>
      <c r="BN2739">
        <v>0.98766777466855804</v>
      </c>
      <c r="BO2739">
        <v>-0.153498588013806</v>
      </c>
      <c r="BP2739">
        <v>0.40289947948000299</v>
      </c>
      <c r="BQ2739">
        <v>1.34789830242473</v>
      </c>
      <c r="BR2739">
        <v>-14.0165457142857</v>
      </c>
      <c r="BS2739">
        <v>-6.9023809523809501</v>
      </c>
      <c r="BU2739">
        <v>-2.3360909523809499E-6</v>
      </c>
    </row>
    <row r="2740" spans="3:73" x14ac:dyDescent="0.3">
      <c r="C2740">
        <v>1009829</v>
      </c>
      <c r="D2740" t="s">
        <v>4430</v>
      </c>
      <c r="E2740" t="s">
        <v>1828</v>
      </c>
      <c r="F2740" t="s">
        <v>3614</v>
      </c>
      <c r="G2740" t="s">
        <v>4119</v>
      </c>
      <c r="H2740" t="s">
        <v>4769</v>
      </c>
      <c r="I2740" t="s">
        <v>4773</v>
      </c>
      <c r="J2740">
        <v>2018</v>
      </c>
      <c r="K2740" t="s">
        <v>4062</v>
      </c>
      <c r="L2740">
        <v>23.479649999999999</v>
      </c>
      <c r="M2740">
        <v>342841000</v>
      </c>
      <c r="N2740">
        <v>250143000</v>
      </c>
      <c r="O2740">
        <v>53282000</v>
      </c>
      <c r="P2740">
        <v>122278000</v>
      </c>
      <c r="Q2740">
        <v>53880000</v>
      </c>
      <c r="S2740">
        <v>20902000</v>
      </c>
      <c r="U2740">
        <v>35083000</v>
      </c>
      <c r="V2740">
        <v>291192000</v>
      </c>
      <c r="W2740">
        <v>144102000</v>
      </c>
      <c r="X2740">
        <v>57574000</v>
      </c>
      <c r="AB2740">
        <v>50737000</v>
      </c>
      <c r="AC2740">
        <v>24000000</v>
      </c>
      <c r="AD2740">
        <v>-127601000</v>
      </c>
      <c r="AE2740">
        <v>30000</v>
      </c>
      <c r="AF2740">
        <v>29169913</v>
      </c>
      <c r="AG2740">
        <v>40486000</v>
      </c>
      <c r="AJ2740">
        <v>-4418000</v>
      </c>
      <c r="AM2740">
        <v>2951000</v>
      </c>
      <c r="AN2740">
        <v>-3343000</v>
      </c>
      <c r="AO2740">
        <v>10243000</v>
      </c>
      <c r="AP2740">
        <v>17081000</v>
      </c>
      <c r="AQ2740">
        <v>-624000</v>
      </c>
      <c r="AS2740">
        <v>17081000</v>
      </c>
      <c r="AU2740">
        <v>-11642000</v>
      </c>
      <c r="AV2740">
        <v>7981000</v>
      </c>
      <c r="AY2740">
        <v>-0.14000000000000001</v>
      </c>
      <c r="AZ2740">
        <v>56156000</v>
      </c>
      <c r="BB2740">
        <v>9851000</v>
      </c>
      <c r="BC2740">
        <v>26932000</v>
      </c>
      <c r="BN2740">
        <v>0.84934999022870705</v>
      </c>
      <c r="BO2740">
        <v>0.96172996192521698</v>
      </c>
      <c r="BP2740">
        <v>0.369751981235514</v>
      </c>
      <c r="BQ2740">
        <v>1.36197276928842</v>
      </c>
      <c r="BR2740">
        <v>-167.71178571428601</v>
      </c>
      <c r="BS2740">
        <v>-6.5888799101247605E-2</v>
      </c>
      <c r="BU2740">
        <v>-6.4788044228078098E-8</v>
      </c>
    </row>
    <row r="2741" spans="3:73" x14ac:dyDescent="0.3">
      <c r="C2741">
        <v>1009829</v>
      </c>
      <c r="D2741" t="s">
        <v>4430</v>
      </c>
      <c r="E2741" t="s">
        <v>1828</v>
      </c>
      <c r="F2741" t="s">
        <v>3614</v>
      </c>
      <c r="G2741" t="s">
        <v>4119</v>
      </c>
      <c r="H2741" t="s">
        <v>4769</v>
      </c>
      <c r="I2741" t="s">
        <v>4773</v>
      </c>
      <c r="J2741">
        <v>2017</v>
      </c>
      <c r="K2741" t="s">
        <v>4062</v>
      </c>
      <c r="L2741">
        <v>39.635275999999998</v>
      </c>
      <c r="M2741">
        <v>370349000</v>
      </c>
      <c r="N2741">
        <v>282669000</v>
      </c>
      <c r="O2741">
        <v>64977000</v>
      </c>
      <c r="P2741">
        <v>142457000</v>
      </c>
      <c r="Q2741">
        <v>58432000</v>
      </c>
      <c r="S2741">
        <v>23227000</v>
      </c>
      <c r="U2741">
        <v>35384000</v>
      </c>
      <c r="V2741">
        <v>275836000</v>
      </c>
      <c r="W2741">
        <v>135758000</v>
      </c>
      <c r="X2741">
        <v>49916000</v>
      </c>
      <c r="AB2741">
        <v>93544000</v>
      </c>
      <c r="AC2741">
        <v>24000000</v>
      </c>
      <c r="AD2741">
        <v>-85233000</v>
      </c>
      <c r="AE2741">
        <v>27000</v>
      </c>
      <c r="AF2741">
        <v>26957354</v>
      </c>
      <c r="AG2741">
        <v>30160000</v>
      </c>
      <c r="AJ2741">
        <v>-26580000</v>
      </c>
      <c r="AM2741">
        <v>1606000</v>
      </c>
      <c r="AN2741">
        <v>-30487000</v>
      </c>
      <c r="AO2741">
        <v>9829000</v>
      </c>
      <c r="AP2741">
        <v>21003000</v>
      </c>
      <c r="AS2741">
        <v>21003000</v>
      </c>
      <c r="AY2741">
        <v>-1.33</v>
      </c>
      <c r="BB2741">
        <v>-19052000</v>
      </c>
      <c r="BC2741">
        <v>1951000</v>
      </c>
      <c r="BN2741">
        <v>0.74480017497009599</v>
      </c>
      <c r="BO2741">
        <v>-1.9383457116695499</v>
      </c>
      <c r="BP2741">
        <v>0.47862372751513699</v>
      </c>
      <c r="BQ2741">
        <v>1.6517405972392001</v>
      </c>
      <c r="BR2741">
        <v>-29.8009593984962</v>
      </c>
      <c r="BS2741">
        <v>-0.32591080133413203</v>
      </c>
      <c r="BU2741">
        <v>-5.6353071367484799E-7</v>
      </c>
    </row>
    <row r="2742" spans="3:73" x14ac:dyDescent="0.3">
      <c r="C2742">
        <v>63276</v>
      </c>
      <c r="D2742" t="s">
        <v>4313</v>
      </c>
      <c r="E2742" t="s">
        <v>1882</v>
      </c>
      <c r="F2742" t="s">
        <v>3614</v>
      </c>
      <c r="G2742" t="s">
        <v>4135</v>
      </c>
      <c r="H2742" t="s">
        <v>4774</v>
      </c>
      <c r="I2742" t="s">
        <v>4775</v>
      </c>
      <c r="J2742">
        <v>2026</v>
      </c>
      <c r="K2742" t="s">
        <v>4062</v>
      </c>
      <c r="L2742">
        <v>17.068511000000001</v>
      </c>
    </row>
    <row r="2743" spans="3:73" x14ac:dyDescent="0.3">
      <c r="C2743">
        <v>63276</v>
      </c>
      <c r="D2743" t="s">
        <v>4313</v>
      </c>
      <c r="E2743" t="s">
        <v>1882</v>
      </c>
      <c r="F2743" t="s">
        <v>3614</v>
      </c>
      <c r="G2743" t="s">
        <v>4135</v>
      </c>
      <c r="H2743" t="s">
        <v>4774</v>
      </c>
      <c r="I2743" t="s">
        <v>4775</v>
      </c>
      <c r="J2743">
        <v>2025</v>
      </c>
      <c r="K2743" t="s">
        <v>4062</v>
      </c>
      <c r="L2743">
        <v>18.645814999999999</v>
      </c>
      <c r="M2743">
        <v>6640382000</v>
      </c>
      <c r="N2743">
        <v>3130789000</v>
      </c>
      <c r="O2743">
        <v>1242927000</v>
      </c>
      <c r="P2743">
        <v>1097604000</v>
      </c>
      <c r="Q2743">
        <v>563142000</v>
      </c>
      <c r="R2743">
        <v>909563000</v>
      </c>
      <c r="S2743">
        <v>590015000</v>
      </c>
      <c r="U2743">
        <v>1390169000</v>
      </c>
      <c r="W2743">
        <v>1458182000</v>
      </c>
      <c r="X2743">
        <v>555403000</v>
      </c>
      <c r="AA2743">
        <v>2331675000</v>
      </c>
      <c r="AB2743">
        <v>2233048000</v>
      </c>
      <c r="AD2743">
        <v>4001462000</v>
      </c>
      <c r="AE2743">
        <v>441369000</v>
      </c>
      <c r="AG2743">
        <v>2605657000</v>
      </c>
      <c r="AJ2743">
        <v>546424000</v>
      </c>
      <c r="AK2743">
        <v>227418000</v>
      </c>
      <c r="AM2743">
        <v>89774000</v>
      </c>
      <c r="AN2743">
        <v>397584000</v>
      </c>
      <c r="AQ2743">
        <v>593255000</v>
      </c>
      <c r="AS2743">
        <v>167985000</v>
      </c>
      <c r="AU2743">
        <v>-154932000</v>
      </c>
      <c r="AV2743">
        <v>-620566000</v>
      </c>
      <c r="AY2743">
        <v>1.25</v>
      </c>
      <c r="AZ2743">
        <v>532437000</v>
      </c>
      <c r="BP2743">
        <v>0.85238125282029298</v>
      </c>
      <c r="BQ2743">
        <v>1.7608549550056201</v>
      </c>
      <c r="BR2743">
        <v>14.916651999999999</v>
      </c>
      <c r="BS2743">
        <v>0.17804543386438601</v>
      </c>
      <c r="BU2743">
        <v>1.0437423982825301E-8</v>
      </c>
    </row>
    <row r="2744" spans="3:73" x14ac:dyDescent="0.3">
      <c r="C2744">
        <v>63276</v>
      </c>
      <c r="D2744" t="s">
        <v>4313</v>
      </c>
      <c r="E2744" t="s">
        <v>1882</v>
      </c>
      <c r="F2744" t="s">
        <v>3614</v>
      </c>
      <c r="G2744" t="s">
        <v>4135</v>
      </c>
      <c r="H2744" t="s">
        <v>4774</v>
      </c>
      <c r="I2744" t="s">
        <v>4775</v>
      </c>
      <c r="J2744">
        <v>2024</v>
      </c>
      <c r="K2744" t="s">
        <v>4062</v>
      </c>
      <c r="L2744">
        <v>18.536673</v>
      </c>
      <c r="M2744">
        <v>6544084000</v>
      </c>
      <c r="N2744">
        <v>3126917000</v>
      </c>
      <c r="O2744">
        <v>1387908000</v>
      </c>
      <c r="P2744">
        <v>1003178000</v>
      </c>
      <c r="Q2744">
        <v>501732000</v>
      </c>
      <c r="R2744">
        <v>842443000</v>
      </c>
      <c r="S2744">
        <v>516049000</v>
      </c>
      <c r="U2744">
        <v>1381721000</v>
      </c>
      <c r="W2744">
        <v>1315723000</v>
      </c>
      <c r="X2744">
        <v>398983000</v>
      </c>
      <c r="AA2744">
        <v>2334351000</v>
      </c>
      <c r="AB2744">
        <v>2264125000</v>
      </c>
      <c r="AD2744">
        <v>3603878000</v>
      </c>
      <c r="AE2744">
        <v>441369000</v>
      </c>
      <c r="AG2744">
        <v>2734068000</v>
      </c>
      <c r="AJ2744">
        <v>694282000</v>
      </c>
      <c r="AK2744">
        <v>194069000</v>
      </c>
      <c r="AM2744">
        <v>105626000</v>
      </c>
      <c r="AN2744">
        <v>541817000</v>
      </c>
      <c r="AQ2744">
        <v>800566000</v>
      </c>
      <c r="AS2744">
        <v>167963000</v>
      </c>
      <c r="AU2744">
        <v>-189043000</v>
      </c>
      <c r="AV2744">
        <v>-449352000</v>
      </c>
      <c r="AY2744">
        <v>1.59</v>
      </c>
      <c r="AZ2744">
        <v>536670500</v>
      </c>
      <c r="BP2744">
        <v>1.05486337169754</v>
      </c>
      <c r="BQ2744">
        <v>1.9952413995955101</v>
      </c>
      <c r="BR2744">
        <v>11.6582849056604</v>
      </c>
      <c r="BS2744">
        <v>0.23930525037266101</v>
      </c>
      <c r="BU2744">
        <v>1.30175277734224E-8</v>
      </c>
    </row>
    <row r="2745" spans="3:73" x14ac:dyDescent="0.3">
      <c r="C2745">
        <v>63276</v>
      </c>
      <c r="D2745" t="s">
        <v>4313</v>
      </c>
      <c r="E2745" t="s">
        <v>1882</v>
      </c>
      <c r="F2745" t="s">
        <v>3614</v>
      </c>
      <c r="G2745" t="s">
        <v>4135</v>
      </c>
      <c r="H2745" t="s">
        <v>4774</v>
      </c>
      <c r="I2745" t="s">
        <v>4775</v>
      </c>
      <c r="J2745">
        <v>2023</v>
      </c>
      <c r="K2745" t="s">
        <v>4062</v>
      </c>
      <c r="L2745">
        <v>19.378236000000001</v>
      </c>
      <c r="M2745">
        <v>6435822000</v>
      </c>
      <c r="N2745">
        <v>3122347000</v>
      </c>
      <c r="O2745">
        <v>1261363000</v>
      </c>
      <c r="P2745">
        <v>1081827000</v>
      </c>
      <c r="Q2745">
        <v>571609000</v>
      </c>
      <c r="R2745">
        <v>778714000</v>
      </c>
      <c r="S2745">
        <v>465523000</v>
      </c>
      <c r="U2745">
        <v>1384512000</v>
      </c>
      <c r="W2745">
        <v>1342480000</v>
      </c>
      <c r="X2745">
        <v>442286000</v>
      </c>
      <c r="AA2745">
        <v>2329986000</v>
      </c>
      <c r="AB2745">
        <v>2149213000</v>
      </c>
      <c r="AD2745">
        <v>3062061000</v>
      </c>
      <c r="AE2745">
        <v>441369000</v>
      </c>
      <c r="AG2745">
        <v>2583716000</v>
      </c>
      <c r="AJ2745">
        <v>561659000</v>
      </c>
      <c r="AK2745">
        <v>198603000</v>
      </c>
      <c r="AM2745">
        <v>269475000</v>
      </c>
      <c r="AN2745">
        <v>214352000</v>
      </c>
      <c r="AO2745">
        <v>123786000</v>
      </c>
      <c r="AQ2745">
        <v>869791000</v>
      </c>
      <c r="AS2745">
        <v>177344000</v>
      </c>
      <c r="AU2745">
        <v>-142418000</v>
      </c>
      <c r="AV2745">
        <v>-226567000</v>
      </c>
      <c r="AY2745">
        <v>0.61</v>
      </c>
      <c r="AZ2745">
        <v>732836500</v>
      </c>
      <c r="BB2745">
        <v>607613000</v>
      </c>
      <c r="BC2745">
        <v>607613000</v>
      </c>
      <c r="BO2745">
        <v>4.9085760909957497</v>
      </c>
      <c r="BP2745">
        <v>0.93957675347118796</v>
      </c>
      <c r="BQ2745">
        <v>1.9000193671414101</v>
      </c>
      <c r="BR2745">
        <v>31.767600000000002</v>
      </c>
      <c r="BS2745">
        <v>9.9735112341122104E-2</v>
      </c>
      <c r="BU2745">
        <v>5.5000244089348104E-9</v>
      </c>
    </row>
    <row r="2746" spans="3:73" x14ac:dyDescent="0.3">
      <c r="C2746">
        <v>63276</v>
      </c>
      <c r="D2746" t="s">
        <v>4313</v>
      </c>
      <c r="E2746" t="s">
        <v>1882</v>
      </c>
      <c r="F2746" t="s">
        <v>3614</v>
      </c>
      <c r="G2746" t="s">
        <v>4135</v>
      </c>
      <c r="H2746" t="s">
        <v>4774</v>
      </c>
      <c r="I2746" t="s">
        <v>4775</v>
      </c>
      <c r="J2746">
        <v>2022</v>
      </c>
      <c r="K2746" t="s">
        <v>4062</v>
      </c>
      <c r="L2746">
        <v>21.521868000000001</v>
      </c>
      <c r="M2746">
        <v>6177661000</v>
      </c>
      <c r="N2746">
        <v>2729035000</v>
      </c>
      <c r="O2746">
        <v>761235000</v>
      </c>
      <c r="P2746">
        <v>860221000</v>
      </c>
      <c r="Q2746">
        <v>894064000</v>
      </c>
      <c r="R2746">
        <v>787812000</v>
      </c>
      <c r="S2746">
        <v>469132000</v>
      </c>
      <c r="U2746">
        <v>1378551000</v>
      </c>
      <c r="W2746">
        <v>1187748000</v>
      </c>
      <c r="X2746">
        <v>471475000</v>
      </c>
      <c r="AA2746">
        <v>2325644000</v>
      </c>
      <c r="AB2746">
        <v>2056269000</v>
      </c>
      <c r="AD2746">
        <v>2847709000</v>
      </c>
      <c r="AE2746">
        <v>441369000</v>
      </c>
      <c r="AG2746">
        <v>2481352000</v>
      </c>
      <c r="AJ2746">
        <v>675515000</v>
      </c>
      <c r="AK2746">
        <v>195451000</v>
      </c>
      <c r="AM2746">
        <v>135851000</v>
      </c>
      <c r="AN2746">
        <v>393913000</v>
      </c>
      <c r="AO2746">
        <v>132818000</v>
      </c>
      <c r="AQ2746">
        <v>442842000</v>
      </c>
      <c r="AS2746">
        <v>182179000</v>
      </c>
      <c r="AU2746">
        <v>-144225000</v>
      </c>
      <c r="AV2746">
        <v>-260639000</v>
      </c>
      <c r="AY2746">
        <v>1.1100000000000001</v>
      </c>
      <c r="AZ2746">
        <v>835624000</v>
      </c>
      <c r="BB2746">
        <v>662582000</v>
      </c>
      <c r="BC2746">
        <v>662582000</v>
      </c>
      <c r="BO2746">
        <v>4.9886461172431504</v>
      </c>
      <c r="BP2746">
        <v>0.64090615180998001</v>
      </c>
      <c r="BQ2746">
        <v>1.54491609331272</v>
      </c>
      <c r="BR2746">
        <v>19.389070270270299</v>
      </c>
      <c r="BS2746">
        <v>0.19156686211774801</v>
      </c>
      <c r="BU2746">
        <v>1.1617776409604E-8</v>
      </c>
    </row>
    <row r="2747" spans="3:73" x14ac:dyDescent="0.3">
      <c r="C2747">
        <v>63276</v>
      </c>
      <c r="D2747" t="s">
        <v>4313</v>
      </c>
      <c r="E2747" t="s">
        <v>1882</v>
      </c>
      <c r="F2747" t="s">
        <v>3614</v>
      </c>
      <c r="G2747" t="s">
        <v>4135</v>
      </c>
      <c r="H2747" t="s">
        <v>4774</v>
      </c>
      <c r="I2747" t="s">
        <v>4775</v>
      </c>
      <c r="J2747">
        <v>2021</v>
      </c>
      <c r="K2747" t="s">
        <v>4062</v>
      </c>
      <c r="L2747">
        <v>20.431121000000001</v>
      </c>
      <c r="M2747">
        <v>6393894000</v>
      </c>
      <c r="N2747">
        <v>2874529000</v>
      </c>
      <c r="O2747">
        <v>731362000</v>
      </c>
      <c r="P2747">
        <v>1072684000</v>
      </c>
      <c r="Q2747">
        <v>777184000</v>
      </c>
      <c r="R2747">
        <v>781450000</v>
      </c>
      <c r="S2747">
        <v>455966000</v>
      </c>
      <c r="U2747">
        <v>1390207000</v>
      </c>
      <c r="W2747">
        <v>1598253000</v>
      </c>
      <c r="X2747">
        <v>579152000</v>
      </c>
      <c r="AA2747">
        <v>2570992000</v>
      </c>
      <c r="AB2747">
        <v>1568849000</v>
      </c>
      <c r="AC2747">
        <v>2219990000</v>
      </c>
      <c r="AD2747">
        <v>2456597000</v>
      </c>
      <c r="AE2747">
        <v>441369000</v>
      </c>
      <c r="AG2747">
        <v>2626662000</v>
      </c>
      <c r="AJ2747">
        <v>729562000</v>
      </c>
      <c r="AK2747">
        <v>189372000</v>
      </c>
      <c r="AM2747">
        <v>-420381000</v>
      </c>
      <c r="AN2747">
        <v>902987000</v>
      </c>
      <c r="AO2747">
        <v>253937000</v>
      </c>
      <c r="AQ2747">
        <v>485463000</v>
      </c>
      <c r="AS2747">
        <v>184313000</v>
      </c>
      <c r="AU2747">
        <v>-105097000</v>
      </c>
      <c r="AV2747">
        <v>-402074000</v>
      </c>
      <c r="AY2747">
        <v>2.58</v>
      </c>
      <c r="AZ2747">
        <v>645928500</v>
      </c>
      <c r="BB2747">
        <v>736543000</v>
      </c>
      <c r="BC2747">
        <v>736543000</v>
      </c>
      <c r="BO2747">
        <v>2.9004950046665101</v>
      </c>
      <c r="BP2747">
        <v>0.45760089297501699</v>
      </c>
      <c r="BQ2747">
        <v>1.31227346358806</v>
      </c>
      <c r="BR2747">
        <v>7.9190391472868198</v>
      </c>
      <c r="BS2747">
        <v>0.57557292001970894</v>
      </c>
      <c r="BU2747">
        <v>3.3599340777856902E-8</v>
      </c>
    </row>
    <row r="2748" spans="3:73" x14ac:dyDescent="0.3">
      <c r="C2748">
        <v>63276</v>
      </c>
      <c r="D2748" t="s">
        <v>4313</v>
      </c>
      <c r="E2748" t="s">
        <v>1882</v>
      </c>
      <c r="F2748" t="s">
        <v>3614</v>
      </c>
      <c r="G2748" t="s">
        <v>4135</v>
      </c>
      <c r="H2748" t="s">
        <v>4774</v>
      </c>
      <c r="I2748" t="s">
        <v>4775</v>
      </c>
      <c r="J2748">
        <v>2020</v>
      </c>
      <c r="K2748" t="s">
        <v>4062</v>
      </c>
      <c r="L2748">
        <v>11.588641000000001</v>
      </c>
      <c r="M2748">
        <v>5521089000</v>
      </c>
      <c r="N2748">
        <v>2482890000</v>
      </c>
      <c r="O2748">
        <v>762181000</v>
      </c>
      <c r="P2748">
        <v>1033966000</v>
      </c>
      <c r="Q2748">
        <v>514673000</v>
      </c>
      <c r="R2748">
        <v>765395000</v>
      </c>
      <c r="S2748">
        <v>473794000</v>
      </c>
      <c r="U2748">
        <v>1393834000</v>
      </c>
      <c r="W2748">
        <v>1355379000</v>
      </c>
      <c r="X2748">
        <v>495363000</v>
      </c>
      <c r="AA2748">
        <v>2854664000</v>
      </c>
      <c r="AB2748">
        <v>596343000</v>
      </c>
      <c r="AC2748">
        <v>2282939000</v>
      </c>
      <c r="AD2748">
        <v>1539809000</v>
      </c>
      <c r="AE2748">
        <v>441369000</v>
      </c>
      <c r="AG2748">
        <v>2243594000</v>
      </c>
      <c r="AJ2748">
        <v>380885000</v>
      </c>
      <c r="AK2748">
        <v>189494000</v>
      </c>
      <c r="AM2748">
        <v>68649000</v>
      </c>
      <c r="AN2748">
        <v>126628000</v>
      </c>
      <c r="AO2748">
        <v>198332000</v>
      </c>
      <c r="AQ2748">
        <v>288502000</v>
      </c>
      <c r="AS2748">
        <v>199899000</v>
      </c>
      <c r="AU2748">
        <v>-134910000</v>
      </c>
      <c r="AV2748">
        <v>-5842000</v>
      </c>
      <c r="AY2748">
        <v>0.36</v>
      </c>
      <c r="AZ2748">
        <v>505088500</v>
      </c>
      <c r="BB2748">
        <v>393609000</v>
      </c>
      <c r="BC2748">
        <v>393609000</v>
      </c>
      <c r="BO2748">
        <v>1.9845965351027599</v>
      </c>
      <c r="BP2748">
        <v>0.56233791433982705</v>
      </c>
      <c r="BQ2748">
        <v>1.4521524975671001</v>
      </c>
      <c r="BR2748">
        <v>32.190669444444403</v>
      </c>
      <c r="BS2748">
        <v>0.212340884356821</v>
      </c>
      <c r="BU2748">
        <v>6.9958241481831801E-9</v>
      </c>
    </row>
    <row r="2749" spans="3:73" x14ac:dyDescent="0.3">
      <c r="C2749">
        <v>63276</v>
      </c>
      <c r="D2749" t="s">
        <v>4313</v>
      </c>
      <c r="E2749" t="s">
        <v>1882</v>
      </c>
      <c r="F2749" t="s">
        <v>3614</v>
      </c>
      <c r="G2749" t="s">
        <v>4135</v>
      </c>
      <c r="H2749" t="s">
        <v>4774</v>
      </c>
      <c r="I2749" t="s">
        <v>4775</v>
      </c>
      <c r="J2749">
        <v>2019</v>
      </c>
      <c r="K2749" t="s">
        <v>4062</v>
      </c>
      <c r="L2749">
        <v>12.162430000000001</v>
      </c>
      <c r="M2749">
        <v>5325226000</v>
      </c>
      <c r="N2749">
        <v>2247974000</v>
      </c>
      <c r="O2749">
        <v>630028000</v>
      </c>
      <c r="P2749">
        <v>936359000</v>
      </c>
      <c r="Q2749">
        <v>495504000</v>
      </c>
      <c r="R2749">
        <v>2706165000</v>
      </c>
      <c r="S2749">
        <v>550139000</v>
      </c>
      <c r="U2749">
        <v>1390714000</v>
      </c>
      <c r="W2749">
        <v>1276907000</v>
      </c>
      <c r="X2749">
        <v>459357000</v>
      </c>
      <c r="AA2749">
        <v>2846751000</v>
      </c>
      <c r="AB2749">
        <v>491714000</v>
      </c>
      <c r="AC2749">
        <v>2318921000</v>
      </c>
      <c r="AD2749">
        <v>1413181000</v>
      </c>
      <c r="AE2749">
        <v>441369000</v>
      </c>
      <c r="AG2749">
        <v>713178000</v>
      </c>
      <c r="AJ2749">
        <v>67580000</v>
      </c>
      <c r="AK2749">
        <v>197226000</v>
      </c>
      <c r="AM2749">
        <v>55224000</v>
      </c>
      <c r="AN2749">
        <v>175000</v>
      </c>
      <c r="AO2749">
        <v>201044000</v>
      </c>
      <c r="AQ2749">
        <v>180977000</v>
      </c>
      <c r="AS2749">
        <v>244518000</v>
      </c>
      <c r="AU2749">
        <v>-114176000</v>
      </c>
      <c r="AV2749">
        <v>-33138000</v>
      </c>
      <c r="AX2749">
        <v>311973000</v>
      </c>
      <c r="AY2749">
        <v>0</v>
      </c>
      <c r="AZ2749">
        <v>519196500</v>
      </c>
      <c r="BB2749">
        <v>256443000</v>
      </c>
      <c r="BC2749">
        <v>256443000</v>
      </c>
      <c r="BO2749">
        <v>1.2755565945763101</v>
      </c>
      <c r="BP2749">
        <v>0.49340163379165403</v>
      </c>
      <c r="BQ2749">
        <v>1.3724335444946301</v>
      </c>
      <c r="BS2749">
        <v>3.5589794067282998E-4</v>
      </c>
    </row>
    <row r="2750" spans="3:73" x14ac:dyDescent="0.3">
      <c r="C2750">
        <v>63276</v>
      </c>
      <c r="D2750" t="s">
        <v>4313</v>
      </c>
      <c r="E2750" t="s">
        <v>1882</v>
      </c>
      <c r="F2750" t="s">
        <v>3614</v>
      </c>
      <c r="G2750" t="s">
        <v>4135</v>
      </c>
      <c r="H2750" t="s">
        <v>4774</v>
      </c>
      <c r="I2750" t="s">
        <v>4775</v>
      </c>
      <c r="J2750">
        <v>2018</v>
      </c>
      <c r="K2750" t="s">
        <v>4062</v>
      </c>
      <c r="L2750">
        <v>14.810395</v>
      </c>
      <c r="M2750">
        <v>5243465000</v>
      </c>
      <c r="N2750">
        <v>2352440000</v>
      </c>
      <c r="O2750">
        <v>594481000</v>
      </c>
      <c r="P2750">
        <v>970083000</v>
      </c>
      <c r="Q2750">
        <v>542889000</v>
      </c>
      <c r="S2750">
        <v>657595000</v>
      </c>
      <c r="U2750">
        <v>1386424000</v>
      </c>
      <c r="W2750">
        <v>1252608000</v>
      </c>
      <c r="X2750">
        <v>537965000</v>
      </c>
      <c r="AA2750">
        <v>2851723000</v>
      </c>
      <c r="AB2750">
        <v>669465000</v>
      </c>
      <c r="AC2750">
        <v>2354617000</v>
      </c>
      <c r="AD2750">
        <v>1629257000</v>
      </c>
      <c r="AE2750">
        <v>441369000</v>
      </c>
      <c r="AG2750">
        <v>709594000</v>
      </c>
      <c r="AJ2750">
        <v>107391000</v>
      </c>
      <c r="AK2750">
        <v>205368000</v>
      </c>
      <c r="AM2750">
        <v>111732000</v>
      </c>
      <c r="AN2750">
        <v>14913000</v>
      </c>
      <c r="AO2750">
        <v>181886000</v>
      </c>
      <c r="AQ2750">
        <v>-27317000</v>
      </c>
      <c r="AS2750">
        <v>271932000</v>
      </c>
      <c r="AU2750">
        <v>-160758000</v>
      </c>
      <c r="AV2750">
        <v>-285157000</v>
      </c>
      <c r="AX2750">
        <v>311973000</v>
      </c>
      <c r="AY2750">
        <v>0.04</v>
      </c>
      <c r="AZ2750">
        <v>571796500</v>
      </c>
      <c r="BB2750">
        <v>308531000</v>
      </c>
      <c r="BC2750">
        <v>308531000</v>
      </c>
      <c r="BO2750">
        <v>1.69628778465632</v>
      </c>
      <c r="BP2750">
        <v>0.47459460581442903</v>
      </c>
      <c r="BQ2750">
        <v>1.44462673078888</v>
      </c>
      <c r="BR2750">
        <v>370.25987500000002</v>
      </c>
      <c r="BS2750">
        <v>2.2275996504671599E-2</v>
      </c>
      <c r="BU2750">
        <v>8.8490929324161798E-10</v>
      </c>
    </row>
    <row r="2751" spans="3:73" x14ac:dyDescent="0.3">
      <c r="C2751">
        <v>63276</v>
      </c>
      <c r="D2751" t="s">
        <v>4313</v>
      </c>
      <c r="E2751" t="s">
        <v>1882</v>
      </c>
      <c r="F2751" t="s">
        <v>3614</v>
      </c>
      <c r="G2751" t="s">
        <v>4135</v>
      </c>
      <c r="H2751" t="s">
        <v>4774</v>
      </c>
      <c r="I2751" t="s">
        <v>4775</v>
      </c>
      <c r="J2751">
        <v>2017</v>
      </c>
      <c r="K2751" t="s">
        <v>4062</v>
      </c>
      <c r="L2751">
        <v>19.243694999999999</v>
      </c>
      <c r="M2751">
        <v>6238503000</v>
      </c>
      <c r="N2751">
        <v>3111588000</v>
      </c>
      <c r="O2751">
        <v>1079221000</v>
      </c>
      <c r="P2751">
        <v>1128610000</v>
      </c>
      <c r="Q2751">
        <v>600704000</v>
      </c>
      <c r="S2751">
        <v>785285000</v>
      </c>
      <c r="T2751">
        <v>639203000</v>
      </c>
      <c r="U2751">
        <v>1396669000</v>
      </c>
      <c r="W2751">
        <v>1623803000</v>
      </c>
      <c r="X2751">
        <v>572166000</v>
      </c>
      <c r="AA2751">
        <v>3123119000</v>
      </c>
      <c r="AB2751">
        <v>1257455000</v>
      </c>
      <c r="AC2751">
        <v>2389877000</v>
      </c>
      <c r="AD2751">
        <v>2179358000</v>
      </c>
      <c r="AE2751">
        <v>441369000</v>
      </c>
      <c r="AG2751">
        <v>495137000</v>
      </c>
      <c r="AI2751">
        <v>3061122000</v>
      </c>
      <c r="AJ2751">
        <v>-252820000</v>
      </c>
      <c r="AK2751">
        <v>225245000</v>
      </c>
      <c r="AM2751">
        <v>548849000</v>
      </c>
      <c r="AN2751">
        <v>-281283000</v>
      </c>
      <c r="AO2751">
        <v>105214000</v>
      </c>
      <c r="AQ2751">
        <v>-27614000</v>
      </c>
      <c r="AS2751">
        <v>274767000</v>
      </c>
      <c r="AU2751">
        <v>-235663000</v>
      </c>
      <c r="AV2751">
        <v>458450000</v>
      </c>
      <c r="AX2751">
        <v>311973000</v>
      </c>
      <c r="AY2751">
        <v>-0.82</v>
      </c>
      <c r="BB2751">
        <v>372780000</v>
      </c>
      <c r="BC2751">
        <v>372780000</v>
      </c>
      <c r="BO2751">
        <v>3.5430646111734201</v>
      </c>
      <c r="BP2751">
        <v>0.66462557342239204</v>
      </c>
      <c r="BQ2751">
        <v>1.54629841181473</v>
      </c>
      <c r="BR2751">
        <v>-23.467920731707299</v>
      </c>
      <c r="BS2751">
        <v>-0.22369229912800101</v>
      </c>
      <c r="BU2751">
        <v>-1.25490215554433E-8</v>
      </c>
    </row>
    <row r="2752" spans="3:73" x14ac:dyDescent="0.3">
      <c r="C2752">
        <v>1590976</v>
      </c>
      <c r="D2752" t="s">
        <v>4521</v>
      </c>
      <c r="E2752" t="s">
        <v>1342</v>
      </c>
      <c r="F2752" t="s">
        <v>3614</v>
      </c>
      <c r="G2752" t="s">
        <v>3831</v>
      </c>
      <c r="H2752" t="s">
        <v>3832</v>
      </c>
      <c r="I2752" t="s">
        <v>4776</v>
      </c>
      <c r="J2752">
        <v>2026</v>
      </c>
      <c r="K2752" t="s">
        <v>4062</v>
      </c>
      <c r="L2752">
        <v>28.270198000000001</v>
      </c>
    </row>
    <row r="2753" spans="3:73" x14ac:dyDescent="0.3">
      <c r="C2753">
        <v>1590976</v>
      </c>
      <c r="D2753" t="s">
        <v>4521</v>
      </c>
      <c r="E2753" t="s">
        <v>1342</v>
      </c>
      <c r="F2753" t="s">
        <v>3614</v>
      </c>
      <c r="G2753" t="s">
        <v>3831</v>
      </c>
      <c r="H2753" t="s">
        <v>3832</v>
      </c>
      <c r="I2753" t="s">
        <v>4776</v>
      </c>
      <c r="J2753">
        <v>2025</v>
      </c>
      <c r="K2753" t="s">
        <v>4062</v>
      </c>
      <c r="L2753">
        <v>31.300903000000002</v>
      </c>
      <c r="M2753">
        <v>734578000</v>
      </c>
      <c r="N2753">
        <v>219892000</v>
      </c>
      <c r="O2753">
        <v>37002000</v>
      </c>
      <c r="P2753">
        <v>23034000</v>
      </c>
      <c r="Q2753">
        <v>142163000</v>
      </c>
      <c r="S2753">
        <v>235877000</v>
      </c>
      <c r="T2753">
        <v>168634000</v>
      </c>
      <c r="U2753">
        <v>51306000</v>
      </c>
      <c r="V2753">
        <v>214745000</v>
      </c>
      <c r="W2753">
        <v>134612000</v>
      </c>
      <c r="X2753">
        <v>24420000</v>
      </c>
      <c r="AA2753">
        <v>18000000</v>
      </c>
      <c r="AB2753">
        <v>515461000</v>
      </c>
      <c r="AD2753">
        <v>484664000</v>
      </c>
      <c r="AG2753">
        <v>144091000</v>
      </c>
      <c r="AJ2753">
        <v>21761000</v>
      </c>
      <c r="AM2753">
        <v>5023000</v>
      </c>
      <c r="AN2753">
        <v>14879000</v>
      </c>
      <c r="AQ2753">
        <v>56506000</v>
      </c>
      <c r="AU2753">
        <v>-27374000</v>
      </c>
      <c r="AV2753">
        <v>-18820000</v>
      </c>
      <c r="AY2753">
        <v>0.76</v>
      </c>
      <c r="AZ2753">
        <v>143868000</v>
      </c>
      <c r="BN2753">
        <v>0.29233791374095103</v>
      </c>
      <c r="BP2753">
        <v>0.27487891124119701</v>
      </c>
      <c r="BQ2753">
        <v>0.57742994681009097</v>
      </c>
      <c r="BR2753">
        <v>41.185398684210497</v>
      </c>
      <c r="BS2753">
        <v>2.8865423378296302E-2</v>
      </c>
      <c r="BU2753">
        <v>4.6150312593969301E-8</v>
      </c>
    </row>
    <row r="2754" spans="3:73" x14ac:dyDescent="0.3">
      <c r="C2754">
        <v>1590976</v>
      </c>
      <c r="D2754" t="s">
        <v>4521</v>
      </c>
      <c r="E2754" t="s">
        <v>1342</v>
      </c>
      <c r="F2754" t="s">
        <v>3614</v>
      </c>
      <c r="G2754" t="s">
        <v>3831</v>
      </c>
      <c r="H2754" t="s">
        <v>3832</v>
      </c>
      <c r="I2754" t="s">
        <v>4776</v>
      </c>
      <c r="J2754">
        <v>2024</v>
      </c>
      <c r="K2754" t="s">
        <v>4062</v>
      </c>
      <c r="L2754">
        <v>39.285784</v>
      </c>
      <c r="M2754">
        <v>739624000</v>
      </c>
      <c r="N2754">
        <v>202129000</v>
      </c>
      <c r="O2754">
        <v>26945000</v>
      </c>
      <c r="P2754">
        <v>23141000</v>
      </c>
      <c r="Q2754">
        <v>145573000</v>
      </c>
      <c r="R2754">
        <v>471465000</v>
      </c>
      <c r="S2754">
        <v>244601000</v>
      </c>
      <c r="T2754">
        <v>175449000</v>
      </c>
      <c r="U2754">
        <v>51415000</v>
      </c>
      <c r="V2754">
        <v>204905000</v>
      </c>
      <c r="W2754">
        <v>138586000</v>
      </c>
      <c r="X2754">
        <v>19152000</v>
      </c>
      <c r="AB2754">
        <v>530009000</v>
      </c>
      <c r="AD2754">
        <v>469785000</v>
      </c>
      <c r="AG2754">
        <v>147095000</v>
      </c>
      <c r="AJ2754">
        <v>-55947000</v>
      </c>
      <c r="AM2754">
        <v>-1342000</v>
      </c>
      <c r="AN2754">
        <v>-55912000</v>
      </c>
      <c r="AQ2754">
        <v>55558000</v>
      </c>
      <c r="AS2754">
        <v>32989000</v>
      </c>
      <c r="AU2754">
        <v>-75842000</v>
      </c>
      <c r="AV2754">
        <v>-31695000</v>
      </c>
      <c r="AY2754">
        <v>-2.74</v>
      </c>
      <c r="AZ2754">
        <v>158381000</v>
      </c>
      <c r="BN2754">
        <v>0.27703941462148302</v>
      </c>
      <c r="BP2754">
        <v>0.194428008601157</v>
      </c>
      <c r="BQ2754">
        <v>0.40809316958422898</v>
      </c>
      <c r="BR2754">
        <v>-14.337877372262801</v>
      </c>
      <c r="BS2754">
        <v>-0.10549254823974701</v>
      </c>
      <c r="BU2754">
        <v>-2.03096642057022E-7</v>
      </c>
    </row>
    <row r="2755" spans="3:73" x14ac:dyDescent="0.3">
      <c r="C2755">
        <v>1590976</v>
      </c>
      <c r="D2755" t="s">
        <v>4521</v>
      </c>
      <c r="E2755" t="s">
        <v>1342</v>
      </c>
      <c r="F2755" t="s">
        <v>3614</v>
      </c>
      <c r="G2755" t="s">
        <v>3831</v>
      </c>
      <c r="H2755" t="s">
        <v>3832</v>
      </c>
      <c r="I2755" t="s">
        <v>4776</v>
      </c>
      <c r="J2755">
        <v>2023</v>
      </c>
      <c r="K2755" t="s">
        <v>4062</v>
      </c>
      <c r="L2755">
        <v>53.433660000000003</v>
      </c>
      <c r="M2755">
        <v>925924000</v>
      </c>
      <c r="N2755">
        <v>326334000</v>
      </c>
      <c r="O2755">
        <v>78937000</v>
      </c>
      <c r="P2755">
        <v>68381000</v>
      </c>
      <c r="Q2755">
        <v>171189000</v>
      </c>
      <c r="R2755">
        <v>526827000</v>
      </c>
      <c r="S2755">
        <v>204792000</v>
      </c>
      <c r="T2755">
        <v>221458000</v>
      </c>
      <c r="U2755">
        <v>100577000</v>
      </c>
      <c r="V2755">
        <v>310171000</v>
      </c>
      <c r="W2755">
        <v>232438000</v>
      </c>
      <c r="X2755">
        <v>40402000</v>
      </c>
      <c r="AA2755">
        <v>0</v>
      </c>
      <c r="AB2755">
        <v>607882000</v>
      </c>
      <c r="AD2755">
        <v>525697000</v>
      </c>
      <c r="AG2755">
        <v>102462000</v>
      </c>
      <c r="AJ2755">
        <v>-22646000</v>
      </c>
      <c r="AM2755">
        <v>33581000</v>
      </c>
      <c r="AN2755">
        <v>-17420000</v>
      </c>
      <c r="AQ2755">
        <v>184733000</v>
      </c>
      <c r="AS2755">
        <v>28720000</v>
      </c>
      <c r="AU2755">
        <v>-54638000</v>
      </c>
      <c r="AV2755">
        <v>-134574000</v>
      </c>
      <c r="AY2755">
        <v>-0.86</v>
      </c>
      <c r="AZ2755">
        <v>164095500</v>
      </c>
      <c r="BN2755">
        <v>0.33498537676958401</v>
      </c>
      <c r="BP2755">
        <v>0.33960453970521198</v>
      </c>
      <c r="BQ2755">
        <v>0.66746831413107999</v>
      </c>
      <c r="BR2755">
        <v>-62.132162790697699</v>
      </c>
      <c r="BS2755">
        <v>-2.8656877486091099E-2</v>
      </c>
      <c r="BU2755">
        <v>-7.5595177353499502E-8</v>
      </c>
    </row>
    <row r="2756" spans="3:73" x14ac:dyDescent="0.3">
      <c r="C2756">
        <v>1590976</v>
      </c>
      <c r="D2756" t="s">
        <v>4521</v>
      </c>
      <c r="E2756" t="s">
        <v>1342</v>
      </c>
      <c r="F2756" t="s">
        <v>3614</v>
      </c>
      <c r="G2756" t="s">
        <v>3831</v>
      </c>
      <c r="H2756" t="s">
        <v>3832</v>
      </c>
      <c r="I2756" t="s">
        <v>4776</v>
      </c>
      <c r="J2756">
        <v>2022</v>
      </c>
      <c r="K2756" t="s">
        <v>4062</v>
      </c>
      <c r="L2756">
        <v>57.578919999999997</v>
      </c>
      <c r="M2756">
        <v>851326000</v>
      </c>
      <c r="N2756">
        <v>298499000</v>
      </c>
      <c r="O2756">
        <v>83744000</v>
      </c>
      <c r="P2756">
        <v>51598000</v>
      </c>
      <c r="Q2756">
        <v>157002000</v>
      </c>
      <c r="R2756">
        <v>499826000</v>
      </c>
      <c r="S2756">
        <v>170718000</v>
      </c>
      <c r="T2756">
        <v>228304000</v>
      </c>
      <c r="U2756">
        <v>100804000</v>
      </c>
      <c r="V2756">
        <v>337758000</v>
      </c>
      <c r="W2756">
        <v>139301000</v>
      </c>
      <c r="X2756">
        <v>44368000</v>
      </c>
      <c r="AA2756">
        <v>119617000</v>
      </c>
      <c r="AB2756">
        <v>503174000</v>
      </c>
      <c r="AD2756">
        <v>421184000</v>
      </c>
      <c r="AG2756">
        <v>89627000</v>
      </c>
      <c r="AJ2756">
        <v>65411000</v>
      </c>
      <c r="AM2756">
        <v>46535000</v>
      </c>
      <c r="AN2756">
        <v>47919000</v>
      </c>
      <c r="AQ2756">
        <v>164846000</v>
      </c>
      <c r="AS2756">
        <v>26322000</v>
      </c>
      <c r="AU2756">
        <v>-61621000</v>
      </c>
      <c r="AV2756">
        <v>-60380000</v>
      </c>
      <c r="AY2756">
        <v>2.34</v>
      </c>
      <c r="AZ2756">
        <v>136843500</v>
      </c>
      <c r="BN2756">
        <v>0.396743433185407</v>
      </c>
      <c r="BP2756">
        <v>0.60117299947595504</v>
      </c>
      <c r="BQ2756">
        <v>1.0157644238017001</v>
      </c>
      <c r="BR2756">
        <v>24.6063760683761</v>
      </c>
      <c r="BS2756">
        <v>9.5233458008561603E-2</v>
      </c>
      <c r="BU2756">
        <v>2.6776954453131498E-7</v>
      </c>
    </row>
    <row r="2757" spans="3:73" x14ac:dyDescent="0.3">
      <c r="C2757">
        <v>1590976</v>
      </c>
      <c r="D2757" t="s">
        <v>4521</v>
      </c>
      <c r="E2757" t="s">
        <v>1342</v>
      </c>
      <c r="F2757" t="s">
        <v>3614</v>
      </c>
      <c r="G2757" t="s">
        <v>3831</v>
      </c>
      <c r="H2757" t="s">
        <v>3832</v>
      </c>
      <c r="I2757" t="s">
        <v>4776</v>
      </c>
      <c r="J2757">
        <v>2021</v>
      </c>
      <c r="K2757" t="s">
        <v>4062</v>
      </c>
      <c r="L2757">
        <v>75.259674000000004</v>
      </c>
      <c r="M2757">
        <v>742784000</v>
      </c>
      <c r="N2757">
        <v>212783000</v>
      </c>
      <c r="O2757">
        <v>41479000</v>
      </c>
      <c r="P2757">
        <v>49844000</v>
      </c>
      <c r="Q2757">
        <v>116685000</v>
      </c>
      <c r="R2757">
        <v>469309000</v>
      </c>
      <c r="S2757">
        <v>132913000</v>
      </c>
      <c r="T2757">
        <v>235363000</v>
      </c>
      <c r="U2757">
        <v>101033000</v>
      </c>
      <c r="V2757">
        <v>361630000</v>
      </c>
      <c r="W2757">
        <v>134403000</v>
      </c>
      <c r="X2757">
        <v>45992000</v>
      </c>
      <c r="AA2757">
        <v>143275000</v>
      </c>
      <c r="AB2757">
        <v>373428000</v>
      </c>
      <c r="AD2757">
        <v>263552000</v>
      </c>
      <c r="AG2757">
        <v>69227000</v>
      </c>
      <c r="AJ2757">
        <v>45031000</v>
      </c>
      <c r="AM2757">
        <v>33979000</v>
      </c>
      <c r="AN2757">
        <v>33727000</v>
      </c>
      <c r="AO2757">
        <v>2529000</v>
      </c>
      <c r="AQ2757">
        <v>131314000</v>
      </c>
      <c r="AS2757">
        <v>22891000</v>
      </c>
      <c r="AU2757">
        <v>-181095000</v>
      </c>
      <c r="AV2757">
        <v>57346000</v>
      </c>
      <c r="AY2757">
        <v>1.62</v>
      </c>
      <c r="AZ2757">
        <v>94815500</v>
      </c>
      <c r="BB2757">
        <v>70235000</v>
      </c>
      <c r="BC2757">
        <v>70235000</v>
      </c>
      <c r="BN2757">
        <v>0.48685755212821002</v>
      </c>
      <c r="BO2757">
        <v>27.771846579675799</v>
      </c>
      <c r="BP2757">
        <v>0.30861662314085297</v>
      </c>
      <c r="BQ2757">
        <v>0.71499892115503405</v>
      </c>
      <c r="BR2757">
        <v>46.456588888888902</v>
      </c>
      <c r="BS2757">
        <v>9.0317276690553505E-2</v>
      </c>
      <c r="BU2757">
        <v>3.2649043960281499E-7</v>
      </c>
    </row>
    <row r="2758" spans="3:73" x14ac:dyDescent="0.3">
      <c r="C2758">
        <v>1590976</v>
      </c>
      <c r="D2758" t="s">
        <v>4521</v>
      </c>
      <c r="E2758" t="s">
        <v>1342</v>
      </c>
      <c r="F2758" t="s">
        <v>3614</v>
      </c>
      <c r="G2758" t="s">
        <v>3831</v>
      </c>
      <c r="H2758" t="s">
        <v>3832</v>
      </c>
      <c r="I2758" t="s">
        <v>4776</v>
      </c>
      <c r="J2758">
        <v>2020</v>
      </c>
      <c r="K2758" t="s">
        <v>4062</v>
      </c>
      <c r="L2758">
        <v>45.694974999999999</v>
      </c>
      <c r="M2758">
        <v>477346000</v>
      </c>
      <c r="N2758">
        <v>124454000</v>
      </c>
      <c r="O2758">
        <v>33787000</v>
      </c>
      <c r="P2758">
        <v>13767000</v>
      </c>
      <c r="Q2758">
        <v>72946000</v>
      </c>
      <c r="R2758">
        <v>285475000</v>
      </c>
      <c r="S2758">
        <v>94310000</v>
      </c>
      <c r="T2758">
        <v>139892000</v>
      </c>
      <c r="U2758">
        <v>51273000</v>
      </c>
      <c r="V2758">
        <v>215819000</v>
      </c>
      <c r="W2758">
        <v>70163000</v>
      </c>
      <c r="X2758">
        <v>15846000</v>
      </c>
      <c r="AA2758">
        <v>82839000</v>
      </c>
      <c r="AB2758">
        <v>254580000</v>
      </c>
      <c r="AD2758">
        <v>153711000</v>
      </c>
      <c r="AG2758">
        <v>23552000</v>
      </c>
      <c r="AJ2758">
        <v>8907000</v>
      </c>
      <c r="AM2758">
        <v>19076000</v>
      </c>
      <c r="AN2758">
        <v>6203000</v>
      </c>
      <c r="AO2758">
        <v>3888000</v>
      </c>
      <c r="AQ2758">
        <v>94141000</v>
      </c>
      <c r="AS2758">
        <v>18380000</v>
      </c>
      <c r="AU2758">
        <v>-40394000</v>
      </c>
      <c r="AV2758">
        <v>-47323000</v>
      </c>
      <c r="AY2758">
        <v>0.3</v>
      </c>
      <c r="AZ2758">
        <v>70357000</v>
      </c>
      <c r="BB2758">
        <v>29167000</v>
      </c>
      <c r="BC2758">
        <v>29167000</v>
      </c>
      <c r="BN2758">
        <v>0.45212277886480701</v>
      </c>
      <c r="BO2758">
        <v>7.5018004115226304</v>
      </c>
      <c r="BP2758">
        <v>0.48155010475606802</v>
      </c>
      <c r="BQ2758">
        <v>0.73411912261448298</v>
      </c>
      <c r="BR2758">
        <v>152.316583333333</v>
      </c>
      <c r="BS2758">
        <v>2.43656218084689E-2</v>
      </c>
      <c r="BU2758">
        <v>5.3847484091444699E-8</v>
      </c>
    </row>
    <row r="2759" spans="3:73" x14ac:dyDescent="0.3">
      <c r="C2759">
        <v>1590976</v>
      </c>
      <c r="D2759" t="s">
        <v>4521</v>
      </c>
      <c r="E2759" t="s">
        <v>1342</v>
      </c>
      <c r="F2759" t="s">
        <v>3614</v>
      </c>
      <c r="G2759" t="s">
        <v>3831</v>
      </c>
      <c r="H2759" t="s">
        <v>3832</v>
      </c>
      <c r="I2759" t="s">
        <v>4776</v>
      </c>
      <c r="J2759">
        <v>2019</v>
      </c>
      <c r="K2759" t="s">
        <v>4062</v>
      </c>
      <c r="L2759">
        <v>36.247672000000001</v>
      </c>
      <c r="M2759">
        <v>451314000</v>
      </c>
      <c r="N2759">
        <v>127651000</v>
      </c>
      <c r="O2759">
        <v>27392000</v>
      </c>
      <c r="P2759">
        <v>27961000</v>
      </c>
      <c r="Q2759">
        <v>67768000</v>
      </c>
      <c r="R2759">
        <v>263221000</v>
      </c>
      <c r="S2759">
        <v>65756000</v>
      </c>
      <c r="T2759">
        <v>146061000</v>
      </c>
      <c r="U2759">
        <v>51404000</v>
      </c>
      <c r="V2759">
        <v>240961000</v>
      </c>
      <c r="W2759">
        <v>75332000</v>
      </c>
      <c r="X2759">
        <v>21174000</v>
      </c>
      <c r="AA2759">
        <v>113633000</v>
      </c>
      <c r="AB2759">
        <v>204235000</v>
      </c>
      <c r="AD2759">
        <v>93852000</v>
      </c>
      <c r="AG2759">
        <v>47732000</v>
      </c>
      <c r="AJ2759">
        <v>29854000</v>
      </c>
      <c r="AM2759">
        <v>22096000</v>
      </c>
      <c r="AN2759">
        <v>19412000</v>
      </c>
      <c r="AO2759">
        <v>6464000</v>
      </c>
      <c r="AQ2759">
        <v>81500000</v>
      </c>
      <c r="AS2759">
        <v>15960000</v>
      </c>
      <c r="AU2759">
        <v>-118011000</v>
      </c>
      <c r="AV2759">
        <v>2375000</v>
      </c>
      <c r="AY2759">
        <v>0.93</v>
      </c>
      <c r="AZ2759">
        <v>56018000</v>
      </c>
      <c r="BB2759">
        <v>47972000</v>
      </c>
      <c r="BC2759">
        <v>47972000</v>
      </c>
      <c r="BN2759">
        <v>0.53390987206246698</v>
      </c>
      <c r="BO2759">
        <v>7.4214108910891099</v>
      </c>
      <c r="BP2759">
        <v>0.36361705516911802</v>
      </c>
      <c r="BQ2759">
        <v>0.79492114904688604</v>
      </c>
      <c r="BR2759">
        <v>38.975991397849498</v>
      </c>
      <c r="BS2759">
        <v>9.5047371900017094E-2</v>
      </c>
      <c r="BU2759">
        <v>1.65056601268147E-7</v>
      </c>
    </row>
    <row r="2760" spans="3:73" x14ac:dyDescent="0.3">
      <c r="C2760">
        <v>1590976</v>
      </c>
      <c r="D2760" t="s">
        <v>4521</v>
      </c>
      <c r="E2760" t="s">
        <v>1342</v>
      </c>
      <c r="F2760" t="s">
        <v>3614</v>
      </c>
      <c r="G2760" t="s">
        <v>3831</v>
      </c>
      <c r="H2760" t="s">
        <v>3832</v>
      </c>
      <c r="I2760" t="s">
        <v>4776</v>
      </c>
      <c r="J2760">
        <v>2018</v>
      </c>
      <c r="K2760" t="s">
        <v>4062</v>
      </c>
      <c r="L2760">
        <v>40.830204999999999</v>
      </c>
      <c r="M2760">
        <v>365768000</v>
      </c>
      <c r="N2760">
        <v>133914000</v>
      </c>
      <c r="O2760">
        <v>61623000</v>
      </c>
      <c r="P2760">
        <v>24625000</v>
      </c>
      <c r="Q2760">
        <v>44268000</v>
      </c>
      <c r="R2760">
        <v>167296000</v>
      </c>
      <c r="S2760">
        <v>40845000</v>
      </c>
      <c r="T2760">
        <v>94221000</v>
      </c>
      <c r="U2760">
        <v>32230000</v>
      </c>
      <c r="V2760">
        <v>225897000</v>
      </c>
      <c r="W2760">
        <v>65386000</v>
      </c>
      <c r="X2760">
        <v>24349000</v>
      </c>
      <c r="AA2760">
        <v>108487000</v>
      </c>
      <c r="AB2760">
        <v>134369000</v>
      </c>
      <c r="AD2760">
        <v>27789000</v>
      </c>
      <c r="AG2760">
        <v>33540000</v>
      </c>
      <c r="AJ2760">
        <v>19513000</v>
      </c>
      <c r="AM2760">
        <v>58418000</v>
      </c>
      <c r="AN2760">
        <v>12439000</v>
      </c>
      <c r="AO2760">
        <v>5385000</v>
      </c>
      <c r="AQ2760">
        <v>58455000</v>
      </c>
      <c r="AS2760">
        <v>12854000</v>
      </c>
      <c r="AU2760">
        <v>-135856000</v>
      </c>
      <c r="AV2760">
        <v>106202000</v>
      </c>
      <c r="AY2760">
        <v>0.61</v>
      </c>
      <c r="AZ2760">
        <v>34051500</v>
      </c>
      <c r="BB2760">
        <v>76242000</v>
      </c>
      <c r="BC2760">
        <v>76242000</v>
      </c>
      <c r="BN2760">
        <v>0.61759639990376403</v>
      </c>
      <c r="BO2760">
        <v>14.158217270194999</v>
      </c>
      <c r="BP2760">
        <v>0.94244945401156199</v>
      </c>
      <c r="BQ2760">
        <v>1.37102743706604</v>
      </c>
      <c r="BR2760">
        <v>66.934762295081995</v>
      </c>
      <c r="BS2760">
        <v>9.2573435837135107E-2</v>
      </c>
      <c r="BU2760">
        <v>1.85358416375801E-7</v>
      </c>
    </row>
    <row r="2761" spans="3:73" x14ac:dyDescent="0.3">
      <c r="C2761">
        <v>1590976</v>
      </c>
      <c r="D2761" t="s">
        <v>4521</v>
      </c>
      <c r="E2761" t="s">
        <v>1342</v>
      </c>
      <c r="F2761" t="s">
        <v>3614</v>
      </c>
      <c r="G2761" t="s">
        <v>3831</v>
      </c>
      <c r="H2761" t="s">
        <v>3832</v>
      </c>
      <c r="I2761" t="s">
        <v>4776</v>
      </c>
      <c r="J2761">
        <v>2017</v>
      </c>
      <c r="K2761" t="s">
        <v>4062</v>
      </c>
      <c r="L2761">
        <v>26.355011000000001</v>
      </c>
      <c r="M2761">
        <v>223663000</v>
      </c>
      <c r="N2761">
        <v>70084000</v>
      </c>
      <c r="O2761">
        <v>32822000</v>
      </c>
      <c r="P2761">
        <v>9846000</v>
      </c>
      <c r="Q2761">
        <v>23835000</v>
      </c>
      <c r="R2761">
        <v>46412000</v>
      </c>
      <c r="S2761">
        <v>24123000</v>
      </c>
      <c r="U2761">
        <v>12692000</v>
      </c>
      <c r="V2761">
        <v>171427000</v>
      </c>
      <c r="W2761">
        <v>39185000</v>
      </c>
      <c r="X2761">
        <v>12722000</v>
      </c>
      <c r="AA2761">
        <v>53403000</v>
      </c>
      <c r="AB2761">
        <v>49164000</v>
      </c>
      <c r="AD2761">
        <v>151000</v>
      </c>
      <c r="AG2761">
        <v>20040000</v>
      </c>
      <c r="AJ2761">
        <v>7965000</v>
      </c>
      <c r="AM2761">
        <v>17593000</v>
      </c>
      <c r="AN2761">
        <v>9664000</v>
      </c>
      <c r="AO2761">
        <v>1559000</v>
      </c>
      <c r="AQ2761">
        <v>35856000</v>
      </c>
      <c r="AS2761">
        <v>6748000</v>
      </c>
      <c r="AU2761">
        <v>-9246000</v>
      </c>
      <c r="AV2761">
        <v>-19719000</v>
      </c>
      <c r="AY2761">
        <v>0.54</v>
      </c>
      <c r="BB2761">
        <v>28816000</v>
      </c>
      <c r="BC2761">
        <v>28816000</v>
      </c>
      <c r="BN2761">
        <v>0.76645220711516904</v>
      </c>
      <c r="BO2761">
        <v>18.483643361128902</v>
      </c>
      <c r="BP2761">
        <v>0.83761643486027804</v>
      </c>
      <c r="BQ2761">
        <v>1.18027306367232</v>
      </c>
      <c r="BR2761">
        <v>48.805575925925901</v>
      </c>
      <c r="BS2761">
        <v>0.196566593442356</v>
      </c>
      <c r="BU2761">
        <v>2.8947412618989499E-7</v>
      </c>
    </row>
    <row r="2762" spans="3:73" x14ac:dyDescent="0.3">
      <c r="C2762">
        <v>1638290</v>
      </c>
      <c r="D2762" t="s">
        <v>4529</v>
      </c>
      <c r="E2762" t="s">
        <v>1789</v>
      </c>
      <c r="F2762" t="s">
        <v>3614</v>
      </c>
      <c r="G2762" t="s">
        <v>3831</v>
      </c>
      <c r="H2762" t="s">
        <v>3832</v>
      </c>
      <c r="I2762" t="s">
        <v>4777</v>
      </c>
      <c r="J2762">
        <v>2026</v>
      </c>
      <c r="K2762" t="s">
        <v>4062</v>
      </c>
      <c r="L2762">
        <v>21.762754000000001</v>
      </c>
    </row>
    <row r="2763" spans="3:73" x14ac:dyDescent="0.3">
      <c r="C2763">
        <v>1638290</v>
      </c>
      <c r="D2763" t="s">
        <v>4529</v>
      </c>
      <c r="E2763" t="s">
        <v>1789</v>
      </c>
      <c r="F2763" t="s">
        <v>3614</v>
      </c>
      <c r="G2763" t="s">
        <v>3831</v>
      </c>
      <c r="H2763" t="s">
        <v>3832</v>
      </c>
      <c r="I2763" t="s">
        <v>4777</v>
      </c>
      <c r="J2763">
        <v>2025</v>
      </c>
      <c r="K2763" t="s">
        <v>4062</v>
      </c>
      <c r="L2763">
        <v>19.361929</v>
      </c>
      <c r="M2763">
        <v>259948000</v>
      </c>
      <c r="N2763">
        <v>121213000</v>
      </c>
      <c r="O2763">
        <v>28926000</v>
      </c>
      <c r="P2763">
        <v>4086000</v>
      </c>
      <c r="Q2763">
        <v>30469000</v>
      </c>
      <c r="S2763">
        <v>53576000</v>
      </c>
      <c r="T2763">
        <v>31850000</v>
      </c>
      <c r="U2763">
        <v>28493000</v>
      </c>
      <c r="V2763">
        <v>76362000</v>
      </c>
      <c r="W2763">
        <v>65210000</v>
      </c>
      <c r="X2763">
        <v>8255000</v>
      </c>
      <c r="AA2763">
        <v>49261000</v>
      </c>
      <c r="AB2763">
        <v>183386000</v>
      </c>
      <c r="AD2763">
        <v>130663000</v>
      </c>
      <c r="AE2763">
        <v>164000</v>
      </c>
      <c r="AF2763">
        <v>16406788</v>
      </c>
      <c r="AG2763">
        <v>18410000</v>
      </c>
      <c r="AJ2763">
        <v>5928000</v>
      </c>
      <c r="AK2763">
        <v>6500000</v>
      </c>
      <c r="AL2763">
        <v>45633000</v>
      </c>
      <c r="AM2763">
        <v>2820000</v>
      </c>
      <c r="AN2763">
        <v>5697000</v>
      </c>
      <c r="AO2763">
        <v>1169000</v>
      </c>
      <c r="AP2763">
        <v>9579000</v>
      </c>
      <c r="AQ2763">
        <v>35593000</v>
      </c>
      <c r="AR2763">
        <v>455000</v>
      </c>
      <c r="AS2763">
        <v>9579000</v>
      </c>
      <c r="AU2763">
        <v>46036000</v>
      </c>
      <c r="AV2763">
        <v>-60097000</v>
      </c>
      <c r="AY2763">
        <v>0.35</v>
      </c>
      <c r="AZ2763">
        <v>37368000</v>
      </c>
      <c r="BB2763">
        <v>9686000</v>
      </c>
      <c r="BC2763">
        <v>19265000</v>
      </c>
      <c r="BN2763">
        <v>0.29375875175034999</v>
      </c>
      <c r="BO2763">
        <v>8.28571428571429</v>
      </c>
      <c r="BP2763">
        <v>0.443582272657568</v>
      </c>
      <c r="BQ2763">
        <v>1.3915657107805599</v>
      </c>
      <c r="BR2763">
        <v>55.319797142857098</v>
      </c>
      <c r="BS2763">
        <v>3.10656211488336E-2</v>
      </c>
      <c r="BU2763">
        <v>3.69530670280174E-8</v>
      </c>
    </row>
    <row r="2764" spans="3:73" x14ac:dyDescent="0.3">
      <c r="C2764">
        <v>1638290</v>
      </c>
      <c r="D2764" t="s">
        <v>4529</v>
      </c>
      <c r="E2764" t="s">
        <v>1789</v>
      </c>
      <c r="F2764" t="s">
        <v>3614</v>
      </c>
      <c r="G2764" t="s">
        <v>3831</v>
      </c>
      <c r="H2764" t="s">
        <v>3832</v>
      </c>
      <c r="I2764" t="s">
        <v>4777</v>
      </c>
      <c r="J2764">
        <v>2024</v>
      </c>
      <c r="K2764" t="s">
        <v>4062</v>
      </c>
      <c r="L2764">
        <v>19.923811000000001</v>
      </c>
      <c r="M2764">
        <v>317984000</v>
      </c>
      <c r="N2764">
        <v>155074000</v>
      </c>
      <c r="O2764">
        <v>7394000</v>
      </c>
      <c r="P2764">
        <v>15382000</v>
      </c>
      <c r="Q2764">
        <v>44267000</v>
      </c>
      <c r="S2764">
        <v>73813000</v>
      </c>
      <c r="T2764">
        <v>33650000</v>
      </c>
      <c r="U2764">
        <v>28493000</v>
      </c>
      <c r="V2764">
        <v>134105000</v>
      </c>
      <c r="W2764">
        <v>77936000</v>
      </c>
      <c r="X2764">
        <v>12178000</v>
      </c>
      <c r="AA2764">
        <v>49261000</v>
      </c>
      <c r="AB2764">
        <v>183679000</v>
      </c>
      <c r="AD2764">
        <v>123620000</v>
      </c>
      <c r="AE2764">
        <v>167000</v>
      </c>
      <c r="AF2764">
        <v>16759109</v>
      </c>
      <c r="AG2764">
        <v>67097000</v>
      </c>
      <c r="AJ2764">
        <v>7632000</v>
      </c>
      <c r="AK2764">
        <v>8600000</v>
      </c>
      <c r="AL2764">
        <v>59465000</v>
      </c>
      <c r="AM2764">
        <v>1407000</v>
      </c>
      <c r="AN2764">
        <v>7800000</v>
      </c>
      <c r="AO2764">
        <v>3292000</v>
      </c>
      <c r="AQ2764">
        <v>12497000</v>
      </c>
      <c r="AS2764">
        <v>11182000</v>
      </c>
      <c r="AU2764">
        <v>-1785000</v>
      </c>
      <c r="AV2764">
        <v>-23135000</v>
      </c>
      <c r="AY2764">
        <v>0.46</v>
      </c>
      <c r="AZ2764">
        <v>51282500</v>
      </c>
      <c r="BB2764">
        <v>12499000</v>
      </c>
      <c r="BC2764">
        <v>12499000</v>
      </c>
      <c r="BN2764">
        <v>0.42173505585186699</v>
      </c>
      <c r="BO2764">
        <v>3.79678007290401</v>
      </c>
      <c r="BP2764">
        <v>9.4872716074727997E-2</v>
      </c>
      <c r="BQ2764">
        <v>1.4217691439129501</v>
      </c>
      <c r="BR2764">
        <v>43.312632608695701</v>
      </c>
      <c r="BS2764">
        <v>4.2465387986650602E-2</v>
      </c>
      <c r="BU2764">
        <v>4.9896575329787302E-8</v>
      </c>
    </row>
    <row r="2765" spans="3:73" x14ac:dyDescent="0.3">
      <c r="C2765">
        <v>1638290</v>
      </c>
      <c r="D2765" t="s">
        <v>4529</v>
      </c>
      <c r="E2765" t="s">
        <v>1789</v>
      </c>
      <c r="F2765" t="s">
        <v>3614</v>
      </c>
      <c r="G2765" t="s">
        <v>3831</v>
      </c>
      <c r="H2765" t="s">
        <v>3832</v>
      </c>
      <c r="I2765" t="s">
        <v>4777</v>
      </c>
      <c r="J2765">
        <v>2023</v>
      </c>
      <c r="K2765" t="s">
        <v>4062</v>
      </c>
      <c r="L2765">
        <v>26.765889000000001</v>
      </c>
      <c r="M2765">
        <v>353976000</v>
      </c>
      <c r="N2765">
        <v>195499000</v>
      </c>
      <c r="O2765">
        <v>19817000</v>
      </c>
      <c r="P2765">
        <v>15741000</v>
      </c>
      <c r="Q2765">
        <v>58298000</v>
      </c>
      <c r="S2765">
        <v>77921000</v>
      </c>
      <c r="T2765">
        <v>35462000</v>
      </c>
      <c r="U2765">
        <v>28493000</v>
      </c>
      <c r="V2765">
        <v>161887000</v>
      </c>
      <c r="W2765">
        <v>102540000</v>
      </c>
      <c r="X2765">
        <v>20391000</v>
      </c>
      <c r="AA2765">
        <v>53676000</v>
      </c>
      <c r="AB2765">
        <v>191969000</v>
      </c>
      <c r="AD2765">
        <v>115820000</v>
      </c>
      <c r="AE2765">
        <v>173000</v>
      </c>
      <c r="AF2765">
        <v>17312850</v>
      </c>
      <c r="AG2765">
        <v>42915000</v>
      </c>
      <c r="AJ2765">
        <v>29206000</v>
      </c>
      <c r="AK2765">
        <v>8300000</v>
      </c>
      <c r="AL2765">
        <v>52798000</v>
      </c>
      <c r="AM2765">
        <v>27135000</v>
      </c>
      <c r="AN2765">
        <v>22676000</v>
      </c>
      <c r="AO2765">
        <v>2679000</v>
      </c>
      <c r="AQ2765">
        <v>134196000</v>
      </c>
      <c r="AS2765">
        <v>10569000</v>
      </c>
      <c r="AU2765">
        <v>-121434000</v>
      </c>
      <c r="AV2765">
        <v>-27148000</v>
      </c>
      <c r="AY2765">
        <v>1.31</v>
      </c>
      <c r="AZ2765">
        <v>68468500</v>
      </c>
      <c r="BB2765">
        <v>52490000</v>
      </c>
      <c r="BC2765">
        <v>52490000</v>
      </c>
      <c r="BN2765">
        <v>0.45733891563269802</v>
      </c>
      <c r="BO2765">
        <v>19.5931317655842</v>
      </c>
      <c r="BP2765">
        <v>0.19326116637409799</v>
      </c>
      <c r="BQ2765">
        <v>1.3380241856836399</v>
      </c>
      <c r="BR2765">
        <v>20.431976335877899</v>
      </c>
      <c r="BS2765">
        <v>0.118123238647907</v>
      </c>
      <c r="BU2765">
        <v>1.82650920669483E-7</v>
      </c>
    </row>
    <row r="2766" spans="3:73" x14ac:dyDescent="0.3">
      <c r="C2766">
        <v>1638290</v>
      </c>
      <c r="D2766" t="s">
        <v>4529</v>
      </c>
      <c r="E2766" t="s">
        <v>1789</v>
      </c>
      <c r="F2766" t="s">
        <v>3614</v>
      </c>
      <c r="G2766" t="s">
        <v>3831</v>
      </c>
      <c r="H2766" t="s">
        <v>3832</v>
      </c>
      <c r="I2766" t="s">
        <v>4777</v>
      </c>
      <c r="J2766">
        <v>2022</v>
      </c>
      <c r="K2766" t="s">
        <v>4062</v>
      </c>
      <c r="L2766">
        <v>23.800042000000001</v>
      </c>
      <c r="M2766">
        <v>297052000</v>
      </c>
      <c r="N2766">
        <v>146110000</v>
      </c>
      <c r="O2766">
        <v>34203000</v>
      </c>
      <c r="P2766">
        <v>25602000</v>
      </c>
      <c r="Q2766">
        <v>78639000</v>
      </c>
      <c r="S2766">
        <v>61747000</v>
      </c>
      <c r="T2766">
        <v>37418000</v>
      </c>
      <c r="U2766">
        <v>28493000</v>
      </c>
      <c r="V2766">
        <v>153404000</v>
      </c>
      <c r="W2766">
        <v>93172000</v>
      </c>
      <c r="X2766">
        <v>28050000</v>
      </c>
      <c r="AA2766">
        <v>56549000</v>
      </c>
      <c r="AB2766">
        <v>143648000</v>
      </c>
      <c r="AD2766">
        <v>46883000</v>
      </c>
      <c r="AE2766">
        <v>181000</v>
      </c>
      <c r="AF2766">
        <v>18061437</v>
      </c>
      <c r="AG2766">
        <v>162362000</v>
      </c>
      <c r="AJ2766">
        <v>77857000</v>
      </c>
      <c r="AK2766">
        <v>8200000</v>
      </c>
      <c r="AL2766">
        <v>84505000</v>
      </c>
      <c r="AM2766">
        <v>18172000</v>
      </c>
      <c r="AN2766">
        <v>58214000</v>
      </c>
      <c r="AO2766">
        <v>1471000</v>
      </c>
      <c r="AQ2766">
        <v>73311000</v>
      </c>
      <c r="AS2766">
        <v>13614000</v>
      </c>
      <c r="AU2766">
        <v>-15820000</v>
      </c>
      <c r="AV2766">
        <v>-62540000</v>
      </c>
      <c r="AY2766">
        <v>3.15</v>
      </c>
      <c r="AZ2766">
        <v>66060000</v>
      </c>
      <c r="BB2766">
        <v>77857000</v>
      </c>
      <c r="BC2766">
        <v>77857000</v>
      </c>
      <c r="BN2766">
        <v>0.51642136730269494</v>
      </c>
      <c r="BO2766">
        <v>52.927940176750496</v>
      </c>
      <c r="BP2766">
        <v>0.36709526467178999</v>
      </c>
      <c r="BQ2766">
        <v>0.72415532563431095</v>
      </c>
      <c r="BR2766">
        <v>7.5555688888888897</v>
      </c>
      <c r="BS2766">
        <v>0.40525451102695498</v>
      </c>
      <c r="BU2766">
        <v>5.2190167840833095E-7</v>
      </c>
    </row>
    <row r="2767" spans="3:73" x14ac:dyDescent="0.3">
      <c r="C2767">
        <v>1638290</v>
      </c>
      <c r="D2767" t="s">
        <v>4529</v>
      </c>
      <c r="E2767" t="s">
        <v>1789</v>
      </c>
      <c r="F2767" t="s">
        <v>3614</v>
      </c>
      <c r="G2767" t="s">
        <v>3831</v>
      </c>
      <c r="H2767" t="s">
        <v>3832</v>
      </c>
      <c r="I2767" t="s">
        <v>4777</v>
      </c>
      <c r="J2767">
        <v>2021</v>
      </c>
      <c r="K2767" t="s">
        <v>4062</v>
      </c>
      <c r="L2767">
        <v>27.736626999999999</v>
      </c>
      <c r="M2767">
        <v>276460000</v>
      </c>
      <c r="N2767">
        <v>110227000</v>
      </c>
      <c r="O2767">
        <v>39252000</v>
      </c>
      <c r="P2767">
        <v>12080000</v>
      </c>
      <c r="Q2767">
        <v>53481000</v>
      </c>
      <c r="S2767">
        <v>60495000</v>
      </c>
      <c r="T2767">
        <v>59899000</v>
      </c>
      <c r="U2767">
        <v>29593000</v>
      </c>
      <c r="V2767">
        <v>168672000</v>
      </c>
      <c r="W2767">
        <v>74289000</v>
      </c>
      <c r="X2767">
        <v>23861000</v>
      </c>
      <c r="AA2767">
        <v>93143000</v>
      </c>
      <c r="AB2767">
        <v>107788000</v>
      </c>
      <c r="AD2767">
        <v>-11331000</v>
      </c>
      <c r="AE2767">
        <v>189000</v>
      </c>
      <c r="AF2767">
        <v>18956719</v>
      </c>
      <c r="AG2767">
        <v>37241000</v>
      </c>
      <c r="AJ2767">
        <v>23041000</v>
      </c>
      <c r="AK2767">
        <v>6800000</v>
      </c>
      <c r="AL2767">
        <v>54018000</v>
      </c>
      <c r="AM2767">
        <v>15658000</v>
      </c>
      <c r="AN2767">
        <v>16534000</v>
      </c>
      <c r="AO2767">
        <v>3392000</v>
      </c>
      <c r="AQ2767">
        <v>68538000</v>
      </c>
      <c r="AS2767">
        <v>11630000</v>
      </c>
      <c r="AU2767">
        <v>-27832000</v>
      </c>
      <c r="AV2767">
        <v>-17773000</v>
      </c>
      <c r="AY2767">
        <v>0.88</v>
      </c>
      <c r="AZ2767">
        <v>39558500</v>
      </c>
      <c r="BB2767">
        <v>35584000</v>
      </c>
      <c r="BC2767">
        <v>35584000</v>
      </c>
      <c r="BN2767">
        <v>0.61011357881791195</v>
      </c>
      <c r="BO2767">
        <v>10.4905660377358</v>
      </c>
      <c r="BP2767">
        <v>0.52836893752776304</v>
      </c>
      <c r="BQ2767">
        <v>0.76385467565857701</v>
      </c>
      <c r="BR2767">
        <v>31.5188943181818</v>
      </c>
      <c r="BS2767">
        <v>0.153393698741975</v>
      </c>
      <c r="BU2767">
        <v>2.2644665231751199E-7</v>
      </c>
    </row>
    <row r="2768" spans="3:73" x14ac:dyDescent="0.3">
      <c r="C2768">
        <v>1638290</v>
      </c>
      <c r="D2768" t="s">
        <v>4529</v>
      </c>
      <c r="E2768" t="s">
        <v>1789</v>
      </c>
      <c r="F2768" t="s">
        <v>3614</v>
      </c>
      <c r="G2768" t="s">
        <v>3831</v>
      </c>
      <c r="H2768" t="s">
        <v>3832</v>
      </c>
      <c r="I2768" t="s">
        <v>4777</v>
      </c>
      <c r="J2768">
        <v>2020</v>
      </c>
      <c r="K2768" t="s">
        <v>4062</v>
      </c>
      <c r="L2768">
        <v>15.859957</v>
      </c>
      <c r="M2768">
        <v>207923000</v>
      </c>
      <c r="N2768">
        <v>56743000</v>
      </c>
      <c r="O2768">
        <v>16319000</v>
      </c>
      <c r="P2768">
        <v>6145000</v>
      </c>
      <c r="Q2768">
        <v>25636000</v>
      </c>
      <c r="S2768">
        <v>40481000</v>
      </c>
      <c r="T2768">
        <v>63849000</v>
      </c>
      <c r="U2768">
        <v>29593000</v>
      </c>
      <c r="V2768">
        <v>159053000</v>
      </c>
      <c r="W2768">
        <v>55427000</v>
      </c>
      <c r="X2768">
        <v>10510000</v>
      </c>
      <c r="AA2768">
        <v>108598000</v>
      </c>
      <c r="AB2768">
        <v>48870000</v>
      </c>
      <c r="AD2768">
        <v>-67501000</v>
      </c>
      <c r="AE2768">
        <v>189000</v>
      </c>
      <c r="AF2768">
        <v>18871637</v>
      </c>
      <c r="AG2768">
        <v>7407000</v>
      </c>
      <c r="AJ2768">
        <v>-2422000</v>
      </c>
      <c r="AK2768">
        <v>5200000</v>
      </c>
      <c r="AL2768">
        <v>101923000</v>
      </c>
      <c r="AM2768">
        <v>-7565000</v>
      </c>
      <c r="AN2768">
        <v>-2836000</v>
      </c>
      <c r="AO2768">
        <v>5045000</v>
      </c>
      <c r="AQ2768">
        <v>30198000</v>
      </c>
      <c r="AS2768">
        <v>10527000</v>
      </c>
      <c r="AU2768">
        <v>-14218000</v>
      </c>
      <c r="AV2768">
        <v>-5487000</v>
      </c>
      <c r="AY2768">
        <v>-0.15</v>
      </c>
      <c r="AZ2768">
        <v>28148000</v>
      </c>
      <c r="BB2768">
        <v>-5356000</v>
      </c>
      <c r="BC2768">
        <v>-5356000</v>
      </c>
      <c r="BN2768">
        <v>0.76496106731819002</v>
      </c>
      <c r="BO2768">
        <v>-1.0616451932606501</v>
      </c>
      <c r="BP2768">
        <v>0.29442329550579999</v>
      </c>
      <c r="BQ2768">
        <v>0.56122467389539399</v>
      </c>
      <c r="BR2768">
        <v>-105.73304666666699</v>
      </c>
      <c r="BS2768">
        <v>-5.8031512175158603E-2</v>
      </c>
      <c r="BU2768">
        <v>-4.86800399017802E-8</v>
      </c>
    </row>
    <row r="2769" spans="3:73" x14ac:dyDescent="0.3">
      <c r="C2769">
        <v>1638290</v>
      </c>
      <c r="D2769" t="s">
        <v>4529</v>
      </c>
      <c r="E2769" t="s">
        <v>1789</v>
      </c>
      <c r="F2769" t="s">
        <v>3614</v>
      </c>
      <c r="G2769" t="s">
        <v>3831</v>
      </c>
      <c r="H2769" t="s">
        <v>3832</v>
      </c>
      <c r="I2769" t="s">
        <v>4777</v>
      </c>
      <c r="J2769">
        <v>2019</v>
      </c>
      <c r="K2769" t="s">
        <v>4062</v>
      </c>
      <c r="L2769">
        <v>18.693597</v>
      </c>
      <c r="M2769">
        <v>248773000</v>
      </c>
      <c r="N2769">
        <v>54364000</v>
      </c>
      <c r="O2769">
        <v>5826000</v>
      </c>
      <c r="P2769">
        <v>12463000</v>
      </c>
      <c r="Q2769">
        <v>30660000</v>
      </c>
      <c r="S2769">
        <v>33636000</v>
      </c>
      <c r="T2769">
        <v>79799000</v>
      </c>
      <c r="U2769">
        <v>74030000</v>
      </c>
      <c r="V2769">
        <v>176457000</v>
      </c>
      <c r="W2769">
        <v>68546000</v>
      </c>
      <c r="X2769">
        <v>17974000</v>
      </c>
      <c r="AA2769">
        <v>113741000</v>
      </c>
      <c r="AB2769">
        <v>72316000</v>
      </c>
      <c r="AD2769">
        <v>-43454000</v>
      </c>
      <c r="AE2769">
        <v>188000</v>
      </c>
      <c r="AF2769">
        <v>18764037</v>
      </c>
      <c r="AG2769">
        <v>31493000</v>
      </c>
      <c r="AJ2769">
        <v>-11538000</v>
      </c>
      <c r="AK2769">
        <v>5566000</v>
      </c>
      <c r="AL2769">
        <v>79868000</v>
      </c>
      <c r="AM2769">
        <v>5392000</v>
      </c>
      <c r="AN2769">
        <v>-10062000</v>
      </c>
      <c r="AO2769">
        <v>6513000</v>
      </c>
      <c r="AQ2769">
        <v>55886000</v>
      </c>
      <c r="AS2769">
        <v>7787000</v>
      </c>
      <c r="AU2769">
        <v>-95786000</v>
      </c>
      <c r="AV2769">
        <v>37817000</v>
      </c>
      <c r="AX2769">
        <v>79945000</v>
      </c>
      <c r="AY2769">
        <v>-0.54</v>
      </c>
      <c r="AZ2769">
        <v>25563500</v>
      </c>
      <c r="BB2769">
        <v>1843000</v>
      </c>
      <c r="BC2769">
        <v>1843000</v>
      </c>
      <c r="BN2769">
        <v>0.70930928999529697</v>
      </c>
      <c r="BO2769">
        <v>0.28297251650545102</v>
      </c>
      <c r="BP2769">
        <v>8.4994018615236505E-2</v>
      </c>
      <c r="BQ2769">
        <v>0.34581157179120597</v>
      </c>
      <c r="BR2769">
        <v>-34.6177722222222</v>
      </c>
      <c r="BS2769">
        <v>-0.139139332927706</v>
      </c>
      <c r="BU2769">
        <v>-1.39589335416782E-7</v>
      </c>
    </row>
    <row r="2770" spans="3:73" x14ac:dyDescent="0.3">
      <c r="C2770">
        <v>1638290</v>
      </c>
      <c r="D2770" t="s">
        <v>4529</v>
      </c>
      <c r="E2770" t="s">
        <v>1789</v>
      </c>
      <c r="F2770" t="s">
        <v>3614</v>
      </c>
      <c r="G2770" t="s">
        <v>3831</v>
      </c>
      <c r="H2770" t="s">
        <v>3832</v>
      </c>
      <c r="I2770" t="s">
        <v>4777</v>
      </c>
      <c r="J2770">
        <v>2018</v>
      </c>
      <c r="K2770" t="s">
        <v>4062</v>
      </c>
      <c r="L2770">
        <v>27.672535</v>
      </c>
      <c r="M2770">
        <v>176924000</v>
      </c>
      <c r="N2770">
        <v>37186000</v>
      </c>
      <c r="O2770">
        <v>7909000</v>
      </c>
      <c r="P2770">
        <v>5515000</v>
      </c>
      <c r="Q2770">
        <v>20467000</v>
      </c>
      <c r="S2770">
        <v>22265000</v>
      </c>
      <c r="T2770">
        <v>51046000</v>
      </c>
      <c r="U2770">
        <v>65792000</v>
      </c>
      <c r="V2770">
        <v>124402000</v>
      </c>
      <c r="W2770">
        <v>50906000</v>
      </c>
      <c r="X2770">
        <v>17266000</v>
      </c>
      <c r="AA2770">
        <v>75156000</v>
      </c>
      <c r="AB2770">
        <v>52522000</v>
      </c>
      <c r="AD2770">
        <v>-61717000</v>
      </c>
      <c r="AE2770">
        <v>187000</v>
      </c>
      <c r="AF2770">
        <v>18682338</v>
      </c>
      <c r="AG2770">
        <v>27885000</v>
      </c>
      <c r="AJ2770">
        <v>18938000</v>
      </c>
      <c r="AK2770">
        <v>4933000</v>
      </c>
      <c r="AL2770">
        <v>34381000</v>
      </c>
      <c r="AM2770">
        <v>12856000</v>
      </c>
      <c r="AN2770">
        <v>13144000</v>
      </c>
      <c r="AO2770">
        <v>3474000</v>
      </c>
      <c r="AQ2770">
        <v>49397000</v>
      </c>
      <c r="AS2770">
        <v>5086000</v>
      </c>
      <c r="AU2770">
        <v>-85720000</v>
      </c>
      <c r="AV2770">
        <v>40194000</v>
      </c>
      <c r="AX2770">
        <v>79945000</v>
      </c>
      <c r="AY2770">
        <v>0.71</v>
      </c>
      <c r="AZ2770">
        <v>16071500</v>
      </c>
      <c r="BB2770">
        <v>29474000</v>
      </c>
      <c r="BC2770">
        <v>29474000</v>
      </c>
      <c r="BN2770">
        <v>0.70313807058398003</v>
      </c>
      <c r="BO2770">
        <v>8.4841681059297596</v>
      </c>
      <c r="BP2770">
        <v>0.155364790005107</v>
      </c>
      <c r="BQ2770">
        <v>0.32842886889561201</v>
      </c>
      <c r="BR2770">
        <v>38.975401408450701</v>
      </c>
      <c r="BS2770">
        <v>0.25025703514717601</v>
      </c>
      <c r="BU2770">
        <v>3.7408133448840501E-7</v>
      </c>
    </row>
    <row r="2771" spans="3:73" x14ac:dyDescent="0.3">
      <c r="C2771">
        <v>1638290</v>
      </c>
      <c r="D2771" t="s">
        <v>4529</v>
      </c>
      <c r="E2771" t="s">
        <v>1789</v>
      </c>
      <c r="F2771" t="s">
        <v>3614</v>
      </c>
      <c r="G2771" t="s">
        <v>3831</v>
      </c>
      <c r="H2771" t="s">
        <v>3832</v>
      </c>
      <c r="I2771" t="s">
        <v>4777</v>
      </c>
      <c r="J2771">
        <v>2017</v>
      </c>
      <c r="K2771" t="s">
        <v>4062</v>
      </c>
      <c r="L2771">
        <v>18.674807999999999</v>
      </c>
      <c r="M2771">
        <v>83321000</v>
      </c>
      <c r="N2771">
        <v>21652000</v>
      </c>
      <c r="O2771">
        <v>4038000</v>
      </c>
      <c r="P2771">
        <v>3500000</v>
      </c>
      <c r="Q2771">
        <v>11676000</v>
      </c>
      <c r="S2771">
        <v>14827000</v>
      </c>
      <c r="T2771">
        <v>16643000</v>
      </c>
      <c r="U2771">
        <v>29593000</v>
      </c>
      <c r="V2771">
        <v>71560000</v>
      </c>
      <c r="W2771">
        <v>36885000</v>
      </c>
      <c r="X2771">
        <v>11008000</v>
      </c>
      <c r="AA2771">
        <v>34477000</v>
      </c>
      <c r="AB2771">
        <v>11761000</v>
      </c>
      <c r="AD2771">
        <v>-101370000</v>
      </c>
      <c r="AE2771">
        <v>186000</v>
      </c>
      <c r="AF2771">
        <v>18637445</v>
      </c>
      <c r="AG2771">
        <v>16456000</v>
      </c>
      <c r="AJ2771">
        <v>10559000</v>
      </c>
      <c r="AK2771">
        <v>3550000</v>
      </c>
      <c r="AL2771">
        <v>29961000</v>
      </c>
      <c r="AM2771">
        <v>11723000</v>
      </c>
      <c r="AN2771">
        <v>6315000</v>
      </c>
      <c r="AO2771">
        <v>2222000</v>
      </c>
      <c r="AQ2771">
        <v>26232000</v>
      </c>
      <c r="AS2771">
        <v>3231000</v>
      </c>
      <c r="AU2771">
        <v>-4135000</v>
      </c>
      <c r="AV2771">
        <v>-18132000</v>
      </c>
      <c r="AX2771">
        <v>79945000</v>
      </c>
      <c r="AY2771">
        <v>0.34</v>
      </c>
      <c r="BB2771">
        <v>20260000</v>
      </c>
      <c r="BC2771">
        <v>20260000</v>
      </c>
      <c r="BN2771">
        <v>0.858847109372187</v>
      </c>
      <c r="BO2771">
        <v>9.1179117911791199</v>
      </c>
      <c r="BP2771">
        <v>0.109475396502643</v>
      </c>
      <c r="BQ2771">
        <v>0.27046224752609499</v>
      </c>
      <c r="BR2771">
        <v>54.9259058823529</v>
      </c>
      <c r="BS2771">
        <v>0.53694413740328195</v>
      </c>
      <c r="BU2771">
        <v>5.3987201088342796E-7</v>
      </c>
    </row>
    <row r="2772" spans="3:73" x14ac:dyDescent="0.3">
      <c r="C2772">
        <v>1129155</v>
      </c>
      <c r="D2772" t="s">
        <v>4464</v>
      </c>
      <c r="E2772" t="s">
        <v>2344</v>
      </c>
      <c r="F2772" t="s">
        <v>3614</v>
      </c>
      <c r="G2772" t="s">
        <v>3831</v>
      </c>
      <c r="H2772" t="s">
        <v>3832</v>
      </c>
      <c r="I2772" t="s">
        <v>4778</v>
      </c>
      <c r="J2772">
        <v>2026</v>
      </c>
      <c r="K2772" t="s">
        <v>4062</v>
      </c>
      <c r="L2772">
        <v>7.9049899999999997</v>
      </c>
    </row>
    <row r="2773" spans="3:73" x14ac:dyDescent="0.3">
      <c r="C2773">
        <v>1129155</v>
      </c>
      <c r="D2773" t="s">
        <v>4464</v>
      </c>
      <c r="E2773" t="s">
        <v>2344</v>
      </c>
      <c r="F2773" t="s">
        <v>3614</v>
      </c>
      <c r="G2773" t="s">
        <v>3831</v>
      </c>
      <c r="H2773" t="s">
        <v>3832</v>
      </c>
      <c r="I2773" t="s">
        <v>4778</v>
      </c>
      <c r="J2773">
        <v>2025</v>
      </c>
      <c r="K2773" t="s">
        <v>4062</v>
      </c>
      <c r="L2773">
        <v>8.2447730000000004</v>
      </c>
      <c r="M2773">
        <v>147232000</v>
      </c>
      <c r="N2773">
        <v>110578000</v>
      </c>
      <c r="P2773">
        <v>6865000</v>
      </c>
      <c r="Q2773">
        <v>54691000</v>
      </c>
      <c r="S2773">
        <v>22650000</v>
      </c>
      <c r="T2773">
        <v>465000</v>
      </c>
      <c r="U2773">
        <v>3308000</v>
      </c>
      <c r="V2773">
        <v>22267000</v>
      </c>
      <c r="W2773">
        <v>20608000</v>
      </c>
      <c r="X2773">
        <v>6648000</v>
      </c>
      <c r="AB2773">
        <v>124965000</v>
      </c>
      <c r="AD2773">
        <v>121465000</v>
      </c>
      <c r="AE2773">
        <v>3500000</v>
      </c>
      <c r="AF2773">
        <v>34998034</v>
      </c>
      <c r="AG2773">
        <v>46775000</v>
      </c>
      <c r="AJ2773">
        <v>14028000</v>
      </c>
      <c r="AM2773">
        <v>4382000</v>
      </c>
      <c r="AN2773">
        <v>11383000</v>
      </c>
      <c r="AQ2773">
        <v>16464000</v>
      </c>
      <c r="AR2773">
        <v>532000</v>
      </c>
      <c r="AS2773">
        <v>3138000</v>
      </c>
      <c r="AU2773">
        <v>-4681000</v>
      </c>
      <c r="AV2773">
        <v>-20650000</v>
      </c>
      <c r="AW2773">
        <v>19595000</v>
      </c>
      <c r="AX2773">
        <v>19595000</v>
      </c>
      <c r="AY2773">
        <v>0.32</v>
      </c>
      <c r="AZ2773">
        <v>52325500</v>
      </c>
      <c r="BN2773">
        <v>0.151237502716801</v>
      </c>
      <c r="BQ2773">
        <v>2.7119079968944102</v>
      </c>
      <c r="BR2773">
        <v>25.764915625</v>
      </c>
      <c r="BS2773">
        <v>9.1089505061417206E-2</v>
      </c>
      <c r="BT2773">
        <v>2376657.3076056801</v>
      </c>
      <c r="BU2773">
        <v>2.1112530388508801E-8</v>
      </c>
    </row>
    <row r="2774" spans="3:73" x14ac:dyDescent="0.3">
      <c r="C2774">
        <v>1129155</v>
      </c>
      <c r="D2774" t="s">
        <v>4464</v>
      </c>
      <c r="E2774" t="s">
        <v>2344</v>
      </c>
      <c r="F2774" t="s">
        <v>3614</v>
      </c>
      <c r="G2774" t="s">
        <v>3831</v>
      </c>
      <c r="H2774" t="s">
        <v>3832</v>
      </c>
      <c r="I2774" t="s">
        <v>4778</v>
      </c>
      <c r="J2774">
        <v>2024</v>
      </c>
      <c r="K2774" t="s">
        <v>4062</v>
      </c>
      <c r="L2774">
        <v>8.9258070000000007</v>
      </c>
      <c r="M2774">
        <v>171247000</v>
      </c>
      <c r="N2774">
        <v>109994000</v>
      </c>
      <c r="P2774">
        <v>4176000</v>
      </c>
      <c r="Q2774">
        <v>49960000</v>
      </c>
      <c r="S2774">
        <v>24247000</v>
      </c>
      <c r="T2774">
        <v>465000</v>
      </c>
      <c r="U2774">
        <v>3308000</v>
      </c>
      <c r="V2774">
        <v>42244000</v>
      </c>
      <c r="W2774">
        <v>18924000</v>
      </c>
      <c r="X2774">
        <v>5499000</v>
      </c>
      <c r="AB2774">
        <v>129003000</v>
      </c>
      <c r="AD2774">
        <v>125532000</v>
      </c>
      <c r="AE2774">
        <v>3471000</v>
      </c>
      <c r="AF2774">
        <v>34707304</v>
      </c>
      <c r="AG2774">
        <v>45498000</v>
      </c>
      <c r="AJ2774">
        <v>18266000</v>
      </c>
      <c r="AM2774">
        <v>3289000</v>
      </c>
      <c r="AN2774">
        <v>17853000</v>
      </c>
      <c r="AQ2774">
        <v>29526000</v>
      </c>
      <c r="AR2774">
        <v>-3071000</v>
      </c>
      <c r="AS2774">
        <v>2786000</v>
      </c>
      <c r="AU2774">
        <v>-4433000</v>
      </c>
      <c r="AV2774">
        <v>-44666000</v>
      </c>
      <c r="AW2774">
        <v>43733000</v>
      </c>
      <c r="AX2774">
        <v>43733000</v>
      </c>
      <c r="AY2774">
        <v>0.5</v>
      </c>
      <c r="AZ2774">
        <v>55785500</v>
      </c>
      <c r="BN2774">
        <v>0.24668461345308201</v>
      </c>
      <c r="BQ2774">
        <v>3.1723737053477099</v>
      </c>
      <c r="BR2774">
        <v>17.851614000000001</v>
      </c>
      <c r="BS2774">
        <v>0.138392130415572</v>
      </c>
      <c r="BT2774">
        <v>4899612.9985781703</v>
      </c>
      <c r="BU2774">
        <v>3.4595346619846102E-8</v>
      </c>
    </row>
    <row r="2775" spans="3:73" x14ac:dyDescent="0.3">
      <c r="C2775">
        <v>1129155</v>
      </c>
      <c r="D2775" t="s">
        <v>4464</v>
      </c>
      <c r="E2775" t="s">
        <v>2344</v>
      </c>
      <c r="F2775" t="s">
        <v>3614</v>
      </c>
      <c r="G2775" t="s">
        <v>3831</v>
      </c>
      <c r="H2775" t="s">
        <v>3832</v>
      </c>
      <c r="I2775" t="s">
        <v>4778</v>
      </c>
      <c r="J2775">
        <v>2023</v>
      </c>
      <c r="K2775" t="s">
        <v>4062</v>
      </c>
      <c r="L2775">
        <v>10.783496</v>
      </c>
      <c r="M2775">
        <v>193802000</v>
      </c>
      <c r="N2775">
        <v>139246000</v>
      </c>
      <c r="P2775">
        <v>2475000</v>
      </c>
      <c r="Q2775">
        <v>61611000</v>
      </c>
      <c r="S2775">
        <v>22456000</v>
      </c>
      <c r="T2775">
        <v>465000</v>
      </c>
      <c r="U2775">
        <v>3308000</v>
      </c>
      <c r="V2775">
        <v>42214000</v>
      </c>
      <c r="W2775">
        <v>22567000</v>
      </c>
      <c r="X2775">
        <v>6071000</v>
      </c>
      <c r="AB2775">
        <v>151588000</v>
      </c>
      <c r="AD2775">
        <v>148141000</v>
      </c>
      <c r="AE2775">
        <v>3447000</v>
      </c>
      <c r="AF2775">
        <v>34466726</v>
      </c>
      <c r="AG2775">
        <v>90379000</v>
      </c>
      <c r="AJ2775">
        <v>49202000</v>
      </c>
      <c r="AM2775">
        <v>10367000</v>
      </c>
      <c r="AN2775">
        <v>41695000</v>
      </c>
      <c r="AQ2775">
        <v>56846000</v>
      </c>
      <c r="AR2775">
        <v>1130000</v>
      </c>
      <c r="AS2775">
        <v>2416000</v>
      </c>
      <c r="AU2775">
        <v>-7871000</v>
      </c>
      <c r="AV2775">
        <v>-20194000</v>
      </c>
      <c r="AW2775">
        <v>19284000</v>
      </c>
      <c r="AX2775">
        <v>19284000</v>
      </c>
      <c r="AY2775">
        <v>1.21</v>
      </c>
      <c r="AZ2775">
        <v>67313000</v>
      </c>
      <c r="BN2775">
        <v>0.217820249533029</v>
      </c>
      <c r="BQ2775">
        <v>3.4402002924624502</v>
      </c>
      <c r="BR2775">
        <v>8.9119801652892594</v>
      </c>
      <c r="BS2775">
        <v>0.27505475367443299</v>
      </c>
      <c r="BT2775">
        <v>1788288.3250478299</v>
      </c>
      <c r="BU2775">
        <v>8.6075613900836502E-8</v>
      </c>
    </row>
    <row r="2776" spans="3:73" x14ac:dyDescent="0.3">
      <c r="C2776">
        <v>1129155</v>
      </c>
      <c r="D2776" t="s">
        <v>4464</v>
      </c>
      <c r="E2776" t="s">
        <v>2344</v>
      </c>
      <c r="F2776" t="s">
        <v>3614</v>
      </c>
      <c r="G2776" t="s">
        <v>3831</v>
      </c>
      <c r="H2776" t="s">
        <v>3832</v>
      </c>
      <c r="I2776" t="s">
        <v>4778</v>
      </c>
      <c r="J2776">
        <v>2022</v>
      </c>
      <c r="K2776" t="s">
        <v>4062</v>
      </c>
      <c r="L2776">
        <v>8.1950909999999997</v>
      </c>
      <c r="M2776">
        <v>163715000</v>
      </c>
      <c r="N2776">
        <v>124998000</v>
      </c>
      <c r="P2776">
        <v>5340000</v>
      </c>
      <c r="Q2776">
        <v>73015000</v>
      </c>
      <c r="S2776">
        <v>14965000</v>
      </c>
      <c r="T2776">
        <v>465000</v>
      </c>
      <c r="U2776">
        <v>3308000</v>
      </c>
      <c r="V2776">
        <v>39334000</v>
      </c>
      <c r="W2776">
        <v>23590000</v>
      </c>
      <c r="X2776">
        <v>8250000</v>
      </c>
      <c r="AB2776">
        <v>124381000</v>
      </c>
      <c r="AD2776">
        <v>122954000</v>
      </c>
      <c r="AE2776">
        <v>3422000</v>
      </c>
      <c r="AF2776">
        <v>34217582</v>
      </c>
      <c r="AG2776">
        <v>93717000</v>
      </c>
      <c r="AJ2776">
        <v>51796000</v>
      </c>
      <c r="AM2776">
        <v>11787000</v>
      </c>
      <c r="AN2776">
        <v>40347000</v>
      </c>
      <c r="AQ2776">
        <v>49348000</v>
      </c>
      <c r="AR2776">
        <v>4042000</v>
      </c>
      <c r="AS2776">
        <v>1905000</v>
      </c>
      <c r="AU2776">
        <v>-2500000</v>
      </c>
      <c r="AV2776">
        <v>-17779000</v>
      </c>
      <c r="AW2776">
        <v>17077000</v>
      </c>
      <c r="AX2776">
        <v>17077000</v>
      </c>
      <c r="AY2776">
        <v>1.18</v>
      </c>
      <c r="AZ2776">
        <v>73138000</v>
      </c>
      <c r="BN2776">
        <v>0.24025898665363599</v>
      </c>
      <c r="BQ2776">
        <v>2.2036032217041099</v>
      </c>
      <c r="BR2776">
        <v>6.9449923728813596</v>
      </c>
      <c r="BS2776">
        <v>0.32438234135438698</v>
      </c>
      <c r="BT2776">
        <v>2083808.46533614</v>
      </c>
      <c r="BU2776">
        <v>7.77466605028099E-8</v>
      </c>
    </row>
    <row r="2777" spans="3:73" x14ac:dyDescent="0.3">
      <c r="C2777">
        <v>1129155</v>
      </c>
      <c r="D2777" t="s">
        <v>4464</v>
      </c>
      <c r="E2777" t="s">
        <v>2344</v>
      </c>
      <c r="F2777" t="s">
        <v>3614</v>
      </c>
      <c r="G2777" t="s">
        <v>3831</v>
      </c>
      <c r="H2777" t="s">
        <v>3832</v>
      </c>
      <c r="I2777" t="s">
        <v>4778</v>
      </c>
      <c r="J2777">
        <v>2021</v>
      </c>
      <c r="K2777" t="s">
        <v>4062</v>
      </c>
      <c r="L2777">
        <v>10.555120000000001</v>
      </c>
      <c r="M2777">
        <v>132841000</v>
      </c>
      <c r="N2777">
        <v>93109000</v>
      </c>
      <c r="P2777">
        <v>3262000</v>
      </c>
      <c r="Q2777">
        <v>73261000</v>
      </c>
      <c r="S2777">
        <v>14370000</v>
      </c>
      <c r="T2777">
        <v>465000</v>
      </c>
      <c r="U2777">
        <v>3308000</v>
      </c>
      <c r="V2777">
        <v>34316000</v>
      </c>
      <c r="W2777">
        <v>18069000</v>
      </c>
      <c r="X2777">
        <v>6771000</v>
      </c>
      <c r="AB2777">
        <v>98525000</v>
      </c>
      <c r="AD2777">
        <v>97702000</v>
      </c>
      <c r="AE2777">
        <v>3399000</v>
      </c>
      <c r="AF2777">
        <v>33992054</v>
      </c>
      <c r="AG2777">
        <v>68272000</v>
      </c>
      <c r="AJ2777">
        <v>36392000</v>
      </c>
      <c r="AM2777">
        <v>7382000</v>
      </c>
      <c r="AN2777">
        <v>29026000</v>
      </c>
      <c r="AQ2777">
        <v>457000</v>
      </c>
      <c r="AU2777">
        <v>-1248000</v>
      </c>
      <c r="AV2777">
        <v>-16680000</v>
      </c>
      <c r="AW2777">
        <v>15629000</v>
      </c>
      <c r="AX2777">
        <v>15629000</v>
      </c>
      <c r="AY2777">
        <v>0.85</v>
      </c>
      <c r="AZ2777">
        <v>57785500</v>
      </c>
      <c r="BN2777">
        <v>0.25832386085621201</v>
      </c>
      <c r="BQ2777">
        <v>1.09845591897725</v>
      </c>
      <c r="BR2777">
        <v>12.4177882352941</v>
      </c>
      <c r="BS2777">
        <v>0.29460543009388501</v>
      </c>
      <c r="BT2777">
        <v>1480703.20375325</v>
      </c>
      <c r="BU2777">
        <v>9.1061679776706394E-8</v>
      </c>
    </row>
    <row r="2778" spans="3:73" x14ac:dyDescent="0.3">
      <c r="C2778">
        <v>1129155</v>
      </c>
      <c r="D2778" t="s">
        <v>4464</v>
      </c>
      <c r="E2778" t="s">
        <v>2344</v>
      </c>
      <c r="F2778" t="s">
        <v>3614</v>
      </c>
      <c r="G2778" t="s">
        <v>3831</v>
      </c>
      <c r="H2778" t="s">
        <v>3832</v>
      </c>
      <c r="I2778" t="s">
        <v>4778</v>
      </c>
      <c r="J2778">
        <v>2020</v>
      </c>
      <c r="K2778" t="s">
        <v>4062</v>
      </c>
      <c r="L2778">
        <v>10.79768</v>
      </c>
      <c r="M2778">
        <v>119422000</v>
      </c>
      <c r="N2778">
        <v>80536000</v>
      </c>
      <c r="O2778">
        <v>31573000</v>
      </c>
      <c r="P2778">
        <v>4706000</v>
      </c>
      <c r="Q2778">
        <v>42310000</v>
      </c>
      <c r="S2778">
        <v>14938000</v>
      </c>
      <c r="T2778">
        <v>465000</v>
      </c>
      <c r="U2778">
        <v>3308000</v>
      </c>
      <c r="V2778">
        <v>34903000</v>
      </c>
      <c r="W2778">
        <v>21662000</v>
      </c>
      <c r="X2778">
        <v>6079000</v>
      </c>
      <c r="AB2778">
        <v>84519000</v>
      </c>
      <c r="AD2778">
        <v>83079000</v>
      </c>
      <c r="AE2778">
        <v>3387000</v>
      </c>
      <c r="AF2778">
        <v>33868624</v>
      </c>
      <c r="AG2778">
        <v>53605000</v>
      </c>
      <c r="AJ2778">
        <v>24361000</v>
      </c>
      <c r="AM2778">
        <v>5012000</v>
      </c>
      <c r="AN2778">
        <v>19444000</v>
      </c>
      <c r="AQ2778">
        <v>29874000</v>
      </c>
      <c r="AU2778">
        <v>-2065000</v>
      </c>
      <c r="AV2778">
        <v>-16040000</v>
      </c>
      <c r="AW2778">
        <v>13550000</v>
      </c>
      <c r="AX2778">
        <v>13550000</v>
      </c>
      <c r="AY2778">
        <v>0.56999999999999995</v>
      </c>
      <c r="AZ2778">
        <v>41931500</v>
      </c>
      <c r="BN2778">
        <v>0.29226608162650097</v>
      </c>
      <c r="BP2778">
        <v>1.4575293140060901</v>
      </c>
      <c r="BQ2778">
        <v>1.7646570030468101</v>
      </c>
      <c r="BR2778">
        <v>18.943298245613999</v>
      </c>
      <c r="BS2778">
        <v>0.230054780581881</v>
      </c>
      <c r="BT2778">
        <v>1254899.2005690101</v>
      </c>
      <c r="BU2778">
        <v>7.2820047563269801E-8</v>
      </c>
    </row>
    <row r="2779" spans="3:73" x14ac:dyDescent="0.3">
      <c r="C2779">
        <v>1129155</v>
      </c>
      <c r="D2779" t="s">
        <v>4464</v>
      </c>
      <c r="E2779" t="s">
        <v>2344</v>
      </c>
      <c r="F2779" t="s">
        <v>3614</v>
      </c>
      <c r="G2779" t="s">
        <v>3831</v>
      </c>
      <c r="H2779" t="s">
        <v>3832</v>
      </c>
      <c r="I2779" t="s">
        <v>4778</v>
      </c>
      <c r="J2779">
        <v>2019</v>
      </c>
      <c r="K2779" t="s">
        <v>4062</v>
      </c>
      <c r="L2779">
        <v>10.196165000000001</v>
      </c>
      <c r="M2779">
        <v>104764000</v>
      </c>
      <c r="N2779">
        <v>70927000</v>
      </c>
      <c r="O2779">
        <v>19804000</v>
      </c>
      <c r="P2779">
        <v>6607000</v>
      </c>
      <c r="Q2779">
        <v>41553000</v>
      </c>
      <c r="S2779">
        <v>14796000</v>
      </c>
      <c r="T2779">
        <v>465000</v>
      </c>
      <c r="U2779">
        <v>3308000</v>
      </c>
      <c r="V2779">
        <v>27552000</v>
      </c>
      <c r="W2779">
        <v>17041000</v>
      </c>
      <c r="X2779">
        <v>3886000</v>
      </c>
      <c r="AB2779">
        <v>77212000</v>
      </c>
      <c r="AD2779">
        <v>76573000</v>
      </c>
      <c r="AE2779">
        <v>3387000</v>
      </c>
      <c r="AF2779">
        <v>33869817</v>
      </c>
      <c r="AG2779">
        <v>65394000</v>
      </c>
      <c r="AJ2779">
        <v>34135000</v>
      </c>
      <c r="AM2779">
        <v>6219000</v>
      </c>
      <c r="AN2779">
        <v>28239000</v>
      </c>
      <c r="AQ2779">
        <v>33917000</v>
      </c>
      <c r="AU2779">
        <v>5345000</v>
      </c>
      <c r="AV2779">
        <v>-28203000</v>
      </c>
      <c r="AW2779">
        <v>19756000</v>
      </c>
      <c r="AX2779">
        <v>19756000</v>
      </c>
      <c r="AY2779">
        <v>0.83</v>
      </c>
      <c r="AZ2779">
        <v>44161500</v>
      </c>
      <c r="BN2779">
        <v>0.26299110381428698</v>
      </c>
      <c r="BP2779">
        <v>1.1621383721612599</v>
      </c>
      <c r="BQ2779">
        <v>1.72372513350156</v>
      </c>
      <c r="BR2779">
        <v>12.284536144578301</v>
      </c>
      <c r="BS2779">
        <v>0.36573330570377699</v>
      </c>
      <c r="BT2779">
        <v>1937591.2414128301</v>
      </c>
      <c r="BU2779">
        <v>1.09604944179661E-7</v>
      </c>
    </row>
    <row r="2780" spans="3:73" x14ac:dyDescent="0.3">
      <c r="C2780">
        <v>1129155</v>
      </c>
      <c r="D2780" t="s">
        <v>4464</v>
      </c>
      <c r="E2780" t="s">
        <v>2344</v>
      </c>
      <c r="F2780" t="s">
        <v>3614</v>
      </c>
      <c r="G2780" t="s">
        <v>3831</v>
      </c>
      <c r="H2780" t="s">
        <v>3832</v>
      </c>
      <c r="I2780" t="s">
        <v>4778</v>
      </c>
      <c r="J2780">
        <v>2018</v>
      </c>
      <c r="K2780" t="s">
        <v>4062</v>
      </c>
      <c r="L2780">
        <v>12.408676</v>
      </c>
      <c r="M2780">
        <v>100880000</v>
      </c>
      <c r="N2780">
        <v>64600000</v>
      </c>
      <c r="O2780">
        <v>8745000</v>
      </c>
      <c r="P2780">
        <v>3872000</v>
      </c>
      <c r="Q2780">
        <v>46770000</v>
      </c>
      <c r="S2780">
        <v>14552000</v>
      </c>
      <c r="T2780">
        <v>465000</v>
      </c>
      <c r="U2780">
        <v>3308000</v>
      </c>
      <c r="V2780">
        <v>25668000</v>
      </c>
      <c r="W2780">
        <v>18167000</v>
      </c>
      <c r="X2780">
        <v>4673000</v>
      </c>
      <c r="AB2780">
        <v>75212000</v>
      </c>
      <c r="AD2780">
        <v>73954000</v>
      </c>
      <c r="AE2780">
        <v>3433000</v>
      </c>
      <c r="AF2780">
        <v>34328486</v>
      </c>
      <c r="AG2780">
        <v>66323000</v>
      </c>
      <c r="AJ2780">
        <v>35387000</v>
      </c>
      <c r="AK2780">
        <v>822000</v>
      </c>
      <c r="AM2780">
        <v>7167000</v>
      </c>
      <c r="AN2780">
        <v>28488000</v>
      </c>
      <c r="AQ2780">
        <v>22775000</v>
      </c>
      <c r="AU2780">
        <v>3060000</v>
      </c>
      <c r="AV2780">
        <v>-24774000</v>
      </c>
      <c r="AW2780">
        <v>17252000</v>
      </c>
      <c r="AX2780">
        <v>17252000</v>
      </c>
      <c r="AY2780">
        <v>0.83</v>
      </c>
      <c r="AZ2780">
        <v>42388000</v>
      </c>
      <c r="BN2780">
        <v>0.25444091990483703</v>
      </c>
      <c r="BP2780">
        <v>0.481367314361204</v>
      </c>
      <c r="BQ2780">
        <v>0.98144988165354796</v>
      </c>
      <c r="BR2780">
        <v>14.9502120481928</v>
      </c>
      <c r="BS2780">
        <v>0.37876934531723699</v>
      </c>
      <c r="BT2780">
        <v>1390317.5487860299</v>
      </c>
      <c r="BU2780">
        <v>1.36935609743126E-7</v>
      </c>
    </row>
    <row r="2781" spans="3:73" x14ac:dyDescent="0.3">
      <c r="C2781">
        <v>1129155</v>
      </c>
      <c r="D2781" t="s">
        <v>4464</v>
      </c>
      <c r="E2781" t="s">
        <v>2344</v>
      </c>
      <c r="F2781" t="s">
        <v>3614</v>
      </c>
      <c r="G2781" t="s">
        <v>3831</v>
      </c>
      <c r="H2781" t="s">
        <v>3832</v>
      </c>
      <c r="I2781" t="s">
        <v>4778</v>
      </c>
      <c r="J2781">
        <v>2017</v>
      </c>
      <c r="K2781" t="s">
        <v>4062</v>
      </c>
      <c r="L2781">
        <v>8.8684429999999992</v>
      </c>
      <c r="M2781">
        <v>95900000</v>
      </c>
      <c r="N2781">
        <v>54187000</v>
      </c>
      <c r="O2781">
        <v>7684000</v>
      </c>
      <c r="P2781">
        <v>3051000</v>
      </c>
      <c r="Q2781">
        <v>38006000</v>
      </c>
      <c r="S2781">
        <v>14218000</v>
      </c>
      <c r="T2781">
        <v>465000</v>
      </c>
      <c r="U2781">
        <v>3308000</v>
      </c>
      <c r="V2781">
        <v>26296000</v>
      </c>
      <c r="W2781">
        <v>19361000</v>
      </c>
      <c r="X2781">
        <v>5362000</v>
      </c>
      <c r="AB2781">
        <v>69604000</v>
      </c>
      <c r="AD2781">
        <v>68127000</v>
      </c>
      <c r="AE2781">
        <v>3457000</v>
      </c>
      <c r="AF2781">
        <v>34572157</v>
      </c>
      <c r="AG2781">
        <v>59020000</v>
      </c>
      <c r="AJ2781">
        <v>29759000</v>
      </c>
      <c r="AK2781">
        <v>960000</v>
      </c>
      <c r="AM2781">
        <v>10688000</v>
      </c>
      <c r="AN2781">
        <v>19300000</v>
      </c>
      <c r="AW2781">
        <v>11504000</v>
      </c>
      <c r="AX2781">
        <v>11504000</v>
      </c>
      <c r="AY2781">
        <v>0.55000000000000004</v>
      </c>
      <c r="BN2781">
        <v>0.27420229405630903</v>
      </c>
      <c r="BP2781">
        <v>0.39688032642942001</v>
      </c>
      <c r="BQ2781">
        <v>0.83575228552244196</v>
      </c>
      <c r="BR2781">
        <v>16.124441818181801</v>
      </c>
      <c r="BS2781">
        <v>0.27728291477501299</v>
      </c>
      <c r="BT2781">
        <v>1297183.73337913</v>
      </c>
      <c r="BU2781">
        <v>7.0077059508074305E-8</v>
      </c>
    </row>
    <row r="2782" spans="3:73" x14ac:dyDescent="0.3">
      <c r="C2782">
        <v>931015</v>
      </c>
      <c r="D2782" t="s">
        <v>4422</v>
      </c>
      <c r="E2782" t="s">
        <v>696</v>
      </c>
      <c r="F2782" t="s">
        <v>3614</v>
      </c>
      <c r="G2782" t="s">
        <v>4219</v>
      </c>
      <c r="H2782" t="s">
        <v>4779</v>
      </c>
      <c r="I2782" t="s">
        <v>4780</v>
      </c>
      <c r="J2782">
        <v>2026</v>
      </c>
      <c r="K2782" t="s">
        <v>4062</v>
      </c>
      <c r="L2782">
        <v>59.154718000000003</v>
      </c>
    </row>
    <row r="2783" spans="3:73" x14ac:dyDescent="0.3">
      <c r="C2783">
        <v>931015</v>
      </c>
      <c r="D2783" t="s">
        <v>4422</v>
      </c>
      <c r="E2783" t="s">
        <v>696</v>
      </c>
      <c r="F2783" t="s">
        <v>3614</v>
      </c>
      <c r="G2783" t="s">
        <v>4219</v>
      </c>
      <c r="H2783" t="s">
        <v>4779</v>
      </c>
      <c r="I2783" t="s">
        <v>4780</v>
      </c>
      <c r="J2783">
        <v>2025</v>
      </c>
      <c r="K2783" t="s">
        <v>4062</v>
      </c>
      <c r="L2783">
        <v>46.999513</v>
      </c>
      <c r="M2783">
        <v>4893700000</v>
      </c>
      <c r="N2783">
        <v>2206600000</v>
      </c>
      <c r="O2783">
        <v>138000000</v>
      </c>
      <c r="P2783">
        <v>237500000</v>
      </c>
      <c r="Q2783">
        <v>1412400000</v>
      </c>
      <c r="S2783">
        <v>1030600000</v>
      </c>
      <c r="T2783">
        <v>451200000</v>
      </c>
      <c r="U2783">
        <v>348800000</v>
      </c>
      <c r="V2783">
        <v>4054100000</v>
      </c>
      <c r="W2783">
        <v>2243300000</v>
      </c>
      <c r="X2783">
        <v>762500000</v>
      </c>
      <c r="Y2783">
        <v>115400000</v>
      </c>
      <c r="AA2783">
        <v>1510400000</v>
      </c>
      <c r="AB2783">
        <v>828400000</v>
      </c>
      <c r="AD2783">
        <v>-469000000</v>
      </c>
      <c r="AE2783">
        <v>600000</v>
      </c>
      <c r="AF2783">
        <v>56500000</v>
      </c>
      <c r="AG2783">
        <v>1368700000</v>
      </c>
      <c r="AJ2783">
        <v>-348700000</v>
      </c>
      <c r="AK2783">
        <v>371900000</v>
      </c>
      <c r="AL2783">
        <v>1801700000</v>
      </c>
      <c r="AM2783">
        <v>-67900000</v>
      </c>
      <c r="AN2783">
        <v>-465500000</v>
      </c>
      <c r="AO2783">
        <v>131400000</v>
      </c>
      <c r="AQ2783">
        <v>741000000</v>
      </c>
      <c r="AS2783">
        <v>286500000</v>
      </c>
      <c r="AU2783">
        <v>-139500000</v>
      </c>
      <c r="AV2783">
        <v>-693000000</v>
      </c>
      <c r="AX2783">
        <v>150300000</v>
      </c>
      <c r="AY2783">
        <v>-8.18</v>
      </c>
      <c r="AZ2783">
        <v>1576950000</v>
      </c>
      <c r="BB2783">
        <v>-402000000</v>
      </c>
      <c r="BC2783">
        <v>-402000000</v>
      </c>
      <c r="BN2783">
        <v>0.82843247440586898</v>
      </c>
      <c r="BO2783">
        <v>-3.0593607305936099</v>
      </c>
      <c r="BP2783">
        <v>6.1516515847189403E-2</v>
      </c>
      <c r="BQ2783">
        <v>0.35403200641911498</v>
      </c>
      <c r="BR2783">
        <v>-5.7456617359413196</v>
      </c>
      <c r="BS2783">
        <v>-0.56192660550458695</v>
      </c>
      <c r="BU2783">
        <v>-4.64094659995171E-7</v>
      </c>
    </row>
    <row r="2784" spans="3:73" x14ac:dyDescent="0.3">
      <c r="C2784">
        <v>931015</v>
      </c>
      <c r="D2784" t="s">
        <v>4422</v>
      </c>
      <c r="E2784" t="s">
        <v>696</v>
      </c>
      <c r="F2784" t="s">
        <v>3614</v>
      </c>
      <c r="G2784" t="s">
        <v>4219</v>
      </c>
      <c r="H2784" t="s">
        <v>4779</v>
      </c>
      <c r="I2784" t="s">
        <v>4780</v>
      </c>
      <c r="J2784">
        <v>2024</v>
      </c>
      <c r="K2784" t="s">
        <v>4062</v>
      </c>
      <c r="L2784">
        <v>73.587536</v>
      </c>
      <c r="M2784">
        <v>5525200000</v>
      </c>
      <c r="N2784">
        <v>2632400000</v>
      </c>
      <c r="O2784">
        <v>287800000</v>
      </c>
      <c r="P2784">
        <v>192300000</v>
      </c>
      <c r="Q2784">
        <v>1741500000</v>
      </c>
      <c r="S2784">
        <v>1186700000</v>
      </c>
      <c r="T2784">
        <v>542700000</v>
      </c>
      <c r="U2784">
        <v>393500000</v>
      </c>
      <c r="V2784">
        <v>4224700000</v>
      </c>
      <c r="W2784">
        <v>2293200000</v>
      </c>
      <c r="X2784">
        <v>562800000</v>
      </c>
      <c r="Y2784">
        <v>111300000</v>
      </c>
      <c r="AA2784">
        <v>2032000000</v>
      </c>
      <c r="AB2784">
        <v>1289900000</v>
      </c>
      <c r="AD2784">
        <v>148900000</v>
      </c>
      <c r="AE2784">
        <v>600000</v>
      </c>
      <c r="AF2784">
        <v>56100000</v>
      </c>
      <c r="AG2784">
        <v>1466800000</v>
      </c>
      <c r="AJ2784">
        <v>290600000</v>
      </c>
      <c r="AK2784">
        <v>336900000</v>
      </c>
      <c r="AL2784">
        <v>1273800000</v>
      </c>
      <c r="AM2784">
        <v>29600000</v>
      </c>
      <c r="AN2784">
        <v>110800000</v>
      </c>
      <c r="AO2784">
        <v>137000000</v>
      </c>
      <c r="AQ2784">
        <v>268200000</v>
      </c>
      <c r="AS2784">
        <v>286300000</v>
      </c>
      <c r="AU2784">
        <v>-270900000</v>
      </c>
      <c r="AV2784">
        <v>-59200000</v>
      </c>
      <c r="AX2784">
        <v>147700000</v>
      </c>
      <c r="AY2784">
        <v>1.96</v>
      </c>
      <c r="AZ2784">
        <v>1776000000</v>
      </c>
      <c r="BB2784">
        <v>277400000</v>
      </c>
      <c r="BC2784">
        <v>277400000</v>
      </c>
      <c r="BN2784">
        <v>0.76462390501701305</v>
      </c>
      <c r="BO2784">
        <v>2.02481751824818</v>
      </c>
      <c r="BP2784">
        <v>0.12550148264434</v>
      </c>
      <c r="BQ2784">
        <v>0.38849642421071001</v>
      </c>
      <c r="BR2784">
        <v>37.544661224489801</v>
      </c>
      <c r="BS2784">
        <v>8.5898131638111497E-2</v>
      </c>
      <c r="BU2784">
        <v>1.11816086952477E-7</v>
      </c>
    </row>
    <row r="2785" spans="3:73" x14ac:dyDescent="0.3">
      <c r="C2785">
        <v>931015</v>
      </c>
      <c r="D2785" t="s">
        <v>4422</v>
      </c>
      <c r="E2785" t="s">
        <v>696</v>
      </c>
      <c r="F2785" t="s">
        <v>3614</v>
      </c>
      <c r="G2785" t="s">
        <v>4219</v>
      </c>
      <c r="H2785" t="s">
        <v>4779</v>
      </c>
      <c r="I2785" t="s">
        <v>4780</v>
      </c>
      <c r="J2785">
        <v>2023</v>
      </c>
      <c r="K2785" t="s">
        <v>4062</v>
      </c>
      <c r="L2785">
        <v>95.222376999999994</v>
      </c>
      <c r="M2785">
        <v>5516300000</v>
      </c>
      <c r="N2785">
        <v>2691700000</v>
      </c>
      <c r="O2785">
        <v>367800000</v>
      </c>
      <c r="P2785">
        <v>306400000</v>
      </c>
      <c r="Q2785">
        <v>1810500000</v>
      </c>
      <c r="S2785">
        <v>1201500000</v>
      </c>
      <c r="T2785">
        <v>512000000</v>
      </c>
      <c r="U2785">
        <v>394400000</v>
      </c>
      <c r="V2785">
        <v>4085200000</v>
      </c>
      <c r="W2785">
        <v>1933800000</v>
      </c>
      <c r="X2785">
        <v>713100000</v>
      </c>
      <c r="Y2785">
        <v>110300000</v>
      </c>
      <c r="AA2785">
        <v>1858200000</v>
      </c>
      <c r="AB2785">
        <v>1418400000</v>
      </c>
      <c r="AD2785">
        <v>243500000</v>
      </c>
      <c r="AE2785">
        <v>600000</v>
      </c>
      <c r="AF2785">
        <v>56500000</v>
      </c>
      <c r="AG2785">
        <v>1959900000</v>
      </c>
      <c r="AJ2785">
        <v>700900000</v>
      </c>
      <c r="AK2785">
        <v>374300000</v>
      </c>
      <c r="AL2785">
        <v>1339400000</v>
      </c>
      <c r="AM2785">
        <v>117700000</v>
      </c>
      <c r="AN2785">
        <v>502800000</v>
      </c>
      <c r="AO2785">
        <v>125000000</v>
      </c>
      <c r="AQ2785">
        <v>925800000</v>
      </c>
      <c r="AS2785">
        <v>258900000</v>
      </c>
      <c r="AU2785">
        <v>-462000000</v>
      </c>
      <c r="AV2785">
        <v>-431300000</v>
      </c>
      <c r="AX2785">
        <v>147300000</v>
      </c>
      <c r="AY2785">
        <v>8.8000000000000007</v>
      </c>
      <c r="AZ2785">
        <v>1853300000</v>
      </c>
      <c r="BB2785">
        <v>745500000</v>
      </c>
      <c r="BC2785">
        <v>745500000</v>
      </c>
      <c r="BN2785">
        <v>0.74056885956166296</v>
      </c>
      <c r="BO2785">
        <v>5.9640000000000004</v>
      </c>
      <c r="BP2785">
        <v>0.19019547005895099</v>
      </c>
      <c r="BQ2785">
        <v>0.45568311097321301</v>
      </c>
      <c r="BR2785">
        <v>10.820724659090899</v>
      </c>
      <c r="BS2785">
        <v>0.35448392554991498</v>
      </c>
      <c r="BU2785">
        <v>5.9077616864072195E-7</v>
      </c>
    </row>
    <row r="2786" spans="3:73" x14ac:dyDescent="0.3">
      <c r="C2786">
        <v>931015</v>
      </c>
      <c r="D2786" t="s">
        <v>4422</v>
      </c>
      <c r="E2786" t="s">
        <v>696</v>
      </c>
      <c r="F2786" t="s">
        <v>3614</v>
      </c>
      <c r="G2786" t="s">
        <v>4219</v>
      </c>
      <c r="H2786" t="s">
        <v>4779</v>
      </c>
      <c r="I2786" t="s">
        <v>4780</v>
      </c>
      <c r="J2786">
        <v>2022</v>
      </c>
      <c r="K2786" t="s">
        <v>4062</v>
      </c>
      <c r="L2786">
        <v>94.005791000000002</v>
      </c>
      <c r="M2786">
        <v>5217900000</v>
      </c>
      <c r="N2786">
        <v>2767600000</v>
      </c>
      <c r="O2786">
        <v>324500000</v>
      </c>
      <c r="P2786">
        <v>343000000</v>
      </c>
      <c r="Q2786">
        <v>1896100000</v>
      </c>
      <c r="S2786">
        <v>1018400000</v>
      </c>
      <c r="T2786">
        <v>524400000</v>
      </c>
      <c r="U2786">
        <v>386200000</v>
      </c>
      <c r="V2786">
        <v>4103800000</v>
      </c>
      <c r="W2786">
        <v>2328600000</v>
      </c>
      <c r="X2786">
        <v>847600000</v>
      </c>
      <c r="Y2786">
        <v>111100000</v>
      </c>
      <c r="AA2786">
        <v>1990900000</v>
      </c>
      <c r="AB2786">
        <v>1099000000</v>
      </c>
      <c r="AD2786">
        <v>33800000</v>
      </c>
      <c r="AE2786">
        <v>600000</v>
      </c>
      <c r="AF2786">
        <v>57000000</v>
      </c>
      <c r="AG2786">
        <v>1959500000</v>
      </c>
      <c r="AJ2786">
        <v>804500000</v>
      </c>
      <c r="AK2786">
        <v>366700000</v>
      </c>
      <c r="AL2786">
        <v>1203400000</v>
      </c>
      <c r="AM2786">
        <v>158000000</v>
      </c>
      <c r="AN2786">
        <v>447100000</v>
      </c>
      <c r="AO2786">
        <v>71700000</v>
      </c>
      <c r="AQ2786">
        <v>508600000</v>
      </c>
      <c r="AS2786">
        <v>232800000</v>
      </c>
      <c r="AU2786">
        <v>-324600000</v>
      </c>
      <c r="AV2786">
        <v>-363200000</v>
      </c>
      <c r="AX2786">
        <v>150000000</v>
      </c>
      <c r="AY2786">
        <v>7.54</v>
      </c>
      <c r="AZ2786">
        <v>1770450000</v>
      </c>
      <c r="BB2786">
        <v>676800000</v>
      </c>
      <c r="BC2786">
        <v>676800000</v>
      </c>
      <c r="BN2786">
        <v>0.78648498438069003</v>
      </c>
      <c r="BO2786">
        <v>9.4393305439330604</v>
      </c>
      <c r="BP2786">
        <v>0.139354118354376</v>
      </c>
      <c r="BQ2786">
        <v>0.37425921154341701</v>
      </c>
      <c r="BR2786">
        <v>12.467611538461499</v>
      </c>
      <c r="BS2786">
        <v>0.40682438580527802</v>
      </c>
      <c r="BU2786">
        <v>6.44953288571429E-7</v>
      </c>
    </row>
    <row r="2787" spans="3:73" x14ac:dyDescent="0.3">
      <c r="C2787">
        <v>931015</v>
      </c>
      <c r="D2787" t="s">
        <v>4422</v>
      </c>
      <c r="E2787" t="s">
        <v>696</v>
      </c>
      <c r="F2787" t="s">
        <v>3614</v>
      </c>
      <c r="G2787" t="s">
        <v>4219</v>
      </c>
      <c r="H2787" t="s">
        <v>4779</v>
      </c>
      <c r="I2787" t="s">
        <v>4780</v>
      </c>
      <c r="J2787">
        <v>2021</v>
      </c>
      <c r="K2787" t="s">
        <v>4062</v>
      </c>
      <c r="L2787">
        <v>107.311972</v>
      </c>
      <c r="M2787">
        <v>5047800000</v>
      </c>
      <c r="N2787">
        <v>2559000000</v>
      </c>
      <c r="O2787">
        <v>509200000</v>
      </c>
      <c r="P2787">
        <v>240500000</v>
      </c>
      <c r="Q2787">
        <v>1644800000</v>
      </c>
      <c r="S2787">
        <v>975400000</v>
      </c>
      <c r="T2787">
        <v>646200000</v>
      </c>
      <c r="U2787">
        <v>391300000</v>
      </c>
      <c r="V2787">
        <v>3810300000</v>
      </c>
      <c r="W2787">
        <v>2230100000</v>
      </c>
      <c r="X2787">
        <v>797400000</v>
      </c>
      <c r="Y2787">
        <v>126400000</v>
      </c>
      <c r="AA2787">
        <v>1726000000</v>
      </c>
      <c r="AB2787">
        <v>1224300000</v>
      </c>
      <c r="AD2787">
        <v>157300000</v>
      </c>
      <c r="AE2787">
        <v>600000</v>
      </c>
      <c r="AF2787">
        <v>60400000</v>
      </c>
      <c r="AG2787">
        <v>1942700000</v>
      </c>
      <c r="AJ2787">
        <v>709000000</v>
      </c>
      <c r="AK2787">
        <v>336700000</v>
      </c>
      <c r="AL2787">
        <v>1287500000</v>
      </c>
      <c r="AM2787">
        <v>131400000</v>
      </c>
      <c r="AN2787">
        <v>493900000</v>
      </c>
      <c r="AO2787">
        <v>44200000</v>
      </c>
      <c r="AQ2787">
        <v>293700000</v>
      </c>
      <c r="AS2787">
        <v>237100000</v>
      </c>
      <c r="AU2787">
        <v>-303900000</v>
      </c>
      <c r="AV2787">
        <v>-107600000</v>
      </c>
      <c r="AX2787">
        <v>153400000</v>
      </c>
      <c r="AY2787">
        <v>8.06</v>
      </c>
      <c r="AZ2787">
        <v>1411200000</v>
      </c>
      <c r="BB2787">
        <v>669500000</v>
      </c>
      <c r="BC2787">
        <v>669500000</v>
      </c>
      <c r="BN2787">
        <v>0.75484369428265796</v>
      </c>
      <c r="BO2787">
        <v>15.147058823529401</v>
      </c>
      <c r="BP2787">
        <v>0.22833056813595801</v>
      </c>
      <c r="BQ2787">
        <v>0.40993677413568902</v>
      </c>
      <c r="BR2787">
        <v>13.3141404466501</v>
      </c>
      <c r="BS2787">
        <v>0.40341419586702598</v>
      </c>
      <c r="BU2787">
        <v>7.0647267362574496E-7</v>
      </c>
    </row>
    <row r="2788" spans="3:73" x14ac:dyDescent="0.3">
      <c r="C2788">
        <v>931015</v>
      </c>
      <c r="D2788" t="s">
        <v>4422</v>
      </c>
      <c r="E2788" t="s">
        <v>696</v>
      </c>
      <c r="F2788" t="s">
        <v>3614</v>
      </c>
      <c r="G2788" t="s">
        <v>4219</v>
      </c>
      <c r="H2788" t="s">
        <v>4779</v>
      </c>
      <c r="I2788" t="s">
        <v>4780</v>
      </c>
      <c r="J2788">
        <v>2020</v>
      </c>
      <c r="K2788" t="s">
        <v>4062</v>
      </c>
      <c r="L2788">
        <v>70.851768000000007</v>
      </c>
      <c r="M2788">
        <v>4632700000</v>
      </c>
      <c r="N2788">
        <v>2207500000</v>
      </c>
      <c r="O2788">
        <v>634700000</v>
      </c>
      <c r="P2788">
        <v>257200000</v>
      </c>
      <c r="Q2788">
        <v>1177600000</v>
      </c>
      <c r="S2788">
        <v>888800000</v>
      </c>
      <c r="T2788">
        <v>686400000</v>
      </c>
      <c r="U2788">
        <v>397300000</v>
      </c>
      <c r="V2788">
        <v>3475600000</v>
      </c>
      <c r="W2788">
        <v>1889400000</v>
      </c>
      <c r="X2788">
        <v>782200000</v>
      </c>
      <c r="Y2788">
        <v>107100000</v>
      </c>
      <c r="AA2788">
        <v>1365000000</v>
      </c>
      <c r="AB2788">
        <v>1144500000</v>
      </c>
      <c r="AD2788">
        <v>218400000</v>
      </c>
      <c r="AE2788">
        <v>600000</v>
      </c>
      <c r="AF2788">
        <v>61900000</v>
      </c>
      <c r="AG2788">
        <v>1710200000</v>
      </c>
      <c r="AJ2788">
        <v>212300000</v>
      </c>
      <c r="AK2788">
        <v>295600000</v>
      </c>
      <c r="AL2788">
        <v>1578300000</v>
      </c>
      <c r="AM2788">
        <v>16500000</v>
      </c>
      <c r="AN2788">
        <v>124800000</v>
      </c>
      <c r="AO2788">
        <v>66700000</v>
      </c>
      <c r="AQ2788">
        <v>1018600000</v>
      </c>
      <c r="AS2788">
        <v>260700000</v>
      </c>
      <c r="AU2788">
        <v>-150700000</v>
      </c>
      <c r="AV2788">
        <v>-415400000</v>
      </c>
      <c r="AX2788">
        <v>152500000</v>
      </c>
      <c r="AY2788">
        <v>2.02</v>
      </c>
      <c r="AZ2788">
        <v>1149355500</v>
      </c>
      <c r="BB2788">
        <v>208000000</v>
      </c>
      <c r="BC2788">
        <v>208000000</v>
      </c>
      <c r="BN2788">
        <v>0.75023204610702199</v>
      </c>
      <c r="BO2788">
        <v>3.1184407796101898</v>
      </c>
      <c r="BP2788">
        <v>0.33592674923256099</v>
      </c>
      <c r="BQ2788">
        <v>0.54509368053350304</v>
      </c>
      <c r="BR2788">
        <v>35.075132673267298</v>
      </c>
      <c r="BS2788">
        <v>0.109043250327654</v>
      </c>
      <c r="BU2788">
        <v>1.25050739501966E-7</v>
      </c>
    </row>
    <row r="2789" spans="3:73" x14ac:dyDescent="0.3">
      <c r="C2789">
        <v>931015</v>
      </c>
      <c r="D2789" t="s">
        <v>4422</v>
      </c>
      <c r="E2789" t="s">
        <v>696</v>
      </c>
      <c r="F2789" t="s">
        <v>3614</v>
      </c>
      <c r="G2789" t="s">
        <v>4219</v>
      </c>
      <c r="H2789" t="s">
        <v>4779</v>
      </c>
      <c r="I2789" t="s">
        <v>4780</v>
      </c>
      <c r="J2789">
        <v>2019</v>
      </c>
      <c r="K2789" t="s">
        <v>4062</v>
      </c>
      <c r="L2789">
        <v>72.710442999999998</v>
      </c>
      <c r="M2789">
        <v>4430529000</v>
      </c>
      <c r="N2789">
        <v>1626960000</v>
      </c>
      <c r="O2789">
        <v>157064000</v>
      </c>
      <c r="P2789">
        <v>190430000</v>
      </c>
      <c r="Q2789">
        <v>1121111000</v>
      </c>
      <c r="S2789">
        <v>899809000</v>
      </c>
      <c r="T2789">
        <v>830298000</v>
      </c>
      <c r="U2789">
        <v>659937000</v>
      </c>
      <c r="V2789">
        <v>3308729000</v>
      </c>
      <c r="W2789">
        <v>1527990000</v>
      </c>
      <c r="X2789">
        <v>450228000</v>
      </c>
      <c r="Y2789">
        <v>81555000</v>
      </c>
      <c r="AA2789">
        <v>1600183000</v>
      </c>
      <c r="AB2789">
        <v>1107999000</v>
      </c>
      <c r="AD2789">
        <v>287256000</v>
      </c>
      <c r="AE2789">
        <v>614000</v>
      </c>
      <c r="AF2789">
        <v>61169000</v>
      </c>
      <c r="AG2789">
        <v>423344000</v>
      </c>
      <c r="AJ2789">
        <v>483671000</v>
      </c>
      <c r="AK2789">
        <v>292935000</v>
      </c>
      <c r="AL2789">
        <v>1245972000</v>
      </c>
      <c r="AM2789">
        <v>83916000</v>
      </c>
      <c r="AN2789">
        <v>98931000</v>
      </c>
      <c r="AO2789">
        <v>77589000</v>
      </c>
      <c r="AQ2789">
        <v>655036000</v>
      </c>
      <c r="AS2789">
        <v>234513000</v>
      </c>
      <c r="AU2789">
        <v>-239287000</v>
      </c>
      <c r="AV2789">
        <v>-411830000</v>
      </c>
      <c r="AX2789">
        <v>149101000</v>
      </c>
      <c r="AY2789">
        <v>5.27</v>
      </c>
      <c r="AZ2789">
        <v>1045311000</v>
      </c>
      <c r="BB2789">
        <v>260436000</v>
      </c>
      <c r="BC2789">
        <v>260436000</v>
      </c>
      <c r="BN2789">
        <v>0.74680224415639795</v>
      </c>
      <c r="BO2789">
        <v>3.3566098287128301</v>
      </c>
      <c r="BP2789">
        <v>0.10279124863382599</v>
      </c>
      <c r="BQ2789">
        <v>0.33105517706267701</v>
      </c>
      <c r="BR2789">
        <v>13.797048007590099</v>
      </c>
      <c r="BS2789">
        <v>8.9287986722009702E-2</v>
      </c>
      <c r="BU2789">
        <v>3.4583427837931297E-7</v>
      </c>
    </row>
    <row r="2790" spans="3:73" x14ac:dyDescent="0.3">
      <c r="C2790">
        <v>931015</v>
      </c>
      <c r="D2790" t="s">
        <v>4422</v>
      </c>
      <c r="E2790" t="s">
        <v>696</v>
      </c>
      <c r="F2790" t="s">
        <v>3614</v>
      </c>
      <c r="G2790" t="s">
        <v>4219</v>
      </c>
      <c r="H2790" t="s">
        <v>4779</v>
      </c>
      <c r="I2790" t="s">
        <v>4780</v>
      </c>
      <c r="J2790">
        <v>2018</v>
      </c>
      <c r="K2790" t="s">
        <v>4062</v>
      </c>
      <c r="L2790">
        <v>85.793206999999995</v>
      </c>
      <c r="M2790">
        <v>4124915000</v>
      </c>
      <c r="N2790">
        <v>1485703000</v>
      </c>
      <c r="O2790">
        <v>161164000</v>
      </c>
      <c r="P2790">
        <v>197082000</v>
      </c>
      <c r="Q2790">
        <v>969511000</v>
      </c>
      <c r="S2790">
        <v>843122000</v>
      </c>
      <c r="T2790">
        <v>870517000</v>
      </c>
      <c r="U2790">
        <v>647077000</v>
      </c>
      <c r="V2790">
        <v>3251063000</v>
      </c>
      <c r="W2790">
        <v>1197374000</v>
      </c>
      <c r="X2790">
        <v>346294000</v>
      </c>
      <c r="Y2790">
        <v>59915000</v>
      </c>
      <c r="AA2790">
        <v>1862631000</v>
      </c>
      <c r="AB2790">
        <v>867015000</v>
      </c>
      <c r="AD2790">
        <v>121393000</v>
      </c>
      <c r="AE2790">
        <v>609000</v>
      </c>
      <c r="AF2790">
        <v>60890000</v>
      </c>
      <c r="AG2790">
        <v>391273000</v>
      </c>
      <c r="AJ2790">
        <v>487412000</v>
      </c>
      <c r="AK2790">
        <v>259682000</v>
      </c>
      <c r="AL2790">
        <v>1101218000</v>
      </c>
      <c r="AM2790">
        <v>93992000</v>
      </c>
      <c r="AN2790">
        <v>335257000</v>
      </c>
      <c r="AO2790">
        <v>56967000</v>
      </c>
      <c r="AQ2790">
        <v>477112000</v>
      </c>
      <c r="AS2790">
        <v>211036000</v>
      </c>
      <c r="AU2790">
        <v>-959492000</v>
      </c>
      <c r="AV2790">
        <v>523418000</v>
      </c>
      <c r="AX2790">
        <v>149032000</v>
      </c>
      <c r="AY2790">
        <v>5.36</v>
      </c>
      <c r="AZ2790">
        <v>876736000</v>
      </c>
      <c r="BB2790">
        <v>486216000</v>
      </c>
      <c r="BC2790">
        <v>486216000</v>
      </c>
      <c r="BN2790">
        <v>0.78815272557131499</v>
      </c>
      <c r="BO2790">
        <v>8.5350466059297503</v>
      </c>
      <c r="BP2790">
        <v>0.13459787835713799</v>
      </c>
      <c r="BQ2790">
        <v>0.43110339793581598</v>
      </c>
      <c r="BR2790">
        <v>16.006195335820902</v>
      </c>
      <c r="BS2790">
        <v>0.38667958455159401</v>
      </c>
      <c r="BU2790">
        <v>5.3038481401129202E-7</v>
      </c>
    </row>
    <row r="2791" spans="3:73" x14ac:dyDescent="0.3">
      <c r="C2791">
        <v>931015</v>
      </c>
      <c r="D2791" t="s">
        <v>4422</v>
      </c>
      <c r="E2791" t="s">
        <v>696</v>
      </c>
      <c r="F2791" t="s">
        <v>3614</v>
      </c>
      <c r="G2791" t="s">
        <v>4219</v>
      </c>
      <c r="H2791" t="s">
        <v>4779</v>
      </c>
      <c r="I2791" t="s">
        <v>4780</v>
      </c>
      <c r="J2791">
        <v>2017</v>
      </c>
      <c r="K2791" t="s">
        <v>4062</v>
      </c>
      <c r="L2791">
        <v>74.814448999999996</v>
      </c>
      <c r="M2791">
        <v>3089593000</v>
      </c>
      <c r="N2791">
        <v>1253504000</v>
      </c>
      <c r="O2791">
        <v>138345000</v>
      </c>
      <c r="P2791">
        <v>200144000</v>
      </c>
      <c r="Q2791">
        <v>783961000</v>
      </c>
      <c r="R2791">
        <v>747189000</v>
      </c>
      <c r="S2791">
        <v>747189000</v>
      </c>
      <c r="T2791">
        <v>347212000</v>
      </c>
      <c r="U2791">
        <v>433374000</v>
      </c>
      <c r="V2791">
        <v>2146217000</v>
      </c>
      <c r="W2791">
        <v>1130311000</v>
      </c>
      <c r="X2791">
        <v>317377000</v>
      </c>
      <c r="Y2791">
        <v>45760000</v>
      </c>
      <c r="AA2791">
        <v>883000000</v>
      </c>
      <c r="AB2791">
        <v>931659000</v>
      </c>
      <c r="AD2791">
        <v>242763000</v>
      </c>
      <c r="AE2791">
        <v>631000</v>
      </c>
      <c r="AF2791">
        <v>63075000</v>
      </c>
      <c r="AG2791">
        <v>367812000</v>
      </c>
      <c r="AJ2791">
        <v>359657000</v>
      </c>
      <c r="AK2791">
        <v>238299000</v>
      </c>
      <c r="AL2791">
        <v>1041300000</v>
      </c>
      <c r="AM2791">
        <v>146299000</v>
      </c>
      <c r="AN2791">
        <v>31474000</v>
      </c>
      <c r="AO2791">
        <v>32155000</v>
      </c>
      <c r="AQ2791">
        <v>579980000</v>
      </c>
      <c r="AS2791">
        <v>191108000</v>
      </c>
      <c r="AU2791">
        <v>-151096000</v>
      </c>
      <c r="AV2791">
        <v>-427680000</v>
      </c>
      <c r="AX2791">
        <v>145423000</v>
      </c>
      <c r="AY2791">
        <v>2.74</v>
      </c>
      <c r="BB2791">
        <v>209928000</v>
      </c>
      <c r="BC2791">
        <v>209928000</v>
      </c>
      <c r="BN2791">
        <v>0.69466010571618997</v>
      </c>
      <c r="BO2791">
        <v>6.5286269631472598</v>
      </c>
      <c r="BP2791">
        <v>0.122395517693803</v>
      </c>
      <c r="BQ2791">
        <v>0.41541044898262502</v>
      </c>
      <c r="BR2791">
        <v>27.304543430656899</v>
      </c>
      <c r="BS2791">
        <v>3.3782746691654299E-2</v>
      </c>
      <c r="BU2791">
        <v>2.2002856223146E-7</v>
      </c>
    </row>
    <row r="2792" spans="3:73" x14ac:dyDescent="0.3">
      <c r="C2792">
        <v>95029</v>
      </c>
      <c r="D2792" t="s">
        <v>4334</v>
      </c>
      <c r="E2792" t="s">
        <v>1181</v>
      </c>
      <c r="F2792" t="s">
        <v>3614</v>
      </c>
      <c r="G2792" t="s">
        <v>3697</v>
      </c>
      <c r="H2792" t="s">
        <v>3698</v>
      </c>
      <c r="I2792" t="s">
        <v>4781</v>
      </c>
      <c r="J2792">
        <v>2026</v>
      </c>
      <c r="K2792" t="s">
        <v>4062</v>
      </c>
      <c r="L2792">
        <v>38.348260000000003</v>
      </c>
    </row>
    <row r="2793" spans="3:73" x14ac:dyDescent="0.3">
      <c r="C2793">
        <v>95029</v>
      </c>
      <c r="D2793" t="s">
        <v>4334</v>
      </c>
      <c r="E2793" t="s">
        <v>1181</v>
      </c>
      <c r="F2793" t="s">
        <v>3614</v>
      </c>
      <c r="G2793" t="s">
        <v>3697</v>
      </c>
      <c r="H2793" t="s">
        <v>3698</v>
      </c>
      <c r="I2793" t="s">
        <v>4781</v>
      </c>
      <c r="J2793">
        <v>2025</v>
      </c>
      <c r="K2793" t="s">
        <v>4062</v>
      </c>
      <c r="L2793">
        <v>35.96698</v>
      </c>
      <c r="M2793">
        <v>341997000</v>
      </c>
      <c r="N2793">
        <v>211604000</v>
      </c>
      <c r="O2793">
        <v>18451000</v>
      </c>
      <c r="P2793">
        <v>64510000</v>
      </c>
      <c r="Q2793">
        <v>42881000</v>
      </c>
      <c r="S2793">
        <v>80097000</v>
      </c>
      <c r="W2793">
        <v>54747000</v>
      </c>
      <c r="AB2793">
        <v>283760000</v>
      </c>
      <c r="AD2793">
        <v>422045000</v>
      </c>
      <c r="AG2793">
        <v>26955000</v>
      </c>
      <c r="AH2793">
        <v>151062000</v>
      </c>
      <c r="AJ2793">
        <v>-12299000</v>
      </c>
      <c r="AK2793">
        <v>8400000</v>
      </c>
      <c r="AL2793">
        <v>93450000</v>
      </c>
      <c r="AM2793">
        <v>-2770000</v>
      </c>
      <c r="AN2793">
        <v>3485000</v>
      </c>
      <c r="AQ2793">
        <v>54308000</v>
      </c>
      <c r="AS2793">
        <v>22871000</v>
      </c>
      <c r="AU2793">
        <v>-9485000</v>
      </c>
      <c r="AV2793">
        <v>-36400000</v>
      </c>
      <c r="AW2793">
        <v>10122000</v>
      </c>
      <c r="AY2793">
        <v>0.22</v>
      </c>
      <c r="AZ2793">
        <v>59683500</v>
      </c>
      <c r="BA2793">
        <v>-8.1416901669513195E-2</v>
      </c>
      <c r="BE2793">
        <v>0.35950801657597498</v>
      </c>
      <c r="BG2793">
        <v>0.178436668387814</v>
      </c>
      <c r="BI2793">
        <v>0.44170562899674598</v>
      </c>
      <c r="BJ2793">
        <v>-6.2788788709271695E-2</v>
      </c>
      <c r="BM2793">
        <v>5.5606307344004499E-2</v>
      </c>
      <c r="BP2793">
        <v>0.33702303322556498</v>
      </c>
      <c r="BQ2793">
        <v>3.0818674995890198</v>
      </c>
      <c r="BR2793">
        <v>163.48627272727299</v>
      </c>
      <c r="BS2793">
        <v>1.2281505497603601E-2</v>
      </c>
      <c r="BT2793">
        <v>281424.79574320698</v>
      </c>
      <c r="BU2793">
        <v>2.7885310121229199E-8</v>
      </c>
    </row>
    <row r="2794" spans="3:73" x14ac:dyDescent="0.3">
      <c r="C2794">
        <v>95029</v>
      </c>
      <c r="D2794" t="s">
        <v>4334</v>
      </c>
      <c r="E2794" t="s">
        <v>1181</v>
      </c>
      <c r="F2794" t="s">
        <v>3614</v>
      </c>
      <c r="G2794" t="s">
        <v>3697</v>
      </c>
      <c r="H2794" t="s">
        <v>3698</v>
      </c>
      <c r="I2794" t="s">
        <v>4781</v>
      </c>
      <c r="J2794">
        <v>2024</v>
      </c>
      <c r="K2794" t="s">
        <v>4062</v>
      </c>
      <c r="L2794">
        <v>40.977541000000002</v>
      </c>
      <c r="M2794">
        <v>384034000</v>
      </c>
      <c r="N2794">
        <v>258357000</v>
      </c>
      <c r="O2794">
        <v>10028000</v>
      </c>
      <c r="P2794">
        <v>67145000</v>
      </c>
      <c r="Q2794">
        <v>76486000</v>
      </c>
      <c r="S2794">
        <v>71249000</v>
      </c>
      <c r="U2794">
        <v>3264000</v>
      </c>
      <c r="W2794">
        <v>60809000</v>
      </c>
      <c r="AB2794">
        <v>319582000</v>
      </c>
      <c r="AD2794">
        <v>436609000</v>
      </c>
      <c r="AG2794">
        <v>33186000</v>
      </c>
      <c r="AH2794">
        <v>145775000</v>
      </c>
      <c r="AJ2794">
        <v>31654000</v>
      </c>
      <c r="AK2794">
        <v>8200000</v>
      </c>
      <c r="AL2794">
        <v>82761000</v>
      </c>
      <c r="AM2794">
        <v>7212000</v>
      </c>
      <c r="AN2794">
        <v>10477000</v>
      </c>
      <c r="AQ2794">
        <v>55504000</v>
      </c>
      <c r="AS2794">
        <v>22063000</v>
      </c>
      <c r="AU2794">
        <v>-13789000</v>
      </c>
      <c r="AV2794">
        <v>-46861000</v>
      </c>
      <c r="AW2794">
        <v>11829000</v>
      </c>
      <c r="AY2794">
        <v>0.63</v>
      </c>
      <c r="AZ2794">
        <v>78148000</v>
      </c>
      <c r="BA2794">
        <v>0.217142857142857</v>
      </c>
      <c r="BE2794">
        <v>0.3807511576059</v>
      </c>
      <c r="BG2794">
        <v>0.22765220373863801</v>
      </c>
      <c r="BI2794">
        <v>0.37958878640953703</v>
      </c>
      <c r="BJ2794">
        <v>-9.4590979248842397E-2</v>
      </c>
      <c r="BM2794">
        <v>5.62510718573144E-2</v>
      </c>
      <c r="BP2794">
        <v>0.16490979953625301</v>
      </c>
      <c r="BQ2794">
        <v>2.9908566166192498</v>
      </c>
      <c r="BR2794">
        <v>65.043715873015898</v>
      </c>
      <c r="BS2794">
        <v>3.27834483794456E-2</v>
      </c>
      <c r="BT2794">
        <v>288670.32309234998</v>
      </c>
      <c r="BU2794">
        <v>8.0780052787703904E-8</v>
      </c>
    </row>
    <row r="2795" spans="3:73" x14ac:dyDescent="0.3">
      <c r="C2795">
        <v>95029</v>
      </c>
      <c r="D2795" t="s">
        <v>4334</v>
      </c>
      <c r="E2795" t="s">
        <v>1181</v>
      </c>
      <c r="F2795" t="s">
        <v>3614</v>
      </c>
      <c r="G2795" t="s">
        <v>3697</v>
      </c>
      <c r="H2795" t="s">
        <v>3698</v>
      </c>
      <c r="I2795" t="s">
        <v>4781</v>
      </c>
      <c r="J2795">
        <v>2023</v>
      </c>
      <c r="K2795" t="s">
        <v>4062</v>
      </c>
      <c r="L2795">
        <v>49.362160000000003</v>
      </c>
      <c r="M2795">
        <v>398817000</v>
      </c>
      <c r="N2795">
        <v>271395000</v>
      </c>
      <c r="O2795">
        <v>15174000</v>
      </c>
      <c r="P2795">
        <v>59864000</v>
      </c>
      <c r="Q2795">
        <v>79810000</v>
      </c>
      <c r="S2795">
        <v>71534000</v>
      </c>
      <c r="U2795">
        <v>3264000</v>
      </c>
      <c r="W2795">
        <v>63195000</v>
      </c>
      <c r="AB2795">
        <v>331721000</v>
      </c>
      <c r="AD2795">
        <v>418058000</v>
      </c>
      <c r="AG2795">
        <v>32257000</v>
      </c>
      <c r="AH2795">
        <v>130617000</v>
      </c>
      <c r="AJ2795">
        <v>52084000</v>
      </c>
      <c r="AK2795">
        <v>9800000</v>
      </c>
      <c r="AL2795">
        <v>81535000</v>
      </c>
      <c r="AM2795">
        <v>10609000</v>
      </c>
      <c r="AN2795">
        <v>10249000</v>
      </c>
      <c r="AO2795">
        <v>205000</v>
      </c>
      <c r="AQ2795">
        <v>33901000</v>
      </c>
      <c r="AS2795">
        <v>22383000</v>
      </c>
      <c r="AU2795">
        <v>40856000</v>
      </c>
      <c r="AV2795">
        <v>-124756000</v>
      </c>
      <c r="AY2795">
        <v>0.57999999999999996</v>
      </c>
      <c r="AZ2795">
        <v>72401500</v>
      </c>
      <c r="BA2795">
        <v>0.39875360787646302</v>
      </c>
      <c r="BB2795">
        <v>21063000</v>
      </c>
      <c r="BC2795">
        <v>21063000</v>
      </c>
      <c r="BD2795">
        <v>0.161257722961023</v>
      </c>
      <c r="BE2795">
        <v>0.25954508218685202</v>
      </c>
      <c r="BG2795">
        <v>0.24695866541108699</v>
      </c>
      <c r="BI2795">
        <v>0.32751111412000999</v>
      </c>
      <c r="BJ2795">
        <v>0.31279236240305602</v>
      </c>
      <c r="BM2795">
        <v>7.5028518492998603E-2</v>
      </c>
      <c r="BO2795">
        <v>102.74634146341501</v>
      </c>
      <c r="BP2795">
        <v>0.24011393306432499</v>
      </c>
      <c r="BQ2795">
        <v>3.03164807342353</v>
      </c>
      <c r="BR2795">
        <v>85.107172413793094</v>
      </c>
      <c r="BS2795">
        <v>3.08964461098333E-2</v>
      </c>
      <c r="BU2795">
        <v>8.6307628398563804E-8</v>
      </c>
    </row>
    <row r="2796" spans="3:73" x14ac:dyDescent="0.3">
      <c r="C2796">
        <v>95029</v>
      </c>
      <c r="D2796" t="s">
        <v>4334</v>
      </c>
      <c r="E2796" t="s">
        <v>1181</v>
      </c>
      <c r="F2796" t="s">
        <v>3614</v>
      </c>
      <c r="G2796" t="s">
        <v>3697</v>
      </c>
      <c r="H2796" t="s">
        <v>3698</v>
      </c>
      <c r="I2796" t="s">
        <v>4781</v>
      </c>
      <c r="J2796">
        <v>2022</v>
      </c>
      <c r="K2796" t="s">
        <v>4062</v>
      </c>
      <c r="L2796">
        <v>53.072074000000001</v>
      </c>
      <c r="M2796">
        <v>484763000</v>
      </c>
      <c r="N2796">
        <v>361838000</v>
      </c>
      <c r="O2796">
        <v>65173000</v>
      </c>
      <c r="P2796">
        <v>65449000</v>
      </c>
      <c r="Q2796">
        <v>64993000</v>
      </c>
      <c r="S2796">
        <v>76853000</v>
      </c>
      <c r="W2796">
        <v>163067000</v>
      </c>
      <c r="X2796">
        <v>13281000</v>
      </c>
      <c r="AB2796">
        <v>316738000</v>
      </c>
      <c r="AC2796">
        <v>145812000</v>
      </c>
      <c r="AD2796">
        <v>393097000</v>
      </c>
      <c r="AG2796">
        <v>39554000</v>
      </c>
      <c r="AH2796">
        <v>149224000</v>
      </c>
      <c r="AJ2796">
        <v>103456000</v>
      </c>
      <c r="AK2796">
        <v>9600000</v>
      </c>
      <c r="AL2796">
        <v>76629000</v>
      </c>
      <c r="AM2796">
        <v>19947000</v>
      </c>
      <c r="AN2796">
        <v>18954000</v>
      </c>
      <c r="AO2796">
        <v>256000</v>
      </c>
      <c r="AQ2796">
        <v>77231000</v>
      </c>
      <c r="AS2796">
        <v>25789000</v>
      </c>
      <c r="AU2796">
        <v>13209000</v>
      </c>
      <c r="AV2796">
        <v>-46311000</v>
      </c>
      <c r="AY2796">
        <v>1.07</v>
      </c>
      <c r="AZ2796">
        <v>54421500</v>
      </c>
      <c r="BA2796">
        <v>0.69329330402616196</v>
      </c>
      <c r="BB2796">
        <v>39157000</v>
      </c>
      <c r="BC2796">
        <v>39157000</v>
      </c>
      <c r="BD2796">
        <v>0.262404170910845</v>
      </c>
      <c r="BE2796">
        <v>0.51755079611858701</v>
      </c>
      <c r="BG2796">
        <v>0.26506460086849298</v>
      </c>
      <c r="BI2796">
        <v>0.30782877406072701</v>
      </c>
      <c r="BJ2796">
        <v>8.8517932772208194E-2</v>
      </c>
      <c r="BM2796">
        <v>6.4332815096767304E-2</v>
      </c>
      <c r="BO2796">
        <v>152.95703125</v>
      </c>
      <c r="BP2796">
        <v>0.39967007426395301</v>
      </c>
      <c r="BQ2796">
        <v>1.8203867122103199</v>
      </c>
      <c r="BR2796">
        <v>49.600069158878497</v>
      </c>
      <c r="BS2796">
        <v>5.98412568116235E-2</v>
      </c>
      <c r="BU2796">
        <v>1.79287357942527E-7</v>
      </c>
    </row>
    <row r="2797" spans="3:73" x14ac:dyDescent="0.3">
      <c r="C2797">
        <v>95029</v>
      </c>
      <c r="D2797" t="s">
        <v>4334</v>
      </c>
      <c r="E2797" t="s">
        <v>1181</v>
      </c>
      <c r="F2797" t="s">
        <v>3614</v>
      </c>
      <c r="G2797" t="s">
        <v>3697</v>
      </c>
      <c r="H2797" t="s">
        <v>3698</v>
      </c>
      <c r="I2797" t="s">
        <v>4781</v>
      </c>
      <c r="J2797">
        <v>2021</v>
      </c>
      <c r="K2797" t="s">
        <v>4062</v>
      </c>
      <c r="L2797">
        <v>58.975679999999997</v>
      </c>
      <c r="M2797">
        <v>442343000</v>
      </c>
      <c r="N2797">
        <v>328733000</v>
      </c>
      <c r="O2797">
        <v>21044000</v>
      </c>
      <c r="P2797">
        <v>57036000</v>
      </c>
      <c r="Q2797">
        <v>43850000</v>
      </c>
      <c r="S2797">
        <v>73631000</v>
      </c>
      <c r="U2797">
        <v>3264000</v>
      </c>
      <c r="W2797">
        <v>77109000</v>
      </c>
      <c r="X2797">
        <v>12209000</v>
      </c>
      <c r="AB2797">
        <v>363661000</v>
      </c>
      <c r="AC2797">
        <v>145590000</v>
      </c>
      <c r="AD2797">
        <v>438098000</v>
      </c>
      <c r="AG2797">
        <v>63432000</v>
      </c>
      <c r="AH2797">
        <v>168041000</v>
      </c>
      <c r="AJ2797">
        <v>203136000</v>
      </c>
      <c r="AK2797">
        <v>11700000</v>
      </c>
      <c r="AL2797">
        <v>76421000</v>
      </c>
      <c r="AM2797">
        <v>50695000</v>
      </c>
      <c r="AN2797">
        <v>38121000</v>
      </c>
      <c r="AO2797">
        <v>164000</v>
      </c>
      <c r="AQ2797">
        <v>172339000</v>
      </c>
      <c r="AS2797">
        <v>26152000</v>
      </c>
      <c r="AU2797">
        <v>-107537000</v>
      </c>
      <c r="AV2797">
        <v>-63905000</v>
      </c>
      <c r="AY2797">
        <v>2.17</v>
      </c>
      <c r="AZ2797">
        <v>36463500</v>
      </c>
      <c r="BA2797">
        <v>1.2088478407055401</v>
      </c>
      <c r="BB2797">
        <v>88980000</v>
      </c>
      <c r="BC2797">
        <v>88980000</v>
      </c>
      <c r="BD2797">
        <v>0.52951363060205503</v>
      </c>
      <c r="BE2797">
        <v>1.0255770913051001</v>
      </c>
      <c r="BG2797">
        <v>0.37747930564564602</v>
      </c>
      <c r="BI2797">
        <v>0.37988845759964601</v>
      </c>
      <c r="BJ2797">
        <v>-0.63994501341934396</v>
      </c>
      <c r="BM2797">
        <v>6.9625865116251406E-2</v>
      </c>
      <c r="BO2797">
        <v>542.56097560975604</v>
      </c>
      <c r="BP2797">
        <v>0.27291237079977698</v>
      </c>
      <c r="BQ2797">
        <v>3.6945492744037698</v>
      </c>
      <c r="BR2797">
        <v>27.177732718893999</v>
      </c>
      <c r="BS2797">
        <v>0.104825648062344</v>
      </c>
      <c r="BU2797">
        <v>3.5191352825846E-7</v>
      </c>
    </row>
    <row r="2798" spans="3:73" x14ac:dyDescent="0.3">
      <c r="C2798">
        <v>95029</v>
      </c>
      <c r="D2798" t="s">
        <v>4334</v>
      </c>
      <c r="E2798" t="s">
        <v>1181</v>
      </c>
      <c r="F2798" t="s">
        <v>3614</v>
      </c>
      <c r="G2798" t="s">
        <v>3697</v>
      </c>
      <c r="H2798" t="s">
        <v>3698</v>
      </c>
      <c r="I2798" t="s">
        <v>4781</v>
      </c>
      <c r="J2798">
        <v>2020</v>
      </c>
      <c r="K2798" t="s">
        <v>4062</v>
      </c>
      <c r="L2798">
        <v>48.722983999999997</v>
      </c>
      <c r="M2798">
        <v>348258000</v>
      </c>
      <c r="N2798">
        <v>234373000</v>
      </c>
      <c r="O2798">
        <v>20147000</v>
      </c>
      <c r="P2798">
        <v>57876000</v>
      </c>
      <c r="Q2798">
        <v>29077000</v>
      </c>
      <c r="S2798">
        <v>70733000</v>
      </c>
      <c r="W2798">
        <v>81761000</v>
      </c>
      <c r="X2798">
        <v>12796000</v>
      </c>
      <c r="AB2798">
        <v>264699000</v>
      </c>
      <c r="AC2798">
        <v>145590000</v>
      </c>
      <c r="AD2798">
        <v>342615000</v>
      </c>
      <c r="AG2798">
        <v>64195000</v>
      </c>
      <c r="AH2798">
        <v>169260000</v>
      </c>
      <c r="AJ2798">
        <v>119148000</v>
      </c>
      <c r="AK2798">
        <v>8000000</v>
      </c>
      <c r="AL2798">
        <v>72293000</v>
      </c>
      <c r="AM2798">
        <v>30583000</v>
      </c>
      <c r="AN2798">
        <v>31713000</v>
      </c>
      <c r="AO2798">
        <v>191000</v>
      </c>
      <c r="AQ2798">
        <v>143806000</v>
      </c>
      <c r="AS2798">
        <v>27576000</v>
      </c>
      <c r="AU2798">
        <v>-43886000</v>
      </c>
      <c r="AV2798">
        <v>-115193000</v>
      </c>
      <c r="AY2798">
        <v>1.81</v>
      </c>
      <c r="AZ2798">
        <v>28689000</v>
      </c>
      <c r="BA2798">
        <v>0.70393477490251699</v>
      </c>
      <c r="BB2798">
        <v>62487000</v>
      </c>
      <c r="BC2798">
        <v>62487000</v>
      </c>
      <c r="BD2798">
        <v>0.36917759659695099</v>
      </c>
      <c r="BE2798">
        <v>0.84961597542242695</v>
      </c>
      <c r="BG2798">
        <v>0.37926858088148402</v>
      </c>
      <c r="BI2798">
        <v>0.48601898592422899</v>
      </c>
      <c r="BJ2798">
        <v>-0.25928157863641699</v>
      </c>
      <c r="BM2798">
        <v>4.72645633935957E-2</v>
      </c>
      <c r="BO2798">
        <v>327.15706806282702</v>
      </c>
      <c r="BP2798">
        <v>0.24641332664717899</v>
      </c>
      <c r="BQ2798">
        <v>2.5109281931483198</v>
      </c>
      <c r="BR2798">
        <v>26.918775690607699</v>
      </c>
      <c r="BS2798">
        <v>0.11980778166899</v>
      </c>
      <c r="BU2798">
        <v>3.3316559956781101E-7</v>
      </c>
    </row>
    <row r="2799" spans="3:73" x14ac:dyDescent="0.3">
      <c r="C2799">
        <v>95029</v>
      </c>
      <c r="D2799" t="s">
        <v>4334</v>
      </c>
      <c r="E2799" t="s">
        <v>1181</v>
      </c>
      <c r="F2799" t="s">
        <v>3614</v>
      </c>
      <c r="G2799" t="s">
        <v>3697</v>
      </c>
      <c r="H2799" t="s">
        <v>3698</v>
      </c>
      <c r="I2799" t="s">
        <v>4781</v>
      </c>
      <c r="J2799">
        <v>2019</v>
      </c>
      <c r="K2799" t="s">
        <v>4062</v>
      </c>
      <c r="L2799">
        <v>35.939039999999999</v>
      </c>
      <c r="M2799">
        <v>348961000</v>
      </c>
      <c r="N2799">
        <v>249316000</v>
      </c>
      <c r="O2799">
        <v>35420000</v>
      </c>
      <c r="P2799">
        <v>52640000</v>
      </c>
      <c r="Q2799">
        <v>28301000</v>
      </c>
      <c r="S2799">
        <v>73914000</v>
      </c>
      <c r="W2799">
        <v>61244000</v>
      </c>
      <c r="X2799">
        <v>8339000</v>
      </c>
      <c r="AB2799">
        <v>285458000</v>
      </c>
      <c r="AC2799">
        <v>145590000</v>
      </c>
      <c r="AD2799">
        <v>368205000</v>
      </c>
      <c r="AG2799">
        <v>24782000</v>
      </c>
      <c r="AH2799">
        <v>105139000</v>
      </c>
      <c r="AJ2799">
        <v>39375000</v>
      </c>
      <c r="AK2799">
        <v>8200000</v>
      </c>
      <c r="AL2799">
        <v>60173000</v>
      </c>
      <c r="AM2799">
        <v>10736000</v>
      </c>
      <c r="AN2799">
        <v>8208000</v>
      </c>
      <c r="AO2799">
        <v>192000</v>
      </c>
      <c r="AQ2799">
        <v>49587000</v>
      </c>
      <c r="AS2799">
        <v>29331000</v>
      </c>
      <c r="AU2799">
        <v>-35444000</v>
      </c>
      <c r="AV2799">
        <v>-17215000</v>
      </c>
      <c r="AY2799">
        <v>0.47</v>
      </c>
      <c r="AZ2799">
        <v>29860500</v>
      </c>
      <c r="BA2799">
        <v>0.37450422773661501</v>
      </c>
      <c r="BB2799">
        <v>19136000</v>
      </c>
      <c r="BC2799">
        <v>19136000</v>
      </c>
      <c r="BD2799">
        <v>0.182006676875375</v>
      </c>
      <c r="BE2799">
        <v>0.47163279087683901</v>
      </c>
      <c r="BG2799">
        <v>0.23570701642587399</v>
      </c>
      <c r="BI2799">
        <v>0.30129154833921301</v>
      </c>
      <c r="BJ2799">
        <v>-0.33711562788308802</v>
      </c>
      <c r="BM2799">
        <v>7.7991991554038007E-2</v>
      </c>
      <c r="BO2799">
        <v>99.6666666666667</v>
      </c>
      <c r="BP2799">
        <v>0.57834236823199003</v>
      </c>
      <c r="BQ2799">
        <v>3.60876167461302</v>
      </c>
      <c r="BR2799">
        <v>76.4660425531915</v>
      </c>
      <c r="BS2799">
        <v>2.87537921515599E-2</v>
      </c>
      <c r="BU2799">
        <v>5.91727988005241E-8</v>
      </c>
    </row>
    <row r="2800" spans="3:73" x14ac:dyDescent="0.3">
      <c r="C2800">
        <v>95029</v>
      </c>
      <c r="D2800" t="s">
        <v>4334</v>
      </c>
      <c r="E2800" t="s">
        <v>1181</v>
      </c>
      <c r="F2800" t="s">
        <v>3614</v>
      </c>
      <c r="G2800" t="s">
        <v>3697</v>
      </c>
      <c r="H2800" t="s">
        <v>3698</v>
      </c>
      <c r="I2800" t="s">
        <v>4781</v>
      </c>
      <c r="J2800">
        <v>2018</v>
      </c>
      <c r="K2800" t="s">
        <v>4062</v>
      </c>
      <c r="L2800">
        <v>39.89799</v>
      </c>
      <c r="M2800">
        <v>335532000</v>
      </c>
      <c r="N2800">
        <v>232189000</v>
      </c>
      <c r="O2800">
        <v>38492000</v>
      </c>
      <c r="P2800">
        <v>45031000</v>
      </c>
      <c r="Q2800">
        <v>31420000</v>
      </c>
      <c r="S2800">
        <v>82711000</v>
      </c>
      <c r="W2800">
        <v>71191000</v>
      </c>
      <c r="X2800">
        <v>11675000</v>
      </c>
      <c r="Y2800">
        <v>6950000</v>
      </c>
      <c r="AB2800">
        <v>264242000</v>
      </c>
      <c r="AC2800">
        <v>143595000</v>
      </c>
      <c r="AD2800">
        <v>350423000</v>
      </c>
      <c r="AE2800">
        <v>24123000</v>
      </c>
      <c r="AG2800">
        <v>33848000</v>
      </c>
      <c r="AH2800">
        <v>121121000</v>
      </c>
      <c r="AJ2800">
        <v>67009000</v>
      </c>
      <c r="AK2800">
        <v>8500000</v>
      </c>
      <c r="AL2800">
        <v>67349000</v>
      </c>
      <c r="AM2800">
        <v>17781000</v>
      </c>
      <c r="AN2800">
        <v>12274000</v>
      </c>
      <c r="AO2800">
        <v>330000</v>
      </c>
      <c r="AQ2800">
        <v>119812000</v>
      </c>
      <c r="AS2800">
        <v>31972000</v>
      </c>
      <c r="AU2800">
        <v>-124790000</v>
      </c>
      <c r="AV2800">
        <v>-20017000</v>
      </c>
      <c r="AY2800">
        <v>0.7</v>
      </c>
      <c r="AZ2800">
        <v>35567000</v>
      </c>
      <c r="BA2800">
        <v>0.55324014828147094</v>
      </c>
      <c r="BB2800">
        <v>30385000</v>
      </c>
      <c r="BC2800">
        <v>30385000</v>
      </c>
      <c r="BD2800">
        <v>0.25086483764169698</v>
      </c>
      <c r="BE2800">
        <v>0.98919262555626197</v>
      </c>
      <c r="BG2800">
        <v>0.27945608110897402</v>
      </c>
      <c r="BI2800">
        <v>0.360981962972235</v>
      </c>
      <c r="BJ2800">
        <v>-1.03029202202756</v>
      </c>
      <c r="BM2800">
        <v>7.01777561281694E-2</v>
      </c>
      <c r="BO2800">
        <v>92.075757575757606</v>
      </c>
      <c r="BP2800">
        <v>0.54068632270933104</v>
      </c>
      <c r="BQ2800">
        <v>2.8201458049472499</v>
      </c>
      <c r="BR2800">
        <v>56.997128571428597</v>
      </c>
      <c r="BS2800">
        <v>4.6449845217641401E-2</v>
      </c>
      <c r="BU2800">
        <v>1.0569323953043E-7</v>
      </c>
    </row>
    <row r="2801" spans="3:73" x14ac:dyDescent="0.3">
      <c r="C2801">
        <v>95029</v>
      </c>
      <c r="D2801" t="s">
        <v>4334</v>
      </c>
      <c r="E2801" t="s">
        <v>1181</v>
      </c>
      <c r="F2801" t="s">
        <v>3614</v>
      </c>
      <c r="G2801" t="s">
        <v>3697</v>
      </c>
      <c r="H2801" t="s">
        <v>3698</v>
      </c>
      <c r="I2801" t="s">
        <v>4781</v>
      </c>
      <c r="J2801">
        <v>2017</v>
      </c>
      <c r="K2801" t="s">
        <v>4062</v>
      </c>
      <c r="L2801">
        <v>37.582388000000002</v>
      </c>
      <c r="M2801">
        <v>284318000</v>
      </c>
      <c r="N2801">
        <v>166784000</v>
      </c>
      <c r="O2801">
        <v>63487000</v>
      </c>
      <c r="P2801">
        <v>60082000</v>
      </c>
      <c r="Q2801">
        <v>39714000</v>
      </c>
      <c r="S2801">
        <v>103795000</v>
      </c>
      <c r="W2801">
        <v>52677000</v>
      </c>
      <c r="X2801">
        <v>8758000</v>
      </c>
      <c r="AB2801">
        <v>230149000</v>
      </c>
      <c r="AC2801">
        <v>143595000</v>
      </c>
      <c r="AD2801">
        <v>321323000</v>
      </c>
      <c r="AE2801">
        <v>24092000</v>
      </c>
      <c r="AG2801">
        <v>33094000</v>
      </c>
      <c r="AJ2801">
        <v>76349000</v>
      </c>
      <c r="AK2801">
        <v>9800000</v>
      </c>
      <c r="AL2801">
        <v>77659000</v>
      </c>
      <c r="AM2801">
        <v>25504000</v>
      </c>
      <c r="AN2801">
        <v>10350000</v>
      </c>
      <c r="AO2801">
        <v>152000</v>
      </c>
      <c r="AQ2801">
        <v>101191000</v>
      </c>
      <c r="AS2801">
        <v>34264000</v>
      </c>
      <c r="AU2801">
        <v>-33593000</v>
      </c>
      <c r="AV2801">
        <v>-91237000</v>
      </c>
      <c r="AY2801">
        <v>0.59</v>
      </c>
      <c r="BB2801">
        <v>36006000</v>
      </c>
      <c r="BC2801">
        <v>36006000</v>
      </c>
      <c r="BO2801">
        <v>236.88157894736801</v>
      </c>
      <c r="BP2801">
        <v>1.2052129012662101</v>
      </c>
      <c r="BQ2801">
        <v>2.4122482297776999</v>
      </c>
      <c r="BR2801">
        <v>63.698962711864397</v>
      </c>
      <c r="BS2801">
        <v>4.4970866699399099E-2</v>
      </c>
      <c r="BU2801">
        <v>9.6344580771587106E-8</v>
      </c>
    </row>
    <row r="2802" spans="3:73" x14ac:dyDescent="0.3">
      <c r="C2802">
        <v>1092796</v>
      </c>
      <c r="D2802" t="s">
        <v>4449</v>
      </c>
      <c r="E2802" t="s">
        <v>2001</v>
      </c>
      <c r="F2802" t="s">
        <v>3614</v>
      </c>
      <c r="G2802" t="s">
        <v>3697</v>
      </c>
      <c r="H2802" t="s">
        <v>3698</v>
      </c>
      <c r="I2802" t="s">
        <v>4782</v>
      </c>
      <c r="J2802">
        <v>2026</v>
      </c>
      <c r="K2802" t="s">
        <v>4062</v>
      </c>
      <c r="L2802">
        <v>12.746487</v>
      </c>
    </row>
    <row r="2803" spans="3:73" x14ac:dyDescent="0.3">
      <c r="C2803">
        <v>1092796</v>
      </c>
      <c r="D2803" t="s">
        <v>4449</v>
      </c>
      <c r="E2803" t="s">
        <v>2001</v>
      </c>
      <c r="F2803" t="s">
        <v>3614</v>
      </c>
      <c r="G2803" t="s">
        <v>3697</v>
      </c>
      <c r="H2803" t="s">
        <v>3698</v>
      </c>
      <c r="I2803" t="s">
        <v>4782</v>
      </c>
      <c r="J2803">
        <v>2025</v>
      </c>
      <c r="K2803" t="s">
        <v>4062</v>
      </c>
      <c r="L2803">
        <v>8.9528979999999994</v>
      </c>
      <c r="M2803">
        <v>559612000</v>
      </c>
      <c r="N2803">
        <v>277265000</v>
      </c>
      <c r="O2803">
        <v>25231000</v>
      </c>
      <c r="P2803">
        <v>55868000</v>
      </c>
      <c r="T2803">
        <v>2409000</v>
      </c>
      <c r="U2803">
        <v>19024000</v>
      </c>
      <c r="V2803">
        <v>187158000</v>
      </c>
      <c r="W2803">
        <v>66640000</v>
      </c>
      <c r="X2803">
        <v>26887000</v>
      </c>
      <c r="AB2803">
        <v>372454000</v>
      </c>
      <c r="AC2803">
        <v>458312000</v>
      </c>
      <c r="AD2803">
        <v>532615000</v>
      </c>
      <c r="AE2803">
        <v>76000</v>
      </c>
      <c r="AF2803">
        <v>44111461</v>
      </c>
      <c r="AG2803">
        <v>127183000</v>
      </c>
      <c r="AJ2803">
        <v>23884000</v>
      </c>
      <c r="AK2803">
        <v>9567000</v>
      </c>
      <c r="AL2803">
        <v>103299000</v>
      </c>
      <c r="AM2803">
        <v>5820000</v>
      </c>
      <c r="AN2803">
        <v>13425000</v>
      </c>
      <c r="AP2803">
        <v>31845000</v>
      </c>
      <c r="AQ2803">
        <v>-7223000</v>
      </c>
      <c r="AU2803">
        <v>-19173000</v>
      </c>
      <c r="AV2803">
        <v>-9212000</v>
      </c>
      <c r="AW2803">
        <v>23096000</v>
      </c>
      <c r="AY2803">
        <v>0.3</v>
      </c>
      <c r="BN2803">
        <v>0.334442435115759</v>
      </c>
      <c r="BP2803">
        <v>0.37861644657863103</v>
      </c>
      <c r="BR2803">
        <v>29.8429933333333</v>
      </c>
      <c r="BS2803">
        <v>3.6044719616382198E-2</v>
      </c>
      <c r="BT2803">
        <v>2579723.3476802702</v>
      </c>
      <c r="BU2803">
        <v>7.2112781712640997E-9</v>
      </c>
    </row>
    <row r="2804" spans="3:73" x14ac:dyDescent="0.3">
      <c r="C2804">
        <v>1092796</v>
      </c>
      <c r="D2804" t="s">
        <v>4449</v>
      </c>
      <c r="E2804" t="s">
        <v>2001</v>
      </c>
      <c r="F2804" t="s">
        <v>3614</v>
      </c>
      <c r="G2804" t="s">
        <v>3697</v>
      </c>
      <c r="H2804" t="s">
        <v>3698</v>
      </c>
      <c r="I2804" t="s">
        <v>4782</v>
      </c>
      <c r="J2804">
        <v>2024</v>
      </c>
      <c r="K2804" t="s">
        <v>4062</v>
      </c>
      <c r="L2804">
        <v>12.81537</v>
      </c>
      <c r="M2804">
        <v>577996000</v>
      </c>
      <c r="N2804">
        <v>287878000</v>
      </c>
      <c r="O2804">
        <v>60839000</v>
      </c>
      <c r="P2804">
        <v>59071000</v>
      </c>
      <c r="T2804">
        <v>2598000</v>
      </c>
      <c r="U2804">
        <v>19024000</v>
      </c>
      <c r="V2804">
        <v>179836000</v>
      </c>
      <c r="W2804">
        <v>96700000</v>
      </c>
      <c r="X2804">
        <v>41831000</v>
      </c>
      <c r="AB2804">
        <v>398160000</v>
      </c>
      <c r="AC2804">
        <v>432642000</v>
      </c>
      <c r="AD2804">
        <v>540660000</v>
      </c>
      <c r="AE2804">
        <v>75000</v>
      </c>
      <c r="AF2804">
        <v>45561569</v>
      </c>
      <c r="AG2804">
        <v>158093000</v>
      </c>
      <c r="AJ2804">
        <v>44779000</v>
      </c>
      <c r="AK2804">
        <v>7266000</v>
      </c>
      <c r="AL2804">
        <v>113314000</v>
      </c>
      <c r="AM2804">
        <v>9787000</v>
      </c>
      <c r="AN2804">
        <v>39609000</v>
      </c>
      <c r="AP2804">
        <v>32558000</v>
      </c>
      <c r="AQ2804">
        <v>106739000</v>
      </c>
      <c r="AU2804">
        <v>-81490000</v>
      </c>
      <c r="AV2804">
        <v>-17966000</v>
      </c>
      <c r="AW2804">
        <v>22020000</v>
      </c>
      <c r="AY2804">
        <v>0.86</v>
      </c>
      <c r="BN2804">
        <v>0.31113710129481897</v>
      </c>
      <c r="BP2804">
        <v>0.62915201654601904</v>
      </c>
      <c r="BR2804">
        <v>14.901593023255799</v>
      </c>
      <c r="BS2804">
        <v>9.9480108499095804E-2</v>
      </c>
      <c r="BT2804">
        <v>1718249.25850756</v>
      </c>
      <c r="BU2804">
        <v>2.7680375226039799E-8</v>
      </c>
    </row>
    <row r="2805" spans="3:73" x14ac:dyDescent="0.3">
      <c r="C2805">
        <v>1092796</v>
      </c>
      <c r="D2805" t="s">
        <v>4449</v>
      </c>
      <c r="E2805" t="s">
        <v>2001</v>
      </c>
      <c r="F2805" t="s">
        <v>3614</v>
      </c>
      <c r="G2805" t="s">
        <v>3697</v>
      </c>
      <c r="H2805" t="s">
        <v>3698</v>
      </c>
      <c r="I2805" t="s">
        <v>4782</v>
      </c>
      <c r="J2805">
        <v>2023</v>
      </c>
      <c r="K2805" t="s">
        <v>4062</v>
      </c>
      <c r="L2805">
        <v>10.711016000000001</v>
      </c>
      <c r="M2805">
        <v>541294000</v>
      </c>
      <c r="N2805">
        <v>291920000</v>
      </c>
      <c r="O2805">
        <v>53556000</v>
      </c>
      <c r="P2805">
        <v>55153000</v>
      </c>
      <c r="T2805">
        <v>3588000</v>
      </c>
      <c r="U2805">
        <v>19024000</v>
      </c>
      <c r="V2805">
        <v>156671000</v>
      </c>
      <c r="W2805">
        <v>87213000</v>
      </c>
      <c r="X2805">
        <v>36795000</v>
      </c>
      <c r="AB2805">
        <v>384623000</v>
      </c>
      <c r="AC2805">
        <v>422375000</v>
      </c>
      <c r="AD2805">
        <v>523184000</v>
      </c>
      <c r="AE2805">
        <v>75000</v>
      </c>
      <c r="AF2805">
        <v>45988930</v>
      </c>
      <c r="AG2805">
        <v>154537000</v>
      </c>
      <c r="AJ2805">
        <v>48407000</v>
      </c>
      <c r="AK2805">
        <v>7550000</v>
      </c>
      <c r="AL2805">
        <v>106130000</v>
      </c>
      <c r="AM2805">
        <v>11350000</v>
      </c>
      <c r="AN2805">
        <v>36876000</v>
      </c>
      <c r="AP2805">
        <v>31436000</v>
      </c>
      <c r="AQ2805">
        <v>16732000</v>
      </c>
      <c r="AU2805">
        <v>-89781000</v>
      </c>
      <c r="AV2805">
        <v>5877000</v>
      </c>
      <c r="AW2805">
        <v>18333000</v>
      </c>
      <c r="AY2805">
        <v>0.8</v>
      </c>
      <c r="BN2805">
        <v>0.28943790250769502</v>
      </c>
      <c r="BP2805">
        <v>0.61408276289085295</v>
      </c>
      <c r="BR2805">
        <v>13.388769999999999</v>
      </c>
      <c r="BS2805">
        <v>9.5875701661107093E-2</v>
      </c>
      <c r="BT2805">
        <v>1711602.3353900299</v>
      </c>
      <c r="BU2805">
        <v>2.2278472166251101E-8</v>
      </c>
    </row>
    <row r="2806" spans="3:73" x14ac:dyDescent="0.3">
      <c r="C2806">
        <v>1092796</v>
      </c>
      <c r="D2806" t="s">
        <v>4449</v>
      </c>
      <c r="E2806" t="s">
        <v>2001</v>
      </c>
      <c r="F2806" t="s">
        <v>3614</v>
      </c>
      <c r="G2806" t="s">
        <v>3697</v>
      </c>
      <c r="H2806" t="s">
        <v>3698</v>
      </c>
      <c r="I2806" t="s">
        <v>4782</v>
      </c>
      <c r="J2806">
        <v>2022</v>
      </c>
      <c r="K2806" t="s">
        <v>4062</v>
      </c>
      <c r="L2806">
        <v>11.755242000000001</v>
      </c>
      <c r="M2806">
        <v>497476000</v>
      </c>
      <c r="N2806">
        <v>327597000</v>
      </c>
      <c r="O2806">
        <v>120728000</v>
      </c>
      <c r="P2806">
        <v>62695000</v>
      </c>
      <c r="T2806">
        <v>3608000</v>
      </c>
      <c r="U2806">
        <v>19024000</v>
      </c>
      <c r="V2806">
        <v>136962000</v>
      </c>
      <c r="W2806">
        <v>88949000</v>
      </c>
      <c r="X2806">
        <v>30042000</v>
      </c>
      <c r="AB2806">
        <v>360514000</v>
      </c>
      <c r="AC2806">
        <v>422375000</v>
      </c>
      <c r="AD2806">
        <v>504640000</v>
      </c>
      <c r="AE2806">
        <v>75000</v>
      </c>
      <c r="AF2806">
        <v>45601069</v>
      </c>
      <c r="AG2806">
        <v>374564000</v>
      </c>
      <c r="AJ2806">
        <v>251653000</v>
      </c>
      <c r="AK2806">
        <v>7262000</v>
      </c>
      <c r="AL2806">
        <v>122911000</v>
      </c>
      <c r="AM2806">
        <v>57892000</v>
      </c>
      <c r="AN2806">
        <v>194494000</v>
      </c>
      <c r="AP2806">
        <v>30073000</v>
      </c>
      <c r="AQ2806">
        <v>137814000</v>
      </c>
      <c r="AU2806">
        <v>-24116000</v>
      </c>
      <c r="AV2806">
        <v>-105987000</v>
      </c>
      <c r="AW2806">
        <v>15035000</v>
      </c>
      <c r="AY2806">
        <v>4.12</v>
      </c>
      <c r="BN2806">
        <v>0.275313783981539</v>
      </c>
      <c r="BP2806">
        <v>1.3572721447121401</v>
      </c>
      <c r="BR2806">
        <v>2.8532140776699002</v>
      </c>
      <c r="BS2806">
        <v>0.53949083808118403</v>
      </c>
      <c r="BT2806">
        <v>1279003.8690824099</v>
      </c>
      <c r="BU2806">
        <v>1.3434040575400701E-7</v>
      </c>
    </row>
    <row r="2807" spans="3:73" x14ac:dyDescent="0.3">
      <c r="C2807">
        <v>1092796</v>
      </c>
      <c r="D2807" t="s">
        <v>4449</v>
      </c>
      <c r="E2807" t="s">
        <v>2001</v>
      </c>
      <c r="F2807" t="s">
        <v>3614</v>
      </c>
      <c r="G2807" t="s">
        <v>3697</v>
      </c>
      <c r="H2807" t="s">
        <v>3698</v>
      </c>
      <c r="I2807" t="s">
        <v>4782</v>
      </c>
      <c r="J2807">
        <v>2021</v>
      </c>
      <c r="K2807" t="s">
        <v>4062</v>
      </c>
      <c r="L2807">
        <v>18.399387000000001</v>
      </c>
      <c r="M2807">
        <v>446388000</v>
      </c>
      <c r="N2807">
        <v>268253000</v>
      </c>
      <c r="O2807">
        <v>113017000</v>
      </c>
      <c r="P2807">
        <v>67442000</v>
      </c>
      <c r="T2807">
        <v>4417000</v>
      </c>
      <c r="U2807">
        <v>19024000</v>
      </c>
      <c r="V2807">
        <v>180004000</v>
      </c>
      <c r="W2807">
        <v>125655000</v>
      </c>
      <c r="X2807">
        <v>57337000</v>
      </c>
      <c r="AB2807">
        <v>266384000</v>
      </c>
      <c r="AC2807">
        <v>332375000</v>
      </c>
      <c r="AD2807">
        <v>325181000</v>
      </c>
      <c r="AE2807">
        <v>74000</v>
      </c>
      <c r="AF2807">
        <v>49937329</v>
      </c>
      <c r="AG2807">
        <v>448983000</v>
      </c>
      <c r="AJ2807">
        <v>319632000</v>
      </c>
      <c r="AK2807">
        <v>7480000</v>
      </c>
      <c r="AL2807">
        <v>129351000</v>
      </c>
      <c r="AM2807">
        <v>74394000</v>
      </c>
      <c r="AN2807">
        <v>252049000</v>
      </c>
      <c r="AP2807">
        <v>31575000</v>
      </c>
      <c r="AQ2807">
        <v>315334000</v>
      </c>
      <c r="AU2807">
        <v>-23404000</v>
      </c>
      <c r="AV2807">
        <v>-303924000</v>
      </c>
      <c r="AW2807">
        <v>8223000</v>
      </c>
      <c r="AY2807">
        <v>4.62</v>
      </c>
      <c r="BN2807">
        <v>0.403245606960761</v>
      </c>
      <c r="BP2807">
        <v>0.89942302335760604</v>
      </c>
      <c r="BR2807">
        <v>3.9825512987013001</v>
      </c>
      <c r="BS2807">
        <v>0.94618670791038495</v>
      </c>
      <c r="BT2807">
        <v>446917.06305215502</v>
      </c>
      <c r="BU2807">
        <v>3.1910763386689899E-7</v>
      </c>
    </row>
    <row r="2808" spans="3:73" x14ac:dyDescent="0.3">
      <c r="C2808">
        <v>1092796</v>
      </c>
      <c r="D2808" t="s">
        <v>4449</v>
      </c>
      <c r="E2808" t="s">
        <v>2001</v>
      </c>
      <c r="F2808" t="s">
        <v>3614</v>
      </c>
      <c r="G2808" t="s">
        <v>3697</v>
      </c>
      <c r="H2808" t="s">
        <v>3698</v>
      </c>
      <c r="I2808" t="s">
        <v>4782</v>
      </c>
      <c r="J2808">
        <v>2020</v>
      </c>
      <c r="K2808" t="s">
        <v>4062</v>
      </c>
      <c r="L2808">
        <v>13.313943</v>
      </c>
      <c r="M2808">
        <v>728961000</v>
      </c>
      <c r="N2808">
        <v>395851000</v>
      </c>
      <c r="O2808">
        <v>125398000</v>
      </c>
      <c r="P2808">
        <v>93433000</v>
      </c>
      <c r="S2808">
        <v>157417000</v>
      </c>
      <c r="T2808">
        <v>73754000</v>
      </c>
      <c r="U2808">
        <v>83605000</v>
      </c>
      <c r="V2808">
        <v>341843000</v>
      </c>
      <c r="W2808">
        <v>129971000</v>
      </c>
      <c r="X2808">
        <v>39196000</v>
      </c>
      <c r="AB2808">
        <v>387118000</v>
      </c>
      <c r="AC2808">
        <v>222375000</v>
      </c>
      <c r="AD2808">
        <v>341716000</v>
      </c>
      <c r="AE2808">
        <v>74000</v>
      </c>
      <c r="AF2808">
        <v>55359928</v>
      </c>
      <c r="AG2808">
        <v>81342000</v>
      </c>
      <c r="AJ2808">
        <v>-48819000</v>
      </c>
      <c r="AK2808">
        <v>12362000</v>
      </c>
      <c r="AL2808">
        <v>283524000</v>
      </c>
      <c r="AM2808">
        <v>1281000</v>
      </c>
      <c r="AN2808">
        <v>-66146000</v>
      </c>
      <c r="AP2808">
        <v>54058000</v>
      </c>
      <c r="AQ2808">
        <v>94961000</v>
      </c>
      <c r="AU2808">
        <v>-13958000</v>
      </c>
      <c r="AV2808">
        <v>3380000</v>
      </c>
      <c r="AY2808">
        <v>-1.19</v>
      </c>
      <c r="BN2808">
        <v>0.46894552657823901</v>
      </c>
      <c r="BP2808">
        <v>0.96481522801240305</v>
      </c>
      <c r="BR2808">
        <v>-11.188187394958</v>
      </c>
      <c r="BS2808">
        <v>-0.17086779741577501</v>
      </c>
      <c r="BU2808">
        <v>-4.0927035606714203E-8</v>
      </c>
    </row>
    <row r="2809" spans="3:73" x14ac:dyDescent="0.3">
      <c r="C2809">
        <v>1092796</v>
      </c>
      <c r="D2809" t="s">
        <v>4449</v>
      </c>
      <c r="E2809" t="s">
        <v>2001</v>
      </c>
      <c r="F2809" t="s">
        <v>3614</v>
      </c>
      <c r="G2809" t="s">
        <v>3697</v>
      </c>
      <c r="H2809" t="s">
        <v>3698</v>
      </c>
      <c r="I2809" t="s">
        <v>4782</v>
      </c>
      <c r="J2809">
        <v>2019</v>
      </c>
      <c r="K2809" t="s">
        <v>4062</v>
      </c>
      <c r="L2809">
        <v>7.1503329999999998</v>
      </c>
      <c r="M2809">
        <v>766789000</v>
      </c>
      <c r="N2809">
        <v>298684000</v>
      </c>
      <c r="O2809">
        <v>41015000</v>
      </c>
      <c r="P2809">
        <v>84907000</v>
      </c>
      <c r="S2809">
        <v>183268000</v>
      </c>
      <c r="T2809">
        <v>91840000</v>
      </c>
      <c r="U2809">
        <v>182269000</v>
      </c>
      <c r="V2809">
        <v>322345000</v>
      </c>
      <c r="W2809">
        <v>111283000</v>
      </c>
      <c r="X2809">
        <v>35584000</v>
      </c>
      <c r="AB2809">
        <v>444444000</v>
      </c>
      <c r="AC2809">
        <v>222375000</v>
      </c>
      <c r="AD2809">
        <v>402946000</v>
      </c>
      <c r="AE2809">
        <v>73000</v>
      </c>
      <c r="AF2809">
        <v>54696762</v>
      </c>
      <c r="AG2809">
        <v>63364000</v>
      </c>
      <c r="AJ2809">
        <v>38056000</v>
      </c>
      <c r="AK2809">
        <v>12866000</v>
      </c>
      <c r="AL2809">
        <v>188175000</v>
      </c>
      <c r="AM2809">
        <v>10328000</v>
      </c>
      <c r="AN2809">
        <v>9825000</v>
      </c>
      <c r="AP2809">
        <v>53859000</v>
      </c>
      <c r="AQ2809">
        <v>57450000</v>
      </c>
      <c r="AU2809">
        <v>-34827000</v>
      </c>
      <c r="AV2809">
        <v>-30468000</v>
      </c>
      <c r="AY2809">
        <v>0.18</v>
      </c>
      <c r="BN2809">
        <v>0.42038292150774198</v>
      </c>
      <c r="BP2809">
        <v>0.368564830207669</v>
      </c>
      <c r="BR2809">
        <v>39.724072222222198</v>
      </c>
      <c r="BS2809">
        <v>2.2106272106272098E-2</v>
      </c>
      <c r="BU2809">
        <v>2.89588776088776E-9</v>
      </c>
    </row>
    <row r="2810" spans="3:73" x14ac:dyDescent="0.3">
      <c r="C2810">
        <v>1092796</v>
      </c>
      <c r="D2810" t="s">
        <v>4449</v>
      </c>
      <c r="E2810" t="s">
        <v>2001</v>
      </c>
      <c r="F2810" t="s">
        <v>3614</v>
      </c>
      <c r="G2810" t="s">
        <v>3697</v>
      </c>
      <c r="H2810" t="s">
        <v>3698</v>
      </c>
      <c r="I2810" t="s">
        <v>4782</v>
      </c>
      <c r="J2810">
        <v>2018</v>
      </c>
      <c r="K2810" t="s">
        <v>4062</v>
      </c>
      <c r="L2810">
        <v>9.9920270000000002</v>
      </c>
      <c r="M2810">
        <v>745060000</v>
      </c>
      <c r="N2810">
        <v>270364000</v>
      </c>
      <c r="O2810">
        <v>48860000</v>
      </c>
      <c r="P2810">
        <v>56676000</v>
      </c>
      <c r="S2810">
        <v>159125000</v>
      </c>
      <c r="T2810">
        <v>112760000</v>
      </c>
      <c r="U2810">
        <v>191287000</v>
      </c>
      <c r="V2810">
        <v>322912000</v>
      </c>
      <c r="W2810">
        <v>100682000</v>
      </c>
      <c r="X2810">
        <v>33617000</v>
      </c>
      <c r="AB2810">
        <v>422148000</v>
      </c>
      <c r="AC2810">
        <v>222375000</v>
      </c>
      <c r="AD2810">
        <v>389146000</v>
      </c>
      <c r="AE2810">
        <v>72000</v>
      </c>
      <c r="AF2810">
        <v>54266843</v>
      </c>
      <c r="AG2810">
        <v>57404000</v>
      </c>
      <c r="AJ2810">
        <v>27048000</v>
      </c>
      <c r="AK2810">
        <v>11361000</v>
      </c>
      <c r="AL2810">
        <v>168704000</v>
      </c>
      <c r="AM2810">
        <v>-2511000</v>
      </c>
      <c r="AN2810">
        <v>7664000</v>
      </c>
      <c r="AP2810">
        <v>52075000</v>
      </c>
      <c r="AQ2810">
        <v>61643000</v>
      </c>
      <c r="AU2810">
        <v>-42164000</v>
      </c>
      <c r="AV2810">
        <v>-32168000</v>
      </c>
      <c r="AY2810">
        <v>0.14000000000000001</v>
      </c>
      <c r="BN2810">
        <v>0.43340402115265902</v>
      </c>
      <c r="BP2810">
        <v>0.48529032001748101</v>
      </c>
      <c r="BR2810">
        <v>71.371621428571402</v>
      </c>
      <c r="BS2810">
        <v>1.8154770364895701E-2</v>
      </c>
      <c r="BU2810">
        <v>3.31372831329297E-9</v>
      </c>
    </row>
    <row r="2811" spans="3:73" x14ac:dyDescent="0.3">
      <c r="C2811">
        <v>1092796</v>
      </c>
      <c r="D2811" t="s">
        <v>4449</v>
      </c>
      <c r="E2811" t="s">
        <v>2001</v>
      </c>
      <c r="F2811" t="s">
        <v>3614</v>
      </c>
      <c r="G2811" t="s">
        <v>3697</v>
      </c>
      <c r="H2811" t="s">
        <v>3698</v>
      </c>
      <c r="I2811" t="s">
        <v>4782</v>
      </c>
      <c r="J2811">
        <v>2017</v>
      </c>
      <c r="K2811" t="s">
        <v>4062</v>
      </c>
      <c r="L2811">
        <v>14.797665</v>
      </c>
      <c r="M2811">
        <v>788036000</v>
      </c>
      <c r="N2811">
        <v>318441000</v>
      </c>
      <c r="O2811">
        <v>61549000</v>
      </c>
      <c r="P2811">
        <v>108444000</v>
      </c>
      <c r="S2811">
        <v>149685000</v>
      </c>
      <c r="T2811">
        <v>141317000</v>
      </c>
      <c r="U2811">
        <v>169017000</v>
      </c>
      <c r="V2811">
        <v>394874000</v>
      </c>
      <c r="W2811">
        <v>151245000</v>
      </c>
      <c r="X2811">
        <v>53447000</v>
      </c>
      <c r="AB2811">
        <v>393162000</v>
      </c>
      <c r="AC2811">
        <v>222375000</v>
      </c>
      <c r="AD2811">
        <v>369164000</v>
      </c>
      <c r="AE2811">
        <v>72000</v>
      </c>
      <c r="AF2811">
        <v>53850426</v>
      </c>
      <c r="AG2811">
        <v>90787000</v>
      </c>
      <c r="AJ2811">
        <v>199939000</v>
      </c>
      <c r="AK2811">
        <v>10238000</v>
      </c>
      <c r="AL2811">
        <v>175333000</v>
      </c>
      <c r="AM2811">
        <v>63452000</v>
      </c>
      <c r="AN2811">
        <v>27696000</v>
      </c>
      <c r="AP2811">
        <v>50213000</v>
      </c>
      <c r="AY2811">
        <v>0.5</v>
      </c>
      <c r="BN2811">
        <v>0.50108624479084696</v>
      </c>
      <c r="BP2811">
        <v>0.406948990049258</v>
      </c>
      <c r="BR2811">
        <v>29.595330000000001</v>
      </c>
      <c r="BS2811">
        <v>7.04442443572878E-2</v>
      </c>
      <c r="BU2811">
        <v>1.8818788438353701E-8</v>
      </c>
    </row>
    <row r="2812" spans="3:73" x14ac:dyDescent="0.3">
      <c r="C2812">
        <v>1670592</v>
      </c>
      <c r="D2812" t="s">
        <v>4536</v>
      </c>
      <c r="E2812" t="s">
        <v>1245</v>
      </c>
      <c r="F2812" t="s">
        <v>3614</v>
      </c>
      <c r="G2812" t="s">
        <v>4107</v>
      </c>
      <c r="H2812" t="s">
        <v>4766</v>
      </c>
      <c r="I2812" t="s">
        <v>4783</v>
      </c>
      <c r="J2812">
        <v>2026</v>
      </c>
      <c r="K2812" t="s">
        <v>4062</v>
      </c>
      <c r="L2812">
        <v>43.252583000000001</v>
      </c>
    </row>
    <row r="2813" spans="3:73" x14ac:dyDescent="0.3">
      <c r="C2813">
        <v>1670592</v>
      </c>
      <c r="D2813" t="s">
        <v>4536</v>
      </c>
      <c r="E2813" t="s">
        <v>1245</v>
      </c>
      <c r="F2813" t="s">
        <v>3614</v>
      </c>
      <c r="G2813" t="s">
        <v>4107</v>
      </c>
      <c r="H2813" t="s">
        <v>4766</v>
      </c>
      <c r="I2813" t="s">
        <v>4783</v>
      </c>
      <c r="J2813">
        <v>2025</v>
      </c>
      <c r="K2813" t="s">
        <v>4062</v>
      </c>
      <c r="L2813">
        <v>34.478971999999999</v>
      </c>
      <c r="M2813">
        <v>1235418000</v>
      </c>
      <c r="N2813">
        <v>660326000</v>
      </c>
      <c r="P2813">
        <v>141424000</v>
      </c>
      <c r="Q2813">
        <v>290611000</v>
      </c>
      <c r="T2813">
        <v>219791000</v>
      </c>
      <c r="U2813">
        <v>72308000</v>
      </c>
      <c r="V2813">
        <v>585142000</v>
      </c>
      <c r="W2813">
        <v>334339000</v>
      </c>
      <c r="X2813">
        <v>140214000</v>
      </c>
      <c r="AA2813">
        <v>73828000</v>
      </c>
      <c r="AB2813">
        <v>650276000</v>
      </c>
      <c r="AD2813">
        <v>779512000</v>
      </c>
      <c r="AE2813">
        <v>900000</v>
      </c>
      <c r="AF2813">
        <v>74992260</v>
      </c>
      <c r="AG2813">
        <v>1072684000</v>
      </c>
      <c r="AI2813">
        <v>795810000</v>
      </c>
      <c r="AJ2813">
        <v>213557000</v>
      </c>
      <c r="AK2813">
        <v>25200000</v>
      </c>
      <c r="AM2813">
        <v>54894000</v>
      </c>
      <c r="AN2813">
        <v>165387000</v>
      </c>
      <c r="AQ2813">
        <v>254737000</v>
      </c>
      <c r="AS2813">
        <v>54232000</v>
      </c>
      <c r="AT2813">
        <v>38000000</v>
      </c>
      <c r="AU2813">
        <v>-101839000</v>
      </c>
      <c r="AV2813">
        <v>-321392000</v>
      </c>
      <c r="AY2813">
        <v>2.0499999999999998</v>
      </c>
      <c r="AZ2813">
        <v>300334500</v>
      </c>
      <c r="BH2813">
        <v>2.6497455337298899</v>
      </c>
      <c r="BL2813">
        <v>6.7036052631579004</v>
      </c>
      <c r="BN2813">
        <v>0.47363888173881202</v>
      </c>
      <c r="BQ2813">
        <v>1.1058087749260499</v>
      </c>
      <c r="BR2813">
        <v>16.819010731707301</v>
      </c>
      <c r="BS2813">
        <v>0.254333544525709</v>
      </c>
      <c r="BU2813">
        <v>1.08695219568306E-7</v>
      </c>
    </row>
    <row r="2814" spans="3:73" x14ac:dyDescent="0.3">
      <c r="C2814">
        <v>1670592</v>
      </c>
      <c r="D2814" t="s">
        <v>4536</v>
      </c>
      <c r="E2814" t="s">
        <v>1245</v>
      </c>
      <c r="F2814" t="s">
        <v>3614</v>
      </c>
      <c r="G2814" t="s">
        <v>4107</v>
      </c>
      <c r="H2814" t="s">
        <v>4766</v>
      </c>
      <c r="I2814" t="s">
        <v>4783</v>
      </c>
      <c r="J2814">
        <v>2024</v>
      </c>
      <c r="K2814" t="s">
        <v>4062</v>
      </c>
      <c r="L2814">
        <v>39.722448999999997</v>
      </c>
      <c r="M2814">
        <v>1286120000</v>
      </c>
      <c r="N2814">
        <v>826766000</v>
      </c>
      <c r="P2814">
        <v>120190000</v>
      </c>
      <c r="Q2814">
        <v>310058000</v>
      </c>
      <c r="T2814">
        <v>172023000</v>
      </c>
      <c r="U2814">
        <v>72557000</v>
      </c>
      <c r="V2814">
        <v>546013000</v>
      </c>
      <c r="W2814">
        <v>379504000</v>
      </c>
      <c r="X2814">
        <v>158499000</v>
      </c>
      <c r="AA2814">
        <v>78047000</v>
      </c>
      <c r="AB2814">
        <v>740107000</v>
      </c>
      <c r="AC2814">
        <v>80000000</v>
      </c>
      <c r="AD2814">
        <v>614125000</v>
      </c>
      <c r="AE2814">
        <v>892000</v>
      </c>
      <c r="AF2814">
        <v>82939467</v>
      </c>
      <c r="AG2814">
        <v>1063284000</v>
      </c>
      <c r="AI2814">
        <v>766589000</v>
      </c>
      <c r="AJ2814">
        <v>245376000</v>
      </c>
      <c r="AK2814">
        <v>21100000</v>
      </c>
      <c r="AM2814">
        <v>57159000</v>
      </c>
      <c r="AN2814">
        <v>175689000</v>
      </c>
      <c r="AQ2814">
        <v>261386000</v>
      </c>
      <c r="AS2814">
        <v>48132000</v>
      </c>
      <c r="AU2814">
        <v>-131448000</v>
      </c>
      <c r="AV2814">
        <v>-209217000</v>
      </c>
      <c r="AX2814">
        <v>0</v>
      </c>
      <c r="AY2814">
        <v>2.0699999999999998</v>
      </c>
      <c r="AZ2814">
        <v>323633000</v>
      </c>
      <c r="BH2814">
        <v>2.36869849490009</v>
      </c>
      <c r="BN2814">
        <v>0.42454281093521601</v>
      </c>
      <c r="BQ2814">
        <v>1.3615350562839901</v>
      </c>
      <c r="BR2814">
        <v>19.189588888888899</v>
      </c>
      <c r="BS2814">
        <v>0.23738324323374899</v>
      </c>
      <c r="BU2814">
        <v>1.11099434851988E-7</v>
      </c>
    </row>
    <row r="2815" spans="3:73" x14ac:dyDescent="0.3">
      <c r="C2815">
        <v>1670592</v>
      </c>
      <c r="D2815" t="s">
        <v>4536</v>
      </c>
      <c r="E2815" t="s">
        <v>1245</v>
      </c>
      <c r="F2815" t="s">
        <v>3614</v>
      </c>
      <c r="G2815" t="s">
        <v>4107</v>
      </c>
      <c r="H2815" t="s">
        <v>4766</v>
      </c>
      <c r="I2815" t="s">
        <v>4783</v>
      </c>
      <c r="J2815">
        <v>2023</v>
      </c>
      <c r="K2815" t="s">
        <v>4062</v>
      </c>
      <c r="L2815">
        <v>42.274607000000003</v>
      </c>
      <c r="M2815">
        <v>1297192000</v>
      </c>
      <c r="N2815">
        <v>914405000</v>
      </c>
      <c r="P2815">
        <v>95774000</v>
      </c>
      <c r="Q2815">
        <v>337208000</v>
      </c>
      <c r="T2815">
        <v>117629000</v>
      </c>
      <c r="U2815">
        <v>54293000</v>
      </c>
      <c r="V2815">
        <v>573582000</v>
      </c>
      <c r="W2815">
        <v>398353000</v>
      </c>
      <c r="X2815">
        <v>190392000</v>
      </c>
      <c r="AA2815">
        <v>82266000</v>
      </c>
      <c r="AB2815">
        <v>723610000</v>
      </c>
      <c r="AD2815">
        <v>438436000</v>
      </c>
      <c r="AE2815">
        <v>886000</v>
      </c>
      <c r="AF2815">
        <v>86916210</v>
      </c>
      <c r="AG2815">
        <v>943186000</v>
      </c>
      <c r="AI2815">
        <v>715527000</v>
      </c>
      <c r="AJ2815">
        <v>225458000</v>
      </c>
      <c r="AK2815">
        <v>15500000</v>
      </c>
      <c r="AM2815">
        <v>56061000</v>
      </c>
      <c r="AN2815">
        <v>169885000</v>
      </c>
      <c r="AO2815">
        <v>942000</v>
      </c>
      <c r="AQ2815">
        <v>285942000</v>
      </c>
      <c r="AS2815">
        <v>46434000</v>
      </c>
      <c r="AU2815">
        <v>-72824000</v>
      </c>
      <c r="AV2815">
        <v>-13596000</v>
      </c>
      <c r="AY2815">
        <v>1.96</v>
      </c>
      <c r="AZ2815">
        <v>354310000</v>
      </c>
      <c r="BB2815">
        <v>226888000</v>
      </c>
      <c r="BC2815">
        <v>226888000</v>
      </c>
      <c r="BH2815">
        <v>2.01949422821823</v>
      </c>
      <c r="BN2815">
        <v>0.44217201462852102</v>
      </c>
      <c r="BO2815">
        <v>240.85774946921401</v>
      </c>
      <c r="BQ2815">
        <v>1.4489585869818999</v>
      </c>
      <c r="BR2815">
        <v>21.568677040816301</v>
      </c>
      <c r="BS2815">
        <v>0.23477425685106601</v>
      </c>
      <c r="BU2815">
        <v>1.14506750487141E-7</v>
      </c>
    </row>
    <row r="2816" spans="3:73" x14ac:dyDescent="0.3">
      <c r="C2816">
        <v>1670592</v>
      </c>
      <c r="D2816" t="s">
        <v>4536</v>
      </c>
      <c r="E2816" t="s">
        <v>1245</v>
      </c>
      <c r="F2816" t="s">
        <v>3614</v>
      </c>
      <c r="G2816" t="s">
        <v>4107</v>
      </c>
      <c r="H2816" t="s">
        <v>4766</v>
      </c>
      <c r="I2816" t="s">
        <v>4783</v>
      </c>
      <c r="J2816">
        <v>2022</v>
      </c>
      <c r="K2816" t="s">
        <v>4062</v>
      </c>
      <c r="L2816">
        <v>47.658338000000001</v>
      </c>
      <c r="M2816">
        <v>1076765000</v>
      </c>
      <c r="N2816">
        <v>718920000</v>
      </c>
      <c r="P2816">
        <v>79446000</v>
      </c>
      <c r="Q2816">
        <v>371412000</v>
      </c>
      <c r="T2816">
        <v>99429000</v>
      </c>
      <c r="U2816">
        <v>54293000</v>
      </c>
      <c r="V2816">
        <v>550288000</v>
      </c>
      <c r="W2816">
        <v>409040000</v>
      </c>
      <c r="X2816">
        <v>140818000</v>
      </c>
      <c r="AA2816">
        <v>90000000</v>
      </c>
      <c r="AB2816">
        <v>526477000</v>
      </c>
      <c r="AD2816">
        <v>268551000</v>
      </c>
      <c r="AE2816">
        <v>881000</v>
      </c>
      <c r="AF2816">
        <v>86431000</v>
      </c>
      <c r="AG2816">
        <v>763401000</v>
      </c>
      <c r="AI2816">
        <v>831821000</v>
      </c>
      <c r="AJ2816">
        <v>126361000</v>
      </c>
      <c r="AK2816">
        <v>15400000</v>
      </c>
      <c r="AM2816">
        <v>26484000</v>
      </c>
      <c r="AN2816">
        <v>89693000</v>
      </c>
      <c r="AO2816">
        <v>4466000</v>
      </c>
      <c r="AQ2816">
        <v>100894000</v>
      </c>
      <c r="AS2816">
        <v>39847000</v>
      </c>
      <c r="AU2816">
        <v>-56910000</v>
      </c>
      <c r="AV2816">
        <v>-122628000</v>
      </c>
      <c r="AY2816">
        <v>1.04</v>
      </c>
      <c r="AZ2816">
        <v>345138000</v>
      </c>
      <c r="BB2816">
        <v>120643000</v>
      </c>
      <c r="BC2816">
        <v>120643000</v>
      </c>
      <c r="BH2816">
        <v>2.4101113177917202</v>
      </c>
      <c r="BN2816">
        <v>0.51105673011288399</v>
      </c>
      <c r="BO2816">
        <v>27.013658755038101</v>
      </c>
      <c r="BQ2816">
        <v>0.849569724232349</v>
      </c>
      <c r="BR2816">
        <v>45.825324999999999</v>
      </c>
      <c r="BS2816">
        <v>0.17036451734833599</v>
      </c>
      <c r="BU2816">
        <v>9.4144039568680102E-8</v>
      </c>
    </row>
    <row r="2817" spans="3:73" x14ac:dyDescent="0.3">
      <c r="C2817">
        <v>1670592</v>
      </c>
      <c r="D2817" t="s">
        <v>4536</v>
      </c>
      <c r="E2817" t="s">
        <v>1245</v>
      </c>
      <c r="F2817" t="s">
        <v>3614</v>
      </c>
      <c r="G2817" t="s">
        <v>4107</v>
      </c>
      <c r="H2817" t="s">
        <v>4766</v>
      </c>
      <c r="I2817" t="s">
        <v>4783</v>
      </c>
      <c r="J2817">
        <v>2021</v>
      </c>
      <c r="K2817" t="s">
        <v>4062</v>
      </c>
      <c r="L2817">
        <v>84.494569999999996</v>
      </c>
      <c r="M2817">
        <v>1096364000</v>
      </c>
      <c r="N2817">
        <v>770167000</v>
      </c>
      <c r="P2817">
        <v>109530000</v>
      </c>
      <c r="Q2817">
        <v>318864000</v>
      </c>
      <c r="T2817">
        <v>95314000</v>
      </c>
      <c r="U2817">
        <v>54293000</v>
      </c>
      <c r="V2817">
        <v>578541000</v>
      </c>
      <c r="W2817">
        <v>403713000</v>
      </c>
      <c r="X2817">
        <v>191319000</v>
      </c>
      <c r="AA2817">
        <v>112500000</v>
      </c>
      <c r="AB2817">
        <v>517823000</v>
      </c>
      <c r="AD2817">
        <v>178858000</v>
      </c>
      <c r="AE2817">
        <v>877000</v>
      </c>
      <c r="AF2817">
        <v>87727000</v>
      </c>
      <c r="AG2817">
        <v>816113000</v>
      </c>
      <c r="AI2817">
        <v>594876000</v>
      </c>
      <c r="AJ2817">
        <v>274938000</v>
      </c>
      <c r="AK2817">
        <v>13700000</v>
      </c>
      <c r="AM2817">
        <v>55808000</v>
      </c>
      <c r="AN2817">
        <v>212602000</v>
      </c>
      <c r="AO2817">
        <v>3339000</v>
      </c>
      <c r="AQ2817">
        <v>146520000</v>
      </c>
      <c r="AS2817">
        <v>32070000</v>
      </c>
      <c r="AU2817">
        <v>-65756000</v>
      </c>
      <c r="AV2817">
        <v>-23019000</v>
      </c>
      <c r="AX2817">
        <v>375000</v>
      </c>
      <c r="AY2817">
        <v>2.4300000000000002</v>
      </c>
      <c r="AZ2817">
        <v>229487500</v>
      </c>
      <c r="BB2817">
        <v>271749000</v>
      </c>
      <c r="BC2817">
        <v>271749000</v>
      </c>
      <c r="BH2817">
        <v>2.5921934745901201</v>
      </c>
      <c r="BN2817">
        <v>0.52769062099813602</v>
      </c>
      <c r="BO2817">
        <v>81.386343216531898</v>
      </c>
      <c r="BQ2817">
        <v>1.1178807717363599</v>
      </c>
      <c r="BR2817">
        <v>34.771427983539098</v>
      </c>
      <c r="BS2817">
        <v>0.410568862333268</v>
      </c>
      <c r="BU2817">
        <v>3.9650962800030098E-7</v>
      </c>
    </row>
    <row r="2818" spans="3:73" x14ac:dyDescent="0.3">
      <c r="C2818">
        <v>1670592</v>
      </c>
      <c r="D2818" t="s">
        <v>4536</v>
      </c>
      <c r="E2818" t="s">
        <v>1245</v>
      </c>
      <c r="F2818" t="s">
        <v>3614</v>
      </c>
      <c r="G2818" t="s">
        <v>4107</v>
      </c>
      <c r="H2818" t="s">
        <v>4766</v>
      </c>
      <c r="I2818" t="s">
        <v>4783</v>
      </c>
      <c r="J2818">
        <v>2020</v>
      </c>
      <c r="K2818" t="s">
        <v>4062</v>
      </c>
      <c r="L2818">
        <v>37.053955999999999</v>
      </c>
      <c r="M2818">
        <v>737067000</v>
      </c>
      <c r="N2818">
        <v>476497000</v>
      </c>
      <c r="P2818">
        <v>65417000</v>
      </c>
      <c r="Q2818">
        <v>140111000</v>
      </c>
      <c r="T2818">
        <v>92078000</v>
      </c>
      <c r="U2818">
        <v>54293000</v>
      </c>
      <c r="V2818">
        <v>448649000</v>
      </c>
      <c r="W2818">
        <v>287759000</v>
      </c>
      <c r="X2818">
        <v>123621000</v>
      </c>
      <c r="AA2818">
        <v>135000000</v>
      </c>
      <c r="AB2818">
        <v>288418000</v>
      </c>
      <c r="AD2818">
        <v>-33744000</v>
      </c>
      <c r="AE2818">
        <v>871000</v>
      </c>
      <c r="AF2818">
        <v>87128000</v>
      </c>
      <c r="AG2818">
        <v>224844000</v>
      </c>
      <c r="AI2818">
        <v>462918000</v>
      </c>
      <c r="AJ2818">
        <v>214233000</v>
      </c>
      <c r="AK2818">
        <v>11200000</v>
      </c>
      <c r="AM2818">
        <v>49400000</v>
      </c>
      <c r="AN2818">
        <v>62394000</v>
      </c>
      <c r="AO2818">
        <v>9155000</v>
      </c>
      <c r="AQ2818">
        <v>366427000</v>
      </c>
      <c r="AS2818">
        <v>30535000</v>
      </c>
      <c r="AU2818">
        <v>-22944000</v>
      </c>
      <c r="AV2818">
        <v>-163191000</v>
      </c>
      <c r="AX2818">
        <v>375000</v>
      </c>
      <c r="AY2818">
        <v>0.72</v>
      </c>
      <c r="AZ2818">
        <v>162905500</v>
      </c>
      <c r="BB2818">
        <v>120949000</v>
      </c>
      <c r="BC2818">
        <v>120949000</v>
      </c>
      <c r="BH2818">
        <v>2.8416351811326201</v>
      </c>
      <c r="BN2818">
        <v>0.60869500330363502</v>
      </c>
      <c r="BO2818">
        <v>13.211250682687099</v>
      </c>
      <c r="BQ2818">
        <v>1.16898515771879</v>
      </c>
      <c r="BR2818">
        <v>51.463827777777801</v>
      </c>
      <c r="BS2818">
        <v>0.21633185168748101</v>
      </c>
      <c r="BU2818">
        <v>9.2500635605267405E-8</v>
      </c>
    </row>
    <row r="2819" spans="3:73" x14ac:dyDescent="0.3">
      <c r="C2819">
        <v>1670592</v>
      </c>
      <c r="D2819" t="s">
        <v>4536</v>
      </c>
      <c r="E2819" t="s">
        <v>1245</v>
      </c>
      <c r="F2819" t="s">
        <v>3614</v>
      </c>
      <c r="G2819" t="s">
        <v>4107</v>
      </c>
      <c r="H2819" t="s">
        <v>4766</v>
      </c>
      <c r="I2819" t="s">
        <v>4783</v>
      </c>
      <c r="J2819">
        <v>2019</v>
      </c>
      <c r="K2819" t="s">
        <v>4062</v>
      </c>
      <c r="L2819">
        <v>28.389617999999999</v>
      </c>
      <c r="M2819">
        <v>629539000</v>
      </c>
      <c r="N2819">
        <v>360547000</v>
      </c>
      <c r="P2819">
        <v>82688000</v>
      </c>
      <c r="Q2819">
        <v>185700000</v>
      </c>
      <c r="T2819">
        <v>90850000</v>
      </c>
      <c r="U2819">
        <v>54293000</v>
      </c>
      <c r="V2819">
        <v>507534000</v>
      </c>
      <c r="W2819">
        <v>170312000</v>
      </c>
      <c r="X2819">
        <v>83823000</v>
      </c>
      <c r="AA2819">
        <v>300000000</v>
      </c>
      <c r="AD2819">
        <v>-189545000</v>
      </c>
      <c r="AE2819">
        <v>868000</v>
      </c>
      <c r="AF2819">
        <v>86774000</v>
      </c>
      <c r="AG2819">
        <v>162334000</v>
      </c>
      <c r="AI2819">
        <v>438420000</v>
      </c>
      <c r="AJ2819">
        <v>89771000</v>
      </c>
      <c r="AK2819">
        <v>20500000</v>
      </c>
      <c r="AM2819">
        <v>16824000</v>
      </c>
      <c r="AN2819">
        <v>4742000</v>
      </c>
      <c r="AO2819">
        <v>21779000</v>
      </c>
      <c r="AQ2819">
        <v>86893000</v>
      </c>
      <c r="AS2819">
        <v>28959000</v>
      </c>
      <c r="AU2819">
        <v>-48691000</v>
      </c>
      <c r="AV2819">
        <v>-45687000</v>
      </c>
      <c r="AX2819">
        <v>375000</v>
      </c>
      <c r="AY2819">
        <v>0.05</v>
      </c>
      <c r="AZ2819">
        <v>165561500</v>
      </c>
      <c r="BB2819">
        <v>43345000</v>
      </c>
      <c r="BC2819">
        <v>43345000</v>
      </c>
      <c r="BH2819">
        <v>2.6480794145981998</v>
      </c>
      <c r="BN2819">
        <v>0.80619945706302598</v>
      </c>
      <c r="BO2819">
        <v>1.9902199366362101</v>
      </c>
      <c r="BQ2819">
        <v>1.02662760110855</v>
      </c>
      <c r="BR2819">
        <v>567.79236000000003</v>
      </c>
    </row>
    <row r="2820" spans="3:73" x14ac:dyDescent="0.3">
      <c r="C2820">
        <v>1670592</v>
      </c>
      <c r="D2820" t="s">
        <v>4536</v>
      </c>
      <c r="E2820" t="s">
        <v>1245</v>
      </c>
      <c r="F2820" t="s">
        <v>3614</v>
      </c>
      <c r="G2820" t="s">
        <v>4107</v>
      </c>
      <c r="H2820" t="s">
        <v>4766</v>
      </c>
      <c r="I2820" t="s">
        <v>4783</v>
      </c>
      <c r="J2820">
        <v>2018</v>
      </c>
      <c r="K2820" t="s">
        <v>4062</v>
      </c>
      <c r="L2820">
        <v>16.219536999999999</v>
      </c>
      <c r="M2820">
        <v>514213000</v>
      </c>
      <c r="N2820">
        <v>297013000</v>
      </c>
      <c r="O2820">
        <v>80051000</v>
      </c>
      <c r="P2820">
        <v>59328000</v>
      </c>
      <c r="Q2820">
        <v>145423000</v>
      </c>
      <c r="S2820">
        <v>74097000</v>
      </c>
      <c r="T2820">
        <v>80019000</v>
      </c>
      <c r="U2820">
        <v>54293000</v>
      </c>
      <c r="V2820">
        <v>485242000</v>
      </c>
      <c r="W2820">
        <v>187338000</v>
      </c>
      <c r="X2820">
        <v>68737000</v>
      </c>
      <c r="AA2820">
        <v>332888000</v>
      </c>
      <c r="AD2820">
        <v>-240104000</v>
      </c>
      <c r="AE2820">
        <v>842000</v>
      </c>
      <c r="AF2820">
        <v>84196000</v>
      </c>
      <c r="AG2820">
        <v>127828000</v>
      </c>
      <c r="AI2820">
        <v>395705000</v>
      </c>
      <c r="AJ2820">
        <v>102156000</v>
      </c>
      <c r="AK2820">
        <v>10800000</v>
      </c>
      <c r="AM2820">
        <v>11852000</v>
      </c>
      <c r="AN2820">
        <v>25169000</v>
      </c>
      <c r="AO2820">
        <v>31280000</v>
      </c>
      <c r="AQ2820">
        <v>176068000</v>
      </c>
      <c r="AS2820">
        <v>24777000</v>
      </c>
      <c r="AU2820">
        <v>-31722000</v>
      </c>
      <c r="AV2820">
        <v>-117990000</v>
      </c>
      <c r="AX2820">
        <v>1683000</v>
      </c>
      <c r="AY2820">
        <v>0.3</v>
      </c>
      <c r="BB2820">
        <v>68301000</v>
      </c>
      <c r="BC2820">
        <v>68301000</v>
      </c>
      <c r="BN2820">
        <v>0.94365953408412495</v>
      </c>
      <c r="BO2820">
        <v>2.1835358056266001</v>
      </c>
      <c r="BP2820">
        <v>0.42730786065827497</v>
      </c>
      <c r="BQ2820">
        <v>0.80917913076898396</v>
      </c>
      <c r="BR2820">
        <v>54.065123333333297</v>
      </c>
    </row>
    <row r="2821" spans="3:73" x14ac:dyDescent="0.3">
      <c r="C2821">
        <v>1670592</v>
      </c>
      <c r="D2821" t="s">
        <v>4536</v>
      </c>
      <c r="E2821" t="s">
        <v>1245</v>
      </c>
      <c r="F2821" t="s">
        <v>3614</v>
      </c>
      <c r="G2821" t="s">
        <v>4107</v>
      </c>
      <c r="H2821" t="s">
        <v>4766</v>
      </c>
      <c r="I2821" t="s">
        <v>4783</v>
      </c>
      <c r="J2821">
        <v>2017</v>
      </c>
      <c r="K2821" t="s">
        <v>4062</v>
      </c>
    </row>
    <row r="2822" spans="3:73" x14ac:dyDescent="0.3">
      <c r="C2822">
        <v>9389</v>
      </c>
      <c r="D2822" t="s">
        <v>4277</v>
      </c>
      <c r="E2822" t="s">
        <v>834</v>
      </c>
      <c r="F2822" t="s">
        <v>3614</v>
      </c>
      <c r="G2822" t="s">
        <v>4080</v>
      </c>
      <c r="H2822" t="s">
        <v>4579</v>
      </c>
      <c r="I2822" t="s">
        <v>4580</v>
      </c>
      <c r="J2822">
        <v>2026</v>
      </c>
      <c r="K2822" t="s">
        <v>4062</v>
      </c>
      <c r="L2822">
        <v>60.643326999999999</v>
      </c>
    </row>
    <row r="2823" spans="3:73" x14ac:dyDescent="0.3">
      <c r="C2823">
        <v>9389</v>
      </c>
      <c r="D2823" t="s">
        <v>4277</v>
      </c>
      <c r="E2823" t="s">
        <v>834</v>
      </c>
      <c r="F2823" t="s">
        <v>3614</v>
      </c>
      <c r="G2823" t="s">
        <v>4080</v>
      </c>
      <c r="H2823" t="s">
        <v>4579</v>
      </c>
      <c r="I2823" t="s">
        <v>4580</v>
      </c>
      <c r="J2823">
        <v>2025</v>
      </c>
      <c r="K2823" t="s">
        <v>4062</v>
      </c>
      <c r="L2823">
        <v>51.073051</v>
      </c>
      <c r="M2823">
        <v>19524000000</v>
      </c>
      <c r="N2823">
        <v>6113000000</v>
      </c>
      <c r="O2823">
        <v>1212000000</v>
      </c>
      <c r="P2823">
        <v>2057000000</v>
      </c>
      <c r="Q2823">
        <v>2013000000</v>
      </c>
      <c r="T2823">
        <v>982000000</v>
      </c>
      <c r="U2823">
        <v>4379000000</v>
      </c>
      <c r="V2823">
        <v>14103000000</v>
      </c>
      <c r="W2823">
        <v>5487000000</v>
      </c>
      <c r="X2823">
        <v>4452000000</v>
      </c>
      <c r="Z2823">
        <v>21000000</v>
      </c>
      <c r="AB2823">
        <v>5421000000</v>
      </c>
      <c r="AD2823">
        <v>12219000000</v>
      </c>
      <c r="AE2823">
        <v>1422000000</v>
      </c>
      <c r="AM2823">
        <v>240000000</v>
      </c>
      <c r="AP2823">
        <v>622000000</v>
      </c>
      <c r="AQ2823">
        <v>1262000000</v>
      </c>
      <c r="AU2823">
        <v>-656000000</v>
      </c>
      <c r="AV2823">
        <v>-344000000</v>
      </c>
      <c r="AX2823">
        <v>220000000</v>
      </c>
      <c r="AY2823">
        <v>3.33</v>
      </c>
      <c r="AZ2823">
        <v>1745000000</v>
      </c>
      <c r="BN2823">
        <v>0.72234173325138296</v>
      </c>
      <c r="BP2823">
        <v>0.22088572990705299</v>
      </c>
      <c r="BQ2823">
        <v>0.74722070348095504</v>
      </c>
      <c r="BR2823">
        <v>15.3372525525526</v>
      </c>
      <c r="BU2823">
        <v>3.13730418428334E-8</v>
      </c>
    </row>
    <row r="2824" spans="3:73" x14ac:dyDescent="0.3">
      <c r="C2824">
        <v>9389</v>
      </c>
      <c r="D2824" t="s">
        <v>4277</v>
      </c>
      <c r="E2824" t="s">
        <v>834</v>
      </c>
      <c r="F2824" t="s">
        <v>3614</v>
      </c>
      <c r="G2824" t="s">
        <v>4080</v>
      </c>
      <c r="H2824" t="s">
        <v>4579</v>
      </c>
      <c r="I2824" t="s">
        <v>4580</v>
      </c>
      <c r="J2824">
        <v>2024</v>
      </c>
      <c r="K2824" t="s">
        <v>4062</v>
      </c>
      <c r="L2824">
        <v>61.315949000000003</v>
      </c>
      <c r="M2824">
        <v>17628000000</v>
      </c>
      <c r="N2824">
        <v>4841000000</v>
      </c>
      <c r="O2824">
        <v>885000000</v>
      </c>
      <c r="P2824">
        <v>1736000000</v>
      </c>
      <c r="Q2824">
        <v>1477000000</v>
      </c>
      <c r="T2824">
        <v>1080000000</v>
      </c>
      <c r="U2824">
        <v>4172000000</v>
      </c>
      <c r="V2824">
        <v>11698000000</v>
      </c>
      <c r="W2824">
        <v>4847000000</v>
      </c>
      <c r="X2824">
        <v>3418000000</v>
      </c>
      <c r="Z2824">
        <v>361000000</v>
      </c>
      <c r="AB2824">
        <v>5862000000</v>
      </c>
      <c r="AD2824">
        <v>11527000000</v>
      </c>
      <c r="AE2824">
        <v>1395000000</v>
      </c>
      <c r="AG2824">
        <v>480000000</v>
      </c>
      <c r="AM2824">
        <v>133000000</v>
      </c>
      <c r="AP2824">
        <v>611000000</v>
      </c>
      <c r="AQ2824">
        <v>115000000</v>
      </c>
      <c r="AU2824">
        <v>5003000000</v>
      </c>
      <c r="AV2824">
        <v>-4790000000</v>
      </c>
      <c r="AX2824">
        <v>244000000</v>
      </c>
      <c r="AY2824">
        <v>-0.11</v>
      </c>
      <c r="AZ2824">
        <v>1518000000</v>
      </c>
      <c r="BN2824">
        <v>0.66360335829362405</v>
      </c>
      <c r="BP2824">
        <v>0.182587167319992</v>
      </c>
      <c r="BQ2824">
        <v>0.69403754899938097</v>
      </c>
      <c r="BR2824">
        <v>-557.41771818181803</v>
      </c>
      <c r="BU2824">
        <v>-1.1505892852268899E-9</v>
      </c>
    </row>
    <row r="2825" spans="3:73" x14ac:dyDescent="0.3">
      <c r="C2825">
        <v>9389</v>
      </c>
      <c r="D2825" t="s">
        <v>4277</v>
      </c>
      <c r="E2825" t="s">
        <v>834</v>
      </c>
      <c r="F2825" t="s">
        <v>3614</v>
      </c>
      <c r="G2825" t="s">
        <v>4080</v>
      </c>
      <c r="H2825" t="s">
        <v>4579</v>
      </c>
      <c r="I2825" t="s">
        <v>4580</v>
      </c>
      <c r="J2825">
        <v>2023</v>
      </c>
      <c r="K2825" t="s">
        <v>4062</v>
      </c>
      <c r="L2825">
        <v>51.720211999999997</v>
      </c>
      <c r="M2825">
        <v>19303000000</v>
      </c>
      <c r="N2825">
        <v>4883000000</v>
      </c>
      <c r="O2825">
        <v>695000000</v>
      </c>
      <c r="P2825">
        <v>1946000000</v>
      </c>
      <c r="Q2825">
        <v>1559000000</v>
      </c>
      <c r="T2825">
        <v>1309000000</v>
      </c>
      <c r="U2825">
        <v>4290000000</v>
      </c>
      <c r="V2825">
        <v>15466000000</v>
      </c>
      <c r="W2825">
        <v>6185000000</v>
      </c>
      <c r="X2825">
        <v>3753000000</v>
      </c>
      <c r="Z2825">
        <v>1065000000</v>
      </c>
      <c r="AB2825">
        <v>3769000000</v>
      </c>
      <c r="AD2825">
        <v>7763000000</v>
      </c>
      <c r="AE2825">
        <v>1312000000</v>
      </c>
      <c r="AJ2825">
        <v>1273000000</v>
      </c>
      <c r="AK2825">
        <v>55000000</v>
      </c>
      <c r="AM2825">
        <v>123000000</v>
      </c>
      <c r="AQ2825">
        <v>1863000000</v>
      </c>
      <c r="AU2825">
        <v>-1053000000</v>
      </c>
      <c r="AV2825">
        <v>-662000000</v>
      </c>
      <c r="AX2825">
        <v>252000000</v>
      </c>
      <c r="AY2825">
        <v>2.25</v>
      </c>
      <c r="AZ2825">
        <v>1869000000</v>
      </c>
      <c r="BN2825">
        <v>0.80122260788478505</v>
      </c>
      <c r="BP2825">
        <v>0.112368633791431</v>
      </c>
      <c r="BQ2825">
        <v>0.53742926434923199</v>
      </c>
      <c r="BR2825">
        <v>22.986760888888899</v>
      </c>
      <c r="BU2825">
        <v>3.0875690368798097E-8</v>
      </c>
    </row>
    <row r="2826" spans="3:73" x14ac:dyDescent="0.3">
      <c r="C2826">
        <v>9389</v>
      </c>
      <c r="D2826" t="s">
        <v>4277</v>
      </c>
      <c r="E2826" t="s">
        <v>834</v>
      </c>
      <c r="F2826" t="s">
        <v>3614</v>
      </c>
      <c r="G2826" t="s">
        <v>4080</v>
      </c>
      <c r="H2826" t="s">
        <v>4579</v>
      </c>
      <c r="I2826" t="s">
        <v>4580</v>
      </c>
      <c r="J2826">
        <v>2022</v>
      </c>
      <c r="K2826" t="s">
        <v>4062</v>
      </c>
      <c r="L2826">
        <v>65.005216000000004</v>
      </c>
      <c r="M2826">
        <v>19909000000</v>
      </c>
      <c r="N2826">
        <v>5489000000</v>
      </c>
      <c r="O2826">
        <v>548000000</v>
      </c>
      <c r="P2826">
        <v>2107000000</v>
      </c>
      <c r="Q2826">
        <v>2179000000</v>
      </c>
      <c r="T2826">
        <v>1417000000</v>
      </c>
      <c r="U2826">
        <v>4235000000</v>
      </c>
      <c r="V2826">
        <v>16382000000</v>
      </c>
      <c r="W2826">
        <v>7008000000</v>
      </c>
      <c r="X2826">
        <v>4383000000</v>
      </c>
      <c r="Z2826">
        <v>1408000000</v>
      </c>
      <c r="AB2826">
        <v>3461000000</v>
      </c>
      <c r="AD2826">
        <v>7309000000</v>
      </c>
      <c r="AE2826">
        <v>1260000000</v>
      </c>
      <c r="AJ2826">
        <v>1214000000</v>
      </c>
      <c r="AK2826">
        <v>55000000</v>
      </c>
      <c r="AM2826">
        <v>159000000</v>
      </c>
      <c r="AQ2826">
        <v>301000000</v>
      </c>
      <c r="AU2826">
        <v>-786000000</v>
      </c>
      <c r="AV2826">
        <v>485000000</v>
      </c>
      <c r="AX2826">
        <v>253000000</v>
      </c>
      <c r="AY2826">
        <v>2.27</v>
      </c>
      <c r="AZ2826">
        <v>1987000000</v>
      </c>
      <c r="BN2826">
        <v>0.82284393992666605</v>
      </c>
      <c r="BP2826">
        <v>7.8196347031963501E-2</v>
      </c>
      <c r="BQ2826">
        <v>0.47231735159817401</v>
      </c>
      <c r="BR2826">
        <v>28.636659030836999</v>
      </c>
      <c r="BU2826">
        <v>4.2635608298179698E-8</v>
      </c>
    </row>
    <row r="2827" spans="3:73" x14ac:dyDescent="0.3">
      <c r="C2827">
        <v>9389</v>
      </c>
      <c r="D2827" t="s">
        <v>4277</v>
      </c>
      <c r="E2827" t="s">
        <v>834</v>
      </c>
      <c r="F2827" t="s">
        <v>3614</v>
      </c>
      <c r="G2827" t="s">
        <v>4080</v>
      </c>
      <c r="H2827" t="s">
        <v>4579</v>
      </c>
      <c r="I2827" t="s">
        <v>4580</v>
      </c>
      <c r="J2827">
        <v>2021</v>
      </c>
      <c r="K2827" t="s">
        <v>4062</v>
      </c>
      <c r="L2827">
        <v>82.902035999999995</v>
      </c>
      <c r="M2827">
        <v>19714000000</v>
      </c>
      <c r="N2827">
        <v>5223000000</v>
      </c>
      <c r="O2827">
        <v>563000000</v>
      </c>
      <c r="P2827">
        <v>2022000000</v>
      </c>
      <c r="Q2827">
        <v>1795000000</v>
      </c>
      <c r="T2827">
        <v>1688000000</v>
      </c>
      <c r="U2827">
        <v>4378000000</v>
      </c>
      <c r="V2827">
        <v>16029000000</v>
      </c>
      <c r="W2827">
        <v>5953000000</v>
      </c>
      <c r="X2827">
        <v>4759000000</v>
      </c>
      <c r="Z2827">
        <v>15000000</v>
      </c>
      <c r="AB2827">
        <v>3627000000</v>
      </c>
      <c r="AD2827">
        <v>6843000000</v>
      </c>
      <c r="AE2827">
        <v>1220000000</v>
      </c>
      <c r="AJ2827">
        <v>1291000000</v>
      </c>
      <c r="AK2827">
        <v>56000000</v>
      </c>
      <c r="AM2827">
        <v>156000000</v>
      </c>
      <c r="AQ2827">
        <v>1760000000</v>
      </c>
      <c r="AU2827">
        <v>-1639000000</v>
      </c>
      <c r="AV2827">
        <v>-894000000</v>
      </c>
      <c r="AX2827">
        <v>227000000</v>
      </c>
      <c r="AY2827">
        <v>2.69</v>
      </c>
      <c r="AZ2827">
        <v>1574000000</v>
      </c>
      <c r="BN2827">
        <v>0.81307700111595804</v>
      </c>
      <c r="BP2827">
        <v>9.4574164286914203E-2</v>
      </c>
      <c r="BQ2827">
        <v>0.57584411221233001</v>
      </c>
      <c r="BR2827">
        <v>30.8186007434944</v>
      </c>
      <c r="BU2827">
        <v>6.1485105277088506E-8</v>
      </c>
    </row>
    <row r="2828" spans="3:73" x14ac:dyDescent="0.3">
      <c r="C2828">
        <v>9389</v>
      </c>
      <c r="D2828" t="s">
        <v>4277</v>
      </c>
      <c r="E2828" t="s">
        <v>834</v>
      </c>
      <c r="F2828" t="s">
        <v>3614</v>
      </c>
      <c r="G2828" t="s">
        <v>4080</v>
      </c>
      <c r="H2828" t="s">
        <v>4579</v>
      </c>
      <c r="I2828" t="s">
        <v>4580</v>
      </c>
      <c r="J2828">
        <v>2020</v>
      </c>
      <c r="K2828" t="s">
        <v>4062</v>
      </c>
      <c r="L2828">
        <v>69.923688999999996</v>
      </c>
      <c r="M2828">
        <v>18252000000</v>
      </c>
      <c r="N2828">
        <v>4675000000</v>
      </c>
      <c r="O2828">
        <v>1366000000</v>
      </c>
      <c r="P2828">
        <v>1344000000</v>
      </c>
      <c r="Q2828">
        <v>1353000000</v>
      </c>
      <c r="T2828">
        <v>1883000000</v>
      </c>
      <c r="U2828">
        <v>4484000000</v>
      </c>
      <c r="V2828">
        <v>14915000000</v>
      </c>
      <c r="W2828">
        <v>4444000000</v>
      </c>
      <c r="X2828">
        <v>3430000000</v>
      </c>
      <c r="Z2828">
        <v>17000000</v>
      </c>
      <c r="AB2828">
        <v>3275000000</v>
      </c>
      <c r="AD2828">
        <v>6192000000</v>
      </c>
      <c r="AE2828">
        <v>1167000000</v>
      </c>
      <c r="AJ2828">
        <v>1003000000</v>
      </c>
      <c r="AK2828">
        <v>47000000</v>
      </c>
      <c r="AM2828">
        <v>99000000</v>
      </c>
      <c r="AQ2828">
        <v>1432000000</v>
      </c>
      <c r="AU2828">
        <v>-1181000000</v>
      </c>
      <c r="AV2828">
        <v>-602000000</v>
      </c>
      <c r="AX2828">
        <v>197000000</v>
      </c>
      <c r="AY2828">
        <v>1.79</v>
      </c>
      <c r="AZ2828">
        <v>1313500000</v>
      </c>
      <c r="BN2828">
        <v>0.81717072101687505</v>
      </c>
      <c r="BP2828">
        <v>0.307380738073807</v>
      </c>
      <c r="BQ2828">
        <v>0.74752475247524797</v>
      </c>
      <c r="BR2828">
        <v>39.063513407821198</v>
      </c>
      <c r="BU2828">
        <v>3.8217833071755703E-8</v>
      </c>
    </row>
    <row r="2829" spans="3:73" x14ac:dyDescent="0.3">
      <c r="C2829">
        <v>9389</v>
      </c>
      <c r="D2829" t="s">
        <v>4277</v>
      </c>
      <c r="E2829" t="s">
        <v>834</v>
      </c>
      <c r="F2829" t="s">
        <v>3614</v>
      </c>
      <c r="G2829" t="s">
        <v>4080</v>
      </c>
      <c r="H2829" t="s">
        <v>4579</v>
      </c>
      <c r="I2829" t="s">
        <v>4580</v>
      </c>
      <c r="J2829">
        <v>2019</v>
      </c>
      <c r="K2829" t="s">
        <v>4062</v>
      </c>
      <c r="L2829">
        <v>58.899270000000001</v>
      </c>
      <c r="M2829">
        <v>17360000000</v>
      </c>
      <c r="N2829">
        <v>4884000000</v>
      </c>
      <c r="O2829">
        <v>1798000000</v>
      </c>
      <c r="P2829">
        <v>1186000000</v>
      </c>
      <c r="Q2829">
        <v>1274000000</v>
      </c>
      <c r="S2829">
        <v>4470000000</v>
      </c>
      <c r="T2829">
        <v>2002000000</v>
      </c>
      <c r="U2829">
        <v>4419000000</v>
      </c>
      <c r="V2829">
        <v>14341000000</v>
      </c>
      <c r="W2829">
        <v>5577000000</v>
      </c>
      <c r="X2829">
        <v>3136000000</v>
      </c>
      <c r="Z2829">
        <v>1480000000</v>
      </c>
      <c r="AA2829">
        <v>7791000000</v>
      </c>
      <c r="AB2829">
        <v>2949000000</v>
      </c>
      <c r="AD2829">
        <v>5803000000</v>
      </c>
      <c r="AE2829">
        <v>1178000000</v>
      </c>
      <c r="AG2829">
        <v>437000000</v>
      </c>
      <c r="AJ2829">
        <v>932000000</v>
      </c>
      <c r="AK2829">
        <v>44000000</v>
      </c>
      <c r="AM2829">
        <v>71000000</v>
      </c>
      <c r="AQ2829">
        <v>1548000000</v>
      </c>
      <c r="AU2829">
        <v>-422000000</v>
      </c>
      <c r="AV2829">
        <v>-46000000</v>
      </c>
      <c r="AX2829">
        <v>181000000</v>
      </c>
      <c r="AY2829">
        <v>0.49</v>
      </c>
      <c r="AZ2829">
        <v>1272500000</v>
      </c>
      <c r="BN2829">
        <v>0.82609447004608305</v>
      </c>
      <c r="BP2829">
        <v>0.32239555316478402</v>
      </c>
      <c r="BQ2829">
        <v>0.64730141653218598</v>
      </c>
      <c r="BR2829">
        <v>120.202591836735</v>
      </c>
      <c r="BU2829">
        <v>9.7865860630722295E-9</v>
      </c>
    </row>
    <row r="2830" spans="3:73" x14ac:dyDescent="0.3">
      <c r="C2830">
        <v>9389</v>
      </c>
      <c r="D2830" t="s">
        <v>4277</v>
      </c>
      <c r="E2830" t="s">
        <v>834</v>
      </c>
      <c r="F2830" t="s">
        <v>3614</v>
      </c>
      <c r="G2830" t="s">
        <v>4080</v>
      </c>
      <c r="H2830" t="s">
        <v>4579</v>
      </c>
      <c r="I2830" t="s">
        <v>4580</v>
      </c>
      <c r="J2830">
        <v>2018</v>
      </c>
      <c r="K2830" t="s">
        <v>4062</v>
      </c>
      <c r="L2830">
        <v>38.079610000000002</v>
      </c>
      <c r="M2830">
        <v>16554000000</v>
      </c>
      <c r="N2830">
        <v>3940000000</v>
      </c>
      <c r="O2830">
        <v>721000000</v>
      </c>
      <c r="P2830">
        <v>1280000000</v>
      </c>
      <c r="Q2830">
        <v>1271000000</v>
      </c>
      <c r="S2830">
        <v>4542000000</v>
      </c>
      <c r="T2830">
        <v>2188000000</v>
      </c>
      <c r="U2830">
        <v>4475000000</v>
      </c>
      <c r="V2830">
        <v>12992000000</v>
      </c>
      <c r="W2830">
        <v>4095000000</v>
      </c>
      <c r="X2830">
        <v>3095000000</v>
      </c>
      <c r="Z2830">
        <v>219000000</v>
      </c>
      <c r="AA2830">
        <v>6518000000</v>
      </c>
      <c r="AB2830">
        <v>3458000000</v>
      </c>
      <c r="AD2830">
        <v>5341000000</v>
      </c>
      <c r="AE2830">
        <v>1157000000</v>
      </c>
      <c r="AG2830">
        <v>431000000</v>
      </c>
      <c r="AJ2830">
        <v>935000000</v>
      </c>
      <c r="AK2830">
        <v>32000000</v>
      </c>
      <c r="AM2830">
        <v>185000000</v>
      </c>
      <c r="AQ2830">
        <v>1566000000</v>
      </c>
      <c r="AU2830">
        <v>-206000000</v>
      </c>
      <c r="AV2830">
        <v>-1040000000</v>
      </c>
      <c r="AX2830">
        <v>138000000</v>
      </c>
      <c r="AY2830">
        <v>0.45</v>
      </c>
      <c r="AZ2830">
        <v>1398500000</v>
      </c>
      <c r="BN2830">
        <v>0.78482541983810605</v>
      </c>
      <c r="BP2830">
        <v>0.176068376068376</v>
      </c>
      <c r="BQ2830">
        <v>0.65177045177045201</v>
      </c>
      <c r="BR2830">
        <v>84.621355555555596</v>
      </c>
      <c r="BU2830">
        <v>4.9554148351648402E-9</v>
      </c>
    </row>
    <row r="2831" spans="3:73" x14ac:dyDescent="0.3">
      <c r="C2831">
        <v>9389</v>
      </c>
      <c r="D2831" t="s">
        <v>4277</v>
      </c>
      <c r="E2831" t="s">
        <v>834</v>
      </c>
      <c r="F2831" t="s">
        <v>3614</v>
      </c>
      <c r="G2831" t="s">
        <v>4080</v>
      </c>
      <c r="H2831" t="s">
        <v>4579</v>
      </c>
      <c r="I2831" t="s">
        <v>4580</v>
      </c>
      <c r="J2831">
        <v>2017</v>
      </c>
      <c r="K2831" t="s">
        <v>4062</v>
      </c>
      <c r="L2831">
        <v>36.259511000000003</v>
      </c>
      <c r="M2831">
        <v>17169000000</v>
      </c>
      <c r="N2831">
        <v>3758000000</v>
      </c>
      <c r="O2831">
        <v>448000000</v>
      </c>
      <c r="P2831">
        <v>1343000000</v>
      </c>
      <c r="Q2831">
        <v>1526000000</v>
      </c>
      <c r="S2831">
        <v>4610000000</v>
      </c>
      <c r="T2831">
        <v>2462000000</v>
      </c>
      <c r="U2831">
        <v>4933000000</v>
      </c>
      <c r="V2831">
        <v>13123000000</v>
      </c>
      <c r="W2831">
        <v>4107000000</v>
      </c>
      <c r="X2831">
        <v>2762000000</v>
      </c>
      <c r="Z2831">
        <v>453000000</v>
      </c>
      <c r="AA2831">
        <v>6631000000</v>
      </c>
      <c r="AB2831">
        <v>3941000000</v>
      </c>
      <c r="AD2831">
        <v>4987000000</v>
      </c>
      <c r="AE2831">
        <v>1084000000</v>
      </c>
      <c r="AG2831">
        <v>481000000</v>
      </c>
      <c r="AJ2831">
        <v>802000000</v>
      </c>
      <c r="AK2831">
        <v>27000000</v>
      </c>
      <c r="AM2831">
        <v>165000000</v>
      </c>
      <c r="AQ2831">
        <v>1478000000</v>
      </c>
      <c r="AU2831">
        <v>-545000000</v>
      </c>
      <c r="AV2831">
        <v>-1073000000</v>
      </c>
      <c r="AX2831">
        <v>126000000</v>
      </c>
      <c r="AY2831">
        <v>0.45</v>
      </c>
      <c r="BN2831">
        <v>0.76434271069951698</v>
      </c>
      <c r="BP2831">
        <v>0.109082055028001</v>
      </c>
      <c r="BQ2831">
        <v>0.54346238130021896</v>
      </c>
      <c r="BR2831">
        <v>80.576691111111103</v>
      </c>
      <c r="BU2831">
        <v>4.1402638797259603E-9</v>
      </c>
    </row>
    <row r="2832" spans="3:73" x14ac:dyDescent="0.3">
      <c r="C2832">
        <v>1219601</v>
      </c>
      <c r="D2832" t="s">
        <v>4467</v>
      </c>
      <c r="E2832" t="s">
        <v>688</v>
      </c>
      <c r="F2832" t="s">
        <v>3614</v>
      </c>
      <c r="G2832" t="s">
        <v>4080</v>
      </c>
      <c r="H2832" t="s">
        <v>4579</v>
      </c>
      <c r="I2832" t="s">
        <v>4581</v>
      </c>
      <c r="J2832">
        <v>2026</v>
      </c>
      <c r="K2832" t="s">
        <v>4062</v>
      </c>
      <c r="L2832">
        <v>106.480007</v>
      </c>
    </row>
    <row r="2833" spans="3:73" x14ac:dyDescent="0.3">
      <c r="C2833">
        <v>1219601</v>
      </c>
      <c r="D2833" t="s">
        <v>4467</v>
      </c>
      <c r="E2833" t="s">
        <v>688</v>
      </c>
      <c r="F2833" t="s">
        <v>3614</v>
      </c>
      <c r="G2833" t="s">
        <v>4080</v>
      </c>
      <c r="H2833" t="s">
        <v>4579</v>
      </c>
      <c r="I2833" t="s">
        <v>4581</v>
      </c>
      <c r="J2833">
        <v>2025</v>
      </c>
      <c r="K2833" t="s">
        <v>4062</v>
      </c>
      <c r="L2833">
        <v>94.028042999999997</v>
      </c>
      <c r="M2833">
        <v>14272000000</v>
      </c>
      <c r="N2833">
        <v>4388000000</v>
      </c>
      <c r="O2833">
        <v>764000000</v>
      </c>
      <c r="P2833">
        <v>1023000000</v>
      </c>
      <c r="Q2833">
        <v>1577000000</v>
      </c>
      <c r="R2833">
        <v>5187000000</v>
      </c>
      <c r="S2833">
        <v>5187000000</v>
      </c>
      <c r="T2833">
        <v>959000000</v>
      </c>
      <c r="U2833">
        <v>3155000000</v>
      </c>
      <c r="W2833">
        <v>4266000000</v>
      </c>
      <c r="X2833">
        <v>2643000000</v>
      </c>
      <c r="AA2833">
        <v>5881000000</v>
      </c>
      <c r="AB2833">
        <v>2999000000</v>
      </c>
      <c r="AD2833">
        <v>3812000000</v>
      </c>
      <c r="AE2833">
        <v>569000000</v>
      </c>
      <c r="AF2833">
        <v>113421634</v>
      </c>
      <c r="AJ2833">
        <v>1553000000</v>
      </c>
      <c r="AK2833">
        <v>33000000</v>
      </c>
      <c r="AM2833">
        <v>281000000</v>
      </c>
      <c r="AN2833">
        <v>738000000</v>
      </c>
      <c r="AQ2833">
        <v>1530000000</v>
      </c>
      <c r="AU2833">
        <v>-320000000</v>
      </c>
      <c r="AV2833">
        <v>-1361000000</v>
      </c>
      <c r="AY2833">
        <v>6.41</v>
      </c>
      <c r="AZ2833">
        <v>1508500000</v>
      </c>
      <c r="BP2833">
        <v>0.17909048288795101</v>
      </c>
      <c r="BQ2833">
        <v>0.65893108298171599</v>
      </c>
      <c r="BR2833">
        <v>14.6689614664587</v>
      </c>
      <c r="BS2833">
        <v>0.246082027342447</v>
      </c>
      <c r="BU2833">
        <v>2.0097357640213401E-7</v>
      </c>
    </row>
    <row r="2834" spans="3:73" x14ac:dyDescent="0.3">
      <c r="C2834">
        <v>1219601</v>
      </c>
      <c r="D2834" t="s">
        <v>4467</v>
      </c>
      <c r="E2834" t="s">
        <v>688</v>
      </c>
      <c r="F2834" t="s">
        <v>3614</v>
      </c>
      <c r="G2834" t="s">
        <v>4080</v>
      </c>
      <c r="H2834" t="s">
        <v>4579</v>
      </c>
      <c r="I2834" t="s">
        <v>4581</v>
      </c>
      <c r="J2834">
        <v>2024</v>
      </c>
      <c r="K2834" t="s">
        <v>4062</v>
      </c>
      <c r="L2834">
        <v>82.769119000000003</v>
      </c>
      <c r="M2834">
        <v>13848000000</v>
      </c>
      <c r="N2834">
        <v>4211000000</v>
      </c>
      <c r="O2834">
        <v>918000000</v>
      </c>
      <c r="P2834">
        <v>1030000000</v>
      </c>
      <c r="Q2834">
        <v>1440000000</v>
      </c>
      <c r="R2834">
        <v>4927000000</v>
      </c>
      <c r="S2834">
        <v>4927000000</v>
      </c>
      <c r="T2834">
        <v>1044000000</v>
      </c>
      <c r="U2834">
        <v>2954000000</v>
      </c>
      <c r="W2834">
        <v>3465000000</v>
      </c>
      <c r="X2834">
        <v>2425000000</v>
      </c>
      <c r="AA2834">
        <v>6138000000</v>
      </c>
      <c r="AB2834">
        <v>2756000000</v>
      </c>
      <c r="AD2834">
        <v>3624000000</v>
      </c>
      <c r="AE2834">
        <v>594000000</v>
      </c>
      <c r="AF2834">
        <v>118503631</v>
      </c>
      <c r="AJ2834">
        <v>1419000000</v>
      </c>
      <c r="AK2834">
        <v>32000000</v>
      </c>
      <c r="AM2834">
        <v>183000000</v>
      </c>
      <c r="AN2834">
        <v>424000000</v>
      </c>
      <c r="AO2834">
        <v>452000000</v>
      </c>
      <c r="AQ2834">
        <v>1192000000</v>
      </c>
      <c r="AU2834">
        <v>-12000000</v>
      </c>
      <c r="AV2834">
        <v>-1526000000</v>
      </c>
      <c r="AY2834">
        <v>3.56</v>
      </c>
      <c r="AZ2834">
        <v>1526500000</v>
      </c>
      <c r="BB2834">
        <v>1059000000</v>
      </c>
      <c r="BC2834">
        <v>1059000000</v>
      </c>
      <c r="BO2834">
        <v>2.3429203539822998</v>
      </c>
      <c r="BP2834">
        <v>0.26493506493506502</v>
      </c>
      <c r="BQ2834">
        <v>0.79971139971140004</v>
      </c>
      <c r="BR2834">
        <v>23.2497525280899</v>
      </c>
      <c r="BS2834">
        <v>0.15384615384615399</v>
      </c>
      <c r="BU2834">
        <v>1.0691511743106001E-7</v>
      </c>
    </row>
    <row r="2835" spans="3:73" x14ac:dyDescent="0.3">
      <c r="C2835">
        <v>1219601</v>
      </c>
      <c r="D2835" t="s">
        <v>4467</v>
      </c>
      <c r="E2835" t="s">
        <v>688</v>
      </c>
      <c r="F2835" t="s">
        <v>3614</v>
      </c>
      <c r="G2835" t="s">
        <v>4080</v>
      </c>
      <c r="H2835" t="s">
        <v>4579</v>
      </c>
      <c r="I2835" t="s">
        <v>4581</v>
      </c>
      <c r="J2835">
        <v>2023</v>
      </c>
      <c r="K2835" t="s">
        <v>4062</v>
      </c>
      <c r="L2835">
        <v>82.832594999999998</v>
      </c>
      <c r="M2835">
        <v>15034000000</v>
      </c>
      <c r="N2835">
        <v>4833000000</v>
      </c>
      <c r="O2835">
        <v>1310000000</v>
      </c>
      <c r="P2835">
        <v>1093000000</v>
      </c>
      <c r="Q2835">
        <v>1613000000</v>
      </c>
      <c r="R2835">
        <v>5062000000</v>
      </c>
      <c r="S2835">
        <v>5062000000</v>
      </c>
      <c r="T2835">
        <v>1258000000</v>
      </c>
      <c r="U2835">
        <v>3117000000</v>
      </c>
      <c r="W2835">
        <v>4201000000</v>
      </c>
      <c r="X2835">
        <v>2459000000</v>
      </c>
      <c r="AA2835">
        <v>7458000000</v>
      </c>
      <c r="AB2835">
        <v>2410000000</v>
      </c>
      <c r="AD2835">
        <v>3476000000</v>
      </c>
      <c r="AE2835">
        <v>604000000</v>
      </c>
      <c r="AF2835">
        <v>120644313</v>
      </c>
      <c r="AJ2835">
        <v>1269000000</v>
      </c>
      <c r="AK2835">
        <v>33000000</v>
      </c>
      <c r="AM2835">
        <v>222000000</v>
      </c>
      <c r="AN2835">
        <v>450000000</v>
      </c>
      <c r="AO2835">
        <v>436000000</v>
      </c>
      <c r="AQ2835">
        <v>1453000000</v>
      </c>
      <c r="AU2835">
        <v>-804000000</v>
      </c>
      <c r="AV2835">
        <v>116000000</v>
      </c>
      <c r="AX2835">
        <v>237000000</v>
      </c>
      <c r="AY2835">
        <v>3.77</v>
      </c>
      <c r="AZ2835">
        <v>1813500000</v>
      </c>
      <c r="BB2835">
        <v>1108000000</v>
      </c>
      <c r="BC2835">
        <v>1108000000</v>
      </c>
      <c r="BO2835">
        <v>2.54128440366972</v>
      </c>
      <c r="BP2835">
        <v>0.31183051654367999</v>
      </c>
      <c r="BQ2835">
        <v>0.76648417043561101</v>
      </c>
      <c r="BR2835">
        <v>21.971510610079601</v>
      </c>
      <c r="BS2835">
        <v>0.18672199170124501</v>
      </c>
      <c r="BU2835">
        <v>1.2957630006224101E-7</v>
      </c>
    </row>
    <row r="2836" spans="3:73" x14ac:dyDescent="0.3">
      <c r="C2836">
        <v>1219601</v>
      </c>
      <c r="D2836" t="s">
        <v>4467</v>
      </c>
      <c r="E2836" t="s">
        <v>688</v>
      </c>
      <c r="F2836" t="s">
        <v>3614</v>
      </c>
      <c r="G2836" t="s">
        <v>4080</v>
      </c>
      <c r="H2836" t="s">
        <v>4579</v>
      </c>
      <c r="I2836" t="s">
        <v>4581</v>
      </c>
      <c r="J2836">
        <v>2022</v>
      </c>
      <c r="K2836" t="s">
        <v>4062</v>
      </c>
      <c r="L2836">
        <v>92.801659000000001</v>
      </c>
      <c r="M2836">
        <v>14301000000</v>
      </c>
      <c r="N2836">
        <v>4659000000</v>
      </c>
      <c r="O2836">
        <v>550000000</v>
      </c>
      <c r="Q2836">
        <v>2014000000</v>
      </c>
      <c r="R2836">
        <v>4540000000</v>
      </c>
      <c r="S2836">
        <v>4540000000</v>
      </c>
      <c r="T2836">
        <v>1358000000</v>
      </c>
      <c r="U2836">
        <v>2951000000</v>
      </c>
      <c r="W2836">
        <v>3932000000</v>
      </c>
      <c r="X2836">
        <v>2773000000</v>
      </c>
      <c r="AA2836">
        <v>6901000000</v>
      </c>
      <c r="AB2836">
        <v>1849000000</v>
      </c>
      <c r="AD2836">
        <v>3141000000</v>
      </c>
      <c r="AE2836">
        <v>600000000</v>
      </c>
      <c r="AF2836">
        <v>119945302</v>
      </c>
      <c r="AJ2836">
        <v>1336000000</v>
      </c>
      <c r="AK2836">
        <v>34000000</v>
      </c>
      <c r="AM2836">
        <v>243000000</v>
      </c>
      <c r="AN2836">
        <v>727000000</v>
      </c>
      <c r="AO2836">
        <v>284000000</v>
      </c>
      <c r="AQ2836">
        <v>803000000</v>
      </c>
      <c r="AT2836">
        <v>839000000</v>
      </c>
      <c r="AU2836">
        <v>-642000000</v>
      </c>
      <c r="AV2836">
        <v>-25000000</v>
      </c>
      <c r="AX2836">
        <v>210000000</v>
      </c>
      <c r="AY2836">
        <v>6.01</v>
      </c>
      <c r="AZ2836">
        <v>1874500000</v>
      </c>
      <c r="BB2836">
        <v>1254000000</v>
      </c>
      <c r="BC2836">
        <v>1254000000</v>
      </c>
      <c r="BL2836">
        <v>0.95709177592371897</v>
      </c>
      <c r="BO2836">
        <v>4.4154929577464799</v>
      </c>
      <c r="BP2836">
        <v>0.13987792472024399</v>
      </c>
      <c r="BQ2836">
        <v>0.67268565615462905</v>
      </c>
      <c r="BR2836">
        <v>15.4412078202995</v>
      </c>
      <c r="BS2836">
        <v>0.393185505678745</v>
      </c>
      <c r="BU2836">
        <v>3.0164303439156299E-7</v>
      </c>
    </row>
    <row r="2837" spans="3:73" x14ac:dyDescent="0.3">
      <c r="C2837">
        <v>1219601</v>
      </c>
      <c r="D2837" t="s">
        <v>4467</v>
      </c>
      <c r="E2837" t="s">
        <v>688</v>
      </c>
      <c r="F2837" t="s">
        <v>3614</v>
      </c>
      <c r="G2837" t="s">
        <v>4080</v>
      </c>
      <c r="H2837" t="s">
        <v>4579</v>
      </c>
      <c r="I2837" t="s">
        <v>4581</v>
      </c>
      <c r="J2837">
        <v>2021</v>
      </c>
      <c r="K2837" t="s">
        <v>4062</v>
      </c>
      <c r="L2837">
        <v>97.729206000000005</v>
      </c>
      <c r="M2837">
        <v>13858000000</v>
      </c>
      <c r="N2837">
        <v>4495000000</v>
      </c>
      <c r="O2837">
        <v>531000000</v>
      </c>
      <c r="Q2837">
        <v>1735000000</v>
      </c>
      <c r="R2837">
        <v>4036000000</v>
      </c>
      <c r="S2837">
        <v>4036000000</v>
      </c>
      <c r="T2837">
        <v>1525000000</v>
      </c>
      <c r="U2837">
        <v>3007000000</v>
      </c>
      <c r="W2837">
        <v>4133000000</v>
      </c>
      <c r="X2837">
        <v>2901000000</v>
      </c>
      <c r="AA2837">
        <v>6187000000</v>
      </c>
      <c r="AB2837">
        <v>1912000000</v>
      </c>
      <c r="AC2837">
        <v>299000000</v>
      </c>
      <c r="AD2837">
        <v>3180000000</v>
      </c>
      <c r="AE2837">
        <v>929000000</v>
      </c>
      <c r="AF2837">
        <v>126131799</v>
      </c>
      <c r="AJ2837">
        <v>1363000000</v>
      </c>
      <c r="AK2837">
        <v>47000000</v>
      </c>
      <c r="AM2837">
        <v>-57000000</v>
      </c>
      <c r="AN2837">
        <v>-560000000</v>
      </c>
      <c r="AO2837">
        <v>253000000</v>
      </c>
      <c r="AQ2837">
        <v>905000000</v>
      </c>
      <c r="AT2837">
        <v>816000000</v>
      </c>
      <c r="AU2837">
        <v>1507000000</v>
      </c>
      <c r="AV2837">
        <v>-2944000000</v>
      </c>
      <c r="AX2837">
        <v>105000000</v>
      </c>
      <c r="AY2837">
        <v>-4.3</v>
      </c>
      <c r="AZ2837">
        <v>1704000000</v>
      </c>
      <c r="BB2837">
        <v>-364000000</v>
      </c>
      <c r="BC2837">
        <v>-364000000</v>
      </c>
      <c r="BL2837">
        <v>1.10906862745098</v>
      </c>
      <c r="BO2837">
        <v>-1.4387351778656099</v>
      </c>
      <c r="BP2837">
        <v>0.128478103072828</v>
      </c>
      <c r="BQ2837">
        <v>0.66779578998306299</v>
      </c>
      <c r="BR2837">
        <v>-22.7277223255814</v>
      </c>
      <c r="BS2837">
        <v>-0.29288702928870303</v>
      </c>
      <c r="BU2837">
        <v>-2.19788486297071E-7</v>
      </c>
    </row>
    <row r="2838" spans="3:73" x14ac:dyDescent="0.3">
      <c r="C2838">
        <v>1219601</v>
      </c>
      <c r="D2838" t="s">
        <v>4467</v>
      </c>
      <c r="E2838" t="s">
        <v>688</v>
      </c>
      <c r="F2838" t="s">
        <v>3614</v>
      </c>
      <c r="G2838" t="s">
        <v>4080</v>
      </c>
      <c r="H2838" t="s">
        <v>4579</v>
      </c>
      <c r="I2838" t="s">
        <v>4581</v>
      </c>
      <c r="J2838">
        <v>2020</v>
      </c>
      <c r="K2838" t="s">
        <v>4062</v>
      </c>
      <c r="L2838">
        <v>67.408113999999998</v>
      </c>
      <c r="M2838">
        <v>16670000000</v>
      </c>
      <c r="N2838">
        <v>4883000000</v>
      </c>
      <c r="O2838">
        <v>1173000000</v>
      </c>
      <c r="Q2838">
        <v>1673000000</v>
      </c>
      <c r="R2838">
        <v>4198000000</v>
      </c>
      <c r="S2838">
        <v>4198000000</v>
      </c>
      <c r="T2838">
        <v>1880000000</v>
      </c>
      <c r="U2838">
        <v>4593000000</v>
      </c>
      <c r="W2838">
        <v>4261000000</v>
      </c>
      <c r="X2838">
        <v>2845000000</v>
      </c>
      <c r="AA2838">
        <v>8090000000</v>
      </c>
      <c r="AB2838">
        <v>2198000000</v>
      </c>
      <c r="AC2838">
        <v>255000000</v>
      </c>
      <c r="AD2838">
        <v>4538000000</v>
      </c>
      <c r="AE2838">
        <v>929000000</v>
      </c>
      <c r="AF2838">
        <v>134801030</v>
      </c>
      <c r="AG2838">
        <v>512000000</v>
      </c>
      <c r="AJ2838">
        <v>337000000</v>
      </c>
      <c r="AK2838">
        <v>53000000</v>
      </c>
      <c r="AM2838">
        <v>244000000</v>
      </c>
      <c r="AN2838">
        <v>151000000</v>
      </c>
      <c r="AO2838">
        <v>300000000</v>
      </c>
      <c r="AQ2838">
        <v>1315000000</v>
      </c>
      <c r="AU2838">
        <v>-535000000</v>
      </c>
      <c r="AV2838">
        <v>-239000000</v>
      </c>
      <c r="AY2838">
        <v>1.1299999999999999</v>
      </c>
      <c r="AZ2838">
        <v>1649500000</v>
      </c>
      <c r="BB2838">
        <v>695000000</v>
      </c>
      <c r="BC2838">
        <v>695000000</v>
      </c>
      <c r="BO2838">
        <v>2.31666666666667</v>
      </c>
      <c r="BP2838">
        <v>0.275287491199249</v>
      </c>
      <c r="BQ2838">
        <v>0.75334428537901899</v>
      </c>
      <c r="BR2838">
        <v>59.653198230088499</v>
      </c>
      <c r="BS2838">
        <v>6.8698817106460405E-2</v>
      </c>
      <c r="BU2838">
        <v>3.4654762884440402E-8</v>
      </c>
    </row>
    <row r="2839" spans="3:73" x14ac:dyDescent="0.3">
      <c r="C2839">
        <v>1219601</v>
      </c>
      <c r="D2839" t="s">
        <v>4467</v>
      </c>
      <c r="E2839" t="s">
        <v>688</v>
      </c>
      <c r="F2839" t="s">
        <v>3614</v>
      </c>
      <c r="G2839" t="s">
        <v>4080</v>
      </c>
      <c r="H2839" t="s">
        <v>4579</v>
      </c>
      <c r="I2839" t="s">
        <v>4581</v>
      </c>
      <c r="J2839">
        <v>2019</v>
      </c>
      <c r="K2839" t="s">
        <v>4062</v>
      </c>
      <c r="L2839">
        <v>57.415596000000001</v>
      </c>
      <c r="M2839">
        <v>15505000000</v>
      </c>
      <c r="N2839">
        <v>4002000000</v>
      </c>
      <c r="O2839">
        <v>607000000</v>
      </c>
      <c r="Q2839">
        <v>1626000000</v>
      </c>
      <c r="R2839">
        <v>3887000000</v>
      </c>
      <c r="S2839">
        <v>3887000000</v>
      </c>
      <c r="T2839">
        <v>2015000000</v>
      </c>
      <c r="U2839">
        <v>4430000000</v>
      </c>
      <c r="W2839">
        <v>3899000000</v>
      </c>
      <c r="X2839">
        <v>2646000000</v>
      </c>
      <c r="AA2839">
        <v>7880000000</v>
      </c>
      <c r="AB2839">
        <v>1713000000</v>
      </c>
      <c r="AC2839">
        <v>251000000</v>
      </c>
      <c r="AD2839">
        <v>3959000000</v>
      </c>
      <c r="AE2839">
        <v>929000000</v>
      </c>
      <c r="AF2839">
        <v>135577878</v>
      </c>
      <c r="AG2839">
        <v>400000000</v>
      </c>
      <c r="AH2839">
        <v>2791000000</v>
      </c>
      <c r="AJ2839">
        <v>199000000</v>
      </c>
      <c r="AK2839">
        <v>55000000</v>
      </c>
      <c r="AM2839">
        <v>37000000</v>
      </c>
      <c r="AN2839">
        <v>87000000</v>
      </c>
      <c r="AO2839">
        <v>378000000</v>
      </c>
      <c r="AQ2839">
        <v>1163000000</v>
      </c>
      <c r="AU2839">
        <v>-374000000</v>
      </c>
      <c r="AV2839">
        <v>-786000000</v>
      </c>
      <c r="AY2839">
        <v>0.65</v>
      </c>
      <c r="AZ2839">
        <v>1658000000</v>
      </c>
      <c r="BA2839">
        <v>7.1300609100680798E-2</v>
      </c>
      <c r="BB2839">
        <v>502000000</v>
      </c>
      <c r="BC2839">
        <v>502000000</v>
      </c>
      <c r="BD2839">
        <v>0.179863848083124</v>
      </c>
      <c r="BE2839">
        <v>0.41669652454317402</v>
      </c>
      <c r="BG2839">
        <v>0.143317807237549</v>
      </c>
      <c r="BI2839">
        <v>0.18000644953240899</v>
      </c>
      <c r="BJ2839">
        <v>-0.134002149767109</v>
      </c>
      <c r="BM2839">
        <v>1.9706198495162999E-2</v>
      </c>
      <c r="BO2839">
        <v>1.3280423280423299</v>
      </c>
      <c r="BP2839">
        <v>0.15568094383175199</v>
      </c>
      <c r="BQ2839">
        <v>0.60938702231341402</v>
      </c>
      <c r="BR2839">
        <v>88.331686153846107</v>
      </c>
      <c r="BS2839">
        <v>5.0788091068301199E-2</v>
      </c>
      <c r="BU2839">
        <v>2.1786419964973701E-8</v>
      </c>
    </row>
    <row r="2840" spans="3:73" x14ac:dyDescent="0.3">
      <c r="C2840">
        <v>1219601</v>
      </c>
      <c r="D2840" t="s">
        <v>4467</v>
      </c>
      <c r="E2840" t="s">
        <v>688</v>
      </c>
      <c r="F2840" t="s">
        <v>3614</v>
      </c>
      <c r="G2840" t="s">
        <v>4080</v>
      </c>
      <c r="H2840" t="s">
        <v>4579</v>
      </c>
      <c r="I2840" t="s">
        <v>4581</v>
      </c>
      <c r="J2840">
        <v>2018</v>
      </c>
      <c r="K2840" t="s">
        <v>4062</v>
      </c>
      <c r="L2840">
        <v>44.887403999999997</v>
      </c>
      <c r="M2840">
        <v>15262000000</v>
      </c>
      <c r="N2840">
        <v>4079000000</v>
      </c>
      <c r="O2840">
        <v>607000000</v>
      </c>
      <c r="Q2840">
        <v>1690000000</v>
      </c>
      <c r="R2840">
        <v>3745000000</v>
      </c>
      <c r="S2840">
        <v>3745000000</v>
      </c>
      <c r="T2840">
        <v>2193000000</v>
      </c>
      <c r="U2840">
        <v>4442000000</v>
      </c>
      <c r="W2840">
        <v>3913000000</v>
      </c>
      <c r="X2840">
        <v>2732000000</v>
      </c>
      <c r="AA2840">
        <v>8603000000</v>
      </c>
      <c r="AB2840">
        <v>937000000</v>
      </c>
      <c r="AC2840">
        <v>253000000</v>
      </c>
      <c r="AD2840">
        <v>3449000000</v>
      </c>
      <c r="AE2840">
        <v>929000000</v>
      </c>
      <c r="AF2840">
        <v>135173948</v>
      </c>
      <c r="AG2840">
        <v>390000000</v>
      </c>
      <c r="AH2840">
        <v>2734000000</v>
      </c>
      <c r="AJ2840">
        <v>1096000000</v>
      </c>
      <c r="AK2840">
        <v>51000000</v>
      </c>
      <c r="AM2840">
        <v>216000000</v>
      </c>
      <c r="AN2840">
        <v>53000000</v>
      </c>
      <c r="AO2840">
        <v>384000000</v>
      </c>
      <c r="AQ2840">
        <v>571000000</v>
      </c>
      <c r="AU2840">
        <v>-3843000000</v>
      </c>
      <c r="AV2840">
        <v>3533000000</v>
      </c>
      <c r="AY2840">
        <v>0.4</v>
      </c>
      <c r="AZ2840">
        <v>1537500000</v>
      </c>
      <c r="BA2840">
        <v>0.40087783467447002</v>
      </c>
      <c r="BB2840">
        <v>653000000</v>
      </c>
      <c r="BC2840">
        <v>653000000</v>
      </c>
      <c r="BD2840">
        <v>0.23884418434528201</v>
      </c>
      <c r="BE2840">
        <v>0.20885149963423599</v>
      </c>
      <c r="BG2840">
        <v>0.14264813460131701</v>
      </c>
      <c r="BI2840">
        <v>0.179137727689687</v>
      </c>
      <c r="BJ2840">
        <v>-1.4056327724945099</v>
      </c>
      <c r="BM2840">
        <v>1.8653986832479898E-2</v>
      </c>
      <c r="BO2840">
        <v>1.7005208333333299</v>
      </c>
      <c r="BP2840">
        <v>0.15512394582162001</v>
      </c>
      <c r="BQ2840">
        <v>0.61052900587784298</v>
      </c>
      <c r="BR2840">
        <v>112.21850999999999</v>
      </c>
      <c r="BS2840">
        <v>5.6563500533617903E-2</v>
      </c>
      <c r="BU2840">
        <v>1.9162178868730001E-8</v>
      </c>
    </row>
    <row r="2841" spans="3:73" x14ac:dyDescent="0.3">
      <c r="C2841">
        <v>1219601</v>
      </c>
      <c r="D2841" t="s">
        <v>4467</v>
      </c>
      <c r="E2841" t="s">
        <v>688</v>
      </c>
      <c r="F2841" t="s">
        <v>3614</v>
      </c>
      <c r="G2841" t="s">
        <v>4080</v>
      </c>
      <c r="H2841" t="s">
        <v>4579</v>
      </c>
      <c r="I2841" t="s">
        <v>4581</v>
      </c>
      <c r="J2841">
        <v>2017</v>
      </c>
      <c r="K2841" t="s">
        <v>4062</v>
      </c>
      <c r="L2841">
        <v>53.797688000000001</v>
      </c>
      <c r="M2841">
        <v>10663000000</v>
      </c>
      <c r="N2841">
        <v>3074000000</v>
      </c>
      <c r="O2841">
        <v>424000000</v>
      </c>
      <c r="Q2841">
        <v>1385000000</v>
      </c>
      <c r="R2841">
        <v>3239000000</v>
      </c>
      <c r="S2841">
        <v>3239000000</v>
      </c>
      <c r="U2841">
        <v>3046000000</v>
      </c>
      <c r="W2841">
        <v>3250000000</v>
      </c>
      <c r="AA2841">
        <v>5281000000</v>
      </c>
      <c r="AB2841">
        <v>601000000</v>
      </c>
      <c r="AC2841">
        <v>258000000</v>
      </c>
      <c r="AD2841">
        <v>3004000000</v>
      </c>
      <c r="AE2841">
        <v>929000000</v>
      </c>
      <c r="AF2841">
        <v>134275609</v>
      </c>
      <c r="AJ2841">
        <v>1077000000</v>
      </c>
      <c r="AK2841">
        <v>39000000</v>
      </c>
      <c r="AM2841">
        <v>401000000</v>
      </c>
      <c r="AN2841">
        <v>323000000</v>
      </c>
      <c r="AO2841">
        <v>252000000</v>
      </c>
      <c r="AQ2841">
        <v>760000000</v>
      </c>
      <c r="AU2841">
        <v>-509000000</v>
      </c>
      <c r="AV2841">
        <v>-400000000</v>
      </c>
      <c r="AY2841">
        <v>2.39</v>
      </c>
      <c r="BB2841">
        <v>976000000</v>
      </c>
      <c r="BC2841">
        <v>976000000</v>
      </c>
      <c r="BO2841">
        <v>3.8730158730158699</v>
      </c>
      <c r="BP2841">
        <v>0.13046153846153799</v>
      </c>
      <c r="BQ2841">
        <v>0.51969230769230801</v>
      </c>
      <c r="BR2841">
        <v>22.5094928870293</v>
      </c>
      <c r="BS2841">
        <v>0.53743760399334395</v>
      </c>
      <c r="BU2841">
        <v>2.13937561264559E-7</v>
      </c>
    </row>
    <row r="2842" spans="3:73" x14ac:dyDescent="0.3">
      <c r="C2842">
        <v>43920</v>
      </c>
      <c r="D2842" t="s">
        <v>4299</v>
      </c>
      <c r="E2842" t="s">
        <v>882</v>
      </c>
      <c r="F2842" t="s">
        <v>3614</v>
      </c>
      <c r="G2842" t="s">
        <v>4116</v>
      </c>
      <c r="H2842" t="s">
        <v>4784</v>
      </c>
      <c r="I2842" t="s">
        <v>4785</v>
      </c>
      <c r="J2842">
        <v>2026</v>
      </c>
      <c r="K2842" t="s">
        <v>4062</v>
      </c>
      <c r="L2842">
        <v>69.509754000000001</v>
      </c>
    </row>
    <row r="2843" spans="3:73" x14ac:dyDescent="0.3">
      <c r="C2843">
        <v>43920</v>
      </c>
      <c r="D2843" t="s">
        <v>4299</v>
      </c>
      <c r="E2843" t="s">
        <v>882</v>
      </c>
      <c r="F2843" t="s">
        <v>3614</v>
      </c>
      <c r="G2843" t="s">
        <v>4116</v>
      </c>
      <c r="H2843" t="s">
        <v>4784</v>
      </c>
      <c r="I2843" t="s">
        <v>4785</v>
      </c>
      <c r="J2843">
        <v>2025</v>
      </c>
      <c r="K2843" t="s">
        <v>4062</v>
      </c>
      <c r="L2843">
        <v>60.240242000000002</v>
      </c>
    </row>
    <row r="2844" spans="3:73" x14ac:dyDescent="0.3">
      <c r="C2844">
        <v>43920</v>
      </c>
      <c r="D2844" t="s">
        <v>4299</v>
      </c>
      <c r="E2844" t="s">
        <v>882</v>
      </c>
      <c r="F2844" t="s">
        <v>3614</v>
      </c>
      <c r="G2844" t="s">
        <v>4116</v>
      </c>
      <c r="H2844" t="s">
        <v>4784</v>
      </c>
      <c r="I2844" t="s">
        <v>4785</v>
      </c>
      <c r="J2844">
        <v>2024</v>
      </c>
      <c r="K2844" t="s">
        <v>4062</v>
      </c>
      <c r="L2844">
        <v>59.652461000000002</v>
      </c>
      <c r="M2844">
        <v>6647600000</v>
      </c>
      <c r="N2844">
        <v>1549400000</v>
      </c>
      <c r="O2844">
        <v>197700000</v>
      </c>
      <c r="P2844">
        <v>746900000</v>
      </c>
      <c r="S2844">
        <v>1652100000</v>
      </c>
      <c r="U2844">
        <v>1953700000</v>
      </c>
      <c r="W2844">
        <v>1014400000</v>
      </c>
      <c r="X2844">
        <v>521900000</v>
      </c>
      <c r="AA2844">
        <v>2729100000</v>
      </c>
      <c r="AB2844">
        <v>2082400000</v>
      </c>
      <c r="AD2844">
        <v>2486200000</v>
      </c>
      <c r="AE2844">
        <v>230300000</v>
      </c>
      <c r="AG2844">
        <v>1070800000</v>
      </c>
      <c r="AJ2844">
        <v>464600000</v>
      </c>
      <c r="AM2844">
        <v>27200000</v>
      </c>
      <c r="AN2844">
        <v>268800000</v>
      </c>
      <c r="AQ2844">
        <v>356000000</v>
      </c>
      <c r="AS2844">
        <v>261300000</v>
      </c>
      <c r="AU2844">
        <v>-658300000</v>
      </c>
      <c r="AV2844">
        <v>324300000</v>
      </c>
      <c r="AX2844">
        <v>121000000</v>
      </c>
      <c r="BP2844">
        <v>0.19489353312302801</v>
      </c>
      <c r="BS2844">
        <v>0.12908182865923901</v>
      </c>
    </row>
    <row r="2845" spans="3:73" x14ac:dyDescent="0.3">
      <c r="C2845">
        <v>43920</v>
      </c>
      <c r="D2845" t="s">
        <v>4299</v>
      </c>
      <c r="E2845" t="s">
        <v>882</v>
      </c>
      <c r="F2845" t="s">
        <v>3614</v>
      </c>
      <c r="G2845" t="s">
        <v>4116</v>
      </c>
      <c r="H2845" t="s">
        <v>4784</v>
      </c>
      <c r="I2845" t="s">
        <v>4785</v>
      </c>
      <c r="J2845">
        <v>2023</v>
      </c>
      <c r="K2845" t="s">
        <v>4062</v>
      </c>
      <c r="L2845">
        <v>60.687942999999997</v>
      </c>
      <c r="M2845">
        <v>5960800000</v>
      </c>
      <c r="N2845">
        <v>1369100000</v>
      </c>
      <c r="O2845">
        <v>180900000</v>
      </c>
      <c r="P2845">
        <v>659400000</v>
      </c>
      <c r="S2845">
        <v>1562600000</v>
      </c>
      <c r="U2845">
        <v>1693000000</v>
      </c>
      <c r="W2845">
        <v>939300000</v>
      </c>
      <c r="X2845">
        <v>497800000</v>
      </c>
      <c r="AA2845">
        <v>2218400000</v>
      </c>
      <c r="AB2845">
        <v>1947900000</v>
      </c>
      <c r="AD2845">
        <v>2337900000</v>
      </c>
      <c r="AE2845">
        <v>208400000</v>
      </c>
      <c r="AG2845">
        <v>1146100000</v>
      </c>
      <c r="AJ2845">
        <v>605500000</v>
      </c>
      <c r="AM2845">
        <v>117800000</v>
      </c>
      <c r="AN2845">
        <v>359200000</v>
      </c>
      <c r="AQ2845">
        <v>649500000</v>
      </c>
      <c r="AS2845">
        <v>230600000</v>
      </c>
      <c r="AU2845">
        <v>-670200000</v>
      </c>
      <c r="AV2845">
        <v>69700000</v>
      </c>
      <c r="AX2845">
        <v>116500000</v>
      </c>
      <c r="BP2845">
        <v>0.19259022676461199</v>
      </c>
      <c r="BS2845">
        <v>0.18440371682324599</v>
      </c>
    </row>
    <row r="2846" spans="3:73" x14ac:dyDescent="0.3">
      <c r="C2846">
        <v>43920</v>
      </c>
      <c r="D2846" t="s">
        <v>4299</v>
      </c>
      <c r="E2846" t="s">
        <v>882</v>
      </c>
      <c r="F2846" t="s">
        <v>3614</v>
      </c>
      <c r="G2846" t="s">
        <v>4116</v>
      </c>
      <c r="H2846" t="s">
        <v>4784</v>
      </c>
      <c r="I2846" t="s">
        <v>4785</v>
      </c>
      <c r="J2846">
        <v>2022</v>
      </c>
      <c r="K2846" t="s">
        <v>4062</v>
      </c>
      <c r="L2846">
        <v>56.211238000000002</v>
      </c>
      <c r="M2846">
        <v>5469900000</v>
      </c>
      <c r="N2846">
        <v>1499400000</v>
      </c>
      <c r="O2846">
        <v>147100000</v>
      </c>
      <c r="P2846">
        <v>749100000</v>
      </c>
      <c r="R2846">
        <v>4000000</v>
      </c>
      <c r="S2846">
        <v>1455000000</v>
      </c>
      <c r="U2846">
        <v>1464500000</v>
      </c>
      <c r="W2846">
        <v>1047900000</v>
      </c>
      <c r="X2846">
        <v>561300000</v>
      </c>
      <c r="AA2846">
        <v>1918700000</v>
      </c>
      <c r="AB2846">
        <v>1761300000</v>
      </c>
      <c r="AD2846">
        <v>2095200000</v>
      </c>
      <c r="AE2846">
        <v>173500000</v>
      </c>
      <c r="AG2846">
        <v>1285400000</v>
      </c>
      <c r="AJ2846">
        <v>621200000</v>
      </c>
      <c r="AM2846">
        <v>137100000</v>
      </c>
      <c r="AN2846">
        <v>376700000</v>
      </c>
      <c r="AQ2846">
        <v>657500000</v>
      </c>
      <c r="AS2846">
        <v>216600000</v>
      </c>
      <c r="AU2846">
        <v>-28200000</v>
      </c>
      <c r="AV2846">
        <v>-531000000</v>
      </c>
      <c r="AX2846">
        <v>111300000</v>
      </c>
      <c r="BP2846">
        <v>0.14037599007538901</v>
      </c>
      <c r="BS2846">
        <v>0.21387611423380501</v>
      </c>
    </row>
    <row r="2847" spans="3:73" x14ac:dyDescent="0.3">
      <c r="C2847">
        <v>43920</v>
      </c>
      <c r="D2847" t="s">
        <v>4299</v>
      </c>
      <c r="E2847" t="s">
        <v>882</v>
      </c>
      <c r="F2847" t="s">
        <v>3614</v>
      </c>
      <c r="G2847" t="s">
        <v>4116</v>
      </c>
      <c r="H2847" t="s">
        <v>4784</v>
      </c>
      <c r="I2847" t="s">
        <v>4785</v>
      </c>
      <c r="J2847">
        <v>2021</v>
      </c>
      <c r="K2847" t="s">
        <v>4062</v>
      </c>
      <c r="L2847">
        <v>50.772556999999999</v>
      </c>
      <c r="M2847">
        <v>5815800000</v>
      </c>
      <c r="N2847">
        <v>1664100000</v>
      </c>
      <c r="O2847">
        <v>124600000</v>
      </c>
      <c r="P2847">
        <v>889500000</v>
      </c>
      <c r="R2847">
        <v>9900000</v>
      </c>
      <c r="S2847">
        <v>1521200000</v>
      </c>
      <c r="U2847">
        <v>1515400000</v>
      </c>
      <c r="W2847">
        <v>1314100000</v>
      </c>
      <c r="X2847">
        <v>704500000</v>
      </c>
      <c r="AA2847">
        <v>2185400000</v>
      </c>
      <c r="AB2847">
        <v>1514300000</v>
      </c>
      <c r="AC2847">
        <v>134100000</v>
      </c>
      <c r="AD2847">
        <v>1825600000</v>
      </c>
      <c r="AE2847">
        <v>179300000</v>
      </c>
      <c r="AG2847">
        <v>1093000000</v>
      </c>
      <c r="AJ2847">
        <v>585200000</v>
      </c>
      <c r="AM2847">
        <v>69600000</v>
      </c>
      <c r="AN2847">
        <v>390700000</v>
      </c>
      <c r="AQ2847">
        <v>396000000</v>
      </c>
      <c r="AS2847">
        <v>234400000</v>
      </c>
      <c r="AU2847">
        <v>46800000</v>
      </c>
      <c r="AV2847">
        <v>-422900000</v>
      </c>
      <c r="AX2847">
        <v>105800000</v>
      </c>
      <c r="BP2847">
        <v>9.4817745985845803E-2</v>
      </c>
      <c r="BS2847">
        <v>0.25800699993396298</v>
      </c>
    </row>
    <row r="2848" spans="3:73" x14ac:dyDescent="0.3">
      <c r="C2848">
        <v>43920</v>
      </c>
      <c r="D2848" t="s">
        <v>4299</v>
      </c>
      <c r="E2848" t="s">
        <v>882</v>
      </c>
      <c r="F2848" t="s">
        <v>3614</v>
      </c>
      <c r="G2848" t="s">
        <v>4116</v>
      </c>
      <c r="H2848" t="s">
        <v>4784</v>
      </c>
      <c r="I2848" t="s">
        <v>4785</v>
      </c>
      <c r="J2848">
        <v>2020</v>
      </c>
      <c r="K2848" t="s">
        <v>4062</v>
      </c>
      <c r="L2848">
        <v>30.636911000000001</v>
      </c>
      <c r="M2848">
        <v>5510900000</v>
      </c>
      <c r="N2848">
        <v>1302800000</v>
      </c>
      <c r="O2848">
        <v>105900000</v>
      </c>
      <c r="P2848">
        <v>636600000</v>
      </c>
      <c r="R2848">
        <v>36400000</v>
      </c>
      <c r="S2848">
        <v>1526900000</v>
      </c>
      <c r="U2848">
        <v>1518400000</v>
      </c>
      <c r="W2848">
        <v>1000100000</v>
      </c>
      <c r="X2848">
        <v>450700000</v>
      </c>
      <c r="AA2848">
        <v>2469700000</v>
      </c>
      <c r="AB2848">
        <v>1152200000</v>
      </c>
      <c r="AC2848">
        <v>134400000</v>
      </c>
      <c r="AD2848">
        <v>1543900000</v>
      </c>
      <c r="AE2848">
        <v>170200000</v>
      </c>
      <c r="AG2848">
        <v>231700000</v>
      </c>
      <c r="AJ2848">
        <v>304900000</v>
      </c>
      <c r="AM2848">
        <v>63300000</v>
      </c>
      <c r="AN2848">
        <v>44400000</v>
      </c>
      <c r="AQ2848">
        <v>454700000</v>
      </c>
      <c r="AS2848">
        <v>242500000</v>
      </c>
      <c r="AU2848">
        <v>-25200000</v>
      </c>
      <c r="AV2848">
        <v>-405300000</v>
      </c>
      <c r="AX2848">
        <v>104300000</v>
      </c>
      <c r="BP2848">
        <v>0.105889411058894</v>
      </c>
      <c r="BS2848">
        <v>3.8534976566568298E-2</v>
      </c>
    </row>
    <row r="2849" spans="3:73" x14ac:dyDescent="0.3">
      <c r="C2849">
        <v>43920</v>
      </c>
      <c r="D2849" t="s">
        <v>4299</v>
      </c>
      <c r="E2849" t="s">
        <v>882</v>
      </c>
      <c r="F2849" t="s">
        <v>3614</v>
      </c>
      <c r="G2849" t="s">
        <v>4116</v>
      </c>
      <c r="H2849" t="s">
        <v>4784</v>
      </c>
      <c r="I2849" t="s">
        <v>4785</v>
      </c>
      <c r="J2849">
        <v>2019</v>
      </c>
      <c r="K2849" t="s">
        <v>4062</v>
      </c>
      <c r="L2849">
        <v>29.670120000000001</v>
      </c>
      <c r="M2849">
        <v>5426700000</v>
      </c>
      <c r="N2849">
        <v>1249000000</v>
      </c>
      <c r="O2849">
        <v>77300000</v>
      </c>
      <c r="P2849">
        <v>664200000</v>
      </c>
      <c r="S2849">
        <v>1690300000</v>
      </c>
      <c r="U2849">
        <v>1517800000</v>
      </c>
      <c r="W2849">
        <v>825400000</v>
      </c>
      <c r="X2849">
        <v>435200000</v>
      </c>
      <c r="AA2849">
        <v>2756300000</v>
      </c>
      <c r="AB2849">
        <v>1133100000</v>
      </c>
      <c r="AC2849">
        <v>134800000</v>
      </c>
      <c r="AD2849">
        <v>1539000000</v>
      </c>
      <c r="AE2849">
        <v>162600000</v>
      </c>
      <c r="AG2849">
        <v>259000000</v>
      </c>
      <c r="AJ2849">
        <v>399100000</v>
      </c>
      <c r="AM2849">
        <v>70700000</v>
      </c>
      <c r="AN2849">
        <v>65000000</v>
      </c>
      <c r="AQ2849">
        <v>389500000</v>
      </c>
      <c r="AS2849">
        <v>206100000</v>
      </c>
      <c r="AU2849">
        <v>-1989300000</v>
      </c>
      <c r="AV2849">
        <v>1583500000</v>
      </c>
      <c r="AX2849">
        <v>104000000</v>
      </c>
      <c r="BP2849">
        <v>9.3651562878604294E-2</v>
      </c>
      <c r="BS2849">
        <v>5.7364751566498999E-2</v>
      </c>
    </row>
    <row r="2850" spans="3:73" x14ac:dyDescent="0.3">
      <c r="C2850">
        <v>43920</v>
      </c>
      <c r="D2850" t="s">
        <v>4299</v>
      </c>
      <c r="E2850" t="s">
        <v>882</v>
      </c>
      <c r="F2850" t="s">
        <v>3614</v>
      </c>
      <c r="G2850" t="s">
        <v>4116</v>
      </c>
      <c r="H2850" t="s">
        <v>4784</v>
      </c>
      <c r="I2850" t="s">
        <v>4785</v>
      </c>
      <c r="J2850">
        <v>2018</v>
      </c>
      <c r="K2850" t="s">
        <v>4062</v>
      </c>
      <c r="L2850">
        <v>39.900551</v>
      </c>
      <c r="M2850">
        <v>3194800000</v>
      </c>
      <c r="N2850">
        <v>976700000</v>
      </c>
      <c r="O2850">
        <v>94200000</v>
      </c>
      <c r="P2850">
        <v>456700000</v>
      </c>
      <c r="S2850">
        <v>1191900000</v>
      </c>
      <c r="U2850">
        <v>776000000</v>
      </c>
      <c r="W2850">
        <v>670200000</v>
      </c>
      <c r="X2850">
        <v>403800000</v>
      </c>
      <c r="AA2850">
        <v>907600000</v>
      </c>
      <c r="AB2850">
        <v>1107800000</v>
      </c>
      <c r="AC2850">
        <v>135400000</v>
      </c>
      <c r="AD2850">
        <v>1469800000</v>
      </c>
      <c r="AE2850">
        <v>150500000</v>
      </c>
      <c r="AG2850">
        <v>204800000</v>
      </c>
      <c r="AJ2850">
        <v>370500000</v>
      </c>
      <c r="AM2850">
        <v>73300000</v>
      </c>
      <c r="AN2850">
        <v>40100000</v>
      </c>
      <c r="AQ2850">
        <v>253000000</v>
      </c>
      <c r="AS2850">
        <v>126900000</v>
      </c>
      <c r="AU2850">
        <v>-135200000</v>
      </c>
      <c r="AV2850">
        <v>-158300000</v>
      </c>
      <c r="AX2850">
        <v>100000000</v>
      </c>
      <c r="BP2850">
        <v>0.14055505819158501</v>
      </c>
      <c r="BS2850">
        <v>3.6197869651561701E-2</v>
      </c>
    </row>
    <row r="2851" spans="3:73" x14ac:dyDescent="0.3">
      <c r="C2851">
        <v>43920</v>
      </c>
      <c r="D2851" t="s">
        <v>4299</v>
      </c>
      <c r="E2851" t="s">
        <v>882</v>
      </c>
      <c r="F2851" t="s">
        <v>3614</v>
      </c>
      <c r="G2851" t="s">
        <v>4116</v>
      </c>
      <c r="H2851" t="s">
        <v>4784</v>
      </c>
      <c r="I2851" t="s">
        <v>4785</v>
      </c>
      <c r="J2851">
        <v>2017</v>
      </c>
      <c r="K2851" t="s">
        <v>4062</v>
      </c>
      <c r="L2851">
        <v>41.624656999999999</v>
      </c>
      <c r="M2851">
        <v>3232300000</v>
      </c>
      <c r="N2851">
        <v>994500000</v>
      </c>
      <c r="O2851">
        <v>142300000</v>
      </c>
      <c r="P2851">
        <v>447000000</v>
      </c>
      <c r="S2851">
        <v>1188400000</v>
      </c>
      <c r="U2851">
        <v>785400000</v>
      </c>
      <c r="W2851">
        <v>687900000</v>
      </c>
      <c r="X2851">
        <v>399200000</v>
      </c>
      <c r="AA2851">
        <v>959200000</v>
      </c>
      <c r="AB2851">
        <v>1010900000</v>
      </c>
      <c r="AC2851">
        <v>135600000</v>
      </c>
      <c r="AD2851">
        <v>1360500000</v>
      </c>
      <c r="AE2851">
        <v>144200000</v>
      </c>
      <c r="AG2851">
        <v>182400000</v>
      </c>
      <c r="AJ2851">
        <v>272400000</v>
      </c>
      <c r="AM2851">
        <v>67200000</v>
      </c>
      <c r="AN2851">
        <v>33300000</v>
      </c>
      <c r="AQ2851">
        <v>305000000</v>
      </c>
      <c r="AS2851">
        <v>120500000</v>
      </c>
      <c r="AU2851">
        <v>-90400000</v>
      </c>
      <c r="AV2851">
        <v>-175600000</v>
      </c>
      <c r="AX2851">
        <v>98600000</v>
      </c>
      <c r="BP2851">
        <v>0.20686146242186401</v>
      </c>
      <c r="BS2851">
        <v>3.2940943713522602E-2</v>
      </c>
    </row>
    <row r="2852" spans="3:73" x14ac:dyDescent="0.3">
      <c r="C2852">
        <v>812074</v>
      </c>
      <c r="D2852" t="s">
        <v>4373</v>
      </c>
      <c r="E2852" t="s">
        <v>2162</v>
      </c>
      <c r="F2852" t="s">
        <v>3614</v>
      </c>
      <c r="G2852" t="s">
        <v>4195</v>
      </c>
      <c r="H2852" t="s">
        <v>4786</v>
      </c>
      <c r="I2852" t="s">
        <v>4787</v>
      </c>
      <c r="J2852">
        <v>2026</v>
      </c>
      <c r="K2852" t="s">
        <v>4062</v>
      </c>
      <c r="L2852">
        <v>13.065159</v>
      </c>
    </row>
    <row r="2853" spans="3:73" x14ac:dyDescent="0.3">
      <c r="C2853">
        <v>812074</v>
      </c>
      <c r="D2853" t="s">
        <v>4373</v>
      </c>
      <c r="E2853" t="s">
        <v>2162</v>
      </c>
      <c r="F2853" t="s">
        <v>3614</v>
      </c>
      <c r="G2853" t="s">
        <v>4195</v>
      </c>
      <c r="H2853" t="s">
        <v>4786</v>
      </c>
      <c r="I2853" t="s">
        <v>4787</v>
      </c>
      <c r="J2853">
        <v>2025</v>
      </c>
      <c r="K2853" t="s">
        <v>4062</v>
      </c>
      <c r="L2853">
        <v>12.916259</v>
      </c>
      <c r="M2853">
        <v>9243000000</v>
      </c>
      <c r="N2853">
        <v>2601000000</v>
      </c>
      <c r="O2853">
        <v>759000000</v>
      </c>
      <c r="P2853">
        <v>601000000</v>
      </c>
      <c r="Q2853">
        <v>1002000000</v>
      </c>
      <c r="R2853">
        <v>3633000000</v>
      </c>
      <c r="S2853">
        <v>3447000000</v>
      </c>
      <c r="U2853">
        <v>1487000000</v>
      </c>
      <c r="W2853">
        <v>2089000000</v>
      </c>
      <c r="X2853">
        <v>1201000000</v>
      </c>
      <c r="AB2853">
        <v>1294000000</v>
      </c>
      <c r="AD2853">
        <v>548000000</v>
      </c>
      <c r="AE2853">
        <v>2000000</v>
      </c>
      <c r="AG2853">
        <v>1109000000</v>
      </c>
      <c r="AH2853">
        <v>6426000000</v>
      </c>
      <c r="AK2853">
        <v>42000000</v>
      </c>
      <c r="AM2853">
        <v>54000000</v>
      </c>
      <c r="AN2853">
        <v>-129000000</v>
      </c>
      <c r="AO2853">
        <v>341000000</v>
      </c>
      <c r="AQ2853">
        <v>600000000</v>
      </c>
      <c r="AS2853">
        <v>479000000</v>
      </c>
      <c r="AU2853">
        <v>-368000000</v>
      </c>
      <c r="AV2853">
        <v>-250000000</v>
      </c>
      <c r="AY2853">
        <v>-0.84</v>
      </c>
      <c r="AZ2853">
        <v>982500000</v>
      </c>
      <c r="BB2853">
        <v>266000000</v>
      </c>
      <c r="BC2853">
        <v>266000000</v>
      </c>
      <c r="BD2853">
        <v>4.13943355119826E-2</v>
      </c>
      <c r="BE2853">
        <v>9.3370681605975697E-2</v>
      </c>
      <c r="BG2853">
        <v>0.172580143168378</v>
      </c>
      <c r="BI2853">
        <v>0.69522882181110002</v>
      </c>
      <c r="BJ2853">
        <v>-5.7267351384998402E-2</v>
      </c>
      <c r="BM2853">
        <v>6.5359477124183E-3</v>
      </c>
      <c r="BO2853">
        <v>0.78005865102639305</v>
      </c>
      <c r="BP2853">
        <v>0.363331737673528</v>
      </c>
      <c r="BQ2853">
        <v>0.76543800861656297</v>
      </c>
      <c r="BR2853">
        <v>-15.376498809523801</v>
      </c>
      <c r="BS2853">
        <v>-9.9690880989180802E-2</v>
      </c>
      <c r="BU2853">
        <v>-8.3845885316846999E-9</v>
      </c>
    </row>
    <row r="2854" spans="3:73" x14ac:dyDescent="0.3">
      <c r="C2854">
        <v>812074</v>
      </c>
      <c r="D2854" t="s">
        <v>4373</v>
      </c>
      <c r="E2854" t="s">
        <v>2162</v>
      </c>
      <c r="F2854" t="s">
        <v>3614</v>
      </c>
      <c r="G2854" t="s">
        <v>4195</v>
      </c>
      <c r="H2854" t="s">
        <v>4786</v>
      </c>
      <c r="I2854" t="s">
        <v>4787</v>
      </c>
      <c r="J2854">
        <v>2024</v>
      </c>
      <c r="K2854" t="s">
        <v>4062</v>
      </c>
      <c r="L2854">
        <v>13.321834000000001</v>
      </c>
      <c r="M2854">
        <v>8654000000</v>
      </c>
      <c r="N2854">
        <v>2478000000</v>
      </c>
      <c r="O2854">
        <v>734000000</v>
      </c>
      <c r="P2854">
        <v>572000000</v>
      </c>
      <c r="Q2854">
        <v>963000000</v>
      </c>
      <c r="R2854">
        <v>3497000000</v>
      </c>
      <c r="S2854">
        <v>3296000000</v>
      </c>
      <c r="U2854">
        <v>1321000000</v>
      </c>
      <c r="W2854">
        <v>2160000000</v>
      </c>
      <c r="X2854">
        <v>1142000000</v>
      </c>
      <c r="AB2854">
        <v>1079000000</v>
      </c>
      <c r="AD2854">
        <v>676000000</v>
      </c>
      <c r="AE2854">
        <v>2000000</v>
      </c>
      <c r="AG2854">
        <v>1045000000</v>
      </c>
      <c r="AH2854">
        <v>6531000000</v>
      </c>
      <c r="AJ2854">
        <v>38000000</v>
      </c>
      <c r="AK2854">
        <v>80000000</v>
      </c>
      <c r="AM2854">
        <v>126000000</v>
      </c>
      <c r="AN2854">
        <v>-106000000</v>
      </c>
      <c r="AO2854">
        <v>335000000</v>
      </c>
      <c r="AQ2854">
        <v>489000000</v>
      </c>
      <c r="AS2854">
        <v>486000000</v>
      </c>
      <c r="AU2854">
        <v>-620000000</v>
      </c>
      <c r="AV2854">
        <v>-8000000</v>
      </c>
      <c r="AY2854">
        <v>-0.69</v>
      </c>
      <c r="AZ2854">
        <v>1017000000</v>
      </c>
      <c r="BA2854">
        <v>5.8184045322309001E-3</v>
      </c>
      <c r="BB2854">
        <v>355000000</v>
      </c>
      <c r="BC2854">
        <v>355000000</v>
      </c>
      <c r="BD2854">
        <v>5.4356147603735999E-2</v>
      </c>
      <c r="BE2854">
        <v>7.4873679375287105E-2</v>
      </c>
      <c r="BG2854">
        <v>0.16000612463635</v>
      </c>
      <c r="BI2854">
        <v>0.75467991680147894</v>
      </c>
      <c r="BJ2854">
        <v>-9.49318634206094E-2</v>
      </c>
      <c r="BM2854">
        <v>1.2249272699433499E-2</v>
      </c>
      <c r="BO2854">
        <v>1.0597014925373101</v>
      </c>
      <c r="BP2854">
        <v>0.33981481481481501</v>
      </c>
      <c r="BQ2854">
        <v>0.70138888888888895</v>
      </c>
      <c r="BR2854">
        <v>-19.3070057971015</v>
      </c>
      <c r="BS2854">
        <v>-9.8239110287303102E-2</v>
      </c>
      <c r="BU2854">
        <v>-8.5190597405004594E-9</v>
      </c>
    </row>
    <row r="2855" spans="3:73" x14ac:dyDescent="0.3">
      <c r="C2855">
        <v>812074</v>
      </c>
      <c r="D2855" t="s">
        <v>4373</v>
      </c>
      <c r="E2855" t="s">
        <v>2162</v>
      </c>
      <c r="F2855" t="s">
        <v>3614</v>
      </c>
      <c r="G2855" t="s">
        <v>4195</v>
      </c>
      <c r="H2855" t="s">
        <v>4786</v>
      </c>
      <c r="I2855" t="s">
        <v>4787</v>
      </c>
      <c r="J2855">
        <v>2023</v>
      </c>
      <c r="K2855" t="s">
        <v>4062</v>
      </c>
      <c r="L2855">
        <v>19.007543999999999</v>
      </c>
      <c r="M2855">
        <v>9669000000</v>
      </c>
      <c r="N2855">
        <v>2884000000</v>
      </c>
      <c r="O2855">
        <v>913000000</v>
      </c>
      <c r="P2855">
        <v>671000000</v>
      </c>
      <c r="Q2855">
        <v>1071000000</v>
      </c>
      <c r="R2855">
        <v>3775000000</v>
      </c>
      <c r="S2855">
        <v>3555000000</v>
      </c>
      <c r="U2855">
        <v>1473000000</v>
      </c>
      <c r="W2855">
        <v>2346000000</v>
      </c>
      <c r="X2855">
        <v>1437000000</v>
      </c>
      <c r="AB2855">
        <v>1609000000</v>
      </c>
      <c r="AD2855">
        <v>782000000</v>
      </c>
      <c r="AE2855">
        <v>2000000</v>
      </c>
      <c r="AG2855">
        <v>1496000000</v>
      </c>
      <c r="AJ2855">
        <v>67000000</v>
      </c>
      <c r="AK2855">
        <v>92000000</v>
      </c>
      <c r="AM2855">
        <v>152000000</v>
      </c>
      <c r="AN2855">
        <v>-103000000</v>
      </c>
      <c r="AO2855">
        <v>342000000</v>
      </c>
      <c r="AQ2855">
        <v>818000000</v>
      </c>
      <c r="AS2855">
        <v>483000000</v>
      </c>
      <c r="AU2855">
        <v>-683000000</v>
      </c>
      <c r="AV2855">
        <v>-27000000</v>
      </c>
      <c r="AY2855">
        <v>-0.67</v>
      </c>
      <c r="AZ2855">
        <v>959500000</v>
      </c>
      <c r="BB2855">
        <v>391000000</v>
      </c>
      <c r="BC2855">
        <v>391000000</v>
      </c>
      <c r="BO2855">
        <v>1.1432748538011701</v>
      </c>
      <c r="BP2855">
        <v>0.38917306052855899</v>
      </c>
      <c r="BQ2855">
        <v>0.77280477408354598</v>
      </c>
      <c r="BR2855">
        <v>-28.3694686567164</v>
      </c>
      <c r="BS2855">
        <v>-6.4014916096954602E-2</v>
      </c>
      <c r="BU2855">
        <v>-7.91488780609074E-9</v>
      </c>
    </row>
    <row r="2856" spans="3:73" x14ac:dyDescent="0.3">
      <c r="C2856">
        <v>812074</v>
      </c>
      <c r="D2856" t="s">
        <v>4373</v>
      </c>
      <c r="E2856" t="s">
        <v>2162</v>
      </c>
      <c r="F2856" t="s">
        <v>3614</v>
      </c>
      <c r="G2856" t="s">
        <v>4195</v>
      </c>
      <c r="H2856" t="s">
        <v>4786</v>
      </c>
      <c r="I2856" t="s">
        <v>4787</v>
      </c>
      <c r="J2856">
        <v>2022</v>
      </c>
      <c r="K2856" t="s">
        <v>4062</v>
      </c>
      <c r="L2856">
        <v>14.311959</v>
      </c>
      <c r="M2856">
        <v>9061000000</v>
      </c>
      <c r="N2856">
        <v>2603000000</v>
      </c>
      <c r="O2856">
        <v>773000000</v>
      </c>
      <c r="P2856">
        <v>760000000</v>
      </c>
      <c r="Q2856">
        <v>848000000</v>
      </c>
      <c r="R2856">
        <v>3187000000</v>
      </c>
      <c r="S2856">
        <v>2962000000</v>
      </c>
      <c r="U2856">
        <v>1813000000</v>
      </c>
      <c r="W2856">
        <v>2357000000</v>
      </c>
      <c r="X2856">
        <v>1355000000</v>
      </c>
      <c r="AB2856">
        <v>1417000000</v>
      </c>
      <c r="AD2856">
        <v>885000000</v>
      </c>
      <c r="AE2856">
        <v>2000000</v>
      </c>
      <c r="AG2856">
        <v>1213000000</v>
      </c>
      <c r="AJ2856">
        <v>805000000</v>
      </c>
      <c r="AK2856">
        <v>79000000</v>
      </c>
      <c r="AM2856">
        <v>178000000</v>
      </c>
      <c r="AN2856">
        <v>584000000</v>
      </c>
      <c r="AO2856">
        <v>239000000</v>
      </c>
      <c r="AQ2856">
        <v>154000000</v>
      </c>
      <c r="AS2856">
        <v>454000000</v>
      </c>
      <c r="AU2856">
        <v>-97000000</v>
      </c>
      <c r="AV2856">
        <v>6000000</v>
      </c>
      <c r="AX2856">
        <v>8000000</v>
      </c>
      <c r="AY2856">
        <v>3.76</v>
      </c>
      <c r="AZ2856">
        <v>832000000</v>
      </c>
      <c r="BB2856">
        <v>1001000000</v>
      </c>
      <c r="BC2856">
        <v>1001000000</v>
      </c>
      <c r="BO2856">
        <v>4.1882845188284499</v>
      </c>
      <c r="BP2856">
        <v>0.327959270258804</v>
      </c>
      <c r="BQ2856">
        <v>0.744590581247348</v>
      </c>
      <c r="BR2856">
        <v>3.80637207446809</v>
      </c>
      <c r="BS2856">
        <v>0.41213832039520099</v>
      </c>
      <c r="BU2856">
        <v>3.7976687254763601E-8</v>
      </c>
    </row>
    <row r="2857" spans="3:73" x14ac:dyDescent="0.3">
      <c r="C2857">
        <v>812074</v>
      </c>
      <c r="D2857" t="s">
        <v>4373</v>
      </c>
      <c r="E2857" t="s">
        <v>2162</v>
      </c>
      <c r="F2857" t="s">
        <v>3614</v>
      </c>
      <c r="G2857" t="s">
        <v>4195</v>
      </c>
      <c r="H2857" t="s">
        <v>4786</v>
      </c>
      <c r="I2857" t="s">
        <v>4787</v>
      </c>
      <c r="J2857">
        <v>2021</v>
      </c>
      <c r="K2857" t="s">
        <v>4062</v>
      </c>
      <c r="L2857">
        <v>14.538971999999999</v>
      </c>
      <c r="M2857">
        <v>8832000000</v>
      </c>
      <c r="N2857">
        <v>2519000000</v>
      </c>
      <c r="O2857">
        <v>725000000</v>
      </c>
      <c r="P2857">
        <v>692000000</v>
      </c>
      <c r="Q2857">
        <v>816000000</v>
      </c>
      <c r="R2857">
        <v>2933000000</v>
      </c>
      <c r="S2857">
        <v>2817000000</v>
      </c>
      <c r="U2857">
        <v>1840000000</v>
      </c>
      <c r="W2857">
        <v>1846000000</v>
      </c>
      <c r="X2857">
        <v>1210000000</v>
      </c>
      <c r="AB2857">
        <v>720000000</v>
      </c>
      <c r="AC2857">
        <v>701000000</v>
      </c>
      <c r="AD2857">
        <v>301000000</v>
      </c>
      <c r="AE2857">
        <v>2000000</v>
      </c>
      <c r="AG2857">
        <v>1091000000</v>
      </c>
      <c r="AK2857">
        <v>82000000</v>
      </c>
      <c r="AM2857">
        <v>167000000</v>
      </c>
      <c r="AN2857">
        <v>149000000</v>
      </c>
      <c r="AO2857">
        <v>216000000</v>
      </c>
      <c r="AQ2857">
        <v>687000000</v>
      </c>
      <c r="AS2857">
        <v>449000000</v>
      </c>
      <c r="AU2857">
        <v>-220000000</v>
      </c>
      <c r="AV2857">
        <v>-273000000</v>
      </c>
      <c r="AX2857">
        <v>8000000</v>
      </c>
      <c r="AY2857">
        <v>0.95</v>
      </c>
      <c r="AZ2857">
        <v>828500000</v>
      </c>
      <c r="BB2857">
        <v>532000000</v>
      </c>
      <c r="BC2857">
        <v>532000000</v>
      </c>
      <c r="BO2857">
        <v>2.4629629629629601</v>
      </c>
      <c r="BP2857">
        <v>0.392741061755146</v>
      </c>
      <c r="BQ2857">
        <v>0.92253521126760596</v>
      </c>
      <c r="BR2857">
        <v>15.3041810526316</v>
      </c>
      <c r="BS2857">
        <v>0.20694444444444399</v>
      </c>
      <c r="BU2857">
        <v>1.9183365833333299E-8</v>
      </c>
    </row>
    <row r="2858" spans="3:73" x14ac:dyDescent="0.3">
      <c r="C2858">
        <v>812074</v>
      </c>
      <c r="D2858" t="s">
        <v>4373</v>
      </c>
      <c r="E2858" t="s">
        <v>2162</v>
      </c>
      <c r="F2858" t="s">
        <v>3614</v>
      </c>
      <c r="G2858" t="s">
        <v>4195</v>
      </c>
      <c r="H2858" t="s">
        <v>4786</v>
      </c>
      <c r="I2858" t="s">
        <v>4787</v>
      </c>
      <c r="J2858">
        <v>2020</v>
      </c>
      <c r="K2858" t="s">
        <v>4062</v>
      </c>
      <c r="L2858">
        <v>9.6141909999999999</v>
      </c>
      <c r="M2858">
        <v>8882000000</v>
      </c>
      <c r="N2858">
        <v>2297000000</v>
      </c>
      <c r="O2858">
        <v>563000000</v>
      </c>
      <c r="P2858">
        <v>623000000</v>
      </c>
      <c r="Q2858">
        <v>841000000</v>
      </c>
      <c r="R2858">
        <v>3045000000</v>
      </c>
      <c r="S2858">
        <v>2907000000</v>
      </c>
      <c r="U2858">
        <v>1951000000</v>
      </c>
      <c r="W2858">
        <v>1898000000</v>
      </c>
      <c r="X2858">
        <v>1126000000</v>
      </c>
      <c r="AB2858">
        <v>297000000</v>
      </c>
      <c r="AC2858">
        <v>714000000</v>
      </c>
      <c r="AD2858">
        <v>152000000</v>
      </c>
      <c r="AE2858">
        <v>2000000</v>
      </c>
      <c r="AG2858">
        <v>972000000</v>
      </c>
      <c r="AK2858">
        <v>75000000</v>
      </c>
      <c r="AM2858">
        <v>89000000</v>
      </c>
      <c r="AN2858">
        <v>249000000</v>
      </c>
      <c r="AO2858">
        <v>265000000</v>
      </c>
      <c r="AQ2858">
        <v>457000000</v>
      </c>
      <c r="AS2858">
        <v>468000000</v>
      </c>
      <c r="AU2858">
        <v>93000000</v>
      </c>
      <c r="AV2858">
        <v>-557000000</v>
      </c>
      <c r="AX2858">
        <v>8000000</v>
      </c>
      <c r="AY2858">
        <v>1.59</v>
      </c>
      <c r="AZ2858">
        <v>943000000</v>
      </c>
      <c r="BB2858">
        <v>603000000</v>
      </c>
      <c r="BC2858">
        <v>603000000</v>
      </c>
      <c r="BO2858">
        <v>2.2754716981132099</v>
      </c>
      <c r="BP2858">
        <v>0.29662802950474199</v>
      </c>
      <c r="BQ2858">
        <v>0.76712328767123295</v>
      </c>
      <c r="BR2858">
        <v>6.0466610062893098</v>
      </c>
      <c r="BS2858">
        <v>0.83838383838383801</v>
      </c>
      <c r="BU2858">
        <v>5.1469911414141399E-8</v>
      </c>
    </row>
    <row r="2859" spans="3:73" x14ac:dyDescent="0.3">
      <c r="C2859">
        <v>812074</v>
      </c>
      <c r="D2859" t="s">
        <v>4373</v>
      </c>
      <c r="E2859" t="s">
        <v>2162</v>
      </c>
      <c r="F2859" t="s">
        <v>3614</v>
      </c>
      <c r="G2859" t="s">
        <v>4195</v>
      </c>
      <c r="H2859" t="s">
        <v>4786</v>
      </c>
      <c r="I2859" t="s">
        <v>4787</v>
      </c>
      <c r="J2859">
        <v>2019</v>
      </c>
      <c r="K2859" t="s">
        <v>4062</v>
      </c>
      <c r="L2859">
        <v>13.532840999999999</v>
      </c>
      <c r="M2859">
        <v>9610000000</v>
      </c>
      <c r="N2859">
        <v>2488000000</v>
      </c>
      <c r="O2859">
        <v>551000000</v>
      </c>
      <c r="P2859">
        <v>621000000</v>
      </c>
      <c r="Q2859">
        <v>1045000000</v>
      </c>
      <c r="R2859">
        <v>3476000000</v>
      </c>
      <c r="S2859">
        <v>3273000000</v>
      </c>
      <c r="U2859">
        <v>1934000000</v>
      </c>
      <c r="W2859">
        <v>1995000000</v>
      </c>
      <c r="X2859">
        <v>1276000000</v>
      </c>
      <c r="AB2859">
        <v>467000000</v>
      </c>
      <c r="AC2859">
        <v>733000000</v>
      </c>
      <c r="AD2859">
        <v>-89000000</v>
      </c>
      <c r="AE2859">
        <v>2000000</v>
      </c>
      <c r="AG2859">
        <v>1208000000</v>
      </c>
      <c r="AK2859">
        <v>68000000</v>
      </c>
      <c r="AM2859">
        <v>118000000</v>
      </c>
      <c r="AN2859">
        <v>-400000000</v>
      </c>
      <c r="AO2859">
        <v>311000000</v>
      </c>
      <c r="AQ2859">
        <v>405000000</v>
      </c>
      <c r="AS2859">
        <v>499000000</v>
      </c>
      <c r="AU2859">
        <v>-437000000</v>
      </c>
      <c r="AV2859">
        <v>68000000</v>
      </c>
      <c r="AX2859">
        <v>22000000</v>
      </c>
      <c r="AY2859">
        <v>-2.58</v>
      </c>
      <c r="AZ2859">
        <v>1031500000</v>
      </c>
      <c r="BB2859">
        <v>29000000</v>
      </c>
      <c r="BC2859">
        <v>29000000</v>
      </c>
      <c r="BO2859">
        <v>9.3247588424437297E-2</v>
      </c>
      <c r="BP2859">
        <v>0.27619047619047599</v>
      </c>
      <c r="BQ2859">
        <v>0.72330827067669201</v>
      </c>
      <c r="BR2859">
        <v>-5.2452872093023304</v>
      </c>
      <c r="BS2859">
        <v>-0.85653104925053503</v>
      </c>
      <c r="BU2859">
        <v>-7.4763875331905801E-8</v>
      </c>
    </row>
    <row r="2860" spans="3:73" x14ac:dyDescent="0.3">
      <c r="C2860">
        <v>812074</v>
      </c>
      <c r="D2860" t="s">
        <v>4373</v>
      </c>
      <c r="E2860" t="s">
        <v>2162</v>
      </c>
      <c r="F2860" t="s">
        <v>3614</v>
      </c>
      <c r="G2860" t="s">
        <v>4195</v>
      </c>
      <c r="H2860" t="s">
        <v>4786</v>
      </c>
      <c r="I2860" t="s">
        <v>4787</v>
      </c>
      <c r="J2860">
        <v>2018</v>
      </c>
      <c r="K2860" t="s">
        <v>4062</v>
      </c>
      <c r="L2860">
        <v>18.763262000000001</v>
      </c>
      <c r="M2860">
        <v>9699000000</v>
      </c>
      <c r="N2860">
        <v>2357000000</v>
      </c>
      <c r="O2860">
        <v>512000000</v>
      </c>
      <c r="P2860">
        <v>549000000</v>
      </c>
      <c r="Q2860">
        <v>1018000000</v>
      </c>
      <c r="S2860">
        <v>3085000000</v>
      </c>
      <c r="U2860">
        <v>2513000000</v>
      </c>
      <c r="W2860">
        <v>2207000000</v>
      </c>
      <c r="X2860">
        <v>1321000000</v>
      </c>
      <c r="AB2860">
        <v>786000000</v>
      </c>
      <c r="AC2860">
        <v>705000000</v>
      </c>
      <c r="AD2860">
        <v>333000000</v>
      </c>
      <c r="AE2860">
        <v>2000000</v>
      </c>
      <c r="AG2860">
        <v>1283000000</v>
      </c>
      <c r="AK2860">
        <v>70000000</v>
      </c>
      <c r="AM2860">
        <v>108000000</v>
      </c>
      <c r="AN2860">
        <v>257000000</v>
      </c>
      <c r="AO2860">
        <v>261000000</v>
      </c>
      <c r="AQ2860">
        <v>791000000</v>
      </c>
      <c r="AS2860">
        <v>494000000</v>
      </c>
      <c r="AU2860">
        <v>-698000000</v>
      </c>
      <c r="AV2860">
        <v>-53000000</v>
      </c>
      <c r="AX2860">
        <v>8000000</v>
      </c>
      <c r="AY2860">
        <v>1.61</v>
      </c>
      <c r="AZ2860">
        <v>1027000000</v>
      </c>
      <c r="BB2860">
        <v>626000000</v>
      </c>
      <c r="BC2860">
        <v>626000000</v>
      </c>
      <c r="BO2860">
        <v>2.39846743295019</v>
      </c>
      <c r="BP2860">
        <v>0.23198912550974199</v>
      </c>
      <c r="BQ2860">
        <v>0.606705935659266</v>
      </c>
      <c r="BR2860">
        <v>11.654199999999999</v>
      </c>
      <c r="BS2860">
        <v>0.326972010178117</v>
      </c>
      <c r="BU2860">
        <v>3.8433653715012702E-8</v>
      </c>
    </row>
    <row r="2861" spans="3:73" x14ac:dyDescent="0.3">
      <c r="C2861">
        <v>812074</v>
      </c>
      <c r="D2861" t="s">
        <v>4373</v>
      </c>
      <c r="E2861" t="s">
        <v>2162</v>
      </c>
      <c r="F2861" t="s">
        <v>3614</v>
      </c>
      <c r="G2861" t="s">
        <v>4195</v>
      </c>
      <c r="H2861" t="s">
        <v>4786</v>
      </c>
      <c r="I2861" t="s">
        <v>4787</v>
      </c>
      <c r="J2861">
        <v>2017</v>
      </c>
      <c r="K2861" t="s">
        <v>4062</v>
      </c>
      <c r="L2861">
        <v>21.869933</v>
      </c>
      <c r="M2861">
        <v>9756000000</v>
      </c>
      <c r="N2861">
        <v>2420000000</v>
      </c>
      <c r="O2861">
        <v>492000000</v>
      </c>
      <c r="P2861">
        <v>663000000</v>
      </c>
      <c r="Q2861">
        <v>1036000000</v>
      </c>
      <c r="S2861">
        <v>3131000000</v>
      </c>
      <c r="U2861">
        <v>2590000000</v>
      </c>
      <c r="W2861">
        <v>2280000000</v>
      </c>
      <c r="X2861">
        <v>1324000000</v>
      </c>
      <c r="AB2861">
        <v>808000000</v>
      </c>
      <c r="AC2861">
        <v>551000000</v>
      </c>
      <c r="AD2861">
        <v>84000000</v>
      </c>
      <c r="AE2861">
        <v>2000000</v>
      </c>
      <c r="AG2861">
        <v>1133000000</v>
      </c>
      <c r="AK2861">
        <v>60000000</v>
      </c>
      <c r="AM2861">
        <v>70000000</v>
      </c>
      <c r="AN2861">
        <v>180000000</v>
      </c>
      <c r="AO2861">
        <v>268000000</v>
      </c>
      <c r="AQ2861">
        <v>721000000</v>
      </c>
      <c r="AS2861">
        <v>488000000</v>
      </c>
      <c r="AU2861">
        <v>-351000000</v>
      </c>
      <c r="AV2861">
        <v>-392000000</v>
      </c>
      <c r="AY2861">
        <v>1.1100000000000001</v>
      </c>
      <c r="BB2861">
        <v>518000000</v>
      </c>
      <c r="BC2861">
        <v>518000000</v>
      </c>
      <c r="BO2861">
        <v>1.9328358208955201</v>
      </c>
      <c r="BP2861">
        <v>0.215789473684211</v>
      </c>
      <c r="BQ2861">
        <v>0.60701754385964901</v>
      </c>
      <c r="BR2861">
        <v>19.702642342342301</v>
      </c>
      <c r="BS2861">
        <v>0.222772277227723</v>
      </c>
      <c r="BU2861">
        <v>3.0044091126237602E-8</v>
      </c>
    </row>
    <row r="2862" spans="3:73" x14ac:dyDescent="0.3">
      <c r="C2862">
        <v>793952</v>
      </c>
      <c r="D2862" t="s">
        <v>4367</v>
      </c>
      <c r="E2862" t="s">
        <v>1336</v>
      </c>
      <c r="F2862" t="s">
        <v>3614</v>
      </c>
      <c r="G2862" t="s">
        <v>4192</v>
      </c>
      <c r="H2862" t="s">
        <v>4638</v>
      </c>
      <c r="I2862" t="s">
        <v>4788</v>
      </c>
      <c r="J2862">
        <v>2026</v>
      </c>
      <c r="K2862" t="s">
        <v>4062</v>
      </c>
      <c r="L2862">
        <v>19.719193000000001</v>
      </c>
    </row>
    <row r="2863" spans="3:73" x14ac:dyDescent="0.3">
      <c r="C2863">
        <v>793952</v>
      </c>
      <c r="D2863" t="s">
        <v>4367</v>
      </c>
      <c r="E2863" t="s">
        <v>1336</v>
      </c>
      <c r="F2863" t="s">
        <v>3614</v>
      </c>
      <c r="G2863" t="s">
        <v>4192</v>
      </c>
      <c r="H2863" t="s">
        <v>4638</v>
      </c>
      <c r="I2863" t="s">
        <v>4788</v>
      </c>
      <c r="J2863">
        <v>2025</v>
      </c>
      <c r="K2863" t="s">
        <v>4062</v>
      </c>
      <c r="L2863">
        <v>24.507511999999998</v>
      </c>
      <c r="M2863">
        <v>8044815000</v>
      </c>
      <c r="N2863">
        <v>5586949000</v>
      </c>
      <c r="O2863">
        <v>3091744000</v>
      </c>
      <c r="P2863">
        <v>225760000</v>
      </c>
      <c r="Q2863">
        <v>730898000</v>
      </c>
      <c r="R2863">
        <v>750224000</v>
      </c>
      <c r="S2863">
        <v>750224000</v>
      </c>
      <c r="U2863">
        <v>63913000</v>
      </c>
      <c r="W2863">
        <v>2658694000</v>
      </c>
      <c r="X2863">
        <v>389237000</v>
      </c>
      <c r="AA2863">
        <v>2469241000</v>
      </c>
      <c r="AB2863">
        <v>3140668000</v>
      </c>
      <c r="AD2863">
        <v>3717408000</v>
      </c>
      <c r="AE2863">
        <v>1726000</v>
      </c>
      <c r="AF2863">
        <v>111659337</v>
      </c>
      <c r="AH2863">
        <v>4473175000</v>
      </c>
      <c r="AJ2863">
        <v>386635000</v>
      </c>
      <c r="AM2863">
        <v>129577000</v>
      </c>
      <c r="AN2863">
        <v>338738000</v>
      </c>
      <c r="AQ2863">
        <v>568922000</v>
      </c>
      <c r="AS2863">
        <v>172371000</v>
      </c>
      <c r="AU2863">
        <v>3778775000</v>
      </c>
      <c r="AV2863">
        <v>-3010300000</v>
      </c>
      <c r="AW2863">
        <v>86388000</v>
      </c>
      <c r="AY2863">
        <v>2.82</v>
      </c>
      <c r="AZ2863">
        <v>738345500</v>
      </c>
      <c r="BA2863">
        <v>8.6434132355653406E-2</v>
      </c>
      <c r="BE2863">
        <v>0.12718527667708099</v>
      </c>
      <c r="BI2863">
        <v>0.55603205294341795</v>
      </c>
      <c r="BJ2863">
        <v>0.84476350690505098</v>
      </c>
      <c r="BP2863">
        <v>1.16288072264051</v>
      </c>
      <c r="BQ2863">
        <v>1.8264798431109399</v>
      </c>
      <c r="BR2863">
        <v>8.6906070921985794</v>
      </c>
      <c r="BS2863">
        <v>0.107855398915135</v>
      </c>
      <c r="BT2863">
        <v>3524960.0204214901</v>
      </c>
      <c r="BU2863">
        <v>2.20052497876248E-8</v>
      </c>
    </row>
    <row r="2864" spans="3:73" x14ac:dyDescent="0.3">
      <c r="C2864">
        <v>793952</v>
      </c>
      <c r="D2864" t="s">
        <v>4367</v>
      </c>
      <c r="E2864" t="s">
        <v>1336</v>
      </c>
      <c r="F2864" t="s">
        <v>3614</v>
      </c>
      <c r="G2864" t="s">
        <v>4192</v>
      </c>
      <c r="H2864" t="s">
        <v>4638</v>
      </c>
      <c r="I2864" t="s">
        <v>4788</v>
      </c>
      <c r="J2864">
        <v>2024</v>
      </c>
      <c r="K2864" t="s">
        <v>4062</v>
      </c>
      <c r="L2864">
        <v>34.077216999999997</v>
      </c>
      <c r="M2864">
        <v>11881579000</v>
      </c>
      <c r="N2864">
        <v>4996637000</v>
      </c>
      <c r="O2864">
        <v>1589608000</v>
      </c>
      <c r="P2864">
        <v>234315000</v>
      </c>
      <c r="Q2864">
        <v>745793000</v>
      </c>
      <c r="R2864">
        <v>757072000</v>
      </c>
      <c r="S2864">
        <v>757072000</v>
      </c>
      <c r="U2864">
        <v>61655000</v>
      </c>
      <c r="W2864">
        <v>3557494000</v>
      </c>
      <c r="X2864">
        <v>298718000</v>
      </c>
      <c r="AA2864">
        <v>6320178000</v>
      </c>
      <c r="AB2864">
        <v>3166047000</v>
      </c>
      <c r="AD2864">
        <v>3465058000</v>
      </c>
      <c r="AE2864">
        <v>1720000</v>
      </c>
      <c r="AF2864">
        <v>124278925</v>
      </c>
      <c r="AH2864">
        <v>5186802000</v>
      </c>
      <c r="AJ2864">
        <v>416627000</v>
      </c>
      <c r="AM2864">
        <v>71963000</v>
      </c>
      <c r="AN2864">
        <v>455357000</v>
      </c>
      <c r="AQ2864">
        <v>1063833000</v>
      </c>
      <c r="AS2864">
        <v>160673000</v>
      </c>
      <c r="AU2864">
        <v>-383330000</v>
      </c>
      <c r="AV2864">
        <v>-572315000</v>
      </c>
      <c r="AW2864">
        <v>91224000</v>
      </c>
      <c r="AY2864">
        <v>3.46</v>
      </c>
      <c r="AZ2864">
        <v>837872000</v>
      </c>
      <c r="BA2864">
        <v>8.0324446547217307E-2</v>
      </c>
      <c r="BE2864">
        <v>0.20510383855022801</v>
      </c>
      <c r="BI2864">
        <v>0.43654147314931802</v>
      </c>
      <c r="BJ2864">
        <v>-7.39048839728218E-2</v>
      </c>
      <c r="BP2864">
        <v>0.44683364188386498</v>
      </c>
      <c r="BQ2864">
        <v>1.1948984313114801</v>
      </c>
      <c r="BR2864">
        <v>9.8489066473988398</v>
      </c>
      <c r="BS2864">
        <v>0.143825091667938</v>
      </c>
      <c r="BT2864">
        <v>2676979.1676356699</v>
      </c>
      <c r="BU2864">
        <v>3.7241130918144901E-8</v>
      </c>
    </row>
    <row r="2865" spans="3:73" x14ac:dyDescent="0.3">
      <c r="C2865">
        <v>793952</v>
      </c>
      <c r="D2865" t="s">
        <v>4367</v>
      </c>
      <c r="E2865" t="s">
        <v>1336</v>
      </c>
      <c r="F2865" t="s">
        <v>3614</v>
      </c>
      <c r="G2865" t="s">
        <v>4192</v>
      </c>
      <c r="H2865" t="s">
        <v>4638</v>
      </c>
      <c r="I2865" t="s">
        <v>4788</v>
      </c>
      <c r="J2865">
        <v>2023</v>
      </c>
      <c r="K2865" t="s">
        <v>4062</v>
      </c>
      <c r="L2865">
        <v>33.622629000000003</v>
      </c>
      <c r="M2865">
        <v>12140554000</v>
      </c>
      <c r="N2865">
        <v>5163729000</v>
      </c>
      <c r="O2865">
        <v>1533806000</v>
      </c>
      <c r="P2865">
        <v>267200000</v>
      </c>
      <c r="Q2865">
        <v>929951000</v>
      </c>
      <c r="R2865">
        <v>731724000</v>
      </c>
      <c r="S2865">
        <v>731724000</v>
      </c>
      <c r="U2865">
        <v>62696000</v>
      </c>
      <c r="W2865">
        <v>3384264000</v>
      </c>
      <c r="X2865">
        <v>349162000</v>
      </c>
      <c r="AA2865">
        <v>6246585000</v>
      </c>
      <c r="AB2865">
        <v>3252808000</v>
      </c>
      <c r="AD2865">
        <v>3100925000</v>
      </c>
      <c r="AE2865">
        <v>1712000</v>
      </c>
      <c r="AF2865">
        <v>136312009</v>
      </c>
      <c r="AH2865">
        <v>5836478000</v>
      </c>
      <c r="AJ2865">
        <v>779084000</v>
      </c>
      <c r="AK2865">
        <v>159300000</v>
      </c>
      <c r="AM2865">
        <v>171830000</v>
      </c>
      <c r="AN2865">
        <v>706586000</v>
      </c>
      <c r="AO2865">
        <v>30787000</v>
      </c>
      <c r="AQ2865">
        <v>754887000</v>
      </c>
      <c r="AS2865">
        <v>158112000</v>
      </c>
      <c r="AU2865">
        <v>-512304000</v>
      </c>
      <c r="AV2865">
        <v>-174646000</v>
      </c>
      <c r="AW2865">
        <v>96310000</v>
      </c>
      <c r="AY2865">
        <v>4.96</v>
      </c>
      <c r="AZ2865">
        <v>940455500</v>
      </c>
      <c r="BA2865">
        <v>0.13348529712610899</v>
      </c>
      <c r="BB2865">
        <v>909203000</v>
      </c>
      <c r="BC2865">
        <v>909203000</v>
      </c>
      <c r="BD2865">
        <v>0.15577939298323401</v>
      </c>
      <c r="BE2865">
        <v>0.12933947493676801</v>
      </c>
      <c r="BI2865">
        <v>0.48074231208888801</v>
      </c>
      <c r="BJ2865">
        <v>-8.77762239487581E-2</v>
      </c>
      <c r="BM2865">
        <v>2.72938576997977E-2</v>
      </c>
      <c r="BO2865">
        <v>29.532042745314602</v>
      </c>
      <c r="BP2865">
        <v>0.45321700671106002</v>
      </c>
      <c r="BQ2865">
        <v>1.25101883304612</v>
      </c>
      <c r="BR2865">
        <v>6.7787558467741897</v>
      </c>
      <c r="BS2865">
        <v>0.21722339590901199</v>
      </c>
      <c r="BT2865">
        <v>2864439.8984981198</v>
      </c>
      <c r="BU2865">
        <v>5.1269008143118197E-8</v>
      </c>
    </row>
    <row r="2866" spans="3:73" x14ac:dyDescent="0.3">
      <c r="C2866">
        <v>793952</v>
      </c>
      <c r="D2866" t="s">
        <v>4367</v>
      </c>
      <c r="E2866" t="s">
        <v>1336</v>
      </c>
      <c r="F2866" t="s">
        <v>3614</v>
      </c>
      <c r="G2866" t="s">
        <v>4192</v>
      </c>
      <c r="H2866" t="s">
        <v>4638</v>
      </c>
      <c r="I2866" t="s">
        <v>4788</v>
      </c>
      <c r="J2866">
        <v>2022</v>
      </c>
      <c r="K2866" t="s">
        <v>4062</v>
      </c>
      <c r="L2866">
        <v>35.150018000000003</v>
      </c>
      <c r="M2866">
        <v>11492476000</v>
      </c>
      <c r="N2866">
        <v>4750653000</v>
      </c>
      <c r="O2866">
        <v>1433175000</v>
      </c>
      <c r="P2866">
        <v>252225000</v>
      </c>
      <c r="Q2866">
        <v>950960000</v>
      </c>
      <c r="R2866">
        <v>689886000</v>
      </c>
      <c r="S2866">
        <v>689886000</v>
      </c>
      <c r="U2866">
        <v>62090000</v>
      </c>
      <c r="W2866">
        <v>3533907000</v>
      </c>
      <c r="X2866">
        <v>378002000</v>
      </c>
      <c r="AA2866">
        <v>6141834000</v>
      </c>
      <c r="AB2866">
        <v>2903519000</v>
      </c>
      <c r="AD2866">
        <v>2490649000</v>
      </c>
      <c r="AE2866">
        <v>1704000</v>
      </c>
      <c r="AF2866">
        <v>145862632</v>
      </c>
      <c r="AH2866">
        <v>5755130000</v>
      </c>
      <c r="AJ2866">
        <v>909278000</v>
      </c>
      <c r="AK2866">
        <v>158600000</v>
      </c>
      <c r="AM2866">
        <v>192019000</v>
      </c>
      <c r="AN2866">
        <v>741408000</v>
      </c>
      <c r="AO2866">
        <v>31235000</v>
      </c>
      <c r="AQ2866">
        <v>548461000</v>
      </c>
      <c r="AS2866">
        <v>151942000</v>
      </c>
      <c r="AU2866">
        <v>-773011000</v>
      </c>
      <c r="AV2866">
        <v>-201967000</v>
      </c>
      <c r="AW2866">
        <v>93180000</v>
      </c>
      <c r="AY2866">
        <v>5.01</v>
      </c>
      <c r="AZ2866">
        <v>831951000</v>
      </c>
      <c r="BA2866">
        <v>0.157994345913993</v>
      </c>
      <c r="BB2866">
        <v>964662000</v>
      </c>
      <c r="BC2866">
        <v>964662000</v>
      </c>
      <c r="BD2866">
        <v>0.167617760154853</v>
      </c>
      <c r="BE2866">
        <v>9.5299498013076994E-2</v>
      </c>
      <c r="BI2866">
        <v>0.50077372360838501</v>
      </c>
      <c r="BJ2866">
        <v>-0.134316861652126</v>
      </c>
      <c r="BM2866">
        <v>2.7558022147197402E-2</v>
      </c>
      <c r="BO2866">
        <v>30.884008323995499</v>
      </c>
      <c r="BP2866">
        <v>0.40554972159708802</v>
      </c>
      <c r="BQ2866">
        <v>1.0752102418088501</v>
      </c>
      <c r="BR2866">
        <v>7.0159716566866299</v>
      </c>
      <c r="BS2866">
        <v>0.25534807934785297</v>
      </c>
      <c r="BT2866">
        <v>2650923.2513052998</v>
      </c>
      <c r="BU2866">
        <v>6.0651089309214099E-8</v>
      </c>
    </row>
    <row r="2867" spans="3:73" x14ac:dyDescent="0.3">
      <c r="C2867">
        <v>793952</v>
      </c>
      <c r="D2867" t="s">
        <v>4367</v>
      </c>
      <c r="E2867" t="s">
        <v>1336</v>
      </c>
      <c r="F2867" t="s">
        <v>3614</v>
      </c>
      <c r="G2867" t="s">
        <v>4192</v>
      </c>
      <c r="H2867" t="s">
        <v>4638</v>
      </c>
      <c r="I2867" t="s">
        <v>4788</v>
      </c>
      <c r="J2867">
        <v>2021</v>
      </c>
      <c r="K2867" t="s">
        <v>4062</v>
      </c>
      <c r="L2867">
        <v>36.647432999999999</v>
      </c>
      <c r="M2867">
        <v>11051055000</v>
      </c>
      <c r="N2867">
        <v>4550091000</v>
      </c>
      <c r="O2867">
        <v>1874745000</v>
      </c>
      <c r="P2867">
        <v>182148000</v>
      </c>
      <c r="Q2867">
        <v>712942000</v>
      </c>
      <c r="R2867">
        <v>683984000</v>
      </c>
      <c r="S2867">
        <v>683984000</v>
      </c>
      <c r="U2867">
        <v>63177000</v>
      </c>
      <c r="W2867">
        <v>3342887000</v>
      </c>
      <c r="X2867">
        <v>374978000</v>
      </c>
      <c r="AA2867">
        <v>6138113000</v>
      </c>
      <c r="AB2867">
        <v>2553244000</v>
      </c>
      <c r="AC2867">
        <v>596963000</v>
      </c>
      <c r="AD2867">
        <v>1842421000</v>
      </c>
      <c r="AE2867">
        <v>1694000</v>
      </c>
      <c r="AF2867">
        <v>153569061</v>
      </c>
      <c r="AH2867">
        <v>5336308000</v>
      </c>
      <c r="AJ2867">
        <v>823439000</v>
      </c>
      <c r="AK2867">
        <v>175100000</v>
      </c>
      <c r="AM2867">
        <v>169213000</v>
      </c>
      <c r="AN2867">
        <v>650024000</v>
      </c>
      <c r="AO2867">
        <v>30972000</v>
      </c>
      <c r="AQ2867">
        <v>975701000</v>
      </c>
      <c r="AS2867">
        <v>165185000</v>
      </c>
      <c r="AU2867">
        <v>-459447000</v>
      </c>
      <c r="AV2867">
        <v>-1884931000</v>
      </c>
      <c r="AW2867">
        <v>92426000</v>
      </c>
      <c r="AY2867">
        <v>4.2300000000000004</v>
      </c>
      <c r="AZ2867">
        <v>618219500</v>
      </c>
      <c r="BA2867">
        <v>0.15430874679647399</v>
      </c>
      <c r="BB2867">
        <v>850209000</v>
      </c>
      <c r="BC2867">
        <v>850209000</v>
      </c>
      <c r="BD2867">
        <v>0.15932532380065001</v>
      </c>
      <c r="BE2867">
        <v>0.18284195739826101</v>
      </c>
      <c r="BI2867">
        <v>0.482877698102127</v>
      </c>
      <c r="BJ2867">
        <v>-8.6098291178095407E-2</v>
      </c>
      <c r="BM2867">
        <v>3.2812948577930698E-2</v>
      </c>
      <c r="BO2867">
        <v>27.450891127470001</v>
      </c>
      <c r="BP2867">
        <v>0.56081614484725295</v>
      </c>
      <c r="BQ2867">
        <v>1.1478548332623899</v>
      </c>
      <c r="BR2867">
        <v>8.6636957446808491</v>
      </c>
      <c r="BS2867">
        <v>0.25458749731713898</v>
      </c>
      <c r="BT2867">
        <v>2522032.0342764501</v>
      </c>
      <c r="BU2867">
        <v>6.0714385930212698E-8</v>
      </c>
    </row>
    <row r="2868" spans="3:73" x14ac:dyDescent="0.3">
      <c r="C2868">
        <v>793952</v>
      </c>
      <c r="D2868" t="s">
        <v>4367</v>
      </c>
      <c r="E2868" t="s">
        <v>1336</v>
      </c>
      <c r="F2868" t="s">
        <v>3614</v>
      </c>
      <c r="G2868" t="s">
        <v>4192</v>
      </c>
      <c r="H2868" t="s">
        <v>4638</v>
      </c>
      <c r="I2868" t="s">
        <v>4788</v>
      </c>
      <c r="J2868">
        <v>2020</v>
      </c>
      <c r="K2868" t="s">
        <v>4062</v>
      </c>
      <c r="L2868">
        <v>24.035330999999999</v>
      </c>
      <c r="M2868">
        <v>12010601000</v>
      </c>
      <c r="N2868">
        <v>5845433000</v>
      </c>
      <c r="O2868">
        <v>3257203000</v>
      </c>
      <c r="P2868">
        <v>143082000</v>
      </c>
      <c r="Q2868">
        <v>523497000</v>
      </c>
      <c r="R2868">
        <v>743784000</v>
      </c>
      <c r="S2868">
        <v>743784000</v>
      </c>
      <c r="U2868">
        <v>65976000</v>
      </c>
      <c r="W2868">
        <v>3981954000</v>
      </c>
      <c r="X2868">
        <v>290904000</v>
      </c>
      <c r="AA2868">
        <v>7972530000</v>
      </c>
      <c r="AB2868">
        <v>1722785000</v>
      </c>
      <c r="AC2868">
        <v>588012000</v>
      </c>
      <c r="AD2868">
        <v>1284823000</v>
      </c>
      <c r="AE2868">
        <v>1685000</v>
      </c>
      <c r="AF2868">
        <v>152930740</v>
      </c>
      <c r="AH2868">
        <v>4054377000</v>
      </c>
      <c r="AJ2868">
        <v>9679000</v>
      </c>
      <c r="AK2868">
        <v>202400000</v>
      </c>
      <c r="AM2868">
        <v>-17028000</v>
      </c>
      <c r="AN2868">
        <v>1298000</v>
      </c>
      <c r="AO2868">
        <v>31121000</v>
      </c>
      <c r="AQ2868">
        <v>1177890000</v>
      </c>
      <c r="AS2868">
        <v>185715000</v>
      </c>
      <c r="AU2868">
        <v>-66783000</v>
      </c>
      <c r="AV2868">
        <v>1373983000</v>
      </c>
      <c r="AW2868">
        <v>68087000</v>
      </c>
      <c r="AY2868">
        <v>0.01</v>
      </c>
      <c r="AZ2868">
        <v>563534000</v>
      </c>
      <c r="BA2868">
        <v>2.3872964946279E-3</v>
      </c>
      <c r="BB2868">
        <v>15391000</v>
      </c>
      <c r="BC2868">
        <v>15391000</v>
      </c>
      <c r="BD2868">
        <v>3.7961442658144499E-3</v>
      </c>
      <c r="BE2868">
        <v>0.29052305693328501</v>
      </c>
      <c r="BI2868">
        <v>0.337566538094139</v>
      </c>
      <c r="BJ2868">
        <v>-1.64718278541931E-2</v>
      </c>
      <c r="BM2868">
        <v>4.99213565980667E-2</v>
      </c>
      <c r="BO2868">
        <v>0.494553516917837</v>
      </c>
      <c r="BP2868">
        <v>0.81799111692400295</v>
      </c>
      <c r="BQ2868">
        <v>1.33651368147397</v>
      </c>
      <c r="BR2868">
        <v>2403.5331000000001</v>
      </c>
      <c r="BS2868">
        <v>7.5343121747635403E-4</v>
      </c>
      <c r="BT2868">
        <v>2832788.1151293502</v>
      </c>
      <c r="BU2868">
        <v>1.39514396747127E-10</v>
      </c>
    </row>
    <row r="2869" spans="3:73" x14ac:dyDescent="0.3">
      <c r="C2869">
        <v>793952</v>
      </c>
      <c r="D2869" t="s">
        <v>4367</v>
      </c>
      <c r="E2869" t="s">
        <v>1336</v>
      </c>
      <c r="F2869" t="s">
        <v>3614</v>
      </c>
      <c r="G2869" t="s">
        <v>4192</v>
      </c>
      <c r="H2869" t="s">
        <v>4638</v>
      </c>
      <c r="I2869" t="s">
        <v>4788</v>
      </c>
      <c r="J2869">
        <v>2019</v>
      </c>
      <c r="K2869" t="s">
        <v>4062</v>
      </c>
      <c r="L2869">
        <v>31.268822</v>
      </c>
      <c r="M2869">
        <v>10528159000</v>
      </c>
      <c r="N2869">
        <v>4202823000</v>
      </c>
      <c r="O2869">
        <v>833868000</v>
      </c>
      <c r="P2869">
        <v>259334000</v>
      </c>
      <c r="Q2869">
        <v>603571000</v>
      </c>
      <c r="R2869">
        <v>847382000</v>
      </c>
      <c r="S2869">
        <v>847382000</v>
      </c>
      <c r="U2869">
        <v>64160000</v>
      </c>
      <c r="W2869">
        <v>3196772000</v>
      </c>
      <c r="X2869">
        <v>294380000</v>
      </c>
      <c r="Z2869">
        <v>2326688000</v>
      </c>
      <c r="AA2869">
        <v>6872935000</v>
      </c>
      <c r="AB2869">
        <v>1803999000</v>
      </c>
      <c r="AC2869">
        <v>1345881000</v>
      </c>
      <c r="AD2869">
        <v>2193997000</v>
      </c>
      <c r="AE2869">
        <v>1828000</v>
      </c>
      <c r="AF2869">
        <v>152468442</v>
      </c>
      <c r="AH2869">
        <v>5361789000</v>
      </c>
      <c r="AJ2869">
        <v>555608000</v>
      </c>
      <c r="AK2869">
        <v>216500000</v>
      </c>
      <c r="AM2869">
        <v>133780000</v>
      </c>
      <c r="AN2869">
        <v>423635000</v>
      </c>
      <c r="AO2869">
        <v>31078000</v>
      </c>
      <c r="AQ2869">
        <v>868272000</v>
      </c>
      <c r="AS2869">
        <v>232537000</v>
      </c>
      <c r="AU2869">
        <v>-508126000</v>
      </c>
      <c r="AV2869">
        <v>-712223000</v>
      </c>
      <c r="AW2869">
        <v>237221000</v>
      </c>
      <c r="AY2869">
        <v>0.09</v>
      </c>
      <c r="AZ2869">
        <v>579849500</v>
      </c>
      <c r="BA2869">
        <v>0.103623622637892</v>
      </c>
      <c r="BB2869">
        <v>588493000</v>
      </c>
      <c r="BC2869">
        <v>588493000</v>
      </c>
      <c r="BD2869">
        <v>0.109756836757284</v>
      </c>
      <c r="BE2869">
        <v>0.16193699528273101</v>
      </c>
      <c r="BI2869">
        <v>0.50928077738947497</v>
      </c>
      <c r="BJ2869">
        <v>-9.4767996278853905E-2</v>
      </c>
      <c r="BM2869">
        <v>4.0378314029142097E-2</v>
      </c>
      <c r="BO2869">
        <v>18.935999742583199</v>
      </c>
      <c r="BP2869">
        <v>0.26084687928948302</v>
      </c>
      <c r="BQ2869">
        <v>1.12590200364618</v>
      </c>
      <c r="BR2869">
        <v>347.43135555555602</v>
      </c>
      <c r="BS2869">
        <v>0.23483106143628699</v>
      </c>
      <c r="BT2869">
        <v>7586502.6191264903</v>
      </c>
      <c r="BU2869">
        <v>1.5599753547535199E-9</v>
      </c>
    </row>
    <row r="2870" spans="3:73" x14ac:dyDescent="0.3">
      <c r="C2870">
        <v>793952</v>
      </c>
      <c r="D2870" t="s">
        <v>4367</v>
      </c>
      <c r="E2870" t="s">
        <v>1336</v>
      </c>
      <c r="F2870" t="s">
        <v>3614</v>
      </c>
      <c r="G2870" t="s">
        <v>4192</v>
      </c>
      <c r="H2870" t="s">
        <v>4638</v>
      </c>
      <c r="I2870" t="s">
        <v>4788</v>
      </c>
      <c r="J2870">
        <v>2018</v>
      </c>
      <c r="K2870" t="s">
        <v>4062</v>
      </c>
      <c r="L2870">
        <v>35.994947000000003</v>
      </c>
      <c r="M2870">
        <v>10665664000</v>
      </c>
      <c r="N2870">
        <v>4484442000</v>
      </c>
      <c r="O2870">
        <v>1203766000</v>
      </c>
      <c r="P2870">
        <v>306474000</v>
      </c>
      <c r="Q2870">
        <v>556128000</v>
      </c>
      <c r="R2870">
        <v>904132000</v>
      </c>
      <c r="S2870">
        <v>904132000</v>
      </c>
      <c r="U2870">
        <v>55048000</v>
      </c>
      <c r="W2870">
        <v>3597600000</v>
      </c>
      <c r="X2870">
        <v>284861000</v>
      </c>
      <c r="Z2870">
        <v>2717597000</v>
      </c>
      <c r="AA2870">
        <v>6463466000</v>
      </c>
      <c r="AB2870">
        <v>1773949000</v>
      </c>
      <c r="AC2870">
        <v>1065389000</v>
      </c>
      <c r="AD2870">
        <v>2007583000</v>
      </c>
      <c r="AE2870">
        <v>1819000</v>
      </c>
      <c r="AF2870">
        <v>159700000</v>
      </c>
      <c r="AH2870">
        <v>5716875000</v>
      </c>
      <c r="AJ2870">
        <v>713523000</v>
      </c>
      <c r="AK2870">
        <v>191600000</v>
      </c>
      <c r="AM2870">
        <v>155178000</v>
      </c>
      <c r="AN2870">
        <v>531451000</v>
      </c>
      <c r="AO2870">
        <v>30884000</v>
      </c>
      <c r="AQ2870">
        <v>1205921000</v>
      </c>
      <c r="AS2870">
        <v>264863000</v>
      </c>
      <c r="AU2870">
        <v>-662269000</v>
      </c>
      <c r="AV2870">
        <v>-14763000</v>
      </c>
      <c r="AW2870">
        <v>245810000</v>
      </c>
      <c r="AY2870">
        <v>3.21</v>
      </c>
      <c r="AZ2870">
        <v>547165000</v>
      </c>
      <c r="BA2870">
        <v>0.124809970482125</v>
      </c>
      <c r="BB2870">
        <v>717513000</v>
      </c>
      <c r="BC2870">
        <v>717513000</v>
      </c>
      <c r="BD2870">
        <v>0.125507904230895</v>
      </c>
      <c r="BE2870">
        <v>0.21094059254400299</v>
      </c>
      <c r="BI2870">
        <v>0.536007415947099</v>
      </c>
      <c r="BJ2870">
        <v>-0.115844582923363</v>
      </c>
      <c r="BM2870">
        <v>3.3514813600087498E-2</v>
      </c>
      <c r="BO2870">
        <v>23.232515218235999</v>
      </c>
      <c r="BP2870">
        <v>0.33460251278630199</v>
      </c>
      <c r="BQ2870">
        <v>1.0919262841894599</v>
      </c>
      <c r="BR2870">
        <v>11.213379127725901</v>
      </c>
      <c r="BS2870">
        <v>0.29958640299129202</v>
      </c>
      <c r="BT2870">
        <v>6829014.0835601203</v>
      </c>
      <c r="BU2870">
        <v>6.5133653712705398E-8</v>
      </c>
    </row>
    <row r="2871" spans="3:73" x14ac:dyDescent="0.3">
      <c r="C2871">
        <v>793952</v>
      </c>
      <c r="D2871" t="s">
        <v>4367</v>
      </c>
      <c r="E2871" t="s">
        <v>1336</v>
      </c>
      <c r="F2871" t="s">
        <v>3614</v>
      </c>
      <c r="G2871" t="s">
        <v>4192</v>
      </c>
      <c r="H2871" t="s">
        <v>4638</v>
      </c>
      <c r="I2871" t="s">
        <v>4788</v>
      </c>
      <c r="J2871">
        <v>2017</v>
      </c>
      <c r="K2871" t="s">
        <v>4062</v>
      </c>
      <c r="L2871">
        <v>42.356191000000003</v>
      </c>
      <c r="M2871">
        <v>9972672000</v>
      </c>
      <c r="N2871">
        <v>3884742000</v>
      </c>
      <c r="O2871">
        <v>687521000</v>
      </c>
      <c r="P2871">
        <v>329986000</v>
      </c>
      <c r="Q2871">
        <v>538202000</v>
      </c>
      <c r="R2871">
        <v>967781000</v>
      </c>
      <c r="S2871">
        <v>967781000</v>
      </c>
      <c r="U2871">
        <v>55947000</v>
      </c>
      <c r="W2871">
        <v>3158170000</v>
      </c>
      <c r="X2871">
        <v>227597000</v>
      </c>
      <c r="Z2871">
        <v>2405569000</v>
      </c>
      <c r="AA2871">
        <v>5714527000</v>
      </c>
      <c r="AB2871">
        <v>1844277000</v>
      </c>
      <c r="AC2871">
        <v>687865000</v>
      </c>
      <c r="AD2871">
        <v>1607570000</v>
      </c>
      <c r="AE2871">
        <v>1813000</v>
      </c>
      <c r="AF2871">
        <v>168100000</v>
      </c>
      <c r="AH2871">
        <v>5647224000</v>
      </c>
      <c r="AJ2871">
        <v>891263000</v>
      </c>
      <c r="AK2871">
        <v>175200000</v>
      </c>
      <c r="AM2871">
        <v>342080000</v>
      </c>
      <c r="AN2871">
        <v>521759000</v>
      </c>
      <c r="AO2871">
        <v>31004000</v>
      </c>
      <c r="AQ2871">
        <v>1005061000</v>
      </c>
      <c r="AS2871">
        <v>222188000</v>
      </c>
      <c r="AU2871">
        <v>-562468000</v>
      </c>
      <c r="AV2871">
        <v>-541803000</v>
      </c>
      <c r="AW2871">
        <v>251862000</v>
      </c>
      <c r="AY2871">
        <v>3.03</v>
      </c>
      <c r="BA2871">
        <v>0.15782320658787399</v>
      </c>
      <c r="BB2871">
        <v>894843000</v>
      </c>
      <c r="BC2871">
        <v>894843000</v>
      </c>
      <c r="BD2871">
        <v>0.158457146378468</v>
      </c>
      <c r="BE2871">
        <v>0.17797434633370299</v>
      </c>
      <c r="BI2871">
        <v>0.56626990238924901</v>
      </c>
      <c r="BJ2871">
        <v>-9.9600795010079304E-2</v>
      </c>
      <c r="BM2871">
        <v>3.1024092545293001E-2</v>
      </c>
      <c r="BO2871">
        <v>28.8621790736679</v>
      </c>
      <c r="BP2871">
        <v>0.21769600749801299</v>
      </c>
      <c r="BQ2871">
        <v>1.0596453009179401</v>
      </c>
      <c r="BR2871">
        <v>13.978940924092401</v>
      </c>
      <c r="BS2871">
        <v>0.28290706873208299</v>
      </c>
      <c r="BT2871">
        <v>5946285.3966259602</v>
      </c>
      <c r="BU2871">
        <v>6.9587843219863403E-8</v>
      </c>
    </row>
    <row r="2872" spans="3:73" x14ac:dyDescent="0.3">
      <c r="C2872">
        <v>1898795</v>
      </c>
      <c r="D2872" t="s">
        <v>4567</v>
      </c>
      <c r="E2872" t="s">
        <v>2614</v>
      </c>
      <c r="F2872" t="s">
        <v>3614</v>
      </c>
      <c r="G2872" t="s">
        <v>4192</v>
      </c>
      <c r="H2872" t="s">
        <v>4638</v>
      </c>
      <c r="I2872" t="s">
        <v>4789</v>
      </c>
      <c r="J2872">
        <v>2026</v>
      </c>
      <c r="K2872" t="s">
        <v>4062</v>
      </c>
      <c r="L2872">
        <v>1.9707969999999999</v>
      </c>
    </row>
    <row r="2873" spans="3:73" x14ac:dyDescent="0.3">
      <c r="C2873">
        <v>1898795</v>
      </c>
      <c r="D2873" t="s">
        <v>4567</v>
      </c>
      <c r="E2873" t="s">
        <v>2614</v>
      </c>
      <c r="F2873" t="s">
        <v>3614</v>
      </c>
      <c r="G2873" t="s">
        <v>4192</v>
      </c>
      <c r="H2873" t="s">
        <v>4638</v>
      </c>
      <c r="I2873" t="s">
        <v>4789</v>
      </c>
      <c r="J2873">
        <v>2025</v>
      </c>
      <c r="K2873" t="s">
        <v>4062</v>
      </c>
      <c r="L2873">
        <v>3.7612649999999999</v>
      </c>
      <c r="M2873">
        <v>146411000</v>
      </c>
      <c r="N2873">
        <v>104887000</v>
      </c>
      <c r="O2873">
        <v>82777000</v>
      </c>
      <c r="Q2873">
        <v>15255000</v>
      </c>
      <c r="R2873">
        <v>27556000</v>
      </c>
      <c r="S2873">
        <v>27556000</v>
      </c>
      <c r="T2873">
        <v>804000</v>
      </c>
      <c r="U2873">
        <v>8327000</v>
      </c>
      <c r="V2873">
        <v>100383000</v>
      </c>
      <c r="W2873">
        <v>22673000</v>
      </c>
      <c r="AB2873">
        <v>46028000</v>
      </c>
      <c r="AD2873">
        <v>-301027000</v>
      </c>
      <c r="AE2873">
        <v>20000</v>
      </c>
      <c r="AF2873">
        <v>204309000</v>
      </c>
      <c r="AJ2873">
        <v>-75484000</v>
      </c>
      <c r="AK2873">
        <v>23894000</v>
      </c>
      <c r="AM2873">
        <v>189000</v>
      </c>
      <c r="AN2873">
        <v>-75114000</v>
      </c>
      <c r="AQ2873">
        <v>-53548000</v>
      </c>
      <c r="AS2873">
        <v>10141000</v>
      </c>
      <c r="AU2873">
        <v>-3811000</v>
      </c>
      <c r="AV2873">
        <v>75735000</v>
      </c>
      <c r="AY2873">
        <v>-0.37</v>
      </c>
      <c r="AZ2873">
        <v>21098500</v>
      </c>
      <c r="BN2873">
        <v>0.68562471399006897</v>
      </c>
      <c r="BP2873">
        <v>3.6509063643981801</v>
      </c>
      <c r="BQ2873">
        <v>3.9532483570767001</v>
      </c>
      <c r="BR2873">
        <v>-10.1655810810811</v>
      </c>
      <c r="BS2873">
        <v>-1.6319197010515301</v>
      </c>
      <c r="BU2873">
        <v>-3.0235249196141499E-8</v>
      </c>
    </row>
    <row r="2874" spans="3:73" x14ac:dyDescent="0.3">
      <c r="C2874">
        <v>1898795</v>
      </c>
      <c r="D2874" t="s">
        <v>4567</v>
      </c>
      <c r="E2874" t="s">
        <v>2614</v>
      </c>
      <c r="F2874" t="s">
        <v>3614</v>
      </c>
      <c r="G2874" t="s">
        <v>4192</v>
      </c>
      <c r="H2874" t="s">
        <v>4638</v>
      </c>
      <c r="I2874" t="s">
        <v>4789</v>
      </c>
      <c r="J2874">
        <v>2024</v>
      </c>
      <c r="K2874" t="s">
        <v>4062</v>
      </c>
      <c r="L2874">
        <v>7.3679350000000001</v>
      </c>
      <c r="M2874">
        <v>147960000</v>
      </c>
      <c r="N2874">
        <v>98361000</v>
      </c>
      <c r="O2874">
        <v>64437000</v>
      </c>
      <c r="Q2874">
        <v>26942000</v>
      </c>
      <c r="R2874">
        <v>34012000</v>
      </c>
      <c r="S2874">
        <v>34012000</v>
      </c>
      <c r="T2874">
        <v>1058000</v>
      </c>
      <c r="U2874">
        <v>8327000</v>
      </c>
      <c r="V2874">
        <v>32845000</v>
      </c>
      <c r="W2874">
        <v>29854000</v>
      </c>
      <c r="AB2874">
        <v>115115000</v>
      </c>
      <c r="AD2874">
        <v>-225913000</v>
      </c>
      <c r="AE2874">
        <v>20000</v>
      </c>
      <c r="AF2874">
        <v>203423000</v>
      </c>
      <c r="AJ2874">
        <v>-110356000</v>
      </c>
      <c r="AK2874">
        <v>41742000</v>
      </c>
      <c r="AL2874">
        <v>2702000</v>
      </c>
      <c r="AM2874">
        <v>43000</v>
      </c>
      <c r="AN2874">
        <v>-93925000</v>
      </c>
      <c r="AQ2874">
        <v>-93859000</v>
      </c>
      <c r="AS2874">
        <v>10041000</v>
      </c>
      <c r="AU2874">
        <v>-8068000</v>
      </c>
      <c r="AV2874">
        <v>-1444000</v>
      </c>
      <c r="AY2874">
        <v>-0.46</v>
      </c>
      <c r="AZ2874">
        <v>29532000</v>
      </c>
      <c r="BN2874">
        <v>0.22198567180319001</v>
      </c>
      <c r="BP2874">
        <v>2.1584042339385001</v>
      </c>
      <c r="BQ2874">
        <v>2.3922757419441298</v>
      </c>
      <c r="BR2874">
        <v>-16.017250000000001</v>
      </c>
      <c r="BS2874">
        <v>-0.81592320722755496</v>
      </c>
      <c r="BU2874">
        <v>-2.94422977022977E-8</v>
      </c>
    </row>
    <row r="2875" spans="3:73" x14ac:dyDescent="0.3">
      <c r="C2875">
        <v>1898795</v>
      </c>
      <c r="D2875" t="s">
        <v>4567</v>
      </c>
      <c r="E2875" t="s">
        <v>2614</v>
      </c>
      <c r="F2875" t="s">
        <v>3614</v>
      </c>
      <c r="G2875" t="s">
        <v>4192</v>
      </c>
      <c r="H2875" t="s">
        <v>4638</v>
      </c>
      <c r="I2875" t="s">
        <v>4789</v>
      </c>
      <c r="J2875">
        <v>2023</v>
      </c>
      <c r="K2875" t="s">
        <v>4062</v>
      </c>
      <c r="L2875">
        <v>10.097778999999999</v>
      </c>
      <c r="M2875">
        <v>266147000</v>
      </c>
      <c r="N2875">
        <v>210727000</v>
      </c>
      <c r="O2875">
        <v>167904000</v>
      </c>
      <c r="Q2875">
        <v>32122000</v>
      </c>
      <c r="R2875">
        <v>37682000</v>
      </c>
      <c r="S2875">
        <v>37682000</v>
      </c>
      <c r="T2875">
        <v>1347000</v>
      </c>
      <c r="U2875">
        <v>8327000</v>
      </c>
      <c r="V2875">
        <v>60284000</v>
      </c>
      <c r="W2875">
        <v>46266000</v>
      </c>
      <c r="AB2875">
        <v>205863000</v>
      </c>
      <c r="AD2875">
        <v>-131988000</v>
      </c>
      <c r="AE2875">
        <v>20000</v>
      </c>
      <c r="AF2875">
        <v>203030000</v>
      </c>
      <c r="AJ2875">
        <v>-115989000</v>
      </c>
      <c r="AK2875">
        <v>54070000</v>
      </c>
      <c r="AL2875">
        <v>2702000</v>
      </c>
      <c r="AM2875">
        <v>78000</v>
      </c>
      <c r="AN2875">
        <v>-109550000</v>
      </c>
      <c r="AQ2875">
        <v>-83462000</v>
      </c>
      <c r="AS2875">
        <v>5832000</v>
      </c>
      <c r="AU2875">
        <v>-13462000</v>
      </c>
      <c r="AV2875">
        <v>-412000</v>
      </c>
      <c r="AY2875">
        <v>-0.54</v>
      </c>
      <c r="AZ2875">
        <v>30668500</v>
      </c>
      <c r="BN2875">
        <v>0.22650640435548799</v>
      </c>
      <c r="BP2875">
        <v>3.6291012838801699</v>
      </c>
      <c r="BQ2875">
        <v>3.8603942419919601</v>
      </c>
      <c r="BR2875">
        <v>-18.6995907407407</v>
      </c>
      <c r="BS2875">
        <v>-0.53215002210207796</v>
      </c>
      <c r="BU2875">
        <v>-2.64875216041737E-8</v>
      </c>
    </row>
    <row r="2876" spans="3:73" x14ac:dyDescent="0.3">
      <c r="C2876">
        <v>1898795</v>
      </c>
      <c r="D2876" t="s">
        <v>4567</v>
      </c>
      <c r="E2876" t="s">
        <v>2614</v>
      </c>
      <c r="F2876" t="s">
        <v>3614</v>
      </c>
      <c r="G2876" t="s">
        <v>4192</v>
      </c>
      <c r="H2876" t="s">
        <v>4638</v>
      </c>
      <c r="I2876" t="s">
        <v>4789</v>
      </c>
      <c r="J2876">
        <v>2022</v>
      </c>
      <c r="K2876" t="s">
        <v>4062</v>
      </c>
      <c r="L2876">
        <v>9.7567310000000003</v>
      </c>
      <c r="M2876">
        <v>351805000</v>
      </c>
      <c r="N2876">
        <v>301930000</v>
      </c>
      <c r="O2876">
        <v>265240000</v>
      </c>
      <c r="P2876">
        <v>2325000</v>
      </c>
      <c r="Q2876">
        <v>29215000</v>
      </c>
      <c r="R2876">
        <v>31567000</v>
      </c>
      <c r="S2876">
        <v>31567000</v>
      </c>
      <c r="T2876">
        <v>1809000</v>
      </c>
      <c r="U2876">
        <v>8327000</v>
      </c>
      <c r="V2876">
        <v>45005000</v>
      </c>
      <c r="W2876">
        <v>34443000</v>
      </c>
      <c r="X2876">
        <v>7055000</v>
      </c>
      <c r="AB2876">
        <v>306800000</v>
      </c>
      <c r="AD2876">
        <v>-22438000</v>
      </c>
      <c r="AE2876">
        <v>20000</v>
      </c>
      <c r="AF2876">
        <v>202403000</v>
      </c>
      <c r="AJ2876">
        <v>-84955000</v>
      </c>
      <c r="AK2876">
        <v>35612000</v>
      </c>
      <c r="AL2876">
        <v>2702000</v>
      </c>
      <c r="AM2876">
        <v>-33000</v>
      </c>
      <c r="AN2876">
        <v>-22438000</v>
      </c>
      <c r="AQ2876">
        <v>-89681000</v>
      </c>
      <c r="AS2876">
        <v>4401000</v>
      </c>
      <c r="AU2876">
        <v>-14081000</v>
      </c>
      <c r="AV2876">
        <v>366334000</v>
      </c>
      <c r="AY2876">
        <v>-0.46</v>
      </c>
      <c r="BN2876">
        <v>0.12792598172282901</v>
      </c>
      <c r="BP2876">
        <v>7.7008390674447602</v>
      </c>
      <c r="BQ2876">
        <v>7.9178642975350604</v>
      </c>
      <c r="BR2876">
        <v>-21.210284782608699</v>
      </c>
      <c r="BS2876">
        <v>-7.3135593220338996E-2</v>
      </c>
      <c r="BU2876">
        <v>-1.46287361799218E-8</v>
      </c>
    </row>
    <row r="2877" spans="3:73" x14ac:dyDescent="0.3">
      <c r="C2877">
        <v>1898795</v>
      </c>
      <c r="D2877" t="s">
        <v>4567</v>
      </c>
      <c r="E2877" t="s">
        <v>2614</v>
      </c>
      <c r="F2877" t="s">
        <v>3614</v>
      </c>
      <c r="G2877" t="s">
        <v>4192</v>
      </c>
      <c r="H2877" t="s">
        <v>4638</v>
      </c>
      <c r="I2877" t="s">
        <v>4789</v>
      </c>
      <c r="J2877">
        <v>2021</v>
      </c>
      <c r="K2877" t="s">
        <v>4062</v>
      </c>
      <c r="L2877">
        <v>10.156330000000001</v>
      </c>
    </row>
    <row r="2878" spans="3:73" x14ac:dyDescent="0.3">
      <c r="C2878">
        <v>1898795</v>
      </c>
      <c r="D2878" t="s">
        <v>4567</v>
      </c>
      <c r="E2878" t="s">
        <v>2614</v>
      </c>
      <c r="F2878" t="s">
        <v>3614</v>
      </c>
      <c r="G2878" t="s">
        <v>4192</v>
      </c>
      <c r="H2878" t="s">
        <v>4638</v>
      </c>
      <c r="I2878" t="s">
        <v>4789</v>
      </c>
      <c r="J2878">
        <v>2020</v>
      </c>
      <c r="K2878" t="s">
        <v>4062</v>
      </c>
      <c r="L2878">
        <v>10.119386</v>
      </c>
    </row>
    <row r="2879" spans="3:73" x14ac:dyDescent="0.3">
      <c r="C2879">
        <v>1898795</v>
      </c>
      <c r="D2879" t="s">
        <v>4567</v>
      </c>
      <c r="E2879" t="s">
        <v>2614</v>
      </c>
      <c r="F2879" t="s">
        <v>3614</v>
      </c>
      <c r="G2879" t="s">
        <v>4192</v>
      </c>
      <c r="H2879" t="s">
        <v>4638</v>
      </c>
      <c r="I2879" t="s">
        <v>4789</v>
      </c>
      <c r="J2879">
        <v>2019</v>
      </c>
      <c r="K2879" t="s">
        <v>4062</v>
      </c>
    </row>
    <row r="2880" spans="3:73" x14ac:dyDescent="0.3">
      <c r="C2880">
        <v>1898795</v>
      </c>
      <c r="D2880" t="s">
        <v>4567</v>
      </c>
      <c r="E2880" t="s">
        <v>2614</v>
      </c>
      <c r="F2880" t="s">
        <v>3614</v>
      </c>
      <c r="G2880" t="s">
        <v>4192</v>
      </c>
      <c r="H2880" t="s">
        <v>4638</v>
      </c>
      <c r="I2880" t="s">
        <v>4789</v>
      </c>
      <c r="J2880">
        <v>2018</v>
      </c>
      <c r="K2880" t="s">
        <v>4062</v>
      </c>
    </row>
    <row r="2881" spans="3:73" x14ac:dyDescent="0.3">
      <c r="C2881">
        <v>1898795</v>
      </c>
      <c r="D2881" t="s">
        <v>4567</v>
      </c>
      <c r="E2881" t="s">
        <v>2614</v>
      </c>
      <c r="F2881" t="s">
        <v>3614</v>
      </c>
      <c r="G2881" t="s">
        <v>4192</v>
      </c>
      <c r="H2881" t="s">
        <v>4638</v>
      </c>
      <c r="I2881" t="s">
        <v>4789</v>
      </c>
      <c r="J2881">
        <v>2017</v>
      </c>
      <c r="K2881" t="s">
        <v>4062</v>
      </c>
    </row>
    <row r="2882" spans="3:73" x14ac:dyDescent="0.3">
      <c r="C2882">
        <v>1345126</v>
      </c>
      <c r="D2882" t="s">
        <v>4488</v>
      </c>
      <c r="E2882" t="s">
        <v>1725</v>
      </c>
      <c r="F2882" t="s">
        <v>3614</v>
      </c>
      <c r="G2882" t="s">
        <v>4110</v>
      </c>
      <c r="H2882" t="s">
        <v>4740</v>
      </c>
      <c r="I2882" t="s">
        <v>4790</v>
      </c>
      <c r="J2882">
        <v>2026</v>
      </c>
      <c r="K2882" t="s">
        <v>4062</v>
      </c>
      <c r="L2882">
        <v>6.8235010000000003</v>
      </c>
    </row>
    <row r="2883" spans="3:73" x14ac:dyDescent="0.3">
      <c r="C2883">
        <v>1345126</v>
      </c>
      <c r="D2883" t="s">
        <v>4488</v>
      </c>
      <c r="E2883" t="s">
        <v>1725</v>
      </c>
      <c r="F2883" t="s">
        <v>3614</v>
      </c>
      <c r="G2883" t="s">
        <v>4110</v>
      </c>
      <c r="H2883" t="s">
        <v>4740</v>
      </c>
      <c r="I2883" t="s">
        <v>4790</v>
      </c>
      <c r="J2883">
        <v>2025</v>
      </c>
      <c r="K2883" t="s">
        <v>4062</v>
      </c>
      <c r="L2883">
        <v>7.7114599999999998</v>
      </c>
      <c r="M2883">
        <v>3039184000</v>
      </c>
      <c r="N2883">
        <v>845159000</v>
      </c>
      <c r="O2883">
        <v>68015000</v>
      </c>
      <c r="P2883">
        <v>202887000</v>
      </c>
      <c r="Q2883">
        <v>404102000</v>
      </c>
      <c r="S2883">
        <v>209742000</v>
      </c>
      <c r="T2883">
        <v>892811000</v>
      </c>
      <c r="U2883">
        <v>895421000</v>
      </c>
      <c r="V2883">
        <v>2465521000</v>
      </c>
      <c r="W2883">
        <v>349619000</v>
      </c>
      <c r="X2883">
        <v>96335000</v>
      </c>
      <c r="Y2883">
        <v>5685000</v>
      </c>
      <c r="Z2883">
        <v>37500000</v>
      </c>
      <c r="AA2883">
        <v>1877317000</v>
      </c>
      <c r="AB2883">
        <v>442024000</v>
      </c>
      <c r="AD2883">
        <v>-1306585000</v>
      </c>
      <c r="AE2883">
        <v>1288951000</v>
      </c>
      <c r="AF2883">
        <v>75236000</v>
      </c>
      <c r="AG2883">
        <v>202104000</v>
      </c>
      <c r="AJ2883">
        <v>45974000</v>
      </c>
      <c r="AK2883">
        <v>16600000</v>
      </c>
      <c r="AM2883">
        <v>-945000</v>
      </c>
      <c r="AN2883">
        <v>-71190000</v>
      </c>
      <c r="AO2883">
        <v>175270000</v>
      </c>
      <c r="AQ2883">
        <v>-6830000</v>
      </c>
      <c r="AS2883">
        <v>142520000</v>
      </c>
      <c r="AU2883">
        <v>-42614000</v>
      </c>
      <c r="AV2883">
        <v>55088000</v>
      </c>
      <c r="AZ2883">
        <v>683255000</v>
      </c>
      <c r="BB2883">
        <v>103135000</v>
      </c>
      <c r="BC2883">
        <v>103135000</v>
      </c>
      <c r="BN2883">
        <v>0.81124439981258101</v>
      </c>
      <c r="BO2883">
        <v>0.58843498602156696</v>
      </c>
      <c r="BP2883">
        <v>0.194540342487107</v>
      </c>
      <c r="BQ2883">
        <v>1.2615361293293601</v>
      </c>
      <c r="BS2883">
        <v>-0.161054603369953</v>
      </c>
    </row>
    <row r="2884" spans="3:73" x14ac:dyDescent="0.3">
      <c r="C2884">
        <v>1345126</v>
      </c>
      <c r="D2884" t="s">
        <v>4488</v>
      </c>
      <c r="E2884" t="s">
        <v>1725</v>
      </c>
      <c r="F2884" t="s">
        <v>3614</v>
      </c>
      <c r="G2884" t="s">
        <v>4110</v>
      </c>
      <c r="H2884" t="s">
        <v>4740</v>
      </c>
      <c r="I2884" t="s">
        <v>4790</v>
      </c>
      <c r="J2884">
        <v>2024</v>
      </c>
      <c r="K2884" t="s">
        <v>4062</v>
      </c>
      <c r="L2884">
        <v>21.431206</v>
      </c>
      <c r="M2884">
        <v>4052422000</v>
      </c>
      <c r="N2884">
        <v>1567650000</v>
      </c>
      <c r="O2884">
        <v>59727000</v>
      </c>
      <c r="P2884">
        <v>444386000</v>
      </c>
      <c r="Q2884">
        <v>962408000</v>
      </c>
      <c r="S2884">
        <v>244746000</v>
      </c>
      <c r="T2884">
        <v>1049186000</v>
      </c>
      <c r="U2884">
        <v>982253000</v>
      </c>
      <c r="V2884">
        <v>2489358000</v>
      </c>
      <c r="W2884">
        <v>384786000</v>
      </c>
      <c r="X2884">
        <v>104304000</v>
      </c>
      <c r="Y2884">
        <v>8284000</v>
      </c>
      <c r="Z2884">
        <v>15000000</v>
      </c>
      <c r="AA2884">
        <v>1774290000</v>
      </c>
      <c r="AB2884">
        <v>1296793000</v>
      </c>
      <c r="AD2884">
        <v>-386324000</v>
      </c>
      <c r="AE2884">
        <v>1289010000</v>
      </c>
      <c r="AF2884">
        <v>75236000</v>
      </c>
      <c r="AG2884">
        <v>271017000</v>
      </c>
      <c r="AJ2884">
        <v>60573000</v>
      </c>
      <c r="AK2884">
        <v>16900000</v>
      </c>
      <c r="AM2884">
        <v>49012000</v>
      </c>
      <c r="AN2884">
        <v>11921000</v>
      </c>
      <c r="AO2884">
        <v>106683000</v>
      </c>
      <c r="AQ2884">
        <v>-67636000</v>
      </c>
      <c r="AS2884">
        <v>147669000</v>
      </c>
      <c r="AU2884">
        <v>-422450000</v>
      </c>
      <c r="AV2884">
        <v>100614000</v>
      </c>
      <c r="AZ2884">
        <v>851397500</v>
      </c>
      <c r="BB2884">
        <v>167616000</v>
      </c>
      <c r="BC2884">
        <v>167616000</v>
      </c>
      <c r="BN2884">
        <v>0.61428893634473403</v>
      </c>
      <c r="BO2884">
        <v>1.57115941621439</v>
      </c>
      <c r="BP2884">
        <v>0.15522134381188499</v>
      </c>
      <c r="BQ2884">
        <v>1.5729314476098399</v>
      </c>
      <c r="BS2884">
        <v>9.1926776285806595E-3</v>
      </c>
    </row>
    <row r="2885" spans="3:73" x14ac:dyDescent="0.3">
      <c r="C2885">
        <v>1345126</v>
      </c>
      <c r="D2885" t="s">
        <v>4488</v>
      </c>
      <c r="E2885" t="s">
        <v>1725</v>
      </c>
      <c r="F2885" t="s">
        <v>3614</v>
      </c>
      <c r="G2885" t="s">
        <v>4110</v>
      </c>
      <c r="H2885" t="s">
        <v>4740</v>
      </c>
      <c r="I2885" t="s">
        <v>4790</v>
      </c>
      <c r="J2885">
        <v>2023</v>
      </c>
      <c r="K2885" t="s">
        <v>4062</v>
      </c>
      <c r="L2885">
        <v>18.251722999999998</v>
      </c>
      <c r="M2885">
        <v>3816981000</v>
      </c>
      <c r="N2885">
        <v>1603820000</v>
      </c>
      <c r="O2885">
        <v>450477000</v>
      </c>
      <c r="P2885">
        <v>318241000</v>
      </c>
      <c r="Q2885">
        <v>740387000</v>
      </c>
      <c r="S2885">
        <v>192562000</v>
      </c>
      <c r="T2885">
        <v>923905000</v>
      </c>
      <c r="U2885">
        <v>901428000</v>
      </c>
      <c r="V2885">
        <v>2297600000</v>
      </c>
      <c r="W2885">
        <v>312358000</v>
      </c>
      <c r="X2885">
        <v>93412000</v>
      </c>
      <c r="Y2885">
        <v>7350000</v>
      </c>
      <c r="AA2885">
        <v>1671879000</v>
      </c>
      <c r="AB2885">
        <v>1326750000</v>
      </c>
      <c r="AD2885">
        <v>-249243000</v>
      </c>
      <c r="AE2885">
        <v>1281303000</v>
      </c>
      <c r="AF2885">
        <v>75270000</v>
      </c>
      <c r="AG2885">
        <v>246307000</v>
      </c>
      <c r="AJ2885">
        <v>-3974000</v>
      </c>
      <c r="AK2885">
        <v>14600000</v>
      </c>
      <c r="AM2885">
        <v>21331000</v>
      </c>
      <c r="AN2885">
        <v>137437000</v>
      </c>
      <c r="AO2885">
        <v>105179000</v>
      </c>
      <c r="AQ2885">
        <v>78080000</v>
      </c>
      <c r="AS2885">
        <v>146405000</v>
      </c>
      <c r="AU2885">
        <v>570503000</v>
      </c>
      <c r="AV2885">
        <v>-260163000</v>
      </c>
      <c r="AZ2885">
        <v>736407500</v>
      </c>
      <c r="BB2885">
        <v>263947000</v>
      </c>
      <c r="BC2885">
        <v>263947000</v>
      </c>
      <c r="BN2885">
        <v>0.60194169161439404</v>
      </c>
      <c r="BO2885">
        <v>2.5095028475265999</v>
      </c>
      <c r="BP2885">
        <v>1.44218172737692</v>
      </c>
      <c r="BQ2885">
        <v>2.76424167141549</v>
      </c>
      <c r="BS2885">
        <v>0.10358922178255101</v>
      </c>
    </row>
    <row r="2886" spans="3:73" x14ac:dyDescent="0.3">
      <c r="C2886">
        <v>1345126</v>
      </c>
      <c r="D2886" t="s">
        <v>4488</v>
      </c>
      <c r="E2886" t="s">
        <v>1725</v>
      </c>
      <c r="F2886" t="s">
        <v>3614</v>
      </c>
      <c r="G2886" t="s">
        <v>4110</v>
      </c>
      <c r="H2886" t="s">
        <v>4740</v>
      </c>
      <c r="I2886" t="s">
        <v>4790</v>
      </c>
      <c r="J2886">
        <v>2022</v>
      </c>
      <c r="K2886" t="s">
        <v>4062</v>
      </c>
      <c r="L2886">
        <v>19.348633</v>
      </c>
      <c r="M2886">
        <v>3849631000</v>
      </c>
      <c r="N2886">
        <v>1210185000</v>
      </c>
      <c r="O2886">
        <v>61271000</v>
      </c>
      <c r="P2886">
        <v>341440000</v>
      </c>
      <c r="Q2886">
        <v>732428000</v>
      </c>
      <c r="S2886">
        <v>205474000</v>
      </c>
      <c r="T2886">
        <v>1127936000</v>
      </c>
      <c r="U2886">
        <v>1133404000</v>
      </c>
      <c r="V2886">
        <v>2487669000</v>
      </c>
      <c r="W2886">
        <v>359831000</v>
      </c>
      <c r="X2886">
        <v>94214000</v>
      </c>
      <c r="Y2886">
        <v>10204000</v>
      </c>
      <c r="AA2886">
        <v>1834468000</v>
      </c>
      <c r="AB2886">
        <v>1136920000</v>
      </c>
      <c r="AD2886">
        <v>-372906000</v>
      </c>
      <c r="AE2886">
        <v>1207044000</v>
      </c>
      <c r="AF2886">
        <v>68738000</v>
      </c>
      <c r="AG2886">
        <v>234831000</v>
      </c>
      <c r="AJ2886">
        <v>19578000</v>
      </c>
      <c r="AK2886">
        <v>12900000</v>
      </c>
      <c r="AM2886">
        <v>45029000</v>
      </c>
      <c r="AN2886">
        <v>-11968000</v>
      </c>
      <c r="AO2886">
        <v>83506000</v>
      </c>
      <c r="AQ2886">
        <v>-28291000</v>
      </c>
      <c r="AS2886">
        <v>142549000</v>
      </c>
      <c r="AU2886">
        <v>-626725000</v>
      </c>
      <c r="AV2886">
        <v>556885000</v>
      </c>
      <c r="AZ2886">
        <v>647256000</v>
      </c>
      <c r="BB2886">
        <v>116567000</v>
      </c>
      <c r="BC2886">
        <v>116567000</v>
      </c>
      <c r="BN2886">
        <v>0.64620972763363504</v>
      </c>
      <c r="BO2886">
        <v>1.39591167101765</v>
      </c>
      <c r="BP2886">
        <v>0.17027715788800901</v>
      </c>
      <c r="BQ2886">
        <v>1.3277260714057399</v>
      </c>
      <c r="BS2886">
        <v>-1.05266861344686E-2</v>
      </c>
    </row>
    <row r="2887" spans="3:73" x14ac:dyDescent="0.3">
      <c r="C2887">
        <v>1345126</v>
      </c>
      <c r="D2887" t="s">
        <v>4488</v>
      </c>
      <c r="E2887" t="s">
        <v>1725</v>
      </c>
      <c r="F2887" t="s">
        <v>3614</v>
      </c>
      <c r="G2887" t="s">
        <v>4110</v>
      </c>
      <c r="H2887" t="s">
        <v>4740</v>
      </c>
      <c r="I2887" t="s">
        <v>4790</v>
      </c>
      <c r="J2887">
        <v>2021</v>
      </c>
      <c r="K2887" t="s">
        <v>4062</v>
      </c>
      <c r="L2887">
        <v>22.959596000000001</v>
      </c>
      <c r="M2887">
        <v>3144261000</v>
      </c>
      <c r="N2887">
        <v>1143469000</v>
      </c>
      <c r="O2887">
        <v>157125000</v>
      </c>
      <c r="P2887">
        <v>268262000</v>
      </c>
      <c r="Q2887">
        <v>562084000</v>
      </c>
      <c r="S2887">
        <v>178393000</v>
      </c>
      <c r="T2887">
        <v>872677000</v>
      </c>
      <c r="U2887">
        <v>815405000</v>
      </c>
      <c r="V2887">
        <v>1859731000</v>
      </c>
      <c r="W2887">
        <v>381528000</v>
      </c>
      <c r="X2887">
        <v>120405000</v>
      </c>
      <c r="Y2887">
        <v>12802000</v>
      </c>
      <c r="AB2887">
        <v>1111816000</v>
      </c>
      <c r="AD2887">
        <v>-314267000</v>
      </c>
      <c r="AE2887">
        <v>1123193000</v>
      </c>
      <c r="AF2887">
        <v>68738000</v>
      </c>
      <c r="AG2887">
        <v>202410000</v>
      </c>
      <c r="AH2887">
        <v>536612000</v>
      </c>
      <c r="AJ2887">
        <v>32973000</v>
      </c>
      <c r="AK2887">
        <v>11900000</v>
      </c>
      <c r="AM2887">
        <v>18337000</v>
      </c>
      <c r="AN2887">
        <v>22088000</v>
      </c>
      <c r="AO2887">
        <v>58839000</v>
      </c>
      <c r="AQ2887">
        <v>134051000</v>
      </c>
      <c r="AS2887">
        <v>120539000</v>
      </c>
      <c r="AU2887">
        <v>-317496000</v>
      </c>
      <c r="AV2887">
        <v>273206000</v>
      </c>
      <c r="AY2887">
        <v>-0.08</v>
      </c>
      <c r="AZ2887">
        <v>462728500</v>
      </c>
      <c r="BA2887">
        <v>6.1446631830819998E-2</v>
      </c>
      <c r="BB2887">
        <v>99264000</v>
      </c>
      <c r="BC2887">
        <v>99264000</v>
      </c>
      <c r="BD2887">
        <v>0.18498281812557299</v>
      </c>
      <c r="BE2887">
        <v>0.24980991852586201</v>
      </c>
      <c r="BG2887">
        <v>0.37719991353156501</v>
      </c>
      <c r="BI2887">
        <v>0.17066394933499501</v>
      </c>
      <c r="BJ2887">
        <v>-0.59166772267485601</v>
      </c>
      <c r="BM2887">
        <v>2.2176171982736099E-2</v>
      </c>
      <c r="BN2887">
        <v>0.591468392732028</v>
      </c>
      <c r="BO2887">
        <v>1.6870443073471699</v>
      </c>
      <c r="BP2887">
        <v>0.41183084858778402</v>
      </c>
      <c r="BQ2887">
        <v>1.5238331131660099</v>
      </c>
      <c r="BR2887">
        <v>-286.99495000000002</v>
      </c>
      <c r="BS2887">
        <v>1.9866596631097199E-2</v>
      </c>
      <c r="BU2887">
        <v>-1.65204285601215E-9</v>
      </c>
    </row>
    <row r="2888" spans="3:73" x14ac:dyDescent="0.3">
      <c r="C2888">
        <v>1345126</v>
      </c>
      <c r="D2888" t="s">
        <v>4488</v>
      </c>
      <c r="E2888" t="s">
        <v>1725</v>
      </c>
      <c r="F2888" t="s">
        <v>3614</v>
      </c>
      <c r="G2888" t="s">
        <v>4110</v>
      </c>
      <c r="H2888" t="s">
        <v>4740</v>
      </c>
      <c r="I2888" t="s">
        <v>4790</v>
      </c>
      <c r="J2888">
        <v>2020</v>
      </c>
      <c r="K2888" t="s">
        <v>4062</v>
      </c>
      <c r="L2888">
        <v>13.371516</v>
      </c>
      <c r="M2888">
        <v>2598518000</v>
      </c>
      <c r="N2888">
        <v>708367000</v>
      </c>
      <c r="O2888">
        <v>70744000</v>
      </c>
      <c r="P2888">
        <v>232507000</v>
      </c>
      <c r="Q2888">
        <v>363373000</v>
      </c>
      <c r="S2888">
        <v>172669000</v>
      </c>
      <c r="T2888">
        <v>837165000</v>
      </c>
      <c r="U2888">
        <v>766003000</v>
      </c>
      <c r="V2888">
        <v>1378370000</v>
      </c>
      <c r="W2888">
        <v>294715000</v>
      </c>
      <c r="X2888">
        <v>101671000</v>
      </c>
      <c r="AA2888">
        <v>899460000</v>
      </c>
      <c r="AB2888">
        <v>1100024000</v>
      </c>
      <c r="AD2888">
        <v>-211002000</v>
      </c>
      <c r="AE2888">
        <v>1008564000</v>
      </c>
      <c r="AF2888">
        <v>64900000</v>
      </c>
      <c r="AG2888">
        <v>172106000</v>
      </c>
      <c r="AH2888">
        <v>474778000</v>
      </c>
      <c r="AJ2888">
        <v>31950000</v>
      </c>
      <c r="AK2888">
        <v>3000000</v>
      </c>
      <c r="AM2888">
        <v>16894000</v>
      </c>
      <c r="AN2888">
        <v>8366000</v>
      </c>
      <c r="AO2888">
        <v>45768000</v>
      </c>
      <c r="AQ2888">
        <v>148625000</v>
      </c>
      <c r="AS2888">
        <v>104984000</v>
      </c>
      <c r="AU2888">
        <v>-700834000</v>
      </c>
      <c r="AV2888">
        <v>521725000</v>
      </c>
      <c r="AY2888">
        <v>-0.06</v>
      </c>
      <c r="AZ2888">
        <v>340339500</v>
      </c>
      <c r="BA2888">
        <v>6.7294609270016695E-2</v>
      </c>
      <c r="BB2888">
        <v>71028000</v>
      </c>
      <c r="BC2888">
        <v>71028000</v>
      </c>
      <c r="BD2888">
        <v>0.14960255108703399</v>
      </c>
      <c r="BE2888">
        <v>0.31304104233978802</v>
      </c>
      <c r="BG2888">
        <v>0.36249784109625999</v>
      </c>
      <c r="BI2888">
        <v>0.18271106838590301</v>
      </c>
      <c r="BJ2888">
        <v>-1.4761298964989999</v>
      </c>
      <c r="BM2888">
        <v>6.3187426544616598E-3</v>
      </c>
      <c r="BN2888">
        <v>0.530444661149163</v>
      </c>
      <c r="BO2888">
        <v>1.55191400104877</v>
      </c>
      <c r="BP2888">
        <v>0.24004207454659601</v>
      </c>
      <c r="BQ2888">
        <v>1.17060210712044</v>
      </c>
      <c r="BR2888">
        <v>-222.8586</v>
      </c>
      <c r="BS2888">
        <v>7.6052886118848301E-3</v>
      </c>
      <c r="BU2888">
        <v>-7.2933950531988403E-10</v>
      </c>
    </row>
    <row r="2889" spans="3:73" x14ac:dyDescent="0.3">
      <c r="C2889">
        <v>1345126</v>
      </c>
      <c r="D2889" t="s">
        <v>4488</v>
      </c>
      <c r="E2889" t="s">
        <v>1725</v>
      </c>
      <c r="F2889" t="s">
        <v>3614</v>
      </c>
      <c r="G2889" t="s">
        <v>4110</v>
      </c>
      <c r="H2889" t="s">
        <v>4740</v>
      </c>
      <c r="I2889" t="s">
        <v>4790</v>
      </c>
      <c r="J2889">
        <v>2019</v>
      </c>
      <c r="K2889" t="s">
        <v>4062</v>
      </c>
      <c r="L2889">
        <v>13.067978</v>
      </c>
      <c r="M2889">
        <v>1891892000</v>
      </c>
      <c r="N2889">
        <v>644272000</v>
      </c>
      <c r="O2889">
        <v>100314000</v>
      </c>
      <c r="P2889">
        <v>191405000</v>
      </c>
      <c r="Q2889">
        <v>317306000</v>
      </c>
      <c r="S2889">
        <v>146428000</v>
      </c>
      <c r="T2889">
        <v>561946000</v>
      </c>
      <c r="U2889">
        <v>438519000</v>
      </c>
      <c r="V2889">
        <v>726017000</v>
      </c>
      <c r="W2889">
        <v>209479000</v>
      </c>
      <c r="X2889">
        <v>70089000</v>
      </c>
      <c r="AA2889">
        <v>394445000</v>
      </c>
      <c r="AB2889">
        <v>1115327000</v>
      </c>
      <c r="AD2889">
        <v>-109338000</v>
      </c>
      <c r="AE2889">
        <v>924680000</v>
      </c>
      <c r="AF2889">
        <v>59900000</v>
      </c>
      <c r="AG2889">
        <v>140790000</v>
      </c>
      <c r="AH2889">
        <v>386999000</v>
      </c>
      <c r="AJ2889">
        <v>27644000</v>
      </c>
      <c r="AK2889">
        <v>900000</v>
      </c>
      <c r="AM2889">
        <v>14742000</v>
      </c>
      <c r="AN2889">
        <v>3808000</v>
      </c>
      <c r="AO2889">
        <v>58216000</v>
      </c>
      <c r="AQ2889">
        <v>84562000</v>
      </c>
      <c r="AS2889">
        <v>91081000</v>
      </c>
      <c r="AU2889">
        <v>743126000</v>
      </c>
      <c r="AV2889">
        <v>-779522000</v>
      </c>
      <c r="AY2889">
        <v>-0.23</v>
      </c>
      <c r="AZ2889">
        <v>318089500</v>
      </c>
      <c r="BA2889">
        <v>7.1431709125863399E-2</v>
      </c>
      <c r="BB2889">
        <v>76766000</v>
      </c>
      <c r="BC2889">
        <v>76766000</v>
      </c>
      <c r="BD2889">
        <v>0.19836226966994699</v>
      </c>
      <c r="BE2889">
        <v>0.218507024565955</v>
      </c>
      <c r="BG2889">
        <v>0.36379938966250602</v>
      </c>
      <c r="BI2889">
        <v>0.204556602596766</v>
      </c>
      <c r="BJ2889">
        <v>1.9202271840495699</v>
      </c>
      <c r="BM2889">
        <v>2.3255874046186199E-3</v>
      </c>
      <c r="BN2889">
        <v>0.38375182092846699</v>
      </c>
      <c r="BO2889">
        <v>1.3186409234574701</v>
      </c>
      <c r="BP2889">
        <v>0.47887377732374098</v>
      </c>
      <c r="BQ2889">
        <v>1.5608533552289201</v>
      </c>
      <c r="BR2889">
        <v>-56.817295652173897</v>
      </c>
      <c r="BS2889">
        <v>3.4142453289483701E-3</v>
      </c>
      <c r="BU2889">
        <v>-2.69484639034113E-9</v>
      </c>
    </row>
    <row r="2890" spans="3:73" x14ac:dyDescent="0.3">
      <c r="C2890">
        <v>1345126</v>
      </c>
      <c r="D2890" t="s">
        <v>4488</v>
      </c>
      <c r="E2890" t="s">
        <v>1725</v>
      </c>
      <c r="F2890" t="s">
        <v>3614</v>
      </c>
      <c r="G2890" t="s">
        <v>4110</v>
      </c>
      <c r="H2890" t="s">
        <v>4740</v>
      </c>
      <c r="I2890" t="s">
        <v>4790</v>
      </c>
      <c r="J2890">
        <v>2018</v>
      </c>
      <c r="K2890" t="s">
        <v>4062</v>
      </c>
      <c r="L2890">
        <v>10.341900000000001</v>
      </c>
      <c r="M2890">
        <v>2372335000</v>
      </c>
      <c r="N2890">
        <v>681185000</v>
      </c>
      <c r="O2890">
        <v>53326000</v>
      </c>
      <c r="P2890">
        <v>272403000</v>
      </c>
      <c r="Q2890">
        <v>318873000</v>
      </c>
      <c r="S2890">
        <v>226817000</v>
      </c>
      <c r="T2890">
        <v>798654000</v>
      </c>
      <c r="U2890">
        <v>653670000</v>
      </c>
      <c r="V2890">
        <v>1452993000</v>
      </c>
      <c r="W2890">
        <v>259280000</v>
      </c>
      <c r="X2890">
        <v>107563000</v>
      </c>
      <c r="AA2890">
        <v>1103871000</v>
      </c>
      <c r="AB2890">
        <v>859372000</v>
      </c>
      <c r="AD2890">
        <v>-249453000</v>
      </c>
      <c r="AE2890">
        <v>924680000</v>
      </c>
      <c r="AF2890">
        <v>59900000</v>
      </c>
      <c r="AG2890">
        <v>147691000</v>
      </c>
      <c r="AH2890">
        <v>452523000</v>
      </c>
      <c r="AJ2890">
        <v>20121000</v>
      </c>
      <c r="AK2890">
        <v>1600000</v>
      </c>
      <c r="AM2890">
        <v>6548000</v>
      </c>
      <c r="AN2890">
        <v>-7179000</v>
      </c>
      <c r="AO2890">
        <v>55577000</v>
      </c>
      <c r="AQ2890">
        <v>114452000</v>
      </c>
      <c r="AS2890">
        <v>125058000</v>
      </c>
      <c r="AU2890">
        <v>-604080000</v>
      </c>
      <c r="AY2890">
        <v>-0.25</v>
      </c>
      <c r="AZ2890">
        <v>282900500</v>
      </c>
      <c r="BA2890">
        <v>4.4464038291976302E-2</v>
      </c>
      <c r="BB2890">
        <v>54946000</v>
      </c>
      <c r="BC2890">
        <v>54946000</v>
      </c>
      <c r="BD2890">
        <v>0.121421452611248</v>
      </c>
      <c r="BE2890">
        <v>0.25291974109603299</v>
      </c>
      <c r="BG2890">
        <v>0.32637236118385099</v>
      </c>
      <c r="BI2890">
        <v>0.19075004162565601</v>
      </c>
      <c r="BJ2890">
        <v>-1.3349155733520699</v>
      </c>
      <c r="BM2890">
        <v>3.5357318854511298E-3</v>
      </c>
      <c r="BN2890">
        <v>0.61247378637502703</v>
      </c>
      <c r="BO2890">
        <v>0.98864638249635595</v>
      </c>
      <c r="BP2890">
        <v>0.20566954643628499</v>
      </c>
      <c r="BQ2890">
        <v>1.3973773526689299</v>
      </c>
      <c r="BR2890">
        <v>-41.367600000000003</v>
      </c>
      <c r="BS2890">
        <v>-8.3537746168132095E-3</v>
      </c>
      <c r="BU2890">
        <v>-3.0085632298934599E-9</v>
      </c>
    </row>
    <row r="2891" spans="3:73" x14ac:dyDescent="0.3">
      <c r="C2891">
        <v>1345126</v>
      </c>
      <c r="D2891" t="s">
        <v>4488</v>
      </c>
      <c r="E2891" t="s">
        <v>1725</v>
      </c>
      <c r="F2891" t="s">
        <v>3614</v>
      </c>
      <c r="G2891" t="s">
        <v>4110</v>
      </c>
      <c r="H2891" t="s">
        <v>4740</v>
      </c>
      <c r="I2891" t="s">
        <v>4790</v>
      </c>
      <c r="J2891">
        <v>2017</v>
      </c>
      <c r="K2891" t="s">
        <v>4062</v>
      </c>
      <c r="L2891">
        <v>9.9623109999999997</v>
      </c>
      <c r="M2891">
        <v>1820303000</v>
      </c>
      <c r="N2891">
        <v>526818000</v>
      </c>
      <c r="O2891">
        <v>39885000</v>
      </c>
      <c r="P2891">
        <v>215108000</v>
      </c>
      <c r="Q2891">
        <v>246928000</v>
      </c>
      <c r="S2891">
        <v>173081000</v>
      </c>
      <c r="T2891">
        <v>580517000</v>
      </c>
      <c r="U2891">
        <v>531689000</v>
      </c>
      <c r="V2891">
        <v>894304000</v>
      </c>
      <c r="W2891">
        <v>212193000</v>
      </c>
      <c r="X2891">
        <v>84538000</v>
      </c>
      <c r="AA2891">
        <v>590032000</v>
      </c>
      <c r="AB2891">
        <v>873208000</v>
      </c>
      <c r="AD2891">
        <v>-145316000</v>
      </c>
      <c r="AE2891">
        <v>924680000</v>
      </c>
      <c r="AF2891">
        <v>59900000</v>
      </c>
      <c r="AG2891">
        <v>125931000</v>
      </c>
      <c r="AH2891">
        <v>1269729000</v>
      </c>
      <c r="AJ2891">
        <v>11956000</v>
      </c>
      <c r="AK2891">
        <v>1900000</v>
      </c>
      <c r="AM2891">
        <v>-40679000</v>
      </c>
      <c r="AN2891">
        <v>41002000</v>
      </c>
      <c r="AO2891">
        <v>27793000</v>
      </c>
      <c r="AQ2891">
        <v>81771000</v>
      </c>
      <c r="AU2891">
        <v>-77278000</v>
      </c>
      <c r="AY2891">
        <v>0.53</v>
      </c>
      <c r="BA2891">
        <v>9.4161825082360092E-3</v>
      </c>
      <c r="BB2891">
        <v>28116000</v>
      </c>
      <c r="BC2891">
        <v>28116000</v>
      </c>
      <c r="BD2891">
        <v>2.2143307745196E-2</v>
      </c>
      <c r="BE2891">
        <v>6.4400356296501093E-2</v>
      </c>
      <c r="BG2891">
        <v>9.9179431201461096E-2</v>
      </c>
      <c r="BI2891">
        <v>0.697537168262646</v>
      </c>
      <c r="BJ2891">
        <v>-6.0861805944418097E-2</v>
      </c>
      <c r="BM2891">
        <v>1.4963822988999999E-3</v>
      </c>
      <c r="BN2891">
        <v>0.49129403181777997</v>
      </c>
      <c r="BO2891">
        <v>1.01162163134602</v>
      </c>
      <c r="BP2891">
        <v>0.18796567276017601</v>
      </c>
      <c r="BQ2891">
        <v>1.31903502943075</v>
      </c>
      <c r="BR2891">
        <v>18.796813207547199</v>
      </c>
      <c r="BS2891">
        <v>4.6955593627177002E-2</v>
      </c>
      <c r="BU2891">
        <v>6.0466977283762902E-9</v>
      </c>
    </row>
    <row r="2892" spans="3:73" x14ac:dyDescent="0.3">
      <c r="C2892">
        <v>712034</v>
      </c>
      <c r="D2892" t="s">
        <v>3618</v>
      </c>
      <c r="E2892" t="s">
        <v>2699</v>
      </c>
      <c r="F2892" t="s">
        <v>3614</v>
      </c>
      <c r="G2892" t="s">
        <v>3619</v>
      </c>
      <c r="H2892" t="s">
        <v>3620</v>
      </c>
      <c r="I2892" t="s">
        <v>3621</v>
      </c>
      <c r="J2892">
        <v>2026</v>
      </c>
      <c r="K2892" t="s">
        <v>4062</v>
      </c>
      <c r="L2892">
        <v>3.3762750000000001</v>
      </c>
    </row>
    <row r="2893" spans="3:73" x14ac:dyDescent="0.3">
      <c r="C2893">
        <v>712034</v>
      </c>
      <c r="D2893" t="s">
        <v>3618</v>
      </c>
      <c r="E2893" t="s">
        <v>2699</v>
      </c>
      <c r="F2893" t="s">
        <v>3614</v>
      </c>
      <c r="G2893" t="s">
        <v>3619</v>
      </c>
      <c r="H2893" t="s">
        <v>3620</v>
      </c>
      <c r="I2893" t="s">
        <v>3621</v>
      </c>
      <c r="J2893">
        <v>2025</v>
      </c>
      <c r="K2893" t="s">
        <v>4062</v>
      </c>
      <c r="L2893">
        <v>3.744437</v>
      </c>
      <c r="M2893">
        <v>2253000000</v>
      </c>
      <c r="N2893">
        <v>750300000</v>
      </c>
      <c r="P2893">
        <v>359700000</v>
      </c>
      <c r="Q2893">
        <v>289100000</v>
      </c>
      <c r="S2893">
        <v>138800000</v>
      </c>
      <c r="T2893">
        <v>696900000</v>
      </c>
      <c r="U2893">
        <v>478500000</v>
      </c>
      <c r="V2893">
        <v>1588400000</v>
      </c>
      <c r="W2893">
        <v>465300000</v>
      </c>
      <c r="X2893">
        <v>186700000</v>
      </c>
      <c r="Z2893">
        <v>30800000</v>
      </c>
      <c r="AB2893">
        <v>664600000</v>
      </c>
      <c r="AC2893">
        <v>47900000</v>
      </c>
      <c r="AD2893">
        <v>-675300000</v>
      </c>
      <c r="AE2893">
        <v>1000000</v>
      </c>
      <c r="AF2893">
        <v>90136133</v>
      </c>
      <c r="AG2893">
        <v>500000000</v>
      </c>
      <c r="AH2893">
        <v>1524700000</v>
      </c>
      <c r="AJ2893">
        <v>92300000</v>
      </c>
      <c r="AK2893">
        <v>22000000</v>
      </c>
      <c r="AL2893">
        <v>407700000</v>
      </c>
      <c r="AM2893">
        <v>7800000</v>
      </c>
      <c r="AN2893">
        <v>41300000</v>
      </c>
      <c r="AO2893">
        <v>45800000</v>
      </c>
      <c r="AQ2893">
        <v>68700000</v>
      </c>
      <c r="AR2893">
        <v>-42400000</v>
      </c>
      <c r="AU2893">
        <v>-9300000</v>
      </c>
      <c r="AV2893">
        <v>-76700000</v>
      </c>
      <c r="AX2893">
        <v>27000000</v>
      </c>
      <c r="AY2893">
        <v>0.45</v>
      </c>
      <c r="AZ2893">
        <v>279750000</v>
      </c>
      <c r="BA2893">
        <v>6.05364989834066E-2</v>
      </c>
      <c r="BB2893">
        <v>94900000</v>
      </c>
      <c r="BC2893">
        <v>94900000</v>
      </c>
      <c r="BD2893">
        <v>6.2241752475896903E-2</v>
      </c>
      <c r="BE2893">
        <v>4.5058044205417501E-2</v>
      </c>
      <c r="BG2893">
        <v>0.32793336394044698</v>
      </c>
      <c r="BI2893">
        <v>0.67674212161562397</v>
      </c>
      <c r="BJ2893">
        <v>-6.0995605692923203E-3</v>
      </c>
      <c r="BM2893">
        <v>1.44290680133797E-2</v>
      </c>
      <c r="BN2893">
        <v>0.70501553484243196</v>
      </c>
      <c r="BO2893">
        <v>2.0720524017467299</v>
      </c>
      <c r="BQ2893">
        <v>0.99118848055018305</v>
      </c>
      <c r="BR2893">
        <v>8.3209711111111098</v>
      </c>
      <c r="BS2893">
        <v>6.2142642190791499E-2</v>
      </c>
      <c r="BU2893">
        <v>2.5353545741799602E-9</v>
      </c>
    </row>
    <row r="2894" spans="3:73" x14ac:dyDescent="0.3">
      <c r="C2894">
        <v>712034</v>
      </c>
      <c r="D2894" t="s">
        <v>3618</v>
      </c>
      <c r="E2894" t="s">
        <v>2699</v>
      </c>
      <c r="F2894" t="s">
        <v>3614</v>
      </c>
      <c r="G2894" t="s">
        <v>3619</v>
      </c>
      <c r="H2894" t="s">
        <v>3620</v>
      </c>
      <c r="I2894" t="s">
        <v>3621</v>
      </c>
      <c r="J2894">
        <v>2024</v>
      </c>
      <c r="K2894" t="s">
        <v>4062</v>
      </c>
      <c r="L2894">
        <v>4.6998329999999999</v>
      </c>
      <c r="M2894">
        <v>2228400000</v>
      </c>
      <c r="N2894">
        <v>731500000</v>
      </c>
      <c r="P2894">
        <v>348900000</v>
      </c>
      <c r="Q2894">
        <v>270400000</v>
      </c>
      <c r="S2894">
        <v>137500000</v>
      </c>
      <c r="T2894">
        <v>709600000</v>
      </c>
      <c r="U2894">
        <v>446400000</v>
      </c>
      <c r="V2894">
        <v>1622300000</v>
      </c>
      <c r="W2894">
        <v>490300000</v>
      </c>
      <c r="X2894">
        <v>167300000</v>
      </c>
      <c r="Z2894">
        <v>51300000</v>
      </c>
      <c r="AB2894">
        <v>606100000</v>
      </c>
      <c r="AC2894">
        <v>47000000</v>
      </c>
      <c r="AD2894">
        <v>-687600000</v>
      </c>
      <c r="AE2894">
        <v>1000000</v>
      </c>
      <c r="AF2894">
        <v>92881008</v>
      </c>
      <c r="AG2894">
        <v>555400000</v>
      </c>
      <c r="AH2894">
        <v>1666200000</v>
      </c>
      <c r="AJ2894">
        <v>-37000000</v>
      </c>
      <c r="AK2894">
        <v>23000000</v>
      </c>
      <c r="AL2894">
        <v>592400000</v>
      </c>
      <c r="AM2894">
        <v>14300000</v>
      </c>
      <c r="AN2894">
        <v>-101600000</v>
      </c>
      <c r="AO2894">
        <v>52600000</v>
      </c>
      <c r="AQ2894">
        <v>148200000</v>
      </c>
      <c r="AR2894">
        <v>-41500000</v>
      </c>
      <c r="AU2894">
        <v>-12300000</v>
      </c>
      <c r="AV2894">
        <v>-122600000</v>
      </c>
      <c r="AX2894">
        <v>28400000</v>
      </c>
      <c r="AY2894">
        <v>-1.06</v>
      </c>
      <c r="AZ2894">
        <v>298950000</v>
      </c>
      <c r="BA2894">
        <v>-2.2206217740967499E-2</v>
      </c>
      <c r="BB2894">
        <v>-34700000</v>
      </c>
      <c r="BC2894">
        <v>-34700000</v>
      </c>
      <c r="BD2894">
        <v>-2.0825831232745201E-2</v>
      </c>
      <c r="BE2894">
        <v>8.8944904573280498E-2</v>
      </c>
      <c r="BG2894">
        <v>0.33333333333333298</v>
      </c>
      <c r="BI2894">
        <v>0.74771136241249303</v>
      </c>
      <c r="BJ2894">
        <v>-7.3820669787540497E-3</v>
      </c>
      <c r="BM2894">
        <v>1.3803865082222999E-2</v>
      </c>
      <c r="BN2894">
        <v>0.72801112906121002</v>
      </c>
      <c r="BO2894">
        <v>-0.659695817490494</v>
      </c>
      <c r="BQ2894">
        <v>0.94044462573934295</v>
      </c>
      <c r="BR2894">
        <v>-4.4338047169811299</v>
      </c>
      <c r="BS2894">
        <v>-0.16762910410823301</v>
      </c>
      <c r="BU2894">
        <v>-8.2194736512126702E-9</v>
      </c>
    </row>
    <row r="2895" spans="3:73" x14ac:dyDescent="0.3">
      <c r="C2895">
        <v>712034</v>
      </c>
      <c r="D2895" t="s">
        <v>3618</v>
      </c>
      <c r="E2895" t="s">
        <v>2699</v>
      </c>
      <c r="F2895" t="s">
        <v>3614</v>
      </c>
      <c r="G2895" t="s">
        <v>3619</v>
      </c>
      <c r="H2895" t="s">
        <v>3620</v>
      </c>
      <c r="I2895" t="s">
        <v>3621</v>
      </c>
      <c r="J2895">
        <v>2023</v>
      </c>
      <c r="K2895" t="s">
        <v>4062</v>
      </c>
      <c r="L2895">
        <v>4.4368550000000004</v>
      </c>
      <c r="M2895">
        <v>2644800000</v>
      </c>
      <c r="N2895">
        <v>855400000</v>
      </c>
      <c r="P2895">
        <v>430700000</v>
      </c>
      <c r="Q2895">
        <v>327500000</v>
      </c>
      <c r="S2895">
        <v>170100000</v>
      </c>
      <c r="T2895">
        <v>815700000</v>
      </c>
      <c r="U2895">
        <v>590000000</v>
      </c>
      <c r="V2895">
        <v>1857800000</v>
      </c>
      <c r="W2895">
        <v>542000000</v>
      </c>
      <c r="X2895">
        <v>183700000</v>
      </c>
      <c r="Z2895">
        <v>36700000</v>
      </c>
      <c r="AB2895">
        <v>787000000</v>
      </c>
      <c r="AC2895">
        <v>45100000</v>
      </c>
      <c r="AD2895">
        <v>-556000000</v>
      </c>
      <c r="AE2895">
        <v>1000000</v>
      </c>
      <c r="AF2895">
        <v>94925652</v>
      </c>
      <c r="AG2895">
        <v>598300000</v>
      </c>
      <c r="AH2895">
        <v>1832800000</v>
      </c>
      <c r="AJ2895">
        <v>44700000</v>
      </c>
      <c r="AK2895">
        <v>25800000</v>
      </c>
      <c r="AL2895">
        <v>553600000</v>
      </c>
      <c r="AM2895">
        <v>8700000</v>
      </c>
      <c r="AN2895">
        <v>-21800000</v>
      </c>
      <c r="AO2895">
        <v>58600000</v>
      </c>
      <c r="AQ2895">
        <v>128700000</v>
      </c>
      <c r="AR2895">
        <v>18200000</v>
      </c>
      <c r="AU2895">
        <v>-11200000</v>
      </c>
      <c r="AV2895">
        <v>-117700000</v>
      </c>
      <c r="AX2895">
        <v>28500000</v>
      </c>
      <c r="AY2895">
        <v>-0.23</v>
      </c>
      <c r="AZ2895">
        <v>361350000</v>
      </c>
      <c r="BA2895">
        <v>2.43889131383675E-2</v>
      </c>
      <c r="BB2895">
        <v>45500000</v>
      </c>
      <c r="BC2895">
        <v>45500000</v>
      </c>
      <c r="BD2895">
        <v>2.4825403753819301E-2</v>
      </c>
      <c r="BE2895">
        <v>7.0220427760803103E-2</v>
      </c>
      <c r="BG2895">
        <v>0.32644041903099102</v>
      </c>
      <c r="BI2895">
        <v>0.69298245614035103</v>
      </c>
      <c r="BJ2895">
        <v>-6.1108686163247501E-3</v>
      </c>
      <c r="BM2895">
        <v>1.4076822348319499E-2</v>
      </c>
      <c r="BN2895">
        <v>0.70243496672716299</v>
      </c>
      <c r="BO2895">
        <v>0.77645051194539205</v>
      </c>
      <c r="BQ2895">
        <v>0.97398523985239804</v>
      </c>
      <c r="BR2895">
        <v>-19.290673913043499</v>
      </c>
      <c r="BS2895">
        <v>-2.7700127064803001E-2</v>
      </c>
      <c r="BU2895">
        <v>-1.2966666454892001E-9</v>
      </c>
    </row>
    <row r="2896" spans="3:73" x14ac:dyDescent="0.3">
      <c r="C2896">
        <v>712034</v>
      </c>
      <c r="D2896" t="s">
        <v>3618</v>
      </c>
      <c r="E2896" t="s">
        <v>2699</v>
      </c>
      <c r="F2896" t="s">
        <v>3614</v>
      </c>
      <c r="G2896" t="s">
        <v>3619</v>
      </c>
      <c r="H2896" t="s">
        <v>3620</v>
      </c>
      <c r="I2896" t="s">
        <v>3621</v>
      </c>
      <c r="J2896">
        <v>2022</v>
      </c>
      <c r="K2896" t="s">
        <v>4062</v>
      </c>
      <c r="L2896">
        <v>5.1783020000000004</v>
      </c>
      <c r="M2896">
        <v>2794700000</v>
      </c>
      <c r="N2896">
        <v>882300000</v>
      </c>
      <c r="P2896">
        <v>384100000</v>
      </c>
      <c r="Q2896">
        <v>395200000</v>
      </c>
      <c r="S2896">
        <v>185100000</v>
      </c>
      <c r="T2896">
        <v>847000000</v>
      </c>
      <c r="U2896">
        <v>671500000</v>
      </c>
      <c r="V2896">
        <v>1984600000</v>
      </c>
      <c r="W2896">
        <v>589000000</v>
      </c>
      <c r="X2896">
        <v>239500000</v>
      </c>
      <c r="Z2896">
        <v>60000000</v>
      </c>
      <c r="AB2896">
        <v>810100000</v>
      </c>
      <c r="AC2896">
        <v>43400000</v>
      </c>
      <c r="AD2896">
        <v>-504400000</v>
      </c>
      <c r="AE2896">
        <v>1000000</v>
      </c>
      <c r="AF2896">
        <v>94260926</v>
      </c>
      <c r="AG2896">
        <v>552300000</v>
      </c>
      <c r="AH2896">
        <v>1947600000</v>
      </c>
      <c r="AJ2896">
        <v>34800000</v>
      </c>
      <c r="AK2896">
        <v>26300000</v>
      </c>
      <c r="AL2896">
        <v>517500000</v>
      </c>
      <c r="AM2896">
        <v>28100000</v>
      </c>
      <c r="AN2896">
        <v>-13200000</v>
      </c>
      <c r="AO2896">
        <v>45600000</v>
      </c>
      <c r="AQ2896">
        <v>77600000</v>
      </c>
      <c r="AR2896">
        <v>-57500000</v>
      </c>
      <c r="AU2896">
        <v>-9300000</v>
      </c>
      <c r="AV2896">
        <v>-48300000</v>
      </c>
      <c r="AX2896">
        <v>28600000</v>
      </c>
      <c r="AY2896">
        <v>-0.14000000000000001</v>
      </c>
      <c r="AZ2896">
        <v>411600000</v>
      </c>
      <c r="BA2896">
        <v>1.7868145409735098E-2</v>
      </c>
      <c r="BB2896">
        <v>60500000</v>
      </c>
      <c r="BC2896">
        <v>60500000</v>
      </c>
      <c r="BD2896">
        <v>3.1063873485315301E-2</v>
      </c>
      <c r="BE2896">
        <v>3.9843910453891997E-2</v>
      </c>
      <c r="BG2896">
        <v>0.28357979051139898</v>
      </c>
      <c r="BI2896">
        <v>0.69689054281318197</v>
      </c>
      <c r="BJ2896">
        <v>-4.7751078250154004E-3</v>
      </c>
      <c r="BM2896">
        <v>1.3503799548161799E-2</v>
      </c>
      <c r="BN2896">
        <v>0.71012988871793004</v>
      </c>
      <c r="BO2896">
        <v>1.32675438596491</v>
      </c>
      <c r="BQ2896">
        <v>0.82699490662139197</v>
      </c>
      <c r="BR2896">
        <v>-36.987871428571403</v>
      </c>
      <c r="BS2896">
        <v>-1.62942846562153E-2</v>
      </c>
      <c r="BU2896">
        <v>-8.9490467843476102E-10</v>
      </c>
    </row>
    <row r="2897" spans="3:73" x14ac:dyDescent="0.3">
      <c r="C2897">
        <v>712034</v>
      </c>
      <c r="D2897" t="s">
        <v>3618</v>
      </c>
      <c r="E2897" t="s">
        <v>2699</v>
      </c>
      <c r="F2897" t="s">
        <v>3614</v>
      </c>
      <c r="G2897" t="s">
        <v>3619</v>
      </c>
      <c r="H2897" t="s">
        <v>3620</v>
      </c>
      <c r="I2897" t="s">
        <v>3621</v>
      </c>
      <c r="J2897">
        <v>2021</v>
      </c>
      <c r="K2897" t="s">
        <v>4062</v>
      </c>
      <c r="L2897">
        <v>6.60032</v>
      </c>
      <c r="M2897">
        <v>3091300000</v>
      </c>
      <c r="N2897">
        <v>924900000</v>
      </c>
      <c r="O2897">
        <v>41200000</v>
      </c>
      <c r="P2897">
        <v>416100000</v>
      </c>
      <c r="Q2897">
        <v>428000000</v>
      </c>
      <c r="S2897">
        <v>214600000</v>
      </c>
      <c r="T2897">
        <v>902200000</v>
      </c>
      <c r="U2897">
        <v>802500000</v>
      </c>
      <c r="V2897">
        <v>2226500000</v>
      </c>
      <c r="W2897">
        <v>708600000</v>
      </c>
      <c r="X2897">
        <v>308200000</v>
      </c>
      <c r="Z2897">
        <v>43000000</v>
      </c>
      <c r="AB2897">
        <v>864800000</v>
      </c>
      <c r="AC2897">
        <v>40900000</v>
      </c>
      <c r="AD2897">
        <v>-462000000</v>
      </c>
      <c r="AE2897">
        <v>1000000</v>
      </c>
      <c r="AF2897">
        <v>95817946</v>
      </c>
      <c r="AG2897">
        <v>614900000</v>
      </c>
      <c r="AH2897">
        <v>2025300000</v>
      </c>
      <c r="AJ2897">
        <v>151000000</v>
      </c>
      <c r="AK2897">
        <v>26600000</v>
      </c>
      <c r="AL2897">
        <v>463900000</v>
      </c>
      <c r="AM2897">
        <v>9500000</v>
      </c>
      <c r="AN2897">
        <v>101900000</v>
      </c>
      <c r="AO2897">
        <v>46300000</v>
      </c>
      <c r="AQ2897">
        <v>159600000</v>
      </c>
      <c r="AR2897">
        <v>26300000</v>
      </c>
      <c r="AU2897">
        <v>-5800000</v>
      </c>
      <c r="AV2897">
        <v>-147200000</v>
      </c>
      <c r="AX2897">
        <v>25800000</v>
      </c>
      <c r="AY2897">
        <v>1.07</v>
      </c>
      <c r="AZ2897">
        <v>366550000</v>
      </c>
      <c r="BA2897">
        <v>7.4556855774453201E-2</v>
      </c>
      <c r="BB2897">
        <v>157700000</v>
      </c>
      <c r="BC2897">
        <v>157700000</v>
      </c>
      <c r="BD2897">
        <v>7.7865007653187199E-2</v>
      </c>
      <c r="BE2897">
        <v>7.8803140275514702E-2</v>
      </c>
      <c r="BG2897">
        <v>0.30360934182590199</v>
      </c>
      <c r="BI2897">
        <v>0.65516125901724198</v>
      </c>
      <c r="BJ2897">
        <v>-2.8637732681577998E-3</v>
      </c>
      <c r="BM2897">
        <v>1.31338567125858E-2</v>
      </c>
      <c r="BN2897">
        <v>0.72024714521398803</v>
      </c>
      <c r="BO2897">
        <v>3.4060475161986998</v>
      </c>
      <c r="BP2897">
        <v>5.8142816821902303E-2</v>
      </c>
      <c r="BQ2897">
        <v>0.70124188540784604</v>
      </c>
      <c r="BR2897">
        <v>6.1685233644859796</v>
      </c>
      <c r="BS2897">
        <v>0.117830712303423</v>
      </c>
      <c r="BU2897">
        <v>8.1664458834412603E-9</v>
      </c>
    </row>
    <row r="2898" spans="3:73" x14ac:dyDescent="0.3">
      <c r="C2898">
        <v>712034</v>
      </c>
      <c r="D2898" t="s">
        <v>3618</v>
      </c>
      <c r="E2898" t="s">
        <v>2699</v>
      </c>
      <c r="F2898" t="s">
        <v>3614</v>
      </c>
      <c r="G2898" t="s">
        <v>3619</v>
      </c>
      <c r="H2898" t="s">
        <v>3620</v>
      </c>
      <c r="I2898" t="s">
        <v>3621</v>
      </c>
      <c r="J2898">
        <v>2020</v>
      </c>
      <c r="K2898" t="s">
        <v>4062</v>
      </c>
      <c r="L2898">
        <v>5.0295269999999999</v>
      </c>
      <c r="M2898">
        <v>3048700000</v>
      </c>
      <c r="N2898">
        <v>728200000</v>
      </c>
      <c r="O2898">
        <v>36600000</v>
      </c>
      <c r="P2898">
        <v>356000000</v>
      </c>
      <c r="Q2898">
        <v>305100000</v>
      </c>
      <c r="S2898">
        <v>241400000</v>
      </c>
      <c r="T2898">
        <v>977000000</v>
      </c>
      <c r="U2898">
        <v>827400000</v>
      </c>
      <c r="V2898">
        <v>2306000000</v>
      </c>
      <c r="W2898">
        <v>556900000</v>
      </c>
      <c r="X2898">
        <v>180200000</v>
      </c>
      <c r="Z2898">
        <v>76500000</v>
      </c>
      <c r="AB2898">
        <v>742700000</v>
      </c>
      <c r="AC2898">
        <v>39900000</v>
      </c>
      <c r="AD2898">
        <v>-537300000</v>
      </c>
      <c r="AE2898">
        <v>1000000</v>
      </c>
      <c r="AF2898">
        <v>94942565</v>
      </c>
      <c r="AG2898">
        <v>143100000</v>
      </c>
      <c r="AH2898">
        <v>460100000</v>
      </c>
      <c r="AJ2898">
        <v>42200000</v>
      </c>
      <c r="AK2898">
        <v>19700000</v>
      </c>
      <c r="AL2898">
        <v>380000000</v>
      </c>
      <c r="AM2898">
        <v>16600000</v>
      </c>
      <c r="AN2898">
        <v>29800000</v>
      </c>
      <c r="AO2898">
        <v>38800000</v>
      </c>
      <c r="AQ2898">
        <v>119200000</v>
      </c>
      <c r="AR2898">
        <v>-58200000</v>
      </c>
      <c r="AU2898">
        <v>-354700000</v>
      </c>
      <c r="AV2898">
        <v>244700000</v>
      </c>
      <c r="AX2898">
        <v>24600000</v>
      </c>
      <c r="AY2898">
        <v>0.31</v>
      </c>
      <c r="AZ2898">
        <v>294200000</v>
      </c>
      <c r="BA2898">
        <v>9.1719191480112996E-2</v>
      </c>
      <c r="BB2898">
        <v>85200000</v>
      </c>
      <c r="BC2898">
        <v>85200000</v>
      </c>
      <c r="BD2898">
        <v>0.185177135405347</v>
      </c>
      <c r="BE2898">
        <v>0.259074114322973</v>
      </c>
      <c r="BG2898">
        <v>0.31101934362095202</v>
      </c>
      <c r="BI2898">
        <v>0.150916784203103</v>
      </c>
      <c r="BJ2898">
        <v>-0.77091936535535799</v>
      </c>
      <c r="BM2898">
        <v>4.2816778961095397E-2</v>
      </c>
      <c r="BN2898">
        <v>0.75638796864237201</v>
      </c>
      <c r="BO2898">
        <v>2.19587628865979</v>
      </c>
      <c r="BP2898">
        <v>6.5720955288202598E-2</v>
      </c>
      <c r="BQ2898">
        <v>0.75974142574968595</v>
      </c>
      <c r="BR2898">
        <v>16.224280645161301</v>
      </c>
      <c r="BS2898">
        <v>4.0123872357614103E-2</v>
      </c>
      <c r="BU2898">
        <v>2.0993043893900601E-9</v>
      </c>
    </row>
    <row r="2899" spans="3:73" x14ac:dyDescent="0.3">
      <c r="C2899">
        <v>712034</v>
      </c>
      <c r="D2899" t="s">
        <v>3618</v>
      </c>
      <c r="E2899" t="s">
        <v>2699</v>
      </c>
      <c r="F2899" t="s">
        <v>3614</v>
      </c>
      <c r="G2899" t="s">
        <v>3619</v>
      </c>
      <c r="H2899" t="s">
        <v>3620</v>
      </c>
      <c r="I2899" t="s">
        <v>3621</v>
      </c>
      <c r="J2899">
        <v>2019</v>
      </c>
      <c r="K2899" t="s">
        <v>4062</v>
      </c>
      <c r="L2899">
        <v>6.2299340000000001</v>
      </c>
      <c r="M2899">
        <v>2788600000</v>
      </c>
      <c r="N2899">
        <v>806000000</v>
      </c>
      <c r="O2899">
        <v>27800000</v>
      </c>
      <c r="P2899">
        <v>453700000</v>
      </c>
      <c r="Q2899">
        <v>283300000</v>
      </c>
      <c r="S2899">
        <v>267100000</v>
      </c>
      <c r="T2899">
        <v>758600000</v>
      </c>
      <c r="U2899">
        <v>718600000</v>
      </c>
      <c r="V2899">
        <v>2014900000</v>
      </c>
      <c r="W2899">
        <v>588800000</v>
      </c>
      <c r="X2899">
        <v>245700000</v>
      </c>
      <c r="Z2899">
        <v>33200000</v>
      </c>
      <c r="AB2899">
        <v>773700000</v>
      </c>
      <c r="AC2899">
        <v>38200000</v>
      </c>
      <c r="AD2899">
        <v>-574200000</v>
      </c>
      <c r="AE2899">
        <v>1000000</v>
      </c>
      <c r="AF2899">
        <v>96400000</v>
      </c>
      <c r="AG2899">
        <v>186000000</v>
      </c>
      <c r="AH2899">
        <v>537400000</v>
      </c>
      <c r="AJ2899">
        <v>68100000</v>
      </c>
      <c r="AK2899">
        <v>21800000</v>
      </c>
      <c r="AL2899">
        <v>437300000</v>
      </c>
      <c r="AM2899">
        <v>56700000</v>
      </c>
      <c r="AN2899">
        <v>43500000</v>
      </c>
      <c r="AO2899">
        <v>43200000</v>
      </c>
      <c r="AQ2899">
        <v>203900000</v>
      </c>
      <c r="AR2899">
        <v>-26700000</v>
      </c>
      <c r="AU2899">
        <v>-79600000</v>
      </c>
      <c r="AV2899">
        <v>-163400000</v>
      </c>
      <c r="AX2899">
        <v>24400000</v>
      </c>
      <c r="AY2899">
        <v>0.45</v>
      </c>
      <c r="AZ2899">
        <v>311950000</v>
      </c>
      <c r="BA2899">
        <v>0.12672125046520299</v>
      </c>
      <c r="BB2899">
        <v>143400000</v>
      </c>
      <c r="BC2899">
        <v>143400000</v>
      </c>
      <c r="BD2899">
        <v>0.266840342389282</v>
      </c>
      <c r="BE2899">
        <v>0.37941942687011498</v>
      </c>
      <c r="BG2899">
        <v>0.34611090435429798</v>
      </c>
      <c r="BI2899">
        <v>0.192713189414043</v>
      </c>
      <c r="BJ2899">
        <v>-0.14812058057312999</v>
      </c>
      <c r="BM2899">
        <v>4.05656866393748E-2</v>
      </c>
      <c r="BN2899">
        <v>0.72254894929355196</v>
      </c>
      <c r="BO2899">
        <v>3.3194444444444402</v>
      </c>
      <c r="BP2899">
        <v>4.7214673913043501E-2</v>
      </c>
      <c r="BQ2899">
        <v>0.88773777173913004</v>
      </c>
      <c r="BR2899">
        <v>13.8442977777778</v>
      </c>
      <c r="BS2899">
        <v>5.6223342380767698E-2</v>
      </c>
      <c r="BU2899">
        <v>3.6234590926715801E-9</v>
      </c>
    </row>
    <row r="2900" spans="3:73" x14ac:dyDescent="0.3">
      <c r="C2900">
        <v>712034</v>
      </c>
      <c r="D2900" t="s">
        <v>3618</v>
      </c>
      <c r="E2900" t="s">
        <v>2699</v>
      </c>
      <c r="F2900" t="s">
        <v>3614</v>
      </c>
      <c r="G2900" t="s">
        <v>3619</v>
      </c>
      <c r="H2900" t="s">
        <v>3620</v>
      </c>
      <c r="I2900" t="s">
        <v>3621</v>
      </c>
      <c r="J2900">
        <v>2018</v>
      </c>
      <c r="K2900" t="s">
        <v>4062</v>
      </c>
      <c r="L2900">
        <v>7.7692319999999997</v>
      </c>
      <c r="M2900">
        <v>2786400000</v>
      </c>
      <c r="N2900">
        <v>880200000</v>
      </c>
      <c r="O2900">
        <v>67000000</v>
      </c>
      <c r="P2900">
        <v>428400000</v>
      </c>
      <c r="Q2900">
        <v>340600000</v>
      </c>
      <c r="S2900">
        <v>263700000</v>
      </c>
      <c r="T2900">
        <v>787000000</v>
      </c>
      <c r="U2900">
        <v>708900000</v>
      </c>
      <c r="V2900">
        <v>1996700000</v>
      </c>
      <c r="W2900">
        <v>599200000</v>
      </c>
      <c r="X2900">
        <v>274600000</v>
      </c>
      <c r="Z2900">
        <v>39500000</v>
      </c>
      <c r="AB2900">
        <v>789700000</v>
      </c>
      <c r="AC2900">
        <v>33900000</v>
      </c>
      <c r="AD2900">
        <v>-656800000</v>
      </c>
      <c r="AE2900">
        <v>1100000</v>
      </c>
      <c r="AF2900">
        <v>102748700</v>
      </c>
      <c r="AG2900">
        <v>177100000</v>
      </c>
      <c r="AH2900">
        <v>529300000</v>
      </c>
      <c r="AJ2900">
        <v>66000000</v>
      </c>
      <c r="AK2900">
        <v>23800000</v>
      </c>
      <c r="AL2900">
        <v>440800000</v>
      </c>
      <c r="AM2900">
        <v>51200000</v>
      </c>
      <c r="AN2900">
        <v>35000000</v>
      </c>
      <c r="AO2900">
        <v>41200000</v>
      </c>
      <c r="AQ2900">
        <v>194800000</v>
      </c>
      <c r="AR2900">
        <v>-72500000</v>
      </c>
      <c r="AU2900">
        <v>-71900000</v>
      </c>
      <c r="AV2900">
        <v>-125600000</v>
      </c>
      <c r="AX2900">
        <v>25100000</v>
      </c>
      <c r="AY2900">
        <v>0.34</v>
      </c>
      <c r="AZ2900">
        <v>297400000</v>
      </c>
      <c r="BA2900">
        <v>0.12469299074249</v>
      </c>
      <c r="BB2900">
        <v>127400000</v>
      </c>
      <c r="BC2900">
        <v>127400000</v>
      </c>
      <c r="BD2900">
        <v>0.24069525788777599</v>
      </c>
      <c r="BE2900">
        <v>0.36803325146419802</v>
      </c>
      <c r="BG2900">
        <v>0.33459285849234799</v>
      </c>
      <c r="BI2900">
        <v>0.18995836922193499</v>
      </c>
      <c r="BJ2900">
        <v>-0.13583978839977301</v>
      </c>
      <c r="BM2900">
        <v>4.4965048176837302E-2</v>
      </c>
      <c r="BN2900">
        <v>0.71658771174275004</v>
      </c>
      <c r="BO2900">
        <v>3.0922330097087398</v>
      </c>
      <c r="BP2900">
        <v>0.111815754339119</v>
      </c>
      <c r="BQ2900">
        <v>0.90053404539385895</v>
      </c>
      <c r="BR2900">
        <v>22.850682352941199</v>
      </c>
      <c r="BS2900">
        <v>4.4320628086615202E-2</v>
      </c>
      <c r="BU2900">
        <v>3.34499035076611E-9</v>
      </c>
    </row>
    <row r="2901" spans="3:73" x14ac:dyDescent="0.3">
      <c r="C2901">
        <v>712034</v>
      </c>
      <c r="D2901" t="s">
        <v>3618</v>
      </c>
      <c r="E2901" t="s">
        <v>2699</v>
      </c>
      <c r="F2901" t="s">
        <v>3614</v>
      </c>
      <c r="G2901" t="s">
        <v>3619</v>
      </c>
      <c r="H2901" t="s">
        <v>3620</v>
      </c>
      <c r="I2901" t="s">
        <v>3621</v>
      </c>
      <c r="J2901">
        <v>2017</v>
      </c>
      <c r="K2901" t="s">
        <v>4062</v>
      </c>
      <c r="L2901">
        <v>8.4882819999999999</v>
      </c>
      <c r="M2901">
        <v>2799100000</v>
      </c>
      <c r="N2901">
        <v>829600000</v>
      </c>
      <c r="O2901">
        <v>76900000</v>
      </c>
      <c r="P2901">
        <v>469300000</v>
      </c>
      <c r="Q2901">
        <v>254200000</v>
      </c>
      <c r="S2901">
        <v>278500000</v>
      </c>
      <c r="T2901">
        <v>839900000</v>
      </c>
      <c r="U2901">
        <v>670300000</v>
      </c>
      <c r="V2901">
        <v>2025000000</v>
      </c>
      <c r="W2901">
        <v>538400000</v>
      </c>
      <c r="X2901">
        <v>178200000</v>
      </c>
      <c r="Z2901">
        <v>43200000</v>
      </c>
      <c r="AB2901">
        <v>774100000</v>
      </c>
      <c r="AC2901">
        <v>26400000</v>
      </c>
      <c r="AD2901">
        <v>-739200000</v>
      </c>
      <c r="AE2901">
        <v>1100000</v>
      </c>
      <c r="AF2901">
        <v>106684084</v>
      </c>
      <c r="AG2901">
        <v>199200000</v>
      </c>
      <c r="AJ2901">
        <v>79600000</v>
      </c>
      <c r="AK2901">
        <v>23500000</v>
      </c>
      <c r="AL2901">
        <v>463400000</v>
      </c>
      <c r="AM2901">
        <v>26400000</v>
      </c>
      <c r="AN2901">
        <v>74000000</v>
      </c>
      <c r="AO2901">
        <v>41100000</v>
      </c>
      <c r="AQ2901">
        <v>204900000</v>
      </c>
      <c r="AR2901">
        <v>-8300000</v>
      </c>
      <c r="AU2901">
        <v>-319100000</v>
      </c>
      <c r="AV2901">
        <v>142200000</v>
      </c>
      <c r="AY2901">
        <v>0.69</v>
      </c>
      <c r="BB2901">
        <v>141500000</v>
      </c>
      <c r="BC2901">
        <v>141500000</v>
      </c>
      <c r="BN2901">
        <v>0.72344682219284795</v>
      </c>
      <c r="BO2901">
        <v>3.44282238442822</v>
      </c>
      <c r="BP2901">
        <v>0.142830609212481</v>
      </c>
      <c r="BQ2901">
        <v>1.0687221396731099</v>
      </c>
      <c r="BR2901">
        <v>12.301857971014501</v>
      </c>
      <c r="BS2901">
        <v>9.5594884381862796E-2</v>
      </c>
      <c r="BU2901">
        <v>7.5660955690479293E-9</v>
      </c>
    </row>
    <row r="2902" spans="3:73" x14ac:dyDescent="0.3">
      <c r="C2902">
        <v>2098</v>
      </c>
      <c r="D2902" t="s">
        <v>3623</v>
      </c>
      <c r="E2902" t="s">
        <v>1221</v>
      </c>
      <c r="F2902" t="s">
        <v>3614</v>
      </c>
      <c r="G2902" t="s">
        <v>3624</v>
      </c>
      <c r="H2902" t="s">
        <v>3625</v>
      </c>
      <c r="I2902" t="s">
        <v>3626</v>
      </c>
      <c r="J2902">
        <v>2026</v>
      </c>
      <c r="K2902" t="s">
        <v>4062</v>
      </c>
      <c r="L2902">
        <v>43.671362000000002</v>
      </c>
    </row>
    <row r="2903" spans="3:73" x14ac:dyDescent="0.3">
      <c r="C2903">
        <v>2098</v>
      </c>
      <c r="D2903" t="s">
        <v>3623</v>
      </c>
      <c r="E2903" t="s">
        <v>1221</v>
      </c>
      <c r="F2903" t="s">
        <v>3614</v>
      </c>
      <c r="G2903" t="s">
        <v>3624</v>
      </c>
      <c r="H2903" t="s">
        <v>3625</v>
      </c>
      <c r="I2903" t="s">
        <v>3626</v>
      </c>
      <c r="J2903">
        <v>2025</v>
      </c>
      <c r="K2903" t="s">
        <v>4062</v>
      </c>
      <c r="L2903">
        <v>39.322101000000004</v>
      </c>
      <c r="M2903">
        <v>170998209</v>
      </c>
      <c r="N2903">
        <v>96195034</v>
      </c>
      <c r="O2903">
        <v>3595978</v>
      </c>
      <c r="P2903">
        <v>29098236</v>
      </c>
      <c r="Q2903">
        <v>59851534</v>
      </c>
      <c r="R2903">
        <v>74803000</v>
      </c>
      <c r="S2903">
        <v>38541264</v>
      </c>
      <c r="T2903">
        <v>19473228</v>
      </c>
      <c r="U2903">
        <v>9907657</v>
      </c>
      <c r="V2903">
        <v>53387100</v>
      </c>
      <c r="W2903">
        <v>22871997</v>
      </c>
      <c r="X2903">
        <v>8065633</v>
      </c>
      <c r="AB2903">
        <v>117611109</v>
      </c>
      <c r="AC2903">
        <v>15995622</v>
      </c>
      <c r="AD2903">
        <v>102293042</v>
      </c>
      <c r="AE2903">
        <v>13378980</v>
      </c>
      <c r="AF2903">
        <v>3806724</v>
      </c>
      <c r="AG2903">
        <v>77409848</v>
      </c>
      <c r="AH2903">
        <v>196541816</v>
      </c>
      <c r="AJ2903">
        <v>14724514</v>
      </c>
      <c r="AM2903">
        <v>2933201</v>
      </c>
      <c r="AN2903">
        <v>10184421</v>
      </c>
      <c r="AP2903">
        <v>6347000</v>
      </c>
      <c r="AQ2903">
        <v>18229449</v>
      </c>
      <c r="AU2903">
        <v>-12303662</v>
      </c>
      <c r="AV2903">
        <v>-8883406</v>
      </c>
      <c r="AW2903">
        <v>2343305</v>
      </c>
      <c r="AX2903">
        <v>2389207</v>
      </c>
      <c r="AY2903">
        <v>2.69</v>
      </c>
      <c r="AZ2903">
        <v>58052958.5</v>
      </c>
      <c r="BA2903">
        <v>7.4917970636843995E-2</v>
      </c>
      <c r="BE2903">
        <v>9.2750995035071795E-2</v>
      </c>
      <c r="BG2903">
        <v>0.39385943192872502</v>
      </c>
      <c r="BI2903">
        <v>1.14937938326594</v>
      </c>
      <c r="BJ2903">
        <v>-6.2600734288524099E-2</v>
      </c>
      <c r="BN2903">
        <v>0.312208533131479</v>
      </c>
      <c r="BP2903">
        <v>0.15722186392381901</v>
      </c>
      <c r="BQ2903">
        <v>1.58899548648944</v>
      </c>
      <c r="BR2903">
        <v>14.617881412639401</v>
      </c>
      <c r="BS2903">
        <v>8.65940393436814E-2</v>
      </c>
      <c r="BT2903">
        <v>59592.568565957299</v>
      </c>
      <c r="BU2903">
        <v>8.9937466442902104E-7</v>
      </c>
    </row>
    <row r="2904" spans="3:73" x14ac:dyDescent="0.3">
      <c r="C2904">
        <v>2098</v>
      </c>
      <c r="D2904" t="s">
        <v>3623</v>
      </c>
      <c r="E2904" t="s">
        <v>1221</v>
      </c>
      <c r="F2904" t="s">
        <v>3614</v>
      </c>
      <c r="G2904" t="s">
        <v>3624</v>
      </c>
      <c r="H2904" t="s">
        <v>3625</v>
      </c>
      <c r="I2904" t="s">
        <v>3626</v>
      </c>
      <c r="J2904">
        <v>2024</v>
      </c>
      <c r="K2904" t="s">
        <v>4062</v>
      </c>
      <c r="L2904">
        <v>40.393340999999999</v>
      </c>
      <c r="M2904">
        <v>162170586</v>
      </c>
      <c r="N2904">
        <v>95460482</v>
      </c>
      <c r="O2904">
        <v>6398692</v>
      </c>
      <c r="P2904">
        <v>28236177</v>
      </c>
      <c r="Q2904">
        <v>56254383</v>
      </c>
      <c r="R2904">
        <v>66709000</v>
      </c>
      <c r="S2904">
        <v>31653328</v>
      </c>
      <c r="T2904">
        <v>20323031</v>
      </c>
      <c r="U2904">
        <v>9907657</v>
      </c>
      <c r="V2904">
        <v>55189951</v>
      </c>
      <c r="W2904">
        <v>22871601</v>
      </c>
      <c r="X2904">
        <v>9004876</v>
      </c>
      <c r="AB2904">
        <v>106980635</v>
      </c>
      <c r="AC2904">
        <v>15995622</v>
      </c>
      <c r="AD2904">
        <v>94497828</v>
      </c>
      <c r="AE2904">
        <v>13248415</v>
      </c>
      <c r="AF2904">
        <v>3754498</v>
      </c>
      <c r="AG2904">
        <v>76350824</v>
      </c>
      <c r="AH2904">
        <v>194489991</v>
      </c>
      <c r="AJ2904">
        <v>14139942</v>
      </c>
      <c r="AM2904">
        <v>2270058</v>
      </c>
      <c r="AN2904">
        <v>10022351</v>
      </c>
      <c r="AP2904">
        <v>6069000</v>
      </c>
      <c r="AQ2904">
        <v>11975240</v>
      </c>
      <c r="AU2904">
        <v>-12939167</v>
      </c>
      <c r="AV2904">
        <v>2003644</v>
      </c>
      <c r="AW2904">
        <v>2221924</v>
      </c>
      <c r="AX2904">
        <v>2240457</v>
      </c>
      <c r="AY2904">
        <v>2.71</v>
      </c>
      <c r="AZ2904">
        <v>55862187.5</v>
      </c>
      <c r="BA2904">
        <v>7.2702671881968495E-2</v>
      </c>
      <c r="BE2904">
        <v>6.1572525858155903E-2</v>
      </c>
      <c r="BG2904">
        <v>0.39256942533356398</v>
      </c>
      <c r="BI2904">
        <v>1.1992926448449801</v>
      </c>
      <c r="BJ2904">
        <v>-6.6528703783013704E-2</v>
      </c>
      <c r="BN2904">
        <v>0.34032035254531301</v>
      </c>
      <c r="BP2904">
        <v>0.27976581088486102</v>
      </c>
      <c r="BQ2904">
        <v>1.71418253580062</v>
      </c>
      <c r="BR2904">
        <v>14.905291881918799</v>
      </c>
      <c r="BS2904">
        <v>9.3683786790011103E-2</v>
      </c>
      <c r="BT2904">
        <v>55007.1854665352</v>
      </c>
      <c r="BU2904">
        <v>1.0232314858665799E-6</v>
      </c>
    </row>
    <row r="2905" spans="3:73" x14ac:dyDescent="0.3">
      <c r="C2905">
        <v>2098</v>
      </c>
      <c r="D2905" t="s">
        <v>3623</v>
      </c>
      <c r="E2905" t="s">
        <v>1221</v>
      </c>
      <c r="F2905" t="s">
        <v>3614</v>
      </c>
      <c r="G2905" t="s">
        <v>3624</v>
      </c>
      <c r="H2905" t="s">
        <v>3625</v>
      </c>
      <c r="I2905" t="s">
        <v>3626</v>
      </c>
      <c r="J2905">
        <v>2023</v>
      </c>
      <c r="K2905" t="s">
        <v>4062</v>
      </c>
      <c r="L2905">
        <v>27.838106</v>
      </c>
      <c r="M2905">
        <v>149241316</v>
      </c>
      <c r="N2905">
        <v>92023830</v>
      </c>
      <c r="O2905">
        <v>4795953</v>
      </c>
      <c r="P2905">
        <v>26234421</v>
      </c>
      <c r="Q2905">
        <v>55469992</v>
      </c>
      <c r="S2905">
        <v>28024937</v>
      </c>
      <c r="T2905">
        <v>19001448</v>
      </c>
      <c r="U2905">
        <v>8188829</v>
      </c>
      <c r="V2905">
        <v>51342632</v>
      </c>
      <c r="W2905">
        <v>26011984</v>
      </c>
      <c r="X2905">
        <v>12101735</v>
      </c>
      <c r="AB2905">
        <v>97898684</v>
      </c>
      <c r="AC2905">
        <v>15995622</v>
      </c>
      <c r="AD2905">
        <v>86715934</v>
      </c>
      <c r="AE2905">
        <v>12966178</v>
      </c>
      <c r="AF2905">
        <v>3645200</v>
      </c>
      <c r="AG2905">
        <v>72210235</v>
      </c>
      <c r="AH2905">
        <v>191500947</v>
      </c>
      <c r="AJ2905">
        <v>13188617</v>
      </c>
      <c r="AM2905">
        <v>4941444</v>
      </c>
      <c r="AN2905">
        <v>17793160</v>
      </c>
      <c r="AP2905">
        <v>5011000</v>
      </c>
      <c r="AQ2905">
        <v>28899495</v>
      </c>
      <c r="AU2905">
        <v>7427160</v>
      </c>
      <c r="AV2905">
        <v>-38441220</v>
      </c>
      <c r="AW2905">
        <v>1993049</v>
      </c>
      <c r="AX2905">
        <v>2044458</v>
      </c>
      <c r="AY2905">
        <v>4.9800000000000004</v>
      </c>
      <c r="AZ2905">
        <v>59397599</v>
      </c>
      <c r="BA2905">
        <v>6.8869722090721605E-2</v>
      </c>
      <c r="BE2905">
        <v>0.150910454766576</v>
      </c>
      <c r="BG2905">
        <v>0.37707508046944499</v>
      </c>
      <c r="BI2905">
        <v>1.28316308199802</v>
      </c>
      <c r="BJ2905">
        <v>3.8783933533237301E-2</v>
      </c>
      <c r="BN2905">
        <v>0.34402425130049102</v>
      </c>
      <c r="BP2905">
        <v>0.18437474819298699</v>
      </c>
      <c r="BQ2905">
        <v>1.40526912518476</v>
      </c>
      <c r="BR2905">
        <v>5.5899811244979896</v>
      </c>
      <c r="BS2905">
        <v>0.18175075775277999</v>
      </c>
      <c r="BT2905">
        <v>71594.274409329402</v>
      </c>
      <c r="BU2905">
        <v>1.4160942947915399E-6</v>
      </c>
    </row>
    <row r="2906" spans="3:73" x14ac:dyDescent="0.3">
      <c r="C2906">
        <v>2098</v>
      </c>
      <c r="D2906" t="s">
        <v>3623</v>
      </c>
      <c r="E2906" t="s">
        <v>1221</v>
      </c>
      <c r="F2906" t="s">
        <v>3614</v>
      </c>
      <c r="G2906" t="s">
        <v>3624</v>
      </c>
      <c r="H2906" t="s">
        <v>3625</v>
      </c>
      <c r="I2906" t="s">
        <v>3626</v>
      </c>
      <c r="J2906">
        <v>2022</v>
      </c>
      <c r="K2906" t="s">
        <v>4062</v>
      </c>
      <c r="L2906">
        <v>27.494771</v>
      </c>
      <c r="M2906">
        <v>164377104</v>
      </c>
      <c r="N2906">
        <v>105600013</v>
      </c>
      <c r="O2906">
        <v>6100409</v>
      </c>
      <c r="P2906">
        <v>32603463</v>
      </c>
      <c r="Q2906">
        <v>63325206</v>
      </c>
      <c r="S2906">
        <v>26415536</v>
      </c>
      <c r="T2906">
        <v>20790535</v>
      </c>
      <c r="U2906">
        <v>8188829</v>
      </c>
      <c r="V2906">
        <v>85346972</v>
      </c>
      <c r="W2906">
        <v>22126662</v>
      </c>
      <c r="X2906">
        <v>10514288</v>
      </c>
      <c r="AB2906">
        <v>79030132</v>
      </c>
      <c r="AC2906">
        <v>15995622</v>
      </c>
      <c r="AD2906">
        <v>70967232</v>
      </c>
      <c r="AE2906">
        <v>12698624</v>
      </c>
      <c r="AF2906">
        <v>3538179</v>
      </c>
      <c r="AG2906">
        <v>63558785</v>
      </c>
      <c r="AH2906">
        <v>193962357</v>
      </c>
      <c r="AJ2906">
        <v>6273302</v>
      </c>
      <c r="AM2906">
        <v>627679</v>
      </c>
      <c r="AN2906">
        <v>3034766</v>
      </c>
      <c r="AP2906">
        <v>4578000</v>
      </c>
      <c r="AQ2906">
        <v>2891739</v>
      </c>
      <c r="AU2906">
        <v>-14226655</v>
      </c>
      <c r="AV2906">
        <v>14276667</v>
      </c>
      <c r="AW2906">
        <v>1903346</v>
      </c>
      <c r="AX2906">
        <v>1940911</v>
      </c>
      <c r="AY2906">
        <v>0.86</v>
      </c>
      <c r="AZ2906">
        <v>58438730</v>
      </c>
      <c r="BA2906">
        <v>3.2342883933917099E-2</v>
      </c>
      <c r="BE2906">
        <v>1.49087639721763E-2</v>
      </c>
      <c r="BG2906">
        <v>0.32768618603660299</v>
      </c>
      <c r="BI2906">
        <v>1.1799840262424901</v>
      </c>
      <c r="BJ2906">
        <v>-7.3347505258455903E-2</v>
      </c>
      <c r="BN2906">
        <v>0.51921447648816099</v>
      </c>
      <c r="BP2906">
        <v>0.27570399005507501</v>
      </c>
      <c r="BQ2906">
        <v>1.9105822197672699</v>
      </c>
      <c r="BR2906">
        <v>31.970663953488401</v>
      </c>
      <c r="BS2906">
        <v>3.8400113010060501E-2</v>
      </c>
      <c r="BT2906">
        <v>69225.744778888999</v>
      </c>
      <c r="BU2906">
        <v>2.99196046642058E-7</v>
      </c>
    </row>
    <row r="2907" spans="3:73" x14ac:dyDescent="0.3">
      <c r="C2907">
        <v>2098</v>
      </c>
      <c r="D2907" t="s">
        <v>3623</v>
      </c>
      <c r="E2907" t="s">
        <v>1221</v>
      </c>
      <c r="F2907" t="s">
        <v>3614</v>
      </c>
      <c r="G2907" t="s">
        <v>3624</v>
      </c>
      <c r="H2907" t="s">
        <v>3625</v>
      </c>
      <c r="I2907" t="s">
        <v>3626</v>
      </c>
      <c r="J2907">
        <v>2021</v>
      </c>
      <c r="K2907" t="s">
        <v>4062</v>
      </c>
      <c r="L2907">
        <v>35.958148000000001</v>
      </c>
      <c r="M2907">
        <v>144438684</v>
      </c>
      <c r="N2907">
        <v>95250614</v>
      </c>
      <c r="O2907">
        <v>4843349</v>
      </c>
      <c r="P2907">
        <v>34220635</v>
      </c>
      <c r="Q2907">
        <v>53552254</v>
      </c>
      <c r="S2907">
        <v>24027497</v>
      </c>
      <c r="T2907">
        <v>17230529</v>
      </c>
      <c r="U2907">
        <v>4799829</v>
      </c>
      <c r="V2907">
        <v>67356723</v>
      </c>
      <c r="W2907">
        <v>20275112</v>
      </c>
      <c r="X2907">
        <v>8976629</v>
      </c>
      <c r="AB2907">
        <v>77081961</v>
      </c>
      <c r="AC2907">
        <v>15995622</v>
      </c>
      <c r="AD2907">
        <v>69873377</v>
      </c>
      <c r="AE2907">
        <v>12654787</v>
      </c>
      <c r="AG2907">
        <v>64800357</v>
      </c>
      <c r="AH2907">
        <v>182087559</v>
      </c>
      <c r="AJ2907">
        <v>12769987</v>
      </c>
      <c r="AM2907">
        <v>1519255</v>
      </c>
      <c r="AN2907">
        <v>13655679</v>
      </c>
      <c r="AP2907">
        <v>4049000</v>
      </c>
      <c r="AQ2907">
        <v>5140578</v>
      </c>
      <c r="AU2907">
        <v>-6372615</v>
      </c>
      <c r="AV2907">
        <v>2042646</v>
      </c>
      <c r="AW2907">
        <v>1792356</v>
      </c>
      <c r="AX2907">
        <v>1815554</v>
      </c>
      <c r="AY2907">
        <v>3.93</v>
      </c>
      <c r="AZ2907">
        <v>52128225.5</v>
      </c>
      <c r="BA2907">
        <v>7.0131024162941299E-2</v>
      </c>
      <c r="BE2907">
        <v>2.82313521485562E-2</v>
      </c>
      <c r="BG2907">
        <v>0.35587470860653397</v>
      </c>
      <c r="BI2907">
        <v>1.2606564526716399</v>
      </c>
      <c r="BJ2907">
        <v>-3.4997531050432698E-2</v>
      </c>
      <c r="BN2907">
        <v>0.466334372030141</v>
      </c>
      <c r="BP2907">
        <v>0.238881491752055</v>
      </c>
      <c r="BQ2907">
        <v>2.0566278499472701</v>
      </c>
      <c r="BR2907">
        <v>9.1496559796437698</v>
      </c>
      <c r="BS2907">
        <v>0.17715790857993399</v>
      </c>
      <c r="BT2907">
        <v>49845.614963262298</v>
      </c>
      <c r="BU2907">
        <v>1.83331508185164E-6</v>
      </c>
    </row>
    <row r="2908" spans="3:73" x14ac:dyDescent="0.3">
      <c r="C2908">
        <v>2098</v>
      </c>
      <c r="D2908" t="s">
        <v>3623</v>
      </c>
      <c r="E2908" t="s">
        <v>1221</v>
      </c>
      <c r="F2908" t="s">
        <v>3614</v>
      </c>
      <c r="G2908" t="s">
        <v>3624</v>
      </c>
      <c r="H2908" t="s">
        <v>3625</v>
      </c>
      <c r="I2908" t="s">
        <v>3626</v>
      </c>
      <c r="J2908">
        <v>2020</v>
      </c>
      <c r="K2908" t="s">
        <v>4062</v>
      </c>
      <c r="L2908">
        <v>22.498266000000001</v>
      </c>
      <c r="M2908">
        <v>129867736</v>
      </c>
      <c r="N2908">
        <v>83685908</v>
      </c>
      <c r="O2908">
        <v>4167376</v>
      </c>
      <c r="P2908">
        <v>27173431</v>
      </c>
      <c r="Q2908">
        <v>50704197</v>
      </c>
      <c r="S2908">
        <v>20238907</v>
      </c>
      <c r="T2908">
        <v>18721423</v>
      </c>
      <c r="U2908">
        <v>4799829</v>
      </c>
      <c r="V2908">
        <v>67151293</v>
      </c>
      <c r="W2908">
        <v>20200722</v>
      </c>
      <c r="X2908">
        <v>7601123</v>
      </c>
      <c r="AB2908">
        <v>62716443</v>
      </c>
      <c r="AC2908">
        <v>14522178</v>
      </c>
      <c r="AD2908">
        <v>58033252</v>
      </c>
      <c r="AE2908">
        <v>12100663</v>
      </c>
      <c r="AG2908">
        <v>59594714</v>
      </c>
      <c r="AH2908">
        <v>164003040</v>
      </c>
      <c r="AJ2908">
        <v>11412664</v>
      </c>
      <c r="AK2908">
        <v>251000</v>
      </c>
      <c r="AM2908">
        <v>1727962</v>
      </c>
      <c r="AN2908">
        <v>8098766</v>
      </c>
      <c r="AP2908">
        <v>3841000</v>
      </c>
      <c r="AQ2908">
        <v>5721036</v>
      </c>
      <c r="AU2908">
        <v>-13951902</v>
      </c>
      <c r="AV2908">
        <v>5291082</v>
      </c>
      <c r="AW2908">
        <v>1604706</v>
      </c>
      <c r="AX2908">
        <v>1636934</v>
      </c>
      <c r="AY2908">
        <v>2.42</v>
      </c>
      <c r="AZ2908">
        <v>44982651</v>
      </c>
      <c r="BA2908">
        <v>6.95881247079322E-2</v>
      </c>
      <c r="BE2908">
        <v>3.48837192286192E-2</v>
      </c>
      <c r="BG2908">
        <v>0.36337566669495902</v>
      </c>
      <c r="BI2908">
        <v>1.2628466858003899</v>
      </c>
      <c r="BJ2908">
        <v>-8.5070996244947697E-2</v>
      </c>
      <c r="BM2908">
        <v>1.5304594353860799E-3</v>
      </c>
      <c r="BN2908">
        <v>0.517074487230608</v>
      </c>
      <c r="BP2908">
        <v>0.206298368939486</v>
      </c>
      <c r="BQ2908">
        <v>1.6326996134098599</v>
      </c>
      <c r="BR2908">
        <v>9.2968041322314097</v>
      </c>
      <c r="BS2908">
        <v>0.12913305686038301</v>
      </c>
      <c r="BT2908">
        <v>71325.763505507493</v>
      </c>
      <c r="BU2908">
        <v>8.6812646118977101E-7</v>
      </c>
    </row>
    <row r="2909" spans="3:73" x14ac:dyDescent="0.3">
      <c r="C2909">
        <v>2098</v>
      </c>
      <c r="D2909" t="s">
        <v>3623</v>
      </c>
      <c r="E2909" t="s">
        <v>1221</v>
      </c>
      <c r="F2909" t="s">
        <v>3614</v>
      </c>
      <c r="G2909" t="s">
        <v>3624</v>
      </c>
      <c r="H2909" t="s">
        <v>3625</v>
      </c>
      <c r="I2909" t="s">
        <v>3626</v>
      </c>
      <c r="J2909">
        <v>2019</v>
      </c>
      <c r="K2909" t="s">
        <v>4062</v>
      </c>
      <c r="L2909">
        <v>17.582794</v>
      </c>
      <c r="M2909">
        <v>110748853</v>
      </c>
      <c r="N2909">
        <v>73146101</v>
      </c>
      <c r="O2909">
        <v>6821883</v>
      </c>
      <c r="P2909">
        <v>25484865</v>
      </c>
      <c r="Q2909">
        <v>39261105</v>
      </c>
      <c r="S2909">
        <v>14035544</v>
      </c>
      <c r="T2909">
        <v>15792738</v>
      </c>
      <c r="U2909">
        <v>4696370</v>
      </c>
      <c r="V2909">
        <v>55043872</v>
      </c>
      <c r="W2909">
        <v>16583105</v>
      </c>
      <c r="X2909">
        <v>6692692</v>
      </c>
      <c r="AB2909">
        <v>55704981</v>
      </c>
      <c r="AC2909">
        <v>14235190</v>
      </c>
      <c r="AD2909">
        <v>51571420</v>
      </c>
      <c r="AE2909">
        <v>12094413</v>
      </c>
      <c r="AG2909">
        <v>12294000</v>
      </c>
      <c r="AH2909">
        <v>33872000</v>
      </c>
      <c r="AJ2909">
        <v>8429348</v>
      </c>
      <c r="AK2909">
        <v>596000</v>
      </c>
      <c r="AM2909">
        <v>1029556</v>
      </c>
      <c r="AN2909">
        <v>978000</v>
      </c>
      <c r="AP2909">
        <v>3433000</v>
      </c>
      <c r="AQ2909">
        <v>14702231</v>
      </c>
      <c r="AU2909">
        <v>-1680479</v>
      </c>
      <c r="AV2909">
        <v>-10606113</v>
      </c>
      <c r="AW2909">
        <v>1608956</v>
      </c>
      <c r="AX2909">
        <v>1610852</v>
      </c>
      <c r="AY2909">
        <v>0.28999999999999998</v>
      </c>
      <c r="AZ2909">
        <v>40296621</v>
      </c>
      <c r="BA2909">
        <v>0.24885888049126101</v>
      </c>
      <c r="BE2909">
        <v>0.43405263934813398</v>
      </c>
      <c r="BG2909">
        <v>0.36295465281058098</v>
      </c>
      <c r="BI2909">
        <v>0.30584515398999201</v>
      </c>
      <c r="BJ2909">
        <v>-4.9612629900803E-2</v>
      </c>
      <c r="BM2909">
        <v>1.7595654227680699E-2</v>
      </c>
      <c r="BN2909">
        <v>0.49701527834333398</v>
      </c>
      <c r="BP2909">
        <v>0.41137549331081202</v>
      </c>
      <c r="BQ2909">
        <v>2.0433444762003301</v>
      </c>
      <c r="BR2909">
        <v>60.630324137930998</v>
      </c>
      <c r="BS2909">
        <v>1.7556778270869499E-2</v>
      </c>
      <c r="BT2909">
        <v>91507.413440662494</v>
      </c>
      <c r="BU2909">
        <v>9.1535984187841297E-8</v>
      </c>
    </row>
    <row r="2910" spans="3:73" x14ac:dyDescent="0.3">
      <c r="C2910">
        <v>2098</v>
      </c>
      <c r="D2910" t="s">
        <v>3623</v>
      </c>
      <c r="E2910" t="s">
        <v>1221</v>
      </c>
      <c r="F2910" t="s">
        <v>3614</v>
      </c>
      <c r="G2910" t="s">
        <v>3624</v>
      </c>
      <c r="H2910" t="s">
        <v>3625</v>
      </c>
      <c r="I2910" t="s">
        <v>3626</v>
      </c>
      <c r="J2910">
        <v>2018</v>
      </c>
      <c r="K2910" t="s">
        <v>4062</v>
      </c>
      <c r="L2910">
        <v>16.495080000000002</v>
      </c>
      <c r="M2910">
        <v>109477786</v>
      </c>
      <c r="N2910">
        <v>72992137</v>
      </c>
      <c r="O2910">
        <v>4409042</v>
      </c>
      <c r="P2910">
        <v>25101663</v>
      </c>
      <c r="Q2910">
        <v>41332137</v>
      </c>
      <c r="S2910">
        <v>14542624</v>
      </c>
      <c r="T2910">
        <v>17044400</v>
      </c>
      <c r="U2910">
        <v>4696370</v>
      </c>
      <c r="V2910">
        <v>57145375</v>
      </c>
      <c r="W2910">
        <v>13364687</v>
      </c>
      <c r="X2910">
        <v>7982620</v>
      </c>
      <c r="AB2910">
        <v>52332411</v>
      </c>
      <c r="AC2910">
        <v>14235190</v>
      </c>
      <c r="AD2910">
        <v>47549650</v>
      </c>
      <c r="AE2910">
        <v>12094413</v>
      </c>
      <c r="AG2910">
        <v>11363000</v>
      </c>
      <c r="AH2910">
        <v>31130000</v>
      </c>
      <c r="AJ2910">
        <v>7456906</v>
      </c>
      <c r="AK2910">
        <v>734000</v>
      </c>
      <c r="AM2910">
        <v>932874</v>
      </c>
      <c r="AN2910">
        <v>591000</v>
      </c>
      <c r="AP2910">
        <v>3229000</v>
      </c>
      <c r="AQ2910">
        <v>4475269</v>
      </c>
      <c r="AU2910">
        <v>-3230914</v>
      </c>
      <c r="AV2910">
        <v>-6051953</v>
      </c>
      <c r="AW2910">
        <v>1484829</v>
      </c>
      <c r="AX2910">
        <v>1515777</v>
      </c>
      <c r="AY2910">
        <v>0.18</v>
      </c>
      <c r="AZ2910">
        <v>40709504</v>
      </c>
      <c r="BA2910">
        <v>0.239540828782525</v>
      </c>
      <c r="BE2910">
        <v>0.143760648891744</v>
      </c>
      <c r="BG2910">
        <v>0.365017667844523</v>
      </c>
      <c r="BI2910">
        <v>0.28434992282361299</v>
      </c>
      <c r="BJ2910">
        <v>-0.103787793125602</v>
      </c>
      <c r="BM2910">
        <v>2.3578541599743E-2</v>
      </c>
      <c r="BN2910">
        <v>0.52198146389259303</v>
      </c>
      <c r="BP2910">
        <v>0.329902376314537</v>
      </c>
      <c r="BQ2910">
        <v>2.3689294032849402</v>
      </c>
      <c r="BR2910">
        <v>91.639333333333298</v>
      </c>
      <c r="BS2910">
        <v>1.12931926641026E-2</v>
      </c>
      <c r="BT2910">
        <v>90016.477640605604</v>
      </c>
      <c r="BU2910">
        <v>5.6735669984706E-8</v>
      </c>
    </row>
    <row r="2911" spans="3:73" x14ac:dyDescent="0.3">
      <c r="C2911">
        <v>2098</v>
      </c>
      <c r="D2911" t="s">
        <v>3623</v>
      </c>
      <c r="E2911" t="s">
        <v>1221</v>
      </c>
      <c r="F2911" t="s">
        <v>3614</v>
      </c>
      <c r="G2911" t="s">
        <v>3624</v>
      </c>
      <c r="H2911" t="s">
        <v>3625</v>
      </c>
      <c r="I2911" t="s">
        <v>3626</v>
      </c>
      <c r="J2911">
        <v>2017</v>
      </c>
      <c r="K2911" t="s">
        <v>4062</v>
      </c>
      <c r="L2911">
        <v>21.645381</v>
      </c>
      <c r="M2911">
        <v>114729806</v>
      </c>
      <c r="N2911">
        <v>77817645</v>
      </c>
      <c r="O2911">
        <v>9338269</v>
      </c>
      <c r="P2911">
        <v>26012368</v>
      </c>
      <c r="Q2911">
        <v>40086871</v>
      </c>
      <c r="S2911">
        <v>13728139</v>
      </c>
      <c r="T2911">
        <v>17882005</v>
      </c>
      <c r="U2911">
        <v>4696370</v>
      </c>
      <c r="V2911">
        <v>64791813</v>
      </c>
      <c r="W2911">
        <v>16782971</v>
      </c>
      <c r="X2911">
        <v>11150960</v>
      </c>
      <c r="AB2911">
        <v>49937993</v>
      </c>
      <c r="AC2911">
        <v>13870041</v>
      </c>
      <c r="AD2911">
        <v>44467077</v>
      </c>
      <c r="AE2911">
        <v>12094413</v>
      </c>
      <c r="AG2911">
        <v>10626000</v>
      </c>
      <c r="AH2911">
        <v>130550000</v>
      </c>
      <c r="AJ2911">
        <v>7796053</v>
      </c>
      <c r="AK2911">
        <v>752000</v>
      </c>
      <c r="AM2911">
        <v>2440818</v>
      </c>
      <c r="AN2911">
        <v>-655000</v>
      </c>
      <c r="AP2911">
        <v>2895000</v>
      </c>
      <c r="AQ2911">
        <v>4810876</v>
      </c>
      <c r="AU2911">
        <v>-14379308</v>
      </c>
      <c r="AV2911">
        <v>12909468</v>
      </c>
      <c r="AW2911">
        <v>1408428</v>
      </c>
      <c r="AX2911">
        <v>1447077</v>
      </c>
      <c r="AY2911">
        <v>-0.2</v>
      </c>
      <c r="BA2911">
        <v>5.9716989659134398E-2</v>
      </c>
      <c r="BE2911">
        <v>3.6850831099195701E-2</v>
      </c>
      <c r="BG2911">
        <v>8.1394101876675604E-2</v>
      </c>
      <c r="BI2911">
        <v>1.1378908807707699</v>
      </c>
      <c r="BJ2911">
        <v>-0.110144067407124</v>
      </c>
      <c r="BM2911">
        <v>5.7602451168134797E-3</v>
      </c>
      <c r="BN2911">
        <v>0.564733919274648</v>
      </c>
      <c r="BP2911">
        <v>0.55641334302490297</v>
      </c>
      <c r="BQ2911">
        <v>2.2481582075068798</v>
      </c>
      <c r="BR2911">
        <v>-108.226905</v>
      </c>
      <c r="BS2911">
        <v>-1.31162660061248E-2</v>
      </c>
      <c r="BT2911">
        <v>65068.293323180602</v>
      </c>
      <c r="BU2911">
        <v>-8.6689030534326799E-8</v>
      </c>
    </row>
    <row r="2912" spans="3:73" x14ac:dyDescent="0.3">
      <c r="C2912">
        <v>1049606</v>
      </c>
      <c r="D2912" t="s">
        <v>3734</v>
      </c>
      <c r="E2912" t="s">
        <v>1663</v>
      </c>
      <c r="F2912" t="s">
        <v>3614</v>
      </c>
      <c r="G2912" t="s">
        <v>3624</v>
      </c>
      <c r="H2912" t="s">
        <v>3625</v>
      </c>
      <c r="I2912" t="s">
        <v>3735</v>
      </c>
      <c r="J2912">
        <v>2026</v>
      </c>
      <c r="K2912" t="s">
        <v>4062</v>
      </c>
      <c r="L2912">
        <v>23.317294</v>
      </c>
    </row>
    <row r="2913" spans="3:73" x14ac:dyDescent="0.3">
      <c r="C2913">
        <v>1049606</v>
      </c>
      <c r="D2913" t="s">
        <v>3734</v>
      </c>
      <c r="E2913" t="s">
        <v>1663</v>
      </c>
      <c r="F2913" t="s">
        <v>3614</v>
      </c>
      <c r="G2913" t="s">
        <v>3624</v>
      </c>
      <c r="H2913" t="s">
        <v>3625</v>
      </c>
      <c r="I2913" t="s">
        <v>3735</v>
      </c>
      <c r="J2913">
        <v>2025</v>
      </c>
      <c r="K2913" t="s">
        <v>4062</v>
      </c>
      <c r="L2913">
        <v>22.959361999999999</v>
      </c>
      <c r="M2913">
        <v>156194000</v>
      </c>
      <c r="N2913">
        <v>100098000</v>
      </c>
      <c r="O2913">
        <v>54096000</v>
      </c>
      <c r="P2913">
        <v>13766000</v>
      </c>
      <c r="Q2913">
        <v>30410000</v>
      </c>
      <c r="S2913">
        <v>23709000</v>
      </c>
      <c r="U2913">
        <v>23742000</v>
      </c>
      <c r="W2913">
        <v>17046000</v>
      </c>
      <c r="AB2913">
        <v>138630000</v>
      </c>
      <c r="AD2913">
        <v>84994000</v>
      </c>
      <c r="AF2913">
        <v>12323057</v>
      </c>
      <c r="AG2913">
        <v>48179000</v>
      </c>
      <c r="AJ2913">
        <v>22604000</v>
      </c>
      <c r="AM2913">
        <v>6355000</v>
      </c>
      <c r="AN2913">
        <v>19478000</v>
      </c>
      <c r="AQ2913">
        <v>22871000</v>
      </c>
      <c r="AS2913">
        <v>3652000</v>
      </c>
      <c r="AU2913">
        <v>-2447000</v>
      </c>
      <c r="AX2913">
        <v>27110000</v>
      </c>
      <c r="AY2913">
        <v>1.58</v>
      </c>
      <c r="AZ2913">
        <v>29388000</v>
      </c>
      <c r="BP2913">
        <v>3.1735304470257</v>
      </c>
      <c r="BQ2913">
        <v>4.0882318432476801</v>
      </c>
      <c r="BR2913">
        <v>14.531241772151899</v>
      </c>
      <c r="BS2913">
        <v>0.140503498521244</v>
      </c>
      <c r="BU2913">
        <v>2.6167346144413198E-7</v>
      </c>
    </row>
    <row r="2914" spans="3:73" x14ac:dyDescent="0.3">
      <c r="C2914">
        <v>1049606</v>
      </c>
      <c r="D2914" t="s">
        <v>3734</v>
      </c>
      <c r="E2914" t="s">
        <v>1663</v>
      </c>
      <c r="F2914" t="s">
        <v>3614</v>
      </c>
      <c r="G2914" t="s">
        <v>3624</v>
      </c>
      <c r="H2914" t="s">
        <v>3625</v>
      </c>
      <c r="I2914" t="s">
        <v>3735</v>
      </c>
      <c r="J2914">
        <v>2024</v>
      </c>
      <c r="K2914" t="s">
        <v>4062</v>
      </c>
      <c r="L2914">
        <v>23.721278000000002</v>
      </c>
      <c r="M2914">
        <v>163044000</v>
      </c>
      <c r="N2914">
        <v>105296000</v>
      </c>
      <c r="O2914">
        <v>60782000</v>
      </c>
      <c r="P2914">
        <v>14113000</v>
      </c>
      <c r="Q2914">
        <v>28366000</v>
      </c>
      <c r="S2914">
        <v>24026000</v>
      </c>
      <c r="U2914">
        <v>23742000</v>
      </c>
      <c r="W2914">
        <v>15775000</v>
      </c>
      <c r="AB2914">
        <v>146145000</v>
      </c>
      <c r="AD2914">
        <v>92626000</v>
      </c>
      <c r="AE2914">
        <v>123000</v>
      </c>
      <c r="AF2914">
        <v>12318557</v>
      </c>
      <c r="AG2914">
        <v>41363000</v>
      </c>
      <c r="AJ2914">
        <v>17023000</v>
      </c>
      <c r="AM2914">
        <v>5150000</v>
      </c>
      <c r="AN2914">
        <v>16587000</v>
      </c>
      <c r="AQ2914">
        <v>22939000</v>
      </c>
      <c r="AS2914">
        <v>3691000</v>
      </c>
      <c r="AU2914">
        <v>35868000</v>
      </c>
      <c r="AV2914">
        <v>-39418000</v>
      </c>
      <c r="AX2914">
        <v>39418000</v>
      </c>
      <c r="AY2914">
        <v>1.35</v>
      </c>
      <c r="AZ2914">
        <v>29539000</v>
      </c>
      <c r="BP2914">
        <v>3.8530586370839899</v>
      </c>
      <c r="BQ2914">
        <v>4.87670364500792</v>
      </c>
      <c r="BR2914">
        <v>17.571317037037002</v>
      </c>
      <c r="BS2914">
        <v>0.113496869547367</v>
      </c>
      <c r="BU2914">
        <v>2.19122962126655E-7</v>
      </c>
    </row>
    <row r="2915" spans="3:73" x14ac:dyDescent="0.3">
      <c r="C2915">
        <v>1049606</v>
      </c>
      <c r="D2915" t="s">
        <v>3734</v>
      </c>
      <c r="E2915" t="s">
        <v>1663</v>
      </c>
      <c r="F2915" t="s">
        <v>3614</v>
      </c>
      <c r="G2915" t="s">
        <v>3624</v>
      </c>
      <c r="H2915" t="s">
        <v>3625</v>
      </c>
      <c r="I2915" t="s">
        <v>3735</v>
      </c>
      <c r="J2915">
        <v>2023</v>
      </c>
      <c r="K2915" t="s">
        <v>4062</v>
      </c>
      <c r="L2915">
        <v>16.241795</v>
      </c>
      <c r="M2915">
        <v>187604000</v>
      </c>
      <c r="N2915">
        <v>126630000</v>
      </c>
      <c r="O2915">
        <v>41393000</v>
      </c>
      <c r="P2915">
        <v>17061000</v>
      </c>
      <c r="Q2915">
        <v>30712000</v>
      </c>
      <c r="S2915">
        <v>25863000</v>
      </c>
      <c r="U2915">
        <v>23742000</v>
      </c>
      <c r="W2915">
        <v>17205000</v>
      </c>
      <c r="AB2915">
        <v>168849000</v>
      </c>
      <c r="AD2915">
        <v>115457000</v>
      </c>
      <c r="AE2915">
        <v>123000</v>
      </c>
      <c r="AF2915">
        <v>12313757</v>
      </c>
      <c r="AG2915">
        <v>49219000</v>
      </c>
      <c r="AJ2915">
        <v>25435000</v>
      </c>
      <c r="AM2915">
        <v>7010000</v>
      </c>
      <c r="AN2915">
        <v>22593000</v>
      </c>
      <c r="AQ2915">
        <v>25811000</v>
      </c>
      <c r="AS2915">
        <v>3973000</v>
      </c>
      <c r="AU2915">
        <v>1145000</v>
      </c>
      <c r="AV2915">
        <v>-12311000</v>
      </c>
      <c r="AX2915">
        <v>12311000</v>
      </c>
      <c r="AY2915">
        <v>1.84</v>
      </c>
      <c r="AZ2915">
        <v>31001000</v>
      </c>
      <c r="BP2915">
        <v>2.40587038651555</v>
      </c>
      <c r="BQ2915">
        <v>5.5750072653298499</v>
      </c>
      <c r="BR2915">
        <v>8.8270625000000003</v>
      </c>
      <c r="BS2915">
        <v>0.13380594495673701</v>
      </c>
      <c r="BU2915">
        <v>1.76991885057063E-7</v>
      </c>
    </row>
    <row r="2916" spans="3:73" x14ac:dyDescent="0.3">
      <c r="C2916">
        <v>1049606</v>
      </c>
      <c r="D2916" t="s">
        <v>3734</v>
      </c>
      <c r="E2916" t="s">
        <v>1663</v>
      </c>
      <c r="F2916" t="s">
        <v>3614</v>
      </c>
      <c r="G2916" t="s">
        <v>3624</v>
      </c>
      <c r="H2916" t="s">
        <v>3625</v>
      </c>
      <c r="I2916" t="s">
        <v>3735</v>
      </c>
      <c r="J2916">
        <v>2022</v>
      </c>
      <c r="K2916" t="s">
        <v>4062</v>
      </c>
      <c r="L2916">
        <v>15.547489000000001</v>
      </c>
      <c r="M2916">
        <v>177387000</v>
      </c>
      <c r="N2916">
        <v>111161000</v>
      </c>
      <c r="O2916">
        <v>26748000</v>
      </c>
      <c r="P2916">
        <v>17840000</v>
      </c>
      <c r="Q2916">
        <v>31290000</v>
      </c>
      <c r="S2916">
        <v>28694000</v>
      </c>
      <c r="U2916">
        <v>23742000</v>
      </c>
      <c r="W2916">
        <v>16653000</v>
      </c>
      <c r="AB2916">
        <v>158436000</v>
      </c>
      <c r="AD2916">
        <v>105175000</v>
      </c>
      <c r="AE2916">
        <v>123000</v>
      </c>
      <c r="AF2916">
        <v>12307157</v>
      </c>
      <c r="AG2916">
        <v>48799000</v>
      </c>
      <c r="AJ2916">
        <v>25436000</v>
      </c>
      <c r="AM2916">
        <v>6442000</v>
      </c>
      <c r="AN2916">
        <v>20871000</v>
      </c>
      <c r="AQ2916">
        <v>16891000</v>
      </c>
      <c r="AS2916">
        <v>3977000</v>
      </c>
      <c r="AU2916">
        <v>-31098000</v>
      </c>
      <c r="AV2916">
        <v>-35624000</v>
      </c>
      <c r="AX2916">
        <v>33880000</v>
      </c>
      <c r="AY2916">
        <v>1.69</v>
      </c>
      <c r="AZ2916">
        <v>28466000</v>
      </c>
      <c r="BP2916">
        <v>1.60619708160692</v>
      </c>
      <c r="BQ2916">
        <v>4.79619287816009</v>
      </c>
      <c r="BR2916">
        <v>9.1996976331361004</v>
      </c>
      <c r="BS2916">
        <v>0.13173142467620999</v>
      </c>
      <c r="BU2916">
        <v>1.65841452763261E-7</v>
      </c>
    </row>
    <row r="2917" spans="3:73" x14ac:dyDescent="0.3">
      <c r="C2917">
        <v>1049606</v>
      </c>
      <c r="D2917" t="s">
        <v>3734</v>
      </c>
      <c r="E2917" t="s">
        <v>1663</v>
      </c>
      <c r="F2917" t="s">
        <v>3614</v>
      </c>
      <c r="G2917" t="s">
        <v>3624</v>
      </c>
      <c r="H2917" t="s">
        <v>3625</v>
      </c>
      <c r="I2917" t="s">
        <v>3735</v>
      </c>
      <c r="J2917">
        <v>2021</v>
      </c>
      <c r="K2917" t="s">
        <v>4062</v>
      </c>
      <c r="L2917">
        <v>13.268019000000001</v>
      </c>
      <c r="M2917">
        <v>192452000</v>
      </c>
      <c r="N2917">
        <v>120231000</v>
      </c>
      <c r="O2917">
        <v>76579000</v>
      </c>
      <c r="P2917">
        <v>15546000</v>
      </c>
      <c r="Q2917">
        <v>25642000</v>
      </c>
      <c r="S2917">
        <v>29182000</v>
      </c>
      <c r="U2917">
        <v>23742000</v>
      </c>
      <c r="W2917">
        <v>16446000</v>
      </c>
      <c r="AB2917">
        <v>173088000</v>
      </c>
      <c r="AD2917">
        <v>118184000</v>
      </c>
      <c r="AE2917">
        <v>124000</v>
      </c>
      <c r="AF2917">
        <v>12380657</v>
      </c>
      <c r="AG2917">
        <v>42749000</v>
      </c>
      <c r="AJ2917">
        <v>20526000</v>
      </c>
      <c r="AM2917">
        <v>5155000</v>
      </c>
      <c r="AN2917">
        <v>16568000</v>
      </c>
      <c r="AQ2917">
        <v>10474000</v>
      </c>
      <c r="AS2917">
        <v>3839000</v>
      </c>
      <c r="AU2917">
        <v>6708000</v>
      </c>
      <c r="AV2917">
        <v>-11240000</v>
      </c>
      <c r="AX2917">
        <v>9929000</v>
      </c>
      <c r="AY2917">
        <v>1.34</v>
      </c>
      <c r="AZ2917">
        <v>21989500</v>
      </c>
      <c r="BP2917">
        <v>4.6563906116988898</v>
      </c>
      <c r="BQ2917">
        <v>5.7514897239450304</v>
      </c>
      <c r="BR2917">
        <v>9.9015067164179094</v>
      </c>
      <c r="BS2917">
        <v>9.5720096136069494E-2</v>
      </c>
      <c r="BU2917">
        <v>1.02717377634498E-7</v>
      </c>
    </row>
    <row r="2918" spans="3:73" x14ac:dyDescent="0.3">
      <c r="C2918">
        <v>1049606</v>
      </c>
      <c r="D2918" t="s">
        <v>3734</v>
      </c>
      <c r="E2918" t="s">
        <v>1663</v>
      </c>
      <c r="F2918" t="s">
        <v>3614</v>
      </c>
      <c r="G2918" t="s">
        <v>3624</v>
      </c>
      <c r="H2918" t="s">
        <v>3625</v>
      </c>
      <c r="I2918" t="s">
        <v>3735</v>
      </c>
      <c r="J2918">
        <v>2020</v>
      </c>
      <c r="K2918" t="s">
        <v>4062</v>
      </c>
      <c r="L2918">
        <v>9.097353</v>
      </c>
      <c r="M2918">
        <v>184045000</v>
      </c>
      <c r="N2918">
        <v>101246000</v>
      </c>
      <c r="O2918">
        <v>70637000</v>
      </c>
      <c r="P2918">
        <v>10731000</v>
      </c>
      <c r="Q2918">
        <v>18337000</v>
      </c>
      <c r="S2918">
        <v>28950000</v>
      </c>
      <c r="U2918">
        <v>23742000</v>
      </c>
      <c r="W2918">
        <v>13150000</v>
      </c>
      <c r="AB2918">
        <v>167656000</v>
      </c>
      <c r="AD2918">
        <v>111545000</v>
      </c>
      <c r="AG2918">
        <v>7700000</v>
      </c>
      <c r="AJ2918">
        <v>2300000</v>
      </c>
      <c r="AM2918">
        <v>3174000</v>
      </c>
      <c r="AN2918">
        <v>2100000</v>
      </c>
      <c r="AQ2918">
        <v>15502000</v>
      </c>
      <c r="AS2918">
        <v>3827000</v>
      </c>
      <c r="AU2918">
        <v>-3140000</v>
      </c>
      <c r="AX2918">
        <v>4980000</v>
      </c>
      <c r="AZ2918">
        <v>18342500</v>
      </c>
      <c r="BP2918">
        <v>5.3716349809885902</v>
      </c>
      <c r="BQ2918">
        <v>6.3048669201520902</v>
      </c>
      <c r="BS2918">
        <v>1.2525647754926801E-2</v>
      </c>
    </row>
    <row r="2919" spans="3:73" x14ac:dyDescent="0.3">
      <c r="C2919">
        <v>1049606</v>
      </c>
      <c r="D2919" t="s">
        <v>3734</v>
      </c>
      <c r="E2919" t="s">
        <v>1663</v>
      </c>
      <c r="F2919" t="s">
        <v>3614</v>
      </c>
      <c r="G2919" t="s">
        <v>3624</v>
      </c>
      <c r="H2919" t="s">
        <v>3625</v>
      </c>
      <c r="I2919" t="s">
        <v>3735</v>
      </c>
      <c r="J2919">
        <v>2019</v>
      </c>
      <c r="K2919" t="s">
        <v>4062</v>
      </c>
      <c r="L2919">
        <v>9.4560410000000008</v>
      </c>
      <c r="M2919">
        <v>178544000</v>
      </c>
      <c r="N2919">
        <v>95097000</v>
      </c>
      <c r="O2919">
        <v>63255000</v>
      </c>
      <c r="P2919">
        <v>11870000</v>
      </c>
      <c r="Q2919">
        <v>18348000</v>
      </c>
      <c r="S2919">
        <v>31015000</v>
      </c>
      <c r="U2919">
        <v>23742000</v>
      </c>
      <c r="W2919">
        <v>13062000</v>
      </c>
      <c r="AB2919">
        <v>162195000</v>
      </c>
      <c r="AD2919">
        <v>106202000</v>
      </c>
      <c r="AG2919">
        <v>9000000</v>
      </c>
      <c r="AJ2919">
        <v>3500000</v>
      </c>
      <c r="AM2919">
        <v>4938000</v>
      </c>
      <c r="AN2919">
        <v>3200000</v>
      </c>
      <c r="AQ2919">
        <v>18465000</v>
      </c>
      <c r="AS2919">
        <v>3684000</v>
      </c>
      <c r="AU2919">
        <v>2859000</v>
      </c>
      <c r="AX2919">
        <v>3483000</v>
      </c>
      <c r="AZ2919">
        <v>17725000</v>
      </c>
      <c r="BP2919">
        <v>4.8426734037666499</v>
      </c>
      <c r="BQ2919">
        <v>5.8757464400551198</v>
      </c>
      <c r="BS2919">
        <v>1.9729338142359502E-2</v>
      </c>
    </row>
    <row r="2920" spans="3:73" x14ac:dyDescent="0.3">
      <c r="C2920">
        <v>1049606</v>
      </c>
      <c r="D2920" t="s">
        <v>3734</v>
      </c>
      <c r="E2920" t="s">
        <v>1663</v>
      </c>
      <c r="F2920" t="s">
        <v>3614</v>
      </c>
      <c r="G2920" t="s">
        <v>3624</v>
      </c>
      <c r="H2920" t="s">
        <v>3625</v>
      </c>
      <c r="I2920" t="s">
        <v>3735</v>
      </c>
      <c r="J2920">
        <v>2018</v>
      </c>
      <c r="K2920" t="s">
        <v>4062</v>
      </c>
      <c r="L2920">
        <v>8.6045289999999994</v>
      </c>
      <c r="M2920">
        <v>166429000</v>
      </c>
      <c r="N2920">
        <v>76285000</v>
      </c>
      <c r="O2920">
        <v>45414000</v>
      </c>
      <c r="P2920">
        <v>12140000</v>
      </c>
      <c r="Q2920">
        <v>17102000</v>
      </c>
      <c r="S2920">
        <v>31812000</v>
      </c>
      <c r="U2920">
        <v>23742000</v>
      </c>
      <c r="W2920">
        <v>13669000</v>
      </c>
      <c r="AB2920">
        <v>149562000</v>
      </c>
      <c r="AD2920">
        <v>93687000</v>
      </c>
      <c r="AG2920">
        <v>7900000</v>
      </c>
      <c r="AJ2920">
        <v>2900000</v>
      </c>
      <c r="AM2920">
        <v>5150000</v>
      </c>
      <c r="AN2920">
        <v>2700000</v>
      </c>
      <c r="AQ2920">
        <v>17163000</v>
      </c>
      <c r="AS2920">
        <v>3454000</v>
      </c>
      <c r="AU2920">
        <v>1083000</v>
      </c>
      <c r="AX2920">
        <v>2487000</v>
      </c>
      <c r="AZ2920">
        <v>16242000</v>
      </c>
      <c r="BP2920">
        <v>3.3224083693028001</v>
      </c>
      <c r="BQ2920">
        <v>4.3297241934303896</v>
      </c>
      <c r="BS2920">
        <v>1.8052713924659999E-2</v>
      </c>
    </row>
    <row r="2921" spans="3:73" x14ac:dyDescent="0.3">
      <c r="C2921">
        <v>1049606</v>
      </c>
      <c r="D2921" t="s">
        <v>3734</v>
      </c>
      <c r="E2921" t="s">
        <v>1663</v>
      </c>
      <c r="F2921" t="s">
        <v>3614</v>
      </c>
      <c r="G2921" t="s">
        <v>3624</v>
      </c>
      <c r="H2921" t="s">
        <v>3625</v>
      </c>
      <c r="I2921" t="s">
        <v>3735</v>
      </c>
      <c r="J2921">
        <v>2017</v>
      </c>
      <c r="K2921" t="s">
        <v>4062</v>
      </c>
      <c r="L2921">
        <v>8.9893199999999993</v>
      </c>
      <c r="M2921">
        <v>150959000</v>
      </c>
      <c r="N2921">
        <v>56362000</v>
      </c>
      <c r="O2921">
        <v>29655000</v>
      </c>
      <c r="P2921">
        <v>10446000</v>
      </c>
      <c r="Q2921">
        <v>15382000</v>
      </c>
      <c r="S2921">
        <v>32065000</v>
      </c>
      <c r="U2921">
        <v>23742000</v>
      </c>
      <c r="W2921">
        <v>11262000</v>
      </c>
      <c r="AB2921">
        <v>136585000</v>
      </c>
      <c r="AD2921">
        <v>80849000</v>
      </c>
      <c r="AG2921">
        <v>7400000</v>
      </c>
      <c r="AJ2921">
        <v>2700000</v>
      </c>
      <c r="AM2921">
        <v>3961000</v>
      </c>
      <c r="AN2921">
        <v>4300000</v>
      </c>
      <c r="AS2921">
        <v>3673000</v>
      </c>
      <c r="AX2921">
        <v>2485000</v>
      </c>
      <c r="BP2921">
        <v>2.6331912626531699</v>
      </c>
      <c r="BQ2921">
        <v>3.6387852956845999</v>
      </c>
      <c r="BS2921">
        <v>3.1482227184537102E-2</v>
      </c>
    </row>
    <row r="2922" spans="3:73" x14ac:dyDescent="0.3">
      <c r="C2922">
        <v>48287</v>
      </c>
      <c r="D2922" t="s">
        <v>3859</v>
      </c>
      <c r="E2922" t="s">
        <v>1126</v>
      </c>
      <c r="F2922" t="s">
        <v>3614</v>
      </c>
      <c r="G2922" t="s">
        <v>3860</v>
      </c>
      <c r="H2922" t="s">
        <v>3861</v>
      </c>
      <c r="I2922" t="s">
        <v>3862</v>
      </c>
      <c r="J2922">
        <v>2026</v>
      </c>
      <c r="K2922" t="s">
        <v>4062</v>
      </c>
      <c r="L2922">
        <v>41.497190000000003</v>
      </c>
    </row>
    <row r="2923" spans="3:73" x14ac:dyDescent="0.3">
      <c r="C2923">
        <v>48287</v>
      </c>
      <c r="D2923" t="s">
        <v>3859</v>
      </c>
      <c r="E2923" t="s">
        <v>1126</v>
      </c>
      <c r="F2923" t="s">
        <v>3614</v>
      </c>
      <c r="G2923" t="s">
        <v>3860</v>
      </c>
      <c r="H2923" t="s">
        <v>3861</v>
      </c>
      <c r="I2923" t="s">
        <v>3862</v>
      </c>
      <c r="J2923">
        <v>2025</v>
      </c>
      <c r="K2923" t="s">
        <v>4062</v>
      </c>
      <c r="L2923">
        <v>43.548366000000001</v>
      </c>
      <c r="M2923">
        <v>4885000000</v>
      </c>
      <c r="N2923">
        <v>1411900000</v>
      </c>
      <c r="O2923">
        <v>209200000</v>
      </c>
      <c r="Q2923">
        <v>475300000</v>
      </c>
      <c r="R2923">
        <v>1423000000</v>
      </c>
      <c r="S2923">
        <v>1137200000</v>
      </c>
      <c r="U2923">
        <v>958000000</v>
      </c>
      <c r="V2923">
        <v>3049500000</v>
      </c>
      <c r="W2923">
        <v>1139300000</v>
      </c>
      <c r="AA2923">
        <v>1293100000</v>
      </c>
      <c r="AB2923">
        <v>1835600000</v>
      </c>
      <c r="AD2923">
        <v>590400000</v>
      </c>
      <c r="AE2923">
        <v>71300000</v>
      </c>
      <c r="AF2923">
        <v>71300000</v>
      </c>
      <c r="AG2923">
        <v>1176100000</v>
      </c>
      <c r="AJ2923">
        <v>126000000</v>
      </c>
      <c r="AK2923">
        <v>56600000</v>
      </c>
      <c r="AM2923">
        <v>36500000</v>
      </c>
      <c r="AN2923">
        <v>54200000</v>
      </c>
      <c r="AQ2923">
        <v>276300000</v>
      </c>
      <c r="AS2923">
        <v>107100000</v>
      </c>
      <c r="AT2923">
        <v>67800000</v>
      </c>
      <c r="AU2923">
        <v>-443900000</v>
      </c>
      <c r="AV2923">
        <v>363100000</v>
      </c>
      <c r="AW2923">
        <v>63100000</v>
      </c>
      <c r="AY2923">
        <v>1.1299999999999999</v>
      </c>
      <c r="AZ2923">
        <v>334800000</v>
      </c>
      <c r="BL2923">
        <v>4.0752212389380498</v>
      </c>
      <c r="BN2923">
        <v>0.62425793244626404</v>
      </c>
      <c r="BP2923">
        <v>0.18362152198718501</v>
      </c>
      <c r="BQ2923">
        <v>0.82208373562713899</v>
      </c>
      <c r="BR2923">
        <v>38.5383769911505</v>
      </c>
      <c r="BS2923">
        <v>2.9527130093702302E-2</v>
      </c>
      <c r="BT2923">
        <v>1448963.66490536</v>
      </c>
      <c r="BU2923">
        <v>2.6808484190455401E-8</v>
      </c>
    </row>
    <row r="2924" spans="3:73" x14ac:dyDescent="0.3">
      <c r="C2924">
        <v>48287</v>
      </c>
      <c r="D2924" t="s">
        <v>3859</v>
      </c>
      <c r="E2924" t="s">
        <v>1126</v>
      </c>
      <c r="F2924" t="s">
        <v>3614</v>
      </c>
      <c r="G2924" t="s">
        <v>3860</v>
      </c>
      <c r="H2924" t="s">
        <v>3861</v>
      </c>
      <c r="I2924" t="s">
        <v>3862</v>
      </c>
      <c r="J2924">
        <v>2024</v>
      </c>
      <c r="K2924" t="s">
        <v>4062</v>
      </c>
      <c r="L2924">
        <v>45.888013000000001</v>
      </c>
      <c r="M2924">
        <v>1875100000</v>
      </c>
      <c r="N2924">
        <v>524500000</v>
      </c>
      <c r="O2924">
        <v>22500000</v>
      </c>
      <c r="Q2924">
        <v>194300000</v>
      </c>
      <c r="S2924">
        <v>529600000</v>
      </c>
      <c r="U2924">
        <v>442100000</v>
      </c>
      <c r="V2924">
        <v>1034700000</v>
      </c>
      <c r="W2924">
        <v>477500000</v>
      </c>
      <c r="AA2924">
        <v>344600000</v>
      </c>
      <c r="AB2924">
        <v>840100000</v>
      </c>
      <c r="AD2924">
        <v>599600000</v>
      </c>
      <c r="AE2924">
        <v>47200000</v>
      </c>
      <c r="AF2924">
        <v>47200000</v>
      </c>
      <c r="AG2924">
        <v>1033400000</v>
      </c>
      <c r="AJ2924">
        <v>206500000</v>
      </c>
      <c r="AK2924">
        <v>53600000</v>
      </c>
      <c r="AM2924">
        <v>39800000</v>
      </c>
      <c r="AN2924">
        <v>139500000</v>
      </c>
      <c r="AQ2924">
        <v>226700000</v>
      </c>
      <c r="AS2924">
        <v>107800000</v>
      </c>
      <c r="AT2924">
        <v>52900000</v>
      </c>
      <c r="AU2924">
        <v>-51000000</v>
      </c>
      <c r="AV2924">
        <v>-182200000</v>
      </c>
      <c r="AW2924">
        <v>63600000</v>
      </c>
      <c r="AY2924">
        <v>2.95</v>
      </c>
      <c r="AZ2924">
        <v>195450000</v>
      </c>
      <c r="BL2924">
        <v>4.2854442344045403</v>
      </c>
      <c r="BN2924">
        <v>0.551810570102928</v>
      </c>
      <c r="BP2924">
        <v>4.7120418848167499E-2</v>
      </c>
      <c r="BQ2924">
        <v>0.69151832460732998</v>
      </c>
      <c r="BR2924">
        <v>15.5552586440678</v>
      </c>
      <c r="BS2924">
        <v>0.166051660516605</v>
      </c>
      <c r="BT2924">
        <v>1385982.87095151</v>
      </c>
      <c r="BU2924">
        <v>1.6113514861326001E-7</v>
      </c>
    </row>
    <row r="2925" spans="3:73" x14ac:dyDescent="0.3">
      <c r="C2925">
        <v>48287</v>
      </c>
      <c r="D2925" t="s">
        <v>3859</v>
      </c>
      <c r="E2925" t="s">
        <v>1126</v>
      </c>
      <c r="F2925" t="s">
        <v>3614</v>
      </c>
      <c r="G2925" t="s">
        <v>3860</v>
      </c>
      <c r="H2925" t="s">
        <v>3861</v>
      </c>
      <c r="I2925" t="s">
        <v>3862</v>
      </c>
      <c r="J2925">
        <v>2023</v>
      </c>
      <c r="K2925" t="s">
        <v>4062</v>
      </c>
      <c r="L2925">
        <v>28.538903000000001</v>
      </c>
      <c r="M2925">
        <v>1928800000</v>
      </c>
      <c r="N2925">
        <v>535900000</v>
      </c>
      <c r="O2925">
        <v>28900000</v>
      </c>
      <c r="P2925">
        <v>247100000</v>
      </c>
      <c r="Q2925">
        <v>196600000</v>
      </c>
      <c r="S2925">
        <v>555200000</v>
      </c>
      <c r="U2925">
        <v>441000000</v>
      </c>
      <c r="W2925">
        <v>463700000</v>
      </c>
      <c r="AA2925">
        <v>435800000</v>
      </c>
      <c r="AB2925">
        <v>761400000</v>
      </c>
      <c r="AD2925">
        <v>523600000</v>
      </c>
      <c r="AE2925">
        <v>46900000</v>
      </c>
      <c r="AF2925">
        <v>46900000</v>
      </c>
      <c r="AG2925">
        <v>948300000</v>
      </c>
      <c r="AJ2925">
        <v>90300000</v>
      </c>
      <c r="AK2925">
        <v>47200000</v>
      </c>
      <c r="AM2925">
        <v>15600000</v>
      </c>
      <c r="AN2925">
        <v>49200000</v>
      </c>
      <c r="AQ2925">
        <v>267500000</v>
      </c>
      <c r="AS2925">
        <v>94900000</v>
      </c>
      <c r="AT2925">
        <v>79100000</v>
      </c>
      <c r="AU2925">
        <v>-444800000</v>
      </c>
      <c r="AV2925">
        <v>188800000</v>
      </c>
      <c r="AW2925">
        <v>58500000</v>
      </c>
      <c r="AY2925">
        <v>1.1100000000000001</v>
      </c>
      <c r="AZ2925">
        <v>188350000</v>
      </c>
      <c r="BL2925">
        <v>3.3817951959544899</v>
      </c>
      <c r="BP2925">
        <v>6.2324778951908598E-2</v>
      </c>
      <c r="BQ2925">
        <v>0.73172309682984704</v>
      </c>
      <c r="BR2925">
        <v>25.710723423423399</v>
      </c>
      <c r="BS2925">
        <v>6.46178092986604E-2</v>
      </c>
      <c r="BT2925">
        <v>2049833.52023026</v>
      </c>
      <c r="BU2925">
        <v>4.16051777383767E-8</v>
      </c>
    </row>
    <row r="2926" spans="3:73" x14ac:dyDescent="0.3">
      <c r="C2926">
        <v>48287</v>
      </c>
      <c r="D2926" t="s">
        <v>3859</v>
      </c>
      <c r="E2926" t="s">
        <v>1126</v>
      </c>
      <c r="F2926" t="s">
        <v>3614</v>
      </c>
      <c r="G2926" t="s">
        <v>3860</v>
      </c>
      <c r="H2926" t="s">
        <v>3861</v>
      </c>
      <c r="I2926" t="s">
        <v>3862</v>
      </c>
      <c r="J2926">
        <v>2022</v>
      </c>
      <c r="K2926" t="s">
        <v>4062</v>
      </c>
      <c r="L2926">
        <v>30.447866000000001</v>
      </c>
      <c r="M2926">
        <v>1414500000</v>
      </c>
      <c r="N2926">
        <v>469200000</v>
      </c>
      <c r="O2926">
        <v>17400000</v>
      </c>
      <c r="P2926">
        <v>218400000</v>
      </c>
      <c r="Q2926">
        <v>180100000</v>
      </c>
      <c r="S2926">
        <v>352500000</v>
      </c>
      <c r="U2926">
        <v>305900000</v>
      </c>
      <c r="W2926">
        <v>395100000</v>
      </c>
      <c r="AA2926">
        <v>190100000</v>
      </c>
      <c r="AB2926">
        <v>616500000</v>
      </c>
      <c r="AD2926">
        <v>534000000</v>
      </c>
      <c r="AE2926">
        <v>41400000</v>
      </c>
      <c r="AF2926">
        <v>41400000</v>
      </c>
      <c r="AG2926">
        <v>834900000</v>
      </c>
      <c r="AJ2926">
        <v>155200000</v>
      </c>
      <c r="AK2926">
        <v>47800000</v>
      </c>
      <c r="AM2926">
        <v>22500000</v>
      </c>
      <c r="AN2926">
        <v>123900000</v>
      </c>
      <c r="AQ2926">
        <v>81200000</v>
      </c>
      <c r="AS2926">
        <v>84200000</v>
      </c>
      <c r="AT2926">
        <v>68400000</v>
      </c>
      <c r="AU2926">
        <v>-10700000</v>
      </c>
      <c r="AV2926">
        <v>-105400000</v>
      </c>
      <c r="AW2926">
        <v>53200000</v>
      </c>
      <c r="AY2926">
        <v>2.97</v>
      </c>
      <c r="AZ2926">
        <v>180845500</v>
      </c>
      <c r="BL2926">
        <v>1.1871345029239799</v>
      </c>
      <c r="BP2926">
        <v>4.4039483675019003E-2</v>
      </c>
      <c r="BQ2926">
        <v>0.73171349025563104</v>
      </c>
      <c r="BR2926">
        <v>10.251806734006699</v>
      </c>
      <c r="BS2926">
        <v>0.20097323600973199</v>
      </c>
      <c r="BT2926">
        <v>1747248.88765603</v>
      </c>
      <c r="BU2926">
        <v>1.4668315007299299E-7</v>
      </c>
    </row>
    <row r="2927" spans="3:73" x14ac:dyDescent="0.3">
      <c r="C2927">
        <v>48287</v>
      </c>
      <c r="D2927" t="s">
        <v>3859</v>
      </c>
      <c r="E2927" t="s">
        <v>1126</v>
      </c>
      <c r="F2927" t="s">
        <v>3614</v>
      </c>
      <c r="G2927" t="s">
        <v>3860</v>
      </c>
      <c r="H2927" t="s">
        <v>3861</v>
      </c>
      <c r="I2927" t="s">
        <v>3862</v>
      </c>
      <c r="J2927">
        <v>2021</v>
      </c>
      <c r="K2927" t="s">
        <v>4062</v>
      </c>
      <c r="L2927">
        <v>33.508594000000002</v>
      </c>
      <c r="M2927">
        <v>1497897000</v>
      </c>
      <c r="N2927">
        <v>523494000</v>
      </c>
      <c r="O2927">
        <v>52270000</v>
      </c>
      <c r="P2927">
        <v>239955000</v>
      </c>
      <c r="Q2927">
        <v>181591000</v>
      </c>
      <c r="S2927">
        <v>366780000</v>
      </c>
      <c r="U2927">
        <v>297339000</v>
      </c>
      <c r="W2927">
        <v>506448000</v>
      </c>
      <c r="AA2927">
        <v>177829000</v>
      </c>
      <c r="AB2927">
        <v>589644000</v>
      </c>
      <c r="AD2927">
        <v>514645000</v>
      </c>
      <c r="AE2927">
        <v>42582000</v>
      </c>
      <c r="AF2927">
        <v>42582000</v>
      </c>
      <c r="AG2927">
        <v>757360000</v>
      </c>
      <c r="AJ2927">
        <v>85420000</v>
      </c>
      <c r="AK2927">
        <v>39415000</v>
      </c>
      <c r="AM2927">
        <v>18456000</v>
      </c>
      <c r="AN2927">
        <v>59814000</v>
      </c>
      <c r="AO2927">
        <v>7153000</v>
      </c>
      <c r="AQ2927">
        <v>131632000</v>
      </c>
      <c r="AS2927">
        <v>83146000</v>
      </c>
      <c r="AT2927">
        <v>66548000</v>
      </c>
      <c r="AU2927">
        <v>-111006000</v>
      </c>
      <c r="AV2927">
        <v>-84476000</v>
      </c>
      <c r="AW2927">
        <v>53750000</v>
      </c>
      <c r="AY2927">
        <v>1.38</v>
      </c>
      <c r="AZ2927">
        <v>159701000</v>
      </c>
      <c r="BB2927">
        <v>85423000</v>
      </c>
      <c r="BC2927">
        <v>85423000</v>
      </c>
      <c r="BL2927">
        <v>1.97800084149787</v>
      </c>
      <c r="BO2927">
        <v>11.942261987977099</v>
      </c>
      <c r="BP2927">
        <v>0.10320901652292</v>
      </c>
      <c r="BQ2927">
        <v>0.67509991154076998</v>
      </c>
      <c r="BR2927">
        <v>24.2815898550725</v>
      </c>
      <c r="BS2927">
        <v>0.101440869405947</v>
      </c>
      <c r="BT2927">
        <v>1604066.1091300901</v>
      </c>
      <c r="BU2927">
        <v>7.8423353277570894E-8</v>
      </c>
    </row>
    <row r="2928" spans="3:73" x14ac:dyDescent="0.3">
      <c r="C2928">
        <v>48287</v>
      </c>
      <c r="D2928" t="s">
        <v>3859</v>
      </c>
      <c r="E2928" t="s">
        <v>1126</v>
      </c>
      <c r="F2928" t="s">
        <v>3614</v>
      </c>
      <c r="G2928" t="s">
        <v>3860</v>
      </c>
      <c r="H2928" t="s">
        <v>3861</v>
      </c>
      <c r="I2928" t="s">
        <v>3862</v>
      </c>
      <c r="J2928">
        <v>2020</v>
      </c>
      <c r="K2928" t="s">
        <v>4062</v>
      </c>
      <c r="L2928">
        <v>25.317049000000001</v>
      </c>
      <c r="M2928">
        <v>1418032000</v>
      </c>
      <c r="N2928">
        <v>495735000</v>
      </c>
      <c r="O2928">
        <v>116120000</v>
      </c>
      <c r="P2928">
        <v>207971000</v>
      </c>
      <c r="Q2928">
        <v>137811000</v>
      </c>
      <c r="S2928">
        <v>365957000</v>
      </c>
      <c r="U2928">
        <v>292434000</v>
      </c>
      <c r="W2928">
        <v>439028000</v>
      </c>
      <c r="AA2928">
        <v>175365000</v>
      </c>
      <c r="AB2928">
        <v>590419000</v>
      </c>
      <c r="AD2928">
        <v>517994000</v>
      </c>
      <c r="AE2928">
        <v>42919000</v>
      </c>
      <c r="AF2928">
        <v>42919000</v>
      </c>
      <c r="AG2928">
        <v>721120000</v>
      </c>
      <c r="AJ2928">
        <v>61375000</v>
      </c>
      <c r="AK2928">
        <v>35318000</v>
      </c>
      <c r="AM2928">
        <v>12466000</v>
      </c>
      <c r="AN2928">
        <v>41917000</v>
      </c>
      <c r="AO2928">
        <v>6990000</v>
      </c>
      <c r="AQ2928">
        <v>214469000</v>
      </c>
      <c r="AS2928">
        <v>77683000</v>
      </c>
      <c r="AT2928">
        <v>41802000</v>
      </c>
      <c r="AU2928">
        <v>-100372000</v>
      </c>
      <c r="AV2928">
        <v>-50050000</v>
      </c>
      <c r="AW2928">
        <v>52096000</v>
      </c>
      <c r="AX2928">
        <v>52232000</v>
      </c>
      <c r="AY2928">
        <v>0.98</v>
      </c>
      <c r="AZ2928">
        <v>150638000</v>
      </c>
      <c r="BB2928">
        <v>61373000</v>
      </c>
      <c r="BC2928">
        <v>61373000</v>
      </c>
      <c r="BL2928">
        <v>5.1305918377111102</v>
      </c>
      <c r="BO2928">
        <v>8.7801144492131602</v>
      </c>
      <c r="BP2928">
        <v>0.26449338083220197</v>
      </c>
      <c r="BQ2928">
        <v>0.81526463004637495</v>
      </c>
      <c r="BR2928">
        <v>25.833723469387799</v>
      </c>
      <c r="BS2928">
        <v>7.0995343984526199E-2</v>
      </c>
      <c r="BT2928">
        <v>2057743.7757457399</v>
      </c>
      <c r="BU2928">
        <v>4.2022204603849103E-8</v>
      </c>
    </row>
    <row r="2929" spans="3:73" x14ac:dyDescent="0.3">
      <c r="C2929">
        <v>48287</v>
      </c>
      <c r="D2929" t="s">
        <v>3859</v>
      </c>
      <c r="E2929" t="s">
        <v>1126</v>
      </c>
      <c r="F2929" t="s">
        <v>3614</v>
      </c>
      <c r="G2929" t="s">
        <v>3860</v>
      </c>
      <c r="H2929" t="s">
        <v>3861</v>
      </c>
      <c r="I2929" t="s">
        <v>3862</v>
      </c>
      <c r="J2929">
        <v>2019</v>
      </c>
      <c r="K2929" t="s">
        <v>4062</v>
      </c>
      <c r="L2929">
        <v>28.878629</v>
      </c>
      <c r="M2929">
        <v>1452512000</v>
      </c>
      <c r="N2929">
        <v>528834000</v>
      </c>
      <c r="O2929">
        <v>52073000</v>
      </c>
      <c r="P2929">
        <v>274565000</v>
      </c>
      <c r="Q2929">
        <v>163465000</v>
      </c>
      <c r="S2929">
        <v>381507000</v>
      </c>
      <c r="U2929">
        <v>270820000</v>
      </c>
      <c r="W2929">
        <v>478705000</v>
      </c>
      <c r="AA2929">
        <v>175229000</v>
      </c>
      <c r="AB2929">
        <v>584044000</v>
      </c>
      <c r="AD2929">
        <v>529723000</v>
      </c>
      <c r="AE2929">
        <v>42595000</v>
      </c>
      <c r="AF2929">
        <v>42595000</v>
      </c>
      <c r="AG2929">
        <v>833762000</v>
      </c>
      <c r="AJ2929">
        <v>151342000</v>
      </c>
      <c r="AK2929">
        <v>34699000</v>
      </c>
      <c r="AM2929">
        <v>32211000</v>
      </c>
      <c r="AN2929">
        <v>110505000</v>
      </c>
      <c r="AO2929">
        <v>8628000</v>
      </c>
      <c r="AQ2929">
        <v>219380000</v>
      </c>
      <c r="AS2929">
        <v>77427000</v>
      </c>
      <c r="AT2929">
        <v>66885000</v>
      </c>
      <c r="AU2929">
        <v>-62895000</v>
      </c>
      <c r="AV2929">
        <v>-181231000</v>
      </c>
      <c r="AW2929">
        <v>52232000</v>
      </c>
      <c r="AX2929">
        <v>52232000</v>
      </c>
      <c r="AY2929">
        <v>2.56</v>
      </c>
      <c r="AZ2929">
        <v>160321500</v>
      </c>
      <c r="BB2929">
        <v>151344000</v>
      </c>
      <c r="BC2929">
        <v>151344000</v>
      </c>
      <c r="BL2929">
        <v>3.2799581371009898</v>
      </c>
      <c r="BO2929">
        <v>17.541029207232299</v>
      </c>
      <c r="BP2929">
        <v>0.108778893055222</v>
      </c>
      <c r="BQ2929">
        <v>0.76324458695856501</v>
      </c>
      <c r="BR2929">
        <v>11.280714453125</v>
      </c>
      <c r="BS2929">
        <v>0.18920663511653199</v>
      </c>
      <c r="BT2929">
        <v>1808673.1194891599</v>
      </c>
      <c r="BU2929">
        <v>1.2658171343255001E-7</v>
      </c>
    </row>
    <row r="2930" spans="3:73" x14ac:dyDescent="0.3">
      <c r="C2930">
        <v>48287</v>
      </c>
      <c r="D2930" t="s">
        <v>3859</v>
      </c>
      <c r="E2930" t="s">
        <v>1126</v>
      </c>
      <c r="F2930" t="s">
        <v>3614</v>
      </c>
      <c r="G2930" t="s">
        <v>3860</v>
      </c>
      <c r="H2930" t="s">
        <v>3861</v>
      </c>
      <c r="I2930" t="s">
        <v>3862</v>
      </c>
      <c r="J2930">
        <v>2018</v>
      </c>
      <c r="K2930" t="s">
        <v>4062</v>
      </c>
      <c r="L2930">
        <v>29.852800999999999</v>
      </c>
      <c r="M2930">
        <v>1401844000</v>
      </c>
      <c r="N2930">
        <v>531883000</v>
      </c>
      <c r="O2930">
        <v>76819000</v>
      </c>
      <c r="P2930">
        <v>255207000</v>
      </c>
      <c r="Q2930">
        <v>157178000</v>
      </c>
      <c r="S2930">
        <v>384933000</v>
      </c>
      <c r="U2930">
        <v>270788000</v>
      </c>
      <c r="W2930">
        <v>434308000</v>
      </c>
      <c r="AA2930">
        <v>250034000</v>
      </c>
      <c r="AB2930">
        <v>562933000</v>
      </c>
      <c r="AD2930">
        <v>504909000</v>
      </c>
      <c r="AE2930">
        <v>43582000</v>
      </c>
      <c r="AF2930">
        <v>43582000</v>
      </c>
      <c r="AG2930">
        <v>835038000</v>
      </c>
      <c r="AJ2930">
        <v>128173000</v>
      </c>
      <c r="AK2930">
        <v>33420000</v>
      </c>
      <c r="AM2930">
        <v>25399000</v>
      </c>
      <c r="AN2930">
        <v>93377000</v>
      </c>
      <c r="AO2930">
        <v>10027000</v>
      </c>
      <c r="AQ2930">
        <v>186430000</v>
      </c>
      <c r="AS2930">
        <v>74788000</v>
      </c>
      <c r="AT2930">
        <v>63696000</v>
      </c>
      <c r="AU2930">
        <v>-41220000</v>
      </c>
      <c r="AV2930">
        <v>-91739000</v>
      </c>
      <c r="AW2930">
        <v>51085000</v>
      </c>
      <c r="AX2930">
        <v>51085000</v>
      </c>
      <c r="AY2930">
        <v>2.14</v>
      </c>
      <c r="AZ2930">
        <v>156430500</v>
      </c>
      <c r="BB2930">
        <v>128803000</v>
      </c>
      <c r="BC2930">
        <v>128803000</v>
      </c>
      <c r="BL2930">
        <v>2.9268713890982201</v>
      </c>
      <c r="BO2930">
        <v>12.8456168345467</v>
      </c>
      <c r="BP2930">
        <v>0.17687677869162</v>
      </c>
      <c r="BQ2930">
        <v>0.86276329240999505</v>
      </c>
      <c r="BR2930">
        <v>13.9499070093458</v>
      </c>
      <c r="BS2930">
        <v>0.16587586799850099</v>
      </c>
      <c r="BT2930">
        <v>1711229.71006975</v>
      </c>
      <c r="BU2930">
        <v>1.13485963942423E-7</v>
      </c>
    </row>
    <row r="2931" spans="3:73" x14ac:dyDescent="0.3">
      <c r="C2931">
        <v>48287</v>
      </c>
      <c r="D2931" t="s">
        <v>3859</v>
      </c>
      <c r="E2931" t="s">
        <v>1126</v>
      </c>
      <c r="F2931" t="s">
        <v>3614</v>
      </c>
      <c r="G2931" t="s">
        <v>3860</v>
      </c>
      <c r="H2931" t="s">
        <v>3861</v>
      </c>
      <c r="I2931" t="s">
        <v>3862</v>
      </c>
      <c r="J2931">
        <v>2017</v>
      </c>
      <c r="K2931" t="s">
        <v>4062</v>
      </c>
      <c r="L2931">
        <v>30.590722</v>
      </c>
      <c r="M2931">
        <v>1391550000</v>
      </c>
      <c r="N2931">
        <v>488880000</v>
      </c>
      <c r="O2931">
        <v>23348000</v>
      </c>
      <c r="P2931">
        <v>258551000</v>
      </c>
      <c r="Q2931">
        <v>155683000</v>
      </c>
      <c r="S2931">
        <v>390321000</v>
      </c>
      <c r="U2931">
        <v>279505000</v>
      </c>
      <c r="W2931">
        <v>489703000</v>
      </c>
      <c r="AA2931">
        <v>276648000</v>
      </c>
      <c r="AB2931">
        <v>514068000</v>
      </c>
      <c r="AD2931">
        <v>467296000</v>
      </c>
      <c r="AE2931">
        <v>43354000</v>
      </c>
      <c r="AF2931">
        <v>43354000</v>
      </c>
      <c r="AG2931">
        <v>783988000</v>
      </c>
      <c r="AJ2931">
        <v>76690000</v>
      </c>
      <c r="AK2931">
        <v>31846000</v>
      </c>
      <c r="AM2931">
        <v>-19286000</v>
      </c>
      <c r="AN2931">
        <v>89795000</v>
      </c>
      <c r="AO2931">
        <v>6375000</v>
      </c>
      <c r="AQ2931">
        <v>133149000</v>
      </c>
      <c r="AS2931">
        <v>72872000</v>
      </c>
      <c r="AT2931">
        <v>127391000</v>
      </c>
      <c r="AU2931">
        <v>-118024000</v>
      </c>
      <c r="AV2931">
        <v>-28089000</v>
      </c>
      <c r="AW2931">
        <v>49557000</v>
      </c>
      <c r="AX2931">
        <v>49557000</v>
      </c>
      <c r="AY2931">
        <v>2.0499999999999998</v>
      </c>
      <c r="BB2931">
        <v>76884000</v>
      </c>
      <c r="BC2931">
        <v>76884000</v>
      </c>
      <c r="BL2931">
        <v>1.0451994253911201</v>
      </c>
      <c r="BO2931">
        <v>12.0602352941176</v>
      </c>
      <c r="BP2931">
        <v>4.7677878224148103E-2</v>
      </c>
      <c r="BQ2931">
        <v>0.680406287076044</v>
      </c>
      <c r="BR2931">
        <v>14.922303414634101</v>
      </c>
      <c r="BS2931">
        <v>0.17467533478061301</v>
      </c>
      <c r="BT2931">
        <v>1620000.9924577801</v>
      </c>
      <c r="BU2931">
        <v>1.2198965915015099E-7</v>
      </c>
    </row>
    <row r="2932" spans="3:73" x14ac:dyDescent="0.3">
      <c r="C2932">
        <v>66382</v>
      </c>
      <c r="D2932" t="s">
        <v>3922</v>
      </c>
      <c r="E2932" t="s">
        <v>1534</v>
      </c>
      <c r="F2932" t="s">
        <v>3614</v>
      </c>
      <c r="G2932" t="s">
        <v>3923</v>
      </c>
      <c r="H2932" t="s">
        <v>3924</v>
      </c>
      <c r="I2932" t="s">
        <v>3925</v>
      </c>
      <c r="J2932">
        <v>2026</v>
      </c>
      <c r="K2932" t="s">
        <v>4062</v>
      </c>
      <c r="L2932">
        <v>17.683599000000001</v>
      </c>
    </row>
    <row r="2933" spans="3:73" x14ac:dyDescent="0.3">
      <c r="C2933">
        <v>66382</v>
      </c>
      <c r="D2933" t="s">
        <v>3922</v>
      </c>
      <c r="E2933" t="s">
        <v>1534</v>
      </c>
      <c r="F2933" t="s">
        <v>3614</v>
      </c>
      <c r="G2933" t="s">
        <v>3923</v>
      </c>
      <c r="H2933" t="s">
        <v>3924</v>
      </c>
      <c r="I2933" t="s">
        <v>3925</v>
      </c>
      <c r="J2933">
        <v>2025</v>
      </c>
      <c r="K2933" t="s">
        <v>4062</v>
      </c>
      <c r="L2933">
        <v>17.501767000000001</v>
      </c>
      <c r="M2933">
        <v>3950200000</v>
      </c>
      <c r="N2933">
        <v>1108700000</v>
      </c>
      <c r="P2933">
        <v>350200000</v>
      </c>
      <c r="Q2933">
        <v>447500000</v>
      </c>
      <c r="R2933">
        <v>907300000</v>
      </c>
      <c r="S2933">
        <v>496100000</v>
      </c>
      <c r="U2933">
        <v>1152400000</v>
      </c>
      <c r="V2933">
        <v>2615100000</v>
      </c>
      <c r="W2933">
        <v>703800000</v>
      </c>
      <c r="X2933">
        <v>271300000</v>
      </c>
      <c r="Z2933">
        <v>16000000</v>
      </c>
      <c r="AB2933">
        <v>1275800000</v>
      </c>
      <c r="AD2933">
        <v>665100000</v>
      </c>
      <c r="AE2933">
        <v>13600000</v>
      </c>
      <c r="AF2933">
        <v>67804913</v>
      </c>
      <c r="AG2933">
        <v>1422600000</v>
      </c>
      <c r="AJ2933">
        <v>50500000</v>
      </c>
      <c r="AK2933">
        <v>93800000</v>
      </c>
      <c r="AL2933">
        <v>1372100000</v>
      </c>
      <c r="AM2933">
        <v>11600000</v>
      </c>
      <c r="AN2933">
        <v>-36900000</v>
      </c>
      <c r="AQ2933">
        <v>209300000</v>
      </c>
      <c r="AS2933">
        <v>140500000</v>
      </c>
      <c r="AU2933">
        <v>-100900000</v>
      </c>
      <c r="AV2933">
        <v>-150300000</v>
      </c>
      <c r="AW2933">
        <v>51700000</v>
      </c>
      <c r="AX2933">
        <v>52300000</v>
      </c>
      <c r="AY2933">
        <v>-0.54</v>
      </c>
      <c r="AZ2933">
        <v>438050000</v>
      </c>
      <c r="BN2933">
        <v>0.66201711305756705</v>
      </c>
      <c r="BQ2933">
        <v>0.93947144075021305</v>
      </c>
      <c r="BR2933">
        <v>-32.410679629629598</v>
      </c>
      <c r="BS2933">
        <v>-2.8923028687882098E-2</v>
      </c>
      <c r="BT2933">
        <v>2953987.44595331</v>
      </c>
      <c r="BU2933">
        <v>-7.4078650101896898E-9</v>
      </c>
    </row>
    <row r="2934" spans="3:73" x14ac:dyDescent="0.3">
      <c r="C2934">
        <v>66382</v>
      </c>
      <c r="D2934" t="s">
        <v>3922</v>
      </c>
      <c r="E2934" t="s">
        <v>1534</v>
      </c>
      <c r="F2934" t="s">
        <v>3614</v>
      </c>
      <c r="G2934" t="s">
        <v>3923</v>
      </c>
      <c r="H2934" t="s">
        <v>3924</v>
      </c>
      <c r="I2934" t="s">
        <v>3925</v>
      </c>
      <c r="J2934">
        <v>2024</v>
      </c>
      <c r="K2934" t="s">
        <v>4062</v>
      </c>
      <c r="L2934">
        <v>24.784257</v>
      </c>
      <c r="M2934">
        <v>4043600000</v>
      </c>
      <c r="N2934">
        <v>1069600000</v>
      </c>
      <c r="P2934">
        <v>308300000</v>
      </c>
      <c r="Q2934">
        <v>428600000</v>
      </c>
      <c r="R2934">
        <v>601900000</v>
      </c>
      <c r="S2934">
        <v>492000000</v>
      </c>
      <c r="U2934">
        <v>1226300000</v>
      </c>
      <c r="V2934">
        <v>2584600000</v>
      </c>
      <c r="W2934">
        <v>697700000</v>
      </c>
      <c r="X2934">
        <v>241400000</v>
      </c>
      <c r="Z2934">
        <v>43500000</v>
      </c>
      <c r="AB2934">
        <v>1385100000</v>
      </c>
      <c r="AD2934">
        <v>738400000</v>
      </c>
      <c r="AE2934">
        <v>14100000</v>
      </c>
      <c r="AF2934">
        <v>70377692</v>
      </c>
      <c r="AG2934">
        <v>1419500000</v>
      </c>
      <c r="AJ2934">
        <v>167200000</v>
      </c>
      <c r="AK2934">
        <v>92600000</v>
      </c>
      <c r="AL2934">
        <v>1252300000</v>
      </c>
      <c r="AM2934">
        <v>14700000</v>
      </c>
      <c r="AN2934">
        <v>82300000</v>
      </c>
      <c r="AQ2934">
        <v>352300000</v>
      </c>
      <c r="AS2934">
        <v>155100000</v>
      </c>
      <c r="AU2934">
        <v>-86300000</v>
      </c>
      <c r="AV2934">
        <v>-258800000</v>
      </c>
      <c r="AW2934">
        <v>55600000</v>
      </c>
      <c r="AX2934">
        <v>55000000</v>
      </c>
      <c r="AY2934">
        <v>1.1200000000000001</v>
      </c>
      <c r="AZ2934">
        <v>458000000</v>
      </c>
      <c r="BN2934">
        <v>0.63918290632109998</v>
      </c>
      <c r="BQ2934">
        <v>0.91873297979074098</v>
      </c>
      <c r="BR2934">
        <v>22.1288008928571</v>
      </c>
      <c r="BS2934">
        <v>5.94180925564941E-2</v>
      </c>
      <c r="BT2934">
        <v>2243359.56490445</v>
      </c>
      <c r="BU2934">
        <v>2.0040695863114602E-8</v>
      </c>
    </row>
    <row r="2935" spans="3:73" x14ac:dyDescent="0.3">
      <c r="C2935">
        <v>66382</v>
      </c>
      <c r="D2935" t="s">
        <v>3922</v>
      </c>
      <c r="E2935" t="s">
        <v>1534</v>
      </c>
      <c r="F2935" t="s">
        <v>3614</v>
      </c>
      <c r="G2935" t="s">
        <v>3923</v>
      </c>
      <c r="H2935" t="s">
        <v>3924</v>
      </c>
      <c r="I2935" t="s">
        <v>3925</v>
      </c>
      <c r="J2935">
        <v>2023</v>
      </c>
      <c r="K2935" t="s">
        <v>4062</v>
      </c>
      <c r="L2935">
        <v>18.555420999999999</v>
      </c>
      <c r="M2935">
        <v>4274800000</v>
      </c>
      <c r="N2935">
        <v>1176200000</v>
      </c>
      <c r="P2935">
        <v>334100000</v>
      </c>
      <c r="Q2935">
        <v>487400000</v>
      </c>
      <c r="R2935">
        <v>654300000</v>
      </c>
      <c r="S2935">
        <v>536300000</v>
      </c>
      <c r="U2935">
        <v>1221700000</v>
      </c>
      <c r="V2935">
        <v>2734600000</v>
      </c>
      <c r="W2935">
        <v>702800000</v>
      </c>
      <c r="X2935">
        <v>269500000</v>
      </c>
      <c r="Z2935">
        <v>33400000</v>
      </c>
      <c r="AA2935">
        <v>1365100000</v>
      </c>
      <c r="AB2935">
        <v>1432600000</v>
      </c>
      <c r="AD2935">
        <v>676100000</v>
      </c>
      <c r="AE2935">
        <v>15100000</v>
      </c>
      <c r="AF2935">
        <v>75698670</v>
      </c>
      <c r="AG2935">
        <v>1430000000</v>
      </c>
      <c r="AJ2935">
        <v>122300000</v>
      </c>
      <c r="AK2935">
        <v>105700000</v>
      </c>
      <c r="AL2935">
        <v>1307700000</v>
      </c>
      <c r="AM2935">
        <v>4500000</v>
      </c>
      <c r="AN2935">
        <v>42100000</v>
      </c>
      <c r="AO2935">
        <v>74000000</v>
      </c>
      <c r="AQ2935">
        <v>162900000</v>
      </c>
      <c r="AS2935">
        <v>155100000</v>
      </c>
      <c r="AU2935">
        <v>-76500000</v>
      </c>
      <c r="AV2935">
        <v>-86800000</v>
      </c>
      <c r="AW2935">
        <v>57100000</v>
      </c>
      <c r="AX2935">
        <v>57200000</v>
      </c>
      <c r="AY2935">
        <v>0.56000000000000005</v>
      </c>
      <c r="AZ2935">
        <v>537350000</v>
      </c>
      <c r="BB2935">
        <v>120600000</v>
      </c>
      <c r="BC2935">
        <v>120600000</v>
      </c>
      <c r="BN2935">
        <v>0.639702442219519</v>
      </c>
      <c r="BO2935">
        <v>1.62972972972973</v>
      </c>
      <c r="BQ2935">
        <v>0.98007968127489997</v>
      </c>
      <c r="BR2935">
        <v>33.134680357142898</v>
      </c>
      <c r="BS2935">
        <v>2.9387128298199099E-2</v>
      </c>
      <c r="BT2935">
        <v>3077267.82378045</v>
      </c>
      <c r="BU2935">
        <v>7.2532708083205403E-9</v>
      </c>
    </row>
    <row r="2936" spans="3:73" x14ac:dyDescent="0.3">
      <c r="C2936">
        <v>66382</v>
      </c>
      <c r="D2936" t="s">
        <v>3922</v>
      </c>
      <c r="E2936" t="s">
        <v>1534</v>
      </c>
      <c r="F2936" t="s">
        <v>3614</v>
      </c>
      <c r="G2936" t="s">
        <v>3923</v>
      </c>
      <c r="H2936" t="s">
        <v>3924</v>
      </c>
      <c r="I2936" t="s">
        <v>3925</v>
      </c>
      <c r="J2936">
        <v>2022</v>
      </c>
      <c r="K2936" t="s">
        <v>4062</v>
      </c>
      <c r="L2936">
        <v>22.249542000000002</v>
      </c>
      <c r="M2936">
        <v>4514000000</v>
      </c>
      <c r="N2936">
        <v>1317900000</v>
      </c>
      <c r="O2936">
        <v>230300000</v>
      </c>
      <c r="P2936">
        <v>348900000</v>
      </c>
      <c r="Q2936">
        <v>587300000</v>
      </c>
      <c r="R2936">
        <v>676100000</v>
      </c>
      <c r="S2936">
        <v>581500000</v>
      </c>
      <c r="U2936">
        <v>1226200000</v>
      </c>
      <c r="V2936">
        <v>2980000000</v>
      </c>
      <c r="W2936">
        <v>877400000</v>
      </c>
      <c r="X2936">
        <v>355100000</v>
      </c>
      <c r="Z2936">
        <v>29300000</v>
      </c>
      <c r="AA2936">
        <v>1379200000</v>
      </c>
      <c r="AB2936">
        <v>1427100000</v>
      </c>
      <c r="AD2936">
        <v>693300000</v>
      </c>
      <c r="AE2936">
        <v>15200000</v>
      </c>
      <c r="AF2936">
        <v>75824241</v>
      </c>
      <c r="AG2936">
        <v>382500000</v>
      </c>
      <c r="AJ2936">
        <v>39800000</v>
      </c>
      <c r="AK2936">
        <v>71100000</v>
      </c>
      <c r="AL2936">
        <v>1312900000</v>
      </c>
      <c r="AM2936">
        <v>11100000</v>
      </c>
      <c r="AN2936">
        <v>21500000</v>
      </c>
      <c r="AO2936">
        <v>37800000</v>
      </c>
      <c r="AQ2936">
        <v>-11900000</v>
      </c>
      <c r="AS2936">
        <v>190600000</v>
      </c>
      <c r="AU2936">
        <v>-1172400000</v>
      </c>
      <c r="AV2936">
        <v>1039900000</v>
      </c>
      <c r="AW2936">
        <v>54500000</v>
      </c>
      <c r="AY2936">
        <v>0.28000000000000003</v>
      </c>
      <c r="AZ2936">
        <v>400450000</v>
      </c>
      <c r="BB2936">
        <v>70400000</v>
      </c>
      <c r="BC2936">
        <v>70400000</v>
      </c>
      <c r="BN2936">
        <v>0.66016836508639798</v>
      </c>
      <c r="BO2936">
        <v>1.8624338624338601</v>
      </c>
      <c r="BP2936">
        <v>0.26248005470708902</v>
      </c>
      <c r="BQ2936">
        <v>0.83268748575336204</v>
      </c>
      <c r="BR2936">
        <v>79.462649999999996</v>
      </c>
      <c r="BS2936">
        <v>1.5065517483007501E-2</v>
      </c>
      <c r="BT2936">
        <v>2449488.6231815498</v>
      </c>
      <c r="BU2936">
        <v>4.3654066007988202E-9</v>
      </c>
    </row>
    <row r="2937" spans="3:73" x14ac:dyDescent="0.3">
      <c r="C2937">
        <v>66382</v>
      </c>
      <c r="D2937" t="s">
        <v>3922</v>
      </c>
      <c r="E2937" t="s">
        <v>1534</v>
      </c>
      <c r="F2937" t="s">
        <v>3614</v>
      </c>
      <c r="G2937" t="s">
        <v>3923</v>
      </c>
      <c r="H2937" t="s">
        <v>3924</v>
      </c>
      <c r="I2937" t="s">
        <v>3925</v>
      </c>
      <c r="J2937">
        <v>2021</v>
      </c>
      <c r="K2937" t="s">
        <v>4062</v>
      </c>
      <c r="L2937">
        <v>35.762731000000002</v>
      </c>
      <c r="M2937">
        <v>2061900000</v>
      </c>
      <c r="N2937">
        <v>891500000</v>
      </c>
      <c r="O2937">
        <v>396400000</v>
      </c>
      <c r="P2937">
        <v>204700000</v>
      </c>
      <c r="Q2937">
        <v>213600000</v>
      </c>
      <c r="R2937">
        <v>381700000</v>
      </c>
      <c r="S2937">
        <v>327200000</v>
      </c>
      <c r="U2937">
        <v>364200000</v>
      </c>
      <c r="V2937">
        <v>1135300000</v>
      </c>
      <c r="W2937">
        <v>500800000</v>
      </c>
      <c r="X2937">
        <v>178400000</v>
      </c>
      <c r="Z2937">
        <v>2200000</v>
      </c>
      <c r="AA2937">
        <v>274900000</v>
      </c>
      <c r="AB2937">
        <v>849600000</v>
      </c>
      <c r="AD2937">
        <v>808400000</v>
      </c>
      <c r="AE2937">
        <v>11800000</v>
      </c>
      <c r="AF2937">
        <v>59029165</v>
      </c>
      <c r="AG2937">
        <v>224000000</v>
      </c>
      <c r="AJ2937">
        <v>230600000</v>
      </c>
      <c r="AK2937">
        <v>50800000</v>
      </c>
      <c r="AL2937">
        <v>718600000</v>
      </c>
      <c r="AM2937">
        <v>47900000</v>
      </c>
      <c r="AN2937">
        <v>7400000</v>
      </c>
      <c r="AO2937">
        <v>13900000</v>
      </c>
      <c r="AQ2937">
        <v>332300000</v>
      </c>
      <c r="AS2937">
        <v>87200000</v>
      </c>
      <c r="AU2937">
        <v>-59900000</v>
      </c>
      <c r="AV2937">
        <v>-347700000</v>
      </c>
      <c r="AW2937">
        <v>34500000</v>
      </c>
      <c r="AX2937">
        <v>33400000</v>
      </c>
      <c r="AY2937">
        <v>0.12</v>
      </c>
      <c r="AZ2937">
        <v>205450000</v>
      </c>
      <c r="BB2937">
        <v>69200000</v>
      </c>
      <c r="BC2937">
        <v>69200000</v>
      </c>
      <c r="BN2937">
        <v>0.550608661913769</v>
      </c>
      <c r="BO2937">
        <v>4.9784172661870496</v>
      </c>
      <c r="BP2937">
        <v>0.79153354632587902</v>
      </c>
      <c r="BQ2937">
        <v>1.3536341853035101</v>
      </c>
      <c r="BR2937">
        <v>298.022758333333</v>
      </c>
      <c r="BS2937">
        <v>8.7099811676082904E-3</v>
      </c>
      <c r="BT2937">
        <v>964691.42694946902</v>
      </c>
      <c r="BU2937">
        <v>5.0512331920903996E-9</v>
      </c>
    </row>
    <row r="2938" spans="3:73" x14ac:dyDescent="0.3">
      <c r="C2938">
        <v>66382</v>
      </c>
      <c r="D2938" t="s">
        <v>3922</v>
      </c>
      <c r="E2938" t="s">
        <v>1534</v>
      </c>
      <c r="F2938" t="s">
        <v>3614</v>
      </c>
      <c r="G2938" t="s">
        <v>3923</v>
      </c>
      <c r="H2938" t="s">
        <v>3924</v>
      </c>
      <c r="I2938" t="s">
        <v>3925</v>
      </c>
      <c r="J2938">
        <v>2020</v>
      </c>
      <c r="K2938" t="s">
        <v>4062</v>
      </c>
      <c r="L2938">
        <v>24.709306999999999</v>
      </c>
      <c r="M2938">
        <v>2053900000</v>
      </c>
      <c r="N2938">
        <v>917100000</v>
      </c>
      <c r="O2938">
        <v>454000000</v>
      </c>
      <c r="P2938">
        <v>180000000</v>
      </c>
      <c r="Q2938">
        <v>197300000</v>
      </c>
      <c r="R2938">
        <v>366300000</v>
      </c>
      <c r="S2938">
        <v>330800000</v>
      </c>
      <c r="U2938">
        <v>346000000</v>
      </c>
      <c r="V2938">
        <v>1360500000</v>
      </c>
      <c r="W2938">
        <v>513300000</v>
      </c>
      <c r="X2938">
        <v>128800000</v>
      </c>
      <c r="Z2938">
        <v>51400000</v>
      </c>
      <c r="AA2938">
        <v>539900000</v>
      </c>
      <c r="AB2938">
        <v>643000000</v>
      </c>
      <c r="AD2938">
        <v>683900000</v>
      </c>
      <c r="AE2938">
        <v>11800000</v>
      </c>
      <c r="AF2938">
        <v>58793275</v>
      </c>
      <c r="AG2938">
        <v>165800000</v>
      </c>
      <c r="AJ2938">
        <v>-38400000</v>
      </c>
      <c r="AK2938">
        <v>54300000</v>
      </c>
      <c r="AL2938">
        <v>949100000</v>
      </c>
      <c r="AM2938">
        <v>6000000</v>
      </c>
      <c r="AN2938">
        <v>-173700000</v>
      </c>
      <c r="AO2938">
        <v>12500000</v>
      </c>
      <c r="AQ2938">
        <v>221800000</v>
      </c>
      <c r="AS2938">
        <v>79500000</v>
      </c>
      <c r="AU2938">
        <v>-168100000</v>
      </c>
      <c r="AV2938">
        <v>244000000</v>
      </c>
      <c r="AW2938">
        <v>36400000</v>
      </c>
      <c r="AX2938">
        <v>37500000</v>
      </c>
      <c r="AY2938">
        <v>-2.95</v>
      </c>
      <c r="AZ2938">
        <v>190750000</v>
      </c>
      <c r="BB2938">
        <v>-155200000</v>
      </c>
      <c r="BC2938">
        <v>-155200000</v>
      </c>
      <c r="BN2938">
        <v>0.66239836408783304</v>
      </c>
      <c r="BO2938">
        <v>-12.416</v>
      </c>
      <c r="BP2938">
        <v>0.88447301772842402</v>
      </c>
      <c r="BQ2938">
        <v>1.40229885057471</v>
      </c>
      <c r="BR2938">
        <v>-8.3760362711864396</v>
      </c>
      <c r="BS2938">
        <v>-0.270139968895801</v>
      </c>
      <c r="BT2938">
        <v>1473129.13308334</v>
      </c>
      <c r="BU2938">
        <v>-1.13363072550544E-7</v>
      </c>
    </row>
    <row r="2939" spans="3:73" x14ac:dyDescent="0.3">
      <c r="C2939">
        <v>66382</v>
      </c>
      <c r="D2939" t="s">
        <v>3922</v>
      </c>
      <c r="E2939" t="s">
        <v>1534</v>
      </c>
      <c r="F2939" t="s">
        <v>3614</v>
      </c>
      <c r="G2939" t="s">
        <v>3923</v>
      </c>
      <c r="H2939" t="s">
        <v>3924</v>
      </c>
      <c r="I2939" t="s">
        <v>3925</v>
      </c>
      <c r="J2939">
        <v>2019</v>
      </c>
      <c r="K2939" t="s">
        <v>4062</v>
      </c>
      <c r="L2939">
        <v>34.788179</v>
      </c>
      <c r="M2939">
        <v>1569300000</v>
      </c>
      <c r="N2939">
        <v>661300000</v>
      </c>
      <c r="O2939">
        <v>159200000</v>
      </c>
      <c r="P2939">
        <v>218000000</v>
      </c>
      <c r="Q2939">
        <v>184200000</v>
      </c>
      <c r="R2939">
        <v>474300000</v>
      </c>
      <c r="S2939">
        <v>348600000</v>
      </c>
      <c r="U2939">
        <v>303800000</v>
      </c>
      <c r="V2939">
        <v>829500000</v>
      </c>
      <c r="W2939">
        <v>446100000</v>
      </c>
      <c r="X2939">
        <v>177700000</v>
      </c>
      <c r="AA2939">
        <v>281900000</v>
      </c>
      <c r="AB2939">
        <v>719200000</v>
      </c>
      <c r="AD2939">
        <v>712700000</v>
      </c>
      <c r="AE2939">
        <v>11700000</v>
      </c>
      <c r="AF2939">
        <v>58794148</v>
      </c>
      <c r="AG2939">
        <v>248200000</v>
      </c>
      <c r="AJ2939">
        <v>203500000</v>
      </c>
      <c r="AK2939">
        <v>58800000</v>
      </c>
      <c r="AL2939">
        <v>726400000</v>
      </c>
      <c r="AM2939">
        <v>39600000</v>
      </c>
      <c r="AN2939">
        <v>46200000</v>
      </c>
      <c r="AO2939">
        <v>12100000</v>
      </c>
      <c r="AQ2939">
        <v>216400000</v>
      </c>
      <c r="AS2939">
        <v>72100000</v>
      </c>
      <c r="AU2939">
        <v>-165000000</v>
      </c>
      <c r="AV2939">
        <v>-91900000</v>
      </c>
      <c r="AW2939">
        <v>45600000</v>
      </c>
      <c r="AX2939">
        <v>46600000</v>
      </c>
      <c r="AY2939">
        <v>0.78</v>
      </c>
      <c r="AZ2939">
        <v>173300000</v>
      </c>
      <c r="BB2939">
        <v>97900000</v>
      </c>
      <c r="BC2939">
        <v>97900000</v>
      </c>
      <c r="BN2939">
        <v>0.52857962148728699</v>
      </c>
      <c r="BO2939">
        <v>8.0909090909090899</v>
      </c>
      <c r="BP2939">
        <v>0.35687065680340702</v>
      </c>
      <c r="BQ2939">
        <v>1.06949114548308</v>
      </c>
      <c r="BR2939">
        <v>44.600229487179497</v>
      </c>
      <c r="BS2939">
        <v>6.4238042269188E-2</v>
      </c>
      <c r="BT2939">
        <v>1310790.08188385</v>
      </c>
      <c r="BU2939">
        <v>3.7729115155728602E-8</v>
      </c>
    </row>
    <row r="2940" spans="3:73" x14ac:dyDescent="0.3">
      <c r="C2940">
        <v>66382</v>
      </c>
      <c r="D2940" t="s">
        <v>3922</v>
      </c>
      <c r="E2940" t="s">
        <v>1534</v>
      </c>
      <c r="F2940" t="s">
        <v>3614</v>
      </c>
      <c r="G2940" t="s">
        <v>3923</v>
      </c>
      <c r="H2940" t="s">
        <v>3924</v>
      </c>
      <c r="I2940" t="s">
        <v>3925</v>
      </c>
      <c r="J2940">
        <v>2018</v>
      </c>
      <c r="K2940" t="s">
        <v>4062</v>
      </c>
      <c r="L2940">
        <v>28.895902</v>
      </c>
      <c r="M2940">
        <v>1479500000</v>
      </c>
      <c r="N2940">
        <v>645400000</v>
      </c>
      <c r="O2940">
        <v>203900000</v>
      </c>
      <c r="P2940">
        <v>219300000</v>
      </c>
      <c r="Q2940">
        <v>162400000</v>
      </c>
      <c r="R2940">
        <v>399800000</v>
      </c>
      <c r="S2940">
        <v>331400000</v>
      </c>
      <c r="U2940">
        <v>304100000</v>
      </c>
      <c r="V2940">
        <v>784200000</v>
      </c>
      <c r="W2940">
        <v>413800000</v>
      </c>
      <c r="X2940">
        <v>171400000</v>
      </c>
      <c r="AA2940">
        <v>275000000</v>
      </c>
      <c r="AB2940">
        <v>664600000</v>
      </c>
      <c r="AD2940">
        <v>598300000</v>
      </c>
      <c r="AE2940">
        <v>11700000</v>
      </c>
      <c r="AF2940">
        <v>59230974</v>
      </c>
      <c r="AG2940">
        <v>228300000</v>
      </c>
      <c r="AJ2940">
        <v>177500000</v>
      </c>
      <c r="AK2940">
        <v>57100000</v>
      </c>
      <c r="AL2940">
        <v>695500000</v>
      </c>
      <c r="AM2940">
        <v>42400000</v>
      </c>
      <c r="AN2940">
        <v>31800000</v>
      </c>
      <c r="AO2940">
        <v>13500000</v>
      </c>
      <c r="AQ2940">
        <v>166500000</v>
      </c>
      <c r="AS2940">
        <v>66900000</v>
      </c>
      <c r="AU2940">
        <v>-62700000</v>
      </c>
      <c r="AV2940">
        <v>2500000</v>
      </c>
      <c r="AW2940">
        <v>42400000</v>
      </c>
      <c r="AY2940">
        <v>0.53</v>
      </c>
      <c r="AZ2940">
        <v>157400000</v>
      </c>
      <c r="BB2940">
        <v>87700000</v>
      </c>
      <c r="BC2940">
        <v>87700000</v>
      </c>
      <c r="BN2940">
        <v>0.53004393376140602</v>
      </c>
      <c r="BO2940">
        <v>6.4962962962962996</v>
      </c>
      <c r="BP2940">
        <v>0.49275012083131903</v>
      </c>
      <c r="BQ2940">
        <v>1.1672305461575601</v>
      </c>
      <c r="BR2940">
        <v>54.520569811320797</v>
      </c>
      <c r="BS2940">
        <v>4.7848329822449603E-2</v>
      </c>
      <c r="BT2940">
        <v>1467336.0949244599</v>
      </c>
      <c r="BU2940">
        <v>2.30436774902197E-8</v>
      </c>
    </row>
    <row r="2941" spans="3:73" x14ac:dyDescent="0.3">
      <c r="C2941">
        <v>66382</v>
      </c>
      <c r="D2941" t="s">
        <v>3922</v>
      </c>
      <c r="E2941" t="s">
        <v>1534</v>
      </c>
      <c r="F2941" t="s">
        <v>3614</v>
      </c>
      <c r="G2941" t="s">
        <v>3923</v>
      </c>
      <c r="H2941" t="s">
        <v>3924</v>
      </c>
      <c r="I2941" t="s">
        <v>3925</v>
      </c>
      <c r="J2941">
        <v>2017</v>
      </c>
      <c r="K2941" t="s">
        <v>4062</v>
      </c>
      <c r="L2941">
        <v>26.354158000000002</v>
      </c>
      <c r="M2941">
        <v>1306300000</v>
      </c>
      <c r="N2941">
        <v>491900000</v>
      </c>
      <c r="O2941">
        <v>96200000</v>
      </c>
      <c r="P2941">
        <v>186600000</v>
      </c>
      <c r="Q2941">
        <v>152400000</v>
      </c>
      <c r="R2941">
        <v>373900000</v>
      </c>
      <c r="S2941">
        <v>314600000</v>
      </c>
      <c r="U2941">
        <v>304500000</v>
      </c>
      <c r="V2941">
        <v>694000000</v>
      </c>
      <c r="W2941">
        <v>385700000</v>
      </c>
      <c r="X2941">
        <v>148400000</v>
      </c>
      <c r="AA2941">
        <v>199900000</v>
      </c>
      <c r="AB2941">
        <v>587500000</v>
      </c>
      <c r="AD2941">
        <v>519500000</v>
      </c>
      <c r="AE2941">
        <v>11900000</v>
      </c>
      <c r="AF2941">
        <v>59715824</v>
      </c>
      <c r="AG2941">
        <v>220900000</v>
      </c>
      <c r="AJ2941">
        <v>190800000</v>
      </c>
      <c r="AK2941">
        <v>58600000</v>
      </c>
      <c r="AL2941">
        <v>673400000</v>
      </c>
      <c r="AM2941">
        <v>55100000</v>
      </c>
      <c r="AN2941">
        <v>33400000</v>
      </c>
      <c r="AO2941">
        <v>15200000</v>
      </c>
      <c r="AQ2941">
        <v>202100000</v>
      </c>
      <c r="AS2941">
        <v>58900000</v>
      </c>
      <c r="AU2941">
        <v>-116300000</v>
      </c>
      <c r="AV2941">
        <v>-74600000</v>
      </c>
      <c r="AW2941">
        <v>39400000</v>
      </c>
      <c r="AY2941">
        <v>0.56000000000000005</v>
      </c>
      <c r="BB2941">
        <v>103700000</v>
      </c>
      <c r="BC2941">
        <v>103700000</v>
      </c>
      <c r="BN2941">
        <v>0.53127153027635299</v>
      </c>
      <c r="BO2941">
        <v>6.8223684210526301</v>
      </c>
      <c r="BP2941">
        <v>0.24941664506092801</v>
      </c>
      <c r="BQ2941">
        <v>0.88021778584391996</v>
      </c>
      <c r="BR2941">
        <v>47.0609964285714</v>
      </c>
      <c r="BS2941">
        <v>5.6851063829787198E-2</v>
      </c>
      <c r="BT2941">
        <v>1495020.25448887</v>
      </c>
      <c r="BU2941">
        <v>2.5120559114893599E-8</v>
      </c>
    </row>
    <row r="2942" spans="3:73" x14ac:dyDescent="0.3">
      <c r="C2942">
        <v>715787</v>
      </c>
      <c r="D2942" t="s">
        <v>4013</v>
      </c>
      <c r="E2942" t="s">
        <v>2040</v>
      </c>
      <c r="F2942" t="s">
        <v>3614</v>
      </c>
      <c r="G2942" t="s">
        <v>4014</v>
      </c>
      <c r="H2942" t="s">
        <v>4015</v>
      </c>
      <c r="I2942" t="s">
        <v>4016</v>
      </c>
      <c r="J2942">
        <v>2026</v>
      </c>
      <c r="K2942" t="s">
        <v>4062</v>
      </c>
      <c r="L2942">
        <v>28.314032000000001</v>
      </c>
    </row>
    <row r="2943" spans="3:73" x14ac:dyDescent="0.3">
      <c r="C2943">
        <v>715787</v>
      </c>
      <c r="D2943" t="s">
        <v>4013</v>
      </c>
      <c r="E2943" t="s">
        <v>2040</v>
      </c>
      <c r="F2943" t="s">
        <v>3614</v>
      </c>
      <c r="G2943" t="s">
        <v>4014</v>
      </c>
      <c r="H2943" t="s">
        <v>4015</v>
      </c>
      <c r="I2943" t="s">
        <v>4016</v>
      </c>
      <c r="J2943">
        <v>2025</v>
      </c>
      <c r="K2943" t="s">
        <v>4062</v>
      </c>
      <c r="L2943">
        <v>23.229966999999998</v>
      </c>
      <c r="M2943">
        <v>1206522000</v>
      </c>
      <c r="N2943">
        <v>554842000</v>
      </c>
      <c r="O2943">
        <v>71323000</v>
      </c>
      <c r="P2943">
        <v>174457000</v>
      </c>
      <c r="Q2943">
        <v>275014000</v>
      </c>
      <c r="T2943">
        <v>50885000</v>
      </c>
      <c r="U2943">
        <v>112127000</v>
      </c>
      <c r="V2943">
        <v>565848000</v>
      </c>
      <c r="W2943">
        <v>237064000</v>
      </c>
      <c r="X2943">
        <v>64768000</v>
      </c>
      <c r="AA2943">
        <v>181579000</v>
      </c>
      <c r="AB2943">
        <v>640674000</v>
      </c>
      <c r="AD2943">
        <v>517980000</v>
      </c>
      <c r="AE2943">
        <v>5789000</v>
      </c>
      <c r="AF2943">
        <v>57891000</v>
      </c>
      <c r="AG2943">
        <v>537380000</v>
      </c>
      <c r="AJ2943">
        <v>163995000</v>
      </c>
      <c r="AK2943">
        <v>16100000</v>
      </c>
      <c r="AM2943">
        <v>20753000</v>
      </c>
      <c r="AN2943">
        <v>116098000</v>
      </c>
      <c r="AO2943">
        <v>19546000</v>
      </c>
      <c r="AQ2943">
        <v>167906000</v>
      </c>
      <c r="AS2943">
        <v>38916000</v>
      </c>
      <c r="AU2943">
        <v>-46192000</v>
      </c>
      <c r="AV2943">
        <v>-159292000</v>
      </c>
      <c r="AW2943">
        <v>3559000</v>
      </c>
      <c r="AX2943">
        <v>3559000</v>
      </c>
      <c r="AY2943">
        <v>1.99</v>
      </c>
      <c r="AZ2943">
        <v>267797500</v>
      </c>
      <c r="BB2943">
        <v>156397000</v>
      </c>
      <c r="BC2943">
        <v>156397000</v>
      </c>
      <c r="BN2943">
        <v>0.46899103373166801</v>
      </c>
      <c r="BO2943">
        <v>8.0014836795252204</v>
      </c>
      <c r="BP2943">
        <v>0.300859683461006</v>
      </c>
      <c r="BQ2943">
        <v>1.18039010562549</v>
      </c>
      <c r="BR2943">
        <v>11.6733502512563</v>
      </c>
      <c r="BS2943">
        <v>0.181212285811505</v>
      </c>
      <c r="BT2943">
        <v>153207.277479129</v>
      </c>
      <c r="BU2943">
        <v>7.2154690731947905E-8</v>
      </c>
    </row>
    <row r="2944" spans="3:73" x14ac:dyDescent="0.3">
      <c r="C2944">
        <v>715787</v>
      </c>
      <c r="D2944" t="s">
        <v>4013</v>
      </c>
      <c r="E2944" t="s">
        <v>2040</v>
      </c>
      <c r="F2944" t="s">
        <v>3614</v>
      </c>
      <c r="G2944" t="s">
        <v>4014</v>
      </c>
      <c r="H2944" t="s">
        <v>4015</v>
      </c>
      <c r="I2944" t="s">
        <v>4016</v>
      </c>
      <c r="J2944">
        <v>2024</v>
      </c>
      <c r="K2944" t="s">
        <v>4062</v>
      </c>
      <c r="L2944">
        <v>18.095054999999999</v>
      </c>
      <c r="M2944">
        <v>1170816000</v>
      </c>
      <c r="N2944">
        <v>564297000</v>
      </c>
      <c r="O2944">
        <v>99226000</v>
      </c>
      <c r="P2944">
        <v>171135000</v>
      </c>
      <c r="Q2944">
        <v>260581000</v>
      </c>
      <c r="T2944">
        <v>48273000</v>
      </c>
      <c r="U2944">
        <v>99887000</v>
      </c>
      <c r="V2944">
        <v>681668000</v>
      </c>
      <c r="W2944">
        <v>216717000</v>
      </c>
      <c r="X2944">
        <v>68943000</v>
      </c>
      <c r="AA2944">
        <v>302757000</v>
      </c>
      <c r="AB2944">
        <v>489148000</v>
      </c>
      <c r="AD2944">
        <v>405441000</v>
      </c>
      <c r="AE2944">
        <v>5830000</v>
      </c>
      <c r="AF2944">
        <v>58304000</v>
      </c>
      <c r="AG2944">
        <v>482948000</v>
      </c>
      <c r="AJ2944">
        <v>134406000</v>
      </c>
      <c r="AK2944">
        <v>15100000</v>
      </c>
      <c r="AM2944">
        <v>26608000</v>
      </c>
      <c r="AN2944">
        <v>86946000</v>
      </c>
      <c r="AO2944">
        <v>23205000</v>
      </c>
      <c r="AQ2944">
        <v>148430000</v>
      </c>
      <c r="AS2944">
        <v>39333000</v>
      </c>
      <c r="AU2944">
        <v>-30374000</v>
      </c>
      <c r="AV2944">
        <v>-125234000</v>
      </c>
      <c r="AW2944">
        <v>2338000</v>
      </c>
      <c r="AX2944">
        <v>2338000</v>
      </c>
      <c r="AY2944">
        <v>1.49</v>
      </c>
      <c r="AZ2944">
        <v>269830000</v>
      </c>
      <c r="BB2944">
        <v>136759000</v>
      </c>
      <c r="BC2944">
        <v>136759000</v>
      </c>
      <c r="BN2944">
        <v>0.58221616376954199</v>
      </c>
      <c r="BO2944">
        <v>5.8935143288084504</v>
      </c>
      <c r="BP2944">
        <v>0.45785978949505601</v>
      </c>
      <c r="BQ2944">
        <v>1.4014405884171499</v>
      </c>
      <c r="BR2944">
        <v>12.1443322147651</v>
      </c>
      <c r="BS2944">
        <v>0.17774988347085099</v>
      </c>
      <c r="BT2944">
        <v>129206.570524378</v>
      </c>
      <c r="BU2944">
        <v>5.5119579247998602E-8</v>
      </c>
    </row>
    <row r="2945" spans="3:73" x14ac:dyDescent="0.3">
      <c r="C2945">
        <v>715787</v>
      </c>
      <c r="D2945" t="s">
        <v>4013</v>
      </c>
      <c r="E2945" t="s">
        <v>2040</v>
      </c>
      <c r="F2945" t="s">
        <v>3614</v>
      </c>
      <c r="G2945" t="s">
        <v>4014</v>
      </c>
      <c r="H2945" t="s">
        <v>4015</v>
      </c>
      <c r="I2945" t="s">
        <v>4016</v>
      </c>
      <c r="J2945">
        <v>2023</v>
      </c>
      <c r="K2945" t="s">
        <v>4062</v>
      </c>
      <c r="L2945">
        <v>9.0327120000000001</v>
      </c>
      <c r="M2945">
        <v>1230095000</v>
      </c>
      <c r="N2945">
        <v>583858000</v>
      </c>
      <c r="O2945">
        <v>110498000</v>
      </c>
      <c r="P2945">
        <v>163386000</v>
      </c>
      <c r="Q2945">
        <v>279079000</v>
      </c>
      <c r="T2945">
        <v>56255000</v>
      </c>
      <c r="U2945">
        <v>105448000</v>
      </c>
      <c r="V2945">
        <v>804148000</v>
      </c>
      <c r="W2945">
        <v>214721000</v>
      </c>
      <c r="X2945">
        <v>62912000</v>
      </c>
      <c r="AA2945">
        <v>417213000</v>
      </c>
      <c r="AB2945">
        <v>425947000</v>
      </c>
      <c r="AD2945">
        <v>320833000</v>
      </c>
      <c r="AE2945">
        <v>5811000</v>
      </c>
      <c r="AF2945">
        <v>58112000</v>
      </c>
      <c r="AG2945">
        <v>441069000</v>
      </c>
      <c r="AJ2945">
        <v>104522000</v>
      </c>
      <c r="AK2945">
        <v>17000000</v>
      </c>
      <c r="AM2945">
        <v>19137000</v>
      </c>
      <c r="AN2945">
        <v>44517000</v>
      </c>
      <c r="AO2945">
        <v>31787000</v>
      </c>
      <c r="AQ2945">
        <v>142034000</v>
      </c>
      <c r="AS2945">
        <v>40774000</v>
      </c>
      <c r="AU2945">
        <v>-19514000</v>
      </c>
      <c r="AV2945">
        <v>-111564000</v>
      </c>
      <c r="AW2945">
        <v>2323000</v>
      </c>
      <c r="AX2945">
        <v>2323000</v>
      </c>
      <c r="AY2945">
        <v>0.77</v>
      </c>
      <c r="AZ2945">
        <v>292703000</v>
      </c>
      <c r="BB2945">
        <v>95441000</v>
      </c>
      <c r="BC2945">
        <v>95441000</v>
      </c>
      <c r="BN2945">
        <v>0.65372837057300404</v>
      </c>
      <c r="BO2945">
        <v>3.00251675213137</v>
      </c>
      <c r="BP2945">
        <v>0.514611984854765</v>
      </c>
      <c r="BQ2945">
        <v>1.4194186875061101</v>
      </c>
      <c r="BR2945">
        <v>11.730794805194799</v>
      </c>
      <c r="BS2945">
        <v>0.104513002791427</v>
      </c>
      <c r="BT2945">
        <v>257176.360765183</v>
      </c>
      <c r="BU2945">
        <v>1.63287644706971E-8</v>
      </c>
    </row>
    <row r="2946" spans="3:73" x14ac:dyDescent="0.3">
      <c r="C2946">
        <v>715787</v>
      </c>
      <c r="D2946" t="s">
        <v>4013</v>
      </c>
      <c r="E2946" t="s">
        <v>2040</v>
      </c>
      <c r="F2946" t="s">
        <v>3614</v>
      </c>
      <c r="G2946" t="s">
        <v>4014</v>
      </c>
      <c r="H2946" t="s">
        <v>4015</v>
      </c>
      <c r="I2946" t="s">
        <v>4016</v>
      </c>
      <c r="J2946">
        <v>2022</v>
      </c>
      <c r="K2946" t="s">
        <v>4062</v>
      </c>
      <c r="L2946">
        <v>12.081051</v>
      </c>
      <c r="M2946">
        <v>1266503000</v>
      </c>
      <c r="N2946">
        <v>617037000</v>
      </c>
      <c r="O2946">
        <v>97564000</v>
      </c>
      <c r="P2946">
        <v>182807000</v>
      </c>
      <c r="Q2946">
        <v>306327000</v>
      </c>
      <c r="T2946">
        <v>59778000</v>
      </c>
      <c r="U2946">
        <v>102417000</v>
      </c>
      <c r="V2946">
        <v>904966000</v>
      </c>
      <c r="W2946">
        <v>220470000</v>
      </c>
      <c r="X2946">
        <v>78264000</v>
      </c>
      <c r="AA2946">
        <v>520214000</v>
      </c>
      <c r="AB2946">
        <v>361537000</v>
      </c>
      <c r="AD2946">
        <v>278639000</v>
      </c>
      <c r="AE2946">
        <v>5811000</v>
      </c>
      <c r="AF2946">
        <v>58106000</v>
      </c>
      <c r="AG2946">
        <v>437733000</v>
      </c>
      <c r="AJ2946">
        <v>75398000</v>
      </c>
      <c r="AK2946">
        <v>19100000</v>
      </c>
      <c r="AM2946">
        <v>22357000</v>
      </c>
      <c r="AN2946">
        <v>19560000</v>
      </c>
      <c r="AO2946">
        <v>29929000</v>
      </c>
      <c r="AQ2946">
        <v>43061000</v>
      </c>
      <c r="AS2946">
        <v>40337000</v>
      </c>
      <c r="AU2946">
        <v>-18437000</v>
      </c>
      <c r="AV2946">
        <v>-19490000</v>
      </c>
      <c r="AW2946">
        <v>2355000</v>
      </c>
      <c r="AY2946">
        <v>0.33</v>
      </c>
      <c r="AZ2946">
        <v>285709500</v>
      </c>
      <c r="BB2946">
        <v>71846000</v>
      </c>
      <c r="BC2946">
        <v>71846000</v>
      </c>
      <c r="BN2946">
        <v>0.71453916808724505</v>
      </c>
      <c r="BO2946">
        <v>2.4005479635136502</v>
      </c>
      <c r="BP2946">
        <v>0.44252732798113098</v>
      </c>
      <c r="BQ2946">
        <v>1.40930738876038</v>
      </c>
      <c r="BR2946">
        <v>36.609245454545501</v>
      </c>
      <c r="BS2946">
        <v>5.41023463711875E-2</v>
      </c>
      <c r="BT2946">
        <v>194933.37127705201</v>
      </c>
      <c r="BU2946">
        <v>1.10272166610886E-8</v>
      </c>
    </row>
    <row r="2947" spans="3:73" x14ac:dyDescent="0.3">
      <c r="C2947">
        <v>715787</v>
      </c>
      <c r="D2947" t="s">
        <v>4013</v>
      </c>
      <c r="E2947" t="s">
        <v>2040</v>
      </c>
      <c r="F2947" t="s">
        <v>3614</v>
      </c>
      <c r="G2947" t="s">
        <v>4014</v>
      </c>
      <c r="H2947" t="s">
        <v>4015</v>
      </c>
      <c r="I2947" t="s">
        <v>4016</v>
      </c>
      <c r="J2947">
        <v>2021</v>
      </c>
      <c r="K2947" t="s">
        <v>4062</v>
      </c>
      <c r="L2947">
        <v>13.814238</v>
      </c>
      <c r="M2947">
        <v>1330057000</v>
      </c>
      <c r="N2947">
        <v>572340000</v>
      </c>
      <c r="O2947">
        <v>97252000</v>
      </c>
      <c r="P2947">
        <v>171676000</v>
      </c>
      <c r="Q2947">
        <v>265092000</v>
      </c>
      <c r="U2947">
        <v>147025000</v>
      </c>
      <c r="V2947">
        <v>966659000</v>
      </c>
      <c r="W2947">
        <v>261812000</v>
      </c>
      <c r="X2947">
        <v>85924000</v>
      </c>
      <c r="AA2947">
        <v>518058000</v>
      </c>
      <c r="AB2947">
        <v>363398000</v>
      </c>
      <c r="AD2947">
        <v>261434000</v>
      </c>
      <c r="AE2947">
        <v>5905000</v>
      </c>
      <c r="AF2947">
        <v>59055000</v>
      </c>
      <c r="AG2947">
        <v>432733000</v>
      </c>
      <c r="AJ2947">
        <v>104797000</v>
      </c>
      <c r="AK2947">
        <v>19300000</v>
      </c>
      <c r="AM2947">
        <v>17399000</v>
      </c>
      <c r="AN2947">
        <v>55234000</v>
      </c>
      <c r="AO2947">
        <v>29681000</v>
      </c>
      <c r="AQ2947">
        <v>86689000</v>
      </c>
      <c r="AS2947">
        <v>46345000</v>
      </c>
      <c r="AU2947">
        <v>-28071000</v>
      </c>
      <c r="AV2947">
        <v>-60858000</v>
      </c>
      <c r="AW2947">
        <v>2362000</v>
      </c>
      <c r="AY2947">
        <v>0.94</v>
      </c>
      <c r="AZ2947">
        <v>246908500</v>
      </c>
      <c r="BB2947">
        <v>102314000</v>
      </c>
      <c r="BC2947">
        <v>102314000</v>
      </c>
      <c r="BN2947">
        <v>0.72678013047561096</v>
      </c>
      <c r="BO2947">
        <v>3.4471210538728498</v>
      </c>
      <c r="BP2947">
        <v>0.37145738163262199</v>
      </c>
      <c r="BQ2947">
        <v>1.1735443753533099</v>
      </c>
      <c r="BR2947">
        <v>14.695997872340399</v>
      </c>
      <c r="BS2947">
        <v>0.151993131497697</v>
      </c>
      <c r="BT2947">
        <v>170983.01042735801</v>
      </c>
      <c r="BU2947">
        <v>3.5733228361190803E-8</v>
      </c>
    </row>
    <row r="2948" spans="3:73" x14ac:dyDescent="0.3">
      <c r="C2948">
        <v>715787</v>
      </c>
      <c r="D2948" t="s">
        <v>4013</v>
      </c>
      <c r="E2948" t="s">
        <v>2040</v>
      </c>
      <c r="F2948" t="s">
        <v>3614</v>
      </c>
      <c r="G2948" t="s">
        <v>4014</v>
      </c>
      <c r="H2948" t="s">
        <v>4015</v>
      </c>
      <c r="I2948" t="s">
        <v>4016</v>
      </c>
      <c r="J2948">
        <v>2020</v>
      </c>
      <c r="K2948" t="s">
        <v>4062</v>
      </c>
      <c r="L2948">
        <v>8.5691500000000005</v>
      </c>
      <c r="M2948">
        <v>1306011000</v>
      </c>
      <c r="N2948">
        <v>495394000</v>
      </c>
      <c r="O2948">
        <v>103053000</v>
      </c>
      <c r="P2948">
        <v>139869000</v>
      </c>
      <c r="Q2948">
        <v>228725000</v>
      </c>
      <c r="U2948">
        <v>165777000</v>
      </c>
      <c r="V2948">
        <v>979473000</v>
      </c>
      <c r="W2948">
        <v>193300000</v>
      </c>
      <c r="X2948">
        <v>58687000</v>
      </c>
      <c r="AA2948">
        <v>576570000</v>
      </c>
      <c r="AB2948">
        <v>326538000</v>
      </c>
      <c r="AD2948">
        <v>208562000</v>
      </c>
      <c r="AE2948">
        <v>5865000</v>
      </c>
      <c r="AF2948">
        <v>58664000</v>
      </c>
      <c r="AG2948">
        <v>96807000</v>
      </c>
      <c r="AJ2948">
        <v>-39287000</v>
      </c>
      <c r="AK2948">
        <v>18600000</v>
      </c>
      <c r="AM2948">
        <v>-7491000</v>
      </c>
      <c r="AN2948">
        <v>19616000</v>
      </c>
      <c r="AO2948">
        <v>29244000</v>
      </c>
      <c r="AQ2948">
        <v>119070000</v>
      </c>
      <c r="AS2948">
        <v>45920000</v>
      </c>
      <c r="AU2948">
        <v>-61689000</v>
      </c>
      <c r="AV2948">
        <v>-42715000</v>
      </c>
      <c r="AW2948">
        <v>5565000</v>
      </c>
      <c r="AY2948">
        <v>0.33</v>
      </c>
      <c r="AZ2948">
        <v>241154500</v>
      </c>
      <c r="BB2948">
        <v>41369000</v>
      </c>
      <c r="BC2948">
        <v>41369000</v>
      </c>
      <c r="BN2948">
        <v>0.749973009415694</v>
      </c>
      <c r="BO2948">
        <v>1.4146149637532499</v>
      </c>
      <c r="BP2948">
        <v>0.53312467666839103</v>
      </c>
      <c r="BQ2948">
        <v>1.3795602690119</v>
      </c>
      <c r="BR2948">
        <v>25.967121212121199</v>
      </c>
      <c r="BS2948">
        <v>6.0072640856500603E-2</v>
      </c>
      <c r="BT2948">
        <v>649422.63818465103</v>
      </c>
      <c r="BU2948">
        <v>8.6600012862208997E-9</v>
      </c>
    </row>
    <row r="2949" spans="3:73" x14ac:dyDescent="0.3">
      <c r="C2949">
        <v>715787</v>
      </c>
      <c r="D2949" t="s">
        <v>4013</v>
      </c>
      <c r="E2949" t="s">
        <v>2040</v>
      </c>
      <c r="F2949" t="s">
        <v>3614</v>
      </c>
      <c r="G2949" t="s">
        <v>4014</v>
      </c>
      <c r="H2949" t="s">
        <v>4015</v>
      </c>
      <c r="I2949" t="s">
        <v>4016</v>
      </c>
      <c r="J2949">
        <v>2019</v>
      </c>
      <c r="K2949" t="s">
        <v>4062</v>
      </c>
      <c r="L2949">
        <v>14.686562</v>
      </c>
      <c r="M2949">
        <v>1423049000</v>
      </c>
      <c r="N2949">
        <v>548135000</v>
      </c>
      <c r="O2949">
        <v>81301000</v>
      </c>
      <c r="P2949">
        <v>177482000</v>
      </c>
      <c r="Q2949">
        <v>253584000</v>
      </c>
      <c r="S2949">
        <v>292888000</v>
      </c>
      <c r="U2949">
        <v>257439000</v>
      </c>
      <c r="V2949">
        <v>1054847000</v>
      </c>
      <c r="W2949">
        <v>263275000</v>
      </c>
      <c r="X2949">
        <v>75687000</v>
      </c>
      <c r="AA2949">
        <v>602516000</v>
      </c>
      <c r="AB2949">
        <v>368202000</v>
      </c>
      <c r="AD2949">
        <v>286056000</v>
      </c>
      <c r="AE2949">
        <v>5842000</v>
      </c>
      <c r="AG2949">
        <v>135704000</v>
      </c>
      <c r="AJ2949">
        <v>130903000</v>
      </c>
      <c r="AK2949">
        <v>17800000</v>
      </c>
      <c r="AM2949">
        <v>22616000</v>
      </c>
      <c r="AN2949">
        <v>16432000</v>
      </c>
      <c r="AO2949">
        <v>25656000</v>
      </c>
      <c r="AQ2949">
        <v>141768000</v>
      </c>
      <c r="AS2949">
        <v>44932000</v>
      </c>
      <c r="AU2949">
        <v>-74222000</v>
      </c>
      <c r="AV2949">
        <v>-66677000</v>
      </c>
      <c r="AW2949">
        <v>15358000</v>
      </c>
      <c r="AY2949">
        <v>0.28000000000000003</v>
      </c>
      <c r="AZ2949">
        <v>256120500</v>
      </c>
      <c r="BB2949">
        <v>64704000</v>
      </c>
      <c r="BC2949">
        <v>64704000</v>
      </c>
      <c r="BN2949">
        <v>0.74125838252934395</v>
      </c>
      <c r="BO2949">
        <v>2.5219831618334898</v>
      </c>
      <c r="BP2949">
        <v>0.308806381160384</v>
      </c>
      <c r="BQ2949">
        <v>1.11879593580857</v>
      </c>
      <c r="BR2949">
        <v>52.452007142857099</v>
      </c>
      <c r="BS2949">
        <v>4.4627677198928899E-2</v>
      </c>
      <c r="BT2949">
        <v>1045717.8473764</v>
      </c>
      <c r="BU2949">
        <v>1.11684275479221E-8</v>
      </c>
    </row>
    <row r="2950" spans="3:73" x14ac:dyDescent="0.3">
      <c r="C2950">
        <v>715787</v>
      </c>
      <c r="D2950" t="s">
        <v>4013</v>
      </c>
      <c r="E2950" t="s">
        <v>2040</v>
      </c>
      <c r="F2950" t="s">
        <v>3614</v>
      </c>
      <c r="G2950" t="s">
        <v>4014</v>
      </c>
      <c r="H2950" t="s">
        <v>4015</v>
      </c>
      <c r="I2950" t="s">
        <v>4016</v>
      </c>
      <c r="J2950">
        <v>2018</v>
      </c>
      <c r="K2950" t="s">
        <v>4062</v>
      </c>
      <c r="L2950">
        <v>20.693650000000002</v>
      </c>
      <c r="M2950">
        <v>1284644000</v>
      </c>
      <c r="N2950">
        <v>558879000</v>
      </c>
      <c r="O2950">
        <v>80989000</v>
      </c>
      <c r="P2950">
        <v>179004000</v>
      </c>
      <c r="Q2950">
        <v>258657000</v>
      </c>
      <c r="S2950">
        <v>292888000</v>
      </c>
      <c r="U2950">
        <v>245815000</v>
      </c>
      <c r="V2950">
        <v>929981000</v>
      </c>
      <c r="W2950">
        <v>223587000</v>
      </c>
      <c r="X2950">
        <v>66301000</v>
      </c>
      <c r="AA2950">
        <v>618581000</v>
      </c>
      <c r="AB2950">
        <v>354663000</v>
      </c>
      <c r="AD2950">
        <v>222214000</v>
      </c>
      <c r="AE2950">
        <v>5951000</v>
      </c>
      <c r="AG2950">
        <v>121682000</v>
      </c>
      <c r="AJ2950">
        <v>76379000</v>
      </c>
      <c r="AK2950">
        <v>16400000</v>
      </c>
      <c r="AM2950">
        <v>4738000</v>
      </c>
      <c r="AN2950">
        <v>6395000</v>
      </c>
      <c r="AO2950">
        <v>15436000</v>
      </c>
      <c r="AQ2950">
        <v>91767000</v>
      </c>
      <c r="AS2950">
        <v>39084000</v>
      </c>
      <c r="AU2950">
        <v>-455685000</v>
      </c>
      <c r="AV2950">
        <v>361526000</v>
      </c>
      <c r="AW2950">
        <v>15471000</v>
      </c>
      <c r="AY2950">
        <v>0.11</v>
      </c>
      <c r="AZ2950">
        <v>218296000</v>
      </c>
      <c r="BB2950">
        <v>26569000</v>
      </c>
      <c r="BC2950">
        <v>26569000</v>
      </c>
      <c r="BN2950">
        <v>0.72392117971982906</v>
      </c>
      <c r="BO2950">
        <v>1.7212360715211199</v>
      </c>
      <c r="BP2950">
        <v>0.36222588969841701</v>
      </c>
      <c r="BQ2950">
        <v>1.34275248560963</v>
      </c>
      <c r="BR2950">
        <v>188.124090909091</v>
      </c>
      <c r="BS2950">
        <v>1.8031201450390898E-2</v>
      </c>
      <c r="BT2950">
        <v>747620.64691342495</v>
      </c>
      <c r="BU2950">
        <v>6.4182096807391803E-9</v>
      </c>
    </row>
    <row r="2951" spans="3:73" x14ac:dyDescent="0.3">
      <c r="C2951">
        <v>715787</v>
      </c>
      <c r="D2951" t="s">
        <v>4013</v>
      </c>
      <c r="E2951" t="s">
        <v>2040</v>
      </c>
      <c r="F2951" t="s">
        <v>3614</v>
      </c>
      <c r="G2951" t="s">
        <v>4014</v>
      </c>
      <c r="H2951" t="s">
        <v>4015</v>
      </c>
      <c r="I2951" t="s">
        <v>4016</v>
      </c>
      <c r="J2951">
        <v>2017</v>
      </c>
      <c r="K2951" t="s">
        <v>4062</v>
      </c>
      <c r="L2951">
        <v>19.076407</v>
      </c>
      <c r="M2951">
        <v>800600000</v>
      </c>
      <c r="N2951">
        <v>430867000</v>
      </c>
      <c r="O2951">
        <v>87037000</v>
      </c>
      <c r="P2951">
        <v>142808000</v>
      </c>
      <c r="Q2951">
        <v>177935000</v>
      </c>
      <c r="S2951">
        <v>212645000</v>
      </c>
      <c r="U2951">
        <v>68754000</v>
      </c>
      <c r="V2951">
        <v>470509000</v>
      </c>
      <c r="W2951">
        <v>176646000</v>
      </c>
      <c r="X2951">
        <v>50672000</v>
      </c>
      <c r="AA2951">
        <v>229928000</v>
      </c>
      <c r="AB2951">
        <v>330091000</v>
      </c>
      <c r="AD2951">
        <v>187432000</v>
      </c>
      <c r="AE2951">
        <v>5981000</v>
      </c>
      <c r="AG2951">
        <v>101778000</v>
      </c>
      <c r="AJ2951">
        <v>109844000</v>
      </c>
      <c r="AK2951">
        <v>14000000</v>
      </c>
      <c r="AM2951">
        <v>47293000</v>
      </c>
      <c r="AN2951">
        <v>4322000</v>
      </c>
      <c r="AO2951">
        <v>7128000</v>
      </c>
      <c r="AQ2951">
        <v>103353000</v>
      </c>
      <c r="AS2951">
        <v>30261000</v>
      </c>
      <c r="AU2951">
        <v>-31088000</v>
      </c>
      <c r="AV2951">
        <v>-156983000</v>
      </c>
      <c r="AW2951">
        <v>15487000</v>
      </c>
      <c r="AY2951">
        <v>7.0000000000000007E-2</v>
      </c>
      <c r="BB2951">
        <v>58743000</v>
      </c>
      <c r="BC2951">
        <v>58743000</v>
      </c>
      <c r="BN2951">
        <v>0.58769547839120695</v>
      </c>
      <c r="BO2951">
        <v>8.2411616161616195</v>
      </c>
      <c r="BP2951">
        <v>0.49271990308300201</v>
      </c>
      <c r="BQ2951">
        <v>1.43185806641532</v>
      </c>
      <c r="BR2951">
        <v>272.52010000000001</v>
      </c>
      <c r="BS2951">
        <v>1.30933591040047E-2</v>
      </c>
      <c r="BT2951">
        <v>811840.51063704002</v>
      </c>
      <c r="BU2951">
        <v>4.0453950274318297E-9</v>
      </c>
    </row>
    <row r="2952" spans="3:73" x14ac:dyDescent="0.3">
      <c r="C2952">
        <v>751365</v>
      </c>
      <c r="D2952" t="s">
        <v>4038</v>
      </c>
      <c r="E2952" t="s">
        <v>2201</v>
      </c>
      <c r="F2952" t="s">
        <v>3614</v>
      </c>
      <c r="G2952" t="s">
        <v>4039</v>
      </c>
      <c r="H2952" t="s">
        <v>4040</v>
      </c>
      <c r="I2952" t="s">
        <v>4041</v>
      </c>
      <c r="J2952">
        <v>2026</v>
      </c>
      <c r="K2952" t="s">
        <v>4062</v>
      </c>
      <c r="L2952">
        <v>6.2070460000000001</v>
      </c>
      <c r="M2952">
        <v>174179000</v>
      </c>
      <c r="N2952">
        <v>98729000</v>
      </c>
      <c r="O2952">
        <v>14400000</v>
      </c>
      <c r="P2952">
        <v>13590000</v>
      </c>
      <c r="Q2952">
        <v>56735000</v>
      </c>
      <c r="S2952">
        <v>34578000</v>
      </c>
      <c r="W2952">
        <v>31982000</v>
      </c>
      <c r="X2952">
        <v>7393000</v>
      </c>
      <c r="AA2952">
        <v>3878000</v>
      </c>
      <c r="AB2952">
        <v>105931000</v>
      </c>
      <c r="AD2952">
        <v>-7875000</v>
      </c>
      <c r="AE2952">
        <v>157000</v>
      </c>
      <c r="AF2952">
        <v>15761141</v>
      </c>
      <c r="AG2952">
        <v>81239000</v>
      </c>
      <c r="AJ2952">
        <v>3659000</v>
      </c>
      <c r="AM2952">
        <v>895000</v>
      </c>
      <c r="AN2952">
        <v>2568000</v>
      </c>
      <c r="AO2952">
        <v>300000</v>
      </c>
      <c r="AQ2952">
        <v>-841000</v>
      </c>
      <c r="AS2952">
        <v>6140000</v>
      </c>
      <c r="AU2952">
        <v>-5735000</v>
      </c>
      <c r="AV2952">
        <v>-5854000</v>
      </c>
      <c r="AW2952">
        <v>1576000</v>
      </c>
      <c r="AY2952">
        <v>0.16</v>
      </c>
      <c r="AZ2952">
        <v>56191000</v>
      </c>
      <c r="BB2952">
        <v>3763000</v>
      </c>
      <c r="BC2952">
        <v>3763000</v>
      </c>
      <c r="BO2952">
        <v>12.543333333333299</v>
      </c>
      <c r="BP2952">
        <v>0.45025326746294803</v>
      </c>
      <c r="BQ2952">
        <v>1.31305109123882</v>
      </c>
      <c r="BR2952">
        <v>38.794037500000002</v>
      </c>
      <c r="BS2952">
        <v>2.4242195391339601E-2</v>
      </c>
      <c r="BT2952">
        <v>253904.997643001</v>
      </c>
      <c r="BU2952">
        <v>9.3752287809989497E-9</v>
      </c>
    </row>
    <row r="2953" spans="3:73" x14ac:dyDescent="0.3">
      <c r="C2953">
        <v>751365</v>
      </c>
      <c r="D2953" t="s">
        <v>4038</v>
      </c>
      <c r="E2953" t="s">
        <v>2201</v>
      </c>
      <c r="F2953" t="s">
        <v>3614</v>
      </c>
      <c r="G2953" t="s">
        <v>4039</v>
      </c>
      <c r="H2953" t="s">
        <v>4040</v>
      </c>
      <c r="I2953" t="s">
        <v>4041</v>
      </c>
      <c r="J2953">
        <v>2025</v>
      </c>
      <c r="K2953" t="s">
        <v>4062</v>
      </c>
      <c r="L2953">
        <v>8.6835159999999991</v>
      </c>
      <c r="M2953">
        <v>191946000</v>
      </c>
      <c r="N2953">
        <v>102173000</v>
      </c>
      <c r="P2953">
        <v>13004000</v>
      </c>
      <c r="Q2953">
        <v>55647000</v>
      </c>
      <c r="S2953">
        <v>36428000</v>
      </c>
      <c r="W2953">
        <v>34275000</v>
      </c>
      <c r="X2953">
        <v>11593000</v>
      </c>
      <c r="AA2953">
        <v>4136000</v>
      </c>
      <c r="AB2953">
        <v>109265000</v>
      </c>
      <c r="AD2953">
        <v>-8867000</v>
      </c>
      <c r="AE2953">
        <v>161000</v>
      </c>
      <c r="AF2953">
        <v>16087082</v>
      </c>
      <c r="AG2953">
        <v>114694000</v>
      </c>
      <c r="AJ2953">
        <v>27859000</v>
      </c>
      <c r="AM2953">
        <v>6780000</v>
      </c>
      <c r="AN2953">
        <v>21644000</v>
      </c>
      <c r="AO2953">
        <v>349000</v>
      </c>
      <c r="AQ2953">
        <v>33128000</v>
      </c>
      <c r="AS2953">
        <v>5690000</v>
      </c>
      <c r="AU2953">
        <v>-5563000</v>
      </c>
      <c r="AV2953">
        <v>-5984000</v>
      </c>
      <c r="AW2953">
        <v>1463000</v>
      </c>
      <c r="AY2953">
        <v>1.32</v>
      </c>
      <c r="AZ2953">
        <v>57009000</v>
      </c>
      <c r="BB2953">
        <v>28773000</v>
      </c>
      <c r="BC2953">
        <v>28773000</v>
      </c>
      <c r="BO2953">
        <v>82.444126074498598</v>
      </c>
      <c r="BQ2953">
        <v>1.3574325309992701</v>
      </c>
      <c r="BR2953">
        <v>6.57842121212121</v>
      </c>
      <c r="BS2953">
        <v>0.19808721914611299</v>
      </c>
      <c r="BT2953">
        <v>168480.140993579</v>
      </c>
      <c r="BU2953">
        <v>1.04903135679312E-7</v>
      </c>
    </row>
    <row r="2954" spans="3:73" x14ac:dyDescent="0.3">
      <c r="C2954">
        <v>751365</v>
      </c>
      <c r="D2954" t="s">
        <v>4038</v>
      </c>
      <c r="E2954" t="s">
        <v>2201</v>
      </c>
      <c r="F2954" t="s">
        <v>3614</v>
      </c>
      <c r="G2954" t="s">
        <v>4039</v>
      </c>
      <c r="H2954" t="s">
        <v>4040</v>
      </c>
      <c r="I2954" t="s">
        <v>4041</v>
      </c>
      <c r="J2954">
        <v>2024</v>
      </c>
      <c r="K2954" t="s">
        <v>4062</v>
      </c>
      <c r="L2954">
        <v>13.087737000000001</v>
      </c>
      <c r="M2954">
        <v>146445000</v>
      </c>
      <c r="N2954">
        <v>89026000</v>
      </c>
      <c r="O2954">
        <v>5300000</v>
      </c>
      <c r="P2954">
        <v>23161000</v>
      </c>
      <c r="Q2954">
        <v>58371000</v>
      </c>
      <c r="S2954">
        <v>34568000</v>
      </c>
      <c r="W2954">
        <v>38532000</v>
      </c>
      <c r="X2954">
        <v>12945000</v>
      </c>
      <c r="AA2954">
        <v>4384000</v>
      </c>
      <c r="AB2954">
        <v>91179000</v>
      </c>
      <c r="AD2954">
        <v>-29048000</v>
      </c>
      <c r="AE2954">
        <v>164000</v>
      </c>
      <c r="AF2954">
        <v>16347314</v>
      </c>
      <c r="AG2954">
        <v>116058000</v>
      </c>
      <c r="AJ2954">
        <v>31877000</v>
      </c>
      <c r="AM2954">
        <v>7330000</v>
      </c>
      <c r="AN2954">
        <v>21910000</v>
      </c>
      <c r="AO2954">
        <v>2679000</v>
      </c>
      <c r="AQ2954">
        <v>26960000</v>
      </c>
      <c r="AS2954">
        <v>5097000</v>
      </c>
      <c r="AU2954">
        <v>-4759000</v>
      </c>
      <c r="AV2954">
        <v>-17972000</v>
      </c>
      <c r="AW2954">
        <v>327000</v>
      </c>
      <c r="AY2954">
        <v>1.34</v>
      </c>
      <c r="AZ2954">
        <v>62888500</v>
      </c>
      <c r="BB2954">
        <v>31919000</v>
      </c>
      <c r="BC2954">
        <v>31919000</v>
      </c>
      <c r="BO2954">
        <v>11.9145203434117</v>
      </c>
      <c r="BP2954">
        <v>0.13754801204193901</v>
      </c>
      <c r="BQ2954">
        <v>0.79557251115955596</v>
      </c>
      <c r="BR2954">
        <v>9.7669679104477591</v>
      </c>
      <c r="BS2954">
        <v>0.240296559514801</v>
      </c>
      <c r="BT2954">
        <v>24985.2208980055</v>
      </c>
      <c r="BU2954">
        <v>1.9234217944921501E-7</v>
      </c>
    </row>
    <row r="2955" spans="3:73" x14ac:dyDescent="0.3">
      <c r="C2955">
        <v>751365</v>
      </c>
      <c r="D2955" t="s">
        <v>4038</v>
      </c>
      <c r="E2955" t="s">
        <v>2201</v>
      </c>
      <c r="F2955" t="s">
        <v>3614</v>
      </c>
      <c r="G2955" t="s">
        <v>4039</v>
      </c>
      <c r="H2955" t="s">
        <v>4040</v>
      </c>
      <c r="I2955" t="s">
        <v>4041</v>
      </c>
      <c r="J2955">
        <v>2023</v>
      </c>
      <c r="K2955" t="s">
        <v>4062</v>
      </c>
      <c r="L2955">
        <v>7.1938219999999999</v>
      </c>
      <c r="M2955">
        <v>150126000</v>
      </c>
      <c r="N2955">
        <v>89068000</v>
      </c>
      <c r="P2955">
        <v>18435000</v>
      </c>
      <c r="Q2955">
        <v>67406000</v>
      </c>
      <c r="S2955">
        <v>34562000</v>
      </c>
      <c r="W2955">
        <v>48525000</v>
      </c>
      <c r="X2955">
        <v>19448000</v>
      </c>
      <c r="AA2955">
        <v>21744000</v>
      </c>
      <c r="AB2955">
        <v>68061000</v>
      </c>
      <c r="AD2955">
        <v>-50631000</v>
      </c>
      <c r="AE2955">
        <v>162000</v>
      </c>
      <c r="AF2955">
        <v>16210985</v>
      </c>
      <c r="AG2955">
        <v>85341000</v>
      </c>
      <c r="AJ2955">
        <v>10838000</v>
      </c>
      <c r="AM2955">
        <v>-8504000</v>
      </c>
      <c r="AN2955">
        <v>16547000</v>
      </c>
      <c r="AO2955">
        <v>1979000</v>
      </c>
      <c r="AQ2955">
        <v>-3788000</v>
      </c>
      <c r="AS2955">
        <v>4542000</v>
      </c>
      <c r="AU2955">
        <v>-3332000</v>
      </c>
      <c r="AV2955">
        <v>6818000</v>
      </c>
      <c r="AY2955">
        <v>1.03</v>
      </c>
      <c r="AZ2955">
        <v>57389500</v>
      </c>
      <c r="BB2955">
        <v>10022000</v>
      </c>
      <c r="BC2955">
        <v>10022000</v>
      </c>
      <c r="BO2955">
        <v>5.0641738251642199</v>
      </c>
      <c r="BQ2955">
        <v>0.44640906749098402</v>
      </c>
      <c r="BR2955">
        <v>6.9842932038835004</v>
      </c>
      <c r="BS2955">
        <v>0.24312014222535699</v>
      </c>
      <c r="BU2955">
        <v>1.0886758437284201E-7</v>
      </c>
    </row>
    <row r="2956" spans="3:73" x14ac:dyDescent="0.3">
      <c r="C2956">
        <v>751365</v>
      </c>
      <c r="D2956" t="s">
        <v>4038</v>
      </c>
      <c r="E2956" t="s">
        <v>2201</v>
      </c>
      <c r="F2956" t="s">
        <v>3614</v>
      </c>
      <c r="G2956" t="s">
        <v>4039</v>
      </c>
      <c r="H2956" t="s">
        <v>4040</v>
      </c>
      <c r="I2956" t="s">
        <v>4041</v>
      </c>
      <c r="J2956">
        <v>2022</v>
      </c>
      <c r="K2956" t="s">
        <v>4062</v>
      </c>
      <c r="L2956">
        <v>3.8373080000000002</v>
      </c>
      <c r="M2956">
        <v>126445000</v>
      </c>
      <c r="N2956">
        <v>68847000</v>
      </c>
      <c r="P2956">
        <v>17769000</v>
      </c>
      <c r="Q2956">
        <v>47373000</v>
      </c>
      <c r="S2956">
        <v>35327000</v>
      </c>
      <c r="W2956">
        <v>36284000</v>
      </c>
      <c r="X2956">
        <v>19785000</v>
      </c>
      <c r="AA2956">
        <v>14513000</v>
      </c>
      <c r="AB2956">
        <v>47446000</v>
      </c>
      <c r="AD2956">
        <v>-67178000</v>
      </c>
      <c r="AE2956">
        <v>161000</v>
      </c>
      <c r="AF2956">
        <v>16102023</v>
      </c>
      <c r="AG2956">
        <v>60929000</v>
      </c>
      <c r="AJ2956">
        <v>-336000</v>
      </c>
      <c r="AM2956">
        <v>11408000</v>
      </c>
      <c r="AN2956">
        <v>-15136000</v>
      </c>
      <c r="AO2956">
        <v>1195000</v>
      </c>
      <c r="AQ2956">
        <v>-401000</v>
      </c>
      <c r="AS2956">
        <v>4570000</v>
      </c>
      <c r="AU2956">
        <v>-2371000</v>
      </c>
      <c r="AV2956">
        <v>3729000</v>
      </c>
      <c r="AY2956">
        <v>-0.95</v>
      </c>
      <c r="AZ2956">
        <v>42821500</v>
      </c>
      <c r="BB2956">
        <v>-2533000</v>
      </c>
      <c r="BC2956">
        <v>-2533000</v>
      </c>
      <c r="BO2956">
        <v>-2.1196652719665301</v>
      </c>
      <c r="BQ2956">
        <v>0.59183111013118705</v>
      </c>
      <c r="BR2956">
        <v>-4.0392715789473703</v>
      </c>
      <c r="BS2956">
        <v>-0.31901530160603597</v>
      </c>
      <c r="BU2956">
        <v>-7.6833507566496704E-8</v>
      </c>
    </row>
    <row r="2957" spans="3:73" x14ac:dyDescent="0.3">
      <c r="C2957">
        <v>751365</v>
      </c>
      <c r="D2957" t="s">
        <v>4038</v>
      </c>
      <c r="E2957" t="s">
        <v>2201</v>
      </c>
      <c r="F2957" t="s">
        <v>3614</v>
      </c>
      <c r="G2957" t="s">
        <v>4039</v>
      </c>
      <c r="H2957" t="s">
        <v>4040</v>
      </c>
      <c r="I2957" t="s">
        <v>4041</v>
      </c>
      <c r="J2957">
        <v>2021</v>
      </c>
      <c r="K2957" t="s">
        <v>4062</v>
      </c>
      <c r="L2957">
        <v>3.2659029999999998</v>
      </c>
      <c r="M2957">
        <v>125036000</v>
      </c>
      <c r="N2957">
        <v>50967000</v>
      </c>
      <c r="P2957">
        <v>9759000</v>
      </c>
      <c r="Q2957">
        <v>38270000</v>
      </c>
      <c r="S2957">
        <v>36826000</v>
      </c>
      <c r="W2957">
        <v>22106000</v>
      </c>
      <c r="X2957">
        <v>8421000</v>
      </c>
      <c r="AA2957">
        <v>10440000</v>
      </c>
      <c r="AB2957">
        <v>54187000</v>
      </c>
      <c r="AD2957">
        <v>-52042000</v>
      </c>
      <c r="AE2957">
        <v>159000</v>
      </c>
      <c r="AF2957">
        <v>15918642</v>
      </c>
      <c r="AG2957">
        <v>54925000</v>
      </c>
      <c r="AJ2957">
        <v>735000</v>
      </c>
      <c r="AM2957">
        <v>-744000</v>
      </c>
      <c r="AN2957">
        <v>-2232000</v>
      </c>
      <c r="AO2957">
        <v>1538000</v>
      </c>
      <c r="AQ2957">
        <v>7799000</v>
      </c>
      <c r="AS2957">
        <v>5090000</v>
      </c>
      <c r="AU2957">
        <v>-2135000</v>
      </c>
      <c r="AV2957">
        <v>-6412000</v>
      </c>
      <c r="AY2957">
        <v>-0.14000000000000001</v>
      </c>
      <c r="AZ2957">
        <v>40799500</v>
      </c>
      <c r="BB2957">
        <v>-1438000</v>
      </c>
      <c r="BC2957">
        <v>-1438000</v>
      </c>
      <c r="BO2957">
        <v>-0.93498049414824402</v>
      </c>
      <c r="BQ2957">
        <v>0.57436894960644203</v>
      </c>
      <c r="BR2957">
        <v>-23.327878571428599</v>
      </c>
      <c r="BS2957">
        <v>-4.11906914942698E-2</v>
      </c>
      <c r="BU2957">
        <v>-8.4379356672264608E-9</v>
      </c>
    </row>
    <row r="2958" spans="3:73" x14ac:dyDescent="0.3">
      <c r="C2958">
        <v>751365</v>
      </c>
      <c r="D2958" t="s">
        <v>4038</v>
      </c>
      <c r="E2958" t="s">
        <v>2201</v>
      </c>
      <c r="F2958" t="s">
        <v>3614</v>
      </c>
      <c r="G2958" t="s">
        <v>4039</v>
      </c>
      <c r="H2958" t="s">
        <v>4040</v>
      </c>
      <c r="I2958" t="s">
        <v>4041</v>
      </c>
      <c r="J2958">
        <v>2020</v>
      </c>
      <c r="K2958" t="s">
        <v>4062</v>
      </c>
      <c r="L2958">
        <v>2.5827469999999999</v>
      </c>
      <c r="M2958">
        <v>138992000</v>
      </c>
      <c r="N2958">
        <v>58342000</v>
      </c>
      <c r="P2958">
        <v>11762000</v>
      </c>
      <c r="Q2958">
        <v>43329000</v>
      </c>
      <c r="S2958">
        <v>39897000</v>
      </c>
      <c r="W2958">
        <v>25118000</v>
      </c>
      <c r="X2958">
        <v>10587000</v>
      </c>
      <c r="AA2958">
        <v>16696000</v>
      </c>
      <c r="AB2958">
        <v>54818000</v>
      </c>
      <c r="AD2958">
        <v>-49810000</v>
      </c>
      <c r="AE2958">
        <v>157000</v>
      </c>
      <c r="AF2958">
        <v>15713549</v>
      </c>
      <c r="AG2958">
        <v>71675000</v>
      </c>
      <c r="AJ2958">
        <v>5915000</v>
      </c>
      <c r="AM2958">
        <v>345000</v>
      </c>
      <c r="AN2958">
        <v>2382000</v>
      </c>
      <c r="AO2958">
        <v>2462000</v>
      </c>
      <c r="AQ2958">
        <v>9759000</v>
      </c>
      <c r="AS2958">
        <v>5769000</v>
      </c>
      <c r="AU2958">
        <v>-4258000</v>
      </c>
      <c r="AV2958">
        <v>-5089000</v>
      </c>
      <c r="AW2958">
        <v>0</v>
      </c>
      <c r="AY2958">
        <v>0.15</v>
      </c>
      <c r="AZ2958">
        <v>45309000</v>
      </c>
      <c r="BB2958">
        <v>5189000</v>
      </c>
      <c r="BC2958">
        <v>5189000</v>
      </c>
      <c r="BO2958">
        <v>2.1076360682372099</v>
      </c>
      <c r="BQ2958">
        <v>0.59769886137431305</v>
      </c>
      <c r="BR2958">
        <v>17.218313333333299</v>
      </c>
      <c r="BS2958">
        <v>4.3452880440731097E-2</v>
      </c>
      <c r="BT2958">
        <v>0</v>
      </c>
      <c r="BU2958">
        <v>7.0672415994746201E-9</v>
      </c>
    </row>
    <row r="2959" spans="3:73" x14ac:dyDescent="0.3">
      <c r="C2959">
        <v>751365</v>
      </c>
      <c r="D2959" t="s">
        <v>4038</v>
      </c>
      <c r="E2959" t="s">
        <v>2201</v>
      </c>
      <c r="F2959" t="s">
        <v>3614</v>
      </c>
      <c r="G2959" t="s">
        <v>4039</v>
      </c>
      <c r="H2959" t="s">
        <v>4040</v>
      </c>
      <c r="I2959" t="s">
        <v>4041</v>
      </c>
      <c r="J2959">
        <v>2019</v>
      </c>
      <c r="K2959" t="s">
        <v>4062</v>
      </c>
      <c r="L2959">
        <v>4.0080730000000004</v>
      </c>
      <c r="M2959">
        <v>123113000</v>
      </c>
      <c r="N2959">
        <v>63111000</v>
      </c>
      <c r="P2959">
        <v>13253000</v>
      </c>
      <c r="Q2959">
        <v>47289000</v>
      </c>
      <c r="S2959">
        <v>41920000</v>
      </c>
      <c r="W2959">
        <v>32125000</v>
      </c>
      <c r="X2959">
        <v>17760000</v>
      </c>
      <c r="AA2959">
        <v>21414000</v>
      </c>
      <c r="AB2959">
        <v>57027000</v>
      </c>
      <c r="AD2959">
        <v>-52192000</v>
      </c>
      <c r="AE2959">
        <v>155000</v>
      </c>
      <c r="AF2959">
        <v>15541956</v>
      </c>
      <c r="AG2959">
        <v>67081000</v>
      </c>
      <c r="AJ2959">
        <v>2331000</v>
      </c>
      <c r="AM2959">
        <v>497000</v>
      </c>
      <c r="AN2959">
        <v>-1614000</v>
      </c>
      <c r="AO2959">
        <v>2191000</v>
      </c>
      <c r="AQ2959">
        <v>2363000</v>
      </c>
      <c r="AS2959">
        <v>5791000</v>
      </c>
      <c r="AU2959">
        <v>-5448000</v>
      </c>
      <c r="AV2959">
        <v>3289000</v>
      </c>
      <c r="AW2959">
        <v>930000</v>
      </c>
      <c r="AY2959">
        <v>-0.1</v>
      </c>
      <c r="AZ2959">
        <v>44673000</v>
      </c>
      <c r="BB2959">
        <v>1074000</v>
      </c>
      <c r="BC2959">
        <v>1074000</v>
      </c>
      <c r="BO2959">
        <v>0.49018712916476498</v>
      </c>
      <c r="BQ2959">
        <v>0.49251361867704302</v>
      </c>
      <c r="BR2959">
        <v>-40.080730000000003</v>
      </c>
      <c r="BS2959">
        <v>-2.83023830816981E-2</v>
      </c>
      <c r="BT2959">
        <v>232031.702017403</v>
      </c>
      <c r="BU2959">
        <v>-7.02837778596104E-9</v>
      </c>
    </row>
    <row r="2960" spans="3:73" x14ac:dyDescent="0.3">
      <c r="C2960">
        <v>751365</v>
      </c>
      <c r="D2960" t="s">
        <v>4038</v>
      </c>
      <c r="E2960" t="s">
        <v>2201</v>
      </c>
      <c r="F2960" t="s">
        <v>3614</v>
      </c>
      <c r="G2960" t="s">
        <v>4039</v>
      </c>
      <c r="H2960" t="s">
        <v>4040</v>
      </c>
      <c r="I2960" t="s">
        <v>4041</v>
      </c>
      <c r="J2960">
        <v>2018</v>
      </c>
      <c r="K2960" t="s">
        <v>4062</v>
      </c>
      <c r="L2960">
        <v>4.2494500000000004</v>
      </c>
      <c r="M2960">
        <v>116623000</v>
      </c>
      <c r="N2960">
        <v>55713000</v>
      </c>
      <c r="P2960">
        <v>11385000</v>
      </c>
      <c r="Q2960">
        <v>42057000</v>
      </c>
      <c r="S2960">
        <v>42442000</v>
      </c>
      <c r="W2960">
        <v>27723000</v>
      </c>
      <c r="X2960">
        <v>14106000</v>
      </c>
      <c r="AA2960">
        <v>16681000</v>
      </c>
      <c r="AB2960">
        <v>58712000</v>
      </c>
      <c r="AD2960">
        <v>-49648000</v>
      </c>
      <c r="AE2960">
        <v>154000</v>
      </c>
      <c r="AF2960">
        <v>15357457</v>
      </c>
      <c r="AG2960">
        <v>5894000</v>
      </c>
      <c r="AJ2960">
        <v>3959000</v>
      </c>
      <c r="AM2960">
        <v>5623000</v>
      </c>
      <c r="AN2960">
        <v>-8550000</v>
      </c>
      <c r="AO2960">
        <v>1545000</v>
      </c>
      <c r="AQ2960">
        <v>1682000</v>
      </c>
      <c r="AS2960">
        <v>5466000</v>
      </c>
      <c r="AU2960">
        <v>-13267000</v>
      </c>
      <c r="AV2960">
        <v>11331000</v>
      </c>
      <c r="AY2960">
        <v>-0.56000000000000005</v>
      </c>
      <c r="AZ2960">
        <v>38873000</v>
      </c>
      <c r="BB2960">
        <v>-1382000</v>
      </c>
      <c r="BC2960">
        <v>-1382000</v>
      </c>
      <c r="BO2960">
        <v>-0.89449838187702302</v>
      </c>
      <c r="BQ2960">
        <v>0.49258738231793098</v>
      </c>
      <c r="BR2960">
        <v>-7.58830357142857</v>
      </c>
      <c r="BS2960">
        <v>-0.14562610709905999</v>
      </c>
      <c r="BU2960">
        <v>-4.0531611936231102E-8</v>
      </c>
    </row>
    <row r="2961" spans="3:73" x14ac:dyDescent="0.3">
      <c r="C2961">
        <v>751365</v>
      </c>
      <c r="D2961" t="s">
        <v>4038</v>
      </c>
      <c r="E2961" t="s">
        <v>2201</v>
      </c>
      <c r="F2961" t="s">
        <v>3614</v>
      </c>
      <c r="G2961" t="s">
        <v>4039</v>
      </c>
      <c r="H2961" t="s">
        <v>4040</v>
      </c>
      <c r="I2961" t="s">
        <v>4041</v>
      </c>
      <c r="J2961">
        <v>2017</v>
      </c>
      <c r="K2961" t="s">
        <v>4062</v>
      </c>
      <c r="L2961">
        <v>4.730969</v>
      </c>
      <c r="M2961">
        <v>108187000</v>
      </c>
      <c r="N2961">
        <v>48493000</v>
      </c>
      <c r="P2961">
        <v>9915000</v>
      </c>
      <c r="Q2961">
        <v>35689000</v>
      </c>
      <c r="S2961">
        <v>34325000</v>
      </c>
      <c r="W2961">
        <v>21585000</v>
      </c>
      <c r="X2961">
        <v>12388000</v>
      </c>
      <c r="AA2961">
        <v>5011000</v>
      </c>
      <c r="AB2961">
        <v>59354000</v>
      </c>
      <c r="AD2961">
        <v>-46380000</v>
      </c>
      <c r="AE2961">
        <v>152000</v>
      </c>
      <c r="AF2961">
        <v>15179664</v>
      </c>
      <c r="AG2961">
        <v>6431000</v>
      </c>
      <c r="AJ2961">
        <v>5944000</v>
      </c>
      <c r="AM2961">
        <v>-18033000</v>
      </c>
      <c r="AN2961">
        <v>-4985000</v>
      </c>
      <c r="AO2961">
        <v>1217000</v>
      </c>
      <c r="AQ2961">
        <v>5862000</v>
      </c>
      <c r="AS2961">
        <v>5026000</v>
      </c>
      <c r="AU2961">
        <v>-4471000</v>
      </c>
      <c r="AV2961">
        <v>-1418000</v>
      </c>
      <c r="AY2961">
        <v>-0.33</v>
      </c>
      <c r="BB2961">
        <v>-21801000</v>
      </c>
      <c r="BC2961">
        <v>-21801000</v>
      </c>
      <c r="BO2961">
        <v>-17.913722267871801</v>
      </c>
      <c r="BQ2961">
        <v>0.59318971507991702</v>
      </c>
      <c r="BR2961">
        <v>-14.336269696969699</v>
      </c>
      <c r="BS2961">
        <v>-8.3987599824780101E-2</v>
      </c>
      <c r="BU2961">
        <v>-2.63035308488055E-8</v>
      </c>
    </row>
    <row r="2962" spans="3:73" x14ac:dyDescent="0.3">
      <c r="C2962">
        <v>34067</v>
      </c>
      <c r="D2962" t="s">
        <v>4293</v>
      </c>
      <c r="E2962" t="s">
        <v>2167</v>
      </c>
      <c r="F2962" t="s">
        <v>3614</v>
      </c>
      <c r="G2962" t="s">
        <v>4108</v>
      </c>
      <c r="H2962" t="s">
        <v>4791</v>
      </c>
      <c r="I2962" t="s">
        <v>4792</v>
      </c>
      <c r="J2962">
        <v>2026</v>
      </c>
      <c r="K2962" t="s">
        <v>4062</v>
      </c>
      <c r="L2962">
        <v>6.3818380000000001</v>
      </c>
    </row>
    <row r="2963" spans="3:73" x14ac:dyDescent="0.3">
      <c r="C2963">
        <v>34067</v>
      </c>
      <c r="D2963" t="s">
        <v>4293</v>
      </c>
      <c r="E2963" t="s">
        <v>2167</v>
      </c>
      <c r="F2963" t="s">
        <v>3614</v>
      </c>
      <c r="G2963" t="s">
        <v>4108</v>
      </c>
      <c r="H2963" t="s">
        <v>4791</v>
      </c>
      <c r="I2963" t="s">
        <v>4792</v>
      </c>
      <c r="J2963">
        <v>2025</v>
      </c>
      <c r="K2963" t="s">
        <v>4062</v>
      </c>
      <c r="L2963">
        <v>7.3842699999999999</v>
      </c>
      <c r="M2963">
        <v>635831000</v>
      </c>
      <c r="N2963">
        <v>286371000</v>
      </c>
      <c r="O2963">
        <v>31898000</v>
      </c>
      <c r="P2963">
        <v>93697000</v>
      </c>
      <c r="Q2963">
        <v>144552000</v>
      </c>
      <c r="S2963">
        <v>127358000</v>
      </c>
      <c r="V2963">
        <v>206701000</v>
      </c>
      <c r="W2963">
        <v>114325000</v>
      </c>
      <c r="X2963">
        <v>48188000</v>
      </c>
      <c r="AA2963">
        <v>50644000</v>
      </c>
      <c r="AB2963">
        <v>242050000</v>
      </c>
      <c r="AD2963">
        <v>-13452000</v>
      </c>
      <c r="AE2963">
        <v>1075000</v>
      </c>
      <c r="AG2963">
        <v>135253000</v>
      </c>
      <c r="AJ2963">
        <v>-110000</v>
      </c>
      <c r="AK2963">
        <v>5048000</v>
      </c>
      <c r="AL2963">
        <v>135363000</v>
      </c>
      <c r="AM2963">
        <v>4066000</v>
      </c>
      <c r="AN2963">
        <v>-13452000</v>
      </c>
      <c r="AQ2963">
        <v>53534000</v>
      </c>
      <c r="AS2963">
        <v>33957000</v>
      </c>
      <c r="AT2963">
        <v>16503000</v>
      </c>
      <c r="AU2963">
        <v>-6564000</v>
      </c>
      <c r="AV2963">
        <v>-28736000</v>
      </c>
      <c r="AW2963">
        <v>0</v>
      </c>
      <c r="AY2963">
        <v>-0.9</v>
      </c>
      <c r="AZ2963">
        <v>148566000</v>
      </c>
      <c r="BL2963">
        <v>3.2438950493849599</v>
      </c>
      <c r="BN2963">
        <v>0.32508795576183003</v>
      </c>
      <c r="BP2963">
        <v>0.27901158976601798</v>
      </c>
      <c r="BQ2963">
        <v>1.2404898316203801</v>
      </c>
      <c r="BR2963">
        <v>-8.2047444444444402</v>
      </c>
      <c r="BS2963">
        <v>-5.5575294360669297E-2</v>
      </c>
      <c r="BT2963">
        <v>0</v>
      </c>
      <c r="BU2963">
        <v>-2.7456488328857701E-8</v>
      </c>
    </row>
    <row r="2964" spans="3:73" x14ac:dyDescent="0.3">
      <c r="C2964">
        <v>34067</v>
      </c>
      <c r="D2964" t="s">
        <v>4293</v>
      </c>
      <c r="E2964" t="s">
        <v>2167</v>
      </c>
      <c r="F2964" t="s">
        <v>3614</v>
      </c>
      <c r="G2964" t="s">
        <v>4108</v>
      </c>
      <c r="H2964" t="s">
        <v>4791</v>
      </c>
      <c r="I2964" t="s">
        <v>4792</v>
      </c>
      <c r="J2964">
        <v>2024</v>
      </c>
      <c r="K2964" t="s">
        <v>4062</v>
      </c>
      <c r="L2964">
        <v>13.394987</v>
      </c>
      <c r="M2964">
        <v>671337000</v>
      </c>
      <c r="N2964">
        <v>289022000</v>
      </c>
      <c r="O2964">
        <v>14289000</v>
      </c>
      <c r="P2964">
        <v>103361000</v>
      </c>
      <c r="Q2964">
        <v>152580000</v>
      </c>
      <c r="S2964">
        <v>129276000</v>
      </c>
      <c r="U2964">
        <v>0</v>
      </c>
      <c r="V2964">
        <v>233286000</v>
      </c>
      <c r="W2964">
        <v>114102000</v>
      </c>
      <c r="X2964">
        <v>45059000</v>
      </c>
      <c r="AA2964">
        <v>70818000</v>
      </c>
      <c r="AB2964">
        <v>250971000</v>
      </c>
      <c r="AD2964">
        <v>0</v>
      </c>
      <c r="AE2964">
        <v>1054000</v>
      </c>
      <c r="AG2964">
        <v>150569000</v>
      </c>
      <c r="AJ2964">
        <v>-131258000</v>
      </c>
      <c r="AK2964">
        <v>5837000</v>
      </c>
      <c r="AL2964">
        <v>281827000</v>
      </c>
      <c r="AM2964">
        <v>10970000</v>
      </c>
      <c r="AN2964">
        <v>-94452000</v>
      </c>
      <c r="AQ2964">
        <v>46596000</v>
      </c>
      <c r="AS2964">
        <v>35046000</v>
      </c>
      <c r="AT2964">
        <v>17284000</v>
      </c>
      <c r="AU2964">
        <v>-3569000</v>
      </c>
      <c r="AV2964">
        <v>-59788000</v>
      </c>
      <c r="AW2964">
        <v>2500000</v>
      </c>
      <c r="AY2964">
        <v>-8.1999999999999993</v>
      </c>
      <c r="AZ2964">
        <v>159646000</v>
      </c>
      <c r="BL2964">
        <v>2.6959037259893499</v>
      </c>
      <c r="BN2964">
        <v>0.34749462639479101</v>
      </c>
      <c r="BP2964">
        <v>0.12523005731713699</v>
      </c>
      <c r="BQ2964">
        <v>1.1957897319941799</v>
      </c>
      <c r="BR2964">
        <v>-1.633535</v>
      </c>
      <c r="BS2964">
        <v>-0.37634627108311303</v>
      </c>
      <c r="BT2964">
        <v>186636.985911222</v>
      </c>
      <c r="BU2964">
        <v>-4.3765571878822699E-7</v>
      </c>
    </row>
    <row r="2965" spans="3:73" x14ac:dyDescent="0.3">
      <c r="C2965">
        <v>34067</v>
      </c>
      <c r="D2965" t="s">
        <v>4293</v>
      </c>
      <c r="E2965" t="s">
        <v>2167</v>
      </c>
      <c r="F2965" t="s">
        <v>3614</v>
      </c>
      <c r="G2965" t="s">
        <v>4108</v>
      </c>
      <c r="H2965" t="s">
        <v>4791</v>
      </c>
      <c r="I2965" t="s">
        <v>4792</v>
      </c>
      <c r="J2965">
        <v>2023</v>
      </c>
      <c r="K2965" t="s">
        <v>4062</v>
      </c>
      <c r="L2965">
        <v>19.868652999999998</v>
      </c>
      <c r="M2965">
        <v>884495000</v>
      </c>
      <c r="N2965">
        <v>326812000</v>
      </c>
      <c r="O2965">
        <v>31040000</v>
      </c>
      <c r="P2965">
        <v>106205000</v>
      </c>
      <c r="Q2965">
        <v>166712000</v>
      </c>
      <c r="S2965">
        <v>129267000</v>
      </c>
      <c r="U2965">
        <v>141725000</v>
      </c>
      <c r="V2965">
        <v>286440000</v>
      </c>
      <c r="W2965">
        <v>126461000</v>
      </c>
      <c r="X2965">
        <v>40202000</v>
      </c>
      <c r="AA2965">
        <v>115851000</v>
      </c>
      <c r="AB2965">
        <v>410295000</v>
      </c>
      <c r="AD2965">
        <v>146604000</v>
      </c>
      <c r="AE2965">
        <v>1023000</v>
      </c>
      <c r="AG2965">
        <v>212052000</v>
      </c>
      <c r="AJ2965">
        <v>61177000</v>
      </c>
      <c r="AK2965">
        <v>6864000</v>
      </c>
      <c r="AL2965">
        <v>150875000</v>
      </c>
      <c r="AM2965">
        <v>15120000</v>
      </c>
      <c r="AN2965">
        <v>26259000</v>
      </c>
      <c r="AO2965">
        <v>9516000</v>
      </c>
      <c r="AQ2965">
        <v>65927000</v>
      </c>
      <c r="AS2965">
        <v>36507000</v>
      </c>
      <c r="AT2965">
        <v>15974000</v>
      </c>
      <c r="AU2965">
        <v>-28101000</v>
      </c>
      <c r="AV2965">
        <v>-33182000</v>
      </c>
      <c r="AY2965">
        <v>1.08</v>
      </c>
      <c r="AZ2965">
        <v>161651000</v>
      </c>
      <c r="BB2965">
        <v>50895000</v>
      </c>
      <c r="BC2965">
        <v>50895000</v>
      </c>
      <c r="BL2965">
        <v>4.1271441091774097</v>
      </c>
      <c r="BN2965">
        <v>0.32384581032114401</v>
      </c>
      <c r="BO2965">
        <v>5.3483606557377001</v>
      </c>
      <c r="BP2965">
        <v>0.24545116676287601</v>
      </c>
      <c r="BQ2965">
        <v>1.2660029574335201</v>
      </c>
      <c r="BR2965">
        <v>18.396900925925902</v>
      </c>
      <c r="BS2965">
        <v>6.4000292472489298E-2</v>
      </c>
      <c r="BU2965">
        <v>5.2299309618688998E-8</v>
      </c>
    </row>
    <row r="2966" spans="3:73" x14ac:dyDescent="0.3">
      <c r="C2966">
        <v>34067</v>
      </c>
      <c r="D2966" t="s">
        <v>4293</v>
      </c>
      <c r="E2966" t="s">
        <v>2167</v>
      </c>
      <c r="F2966" t="s">
        <v>3614</v>
      </c>
      <c r="G2966" t="s">
        <v>4108</v>
      </c>
      <c r="H2966" t="s">
        <v>4791</v>
      </c>
      <c r="I2966" t="s">
        <v>4792</v>
      </c>
      <c r="J2966">
        <v>2022</v>
      </c>
      <c r="K2966" t="s">
        <v>4062</v>
      </c>
      <c r="L2966">
        <v>23.485797999999999</v>
      </c>
      <c r="M2966">
        <v>878978000</v>
      </c>
      <c r="N2966">
        <v>286872000</v>
      </c>
      <c r="O2966">
        <v>25144000</v>
      </c>
      <c r="P2966">
        <v>94415000</v>
      </c>
      <c r="Q2966">
        <v>156590000</v>
      </c>
      <c r="S2966">
        <v>129445000</v>
      </c>
      <c r="U2966">
        <v>141725000</v>
      </c>
      <c r="V2966">
        <v>310809000</v>
      </c>
      <c r="W2966">
        <v>128050000</v>
      </c>
      <c r="X2966">
        <v>46816000</v>
      </c>
      <c r="AA2966">
        <v>132798000</v>
      </c>
      <c r="AB2966">
        <v>380647000</v>
      </c>
      <c r="AC2966">
        <v>20710000</v>
      </c>
      <c r="AD2966">
        <v>125215000</v>
      </c>
      <c r="AE2966">
        <v>1007000</v>
      </c>
      <c r="AG2966">
        <v>185447000</v>
      </c>
      <c r="AJ2966">
        <v>29990000</v>
      </c>
      <c r="AK2966">
        <v>6781000</v>
      </c>
      <c r="AL2966">
        <v>155457000</v>
      </c>
      <c r="AM2966">
        <v>9376000</v>
      </c>
      <c r="AN2966">
        <v>12247000</v>
      </c>
      <c r="AO2966">
        <v>6187000</v>
      </c>
      <c r="AQ2966">
        <v>44936000</v>
      </c>
      <c r="AS2966">
        <v>51207000</v>
      </c>
      <c r="AT2966">
        <v>18584000</v>
      </c>
      <c r="AU2966">
        <v>-20926000</v>
      </c>
      <c r="AV2966">
        <v>-28510000</v>
      </c>
      <c r="AW2966">
        <v>0</v>
      </c>
      <c r="AY2966">
        <v>0.72</v>
      </c>
      <c r="AZ2966">
        <v>140402000</v>
      </c>
      <c r="BB2966">
        <v>27810000</v>
      </c>
      <c r="BC2966">
        <v>27810000</v>
      </c>
      <c r="BL2966">
        <v>2.4179939733103701</v>
      </c>
      <c r="BN2966">
        <v>0.35360270677991901</v>
      </c>
      <c r="BO2966">
        <v>4.4949086794892503</v>
      </c>
      <c r="BP2966">
        <v>0.196360796563842</v>
      </c>
      <c r="BQ2966">
        <v>1.01743069113627</v>
      </c>
      <c r="BR2966">
        <v>32.619163888888899</v>
      </c>
      <c r="BS2966">
        <v>3.2174166616313803E-2</v>
      </c>
      <c r="BT2966">
        <v>0</v>
      </c>
      <c r="BU2966">
        <v>4.4423769424164603E-8</v>
      </c>
    </row>
    <row r="2967" spans="3:73" x14ac:dyDescent="0.3">
      <c r="C2967">
        <v>34067</v>
      </c>
      <c r="D2967" t="s">
        <v>4293</v>
      </c>
      <c r="E2967" t="s">
        <v>2167</v>
      </c>
      <c r="F2967" t="s">
        <v>3614</v>
      </c>
      <c r="G2967" t="s">
        <v>4108</v>
      </c>
      <c r="H2967" t="s">
        <v>4791</v>
      </c>
      <c r="I2967" t="s">
        <v>4792</v>
      </c>
      <c r="J2967">
        <v>2021</v>
      </c>
      <c r="K2967" t="s">
        <v>4062</v>
      </c>
      <c r="L2967">
        <v>49.793608999999996</v>
      </c>
      <c r="M2967">
        <v>864412000</v>
      </c>
      <c r="N2967">
        <v>239196000</v>
      </c>
      <c r="O2967">
        <v>30810000</v>
      </c>
      <c r="P2967">
        <v>71932000</v>
      </c>
      <c r="Q2967">
        <v>124214000</v>
      </c>
      <c r="S2967">
        <v>122078000</v>
      </c>
      <c r="U2967">
        <v>141266000</v>
      </c>
      <c r="V2967">
        <v>306691000</v>
      </c>
      <c r="W2967">
        <v>105814000</v>
      </c>
      <c r="X2967">
        <v>40276000</v>
      </c>
      <c r="AA2967">
        <v>147425000</v>
      </c>
      <c r="AB2967">
        <v>360525000</v>
      </c>
      <c r="AC2967">
        <v>19479000</v>
      </c>
      <c r="AD2967">
        <v>111031000</v>
      </c>
      <c r="AE2967">
        <v>996000</v>
      </c>
      <c r="AG2967">
        <v>59480000</v>
      </c>
      <c r="AJ2967">
        <v>-2402000</v>
      </c>
      <c r="AK2967">
        <v>7240000</v>
      </c>
      <c r="AL2967">
        <v>61882000</v>
      </c>
      <c r="AM2967">
        <v>-1544000</v>
      </c>
      <c r="AN2967">
        <v>-202000</v>
      </c>
      <c r="AO2967">
        <v>304000</v>
      </c>
      <c r="AQ2967">
        <v>-12812000</v>
      </c>
      <c r="AS2967">
        <v>12694000</v>
      </c>
      <c r="AT2967">
        <v>8659000</v>
      </c>
      <c r="AU2967">
        <v>-267806000</v>
      </c>
      <c r="AV2967">
        <v>282585000</v>
      </c>
      <c r="AW2967">
        <v>0</v>
      </c>
      <c r="AY2967">
        <v>-0.26</v>
      </c>
      <c r="AZ2967">
        <v>88393500</v>
      </c>
      <c r="BB2967">
        <v>-1442000</v>
      </c>
      <c r="BC2967">
        <v>-1442000</v>
      </c>
      <c r="BL2967">
        <v>-1.4796165839011399</v>
      </c>
      <c r="BN2967">
        <v>0.354797249459748</v>
      </c>
      <c r="BO2967">
        <v>-4.7434210526315796</v>
      </c>
      <c r="BP2967">
        <v>0.291171300584044</v>
      </c>
      <c r="BQ2967">
        <v>1.08664259927798</v>
      </c>
      <c r="BR2967">
        <v>-191.51388076923101</v>
      </c>
      <c r="BS2967">
        <v>-5.6029401567159003E-4</v>
      </c>
      <c r="BT2967">
        <v>0</v>
      </c>
      <c r="BU2967">
        <v>-3.5909682657235998E-8</v>
      </c>
    </row>
    <row r="2968" spans="3:73" x14ac:dyDescent="0.3">
      <c r="C2968">
        <v>34067</v>
      </c>
      <c r="D2968" t="s">
        <v>4293</v>
      </c>
      <c r="E2968" t="s">
        <v>2167</v>
      </c>
      <c r="F2968" t="s">
        <v>3614</v>
      </c>
      <c r="G2968" t="s">
        <v>4108</v>
      </c>
      <c r="H2968" t="s">
        <v>4791</v>
      </c>
      <c r="I2968" t="s">
        <v>4792</v>
      </c>
      <c r="J2968">
        <v>2020</v>
      </c>
      <c r="K2968" t="s">
        <v>4062</v>
      </c>
      <c r="L2968">
        <v>32.098297000000002</v>
      </c>
      <c r="M2968">
        <v>279645000</v>
      </c>
      <c r="N2968">
        <v>143310000</v>
      </c>
      <c r="O2968">
        <v>28187000</v>
      </c>
      <c r="P2968">
        <v>31366000</v>
      </c>
      <c r="Q2968">
        <v>52573000</v>
      </c>
      <c r="S2968">
        <v>109411000</v>
      </c>
      <c r="V2968">
        <v>82731000</v>
      </c>
      <c r="W2968">
        <v>47108000</v>
      </c>
      <c r="X2968">
        <v>17574000</v>
      </c>
      <c r="AA2968">
        <v>11264000</v>
      </c>
      <c r="AB2968">
        <v>196914000</v>
      </c>
      <c r="AC2968">
        <v>13964000</v>
      </c>
      <c r="AD2968">
        <v>115657000</v>
      </c>
      <c r="AE2968">
        <v>796000</v>
      </c>
      <c r="AF2968">
        <v>15389285</v>
      </c>
      <c r="AG2968">
        <v>12186000</v>
      </c>
      <c r="AJ2968">
        <v>-996000</v>
      </c>
      <c r="AK2968">
        <v>7910000</v>
      </c>
      <c r="AL2968">
        <v>57849000</v>
      </c>
      <c r="AM2968">
        <v>-548000</v>
      </c>
      <c r="AN2968">
        <v>-927000</v>
      </c>
      <c r="AO2968">
        <v>731000</v>
      </c>
      <c r="AQ2968">
        <v>30362000</v>
      </c>
      <c r="AS2968">
        <v>11081000</v>
      </c>
      <c r="AT2968">
        <v>13853000</v>
      </c>
      <c r="AU2968">
        <v>-39557000</v>
      </c>
      <c r="AV2968">
        <v>17317000</v>
      </c>
      <c r="AW2968">
        <v>3749000</v>
      </c>
      <c r="AY2968">
        <v>-0.06</v>
      </c>
      <c r="AZ2968">
        <v>53150500</v>
      </c>
      <c r="BB2968">
        <v>-744000</v>
      </c>
      <c r="BC2968">
        <v>-744000</v>
      </c>
      <c r="BL2968">
        <v>2.1917274236627402</v>
      </c>
      <c r="BN2968">
        <v>0.29584294373223202</v>
      </c>
      <c r="BO2968">
        <v>-1.01778385772914</v>
      </c>
      <c r="BP2968">
        <v>0.59834847584274398</v>
      </c>
      <c r="BQ2968">
        <v>1.9261484248959799</v>
      </c>
      <c r="BR2968">
        <v>-534.97161666666705</v>
      </c>
      <c r="BS2968">
        <v>-4.7076388677290597E-3</v>
      </c>
      <c r="BT2968">
        <v>116797.47371021</v>
      </c>
      <c r="BU2968">
        <v>-9.7804006825314601E-9</v>
      </c>
    </row>
    <row r="2969" spans="3:73" x14ac:dyDescent="0.3">
      <c r="C2969">
        <v>34067</v>
      </c>
      <c r="D2969" t="s">
        <v>4293</v>
      </c>
      <c r="E2969" t="s">
        <v>2167</v>
      </c>
      <c r="F2969" t="s">
        <v>3614</v>
      </c>
      <c r="G2969" t="s">
        <v>4108</v>
      </c>
      <c r="H2969" t="s">
        <v>4791</v>
      </c>
      <c r="I2969" t="s">
        <v>4792</v>
      </c>
      <c r="J2969">
        <v>2019</v>
      </c>
      <c r="K2969" t="s">
        <v>4062</v>
      </c>
      <c r="L2969">
        <v>53.735571</v>
      </c>
      <c r="M2969">
        <v>277421000</v>
      </c>
      <c r="N2969">
        <v>144353000</v>
      </c>
      <c r="O2969">
        <v>20353000</v>
      </c>
      <c r="P2969">
        <v>60855000</v>
      </c>
      <c r="Q2969">
        <v>53728000</v>
      </c>
      <c r="S2969">
        <v>108234000</v>
      </c>
      <c r="V2969">
        <v>105280000</v>
      </c>
      <c r="W2969">
        <v>71423000</v>
      </c>
      <c r="X2969">
        <v>34758000</v>
      </c>
      <c r="AA2969">
        <v>14272000</v>
      </c>
      <c r="AB2969">
        <v>172141000</v>
      </c>
      <c r="AC2969">
        <v>7453000</v>
      </c>
      <c r="AD2969">
        <v>119002000</v>
      </c>
      <c r="AE2969">
        <v>756000</v>
      </c>
      <c r="AF2969">
        <v>14652675</v>
      </c>
      <c r="AG2969">
        <v>30221000</v>
      </c>
      <c r="AJ2969">
        <v>58425000</v>
      </c>
      <c r="AK2969">
        <v>8450000</v>
      </c>
      <c r="AL2969">
        <v>86498000</v>
      </c>
      <c r="AM2969">
        <v>22661000</v>
      </c>
      <c r="AN2969">
        <v>-5288000</v>
      </c>
      <c r="AO2969">
        <v>1554000</v>
      </c>
      <c r="AQ2969">
        <v>64594000</v>
      </c>
      <c r="AS2969">
        <v>9860000</v>
      </c>
      <c r="AT2969">
        <v>27210000</v>
      </c>
      <c r="AU2969">
        <v>-25947000</v>
      </c>
      <c r="AV2969">
        <v>-30562000</v>
      </c>
      <c r="AW2969">
        <v>2762000</v>
      </c>
      <c r="AY2969">
        <v>-0.36</v>
      </c>
      <c r="AZ2969">
        <v>52401000</v>
      </c>
      <c r="BB2969">
        <v>18927000</v>
      </c>
      <c r="BC2969">
        <v>18927000</v>
      </c>
      <c r="BL2969">
        <v>2.3739066519661902</v>
      </c>
      <c r="BN2969">
        <v>0.37949542392248597</v>
      </c>
      <c r="BO2969">
        <v>12.179536679536699</v>
      </c>
      <c r="BP2969">
        <v>0.28496422720972198</v>
      </c>
      <c r="BQ2969">
        <v>1.2688489702196799</v>
      </c>
      <c r="BR2969">
        <v>-149.26547500000001</v>
      </c>
      <c r="BS2969">
        <v>-3.0719003607507799E-2</v>
      </c>
      <c r="BT2969">
        <v>51399.844620614502</v>
      </c>
      <c r="BU2969">
        <v>-1.12377676207295E-7</v>
      </c>
    </row>
    <row r="2970" spans="3:73" x14ac:dyDescent="0.3">
      <c r="C2970">
        <v>34067</v>
      </c>
      <c r="D2970" t="s">
        <v>4293</v>
      </c>
      <c r="E2970" t="s">
        <v>2167</v>
      </c>
      <c r="F2970" t="s">
        <v>3614</v>
      </c>
      <c r="G2970" t="s">
        <v>4108</v>
      </c>
      <c r="H2970" t="s">
        <v>4791</v>
      </c>
      <c r="I2970" t="s">
        <v>4792</v>
      </c>
      <c r="J2970">
        <v>2018</v>
      </c>
      <c r="K2970" t="s">
        <v>4062</v>
      </c>
      <c r="L2970">
        <v>36.648887000000002</v>
      </c>
      <c r="M2970">
        <v>240418000</v>
      </c>
      <c r="N2970">
        <v>132216000</v>
      </c>
      <c r="O2970">
        <v>13375000</v>
      </c>
      <c r="P2970">
        <v>59709000</v>
      </c>
      <c r="Q2970">
        <v>51074000</v>
      </c>
      <c r="S2970">
        <v>95140000</v>
      </c>
      <c r="V2970">
        <v>106132000</v>
      </c>
      <c r="W2970">
        <v>64565000</v>
      </c>
      <c r="X2970">
        <v>24243000</v>
      </c>
      <c r="AA2970">
        <v>41355000</v>
      </c>
      <c r="AB2970">
        <v>134286000</v>
      </c>
      <c r="AC2970">
        <v>817000</v>
      </c>
      <c r="AD2970">
        <v>89291000</v>
      </c>
      <c r="AE2970">
        <v>749000</v>
      </c>
      <c r="AF2970">
        <v>14905776</v>
      </c>
      <c r="AG2970">
        <v>31439000</v>
      </c>
      <c r="AJ2970">
        <v>37424000</v>
      </c>
      <c r="AK2970">
        <v>7210000</v>
      </c>
      <c r="AL2970">
        <v>73271000</v>
      </c>
      <c r="AM2970">
        <v>4134000</v>
      </c>
      <c r="AN2970">
        <v>15271000</v>
      </c>
      <c r="AO2970">
        <v>1620000</v>
      </c>
      <c r="AQ2970">
        <v>27638000</v>
      </c>
      <c r="AT2970">
        <v>45095000</v>
      </c>
      <c r="AU2970">
        <v>-45095000</v>
      </c>
      <c r="AV2970">
        <v>21858000</v>
      </c>
      <c r="AW2970">
        <v>1189000</v>
      </c>
      <c r="AY2970">
        <v>1.02</v>
      </c>
      <c r="AZ2970">
        <v>43408000</v>
      </c>
      <c r="BB2970">
        <v>21025000</v>
      </c>
      <c r="BC2970">
        <v>21025000</v>
      </c>
      <c r="BL2970">
        <v>0.61288391174187795</v>
      </c>
      <c r="BN2970">
        <v>0.44144781172790698</v>
      </c>
      <c r="BO2970">
        <v>12.978395061728399</v>
      </c>
      <c r="BP2970">
        <v>0.20715557964841599</v>
      </c>
      <c r="BQ2970">
        <v>1.2567490126229399</v>
      </c>
      <c r="BR2970">
        <v>35.930281372548997</v>
      </c>
      <c r="BS2970">
        <v>0.113719970808573</v>
      </c>
      <c r="BT2970">
        <v>32443.004340077201</v>
      </c>
      <c r="BU2970">
        <v>2.7837499620213598E-7</v>
      </c>
    </row>
    <row r="2971" spans="3:73" x14ac:dyDescent="0.3">
      <c r="C2971">
        <v>34067</v>
      </c>
      <c r="D2971" t="s">
        <v>4293</v>
      </c>
      <c r="E2971" t="s">
        <v>2167</v>
      </c>
      <c r="F2971" t="s">
        <v>3614</v>
      </c>
      <c r="G2971" t="s">
        <v>4108</v>
      </c>
      <c r="H2971" t="s">
        <v>4791</v>
      </c>
      <c r="I2971" t="s">
        <v>4792</v>
      </c>
      <c r="J2971">
        <v>2017</v>
      </c>
      <c r="K2971" t="s">
        <v>4062</v>
      </c>
      <c r="L2971">
        <v>16.484635999999998</v>
      </c>
      <c r="M2971">
        <v>173083000</v>
      </c>
      <c r="N2971">
        <v>99956000</v>
      </c>
      <c r="O2971">
        <v>8983000</v>
      </c>
      <c r="P2971">
        <v>49468000</v>
      </c>
      <c r="Q2971">
        <v>35742000</v>
      </c>
      <c r="S2971">
        <v>59872000</v>
      </c>
      <c r="U2971">
        <v>0</v>
      </c>
      <c r="V2971">
        <v>67303000</v>
      </c>
      <c r="W2971">
        <v>45627000</v>
      </c>
      <c r="X2971">
        <v>19826000</v>
      </c>
      <c r="AB2971">
        <v>105780000</v>
      </c>
      <c r="AC2971">
        <v>362000</v>
      </c>
      <c r="AD2971">
        <v>60074000</v>
      </c>
      <c r="AE2971">
        <v>741000</v>
      </c>
      <c r="AF2971">
        <v>14782018</v>
      </c>
      <c r="AG2971">
        <v>17845000</v>
      </c>
      <c r="AJ2971">
        <v>-12260000</v>
      </c>
      <c r="AK2971">
        <v>5168000</v>
      </c>
      <c r="AL2971">
        <v>71651000</v>
      </c>
      <c r="AM2971">
        <v>3569000</v>
      </c>
      <c r="AN2971">
        <v>-1958000</v>
      </c>
      <c r="AO2971">
        <v>1651000</v>
      </c>
      <c r="AQ2971">
        <v>6747000</v>
      </c>
      <c r="AT2971">
        <v>6186000</v>
      </c>
      <c r="AU2971">
        <v>-6184000</v>
      </c>
      <c r="AV2971">
        <v>647000</v>
      </c>
      <c r="AW2971">
        <v>1174000</v>
      </c>
      <c r="AY2971">
        <v>-0.13</v>
      </c>
      <c r="BB2971">
        <v>3262000</v>
      </c>
      <c r="BC2971">
        <v>3262000</v>
      </c>
      <c r="BL2971">
        <v>1.0906886517943699</v>
      </c>
      <c r="BN2971">
        <v>0.38884812488805898</v>
      </c>
      <c r="BO2971">
        <v>1.9757722592368301</v>
      </c>
      <c r="BP2971">
        <v>0.19687904091875399</v>
      </c>
      <c r="BQ2971">
        <v>1.4073684441230001</v>
      </c>
      <c r="BR2971">
        <v>-126.804892307692</v>
      </c>
      <c r="BS2971">
        <v>-1.85101153337115E-2</v>
      </c>
      <c r="BT2971">
        <v>71217.829741584806</v>
      </c>
      <c r="BU2971">
        <v>-2.02590535072793E-8</v>
      </c>
    </row>
    <row r="2972" spans="3:73" x14ac:dyDescent="0.3">
      <c r="C2972">
        <v>1903870</v>
      </c>
      <c r="D2972" t="s">
        <v>4569</v>
      </c>
      <c r="E2972" t="s">
        <v>2322</v>
      </c>
      <c r="F2972" t="s">
        <v>3614</v>
      </c>
      <c r="G2972" t="s">
        <v>4113</v>
      </c>
      <c r="H2972" t="s">
        <v>4588</v>
      </c>
      <c r="I2972" t="s">
        <v>4793</v>
      </c>
      <c r="J2972">
        <v>2026</v>
      </c>
      <c r="K2972" t="s">
        <v>4062</v>
      </c>
      <c r="L2972">
        <v>10.130551000000001</v>
      </c>
    </row>
    <row r="2973" spans="3:73" x14ac:dyDescent="0.3">
      <c r="C2973">
        <v>1903870</v>
      </c>
      <c r="D2973" t="s">
        <v>4569</v>
      </c>
      <c r="E2973" t="s">
        <v>2322</v>
      </c>
      <c r="F2973" t="s">
        <v>3614</v>
      </c>
      <c r="G2973" t="s">
        <v>4113</v>
      </c>
      <c r="H2973" t="s">
        <v>4588</v>
      </c>
      <c r="I2973" t="s">
        <v>4793</v>
      </c>
      <c r="J2973">
        <v>2025</v>
      </c>
      <c r="K2973" t="s">
        <v>4062</v>
      </c>
      <c r="L2973">
        <v>8.7549969999999995</v>
      </c>
    </row>
    <row r="2974" spans="3:73" x14ac:dyDescent="0.3">
      <c r="C2974">
        <v>1903870</v>
      </c>
      <c r="D2974" t="s">
        <v>4569</v>
      </c>
      <c r="E2974" t="s">
        <v>2322</v>
      </c>
      <c r="F2974" t="s">
        <v>3614</v>
      </c>
      <c r="G2974" t="s">
        <v>4113</v>
      </c>
      <c r="H2974" t="s">
        <v>4588</v>
      </c>
      <c r="I2974" t="s">
        <v>4793</v>
      </c>
      <c r="J2974">
        <v>2024</v>
      </c>
      <c r="K2974" t="s">
        <v>4062</v>
      </c>
      <c r="L2974">
        <v>10.640674000000001</v>
      </c>
    </row>
    <row r="2975" spans="3:73" x14ac:dyDescent="0.3">
      <c r="C2975">
        <v>1903870</v>
      </c>
      <c r="D2975" t="s">
        <v>4569</v>
      </c>
      <c r="E2975" t="s">
        <v>2322</v>
      </c>
      <c r="F2975" t="s">
        <v>3614</v>
      </c>
      <c r="G2975" t="s">
        <v>4113</v>
      </c>
      <c r="H2975" t="s">
        <v>4588</v>
      </c>
      <c r="I2975" t="s">
        <v>4793</v>
      </c>
      <c r="J2975">
        <v>2023</v>
      </c>
      <c r="K2975" t="s">
        <v>4062</v>
      </c>
      <c r="L2975">
        <v>10.980585</v>
      </c>
    </row>
    <row r="2976" spans="3:73" x14ac:dyDescent="0.3">
      <c r="C2976">
        <v>1903870</v>
      </c>
      <c r="D2976" t="s">
        <v>4569</v>
      </c>
      <c r="E2976" t="s">
        <v>2322</v>
      </c>
      <c r="F2976" t="s">
        <v>3614</v>
      </c>
      <c r="G2976" t="s">
        <v>4113</v>
      </c>
      <c r="H2976" t="s">
        <v>4588</v>
      </c>
      <c r="I2976" t="s">
        <v>4793</v>
      </c>
      <c r="J2976">
        <v>2022</v>
      </c>
      <c r="K2976" t="s">
        <v>4062</v>
      </c>
      <c r="L2976">
        <v>9.9120279999999994</v>
      </c>
    </row>
    <row r="2977" spans="3:73" x14ac:dyDescent="0.3">
      <c r="C2977">
        <v>1903870</v>
      </c>
      <c r="D2977" t="s">
        <v>4569</v>
      </c>
      <c r="E2977" t="s">
        <v>2322</v>
      </c>
      <c r="F2977" t="s">
        <v>3614</v>
      </c>
      <c r="G2977" t="s">
        <v>4113</v>
      </c>
      <c r="H2977" t="s">
        <v>4588</v>
      </c>
      <c r="I2977" t="s">
        <v>4793</v>
      </c>
      <c r="J2977">
        <v>2021</v>
      </c>
      <c r="K2977" t="s">
        <v>4062</v>
      </c>
      <c r="L2977">
        <v>10.187984</v>
      </c>
    </row>
    <row r="2978" spans="3:73" x14ac:dyDescent="0.3">
      <c r="C2978">
        <v>1903870</v>
      </c>
      <c r="D2978" t="s">
        <v>4569</v>
      </c>
      <c r="E2978" t="s">
        <v>2322</v>
      </c>
      <c r="F2978" t="s">
        <v>3614</v>
      </c>
      <c r="G2978" t="s">
        <v>4113</v>
      </c>
      <c r="H2978" t="s">
        <v>4588</v>
      </c>
      <c r="I2978" t="s">
        <v>4793</v>
      </c>
      <c r="J2978">
        <v>2020</v>
      </c>
      <c r="K2978" t="s">
        <v>4062</v>
      </c>
    </row>
    <row r="2979" spans="3:73" x14ac:dyDescent="0.3">
      <c r="C2979">
        <v>1903870</v>
      </c>
      <c r="D2979" t="s">
        <v>4569</v>
      </c>
      <c r="E2979" t="s">
        <v>2322</v>
      </c>
      <c r="F2979" t="s">
        <v>3614</v>
      </c>
      <c r="G2979" t="s">
        <v>4113</v>
      </c>
      <c r="H2979" t="s">
        <v>4588</v>
      </c>
      <c r="I2979" t="s">
        <v>4793</v>
      </c>
      <c r="J2979">
        <v>2019</v>
      </c>
      <c r="K2979" t="s">
        <v>4062</v>
      </c>
    </row>
    <row r="2980" spans="3:73" x14ac:dyDescent="0.3">
      <c r="C2980">
        <v>1903870</v>
      </c>
      <c r="D2980" t="s">
        <v>4569</v>
      </c>
      <c r="E2980" t="s">
        <v>2322</v>
      </c>
      <c r="F2980" t="s">
        <v>3614</v>
      </c>
      <c r="G2980" t="s">
        <v>4113</v>
      </c>
      <c r="H2980" t="s">
        <v>4588</v>
      </c>
      <c r="I2980" t="s">
        <v>4793</v>
      </c>
      <c r="J2980">
        <v>2018</v>
      </c>
      <c r="K2980" t="s">
        <v>4062</v>
      </c>
    </row>
    <row r="2981" spans="3:73" x14ac:dyDescent="0.3">
      <c r="C2981">
        <v>1903870</v>
      </c>
      <c r="D2981" t="s">
        <v>4569</v>
      </c>
      <c r="E2981" t="s">
        <v>2322</v>
      </c>
      <c r="F2981" t="s">
        <v>3614</v>
      </c>
      <c r="G2981" t="s">
        <v>4113</v>
      </c>
      <c r="H2981" t="s">
        <v>4588</v>
      </c>
      <c r="I2981" t="s">
        <v>4793</v>
      </c>
      <c r="J2981">
        <v>2017</v>
      </c>
      <c r="K2981" t="s">
        <v>4062</v>
      </c>
    </row>
    <row r="2982" spans="3:73" x14ac:dyDescent="0.3">
      <c r="C2982">
        <v>1278027</v>
      </c>
      <c r="D2982" t="s">
        <v>4472</v>
      </c>
      <c r="E2982" t="s">
        <v>2391</v>
      </c>
      <c r="F2982" t="s">
        <v>3614</v>
      </c>
      <c r="G2982" t="s">
        <v>4087</v>
      </c>
      <c r="H2982" t="s">
        <v>4794</v>
      </c>
      <c r="I2982" t="s">
        <v>4795</v>
      </c>
      <c r="J2982">
        <v>2026</v>
      </c>
      <c r="K2982" t="s">
        <v>4062</v>
      </c>
      <c r="L2982">
        <v>4.8210699999999997</v>
      </c>
      <c r="M2982">
        <v>2834795000</v>
      </c>
      <c r="N2982">
        <v>739818000</v>
      </c>
      <c r="O2982">
        <v>56293000</v>
      </c>
      <c r="P2982">
        <v>140699000</v>
      </c>
      <c r="Q2982">
        <v>420766000</v>
      </c>
      <c r="S2982">
        <v>253433000</v>
      </c>
      <c r="T2982">
        <v>1190974000</v>
      </c>
      <c r="U2982">
        <v>543812000</v>
      </c>
      <c r="V2982">
        <v>2381870000</v>
      </c>
      <c r="W2982">
        <v>222841000</v>
      </c>
      <c r="X2982">
        <v>107669000</v>
      </c>
      <c r="AA2982">
        <v>1950076000</v>
      </c>
      <c r="AB2982">
        <v>452925000</v>
      </c>
      <c r="AD2982">
        <v>437080000</v>
      </c>
      <c r="AE2982">
        <v>800000</v>
      </c>
      <c r="AF2982">
        <v>79977050</v>
      </c>
      <c r="AG2982">
        <v>398817000</v>
      </c>
      <c r="AJ2982">
        <v>97147000</v>
      </c>
      <c r="AM2982">
        <v>-4477000</v>
      </c>
      <c r="AN2982">
        <v>-43257000</v>
      </c>
      <c r="AQ2982">
        <v>101396000</v>
      </c>
      <c r="AS2982">
        <v>66223000</v>
      </c>
      <c r="AU2982">
        <v>39316000</v>
      </c>
      <c r="AV2982">
        <v>-135815000</v>
      </c>
      <c r="AY2982">
        <v>-0.54</v>
      </c>
      <c r="BN2982">
        <v>0.84022654195453295</v>
      </c>
      <c r="BP2982">
        <v>0.25261509327278198</v>
      </c>
      <c r="BQ2982">
        <v>1.43174729964414</v>
      </c>
      <c r="BR2982">
        <v>-8.9279074074074103</v>
      </c>
      <c r="BS2982">
        <v>-9.5505878456698098E-2</v>
      </c>
      <c r="BU2982">
        <v>-5.74792250372578E-9</v>
      </c>
    </row>
    <row r="2983" spans="3:73" x14ac:dyDescent="0.3">
      <c r="C2983">
        <v>1278027</v>
      </c>
      <c r="D2983" t="s">
        <v>4472</v>
      </c>
      <c r="E2983" t="s">
        <v>2391</v>
      </c>
      <c r="F2983" t="s">
        <v>3614</v>
      </c>
      <c r="G2983" t="s">
        <v>4087</v>
      </c>
      <c r="H2983" t="s">
        <v>4794</v>
      </c>
      <c r="I2983" t="s">
        <v>4795</v>
      </c>
      <c r="J2983">
        <v>2025</v>
      </c>
      <c r="K2983" t="s">
        <v>4062</v>
      </c>
      <c r="L2983">
        <v>4.3267090000000001</v>
      </c>
    </row>
    <row r="2984" spans="3:73" x14ac:dyDescent="0.3">
      <c r="C2984">
        <v>1278027</v>
      </c>
      <c r="D2984" t="s">
        <v>4472</v>
      </c>
      <c r="E2984" t="s">
        <v>2391</v>
      </c>
      <c r="F2984" t="s">
        <v>3614</v>
      </c>
      <c r="G2984" t="s">
        <v>4087</v>
      </c>
      <c r="H2984" t="s">
        <v>4794</v>
      </c>
      <c r="I2984" t="s">
        <v>4795</v>
      </c>
      <c r="J2984">
        <v>2024</v>
      </c>
      <c r="K2984" t="s">
        <v>4062</v>
      </c>
      <c r="L2984">
        <v>6.8013690000000002</v>
      </c>
      <c r="M2984">
        <v>2994052000</v>
      </c>
      <c r="N2984">
        <v>781444000</v>
      </c>
      <c r="O2984">
        <v>50583000</v>
      </c>
      <c r="P2984">
        <v>172260000</v>
      </c>
      <c r="Q2984">
        <v>511232000</v>
      </c>
      <c r="S2984">
        <v>278119000</v>
      </c>
      <c r="T2984">
        <v>1285946000</v>
      </c>
      <c r="U2984">
        <v>548231000</v>
      </c>
      <c r="V2984">
        <v>2469245000</v>
      </c>
      <c r="W2984">
        <v>236865000</v>
      </c>
      <c r="X2984">
        <v>113209000</v>
      </c>
      <c r="AA2984">
        <v>2020448000</v>
      </c>
      <c r="AB2984">
        <v>524807000</v>
      </c>
      <c r="AD2984">
        <v>528759000</v>
      </c>
      <c r="AE2984">
        <v>791000</v>
      </c>
      <c r="AF2984">
        <v>79144800</v>
      </c>
      <c r="AG2984">
        <v>421950000</v>
      </c>
      <c r="AJ2984">
        <v>-177277000</v>
      </c>
      <c r="AM2984">
        <v>-79258000</v>
      </c>
      <c r="AN2984">
        <v>-251251000</v>
      </c>
      <c r="AQ2984">
        <v>130914000</v>
      </c>
      <c r="AS2984">
        <v>68614000</v>
      </c>
      <c r="AU2984">
        <v>-27685000</v>
      </c>
      <c r="AV2984">
        <v>-92963000</v>
      </c>
      <c r="AY2984">
        <v>-3.18</v>
      </c>
      <c r="AZ2984">
        <v>540106000</v>
      </c>
      <c r="BN2984">
        <v>0.82471680518574797</v>
      </c>
      <c r="BP2984">
        <v>0.213552023304414</v>
      </c>
      <c r="BQ2984">
        <v>1.1407848352437</v>
      </c>
      <c r="BR2984">
        <v>-2.1387952830188701</v>
      </c>
      <c r="BS2984">
        <v>-0.47874933070633602</v>
      </c>
      <c r="BU2984">
        <v>-4.1212013978472098E-8</v>
      </c>
    </row>
    <row r="2985" spans="3:73" x14ac:dyDescent="0.3">
      <c r="C2985">
        <v>1278027</v>
      </c>
      <c r="D2985" t="s">
        <v>4472</v>
      </c>
      <c r="E2985" t="s">
        <v>2391</v>
      </c>
      <c r="F2985" t="s">
        <v>3614</v>
      </c>
      <c r="G2985" t="s">
        <v>4087</v>
      </c>
      <c r="H2985" t="s">
        <v>4794</v>
      </c>
      <c r="I2985" t="s">
        <v>4795</v>
      </c>
      <c r="J2985">
        <v>2023</v>
      </c>
      <c r="K2985" t="s">
        <v>4062</v>
      </c>
      <c r="L2985">
        <v>8.7593700000000005</v>
      </c>
      <c r="M2985">
        <v>3463290000</v>
      </c>
      <c r="N2985">
        <v>802824000</v>
      </c>
      <c r="O2985">
        <v>41094000</v>
      </c>
      <c r="P2985">
        <v>143015000</v>
      </c>
      <c r="Q2985">
        <v>568980000</v>
      </c>
      <c r="S2985">
        <v>302288000</v>
      </c>
      <c r="T2985">
        <v>1627836000</v>
      </c>
      <c r="U2985">
        <v>619399000</v>
      </c>
      <c r="V2985">
        <v>2627827000</v>
      </c>
      <c r="W2985">
        <v>262418000</v>
      </c>
      <c r="X2985">
        <v>123778000</v>
      </c>
      <c r="AA2985">
        <v>2045088000</v>
      </c>
      <c r="AB2985">
        <v>835463000</v>
      </c>
      <c r="AD2985">
        <v>785090000</v>
      </c>
      <c r="AE2985">
        <v>786000</v>
      </c>
      <c r="AF2985">
        <v>78624419</v>
      </c>
      <c r="AG2985">
        <v>455521000</v>
      </c>
      <c r="AJ2985">
        <v>80419000</v>
      </c>
      <c r="AM2985">
        <v>-935000</v>
      </c>
      <c r="AN2985">
        <v>-66198000</v>
      </c>
      <c r="AQ2985">
        <v>247759000</v>
      </c>
      <c r="AS2985">
        <v>69620000</v>
      </c>
      <c r="AT2985">
        <v>25689000</v>
      </c>
      <c r="AU2985">
        <v>81593000</v>
      </c>
      <c r="AV2985">
        <v>-333691000</v>
      </c>
      <c r="AY2985">
        <v>-0.89</v>
      </c>
      <c r="AZ2985">
        <v>647724000</v>
      </c>
      <c r="BL2985">
        <v>9.6445560356572795</v>
      </c>
      <c r="BN2985">
        <v>0.75876608658241196</v>
      </c>
      <c r="BP2985">
        <v>0.156597489501482</v>
      </c>
      <c r="BQ2985">
        <v>0.89111265233329995</v>
      </c>
      <c r="BR2985">
        <v>-9.8419887640449399</v>
      </c>
      <c r="BS2985">
        <v>-7.9235106761161203E-2</v>
      </c>
      <c r="BU2985">
        <v>-9.3311604463632707E-9</v>
      </c>
    </row>
    <row r="2986" spans="3:73" x14ac:dyDescent="0.3">
      <c r="C2986">
        <v>1278027</v>
      </c>
      <c r="D2986" t="s">
        <v>4472</v>
      </c>
      <c r="E2986" t="s">
        <v>2391</v>
      </c>
      <c r="F2986" t="s">
        <v>3614</v>
      </c>
      <c r="G2986" t="s">
        <v>4087</v>
      </c>
      <c r="H2986" t="s">
        <v>4794</v>
      </c>
      <c r="I2986" t="s">
        <v>4795</v>
      </c>
      <c r="J2986">
        <v>2022</v>
      </c>
      <c r="K2986" t="s">
        <v>4062</v>
      </c>
      <c r="L2986">
        <v>14.635344999999999</v>
      </c>
      <c r="M2986">
        <v>3841609000</v>
      </c>
      <c r="N2986">
        <v>1018817000</v>
      </c>
      <c r="O2986">
        <v>45442000</v>
      </c>
      <c r="P2986">
        <v>150019000</v>
      </c>
      <c r="Q2986">
        <v>726468000</v>
      </c>
      <c r="S2986">
        <v>317587000</v>
      </c>
      <c r="T2986">
        <v>1788157000</v>
      </c>
      <c r="U2986">
        <v>619241000</v>
      </c>
      <c r="V2986">
        <v>2973443000</v>
      </c>
      <c r="W2986">
        <v>271534000</v>
      </c>
      <c r="X2986">
        <v>127809000</v>
      </c>
      <c r="AA2986">
        <v>2389049000</v>
      </c>
      <c r="AB2986">
        <v>868166000</v>
      </c>
      <c r="AD2986">
        <v>876798000</v>
      </c>
      <c r="AE2986">
        <v>717000</v>
      </c>
      <c r="AF2986">
        <v>71668144</v>
      </c>
      <c r="AG2986">
        <v>409624000</v>
      </c>
      <c r="AJ2986">
        <v>98628000</v>
      </c>
      <c r="AM2986">
        <v>-7537000</v>
      </c>
      <c r="AN2986">
        <v>-11370000</v>
      </c>
      <c r="AQ2986">
        <v>5963000</v>
      </c>
      <c r="AS2986">
        <v>80528000</v>
      </c>
      <c r="AU2986">
        <v>-39146000</v>
      </c>
      <c r="AV2986">
        <v>45342000</v>
      </c>
      <c r="AY2986">
        <v>-0.16</v>
      </c>
      <c r="AZ2986">
        <v>668131000</v>
      </c>
      <c r="BN2986">
        <v>0.77400979641603296</v>
      </c>
      <c r="BP2986">
        <v>0.16735289135062301</v>
      </c>
      <c r="BQ2986">
        <v>1.07665706688665</v>
      </c>
      <c r="BR2986">
        <v>-91.470906249999999</v>
      </c>
      <c r="BS2986">
        <v>-1.3096573696735401E-2</v>
      </c>
      <c r="BU2986">
        <v>-2.6972436147004098E-9</v>
      </c>
    </row>
    <row r="2987" spans="3:73" x14ac:dyDescent="0.3">
      <c r="C2987">
        <v>1278027</v>
      </c>
      <c r="D2987" t="s">
        <v>4472</v>
      </c>
      <c r="E2987" t="s">
        <v>2391</v>
      </c>
      <c r="F2987" t="s">
        <v>3614</v>
      </c>
      <c r="G2987" t="s">
        <v>4087</v>
      </c>
      <c r="H2987" t="s">
        <v>4794</v>
      </c>
      <c r="I2987" t="s">
        <v>4795</v>
      </c>
      <c r="J2987">
        <v>2021</v>
      </c>
      <c r="K2987" t="s">
        <v>4062</v>
      </c>
      <c r="L2987">
        <v>19.871580999999999</v>
      </c>
      <c r="M2987">
        <v>3828545000</v>
      </c>
      <c r="N2987">
        <v>834456000</v>
      </c>
      <c r="O2987">
        <v>33690000</v>
      </c>
      <c r="P2987">
        <v>145281000</v>
      </c>
      <c r="Q2987">
        <v>609794000</v>
      </c>
      <c r="S2987">
        <v>341471000</v>
      </c>
      <c r="T2987">
        <v>1927119000</v>
      </c>
      <c r="U2987">
        <v>644871000</v>
      </c>
      <c r="V2987">
        <v>2908291000</v>
      </c>
      <c r="W2987">
        <v>244287000</v>
      </c>
      <c r="X2987">
        <v>129861000</v>
      </c>
      <c r="AA2987">
        <v>2267759000</v>
      </c>
      <c r="AB2987">
        <v>920254000</v>
      </c>
      <c r="AD2987">
        <v>934191000</v>
      </c>
      <c r="AE2987">
        <v>685000</v>
      </c>
      <c r="AF2987">
        <v>68521651</v>
      </c>
      <c r="AG2987">
        <v>436966000</v>
      </c>
      <c r="AJ2987">
        <v>196079000</v>
      </c>
      <c r="AM2987">
        <v>26291000</v>
      </c>
      <c r="AN2987">
        <v>67363000</v>
      </c>
      <c r="AQ2987">
        <v>93878000</v>
      </c>
      <c r="AS2987">
        <v>82888000</v>
      </c>
      <c r="AU2987">
        <v>-42844000</v>
      </c>
      <c r="AV2987">
        <v>-69841000</v>
      </c>
      <c r="AY2987">
        <v>1.03</v>
      </c>
      <c r="AZ2987">
        <v>551299000</v>
      </c>
      <c r="BN2987">
        <v>0.75963349000729996</v>
      </c>
      <c r="BP2987">
        <v>0.137911554851466</v>
      </c>
      <c r="BQ2987">
        <v>0.91966416551023999</v>
      </c>
      <c r="BR2987">
        <v>19.292797087378599</v>
      </c>
      <c r="BS2987">
        <v>7.3200442486530903E-2</v>
      </c>
      <c r="BU2987">
        <v>2.2241390344404899E-8</v>
      </c>
    </row>
    <row r="2988" spans="3:73" x14ac:dyDescent="0.3">
      <c r="C2988">
        <v>1278027</v>
      </c>
      <c r="D2988" t="s">
        <v>4472</v>
      </c>
      <c r="E2988" t="s">
        <v>2391</v>
      </c>
      <c r="F2988" t="s">
        <v>3614</v>
      </c>
      <c r="G2988" t="s">
        <v>4087</v>
      </c>
      <c r="H2988" t="s">
        <v>4794</v>
      </c>
      <c r="I2988" t="s">
        <v>4795</v>
      </c>
      <c r="J2988">
        <v>2020</v>
      </c>
      <c r="K2988" t="s">
        <v>4062</v>
      </c>
      <c r="L2988">
        <v>12.695876</v>
      </c>
      <c r="M2988">
        <v>3767570000</v>
      </c>
      <c r="N2988">
        <v>737301000</v>
      </c>
      <c r="O2988">
        <v>52182000</v>
      </c>
      <c r="P2988">
        <v>132935000</v>
      </c>
      <c r="Q2988">
        <v>492804000</v>
      </c>
      <c r="S2988">
        <v>371854000</v>
      </c>
      <c r="T2988">
        <v>1971326000</v>
      </c>
      <c r="U2988">
        <v>644747000</v>
      </c>
      <c r="V2988">
        <v>2935693000</v>
      </c>
      <c r="W2988">
        <v>245652000</v>
      </c>
      <c r="X2988">
        <v>126537000</v>
      </c>
      <c r="AA2988">
        <v>2334086000</v>
      </c>
      <c r="AB2988">
        <v>831877000</v>
      </c>
      <c r="AD2988">
        <v>866828000</v>
      </c>
      <c r="AE2988">
        <v>643000</v>
      </c>
      <c r="AF2988">
        <v>64252859</v>
      </c>
      <c r="AG2988">
        <v>106697000</v>
      </c>
      <c r="AJ2988">
        <v>276438000</v>
      </c>
      <c r="AM2988">
        <v>45374000</v>
      </c>
      <c r="AN2988">
        <v>12172000</v>
      </c>
      <c r="AQ2988">
        <v>281477000</v>
      </c>
      <c r="AS2988">
        <v>63701000</v>
      </c>
      <c r="AU2988">
        <v>-568893000</v>
      </c>
      <c r="AV2988">
        <v>327952000</v>
      </c>
      <c r="AY2988">
        <v>0.19</v>
      </c>
      <c r="AZ2988">
        <v>482495500</v>
      </c>
      <c r="BN2988">
        <v>0.77920065187906296</v>
      </c>
      <c r="BP2988">
        <v>0.21242245127253201</v>
      </c>
      <c r="BQ2988">
        <v>0.99529822675980695</v>
      </c>
      <c r="BR2988">
        <v>66.820400000000006</v>
      </c>
      <c r="BS2988">
        <v>1.46319708322264E-2</v>
      </c>
      <c r="BU2988">
        <v>2.8997272914144801E-9</v>
      </c>
    </row>
    <row r="2989" spans="3:73" x14ac:dyDescent="0.3">
      <c r="C2989">
        <v>1278027</v>
      </c>
      <c r="D2989" t="s">
        <v>4472</v>
      </c>
      <c r="E2989" t="s">
        <v>2391</v>
      </c>
      <c r="F2989" t="s">
        <v>3614</v>
      </c>
      <c r="G2989" t="s">
        <v>4087</v>
      </c>
      <c r="H2989" t="s">
        <v>4794</v>
      </c>
      <c r="I2989" t="s">
        <v>4795</v>
      </c>
      <c r="J2989">
        <v>2019</v>
      </c>
      <c r="K2989" t="s">
        <v>4062</v>
      </c>
      <c r="L2989">
        <v>10.980736</v>
      </c>
      <c r="M2989">
        <v>3227590000</v>
      </c>
      <c r="N2989">
        <v>661793000</v>
      </c>
      <c r="O2989">
        <v>11315000</v>
      </c>
      <c r="P2989">
        <v>143908000</v>
      </c>
      <c r="Q2989">
        <v>472187000</v>
      </c>
      <c r="S2989">
        <v>304934000</v>
      </c>
      <c r="T2989">
        <v>1615126000</v>
      </c>
      <c r="U2989">
        <v>596391000</v>
      </c>
      <c r="V2989">
        <v>2415048000</v>
      </c>
      <c r="W2989">
        <v>216908000</v>
      </c>
      <c r="X2989">
        <v>114936000</v>
      </c>
      <c r="AA2989">
        <v>1879783000</v>
      </c>
      <c r="AB2989">
        <v>812542000</v>
      </c>
      <c r="AD2989">
        <v>843796000</v>
      </c>
      <c r="AE2989">
        <v>640000</v>
      </c>
      <c r="AF2989">
        <v>64044649</v>
      </c>
      <c r="AG2989">
        <v>94397000</v>
      </c>
      <c r="AJ2989">
        <v>203836000</v>
      </c>
      <c r="AM2989">
        <v>29303000</v>
      </c>
      <c r="AN2989">
        <v>10259000</v>
      </c>
      <c r="AQ2989">
        <v>46504000</v>
      </c>
      <c r="AS2989">
        <v>58734000</v>
      </c>
      <c r="AU2989">
        <v>-124739000</v>
      </c>
      <c r="AV2989">
        <v>77713000</v>
      </c>
      <c r="AY2989">
        <v>0.16</v>
      </c>
      <c r="AZ2989">
        <v>436771000</v>
      </c>
      <c r="BN2989">
        <v>0.74825117192704105</v>
      </c>
      <c r="BP2989">
        <v>5.2164973168347901E-2</v>
      </c>
      <c r="BQ2989">
        <v>0.87413096796798595</v>
      </c>
      <c r="BR2989">
        <v>68.629599999999996</v>
      </c>
      <c r="BS2989">
        <v>1.2625808881264E-2</v>
      </c>
      <c r="BU2989">
        <v>2.16224854838273E-9</v>
      </c>
    </row>
    <row r="2990" spans="3:73" x14ac:dyDescent="0.3">
      <c r="C2990">
        <v>1278027</v>
      </c>
      <c r="D2990" t="s">
        <v>4472</v>
      </c>
      <c r="E2990" t="s">
        <v>2391</v>
      </c>
      <c r="F2990" t="s">
        <v>3614</v>
      </c>
      <c r="G2990" t="s">
        <v>4087</v>
      </c>
      <c r="H2990" t="s">
        <v>4794</v>
      </c>
      <c r="I2990" t="s">
        <v>4795</v>
      </c>
      <c r="J2990">
        <v>2018</v>
      </c>
      <c r="K2990" t="s">
        <v>4062</v>
      </c>
      <c r="L2990">
        <v>14.230869</v>
      </c>
      <c r="M2990">
        <v>3054799000</v>
      </c>
      <c r="N2990">
        <v>586096000</v>
      </c>
      <c r="O2990">
        <v>11648000</v>
      </c>
      <c r="P2990">
        <v>151707000</v>
      </c>
      <c r="Q2990">
        <v>401355000</v>
      </c>
      <c r="S2990">
        <v>282553000</v>
      </c>
      <c r="T2990">
        <v>1595569000</v>
      </c>
      <c r="U2990">
        <v>584435000</v>
      </c>
      <c r="V2990">
        <v>2154750000</v>
      </c>
      <c r="W2990">
        <v>258462000</v>
      </c>
      <c r="X2990">
        <v>140000000</v>
      </c>
      <c r="AA2990">
        <v>1635881000</v>
      </c>
      <c r="AB2990">
        <v>900049000</v>
      </c>
      <c r="AD2990">
        <v>806556000</v>
      </c>
      <c r="AE2990">
        <v>656000</v>
      </c>
      <c r="AF2990">
        <v>65638701</v>
      </c>
      <c r="AG2990">
        <v>49932000</v>
      </c>
      <c r="AJ2990">
        <v>340154000</v>
      </c>
      <c r="AM2990">
        <v>49842000</v>
      </c>
      <c r="AN2990">
        <v>111924000</v>
      </c>
      <c r="AQ2990">
        <v>209456000</v>
      </c>
      <c r="AS2990">
        <v>53639000</v>
      </c>
      <c r="AU2990">
        <v>347588000</v>
      </c>
      <c r="AV2990">
        <v>-753327000</v>
      </c>
      <c r="AY2990">
        <v>1.7</v>
      </c>
      <c r="AZ2990">
        <v>451602000</v>
      </c>
      <c r="BN2990">
        <v>0.70536555760297204</v>
      </c>
      <c r="BP2990">
        <v>4.5066586190619901E-2</v>
      </c>
      <c r="BQ2990">
        <v>0.71477044981467297</v>
      </c>
      <c r="BR2990">
        <v>8.3710994117647104</v>
      </c>
      <c r="BS2990">
        <v>0.124353229657496</v>
      </c>
      <c r="BU2990">
        <v>2.68790669174678E-8</v>
      </c>
    </row>
    <row r="2991" spans="3:73" x14ac:dyDescent="0.3">
      <c r="C2991">
        <v>1278027</v>
      </c>
      <c r="D2991" t="s">
        <v>4472</v>
      </c>
      <c r="E2991" t="s">
        <v>2391</v>
      </c>
      <c r="F2991" t="s">
        <v>3614</v>
      </c>
      <c r="G2991" t="s">
        <v>4087</v>
      </c>
      <c r="H2991" t="s">
        <v>4794</v>
      </c>
      <c r="I2991" t="s">
        <v>4795</v>
      </c>
      <c r="J2991">
        <v>2017</v>
      </c>
      <c r="K2991" t="s">
        <v>4062</v>
      </c>
      <c r="L2991">
        <v>17.015608</v>
      </c>
      <c r="M2991">
        <v>3561038000</v>
      </c>
      <c r="N2991">
        <v>886595000</v>
      </c>
      <c r="O2991">
        <v>206506000</v>
      </c>
      <c r="P2991">
        <v>141392000</v>
      </c>
      <c r="Q2991">
        <v>501849000</v>
      </c>
      <c r="S2991">
        <v>272192000</v>
      </c>
      <c r="T2991">
        <v>1748220000</v>
      </c>
      <c r="U2991">
        <v>649292000</v>
      </c>
      <c r="V2991">
        <v>2680219000</v>
      </c>
      <c r="W2991">
        <v>201486000</v>
      </c>
      <c r="X2991">
        <v>122358000</v>
      </c>
      <c r="AA2991">
        <v>2217574000</v>
      </c>
      <c r="AB2991">
        <v>880819000</v>
      </c>
      <c r="AD2991">
        <v>634121000</v>
      </c>
      <c r="AE2991">
        <v>665000</v>
      </c>
      <c r="AF2991">
        <v>66499044</v>
      </c>
      <c r="AG2991">
        <v>101191000</v>
      </c>
      <c r="AJ2991">
        <v>239402000</v>
      </c>
      <c r="AM2991">
        <v>-69401000</v>
      </c>
      <c r="AN2991">
        <v>129908000</v>
      </c>
      <c r="AQ2991">
        <v>37799000</v>
      </c>
      <c r="AS2991">
        <v>49172000</v>
      </c>
      <c r="AU2991">
        <v>-220538000</v>
      </c>
      <c r="AV2991">
        <v>359336000</v>
      </c>
      <c r="AY2991">
        <v>3.27</v>
      </c>
      <c r="BN2991">
        <v>0.75265105286717005</v>
      </c>
      <c r="BP2991">
        <v>1.0249148824235901</v>
      </c>
      <c r="BQ2991">
        <v>1.9095421021807999</v>
      </c>
      <c r="BR2991">
        <v>5.2035498470948003</v>
      </c>
      <c r="BS2991">
        <v>0.14748546523178999</v>
      </c>
      <c r="BU2991">
        <v>6.3169661599034502E-8</v>
      </c>
    </row>
    <row r="2992" spans="3:73" x14ac:dyDescent="0.3">
      <c r="C2992">
        <v>1655210</v>
      </c>
      <c r="D2992" t="s">
        <v>4533</v>
      </c>
      <c r="E2992" t="s">
        <v>2568</v>
      </c>
      <c r="F2992" t="s">
        <v>3614</v>
      </c>
      <c r="G2992" t="s">
        <v>4087</v>
      </c>
      <c r="H2992" t="s">
        <v>4794</v>
      </c>
      <c r="I2992" t="s">
        <v>4796</v>
      </c>
      <c r="J2992">
        <v>2026</v>
      </c>
      <c r="K2992" t="s">
        <v>4062</v>
      </c>
      <c r="L2992">
        <v>0.81934700000000005</v>
      </c>
    </row>
    <row r="2993" spans="3:73" x14ac:dyDescent="0.3">
      <c r="C2993">
        <v>1655210</v>
      </c>
      <c r="D2993" t="s">
        <v>4533</v>
      </c>
      <c r="E2993" t="s">
        <v>2568</v>
      </c>
      <c r="F2993" t="s">
        <v>3614</v>
      </c>
      <c r="G2993" t="s">
        <v>4087</v>
      </c>
      <c r="H2993" t="s">
        <v>4794</v>
      </c>
      <c r="I2993" t="s">
        <v>4796</v>
      </c>
      <c r="J2993">
        <v>2025</v>
      </c>
      <c r="K2993" t="s">
        <v>4062</v>
      </c>
      <c r="L2993">
        <v>2.2410359999999998</v>
      </c>
      <c r="M2993">
        <v>614747000</v>
      </c>
      <c r="N2993">
        <v>341484000</v>
      </c>
      <c r="O2993">
        <v>203890000</v>
      </c>
      <c r="P2993">
        <v>26060000</v>
      </c>
      <c r="Q2993">
        <v>84032000</v>
      </c>
      <c r="R2993">
        <v>218923000</v>
      </c>
      <c r="W2993">
        <v>74917000</v>
      </c>
      <c r="X2993">
        <v>20525000</v>
      </c>
      <c r="AA2993">
        <v>415740000</v>
      </c>
      <c r="AB2993">
        <v>-997000</v>
      </c>
      <c r="AD2993">
        <v>-1022507000</v>
      </c>
      <c r="AE2993">
        <v>45000</v>
      </c>
      <c r="AF2993">
        <v>453688312</v>
      </c>
      <c r="AG2993">
        <v>7646000</v>
      </c>
      <c r="AJ2993">
        <v>-333621000</v>
      </c>
      <c r="AK2993">
        <v>23235000</v>
      </c>
      <c r="AL2993">
        <v>341267000</v>
      </c>
      <c r="AM2993">
        <v>0</v>
      </c>
      <c r="AN2993">
        <v>219024000</v>
      </c>
      <c r="AQ2993">
        <v>-144931000</v>
      </c>
      <c r="AS2993">
        <v>32773000</v>
      </c>
      <c r="AU2993">
        <v>-10250000</v>
      </c>
      <c r="AV2993">
        <v>223410000</v>
      </c>
      <c r="AY2993">
        <v>1.1499999999999999</v>
      </c>
      <c r="AZ2993">
        <v>98738000</v>
      </c>
      <c r="BP2993">
        <v>2.7215451766621701</v>
      </c>
      <c r="BQ2993">
        <v>3.4364963893375302</v>
      </c>
      <c r="BR2993">
        <v>1.94872695652174</v>
      </c>
      <c r="BS2993">
        <v>-219.68304914744201</v>
      </c>
      <c r="BU2993">
        <v>-2.5849462387161501E-6</v>
      </c>
    </row>
    <row r="2994" spans="3:73" x14ac:dyDescent="0.3">
      <c r="C2994">
        <v>1655210</v>
      </c>
      <c r="D2994" t="s">
        <v>4533</v>
      </c>
      <c r="E2994" t="s">
        <v>2568</v>
      </c>
      <c r="F2994" t="s">
        <v>3614</v>
      </c>
      <c r="G2994" t="s">
        <v>4087</v>
      </c>
      <c r="H2994" t="s">
        <v>4794</v>
      </c>
      <c r="I2994" t="s">
        <v>4796</v>
      </c>
      <c r="J2994">
        <v>2024</v>
      </c>
      <c r="K2994" t="s">
        <v>4062</v>
      </c>
      <c r="L2994">
        <v>6.8612869999999999</v>
      </c>
      <c r="M2994">
        <v>678146000</v>
      </c>
      <c r="N2994">
        <v>286456000</v>
      </c>
      <c r="O2994">
        <v>131913000</v>
      </c>
      <c r="P2994">
        <v>26862000</v>
      </c>
      <c r="Q2994">
        <v>113444000</v>
      </c>
      <c r="R2994">
        <v>308862000</v>
      </c>
      <c r="W2994">
        <v>61453000</v>
      </c>
      <c r="X2994">
        <v>37571000</v>
      </c>
      <c r="AA2994">
        <v>1141476000</v>
      </c>
      <c r="AB2994">
        <v>-601208000</v>
      </c>
      <c r="AD2994">
        <v>-1241531000</v>
      </c>
      <c r="AE2994">
        <v>8000</v>
      </c>
      <c r="AF2994">
        <v>76065969</v>
      </c>
      <c r="AG2994">
        <v>41699000</v>
      </c>
      <c r="AJ2994">
        <v>-156124000</v>
      </c>
      <c r="AK2994">
        <v>28149000</v>
      </c>
      <c r="AL2994">
        <v>197823000</v>
      </c>
      <c r="AM2994">
        <v>-26000</v>
      </c>
      <c r="AN2994">
        <v>-160278000</v>
      </c>
      <c r="AQ2994">
        <v>-98813000</v>
      </c>
      <c r="AS2994">
        <v>23121000</v>
      </c>
      <c r="AU2994">
        <v>-6232000</v>
      </c>
      <c r="AV2994">
        <v>45777000</v>
      </c>
      <c r="AY2994">
        <v>-2.4300000000000002</v>
      </c>
      <c r="AZ2994">
        <v>121890000</v>
      </c>
      <c r="BP2994">
        <v>2.1465672953313901</v>
      </c>
      <c r="BQ2994">
        <v>2.81535482401185</v>
      </c>
      <c r="BR2994">
        <v>-2.82357489711934</v>
      </c>
      <c r="BS2994">
        <v>0.26659325890540397</v>
      </c>
      <c r="BU2994">
        <v>2.7732377829303701E-8</v>
      </c>
    </row>
    <row r="2995" spans="3:73" x14ac:dyDescent="0.3">
      <c r="C2995">
        <v>1655210</v>
      </c>
      <c r="D2995" t="s">
        <v>4533</v>
      </c>
      <c r="E2995" t="s">
        <v>2568</v>
      </c>
      <c r="F2995" t="s">
        <v>3614</v>
      </c>
      <c r="G2995" t="s">
        <v>4087</v>
      </c>
      <c r="H2995" t="s">
        <v>4794</v>
      </c>
      <c r="I2995" t="s">
        <v>4796</v>
      </c>
      <c r="J2995">
        <v>2023</v>
      </c>
      <c r="K2995" t="s">
        <v>4062</v>
      </c>
      <c r="L2995">
        <v>12.928711</v>
      </c>
      <c r="M2995">
        <v>774450000</v>
      </c>
      <c r="N2995">
        <v>372844000</v>
      </c>
      <c r="O2995">
        <v>190505000</v>
      </c>
      <c r="P2995">
        <v>31730000</v>
      </c>
      <c r="Q2995">
        <v>130336000</v>
      </c>
      <c r="W2995">
        <v>74354000</v>
      </c>
      <c r="X2995">
        <v>56032000</v>
      </c>
      <c r="AA2995">
        <v>1137542000</v>
      </c>
      <c r="AB2995">
        <v>-513368000</v>
      </c>
      <c r="AD2995">
        <v>-1081253000</v>
      </c>
      <c r="AE2995">
        <v>6000</v>
      </c>
      <c r="AF2995">
        <v>64624140</v>
      </c>
      <c r="AG2995">
        <v>-82655000</v>
      </c>
      <c r="AJ2995">
        <v>-341898000</v>
      </c>
      <c r="AK2995">
        <v>39530000</v>
      </c>
      <c r="AL2995">
        <v>259243000</v>
      </c>
      <c r="AM2995">
        <v>5000</v>
      </c>
      <c r="AN2995">
        <v>-338144000</v>
      </c>
      <c r="AO2995">
        <v>3955000</v>
      </c>
      <c r="AQ2995">
        <v>-107825000</v>
      </c>
      <c r="AS2995">
        <v>48094000</v>
      </c>
      <c r="AU2995">
        <v>-9491000</v>
      </c>
      <c r="AV2995">
        <v>-550000</v>
      </c>
      <c r="AY2995">
        <v>-5.26</v>
      </c>
      <c r="AZ2995">
        <v>183016000</v>
      </c>
      <c r="BB2995">
        <v>-334184000</v>
      </c>
      <c r="BC2995">
        <v>-334184000</v>
      </c>
      <c r="BO2995">
        <v>-84.496586599241496</v>
      </c>
      <c r="BP2995">
        <v>2.5621351911127799</v>
      </c>
      <c r="BQ2995">
        <v>3.2615326680474501</v>
      </c>
      <c r="BR2995">
        <v>-2.4579298479087499</v>
      </c>
      <c r="BS2995">
        <v>0.65867759579872498</v>
      </c>
      <c r="BU2995">
        <v>1.32468365499992E-7</v>
      </c>
    </row>
    <row r="2996" spans="3:73" x14ac:dyDescent="0.3">
      <c r="C2996">
        <v>1655210</v>
      </c>
      <c r="D2996" t="s">
        <v>4533</v>
      </c>
      <c r="E2996" t="s">
        <v>2568</v>
      </c>
      <c r="F2996" t="s">
        <v>3614</v>
      </c>
      <c r="G2996" t="s">
        <v>4087</v>
      </c>
      <c r="H2996" t="s">
        <v>4794</v>
      </c>
      <c r="I2996" t="s">
        <v>4796</v>
      </c>
      <c r="J2996">
        <v>2022</v>
      </c>
      <c r="K2996" t="s">
        <v>4062</v>
      </c>
      <c r="L2996">
        <v>33.591195999999997</v>
      </c>
      <c r="M2996">
        <v>1062224000</v>
      </c>
      <c r="N2996">
        <v>606459000</v>
      </c>
      <c r="O2996">
        <v>309922000</v>
      </c>
      <c r="P2996">
        <v>34198000</v>
      </c>
      <c r="Q2996">
        <v>235696000</v>
      </c>
      <c r="W2996">
        <v>75841000</v>
      </c>
      <c r="X2996">
        <v>55300000</v>
      </c>
      <c r="AA2996">
        <v>1133608000</v>
      </c>
      <c r="AB2996">
        <v>-203548000</v>
      </c>
      <c r="AD2996">
        <v>-743109000</v>
      </c>
      <c r="AE2996">
        <v>6000</v>
      </c>
      <c r="AF2996">
        <v>63773982</v>
      </c>
      <c r="AG2996">
        <v>-23743000</v>
      </c>
      <c r="AJ2996">
        <v>-342771000</v>
      </c>
      <c r="AK2996">
        <v>62264000</v>
      </c>
      <c r="AL2996">
        <v>319028000</v>
      </c>
      <c r="AM2996">
        <v>32000</v>
      </c>
      <c r="AN2996">
        <v>-366137000</v>
      </c>
      <c r="AO2996">
        <v>3966000</v>
      </c>
      <c r="AQ2996">
        <v>-320244000</v>
      </c>
      <c r="AS2996">
        <v>32582000</v>
      </c>
      <c r="AU2996">
        <v>-87527000</v>
      </c>
      <c r="AV2996">
        <v>276000</v>
      </c>
      <c r="AY2996">
        <v>-5.75</v>
      </c>
      <c r="AZ2996">
        <v>238783000</v>
      </c>
      <c r="BB2996">
        <v>-362139000</v>
      </c>
      <c r="BC2996">
        <v>-362139000</v>
      </c>
      <c r="BO2996">
        <v>-91.310892586989397</v>
      </c>
      <c r="BP2996">
        <v>4.0864703788188503</v>
      </c>
      <c r="BQ2996">
        <v>4.8886881765799499</v>
      </c>
      <c r="BR2996">
        <v>-5.8419471304347796</v>
      </c>
      <c r="BS2996">
        <v>1.79877473618016</v>
      </c>
      <c r="BU2996">
        <v>9.48913165445005E-7</v>
      </c>
    </row>
    <row r="2997" spans="3:73" x14ac:dyDescent="0.3">
      <c r="C2997">
        <v>1655210</v>
      </c>
      <c r="D2997" t="s">
        <v>4533</v>
      </c>
      <c r="E2997" t="s">
        <v>2568</v>
      </c>
      <c r="F2997" t="s">
        <v>3614</v>
      </c>
      <c r="G2997" t="s">
        <v>4087</v>
      </c>
      <c r="H2997" t="s">
        <v>4794</v>
      </c>
      <c r="I2997" t="s">
        <v>4796</v>
      </c>
      <c r="J2997">
        <v>2021</v>
      </c>
      <c r="K2997" t="s">
        <v>4062</v>
      </c>
      <c r="L2997">
        <v>125.182424</v>
      </c>
      <c r="M2997">
        <v>1379399000</v>
      </c>
      <c r="N2997">
        <v>1052048000</v>
      </c>
      <c r="O2997">
        <v>733294000</v>
      </c>
      <c r="P2997">
        <v>43806000</v>
      </c>
      <c r="Q2997">
        <v>241870000</v>
      </c>
      <c r="W2997">
        <v>94189000</v>
      </c>
      <c r="X2997">
        <v>69040000</v>
      </c>
      <c r="AA2997">
        <v>1129674000</v>
      </c>
      <c r="AB2997">
        <v>132495000</v>
      </c>
      <c r="AD2997">
        <v>-376972000</v>
      </c>
      <c r="AE2997">
        <v>6000</v>
      </c>
      <c r="AF2997">
        <v>63400899</v>
      </c>
      <c r="AG2997">
        <v>117281000</v>
      </c>
      <c r="AJ2997">
        <v>-174933000</v>
      </c>
      <c r="AK2997">
        <v>66946000</v>
      </c>
      <c r="AL2997">
        <v>292214000</v>
      </c>
      <c r="AM2997">
        <v>60000</v>
      </c>
      <c r="AN2997">
        <v>-182105000</v>
      </c>
      <c r="AO2997">
        <v>3648000</v>
      </c>
      <c r="AQ2997">
        <v>-301370000</v>
      </c>
      <c r="AS2997">
        <v>21663000</v>
      </c>
      <c r="AU2997">
        <v>-147479000</v>
      </c>
      <c r="AV2997">
        <v>1022322000</v>
      </c>
      <c r="AY2997">
        <v>-2.88</v>
      </c>
      <c r="AZ2997">
        <v>181793500</v>
      </c>
      <c r="BB2997">
        <v>-178397000</v>
      </c>
      <c r="BC2997">
        <v>-178397000</v>
      </c>
      <c r="BO2997">
        <v>-48.902686403508802</v>
      </c>
      <c r="BP2997">
        <v>7.78534648419667</v>
      </c>
      <c r="BQ2997">
        <v>8.6016201467262601</v>
      </c>
      <c r="BR2997">
        <v>-43.466119444444402</v>
      </c>
      <c r="BS2997">
        <v>-1.3744292237442901</v>
      </c>
      <c r="BU2997">
        <v>-2.7210489536963698E-6</v>
      </c>
    </row>
    <row r="2998" spans="3:73" x14ac:dyDescent="0.3">
      <c r="C2998">
        <v>1655210</v>
      </c>
      <c r="D2998" t="s">
        <v>4533</v>
      </c>
      <c r="E2998" t="s">
        <v>2568</v>
      </c>
      <c r="F2998" t="s">
        <v>3614</v>
      </c>
      <c r="G2998" t="s">
        <v>4087</v>
      </c>
      <c r="H2998" t="s">
        <v>4794</v>
      </c>
      <c r="I2998" t="s">
        <v>4796</v>
      </c>
      <c r="J2998">
        <v>2020</v>
      </c>
      <c r="K2998" t="s">
        <v>4062</v>
      </c>
      <c r="L2998">
        <v>123.65428199999999</v>
      </c>
      <c r="M2998">
        <v>468006000</v>
      </c>
      <c r="N2998">
        <v>332226000</v>
      </c>
      <c r="O2998">
        <v>159127000</v>
      </c>
      <c r="P2998">
        <v>35975000</v>
      </c>
      <c r="Q2998">
        <v>121717000</v>
      </c>
      <c r="S2998">
        <v>115299000</v>
      </c>
      <c r="W2998">
        <v>88967000</v>
      </c>
      <c r="X2998">
        <v>53071000</v>
      </c>
      <c r="AA2998">
        <v>25000000</v>
      </c>
      <c r="AB2998">
        <v>367097000</v>
      </c>
      <c r="AD2998">
        <v>-194867000</v>
      </c>
      <c r="AE2998">
        <v>6000</v>
      </c>
      <c r="AF2998">
        <v>62820351</v>
      </c>
      <c r="AG2998">
        <v>25405000</v>
      </c>
      <c r="AJ2998">
        <v>-24532000</v>
      </c>
      <c r="AK2998">
        <v>11047000</v>
      </c>
      <c r="AL2998">
        <v>49937000</v>
      </c>
      <c r="AM2998">
        <v>2000</v>
      </c>
      <c r="AN2998">
        <v>-25077000</v>
      </c>
      <c r="AO2998">
        <v>613000</v>
      </c>
      <c r="AQ2998">
        <v>-39995000</v>
      </c>
      <c r="AS2998">
        <v>13299000</v>
      </c>
      <c r="AU2998">
        <v>-74900000</v>
      </c>
      <c r="AV2998">
        <v>-1762000</v>
      </c>
      <c r="AY2998">
        <v>-0.4</v>
      </c>
      <c r="AZ2998">
        <v>101656500</v>
      </c>
      <c r="BB2998">
        <v>-24462000</v>
      </c>
      <c r="BC2998">
        <v>-24462000</v>
      </c>
      <c r="BO2998">
        <v>-39.905383360522002</v>
      </c>
      <c r="BP2998">
        <v>1.7886070115885699</v>
      </c>
      <c r="BQ2998">
        <v>2.3661469983252199</v>
      </c>
      <c r="BR2998">
        <v>-309.13570499999997</v>
      </c>
      <c r="BS2998">
        <v>-6.8311645151009098E-2</v>
      </c>
      <c r="BU2998">
        <v>-1.3473744759559501E-7</v>
      </c>
    </row>
    <row r="2999" spans="3:73" x14ac:dyDescent="0.3">
      <c r="C2999">
        <v>1655210</v>
      </c>
      <c r="D2999" t="s">
        <v>4533</v>
      </c>
      <c r="E2999" t="s">
        <v>2568</v>
      </c>
      <c r="F2999" t="s">
        <v>3614</v>
      </c>
      <c r="G2999" t="s">
        <v>4087</v>
      </c>
      <c r="H2999" t="s">
        <v>4794</v>
      </c>
      <c r="I2999" t="s">
        <v>4796</v>
      </c>
      <c r="J2999">
        <v>2019</v>
      </c>
      <c r="K2999" t="s">
        <v>4062</v>
      </c>
      <c r="L2999">
        <v>124.303916</v>
      </c>
      <c r="M2999">
        <v>451923000</v>
      </c>
      <c r="N2999">
        <v>403594000</v>
      </c>
      <c r="O2999">
        <v>275988000</v>
      </c>
      <c r="P2999">
        <v>40080000</v>
      </c>
      <c r="Q2999">
        <v>81596000</v>
      </c>
      <c r="S2999">
        <v>47474000</v>
      </c>
      <c r="W2999">
        <v>47697000</v>
      </c>
      <c r="X2999">
        <v>26923000</v>
      </c>
      <c r="AA2999">
        <v>30569000</v>
      </c>
      <c r="AB2999">
        <v>384090000</v>
      </c>
      <c r="AD2999">
        <v>-142115000</v>
      </c>
      <c r="AE2999">
        <v>6000</v>
      </c>
      <c r="AF2999">
        <v>61576494</v>
      </c>
      <c r="AG2999">
        <v>33461000</v>
      </c>
      <c r="AJ2999">
        <v>-927000</v>
      </c>
      <c r="AK2999">
        <v>5989000</v>
      </c>
      <c r="AL2999">
        <v>34388000</v>
      </c>
      <c r="AM2999">
        <v>-12000</v>
      </c>
      <c r="AN2999">
        <v>-452000</v>
      </c>
      <c r="AO2999">
        <v>742000</v>
      </c>
      <c r="AQ2999">
        <v>-46995000</v>
      </c>
      <c r="AS2999">
        <v>8106000</v>
      </c>
      <c r="AU2999">
        <v>-26164000</v>
      </c>
      <c r="AV2999">
        <v>294876000</v>
      </c>
      <c r="AY2999">
        <v>-0.01</v>
      </c>
      <c r="BB2999">
        <v>278000</v>
      </c>
      <c r="BC2999">
        <v>278000</v>
      </c>
      <c r="BO2999">
        <v>0.37466307277628003</v>
      </c>
      <c r="BP2999">
        <v>5.7862758664066902</v>
      </c>
      <c r="BQ2999">
        <v>6.75090676562467</v>
      </c>
      <c r="BR2999">
        <v>-12430.391600000001</v>
      </c>
      <c r="BS2999">
        <v>-1.17680751907105E-3</v>
      </c>
      <c r="BU2999">
        <v>-3.2363226327162901E-9</v>
      </c>
    </row>
    <row r="3000" spans="3:73" x14ac:dyDescent="0.3">
      <c r="C3000">
        <v>1655210</v>
      </c>
      <c r="D3000" t="s">
        <v>4533</v>
      </c>
      <c r="E3000" t="s">
        <v>2568</v>
      </c>
      <c r="F3000" t="s">
        <v>3614</v>
      </c>
      <c r="G3000" t="s">
        <v>4087</v>
      </c>
      <c r="H3000" t="s">
        <v>4794</v>
      </c>
      <c r="I3000" t="s">
        <v>4796</v>
      </c>
      <c r="J3000">
        <v>2018</v>
      </c>
      <c r="K3000" t="s">
        <v>4062</v>
      </c>
    </row>
    <row r="3001" spans="3:73" x14ac:dyDescent="0.3">
      <c r="C3001">
        <v>1655210</v>
      </c>
      <c r="D3001" t="s">
        <v>4533</v>
      </c>
      <c r="E3001" t="s">
        <v>2568</v>
      </c>
      <c r="F3001" t="s">
        <v>3614</v>
      </c>
      <c r="G3001" t="s">
        <v>4087</v>
      </c>
      <c r="H3001" t="s">
        <v>4794</v>
      </c>
      <c r="I3001" t="s">
        <v>4796</v>
      </c>
      <c r="J3001">
        <v>2017</v>
      </c>
      <c r="K3001" t="s">
        <v>4062</v>
      </c>
    </row>
    <row r="3002" spans="3:73" x14ac:dyDescent="0.3">
      <c r="C3002">
        <v>23217</v>
      </c>
      <c r="D3002" t="s">
        <v>4285</v>
      </c>
      <c r="E3002" t="s">
        <v>1457</v>
      </c>
      <c r="F3002" t="s">
        <v>3614</v>
      </c>
      <c r="G3002" t="s">
        <v>4087</v>
      </c>
      <c r="H3002" t="s">
        <v>4794</v>
      </c>
      <c r="I3002" t="s">
        <v>4797</v>
      </c>
      <c r="J3002">
        <v>2026</v>
      </c>
      <c r="K3002" t="s">
        <v>4062</v>
      </c>
      <c r="L3002">
        <v>17.018636999999998</v>
      </c>
    </row>
    <row r="3003" spans="3:73" x14ac:dyDescent="0.3">
      <c r="C3003">
        <v>23217</v>
      </c>
      <c r="D3003" t="s">
        <v>4285</v>
      </c>
      <c r="E3003" t="s">
        <v>1457</v>
      </c>
      <c r="F3003" t="s">
        <v>3614</v>
      </c>
      <c r="G3003" t="s">
        <v>4087</v>
      </c>
      <c r="H3003" t="s">
        <v>4794</v>
      </c>
      <c r="I3003" t="s">
        <v>4797</v>
      </c>
      <c r="J3003">
        <v>2025</v>
      </c>
      <c r="K3003" t="s">
        <v>4062</v>
      </c>
      <c r="L3003">
        <v>19.537282000000001</v>
      </c>
      <c r="M3003">
        <v>20933900000</v>
      </c>
      <c r="N3003">
        <v>3071000000</v>
      </c>
      <c r="O3003">
        <v>68000000</v>
      </c>
      <c r="Q3003">
        <v>2048300000</v>
      </c>
      <c r="S3003">
        <v>2835900000</v>
      </c>
      <c r="T3003">
        <v>2421100000</v>
      </c>
      <c r="U3003">
        <v>10501900000</v>
      </c>
      <c r="V3003">
        <v>12001200000</v>
      </c>
      <c r="W3003">
        <v>4317000000</v>
      </c>
      <c r="X3003">
        <v>1590100000</v>
      </c>
      <c r="AA3003">
        <v>7260000000</v>
      </c>
      <c r="AB3003">
        <v>8932700000</v>
      </c>
      <c r="AD3003">
        <v>6759100000</v>
      </c>
      <c r="AE3003">
        <v>2921200000</v>
      </c>
      <c r="AG3003">
        <v>3003500000</v>
      </c>
      <c r="AJ3003">
        <v>1364600000</v>
      </c>
      <c r="AK3003">
        <v>60800000</v>
      </c>
      <c r="AM3003">
        <v>3700000</v>
      </c>
      <c r="AN3003">
        <v>1152400000</v>
      </c>
      <c r="AQ3003">
        <v>1691900000</v>
      </c>
      <c r="AS3003">
        <v>390200000</v>
      </c>
      <c r="AU3003">
        <v>-542200000</v>
      </c>
      <c r="AV3003">
        <v>-1158300000</v>
      </c>
      <c r="AW3003">
        <v>669200000</v>
      </c>
      <c r="AX3003">
        <v>669000000</v>
      </c>
      <c r="AY3003">
        <v>2.41</v>
      </c>
      <c r="AZ3003">
        <v>2065650000</v>
      </c>
      <c r="BN3003">
        <v>0.57329021348148201</v>
      </c>
      <c r="BP3003">
        <v>1.5751679406995601E-2</v>
      </c>
      <c r="BQ3003">
        <v>0.23690062543432899</v>
      </c>
      <c r="BR3003">
        <v>8.1067560165975099</v>
      </c>
      <c r="BS3003">
        <v>0.129009146170811</v>
      </c>
      <c r="BT3003">
        <v>34252461.5245867</v>
      </c>
      <c r="BU3003">
        <v>5.2710658166064002E-9</v>
      </c>
    </row>
    <row r="3004" spans="3:73" x14ac:dyDescent="0.3">
      <c r="C3004">
        <v>23217</v>
      </c>
      <c r="D3004" t="s">
        <v>4285</v>
      </c>
      <c r="E3004" t="s">
        <v>1457</v>
      </c>
      <c r="F3004" t="s">
        <v>3614</v>
      </c>
      <c r="G3004" t="s">
        <v>4087</v>
      </c>
      <c r="H3004" t="s">
        <v>4794</v>
      </c>
      <c r="I3004" t="s">
        <v>4797</v>
      </c>
      <c r="J3004">
        <v>2024</v>
      </c>
      <c r="K3004" t="s">
        <v>4062</v>
      </c>
      <c r="L3004">
        <v>26.377963999999999</v>
      </c>
      <c r="M3004">
        <v>20862300000</v>
      </c>
      <c r="N3004">
        <v>3149500000</v>
      </c>
      <c r="O3004">
        <v>77700000</v>
      </c>
      <c r="Q3004">
        <v>2083000000</v>
      </c>
      <c r="S3004">
        <v>2896900000</v>
      </c>
      <c r="T3004">
        <v>2708400000</v>
      </c>
      <c r="U3004">
        <v>10582700000</v>
      </c>
      <c r="V3004">
        <v>12351000000</v>
      </c>
      <c r="W3004">
        <v>3241800000</v>
      </c>
      <c r="X3004">
        <v>1493700000</v>
      </c>
      <c r="AA3004">
        <v>7510000000</v>
      </c>
      <c r="AB3004">
        <v>8440400000</v>
      </c>
      <c r="AD3004">
        <v>6276300000</v>
      </c>
      <c r="AE3004">
        <v>2921200000</v>
      </c>
      <c r="AJ3004">
        <v>1175000000</v>
      </c>
      <c r="AK3004">
        <v>61400000</v>
      </c>
      <c r="AM3004">
        <v>262500000</v>
      </c>
      <c r="AN3004">
        <v>347200000</v>
      </c>
      <c r="AQ3004">
        <v>2015600000</v>
      </c>
      <c r="AS3004">
        <v>400900000</v>
      </c>
      <c r="AU3004">
        <v>-375000000</v>
      </c>
      <c r="AV3004">
        <v>-1656700000</v>
      </c>
      <c r="AW3004">
        <v>659300000</v>
      </c>
      <c r="AX3004">
        <v>669200000</v>
      </c>
      <c r="AY3004">
        <v>0.73</v>
      </c>
      <c r="AZ3004">
        <v>2157500000</v>
      </c>
      <c r="BN3004">
        <v>0.59202484865043603</v>
      </c>
      <c r="BP3004">
        <v>2.3968165833796001E-2</v>
      </c>
      <c r="BQ3004">
        <v>0.32898389783453602</v>
      </c>
      <c r="BR3004">
        <v>36.134197260274</v>
      </c>
      <c r="BS3004">
        <v>4.1135491208947397E-2</v>
      </c>
      <c r="BT3004">
        <v>24994347.554648299</v>
      </c>
      <c r="BU3004">
        <v>2.2813982417894899E-9</v>
      </c>
    </row>
    <row r="3005" spans="3:73" x14ac:dyDescent="0.3">
      <c r="C3005">
        <v>23217</v>
      </c>
      <c r="D3005" t="s">
        <v>4285</v>
      </c>
      <c r="E3005" t="s">
        <v>1457</v>
      </c>
      <c r="F3005" t="s">
        <v>3614</v>
      </c>
      <c r="G3005" t="s">
        <v>4087</v>
      </c>
      <c r="H3005" t="s">
        <v>4794</v>
      </c>
      <c r="I3005" t="s">
        <v>4797</v>
      </c>
      <c r="J3005">
        <v>2023</v>
      </c>
      <c r="K3005" t="s">
        <v>4062</v>
      </c>
      <c r="L3005">
        <v>28.285273</v>
      </c>
      <c r="M3005">
        <v>22052600000</v>
      </c>
      <c r="N3005">
        <v>3385000000</v>
      </c>
      <c r="O3005">
        <v>93900000</v>
      </c>
      <c r="Q3005">
        <v>2232000000</v>
      </c>
      <c r="S3005">
        <v>2773800000</v>
      </c>
      <c r="T3005">
        <v>3205900000</v>
      </c>
      <c r="U3005">
        <v>11178200000</v>
      </c>
      <c r="V3005">
        <v>13245300000</v>
      </c>
      <c r="W3005">
        <v>4440700000</v>
      </c>
      <c r="X3005">
        <v>1529400000</v>
      </c>
      <c r="AA3005">
        <v>8600000000</v>
      </c>
      <c r="AB3005">
        <v>8736800000</v>
      </c>
      <c r="AD3005">
        <v>6599400000</v>
      </c>
      <c r="AE3005">
        <v>2921200000</v>
      </c>
      <c r="AJ3005">
        <v>1464200000</v>
      </c>
      <c r="AK3005">
        <v>57700000</v>
      </c>
      <c r="AM3005">
        <v>218700000</v>
      </c>
      <c r="AN3005">
        <v>683600000</v>
      </c>
      <c r="AQ3005">
        <v>995400000</v>
      </c>
      <c r="AS3005">
        <v>369900000</v>
      </c>
      <c r="AU3005">
        <v>-354900000</v>
      </c>
      <c r="AV3005">
        <v>-631600000</v>
      </c>
      <c r="AW3005">
        <v>623800000</v>
      </c>
      <c r="AX3005">
        <v>631200000</v>
      </c>
      <c r="AY3005">
        <v>1.43</v>
      </c>
      <c r="AZ3005">
        <v>2085850000</v>
      </c>
      <c r="BN3005">
        <v>0.60062305578480502</v>
      </c>
      <c r="BP3005">
        <v>2.1145314927826699E-2</v>
      </c>
      <c r="BQ3005">
        <v>0.25964374985925598</v>
      </c>
      <c r="BR3005">
        <v>19.779911188811202</v>
      </c>
      <c r="BS3005">
        <v>7.8243750572291895E-2</v>
      </c>
      <c r="BT3005">
        <v>22053879.4163309</v>
      </c>
      <c r="BU3005">
        <v>4.6296058499679501E-9</v>
      </c>
    </row>
    <row r="3006" spans="3:73" x14ac:dyDescent="0.3">
      <c r="C3006">
        <v>23217</v>
      </c>
      <c r="D3006" t="s">
        <v>4285</v>
      </c>
      <c r="E3006" t="s">
        <v>1457</v>
      </c>
      <c r="F3006" t="s">
        <v>3614</v>
      </c>
      <c r="G3006" t="s">
        <v>4087</v>
      </c>
      <c r="H3006" t="s">
        <v>4794</v>
      </c>
      <c r="I3006" t="s">
        <v>4797</v>
      </c>
      <c r="J3006">
        <v>2022</v>
      </c>
      <c r="K3006" t="s">
        <v>4062</v>
      </c>
      <c r="L3006">
        <v>28.39537</v>
      </c>
      <c r="M3006">
        <v>22435100000</v>
      </c>
      <c r="N3006">
        <v>3033700000</v>
      </c>
      <c r="O3006">
        <v>83300000</v>
      </c>
      <c r="Q3006">
        <v>1939700000</v>
      </c>
      <c r="S3006">
        <v>2713900000</v>
      </c>
      <c r="T3006">
        <v>3853100000</v>
      </c>
      <c r="U3006">
        <v>11329200000</v>
      </c>
      <c r="V3006">
        <v>13572900000</v>
      </c>
      <c r="W3006">
        <v>3518800000</v>
      </c>
      <c r="X3006">
        <v>1864600000</v>
      </c>
      <c r="AA3006">
        <v>8800000000</v>
      </c>
      <c r="AB3006">
        <v>8787700000</v>
      </c>
      <c r="AC3006">
        <v>2997600000</v>
      </c>
      <c r="AD3006">
        <v>6550700000</v>
      </c>
      <c r="AE3006">
        <v>2921200000</v>
      </c>
      <c r="AJ3006">
        <v>1587600000</v>
      </c>
      <c r="AK3006">
        <v>53400000</v>
      </c>
      <c r="AM3006">
        <v>290500000</v>
      </c>
      <c r="AN3006">
        <v>888200000</v>
      </c>
      <c r="AQ3006">
        <v>1177300000</v>
      </c>
      <c r="AS3006">
        <v>375400000</v>
      </c>
      <c r="AU3006">
        <v>-434900000</v>
      </c>
      <c r="AV3006">
        <v>-738000000</v>
      </c>
      <c r="AW3006">
        <v>581800000</v>
      </c>
      <c r="AX3006">
        <v>599800000</v>
      </c>
      <c r="AY3006">
        <v>1.85</v>
      </c>
      <c r="AZ3006">
        <v>1836850000</v>
      </c>
      <c r="BN3006">
        <v>0.60498504575419798</v>
      </c>
      <c r="BP3006">
        <v>2.3672843014664099E-2</v>
      </c>
      <c r="BQ3006">
        <v>0.31090144367397998</v>
      </c>
      <c r="BR3006">
        <v>15.3488486486486</v>
      </c>
      <c r="BS3006">
        <v>0.101073090797364</v>
      </c>
      <c r="BT3006">
        <v>20489255.818818301</v>
      </c>
      <c r="BU3006">
        <v>5.9778365783993503E-9</v>
      </c>
    </row>
    <row r="3007" spans="3:73" x14ac:dyDescent="0.3">
      <c r="C3007">
        <v>23217</v>
      </c>
      <c r="D3007" t="s">
        <v>4285</v>
      </c>
      <c r="E3007" t="s">
        <v>1457</v>
      </c>
      <c r="F3007" t="s">
        <v>3614</v>
      </c>
      <c r="G3007" t="s">
        <v>4087</v>
      </c>
      <c r="H3007" t="s">
        <v>4794</v>
      </c>
      <c r="I3007" t="s">
        <v>4797</v>
      </c>
      <c r="J3007">
        <v>2021</v>
      </c>
      <c r="K3007" t="s">
        <v>4062</v>
      </c>
      <c r="L3007">
        <v>27.757662</v>
      </c>
      <c r="M3007">
        <v>22195600000</v>
      </c>
      <c r="N3007">
        <v>2702100000</v>
      </c>
      <c r="O3007">
        <v>79200000</v>
      </c>
      <c r="Q3007">
        <v>1734000000</v>
      </c>
      <c r="S3007">
        <v>2608500000</v>
      </c>
      <c r="T3007">
        <v>4157600000</v>
      </c>
      <c r="U3007">
        <v>11373500000</v>
      </c>
      <c r="V3007">
        <v>13564200000</v>
      </c>
      <c r="W3007">
        <v>3306200000</v>
      </c>
      <c r="X3007">
        <v>1655900000</v>
      </c>
      <c r="AA3007">
        <v>8300000000</v>
      </c>
      <c r="AB3007">
        <v>8551800000</v>
      </c>
      <c r="AC3007">
        <v>2979900000</v>
      </c>
      <c r="AD3007">
        <v>6262600000</v>
      </c>
      <c r="AE3007">
        <v>2921200000</v>
      </c>
      <c r="AJ3007">
        <v>2141000000</v>
      </c>
      <c r="AK3007">
        <v>51300000</v>
      </c>
      <c r="AM3007">
        <v>193800000</v>
      </c>
      <c r="AN3007">
        <v>1298800000</v>
      </c>
      <c r="AP3007">
        <v>387700000</v>
      </c>
      <c r="AQ3007">
        <v>1468100000</v>
      </c>
      <c r="AU3007">
        <v>-340300000</v>
      </c>
      <c r="AV3007">
        <v>-1609600000</v>
      </c>
      <c r="AW3007">
        <v>474600000</v>
      </c>
      <c r="AX3007">
        <v>503200000</v>
      </c>
      <c r="AY3007">
        <v>2.67</v>
      </c>
      <c r="AZ3007">
        <v>1555950000</v>
      </c>
      <c r="BN3007">
        <v>0.61112112310547995</v>
      </c>
      <c r="BP3007">
        <v>2.3954993648297101E-2</v>
      </c>
      <c r="BQ3007">
        <v>0.29281350190551098</v>
      </c>
      <c r="BR3007">
        <v>10.396128089887601</v>
      </c>
      <c r="BS3007">
        <v>0.15187445917818501</v>
      </c>
      <c r="BT3007">
        <v>17097981.811292298</v>
      </c>
      <c r="BU3007">
        <v>8.6663576720690401E-9</v>
      </c>
    </row>
    <row r="3008" spans="3:73" x14ac:dyDescent="0.3">
      <c r="C3008">
        <v>23217</v>
      </c>
      <c r="D3008" t="s">
        <v>4285</v>
      </c>
      <c r="E3008" t="s">
        <v>1457</v>
      </c>
      <c r="F3008" t="s">
        <v>3614</v>
      </c>
      <c r="G3008" t="s">
        <v>4087</v>
      </c>
      <c r="H3008" t="s">
        <v>4794</v>
      </c>
      <c r="I3008" t="s">
        <v>4797</v>
      </c>
      <c r="J3008">
        <v>2020</v>
      </c>
      <c r="K3008" t="s">
        <v>4062</v>
      </c>
      <c r="L3008">
        <v>25.495742</v>
      </c>
      <c r="M3008">
        <v>22304000000</v>
      </c>
      <c r="N3008">
        <v>2885900000</v>
      </c>
      <c r="O3008">
        <v>553300000</v>
      </c>
      <c r="Q3008">
        <v>1377900000</v>
      </c>
      <c r="S3008">
        <v>2389600000</v>
      </c>
      <c r="T3008">
        <v>4315700000</v>
      </c>
      <c r="U3008">
        <v>11436300000</v>
      </c>
      <c r="V3008">
        <v>14353300000</v>
      </c>
      <c r="W3008">
        <v>3287400000</v>
      </c>
      <c r="X3008">
        <v>1525600000</v>
      </c>
      <c r="AA3008">
        <v>9750000000</v>
      </c>
      <c r="AB3008">
        <v>7876100000</v>
      </c>
      <c r="AC3008">
        <v>2729900000</v>
      </c>
      <c r="AD3008">
        <v>5471200000</v>
      </c>
      <c r="AE3008">
        <v>2921200000</v>
      </c>
      <c r="AG3008">
        <v>922800000</v>
      </c>
      <c r="AJ3008">
        <v>1815600000</v>
      </c>
      <c r="AK3008">
        <v>56400000</v>
      </c>
      <c r="AM3008">
        <v>201300000</v>
      </c>
      <c r="AN3008">
        <v>201400000</v>
      </c>
      <c r="AP3008">
        <v>388900000</v>
      </c>
      <c r="AQ3008">
        <v>1842600000</v>
      </c>
      <c r="AU3008">
        <v>-153800000</v>
      </c>
      <c r="AV3008">
        <v>-1370400000</v>
      </c>
      <c r="AW3008">
        <v>413600000</v>
      </c>
      <c r="AX3008">
        <v>413900000</v>
      </c>
      <c r="AY3008">
        <v>0.41</v>
      </c>
      <c r="AZ3008">
        <v>1474800000</v>
      </c>
      <c r="BN3008">
        <v>0.64353030846484904</v>
      </c>
      <c r="BP3008">
        <v>0.16830930218409701</v>
      </c>
      <c r="BQ3008">
        <v>0.45872117783050398</v>
      </c>
      <c r="BR3008">
        <v>62.184736585365897</v>
      </c>
      <c r="BS3008">
        <v>2.5571031348002201E-2</v>
      </c>
      <c r="BT3008">
        <v>16222316.651933501</v>
      </c>
      <c r="BU3008">
        <v>1.3272119729307701E-9</v>
      </c>
    </row>
    <row r="3009" spans="3:73" x14ac:dyDescent="0.3">
      <c r="C3009">
        <v>23217</v>
      </c>
      <c r="D3009" t="s">
        <v>4285</v>
      </c>
      <c r="E3009" t="s">
        <v>1457</v>
      </c>
      <c r="F3009" t="s">
        <v>3614</v>
      </c>
      <c r="G3009" t="s">
        <v>4087</v>
      </c>
      <c r="H3009" t="s">
        <v>4794</v>
      </c>
      <c r="I3009" t="s">
        <v>4797</v>
      </c>
      <c r="J3009">
        <v>2019</v>
      </c>
      <c r="K3009" t="s">
        <v>4062</v>
      </c>
      <c r="L3009">
        <v>20.156979</v>
      </c>
      <c r="M3009">
        <v>22213800000</v>
      </c>
      <c r="N3009">
        <v>2733800000</v>
      </c>
      <c r="O3009">
        <v>236600000</v>
      </c>
      <c r="Q3009">
        <v>1571700000</v>
      </c>
      <c r="S3009">
        <v>2395300000</v>
      </c>
      <c r="T3009">
        <v>4661400000</v>
      </c>
      <c r="U3009">
        <v>11499600000</v>
      </c>
      <c r="V3009">
        <v>14750100000</v>
      </c>
      <c r="W3009">
        <v>2142600000</v>
      </c>
      <c r="X3009">
        <v>1255300000</v>
      </c>
      <c r="AA3009">
        <v>10680000000</v>
      </c>
      <c r="AB3009">
        <v>7384600000</v>
      </c>
      <c r="AC3009">
        <v>2760200000</v>
      </c>
      <c r="AD3009">
        <v>5047900000</v>
      </c>
      <c r="AE3009">
        <v>2921200000</v>
      </c>
      <c r="AG3009">
        <v>708000000</v>
      </c>
      <c r="AJ3009">
        <v>1641800000</v>
      </c>
      <c r="AK3009">
        <v>56100000</v>
      </c>
      <c r="AM3009">
        <v>218800000</v>
      </c>
      <c r="AN3009">
        <v>126500000</v>
      </c>
      <c r="AP3009">
        <v>333000000</v>
      </c>
      <c r="AQ3009">
        <v>1125500000</v>
      </c>
      <c r="AU3009">
        <v>-5166000000</v>
      </c>
      <c r="AV3009">
        <v>4149800000</v>
      </c>
      <c r="AW3009">
        <v>356200000</v>
      </c>
      <c r="AX3009">
        <v>376500000</v>
      </c>
      <c r="AY3009">
        <v>0.26</v>
      </c>
      <c r="AZ3009">
        <v>1284400000</v>
      </c>
      <c r="BN3009">
        <v>0.664006158334009</v>
      </c>
      <c r="BP3009">
        <v>0.11042658452347601</v>
      </c>
      <c r="BQ3009">
        <v>0.54237841874358295</v>
      </c>
      <c r="BR3009">
        <v>77.526842307692306</v>
      </c>
      <c r="BS3009">
        <v>1.7130244021341699E-2</v>
      </c>
      <c r="BT3009">
        <v>17671298.858821999</v>
      </c>
      <c r="BU3009">
        <v>7.0969511415648804E-10</v>
      </c>
    </row>
    <row r="3010" spans="3:73" x14ac:dyDescent="0.3">
      <c r="C3010">
        <v>23217</v>
      </c>
      <c r="D3010" t="s">
        <v>4285</v>
      </c>
      <c r="E3010" t="s">
        <v>1457</v>
      </c>
      <c r="F3010" t="s">
        <v>3614</v>
      </c>
      <c r="G3010" t="s">
        <v>4087</v>
      </c>
      <c r="H3010" t="s">
        <v>4794</v>
      </c>
      <c r="I3010" t="s">
        <v>4797</v>
      </c>
      <c r="J3010">
        <v>2018</v>
      </c>
      <c r="K3010" t="s">
        <v>4062</v>
      </c>
      <c r="L3010">
        <v>25.411959</v>
      </c>
      <c r="M3010">
        <v>10389500000</v>
      </c>
      <c r="N3010">
        <v>1938900000</v>
      </c>
      <c r="O3010">
        <v>128000000</v>
      </c>
      <c r="Q3010">
        <v>997100000</v>
      </c>
      <c r="S3010">
        <v>1620100000</v>
      </c>
      <c r="T3010">
        <v>1284500000</v>
      </c>
      <c r="U3010">
        <v>4502500000</v>
      </c>
      <c r="V3010">
        <v>6632900000</v>
      </c>
      <c r="W3010">
        <v>2336200000</v>
      </c>
      <c r="X3010">
        <v>915100000</v>
      </c>
      <c r="AA3010">
        <v>3540000000</v>
      </c>
      <c r="AB3010">
        <v>3676200000</v>
      </c>
      <c r="AC3010">
        <v>4977900000</v>
      </c>
      <c r="AD3010">
        <v>4744900000</v>
      </c>
      <c r="AE3010">
        <v>2839700000</v>
      </c>
      <c r="AG3010">
        <v>575400000</v>
      </c>
      <c r="AJ3010">
        <v>1412500000</v>
      </c>
      <c r="AK3010">
        <v>47300000</v>
      </c>
      <c r="AM3010">
        <v>174600000</v>
      </c>
      <c r="AN3010">
        <v>69600000</v>
      </c>
      <c r="AP3010">
        <v>257000000</v>
      </c>
      <c r="AQ3010">
        <v>954200000</v>
      </c>
      <c r="AU3010">
        <v>-576200000</v>
      </c>
      <c r="AV3010">
        <v>-506900000</v>
      </c>
      <c r="AW3010">
        <v>342300000</v>
      </c>
      <c r="AX3010">
        <v>341900000</v>
      </c>
      <c r="AY3010">
        <v>0.18</v>
      </c>
      <c r="AZ3010">
        <v>965650000</v>
      </c>
      <c r="BN3010">
        <v>0.63842340824871302</v>
      </c>
      <c r="BP3010">
        <v>5.4789829637873502E-2</v>
      </c>
      <c r="BQ3010">
        <v>0.40313329338241599</v>
      </c>
      <c r="BR3010">
        <v>141.17755</v>
      </c>
      <c r="BS3010">
        <v>1.8932593438877099E-2</v>
      </c>
      <c r="BT3010">
        <v>13470035.8992394</v>
      </c>
      <c r="BU3010">
        <v>1.24426109025624E-9</v>
      </c>
    </row>
    <row r="3011" spans="3:73" x14ac:dyDescent="0.3">
      <c r="C3011">
        <v>23217</v>
      </c>
      <c r="D3011" t="s">
        <v>4285</v>
      </c>
      <c r="E3011" t="s">
        <v>1457</v>
      </c>
      <c r="F3011" t="s">
        <v>3614</v>
      </c>
      <c r="G3011" t="s">
        <v>4087</v>
      </c>
      <c r="H3011" t="s">
        <v>4794</v>
      </c>
      <c r="I3011" t="s">
        <v>4797</v>
      </c>
      <c r="J3011">
        <v>2017</v>
      </c>
      <c r="K3011" t="s">
        <v>4062</v>
      </c>
      <c r="L3011">
        <v>26.303004999999999</v>
      </c>
      <c r="M3011">
        <v>10096300000</v>
      </c>
      <c r="N3011">
        <v>2013200000</v>
      </c>
      <c r="O3011">
        <v>251400000</v>
      </c>
      <c r="Q3011">
        <v>934200000</v>
      </c>
      <c r="S3011">
        <v>1664900000</v>
      </c>
      <c r="T3011">
        <v>1232900000</v>
      </c>
      <c r="U3011">
        <v>4298300000</v>
      </c>
      <c r="V3011">
        <v>6018500000</v>
      </c>
      <c r="W3011">
        <v>1720500000</v>
      </c>
      <c r="X3011">
        <v>773100000</v>
      </c>
      <c r="AA3011">
        <v>2970000000</v>
      </c>
      <c r="AB3011">
        <v>3990800000</v>
      </c>
      <c r="AC3011">
        <v>4054900000</v>
      </c>
      <c r="AD3011">
        <v>4247000000</v>
      </c>
      <c r="AE3011">
        <v>2839700000</v>
      </c>
      <c r="AG3011">
        <v>529000000</v>
      </c>
      <c r="AJ3011">
        <v>1238300000</v>
      </c>
      <c r="AK3011">
        <v>44600000</v>
      </c>
      <c r="AM3011">
        <v>254700000</v>
      </c>
      <c r="AN3011">
        <v>151300000</v>
      </c>
      <c r="AP3011">
        <v>268000000</v>
      </c>
      <c r="AQ3011">
        <v>1175500000</v>
      </c>
      <c r="AU3011">
        <v>-189300000</v>
      </c>
      <c r="AV3011">
        <v>-1569100000</v>
      </c>
      <c r="AW3011">
        <v>415000000</v>
      </c>
      <c r="AX3011">
        <v>388700000</v>
      </c>
      <c r="AY3011">
        <v>0.36</v>
      </c>
      <c r="BN3011">
        <v>0.59610946584392299</v>
      </c>
      <c r="BP3011">
        <v>0.146120313862249</v>
      </c>
      <c r="BQ3011">
        <v>0.62714327230456302</v>
      </c>
      <c r="BR3011">
        <v>73.063902777777798</v>
      </c>
      <c r="BS3011">
        <v>3.7912198055527702E-2</v>
      </c>
      <c r="BT3011">
        <v>15777664.947408101</v>
      </c>
      <c r="BU3011">
        <v>2.37272772376466E-9</v>
      </c>
    </row>
    <row r="3012" spans="3:73" x14ac:dyDescent="0.3">
      <c r="C3012">
        <v>16732</v>
      </c>
      <c r="D3012" t="s">
        <v>4280</v>
      </c>
      <c r="E3012" t="s">
        <v>1113</v>
      </c>
      <c r="F3012" t="s">
        <v>3614</v>
      </c>
      <c r="G3012" t="s">
        <v>4087</v>
      </c>
      <c r="H3012" t="s">
        <v>4794</v>
      </c>
      <c r="I3012" t="s">
        <v>4798</v>
      </c>
      <c r="J3012">
        <v>2026</v>
      </c>
      <c r="K3012" t="s">
        <v>4062</v>
      </c>
      <c r="L3012">
        <v>23.995415999999999</v>
      </c>
    </row>
    <row r="3013" spans="3:73" x14ac:dyDescent="0.3">
      <c r="C3013">
        <v>16732</v>
      </c>
      <c r="D3013" t="s">
        <v>4280</v>
      </c>
      <c r="E3013" t="s">
        <v>1113</v>
      </c>
      <c r="F3013" t="s">
        <v>3614</v>
      </c>
      <c r="G3013" t="s">
        <v>4087</v>
      </c>
      <c r="H3013" t="s">
        <v>4794</v>
      </c>
      <c r="I3013" t="s">
        <v>4798</v>
      </c>
      <c r="J3013">
        <v>2025</v>
      </c>
      <c r="K3013" t="s">
        <v>4062</v>
      </c>
      <c r="L3013">
        <v>31.569192000000001</v>
      </c>
      <c r="M3013">
        <v>14896000000</v>
      </c>
      <c r="N3013">
        <v>2232000000</v>
      </c>
      <c r="O3013">
        <v>132000000</v>
      </c>
      <c r="P3013">
        <v>541000000</v>
      </c>
      <c r="Q3013">
        <v>1424000000</v>
      </c>
      <c r="S3013">
        <v>2767000000</v>
      </c>
      <c r="T3013">
        <v>4356000000</v>
      </c>
      <c r="U3013">
        <v>4991000000</v>
      </c>
      <c r="V3013">
        <v>10992000000</v>
      </c>
      <c r="W3013">
        <v>2906000000</v>
      </c>
      <c r="X3013">
        <v>1332000000</v>
      </c>
      <c r="Z3013">
        <v>762000000</v>
      </c>
      <c r="AB3013">
        <v>3902000000</v>
      </c>
      <c r="AD3013">
        <v>4694000000</v>
      </c>
      <c r="AE3013">
        <v>12000000</v>
      </c>
      <c r="AH3013">
        <v>10253000000</v>
      </c>
      <c r="AJ3013">
        <v>1124000000</v>
      </c>
      <c r="AM3013">
        <v>194000000</v>
      </c>
      <c r="AN3013">
        <v>602000000</v>
      </c>
      <c r="AO3013">
        <v>345000000</v>
      </c>
      <c r="AQ3013">
        <v>1131000000</v>
      </c>
      <c r="AS3013">
        <v>434000000</v>
      </c>
      <c r="AU3013">
        <v>-187000000</v>
      </c>
      <c r="AV3013">
        <v>-919000000</v>
      </c>
      <c r="AX3013">
        <v>460000000</v>
      </c>
      <c r="AY3013">
        <v>2.02</v>
      </c>
      <c r="AZ3013">
        <v>1405000000</v>
      </c>
      <c r="BA3013">
        <v>0.109626450794889</v>
      </c>
      <c r="BB3013">
        <v>1141000000</v>
      </c>
      <c r="BC3013">
        <v>1141000000</v>
      </c>
      <c r="BD3013">
        <v>0.111284502096947</v>
      </c>
      <c r="BE3013">
        <v>0.110309177801619</v>
      </c>
      <c r="BI3013">
        <v>0.688305585392052</v>
      </c>
      <c r="BJ3013">
        <v>-1.8238564322637301E-2</v>
      </c>
      <c r="BN3013">
        <v>0.737916219119227</v>
      </c>
      <c r="BO3013">
        <v>3.3072463768115901</v>
      </c>
      <c r="BP3013">
        <v>4.5423262216104598E-2</v>
      </c>
      <c r="BQ3013">
        <v>0.27804542326221598</v>
      </c>
      <c r="BR3013">
        <v>15.6283128712871</v>
      </c>
      <c r="BS3013">
        <v>0.15427985648385401</v>
      </c>
      <c r="BU3013">
        <v>1.6342841578677599E-8</v>
      </c>
    </row>
    <row r="3014" spans="3:73" x14ac:dyDescent="0.3">
      <c r="C3014">
        <v>16732</v>
      </c>
      <c r="D3014" t="s">
        <v>4280</v>
      </c>
      <c r="E3014" t="s">
        <v>1113</v>
      </c>
      <c r="F3014" t="s">
        <v>3614</v>
      </c>
      <c r="G3014" t="s">
        <v>4087</v>
      </c>
      <c r="H3014" t="s">
        <v>4794</v>
      </c>
      <c r="I3014" t="s">
        <v>4798</v>
      </c>
      <c r="J3014">
        <v>2024</v>
      </c>
      <c r="K3014" t="s">
        <v>4062</v>
      </c>
      <c r="L3014">
        <v>41.304338999999999</v>
      </c>
      <c r="M3014">
        <v>15235000000</v>
      </c>
      <c r="N3014">
        <v>2190000000</v>
      </c>
      <c r="O3014">
        <v>108000000</v>
      </c>
      <c r="P3014">
        <v>587000000</v>
      </c>
      <c r="Q3014">
        <v>1386000000</v>
      </c>
      <c r="S3014">
        <v>2698000000</v>
      </c>
      <c r="T3014">
        <v>4716000000</v>
      </c>
      <c r="U3014">
        <v>5077000000</v>
      </c>
      <c r="V3014">
        <v>11439000000</v>
      </c>
      <c r="W3014">
        <v>3576000000</v>
      </c>
      <c r="X3014">
        <v>1311000000</v>
      </c>
      <c r="Z3014">
        <v>1423000000</v>
      </c>
      <c r="AB3014">
        <v>3794000000</v>
      </c>
      <c r="AD3014">
        <v>4569000000</v>
      </c>
      <c r="AE3014">
        <v>12000000</v>
      </c>
      <c r="AH3014">
        <v>9636000000</v>
      </c>
      <c r="AJ3014">
        <v>1000000000</v>
      </c>
      <c r="AM3014">
        <v>190000000</v>
      </c>
      <c r="AN3014">
        <v>567000000</v>
      </c>
      <c r="AO3014">
        <v>249000000</v>
      </c>
      <c r="AQ3014">
        <v>1185000000</v>
      </c>
      <c r="AS3014">
        <v>411000000</v>
      </c>
      <c r="AU3014">
        <v>-3128000000</v>
      </c>
      <c r="AV3014">
        <v>1863000000</v>
      </c>
      <c r="AX3014">
        <v>449000000</v>
      </c>
      <c r="AY3014">
        <v>1.9</v>
      </c>
      <c r="AZ3014">
        <v>1338500000</v>
      </c>
      <c r="BA3014">
        <v>0.103777501037775</v>
      </c>
      <c r="BB3014">
        <v>1006000000</v>
      </c>
      <c r="BC3014">
        <v>1006000000</v>
      </c>
      <c r="BD3014">
        <v>0.104400166044002</v>
      </c>
      <c r="BE3014">
        <v>0.122976338729763</v>
      </c>
      <c r="BI3014">
        <v>0.63249097472924198</v>
      </c>
      <c r="BJ3014">
        <v>-0.32461602324616001</v>
      </c>
      <c r="BN3014">
        <v>0.75083688874302601</v>
      </c>
      <c r="BO3014">
        <v>4.0401606425702798</v>
      </c>
      <c r="BP3014">
        <v>3.02013422818792E-2</v>
      </c>
      <c r="BQ3014">
        <v>0.22483221476510101</v>
      </c>
      <c r="BR3014">
        <v>21.7391257894737</v>
      </c>
      <c r="BS3014">
        <v>0.14944649446494501</v>
      </c>
      <c r="BU3014">
        <v>2.0684829757511899E-8</v>
      </c>
    </row>
    <row r="3015" spans="3:73" x14ac:dyDescent="0.3">
      <c r="C3015">
        <v>16732</v>
      </c>
      <c r="D3015" t="s">
        <v>4280</v>
      </c>
      <c r="E3015" t="s">
        <v>1113</v>
      </c>
      <c r="F3015" t="s">
        <v>3614</v>
      </c>
      <c r="G3015" t="s">
        <v>4087</v>
      </c>
      <c r="H3015" t="s">
        <v>4794</v>
      </c>
      <c r="I3015" t="s">
        <v>4798</v>
      </c>
      <c r="J3015">
        <v>2023</v>
      </c>
      <c r="K3015" t="s">
        <v>4062</v>
      </c>
      <c r="L3015">
        <v>41.36674</v>
      </c>
      <c r="M3015">
        <v>12058000000</v>
      </c>
      <c r="N3015">
        <v>2061000000</v>
      </c>
      <c r="O3015">
        <v>189000000</v>
      </c>
      <c r="P3015">
        <v>494000000</v>
      </c>
      <c r="Q3015">
        <v>1291000000</v>
      </c>
      <c r="S3015">
        <v>2398000000</v>
      </c>
      <c r="T3015">
        <v>3142000000</v>
      </c>
      <c r="U3015">
        <v>3965000000</v>
      </c>
      <c r="V3015">
        <v>8395000000</v>
      </c>
      <c r="W3015">
        <v>2222000000</v>
      </c>
      <c r="X3015">
        <v>1306000000</v>
      </c>
      <c r="Z3015">
        <v>191000000</v>
      </c>
      <c r="AB3015">
        <v>3661000000</v>
      </c>
      <c r="AD3015">
        <v>4451000000</v>
      </c>
      <c r="AE3015">
        <v>12000000</v>
      </c>
      <c r="AH3015">
        <v>9357000000</v>
      </c>
      <c r="AJ3015">
        <v>1312000000</v>
      </c>
      <c r="AM3015">
        <v>270000000</v>
      </c>
      <c r="AN3015">
        <v>858000000</v>
      </c>
      <c r="AO3015">
        <v>188000000</v>
      </c>
      <c r="AQ3015">
        <v>1143000000</v>
      </c>
      <c r="AS3015">
        <v>387000000</v>
      </c>
      <c r="AU3015">
        <v>-340000000</v>
      </c>
      <c r="AV3015">
        <v>-723000000</v>
      </c>
      <c r="AX3015">
        <v>447000000</v>
      </c>
      <c r="AY3015">
        <v>2.87</v>
      </c>
      <c r="AZ3015">
        <v>1268500000</v>
      </c>
      <c r="BA3015">
        <v>0.14021588115849101</v>
      </c>
      <c r="BB3015">
        <v>1316000000</v>
      </c>
      <c r="BC3015">
        <v>1316000000</v>
      </c>
      <c r="BD3015">
        <v>0.14064336860104701</v>
      </c>
      <c r="BE3015">
        <v>0.122154536710484</v>
      </c>
      <c r="BI3015">
        <v>0.77599933654005604</v>
      </c>
      <c r="BJ3015">
        <v>-3.63364326172919E-2</v>
      </c>
      <c r="BN3015">
        <v>0.696218278321446</v>
      </c>
      <c r="BO3015">
        <v>7</v>
      </c>
      <c r="BP3015">
        <v>8.5058505850585095E-2</v>
      </c>
      <c r="BQ3015">
        <v>0.34653465346534701</v>
      </c>
      <c r="BR3015">
        <v>14.4134982578397</v>
      </c>
      <c r="BS3015">
        <v>0.23436219612127801</v>
      </c>
      <c r="BU3015">
        <v>3.2428993116634802E-8</v>
      </c>
    </row>
    <row r="3016" spans="3:73" x14ac:dyDescent="0.3">
      <c r="C3016">
        <v>16732</v>
      </c>
      <c r="D3016" t="s">
        <v>4280</v>
      </c>
      <c r="E3016" t="s">
        <v>1113</v>
      </c>
      <c r="F3016" t="s">
        <v>3614</v>
      </c>
      <c r="G3016" t="s">
        <v>4087</v>
      </c>
      <c r="H3016" t="s">
        <v>4794</v>
      </c>
      <c r="I3016" t="s">
        <v>4798</v>
      </c>
      <c r="J3016">
        <v>2022</v>
      </c>
      <c r="K3016" t="s">
        <v>4062</v>
      </c>
      <c r="L3016">
        <v>41.220438999999999</v>
      </c>
      <c r="M3016">
        <v>11892000000</v>
      </c>
      <c r="N3016">
        <v>1963000000</v>
      </c>
      <c r="O3016">
        <v>109000000</v>
      </c>
      <c r="P3016">
        <v>490000000</v>
      </c>
      <c r="Q3016">
        <v>1246000000</v>
      </c>
      <c r="S3016">
        <v>2343000000</v>
      </c>
      <c r="T3016">
        <v>3198000000</v>
      </c>
      <c r="U3016">
        <v>3979000000</v>
      </c>
      <c r="V3016">
        <v>8559000000</v>
      </c>
      <c r="W3016">
        <v>2886000000</v>
      </c>
      <c r="X3016">
        <v>1334000000</v>
      </c>
      <c r="Z3016">
        <v>814000000</v>
      </c>
      <c r="AB3016">
        <v>3331000000</v>
      </c>
      <c r="AC3016">
        <v>1138000000</v>
      </c>
      <c r="AD3016">
        <v>4040000000</v>
      </c>
      <c r="AE3016">
        <v>12000000</v>
      </c>
      <c r="AH3016">
        <v>8562000000</v>
      </c>
      <c r="AJ3016">
        <v>1163000000</v>
      </c>
      <c r="AM3016">
        <v>218000000</v>
      </c>
      <c r="AN3016">
        <v>757000000</v>
      </c>
      <c r="AO3016">
        <v>189000000</v>
      </c>
      <c r="AQ3016">
        <v>1181000000</v>
      </c>
      <c r="AS3016">
        <v>337000000</v>
      </c>
      <c r="AU3016">
        <v>-230000000</v>
      </c>
      <c r="AV3016">
        <v>-910000000</v>
      </c>
      <c r="AX3016">
        <v>451000000</v>
      </c>
      <c r="AY3016">
        <v>2.5099999999999998</v>
      </c>
      <c r="AZ3016">
        <v>1089500000</v>
      </c>
      <c r="BA3016">
        <v>0.13583274935762699</v>
      </c>
      <c r="BB3016">
        <v>1164000000</v>
      </c>
      <c r="BC3016">
        <v>1164000000</v>
      </c>
      <c r="BD3016">
        <v>0.135949544498949</v>
      </c>
      <c r="BE3016">
        <v>0.13793506190142499</v>
      </c>
      <c r="BI3016">
        <v>0.71997981836528802</v>
      </c>
      <c r="BJ3016">
        <v>-2.68628825040878E-2</v>
      </c>
      <c r="BN3016">
        <v>0.71972754793138205</v>
      </c>
      <c r="BO3016">
        <v>6.1587301587301599</v>
      </c>
      <c r="BP3016">
        <v>3.7768537768537801E-2</v>
      </c>
      <c r="BQ3016">
        <v>0.24844074844074801</v>
      </c>
      <c r="BR3016">
        <v>16.422485657370501</v>
      </c>
      <c r="BS3016">
        <v>0.22725908135695</v>
      </c>
      <c r="BU3016">
        <v>3.1060733080156098E-8</v>
      </c>
    </row>
    <row r="3017" spans="3:73" x14ac:dyDescent="0.3">
      <c r="C3017">
        <v>16732</v>
      </c>
      <c r="D3017" t="s">
        <v>4280</v>
      </c>
      <c r="E3017" t="s">
        <v>1113</v>
      </c>
      <c r="F3017" t="s">
        <v>3614</v>
      </c>
      <c r="G3017" t="s">
        <v>4087</v>
      </c>
      <c r="H3017" t="s">
        <v>4794</v>
      </c>
      <c r="I3017" t="s">
        <v>4798</v>
      </c>
      <c r="J3017">
        <v>2021</v>
      </c>
      <c r="K3017" t="s">
        <v>4062</v>
      </c>
      <c r="L3017">
        <v>37.549948999999998</v>
      </c>
      <c r="M3017">
        <v>11734000000</v>
      </c>
      <c r="N3017">
        <v>1695000000</v>
      </c>
      <c r="O3017">
        <v>69000000</v>
      </c>
      <c r="P3017">
        <v>544000000</v>
      </c>
      <c r="Q3017">
        <v>933000000</v>
      </c>
      <c r="S3017">
        <v>2370000000</v>
      </c>
      <c r="T3017">
        <v>3239000000</v>
      </c>
      <c r="U3017">
        <v>3981000000</v>
      </c>
      <c r="V3017">
        <v>8580000000</v>
      </c>
      <c r="W3017">
        <v>1814000000</v>
      </c>
      <c r="X3017">
        <v>1070000000</v>
      </c>
      <c r="Z3017">
        <v>48000000</v>
      </c>
      <c r="AB3017">
        <v>3152000000</v>
      </c>
      <c r="AC3017">
        <v>1021000000</v>
      </c>
      <c r="AD3017">
        <v>3742000000</v>
      </c>
      <c r="AE3017">
        <v>12000000</v>
      </c>
      <c r="AH3017">
        <v>8476000000</v>
      </c>
      <c r="AJ3017">
        <v>1545000000</v>
      </c>
      <c r="AM3017">
        <v>328000000</v>
      </c>
      <c r="AN3017">
        <v>1002000000</v>
      </c>
      <c r="AO3017">
        <v>210000000</v>
      </c>
      <c r="AQ3017">
        <v>1035000000</v>
      </c>
      <c r="AS3017">
        <v>317000000</v>
      </c>
      <c r="AU3017">
        <v>-158000000</v>
      </c>
      <c r="AV3017">
        <v>-1669000000</v>
      </c>
      <c r="AX3017">
        <v>444000000</v>
      </c>
      <c r="AY3017">
        <v>3.31</v>
      </c>
      <c r="AZ3017">
        <v>902000000</v>
      </c>
      <c r="BA3017">
        <v>0.182279377064653</v>
      </c>
      <c r="BB3017">
        <v>1540000000</v>
      </c>
      <c r="BC3017">
        <v>1540000000</v>
      </c>
      <c r="BD3017">
        <v>0.18168947616800399</v>
      </c>
      <c r="BE3017">
        <v>0.122109485606418</v>
      </c>
      <c r="BI3017">
        <v>0.72234532128856299</v>
      </c>
      <c r="BJ3017">
        <v>-1.86408683341199E-2</v>
      </c>
      <c r="BN3017">
        <v>0.73120845406511004</v>
      </c>
      <c r="BO3017">
        <v>7.3333333333333304</v>
      </c>
      <c r="BP3017">
        <v>3.8037486218302101E-2</v>
      </c>
      <c r="BQ3017">
        <v>0.42006615214994503</v>
      </c>
      <c r="BR3017">
        <v>11.3443954682779</v>
      </c>
      <c r="BS3017">
        <v>0.31789340101522801</v>
      </c>
      <c r="BU3017">
        <v>3.9432211671954297E-8</v>
      </c>
    </row>
    <row r="3018" spans="3:73" x14ac:dyDescent="0.3">
      <c r="C3018">
        <v>16732</v>
      </c>
      <c r="D3018" t="s">
        <v>4280</v>
      </c>
      <c r="E3018" t="s">
        <v>1113</v>
      </c>
      <c r="F3018" t="s">
        <v>3614</v>
      </c>
      <c r="G3018" t="s">
        <v>4087</v>
      </c>
      <c r="H3018" t="s">
        <v>4794</v>
      </c>
      <c r="I3018" t="s">
        <v>4798</v>
      </c>
      <c r="J3018">
        <v>2020</v>
      </c>
      <c r="K3018" t="s">
        <v>4062</v>
      </c>
      <c r="L3018">
        <v>39.257863999999998</v>
      </c>
      <c r="M3018">
        <v>12372000000</v>
      </c>
      <c r="N3018">
        <v>2385000000</v>
      </c>
      <c r="O3018">
        <v>859000000</v>
      </c>
      <c r="P3018">
        <v>530000000</v>
      </c>
      <c r="Q3018">
        <v>871000000</v>
      </c>
      <c r="S3018">
        <v>2368000000</v>
      </c>
      <c r="T3018">
        <v>3350000000</v>
      </c>
      <c r="U3018">
        <v>3986000000</v>
      </c>
      <c r="V3018">
        <v>9803000000</v>
      </c>
      <c r="W3018">
        <v>3075000000</v>
      </c>
      <c r="X3018">
        <v>1049000000</v>
      </c>
      <c r="Z3018">
        <v>1202000000</v>
      </c>
      <c r="AB3018">
        <v>2563000000</v>
      </c>
      <c r="AC3018">
        <v>1023000000</v>
      </c>
      <c r="AD3018">
        <v>3190000000</v>
      </c>
      <c r="AE3018">
        <v>12000000</v>
      </c>
      <c r="AG3018">
        <v>747000000</v>
      </c>
      <c r="AH3018">
        <v>2108000000</v>
      </c>
      <c r="AJ3018">
        <v>1107000000</v>
      </c>
      <c r="AM3018">
        <v>174000000</v>
      </c>
      <c r="AN3018">
        <v>86000000</v>
      </c>
      <c r="AO3018">
        <v>345000000</v>
      </c>
      <c r="AQ3018">
        <v>1396000000</v>
      </c>
      <c r="AS3018">
        <v>328000000</v>
      </c>
      <c r="AU3018">
        <v>2272000000</v>
      </c>
      <c r="AV3018">
        <v>-2987000000</v>
      </c>
      <c r="AX3018">
        <v>428000000</v>
      </c>
      <c r="AY3018">
        <v>0.28000000000000003</v>
      </c>
      <c r="AZ3018">
        <v>867000000</v>
      </c>
      <c r="BA3018">
        <v>0.525142314990512</v>
      </c>
      <c r="BB3018">
        <v>605000000</v>
      </c>
      <c r="BC3018">
        <v>605000000</v>
      </c>
      <c r="BD3018">
        <v>0.28700189753320698</v>
      </c>
      <c r="BE3018">
        <v>0.66223908918406105</v>
      </c>
      <c r="BG3018">
        <v>0.35436432637571202</v>
      </c>
      <c r="BI3018">
        <v>0.17038473973488499</v>
      </c>
      <c r="BJ3018">
        <v>1.07779886148008</v>
      </c>
      <c r="BN3018">
        <v>0.79235370190753296</v>
      </c>
      <c r="BO3018">
        <v>1.7536231884058</v>
      </c>
      <c r="BP3018">
        <v>0.27934959349593502</v>
      </c>
      <c r="BQ3018">
        <v>0.49235772357723601</v>
      </c>
      <c r="BR3018">
        <v>140.20665714285701</v>
      </c>
      <c r="BS3018">
        <v>3.3554428404213799E-2</v>
      </c>
      <c r="BU3018">
        <v>4.2888029340616503E-9</v>
      </c>
    </row>
    <row r="3019" spans="3:73" x14ac:dyDescent="0.3">
      <c r="C3019">
        <v>16732</v>
      </c>
      <c r="D3019" t="s">
        <v>4280</v>
      </c>
      <c r="E3019" t="s">
        <v>1113</v>
      </c>
      <c r="F3019" t="s">
        <v>3614</v>
      </c>
      <c r="G3019" t="s">
        <v>4087</v>
      </c>
      <c r="H3019" t="s">
        <v>4794</v>
      </c>
      <c r="I3019" t="s">
        <v>4798</v>
      </c>
      <c r="J3019">
        <v>2019</v>
      </c>
      <c r="K3019" t="s">
        <v>4062</v>
      </c>
      <c r="L3019">
        <v>31.962686999999999</v>
      </c>
      <c r="M3019">
        <v>13148000000</v>
      </c>
      <c r="N3019">
        <v>1967000000</v>
      </c>
      <c r="O3019">
        <v>31000000</v>
      </c>
      <c r="P3019">
        <v>525000000</v>
      </c>
      <c r="Q3019">
        <v>863000000</v>
      </c>
      <c r="S3019">
        <v>2455000000</v>
      </c>
      <c r="T3019">
        <v>3415000000</v>
      </c>
      <c r="U3019">
        <v>4017000000</v>
      </c>
      <c r="V3019">
        <v>12036000000</v>
      </c>
      <c r="W3019">
        <v>3385000000</v>
      </c>
      <c r="X3019">
        <v>814000000</v>
      </c>
      <c r="Z3019">
        <v>1371000000</v>
      </c>
      <c r="AB3019">
        <v>1103000000</v>
      </c>
      <c r="AC3019">
        <v>1076000000</v>
      </c>
      <c r="AD3019">
        <v>1993000000</v>
      </c>
      <c r="AE3019">
        <v>12000000</v>
      </c>
      <c r="AG3019">
        <v>606000000</v>
      </c>
      <c r="AH3019">
        <v>1780000000</v>
      </c>
      <c r="AJ3019">
        <v>979000000</v>
      </c>
      <c r="AM3019">
        <v>151000000</v>
      </c>
      <c r="AN3019">
        <v>-8000000</v>
      </c>
      <c r="AO3019">
        <v>356000000</v>
      </c>
      <c r="AQ3019">
        <v>1398000000</v>
      </c>
      <c r="AS3019">
        <v>446000000</v>
      </c>
      <c r="AU3019">
        <v>153000000</v>
      </c>
      <c r="AV3019">
        <v>-1591000000</v>
      </c>
      <c r="AX3019">
        <v>425000000</v>
      </c>
      <c r="AY3019">
        <v>-0.03</v>
      </c>
      <c r="AZ3019">
        <v>1031000000</v>
      </c>
      <c r="BA3019">
        <v>0.55000000000000004</v>
      </c>
      <c r="BB3019">
        <v>499000000</v>
      </c>
      <c r="BC3019">
        <v>499000000</v>
      </c>
      <c r="BD3019">
        <v>0.280337078651685</v>
      </c>
      <c r="BE3019">
        <v>0.78539325842696595</v>
      </c>
      <c r="BG3019">
        <v>0.34044943820224699</v>
      </c>
      <c r="BI3019">
        <v>0.13538180711895301</v>
      </c>
      <c r="BJ3019">
        <v>8.5955056179775294E-2</v>
      </c>
      <c r="BN3019">
        <v>0.91542439914815898</v>
      </c>
      <c r="BO3019">
        <v>1.4016853932584299</v>
      </c>
      <c r="BP3019">
        <v>9.1580502215657302E-3</v>
      </c>
      <c r="BQ3019">
        <v>0.32614475627769601</v>
      </c>
      <c r="BR3019">
        <v>-1065.4229</v>
      </c>
      <c r="BS3019">
        <v>-7.2529465095194897E-3</v>
      </c>
      <c r="BU3019">
        <v>-8.6933872166817804E-10</v>
      </c>
    </row>
    <row r="3020" spans="3:73" x14ac:dyDescent="0.3">
      <c r="C3020">
        <v>16732</v>
      </c>
      <c r="D3020" t="s">
        <v>4280</v>
      </c>
      <c r="E3020" t="s">
        <v>1113</v>
      </c>
      <c r="F3020" t="s">
        <v>3614</v>
      </c>
      <c r="G3020" t="s">
        <v>4087</v>
      </c>
      <c r="H3020" t="s">
        <v>4794</v>
      </c>
      <c r="I3020" t="s">
        <v>4798</v>
      </c>
      <c r="J3020">
        <v>2018</v>
      </c>
      <c r="K3020" t="s">
        <v>4062</v>
      </c>
      <c r="L3020">
        <v>30.061864</v>
      </c>
      <c r="M3020">
        <v>14529000000</v>
      </c>
      <c r="N3020">
        <v>2296000000</v>
      </c>
      <c r="O3020">
        <v>226000000</v>
      </c>
      <c r="P3020">
        <v>714000000</v>
      </c>
      <c r="Q3020">
        <v>1199000000</v>
      </c>
      <c r="S3020">
        <v>3233000000</v>
      </c>
      <c r="T3020">
        <v>4196000000</v>
      </c>
      <c r="U3020">
        <v>4580000000</v>
      </c>
      <c r="V3020">
        <v>13156000000</v>
      </c>
      <c r="W3020">
        <v>3594000000</v>
      </c>
      <c r="X3020">
        <v>893000000</v>
      </c>
      <c r="Z3020">
        <v>1896000000</v>
      </c>
      <c r="AA3020">
        <v>8595000000</v>
      </c>
      <c r="AB3020">
        <v>1364000000</v>
      </c>
      <c r="AC3020">
        <v>1103000000</v>
      </c>
      <c r="AD3020">
        <v>2224000000</v>
      </c>
      <c r="AE3020">
        <v>12000000</v>
      </c>
      <c r="AG3020">
        <v>649000000</v>
      </c>
      <c r="AJ3020">
        <v>469000000</v>
      </c>
      <c r="AM3020">
        <v>11000000</v>
      </c>
      <c r="AN3020">
        <v>94000000</v>
      </c>
      <c r="AO3020">
        <v>201000000</v>
      </c>
      <c r="AQ3020">
        <v>1305000000</v>
      </c>
      <c r="AS3020">
        <v>394000000</v>
      </c>
      <c r="AU3020">
        <v>-7197000000</v>
      </c>
      <c r="AV3020">
        <v>5807000000</v>
      </c>
      <c r="AX3020">
        <v>422000000</v>
      </c>
      <c r="AY3020">
        <v>0.31</v>
      </c>
      <c r="AZ3020">
        <v>1050500000</v>
      </c>
      <c r="BB3020">
        <v>306000000</v>
      </c>
      <c r="BC3020">
        <v>306000000</v>
      </c>
      <c r="BN3020">
        <v>0.90549934613531602</v>
      </c>
      <c r="BO3020">
        <v>1.52238805970149</v>
      </c>
      <c r="BP3020">
        <v>6.2882582081246502E-2</v>
      </c>
      <c r="BQ3020">
        <v>0.30523094045631599</v>
      </c>
      <c r="BR3020">
        <v>96.973754838709695</v>
      </c>
      <c r="BS3020">
        <v>6.89149560117302E-2</v>
      </c>
      <c r="BU3020">
        <v>6.83224181818182E-9</v>
      </c>
    </row>
    <row r="3021" spans="3:73" x14ac:dyDescent="0.3">
      <c r="C3021">
        <v>16732</v>
      </c>
      <c r="D3021" t="s">
        <v>4280</v>
      </c>
      <c r="E3021" t="s">
        <v>1113</v>
      </c>
      <c r="F3021" t="s">
        <v>3614</v>
      </c>
      <c r="G3021" t="s">
        <v>4087</v>
      </c>
      <c r="H3021" t="s">
        <v>4794</v>
      </c>
      <c r="I3021" t="s">
        <v>4798</v>
      </c>
      <c r="J3021">
        <v>2017</v>
      </c>
      <c r="K3021" t="s">
        <v>4062</v>
      </c>
      <c r="L3021">
        <v>38.417966</v>
      </c>
      <c r="M3021">
        <v>7726000000</v>
      </c>
      <c r="N3021">
        <v>1900000000</v>
      </c>
      <c r="O3021">
        <v>319000000</v>
      </c>
      <c r="P3021">
        <v>550000000</v>
      </c>
      <c r="Q3021">
        <v>902000000</v>
      </c>
      <c r="S3021">
        <v>2454000000</v>
      </c>
      <c r="T3021">
        <v>1118000000</v>
      </c>
      <c r="U3021">
        <v>2115000000</v>
      </c>
      <c r="V3021">
        <v>6081000000</v>
      </c>
      <c r="W3021">
        <v>2395000000</v>
      </c>
      <c r="X3021">
        <v>666000000</v>
      </c>
      <c r="Z3021">
        <v>1037000000</v>
      </c>
      <c r="AA3021">
        <v>2499000000</v>
      </c>
      <c r="AB3021">
        <v>1637000000</v>
      </c>
      <c r="AC3021">
        <v>1066000000</v>
      </c>
      <c r="AD3021">
        <v>2385000000</v>
      </c>
      <c r="AE3021">
        <v>12000000</v>
      </c>
      <c r="AG3021">
        <v>715000000</v>
      </c>
      <c r="AJ3021">
        <v>1400000000</v>
      </c>
      <c r="AM3021">
        <v>406000000</v>
      </c>
      <c r="AN3021">
        <v>318000000</v>
      </c>
      <c r="AO3021">
        <v>112000000</v>
      </c>
      <c r="AQ3021">
        <v>1291000000</v>
      </c>
      <c r="AS3021">
        <v>318000000</v>
      </c>
      <c r="AU3021">
        <v>-368000000</v>
      </c>
      <c r="AV3021">
        <v>-911000000</v>
      </c>
      <c r="AX3021">
        <v>429000000</v>
      </c>
      <c r="AY3021">
        <v>1.05</v>
      </c>
      <c r="BB3021">
        <v>836000000</v>
      </c>
      <c r="BC3021">
        <v>836000000</v>
      </c>
      <c r="BN3021">
        <v>0.787082578307015</v>
      </c>
      <c r="BO3021">
        <v>7.46428571428571</v>
      </c>
      <c r="BP3021">
        <v>0.13319415448851801</v>
      </c>
      <c r="BQ3021">
        <v>0.41670146137787101</v>
      </c>
      <c r="BR3021">
        <v>36.588539047619001</v>
      </c>
      <c r="BS3021">
        <v>0.194257788637752</v>
      </c>
      <c r="BU3021">
        <v>2.46419452046426E-8</v>
      </c>
    </row>
    <row r="3022" spans="3:73" x14ac:dyDescent="0.3">
      <c r="C3022">
        <v>1128928</v>
      </c>
      <c r="D3022" t="s">
        <v>4463</v>
      </c>
      <c r="E3022" t="s">
        <v>1639</v>
      </c>
      <c r="F3022" t="s">
        <v>3614</v>
      </c>
      <c r="G3022" t="s">
        <v>4087</v>
      </c>
      <c r="H3022" t="s">
        <v>4794</v>
      </c>
      <c r="I3022" t="s">
        <v>4799</v>
      </c>
      <c r="J3022">
        <v>2026</v>
      </c>
      <c r="K3022" t="s">
        <v>4062</v>
      </c>
      <c r="L3022">
        <v>9.4839339999999996</v>
      </c>
    </row>
    <row r="3023" spans="3:73" x14ac:dyDescent="0.3">
      <c r="C3023">
        <v>1128928</v>
      </c>
      <c r="D3023" t="s">
        <v>4463</v>
      </c>
      <c r="E3023" t="s">
        <v>1639</v>
      </c>
      <c r="F3023" t="s">
        <v>3614</v>
      </c>
      <c r="G3023" t="s">
        <v>4087</v>
      </c>
      <c r="H3023" t="s">
        <v>4794</v>
      </c>
      <c r="I3023" t="s">
        <v>4799</v>
      </c>
      <c r="J3023">
        <v>2025</v>
      </c>
      <c r="K3023" t="s">
        <v>4062</v>
      </c>
      <c r="L3023">
        <v>13.92357</v>
      </c>
      <c r="M3023">
        <v>4183861000</v>
      </c>
      <c r="N3023">
        <v>729094000</v>
      </c>
      <c r="O3023">
        <v>12100000</v>
      </c>
      <c r="Q3023">
        <v>201657000</v>
      </c>
      <c r="S3023">
        <v>952725000</v>
      </c>
      <c r="T3023">
        <v>137000</v>
      </c>
      <c r="U3023">
        <v>1047775000</v>
      </c>
      <c r="W3023">
        <v>976157000</v>
      </c>
      <c r="X3023">
        <v>312675000</v>
      </c>
      <c r="AA3023">
        <v>1755132000</v>
      </c>
      <c r="AB3023">
        <v>1303487000</v>
      </c>
      <c r="AC3023">
        <v>277804000</v>
      </c>
      <c r="AD3023">
        <v>852074000</v>
      </c>
      <c r="AE3023">
        <v>199000</v>
      </c>
      <c r="AH3023">
        <v>5256479000</v>
      </c>
      <c r="AJ3023">
        <v>173981000</v>
      </c>
      <c r="AK3023">
        <v>9300</v>
      </c>
      <c r="AM3023">
        <v>31243000</v>
      </c>
      <c r="AN3023">
        <v>83825000</v>
      </c>
      <c r="AO3023">
        <v>76665000</v>
      </c>
      <c r="AQ3023">
        <v>446203000</v>
      </c>
      <c r="AS3023">
        <v>167427000</v>
      </c>
      <c r="AU3023">
        <v>-943155000</v>
      </c>
      <c r="AV3023">
        <v>504047000</v>
      </c>
      <c r="AX3023">
        <v>207471000</v>
      </c>
      <c r="AY3023">
        <v>0.4</v>
      </c>
      <c r="AZ3023">
        <v>186780500</v>
      </c>
      <c r="BA3023">
        <v>3.3098391527864902E-2</v>
      </c>
      <c r="BB3023">
        <v>191733000</v>
      </c>
      <c r="BC3023">
        <v>191733000</v>
      </c>
      <c r="BD3023">
        <v>3.64755571172262E-2</v>
      </c>
      <c r="BE3023">
        <v>8.4886289852960498E-2</v>
      </c>
      <c r="BI3023">
        <v>1.25637037176904</v>
      </c>
      <c r="BJ3023">
        <v>-0.17942714124797199</v>
      </c>
      <c r="BM3023">
        <v>1.7692451544084899E-6</v>
      </c>
      <c r="BO3023">
        <v>2.5009195852083699</v>
      </c>
      <c r="BP3023">
        <v>1.23955470277834E-2</v>
      </c>
      <c r="BQ3023">
        <v>0.54031984609033201</v>
      </c>
      <c r="BR3023">
        <v>34.808925000000002</v>
      </c>
      <c r="BS3023">
        <v>6.4308274650993799E-2</v>
      </c>
      <c r="BU3023">
        <v>4.2727146492446803E-9</v>
      </c>
    </row>
    <row r="3024" spans="3:73" x14ac:dyDescent="0.3">
      <c r="C3024">
        <v>1128928</v>
      </c>
      <c r="D3024" t="s">
        <v>4463</v>
      </c>
      <c r="E3024" t="s">
        <v>1639</v>
      </c>
      <c r="F3024" t="s">
        <v>3614</v>
      </c>
      <c r="G3024" t="s">
        <v>4087</v>
      </c>
      <c r="H3024" t="s">
        <v>4794</v>
      </c>
      <c r="I3024" t="s">
        <v>4799</v>
      </c>
      <c r="J3024">
        <v>2024</v>
      </c>
      <c r="K3024" t="s">
        <v>4062</v>
      </c>
      <c r="L3024">
        <v>20.267744</v>
      </c>
      <c r="M3024">
        <v>3400447000</v>
      </c>
      <c r="N3024">
        <v>656364000</v>
      </c>
      <c r="O3024">
        <v>5005000</v>
      </c>
      <c r="Q3024">
        <v>171904000</v>
      </c>
      <c r="S3024">
        <v>964320000</v>
      </c>
      <c r="T3024">
        <v>626369000</v>
      </c>
      <c r="U3024">
        <v>679896000</v>
      </c>
      <c r="W3024">
        <v>548603000</v>
      </c>
      <c r="X3024">
        <v>260710000</v>
      </c>
      <c r="AA3024">
        <v>1021644000</v>
      </c>
      <c r="AB3024">
        <v>1410114000</v>
      </c>
      <c r="AC3024">
        <v>286009000</v>
      </c>
      <c r="AD3024">
        <v>977555000</v>
      </c>
      <c r="AE3024">
        <v>199000</v>
      </c>
      <c r="AH3024">
        <v>5103487000</v>
      </c>
      <c r="AJ3024">
        <v>348292000</v>
      </c>
      <c r="AK3024">
        <v>5100000</v>
      </c>
      <c r="AM3024">
        <v>80826000</v>
      </c>
      <c r="AN3024">
        <v>248116000</v>
      </c>
      <c r="AO3024">
        <v>37129000</v>
      </c>
      <c r="AQ3024">
        <v>412664000</v>
      </c>
      <c r="AS3024">
        <v>159210000</v>
      </c>
      <c r="AU3024">
        <v>-172669000</v>
      </c>
      <c r="AV3024">
        <v>-257517000</v>
      </c>
      <c r="AX3024">
        <v>200334000</v>
      </c>
      <c r="AY3024">
        <v>1.18</v>
      </c>
      <c r="AZ3024">
        <v>178200500</v>
      </c>
      <c r="BA3024">
        <v>6.8245887566677405E-2</v>
      </c>
      <c r="BB3024">
        <v>366071000</v>
      </c>
      <c r="BC3024">
        <v>366071000</v>
      </c>
      <c r="BD3024">
        <v>7.1729584105926003E-2</v>
      </c>
      <c r="BE3024">
        <v>8.0859224291156204E-2</v>
      </c>
      <c r="BI3024">
        <v>1.5008282734593399</v>
      </c>
      <c r="BJ3024">
        <v>-3.3833533817172502E-2</v>
      </c>
      <c r="BM3024">
        <v>9.9931674167094003E-4</v>
      </c>
      <c r="BO3024">
        <v>9.8594360203614393</v>
      </c>
      <c r="BP3024">
        <v>9.12317285906202E-3</v>
      </c>
      <c r="BQ3024">
        <v>0.88307938527496199</v>
      </c>
      <c r="BR3024">
        <v>17.176054237288099</v>
      </c>
      <c r="BS3024">
        <v>0.175954568212215</v>
      </c>
      <c r="BU3024">
        <v>1.6960286842056701E-8</v>
      </c>
    </row>
    <row r="3025" spans="3:73" x14ac:dyDescent="0.3">
      <c r="C3025">
        <v>1128928</v>
      </c>
      <c r="D3025" t="s">
        <v>4463</v>
      </c>
      <c r="E3025" t="s">
        <v>1639</v>
      </c>
      <c r="F3025" t="s">
        <v>3614</v>
      </c>
      <c r="G3025" t="s">
        <v>4087</v>
      </c>
      <c r="H3025" t="s">
        <v>4794</v>
      </c>
      <c r="I3025" t="s">
        <v>4799</v>
      </c>
      <c r="J3025">
        <v>2023</v>
      </c>
      <c r="K3025" t="s">
        <v>4062</v>
      </c>
      <c r="L3025">
        <v>21.545597000000001</v>
      </c>
      <c r="M3025">
        <v>3426953000</v>
      </c>
      <c r="N3025">
        <v>687713000</v>
      </c>
      <c r="O3025">
        <v>22527000</v>
      </c>
      <c r="Q3025">
        <v>184497000</v>
      </c>
      <c r="S3025">
        <v>962981000</v>
      </c>
      <c r="T3025">
        <v>657742000</v>
      </c>
      <c r="U3025">
        <v>677796000</v>
      </c>
      <c r="W3025">
        <v>659152000</v>
      </c>
      <c r="X3025">
        <v>318600000</v>
      </c>
      <c r="AA3025">
        <v>1048144000</v>
      </c>
      <c r="AB3025">
        <v>1351782000</v>
      </c>
      <c r="AC3025">
        <v>281318000</v>
      </c>
      <c r="AD3025">
        <v>932472000</v>
      </c>
      <c r="AE3025">
        <v>199000</v>
      </c>
      <c r="AH3025">
        <v>5090830000</v>
      </c>
      <c r="AJ3025">
        <v>172870000</v>
      </c>
      <c r="AK3025">
        <v>5900000</v>
      </c>
      <c r="AM3025">
        <v>33691000</v>
      </c>
      <c r="AN3025">
        <v>123416000</v>
      </c>
      <c r="AO3025">
        <v>36609000</v>
      </c>
      <c r="AQ3025">
        <v>349353000</v>
      </c>
      <c r="AS3025">
        <v>151709000</v>
      </c>
      <c r="AU3025">
        <v>-403812000</v>
      </c>
      <c r="AV3025">
        <v>-88148000</v>
      </c>
      <c r="AX3025">
        <v>192435000</v>
      </c>
      <c r="AY3025">
        <v>0.57999999999999996</v>
      </c>
      <c r="AZ3025">
        <v>176597000</v>
      </c>
      <c r="BA3025">
        <v>3.3957134691199702E-2</v>
      </c>
      <c r="BB3025">
        <v>193716000</v>
      </c>
      <c r="BC3025">
        <v>193716000</v>
      </c>
      <c r="BD3025">
        <v>3.80519483070541E-2</v>
      </c>
      <c r="BE3025">
        <v>6.8623976836782993E-2</v>
      </c>
      <c r="BI3025">
        <v>1.48552664714106</v>
      </c>
      <c r="BJ3025">
        <v>-7.9321446601045398E-2</v>
      </c>
      <c r="BM3025">
        <v>1.1589465764914599E-3</v>
      </c>
      <c r="BO3025">
        <v>5.2914857002376499</v>
      </c>
      <c r="BP3025">
        <v>3.4175728815205003E-2</v>
      </c>
      <c r="BQ3025">
        <v>0.76342937592543103</v>
      </c>
      <c r="BR3025">
        <v>37.147581034482798</v>
      </c>
      <c r="BS3025">
        <v>9.1298744915970204E-2</v>
      </c>
      <c r="BU3025">
        <v>9.2444242192898001E-9</v>
      </c>
    </row>
    <row r="3026" spans="3:73" x14ac:dyDescent="0.3">
      <c r="C3026">
        <v>1128928</v>
      </c>
      <c r="D3026" t="s">
        <v>4463</v>
      </c>
      <c r="E3026" t="s">
        <v>1639</v>
      </c>
      <c r="F3026" t="s">
        <v>3614</v>
      </c>
      <c r="G3026" t="s">
        <v>4087</v>
      </c>
      <c r="H3026" t="s">
        <v>4794</v>
      </c>
      <c r="I3026" t="s">
        <v>4799</v>
      </c>
      <c r="J3026">
        <v>2022</v>
      </c>
      <c r="K3026" t="s">
        <v>4062</v>
      </c>
      <c r="L3026">
        <v>22.388773</v>
      </c>
      <c r="M3026">
        <v>3312994000</v>
      </c>
      <c r="N3026">
        <v>804940000</v>
      </c>
      <c r="O3026">
        <v>165134000</v>
      </c>
      <c r="Q3026">
        <v>168697000</v>
      </c>
      <c r="S3026">
        <v>849325000</v>
      </c>
      <c r="T3026">
        <v>664381000</v>
      </c>
      <c r="U3026">
        <v>545244000</v>
      </c>
      <c r="W3026">
        <v>564425000</v>
      </c>
      <c r="X3026">
        <v>343380000</v>
      </c>
      <c r="AA3026">
        <v>891842000</v>
      </c>
      <c r="AB3026">
        <v>1443290000</v>
      </c>
      <c r="AC3026">
        <v>252613000</v>
      </c>
      <c r="AD3026">
        <v>1004271000</v>
      </c>
      <c r="AE3026">
        <v>199000</v>
      </c>
      <c r="AH3026">
        <v>4805822000</v>
      </c>
      <c r="AJ3026">
        <v>303215000</v>
      </c>
      <c r="AK3026">
        <v>6100000</v>
      </c>
      <c r="AM3026">
        <v>70317000</v>
      </c>
      <c r="AN3026">
        <v>228394000</v>
      </c>
      <c r="AO3026">
        <v>28921000</v>
      </c>
      <c r="AQ3026">
        <v>360889000</v>
      </c>
      <c r="AS3026">
        <v>141957000</v>
      </c>
      <c r="AU3026">
        <v>-151088000</v>
      </c>
      <c r="AV3026">
        <v>-222167000</v>
      </c>
      <c r="AX3026">
        <v>184241000</v>
      </c>
      <c r="AY3026">
        <v>1.08</v>
      </c>
      <c r="AZ3026">
        <v>151838500</v>
      </c>
      <c r="BA3026">
        <v>6.3093264794243306E-2</v>
      </c>
      <c r="BB3026">
        <v>327632000</v>
      </c>
      <c r="BC3026">
        <v>327632000</v>
      </c>
      <c r="BD3026">
        <v>6.8173977313350301E-2</v>
      </c>
      <c r="BE3026">
        <v>7.5094125417046201E-2</v>
      </c>
      <c r="BI3026">
        <v>1.4505978580100101</v>
      </c>
      <c r="BJ3026">
        <v>-3.1438534344384803E-2</v>
      </c>
      <c r="BM3026">
        <v>1.2692937857457099E-3</v>
      </c>
      <c r="BO3026">
        <v>11.328515611493399</v>
      </c>
      <c r="BP3026">
        <v>0.29257031492226598</v>
      </c>
      <c r="BQ3026">
        <v>1.1272409974753099</v>
      </c>
      <c r="BR3026">
        <v>20.730345370370401</v>
      </c>
      <c r="BS3026">
        <v>0.158245397667828</v>
      </c>
      <c r="BU3026">
        <v>1.67533031060979E-8</v>
      </c>
    </row>
    <row r="3027" spans="3:73" x14ac:dyDescent="0.3">
      <c r="C3027">
        <v>1128928</v>
      </c>
      <c r="D3027" t="s">
        <v>4463</v>
      </c>
      <c r="E3027" t="s">
        <v>1639</v>
      </c>
      <c r="F3027" t="s">
        <v>3614</v>
      </c>
      <c r="G3027" t="s">
        <v>4087</v>
      </c>
      <c r="H3027" t="s">
        <v>4794</v>
      </c>
      <c r="I3027" t="s">
        <v>4799</v>
      </c>
      <c r="J3027">
        <v>2021</v>
      </c>
      <c r="K3027" t="s">
        <v>4062</v>
      </c>
      <c r="L3027">
        <v>19.344377999999999</v>
      </c>
      <c r="M3027">
        <v>3253313000</v>
      </c>
      <c r="N3027">
        <v>746118000</v>
      </c>
      <c r="O3027">
        <v>185871000</v>
      </c>
      <c r="Q3027">
        <v>134980000</v>
      </c>
      <c r="S3027">
        <v>798728000</v>
      </c>
      <c r="T3027">
        <v>695432000</v>
      </c>
      <c r="U3027">
        <v>545244000</v>
      </c>
      <c r="W3027">
        <v>519917000</v>
      </c>
      <c r="X3027">
        <v>268500000</v>
      </c>
      <c r="AA3027">
        <v>890609000</v>
      </c>
      <c r="AB3027">
        <v>1411274000</v>
      </c>
      <c r="AC3027">
        <v>232304000</v>
      </c>
      <c r="AD3027">
        <v>962378000</v>
      </c>
      <c r="AE3027">
        <v>199000</v>
      </c>
      <c r="AH3027">
        <v>4330767000</v>
      </c>
      <c r="AJ3027">
        <v>294920000</v>
      </c>
      <c r="AK3027">
        <v>5600000</v>
      </c>
      <c r="AM3027">
        <v>64585000</v>
      </c>
      <c r="AN3027">
        <v>39322000</v>
      </c>
      <c r="AO3027">
        <v>31534000</v>
      </c>
      <c r="AQ3027">
        <v>344610000</v>
      </c>
      <c r="AS3027">
        <v>136559000</v>
      </c>
      <c r="AU3027">
        <v>-191438000</v>
      </c>
      <c r="AV3027">
        <v>-274777000</v>
      </c>
      <c r="AX3027">
        <v>175669000</v>
      </c>
      <c r="AY3027">
        <v>0.19</v>
      </c>
      <c r="AZ3027">
        <v>130104500</v>
      </c>
      <c r="BA3027">
        <v>6.8098791738276404E-2</v>
      </c>
      <c r="BB3027">
        <v>135441000</v>
      </c>
      <c r="BC3027">
        <v>135441000</v>
      </c>
      <c r="BD3027">
        <v>3.12741368907632E-2</v>
      </c>
      <c r="BE3027">
        <v>7.9572509904134794E-2</v>
      </c>
      <c r="BI3027">
        <v>1.3311867010644201</v>
      </c>
      <c r="BJ3027">
        <v>-4.4204179074976799E-2</v>
      </c>
      <c r="BM3027">
        <v>1.29307349021547E-3</v>
      </c>
      <c r="BO3027">
        <v>4.2950783281537399</v>
      </c>
      <c r="BP3027">
        <v>0.35750129347568899</v>
      </c>
      <c r="BQ3027">
        <v>1.1754530049988701</v>
      </c>
      <c r="BR3027">
        <v>101.81251578947401</v>
      </c>
      <c r="BS3027">
        <v>2.7862767967099199E-2</v>
      </c>
      <c r="BU3027">
        <v>2.60433609632148E-9</v>
      </c>
    </row>
    <row r="3028" spans="3:73" x14ac:dyDescent="0.3">
      <c r="C3028">
        <v>1128928</v>
      </c>
      <c r="D3028" t="s">
        <v>4463</v>
      </c>
      <c r="E3028" t="s">
        <v>1639</v>
      </c>
      <c r="F3028" t="s">
        <v>3614</v>
      </c>
      <c r="G3028" t="s">
        <v>4087</v>
      </c>
      <c r="H3028" t="s">
        <v>4794</v>
      </c>
      <c r="I3028" t="s">
        <v>4799</v>
      </c>
      <c r="J3028">
        <v>2020</v>
      </c>
      <c r="K3028" t="s">
        <v>4062</v>
      </c>
      <c r="L3028">
        <v>17.381688</v>
      </c>
      <c r="M3028">
        <v>3323023000</v>
      </c>
      <c r="N3028">
        <v>838203000</v>
      </c>
      <c r="O3028">
        <v>307476000</v>
      </c>
      <c r="Q3028">
        <v>125229000</v>
      </c>
      <c r="S3028">
        <v>699393000</v>
      </c>
      <c r="T3028">
        <v>714918000</v>
      </c>
      <c r="U3028">
        <v>545244000</v>
      </c>
      <c r="W3028">
        <v>504105000</v>
      </c>
      <c r="X3028">
        <v>225918000</v>
      </c>
      <c r="AA3028">
        <v>960103000</v>
      </c>
      <c r="AB3028">
        <v>1372994000</v>
      </c>
      <c r="AC3028">
        <v>225405000</v>
      </c>
      <c r="AD3028">
        <v>932094000</v>
      </c>
      <c r="AE3028">
        <v>199000</v>
      </c>
      <c r="AH3028">
        <v>4387991000</v>
      </c>
      <c r="AJ3028">
        <v>321488000</v>
      </c>
      <c r="AK3028">
        <v>4000000</v>
      </c>
      <c r="AM3028">
        <v>48393000</v>
      </c>
      <c r="AN3028">
        <v>55824000</v>
      </c>
      <c r="AO3028">
        <v>38790000</v>
      </c>
      <c r="AQ3028">
        <v>454464000</v>
      </c>
      <c r="AS3028">
        <v>141384000</v>
      </c>
      <c r="AU3028">
        <v>-73992000</v>
      </c>
      <c r="AV3028">
        <v>-84040000</v>
      </c>
      <c r="AX3028">
        <v>167161000</v>
      </c>
      <c r="AY3028">
        <v>0.26</v>
      </c>
      <c r="AZ3028">
        <v>126144000</v>
      </c>
      <c r="BA3028">
        <v>7.3265419186137798E-2</v>
      </c>
      <c r="BB3028">
        <v>143007000</v>
      </c>
      <c r="BC3028">
        <v>143007000</v>
      </c>
      <c r="BD3028">
        <v>3.2590540864828599E-2</v>
      </c>
      <c r="BE3028">
        <v>0.10356994806962901</v>
      </c>
      <c r="BI3028">
        <v>1.3204816818902501</v>
      </c>
      <c r="BJ3028">
        <v>-1.68623864543022E-2</v>
      </c>
      <c r="BM3028">
        <v>9.1157889795124897E-4</v>
      </c>
      <c r="BO3028">
        <v>3.6866976024748599</v>
      </c>
      <c r="BP3028">
        <v>0.60994435683042203</v>
      </c>
      <c r="BQ3028">
        <v>1.4143362989853301</v>
      </c>
      <c r="BR3028">
        <v>66.852646153846194</v>
      </c>
      <c r="BS3028">
        <v>4.0658589913721399E-2</v>
      </c>
      <c r="BU3028">
        <v>3.2915212156790201E-9</v>
      </c>
    </row>
    <row r="3029" spans="3:73" x14ac:dyDescent="0.3">
      <c r="C3029">
        <v>1128928</v>
      </c>
      <c r="D3029" t="s">
        <v>4463</v>
      </c>
      <c r="E3029" t="s">
        <v>1639</v>
      </c>
      <c r="F3029" t="s">
        <v>3614</v>
      </c>
      <c r="G3029" t="s">
        <v>4087</v>
      </c>
      <c r="H3029" t="s">
        <v>4794</v>
      </c>
      <c r="I3029" t="s">
        <v>4799</v>
      </c>
      <c r="J3029">
        <v>2019</v>
      </c>
      <c r="K3029" t="s">
        <v>4062</v>
      </c>
      <c r="L3029">
        <v>16.277584000000001</v>
      </c>
      <c r="M3029">
        <v>3177776000</v>
      </c>
      <c r="N3029">
        <v>553918000</v>
      </c>
      <c r="O3029">
        <v>11044000</v>
      </c>
      <c r="Q3029">
        <v>127059000</v>
      </c>
      <c r="S3029">
        <v>717822000</v>
      </c>
      <c r="T3029">
        <v>750207000</v>
      </c>
      <c r="U3029">
        <v>545244000</v>
      </c>
      <c r="W3029">
        <v>528143000</v>
      </c>
      <c r="X3029">
        <v>233011000</v>
      </c>
      <c r="AA3029">
        <v>866508000</v>
      </c>
      <c r="AB3029">
        <v>1263430000</v>
      </c>
      <c r="AC3029">
        <v>226287000</v>
      </c>
      <c r="AD3029">
        <v>947046000</v>
      </c>
      <c r="AE3029">
        <v>199000</v>
      </c>
      <c r="AH3029">
        <v>4123974000</v>
      </c>
      <c r="AJ3029">
        <v>225428000</v>
      </c>
      <c r="AK3029">
        <v>4300000</v>
      </c>
      <c r="AM3029">
        <v>47545000</v>
      </c>
      <c r="AN3029">
        <v>2219000</v>
      </c>
      <c r="AO3029">
        <v>38847000</v>
      </c>
      <c r="AQ3029">
        <v>366952000</v>
      </c>
      <c r="AS3029">
        <v>144228000</v>
      </c>
      <c r="AU3029">
        <v>-97093000</v>
      </c>
      <c r="AV3029">
        <v>-284121000</v>
      </c>
      <c r="AX3029">
        <v>158626000</v>
      </c>
      <c r="AY3029">
        <v>0.01</v>
      </c>
      <c r="AZ3029">
        <v>124841000</v>
      </c>
      <c r="BA3029">
        <v>5.4662808252428398E-2</v>
      </c>
      <c r="BB3029">
        <v>88611000</v>
      </c>
      <c r="BC3029">
        <v>88611000</v>
      </c>
      <c r="BD3029">
        <v>2.1486798898344199E-2</v>
      </c>
      <c r="BE3029">
        <v>8.8980192406644704E-2</v>
      </c>
      <c r="BI3029">
        <v>1.29775478196072</v>
      </c>
      <c r="BJ3029">
        <v>-2.35435528933985E-2</v>
      </c>
      <c r="BM3029">
        <v>1.04268358626897E-3</v>
      </c>
      <c r="BO3029">
        <v>2.2810255618194502</v>
      </c>
      <c r="BP3029">
        <v>2.0911003269947701E-2</v>
      </c>
      <c r="BQ3029">
        <v>0.80822618116684297</v>
      </c>
      <c r="BR3029">
        <v>1627.7583999999999</v>
      </c>
      <c r="BS3029">
        <v>1.7563299905812E-3</v>
      </c>
      <c r="BU3029">
        <v>1.28836453147385E-10</v>
      </c>
    </row>
    <row r="3030" spans="3:73" x14ac:dyDescent="0.3">
      <c r="C3030">
        <v>1128928</v>
      </c>
      <c r="D3030" t="s">
        <v>4463</v>
      </c>
      <c r="E3030" t="s">
        <v>1639</v>
      </c>
      <c r="F3030" t="s">
        <v>3614</v>
      </c>
      <c r="G3030" t="s">
        <v>4087</v>
      </c>
      <c r="H3030" t="s">
        <v>4794</v>
      </c>
      <c r="I3030" t="s">
        <v>4799</v>
      </c>
      <c r="J3030">
        <v>2018</v>
      </c>
      <c r="K3030" t="s">
        <v>4062</v>
      </c>
      <c r="L3030">
        <v>14.5123</v>
      </c>
      <c r="M3030">
        <v>2845537000</v>
      </c>
      <c r="N3030">
        <v>543724000</v>
      </c>
      <c r="O3030">
        <v>25306000</v>
      </c>
      <c r="Q3030">
        <v>122623000</v>
      </c>
      <c r="S3030">
        <v>743847000</v>
      </c>
      <c r="T3030">
        <v>794929000</v>
      </c>
      <c r="U3030">
        <v>545379000</v>
      </c>
      <c r="W3030">
        <v>400339000</v>
      </c>
      <c r="X3030">
        <v>242084000</v>
      </c>
      <c r="AA3030">
        <v>802594000</v>
      </c>
      <c r="AB3030">
        <v>1258267000</v>
      </c>
      <c r="AC3030">
        <v>231648000</v>
      </c>
      <c r="AD3030">
        <v>945410000</v>
      </c>
      <c r="AE3030">
        <v>199000</v>
      </c>
      <c r="AJ3030">
        <v>212344000</v>
      </c>
      <c r="AK3030">
        <v>4900000</v>
      </c>
      <c r="AM3030">
        <v>40001000</v>
      </c>
      <c r="AN3030">
        <v>20841000</v>
      </c>
      <c r="AO3030">
        <v>35686000</v>
      </c>
      <c r="AQ3030">
        <v>295893000</v>
      </c>
      <c r="AS3030">
        <v>144124000</v>
      </c>
      <c r="AU3030">
        <v>-301805000</v>
      </c>
      <c r="AV3030">
        <v>26089000</v>
      </c>
      <c r="AX3030">
        <v>149716000</v>
      </c>
      <c r="AY3030">
        <v>0.1</v>
      </c>
      <c r="AZ3030">
        <v>116834000</v>
      </c>
      <c r="BB3030">
        <v>96528000</v>
      </c>
      <c r="BC3030">
        <v>96528000</v>
      </c>
      <c r="BO3030">
        <v>2.70492630163089</v>
      </c>
      <c r="BP3030">
        <v>6.3211428314503507E-2</v>
      </c>
      <c r="BQ3030">
        <v>1.0518610477620201</v>
      </c>
      <c r="BR3030">
        <v>145.12299999999999</v>
      </c>
      <c r="BS3030">
        <v>1.65632572419049E-2</v>
      </c>
      <c r="BU3030">
        <v>1.1533561636759101E-9</v>
      </c>
    </row>
    <row r="3031" spans="3:73" x14ac:dyDescent="0.3">
      <c r="C3031">
        <v>1128928</v>
      </c>
      <c r="D3031" t="s">
        <v>4463</v>
      </c>
      <c r="E3031" t="s">
        <v>1639</v>
      </c>
      <c r="F3031" t="s">
        <v>3614</v>
      </c>
      <c r="G3031" t="s">
        <v>4087</v>
      </c>
      <c r="H3031" t="s">
        <v>4794</v>
      </c>
      <c r="I3031" t="s">
        <v>4799</v>
      </c>
      <c r="J3031">
        <v>2017</v>
      </c>
      <c r="K3031" t="s">
        <v>4062</v>
      </c>
      <c r="L3031">
        <v>13.135134000000001</v>
      </c>
      <c r="M3031">
        <v>2659724000</v>
      </c>
      <c r="N3031">
        <v>507191000</v>
      </c>
      <c r="O3031">
        <v>5129000</v>
      </c>
      <c r="Q3031">
        <v>111045000</v>
      </c>
      <c r="S3031">
        <v>732026000</v>
      </c>
      <c r="T3031">
        <v>742442000</v>
      </c>
      <c r="U3031">
        <v>464777000</v>
      </c>
      <c r="W3031">
        <v>393951000</v>
      </c>
      <c r="X3031">
        <v>181388000</v>
      </c>
      <c r="AA3031">
        <v>805086000</v>
      </c>
      <c r="AB3031">
        <v>1250677000</v>
      </c>
      <c r="AC3031">
        <v>235493000</v>
      </c>
      <c r="AD3031">
        <v>919658000</v>
      </c>
      <c r="AE3031">
        <v>199000</v>
      </c>
      <c r="AJ3031">
        <v>162912000</v>
      </c>
      <c r="AK3031">
        <v>2400000</v>
      </c>
      <c r="AM3031">
        <v>-827000</v>
      </c>
      <c r="AN3031">
        <v>78533000</v>
      </c>
      <c r="AO3031">
        <v>36557000</v>
      </c>
      <c r="AQ3031">
        <v>297389000</v>
      </c>
      <c r="AS3031">
        <v>146719000</v>
      </c>
      <c r="AU3031">
        <v>-35395000</v>
      </c>
      <c r="AV3031">
        <v>-263275000</v>
      </c>
      <c r="AX3031">
        <v>140429000</v>
      </c>
      <c r="AY3031">
        <v>0.37</v>
      </c>
      <c r="BB3031">
        <v>114263000</v>
      </c>
      <c r="BC3031">
        <v>114263000</v>
      </c>
      <c r="BO3031">
        <v>3.12561205788221</v>
      </c>
      <c r="BP3031">
        <v>1.3019385659637899E-2</v>
      </c>
      <c r="BQ3031">
        <v>1.00557175892433</v>
      </c>
      <c r="BR3031">
        <v>35.500362162162197</v>
      </c>
      <c r="BS3031">
        <v>6.2792391640687395E-2</v>
      </c>
      <c r="BU3031">
        <v>3.8858950632337496E-9</v>
      </c>
    </row>
    <row r="3032" spans="3:73" x14ac:dyDescent="0.3">
      <c r="C3032">
        <v>1611647</v>
      </c>
      <c r="D3032" t="s">
        <v>4525</v>
      </c>
      <c r="E3032" t="s">
        <v>455</v>
      </c>
      <c r="F3032" t="s">
        <v>3614</v>
      </c>
      <c r="G3032" t="s">
        <v>4113</v>
      </c>
      <c r="H3032" t="s">
        <v>4588</v>
      </c>
      <c r="I3032" t="s">
        <v>4800</v>
      </c>
      <c r="J3032">
        <v>2026</v>
      </c>
      <c r="K3032" t="s">
        <v>4062</v>
      </c>
      <c r="L3032">
        <v>69.067159000000004</v>
      </c>
    </row>
    <row r="3033" spans="3:73" x14ac:dyDescent="0.3">
      <c r="C3033">
        <v>1611647</v>
      </c>
      <c r="D3033" t="s">
        <v>4525</v>
      </c>
      <c r="E3033" t="s">
        <v>455</v>
      </c>
      <c r="F3033" t="s">
        <v>3614</v>
      </c>
      <c r="G3033" t="s">
        <v>4113</v>
      </c>
      <c r="H3033" t="s">
        <v>4588</v>
      </c>
      <c r="I3033" t="s">
        <v>4800</v>
      </c>
      <c r="J3033">
        <v>2025</v>
      </c>
      <c r="K3033" t="s">
        <v>4062</v>
      </c>
      <c r="L3033">
        <v>75.125895</v>
      </c>
      <c r="M3033">
        <v>1777775000</v>
      </c>
      <c r="N3033">
        <v>435714000</v>
      </c>
      <c r="O3033">
        <v>277975000</v>
      </c>
      <c r="P3033">
        <v>63762000</v>
      </c>
      <c r="Q3033">
        <v>76766000</v>
      </c>
      <c r="V3033">
        <v>569116000</v>
      </c>
      <c r="W3033">
        <v>78595000</v>
      </c>
      <c r="X3033">
        <v>42429000</v>
      </c>
      <c r="AB3033">
        <v>1208659000</v>
      </c>
      <c r="AD3033">
        <v>-142669000</v>
      </c>
      <c r="AE3033">
        <v>49000</v>
      </c>
      <c r="AF3033">
        <v>48970000</v>
      </c>
      <c r="AG3033">
        <v>449626000</v>
      </c>
      <c r="AJ3033">
        <v>75672000</v>
      </c>
      <c r="AM3033">
        <v>-68364000</v>
      </c>
      <c r="AN3033">
        <v>139137000</v>
      </c>
      <c r="AP3033">
        <v>89721000</v>
      </c>
      <c r="AQ3033">
        <v>160561000</v>
      </c>
      <c r="AS3033">
        <v>86399000</v>
      </c>
      <c r="AT3033">
        <v>148184000</v>
      </c>
      <c r="AU3033">
        <v>-148184000</v>
      </c>
      <c r="AV3033">
        <v>-3035000</v>
      </c>
      <c r="AY3033">
        <v>2.85</v>
      </c>
      <c r="AZ3033">
        <v>78780000</v>
      </c>
      <c r="BL3033">
        <v>1.0835245370620299</v>
      </c>
      <c r="BN3033">
        <v>0.32012825020039098</v>
      </c>
      <c r="BP3033">
        <v>3.5368025955849598</v>
      </c>
      <c r="BQ3033">
        <v>4.5670589732171303</v>
      </c>
      <c r="BR3033">
        <v>26.3599631578947</v>
      </c>
      <c r="BS3033">
        <v>0.115116836096864</v>
      </c>
      <c r="BU3033">
        <v>1.77145746442959E-7</v>
      </c>
    </row>
    <row r="3034" spans="3:73" x14ac:dyDescent="0.3">
      <c r="C3034">
        <v>1611647</v>
      </c>
      <c r="D3034" t="s">
        <v>4525</v>
      </c>
      <c r="E3034" t="s">
        <v>455</v>
      </c>
      <c r="F3034" t="s">
        <v>3614</v>
      </c>
      <c r="G3034" t="s">
        <v>4113</v>
      </c>
      <c r="H3034" t="s">
        <v>4588</v>
      </c>
      <c r="I3034" t="s">
        <v>4800</v>
      </c>
      <c r="J3034">
        <v>2024</v>
      </c>
      <c r="K3034" t="s">
        <v>4062</v>
      </c>
      <c r="L3034">
        <v>122.191491</v>
      </c>
      <c r="M3034">
        <v>1574878000</v>
      </c>
      <c r="N3034">
        <v>436998000</v>
      </c>
      <c r="O3034">
        <v>268633000</v>
      </c>
      <c r="P3034">
        <v>68419000</v>
      </c>
      <c r="Q3034">
        <v>80794000</v>
      </c>
      <c r="V3034">
        <v>519518000</v>
      </c>
      <c r="W3034">
        <v>98869000</v>
      </c>
      <c r="X3034">
        <v>39164000</v>
      </c>
      <c r="AB3034">
        <v>1055360000</v>
      </c>
      <c r="AD3034">
        <v>-281806000</v>
      </c>
      <c r="AE3034">
        <v>49000</v>
      </c>
      <c r="AF3034">
        <v>48702000</v>
      </c>
      <c r="AG3034">
        <v>395956000</v>
      </c>
      <c r="AJ3034">
        <v>37999000</v>
      </c>
      <c r="AM3034">
        <v>598000</v>
      </c>
      <c r="AN3034">
        <v>46925000</v>
      </c>
      <c r="AP3034">
        <v>73615000</v>
      </c>
      <c r="AQ3034">
        <v>154288000</v>
      </c>
      <c r="AS3034">
        <v>69497000</v>
      </c>
      <c r="AT3034">
        <v>187092000</v>
      </c>
      <c r="AU3034">
        <v>-187092000</v>
      </c>
      <c r="AV3034">
        <v>4566000</v>
      </c>
      <c r="AY3034">
        <v>0.97</v>
      </c>
      <c r="AZ3034">
        <v>72016000</v>
      </c>
      <c r="BL3034">
        <v>0.82466380176597598</v>
      </c>
      <c r="BN3034">
        <v>0.329878250886735</v>
      </c>
      <c r="BP3034">
        <v>2.7170599480120199</v>
      </c>
      <c r="BQ3034">
        <v>3.6027875269295699</v>
      </c>
      <c r="BR3034">
        <v>125.97060927835101</v>
      </c>
      <c r="BS3034">
        <v>4.4463500606428098E-2</v>
      </c>
      <c r="BU3034">
        <v>1.1230835569852901E-7</v>
      </c>
    </row>
    <row r="3035" spans="3:73" x14ac:dyDescent="0.3">
      <c r="C3035">
        <v>1611647</v>
      </c>
      <c r="D3035" t="s">
        <v>4525</v>
      </c>
      <c r="E3035" t="s">
        <v>455</v>
      </c>
      <c r="F3035" t="s">
        <v>3614</v>
      </c>
      <c r="G3035" t="s">
        <v>4113</v>
      </c>
      <c r="H3035" t="s">
        <v>4588</v>
      </c>
      <c r="I3035" t="s">
        <v>4800</v>
      </c>
      <c r="J3035">
        <v>2023</v>
      </c>
      <c r="K3035" t="s">
        <v>4062</v>
      </c>
      <c r="L3035">
        <v>65.686181000000005</v>
      </c>
      <c r="M3035">
        <v>1464421000</v>
      </c>
      <c r="N3035">
        <v>427319000</v>
      </c>
      <c r="O3035">
        <v>296871000</v>
      </c>
      <c r="P3035">
        <v>56754000</v>
      </c>
      <c r="Q3035">
        <v>63238000</v>
      </c>
      <c r="S3035">
        <v>979164000</v>
      </c>
      <c r="V3035">
        <v>510967000</v>
      </c>
      <c r="W3035">
        <v>89222000</v>
      </c>
      <c r="X3035">
        <v>36096000</v>
      </c>
      <c r="AB3035">
        <v>953454000</v>
      </c>
      <c r="AD3035">
        <v>-328731000</v>
      </c>
      <c r="AE3035">
        <v>48000</v>
      </c>
      <c r="AF3035">
        <v>48263000</v>
      </c>
      <c r="AG3035">
        <v>250872000</v>
      </c>
      <c r="AJ3035">
        <v>-30446000</v>
      </c>
      <c r="AM3035">
        <v>210000</v>
      </c>
      <c r="AN3035">
        <v>-33614000</v>
      </c>
      <c r="AO3035">
        <v>14097000</v>
      </c>
      <c r="AP3035">
        <v>58517000</v>
      </c>
      <c r="AQ3035">
        <v>75940000</v>
      </c>
      <c r="AS3035">
        <v>58169000</v>
      </c>
      <c r="AT3035">
        <v>239093000</v>
      </c>
      <c r="AU3035">
        <v>-239093000</v>
      </c>
      <c r="AV3035">
        <v>327289000</v>
      </c>
      <c r="AY3035">
        <v>-0.7</v>
      </c>
      <c r="AZ3035">
        <v>60764000</v>
      </c>
      <c r="BB3035">
        <v>-19307000</v>
      </c>
      <c r="BC3035">
        <v>39210000</v>
      </c>
      <c r="BL3035">
        <v>0.31761699422400502</v>
      </c>
      <c r="BN3035">
        <v>0.348920836289564</v>
      </c>
      <c r="BO3035">
        <v>-1.3695821806057999</v>
      </c>
      <c r="BP3035">
        <v>3.3273295823899902</v>
      </c>
      <c r="BQ3035">
        <v>4.0806191298110299</v>
      </c>
      <c r="BR3035">
        <v>-93.837401428571397</v>
      </c>
      <c r="BS3035">
        <v>-3.5254978216044001E-2</v>
      </c>
      <c r="BU3035">
        <v>-4.8225007918578097E-8</v>
      </c>
    </row>
    <row r="3036" spans="3:73" x14ac:dyDescent="0.3">
      <c r="C3036">
        <v>1611647</v>
      </c>
      <c r="D3036" t="s">
        <v>4525</v>
      </c>
      <c r="E3036" t="s">
        <v>455</v>
      </c>
      <c r="F3036" t="s">
        <v>3614</v>
      </c>
      <c r="G3036" t="s">
        <v>4113</v>
      </c>
      <c r="H3036" t="s">
        <v>4588</v>
      </c>
      <c r="I3036" t="s">
        <v>4800</v>
      </c>
      <c r="J3036">
        <v>2022</v>
      </c>
      <c r="K3036" t="s">
        <v>4062</v>
      </c>
      <c r="L3036">
        <v>63.735363</v>
      </c>
      <c r="M3036">
        <v>1125383000</v>
      </c>
      <c r="N3036">
        <v>261965000</v>
      </c>
      <c r="O3036">
        <v>132735000</v>
      </c>
      <c r="P3036">
        <v>57572000</v>
      </c>
      <c r="Q3036">
        <v>58290000</v>
      </c>
      <c r="S3036">
        <v>800586000</v>
      </c>
      <c r="V3036">
        <v>93814000</v>
      </c>
      <c r="W3036">
        <v>89614000</v>
      </c>
      <c r="X3036">
        <v>55088000</v>
      </c>
      <c r="AB3036">
        <v>1031569000</v>
      </c>
      <c r="AC3036">
        <v>256000</v>
      </c>
      <c r="AD3036">
        <v>-295117000</v>
      </c>
      <c r="AE3036">
        <v>48000</v>
      </c>
      <c r="AF3036">
        <v>48037000</v>
      </c>
      <c r="AG3036">
        <v>186033000</v>
      </c>
      <c r="AJ3036">
        <v>-51983000</v>
      </c>
      <c r="AM3036">
        <v>282000</v>
      </c>
      <c r="AN3036">
        <v>-59494000</v>
      </c>
      <c r="AO3036">
        <v>5208000</v>
      </c>
      <c r="AP3036">
        <v>34555000</v>
      </c>
      <c r="AQ3036">
        <v>-43227000</v>
      </c>
      <c r="AS3036">
        <v>34332000</v>
      </c>
      <c r="AT3036">
        <v>230071000</v>
      </c>
      <c r="AU3036">
        <v>-233364000</v>
      </c>
      <c r="AV3036">
        <v>336538000</v>
      </c>
      <c r="AY3036">
        <v>-1.29</v>
      </c>
      <c r="AZ3036">
        <v>46932000</v>
      </c>
      <c r="BB3036">
        <v>-54004000</v>
      </c>
      <c r="BC3036">
        <v>-19449000</v>
      </c>
      <c r="BL3036">
        <v>-0.18788547883044801</v>
      </c>
      <c r="BN3036">
        <v>8.3361842146184903E-2</v>
      </c>
      <c r="BO3036">
        <v>-10.3694316436252</v>
      </c>
      <c r="BP3036">
        <v>1.48118597540563</v>
      </c>
      <c r="BQ3036">
        <v>2.2728033566183901</v>
      </c>
      <c r="BR3036">
        <v>-49.407258139534903</v>
      </c>
      <c r="BS3036">
        <v>-5.7673311237541998E-2</v>
      </c>
      <c r="BU3036">
        <v>-7.9702490352075305E-8</v>
      </c>
    </row>
    <row r="3037" spans="3:73" x14ac:dyDescent="0.3">
      <c r="C3037">
        <v>1611647</v>
      </c>
      <c r="D3037" t="s">
        <v>4525</v>
      </c>
      <c r="E3037" t="s">
        <v>455</v>
      </c>
      <c r="F3037" t="s">
        <v>3614</v>
      </c>
      <c r="G3037" t="s">
        <v>4113</v>
      </c>
      <c r="H3037" t="s">
        <v>4588</v>
      </c>
      <c r="I3037" t="s">
        <v>4800</v>
      </c>
      <c r="J3037">
        <v>2021</v>
      </c>
      <c r="K3037" t="s">
        <v>4062</v>
      </c>
      <c r="L3037">
        <v>143.55610899999999</v>
      </c>
      <c r="M3037">
        <v>784410000</v>
      </c>
      <c r="N3037">
        <v>150325000</v>
      </c>
      <c r="O3037">
        <v>72788000</v>
      </c>
      <c r="P3037">
        <v>34780000</v>
      </c>
      <c r="Q3037">
        <v>35574000</v>
      </c>
      <c r="S3037">
        <v>583922000</v>
      </c>
      <c r="V3037">
        <v>64656000</v>
      </c>
      <c r="W3037">
        <v>58946000</v>
      </c>
      <c r="X3037">
        <v>42612000</v>
      </c>
      <c r="AB3037">
        <v>719754000</v>
      </c>
      <c r="AC3037">
        <v>256000</v>
      </c>
      <c r="AD3037">
        <v>-235623000</v>
      </c>
      <c r="AE3037">
        <v>43000</v>
      </c>
      <c r="AF3037">
        <v>43435000</v>
      </c>
      <c r="AG3037">
        <v>162146000</v>
      </c>
      <c r="AJ3037">
        <v>-24663000</v>
      </c>
      <c r="AM3037">
        <v>162000</v>
      </c>
      <c r="AN3037">
        <v>-29699000</v>
      </c>
      <c r="AO3037">
        <v>2882000</v>
      </c>
      <c r="AP3037">
        <v>30468000</v>
      </c>
      <c r="AQ3037">
        <v>647000</v>
      </c>
      <c r="AS3037">
        <v>29467000</v>
      </c>
      <c r="AT3037">
        <v>322099000</v>
      </c>
      <c r="AU3037">
        <v>-322099000</v>
      </c>
      <c r="AV3037">
        <v>326993000</v>
      </c>
      <c r="AY3037">
        <v>-0.69</v>
      </c>
      <c r="AZ3037">
        <v>27346500</v>
      </c>
      <c r="BB3037">
        <v>-26655000</v>
      </c>
      <c r="BC3037">
        <v>3813000</v>
      </c>
      <c r="BL3037">
        <v>2.0086991887587401E-3</v>
      </c>
      <c r="BN3037">
        <v>8.2426282173863205E-2</v>
      </c>
      <c r="BO3037">
        <v>-9.2487855655794604</v>
      </c>
      <c r="BP3037">
        <v>1.23482509415397</v>
      </c>
      <c r="BQ3037">
        <v>1.9467139415736401</v>
      </c>
      <c r="BR3037">
        <v>-208.05233188405799</v>
      </c>
      <c r="BS3037">
        <v>-4.1262709203422301E-2</v>
      </c>
      <c r="BU3037">
        <v>-1.3762162518027E-7</v>
      </c>
    </row>
    <row r="3038" spans="3:73" x14ac:dyDescent="0.3">
      <c r="C3038">
        <v>1611647</v>
      </c>
      <c r="D3038" t="s">
        <v>4525</v>
      </c>
      <c r="E3038" t="s">
        <v>455</v>
      </c>
      <c r="F3038" t="s">
        <v>3614</v>
      </c>
      <c r="G3038" t="s">
        <v>4113</v>
      </c>
      <c r="H3038" t="s">
        <v>4588</v>
      </c>
      <c r="I3038" t="s">
        <v>4800</v>
      </c>
      <c r="J3038">
        <v>2020</v>
      </c>
      <c r="K3038" t="s">
        <v>4062</v>
      </c>
      <c r="L3038">
        <v>86.455976000000007</v>
      </c>
      <c r="M3038">
        <v>434388000</v>
      </c>
      <c r="N3038">
        <v>109096000</v>
      </c>
      <c r="O3038">
        <v>67247000</v>
      </c>
      <c r="P3038">
        <v>18438000</v>
      </c>
      <c r="Q3038">
        <v>19119000</v>
      </c>
      <c r="S3038">
        <v>281073000</v>
      </c>
      <c r="V3038">
        <v>40219000</v>
      </c>
      <c r="W3038">
        <v>33121000</v>
      </c>
      <c r="X3038">
        <v>16452000</v>
      </c>
      <c r="AB3038">
        <v>394169000</v>
      </c>
      <c r="AC3038">
        <v>256000</v>
      </c>
      <c r="AD3038">
        <v>-205924000</v>
      </c>
      <c r="AE3038">
        <v>41000</v>
      </c>
      <c r="AF3038">
        <v>40718240</v>
      </c>
      <c r="AG3038">
        <v>132910000</v>
      </c>
      <c r="AJ3038">
        <v>-3103000</v>
      </c>
      <c r="AK3038">
        <v>800000</v>
      </c>
      <c r="AM3038">
        <v>65000</v>
      </c>
      <c r="AN3038">
        <v>-3298000</v>
      </c>
      <c r="AO3038">
        <v>1212000</v>
      </c>
      <c r="AP3038">
        <v>21125000</v>
      </c>
      <c r="AQ3038">
        <v>21193000</v>
      </c>
      <c r="AS3038">
        <v>20800000</v>
      </c>
      <c r="AT3038">
        <v>134568000</v>
      </c>
      <c r="AU3038">
        <v>-162462000</v>
      </c>
      <c r="AV3038">
        <v>199044000</v>
      </c>
      <c r="AY3038">
        <v>-0.08</v>
      </c>
      <c r="AZ3038">
        <v>15830634.5</v>
      </c>
      <c r="BB3038">
        <v>-2021000</v>
      </c>
      <c r="BC3038">
        <v>19104000</v>
      </c>
      <c r="BL3038">
        <v>0.157489150466679</v>
      </c>
      <c r="BN3038">
        <v>9.25877326261315E-2</v>
      </c>
      <c r="BO3038">
        <v>-1.6674917491749199</v>
      </c>
      <c r="BP3038">
        <v>2.0303432867365099</v>
      </c>
      <c r="BQ3038">
        <v>2.7166148365085601</v>
      </c>
      <c r="BR3038">
        <v>-1080.6996999999999</v>
      </c>
      <c r="BS3038">
        <v>-8.3669694978549796E-3</v>
      </c>
      <c r="BU3038">
        <v>-1.7546986394160899E-8</v>
      </c>
    </row>
    <row r="3039" spans="3:73" x14ac:dyDescent="0.3">
      <c r="C3039">
        <v>1611647</v>
      </c>
      <c r="D3039" t="s">
        <v>4525</v>
      </c>
      <c r="E3039" t="s">
        <v>455</v>
      </c>
      <c r="F3039" t="s">
        <v>3614</v>
      </c>
      <c r="G3039" t="s">
        <v>4113</v>
      </c>
      <c r="H3039" t="s">
        <v>4588</v>
      </c>
      <c r="I3039" t="s">
        <v>4800</v>
      </c>
      <c r="J3039">
        <v>2019</v>
      </c>
      <c r="K3039" t="s">
        <v>4062</v>
      </c>
      <c r="L3039">
        <v>45.748854999999999</v>
      </c>
      <c r="M3039">
        <v>236125587</v>
      </c>
      <c r="N3039">
        <v>54323767</v>
      </c>
      <c r="O3039">
        <v>9471676</v>
      </c>
      <c r="P3039">
        <v>18580840</v>
      </c>
      <c r="Q3039">
        <v>12542269</v>
      </c>
      <c r="S3039">
        <v>165287597</v>
      </c>
      <c r="V3039">
        <v>104861066</v>
      </c>
      <c r="W3039">
        <v>41985715</v>
      </c>
      <c r="X3039">
        <v>18667729</v>
      </c>
      <c r="AB3039">
        <v>131264521</v>
      </c>
      <c r="AD3039">
        <v>-202735417</v>
      </c>
      <c r="AE3039">
        <v>36162</v>
      </c>
      <c r="AF3039">
        <v>36148264</v>
      </c>
      <c r="AG3039">
        <v>114197341</v>
      </c>
      <c r="AJ3039">
        <v>4875547</v>
      </c>
      <c r="AK3039">
        <v>1157058</v>
      </c>
      <c r="AM3039">
        <v>144151</v>
      </c>
      <c r="AN3039">
        <v>4633451</v>
      </c>
      <c r="AO3039">
        <v>990741</v>
      </c>
      <c r="AP3039">
        <v>15921695</v>
      </c>
      <c r="AQ3039">
        <v>16316549</v>
      </c>
      <c r="AT3039">
        <v>70632830</v>
      </c>
      <c r="AU3039">
        <v>-70632830</v>
      </c>
      <c r="AV3039">
        <v>56233569</v>
      </c>
      <c r="AY3039">
        <v>0.13</v>
      </c>
      <c r="AZ3039">
        <v>10929750.5</v>
      </c>
      <c r="BB3039">
        <v>5768343</v>
      </c>
      <c r="BC3039">
        <v>21690038</v>
      </c>
      <c r="BL3039">
        <v>0.231005171391264</v>
      </c>
      <c r="BN3039">
        <v>0.444090228984799</v>
      </c>
      <c r="BO3039">
        <v>5.8222512240837903</v>
      </c>
      <c r="BP3039">
        <v>0.22559282365442601</v>
      </c>
      <c r="BQ3039">
        <v>0.99513603614943802</v>
      </c>
      <c r="BR3039">
        <v>351.91426923076898</v>
      </c>
      <c r="BS3039">
        <v>3.5298578509268298E-2</v>
      </c>
      <c r="BU3039">
        <v>4.5308138899162202E-8</v>
      </c>
    </row>
    <row r="3040" spans="3:73" x14ac:dyDescent="0.3">
      <c r="C3040">
        <v>1611647</v>
      </c>
      <c r="D3040" t="s">
        <v>4525</v>
      </c>
      <c r="E3040" t="s">
        <v>455</v>
      </c>
      <c r="F3040" t="s">
        <v>3614</v>
      </c>
      <c r="G3040" t="s">
        <v>4113</v>
      </c>
      <c r="H3040" t="s">
        <v>4588</v>
      </c>
      <c r="I3040" t="s">
        <v>4800</v>
      </c>
      <c r="J3040">
        <v>2018</v>
      </c>
      <c r="K3040" t="s">
        <v>4062</v>
      </c>
      <c r="L3040">
        <v>27.394323</v>
      </c>
      <c r="M3040">
        <v>139964858</v>
      </c>
      <c r="N3040">
        <v>30958105</v>
      </c>
      <c r="O3040">
        <v>7554388</v>
      </c>
      <c r="P3040">
        <v>12326703</v>
      </c>
      <c r="Q3040">
        <v>9317232</v>
      </c>
      <c r="S3040">
        <v>102094248</v>
      </c>
      <c r="V3040">
        <v>18490383</v>
      </c>
      <c r="W3040">
        <v>18216963</v>
      </c>
      <c r="X3040">
        <v>9166412</v>
      </c>
      <c r="AB3040">
        <v>121474475</v>
      </c>
      <c r="AD3040">
        <v>-201352682</v>
      </c>
      <c r="AE3040">
        <v>35556</v>
      </c>
      <c r="AF3040">
        <v>35542426</v>
      </c>
      <c r="AG3040">
        <v>89990239</v>
      </c>
      <c r="AJ3040">
        <v>1890379</v>
      </c>
      <c r="AK3040">
        <v>486797</v>
      </c>
      <c r="AM3040">
        <v>77096</v>
      </c>
      <c r="AN3040">
        <v>1757418</v>
      </c>
      <c r="AO3040">
        <v>296234</v>
      </c>
      <c r="AP3040">
        <v>14068037</v>
      </c>
      <c r="AQ3040">
        <v>18575195</v>
      </c>
      <c r="AT3040">
        <v>16274036</v>
      </c>
      <c r="AU3040">
        <v>-16274036</v>
      </c>
      <c r="AV3040">
        <v>3068970</v>
      </c>
      <c r="AY3040">
        <v>0.05</v>
      </c>
      <c r="AZ3040">
        <v>9717813</v>
      </c>
      <c r="BB3040">
        <v>2130748</v>
      </c>
      <c r="BC3040">
        <v>16198785</v>
      </c>
      <c r="BL3040">
        <v>1.1414006334998901</v>
      </c>
      <c r="BN3040">
        <v>0.132107325111565</v>
      </c>
      <c r="BO3040">
        <v>7.1927867834212096</v>
      </c>
      <c r="BP3040">
        <v>0.414689759209589</v>
      </c>
      <c r="BQ3040">
        <v>1.18795174585358</v>
      </c>
      <c r="BR3040">
        <v>547.88646000000006</v>
      </c>
      <c r="BS3040">
        <v>1.4467385020597899E-2</v>
      </c>
      <c r="BU3040">
        <v>1.1275752786747999E-8</v>
      </c>
    </row>
    <row r="3041" spans="3:73" x14ac:dyDescent="0.3">
      <c r="C3041">
        <v>1611647</v>
      </c>
      <c r="D3041" t="s">
        <v>4525</v>
      </c>
      <c r="E3041" t="s">
        <v>455</v>
      </c>
      <c r="F3041" t="s">
        <v>3614</v>
      </c>
      <c r="G3041" t="s">
        <v>4113</v>
      </c>
      <c r="H3041" t="s">
        <v>4588</v>
      </c>
      <c r="I3041" t="s">
        <v>4800</v>
      </c>
      <c r="J3041">
        <v>2017</v>
      </c>
      <c r="K3041" t="s">
        <v>4062</v>
      </c>
      <c r="L3041">
        <v>14.849456999999999</v>
      </c>
      <c r="M3041">
        <v>133900334</v>
      </c>
      <c r="N3041">
        <v>26957968</v>
      </c>
      <c r="O3041">
        <v>2184259</v>
      </c>
      <c r="P3041">
        <v>12721521</v>
      </c>
      <c r="Q3041">
        <v>10118394</v>
      </c>
      <c r="S3041">
        <v>100598639</v>
      </c>
      <c r="V3041">
        <v>16997356</v>
      </c>
      <c r="W3041">
        <v>16692517</v>
      </c>
      <c r="X3041">
        <v>9173169</v>
      </c>
      <c r="AB3041">
        <v>116902978</v>
      </c>
      <c r="AD3041">
        <v>-195991478</v>
      </c>
      <c r="AE3041">
        <v>35132</v>
      </c>
      <c r="AF3041">
        <v>35132548</v>
      </c>
      <c r="AG3041">
        <v>72415918</v>
      </c>
      <c r="AJ3041">
        <v>1617318</v>
      </c>
      <c r="AM3041">
        <v>75195</v>
      </c>
      <c r="AN3041">
        <v>1514895</v>
      </c>
      <c r="AO3041">
        <v>910492</v>
      </c>
      <c r="AP3041">
        <v>12692355</v>
      </c>
      <c r="AT3041">
        <v>13003756</v>
      </c>
      <c r="AY3041">
        <v>0.04</v>
      </c>
      <c r="BB3041">
        <v>2500582</v>
      </c>
      <c r="BC3041">
        <v>15192937</v>
      </c>
      <c r="BN3041">
        <v>0.12694035550352001</v>
      </c>
      <c r="BO3041">
        <v>2.74640743685831</v>
      </c>
      <c r="BP3041">
        <v>0.13085258502357699</v>
      </c>
      <c r="BQ3041">
        <v>1.0088097558924201</v>
      </c>
      <c r="BR3041">
        <v>371.236425</v>
      </c>
      <c r="BS3041">
        <v>1.2958566376298801E-2</v>
      </c>
      <c r="BU3041">
        <v>5.0809508034944999E-9</v>
      </c>
    </row>
    <row r="3042" spans="3:73" x14ac:dyDescent="0.3">
      <c r="C3042">
        <v>40704</v>
      </c>
      <c r="D3042" t="s">
        <v>4297</v>
      </c>
      <c r="E3042" t="s">
        <v>823</v>
      </c>
      <c r="F3042" t="s">
        <v>3614</v>
      </c>
      <c r="G3042" t="s">
        <v>4113</v>
      </c>
      <c r="H3042" t="s">
        <v>4588</v>
      </c>
      <c r="I3042" t="s">
        <v>4801</v>
      </c>
      <c r="J3042">
        <v>2026</v>
      </c>
      <c r="K3042" t="s">
        <v>4062</v>
      </c>
      <c r="L3042">
        <v>41.094954999999999</v>
      </c>
    </row>
    <row r="3043" spans="3:73" x14ac:dyDescent="0.3">
      <c r="C3043">
        <v>40704</v>
      </c>
      <c r="D3043" t="s">
        <v>4297</v>
      </c>
      <c r="E3043" t="s">
        <v>823</v>
      </c>
      <c r="F3043" t="s">
        <v>3614</v>
      </c>
      <c r="G3043" t="s">
        <v>4113</v>
      </c>
      <c r="H3043" t="s">
        <v>4588</v>
      </c>
      <c r="I3043" t="s">
        <v>4801</v>
      </c>
      <c r="J3043">
        <v>2025</v>
      </c>
      <c r="K3043" t="s">
        <v>4062</v>
      </c>
      <c r="L3043">
        <v>50.203933999999997</v>
      </c>
      <c r="M3043">
        <v>33071100000</v>
      </c>
      <c r="N3043">
        <v>5275700000</v>
      </c>
      <c r="O3043">
        <v>363900000</v>
      </c>
      <c r="Q3043">
        <v>1910800000</v>
      </c>
      <c r="S3043">
        <v>3632600000</v>
      </c>
      <c r="T3043">
        <v>7081400000</v>
      </c>
      <c r="U3043">
        <v>15622400000</v>
      </c>
      <c r="V3043">
        <v>23859900000</v>
      </c>
      <c r="W3043">
        <v>7857300000</v>
      </c>
      <c r="X3043">
        <v>4009500000</v>
      </c>
      <c r="AB3043">
        <v>9199200000</v>
      </c>
      <c r="AC3043">
        <v>11467900000</v>
      </c>
      <c r="AD3043">
        <v>21917800000</v>
      </c>
      <c r="AE3043">
        <v>75500000</v>
      </c>
      <c r="AG3043">
        <v>1474000000</v>
      </c>
      <c r="AJ3043">
        <v>3304800000</v>
      </c>
      <c r="AK3043">
        <v>256600000</v>
      </c>
      <c r="AM3043">
        <v>573700000</v>
      </c>
      <c r="AN3043">
        <v>294000000</v>
      </c>
      <c r="AO3043">
        <v>524200000</v>
      </c>
      <c r="AQ3043">
        <v>2918200000</v>
      </c>
      <c r="AS3043">
        <v>539000000</v>
      </c>
      <c r="AU3043">
        <v>-1794900000</v>
      </c>
      <c r="AV3043">
        <v>-1180100000</v>
      </c>
      <c r="AW3043">
        <v>1338700000</v>
      </c>
      <c r="AY3043">
        <v>0.53</v>
      </c>
      <c r="AZ3043">
        <v>1904500000</v>
      </c>
      <c r="BB3043">
        <v>1391900000</v>
      </c>
      <c r="BC3043">
        <v>1391900000</v>
      </c>
      <c r="BN3043">
        <v>0.72147282672786806</v>
      </c>
      <c r="BO3043">
        <v>2.6552842426554699</v>
      </c>
      <c r="BP3043">
        <v>4.63136191821618E-2</v>
      </c>
      <c r="BQ3043">
        <v>0.42825143497130103</v>
      </c>
      <c r="BR3043">
        <v>94.724403773584896</v>
      </c>
      <c r="BS3043">
        <v>3.1959300808766002E-2</v>
      </c>
      <c r="BT3043">
        <v>26665241.014777798</v>
      </c>
      <c r="BU3043">
        <v>2.8924346704061201E-9</v>
      </c>
    </row>
    <row r="3044" spans="3:73" x14ac:dyDescent="0.3">
      <c r="C3044">
        <v>40704</v>
      </c>
      <c r="D3044" t="s">
        <v>4297</v>
      </c>
      <c r="E3044" t="s">
        <v>823</v>
      </c>
      <c r="F3044" t="s">
        <v>3614</v>
      </c>
      <c r="G3044" t="s">
        <v>4113</v>
      </c>
      <c r="H3044" t="s">
        <v>4588</v>
      </c>
      <c r="I3044" t="s">
        <v>4801</v>
      </c>
      <c r="J3044">
        <v>2024</v>
      </c>
      <c r="K3044" t="s">
        <v>4062</v>
      </c>
      <c r="L3044">
        <v>61.577319000000003</v>
      </c>
      <c r="M3044">
        <v>31469900000</v>
      </c>
      <c r="N3044">
        <v>4580900000</v>
      </c>
      <c r="O3044">
        <v>418000000</v>
      </c>
      <c r="Q3044">
        <v>1898200000</v>
      </c>
      <c r="S3044">
        <v>3863900000</v>
      </c>
      <c r="T3044">
        <v>6979900000</v>
      </c>
      <c r="U3044">
        <v>14750700000</v>
      </c>
      <c r="V3044">
        <v>21821400000</v>
      </c>
      <c r="W3044">
        <v>7033100000</v>
      </c>
      <c r="X3044">
        <v>3987800000</v>
      </c>
      <c r="AB3044">
        <v>9396700000</v>
      </c>
      <c r="AC3044">
        <v>10357900000</v>
      </c>
      <c r="AD3044">
        <v>20971800000</v>
      </c>
      <c r="AE3044">
        <v>75500000</v>
      </c>
      <c r="AG3044">
        <v>1688300000</v>
      </c>
      <c r="AH3044">
        <v>2037800000</v>
      </c>
      <c r="AJ3044">
        <v>3431700000</v>
      </c>
      <c r="AK3044">
        <v>257800000</v>
      </c>
      <c r="AM3044">
        <v>594500000</v>
      </c>
      <c r="AN3044">
        <v>557500000</v>
      </c>
      <c r="AO3044">
        <v>479200000</v>
      </c>
      <c r="AQ3044">
        <v>3302600000</v>
      </c>
      <c r="AS3044">
        <v>552700000</v>
      </c>
      <c r="AU3044">
        <v>-1197400000</v>
      </c>
      <c r="AV3044">
        <v>-2272300000</v>
      </c>
      <c r="AW3044">
        <v>1363400000</v>
      </c>
      <c r="AY3044">
        <v>0.98</v>
      </c>
      <c r="AZ3044">
        <v>2035100000</v>
      </c>
      <c r="BA3044">
        <v>1.6840219844930799</v>
      </c>
      <c r="BB3044">
        <v>1631200000</v>
      </c>
      <c r="BC3044">
        <v>1631200000</v>
      </c>
      <c r="BD3044">
        <v>0.800471096280302</v>
      </c>
      <c r="BE3044">
        <v>1.62066934929826</v>
      </c>
      <c r="BG3044">
        <v>0.82849151045244895</v>
      </c>
      <c r="BI3044">
        <v>6.4753939478676498E-2</v>
      </c>
      <c r="BJ3044">
        <v>-0.58759446461870601</v>
      </c>
      <c r="BM3044">
        <v>0.12650898027284299</v>
      </c>
      <c r="BN3044">
        <v>0.69340544456766595</v>
      </c>
      <c r="BO3044">
        <v>3.40400667779633</v>
      </c>
      <c r="BP3044">
        <v>5.9433251340091801E-2</v>
      </c>
      <c r="BQ3044">
        <v>0.38143919466522602</v>
      </c>
      <c r="BR3044">
        <v>62.833998979591797</v>
      </c>
      <c r="BS3044">
        <v>5.93293390232741E-2</v>
      </c>
      <c r="BT3044">
        <v>22141269.2553243</v>
      </c>
      <c r="BU3044">
        <v>6.4220175827684202E-9</v>
      </c>
    </row>
    <row r="3045" spans="3:73" x14ac:dyDescent="0.3">
      <c r="C3045">
        <v>40704</v>
      </c>
      <c r="D3045" t="s">
        <v>4297</v>
      </c>
      <c r="E3045" t="s">
        <v>823</v>
      </c>
      <c r="F3045" t="s">
        <v>3614</v>
      </c>
      <c r="G3045" t="s">
        <v>4113</v>
      </c>
      <c r="H3045" t="s">
        <v>4588</v>
      </c>
      <c r="I3045" t="s">
        <v>4801</v>
      </c>
      <c r="J3045">
        <v>2023</v>
      </c>
      <c r="K3045" t="s">
        <v>4062</v>
      </c>
      <c r="L3045">
        <v>64.92201</v>
      </c>
      <c r="M3045">
        <v>31451700000</v>
      </c>
      <c r="N3045">
        <v>5176400000</v>
      </c>
      <c r="O3045">
        <v>585500000</v>
      </c>
      <c r="Q3045">
        <v>2172000000</v>
      </c>
      <c r="S3045">
        <v>3636200000</v>
      </c>
      <c r="T3045">
        <v>6967600000</v>
      </c>
      <c r="U3045">
        <v>14511200000</v>
      </c>
      <c r="V3045">
        <v>20751700000</v>
      </c>
      <c r="W3045">
        <v>7535700000</v>
      </c>
      <c r="X3045">
        <v>4194200000</v>
      </c>
      <c r="AB3045">
        <v>10449600000</v>
      </c>
      <c r="AC3045">
        <v>8410000000</v>
      </c>
      <c r="AD3045">
        <v>19838600000</v>
      </c>
      <c r="AE3045">
        <v>75500000</v>
      </c>
      <c r="AG3045">
        <v>1728200000</v>
      </c>
      <c r="AH3045">
        <v>1957400000</v>
      </c>
      <c r="AJ3045">
        <v>3433800000</v>
      </c>
      <c r="AK3045">
        <v>257600000</v>
      </c>
      <c r="AM3045">
        <v>612200000</v>
      </c>
      <c r="AN3045">
        <v>614900000</v>
      </c>
      <c r="AO3045">
        <v>382100000</v>
      </c>
      <c r="AQ3045">
        <v>2778600000</v>
      </c>
      <c r="AS3045">
        <v>546600000</v>
      </c>
      <c r="AU3045">
        <v>-346400000</v>
      </c>
      <c r="AV3045">
        <v>-2404100000</v>
      </c>
      <c r="AW3045">
        <v>1287900000</v>
      </c>
      <c r="AY3045">
        <v>1.04</v>
      </c>
      <c r="AZ3045">
        <v>2019650000</v>
      </c>
      <c r="BA3045">
        <v>1.75426586287933</v>
      </c>
      <c r="BB3045">
        <v>1609200000</v>
      </c>
      <c r="BC3045">
        <v>1609200000</v>
      </c>
      <c r="BD3045">
        <v>0.82211096352304103</v>
      </c>
      <c r="BE3045">
        <v>1.41953611934198</v>
      </c>
      <c r="BG3045">
        <v>0.88290589557576404</v>
      </c>
      <c r="BI3045">
        <v>6.2235109707901297E-2</v>
      </c>
      <c r="BJ3045">
        <v>-0.176969449269439</v>
      </c>
      <c r="BM3045">
        <v>0.131603147031777</v>
      </c>
      <c r="BN3045">
        <v>0.65979581389877195</v>
      </c>
      <c r="BO3045">
        <v>4.2114629678094699</v>
      </c>
      <c r="BP3045">
        <v>7.7696829757023203E-2</v>
      </c>
      <c r="BQ3045">
        <v>0.39868890746712299</v>
      </c>
      <c r="BR3045">
        <v>62.425009615384603</v>
      </c>
      <c r="BS3045">
        <v>5.8844357678762803E-2</v>
      </c>
      <c r="BT3045">
        <v>19837648.2798361</v>
      </c>
      <c r="BU3045">
        <v>6.4613851630684398E-9</v>
      </c>
    </row>
    <row r="3046" spans="3:73" x14ac:dyDescent="0.3">
      <c r="C3046">
        <v>40704</v>
      </c>
      <c r="D3046" t="s">
        <v>4297</v>
      </c>
      <c r="E3046" t="s">
        <v>823</v>
      </c>
      <c r="F3046" t="s">
        <v>3614</v>
      </c>
      <c r="G3046" t="s">
        <v>4113</v>
      </c>
      <c r="H3046" t="s">
        <v>4588</v>
      </c>
      <c r="I3046" t="s">
        <v>4801</v>
      </c>
      <c r="J3046">
        <v>2022</v>
      </c>
      <c r="K3046" t="s">
        <v>4062</v>
      </c>
      <c r="L3046">
        <v>63.144412000000003</v>
      </c>
      <c r="M3046">
        <v>31090100000</v>
      </c>
      <c r="N3046">
        <v>5089800000</v>
      </c>
      <c r="O3046">
        <v>569400000</v>
      </c>
      <c r="Q3046">
        <v>1867300000</v>
      </c>
      <c r="S3046">
        <v>3393800000</v>
      </c>
      <c r="T3046">
        <v>6999900000</v>
      </c>
      <c r="U3046">
        <v>14378500000</v>
      </c>
      <c r="V3046">
        <v>20302100000</v>
      </c>
      <c r="W3046">
        <v>8019900000</v>
      </c>
      <c r="X3046">
        <v>3982300000</v>
      </c>
      <c r="AB3046">
        <v>10542400000</v>
      </c>
      <c r="AC3046">
        <v>7278100000</v>
      </c>
      <c r="AD3046">
        <v>18532600000</v>
      </c>
      <c r="AE3046">
        <v>75500000</v>
      </c>
      <c r="AG3046">
        <v>1769900000</v>
      </c>
      <c r="AH3046">
        <v>2134300000</v>
      </c>
      <c r="AJ3046">
        <v>3475800000</v>
      </c>
      <c r="AK3046">
        <v>243100000</v>
      </c>
      <c r="AM3046">
        <v>586300000</v>
      </c>
      <c r="AN3046">
        <v>822800000</v>
      </c>
      <c r="AO3046">
        <v>379600000</v>
      </c>
      <c r="AQ3046">
        <v>3316100000</v>
      </c>
      <c r="AS3046">
        <v>570300000</v>
      </c>
      <c r="AU3046">
        <v>-1690700000</v>
      </c>
      <c r="AV3046">
        <v>-2503200000</v>
      </c>
      <c r="AW3046">
        <v>1244500000</v>
      </c>
      <c r="AY3046">
        <v>1.36</v>
      </c>
      <c r="AZ3046">
        <v>1843900000</v>
      </c>
      <c r="BA3046">
        <v>1.6285433163098</v>
      </c>
      <c r="BB3046">
        <v>1788700000</v>
      </c>
      <c r="BC3046">
        <v>1788700000</v>
      </c>
      <c r="BD3046">
        <v>0.838073373002858</v>
      </c>
      <c r="BE3046">
        <v>1.55371784660076</v>
      </c>
      <c r="BG3046">
        <v>0.82926486435833802</v>
      </c>
      <c r="BI3046">
        <v>6.8648862499638197E-2</v>
      </c>
      <c r="BJ3046">
        <v>-0.792156679004826</v>
      </c>
      <c r="BM3046">
        <v>0.113901513376751</v>
      </c>
      <c r="BN3046">
        <v>0.65300851396425197</v>
      </c>
      <c r="BO3046">
        <v>4.7120653319283496</v>
      </c>
      <c r="BP3046">
        <v>7.0998391501140901E-2</v>
      </c>
      <c r="BQ3046">
        <v>0.40181299018691002</v>
      </c>
      <c r="BR3046">
        <v>46.429714705882397</v>
      </c>
      <c r="BS3046">
        <v>7.8046744574290505E-2</v>
      </c>
      <c r="BT3046">
        <v>19708790.700276099</v>
      </c>
      <c r="BU3046">
        <v>8.1458112308392801E-9</v>
      </c>
    </row>
    <row r="3047" spans="3:73" x14ac:dyDescent="0.3">
      <c r="C3047">
        <v>40704</v>
      </c>
      <c r="D3047" t="s">
        <v>4297</v>
      </c>
      <c r="E3047" t="s">
        <v>823</v>
      </c>
      <c r="F3047" t="s">
        <v>3614</v>
      </c>
      <c r="G3047" t="s">
        <v>4113</v>
      </c>
      <c r="H3047" t="s">
        <v>4588</v>
      </c>
      <c r="I3047" t="s">
        <v>4801</v>
      </c>
      <c r="J3047">
        <v>2021</v>
      </c>
      <c r="K3047" t="s">
        <v>4062</v>
      </c>
      <c r="L3047">
        <v>50.270434999999999</v>
      </c>
      <c r="M3047">
        <v>31841900000</v>
      </c>
      <c r="N3047">
        <v>5754500000</v>
      </c>
      <c r="O3047">
        <v>1505200000</v>
      </c>
      <c r="Q3047">
        <v>1820500000</v>
      </c>
      <c r="S3047">
        <v>3606800000</v>
      </c>
      <c r="T3047">
        <v>7150600000</v>
      </c>
      <c r="U3047">
        <v>14062400000</v>
      </c>
      <c r="V3047">
        <v>21463800000</v>
      </c>
      <c r="W3047">
        <v>8265800000</v>
      </c>
      <c r="X3047">
        <v>3653500000</v>
      </c>
      <c r="AB3047">
        <v>9470400000</v>
      </c>
      <c r="AC3047">
        <v>6611200000</v>
      </c>
      <c r="AD3047">
        <v>17069800000</v>
      </c>
      <c r="AE3047">
        <v>75500000</v>
      </c>
      <c r="AG3047">
        <v>1582900000</v>
      </c>
      <c r="AH3047">
        <v>2189200000</v>
      </c>
      <c r="AJ3047">
        <v>3144800000</v>
      </c>
      <c r="AK3047">
        <v>239300000</v>
      </c>
      <c r="AM3047">
        <v>629100000</v>
      </c>
      <c r="AN3047">
        <v>416800000</v>
      </c>
      <c r="AO3047">
        <v>420300000</v>
      </c>
      <c r="AQ3047">
        <v>2983200000</v>
      </c>
      <c r="AS3047">
        <v>601300000</v>
      </c>
      <c r="AU3047">
        <v>-512800000</v>
      </c>
      <c r="AV3047">
        <v>-2715500000</v>
      </c>
      <c r="AW3047">
        <v>1246400000</v>
      </c>
      <c r="AY3047">
        <v>0.68</v>
      </c>
      <c r="AZ3047">
        <v>1623400000</v>
      </c>
      <c r="BA3047">
        <v>1.4365064863877199</v>
      </c>
      <c r="BB3047">
        <v>1466200000</v>
      </c>
      <c r="BC3047">
        <v>1466200000</v>
      </c>
      <c r="BD3047">
        <v>0.66974237164260897</v>
      </c>
      <c r="BE3047">
        <v>1.3626895669651</v>
      </c>
      <c r="BG3047">
        <v>0.72304951580485999</v>
      </c>
      <c r="BI3047">
        <v>6.8752178733053004E-2</v>
      </c>
      <c r="BJ3047">
        <v>-0.234240818563859</v>
      </c>
      <c r="BM3047">
        <v>0.10930933674401599</v>
      </c>
      <c r="BN3047">
        <v>0.67407409733715595</v>
      </c>
      <c r="BO3047">
        <v>3.4884606233642601</v>
      </c>
      <c r="BP3047">
        <v>0.18209973626267301</v>
      </c>
      <c r="BQ3047">
        <v>0.47593699339446899</v>
      </c>
      <c r="BR3047">
        <v>73.927110294117597</v>
      </c>
      <c r="BS3047">
        <v>4.4010812637269803E-2</v>
      </c>
      <c r="BT3047">
        <v>24793897.247954998</v>
      </c>
      <c r="BU3047">
        <v>3.6095514233823299E-9</v>
      </c>
    </row>
    <row r="3048" spans="3:73" x14ac:dyDescent="0.3">
      <c r="C3048">
        <v>40704</v>
      </c>
      <c r="D3048" t="s">
        <v>4297</v>
      </c>
      <c r="E3048" t="s">
        <v>823</v>
      </c>
      <c r="F3048" t="s">
        <v>3614</v>
      </c>
      <c r="G3048" t="s">
        <v>4113</v>
      </c>
      <c r="H3048" t="s">
        <v>4588</v>
      </c>
      <c r="I3048" t="s">
        <v>4801</v>
      </c>
      <c r="J3048">
        <v>2020</v>
      </c>
      <c r="K3048" t="s">
        <v>4062</v>
      </c>
      <c r="L3048">
        <v>46.834077999999998</v>
      </c>
      <c r="M3048">
        <v>30806700000</v>
      </c>
      <c r="N3048">
        <v>5121300000</v>
      </c>
      <c r="O3048">
        <v>1677800000</v>
      </c>
      <c r="Q3048">
        <v>1426300000</v>
      </c>
      <c r="S3048">
        <v>3580600000</v>
      </c>
      <c r="T3048">
        <v>7095800000</v>
      </c>
      <c r="U3048">
        <v>13923200000</v>
      </c>
      <c r="V3048">
        <v>21912600000</v>
      </c>
      <c r="W3048">
        <v>7491500000</v>
      </c>
      <c r="X3048">
        <v>3247700000</v>
      </c>
      <c r="AB3048">
        <v>8058500000</v>
      </c>
      <c r="AC3048">
        <v>6433300000</v>
      </c>
      <c r="AD3048">
        <v>15982100000</v>
      </c>
      <c r="AE3048">
        <v>75500000</v>
      </c>
      <c r="AG3048">
        <v>1768100000</v>
      </c>
      <c r="AJ3048">
        <v>2953900000</v>
      </c>
      <c r="AK3048">
        <v>224400000</v>
      </c>
      <c r="AM3048">
        <v>480500000</v>
      </c>
      <c r="AN3048">
        <v>625700000</v>
      </c>
      <c r="AO3048">
        <v>466500000</v>
      </c>
      <c r="AQ3048">
        <v>3676200000</v>
      </c>
      <c r="AS3048">
        <v>594700000</v>
      </c>
      <c r="AU3048">
        <v>-486200000</v>
      </c>
      <c r="AV3048">
        <v>-1941500000</v>
      </c>
      <c r="AW3048">
        <v>1195800000</v>
      </c>
      <c r="AY3048">
        <v>1.03</v>
      </c>
      <c r="AZ3048">
        <v>1492800000</v>
      </c>
      <c r="BB3048">
        <v>1572700000</v>
      </c>
      <c r="BC3048">
        <v>1572700000</v>
      </c>
      <c r="BN3048">
        <v>0.71129332255645705</v>
      </c>
      <c r="BO3048">
        <v>3.3712754555198301</v>
      </c>
      <c r="BP3048">
        <v>0.22396048855369399</v>
      </c>
      <c r="BQ3048">
        <v>0.49322565574317601</v>
      </c>
      <c r="BR3048">
        <v>45.469978640776702</v>
      </c>
      <c r="BS3048">
        <v>7.7644722963330706E-2</v>
      </c>
      <c r="BT3048">
        <v>25532690.106550202</v>
      </c>
      <c r="BU3048">
        <v>5.9861140832661203E-9</v>
      </c>
    </row>
    <row r="3049" spans="3:73" x14ac:dyDescent="0.3">
      <c r="C3049">
        <v>40704</v>
      </c>
      <c r="D3049" t="s">
        <v>4297</v>
      </c>
      <c r="E3049" t="s">
        <v>823</v>
      </c>
      <c r="F3049" t="s">
        <v>3614</v>
      </c>
      <c r="G3049" t="s">
        <v>4113</v>
      </c>
      <c r="H3049" t="s">
        <v>4588</v>
      </c>
      <c r="I3049" t="s">
        <v>4801</v>
      </c>
      <c r="J3049">
        <v>2019</v>
      </c>
      <c r="K3049" t="s">
        <v>4062</v>
      </c>
      <c r="L3049">
        <v>39.089176999999999</v>
      </c>
      <c r="M3049">
        <v>30111200000</v>
      </c>
      <c r="N3049">
        <v>4186500000</v>
      </c>
      <c r="O3049">
        <v>450000000</v>
      </c>
      <c r="Q3049">
        <v>1559300000</v>
      </c>
      <c r="S3049">
        <v>3787200000</v>
      </c>
      <c r="T3049">
        <v>7166800000</v>
      </c>
      <c r="U3049">
        <v>13995800000</v>
      </c>
      <c r="V3049">
        <v>22191800000</v>
      </c>
      <c r="W3049">
        <v>7087100000</v>
      </c>
      <c r="X3049">
        <v>2854100000</v>
      </c>
      <c r="AB3049">
        <v>7054500000</v>
      </c>
      <c r="AC3049">
        <v>6779000000</v>
      </c>
      <c r="AD3049">
        <v>14996700000</v>
      </c>
      <c r="AE3049">
        <v>75500000</v>
      </c>
      <c r="AG3049">
        <v>1461300000</v>
      </c>
      <c r="AJ3049">
        <v>2515900000</v>
      </c>
      <c r="AK3049">
        <v>221900000</v>
      </c>
      <c r="AM3049">
        <v>-72900000</v>
      </c>
      <c r="AN3049">
        <v>570200000</v>
      </c>
      <c r="AO3049">
        <v>521800000</v>
      </c>
      <c r="AQ3049">
        <v>2807000000</v>
      </c>
      <c r="AS3049">
        <v>620100000</v>
      </c>
      <c r="AU3049">
        <v>-556500000</v>
      </c>
      <c r="AV3049">
        <v>-2176400000</v>
      </c>
      <c r="AW3049">
        <v>1181700000</v>
      </c>
      <c r="AX3049">
        <v>1181700000</v>
      </c>
      <c r="AY3049">
        <v>0.95</v>
      </c>
      <c r="AZ3049">
        <v>1600750000</v>
      </c>
      <c r="BB3049">
        <v>1019100000</v>
      </c>
      <c r="BC3049">
        <v>1019100000</v>
      </c>
      <c r="BN3049">
        <v>0.73699487233986005</v>
      </c>
      <c r="BO3049">
        <v>1.9530471444998101</v>
      </c>
      <c r="BP3049">
        <v>6.3495647020643101E-2</v>
      </c>
      <c r="BQ3049">
        <v>0.37070169745029702</v>
      </c>
      <c r="BR3049">
        <v>41.146502105263203</v>
      </c>
      <c r="BS3049">
        <v>8.0827840385569505E-2</v>
      </c>
      <c r="BT3049">
        <v>30230874.392673999</v>
      </c>
      <c r="BU3049">
        <v>5.26397592316961E-9</v>
      </c>
    </row>
    <row r="3050" spans="3:73" x14ac:dyDescent="0.3">
      <c r="C3050">
        <v>40704</v>
      </c>
      <c r="D3050" t="s">
        <v>4297</v>
      </c>
      <c r="E3050" t="s">
        <v>823</v>
      </c>
      <c r="F3050" t="s">
        <v>3614</v>
      </c>
      <c r="G3050" t="s">
        <v>4113</v>
      </c>
      <c r="H3050" t="s">
        <v>4588</v>
      </c>
      <c r="I3050" t="s">
        <v>4801</v>
      </c>
      <c r="J3050">
        <v>2018</v>
      </c>
      <c r="K3050" t="s">
        <v>4062</v>
      </c>
      <c r="L3050">
        <v>33.851475000000001</v>
      </c>
      <c r="M3050">
        <v>30624000000</v>
      </c>
      <c r="N3050">
        <v>4123700000</v>
      </c>
      <c r="O3050">
        <v>399000000</v>
      </c>
      <c r="Q3050">
        <v>1642200000</v>
      </c>
      <c r="S3050">
        <v>4047200000</v>
      </c>
      <c r="T3050">
        <v>7445100000</v>
      </c>
      <c r="U3050">
        <v>14065000000</v>
      </c>
      <c r="V3050">
        <v>23355400000</v>
      </c>
      <c r="W3050">
        <v>7341900000</v>
      </c>
      <c r="X3050">
        <v>2746200000</v>
      </c>
      <c r="AB3050">
        <v>6141100000</v>
      </c>
      <c r="AC3050">
        <v>7167500000</v>
      </c>
      <c r="AD3050">
        <v>14459600000</v>
      </c>
      <c r="AE3050">
        <v>75500000</v>
      </c>
      <c r="AG3050">
        <v>1419100000</v>
      </c>
      <c r="AJ3050">
        <v>2509300000</v>
      </c>
      <c r="AK3050">
        <v>219100000</v>
      </c>
      <c r="AM3050">
        <v>57300000</v>
      </c>
      <c r="AN3050">
        <v>354400000</v>
      </c>
      <c r="AO3050">
        <v>373700000</v>
      </c>
      <c r="AQ3050">
        <v>2841000000</v>
      </c>
      <c r="AS3050">
        <v>618800000</v>
      </c>
      <c r="AU3050">
        <v>-8685400000</v>
      </c>
      <c r="AV3050">
        <v>5445500000</v>
      </c>
      <c r="AW3050">
        <v>1139700000</v>
      </c>
      <c r="AX3050">
        <v>1139700000</v>
      </c>
      <c r="AY3050">
        <v>0.6</v>
      </c>
      <c r="AZ3050">
        <v>1562900000</v>
      </c>
      <c r="BB3050">
        <v>785400000</v>
      </c>
      <c r="BC3050">
        <v>785400000</v>
      </c>
      <c r="BN3050">
        <v>0.762650208986416</v>
      </c>
      <c r="BO3050">
        <v>2.1016858442600999</v>
      </c>
      <c r="BP3050">
        <v>5.4345605361010102E-2</v>
      </c>
      <c r="BQ3050">
        <v>0.33799152807856297</v>
      </c>
      <c r="BR3050">
        <v>56.419125000000001</v>
      </c>
      <c r="BS3050">
        <v>5.7709530865805797E-2</v>
      </c>
      <c r="BT3050">
        <v>33667661.4534522</v>
      </c>
      <c r="BU3050">
        <v>3.3073692009574798E-9</v>
      </c>
    </row>
    <row r="3051" spans="3:73" x14ac:dyDescent="0.3">
      <c r="C3051">
        <v>40704</v>
      </c>
      <c r="D3051" t="s">
        <v>4297</v>
      </c>
      <c r="E3051" t="s">
        <v>823</v>
      </c>
      <c r="F3051" t="s">
        <v>3614</v>
      </c>
      <c r="G3051" t="s">
        <v>4113</v>
      </c>
      <c r="H3051" t="s">
        <v>4588</v>
      </c>
      <c r="I3051" t="s">
        <v>4801</v>
      </c>
      <c r="J3051">
        <v>2017</v>
      </c>
      <c r="K3051" t="s">
        <v>4062</v>
      </c>
      <c r="L3051">
        <v>40.541721000000003</v>
      </c>
      <c r="M3051">
        <v>21812600000</v>
      </c>
      <c r="N3051">
        <v>4061400000</v>
      </c>
      <c r="O3051">
        <v>766100000</v>
      </c>
      <c r="Q3051">
        <v>1483600000</v>
      </c>
      <c r="S3051">
        <v>3687700000</v>
      </c>
      <c r="T3051">
        <v>4530400000</v>
      </c>
      <c r="U3051">
        <v>8747200000</v>
      </c>
      <c r="V3051">
        <v>16216200000</v>
      </c>
      <c r="W3051">
        <v>5330800000</v>
      </c>
      <c r="X3051">
        <v>2119800000</v>
      </c>
      <c r="AB3051">
        <v>4327900000</v>
      </c>
      <c r="AC3051">
        <v>7762900000</v>
      </c>
      <c r="AD3051">
        <v>13138900000</v>
      </c>
      <c r="AE3051">
        <v>75500000</v>
      </c>
      <c r="AG3051">
        <v>1319700000</v>
      </c>
      <c r="AJ3051">
        <v>2566400000</v>
      </c>
      <c r="AK3051">
        <v>218200000</v>
      </c>
      <c r="AM3051">
        <v>655200000</v>
      </c>
      <c r="AN3051">
        <v>408900000</v>
      </c>
      <c r="AO3051">
        <v>295100000</v>
      </c>
      <c r="AS3051">
        <v>603600000</v>
      </c>
      <c r="AW3051">
        <v>1135100000</v>
      </c>
      <c r="AX3051">
        <v>1135100000</v>
      </c>
      <c r="AY3051">
        <v>0.7</v>
      </c>
      <c r="BB3051">
        <v>1359200000</v>
      </c>
      <c r="BC3051">
        <v>1359200000</v>
      </c>
      <c r="BN3051">
        <v>0.74343269486443597</v>
      </c>
      <c r="BO3051">
        <v>4.6058963063368301</v>
      </c>
      <c r="BP3051">
        <v>0.143712013206273</v>
      </c>
      <c r="BQ3051">
        <v>0.48356719441734802</v>
      </c>
      <c r="BR3051">
        <v>57.916744285714302</v>
      </c>
      <c r="BS3051">
        <v>9.4480001848471606E-2</v>
      </c>
      <c r="BT3051">
        <v>27998318.078307498</v>
      </c>
      <c r="BU3051">
        <v>6.5572690450333902E-9</v>
      </c>
    </row>
    <row r="3052" spans="3:73" x14ac:dyDescent="0.3">
      <c r="C3052">
        <v>910406</v>
      </c>
      <c r="D3052" t="s">
        <v>4406</v>
      </c>
      <c r="E3052" t="s">
        <v>2566</v>
      </c>
      <c r="F3052" t="s">
        <v>3614</v>
      </c>
      <c r="G3052" t="s">
        <v>4087</v>
      </c>
      <c r="H3052" t="s">
        <v>4794</v>
      </c>
      <c r="I3052" t="s">
        <v>4802</v>
      </c>
      <c r="J3052">
        <v>2026</v>
      </c>
      <c r="K3052" t="s">
        <v>4062</v>
      </c>
      <c r="L3052">
        <v>0.95959399999999995</v>
      </c>
    </row>
    <row r="3053" spans="3:73" x14ac:dyDescent="0.3">
      <c r="C3053">
        <v>910406</v>
      </c>
      <c r="D3053" t="s">
        <v>4406</v>
      </c>
      <c r="E3053" t="s">
        <v>2566</v>
      </c>
      <c r="F3053" t="s">
        <v>3614</v>
      </c>
      <c r="G3053" t="s">
        <v>4087</v>
      </c>
      <c r="H3053" t="s">
        <v>4794</v>
      </c>
      <c r="I3053" t="s">
        <v>4802</v>
      </c>
      <c r="J3053">
        <v>2025</v>
      </c>
      <c r="K3053" t="s">
        <v>4062</v>
      </c>
      <c r="L3053">
        <v>2.3720569999999999</v>
      </c>
      <c r="M3053">
        <v>1603278000</v>
      </c>
      <c r="N3053">
        <v>530298000</v>
      </c>
      <c r="O3053">
        <v>54355000</v>
      </c>
      <c r="P3053">
        <v>154440000</v>
      </c>
      <c r="Q3053">
        <v>248731000</v>
      </c>
      <c r="R3053">
        <v>335901000</v>
      </c>
      <c r="T3053">
        <v>210905000</v>
      </c>
      <c r="U3053">
        <v>500961000</v>
      </c>
      <c r="V3053">
        <v>1128273000</v>
      </c>
      <c r="W3053">
        <v>277373000</v>
      </c>
      <c r="X3053">
        <v>188307000</v>
      </c>
      <c r="AA3053">
        <v>706664000</v>
      </c>
      <c r="AB3053">
        <v>475005000</v>
      </c>
      <c r="AD3053">
        <v>46678000</v>
      </c>
      <c r="AE3053">
        <v>1125000</v>
      </c>
      <c r="AF3053">
        <v>90284000</v>
      </c>
      <c r="AG3053">
        <v>334058000</v>
      </c>
      <c r="AJ3053">
        <v>-461603000</v>
      </c>
      <c r="AK3053">
        <v>5222000</v>
      </c>
      <c r="AM3053">
        <v>15297000</v>
      </c>
      <c r="AN3053">
        <v>-530841000</v>
      </c>
      <c r="AP3053">
        <v>44259000</v>
      </c>
      <c r="AQ3053">
        <v>22115000</v>
      </c>
      <c r="AS3053">
        <v>44259000</v>
      </c>
      <c r="AU3053">
        <v>3619000</v>
      </c>
      <c r="AV3053">
        <v>-43886000</v>
      </c>
      <c r="AY3053">
        <v>-5.89</v>
      </c>
      <c r="AZ3053">
        <v>261429500</v>
      </c>
      <c r="BN3053">
        <v>0.70372886049705696</v>
      </c>
      <c r="BP3053">
        <v>0.195963558096859</v>
      </c>
      <c r="BQ3053">
        <v>1.01512043349569</v>
      </c>
      <c r="BR3053">
        <v>-0.40272614601018702</v>
      </c>
      <c r="BS3053">
        <v>-1.1175482363343501</v>
      </c>
      <c r="BU3053">
        <v>-2.9413197187397999E-8</v>
      </c>
    </row>
    <row r="3054" spans="3:73" x14ac:dyDescent="0.3">
      <c r="C3054">
        <v>910406</v>
      </c>
      <c r="D3054" t="s">
        <v>4406</v>
      </c>
      <c r="E3054" t="s">
        <v>2566</v>
      </c>
      <c r="F3054" t="s">
        <v>3614</v>
      </c>
      <c r="G3054" t="s">
        <v>4087</v>
      </c>
      <c r="H3054" t="s">
        <v>4794</v>
      </c>
      <c r="I3054" t="s">
        <v>4802</v>
      </c>
      <c r="J3054">
        <v>2024</v>
      </c>
      <c r="K3054" t="s">
        <v>4062</v>
      </c>
      <c r="L3054">
        <v>7.896903</v>
      </c>
      <c r="M3054">
        <v>2117548000</v>
      </c>
      <c r="N3054">
        <v>557059000</v>
      </c>
      <c r="O3054">
        <v>54307000</v>
      </c>
      <c r="P3054">
        <v>179190000</v>
      </c>
      <c r="Q3054">
        <v>274128000</v>
      </c>
      <c r="R3054">
        <v>348364000</v>
      </c>
      <c r="T3054">
        <v>244799000</v>
      </c>
      <c r="U3054">
        <v>929304000</v>
      </c>
      <c r="V3054">
        <v>1174635000</v>
      </c>
      <c r="W3054">
        <v>281503000</v>
      </c>
      <c r="X3054">
        <v>188220000</v>
      </c>
      <c r="AA3054">
        <v>745772000</v>
      </c>
      <c r="AB3054">
        <v>942913000</v>
      </c>
      <c r="AD3054">
        <v>577519000</v>
      </c>
      <c r="AE3054">
        <v>1119000</v>
      </c>
      <c r="AF3054">
        <v>89846000</v>
      </c>
      <c r="AG3054">
        <v>380832000</v>
      </c>
      <c r="AJ3054">
        <v>-18948000</v>
      </c>
      <c r="AK3054">
        <v>5366000</v>
      </c>
      <c r="AM3054">
        <v>-7820000</v>
      </c>
      <c r="AN3054">
        <v>-75042000</v>
      </c>
      <c r="AP3054">
        <v>44665000</v>
      </c>
      <c r="AQ3054">
        <v>116355000</v>
      </c>
      <c r="AS3054">
        <v>44665000</v>
      </c>
      <c r="AU3054">
        <v>-23922000</v>
      </c>
      <c r="AV3054">
        <v>-89729000</v>
      </c>
      <c r="AY3054">
        <v>-0.84</v>
      </c>
      <c r="AZ3054">
        <v>292234500</v>
      </c>
      <c r="BN3054">
        <v>0.55471469832088804</v>
      </c>
      <c r="BP3054">
        <v>0.19291801508332099</v>
      </c>
      <c r="BQ3054">
        <v>1.0050727700948101</v>
      </c>
      <c r="BR3054">
        <v>-9.4010750000000005</v>
      </c>
      <c r="BS3054">
        <v>-7.9585285174772202E-2</v>
      </c>
      <c r="BU3054">
        <v>-7.03500590192308E-9</v>
      </c>
    </row>
    <row r="3055" spans="3:73" x14ac:dyDescent="0.3">
      <c r="C3055">
        <v>910406</v>
      </c>
      <c r="D3055" t="s">
        <v>4406</v>
      </c>
      <c r="E3055" t="s">
        <v>2566</v>
      </c>
      <c r="F3055" t="s">
        <v>3614</v>
      </c>
      <c r="G3055" t="s">
        <v>4087</v>
      </c>
      <c r="H3055" t="s">
        <v>4794</v>
      </c>
      <c r="I3055" t="s">
        <v>4802</v>
      </c>
      <c r="J3055">
        <v>2023</v>
      </c>
      <c r="K3055" t="s">
        <v>4062</v>
      </c>
      <c r="L3055">
        <v>13.683759999999999</v>
      </c>
      <c r="M3055">
        <v>2258639000</v>
      </c>
      <c r="N3055">
        <v>591031000</v>
      </c>
      <c r="O3055">
        <v>53364000</v>
      </c>
      <c r="P3055">
        <v>160948000</v>
      </c>
      <c r="Q3055">
        <v>310341000</v>
      </c>
      <c r="R3055">
        <v>392219000</v>
      </c>
      <c r="T3055">
        <v>298105000</v>
      </c>
      <c r="U3055">
        <v>938640000</v>
      </c>
      <c r="V3055">
        <v>1240732000</v>
      </c>
      <c r="W3055">
        <v>230867000</v>
      </c>
      <c r="X3055">
        <v>134780000</v>
      </c>
      <c r="AA3055">
        <v>828748000</v>
      </c>
      <c r="AB3055">
        <v>1017907000</v>
      </c>
      <c r="AD3055">
        <v>652561000</v>
      </c>
      <c r="AE3055">
        <v>1113000</v>
      </c>
      <c r="AF3055">
        <v>89475000</v>
      </c>
      <c r="AG3055">
        <v>396414000</v>
      </c>
      <c r="AJ3055">
        <v>-85620000</v>
      </c>
      <c r="AK3055">
        <v>6379000</v>
      </c>
      <c r="AM3055">
        <v>-14178000</v>
      </c>
      <c r="AN3055">
        <v>-116537000</v>
      </c>
      <c r="AP3055">
        <v>50777000</v>
      </c>
      <c r="AQ3055">
        <v>66819000</v>
      </c>
      <c r="AS3055">
        <v>50777000</v>
      </c>
      <c r="AU3055">
        <v>-19640000</v>
      </c>
      <c r="AV3055">
        <v>-63060000</v>
      </c>
      <c r="AY3055">
        <v>-1.3</v>
      </c>
      <c r="AZ3055">
        <v>309187500</v>
      </c>
      <c r="BN3055">
        <v>0.549327271865933</v>
      </c>
      <c r="BP3055">
        <v>0.231146071114538</v>
      </c>
      <c r="BQ3055">
        <v>1.2158082359107201</v>
      </c>
      <c r="BR3055">
        <v>-10.525969230769199</v>
      </c>
      <c r="BS3055">
        <v>-0.114486883379326</v>
      </c>
      <c r="BU3055">
        <v>-1.7475946230844301E-8</v>
      </c>
    </row>
    <row r="3056" spans="3:73" x14ac:dyDescent="0.3">
      <c r="C3056">
        <v>910406</v>
      </c>
      <c r="D3056" t="s">
        <v>4406</v>
      </c>
      <c r="E3056" t="s">
        <v>2566</v>
      </c>
      <c r="F3056" t="s">
        <v>3614</v>
      </c>
      <c r="G3056" t="s">
        <v>4087</v>
      </c>
      <c r="H3056" t="s">
        <v>4794</v>
      </c>
      <c r="I3056" t="s">
        <v>4802</v>
      </c>
      <c r="J3056">
        <v>2022</v>
      </c>
      <c r="K3056" t="s">
        <v>4062</v>
      </c>
      <c r="L3056">
        <v>24.236637999999999</v>
      </c>
      <c r="M3056">
        <v>2458384000</v>
      </c>
      <c r="N3056">
        <v>600126000</v>
      </c>
      <c r="O3056">
        <v>65512000</v>
      </c>
      <c r="P3056">
        <v>170661000</v>
      </c>
      <c r="Q3056">
        <v>308034000</v>
      </c>
      <c r="R3056">
        <v>412096000</v>
      </c>
      <c r="T3056">
        <v>477533000</v>
      </c>
      <c r="U3056">
        <v>933796000</v>
      </c>
      <c r="V3056">
        <v>1375216000</v>
      </c>
      <c r="W3056">
        <v>269303000</v>
      </c>
      <c r="X3056">
        <v>174765000</v>
      </c>
      <c r="AA3056">
        <v>888643000</v>
      </c>
      <c r="AB3056">
        <v>1083168000</v>
      </c>
      <c r="AC3056">
        <v>725685000</v>
      </c>
      <c r="AD3056">
        <v>769098000</v>
      </c>
      <c r="AE3056">
        <v>1111000</v>
      </c>
      <c r="AF3056">
        <v>89302000</v>
      </c>
      <c r="AG3056">
        <v>427441000</v>
      </c>
      <c r="AJ3056">
        <v>104681000</v>
      </c>
      <c r="AK3056">
        <v>9416000</v>
      </c>
      <c r="AM3056">
        <v>22716000</v>
      </c>
      <c r="AN3056">
        <v>77873000</v>
      </c>
      <c r="AS3056">
        <v>46849000</v>
      </c>
      <c r="AY3056">
        <v>0.84</v>
      </c>
      <c r="AZ3056">
        <v>296722000</v>
      </c>
      <c r="BN3056">
        <v>0.55939836900988604</v>
      </c>
      <c r="BP3056">
        <v>0.243265021184317</v>
      </c>
      <c r="BQ3056">
        <v>1.0846221542277701</v>
      </c>
      <c r="BR3056">
        <v>28.8531404761905</v>
      </c>
      <c r="BS3056">
        <v>7.1893741321752497E-2</v>
      </c>
      <c r="BU3056">
        <v>1.8795584729238701E-8</v>
      </c>
    </row>
    <row r="3057" spans="3:73" x14ac:dyDescent="0.3">
      <c r="C3057">
        <v>910406</v>
      </c>
      <c r="D3057" t="s">
        <v>4406</v>
      </c>
      <c r="E3057" t="s">
        <v>2566</v>
      </c>
      <c r="F3057" t="s">
        <v>3614</v>
      </c>
      <c r="G3057" t="s">
        <v>4087</v>
      </c>
      <c r="H3057" t="s">
        <v>4794</v>
      </c>
      <c r="I3057" t="s">
        <v>4802</v>
      </c>
      <c r="J3057">
        <v>2021</v>
      </c>
      <c r="K3057" t="s">
        <v>4062</v>
      </c>
      <c r="L3057">
        <v>41.316561</v>
      </c>
      <c r="M3057">
        <v>2205908000</v>
      </c>
      <c r="N3057">
        <v>577055000</v>
      </c>
      <c r="O3057">
        <v>75871000</v>
      </c>
      <c r="P3057">
        <v>174066000</v>
      </c>
      <c r="Q3057">
        <v>285410000</v>
      </c>
      <c r="R3057">
        <v>404787000</v>
      </c>
      <c r="T3057">
        <v>314895000</v>
      </c>
      <c r="U3057">
        <v>871067000</v>
      </c>
      <c r="V3057">
        <v>683025000</v>
      </c>
      <c r="W3057">
        <v>290434000</v>
      </c>
      <c r="X3057">
        <v>171947000</v>
      </c>
      <c r="AA3057">
        <v>231022000</v>
      </c>
      <c r="AB3057">
        <v>1522883000</v>
      </c>
      <c r="AC3057">
        <v>283957000</v>
      </c>
      <c r="AD3057">
        <v>691225000</v>
      </c>
      <c r="AE3057">
        <v>1096000</v>
      </c>
      <c r="AF3057">
        <v>99069000</v>
      </c>
      <c r="AG3057">
        <v>491615000</v>
      </c>
      <c r="AJ3057">
        <v>107380000</v>
      </c>
      <c r="AK3057">
        <v>10372000</v>
      </c>
      <c r="AM3057">
        <v>41093000</v>
      </c>
      <c r="AN3057">
        <v>77364000</v>
      </c>
      <c r="AS3057">
        <v>49569000</v>
      </c>
      <c r="AY3057">
        <v>0.77</v>
      </c>
      <c r="AZ3057">
        <v>266790000</v>
      </c>
      <c r="BN3057">
        <v>0.30963439998404302</v>
      </c>
      <c r="BP3057">
        <v>0.261233188951707</v>
      </c>
      <c r="BQ3057">
        <v>1.00416962201395</v>
      </c>
      <c r="BR3057">
        <v>53.657871428571397</v>
      </c>
      <c r="BS3057">
        <v>5.0801013603802798E-2</v>
      </c>
      <c r="BU3057">
        <v>2.08904767930301E-8</v>
      </c>
    </row>
    <row r="3058" spans="3:73" x14ac:dyDescent="0.3">
      <c r="C3058">
        <v>910406</v>
      </c>
      <c r="D3058" t="s">
        <v>4406</v>
      </c>
      <c r="E3058" t="s">
        <v>2566</v>
      </c>
      <c r="F3058" t="s">
        <v>3614</v>
      </c>
      <c r="G3058" t="s">
        <v>4087</v>
      </c>
      <c r="H3058" t="s">
        <v>4794</v>
      </c>
      <c r="I3058" t="s">
        <v>4802</v>
      </c>
      <c r="J3058">
        <v>2020</v>
      </c>
      <c r="K3058" t="s">
        <v>4062</v>
      </c>
      <c r="L3058">
        <v>30.053401000000001</v>
      </c>
      <c r="M3058">
        <v>2188452000</v>
      </c>
      <c r="N3058">
        <v>560934000</v>
      </c>
      <c r="O3058">
        <v>37771000</v>
      </c>
      <c r="P3058">
        <v>170969000</v>
      </c>
      <c r="Q3058">
        <v>248170000</v>
      </c>
      <c r="R3058">
        <v>330871000</v>
      </c>
      <c r="S3058">
        <v>289256000</v>
      </c>
      <c r="T3058">
        <v>346462000</v>
      </c>
      <c r="U3058">
        <v>861958000</v>
      </c>
      <c r="V3058">
        <v>744898000</v>
      </c>
      <c r="W3058">
        <v>300277000</v>
      </c>
      <c r="X3058">
        <v>171009000</v>
      </c>
      <c r="AA3058">
        <v>282774000</v>
      </c>
      <c r="AB3058">
        <v>1443554000</v>
      </c>
      <c r="AC3058">
        <v>172192000</v>
      </c>
      <c r="AD3058">
        <v>614171000</v>
      </c>
      <c r="AE3058">
        <v>1092000</v>
      </c>
      <c r="AF3058">
        <v>101885000</v>
      </c>
      <c r="AG3058">
        <v>129937000</v>
      </c>
      <c r="AJ3058">
        <v>25261000</v>
      </c>
      <c r="AK3058">
        <v>11653000</v>
      </c>
      <c r="AM3058">
        <v>6205000</v>
      </c>
      <c r="AN3058">
        <v>3239000</v>
      </c>
      <c r="AS3058">
        <v>52088000</v>
      </c>
      <c r="AY3058">
        <v>0.04</v>
      </c>
      <c r="AZ3058">
        <v>306528500</v>
      </c>
      <c r="BN3058">
        <v>0.34037666807405398</v>
      </c>
      <c r="BP3058">
        <v>0.125787189828059</v>
      </c>
      <c r="BQ3058">
        <v>1.0415849365752301</v>
      </c>
      <c r="BR3058">
        <v>751.33502499999997</v>
      </c>
      <c r="BS3058">
        <v>2.2437678119419202E-3</v>
      </c>
      <c r="BU3058">
        <v>8.3276139306184597E-10</v>
      </c>
    </row>
    <row r="3059" spans="3:73" x14ac:dyDescent="0.3">
      <c r="C3059">
        <v>910406</v>
      </c>
      <c r="D3059" t="s">
        <v>4406</v>
      </c>
      <c r="E3059" t="s">
        <v>2566</v>
      </c>
      <c r="F3059" t="s">
        <v>3614</v>
      </c>
      <c r="G3059" t="s">
        <v>4087</v>
      </c>
      <c r="H3059" t="s">
        <v>4794</v>
      </c>
      <c r="I3059" t="s">
        <v>4802</v>
      </c>
      <c r="J3059">
        <v>2019</v>
      </c>
      <c r="K3059" t="s">
        <v>4062</v>
      </c>
      <c r="L3059">
        <v>20.756931999999999</v>
      </c>
      <c r="M3059">
        <v>2582620000</v>
      </c>
      <c r="N3059">
        <v>701787000</v>
      </c>
      <c r="O3059">
        <v>39526000</v>
      </c>
      <c r="P3059">
        <v>236945000</v>
      </c>
      <c r="Q3059">
        <v>364887000</v>
      </c>
      <c r="R3059">
        <v>376687000</v>
      </c>
      <c r="S3059">
        <v>328362000</v>
      </c>
      <c r="T3059">
        <v>465211000</v>
      </c>
      <c r="U3059">
        <v>1008979000</v>
      </c>
      <c r="V3059">
        <v>1063301000</v>
      </c>
      <c r="W3059">
        <v>383157000</v>
      </c>
      <c r="X3059">
        <v>238298000</v>
      </c>
      <c r="AA3059">
        <v>639456000</v>
      </c>
      <c r="AB3059">
        <v>1519319000</v>
      </c>
      <c r="AC3059">
        <v>110039000</v>
      </c>
      <c r="AD3059">
        <v>695017000</v>
      </c>
      <c r="AE3059">
        <v>1088000</v>
      </c>
      <c r="AF3059">
        <v>104219000</v>
      </c>
      <c r="AG3059">
        <v>106077000</v>
      </c>
      <c r="AJ3059">
        <v>740000</v>
      </c>
      <c r="AK3059">
        <v>11120000</v>
      </c>
      <c r="AM3059">
        <v>-2697000</v>
      </c>
      <c r="AN3059">
        <v>-13551000</v>
      </c>
      <c r="AS3059">
        <v>56914000</v>
      </c>
      <c r="AY3059">
        <v>-0.13</v>
      </c>
      <c r="AZ3059">
        <v>378206000</v>
      </c>
      <c r="BN3059">
        <v>0.41171407330540299</v>
      </c>
      <c r="BP3059">
        <v>0.103158757376219</v>
      </c>
      <c r="BQ3059">
        <v>0.87927403127177595</v>
      </c>
      <c r="BR3059">
        <v>-159.668707692308</v>
      </c>
      <c r="BS3059">
        <v>-8.9191275828183498E-3</v>
      </c>
      <c r="BU3059">
        <v>-1.77605964251089E-9</v>
      </c>
    </row>
    <row r="3060" spans="3:73" x14ac:dyDescent="0.3">
      <c r="C3060">
        <v>910406</v>
      </c>
      <c r="D3060" t="s">
        <v>4406</v>
      </c>
      <c r="E3060" t="s">
        <v>2566</v>
      </c>
      <c r="F3060" t="s">
        <v>3614</v>
      </c>
      <c r="G3060" t="s">
        <v>4087</v>
      </c>
      <c r="H3060" t="s">
        <v>4794</v>
      </c>
      <c r="I3060" t="s">
        <v>4802</v>
      </c>
      <c r="J3060">
        <v>2018</v>
      </c>
      <c r="K3060" t="s">
        <v>4062</v>
      </c>
      <c r="L3060">
        <v>27.628174000000001</v>
      </c>
      <c r="M3060">
        <v>2946674000</v>
      </c>
      <c r="N3060">
        <v>1051587000</v>
      </c>
      <c r="O3060">
        <v>106557000</v>
      </c>
      <c r="P3060">
        <v>252708000</v>
      </c>
      <c r="Q3060">
        <v>391525000</v>
      </c>
      <c r="R3060">
        <v>360564000</v>
      </c>
      <c r="S3060">
        <v>310172000</v>
      </c>
      <c r="T3060">
        <v>510387000</v>
      </c>
      <c r="U3060">
        <v>1024136000</v>
      </c>
      <c r="V3060">
        <v>1209625000</v>
      </c>
      <c r="W3060">
        <v>422445000</v>
      </c>
      <c r="X3060">
        <v>229993000</v>
      </c>
      <c r="AA3060">
        <v>714106000</v>
      </c>
      <c r="AB3060">
        <v>1737049000</v>
      </c>
      <c r="AC3060">
        <v>106507000</v>
      </c>
      <c r="AD3060">
        <v>878516000</v>
      </c>
      <c r="AE3060">
        <v>1084000</v>
      </c>
      <c r="AF3060">
        <v>103952000</v>
      </c>
      <c r="AG3060">
        <v>125097000</v>
      </c>
      <c r="AH3060">
        <v>619598000</v>
      </c>
      <c r="AJ3060">
        <v>16580000</v>
      </c>
      <c r="AK3060">
        <v>9696000</v>
      </c>
      <c r="AM3060">
        <v>-887000</v>
      </c>
      <c r="AN3060">
        <v>-69941000</v>
      </c>
      <c r="AQ3060">
        <v>121308000</v>
      </c>
      <c r="AS3060">
        <v>60809000</v>
      </c>
      <c r="AU3060">
        <v>-82521000</v>
      </c>
      <c r="AV3060">
        <v>-69482000</v>
      </c>
      <c r="AY3060">
        <v>-0.67</v>
      </c>
      <c r="AZ3060">
        <v>409416500</v>
      </c>
      <c r="BA3060">
        <v>2.6759285859541199E-2</v>
      </c>
      <c r="BE3060">
        <v>0.1957850089897</v>
      </c>
      <c r="BG3060">
        <v>0.201900264364959</v>
      </c>
      <c r="BI3060">
        <v>0.21027029118253299</v>
      </c>
      <c r="BJ3060">
        <v>-0.133184742365211</v>
      </c>
      <c r="BM3060">
        <v>1.5648856193854699E-2</v>
      </c>
      <c r="BN3060">
        <v>0.41050520010018099</v>
      </c>
      <c r="BP3060">
        <v>0.25223875297376003</v>
      </c>
      <c r="BQ3060">
        <v>1.5624803228822699</v>
      </c>
      <c r="BR3060">
        <v>-41.236080597014897</v>
      </c>
      <c r="BS3060">
        <v>-4.0264264278094597E-2</v>
      </c>
      <c r="BU3060">
        <v>-1.0656508008697501E-8</v>
      </c>
    </row>
    <row r="3061" spans="3:73" x14ac:dyDescent="0.3">
      <c r="C3061">
        <v>910406</v>
      </c>
      <c r="D3061" t="s">
        <v>4406</v>
      </c>
      <c r="E3061" t="s">
        <v>2566</v>
      </c>
      <c r="F3061" t="s">
        <v>3614</v>
      </c>
      <c r="G3061" t="s">
        <v>4087</v>
      </c>
      <c r="H3061" t="s">
        <v>4794</v>
      </c>
      <c r="I3061" t="s">
        <v>4802</v>
      </c>
      <c r="J3061">
        <v>2017</v>
      </c>
      <c r="K3061" t="s">
        <v>4062</v>
      </c>
      <c r="L3061">
        <v>38.165571999999997</v>
      </c>
      <c r="M3061">
        <v>2931104000</v>
      </c>
      <c r="N3061">
        <v>874781000</v>
      </c>
      <c r="O3061">
        <v>146992000</v>
      </c>
      <c r="P3061">
        <v>248436000</v>
      </c>
      <c r="Q3061">
        <v>427308000</v>
      </c>
      <c r="R3061">
        <v>423074000</v>
      </c>
      <c r="S3061">
        <v>370511000</v>
      </c>
      <c r="T3061">
        <v>573268000</v>
      </c>
      <c r="U3061">
        <v>1059981000</v>
      </c>
      <c r="V3061">
        <v>1218272000</v>
      </c>
      <c r="W3061">
        <v>340494000</v>
      </c>
      <c r="X3061">
        <v>222136000</v>
      </c>
      <c r="AA3061">
        <v>750148000</v>
      </c>
      <c r="AB3061">
        <v>1712832000</v>
      </c>
      <c r="AC3061">
        <v>99315000</v>
      </c>
      <c r="AD3061">
        <v>868822000</v>
      </c>
      <c r="AE3061">
        <v>1080000</v>
      </c>
      <c r="AF3061">
        <v>103702000</v>
      </c>
      <c r="AG3061">
        <v>149719000</v>
      </c>
      <c r="AH3061">
        <v>2853111000</v>
      </c>
      <c r="AJ3061">
        <v>8587000</v>
      </c>
      <c r="AK3061">
        <v>10149000</v>
      </c>
      <c r="AM3061">
        <v>21842000</v>
      </c>
      <c r="AN3061">
        <v>313000</v>
      </c>
      <c r="AQ3061">
        <v>216624000</v>
      </c>
      <c r="AS3061">
        <v>68697000</v>
      </c>
      <c r="AU3061">
        <v>-76245000</v>
      </c>
      <c r="AV3061">
        <v>-118199000</v>
      </c>
      <c r="AY3061">
        <v>0</v>
      </c>
      <c r="BA3061">
        <v>3.0096971341108001E-3</v>
      </c>
      <c r="BE3061">
        <v>7.5925542329057696E-2</v>
      </c>
      <c r="BG3061">
        <v>5.2475701085586898E-2</v>
      </c>
      <c r="BI3061">
        <v>0.97339125462624299</v>
      </c>
      <c r="BJ3061">
        <v>-2.6723460811724501E-2</v>
      </c>
      <c r="BM3061">
        <v>3.5571697000221902E-3</v>
      </c>
      <c r="BN3061">
        <v>0.41563588327128598</v>
      </c>
      <c r="BP3061">
        <v>0.43170217390027399</v>
      </c>
      <c r="BQ3061">
        <v>1.31418762151462</v>
      </c>
      <c r="BS3061">
        <v>1.82738295407839E-4</v>
      </c>
    </row>
    <row r="3062" spans="3:73" x14ac:dyDescent="0.3">
      <c r="C3062">
        <v>48465</v>
      </c>
      <c r="D3062" t="s">
        <v>4302</v>
      </c>
      <c r="E3062" t="s">
        <v>1312</v>
      </c>
      <c r="F3062" t="s">
        <v>3614</v>
      </c>
      <c r="G3062" t="s">
        <v>4124</v>
      </c>
      <c r="H3062" t="s">
        <v>4803</v>
      </c>
      <c r="I3062" t="s">
        <v>4804</v>
      </c>
      <c r="J3062">
        <v>2026</v>
      </c>
      <c r="K3062" t="s">
        <v>4062</v>
      </c>
      <c r="L3062">
        <v>23.174388</v>
      </c>
    </row>
    <row r="3063" spans="3:73" x14ac:dyDescent="0.3">
      <c r="C3063">
        <v>48465</v>
      </c>
      <c r="D3063" t="s">
        <v>4302</v>
      </c>
      <c r="E3063" t="s">
        <v>1312</v>
      </c>
      <c r="F3063" t="s">
        <v>3614</v>
      </c>
      <c r="G3063" t="s">
        <v>4124</v>
      </c>
      <c r="H3063" t="s">
        <v>4803</v>
      </c>
      <c r="I3063" t="s">
        <v>4804</v>
      </c>
      <c r="J3063">
        <v>2025</v>
      </c>
      <c r="K3063" t="s">
        <v>4062</v>
      </c>
      <c r="L3063">
        <v>25.769344</v>
      </c>
      <c r="M3063">
        <v>13393119000</v>
      </c>
      <c r="N3063">
        <v>3405656000</v>
      </c>
      <c r="O3063">
        <v>670679000</v>
      </c>
      <c r="P3063">
        <v>784812000</v>
      </c>
      <c r="Q3063">
        <v>1747279000</v>
      </c>
      <c r="T3063">
        <v>1647297000</v>
      </c>
      <c r="U3063">
        <v>4924087000</v>
      </c>
      <c r="W3063">
        <v>1380796000</v>
      </c>
      <c r="X3063">
        <v>731578000</v>
      </c>
      <c r="AB3063">
        <v>7901171000</v>
      </c>
      <c r="AD3063">
        <v>7516690000</v>
      </c>
      <c r="AG3063">
        <v>1891816000</v>
      </c>
      <c r="AJ3063">
        <v>718603000</v>
      </c>
      <c r="AK3063">
        <v>35200000</v>
      </c>
      <c r="AM3063">
        <v>185684000</v>
      </c>
      <c r="AN3063">
        <v>478197000</v>
      </c>
      <c r="AQ3063">
        <v>845251000</v>
      </c>
      <c r="AS3063">
        <v>263901000</v>
      </c>
      <c r="AU3063">
        <v>-298592000</v>
      </c>
      <c r="AV3063">
        <v>-613996000</v>
      </c>
      <c r="AY3063">
        <v>0.87</v>
      </c>
      <c r="AZ3063">
        <v>1661789500</v>
      </c>
      <c r="BP3063">
        <v>0.485719106949904</v>
      </c>
      <c r="BQ3063">
        <v>1.2010296959145299</v>
      </c>
      <c r="BR3063">
        <v>29.6199356321839</v>
      </c>
      <c r="BS3063">
        <v>6.05222947332743E-2</v>
      </c>
      <c r="BU3063">
        <v>2.8374691903263501E-9</v>
      </c>
    </row>
    <row r="3064" spans="3:73" x14ac:dyDescent="0.3">
      <c r="C3064">
        <v>48465</v>
      </c>
      <c r="D3064" t="s">
        <v>4302</v>
      </c>
      <c r="E3064" t="s">
        <v>1312</v>
      </c>
      <c r="F3064" t="s">
        <v>3614</v>
      </c>
      <c r="G3064" t="s">
        <v>4124</v>
      </c>
      <c r="H3064" t="s">
        <v>4803</v>
      </c>
      <c r="I3064" t="s">
        <v>4804</v>
      </c>
      <c r="J3064">
        <v>2024</v>
      </c>
      <c r="K3064" t="s">
        <v>4062</v>
      </c>
      <c r="L3064">
        <v>29.545082000000001</v>
      </c>
      <c r="M3064">
        <v>13434729000</v>
      </c>
      <c r="N3064">
        <v>3246476000</v>
      </c>
      <c r="O3064">
        <v>741881000</v>
      </c>
      <c r="P3064">
        <v>817908000</v>
      </c>
      <c r="Q3064">
        <v>1576300000</v>
      </c>
      <c r="T3064">
        <v>1732705000</v>
      </c>
      <c r="U3064">
        <v>4923487000</v>
      </c>
      <c r="W3064">
        <v>1399299000</v>
      </c>
      <c r="X3064">
        <v>735604000</v>
      </c>
      <c r="AB3064">
        <v>7993420000</v>
      </c>
      <c r="AD3064">
        <v>7677537000</v>
      </c>
      <c r="AG3064">
        <v>2022138000</v>
      </c>
      <c r="AJ3064">
        <v>1067932000</v>
      </c>
      <c r="AK3064">
        <v>36100000</v>
      </c>
      <c r="AM3064">
        <v>230803000</v>
      </c>
      <c r="AN3064">
        <v>805038000</v>
      </c>
      <c r="AQ3064">
        <v>1266738000</v>
      </c>
      <c r="AS3064">
        <v>257756000</v>
      </c>
      <c r="AU3064">
        <v>-236907000</v>
      </c>
      <c r="AV3064">
        <v>-1030096000</v>
      </c>
      <c r="AY3064">
        <v>1.47</v>
      </c>
      <c r="AZ3064">
        <v>1628353000</v>
      </c>
      <c r="BP3064">
        <v>0.53018046893480197</v>
      </c>
      <c r="BQ3064">
        <v>1.1935804999503301</v>
      </c>
      <c r="BR3064">
        <v>20.0986952380952</v>
      </c>
      <c r="BS3064">
        <v>0.100712586102069</v>
      </c>
      <c r="BU3064">
        <v>5.4333777707164103E-9</v>
      </c>
    </row>
    <row r="3065" spans="3:73" x14ac:dyDescent="0.3">
      <c r="C3065">
        <v>48465</v>
      </c>
      <c r="D3065" t="s">
        <v>4302</v>
      </c>
      <c r="E3065" t="s">
        <v>1312</v>
      </c>
      <c r="F3065" t="s">
        <v>3614</v>
      </c>
      <c r="G3065" t="s">
        <v>4124</v>
      </c>
      <c r="H3065" t="s">
        <v>4803</v>
      </c>
      <c r="I3065" t="s">
        <v>4804</v>
      </c>
      <c r="J3065">
        <v>2023</v>
      </c>
      <c r="K3065" t="s">
        <v>4062</v>
      </c>
      <c r="L3065">
        <v>33.503838000000002</v>
      </c>
      <c r="M3065">
        <v>13448772000</v>
      </c>
      <c r="N3065">
        <v>3297249000</v>
      </c>
      <c r="O3065">
        <v>736532000</v>
      </c>
      <c r="P3065">
        <v>817391000</v>
      </c>
      <c r="Q3065">
        <v>1680406000</v>
      </c>
      <c r="T3065">
        <v>1757171000</v>
      </c>
      <c r="U3065">
        <v>4928464000</v>
      </c>
      <c r="W3065">
        <v>2311776000</v>
      </c>
      <c r="X3065">
        <v>771397000</v>
      </c>
      <c r="AB3065">
        <v>7734885000</v>
      </c>
      <c r="AD3065">
        <v>7492952000</v>
      </c>
      <c r="AG3065">
        <v>1999841000</v>
      </c>
      <c r="AJ3065">
        <v>1072046000</v>
      </c>
      <c r="AK3065">
        <v>33700000</v>
      </c>
      <c r="AM3065">
        <v>220552000</v>
      </c>
      <c r="AN3065">
        <v>793572000</v>
      </c>
      <c r="AO3065">
        <v>73402000</v>
      </c>
      <c r="AQ3065">
        <v>1047847000</v>
      </c>
      <c r="AS3065">
        <v>253311000</v>
      </c>
      <c r="AU3065">
        <v>-689544000</v>
      </c>
      <c r="AV3065">
        <v>-600064000</v>
      </c>
      <c r="AY3065">
        <v>1.45</v>
      </c>
      <c r="AZ3065">
        <v>1698232500</v>
      </c>
      <c r="BB3065">
        <v>1087526000</v>
      </c>
      <c r="BC3065">
        <v>1087526000</v>
      </c>
      <c r="BO3065">
        <v>14.816026811258499</v>
      </c>
      <c r="BP3065">
        <v>0.31860007197929202</v>
      </c>
      <c r="BQ3065">
        <v>0.69939431848068301</v>
      </c>
      <c r="BR3065">
        <v>23.106095172413799</v>
      </c>
      <c r="BS3065">
        <v>0.102596483334917</v>
      </c>
      <c r="BU3065">
        <v>6.28070942231203E-9</v>
      </c>
    </row>
    <row r="3066" spans="3:73" x14ac:dyDescent="0.3">
      <c r="C3066">
        <v>48465</v>
      </c>
      <c r="D3066" t="s">
        <v>4302</v>
      </c>
      <c r="E3066" t="s">
        <v>1312</v>
      </c>
      <c r="F3066" t="s">
        <v>3614</v>
      </c>
      <c r="G3066" t="s">
        <v>4124</v>
      </c>
      <c r="H3066" t="s">
        <v>4803</v>
      </c>
      <c r="I3066" t="s">
        <v>4804</v>
      </c>
      <c r="J3066">
        <v>2022</v>
      </c>
      <c r="K3066" t="s">
        <v>4062</v>
      </c>
      <c r="L3066">
        <v>42.016607</v>
      </c>
      <c r="M3066">
        <v>13306919000</v>
      </c>
      <c r="N3066">
        <v>3637125000</v>
      </c>
      <c r="O3066">
        <v>982107000</v>
      </c>
      <c r="P3066">
        <v>867593000</v>
      </c>
      <c r="Q3066">
        <v>1716059000</v>
      </c>
      <c r="T3066">
        <v>1803027000</v>
      </c>
      <c r="U3066">
        <v>4925829000</v>
      </c>
      <c r="W3066">
        <v>1473266000</v>
      </c>
      <c r="X3066">
        <v>816604000</v>
      </c>
      <c r="AB3066">
        <v>7535284000</v>
      </c>
      <c r="AD3066">
        <v>7313374000</v>
      </c>
      <c r="AG3066">
        <v>2164686000</v>
      </c>
      <c r="AJ3066">
        <v>1312607000</v>
      </c>
      <c r="AK3066">
        <v>34700000</v>
      </c>
      <c r="AM3066">
        <v>277877000</v>
      </c>
      <c r="AN3066">
        <v>999987000</v>
      </c>
      <c r="AO3066">
        <v>62515000</v>
      </c>
      <c r="AQ3066">
        <v>1134977000</v>
      </c>
      <c r="AS3066">
        <v>262753000</v>
      </c>
      <c r="AU3066">
        <v>-258037000</v>
      </c>
      <c r="AV3066">
        <v>-486684000</v>
      </c>
      <c r="AY3066">
        <v>1.84</v>
      </c>
      <c r="AZ3066">
        <v>1542628500</v>
      </c>
      <c r="BB3066">
        <v>1340379000</v>
      </c>
      <c r="BC3066">
        <v>1340379000</v>
      </c>
      <c r="BO3066">
        <v>21.440918179636899</v>
      </c>
      <c r="BP3066">
        <v>0.66661892692833502</v>
      </c>
      <c r="BQ3066">
        <v>1.30395054253611</v>
      </c>
      <c r="BR3066">
        <v>22.835112500000001</v>
      </c>
      <c r="BS3066">
        <v>0.13270727420492701</v>
      </c>
      <c r="BU3066">
        <v>1.0259806648296201E-8</v>
      </c>
    </row>
    <row r="3067" spans="3:73" x14ac:dyDescent="0.3">
      <c r="C3067">
        <v>48465</v>
      </c>
      <c r="D3067" t="s">
        <v>4302</v>
      </c>
      <c r="E3067" t="s">
        <v>1312</v>
      </c>
      <c r="F3067" t="s">
        <v>3614</v>
      </c>
      <c r="G3067" t="s">
        <v>4124</v>
      </c>
      <c r="H3067" t="s">
        <v>4803</v>
      </c>
      <c r="I3067" t="s">
        <v>4804</v>
      </c>
      <c r="J3067">
        <v>2021</v>
      </c>
      <c r="K3067" t="s">
        <v>4062</v>
      </c>
      <c r="L3067">
        <v>39.135643000000002</v>
      </c>
      <c r="M3067">
        <v>12696329000</v>
      </c>
      <c r="N3067">
        <v>2947816000</v>
      </c>
      <c r="O3067">
        <v>613530000</v>
      </c>
      <c r="P3067">
        <v>895719000</v>
      </c>
      <c r="Q3067">
        <v>1369198000</v>
      </c>
      <c r="T3067">
        <v>1822273000</v>
      </c>
      <c r="U3067">
        <v>4929102000</v>
      </c>
      <c r="W3067">
        <v>1415654000</v>
      </c>
      <c r="X3067">
        <v>793310000</v>
      </c>
      <c r="AB3067">
        <v>6972883000</v>
      </c>
      <c r="AD3067">
        <v>6881870000</v>
      </c>
      <c r="AE3067">
        <v>7946000</v>
      </c>
      <c r="AG3067">
        <v>1927906000</v>
      </c>
      <c r="AJ3067">
        <v>1122599000</v>
      </c>
      <c r="AK3067">
        <v>33600000</v>
      </c>
      <c r="AM3067">
        <v>217029000</v>
      </c>
      <c r="AN3067">
        <v>908839000</v>
      </c>
      <c r="AO3067">
        <v>43307000</v>
      </c>
      <c r="AQ3067">
        <v>1001934000</v>
      </c>
      <c r="AS3067">
        <v>228406000</v>
      </c>
      <c r="AU3067">
        <v>-3625839000</v>
      </c>
      <c r="AV3067">
        <v>1520520000</v>
      </c>
      <c r="AX3067">
        <v>530640000</v>
      </c>
      <c r="AY3067">
        <v>1.68</v>
      </c>
      <c r="AZ3067">
        <v>1220980000</v>
      </c>
      <c r="BB3067">
        <v>1169175000</v>
      </c>
      <c r="BC3067">
        <v>1169175000</v>
      </c>
      <c r="BO3067">
        <v>26.9973676310989</v>
      </c>
      <c r="BP3067">
        <v>0.43338979722446302</v>
      </c>
      <c r="BQ3067">
        <v>1.1151156991750799</v>
      </c>
      <c r="BR3067">
        <v>23.295025595238101</v>
      </c>
      <c r="BS3067">
        <v>0.13033905774698901</v>
      </c>
      <c r="BU3067">
        <v>9.4290812336877004E-9</v>
      </c>
    </row>
    <row r="3068" spans="3:73" x14ac:dyDescent="0.3">
      <c r="C3068">
        <v>48465</v>
      </c>
      <c r="D3068" t="s">
        <v>4302</v>
      </c>
      <c r="E3068" t="s">
        <v>1312</v>
      </c>
      <c r="F3068" t="s">
        <v>3614</v>
      </c>
      <c r="G3068" t="s">
        <v>4124</v>
      </c>
      <c r="H3068" t="s">
        <v>4803</v>
      </c>
      <c r="I3068" t="s">
        <v>4804</v>
      </c>
      <c r="J3068">
        <v>2020</v>
      </c>
      <c r="K3068" t="s">
        <v>4062</v>
      </c>
      <c r="L3068">
        <v>39.527962000000002</v>
      </c>
      <c r="M3068">
        <v>9908282000</v>
      </c>
      <c r="N3068">
        <v>3579063000</v>
      </c>
      <c r="O3068">
        <v>1714309000</v>
      </c>
      <c r="P3068">
        <v>702419000</v>
      </c>
      <c r="Q3068">
        <v>1072762000</v>
      </c>
      <c r="S3068">
        <v>1629111000</v>
      </c>
      <c r="T3068">
        <v>1076285000</v>
      </c>
      <c r="U3068">
        <v>2612727000</v>
      </c>
      <c r="W3068">
        <v>1503965000</v>
      </c>
      <c r="X3068">
        <v>644609000</v>
      </c>
      <c r="AB3068">
        <v>6425548000</v>
      </c>
      <c r="AD3068">
        <v>6523335000</v>
      </c>
      <c r="AE3068">
        <v>7909000</v>
      </c>
      <c r="AG3068">
        <v>457765000</v>
      </c>
      <c r="AJ3068">
        <v>1100220000</v>
      </c>
      <c r="AK3068">
        <v>31900000</v>
      </c>
      <c r="AM3068">
        <v>206393000</v>
      </c>
      <c r="AN3068">
        <v>234356000</v>
      </c>
      <c r="AO3068">
        <v>21069000</v>
      </c>
      <c r="AQ3068">
        <v>1128024000</v>
      </c>
      <c r="AS3068">
        <v>205781000</v>
      </c>
      <c r="AU3068">
        <v>-656316000</v>
      </c>
      <c r="AV3068">
        <v>566172000</v>
      </c>
      <c r="AX3068">
        <v>500747000</v>
      </c>
      <c r="AY3068">
        <v>0.43</v>
      </c>
      <c r="AZ3068">
        <v>1057562000</v>
      </c>
      <c r="BB3068">
        <v>461818000</v>
      </c>
      <c r="BC3068">
        <v>461818000</v>
      </c>
      <c r="BO3068">
        <v>21.919312734348999</v>
      </c>
      <c r="BP3068">
        <v>1.1398596376910399</v>
      </c>
      <c r="BQ3068">
        <v>1.6664623179395801</v>
      </c>
      <c r="BR3068">
        <v>91.925493023255797</v>
      </c>
      <c r="BS3068">
        <v>3.6472531214458301E-2</v>
      </c>
      <c r="BU3068">
        <v>2.6452255371837498E-9</v>
      </c>
    </row>
    <row r="3069" spans="3:73" x14ac:dyDescent="0.3">
      <c r="C3069">
        <v>48465</v>
      </c>
      <c r="D3069" t="s">
        <v>4302</v>
      </c>
      <c r="E3069" t="s">
        <v>1312</v>
      </c>
      <c r="F3069" t="s">
        <v>3614</v>
      </c>
      <c r="G3069" t="s">
        <v>4124</v>
      </c>
      <c r="H3069" t="s">
        <v>4803</v>
      </c>
      <c r="I3069" t="s">
        <v>4804</v>
      </c>
      <c r="J3069">
        <v>2019</v>
      </c>
      <c r="K3069" t="s">
        <v>4062</v>
      </c>
      <c r="L3069">
        <v>34.284649000000002</v>
      </c>
      <c r="M3069">
        <v>8109004000</v>
      </c>
      <c r="N3069">
        <v>2361413000</v>
      </c>
      <c r="O3069">
        <v>672901000</v>
      </c>
      <c r="P3069">
        <v>574396000</v>
      </c>
      <c r="Q3069">
        <v>1042362000</v>
      </c>
      <c r="S3069">
        <v>1629111000</v>
      </c>
      <c r="T3069">
        <v>1033862000</v>
      </c>
      <c r="U3069">
        <v>2481645000</v>
      </c>
      <c r="W3069">
        <v>1105049000</v>
      </c>
      <c r="X3069">
        <v>590033000</v>
      </c>
      <c r="AB3069">
        <v>5921458000</v>
      </c>
      <c r="AD3069">
        <v>6128207000</v>
      </c>
      <c r="AE3069">
        <v>7830000</v>
      </c>
      <c r="AG3069">
        <v>493723000</v>
      </c>
      <c r="AJ3069">
        <v>1196265000</v>
      </c>
      <c r="AK3069">
        <v>32500000</v>
      </c>
      <c r="AM3069">
        <v>230567000</v>
      </c>
      <c r="AN3069">
        <v>255503000</v>
      </c>
      <c r="AO3069">
        <v>18070000</v>
      </c>
      <c r="AQ3069">
        <v>922996000</v>
      </c>
      <c r="AS3069">
        <v>165210000</v>
      </c>
      <c r="AU3069">
        <v>220153000</v>
      </c>
      <c r="AV3069">
        <v>-926244000</v>
      </c>
      <c r="AX3069">
        <v>449547000</v>
      </c>
      <c r="AY3069">
        <v>0.48</v>
      </c>
      <c r="AZ3069">
        <v>1002944500</v>
      </c>
      <c r="BB3069">
        <v>504140000</v>
      </c>
      <c r="BC3069">
        <v>504140000</v>
      </c>
      <c r="BO3069">
        <v>27.899280575539599</v>
      </c>
      <c r="BP3069">
        <v>0.60893317852873496</v>
      </c>
      <c r="BQ3069">
        <v>1.19365838075959</v>
      </c>
      <c r="BR3069">
        <v>71.426352083333299</v>
      </c>
      <c r="BS3069">
        <v>4.3148663724373301E-2</v>
      </c>
      <c r="BU3069">
        <v>2.7791519453485902E-9</v>
      </c>
    </row>
    <row r="3070" spans="3:73" x14ac:dyDescent="0.3">
      <c r="C3070">
        <v>48465</v>
      </c>
      <c r="D3070" t="s">
        <v>4302</v>
      </c>
      <c r="E3070" t="s">
        <v>1312</v>
      </c>
      <c r="F3070" t="s">
        <v>3614</v>
      </c>
      <c r="G3070" t="s">
        <v>4124</v>
      </c>
      <c r="H3070" t="s">
        <v>4803</v>
      </c>
      <c r="I3070" t="s">
        <v>4804</v>
      </c>
      <c r="J3070">
        <v>2018</v>
      </c>
      <c r="K3070" t="s">
        <v>4062</v>
      </c>
      <c r="L3070">
        <v>30.505873999999999</v>
      </c>
      <c r="M3070">
        <v>8142292000</v>
      </c>
      <c r="N3070">
        <v>2050100000</v>
      </c>
      <c r="O3070">
        <v>459136000</v>
      </c>
      <c r="P3070">
        <v>600438000</v>
      </c>
      <c r="Q3070">
        <v>963527000</v>
      </c>
      <c r="S3070">
        <v>1512600000</v>
      </c>
      <c r="T3070">
        <v>1207219000</v>
      </c>
      <c r="U3070">
        <v>2714116000</v>
      </c>
      <c r="W3070">
        <v>1138914000</v>
      </c>
      <c r="X3070">
        <v>618830000</v>
      </c>
      <c r="AB3070">
        <v>5600811000</v>
      </c>
      <c r="AD3070">
        <v>5729956000</v>
      </c>
      <c r="AG3070">
        <v>537396000</v>
      </c>
      <c r="AJ3070">
        <v>1198921000</v>
      </c>
      <c r="AK3070">
        <v>33800000</v>
      </c>
      <c r="AM3070">
        <v>168702000</v>
      </c>
      <c r="AN3070">
        <v>261406000</v>
      </c>
      <c r="AO3070">
        <v>26494000</v>
      </c>
      <c r="AQ3070">
        <v>1241729000</v>
      </c>
      <c r="AS3070">
        <v>161858000</v>
      </c>
      <c r="AU3070">
        <v>-1235368000</v>
      </c>
      <c r="AV3070">
        <v>11638000</v>
      </c>
      <c r="AX3070">
        <v>398012000</v>
      </c>
      <c r="AY3070">
        <v>0.49</v>
      </c>
      <c r="AZ3070">
        <v>942274500</v>
      </c>
      <c r="BB3070">
        <v>456602000</v>
      </c>
      <c r="BC3070">
        <v>456602000</v>
      </c>
      <c r="BO3070">
        <v>17.234166226315399</v>
      </c>
      <c r="BP3070">
        <v>0.40313491624477399</v>
      </c>
      <c r="BQ3070">
        <v>0.95404306207492395</v>
      </c>
      <c r="BR3070">
        <v>62.256885714285701</v>
      </c>
      <c r="BS3070">
        <v>4.6672883623461003E-2</v>
      </c>
      <c r="BU3070">
        <v>2.6688774643529299E-9</v>
      </c>
    </row>
    <row r="3071" spans="3:73" x14ac:dyDescent="0.3">
      <c r="C3071">
        <v>48465</v>
      </c>
      <c r="D3071" t="s">
        <v>4302</v>
      </c>
      <c r="E3071" t="s">
        <v>1312</v>
      </c>
      <c r="F3071" t="s">
        <v>3614</v>
      </c>
      <c r="G3071" t="s">
        <v>4124</v>
      </c>
      <c r="H3071" t="s">
        <v>4803</v>
      </c>
      <c r="I3071" t="s">
        <v>4804</v>
      </c>
      <c r="J3071">
        <v>2017</v>
      </c>
      <c r="K3071" t="s">
        <v>4062</v>
      </c>
      <c r="L3071">
        <v>26.645562999999999</v>
      </c>
      <c r="M3071">
        <v>6975908000</v>
      </c>
      <c r="N3071">
        <v>2026523000</v>
      </c>
      <c r="O3071">
        <v>444122000</v>
      </c>
      <c r="P3071">
        <v>618351000</v>
      </c>
      <c r="Q3071">
        <v>921022000</v>
      </c>
      <c r="S3071">
        <v>1203251000</v>
      </c>
      <c r="T3071">
        <v>1027014000</v>
      </c>
      <c r="U3071">
        <v>2119813000</v>
      </c>
      <c r="W3071">
        <v>1058212000</v>
      </c>
      <c r="X3071">
        <v>552714000</v>
      </c>
      <c r="AB3071">
        <v>4935907000</v>
      </c>
      <c r="AD3071">
        <v>5162571000</v>
      </c>
      <c r="AG3071">
        <v>511554000</v>
      </c>
      <c r="AJ3071">
        <v>1280469000</v>
      </c>
      <c r="AK3071">
        <v>34200000</v>
      </c>
      <c r="AM3071">
        <v>431542000</v>
      </c>
      <c r="AN3071">
        <v>218154000</v>
      </c>
      <c r="AO3071">
        <v>12683000</v>
      </c>
      <c r="AQ3071">
        <v>1010196000</v>
      </c>
      <c r="AS3071">
        <v>130977000</v>
      </c>
      <c r="AU3071">
        <v>-593003000</v>
      </c>
      <c r="AV3071">
        <v>-389258000</v>
      </c>
      <c r="AX3071">
        <v>359031000</v>
      </c>
      <c r="AY3071">
        <v>0.41</v>
      </c>
      <c r="BB3071">
        <v>662379000</v>
      </c>
      <c r="BC3071">
        <v>662379000</v>
      </c>
      <c r="BO3071">
        <v>52.225735236142903</v>
      </c>
      <c r="BP3071">
        <v>0.41969095039557303</v>
      </c>
      <c r="BQ3071">
        <v>1.04468764292977</v>
      </c>
      <c r="BR3071">
        <v>64.989178048780502</v>
      </c>
      <c r="BS3071">
        <v>4.41973481266969E-2</v>
      </c>
      <c r="BU3071">
        <v>2.21330767172072E-9</v>
      </c>
    </row>
    <row r="3072" spans="3:73" x14ac:dyDescent="0.3">
      <c r="C3072">
        <v>47111</v>
      </c>
      <c r="D3072" t="s">
        <v>4301</v>
      </c>
      <c r="E3072" t="s">
        <v>230</v>
      </c>
      <c r="F3072" t="s">
        <v>3614</v>
      </c>
      <c r="G3072" t="s">
        <v>4122</v>
      </c>
      <c r="H3072" t="s">
        <v>4805</v>
      </c>
      <c r="I3072" t="s">
        <v>4806</v>
      </c>
      <c r="J3072">
        <v>2026</v>
      </c>
      <c r="K3072" t="s">
        <v>4062</v>
      </c>
      <c r="L3072">
        <v>209.85589999999999</v>
      </c>
    </row>
    <row r="3073" spans="3:73" x14ac:dyDescent="0.3">
      <c r="C3073">
        <v>47111</v>
      </c>
      <c r="D3073" t="s">
        <v>4301</v>
      </c>
      <c r="E3073" t="s">
        <v>230</v>
      </c>
      <c r="F3073" t="s">
        <v>3614</v>
      </c>
      <c r="G3073" t="s">
        <v>4122</v>
      </c>
      <c r="H3073" t="s">
        <v>4805</v>
      </c>
      <c r="I3073" t="s">
        <v>4806</v>
      </c>
      <c r="J3073">
        <v>2025</v>
      </c>
      <c r="K3073" t="s">
        <v>4062</v>
      </c>
      <c r="L3073">
        <v>168.117054</v>
      </c>
      <c r="M3073">
        <v>13741297000</v>
      </c>
      <c r="N3073">
        <v>3588899000</v>
      </c>
      <c r="P3073">
        <v>729547000</v>
      </c>
      <c r="Q3073">
        <v>1429254000</v>
      </c>
      <c r="T3073">
        <v>2475698000</v>
      </c>
      <c r="U3073">
        <v>2996005000</v>
      </c>
      <c r="V3073">
        <v>9104547000</v>
      </c>
      <c r="W3073">
        <v>3011896000</v>
      </c>
      <c r="X3073">
        <v>1255701000</v>
      </c>
      <c r="AB3073">
        <v>4636750000</v>
      </c>
      <c r="AD3073">
        <v>5495449000</v>
      </c>
      <c r="AF3073">
        <v>202839656</v>
      </c>
      <c r="AG3073">
        <v>3922691000</v>
      </c>
      <c r="AJ3073">
        <v>1441528000</v>
      </c>
      <c r="AK3073">
        <v>61655000</v>
      </c>
      <c r="AM3073">
        <v>330949000</v>
      </c>
      <c r="AN3073">
        <v>883259000</v>
      </c>
      <c r="AO3073">
        <v>224806000</v>
      </c>
      <c r="AQ3073">
        <v>2277367000</v>
      </c>
      <c r="AS3073">
        <v>503701000</v>
      </c>
      <c r="AU3073">
        <v>-1278717000</v>
      </c>
      <c r="AV3073">
        <v>-803357000</v>
      </c>
      <c r="AZ3073">
        <v>1341674000</v>
      </c>
      <c r="BB3073">
        <v>1439014000</v>
      </c>
      <c r="BC3073">
        <v>1439014000</v>
      </c>
      <c r="BN3073">
        <v>0.66256824228455302</v>
      </c>
      <c r="BO3073">
        <v>6.40113698032971</v>
      </c>
      <c r="BQ3073">
        <v>0.71703837051478503</v>
      </c>
      <c r="BS3073">
        <v>0.19049096888984701</v>
      </c>
    </row>
    <row r="3074" spans="3:73" x14ac:dyDescent="0.3">
      <c r="C3074">
        <v>47111</v>
      </c>
      <c r="D3074" t="s">
        <v>4301</v>
      </c>
      <c r="E3074" t="s">
        <v>230</v>
      </c>
      <c r="F3074" t="s">
        <v>3614</v>
      </c>
      <c r="G3074" t="s">
        <v>4122</v>
      </c>
      <c r="H3074" t="s">
        <v>4805</v>
      </c>
      <c r="I3074" t="s">
        <v>4806</v>
      </c>
      <c r="J3074">
        <v>2024</v>
      </c>
      <c r="K3074" t="s">
        <v>4062</v>
      </c>
      <c r="L3074">
        <v>179.83235099999999</v>
      </c>
      <c r="M3074">
        <v>12946861000</v>
      </c>
      <c r="N3074">
        <v>3759457000</v>
      </c>
      <c r="P3074">
        <v>800402000</v>
      </c>
      <c r="Q3074">
        <v>1254094000</v>
      </c>
      <c r="T3074">
        <v>1873866000</v>
      </c>
      <c r="U3074">
        <v>2705753000</v>
      </c>
      <c r="V3074">
        <v>8232207000</v>
      </c>
      <c r="W3074">
        <v>3929495000</v>
      </c>
      <c r="X3074">
        <v>1159177000</v>
      </c>
      <c r="AB3074">
        <v>4714654000</v>
      </c>
      <c r="AD3074">
        <v>5698316000</v>
      </c>
      <c r="AF3074">
        <v>202383069</v>
      </c>
      <c r="AG3074">
        <v>5300888000</v>
      </c>
      <c r="AJ3074">
        <v>2898232000</v>
      </c>
      <c r="AK3074">
        <v>55798000</v>
      </c>
      <c r="AM3074">
        <v>252697000</v>
      </c>
      <c r="AN3074">
        <v>2221239000</v>
      </c>
      <c r="AO3074">
        <v>174317000</v>
      </c>
      <c r="AQ3074">
        <v>2531596000</v>
      </c>
      <c r="AS3074">
        <v>455255000</v>
      </c>
      <c r="AU3074">
        <v>-960314000</v>
      </c>
      <c r="AV3074">
        <v>-1296501000</v>
      </c>
      <c r="AZ3074">
        <v>1297545000</v>
      </c>
      <c r="BB3074">
        <v>2648253000</v>
      </c>
      <c r="BC3074">
        <v>2648253000</v>
      </c>
      <c r="BN3074">
        <v>0.63584578532201697</v>
      </c>
      <c r="BO3074">
        <v>15.192167143766801</v>
      </c>
      <c r="BQ3074">
        <v>0.63757887463910801</v>
      </c>
      <c r="BS3074">
        <v>0.47113510344555498</v>
      </c>
    </row>
    <row r="3075" spans="3:73" x14ac:dyDescent="0.3">
      <c r="C3075">
        <v>47111</v>
      </c>
      <c r="D3075" t="s">
        <v>4301</v>
      </c>
      <c r="E3075" t="s">
        <v>230</v>
      </c>
      <c r="F3075" t="s">
        <v>3614</v>
      </c>
      <c r="G3075" t="s">
        <v>4122</v>
      </c>
      <c r="H3075" t="s">
        <v>4805</v>
      </c>
      <c r="I3075" t="s">
        <v>4806</v>
      </c>
      <c r="J3075">
        <v>2023</v>
      </c>
      <c r="K3075" t="s">
        <v>4062</v>
      </c>
      <c r="L3075">
        <v>206.51092600000001</v>
      </c>
      <c r="M3075">
        <v>11902941000</v>
      </c>
      <c r="N3075">
        <v>2912103000</v>
      </c>
      <c r="P3075">
        <v>823617000</v>
      </c>
      <c r="Q3075">
        <v>1340996000</v>
      </c>
      <c r="T3075">
        <v>1879229000</v>
      </c>
      <c r="U3075">
        <v>2696050000</v>
      </c>
      <c r="V3075">
        <v>7803855000</v>
      </c>
      <c r="W3075">
        <v>3008352000</v>
      </c>
      <c r="X3075">
        <v>1086183000</v>
      </c>
      <c r="AD3075">
        <v>4562263000</v>
      </c>
      <c r="AF3075">
        <v>204392926</v>
      </c>
      <c r="AG3075">
        <v>4997816000</v>
      </c>
      <c r="AJ3075">
        <v>2560867000</v>
      </c>
      <c r="AK3075">
        <v>50030000</v>
      </c>
      <c r="AM3075">
        <v>310077000</v>
      </c>
      <c r="AN3075">
        <v>1861787000</v>
      </c>
      <c r="AO3075">
        <v>161511000</v>
      </c>
      <c r="AQ3075">
        <v>2323190000</v>
      </c>
      <c r="AS3075">
        <v>419815000</v>
      </c>
      <c r="AU3075">
        <v>-1198676000</v>
      </c>
      <c r="AV3075">
        <v>-1148251000</v>
      </c>
      <c r="AZ3075">
        <v>1257057500</v>
      </c>
      <c r="BB3075">
        <v>2333375000</v>
      </c>
      <c r="BC3075">
        <v>2333375000</v>
      </c>
      <c r="BN3075">
        <v>0.65562410164009</v>
      </c>
      <c r="BO3075">
        <v>14.447158397879999</v>
      </c>
      <c r="BQ3075">
        <v>0.52224839380498</v>
      </c>
    </row>
    <row r="3076" spans="3:73" x14ac:dyDescent="0.3">
      <c r="C3076">
        <v>47111</v>
      </c>
      <c r="D3076" t="s">
        <v>4301</v>
      </c>
      <c r="E3076" t="s">
        <v>230</v>
      </c>
      <c r="F3076" t="s">
        <v>3614</v>
      </c>
      <c r="G3076" t="s">
        <v>4122</v>
      </c>
      <c r="H3076" t="s">
        <v>4805</v>
      </c>
      <c r="I3076" t="s">
        <v>4806</v>
      </c>
      <c r="J3076">
        <v>2022</v>
      </c>
      <c r="K3076" t="s">
        <v>4062</v>
      </c>
      <c r="L3076">
        <v>197.15172000000001</v>
      </c>
      <c r="M3076">
        <v>10948820000</v>
      </c>
      <c r="N3076">
        <v>2620406000</v>
      </c>
      <c r="P3076">
        <v>711203000</v>
      </c>
      <c r="Q3076">
        <v>1173119000</v>
      </c>
      <c r="T3076">
        <v>1966269000</v>
      </c>
      <c r="U3076">
        <v>2606956000</v>
      </c>
      <c r="V3076">
        <v>7649276000</v>
      </c>
      <c r="W3076">
        <v>3257154000</v>
      </c>
      <c r="X3076">
        <v>970558000</v>
      </c>
      <c r="AD3076">
        <v>3589781000</v>
      </c>
      <c r="AF3076">
        <v>204964717</v>
      </c>
      <c r="AG3076">
        <v>4498785000</v>
      </c>
      <c r="AJ3076">
        <v>2260787000</v>
      </c>
      <c r="AK3076">
        <v>46943000</v>
      </c>
      <c r="AM3076">
        <v>272254000</v>
      </c>
      <c r="AN3076">
        <v>1644817000</v>
      </c>
      <c r="AO3076">
        <v>140095000</v>
      </c>
      <c r="AQ3076">
        <v>2327837000</v>
      </c>
      <c r="AS3076">
        <v>378959000</v>
      </c>
      <c r="AU3076">
        <v>-787376000</v>
      </c>
      <c r="AV3076">
        <v>-1415725000</v>
      </c>
      <c r="AZ3076">
        <v>1080815000</v>
      </c>
      <c r="BB3076">
        <v>2057166000</v>
      </c>
      <c r="BC3076">
        <v>2057166000</v>
      </c>
      <c r="BN3076">
        <v>0.69863930542286701</v>
      </c>
      <c r="BO3076">
        <v>14.6840786609087</v>
      </c>
      <c r="BQ3076">
        <v>0.44434097988612098</v>
      </c>
    </row>
    <row r="3077" spans="3:73" x14ac:dyDescent="0.3">
      <c r="C3077">
        <v>47111</v>
      </c>
      <c r="D3077" t="s">
        <v>4301</v>
      </c>
      <c r="E3077" t="s">
        <v>230</v>
      </c>
      <c r="F3077" t="s">
        <v>3614</v>
      </c>
      <c r="G3077" t="s">
        <v>4122</v>
      </c>
      <c r="H3077" t="s">
        <v>4805</v>
      </c>
      <c r="I3077" t="s">
        <v>4806</v>
      </c>
      <c r="J3077">
        <v>2021</v>
      </c>
      <c r="K3077" t="s">
        <v>4062</v>
      </c>
      <c r="L3077">
        <v>150.23969500000001</v>
      </c>
      <c r="M3077">
        <v>10412231000</v>
      </c>
      <c r="N3077">
        <v>2246206000</v>
      </c>
      <c r="P3077">
        <v>671464000</v>
      </c>
      <c r="Q3077">
        <v>988511000</v>
      </c>
      <c r="T3077">
        <v>2037588000</v>
      </c>
      <c r="U3077">
        <v>2633174000</v>
      </c>
      <c r="V3077">
        <v>7655002000</v>
      </c>
      <c r="W3077">
        <v>2493313000</v>
      </c>
      <c r="X3077">
        <v>692338000</v>
      </c>
      <c r="AB3077">
        <v>2757229000</v>
      </c>
      <c r="AC3077">
        <v>1195376000</v>
      </c>
      <c r="AD3077">
        <v>2719936000</v>
      </c>
      <c r="AF3077">
        <v>206109014</v>
      </c>
      <c r="AG3077">
        <v>4048598000</v>
      </c>
      <c r="AJ3077">
        <v>2043722000</v>
      </c>
      <c r="AK3077">
        <v>40107000</v>
      </c>
      <c r="AM3077">
        <v>314405000</v>
      </c>
      <c r="AN3077">
        <v>1477512000</v>
      </c>
      <c r="AO3077">
        <v>129846000</v>
      </c>
      <c r="AQ3077">
        <v>2082884000</v>
      </c>
      <c r="AS3077">
        <v>315002000</v>
      </c>
      <c r="AU3077">
        <v>-2222828000</v>
      </c>
      <c r="AV3077">
        <v>-681136000</v>
      </c>
      <c r="AZ3077">
        <v>976359000</v>
      </c>
      <c r="BB3077">
        <v>1921763000</v>
      </c>
      <c r="BC3077">
        <v>1921763000</v>
      </c>
      <c r="BN3077">
        <v>0.73519325493258803</v>
      </c>
      <c r="BO3077">
        <v>14.800325000385101</v>
      </c>
      <c r="BQ3077">
        <v>0.50442724198686695</v>
      </c>
      <c r="BS3077">
        <v>0.53586843892908398</v>
      </c>
    </row>
    <row r="3078" spans="3:73" x14ac:dyDescent="0.3">
      <c r="C3078">
        <v>47111</v>
      </c>
      <c r="D3078" t="s">
        <v>4301</v>
      </c>
      <c r="E3078" t="s">
        <v>230</v>
      </c>
      <c r="F3078" t="s">
        <v>3614</v>
      </c>
      <c r="G3078" t="s">
        <v>4122</v>
      </c>
      <c r="H3078" t="s">
        <v>4805</v>
      </c>
      <c r="I3078" t="s">
        <v>4806</v>
      </c>
      <c r="J3078">
        <v>2020</v>
      </c>
      <c r="K3078" t="s">
        <v>4062</v>
      </c>
      <c r="L3078">
        <v>122.782473</v>
      </c>
      <c r="M3078">
        <v>9131845000</v>
      </c>
      <c r="N3078">
        <v>2977905000</v>
      </c>
      <c r="P3078">
        <v>615233000</v>
      </c>
      <c r="Q3078">
        <v>964207000</v>
      </c>
      <c r="S3078">
        <v>2285255000</v>
      </c>
      <c r="T3078">
        <v>1295214000</v>
      </c>
      <c r="U3078">
        <v>1988215000</v>
      </c>
      <c r="V3078">
        <v>6893962000</v>
      </c>
      <c r="W3078">
        <v>1891745000</v>
      </c>
      <c r="X3078">
        <v>580058000</v>
      </c>
      <c r="AA3078">
        <v>4528584000</v>
      </c>
      <c r="AB3078">
        <v>2234352000</v>
      </c>
      <c r="AC3078">
        <v>768992000</v>
      </c>
      <c r="AD3078">
        <v>1928673000</v>
      </c>
      <c r="AF3078">
        <v>208227127</v>
      </c>
      <c r="AG3078">
        <v>962071000</v>
      </c>
      <c r="AH3078">
        <v>2185244000</v>
      </c>
      <c r="AJ3078">
        <v>1782698000</v>
      </c>
      <c r="AK3078">
        <v>37577000</v>
      </c>
      <c r="AM3078">
        <v>219584000</v>
      </c>
      <c r="AN3078">
        <v>291387000</v>
      </c>
      <c r="AO3078">
        <v>153471000</v>
      </c>
      <c r="AQ3078">
        <v>1699657000</v>
      </c>
      <c r="AS3078">
        <v>294907000</v>
      </c>
      <c r="AU3078">
        <v>-531280000</v>
      </c>
      <c r="AV3078">
        <v>-499228000</v>
      </c>
      <c r="AZ3078">
        <v>889729000</v>
      </c>
      <c r="BA3078">
        <v>0.81578899198441901</v>
      </c>
      <c r="BB3078">
        <v>664442000</v>
      </c>
      <c r="BC3078">
        <v>664442000</v>
      </c>
      <c r="BD3078">
        <v>0.30405849415442898</v>
      </c>
      <c r="BE3078">
        <v>0.77778820122604198</v>
      </c>
      <c r="BG3078">
        <v>0.440257930006901</v>
      </c>
      <c r="BI3078">
        <v>0.239299287274368</v>
      </c>
      <c r="BJ3078">
        <v>-0.24312159191376301</v>
      </c>
      <c r="BM3078">
        <v>1.7195791408190601E-2</v>
      </c>
      <c r="BN3078">
        <v>0.75493637923114099</v>
      </c>
      <c r="BO3078">
        <v>4.3294303158251397</v>
      </c>
      <c r="BQ3078">
        <v>1.0644658767434301</v>
      </c>
      <c r="BS3078">
        <v>0.130412307460955</v>
      </c>
    </row>
    <row r="3079" spans="3:73" x14ac:dyDescent="0.3">
      <c r="C3079">
        <v>47111</v>
      </c>
      <c r="D3079" t="s">
        <v>4301</v>
      </c>
      <c r="E3079" t="s">
        <v>230</v>
      </c>
      <c r="F3079" t="s">
        <v>3614</v>
      </c>
      <c r="G3079" t="s">
        <v>4122</v>
      </c>
      <c r="H3079" t="s">
        <v>4805</v>
      </c>
      <c r="I3079" t="s">
        <v>4806</v>
      </c>
      <c r="J3079">
        <v>2019</v>
      </c>
      <c r="K3079" t="s">
        <v>4062</v>
      </c>
      <c r="L3079">
        <v>113.234138</v>
      </c>
      <c r="M3079">
        <v>8140395000</v>
      </c>
      <c r="N3079">
        <v>2117102000</v>
      </c>
      <c r="P3079">
        <v>568509000</v>
      </c>
      <c r="Q3079">
        <v>815251000</v>
      </c>
      <c r="S3079">
        <v>2153139000</v>
      </c>
      <c r="T3079">
        <v>1341166000</v>
      </c>
      <c r="U3079">
        <v>1985955000</v>
      </c>
      <c r="V3079">
        <v>6395401000</v>
      </c>
      <c r="W3079">
        <v>2008793000</v>
      </c>
      <c r="X3079">
        <v>550828000</v>
      </c>
      <c r="AA3079">
        <v>4234203000</v>
      </c>
      <c r="AB3079">
        <v>1739222000</v>
      </c>
      <c r="AC3079">
        <v>591036000</v>
      </c>
      <c r="AD3079">
        <v>1290461000</v>
      </c>
      <c r="AF3079">
        <v>208829433</v>
      </c>
      <c r="AG3079">
        <v>911912000</v>
      </c>
      <c r="AH3079">
        <v>2068125000</v>
      </c>
      <c r="AJ3079">
        <v>1595952000</v>
      </c>
      <c r="AK3079">
        <v>37146000</v>
      </c>
      <c r="AM3079">
        <v>234032000</v>
      </c>
      <c r="AN3079">
        <v>207187000</v>
      </c>
      <c r="AO3079">
        <v>152122000</v>
      </c>
      <c r="AQ3079">
        <v>1763873000</v>
      </c>
      <c r="AS3079">
        <v>291544000</v>
      </c>
      <c r="AU3079">
        <v>-780480000</v>
      </c>
      <c r="AV3079">
        <v>-1081455000</v>
      </c>
      <c r="AZ3079">
        <v>800065000</v>
      </c>
      <c r="BA3079">
        <v>0.77169029918404397</v>
      </c>
      <c r="BB3079">
        <v>593341000</v>
      </c>
      <c r="BC3079">
        <v>593341000</v>
      </c>
      <c r="BD3079">
        <v>0.28689803566032002</v>
      </c>
      <c r="BE3079">
        <v>0.85288510123904504</v>
      </c>
      <c r="BG3079">
        <v>0.44093659715926298</v>
      </c>
      <c r="BI3079">
        <v>0.25405708199663501</v>
      </c>
      <c r="BJ3079">
        <v>-0.37738531278331799</v>
      </c>
      <c r="BM3079">
        <v>1.79611967361741E-2</v>
      </c>
      <c r="BN3079">
        <v>0.78563767483027502</v>
      </c>
      <c r="BO3079">
        <v>3.9004286033578301</v>
      </c>
      <c r="BQ3079">
        <v>0.64807623284230897</v>
      </c>
      <c r="BS3079">
        <v>0.119126253002779</v>
      </c>
    </row>
    <row r="3080" spans="3:73" x14ac:dyDescent="0.3">
      <c r="C3080">
        <v>47111</v>
      </c>
      <c r="D3080" t="s">
        <v>4301</v>
      </c>
      <c r="E3080" t="s">
        <v>230</v>
      </c>
      <c r="F3080" t="s">
        <v>3614</v>
      </c>
      <c r="G3080" t="s">
        <v>4122</v>
      </c>
      <c r="H3080" t="s">
        <v>4805</v>
      </c>
      <c r="I3080" t="s">
        <v>4806</v>
      </c>
      <c r="J3080">
        <v>2018</v>
      </c>
      <c r="K3080" t="s">
        <v>4062</v>
      </c>
      <c r="L3080">
        <v>83.373582999999996</v>
      </c>
      <c r="M3080">
        <v>7703020000</v>
      </c>
      <c r="N3080">
        <v>2239181000</v>
      </c>
      <c r="O3080">
        <v>587998000</v>
      </c>
      <c r="P3080">
        <v>594145000</v>
      </c>
      <c r="Q3080">
        <v>784879000</v>
      </c>
      <c r="S3080">
        <v>2130294000</v>
      </c>
      <c r="T3080">
        <v>1278292000</v>
      </c>
      <c r="U3080">
        <v>1801103000</v>
      </c>
      <c r="V3080">
        <v>6295754000</v>
      </c>
      <c r="W3080">
        <v>2418566000</v>
      </c>
      <c r="X3080">
        <v>502314000</v>
      </c>
      <c r="AA3080">
        <v>3259667000</v>
      </c>
      <c r="AB3080">
        <v>1398721000</v>
      </c>
      <c r="AC3080">
        <v>6618625000</v>
      </c>
      <c r="AD3080">
        <v>7032020000</v>
      </c>
      <c r="AF3080">
        <v>209728904</v>
      </c>
      <c r="AG3080">
        <v>944352000</v>
      </c>
      <c r="AH3080">
        <v>1987902000</v>
      </c>
      <c r="AJ3080">
        <v>1623664000</v>
      </c>
      <c r="AK3080">
        <v>38521000</v>
      </c>
      <c r="AM3080">
        <v>239010000</v>
      </c>
      <c r="AN3080">
        <v>336791000</v>
      </c>
      <c r="AO3080">
        <v>146858000</v>
      </c>
      <c r="AQ3080">
        <v>1599993000</v>
      </c>
      <c r="AS3080">
        <v>295144000</v>
      </c>
      <c r="AU3080">
        <v>-1502894000</v>
      </c>
      <c r="AV3080">
        <v>116108000</v>
      </c>
      <c r="AZ3080">
        <v>768857500</v>
      </c>
      <c r="BA3080">
        <v>0.81677265780707498</v>
      </c>
      <c r="BB3080">
        <v>722659000</v>
      </c>
      <c r="BC3080">
        <v>722659000</v>
      </c>
      <c r="BD3080">
        <v>0.363528483798497</v>
      </c>
      <c r="BE3080">
        <v>0.80486512916632702</v>
      </c>
      <c r="BG3080">
        <v>0.47504957487844002</v>
      </c>
      <c r="BI3080">
        <v>0.25806787467772402</v>
      </c>
      <c r="BJ3080">
        <v>-0.75602016598403698</v>
      </c>
      <c r="BM3080">
        <v>1.9377715802891701E-2</v>
      </c>
      <c r="BN3080">
        <v>0.81730983432471904</v>
      </c>
      <c r="BO3080">
        <v>4.9208010459082896</v>
      </c>
      <c r="BP3080">
        <v>0.24311844291203999</v>
      </c>
      <c r="BQ3080">
        <v>0.60130755166491201</v>
      </c>
      <c r="BS3080">
        <v>0.240784974272925</v>
      </c>
    </row>
    <row r="3081" spans="3:73" x14ac:dyDescent="0.3">
      <c r="C3081">
        <v>47111</v>
      </c>
      <c r="D3081" t="s">
        <v>4301</v>
      </c>
      <c r="E3081" t="s">
        <v>230</v>
      </c>
      <c r="F3081" t="s">
        <v>3614</v>
      </c>
      <c r="G3081" t="s">
        <v>4122</v>
      </c>
      <c r="H3081" t="s">
        <v>4805</v>
      </c>
      <c r="I3081" t="s">
        <v>4806</v>
      </c>
      <c r="J3081">
        <v>2017</v>
      </c>
      <c r="K3081" t="s">
        <v>4062</v>
      </c>
      <c r="L3081">
        <v>87.948976999999999</v>
      </c>
      <c r="M3081">
        <v>5553726000</v>
      </c>
      <c r="N3081">
        <v>2001910000</v>
      </c>
      <c r="O3081">
        <v>380179000</v>
      </c>
      <c r="P3081">
        <v>588262000</v>
      </c>
      <c r="Q3081">
        <v>752836000</v>
      </c>
      <c r="S3081">
        <v>2106697000</v>
      </c>
      <c r="T3081">
        <v>369156000</v>
      </c>
      <c r="U3081">
        <v>821061000</v>
      </c>
      <c r="V3081">
        <v>4622161000</v>
      </c>
      <c r="W3081">
        <v>2076543000</v>
      </c>
      <c r="X3081">
        <v>523229000</v>
      </c>
      <c r="AA3081">
        <v>2361121000</v>
      </c>
      <c r="AB3081">
        <v>915338000</v>
      </c>
      <c r="AC3081">
        <v>6426877000</v>
      </c>
      <c r="AD3081">
        <v>6371082000</v>
      </c>
      <c r="AF3081">
        <v>210860817</v>
      </c>
      <c r="AG3081">
        <v>834527000</v>
      </c>
      <c r="AJ3081">
        <v>1274641000</v>
      </c>
      <c r="AK3081">
        <v>45850000</v>
      </c>
      <c r="AM3081">
        <v>354131000</v>
      </c>
      <c r="AN3081">
        <v>181133000</v>
      </c>
      <c r="AO3081">
        <v>100066000</v>
      </c>
      <c r="AQ3081">
        <v>1249515000</v>
      </c>
      <c r="AS3081">
        <v>261853000</v>
      </c>
      <c r="AU3081">
        <v>-328664000</v>
      </c>
      <c r="AV3081">
        <v>-843768000</v>
      </c>
      <c r="BB3081">
        <v>635330000</v>
      </c>
      <c r="BC3081">
        <v>635330000</v>
      </c>
      <c r="BN3081">
        <v>0.83226306087120605</v>
      </c>
      <c r="BO3081">
        <v>6.3491095876721397</v>
      </c>
      <c r="BP3081">
        <v>0.183082652273514</v>
      </c>
      <c r="BQ3081">
        <v>0.60151607744217195</v>
      </c>
      <c r="BS3081">
        <v>0.19788646379807201</v>
      </c>
    </row>
    <row r="3082" spans="3:73" x14ac:dyDescent="0.3">
      <c r="C3082">
        <v>880117</v>
      </c>
      <c r="D3082" t="s">
        <v>4395</v>
      </c>
      <c r="E3082" t="s">
        <v>575</v>
      </c>
      <c r="F3082" t="s">
        <v>3614</v>
      </c>
      <c r="G3082" t="s">
        <v>4122</v>
      </c>
      <c r="H3082" t="s">
        <v>4805</v>
      </c>
      <c r="I3082" t="s">
        <v>4807</v>
      </c>
      <c r="J3082">
        <v>2026</v>
      </c>
      <c r="K3082" t="s">
        <v>4062</v>
      </c>
      <c r="L3082">
        <v>78.637906999999998</v>
      </c>
    </row>
    <row r="3083" spans="3:73" x14ac:dyDescent="0.3">
      <c r="C3083">
        <v>880117</v>
      </c>
      <c r="D3083" t="s">
        <v>4395</v>
      </c>
      <c r="E3083" t="s">
        <v>575</v>
      </c>
      <c r="F3083" t="s">
        <v>3614</v>
      </c>
      <c r="G3083" t="s">
        <v>4122</v>
      </c>
      <c r="H3083" t="s">
        <v>4805</v>
      </c>
      <c r="I3083" t="s">
        <v>4807</v>
      </c>
      <c r="J3083">
        <v>2025</v>
      </c>
      <c r="K3083" t="s">
        <v>4062</v>
      </c>
      <c r="L3083">
        <v>66.074409000000003</v>
      </c>
      <c r="M3083">
        <v>597603000</v>
      </c>
      <c r="N3083">
        <v>346424000</v>
      </c>
      <c r="O3083">
        <v>585000</v>
      </c>
      <c r="P3083">
        <v>76656000</v>
      </c>
      <c r="Q3083">
        <v>254600000</v>
      </c>
      <c r="S3083">
        <v>178219000</v>
      </c>
      <c r="U3083">
        <v>11750000</v>
      </c>
      <c r="V3083">
        <v>236906000</v>
      </c>
      <c r="W3083">
        <v>156046000</v>
      </c>
      <c r="X3083">
        <v>60479000</v>
      </c>
      <c r="AB3083">
        <v>360697000</v>
      </c>
      <c r="AC3083">
        <v>1204000</v>
      </c>
      <c r="AD3083">
        <v>221495000</v>
      </c>
      <c r="AG3083">
        <v>203471000</v>
      </c>
      <c r="AH3083">
        <v>1107246000</v>
      </c>
      <c r="AJ3083">
        <v>84711000</v>
      </c>
      <c r="AK3083">
        <v>3493000</v>
      </c>
      <c r="AL3083">
        <v>118760000</v>
      </c>
      <c r="AM3083">
        <v>18931000</v>
      </c>
      <c r="AN3083">
        <v>58934000</v>
      </c>
      <c r="AQ3083">
        <v>30545000</v>
      </c>
      <c r="AS3083">
        <v>26930000</v>
      </c>
      <c r="AU3083">
        <v>-50821000</v>
      </c>
      <c r="AV3083">
        <v>20377000</v>
      </c>
      <c r="AW3083">
        <v>24404000</v>
      </c>
      <c r="AX3083">
        <v>24404000</v>
      </c>
      <c r="AY3083">
        <v>5.0599999999999996</v>
      </c>
      <c r="AZ3083">
        <v>225581500</v>
      </c>
      <c r="BA3083">
        <v>7.6506033889487998E-2</v>
      </c>
      <c r="BE3083">
        <v>2.7586462267644201E-2</v>
      </c>
      <c r="BG3083">
        <v>0.18376313845342401</v>
      </c>
      <c r="BI3083">
        <v>1.8528119838755801</v>
      </c>
      <c r="BJ3083">
        <v>-4.5898562740348599E-2</v>
      </c>
      <c r="BM3083">
        <v>3.1546738484492199E-3</v>
      </c>
      <c r="BN3083">
        <v>0.39642705943577899</v>
      </c>
      <c r="BP3083">
        <v>3.7488945567332702E-3</v>
      </c>
      <c r="BQ3083">
        <v>0.58844186970508705</v>
      </c>
      <c r="BR3083">
        <v>13.0581835968379</v>
      </c>
      <c r="BS3083">
        <v>0.16338921587925601</v>
      </c>
      <c r="BT3083">
        <v>369341.17715680198</v>
      </c>
      <c r="BU3083">
        <v>9.2691791043451999E-7</v>
      </c>
    </row>
    <row r="3084" spans="3:73" x14ac:dyDescent="0.3">
      <c r="C3084">
        <v>880117</v>
      </c>
      <c r="D3084" t="s">
        <v>4395</v>
      </c>
      <c r="E3084" t="s">
        <v>575</v>
      </c>
      <c r="F3084" t="s">
        <v>3614</v>
      </c>
      <c r="G3084" t="s">
        <v>4122</v>
      </c>
      <c r="H3084" t="s">
        <v>4805</v>
      </c>
      <c r="I3084" t="s">
        <v>4807</v>
      </c>
      <c r="J3084">
        <v>2024</v>
      </c>
      <c r="K3084" t="s">
        <v>4062</v>
      </c>
      <c r="L3084">
        <v>90.805739000000003</v>
      </c>
      <c r="M3084">
        <v>515575000</v>
      </c>
      <c r="N3084">
        <v>294085000</v>
      </c>
      <c r="O3084">
        <v>484000</v>
      </c>
      <c r="P3084">
        <v>84960000</v>
      </c>
      <c r="Q3084">
        <v>196563000</v>
      </c>
      <c r="S3084">
        <v>165094000</v>
      </c>
      <c r="U3084">
        <v>11750000</v>
      </c>
      <c r="V3084">
        <v>192962000</v>
      </c>
      <c r="W3084">
        <v>125940000</v>
      </c>
      <c r="X3084">
        <v>53436000</v>
      </c>
      <c r="AB3084">
        <v>322613000</v>
      </c>
      <c r="AC3084">
        <v>1204000</v>
      </c>
      <c r="AD3084">
        <v>186965000</v>
      </c>
      <c r="AG3084">
        <v>214139000</v>
      </c>
      <c r="AH3084">
        <v>1066783000</v>
      </c>
      <c r="AJ3084">
        <v>85187000</v>
      </c>
      <c r="AK3084">
        <v>3621000</v>
      </c>
      <c r="AL3084">
        <v>128952000</v>
      </c>
      <c r="AM3084">
        <v>19688000</v>
      </c>
      <c r="AN3084">
        <v>60249000</v>
      </c>
      <c r="AO3084">
        <v>2549000</v>
      </c>
      <c r="AQ3084">
        <v>101673000</v>
      </c>
      <c r="AS3084">
        <v>24581000</v>
      </c>
      <c r="AU3084">
        <v>-87349000</v>
      </c>
      <c r="AV3084">
        <v>-15788000</v>
      </c>
      <c r="AW3084">
        <v>34796000</v>
      </c>
      <c r="AX3084">
        <v>34796000</v>
      </c>
      <c r="AY3084">
        <v>5.19</v>
      </c>
      <c r="AZ3084">
        <v>184749500</v>
      </c>
      <c r="BA3084">
        <v>7.9854103411846594E-2</v>
      </c>
      <c r="BB3084">
        <v>82486000</v>
      </c>
      <c r="BC3084">
        <v>82486000</v>
      </c>
      <c r="BD3084">
        <v>7.7322192048429703E-2</v>
      </c>
      <c r="BE3084">
        <v>9.5308042966564005E-2</v>
      </c>
      <c r="BG3084">
        <v>0.20073342001138</v>
      </c>
      <c r="BI3084">
        <v>2.0691131261213198</v>
      </c>
      <c r="BJ3084">
        <v>-8.1880757379898306E-2</v>
      </c>
      <c r="BM3084">
        <v>3.3943173072686801E-3</v>
      </c>
      <c r="BN3084">
        <v>0.37426562575764899</v>
      </c>
      <c r="BO3084">
        <v>32.3601412318556</v>
      </c>
      <c r="BP3084">
        <v>3.8430998888359501E-3</v>
      </c>
      <c r="BQ3084">
        <v>0.77435286644433898</v>
      </c>
      <c r="BR3084">
        <v>17.496288824662798</v>
      </c>
      <c r="BS3084">
        <v>0.186753168657184</v>
      </c>
      <c r="BT3084">
        <v>383191.63946234703</v>
      </c>
      <c r="BU3084">
        <v>1.46082701382151E-6</v>
      </c>
    </row>
    <row r="3085" spans="3:73" x14ac:dyDescent="0.3">
      <c r="C3085">
        <v>880117</v>
      </c>
      <c r="D3085" t="s">
        <v>4395</v>
      </c>
      <c r="E3085" t="s">
        <v>575</v>
      </c>
      <c r="F3085" t="s">
        <v>3614</v>
      </c>
      <c r="G3085" t="s">
        <v>4122</v>
      </c>
      <c r="H3085" t="s">
        <v>4805</v>
      </c>
      <c r="I3085" t="s">
        <v>4807</v>
      </c>
      <c r="J3085">
        <v>2023</v>
      </c>
      <c r="K3085" t="s">
        <v>4062</v>
      </c>
      <c r="L3085">
        <v>92.262106000000003</v>
      </c>
      <c r="M3085">
        <v>425287000</v>
      </c>
      <c r="N3085">
        <v>254430000</v>
      </c>
      <c r="O3085">
        <v>1948000</v>
      </c>
      <c r="P3085">
        <v>72734000</v>
      </c>
      <c r="Q3085">
        <v>172936000</v>
      </c>
      <c r="S3085">
        <v>135481000</v>
      </c>
      <c r="U3085">
        <v>11750000</v>
      </c>
      <c r="V3085">
        <v>133080000</v>
      </c>
      <c r="W3085">
        <v>85688000</v>
      </c>
      <c r="X3085">
        <v>42680000</v>
      </c>
      <c r="AB3085">
        <v>292207000</v>
      </c>
      <c r="AC3085">
        <v>1204000</v>
      </c>
      <c r="AD3085">
        <v>161512000</v>
      </c>
      <c r="AG3085">
        <v>211631000</v>
      </c>
      <c r="AH3085">
        <v>999686000</v>
      </c>
      <c r="AJ3085">
        <v>90224000</v>
      </c>
      <c r="AK3085">
        <v>3362000</v>
      </c>
      <c r="AL3085">
        <v>121407000</v>
      </c>
      <c r="AM3085">
        <v>22493000</v>
      </c>
      <c r="AN3085">
        <v>62857000</v>
      </c>
      <c r="AO3085">
        <v>2159000</v>
      </c>
      <c r="AQ3085">
        <v>124655000</v>
      </c>
      <c r="AS3085">
        <v>20513000</v>
      </c>
      <c r="AU3085">
        <v>-24287000</v>
      </c>
      <c r="AV3085">
        <v>-98835000</v>
      </c>
      <c r="AW3085">
        <v>54934000</v>
      </c>
      <c r="AX3085">
        <v>54934000</v>
      </c>
      <c r="AY3085">
        <v>5.43</v>
      </c>
      <c r="AZ3085">
        <v>188895500</v>
      </c>
      <c r="BA3085">
        <v>9.0252339234519599E-2</v>
      </c>
      <c r="BB3085">
        <v>87509000</v>
      </c>
      <c r="BC3085">
        <v>87509000</v>
      </c>
      <c r="BD3085">
        <v>8.75364864567474E-2</v>
      </c>
      <c r="BE3085">
        <v>0.12469415396434499</v>
      </c>
      <c r="BG3085">
        <v>0.211697473006524</v>
      </c>
      <c r="BI3085">
        <v>2.3506149964612102</v>
      </c>
      <c r="BJ3085">
        <v>-2.4294628513353199E-2</v>
      </c>
      <c r="BM3085">
        <v>3.3630559995838699E-3</v>
      </c>
      <c r="BN3085">
        <v>0.31291810001246201</v>
      </c>
      <c r="BO3085">
        <v>40.532190829087497</v>
      </c>
      <c r="BP3085">
        <v>2.2733638315750201E-2</v>
      </c>
      <c r="BQ3085">
        <v>0.95105499019699402</v>
      </c>
      <c r="BR3085">
        <v>16.991179742173099</v>
      </c>
      <c r="BS3085">
        <v>0.21511120541260101</v>
      </c>
      <c r="BT3085">
        <v>595412.37872892304</v>
      </c>
      <c r="BU3085">
        <v>1.7144806099101E-6</v>
      </c>
    </row>
    <row r="3086" spans="3:73" x14ac:dyDescent="0.3">
      <c r="C3086">
        <v>880117</v>
      </c>
      <c r="D3086" t="s">
        <v>4395</v>
      </c>
      <c r="E3086" t="s">
        <v>575</v>
      </c>
      <c r="F3086" t="s">
        <v>3614</v>
      </c>
      <c r="G3086" t="s">
        <v>4122</v>
      </c>
      <c r="H3086" t="s">
        <v>4805</v>
      </c>
      <c r="I3086" t="s">
        <v>4807</v>
      </c>
      <c r="J3086">
        <v>2022</v>
      </c>
      <c r="K3086" t="s">
        <v>4062</v>
      </c>
      <c r="L3086">
        <v>68.888993999999997</v>
      </c>
      <c r="M3086">
        <v>447262000</v>
      </c>
      <c r="N3086">
        <v>283164000</v>
      </c>
      <c r="O3086">
        <v>415000</v>
      </c>
      <c r="P3086">
        <v>69611000</v>
      </c>
      <c r="Q3086">
        <v>204855000</v>
      </c>
      <c r="S3086">
        <v>132572000</v>
      </c>
      <c r="U3086">
        <v>9650000</v>
      </c>
      <c r="V3086">
        <v>168441000</v>
      </c>
      <c r="W3086">
        <v>122762000</v>
      </c>
      <c r="X3086">
        <v>47720000</v>
      </c>
      <c r="AB3086">
        <v>278821000</v>
      </c>
      <c r="AC3086">
        <v>1204000</v>
      </c>
      <c r="AD3086">
        <v>153589000</v>
      </c>
      <c r="AG3086">
        <v>199627000</v>
      </c>
      <c r="AH3086">
        <v>955868000</v>
      </c>
      <c r="AJ3086">
        <v>87437000</v>
      </c>
      <c r="AK3086">
        <v>2833000</v>
      </c>
      <c r="AL3086">
        <v>112190000</v>
      </c>
      <c r="AM3086">
        <v>19909000</v>
      </c>
      <c r="AN3086">
        <v>61787000</v>
      </c>
      <c r="AO3086">
        <v>1921000</v>
      </c>
      <c r="AQ3086">
        <v>19604000</v>
      </c>
      <c r="AS3086">
        <v>18286000</v>
      </c>
      <c r="AU3086">
        <v>-11376000</v>
      </c>
      <c r="AV3086">
        <v>-8485000</v>
      </c>
      <c r="AW3086">
        <v>34534000</v>
      </c>
      <c r="AX3086">
        <v>34534000</v>
      </c>
      <c r="AY3086">
        <v>5.36</v>
      </c>
      <c r="AZ3086">
        <v>176426500</v>
      </c>
      <c r="BA3086">
        <v>9.1473927362355503E-2</v>
      </c>
      <c r="BB3086">
        <v>83617000</v>
      </c>
      <c r="BC3086">
        <v>83617000</v>
      </c>
      <c r="BD3086">
        <v>8.7477559663049695E-2</v>
      </c>
      <c r="BE3086">
        <v>2.0509107952144001E-2</v>
      </c>
      <c r="BG3086">
        <v>0.208843689714479</v>
      </c>
      <c r="BI3086">
        <v>2.1371545089902599</v>
      </c>
      <c r="BJ3086">
        <v>-1.1901224855314699E-2</v>
      </c>
      <c r="BM3086">
        <v>2.9637983487259701E-3</v>
      </c>
      <c r="BN3086">
        <v>0.37660476409800098</v>
      </c>
      <c r="BO3086">
        <v>43.527850078084299</v>
      </c>
      <c r="BP3086">
        <v>3.3805249181342802E-3</v>
      </c>
      <c r="BQ3086">
        <v>0.63789283328717405</v>
      </c>
      <c r="BR3086">
        <v>12.8524242537313</v>
      </c>
      <c r="BS3086">
        <v>0.22160095545170599</v>
      </c>
      <c r="BT3086">
        <v>501299.235114393</v>
      </c>
      <c r="BU3086">
        <v>1.32430845538894E-6</v>
      </c>
    </row>
    <row r="3087" spans="3:73" x14ac:dyDescent="0.3">
      <c r="C3087">
        <v>880117</v>
      </c>
      <c r="D3087" t="s">
        <v>4395</v>
      </c>
      <c r="E3087" t="s">
        <v>575</v>
      </c>
      <c r="F3087" t="s">
        <v>3614</v>
      </c>
      <c r="G3087" t="s">
        <v>4122</v>
      </c>
      <c r="H3087" t="s">
        <v>4805</v>
      </c>
      <c r="I3087" t="s">
        <v>4807</v>
      </c>
      <c r="J3087">
        <v>2021</v>
      </c>
      <c r="K3087" t="s">
        <v>4062</v>
      </c>
      <c r="L3087">
        <v>73.312656000000004</v>
      </c>
      <c r="M3087">
        <v>398455000</v>
      </c>
      <c r="N3087">
        <v>225167000</v>
      </c>
      <c r="O3087">
        <v>672000</v>
      </c>
      <c r="P3087">
        <v>66334000</v>
      </c>
      <c r="Q3087">
        <v>147998000</v>
      </c>
      <c r="S3087">
        <v>133374000</v>
      </c>
      <c r="U3087">
        <v>9650000</v>
      </c>
      <c r="V3087">
        <v>155961000</v>
      </c>
      <c r="W3087">
        <v>100204000</v>
      </c>
      <c r="X3087">
        <v>48861000</v>
      </c>
      <c r="AB3087">
        <v>242494000</v>
      </c>
      <c r="AC3087">
        <v>1204000</v>
      </c>
      <c r="AD3087">
        <v>126336000</v>
      </c>
      <c r="AG3087">
        <v>46814000</v>
      </c>
      <c r="AH3087">
        <v>858482000</v>
      </c>
      <c r="AJ3087">
        <v>17412000</v>
      </c>
      <c r="AK3087">
        <v>2000000</v>
      </c>
      <c r="AL3087">
        <v>99809000</v>
      </c>
      <c r="AM3087">
        <v>20078000</v>
      </c>
      <c r="AN3087">
        <v>12343000</v>
      </c>
      <c r="AO3087">
        <v>1441000</v>
      </c>
      <c r="AQ3087">
        <v>104697000</v>
      </c>
      <c r="AS3087">
        <v>18308000</v>
      </c>
      <c r="AU3087">
        <v>-22950000</v>
      </c>
      <c r="AV3087">
        <v>-82610000</v>
      </c>
      <c r="AW3087">
        <v>57463000</v>
      </c>
      <c r="AX3087">
        <v>57463000</v>
      </c>
      <c r="AY3087">
        <v>1.07</v>
      </c>
      <c r="AZ3087">
        <v>160033000</v>
      </c>
      <c r="BA3087">
        <v>2.02823122674675E-2</v>
      </c>
      <c r="BB3087">
        <v>33862000</v>
      </c>
      <c r="BC3087">
        <v>33862000</v>
      </c>
      <c r="BD3087">
        <v>3.9444041925165603E-2</v>
      </c>
      <c r="BE3087">
        <v>0.12195596413203801</v>
      </c>
      <c r="BG3087">
        <v>5.4531137519482097E-2</v>
      </c>
      <c r="BI3087">
        <v>2.1545268599967402</v>
      </c>
      <c r="BJ3087">
        <v>-2.6733233777761201E-2</v>
      </c>
      <c r="BM3087">
        <v>2.3296935754040298E-3</v>
      </c>
      <c r="BN3087">
        <v>0.39141433788006202</v>
      </c>
      <c r="BO3087">
        <v>23.498959056211</v>
      </c>
      <c r="BP3087">
        <v>6.7063191090176002E-3</v>
      </c>
      <c r="BQ3087">
        <v>0.77011895732705304</v>
      </c>
      <c r="BR3087">
        <v>68.516500934579398</v>
      </c>
      <c r="BS3087">
        <v>5.0900228459260899E-2</v>
      </c>
      <c r="BT3087">
        <v>783807.36881228304</v>
      </c>
      <c r="BU3087">
        <v>3.2349065098517901E-7</v>
      </c>
    </row>
    <row r="3088" spans="3:73" x14ac:dyDescent="0.3">
      <c r="C3088">
        <v>880117</v>
      </c>
      <c r="D3088" t="s">
        <v>4395</v>
      </c>
      <c r="E3088" t="s">
        <v>575</v>
      </c>
      <c r="F3088" t="s">
        <v>3614</v>
      </c>
      <c r="G3088" t="s">
        <v>4122</v>
      </c>
      <c r="H3088" t="s">
        <v>4805</v>
      </c>
      <c r="I3088" t="s">
        <v>4807</v>
      </c>
      <c r="J3088">
        <v>2020</v>
      </c>
      <c r="K3088" t="s">
        <v>4062</v>
      </c>
      <c r="L3088">
        <v>64.242137</v>
      </c>
      <c r="M3088">
        <v>407457000</v>
      </c>
      <c r="N3088">
        <v>238871000</v>
      </c>
      <c r="O3088">
        <v>1535000</v>
      </c>
      <c r="P3088">
        <v>56953000</v>
      </c>
      <c r="Q3088">
        <v>172068000</v>
      </c>
      <c r="S3088">
        <v>123797000</v>
      </c>
      <c r="U3088">
        <v>9650000</v>
      </c>
      <c r="V3088">
        <v>169219000</v>
      </c>
      <c r="W3088">
        <v>112168000</v>
      </c>
      <c r="X3088">
        <v>36323000</v>
      </c>
      <c r="AB3088">
        <v>238238000</v>
      </c>
      <c r="AC3088">
        <v>1204000</v>
      </c>
      <c r="AD3088">
        <v>124058000</v>
      </c>
      <c r="AG3088">
        <v>40742000</v>
      </c>
      <c r="AJ3088">
        <v>15622000</v>
      </c>
      <c r="AK3088">
        <v>999000</v>
      </c>
      <c r="AL3088">
        <v>97228000</v>
      </c>
      <c r="AM3088">
        <v>18601000</v>
      </c>
      <c r="AN3088">
        <v>10257000</v>
      </c>
      <c r="AO3088">
        <v>2005000</v>
      </c>
      <c r="AQ3088">
        <v>63613000</v>
      </c>
      <c r="AS3088">
        <v>17934000</v>
      </c>
      <c r="AU3088">
        <v>-14049000</v>
      </c>
      <c r="AV3088">
        <v>-49620000</v>
      </c>
      <c r="AW3088">
        <v>68740000</v>
      </c>
      <c r="AX3088">
        <v>68740000</v>
      </c>
      <c r="AY3088">
        <v>0.89</v>
      </c>
      <c r="AZ3088">
        <v>164546000</v>
      </c>
      <c r="BB3088">
        <v>30863000</v>
      </c>
      <c r="BC3088">
        <v>30863000</v>
      </c>
      <c r="BN3088">
        <v>0.41530517330663103</v>
      </c>
      <c r="BO3088">
        <v>15.3930174563591</v>
      </c>
      <c r="BP3088">
        <v>1.3684829898010099E-2</v>
      </c>
      <c r="BQ3088">
        <v>0.59556201412167498</v>
      </c>
      <c r="BR3088">
        <v>72.182176404494399</v>
      </c>
      <c r="BS3088">
        <v>4.3053585070391802E-2</v>
      </c>
      <c r="BT3088">
        <v>1070014.2182380999</v>
      </c>
      <c r="BU3088">
        <v>2.3999320817837599E-7</v>
      </c>
    </row>
    <row r="3089" spans="3:73" x14ac:dyDescent="0.3">
      <c r="C3089">
        <v>880117</v>
      </c>
      <c r="D3089" t="s">
        <v>4395</v>
      </c>
      <c r="E3089" t="s">
        <v>575</v>
      </c>
      <c r="F3089" t="s">
        <v>3614</v>
      </c>
      <c r="G3089" t="s">
        <v>4122</v>
      </c>
      <c r="H3089" t="s">
        <v>4805</v>
      </c>
      <c r="I3089" t="s">
        <v>4807</v>
      </c>
      <c r="J3089">
        <v>2019</v>
      </c>
      <c r="K3089" t="s">
        <v>4062</v>
      </c>
      <c r="L3089">
        <v>64.208015000000003</v>
      </c>
      <c r="M3089">
        <v>391304000</v>
      </c>
      <c r="N3089">
        <v>225340000</v>
      </c>
      <c r="O3089">
        <v>1591000</v>
      </c>
      <c r="P3089">
        <v>60971000</v>
      </c>
      <c r="Q3089">
        <v>157024000</v>
      </c>
      <c r="S3089">
        <v>126183000</v>
      </c>
      <c r="U3089">
        <v>9650000</v>
      </c>
      <c r="V3089">
        <v>136749000</v>
      </c>
      <c r="W3089">
        <v>83906000</v>
      </c>
      <c r="X3089">
        <v>42552000</v>
      </c>
      <c r="AB3089">
        <v>254555000</v>
      </c>
      <c r="AC3089">
        <v>1204000</v>
      </c>
      <c r="AD3089">
        <v>137712000</v>
      </c>
      <c r="AG3089">
        <v>43618000</v>
      </c>
      <c r="AJ3089">
        <v>16424000</v>
      </c>
      <c r="AK3089">
        <v>892000</v>
      </c>
      <c r="AL3089">
        <v>99746000</v>
      </c>
      <c r="AM3089">
        <v>12962000</v>
      </c>
      <c r="AN3089">
        <v>11265000</v>
      </c>
      <c r="AO3089">
        <v>3060000</v>
      </c>
      <c r="AQ3089">
        <v>83459000</v>
      </c>
      <c r="AS3089">
        <v>17045000</v>
      </c>
      <c r="AU3089">
        <v>-14614000</v>
      </c>
      <c r="AV3089">
        <v>-68703000</v>
      </c>
      <c r="AW3089">
        <v>29074000</v>
      </c>
      <c r="AX3089">
        <v>29074000</v>
      </c>
      <c r="AY3089">
        <v>0.98</v>
      </c>
      <c r="AZ3089">
        <v>165821000</v>
      </c>
      <c r="BB3089">
        <v>27287000</v>
      </c>
      <c r="BC3089">
        <v>27287000</v>
      </c>
      <c r="BN3089">
        <v>0.34946997730664597</v>
      </c>
      <c r="BO3089">
        <v>8.9173202614379097</v>
      </c>
      <c r="BP3089">
        <v>1.8961695230376899E-2</v>
      </c>
      <c r="BQ3089">
        <v>0.81419683932019205</v>
      </c>
      <c r="BR3089">
        <v>65.518382653061195</v>
      </c>
      <c r="BS3089">
        <v>4.42536976291961E-2</v>
      </c>
      <c r="BT3089">
        <v>452809.51295566402</v>
      </c>
      <c r="BU3089">
        <v>2.4719158806544798E-7</v>
      </c>
    </row>
    <row r="3090" spans="3:73" x14ac:dyDescent="0.3">
      <c r="C3090">
        <v>880117</v>
      </c>
      <c r="D3090" t="s">
        <v>4395</v>
      </c>
      <c r="E3090" t="s">
        <v>575</v>
      </c>
      <c r="F3090" t="s">
        <v>3614</v>
      </c>
      <c r="G3090" t="s">
        <v>4122</v>
      </c>
      <c r="H3090" t="s">
        <v>4805</v>
      </c>
      <c r="I3090" t="s">
        <v>4807</v>
      </c>
      <c r="J3090">
        <v>2018</v>
      </c>
      <c r="K3090" t="s">
        <v>4062</v>
      </c>
      <c r="L3090">
        <v>48.033980999999997</v>
      </c>
      <c r="M3090">
        <v>415773000</v>
      </c>
      <c r="N3090">
        <v>247802000</v>
      </c>
      <c r="O3090">
        <v>1449000</v>
      </c>
      <c r="P3090">
        <v>65426000</v>
      </c>
      <c r="Q3090">
        <v>174618000</v>
      </c>
      <c r="S3090">
        <v>125078000</v>
      </c>
      <c r="U3090">
        <v>9650000</v>
      </c>
      <c r="V3090">
        <v>172851000</v>
      </c>
      <c r="W3090">
        <v>117193000</v>
      </c>
      <c r="X3090">
        <v>60340000</v>
      </c>
      <c r="AB3090">
        <v>242922000</v>
      </c>
      <c r="AC3090">
        <v>1204000</v>
      </c>
      <c r="AD3090">
        <v>127240000</v>
      </c>
      <c r="AG3090">
        <v>32913000</v>
      </c>
      <c r="AJ3090">
        <v>10421000</v>
      </c>
      <c r="AK3090">
        <v>701000</v>
      </c>
      <c r="AL3090">
        <v>82710000</v>
      </c>
      <c r="AM3090">
        <v>16850000</v>
      </c>
      <c r="AN3090">
        <v>5601000</v>
      </c>
      <c r="AO3090">
        <v>3463000</v>
      </c>
      <c r="AQ3090">
        <v>66154000</v>
      </c>
      <c r="AS3090">
        <v>15430000</v>
      </c>
      <c r="AU3090">
        <v>-34968000</v>
      </c>
      <c r="AV3090">
        <v>-31692000</v>
      </c>
      <c r="AW3090">
        <v>28370000</v>
      </c>
      <c r="AX3090">
        <v>28370000</v>
      </c>
      <c r="AY3090">
        <v>0.49</v>
      </c>
      <c r="AZ3090">
        <v>178519000</v>
      </c>
      <c r="BB3090">
        <v>25914000</v>
      </c>
      <c r="BC3090">
        <v>25914000</v>
      </c>
      <c r="BN3090">
        <v>0.41573406642567001</v>
      </c>
      <c r="BO3090">
        <v>7.4831071325440401</v>
      </c>
      <c r="BP3090">
        <v>1.2364219705955099E-2</v>
      </c>
      <c r="BQ3090">
        <v>0.624474158012851</v>
      </c>
      <c r="BR3090">
        <v>98.028532653061205</v>
      </c>
      <c r="BS3090">
        <v>2.30567836589523E-2</v>
      </c>
      <c r="BT3090">
        <v>590623.54211282195</v>
      </c>
      <c r="BU3090">
        <v>9.6889745226862903E-8</v>
      </c>
    </row>
    <row r="3091" spans="3:73" x14ac:dyDescent="0.3">
      <c r="C3091">
        <v>880117</v>
      </c>
      <c r="D3091" t="s">
        <v>4395</v>
      </c>
      <c r="E3091" t="s">
        <v>575</v>
      </c>
      <c r="F3091" t="s">
        <v>3614</v>
      </c>
      <c r="G3091" t="s">
        <v>4122</v>
      </c>
      <c r="H3091" t="s">
        <v>4805</v>
      </c>
      <c r="I3091" t="s">
        <v>4807</v>
      </c>
      <c r="J3091">
        <v>2017</v>
      </c>
      <c r="K3091" t="s">
        <v>4062</v>
      </c>
      <c r="L3091">
        <v>45.571803000000003</v>
      </c>
      <c r="M3091">
        <v>398059000</v>
      </c>
      <c r="N3091">
        <v>253377000</v>
      </c>
      <c r="O3091">
        <v>1955000</v>
      </c>
      <c r="P3091">
        <v>64830000</v>
      </c>
      <c r="Q3091">
        <v>182420000</v>
      </c>
      <c r="S3091">
        <v>125462000</v>
      </c>
      <c r="V3091">
        <v>162591000</v>
      </c>
      <c r="W3091">
        <v>109873000</v>
      </c>
      <c r="X3091">
        <v>50047000</v>
      </c>
      <c r="AB3091">
        <v>235468000</v>
      </c>
      <c r="AC3091">
        <v>1204000</v>
      </c>
      <c r="AD3091">
        <v>123190000</v>
      </c>
      <c r="AG3091">
        <v>33633000</v>
      </c>
      <c r="AJ3091">
        <v>11616000</v>
      </c>
      <c r="AK3091">
        <v>658000</v>
      </c>
      <c r="AL3091">
        <v>83579000</v>
      </c>
      <c r="AM3091">
        <v>18013000</v>
      </c>
      <c r="AN3091">
        <v>6724000</v>
      </c>
      <c r="AO3091">
        <v>2910000</v>
      </c>
      <c r="AS3091">
        <v>15559000</v>
      </c>
      <c r="AW3091">
        <v>56464000</v>
      </c>
      <c r="AX3091">
        <v>56464000</v>
      </c>
      <c r="AY3091">
        <v>0.59</v>
      </c>
      <c r="BB3091">
        <v>27647000</v>
      </c>
      <c r="BC3091">
        <v>27647000</v>
      </c>
      <c r="BN3091">
        <v>0.40845954996621098</v>
      </c>
      <c r="BO3091">
        <v>9.5006872852233695</v>
      </c>
      <c r="BP3091">
        <v>1.7793270412203199E-2</v>
      </c>
      <c r="BQ3091">
        <v>0.64580925250061405</v>
      </c>
      <c r="BR3091">
        <v>77.240344067796599</v>
      </c>
      <c r="BS3091">
        <v>2.8555897191975099E-2</v>
      </c>
      <c r="BT3091">
        <v>1239011.7634801499</v>
      </c>
      <c r="BU3091">
        <v>1.1418691189461E-7</v>
      </c>
    </row>
    <row r="3092" spans="3:73" x14ac:dyDescent="0.3">
      <c r="C3092">
        <v>785956</v>
      </c>
      <c r="D3092" t="s">
        <v>4366</v>
      </c>
      <c r="E3092" t="s">
        <v>326</v>
      </c>
      <c r="F3092" t="s">
        <v>3614</v>
      </c>
      <c r="G3092" t="s">
        <v>4186</v>
      </c>
      <c r="H3092" t="s">
        <v>4808</v>
      </c>
      <c r="I3092" t="s">
        <v>4809</v>
      </c>
      <c r="J3092">
        <v>2026</v>
      </c>
      <c r="K3092" t="s">
        <v>4062</v>
      </c>
      <c r="L3092">
        <v>84.062749999999994</v>
      </c>
    </row>
    <row r="3093" spans="3:73" x14ac:dyDescent="0.3">
      <c r="C3093">
        <v>785956</v>
      </c>
      <c r="D3093" t="s">
        <v>4366</v>
      </c>
      <c r="E3093" t="s">
        <v>326</v>
      </c>
      <c r="F3093" t="s">
        <v>3614</v>
      </c>
      <c r="G3093" t="s">
        <v>4186</v>
      </c>
      <c r="H3093" t="s">
        <v>4808</v>
      </c>
      <c r="I3093" t="s">
        <v>4809</v>
      </c>
      <c r="J3093">
        <v>2025</v>
      </c>
      <c r="K3093" t="s">
        <v>4062</v>
      </c>
      <c r="L3093">
        <v>106.38489300000001</v>
      </c>
      <c r="M3093">
        <v>1381501000</v>
      </c>
      <c r="N3093">
        <v>478332000</v>
      </c>
      <c r="O3093">
        <v>105893000</v>
      </c>
      <c r="P3093">
        <v>184069000</v>
      </c>
      <c r="Q3093">
        <v>175173000</v>
      </c>
      <c r="S3093">
        <v>390153000</v>
      </c>
      <c r="U3093">
        <v>185070000</v>
      </c>
      <c r="W3093">
        <v>175666000</v>
      </c>
      <c r="X3093">
        <v>82405000</v>
      </c>
      <c r="AB3093">
        <v>966695000</v>
      </c>
      <c r="AD3093">
        <v>840224000</v>
      </c>
      <c r="AE3093">
        <v>139118000</v>
      </c>
      <c r="AF3093">
        <v>19440000</v>
      </c>
      <c r="AG3093">
        <v>469882000</v>
      </c>
      <c r="AJ3093">
        <v>84326000</v>
      </c>
      <c r="AK3093">
        <v>1400000</v>
      </c>
      <c r="AL3093">
        <v>385556000</v>
      </c>
      <c r="AM3093">
        <v>20834000</v>
      </c>
      <c r="AN3093">
        <v>65595000</v>
      </c>
      <c r="AO3093">
        <v>1493000</v>
      </c>
      <c r="AQ3093">
        <v>165126000</v>
      </c>
      <c r="AS3093">
        <v>73332000</v>
      </c>
      <c r="AU3093">
        <v>-70051000</v>
      </c>
      <c r="AV3093">
        <v>-64707000</v>
      </c>
      <c r="AW3093">
        <v>60751000</v>
      </c>
      <c r="AY3093">
        <v>3.37</v>
      </c>
      <c r="AZ3093">
        <v>174157000</v>
      </c>
      <c r="BB3093">
        <v>87922000</v>
      </c>
      <c r="BC3093">
        <v>87922000</v>
      </c>
      <c r="BO3093">
        <v>58.889484259879403</v>
      </c>
      <c r="BP3093">
        <v>0.60280873931210399</v>
      </c>
      <c r="BQ3093">
        <v>1.7257693577584701</v>
      </c>
      <c r="BR3093">
        <v>31.568217507418399</v>
      </c>
      <c r="BS3093">
        <v>6.7854907700981196E-2</v>
      </c>
      <c r="BT3093">
        <v>571049.124427845</v>
      </c>
      <c r="BU3093">
        <v>3.7086887737083599E-7</v>
      </c>
    </row>
    <row r="3094" spans="3:73" x14ac:dyDescent="0.3">
      <c r="C3094">
        <v>785956</v>
      </c>
      <c r="D3094" t="s">
        <v>4366</v>
      </c>
      <c r="E3094" t="s">
        <v>326</v>
      </c>
      <c r="F3094" t="s">
        <v>3614</v>
      </c>
      <c r="G3094" t="s">
        <v>4186</v>
      </c>
      <c r="H3094" t="s">
        <v>4808</v>
      </c>
      <c r="I3094" t="s">
        <v>4809</v>
      </c>
      <c r="J3094">
        <v>2024</v>
      </c>
      <c r="K3094" t="s">
        <v>4062</v>
      </c>
      <c r="L3094">
        <v>151.298271</v>
      </c>
      <c r="M3094">
        <v>1365101000</v>
      </c>
      <c r="N3094">
        <v>450414000</v>
      </c>
      <c r="O3094">
        <v>73394000</v>
      </c>
      <c r="P3094">
        <v>189233000</v>
      </c>
      <c r="Q3094">
        <v>173141000</v>
      </c>
      <c r="S3094">
        <v>391185000</v>
      </c>
      <c r="U3094">
        <v>185070000</v>
      </c>
      <c r="W3094">
        <v>174073000</v>
      </c>
      <c r="X3094">
        <v>89268000</v>
      </c>
      <c r="AB3094">
        <v>956970000</v>
      </c>
      <c r="AD3094">
        <v>835753000</v>
      </c>
      <c r="AE3094">
        <v>136516000</v>
      </c>
      <c r="AF3094">
        <v>19460000</v>
      </c>
      <c r="AG3094">
        <v>486125000</v>
      </c>
      <c r="AJ3094">
        <v>117545000</v>
      </c>
      <c r="AK3094">
        <v>1200000</v>
      </c>
      <c r="AL3094">
        <v>368580000</v>
      </c>
      <c r="AM3094">
        <v>32396000</v>
      </c>
      <c r="AN3094">
        <v>86551000</v>
      </c>
      <c r="AQ3094">
        <v>173066000</v>
      </c>
      <c r="AS3094">
        <v>70601000</v>
      </c>
      <c r="AU3094">
        <v>-77666000</v>
      </c>
      <c r="AV3094">
        <v>-68368000</v>
      </c>
      <c r="AW3094">
        <v>56957000</v>
      </c>
      <c r="AY3094">
        <v>4.46</v>
      </c>
      <c r="AZ3094">
        <v>172340000</v>
      </c>
      <c r="BP3094">
        <v>0.42162770791564502</v>
      </c>
      <c r="BQ3094">
        <v>1.5928547218695599</v>
      </c>
      <c r="BR3094">
        <v>33.923379147982097</v>
      </c>
      <c r="BS3094">
        <v>9.0442751601408605E-2</v>
      </c>
      <c r="BT3094">
        <v>376455.06206743099</v>
      </c>
      <c r="BU3094">
        <v>7.0513212395372902E-7</v>
      </c>
    </row>
    <row r="3095" spans="3:73" x14ac:dyDescent="0.3">
      <c r="C3095">
        <v>785956</v>
      </c>
      <c r="D3095" t="s">
        <v>4366</v>
      </c>
      <c r="E3095" t="s">
        <v>326</v>
      </c>
      <c r="F3095" t="s">
        <v>3614</v>
      </c>
      <c r="G3095" t="s">
        <v>4186</v>
      </c>
      <c r="H3095" t="s">
        <v>4808</v>
      </c>
      <c r="I3095" t="s">
        <v>4809</v>
      </c>
      <c r="J3095">
        <v>2023</v>
      </c>
      <c r="K3095" t="s">
        <v>4062</v>
      </c>
      <c r="L3095">
        <v>144.36052799999999</v>
      </c>
      <c r="M3095">
        <v>1277236000</v>
      </c>
      <c r="N3095">
        <v>430212000</v>
      </c>
      <c r="O3095">
        <v>49581000</v>
      </c>
      <c r="P3095">
        <v>198129000</v>
      </c>
      <c r="Q3095">
        <v>171539000</v>
      </c>
      <c r="S3095">
        <v>385903000</v>
      </c>
      <c r="U3095">
        <v>185070000</v>
      </c>
      <c r="W3095">
        <v>174944000</v>
      </c>
      <c r="X3095">
        <v>90758000</v>
      </c>
      <c r="AB3095">
        <v>911518000</v>
      </c>
      <c r="AD3095">
        <v>807128000</v>
      </c>
      <c r="AE3095">
        <v>114556000</v>
      </c>
      <c r="AF3095">
        <v>19332000</v>
      </c>
      <c r="AG3095">
        <v>469865000</v>
      </c>
      <c r="AJ3095">
        <v>109518000</v>
      </c>
      <c r="AK3095">
        <v>1200000</v>
      </c>
      <c r="AL3095">
        <v>360347000</v>
      </c>
      <c r="AM3095">
        <v>28608000</v>
      </c>
      <c r="AN3095">
        <v>78906000</v>
      </c>
      <c r="AQ3095">
        <v>172279000</v>
      </c>
      <c r="AS3095">
        <v>63141000</v>
      </c>
      <c r="AU3095">
        <v>-93240000</v>
      </c>
      <c r="AV3095">
        <v>-66845000</v>
      </c>
      <c r="AW3095">
        <v>53877000</v>
      </c>
      <c r="AY3095">
        <v>4.0999999999999996</v>
      </c>
      <c r="AZ3095">
        <v>176006000</v>
      </c>
      <c r="BP3095">
        <v>0.28341069142125502</v>
      </c>
      <c r="BQ3095">
        <v>1.4786045820376801</v>
      </c>
      <c r="BR3095">
        <v>35.209884878048797</v>
      </c>
      <c r="BS3095">
        <v>8.6565487461575094E-2</v>
      </c>
      <c r="BT3095">
        <v>373211.43630064902</v>
      </c>
      <c r="BU3095">
        <v>6.4933239365541901E-7</v>
      </c>
    </row>
    <row r="3096" spans="3:73" x14ac:dyDescent="0.3">
      <c r="C3096">
        <v>785956</v>
      </c>
      <c r="D3096" t="s">
        <v>4366</v>
      </c>
      <c r="E3096" t="s">
        <v>326</v>
      </c>
      <c r="F3096" t="s">
        <v>3614</v>
      </c>
      <c r="G3096" t="s">
        <v>4186</v>
      </c>
      <c r="H3096" t="s">
        <v>4808</v>
      </c>
      <c r="I3096" t="s">
        <v>4809</v>
      </c>
      <c r="J3096">
        <v>2022</v>
      </c>
      <c r="K3096" t="s">
        <v>4062</v>
      </c>
      <c r="L3096">
        <v>131.99575200000001</v>
      </c>
      <c r="M3096">
        <v>1216966000</v>
      </c>
      <c r="N3096">
        <v>444637000</v>
      </c>
      <c r="O3096">
        <v>35181000</v>
      </c>
      <c r="P3096">
        <v>208178000</v>
      </c>
      <c r="Q3096">
        <v>180473000</v>
      </c>
      <c r="S3096">
        <v>335367000</v>
      </c>
      <c r="U3096">
        <v>184420000</v>
      </c>
      <c r="W3096">
        <v>181839000</v>
      </c>
      <c r="X3096">
        <v>108146000</v>
      </c>
      <c r="AB3096">
        <v>863169000</v>
      </c>
      <c r="AD3096">
        <v>782856000</v>
      </c>
      <c r="AE3096">
        <v>94026000</v>
      </c>
      <c r="AF3096">
        <v>19219000</v>
      </c>
      <c r="AG3096">
        <v>369642000</v>
      </c>
      <c r="AJ3096">
        <v>61799000</v>
      </c>
      <c r="AK3096">
        <v>700000</v>
      </c>
      <c r="AL3096">
        <v>307843000</v>
      </c>
      <c r="AM3096">
        <v>14519000</v>
      </c>
      <c r="AN3096">
        <v>47235000</v>
      </c>
      <c r="AQ3096">
        <v>26062000</v>
      </c>
      <c r="AS3096">
        <v>53123000</v>
      </c>
      <c r="AU3096">
        <v>-296167000</v>
      </c>
      <c r="AV3096">
        <v>22219000</v>
      </c>
      <c r="AW3096">
        <v>48437000</v>
      </c>
      <c r="AY3096">
        <v>2.4700000000000002</v>
      </c>
      <c r="AZ3096">
        <v>151816500</v>
      </c>
      <c r="BP3096">
        <v>0.19347334730173399</v>
      </c>
      <c r="BQ3096">
        <v>1.45273566176673</v>
      </c>
      <c r="BR3096">
        <v>53.439575708501998</v>
      </c>
      <c r="BS3096">
        <v>5.4722771554585499E-2</v>
      </c>
      <c r="BT3096">
        <v>366958.77909767901</v>
      </c>
      <c r="BU3096">
        <v>3.7771225268748098E-7</v>
      </c>
    </row>
    <row r="3097" spans="3:73" x14ac:dyDescent="0.3">
      <c r="C3097">
        <v>785956</v>
      </c>
      <c r="D3097" t="s">
        <v>4366</v>
      </c>
      <c r="E3097" t="s">
        <v>326</v>
      </c>
      <c r="F3097" t="s">
        <v>3614</v>
      </c>
      <c r="G3097" t="s">
        <v>4186</v>
      </c>
      <c r="H3097" t="s">
        <v>4808</v>
      </c>
      <c r="I3097" t="s">
        <v>4809</v>
      </c>
      <c r="J3097">
        <v>2021</v>
      </c>
      <c r="K3097" t="s">
        <v>4062</v>
      </c>
      <c r="L3097">
        <v>143.36343199999999</v>
      </c>
      <c r="M3097">
        <v>1122219000</v>
      </c>
      <c r="N3097">
        <v>584769000</v>
      </c>
      <c r="O3097">
        <v>283192000</v>
      </c>
      <c r="P3097">
        <v>162939000</v>
      </c>
      <c r="Q3097">
        <v>123160000</v>
      </c>
      <c r="S3097">
        <v>267187000</v>
      </c>
      <c r="U3097">
        <v>121833000</v>
      </c>
      <c r="W3097">
        <v>167629000</v>
      </c>
      <c r="X3097">
        <v>96789000</v>
      </c>
      <c r="AB3097">
        <v>845654000</v>
      </c>
      <c r="AD3097">
        <v>785440000</v>
      </c>
      <c r="AE3097">
        <v>73597000</v>
      </c>
      <c r="AF3097">
        <v>19084000</v>
      </c>
      <c r="AG3097">
        <v>298928000</v>
      </c>
      <c r="AJ3097">
        <v>71218000</v>
      </c>
      <c r="AK3097">
        <v>619000</v>
      </c>
      <c r="AL3097">
        <v>227710000</v>
      </c>
      <c r="AM3097">
        <v>18419000</v>
      </c>
      <c r="AN3097">
        <v>55607000</v>
      </c>
      <c r="AQ3097">
        <v>101499000</v>
      </c>
      <c r="AS3097">
        <v>49391000</v>
      </c>
      <c r="AU3097">
        <v>9939000</v>
      </c>
      <c r="AV3097">
        <v>-24673000</v>
      </c>
      <c r="AW3097">
        <v>44785000</v>
      </c>
      <c r="AY3097">
        <v>2.92</v>
      </c>
      <c r="AZ3097">
        <v>116041500</v>
      </c>
      <c r="BP3097">
        <v>1.68939741930096</v>
      </c>
      <c r="BQ3097">
        <v>2.7537538254120699</v>
      </c>
      <c r="BR3097">
        <v>49.097065753424701</v>
      </c>
      <c r="BS3097">
        <v>6.5756207621556803E-2</v>
      </c>
      <c r="BT3097">
        <v>312387.88982116402</v>
      </c>
      <c r="BU3097">
        <v>4.9502659650400805E-7</v>
      </c>
    </row>
    <row r="3098" spans="3:73" x14ac:dyDescent="0.3">
      <c r="C3098">
        <v>785956</v>
      </c>
      <c r="D3098" t="s">
        <v>4366</v>
      </c>
      <c r="E3098" t="s">
        <v>326</v>
      </c>
      <c r="F3098" t="s">
        <v>3614</v>
      </c>
      <c r="G3098" t="s">
        <v>4186</v>
      </c>
      <c r="H3098" t="s">
        <v>4808</v>
      </c>
      <c r="I3098" t="s">
        <v>4809</v>
      </c>
      <c r="J3098">
        <v>2020</v>
      </c>
      <c r="K3098" t="s">
        <v>4062</v>
      </c>
      <c r="L3098">
        <v>122.783858</v>
      </c>
      <c r="M3098">
        <v>1056553000</v>
      </c>
      <c r="N3098">
        <v>499557000</v>
      </c>
      <c r="O3098">
        <v>195809000</v>
      </c>
      <c r="P3098">
        <v>126587000</v>
      </c>
      <c r="Q3098">
        <v>108923000</v>
      </c>
      <c r="S3098">
        <v>261616000</v>
      </c>
      <c r="U3098">
        <v>121833000</v>
      </c>
      <c r="W3098">
        <v>134126000</v>
      </c>
      <c r="X3098">
        <v>73135000</v>
      </c>
      <c r="AB3098">
        <v>809498000</v>
      </c>
      <c r="AD3098">
        <v>775817000</v>
      </c>
      <c r="AE3098">
        <v>49268000</v>
      </c>
      <c r="AF3098">
        <v>18915000</v>
      </c>
      <c r="AG3098">
        <v>53927000</v>
      </c>
      <c r="AH3098">
        <v>1022038000</v>
      </c>
      <c r="AJ3098">
        <v>17194000</v>
      </c>
      <c r="AK3098">
        <v>680000</v>
      </c>
      <c r="AL3098">
        <v>221233000</v>
      </c>
      <c r="AM3098">
        <v>3161000</v>
      </c>
      <c r="AN3098">
        <v>6584000</v>
      </c>
      <c r="AQ3098">
        <v>92143000</v>
      </c>
      <c r="AS3098">
        <v>53048000</v>
      </c>
      <c r="AU3098">
        <v>-44463000</v>
      </c>
      <c r="AV3098">
        <v>-43464000</v>
      </c>
      <c r="AW3098">
        <v>42053000</v>
      </c>
      <c r="AY3098">
        <v>0.97</v>
      </c>
      <c r="AZ3098">
        <v>112544000</v>
      </c>
      <c r="BA3098">
        <v>1.68232492333945E-2</v>
      </c>
      <c r="BE3098">
        <v>9.0156139008530006E-2</v>
      </c>
      <c r="BG3098">
        <v>5.2764182936446601E-2</v>
      </c>
      <c r="BI3098">
        <v>0.96733244806460295</v>
      </c>
      <c r="BJ3098">
        <v>-4.3504253266512603E-2</v>
      </c>
      <c r="BM3098">
        <v>6.6533729665628895E-4</v>
      </c>
      <c r="BP3098">
        <v>1.45988846308695</v>
      </c>
      <c r="BQ3098">
        <v>2.9124405409838499</v>
      </c>
      <c r="BR3098">
        <v>126.581296907216</v>
      </c>
      <c r="BS3098">
        <v>8.1334357836585092E-3</v>
      </c>
      <c r="BT3098">
        <v>342496.16101816902</v>
      </c>
      <c r="BU3098">
        <v>1.4712864301085401E-7</v>
      </c>
    </row>
    <row r="3099" spans="3:73" x14ac:dyDescent="0.3">
      <c r="C3099">
        <v>785956</v>
      </c>
      <c r="D3099" t="s">
        <v>4366</v>
      </c>
      <c r="E3099" t="s">
        <v>326</v>
      </c>
      <c r="F3099" t="s">
        <v>3614</v>
      </c>
      <c r="G3099" t="s">
        <v>4186</v>
      </c>
      <c r="H3099" t="s">
        <v>4808</v>
      </c>
      <c r="I3099" t="s">
        <v>4809</v>
      </c>
      <c r="J3099">
        <v>2019</v>
      </c>
      <c r="K3099" t="s">
        <v>4062</v>
      </c>
      <c r="L3099">
        <v>150.11920599999999</v>
      </c>
      <c r="M3099">
        <v>1019339000</v>
      </c>
      <c r="N3099">
        <v>506357000</v>
      </c>
      <c r="O3099">
        <v>192395000</v>
      </c>
      <c r="P3099">
        <v>140938000</v>
      </c>
      <c r="Q3099">
        <v>116165000</v>
      </c>
      <c r="S3099">
        <v>253448000</v>
      </c>
      <c r="U3099">
        <v>102511000</v>
      </c>
      <c r="W3099">
        <v>121234000</v>
      </c>
      <c r="X3099">
        <v>72029000</v>
      </c>
      <c r="AB3099">
        <v>833751000</v>
      </c>
      <c r="AD3099">
        <v>800995000</v>
      </c>
      <c r="AE3099">
        <v>45744000</v>
      </c>
      <c r="AF3099">
        <v>18895000</v>
      </c>
      <c r="AG3099">
        <v>92941000</v>
      </c>
      <c r="AH3099">
        <v>1186487000</v>
      </c>
      <c r="AJ3099">
        <v>116956000</v>
      </c>
      <c r="AK3099">
        <v>645000</v>
      </c>
      <c r="AL3099">
        <v>233445000</v>
      </c>
      <c r="AM3099">
        <v>31758000</v>
      </c>
      <c r="AN3099">
        <v>26067000</v>
      </c>
      <c r="AQ3099">
        <v>147499000</v>
      </c>
      <c r="AS3099">
        <v>48610000</v>
      </c>
      <c r="AU3099">
        <v>-43363000</v>
      </c>
      <c r="AV3099">
        <v>-22826000</v>
      </c>
      <c r="AW3099">
        <v>36644000</v>
      </c>
      <c r="AY3099">
        <v>5.04</v>
      </c>
      <c r="AZ3099">
        <v>114524500</v>
      </c>
      <c r="BA3099">
        <v>9.8573351414722593E-2</v>
      </c>
      <c r="BE3099">
        <v>0.124315732072918</v>
      </c>
      <c r="BG3099">
        <v>7.8332927372992703E-2</v>
      </c>
      <c r="BI3099">
        <v>1.1639768516656399</v>
      </c>
      <c r="BJ3099">
        <v>-3.6547387371290201E-2</v>
      </c>
      <c r="BM3099">
        <v>5.4362163260111601E-4</v>
      </c>
      <c r="BP3099">
        <v>1.58697230149958</v>
      </c>
      <c r="BQ3099">
        <v>3.2185030601976301</v>
      </c>
      <c r="BR3099">
        <v>29.785556746031698</v>
      </c>
      <c r="BS3099">
        <v>3.1264730117265202E-2</v>
      </c>
      <c r="BT3099">
        <v>244099.34595577299</v>
      </c>
      <c r="BU3099">
        <v>9.0746613586070699E-7</v>
      </c>
    </row>
    <row r="3100" spans="3:73" x14ac:dyDescent="0.3">
      <c r="C3100">
        <v>785956</v>
      </c>
      <c r="D3100" t="s">
        <v>4366</v>
      </c>
      <c r="E3100" t="s">
        <v>326</v>
      </c>
      <c r="F3100" t="s">
        <v>3614</v>
      </c>
      <c r="G3100" t="s">
        <v>4186</v>
      </c>
      <c r="H3100" t="s">
        <v>4808</v>
      </c>
      <c r="I3100" t="s">
        <v>4809</v>
      </c>
      <c r="J3100">
        <v>2018</v>
      </c>
      <c r="K3100" t="s">
        <v>4062</v>
      </c>
      <c r="L3100">
        <v>126.159858</v>
      </c>
      <c r="M3100">
        <v>932013000</v>
      </c>
      <c r="N3100">
        <v>382797000</v>
      </c>
      <c r="O3100">
        <v>111479000</v>
      </c>
      <c r="P3100">
        <v>132342000</v>
      </c>
      <c r="Q3100">
        <v>112884000</v>
      </c>
      <c r="S3100">
        <v>242673000</v>
      </c>
      <c r="U3100">
        <v>102511000</v>
      </c>
      <c r="W3100">
        <v>117899000</v>
      </c>
      <c r="X3100">
        <v>69592000</v>
      </c>
      <c r="AB3100">
        <v>759091000</v>
      </c>
      <c r="AD3100">
        <v>743745000</v>
      </c>
      <c r="AE3100">
        <v>27340000</v>
      </c>
      <c r="AF3100">
        <v>18754000</v>
      </c>
      <c r="AG3100">
        <v>91254000</v>
      </c>
      <c r="AH3100">
        <v>300715000</v>
      </c>
      <c r="AJ3100">
        <v>110775000</v>
      </c>
      <c r="AK3100">
        <v>623000</v>
      </c>
      <c r="AL3100">
        <v>225511000</v>
      </c>
      <c r="AM3100">
        <v>14556000</v>
      </c>
      <c r="AN3100">
        <v>23385000</v>
      </c>
      <c r="AQ3100">
        <v>123367000</v>
      </c>
      <c r="AS3100">
        <v>46477000</v>
      </c>
      <c r="AU3100">
        <v>-73139000</v>
      </c>
      <c r="AV3100">
        <v>-27336000</v>
      </c>
      <c r="AW3100">
        <v>33066000</v>
      </c>
      <c r="AY3100">
        <v>5.54</v>
      </c>
      <c r="AZ3100">
        <v>108076000</v>
      </c>
      <c r="BA3100">
        <v>0.36837204662221701</v>
      </c>
      <c r="BE3100">
        <v>0.41024558136441502</v>
      </c>
      <c r="BG3100">
        <v>0.30345676138536498</v>
      </c>
      <c r="BI3100">
        <v>0.32265107890125999</v>
      </c>
      <c r="BJ3100">
        <v>-0.24321699948456199</v>
      </c>
      <c r="BM3100">
        <v>2.0717290457742399E-3</v>
      </c>
      <c r="BP3100">
        <v>0.94554661193055101</v>
      </c>
      <c r="BQ3100">
        <v>2.2893578401852399</v>
      </c>
      <c r="BR3100">
        <v>22.772537545126401</v>
      </c>
      <c r="BS3100">
        <v>3.08065831369362E-2</v>
      </c>
      <c r="BT3100">
        <v>262096.04643023599</v>
      </c>
      <c r="BU3100">
        <v>9.2074021865626103E-7</v>
      </c>
    </row>
    <row r="3101" spans="3:73" x14ac:dyDescent="0.3">
      <c r="C3101">
        <v>785956</v>
      </c>
      <c r="D3101" t="s">
        <v>4366</v>
      </c>
      <c r="E3101" t="s">
        <v>326</v>
      </c>
      <c r="F3101" t="s">
        <v>3614</v>
      </c>
      <c r="G3101" t="s">
        <v>4186</v>
      </c>
      <c r="H3101" t="s">
        <v>4808</v>
      </c>
      <c r="I3101" t="s">
        <v>4809</v>
      </c>
      <c r="J3101">
        <v>2017</v>
      </c>
      <c r="K3101" t="s">
        <v>4062</v>
      </c>
      <c r="L3101">
        <v>113.6918</v>
      </c>
      <c r="M3101">
        <v>867228000</v>
      </c>
      <c r="N3101">
        <v>381832000</v>
      </c>
      <c r="O3101">
        <v>90962000</v>
      </c>
      <c r="P3101">
        <v>124553000</v>
      </c>
      <c r="Q3101">
        <v>103268000</v>
      </c>
      <c r="S3101">
        <v>227581000</v>
      </c>
      <c r="U3101">
        <v>102511000</v>
      </c>
      <c r="W3101">
        <v>119044000</v>
      </c>
      <c r="X3101">
        <v>72729000</v>
      </c>
      <c r="AB3101">
        <v>682322000</v>
      </c>
      <c r="AD3101">
        <v>673815000</v>
      </c>
      <c r="AE3101">
        <v>17382000</v>
      </c>
      <c r="AF3101">
        <v>18663000</v>
      </c>
      <c r="AG3101">
        <v>97547000</v>
      </c>
      <c r="AJ3101">
        <v>118107000</v>
      </c>
      <c r="AK3101">
        <v>674000</v>
      </c>
      <c r="AL3101">
        <v>212916000</v>
      </c>
      <c r="AM3101">
        <v>43026000</v>
      </c>
      <c r="AN3101">
        <v>24343000</v>
      </c>
      <c r="AQ3101">
        <v>125349000</v>
      </c>
      <c r="AS3101">
        <v>42445000</v>
      </c>
      <c r="AU3101">
        <v>-135319000</v>
      </c>
      <c r="AV3101">
        <v>-42213000</v>
      </c>
      <c r="AW3101">
        <v>30859000</v>
      </c>
      <c r="AY3101">
        <v>4.2300000000000004</v>
      </c>
      <c r="BP3101">
        <v>0.76410402876247396</v>
      </c>
      <c r="BQ3101">
        <v>2.3400087362655801</v>
      </c>
      <c r="BR3101">
        <v>26.877494089834499</v>
      </c>
      <c r="BS3101">
        <v>3.5676703960886499E-2</v>
      </c>
      <c r="BT3101">
        <v>271426.78715615399</v>
      </c>
      <c r="BU3101">
        <v>7.04823109909984E-7</v>
      </c>
    </row>
    <row r="3102" spans="3:73" x14ac:dyDescent="0.3">
      <c r="C3102">
        <v>1637459</v>
      </c>
      <c r="D3102" t="s">
        <v>4528</v>
      </c>
      <c r="E3102" t="s">
        <v>1323</v>
      </c>
      <c r="F3102" t="s">
        <v>3614</v>
      </c>
      <c r="G3102" t="s">
        <v>4260</v>
      </c>
      <c r="H3102" t="s">
        <v>4810</v>
      </c>
      <c r="I3102" t="s">
        <v>4811</v>
      </c>
      <c r="J3102">
        <v>2026</v>
      </c>
      <c r="K3102" t="s">
        <v>4062</v>
      </c>
      <c r="L3102">
        <v>23.141591999999999</v>
      </c>
    </row>
    <row r="3103" spans="3:73" x14ac:dyDescent="0.3">
      <c r="C3103">
        <v>1637459</v>
      </c>
      <c r="D3103" t="s">
        <v>4528</v>
      </c>
      <c r="E3103" t="s">
        <v>1323</v>
      </c>
      <c r="F3103" t="s">
        <v>3614</v>
      </c>
      <c r="G3103" t="s">
        <v>4260</v>
      </c>
      <c r="H3103" t="s">
        <v>4810</v>
      </c>
      <c r="I3103" t="s">
        <v>4811</v>
      </c>
      <c r="J3103">
        <v>2025</v>
      </c>
      <c r="K3103" t="s">
        <v>4062</v>
      </c>
      <c r="L3103">
        <v>25.819658</v>
      </c>
      <c r="M3103">
        <v>81786000000</v>
      </c>
      <c r="N3103">
        <v>10127000000</v>
      </c>
      <c r="O3103">
        <v>2615000000</v>
      </c>
      <c r="P3103">
        <v>2254000000</v>
      </c>
      <c r="Q3103">
        <v>3167000000</v>
      </c>
      <c r="R3103">
        <v>7933000000</v>
      </c>
      <c r="T3103">
        <v>37529000000</v>
      </c>
      <c r="U3103">
        <v>22179000000</v>
      </c>
      <c r="V3103">
        <v>39997000000</v>
      </c>
      <c r="W3103">
        <v>8778000000</v>
      </c>
      <c r="AB3103">
        <v>41664000000</v>
      </c>
      <c r="AC3103">
        <v>2636000000</v>
      </c>
      <c r="AD3103">
        <v>-4629000000</v>
      </c>
      <c r="AE3103">
        <v>12000000</v>
      </c>
      <c r="AF3103">
        <v>1184000000</v>
      </c>
      <c r="AG3103">
        <v>8309000000</v>
      </c>
      <c r="AJ3103">
        <v>-4669000000</v>
      </c>
      <c r="AK3103">
        <v>167000000</v>
      </c>
      <c r="AM3103">
        <v>403000000</v>
      </c>
      <c r="AN3103">
        <v>-5846000000</v>
      </c>
      <c r="AO3103">
        <v>947000000</v>
      </c>
      <c r="AQ3103">
        <v>4462000000</v>
      </c>
      <c r="AS3103">
        <v>968000000</v>
      </c>
      <c r="AU3103">
        <v>-1833000000</v>
      </c>
      <c r="AV3103">
        <v>-1251000000</v>
      </c>
      <c r="AW3103">
        <v>1898000000</v>
      </c>
      <c r="AY3103">
        <v>-4.93</v>
      </c>
      <c r="AZ3103">
        <v>3271500000</v>
      </c>
      <c r="BB3103">
        <v>-4496000000</v>
      </c>
      <c r="BC3103">
        <v>-4496000000</v>
      </c>
      <c r="BN3103">
        <v>0.489044579756927</v>
      </c>
      <c r="BO3103">
        <v>-4.7476240760295703</v>
      </c>
      <c r="BP3103">
        <v>0.29790385053543</v>
      </c>
      <c r="BQ3103">
        <v>0.79289131920710898</v>
      </c>
      <c r="BR3103">
        <v>-5.23725314401623</v>
      </c>
      <c r="BS3103">
        <v>-0.14031298003072201</v>
      </c>
      <c r="BT3103">
        <v>73509881.501916096</v>
      </c>
      <c r="BU3103">
        <v>-3.0551774659178201E-9</v>
      </c>
    </row>
    <row r="3104" spans="3:73" x14ac:dyDescent="0.3">
      <c r="C3104">
        <v>1637459</v>
      </c>
      <c r="D3104" t="s">
        <v>4528</v>
      </c>
      <c r="E3104" t="s">
        <v>1323</v>
      </c>
      <c r="F3104" t="s">
        <v>3614</v>
      </c>
      <c r="G3104" t="s">
        <v>4260</v>
      </c>
      <c r="H3104" t="s">
        <v>4810</v>
      </c>
      <c r="I3104" t="s">
        <v>4811</v>
      </c>
      <c r="J3104">
        <v>2024</v>
      </c>
      <c r="K3104" t="s">
        <v>4062</v>
      </c>
      <c r="L3104">
        <v>31.274910999999999</v>
      </c>
      <c r="M3104">
        <v>88287000000</v>
      </c>
      <c r="N3104">
        <v>7655000000</v>
      </c>
      <c r="O3104">
        <v>1334000000</v>
      </c>
      <c r="P3104">
        <v>2147000000</v>
      </c>
      <c r="Q3104">
        <v>3376000000</v>
      </c>
      <c r="R3104">
        <v>7796000000</v>
      </c>
      <c r="T3104">
        <v>40099000000</v>
      </c>
      <c r="U3104">
        <v>28673000000</v>
      </c>
      <c r="V3104">
        <v>38962000000</v>
      </c>
      <c r="W3104">
        <v>7253000000</v>
      </c>
      <c r="AB3104">
        <v>49185000000</v>
      </c>
      <c r="AC3104">
        <v>2218000000</v>
      </c>
      <c r="AD3104">
        <v>2171000000</v>
      </c>
      <c r="AE3104">
        <v>12000000</v>
      </c>
      <c r="AF3104">
        <v>1195000000</v>
      </c>
      <c r="AG3104">
        <v>8968000000</v>
      </c>
      <c r="AJ3104">
        <v>1683000000</v>
      </c>
      <c r="AK3104">
        <v>150000000</v>
      </c>
      <c r="AM3104">
        <v>-1890000000</v>
      </c>
      <c r="AN3104">
        <v>2744000000</v>
      </c>
      <c r="AO3104">
        <v>912000000</v>
      </c>
      <c r="AQ3104">
        <v>4184000000</v>
      </c>
      <c r="AS3104">
        <v>948000000</v>
      </c>
      <c r="AU3104">
        <v>-1023000000</v>
      </c>
      <c r="AV3104">
        <v>-3008000000</v>
      </c>
      <c r="AW3104">
        <v>1931000000</v>
      </c>
      <c r="AY3104">
        <v>2.27</v>
      </c>
      <c r="AZ3104">
        <v>3495000000</v>
      </c>
      <c r="BB3104">
        <v>1766000000</v>
      </c>
      <c r="BC3104">
        <v>1766000000</v>
      </c>
      <c r="BN3104">
        <v>0.44131072524833798</v>
      </c>
      <c r="BO3104">
        <v>1.93640350877193</v>
      </c>
      <c r="BP3104">
        <v>0.183923893561285</v>
      </c>
      <c r="BQ3104">
        <v>0.589962774024542</v>
      </c>
      <c r="BR3104">
        <v>13.777493832599101</v>
      </c>
      <c r="BS3104">
        <v>5.5789366676832403E-2</v>
      </c>
      <c r="BT3104">
        <v>61742781.6181475</v>
      </c>
      <c r="BU3104">
        <v>1.44340851824743E-9</v>
      </c>
    </row>
    <row r="3105" spans="3:73" x14ac:dyDescent="0.3">
      <c r="C3105">
        <v>1637459</v>
      </c>
      <c r="D3105" t="s">
        <v>4528</v>
      </c>
      <c r="E3105" t="s">
        <v>1323</v>
      </c>
      <c r="F3105" t="s">
        <v>3614</v>
      </c>
      <c r="G3105" t="s">
        <v>4260</v>
      </c>
      <c r="H3105" t="s">
        <v>4810</v>
      </c>
      <c r="I3105" t="s">
        <v>4811</v>
      </c>
      <c r="J3105">
        <v>2023</v>
      </c>
      <c r="K3105" t="s">
        <v>4062</v>
      </c>
      <c r="L3105">
        <v>31.729621999999999</v>
      </c>
      <c r="M3105">
        <v>90339000000</v>
      </c>
      <c r="N3105">
        <v>7929000000</v>
      </c>
      <c r="O3105">
        <v>1400000000</v>
      </c>
      <c r="P3105">
        <v>2112000000</v>
      </c>
      <c r="Q3105">
        <v>3614000000</v>
      </c>
      <c r="R3105">
        <v>7122000000</v>
      </c>
      <c r="T3105">
        <v>42448000000</v>
      </c>
      <c r="U3105">
        <v>30459000000</v>
      </c>
      <c r="V3105">
        <v>40617000000</v>
      </c>
      <c r="W3105">
        <v>8037000000</v>
      </c>
      <c r="AB3105">
        <v>49526000000</v>
      </c>
      <c r="AC3105">
        <v>1286000000</v>
      </c>
      <c r="AD3105">
        <v>1367000000</v>
      </c>
      <c r="AE3105">
        <v>12000000</v>
      </c>
      <c r="AF3105">
        <v>1218000000</v>
      </c>
      <c r="AG3105">
        <v>8926000000</v>
      </c>
      <c r="AJ3105">
        <v>4572000000</v>
      </c>
      <c r="AK3105">
        <v>147000000</v>
      </c>
      <c r="AM3105">
        <v>787000000</v>
      </c>
      <c r="AN3105">
        <v>2855000000</v>
      </c>
      <c r="AO3105">
        <v>912000000</v>
      </c>
      <c r="AQ3105">
        <v>3976000000</v>
      </c>
      <c r="AS3105">
        <v>961000000</v>
      </c>
      <c r="AU3105">
        <v>-916000000</v>
      </c>
      <c r="AV3105">
        <v>-2678000000</v>
      </c>
      <c r="AW3105">
        <v>1965000000</v>
      </c>
      <c r="AY3105">
        <v>2.33</v>
      </c>
      <c r="AZ3105">
        <v>3632500000</v>
      </c>
      <c r="BB3105">
        <v>4554000000</v>
      </c>
      <c r="BC3105">
        <v>4554000000</v>
      </c>
      <c r="BN3105">
        <v>0.44960648225019101</v>
      </c>
      <c r="BO3105">
        <v>4.9934210526315796</v>
      </c>
      <c r="BP3105">
        <v>0.17419435112604201</v>
      </c>
      <c r="BQ3105">
        <v>0.53689187507776504</v>
      </c>
      <c r="BR3105">
        <v>13.6178635193133</v>
      </c>
      <c r="BS3105">
        <v>5.7646488712999197E-2</v>
      </c>
      <c r="BT3105">
        <v>61929511.798155002</v>
      </c>
      <c r="BU3105">
        <v>1.4927516710414701E-9</v>
      </c>
    </row>
    <row r="3106" spans="3:73" x14ac:dyDescent="0.3">
      <c r="C3106">
        <v>1637459</v>
      </c>
      <c r="D3106" t="s">
        <v>4528</v>
      </c>
      <c r="E3106" t="s">
        <v>1323</v>
      </c>
      <c r="F3106" t="s">
        <v>3614</v>
      </c>
      <c r="G3106" t="s">
        <v>4260</v>
      </c>
      <c r="H3106" t="s">
        <v>4810</v>
      </c>
      <c r="I3106" t="s">
        <v>4811</v>
      </c>
      <c r="J3106">
        <v>2022</v>
      </c>
      <c r="K3106" t="s">
        <v>4062</v>
      </c>
      <c r="L3106">
        <v>31.426116</v>
      </c>
      <c r="M3106">
        <v>90513000000</v>
      </c>
      <c r="N3106">
        <v>7897000000</v>
      </c>
      <c r="O3106">
        <v>1040000000</v>
      </c>
      <c r="P3106">
        <v>2120000000</v>
      </c>
      <c r="Q3106">
        <v>3651000000</v>
      </c>
      <c r="R3106">
        <v>6740000000</v>
      </c>
      <c r="T3106">
        <v>42649000000</v>
      </c>
      <c r="U3106">
        <v>30833000000</v>
      </c>
      <c r="V3106">
        <v>41643000000</v>
      </c>
      <c r="W3106">
        <v>9028000000</v>
      </c>
      <c r="AB3106">
        <v>48678000000</v>
      </c>
      <c r="AC3106">
        <v>847000000</v>
      </c>
      <c r="AD3106">
        <v>489000000</v>
      </c>
      <c r="AE3106">
        <v>12000000</v>
      </c>
      <c r="AF3106">
        <v>1225000000</v>
      </c>
      <c r="AG3106">
        <v>8122000000</v>
      </c>
      <c r="AJ3106">
        <v>3634000000</v>
      </c>
      <c r="AK3106">
        <v>127000000</v>
      </c>
      <c r="AM3106">
        <v>598000000</v>
      </c>
      <c r="AN3106">
        <v>2363000000</v>
      </c>
      <c r="AO3106">
        <v>921000000</v>
      </c>
      <c r="AQ3106">
        <v>2469000000</v>
      </c>
      <c r="AS3106">
        <v>933000000</v>
      </c>
      <c r="AU3106">
        <v>-1091000000</v>
      </c>
      <c r="AV3106">
        <v>-3714000000</v>
      </c>
      <c r="AW3106">
        <v>1960000000</v>
      </c>
      <c r="AY3106">
        <v>1.93</v>
      </c>
      <c r="AZ3106">
        <v>3190000000</v>
      </c>
      <c r="BB3106">
        <v>3882000000</v>
      </c>
      <c r="BC3106">
        <v>3882000000</v>
      </c>
      <c r="BN3106">
        <v>0.46007755791985699</v>
      </c>
      <c r="BO3106">
        <v>4.2149837133550498</v>
      </c>
      <c r="BP3106">
        <v>0.115197164377492</v>
      </c>
      <c r="BQ3106">
        <v>0.47031457687195399</v>
      </c>
      <c r="BR3106">
        <v>16.282961658031098</v>
      </c>
      <c r="BS3106">
        <v>4.8543489872221499E-2</v>
      </c>
      <c r="BT3106">
        <v>62368509.045152098</v>
      </c>
      <c r="BU3106">
        <v>1.2459921089609301E-9</v>
      </c>
    </row>
    <row r="3107" spans="3:73" x14ac:dyDescent="0.3">
      <c r="C3107">
        <v>1637459</v>
      </c>
      <c r="D3107" t="s">
        <v>4528</v>
      </c>
      <c r="E3107" t="s">
        <v>1323</v>
      </c>
      <c r="F3107" t="s">
        <v>3614</v>
      </c>
      <c r="G3107" t="s">
        <v>4260</v>
      </c>
      <c r="H3107" t="s">
        <v>4810</v>
      </c>
      <c r="I3107" t="s">
        <v>4811</v>
      </c>
      <c r="J3107">
        <v>2021</v>
      </c>
      <c r="K3107" t="s">
        <v>4062</v>
      </c>
      <c r="L3107">
        <v>29.771597</v>
      </c>
      <c r="M3107">
        <v>93394000000</v>
      </c>
      <c r="N3107">
        <v>8994000000</v>
      </c>
      <c r="O3107">
        <v>3445000000</v>
      </c>
      <c r="P3107">
        <v>1957000000</v>
      </c>
      <c r="Q3107">
        <v>2729000000</v>
      </c>
      <c r="R3107">
        <v>6806000000</v>
      </c>
      <c r="T3107">
        <v>43542000000</v>
      </c>
      <c r="U3107">
        <v>31296000000</v>
      </c>
      <c r="V3107">
        <v>43942000000</v>
      </c>
      <c r="W3107">
        <v>9064000000</v>
      </c>
      <c r="AB3107">
        <v>49298000000</v>
      </c>
      <c r="AC3107">
        <v>587000000</v>
      </c>
      <c r="AD3107">
        <v>-1682000000</v>
      </c>
      <c r="AE3107">
        <v>12000000</v>
      </c>
      <c r="AF3107">
        <v>1224000000</v>
      </c>
      <c r="AG3107">
        <v>8682000000</v>
      </c>
      <c r="AJ3107">
        <v>3460000000</v>
      </c>
      <c r="AK3107">
        <v>140000000</v>
      </c>
      <c r="AM3107">
        <v>684000000</v>
      </c>
      <c r="AN3107">
        <v>1012000000</v>
      </c>
      <c r="AO3107">
        <v>2047000000</v>
      </c>
      <c r="AQ3107">
        <v>5364000000</v>
      </c>
      <c r="AS3107">
        <v>910000000</v>
      </c>
      <c r="AU3107">
        <v>4038000000</v>
      </c>
      <c r="AV3107">
        <v>-9344000000</v>
      </c>
      <c r="AW3107">
        <v>1959000000</v>
      </c>
      <c r="AY3107">
        <v>0.83</v>
      </c>
      <c r="AZ3107">
        <v>2641500000</v>
      </c>
      <c r="BB3107">
        <v>3743000000</v>
      </c>
      <c r="BC3107">
        <v>3743000000</v>
      </c>
      <c r="BN3107">
        <v>0.47050131700109199</v>
      </c>
      <c r="BO3107">
        <v>1.828529555447</v>
      </c>
      <c r="BP3107">
        <v>0.38007502206531302</v>
      </c>
      <c r="BQ3107">
        <v>0.69119593998234796</v>
      </c>
      <c r="BR3107">
        <v>35.869393975903598</v>
      </c>
      <c r="BS3107">
        <v>2.0528216154813601E-2</v>
      </c>
      <c r="BT3107">
        <v>65800971.308324501</v>
      </c>
      <c r="BU3107">
        <v>5.0124600409752898E-10</v>
      </c>
    </row>
    <row r="3108" spans="3:73" x14ac:dyDescent="0.3">
      <c r="C3108">
        <v>1637459</v>
      </c>
      <c r="D3108" t="s">
        <v>4528</v>
      </c>
      <c r="E3108" t="s">
        <v>1323</v>
      </c>
      <c r="F3108" t="s">
        <v>3614</v>
      </c>
      <c r="G3108" t="s">
        <v>4260</v>
      </c>
      <c r="H3108" t="s">
        <v>4810</v>
      </c>
      <c r="I3108" t="s">
        <v>4811</v>
      </c>
      <c r="J3108">
        <v>2020</v>
      </c>
      <c r="K3108" t="s">
        <v>4062</v>
      </c>
      <c r="L3108">
        <v>22.624586000000001</v>
      </c>
      <c r="M3108">
        <v>99830000000</v>
      </c>
      <c r="N3108">
        <v>10822000000</v>
      </c>
      <c r="O3108">
        <v>3417000000</v>
      </c>
      <c r="P3108">
        <v>2063000000</v>
      </c>
      <c r="Q3108">
        <v>2554000000</v>
      </c>
      <c r="R3108">
        <v>6876000000</v>
      </c>
      <c r="T3108">
        <v>46667000000</v>
      </c>
      <c r="U3108">
        <v>33089000000</v>
      </c>
      <c r="V3108">
        <v>49587000000</v>
      </c>
      <c r="W3108">
        <v>8061000000</v>
      </c>
      <c r="AB3108">
        <v>50103000000</v>
      </c>
      <c r="AC3108">
        <v>344000000</v>
      </c>
      <c r="AD3108">
        <v>-2694000000</v>
      </c>
      <c r="AE3108">
        <v>12000000</v>
      </c>
      <c r="AF3108">
        <v>1223000000</v>
      </c>
      <c r="AG3108">
        <v>2523000000</v>
      </c>
      <c r="AJ3108">
        <v>2128000000</v>
      </c>
      <c r="AK3108">
        <v>119000000</v>
      </c>
      <c r="AM3108">
        <v>669000000</v>
      </c>
      <c r="AN3108">
        <v>356000000</v>
      </c>
      <c r="AO3108">
        <v>1394000000</v>
      </c>
      <c r="AQ3108">
        <v>4929000000</v>
      </c>
      <c r="AS3108">
        <v>969000000</v>
      </c>
      <c r="AU3108">
        <v>-522000000</v>
      </c>
      <c r="AV3108">
        <v>-3331000000</v>
      </c>
      <c r="AW3108">
        <v>1958000000</v>
      </c>
      <c r="AY3108">
        <v>0.84</v>
      </c>
      <c r="AZ3108">
        <v>2637500000</v>
      </c>
      <c r="BB3108">
        <v>2419000000</v>
      </c>
      <c r="BC3108">
        <v>2419000000</v>
      </c>
      <c r="BN3108">
        <v>0.49671441450465798</v>
      </c>
      <c r="BO3108">
        <v>1.73529411764706</v>
      </c>
      <c r="BP3108">
        <v>0.423892817268329</v>
      </c>
      <c r="BQ3108">
        <v>1.02567919612951</v>
      </c>
      <c r="BR3108">
        <v>26.934030952381001</v>
      </c>
      <c r="BS3108">
        <v>7.1053629523182204E-3</v>
      </c>
      <c r="BT3108">
        <v>86543020.057914004</v>
      </c>
      <c r="BU3108">
        <v>3.7931166277468401E-10</v>
      </c>
    </row>
    <row r="3109" spans="3:73" x14ac:dyDescent="0.3">
      <c r="C3109">
        <v>1637459</v>
      </c>
      <c r="D3109" t="s">
        <v>4528</v>
      </c>
      <c r="E3109" t="s">
        <v>1323</v>
      </c>
      <c r="F3109" t="s">
        <v>3614</v>
      </c>
      <c r="G3109" t="s">
        <v>4260</v>
      </c>
      <c r="H3109" t="s">
        <v>4810</v>
      </c>
      <c r="I3109" t="s">
        <v>4811</v>
      </c>
      <c r="J3109">
        <v>2019</v>
      </c>
      <c r="K3109" t="s">
        <v>4062</v>
      </c>
      <c r="L3109">
        <v>23.07798</v>
      </c>
      <c r="M3109">
        <v>101450000000</v>
      </c>
      <c r="N3109">
        <v>8097000000</v>
      </c>
      <c r="O3109">
        <v>2279000000</v>
      </c>
      <c r="P3109">
        <v>1973000000</v>
      </c>
      <c r="Q3109">
        <v>2721000000</v>
      </c>
      <c r="R3109">
        <v>7055000000</v>
      </c>
      <c r="S3109">
        <v>7055000000</v>
      </c>
      <c r="T3109">
        <v>48652000000</v>
      </c>
      <c r="U3109">
        <v>35546000000</v>
      </c>
      <c r="V3109">
        <v>49701000000</v>
      </c>
      <c r="W3109">
        <v>7875000000</v>
      </c>
      <c r="AB3109">
        <v>51623000000</v>
      </c>
      <c r="AC3109">
        <v>271000000</v>
      </c>
      <c r="AD3109">
        <v>-3060000000</v>
      </c>
      <c r="AE3109">
        <v>12000000</v>
      </c>
      <c r="AF3109">
        <v>1221000000</v>
      </c>
      <c r="AG3109">
        <v>2107000000</v>
      </c>
      <c r="AJ3109">
        <v>3070000000</v>
      </c>
      <c r="AK3109">
        <v>112000000</v>
      </c>
      <c r="AM3109">
        <v>728000000</v>
      </c>
      <c r="AN3109">
        <v>1935000000</v>
      </c>
      <c r="AO3109">
        <v>1361000000</v>
      </c>
      <c r="AQ3109">
        <v>3552000000</v>
      </c>
      <c r="AS3109">
        <v>994000000</v>
      </c>
      <c r="AU3109">
        <v>1511000000</v>
      </c>
      <c r="AV3109">
        <v>-3913000000</v>
      </c>
      <c r="AY3109">
        <v>0.15</v>
      </c>
      <c r="AZ3109">
        <v>2694000000</v>
      </c>
      <c r="BB3109">
        <v>4024000000</v>
      </c>
      <c r="BC3109">
        <v>4024000000</v>
      </c>
      <c r="BN3109">
        <v>0.48990635781172998</v>
      </c>
      <c r="BO3109">
        <v>2.95664952240999</v>
      </c>
      <c r="BP3109">
        <v>0.28939682539682499</v>
      </c>
      <c r="BQ3109">
        <v>0.68266666666666698</v>
      </c>
      <c r="BR3109">
        <v>153.85319999999999</v>
      </c>
      <c r="BS3109">
        <v>3.7483292330937799E-2</v>
      </c>
      <c r="BU3109">
        <v>6.7057261298258505E-11</v>
      </c>
    </row>
    <row r="3110" spans="3:73" x14ac:dyDescent="0.3">
      <c r="C3110">
        <v>1637459</v>
      </c>
      <c r="D3110" t="s">
        <v>4528</v>
      </c>
      <c r="E3110" t="s">
        <v>1323</v>
      </c>
      <c r="F3110" t="s">
        <v>3614</v>
      </c>
      <c r="G3110" t="s">
        <v>4260</v>
      </c>
      <c r="H3110" t="s">
        <v>4810</v>
      </c>
      <c r="I3110" t="s">
        <v>4811</v>
      </c>
      <c r="J3110">
        <v>2018</v>
      </c>
      <c r="K3110" t="s">
        <v>4062</v>
      </c>
      <c r="L3110">
        <v>40.448645999999997</v>
      </c>
      <c r="M3110">
        <v>103461000000</v>
      </c>
      <c r="N3110">
        <v>9075000000</v>
      </c>
      <c r="O3110">
        <v>1130000000</v>
      </c>
      <c r="P3110">
        <v>2129000000</v>
      </c>
      <c r="Q3110">
        <v>2667000000</v>
      </c>
      <c r="R3110">
        <v>93049000000</v>
      </c>
      <c r="S3110">
        <v>7078000000</v>
      </c>
      <c r="T3110">
        <v>49468000000</v>
      </c>
      <c r="U3110">
        <v>36503000000</v>
      </c>
      <c r="V3110">
        <v>51683000000</v>
      </c>
      <c r="W3110">
        <v>7503000000</v>
      </c>
      <c r="AB3110">
        <v>51657000000</v>
      </c>
      <c r="AC3110">
        <v>282000000</v>
      </c>
      <c r="AD3110">
        <v>-4853000000</v>
      </c>
      <c r="AE3110">
        <v>12000000</v>
      </c>
      <c r="AF3110">
        <v>1220000000</v>
      </c>
      <c r="AG3110">
        <v>2216000000</v>
      </c>
      <c r="AJ3110">
        <v>-14136000000</v>
      </c>
      <c r="AK3110">
        <v>109000000</v>
      </c>
      <c r="AM3110">
        <v>-1846000000</v>
      </c>
      <c r="AN3110">
        <v>-12568000000</v>
      </c>
      <c r="AO3110">
        <v>325000000</v>
      </c>
      <c r="AQ3110">
        <v>2574000000</v>
      </c>
      <c r="AS3110">
        <v>983000000</v>
      </c>
      <c r="AU3110">
        <v>288000000</v>
      </c>
      <c r="AV3110">
        <v>-3363000000</v>
      </c>
      <c r="AY3110">
        <v>-10.3</v>
      </c>
      <c r="AZ3110">
        <v>2741000000</v>
      </c>
      <c r="BB3110">
        <v>-14089000000</v>
      </c>
      <c r="BC3110">
        <v>-14089000000</v>
      </c>
      <c r="BN3110">
        <v>0.499540889803887</v>
      </c>
      <c r="BO3110">
        <v>-43.350769230769203</v>
      </c>
      <c r="BP3110">
        <v>0.15060642409702801</v>
      </c>
      <c r="BQ3110">
        <v>0.85405837664934003</v>
      </c>
      <c r="BR3110">
        <v>-3.9270530097087399</v>
      </c>
      <c r="BS3110">
        <v>-0.243297133011983</v>
      </c>
      <c r="BU3110">
        <v>-8.0651422614553708E-9</v>
      </c>
    </row>
    <row r="3111" spans="3:73" x14ac:dyDescent="0.3">
      <c r="C3111">
        <v>1637459</v>
      </c>
      <c r="D3111" t="s">
        <v>4528</v>
      </c>
      <c r="E3111" t="s">
        <v>1323</v>
      </c>
      <c r="F3111" t="s">
        <v>3614</v>
      </c>
      <c r="G3111" t="s">
        <v>4260</v>
      </c>
      <c r="H3111" t="s">
        <v>4810</v>
      </c>
      <c r="I3111" t="s">
        <v>4811</v>
      </c>
      <c r="J3111">
        <v>2017</v>
      </c>
      <c r="K3111" t="s">
        <v>4062</v>
      </c>
      <c r="L3111">
        <v>56.211758000000003</v>
      </c>
      <c r="M3111">
        <v>120232000000</v>
      </c>
      <c r="N3111">
        <v>7266000000</v>
      </c>
      <c r="O3111">
        <v>1629000000</v>
      </c>
      <c r="P3111">
        <v>921000000</v>
      </c>
      <c r="Q3111">
        <v>2815000000</v>
      </c>
      <c r="R3111">
        <v>111393000000</v>
      </c>
      <c r="S3111">
        <v>7120000000</v>
      </c>
      <c r="T3111">
        <v>59449000000</v>
      </c>
      <c r="U3111">
        <v>44824000000</v>
      </c>
      <c r="V3111">
        <v>53985000000</v>
      </c>
      <c r="W3111">
        <v>10132000000</v>
      </c>
      <c r="AB3111">
        <v>66034000000</v>
      </c>
      <c r="AC3111">
        <v>224000000</v>
      </c>
      <c r="AD3111">
        <v>8589000000</v>
      </c>
      <c r="AE3111">
        <v>12000000</v>
      </c>
      <c r="AF3111">
        <v>1219000000</v>
      </c>
      <c r="AG3111">
        <v>2407000000</v>
      </c>
      <c r="AJ3111">
        <v>6773000000</v>
      </c>
      <c r="AK3111">
        <v>93000000</v>
      </c>
      <c r="AM3111">
        <v>-5460000000</v>
      </c>
      <c r="AN3111">
        <v>8003000000</v>
      </c>
      <c r="AO3111">
        <v>1234000000</v>
      </c>
      <c r="AQ3111">
        <v>527000000</v>
      </c>
      <c r="AS3111">
        <v>1036000000</v>
      </c>
      <c r="AU3111">
        <v>1156000000</v>
      </c>
      <c r="AV3111">
        <v>-4226000000</v>
      </c>
      <c r="AY3111">
        <v>6.57</v>
      </c>
      <c r="BB3111">
        <v>3777000000</v>
      </c>
      <c r="BC3111">
        <v>3777000000</v>
      </c>
      <c r="BN3111">
        <v>0.449006919954754</v>
      </c>
      <c r="BO3111">
        <v>3.06077795786062</v>
      </c>
      <c r="BP3111">
        <v>0.160777733912357</v>
      </c>
      <c r="BQ3111">
        <v>0.43930122384524301</v>
      </c>
      <c r="BR3111">
        <v>8.5558231354642302</v>
      </c>
      <c r="BS3111">
        <v>0.121195141896599</v>
      </c>
      <c r="BU3111">
        <v>5.5927438904200899E-9</v>
      </c>
    </row>
    <row r="3112" spans="3:73" x14ac:dyDescent="0.3">
      <c r="C3112">
        <v>1679273</v>
      </c>
      <c r="D3112" t="s">
        <v>4539</v>
      </c>
      <c r="E3112" t="s">
        <v>673</v>
      </c>
      <c r="F3112" t="s">
        <v>3614</v>
      </c>
      <c r="G3112" t="s">
        <v>4260</v>
      </c>
      <c r="H3112" t="s">
        <v>4810</v>
      </c>
      <c r="I3112" t="s">
        <v>4812</v>
      </c>
      <c r="J3112">
        <v>2026</v>
      </c>
      <c r="K3112" t="s">
        <v>4062</v>
      </c>
      <c r="L3112">
        <v>43.038781</v>
      </c>
    </row>
    <row r="3113" spans="3:73" x14ac:dyDescent="0.3">
      <c r="C3113">
        <v>1679273</v>
      </c>
      <c r="D3113" t="s">
        <v>4539</v>
      </c>
      <c r="E3113" t="s">
        <v>673</v>
      </c>
      <c r="F3113" t="s">
        <v>3614</v>
      </c>
      <c r="G3113" t="s">
        <v>4260</v>
      </c>
      <c r="H3113" t="s">
        <v>4810</v>
      </c>
      <c r="I3113" t="s">
        <v>4812</v>
      </c>
      <c r="J3113">
        <v>2025</v>
      </c>
      <c r="K3113" t="s">
        <v>4062</v>
      </c>
      <c r="L3113">
        <v>53.712184000000001</v>
      </c>
      <c r="M3113">
        <v>7392600000</v>
      </c>
      <c r="N3113">
        <v>2032700000</v>
      </c>
      <c r="O3113">
        <v>70700000</v>
      </c>
      <c r="Q3113">
        <v>1035400000</v>
      </c>
      <c r="R3113">
        <v>4009800000</v>
      </c>
      <c r="T3113">
        <v>114000000</v>
      </c>
      <c r="U3113">
        <v>1090200000</v>
      </c>
      <c r="W3113">
        <v>1476000000</v>
      </c>
      <c r="X3113">
        <v>616400000</v>
      </c>
      <c r="AA3113">
        <v>3772200000</v>
      </c>
      <c r="AB3113">
        <v>1737700000</v>
      </c>
      <c r="AD3113">
        <v>2848900000</v>
      </c>
      <c r="AE3113">
        <v>151400000</v>
      </c>
      <c r="AG3113">
        <v>1398600000</v>
      </c>
      <c r="AJ3113">
        <v>665100000</v>
      </c>
      <c r="AK3113">
        <v>22000000</v>
      </c>
      <c r="AM3113">
        <v>143100000</v>
      </c>
      <c r="AN3113">
        <v>357200000</v>
      </c>
      <c r="AQ3113">
        <v>868300000</v>
      </c>
      <c r="AS3113">
        <v>407500000</v>
      </c>
      <c r="AU3113">
        <v>-648000000</v>
      </c>
      <c r="AV3113">
        <v>-225000000</v>
      </c>
      <c r="AX3113">
        <v>206900000</v>
      </c>
      <c r="AY3113">
        <v>2.5099999999999998</v>
      </c>
      <c r="AZ3113">
        <v>1087000000</v>
      </c>
      <c r="BP3113">
        <v>4.7899728997290003E-2</v>
      </c>
      <c r="BQ3113">
        <v>0.67567750677506799</v>
      </c>
      <c r="BR3113">
        <v>21.399276494023901</v>
      </c>
      <c r="BS3113">
        <v>0.205559072336997</v>
      </c>
      <c r="BU3113">
        <v>7.7583922334119806E-8</v>
      </c>
    </row>
    <row r="3114" spans="3:73" x14ac:dyDescent="0.3">
      <c r="C3114">
        <v>1679273</v>
      </c>
      <c r="D3114" t="s">
        <v>4539</v>
      </c>
      <c r="E3114" t="s">
        <v>673</v>
      </c>
      <c r="F3114" t="s">
        <v>3614</v>
      </c>
      <c r="G3114" t="s">
        <v>4260</v>
      </c>
      <c r="H3114" t="s">
        <v>4810</v>
      </c>
      <c r="I3114" t="s">
        <v>4812</v>
      </c>
      <c r="J3114">
        <v>2024</v>
      </c>
      <c r="K3114" t="s">
        <v>4062</v>
      </c>
      <c r="L3114">
        <v>73.888086000000001</v>
      </c>
      <c r="M3114">
        <v>7367000000</v>
      </c>
      <c r="N3114">
        <v>2090000000</v>
      </c>
      <c r="O3114">
        <v>71400000</v>
      </c>
      <c r="Q3114">
        <v>1138600000</v>
      </c>
      <c r="T3114">
        <v>104900000</v>
      </c>
      <c r="U3114">
        <v>1059900000</v>
      </c>
      <c r="W3114">
        <v>1624100000</v>
      </c>
      <c r="X3114">
        <v>833800000</v>
      </c>
      <c r="AA3114">
        <v>3836700000</v>
      </c>
      <c r="AB3114">
        <v>1787800000</v>
      </c>
      <c r="AD3114">
        <v>2699800000</v>
      </c>
      <c r="AE3114">
        <v>150700000</v>
      </c>
      <c r="AG3114">
        <v>1766700000</v>
      </c>
      <c r="AJ3114">
        <v>1065300000</v>
      </c>
      <c r="AK3114">
        <v>26400000</v>
      </c>
      <c r="AM3114">
        <v>230000000</v>
      </c>
      <c r="AN3114">
        <v>725500000</v>
      </c>
      <c r="AQ3114">
        <v>798200000</v>
      </c>
      <c r="AS3114">
        <v>306800000</v>
      </c>
      <c r="AU3114">
        <v>-984100000</v>
      </c>
      <c r="AV3114">
        <v>-48000000</v>
      </c>
      <c r="AX3114">
        <v>184900000</v>
      </c>
      <c r="AY3114">
        <v>5.01</v>
      </c>
      <c r="AZ3114">
        <v>1035300000</v>
      </c>
      <c r="BP3114">
        <v>4.3962810171787499E-2</v>
      </c>
      <c r="BQ3114">
        <v>0.58580136691090401</v>
      </c>
      <c r="BR3114">
        <v>14.748120958083801</v>
      </c>
      <c r="BS3114">
        <v>0.40580601857031001</v>
      </c>
      <c r="BU3114">
        <v>2.07058569672223E-7</v>
      </c>
    </row>
    <row r="3115" spans="3:73" x14ac:dyDescent="0.3">
      <c r="C3115">
        <v>1679273</v>
      </c>
      <c r="D3115" t="s">
        <v>4539</v>
      </c>
      <c r="E3115" t="s">
        <v>673</v>
      </c>
      <c r="F3115" t="s">
        <v>3614</v>
      </c>
      <c r="G3115" t="s">
        <v>4260</v>
      </c>
      <c r="H3115" t="s">
        <v>4810</v>
      </c>
      <c r="I3115" t="s">
        <v>4812</v>
      </c>
      <c r="J3115">
        <v>2023</v>
      </c>
      <c r="K3115" t="s">
        <v>4062</v>
      </c>
      <c r="L3115">
        <v>94.439571000000001</v>
      </c>
      <c r="M3115">
        <v>6519800000</v>
      </c>
      <c r="N3115">
        <v>2127200000</v>
      </c>
      <c r="O3115">
        <v>304800000</v>
      </c>
      <c r="Q3115">
        <v>932000000</v>
      </c>
      <c r="T3115">
        <v>110200000</v>
      </c>
      <c r="U3115">
        <v>1040700000</v>
      </c>
      <c r="W3115">
        <v>1360200000</v>
      </c>
      <c r="X3115">
        <v>636600000</v>
      </c>
      <c r="AD3115">
        <v>2160700000</v>
      </c>
      <c r="AE3115">
        <v>150300000</v>
      </c>
      <c r="AF3115">
        <v>145665683</v>
      </c>
      <c r="AG3115">
        <v>1432100000</v>
      </c>
      <c r="AJ3115">
        <v>882100000</v>
      </c>
      <c r="AK3115">
        <v>17200000</v>
      </c>
      <c r="AM3115">
        <v>224600000</v>
      </c>
      <c r="AN3115">
        <v>1008900000</v>
      </c>
      <c r="AQ3115">
        <v>761700000</v>
      </c>
      <c r="AS3115">
        <v>222800000</v>
      </c>
      <c r="AU3115">
        <v>-1340900000</v>
      </c>
      <c r="AV3115">
        <v>340800000</v>
      </c>
      <c r="AX3115">
        <v>151600000</v>
      </c>
      <c r="AY3115">
        <v>6.98</v>
      </c>
      <c r="AZ3115">
        <v>753200000</v>
      </c>
      <c r="BP3115">
        <v>0.224084693427437</v>
      </c>
      <c r="BQ3115">
        <v>0.87869430966034401</v>
      </c>
      <c r="BR3115">
        <v>13.5300244985673</v>
      </c>
    </row>
    <row r="3116" spans="3:73" x14ac:dyDescent="0.3">
      <c r="C3116">
        <v>1679273</v>
      </c>
      <c r="D3116" t="s">
        <v>4539</v>
      </c>
      <c r="E3116" t="s">
        <v>673</v>
      </c>
      <c r="F3116" t="s">
        <v>3614</v>
      </c>
      <c r="G3116" t="s">
        <v>4260</v>
      </c>
      <c r="H3116" t="s">
        <v>4810</v>
      </c>
      <c r="I3116" t="s">
        <v>4812</v>
      </c>
      <c r="J3116">
        <v>2022</v>
      </c>
      <c r="K3116" t="s">
        <v>4062</v>
      </c>
      <c r="L3116">
        <v>67.909638999999999</v>
      </c>
      <c r="M3116">
        <v>4139800000</v>
      </c>
      <c r="N3116">
        <v>1659600000</v>
      </c>
      <c r="O3116">
        <v>525000000</v>
      </c>
      <c r="P3116">
        <v>447300000</v>
      </c>
      <c r="Q3116">
        <v>574400000</v>
      </c>
      <c r="T3116">
        <v>33700000</v>
      </c>
      <c r="U3116">
        <v>318000000</v>
      </c>
      <c r="W3116">
        <v>699100000</v>
      </c>
      <c r="X3116">
        <v>402600000</v>
      </c>
      <c r="AB3116">
        <v>360500000</v>
      </c>
      <c r="AD3116">
        <v>1305500000</v>
      </c>
      <c r="AE3116">
        <v>148000000</v>
      </c>
      <c r="AF3116">
        <v>144071428</v>
      </c>
      <c r="AG3116">
        <v>832000000</v>
      </c>
      <c r="AJ3116">
        <v>444400000</v>
      </c>
      <c r="AK3116">
        <v>16200000</v>
      </c>
      <c r="AM3116">
        <v>71800000</v>
      </c>
      <c r="AN3116">
        <v>200900000</v>
      </c>
      <c r="AQ3116">
        <v>418100000</v>
      </c>
      <c r="AS3116">
        <v>192100000</v>
      </c>
      <c r="AU3116">
        <v>-310500000</v>
      </c>
      <c r="AV3116">
        <v>-363400000</v>
      </c>
      <c r="AX3116">
        <v>139300000</v>
      </c>
      <c r="AY3116">
        <v>1.38</v>
      </c>
      <c r="AZ3116">
        <v>543950000</v>
      </c>
      <c r="BP3116">
        <v>0.75096552710627995</v>
      </c>
      <c r="BQ3116">
        <v>1.5522815047918801</v>
      </c>
      <c r="BR3116">
        <v>49.209883333333302</v>
      </c>
      <c r="BS3116">
        <v>0.55728155339805796</v>
      </c>
      <c r="BU3116">
        <v>2.5995922834951498E-7</v>
      </c>
    </row>
    <row r="3117" spans="3:73" x14ac:dyDescent="0.3">
      <c r="C3117">
        <v>1679273</v>
      </c>
      <c r="D3117" t="s">
        <v>4539</v>
      </c>
      <c r="E3117" t="s">
        <v>673</v>
      </c>
      <c r="F3117" t="s">
        <v>3614</v>
      </c>
      <c r="G3117" t="s">
        <v>4260</v>
      </c>
      <c r="H3117" t="s">
        <v>4810</v>
      </c>
      <c r="I3117" t="s">
        <v>4812</v>
      </c>
      <c r="J3117">
        <v>2021</v>
      </c>
      <c r="K3117" t="s">
        <v>4062</v>
      </c>
      <c r="L3117">
        <v>62.558692000000001</v>
      </c>
      <c r="M3117">
        <v>4209400000</v>
      </c>
      <c r="N3117">
        <v>1781700000</v>
      </c>
      <c r="O3117">
        <v>783500000</v>
      </c>
      <c r="P3117">
        <v>366900000</v>
      </c>
      <c r="Q3117">
        <v>513500000</v>
      </c>
      <c r="T3117">
        <v>36900000</v>
      </c>
      <c r="U3117">
        <v>334500000</v>
      </c>
      <c r="W3117">
        <v>618200000</v>
      </c>
      <c r="X3117">
        <v>359300000</v>
      </c>
      <c r="AB3117">
        <v>480600000</v>
      </c>
      <c r="AD3117">
        <v>1244600000</v>
      </c>
      <c r="AE3117">
        <v>147600000</v>
      </c>
      <c r="AF3117">
        <v>146191864</v>
      </c>
      <c r="AG3117">
        <v>832000000</v>
      </c>
      <c r="AJ3117">
        <v>474800000</v>
      </c>
      <c r="AK3117">
        <v>12900000</v>
      </c>
      <c r="AM3117">
        <v>90500000</v>
      </c>
      <c r="AN3117">
        <v>317800000</v>
      </c>
      <c r="AQ3117">
        <v>553200000</v>
      </c>
      <c r="AS3117">
        <v>188800000</v>
      </c>
      <c r="AU3117">
        <v>-162500000</v>
      </c>
      <c r="AV3117">
        <v>-974000000</v>
      </c>
      <c r="AX3117">
        <v>136200000</v>
      </c>
      <c r="AY3117">
        <v>2.17</v>
      </c>
      <c r="AZ3117">
        <v>500100000</v>
      </c>
      <c r="BP3117">
        <v>1.2673891944354601</v>
      </c>
      <c r="BQ3117">
        <v>2.05143966353931</v>
      </c>
      <c r="BR3117">
        <v>28.828890322580602</v>
      </c>
      <c r="BS3117">
        <v>0.66125676238035802</v>
      </c>
      <c r="BU3117">
        <v>2.8246433965875999E-7</v>
      </c>
    </row>
    <row r="3118" spans="3:73" x14ac:dyDescent="0.3">
      <c r="C3118">
        <v>1679273</v>
      </c>
      <c r="D3118" t="s">
        <v>4539</v>
      </c>
      <c r="E3118" t="s">
        <v>673</v>
      </c>
      <c r="F3118" t="s">
        <v>3614</v>
      </c>
      <c r="G3118" t="s">
        <v>4260</v>
      </c>
      <c r="H3118" t="s">
        <v>4810</v>
      </c>
      <c r="I3118" t="s">
        <v>4812</v>
      </c>
      <c r="J3118">
        <v>2020</v>
      </c>
      <c r="K3118" t="s">
        <v>4062</v>
      </c>
      <c r="L3118">
        <v>61.374324999999999</v>
      </c>
      <c r="M3118">
        <v>4662300000</v>
      </c>
      <c r="N3118">
        <v>2302600000</v>
      </c>
      <c r="O3118">
        <v>1364000000</v>
      </c>
      <c r="P3118">
        <v>342100000</v>
      </c>
      <c r="Q3118">
        <v>486700000</v>
      </c>
      <c r="T3118">
        <v>38300000</v>
      </c>
      <c r="U3118">
        <v>303800000</v>
      </c>
      <c r="W3118">
        <v>1024900000</v>
      </c>
      <c r="X3118">
        <v>244400000</v>
      </c>
      <c r="AB3118">
        <v>240000000</v>
      </c>
      <c r="AD3118">
        <v>1064600000</v>
      </c>
      <c r="AE3118">
        <v>147000000</v>
      </c>
      <c r="AF3118">
        <v>146038893</v>
      </c>
      <c r="AG3118">
        <v>111100000</v>
      </c>
      <c r="AJ3118">
        <v>556900000</v>
      </c>
      <c r="AK3118">
        <v>15400000</v>
      </c>
      <c r="AM3118">
        <v>-2800000</v>
      </c>
      <c r="AN3118">
        <v>-1600000</v>
      </c>
      <c r="AQ3118">
        <v>574000000</v>
      </c>
      <c r="AS3118">
        <v>184000000</v>
      </c>
      <c r="AU3118">
        <v>-346000000</v>
      </c>
      <c r="AV3118">
        <v>1125000000</v>
      </c>
      <c r="AX3118">
        <v>125600000</v>
      </c>
      <c r="AY3118">
        <v>-0.01</v>
      </c>
      <c r="AZ3118">
        <v>492500000</v>
      </c>
      <c r="BP3118">
        <v>1.3308615474680501</v>
      </c>
      <c r="BQ3118">
        <v>1.77178261293785</v>
      </c>
      <c r="BR3118">
        <v>-6137.4324999999999</v>
      </c>
      <c r="BS3118">
        <v>-6.6666666666666697E-3</v>
      </c>
      <c r="BU3118">
        <v>-2.5572635416666701E-9</v>
      </c>
    </row>
    <row r="3119" spans="3:73" x14ac:dyDescent="0.3">
      <c r="C3119">
        <v>1679273</v>
      </c>
      <c r="D3119" t="s">
        <v>4539</v>
      </c>
      <c r="E3119" t="s">
        <v>673</v>
      </c>
      <c r="F3119" t="s">
        <v>3614</v>
      </c>
      <c r="G3119" t="s">
        <v>4260</v>
      </c>
      <c r="H3119" t="s">
        <v>4810</v>
      </c>
      <c r="I3119" t="s">
        <v>4812</v>
      </c>
      <c r="J3119">
        <v>2019</v>
      </c>
      <c r="K3119" t="s">
        <v>4062</v>
      </c>
      <c r="L3119">
        <v>63.069246</v>
      </c>
      <c r="M3119">
        <v>3048100000</v>
      </c>
      <c r="N3119">
        <v>961500000</v>
      </c>
      <c r="O3119">
        <v>12200000</v>
      </c>
      <c r="P3119">
        <v>340100000</v>
      </c>
      <c r="Q3119">
        <v>498300000</v>
      </c>
      <c r="S3119">
        <v>1597800000</v>
      </c>
      <c r="T3119">
        <v>37600000</v>
      </c>
      <c r="U3119">
        <v>205900000</v>
      </c>
      <c r="W3119">
        <v>552800000</v>
      </c>
      <c r="X3119">
        <v>289200000</v>
      </c>
      <c r="AB3119">
        <v>-4600000</v>
      </c>
      <c r="AD3119">
        <v>803600000</v>
      </c>
      <c r="AE3119">
        <v>146700000</v>
      </c>
      <c r="AF3119">
        <v>146069033</v>
      </c>
      <c r="AG3119">
        <v>250500000</v>
      </c>
      <c r="AJ3119">
        <v>668400000</v>
      </c>
      <c r="AK3119">
        <v>15400000</v>
      </c>
      <c r="AM3119">
        <v>25700000</v>
      </c>
      <c r="AN3119">
        <v>110400000</v>
      </c>
      <c r="AQ3119">
        <v>680900000</v>
      </c>
      <c r="AS3119">
        <v>162400000</v>
      </c>
      <c r="AU3119">
        <v>-423000000</v>
      </c>
      <c r="AV3119">
        <v>-299600000</v>
      </c>
      <c r="AX3119">
        <v>114600000</v>
      </c>
      <c r="AY3119">
        <v>0.76</v>
      </c>
      <c r="AZ3119">
        <v>524000000</v>
      </c>
      <c r="BP3119">
        <v>2.2069464544138901E-2</v>
      </c>
      <c r="BQ3119">
        <v>0.83791606367583205</v>
      </c>
      <c r="BR3119">
        <v>82.985849999999999</v>
      </c>
      <c r="BS3119">
        <v>-24</v>
      </c>
      <c r="BU3119">
        <v>-1.0420136295652201E-5</v>
      </c>
    </row>
    <row r="3120" spans="3:73" x14ac:dyDescent="0.3">
      <c r="C3120">
        <v>1679273</v>
      </c>
      <c r="D3120" t="s">
        <v>4539</v>
      </c>
      <c r="E3120" t="s">
        <v>673</v>
      </c>
      <c r="F3120" t="s">
        <v>3614</v>
      </c>
      <c r="G3120" t="s">
        <v>4260</v>
      </c>
      <c r="H3120" t="s">
        <v>4810</v>
      </c>
      <c r="I3120" t="s">
        <v>4812</v>
      </c>
      <c r="J3120">
        <v>2018</v>
      </c>
      <c r="K3120" t="s">
        <v>4062</v>
      </c>
      <c r="L3120">
        <v>60.786172000000001</v>
      </c>
      <c r="M3120">
        <v>2752600000</v>
      </c>
      <c r="N3120">
        <v>930400000</v>
      </c>
      <c r="O3120">
        <v>55600000</v>
      </c>
      <c r="P3120">
        <v>225900000</v>
      </c>
      <c r="Q3120">
        <v>549700000</v>
      </c>
      <c r="S3120">
        <v>1420800000</v>
      </c>
      <c r="T3120">
        <v>35400000</v>
      </c>
      <c r="U3120">
        <v>135100000</v>
      </c>
      <c r="W3120">
        <v>518700000</v>
      </c>
      <c r="X3120">
        <v>254400000</v>
      </c>
      <c r="AB3120">
        <v>-334800000</v>
      </c>
      <c r="AD3120">
        <v>426400000</v>
      </c>
      <c r="AE3120">
        <v>146400000</v>
      </c>
      <c r="AF3120">
        <v>146395866</v>
      </c>
      <c r="AG3120">
        <v>232700000</v>
      </c>
      <c r="AJ3120">
        <v>580100000</v>
      </c>
      <c r="AK3120">
        <v>13500000</v>
      </c>
      <c r="AM3120">
        <v>28100000</v>
      </c>
      <c r="AN3120">
        <v>100000000</v>
      </c>
      <c r="AQ3120">
        <v>481200000</v>
      </c>
      <c r="AS3120">
        <v>143300000</v>
      </c>
      <c r="AU3120">
        <v>-306800000</v>
      </c>
      <c r="AV3120">
        <v>-178900000</v>
      </c>
      <c r="AW3120">
        <v>110200000</v>
      </c>
      <c r="AX3120">
        <v>110800000</v>
      </c>
      <c r="AY3120">
        <v>0.68</v>
      </c>
      <c r="AZ3120">
        <v>537350000</v>
      </c>
      <c r="BP3120">
        <v>0.107191054559476</v>
      </c>
      <c r="BQ3120">
        <v>0.73395026026605004</v>
      </c>
      <c r="BR3120">
        <v>89.391429411764705</v>
      </c>
      <c r="BS3120">
        <v>-0.29868578255674999</v>
      </c>
      <c r="BT3120">
        <v>1812912.3182818601</v>
      </c>
      <c r="BU3120">
        <v>-1.23460564396655E-7</v>
      </c>
    </row>
    <row r="3121" spans="3:73" x14ac:dyDescent="0.3">
      <c r="C3121">
        <v>1679273</v>
      </c>
      <c r="D3121" t="s">
        <v>4539</v>
      </c>
      <c r="E3121" t="s">
        <v>673</v>
      </c>
      <c r="F3121" t="s">
        <v>3614</v>
      </c>
      <c r="G3121" t="s">
        <v>4260</v>
      </c>
      <c r="H3121" t="s">
        <v>4810</v>
      </c>
      <c r="I3121" t="s">
        <v>4812</v>
      </c>
      <c r="J3121">
        <v>2017</v>
      </c>
      <c r="K3121" t="s">
        <v>4062</v>
      </c>
      <c r="L3121">
        <v>38.809243000000002</v>
      </c>
      <c r="M3121">
        <v>2485600000</v>
      </c>
      <c r="N3121">
        <v>858200000</v>
      </c>
      <c r="O3121">
        <v>57100000</v>
      </c>
      <c r="P3121">
        <v>185200000</v>
      </c>
      <c r="Q3121">
        <v>525000000</v>
      </c>
      <c r="S3121">
        <v>1271200000</v>
      </c>
      <c r="T3121">
        <v>37200000</v>
      </c>
      <c r="U3121">
        <v>133000000</v>
      </c>
      <c r="W3121">
        <v>555400000</v>
      </c>
      <c r="X3121">
        <v>295000000</v>
      </c>
      <c r="AB3121">
        <v>-647200000</v>
      </c>
      <c r="AD3121">
        <v>121000000</v>
      </c>
      <c r="AE3121">
        <v>146100000</v>
      </c>
      <c r="AF3121">
        <v>146080901</v>
      </c>
      <c r="AG3121">
        <v>200000000</v>
      </c>
      <c r="AI3121">
        <v>2381500000</v>
      </c>
      <c r="AJ3121">
        <v>518300000</v>
      </c>
      <c r="AK3121">
        <v>10600000</v>
      </c>
      <c r="AM3121">
        <v>41200000</v>
      </c>
      <c r="AN3121">
        <v>75900000</v>
      </c>
      <c r="AQ3121">
        <v>446900000</v>
      </c>
      <c r="AS3121">
        <v>109100000</v>
      </c>
      <c r="AU3121">
        <v>-285300000</v>
      </c>
      <c r="AV3121">
        <v>-142000000</v>
      </c>
      <c r="AW3121">
        <v>27400000</v>
      </c>
      <c r="AX3121">
        <v>54800000</v>
      </c>
      <c r="AY3121">
        <v>0.52</v>
      </c>
      <c r="BP3121">
        <v>0.102808786460209</v>
      </c>
      <c r="BQ3121">
        <v>0.59992797983435397</v>
      </c>
      <c r="BR3121">
        <v>74.633159615384599</v>
      </c>
      <c r="BS3121">
        <v>-0.117274412855377</v>
      </c>
      <c r="BT3121">
        <v>706017.37838586501</v>
      </c>
      <c r="BU3121">
        <v>-3.1181715636588398E-8</v>
      </c>
    </row>
    <row r="3122" spans="3:73" x14ac:dyDescent="0.3">
      <c r="C3122">
        <v>814586</v>
      </c>
      <c r="D3122" t="s">
        <v>4374</v>
      </c>
      <c r="E3122" t="s">
        <v>1942</v>
      </c>
      <c r="F3122" t="s">
        <v>3614</v>
      </c>
      <c r="G3122" t="s">
        <v>4196</v>
      </c>
      <c r="H3122" t="s">
        <v>4582</v>
      </c>
      <c r="I3122" t="s">
        <v>4583</v>
      </c>
      <c r="J3122">
        <v>2026</v>
      </c>
      <c r="K3122" t="s">
        <v>4062</v>
      </c>
      <c r="L3122">
        <v>21.565912000000001</v>
      </c>
    </row>
    <row r="3123" spans="3:73" x14ac:dyDescent="0.3">
      <c r="C3123">
        <v>814586</v>
      </c>
      <c r="D3123" t="s">
        <v>4374</v>
      </c>
      <c r="E3123" t="s">
        <v>1942</v>
      </c>
      <c r="F3123" t="s">
        <v>3614</v>
      </c>
      <c r="G3123" t="s">
        <v>4196</v>
      </c>
      <c r="H3123" t="s">
        <v>4582</v>
      </c>
      <c r="I3123" t="s">
        <v>4583</v>
      </c>
      <c r="J3123">
        <v>2025</v>
      </c>
      <c r="K3123" t="s">
        <v>4062</v>
      </c>
      <c r="L3123">
        <v>25.306761999999999</v>
      </c>
      <c r="M3123">
        <v>105610000</v>
      </c>
      <c r="N3123">
        <v>37056000</v>
      </c>
      <c r="O3123">
        <v>5571000</v>
      </c>
      <c r="P3123">
        <v>16643000</v>
      </c>
      <c r="Q3123">
        <v>11890000</v>
      </c>
      <c r="S3123">
        <v>48282000</v>
      </c>
      <c r="T3123">
        <v>5818000</v>
      </c>
      <c r="U3123">
        <v>11704000</v>
      </c>
      <c r="V3123">
        <v>19791000</v>
      </c>
      <c r="W3123">
        <v>16639000</v>
      </c>
      <c r="X3123">
        <v>11008000</v>
      </c>
      <c r="AB3123">
        <v>85819000</v>
      </c>
      <c r="AC3123">
        <v>13214000</v>
      </c>
      <c r="AD3123">
        <v>88681000</v>
      </c>
      <c r="AE3123">
        <v>6509000</v>
      </c>
      <c r="AF3123">
        <v>15232000</v>
      </c>
      <c r="AG3123">
        <v>58206000</v>
      </c>
      <c r="AJ3123">
        <v>16172000</v>
      </c>
      <c r="AL3123">
        <v>42034000</v>
      </c>
      <c r="AM3123">
        <v>5827000</v>
      </c>
      <c r="AN3123">
        <v>13859000</v>
      </c>
      <c r="AQ3123">
        <v>10948000</v>
      </c>
      <c r="AS3123">
        <v>3980000</v>
      </c>
      <c r="AT3123">
        <v>2870000</v>
      </c>
      <c r="AU3123">
        <v>-22040000</v>
      </c>
      <c r="AV3123">
        <v>-65000</v>
      </c>
      <c r="AY3123">
        <v>0.91</v>
      </c>
      <c r="AZ3123">
        <v>10284000</v>
      </c>
      <c r="BL3123">
        <v>3.8146341463414601</v>
      </c>
      <c r="BN3123">
        <v>0.187397026796705</v>
      </c>
      <c r="BP3123">
        <v>0.33481579421840302</v>
      </c>
      <c r="BQ3123">
        <v>1.51247070136426</v>
      </c>
      <c r="BR3123">
        <v>27.8096285714286</v>
      </c>
      <c r="BS3123">
        <v>0.16149104510656101</v>
      </c>
      <c r="BU3123">
        <v>2.68345627658211E-7</v>
      </c>
    </row>
    <row r="3124" spans="3:73" x14ac:dyDescent="0.3">
      <c r="C3124">
        <v>814586</v>
      </c>
      <c r="D3124" t="s">
        <v>4374</v>
      </c>
      <c r="E3124" t="s">
        <v>1942</v>
      </c>
      <c r="F3124" t="s">
        <v>3614</v>
      </c>
      <c r="G3124" t="s">
        <v>4196</v>
      </c>
      <c r="H3124" t="s">
        <v>4582</v>
      </c>
      <c r="I3124" t="s">
        <v>4583</v>
      </c>
      <c r="J3124">
        <v>2024</v>
      </c>
      <c r="K3124" t="s">
        <v>4062</v>
      </c>
      <c r="L3124">
        <v>18.829404</v>
      </c>
      <c r="M3124">
        <v>90547000</v>
      </c>
      <c r="N3124">
        <v>43605000</v>
      </c>
      <c r="O3124">
        <v>16728000</v>
      </c>
      <c r="P3124">
        <v>15424000</v>
      </c>
      <c r="Q3124">
        <v>8678000</v>
      </c>
      <c r="S3124">
        <v>26862000</v>
      </c>
      <c r="T3124">
        <v>6358000</v>
      </c>
      <c r="U3124">
        <v>11704000</v>
      </c>
      <c r="V3124">
        <v>18636000</v>
      </c>
      <c r="W3124">
        <v>15504000</v>
      </c>
      <c r="X3124">
        <v>10401000</v>
      </c>
      <c r="AB3124">
        <v>71911000</v>
      </c>
      <c r="AC3124">
        <v>14052000</v>
      </c>
      <c r="AD3124">
        <v>74822000</v>
      </c>
      <c r="AE3124">
        <v>6509000</v>
      </c>
      <c r="AF3124">
        <v>15100000</v>
      </c>
      <c r="AG3124">
        <v>48574000</v>
      </c>
      <c r="AJ3124">
        <v>13852000</v>
      </c>
      <c r="AL3124">
        <v>34722000</v>
      </c>
      <c r="AM3124">
        <v>4944000</v>
      </c>
      <c r="AN3124">
        <v>9025000</v>
      </c>
      <c r="AQ3124">
        <v>12962000</v>
      </c>
      <c r="AS3124">
        <v>3386000</v>
      </c>
      <c r="AU3124">
        <v>-6682000</v>
      </c>
      <c r="AV3124">
        <v>-2750000</v>
      </c>
      <c r="AY3124">
        <v>0.61</v>
      </c>
      <c r="AZ3124">
        <v>8891000</v>
      </c>
      <c r="BN3124">
        <v>0.20581576418876399</v>
      </c>
      <c r="BP3124">
        <v>1.07894736842105</v>
      </c>
      <c r="BQ3124">
        <v>2.25277347781218</v>
      </c>
      <c r="BR3124">
        <v>30.867875409836099</v>
      </c>
      <c r="BS3124">
        <v>0.12550235708028001</v>
      </c>
      <c r="BU3124">
        <v>1.5972433202152699E-7</v>
      </c>
    </row>
    <row r="3125" spans="3:73" x14ac:dyDescent="0.3">
      <c r="C3125">
        <v>814586</v>
      </c>
      <c r="D3125" t="s">
        <v>4374</v>
      </c>
      <c r="E3125" t="s">
        <v>1942</v>
      </c>
      <c r="F3125" t="s">
        <v>3614</v>
      </c>
      <c r="G3125" t="s">
        <v>4196</v>
      </c>
      <c r="H3125" t="s">
        <v>4582</v>
      </c>
      <c r="I3125" t="s">
        <v>4583</v>
      </c>
      <c r="J3125">
        <v>2023</v>
      </c>
      <c r="K3125" t="s">
        <v>4062</v>
      </c>
      <c r="L3125">
        <v>10.775378</v>
      </c>
      <c r="M3125">
        <v>81654000</v>
      </c>
      <c r="N3125">
        <v>38196000</v>
      </c>
      <c r="O3125">
        <v>13198000</v>
      </c>
      <c r="P3125">
        <v>13875000</v>
      </c>
      <c r="Q3125">
        <v>9104000</v>
      </c>
      <c r="S3125">
        <v>22764000</v>
      </c>
      <c r="T3125">
        <v>6898000</v>
      </c>
      <c r="U3125">
        <v>11704000</v>
      </c>
      <c r="V3125">
        <v>21218000</v>
      </c>
      <c r="W3125">
        <v>16616000</v>
      </c>
      <c r="X3125">
        <v>9976000</v>
      </c>
      <c r="AA3125">
        <v>2750000</v>
      </c>
      <c r="AB3125">
        <v>60436000</v>
      </c>
      <c r="AC3125">
        <v>16695000</v>
      </c>
      <c r="AD3125">
        <v>65797000</v>
      </c>
      <c r="AE3125">
        <v>6509000</v>
      </c>
      <c r="AF3125">
        <v>14691000</v>
      </c>
      <c r="AG3125">
        <v>42441000</v>
      </c>
      <c r="AJ3125">
        <v>16995000</v>
      </c>
      <c r="AL3125">
        <v>25446000</v>
      </c>
      <c r="AM3125">
        <v>5282000</v>
      </c>
      <c r="AN3125">
        <v>11367000</v>
      </c>
      <c r="AO3125">
        <v>384000</v>
      </c>
      <c r="AQ3125">
        <v>16941000</v>
      </c>
      <c r="AS3125">
        <v>3162000</v>
      </c>
      <c r="AU3125">
        <v>-4410000</v>
      </c>
      <c r="AV3125">
        <v>-3777000</v>
      </c>
      <c r="AY3125">
        <v>0.77</v>
      </c>
      <c r="AZ3125">
        <v>9367500</v>
      </c>
      <c r="BB3125">
        <v>17033000</v>
      </c>
      <c r="BC3125">
        <v>17033000</v>
      </c>
      <c r="BN3125">
        <v>0.259852548558552</v>
      </c>
      <c r="BO3125">
        <v>44.3567708333333</v>
      </c>
      <c r="BP3125">
        <v>0.79429465575349101</v>
      </c>
      <c r="BQ3125">
        <v>1.7508425613866201</v>
      </c>
      <c r="BR3125">
        <v>13.993997402597399</v>
      </c>
      <c r="BS3125">
        <v>0.18808326163214001</v>
      </c>
      <c r="BU3125">
        <v>1.3728640313720299E-7</v>
      </c>
    </row>
    <row r="3126" spans="3:73" x14ac:dyDescent="0.3">
      <c r="C3126">
        <v>814586</v>
      </c>
      <c r="D3126" t="s">
        <v>4374</v>
      </c>
      <c r="E3126" t="s">
        <v>1942</v>
      </c>
      <c r="F3126" t="s">
        <v>3614</v>
      </c>
      <c r="G3126" t="s">
        <v>4196</v>
      </c>
      <c r="H3126" t="s">
        <v>4582</v>
      </c>
      <c r="I3126" t="s">
        <v>4583</v>
      </c>
      <c r="J3126">
        <v>2022</v>
      </c>
      <c r="K3126" t="s">
        <v>4062</v>
      </c>
      <c r="L3126">
        <v>6.2987089999999997</v>
      </c>
      <c r="M3126">
        <v>68999000</v>
      </c>
      <c r="N3126">
        <v>26978000</v>
      </c>
      <c r="O3126">
        <v>4444000</v>
      </c>
      <c r="P3126">
        <v>11414000</v>
      </c>
      <c r="Q3126">
        <v>9631000</v>
      </c>
      <c r="S3126">
        <v>20905000</v>
      </c>
      <c r="T3126">
        <v>7438000</v>
      </c>
      <c r="U3126">
        <v>11704000</v>
      </c>
      <c r="V3126">
        <v>21429000</v>
      </c>
      <c r="W3126">
        <v>13042000</v>
      </c>
      <c r="X3126">
        <v>7979000</v>
      </c>
      <c r="AA3126">
        <v>3750000</v>
      </c>
      <c r="AB3126">
        <v>47570000</v>
      </c>
      <c r="AD3126">
        <v>54430000</v>
      </c>
      <c r="AE3126">
        <v>6509000</v>
      </c>
      <c r="AF3126">
        <v>14645000</v>
      </c>
      <c r="AG3126">
        <v>26786000</v>
      </c>
      <c r="AJ3126">
        <v>2349000</v>
      </c>
      <c r="AL3126">
        <v>24437000</v>
      </c>
      <c r="AM3126">
        <v>917000</v>
      </c>
      <c r="AN3126">
        <v>924000</v>
      </c>
      <c r="AO3126">
        <v>267000</v>
      </c>
      <c r="AQ3126">
        <v>3987000</v>
      </c>
      <c r="AS3126">
        <v>2972000</v>
      </c>
      <c r="AU3126">
        <v>-4029000</v>
      </c>
      <c r="AV3126">
        <v>-4747000</v>
      </c>
      <c r="AY3126">
        <v>0.06</v>
      </c>
      <c r="AZ3126">
        <v>8958000</v>
      </c>
      <c r="BB3126">
        <v>2108000</v>
      </c>
      <c r="BC3126">
        <v>2108000</v>
      </c>
      <c r="BN3126">
        <v>0.31056971840171599</v>
      </c>
      <c r="BO3126">
        <v>7.8951310861423201</v>
      </c>
      <c r="BP3126">
        <v>0.34074528446557301</v>
      </c>
      <c r="BQ3126">
        <v>1.3300874099064599</v>
      </c>
      <c r="BR3126">
        <v>104.978483333333</v>
      </c>
      <c r="BS3126">
        <v>1.9424006726928698E-2</v>
      </c>
      <c r="BU3126">
        <v>7.9445562329199092E-9</v>
      </c>
    </row>
    <row r="3127" spans="3:73" x14ac:dyDescent="0.3">
      <c r="C3127">
        <v>814586</v>
      </c>
      <c r="D3127" t="s">
        <v>4374</v>
      </c>
      <c r="E3127" t="s">
        <v>1942</v>
      </c>
      <c r="F3127" t="s">
        <v>3614</v>
      </c>
      <c r="G3127" t="s">
        <v>4196</v>
      </c>
      <c r="H3127" t="s">
        <v>4582</v>
      </c>
      <c r="I3127" t="s">
        <v>4583</v>
      </c>
      <c r="J3127">
        <v>2021</v>
      </c>
      <c r="K3127" t="s">
        <v>4062</v>
      </c>
      <c r="L3127">
        <v>5.8457169999999996</v>
      </c>
      <c r="M3127">
        <v>70874000</v>
      </c>
      <c r="N3127">
        <v>29046000</v>
      </c>
      <c r="O3127">
        <v>9233000</v>
      </c>
      <c r="P3127">
        <v>9930000</v>
      </c>
      <c r="Q3127">
        <v>8285000</v>
      </c>
      <c r="S3127">
        <v>20130000</v>
      </c>
      <c r="V3127">
        <v>21743000</v>
      </c>
      <c r="W3127">
        <v>12063000</v>
      </c>
      <c r="X3127">
        <v>6614000</v>
      </c>
      <c r="AA3127">
        <v>4500000</v>
      </c>
      <c r="AB3127">
        <v>49131000</v>
      </c>
      <c r="AC3127">
        <v>13436000</v>
      </c>
      <c r="AD3127">
        <v>53506000</v>
      </c>
      <c r="AE3127">
        <v>6509000</v>
      </c>
      <c r="AF3127">
        <v>15435000</v>
      </c>
      <c r="AG3127">
        <v>28710000</v>
      </c>
      <c r="AJ3127">
        <v>5880000</v>
      </c>
      <c r="AL3127">
        <v>22830000</v>
      </c>
      <c r="AM3127">
        <v>2305000</v>
      </c>
      <c r="AN3127">
        <v>3311000</v>
      </c>
      <c r="AO3127">
        <v>116000</v>
      </c>
      <c r="AQ3127">
        <v>5564000</v>
      </c>
      <c r="AS3127">
        <v>2873000</v>
      </c>
      <c r="AU3127">
        <v>-7142000</v>
      </c>
      <c r="AV3127">
        <v>2885000</v>
      </c>
      <c r="AY3127">
        <v>0.21</v>
      </c>
      <c r="AZ3127">
        <v>7607500</v>
      </c>
      <c r="BB3127">
        <v>5732000</v>
      </c>
      <c r="BC3127">
        <v>5732000</v>
      </c>
      <c r="BN3127">
        <v>0.30678386996641899</v>
      </c>
      <c r="BO3127">
        <v>49.413793103448299</v>
      </c>
      <c r="BP3127">
        <v>0.76539832545801201</v>
      </c>
      <c r="BQ3127">
        <v>1.72104783221421</v>
      </c>
      <c r="BR3127">
        <v>27.8367476190476</v>
      </c>
      <c r="BS3127">
        <v>6.7391260100547495E-2</v>
      </c>
      <c r="BU3127">
        <v>2.4986272821640101E-8</v>
      </c>
    </row>
    <row r="3128" spans="3:73" x14ac:dyDescent="0.3">
      <c r="C3128">
        <v>814586</v>
      </c>
      <c r="D3128" t="s">
        <v>4374</v>
      </c>
      <c r="E3128" t="s">
        <v>1942</v>
      </c>
      <c r="F3128" t="s">
        <v>3614</v>
      </c>
      <c r="G3128" t="s">
        <v>4196</v>
      </c>
      <c r="H3128" t="s">
        <v>4582</v>
      </c>
      <c r="I3128" t="s">
        <v>4583</v>
      </c>
      <c r="J3128">
        <v>2020</v>
      </c>
      <c r="K3128" t="s">
        <v>4062</v>
      </c>
      <c r="L3128">
        <v>4.7158559999999996</v>
      </c>
      <c r="M3128">
        <v>60069000</v>
      </c>
      <c r="N3128">
        <v>24052000</v>
      </c>
      <c r="O3128">
        <v>7926000</v>
      </c>
      <c r="P3128">
        <v>8002000</v>
      </c>
      <c r="Q3128">
        <v>6930000</v>
      </c>
      <c r="S3128">
        <v>21048000</v>
      </c>
      <c r="U3128">
        <v>9124000</v>
      </c>
      <c r="V3128">
        <v>13215000</v>
      </c>
      <c r="W3128">
        <v>8441000</v>
      </c>
      <c r="X3128">
        <v>5592000</v>
      </c>
      <c r="AB3128">
        <v>46854000</v>
      </c>
      <c r="AC3128">
        <v>12450000</v>
      </c>
      <c r="AD3128">
        <v>50195000</v>
      </c>
      <c r="AE3128">
        <v>6509000</v>
      </c>
      <c r="AF3128">
        <v>15604000</v>
      </c>
      <c r="AG3128">
        <v>26933000</v>
      </c>
      <c r="AI3128">
        <v>75093000</v>
      </c>
      <c r="AJ3128">
        <v>4923000</v>
      </c>
      <c r="AL3128">
        <v>22010000</v>
      </c>
      <c r="AM3128">
        <v>1596000</v>
      </c>
      <c r="AN3128">
        <v>3232000</v>
      </c>
      <c r="AO3128">
        <v>118000</v>
      </c>
      <c r="AQ3128">
        <v>6385000</v>
      </c>
      <c r="AS3128">
        <v>3239000</v>
      </c>
      <c r="AU3128">
        <v>-1890000</v>
      </c>
      <c r="AV3128">
        <v>-405000</v>
      </c>
      <c r="AY3128">
        <v>0.21</v>
      </c>
      <c r="AZ3128">
        <v>6661000</v>
      </c>
      <c r="BB3128">
        <v>4946000</v>
      </c>
      <c r="BC3128">
        <v>4946000</v>
      </c>
      <c r="BH3128">
        <v>11.2735325026272</v>
      </c>
      <c r="BN3128">
        <v>0.21999700344603701</v>
      </c>
      <c r="BO3128">
        <v>41.915254237288103</v>
      </c>
      <c r="BP3128">
        <v>0.93898827153180897</v>
      </c>
      <c r="BQ3128">
        <v>2.0284326501599299</v>
      </c>
      <c r="BR3128">
        <v>22.456457142857101</v>
      </c>
      <c r="BS3128">
        <v>6.8980236479275994E-2</v>
      </c>
      <c r="BU3128">
        <v>2.11365040338071E-8</v>
      </c>
    </row>
    <row r="3129" spans="3:73" x14ac:dyDescent="0.3">
      <c r="C3129">
        <v>814586</v>
      </c>
      <c r="D3129" t="s">
        <v>4374</v>
      </c>
      <c r="E3129" t="s">
        <v>1942</v>
      </c>
      <c r="F3129" t="s">
        <v>3614</v>
      </c>
      <c r="G3129" t="s">
        <v>4196</v>
      </c>
      <c r="H3129" t="s">
        <v>4582</v>
      </c>
      <c r="I3129" t="s">
        <v>4583</v>
      </c>
      <c r="J3129">
        <v>2019</v>
      </c>
      <c r="K3129" t="s">
        <v>4062</v>
      </c>
      <c r="L3129">
        <v>2.9478960000000001</v>
      </c>
      <c r="M3129">
        <v>56987000</v>
      </c>
      <c r="N3129">
        <v>19199000</v>
      </c>
      <c r="O3129">
        <v>3836000</v>
      </c>
      <c r="P3129">
        <v>6692000</v>
      </c>
      <c r="Q3129">
        <v>6392000</v>
      </c>
      <c r="S3129">
        <v>22274000</v>
      </c>
      <c r="U3129">
        <v>9124000</v>
      </c>
      <c r="V3129">
        <v>13736000</v>
      </c>
      <c r="W3129">
        <v>9523000</v>
      </c>
      <c r="X3129">
        <v>5282000</v>
      </c>
      <c r="AB3129">
        <v>43251000</v>
      </c>
      <c r="AC3129">
        <v>12601000</v>
      </c>
      <c r="AD3129">
        <v>46963000</v>
      </c>
      <c r="AE3129">
        <v>6509000</v>
      </c>
      <c r="AF3129">
        <v>15710000</v>
      </c>
      <c r="AG3129">
        <v>22149000</v>
      </c>
      <c r="AI3129">
        <v>71513000</v>
      </c>
      <c r="AJ3129">
        <v>-1933000</v>
      </c>
      <c r="AL3129">
        <v>24082000</v>
      </c>
      <c r="AM3129">
        <v>782000</v>
      </c>
      <c r="AN3129">
        <v>453000</v>
      </c>
      <c r="AO3129">
        <v>249000</v>
      </c>
      <c r="AQ3129">
        <v>3811000</v>
      </c>
      <c r="AS3129">
        <v>3338000</v>
      </c>
      <c r="AU3129">
        <v>838000</v>
      </c>
      <c r="AV3129">
        <v>-3811000</v>
      </c>
      <c r="AY3129">
        <v>0.03</v>
      </c>
      <c r="AZ3129">
        <v>6104500</v>
      </c>
      <c r="BB3129">
        <v>1484000</v>
      </c>
      <c r="BC3129">
        <v>1484000</v>
      </c>
      <c r="BH3129">
        <v>11.7148005569662</v>
      </c>
      <c r="BN3129">
        <v>0.24103742958920499</v>
      </c>
      <c r="BO3129">
        <v>5.9598393574297202</v>
      </c>
      <c r="BP3129">
        <v>0.40281423921033299</v>
      </c>
      <c r="BQ3129">
        <v>1.3448493121915399</v>
      </c>
      <c r="BR3129">
        <v>98.263199999999998</v>
      </c>
      <c r="BS3129">
        <v>1.04737462717625E-2</v>
      </c>
      <c r="BU3129">
        <v>2.0447360754664601E-9</v>
      </c>
    </row>
    <row r="3130" spans="3:73" x14ac:dyDescent="0.3">
      <c r="C3130">
        <v>814586</v>
      </c>
      <c r="D3130" t="s">
        <v>4374</v>
      </c>
      <c r="E3130" t="s">
        <v>1942</v>
      </c>
      <c r="F3130" t="s">
        <v>3614</v>
      </c>
      <c r="G3130" t="s">
        <v>4196</v>
      </c>
      <c r="H3130" t="s">
        <v>4582</v>
      </c>
      <c r="I3130" t="s">
        <v>4583</v>
      </c>
      <c r="J3130">
        <v>2018</v>
      </c>
      <c r="K3130" t="s">
        <v>4062</v>
      </c>
      <c r="L3130">
        <v>4.8599199999999998</v>
      </c>
      <c r="M3130">
        <v>56807000</v>
      </c>
      <c r="N3130">
        <v>18916000</v>
      </c>
      <c r="O3130">
        <v>2998000</v>
      </c>
      <c r="P3130">
        <v>6276000</v>
      </c>
      <c r="Q3130">
        <v>5817000</v>
      </c>
      <c r="S3130">
        <v>24573000</v>
      </c>
      <c r="U3130">
        <v>9124000</v>
      </c>
      <c r="V3130">
        <v>14402000</v>
      </c>
      <c r="W3130">
        <v>7453000</v>
      </c>
      <c r="X3130">
        <v>4570000</v>
      </c>
      <c r="AA3130">
        <v>6279000</v>
      </c>
      <c r="AB3130">
        <v>42405000</v>
      </c>
      <c r="AC3130">
        <v>12970000</v>
      </c>
      <c r="AD3130">
        <v>46563000</v>
      </c>
      <c r="AE3130">
        <v>6509000</v>
      </c>
      <c r="AF3130">
        <v>15814000</v>
      </c>
      <c r="AG3130">
        <v>25858000</v>
      </c>
      <c r="AH3130">
        <v>103350000</v>
      </c>
      <c r="AI3130">
        <v>77492000</v>
      </c>
      <c r="AJ3130">
        <v>-3110000</v>
      </c>
      <c r="AL3130">
        <v>28968000</v>
      </c>
      <c r="AM3130">
        <v>-225000</v>
      </c>
      <c r="AN3130">
        <v>-3086000</v>
      </c>
      <c r="AO3130">
        <v>271000</v>
      </c>
      <c r="AQ3130">
        <v>2417000</v>
      </c>
      <c r="AS3130">
        <v>3477000</v>
      </c>
      <c r="AU3130">
        <v>-2720000</v>
      </c>
      <c r="AV3130">
        <v>-1677000</v>
      </c>
      <c r="AY3130">
        <v>-0.19</v>
      </c>
      <c r="AZ3130">
        <v>6757000</v>
      </c>
      <c r="BA3130">
        <v>-3.0091920657958401E-2</v>
      </c>
      <c r="BB3130">
        <v>-3040000</v>
      </c>
      <c r="BC3130">
        <v>-3040000</v>
      </c>
      <c r="BD3130">
        <v>-2.9414610546685999E-2</v>
      </c>
      <c r="BE3130">
        <v>2.33865505563619E-2</v>
      </c>
      <c r="BG3130">
        <v>0.250198355104016</v>
      </c>
      <c r="BH3130">
        <v>11.468403137487</v>
      </c>
      <c r="BI3130">
        <v>1.8193180417906201</v>
      </c>
      <c r="BJ3130">
        <v>-2.6318335752298E-2</v>
      </c>
      <c r="BN3130">
        <v>0.253525093738448</v>
      </c>
      <c r="BO3130">
        <v>-11.2177121771218</v>
      </c>
      <c r="BP3130">
        <v>0.40225412585536002</v>
      </c>
      <c r="BQ3130">
        <v>1.7575472963907199</v>
      </c>
      <c r="BR3130">
        <v>-25.5785263157895</v>
      </c>
      <c r="BS3130">
        <v>-7.2774436976771606E-2</v>
      </c>
      <c r="BU3130">
        <v>-2.1775375545336598E-8</v>
      </c>
    </row>
    <row r="3131" spans="3:73" x14ac:dyDescent="0.3">
      <c r="C3131">
        <v>814586</v>
      </c>
      <c r="D3131" t="s">
        <v>4374</v>
      </c>
      <c r="E3131" t="s">
        <v>1942</v>
      </c>
      <c r="F3131" t="s">
        <v>3614</v>
      </c>
      <c r="G3131" t="s">
        <v>4196</v>
      </c>
      <c r="H3131" t="s">
        <v>4582</v>
      </c>
      <c r="I3131" t="s">
        <v>4583</v>
      </c>
      <c r="J3131">
        <v>2017</v>
      </c>
      <c r="K3131" t="s">
        <v>4062</v>
      </c>
      <c r="L3131">
        <v>9.7840469999999993</v>
      </c>
      <c r="M3131">
        <v>64519000</v>
      </c>
      <c r="N3131">
        <v>24681000</v>
      </c>
      <c r="O3131">
        <v>4978000</v>
      </c>
      <c r="P3131">
        <v>8676000</v>
      </c>
      <c r="Q3131">
        <v>7697000</v>
      </c>
      <c r="S3131">
        <v>24645000</v>
      </c>
      <c r="U3131">
        <v>10368000</v>
      </c>
      <c r="V3131">
        <v>17929000</v>
      </c>
      <c r="W3131">
        <v>13201000</v>
      </c>
      <c r="X3131">
        <v>6848000</v>
      </c>
      <c r="AA3131">
        <v>6279000</v>
      </c>
      <c r="AB3131">
        <v>46590000</v>
      </c>
      <c r="AC3131">
        <v>11812000</v>
      </c>
      <c r="AD3131">
        <v>49649000</v>
      </c>
      <c r="AE3131">
        <v>6509000</v>
      </c>
      <c r="AF3131">
        <v>16008000</v>
      </c>
      <c r="AG3131">
        <v>30696000</v>
      </c>
      <c r="AJ3131">
        <v>-526000</v>
      </c>
      <c r="AL3131">
        <v>31222000</v>
      </c>
      <c r="AM3131">
        <v>-458000</v>
      </c>
      <c r="AN3131">
        <v>-346000</v>
      </c>
      <c r="AO3131">
        <v>242000</v>
      </c>
      <c r="AQ3131">
        <v>3808000</v>
      </c>
      <c r="AS3131">
        <v>3112000</v>
      </c>
      <c r="AU3131">
        <v>-5316000</v>
      </c>
      <c r="AV3131">
        <v>-2326000</v>
      </c>
      <c r="AY3131">
        <v>-0.02</v>
      </c>
      <c r="BB3131">
        <v>-562000</v>
      </c>
      <c r="BC3131">
        <v>-562000</v>
      </c>
      <c r="BN3131">
        <v>0.27788713402253601</v>
      </c>
      <c r="BO3131">
        <v>-2.32231404958678</v>
      </c>
      <c r="BP3131">
        <v>0.37709264449662899</v>
      </c>
      <c r="BQ3131">
        <v>1.2865691993030799</v>
      </c>
      <c r="BR3131">
        <v>-489.20235000000002</v>
      </c>
      <c r="BS3131">
        <v>-7.4264863704657704E-3</v>
      </c>
      <c r="BU3131">
        <v>-4.2000631036703201E-9</v>
      </c>
    </row>
    <row r="3132" spans="3:73" x14ac:dyDescent="0.3">
      <c r="C3132">
        <v>1520358</v>
      </c>
      <c r="D3132" t="s">
        <v>4513</v>
      </c>
      <c r="E3132" t="s">
        <v>2595</v>
      </c>
      <c r="F3132" t="s">
        <v>3614</v>
      </c>
      <c r="G3132" t="s">
        <v>4083</v>
      </c>
      <c r="H3132" t="s">
        <v>4813</v>
      </c>
      <c r="I3132" t="s">
        <v>4814</v>
      </c>
      <c r="J3132">
        <v>2026</v>
      </c>
      <c r="K3132" t="s">
        <v>4062</v>
      </c>
      <c r="L3132">
        <v>15.468714</v>
      </c>
      <c r="M3132">
        <v>85698000</v>
      </c>
      <c r="N3132">
        <v>45081000</v>
      </c>
      <c r="O3132">
        <v>19951000</v>
      </c>
      <c r="P3132">
        <v>13072000</v>
      </c>
      <c r="Q3132">
        <v>9647000</v>
      </c>
      <c r="T3132">
        <v>3090000</v>
      </c>
      <c r="U3132">
        <v>9447000</v>
      </c>
      <c r="V3132">
        <v>33078000</v>
      </c>
      <c r="W3132">
        <v>20771000</v>
      </c>
      <c r="AA3132">
        <v>5588000</v>
      </c>
      <c r="AB3132">
        <v>52620000</v>
      </c>
      <c r="AD3132">
        <v>5450000</v>
      </c>
      <c r="AE3132">
        <v>0</v>
      </c>
      <c r="AF3132">
        <v>40657000</v>
      </c>
      <c r="AG3132">
        <v>43046000</v>
      </c>
      <c r="AJ3132">
        <v>7112000</v>
      </c>
      <c r="AK3132">
        <v>288000</v>
      </c>
      <c r="AL3132">
        <v>35934000</v>
      </c>
      <c r="AM3132">
        <v>1565000</v>
      </c>
      <c r="AN3132">
        <v>5286000</v>
      </c>
      <c r="AQ3132">
        <v>11421000</v>
      </c>
      <c r="AU3132">
        <v>-18965000</v>
      </c>
      <c r="AV3132">
        <v>20345000</v>
      </c>
      <c r="AY3132">
        <v>0.14000000000000001</v>
      </c>
      <c r="AZ3132">
        <v>7232000</v>
      </c>
      <c r="BN3132">
        <v>0.38598333683399799</v>
      </c>
      <c r="BP3132">
        <v>0.96052188146935602</v>
      </c>
      <c r="BQ3132">
        <v>1.7059361609936901</v>
      </c>
      <c r="BR3132">
        <v>110.49081428571399</v>
      </c>
      <c r="BS3132">
        <v>0.100456100342075</v>
      </c>
      <c r="BU3132">
        <v>4.1155833523375197E-8</v>
      </c>
    </row>
    <row r="3133" spans="3:73" x14ac:dyDescent="0.3">
      <c r="C3133">
        <v>1520358</v>
      </c>
      <c r="D3133" t="s">
        <v>4513</v>
      </c>
      <c r="E3133" t="s">
        <v>2595</v>
      </c>
      <c r="F3133" t="s">
        <v>3614</v>
      </c>
      <c r="G3133" t="s">
        <v>4083</v>
      </c>
      <c r="H3133" t="s">
        <v>4813</v>
      </c>
      <c r="I3133" t="s">
        <v>4814</v>
      </c>
      <c r="J3133">
        <v>2025</v>
      </c>
      <c r="K3133" t="s">
        <v>4062</v>
      </c>
      <c r="L3133">
        <v>9.0619999999999994</v>
      </c>
      <c r="M3133">
        <v>47062000</v>
      </c>
      <c r="N3133">
        <v>21877000</v>
      </c>
      <c r="O3133">
        <v>7150000</v>
      </c>
      <c r="P3133">
        <v>8131000</v>
      </c>
      <c r="Q3133">
        <v>4817000</v>
      </c>
      <c r="T3133">
        <v>3436000</v>
      </c>
      <c r="U3133">
        <v>8633000</v>
      </c>
      <c r="V3133">
        <v>22166000</v>
      </c>
      <c r="W3133">
        <v>17025000</v>
      </c>
      <c r="AB3133">
        <v>24896000</v>
      </c>
      <c r="AC3133">
        <v>150000</v>
      </c>
      <c r="AD3133">
        <v>164000</v>
      </c>
      <c r="AE3133">
        <v>0</v>
      </c>
      <c r="AF3133">
        <v>37596000</v>
      </c>
      <c r="AG3133">
        <v>30533000</v>
      </c>
      <c r="AJ3133">
        <v>4877000</v>
      </c>
      <c r="AK3133">
        <v>455000</v>
      </c>
      <c r="AL3133">
        <v>25656000</v>
      </c>
      <c r="AM3133">
        <v>995000</v>
      </c>
      <c r="AN3133">
        <v>3711000</v>
      </c>
      <c r="AQ3133">
        <v>5177000</v>
      </c>
      <c r="AU3133">
        <v>-5095000</v>
      </c>
      <c r="AV3133">
        <v>-3954000</v>
      </c>
      <c r="AY3133">
        <v>0.1</v>
      </c>
      <c r="AZ3133">
        <v>4063500</v>
      </c>
      <c r="BN3133">
        <v>0.47099570778972399</v>
      </c>
      <c r="BP3133">
        <v>0.41997063142437602</v>
      </c>
      <c r="BQ3133">
        <v>1.0020558002936899</v>
      </c>
      <c r="BR3133">
        <v>90.62</v>
      </c>
      <c r="BS3133">
        <v>0.14906008997429299</v>
      </c>
      <c r="BU3133">
        <v>3.6399421593830301E-8</v>
      </c>
    </row>
    <row r="3134" spans="3:73" x14ac:dyDescent="0.3">
      <c r="C3134">
        <v>1520358</v>
      </c>
      <c r="D3134" t="s">
        <v>4513</v>
      </c>
      <c r="E3134" t="s">
        <v>2595</v>
      </c>
      <c r="F3134" t="s">
        <v>3614</v>
      </c>
      <c r="G3134" t="s">
        <v>4083</v>
      </c>
      <c r="H3134" t="s">
        <v>4813</v>
      </c>
      <c r="I3134" t="s">
        <v>4814</v>
      </c>
      <c r="J3134">
        <v>2024</v>
      </c>
      <c r="K3134" t="s">
        <v>4062</v>
      </c>
      <c r="L3134">
        <v>6.7814839999999998</v>
      </c>
      <c r="M3134">
        <v>45101000</v>
      </c>
      <c r="N3134">
        <v>23566000</v>
      </c>
      <c r="O3134">
        <v>11022000</v>
      </c>
      <c r="P3134">
        <v>7859000</v>
      </c>
      <c r="Q3134">
        <v>3310000</v>
      </c>
      <c r="T3134">
        <v>4979000</v>
      </c>
      <c r="U3134">
        <v>8633000</v>
      </c>
      <c r="V3134">
        <v>25520000</v>
      </c>
      <c r="W3134">
        <v>16690000</v>
      </c>
      <c r="AB3134">
        <v>19581000</v>
      </c>
      <c r="AC3134">
        <v>150000</v>
      </c>
      <c r="AD3134">
        <v>-3547000</v>
      </c>
      <c r="AE3134">
        <v>0</v>
      </c>
      <c r="AF3134">
        <v>37258239</v>
      </c>
      <c r="AG3134">
        <v>30333000</v>
      </c>
      <c r="AJ3134">
        <v>8890000</v>
      </c>
      <c r="AK3134">
        <v>414000</v>
      </c>
      <c r="AL3134">
        <v>21443000</v>
      </c>
      <c r="AM3134">
        <v>2008000</v>
      </c>
      <c r="AN3134">
        <v>6561000</v>
      </c>
      <c r="AQ3134">
        <v>11621000</v>
      </c>
      <c r="AU3134">
        <v>-1432000</v>
      </c>
      <c r="AV3134">
        <v>-3545000</v>
      </c>
      <c r="AY3134">
        <v>0.18</v>
      </c>
      <c r="AZ3134">
        <v>3472940.5</v>
      </c>
      <c r="BN3134">
        <v>0.56584111217046196</v>
      </c>
      <c r="BP3134">
        <v>0.66039544637507497</v>
      </c>
      <c r="BQ3134">
        <v>1.2136608747753099</v>
      </c>
      <c r="BR3134">
        <v>37.674911111111101</v>
      </c>
      <c r="BS3134">
        <v>0.33506971043358402</v>
      </c>
      <c r="BU3134">
        <v>6.2339365711659295E-8</v>
      </c>
    </row>
    <row r="3135" spans="3:73" x14ac:dyDescent="0.3">
      <c r="C3135">
        <v>1520358</v>
      </c>
      <c r="D3135" t="s">
        <v>4513</v>
      </c>
      <c r="E3135" t="s">
        <v>2595</v>
      </c>
      <c r="F3135" t="s">
        <v>3614</v>
      </c>
      <c r="G3135" t="s">
        <v>4083</v>
      </c>
      <c r="H3135" t="s">
        <v>4813</v>
      </c>
      <c r="I3135" t="s">
        <v>4814</v>
      </c>
      <c r="J3135">
        <v>2023</v>
      </c>
      <c r="K3135" t="s">
        <v>4062</v>
      </c>
      <c r="L3135">
        <v>3.5669689999999998</v>
      </c>
      <c r="M3135">
        <v>34585195</v>
      </c>
      <c r="N3135">
        <v>15674701</v>
      </c>
      <c r="O3135">
        <v>4378383</v>
      </c>
      <c r="P3135">
        <v>6832046</v>
      </c>
      <c r="Q3135">
        <v>3635881</v>
      </c>
      <c r="S3135">
        <v>3423096</v>
      </c>
      <c r="T3135">
        <v>1502510</v>
      </c>
      <c r="U3135">
        <v>8633334</v>
      </c>
      <c r="V3135">
        <v>22070117</v>
      </c>
      <c r="W3135">
        <v>11879091</v>
      </c>
      <c r="AB3135">
        <v>12515078</v>
      </c>
      <c r="AC3135">
        <v>149500</v>
      </c>
      <c r="AD3135">
        <v>-10060226</v>
      </c>
      <c r="AE3135">
        <v>364</v>
      </c>
      <c r="AF3135">
        <v>36317857</v>
      </c>
      <c r="AG3135">
        <v>19418262</v>
      </c>
      <c r="AH3135">
        <v>95420129</v>
      </c>
      <c r="AJ3135">
        <v>2821654</v>
      </c>
      <c r="AK3135">
        <v>135141</v>
      </c>
      <c r="AL3135">
        <v>16596608</v>
      </c>
      <c r="AM3135">
        <v>9104</v>
      </c>
      <c r="AN3135">
        <v>2302674</v>
      </c>
      <c r="AQ3135">
        <v>5509036</v>
      </c>
      <c r="AU3135">
        <v>-1093214</v>
      </c>
      <c r="AV3135">
        <v>-888037</v>
      </c>
      <c r="AY3135">
        <v>0.06</v>
      </c>
      <c r="AZ3135">
        <v>3263337</v>
      </c>
      <c r="BA3135">
        <v>2.9570846629226401E-2</v>
      </c>
      <c r="BE3135">
        <v>5.7734526852295499E-2</v>
      </c>
      <c r="BG3135">
        <v>0.20350278503605901</v>
      </c>
      <c r="BI3135">
        <v>2.7589877402744101</v>
      </c>
      <c r="BJ3135">
        <v>-1.14568489002986E-2</v>
      </c>
      <c r="BM3135">
        <v>1.4162734992739299E-3</v>
      </c>
      <c r="BN3135">
        <v>0.638137706032885</v>
      </c>
      <c r="BP3135">
        <v>0.36857895945068497</v>
      </c>
      <c r="BQ3135">
        <v>1.01344623086059</v>
      </c>
      <c r="BR3135">
        <v>59.449483333333298</v>
      </c>
      <c r="BS3135">
        <v>0.18399198151222099</v>
      </c>
      <c r="BU3135">
        <v>1.7100823502658202E-8</v>
      </c>
    </row>
    <row r="3136" spans="3:73" x14ac:dyDescent="0.3">
      <c r="C3136">
        <v>1520358</v>
      </c>
      <c r="D3136" t="s">
        <v>4513</v>
      </c>
      <c r="E3136" t="s">
        <v>2595</v>
      </c>
      <c r="F3136" t="s">
        <v>3614</v>
      </c>
      <c r="G3136" t="s">
        <v>4083</v>
      </c>
      <c r="H3136" t="s">
        <v>4813</v>
      </c>
      <c r="I3136" t="s">
        <v>4814</v>
      </c>
      <c r="J3136">
        <v>2022</v>
      </c>
      <c r="K3136" t="s">
        <v>4062</v>
      </c>
      <c r="L3136">
        <v>1.5347679999999999</v>
      </c>
      <c r="M3136">
        <v>30032229</v>
      </c>
      <c r="N3136">
        <v>11638317</v>
      </c>
      <c r="O3136">
        <v>850598</v>
      </c>
      <c r="P3136">
        <v>7627717</v>
      </c>
      <c r="Q3136">
        <v>2890793</v>
      </c>
      <c r="S3136">
        <v>3678532</v>
      </c>
      <c r="T3136">
        <v>1984979</v>
      </c>
      <c r="U3136">
        <v>8633334</v>
      </c>
      <c r="V3136">
        <v>21922411</v>
      </c>
      <c r="W3136">
        <v>8985128</v>
      </c>
      <c r="AB3136">
        <v>8109818</v>
      </c>
      <c r="AC3136">
        <v>149500</v>
      </c>
      <c r="AD3136">
        <v>-12328830</v>
      </c>
      <c r="AE3136">
        <v>359</v>
      </c>
      <c r="AF3136">
        <v>35758792</v>
      </c>
      <c r="AG3136">
        <v>11853873</v>
      </c>
      <c r="AJ3136">
        <v>82767</v>
      </c>
      <c r="AK3136">
        <v>120692</v>
      </c>
      <c r="AL3136">
        <v>11771106</v>
      </c>
      <c r="AM3136">
        <v>296472</v>
      </c>
      <c r="AN3136">
        <v>-251926</v>
      </c>
      <c r="AQ3136">
        <v>909841</v>
      </c>
      <c r="AU3136">
        <v>-11270957</v>
      </c>
      <c r="AV3136">
        <v>8021154</v>
      </c>
      <c r="AY3136">
        <v>-0.01</v>
      </c>
      <c r="AZ3136">
        <v>2043002</v>
      </c>
      <c r="BN3136">
        <v>0.72996283426048703</v>
      </c>
      <c r="BP3136">
        <v>9.4667321378170702E-2</v>
      </c>
      <c r="BQ3136">
        <v>0.97355585808015199</v>
      </c>
      <c r="BR3136">
        <v>-153.4768</v>
      </c>
      <c r="BS3136">
        <v>-3.1064322281954999E-2</v>
      </c>
      <c r="BU3136">
        <v>-1.89248143423194E-9</v>
      </c>
    </row>
    <row r="3137" spans="3:73" x14ac:dyDescent="0.3">
      <c r="C3137">
        <v>1520358</v>
      </c>
      <c r="D3137" t="s">
        <v>4513</v>
      </c>
      <c r="E3137" t="s">
        <v>2595</v>
      </c>
      <c r="F3137" t="s">
        <v>3614</v>
      </c>
      <c r="G3137" t="s">
        <v>4083</v>
      </c>
      <c r="H3137" t="s">
        <v>4813</v>
      </c>
      <c r="I3137" t="s">
        <v>4814</v>
      </c>
      <c r="J3137">
        <v>2021</v>
      </c>
      <c r="K3137" t="s">
        <v>4062</v>
      </c>
      <c r="L3137">
        <v>3.0945130000000001</v>
      </c>
      <c r="M3137">
        <v>14048325</v>
      </c>
      <c r="N3137">
        <v>8879451</v>
      </c>
      <c r="O3137">
        <v>3190560</v>
      </c>
      <c r="P3137">
        <v>3973793</v>
      </c>
      <c r="Q3137">
        <v>1195211</v>
      </c>
      <c r="S3137">
        <v>2963602</v>
      </c>
      <c r="V3137">
        <v>5738579</v>
      </c>
      <c r="W3137">
        <v>4045349</v>
      </c>
      <c r="AB3137">
        <v>8309746</v>
      </c>
      <c r="AC3137">
        <v>149500</v>
      </c>
      <c r="AD3137">
        <v>-12076904</v>
      </c>
      <c r="AE3137">
        <v>357</v>
      </c>
      <c r="AF3137">
        <v>35603731</v>
      </c>
      <c r="AG3137">
        <v>12739309</v>
      </c>
      <c r="AJ3137">
        <v>3477848</v>
      </c>
      <c r="AK3137">
        <v>110713</v>
      </c>
      <c r="AL3137">
        <v>9261461</v>
      </c>
      <c r="AM3137">
        <v>744973</v>
      </c>
      <c r="AN3137">
        <v>4067206</v>
      </c>
      <c r="AQ3137">
        <v>3698540</v>
      </c>
      <c r="AU3137">
        <v>-451940</v>
      </c>
      <c r="AV3137">
        <v>-449723</v>
      </c>
      <c r="AY3137">
        <v>0.12</v>
      </c>
      <c r="AZ3137">
        <v>1220814</v>
      </c>
      <c r="BN3137">
        <v>0.408488485282053</v>
      </c>
      <c r="BP3137">
        <v>0.78869832985979704</v>
      </c>
      <c r="BQ3137">
        <v>1.89952461456354</v>
      </c>
      <c r="BR3137">
        <v>25.787608333333299</v>
      </c>
      <c r="BS3137">
        <v>0.48945009871541201</v>
      </c>
      <c r="BU3137">
        <v>4.4687474201979202E-8</v>
      </c>
    </row>
    <row r="3138" spans="3:73" x14ac:dyDescent="0.3">
      <c r="C3138">
        <v>1520358</v>
      </c>
      <c r="D3138" t="s">
        <v>4513</v>
      </c>
      <c r="E3138" t="s">
        <v>2595</v>
      </c>
      <c r="F3138" t="s">
        <v>3614</v>
      </c>
      <c r="G3138" t="s">
        <v>4083</v>
      </c>
      <c r="H3138" t="s">
        <v>4813</v>
      </c>
      <c r="I3138" t="s">
        <v>4814</v>
      </c>
      <c r="J3138">
        <v>2020</v>
      </c>
      <c r="K3138" t="s">
        <v>4062</v>
      </c>
      <c r="M3138">
        <v>9937069</v>
      </c>
      <c r="N3138">
        <v>5620255</v>
      </c>
      <c r="O3138">
        <v>393683</v>
      </c>
      <c r="P3138">
        <v>3727887</v>
      </c>
      <c r="Q3138">
        <v>1246417</v>
      </c>
      <c r="S3138">
        <v>2805843</v>
      </c>
      <c r="V3138">
        <v>9535006</v>
      </c>
      <c r="W3138">
        <v>4208231</v>
      </c>
      <c r="AA3138">
        <v>4080855</v>
      </c>
      <c r="AB3138">
        <v>402063</v>
      </c>
      <c r="AC3138">
        <v>149500</v>
      </c>
      <c r="AD3138">
        <v>-16144110</v>
      </c>
      <c r="AE3138">
        <v>321</v>
      </c>
      <c r="AF3138">
        <v>31991241</v>
      </c>
      <c r="AG3138">
        <v>11071310</v>
      </c>
      <c r="AI3138">
        <v>23766137</v>
      </c>
      <c r="AJ3138">
        <v>2083424</v>
      </c>
      <c r="AK3138">
        <v>114626</v>
      </c>
      <c r="AL3138">
        <v>8987886</v>
      </c>
      <c r="AN3138">
        <v>1532694</v>
      </c>
      <c r="AQ3138">
        <v>1814689</v>
      </c>
      <c r="AU3138">
        <v>-268106</v>
      </c>
      <c r="AV3138">
        <v>-1762399</v>
      </c>
      <c r="AY3138">
        <v>0.05</v>
      </c>
      <c r="AZ3138">
        <v>1321408.5</v>
      </c>
      <c r="BH3138">
        <v>17.985457941280099</v>
      </c>
      <c r="BN3138">
        <v>0.95953907535511695</v>
      </c>
      <c r="BP3138">
        <v>9.3550710500445403E-2</v>
      </c>
      <c r="BQ3138">
        <v>1.0393531153589199</v>
      </c>
      <c r="BS3138">
        <v>3.8120742271733499</v>
      </c>
    </row>
    <row r="3139" spans="3:73" x14ac:dyDescent="0.3">
      <c r="C3139">
        <v>1520358</v>
      </c>
      <c r="D3139" t="s">
        <v>4513</v>
      </c>
      <c r="E3139" t="s">
        <v>2595</v>
      </c>
      <c r="F3139" t="s">
        <v>3614</v>
      </c>
      <c r="G3139" t="s">
        <v>4083</v>
      </c>
      <c r="H3139" t="s">
        <v>4813</v>
      </c>
      <c r="I3139" t="s">
        <v>4814</v>
      </c>
      <c r="J3139">
        <v>2019</v>
      </c>
      <c r="K3139" t="s">
        <v>4062</v>
      </c>
      <c r="M3139">
        <v>7764320</v>
      </c>
      <c r="N3139">
        <v>4859549</v>
      </c>
      <c r="O3139">
        <v>609409</v>
      </c>
      <c r="P3139">
        <v>2698562</v>
      </c>
      <c r="Q3139">
        <v>1396400</v>
      </c>
      <c r="S3139">
        <v>2884594</v>
      </c>
      <c r="V3139">
        <v>8946468</v>
      </c>
      <c r="W3139">
        <v>3615662</v>
      </c>
      <c r="AA3139">
        <v>5970134</v>
      </c>
      <c r="AB3139">
        <v>-1182148</v>
      </c>
      <c r="AC3139">
        <v>149500</v>
      </c>
      <c r="AD3139">
        <v>-17580255</v>
      </c>
      <c r="AE3139">
        <v>320</v>
      </c>
      <c r="AF3139">
        <v>31866241</v>
      </c>
      <c r="AG3139">
        <v>9990434</v>
      </c>
      <c r="AI3139">
        <v>18531678</v>
      </c>
      <c r="AJ3139">
        <v>1565064</v>
      </c>
      <c r="AK3139">
        <v>130920</v>
      </c>
      <c r="AL3139">
        <v>8425370</v>
      </c>
      <c r="AN3139">
        <v>550048</v>
      </c>
      <c r="AQ3139">
        <v>1443408</v>
      </c>
      <c r="AS3139">
        <v>679005</v>
      </c>
      <c r="AU3139">
        <v>-1033724</v>
      </c>
      <c r="AV3139">
        <v>-381597</v>
      </c>
      <c r="AY3139">
        <v>0.02</v>
      </c>
      <c r="AZ3139">
        <v>1110338</v>
      </c>
      <c r="BH3139">
        <v>16.690123187714001</v>
      </c>
      <c r="BN3139">
        <v>1.1522538998907801</v>
      </c>
      <c r="BP3139">
        <v>0.16854700467023701</v>
      </c>
      <c r="BQ3139">
        <v>0.95781878947755605</v>
      </c>
      <c r="BS3139">
        <v>-0.46529537756693701</v>
      </c>
    </row>
    <row r="3140" spans="3:73" x14ac:dyDescent="0.3">
      <c r="C3140">
        <v>1520358</v>
      </c>
      <c r="D3140" t="s">
        <v>4513</v>
      </c>
      <c r="E3140" t="s">
        <v>2595</v>
      </c>
      <c r="F3140" t="s">
        <v>3614</v>
      </c>
      <c r="G3140" t="s">
        <v>4083</v>
      </c>
      <c r="H3140" t="s">
        <v>4813</v>
      </c>
      <c r="I3140" t="s">
        <v>4814</v>
      </c>
      <c r="J3140">
        <v>2018</v>
      </c>
      <c r="K3140" t="s">
        <v>4062</v>
      </c>
      <c r="M3140">
        <v>7272345</v>
      </c>
      <c r="N3140">
        <v>4752293</v>
      </c>
      <c r="O3140">
        <v>581322</v>
      </c>
      <c r="P3140">
        <v>3084715</v>
      </c>
      <c r="Q3140">
        <v>824276</v>
      </c>
      <c r="S3140">
        <v>2499875</v>
      </c>
      <c r="V3140">
        <v>9207035</v>
      </c>
      <c r="W3140">
        <v>7655702</v>
      </c>
      <c r="AA3140">
        <v>5750117</v>
      </c>
      <c r="AB3140">
        <v>-1934690</v>
      </c>
      <c r="AC3140">
        <v>149500</v>
      </c>
      <c r="AD3140">
        <v>-18130303</v>
      </c>
      <c r="AE3140">
        <v>318</v>
      </c>
      <c r="AF3140">
        <v>31753437</v>
      </c>
      <c r="AG3140">
        <v>9260675</v>
      </c>
      <c r="AI3140">
        <v>18282660</v>
      </c>
      <c r="AJ3140">
        <v>1063142</v>
      </c>
      <c r="AK3140">
        <v>138000</v>
      </c>
      <c r="AL3140">
        <v>8197533</v>
      </c>
      <c r="AN3140">
        <v>319740</v>
      </c>
      <c r="AQ3140">
        <v>1315500</v>
      </c>
      <c r="AS3140">
        <v>538322</v>
      </c>
      <c r="AU3140">
        <v>-1474816</v>
      </c>
      <c r="AV3140">
        <v>69831</v>
      </c>
      <c r="AY3140">
        <v>0.01</v>
      </c>
      <c r="AZ3140">
        <v>633949.5</v>
      </c>
      <c r="BH3140">
        <v>28.8393002912693</v>
      </c>
      <c r="BN3140">
        <v>1.26603385840468</v>
      </c>
      <c r="BP3140">
        <v>7.5933206386559995E-2</v>
      </c>
      <c r="BQ3140">
        <v>0.51308384260515905</v>
      </c>
      <c r="BS3140">
        <v>-0.165266786927105</v>
      </c>
    </row>
    <row r="3141" spans="3:73" x14ac:dyDescent="0.3">
      <c r="C3141">
        <v>1520358</v>
      </c>
      <c r="D3141" t="s">
        <v>4513</v>
      </c>
      <c r="E3141" t="s">
        <v>2595</v>
      </c>
      <c r="F3141" t="s">
        <v>3614</v>
      </c>
      <c r="G3141" t="s">
        <v>4083</v>
      </c>
      <c r="H3141" t="s">
        <v>4813</v>
      </c>
      <c r="I3141" t="s">
        <v>4814</v>
      </c>
      <c r="J3141">
        <v>2017</v>
      </c>
      <c r="K3141" t="s">
        <v>4062</v>
      </c>
      <c r="M3141">
        <v>6318986</v>
      </c>
      <c r="N3141">
        <v>5143478</v>
      </c>
      <c r="O3141">
        <v>666580</v>
      </c>
      <c r="P3141">
        <v>1817820</v>
      </c>
      <c r="Q3141">
        <v>443623</v>
      </c>
      <c r="S3141">
        <v>1175508</v>
      </c>
      <c r="V3141">
        <v>5319610</v>
      </c>
      <c r="W3141">
        <v>3389807</v>
      </c>
      <c r="AA3141">
        <v>4882952</v>
      </c>
      <c r="AB3141">
        <v>999376</v>
      </c>
      <c r="AC3141">
        <v>149500</v>
      </c>
      <c r="AD3141">
        <v>-14676432</v>
      </c>
      <c r="AE3141">
        <v>278</v>
      </c>
      <c r="AF3141">
        <v>27810717</v>
      </c>
      <c r="AG3141">
        <v>6492816</v>
      </c>
      <c r="AI3141">
        <v>11555976</v>
      </c>
      <c r="AJ3141">
        <v>407009</v>
      </c>
      <c r="AK3141">
        <v>144013</v>
      </c>
      <c r="AL3141">
        <v>6085807</v>
      </c>
      <c r="AN3141">
        <v>-289140</v>
      </c>
      <c r="AQ3141">
        <v>482792</v>
      </c>
      <c r="AU3141">
        <v>-476867</v>
      </c>
      <c r="AV3141">
        <v>73233</v>
      </c>
      <c r="BN3141">
        <v>0.84184551128931095</v>
      </c>
      <c r="BP3141">
        <v>0.19664246371548599</v>
      </c>
      <c r="BQ3141">
        <v>1.38646684014754</v>
      </c>
      <c r="BS3141">
        <v>-0.289320536014473</v>
      </c>
    </row>
    <row r="3142" spans="3:73" x14ac:dyDescent="0.3">
      <c r="C3142">
        <v>1103982</v>
      </c>
      <c r="D3142" t="s">
        <v>4453</v>
      </c>
      <c r="E3142" t="s">
        <v>830</v>
      </c>
      <c r="F3142" t="s">
        <v>3614</v>
      </c>
      <c r="G3142" t="s">
        <v>4087</v>
      </c>
      <c r="H3142" t="s">
        <v>4794</v>
      </c>
      <c r="I3142" t="s">
        <v>4815</v>
      </c>
      <c r="J3142">
        <v>2026</v>
      </c>
      <c r="K3142" t="s">
        <v>4062</v>
      </c>
      <c r="L3142">
        <v>57.315716999999999</v>
      </c>
    </row>
    <row r="3143" spans="3:73" x14ac:dyDescent="0.3">
      <c r="C3143">
        <v>1103982</v>
      </c>
      <c r="D3143" t="s">
        <v>4453</v>
      </c>
      <c r="E3143" t="s">
        <v>830</v>
      </c>
      <c r="F3143" t="s">
        <v>3614</v>
      </c>
      <c r="G3143" t="s">
        <v>4087</v>
      </c>
      <c r="H3143" t="s">
        <v>4794</v>
      </c>
      <c r="I3143" t="s">
        <v>4815</v>
      </c>
      <c r="J3143">
        <v>2025</v>
      </c>
      <c r="K3143" t="s">
        <v>4062</v>
      </c>
      <c r="L3143">
        <v>60.217519000000003</v>
      </c>
      <c r="M3143">
        <v>71487000000</v>
      </c>
      <c r="N3143">
        <v>12951000000</v>
      </c>
      <c r="P3143">
        <v>3903000000</v>
      </c>
      <c r="Q3143">
        <v>4419000000</v>
      </c>
      <c r="R3143">
        <v>13569000000</v>
      </c>
      <c r="T3143">
        <v>19628000000</v>
      </c>
      <c r="U3143">
        <v>24336000000</v>
      </c>
      <c r="V3143">
        <v>45596000000</v>
      </c>
      <c r="W3143">
        <v>21864000000</v>
      </c>
      <c r="X3143">
        <v>10139000000</v>
      </c>
      <c r="AB3143">
        <v>25838000000</v>
      </c>
      <c r="AD3143">
        <v>36413000000</v>
      </c>
      <c r="AE3143">
        <v>0</v>
      </c>
      <c r="AG3143">
        <v>10935000000</v>
      </c>
      <c r="AH3143">
        <v>38537000000</v>
      </c>
      <c r="AJ3143">
        <v>3548000000</v>
      </c>
      <c r="AK3143">
        <v>400000000</v>
      </c>
      <c r="AM3143">
        <v>782000000</v>
      </c>
      <c r="AN3143">
        <v>2451000000</v>
      </c>
      <c r="AP3143">
        <v>1358000000</v>
      </c>
      <c r="AQ3143">
        <v>4514000000</v>
      </c>
      <c r="AU3143">
        <v>-1196000000</v>
      </c>
      <c r="AV3143">
        <v>-2759000000</v>
      </c>
      <c r="AW3143">
        <v>2487000000</v>
      </c>
      <c r="AX3143">
        <v>2510000000</v>
      </c>
      <c r="AY3143">
        <v>1.89</v>
      </c>
      <c r="AZ3143">
        <v>4123000000</v>
      </c>
      <c r="BA3143">
        <v>9.2067363832161297E-2</v>
      </c>
      <c r="BE3143">
        <v>0.117134182733477</v>
      </c>
      <c r="BG3143">
        <v>0.28375327607234602</v>
      </c>
      <c r="BI3143">
        <v>0.53907703498538195</v>
      </c>
      <c r="BJ3143">
        <v>-3.1035109115914599E-2</v>
      </c>
      <c r="BM3143">
        <v>1.03796351558243E-2</v>
      </c>
      <c r="BN3143">
        <v>0.63782226139018305</v>
      </c>
      <c r="BQ3143">
        <v>0.39023051591657498</v>
      </c>
      <c r="BR3143">
        <v>31.861121164021199</v>
      </c>
      <c r="BS3143">
        <v>9.4860283303661294E-2</v>
      </c>
      <c r="BT3143">
        <v>41300273.430394903</v>
      </c>
      <c r="BU3143">
        <v>4.40479568503754E-9</v>
      </c>
    </row>
    <row r="3144" spans="3:73" x14ac:dyDescent="0.3">
      <c r="C3144">
        <v>1103982</v>
      </c>
      <c r="D3144" t="s">
        <v>4453</v>
      </c>
      <c r="E3144" t="s">
        <v>830</v>
      </c>
      <c r="F3144" t="s">
        <v>3614</v>
      </c>
      <c r="G3144" t="s">
        <v>4087</v>
      </c>
      <c r="H3144" t="s">
        <v>4794</v>
      </c>
      <c r="I3144" t="s">
        <v>4815</v>
      </c>
      <c r="J3144">
        <v>2024</v>
      </c>
      <c r="K3144" t="s">
        <v>4062</v>
      </c>
      <c r="L3144">
        <v>65.297843999999998</v>
      </c>
      <c r="M3144">
        <v>68497000000</v>
      </c>
      <c r="N3144">
        <v>13242000000</v>
      </c>
      <c r="P3144">
        <v>3874000000</v>
      </c>
      <c r="Q3144">
        <v>3827000000</v>
      </c>
      <c r="R3144">
        <v>12422000000</v>
      </c>
      <c r="T3144">
        <v>18848000000</v>
      </c>
      <c r="U3144">
        <v>23017000000</v>
      </c>
      <c r="V3144">
        <v>41539000000</v>
      </c>
      <c r="W3144">
        <v>19549000000</v>
      </c>
      <c r="X3144">
        <v>9433000000</v>
      </c>
      <c r="AB3144">
        <v>26932000000</v>
      </c>
      <c r="AD3144">
        <v>36476000000</v>
      </c>
      <c r="AE3144">
        <v>0</v>
      </c>
      <c r="AG3144">
        <v>14257000000</v>
      </c>
      <c r="AH3144">
        <v>36441000000</v>
      </c>
      <c r="AJ3144">
        <v>6345000000</v>
      </c>
      <c r="AK3144">
        <v>400000000</v>
      </c>
      <c r="AM3144">
        <v>1469000000</v>
      </c>
      <c r="AN3144">
        <v>4611000000</v>
      </c>
      <c r="AP3144">
        <v>1302000000</v>
      </c>
      <c r="AQ3144">
        <v>4910000000</v>
      </c>
      <c r="AU3144">
        <v>526000000</v>
      </c>
      <c r="AV3144">
        <v>-5780000000</v>
      </c>
      <c r="AW3144">
        <v>2349000000</v>
      </c>
      <c r="AY3144">
        <v>3.44</v>
      </c>
      <c r="AZ3144">
        <v>3721000000</v>
      </c>
      <c r="BA3144">
        <v>0.17411706594220799</v>
      </c>
      <c r="BE3144">
        <v>0.134738344172772</v>
      </c>
      <c r="BG3144">
        <v>0.39123514722427999</v>
      </c>
      <c r="BI3144">
        <v>0.53200870111099796</v>
      </c>
      <c r="BJ3144">
        <v>1.44342910458001E-2</v>
      </c>
      <c r="BM3144">
        <v>1.09766471831179E-2</v>
      </c>
      <c r="BN3144">
        <v>0.60643531833511</v>
      </c>
      <c r="BQ3144">
        <v>0.481610312547956</v>
      </c>
      <c r="BR3144">
        <v>18.981931395348798</v>
      </c>
      <c r="BS3144">
        <v>0.17120897074112601</v>
      </c>
      <c r="BT3144">
        <v>35973622.651308402</v>
      </c>
      <c r="BU3144">
        <v>8.3404345522055507E-9</v>
      </c>
    </row>
    <row r="3145" spans="3:73" x14ac:dyDescent="0.3">
      <c r="C3145">
        <v>1103982</v>
      </c>
      <c r="D3145" t="s">
        <v>4453</v>
      </c>
      <c r="E3145" t="s">
        <v>830</v>
      </c>
      <c r="F3145" t="s">
        <v>3614</v>
      </c>
      <c r="G3145" t="s">
        <v>4087</v>
      </c>
      <c r="H3145" t="s">
        <v>4794</v>
      </c>
      <c r="I3145" t="s">
        <v>4815</v>
      </c>
      <c r="J3145">
        <v>2023</v>
      </c>
      <c r="K3145" t="s">
        <v>4062</v>
      </c>
      <c r="L3145">
        <v>64.425507999999994</v>
      </c>
      <c r="M3145">
        <v>71391000000</v>
      </c>
      <c r="N3145">
        <v>11703000000</v>
      </c>
      <c r="P3145">
        <v>3634000000</v>
      </c>
      <c r="Q3145">
        <v>3615000000</v>
      </c>
      <c r="R3145">
        <v>12306000000</v>
      </c>
      <c r="T3145">
        <v>19836000000</v>
      </c>
      <c r="U3145">
        <v>23896000000</v>
      </c>
      <c r="V3145">
        <v>43025000000</v>
      </c>
      <c r="W3145">
        <v>19013000000</v>
      </c>
      <c r="X3145">
        <v>8321000000</v>
      </c>
      <c r="AB3145">
        <v>28332000000</v>
      </c>
      <c r="AD3145">
        <v>34236000000</v>
      </c>
      <c r="AE3145">
        <v>0</v>
      </c>
      <c r="AG3145">
        <v>13764000000</v>
      </c>
      <c r="AH3145">
        <v>36016000000</v>
      </c>
      <c r="AJ3145">
        <v>5502000000</v>
      </c>
      <c r="AK3145">
        <v>380000000</v>
      </c>
      <c r="AM3145">
        <v>1537000000</v>
      </c>
      <c r="AN3145">
        <v>4959000000</v>
      </c>
      <c r="AP3145">
        <v>1215000000</v>
      </c>
      <c r="AQ3145">
        <v>4714000000</v>
      </c>
      <c r="AU3145">
        <v>2812000000</v>
      </c>
      <c r="AV3145">
        <v>-7558000000</v>
      </c>
      <c r="AW3145">
        <v>2160000000</v>
      </c>
      <c r="AY3145">
        <v>3.64</v>
      </c>
      <c r="AZ3145">
        <v>3498000000</v>
      </c>
      <c r="BA3145">
        <v>0.152765437583296</v>
      </c>
      <c r="BE3145">
        <v>0.13088627276765899</v>
      </c>
      <c r="BG3145">
        <v>0.38216348289648999</v>
      </c>
      <c r="BI3145">
        <v>0.50448936140409895</v>
      </c>
      <c r="BJ3145">
        <v>7.8076410484229197E-2</v>
      </c>
      <c r="BM3145">
        <v>1.05508662816526E-2</v>
      </c>
      <c r="BN3145">
        <v>0.60266700284349595</v>
      </c>
      <c r="BQ3145">
        <v>0.42539315205385803</v>
      </c>
      <c r="BR3145">
        <v>17.699315384615399</v>
      </c>
      <c r="BS3145">
        <v>0.175031766200762</v>
      </c>
      <c r="BT3145">
        <v>33527093.026569501</v>
      </c>
      <c r="BU3145">
        <v>8.2771724241140807E-9</v>
      </c>
    </row>
    <row r="3146" spans="3:73" x14ac:dyDescent="0.3">
      <c r="C3146">
        <v>1103982</v>
      </c>
      <c r="D3146" t="s">
        <v>4453</v>
      </c>
      <c r="E3146" t="s">
        <v>830</v>
      </c>
      <c r="F3146" t="s">
        <v>3614</v>
      </c>
      <c r="G3146" t="s">
        <v>4087</v>
      </c>
      <c r="H3146" t="s">
        <v>4794</v>
      </c>
      <c r="I3146" t="s">
        <v>4815</v>
      </c>
      <c r="J3146">
        <v>2022</v>
      </c>
      <c r="K3146" t="s">
        <v>4062</v>
      </c>
      <c r="L3146">
        <v>56.936943999999997</v>
      </c>
      <c r="M3146">
        <v>71161000000</v>
      </c>
      <c r="N3146">
        <v>10091000000</v>
      </c>
      <c r="P3146">
        <v>3088000000</v>
      </c>
      <c r="Q3146">
        <v>3381000000</v>
      </c>
      <c r="R3146">
        <v>12558000000</v>
      </c>
      <c r="T3146">
        <v>19710000000</v>
      </c>
      <c r="U3146">
        <v>23450000000</v>
      </c>
      <c r="V3146">
        <v>44241000000</v>
      </c>
      <c r="W3146">
        <v>16731000000</v>
      </c>
      <c r="X3146">
        <v>7562000000</v>
      </c>
      <c r="AB3146">
        <v>26883000000</v>
      </c>
      <c r="AC3146">
        <v>25794000000</v>
      </c>
      <c r="AD3146">
        <v>31481000000</v>
      </c>
      <c r="AE3146">
        <v>0</v>
      </c>
      <c r="AG3146">
        <v>11312000000</v>
      </c>
      <c r="AH3146">
        <v>31496000000</v>
      </c>
      <c r="AJ3146">
        <v>3534000000</v>
      </c>
      <c r="AK3146">
        <v>346000000</v>
      </c>
      <c r="AM3146">
        <v>865000000</v>
      </c>
      <c r="AN3146">
        <v>2717000000</v>
      </c>
      <c r="AP3146">
        <v>1107000000</v>
      </c>
      <c r="AQ3146">
        <v>3908000000</v>
      </c>
      <c r="AU3146">
        <v>-4888000000</v>
      </c>
      <c r="AV3146">
        <v>-456000000</v>
      </c>
      <c r="AW3146">
        <v>1985000000</v>
      </c>
      <c r="AY3146">
        <v>1.97</v>
      </c>
      <c r="AZ3146">
        <v>3044500000</v>
      </c>
      <c r="BA3146">
        <v>0.11220472440944899</v>
      </c>
      <c r="BE3146">
        <v>0.124079248158496</v>
      </c>
      <c r="BG3146">
        <v>0.35915671831343698</v>
      </c>
      <c r="BI3146">
        <v>0.44260198704346498</v>
      </c>
      <c r="BJ3146">
        <v>-0.155194310388621</v>
      </c>
      <c r="BM3146">
        <v>1.09855219710439E-2</v>
      </c>
      <c r="BN3146">
        <v>0.62170289905987797</v>
      </c>
      <c r="BQ3146">
        <v>0.40105193951347801</v>
      </c>
      <c r="BR3146">
        <v>28.902002030456899</v>
      </c>
      <c r="BS3146">
        <v>0.101067589182755</v>
      </c>
      <c r="BT3146">
        <v>34863128.586599201</v>
      </c>
      <c r="BU3146">
        <v>4.1723683993601899E-9</v>
      </c>
    </row>
    <row r="3147" spans="3:73" x14ac:dyDescent="0.3">
      <c r="C3147">
        <v>1103982</v>
      </c>
      <c r="D3147" t="s">
        <v>4453</v>
      </c>
      <c r="E3147" t="s">
        <v>830</v>
      </c>
      <c r="F3147" t="s">
        <v>3614</v>
      </c>
      <c r="G3147" t="s">
        <v>4087</v>
      </c>
      <c r="H3147" t="s">
        <v>4794</v>
      </c>
      <c r="I3147" t="s">
        <v>4815</v>
      </c>
      <c r="J3147">
        <v>2021</v>
      </c>
      <c r="K3147" t="s">
        <v>4062</v>
      </c>
      <c r="L3147">
        <v>53.028266000000002</v>
      </c>
      <c r="M3147">
        <v>67092000000</v>
      </c>
      <c r="N3147">
        <v>10342000000</v>
      </c>
      <c r="P3147">
        <v>2337000000</v>
      </c>
      <c r="Q3147">
        <v>2708000000</v>
      </c>
      <c r="R3147">
        <v>10651000000</v>
      </c>
      <c r="T3147">
        <v>18291000000</v>
      </c>
      <c r="U3147">
        <v>21978000000</v>
      </c>
      <c r="V3147">
        <v>38769000000</v>
      </c>
      <c r="W3147">
        <v>14008000000</v>
      </c>
      <c r="X3147">
        <v>6730000000</v>
      </c>
      <c r="AB3147">
        <v>28269000000</v>
      </c>
      <c r="AC3147">
        <v>24010000000</v>
      </c>
      <c r="AD3147">
        <v>30806000000</v>
      </c>
      <c r="AE3147">
        <v>0</v>
      </c>
      <c r="AG3147">
        <v>11254000000</v>
      </c>
      <c r="AH3147">
        <v>28720000000</v>
      </c>
      <c r="AJ3147">
        <v>4653000000</v>
      </c>
      <c r="AK3147">
        <v>347000000</v>
      </c>
      <c r="AM3147">
        <v>1190000000</v>
      </c>
      <c r="AN3147">
        <v>4300000000</v>
      </c>
      <c r="AP3147">
        <v>1113000000</v>
      </c>
      <c r="AQ3147">
        <v>4141000000</v>
      </c>
      <c r="AU3147">
        <v>-26000000</v>
      </c>
      <c r="AV3147">
        <v>-4069000000</v>
      </c>
      <c r="AW3147">
        <v>1826000000</v>
      </c>
      <c r="AY3147">
        <v>3.06</v>
      </c>
      <c r="AZ3147">
        <v>2677500000</v>
      </c>
      <c r="BA3147">
        <v>0.16201253481894201</v>
      </c>
      <c r="BE3147">
        <v>0.14418523676880199</v>
      </c>
      <c r="BG3147">
        <v>0.39185236768802201</v>
      </c>
      <c r="BI3147">
        <v>0.42806892028855897</v>
      </c>
      <c r="BJ3147">
        <v>-9.0529247910863496E-4</v>
      </c>
      <c r="BM3147">
        <v>1.20821727019499E-2</v>
      </c>
      <c r="BN3147">
        <v>0.57784832766946903</v>
      </c>
      <c r="BQ3147">
        <v>0.54497430039977202</v>
      </c>
      <c r="BR3147">
        <v>17.3294986928105</v>
      </c>
      <c r="BS3147">
        <v>0.152110085252397</v>
      </c>
      <c r="BT3147">
        <v>34434465.573511302</v>
      </c>
      <c r="BU3147">
        <v>5.7400860999681599E-9</v>
      </c>
    </row>
    <row r="3148" spans="3:73" x14ac:dyDescent="0.3">
      <c r="C3148">
        <v>1103982</v>
      </c>
      <c r="D3148" t="s">
        <v>4453</v>
      </c>
      <c r="E3148" t="s">
        <v>830</v>
      </c>
      <c r="F3148" t="s">
        <v>3614</v>
      </c>
      <c r="G3148" t="s">
        <v>4087</v>
      </c>
      <c r="H3148" t="s">
        <v>4794</v>
      </c>
      <c r="I3148" t="s">
        <v>4815</v>
      </c>
      <c r="J3148">
        <v>2020</v>
      </c>
      <c r="K3148" t="s">
        <v>4062</v>
      </c>
      <c r="L3148">
        <v>46.557856999999998</v>
      </c>
      <c r="M3148">
        <v>67810000000</v>
      </c>
      <c r="N3148">
        <v>9979000000</v>
      </c>
      <c r="P3148">
        <v>2297000000</v>
      </c>
      <c r="Q3148">
        <v>2647000000</v>
      </c>
      <c r="R3148">
        <v>10628000000</v>
      </c>
      <c r="T3148">
        <v>18482000000</v>
      </c>
      <c r="U3148">
        <v>21895000000</v>
      </c>
      <c r="V3148">
        <v>40156000000</v>
      </c>
      <c r="W3148">
        <v>15159000000</v>
      </c>
      <c r="X3148">
        <v>6209000000</v>
      </c>
      <c r="AB3148">
        <v>27578000000</v>
      </c>
      <c r="AC3148">
        <v>22204000000</v>
      </c>
      <c r="AD3148">
        <v>28402000000</v>
      </c>
      <c r="AE3148">
        <v>0</v>
      </c>
      <c r="AG3148">
        <v>2872000000</v>
      </c>
      <c r="AH3148">
        <v>7298000000</v>
      </c>
      <c r="AJ3148">
        <v>3853000000</v>
      </c>
      <c r="AK3148">
        <v>332000000</v>
      </c>
      <c r="AM3148">
        <v>344000000</v>
      </c>
      <c r="AN3148">
        <v>1156000000</v>
      </c>
      <c r="AP3148">
        <v>1116000000</v>
      </c>
      <c r="AQ3148">
        <v>3964000000</v>
      </c>
      <c r="AU3148">
        <v>500000000</v>
      </c>
      <c r="AV3148">
        <v>-2215000000</v>
      </c>
      <c r="AW3148">
        <v>1678000000</v>
      </c>
      <c r="AY3148">
        <v>0.81</v>
      </c>
      <c r="AZ3148">
        <v>2596500000</v>
      </c>
      <c r="BA3148">
        <v>0.52795286379830098</v>
      </c>
      <c r="BE3148">
        <v>0.54316251027678797</v>
      </c>
      <c r="BG3148">
        <v>0.39353247465058899</v>
      </c>
      <c r="BI3148">
        <v>0.107624244211768</v>
      </c>
      <c r="BJ3148">
        <v>6.8511921074266902E-2</v>
      </c>
      <c r="BM3148">
        <v>4.5491915593313198E-2</v>
      </c>
      <c r="BN3148">
        <v>0.592184043651379</v>
      </c>
      <c r="BQ3148">
        <v>0.48367306550563999</v>
      </c>
      <c r="BR3148">
        <v>57.478835802469099</v>
      </c>
      <c r="BS3148">
        <v>4.1917470447458097E-2</v>
      </c>
      <c r="BT3148">
        <v>36041177.754379898</v>
      </c>
      <c r="BU3148">
        <v>1.3674618960765799E-9</v>
      </c>
    </row>
    <row r="3149" spans="3:73" x14ac:dyDescent="0.3">
      <c r="C3149">
        <v>1103982</v>
      </c>
      <c r="D3149" t="s">
        <v>4453</v>
      </c>
      <c r="E3149" t="s">
        <v>830</v>
      </c>
      <c r="F3149" t="s">
        <v>3614</v>
      </c>
      <c r="G3149" t="s">
        <v>4087</v>
      </c>
      <c r="H3149" t="s">
        <v>4794</v>
      </c>
      <c r="I3149" t="s">
        <v>4815</v>
      </c>
      <c r="J3149">
        <v>2019</v>
      </c>
      <c r="K3149" t="s">
        <v>4062</v>
      </c>
      <c r="L3149">
        <v>43.078817000000001</v>
      </c>
      <c r="M3149">
        <v>64549000000</v>
      </c>
      <c r="N3149">
        <v>7630000000</v>
      </c>
      <c r="P3149">
        <v>2212000000</v>
      </c>
      <c r="Q3149">
        <v>2546000000</v>
      </c>
      <c r="R3149">
        <v>10176000000</v>
      </c>
      <c r="S3149">
        <v>8482000000</v>
      </c>
      <c r="T3149">
        <v>17957000000</v>
      </c>
      <c r="U3149">
        <v>20848000000</v>
      </c>
      <c r="V3149">
        <v>37198000000</v>
      </c>
      <c r="W3149">
        <v>15322000000</v>
      </c>
      <c r="X3149">
        <v>5853000000</v>
      </c>
      <c r="AA3149">
        <v>15875000000</v>
      </c>
      <c r="AB3149">
        <v>27275000000</v>
      </c>
      <c r="AC3149">
        <v>21139000000</v>
      </c>
      <c r="AD3149">
        <v>26653000000</v>
      </c>
      <c r="AE3149">
        <v>0</v>
      </c>
      <c r="AG3149">
        <v>2759000000</v>
      </c>
      <c r="AH3149">
        <v>6913000000</v>
      </c>
      <c r="AJ3149">
        <v>3843000000</v>
      </c>
      <c r="AK3149">
        <v>351000000</v>
      </c>
      <c r="AM3149">
        <v>230000000</v>
      </c>
      <c r="AN3149">
        <v>726000000</v>
      </c>
      <c r="AP3149">
        <v>1047000000</v>
      </c>
      <c r="AQ3149">
        <v>3965000000</v>
      </c>
      <c r="AU3149">
        <v>-960000000</v>
      </c>
      <c r="AV3149">
        <v>-2787000000</v>
      </c>
      <c r="AW3149">
        <v>1542000000</v>
      </c>
      <c r="AY3149">
        <v>0.5</v>
      </c>
      <c r="AZ3149">
        <v>2569000000</v>
      </c>
      <c r="BA3149">
        <v>0.55590915666136298</v>
      </c>
      <c r="BE3149">
        <v>0.57355706639664406</v>
      </c>
      <c r="BG3149">
        <v>0.39910313901345301</v>
      </c>
      <c r="BI3149">
        <v>0.10709693411207</v>
      </c>
      <c r="BJ3149">
        <v>-0.13886879791696799</v>
      </c>
      <c r="BM3149">
        <v>5.0773904238391399E-2</v>
      </c>
      <c r="BN3149">
        <v>0.576275387689972</v>
      </c>
      <c r="BQ3149">
        <v>0.33181046860723101</v>
      </c>
      <c r="BR3149">
        <v>86.157634000000002</v>
      </c>
      <c r="BS3149">
        <v>2.6617781851512399E-2</v>
      </c>
      <c r="BT3149">
        <v>35794854.812285103</v>
      </c>
      <c r="BU3149">
        <v>7.8971250229147603E-10</v>
      </c>
    </row>
    <row r="3150" spans="3:73" x14ac:dyDescent="0.3">
      <c r="C3150">
        <v>1103982</v>
      </c>
      <c r="D3150" t="s">
        <v>4453</v>
      </c>
      <c r="E3150" t="s">
        <v>830</v>
      </c>
      <c r="F3150" t="s">
        <v>3614</v>
      </c>
      <c r="G3150" t="s">
        <v>4087</v>
      </c>
      <c r="H3150" t="s">
        <v>4794</v>
      </c>
      <c r="I3150" t="s">
        <v>4815</v>
      </c>
      <c r="J3150">
        <v>2018</v>
      </c>
      <c r="K3150" t="s">
        <v>4062</v>
      </c>
      <c r="L3150">
        <v>34.862493999999998</v>
      </c>
      <c r="M3150">
        <v>62729000000</v>
      </c>
      <c r="N3150">
        <v>7604000000</v>
      </c>
      <c r="P3150">
        <v>2262000000</v>
      </c>
      <c r="Q3150">
        <v>2592000000</v>
      </c>
      <c r="R3150">
        <v>9020000000</v>
      </c>
      <c r="S3150">
        <v>8482000000</v>
      </c>
      <c r="T3150">
        <v>18002000000</v>
      </c>
      <c r="U3150">
        <v>20725000000</v>
      </c>
      <c r="V3150">
        <v>37016000000</v>
      </c>
      <c r="W3150">
        <v>16737000000</v>
      </c>
      <c r="X3150">
        <v>5794000000</v>
      </c>
      <c r="AA3150">
        <v>15250000000</v>
      </c>
      <c r="AB3150">
        <v>25637000000</v>
      </c>
      <c r="AC3150">
        <v>20185000000</v>
      </c>
      <c r="AD3150">
        <v>24491000000</v>
      </c>
      <c r="AE3150">
        <v>0</v>
      </c>
      <c r="AG3150">
        <v>2549000000</v>
      </c>
      <c r="AH3150">
        <v>6773000000</v>
      </c>
      <c r="AJ3150">
        <v>3312000000</v>
      </c>
      <c r="AK3150">
        <v>362000000</v>
      </c>
      <c r="AM3150">
        <v>111000000</v>
      </c>
      <c r="AN3150">
        <v>823000000</v>
      </c>
      <c r="AP3150">
        <v>811000000</v>
      </c>
      <c r="AQ3150">
        <v>3948000000</v>
      </c>
      <c r="AU3150">
        <v>-1224000000</v>
      </c>
      <c r="AV3150">
        <v>-2329000000</v>
      </c>
      <c r="AW3150">
        <v>1359000000</v>
      </c>
      <c r="AY3150">
        <v>0.56000000000000005</v>
      </c>
      <c r="AZ3150">
        <v>2574500000</v>
      </c>
      <c r="BA3150">
        <v>0.48900044293518402</v>
      </c>
      <c r="BE3150">
        <v>0.58290270190462101</v>
      </c>
      <c r="BG3150">
        <v>0.37634726118411299</v>
      </c>
      <c r="BI3150">
        <v>0.107972389166095</v>
      </c>
      <c r="BJ3150">
        <v>-0.180717554997785</v>
      </c>
      <c r="BM3150">
        <v>5.3447512180717603E-2</v>
      </c>
      <c r="BN3150">
        <v>0.59009389596518402</v>
      </c>
      <c r="BQ3150">
        <v>0.29945629443747401</v>
      </c>
      <c r="BR3150">
        <v>62.254453571428598</v>
      </c>
      <c r="BS3150">
        <v>3.2102040020283197E-2</v>
      </c>
      <c r="BT3150">
        <v>38981720.5848784</v>
      </c>
      <c r="BU3150">
        <v>7.6151642703904495E-10</v>
      </c>
    </row>
    <row r="3151" spans="3:73" x14ac:dyDescent="0.3">
      <c r="C3151">
        <v>1103982</v>
      </c>
      <c r="D3151" t="s">
        <v>4453</v>
      </c>
      <c r="E3151" t="s">
        <v>830</v>
      </c>
      <c r="F3151" t="s">
        <v>3614</v>
      </c>
      <c r="G3151" t="s">
        <v>4087</v>
      </c>
      <c r="H3151" t="s">
        <v>4794</v>
      </c>
      <c r="I3151" t="s">
        <v>4815</v>
      </c>
      <c r="J3151">
        <v>2017</v>
      </c>
      <c r="K3151" t="s">
        <v>4062</v>
      </c>
      <c r="L3151">
        <v>35.038575999999999</v>
      </c>
      <c r="M3151">
        <v>63109000000</v>
      </c>
      <c r="N3151">
        <v>7520000000</v>
      </c>
      <c r="P3151">
        <v>2691000000</v>
      </c>
      <c r="Q3151">
        <v>2557000000</v>
      </c>
      <c r="R3151">
        <v>9201000000</v>
      </c>
      <c r="S3151">
        <v>8677000000</v>
      </c>
      <c r="T3151">
        <v>18639000000</v>
      </c>
      <c r="U3151">
        <v>21085000000</v>
      </c>
      <c r="V3151">
        <v>36918000000</v>
      </c>
      <c r="W3151">
        <v>15793000000</v>
      </c>
      <c r="X3151">
        <v>5705000000</v>
      </c>
      <c r="AA3151">
        <v>14199000000</v>
      </c>
      <c r="AB3151">
        <v>26111000000</v>
      </c>
      <c r="AC3151">
        <v>18555000000</v>
      </c>
      <c r="AD3151">
        <v>22749000000</v>
      </c>
      <c r="AE3151">
        <v>0</v>
      </c>
      <c r="AG3151">
        <v>2664000000</v>
      </c>
      <c r="AH3151">
        <v>6966000000</v>
      </c>
      <c r="AJ3151">
        <v>3506000000</v>
      </c>
      <c r="AK3151">
        <v>366000000</v>
      </c>
      <c r="AM3151">
        <v>-178000000</v>
      </c>
      <c r="AN3151">
        <v>802000000</v>
      </c>
      <c r="AP3151">
        <v>816000000</v>
      </c>
      <c r="AQ3151">
        <v>2593000000</v>
      </c>
      <c r="AU3151">
        <v>-301000000</v>
      </c>
      <c r="AV3151">
        <v>-3361000000</v>
      </c>
      <c r="AW3151">
        <v>1198000000</v>
      </c>
      <c r="AY3151">
        <v>0.54</v>
      </c>
      <c r="BA3151">
        <v>0.50330175136376698</v>
      </c>
      <c r="BE3151">
        <v>0.372236577662934</v>
      </c>
      <c r="BG3151">
        <v>0.38242894056847498</v>
      </c>
      <c r="BI3151">
        <v>0.110380452867261</v>
      </c>
      <c r="BJ3151">
        <v>-4.3209876543209902E-2</v>
      </c>
      <c r="BM3151">
        <v>5.2540913006029297E-2</v>
      </c>
      <c r="BN3151">
        <v>0.58498787811564101</v>
      </c>
      <c r="BQ3151">
        <v>0.31425315012980398</v>
      </c>
      <c r="BR3151">
        <v>64.886251851851895</v>
      </c>
      <c r="BS3151">
        <v>3.0715024319252399E-2</v>
      </c>
      <c r="BT3151">
        <v>34190887.209571503</v>
      </c>
      <c r="BU3151">
        <v>7.2463065527938401E-10</v>
      </c>
    </row>
    <row r="3152" spans="3:73" x14ac:dyDescent="0.3">
      <c r="C3152">
        <v>63754</v>
      </c>
      <c r="D3152" t="s">
        <v>4314</v>
      </c>
      <c r="E3152" t="s">
        <v>799</v>
      </c>
      <c r="F3152" t="s">
        <v>3614</v>
      </c>
      <c r="G3152" t="s">
        <v>4136</v>
      </c>
      <c r="H3152" t="s">
        <v>4816</v>
      </c>
      <c r="I3152" t="s">
        <v>4817</v>
      </c>
      <c r="J3152">
        <v>2026</v>
      </c>
      <c r="K3152" t="s">
        <v>4062</v>
      </c>
      <c r="L3152">
        <v>60.030760999999998</v>
      </c>
    </row>
    <row r="3153" spans="3:73" x14ac:dyDescent="0.3">
      <c r="C3153">
        <v>63754</v>
      </c>
      <c r="D3153" t="s">
        <v>4314</v>
      </c>
      <c r="E3153" t="s">
        <v>799</v>
      </c>
      <c r="F3153" t="s">
        <v>3614</v>
      </c>
      <c r="G3153" t="s">
        <v>4136</v>
      </c>
      <c r="H3153" t="s">
        <v>4816</v>
      </c>
      <c r="I3153" t="s">
        <v>4817</v>
      </c>
      <c r="J3153">
        <v>2025</v>
      </c>
      <c r="K3153" t="s">
        <v>4062</v>
      </c>
      <c r="L3153">
        <v>70.916381999999999</v>
      </c>
      <c r="M3153">
        <v>13200400000</v>
      </c>
      <c r="N3153">
        <v>2138100000</v>
      </c>
      <c r="O3153">
        <v>95900000</v>
      </c>
      <c r="P3153">
        <v>628900000</v>
      </c>
      <c r="Q3153">
        <v>1272000000</v>
      </c>
      <c r="R3153">
        <v>10043200000</v>
      </c>
      <c r="S3153">
        <v>1448800000</v>
      </c>
      <c r="T3153">
        <v>3293100000</v>
      </c>
      <c r="U3153">
        <v>5301300000</v>
      </c>
      <c r="V3153">
        <v>7432300000</v>
      </c>
      <c r="W3153">
        <v>3062200000</v>
      </c>
      <c r="AA3153">
        <v>3614900000</v>
      </c>
      <c r="AB3153">
        <v>5736500000</v>
      </c>
      <c r="AD3153">
        <v>3816400000</v>
      </c>
      <c r="AG3153">
        <v>2592200000</v>
      </c>
      <c r="AH3153">
        <v>6840300000</v>
      </c>
      <c r="AJ3153">
        <v>1070800000</v>
      </c>
      <c r="AK3153">
        <v>106100000</v>
      </c>
      <c r="AM3153">
        <v>195800000</v>
      </c>
      <c r="AN3153">
        <v>789400000</v>
      </c>
      <c r="AO3153">
        <v>196200000</v>
      </c>
      <c r="AQ3153">
        <v>962200000</v>
      </c>
      <c r="AS3153">
        <v>231300000</v>
      </c>
      <c r="AT3153">
        <v>221800000</v>
      </c>
      <c r="AU3153">
        <v>-255200000</v>
      </c>
      <c r="AV3153">
        <v>-840900000</v>
      </c>
      <c r="AY3153">
        <v>2.94</v>
      </c>
      <c r="AZ3153">
        <v>1255950000</v>
      </c>
      <c r="BA3153">
        <v>0.15654284168822999</v>
      </c>
      <c r="BB3153">
        <v>1181400000</v>
      </c>
      <c r="BC3153">
        <v>1181400000</v>
      </c>
      <c r="BD3153">
        <v>0.172711723170036</v>
      </c>
      <c r="BE3153">
        <v>0.14066634504334599</v>
      </c>
      <c r="BF3153">
        <v>0.10824086662865701</v>
      </c>
      <c r="BG3153">
        <v>0.37895998713506701</v>
      </c>
      <c r="BI3153">
        <v>0.51818884276234101</v>
      </c>
      <c r="BJ3153">
        <v>-3.7308305191292801E-2</v>
      </c>
      <c r="BK3153">
        <v>3.2425478414689402E-2</v>
      </c>
      <c r="BL3153">
        <v>4.3381424706943204</v>
      </c>
      <c r="BM3153">
        <v>1.5511015598731101E-2</v>
      </c>
      <c r="BN3153">
        <v>0.56303596860701199</v>
      </c>
      <c r="BO3153">
        <v>6.02140672782875</v>
      </c>
      <c r="BP3153">
        <v>3.1317353536672997E-2</v>
      </c>
      <c r="BQ3153">
        <v>0.28283586963620899</v>
      </c>
      <c r="BR3153">
        <v>24.121218367346899</v>
      </c>
      <c r="BS3153">
        <v>0.137610040965746</v>
      </c>
      <c r="BU3153">
        <v>3.6345186625991499E-8</v>
      </c>
    </row>
    <row r="3154" spans="3:73" x14ac:dyDescent="0.3">
      <c r="C3154">
        <v>63754</v>
      </c>
      <c r="D3154" t="s">
        <v>4314</v>
      </c>
      <c r="E3154" t="s">
        <v>799</v>
      </c>
      <c r="F3154" t="s">
        <v>3614</v>
      </c>
      <c r="G3154" t="s">
        <v>4136</v>
      </c>
      <c r="H3154" t="s">
        <v>4816</v>
      </c>
      <c r="I3154" t="s">
        <v>4817</v>
      </c>
      <c r="J3154">
        <v>2024</v>
      </c>
      <c r="K3154" t="s">
        <v>4062</v>
      </c>
      <c r="L3154">
        <v>71.145608999999993</v>
      </c>
      <c r="M3154">
        <v>13070300000</v>
      </c>
      <c r="N3154">
        <v>2139000000</v>
      </c>
      <c r="O3154">
        <v>186100000</v>
      </c>
      <c r="P3154">
        <v>587400000</v>
      </c>
      <c r="Q3154">
        <v>1239900000</v>
      </c>
      <c r="R3154">
        <v>9959400000</v>
      </c>
      <c r="S3154">
        <v>1413000000</v>
      </c>
      <c r="T3154">
        <v>3318900000</v>
      </c>
      <c r="U3154">
        <v>5227500000</v>
      </c>
      <c r="V3154">
        <v>7753500000</v>
      </c>
      <c r="W3154">
        <v>2882800000</v>
      </c>
      <c r="AA3154">
        <v>3858800000</v>
      </c>
      <c r="AB3154">
        <v>5291000000</v>
      </c>
      <c r="AD3154">
        <v>3545000000</v>
      </c>
      <c r="AG3154">
        <v>2591000000</v>
      </c>
      <c r="AH3154">
        <v>6723700000</v>
      </c>
      <c r="AJ3154">
        <v>1060300000</v>
      </c>
      <c r="AK3154">
        <v>102900000</v>
      </c>
      <c r="AM3154">
        <v>184000000</v>
      </c>
      <c r="AN3154">
        <v>788500000</v>
      </c>
      <c r="AO3154">
        <v>209400000</v>
      </c>
      <c r="AQ3154">
        <v>921900000</v>
      </c>
      <c r="AS3154">
        <v>208800000</v>
      </c>
      <c r="AT3154">
        <v>274900000</v>
      </c>
      <c r="AU3154">
        <v>-269000000</v>
      </c>
      <c r="AV3154">
        <v>-583100000</v>
      </c>
      <c r="AY3154">
        <v>2.94</v>
      </c>
      <c r="AZ3154">
        <v>1183200000</v>
      </c>
      <c r="BA3154">
        <v>0.15769591147731199</v>
      </c>
      <c r="BB3154">
        <v>1181900000</v>
      </c>
      <c r="BC3154">
        <v>1181900000</v>
      </c>
      <c r="BD3154">
        <v>0.17578119190326799</v>
      </c>
      <c r="BE3154">
        <v>0.13711200678197999</v>
      </c>
      <c r="BF3154">
        <v>9.6226779897972806E-2</v>
      </c>
      <c r="BG3154">
        <v>0.38535330249713701</v>
      </c>
      <c r="BI3154">
        <v>0.51442583567324396</v>
      </c>
      <c r="BJ3154">
        <v>-4.0007733837024301E-2</v>
      </c>
      <c r="BK3154">
        <v>4.0885226884007302E-2</v>
      </c>
      <c r="BL3154">
        <v>3.3535831211349598</v>
      </c>
      <c r="BM3154">
        <v>1.53040736499249E-2</v>
      </c>
      <c r="BN3154">
        <v>0.59321515190929097</v>
      </c>
      <c r="BO3154">
        <v>5.6442215854823301</v>
      </c>
      <c r="BP3154">
        <v>6.4555293464687094E-2</v>
      </c>
      <c r="BQ3154">
        <v>0.31188427917302602</v>
      </c>
      <c r="BR3154">
        <v>24.1991867346939</v>
      </c>
      <c r="BS3154">
        <v>0.149026649026649</v>
      </c>
      <c r="BU3154">
        <v>3.95328086297486E-8</v>
      </c>
    </row>
    <row r="3155" spans="3:73" x14ac:dyDescent="0.3">
      <c r="C3155">
        <v>63754</v>
      </c>
      <c r="D3155" t="s">
        <v>4314</v>
      </c>
      <c r="E3155" t="s">
        <v>799</v>
      </c>
      <c r="F3155" t="s">
        <v>3614</v>
      </c>
      <c r="G3155" t="s">
        <v>4136</v>
      </c>
      <c r="H3155" t="s">
        <v>4816</v>
      </c>
      <c r="I3155" t="s">
        <v>4817</v>
      </c>
      <c r="J3155">
        <v>2023</v>
      </c>
      <c r="K3155" t="s">
        <v>4062</v>
      </c>
      <c r="L3155">
        <v>71.574325000000002</v>
      </c>
      <c r="M3155">
        <v>12862300000</v>
      </c>
      <c r="N3155">
        <v>2001600000</v>
      </c>
      <c r="O3155">
        <v>166600000</v>
      </c>
      <c r="P3155">
        <v>587500000</v>
      </c>
      <c r="Q3155">
        <v>1126500000</v>
      </c>
      <c r="R3155">
        <v>9941500000</v>
      </c>
      <c r="S3155">
        <v>1324700000</v>
      </c>
      <c r="T3155">
        <v>3356700000</v>
      </c>
      <c r="U3155">
        <v>5260100000</v>
      </c>
      <c r="V3155">
        <v>7778800000</v>
      </c>
      <c r="W3155">
        <v>3098900000</v>
      </c>
      <c r="AA3155">
        <v>4139200000</v>
      </c>
      <c r="AB3155">
        <v>5060700000</v>
      </c>
      <c r="AD3155">
        <v>3249700000</v>
      </c>
      <c r="AG3155">
        <v>2502500000</v>
      </c>
      <c r="AH3155">
        <v>6662200000</v>
      </c>
      <c r="AJ3155">
        <v>963000000</v>
      </c>
      <c r="AK3155">
        <v>94900000</v>
      </c>
      <c r="AM3155">
        <v>174500000</v>
      </c>
      <c r="AN3155">
        <v>680600000</v>
      </c>
      <c r="AO3155">
        <v>208200000</v>
      </c>
      <c r="AQ3155">
        <v>1237300000</v>
      </c>
      <c r="AS3155">
        <v>199300000</v>
      </c>
      <c r="AT3155">
        <v>263900000</v>
      </c>
      <c r="AU3155">
        <v>-260500000</v>
      </c>
      <c r="AV3155">
        <v>-1184200000</v>
      </c>
      <c r="AY3155">
        <v>2.54</v>
      </c>
      <c r="AZ3155">
        <v>1233300000</v>
      </c>
      <c r="BA3155">
        <v>0.14454684638707899</v>
      </c>
      <c r="BB3155">
        <v>1063300000</v>
      </c>
      <c r="BC3155">
        <v>1063300000</v>
      </c>
      <c r="BD3155">
        <v>0.159601933295308</v>
      </c>
      <c r="BE3155">
        <v>0.18571943201945301</v>
      </c>
      <c r="BF3155">
        <v>0.146107892287833</v>
      </c>
      <c r="BG3155">
        <v>0.37562666986881199</v>
      </c>
      <c r="BI3155">
        <v>0.51796335025617501</v>
      </c>
      <c r="BJ3155">
        <v>-3.9101197802527701E-2</v>
      </c>
      <c r="BK3155">
        <v>3.9611539731620203E-2</v>
      </c>
      <c r="BL3155">
        <v>4.6885183781735504</v>
      </c>
      <c r="BM3155">
        <v>1.42445438443757E-2</v>
      </c>
      <c r="BN3155">
        <v>0.60477519572704697</v>
      </c>
      <c r="BO3155">
        <v>5.1071085494716604</v>
      </c>
      <c r="BP3155">
        <v>5.3761011971990097E-2</v>
      </c>
      <c r="BQ3155">
        <v>0.28239052567039902</v>
      </c>
      <c r="BR3155">
        <v>28.178868110236198</v>
      </c>
      <c r="BS3155">
        <v>0.134487323888</v>
      </c>
      <c r="BU3155">
        <v>3.5923644061098303E-8</v>
      </c>
    </row>
    <row r="3156" spans="3:73" x14ac:dyDescent="0.3">
      <c r="C3156">
        <v>63754</v>
      </c>
      <c r="D3156" t="s">
        <v>4314</v>
      </c>
      <c r="E3156" t="s">
        <v>799</v>
      </c>
      <c r="F3156" t="s">
        <v>3614</v>
      </c>
      <c r="G3156" t="s">
        <v>4136</v>
      </c>
      <c r="H3156" t="s">
        <v>4816</v>
      </c>
      <c r="I3156" t="s">
        <v>4817</v>
      </c>
      <c r="J3156">
        <v>2022</v>
      </c>
      <c r="K3156" t="s">
        <v>4062</v>
      </c>
      <c r="L3156">
        <v>82.451474000000005</v>
      </c>
      <c r="M3156">
        <v>13124900000</v>
      </c>
      <c r="N3156">
        <v>2386700000</v>
      </c>
      <c r="O3156">
        <v>334000000</v>
      </c>
      <c r="P3156">
        <v>573700000</v>
      </c>
      <c r="Q3156">
        <v>1340100000</v>
      </c>
      <c r="R3156">
        <v>9798800000</v>
      </c>
      <c r="S3156">
        <v>1198000000</v>
      </c>
      <c r="T3156">
        <v>3387900000</v>
      </c>
      <c r="U3156">
        <v>5212900000</v>
      </c>
      <c r="V3156">
        <v>8425700000</v>
      </c>
      <c r="W3156">
        <v>3432400000</v>
      </c>
      <c r="AA3156">
        <v>3912900000</v>
      </c>
      <c r="AB3156">
        <v>4680500000</v>
      </c>
      <c r="AD3156">
        <v>3022500000</v>
      </c>
      <c r="AG3156">
        <v>2274500000</v>
      </c>
      <c r="AH3156">
        <v>6350500000</v>
      </c>
      <c r="AJ3156">
        <v>863600000</v>
      </c>
      <c r="AK3156">
        <v>87500000</v>
      </c>
      <c r="AM3156">
        <v>168600000</v>
      </c>
      <c r="AN3156">
        <v>682000000</v>
      </c>
      <c r="AO3156">
        <v>149100000</v>
      </c>
      <c r="AQ3156">
        <v>651500000</v>
      </c>
      <c r="AS3156">
        <v>200600000</v>
      </c>
      <c r="AU3156">
        <v>-146400000</v>
      </c>
      <c r="AV3156">
        <v>-487200000</v>
      </c>
      <c r="AY3156">
        <v>2.54</v>
      </c>
      <c r="AZ3156">
        <v>1261200000</v>
      </c>
      <c r="BA3156">
        <v>0.13598929218171801</v>
      </c>
      <c r="BB3156">
        <v>999700000</v>
      </c>
      <c r="BC3156">
        <v>999700000</v>
      </c>
      <c r="BD3156">
        <v>0.157420675537359</v>
      </c>
      <c r="BE3156">
        <v>0.102590347216755</v>
      </c>
      <c r="BG3156">
        <v>0.35816077474214603</v>
      </c>
      <c r="BI3156">
        <v>0.48385130553375599</v>
      </c>
      <c r="BJ3156">
        <v>-2.30533028895363E-2</v>
      </c>
      <c r="BM3156">
        <v>1.37784426423116E-2</v>
      </c>
      <c r="BN3156">
        <v>0.64196298638465799</v>
      </c>
      <c r="BO3156">
        <v>6.7048960429242097</v>
      </c>
      <c r="BP3156">
        <v>9.7308006059899796E-2</v>
      </c>
      <c r="BQ3156">
        <v>0.30491784174338699</v>
      </c>
      <c r="BR3156">
        <v>32.461210236220502</v>
      </c>
      <c r="BS3156">
        <v>0.14571092831962401</v>
      </c>
      <c r="BU3156">
        <v>4.4744523867108202E-8</v>
      </c>
    </row>
    <row r="3157" spans="3:73" x14ac:dyDescent="0.3">
      <c r="C3157">
        <v>63754</v>
      </c>
      <c r="D3157" t="s">
        <v>4314</v>
      </c>
      <c r="E3157" t="s">
        <v>799</v>
      </c>
      <c r="F3157" t="s">
        <v>3614</v>
      </c>
      <c r="G3157" t="s">
        <v>4136</v>
      </c>
      <c r="H3157" t="s">
        <v>4816</v>
      </c>
      <c r="I3157" t="s">
        <v>4817</v>
      </c>
      <c r="J3157">
        <v>2021</v>
      </c>
      <c r="K3157" t="s">
        <v>4062</v>
      </c>
      <c r="L3157">
        <v>79.457849999999993</v>
      </c>
      <c r="M3157">
        <v>12905800000</v>
      </c>
      <c r="N3157">
        <v>2195800000</v>
      </c>
      <c r="O3157">
        <v>351700000</v>
      </c>
      <c r="P3157">
        <v>549500000</v>
      </c>
      <c r="Q3157">
        <v>1182300000</v>
      </c>
      <c r="R3157">
        <v>9928600000</v>
      </c>
      <c r="S3157">
        <v>1140300000</v>
      </c>
      <c r="T3157">
        <v>3452500000</v>
      </c>
      <c r="U3157">
        <v>5335800000</v>
      </c>
      <c r="V3157">
        <v>8480300000</v>
      </c>
      <c r="W3157">
        <v>3223800000</v>
      </c>
      <c r="AA3157">
        <v>4743600000</v>
      </c>
      <c r="AB3157">
        <v>4411000000</v>
      </c>
      <c r="AD3157">
        <v>2782400000</v>
      </c>
      <c r="AG3157">
        <v>2494600000</v>
      </c>
      <c r="AH3157">
        <v>6317900000</v>
      </c>
      <c r="AJ3157">
        <v>1015100000</v>
      </c>
      <c r="AK3157">
        <v>87300000</v>
      </c>
      <c r="AM3157">
        <v>192700000</v>
      </c>
      <c r="AN3157">
        <v>755300000</v>
      </c>
      <c r="AO3157">
        <v>136600000</v>
      </c>
      <c r="AQ3157">
        <v>828300000</v>
      </c>
      <c r="AS3157">
        <v>186300000</v>
      </c>
      <c r="AU3157">
        <v>-908600000</v>
      </c>
      <c r="AV3157">
        <v>22000000</v>
      </c>
      <c r="AY3157">
        <v>2.83</v>
      </c>
      <c r="AZ3157">
        <v>1107450000</v>
      </c>
      <c r="BA3157">
        <v>0.16067047594928699</v>
      </c>
      <c r="BB3157">
        <v>1084600000</v>
      </c>
      <c r="BC3157">
        <v>1084600000</v>
      </c>
      <c r="BD3157">
        <v>0.171670966618655</v>
      </c>
      <c r="BE3157">
        <v>0.13110368951708601</v>
      </c>
      <c r="BG3157">
        <v>0.39484638883173201</v>
      </c>
      <c r="BI3157">
        <v>0.48953958685242299</v>
      </c>
      <c r="BJ3157">
        <v>-0.14381360895234199</v>
      </c>
      <c r="BM3157">
        <v>1.3817882524256499E-2</v>
      </c>
      <c r="BN3157">
        <v>0.65709216011405702</v>
      </c>
      <c r="BO3157">
        <v>7.9399707174231304</v>
      </c>
      <c r="BP3157">
        <v>0.10909485700105501</v>
      </c>
      <c r="BQ3157">
        <v>0.314380544698803</v>
      </c>
      <c r="BR3157">
        <v>28.076978798586602</v>
      </c>
      <c r="BS3157">
        <v>0.171231013375652</v>
      </c>
      <c r="BU3157">
        <v>5.0978398435728898E-8</v>
      </c>
    </row>
    <row r="3158" spans="3:73" x14ac:dyDescent="0.3">
      <c r="C3158">
        <v>63754</v>
      </c>
      <c r="D3158" t="s">
        <v>4314</v>
      </c>
      <c r="E3158" t="s">
        <v>799</v>
      </c>
      <c r="F3158" t="s">
        <v>3614</v>
      </c>
      <c r="G3158" t="s">
        <v>4136</v>
      </c>
      <c r="H3158" t="s">
        <v>4816</v>
      </c>
      <c r="I3158" t="s">
        <v>4817</v>
      </c>
      <c r="J3158">
        <v>2020</v>
      </c>
      <c r="K3158" t="s">
        <v>4062</v>
      </c>
      <c r="L3158">
        <v>76.043824999999998</v>
      </c>
      <c r="M3158">
        <v>12089700000</v>
      </c>
      <c r="N3158">
        <v>2083600000</v>
      </c>
      <c r="O3158">
        <v>423600000</v>
      </c>
      <c r="P3158">
        <v>528500000</v>
      </c>
      <c r="Q3158">
        <v>1032600000</v>
      </c>
      <c r="R3158">
        <v>9254100000</v>
      </c>
      <c r="S3158">
        <v>1028400000</v>
      </c>
      <c r="T3158">
        <v>3239400000</v>
      </c>
      <c r="U3158">
        <v>4986300000</v>
      </c>
      <c r="V3158">
        <v>8149700000</v>
      </c>
      <c r="W3158">
        <v>3046500000</v>
      </c>
      <c r="AA3158">
        <v>4017700000</v>
      </c>
      <c r="AB3158">
        <v>3926100000</v>
      </c>
      <c r="AD3158">
        <v>2415600000</v>
      </c>
      <c r="AG3158">
        <v>660700000</v>
      </c>
      <c r="AH3158">
        <v>1557900000</v>
      </c>
      <c r="AJ3158">
        <v>274900000</v>
      </c>
      <c r="AK3158">
        <v>68600000</v>
      </c>
      <c r="AM3158">
        <v>174900000</v>
      </c>
      <c r="AN3158">
        <v>200700000</v>
      </c>
      <c r="AO3158">
        <v>135600000</v>
      </c>
      <c r="AQ3158">
        <v>1041300000</v>
      </c>
      <c r="AS3158">
        <v>165000000</v>
      </c>
      <c r="AU3158">
        <v>-1025600000</v>
      </c>
      <c r="AV3158">
        <v>220900000</v>
      </c>
      <c r="AY3158">
        <v>0.75</v>
      </c>
      <c r="AZ3158">
        <v>916900000</v>
      </c>
      <c r="BA3158">
        <v>0.17645548494768601</v>
      </c>
      <c r="BB3158">
        <v>511200000</v>
      </c>
      <c r="BC3158">
        <v>511200000</v>
      </c>
      <c r="BD3158">
        <v>0.32813402657423502</v>
      </c>
      <c r="BE3158">
        <v>0.66839976891969999</v>
      </c>
      <c r="BG3158">
        <v>0.42409654021439103</v>
      </c>
      <c r="BI3158">
        <v>0.12886175835628699</v>
      </c>
      <c r="BJ3158">
        <v>-0.65832210026317495</v>
      </c>
      <c r="BM3158">
        <v>4.4033635021503301E-2</v>
      </c>
      <c r="BN3158">
        <v>0.67410274862072705</v>
      </c>
      <c r="BO3158">
        <v>3.7699115044247802</v>
      </c>
      <c r="BP3158">
        <v>0.139044805514525</v>
      </c>
      <c r="BQ3158">
        <v>0.344986049565075</v>
      </c>
      <c r="BR3158">
        <v>101.391766666667</v>
      </c>
      <c r="BS3158">
        <v>5.1119431496905302E-2</v>
      </c>
      <c r="BU3158">
        <v>1.45265960495148E-8</v>
      </c>
    </row>
    <row r="3159" spans="3:73" x14ac:dyDescent="0.3">
      <c r="C3159">
        <v>63754</v>
      </c>
      <c r="D3159" t="s">
        <v>4314</v>
      </c>
      <c r="E3159" t="s">
        <v>799</v>
      </c>
      <c r="F3159" t="s">
        <v>3614</v>
      </c>
      <c r="G3159" t="s">
        <v>4136</v>
      </c>
      <c r="H3159" t="s">
        <v>4816</v>
      </c>
      <c r="I3159" t="s">
        <v>4817</v>
      </c>
      <c r="J3159">
        <v>2019</v>
      </c>
      <c r="K3159" t="s">
        <v>4062</v>
      </c>
      <c r="L3159">
        <v>65.815307000000004</v>
      </c>
      <c r="M3159">
        <v>10362100000</v>
      </c>
      <c r="N3159">
        <v>1550200000</v>
      </c>
      <c r="O3159">
        <v>155400000</v>
      </c>
      <c r="P3159">
        <v>502900000</v>
      </c>
      <c r="Q3159">
        <v>801200000</v>
      </c>
      <c r="R3159">
        <v>8304800000</v>
      </c>
      <c r="S3159">
        <v>952600000</v>
      </c>
      <c r="T3159">
        <v>2847000000</v>
      </c>
      <c r="U3159">
        <v>4505200000</v>
      </c>
      <c r="V3159">
        <v>6905400000</v>
      </c>
      <c r="W3159">
        <v>2154400000</v>
      </c>
      <c r="AA3159">
        <v>3723500000</v>
      </c>
      <c r="AB3159">
        <v>3444200000</v>
      </c>
      <c r="AD3159">
        <v>2055800000</v>
      </c>
      <c r="AG3159">
        <v>630000000</v>
      </c>
      <c r="AH3159">
        <v>1484800000</v>
      </c>
      <c r="AJ3159">
        <v>299200000</v>
      </c>
      <c r="AK3159">
        <v>67300000</v>
      </c>
      <c r="AM3159">
        <v>157400000</v>
      </c>
      <c r="AN3159">
        <v>213400000</v>
      </c>
      <c r="AO3159">
        <v>165200000</v>
      </c>
      <c r="AQ3159">
        <v>946800000</v>
      </c>
      <c r="AS3159">
        <v>158800000</v>
      </c>
      <c r="AU3159">
        <v>-171000000</v>
      </c>
      <c r="AV3159">
        <v>-725800000</v>
      </c>
      <c r="AY3159">
        <v>1.6</v>
      </c>
      <c r="AZ3159">
        <v>793750000</v>
      </c>
      <c r="BA3159">
        <v>0.201508620689655</v>
      </c>
      <c r="BB3159">
        <v>536000000</v>
      </c>
      <c r="BC3159">
        <v>536000000</v>
      </c>
      <c r="BD3159">
        <v>0.36099137931034497</v>
      </c>
      <c r="BE3159">
        <v>0.63766163793103403</v>
      </c>
      <c r="BG3159">
        <v>0.42429956896551702</v>
      </c>
      <c r="BI3159">
        <v>0.14329141776280899</v>
      </c>
      <c r="BJ3159">
        <v>-0.11516702586206901</v>
      </c>
      <c r="BM3159">
        <v>4.5325969827586202E-2</v>
      </c>
      <c r="BN3159">
        <v>0.66640931857441998</v>
      </c>
      <c r="BO3159">
        <v>3.2445520581113798</v>
      </c>
      <c r="BP3159">
        <v>7.2131451912365405E-2</v>
      </c>
      <c r="BQ3159">
        <v>0.34766060155959899</v>
      </c>
      <c r="BR3159">
        <v>41.134566874999997</v>
      </c>
      <c r="BS3159">
        <v>6.1959235816735403E-2</v>
      </c>
      <c r="BU3159">
        <v>3.0574441437779501E-8</v>
      </c>
    </row>
    <row r="3160" spans="3:73" x14ac:dyDescent="0.3">
      <c r="C3160">
        <v>63754</v>
      </c>
      <c r="D3160" t="s">
        <v>4314</v>
      </c>
      <c r="E3160" t="s">
        <v>799</v>
      </c>
      <c r="F3160" t="s">
        <v>3614</v>
      </c>
      <c r="G3160" t="s">
        <v>4136</v>
      </c>
      <c r="H3160" t="s">
        <v>4816</v>
      </c>
      <c r="I3160" t="s">
        <v>4817</v>
      </c>
      <c r="J3160">
        <v>2018</v>
      </c>
      <c r="K3160" t="s">
        <v>4062</v>
      </c>
      <c r="L3160">
        <v>51.928761000000002</v>
      </c>
      <c r="M3160">
        <v>10256400000</v>
      </c>
      <c r="N3160">
        <v>1479900000</v>
      </c>
      <c r="O3160">
        <v>96600000</v>
      </c>
      <c r="P3160">
        <v>518100000</v>
      </c>
      <c r="Q3160">
        <v>786300000</v>
      </c>
      <c r="R3160">
        <v>8386300000</v>
      </c>
      <c r="S3160">
        <v>985100000</v>
      </c>
      <c r="T3160">
        <v>2873300000</v>
      </c>
      <c r="U3160">
        <v>4527900000</v>
      </c>
      <c r="V3160">
        <v>7074200000</v>
      </c>
      <c r="W3160">
        <v>2001700000</v>
      </c>
      <c r="AA3160">
        <v>4136400000</v>
      </c>
      <c r="AD3160">
        <v>1760200000</v>
      </c>
      <c r="AG3160">
        <v>681500000</v>
      </c>
      <c r="AH3160">
        <v>1499200000</v>
      </c>
      <c r="AJ3160">
        <v>294900000</v>
      </c>
      <c r="AK3160">
        <v>69400000</v>
      </c>
      <c r="AM3160">
        <v>-157300000</v>
      </c>
      <c r="AN3160">
        <v>214000000</v>
      </c>
      <c r="AO3160">
        <v>174600000</v>
      </c>
      <c r="AQ3160">
        <v>821200000</v>
      </c>
      <c r="AS3160">
        <v>150700000</v>
      </c>
      <c r="AU3160">
        <v>-158500000</v>
      </c>
      <c r="AV3160">
        <v>-751100000</v>
      </c>
      <c r="AY3160">
        <v>1.62</v>
      </c>
      <c r="AZ3160">
        <v>789800000</v>
      </c>
      <c r="BA3160">
        <v>0.19670490928495199</v>
      </c>
      <c r="BB3160">
        <v>231300000</v>
      </c>
      <c r="BC3160">
        <v>231300000</v>
      </c>
      <c r="BD3160">
        <v>0.154282283884739</v>
      </c>
      <c r="BE3160">
        <v>0.54775880469583804</v>
      </c>
      <c r="BG3160">
        <v>0.454575773745998</v>
      </c>
      <c r="BI3160">
        <v>0.14617214617214599</v>
      </c>
      <c r="BJ3160">
        <v>-0.105723052294557</v>
      </c>
      <c r="BM3160">
        <v>4.62913553895411E-2</v>
      </c>
      <c r="BN3160">
        <v>0.68973518973518999</v>
      </c>
      <c r="BO3160">
        <v>1.32474226804124</v>
      </c>
      <c r="BP3160">
        <v>4.8258979867113E-2</v>
      </c>
      <c r="BQ3160">
        <v>0.34650547035020202</v>
      </c>
      <c r="BR3160">
        <v>32.0547907407407</v>
      </c>
    </row>
    <row r="3161" spans="3:73" x14ac:dyDescent="0.3">
      <c r="C3161">
        <v>63754</v>
      </c>
      <c r="D3161" t="s">
        <v>4314</v>
      </c>
      <c r="E3161" t="s">
        <v>799</v>
      </c>
      <c r="F3161" t="s">
        <v>3614</v>
      </c>
      <c r="G3161" t="s">
        <v>4136</v>
      </c>
      <c r="H3161" t="s">
        <v>4816</v>
      </c>
      <c r="I3161" t="s">
        <v>4817</v>
      </c>
      <c r="J3161">
        <v>2017</v>
      </c>
      <c r="K3161" t="s">
        <v>4062</v>
      </c>
      <c r="L3161">
        <v>41.723334000000001</v>
      </c>
      <c r="M3161">
        <v>10385800000</v>
      </c>
      <c r="N3161">
        <v>1617000000</v>
      </c>
      <c r="O3161">
        <v>186800000</v>
      </c>
      <c r="P3161">
        <v>555100000</v>
      </c>
      <c r="Q3161">
        <v>793300000</v>
      </c>
      <c r="R3161">
        <v>8370300000</v>
      </c>
      <c r="S3161">
        <v>809100000</v>
      </c>
      <c r="T3161">
        <v>3071100000</v>
      </c>
      <c r="U3161">
        <v>4490100000</v>
      </c>
      <c r="V3161">
        <v>7814900000</v>
      </c>
      <c r="W3161">
        <v>1947300000</v>
      </c>
      <c r="AA3161">
        <v>4769500000</v>
      </c>
      <c r="AD3161">
        <v>1166500000</v>
      </c>
      <c r="AG3161">
        <v>668200000</v>
      </c>
      <c r="AJ3161">
        <v>266900000</v>
      </c>
      <c r="AK3161">
        <v>66100000</v>
      </c>
      <c r="AM3161">
        <v>151300000</v>
      </c>
      <c r="AN3161">
        <v>175700000</v>
      </c>
      <c r="AO3161">
        <v>95700000</v>
      </c>
      <c r="AQ3161">
        <v>815300000</v>
      </c>
      <c r="AS3161">
        <v>125200000</v>
      </c>
      <c r="AU3161">
        <v>-4508300000</v>
      </c>
      <c r="AV3161">
        <v>3756000000</v>
      </c>
      <c r="AY3161">
        <v>1.34</v>
      </c>
      <c r="BB3161">
        <v>422700000</v>
      </c>
      <c r="BC3161">
        <v>422700000</v>
      </c>
      <c r="BN3161">
        <v>0.75246008973791101</v>
      </c>
      <c r="BO3161">
        <v>4.4169278996865202</v>
      </c>
      <c r="BP3161">
        <v>9.5927694756842805E-2</v>
      </c>
      <c r="BQ3161">
        <v>0.42299594310070399</v>
      </c>
      <c r="BR3161">
        <v>31.136816417910399</v>
      </c>
    </row>
    <row r="3162" spans="3:73" x14ac:dyDescent="0.3">
      <c r="C3162">
        <v>1530950</v>
      </c>
      <c r="D3162" t="s">
        <v>4516</v>
      </c>
      <c r="E3162" t="s">
        <v>559</v>
      </c>
      <c r="F3162" t="s">
        <v>3614</v>
      </c>
      <c r="G3162" t="s">
        <v>4113</v>
      </c>
      <c r="H3162" t="s">
        <v>4588</v>
      </c>
      <c r="I3162" t="s">
        <v>4818</v>
      </c>
      <c r="J3162">
        <v>2026</v>
      </c>
      <c r="K3162" t="s">
        <v>4062</v>
      </c>
      <c r="L3162">
        <v>102.342951</v>
      </c>
    </row>
    <row r="3163" spans="3:73" x14ac:dyDescent="0.3">
      <c r="C3163">
        <v>1530950</v>
      </c>
      <c r="D3163" t="s">
        <v>4516</v>
      </c>
      <c r="E3163" t="s">
        <v>559</v>
      </c>
      <c r="F3163" t="s">
        <v>3614</v>
      </c>
      <c r="G3163" t="s">
        <v>4113</v>
      </c>
      <c r="H3163" t="s">
        <v>4588</v>
      </c>
      <c r="I3163" t="s">
        <v>4818</v>
      </c>
      <c r="J3163">
        <v>2025</v>
      </c>
      <c r="K3163" t="s">
        <v>4062</v>
      </c>
      <c r="L3163">
        <v>107.916129</v>
      </c>
    </row>
    <row r="3164" spans="3:73" x14ac:dyDescent="0.3">
      <c r="C3164">
        <v>1530950</v>
      </c>
      <c r="D3164" t="s">
        <v>4516</v>
      </c>
      <c r="E3164" t="s">
        <v>559</v>
      </c>
      <c r="F3164" t="s">
        <v>3614</v>
      </c>
      <c r="G3164" t="s">
        <v>4113</v>
      </c>
      <c r="H3164" t="s">
        <v>4588</v>
      </c>
      <c r="I3164" t="s">
        <v>4818</v>
      </c>
      <c r="J3164">
        <v>2024</v>
      </c>
      <c r="K3164" t="s">
        <v>4062</v>
      </c>
      <c r="L3164">
        <v>106.84168</v>
      </c>
      <c r="M3164">
        <v>13528400000</v>
      </c>
      <c r="N3164">
        <v>2024900000</v>
      </c>
      <c r="O3164">
        <v>176700000</v>
      </c>
      <c r="Q3164">
        <v>875000000</v>
      </c>
      <c r="S3164">
        <v>2698700000</v>
      </c>
      <c r="T3164">
        <v>3014600000</v>
      </c>
      <c r="U3164">
        <v>4844700000</v>
      </c>
      <c r="V3164">
        <v>9764600000</v>
      </c>
      <c r="W3164">
        <v>1213100000</v>
      </c>
      <c r="X3164">
        <v>624000000</v>
      </c>
      <c r="AB3164">
        <v>3753100000</v>
      </c>
      <c r="AC3164">
        <v>3746100000</v>
      </c>
      <c r="AD3164">
        <v>2118900000</v>
      </c>
      <c r="AE3164">
        <v>900000</v>
      </c>
      <c r="AG3164">
        <v>2339400000</v>
      </c>
      <c r="AH3164">
        <v>8158100000</v>
      </c>
      <c r="AI3164">
        <v>5818700000</v>
      </c>
      <c r="AJ3164">
        <v>799300000</v>
      </c>
      <c r="AK3164">
        <v>31900000</v>
      </c>
      <c r="AM3164">
        <v>108700000</v>
      </c>
      <c r="AN3164">
        <v>335700000</v>
      </c>
      <c r="AO3164">
        <v>361400000</v>
      </c>
      <c r="AQ3164">
        <v>998300000</v>
      </c>
      <c r="AS3164">
        <v>524300000</v>
      </c>
      <c r="AT3164">
        <v>510200000</v>
      </c>
      <c r="AU3164">
        <v>-1419300000</v>
      </c>
      <c r="AV3164">
        <v>-188600000</v>
      </c>
      <c r="AY3164">
        <v>5.98</v>
      </c>
      <c r="AZ3164">
        <v>832450000</v>
      </c>
      <c r="BA3164">
        <v>9.7976244468687607E-2</v>
      </c>
      <c r="BB3164">
        <v>805800000</v>
      </c>
      <c r="BC3164">
        <v>805800000</v>
      </c>
      <c r="BD3164">
        <v>9.8772998614873597E-2</v>
      </c>
      <c r="BE3164">
        <v>0.122369179098074</v>
      </c>
      <c r="BF3164">
        <v>5.9830107500521E-2</v>
      </c>
      <c r="BG3164">
        <v>0.28675794609038902</v>
      </c>
      <c r="BH3164">
        <v>6.9898492401946104</v>
      </c>
      <c r="BI3164">
        <v>0.60303509653765397</v>
      </c>
      <c r="BJ3164">
        <v>-0.17397433225873701</v>
      </c>
      <c r="BK3164">
        <v>6.2539071597553397E-2</v>
      </c>
      <c r="BL3164">
        <v>1.95668365346923</v>
      </c>
      <c r="BM3164">
        <v>3.9102241943589798E-3</v>
      </c>
      <c r="BN3164">
        <v>0.72178528133408204</v>
      </c>
      <c r="BO3164">
        <v>2.2296624239070302</v>
      </c>
      <c r="BP3164">
        <v>0.14565987964718499</v>
      </c>
      <c r="BQ3164">
        <v>0.94790206907921803</v>
      </c>
      <c r="BR3164">
        <v>17.866501672240801</v>
      </c>
      <c r="BS3164">
        <v>8.9446057925448297E-2</v>
      </c>
      <c r="BU3164">
        <v>1.7023613716660901E-7</v>
      </c>
    </row>
    <row r="3165" spans="3:73" x14ac:dyDescent="0.3">
      <c r="C3165">
        <v>1530950</v>
      </c>
      <c r="D3165" t="s">
        <v>4516</v>
      </c>
      <c r="E3165" t="s">
        <v>559</v>
      </c>
      <c r="F3165" t="s">
        <v>3614</v>
      </c>
      <c r="G3165" t="s">
        <v>4113</v>
      </c>
      <c r="H3165" t="s">
        <v>4588</v>
      </c>
      <c r="I3165" t="s">
        <v>4818</v>
      </c>
      <c r="J3165">
        <v>2023</v>
      </c>
      <c r="K3165" t="s">
        <v>4062</v>
      </c>
      <c r="L3165">
        <v>87.53022</v>
      </c>
      <c r="M3165">
        <v>11646700000</v>
      </c>
      <c r="N3165">
        <v>1478500000</v>
      </c>
      <c r="O3165">
        <v>93300000</v>
      </c>
      <c r="Q3165">
        <v>789900000</v>
      </c>
      <c r="S3165">
        <v>2021400000</v>
      </c>
      <c r="T3165">
        <v>3212400000</v>
      </c>
      <c r="U3165">
        <v>4574400000</v>
      </c>
      <c r="V3165">
        <v>7795400000</v>
      </c>
      <c r="W3165">
        <v>805300000</v>
      </c>
      <c r="X3165">
        <v>368800000</v>
      </c>
      <c r="AB3165">
        <v>3842100000</v>
      </c>
      <c r="AC3165">
        <v>2728300000</v>
      </c>
      <c r="AD3165">
        <v>1416500000</v>
      </c>
      <c r="AE3165">
        <v>900000</v>
      </c>
      <c r="AG3165">
        <v>1881700000</v>
      </c>
      <c r="AH3165">
        <v>6991000000</v>
      </c>
      <c r="AI3165">
        <v>5109300000</v>
      </c>
      <c r="AJ3165">
        <v>598900000</v>
      </c>
      <c r="AK3165">
        <v>22900000</v>
      </c>
      <c r="AM3165">
        <v>99700000</v>
      </c>
      <c r="AN3165">
        <v>301300000</v>
      </c>
      <c r="AO3165">
        <v>279100000</v>
      </c>
      <c r="AQ3165">
        <v>750300000</v>
      </c>
      <c r="AS3165">
        <v>407100000</v>
      </c>
      <c r="AT3165">
        <v>303000000</v>
      </c>
      <c r="AU3165">
        <v>-669300000</v>
      </c>
      <c r="AV3165">
        <v>-555700000</v>
      </c>
      <c r="AY3165">
        <v>5.21</v>
      </c>
      <c r="AZ3165">
        <v>669500000</v>
      </c>
      <c r="BA3165">
        <v>8.5667286511228694E-2</v>
      </c>
      <c r="BB3165">
        <v>680100000</v>
      </c>
      <c r="BC3165">
        <v>680100000</v>
      </c>
      <c r="BD3165">
        <v>9.7282219997139194E-2</v>
      </c>
      <c r="BE3165">
        <v>0.107323701902446</v>
      </c>
      <c r="BF3165">
        <v>6.3982262909454996E-2</v>
      </c>
      <c r="BG3165">
        <v>0.269160349020169</v>
      </c>
      <c r="BH3165">
        <v>7.6315160567587697</v>
      </c>
      <c r="BI3165">
        <v>0.60025586646861295</v>
      </c>
      <c r="BJ3165">
        <v>-9.5737376627092002E-2</v>
      </c>
      <c r="BK3165">
        <v>4.3341438992990998E-2</v>
      </c>
      <c r="BL3165">
        <v>2.4762376237623802</v>
      </c>
      <c r="BM3165">
        <v>3.2756401087112E-3</v>
      </c>
      <c r="BN3165">
        <v>0.66932264074802295</v>
      </c>
      <c r="BO3165">
        <v>2.4367610175564298</v>
      </c>
      <c r="BP3165">
        <v>0.11585744443064699</v>
      </c>
      <c r="BQ3165">
        <v>0.85508506146777596</v>
      </c>
      <c r="BR3165">
        <v>16.800426103646799</v>
      </c>
      <c r="BS3165">
        <v>7.8420655370760803E-2</v>
      </c>
      <c r="BU3165">
        <v>1.18693539002108E-7</v>
      </c>
    </row>
    <row r="3166" spans="3:73" x14ac:dyDescent="0.3">
      <c r="C3166">
        <v>1530950</v>
      </c>
      <c r="D3166" t="s">
        <v>4516</v>
      </c>
      <c r="E3166" t="s">
        <v>559</v>
      </c>
      <c r="F3166" t="s">
        <v>3614</v>
      </c>
      <c r="G3166" t="s">
        <v>4113</v>
      </c>
      <c r="H3166" t="s">
        <v>4588</v>
      </c>
      <c r="I3166" t="s">
        <v>4818</v>
      </c>
      <c r="J3166">
        <v>2022</v>
      </c>
      <c r="K3166" t="s">
        <v>4062</v>
      </c>
      <c r="L3166">
        <v>79.168665000000004</v>
      </c>
      <c r="M3166">
        <v>11308000000</v>
      </c>
      <c r="N3166">
        <v>2223400000</v>
      </c>
      <c r="O3166">
        <v>586500000</v>
      </c>
      <c r="P3166">
        <v>544200000</v>
      </c>
      <c r="Q3166">
        <v>549100000</v>
      </c>
      <c r="S3166">
        <v>1751900000</v>
      </c>
      <c r="T3166">
        <v>2712200000</v>
      </c>
      <c r="U3166">
        <v>4349600000</v>
      </c>
      <c r="V3166">
        <v>7735700000</v>
      </c>
      <c r="W3166">
        <v>823800000</v>
      </c>
      <c r="X3166">
        <v>452700000</v>
      </c>
      <c r="AB3166">
        <v>3254000000</v>
      </c>
      <c r="AC3166">
        <v>2341200000</v>
      </c>
      <c r="AD3166">
        <v>1109000000</v>
      </c>
      <c r="AE3166">
        <v>900000</v>
      </c>
      <c r="AG3166">
        <v>1467500000</v>
      </c>
      <c r="AH3166">
        <v>5851200000</v>
      </c>
      <c r="AI3166">
        <v>4383700000</v>
      </c>
      <c r="AJ3166">
        <v>415600000</v>
      </c>
      <c r="AK3166">
        <v>18900000</v>
      </c>
      <c r="AM3166">
        <v>85700000</v>
      </c>
      <c r="AN3166">
        <v>756600000</v>
      </c>
      <c r="AO3166">
        <v>317800000</v>
      </c>
      <c r="AQ3166">
        <v>382600000</v>
      </c>
      <c r="AS3166">
        <v>380200000</v>
      </c>
      <c r="AT3166">
        <v>255300000</v>
      </c>
      <c r="AU3166">
        <v>-221000000</v>
      </c>
      <c r="AV3166">
        <v>-386700000</v>
      </c>
      <c r="AY3166">
        <v>12.42</v>
      </c>
      <c r="AZ3166">
        <v>571800000</v>
      </c>
      <c r="BA3166">
        <v>7.1028165162701704E-2</v>
      </c>
      <c r="BB3166">
        <v>1160100000</v>
      </c>
      <c r="BC3166">
        <v>1160100000</v>
      </c>
      <c r="BD3166">
        <v>0.198267022149303</v>
      </c>
      <c r="BE3166">
        <v>6.5388296417828798E-2</v>
      </c>
      <c r="BF3166">
        <v>2.1756220946130701E-2</v>
      </c>
      <c r="BG3166">
        <v>0.25080325403336101</v>
      </c>
      <c r="BH3166">
        <v>7.6664917803427803</v>
      </c>
      <c r="BI3166">
        <v>0.51743898125221099</v>
      </c>
      <c r="BJ3166">
        <v>-3.77700300793E-2</v>
      </c>
      <c r="BK3166">
        <v>4.3632075471698097E-2</v>
      </c>
      <c r="BL3166">
        <v>1.4986290638464601</v>
      </c>
      <c r="BM3166">
        <v>3.2301066447908101E-3</v>
      </c>
      <c r="BN3166">
        <v>0.68409090909090897</v>
      </c>
      <c r="BO3166">
        <v>3.6504090623033401</v>
      </c>
      <c r="BP3166">
        <v>0.711944646758922</v>
      </c>
      <c r="BQ3166">
        <v>2.0324107793153701</v>
      </c>
      <c r="BR3166">
        <v>6.3742886473429996</v>
      </c>
      <c r="BS3166">
        <v>0.23251382913337401</v>
      </c>
      <c r="BU3166">
        <v>3.0217419154886302E-7</v>
      </c>
    </row>
    <row r="3167" spans="3:73" x14ac:dyDescent="0.3">
      <c r="C3167">
        <v>1530950</v>
      </c>
      <c r="D3167" t="s">
        <v>4516</v>
      </c>
      <c r="E3167" t="s">
        <v>559</v>
      </c>
      <c r="F3167" t="s">
        <v>3614</v>
      </c>
      <c r="G3167" t="s">
        <v>4113</v>
      </c>
      <c r="H3167" t="s">
        <v>4588</v>
      </c>
      <c r="I3167" t="s">
        <v>4818</v>
      </c>
      <c r="J3167">
        <v>2021</v>
      </c>
      <c r="K3167" t="s">
        <v>4062</v>
      </c>
      <c r="L3167">
        <v>68.118026999999998</v>
      </c>
      <c r="M3167">
        <v>12414700000</v>
      </c>
      <c r="N3167">
        <v>2086100000</v>
      </c>
      <c r="O3167">
        <v>817100000</v>
      </c>
      <c r="P3167">
        <v>553900000</v>
      </c>
      <c r="Q3167">
        <v>594500000</v>
      </c>
      <c r="S3167">
        <v>1839400000</v>
      </c>
      <c r="T3167">
        <v>3147500000</v>
      </c>
      <c r="U3167">
        <v>4567500000</v>
      </c>
      <c r="V3167">
        <v>9355500000</v>
      </c>
      <c r="W3167">
        <v>1049200000</v>
      </c>
      <c r="X3167">
        <v>473700000</v>
      </c>
      <c r="AB3167">
        <v>2742400000</v>
      </c>
      <c r="AC3167">
        <v>1902200000</v>
      </c>
      <c r="AD3167">
        <v>347300000</v>
      </c>
      <c r="AE3167">
        <v>900000</v>
      </c>
      <c r="AG3167">
        <v>1814300000</v>
      </c>
      <c r="AH3167">
        <v>6226700000</v>
      </c>
      <c r="AI3167">
        <v>4412400000</v>
      </c>
      <c r="AJ3167">
        <v>655700000</v>
      </c>
      <c r="AK3167">
        <v>33000000</v>
      </c>
      <c r="AM3167">
        <v>86600000</v>
      </c>
      <c r="AN3167">
        <v>166700000</v>
      </c>
      <c r="AO3167">
        <v>375800000</v>
      </c>
      <c r="AQ3167">
        <v>588200000</v>
      </c>
      <c r="AS3167">
        <v>420200000</v>
      </c>
      <c r="AT3167">
        <v>192500000</v>
      </c>
      <c r="AU3167">
        <v>-793600000</v>
      </c>
      <c r="AV3167">
        <v>-167500000</v>
      </c>
      <c r="AY3167">
        <v>2.42</v>
      </c>
      <c r="AZ3167">
        <v>596950000</v>
      </c>
      <c r="BA3167">
        <v>0.105304575457305</v>
      </c>
      <c r="BB3167">
        <v>629100000</v>
      </c>
      <c r="BC3167">
        <v>629100000</v>
      </c>
      <c r="BD3167">
        <v>0.101032649718149</v>
      </c>
      <c r="BE3167">
        <v>9.4464162397417603E-2</v>
      </c>
      <c r="BF3167">
        <v>6.3548910337739101E-2</v>
      </c>
      <c r="BG3167">
        <v>0.29137424317857002</v>
      </c>
      <c r="BH3167">
        <v>7.3915738336544097</v>
      </c>
      <c r="BI3167">
        <v>0.50155863613297103</v>
      </c>
      <c r="BJ3167">
        <v>-0.12745113784187501</v>
      </c>
      <c r="BK3167">
        <v>3.0915252059678499E-2</v>
      </c>
      <c r="BL3167">
        <v>3.0555844155844198</v>
      </c>
      <c r="BM3167">
        <v>5.2997574959448802E-3</v>
      </c>
      <c r="BN3167">
        <v>0.75358244661570595</v>
      </c>
      <c r="BO3167">
        <v>1.6740287386907899</v>
      </c>
      <c r="BP3167">
        <v>0.77878383530308803</v>
      </c>
      <c r="BQ3167">
        <v>1.4216545939763601</v>
      </c>
      <c r="BR3167">
        <v>28.147945041322298</v>
      </c>
      <c r="BS3167">
        <v>6.0786172695449198E-2</v>
      </c>
      <c r="BU3167">
        <v>6.0109985902858796E-8</v>
      </c>
    </row>
    <row r="3168" spans="3:73" x14ac:dyDescent="0.3">
      <c r="C3168">
        <v>1530950</v>
      </c>
      <c r="D3168" t="s">
        <v>4516</v>
      </c>
      <c r="E3168" t="s">
        <v>559</v>
      </c>
      <c r="F3168" t="s">
        <v>3614</v>
      </c>
      <c r="G3168" t="s">
        <v>4113</v>
      </c>
      <c r="H3168" t="s">
        <v>4588</v>
      </c>
      <c r="I3168" t="s">
        <v>4818</v>
      </c>
      <c r="J3168">
        <v>2020</v>
      </c>
      <c r="K3168" t="s">
        <v>4062</v>
      </c>
      <c r="L3168">
        <v>59.417561999999997</v>
      </c>
      <c r="M3168">
        <v>12146700000</v>
      </c>
      <c r="N3168">
        <v>2287800000</v>
      </c>
      <c r="O3168">
        <v>1187900000</v>
      </c>
      <c r="P3168">
        <v>441600000</v>
      </c>
      <c r="Q3168">
        <v>599400000</v>
      </c>
      <c r="S3168">
        <v>1779700000</v>
      </c>
      <c r="T3168">
        <v>3197500000</v>
      </c>
      <c r="U3168">
        <v>4438600000</v>
      </c>
      <c r="V3168">
        <v>9317700000</v>
      </c>
      <c r="W3168">
        <v>974400000</v>
      </c>
      <c r="X3168">
        <v>367900000</v>
      </c>
      <c r="AB3168">
        <v>2854500000</v>
      </c>
      <c r="AC3168">
        <v>1508500000</v>
      </c>
      <c r="AD3168">
        <v>208600000</v>
      </c>
      <c r="AE3168">
        <v>800000</v>
      </c>
      <c r="AG3168">
        <v>440300000</v>
      </c>
      <c r="AH3168">
        <v>1411300000</v>
      </c>
      <c r="AI3168">
        <v>3911300000</v>
      </c>
      <c r="AJ3168">
        <v>700500000</v>
      </c>
      <c r="AK3168">
        <v>28500000</v>
      </c>
      <c r="AM3168">
        <v>3500000</v>
      </c>
      <c r="AN3168">
        <v>57000000</v>
      </c>
      <c r="AO3168">
        <v>388600000</v>
      </c>
      <c r="AQ3168">
        <v>625600000</v>
      </c>
      <c r="AS3168">
        <v>370300000</v>
      </c>
      <c r="AT3168">
        <v>234600000</v>
      </c>
      <c r="AU3168">
        <v>-218500000</v>
      </c>
      <c r="AV3168">
        <v>-272000000</v>
      </c>
      <c r="AY3168">
        <v>0.85</v>
      </c>
      <c r="AZ3168">
        <v>589600000</v>
      </c>
      <c r="BA3168">
        <v>0.49635088216537898</v>
      </c>
      <c r="BB3168">
        <v>449100000</v>
      </c>
      <c r="BC3168">
        <v>449100000</v>
      </c>
      <c r="BD3168">
        <v>0.31821724651031003</v>
      </c>
      <c r="BE3168">
        <v>0.44327924608517</v>
      </c>
      <c r="BF3168">
        <v>0.27704952880323103</v>
      </c>
      <c r="BG3168">
        <v>0.31198186069581202</v>
      </c>
      <c r="BH3168">
        <v>6.6338195386702896</v>
      </c>
      <c r="BI3168">
        <v>0.116187935817959</v>
      </c>
      <c r="BJ3168">
        <v>-0.15482179550768799</v>
      </c>
      <c r="BK3168">
        <v>0.166229717281939</v>
      </c>
      <c r="BL3168">
        <v>2.6666666666666701</v>
      </c>
      <c r="BM3168">
        <v>2.0194147240133201E-2</v>
      </c>
      <c r="BN3168">
        <v>0.76709723628639903</v>
      </c>
      <c r="BO3168">
        <v>1.15568708183222</v>
      </c>
      <c r="BP3168">
        <v>1.2191091954022999</v>
      </c>
      <c r="BQ3168">
        <v>1.7327586206896599</v>
      </c>
      <c r="BR3168">
        <v>69.903014117647103</v>
      </c>
      <c r="BS3168">
        <v>1.9968470835522899E-2</v>
      </c>
      <c r="BU3168">
        <v>1.7693090803993702E-8</v>
      </c>
    </row>
    <row r="3169" spans="3:73" x14ac:dyDescent="0.3">
      <c r="C3169">
        <v>1530950</v>
      </c>
      <c r="D3169" t="s">
        <v>4516</v>
      </c>
      <c r="E3169" t="s">
        <v>559</v>
      </c>
      <c r="F3169" t="s">
        <v>3614</v>
      </c>
      <c r="G3169" t="s">
        <v>4113</v>
      </c>
      <c r="H3169" t="s">
        <v>4588</v>
      </c>
      <c r="I3169" t="s">
        <v>4818</v>
      </c>
      <c r="J3169">
        <v>2019</v>
      </c>
      <c r="K3169" t="s">
        <v>4062</v>
      </c>
      <c r="L3169">
        <v>66.477159999999998</v>
      </c>
      <c r="M3169">
        <v>11951600000</v>
      </c>
      <c r="N3169">
        <v>2126300000</v>
      </c>
      <c r="O3169">
        <v>1050700000</v>
      </c>
      <c r="P3169">
        <v>445100000</v>
      </c>
      <c r="Q3169">
        <v>579800000</v>
      </c>
      <c r="S3169">
        <v>1736000000</v>
      </c>
      <c r="T3169">
        <v>3338500000</v>
      </c>
      <c r="U3169">
        <v>4399800000</v>
      </c>
      <c r="V3169">
        <v>9014300000</v>
      </c>
      <c r="W3169">
        <v>802900000</v>
      </c>
      <c r="X3169">
        <v>395600000</v>
      </c>
      <c r="AB3169">
        <v>2925900000</v>
      </c>
      <c r="AC3169">
        <v>920700000</v>
      </c>
      <c r="AD3169">
        <v>207800000</v>
      </c>
      <c r="AE3169">
        <v>800000</v>
      </c>
      <c r="AG3169">
        <v>452200000</v>
      </c>
      <c r="AH3169">
        <v>1442800000</v>
      </c>
      <c r="AI3169">
        <v>3889000000</v>
      </c>
      <c r="AJ3169">
        <v>781000000</v>
      </c>
      <c r="AK3169">
        <v>25000000</v>
      </c>
      <c r="AM3169">
        <v>-3900000</v>
      </c>
      <c r="AN3169">
        <v>-61100000</v>
      </c>
      <c r="AO3169">
        <v>322400000</v>
      </c>
      <c r="AQ3169">
        <v>688000000</v>
      </c>
      <c r="AS3169">
        <v>379600000</v>
      </c>
      <c r="AT3169">
        <v>273900000</v>
      </c>
      <c r="AU3169">
        <v>26700000</v>
      </c>
      <c r="AV3169">
        <v>-652400000</v>
      </c>
      <c r="AY3169">
        <v>-0.84</v>
      </c>
      <c r="AZ3169">
        <v>532000000</v>
      </c>
      <c r="BA3169">
        <v>0.54130856667590799</v>
      </c>
      <c r="BB3169">
        <v>257400000</v>
      </c>
      <c r="BC3169">
        <v>257400000</v>
      </c>
      <c r="BD3169">
        <v>0.17840310507346799</v>
      </c>
      <c r="BE3169">
        <v>0.47685056833933998</v>
      </c>
      <c r="BF3169">
        <v>0.287011366786803</v>
      </c>
      <c r="BG3169">
        <v>0.31341835320210698</v>
      </c>
      <c r="BH3169">
        <v>7.3101503759398501</v>
      </c>
      <c r="BI3169">
        <v>0.120720238294454</v>
      </c>
      <c r="BJ3169">
        <v>1.8505683393401699E-2</v>
      </c>
      <c r="BK3169">
        <v>0.189839201552537</v>
      </c>
      <c r="BL3169">
        <v>2.5118656443957601</v>
      </c>
      <c r="BM3169">
        <v>1.7327418907679502E-2</v>
      </c>
      <c r="BN3169">
        <v>0.75423374276247501</v>
      </c>
      <c r="BO3169">
        <v>0.79838709677419395</v>
      </c>
      <c r="BP3169">
        <v>1.30863121185702</v>
      </c>
      <c r="BQ3169">
        <v>1.9261427325943501</v>
      </c>
      <c r="BR3169">
        <v>-79.139476190476202</v>
      </c>
      <c r="BS3169">
        <v>-2.0882463515499501E-2</v>
      </c>
      <c r="BU3169">
        <v>-1.9085004408899802E-8</v>
      </c>
    </row>
    <row r="3170" spans="3:73" x14ac:dyDescent="0.3">
      <c r="C3170">
        <v>1530950</v>
      </c>
      <c r="D3170" t="s">
        <v>4516</v>
      </c>
      <c r="E3170" t="s">
        <v>559</v>
      </c>
      <c r="F3170" t="s">
        <v>3614</v>
      </c>
      <c r="G3170" t="s">
        <v>4113</v>
      </c>
      <c r="H3170" t="s">
        <v>4588</v>
      </c>
      <c r="I3170" t="s">
        <v>4818</v>
      </c>
      <c r="J3170">
        <v>2018</v>
      </c>
      <c r="K3170" t="s">
        <v>4062</v>
      </c>
      <c r="L3170">
        <v>54.432226999999997</v>
      </c>
      <c r="M3170">
        <v>13057500000</v>
      </c>
      <c r="N3170">
        <v>2200300000</v>
      </c>
      <c r="O3170">
        <v>989700000</v>
      </c>
      <c r="P3170">
        <v>462300000</v>
      </c>
      <c r="Q3170">
        <v>484200000</v>
      </c>
      <c r="S3170">
        <v>1709700000</v>
      </c>
      <c r="T3170">
        <v>3539300000</v>
      </c>
      <c r="U3170">
        <v>4499600000</v>
      </c>
      <c r="V3170">
        <v>9997000000</v>
      </c>
      <c r="W3170">
        <v>792100000</v>
      </c>
      <c r="X3170">
        <v>365100000</v>
      </c>
      <c r="AB3170">
        <v>3050400000</v>
      </c>
      <c r="AC3170">
        <v>589900000</v>
      </c>
      <c r="AD3170">
        <v>88000000</v>
      </c>
      <c r="AE3170">
        <v>800000</v>
      </c>
      <c r="AG3170">
        <v>478000000</v>
      </c>
      <c r="AH3170">
        <v>1629900000</v>
      </c>
      <c r="AI3170">
        <v>4390400000</v>
      </c>
      <c r="AJ3170">
        <v>587500000</v>
      </c>
      <c r="AK3170">
        <v>25100000</v>
      </c>
      <c r="AM3170">
        <v>-204000000</v>
      </c>
      <c r="AN3170">
        <v>-15600000</v>
      </c>
      <c r="AO3170">
        <v>387300000</v>
      </c>
      <c r="AQ3170">
        <v>719300000</v>
      </c>
      <c r="AS3170">
        <v>398400000</v>
      </c>
      <c r="AT3170">
        <v>225000000</v>
      </c>
      <c r="AU3170">
        <v>-1676900000</v>
      </c>
      <c r="AV3170">
        <v>423400000</v>
      </c>
      <c r="AY3170">
        <v>-0.26</v>
      </c>
      <c r="AZ3170">
        <v>528850000</v>
      </c>
      <c r="BA3170">
        <v>0.36045156144548701</v>
      </c>
      <c r="BB3170">
        <v>167700000</v>
      </c>
      <c r="BC3170">
        <v>167700000</v>
      </c>
      <c r="BD3170">
        <v>0.102889747837291</v>
      </c>
      <c r="BE3170">
        <v>0.44131541812381098</v>
      </c>
      <c r="BF3170">
        <v>0.30327013927234803</v>
      </c>
      <c r="BG3170">
        <v>0.29326952573777498</v>
      </c>
      <c r="BH3170">
        <v>8.3017868960952992</v>
      </c>
      <c r="BI3170">
        <v>0.12482481332567499</v>
      </c>
      <c r="BJ3170">
        <v>-1.0288361249156399</v>
      </c>
      <c r="BK3170">
        <v>0.138045278851463</v>
      </c>
      <c r="BL3170">
        <v>3.19688888888889</v>
      </c>
      <c r="BM3170">
        <v>1.53997177740966E-2</v>
      </c>
      <c r="BN3170">
        <v>0.76561363201225396</v>
      </c>
      <c r="BO3170">
        <v>0.43299767621998497</v>
      </c>
      <c r="BP3170">
        <v>1.2494634515844001</v>
      </c>
      <c r="BQ3170">
        <v>2.1665193788663002</v>
      </c>
      <c r="BR3170">
        <v>-209.35471923076901</v>
      </c>
      <c r="BS3170">
        <v>-5.1140833988985099E-3</v>
      </c>
      <c r="BU3170">
        <v>-4.6395158077629197E-9</v>
      </c>
    </row>
    <row r="3171" spans="3:73" x14ac:dyDescent="0.3">
      <c r="C3171">
        <v>1530950</v>
      </c>
      <c r="D3171" t="s">
        <v>4516</v>
      </c>
      <c r="E3171" t="s">
        <v>559</v>
      </c>
      <c r="F3171" t="s">
        <v>3614</v>
      </c>
      <c r="G3171" t="s">
        <v>4113</v>
      </c>
      <c r="H3171" t="s">
        <v>4588</v>
      </c>
      <c r="I3171" t="s">
        <v>4818</v>
      </c>
      <c r="J3171">
        <v>2017</v>
      </c>
      <c r="K3171" t="s">
        <v>4062</v>
      </c>
      <c r="L3171">
        <v>53.083146999999997</v>
      </c>
      <c r="M3171">
        <v>11876800000</v>
      </c>
      <c r="N3171">
        <v>2615900000</v>
      </c>
      <c r="O3171">
        <v>1525900000</v>
      </c>
      <c r="P3171">
        <v>480600000</v>
      </c>
      <c r="Q3171">
        <v>573500000</v>
      </c>
      <c r="S3171">
        <v>1690700000</v>
      </c>
      <c r="T3171">
        <v>3353900000</v>
      </c>
      <c r="U3171">
        <v>4032000000</v>
      </c>
      <c r="V3171">
        <v>9087100000</v>
      </c>
      <c r="W3171">
        <v>704400000</v>
      </c>
      <c r="X3171">
        <v>336000000</v>
      </c>
      <c r="AB3171">
        <v>2780000000</v>
      </c>
      <c r="AC3171">
        <v>371200000</v>
      </c>
      <c r="AD3171">
        <v>-376000000</v>
      </c>
      <c r="AE3171">
        <v>700000</v>
      </c>
      <c r="AG3171">
        <v>437100000</v>
      </c>
      <c r="AJ3171">
        <v>520300000</v>
      </c>
      <c r="AK3171">
        <v>18600000</v>
      </c>
      <c r="AM3171">
        <v>26100000</v>
      </c>
      <c r="AN3171">
        <v>14200000</v>
      </c>
      <c r="AO3171">
        <v>314800000</v>
      </c>
      <c r="AQ3171">
        <v>386700000</v>
      </c>
      <c r="AS3171">
        <v>323100000</v>
      </c>
      <c r="AT3171">
        <v>190400000</v>
      </c>
      <c r="AU3171">
        <v>-2090800000</v>
      </c>
      <c r="AV3171">
        <v>2053100000</v>
      </c>
      <c r="AY3171">
        <v>0.16</v>
      </c>
      <c r="BB3171">
        <v>355100000</v>
      </c>
      <c r="BC3171">
        <v>355100000</v>
      </c>
      <c r="BL3171">
        <v>2.0309873949579802</v>
      </c>
      <c r="BN3171">
        <v>0.76511349858547795</v>
      </c>
      <c r="BO3171">
        <v>1.1280177890724301</v>
      </c>
      <c r="BP3171">
        <v>2.1662407722884698</v>
      </c>
      <c r="BQ3171">
        <v>2.8994889267461699</v>
      </c>
      <c r="BR3171">
        <v>331.76966874999999</v>
      </c>
      <c r="BS3171">
        <v>5.1079136690647502E-3</v>
      </c>
      <c r="BU3171">
        <v>3.0551451510791401E-9</v>
      </c>
    </row>
    <row r="3172" spans="3:73" x14ac:dyDescent="0.3">
      <c r="C3172">
        <v>802481</v>
      </c>
      <c r="D3172" t="s">
        <v>4369</v>
      </c>
      <c r="E3172" t="s">
        <v>1271</v>
      </c>
      <c r="F3172" t="s">
        <v>3614</v>
      </c>
      <c r="G3172" t="s">
        <v>4194</v>
      </c>
      <c r="H3172" t="s">
        <v>4819</v>
      </c>
      <c r="I3172" t="s">
        <v>4820</v>
      </c>
      <c r="J3172">
        <v>2026</v>
      </c>
      <c r="K3172" t="s">
        <v>4062</v>
      </c>
      <c r="L3172">
        <v>39.608969999999999</v>
      </c>
    </row>
    <row r="3173" spans="3:73" x14ac:dyDescent="0.3">
      <c r="C3173">
        <v>802481</v>
      </c>
      <c r="D3173" t="s">
        <v>4369</v>
      </c>
      <c r="E3173" t="s">
        <v>1271</v>
      </c>
      <c r="F3173" t="s">
        <v>3614</v>
      </c>
      <c r="G3173" t="s">
        <v>4194</v>
      </c>
      <c r="H3173" t="s">
        <v>4819</v>
      </c>
      <c r="I3173" t="s">
        <v>4820</v>
      </c>
      <c r="J3173">
        <v>2025</v>
      </c>
      <c r="K3173" t="s">
        <v>4062</v>
      </c>
      <c r="L3173">
        <v>42.739308000000001</v>
      </c>
      <c r="M3173">
        <v>10343530000</v>
      </c>
      <c r="N3173">
        <v>4237363000</v>
      </c>
      <c r="O3173">
        <v>640235000</v>
      </c>
      <c r="Q3173">
        <v>2031259000</v>
      </c>
      <c r="R3173">
        <v>3790811000</v>
      </c>
      <c r="T3173">
        <v>832066000</v>
      </c>
      <c r="U3173">
        <v>1338884000</v>
      </c>
      <c r="V3173">
        <v>6649799000</v>
      </c>
      <c r="W3173">
        <v>2890258000</v>
      </c>
      <c r="AB3173">
        <v>3680050000</v>
      </c>
      <c r="AD3173">
        <v>2245523000</v>
      </c>
      <c r="AE3173">
        <v>2627000</v>
      </c>
      <c r="AF3173">
        <v>237547447</v>
      </c>
      <c r="AG3173">
        <v>2358143000</v>
      </c>
      <c r="AJ3173">
        <v>1613539000</v>
      </c>
      <c r="AK3173">
        <v>17900000</v>
      </c>
      <c r="AM3173">
        <v>418794000</v>
      </c>
      <c r="AN3173">
        <v>1082359000</v>
      </c>
      <c r="AO3173">
        <v>161388000</v>
      </c>
      <c r="AQ3173">
        <v>1371650000</v>
      </c>
      <c r="AS3173">
        <v>456157000</v>
      </c>
      <c r="AU3173">
        <v>-705510000</v>
      </c>
      <c r="AV3173">
        <v>-2112995000</v>
      </c>
      <c r="AW3173">
        <v>1994347000</v>
      </c>
      <c r="AX3173">
        <v>1994347000</v>
      </c>
      <c r="AY3173">
        <v>4.5599999999999996</v>
      </c>
      <c r="AZ3173">
        <v>1907373500</v>
      </c>
      <c r="BB3173">
        <v>1662541000</v>
      </c>
      <c r="BC3173">
        <v>1662541000</v>
      </c>
      <c r="BN3173">
        <v>0.64289454373893595</v>
      </c>
      <c r="BO3173">
        <v>10.3015156021513</v>
      </c>
      <c r="BP3173">
        <v>0.22151482670405201</v>
      </c>
      <c r="BQ3173">
        <v>0.76328964403869803</v>
      </c>
      <c r="BR3173">
        <v>9.3726552631579008</v>
      </c>
      <c r="BS3173">
        <v>0.29411529734650299</v>
      </c>
      <c r="BT3173">
        <v>46663062.490389399</v>
      </c>
      <c r="BU3173">
        <v>5.2958857754650103E-8</v>
      </c>
    </row>
    <row r="3174" spans="3:73" x14ac:dyDescent="0.3">
      <c r="C3174">
        <v>802481</v>
      </c>
      <c r="D3174" t="s">
        <v>4369</v>
      </c>
      <c r="E3174" t="s">
        <v>1271</v>
      </c>
      <c r="F3174" t="s">
        <v>3614</v>
      </c>
      <c r="G3174" t="s">
        <v>4194</v>
      </c>
      <c r="H3174" t="s">
        <v>4819</v>
      </c>
      <c r="I3174" t="s">
        <v>4820</v>
      </c>
      <c r="J3174">
        <v>2024</v>
      </c>
      <c r="K3174" t="s">
        <v>4062</v>
      </c>
      <c r="L3174">
        <v>34.969026999999997</v>
      </c>
      <c r="M3174">
        <v>10650576000</v>
      </c>
      <c r="N3174">
        <v>5120163000</v>
      </c>
      <c r="O3174">
        <v>2040834000</v>
      </c>
      <c r="Q3174">
        <v>1783488000</v>
      </c>
      <c r="R3174">
        <v>3393604000</v>
      </c>
      <c r="S3174">
        <v>3137891000</v>
      </c>
      <c r="T3174">
        <v>806234000</v>
      </c>
      <c r="U3174">
        <v>1239073000</v>
      </c>
      <c r="V3174">
        <v>6397180000</v>
      </c>
      <c r="W3174">
        <v>2552133000</v>
      </c>
      <c r="AB3174">
        <v>4239406000</v>
      </c>
      <c r="AD3174">
        <v>3157511000</v>
      </c>
      <c r="AE3174">
        <v>2623000</v>
      </c>
      <c r="AF3174">
        <v>237122205</v>
      </c>
      <c r="AG3174">
        <v>2312767000</v>
      </c>
      <c r="AJ3174">
        <v>1506069000</v>
      </c>
      <c r="AK3174">
        <v>12400000</v>
      </c>
      <c r="AM3174">
        <v>325046000</v>
      </c>
      <c r="AN3174">
        <v>1086438000</v>
      </c>
      <c r="AO3174">
        <v>161175000</v>
      </c>
      <c r="AQ3174">
        <v>1990127000</v>
      </c>
      <c r="AS3174">
        <v>433622000</v>
      </c>
      <c r="AU3174">
        <v>-460797000</v>
      </c>
      <c r="AV3174">
        <v>-150911000</v>
      </c>
      <c r="AY3174">
        <v>4.58</v>
      </c>
      <c r="AZ3174">
        <v>1884443500</v>
      </c>
      <c r="BB3174">
        <v>1572659000</v>
      </c>
      <c r="BC3174">
        <v>1572659000</v>
      </c>
      <c r="BN3174">
        <v>0.60064169299388104</v>
      </c>
      <c r="BO3174">
        <v>9.7574623856057094</v>
      </c>
      <c r="BP3174">
        <v>0.79965816828511704</v>
      </c>
      <c r="BQ3174">
        <v>1.3074063930053801</v>
      </c>
      <c r="BR3174">
        <v>7.6351587336244497</v>
      </c>
      <c r="BS3174">
        <v>0.25627127951415801</v>
      </c>
      <c r="BU3174">
        <v>3.7778439635175297E-8</v>
      </c>
    </row>
    <row r="3175" spans="3:73" x14ac:dyDescent="0.3">
      <c r="C3175">
        <v>802481</v>
      </c>
      <c r="D3175" t="s">
        <v>4369</v>
      </c>
      <c r="E3175" t="s">
        <v>1271</v>
      </c>
      <c r="F3175" t="s">
        <v>3614</v>
      </c>
      <c r="G3175" t="s">
        <v>4194</v>
      </c>
      <c r="H3175" t="s">
        <v>4819</v>
      </c>
      <c r="I3175" t="s">
        <v>4820</v>
      </c>
      <c r="J3175">
        <v>2023</v>
      </c>
      <c r="K3175" t="s">
        <v>4062</v>
      </c>
      <c r="L3175">
        <v>20.461154000000001</v>
      </c>
      <c r="M3175">
        <v>9810361000</v>
      </c>
      <c r="N3175">
        <v>4204471000</v>
      </c>
      <c r="O3175">
        <v>697748000</v>
      </c>
      <c r="Q3175">
        <v>1985399000</v>
      </c>
      <c r="R3175">
        <v>3425110000</v>
      </c>
      <c r="T3175">
        <v>853983000</v>
      </c>
      <c r="U3175">
        <v>1286261000</v>
      </c>
      <c r="V3175">
        <v>6465784000</v>
      </c>
      <c r="W3175">
        <v>2495867000</v>
      </c>
      <c r="AB3175">
        <v>3331372000</v>
      </c>
      <c r="AD3175">
        <v>2071073000</v>
      </c>
      <c r="AE3175">
        <v>2620000</v>
      </c>
      <c r="AF3175">
        <v>236789927</v>
      </c>
      <c r="AG3175">
        <v>1118401000</v>
      </c>
      <c r="AJ3175">
        <v>522286000</v>
      </c>
      <c r="AK3175">
        <v>5700000</v>
      </c>
      <c r="AM3175">
        <v>42905000</v>
      </c>
      <c r="AN3175">
        <v>321574000</v>
      </c>
      <c r="AO3175">
        <v>202272000</v>
      </c>
      <c r="AQ3175">
        <v>677877000</v>
      </c>
      <c r="AS3175">
        <v>419900000</v>
      </c>
      <c r="AU3175">
        <v>-503351000</v>
      </c>
      <c r="AV3175">
        <v>116727000</v>
      </c>
      <c r="AY3175">
        <v>1.36</v>
      </c>
      <c r="AZ3175">
        <v>1987791500</v>
      </c>
      <c r="BB3175">
        <v>566751000</v>
      </c>
      <c r="BC3175">
        <v>566751000</v>
      </c>
      <c r="BN3175">
        <v>0.65907707167962504</v>
      </c>
      <c r="BO3175">
        <v>2.8019251305173198</v>
      </c>
      <c r="BP3175">
        <v>0.27956137085830302</v>
      </c>
      <c r="BQ3175">
        <v>0.88909865790124198</v>
      </c>
      <c r="BR3175">
        <v>15.0449661764706</v>
      </c>
      <c r="BS3175">
        <v>9.6528997662224406E-2</v>
      </c>
      <c r="BU3175">
        <v>8.3530657759025395E-9</v>
      </c>
    </row>
    <row r="3176" spans="3:73" x14ac:dyDescent="0.3">
      <c r="C3176">
        <v>802481</v>
      </c>
      <c r="D3176" t="s">
        <v>4369</v>
      </c>
      <c r="E3176" t="s">
        <v>1271</v>
      </c>
      <c r="F3176" t="s">
        <v>3614</v>
      </c>
      <c r="G3176" t="s">
        <v>4194</v>
      </c>
      <c r="H3176" t="s">
        <v>4819</v>
      </c>
      <c r="I3176" t="s">
        <v>4820</v>
      </c>
      <c r="J3176">
        <v>2022</v>
      </c>
      <c r="K3176" t="s">
        <v>4062</v>
      </c>
      <c r="L3176">
        <v>22.796569999999999</v>
      </c>
      <c r="M3176">
        <v>9255769000</v>
      </c>
      <c r="N3176">
        <v>3891618000</v>
      </c>
      <c r="O3176">
        <v>400988000</v>
      </c>
      <c r="Q3176">
        <v>1990184000</v>
      </c>
      <c r="R3176">
        <v>3246644000</v>
      </c>
      <c r="S3176">
        <v>2940846000</v>
      </c>
      <c r="T3176">
        <v>846020000</v>
      </c>
      <c r="U3176">
        <v>1227944000</v>
      </c>
      <c r="V3176">
        <v>6402493000</v>
      </c>
      <c r="W3176">
        <v>2570169000</v>
      </c>
      <c r="X3176">
        <v>1587939000</v>
      </c>
      <c r="AB3176">
        <v>2840814000</v>
      </c>
      <c r="AD3176">
        <v>1749499000</v>
      </c>
      <c r="AE3176">
        <v>2617000</v>
      </c>
      <c r="AF3176">
        <v>236469365</v>
      </c>
      <c r="AG3176">
        <v>1811803000</v>
      </c>
      <c r="AJ3176">
        <v>1176595000</v>
      </c>
      <c r="AK3176">
        <v>12500000</v>
      </c>
      <c r="AM3176">
        <v>278935000</v>
      </c>
      <c r="AN3176">
        <v>745930000</v>
      </c>
      <c r="AO3176">
        <v>152672000</v>
      </c>
      <c r="AQ3176">
        <v>669863000</v>
      </c>
      <c r="AS3176">
        <v>403110000</v>
      </c>
      <c r="AU3176">
        <v>-445252000</v>
      </c>
      <c r="AV3176">
        <v>-232014000</v>
      </c>
      <c r="AY3176">
        <v>3.11</v>
      </c>
      <c r="AZ3176">
        <v>1782921000</v>
      </c>
      <c r="BB3176">
        <v>1177537000</v>
      </c>
      <c r="BC3176">
        <v>1177537000</v>
      </c>
      <c r="BN3176">
        <v>0.69172999023635995</v>
      </c>
      <c r="BO3176">
        <v>7.7128550094319897</v>
      </c>
      <c r="BP3176">
        <v>0.15601619971293701</v>
      </c>
      <c r="BQ3176">
        <v>0.73980893863399599</v>
      </c>
      <c r="BR3176">
        <v>7.33008681672026</v>
      </c>
      <c r="BS3176">
        <v>0.262576148948858</v>
      </c>
      <c r="BU3176">
        <v>2.49566964609439E-8</v>
      </c>
    </row>
    <row r="3177" spans="3:73" x14ac:dyDescent="0.3">
      <c r="C3177">
        <v>802481</v>
      </c>
      <c r="D3177" t="s">
        <v>4369</v>
      </c>
      <c r="E3177" t="s">
        <v>1271</v>
      </c>
      <c r="F3177" t="s">
        <v>3614</v>
      </c>
      <c r="G3177" t="s">
        <v>4194</v>
      </c>
      <c r="H3177" t="s">
        <v>4819</v>
      </c>
      <c r="I3177" t="s">
        <v>4820</v>
      </c>
      <c r="J3177">
        <v>2021</v>
      </c>
      <c r="K3177" t="s">
        <v>4062</v>
      </c>
      <c r="L3177">
        <v>21.256810000000002</v>
      </c>
      <c r="M3177">
        <v>8913205000</v>
      </c>
      <c r="N3177">
        <v>3305954000</v>
      </c>
      <c r="O3177">
        <v>427661000</v>
      </c>
      <c r="Q3177">
        <v>1575658000</v>
      </c>
      <c r="R3177">
        <v>3269032000</v>
      </c>
      <c r="S3177">
        <v>2917806000</v>
      </c>
      <c r="T3177">
        <v>963243000</v>
      </c>
      <c r="U3177">
        <v>1337252000</v>
      </c>
      <c r="V3177">
        <v>6324271000</v>
      </c>
      <c r="W3177">
        <v>2390823000</v>
      </c>
      <c r="X3177">
        <v>1378077000</v>
      </c>
      <c r="AB3177">
        <v>2577080000</v>
      </c>
      <c r="AC3177">
        <v>345134000</v>
      </c>
      <c r="AD3177">
        <v>1003569000</v>
      </c>
      <c r="AE3177">
        <v>2614000</v>
      </c>
      <c r="AF3177">
        <v>243675522</v>
      </c>
      <c r="AG3177">
        <v>1365827000</v>
      </c>
      <c r="AJ3177">
        <v>211164000</v>
      </c>
      <c r="AK3177">
        <v>5100000</v>
      </c>
      <c r="AM3177">
        <v>61122000</v>
      </c>
      <c r="AN3177">
        <v>31000000</v>
      </c>
      <c r="AO3177">
        <v>145792000</v>
      </c>
      <c r="AQ3177">
        <v>326459000</v>
      </c>
      <c r="AS3177">
        <v>380824000</v>
      </c>
      <c r="AU3177">
        <v>-1323713000</v>
      </c>
      <c r="AV3177">
        <v>901311000</v>
      </c>
      <c r="AY3177">
        <v>0.13</v>
      </c>
      <c r="AZ3177">
        <v>1467225500</v>
      </c>
      <c r="BB3177">
        <v>237914000</v>
      </c>
      <c r="BC3177">
        <v>237914000</v>
      </c>
      <c r="BN3177">
        <v>0.70953949785739201</v>
      </c>
      <c r="BO3177">
        <v>1.63187280509219</v>
      </c>
      <c r="BP3177">
        <v>0.178876060670321</v>
      </c>
      <c r="BQ3177">
        <v>0.72372400633589395</v>
      </c>
      <c r="BR3177">
        <v>163.51392307692299</v>
      </c>
      <c r="BS3177">
        <v>1.20291182268304E-2</v>
      </c>
      <c r="BU3177">
        <v>1.07229317677371E-9</v>
      </c>
    </row>
    <row r="3178" spans="3:73" x14ac:dyDescent="0.3">
      <c r="C3178">
        <v>802481</v>
      </c>
      <c r="D3178" t="s">
        <v>4369</v>
      </c>
      <c r="E3178" t="s">
        <v>1271</v>
      </c>
      <c r="F3178" t="s">
        <v>3614</v>
      </c>
      <c r="G3178" t="s">
        <v>4194</v>
      </c>
      <c r="H3178" t="s">
        <v>4819</v>
      </c>
      <c r="I3178" t="s">
        <v>4820</v>
      </c>
      <c r="J3178">
        <v>2020</v>
      </c>
      <c r="K3178" t="s">
        <v>4062</v>
      </c>
      <c r="L3178">
        <v>16.304238999999999</v>
      </c>
      <c r="M3178">
        <v>7474497000</v>
      </c>
      <c r="N3178">
        <v>2902711000</v>
      </c>
      <c r="O3178">
        <v>547624000</v>
      </c>
      <c r="Q3178">
        <v>1358793000</v>
      </c>
      <c r="R3178">
        <v>2946377000</v>
      </c>
      <c r="S3178">
        <v>2657491000</v>
      </c>
      <c r="T3178">
        <v>589913000</v>
      </c>
      <c r="U3178">
        <v>1005245000</v>
      </c>
      <c r="V3178">
        <v>4899150000</v>
      </c>
      <c r="W3178">
        <v>1937580000</v>
      </c>
      <c r="X3178">
        <v>1028710000</v>
      </c>
      <c r="AB3178">
        <v>2563761000</v>
      </c>
      <c r="AC3178">
        <v>345134000</v>
      </c>
      <c r="AD3178">
        <v>972569000</v>
      </c>
      <c r="AE3178">
        <v>2612000</v>
      </c>
      <c r="AF3178">
        <v>243512490</v>
      </c>
      <c r="AG3178">
        <v>227396000</v>
      </c>
      <c r="AJ3178">
        <v>245463000</v>
      </c>
      <c r="AK3178">
        <v>5400000</v>
      </c>
      <c r="AM3178">
        <v>66755000</v>
      </c>
      <c r="AN3178">
        <v>79000</v>
      </c>
      <c r="AO3178">
        <v>126118000</v>
      </c>
      <c r="AQ3178">
        <v>724247000</v>
      </c>
      <c r="AS3178">
        <v>337104000</v>
      </c>
      <c r="AU3178">
        <v>-327002000</v>
      </c>
      <c r="AV3178">
        <v>-136708000</v>
      </c>
      <c r="AY3178">
        <v>0</v>
      </c>
      <c r="AZ3178">
        <v>1371164000</v>
      </c>
      <c r="BB3178">
        <v>192952000</v>
      </c>
      <c r="BC3178">
        <v>192952000</v>
      </c>
      <c r="BN3178">
        <v>0.65544878805891504</v>
      </c>
      <c r="BO3178">
        <v>1.5299322856372599</v>
      </c>
      <c r="BP3178">
        <v>0.28263297515457397</v>
      </c>
      <c r="BQ3178">
        <v>0.79682800194056502</v>
      </c>
      <c r="BS3178">
        <v>3.0814104746893302E-5</v>
      </c>
    </row>
    <row r="3179" spans="3:73" x14ac:dyDescent="0.3">
      <c r="C3179">
        <v>802481</v>
      </c>
      <c r="D3179" t="s">
        <v>4369</v>
      </c>
      <c r="E3179" t="s">
        <v>1271</v>
      </c>
      <c r="F3179" t="s">
        <v>3614</v>
      </c>
      <c r="G3179" t="s">
        <v>4194</v>
      </c>
      <c r="H3179" t="s">
        <v>4819</v>
      </c>
      <c r="I3179" t="s">
        <v>4820</v>
      </c>
      <c r="J3179">
        <v>2019</v>
      </c>
      <c r="K3179" t="s">
        <v>4062</v>
      </c>
      <c r="L3179">
        <v>22.394590000000001</v>
      </c>
      <c r="M3179">
        <v>7102364000</v>
      </c>
      <c r="N3179">
        <v>2598236000</v>
      </c>
      <c r="O3179">
        <v>260568000</v>
      </c>
      <c r="Q3179">
        <v>1383535000</v>
      </c>
      <c r="R3179">
        <v>2893574000</v>
      </c>
      <c r="S3179">
        <v>2161702000</v>
      </c>
      <c r="T3179">
        <v>596053000</v>
      </c>
      <c r="U3179">
        <v>973750000</v>
      </c>
      <c r="V3179">
        <v>4566304000</v>
      </c>
      <c r="W3179">
        <v>1648155000</v>
      </c>
      <c r="X3179">
        <v>993780000</v>
      </c>
      <c r="AB3179">
        <v>2525663000</v>
      </c>
      <c r="AC3179">
        <v>234892000</v>
      </c>
      <c r="AD3179">
        <v>877812000</v>
      </c>
      <c r="AE3179">
        <v>2611000</v>
      </c>
      <c r="AF3179">
        <v>249572119</v>
      </c>
      <c r="AG3179">
        <v>201394000</v>
      </c>
      <c r="AJ3179">
        <v>690568000</v>
      </c>
      <c r="AK3179">
        <v>5100000</v>
      </c>
      <c r="AM3179">
        <v>161009000</v>
      </c>
      <c r="AN3179">
        <v>92080000</v>
      </c>
      <c r="AO3179">
        <v>132630000</v>
      </c>
      <c r="AQ3179">
        <v>666521000</v>
      </c>
      <c r="AS3179">
        <v>287230000</v>
      </c>
      <c r="AU3179">
        <v>-717061000</v>
      </c>
      <c r="AV3179">
        <v>-34526000</v>
      </c>
      <c r="AY3179">
        <v>0.37</v>
      </c>
      <c r="AZ3179">
        <v>1271527000</v>
      </c>
      <c r="BB3179">
        <v>385719000</v>
      </c>
      <c r="BC3179">
        <v>385719000</v>
      </c>
      <c r="BN3179">
        <v>0.64292734081215797</v>
      </c>
      <c r="BO3179">
        <v>2.9082334313503702</v>
      </c>
      <c r="BP3179">
        <v>0.15809678094596699</v>
      </c>
      <c r="BQ3179">
        <v>0.73700653154588003</v>
      </c>
      <c r="BR3179">
        <v>60.525918918918897</v>
      </c>
      <c r="BS3179">
        <v>3.64577538650247E-2</v>
      </c>
      <c r="BU3179">
        <v>3.2807220519918898E-9</v>
      </c>
    </row>
    <row r="3180" spans="3:73" x14ac:dyDescent="0.3">
      <c r="C3180">
        <v>802481</v>
      </c>
      <c r="D3180" t="s">
        <v>4369</v>
      </c>
      <c r="E3180" t="s">
        <v>1271</v>
      </c>
      <c r="F3180" t="s">
        <v>3614</v>
      </c>
      <c r="G3180" t="s">
        <v>4194</v>
      </c>
      <c r="H3180" t="s">
        <v>4819</v>
      </c>
      <c r="I3180" t="s">
        <v>4820</v>
      </c>
      <c r="J3180">
        <v>2018</v>
      </c>
      <c r="K3180" t="s">
        <v>4062</v>
      </c>
      <c r="L3180">
        <v>18.243448000000001</v>
      </c>
      <c r="M3180">
        <v>5931202000</v>
      </c>
      <c r="N3180">
        <v>2234657000</v>
      </c>
      <c r="O3180">
        <v>338386000</v>
      </c>
      <c r="Q3180">
        <v>1159519000</v>
      </c>
      <c r="R3180">
        <v>2161702000</v>
      </c>
      <c r="S3180">
        <v>2161702000</v>
      </c>
      <c r="T3180">
        <v>564128000</v>
      </c>
      <c r="U3180">
        <v>949750000</v>
      </c>
      <c r="V3180">
        <v>3911617000</v>
      </c>
      <c r="W3180">
        <v>1296223000</v>
      </c>
      <c r="X3180">
        <v>830059000</v>
      </c>
      <c r="AA3180">
        <v>2352605000</v>
      </c>
      <c r="AB3180">
        <v>2009800000</v>
      </c>
      <c r="AC3180">
        <v>231994000</v>
      </c>
      <c r="AD3180">
        <v>421888000</v>
      </c>
      <c r="AE3180">
        <v>2604000</v>
      </c>
      <c r="AF3180">
        <v>248965081</v>
      </c>
      <c r="AG3180">
        <v>111848000</v>
      </c>
      <c r="AJ3180">
        <v>495686000</v>
      </c>
      <c r="AK3180">
        <v>4000000</v>
      </c>
      <c r="AM3180">
        <v>85423000</v>
      </c>
      <c r="AN3180">
        <v>-7324000</v>
      </c>
      <c r="AO3180">
        <v>162812000</v>
      </c>
      <c r="AQ3180">
        <v>491650000</v>
      </c>
      <c r="AS3180">
        <v>279657000</v>
      </c>
      <c r="AU3180">
        <v>-338891000</v>
      </c>
      <c r="AV3180">
        <v>-384246000</v>
      </c>
      <c r="AW3180">
        <v>0</v>
      </c>
      <c r="AX3180">
        <v>700000000</v>
      </c>
      <c r="AY3180">
        <v>-0.03</v>
      </c>
      <c r="AZ3180">
        <v>1207294500</v>
      </c>
      <c r="BB3180">
        <v>240911000</v>
      </c>
      <c r="BC3180">
        <v>240911000</v>
      </c>
      <c r="BN3180">
        <v>0.65949819277778798</v>
      </c>
      <c r="BO3180">
        <v>1.47968822936884</v>
      </c>
      <c r="BP3180">
        <v>0.26105538938901701</v>
      </c>
      <c r="BQ3180">
        <v>0.829439070283431</v>
      </c>
      <c r="BR3180">
        <v>-608.11493333333306</v>
      </c>
      <c r="BS3180">
        <v>-3.6441436958901401E-3</v>
      </c>
      <c r="BT3180">
        <v>0</v>
      </c>
      <c r="BU3180">
        <v>-2.7231736491193199E-10</v>
      </c>
    </row>
    <row r="3181" spans="3:73" x14ac:dyDescent="0.3">
      <c r="C3181">
        <v>802481</v>
      </c>
      <c r="D3181" t="s">
        <v>4369</v>
      </c>
      <c r="E3181" t="s">
        <v>1271</v>
      </c>
      <c r="F3181" t="s">
        <v>3614</v>
      </c>
      <c r="G3181" t="s">
        <v>4194</v>
      </c>
      <c r="H3181" t="s">
        <v>4819</v>
      </c>
      <c r="I3181" t="s">
        <v>4820</v>
      </c>
      <c r="J3181">
        <v>2017</v>
      </c>
      <c r="K3181" t="s">
        <v>4062</v>
      </c>
      <c r="L3181">
        <v>21.718979999999998</v>
      </c>
      <c r="M3181">
        <v>6248652000</v>
      </c>
      <c r="N3181">
        <v>2516288000</v>
      </c>
      <c r="O3181">
        <v>581510000</v>
      </c>
      <c r="Q3181">
        <v>1255070000</v>
      </c>
      <c r="R3181">
        <v>2095147000</v>
      </c>
      <c r="S3181">
        <v>2095147000</v>
      </c>
      <c r="T3181">
        <v>617163000</v>
      </c>
      <c r="U3181">
        <v>1001889000</v>
      </c>
      <c r="V3181">
        <v>4392991000</v>
      </c>
      <c r="W3181">
        <v>1452523000</v>
      </c>
      <c r="X3181">
        <v>762444000</v>
      </c>
      <c r="AA3181">
        <v>2709350000</v>
      </c>
      <c r="AB3181">
        <v>1846156000</v>
      </c>
      <c r="AC3181">
        <v>231758000</v>
      </c>
      <c r="AD3181">
        <v>173943000</v>
      </c>
      <c r="AE3181">
        <v>2602000</v>
      </c>
      <c r="AF3181">
        <v>248752508</v>
      </c>
      <c r="AG3181">
        <v>261804000</v>
      </c>
      <c r="AJ3181">
        <v>1072322000</v>
      </c>
      <c r="AK3181">
        <v>3700000</v>
      </c>
      <c r="AM3181">
        <v>263899000</v>
      </c>
      <c r="AN3181">
        <v>134337000</v>
      </c>
      <c r="AO3181">
        <v>107183000</v>
      </c>
      <c r="AQ3181">
        <v>801321000</v>
      </c>
      <c r="AS3181">
        <v>277792000</v>
      </c>
      <c r="AU3181">
        <v>-992072000</v>
      </c>
      <c r="AV3181">
        <v>466395000</v>
      </c>
      <c r="AW3181">
        <v>0</v>
      </c>
      <c r="AX3181">
        <v>700000000</v>
      </c>
      <c r="AY3181">
        <v>0.54</v>
      </c>
      <c r="BB3181">
        <v>505419000</v>
      </c>
      <c r="BC3181">
        <v>505419000</v>
      </c>
      <c r="BN3181">
        <v>0.70303018955128205</v>
      </c>
      <c r="BO3181">
        <v>4.7154772678503099</v>
      </c>
      <c r="BP3181">
        <v>0.40034477939419899</v>
      </c>
      <c r="BQ3181">
        <v>0.86829468449036595</v>
      </c>
      <c r="BR3181">
        <v>40.220333333333301</v>
      </c>
      <c r="BS3181">
        <v>7.2765790106578201E-2</v>
      </c>
      <c r="BT3181">
        <v>0</v>
      </c>
      <c r="BU3181">
        <v>6.3527942384067201E-9</v>
      </c>
    </row>
    <row r="3182" spans="3:73" x14ac:dyDescent="0.3">
      <c r="C3182">
        <v>91419</v>
      </c>
      <c r="D3182" t="s">
        <v>4331</v>
      </c>
      <c r="E3182" t="s">
        <v>500</v>
      </c>
      <c r="F3182" t="s">
        <v>3614</v>
      </c>
      <c r="G3182" t="s">
        <v>4152</v>
      </c>
      <c r="H3182" t="s">
        <v>4821</v>
      </c>
      <c r="I3182" t="s">
        <v>4822</v>
      </c>
      <c r="J3182">
        <v>2026</v>
      </c>
      <c r="K3182" t="s">
        <v>4062</v>
      </c>
      <c r="L3182">
        <v>104.055212</v>
      </c>
    </row>
    <row r="3183" spans="3:73" x14ac:dyDescent="0.3">
      <c r="C3183">
        <v>91419</v>
      </c>
      <c r="D3183" t="s">
        <v>4331</v>
      </c>
      <c r="E3183" t="s">
        <v>500</v>
      </c>
      <c r="F3183" t="s">
        <v>3614</v>
      </c>
      <c r="G3183" t="s">
        <v>4152</v>
      </c>
      <c r="H3183" t="s">
        <v>4821</v>
      </c>
      <c r="I3183" t="s">
        <v>4822</v>
      </c>
      <c r="J3183">
        <v>2025</v>
      </c>
      <c r="K3183" t="s">
        <v>4062</v>
      </c>
      <c r="L3183">
        <v>103.353848</v>
      </c>
      <c r="M3183">
        <v>17563300000</v>
      </c>
      <c r="N3183">
        <v>2146600000</v>
      </c>
      <c r="P3183">
        <v>619000000</v>
      </c>
      <c r="Q3183">
        <v>1209400000</v>
      </c>
      <c r="S3183">
        <v>3079600000</v>
      </c>
      <c r="T3183">
        <v>6346900000</v>
      </c>
      <c r="U3183">
        <v>5710000000</v>
      </c>
      <c r="V3183">
        <v>11480700000</v>
      </c>
      <c r="W3183">
        <v>2652000000</v>
      </c>
      <c r="X3183">
        <v>1288700000</v>
      </c>
      <c r="AA3183">
        <v>7036800000</v>
      </c>
      <c r="AB3183">
        <v>6082600000</v>
      </c>
      <c r="AD3183">
        <v>501800000</v>
      </c>
      <c r="AF3183">
        <v>106425081</v>
      </c>
      <c r="AG3183">
        <v>3384700000</v>
      </c>
      <c r="AJ3183">
        <v>-673900000</v>
      </c>
      <c r="AM3183">
        <v>184000000</v>
      </c>
      <c r="AN3183">
        <v>-1230800000</v>
      </c>
      <c r="AQ3183">
        <v>1210400000</v>
      </c>
      <c r="AU3183">
        <v>-100300000</v>
      </c>
      <c r="AV3183">
        <v>-1102700000</v>
      </c>
      <c r="AX3183">
        <v>457100000</v>
      </c>
      <c r="AY3183">
        <v>-11.57</v>
      </c>
      <c r="AZ3183">
        <v>1124150000</v>
      </c>
      <c r="BN3183">
        <v>0.65367556210962596</v>
      </c>
      <c r="BQ3183">
        <v>0.35339366515837101</v>
      </c>
      <c r="BR3183">
        <v>-8.9329168539325803</v>
      </c>
      <c r="BS3183">
        <v>-0.20234768026830599</v>
      </c>
      <c r="BU3183">
        <v>-1.9659422308881099E-7</v>
      </c>
    </row>
    <row r="3184" spans="3:73" x14ac:dyDescent="0.3">
      <c r="C3184">
        <v>91419</v>
      </c>
      <c r="D3184" t="s">
        <v>4331</v>
      </c>
      <c r="E3184" t="s">
        <v>500</v>
      </c>
      <c r="F3184" t="s">
        <v>3614</v>
      </c>
      <c r="G3184" t="s">
        <v>4152</v>
      </c>
      <c r="H3184" t="s">
        <v>4821</v>
      </c>
      <c r="I3184" t="s">
        <v>4822</v>
      </c>
      <c r="J3184">
        <v>2024</v>
      </c>
      <c r="K3184" t="s">
        <v>4062</v>
      </c>
      <c r="L3184">
        <v>110.20573400000001</v>
      </c>
      <c r="M3184">
        <v>20273700000</v>
      </c>
      <c r="N3184">
        <v>1966900000</v>
      </c>
      <c r="P3184">
        <v>736500000</v>
      </c>
      <c r="Q3184">
        <v>1038900000</v>
      </c>
      <c r="S3184">
        <v>3072700000</v>
      </c>
      <c r="T3184">
        <v>7255400000</v>
      </c>
      <c r="U3184">
        <v>7649900000</v>
      </c>
      <c r="V3184">
        <v>12579800000</v>
      </c>
      <c r="W3184">
        <v>3761100000</v>
      </c>
      <c r="X3184">
        <v>1336200000</v>
      </c>
      <c r="AA3184">
        <v>7773000000</v>
      </c>
      <c r="AB3184">
        <v>7693900000</v>
      </c>
      <c r="AD3184">
        <v>2188100000</v>
      </c>
      <c r="AF3184">
        <v>106194281</v>
      </c>
      <c r="AG3184">
        <v>3115400000</v>
      </c>
      <c r="AJ3184">
        <v>1305800000</v>
      </c>
      <c r="AM3184">
        <v>252400000</v>
      </c>
      <c r="AN3184">
        <v>744000000</v>
      </c>
      <c r="AQ3184">
        <v>1229400000</v>
      </c>
      <c r="AU3184">
        <v>-3964600000</v>
      </c>
      <c r="AV3184">
        <v>2141600000</v>
      </c>
      <c r="AX3184">
        <v>444000000</v>
      </c>
      <c r="AY3184">
        <v>7.14</v>
      </c>
      <c r="AZ3184">
        <v>1024350000</v>
      </c>
      <c r="BN3184">
        <v>0.62049847832413396</v>
      </c>
      <c r="BQ3184">
        <v>0.24673632713833701</v>
      </c>
      <c r="BR3184">
        <v>15.434976750700301</v>
      </c>
      <c r="BS3184">
        <v>9.6699983103497603E-2</v>
      </c>
      <c r="BU3184">
        <v>1.02271792037848E-7</v>
      </c>
    </row>
    <row r="3185" spans="3:73" x14ac:dyDescent="0.3">
      <c r="C3185">
        <v>91419</v>
      </c>
      <c r="D3185" t="s">
        <v>4331</v>
      </c>
      <c r="E3185" t="s">
        <v>500</v>
      </c>
      <c r="F3185" t="s">
        <v>3614</v>
      </c>
      <c r="G3185" t="s">
        <v>4152</v>
      </c>
      <c r="H3185" t="s">
        <v>4821</v>
      </c>
      <c r="I3185" t="s">
        <v>4822</v>
      </c>
      <c r="J3185">
        <v>2023</v>
      </c>
      <c r="K3185" t="s">
        <v>4062</v>
      </c>
      <c r="L3185">
        <v>123.066937</v>
      </c>
      <c r="M3185">
        <v>14991400000</v>
      </c>
      <c r="N3185">
        <v>2858700000</v>
      </c>
      <c r="P3185">
        <v>597600000</v>
      </c>
      <c r="Q3185">
        <v>1009800000</v>
      </c>
      <c r="S3185">
        <v>2239500000</v>
      </c>
      <c r="T3185">
        <v>4429300000</v>
      </c>
      <c r="U3185">
        <v>5216900000</v>
      </c>
      <c r="V3185">
        <v>7700600000</v>
      </c>
      <c r="W3185">
        <v>1986700000</v>
      </c>
      <c r="X3185">
        <v>1392600000</v>
      </c>
      <c r="AA3185">
        <v>4314200000</v>
      </c>
      <c r="AB3185">
        <v>7290800000</v>
      </c>
      <c r="AD3185">
        <v>2132100000</v>
      </c>
      <c r="AF3185">
        <v>104398618</v>
      </c>
      <c r="AG3185">
        <v>2801800000</v>
      </c>
      <c r="AJ3185">
        <v>157500000</v>
      </c>
      <c r="AM3185">
        <v>82100000</v>
      </c>
      <c r="AN3185">
        <v>-91300000</v>
      </c>
      <c r="AQ3185">
        <v>1194400000</v>
      </c>
      <c r="AU3185">
        <v>256200000</v>
      </c>
      <c r="AV3185">
        <v>-964600000</v>
      </c>
      <c r="AX3185">
        <v>431200000</v>
      </c>
      <c r="AY3185">
        <v>-0.86</v>
      </c>
      <c r="AZ3185">
        <v>1049550000</v>
      </c>
      <c r="BN3185">
        <v>0.51366783622610301</v>
      </c>
      <c r="BQ3185">
        <v>0.93063874767201904</v>
      </c>
      <c r="BR3185">
        <v>-143.10108953488401</v>
      </c>
      <c r="BS3185">
        <v>-1.25226312613156E-2</v>
      </c>
      <c r="BU3185">
        <v>-1.4516591570198099E-8</v>
      </c>
    </row>
    <row r="3186" spans="3:73" x14ac:dyDescent="0.3">
      <c r="C3186">
        <v>91419</v>
      </c>
      <c r="D3186" t="s">
        <v>4331</v>
      </c>
      <c r="E3186" t="s">
        <v>500</v>
      </c>
      <c r="F3186" t="s">
        <v>3614</v>
      </c>
      <c r="G3186" t="s">
        <v>4152</v>
      </c>
      <c r="H3186" t="s">
        <v>4821</v>
      </c>
      <c r="I3186" t="s">
        <v>4822</v>
      </c>
      <c r="J3186">
        <v>2022</v>
      </c>
      <c r="K3186" t="s">
        <v>4062</v>
      </c>
      <c r="L3186">
        <v>120.546785</v>
      </c>
      <c r="M3186">
        <v>16055000000</v>
      </c>
      <c r="N3186">
        <v>2010100000</v>
      </c>
      <c r="P3186">
        <v>524700000</v>
      </c>
      <c r="Q3186">
        <v>1089300000</v>
      </c>
      <c r="S3186">
        <v>2131700000</v>
      </c>
      <c r="T3186">
        <v>5652200000</v>
      </c>
      <c r="U3186">
        <v>6015800000</v>
      </c>
      <c r="V3186">
        <v>7914900000</v>
      </c>
      <c r="W3186">
        <v>1952800000</v>
      </c>
      <c r="X3186">
        <v>1193300000</v>
      </c>
      <c r="AA3186">
        <v>4310600000</v>
      </c>
      <c r="AB3186">
        <v>8140100000</v>
      </c>
      <c r="AD3186">
        <v>2893000000</v>
      </c>
      <c r="AF3186">
        <v>106458317</v>
      </c>
      <c r="AG3186">
        <v>2700700000</v>
      </c>
      <c r="AJ3186">
        <v>1023800000</v>
      </c>
      <c r="AM3186">
        <v>212100000</v>
      </c>
      <c r="AN3186">
        <v>631700000</v>
      </c>
      <c r="AQ3186">
        <v>1136300000</v>
      </c>
      <c r="AU3186">
        <v>-355500000</v>
      </c>
      <c r="AV3186">
        <v>-944500000</v>
      </c>
      <c r="AX3186">
        <v>425900000</v>
      </c>
      <c r="AY3186">
        <v>5.84</v>
      </c>
      <c r="AZ3186">
        <v>1024600000</v>
      </c>
      <c r="BN3186">
        <v>0.492986608533167</v>
      </c>
      <c r="BQ3186">
        <v>0.47152806226956201</v>
      </c>
      <c r="BR3186">
        <v>20.641572773972602</v>
      </c>
      <c r="BS3186">
        <v>7.7603469244849593E-2</v>
      </c>
      <c r="BU3186">
        <v>8.6484591638923406E-8</v>
      </c>
    </row>
    <row r="3187" spans="3:73" x14ac:dyDescent="0.3">
      <c r="C3187">
        <v>91419</v>
      </c>
      <c r="D3187" t="s">
        <v>4331</v>
      </c>
      <c r="E3187" t="s">
        <v>500</v>
      </c>
      <c r="F3187" t="s">
        <v>3614</v>
      </c>
      <c r="G3187" t="s">
        <v>4152</v>
      </c>
      <c r="H3187" t="s">
        <v>4821</v>
      </c>
      <c r="I3187" t="s">
        <v>4822</v>
      </c>
      <c r="J3187">
        <v>2021</v>
      </c>
      <c r="K3187" t="s">
        <v>4062</v>
      </c>
      <c r="L3187">
        <v>107.276808</v>
      </c>
      <c r="M3187">
        <v>16284200000</v>
      </c>
      <c r="N3187">
        <v>1941700000</v>
      </c>
      <c r="P3187">
        <v>533700000</v>
      </c>
      <c r="Q3187">
        <v>959900000</v>
      </c>
      <c r="S3187">
        <v>2001500000</v>
      </c>
      <c r="T3187">
        <v>6041200000</v>
      </c>
      <c r="U3187">
        <v>6023600000</v>
      </c>
      <c r="V3187">
        <v>8159400000</v>
      </c>
      <c r="W3187">
        <v>2867500000</v>
      </c>
      <c r="X3187">
        <v>1034100000</v>
      </c>
      <c r="AA3187">
        <v>4669700000</v>
      </c>
      <c r="AB3187">
        <v>8124800000</v>
      </c>
      <c r="AD3187">
        <v>2847500000</v>
      </c>
      <c r="AF3187">
        <v>108339057</v>
      </c>
      <c r="AG3187">
        <v>3138700000</v>
      </c>
      <c r="AJ3187">
        <v>1386800000</v>
      </c>
      <c r="AM3187">
        <v>295600000</v>
      </c>
      <c r="AN3187">
        <v>876300000</v>
      </c>
      <c r="AQ3187">
        <v>1565000000</v>
      </c>
      <c r="AU3187">
        <v>311100000</v>
      </c>
      <c r="AV3187">
        <v>-1943900000</v>
      </c>
      <c r="AX3187">
        <v>400200000</v>
      </c>
      <c r="AY3187">
        <v>7.79</v>
      </c>
      <c r="AZ3187">
        <v>927600000</v>
      </c>
      <c r="BN3187">
        <v>0.50106237948440802</v>
      </c>
      <c r="BQ3187">
        <v>0.34238884045335699</v>
      </c>
      <c r="BR3187">
        <v>13.771092169448</v>
      </c>
      <c r="BS3187">
        <v>0.10785496258369399</v>
      </c>
      <c r="BU3187">
        <v>1.02856234531312E-7</v>
      </c>
    </row>
    <row r="3188" spans="3:73" x14ac:dyDescent="0.3">
      <c r="C3188">
        <v>91419</v>
      </c>
      <c r="D3188" t="s">
        <v>4331</v>
      </c>
      <c r="E3188" t="s">
        <v>500</v>
      </c>
      <c r="F3188" t="s">
        <v>3614</v>
      </c>
      <c r="G3188" t="s">
        <v>4152</v>
      </c>
      <c r="H3188" t="s">
        <v>4821</v>
      </c>
      <c r="I3188" t="s">
        <v>4822</v>
      </c>
      <c r="J3188">
        <v>2020</v>
      </c>
      <c r="K3188" t="s">
        <v>4062</v>
      </c>
      <c r="L3188">
        <v>92.031006000000005</v>
      </c>
      <c r="M3188">
        <v>16970400000</v>
      </c>
      <c r="N3188">
        <v>1972700000</v>
      </c>
      <c r="P3188">
        <v>551400000</v>
      </c>
      <c r="Q3188">
        <v>895300000</v>
      </c>
      <c r="S3188">
        <v>1969400000</v>
      </c>
      <c r="T3188">
        <v>6429000000</v>
      </c>
      <c r="U3188">
        <v>6304500000</v>
      </c>
      <c r="V3188">
        <v>8779500000</v>
      </c>
      <c r="W3188">
        <v>1587100000</v>
      </c>
      <c r="X3188">
        <v>782000000</v>
      </c>
      <c r="AA3188">
        <v>5373300000</v>
      </c>
      <c r="AB3188">
        <v>8190900000</v>
      </c>
      <c r="AD3188">
        <v>2746800000</v>
      </c>
      <c r="AF3188">
        <v>114072726</v>
      </c>
      <c r="AG3188">
        <v>788400000</v>
      </c>
      <c r="AJ3188">
        <v>1223100000</v>
      </c>
      <c r="AM3188">
        <v>247200000</v>
      </c>
      <c r="AN3188">
        <v>226300000</v>
      </c>
      <c r="AQ3188">
        <v>1254800000</v>
      </c>
      <c r="AU3188">
        <v>-271500000</v>
      </c>
      <c r="AV3188">
        <v>-688700000</v>
      </c>
      <c r="AX3188">
        <v>400400000</v>
      </c>
      <c r="AY3188">
        <v>1.98</v>
      </c>
      <c r="AZ3188">
        <v>902800000</v>
      </c>
      <c r="BN3188">
        <v>0.51734196011879496</v>
      </c>
      <c r="BQ3188">
        <v>0.67884821372314297</v>
      </c>
      <c r="BR3188">
        <v>46.480306060606097</v>
      </c>
      <c r="BS3188">
        <v>2.7628221562954001E-2</v>
      </c>
      <c r="BU3188">
        <v>2.22468094934623E-8</v>
      </c>
    </row>
    <row r="3189" spans="3:73" x14ac:dyDescent="0.3">
      <c r="C3189">
        <v>91419</v>
      </c>
      <c r="D3189" t="s">
        <v>4331</v>
      </c>
      <c r="E3189" t="s">
        <v>500</v>
      </c>
      <c r="F3189" t="s">
        <v>3614</v>
      </c>
      <c r="G3189" t="s">
        <v>4152</v>
      </c>
      <c r="H3189" t="s">
        <v>4821</v>
      </c>
      <c r="I3189" t="s">
        <v>4822</v>
      </c>
      <c r="J3189">
        <v>2019</v>
      </c>
      <c r="K3189" t="s">
        <v>4062</v>
      </c>
      <c r="L3189">
        <v>87.960295000000002</v>
      </c>
      <c r="M3189">
        <v>16711300000</v>
      </c>
      <c r="N3189">
        <v>1625200000</v>
      </c>
      <c r="O3189">
        <v>101300000</v>
      </c>
      <c r="P3189">
        <v>503800000</v>
      </c>
      <c r="Q3189">
        <v>910300000</v>
      </c>
      <c r="S3189">
        <v>1912400000</v>
      </c>
      <c r="T3189">
        <v>6718800000</v>
      </c>
      <c r="U3189">
        <v>6310900000</v>
      </c>
      <c r="V3189">
        <v>8740800000</v>
      </c>
      <c r="W3189">
        <v>2341500000</v>
      </c>
      <c r="X3189">
        <v>591000000</v>
      </c>
      <c r="AA3189">
        <v>5484800000</v>
      </c>
      <c r="AB3189">
        <v>7970500000</v>
      </c>
      <c r="AD3189">
        <v>2367600000</v>
      </c>
      <c r="AF3189">
        <v>113742296</v>
      </c>
      <c r="AG3189">
        <v>692400000</v>
      </c>
      <c r="AJ3189">
        <v>928600000</v>
      </c>
      <c r="AM3189">
        <v>187200000</v>
      </c>
      <c r="AN3189">
        <v>71500000</v>
      </c>
      <c r="AX3189">
        <v>386000000</v>
      </c>
      <c r="AY3189">
        <v>0.63</v>
      </c>
      <c r="AZ3189">
        <v>882350000</v>
      </c>
      <c r="BN3189">
        <v>0.52304727938580498</v>
      </c>
      <c r="BP3189">
        <v>4.3262865684390299E-2</v>
      </c>
      <c r="BQ3189">
        <v>0.30531710442024301</v>
      </c>
      <c r="BR3189">
        <v>139.61951587301601</v>
      </c>
      <c r="BS3189">
        <v>8.9705790100997398E-3</v>
      </c>
      <c r="BU3189">
        <v>6.9525106141396399E-9</v>
      </c>
    </row>
    <row r="3190" spans="3:73" x14ac:dyDescent="0.3">
      <c r="C3190">
        <v>91419</v>
      </c>
      <c r="D3190" t="s">
        <v>4331</v>
      </c>
      <c r="E3190" t="s">
        <v>500</v>
      </c>
      <c r="F3190" t="s">
        <v>3614</v>
      </c>
      <c r="G3190" t="s">
        <v>4152</v>
      </c>
      <c r="H3190" t="s">
        <v>4821</v>
      </c>
      <c r="I3190" t="s">
        <v>4822</v>
      </c>
      <c r="J3190">
        <v>2018</v>
      </c>
      <c r="K3190" t="s">
        <v>4062</v>
      </c>
      <c r="L3190">
        <v>86.651179999999997</v>
      </c>
      <c r="M3190">
        <v>15301200000</v>
      </c>
      <c r="N3190">
        <v>1555000000</v>
      </c>
      <c r="O3190">
        <v>192600000</v>
      </c>
      <c r="P3190">
        <v>385600000</v>
      </c>
      <c r="Q3190">
        <v>854400000</v>
      </c>
      <c r="S3190">
        <v>1729100000</v>
      </c>
      <c r="T3190">
        <v>5916500000</v>
      </c>
      <c r="U3190">
        <v>5942200000</v>
      </c>
      <c r="V3190">
        <v>7410100000</v>
      </c>
      <c r="W3190">
        <v>1033800000</v>
      </c>
      <c r="X3190">
        <v>512100000</v>
      </c>
      <c r="AA3190">
        <v>4688000000</v>
      </c>
      <c r="AB3190">
        <v>7891100000</v>
      </c>
      <c r="AD3190">
        <v>2239200000</v>
      </c>
      <c r="AF3190">
        <v>113572840</v>
      </c>
      <c r="AG3190">
        <v>2836100000</v>
      </c>
      <c r="AJ3190">
        <v>1036100000</v>
      </c>
      <c r="AM3190">
        <v>-477600000</v>
      </c>
      <c r="AN3190">
        <v>1338600000</v>
      </c>
      <c r="AX3190">
        <v>353700000</v>
      </c>
      <c r="AY3190">
        <v>11.79</v>
      </c>
      <c r="AZ3190">
        <v>880050000</v>
      </c>
      <c r="BN3190">
        <v>0.48428227851410299</v>
      </c>
      <c r="BP3190">
        <v>0.18630295995356899</v>
      </c>
      <c r="BQ3190">
        <v>0.67769394467014898</v>
      </c>
      <c r="BR3190">
        <v>7.3495487701441897</v>
      </c>
      <c r="BS3190">
        <v>0.169634144796036</v>
      </c>
      <c r="BU3190">
        <v>1.29464512197286E-7</v>
      </c>
    </row>
    <row r="3191" spans="3:73" x14ac:dyDescent="0.3">
      <c r="C3191">
        <v>91419</v>
      </c>
      <c r="D3191" t="s">
        <v>4331</v>
      </c>
      <c r="E3191" t="s">
        <v>500</v>
      </c>
      <c r="F3191" t="s">
        <v>3614</v>
      </c>
      <c r="G3191" t="s">
        <v>4152</v>
      </c>
      <c r="H3191" t="s">
        <v>4821</v>
      </c>
      <c r="I3191" t="s">
        <v>4822</v>
      </c>
      <c r="J3191">
        <v>2017</v>
      </c>
      <c r="K3191" t="s">
        <v>4062</v>
      </c>
      <c r="L3191">
        <v>91.950823</v>
      </c>
      <c r="M3191">
        <v>15639700000</v>
      </c>
      <c r="N3191">
        <v>1641800000</v>
      </c>
      <c r="O3191">
        <v>166800000</v>
      </c>
      <c r="P3191">
        <v>438700000</v>
      </c>
      <c r="Q3191">
        <v>905700000</v>
      </c>
      <c r="S3191">
        <v>1617500000</v>
      </c>
      <c r="T3191">
        <v>6149900000</v>
      </c>
      <c r="U3191">
        <v>6077100000</v>
      </c>
      <c r="V3191">
        <v>8789500000</v>
      </c>
      <c r="W3191">
        <v>1832600000</v>
      </c>
      <c r="X3191">
        <v>477200000</v>
      </c>
      <c r="AA3191">
        <v>4944500000</v>
      </c>
      <c r="AB3191">
        <v>6850200000</v>
      </c>
      <c r="AD3191">
        <v>1240500000</v>
      </c>
      <c r="AF3191">
        <v>113439553</v>
      </c>
      <c r="AG3191">
        <v>2835300000</v>
      </c>
      <c r="AJ3191">
        <v>1031500000</v>
      </c>
      <c r="AK3191">
        <v>58100000</v>
      </c>
      <c r="AM3191">
        <v>286100000</v>
      </c>
      <c r="AN3191">
        <v>592300000</v>
      </c>
      <c r="AX3191">
        <v>346500000</v>
      </c>
      <c r="AY3191">
        <v>5.1100000000000003</v>
      </c>
      <c r="BN3191">
        <v>0.56199927108576297</v>
      </c>
      <c r="BP3191">
        <v>9.1018225472006997E-2</v>
      </c>
      <c r="BQ3191">
        <v>0.40166975881261602</v>
      </c>
      <c r="BR3191">
        <v>17.994290215264201</v>
      </c>
      <c r="BS3191">
        <v>8.6464628769962901E-2</v>
      </c>
      <c r="BU3191">
        <v>6.8591968924994905E-8</v>
      </c>
    </row>
    <row r="3192" spans="3:73" x14ac:dyDescent="0.3">
      <c r="C3192">
        <v>1702744</v>
      </c>
      <c r="D3192" t="s">
        <v>4541</v>
      </c>
      <c r="E3192" t="s">
        <v>1285</v>
      </c>
      <c r="F3192" t="s">
        <v>3614</v>
      </c>
      <c r="G3192" t="s">
        <v>4087</v>
      </c>
      <c r="H3192" t="s">
        <v>4794</v>
      </c>
      <c r="I3192" t="s">
        <v>4823</v>
      </c>
      <c r="J3192">
        <v>2026</v>
      </c>
      <c r="K3192" t="s">
        <v>4062</v>
      </c>
      <c r="L3192">
        <v>15.799227</v>
      </c>
    </row>
    <row r="3193" spans="3:73" x14ac:dyDescent="0.3">
      <c r="C3193">
        <v>1702744</v>
      </c>
      <c r="D3193" t="s">
        <v>4541</v>
      </c>
      <c r="E3193" t="s">
        <v>1285</v>
      </c>
      <c r="F3193" t="s">
        <v>3614</v>
      </c>
      <c r="G3193" t="s">
        <v>4087</v>
      </c>
      <c r="H3193" t="s">
        <v>4794</v>
      </c>
      <c r="I3193" t="s">
        <v>4823</v>
      </c>
      <c r="J3193">
        <v>2025</v>
      </c>
      <c r="K3193" t="s">
        <v>4062</v>
      </c>
      <c r="L3193">
        <v>28.604175999999999</v>
      </c>
      <c r="M3193">
        <v>2396045000</v>
      </c>
      <c r="N3193">
        <v>453684000</v>
      </c>
      <c r="O3193">
        <v>98468000</v>
      </c>
      <c r="P3193">
        <v>164978000</v>
      </c>
      <c r="Q3193">
        <v>167217000</v>
      </c>
      <c r="S3193">
        <v>39738000</v>
      </c>
      <c r="T3193">
        <v>1261603000</v>
      </c>
      <c r="U3193">
        <v>589974000</v>
      </c>
      <c r="V3193">
        <v>589212000</v>
      </c>
      <c r="W3193">
        <v>124561000</v>
      </c>
      <c r="X3193">
        <v>78298000</v>
      </c>
      <c r="AB3193">
        <v>1806833000</v>
      </c>
      <c r="AC3193">
        <v>129337000</v>
      </c>
      <c r="AD3193">
        <v>590879000</v>
      </c>
      <c r="AE3193">
        <v>1037000</v>
      </c>
      <c r="AF3193">
        <v>99730500</v>
      </c>
      <c r="AG3193">
        <v>525747000</v>
      </c>
      <c r="AI3193">
        <v>925173000</v>
      </c>
      <c r="AJ3193">
        <v>156887000</v>
      </c>
      <c r="AK3193">
        <v>5500000</v>
      </c>
      <c r="AL3193">
        <v>368860000</v>
      </c>
      <c r="AM3193">
        <v>32289000</v>
      </c>
      <c r="AN3193">
        <v>103614000</v>
      </c>
      <c r="AQ3193">
        <v>178457000</v>
      </c>
      <c r="AS3193">
        <v>21431000</v>
      </c>
      <c r="AU3193">
        <v>-20932000</v>
      </c>
      <c r="AV3193">
        <v>-191205000</v>
      </c>
      <c r="AY3193">
        <v>1.03</v>
      </c>
      <c r="AZ3193">
        <v>154662000</v>
      </c>
      <c r="BH3193">
        <v>5.9819024711952498</v>
      </c>
      <c r="BN3193">
        <v>0.24591023958231201</v>
      </c>
      <c r="BP3193">
        <v>0.790520307319305</v>
      </c>
      <c r="BQ3193">
        <v>2.2998129430560099</v>
      </c>
      <c r="BR3193">
        <v>27.7710446601942</v>
      </c>
      <c r="BS3193">
        <v>5.7345642901142503E-2</v>
      </c>
      <c r="BU3193">
        <v>1.63060455946952E-8</v>
      </c>
    </row>
    <row r="3194" spans="3:73" x14ac:dyDescent="0.3">
      <c r="C3194">
        <v>1702744</v>
      </c>
      <c r="D3194" t="s">
        <v>4541</v>
      </c>
      <c r="E3194" t="s">
        <v>1285</v>
      </c>
      <c r="F3194" t="s">
        <v>3614</v>
      </c>
      <c r="G3194" t="s">
        <v>4087</v>
      </c>
      <c r="H3194" t="s">
        <v>4794</v>
      </c>
      <c r="I3194" t="s">
        <v>4823</v>
      </c>
      <c r="J3194">
        <v>2024</v>
      </c>
      <c r="K3194" t="s">
        <v>4062</v>
      </c>
      <c r="L3194">
        <v>35.538688</v>
      </c>
      <c r="M3194">
        <v>2436144000</v>
      </c>
      <c r="N3194">
        <v>440280000</v>
      </c>
      <c r="O3194">
        <v>132530000</v>
      </c>
      <c r="P3194">
        <v>150721000</v>
      </c>
      <c r="Q3194">
        <v>142107000</v>
      </c>
      <c r="S3194">
        <v>24830000</v>
      </c>
      <c r="T3194">
        <v>1336466000</v>
      </c>
      <c r="U3194">
        <v>591687000</v>
      </c>
      <c r="V3194">
        <v>708658000</v>
      </c>
      <c r="W3194">
        <v>108615000</v>
      </c>
      <c r="X3194">
        <v>58559000</v>
      </c>
      <c r="AA3194">
        <v>397485000</v>
      </c>
      <c r="AB3194">
        <v>1727486000</v>
      </c>
      <c r="AC3194">
        <v>78451000</v>
      </c>
      <c r="AD3194">
        <v>487265000</v>
      </c>
      <c r="AE3194">
        <v>1025000</v>
      </c>
      <c r="AF3194">
        <v>100150215</v>
      </c>
      <c r="AG3194">
        <v>511566000</v>
      </c>
      <c r="AI3194">
        <v>819755000</v>
      </c>
      <c r="AJ3194">
        <v>206497000</v>
      </c>
      <c r="AK3194">
        <v>5400000</v>
      </c>
      <c r="AL3194">
        <v>305069000</v>
      </c>
      <c r="AM3194">
        <v>46741000</v>
      </c>
      <c r="AN3194">
        <v>139309000</v>
      </c>
      <c r="AQ3194">
        <v>215704000</v>
      </c>
      <c r="AS3194">
        <v>20993000</v>
      </c>
      <c r="AU3194">
        <v>-286882000</v>
      </c>
      <c r="AV3194">
        <v>115901000</v>
      </c>
      <c r="AY3194">
        <v>1.39</v>
      </c>
      <c r="AZ3194">
        <v>129349000</v>
      </c>
      <c r="BH3194">
        <v>6.3375441634647398</v>
      </c>
      <c r="BN3194">
        <v>0.29089331336735402</v>
      </c>
      <c r="BP3194">
        <v>1.2201813745799399</v>
      </c>
      <c r="BQ3194">
        <v>2.74522855959122</v>
      </c>
      <c r="BR3194">
        <v>25.567401438848901</v>
      </c>
      <c r="BS3194">
        <v>8.0642621705762002E-2</v>
      </c>
      <c r="BU3194">
        <v>2.8595760729754098E-8</v>
      </c>
    </row>
    <row r="3195" spans="3:73" x14ac:dyDescent="0.3">
      <c r="C3195">
        <v>1702744</v>
      </c>
      <c r="D3195" t="s">
        <v>4541</v>
      </c>
      <c r="E3195" t="s">
        <v>1285</v>
      </c>
      <c r="F3195" t="s">
        <v>3614</v>
      </c>
      <c r="G3195" t="s">
        <v>4087</v>
      </c>
      <c r="H3195" t="s">
        <v>4794</v>
      </c>
      <c r="I3195" t="s">
        <v>4823</v>
      </c>
      <c r="J3195">
        <v>2023</v>
      </c>
      <c r="K3195" t="s">
        <v>4062</v>
      </c>
      <c r="L3195">
        <v>36.605530999999999</v>
      </c>
      <c r="M3195">
        <v>2097084000</v>
      </c>
      <c r="N3195">
        <v>371652000</v>
      </c>
      <c r="O3195">
        <v>87715000</v>
      </c>
      <c r="P3195">
        <v>145078000</v>
      </c>
      <c r="Q3195">
        <v>116591000</v>
      </c>
      <c r="S3195">
        <v>24861000</v>
      </c>
      <c r="T3195">
        <v>1108119000</v>
      </c>
      <c r="U3195">
        <v>543134000</v>
      </c>
      <c r="V3195">
        <v>525985000</v>
      </c>
      <c r="W3195">
        <v>89857000</v>
      </c>
      <c r="X3195">
        <v>52712000</v>
      </c>
      <c r="AA3195">
        <v>281792000</v>
      </c>
      <c r="AB3195">
        <v>1571099000</v>
      </c>
      <c r="AC3195">
        <v>78451000</v>
      </c>
      <c r="AD3195">
        <v>347956000</v>
      </c>
      <c r="AE3195">
        <v>1019000</v>
      </c>
      <c r="AF3195">
        <v>99564768</v>
      </c>
      <c r="AG3195">
        <v>453420000</v>
      </c>
      <c r="AI3195">
        <v>789252000</v>
      </c>
      <c r="AJ3195">
        <v>204949000</v>
      </c>
      <c r="AK3195">
        <v>4300000</v>
      </c>
      <c r="AL3195">
        <v>248471000</v>
      </c>
      <c r="AM3195">
        <v>42117000</v>
      </c>
      <c r="AN3195">
        <v>133575000</v>
      </c>
      <c r="AO3195">
        <v>30068000</v>
      </c>
      <c r="AQ3195">
        <v>171117000</v>
      </c>
      <c r="AS3195">
        <v>20253000</v>
      </c>
      <c r="AU3195">
        <v>-12188000</v>
      </c>
      <c r="AV3195">
        <v>-138532000</v>
      </c>
      <c r="AY3195">
        <v>1.34</v>
      </c>
      <c r="AZ3195">
        <v>121035000</v>
      </c>
      <c r="BB3195">
        <v>205760000</v>
      </c>
      <c r="BC3195">
        <v>205760000</v>
      </c>
      <c r="BH3195">
        <v>6.5208576031726402</v>
      </c>
      <c r="BN3195">
        <v>0.25081732539087598</v>
      </c>
      <c r="BO3195">
        <v>6.8431555141678899</v>
      </c>
      <c r="BP3195">
        <v>0.97616212426410898</v>
      </c>
      <c r="BQ3195">
        <v>2.83852120591607</v>
      </c>
      <c r="BR3195">
        <v>27.317560447761199</v>
      </c>
      <c r="BS3195">
        <v>8.5020103761761695E-2</v>
      </c>
      <c r="BU3195">
        <v>3.1221082528853999E-8</v>
      </c>
    </row>
    <row r="3196" spans="3:73" x14ac:dyDescent="0.3">
      <c r="C3196">
        <v>1702744</v>
      </c>
      <c r="D3196" t="s">
        <v>4541</v>
      </c>
      <c r="E3196" t="s">
        <v>1285</v>
      </c>
      <c r="F3196" t="s">
        <v>3614</v>
      </c>
      <c r="G3196" t="s">
        <v>4087</v>
      </c>
      <c r="H3196" t="s">
        <v>4794</v>
      </c>
      <c r="I3196" t="s">
        <v>4823</v>
      </c>
      <c r="J3196">
        <v>2022</v>
      </c>
      <c r="K3196" t="s">
        <v>4062</v>
      </c>
      <c r="L3196">
        <v>36.650219</v>
      </c>
      <c r="M3196">
        <v>2094249000</v>
      </c>
      <c r="N3196">
        <v>351601000</v>
      </c>
      <c r="O3196">
        <v>67494000</v>
      </c>
      <c r="P3196">
        <v>132667000</v>
      </c>
      <c r="Q3196">
        <v>125479000</v>
      </c>
      <c r="S3196">
        <v>18157000</v>
      </c>
      <c r="T3196">
        <v>1123258000</v>
      </c>
      <c r="U3196">
        <v>543134000</v>
      </c>
      <c r="V3196">
        <v>655585000</v>
      </c>
      <c r="W3196">
        <v>102248000</v>
      </c>
      <c r="X3196">
        <v>62149000</v>
      </c>
      <c r="AA3196">
        <v>403286000</v>
      </c>
      <c r="AB3196">
        <v>1438664000</v>
      </c>
      <c r="AC3196">
        <v>62003000</v>
      </c>
      <c r="AD3196">
        <v>214381000</v>
      </c>
      <c r="AE3196">
        <v>1013000</v>
      </c>
      <c r="AF3196">
        <v>99504080</v>
      </c>
      <c r="AG3196">
        <v>445561000</v>
      </c>
      <c r="AI3196">
        <v>723117000</v>
      </c>
      <c r="AJ3196">
        <v>202759000</v>
      </c>
      <c r="AK3196">
        <v>4100000</v>
      </c>
      <c r="AL3196">
        <v>242802000</v>
      </c>
      <c r="AM3196">
        <v>41995000</v>
      </c>
      <c r="AN3196">
        <v>108574000</v>
      </c>
      <c r="AO3196">
        <v>21881000</v>
      </c>
      <c r="AQ3196">
        <v>110639000</v>
      </c>
      <c r="AS3196">
        <v>19299000</v>
      </c>
      <c r="AU3196">
        <v>-8156000</v>
      </c>
      <c r="AV3196">
        <v>-110032000</v>
      </c>
      <c r="AY3196">
        <v>1.1000000000000001</v>
      </c>
      <c r="AZ3196">
        <v>111374000</v>
      </c>
      <c r="BB3196">
        <v>172450000</v>
      </c>
      <c r="BC3196">
        <v>172450000</v>
      </c>
      <c r="BH3196">
        <v>6.4926912924021796</v>
      </c>
      <c r="BN3196">
        <v>0.31304061742419398</v>
      </c>
      <c r="BO3196">
        <v>7.8812668525204499</v>
      </c>
      <c r="BP3196">
        <v>0.66010093106955603</v>
      </c>
      <c r="BQ3196">
        <v>2.2115053595180298</v>
      </c>
      <c r="BR3196">
        <v>33.318380909090898</v>
      </c>
      <c r="BS3196">
        <v>7.5468629228228404E-2</v>
      </c>
      <c r="BU3196">
        <v>2.8022693902120301E-8</v>
      </c>
    </row>
    <row r="3197" spans="3:73" x14ac:dyDescent="0.3">
      <c r="C3197">
        <v>1702744</v>
      </c>
      <c r="D3197" t="s">
        <v>4541</v>
      </c>
      <c r="E3197" t="s">
        <v>1285</v>
      </c>
      <c r="F3197" t="s">
        <v>3614</v>
      </c>
      <c r="G3197" t="s">
        <v>4087</v>
      </c>
      <c r="H3197" t="s">
        <v>4794</v>
      </c>
      <c r="I3197" t="s">
        <v>4823</v>
      </c>
      <c r="J3197">
        <v>2021</v>
      </c>
      <c r="K3197" t="s">
        <v>4062</v>
      </c>
      <c r="L3197">
        <v>33.937711</v>
      </c>
      <c r="M3197">
        <v>2052217000</v>
      </c>
      <c r="N3197">
        <v>298666000</v>
      </c>
      <c r="O3197">
        <v>75345000</v>
      </c>
      <c r="P3197">
        <v>111456000</v>
      </c>
      <c r="Q3197">
        <v>97269000</v>
      </c>
      <c r="S3197">
        <v>16584000</v>
      </c>
      <c r="T3197">
        <v>1139041000</v>
      </c>
      <c r="U3197">
        <v>543134000</v>
      </c>
      <c r="V3197">
        <v>863413000</v>
      </c>
      <c r="W3197">
        <v>113664000</v>
      </c>
      <c r="X3197">
        <v>59713000</v>
      </c>
      <c r="AA3197">
        <v>451554000</v>
      </c>
      <c r="AB3197">
        <v>1188804000</v>
      </c>
      <c r="AC3197">
        <v>2145000</v>
      </c>
      <c r="AD3197">
        <v>105807000</v>
      </c>
      <c r="AE3197">
        <v>959000</v>
      </c>
      <c r="AF3197">
        <v>95784674</v>
      </c>
      <c r="AG3197">
        <v>409766000</v>
      </c>
      <c r="AI3197">
        <v>595847000</v>
      </c>
      <c r="AJ3197">
        <v>173675000</v>
      </c>
      <c r="AK3197">
        <v>3500000</v>
      </c>
      <c r="AL3197">
        <v>236091000</v>
      </c>
      <c r="AM3197">
        <v>39980000</v>
      </c>
      <c r="AN3197">
        <v>40880000</v>
      </c>
      <c r="AO3197">
        <v>31557000</v>
      </c>
      <c r="AQ3197">
        <v>132089000</v>
      </c>
      <c r="AS3197">
        <v>18174000</v>
      </c>
      <c r="AU3197">
        <v>-2506000</v>
      </c>
      <c r="AV3197">
        <v>-150049000</v>
      </c>
      <c r="AY3197">
        <v>0.43</v>
      </c>
      <c r="AZ3197">
        <v>78177000</v>
      </c>
      <c r="BB3197">
        <v>112417000</v>
      </c>
      <c r="BC3197">
        <v>112417000</v>
      </c>
      <c r="BH3197">
        <v>7.6217685508525497</v>
      </c>
      <c r="BN3197">
        <v>0.42072207763603903</v>
      </c>
      <c r="BO3197">
        <v>3.5623474981779002</v>
      </c>
      <c r="BP3197">
        <v>0.66287478885135098</v>
      </c>
      <c r="BQ3197">
        <v>1.7718626829955</v>
      </c>
      <c r="BR3197">
        <v>78.924909302325602</v>
      </c>
      <c r="BS3197">
        <v>3.4387502060894803E-2</v>
      </c>
      <c r="BU3197">
        <v>1.22755439332304E-8</v>
      </c>
    </row>
    <row r="3198" spans="3:73" x14ac:dyDescent="0.3">
      <c r="C3198">
        <v>1702744</v>
      </c>
      <c r="D3198" t="s">
        <v>4541</v>
      </c>
      <c r="E3198" t="s">
        <v>1285</v>
      </c>
      <c r="F3198" t="s">
        <v>3614</v>
      </c>
      <c r="G3198" t="s">
        <v>4087</v>
      </c>
      <c r="H3198" t="s">
        <v>4794</v>
      </c>
      <c r="I3198" t="s">
        <v>4823</v>
      </c>
      <c r="J3198">
        <v>2020</v>
      </c>
      <c r="K3198" t="s">
        <v>4062</v>
      </c>
      <c r="L3198">
        <v>21.903220000000001</v>
      </c>
      <c r="M3198">
        <v>2008445000</v>
      </c>
      <c r="N3198">
        <v>260263000</v>
      </c>
      <c r="O3198">
        <v>95847000</v>
      </c>
      <c r="P3198">
        <v>89740000</v>
      </c>
      <c r="Q3198">
        <v>59085000</v>
      </c>
      <c r="S3198">
        <v>11850000</v>
      </c>
      <c r="T3198">
        <v>1158768000</v>
      </c>
      <c r="U3198">
        <v>544774000</v>
      </c>
      <c r="V3198">
        <v>775474000</v>
      </c>
      <c r="W3198">
        <v>71478000</v>
      </c>
      <c r="X3198">
        <v>32240000</v>
      </c>
      <c r="AA3198">
        <v>597150000</v>
      </c>
      <c r="AB3198">
        <v>1232971000</v>
      </c>
      <c r="AC3198">
        <v>2145000</v>
      </c>
      <c r="AD3198">
        <v>140530000</v>
      </c>
      <c r="AE3198">
        <v>958000</v>
      </c>
      <c r="AF3198">
        <v>95653611</v>
      </c>
      <c r="AG3198">
        <v>88102000</v>
      </c>
      <c r="AH3198">
        <v>222286000</v>
      </c>
      <c r="AI3198">
        <v>492313000</v>
      </c>
      <c r="AJ3198">
        <v>24832000</v>
      </c>
      <c r="AK3198">
        <v>4000000</v>
      </c>
      <c r="AL3198">
        <v>246104000</v>
      </c>
      <c r="AM3198">
        <v>13326000</v>
      </c>
      <c r="AN3198">
        <v>12427000</v>
      </c>
      <c r="AO3198">
        <v>32813000</v>
      </c>
      <c r="AQ3198">
        <v>58921000</v>
      </c>
      <c r="AS3198">
        <v>16007000</v>
      </c>
      <c r="AU3198">
        <v>-983994000</v>
      </c>
      <c r="AV3198">
        <v>754652000</v>
      </c>
      <c r="AY3198">
        <v>0.13</v>
      </c>
      <c r="AZ3198">
        <v>48585000</v>
      </c>
      <c r="BA3198">
        <v>0.11171193867360101</v>
      </c>
      <c r="BB3198">
        <v>58566000</v>
      </c>
      <c r="BC3198">
        <v>58566000</v>
      </c>
      <c r="BD3198">
        <v>0.26347138371287399</v>
      </c>
      <c r="BE3198">
        <v>0.26506842536192099</v>
      </c>
      <c r="BG3198">
        <v>0.39634524891356199</v>
      </c>
      <c r="BH3198">
        <v>10.133024596068701</v>
      </c>
      <c r="BI3198">
        <v>0.110675671975085</v>
      </c>
      <c r="BJ3198">
        <v>-4.4267025363720602</v>
      </c>
      <c r="BM3198">
        <v>1.7994835482216601E-2</v>
      </c>
      <c r="BN3198">
        <v>0.38610666460868998</v>
      </c>
      <c r="BO3198">
        <v>1.7848413738457301</v>
      </c>
      <c r="BP3198">
        <v>1.3409300763871399</v>
      </c>
      <c r="BQ3198">
        <v>2.81454433531996</v>
      </c>
      <c r="BR3198">
        <v>168.486307692308</v>
      </c>
      <c r="BS3198">
        <v>1.00789069653706E-2</v>
      </c>
      <c r="BU3198">
        <v>2.3093962469514701E-9</v>
      </c>
    </row>
    <row r="3199" spans="3:73" x14ac:dyDescent="0.3">
      <c r="C3199">
        <v>1702744</v>
      </c>
      <c r="D3199" t="s">
        <v>4541</v>
      </c>
      <c r="E3199" t="s">
        <v>1285</v>
      </c>
      <c r="F3199" t="s">
        <v>3614</v>
      </c>
      <c r="G3199" t="s">
        <v>4087</v>
      </c>
      <c r="H3199" t="s">
        <v>4794</v>
      </c>
      <c r="I3199" t="s">
        <v>4823</v>
      </c>
      <c r="J3199">
        <v>2019</v>
      </c>
      <c r="K3199" t="s">
        <v>4062</v>
      </c>
      <c r="L3199">
        <v>25.084302999999998</v>
      </c>
      <c r="M3199">
        <v>1141650000</v>
      </c>
      <c r="N3199">
        <v>357607000</v>
      </c>
      <c r="O3199">
        <v>266341000</v>
      </c>
      <c r="P3199">
        <v>44240000</v>
      </c>
      <c r="Q3199">
        <v>38085000</v>
      </c>
      <c r="S3199">
        <v>2456000</v>
      </c>
      <c r="T3199">
        <v>306139000</v>
      </c>
      <c r="U3199">
        <v>471427000</v>
      </c>
      <c r="V3199">
        <v>304206000</v>
      </c>
      <c r="W3199">
        <v>48032000</v>
      </c>
      <c r="X3199">
        <v>15730000</v>
      </c>
      <c r="AA3199">
        <v>190935000</v>
      </c>
      <c r="AB3199">
        <v>837444000</v>
      </c>
      <c r="AC3199">
        <v>2145000</v>
      </c>
      <c r="AD3199">
        <v>105830000</v>
      </c>
      <c r="AE3199">
        <v>820000</v>
      </c>
      <c r="AF3199">
        <v>81875050</v>
      </c>
      <c r="AG3199">
        <v>59173000</v>
      </c>
      <c r="AH3199">
        <v>139184000</v>
      </c>
      <c r="AI3199">
        <v>305978000</v>
      </c>
      <c r="AJ3199">
        <v>12115000</v>
      </c>
      <c r="AK3199">
        <v>2200000</v>
      </c>
      <c r="AL3199">
        <v>144596000</v>
      </c>
      <c r="AM3199">
        <v>16750000</v>
      </c>
      <c r="AN3199">
        <v>6091000</v>
      </c>
      <c r="AO3199">
        <v>13627000</v>
      </c>
      <c r="AQ3199">
        <v>73042000</v>
      </c>
      <c r="AS3199">
        <v>7644000</v>
      </c>
      <c r="AU3199">
        <v>-1787000</v>
      </c>
      <c r="AV3199">
        <v>83376000</v>
      </c>
      <c r="AY3199">
        <v>7.0000000000000007E-2</v>
      </c>
      <c r="AZ3199">
        <v>34043000</v>
      </c>
      <c r="BA3199">
        <v>8.7043050925393703E-2</v>
      </c>
      <c r="BB3199">
        <v>36468000</v>
      </c>
      <c r="BC3199">
        <v>36468000</v>
      </c>
      <c r="BD3199">
        <v>0.262012875043108</v>
      </c>
      <c r="BE3199">
        <v>0.52478733187722704</v>
      </c>
      <c r="BG3199">
        <v>0.42514225773077402</v>
      </c>
      <c r="BH3199">
        <v>8.9879857826866001</v>
      </c>
      <c r="BI3199">
        <v>0.12191477247842999</v>
      </c>
      <c r="BJ3199">
        <v>-1.2839119439016E-2</v>
      </c>
      <c r="BM3199">
        <v>1.58064145304058E-2</v>
      </c>
      <c r="BN3199">
        <v>0.266461700170805</v>
      </c>
      <c r="BO3199">
        <v>2.6761576282380601</v>
      </c>
      <c r="BP3199">
        <v>5.5450741172551599</v>
      </c>
      <c r="BQ3199">
        <v>6.6522734843437696</v>
      </c>
      <c r="BR3199">
        <v>358.34718571428601</v>
      </c>
      <c r="BS3199">
        <v>7.2733221564665797E-3</v>
      </c>
      <c r="BU3199">
        <v>2.0967386595402201E-9</v>
      </c>
    </row>
    <row r="3200" spans="3:73" x14ac:dyDescent="0.3">
      <c r="C3200">
        <v>1702744</v>
      </c>
      <c r="D3200" t="s">
        <v>4541</v>
      </c>
      <c r="E3200" t="s">
        <v>1285</v>
      </c>
      <c r="F3200" t="s">
        <v>3614</v>
      </c>
      <c r="G3200" t="s">
        <v>4087</v>
      </c>
      <c r="H3200" t="s">
        <v>4794</v>
      </c>
      <c r="I3200" t="s">
        <v>4823</v>
      </c>
      <c r="J3200">
        <v>2018</v>
      </c>
      <c r="K3200" t="s">
        <v>4062</v>
      </c>
      <c r="L3200">
        <v>16.061710999999999</v>
      </c>
      <c r="M3200">
        <v>974605000</v>
      </c>
      <c r="N3200">
        <v>185740000</v>
      </c>
      <c r="O3200">
        <v>111971000</v>
      </c>
      <c r="P3200">
        <v>36622000</v>
      </c>
      <c r="Q3200">
        <v>30001000</v>
      </c>
      <c r="S3200">
        <v>2565000</v>
      </c>
      <c r="T3200">
        <v>312643000</v>
      </c>
      <c r="U3200">
        <v>471427000</v>
      </c>
      <c r="V3200">
        <v>302004000</v>
      </c>
      <c r="W3200">
        <v>30583000</v>
      </c>
      <c r="X3200">
        <v>11158000</v>
      </c>
      <c r="AA3200">
        <v>191583000</v>
      </c>
      <c r="AB3200">
        <v>672601000</v>
      </c>
      <c r="AD3200">
        <v>58294000</v>
      </c>
      <c r="AE3200">
        <v>706000</v>
      </c>
      <c r="AF3200">
        <v>70605675</v>
      </c>
      <c r="AG3200">
        <v>53258000</v>
      </c>
      <c r="AH3200">
        <v>108262000</v>
      </c>
      <c r="AI3200">
        <v>223873000</v>
      </c>
      <c r="AJ3200">
        <v>14859000</v>
      </c>
      <c r="AK3200">
        <v>2500000</v>
      </c>
      <c r="AL3200">
        <v>142826000</v>
      </c>
      <c r="AM3200">
        <v>-17364000</v>
      </c>
      <c r="AN3200">
        <v>11706000</v>
      </c>
      <c r="AO3200">
        <v>12551000</v>
      </c>
      <c r="AQ3200">
        <v>61038000</v>
      </c>
      <c r="AS3200">
        <v>7672000</v>
      </c>
      <c r="AU3200">
        <v>-3513000</v>
      </c>
      <c r="AV3200">
        <v>-1587000</v>
      </c>
      <c r="AY3200">
        <v>0.17</v>
      </c>
      <c r="AZ3200">
        <v>29531500</v>
      </c>
      <c r="BA3200">
        <v>0.137250374092479</v>
      </c>
      <c r="BB3200">
        <v>6893000</v>
      </c>
      <c r="BC3200">
        <v>6893000</v>
      </c>
      <c r="BD3200">
        <v>6.3669616301195206E-2</v>
      </c>
      <c r="BE3200">
        <v>0.56379893221998501</v>
      </c>
      <c r="BG3200">
        <v>0.49193622877833398</v>
      </c>
      <c r="BH3200">
        <v>7.5808204798266301</v>
      </c>
      <c r="BI3200">
        <v>0.111082951554732</v>
      </c>
      <c r="BJ3200">
        <v>-3.2449058764848202E-2</v>
      </c>
      <c r="BM3200">
        <v>2.30921283552862E-2</v>
      </c>
      <c r="BN3200">
        <v>0.30987323069346001</v>
      </c>
      <c r="BO3200">
        <v>0.549199266990678</v>
      </c>
      <c r="BP3200">
        <v>3.6612170159892701</v>
      </c>
      <c r="BQ3200">
        <v>5.0923388810777199</v>
      </c>
      <c r="BR3200">
        <v>94.480652941176501</v>
      </c>
      <c r="BS3200">
        <v>1.7404077603214999E-2</v>
      </c>
      <c r="BU3200">
        <v>4.0595997775798703E-9</v>
      </c>
    </row>
    <row r="3201" spans="3:73" x14ac:dyDescent="0.3">
      <c r="C3201">
        <v>1702744</v>
      </c>
      <c r="D3201" t="s">
        <v>4541</v>
      </c>
      <c r="E3201" t="s">
        <v>1285</v>
      </c>
      <c r="F3201" t="s">
        <v>3614</v>
      </c>
      <c r="G3201" t="s">
        <v>4087</v>
      </c>
      <c r="H3201" t="s">
        <v>4794</v>
      </c>
      <c r="I3201" t="s">
        <v>4823</v>
      </c>
      <c r="J3201">
        <v>2017</v>
      </c>
      <c r="K3201" t="s">
        <v>4062</v>
      </c>
      <c r="L3201">
        <v>11.958881</v>
      </c>
      <c r="M3201">
        <v>922488000</v>
      </c>
      <c r="N3201">
        <v>133911000</v>
      </c>
      <c r="O3201">
        <v>56501000</v>
      </c>
      <c r="P3201">
        <v>37181000</v>
      </c>
      <c r="Q3201">
        <v>29062000</v>
      </c>
      <c r="R3201">
        <v>2105000</v>
      </c>
      <c r="S3201">
        <v>2105000</v>
      </c>
      <c r="T3201">
        <v>319148000</v>
      </c>
      <c r="U3201">
        <v>465030000</v>
      </c>
      <c r="V3201">
        <v>323786000</v>
      </c>
      <c r="W3201">
        <v>33244000</v>
      </c>
      <c r="X3201">
        <v>14859000</v>
      </c>
      <c r="AA3201">
        <v>192090000</v>
      </c>
      <c r="AB3201">
        <v>598702000</v>
      </c>
      <c r="AD3201">
        <v>-12161000</v>
      </c>
      <c r="AE3201">
        <v>706000</v>
      </c>
      <c r="AF3201">
        <v>70628322</v>
      </c>
      <c r="AG3201">
        <v>20393000</v>
      </c>
      <c r="AJ3201">
        <v>1859000</v>
      </c>
      <c r="AK3201">
        <v>400000</v>
      </c>
      <c r="AL3201">
        <v>18534000</v>
      </c>
      <c r="AM3201">
        <v>290000</v>
      </c>
      <c r="AN3201">
        <v>450000</v>
      </c>
      <c r="AO3201">
        <v>1662000</v>
      </c>
      <c r="AP3201">
        <v>1000000</v>
      </c>
      <c r="AQ3201">
        <v>-27356000</v>
      </c>
      <c r="AS3201">
        <v>1000000</v>
      </c>
      <c r="AU3201">
        <v>-197304000</v>
      </c>
      <c r="AV3201">
        <v>280799000</v>
      </c>
      <c r="AY3201">
        <v>0.01</v>
      </c>
      <c r="BB3201">
        <v>2402000</v>
      </c>
      <c r="BC3201">
        <v>3402000</v>
      </c>
      <c r="BN3201">
        <v>0.35099209962622802</v>
      </c>
      <c r="BO3201">
        <v>1.44524669073406</v>
      </c>
      <c r="BP3201">
        <v>1.6995848874985</v>
      </c>
      <c r="BQ3201">
        <v>3.1539225123330499</v>
      </c>
      <c r="BR3201">
        <v>1195.8880999999999</v>
      </c>
      <c r="BS3201">
        <v>7.5162601761811403E-4</v>
      </c>
      <c r="BU3201">
        <v>1.99746802248865E-10</v>
      </c>
    </row>
    <row r="3202" spans="3:73" x14ac:dyDescent="0.3">
      <c r="C3202">
        <v>1490161</v>
      </c>
      <c r="D3202" t="s">
        <v>4509</v>
      </c>
      <c r="E3202" t="s">
        <v>1943</v>
      </c>
      <c r="F3202" t="s">
        <v>3614</v>
      </c>
      <c r="G3202" t="s">
        <v>4087</v>
      </c>
      <c r="H3202" t="s">
        <v>4794</v>
      </c>
      <c r="I3202" t="s">
        <v>4824</v>
      </c>
      <c r="J3202">
        <v>2026</v>
      </c>
      <c r="K3202" t="s">
        <v>4062</v>
      </c>
      <c r="L3202">
        <v>8.5022819999999992</v>
      </c>
    </row>
    <row r="3203" spans="3:73" x14ac:dyDescent="0.3">
      <c r="C3203">
        <v>1490161</v>
      </c>
      <c r="D3203" t="s">
        <v>4509</v>
      </c>
      <c r="E3203" t="s">
        <v>1943</v>
      </c>
      <c r="F3203" t="s">
        <v>3614</v>
      </c>
      <c r="G3203" t="s">
        <v>4087</v>
      </c>
      <c r="H3203" t="s">
        <v>4794</v>
      </c>
      <c r="I3203" t="s">
        <v>4824</v>
      </c>
      <c r="J3203">
        <v>2025</v>
      </c>
      <c r="K3203" t="s">
        <v>4062</v>
      </c>
      <c r="L3203">
        <v>20.573245</v>
      </c>
      <c r="M3203">
        <v>3775388</v>
      </c>
      <c r="N3203">
        <v>3392778</v>
      </c>
      <c r="O3203">
        <v>1474445</v>
      </c>
      <c r="Q3203">
        <v>22871</v>
      </c>
      <c r="S3203">
        <v>21667</v>
      </c>
      <c r="V3203">
        <v>6337442</v>
      </c>
      <c r="W3203">
        <v>6187442</v>
      </c>
      <c r="X3203">
        <v>1297851</v>
      </c>
      <c r="AB3203">
        <v>-2562054</v>
      </c>
      <c r="AD3203">
        <v>-103083717</v>
      </c>
      <c r="AE3203">
        <v>12224</v>
      </c>
      <c r="AF3203">
        <v>12223599</v>
      </c>
      <c r="AH3203">
        <v>0</v>
      </c>
      <c r="AJ3203">
        <v>-6605710</v>
      </c>
      <c r="AL3203">
        <v>6605710</v>
      </c>
      <c r="AM3203">
        <v>0</v>
      </c>
      <c r="AN3203">
        <v>-40641506</v>
      </c>
      <c r="AP3203">
        <v>33101</v>
      </c>
      <c r="AQ3203">
        <v>-4305127</v>
      </c>
      <c r="AS3203">
        <v>33101</v>
      </c>
      <c r="AU3203">
        <v>0</v>
      </c>
      <c r="AV3203">
        <v>2056132</v>
      </c>
      <c r="AY3203">
        <v>-3.44</v>
      </c>
      <c r="AZ3203">
        <v>10168093</v>
      </c>
      <c r="BI3203">
        <v>0</v>
      </c>
      <c r="BN3203">
        <v>1.6786200517668599</v>
      </c>
      <c r="BP3203">
        <v>0.23829637514177901</v>
      </c>
      <c r="BQ3203">
        <v>0.54463653962332104</v>
      </c>
      <c r="BR3203">
        <v>-5.9805944767441899</v>
      </c>
      <c r="BS3203">
        <v>15.8628608140188</v>
      </c>
      <c r="BU3203">
        <v>2.7623134719252599E-5</v>
      </c>
    </row>
    <row r="3204" spans="3:73" x14ac:dyDescent="0.3">
      <c r="C3204">
        <v>1490161</v>
      </c>
      <c r="D3204" t="s">
        <v>4509</v>
      </c>
      <c r="E3204" t="s">
        <v>1943</v>
      </c>
      <c r="F3204" t="s">
        <v>3614</v>
      </c>
      <c r="G3204" t="s">
        <v>4087</v>
      </c>
      <c r="H3204" t="s">
        <v>4794</v>
      </c>
      <c r="I3204" t="s">
        <v>4824</v>
      </c>
      <c r="J3204">
        <v>2024</v>
      </c>
      <c r="K3204" t="s">
        <v>4062</v>
      </c>
      <c r="L3204">
        <v>152.32817499999999</v>
      </c>
      <c r="M3204">
        <v>54695731</v>
      </c>
      <c r="N3204">
        <v>25076140</v>
      </c>
      <c r="O3204">
        <v>3723440</v>
      </c>
      <c r="P3204">
        <v>460147</v>
      </c>
      <c r="Q3204">
        <v>20313315</v>
      </c>
      <c r="S3204">
        <v>11802420</v>
      </c>
      <c r="V3204">
        <v>22707670</v>
      </c>
      <c r="W3204">
        <v>7364541</v>
      </c>
      <c r="X3204">
        <v>1368006</v>
      </c>
      <c r="AB3204">
        <v>31988061</v>
      </c>
      <c r="AD3204">
        <v>-62442211</v>
      </c>
      <c r="AE3204">
        <v>11300</v>
      </c>
      <c r="AF3204">
        <v>11300624</v>
      </c>
      <c r="AG3204">
        <v>12975013</v>
      </c>
      <c r="AH3204">
        <v>31992511</v>
      </c>
      <c r="AJ3204">
        <v>-1556290</v>
      </c>
      <c r="AL3204">
        <v>14531303</v>
      </c>
      <c r="AM3204">
        <v>123579</v>
      </c>
      <c r="AN3204">
        <v>-3702216</v>
      </c>
      <c r="AP3204">
        <v>31644</v>
      </c>
      <c r="AQ3204">
        <v>-9426745</v>
      </c>
      <c r="AS3204">
        <v>826939</v>
      </c>
      <c r="AU3204">
        <v>-5927876</v>
      </c>
      <c r="AV3204">
        <v>16668024</v>
      </c>
      <c r="AY3204">
        <v>-0.4</v>
      </c>
      <c r="AZ3204">
        <v>12218280.5</v>
      </c>
      <c r="BA3204">
        <v>-4.8645447054781001E-2</v>
      </c>
      <c r="BE3204">
        <v>-0.29465473966704298</v>
      </c>
      <c r="BG3204">
        <v>0.40556407091647201</v>
      </c>
      <c r="BI3204">
        <v>0.58491787960563102</v>
      </c>
      <c r="BJ3204">
        <v>-0.185289488530613</v>
      </c>
      <c r="BN3204">
        <v>0.41516347957759298</v>
      </c>
      <c r="BP3204">
        <v>0.50559023298261196</v>
      </c>
      <c r="BQ3204">
        <v>0.64672394382759202</v>
      </c>
      <c r="BR3204">
        <v>-380.82043750000003</v>
      </c>
      <c r="BS3204">
        <v>-0.115737430912114</v>
      </c>
      <c r="BU3204">
        <v>-1.9048128612734601E-6</v>
      </c>
    </row>
    <row r="3205" spans="3:73" x14ac:dyDescent="0.3">
      <c r="C3205">
        <v>1490161</v>
      </c>
      <c r="D3205" t="s">
        <v>4509</v>
      </c>
      <c r="E3205" t="s">
        <v>1943</v>
      </c>
      <c r="F3205" t="s">
        <v>3614</v>
      </c>
      <c r="G3205" t="s">
        <v>4087</v>
      </c>
      <c r="H3205" t="s">
        <v>4794</v>
      </c>
      <c r="I3205" t="s">
        <v>4824</v>
      </c>
      <c r="J3205">
        <v>2023</v>
      </c>
      <c r="K3205" t="s">
        <v>4062</v>
      </c>
      <c r="M3205">
        <v>21488558</v>
      </c>
      <c r="N3205">
        <v>10237837</v>
      </c>
      <c r="O3205">
        <v>2410037</v>
      </c>
      <c r="P3205">
        <v>2578259</v>
      </c>
      <c r="Q3205">
        <v>4123246</v>
      </c>
      <c r="S3205">
        <v>6842285</v>
      </c>
      <c r="V3205">
        <v>14208109</v>
      </c>
      <c r="W3205">
        <v>5771200</v>
      </c>
      <c r="X3205">
        <v>853535</v>
      </c>
      <c r="AB3205">
        <v>7280449</v>
      </c>
      <c r="AD3205">
        <v>-58739995</v>
      </c>
      <c r="AE3205">
        <v>6029</v>
      </c>
      <c r="AF3205">
        <v>6029371</v>
      </c>
      <c r="AG3205">
        <v>4881564</v>
      </c>
      <c r="AH3205">
        <v>16070924</v>
      </c>
      <c r="AJ3205">
        <v>-1220684</v>
      </c>
      <c r="AL3205">
        <v>6102248</v>
      </c>
      <c r="AM3205">
        <v>0</v>
      </c>
      <c r="AN3205">
        <v>-3060433</v>
      </c>
      <c r="AO3205">
        <v>1839749</v>
      </c>
      <c r="AP3205">
        <v>168271</v>
      </c>
      <c r="AQ3205">
        <v>-4845640</v>
      </c>
      <c r="AS3205">
        <v>459345</v>
      </c>
      <c r="AU3205">
        <v>-2266635</v>
      </c>
      <c r="AV3205">
        <v>9245848</v>
      </c>
      <c r="AY3205">
        <v>-0.59</v>
      </c>
      <c r="AZ3205">
        <v>3048062.5</v>
      </c>
      <c r="BA3205">
        <v>-7.5956055793680602E-2</v>
      </c>
      <c r="BB3205">
        <v>-1220684</v>
      </c>
      <c r="BC3205">
        <v>-1052413</v>
      </c>
      <c r="BD3205">
        <v>-6.5485531510198203E-2</v>
      </c>
      <c r="BE3205">
        <v>-0.30151595514981</v>
      </c>
      <c r="BG3205">
        <v>0.30375129644070198</v>
      </c>
      <c r="BI3205">
        <v>0.747882850026512</v>
      </c>
      <c r="BJ3205">
        <v>-0.14103949467995699</v>
      </c>
      <c r="BN3205">
        <v>0.66119415737435705</v>
      </c>
      <c r="BO3205">
        <v>-0.663505728227057</v>
      </c>
      <c r="BP3205">
        <v>0.41759720682007201</v>
      </c>
      <c r="BQ3205">
        <v>1.05950079706127</v>
      </c>
      <c r="BS3205">
        <v>-0.42036322210347199</v>
      </c>
    </row>
    <row r="3206" spans="3:73" x14ac:dyDescent="0.3">
      <c r="C3206">
        <v>1490161</v>
      </c>
      <c r="D3206" t="s">
        <v>4509</v>
      </c>
      <c r="E3206" t="s">
        <v>1943</v>
      </c>
      <c r="F3206" t="s">
        <v>3614</v>
      </c>
      <c r="G3206" t="s">
        <v>4087</v>
      </c>
      <c r="H3206" t="s">
        <v>4794</v>
      </c>
      <c r="I3206" t="s">
        <v>4824</v>
      </c>
      <c r="J3206">
        <v>2022</v>
      </c>
      <c r="K3206" t="s">
        <v>4062</v>
      </c>
      <c r="M3206">
        <v>8898577</v>
      </c>
      <c r="N3206">
        <v>2578057</v>
      </c>
      <c r="O3206">
        <v>276464</v>
      </c>
      <c r="P3206">
        <v>191022</v>
      </c>
      <c r="Q3206">
        <v>1972879</v>
      </c>
      <c r="S3206">
        <v>5034995</v>
      </c>
      <c r="U3206">
        <v>0</v>
      </c>
      <c r="V3206">
        <v>6087690</v>
      </c>
      <c r="W3206">
        <v>890177</v>
      </c>
      <c r="X3206">
        <v>452606</v>
      </c>
      <c r="AB3206">
        <v>2810887</v>
      </c>
      <c r="AD3206">
        <v>-55679562</v>
      </c>
      <c r="AE3206">
        <v>4847</v>
      </c>
      <c r="AF3206">
        <v>4847384</v>
      </c>
      <c r="AG3206">
        <v>119839</v>
      </c>
      <c r="AH3206">
        <v>428132</v>
      </c>
      <c r="AJ3206">
        <v>-10885495</v>
      </c>
      <c r="AL3206">
        <v>11005334</v>
      </c>
      <c r="AM3206">
        <v>0</v>
      </c>
      <c r="AN3206">
        <v>-12127068</v>
      </c>
      <c r="AO3206">
        <v>1277965</v>
      </c>
      <c r="AP3206">
        <v>274053</v>
      </c>
      <c r="AQ3206">
        <v>-5146635</v>
      </c>
      <c r="AS3206">
        <v>299553</v>
      </c>
      <c r="AU3206">
        <v>-2622829</v>
      </c>
      <c r="AV3206">
        <v>4700000</v>
      </c>
      <c r="AY3206">
        <v>-2.5099999999999998</v>
      </c>
      <c r="AZ3206">
        <v>1712388</v>
      </c>
      <c r="BA3206">
        <v>-25.425558005474901</v>
      </c>
      <c r="BB3206">
        <v>-10849103</v>
      </c>
      <c r="BC3206">
        <v>-10575050</v>
      </c>
      <c r="BD3206">
        <v>-24.700442854073</v>
      </c>
      <c r="BE3206">
        <v>-12.02114067624</v>
      </c>
      <c r="BG3206">
        <v>0.27991133575626198</v>
      </c>
      <c r="BI3206">
        <v>4.8112411681103598E-2</v>
      </c>
      <c r="BJ3206">
        <v>-6.1262157465454603</v>
      </c>
      <c r="BN3206">
        <v>0.68411949461132904</v>
      </c>
      <c r="BO3206">
        <v>-8.4893584722586297</v>
      </c>
      <c r="BP3206">
        <v>0.31057194243392</v>
      </c>
      <c r="BQ3206">
        <v>0.679840076748781</v>
      </c>
      <c r="BS3206">
        <v>-4.31432071086458</v>
      </c>
    </row>
    <row r="3207" spans="3:73" x14ac:dyDescent="0.3">
      <c r="C3207">
        <v>1490161</v>
      </c>
      <c r="D3207" t="s">
        <v>4509</v>
      </c>
      <c r="E3207" t="s">
        <v>1943</v>
      </c>
      <c r="F3207" t="s">
        <v>3614</v>
      </c>
      <c r="G3207" t="s">
        <v>4087</v>
      </c>
      <c r="H3207" t="s">
        <v>4794</v>
      </c>
      <c r="I3207" t="s">
        <v>4824</v>
      </c>
      <c r="J3207">
        <v>2021</v>
      </c>
      <c r="K3207" t="s">
        <v>4062</v>
      </c>
      <c r="M3207">
        <v>14103150</v>
      </c>
      <c r="N3207">
        <v>4891264</v>
      </c>
      <c r="O3207">
        <v>3345928</v>
      </c>
      <c r="P3207">
        <v>12382</v>
      </c>
      <c r="Q3207">
        <v>1451897</v>
      </c>
      <c r="S3207">
        <v>2681256</v>
      </c>
      <c r="U3207">
        <v>4887297</v>
      </c>
      <c r="V3207">
        <v>3282742</v>
      </c>
      <c r="W3207">
        <v>403057</v>
      </c>
      <c r="X3207">
        <v>279337</v>
      </c>
      <c r="AB3207">
        <v>10820408</v>
      </c>
      <c r="AD3207">
        <v>-43552494</v>
      </c>
      <c r="AE3207">
        <v>4809</v>
      </c>
      <c r="AF3207">
        <v>4809070</v>
      </c>
      <c r="AG3207">
        <v>7129</v>
      </c>
      <c r="AH3207">
        <v>88440</v>
      </c>
      <c r="AJ3207">
        <v>-7107925</v>
      </c>
      <c r="AL3207">
        <v>7115054</v>
      </c>
      <c r="AM3207">
        <v>0</v>
      </c>
      <c r="AN3207">
        <v>-6874156</v>
      </c>
      <c r="AO3207">
        <v>5911</v>
      </c>
      <c r="AP3207">
        <v>208448</v>
      </c>
      <c r="AQ3207">
        <v>-5551261</v>
      </c>
      <c r="AU3207">
        <v>-653051</v>
      </c>
      <c r="AV3207">
        <v>7637511</v>
      </c>
      <c r="AZ3207">
        <v>796634</v>
      </c>
      <c r="BA3207">
        <v>-80.370024875621894</v>
      </c>
      <c r="BB3207">
        <v>-6868245</v>
      </c>
      <c r="BC3207">
        <v>-6659797</v>
      </c>
      <c r="BD3207">
        <v>-75.302996381727695</v>
      </c>
      <c r="BE3207">
        <v>-62.768668023518799</v>
      </c>
      <c r="BG3207">
        <v>8.0608322026232498E-2</v>
      </c>
      <c r="BI3207">
        <v>6.2709394709692503E-3</v>
      </c>
      <c r="BJ3207">
        <v>-7.3841135232926298</v>
      </c>
      <c r="BN3207">
        <v>0.23276658051570001</v>
      </c>
      <c r="BO3207">
        <v>-1161.9429876501399</v>
      </c>
      <c r="BP3207">
        <v>8.30137672835356</v>
      </c>
      <c r="BQ3207">
        <v>8.5332024998945606</v>
      </c>
      <c r="BS3207">
        <v>-0.635295452814718</v>
      </c>
    </row>
    <row r="3208" spans="3:73" x14ac:dyDescent="0.3">
      <c r="C3208">
        <v>1490161</v>
      </c>
      <c r="D3208" t="s">
        <v>4509</v>
      </c>
      <c r="E3208" t="s">
        <v>1943</v>
      </c>
      <c r="F3208" t="s">
        <v>3614</v>
      </c>
      <c r="G3208" t="s">
        <v>4087</v>
      </c>
      <c r="H3208" t="s">
        <v>4794</v>
      </c>
      <c r="I3208" t="s">
        <v>4824</v>
      </c>
      <c r="J3208">
        <v>2020</v>
      </c>
      <c r="K3208" t="s">
        <v>4062</v>
      </c>
      <c r="M3208">
        <v>12341045</v>
      </c>
      <c r="N3208">
        <v>2390944</v>
      </c>
      <c r="O3208">
        <v>1912729</v>
      </c>
      <c r="Q3208">
        <v>141371</v>
      </c>
      <c r="S3208">
        <v>2134572</v>
      </c>
      <c r="U3208">
        <v>6411327</v>
      </c>
      <c r="V3208">
        <v>2285584</v>
      </c>
      <c r="W3208">
        <v>622791</v>
      </c>
      <c r="X3208">
        <v>273862</v>
      </c>
      <c r="AB3208">
        <v>10055461</v>
      </c>
      <c r="AD3208">
        <v>-36678338</v>
      </c>
      <c r="AE3208">
        <v>2743</v>
      </c>
      <c r="AF3208">
        <v>2742890</v>
      </c>
      <c r="AH3208">
        <v>0</v>
      </c>
      <c r="AJ3208">
        <v>-3009422</v>
      </c>
      <c r="AL3208">
        <v>3009422</v>
      </c>
      <c r="AM3208">
        <v>0</v>
      </c>
      <c r="AN3208">
        <v>-5320939</v>
      </c>
      <c r="AO3208">
        <v>386164</v>
      </c>
      <c r="AP3208">
        <v>3642</v>
      </c>
      <c r="AQ3208">
        <v>-1743409</v>
      </c>
      <c r="AU3208">
        <v>3284457</v>
      </c>
      <c r="AV3208">
        <v>262925</v>
      </c>
      <c r="AY3208">
        <v>-2.82</v>
      </c>
      <c r="BB3208">
        <v>-4934775</v>
      </c>
      <c r="BC3208">
        <v>-4931133</v>
      </c>
      <c r="BI3208">
        <v>0</v>
      </c>
      <c r="BN3208">
        <v>0.185201820429307</v>
      </c>
      <c r="BO3208">
        <v>-12.778961788255801</v>
      </c>
      <c r="BP3208">
        <v>3.0712213246498399</v>
      </c>
      <c r="BQ3208">
        <v>3.6120833473829901</v>
      </c>
      <c r="BS3208">
        <v>-0.52915913054607799</v>
      </c>
    </row>
    <row r="3209" spans="3:73" x14ac:dyDescent="0.3">
      <c r="C3209">
        <v>1490161</v>
      </c>
      <c r="D3209" t="s">
        <v>4509</v>
      </c>
      <c r="E3209" t="s">
        <v>1943</v>
      </c>
      <c r="F3209" t="s">
        <v>3614</v>
      </c>
      <c r="G3209" t="s">
        <v>4087</v>
      </c>
      <c r="H3209" t="s">
        <v>4794</v>
      </c>
      <c r="I3209" t="s">
        <v>4824</v>
      </c>
      <c r="J3209">
        <v>2019</v>
      </c>
      <c r="K3209" t="s">
        <v>4062</v>
      </c>
      <c r="M3209">
        <v>7145111</v>
      </c>
      <c r="N3209">
        <v>156412</v>
      </c>
      <c r="O3209">
        <v>108756</v>
      </c>
      <c r="P3209">
        <v>0</v>
      </c>
      <c r="S3209">
        <v>6399</v>
      </c>
      <c r="V3209">
        <v>1446407</v>
      </c>
      <c r="W3209">
        <v>1446407</v>
      </c>
      <c r="X3209">
        <v>35727</v>
      </c>
      <c r="AB3209">
        <v>5698704</v>
      </c>
      <c r="AD3209">
        <v>-26389224</v>
      </c>
      <c r="AE3209">
        <v>1600</v>
      </c>
      <c r="AF3209">
        <v>1600484</v>
      </c>
      <c r="AH3209">
        <v>466595</v>
      </c>
      <c r="AJ3209">
        <v>-2596481</v>
      </c>
      <c r="AL3209">
        <v>3063076</v>
      </c>
      <c r="AM3209">
        <v>0</v>
      </c>
      <c r="AN3209">
        <v>9098678</v>
      </c>
      <c r="AP3209">
        <v>872</v>
      </c>
      <c r="AQ3209">
        <v>-9709780</v>
      </c>
      <c r="AU3209">
        <v>6883062</v>
      </c>
      <c r="AV3209">
        <v>1431974</v>
      </c>
      <c r="AY3209">
        <v>5.68</v>
      </c>
      <c r="BA3209">
        <v>-5.5647424425893997</v>
      </c>
      <c r="BE3209">
        <v>-20.809867229610301</v>
      </c>
      <c r="BI3209">
        <v>6.5302694387812901E-2</v>
      </c>
      <c r="BJ3209">
        <v>14.7516840086156</v>
      </c>
      <c r="BN3209">
        <v>0.20243310425828201</v>
      </c>
      <c r="BP3209">
        <v>7.5190454692213193E-2</v>
      </c>
      <c r="BS3209">
        <v>1.59662231974147</v>
      </c>
    </row>
    <row r="3210" spans="3:73" x14ac:dyDescent="0.3">
      <c r="C3210">
        <v>1490161</v>
      </c>
      <c r="D3210" t="s">
        <v>4509</v>
      </c>
      <c r="E3210" t="s">
        <v>1943</v>
      </c>
      <c r="F3210" t="s">
        <v>3614</v>
      </c>
      <c r="G3210" t="s">
        <v>4087</v>
      </c>
      <c r="H3210" t="s">
        <v>4794</v>
      </c>
      <c r="I3210" t="s">
        <v>4824</v>
      </c>
      <c r="J3210">
        <v>2018</v>
      </c>
      <c r="K3210" t="s">
        <v>4062</v>
      </c>
      <c r="M3210">
        <v>142865980</v>
      </c>
      <c r="N3210">
        <v>1557448</v>
      </c>
      <c r="O3210">
        <v>1503500</v>
      </c>
      <c r="P3210">
        <v>13</v>
      </c>
      <c r="S3210">
        <v>1225</v>
      </c>
      <c r="V3210">
        <v>659351</v>
      </c>
      <c r="W3210">
        <v>659351</v>
      </c>
      <c r="X3210">
        <v>180452</v>
      </c>
      <c r="AB3210">
        <v>1467675</v>
      </c>
      <c r="AD3210">
        <v>-35487902</v>
      </c>
      <c r="AE3210">
        <v>479845</v>
      </c>
      <c r="AF3210">
        <v>479844900</v>
      </c>
      <c r="AH3210">
        <v>0</v>
      </c>
      <c r="AJ3210">
        <v>-2579594</v>
      </c>
      <c r="AL3210">
        <v>2579594</v>
      </c>
      <c r="AM3210">
        <v>575873</v>
      </c>
      <c r="AN3210">
        <v>-344014</v>
      </c>
      <c r="AO3210">
        <v>0</v>
      </c>
      <c r="AP3210">
        <v>9472</v>
      </c>
      <c r="AQ3210">
        <v>-187936</v>
      </c>
      <c r="AU3210">
        <v>213897</v>
      </c>
      <c r="AV3210">
        <v>450</v>
      </c>
      <c r="BB3210">
        <v>231859</v>
      </c>
      <c r="BC3210">
        <v>241331</v>
      </c>
      <c r="BI3210">
        <v>0</v>
      </c>
      <c r="BN3210">
        <v>4.6151715054906697E-3</v>
      </c>
      <c r="BP3210">
        <v>2.2802725710585099</v>
      </c>
      <c r="BS3210">
        <v>-0.23439385422521999</v>
      </c>
    </row>
    <row r="3211" spans="3:73" x14ac:dyDescent="0.3">
      <c r="C3211">
        <v>1490161</v>
      </c>
      <c r="D3211" t="s">
        <v>4509</v>
      </c>
      <c r="E3211" t="s">
        <v>1943</v>
      </c>
      <c r="F3211" t="s">
        <v>3614</v>
      </c>
      <c r="G3211" t="s">
        <v>4087</v>
      </c>
      <c r="H3211" t="s">
        <v>4794</v>
      </c>
      <c r="I3211" t="s">
        <v>4824</v>
      </c>
      <c r="J3211">
        <v>2017</v>
      </c>
      <c r="K3211" t="s">
        <v>4062</v>
      </c>
      <c r="M3211">
        <v>140557245</v>
      </c>
      <c r="N3211">
        <v>1566195</v>
      </c>
      <c r="O3211">
        <v>1477089</v>
      </c>
      <c r="P3211">
        <v>1611</v>
      </c>
      <c r="S3211">
        <v>10697</v>
      </c>
      <c r="V3211">
        <v>186677</v>
      </c>
      <c r="W3211">
        <v>186677</v>
      </c>
      <c r="X3211">
        <v>91186</v>
      </c>
      <c r="AB3211">
        <v>1500508</v>
      </c>
      <c r="AD3211">
        <v>-35143888</v>
      </c>
      <c r="AE3211">
        <v>479800</v>
      </c>
      <c r="AF3211">
        <v>479799900</v>
      </c>
      <c r="AH3211">
        <v>1000000</v>
      </c>
      <c r="AJ3211">
        <v>-1452496</v>
      </c>
      <c r="AL3211">
        <v>2452496</v>
      </c>
      <c r="AM3211">
        <v>67044</v>
      </c>
      <c r="AN3211">
        <v>-392529</v>
      </c>
      <c r="AO3211">
        <v>8713</v>
      </c>
      <c r="AP3211">
        <v>10848</v>
      </c>
      <c r="AQ3211">
        <v>-792276</v>
      </c>
      <c r="AS3211">
        <v>10848</v>
      </c>
      <c r="AT3211">
        <v>0</v>
      </c>
      <c r="AU3211">
        <v>-137606453</v>
      </c>
      <c r="AV3211">
        <v>139809549</v>
      </c>
      <c r="BA3211">
        <v>-1.452496</v>
      </c>
      <c r="BB3211">
        <v>-316772</v>
      </c>
      <c r="BC3211">
        <v>-305924</v>
      </c>
      <c r="BD3211">
        <v>-0.30592399999999997</v>
      </c>
      <c r="BE3211">
        <v>-0.79227599999999998</v>
      </c>
      <c r="BF3211">
        <v>-0.79227599999999998</v>
      </c>
      <c r="BI3211">
        <v>7.1145389908574301E-3</v>
      </c>
      <c r="BJ3211">
        <v>-137.60645299999999</v>
      </c>
      <c r="BK3211">
        <v>0</v>
      </c>
      <c r="BN3211">
        <v>1.32812079519629E-3</v>
      </c>
      <c r="BO3211">
        <v>-36.356249282680999</v>
      </c>
      <c r="BP3211">
        <v>7.9125387701752201</v>
      </c>
      <c r="BS3211">
        <v>-0.26159740567861001</v>
      </c>
    </row>
    <row r="3212" spans="3:73" x14ac:dyDescent="0.3">
      <c r="C3212">
        <v>351834</v>
      </c>
      <c r="D3212" t="s">
        <v>4350</v>
      </c>
      <c r="E3212" t="s">
        <v>2682</v>
      </c>
      <c r="F3212" t="s">
        <v>3614</v>
      </c>
      <c r="G3212" t="s">
        <v>25</v>
      </c>
      <c r="H3212" t="s">
        <v>4689</v>
      </c>
      <c r="I3212" t="s">
        <v>4825</v>
      </c>
      <c r="J3212">
        <v>2026</v>
      </c>
      <c r="K3212" t="s">
        <v>4062</v>
      </c>
      <c r="L3212">
        <v>6.1791850000000004</v>
      </c>
      <c r="M3212">
        <v>694659000</v>
      </c>
      <c r="N3212">
        <v>219753000</v>
      </c>
      <c r="O3212">
        <v>169000</v>
      </c>
      <c r="P3212">
        <v>75596000</v>
      </c>
      <c r="Q3212">
        <v>106971000</v>
      </c>
      <c r="R3212">
        <v>444948000</v>
      </c>
      <c r="S3212">
        <v>333752000</v>
      </c>
      <c r="T3212">
        <v>20989000</v>
      </c>
      <c r="U3212">
        <v>3998000</v>
      </c>
      <c r="V3212">
        <v>508639000</v>
      </c>
      <c r="W3212">
        <v>186245000</v>
      </c>
      <c r="X3212">
        <v>118422000</v>
      </c>
      <c r="AA3212">
        <v>250719000</v>
      </c>
      <c r="AB3212">
        <v>170797000</v>
      </c>
      <c r="AD3212">
        <v>-340721000</v>
      </c>
      <c r="AG3212">
        <v>115947000</v>
      </c>
      <c r="AH3212">
        <v>817715000</v>
      </c>
      <c r="AJ3212">
        <v>39686000</v>
      </c>
      <c r="AM3212">
        <v>691000</v>
      </c>
      <c r="AN3212">
        <v>15768000</v>
      </c>
      <c r="AO3212">
        <v>21078000</v>
      </c>
      <c r="AQ3212">
        <v>49661000</v>
      </c>
      <c r="AS3212">
        <v>39534000</v>
      </c>
      <c r="AU3212">
        <v>-29564000</v>
      </c>
      <c r="AV3212">
        <v>-28940000</v>
      </c>
      <c r="AY3212">
        <v>0.13</v>
      </c>
      <c r="BA3212">
        <v>4.85328017707881E-2</v>
      </c>
      <c r="BB3212">
        <v>37537000</v>
      </c>
      <c r="BC3212">
        <v>37537000</v>
      </c>
      <c r="BD3212">
        <v>4.5904746763848002E-2</v>
      </c>
      <c r="BE3212">
        <v>6.0731428431666297E-2</v>
      </c>
      <c r="BG3212">
        <v>0.14179390129812999</v>
      </c>
      <c r="BI3212">
        <v>1.1771459089999601</v>
      </c>
      <c r="BJ3212">
        <v>-3.6154405874907501E-2</v>
      </c>
      <c r="BN3212">
        <v>0.73221393518258604</v>
      </c>
      <c r="BO3212">
        <v>1.7808615618180099</v>
      </c>
      <c r="BP3212">
        <v>9.0740691025262396E-4</v>
      </c>
      <c r="BQ3212">
        <v>0.60555719616633996</v>
      </c>
      <c r="BR3212">
        <v>47.532192307692299</v>
      </c>
      <c r="BS3212">
        <v>9.2320122718783093E-2</v>
      </c>
      <c r="BU3212">
        <v>4.70320936550408E-9</v>
      </c>
    </row>
    <row r="3213" spans="3:73" x14ac:dyDescent="0.3">
      <c r="C3213">
        <v>351834</v>
      </c>
      <c r="D3213" t="s">
        <v>4350</v>
      </c>
      <c r="E3213" t="s">
        <v>2682</v>
      </c>
      <c r="F3213" t="s">
        <v>3614</v>
      </c>
      <c r="G3213" t="s">
        <v>25</v>
      </c>
      <c r="H3213" t="s">
        <v>4689</v>
      </c>
      <c r="I3213" t="s">
        <v>4825</v>
      </c>
      <c r="J3213">
        <v>2025</v>
      </c>
      <c r="K3213" t="s">
        <v>4062</v>
      </c>
      <c r="L3213">
        <v>5.2739469999999997</v>
      </c>
    </row>
    <row r="3214" spans="3:73" x14ac:dyDescent="0.3">
      <c r="C3214">
        <v>351834</v>
      </c>
      <c r="D3214" t="s">
        <v>4350</v>
      </c>
      <c r="E3214" t="s">
        <v>2682</v>
      </c>
      <c r="F3214" t="s">
        <v>3614</v>
      </c>
      <c r="G3214" t="s">
        <v>25</v>
      </c>
      <c r="H3214" t="s">
        <v>4689</v>
      </c>
      <c r="I3214" t="s">
        <v>4825</v>
      </c>
      <c r="J3214">
        <v>2024</v>
      </c>
      <c r="K3214" t="s">
        <v>4062</v>
      </c>
      <c r="L3214">
        <v>6.2767410000000003</v>
      </c>
      <c r="M3214">
        <v>668527000</v>
      </c>
      <c r="N3214">
        <v>159458000</v>
      </c>
      <c r="O3214">
        <v>1552000</v>
      </c>
      <c r="P3214">
        <v>46314000</v>
      </c>
      <c r="Q3214">
        <v>92798000</v>
      </c>
      <c r="R3214">
        <v>449310000</v>
      </c>
      <c r="S3214">
        <v>343618000</v>
      </c>
      <c r="T3214">
        <v>20077000</v>
      </c>
      <c r="V3214">
        <v>504885000</v>
      </c>
      <c r="W3214">
        <v>169434000</v>
      </c>
      <c r="X3214">
        <v>93362000</v>
      </c>
      <c r="AA3214">
        <v>265191000</v>
      </c>
      <c r="AB3214">
        <v>148594000</v>
      </c>
      <c r="AD3214">
        <v>-355982000</v>
      </c>
      <c r="AG3214">
        <v>96304000</v>
      </c>
      <c r="AH3214">
        <v>723728000</v>
      </c>
      <c r="AJ3214">
        <v>15590000</v>
      </c>
      <c r="AM3214">
        <v>1470000</v>
      </c>
      <c r="AN3214">
        <v>-17393000</v>
      </c>
      <c r="AO3214">
        <v>24908000</v>
      </c>
      <c r="AQ3214">
        <v>50029000</v>
      </c>
      <c r="AS3214">
        <v>36497000</v>
      </c>
      <c r="AU3214">
        <v>-18680000</v>
      </c>
      <c r="AV3214">
        <v>-31091000</v>
      </c>
      <c r="AY3214">
        <v>-0.15</v>
      </c>
      <c r="AZ3214">
        <v>88006500</v>
      </c>
      <c r="BA3214">
        <v>2.1541242013574199E-2</v>
      </c>
      <c r="BB3214">
        <v>8985000</v>
      </c>
      <c r="BC3214">
        <v>8985000</v>
      </c>
      <c r="BD3214">
        <v>1.24148851502222E-2</v>
      </c>
      <c r="BE3214">
        <v>6.9126799018415799E-2</v>
      </c>
      <c r="BG3214">
        <v>0.13306656644485201</v>
      </c>
      <c r="BI3214">
        <v>1.08257108538623</v>
      </c>
      <c r="BJ3214">
        <v>-2.5810801848208199E-2</v>
      </c>
      <c r="BN3214">
        <v>0.75522005842696005</v>
      </c>
      <c r="BO3214">
        <v>0.36072747711578601</v>
      </c>
      <c r="BP3214">
        <v>9.1599088730715192E-3</v>
      </c>
      <c r="BQ3214">
        <v>0.39342752930344599</v>
      </c>
      <c r="BR3214">
        <v>-41.844940000000001</v>
      </c>
      <c r="BS3214">
        <v>-0.117050486560696</v>
      </c>
      <c r="BU3214">
        <v>-6.3361316742264197E-9</v>
      </c>
    </row>
    <row r="3215" spans="3:73" x14ac:dyDescent="0.3">
      <c r="C3215">
        <v>351834</v>
      </c>
      <c r="D3215" t="s">
        <v>4350</v>
      </c>
      <c r="E3215" t="s">
        <v>2682</v>
      </c>
      <c r="F3215" t="s">
        <v>3614</v>
      </c>
      <c r="G3215" t="s">
        <v>25</v>
      </c>
      <c r="H3215" t="s">
        <v>4689</v>
      </c>
      <c r="I3215" t="s">
        <v>4825</v>
      </c>
      <c r="J3215">
        <v>2023</v>
      </c>
      <c r="K3215" t="s">
        <v>4062</v>
      </c>
      <c r="L3215">
        <v>6.0007219999999997</v>
      </c>
      <c r="M3215">
        <v>669424000</v>
      </c>
      <c r="N3215">
        <v>184245000</v>
      </c>
      <c r="O3215">
        <v>306000</v>
      </c>
      <c r="P3215">
        <v>64862000</v>
      </c>
      <c r="Q3215">
        <v>83215000</v>
      </c>
      <c r="R3215">
        <v>319898000</v>
      </c>
      <c r="S3215">
        <v>319898000</v>
      </c>
      <c r="T3215">
        <v>21861000</v>
      </c>
      <c r="V3215">
        <v>493890000</v>
      </c>
      <c r="W3215">
        <v>154400000</v>
      </c>
      <c r="X3215">
        <v>75761000</v>
      </c>
      <c r="AA3215">
        <v>263229000</v>
      </c>
      <c r="AB3215">
        <v>161025000</v>
      </c>
      <c r="AD3215">
        <v>-332687000</v>
      </c>
      <c r="AG3215">
        <v>25641000</v>
      </c>
      <c r="AH3215">
        <v>181624000</v>
      </c>
      <c r="AJ3215">
        <v>8268000</v>
      </c>
      <c r="AM3215">
        <v>3269000</v>
      </c>
      <c r="AN3215">
        <v>-11734000</v>
      </c>
      <c r="AO3215">
        <v>26909000</v>
      </c>
      <c r="AQ3215">
        <v>14844000</v>
      </c>
      <c r="AS3215">
        <v>31039000</v>
      </c>
      <c r="AU3215">
        <v>44032000</v>
      </c>
      <c r="AV3215">
        <v>-50801000</v>
      </c>
      <c r="AY3215">
        <v>-0.11</v>
      </c>
      <c r="AZ3215">
        <v>145131000</v>
      </c>
      <c r="BA3215">
        <v>4.5522618156190797E-2</v>
      </c>
      <c r="BB3215">
        <v>18444000</v>
      </c>
      <c r="BC3215">
        <v>18444000</v>
      </c>
      <c r="BD3215">
        <v>0.10155045588688701</v>
      </c>
      <c r="BE3215">
        <v>8.1729286878386098E-2</v>
      </c>
      <c r="BG3215">
        <v>0.14117627626304899</v>
      </c>
      <c r="BI3215">
        <v>0.27131384593322</v>
      </c>
      <c r="BJ3215">
        <v>0.242434920495089</v>
      </c>
      <c r="BN3215">
        <v>0.73778352733095898</v>
      </c>
      <c r="BO3215">
        <v>0.68542123453119796</v>
      </c>
      <c r="BP3215">
        <v>1.9818652849740901E-3</v>
      </c>
      <c r="BQ3215">
        <v>0.65433937823834198</v>
      </c>
      <c r="BR3215">
        <v>-54.552018181818198</v>
      </c>
      <c r="BS3215">
        <v>-7.2870672255860899E-2</v>
      </c>
      <c r="BU3215">
        <v>-4.09923564663872E-9</v>
      </c>
    </row>
    <row r="3216" spans="3:73" x14ac:dyDescent="0.3">
      <c r="C3216">
        <v>351834</v>
      </c>
      <c r="D3216" t="s">
        <v>4350</v>
      </c>
      <c r="E3216" t="s">
        <v>2682</v>
      </c>
      <c r="F3216" t="s">
        <v>3614</v>
      </c>
      <c r="G3216" t="s">
        <v>25</v>
      </c>
      <c r="H3216" t="s">
        <v>4689</v>
      </c>
      <c r="I3216" t="s">
        <v>4825</v>
      </c>
      <c r="J3216">
        <v>2022</v>
      </c>
      <c r="K3216" t="s">
        <v>4062</v>
      </c>
      <c r="L3216">
        <v>8.0196450000000006</v>
      </c>
      <c r="M3216">
        <v>855852000</v>
      </c>
      <c r="N3216">
        <v>302357000</v>
      </c>
      <c r="O3216">
        <v>679000</v>
      </c>
      <c r="P3216">
        <v>74903000</v>
      </c>
      <c r="Q3216">
        <v>207047000</v>
      </c>
      <c r="R3216">
        <v>322391000</v>
      </c>
      <c r="S3216">
        <v>322391000</v>
      </c>
      <c r="T3216">
        <v>135646000</v>
      </c>
      <c r="V3216">
        <v>508583000</v>
      </c>
      <c r="W3216">
        <v>161033000</v>
      </c>
      <c r="X3216">
        <v>88178000</v>
      </c>
      <c r="AA3216">
        <v>308484000</v>
      </c>
      <c r="AD3216">
        <v>-155688000</v>
      </c>
      <c r="AG3216">
        <v>28217000</v>
      </c>
      <c r="AH3216">
        <v>221293000</v>
      </c>
      <c r="AJ3216">
        <v>5144000</v>
      </c>
      <c r="AM3216">
        <v>1285000</v>
      </c>
      <c r="AN3216">
        <v>1054000</v>
      </c>
      <c r="AO3216">
        <v>4730000</v>
      </c>
      <c r="AQ3216">
        <v>27513000</v>
      </c>
      <c r="AS3216">
        <v>37673000</v>
      </c>
      <c r="AU3216">
        <v>-106824000</v>
      </c>
      <c r="AV3216">
        <v>46701000</v>
      </c>
      <c r="AY3216">
        <v>-7.0000000000000007E-2</v>
      </c>
      <c r="AZ3216">
        <v>177397500</v>
      </c>
      <c r="BA3216">
        <v>2.32451998029761E-2</v>
      </c>
      <c r="BB3216">
        <v>7069000</v>
      </c>
      <c r="BC3216">
        <v>7069000</v>
      </c>
      <c r="BD3216">
        <v>3.1944074146041702E-2</v>
      </c>
      <c r="BE3216">
        <v>0.12432837911727899</v>
      </c>
      <c r="BG3216">
        <v>0.12750968173417099</v>
      </c>
      <c r="BI3216">
        <v>0.258564564901408</v>
      </c>
      <c r="BJ3216">
        <v>-0.48272652094734098</v>
      </c>
      <c r="BN3216">
        <v>0.59424176142604102</v>
      </c>
      <c r="BO3216">
        <v>1.49450317124736</v>
      </c>
      <c r="BP3216">
        <v>4.2165270472511798E-3</v>
      </c>
      <c r="BQ3216">
        <v>0.59186626343668702</v>
      </c>
      <c r="BR3216">
        <v>-114.566357142857</v>
      </c>
    </row>
    <row r="3217" spans="3:73" x14ac:dyDescent="0.3">
      <c r="C3217">
        <v>351834</v>
      </c>
      <c r="D3217" t="s">
        <v>4350</v>
      </c>
      <c r="E3217" t="s">
        <v>2682</v>
      </c>
      <c r="F3217" t="s">
        <v>3614</v>
      </c>
      <c r="G3217" t="s">
        <v>25</v>
      </c>
      <c r="H3217" t="s">
        <v>4689</v>
      </c>
      <c r="I3217" t="s">
        <v>4825</v>
      </c>
      <c r="J3217">
        <v>2021</v>
      </c>
      <c r="K3217" t="s">
        <v>4062</v>
      </c>
      <c r="L3217">
        <v>11.409521</v>
      </c>
      <c r="M3217">
        <v>585615000</v>
      </c>
      <c r="N3217">
        <v>249323000</v>
      </c>
      <c r="O3217">
        <v>251000</v>
      </c>
      <c r="P3217">
        <v>72724000</v>
      </c>
      <c r="Q3217">
        <v>147748000</v>
      </c>
      <c r="R3217">
        <v>158048000</v>
      </c>
      <c r="S3217">
        <v>158048000</v>
      </c>
      <c r="T3217">
        <v>133317000</v>
      </c>
      <c r="U3217">
        <v>3998000</v>
      </c>
      <c r="V3217">
        <v>252686000</v>
      </c>
      <c r="W3217">
        <v>136451000</v>
      </c>
      <c r="X3217">
        <v>73204000</v>
      </c>
      <c r="AA3217">
        <v>69723000</v>
      </c>
      <c r="AB3217">
        <v>218029000</v>
      </c>
      <c r="AD3217">
        <v>-147741000</v>
      </c>
      <c r="AG3217">
        <v>31807000</v>
      </c>
      <c r="AH3217">
        <v>205556000</v>
      </c>
      <c r="AJ3217">
        <v>-11085000</v>
      </c>
      <c r="AM3217">
        <v>-2740000</v>
      </c>
      <c r="AN3217">
        <v>73061000</v>
      </c>
      <c r="AO3217">
        <v>30042000</v>
      </c>
      <c r="AQ3217">
        <v>91696000</v>
      </c>
      <c r="AS3217">
        <v>30308000</v>
      </c>
      <c r="AU3217">
        <v>324518000</v>
      </c>
      <c r="AV3217">
        <v>-417684000</v>
      </c>
      <c r="AY3217">
        <v>0.78</v>
      </c>
      <c r="BA3217">
        <v>-5.3926910428301798E-2</v>
      </c>
      <c r="BB3217">
        <v>100363000</v>
      </c>
      <c r="BC3217">
        <v>100363000</v>
      </c>
      <c r="BD3217">
        <v>0.48825137675378</v>
      </c>
      <c r="BE3217">
        <v>0.44608768413473698</v>
      </c>
      <c r="BG3217">
        <v>0.15473642219152001</v>
      </c>
      <c r="BI3217">
        <v>0.35100876855954799</v>
      </c>
      <c r="BJ3217">
        <v>1.5787328027398899</v>
      </c>
      <c r="BN3217">
        <v>0.43148826447409999</v>
      </c>
      <c r="BO3217">
        <v>3.3407562745489598</v>
      </c>
      <c r="BP3217">
        <v>1.83948816791376E-3</v>
      </c>
      <c r="BQ3217">
        <v>0.744406416955537</v>
      </c>
      <c r="BR3217">
        <v>14.627591025640999</v>
      </c>
      <c r="BS3217">
        <v>0.33509762462791598</v>
      </c>
      <c r="BU3217">
        <v>4.08176269211894E-8</v>
      </c>
    </row>
    <row r="3218" spans="3:73" x14ac:dyDescent="0.3">
      <c r="C3218">
        <v>351834</v>
      </c>
      <c r="D3218" t="s">
        <v>4350</v>
      </c>
      <c r="E3218" t="s">
        <v>2682</v>
      </c>
      <c r="F3218" t="s">
        <v>3614</v>
      </c>
      <c r="G3218" t="s">
        <v>25</v>
      </c>
      <c r="H3218" t="s">
        <v>4689</v>
      </c>
      <c r="I3218" t="s">
        <v>4825</v>
      </c>
      <c r="J3218">
        <v>2020</v>
      </c>
      <c r="K3218" t="s">
        <v>4062</v>
      </c>
      <c r="L3218">
        <v>5.8966640000000003</v>
      </c>
    </row>
    <row r="3219" spans="3:73" x14ac:dyDescent="0.3">
      <c r="C3219">
        <v>351834</v>
      </c>
      <c r="D3219" t="s">
        <v>4350</v>
      </c>
      <c r="E3219" t="s">
        <v>2682</v>
      </c>
      <c r="F3219" t="s">
        <v>3614</v>
      </c>
      <c r="G3219" t="s">
        <v>25</v>
      </c>
      <c r="H3219" t="s">
        <v>4689</v>
      </c>
      <c r="I3219" t="s">
        <v>4825</v>
      </c>
      <c r="J3219">
        <v>2019</v>
      </c>
      <c r="K3219" t="s">
        <v>4062</v>
      </c>
      <c r="L3219">
        <v>2.8140350000000001</v>
      </c>
      <c r="M3219">
        <v>923359000</v>
      </c>
      <c r="N3219">
        <v>489954000</v>
      </c>
      <c r="O3219">
        <v>1498000</v>
      </c>
      <c r="P3219">
        <v>121445000</v>
      </c>
      <c r="Q3219">
        <v>323546000</v>
      </c>
      <c r="R3219">
        <v>184550000</v>
      </c>
      <c r="S3219">
        <v>184550000</v>
      </c>
      <c r="T3219">
        <v>150009000</v>
      </c>
      <c r="U3219">
        <v>28422000</v>
      </c>
      <c r="V3219">
        <v>710926000</v>
      </c>
      <c r="W3219">
        <v>405664000</v>
      </c>
      <c r="X3219">
        <v>102896000</v>
      </c>
      <c r="AA3219">
        <v>245191000</v>
      </c>
      <c r="AB3219">
        <v>128021000</v>
      </c>
      <c r="AD3219">
        <v>-214931000</v>
      </c>
      <c r="AG3219">
        <v>115253000</v>
      </c>
      <c r="AH3219">
        <v>1190022000</v>
      </c>
      <c r="AJ3219">
        <v>37294000</v>
      </c>
      <c r="AM3219">
        <v>3221000</v>
      </c>
      <c r="AN3219">
        <v>-758000</v>
      </c>
      <c r="AO3219">
        <v>34677000</v>
      </c>
      <c r="AQ3219">
        <v>9809000</v>
      </c>
      <c r="AS3219">
        <v>33952000</v>
      </c>
      <c r="AU3219">
        <v>27219000</v>
      </c>
      <c r="AV3219">
        <v>-38763000</v>
      </c>
      <c r="AW3219">
        <v>6800000</v>
      </c>
      <c r="AY3219">
        <v>-0.1</v>
      </c>
      <c r="AZ3219">
        <v>342751500</v>
      </c>
      <c r="BA3219">
        <v>3.1338916423393898E-2</v>
      </c>
      <c r="BB3219">
        <v>37140000</v>
      </c>
      <c r="BC3219">
        <v>37140000</v>
      </c>
      <c r="BD3219">
        <v>3.1209507051130101E-2</v>
      </c>
      <c r="BE3219">
        <v>8.2427047567187797E-3</v>
      </c>
      <c r="BG3219">
        <v>9.68494700097981E-2</v>
      </c>
      <c r="BI3219">
        <v>1.2887966652190499</v>
      </c>
      <c r="BJ3219">
        <v>2.2872686387310499E-2</v>
      </c>
      <c r="BN3219">
        <v>0.76993455416582302</v>
      </c>
      <c r="BO3219">
        <v>1.0710269054416499</v>
      </c>
      <c r="BP3219">
        <v>3.6927112092766399E-3</v>
      </c>
      <c r="BQ3219">
        <v>0.41021140648418403</v>
      </c>
      <c r="BR3219">
        <v>-28.140350000000002</v>
      </c>
      <c r="BS3219">
        <v>-5.9209036017528402E-3</v>
      </c>
      <c r="BT3219">
        <v>2416458.9281938602</v>
      </c>
      <c r="BU3219">
        <v>-2.1981042172768502E-9</v>
      </c>
    </row>
    <row r="3220" spans="3:73" x14ac:dyDescent="0.3">
      <c r="C3220">
        <v>351834</v>
      </c>
      <c r="D3220" t="s">
        <v>4350</v>
      </c>
      <c r="E3220" t="s">
        <v>2682</v>
      </c>
      <c r="F3220" t="s">
        <v>3614</v>
      </c>
      <c r="G3220" t="s">
        <v>25</v>
      </c>
      <c r="H3220" t="s">
        <v>4689</v>
      </c>
      <c r="I3220" t="s">
        <v>4825</v>
      </c>
      <c r="J3220">
        <v>2018</v>
      </c>
      <c r="K3220" t="s">
        <v>4062</v>
      </c>
      <c r="L3220">
        <v>6.6801279999999998</v>
      </c>
      <c r="M3220">
        <v>896738000</v>
      </c>
      <c r="N3220">
        <v>533421000</v>
      </c>
      <c r="O3220">
        <v>3280000</v>
      </c>
      <c r="P3220">
        <v>132131000</v>
      </c>
      <c r="Q3220">
        <v>361957000</v>
      </c>
      <c r="S3220">
        <v>171032000</v>
      </c>
      <c r="T3220">
        <v>160975000</v>
      </c>
      <c r="U3220">
        <v>27959000</v>
      </c>
      <c r="V3220">
        <v>683597000</v>
      </c>
      <c r="W3220">
        <v>446346000</v>
      </c>
      <c r="X3220">
        <v>115297000</v>
      </c>
      <c r="AA3220">
        <v>228863000</v>
      </c>
      <c r="AB3220">
        <v>130335000</v>
      </c>
      <c r="AD3220">
        <v>-206151000</v>
      </c>
      <c r="AG3220">
        <v>123470000</v>
      </c>
      <c r="AH3220">
        <v>1260852000</v>
      </c>
      <c r="AJ3220">
        <v>-80115000</v>
      </c>
      <c r="AM3220">
        <v>-5378000</v>
      </c>
      <c r="AN3220">
        <v>-109205000</v>
      </c>
      <c r="AO3220">
        <v>34406000</v>
      </c>
      <c r="AQ3220">
        <v>-11141000</v>
      </c>
      <c r="AS3220">
        <v>32788000</v>
      </c>
      <c r="AU3220">
        <v>-28771000</v>
      </c>
      <c r="AV3220">
        <v>40034000</v>
      </c>
      <c r="AW3220">
        <v>6800000</v>
      </c>
      <c r="AY3220">
        <v>-1.34</v>
      </c>
      <c r="AZ3220">
        <v>358467500</v>
      </c>
      <c r="BA3220">
        <v>-6.35403679416775E-2</v>
      </c>
      <c r="BB3220">
        <v>-80177000</v>
      </c>
      <c r="BC3220">
        <v>-80177000</v>
      </c>
      <c r="BD3220">
        <v>-6.3589541040502795E-2</v>
      </c>
      <c r="BE3220">
        <v>-8.8360886130965394E-3</v>
      </c>
      <c r="BG3220">
        <v>9.79258469669715E-2</v>
      </c>
      <c r="BI3220">
        <v>1.4060427906478801</v>
      </c>
      <c r="BJ3220">
        <v>-2.28186971984023E-2</v>
      </c>
      <c r="BN3220">
        <v>0.76231519128218095</v>
      </c>
      <c r="BO3220">
        <v>-2.3303202929721598</v>
      </c>
      <c r="BP3220">
        <v>7.3485591895076901E-3</v>
      </c>
      <c r="BQ3220">
        <v>0.38415041246028903</v>
      </c>
      <c r="BR3220">
        <v>-4.9851701492537304</v>
      </c>
      <c r="BS3220">
        <v>-0.83787931100625301</v>
      </c>
      <c r="BT3220">
        <v>1017944.56633166</v>
      </c>
      <c r="BU3220">
        <v>-6.8679721640388206E-8</v>
      </c>
    </row>
    <row r="3221" spans="3:73" x14ac:dyDescent="0.3">
      <c r="C3221">
        <v>351834</v>
      </c>
      <c r="D3221" t="s">
        <v>4350</v>
      </c>
      <c r="E3221" t="s">
        <v>2682</v>
      </c>
      <c r="F3221" t="s">
        <v>3614</v>
      </c>
      <c r="G3221" t="s">
        <v>25</v>
      </c>
      <c r="H3221" t="s">
        <v>4689</v>
      </c>
      <c r="I3221" t="s">
        <v>4825</v>
      </c>
      <c r="J3221">
        <v>2017</v>
      </c>
      <c r="K3221" t="s">
        <v>4062</v>
      </c>
      <c r="L3221">
        <v>8.1144960000000008</v>
      </c>
      <c r="M3221">
        <v>982173000</v>
      </c>
      <c r="N3221">
        <v>528577000</v>
      </c>
      <c r="O3221">
        <v>3228000</v>
      </c>
      <c r="P3221">
        <v>125152000</v>
      </c>
      <c r="Q3221">
        <v>354978000</v>
      </c>
      <c r="S3221">
        <v>163624000</v>
      </c>
      <c r="T3221">
        <v>172059000</v>
      </c>
      <c r="U3221">
        <v>109533000</v>
      </c>
      <c r="V3221">
        <v>660059000</v>
      </c>
      <c r="W3221">
        <v>410052000</v>
      </c>
      <c r="X3221">
        <v>94992000</v>
      </c>
      <c r="AA3221">
        <v>228033000</v>
      </c>
      <c r="AB3221">
        <v>240346000</v>
      </c>
      <c r="AD3221">
        <v>-89291000</v>
      </c>
      <c r="AG3221">
        <v>145087000</v>
      </c>
      <c r="AH3221">
        <v>1279593000</v>
      </c>
      <c r="AJ3221">
        <v>-137893000</v>
      </c>
      <c r="AM3221">
        <v>-35829000</v>
      </c>
      <c r="AN3221">
        <v>-135320000</v>
      </c>
      <c r="AO3221">
        <v>32504000</v>
      </c>
      <c r="AQ3221">
        <v>31463000</v>
      </c>
      <c r="AS3221">
        <v>32824000</v>
      </c>
      <c r="AU3221">
        <v>-40122000</v>
      </c>
      <c r="AV3221">
        <v>10568000</v>
      </c>
      <c r="AW3221">
        <v>6691000</v>
      </c>
      <c r="AY3221">
        <v>-1.66</v>
      </c>
      <c r="BA3221">
        <v>-0.10776317157096001</v>
      </c>
      <c r="BB3221">
        <v>-138645000</v>
      </c>
      <c r="BC3221">
        <v>-138645000</v>
      </c>
      <c r="BD3221">
        <v>-0.108350858437019</v>
      </c>
      <c r="BE3221">
        <v>2.45882870569001E-2</v>
      </c>
      <c r="BG3221">
        <v>0.11338527172311801</v>
      </c>
      <c r="BI3221">
        <v>1.3028183425934099</v>
      </c>
      <c r="BJ3221">
        <v>-3.1355282499982401E-2</v>
      </c>
      <c r="BN3221">
        <v>0.67203944722569198</v>
      </c>
      <c r="BO3221">
        <v>-4.26547501845927</v>
      </c>
      <c r="BP3221">
        <v>7.8721723098533793E-3</v>
      </c>
      <c r="BQ3221">
        <v>0.42335850087305998</v>
      </c>
      <c r="BR3221">
        <v>-4.8882506024096397</v>
      </c>
      <c r="BS3221">
        <v>-0.56302164379685904</v>
      </c>
      <c r="BT3221">
        <v>824573.70118858898</v>
      </c>
      <c r="BU3221">
        <v>-5.6044466560708301E-8</v>
      </c>
    </row>
    <row r="3222" spans="3:73" x14ac:dyDescent="0.3">
      <c r="C3222">
        <v>98677</v>
      </c>
      <c r="D3222" t="s">
        <v>4337</v>
      </c>
      <c r="E3222" t="s">
        <v>1489</v>
      </c>
      <c r="F3222" t="s">
        <v>3614</v>
      </c>
      <c r="G3222" t="s">
        <v>4122</v>
      </c>
      <c r="H3222" t="s">
        <v>4805</v>
      </c>
      <c r="I3222" t="s">
        <v>4826</v>
      </c>
      <c r="J3222">
        <v>2026</v>
      </c>
      <c r="K3222" t="s">
        <v>4062</v>
      </c>
      <c r="L3222">
        <v>40.721283999999997</v>
      </c>
    </row>
    <row r="3223" spans="3:73" x14ac:dyDescent="0.3">
      <c r="C3223">
        <v>98677</v>
      </c>
      <c r="D3223" t="s">
        <v>4337</v>
      </c>
      <c r="E3223" t="s">
        <v>1489</v>
      </c>
      <c r="F3223" t="s">
        <v>3614</v>
      </c>
      <c r="G3223" t="s">
        <v>4122</v>
      </c>
      <c r="H3223" t="s">
        <v>4805</v>
      </c>
      <c r="I3223" t="s">
        <v>4826</v>
      </c>
      <c r="J3223">
        <v>2025</v>
      </c>
      <c r="K3223" t="s">
        <v>4062</v>
      </c>
      <c r="L3223">
        <v>35.738567000000003</v>
      </c>
      <c r="M3223">
        <v>1253982000</v>
      </c>
      <c r="N3223">
        <v>321468000</v>
      </c>
      <c r="O3223">
        <v>127165000</v>
      </c>
      <c r="P3223">
        <v>47901000</v>
      </c>
      <c r="S3223">
        <v>237764000</v>
      </c>
      <c r="U3223">
        <v>73237000</v>
      </c>
      <c r="W3223">
        <v>98452000</v>
      </c>
      <c r="X3223">
        <v>15860000</v>
      </c>
      <c r="AB3223">
        <v>940972000</v>
      </c>
      <c r="AD3223">
        <v>65472000</v>
      </c>
      <c r="AG3223">
        <v>258442000</v>
      </c>
      <c r="AJ3223">
        <v>100939000</v>
      </c>
      <c r="AM3223">
        <v>37254000</v>
      </c>
      <c r="AN3223">
        <v>100052000</v>
      </c>
      <c r="AQ3223">
        <v>130614000</v>
      </c>
      <c r="AS3223">
        <v>19067000</v>
      </c>
      <c r="AU3223">
        <v>-110546000</v>
      </c>
      <c r="AV3223">
        <v>-32549000</v>
      </c>
      <c r="AX3223">
        <v>26046000</v>
      </c>
      <c r="AY3223">
        <v>1.37</v>
      </c>
      <c r="BP3223">
        <v>1.29164465932637</v>
      </c>
      <c r="BR3223">
        <v>26.086545255474501</v>
      </c>
      <c r="BS3223">
        <v>0.106328349834001</v>
      </c>
      <c r="BU3223">
        <v>5.2033255814200599E-8</v>
      </c>
    </row>
    <row r="3224" spans="3:73" x14ac:dyDescent="0.3">
      <c r="C3224">
        <v>98677</v>
      </c>
      <c r="D3224" t="s">
        <v>4337</v>
      </c>
      <c r="E3224" t="s">
        <v>1489</v>
      </c>
      <c r="F3224" t="s">
        <v>3614</v>
      </c>
      <c r="G3224" t="s">
        <v>4122</v>
      </c>
      <c r="H3224" t="s">
        <v>4805</v>
      </c>
      <c r="I3224" t="s">
        <v>4826</v>
      </c>
      <c r="J3224">
        <v>2024</v>
      </c>
      <c r="K3224" t="s">
        <v>4062</v>
      </c>
      <c r="L3224">
        <v>29.207542</v>
      </c>
      <c r="M3224">
        <v>1147181000</v>
      </c>
      <c r="N3224">
        <v>333605000</v>
      </c>
      <c r="O3224">
        <v>138841000</v>
      </c>
      <c r="P3224">
        <v>43811000</v>
      </c>
      <c r="S3224">
        <v>219803000</v>
      </c>
      <c r="U3224">
        <v>73237000</v>
      </c>
      <c r="W3224">
        <v>87286000</v>
      </c>
      <c r="X3224">
        <v>13397000</v>
      </c>
      <c r="AB3224">
        <v>870743000</v>
      </c>
      <c r="AD3224">
        <v>57902000</v>
      </c>
      <c r="AG3224">
        <v>253180000</v>
      </c>
      <c r="AJ3224">
        <v>100505000</v>
      </c>
      <c r="AM3224">
        <v>40063000</v>
      </c>
      <c r="AN3224">
        <v>86827000</v>
      </c>
      <c r="AQ3224">
        <v>138889000</v>
      </c>
      <c r="AS3224">
        <v>18176000</v>
      </c>
      <c r="AU3224">
        <v>-35842000</v>
      </c>
      <c r="AV3224">
        <v>-39149000</v>
      </c>
      <c r="AX3224">
        <v>25478000</v>
      </c>
      <c r="AY3224">
        <v>1.22</v>
      </c>
      <c r="BP3224">
        <v>1.59064454780835</v>
      </c>
      <c r="BR3224">
        <v>23.9406081967213</v>
      </c>
      <c r="BS3224">
        <v>9.9715989677780906E-2</v>
      </c>
      <c r="BU3224">
        <v>4.0922753602383203E-8</v>
      </c>
    </row>
    <row r="3225" spans="3:73" x14ac:dyDescent="0.3">
      <c r="C3225">
        <v>98677</v>
      </c>
      <c r="D3225" t="s">
        <v>4337</v>
      </c>
      <c r="E3225" t="s">
        <v>1489</v>
      </c>
      <c r="F3225" t="s">
        <v>3614</v>
      </c>
      <c r="G3225" t="s">
        <v>4122</v>
      </c>
      <c r="H3225" t="s">
        <v>4805</v>
      </c>
      <c r="I3225" t="s">
        <v>4826</v>
      </c>
      <c r="J3225">
        <v>2023</v>
      </c>
      <c r="K3225" t="s">
        <v>4062</v>
      </c>
      <c r="L3225">
        <v>34.212434999999999</v>
      </c>
      <c r="M3225">
        <v>1084391000</v>
      </c>
      <c r="N3225">
        <v>340651000</v>
      </c>
      <c r="O3225">
        <v>75915000</v>
      </c>
      <c r="P3225">
        <v>55568000</v>
      </c>
      <c r="S3225">
        <v>222978000</v>
      </c>
      <c r="U3225">
        <v>73237000</v>
      </c>
      <c r="W3225">
        <v>94888000</v>
      </c>
      <c r="X3225">
        <v>15816000</v>
      </c>
      <c r="AB3225">
        <v>823422000</v>
      </c>
      <c r="AD3225">
        <v>62949000</v>
      </c>
      <c r="AG3225">
        <v>256840000</v>
      </c>
      <c r="AJ3225">
        <v>101828000</v>
      </c>
      <c r="AM3225">
        <v>28008000</v>
      </c>
      <c r="AN3225">
        <v>91912000</v>
      </c>
      <c r="AO3225">
        <v>337000</v>
      </c>
      <c r="AQ3225">
        <v>94611000</v>
      </c>
      <c r="AS3225">
        <v>18243000</v>
      </c>
      <c r="AU3225">
        <v>-14200000</v>
      </c>
      <c r="AV3225">
        <v>-58180000</v>
      </c>
      <c r="AX3225">
        <v>24922000</v>
      </c>
      <c r="AY3225">
        <v>1.32</v>
      </c>
      <c r="BB3225">
        <v>120257000</v>
      </c>
      <c r="BC3225">
        <v>120257000</v>
      </c>
      <c r="BO3225">
        <v>356.845697329377</v>
      </c>
      <c r="BP3225">
        <v>0.80004847820588498</v>
      </c>
      <c r="BR3225">
        <v>25.918511363636402</v>
      </c>
      <c r="BS3225">
        <v>0.11162198726776799</v>
      </c>
      <c r="BU3225">
        <v>5.4844799143088202E-8</v>
      </c>
    </row>
    <row r="3226" spans="3:73" x14ac:dyDescent="0.3">
      <c r="C3226">
        <v>98677</v>
      </c>
      <c r="D3226" t="s">
        <v>4337</v>
      </c>
      <c r="E3226" t="s">
        <v>1489</v>
      </c>
      <c r="F3226" t="s">
        <v>3614</v>
      </c>
      <c r="G3226" t="s">
        <v>4122</v>
      </c>
      <c r="H3226" t="s">
        <v>4805</v>
      </c>
      <c r="I3226" t="s">
        <v>4826</v>
      </c>
      <c r="J3226">
        <v>2022</v>
      </c>
      <c r="K3226" t="s">
        <v>4062</v>
      </c>
      <c r="L3226">
        <v>31.538430999999999</v>
      </c>
      <c r="M3226">
        <v>1018779000</v>
      </c>
      <c r="N3226">
        <v>309028000</v>
      </c>
      <c r="O3226">
        <v>53270000</v>
      </c>
      <c r="P3226">
        <v>58556000</v>
      </c>
      <c r="S3226">
        <v>212043000</v>
      </c>
      <c r="U3226">
        <v>73237000</v>
      </c>
      <c r="W3226">
        <v>90134000</v>
      </c>
      <c r="X3226">
        <v>25246000</v>
      </c>
      <c r="AB3226">
        <v>783171000</v>
      </c>
      <c r="AD3226">
        <v>48276000</v>
      </c>
      <c r="AG3226">
        <v>232731000</v>
      </c>
      <c r="AJ3226">
        <v>110755000</v>
      </c>
      <c r="AM3226">
        <v>22249000</v>
      </c>
      <c r="AN3226">
        <v>75937000</v>
      </c>
      <c r="AO3226">
        <v>104000</v>
      </c>
      <c r="AQ3226">
        <v>72051000</v>
      </c>
      <c r="AS3226">
        <v>17668000</v>
      </c>
      <c r="AU3226">
        <v>-68589000</v>
      </c>
      <c r="AV3226">
        <v>-56400000</v>
      </c>
      <c r="AX3226">
        <v>24571000</v>
      </c>
      <c r="AY3226">
        <v>1.1000000000000001</v>
      </c>
      <c r="BB3226">
        <v>98290000</v>
      </c>
      <c r="BC3226">
        <v>98290000</v>
      </c>
      <c r="BO3226">
        <v>945.09615384615404</v>
      </c>
      <c r="BP3226">
        <v>0.59100894224155098</v>
      </c>
      <c r="BR3226">
        <v>28.671300909090899</v>
      </c>
      <c r="BS3226">
        <v>9.6960944672364005E-2</v>
      </c>
      <c r="BU3226">
        <v>4.4297189374989599E-8</v>
      </c>
    </row>
    <row r="3227" spans="3:73" x14ac:dyDescent="0.3">
      <c r="C3227">
        <v>98677</v>
      </c>
      <c r="D3227" t="s">
        <v>4337</v>
      </c>
      <c r="E3227" t="s">
        <v>1489</v>
      </c>
      <c r="F3227" t="s">
        <v>3614</v>
      </c>
      <c r="G3227" t="s">
        <v>4122</v>
      </c>
      <c r="H3227" t="s">
        <v>4805</v>
      </c>
      <c r="I3227" t="s">
        <v>4826</v>
      </c>
      <c r="J3227">
        <v>2021</v>
      </c>
      <c r="K3227" t="s">
        <v>4062</v>
      </c>
      <c r="L3227">
        <v>29.059175</v>
      </c>
      <c r="M3227">
        <v>1018618000</v>
      </c>
      <c r="N3227">
        <v>268301000</v>
      </c>
      <c r="O3227">
        <v>105840000</v>
      </c>
      <c r="P3227">
        <v>54921000</v>
      </c>
      <c r="S3227">
        <v>208906000</v>
      </c>
      <c r="U3227">
        <v>73237000</v>
      </c>
      <c r="W3227">
        <v>79968000</v>
      </c>
      <c r="X3227">
        <v>14969000</v>
      </c>
      <c r="AB3227">
        <v>769042000</v>
      </c>
      <c r="AD3227">
        <v>39545000</v>
      </c>
      <c r="AG3227">
        <v>199241000</v>
      </c>
      <c r="AJ3227">
        <v>67133000</v>
      </c>
      <c r="AM3227">
        <v>20421000</v>
      </c>
      <c r="AN3227">
        <v>65326000</v>
      </c>
      <c r="AO3227">
        <v>46000</v>
      </c>
      <c r="AQ3227">
        <v>85298000</v>
      </c>
      <c r="AS3227">
        <v>17570000</v>
      </c>
      <c r="AU3227">
        <v>-91899000</v>
      </c>
      <c r="AV3227">
        <v>-54146000</v>
      </c>
      <c r="AX3227">
        <v>24061000</v>
      </c>
      <c r="AY3227">
        <v>0.97</v>
      </c>
      <c r="BB3227">
        <v>85793000</v>
      </c>
      <c r="BC3227">
        <v>85793000</v>
      </c>
      <c r="BO3227">
        <v>1865.0652173912999</v>
      </c>
      <c r="BP3227">
        <v>1.3235294117647101</v>
      </c>
      <c r="BR3227">
        <v>29.957912371134</v>
      </c>
      <c r="BS3227">
        <v>8.4944645415985107E-2</v>
      </c>
      <c r="BU3227">
        <v>3.66526142265312E-8</v>
      </c>
    </row>
    <row r="3228" spans="3:73" x14ac:dyDescent="0.3">
      <c r="C3228">
        <v>98677</v>
      </c>
      <c r="D3228" t="s">
        <v>4337</v>
      </c>
      <c r="E3228" t="s">
        <v>1489</v>
      </c>
      <c r="F3228" t="s">
        <v>3614</v>
      </c>
      <c r="G3228" t="s">
        <v>4122</v>
      </c>
      <c r="H3228" t="s">
        <v>4805</v>
      </c>
      <c r="I3228" t="s">
        <v>4826</v>
      </c>
      <c r="J3228">
        <v>2020</v>
      </c>
      <c r="K3228" t="s">
        <v>4062</v>
      </c>
      <c r="L3228">
        <v>26.694772</v>
      </c>
      <c r="M3228">
        <v>984558000</v>
      </c>
      <c r="N3228">
        <v>320872000</v>
      </c>
      <c r="O3228">
        <v>166841000</v>
      </c>
      <c r="P3228">
        <v>41209000</v>
      </c>
      <c r="S3228">
        <v>187328000</v>
      </c>
      <c r="U3228">
        <v>73237000</v>
      </c>
      <c r="W3228">
        <v>70021000</v>
      </c>
      <c r="X3228">
        <v>13025000</v>
      </c>
      <c r="AB3228">
        <v>763327000</v>
      </c>
      <c r="AD3228">
        <v>32312000</v>
      </c>
      <c r="AG3228">
        <v>170361000</v>
      </c>
      <c r="AJ3228">
        <v>58244000</v>
      </c>
      <c r="AM3228">
        <v>17288000</v>
      </c>
      <c r="AN3228">
        <v>14952000</v>
      </c>
      <c r="AO3228">
        <v>164000</v>
      </c>
      <c r="AQ3228">
        <v>74710000</v>
      </c>
      <c r="AS3228">
        <v>18184000</v>
      </c>
      <c r="AU3228">
        <v>9501000</v>
      </c>
      <c r="AV3228">
        <v>-55846000</v>
      </c>
      <c r="AX3228">
        <v>23739000</v>
      </c>
      <c r="AY3228">
        <v>0.23</v>
      </c>
      <c r="BB3228">
        <v>32404000</v>
      </c>
      <c r="BC3228">
        <v>32404000</v>
      </c>
      <c r="BO3228">
        <v>197.585365853659</v>
      </c>
      <c r="BP3228">
        <v>2.3827280387312402</v>
      </c>
      <c r="BR3228">
        <v>116.06422608695701</v>
      </c>
      <c r="BS3228">
        <v>1.9587935445752599E-2</v>
      </c>
      <c r="BU3228">
        <v>8.0434696532416708E-9</v>
      </c>
    </row>
    <row r="3229" spans="3:73" x14ac:dyDescent="0.3">
      <c r="C3229">
        <v>98677</v>
      </c>
      <c r="D3229" t="s">
        <v>4337</v>
      </c>
      <c r="E3229" t="s">
        <v>1489</v>
      </c>
      <c r="F3229" t="s">
        <v>3614</v>
      </c>
      <c r="G3229" t="s">
        <v>4122</v>
      </c>
      <c r="H3229" t="s">
        <v>4805</v>
      </c>
      <c r="I3229" t="s">
        <v>4826</v>
      </c>
      <c r="J3229">
        <v>2019</v>
      </c>
      <c r="K3229" t="s">
        <v>4062</v>
      </c>
      <c r="L3229">
        <v>28.377776000000001</v>
      </c>
      <c r="M3229">
        <v>977864000</v>
      </c>
      <c r="N3229">
        <v>353330000</v>
      </c>
      <c r="O3229">
        <v>138960000</v>
      </c>
      <c r="P3229">
        <v>45044000</v>
      </c>
      <c r="S3229">
        <v>188455000</v>
      </c>
      <c r="U3229">
        <v>73237000</v>
      </c>
      <c r="W3229">
        <v>79544000</v>
      </c>
      <c r="X3229">
        <v>12720000</v>
      </c>
      <c r="AB3229">
        <v>759854000</v>
      </c>
      <c r="AD3229">
        <v>40809000</v>
      </c>
      <c r="AG3229">
        <v>197016000</v>
      </c>
      <c r="AJ3229">
        <v>69214000</v>
      </c>
      <c r="AM3229">
        <v>20565000</v>
      </c>
      <c r="AN3229">
        <v>14555000</v>
      </c>
      <c r="AO3229">
        <v>220000</v>
      </c>
      <c r="AQ3229">
        <v>100221000</v>
      </c>
      <c r="AS3229">
        <v>18779000</v>
      </c>
      <c r="AU3229">
        <v>-15009000</v>
      </c>
      <c r="AV3229">
        <v>-57187000</v>
      </c>
      <c r="AX3229">
        <v>23371000</v>
      </c>
      <c r="AY3229">
        <v>0.22</v>
      </c>
      <c r="BB3229">
        <v>35340000</v>
      </c>
      <c r="BC3229">
        <v>35340000</v>
      </c>
      <c r="BO3229">
        <v>160.636363636364</v>
      </c>
      <c r="BP3229">
        <v>1.7469576586543301</v>
      </c>
      <c r="BR3229">
        <v>128.989890909091</v>
      </c>
      <c r="BS3229">
        <v>1.9154995564937501E-2</v>
      </c>
      <c r="BU3229">
        <v>8.2161977432506793E-9</v>
      </c>
    </row>
    <row r="3230" spans="3:73" x14ac:dyDescent="0.3">
      <c r="C3230">
        <v>98677</v>
      </c>
      <c r="D3230" t="s">
        <v>4337</v>
      </c>
      <c r="E3230" t="s">
        <v>1489</v>
      </c>
      <c r="F3230" t="s">
        <v>3614</v>
      </c>
      <c r="G3230" t="s">
        <v>4122</v>
      </c>
      <c r="H3230" t="s">
        <v>4805</v>
      </c>
      <c r="I3230" t="s">
        <v>4826</v>
      </c>
      <c r="J3230">
        <v>2018</v>
      </c>
      <c r="K3230" t="s">
        <v>4062</v>
      </c>
      <c r="L3230">
        <v>24.037077</v>
      </c>
      <c r="M3230">
        <v>947361000</v>
      </c>
      <c r="N3230">
        <v>304046000</v>
      </c>
      <c r="O3230">
        <v>110899000</v>
      </c>
      <c r="P3230">
        <v>49777000</v>
      </c>
      <c r="S3230">
        <v>186101000</v>
      </c>
      <c r="U3230">
        <v>73237000</v>
      </c>
      <c r="W3230">
        <v>61391000</v>
      </c>
      <c r="X3230">
        <v>11817000</v>
      </c>
      <c r="AB3230">
        <v>750622000</v>
      </c>
      <c r="AD3230">
        <v>33767000</v>
      </c>
      <c r="AG3230">
        <v>188173000</v>
      </c>
      <c r="AJ3230">
        <v>70482000</v>
      </c>
      <c r="AM3230">
        <v>16401000</v>
      </c>
      <c r="AN3230">
        <v>12175000</v>
      </c>
      <c r="AO3230">
        <v>181000</v>
      </c>
      <c r="AQ3230">
        <v>100929000</v>
      </c>
      <c r="AS3230">
        <v>18669000</v>
      </c>
      <c r="AU3230">
        <v>-44510000</v>
      </c>
      <c r="AV3230">
        <v>-42353000</v>
      </c>
      <c r="AX3230">
        <v>22929000</v>
      </c>
      <c r="AY3230">
        <v>0.19</v>
      </c>
      <c r="BB3230">
        <v>28757000</v>
      </c>
      <c r="BC3230">
        <v>28757000</v>
      </c>
      <c r="BO3230">
        <v>158.878453038674</v>
      </c>
      <c r="BP3230">
        <v>1.8064374256812901</v>
      </c>
      <c r="BR3230">
        <v>126.51093157894699</v>
      </c>
      <c r="BS3230">
        <v>1.62198816448226E-2</v>
      </c>
      <c r="BU3230">
        <v>6.0843468883139602E-9</v>
      </c>
    </row>
    <row r="3231" spans="3:73" x14ac:dyDescent="0.3">
      <c r="C3231">
        <v>98677</v>
      </c>
      <c r="D3231" t="s">
        <v>4337</v>
      </c>
      <c r="E3231" t="s">
        <v>1489</v>
      </c>
      <c r="F3231" t="s">
        <v>3614</v>
      </c>
      <c r="G3231" t="s">
        <v>4122</v>
      </c>
      <c r="H3231" t="s">
        <v>4805</v>
      </c>
      <c r="I3231" t="s">
        <v>4826</v>
      </c>
      <c r="J3231">
        <v>2017</v>
      </c>
      <c r="K3231" t="s">
        <v>4062</v>
      </c>
      <c r="L3231">
        <v>28.057590000000001</v>
      </c>
      <c r="M3231">
        <v>930946000</v>
      </c>
      <c r="N3231">
        <v>270920000</v>
      </c>
      <c r="O3231">
        <v>96314000</v>
      </c>
      <c r="P3231">
        <v>47354000</v>
      </c>
      <c r="S3231">
        <v>178972000</v>
      </c>
      <c r="U3231">
        <v>73237000</v>
      </c>
      <c r="W3231">
        <v>63788000</v>
      </c>
      <c r="X3231">
        <v>11928000</v>
      </c>
      <c r="AB3231">
        <v>733840000</v>
      </c>
      <c r="AD3231">
        <v>57225000</v>
      </c>
      <c r="AG3231">
        <v>192393000</v>
      </c>
      <c r="AJ3231">
        <v>71416000</v>
      </c>
      <c r="AM3231">
        <v>3907000</v>
      </c>
      <c r="AN3231">
        <v>31985000</v>
      </c>
      <c r="AO3231">
        <v>144000</v>
      </c>
      <c r="AQ3231">
        <v>42973000</v>
      </c>
      <c r="AS3231">
        <v>18991000</v>
      </c>
      <c r="AU3231">
        <v>-9343000</v>
      </c>
      <c r="AV3231">
        <v>-56881000</v>
      </c>
      <c r="AX3231">
        <v>22548000</v>
      </c>
      <c r="AY3231">
        <v>0.51</v>
      </c>
      <c r="BB3231">
        <v>36036000</v>
      </c>
      <c r="BC3231">
        <v>36036000</v>
      </c>
      <c r="BO3231">
        <v>250.25</v>
      </c>
      <c r="BP3231">
        <v>1.5099078196525999</v>
      </c>
      <c r="BR3231">
        <v>55.0148823529412</v>
      </c>
      <c r="BS3231">
        <v>4.3585795268723401E-2</v>
      </c>
      <c r="BU3231">
        <v>1.9499306252044E-8</v>
      </c>
    </row>
    <row r="3232" spans="3:73" x14ac:dyDescent="0.3">
      <c r="C3232">
        <v>1739566</v>
      </c>
      <c r="D3232" t="s">
        <v>4549</v>
      </c>
      <c r="E3232" t="s">
        <v>1897</v>
      </c>
      <c r="F3232" t="s">
        <v>3614</v>
      </c>
      <c r="G3232" t="s">
        <v>4136</v>
      </c>
      <c r="H3232" t="s">
        <v>4816</v>
      </c>
      <c r="I3232" t="s">
        <v>4827</v>
      </c>
      <c r="J3232">
        <v>2026</v>
      </c>
      <c r="K3232" t="s">
        <v>4062</v>
      </c>
      <c r="L3232">
        <v>8.8391579999999994</v>
      </c>
    </row>
    <row r="3233" spans="3:73" x14ac:dyDescent="0.3">
      <c r="C3233">
        <v>1739566</v>
      </c>
      <c r="D3233" t="s">
        <v>4549</v>
      </c>
      <c r="E3233" t="s">
        <v>1897</v>
      </c>
      <c r="F3233" t="s">
        <v>3614</v>
      </c>
      <c r="G3233" t="s">
        <v>4136</v>
      </c>
      <c r="H3233" t="s">
        <v>4816</v>
      </c>
      <c r="I3233" t="s">
        <v>4827</v>
      </c>
      <c r="J3233">
        <v>2025</v>
      </c>
      <c r="K3233" t="s">
        <v>4062</v>
      </c>
      <c r="L3233">
        <v>12.204980000000001</v>
      </c>
      <c r="M3233">
        <v>2793600000</v>
      </c>
      <c r="N3233">
        <v>384400000</v>
      </c>
      <c r="O3233">
        <v>120400000</v>
      </c>
      <c r="P3233">
        <v>100800000</v>
      </c>
      <c r="Q3233">
        <v>119300000</v>
      </c>
      <c r="T3233">
        <v>963900000</v>
      </c>
      <c r="U3233">
        <v>865200000</v>
      </c>
      <c r="V3233">
        <v>1448700000</v>
      </c>
      <c r="W3233">
        <v>323200000</v>
      </c>
      <c r="X3233">
        <v>197400000</v>
      </c>
      <c r="AA3233">
        <v>849600000</v>
      </c>
      <c r="AB3233">
        <v>713700000</v>
      </c>
      <c r="AD3233">
        <v>-326600000</v>
      </c>
      <c r="AG3233">
        <v>89100000</v>
      </c>
      <c r="AJ3233">
        <v>19500000</v>
      </c>
      <c r="AM3233">
        <v>7100000</v>
      </c>
      <c r="AN3233">
        <v>800000</v>
      </c>
      <c r="AO3233">
        <v>43100000</v>
      </c>
      <c r="AQ3233">
        <v>112200000</v>
      </c>
      <c r="AS3233">
        <v>82400000</v>
      </c>
      <c r="AU3233">
        <v>-86900000</v>
      </c>
      <c r="AV3233">
        <v>39000000</v>
      </c>
      <c r="AW3233">
        <v>22300000</v>
      </c>
      <c r="AX3233">
        <v>900000</v>
      </c>
      <c r="AY3233">
        <v>0.01</v>
      </c>
      <c r="AZ3233">
        <v>110331000</v>
      </c>
      <c r="BB3233">
        <v>51000000</v>
      </c>
      <c r="BC3233">
        <v>51000000</v>
      </c>
      <c r="BN3233">
        <v>0.51857817869415801</v>
      </c>
      <c r="BO3233">
        <v>1.1832946635730901</v>
      </c>
      <c r="BP3233">
        <v>0.37252475247524802</v>
      </c>
      <c r="BQ3233">
        <v>0.82023514851485102</v>
      </c>
      <c r="BR3233">
        <v>1220.498</v>
      </c>
      <c r="BS3233">
        <v>1.12091915370604E-3</v>
      </c>
      <c r="BT3233">
        <v>1827123.0268300299</v>
      </c>
      <c r="BU3233">
        <v>1.7100994815748899E-10</v>
      </c>
    </row>
    <row r="3234" spans="3:73" x14ac:dyDescent="0.3">
      <c r="C3234">
        <v>1739566</v>
      </c>
      <c r="D3234" t="s">
        <v>4549</v>
      </c>
      <c r="E3234" t="s">
        <v>1897</v>
      </c>
      <c r="F3234" t="s">
        <v>3614</v>
      </c>
      <c r="G3234" t="s">
        <v>4136</v>
      </c>
      <c r="H3234" t="s">
        <v>4816</v>
      </c>
      <c r="I3234" t="s">
        <v>4827</v>
      </c>
      <c r="J3234">
        <v>2024</v>
      </c>
      <c r="K3234" t="s">
        <v>4062</v>
      </c>
      <c r="L3234">
        <v>16.638991000000001</v>
      </c>
      <c r="M3234">
        <v>2728412000</v>
      </c>
      <c r="N3234">
        <v>317258000</v>
      </c>
      <c r="O3234">
        <v>56138000</v>
      </c>
      <c r="P3234">
        <v>119867000</v>
      </c>
      <c r="Q3234">
        <v>101362000</v>
      </c>
      <c r="T3234">
        <v>996510000</v>
      </c>
      <c r="U3234">
        <v>870695000</v>
      </c>
      <c r="V3234">
        <v>1340668000</v>
      </c>
      <c r="W3234">
        <v>285270000</v>
      </c>
      <c r="X3234">
        <v>150927000</v>
      </c>
      <c r="AA3234">
        <v>768581000</v>
      </c>
      <c r="AB3234">
        <v>702451000</v>
      </c>
      <c r="AD3234">
        <v>-304663000</v>
      </c>
      <c r="AG3234">
        <v>494777000</v>
      </c>
      <c r="AJ3234">
        <v>58906000</v>
      </c>
      <c r="AM3234">
        <v>38730000</v>
      </c>
      <c r="AN3234">
        <v>15974000</v>
      </c>
      <c r="AO3234">
        <v>44862000</v>
      </c>
      <c r="AQ3234">
        <v>106166000</v>
      </c>
      <c r="AS3234">
        <v>70940000</v>
      </c>
      <c r="AT3234">
        <v>38400000</v>
      </c>
      <c r="AU3234">
        <v>74961000</v>
      </c>
      <c r="AV3234">
        <v>-177012000</v>
      </c>
      <c r="AW3234">
        <v>21724000</v>
      </c>
      <c r="AX3234">
        <v>2619000</v>
      </c>
      <c r="AY3234">
        <v>0.19</v>
      </c>
      <c r="AZ3234">
        <v>103014000</v>
      </c>
      <c r="BB3234">
        <v>99566000</v>
      </c>
      <c r="BC3234">
        <v>99566000</v>
      </c>
      <c r="BL3234">
        <v>2.7647395833333301</v>
      </c>
      <c r="BN3234">
        <v>0.49137300378388599</v>
      </c>
      <c r="BO3234">
        <v>2.21938388836878</v>
      </c>
      <c r="BP3234">
        <v>0.196789006905738</v>
      </c>
      <c r="BQ3234">
        <v>0.75681284397237703</v>
      </c>
      <c r="BR3234">
        <v>87.573636842105302</v>
      </c>
      <c r="BS3234">
        <v>2.2740376197058602E-2</v>
      </c>
      <c r="BT3234">
        <v>1305608.0143321201</v>
      </c>
      <c r="BU3234">
        <v>4.5005392404594804E-9</v>
      </c>
    </row>
    <row r="3235" spans="3:73" x14ac:dyDescent="0.3">
      <c r="C3235">
        <v>1739566</v>
      </c>
      <c r="D3235" t="s">
        <v>4549</v>
      </c>
      <c r="E3235" t="s">
        <v>1897</v>
      </c>
      <c r="F3235" t="s">
        <v>3614</v>
      </c>
      <c r="G3235" t="s">
        <v>4136</v>
      </c>
      <c r="H3235" t="s">
        <v>4816</v>
      </c>
      <c r="I3235" t="s">
        <v>4827</v>
      </c>
      <c r="J3235">
        <v>2023</v>
      </c>
      <c r="K3235" t="s">
        <v>4062</v>
      </c>
      <c r="L3235">
        <v>14.360927999999999</v>
      </c>
      <c r="M3235">
        <v>2746736000</v>
      </c>
      <c r="N3235">
        <v>328053000</v>
      </c>
      <c r="O3235">
        <v>52023000</v>
      </c>
      <c r="P3235">
        <v>135130000</v>
      </c>
      <c r="Q3235">
        <v>104666000</v>
      </c>
      <c r="T3235">
        <v>1063413000</v>
      </c>
      <c r="U3235">
        <v>915295000</v>
      </c>
      <c r="V3235">
        <v>1363053000</v>
      </c>
      <c r="W3235">
        <v>230686000</v>
      </c>
      <c r="X3235">
        <v>124361000</v>
      </c>
      <c r="AA3235">
        <v>899597000</v>
      </c>
      <c r="AB3235">
        <v>669496000</v>
      </c>
      <c r="AD3235">
        <v>-298049000</v>
      </c>
      <c r="AG3235">
        <v>456486000</v>
      </c>
      <c r="AJ3235">
        <v>16017000</v>
      </c>
      <c r="AM3235">
        <v>757000</v>
      </c>
      <c r="AN3235">
        <v>-24937000</v>
      </c>
      <c r="AO3235">
        <v>60590000</v>
      </c>
      <c r="AQ3235">
        <v>76640000</v>
      </c>
      <c r="AS3235">
        <v>79488000</v>
      </c>
      <c r="AT3235">
        <v>38400000</v>
      </c>
      <c r="AU3235">
        <v>-48492000</v>
      </c>
      <c r="AV3235">
        <v>-49055000</v>
      </c>
      <c r="AW3235">
        <v>18548000</v>
      </c>
      <c r="AY3235">
        <v>-0.31</v>
      </c>
      <c r="AZ3235">
        <v>111336000</v>
      </c>
      <c r="BB3235">
        <v>36410000</v>
      </c>
      <c r="BC3235">
        <v>36410000</v>
      </c>
      <c r="BL3235">
        <v>1.99583333333333</v>
      </c>
      <c r="BN3235">
        <v>0.496244633630607</v>
      </c>
      <c r="BO3235">
        <v>0.60092424492490504</v>
      </c>
      <c r="BP3235">
        <v>0.225514335503672</v>
      </c>
      <c r="BQ3235">
        <v>0.96835958835820102</v>
      </c>
      <c r="BR3235">
        <v>-46.325574193548398</v>
      </c>
      <c r="BS3235">
        <v>-3.7247421941281202E-2</v>
      </c>
      <c r="BT3235">
        <v>1291559.9883238701</v>
      </c>
      <c r="BU3235">
        <v>-6.6496105727293399E-9</v>
      </c>
    </row>
    <row r="3236" spans="3:73" x14ac:dyDescent="0.3">
      <c r="C3236">
        <v>1739566</v>
      </c>
      <c r="D3236" t="s">
        <v>4549</v>
      </c>
      <c r="E3236" t="s">
        <v>1897</v>
      </c>
      <c r="F3236" t="s">
        <v>3614</v>
      </c>
      <c r="G3236" t="s">
        <v>4136</v>
      </c>
      <c r="H3236" t="s">
        <v>4816</v>
      </c>
      <c r="I3236" t="s">
        <v>4827</v>
      </c>
      <c r="J3236">
        <v>2022</v>
      </c>
      <c r="K3236" t="s">
        <v>4062</v>
      </c>
      <c r="L3236">
        <v>14.50629</v>
      </c>
      <c r="M3236">
        <v>2840366000</v>
      </c>
      <c r="N3236">
        <v>372186000</v>
      </c>
      <c r="O3236">
        <v>72930000</v>
      </c>
      <c r="P3236">
        <v>136985000</v>
      </c>
      <c r="Q3236">
        <v>118006000</v>
      </c>
      <c r="T3236">
        <v>1099565000</v>
      </c>
      <c r="U3236">
        <v>915295000</v>
      </c>
      <c r="V3236">
        <v>1388682000</v>
      </c>
      <c r="W3236">
        <v>237433000</v>
      </c>
      <c r="X3236">
        <v>114360000</v>
      </c>
      <c r="AA3236">
        <v>911807000</v>
      </c>
      <c r="AB3236">
        <v>703146000</v>
      </c>
      <c r="AD3236">
        <v>-254564000</v>
      </c>
      <c r="AG3236">
        <v>449057000</v>
      </c>
      <c r="AJ3236">
        <v>5344000</v>
      </c>
      <c r="AM3236">
        <v>-23919000</v>
      </c>
      <c r="AN3236">
        <v>-392000</v>
      </c>
      <c r="AO3236">
        <v>44424000</v>
      </c>
      <c r="AQ3236">
        <v>48193000</v>
      </c>
      <c r="AS3236">
        <v>86801000</v>
      </c>
      <c r="AU3236">
        <v>-76067000</v>
      </c>
      <c r="AV3236">
        <v>58906000</v>
      </c>
      <c r="AW3236">
        <v>17157000</v>
      </c>
      <c r="AY3236">
        <v>0</v>
      </c>
      <c r="AZ3236">
        <v>98761500</v>
      </c>
      <c r="BB3236">
        <v>20113000</v>
      </c>
      <c r="BC3236">
        <v>20113000</v>
      </c>
      <c r="BN3236">
        <v>0.48890952785662101</v>
      </c>
      <c r="BO3236">
        <v>0.45275076535206199</v>
      </c>
      <c r="BP3236">
        <v>0.30716033575787699</v>
      </c>
      <c r="BQ3236">
        <v>1.0705335821052699</v>
      </c>
      <c r="BS3236">
        <v>-5.5749446060988797E-4</v>
      </c>
      <c r="BT3236">
        <v>1182728.3199219101</v>
      </c>
    </row>
    <row r="3237" spans="3:73" x14ac:dyDescent="0.3">
      <c r="C3237">
        <v>1739566</v>
      </c>
      <c r="D3237" t="s">
        <v>4549</v>
      </c>
      <c r="E3237" t="s">
        <v>1897</v>
      </c>
      <c r="F3237" t="s">
        <v>3614</v>
      </c>
      <c r="G3237" t="s">
        <v>4136</v>
      </c>
      <c r="H3237" t="s">
        <v>4816</v>
      </c>
      <c r="I3237" t="s">
        <v>4827</v>
      </c>
      <c r="J3237">
        <v>2021</v>
      </c>
      <c r="K3237" t="s">
        <v>4062</v>
      </c>
      <c r="L3237">
        <v>19.616993000000001</v>
      </c>
      <c r="M3237">
        <v>2716346000</v>
      </c>
      <c r="N3237">
        <v>277904000</v>
      </c>
      <c r="O3237">
        <v>41898000</v>
      </c>
      <c r="P3237">
        <v>131388000</v>
      </c>
      <c r="Q3237">
        <v>79517000</v>
      </c>
      <c r="S3237">
        <v>303807000</v>
      </c>
      <c r="T3237">
        <v>1142509000</v>
      </c>
      <c r="U3237">
        <v>915438000</v>
      </c>
      <c r="V3237">
        <v>1281673000</v>
      </c>
      <c r="W3237">
        <v>188020000</v>
      </c>
      <c r="X3237">
        <v>95369000</v>
      </c>
      <c r="AA3237">
        <v>841962000</v>
      </c>
      <c r="AB3237">
        <v>679705000</v>
      </c>
      <c r="AD3237">
        <v>-236598000</v>
      </c>
      <c r="AG3237">
        <v>383909000</v>
      </c>
      <c r="AJ3237">
        <v>10566000</v>
      </c>
      <c r="AM3237">
        <v>8086000</v>
      </c>
      <c r="AN3237">
        <v>20555000</v>
      </c>
      <c r="AO3237">
        <v>34708000</v>
      </c>
      <c r="AQ3237">
        <v>48387000</v>
      </c>
      <c r="AS3237">
        <v>80725000</v>
      </c>
      <c r="AU3237">
        <v>-136098000</v>
      </c>
      <c r="AV3237">
        <v>82778000</v>
      </c>
      <c r="AW3237">
        <v>11908000</v>
      </c>
      <c r="AY3237">
        <v>0.26</v>
      </c>
      <c r="AZ3237">
        <v>69663500</v>
      </c>
      <c r="BB3237">
        <v>63349000</v>
      </c>
      <c r="BC3237">
        <v>63349000</v>
      </c>
      <c r="BN3237">
        <v>0.47183716654653002</v>
      </c>
      <c r="BO3237">
        <v>1.8251988014290701</v>
      </c>
      <c r="BP3237">
        <v>0.22283799595787701</v>
      </c>
      <c r="BQ3237">
        <v>1.05513775130305</v>
      </c>
      <c r="BR3237">
        <v>75.449973076923101</v>
      </c>
      <c r="BS3237">
        <v>3.02410604600525E-2</v>
      </c>
      <c r="BT3237">
        <v>607024.73615604604</v>
      </c>
      <c r="BU3237">
        <v>7.5038703260973504E-9</v>
      </c>
    </row>
    <row r="3238" spans="3:73" x14ac:dyDescent="0.3">
      <c r="C3238">
        <v>1739566</v>
      </c>
      <c r="D3238" t="s">
        <v>4549</v>
      </c>
      <c r="E3238" t="s">
        <v>1897</v>
      </c>
      <c r="F3238" t="s">
        <v>3614</v>
      </c>
      <c r="G3238" t="s">
        <v>4136</v>
      </c>
      <c r="H3238" t="s">
        <v>4816</v>
      </c>
      <c r="I3238" t="s">
        <v>4827</v>
      </c>
      <c r="J3238">
        <v>2020</v>
      </c>
      <c r="K3238" t="s">
        <v>4062</v>
      </c>
      <c r="L3238">
        <v>14.338506000000001</v>
      </c>
      <c r="M3238">
        <v>2584164000</v>
      </c>
      <c r="N3238">
        <v>244185000</v>
      </c>
      <c r="O3238">
        <v>46831000</v>
      </c>
      <c r="P3238">
        <v>118305000</v>
      </c>
      <c r="Q3238">
        <v>59810000</v>
      </c>
      <c r="S3238">
        <v>270416000</v>
      </c>
      <c r="T3238">
        <v>1171709000</v>
      </c>
      <c r="U3238">
        <v>862183000</v>
      </c>
      <c r="V3238">
        <v>1061650000</v>
      </c>
      <c r="W3238">
        <v>147529000</v>
      </c>
      <c r="X3238">
        <v>57254000</v>
      </c>
      <c r="AB3238">
        <v>602265000</v>
      </c>
      <c r="AD3238">
        <v>-22401000</v>
      </c>
      <c r="AG3238">
        <v>105671000</v>
      </c>
      <c r="AJ3238">
        <v>221000</v>
      </c>
      <c r="AM3238">
        <v>-267000</v>
      </c>
      <c r="AN3238">
        <v>-7968000</v>
      </c>
      <c r="AO3238">
        <v>13301000</v>
      </c>
      <c r="AQ3238">
        <v>-932000</v>
      </c>
      <c r="AS3238">
        <v>20688000</v>
      </c>
      <c r="AU3238">
        <v>-681882000</v>
      </c>
      <c r="AV3238">
        <v>241973000</v>
      </c>
      <c r="AW3238">
        <v>2968000</v>
      </c>
      <c r="AY3238">
        <v>-0.13</v>
      </c>
      <c r="BB3238">
        <v>5066000</v>
      </c>
      <c r="BC3238">
        <v>5066000</v>
      </c>
      <c r="BN3238">
        <v>0.41082918885953101</v>
      </c>
      <c r="BO3238">
        <v>0.38087361852492302</v>
      </c>
      <c r="BP3238">
        <v>0.31743589395983202</v>
      </c>
      <c r="BQ3238">
        <v>1.2497542855980901</v>
      </c>
      <c r="BR3238">
        <v>-110.2962</v>
      </c>
      <c r="BS3238">
        <v>-1.32300565365744E-2</v>
      </c>
      <c r="BT3238">
        <v>206995.066292123</v>
      </c>
      <c r="BU3238">
        <v>-3.09499270254788E-9</v>
      </c>
    </row>
    <row r="3239" spans="3:73" x14ac:dyDescent="0.3">
      <c r="C3239">
        <v>1739566</v>
      </c>
      <c r="D3239" t="s">
        <v>4549</v>
      </c>
      <c r="E3239" t="s">
        <v>1897</v>
      </c>
      <c r="F3239" t="s">
        <v>3614</v>
      </c>
      <c r="G3239" t="s">
        <v>4136</v>
      </c>
      <c r="H3239" t="s">
        <v>4816</v>
      </c>
      <c r="I3239" t="s">
        <v>4827</v>
      </c>
      <c r="J3239">
        <v>2019</v>
      </c>
      <c r="K3239" t="s">
        <v>4062</v>
      </c>
      <c r="L3239">
        <v>9.2050490000000007</v>
      </c>
      <c r="M3239">
        <v>451742407</v>
      </c>
      <c r="N3239">
        <v>721566</v>
      </c>
      <c r="O3239">
        <v>585253</v>
      </c>
      <c r="V3239">
        <v>16052765</v>
      </c>
      <c r="W3239">
        <v>602765</v>
      </c>
      <c r="X3239">
        <v>11654</v>
      </c>
      <c r="AB3239">
        <v>5000007</v>
      </c>
      <c r="AD3239">
        <v>4998621</v>
      </c>
      <c r="AJ3239">
        <v>-998232</v>
      </c>
      <c r="AN3239">
        <v>7974313</v>
      </c>
      <c r="AQ3239">
        <v>-359637</v>
      </c>
      <c r="AU3239">
        <v>-440000000</v>
      </c>
      <c r="AV3239">
        <v>441334187</v>
      </c>
      <c r="BN3239">
        <v>3.5535218193495803E-2</v>
      </c>
      <c r="BP3239">
        <v>0.97094721823596297</v>
      </c>
      <c r="BS3239">
        <v>1.59486036719549</v>
      </c>
    </row>
    <row r="3240" spans="3:73" x14ac:dyDescent="0.3">
      <c r="C3240">
        <v>1739566</v>
      </c>
      <c r="D3240" t="s">
        <v>4549</v>
      </c>
      <c r="E3240" t="s">
        <v>1897</v>
      </c>
      <c r="F3240" t="s">
        <v>3614</v>
      </c>
      <c r="G3240" t="s">
        <v>4136</v>
      </c>
      <c r="H3240" t="s">
        <v>4816</v>
      </c>
      <c r="I3240" t="s">
        <v>4827</v>
      </c>
      <c r="J3240">
        <v>2018</v>
      </c>
      <c r="K3240" t="s">
        <v>4062</v>
      </c>
      <c r="L3240">
        <v>8.7832100000000004</v>
      </c>
      <c r="M3240">
        <v>443314715</v>
      </c>
      <c r="N3240">
        <v>1266419</v>
      </c>
      <c r="O3240">
        <v>944890</v>
      </c>
      <c r="V3240">
        <v>15599386</v>
      </c>
      <c r="W3240">
        <v>149386</v>
      </c>
      <c r="X3240">
        <v>115112</v>
      </c>
      <c r="AB3240">
        <v>5000008</v>
      </c>
      <c r="AD3240">
        <v>1911142</v>
      </c>
      <c r="AJ3240">
        <v>-137154</v>
      </c>
      <c r="AN3240">
        <v>1911142</v>
      </c>
      <c r="AQ3240">
        <v>-389297</v>
      </c>
      <c r="AU3240">
        <v>-440000000</v>
      </c>
      <c r="AV3240">
        <v>441334187</v>
      </c>
      <c r="BN3240">
        <v>3.5188062728754702E-2</v>
      </c>
      <c r="BP3240">
        <v>6.3251576452947402</v>
      </c>
      <c r="BS3240">
        <v>0.38222778843553901</v>
      </c>
    </row>
    <row r="3241" spans="3:73" x14ac:dyDescent="0.3">
      <c r="C3241">
        <v>1739566</v>
      </c>
      <c r="D3241" t="s">
        <v>4549</v>
      </c>
      <c r="E3241" t="s">
        <v>1897</v>
      </c>
      <c r="F3241" t="s">
        <v>3614</v>
      </c>
      <c r="G3241" t="s">
        <v>4136</v>
      </c>
      <c r="H3241" t="s">
        <v>4816</v>
      </c>
      <c r="I3241" t="s">
        <v>4827</v>
      </c>
      <c r="J3241">
        <v>2017</v>
      </c>
      <c r="K3241" t="s">
        <v>4062</v>
      </c>
    </row>
    <row r="3242" spans="3:73" x14ac:dyDescent="0.3">
      <c r="C3242">
        <v>1579733</v>
      </c>
      <c r="D3242" t="s">
        <v>4519</v>
      </c>
      <c r="E3242" t="s">
        <v>1247</v>
      </c>
      <c r="F3242" t="s">
        <v>3614</v>
      </c>
      <c r="G3242" t="s">
        <v>4087</v>
      </c>
      <c r="H3242" t="s">
        <v>4794</v>
      </c>
      <c r="I3242" t="s">
        <v>4828</v>
      </c>
      <c r="J3242">
        <v>2026</v>
      </c>
      <c r="K3242" t="s">
        <v>4062</v>
      </c>
      <c r="L3242">
        <v>20.269587999999999</v>
      </c>
    </row>
    <row r="3243" spans="3:73" x14ac:dyDescent="0.3">
      <c r="C3243">
        <v>1579733</v>
      </c>
      <c r="D3243" t="s">
        <v>4519</v>
      </c>
      <c r="E3243" t="s">
        <v>1247</v>
      </c>
      <c r="F3243" t="s">
        <v>3614</v>
      </c>
      <c r="G3243" t="s">
        <v>4087</v>
      </c>
      <c r="H3243" t="s">
        <v>4794</v>
      </c>
      <c r="I3243" t="s">
        <v>4828</v>
      </c>
      <c r="J3243">
        <v>2025</v>
      </c>
      <c r="K3243" t="s">
        <v>4062</v>
      </c>
      <c r="L3243">
        <v>36.853084000000003</v>
      </c>
      <c r="M3243">
        <v>518738000</v>
      </c>
      <c r="N3243">
        <v>262550000</v>
      </c>
      <c r="O3243">
        <v>48831000</v>
      </c>
      <c r="P3243">
        <v>67849000</v>
      </c>
      <c r="Q3243">
        <v>66495000</v>
      </c>
      <c r="S3243">
        <v>160601000</v>
      </c>
      <c r="U3243">
        <v>3858000</v>
      </c>
      <c r="V3243">
        <v>167478000</v>
      </c>
      <c r="W3243">
        <v>121578000</v>
      </c>
      <c r="X3243">
        <v>55141000</v>
      </c>
      <c r="AB3243">
        <v>351260000</v>
      </c>
      <c r="AD3243">
        <v>149395000</v>
      </c>
      <c r="AE3243">
        <v>4000</v>
      </c>
      <c r="AF3243">
        <v>44797125</v>
      </c>
      <c r="AG3243">
        <v>285682000</v>
      </c>
      <c r="AJ3243">
        <v>88373000</v>
      </c>
      <c r="AL3243">
        <v>197309000</v>
      </c>
      <c r="AM3243">
        <v>24982000</v>
      </c>
      <c r="AN3243">
        <v>66282000</v>
      </c>
      <c r="AP3243">
        <v>13844000</v>
      </c>
      <c r="AQ3243">
        <v>33715000</v>
      </c>
      <c r="AS3243">
        <v>9254000</v>
      </c>
      <c r="AU3243">
        <v>-134252000</v>
      </c>
      <c r="AV3243">
        <v>-1233000</v>
      </c>
      <c r="AY3243">
        <v>1.49</v>
      </c>
      <c r="AZ3243">
        <v>45080500</v>
      </c>
      <c r="BN3243">
        <v>0.322856625117111</v>
      </c>
      <c r="BP3243">
        <v>0.40164338942900901</v>
      </c>
      <c r="BQ3243">
        <v>1.6125861586800201</v>
      </c>
      <c r="BR3243">
        <v>24.733613422818799</v>
      </c>
      <c r="BS3243">
        <v>0.188697830666743</v>
      </c>
      <c r="BU3243">
        <v>1.5632606946421501E-7</v>
      </c>
    </row>
    <row r="3244" spans="3:73" x14ac:dyDescent="0.3">
      <c r="C3244">
        <v>1579733</v>
      </c>
      <c r="D3244" t="s">
        <v>4519</v>
      </c>
      <c r="E3244" t="s">
        <v>1247</v>
      </c>
      <c r="F3244" t="s">
        <v>3614</v>
      </c>
      <c r="G3244" t="s">
        <v>4087</v>
      </c>
      <c r="H3244" t="s">
        <v>4794</v>
      </c>
      <c r="I3244" t="s">
        <v>4828</v>
      </c>
      <c r="J3244">
        <v>2024</v>
      </c>
      <c r="K3244" t="s">
        <v>4062</v>
      </c>
      <c r="L3244">
        <v>33.285212999999999</v>
      </c>
      <c r="M3244">
        <v>359332000</v>
      </c>
      <c r="N3244">
        <v>246041000</v>
      </c>
      <c r="O3244">
        <v>150601000</v>
      </c>
      <c r="P3244">
        <v>54342000</v>
      </c>
      <c r="Q3244">
        <v>23666000</v>
      </c>
      <c r="S3244">
        <v>84521000</v>
      </c>
      <c r="U3244">
        <v>3858000</v>
      </c>
      <c r="V3244">
        <v>90030000</v>
      </c>
      <c r="W3244">
        <v>78529000</v>
      </c>
      <c r="X3244">
        <v>38582000</v>
      </c>
      <c r="AB3244">
        <v>269302000</v>
      </c>
      <c r="AD3244">
        <v>83113000</v>
      </c>
      <c r="AE3244">
        <v>4000</v>
      </c>
      <c r="AF3244">
        <v>44042355</v>
      </c>
      <c r="AG3244">
        <v>229926000</v>
      </c>
      <c r="AJ3244">
        <v>63552000</v>
      </c>
      <c r="AL3244">
        <v>166374000</v>
      </c>
      <c r="AM3244">
        <v>14150000</v>
      </c>
      <c r="AN3244">
        <v>53388000</v>
      </c>
      <c r="AP3244">
        <v>13093000</v>
      </c>
      <c r="AQ3244">
        <v>64824000</v>
      </c>
      <c r="AS3244">
        <v>9255000</v>
      </c>
      <c r="AU3244">
        <v>-7026000</v>
      </c>
      <c r="AV3244">
        <v>8654000</v>
      </c>
      <c r="AY3244">
        <v>1.25</v>
      </c>
      <c r="AZ3244">
        <v>28280500</v>
      </c>
      <c r="BN3244">
        <v>0.25054823951109301</v>
      </c>
      <c r="BP3244">
        <v>1.91777559882336</v>
      </c>
      <c r="BQ3244">
        <v>2.8317564211947199</v>
      </c>
      <c r="BR3244">
        <v>26.628170399999998</v>
      </c>
      <c r="BS3244">
        <v>0.19824583553037101</v>
      </c>
      <c r="BU3244">
        <v>1.54497613274317E-7</v>
      </c>
    </row>
    <row r="3245" spans="3:73" x14ac:dyDescent="0.3">
      <c r="C3245">
        <v>1579733</v>
      </c>
      <c r="D3245" t="s">
        <v>4519</v>
      </c>
      <c r="E3245" t="s">
        <v>1247</v>
      </c>
      <c r="F3245" t="s">
        <v>3614</v>
      </c>
      <c r="G3245" t="s">
        <v>4087</v>
      </c>
      <c r="H3245" t="s">
        <v>4794</v>
      </c>
      <c r="I3245" t="s">
        <v>4828</v>
      </c>
      <c r="J3245">
        <v>2023</v>
      </c>
      <c r="K3245" t="s">
        <v>4062</v>
      </c>
      <c r="L3245">
        <v>13.150482</v>
      </c>
      <c r="M3245">
        <v>275178000</v>
      </c>
      <c r="N3245">
        <v>195524000</v>
      </c>
      <c r="O3245">
        <v>84149000</v>
      </c>
      <c r="P3245">
        <v>39699000</v>
      </c>
      <c r="Q3245">
        <v>32895000</v>
      </c>
      <c r="S3245">
        <v>66839000</v>
      </c>
      <c r="V3245">
        <v>82501000</v>
      </c>
      <c r="W3245">
        <v>65221000</v>
      </c>
      <c r="X3245">
        <v>33485000</v>
      </c>
      <c r="AB3245">
        <v>192677000</v>
      </c>
      <c r="AD3245">
        <v>29725000</v>
      </c>
      <c r="AE3245">
        <v>4000</v>
      </c>
      <c r="AF3245">
        <v>41684649</v>
      </c>
      <c r="AG3245">
        <v>162326000</v>
      </c>
      <c r="AJ3245">
        <v>33254000</v>
      </c>
      <c r="AL3245">
        <v>129072000</v>
      </c>
      <c r="AM3245">
        <v>6635000</v>
      </c>
      <c r="AN3245">
        <v>25566000</v>
      </c>
      <c r="AO3245">
        <v>782000</v>
      </c>
      <c r="AQ3245">
        <v>50906000</v>
      </c>
      <c r="AS3245">
        <v>7925000</v>
      </c>
      <c r="AU3245">
        <v>22383000</v>
      </c>
      <c r="AV3245">
        <v>-2054000</v>
      </c>
      <c r="AY3245">
        <v>0.62</v>
      </c>
      <c r="AZ3245">
        <v>29872000</v>
      </c>
      <c r="BB3245">
        <v>32983000</v>
      </c>
      <c r="BC3245">
        <v>32983000</v>
      </c>
      <c r="BN3245">
        <v>0.29980957780055101</v>
      </c>
      <c r="BO3245">
        <v>42.177749360613802</v>
      </c>
      <c r="BP3245">
        <v>1.29021327486546</v>
      </c>
      <c r="BQ3245">
        <v>2.4935066926296701</v>
      </c>
      <c r="BR3245">
        <v>21.210454838709701</v>
      </c>
      <c r="BS3245">
        <v>0.132688385225014</v>
      </c>
      <c r="BU3245">
        <v>4.2315890531822703E-8</v>
      </c>
    </row>
    <row r="3246" spans="3:73" x14ac:dyDescent="0.3">
      <c r="C3246">
        <v>1579733</v>
      </c>
      <c r="D3246" t="s">
        <v>4519</v>
      </c>
      <c r="E3246" t="s">
        <v>1247</v>
      </c>
      <c r="F3246" t="s">
        <v>3614</v>
      </c>
      <c r="G3246" t="s">
        <v>4087</v>
      </c>
      <c r="H3246" t="s">
        <v>4794</v>
      </c>
      <c r="I3246" t="s">
        <v>4828</v>
      </c>
      <c r="J3246">
        <v>2022</v>
      </c>
      <c r="K3246" t="s">
        <v>4062</v>
      </c>
      <c r="L3246">
        <v>12.439416</v>
      </c>
      <c r="M3246">
        <v>214666000</v>
      </c>
      <c r="N3246">
        <v>149614000</v>
      </c>
      <c r="O3246">
        <v>12914000</v>
      </c>
      <c r="P3246">
        <v>40227000</v>
      </c>
      <c r="Q3246">
        <v>26849000</v>
      </c>
      <c r="S3246">
        <v>59155000</v>
      </c>
      <c r="U3246">
        <v>3858000</v>
      </c>
      <c r="V3246">
        <v>56334000</v>
      </c>
      <c r="W3246">
        <v>47652000</v>
      </c>
      <c r="X3246">
        <v>25972000</v>
      </c>
      <c r="AB3246">
        <v>158332000</v>
      </c>
      <c r="AD3246">
        <v>4159000</v>
      </c>
      <c r="AE3246">
        <v>4000</v>
      </c>
      <c r="AF3246">
        <v>40746990</v>
      </c>
      <c r="AG3246">
        <v>109444000</v>
      </c>
      <c r="AJ3246">
        <v>2104000</v>
      </c>
      <c r="AL3246">
        <v>107340000</v>
      </c>
      <c r="AM3246">
        <v>1601000</v>
      </c>
      <c r="AN3246">
        <v>1251000</v>
      </c>
      <c r="AO3246">
        <v>114000</v>
      </c>
      <c r="AQ3246">
        <v>-8098000</v>
      </c>
      <c r="AS3246">
        <v>5441000</v>
      </c>
      <c r="AU3246">
        <v>-10037000</v>
      </c>
      <c r="AV3246">
        <v>83000</v>
      </c>
      <c r="AY3246">
        <v>0.03</v>
      </c>
      <c r="AZ3246">
        <v>18897000</v>
      </c>
      <c r="BB3246">
        <v>2966000</v>
      </c>
      <c r="BC3246">
        <v>2966000</v>
      </c>
      <c r="BN3246">
        <v>0.26242628082695901</v>
      </c>
      <c r="BO3246">
        <v>26.017543859649098</v>
      </c>
      <c r="BP3246">
        <v>0.27100646352723901</v>
      </c>
      <c r="BQ3246">
        <v>2.5762822127088101</v>
      </c>
      <c r="BR3246">
        <v>414.6472</v>
      </c>
      <c r="BS3246">
        <v>7.9011191673193006E-3</v>
      </c>
      <c r="BU3246">
        <v>2.35696182704696E-9</v>
      </c>
    </row>
    <row r="3247" spans="3:73" x14ac:dyDescent="0.3">
      <c r="C3247">
        <v>1579733</v>
      </c>
      <c r="D3247" t="s">
        <v>4519</v>
      </c>
      <c r="E3247" t="s">
        <v>1247</v>
      </c>
      <c r="F3247" t="s">
        <v>3614</v>
      </c>
      <c r="G3247" t="s">
        <v>4087</v>
      </c>
      <c r="H3247" t="s">
        <v>4794</v>
      </c>
      <c r="I3247" t="s">
        <v>4828</v>
      </c>
      <c r="J3247">
        <v>2021</v>
      </c>
      <c r="K3247" t="s">
        <v>4062</v>
      </c>
      <c r="L3247">
        <v>22.152963</v>
      </c>
      <c r="M3247">
        <v>189942000</v>
      </c>
      <c r="N3247">
        <v>141208000</v>
      </c>
      <c r="O3247">
        <v>30966000</v>
      </c>
      <c r="P3247">
        <v>26938000</v>
      </c>
      <c r="Q3247">
        <v>10945000</v>
      </c>
      <c r="S3247">
        <v>44608000</v>
      </c>
      <c r="U3247">
        <v>3858000</v>
      </c>
      <c r="V3247">
        <v>38182000</v>
      </c>
      <c r="W3247">
        <v>37990000</v>
      </c>
      <c r="X3247">
        <v>22520000</v>
      </c>
      <c r="AB3247">
        <v>151470000</v>
      </c>
      <c r="AD3247">
        <v>2746000</v>
      </c>
      <c r="AE3247">
        <v>5000</v>
      </c>
      <c r="AF3247">
        <v>40493969</v>
      </c>
      <c r="AG3247">
        <v>82899000</v>
      </c>
      <c r="AJ3247">
        <v>52000</v>
      </c>
      <c r="AL3247">
        <v>82847000</v>
      </c>
      <c r="AM3247">
        <v>-2028000</v>
      </c>
      <c r="AN3247">
        <v>2429000</v>
      </c>
      <c r="AQ3247">
        <v>16325000</v>
      </c>
      <c r="AR3247">
        <v>4029000</v>
      </c>
      <c r="AS3247">
        <v>3540000</v>
      </c>
      <c r="AU3247">
        <v>-17083000</v>
      </c>
      <c r="AV3247">
        <v>2180000</v>
      </c>
      <c r="AY3247">
        <v>0.06</v>
      </c>
      <c r="AZ3247">
        <v>11923500</v>
      </c>
      <c r="BN3247">
        <v>0.20101925851049299</v>
      </c>
      <c r="BP3247">
        <v>0.81510923927349299</v>
      </c>
      <c r="BQ3247">
        <v>3.4288760200052599</v>
      </c>
      <c r="BR3247">
        <v>369.21605</v>
      </c>
      <c r="BS3247">
        <v>1.6036178781276798E-2</v>
      </c>
      <c r="BU3247">
        <v>8.7751883541295293E-9</v>
      </c>
    </row>
    <row r="3248" spans="3:73" x14ac:dyDescent="0.3">
      <c r="C3248">
        <v>1579733</v>
      </c>
      <c r="D3248" t="s">
        <v>4519</v>
      </c>
      <c r="E3248" t="s">
        <v>1247</v>
      </c>
      <c r="F3248" t="s">
        <v>3614</v>
      </c>
      <c r="G3248" t="s">
        <v>4087</v>
      </c>
      <c r="H3248" t="s">
        <v>4794</v>
      </c>
      <c r="I3248" t="s">
        <v>4828</v>
      </c>
      <c r="J3248">
        <v>2020</v>
      </c>
      <c r="K3248" t="s">
        <v>4062</v>
      </c>
      <c r="L3248">
        <v>33.399926000000001</v>
      </c>
      <c r="M3248">
        <v>171374000</v>
      </c>
      <c r="N3248">
        <v>137256000</v>
      </c>
      <c r="O3248">
        <v>29544000</v>
      </c>
      <c r="P3248">
        <v>20934000</v>
      </c>
      <c r="Q3248">
        <v>12902000</v>
      </c>
      <c r="S3248">
        <v>30118000</v>
      </c>
      <c r="U3248">
        <v>3858000</v>
      </c>
      <c r="V3248">
        <v>28988000</v>
      </c>
      <c r="W3248">
        <v>25914000</v>
      </c>
      <c r="X3248">
        <v>15489000</v>
      </c>
      <c r="AB3248">
        <v>142048000</v>
      </c>
      <c r="AD3248">
        <v>14039000</v>
      </c>
      <c r="AE3248">
        <v>5000</v>
      </c>
      <c r="AF3248">
        <v>39444040</v>
      </c>
      <c r="AG3248">
        <v>17625000</v>
      </c>
      <c r="AJ3248">
        <v>-2150000</v>
      </c>
      <c r="AL3248">
        <v>19775000</v>
      </c>
      <c r="AM3248">
        <v>-1529000</v>
      </c>
      <c r="AN3248">
        <v>-786000</v>
      </c>
      <c r="AQ3248">
        <v>11702000</v>
      </c>
      <c r="AR3248">
        <v>1173000</v>
      </c>
      <c r="AS3248">
        <v>2550000</v>
      </c>
      <c r="AU3248">
        <v>-77842000</v>
      </c>
      <c r="AV3248">
        <v>94410000</v>
      </c>
      <c r="AY3248">
        <v>-0.02</v>
      </c>
      <c r="BN3248">
        <v>0.16915051291327701</v>
      </c>
      <c r="BP3248">
        <v>1.1400787219263699</v>
      </c>
      <c r="BQ3248">
        <v>4.7987188392374804</v>
      </c>
      <c r="BR3248">
        <v>-1669.9963</v>
      </c>
      <c r="BS3248">
        <v>-5.5333408425320999E-3</v>
      </c>
      <c r="BU3248">
        <v>-4.7026253097544501E-9</v>
      </c>
    </row>
    <row r="3249" spans="3:73" x14ac:dyDescent="0.3">
      <c r="C3249">
        <v>1579733</v>
      </c>
      <c r="D3249" t="s">
        <v>4519</v>
      </c>
      <c r="E3249" t="s">
        <v>1247</v>
      </c>
      <c r="F3249" t="s">
        <v>3614</v>
      </c>
      <c r="G3249" t="s">
        <v>4087</v>
      </c>
      <c r="H3249" t="s">
        <v>4794</v>
      </c>
      <c r="I3249" t="s">
        <v>4828</v>
      </c>
      <c r="J3249">
        <v>2019</v>
      </c>
      <c r="K3249" t="s">
        <v>4062</v>
      </c>
    </row>
    <row r="3250" spans="3:73" x14ac:dyDescent="0.3">
      <c r="C3250">
        <v>1579733</v>
      </c>
      <c r="D3250" t="s">
        <v>4519</v>
      </c>
      <c r="E3250" t="s">
        <v>1247</v>
      </c>
      <c r="F3250" t="s">
        <v>3614</v>
      </c>
      <c r="G3250" t="s">
        <v>4087</v>
      </c>
      <c r="H3250" t="s">
        <v>4794</v>
      </c>
      <c r="I3250" t="s">
        <v>4828</v>
      </c>
      <c r="J3250">
        <v>2018</v>
      </c>
      <c r="K3250" t="s">
        <v>4062</v>
      </c>
    </row>
    <row r="3251" spans="3:73" x14ac:dyDescent="0.3">
      <c r="C3251">
        <v>1579733</v>
      </c>
      <c r="D3251" t="s">
        <v>4519</v>
      </c>
      <c r="E3251" t="s">
        <v>1247</v>
      </c>
      <c r="F3251" t="s">
        <v>3614</v>
      </c>
      <c r="G3251" t="s">
        <v>4087</v>
      </c>
      <c r="H3251" t="s">
        <v>4794</v>
      </c>
      <c r="I3251" t="s">
        <v>4828</v>
      </c>
      <c r="J3251">
        <v>2017</v>
      </c>
      <c r="K3251" t="s">
        <v>4062</v>
      </c>
    </row>
    <row r="3252" spans="3:73" x14ac:dyDescent="0.3">
      <c r="C3252">
        <v>1806347</v>
      </c>
      <c r="D3252" t="s">
        <v>4555</v>
      </c>
      <c r="E3252" t="s">
        <v>2324</v>
      </c>
      <c r="F3252" t="s">
        <v>3614</v>
      </c>
      <c r="G3252" t="s">
        <v>25</v>
      </c>
      <c r="H3252" t="s">
        <v>4689</v>
      </c>
      <c r="I3252" t="s">
        <v>4829</v>
      </c>
      <c r="J3252">
        <v>2026</v>
      </c>
      <c r="K3252" t="s">
        <v>4062</v>
      </c>
      <c r="L3252">
        <v>4.4186940000000003</v>
      </c>
    </row>
    <row r="3253" spans="3:73" x14ac:dyDescent="0.3">
      <c r="C3253">
        <v>1806347</v>
      </c>
      <c r="D3253" t="s">
        <v>4555</v>
      </c>
      <c r="E3253" t="s">
        <v>2324</v>
      </c>
      <c r="F3253" t="s">
        <v>3614</v>
      </c>
      <c r="G3253" t="s">
        <v>25</v>
      </c>
      <c r="H3253" t="s">
        <v>4689</v>
      </c>
      <c r="I3253" t="s">
        <v>4829</v>
      </c>
      <c r="J3253">
        <v>2025</v>
      </c>
      <c r="K3253" t="s">
        <v>4062</v>
      </c>
      <c r="L3253">
        <v>5.6284330000000002</v>
      </c>
      <c r="M3253">
        <v>1175978000</v>
      </c>
      <c r="N3253">
        <v>396359000</v>
      </c>
      <c r="O3253">
        <v>49875000</v>
      </c>
      <c r="P3253">
        <v>94099000</v>
      </c>
      <c r="Q3253">
        <v>199802000</v>
      </c>
      <c r="S3253">
        <v>483606000</v>
      </c>
      <c r="T3253">
        <v>107141000</v>
      </c>
      <c r="U3253">
        <v>116111000</v>
      </c>
      <c r="V3253">
        <v>904343000</v>
      </c>
      <c r="W3253">
        <v>413630000</v>
      </c>
      <c r="X3253">
        <v>91175000</v>
      </c>
      <c r="AA3253">
        <v>444149000</v>
      </c>
      <c r="AB3253">
        <v>-1868000</v>
      </c>
      <c r="AD3253">
        <v>-534370000</v>
      </c>
      <c r="AE3253">
        <v>969000</v>
      </c>
      <c r="AF3253">
        <v>96866000</v>
      </c>
      <c r="AG3253">
        <v>150764000</v>
      </c>
      <c r="AJ3253">
        <v>-45458000</v>
      </c>
      <c r="AL3253">
        <v>196222000</v>
      </c>
      <c r="AM3253">
        <v>-1748000</v>
      </c>
      <c r="AN3253">
        <v>-90445000</v>
      </c>
      <c r="AQ3253">
        <v>-19014000</v>
      </c>
      <c r="AR3253">
        <v>23408000</v>
      </c>
      <c r="AS3253">
        <v>55836000</v>
      </c>
      <c r="AU3253">
        <v>-82176000</v>
      </c>
      <c r="AV3253">
        <v>136714000</v>
      </c>
      <c r="AY3253">
        <v>-0.94</v>
      </c>
      <c r="AZ3253">
        <v>181562500</v>
      </c>
      <c r="BN3253">
        <v>0.76901353596750999</v>
      </c>
      <c r="BP3253">
        <v>0.120578778135048</v>
      </c>
      <c r="BQ3253">
        <v>0.47520005802287102</v>
      </c>
      <c r="BR3253">
        <v>-5.9876946808510603</v>
      </c>
      <c r="BS3253">
        <v>48.418094218415398</v>
      </c>
      <c r="BU3253">
        <v>2.83229497858672E-6</v>
      </c>
    </row>
    <row r="3254" spans="3:73" x14ac:dyDescent="0.3">
      <c r="C3254">
        <v>1806347</v>
      </c>
      <c r="D3254" t="s">
        <v>4555</v>
      </c>
      <c r="E3254" t="s">
        <v>2324</v>
      </c>
      <c r="F3254" t="s">
        <v>3614</v>
      </c>
      <c r="G3254" t="s">
        <v>25</v>
      </c>
      <c r="H3254" t="s">
        <v>4689</v>
      </c>
      <c r="I3254" t="s">
        <v>4829</v>
      </c>
      <c r="J3254">
        <v>2024</v>
      </c>
      <c r="K3254" t="s">
        <v>4062</v>
      </c>
      <c r="L3254">
        <v>8.2829829999999998</v>
      </c>
      <c r="M3254">
        <v>1101780000</v>
      </c>
      <c r="N3254">
        <v>333643000</v>
      </c>
      <c r="O3254">
        <v>26151000</v>
      </c>
      <c r="P3254">
        <v>99566000</v>
      </c>
      <c r="Q3254">
        <v>163323000</v>
      </c>
      <c r="S3254">
        <v>467011000</v>
      </c>
      <c r="T3254">
        <v>114879000</v>
      </c>
      <c r="U3254">
        <v>116111000</v>
      </c>
      <c r="V3254">
        <v>730448000</v>
      </c>
      <c r="W3254">
        <v>277870000</v>
      </c>
      <c r="X3254">
        <v>84255000</v>
      </c>
      <c r="AA3254">
        <v>393068000</v>
      </c>
      <c r="AB3254">
        <v>97482000</v>
      </c>
      <c r="AD3254">
        <v>-442922000</v>
      </c>
      <c r="AE3254">
        <v>942000</v>
      </c>
      <c r="AF3254">
        <v>94221000</v>
      </c>
      <c r="AG3254">
        <v>153774000</v>
      </c>
      <c r="AJ3254">
        <v>-49124000</v>
      </c>
      <c r="AL3254">
        <v>202898000</v>
      </c>
      <c r="AM3254">
        <v>3728000</v>
      </c>
      <c r="AN3254">
        <v>-80298000</v>
      </c>
      <c r="AQ3254">
        <v>-13243000</v>
      </c>
      <c r="AR3254">
        <v>2958000</v>
      </c>
      <c r="AS3254">
        <v>34745000</v>
      </c>
      <c r="AU3254">
        <v>-145923000</v>
      </c>
      <c r="AV3254">
        <v>156630000</v>
      </c>
      <c r="AY3254">
        <v>-0.89</v>
      </c>
      <c r="AZ3254">
        <v>156622000</v>
      </c>
      <c r="BN3254">
        <v>0.66297082902212801</v>
      </c>
      <c r="BP3254">
        <v>9.4112354698240197E-2</v>
      </c>
      <c r="BQ3254">
        <v>0.61294850109763599</v>
      </c>
      <c r="BR3254">
        <v>-9.3067224719101098</v>
      </c>
      <c r="BS3254">
        <v>-0.82372130239428798</v>
      </c>
      <c r="BU3254">
        <v>-7.5622729016638994E-8</v>
      </c>
    </row>
    <row r="3255" spans="3:73" x14ac:dyDescent="0.3">
      <c r="C3255">
        <v>1806347</v>
      </c>
      <c r="D3255" t="s">
        <v>4555</v>
      </c>
      <c r="E3255" t="s">
        <v>2324</v>
      </c>
      <c r="F3255" t="s">
        <v>3614</v>
      </c>
      <c r="G3255" t="s">
        <v>25</v>
      </c>
      <c r="H3255" t="s">
        <v>4689</v>
      </c>
      <c r="I3255" t="s">
        <v>4829</v>
      </c>
      <c r="J3255">
        <v>2023</v>
      </c>
      <c r="K3255" t="s">
        <v>4062</v>
      </c>
      <c r="L3255">
        <v>10.493907999999999</v>
      </c>
      <c r="M3255">
        <v>971514000</v>
      </c>
      <c r="N3255">
        <v>313050000</v>
      </c>
      <c r="O3255">
        <v>37196000</v>
      </c>
      <c r="P3255">
        <v>99158000</v>
      </c>
      <c r="Q3255">
        <v>149921000</v>
      </c>
      <c r="S3255">
        <v>344038000</v>
      </c>
      <c r="T3255">
        <v>122945000</v>
      </c>
      <c r="U3255">
        <v>116111000</v>
      </c>
      <c r="V3255">
        <v>583558000</v>
      </c>
      <c r="W3255">
        <v>239635000</v>
      </c>
      <c r="X3255">
        <v>69106000</v>
      </c>
      <c r="AA3255">
        <v>235281000</v>
      </c>
      <c r="AB3255">
        <v>113740000</v>
      </c>
      <c r="AD3255">
        <v>-362624000</v>
      </c>
      <c r="AE3255">
        <v>880000</v>
      </c>
      <c r="AF3255">
        <v>88051000</v>
      </c>
      <c r="AG3255">
        <v>139858000</v>
      </c>
      <c r="AJ3255">
        <v>-20429000</v>
      </c>
      <c r="AL3255">
        <v>160287000</v>
      </c>
      <c r="AM3255">
        <v>-6358000</v>
      </c>
      <c r="AN3255">
        <v>-34582000</v>
      </c>
      <c r="AO3255">
        <v>29157000</v>
      </c>
      <c r="AQ3255">
        <v>-64064000</v>
      </c>
      <c r="AR3255">
        <v>-5826000</v>
      </c>
      <c r="AS3255">
        <v>26584000</v>
      </c>
      <c r="AU3255">
        <v>-168355000</v>
      </c>
      <c r="AV3255">
        <v>244214000</v>
      </c>
      <c r="AY3255">
        <v>-0.43</v>
      </c>
      <c r="AZ3255">
        <v>147878500</v>
      </c>
      <c r="BB3255">
        <v>-11783000</v>
      </c>
      <c r="BC3255">
        <v>-11783000</v>
      </c>
      <c r="BN3255">
        <v>0.60066864708074197</v>
      </c>
      <c r="BO3255">
        <v>-0.40412250917446901</v>
      </c>
      <c r="BP3255">
        <v>0.15521939616500099</v>
      </c>
      <c r="BQ3255">
        <v>0.68073945792559498</v>
      </c>
      <c r="BR3255">
        <v>-24.404437209302301</v>
      </c>
      <c r="BS3255">
        <v>-0.30404431158783202</v>
      </c>
      <c r="BU3255">
        <v>-3.9672766309126102E-8</v>
      </c>
    </row>
    <row r="3256" spans="3:73" x14ac:dyDescent="0.3">
      <c r="C3256">
        <v>1806347</v>
      </c>
      <c r="D3256" t="s">
        <v>4555</v>
      </c>
      <c r="E3256" t="s">
        <v>2324</v>
      </c>
      <c r="F3256" t="s">
        <v>3614</v>
      </c>
      <c r="G3256" t="s">
        <v>25</v>
      </c>
      <c r="H3256" t="s">
        <v>4689</v>
      </c>
      <c r="I3256" t="s">
        <v>4829</v>
      </c>
      <c r="J3256">
        <v>2022</v>
      </c>
      <c r="K3256" t="s">
        <v>4062</v>
      </c>
      <c r="L3256">
        <v>10.841170999999999</v>
      </c>
      <c r="M3256">
        <v>746213000</v>
      </c>
      <c r="N3256">
        <v>298099000</v>
      </c>
      <c r="O3256">
        <v>16838000</v>
      </c>
      <c r="P3256">
        <v>101639000</v>
      </c>
      <c r="Q3256">
        <v>145836000</v>
      </c>
      <c r="S3256">
        <v>185206000</v>
      </c>
      <c r="T3256">
        <v>130886000</v>
      </c>
      <c r="U3256">
        <v>113999000</v>
      </c>
      <c r="V3256">
        <v>459548000</v>
      </c>
      <c r="W3256">
        <v>216135000</v>
      </c>
      <c r="X3256">
        <v>116675000</v>
      </c>
      <c r="AA3256">
        <v>176775000</v>
      </c>
      <c r="AB3256">
        <v>9269000</v>
      </c>
      <c r="AD3256">
        <v>-328042000</v>
      </c>
      <c r="AE3256">
        <v>750000</v>
      </c>
      <c r="AF3256">
        <v>75020000</v>
      </c>
      <c r="AG3256">
        <v>152765000</v>
      </c>
      <c r="AJ3256">
        <v>8676000</v>
      </c>
      <c r="AL3256">
        <v>144089000</v>
      </c>
      <c r="AM3256">
        <v>111000</v>
      </c>
      <c r="AN3256">
        <v>-55185000</v>
      </c>
      <c r="AO3256">
        <v>35497000</v>
      </c>
      <c r="AQ3256">
        <v>-56628000</v>
      </c>
      <c r="AR3256">
        <v>2685000</v>
      </c>
      <c r="AS3256">
        <v>24210000</v>
      </c>
      <c r="AU3256">
        <v>-74169000</v>
      </c>
      <c r="AV3256">
        <v>134676000</v>
      </c>
      <c r="AY3256">
        <v>-1.6</v>
      </c>
      <c r="BB3256">
        <v>-19577000</v>
      </c>
      <c r="BC3256">
        <v>-19577000</v>
      </c>
      <c r="BN3256">
        <v>0.61584024936579795</v>
      </c>
      <c r="BO3256">
        <v>-0.55151139532918303</v>
      </c>
      <c r="BP3256">
        <v>7.7905013070534601E-2</v>
      </c>
      <c r="BQ3256">
        <v>0.70448099567400002</v>
      </c>
      <c r="BR3256">
        <v>-6.775731875</v>
      </c>
      <c r="BS3256">
        <v>-5.9537166900420804</v>
      </c>
      <c r="BU3256">
        <v>-1.8713856510950499E-6</v>
      </c>
    </row>
    <row r="3257" spans="3:73" x14ac:dyDescent="0.3">
      <c r="C3257">
        <v>1806347</v>
      </c>
      <c r="D3257" t="s">
        <v>4555</v>
      </c>
      <c r="E3257" t="s">
        <v>2324</v>
      </c>
      <c r="F3257" t="s">
        <v>3614</v>
      </c>
      <c r="G3257" t="s">
        <v>25</v>
      </c>
      <c r="H3257" t="s">
        <v>4689</v>
      </c>
      <c r="I3257" t="s">
        <v>4829</v>
      </c>
      <c r="J3257">
        <v>2021</v>
      </c>
      <c r="K3257" t="s">
        <v>4062</v>
      </c>
      <c r="L3257">
        <v>9.7255129999999994</v>
      </c>
    </row>
    <row r="3258" spans="3:73" x14ac:dyDescent="0.3">
      <c r="C3258">
        <v>1806347</v>
      </c>
      <c r="D3258" t="s">
        <v>4555</v>
      </c>
      <c r="E3258" t="s">
        <v>2324</v>
      </c>
      <c r="F3258" t="s">
        <v>3614</v>
      </c>
      <c r="G3258" t="s">
        <v>25</v>
      </c>
      <c r="H3258" t="s">
        <v>4689</v>
      </c>
      <c r="I3258" t="s">
        <v>4829</v>
      </c>
      <c r="J3258">
        <v>2020</v>
      </c>
      <c r="K3258" t="s">
        <v>4062</v>
      </c>
    </row>
    <row r="3259" spans="3:73" x14ac:dyDescent="0.3">
      <c r="C3259">
        <v>1806347</v>
      </c>
      <c r="D3259" t="s">
        <v>4555</v>
      </c>
      <c r="E3259" t="s">
        <v>2324</v>
      </c>
      <c r="F3259" t="s">
        <v>3614</v>
      </c>
      <c r="G3259" t="s">
        <v>25</v>
      </c>
      <c r="H3259" t="s">
        <v>4689</v>
      </c>
      <c r="I3259" t="s">
        <v>4829</v>
      </c>
      <c r="J3259">
        <v>2019</v>
      </c>
      <c r="K3259" t="s">
        <v>4062</v>
      </c>
    </row>
    <row r="3260" spans="3:73" x14ac:dyDescent="0.3">
      <c r="C3260">
        <v>1806347</v>
      </c>
      <c r="D3260" t="s">
        <v>4555</v>
      </c>
      <c r="E3260" t="s">
        <v>2324</v>
      </c>
      <c r="F3260" t="s">
        <v>3614</v>
      </c>
      <c r="G3260" t="s">
        <v>25</v>
      </c>
      <c r="H3260" t="s">
        <v>4689</v>
      </c>
      <c r="I3260" t="s">
        <v>4829</v>
      </c>
      <c r="J3260">
        <v>2018</v>
      </c>
      <c r="K3260" t="s">
        <v>4062</v>
      </c>
    </row>
    <row r="3261" spans="3:73" x14ac:dyDescent="0.3">
      <c r="C3261">
        <v>1806347</v>
      </c>
      <c r="D3261" t="s">
        <v>4555</v>
      </c>
      <c r="E3261" t="s">
        <v>2324</v>
      </c>
      <c r="F3261" t="s">
        <v>3614</v>
      </c>
      <c r="G3261" t="s">
        <v>25</v>
      </c>
      <c r="H3261" t="s">
        <v>4689</v>
      </c>
      <c r="I3261" t="s">
        <v>4829</v>
      </c>
      <c r="J3261">
        <v>2017</v>
      </c>
      <c r="K3261" t="s">
        <v>4062</v>
      </c>
    </row>
    <row r="3262" spans="3:73" x14ac:dyDescent="0.3">
      <c r="C3262">
        <v>1748790</v>
      </c>
      <c r="D3262" t="s">
        <v>4550</v>
      </c>
      <c r="E3262" t="s">
        <v>2358</v>
      </c>
      <c r="F3262" t="s">
        <v>3614</v>
      </c>
      <c r="G3262" t="s">
        <v>3724</v>
      </c>
      <c r="H3262" t="s">
        <v>3725</v>
      </c>
      <c r="I3262" t="s">
        <v>4830</v>
      </c>
      <c r="J3262">
        <v>2026</v>
      </c>
      <c r="K3262" t="s">
        <v>4062</v>
      </c>
      <c r="L3262">
        <v>42.941960000000002</v>
      </c>
    </row>
    <row r="3263" spans="3:73" x14ac:dyDescent="0.3">
      <c r="C3263">
        <v>1748790</v>
      </c>
      <c r="D3263" t="s">
        <v>4550</v>
      </c>
      <c r="E3263" t="s">
        <v>2358</v>
      </c>
      <c r="F3263" t="s">
        <v>3614</v>
      </c>
      <c r="G3263" t="s">
        <v>3724</v>
      </c>
      <c r="H3263" t="s">
        <v>3725</v>
      </c>
      <c r="I3263" t="s">
        <v>4830</v>
      </c>
      <c r="J3263">
        <v>2025</v>
      </c>
      <c r="K3263" t="s">
        <v>4062</v>
      </c>
      <c r="L3263">
        <v>43.276964</v>
      </c>
      <c r="M3263">
        <v>37066000000</v>
      </c>
      <c r="N3263">
        <v>8434000000</v>
      </c>
      <c r="O3263">
        <v>827000000</v>
      </c>
      <c r="P3263">
        <v>3426000000</v>
      </c>
      <c r="R3263">
        <v>8202000000</v>
      </c>
      <c r="T3263">
        <v>7403000000</v>
      </c>
      <c r="U3263">
        <v>11276000000</v>
      </c>
      <c r="V3263">
        <v>25326000000</v>
      </c>
      <c r="W3263">
        <v>6987000000</v>
      </c>
      <c r="X3263">
        <v>3490000000</v>
      </c>
      <c r="AB3263">
        <v>11728000000</v>
      </c>
      <c r="AC3263">
        <v>6000000</v>
      </c>
      <c r="AD3263">
        <v>548000000</v>
      </c>
      <c r="AE3263">
        <v>23000000</v>
      </c>
      <c r="AG3263">
        <v>895000000</v>
      </c>
      <c r="AH3263">
        <v>5082000000</v>
      </c>
      <c r="AJ3263">
        <v>1009000000</v>
      </c>
      <c r="AK3263">
        <v>120000000</v>
      </c>
      <c r="AM3263">
        <v>135000000</v>
      </c>
      <c r="AN3263">
        <v>-39000000</v>
      </c>
      <c r="AO3263">
        <v>396000000</v>
      </c>
      <c r="AQ3263">
        <v>1390000000</v>
      </c>
      <c r="AS3263">
        <v>722000000</v>
      </c>
      <c r="AT3263">
        <v>580000000</v>
      </c>
      <c r="AU3263">
        <v>-2102000000</v>
      </c>
      <c r="AV3263">
        <v>910000000</v>
      </c>
      <c r="AX3263">
        <v>845000000</v>
      </c>
      <c r="AY3263">
        <v>-1.9E-2</v>
      </c>
      <c r="BA3263">
        <v>0.198543880362062</v>
      </c>
      <c r="BB3263">
        <v>492000000</v>
      </c>
      <c r="BC3263">
        <v>492000000</v>
      </c>
      <c r="BD3263">
        <v>9.6812278630460394E-2</v>
      </c>
      <c r="BE3263">
        <v>0.273514364423455</v>
      </c>
      <c r="BF3263">
        <v>0.159386068476978</v>
      </c>
      <c r="BG3263">
        <v>0.17611176702085801</v>
      </c>
      <c r="BI3263">
        <v>0.13710678249608799</v>
      </c>
      <c r="BJ3263">
        <v>-0.41361668634395898</v>
      </c>
      <c r="BK3263">
        <v>0.114128295946478</v>
      </c>
      <c r="BL3263">
        <v>2.3965517241379302</v>
      </c>
      <c r="BM3263">
        <v>2.36127508854782E-2</v>
      </c>
      <c r="BN3263">
        <v>0.68326768467058796</v>
      </c>
      <c r="BO3263">
        <v>1.24242424242424</v>
      </c>
      <c r="BP3263">
        <v>0.118362673536568</v>
      </c>
      <c r="BR3263">
        <v>-2277.7349473684199</v>
      </c>
      <c r="BS3263">
        <v>-3.32537517053206E-3</v>
      </c>
      <c r="BU3263">
        <v>-7.0111043315143204E-11</v>
      </c>
    </row>
    <row r="3264" spans="3:73" x14ac:dyDescent="0.3">
      <c r="C3264">
        <v>1748790</v>
      </c>
      <c r="D3264" t="s">
        <v>4550</v>
      </c>
      <c r="E3264" t="s">
        <v>2358</v>
      </c>
      <c r="F3264" t="s">
        <v>3614</v>
      </c>
      <c r="G3264" t="s">
        <v>3724</v>
      </c>
      <c r="H3264" t="s">
        <v>3725</v>
      </c>
      <c r="I3264" t="s">
        <v>4830</v>
      </c>
      <c r="J3264">
        <v>2024</v>
      </c>
      <c r="K3264" t="s">
        <v>4062</v>
      </c>
      <c r="L3264">
        <v>45.656128000000002</v>
      </c>
      <c r="M3264">
        <v>16524000000</v>
      </c>
      <c r="N3264">
        <v>4965000000</v>
      </c>
      <c r="O3264">
        <v>588000000</v>
      </c>
      <c r="P3264">
        <v>1846000000</v>
      </c>
      <c r="R3264">
        <v>3763000000</v>
      </c>
      <c r="T3264">
        <v>1391000000</v>
      </c>
      <c r="U3264">
        <v>5345000000</v>
      </c>
      <c r="V3264">
        <v>12571000000</v>
      </c>
      <c r="W3264">
        <v>4261000000</v>
      </c>
      <c r="X3264">
        <v>2580000000</v>
      </c>
      <c r="AB3264">
        <v>3881000000</v>
      </c>
      <c r="AC3264">
        <v>11000000</v>
      </c>
      <c r="AD3264">
        <v>879000000</v>
      </c>
      <c r="AE3264">
        <v>14000000</v>
      </c>
      <c r="AG3264">
        <v>2712000000</v>
      </c>
      <c r="AJ3264">
        <v>1214000000</v>
      </c>
      <c r="AK3264">
        <v>106000000</v>
      </c>
      <c r="AM3264">
        <v>163000000</v>
      </c>
      <c r="AN3264">
        <v>730000000</v>
      </c>
      <c r="AO3264">
        <v>348000000</v>
      </c>
      <c r="AQ3264">
        <v>1321000000</v>
      </c>
      <c r="AS3264">
        <v>595000000</v>
      </c>
      <c r="AT3264">
        <v>492000000</v>
      </c>
      <c r="AU3264">
        <v>-476000000</v>
      </c>
      <c r="AV3264">
        <v>-857000000</v>
      </c>
      <c r="AX3264">
        <v>722000000</v>
      </c>
      <c r="AY3264">
        <v>0.505</v>
      </c>
      <c r="BB3264">
        <v>1241000000</v>
      </c>
      <c r="BC3264">
        <v>1241000000</v>
      </c>
      <c r="BL3264">
        <v>2.6849593495935</v>
      </c>
      <c r="BN3264">
        <v>0.76077221011861496</v>
      </c>
      <c r="BO3264">
        <v>3.5660919540229901</v>
      </c>
      <c r="BP3264">
        <v>0.13799577563952101</v>
      </c>
      <c r="BR3264">
        <v>90.408174257425699</v>
      </c>
      <c r="BS3264">
        <v>0.18809585158464301</v>
      </c>
      <c r="BU3264">
        <v>5.9408257253285201E-9</v>
      </c>
    </row>
    <row r="3265" spans="3:73" x14ac:dyDescent="0.3">
      <c r="C3265">
        <v>1748790</v>
      </c>
      <c r="D3265" t="s">
        <v>4550</v>
      </c>
      <c r="E3265" t="s">
        <v>2358</v>
      </c>
      <c r="F3265" t="s">
        <v>3614</v>
      </c>
      <c r="G3265" t="s">
        <v>3724</v>
      </c>
      <c r="H3265" t="s">
        <v>3725</v>
      </c>
      <c r="I3265" t="s">
        <v>4830</v>
      </c>
      <c r="J3265">
        <v>2023</v>
      </c>
      <c r="K3265" t="s">
        <v>4062</v>
      </c>
      <c r="L3265">
        <v>43.858417000000003</v>
      </c>
      <c r="M3265">
        <v>17003000000</v>
      </c>
      <c r="N3265">
        <v>5308000000</v>
      </c>
      <c r="O3265">
        <v>689000000</v>
      </c>
      <c r="P3265">
        <v>1875000000</v>
      </c>
      <c r="R3265">
        <v>3762000000</v>
      </c>
      <c r="T3265">
        <v>1524000000</v>
      </c>
      <c r="U3265">
        <v>5366000000</v>
      </c>
      <c r="V3265">
        <v>12913000000</v>
      </c>
      <c r="W3265">
        <v>4476000000</v>
      </c>
      <c r="X3265">
        <v>2690000000</v>
      </c>
      <c r="AB3265">
        <v>4026000000</v>
      </c>
      <c r="AC3265">
        <v>12000000</v>
      </c>
      <c r="AD3265">
        <v>865000000</v>
      </c>
      <c r="AE3265">
        <v>14000000</v>
      </c>
      <c r="AG3265">
        <v>2725000000</v>
      </c>
      <c r="AJ3265">
        <v>1508000000</v>
      </c>
      <c r="AK3265">
        <v>101000000</v>
      </c>
      <c r="AM3265">
        <v>193000000</v>
      </c>
      <c r="AN3265">
        <v>1048000000</v>
      </c>
      <c r="AO3265">
        <v>290000000</v>
      </c>
      <c r="AQ3265">
        <v>1261000000</v>
      </c>
      <c r="AS3265">
        <v>586000000</v>
      </c>
      <c r="AT3265">
        <v>526000000</v>
      </c>
      <c r="AU3265">
        <v>-309000000</v>
      </c>
      <c r="AV3265">
        <v>-1025000000</v>
      </c>
      <c r="AY3265">
        <v>0.70899999999999996</v>
      </c>
      <c r="BB3265">
        <v>1531000000</v>
      </c>
      <c r="BC3265">
        <v>1531000000</v>
      </c>
      <c r="BL3265">
        <v>2.3973384030418301</v>
      </c>
      <c r="BN3265">
        <v>0.759454213962242</v>
      </c>
      <c r="BO3265">
        <v>5.2793103448275902</v>
      </c>
      <c r="BP3265">
        <v>0.153932082216265</v>
      </c>
      <c r="BR3265">
        <v>61.859544428772899</v>
      </c>
      <c r="BS3265">
        <v>0.26030799801291599</v>
      </c>
      <c r="BU3265">
        <v>7.7237003609041196E-9</v>
      </c>
    </row>
    <row r="3266" spans="3:73" x14ac:dyDescent="0.3">
      <c r="C3266">
        <v>1748790</v>
      </c>
      <c r="D3266" t="s">
        <v>4550</v>
      </c>
      <c r="E3266" t="s">
        <v>2358</v>
      </c>
      <c r="F3266" t="s">
        <v>3614</v>
      </c>
      <c r="G3266" t="s">
        <v>3724</v>
      </c>
      <c r="H3266" t="s">
        <v>3725</v>
      </c>
      <c r="I3266" t="s">
        <v>4830</v>
      </c>
      <c r="J3266">
        <v>2022</v>
      </c>
      <c r="K3266" t="s">
        <v>4062</v>
      </c>
      <c r="L3266">
        <v>49.872377</v>
      </c>
      <c r="M3266">
        <v>17426000000</v>
      </c>
      <c r="N3266">
        <v>5853000000</v>
      </c>
      <c r="O3266">
        <v>775000000</v>
      </c>
      <c r="P3266">
        <v>1935000000</v>
      </c>
      <c r="Q3266">
        <v>2439000000</v>
      </c>
      <c r="R3266">
        <v>3646000000</v>
      </c>
      <c r="T3266">
        <v>1657000000</v>
      </c>
      <c r="U3266">
        <v>5285000000</v>
      </c>
      <c r="V3266">
        <v>13285000000</v>
      </c>
      <c r="W3266">
        <v>5103000000</v>
      </c>
      <c r="X3266">
        <v>3073000000</v>
      </c>
      <c r="AB3266">
        <v>4082000000</v>
      </c>
      <c r="AC3266">
        <v>18000000</v>
      </c>
      <c r="AD3266">
        <v>534000000</v>
      </c>
      <c r="AE3266">
        <v>15000000</v>
      </c>
      <c r="AG3266">
        <v>2820000000</v>
      </c>
      <c r="AJ3266">
        <v>1239000000</v>
      </c>
      <c r="AK3266">
        <v>96000000</v>
      </c>
      <c r="AM3266">
        <v>300000000</v>
      </c>
      <c r="AN3266">
        <v>805000000</v>
      </c>
      <c r="AO3266">
        <v>159000000</v>
      </c>
      <c r="AQ3266">
        <v>1526000000</v>
      </c>
      <c r="AS3266">
        <v>625000000</v>
      </c>
      <c r="AT3266">
        <v>527000000</v>
      </c>
      <c r="AU3266">
        <v>-527000000</v>
      </c>
      <c r="AV3266">
        <v>-891000000</v>
      </c>
      <c r="AY3266">
        <v>0.53200000000000003</v>
      </c>
      <c r="AZ3266">
        <v>2215000000</v>
      </c>
      <c r="BB3266">
        <v>1264000000</v>
      </c>
      <c r="BC3266">
        <v>1264000000</v>
      </c>
      <c r="BL3266">
        <v>2.8956356736242901</v>
      </c>
      <c r="BN3266">
        <v>0.76236657867554203</v>
      </c>
      <c r="BO3266">
        <v>7.9496855345911897</v>
      </c>
      <c r="BP3266">
        <v>0.15187144816774401</v>
      </c>
      <c r="BQ3266">
        <v>0.66901822457378002</v>
      </c>
      <c r="BR3266">
        <v>93.745069548872195</v>
      </c>
      <c r="BS3266">
        <v>0.19720725134737899</v>
      </c>
      <c r="BU3266">
        <v>6.4997806379225897E-9</v>
      </c>
    </row>
    <row r="3267" spans="3:73" x14ac:dyDescent="0.3">
      <c r="C3267">
        <v>1748790</v>
      </c>
      <c r="D3267" t="s">
        <v>4550</v>
      </c>
      <c r="E3267" t="s">
        <v>2358</v>
      </c>
      <c r="F3267" t="s">
        <v>3614</v>
      </c>
      <c r="G3267" t="s">
        <v>3724</v>
      </c>
      <c r="H3267" t="s">
        <v>3725</v>
      </c>
      <c r="I3267" t="s">
        <v>4830</v>
      </c>
      <c r="J3267">
        <v>2021</v>
      </c>
      <c r="K3267" t="s">
        <v>4062</v>
      </c>
      <c r="L3267">
        <v>46.735747000000003</v>
      </c>
      <c r="M3267">
        <v>17188000000</v>
      </c>
      <c r="N3267">
        <v>5266000000</v>
      </c>
      <c r="O3267">
        <v>850000000</v>
      </c>
      <c r="P3267">
        <v>1864000000</v>
      </c>
      <c r="Q3267">
        <v>1991000000</v>
      </c>
      <c r="R3267">
        <v>3761000000</v>
      </c>
      <c r="T3267">
        <v>1835000000</v>
      </c>
      <c r="U3267">
        <v>5419000000</v>
      </c>
      <c r="V3267">
        <v>12367000000</v>
      </c>
      <c r="W3267">
        <v>4345000000</v>
      </c>
      <c r="X3267">
        <v>2574000000</v>
      </c>
      <c r="AB3267">
        <v>4764000000</v>
      </c>
      <c r="AC3267">
        <v>29000000</v>
      </c>
      <c r="AD3267">
        <v>452000000</v>
      </c>
      <c r="AE3267">
        <v>15000000</v>
      </c>
      <c r="AG3267">
        <v>2732000000</v>
      </c>
      <c r="AJ3267">
        <v>1321000000</v>
      </c>
      <c r="AK3267">
        <v>100000000</v>
      </c>
      <c r="AM3267">
        <v>261000000</v>
      </c>
      <c r="AN3267">
        <v>939000000</v>
      </c>
      <c r="AO3267">
        <v>153000000</v>
      </c>
      <c r="AQ3267">
        <v>1461000000</v>
      </c>
      <c r="AS3267">
        <v>574000000</v>
      </c>
      <c r="AT3267">
        <v>468000000</v>
      </c>
      <c r="AU3267">
        <v>-233000000</v>
      </c>
      <c r="AV3267">
        <v>-1179000000</v>
      </c>
      <c r="AY3267">
        <v>0.60399999999999998</v>
      </c>
      <c r="AZ3267">
        <v>1911450000</v>
      </c>
      <c r="BB3267">
        <v>1353000000</v>
      </c>
      <c r="BC3267">
        <v>1353000000</v>
      </c>
      <c r="BL3267">
        <v>3.12179487179487</v>
      </c>
      <c r="BN3267">
        <v>0.71951361414940695</v>
      </c>
      <c r="BO3267">
        <v>8.8431372549019596</v>
      </c>
      <c r="BP3267">
        <v>0.19562715765247399</v>
      </c>
      <c r="BQ3267">
        <v>0.75373993095512104</v>
      </c>
      <c r="BR3267">
        <v>77.377064569536401</v>
      </c>
      <c r="BS3267">
        <v>0.19710327455919399</v>
      </c>
      <c r="BU3267">
        <v>5.92535499328296E-9</v>
      </c>
    </row>
    <row r="3268" spans="3:73" x14ac:dyDescent="0.3">
      <c r="C3268">
        <v>1748790</v>
      </c>
      <c r="D3268" t="s">
        <v>4550</v>
      </c>
      <c r="E3268" t="s">
        <v>2358</v>
      </c>
      <c r="F3268" t="s">
        <v>3614</v>
      </c>
      <c r="G3268" t="s">
        <v>3724</v>
      </c>
      <c r="H3268" t="s">
        <v>3725</v>
      </c>
      <c r="I3268" t="s">
        <v>4830</v>
      </c>
      <c r="J3268">
        <v>2020</v>
      </c>
      <c r="K3268" t="s">
        <v>4062</v>
      </c>
      <c r="L3268">
        <v>38.075147000000001</v>
      </c>
      <c r="M3268">
        <v>16442100000</v>
      </c>
      <c r="N3268">
        <v>4534700000</v>
      </c>
      <c r="O3268">
        <v>742600000</v>
      </c>
      <c r="P3268">
        <v>1615900000</v>
      </c>
      <c r="Q3268">
        <v>1831900000</v>
      </c>
      <c r="R3268">
        <v>3614800000</v>
      </c>
      <c r="S3268">
        <v>3975000000</v>
      </c>
      <c r="T3268">
        <v>1994300000</v>
      </c>
      <c r="U3268">
        <v>5339300000</v>
      </c>
      <c r="V3268">
        <v>11755000000</v>
      </c>
      <c r="W3268">
        <v>3973600000</v>
      </c>
      <c r="X3268">
        <v>2170800000</v>
      </c>
      <c r="AB3268">
        <v>4625900000</v>
      </c>
      <c r="AC3268">
        <v>67000000</v>
      </c>
      <c r="AD3268">
        <v>246500000</v>
      </c>
      <c r="AE3268">
        <v>15700000</v>
      </c>
      <c r="AG3268">
        <v>719500000</v>
      </c>
      <c r="AH3268">
        <v>3142700000</v>
      </c>
      <c r="AJ3268">
        <v>994000000</v>
      </c>
      <c r="AK3268">
        <v>97300000</v>
      </c>
      <c r="AM3268">
        <v>186900000</v>
      </c>
      <c r="AN3268">
        <v>179100000</v>
      </c>
      <c r="AO3268">
        <v>206900000</v>
      </c>
      <c r="AQ3268">
        <v>1384200000</v>
      </c>
      <c r="AS3268">
        <v>651600000</v>
      </c>
      <c r="AT3268">
        <v>399500000</v>
      </c>
      <c r="AU3268">
        <v>37900000</v>
      </c>
      <c r="AV3268">
        <v>-1236400000</v>
      </c>
      <c r="AY3268">
        <v>0.113</v>
      </c>
      <c r="AZ3268">
        <v>1892850000</v>
      </c>
      <c r="BA3268">
        <v>0.31628854169981202</v>
      </c>
      <c r="BB3268">
        <v>572900000</v>
      </c>
      <c r="BC3268">
        <v>572900000</v>
      </c>
      <c r="BD3268">
        <v>0.18229547841028401</v>
      </c>
      <c r="BE3268">
        <v>0.44044929519203202</v>
      </c>
      <c r="BF3268">
        <v>0.31332930282877802</v>
      </c>
      <c r="BG3268">
        <v>0.228943265345085</v>
      </c>
      <c r="BI3268">
        <v>0.19113738512720399</v>
      </c>
      <c r="BJ3268">
        <v>1.2059693893785599E-2</v>
      </c>
      <c r="BK3268">
        <v>0.127119992363255</v>
      </c>
      <c r="BL3268">
        <v>3.4648310387985002</v>
      </c>
      <c r="BM3268">
        <v>3.0960638941038E-2</v>
      </c>
      <c r="BN3268">
        <v>0.71493300734091103</v>
      </c>
      <c r="BO3268">
        <v>2.7689705171580501</v>
      </c>
      <c r="BP3268">
        <v>0.186883430642239</v>
      </c>
      <c r="BQ3268">
        <v>0.68018924904368805</v>
      </c>
      <c r="BR3268">
        <v>336.948203539823</v>
      </c>
      <c r="BS3268">
        <v>3.8716790246222398E-2</v>
      </c>
      <c r="BU3268">
        <v>9.30087466438963E-10</v>
      </c>
    </row>
    <row r="3269" spans="3:73" x14ac:dyDescent="0.3">
      <c r="C3269">
        <v>1748790</v>
      </c>
      <c r="D3269" t="s">
        <v>4550</v>
      </c>
      <c r="E3269" t="s">
        <v>2358</v>
      </c>
      <c r="F3269" t="s">
        <v>3614</v>
      </c>
      <c r="G3269" t="s">
        <v>3724</v>
      </c>
      <c r="H3269" t="s">
        <v>3725</v>
      </c>
      <c r="I3269" t="s">
        <v>4830</v>
      </c>
      <c r="J3269">
        <v>2019</v>
      </c>
      <c r="K3269" t="s">
        <v>4062</v>
      </c>
      <c r="L3269">
        <v>38.434235999999999</v>
      </c>
      <c r="M3269">
        <v>17165000000</v>
      </c>
      <c r="N3269">
        <v>5210100000</v>
      </c>
      <c r="O3269">
        <v>601600000</v>
      </c>
      <c r="P3269">
        <v>1864300000</v>
      </c>
      <c r="Q3269">
        <v>1953800000</v>
      </c>
      <c r="R3269">
        <v>3975000000</v>
      </c>
      <c r="S3269">
        <v>3975000000</v>
      </c>
      <c r="T3269">
        <v>2306800000</v>
      </c>
      <c r="U3269">
        <v>5156000000</v>
      </c>
      <c r="V3269">
        <v>11490300000</v>
      </c>
      <c r="W3269">
        <v>4541800000</v>
      </c>
      <c r="X3269">
        <v>2303400000</v>
      </c>
      <c r="AA3269">
        <v>5314400000</v>
      </c>
      <c r="AB3269">
        <v>5609000000</v>
      </c>
      <c r="AC3269">
        <v>16100000</v>
      </c>
      <c r="AD3269">
        <v>323700000</v>
      </c>
      <c r="AE3269">
        <v>16300000</v>
      </c>
      <c r="AG3269">
        <v>528300000</v>
      </c>
      <c r="AH3269">
        <v>2596300000</v>
      </c>
      <c r="AJ3269">
        <v>791700000</v>
      </c>
      <c r="AK3269">
        <v>64000000</v>
      </c>
      <c r="AM3269">
        <v>171500000</v>
      </c>
      <c r="AN3269">
        <v>80600000</v>
      </c>
      <c r="AO3269">
        <v>207900000</v>
      </c>
      <c r="AQ3269">
        <v>776100000</v>
      </c>
      <c r="AS3269">
        <v>453000000</v>
      </c>
      <c r="AU3269">
        <v>10200000</v>
      </c>
      <c r="AV3269">
        <v>-764900000</v>
      </c>
      <c r="AX3269">
        <v>679700000</v>
      </c>
      <c r="AY3269">
        <v>0.06</v>
      </c>
      <c r="BA3269">
        <v>0.30493394445942301</v>
      </c>
      <c r="BB3269">
        <v>460000000</v>
      </c>
      <c r="BC3269">
        <v>460000000</v>
      </c>
      <c r="BD3269">
        <v>0.17717521087701699</v>
      </c>
      <c r="BE3269">
        <v>0.29892539382968097</v>
      </c>
      <c r="BG3269">
        <v>0.203481878057235</v>
      </c>
      <c r="BI3269">
        <v>0.15125546169531001</v>
      </c>
      <c r="BJ3269">
        <v>3.9286677194469103E-3</v>
      </c>
      <c r="BM3269">
        <v>2.4650464122019801E-2</v>
      </c>
      <c r="BN3269">
        <v>0.66940285464608196</v>
      </c>
      <c r="BO3269">
        <v>2.21260221260221</v>
      </c>
      <c r="BP3269">
        <v>0.132458496631292</v>
      </c>
      <c r="BQ3269">
        <v>0.71696243779999103</v>
      </c>
      <c r="BR3269">
        <v>640.57060000000001</v>
      </c>
      <c r="BS3269">
        <v>1.4369762881084E-2</v>
      </c>
      <c r="BU3269">
        <v>4.11134633624532E-10</v>
      </c>
    </row>
    <row r="3270" spans="3:73" x14ac:dyDescent="0.3">
      <c r="C3270">
        <v>1748790</v>
      </c>
      <c r="D3270" t="s">
        <v>4550</v>
      </c>
      <c r="E3270" t="s">
        <v>2358</v>
      </c>
      <c r="F3270" t="s">
        <v>3614</v>
      </c>
      <c r="G3270" t="s">
        <v>3724</v>
      </c>
      <c r="H3270" t="s">
        <v>3725</v>
      </c>
      <c r="I3270" t="s">
        <v>4830</v>
      </c>
      <c r="J3270">
        <v>2018</v>
      </c>
      <c r="K3270" t="s">
        <v>4062</v>
      </c>
    </row>
    <row r="3271" spans="3:73" x14ac:dyDescent="0.3">
      <c r="C3271">
        <v>1748790</v>
      </c>
      <c r="D3271" t="s">
        <v>4550</v>
      </c>
      <c r="E3271" t="s">
        <v>2358</v>
      </c>
      <c r="F3271" t="s">
        <v>3614</v>
      </c>
      <c r="G3271" t="s">
        <v>3724</v>
      </c>
      <c r="H3271" t="s">
        <v>3725</v>
      </c>
      <c r="I3271" t="s">
        <v>4830</v>
      </c>
      <c r="J3271">
        <v>2017</v>
      </c>
      <c r="K3271" t="s">
        <v>4062</v>
      </c>
    </row>
    <row r="3272" spans="3:73" x14ac:dyDescent="0.3">
      <c r="C3272">
        <v>8818</v>
      </c>
      <c r="D3272" t="s">
        <v>4276</v>
      </c>
      <c r="E3272" t="s">
        <v>201</v>
      </c>
      <c r="F3272" t="s">
        <v>3614</v>
      </c>
      <c r="G3272" t="s">
        <v>4077</v>
      </c>
      <c r="H3272" t="s">
        <v>4759</v>
      </c>
      <c r="I3272" t="s">
        <v>4831</v>
      </c>
      <c r="J3272">
        <v>2026</v>
      </c>
      <c r="K3272" t="s">
        <v>4062</v>
      </c>
      <c r="L3272">
        <v>181.078394</v>
      </c>
    </row>
    <row r="3273" spans="3:73" x14ac:dyDescent="0.3">
      <c r="C3273">
        <v>8818</v>
      </c>
      <c r="D3273" t="s">
        <v>4276</v>
      </c>
      <c r="E3273" t="s">
        <v>201</v>
      </c>
      <c r="F3273" t="s">
        <v>3614</v>
      </c>
      <c r="G3273" t="s">
        <v>4077</v>
      </c>
      <c r="H3273" t="s">
        <v>4759</v>
      </c>
      <c r="I3273" t="s">
        <v>4831</v>
      </c>
      <c r="J3273">
        <v>2025</v>
      </c>
      <c r="K3273" t="s">
        <v>4062</v>
      </c>
      <c r="L3273">
        <v>172.787282</v>
      </c>
      <c r="M3273">
        <v>8801700000</v>
      </c>
      <c r="N3273">
        <v>2990300000</v>
      </c>
      <c r="O3273">
        <v>202800000</v>
      </c>
      <c r="P3273">
        <v>1503900000</v>
      </c>
      <c r="Q3273">
        <v>975800000</v>
      </c>
      <c r="R3273">
        <v>1823500000</v>
      </c>
      <c r="T3273">
        <v>827500000</v>
      </c>
      <c r="U3273">
        <v>2272500000</v>
      </c>
      <c r="W3273">
        <v>2653600000</v>
      </c>
      <c r="X3273">
        <v>1261700000</v>
      </c>
      <c r="Z3273">
        <v>522900000</v>
      </c>
      <c r="AA3273">
        <v>3199000000</v>
      </c>
      <c r="AB3273">
        <v>2242100000</v>
      </c>
      <c r="AD3273">
        <v>5597500000</v>
      </c>
      <c r="AE3273">
        <v>124100000</v>
      </c>
      <c r="AF3273">
        <v>76877487</v>
      </c>
      <c r="AG3273">
        <v>2546300000</v>
      </c>
      <c r="AK3273">
        <v>136600000</v>
      </c>
      <c r="AM3273">
        <v>237100000</v>
      </c>
      <c r="AN3273">
        <v>688000000</v>
      </c>
      <c r="AQ3273">
        <v>881400000</v>
      </c>
      <c r="AS3273">
        <v>328200000</v>
      </c>
      <c r="AU3273">
        <v>-596000000</v>
      </c>
      <c r="AV3273">
        <v>-414900000</v>
      </c>
      <c r="AX3273">
        <v>288400000</v>
      </c>
      <c r="AY3273">
        <v>8.81</v>
      </c>
      <c r="AZ3273">
        <v>976950000</v>
      </c>
      <c r="BP3273">
        <v>7.6424479951763602E-2</v>
      </c>
      <c r="BQ3273">
        <v>0.75915737111848103</v>
      </c>
      <c r="BR3273">
        <v>19.612631328036301</v>
      </c>
      <c r="BS3273">
        <v>0.30685518041122201</v>
      </c>
      <c r="BU3273">
        <v>6.7894204291512403E-7</v>
      </c>
    </row>
    <row r="3274" spans="3:73" x14ac:dyDescent="0.3">
      <c r="C3274">
        <v>8818</v>
      </c>
      <c r="D3274" t="s">
        <v>4276</v>
      </c>
      <c r="E3274" t="s">
        <v>201</v>
      </c>
      <c r="F3274" t="s">
        <v>3614</v>
      </c>
      <c r="G3274" t="s">
        <v>4077</v>
      </c>
      <c r="H3274" t="s">
        <v>4759</v>
      </c>
      <c r="I3274" t="s">
        <v>4831</v>
      </c>
      <c r="J3274">
        <v>2024</v>
      </c>
      <c r="K3274" t="s">
        <v>4062</v>
      </c>
      <c r="L3274">
        <v>204.15547699999999</v>
      </c>
      <c r="M3274">
        <v>8404200000</v>
      </c>
      <c r="N3274">
        <v>3078700000</v>
      </c>
      <c r="O3274">
        <v>329100000</v>
      </c>
      <c r="P3274">
        <v>1466200000</v>
      </c>
      <c r="Q3274">
        <v>978100000</v>
      </c>
      <c r="R3274">
        <v>1814200000</v>
      </c>
      <c r="T3274">
        <v>755300000</v>
      </c>
      <c r="U3274">
        <v>1976200000</v>
      </c>
      <c r="W3274">
        <v>2862600000</v>
      </c>
      <c r="X3274">
        <v>1340700000</v>
      </c>
      <c r="Z3274">
        <v>592300000</v>
      </c>
      <c r="AA3274">
        <v>2550800000</v>
      </c>
      <c r="AB3274">
        <v>2312300000</v>
      </c>
      <c r="AD3274">
        <v>5151200000</v>
      </c>
      <c r="AE3274">
        <v>124100000</v>
      </c>
      <c r="AF3274">
        <v>79800396</v>
      </c>
      <c r="AG3274">
        <v>2530700000</v>
      </c>
      <c r="AK3274">
        <v>137800000</v>
      </c>
      <c r="AM3274">
        <v>248600000</v>
      </c>
      <c r="AN3274">
        <v>704900000</v>
      </c>
      <c r="AQ3274">
        <v>938800000</v>
      </c>
      <c r="AS3274">
        <v>312200000</v>
      </c>
      <c r="AU3274">
        <v>-243100000</v>
      </c>
      <c r="AV3274">
        <v>-576100000</v>
      </c>
      <c r="AX3274">
        <v>277500000</v>
      </c>
      <c r="AY3274">
        <v>8.77</v>
      </c>
      <c r="AZ3274">
        <v>949400000</v>
      </c>
      <c r="BP3274">
        <v>0.114965416055334</v>
      </c>
      <c r="BQ3274">
        <v>0.73380842590651896</v>
      </c>
      <c r="BR3274">
        <v>23.278845724059298</v>
      </c>
      <c r="BS3274">
        <v>0.30484798685291697</v>
      </c>
      <c r="BU3274">
        <v>7.7431281982874197E-7</v>
      </c>
    </row>
    <row r="3275" spans="3:73" x14ac:dyDescent="0.3">
      <c r="C3275">
        <v>8818</v>
      </c>
      <c r="D3275" t="s">
        <v>4276</v>
      </c>
      <c r="E3275" t="s">
        <v>201</v>
      </c>
      <c r="F3275" t="s">
        <v>3614</v>
      </c>
      <c r="G3275" t="s">
        <v>4077</v>
      </c>
      <c r="H3275" t="s">
        <v>4759</v>
      </c>
      <c r="I3275" t="s">
        <v>4831</v>
      </c>
      <c r="J3275">
        <v>2023</v>
      </c>
      <c r="K3275" t="s">
        <v>4062</v>
      </c>
      <c r="L3275">
        <v>169.779065</v>
      </c>
      <c r="M3275">
        <v>8209800000</v>
      </c>
      <c r="N3275">
        <v>2796000000</v>
      </c>
      <c r="O3275">
        <v>215000000</v>
      </c>
      <c r="P3275">
        <v>1414900000</v>
      </c>
      <c r="Q3275">
        <v>920700000</v>
      </c>
      <c r="T3275">
        <v>849100000</v>
      </c>
      <c r="U3275">
        <v>2013600000</v>
      </c>
      <c r="W3275">
        <v>2699500000</v>
      </c>
      <c r="X3275">
        <v>1277100000</v>
      </c>
      <c r="Z3275">
        <v>622200000</v>
      </c>
      <c r="AA3275">
        <v>2615000000</v>
      </c>
      <c r="AB3275">
        <v>2127900000</v>
      </c>
      <c r="AD3275">
        <v>4691800000</v>
      </c>
      <c r="AE3275">
        <v>124100000</v>
      </c>
      <c r="AF3275">
        <v>80495585</v>
      </c>
      <c r="AG3275">
        <v>2277500000</v>
      </c>
      <c r="AK3275">
        <v>135800000</v>
      </c>
      <c r="AM3275">
        <v>191700000</v>
      </c>
      <c r="AN3275">
        <v>503000000</v>
      </c>
      <c r="AO3275">
        <v>119000000</v>
      </c>
      <c r="AQ3275">
        <v>826000000</v>
      </c>
      <c r="AS3275">
        <v>298400000</v>
      </c>
      <c r="AU3275">
        <v>-459000000</v>
      </c>
      <c r="AV3275">
        <v>-317200000</v>
      </c>
      <c r="AX3275">
        <v>256700000</v>
      </c>
      <c r="AY3275">
        <v>6.23</v>
      </c>
      <c r="AZ3275">
        <v>965300000</v>
      </c>
      <c r="BB3275">
        <v>813700000</v>
      </c>
      <c r="BC3275">
        <v>813700000</v>
      </c>
      <c r="BO3275">
        <v>6.8378151260504199</v>
      </c>
      <c r="BP3275">
        <v>7.9644378588627496E-2</v>
      </c>
      <c r="BQ3275">
        <v>0.69468420077792203</v>
      </c>
      <c r="BR3275">
        <v>27.251856340288899</v>
      </c>
      <c r="BS3275">
        <v>0.23638328868837799</v>
      </c>
      <c r="BU3275">
        <v>4.9707391087457103E-7</v>
      </c>
    </row>
    <row r="3276" spans="3:73" x14ac:dyDescent="0.3">
      <c r="C3276">
        <v>8818</v>
      </c>
      <c r="D3276" t="s">
        <v>4276</v>
      </c>
      <c r="E3276" t="s">
        <v>201</v>
      </c>
      <c r="F3276" t="s">
        <v>3614</v>
      </c>
      <c r="G3276" t="s">
        <v>4077</v>
      </c>
      <c r="H3276" t="s">
        <v>4759</v>
      </c>
      <c r="I3276" t="s">
        <v>4831</v>
      </c>
      <c r="J3276">
        <v>2022</v>
      </c>
      <c r="K3276" t="s">
        <v>4062</v>
      </c>
      <c r="L3276">
        <v>165.97348400000001</v>
      </c>
      <c r="M3276">
        <v>7950500000</v>
      </c>
      <c r="N3276">
        <v>2782000000</v>
      </c>
      <c r="O3276">
        <v>167200000</v>
      </c>
      <c r="P3276">
        <v>1374400000</v>
      </c>
      <c r="Q3276">
        <v>1009900000</v>
      </c>
      <c r="S3276">
        <v>1540200000</v>
      </c>
      <c r="T3276">
        <v>840300000</v>
      </c>
      <c r="U3276">
        <v>1862400000</v>
      </c>
      <c r="W3276">
        <v>2799800000</v>
      </c>
      <c r="X3276">
        <v>1339300000</v>
      </c>
      <c r="Z3276">
        <v>598600000</v>
      </c>
      <c r="AA3276">
        <v>2495400000</v>
      </c>
      <c r="AB3276">
        <v>2032200000</v>
      </c>
      <c r="AD3276">
        <v>4414600000</v>
      </c>
      <c r="AE3276">
        <v>124100000</v>
      </c>
      <c r="AF3276">
        <v>80810016</v>
      </c>
      <c r="AG3276">
        <v>2404200000</v>
      </c>
      <c r="AK3276">
        <v>136100000</v>
      </c>
      <c r="AM3276">
        <v>242200000</v>
      </c>
      <c r="AN3276">
        <v>757100000</v>
      </c>
      <c r="AO3276">
        <v>84100000</v>
      </c>
      <c r="AQ3276">
        <v>961000000</v>
      </c>
      <c r="AS3276">
        <v>290700000</v>
      </c>
      <c r="AU3276">
        <v>-332700000</v>
      </c>
      <c r="AV3276">
        <v>-615200000</v>
      </c>
      <c r="AX3276">
        <v>238900000</v>
      </c>
      <c r="AY3276">
        <v>9.2799999999999994</v>
      </c>
      <c r="AZ3276">
        <v>958550000</v>
      </c>
      <c r="BB3276">
        <v>1083400000</v>
      </c>
      <c r="BC3276">
        <v>1083400000</v>
      </c>
      <c r="BO3276">
        <v>12.882282996432799</v>
      </c>
      <c r="BP3276">
        <v>5.9718551325094599E-2</v>
      </c>
      <c r="BQ3276">
        <v>0.63293806700478605</v>
      </c>
      <c r="BR3276">
        <v>17.885073706896598</v>
      </c>
      <c r="BS3276">
        <v>0.37255191418167499</v>
      </c>
      <c r="BU3276">
        <v>7.5791454163960199E-7</v>
      </c>
    </row>
    <row r="3277" spans="3:73" x14ac:dyDescent="0.3">
      <c r="C3277">
        <v>8818</v>
      </c>
      <c r="D3277" t="s">
        <v>4276</v>
      </c>
      <c r="E3277" t="s">
        <v>201</v>
      </c>
      <c r="F3277" t="s">
        <v>3614</v>
      </c>
      <c r="G3277" t="s">
        <v>4077</v>
      </c>
      <c r="H3277" t="s">
        <v>4759</v>
      </c>
      <c r="I3277" t="s">
        <v>4831</v>
      </c>
      <c r="J3277">
        <v>2021</v>
      </c>
      <c r="K3277" t="s">
        <v>4062</v>
      </c>
      <c r="L3277">
        <v>185.55279400000001</v>
      </c>
      <c r="M3277">
        <v>7971600000</v>
      </c>
      <c r="N3277">
        <v>2734600000</v>
      </c>
      <c r="O3277">
        <v>162700000</v>
      </c>
      <c r="P3277">
        <v>1424500000</v>
      </c>
      <c r="Q3277">
        <v>907200000</v>
      </c>
      <c r="S3277">
        <v>1477700000</v>
      </c>
      <c r="T3277">
        <v>911400000</v>
      </c>
      <c r="U3277">
        <v>1881500000</v>
      </c>
      <c r="W3277">
        <v>2547900000</v>
      </c>
      <c r="X3277">
        <v>1298800000</v>
      </c>
      <c r="Z3277">
        <v>318800000</v>
      </c>
      <c r="AA3277">
        <v>2774200000</v>
      </c>
      <c r="AB3277">
        <v>1924400000</v>
      </c>
      <c r="AD3277">
        <v>3880700000</v>
      </c>
      <c r="AE3277">
        <v>124100000</v>
      </c>
      <c r="AF3277">
        <v>82605953</v>
      </c>
      <c r="AG3277">
        <v>2312800000</v>
      </c>
      <c r="AK3277">
        <v>136600000</v>
      </c>
      <c r="AM3277">
        <v>248600000</v>
      </c>
      <c r="AN3277">
        <v>740100000</v>
      </c>
      <c r="AO3277">
        <v>70200000</v>
      </c>
      <c r="AQ3277">
        <v>1046800000</v>
      </c>
      <c r="AS3277">
        <v>244100000</v>
      </c>
      <c r="AU3277">
        <v>-1737900000</v>
      </c>
      <c r="AV3277">
        <v>604300000</v>
      </c>
      <c r="AX3277">
        <v>220600000</v>
      </c>
      <c r="AY3277">
        <v>8.93</v>
      </c>
      <c r="AZ3277">
        <v>812200000</v>
      </c>
      <c r="BB3277">
        <v>1058900000</v>
      </c>
      <c r="BC3277">
        <v>1058900000</v>
      </c>
      <c r="BO3277">
        <v>15.084045584045599</v>
      </c>
      <c r="BP3277">
        <v>6.3856509282153903E-2</v>
      </c>
      <c r="BQ3277">
        <v>0.71721810118136498</v>
      </c>
      <c r="BR3277">
        <v>20.778588353863402</v>
      </c>
      <c r="BS3277">
        <v>0.38458740386613999</v>
      </c>
      <c r="BU3277">
        <v>8.6104055831427998E-7</v>
      </c>
    </row>
    <row r="3278" spans="3:73" x14ac:dyDescent="0.3">
      <c r="C3278">
        <v>8818</v>
      </c>
      <c r="D3278" t="s">
        <v>4276</v>
      </c>
      <c r="E3278" t="s">
        <v>201</v>
      </c>
      <c r="F3278" t="s">
        <v>3614</v>
      </c>
      <c r="G3278" t="s">
        <v>4077</v>
      </c>
      <c r="H3278" t="s">
        <v>4759</v>
      </c>
      <c r="I3278" t="s">
        <v>4831</v>
      </c>
      <c r="J3278">
        <v>2020</v>
      </c>
      <c r="K3278" t="s">
        <v>4062</v>
      </c>
      <c r="L3278">
        <v>110.65313500000001</v>
      </c>
      <c r="M3278">
        <v>6083900000</v>
      </c>
      <c r="N3278">
        <v>2416200000</v>
      </c>
      <c r="O3278">
        <v>252300000</v>
      </c>
      <c r="P3278">
        <v>1235200000</v>
      </c>
      <c r="Q3278">
        <v>717200000</v>
      </c>
      <c r="S3278">
        <v>1343700000</v>
      </c>
      <c r="T3278">
        <v>224900000</v>
      </c>
      <c r="U3278">
        <v>1136400000</v>
      </c>
      <c r="W3278">
        <v>1926000000</v>
      </c>
      <c r="X3278">
        <v>1050900000</v>
      </c>
      <c r="Z3278">
        <v>64700000</v>
      </c>
      <c r="AA3278">
        <v>2029200000</v>
      </c>
      <c r="AB3278">
        <v>1484900000</v>
      </c>
      <c r="AD3278">
        <v>3349300000</v>
      </c>
      <c r="AE3278">
        <v>124100000</v>
      </c>
      <c r="AF3278">
        <v>83151174</v>
      </c>
      <c r="AG3278">
        <v>571100000</v>
      </c>
      <c r="AK3278">
        <v>112800000</v>
      </c>
      <c r="AM3278">
        <v>177700000</v>
      </c>
      <c r="AN3278">
        <v>555900000</v>
      </c>
      <c r="AO3278">
        <v>70000000</v>
      </c>
      <c r="AQ3278">
        <v>751300000</v>
      </c>
      <c r="AS3278">
        <v>205300000</v>
      </c>
      <c r="AU3278">
        <v>-554200000</v>
      </c>
      <c r="AV3278">
        <v>-207700000</v>
      </c>
      <c r="AX3278">
        <v>196800000</v>
      </c>
      <c r="AY3278">
        <v>2.2999999999999998</v>
      </c>
      <c r="AZ3278">
        <v>690100000</v>
      </c>
      <c r="BB3278">
        <v>803600000</v>
      </c>
      <c r="BC3278">
        <v>803600000</v>
      </c>
      <c r="BO3278">
        <v>11.48</v>
      </c>
      <c r="BP3278">
        <v>0.13099688473520199</v>
      </c>
      <c r="BQ3278">
        <v>0.88213914849428898</v>
      </c>
      <c r="BR3278">
        <v>48.110058695652199</v>
      </c>
      <c r="BS3278">
        <v>0.37436864435315498</v>
      </c>
      <c r="BU3278">
        <v>1.7139350158259799E-7</v>
      </c>
    </row>
    <row r="3279" spans="3:73" x14ac:dyDescent="0.3">
      <c r="C3279">
        <v>8818</v>
      </c>
      <c r="D3279" t="s">
        <v>4276</v>
      </c>
      <c r="E3279" t="s">
        <v>201</v>
      </c>
      <c r="F3279" t="s">
        <v>3614</v>
      </c>
      <c r="G3279" t="s">
        <v>4077</v>
      </c>
      <c r="H3279" t="s">
        <v>4759</v>
      </c>
      <c r="I3279" t="s">
        <v>4831</v>
      </c>
      <c r="J3279">
        <v>2019</v>
      </c>
      <c r="K3279" t="s">
        <v>4062</v>
      </c>
      <c r="L3279">
        <v>100.061408</v>
      </c>
      <c r="M3279">
        <v>5488800000</v>
      </c>
      <c r="N3279">
        <v>2340600000</v>
      </c>
      <c r="O3279">
        <v>253700000</v>
      </c>
      <c r="P3279">
        <v>1212200000</v>
      </c>
      <c r="Q3279">
        <v>663000000</v>
      </c>
      <c r="S3279">
        <v>1210700000</v>
      </c>
      <c r="T3279">
        <v>126500000</v>
      </c>
      <c r="U3279">
        <v>930800000</v>
      </c>
      <c r="W3279">
        <v>2253800000</v>
      </c>
      <c r="X3279">
        <v>1066100000</v>
      </c>
      <c r="Z3279">
        <v>440200000</v>
      </c>
      <c r="AA3279">
        <v>1475300000</v>
      </c>
      <c r="AB3279">
        <v>1204000000</v>
      </c>
      <c r="AD3279">
        <v>2979100000</v>
      </c>
      <c r="AE3279">
        <v>124100000</v>
      </c>
      <c r="AF3279">
        <v>83366840</v>
      </c>
      <c r="AG3279">
        <v>484700000</v>
      </c>
      <c r="AK3279">
        <v>92600000</v>
      </c>
      <c r="AM3279">
        <v>-56700000</v>
      </c>
      <c r="AN3279">
        <v>303600000</v>
      </c>
      <c r="AO3279">
        <v>75800000</v>
      </c>
      <c r="AQ3279">
        <v>746500000</v>
      </c>
      <c r="AS3279">
        <v>179000000</v>
      </c>
      <c r="AU3279">
        <v>-251000000</v>
      </c>
      <c r="AV3279">
        <v>-470300000</v>
      </c>
      <c r="AX3279">
        <v>189700000</v>
      </c>
      <c r="AY3279">
        <v>1.95</v>
      </c>
      <c r="AZ3279">
        <v>657200000</v>
      </c>
      <c r="BB3279">
        <v>322700000</v>
      </c>
      <c r="BC3279">
        <v>322700000</v>
      </c>
      <c r="BO3279">
        <v>4.2572559366754597</v>
      </c>
      <c r="BP3279">
        <v>0.112565445026178</v>
      </c>
      <c r="BQ3279">
        <v>0.74434288756766398</v>
      </c>
      <c r="BR3279">
        <v>51.313542564102598</v>
      </c>
      <c r="BS3279">
        <v>0.25215946843853798</v>
      </c>
      <c r="BU3279">
        <v>1.6205958936877099E-7</v>
      </c>
    </row>
    <row r="3280" spans="3:73" x14ac:dyDescent="0.3">
      <c r="C3280">
        <v>8818</v>
      </c>
      <c r="D3280" t="s">
        <v>4276</v>
      </c>
      <c r="E3280" t="s">
        <v>201</v>
      </c>
      <c r="F3280" t="s">
        <v>3614</v>
      </c>
      <c r="G3280" t="s">
        <v>4077</v>
      </c>
      <c r="H3280" t="s">
        <v>4759</v>
      </c>
      <c r="I3280" t="s">
        <v>4831</v>
      </c>
      <c r="J3280">
        <v>2018</v>
      </c>
      <c r="K3280" t="s">
        <v>4062</v>
      </c>
      <c r="L3280">
        <v>91.21096</v>
      </c>
      <c r="M3280">
        <v>5177500000</v>
      </c>
      <c r="N3280">
        <v>2298000000</v>
      </c>
      <c r="O3280">
        <v>232000000</v>
      </c>
      <c r="P3280">
        <v>1189700000</v>
      </c>
      <c r="Q3280">
        <v>651400000</v>
      </c>
      <c r="S3280">
        <v>1137400000</v>
      </c>
      <c r="T3280">
        <v>144000000</v>
      </c>
      <c r="U3280">
        <v>941800000</v>
      </c>
      <c r="W3280">
        <v>1994000000</v>
      </c>
      <c r="X3280">
        <v>1030500000</v>
      </c>
      <c r="Z3280">
        <v>194600000</v>
      </c>
      <c r="AB3280">
        <v>955100000</v>
      </c>
      <c r="AD3280">
        <v>2864900000</v>
      </c>
      <c r="AE3280">
        <v>124100000</v>
      </c>
      <c r="AF3280">
        <v>84723655</v>
      </c>
      <c r="AG3280">
        <v>471500000</v>
      </c>
      <c r="AK3280">
        <v>98200000</v>
      </c>
      <c r="AM3280">
        <v>85400000</v>
      </c>
      <c r="AN3280">
        <v>467400000</v>
      </c>
      <c r="AO3280">
        <v>58500000</v>
      </c>
      <c r="AQ3280">
        <v>457900000</v>
      </c>
      <c r="AS3280">
        <v>181000000</v>
      </c>
      <c r="AU3280">
        <v>-232500000</v>
      </c>
      <c r="AV3280">
        <v>-208100000</v>
      </c>
      <c r="AX3280">
        <v>175000000</v>
      </c>
      <c r="AY3280">
        <v>1.1299999999999999</v>
      </c>
      <c r="AZ3280">
        <v>630500000</v>
      </c>
      <c r="BB3280">
        <v>611300000</v>
      </c>
      <c r="BC3280">
        <v>611300000</v>
      </c>
      <c r="BO3280">
        <v>10.4495726495726</v>
      </c>
      <c r="BP3280">
        <v>0.11634904714142399</v>
      </c>
      <c r="BQ3280">
        <v>0.82577733199598802</v>
      </c>
      <c r="BR3280">
        <v>80.717663716814201</v>
      </c>
      <c r="BS3280">
        <v>0.48937284054025798</v>
      </c>
      <c r="BU3280">
        <v>1.0791371039681701E-7</v>
      </c>
    </row>
    <row r="3281" spans="3:73" x14ac:dyDescent="0.3">
      <c r="C3281">
        <v>8818</v>
      </c>
      <c r="D3281" t="s">
        <v>4276</v>
      </c>
      <c r="E3281" t="s">
        <v>201</v>
      </c>
      <c r="F3281" t="s">
        <v>3614</v>
      </c>
      <c r="G3281" t="s">
        <v>4077</v>
      </c>
      <c r="H3281" t="s">
        <v>4759</v>
      </c>
      <c r="I3281" t="s">
        <v>4831</v>
      </c>
      <c r="J3281">
        <v>2017</v>
      </c>
      <c r="K3281" t="s">
        <v>4062</v>
      </c>
      <c r="L3281">
        <v>77.385876999999994</v>
      </c>
      <c r="M3281">
        <v>5136900000</v>
      </c>
      <c r="N3281">
        <v>2237900000</v>
      </c>
      <c r="O3281">
        <v>224400000</v>
      </c>
      <c r="P3281">
        <v>1180300000</v>
      </c>
      <c r="Q3281">
        <v>609600000</v>
      </c>
      <c r="S3281">
        <v>1097900000</v>
      </c>
      <c r="T3281">
        <v>166300000</v>
      </c>
      <c r="U3281">
        <v>985100000</v>
      </c>
      <c r="W3281">
        <v>1971800000</v>
      </c>
      <c r="X3281">
        <v>1007200000</v>
      </c>
      <c r="Z3281">
        <v>265400000</v>
      </c>
      <c r="AB3281">
        <v>1046200000</v>
      </c>
      <c r="AD3281">
        <v>2596700000</v>
      </c>
      <c r="AE3281">
        <v>124100000</v>
      </c>
      <c r="AF3281">
        <v>88011541</v>
      </c>
      <c r="AG3281">
        <v>465600000</v>
      </c>
      <c r="AK3281">
        <v>93400000</v>
      </c>
      <c r="AM3281">
        <v>307700000</v>
      </c>
      <c r="AO3281">
        <v>63000000</v>
      </c>
      <c r="AQ3281">
        <v>650100000</v>
      </c>
      <c r="AS3281">
        <v>178700000</v>
      </c>
      <c r="AU3281">
        <v>-547700000</v>
      </c>
      <c r="AV3281">
        <v>-83900000</v>
      </c>
      <c r="AX3281">
        <v>155500000</v>
      </c>
      <c r="AY3281">
        <v>-0.68</v>
      </c>
      <c r="BP3281">
        <v>0.113804645501572</v>
      </c>
      <c r="BQ3281">
        <v>0.82579369104371603</v>
      </c>
      <c r="BR3281">
        <v>-113.802760294118</v>
      </c>
      <c r="BU3281">
        <v>-5.0298600994073801E-8</v>
      </c>
    </row>
    <row r="3282" spans="3:73" x14ac:dyDescent="0.3">
      <c r="C3282">
        <v>1408075</v>
      </c>
      <c r="D3282" t="s">
        <v>4494</v>
      </c>
      <c r="E3282" t="s">
        <v>1560</v>
      </c>
      <c r="F3282" t="s">
        <v>3614</v>
      </c>
      <c r="G3282" t="s">
        <v>4147</v>
      </c>
      <c r="H3282" t="s">
        <v>4832</v>
      </c>
      <c r="I3282" t="s">
        <v>4833</v>
      </c>
      <c r="J3282">
        <v>2026</v>
      </c>
      <c r="K3282" t="s">
        <v>4062</v>
      </c>
      <c r="L3282">
        <v>11.648313999999999</v>
      </c>
    </row>
    <row r="3283" spans="3:73" x14ac:dyDescent="0.3">
      <c r="C3283">
        <v>1408075</v>
      </c>
      <c r="D3283" t="s">
        <v>4494</v>
      </c>
      <c r="E3283" t="s">
        <v>1560</v>
      </c>
      <c r="F3283" t="s">
        <v>3614</v>
      </c>
      <c r="G3283" t="s">
        <v>4147</v>
      </c>
      <c r="H3283" t="s">
        <v>4832</v>
      </c>
      <c r="I3283" t="s">
        <v>4833</v>
      </c>
      <c r="J3283">
        <v>2025</v>
      </c>
      <c r="K3283" t="s">
        <v>4062</v>
      </c>
      <c r="L3283">
        <v>20.322631999999999</v>
      </c>
      <c r="M3283">
        <v>11775000000</v>
      </c>
      <c r="N3283">
        <v>2923000000</v>
      </c>
      <c r="O3283">
        <v>261000000</v>
      </c>
      <c r="P3283">
        <v>590000000</v>
      </c>
      <c r="Q3283">
        <v>1766000000</v>
      </c>
      <c r="R3283">
        <v>5669000000</v>
      </c>
      <c r="S3283">
        <v>5669000000</v>
      </c>
      <c r="T3283">
        <v>670000000</v>
      </c>
      <c r="U3283">
        <v>2065000000</v>
      </c>
      <c r="W3283">
        <v>2244000000</v>
      </c>
      <c r="X3283">
        <v>1027000000</v>
      </c>
      <c r="Z3283">
        <v>549000000</v>
      </c>
      <c r="AA3283">
        <v>5434000000</v>
      </c>
      <c r="AB3283">
        <v>3336000000</v>
      </c>
      <c r="AD3283">
        <v>1614000000</v>
      </c>
      <c r="AF3283">
        <v>295128049</v>
      </c>
      <c r="AH3283">
        <v>8617000000</v>
      </c>
      <c r="AJ3283">
        <v>804000000</v>
      </c>
      <c r="AK3283">
        <v>19000000</v>
      </c>
      <c r="AM3283">
        <v>139000000</v>
      </c>
      <c r="AN3283">
        <v>444000000</v>
      </c>
      <c r="AQ3283">
        <v>841000000</v>
      </c>
      <c r="AS3283">
        <v>536000000</v>
      </c>
      <c r="AU3283">
        <v>-732000000</v>
      </c>
      <c r="AV3283">
        <v>-18000000</v>
      </c>
      <c r="AW3283">
        <v>128000000</v>
      </c>
      <c r="AX3283">
        <v>131000000</v>
      </c>
      <c r="AY3283">
        <v>1.48</v>
      </c>
      <c r="AZ3283">
        <v>1760000000</v>
      </c>
      <c r="BA3283">
        <v>9.3303934083787898E-2</v>
      </c>
      <c r="BE3283">
        <v>9.7597771846350198E-2</v>
      </c>
      <c r="BI3283">
        <v>0.73180467091295098</v>
      </c>
      <c r="BJ3283">
        <v>-8.4948357897179999E-2</v>
      </c>
      <c r="BM3283">
        <v>2.20494371591041E-3</v>
      </c>
      <c r="BP3283">
        <v>0.11631016042780699</v>
      </c>
      <c r="BQ3283">
        <v>0.51559714795008904</v>
      </c>
      <c r="BR3283">
        <v>13.7315081081081</v>
      </c>
      <c r="BS3283">
        <v>0.13309352517985601</v>
      </c>
      <c r="BT3283">
        <v>6298396.7824640004</v>
      </c>
      <c r="BU3283">
        <v>9.0160357793765007E-9</v>
      </c>
    </row>
    <row r="3284" spans="3:73" x14ac:dyDescent="0.3">
      <c r="C3284">
        <v>1408075</v>
      </c>
      <c r="D3284" t="s">
        <v>4494</v>
      </c>
      <c r="E3284" t="s">
        <v>1560</v>
      </c>
      <c r="F3284" t="s">
        <v>3614</v>
      </c>
      <c r="G3284" t="s">
        <v>4147</v>
      </c>
      <c r="H3284" t="s">
        <v>4832</v>
      </c>
      <c r="I3284" t="s">
        <v>4833</v>
      </c>
      <c r="J3284">
        <v>2024</v>
      </c>
      <c r="K3284" t="s">
        <v>4062</v>
      </c>
      <c r="L3284">
        <v>26.514935999999999</v>
      </c>
      <c r="M3284">
        <v>11144000000</v>
      </c>
      <c r="N3284">
        <v>2784000000</v>
      </c>
      <c r="O3284">
        <v>157000000</v>
      </c>
      <c r="P3284">
        <v>621000000</v>
      </c>
      <c r="Q3284">
        <v>1754000000</v>
      </c>
      <c r="R3284">
        <v>5258000000</v>
      </c>
      <c r="S3284">
        <v>5258000000</v>
      </c>
      <c r="T3284">
        <v>667000000</v>
      </c>
      <c r="U3284">
        <v>1993000000</v>
      </c>
      <c r="W3284">
        <v>1903000000</v>
      </c>
      <c r="X3284">
        <v>1116000000</v>
      </c>
      <c r="Z3284">
        <v>39000000</v>
      </c>
      <c r="AA3284">
        <v>5046000000</v>
      </c>
      <c r="AB3284">
        <v>3012000000</v>
      </c>
      <c r="AD3284">
        <v>1410000000</v>
      </c>
      <c r="AF3284">
        <v>300163372</v>
      </c>
      <c r="AH3284">
        <v>8807000000</v>
      </c>
      <c r="AJ3284">
        <v>1119000000</v>
      </c>
      <c r="AK3284">
        <v>17000000</v>
      </c>
      <c r="AM3284">
        <v>229000000</v>
      </c>
      <c r="AN3284">
        <v>658000000</v>
      </c>
      <c r="AQ3284">
        <v>840000000</v>
      </c>
      <c r="AS3284">
        <v>557000000</v>
      </c>
      <c r="AU3284">
        <v>-342000000</v>
      </c>
      <c r="AV3284">
        <v>-489000000</v>
      </c>
      <c r="AW3284">
        <v>122000000</v>
      </c>
      <c r="AY3284">
        <v>2.16</v>
      </c>
      <c r="AZ3284">
        <v>1754000000</v>
      </c>
      <c r="BA3284">
        <v>0.12705802202793201</v>
      </c>
      <c r="BE3284">
        <v>9.5378676053139502E-2</v>
      </c>
      <c r="BI3284">
        <v>0.79029073941134198</v>
      </c>
      <c r="BJ3284">
        <v>-3.8832746678778202E-2</v>
      </c>
      <c r="BM3284">
        <v>1.93028272964687E-3</v>
      </c>
      <c r="BP3284">
        <v>8.25013137151865E-2</v>
      </c>
      <c r="BQ3284">
        <v>0.54125065685759299</v>
      </c>
      <c r="BR3284">
        <v>12.2754333333333</v>
      </c>
      <c r="BS3284">
        <v>0.21845949535192599</v>
      </c>
      <c r="BT3284">
        <v>4601180.2555359704</v>
      </c>
      <c r="BU3284">
        <v>1.9014695139442201E-8</v>
      </c>
    </row>
    <row r="3285" spans="3:73" x14ac:dyDescent="0.3">
      <c r="C3285">
        <v>1408075</v>
      </c>
      <c r="D3285" t="s">
        <v>4494</v>
      </c>
      <c r="E3285" t="s">
        <v>1560</v>
      </c>
      <c r="F3285" t="s">
        <v>3614</v>
      </c>
      <c r="G3285" t="s">
        <v>4147</v>
      </c>
      <c r="H3285" t="s">
        <v>4832</v>
      </c>
      <c r="I3285" t="s">
        <v>4833</v>
      </c>
      <c r="J3285">
        <v>2023</v>
      </c>
      <c r="K3285" t="s">
        <v>4062</v>
      </c>
      <c r="L3285">
        <v>22.293151999999999</v>
      </c>
      <c r="M3285">
        <v>11175000000</v>
      </c>
      <c r="N3285">
        <v>2845000000</v>
      </c>
      <c r="O3285">
        <v>162000000</v>
      </c>
      <c r="P3285">
        <v>716000000</v>
      </c>
      <c r="Q3285">
        <v>1754000000</v>
      </c>
      <c r="R3285">
        <v>4992000000</v>
      </c>
      <c r="S3285">
        <v>4992000000</v>
      </c>
      <c r="T3285">
        <v>820000000</v>
      </c>
      <c r="U3285">
        <v>2103000000</v>
      </c>
      <c r="W3285">
        <v>2589000000</v>
      </c>
      <c r="X3285">
        <v>1094000000</v>
      </c>
      <c r="Z3285">
        <v>764000000</v>
      </c>
      <c r="AA3285">
        <v>5217000000</v>
      </c>
      <c r="AB3285">
        <v>2781000000</v>
      </c>
      <c r="AD3285">
        <v>1029000000</v>
      </c>
      <c r="AF3285">
        <v>306058815</v>
      </c>
      <c r="AH3285">
        <v>9428000000</v>
      </c>
      <c r="AJ3285">
        <v>1174000000</v>
      </c>
      <c r="AK3285">
        <v>16000000</v>
      </c>
      <c r="AM3285">
        <v>210000000</v>
      </c>
      <c r="AN3285">
        <v>723000000</v>
      </c>
      <c r="AO3285">
        <v>239000000</v>
      </c>
      <c r="AQ3285">
        <v>1144000000</v>
      </c>
      <c r="AS3285">
        <v>619000000</v>
      </c>
      <c r="AU3285">
        <v>-1025000000</v>
      </c>
      <c r="AV3285">
        <v>-106000000</v>
      </c>
      <c r="AW3285">
        <v>123000000</v>
      </c>
      <c r="AY3285">
        <v>2.35</v>
      </c>
      <c r="AZ3285">
        <v>1680000000</v>
      </c>
      <c r="BA3285">
        <v>0.124522698345354</v>
      </c>
      <c r="BB3285">
        <v>1172000000</v>
      </c>
      <c r="BC3285">
        <v>1172000000</v>
      </c>
      <c r="BD3285">
        <v>0.124310564276623</v>
      </c>
      <c r="BE3285">
        <v>0.12134068731438299</v>
      </c>
      <c r="BI3285">
        <v>0.84366890380313198</v>
      </c>
      <c r="BJ3285">
        <v>-0.108718710224862</v>
      </c>
      <c r="BM3285">
        <v>1.69707254985151E-3</v>
      </c>
      <c r="BO3285">
        <v>4.9037656903765701</v>
      </c>
      <c r="BP3285">
        <v>6.2572421784472795E-2</v>
      </c>
      <c r="BQ3285">
        <v>0.42139822325222098</v>
      </c>
      <c r="BR3285">
        <v>9.4864476595744698</v>
      </c>
      <c r="BS3285">
        <v>0.259978425026969</v>
      </c>
      <c r="BT3285">
        <v>5517389.3758944403</v>
      </c>
      <c r="BU3285">
        <v>1.8838154332973799E-8</v>
      </c>
    </row>
    <row r="3286" spans="3:73" x14ac:dyDescent="0.3">
      <c r="C3286">
        <v>1408075</v>
      </c>
      <c r="D3286" t="s">
        <v>4494</v>
      </c>
      <c r="E3286" t="s">
        <v>1560</v>
      </c>
      <c r="F3286" t="s">
        <v>3614</v>
      </c>
      <c r="G3286" t="s">
        <v>4147</v>
      </c>
      <c r="H3286" t="s">
        <v>4832</v>
      </c>
      <c r="I3286" t="s">
        <v>4833</v>
      </c>
      <c r="J3286">
        <v>2022</v>
      </c>
      <c r="K3286" t="s">
        <v>4062</v>
      </c>
      <c r="L3286">
        <v>19.671852000000001</v>
      </c>
      <c r="M3286">
        <v>10328000000</v>
      </c>
      <c r="N3286">
        <v>2706000000</v>
      </c>
      <c r="O3286">
        <v>150000000</v>
      </c>
      <c r="P3286">
        <v>804000000</v>
      </c>
      <c r="Q3286">
        <v>1606000000</v>
      </c>
      <c r="R3286">
        <v>4579000000</v>
      </c>
      <c r="T3286">
        <v>717000000</v>
      </c>
      <c r="U3286">
        <v>1979000000</v>
      </c>
      <c r="W3286">
        <v>1933000000</v>
      </c>
      <c r="X3286">
        <v>1123000000</v>
      </c>
      <c r="Z3286">
        <v>53000000</v>
      </c>
      <c r="AA3286">
        <v>5097000000</v>
      </c>
      <c r="AB3286">
        <v>2149000000</v>
      </c>
      <c r="AD3286">
        <v>469000000</v>
      </c>
      <c r="AF3286">
        <v>307116089</v>
      </c>
      <c r="AH3286">
        <v>9440000000</v>
      </c>
      <c r="AJ3286">
        <v>906000000</v>
      </c>
      <c r="AK3286">
        <v>14000000</v>
      </c>
      <c r="AM3286">
        <v>194000000</v>
      </c>
      <c r="AN3286">
        <v>522000000</v>
      </c>
      <c r="AO3286">
        <v>197000000</v>
      </c>
      <c r="AQ3286">
        <v>1090000000</v>
      </c>
      <c r="AS3286">
        <v>553000000</v>
      </c>
      <c r="AU3286">
        <v>-435000000</v>
      </c>
      <c r="AV3286">
        <v>-666000000</v>
      </c>
      <c r="AW3286">
        <v>92000000</v>
      </c>
      <c r="AY3286">
        <v>1.69</v>
      </c>
      <c r="AZ3286">
        <v>1496500000</v>
      </c>
      <c r="BA3286">
        <v>9.5974576271186399E-2</v>
      </c>
      <c r="BB3286">
        <v>913000000</v>
      </c>
      <c r="BC3286">
        <v>913000000</v>
      </c>
      <c r="BD3286">
        <v>9.6716101694915194E-2</v>
      </c>
      <c r="BE3286">
        <v>0.115466101694915</v>
      </c>
      <c r="BI3286">
        <v>0.91402013942680105</v>
      </c>
      <c r="BJ3286">
        <v>-4.6080508474576301E-2</v>
      </c>
      <c r="BM3286">
        <v>1.48305084745763E-3</v>
      </c>
      <c r="BO3286">
        <v>4.6345177664974599</v>
      </c>
      <c r="BP3286">
        <v>7.7599586135540605E-2</v>
      </c>
      <c r="BQ3286">
        <v>0.56906363166063101</v>
      </c>
      <c r="BR3286">
        <v>11.640149112426</v>
      </c>
      <c r="BS3286">
        <v>0.242903676128432</v>
      </c>
      <c r="BT3286">
        <v>4676733.0295083597</v>
      </c>
      <c r="BU3286">
        <v>1.5470186077245201E-8</v>
      </c>
    </row>
    <row r="3287" spans="3:73" x14ac:dyDescent="0.3">
      <c r="C3287">
        <v>1408075</v>
      </c>
      <c r="D3287" t="s">
        <v>4494</v>
      </c>
      <c r="E3287" t="s">
        <v>1560</v>
      </c>
      <c r="F3287" t="s">
        <v>3614</v>
      </c>
      <c r="G3287" t="s">
        <v>4147</v>
      </c>
      <c r="H3287" t="s">
        <v>4832</v>
      </c>
      <c r="I3287" t="s">
        <v>4833</v>
      </c>
      <c r="J3287">
        <v>2021</v>
      </c>
      <c r="K3287" t="s">
        <v>4062</v>
      </c>
      <c r="L3287">
        <v>16.781625999999999</v>
      </c>
      <c r="M3287">
        <v>10457000000</v>
      </c>
      <c r="N3287">
        <v>2502000000</v>
      </c>
      <c r="O3287">
        <v>172000000</v>
      </c>
      <c r="P3287">
        <v>785000000</v>
      </c>
      <c r="Q3287">
        <v>1387000000</v>
      </c>
      <c r="R3287">
        <v>4677000000</v>
      </c>
      <c r="T3287">
        <v>868000000</v>
      </c>
      <c r="U3287">
        <v>2015000000</v>
      </c>
      <c r="W3287">
        <v>2049000000</v>
      </c>
      <c r="X3287">
        <v>1125000000</v>
      </c>
      <c r="Z3287">
        <v>279000000</v>
      </c>
      <c r="AA3287">
        <v>5676000000</v>
      </c>
      <c r="AB3287">
        <v>1891000000</v>
      </c>
      <c r="AD3287">
        <v>66000000</v>
      </c>
      <c r="AF3287">
        <v>307103551</v>
      </c>
      <c r="AH3287">
        <v>7156000000</v>
      </c>
      <c r="AJ3287">
        <v>407000000</v>
      </c>
      <c r="AK3287">
        <v>10000000</v>
      </c>
      <c r="AM3287">
        <v>74000000</v>
      </c>
      <c r="AN3287">
        <v>204000000</v>
      </c>
      <c r="AO3287">
        <v>123000000</v>
      </c>
      <c r="AQ3287">
        <v>609000000</v>
      </c>
      <c r="AS3287">
        <v>489000000</v>
      </c>
      <c r="AU3287">
        <v>-2392000000</v>
      </c>
      <c r="AV3287">
        <v>1778000000</v>
      </c>
      <c r="AW3287">
        <v>92000000</v>
      </c>
      <c r="AY3287">
        <v>0.69</v>
      </c>
      <c r="AZ3287">
        <v>1257300000</v>
      </c>
      <c r="BA3287">
        <v>5.6875349357182803E-2</v>
      </c>
      <c r="BB3287">
        <v>401000000</v>
      </c>
      <c r="BC3287">
        <v>401000000</v>
      </c>
      <c r="BD3287">
        <v>5.6036892118501998E-2</v>
      </c>
      <c r="BE3287">
        <v>8.5103409726104001E-2</v>
      </c>
      <c r="BI3287">
        <v>0.68432628861050004</v>
      </c>
      <c r="BJ3287">
        <v>-0.33426495248742299</v>
      </c>
      <c r="BM3287">
        <v>1.3974287311347101E-3</v>
      </c>
      <c r="BO3287">
        <v>3.2601626016260199</v>
      </c>
      <c r="BP3287">
        <v>8.3943387018057605E-2</v>
      </c>
      <c r="BQ3287">
        <v>0.54416788677403605</v>
      </c>
      <c r="BR3287">
        <v>24.3211971014493</v>
      </c>
      <c r="BS3287">
        <v>0.107879428873612</v>
      </c>
      <c r="BT3287">
        <v>5482186.29112578</v>
      </c>
      <c r="BU3287">
        <v>6.1233854785827596E-9</v>
      </c>
    </row>
    <row r="3288" spans="3:73" x14ac:dyDescent="0.3">
      <c r="C3288">
        <v>1408075</v>
      </c>
      <c r="D3288" t="s">
        <v>4494</v>
      </c>
      <c r="E3288" t="s">
        <v>1560</v>
      </c>
      <c r="F3288" t="s">
        <v>3614</v>
      </c>
      <c r="G3288" t="s">
        <v>4147</v>
      </c>
      <c r="H3288" t="s">
        <v>4832</v>
      </c>
      <c r="I3288" t="s">
        <v>4833</v>
      </c>
      <c r="J3288">
        <v>2020</v>
      </c>
      <c r="K3288" t="s">
        <v>4062</v>
      </c>
      <c r="L3288">
        <v>12.721678000000001</v>
      </c>
      <c r="M3288">
        <v>7804600000</v>
      </c>
      <c r="N3288">
        <v>2020200000</v>
      </c>
      <c r="O3288">
        <v>179000000</v>
      </c>
      <c r="P3288">
        <v>596600000</v>
      </c>
      <c r="Q3288">
        <v>1127600000</v>
      </c>
      <c r="R3288">
        <v>3560000000</v>
      </c>
      <c r="T3288">
        <v>436900000</v>
      </c>
      <c r="U3288">
        <v>1477600000</v>
      </c>
      <c r="W3288">
        <v>1856600000</v>
      </c>
      <c r="X3288">
        <v>825000000</v>
      </c>
      <c r="Z3288">
        <v>497200000</v>
      </c>
      <c r="AA3288">
        <v>3523900000</v>
      </c>
      <c r="AB3288">
        <v>1424300000</v>
      </c>
      <c r="AD3288">
        <v>-47100000</v>
      </c>
      <c r="AF3288">
        <v>267726373</v>
      </c>
      <c r="AG3288">
        <v>261800000</v>
      </c>
      <c r="AH3288">
        <v>1652100000</v>
      </c>
      <c r="AJ3288">
        <v>130400000</v>
      </c>
      <c r="AK3288">
        <v>10200000</v>
      </c>
      <c r="AM3288">
        <v>41600000</v>
      </c>
      <c r="AN3288">
        <v>64200000</v>
      </c>
      <c r="AO3288">
        <v>128800000</v>
      </c>
      <c r="AQ3288">
        <v>824700000</v>
      </c>
      <c r="AS3288">
        <v>475800000</v>
      </c>
      <c r="AU3288">
        <v>-647800000</v>
      </c>
      <c r="AV3288">
        <v>-152000000</v>
      </c>
      <c r="AW3288">
        <v>102800000</v>
      </c>
      <c r="AY3288">
        <v>0.24</v>
      </c>
      <c r="AZ3288">
        <v>1111750000</v>
      </c>
      <c r="BA3288">
        <v>7.8929846861570105E-2</v>
      </c>
      <c r="BB3288">
        <v>234600000</v>
      </c>
      <c r="BC3288">
        <v>234600000</v>
      </c>
      <c r="BD3288">
        <v>0.14200108952242599</v>
      </c>
      <c r="BE3288">
        <v>0.49918285818049801</v>
      </c>
      <c r="BG3288">
        <v>0.15846498395980901</v>
      </c>
      <c r="BI3288">
        <v>0.21168285370166301</v>
      </c>
      <c r="BJ3288">
        <v>-0.39210701531384301</v>
      </c>
      <c r="BM3288">
        <v>6.17396041401852E-3</v>
      </c>
      <c r="BO3288">
        <v>1.8214285714285701</v>
      </c>
      <c r="BP3288">
        <v>9.6412797586986995E-2</v>
      </c>
      <c r="BQ3288">
        <v>0.48077130238069599</v>
      </c>
      <c r="BR3288">
        <v>53.0069916666667</v>
      </c>
      <c r="BS3288">
        <v>4.5074773572983201E-2</v>
      </c>
      <c r="BT3288">
        <v>8080695.0152330501</v>
      </c>
      <c r="BU3288">
        <v>2.1436514217510399E-9</v>
      </c>
    </row>
    <row r="3289" spans="3:73" x14ac:dyDescent="0.3">
      <c r="C3289">
        <v>1408075</v>
      </c>
      <c r="D3289" t="s">
        <v>4494</v>
      </c>
      <c r="E3289" t="s">
        <v>1560</v>
      </c>
      <c r="F3289" t="s">
        <v>3614</v>
      </c>
      <c r="G3289" t="s">
        <v>4147</v>
      </c>
      <c r="H3289" t="s">
        <v>4832</v>
      </c>
      <c r="I3289" t="s">
        <v>4833</v>
      </c>
      <c r="J3289">
        <v>2019</v>
      </c>
      <c r="K3289" t="s">
        <v>4062</v>
      </c>
      <c r="L3289">
        <v>12.093263</v>
      </c>
      <c r="M3289">
        <v>7289900000</v>
      </c>
      <c r="N3289">
        <v>1805600000</v>
      </c>
      <c r="O3289">
        <v>152900000</v>
      </c>
      <c r="P3289">
        <v>451200000</v>
      </c>
      <c r="Q3289">
        <v>1095900000</v>
      </c>
      <c r="S3289">
        <v>3239700000</v>
      </c>
      <c r="T3289">
        <v>477300000</v>
      </c>
      <c r="U3289">
        <v>1477900000</v>
      </c>
      <c r="W3289">
        <v>1198700000</v>
      </c>
      <c r="X3289">
        <v>716100000</v>
      </c>
      <c r="Z3289">
        <v>50400000</v>
      </c>
      <c r="AA3289">
        <v>2729300000</v>
      </c>
      <c r="AB3289">
        <v>1570200000</v>
      </c>
      <c r="AD3289">
        <v>56400000</v>
      </c>
      <c r="AF3289">
        <v>290246907</v>
      </c>
      <c r="AG3289">
        <v>272300000</v>
      </c>
      <c r="AH3289">
        <v>1519800000</v>
      </c>
      <c r="AJ3289">
        <v>133000000</v>
      </c>
      <c r="AK3289">
        <v>9200000</v>
      </c>
      <c r="AM3289">
        <v>76300000</v>
      </c>
      <c r="AN3289">
        <v>33000000</v>
      </c>
      <c r="AO3289">
        <v>140600000</v>
      </c>
      <c r="AQ3289">
        <v>665800000</v>
      </c>
      <c r="AS3289">
        <v>447200000</v>
      </c>
      <c r="AU3289">
        <v>-224300000</v>
      </c>
      <c r="AV3289">
        <v>-360800000</v>
      </c>
      <c r="AW3289">
        <v>112700000</v>
      </c>
      <c r="AY3289">
        <v>0.11</v>
      </c>
      <c r="AZ3289">
        <v>1055150000</v>
      </c>
      <c r="BA3289">
        <v>8.7511514672983307E-2</v>
      </c>
      <c r="BB3289">
        <v>249900000</v>
      </c>
      <c r="BC3289">
        <v>249900000</v>
      </c>
      <c r="BD3289">
        <v>0.16442953020134199</v>
      </c>
      <c r="BE3289">
        <v>0.43808395841558101</v>
      </c>
      <c r="BG3289">
        <v>0.17916831161995</v>
      </c>
      <c r="BI3289">
        <v>0.20848022606620101</v>
      </c>
      <c r="BJ3289">
        <v>-0.14758520858007601</v>
      </c>
      <c r="BM3289">
        <v>6.0534280826424498E-3</v>
      </c>
      <c r="BO3289">
        <v>1.7773826458037001</v>
      </c>
      <c r="BP3289">
        <v>0.12755485108867901</v>
      </c>
      <c r="BQ3289">
        <v>0.592058062901477</v>
      </c>
      <c r="BR3289">
        <v>109.938754545455</v>
      </c>
      <c r="BS3289">
        <v>2.1016431027894501E-2</v>
      </c>
      <c r="BT3289">
        <v>9319238.3230233192</v>
      </c>
      <c r="BU3289">
        <v>8.4719075913896301E-10</v>
      </c>
    </row>
    <row r="3290" spans="3:73" x14ac:dyDescent="0.3">
      <c r="C3290">
        <v>1408075</v>
      </c>
      <c r="D3290" t="s">
        <v>4494</v>
      </c>
      <c r="E3290" t="s">
        <v>1560</v>
      </c>
      <c r="F3290" t="s">
        <v>3614</v>
      </c>
      <c r="G3290" t="s">
        <v>4147</v>
      </c>
      <c r="H3290" t="s">
        <v>4832</v>
      </c>
      <c r="I3290" t="s">
        <v>4833</v>
      </c>
      <c r="J3290">
        <v>2018</v>
      </c>
      <c r="K3290" t="s">
        <v>4062</v>
      </c>
      <c r="L3290">
        <v>11.727061000000001</v>
      </c>
      <c r="M3290">
        <v>7059200000</v>
      </c>
      <c r="N3290">
        <v>1763800000</v>
      </c>
      <c r="O3290">
        <v>70500000</v>
      </c>
      <c r="P3290">
        <v>465500000</v>
      </c>
      <c r="Q3290">
        <v>1014400000</v>
      </c>
      <c r="S3290">
        <v>3239700000</v>
      </c>
      <c r="T3290">
        <v>523800000</v>
      </c>
      <c r="U3290">
        <v>1460600000</v>
      </c>
      <c r="W3290">
        <v>1172300000</v>
      </c>
      <c r="X3290">
        <v>711600000</v>
      </c>
      <c r="Z3290">
        <v>52000000</v>
      </c>
      <c r="AA3290">
        <v>2833100000</v>
      </c>
      <c r="AB3290">
        <v>1579500000</v>
      </c>
      <c r="AD3290">
        <v>10000000</v>
      </c>
      <c r="AF3290">
        <v>299891585</v>
      </c>
      <c r="AG3290">
        <v>231100000</v>
      </c>
      <c r="AH3290">
        <v>6023000000</v>
      </c>
      <c r="AJ3290">
        <v>107500000</v>
      </c>
      <c r="AK3290">
        <v>8700000</v>
      </c>
      <c r="AM3290">
        <v>54700000</v>
      </c>
      <c r="AN3290">
        <v>47500000</v>
      </c>
      <c r="AO3290">
        <v>123700000</v>
      </c>
      <c r="AQ3290">
        <v>-373800000</v>
      </c>
      <c r="AS3290">
        <v>430600000</v>
      </c>
      <c r="AT3290">
        <v>378800000</v>
      </c>
      <c r="AU3290">
        <v>689100000</v>
      </c>
      <c r="AV3290">
        <v>-310700000</v>
      </c>
      <c r="AW3290">
        <v>111000000</v>
      </c>
      <c r="AY3290">
        <v>0.16</v>
      </c>
      <c r="AZ3290">
        <v>824200000</v>
      </c>
      <c r="BA3290">
        <v>1.7848248381205401E-2</v>
      </c>
      <c r="BB3290">
        <v>225900000</v>
      </c>
      <c r="BC3290">
        <v>225900000</v>
      </c>
      <c r="BD3290">
        <v>3.7506226133156198E-2</v>
      </c>
      <c r="BE3290">
        <v>-6.2062095301344801E-2</v>
      </c>
      <c r="BF3290">
        <v>-0.124954341690188</v>
      </c>
      <c r="BG3290">
        <v>3.83695832641541E-2</v>
      </c>
      <c r="BI3290">
        <v>0.85321282864913905</v>
      </c>
      <c r="BJ3290">
        <v>0.114411422878964</v>
      </c>
      <c r="BK3290">
        <v>6.2892246388842804E-2</v>
      </c>
      <c r="BL3290">
        <v>-0.98680042238648402</v>
      </c>
      <c r="BM3290">
        <v>1.4444628922463899E-3</v>
      </c>
      <c r="BO3290">
        <v>1.8261924009700901</v>
      </c>
      <c r="BP3290">
        <v>6.0138189883135698E-2</v>
      </c>
      <c r="BQ3290">
        <v>0.63925616309818301</v>
      </c>
      <c r="BR3290">
        <v>73.294131250000007</v>
      </c>
      <c r="BS3290">
        <v>3.0072807850585598E-2</v>
      </c>
      <c r="BT3290">
        <v>9465287.1678590197</v>
      </c>
      <c r="BU3290">
        <v>1.18792640709085E-9</v>
      </c>
    </row>
    <row r="3291" spans="3:73" x14ac:dyDescent="0.3">
      <c r="C3291">
        <v>1408075</v>
      </c>
      <c r="D3291" t="s">
        <v>4494</v>
      </c>
      <c r="E3291" t="s">
        <v>1560</v>
      </c>
      <c r="F3291" t="s">
        <v>3614</v>
      </c>
      <c r="G3291" t="s">
        <v>4147</v>
      </c>
      <c r="H3291" t="s">
        <v>4832</v>
      </c>
      <c r="I3291" t="s">
        <v>4833</v>
      </c>
      <c r="J3291">
        <v>2017</v>
      </c>
      <c r="K3291" t="s">
        <v>4062</v>
      </c>
      <c r="L3291">
        <v>11.416536000000001</v>
      </c>
      <c r="M3291">
        <v>4863000000</v>
      </c>
      <c r="N3291">
        <v>1169900000</v>
      </c>
      <c r="O3291">
        <v>67400000</v>
      </c>
      <c r="P3291">
        <v>272000000</v>
      </c>
      <c r="Q3291">
        <v>634000000</v>
      </c>
      <c r="S3291">
        <v>1867200000</v>
      </c>
      <c r="T3291">
        <v>436500000</v>
      </c>
      <c r="U3291">
        <v>1323000000</v>
      </c>
      <c r="W3291">
        <v>851400000</v>
      </c>
      <c r="X3291">
        <v>516500000</v>
      </c>
      <c r="Z3291">
        <v>61300000</v>
      </c>
      <c r="AA3291">
        <v>2247900000</v>
      </c>
      <c r="AB3291">
        <v>1291900000</v>
      </c>
      <c r="AD3291">
        <v>-56000000</v>
      </c>
      <c r="AF3291">
        <v>309715624</v>
      </c>
      <c r="AG3291">
        <v>176000000</v>
      </c>
      <c r="AJ3291">
        <v>84200000</v>
      </c>
      <c r="AK3291">
        <v>14400000</v>
      </c>
      <c r="AM3291">
        <v>-45500000</v>
      </c>
      <c r="AN3291">
        <v>300200000</v>
      </c>
      <c r="AO3291">
        <v>89700000</v>
      </c>
      <c r="AQ3291">
        <v>516200000</v>
      </c>
      <c r="AS3291">
        <v>330300000</v>
      </c>
      <c r="AT3291">
        <v>240900000</v>
      </c>
      <c r="AU3291">
        <v>-440600000</v>
      </c>
      <c r="AV3291">
        <v>-69800000</v>
      </c>
      <c r="AW3291">
        <v>93400000</v>
      </c>
      <c r="AY3291">
        <v>0.56000000000000005</v>
      </c>
      <c r="BB3291">
        <v>344400000</v>
      </c>
      <c r="BC3291">
        <v>344400000</v>
      </c>
      <c r="BL3291">
        <v>2.14279784142798</v>
      </c>
      <c r="BO3291">
        <v>3.8394648829431399</v>
      </c>
      <c r="BP3291">
        <v>7.9163730326521006E-2</v>
      </c>
      <c r="BQ3291">
        <v>0.62943387361991998</v>
      </c>
      <c r="BR3291">
        <v>20.3866714285714</v>
      </c>
      <c r="BS3291">
        <v>0.23237092654230199</v>
      </c>
      <c r="BT3291">
        <v>8181115.5327675603</v>
      </c>
      <c r="BU3291">
        <v>4.9487268054802998E-9</v>
      </c>
    </row>
    <row r="3292" spans="3:73" x14ac:dyDescent="0.3">
      <c r="C3292">
        <v>51434</v>
      </c>
      <c r="D3292" t="s">
        <v>4304</v>
      </c>
      <c r="E3292" t="s">
        <v>1208</v>
      </c>
      <c r="F3292" t="s">
        <v>3614</v>
      </c>
      <c r="G3292" t="s">
        <v>4128</v>
      </c>
      <c r="H3292" t="s">
        <v>4659</v>
      </c>
      <c r="I3292" t="s">
        <v>4834</v>
      </c>
      <c r="J3292">
        <v>2026</v>
      </c>
      <c r="K3292" t="s">
        <v>4062</v>
      </c>
      <c r="L3292">
        <v>40.397328999999999</v>
      </c>
    </row>
    <row r="3293" spans="3:73" x14ac:dyDescent="0.3">
      <c r="C3293">
        <v>51434</v>
      </c>
      <c r="D3293" t="s">
        <v>4304</v>
      </c>
      <c r="E3293" t="s">
        <v>1208</v>
      </c>
      <c r="F3293" t="s">
        <v>3614</v>
      </c>
      <c r="G3293" t="s">
        <v>4128</v>
      </c>
      <c r="H3293" t="s">
        <v>4659</v>
      </c>
      <c r="I3293" t="s">
        <v>4834</v>
      </c>
      <c r="J3293">
        <v>2025</v>
      </c>
      <c r="K3293" t="s">
        <v>4062</v>
      </c>
      <c r="L3293">
        <v>47.072972</v>
      </c>
      <c r="M3293">
        <v>37964000000</v>
      </c>
      <c r="N3293">
        <v>10106000000</v>
      </c>
      <c r="O3293">
        <v>1145000000</v>
      </c>
      <c r="Q3293">
        <v>2012000000</v>
      </c>
      <c r="R3293">
        <v>14460000000</v>
      </c>
      <c r="S3293">
        <v>14443000000</v>
      </c>
      <c r="T3293">
        <v>4043000000</v>
      </c>
      <c r="U3293">
        <v>5326000000</v>
      </c>
      <c r="W3293">
        <v>7899000000</v>
      </c>
      <c r="X3293">
        <v>3902000000</v>
      </c>
      <c r="Z3293">
        <v>992000000</v>
      </c>
      <c r="AB3293">
        <v>14827000000</v>
      </c>
      <c r="AC3293">
        <v>4571000000</v>
      </c>
      <c r="AD3293">
        <v>4885000000</v>
      </c>
      <c r="AE3293">
        <v>627000000</v>
      </c>
      <c r="AF3293">
        <v>627000000</v>
      </c>
      <c r="AM3293">
        <v>-533000000</v>
      </c>
      <c r="AN3293">
        <v>-2384000000</v>
      </c>
      <c r="AO3293">
        <v>551000000</v>
      </c>
      <c r="AQ3293">
        <v>1698000000</v>
      </c>
      <c r="AS3293">
        <v>2747000000</v>
      </c>
      <c r="AT3293">
        <v>1857000000</v>
      </c>
      <c r="AU3293">
        <v>-1024000000</v>
      </c>
      <c r="AV3293">
        <v>-708000000</v>
      </c>
      <c r="AW3293">
        <v>977000000</v>
      </c>
      <c r="AY3293">
        <v>-4.5199999999999996</v>
      </c>
      <c r="AZ3293">
        <v>1898000000</v>
      </c>
      <c r="BB3293">
        <v>-2366000000</v>
      </c>
      <c r="BC3293">
        <v>-2366000000</v>
      </c>
      <c r="BL3293">
        <v>0.91437802907915999</v>
      </c>
      <c r="BO3293">
        <v>-4.2940108892922</v>
      </c>
      <c r="BP3293">
        <v>0.14495505760222799</v>
      </c>
      <c r="BQ3293">
        <v>1.0246866691986301</v>
      </c>
      <c r="BR3293">
        <v>-10.414374336283201</v>
      </c>
      <c r="BS3293">
        <v>-0.16078775207391899</v>
      </c>
      <c r="BT3293">
        <v>20755009.902497798</v>
      </c>
      <c r="BU3293">
        <v>-1.4350160749983099E-8</v>
      </c>
    </row>
    <row r="3294" spans="3:73" x14ac:dyDescent="0.3">
      <c r="C3294">
        <v>51434</v>
      </c>
      <c r="D3294" t="s">
        <v>4304</v>
      </c>
      <c r="E3294" t="s">
        <v>1208</v>
      </c>
      <c r="F3294" t="s">
        <v>3614</v>
      </c>
      <c r="G3294" t="s">
        <v>4128</v>
      </c>
      <c r="H3294" t="s">
        <v>4659</v>
      </c>
      <c r="I3294" t="s">
        <v>4834</v>
      </c>
      <c r="J3294">
        <v>2024</v>
      </c>
      <c r="K3294" t="s">
        <v>4062</v>
      </c>
      <c r="L3294">
        <v>40.492944000000001</v>
      </c>
      <c r="M3294">
        <v>22800000000</v>
      </c>
      <c r="N3294">
        <v>6424000000</v>
      </c>
      <c r="Q3294">
        <v>1784000000</v>
      </c>
      <c r="R3294">
        <v>9675000000</v>
      </c>
      <c r="S3294">
        <v>9658000000</v>
      </c>
      <c r="U3294">
        <v>3038000000</v>
      </c>
      <c r="W3294">
        <v>4258000000</v>
      </c>
      <c r="X3294">
        <v>2316000000</v>
      </c>
      <c r="Z3294">
        <v>193000000</v>
      </c>
      <c r="AC3294">
        <v>4679000000</v>
      </c>
      <c r="AD3294">
        <v>9393000000</v>
      </c>
      <c r="AE3294">
        <v>449000000</v>
      </c>
      <c r="AF3294">
        <v>448900000</v>
      </c>
      <c r="AM3294">
        <v>-415000000</v>
      </c>
      <c r="AO3294">
        <v>430000000</v>
      </c>
      <c r="AQ3294">
        <v>1678000000</v>
      </c>
      <c r="AS3294">
        <v>1305000000</v>
      </c>
      <c r="AT3294">
        <v>921000000</v>
      </c>
      <c r="AU3294">
        <v>-808000000</v>
      </c>
      <c r="AV3294">
        <v>-775000000</v>
      </c>
      <c r="AW3294">
        <v>643000000</v>
      </c>
      <c r="AY3294">
        <v>1.6</v>
      </c>
      <c r="AZ3294">
        <v>1836500000</v>
      </c>
      <c r="BL3294">
        <v>1.8219326818675401</v>
      </c>
      <c r="BQ3294">
        <v>1.0897134805072799</v>
      </c>
      <c r="BR3294">
        <v>25.30809</v>
      </c>
      <c r="BT3294">
        <v>15879309.7385065</v>
      </c>
    </row>
    <row r="3295" spans="3:73" x14ac:dyDescent="0.3">
      <c r="C3295">
        <v>51434</v>
      </c>
      <c r="D3295" t="s">
        <v>4304</v>
      </c>
      <c r="E3295" t="s">
        <v>1208</v>
      </c>
      <c r="F3295" t="s">
        <v>3614</v>
      </c>
      <c r="G3295" t="s">
        <v>4128</v>
      </c>
      <c r="H3295" t="s">
        <v>4659</v>
      </c>
      <c r="I3295" t="s">
        <v>4834</v>
      </c>
      <c r="J3295">
        <v>2023</v>
      </c>
      <c r="K3295" t="s">
        <v>4062</v>
      </c>
      <c r="L3295">
        <v>30.734511000000001</v>
      </c>
      <c r="M3295">
        <v>23261000000</v>
      </c>
      <c r="N3295">
        <v>6608000000</v>
      </c>
      <c r="Q3295">
        <v>1889000000</v>
      </c>
      <c r="R3295">
        <v>10168000000</v>
      </c>
      <c r="S3295">
        <v>10150000000</v>
      </c>
      <c r="U3295">
        <v>3041000000</v>
      </c>
      <c r="W3295">
        <v>3959000000</v>
      </c>
      <c r="X3295">
        <v>2442000000</v>
      </c>
      <c r="Z3295">
        <v>138000000</v>
      </c>
      <c r="AC3295">
        <v>4750000000</v>
      </c>
      <c r="AD3295">
        <v>9491000000</v>
      </c>
      <c r="AE3295">
        <v>449000000</v>
      </c>
      <c r="AF3295">
        <v>448900000</v>
      </c>
      <c r="AM3295">
        <v>59000000</v>
      </c>
      <c r="AN3295">
        <v>288000000</v>
      </c>
      <c r="AO3295">
        <v>421000000</v>
      </c>
      <c r="AQ3295">
        <v>1833000000</v>
      </c>
      <c r="AS3295">
        <v>1432000000</v>
      </c>
      <c r="AT3295">
        <v>1141000000</v>
      </c>
      <c r="AU3295">
        <v>-668000000</v>
      </c>
      <c r="AV3295">
        <v>-866000000</v>
      </c>
      <c r="AW3295">
        <v>642000000</v>
      </c>
      <c r="AY3295">
        <v>0.83</v>
      </c>
      <c r="AZ3295">
        <v>1915500000</v>
      </c>
      <c r="BB3295">
        <v>768000000</v>
      </c>
      <c r="BC3295">
        <v>768000000</v>
      </c>
      <c r="BL3295">
        <v>1.6064855390008801</v>
      </c>
      <c r="BO3295">
        <v>1.8242280285035599</v>
      </c>
      <c r="BQ3295">
        <v>1.1919676686031799</v>
      </c>
      <c r="BR3295">
        <v>37.0295313253012</v>
      </c>
      <c r="BT3295">
        <v>20888570.506294999</v>
      </c>
    </row>
    <row r="3296" spans="3:73" x14ac:dyDescent="0.3">
      <c r="C3296">
        <v>51434</v>
      </c>
      <c r="D3296" t="s">
        <v>4304</v>
      </c>
      <c r="E3296" t="s">
        <v>1208</v>
      </c>
      <c r="F3296" t="s">
        <v>3614</v>
      </c>
      <c r="G3296" t="s">
        <v>4128</v>
      </c>
      <c r="H3296" t="s">
        <v>4659</v>
      </c>
      <c r="I3296" t="s">
        <v>4834</v>
      </c>
      <c r="J3296">
        <v>2022</v>
      </c>
      <c r="K3296" t="s">
        <v>4062</v>
      </c>
      <c r="L3296">
        <v>35.039275000000004</v>
      </c>
      <c r="M3296">
        <v>23940000000</v>
      </c>
      <c r="N3296">
        <v>6770000000</v>
      </c>
      <c r="Q3296">
        <v>1942000000</v>
      </c>
      <c r="R3296">
        <v>10449000000</v>
      </c>
      <c r="S3296">
        <v>10431000000</v>
      </c>
      <c r="U3296">
        <v>3041000000</v>
      </c>
      <c r="W3296">
        <v>5000000000</v>
      </c>
      <c r="X3296">
        <v>2708000000</v>
      </c>
      <c r="Z3296">
        <v>763000000</v>
      </c>
      <c r="AC3296">
        <v>4607000000</v>
      </c>
      <c r="AD3296">
        <v>9855000000</v>
      </c>
      <c r="AE3296">
        <v>449000000</v>
      </c>
      <c r="AF3296">
        <v>448900000</v>
      </c>
      <c r="AM3296">
        <v>-236000000</v>
      </c>
      <c r="AN3296">
        <v>-318000000</v>
      </c>
      <c r="AO3296">
        <v>403000000</v>
      </c>
      <c r="AQ3296">
        <v>2174000000</v>
      </c>
      <c r="AS3296">
        <v>1040000000</v>
      </c>
      <c r="AT3296">
        <v>931000000</v>
      </c>
      <c r="AU3296">
        <v>-608000000</v>
      </c>
      <c r="AV3296">
        <v>-2054000000</v>
      </c>
      <c r="AW3296">
        <v>673000000</v>
      </c>
      <c r="AY3296">
        <v>-0.9</v>
      </c>
      <c r="AZ3296">
        <v>1878000000</v>
      </c>
      <c r="BB3296">
        <v>-151000000</v>
      </c>
      <c r="BC3296">
        <v>-151000000</v>
      </c>
      <c r="BL3296">
        <v>2.3351235230934502</v>
      </c>
      <c r="BO3296">
        <v>-0.37468982630273001</v>
      </c>
      <c r="BQ3296">
        <v>0.96560000000000001</v>
      </c>
      <c r="BR3296">
        <v>-38.9325277777778</v>
      </c>
      <c r="BT3296">
        <v>19207018.4100556</v>
      </c>
    </row>
    <row r="3297" spans="3:73" x14ac:dyDescent="0.3">
      <c r="C3297">
        <v>51434</v>
      </c>
      <c r="D3297" t="s">
        <v>4304</v>
      </c>
      <c r="E3297" t="s">
        <v>1208</v>
      </c>
      <c r="F3297" t="s">
        <v>3614</v>
      </c>
      <c r="G3297" t="s">
        <v>4128</v>
      </c>
      <c r="H3297" t="s">
        <v>4659</v>
      </c>
      <c r="I3297" t="s">
        <v>4834</v>
      </c>
      <c r="J3297">
        <v>2021</v>
      </c>
      <c r="K3297" t="s">
        <v>4062</v>
      </c>
      <c r="L3297">
        <v>44.227789000000001</v>
      </c>
      <c r="M3297">
        <v>25243000000</v>
      </c>
      <c r="N3297">
        <v>7096000000</v>
      </c>
      <c r="Q3297">
        <v>1814000000</v>
      </c>
      <c r="R3297">
        <v>10459000000</v>
      </c>
      <c r="S3297">
        <v>10441000000</v>
      </c>
      <c r="U3297">
        <v>3130000000</v>
      </c>
      <c r="W3297">
        <v>4144000000</v>
      </c>
      <c r="X3297">
        <v>2606000000</v>
      </c>
      <c r="Z3297">
        <v>196000000</v>
      </c>
      <c r="AB3297">
        <v>9082000000</v>
      </c>
      <c r="AC3297">
        <v>3398000000</v>
      </c>
      <c r="AD3297">
        <v>9029000000</v>
      </c>
      <c r="AE3297">
        <v>449000000</v>
      </c>
      <c r="AF3297">
        <v>448900000</v>
      </c>
      <c r="AM3297">
        <v>188000000</v>
      </c>
      <c r="AN3297">
        <v>107000000</v>
      </c>
      <c r="AO3297">
        <v>430000000</v>
      </c>
      <c r="AQ3297">
        <v>2030000000</v>
      </c>
      <c r="AS3297">
        <v>1097000000</v>
      </c>
      <c r="AT3297">
        <v>480000000</v>
      </c>
      <c r="AU3297">
        <v>6054000000</v>
      </c>
      <c r="AV3297">
        <v>-7375000000</v>
      </c>
      <c r="AW3297">
        <v>780000000</v>
      </c>
      <c r="AY3297">
        <v>0.28000000000000003</v>
      </c>
      <c r="AZ3297">
        <v>1932000000</v>
      </c>
      <c r="BB3297">
        <v>725000000</v>
      </c>
      <c r="BC3297">
        <v>725000000</v>
      </c>
      <c r="BL3297">
        <v>4.2291666666666696</v>
      </c>
      <c r="BO3297">
        <v>1.68604651162791</v>
      </c>
      <c r="BQ3297">
        <v>1.2746138996139</v>
      </c>
      <c r="BR3297">
        <v>157.95638928571401</v>
      </c>
      <c r="BS3297">
        <v>1.1781545914996701E-2</v>
      </c>
      <c r="BT3297">
        <v>17635970.905079599</v>
      </c>
      <c r="BU3297">
        <v>1.3635521823386899E-9</v>
      </c>
    </row>
    <row r="3298" spans="3:73" x14ac:dyDescent="0.3">
      <c r="C3298">
        <v>51434</v>
      </c>
      <c r="D3298" t="s">
        <v>4304</v>
      </c>
      <c r="E3298" t="s">
        <v>1208</v>
      </c>
      <c r="F3298" t="s">
        <v>3614</v>
      </c>
      <c r="G3298" t="s">
        <v>4128</v>
      </c>
      <c r="H3298" t="s">
        <v>4659</v>
      </c>
      <c r="I3298" t="s">
        <v>4834</v>
      </c>
      <c r="J3298">
        <v>2020</v>
      </c>
      <c r="K3298" t="s">
        <v>4062</v>
      </c>
      <c r="L3298">
        <v>30.059007000000001</v>
      </c>
      <c r="M3298">
        <v>31718000000</v>
      </c>
      <c r="N3298">
        <v>11236000000</v>
      </c>
      <c r="Q3298">
        <v>2050000000</v>
      </c>
      <c r="R3298">
        <v>12528000000</v>
      </c>
      <c r="S3298">
        <v>12217000000</v>
      </c>
      <c r="U3298">
        <v>3315000000</v>
      </c>
      <c r="W3298">
        <v>8284000000</v>
      </c>
      <c r="X3298">
        <v>2320000000</v>
      </c>
      <c r="Z3298">
        <v>29000000</v>
      </c>
      <c r="AB3298">
        <v>7854000000</v>
      </c>
      <c r="AC3298">
        <v>2648000000</v>
      </c>
      <c r="AD3298">
        <v>8070000000</v>
      </c>
      <c r="AE3298">
        <v>449000000</v>
      </c>
      <c r="AF3298">
        <v>448900000</v>
      </c>
      <c r="AM3298">
        <v>245000000</v>
      </c>
      <c r="AN3298">
        <v>153000000</v>
      </c>
      <c r="AO3298">
        <v>600000000</v>
      </c>
      <c r="AQ3298">
        <v>3063000000</v>
      </c>
      <c r="AS3298">
        <v>1287000000</v>
      </c>
      <c r="AT3298">
        <v>751000000</v>
      </c>
      <c r="AU3298">
        <v>-269000000</v>
      </c>
      <c r="AV3298">
        <v>-2700000000</v>
      </c>
      <c r="AW3298">
        <v>806000000</v>
      </c>
      <c r="AY3298">
        <v>0.39</v>
      </c>
      <c r="AZ3298">
        <v>2129000000</v>
      </c>
      <c r="BB3298">
        <v>998000000</v>
      </c>
      <c r="BC3298">
        <v>998000000</v>
      </c>
      <c r="BL3298">
        <v>4.0785619174434098</v>
      </c>
      <c r="BO3298">
        <v>1.66333333333333</v>
      </c>
      <c r="BQ3298">
        <v>1.10888459681313</v>
      </c>
      <c r="BR3298">
        <v>77.074376923076898</v>
      </c>
      <c r="BS3298">
        <v>1.9480519480519501E-2</v>
      </c>
      <c r="BT3298">
        <v>26813926.354919199</v>
      </c>
      <c r="BU3298">
        <v>1.4926168487395E-9</v>
      </c>
    </row>
    <row r="3299" spans="3:73" x14ac:dyDescent="0.3">
      <c r="C3299">
        <v>51434</v>
      </c>
      <c r="D3299" t="s">
        <v>4304</v>
      </c>
      <c r="E3299" t="s">
        <v>1208</v>
      </c>
      <c r="F3299" t="s">
        <v>3614</v>
      </c>
      <c r="G3299" t="s">
        <v>4128</v>
      </c>
      <c r="H3299" t="s">
        <v>4659</v>
      </c>
      <c r="I3299" t="s">
        <v>4834</v>
      </c>
      <c r="J3299">
        <v>2019</v>
      </c>
      <c r="K3299" t="s">
        <v>4062</v>
      </c>
      <c r="L3299">
        <v>32.487676999999998</v>
      </c>
      <c r="M3299">
        <v>33471000000</v>
      </c>
      <c r="N3299">
        <v>6639000000</v>
      </c>
      <c r="O3299">
        <v>511000000</v>
      </c>
      <c r="Q3299">
        <v>2208000000</v>
      </c>
      <c r="S3299">
        <v>13004000000</v>
      </c>
      <c r="U3299">
        <v>3347000000</v>
      </c>
      <c r="W3299">
        <v>8646000000</v>
      </c>
      <c r="X3299">
        <v>2423000000</v>
      </c>
      <c r="Z3299">
        <v>168000000</v>
      </c>
      <c r="AA3299">
        <v>2100000000</v>
      </c>
      <c r="AB3299">
        <v>7713000000</v>
      </c>
      <c r="AC3299">
        <v>2702000000</v>
      </c>
      <c r="AD3299">
        <v>8408000000</v>
      </c>
      <c r="AE3299">
        <v>449000000</v>
      </c>
      <c r="AF3299">
        <v>448916000</v>
      </c>
      <c r="AM3299">
        <v>634000000</v>
      </c>
      <c r="AN3299">
        <v>165000000</v>
      </c>
      <c r="AO3299">
        <v>706000000</v>
      </c>
      <c r="AQ3299">
        <v>3610000000</v>
      </c>
      <c r="AS3299">
        <v>1306000000</v>
      </c>
      <c r="AT3299">
        <v>1276000000</v>
      </c>
      <c r="AU3299">
        <v>-1300000000</v>
      </c>
      <c r="AV3299">
        <v>-2389000000</v>
      </c>
      <c r="AW3299">
        <v>796000000</v>
      </c>
      <c r="AY3299">
        <v>0.42</v>
      </c>
      <c r="AZ3299">
        <v>2224500000</v>
      </c>
      <c r="BB3299">
        <v>1505000000</v>
      </c>
      <c r="BC3299">
        <v>1505000000</v>
      </c>
      <c r="BL3299">
        <v>2.8291536050156698</v>
      </c>
      <c r="BO3299">
        <v>2.1317280453257799</v>
      </c>
      <c r="BP3299">
        <v>5.9102475133009501E-2</v>
      </c>
      <c r="BQ3299">
        <v>0.51249132546842502</v>
      </c>
      <c r="BR3299">
        <v>77.351611904761896</v>
      </c>
      <c r="BS3299">
        <v>2.1392454297938499E-2</v>
      </c>
      <c r="BT3299">
        <v>24501597.944352899</v>
      </c>
      <c r="BU3299">
        <v>1.76906837028394E-9</v>
      </c>
    </row>
    <row r="3300" spans="3:73" x14ac:dyDescent="0.3">
      <c r="C3300">
        <v>51434</v>
      </c>
      <c r="D3300" t="s">
        <v>4304</v>
      </c>
      <c r="E3300" t="s">
        <v>1208</v>
      </c>
      <c r="F3300" t="s">
        <v>3614</v>
      </c>
      <c r="G3300" t="s">
        <v>4128</v>
      </c>
      <c r="H3300" t="s">
        <v>4659</v>
      </c>
      <c r="I3300" t="s">
        <v>4834</v>
      </c>
      <c r="J3300">
        <v>2018</v>
      </c>
      <c r="K3300" t="s">
        <v>4062</v>
      </c>
      <c r="L3300">
        <v>36.494064000000002</v>
      </c>
      <c r="M3300">
        <v>33576000000</v>
      </c>
      <c r="N3300">
        <v>6996000000</v>
      </c>
      <c r="O3300">
        <v>589000000</v>
      </c>
      <c r="Q3300">
        <v>2241000000</v>
      </c>
      <c r="S3300">
        <v>13067000000</v>
      </c>
      <c r="U3300">
        <v>3374000000</v>
      </c>
      <c r="W3300">
        <v>4694000000</v>
      </c>
      <c r="X3300">
        <v>2413000000</v>
      </c>
      <c r="Z3300">
        <v>639000000</v>
      </c>
      <c r="AA3300">
        <v>2100000000</v>
      </c>
      <c r="AB3300">
        <v>7362000000</v>
      </c>
      <c r="AC3300">
        <v>2332000000</v>
      </c>
      <c r="AD3300">
        <v>7465000000</v>
      </c>
      <c r="AE3300">
        <v>449000000</v>
      </c>
      <c r="AF3300">
        <v>448916000</v>
      </c>
      <c r="AM3300">
        <v>445000000</v>
      </c>
      <c r="AN3300">
        <v>316000000</v>
      </c>
      <c r="AO3300">
        <v>734000000</v>
      </c>
      <c r="AQ3300">
        <v>3226000000</v>
      </c>
      <c r="AS3300">
        <v>1328000000</v>
      </c>
      <c r="AT3300">
        <v>1572000000</v>
      </c>
      <c r="AU3300">
        <v>-1569000000</v>
      </c>
      <c r="AV3300">
        <v>-2046000000</v>
      </c>
      <c r="AW3300">
        <v>789000000</v>
      </c>
      <c r="AY3300">
        <v>0.79</v>
      </c>
      <c r="AZ3300">
        <v>2277000000</v>
      </c>
      <c r="BB3300">
        <v>1495000000</v>
      </c>
      <c r="BC3300">
        <v>1495000000</v>
      </c>
      <c r="BL3300">
        <v>2.05216284987277</v>
      </c>
      <c r="BO3300">
        <v>2.0367847411444102</v>
      </c>
      <c r="BP3300">
        <v>0.12547933532168701</v>
      </c>
      <c r="BQ3300">
        <v>1.0129953131657401</v>
      </c>
      <c r="BR3300">
        <v>46.195017721519001</v>
      </c>
      <c r="BS3300">
        <v>4.2923118717739697E-2</v>
      </c>
      <c r="BT3300">
        <v>21619954.412312102</v>
      </c>
      <c r="BU3300">
        <v>3.9160976039119801E-9</v>
      </c>
    </row>
    <row r="3301" spans="3:73" x14ac:dyDescent="0.3">
      <c r="C3301">
        <v>51434</v>
      </c>
      <c r="D3301" t="s">
        <v>4304</v>
      </c>
      <c r="E3301" t="s">
        <v>1208</v>
      </c>
      <c r="F3301" t="s">
        <v>3614</v>
      </c>
      <c r="G3301" t="s">
        <v>4128</v>
      </c>
      <c r="H3301" t="s">
        <v>4659</v>
      </c>
      <c r="I3301" t="s">
        <v>4834</v>
      </c>
      <c r="J3301">
        <v>2017</v>
      </c>
      <c r="K3301" t="s">
        <v>4062</v>
      </c>
      <c r="L3301">
        <v>37.24577</v>
      </c>
      <c r="M3301">
        <v>33903000000</v>
      </c>
      <c r="N3301">
        <v>8277000000</v>
      </c>
      <c r="O3301">
        <v>1018000000</v>
      </c>
      <c r="Q3301">
        <v>2313000000</v>
      </c>
      <c r="S3301">
        <v>13265000000</v>
      </c>
      <c r="U3301">
        <v>3411000000</v>
      </c>
      <c r="W3301">
        <v>5102000000</v>
      </c>
      <c r="X3301">
        <v>2458000000</v>
      </c>
      <c r="Z3301">
        <v>311000000</v>
      </c>
      <c r="AA3301">
        <v>2100000000</v>
      </c>
      <c r="AB3301">
        <v>6522000000</v>
      </c>
      <c r="AC3301">
        <v>1680000000</v>
      </c>
      <c r="AD3301">
        <v>6180000000</v>
      </c>
      <c r="AE3301">
        <v>449000000</v>
      </c>
      <c r="AF3301">
        <v>448900000</v>
      </c>
      <c r="AM3301">
        <v>-1085000000</v>
      </c>
      <c r="AN3301">
        <v>1460000000</v>
      </c>
      <c r="AO3301">
        <v>758000000</v>
      </c>
      <c r="AQ3301">
        <v>1757000000</v>
      </c>
      <c r="AS3301">
        <v>1343000000</v>
      </c>
      <c r="AT3301">
        <v>1280000000</v>
      </c>
      <c r="AU3301">
        <v>-1391000000</v>
      </c>
      <c r="AV3301">
        <v>-399000000</v>
      </c>
      <c r="AW3301">
        <v>769000000</v>
      </c>
      <c r="AX3301">
        <v>782000000</v>
      </c>
      <c r="AY3301">
        <v>3.54</v>
      </c>
      <c r="BB3301">
        <v>1133000000</v>
      </c>
      <c r="BC3301">
        <v>1133000000</v>
      </c>
      <c r="BL3301">
        <v>1.3726562499999999</v>
      </c>
      <c r="BO3301">
        <v>1.49472295514512</v>
      </c>
      <c r="BP3301">
        <v>0.19952959623677</v>
      </c>
      <c r="BQ3301">
        <v>1.16895335162681</v>
      </c>
      <c r="BR3301">
        <v>10.521403954802301</v>
      </c>
      <c r="BS3301">
        <v>0.22385771235817201</v>
      </c>
      <c r="BT3301">
        <v>20646639.873467501</v>
      </c>
      <c r="BU3301">
        <v>2.02161953081877E-8</v>
      </c>
    </row>
    <row r="3302" spans="3:73" x14ac:dyDescent="0.3">
      <c r="C3302">
        <v>1712463</v>
      </c>
      <c r="D3302" t="s">
        <v>4545</v>
      </c>
      <c r="E3302" t="s">
        <v>2617</v>
      </c>
      <c r="F3302" t="s">
        <v>3614</v>
      </c>
      <c r="G3302" t="s">
        <v>4077</v>
      </c>
      <c r="H3302" t="s">
        <v>4759</v>
      </c>
      <c r="I3302" t="s">
        <v>4835</v>
      </c>
      <c r="J3302">
        <v>2026</v>
      </c>
      <c r="K3302" t="s">
        <v>4062</v>
      </c>
      <c r="L3302">
        <v>4.5898209999999997</v>
      </c>
    </row>
    <row r="3303" spans="3:73" x14ac:dyDescent="0.3">
      <c r="C3303">
        <v>1712463</v>
      </c>
      <c r="D3303" t="s">
        <v>4545</v>
      </c>
      <c r="E3303" t="s">
        <v>2617</v>
      </c>
      <c r="F3303" t="s">
        <v>3614</v>
      </c>
      <c r="G3303" t="s">
        <v>4077</v>
      </c>
      <c r="H3303" t="s">
        <v>4759</v>
      </c>
      <c r="I3303" t="s">
        <v>4835</v>
      </c>
      <c r="J3303">
        <v>2025</v>
      </c>
      <c r="K3303" t="s">
        <v>4062</v>
      </c>
      <c r="L3303">
        <v>5.2299680000000004</v>
      </c>
      <c r="M3303">
        <v>1124900000</v>
      </c>
      <c r="N3303">
        <v>153800000</v>
      </c>
      <c r="O3303">
        <v>63000000</v>
      </c>
      <c r="P3303">
        <v>47700000</v>
      </c>
      <c r="Q3303">
        <v>30600000</v>
      </c>
      <c r="R3303">
        <v>162700000</v>
      </c>
      <c r="T3303">
        <v>291800000</v>
      </c>
      <c r="U3303">
        <v>457200000</v>
      </c>
      <c r="V3303">
        <v>590000000</v>
      </c>
      <c r="W3303">
        <v>84000000</v>
      </c>
      <c r="X3303">
        <v>36700000</v>
      </c>
      <c r="AA3303">
        <v>401900000</v>
      </c>
      <c r="AB3303">
        <v>534900000</v>
      </c>
      <c r="AD3303">
        <v>-183600000</v>
      </c>
      <c r="AE3303">
        <v>0</v>
      </c>
      <c r="AF3303">
        <v>84385870</v>
      </c>
      <c r="AG3303">
        <v>130700000</v>
      </c>
      <c r="AH3303">
        <v>395000000</v>
      </c>
      <c r="AJ3303">
        <v>-24300000</v>
      </c>
      <c r="AK3303">
        <v>4100000</v>
      </c>
      <c r="AM3303">
        <v>-9200000</v>
      </c>
      <c r="AN3303">
        <v>-38300000</v>
      </c>
      <c r="AP3303">
        <v>36000000</v>
      </c>
      <c r="AQ3303">
        <v>23100000</v>
      </c>
      <c r="AR3303">
        <v>-6900000</v>
      </c>
      <c r="AS3303">
        <v>66700000</v>
      </c>
      <c r="AU3303">
        <v>-32800000</v>
      </c>
      <c r="AV3303">
        <v>-7000000</v>
      </c>
      <c r="AY3303">
        <v>-0.45</v>
      </c>
      <c r="AZ3303">
        <v>26150000</v>
      </c>
      <c r="BA3303">
        <v>-6.1518987341772101E-2</v>
      </c>
      <c r="BE3303">
        <v>5.8481012658227798E-2</v>
      </c>
      <c r="BG3303">
        <v>0.33088607594936698</v>
      </c>
      <c r="BI3303">
        <v>0.35114232376211202</v>
      </c>
      <c r="BJ3303">
        <v>-8.3037974683544305E-2</v>
      </c>
      <c r="BM3303">
        <v>1.0379746835443E-2</v>
      </c>
      <c r="BN3303">
        <v>0.52449106587252203</v>
      </c>
      <c r="BP3303">
        <v>0.75</v>
      </c>
      <c r="BQ3303">
        <v>1.4666666666666699</v>
      </c>
      <c r="BR3303">
        <v>-11.6221511111111</v>
      </c>
      <c r="BS3303">
        <v>-7.1602168629650395E-2</v>
      </c>
      <c r="BU3303">
        <v>-4.3998609085810402E-9</v>
      </c>
    </row>
    <row r="3304" spans="3:73" x14ac:dyDescent="0.3">
      <c r="C3304">
        <v>1712463</v>
      </c>
      <c r="D3304" t="s">
        <v>4545</v>
      </c>
      <c r="E3304" t="s">
        <v>2617</v>
      </c>
      <c r="F3304" t="s">
        <v>3614</v>
      </c>
      <c r="G3304" t="s">
        <v>4077</v>
      </c>
      <c r="H3304" t="s">
        <v>4759</v>
      </c>
      <c r="I3304" t="s">
        <v>4835</v>
      </c>
      <c r="J3304">
        <v>2024</v>
      </c>
      <c r="K3304" t="s">
        <v>4062</v>
      </c>
      <c r="L3304">
        <v>6.4187630000000002</v>
      </c>
      <c r="M3304">
        <v>1104200000</v>
      </c>
      <c r="N3304">
        <v>151200000</v>
      </c>
      <c r="O3304">
        <v>76100000</v>
      </c>
      <c r="P3304">
        <v>43900000</v>
      </c>
      <c r="Q3304">
        <v>21700000</v>
      </c>
      <c r="R3304">
        <v>158500000</v>
      </c>
      <c r="T3304">
        <v>312200000</v>
      </c>
      <c r="U3304">
        <v>443700000</v>
      </c>
      <c r="V3304">
        <v>556100000</v>
      </c>
      <c r="W3304">
        <v>68400000</v>
      </c>
      <c r="X3304">
        <v>26900000</v>
      </c>
      <c r="AA3304">
        <v>406400000</v>
      </c>
      <c r="AB3304">
        <v>548100000</v>
      </c>
      <c r="AD3304">
        <v>-145300000</v>
      </c>
      <c r="AG3304">
        <v>139800000</v>
      </c>
      <c r="AH3304">
        <v>368900000</v>
      </c>
      <c r="AJ3304">
        <v>-12800000</v>
      </c>
      <c r="AK3304">
        <v>4400000</v>
      </c>
      <c r="AM3304">
        <v>-2200000</v>
      </c>
      <c r="AN3304">
        <v>-21500000</v>
      </c>
      <c r="AP3304">
        <v>35100000</v>
      </c>
      <c r="AQ3304">
        <v>41400000</v>
      </c>
      <c r="AR3304">
        <v>7800000</v>
      </c>
      <c r="AS3304">
        <v>65300000</v>
      </c>
      <c r="AU3304">
        <v>-32500000</v>
      </c>
      <c r="AV3304">
        <v>1800000</v>
      </c>
      <c r="AY3304">
        <v>-0.26</v>
      </c>
      <c r="AZ3304">
        <v>19500000</v>
      </c>
      <c r="BA3304">
        <v>-3.4697750067768998E-2</v>
      </c>
      <c r="BE3304">
        <v>0.11222553537544</v>
      </c>
      <c r="BG3304">
        <v>0.378964489021415</v>
      </c>
      <c r="BI3304">
        <v>0.334088027531244</v>
      </c>
      <c r="BJ3304">
        <v>-8.8099756031444806E-2</v>
      </c>
      <c r="BM3304">
        <v>1.19273515857956E-2</v>
      </c>
      <c r="BN3304">
        <v>0.50362253214997299</v>
      </c>
      <c r="BP3304">
        <v>1.1125730994152001</v>
      </c>
      <c r="BQ3304">
        <v>1.8932748538011701</v>
      </c>
      <c r="BR3304">
        <v>-24.687550000000002</v>
      </c>
      <c r="BS3304">
        <v>-3.9226418536763397E-2</v>
      </c>
      <c r="BU3304">
        <v>-3.0448428753877001E-9</v>
      </c>
    </row>
    <row r="3305" spans="3:73" x14ac:dyDescent="0.3">
      <c r="C3305">
        <v>1712463</v>
      </c>
      <c r="D3305" t="s">
        <v>4545</v>
      </c>
      <c r="E3305" t="s">
        <v>2617</v>
      </c>
      <c r="F3305" t="s">
        <v>3614</v>
      </c>
      <c r="G3305" t="s">
        <v>4077</v>
      </c>
      <c r="H3305" t="s">
        <v>4759</v>
      </c>
      <c r="I3305" t="s">
        <v>4835</v>
      </c>
      <c r="J3305">
        <v>2023</v>
      </c>
      <c r="K3305" t="s">
        <v>4062</v>
      </c>
      <c r="L3305">
        <v>4.6537819999999996</v>
      </c>
      <c r="M3305">
        <v>1122700000</v>
      </c>
      <c r="N3305">
        <v>124900000</v>
      </c>
      <c r="O3305">
        <v>62000000</v>
      </c>
      <c r="P3305">
        <v>31600000</v>
      </c>
      <c r="Q3305">
        <v>17300000</v>
      </c>
      <c r="R3305">
        <v>165800000</v>
      </c>
      <c r="S3305">
        <v>142100000</v>
      </c>
      <c r="T3305">
        <v>345400000</v>
      </c>
      <c r="U3305">
        <v>450100000</v>
      </c>
      <c r="V3305">
        <v>550700000</v>
      </c>
      <c r="W3305">
        <v>48000000</v>
      </c>
      <c r="X3305">
        <v>17600000</v>
      </c>
      <c r="AA3305">
        <v>400300000</v>
      </c>
      <c r="AB3305">
        <v>572000000</v>
      </c>
      <c r="AD3305">
        <v>-123800000</v>
      </c>
      <c r="AG3305">
        <v>123300000</v>
      </c>
      <c r="AH3305">
        <v>336300000</v>
      </c>
      <c r="AI3305">
        <v>213000000</v>
      </c>
      <c r="AJ3305">
        <v>-7500000</v>
      </c>
      <c r="AK3305">
        <v>3700000</v>
      </c>
      <c r="AM3305">
        <v>-4200000</v>
      </c>
      <c r="AN3305">
        <v>-27100000</v>
      </c>
      <c r="AO3305">
        <v>24300000</v>
      </c>
      <c r="AP3305">
        <v>33800000</v>
      </c>
      <c r="AQ3305">
        <v>52600000</v>
      </c>
      <c r="AS3305">
        <v>69600000</v>
      </c>
      <c r="AU3305">
        <v>-52400000</v>
      </c>
      <c r="AV3305">
        <v>-1800000</v>
      </c>
      <c r="AY3305">
        <v>-0.33</v>
      </c>
      <c r="AZ3305">
        <v>21150000</v>
      </c>
      <c r="BA3305">
        <v>-2.2301516503122201E-2</v>
      </c>
      <c r="BB3305">
        <v>-7000000</v>
      </c>
      <c r="BC3305">
        <v>26800000</v>
      </c>
      <c r="BD3305">
        <v>7.9690752304490006E-2</v>
      </c>
      <c r="BE3305">
        <v>0.15640796907523</v>
      </c>
      <c r="BG3305">
        <v>0.36663693131132902</v>
      </c>
      <c r="BH3305">
        <v>10.0709219858156</v>
      </c>
      <c r="BI3305">
        <v>0.29954573795314898</v>
      </c>
      <c r="BJ3305">
        <v>-0.155813261968481</v>
      </c>
      <c r="BM3305">
        <v>1.1002081474873599E-2</v>
      </c>
      <c r="BN3305">
        <v>0.490513939609869</v>
      </c>
      <c r="BO3305">
        <v>-0.28806584362139898</v>
      </c>
      <c r="BP3305">
        <v>1.2916666666666701</v>
      </c>
      <c r="BQ3305">
        <v>2.2416666666666698</v>
      </c>
      <c r="BR3305">
        <v>-14.102369696969699</v>
      </c>
      <c r="BS3305">
        <v>-4.73776223776224E-2</v>
      </c>
      <c r="BU3305">
        <v>-2.6848742307692301E-9</v>
      </c>
    </row>
    <row r="3306" spans="3:73" x14ac:dyDescent="0.3">
      <c r="C3306">
        <v>1712463</v>
      </c>
      <c r="D3306" t="s">
        <v>4545</v>
      </c>
      <c r="E3306" t="s">
        <v>2617</v>
      </c>
      <c r="F3306" t="s">
        <v>3614</v>
      </c>
      <c r="G3306" t="s">
        <v>4077</v>
      </c>
      <c r="H3306" t="s">
        <v>4759</v>
      </c>
      <c r="I3306" t="s">
        <v>4835</v>
      </c>
      <c r="J3306">
        <v>2022</v>
      </c>
      <c r="K3306" t="s">
        <v>4062</v>
      </c>
      <c r="L3306">
        <v>11.080582</v>
      </c>
      <c r="M3306">
        <v>1133500000</v>
      </c>
      <c r="N3306">
        <v>139600000</v>
      </c>
      <c r="O3306">
        <v>62800000</v>
      </c>
      <c r="P3306">
        <v>33000000</v>
      </c>
      <c r="Q3306">
        <v>25000000</v>
      </c>
      <c r="R3306">
        <v>130000000</v>
      </c>
      <c r="S3306">
        <v>124000000</v>
      </c>
      <c r="T3306">
        <v>372100000</v>
      </c>
      <c r="U3306">
        <v>446700000</v>
      </c>
      <c r="V3306">
        <v>520700000</v>
      </c>
      <c r="W3306">
        <v>39100000</v>
      </c>
      <c r="X3306">
        <v>24300000</v>
      </c>
      <c r="AA3306">
        <v>393000000</v>
      </c>
      <c r="AB3306">
        <v>612800000</v>
      </c>
      <c r="AD3306">
        <v>-96700000</v>
      </c>
      <c r="AG3306">
        <v>99600000</v>
      </c>
      <c r="AH3306">
        <v>326500000</v>
      </c>
      <c r="AI3306">
        <v>226900000</v>
      </c>
      <c r="AJ3306">
        <v>-42500000</v>
      </c>
      <c r="AK3306">
        <v>3600000</v>
      </c>
      <c r="AM3306">
        <v>-15300000</v>
      </c>
      <c r="AN3306">
        <v>-41400000</v>
      </c>
      <c r="AO3306">
        <v>20700000</v>
      </c>
      <c r="AP3306">
        <v>32100000</v>
      </c>
      <c r="AQ3306">
        <v>1100000</v>
      </c>
      <c r="AS3306">
        <v>69000000</v>
      </c>
      <c r="AU3306">
        <v>-37900000</v>
      </c>
      <c r="AV3306">
        <v>-4500000</v>
      </c>
      <c r="AY3306">
        <v>-0.51</v>
      </c>
      <c r="AZ3306">
        <v>28950000</v>
      </c>
      <c r="BA3306">
        <v>-0.13016845329249599</v>
      </c>
      <c r="BB3306">
        <v>-36000000</v>
      </c>
      <c r="BC3306">
        <v>-3900000</v>
      </c>
      <c r="BD3306">
        <v>-1.19448698315467E-2</v>
      </c>
      <c r="BE3306">
        <v>3.3690658499234299E-3</v>
      </c>
      <c r="BG3306">
        <v>0.30505359877488503</v>
      </c>
      <c r="BH3306">
        <v>7.8376511226252203</v>
      </c>
      <c r="BI3306">
        <v>0.288045875606528</v>
      </c>
      <c r="BJ3306">
        <v>-0.11607963246554399</v>
      </c>
      <c r="BM3306">
        <v>1.10260336906585E-2</v>
      </c>
      <c r="BN3306">
        <v>0.459373621526246</v>
      </c>
      <c r="BO3306">
        <v>-1.73913043478261</v>
      </c>
      <c r="BP3306">
        <v>1.6061381074168799</v>
      </c>
      <c r="BQ3306">
        <v>2.9309462915601001</v>
      </c>
      <c r="BR3306">
        <v>-21.726631372549001</v>
      </c>
      <c r="BS3306">
        <v>-6.7558746736292405E-2</v>
      </c>
      <c r="BU3306">
        <v>-9.2217637402088796E-9</v>
      </c>
    </row>
    <row r="3307" spans="3:73" x14ac:dyDescent="0.3">
      <c r="C3307">
        <v>1712463</v>
      </c>
      <c r="D3307" t="s">
        <v>4545</v>
      </c>
      <c r="E3307" t="s">
        <v>2617</v>
      </c>
      <c r="F3307" t="s">
        <v>3614</v>
      </c>
      <c r="G3307" t="s">
        <v>4077</v>
      </c>
      <c r="H3307" t="s">
        <v>4759</v>
      </c>
      <c r="I3307" t="s">
        <v>4835</v>
      </c>
      <c r="J3307">
        <v>2021</v>
      </c>
      <c r="K3307" t="s">
        <v>4062</v>
      </c>
      <c r="L3307">
        <v>25.477146999999999</v>
      </c>
      <c r="M3307">
        <v>1213400000</v>
      </c>
      <c r="N3307">
        <v>191500000</v>
      </c>
      <c r="O3307">
        <v>103900000</v>
      </c>
      <c r="P3307">
        <v>43700000</v>
      </c>
      <c r="Q3307">
        <v>32900000</v>
      </c>
      <c r="R3307">
        <v>126300000</v>
      </c>
      <c r="S3307">
        <v>126300000</v>
      </c>
      <c r="T3307">
        <v>406500000</v>
      </c>
      <c r="U3307">
        <v>453000000</v>
      </c>
      <c r="V3307">
        <v>577200000</v>
      </c>
      <c r="W3307">
        <v>71500000</v>
      </c>
      <c r="X3307">
        <v>33500000</v>
      </c>
      <c r="AA3307">
        <v>401400000</v>
      </c>
      <c r="AB3307">
        <v>636200000</v>
      </c>
      <c r="AD3307">
        <v>-55300000</v>
      </c>
      <c r="AF3307">
        <v>81403123</v>
      </c>
      <c r="AG3307">
        <v>148900000</v>
      </c>
      <c r="AH3307">
        <v>383900000</v>
      </c>
      <c r="AI3307">
        <v>235000000</v>
      </c>
      <c r="AJ3307">
        <v>12200000</v>
      </c>
      <c r="AK3307">
        <v>1700000</v>
      </c>
      <c r="AM3307">
        <v>-2100000</v>
      </c>
      <c r="AN3307">
        <v>-2800000</v>
      </c>
      <c r="AO3307">
        <v>22400000</v>
      </c>
      <c r="AP3307">
        <v>35000000</v>
      </c>
      <c r="AQ3307">
        <v>54300000</v>
      </c>
      <c r="AS3307">
        <v>73600000</v>
      </c>
      <c r="AU3307">
        <v>-69800000</v>
      </c>
      <c r="AV3307">
        <v>72000000</v>
      </c>
      <c r="AY3307">
        <v>-0.04</v>
      </c>
      <c r="AZ3307">
        <v>24500000</v>
      </c>
      <c r="BA3307">
        <v>3.1779109143006003E-2</v>
      </c>
      <c r="BB3307">
        <v>17500000</v>
      </c>
      <c r="BC3307">
        <v>52500000</v>
      </c>
      <c r="BD3307">
        <v>0.13675436311539499</v>
      </c>
      <c r="BE3307">
        <v>0.14144308413649401</v>
      </c>
      <c r="BG3307">
        <v>0.38786142224537601</v>
      </c>
      <c r="BH3307">
        <v>9.5918367346938798</v>
      </c>
      <c r="BI3307">
        <v>0.31638371518048503</v>
      </c>
      <c r="BJ3307">
        <v>-0.18181818181818199</v>
      </c>
      <c r="BM3307">
        <v>4.4282365199270601E-3</v>
      </c>
      <c r="BN3307">
        <v>0.47568814900280199</v>
      </c>
      <c r="BO3307">
        <v>0.78125</v>
      </c>
      <c r="BP3307">
        <v>1.4531468531468501</v>
      </c>
      <c r="BQ3307">
        <v>2.21818181818182</v>
      </c>
      <c r="BR3307">
        <v>-636.928675</v>
      </c>
      <c r="BS3307">
        <v>-4.40113171958504E-3</v>
      </c>
      <c r="BU3307">
        <v>-1.6018325683747201E-9</v>
      </c>
    </row>
    <row r="3308" spans="3:73" x14ac:dyDescent="0.3">
      <c r="C3308">
        <v>1712463</v>
      </c>
      <c r="D3308" t="s">
        <v>4545</v>
      </c>
      <c r="E3308" t="s">
        <v>2617</v>
      </c>
      <c r="F3308" t="s">
        <v>3614</v>
      </c>
      <c r="G3308" t="s">
        <v>4077</v>
      </c>
      <c r="H3308" t="s">
        <v>4759</v>
      </c>
      <c r="I3308" t="s">
        <v>4835</v>
      </c>
      <c r="J3308">
        <v>2020</v>
      </c>
      <c r="K3308" t="s">
        <v>4062</v>
      </c>
      <c r="L3308">
        <v>8.811534</v>
      </c>
      <c r="M3308">
        <v>1133500000</v>
      </c>
      <c r="N3308">
        <v>107200000</v>
      </c>
      <c r="O3308">
        <v>48500000</v>
      </c>
      <c r="P3308">
        <v>39100000</v>
      </c>
      <c r="Q3308">
        <v>16100000</v>
      </c>
      <c r="R3308">
        <v>124400000</v>
      </c>
      <c r="S3308">
        <v>124400000</v>
      </c>
      <c r="T3308">
        <v>440600000</v>
      </c>
      <c r="U3308">
        <v>458400000</v>
      </c>
      <c r="V3308">
        <v>610600000</v>
      </c>
      <c r="W3308">
        <v>57500000</v>
      </c>
      <c r="X3308">
        <v>24900000</v>
      </c>
      <c r="AA3308">
        <v>433200000</v>
      </c>
      <c r="AB3308">
        <v>522900000</v>
      </c>
      <c r="AD3308">
        <v>-52500000</v>
      </c>
      <c r="AF3308">
        <v>75516352</v>
      </c>
      <c r="AG3308">
        <v>122600000</v>
      </c>
      <c r="AH3308">
        <v>298200000</v>
      </c>
      <c r="AI3308">
        <v>175600000</v>
      </c>
      <c r="AJ3308">
        <v>11700000</v>
      </c>
      <c r="AK3308">
        <v>2300000</v>
      </c>
      <c r="AM3308">
        <v>-1200000</v>
      </c>
      <c r="AN3308">
        <v>-23400000</v>
      </c>
      <c r="AO3308">
        <v>30200000</v>
      </c>
      <c r="AP3308">
        <v>31500000</v>
      </c>
      <c r="AQ3308">
        <v>63800000</v>
      </c>
      <c r="AS3308">
        <v>62700000</v>
      </c>
      <c r="AU3308">
        <v>-34500000</v>
      </c>
      <c r="AV3308">
        <v>-1600000</v>
      </c>
      <c r="AY3308">
        <v>-0.32</v>
      </c>
      <c r="AZ3308">
        <v>13850000</v>
      </c>
      <c r="BA3308">
        <v>3.9235412474849102E-2</v>
      </c>
      <c r="BB3308">
        <v>5600000</v>
      </c>
      <c r="BC3308">
        <v>37100000</v>
      </c>
      <c r="BD3308">
        <v>0.124413145539906</v>
      </c>
      <c r="BE3308">
        <v>0.21395036887994601</v>
      </c>
      <c r="BG3308">
        <v>0.41113346747149598</v>
      </c>
      <c r="BH3308">
        <v>12.678700361010799</v>
      </c>
      <c r="BI3308">
        <v>0.26307895897662098</v>
      </c>
      <c r="BJ3308">
        <v>-0.11569416498993999</v>
      </c>
      <c r="BM3308">
        <v>7.7129443326626398E-3</v>
      </c>
      <c r="BN3308">
        <v>0.53868548742831901</v>
      </c>
      <c r="BO3308">
        <v>0.185430463576159</v>
      </c>
      <c r="BP3308">
        <v>0.84347826086956501</v>
      </c>
      <c r="BQ3308">
        <v>1.5843478260869599</v>
      </c>
      <c r="BR3308">
        <v>-27.536043750000001</v>
      </c>
      <c r="BS3308">
        <v>-4.4750430292599001E-2</v>
      </c>
      <c r="BU3308">
        <v>-5.3924094090648302E-9</v>
      </c>
    </row>
    <row r="3309" spans="3:73" x14ac:dyDescent="0.3">
      <c r="C3309">
        <v>1712463</v>
      </c>
      <c r="D3309" t="s">
        <v>4545</v>
      </c>
      <c r="E3309" t="s">
        <v>2617</v>
      </c>
      <c r="F3309" t="s">
        <v>3614</v>
      </c>
      <c r="G3309" t="s">
        <v>4077</v>
      </c>
      <c r="H3309" t="s">
        <v>4759</v>
      </c>
      <c r="I3309" t="s">
        <v>4835</v>
      </c>
      <c r="J3309">
        <v>2019</v>
      </c>
      <c r="K3309" t="s">
        <v>4062</v>
      </c>
      <c r="L3309">
        <v>9.16343</v>
      </c>
      <c r="M3309">
        <v>1104400000</v>
      </c>
      <c r="N3309">
        <v>71400000</v>
      </c>
      <c r="O3309">
        <v>19700000</v>
      </c>
      <c r="Q3309">
        <v>11600000</v>
      </c>
      <c r="R3309">
        <v>122500000</v>
      </c>
      <c r="S3309">
        <v>122500000</v>
      </c>
      <c r="T3309">
        <v>458600000</v>
      </c>
      <c r="U3309">
        <v>448800000</v>
      </c>
      <c r="V3309">
        <v>572600000</v>
      </c>
      <c r="W3309">
        <v>31900000</v>
      </c>
      <c r="X3309">
        <v>12300000</v>
      </c>
      <c r="AA3309">
        <v>428200000</v>
      </c>
      <c r="AB3309">
        <v>531800000</v>
      </c>
      <c r="AC3309">
        <v>0</v>
      </c>
      <c r="AD3309">
        <v>-29100000</v>
      </c>
      <c r="AE3309">
        <v>0</v>
      </c>
      <c r="AF3309">
        <v>70805034</v>
      </c>
      <c r="AG3309">
        <v>32800000</v>
      </c>
      <c r="AH3309">
        <v>77700000</v>
      </c>
      <c r="AI3309">
        <v>44900000</v>
      </c>
      <c r="AJ3309">
        <v>12100000</v>
      </c>
      <c r="AK3309">
        <v>900000</v>
      </c>
      <c r="AM3309">
        <v>-2700000</v>
      </c>
      <c r="AN3309">
        <v>-3200000</v>
      </c>
      <c r="AO3309">
        <v>27300000</v>
      </c>
      <c r="AP3309">
        <v>17200000</v>
      </c>
      <c r="AQ3309">
        <v>9600000</v>
      </c>
      <c r="AS3309">
        <v>31700000</v>
      </c>
      <c r="AU3309">
        <v>-657100000</v>
      </c>
      <c r="AV3309">
        <v>665400000</v>
      </c>
      <c r="AY3309">
        <v>-0.31</v>
      </c>
      <c r="BA3309">
        <v>0.15572715572715601</v>
      </c>
      <c r="BB3309">
        <v>21400000</v>
      </c>
      <c r="BC3309">
        <v>38600000</v>
      </c>
      <c r="BD3309">
        <v>0.49678249678249697</v>
      </c>
      <c r="BE3309">
        <v>0.123552123552124</v>
      </c>
      <c r="BG3309">
        <v>0.422136422136422</v>
      </c>
      <c r="BI3309">
        <v>7.0354943860920005E-2</v>
      </c>
      <c r="BJ3309">
        <v>-8.4568854568854608</v>
      </c>
      <c r="BM3309">
        <v>1.15830115830116E-2</v>
      </c>
      <c r="BN3309">
        <v>0.51847156827236496</v>
      </c>
      <c r="BO3309">
        <v>0.78388278388278398</v>
      </c>
      <c r="BP3309">
        <v>0.61755485893416895</v>
      </c>
      <c r="BQ3309">
        <v>1.8746081504702199</v>
      </c>
      <c r="BR3309">
        <v>-29.559451612903199</v>
      </c>
      <c r="BS3309">
        <v>-6.0172997367431398E-3</v>
      </c>
      <c r="BU3309">
        <v>-5.34160078977059E-9</v>
      </c>
    </row>
    <row r="3310" spans="3:73" x14ac:dyDescent="0.3">
      <c r="C3310">
        <v>1712463</v>
      </c>
      <c r="D3310" t="s">
        <v>4545</v>
      </c>
      <c r="E3310" t="s">
        <v>2617</v>
      </c>
      <c r="F3310" t="s">
        <v>3614</v>
      </c>
      <c r="G3310" t="s">
        <v>4077</v>
      </c>
      <c r="H3310" t="s">
        <v>4759</v>
      </c>
      <c r="I3310" t="s">
        <v>4835</v>
      </c>
      <c r="J3310">
        <v>2018</v>
      </c>
      <c r="K3310" t="s">
        <v>4062</v>
      </c>
      <c r="L3310">
        <v>9.7225099999999998</v>
      </c>
      <c r="M3310">
        <v>309233566</v>
      </c>
      <c r="N3310">
        <v>3115120</v>
      </c>
      <c r="O3310">
        <v>2891363</v>
      </c>
      <c r="V3310">
        <v>18037439</v>
      </c>
      <c r="W3310">
        <v>6737439</v>
      </c>
      <c r="AB3310">
        <v>5000007</v>
      </c>
      <c r="AD3310">
        <v>1378233</v>
      </c>
      <c r="AL3310">
        <v>3731698</v>
      </c>
      <c r="AN3310">
        <v>1386748</v>
      </c>
      <c r="AQ3310">
        <v>-1218016</v>
      </c>
      <c r="AU3310">
        <v>-301000000</v>
      </c>
      <c r="AV3310">
        <v>305107483</v>
      </c>
      <c r="BN3310">
        <v>5.8329499068674802E-2</v>
      </c>
      <c r="BP3310">
        <v>0.42914867206960999</v>
      </c>
      <c r="BS3310">
        <v>0.27734921171110399</v>
      </c>
    </row>
    <row r="3311" spans="3:73" x14ac:dyDescent="0.3">
      <c r="C3311">
        <v>1712463</v>
      </c>
      <c r="D3311" t="s">
        <v>4545</v>
      </c>
      <c r="E3311" t="s">
        <v>2617</v>
      </c>
      <c r="F3311" t="s">
        <v>3614</v>
      </c>
      <c r="G3311" t="s">
        <v>4077</v>
      </c>
      <c r="H3311" t="s">
        <v>4759</v>
      </c>
      <c r="I3311" t="s">
        <v>4835</v>
      </c>
      <c r="J3311">
        <v>2017</v>
      </c>
      <c r="K3311" t="s">
        <v>4062</v>
      </c>
    </row>
    <row r="3312" spans="3:73" x14ac:dyDescent="0.3">
      <c r="C3312">
        <v>75677</v>
      </c>
      <c r="D3312" t="s">
        <v>4324</v>
      </c>
      <c r="E3312" t="s">
        <v>270</v>
      </c>
      <c r="F3312" t="s">
        <v>3614</v>
      </c>
      <c r="G3312" t="s">
        <v>4147</v>
      </c>
      <c r="H3312" t="s">
        <v>4832</v>
      </c>
      <c r="I3312" t="s">
        <v>4836</v>
      </c>
      <c r="J3312">
        <v>2026</v>
      </c>
      <c r="K3312" t="s">
        <v>4062</v>
      </c>
      <c r="L3312">
        <v>219.39365699999999</v>
      </c>
    </row>
    <row r="3313" spans="3:73" x14ac:dyDescent="0.3">
      <c r="C3313">
        <v>75677</v>
      </c>
      <c r="D3313" t="s">
        <v>4324</v>
      </c>
      <c r="E3313" t="s">
        <v>270</v>
      </c>
      <c r="F3313" t="s">
        <v>3614</v>
      </c>
      <c r="G3313" t="s">
        <v>4147</v>
      </c>
      <c r="H3313" t="s">
        <v>4832</v>
      </c>
      <c r="I3313" t="s">
        <v>4836</v>
      </c>
      <c r="J3313">
        <v>2025</v>
      </c>
      <c r="K3313" t="s">
        <v>4062</v>
      </c>
      <c r="L3313">
        <v>198.98240200000001</v>
      </c>
      <c r="M3313">
        <v>10725500000</v>
      </c>
      <c r="N3313">
        <v>3213700000</v>
      </c>
      <c r="O3313">
        <v>529000000</v>
      </c>
      <c r="P3313">
        <v>1255800000</v>
      </c>
      <c r="Q3313">
        <v>1243200000</v>
      </c>
      <c r="S3313">
        <v>4985100000</v>
      </c>
      <c r="U3313">
        <v>1372300000</v>
      </c>
      <c r="W3313">
        <v>1015100000</v>
      </c>
      <c r="X3313">
        <v>471400000</v>
      </c>
      <c r="AA3313">
        <v>3992500000</v>
      </c>
      <c r="AB3313">
        <v>4598000000</v>
      </c>
      <c r="AD3313">
        <v>3931000000</v>
      </c>
      <c r="AE3313">
        <v>900000</v>
      </c>
      <c r="AG3313">
        <v>1889600000</v>
      </c>
      <c r="AJ3313">
        <v>1107000000</v>
      </c>
      <c r="AM3313">
        <v>253700000</v>
      </c>
      <c r="AN3313">
        <v>774100000</v>
      </c>
      <c r="AQ3313">
        <v>1557500000</v>
      </c>
      <c r="AS3313">
        <v>652800000</v>
      </c>
      <c r="AU3313">
        <v>-2572900000</v>
      </c>
      <c r="AV3313">
        <v>859400000</v>
      </c>
      <c r="AX3313">
        <v>451900000</v>
      </c>
      <c r="AY3313">
        <v>8.61</v>
      </c>
      <c r="AZ3313">
        <v>1184050000</v>
      </c>
      <c r="BP3313">
        <v>0.521130923061767</v>
      </c>
      <c r="BQ3313">
        <v>1.9411880602896301</v>
      </c>
      <c r="BR3313">
        <v>23.110615795586501</v>
      </c>
      <c r="BS3313">
        <v>0.168355806872553</v>
      </c>
      <c r="BU3313">
        <v>3.7260515033057899E-7</v>
      </c>
    </row>
    <row r="3314" spans="3:73" x14ac:dyDescent="0.3">
      <c r="C3314">
        <v>75677</v>
      </c>
      <c r="D3314" t="s">
        <v>4324</v>
      </c>
      <c r="E3314" t="s">
        <v>270</v>
      </c>
      <c r="F3314" t="s">
        <v>3614</v>
      </c>
      <c r="G3314" t="s">
        <v>4147</v>
      </c>
      <c r="H3314" t="s">
        <v>4832</v>
      </c>
      <c r="I3314" t="s">
        <v>4836</v>
      </c>
      <c r="J3314">
        <v>2024</v>
      </c>
      <c r="K3314" t="s">
        <v>4062</v>
      </c>
      <c r="L3314">
        <v>187.56228899999999</v>
      </c>
      <c r="M3314">
        <v>8833200000</v>
      </c>
      <c r="N3314">
        <v>3233000000</v>
      </c>
      <c r="O3314">
        <v>685000000</v>
      </c>
      <c r="P3314">
        <v>1144000000</v>
      </c>
      <c r="Q3314">
        <v>1124900000</v>
      </c>
      <c r="S3314">
        <v>4039000000</v>
      </c>
      <c r="U3314">
        <v>922400000</v>
      </c>
      <c r="W3314">
        <v>1001600000</v>
      </c>
      <c r="X3314">
        <v>430300000</v>
      </c>
      <c r="AA3314">
        <v>2492200000</v>
      </c>
      <c r="AB3314">
        <v>4404000000</v>
      </c>
      <c r="AD3314">
        <v>3776700000</v>
      </c>
      <c r="AE3314">
        <v>900000</v>
      </c>
      <c r="AG3314">
        <v>1783100000</v>
      </c>
      <c r="AJ3314">
        <v>1101300000</v>
      </c>
      <c r="AM3314">
        <v>259300000</v>
      </c>
      <c r="AN3314">
        <v>805100000</v>
      </c>
      <c r="AQ3314">
        <v>1191200000</v>
      </c>
      <c r="AS3314">
        <v>525600000</v>
      </c>
      <c r="AU3314">
        <v>-277800000</v>
      </c>
      <c r="AV3314">
        <v>-876400000</v>
      </c>
      <c r="AX3314">
        <v>451300000</v>
      </c>
      <c r="AY3314">
        <v>8.9700000000000006</v>
      </c>
      <c r="AZ3314">
        <v>1069000000</v>
      </c>
      <c r="BP3314">
        <v>0.68390575079872196</v>
      </c>
      <c r="BQ3314">
        <v>2.1047324281150201</v>
      </c>
      <c r="BR3314">
        <v>20.909954180602</v>
      </c>
      <c r="BS3314">
        <v>0.18281108083560399</v>
      </c>
      <c r="BU3314">
        <v>3.8202400824931902E-7</v>
      </c>
    </row>
    <row r="3315" spans="3:73" x14ac:dyDescent="0.3">
      <c r="C3315">
        <v>75677</v>
      </c>
      <c r="D3315" t="s">
        <v>4324</v>
      </c>
      <c r="E3315" t="s">
        <v>270</v>
      </c>
      <c r="F3315" t="s">
        <v>3614</v>
      </c>
      <c r="G3315" t="s">
        <v>4147</v>
      </c>
      <c r="H3315" t="s">
        <v>4832</v>
      </c>
      <c r="I3315" t="s">
        <v>4836</v>
      </c>
      <c r="J3315">
        <v>2023</v>
      </c>
      <c r="K3315" t="s">
        <v>4062</v>
      </c>
      <c r="L3315">
        <v>132.58828299999999</v>
      </c>
      <c r="M3315">
        <v>8681100000</v>
      </c>
      <c r="N3315">
        <v>3254400000</v>
      </c>
      <c r="O3315">
        <v>648000000</v>
      </c>
      <c r="P3315">
        <v>1033200000</v>
      </c>
      <c r="Q3315">
        <v>1013100000</v>
      </c>
      <c r="S3315">
        <v>3863800000</v>
      </c>
      <c r="U3315">
        <v>922400000</v>
      </c>
      <c r="W3315">
        <v>1265700000</v>
      </c>
      <c r="X3315">
        <v>402400000</v>
      </c>
      <c r="AA3315">
        <v>2891700000</v>
      </c>
      <c r="AB3315">
        <v>3997300000</v>
      </c>
      <c r="AD3315">
        <v>3447200000</v>
      </c>
      <c r="AE3315">
        <v>900000</v>
      </c>
      <c r="AG3315">
        <v>1698900000</v>
      </c>
      <c r="AJ3315">
        <v>1075100000</v>
      </c>
      <c r="AM3315">
        <v>248900000</v>
      </c>
      <c r="AN3315">
        <v>765200000</v>
      </c>
      <c r="AQ3315">
        <v>1315100000</v>
      </c>
      <c r="AS3315">
        <v>517700000</v>
      </c>
      <c r="AU3315">
        <v>-875100000</v>
      </c>
      <c r="AV3315">
        <v>-112000000</v>
      </c>
      <c r="AX3315">
        <v>451200000</v>
      </c>
      <c r="AY3315">
        <v>8.52</v>
      </c>
      <c r="AZ3315">
        <v>995200000</v>
      </c>
      <c r="BP3315">
        <v>0.51196966105712205</v>
      </c>
      <c r="BQ3315">
        <v>1.77079876748045</v>
      </c>
      <c r="BR3315">
        <v>15.5620050469484</v>
      </c>
      <c r="BS3315">
        <v>0.19142921471993599</v>
      </c>
      <c r="BU3315">
        <v>2.8260380035523998E-7</v>
      </c>
    </row>
    <row r="3316" spans="3:73" x14ac:dyDescent="0.3">
      <c r="C3316">
        <v>75677</v>
      </c>
      <c r="D3316" t="s">
        <v>4324</v>
      </c>
      <c r="E3316" t="s">
        <v>270</v>
      </c>
      <c r="F3316" t="s">
        <v>3614</v>
      </c>
      <c r="G3316" t="s">
        <v>4147</v>
      </c>
      <c r="H3316" t="s">
        <v>4832</v>
      </c>
      <c r="I3316" t="s">
        <v>4836</v>
      </c>
      <c r="J3316">
        <v>2022</v>
      </c>
      <c r="K3316" t="s">
        <v>4062</v>
      </c>
      <c r="L3316">
        <v>124.633073</v>
      </c>
      <c r="M3316">
        <v>8003800000</v>
      </c>
      <c r="N3316">
        <v>2508300000</v>
      </c>
      <c r="O3316">
        <v>320000000</v>
      </c>
      <c r="P3316">
        <v>1031800000</v>
      </c>
      <c r="Q3316">
        <v>977300000</v>
      </c>
      <c r="S3316">
        <v>3900000000</v>
      </c>
      <c r="U3316">
        <v>922400000</v>
      </c>
      <c r="W3316">
        <v>875500000</v>
      </c>
      <c r="X3316">
        <v>410400000</v>
      </c>
      <c r="AA3316">
        <v>2491500000</v>
      </c>
      <c r="AB3316">
        <v>3667100000</v>
      </c>
      <c r="AD3316">
        <v>3186800000</v>
      </c>
      <c r="AE3316">
        <v>900000</v>
      </c>
      <c r="AG3316">
        <v>2090600000</v>
      </c>
      <c r="AJ3316">
        <v>1420700000</v>
      </c>
      <c r="AM3316">
        <v>335000000</v>
      </c>
      <c r="AN3316">
        <v>1029800000</v>
      </c>
      <c r="AQ3316">
        <v>1495000000</v>
      </c>
      <c r="AS3316">
        <v>456800000</v>
      </c>
      <c r="AU3316">
        <v>-833700000</v>
      </c>
      <c r="AV3316">
        <v>-960000000</v>
      </c>
      <c r="AX3316">
        <v>441200000</v>
      </c>
      <c r="AY3316">
        <v>11.08</v>
      </c>
      <c r="AZ3316">
        <v>939900000</v>
      </c>
      <c r="BP3316">
        <v>0.365505425471159</v>
      </c>
      <c r="BQ3316">
        <v>1.7487150199885799</v>
      </c>
      <c r="BR3316">
        <v>11.2484722924188</v>
      </c>
      <c r="BS3316">
        <v>0.28082135747593501</v>
      </c>
      <c r="BU3316">
        <v>3.7657398184941801E-7</v>
      </c>
    </row>
    <row r="3317" spans="3:73" x14ac:dyDescent="0.3">
      <c r="C3317">
        <v>75677</v>
      </c>
      <c r="D3317" t="s">
        <v>4324</v>
      </c>
      <c r="E3317" t="s">
        <v>270</v>
      </c>
      <c r="F3317" t="s">
        <v>3614</v>
      </c>
      <c r="G3317" t="s">
        <v>4147</v>
      </c>
      <c r="H3317" t="s">
        <v>4832</v>
      </c>
      <c r="I3317" t="s">
        <v>4836</v>
      </c>
      <c r="J3317">
        <v>2021</v>
      </c>
      <c r="K3317" t="s">
        <v>4062</v>
      </c>
      <c r="L3317">
        <v>120.438717</v>
      </c>
      <c r="M3317">
        <v>7836800000</v>
      </c>
      <c r="N3317">
        <v>2732700000</v>
      </c>
      <c r="O3317">
        <v>618700000</v>
      </c>
      <c r="P3317">
        <v>1071000000</v>
      </c>
      <c r="Q3317">
        <v>902500000</v>
      </c>
      <c r="S3317">
        <v>3529000000</v>
      </c>
      <c r="U3317">
        <v>923500000</v>
      </c>
      <c r="W3317">
        <v>884800000</v>
      </c>
      <c r="X3317">
        <v>452400000</v>
      </c>
      <c r="AA3317">
        <v>2491000000</v>
      </c>
      <c r="AB3317">
        <v>3607200000</v>
      </c>
      <c r="AD3317">
        <v>3102100000</v>
      </c>
      <c r="AE3317">
        <v>900000</v>
      </c>
      <c r="AG3317">
        <v>1873000000</v>
      </c>
      <c r="AJ3317">
        <v>1241400000</v>
      </c>
      <c r="AK3317">
        <v>14500000</v>
      </c>
      <c r="AM3317">
        <v>267600000</v>
      </c>
      <c r="AN3317">
        <v>841100000</v>
      </c>
      <c r="AQ3317">
        <v>1094100000</v>
      </c>
      <c r="AS3317">
        <v>417500000</v>
      </c>
      <c r="AU3317">
        <v>-794400000</v>
      </c>
      <c r="AV3317">
        <v>-655600000</v>
      </c>
      <c r="AX3317">
        <v>379900000</v>
      </c>
      <c r="AY3317">
        <v>8.8699999999999992</v>
      </c>
      <c r="AZ3317">
        <v>845200000</v>
      </c>
      <c r="BP3317">
        <v>0.69925406871609397</v>
      </c>
      <c r="BQ3317">
        <v>2.0684900542495499</v>
      </c>
      <c r="BR3317">
        <v>13.5782093573844</v>
      </c>
      <c r="BS3317">
        <v>0.23317254380128599</v>
      </c>
      <c r="BU3317">
        <v>2.9615530599634102E-7</v>
      </c>
    </row>
    <row r="3318" spans="3:73" x14ac:dyDescent="0.3">
      <c r="C3318">
        <v>75677</v>
      </c>
      <c r="D3318" t="s">
        <v>4324</v>
      </c>
      <c r="E3318" t="s">
        <v>270</v>
      </c>
      <c r="F3318" t="s">
        <v>3614</v>
      </c>
      <c r="G3318" t="s">
        <v>4147</v>
      </c>
      <c r="H3318" t="s">
        <v>4832</v>
      </c>
      <c r="I3318" t="s">
        <v>4836</v>
      </c>
      <c r="J3318">
        <v>2020</v>
      </c>
      <c r="K3318" t="s">
        <v>4062</v>
      </c>
      <c r="L3318">
        <v>85.761551999999995</v>
      </c>
      <c r="M3318">
        <v>7433200000</v>
      </c>
      <c r="N3318">
        <v>2750300000</v>
      </c>
      <c r="O3318">
        <v>974600000</v>
      </c>
      <c r="P3318">
        <v>832400000</v>
      </c>
      <c r="Q3318">
        <v>787900000</v>
      </c>
      <c r="S3318">
        <v>3193400000</v>
      </c>
      <c r="U3318">
        <v>863500000</v>
      </c>
      <c r="W3318">
        <v>782600000</v>
      </c>
      <c r="X3318">
        <v>387000000</v>
      </c>
      <c r="AA3318">
        <v>2493700000</v>
      </c>
      <c r="AB3318">
        <v>3246300000</v>
      </c>
      <c r="AD3318">
        <v>2835500000</v>
      </c>
      <c r="AE3318">
        <v>900000</v>
      </c>
      <c r="AG3318">
        <v>333300000</v>
      </c>
      <c r="AJ3318">
        <v>189300000</v>
      </c>
      <c r="AK3318">
        <v>15500000</v>
      </c>
      <c r="AM3318">
        <v>171700000</v>
      </c>
      <c r="AN3318">
        <v>123500000</v>
      </c>
      <c r="AQ3318">
        <v>1032800000</v>
      </c>
      <c r="AS3318">
        <v>410000000</v>
      </c>
      <c r="AU3318">
        <v>-426100000</v>
      </c>
      <c r="AV3318">
        <v>-311600000</v>
      </c>
      <c r="AX3318">
        <v>320900000</v>
      </c>
      <c r="AY3318">
        <v>1.3</v>
      </c>
      <c r="AZ3318">
        <v>791000000</v>
      </c>
      <c r="BP3318">
        <v>1.2453360592895499</v>
      </c>
      <c r="BQ3318">
        <v>2.5075389726552499</v>
      </c>
      <c r="BR3318">
        <v>65.970424615384601</v>
      </c>
      <c r="BS3318">
        <v>3.8043310846194098E-2</v>
      </c>
      <c r="BU3318">
        <v>3.4343719804084598E-8</v>
      </c>
    </row>
    <row r="3319" spans="3:73" x14ac:dyDescent="0.3">
      <c r="C3319">
        <v>75677</v>
      </c>
      <c r="D3319" t="s">
        <v>4324</v>
      </c>
      <c r="E3319" t="s">
        <v>270</v>
      </c>
      <c r="F3319" t="s">
        <v>3614</v>
      </c>
      <c r="G3319" t="s">
        <v>4147</v>
      </c>
      <c r="H3319" t="s">
        <v>4832</v>
      </c>
      <c r="I3319" t="s">
        <v>4836</v>
      </c>
      <c r="J3319">
        <v>2019</v>
      </c>
      <c r="K3319" t="s">
        <v>4062</v>
      </c>
      <c r="L3319">
        <v>81.309498000000005</v>
      </c>
      <c r="M3319">
        <v>7235800000</v>
      </c>
      <c r="N3319">
        <v>2478400000</v>
      </c>
      <c r="O3319">
        <v>679500000</v>
      </c>
      <c r="P3319">
        <v>845600000</v>
      </c>
      <c r="Q3319">
        <v>794100000</v>
      </c>
      <c r="S3319">
        <v>3151700000</v>
      </c>
      <c r="U3319">
        <v>918700000</v>
      </c>
      <c r="W3319">
        <v>723800000</v>
      </c>
      <c r="X3319">
        <v>351900000</v>
      </c>
      <c r="AA3319">
        <v>2493100000</v>
      </c>
      <c r="AB3319">
        <v>3071000000</v>
      </c>
      <c r="AD3319">
        <v>2704800000</v>
      </c>
      <c r="AE3319">
        <v>900000</v>
      </c>
      <c r="AG3319">
        <v>383300000</v>
      </c>
      <c r="AJ3319">
        <v>235100000</v>
      </c>
      <c r="AK3319">
        <v>16000000</v>
      </c>
      <c r="AM3319">
        <v>220600000</v>
      </c>
      <c r="AN3319">
        <v>136200000</v>
      </c>
      <c r="AQ3319">
        <v>1207400000</v>
      </c>
      <c r="AS3319">
        <v>387500000</v>
      </c>
      <c r="AU3319">
        <v>-546600000</v>
      </c>
      <c r="AV3319">
        <v>-342800000</v>
      </c>
      <c r="AX3319">
        <v>299700000</v>
      </c>
      <c r="AY3319">
        <v>1.44</v>
      </c>
      <c r="AZ3319">
        <v>794850000</v>
      </c>
      <c r="BP3319">
        <v>0.93879524730588604</v>
      </c>
      <c r="BQ3319">
        <v>2.3270240397899999</v>
      </c>
      <c r="BR3319">
        <v>56.4649291666667</v>
      </c>
      <c r="BS3319">
        <v>4.43503744708564E-2</v>
      </c>
      <c r="BU3319">
        <v>3.8126238072289203E-8</v>
      </c>
    </row>
    <row r="3320" spans="3:73" x14ac:dyDescent="0.3">
      <c r="C3320">
        <v>75677</v>
      </c>
      <c r="D3320" t="s">
        <v>4324</v>
      </c>
      <c r="E3320" t="s">
        <v>270</v>
      </c>
      <c r="F3320" t="s">
        <v>3614</v>
      </c>
      <c r="G3320" t="s">
        <v>4147</v>
      </c>
      <c r="H3320" t="s">
        <v>4832</v>
      </c>
      <c r="I3320" t="s">
        <v>4836</v>
      </c>
      <c r="J3320">
        <v>2018</v>
      </c>
      <c r="K3320" t="s">
        <v>4062</v>
      </c>
      <c r="L3320">
        <v>85.435517000000004</v>
      </c>
      <c r="M3320">
        <v>6569700000</v>
      </c>
      <c r="N3320">
        <v>2115100000</v>
      </c>
      <c r="O3320">
        <v>361500000</v>
      </c>
      <c r="P3320">
        <v>901900000</v>
      </c>
      <c r="Q3320">
        <v>795600000</v>
      </c>
      <c r="S3320">
        <v>3108600000</v>
      </c>
      <c r="U3320">
        <v>917300000</v>
      </c>
      <c r="W3320">
        <v>693600000</v>
      </c>
      <c r="X3320">
        <v>382200000</v>
      </c>
      <c r="AA3320">
        <v>2496300000</v>
      </c>
      <c r="AB3320">
        <v>2672400000</v>
      </c>
      <c r="AD3320">
        <v>2315800000</v>
      </c>
      <c r="AE3320">
        <v>900000</v>
      </c>
      <c r="AG3320">
        <v>425400000</v>
      </c>
      <c r="AJ3320">
        <v>286700000</v>
      </c>
      <c r="AK3320">
        <v>14400000</v>
      </c>
      <c r="AM3320">
        <v>232500000</v>
      </c>
      <c r="AN3320">
        <v>204600000</v>
      </c>
      <c r="AQ3320">
        <v>1180100000</v>
      </c>
      <c r="AS3320">
        <v>410900000</v>
      </c>
      <c r="AU3320">
        <v>-608200000</v>
      </c>
      <c r="AV3320">
        <v>-427300000</v>
      </c>
      <c r="AX3320">
        <v>284000000</v>
      </c>
      <c r="AY3320">
        <v>2.17</v>
      </c>
      <c r="AZ3320">
        <v>779050000</v>
      </c>
      <c r="BP3320">
        <v>0.52119377162629799</v>
      </c>
      <c r="BQ3320">
        <v>1.9023933102652799</v>
      </c>
      <c r="BR3320">
        <v>39.371205990783402</v>
      </c>
      <c r="BS3320">
        <v>7.6560395150426605E-2</v>
      </c>
      <c r="BU3320">
        <v>6.9373997863343796E-8</v>
      </c>
    </row>
    <row r="3321" spans="3:73" x14ac:dyDescent="0.3">
      <c r="C3321">
        <v>75677</v>
      </c>
      <c r="D3321" t="s">
        <v>4324</v>
      </c>
      <c r="E3321" t="s">
        <v>270</v>
      </c>
      <c r="F3321" t="s">
        <v>3614</v>
      </c>
      <c r="G3321" t="s">
        <v>4147</v>
      </c>
      <c r="H3321" t="s">
        <v>4832</v>
      </c>
      <c r="I3321" t="s">
        <v>4836</v>
      </c>
      <c r="J3321">
        <v>2017</v>
      </c>
      <c r="K3321" t="s">
        <v>4062</v>
      </c>
      <c r="L3321">
        <v>81.248986000000002</v>
      </c>
      <c r="M3321">
        <v>6197500000</v>
      </c>
      <c r="N3321">
        <v>1915100000</v>
      </c>
      <c r="O3321">
        <v>216900000</v>
      </c>
      <c r="P3321">
        <v>830700000</v>
      </c>
      <c r="Q3321">
        <v>762500000</v>
      </c>
      <c r="S3321">
        <v>2924900000</v>
      </c>
      <c r="U3321">
        <v>883200000</v>
      </c>
      <c r="W3321">
        <v>832700000</v>
      </c>
      <c r="X3321">
        <v>402900000</v>
      </c>
      <c r="AA3321">
        <v>2645700000</v>
      </c>
      <c r="AB3321">
        <v>2182600000</v>
      </c>
      <c r="AD3321">
        <v>1867400000</v>
      </c>
      <c r="AE3321">
        <v>900000</v>
      </c>
      <c r="AG3321">
        <v>371700000</v>
      </c>
      <c r="AJ3321">
        <v>252000000</v>
      </c>
      <c r="AK3321">
        <v>12800000</v>
      </c>
      <c r="AM3321">
        <v>160000000</v>
      </c>
      <c r="AN3321">
        <v>268900000</v>
      </c>
      <c r="AQ3321">
        <v>856100000</v>
      </c>
      <c r="AS3321">
        <v>391400000</v>
      </c>
      <c r="AU3321">
        <v>-609100000</v>
      </c>
      <c r="AV3321">
        <v>-269400000</v>
      </c>
      <c r="AX3321">
        <v>238200000</v>
      </c>
      <c r="AY3321">
        <v>2.85</v>
      </c>
      <c r="BP3321">
        <v>0.26047796325207201</v>
      </c>
      <c r="BQ3321">
        <v>1.38417197069773</v>
      </c>
      <c r="BR3321">
        <v>28.508416140350899</v>
      </c>
      <c r="BS3321">
        <v>0.123201686062494</v>
      </c>
      <c r="BU3321">
        <v>1.06093471135343E-7</v>
      </c>
    </row>
    <row r="3322" spans="3:73" x14ac:dyDescent="0.3">
      <c r="C3322">
        <v>91767</v>
      </c>
      <c r="D3322" t="s">
        <v>4332</v>
      </c>
      <c r="E3322" t="s">
        <v>928</v>
      </c>
      <c r="F3322" t="s">
        <v>3614</v>
      </c>
      <c r="G3322" t="s">
        <v>4147</v>
      </c>
      <c r="H3322" t="s">
        <v>4832</v>
      </c>
      <c r="I3322" t="s">
        <v>4837</v>
      </c>
      <c r="J3322">
        <v>2026</v>
      </c>
      <c r="K3322" t="s">
        <v>4062</v>
      </c>
      <c r="L3322">
        <v>51.919013999999997</v>
      </c>
    </row>
    <row r="3323" spans="3:73" x14ac:dyDescent="0.3">
      <c r="C3323">
        <v>91767</v>
      </c>
      <c r="D3323" t="s">
        <v>4332</v>
      </c>
      <c r="E3323" t="s">
        <v>928</v>
      </c>
      <c r="F3323" t="s">
        <v>3614</v>
      </c>
      <c r="G3323" t="s">
        <v>4147</v>
      </c>
      <c r="H3323" t="s">
        <v>4832</v>
      </c>
      <c r="I3323" t="s">
        <v>4837</v>
      </c>
      <c r="J3323">
        <v>2025</v>
      </c>
      <c r="K3323" t="s">
        <v>4062</v>
      </c>
      <c r="L3323">
        <v>42.955683999999998</v>
      </c>
      <c r="M3323">
        <v>11162334000</v>
      </c>
      <c r="N3323">
        <v>2646324000</v>
      </c>
      <c r="O3323">
        <v>378398000</v>
      </c>
      <c r="P3323">
        <v>842810000</v>
      </c>
      <c r="Q3323">
        <v>1121009000</v>
      </c>
      <c r="R3323">
        <v>8042530000</v>
      </c>
      <c r="S3323">
        <v>2797800000</v>
      </c>
      <c r="T3323">
        <v>2683474000</v>
      </c>
      <c r="U3323">
        <v>2511611000</v>
      </c>
      <c r="V3323">
        <v>7530502000</v>
      </c>
      <c r="W3323">
        <v>2528677000</v>
      </c>
      <c r="X3323">
        <v>1084152000</v>
      </c>
      <c r="Z3323">
        <v>537952000</v>
      </c>
      <c r="AB3323">
        <v>3613881000</v>
      </c>
      <c r="AD3323">
        <v>3377647000</v>
      </c>
      <c r="AE3323">
        <v>7175000</v>
      </c>
      <c r="AF3323">
        <v>98634000</v>
      </c>
      <c r="AG3323">
        <v>1574413000</v>
      </c>
      <c r="AH3323">
        <v>7518753000</v>
      </c>
      <c r="AJ3323">
        <v>1017735000</v>
      </c>
      <c r="AK3323">
        <v>21500000</v>
      </c>
      <c r="AM3323">
        <v>183586000</v>
      </c>
      <c r="AN3323">
        <v>1003011000</v>
      </c>
      <c r="AQ3323">
        <v>689782000</v>
      </c>
      <c r="AR3323">
        <v>51481000</v>
      </c>
      <c r="AS3323">
        <v>519356000</v>
      </c>
      <c r="AU3323">
        <v>2196087000</v>
      </c>
      <c r="AV3323">
        <v>-2986960000</v>
      </c>
      <c r="AX3323">
        <v>209287000</v>
      </c>
      <c r="AY3323">
        <v>10.119999999999999</v>
      </c>
      <c r="BA3323">
        <v>0.135359546988709</v>
      </c>
      <c r="BE3323">
        <v>9.1741542779766802E-2</v>
      </c>
      <c r="BG3323">
        <v>0.2093981541886</v>
      </c>
      <c r="BI3323">
        <v>0.67358251419461201</v>
      </c>
      <c r="BJ3323">
        <v>0.292081279967569</v>
      </c>
      <c r="BM3323">
        <v>2.8595167310323899E-3</v>
      </c>
      <c r="BN3323">
        <v>0.67463507184071003</v>
      </c>
      <c r="BP3323">
        <v>0.14964267876047399</v>
      </c>
      <c r="BQ3323">
        <v>0.60320673617073295</v>
      </c>
      <c r="BR3323">
        <v>4.2446328063241099</v>
      </c>
      <c r="BS3323">
        <v>0.27754400324747802</v>
      </c>
      <c r="BU3323">
        <v>1.2028938475838001E-7</v>
      </c>
    </row>
    <row r="3324" spans="3:73" x14ac:dyDescent="0.3">
      <c r="C3324">
        <v>91767</v>
      </c>
      <c r="D3324" t="s">
        <v>4332</v>
      </c>
      <c r="E3324" t="s">
        <v>928</v>
      </c>
      <c r="F3324" t="s">
        <v>3614</v>
      </c>
      <c r="G3324" t="s">
        <v>4147</v>
      </c>
      <c r="H3324" t="s">
        <v>4832</v>
      </c>
      <c r="I3324" t="s">
        <v>4837</v>
      </c>
      <c r="J3324">
        <v>2024</v>
      </c>
      <c r="K3324" t="s">
        <v>4062</v>
      </c>
      <c r="L3324">
        <v>50.185552000000001</v>
      </c>
      <c r="M3324">
        <v>12507790000</v>
      </c>
      <c r="N3324">
        <v>3178560000</v>
      </c>
      <c r="O3324">
        <v>431010000</v>
      </c>
      <c r="P3324">
        <v>907526000</v>
      </c>
      <c r="R3324">
        <v>7898903000</v>
      </c>
      <c r="S3324">
        <v>2718747000</v>
      </c>
      <c r="T3324">
        <v>2586698000</v>
      </c>
      <c r="U3324">
        <v>2525657000</v>
      </c>
      <c r="V3324">
        <v>10221577000</v>
      </c>
      <c r="W3324">
        <v>4038291000</v>
      </c>
      <c r="X3324">
        <v>1130500000</v>
      </c>
      <c r="Z3324">
        <v>2054525000</v>
      </c>
      <c r="AB3324">
        <v>2271614000</v>
      </c>
      <c r="AD3324">
        <v>2583923000</v>
      </c>
      <c r="AE3324">
        <v>7175000</v>
      </c>
      <c r="AF3324">
        <v>98260000</v>
      </c>
      <c r="AG3324">
        <v>282973000</v>
      </c>
      <c r="AH3324">
        <v>1363276000</v>
      </c>
      <c r="AJ3324">
        <v>326578000</v>
      </c>
      <c r="AK3324">
        <v>23000000</v>
      </c>
      <c r="AM3324">
        <v>5509000</v>
      </c>
      <c r="AN3324">
        <v>-42960000</v>
      </c>
      <c r="AQ3324">
        <v>833845000</v>
      </c>
      <c r="AR3324">
        <v>75115000</v>
      </c>
      <c r="AS3324">
        <v>374859000</v>
      </c>
      <c r="AU3324">
        <v>-4105527000</v>
      </c>
      <c r="AV3324">
        <v>3668423000</v>
      </c>
      <c r="AX3324">
        <v>204406000</v>
      </c>
      <c r="AY3324">
        <v>-0.44</v>
      </c>
      <c r="BA3324">
        <v>0.23955383942796599</v>
      </c>
      <c r="BE3324">
        <v>0.61164797150393602</v>
      </c>
      <c r="BG3324">
        <v>0.20756838673900199</v>
      </c>
      <c r="BI3324">
        <v>0.108994154842702</v>
      </c>
      <c r="BJ3324">
        <v>-3.01151564320064</v>
      </c>
      <c r="BM3324">
        <v>1.6871125142671001E-2</v>
      </c>
      <c r="BN3324">
        <v>0.81721687044633795</v>
      </c>
      <c r="BP3324">
        <v>0.106730792803193</v>
      </c>
      <c r="BR3324">
        <v>-114.058072727273</v>
      </c>
      <c r="BS3324">
        <v>-1.89116636893416E-2</v>
      </c>
      <c r="BU3324">
        <v>-9.7206844472696498E-9</v>
      </c>
    </row>
    <row r="3325" spans="3:73" x14ac:dyDescent="0.3">
      <c r="C3325">
        <v>91767</v>
      </c>
      <c r="D3325" t="s">
        <v>4332</v>
      </c>
      <c r="E3325" t="s">
        <v>928</v>
      </c>
      <c r="F3325" t="s">
        <v>3614</v>
      </c>
      <c r="G3325" t="s">
        <v>4147</v>
      </c>
      <c r="H3325" t="s">
        <v>4832</v>
      </c>
      <c r="I3325" t="s">
        <v>4837</v>
      </c>
      <c r="J3325">
        <v>2023</v>
      </c>
      <c r="K3325" t="s">
        <v>4062</v>
      </c>
      <c r="L3325">
        <v>51.502144999999999</v>
      </c>
      <c r="M3325">
        <v>7191957000</v>
      </c>
      <c r="N3325">
        <v>2050365000</v>
      </c>
      <c r="O3325">
        <v>151937000</v>
      </c>
      <c r="P3325">
        <v>904898000</v>
      </c>
      <c r="R3325">
        <v>4626861000</v>
      </c>
      <c r="S3325">
        <v>1906137000</v>
      </c>
      <c r="T3325">
        <v>853670000</v>
      </c>
      <c r="U3325">
        <v>1810654000</v>
      </c>
      <c r="W3325">
        <v>1165277000</v>
      </c>
      <c r="X3325">
        <v>707490000</v>
      </c>
      <c r="Z3325">
        <v>47132000</v>
      </c>
      <c r="AB3325">
        <v>2424340000</v>
      </c>
      <c r="AD3325">
        <v>2624380000</v>
      </c>
      <c r="AE3325">
        <v>7175000</v>
      </c>
      <c r="AF3325">
        <v>97957000</v>
      </c>
      <c r="AG3325">
        <v>1435654000</v>
      </c>
      <c r="AH3325">
        <v>6905475000</v>
      </c>
      <c r="AJ3325">
        <v>715790000</v>
      </c>
      <c r="AK3325">
        <v>29300000</v>
      </c>
      <c r="AM3325">
        <v>149278000</v>
      </c>
      <c r="AN3325">
        <v>474959000</v>
      </c>
      <c r="AO3325">
        <v>136686000</v>
      </c>
      <c r="AQ3325">
        <v>882918000</v>
      </c>
      <c r="AR3325">
        <v>-46691000</v>
      </c>
      <c r="AS3325">
        <v>340988000</v>
      </c>
      <c r="AU3325">
        <v>-619336000</v>
      </c>
      <c r="AV3325">
        <v>-351985000</v>
      </c>
      <c r="AY3325">
        <v>4.83</v>
      </c>
      <c r="BA3325">
        <v>0.103655432826851</v>
      </c>
      <c r="BB3325">
        <v>760923000</v>
      </c>
      <c r="BC3325">
        <v>760923000</v>
      </c>
      <c r="BD3325">
        <v>0.11019126128180901</v>
      </c>
      <c r="BE3325">
        <v>0.127857678146688</v>
      </c>
      <c r="BG3325">
        <v>0.207900832310594</v>
      </c>
      <c r="BI3325">
        <v>0.960166335810962</v>
      </c>
      <c r="BJ3325">
        <v>-8.9687675359044802E-2</v>
      </c>
      <c r="BM3325">
        <v>4.2430100753387701E-3</v>
      </c>
      <c r="BO3325">
        <v>5.5669417497036999</v>
      </c>
      <c r="BP3325">
        <v>0.13038702385784701</v>
      </c>
      <c r="BR3325">
        <v>10.662969979296101</v>
      </c>
      <c r="BS3325">
        <v>0.195912702013744</v>
      </c>
      <c r="BU3325">
        <v>1.02607456194263E-7</v>
      </c>
    </row>
    <row r="3326" spans="3:73" x14ac:dyDescent="0.3">
      <c r="C3326">
        <v>91767</v>
      </c>
      <c r="D3326" t="s">
        <v>4332</v>
      </c>
      <c r="E3326" t="s">
        <v>928</v>
      </c>
      <c r="F3326" t="s">
        <v>3614</v>
      </c>
      <c r="G3326" t="s">
        <v>4147</v>
      </c>
      <c r="H3326" t="s">
        <v>4832</v>
      </c>
      <c r="I3326" t="s">
        <v>4837</v>
      </c>
      <c r="J3326">
        <v>2022</v>
      </c>
      <c r="K3326" t="s">
        <v>4062</v>
      </c>
      <c r="L3326">
        <v>51.424185999999999</v>
      </c>
      <c r="M3326">
        <v>7052940000</v>
      </c>
      <c r="N3326">
        <v>2361254000</v>
      </c>
      <c r="O3326">
        <v>227438000</v>
      </c>
      <c r="P3326">
        <v>862712000</v>
      </c>
      <c r="R3326">
        <v>4186480000</v>
      </c>
      <c r="S3326">
        <v>1710399000</v>
      </c>
      <c r="T3326">
        <v>741598000</v>
      </c>
      <c r="U3326">
        <v>1675311000</v>
      </c>
      <c r="W3326">
        <v>1743901000</v>
      </c>
      <c r="X3326">
        <v>818885000</v>
      </c>
      <c r="AB3326">
        <v>2065814000</v>
      </c>
      <c r="AD3326">
        <v>2348183000</v>
      </c>
      <c r="AE3326">
        <v>7175000</v>
      </c>
      <c r="AF3326">
        <v>97645000</v>
      </c>
      <c r="AG3326">
        <v>1439649000</v>
      </c>
      <c r="AH3326">
        <v>7401804000</v>
      </c>
      <c r="AJ3326">
        <v>675396000</v>
      </c>
      <c r="AK3326">
        <v>28700000</v>
      </c>
      <c r="AM3326">
        <v>118509000</v>
      </c>
      <c r="AN3326">
        <v>466437000</v>
      </c>
      <c r="AO3326">
        <v>101662000</v>
      </c>
      <c r="AQ3326">
        <v>509049000</v>
      </c>
      <c r="AS3326">
        <v>308824000</v>
      </c>
      <c r="AU3326">
        <v>-1741436000</v>
      </c>
      <c r="AV3326">
        <v>1294201000</v>
      </c>
      <c r="AY3326">
        <v>4.76</v>
      </c>
      <c r="BA3326">
        <v>9.1247485072558004E-2</v>
      </c>
      <c r="BB3326">
        <v>686608000</v>
      </c>
      <c r="BC3326">
        <v>686608000</v>
      </c>
      <c r="BD3326">
        <v>9.2762250932340307E-2</v>
      </c>
      <c r="BE3326">
        <v>6.8773639507341694E-2</v>
      </c>
      <c r="BG3326">
        <v>0.19449974627807001</v>
      </c>
      <c r="BI3326">
        <v>1.04946362793388</v>
      </c>
      <c r="BJ3326">
        <v>-0.235271833731344</v>
      </c>
      <c r="BM3326">
        <v>3.8774331230602699E-3</v>
      </c>
      <c r="BO3326">
        <v>6.7538313234050102</v>
      </c>
      <c r="BP3326">
        <v>0.13041910062555201</v>
      </c>
      <c r="BR3326">
        <v>10.803400420168099</v>
      </c>
      <c r="BS3326">
        <v>0.22578847853678999</v>
      </c>
      <c r="BU3326">
        <v>1.18490399116281E-7</v>
      </c>
    </row>
    <row r="3327" spans="3:73" x14ac:dyDescent="0.3">
      <c r="C3327">
        <v>91767</v>
      </c>
      <c r="D3327" t="s">
        <v>4332</v>
      </c>
      <c r="E3327" t="s">
        <v>928</v>
      </c>
      <c r="F3327" t="s">
        <v>3614</v>
      </c>
      <c r="G3327" t="s">
        <v>4147</v>
      </c>
      <c r="H3327" t="s">
        <v>4832</v>
      </c>
      <c r="I3327" t="s">
        <v>4837</v>
      </c>
      <c r="J3327">
        <v>2021</v>
      </c>
      <c r="K3327" t="s">
        <v>4062</v>
      </c>
      <c r="L3327">
        <v>52.180847</v>
      </c>
      <c r="M3327">
        <v>5073235000</v>
      </c>
      <c r="N3327">
        <v>1658677000</v>
      </c>
      <c r="O3327">
        <v>170978000</v>
      </c>
      <c r="P3327">
        <v>755609000</v>
      </c>
      <c r="R3327">
        <v>2954499000</v>
      </c>
      <c r="S3327">
        <v>1297500000</v>
      </c>
      <c r="T3327">
        <v>278143000</v>
      </c>
      <c r="U3327">
        <v>1324501000</v>
      </c>
      <c r="W3327">
        <v>1525763000</v>
      </c>
      <c r="X3327">
        <v>721312000</v>
      </c>
      <c r="AB3327">
        <v>1837445000</v>
      </c>
      <c r="AD3327">
        <v>2070005000</v>
      </c>
      <c r="AE3327">
        <v>7175000</v>
      </c>
      <c r="AF3327">
        <v>97370000</v>
      </c>
      <c r="AG3327">
        <v>1061910000</v>
      </c>
      <c r="AH3327">
        <v>5720438000</v>
      </c>
      <c r="AJ3327">
        <v>486853000</v>
      </c>
      <c r="AK3327">
        <v>24100000</v>
      </c>
      <c r="AM3327">
        <v>-67430000</v>
      </c>
      <c r="AN3327">
        <v>-85477000</v>
      </c>
      <c r="AO3327">
        <v>63991000</v>
      </c>
      <c r="AQ3327">
        <v>298672000</v>
      </c>
      <c r="AS3327">
        <v>239086000</v>
      </c>
      <c r="AU3327">
        <v>-165902000</v>
      </c>
      <c r="AV3327">
        <v>-513543000</v>
      </c>
      <c r="AY3327">
        <v>-0.86</v>
      </c>
      <c r="BA3327">
        <v>8.5107643855243206E-2</v>
      </c>
      <c r="BB3327">
        <v>-88916000</v>
      </c>
      <c r="BC3327">
        <v>-88916000</v>
      </c>
      <c r="BD3327">
        <v>-1.55435650207204E-2</v>
      </c>
      <c r="BE3327">
        <v>5.2211386610605703E-2</v>
      </c>
      <c r="BG3327">
        <v>0.185634386737519</v>
      </c>
      <c r="BI3327">
        <v>1.12757205215213</v>
      </c>
      <c r="BJ3327">
        <v>-2.9001625400013099E-2</v>
      </c>
      <c r="BM3327">
        <v>4.2129641121886104E-3</v>
      </c>
      <c r="BO3327">
        <v>-1.3895078995483701</v>
      </c>
      <c r="BP3327">
        <v>0.112060654243156</v>
      </c>
      <c r="BR3327">
        <v>-60.675403488372098</v>
      </c>
      <c r="BS3327">
        <v>-4.6519487658133997E-2</v>
      </c>
      <c r="BU3327">
        <v>-2.4422787305198301E-8</v>
      </c>
    </row>
    <row r="3328" spans="3:73" x14ac:dyDescent="0.3">
      <c r="C3328">
        <v>91767</v>
      </c>
      <c r="D3328" t="s">
        <v>4332</v>
      </c>
      <c r="E3328" t="s">
        <v>928</v>
      </c>
      <c r="F3328" t="s">
        <v>3614</v>
      </c>
      <c r="G3328" t="s">
        <v>4147</v>
      </c>
      <c r="H3328" t="s">
        <v>4832</v>
      </c>
      <c r="I3328" t="s">
        <v>4837</v>
      </c>
      <c r="J3328">
        <v>2020</v>
      </c>
      <c r="K3328" t="s">
        <v>4062</v>
      </c>
      <c r="L3328">
        <v>42.336320999999998</v>
      </c>
      <c r="M3328">
        <v>5277259000</v>
      </c>
      <c r="N3328">
        <v>1830547000</v>
      </c>
      <c r="O3328">
        <v>564848000</v>
      </c>
      <c r="P3328">
        <v>658808000</v>
      </c>
      <c r="R3328">
        <v>3007236000</v>
      </c>
      <c r="S3328">
        <v>1244110000</v>
      </c>
      <c r="T3328">
        <v>321934000</v>
      </c>
      <c r="U3328">
        <v>1389255000</v>
      </c>
      <c r="W3328">
        <v>1511627000</v>
      </c>
      <c r="X3328">
        <v>536939000</v>
      </c>
      <c r="AB3328">
        <v>1899605000</v>
      </c>
      <c r="AD3328">
        <v>2335216000</v>
      </c>
      <c r="AE3328">
        <v>7175000</v>
      </c>
      <c r="AF3328">
        <v>100447000</v>
      </c>
      <c r="AG3328">
        <v>1046339000</v>
      </c>
      <c r="AH3328">
        <v>5373674000</v>
      </c>
      <c r="AJ3328">
        <v>357804000</v>
      </c>
      <c r="AK3328">
        <v>22000000</v>
      </c>
      <c r="AM3328">
        <v>53030000</v>
      </c>
      <c r="AN3328">
        <v>207463000</v>
      </c>
      <c r="AO3328">
        <v>75046000</v>
      </c>
      <c r="AQ3328">
        <v>705621000</v>
      </c>
      <c r="AS3328">
        <v>255359000</v>
      </c>
      <c r="AU3328">
        <v>-126327000</v>
      </c>
      <c r="AV3328">
        <v>-162874000</v>
      </c>
      <c r="AY3328">
        <v>2.06</v>
      </c>
      <c r="BA3328">
        <v>6.6584612315521902E-2</v>
      </c>
      <c r="BB3328">
        <v>335539000</v>
      </c>
      <c r="BC3328">
        <v>335539000</v>
      </c>
      <c r="BD3328">
        <v>6.2441264579875901E-2</v>
      </c>
      <c r="BE3328">
        <v>0.13131071963055399</v>
      </c>
      <c r="BG3328">
        <v>0.194715756854621</v>
      </c>
      <c r="BI3328">
        <v>1.0182699010982801</v>
      </c>
      <c r="BJ3328">
        <v>-2.3508497165998499E-2</v>
      </c>
      <c r="BM3328">
        <v>4.09403324429431E-3</v>
      </c>
      <c r="BO3328">
        <v>4.4711110518881796</v>
      </c>
      <c r="BP3328">
        <v>0.37366890112441797</v>
      </c>
      <c r="BR3328">
        <v>20.551612135922301</v>
      </c>
      <c r="BS3328">
        <v>0.10921375759697401</v>
      </c>
      <c r="BU3328">
        <v>4.59110295350876E-8</v>
      </c>
    </row>
    <row r="3329" spans="3:73" x14ac:dyDescent="0.3">
      <c r="C3329">
        <v>91767</v>
      </c>
      <c r="D3329" t="s">
        <v>4332</v>
      </c>
      <c r="E3329" t="s">
        <v>928</v>
      </c>
      <c r="F3329" t="s">
        <v>3614</v>
      </c>
      <c r="G3329" t="s">
        <v>4147</v>
      </c>
      <c r="H3329" t="s">
        <v>4832</v>
      </c>
      <c r="I3329" t="s">
        <v>4837</v>
      </c>
      <c r="J3329">
        <v>2019</v>
      </c>
      <c r="K3329" t="s">
        <v>4062</v>
      </c>
      <c r="L3329">
        <v>46.936515999999997</v>
      </c>
      <c r="M3329">
        <v>5126289000</v>
      </c>
      <c r="N3329">
        <v>1521196000</v>
      </c>
      <c r="O3329">
        <v>145283000</v>
      </c>
      <c r="P3329">
        <v>698149000</v>
      </c>
      <c r="R3329">
        <v>3158819000</v>
      </c>
      <c r="S3329">
        <v>1286842000</v>
      </c>
      <c r="T3329">
        <v>388292000</v>
      </c>
      <c r="U3329">
        <v>1429346000</v>
      </c>
      <c r="W3329">
        <v>1404492000</v>
      </c>
      <c r="X3329">
        <v>537764000</v>
      </c>
      <c r="Z3329">
        <v>488234000</v>
      </c>
      <c r="AB3329">
        <v>1802682000</v>
      </c>
      <c r="AD3329">
        <v>2301532000</v>
      </c>
      <c r="AE3329">
        <v>7175000</v>
      </c>
      <c r="AF3329">
        <v>100198000</v>
      </c>
      <c r="AG3329">
        <v>246887000</v>
      </c>
      <c r="AH3329">
        <v>5522703000</v>
      </c>
      <c r="AJ3329">
        <v>467082000</v>
      </c>
      <c r="AK3329">
        <v>23300000</v>
      </c>
      <c r="AM3329">
        <v>93269000</v>
      </c>
      <c r="AN3329">
        <v>44899000</v>
      </c>
      <c r="AO3329">
        <v>66845000</v>
      </c>
      <c r="AQ3329">
        <v>425850000</v>
      </c>
      <c r="AS3329">
        <v>239140000</v>
      </c>
      <c r="AU3329">
        <v>-479097000</v>
      </c>
      <c r="AV3329">
        <v>77200000</v>
      </c>
      <c r="AY3329">
        <v>0.45</v>
      </c>
      <c r="BA3329">
        <v>8.4574890230381797E-2</v>
      </c>
      <c r="BB3329">
        <v>205013000</v>
      </c>
      <c r="BC3329">
        <v>205013000</v>
      </c>
      <c r="BD3329">
        <v>3.7121858626111198E-2</v>
      </c>
      <c r="BE3329">
        <v>7.7108980874039404E-2</v>
      </c>
      <c r="BG3329">
        <v>4.4704015406948398E-2</v>
      </c>
      <c r="BI3329">
        <v>1.07732962382729</v>
      </c>
      <c r="BJ3329">
        <v>-8.6750455347680305E-2</v>
      </c>
      <c r="BM3329">
        <v>4.2189485836917201E-3</v>
      </c>
      <c r="BO3329">
        <v>3.0669907996110402</v>
      </c>
      <c r="BP3329">
        <v>0.103441671437075</v>
      </c>
      <c r="BR3329">
        <v>104.303368888889</v>
      </c>
      <c r="BS3329">
        <v>2.49067777899818E-2</v>
      </c>
      <c r="BU3329">
        <v>1.17166711599716E-8</v>
      </c>
    </row>
    <row r="3330" spans="3:73" x14ac:dyDescent="0.3">
      <c r="C3330">
        <v>91767</v>
      </c>
      <c r="D3330" t="s">
        <v>4332</v>
      </c>
      <c r="E3330" t="s">
        <v>928</v>
      </c>
      <c r="F3330" t="s">
        <v>3614</v>
      </c>
      <c r="G3330" t="s">
        <v>4147</v>
      </c>
      <c r="H3330" t="s">
        <v>4832</v>
      </c>
      <c r="I3330" t="s">
        <v>4837</v>
      </c>
      <c r="J3330">
        <v>2018</v>
      </c>
      <c r="K3330" t="s">
        <v>4062</v>
      </c>
      <c r="L3330">
        <v>40.403655000000001</v>
      </c>
      <c r="M3330">
        <v>4583465000</v>
      </c>
      <c r="N3330">
        <v>1519272000</v>
      </c>
      <c r="O3330">
        <v>120389000</v>
      </c>
      <c r="P3330">
        <v>737420000</v>
      </c>
      <c r="R3330">
        <v>2950540000</v>
      </c>
      <c r="S3330">
        <v>1233821000</v>
      </c>
      <c r="T3330">
        <v>352037000</v>
      </c>
      <c r="U3330">
        <v>1309167000</v>
      </c>
      <c r="W3330">
        <v>1082930000</v>
      </c>
      <c r="X3330">
        <v>556011000</v>
      </c>
      <c r="Z3330">
        <v>195445000</v>
      </c>
      <c r="AA3330">
        <v>1385162000</v>
      </c>
      <c r="AB3330">
        <v>1759086000</v>
      </c>
      <c r="AD3330">
        <v>2188115000</v>
      </c>
      <c r="AE3330">
        <v>7175000</v>
      </c>
      <c r="AF3330">
        <v>99829000</v>
      </c>
      <c r="AG3330">
        <v>254308000</v>
      </c>
      <c r="AH3330">
        <v>5531203000</v>
      </c>
      <c r="AJ3330">
        <v>437629000</v>
      </c>
      <c r="AK3330">
        <v>23200000</v>
      </c>
      <c r="AM3330">
        <v>75008000</v>
      </c>
      <c r="AN3330">
        <v>77678000</v>
      </c>
      <c r="AO3330">
        <v>63147000</v>
      </c>
      <c r="AQ3330">
        <v>589898000</v>
      </c>
      <c r="AS3330">
        <v>236245000</v>
      </c>
      <c r="AU3330">
        <v>-444128000</v>
      </c>
      <c r="AV3330">
        <v>-273654000</v>
      </c>
      <c r="AW3330">
        <v>161434000</v>
      </c>
      <c r="AY3330">
        <v>0.78</v>
      </c>
      <c r="BA3330">
        <v>7.9120039528471506E-2</v>
      </c>
      <c r="BB3330">
        <v>215833000</v>
      </c>
      <c r="BC3330">
        <v>215833000</v>
      </c>
      <c r="BD3330">
        <v>3.9020986935391799E-2</v>
      </c>
      <c r="BE3330">
        <v>0.10664913220505599</v>
      </c>
      <c r="BG3330">
        <v>4.59769782450581E-2</v>
      </c>
      <c r="BI3330">
        <v>1.20677325996817</v>
      </c>
      <c r="BJ3330">
        <v>-8.0295009964378494E-2</v>
      </c>
      <c r="BM3330">
        <v>4.1943859229176704E-3</v>
      </c>
      <c r="BO3330">
        <v>3.4179454289198201</v>
      </c>
      <c r="BP3330">
        <v>0.111169697025662</v>
      </c>
      <c r="BR3330">
        <v>51.799557692307701</v>
      </c>
      <c r="BS3330">
        <v>4.41581594077834E-2</v>
      </c>
      <c r="BT3330">
        <v>3995529.61235809</v>
      </c>
      <c r="BU3330">
        <v>1.7915469112937099E-8</v>
      </c>
    </row>
    <row r="3331" spans="3:73" x14ac:dyDescent="0.3">
      <c r="C3331">
        <v>91767</v>
      </c>
      <c r="D3331" t="s">
        <v>4332</v>
      </c>
      <c r="E3331" t="s">
        <v>928</v>
      </c>
      <c r="F3331" t="s">
        <v>3614</v>
      </c>
      <c r="G3331" t="s">
        <v>4147</v>
      </c>
      <c r="H3331" t="s">
        <v>4832</v>
      </c>
      <c r="I3331" t="s">
        <v>4837</v>
      </c>
      <c r="J3331">
        <v>2017</v>
      </c>
      <c r="K3331" t="s">
        <v>4062</v>
      </c>
      <c r="L3331">
        <v>38.231935999999997</v>
      </c>
      <c r="M3331">
        <v>4557721000</v>
      </c>
      <c r="N3331">
        <v>1563636000</v>
      </c>
      <c r="O3331">
        <v>254912000</v>
      </c>
      <c r="P3331">
        <v>725251000</v>
      </c>
      <c r="R3331">
        <v>2850268000</v>
      </c>
      <c r="S3331">
        <v>1169377000</v>
      </c>
      <c r="T3331">
        <v>331295000</v>
      </c>
      <c r="U3331">
        <v>1241875000</v>
      </c>
      <c r="W3331">
        <v>999970000</v>
      </c>
      <c r="X3331">
        <v>548309000</v>
      </c>
      <c r="Z3331">
        <v>159327000</v>
      </c>
      <c r="AA3331">
        <v>1447329000</v>
      </c>
      <c r="AB3331">
        <v>1707066000</v>
      </c>
      <c r="AD3331">
        <v>2036006000</v>
      </c>
      <c r="AE3331">
        <v>7175000</v>
      </c>
      <c r="AF3331">
        <v>99414000</v>
      </c>
      <c r="AG3331">
        <v>242420000</v>
      </c>
      <c r="AH3331">
        <v>5188107000</v>
      </c>
      <c r="AJ3331">
        <v>367299000</v>
      </c>
      <c r="AK3331">
        <v>21000000</v>
      </c>
      <c r="AM3331">
        <v>146589000</v>
      </c>
      <c r="AN3331">
        <v>5675000</v>
      </c>
      <c r="AO3331">
        <v>57220000</v>
      </c>
      <c r="AQ3331">
        <v>349358000</v>
      </c>
      <c r="AS3331">
        <v>217625000</v>
      </c>
      <c r="AU3331">
        <v>-565680000</v>
      </c>
      <c r="AV3331">
        <v>203237000</v>
      </c>
      <c r="AW3331">
        <v>153137000</v>
      </c>
      <c r="AY3331">
        <v>0.06</v>
      </c>
      <c r="BA3331">
        <v>7.0796342480985805E-2</v>
      </c>
      <c r="BB3331">
        <v>209484000</v>
      </c>
      <c r="BC3331">
        <v>209484000</v>
      </c>
      <c r="BD3331">
        <v>4.0377733150067999E-2</v>
      </c>
      <c r="BE3331">
        <v>6.7338241096415299E-2</v>
      </c>
      <c r="BG3331">
        <v>4.6726098748541597E-2</v>
      </c>
      <c r="BI3331">
        <v>1.1383116693628199</v>
      </c>
      <c r="BJ3331">
        <v>-0.10903398869761199</v>
      </c>
      <c r="BM3331">
        <v>4.0477191391773502E-3</v>
      </c>
      <c r="BO3331">
        <v>3.6610276127228198</v>
      </c>
      <c r="BP3331">
        <v>0.25491964758942798</v>
      </c>
      <c r="BR3331">
        <v>637.198933333333</v>
      </c>
      <c r="BS3331">
        <v>3.3244174507605401E-3</v>
      </c>
      <c r="BT3331">
        <v>4005473.3299407102</v>
      </c>
      <c r="BU3331">
        <v>1.3437770771604601E-9</v>
      </c>
    </row>
    <row r="3332" spans="3:73" x14ac:dyDescent="0.3">
      <c r="C3332">
        <v>1441236</v>
      </c>
      <c r="D3332" t="s">
        <v>4502</v>
      </c>
      <c r="E3332" t="s">
        <v>1042</v>
      </c>
      <c r="F3332" t="s">
        <v>3614</v>
      </c>
      <c r="G3332" t="s">
        <v>4252</v>
      </c>
      <c r="H3332" t="s">
        <v>4838</v>
      </c>
      <c r="I3332" t="s">
        <v>4839</v>
      </c>
      <c r="J3332">
        <v>2026</v>
      </c>
      <c r="K3332" t="s">
        <v>4062</v>
      </c>
      <c r="L3332">
        <v>15.896084</v>
      </c>
    </row>
    <row r="3333" spans="3:73" x14ac:dyDescent="0.3">
      <c r="C3333">
        <v>1441236</v>
      </c>
      <c r="D3333" t="s">
        <v>4502</v>
      </c>
      <c r="E3333" t="s">
        <v>1042</v>
      </c>
      <c r="F3333" t="s">
        <v>3614</v>
      </c>
      <c r="G3333" t="s">
        <v>4252</v>
      </c>
      <c r="H3333" t="s">
        <v>4838</v>
      </c>
      <c r="I3333" t="s">
        <v>4839</v>
      </c>
      <c r="J3333">
        <v>2025</v>
      </c>
      <c r="K3333" t="s">
        <v>4062</v>
      </c>
      <c r="L3333">
        <v>24.720033000000001</v>
      </c>
      <c r="M3333">
        <v>1588300000</v>
      </c>
      <c r="N3333">
        <v>526000000</v>
      </c>
      <c r="O3333">
        <v>30700000</v>
      </c>
      <c r="Q3333">
        <v>281700000</v>
      </c>
      <c r="S3333">
        <v>1001800000</v>
      </c>
      <c r="T3333">
        <v>2100000</v>
      </c>
      <c r="U3333">
        <v>0</v>
      </c>
      <c r="V3333">
        <v>763000000</v>
      </c>
      <c r="W3333">
        <v>216200000</v>
      </c>
      <c r="AB3333">
        <v>825300000</v>
      </c>
      <c r="AC3333">
        <v>14800000</v>
      </c>
      <c r="AD3333">
        <v>862300000</v>
      </c>
      <c r="AE3333">
        <v>0</v>
      </c>
      <c r="AH3333">
        <v>1555400000</v>
      </c>
      <c r="AJ3333">
        <v>-42100000</v>
      </c>
      <c r="AM3333">
        <v>-7100000</v>
      </c>
      <c r="AN3333">
        <v>-18600000</v>
      </c>
      <c r="AO3333">
        <v>17800000</v>
      </c>
      <c r="AQ3333">
        <v>12300000</v>
      </c>
      <c r="AS3333">
        <v>92400000</v>
      </c>
      <c r="AU3333">
        <v>-100400000</v>
      </c>
      <c r="AV3333">
        <v>39300000</v>
      </c>
      <c r="AY3333">
        <v>-1.1499999999999999</v>
      </c>
      <c r="AZ3333">
        <v>269850000</v>
      </c>
      <c r="BA3333">
        <v>-2.70669924135271E-2</v>
      </c>
      <c r="BB3333">
        <v>-7900000</v>
      </c>
      <c r="BC3333">
        <v>-7900000</v>
      </c>
      <c r="BD3333">
        <v>-5.0790793365050801E-3</v>
      </c>
      <c r="BE3333">
        <v>7.9079336505079104E-3</v>
      </c>
      <c r="BI3333">
        <v>0.97928602908770401</v>
      </c>
      <c r="BJ3333">
        <v>-6.4549312074064502E-2</v>
      </c>
      <c r="BN3333">
        <v>0.48038783605112401</v>
      </c>
      <c r="BO3333">
        <v>-0.44382022471910099</v>
      </c>
      <c r="BP3333">
        <v>0.14199814986123999</v>
      </c>
      <c r="BQ3333">
        <v>1.1299722479185901</v>
      </c>
      <c r="BR3333">
        <v>-21.495680869565199</v>
      </c>
      <c r="BS3333">
        <v>-2.2537259178480599E-2</v>
      </c>
      <c r="BU3333">
        <v>-3.4445702108324199E-8</v>
      </c>
    </row>
    <row r="3334" spans="3:73" x14ac:dyDescent="0.3">
      <c r="C3334">
        <v>1441236</v>
      </c>
      <c r="D3334" t="s">
        <v>4502</v>
      </c>
      <c r="E3334" t="s">
        <v>1042</v>
      </c>
      <c r="F3334" t="s">
        <v>3614</v>
      </c>
      <c r="G3334" t="s">
        <v>4252</v>
      </c>
      <c r="H3334" t="s">
        <v>4838</v>
      </c>
      <c r="I3334" t="s">
        <v>4839</v>
      </c>
      <c r="J3334">
        <v>2024</v>
      </c>
      <c r="K3334" t="s">
        <v>4062</v>
      </c>
      <c r="L3334">
        <v>33.694177000000003</v>
      </c>
      <c r="M3334">
        <v>1679200000</v>
      </c>
      <c r="N3334">
        <v>545400000</v>
      </c>
      <c r="O3334">
        <v>79600000</v>
      </c>
      <c r="Q3334">
        <v>258000000</v>
      </c>
      <c r="S3334">
        <v>1023100000</v>
      </c>
      <c r="V3334">
        <v>824700000</v>
      </c>
      <c r="W3334">
        <v>320400000</v>
      </c>
      <c r="AB3334">
        <v>854600000</v>
      </c>
      <c r="AC3334">
        <v>3300000</v>
      </c>
      <c r="AD3334">
        <v>880800000</v>
      </c>
      <c r="AE3334">
        <v>0</v>
      </c>
      <c r="AG3334">
        <v>14700000</v>
      </c>
      <c r="AH3334">
        <v>387100000</v>
      </c>
      <c r="AJ3334">
        <v>-64500000</v>
      </c>
      <c r="AM3334">
        <v>-9700000</v>
      </c>
      <c r="AN3334">
        <v>199100000</v>
      </c>
      <c r="AO3334">
        <v>32000000</v>
      </c>
      <c r="AQ3334">
        <v>61400000</v>
      </c>
      <c r="AS3334">
        <v>99800000</v>
      </c>
      <c r="AU3334">
        <v>167700000</v>
      </c>
      <c r="AV3334">
        <v>-191400000</v>
      </c>
      <c r="AY3334">
        <v>11.91</v>
      </c>
      <c r="AZ3334">
        <v>288900000</v>
      </c>
      <c r="BA3334">
        <v>-0.16662361146990401</v>
      </c>
      <c r="BB3334">
        <v>221400000</v>
      </c>
      <c r="BC3334">
        <v>221400000</v>
      </c>
      <c r="BD3334">
        <v>0.57194523378971796</v>
      </c>
      <c r="BE3334">
        <v>0.158615344872126</v>
      </c>
      <c r="BG3334">
        <v>3.7974683544303799E-2</v>
      </c>
      <c r="BI3334">
        <v>0.23052644116245799</v>
      </c>
      <c r="BJ3334">
        <v>0.43322138982175201</v>
      </c>
      <c r="BN3334">
        <v>0.49112672701286297</v>
      </c>
      <c r="BO3334">
        <v>6.9187500000000002</v>
      </c>
      <c r="BP3334">
        <v>0.248439450686642</v>
      </c>
      <c r="BQ3334">
        <v>0.89700374531835203</v>
      </c>
      <c r="BR3334">
        <v>2.82906607892527</v>
      </c>
      <c r="BS3334">
        <v>0.232974490989937</v>
      </c>
      <c r="BU3334">
        <v>4.6957365793353599E-7</v>
      </c>
    </row>
    <row r="3335" spans="3:73" x14ac:dyDescent="0.3">
      <c r="C3335">
        <v>1441236</v>
      </c>
      <c r="D3335" t="s">
        <v>4502</v>
      </c>
      <c r="E3335" t="s">
        <v>1042</v>
      </c>
      <c r="F3335" t="s">
        <v>3614</v>
      </c>
      <c r="G3335" t="s">
        <v>4252</v>
      </c>
      <c r="H3335" t="s">
        <v>4838</v>
      </c>
      <c r="I3335" t="s">
        <v>4839</v>
      </c>
      <c r="J3335">
        <v>2023</v>
      </c>
      <c r="K3335" t="s">
        <v>4062</v>
      </c>
      <c r="L3335">
        <v>34.499451999999998</v>
      </c>
      <c r="M3335">
        <v>1671800000</v>
      </c>
      <c r="N3335">
        <v>564100000</v>
      </c>
      <c r="O3335">
        <v>42000000</v>
      </c>
      <c r="Q3335">
        <v>319800000</v>
      </c>
      <c r="S3335">
        <v>990100000</v>
      </c>
      <c r="V3335">
        <v>1003000000</v>
      </c>
      <c r="W3335">
        <v>286000000</v>
      </c>
      <c r="AB3335">
        <v>668800000</v>
      </c>
      <c r="AD3335">
        <v>684500000</v>
      </c>
      <c r="AE3335">
        <v>0</v>
      </c>
      <c r="AH3335">
        <v>2082800000</v>
      </c>
      <c r="AJ3335">
        <v>177100000</v>
      </c>
      <c r="AM3335">
        <v>36400000</v>
      </c>
      <c r="AN3335">
        <v>107700000</v>
      </c>
      <c r="AO3335">
        <v>31900000</v>
      </c>
      <c r="AQ3335">
        <v>190700000</v>
      </c>
      <c r="AS3335">
        <v>98600000</v>
      </c>
      <c r="AU3335">
        <v>-73700000</v>
      </c>
      <c r="AV3335">
        <v>-129400000</v>
      </c>
      <c r="AY3335">
        <v>6.39</v>
      </c>
      <c r="AZ3335">
        <v>321900000</v>
      </c>
      <c r="BA3335">
        <v>8.5029767620510899E-2</v>
      </c>
      <c r="BB3335">
        <v>176000000</v>
      </c>
      <c r="BC3335">
        <v>176000000</v>
      </c>
      <c r="BD3335">
        <v>8.4501632417899E-2</v>
      </c>
      <c r="BE3335">
        <v>9.1559439216439401E-2</v>
      </c>
      <c r="BI3335">
        <v>1.2458428041631799</v>
      </c>
      <c r="BJ3335">
        <v>-3.5385058574995201E-2</v>
      </c>
      <c r="BN3335">
        <v>0.59995214738605096</v>
      </c>
      <c r="BO3335">
        <v>5.5172413793103496</v>
      </c>
      <c r="BP3335">
        <v>0.14685314685314699</v>
      </c>
      <c r="BQ3335">
        <v>0.85419580419580399</v>
      </c>
      <c r="BR3335">
        <v>5.3989752738654104</v>
      </c>
      <c r="BS3335">
        <v>0.161034688995215</v>
      </c>
      <c r="BU3335">
        <v>3.2962245556220099E-7</v>
      </c>
    </row>
    <row r="3336" spans="3:73" x14ac:dyDescent="0.3">
      <c r="C3336">
        <v>1441236</v>
      </c>
      <c r="D3336" t="s">
        <v>4502</v>
      </c>
      <c r="E3336" t="s">
        <v>1042</v>
      </c>
      <c r="F3336" t="s">
        <v>3614</v>
      </c>
      <c r="G3336" t="s">
        <v>4252</v>
      </c>
      <c r="H3336" t="s">
        <v>4838</v>
      </c>
      <c r="I3336" t="s">
        <v>4839</v>
      </c>
      <c r="J3336">
        <v>2022</v>
      </c>
      <c r="K3336" t="s">
        <v>4062</v>
      </c>
      <c r="L3336">
        <v>35.496484000000002</v>
      </c>
      <c r="M3336">
        <v>1703500000</v>
      </c>
      <c r="N3336">
        <v>586300000</v>
      </c>
      <c r="O3336">
        <v>53700000</v>
      </c>
      <c r="Q3336">
        <v>324000000</v>
      </c>
      <c r="S3336">
        <v>1017100000</v>
      </c>
      <c r="V3336">
        <v>1131500000</v>
      </c>
      <c r="W3336">
        <v>312000000</v>
      </c>
      <c r="AB3336">
        <v>572100000</v>
      </c>
      <c r="AD3336">
        <v>576800000</v>
      </c>
      <c r="AE3336">
        <v>0</v>
      </c>
      <c r="AH3336">
        <v>2080100000</v>
      </c>
      <c r="AJ3336">
        <v>113900000</v>
      </c>
      <c r="AM3336">
        <v>27000000</v>
      </c>
      <c r="AN3336">
        <v>46000000</v>
      </c>
      <c r="AO3336">
        <v>34200000</v>
      </c>
      <c r="AQ3336">
        <v>150200000</v>
      </c>
      <c r="AS3336">
        <v>103300000</v>
      </c>
      <c r="AU3336">
        <v>-33500000</v>
      </c>
      <c r="AV3336">
        <v>-88600000</v>
      </c>
      <c r="AY3336">
        <v>2.71</v>
      </c>
      <c r="AZ3336">
        <v>300850000</v>
      </c>
      <c r="BA3336">
        <v>5.4756982837363598E-2</v>
      </c>
      <c r="BB3336">
        <v>107200000</v>
      </c>
      <c r="BC3336">
        <v>107200000</v>
      </c>
      <c r="BD3336">
        <v>5.1535983846930401E-2</v>
      </c>
      <c r="BE3336">
        <v>7.2208066919859606E-2</v>
      </c>
      <c r="BI3336">
        <v>1.22107425887878</v>
      </c>
      <c r="BJ3336">
        <v>-1.6104994952165799E-2</v>
      </c>
      <c r="BN3336">
        <v>0.66422072204285298</v>
      </c>
      <c r="BO3336">
        <v>3.1345029239766098</v>
      </c>
      <c r="BP3336">
        <v>0.172115384615385</v>
      </c>
      <c r="BQ3336">
        <v>0.84070512820512799</v>
      </c>
      <c r="BR3336">
        <v>13.098333579335799</v>
      </c>
      <c r="BS3336">
        <v>8.0405523509875898E-2</v>
      </c>
      <c r="BU3336">
        <v>1.68144505575948E-7</v>
      </c>
    </row>
    <row r="3337" spans="3:73" x14ac:dyDescent="0.3">
      <c r="C3337">
        <v>1441236</v>
      </c>
      <c r="D3337" t="s">
        <v>4502</v>
      </c>
      <c r="E3337" t="s">
        <v>1042</v>
      </c>
      <c r="F3337" t="s">
        <v>3614</v>
      </c>
      <c r="G3337" t="s">
        <v>4252</v>
      </c>
      <c r="H3337" t="s">
        <v>4838</v>
      </c>
      <c r="I3337" t="s">
        <v>4839</v>
      </c>
      <c r="J3337">
        <v>2021</v>
      </c>
      <c r="K3337" t="s">
        <v>4062</v>
      </c>
      <c r="L3337">
        <v>35.290793000000001</v>
      </c>
      <c r="M3337">
        <v>1690100000</v>
      </c>
      <c r="N3337">
        <v>487200000</v>
      </c>
      <c r="O3337">
        <v>25200000</v>
      </c>
      <c r="Q3337">
        <v>277700000</v>
      </c>
      <c r="S3337">
        <v>1081800000</v>
      </c>
      <c r="V3337">
        <v>1178300000</v>
      </c>
      <c r="W3337">
        <v>254100000</v>
      </c>
      <c r="AB3337">
        <v>511700000</v>
      </c>
      <c r="AD3337">
        <v>530700000</v>
      </c>
      <c r="AE3337">
        <v>0</v>
      </c>
      <c r="AH3337">
        <v>1772600000</v>
      </c>
      <c r="AJ3337">
        <v>12000000</v>
      </c>
      <c r="AM3337">
        <v>-7700000</v>
      </c>
      <c r="AN3337">
        <v>-28100000</v>
      </c>
      <c r="AO3337">
        <v>35500000</v>
      </c>
      <c r="AQ3337">
        <v>96400000</v>
      </c>
      <c r="AS3337">
        <v>105000000</v>
      </c>
      <c r="AU3337">
        <v>-25100000</v>
      </c>
      <c r="AV3337">
        <v>-82000000</v>
      </c>
      <c r="AY3337">
        <v>-1.67</v>
      </c>
      <c r="AZ3337">
        <v>270500000</v>
      </c>
      <c r="BA3337">
        <v>6.7697168001805298E-3</v>
      </c>
      <c r="BB3337">
        <v>-300000</v>
      </c>
      <c r="BC3337">
        <v>-300000</v>
      </c>
      <c r="BD3337">
        <v>-1.6924292000451301E-4</v>
      </c>
      <c r="BE3337">
        <v>5.4383391628116902E-2</v>
      </c>
      <c r="BI3337">
        <v>1.04881367966393</v>
      </c>
      <c r="BJ3337">
        <v>-1.4159990973710899E-2</v>
      </c>
      <c r="BN3337">
        <v>0.69717768179397699</v>
      </c>
      <c r="BO3337">
        <v>-8.4507042253521101E-3</v>
      </c>
      <c r="BP3337">
        <v>9.9173553719008295E-2</v>
      </c>
      <c r="BQ3337">
        <v>0.82447855175127904</v>
      </c>
      <c r="BR3337">
        <v>-21.1322113772455</v>
      </c>
      <c r="BS3337">
        <v>-5.4914989251514598E-2</v>
      </c>
      <c r="BU3337">
        <v>-1.15176127242525E-7</v>
      </c>
    </row>
    <row r="3338" spans="3:73" x14ac:dyDescent="0.3">
      <c r="C3338">
        <v>1441236</v>
      </c>
      <c r="D3338" t="s">
        <v>4502</v>
      </c>
      <c r="E3338" t="s">
        <v>1042</v>
      </c>
      <c r="F3338" t="s">
        <v>3614</v>
      </c>
      <c r="G3338" t="s">
        <v>4252</v>
      </c>
      <c r="H3338" t="s">
        <v>4838</v>
      </c>
      <c r="I3338" t="s">
        <v>4839</v>
      </c>
      <c r="J3338">
        <v>2020</v>
      </c>
      <c r="K3338" t="s">
        <v>4062</v>
      </c>
      <c r="L3338">
        <v>30.528865</v>
      </c>
      <c r="M3338">
        <v>1800400000</v>
      </c>
      <c r="N3338">
        <v>474900000</v>
      </c>
      <c r="O3338">
        <v>35900000</v>
      </c>
      <c r="Q3338">
        <v>263300000</v>
      </c>
      <c r="S3338">
        <v>1191500000</v>
      </c>
      <c r="U3338">
        <v>35100000</v>
      </c>
      <c r="V3338">
        <v>1279300000</v>
      </c>
      <c r="W3338">
        <v>244800000</v>
      </c>
      <c r="AB3338">
        <v>521100000</v>
      </c>
      <c r="AD3338">
        <v>558800000</v>
      </c>
      <c r="AE3338">
        <v>0</v>
      </c>
      <c r="AH3338">
        <v>1868600000</v>
      </c>
      <c r="AJ3338">
        <v>158100000</v>
      </c>
      <c r="AM3338">
        <v>21100000</v>
      </c>
      <c r="AN3338">
        <v>77100000</v>
      </c>
      <c r="AO3338">
        <v>44400000</v>
      </c>
      <c r="AQ3338">
        <v>247000000</v>
      </c>
      <c r="AS3338">
        <v>111000000</v>
      </c>
      <c r="AU3338">
        <v>-39600000</v>
      </c>
      <c r="AV3338">
        <v>-192900000</v>
      </c>
      <c r="AY3338">
        <v>4.6500000000000004</v>
      </c>
      <c r="BA3338">
        <v>8.4608798030611193E-2</v>
      </c>
      <c r="BB3338">
        <v>142600000</v>
      </c>
      <c r="BC3338">
        <v>142600000</v>
      </c>
      <c r="BD3338">
        <v>7.63138178315316E-2</v>
      </c>
      <c r="BE3338">
        <v>0.13218452317242901</v>
      </c>
      <c r="BI3338">
        <v>1.03788047100644</v>
      </c>
      <c r="BJ3338">
        <v>-2.11923365086161E-2</v>
      </c>
      <c r="BN3338">
        <v>0.710564319040213</v>
      </c>
      <c r="BO3338">
        <v>3.2117117117117102</v>
      </c>
      <c r="BP3338">
        <v>0.14665032679738599</v>
      </c>
      <c r="BQ3338">
        <v>0.86437908496731997</v>
      </c>
      <c r="BR3338">
        <v>6.5653473118279599</v>
      </c>
      <c r="BS3338">
        <v>0.14795624640184199</v>
      </c>
      <c r="BU3338">
        <v>2.7242222654001201E-7</v>
      </c>
    </row>
    <row r="3339" spans="3:73" x14ac:dyDescent="0.3">
      <c r="C3339">
        <v>1441236</v>
      </c>
      <c r="D3339" t="s">
        <v>4502</v>
      </c>
      <c r="E3339" t="s">
        <v>1042</v>
      </c>
      <c r="F3339" t="s">
        <v>3614</v>
      </c>
      <c r="G3339" t="s">
        <v>4252</v>
      </c>
      <c r="H3339" t="s">
        <v>4838</v>
      </c>
      <c r="I3339" t="s">
        <v>4839</v>
      </c>
      <c r="J3339">
        <v>2019</v>
      </c>
      <c r="K3339" t="s">
        <v>4062</v>
      </c>
      <c r="L3339">
        <v>20.649203</v>
      </c>
    </row>
    <row r="3340" spans="3:73" x14ac:dyDescent="0.3">
      <c r="C3340">
        <v>1441236</v>
      </c>
      <c r="D3340" t="s">
        <v>4502</v>
      </c>
      <c r="E3340" t="s">
        <v>1042</v>
      </c>
      <c r="F3340" t="s">
        <v>3614</v>
      </c>
      <c r="G3340" t="s">
        <v>4252</v>
      </c>
      <c r="H3340" t="s">
        <v>4838</v>
      </c>
      <c r="I3340" t="s">
        <v>4839</v>
      </c>
      <c r="J3340">
        <v>2018</v>
      </c>
      <c r="K3340" t="s">
        <v>4062</v>
      </c>
      <c r="L3340">
        <v>28.790358999999999</v>
      </c>
    </row>
    <row r="3341" spans="3:73" x14ac:dyDescent="0.3">
      <c r="C3341">
        <v>1441236</v>
      </c>
      <c r="D3341" t="s">
        <v>4502</v>
      </c>
      <c r="E3341" t="s">
        <v>1042</v>
      </c>
      <c r="F3341" t="s">
        <v>3614</v>
      </c>
      <c r="G3341" t="s">
        <v>4252</v>
      </c>
      <c r="H3341" t="s">
        <v>4838</v>
      </c>
      <c r="I3341" t="s">
        <v>4839</v>
      </c>
      <c r="J3341">
        <v>2017</v>
      </c>
      <c r="K3341" t="s">
        <v>4062</v>
      </c>
      <c r="L3341">
        <v>49.088467000000001</v>
      </c>
    </row>
    <row r="3342" spans="3:73" x14ac:dyDescent="0.3">
      <c r="C3342">
        <v>1333274</v>
      </c>
      <c r="D3342" t="s">
        <v>4482</v>
      </c>
      <c r="E3342" t="s">
        <v>2353</v>
      </c>
      <c r="F3342" t="s">
        <v>3614</v>
      </c>
      <c r="G3342" t="s">
        <v>4249</v>
      </c>
      <c r="H3342" t="s">
        <v>4840</v>
      </c>
      <c r="I3342" t="s">
        <v>4841</v>
      </c>
      <c r="J3342">
        <v>2026</v>
      </c>
      <c r="K3342" t="s">
        <v>4062</v>
      </c>
      <c r="L3342">
        <v>1.8629929999999999</v>
      </c>
    </row>
    <row r="3343" spans="3:73" x14ac:dyDescent="0.3">
      <c r="C3343">
        <v>1333274</v>
      </c>
      <c r="D3343" t="s">
        <v>4482</v>
      </c>
      <c r="E3343" t="s">
        <v>2353</v>
      </c>
      <c r="F3343" t="s">
        <v>3614</v>
      </c>
      <c r="G3343" t="s">
        <v>4249</v>
      </c>
      <c r="H3343" t="s">
        <v>4840</v>
      </c>
      <c r="I3343" t="s">
        <v>4841</v>
      </c>
      <c r="J3343">
        <v>2025</v>
      </c>
      <c r="K3343" t="s">
        <v>4062</v>
      </c>
      <c r="L3343">
        <v>3.5002610000000001</v>
      </c>
      <c r="M3343">
        <v>2041420000</v>
      </c>
      <c r="N3343">
        <v>865802000</v>
      </c>
      <c r="O3343">
        <v>186805000</v>
      </c>
      <c r="P3343">
        <v>298889000</v>
      </c>
      <c r="Q3343">
        <v>359401000</v>
      </c>
      <c r="R3343">
        <v>1115490000</v>
      </c>
      <c r="S3343">
        <v>1115490000</v>
      </c>
      <c r="V3343">
        <v>1973360000</v>
      </c>
      <c r="W3343">
        <v>283626000</v>
      </c>
      <c r="AB3343">
        <v>68060000</v>
      </c>
      <c r="AD3343">
        <v>-277016000</v>
      </c>
      <c r="AE3343">
        <v>66871000</v>
      </c>
      <c r="AF3343">
        <v>66983000</v>
      </c>
      <c r="AJ3343">
        <v>-397749000</v>
      </c>
      <c r="AM3343">
        <v>-13322000</v>
      </c>
      <c r="AN3343">
        <v>-497889000</v>
      </c>
      <c r="AQ3343">
        <v>8587000</v>
      </c>
      <c r="AS3343">
        <v>160048000</v>
      </c>
      <c r="AU3343">
        <v>-81326000</v>
      </c>
      <c r="AV3343">
        <v>79806000</v>
      </c>
      <c r="AX3343">
        <v>10039000</v>
      </c>
      <c r="AY3343">
        <v>-7.44</v>
      </c>
      <c r="AZ3343">
        <v>360541500</v>
      </c>
      <c r="BN3343">
        <v>0.96666046183538901</v>
      </c>
      <c r="BP3343">
        <v>0.65863143717430706</v>
      </c>
      <c r="BQ3343">
        <v>1.78545337874525</v>
      </c>
      <c r="BR3343">
        <v>-0.47046518817204303</v>
      </c>
      <c r="BS3343">
        <v>-7.3154422568322097</v>
      </c>
      <c r="BU3343">
        <v>-3.8263211636791102E-7</v>
      </c>
    </row>
    <row r="3344" spans="3:73" x14ac:dyDescent="0.3">
      <c r="C3344">
        <v>1333274</v>
      </c>
      <c r="D3344" t="s">
        <v>4482</v>
      </c>
      <c r="E3344" t="s">
        <v>2353</v>
      </c>
      <c r="F3344" t="s">
        <v>3614</v>
      </c>
      <c r="G3344" t="s">
        <v>4249</v>
      </c>
      <c r="H3344" t="s">
        <v>4840</v>
      </c>
      <c r="I3344" t="s">
        <v>4841</v>
      </c>
      <c r="J3344">
        <v>2024</v>
      </c>
      <c r="K3344" t="s">
        <v>4062</v>
      </c>
      <c r="L3344">
        <v>6.9632129999999997</v>
      </c>
      <c r="M3344">
        <v>2262932000</v>
      </c>
      <c r="N3344">
        <v>910004000</v>
      </c>
      <c r="O3344">
        <v>184925000</v>
      </c>
      <c r="P3344">
        <v>327345000</v>
      </c>
      <c r="Q3344">
        <v>361682000</v>
      </c>
      <c r="R3344">
        <v>1254715000</v>
      </c>
      <c r="S3344">
        <v>1254715000</v>
      </c>
      <c r="U3344">
        <v>0</v>
      </c>
      <c r="V3344">
        <v>1833157000</v>
      </c>
      <c r="W3344">
        <v>256538000</v>
      </c>
      <c r="AB3344">
        <v>429775000</v>
      </c>
      <c r="AD3344">
        <v>230912000</v>
      </c>
      <c r="AE3344">
        <v>66850000</v>
      </c>
      <c r="AF3344">
        <v>66871000</v>
      </c>
      <c r="AJ3344">
        <v>15007000</v>
      </c>
      <c r="AM3344">
        <v>-1774000</v>
      </c>
      <c r="AN3344">
        <v>-85141000</v>
      </c>
      <c r="AQ3344">
        <v>90204000</v>
      </c>
      <c r="AS3344">
        <v>170793000</v>
      </c>
      <c r="AU3344">
        <v>-66992000</v>
      </c>
      <c r="AV3344">
        <v>-152783000</v>
      </c>
      <c r="AX3344">
        <v>20060000</v>
      </c>
      <c r="AY3344">
        <v>-1.27</v>
      </c>
      <c r="AZ3344">
        <v>387921500</v>
      </c>
      <c r="BN3344">
        <v>0.81008046198471695</v>
      </c>
      <c r="BP3344">
        <v>0.72084837334040197</v>
      </c>
      <c r="BQ3344">
        <v>2.1373909518278</v>
      </c>
      <c r="BR3344">
        <v>-5.4828448818897604</v>
      </c>
      <c r="BS3344">
        <v>-0.198105985690187</v>
      </c>
      <c r="BU3344">
        <v>-2.0576535419696402E-8</v>
      </c>
    </row>
    <row r="3345" spans="3:73" x14ac:dyDescent="0.3">
      <c r="C3345">
        <v>1333274</v>
      </c>
      <c r="D3345" t="s">
        <v>4482</v>
      </c>
      <c r="E3345" t="s">
        <v>2353</v>
      </c>
      <c r="F3345" t="s">
        <v>3614</v>
      </c>
      <c r="G3345" t="s">
        <v>4249</v>
      </c>
      <c r="H3345" t="s">
        <v>4840</v>
      </c>
      <c r="I3345" t="s">
        <v>4841</v>
      </c>
      <c r="J3345">
        <v>2023</v>
      </c>
      <c r="K3345" t="s">
        <v>4062</v>
      </c>
      <c r="L3345">
        <v>8.5199420000000003</v>
      </c>
      <c r="M3345">
        <v>2662578000</v>
      </c>
      <c r="N3345">
        <v>1092905000</v>
      </c>
      <c r="O3345">
        <v>313992000</v>
      </c>
      <c r="P3345">
        <v>306166000</v>
      </c>
      <c r="Q3345">
        <v>414161000</v>
      </c>
      <c r="R3345">
        <v>1409937000</v>
      </c>
      <c r="S3345">
        <v>1409937000</v>
      </c>
      <c r="U3345">
        <v>35381000</v>
      </c>
      <c r="V3345">
        <v>2027168000</v>
      </c>
      <c r="W3345">
        <v>286437000</v>
      </c>
      <c r="AB3345">
        <v>635410000</v>
      </c>
      <c r="AD3345">
        <v>336113000</v>
      </c>
      <c r="AE3345">
        <v>66471000</v>
      </c>
      <c r="AF3345">
        <v>66525000</v>
      </c>
      <c r="AJ3345">
        <v>-188774000</v>
      </c>
      <c r="AM3345">
        <v>-27767000</v>
      </c>
      <c r="AN3345">
        <v>-242056000</v>
      </c>
      <c r="AQ3345">
        <v>-69005000</v>
      </c>
      <c r="AS3345">
        <v>172502000</v>
      </c>
      <c r="AU3345">
        <v>-199867000</v>
      </c>
      <c r="AV3345">
        <v>228624000</v>
      </c>
      <c r="AX3345">
        <v>4990000</v>
      </c>
      <c r="AY3345">
        <v>-3.65</v>
      </c>
      <c r="AZ3345">
        <v>432315500</v>
      </c>
      <c r="BN3345">
        <v>0.76135534808745498</v>
      </c>
      <c r="BP3345">
        <v>1.09619916421412</v>
      </c>
      <c r="BQ3345">
        <v>2.3696100713245798</v>
      </c>
      <c r="BR3345">
        <v>-2.33423068493151</v>
      </c>
      <c r="BS3345">
        <v>-0.38094458695960098</v>
      </c>
      <c r="BU3345">
        <v>-4.8941295069325298E-8</v>
      </c>
    </row>
    <row r="3346" spans="3:73" x14ac:dyDescent="0.3">
      <c r="C3346">
        <v>1333274</v>
      </c>
      <c r="D3346" t="s">
        <v>4482</v>
      </c>
      <c r="E3346" t="s">
        <v>2353</v>
      </c>
      <c r="F3346" t="s">
        <v>3614</v>
      </c>
      <c r="G3346" t="s">
        <v>4249</v>
      </c>
      <c r="H3346" t="s">
        <v>4840</v>
      </c>
      <c r="I3346" t="s">
        <v>4841</v>
      </c>
      <c r="J3346">
        <v>2022</v>
      </c>
      <c r="K3346" t="s">
        <v>4062</v>
      </c>
      <c r="L3346">
        <v>12.46612</v>
      </c>
      <c r="M3346">
        <v>2725037000</v>
      </c>
      <c r="N3346">
        <v>1178175000</v>
      </c>
      <c r="O3346">
        <v>354032000</v>
      </c>
      <c r="P3346">
        <v>351993000</v>
      </c>
      <c r="Q3346">
        <v>450470000</v>
      </c>
      <c r="R3346">
        <v>1341322000</v>
      </c>
      <c r="S3346">
        <v>1341322000</v>
      </c>
      <c r="U3346">
        <v>30937000</v>
      </c>
      <c r="V3346">
        <v>1886253000</v>
      </c>
      <c r="W3346">
        <v>378061000</v>
      </c>
      <c r="AB3346">
        <v>838784000</v>
      </c>
      <c r="AD3346">
        <v>598119000</v>
      </c>
      <c r="AE3346">
        <v>66132000</v>
      </c>
      <c r="AF3346">
        <v>66167000</v>
      </c>
      <c r="AJ3346">
        <v>392368000</v>
      </c>
      <c r="AM3346">
        <v>98264000</v>
      </c>
      <c r="AN3346">
        <v>247039000</v>
      </c>
      <c r="AQ3346">
        <v>360660000</v>
      </c>
      <c r="AS3346">
        <v>144153000</v>
      </c>
      <c r="AU3346">
        <v>-425677000</v>
      </c>
      <c r="AV3346">
        <v>81965000</v>
      </c>
      <c r="AX3346">
        <v>4962000</v>
      </c>
      <c r="AY3346">
        <v>3.74</v>
      </c>
      <c r="AZ3346">
        <v>403600500</v>
      </c>
      <c r="BN3346">
        <v>0.69219353718866905</v>
      </c>
      <c r="BP3346">
        <v>0.93644147373042996</v>
      </c>
      <c r="BQ3346">
        <v>1.9248348811435201</v>
      </c>
      <c r="BR3346">
        <v>3.3331871657754002</v>
      </c>
      <c r="BS3346">
        <v>0.29452040096139198</v>
      </c>
      <c r="BU3346">
        <v>5.5584380245688999E-8</v>
      </c>
    </row>
    <row r="3347" spans="3:73" x14ac:dyDescent="0.3">
      <c r="C3347">
        <v>1333274</v>
      </c>
      <c r="D3347" t="s">
        <v>4482</v>
      </c>
      <c r="E3347" t="s">
        <v>2353</v>
      </c>
      <c r="F3347" t="s">
        <v>3614</v>
      </c>
      <c r="G3347" t="s">
        <v>4249</v>
      </c>
      <c r="H3347" t="s">
        <v>4840</v>
      </c>
      <c r="I3347" t="s">
        <v>4841</v>
      </c>
      <c r="J3347">
        <v>2021</v>
      </c>
      <c r="K3347" t="s">
        <v>4062</v>
      </c>
      <c r="L3347">
        <v>11.014561</v>
      </c>
      <c r="M3347">
        <v>2351232000</v>
      </c>
      <c r="N3347">
        <v>1064305000</v>
      </c>
      <c r="O3347">
        <v>345610000</v>
      </c>
      <c r="P3347">
        <v>345345000</v>
      </c>
      <c r="Q3347">
        <v>356731000</v>
      </c>
      <c r="R3347">
        <v>1135631000</v>
      </c>
      <c r="S3347">
        <v>1135631000</v>
      </c>
      <c r="V3347">
        <v>1657208000</v>
      </c>
      <c r="W3347">
        <v>283124000</v>
      </c>
      <c r="AB3347">
        <v>694024000</v>
      </c>
      <c r="AD3347">
        <v>370927000</v>
      </c>
      <c r="AE3347">
        <v>65988000</v>
      </c>
      <c r="AF3347">
        <v>66037000</v>
      </c>
      <c r="AJ3347">
        <v>346583000</v>
      </c>
      <c r="AM3347">
        <v>89579000</v>
      </c>
      <c r="AN3347">
        <v>170988000</v>
      </c>
      <c r="AQ3347">
        <v>182214000</v>
      </c>
      <c r="AS3347">
        <v>132199000</v>
      </c>
      <c r="AU3347">
        <v>-187127000</v>
      </c>
      <c r="AV3347">
        <v>-9504000</v>
      </c>
      <c r="AX3347">
        <v>4293000</v>
      </c>
      <c r="AY3347">
        <v>2.59</v>
      </c>
      <c r="AZ3347">
        <v>314213500</v>
      </c>
      <c r="BN3347">
        <v>0.70482538515977999</v>
      </c>
      <c r="BP3347">
        <v>1.2207018832737599</v>
      </c>
      <c r="BQ3347">
        <v>2.4991664429719802</v>
      </c>
      <c r="BR3347">
        <v>4.2527262548262597</v>
      </c>
      <c r="BS3347">
        <v>0.246371883393081</v>
      </c>
      <c r="BU3347">
        <v>4.1104793191589899E-8</v>
      </c>
    </row>
    <row r="3348" spans="3:73" x14ac:dyDescent="0.3">
      <c r="C3348">
        <v>1333274</v>
      </c>
      <c r="D3348" t="s">
        <v>4482</v>
      </c>
      <c r="E3348" t="s">
        <v>2353</v>
      </c>
      <c r="F3348" t="s">
        <v>3614</v>
      </c>
      <c r="G3348" t="s">
        <v>4249</v>
      </c>
      <c r="H3348" t="s">
        <v>4840</v>
      </c>
      <c r="I3348" t="s">
        <v>4841</v>
      </c>
      <c r="J3348">
        <v>2020</v>
      </c>
      <c r="K3348" t="s">
        <v>4062</v>
      </c>
      <c r="L3348">
        <v>7.2098069999999996</v>
      </c>
      <c r="M3348">
        <v>2129126000</v>
      </c>
      <c r="N3348">
        <v>874852000</v>
      </c>
      <c r="O3348">
        <v>361098000</v>
      </c>
      <c r="P3348">
        <v>227055000</v>
      </c>
      <c r="Q3348">
        <v>271696000</v>
      </c>
      <c r="R3348">
        <v>1109740000</v>
      </c>
      <c r="S3348">
        <v>1109740000</v>
      </c>
      <c r="V3348">
        <v>1528099000</v>
      </c>
      <c r="W3348">
        <v>211796000</v>
      </c>
      <c r="AB3348">
        <v>601027000</v>
      </c>
      <c r="AD3348">
        <v>217106000</v>
      </c>
      <c r="AE3348">
        <v>65800000</v>
      </c>
      <c r="AF3348">
        <v>65868000</v>
      </c>
      <c r="AG3348">
        <v>33157000</v>
      </c>
      <c r="AJ3348">
        <v>15616000</v>
      </c>
      <c r="AM3348">
        <v>6096000</v>
      </c>
      <c r="AN3348">
        <v>-12977000</v>
      </c>
      <c r="AQ3348">
        <v>41565000</v>
      </c>
      <c r="AS3348">
        <v>128921000</v>
      </c>
      <c r="AU3348">
        <v>-59827000</v>
      </c>
      <c r="AV3348">
        <v>26317000</v>
      </c>
      <c r="AX3348">
        <v>4282000</v>
      </c>
      <c r="AY3348">
        <v>-0.26</v>
      </c>
      <c r="AZ3348">
        <v>272147500</v>
      </c>
      <c r="BN3348">
        <v>0.71771186862590597</v>
      </c>
      <c r="BP3348">
        <v>1.7049330487827901</v>
      </c>
      <c r="BQ3348">
        <v>2.8478158227728598</v>
      </c>
      <c r="BR3348">
        <v>-27.730026923076899</v>
      </c>
      <c r="BS3348">
        <v>-2.1591376094584801E-2</v>
      </c>
      <c r="BU3348">
        <v>-3.1189111637247601E-9</v>
      </c>
    </row>
    <row r="3349" spans="3:73" x14ac:dyDescent="0.3">
      <c r="C3349">
        <v>1333274</v>
      </c>
      <c r="D3349" t="s">
        <v>4482</v>
      </c>
      <c r="E3349" t="s">
        <v>2353</v>
      </c>
      <c r="F3349" t="s">
        <v>3614</v>
      </c>
      <c r="G3349" t="s">
        <v>4249</v>
      </c>
      <c r="H3349" t="s">
        <v>4840</v>
      </c>
      <c r="I3349" t="s">
        <v>4841</v>
      </c>
      <c r="J3349">
        <v>2019</v>
      </c>
      <c r="K3349" t="s">
        <v>4062</v>
      </c>
      <c r="L3349">
        <v>10.988162000000001</v>
      </c>
      <c r="M3349">
        <v>2065720000</v>
      </c>
      <c r="N3349">
        <v>844697000</v>
      </c>
      <c r="O3349">
        <v>351085000</v>
      </c>
      <c r="P3349">
        <v>208740000</v>
      </c>
      <c r="Q3349">
        <v>272599000</v>
      </c>
      <c r="R3349">
        <v>1074242000</v>
      </c>
      <c r="S3349">
        <v>1074242000</v>
      </c>
      <c r="V3349">
        <v>1515317000</v>
      </c>
      <c r="W3349">
        <v>256312000</v>
      </c>
      <c r="AA3349">
        <v>1087932000</v>
      </c>
      <c r="AB3349">
        <v>550403000</v>
      </c>
      <c r="AD3349">
        <v>256371000</v>
      </c>
      <c r="AE3349">
        <v>65598000</v>
      </c>
      <c r="AF3349">
        <v>65629000</v>
      </c>
      <c r="AJ3349">
        <v>84003000</v>
      </c>
      <c r="AM3349">
        <v>19226000</v>
      </c>
      <c r="AN3349">
        <v>-9639000</v>
      </c>
      <c r="AQ3349">
        <v>244283000</v>
      </c>
      <c r="AS3349">
        <v>126394000</v>
      </c>
      <c r="AU3349">
        <v>-139358000</v>
      </c>
      <c r="AV3349">
        <v>6098000</v>
      </c>
      <c r="AX3349">
        <v>9025000</v>
      </c>
      <c r="AY3349">
        <v>-0.15</v>
      </c>
      <c r="AZ3349">
        <v>288206000</v>
      </c>
      <c r="BN3349">
        <v>0.73355391824642302</v>
      </c>
      <c r="BP3349">
        <v>1.3697563906489001</v>
      </c>
      <c r="BQ3349">
        <v>2.2320375167764301</v>
      </c>
      <c r="BR3349">
        <v>-73.254413333333304</v>
      </c>
      <c r="BS3349">
        <v>-1.75126225692811E-2</v>
      </c>
      <c r="BU3349">
        <v>-2.99457724612693E-9</v>
      </c>
    </row>
    <row r="3350" spans="3:73" x14ac:dyDescent="0.3">
      <c r="C3350">
        <v>1333274</v>
      </c>
      <c r="D3350" t="s">
        <v>4482</v>
      </c>
      <c r="E3350" t="s">
        <v>2353</v>
      </c>
      <c r="F3350" t="s">
        <v>3614</v>
      </c>
      <c r="G3350" t="s">
        <v>4249</v>
      </c>
      <c r="H3350" t="s">
        <v>4840</v>
      </c>
      <c r="I3350" t="s">
        <v>4841</v>
      </c>
      <c r="J3350">
        <v>2018</v>
      </c>
      <c r="K3350" t="s">
        <v>4062</v>
      </c>
      <c r="L3350">
        <v>11.817439</v>
      </c>
      <c r="M3350">
        <v>1975735000</v>
      </c>
      <c r="N3350">
        <v>810699000</v>
      </c>
      <c r="O3350">
        <v>240491000</v>
      </c>
      <c r="P3350">
        <v>252692000</v>
      </c>
      <c r="Q3350">
        <v>303813000</v>
      </c>
      <c r="R3350">
        <v>1029257000</v>
      </c>
      <c r="S3350">
        <v>1029257000</v>
      </c>
      <c r="V3350">
        <v>1394306000</v>
      </c>
      <c r="W3350">
        <v>195388000</v>
      </c>
      <c r="Z3350">
        <v>0</v>
      </c>
      <c r="AA3350">
        <v>1041389000</v>
      </c>
      <c r="AB3350">
        <v>581429000</v>
      </c>
      <c r="AD3350">
        <v>301990000</v>
      </c>
      <c r="AE3350">
        <v>65171000</v>
      </c>
      <c r="AF3350">
        <v>65202000</v>
      </c>
      <c r="AJ3350">
        <v>267867000</v>
      </c>
      <c r="AM3350">
        <v>48681000</v>
      </c>
      <c r="AN3350">
        <v>128589000</v>
      </c>
      <c r="AO3350">
        <v>51464000</v>
      </c>
      <c r="AQ3350">
        <v>236668000</v>
      </c>
      <c r="AS3350">
        <v>96729000</v>
      </c>
      <c r="AU3350">
        <v>-467479000</v>
      </c>
      <c r="AV3350">
        <v>14861000</v>
      </c>
      <c r="AX3350">
        <v>8150000</v>
      </c>
      <c r="AY3350">
        <v>1.97</v>
      </c>
      <c r="AZ3350">
        <v>240207000</v>
      </c>
      <c r="BB3350">
        <v>228734000</v>
      </c>
      <c r="BC3350">
        <v>228734000</v>
      </c>
      <c r="BN3350">
        <v>0.70571508830890795</v>
      </c>
      <c r="BO3350">
        <v>4.44454375874398</v>
      </c>
      <c r="BP3350">
        <v>1.23083812721354</v>
      </c>
      <c r="BQ3350">
        <v>2.5942534853726902</v>
      </c>
      <c r="BR3350">
        <v>5.9987000000000004</v>
      </c>
      <c r="BS3350">
        <v>0.22116027924303699</v>
      </c>
      <c r="BU3350">
        <v>4.0039892798604803E-8</v>
      </c>
    </row>
    <row r="3351" spans="3:73" x14ac:dyDescent="0.3">
      <c r="C3351">
        <v>1333274</v>
      </c>
      <c r="D3351" t="s">
        <v>4482</v>
      </c>
      <c r="E3351" t="s">
        <v>2353</v>
      </c>
      <c r="F3351" t="s">
        <v>3614</v>
      </c>
      <c r="G3351" t="s">
        <v>4249</v>
      </c>
      <c r="H3351" t="s">
        <v>4840</v>
      </c>
      <c r="I3351" t="s">
        <v>4841</v>
      </c>
      <c r="J3351">
        <v>2017</v>
      </c>
      <c r="K3351" t="s">
        <v>4062</v>
      </c>
      <c r="L3351">
        <v>9.1147729999999996</v>
      </c>
      <c r="M3351">
        <v>1724710000</v>
      </c>
      <c r="N3351">
        <v>852339000</v>
      </c>
      <c r="O3351">
        <v>143299000</v>
      </c>
      <c r="P3351">
        <v>206027000</v>
      </c>
      <c r="Q3351">
        <v>176601000</v>
      </c>
      <c r="R3351">
        <v>844848000</v>
      </c>
      <c r="S3351">
        <v>844848000</v>
      </c>
      <c r="V3351">
        <v>1174044000</v>
      </c>
      <c r="W3351">
        <v>430466000</v>
      </c>
      <c r="Z3351">
        <v>295924000</v>
      </c>
      <c r="AA3351">
        <v>958921000</v>
      </c>
      <c r="AB3351">
        <v>550666000</v>
      </c>
      <c r="AD3351">
        <v>205998000</v>
      </c>
      <c r="AE3351">
        <v>64974000</v>
      </c>
      <c r="AF3351">
        <v>65017000</v>
      </c>
      <c r="AH3351">
        <v>1169145000</v>
      </c>
      <c r="AJ3351">
        <v>167054000</v>
      </c>
      <c r="AM3351">
        <v>33452000</v>
      </c>
      <c r="AN3351">
        <v>70483000</v>
      </c>
      <c r="AO3351">
        <v>54796000</v>
      </c>
      <c r="AQ3351">
        <v>141926000</v>
      </c>
      <c r="AS3351">
        <v>85294000</v>
      </c>
      <c r="AU3351">
        <v>-121551000</v>
      </c>
      <c r="AV3351">
        <v>288751000</v>
      </c>
      <c r="AX3351">
        <v>8127000</v>
      </c>
      <c r="AY3351">
        <v>1.0900000000000001</v>
      </c>
      <c r="BA3351">
        <v>0.14288561299069</v>
      </c>
      <c r="BB3351">
        <v>158731000</v>
      </c>
      <c r="BC3351">
        <v>158731000</v>
      </c>
      <c r="BD3351">
        <v>0.135766735520402</v>
      </c>
      <c r="BE3351">
        <v>0.121392983761638</v>
      </c>
      <c r="BI3351">
        <v>0.67787917968817901</v>
      </c>
      <c r="BJ3351">
        <v>-0.103965718537906</v>
      </c>
      <c r="BN3351">
        <v>0.68071965721773497</v>
      </c>
      <c r="BO3351">
        <v>2.8967625374114898</v>
      </c>
      <c r="BP3351">
        <v>0.33289272555788402</v>
      </c>
      <c r="BQ3351">
        <v>1.56978251476307</v>
      </c>
      <c r="BR3351">
        <v>8.3621770642201803</v>
      </c>
      <c r="BS3351">
        <v>0.127995917670603</v>
      </c>
      <c r="BU3351">
        <v>1.8041975662198098E-8</v>
      </c>
    </row>
    <row r="3352" spans="3:73" x14ac:dyDescent="0.3">
      <c r="C3352">
        <v>1856485</v>
      </c>
      <c r="D3352" t="s">
        <v>4563</v>
      </c>
      <c r="E3352" t="s">
        <v>818</v>
      </c>
      <c r="F3352" t="s">
        <v>3614</v>
      </c>
      <c r="G3352" t="s">
        <v>4128</v>
      </c>
      <c r="H3352" t="s">
        <v>4659</v>
      </c>
      <c r="I3352" t="s">
        <v>4842</v>
      </c>
      <c r="J3352">
        <v>2026</v>
      </c>
      <c r="K3352" t="s">
        <v>4062</v>
      </c>
      <c r="L3352">
        <v>45.125312999999998</v>
      </c>
    </row>
    <row r="3353" spans="3:73" x14ac:dyDescent="0.3">
      <c r="C3353">
        <v>1856485</v>
      </c>
      <c r="D3353" t="s">
        <v>4563</v>
      </c>
      <c r="E3353" t="s">
        <v>818</v>
      </c>
      <c r="F3353" t="s">
        <v>3614</v>
      </c>
      <c r="G3353" t="s">
        <v>4128</v>
      </c>
      <c r="H3353" t="s">
        <v>4659</v>
      </c>
      <c r="I3353" t="s">
        <v>4842</v>
      </c>
      <c r="J3353">
        <v>2025</v>
      </c>
      <c r="K3353" t="s">
        <v>4062</v>
      </c>
      <c r="L3353">
        <v>51.786982000000002</v>
      </c>
      <c r="M3353">
        <v>2763000000</v>
      </c>
      <c r="N3353">
        <v>1076000000</v>
      </c>
      <c r="P3353">
        <v>399000000</v>
      </c>
      <c r="Q3353">
        <v>418000000</v>
      </c>
      <c r="R3353">
        <v>1411000000</v>
      </c>
      <c r="U3353">
        <v>114000000</v>
      </c>
      <c r="W3353">
        <v>716000000</v>
      </c>
      <c r="X3353">
        <v>381000000</v>
      </c>
      <c r="AB3353">
        <v>966000000</v>
      </c>
      <c r="AD3353">
        <v>2514000000</v>
      </c>
      <c r="AE3353">
        <v>46000000</v>
      </c>
      <c r="AF3353">
        <v>39400000</v>
      </c>
      <c r="AJ3353">
        <v>251000000</v>
      </c>
      <c r="AM3353">
        <v>67000000</v>
      </c>
      <c r="AN3353">
        <v>132000000</v>
      </c>
      <c r="AO3353">
        <v>49000000</v>
      </c>
      <c r="AQ3353">
        <v>268000000</v>
      </c>
      <c r="AS3353">
        <v>179000000</v>
      </c>
      <c r="AT3353">
        <v>224000000</v>
      </c>
      <c r="AU3353">
        <v>-224000000</v>
      </c>
      <c r="AV3353">
        <v>-125000000</v>
      </c>
      <c r="AW3353">
        <v>73000000</v>
      </c>
      <c r="AY3353">
        <v>3.29</v>
      </c>
      <c r="AZ3353">
        <v>389500000</v>
      </c>
      <c r="BB3353">
        <v>248000000</v>
      </c>
      <c r="BC3353">
        <v>248000000</v>
      </c>
      <c r="BL3353">
        <v>1.1964285714285701</v>
      </c>
      <c r="BO3353">
        <v>5.0612244897959204</v>
      </c>
      <c r="BQ3353">
        <v>0.91899441340782095</v>
      </c>
      <c r="BR3353">
        <v>15.7407240121581</v>
      </c>
      <c r="BS3353">
        <v>0.13664596273291901</v>
      </c>
      <c r="BT3353">
        <v>1409620.6648999201</v>
      </c>
      <c r="BU3353">
        <v>1.7637595318840599E-7</v>
      </c>
    </row>
    <row r="3354" spans="3:73" x14ac:dyDescent="0.3">
      <c r="C3354">
        <v>1856485</v>
      </c>
      <c r="D3354" t="s">
        <v>4563</v>
      </c>
      <c r="E3354" t="s">
        <v>818</v>
      </c>
      <c r="F3354" t="s">
        <v>3614</v>
      </c>
      <c r="G3354" t="s">
        <v>4128</v>
      </c>
      <c r="H3354" t="s">
        <v>4659</v>
      </c>
      <c r="I3354" t="s">
        <v>4842</v>
      </c>
      <c r="J3354">
        <v>2024</v>
      </c>
      <c r="K3354" t="s">
        <v>4062</v>
      </c>
      <c r="L3354">
        <v>65.864047999999997</v>
      </c>
      <c r="M3354">
        <v>2604000000</v>
      </c>
      <c r="N3354">
        <v>1063000000</v>
      </c>
      <c r="P3354">
        <v>402000000</v>
      </c>
      <c r="Q3354">
        <v>361000000</v>
      </c>
      <c r="R3354">
        <v>1263000000</v>
      </c>
      <c r="U3354">
        <v>111000000</v>
      </c>
      <c r="W3354">
        <v>682000000</v>
      </c>
      <c r="X3354">
        <v>375000000</v>
      </c>
      <c r="AB3354">
        <v>847000000</v>
      </c>
      <c r="AD3354">
        <v>2455000000</v>
      </c>
      <c r="AE3354">
        <v>45000000</v>
      </c>
      <c r="AF3354">
        <v>40600000</v>
      </c>
      <c r="AJ3354">
        <v>453000000</v>
      </c>
      <c r="AM3354">
        <v>103000000</v>
      </c>
      <c r="AN3354">
        <v>302000000</v>
      </c>
      <c r="AO3354">
        <v>57000000</v>
      </c>
      <c r="AQ3354">
        <v>469000000</v>
      </c>
      <c r="AS3354">
        <v>159000000</v>
      </c>
      <c r="AT3354">
        <v>221000000</v>
      </c>
      <c r="AU3354">
        <v>-221000000</v>
      </c>
      <c r="AV3354">
        <v>-310000000</v>
      </c>
      <c r="AW3354">
        <v>62000000</v>
      </c>
      <c r="AY3354">
        <v>7.35</v>
      </c>
      <c r="AZ3354">
        <v>382500000</v>
      </c>
      <c r="BB3354">
        <v>462000000</v>
      </c>
      <c r="BC3354">
        <v>462000000</v>
      </c>
      <c r="BL3354">
        <v>2.1221719457013601</v>
      </c>
      <c r="BO3354">
        <v>8.1052631578947398</v>
      </c>
      <c r="BQ3354">
        <v>1.02932551319648</v>
      </c>
      <c r="BR3354">
        <v>8.9610949659863905</v>
      </c>
      <c r="BS3354">
        <v>0.35655253837071998</v>
      </c>
      <c r="BT3354">
        <v>941332.97121367301</v>
      </c>
      <c r="BU3354">
        <v>5.7154752396694197E-7</v>
      </c>
    </row>
    <row r="3355" spans="3:73" x14ac:dyDescent="0.3">
      <c r="C3355">
        <v>1856485</v>
      </c>
      <c r="D3355" t="s">
        <v>4563</v>
      </c>
      <c r="E3355" t="s">
        <v>818</v>
      </c>
      <c r="F3355" t="s">
        <v>3614</v>
      </c>
      <c r="G3355" t="s">
        <v>4128</v>
      </c>
      <c r="H3355" t="s">
        <v>4659</v>
      </c>
      <c r="I3355" t="s">
        <v>4842</v>
      </c>
      <c r="J3355">
        <v>2023</v>
      </c>
      <c r="K3355" t="s">
        <v>4062</v>
      </c>
      <c r="L3355">
        <v>41.158726999999999</v>
      </c>
      <c r="M3355">
        <v>2872000000</v>
      </c>
      <c r="N3355">
        <v>1193000000</v>
      </c>
      <c r="P3355">
        <v>404000000</v>
      </c>
      <c r="Q3355">
        <v>404000000</v>
      </c>
      <c r="R3355">
        <v>1366000000</v>
      </c>
      <c r="U3355">
        <v>139000000</v>
      </c>
      <c r="W3355">
        <v>695000000</v>
      </c>
      <c r="X3355">
        <v>421000000</v>
      </c>
      <c r="AA3355">
        <v>1500000000</v>
      </c>
      <c r="AB3355">
        <v>901000000</v>
      </c>
      <c r="AD3355">
        <v>2222000000</v>
      </c>
      <c r="AE3355">
        <v>45000000</v>
      </c>
      <c r="AF3355">
        <v>41200000</v>
      </c>
      <c r="AM3355">
        <v>116000000</v>
      </c>
      <c r="AN3355">
        <v>253000000</v>
      </c>
      <c r="AO3355">
        <v>64000000</v>
      </c>
      <c r="AQ3355">
        <v>504000000</v>
      </c>
      <c r="AS3355">
        <v>143000000</v>
      </c>
      <c r="AT3355">
        <v>210000000</v>
      </c>
      <c r="AU3355">
        <v>-377000000</v>
      </c>
      <c r="AV3355">
        <v>-219000000</v>
      </c>
      <c r="AW3355">
        <v>57000000</v>
      </c>
      <c r="AY3355">
        <v>6.02</v>
      </c>
      <c r="AZ3355">
        <v>384000000</v>
      </c>
      <c r="BB3355">
        <v>433000000</v>
      </c>
      <c r="BC3355">
        <v>433000000</v>
      </c>
      <c r="BL3355">
        <v>2.4</v>
      </c>
      <c r="BO3355">
        <v>6.765625</v>
      </c>
      <c r="BQ3355">
        <v>1.1352517985611501</v>
      </c>
      <c r="BR3355">
        <v>6.8369978405315601</v>
      </c>
      <c r="BS3355">
        <v>0.280799112097669</v>
      </c>
      <c r="BT3355">
        <v>1384882.4819096101</v>
      </c>
      <c r="BU3355">
        <v>2.7500059549389602E-7</v>
      </c>
    </row>
    <row r="3356" spans="3:73" x14ac:dyDescent="0.3">
      <c r="C3356">
        <v>1856485</v>
      </c>
      <c r="D3356" t="s">
        <v>4563</v>
      </c>
      <c r="E3356" t="s">
        <v>818</v>
      </c>
      <c r="F3356" t="s">
        <v>3614</v>
      </c>
      <c r="G3356" t="s">
        <v>4128</v>
      </c>
      <c r="H3356" t="s">
        <v>4659</v>
      </c>
      <c r="I3356" t="s">
        <v>4842</v>
      </c>
      <c r="J3356">
        <v>2022</v>
      </c>
      <c r="K3356" t="s">
        <v>4062</v>
      </c>
      <c r="L3356">
        <v>34.034489000000001</v>
      </c>
      <c r="M3356">
        <v>2710000000</v>
      </c>
      <c r="N3356">
        <v>1243000000</v>
      </c>
      <c r="P3356">
        <v>430000000</v>
      </c>
      <c r="Q3356">
        <v>364000000</v>
      </c>
      <c r="R3356">
        <v>1139000000</v>
      </c>
      <c r="U3356">
        <v>128000000</v>
      </c>
      <c r="W3356">
        <v>728000000</v>
      </c>
      <c r="X3356">
        <v>453000000</v>
      </c>
      <c r="AA3356">
        <v>1500000000</v>
      </c>
      <c r="AB3356">
        <v>678000000</v>
      </c>
      <c r="AD3356">
        <v>2029000000</v>
      </c>
      <c r="AE3356">
        <v>44000000</v>
      </c>
      <c r="AF3356">
        <v>42600000</v>
      </c>
      <c r="AM3356">
        <v>131000000</v>
      </c>
      <c r="AN3356">
        <v>118000000</v>
      </c>
      <c r="AO3356">
        <v>80000000</v>
      </c>
      <c r="AQ3356">
        <v>438000000</v>
      </c>
      <c r="AS3356">
        <v>125000000</v>
      </c>
      <c r="AU3356">
        <v>180000000</v>
      </c>
      <c r="AV3356">
        <v>-470000000</v>
      </c>
      <c r="AW3356">
        <v>10000000</v>
      </c>
      <c r="AY3356">
        <v>2.68</v>
      </c>
      <c r="AZ3356">
        <v>353000000</v>
      </c>
      <c r="BB3356">
        <v>329000000</v>
      </c>
      <c r="BC3356">
        <v>329000000</v>
      </c>
      <c r="BO3356">
        <v>4.1124999999999998</v>
      </c>
      <c r="BQ3356">
        <v>1.2074175824175799</v>
      </c>
      <c r="BR3356">
        <v>12.6994361940299</v>
      </c>
      <c r="BS3356">
        <v>0.17404129793510301</v>
      </c>
      <c r="BT3356">
        <v>293819.60163997201</v>
      </c>
      <c r="BU3356">
        <v>1.34531608436578E-7</v>
      </c>
    </row>
    <row r="3357" spans="3:73" x14ac:dyDescent="0.3">
      <c r="C3357">
        <v>1856485</v>
      </c>
      <c r="D3357" t="s">
        <v>4563</v>
      </c>
      <c r="E3357" t="s">
        <v>818</v>
      </c>
      <c r="F3357" t="s">
        <v>3614</v>
      </c>
      <c r="G3357" t="s">
        <v>4128</v>
      </c>
      <c r="H3357" t="s">
        <v>4659</v>
      </c>
      <c r="I3357" t="s">
        <v>4842</v>
      </c>
      <c r="J3357">
        <v>2021</v>
      </c>
      <c r="K3357" t="s">
        <v>4062</v>
      </c>
      <c r="L3357">
        <v>26.267823</v>
      </c>
      <c r="M3357">
        <v>2597000000</v>
      </c>
      <c r="N3357">
        <v>1108000000</v>
      </c>
      <c r="P3357">
        <v>472000000</v>
      </c>
      <c r="Q3357">
        <v>342000000</v>
      </c>
      <c r="R3357">
        <v>1163000000</v>
      </c>
      <c r="U3357">
        <v>132000000</v>
      </c>
      <c r="W3357">
        <v>758000000</v>
      </c>
      <c r="X3357">
        <v>445000000</v>
      </c>
      <c r="AA3357">
        <v>1500000000</v>
      </c>
      <c r="AB3357">
        <v>182000000</v>
      </c>
      <c r="AD3357">
        <v>1935000000</v>
      </c>
      <c r="AE3357">
        <v>44000000</v>
      </c>
      <c r="AF3357">
        <v>43900000</v>
      </c>
      <c r="AM3357">
        <v>129000000</v>
      </c>
      <c r="AN3357">
        <v>331000000</v>
      </c>
      <c r="AO3357">
        <v>32000000</v>
      </c>
      <c r="AQ3357">
        <v>549000000</v>
      </c>
      <c r="AS3357">
        <v>143000000</v>
      </c>
      <c r="AU3357">
        <v>127000000</v>
      </c>
      <c r="AV3357">
        <v>-589000000</v>
      </c>
      <c r="AY3357">
        <v>7.53</v>
      </c>
      <c r="BB3357">
        <v>492000000</v>
      </c>
      <c r="BC3357">
        <v>492000000</v>
      </c>
      <c r="BO3357">
        <v>15.375</v>
      </c>
      <c r="BQ3357">
        <v>1.01055408970976</v>
      </c>
      <c r="BR3357">
        <v>3.4884227091633502</v>
      </c>
      <c r="BS3357">
        <v>1.81868131868132</v>
      </c>
      <c r="BU3357">
        <v>1.0867950944505501E-6</v>
      </c>
    </row>
    <row r="3358" spans="3:73" x14ac:dyDescent="0.3">
      <c r="C3358">
        <v>1856485</v>
      </c>
      <c r="D3358" t="s">
        <v>4563</v>
      </c>
      <c r="E3358" t="s">
        <v>818</v>
      </c>
      <c r="F3358" t="s">
        <v>3614</v>
      </c>
      <c r="G3358" t="s">
        <v>4128</v>
      </c>
      <c r="H3358" t="s">
        <v>4659</v>
      </c>
      <c r="I3358" t="s">
        <v>4842</v>
      </c>
      <c r="J3358">
        <v>2020</v>
      </c>
      <c r="K3358" t="s">
        <v>4062</v>
      </c>
    </row>
    <row r="3359" spans="3:73" x14ac:dyDescent="0.3">
      <c r="C3359">
        <v>1856485</v>
      </c>
      <c r="D3359" t="s">
        <v>4563</v>
      </c>
      <c r="E3359" t="s">
        <v>818</v>
      </c>
      <c r="F3359" t="s">
        <v>3614</v>
      </c>
      <c r="G3359" t="s">
        <v>4128</v>
      </c>
      <c r="H3359" t="s">
        <v>4659</v>
      </c>
      <c r="I3359" t="s">
        <v>4842</v>
      </c>
      <c r="J3359">
        <v>2019</v>
      </c>
      <c r="K3359" t="s">
        <v>4062</v>
      </c>
    </row>
    <row r="3360" spans="3:73" x14ac:dyDescent="0.3">
      <c r="C3360">
        <v>1856485</v>
      </c>
      <c r="D3360" t="s">
        <v>4563</v>
      </c>
      <c r="E3360" t="s">
        <v>818</v>
      </c>
      <c r="F3360" t="s">
        <v>3614</v>
      </c>
      <c r="G3360" t="s">
        <v>4128</v>
      </c>
      <c r="H3360" t="s">
        <v>4659</v>
      </c>
      <c r="I3360" t="s">
        <v>4842</v>
      </c>
      <c r="J3360">
        <v>2018</v>
      </c>
      <c r="K3360" t="s">
        <v>4062</v>
      </c>
    </row>
    <row r="3361" spans="3:73" x14ac:dyDescent="0.3">
      <c r="C3361">
        <v>1856485</v>
      </c>
      <c r="D3361" t="s">
        <v>4563</v>
      </c>
      <c r="E3361" t="s">
        <v>818</v>
      </c>
      <c r="F3361" t="s">
        <v>3614</v>
      </c>
      <c r="G3361" t="s">
        <v>4128</v>
      </c>
      <c r="H3361" t="s">
        <v>4659</v>
      </c>
      <c r="I3361" t="s">
        <v>4842</v>
      </c>
      <c r="J3361">
        <v>2017</v>
      </c>
      <c r="K3361" t="s">
        <v>4062</v>
      </c>
    </row>
    <row r="3362" spans="3:73" x14ac:dyDescent="0.3">
      <c r="C3362">
        <v>1772016</v>
      </c>
      <c r="D3362" t="s">
        <v>4553</v>
      </c>
      <c r="E3362" t="s">
        <v>956</v>
      </c>
      <c r="F3362" t="s">
        <v>3614</v>
      </c>
      <c r="G3362" t="s">
        <v>4087</v>
      </c>
      <c r="H3362" t="s">
        <v>4794</v>
      </c>
      <c r="I3362" t="s">
        <v>4843</v>
      </c>
      <c r="J3362">
        <v>2026</v>
      </c>
      <c r="K3362" t="s">
        <v>4062</v>
      </c>
      <c r="L3362">
        <v>19.924938000000001</v>
      </c>
    </row>
    <row r="3363" spans="3:73" x14ac:dyDescent="0.3">
      <c r="C3363">
        <v>1772016</v>
      </c>
      <c r="D3363" t="s">
        <v>4553</v>
      </c>
      <c r="E3363" t="s">
        <v>956</v>
      </c>
      <c r="F3363" t="s">
        <v>3614</v>
      </c>
      <c r="G3363" t="s">
        <v>4087</v>
      </c>
      <c r="H3363" t="s">
        <v>4794</v>
      </c>
      <c r="I3363" t="s">
        <v>4843</v>
      </c>
      <c r="J3363">
        <v>2025</v>
      </c>
      <c r="K3363" t="s">
        <v>4062</v>
      </c>
      <c r="L3363">
        <v>46.400871000000002</v>
      </c>
      <c r="M3363">
        <v>941000000</v>
      </c>
      <c r="N3363">
        <v>665500000</v>
      </c>
      <c r="O3363">
        <v>71800000</v>
      </c>
      <c r="Q3363">
        <v>330400000</v>
      </c>
      <c r="S3363">
        <v>19000000</v>
      </c>
      <c r="U3363">
        <v>65900000</v>
      </c>
      <c r="V3363">
        <v>1394900000</v>
      </c>
      <c r="W3363">
        <v>282800000</v>
      </c>
      <c r="X3363">
        <v>119500000</v>
      </c>
      <c r="AA3363">
        <v>1084300000</v>
      </c>
      <c r="AB3363">
        <v>-453900000</v>
      </c>
      <c r="AC3363">
        <v>775600000</v>
      </c>
      <c r="AD3363">
        <v>272600000</v>
      </c>
      <c r="AE3363">
        <v>1400000</v>
      </c>
      <c r="AG3363">
        <v>770400000</v>
      </c>
      <c r="AH3363">
        <v>2316600000</v>
      </c>
      <c r="AI3363">
        <v>1546200000</v>
      </c>
      <c r="AJ3363">
        <v>357400000</v>
      </c>
      <c r="AK3363">
        <v>16000000</v>
      </c>
      <c r="AM3363">
        <v>72800000</v>
      </c>
      <c r="AN3363">
        <v>216200000</v>
      </c>
      <c r="AO3363">
        <v>68400000</v>
      </c>
      <c r="AQ3363">
        <v>260600000</v>
      </c>
      <c r="AS3363">
        <v>18600000</v>
      </c>
      <c r="AT3363">
        <v>4700000</v>
      </c>
      <c r="AU3363">
        <v>-4700000</v>
      </c>
      <c r="AV3363">
        <v>-238300000</v>
      </c>
      <c r="AY3363">
        <v>1.7</v>
      </c>
      <c r="AZ3363">
        <v>308250000</v>
      </c>
      <c r="BA3363">
        <v>0.154277820944488</v>
      </c>
      <c r="BB3363">
        <v>357400000</v>
      </c>
      <c r="BC3363">
        <v>357400000</v>
      </c>
      <c r="BD3363">
        <v>0.154277820944488</v>
      </c>
      <c r="BE3363">
        <v>0.112492445825779</v>
      </c>
      <c r="BF3363">
        <v>0.11046361046361</v>
      </c>
      <c r="BG3363">
        <v>0.33255633255633299</v>
      </c>
      <c r="BH3363">
        <v>5.0160583941605799</v>
      </c>
      <c r="BI3363">
        <v>2.4618490967056301</v>
      </c>
      <c r="BJ3363">
        <v>-2.0288353621687001E-3</v>
      </c>
      <c r="BK3363">
        <v>2.0288353621687001E-3</v>
      </c>
      <c r="BL3363">
        <v>55.446808510638299</v>
      </c>
      <c r="BM3363">
        <v>6.9066735733402402E-3</v>
      </c>
      <c r="BN3363">
        <v>1.4823591923485699</v>
      </c>
      <c r="BO3363">
        <v>5.2251461988304104</v>
      </c>
      <c r="BP3363">
        <v>0.253889674681754</v>
      </c>
      <c r="BQ3363">
        <v>1.18493635077793</v>
      </c>
      <c r="BR3363">
        <v>27.294630000000002</v>
      </c>
      <c r="BS3363">
        <v>-0.47631636924432702</v>
      </c>
      <c r="BU3363">
        <v>-1.7378603370786499E-7</v>
      </c>
    </row>
    <row r="3364" spans="3:73" x14ac:dyDescent="0.3">
      <c r="C3364">
        <v>1772016</v>
      </c>
      <c r="D3364" t="s">
        <v>4553</v>
      </c>
      <c r="E3364" t="s">
        <v>956</v>
      </c>
      <c r="F3364" t="s">
        <v>3614</v>
      </c>
      <c r="G3364" t="s">
        <v>4087</v>
      </c>
      <c r="H3364" t="s">
        <v>4794</v>
      </c>
      <c r="I3364" t="s">
        <v>4843</v>
      </c>
      <c r="J3364">
        <v>2024</v>
      </c>
      <c r="K3364" t="s">
        <v>4062</v>
      </c>
      <c r="L3364">
        <v>59.287725000000002</v>
      </c>
      <c r="M3364">
        <v>837000000</v>
      </c>
      <c r="N3364">
        <v>592700000</v>
      </c>
      <c r="O3364">
        <v>71100000</v>
      </c>
      <c r="Q3364">
        <v>286100000</v>
      </c>
      <c r="S3364">
        <v>9200000</v>
      </c>
      <c r="U3364">
        <v>65900000</v>
      </c>
      <c r="V3364">
        <v>1042900000</v>
      </c>
      <c r="W3364">
        <v>203700000</v>
      </c>
      <c r="X3364">
        <v>121000000</v>
      </c>
      <c r="AA3364">
        <v>833100000</v>
      </c>
      <c r="AB3364">
        <v>-205900000</v>
      </c>
      <c r="AC3364">
        <v>299000000</v>
      </c>
      <c r="AD3364">
        <v>56400000</v>
      </c>
      <c r="AE3364">
        <v>1400000</v>
      </c>
      <c r="AG3364">
        <v>707300000</v>
      </c>
      <c r="AH3364">
        <v>1996200000</v>
      </c>
      <c r="AI3364">
        <v>1288900000</v>
      </c>
      <c r="AJ3364">
        <v>387700000</v>
      </c>
      <c r="AK3364">
        <v>14300000</v>
      </c>
      <c r="AM3364">
        <v>82900000</v>
      </c>
      <c r="AN3364">
        <v>246500000</v>
      </c>
      <c r="AO3364">
        <v>58300000</v>
      </c>
      <c r="AQ3364">
        <v>199600000</v>
      </c>
      <c r="AS3364">
        <v>36500000</v>
      </c>
      <c r="AT3364">
        <v>1800000</v>
      </c>
      <c r="AU3364">
        <v>-1800000</v>
      </c>
      <c r="AV3364">
        <v>-175100000</v>
      </c>
      <c r="AY3364">
        <v>1.89</v>
      </c>
      <c r="AZ3364">
        <v>240200000</v>
      </c>
      <c r="BA3364">
        <v>0.19421901613064799</v>
      </c>
      <c r="BB3364">
        <v>387700000</v>
      </c>
      <c r="BC3364">
        <v>387700000</v>
      </c>
      <c r="BD3364">
        <v>0.19421901613064799</v>
      </c>
      <c r="BE3364">
        <v>9.9989980963831299E-2</v>
      </c>
      <c r="BF3364">
        <v>9.9088267708646399E-2</v>
      </c>
      <c r="BG3364">
        <v>0.35432321410680301</v>
      </c>
      <c r="BH3364">
        <v>5.3659450457951703</v>
      </c>
      <c r="BI3364">
        <v>2.3849462365591401</v>
      </c>
      <c r="BJ3364">
        <v>-9.0171325518485096E-4</v>
      </c>
      <c r="BK3364">
        <v>9.0171325518485096E-4</v>
      </c>
      <c r="BL3364">
        <v>110.888888888889</v>
      </c>
      <c r="BM3364">
        <v>7.1636108606352097E-3</v>
      </c>
      <c r="BN3364">
        <v>1.24599761051374</v>
      </c>
      <c r="BO3364">
        <v>6.6500857632933101</v>
      </c>
      <c r="BP3364">
        <v>0.34904270986745201</v>
      </c>
      <c r="BQ3364">
        <v>1.5051546391752599</v>
      </c>
      <c r="BR3364">
        <v>31.3691666666667</v>
      </c>
      <c r="BS3364">
        <v>-1.1971830985915499</v>
      </c>
      <c r="BU3364">
        <v>-5.4421466852841205E-7</v>
      </c>
    </row>
    <row r="3365" spans="3:73" x14ac:dyDescent="0.3">
      <c r="C3365">
        <v>1772016</v>
      </c>
      <c r="D3365" t="s">
        <v>4553</v>
      </c>
      <c r="E3365" t="s">
        <v>956</v>
      </c>
      <c r="F3365" t="s">
        <v>3614</v>
      </c>
      <c r="G3365" t="s">
        <v>4087</v>
      </c>
      <c r="H3365" t="s">
        <v>4794</v>
      </c>
      <c r="I3365" t="s">
        <v>4843</v>
      </c>
      <c r="J3365">
        <v>2023</v>
      </c>
      <c r="K3365" t="s">
        <v>4062</v>
      </c>
      <c r="L3365">
        <v>38.394644</v>
      </c>
      <c r="M3365">
        <v>691600000</v>
      </c>
      <c r="N3365">
        <v>424200000</v>
      </c>
      <c r="O3365">
        <v>48400000</v>
      </c>
      <c r="Q3365">
        <v>194300000</v>
      </c>
      <c r="S3365">
        <v>8500000</v>
      </c>
      <c r="U3365">
        <v>65900000</v>
      </c>
      <c r="V3365">
        <v>1015100000</v>
      </c>
      <c r="W3365">
        <v>150200000</v>
      </c>
      <c r="X3365">
        <v>89000000</v>
      </c>
      <c r="AA3365">
        <v>856800000</v>
      </c>
      <c r="AB3365">
        <v>-323500000</v>
      </c>
      <c r="AC3365">
        <v>151000000</v>
      </c>
      <c r="AD3365">
        <v>-190100000</v>
      </c>
      <c r="AE3365">
        <v>1400000</v>
      </c>
      <c r="AG3365">
        <v>530200000</v>
      </c>
      <c r="AH3365">
        <v>1666800000</v>
      </c>
      <c r="AI3365">
        <v>1136600000</v>
      </c>
      <c r="AJ3365">
        <v>287300000</v>
      </c>
      <c r="AK3365">
        <v>12000000</v>
      </c>
      <c r="AM3365">
        <v>54900000</v>
      </c>
      <c r="AN3365">
        <v>165500000</v>
      </c>
      <c r="AO3365">
        <v>66900000</v>
      </c>
      <c r="AQ3365">
        <v>215600000</v>
      </c>
      <c r="AS3365">
        <v>28300000</v>
      </c>
      <c r="AT3365">
        <v>1800000</v>
      </c>
      <c r="AU3365">
        <v>-1800000</v>
      </c>
      <c r="AV3365">
        <v>-201700000</v>
      </c>
      <c r="AY3365">
        <v>1.24</v>
      </c>
      <c r="AZ3365">
        <v>197050000</v>
      </c>
      <c r="BA3365">
        <v>0.17236621070314401</v>
      </c>
      <c r="BB3365">
        <v>287300000</v>
      </c>
      <c r="BC3365">
        <v>287300000</v>
      </c>
      <c r="BD3365">
        <v>0.17236621070314401</v>
      </c>
      <c r="BE3365">
        <v>0.12934965202783799</v>
      </c>
      <c r="BF3365">
        <v>0.12826973842092601</v>
      </c>
      <c r="BG3365">
        <v>0.31809455243580498</v>
      </c>
      <c r="BH3365">
        <v>5.76807916772393</v>
      </c>
      <c r="BI3365">
        <v>2.4100636205899399</v>
      </c>
      <c r="BJ3365">
        <v>-1.07991360691145E-3</v>
      </c>
      <c r="BK3365">
        <v>1.07991360691145E-3</v>
      </c>
      <c r="BL3365">
        <v>119.777777777778</v>
      </c>
      <c r="BM3365">
        <v>7.1994240460763097E-3</v>
      </c>
      <c r="BN3365">
        <v>1.4677559282822401</v>
      </c>
      <c r="BO3365">
        <v>4.2944693572496302</v>
      </c>
      <c r="BP3365">
        <v>0.322237017310253</v>
      </c>
      <c r="BQ3365">
        <v>1.5306258322237001</v>
      </c>
      <c r="BR3365">
        <v>30.963422580645201</v>
      </c>
      <c r="BS3365">
        <v>-0.51159196290571896</v>
      </c>
      <c r="BU3365">
        <v>-1.4716957823802199E-7</v>
      </c>
    </row>
    <row r="3366" spans="3:73" x14ac:dyDescent="0.3">
      <c r="C3366">
        <v>1772016</v>
      </c>
      <c r="D3366" t="s">
        <v>4553</v>
      </c>
      <c r="E3366" t="s">
        <v>956</v>
      </c>
      <c r="F3366" t="s">
        <v>3614</v>
      </c>
      <c r="G3366" t="s">
        <v>4087</v>
      </c>
      <c r="H3366" t="s">
        <v>4794</v>
      </c>
      <c r="I3366" t="s">
        <v>4843</v>
      </c>
      <c r="J3366">
        <v>2022</v>
      </c>
      <c r="K3366" t="s">
        <v>4062</v>
      </c>
      <c r="L3366">
        <v>24.421962000000001</v>
      </c>
      <c r="M3366">
        <v>707200000</v>
      </c>
      <c r="N3366">
        <v>421300000</v>
      </c>
      <c r="O3366">
        <v>35800000</v>
      </c>
      <c r="Q3366">
        <v>199800000</v>
      </c>
      <c r="S3366">
        <v>8000000</v>
      </c>
      <c r="U3366">
        <v>65900000</v>
      </c>
      <c r="V3366">
        <v>1083400000</v>
      </c>
      <c r="W3366">
        <v>143500000</v>
      </c>
      <c r="X3366">
        <v>93800000</v>
      </c>
      <c r="AA3366">
        <v>929500000</v>
      </c>
      <c r="AB3366">
        <v>-376200000</v>
      </c>
      <c r="AC3366">
        <v>24700000</v>
      </c>
      <c r="AD3366">
        <v>-355600000</v>
      </c>
      <c r="AG3366">
        <v>421800000</v>
      </c>
      <c r="AH3366">
        <v>1371500000</v>
      </c>
      <c r="AI3366">
        <v>949700000</v>
      </c>
      <c r="AJ3366">
        <v>212400000</v>
      </c>
      <c r="AK3366">
        <v>11400000</v>
      </c>
      <c r="AM3366">
        <v>29600000</v>
      </c>
      <c r="AN3366">
        <v>82300000</v>
      </c>
      <c r="AO3366">
        <v>49200000</v>
      </c>
      <c r="AQ3366">
        <v>21000000</v>
      </c>
      <c r="AS3366">
        <v>21300000</v>
      </c>
      <c r="AT3366">
        <v>1800000</v>
      </c>
      <c r="AU3366">
        <v>-1800000</v>
      </c>
      <c r="AV3366">
        <v>-135000000</v>
      </c>
      <c r="AY3366">
        <v>0.88</v>
      </c>
      <c r="AZ3366">
        <v>158850000</v>
      </c>
      <c r="BA3366">
        <v>0.15486693401385301</v>
      </c>
      <c r="BB3366">
        <v>161100000</v>
      </c>
      <c r="BC3366">
        <v>161100000</v>
      </c>
      <c r="BD3366">
        <v>0.117462632154575</v>
      </c>
      <c r="BE3366">
        <v>1.5311702515494E-2</v>
      </c>
      <c r="BF3366">
        <v>1.3999270871308801E-2</v>
      </c>
      <c r="BG3366">
        <v>0.30754648195406498</v>
      </c>
      <c r="BH3366">
        <v>5.9785961598992801</v>
      </c>
      <c r="BI3366">
        <v>1.93933823529412</v>
      </c>
      <c r="BJ3366">
        <v>-1.3124316441851999E-3</v>
      </c>
      <c r="BK3366">
        <v>1.3124316441851999E-3</v>
      </c>
      <c r="BL3366">
        <v>11.6666666666667</v>
      </c>
      <c r="BM3366">
        <v>8.3120670798395892E-3</v>
      </c>
      <c r="BN3366">
        <v>1.5319570135746601</v>
      </c>
      <c r="BO3366">
        <v>3.2743902439024399</v>
      </c>
      <c r="BP3366">
        <v>0.24947735191637599</v>
      </c>
      <c r="BQ3366">
        <v>1.54355400696864</v>
      </c>
      <c r="BR3366">
        <v>27.752229545454501</v>
      </c>
      <c r="BS3366">
        <v>-0.218766613503456</v>
      </c>
      <c r="BU3366">
        <v>-5.7127396491228102E-8</v>
      </c>
    </row>
    <row r="3367" spans="3:73" x14ac:dyDescent="0.3">
      <c r="C3367">
        <v>1772016</v>
      </c>
      <c r="D3367" t="s">
        <v>4553</v>
      </c>
      <c r="E3367" t="s">
        <v>956</v>
      </c>
      <c r="F3367" t="s">
        <v>3614</v>
      </c>
      <c r="G3367" t="s">
        <v>4087</v>
      </c>
      <c r="H3367" t="s">
        <v>4794</v>
      </c>
      <c r="I3367" t="s">
        <v>4843</v>
      </c>
      <c r="J3367">
        <v>2021</v>
      </c>
      <c r="K3367" t="s">
        <v>4062</v>
      </c>
      <c r="L3367">
        <v>27.247990999999999</v>
      </c>
      <c r="M3367">
        <v>696500000</v>
      </c>
      <c r="N3367">
        <v>388100000</v>
      </c>
      <c r="O3367">
        <v>152600000</v>
      </c>
      <c r="Q3367">
        <v>117900000</v>
      </c>
      <c r="S3367">
        <v>8900000</v>
      </c>
      <c r="U3367">
        <v>65900000</v>
      </c>
      <c r="V3367">
        <v>762000000</v>
      </c>
      <c r="W3367">
        <v>251300000</v>
      </c>
      <c r="X3367">
        <v>91900000</v>
      </c>
      <c r="AA3367">
        <v>481200000</v>
      </c>
      <c r="AB3367">
        <v>-3062800000</v>
      </c>
      <c r="AD3367">
        <v>-3059700000</v>
      </c>
      <c r="AE3367">
        <v>400000</v>
      </c>
      <c r="AG3367">
        <v>386200000</v>
      </c>
      <c r="AH3367">
        <v>1247100000</v>
      </c>
      <c r="AI3367">
        <v>860900000</v>
      </c>
      <c r="AJ3367">
        <v>168000000</v>
      </c>
      <c r="AK3367">
        <v>11200000</v>
      </c>
      <c r="AM3367">
        <v>8800000</v>
      </c>
      <c r="AN3367">
        <v>27600000</v>
      </c>
      <c r="AO3367">
        <v>43200000</v>
      </c>
      <c r="AQ3367">
        <v>226100000</v>
      </c>
      <c r="AS3367">
        <v>53700000</v>
      </c>
      <c r="AT3367">
        <v>1600000</v>
      </c>
      <c r="AU3367">
        <v>-1600000</v>
      </c>
      <c r="AV3367">
        <v>-120900000</v>
      </c>
      <c r="AY3367">
        <v>0.7</v>
      </c>
      <c r="AZ3367">
        <v>134200000</v>
      </c>
      <c r="BA3367">
        <v>0.134712533076738</v>
      </c>
      <c r="BB3367">
        <v>79600000</v>
      </c>
      <c r="BC3367">
        <v>79600000</v>
      </c>
      <c r="BD3367">
        <v>6.3828081148263993E-2</v>
      </c>
      <c r="BE3367">
        <v>0.181300617432443</v>
      </c>
      <c r="BF3367">
        <v>0.18001764092695099</v>
      </c>
      <c r="BG3367">
        <v>0.30967845401331101</v>
      </c>
      <c r="BH3367">
        <v>6.4150521609537998</v>
      </c>
      <c r="BI3367">
        <v>1.7905240488155101</v>
      </c>
      <c r="BJ3367">
        <v>-1.28297650549274E-3</v>
      </c>
      <c r="BK3367">
        <v>1.28297650549274E-3</v>
      </c>
      <c r="BL3367">
        <v>141.3125</v>
      </c>
      <c r="BM3367">
        <v>8.9808355384491997E-3</v>
      </c>
      <c r="BN3367">
        <v>1.0940416367551999</v>
      </c>
      <c r="BO3367">
        <v>1.8425925925925899</v>
      </c>
      <c r="BP3367">
        <v>0.60724233983286902</v>
      </c>
      <c r="BQ3367">
        <v>1.0752089136490299</v>
      </c>
      <c r="BR3367">
        <v>38.925701428571401</v>
      </c>
      <c r="BS3367">
        <v>-9.0113621522789605E-3</v>
      </c>
      <c r="BU3367">
        <v>-6.2275021875408101E-9</v>
      </c>
    </row>
    <row r="3368" spans="3:73" x14ac:dyDescent="0.3">
      <c r="C3368">
        <v>1772016</v>
      </c>
      <c r="D3368" t="s">
        <v>4553</v>
      </c>
      <c r="E3368" t="s">
        <v>956</v>
      </c>
      <c r="F3368" t="s">
        <v>3614</v>
      </c>
      <c r="G3368" t="s">
        <v>4087</v>
      </c>
      <c r="H3368" t="s">
        <v>4794</v>
      </c>
      <c r="I3368" t="s">
        <v>4843</v>
      </c>
      <c r="J3368">
        <v>2020</v>
      </c>
      <c r="K3368" t="s">
        <v>4062</v>
      </c>
      <c r="L3368">
        <v>19.75431</v>
      </c>
      <c r="M3368">
        <v>653500000</v>
      </c>
      <c r="N3368">
        <v>290200000</v>
      </c>
      <c r="O3368">
        <v>48700000</v>
      </c>
      <c r="Q3368">
        <v>150500000</v>
      </c>
      <c r="S3368">
        <v>10200000</v>
      </c>
      <c r="U3368">
        <v>65900000</v>
      </c>
      <c r="V3368">
        <v>814500000</v>
      </c>
      <c r="W3368">
        <v>153100000</v>
      </c>
      <c r="X3368">
        <v>56700000</v>
      </c>
      <c r="AA3368">
        <v>622600000</v>
      </c>
      <c r="AB3368">
        <v>-2182600000</v>
      </c>
      <c r="AD3368">
        <v>-2179000000</v>
      </c>
      <c r="AG3368">
        <v>89800000</v>
      </c>
      <c r="AH3368">
        <v>282600000</v>
      </c>
      <c r="AI3368">
        <v>650300000</v>
      </c>
      <c r="AJ3368">
        <v>164000000</v>
      </c>
      <c r="AK3368">
        <v>9400000</v>
      </c>
      <c r="AM3368">
        <v>9200000</v>
      </c>
      <c r="AN3368">
        <v>10000000</v>
      </c>
      <c r="AO3368">
        <v>54700000</v>
      </c>
      <c r="AQ3368">
        <v>97200000</v>
      </c>
      <c r="AS3368">
        <v>25300000</v>
      </c>
      <c r="AT3368">
        <v>2100000</v>
      </c>
      <c r="AU3368">
        <v>-2100000</v>
      </c>
      <c r="AV3368">
        <v>-52600000</v>
      </c>
      <c r="AY3368">
        <v>0.25</v>
      </c>
      <c r="BA3368">
        <v>0.580325548478415</v>
      </c>
      <c r="BB3368">
        <v>73900000</v>
      </c>
      <c r="BC3368">
        <v>73900000</v>
      </c>
      <c r="BD3368">
        <v>0.26150035385704201</v>
      </c>
      <c r="BE3368">
        <v>0.34394904458598702</v>
      </c>
      <c r="BF3368">
        <v>0.33651804670912899</v>
      </c>
      <c r="BG3368">
        <v>0.31776362349610798</v>
      </c>
      <c r="BI3368">
        <v>0.43244070390206601</v>
      </c>
      <c r="BJ3368">
        <v>-7.4309978768577504E-3</v>
      </c>
      <c r="BK3368">
        <v>7.4309978768577504E-3</v>
      </c>
      <c r="BL3368">
        <v>46.285714285714299</v>
      </c>
      <c r="BM3368">
        <v>3.3262561924982302E-2</v>
      </c>
      <c r="BN3368">
        <v>1.2463657230298399</v>
      </c>
      <c r="BO3368">
        <v>1.35100548446069</v>
      </c>
      <c r="BP3368">
        <v>0.31809274983670799</v>
      </c>
      <c r="BQ3368">
        <v>0.91247550620509499</v>
      </c>
      <c r="BR3368">
        <v>79.017240000000001</v>
      </c>
      <c r="BS3368">
        <v>-4.5816915605241502E-3</v>
      </c>
      <c r="BU3368">
        <v>-2.2627038852744398E-9</v>
      </c>
    </row>
    <row r="3369" spans="3:73" x14ac:dyDescent="0.3">
      <c r="C3369">
        <v>1772016</v>
      </c>
      <c r="D3369" t="s">
        <v>4553</v>
      </c>
      <c r="E3369" t="s">
        <v>956</v>
      </c>
      <c r="F3369" t="s">
        <v>3614</v>
      </c>
      <c r="G3369" t="s">
        <v>4087</v>
      </c>
      <c r="H3369" t="s">
        <v>4794</v>
      </c>
      <c r="I3369" t="s">
        <v>4843</v>
      </c>
      <c r="J3369">
        <v>2019</v>
      </c>
      <c r="K3369" t="s">
        <v>4062</v>
      </c>
      <c r="L3369">
        <v>19.154344999999999</v>
      </c>
    </row>
    <row r="3370" spans="3:73" x14ac:dyDescent="0.3">
      <c r="C3370">
        <v>1772016</v>
      </c>
      <c r="D3370" t="s">
        <v>4553</v>
      </c>
      <c r="E3370" t="s">
        <v>956</v>
      </c>
      <c r="F3370" t="s">
        <v>3614</v>
      </c>
      <c r="G3370" t="s">
        <v>4087</v>
      </c>
      <c r="H3370" t="s">
        <v>4794</v>
      </c>
      <c r="I3370" t="s">
        <v>4843</v>
      </c>
      <c r="J3370">
        <v>2018</v>
      </c>
      <c r="K3370" t="s">
        <v>4062</v>
      </c>
    </row>
    <row r="3371" spans="3:73" x14ac:dyDescent="0.3">
      <c r="C3371">
        <v>1772016</v>
      </c>
      <c r="D3371" t="s">
        <v>4553</v>
      </c>
      <c r="E3371" t="s">
        <v>956</v>
      </c>
      <c r="F3371" t="s">
        <v>3614</v>
      </c>
      <c r="G3371" t="s">
        <v>4087</v>
      </c>
      <c r="H3371" t="s">
        <v>4794</v>
      </c>
      <c r="I3371" t="s">
        <v>4843</v>
      </c>
      <c r="J3371">
        <v>2017</v>
      </c>
      <c r="K3371" t="s">
        <v>4062</v>
      </c>
    </row>
    <row r="3372" spans="3:73" x14ac:dyDescent="0.3">
      <c r="C3372">
        <v>910329</v>
      </c>
      <c r="D3372" t="s">
        <v>4405</v>
      </c>
      <c r="E3372" t="s">
        <v>1648</v>
      </c>
      <c r="F3372" t="s">
        <v>3614</v>
      </c>
      <c r="G3372" t="s">
        <v>4136</v>
      </c>
      <c r="H3372" t="s">
        <v>4816</v>
      </c>
      <c r="I3372" t="s">
        <v>4844</v>
      </c>
      <c r="J3372">
        <v>2026</v>
      </c>
      <c r="K3372" t="s">
        <v>4062</v>
      </c>
      <c r="L3372">
        <v>10.626499000000001</v>
      </c>
    </row>
    <row r="3373" spans="3:73" x14ac:dyDescent="0.3">
      <c r="C3373">
        <v>910329</v>
      </c>
      <c r="D3373" t="s">
        <v>4405</v>
      </c>
      <c r="E3373" t="s">
        <v>1648</v>
      </c>
      <c r="F3373" t="s">
        <v>3614</v>
      </c>
      <c r="G3373" t="s">
        <v>4136</v>
      </c>
      <c r="H3373" t="s">
        <v>4816</v>
      </c>
      <c r="I3373" t="s">
        <v>4844</v>
      </c>
      <c r="J3373">
        <v>2025</v>
      </c>
      <c r="K3373" t="s">
        <v>4062</v>
      </c>
      <c r="L3373">
        <v>13.451133</v>
      </c>
      <c r="M3373">
        <v>247973000</v>
      </c>
      <c r="N3373">
        <v>201683000</v>
      </c>
      <c r="O3373">
        <v>89303000</v>
      </c>
      <c r="Q3373">
        <v>20228000</v>
      </c>
      <c r="S3373">
        <v>31230000</v>
      </c>
      <c r="V3373">
        <v>49053000</v>
      </c>
      <c r="W3373">
        <v>42962000</v>
      </c>
      <c r="AB3373">
        <v>198920000</v>
      </c>
      <c r="AD3373">
        <v>158269000</v>
      </c>
      <c r="AE3373">
        <v>11000</v>
      </c>
      <c r="AF3373">
        <v>10991000</v>
      </c>
      <c r="AG3373">
        <v>275187000</v>
      </c>
      <c r="AI3373">
        <v>110601000</v>
      </c>
      <c r="AJ3373">
        <v>-14213000</v>
      </c>
      <c r="AK3373">
        <v>4300000</v>
      </c>
      <c r="AM3373">
        <v>13033000</v>
      </c>
      <c r="AN3373">
        <v>-18672000</v>
      </c>
      <c r="AQ3373">
        <v>6863000</v>
      </c>
      <c r="AS3373">
        <v>14242000</v>
      </c>
      <c r="AU3373">
        <v>-7928000</v>
      </c>
      <c r="AV3373">
        <v>-564000</v>
      </c>
      <c r="AW3373">
        <v>195000</v>
      </c>
      <c r="AX3373">
        <v>54618000</v>
      </c>
      <c r="AY3373">
        <v>-1.7</v>
      </c>
      <c r="AZ3373">
        <v>31324500</v>
      </c>
      <c r="BH3373">
        <v>3.5308145381410698</v>
      </c>
      <c r="BN3373">
        <v>0.19781589124622401</v>
      </c>
      <c r="BP3373">
        <v>2.0786509007960499</v>
      </c>
      <c r="BQ3373">
        <v>4.2236162189842199</v>
      </c>
      <c r="BR3373">
        <v>-7.9124311764705899</v>
      </c>
      <c r="BS3373">
        <v>-9.3866881158254603E-2</v>
      </c>
      <c r="BT3373">
        <v>14496.920073572999</v>
      </c>
      <c r="BU3373">
        <v>-1.1495538960386101E-7</v>
      </c>
    </row>
    <row r="3374" spans="3:73" x14ac:dyDescent="0.3">
      <c r="C3374">
        <v>910329</v>
      </c>
      <c r="D3374" t="s">
        <v>4405</v>
      </c>
      <c r="E3374" t="s">
        <v>1648</v>
      </c>
      <c r="F3374" t="s">
        <v>3614</v>
      </c>
      <c r="G3374" t="s">
        <v>4136</v>
      </c>
      <c r="H3374" t="s">
        <v>4816</v>
      </c>
      <c r="I3374" t="s">
        <v>4844</v>
      </c>
      <c r="J3374">
        <v>2024</v>
      </c>
      <c r="K3374" t="s">
        <v>4062</v>
      </c>
      <c r="L3374">
        <v>28.016759</v>
      </c>
      <c r="M3374">
        <v>284213000</v>
      </c>
      <c r="N3374">
        <v>214404000</v>
      </c>
      <c r="O3374">
        <v>90928000</v>
      </c>
      <c r="Q3374">
        <v>42421000</v>
      </c>
      <c r="S3374">
        <v>37527000</v>
      </c>
      <c r="V3374">
        <v>74104000</v>
      </c>
      <c r="W3374">
        <v>64161000</v>
      </c>
      <c r="AB3374">
        <v>210109000</v>
      </c>
      <c r="AD3374">
        <v>176782000</v>
      </c>
      <c r="AE3374">
        <v>11000</v>
      </c>
      <c r="AF3374">
        <v>10938000</v>
      </c>
      <c r="AG3374">
        <v>444623000</v>
      </c>
      <c r="AI3374">
        <v>157840000</v>
      </c>
      <c r="AJ3374">
        <v>2878000</v>
      </c>
      <c r="AK3374">
        <v>4600000</v>
      </c>
      <c r="AM3374">
        <v>1696000</v>
      </c>
      <c r="AN3374">
        <v>2091000</v>
      </c>
      <c r="AQ3374">
        <v>24476000</v>
      </c>
      <c r="AS3374">
        <v>12707000</v>
      </c>
      <c r="AU3374">
        <v>-26520000</v>
      </c>
      <c r="AV3374">
        <v>-1515000</v>
      </c>
      <c r="AW3374">
        <v>715000</v>
      </c>
      <c r="AX3374">
        <v>54618000</v>
      </c>
      <c r="AY3374">
        <v>0.19</v>
      </c>
      <c r="AZ3374">
        <v>48506000</v>
      </c>
      <c r="BH3374">
        <v>3.2540304292252502</v>
      </c>
      <c r="BN3374">
        <v>0.26073402694457998</v>
      </c>
      <c r="BP3374">
        <v>1.4171848942504</v>
      </c>
      <c r="BQ3374">
        <v>2.6804912641635901</v>
      </c>
      <c r="BR3374">
        <v>147.45662631578901</v>
      </c>
      <c r="BS3374">
        <v>9.9519773070168294E-3</v>
      </c>
      <c r="BT3374">
        <v>25520.439391294301</v>
      </c>
      <c r="BU3374">
        <v>2.5335345987082899E-8</v>
      </c>
    </row>
    <row r="3375" spans="3:73" x14ac:dyDescent="0.3">
      <c r="C3375">
        <v>910329</v>
      </c>
      <c r="D3375" t="s">
        <v>4405</v>
      </c>
      <c r="E3375" t="s">
        <v>1648</v>
      </c>
      <c r="F3375" t="s">
        <v>3614</v>
      </c>
      <c r="G3375" t="s">
        <v>4136</v>
      </c>
      <c r="H3375" t="s">
        <v>4816</v>
      </c>
      <c r="I3375" t="s">
        <v>4844</v>
      </c>
      <c r="J3375">
        <v>2023</v>
      </c>
      <c r="K3375" t="s">
        <v>4062</v>
      </c>
      <c r="L3375">
        <v>86.064284000000001</v>
      </c>
      <c r="M3375">
        <v>309908000</v>
      </c>
      <c r="N3375">
        <v>224029000</v>
      </c>
      <c r="O3375">
        <v>94440000</v>
      </c>
      <c r="Q3375">
        <v>54591000</v>
      </c>
      <c r="S3375">
        <v>51467000</v>
      </c>
      <c r="V3375">
        <v>108427000</v>
      </c>
      <c r="W3375">
        <v>92300000</v>
      </c>
      <c r="AB3375">
        <v>201481000</v>
      </c>
      <c r="AD3375">
        <v>174649000</v>
      </c>
      <c r="AE3375">
        <v>11000</v>
      </c>
      <c r="AF3375">
        <v>10896000</v>
      </c>
      <c r="AG3375">
        <v>775850000</v>
      </c>
      <c r="AI3375">
        <v>296204000</v>
      </c>
      <c r="AJ3375">
        <v>126402000</v>
      </c>
      <c r="AK3375">
        <v>4600000</v>
      </c>
      <c r="AM3375">
        <v>29382000</v>
      </c>
      <c r="AN3375">
        <v>99415000</v>
      </c>
      <c r="AQ3375">
        <v>147657000</v>
      </c>
      <c r="AS3375">
        <v>13107000</v>
      </c>
      <c r="AU3375">
        <v>-61047000</v>
      </c>
      <c r="AV3375">
        <v>-79789000</v>
      </c>
      <c r="AW3375">
        <v>73017000</v>
      </c>
      <c r="AX3375">
        <v>54618000</v>
      </c>
      <c r="AY3375">
        <v>9.1300000000000008</v>
      </c>
      <c r="AZ3375">
        <v>86723500</v>
      </c>
      <c r="BH3375">
        <v>3.4154986825946798</v>
      </c>
      <c r="BN3375">
        <v>0.34986834802586603</v>
      </c>
      <c r="BP3375">
        <v>1.0231852654387901</v>
      </c>
      <c r="BQ3375">
        <v>1.8357313109425799</v>
      </c>
      <c r="BR3375">
        <v>9.4265371303395398</v>
      </c>
      <c r="BS3375">
        <v>0.49342121589628801</v>
      </c>
      <c r="BT3375">
        <v>848400.71405230102</v>
      </c>
      <c r="BU3375">
        <v>3.8999553949007599E-6</v>
      </c>
    </row>
    <row r="3376" spans="3:73" x14ac:dyDescent="0.3">
      <c r="C3376">
        <v>910329</v>
      </c>
      <c r="D3376" t="s">
        <v>4405</v>
      </c>
      <c r="E3376" t="s">
        <v>1648</v>
      </c>
      <c r="F3376" t="s">
        <v>3614</v>
      </c>
      <c r="G3376" t="s">
        <v>4136</v>
      </c>
      <c r="H3376" t="s">
        <v>4816</v>
      </c>
      <c r="I3376" t="s">
        <v>4844</v>
      </c>
      <c r="J3376">
        <v>2022</v>
      </c>
      <c r="K3376" t="s">
        <v>4062</v>
      </c>
      <c r="L3376">
        <v>140.88583800000001</v>
      </c>
      <c r="M3376">
        <v>316213000</v>
      </c>
      <c r="N3376">
        <v>222784000</v>
      </c>
      <c r="O3376">
        <v>87691000</v>
      </c>
      <c r="Q3376">
        <v>118856000</v>
      </c>
      <c r="S3376">
        <v>57185000</v>
      </c>
      <c r="V3376">
        <v>161169000</v>
      </c>
      <c r="W3376">
        <v>140894000</v>
      </c>
      <c r="AB3376">
        <v>155044000</v>
      </c>
      <c r="AD3376">
        <v>139852000</v>
      </c>
      <c r="AE3376">
        <v>11000</v>
      </c>
      <c r="AF3376">
        <v>10873000</v>
      </c>
      <c r="AG3376">
        <v>1140414000</v>
      </c>
      <c r="AI3376">
        <v>458163000</v>
      </c>
      <c r="AJ3376">
        <v>184806000</v>
      </c>
      <c r="AK3376">
        <v>4500000</v>
      </c>
      <c r="AM3376">
        <v>40491000</v>
      </c>
      <c r="AN3376">
        <v>143568000</v>
      </c>
      <c r="AQ3376">
        <v>194570000</v>
      </c>
      <c r="AS3376">
        <v>10980000</v>
      </c>
      <c r="AU3376">
        <v>-11414000</v>
      </c>
      <c r="AV3376">
        <v>-199581000</v>
      </c>
      <c r="AW3376">
        <v>71620000</v>
      </c>
      <c r="AX3376">
        <v>74002000</v>
      </c>
      <c r="AY3376">
        <v>12.82</v>
      </c>
      <c r="AZ3376">
        <v>149449500</v>
      </c>
      <c r="BH3376">
        <v>3.0656710126163</v>
      </c>
      <c r="BN3376">
        <v>0.509684927564648</v>
      </c>
      <c r="BP3376">
        <v>0.62238988175507803</v>
      </c>
      <c r="BQ3376">
        <v>0.73763254645336196</v>
      </c>
      <c r="BR3376">
        <v>10.9895349453978</v>
      </c>
      <c r="BS3376">
        <v>0.92598230179819896</v>
      </c>
      <c r="BT3376">
        <v>508354.85678837402</v>
      </c>
      <c r="BU3376">
        <v>1.1649315311524499E-5</v>
      </c>
    </row>
    <row r="3377" spans="3:73" x14ac:dyDescent="0.3">
      <c r="C3377">
        <v>910329</v>
      </c>
      <c r="D3377" t="s">
        <v>4405</v>
      </c>
      <c r="E3377" t="s">
        <v>1648</v>
      </c>
      <c r="F3377" t="s">
        <v>3614</v>
      </c>
      <c r="G3377" t="s">
        <v>4136</v>
      </c>
      <c r="H3377" t="s">
        <v>4816</v>
      </c>
      <c r="I3377" t="s">
        <v>4844</v>
      </c>
      <c r="J3377">
        <v>2021</v>
      </c>
      <c r="K3377" t="s">
        <v>4062</v>
      </c>
      <c r="L3377">
        <v>216.39425199999999</v>
      </c>
      <c r="M3377">
        <v>398326000</v>
      </c>
      <c r="N3377">
        <v>306866000</v>
      </c>
      <c r="O3377">
        <v>104183000</v>
      </c>
      <c r="Q3377">
        <v>180043000</v>
      </c>
      <c r="S3377">
        <v>56131000</v>
      </c>
      <c r="V3377">
        <v>195852000</v>
      </c>
      <c r="W3377">
        <v>169832000</v>
      </c>
      <c r="AB3377">
        <v>202474000</v>
      </c>
      <c r="AD3377">
        <v>190333000</v>
      </c>
      <c r="AE3377">
        <v>12000</v>
      </c>
      <c r="AF3377">
        <v>11593000</v>
      </c>
      <c r="AG3377">
        <v>1127597000</v>
      </c>
      <c r="AI3377">
        <v>398490000</v>
      </c>
      <c r="AJ3377">
        <v>216241000</v>
      </c>
      <c r="AK3377">
        <v>4400000</v>
      </c>
      <c r="AM3377">
        <v>52098000</v>
      </c>
      <c r="AN3377">
        <v>164031000</v>
      </c>
      <c r="AQ3377">
        <v>94545000</v>
      </c>
      <c r="AS3377">
        <v>6812000</v>
      </c>
      <c r="AU3377">
        <v>-29064000</v>
      </c>
      <c r="AV3377">
        <v>-125133000</v>
      </c>
      <c r="AW3377">
        <v>63856000</v>
      </c>
      <c r="AX3377">
        <v>67192000</v>
      </c>
      <c r="AY3377">
        <v>14.01</v>
      </c>
      <c r="AZ3377">
        <v>116717500</v>
      </c>
      <c r="BH3377">
        <v>3.41414098142952</v>
      </c>
      <c r="BN3377">
        <v>0.49168771307923698</v>
      </c>
      <c r="BP3377">
        <v>0.61344740684912102</v>
      </c>
      <c r="BQ3377">
        <v>0.74675561731593598</v>
      </c>
      <c r="BR3377">
        <v>15.4456996431121</v>
      </c>
      <c r="BS3377">
        <v>0.81013364678921695</v>
      </c>
      <c r="BT3377">
        <v>295091.017482294</v>
      </c>
      <c r="BU3377">
        <v>1.49731988824244E-5</v>
      </c>
    </row>
    <row r="3378" spans="3:73" x14ac:dyDescent="0.3">
      <c r="C3378">
        <v>910329</v>
      </c>
      <c r="D3378" t="s">
        <v>4405</v>
      </c>
      <c r="E3378" t="s">
        <v>1648</v>
      </c>
      <c r="F3378" t="s">
        <v>3614</v>
      </c>
      <c r="G3378" t="s">
        <v>4136</v>
      </c>
      <c r="H3378" t="s">
        <v>4816</v>
      </c>
      <c r="I3378" t="s">
        <v>4844</v>
      </c>
      <c r="J3378">
        <v>2020</v>
      </c>
      <c r="K3378" t="s">
        <v>4062</v>
      </c>
      <c r="L3378">
        <v>104.878562</v>
      </c>
      <c r="M3378">
        <v>276084000</v>
      </c>
      <c r="N3378">
        <v>234314000</v>
      </c>
      <c r="O3378">
        <v>163723000</v>
      </c>
      <c r="P3378">
        <v>584000</v>
      </c>
      <c r="Q3378">
        <v>53392000</v>
      </c>
      <c r="S3378">
        <v>27633000</v>
      </c>
      <c r="V3378">
        <v>118838000</v>
      </c>
      <c r="W3378">
        <v>111350000</v>
      </c>
      <c r="AB3378">
        <v>157246000</v>
      </c>
      <c r="AD3378">
        <v>154351000</v>
      </c>
      <c r="AE3378">
        <v>12000</v>
      </c>
      <c r="AF3378">
        <v>11772000</v>
      </c>
      <c r="AG3378">
        <v>199239000</v>
      </c>
      <c r="AH3378">
        <v>264912000</v>
      </c>
      <c r="AI3378">
        <v>237027000</v>
      </c>
      <c r="AJ3378">
        <v>134159000</v>
      </c>
      <c r="AK3378">
        <v>2800000</v>
      </c>
      <c r="AM3378">
        <v>31406000</v>
      </c>
      <c r="AN3378">
        <v>27994000</v>
      </c>
      <c r="AQ3378">
        <v>145196000</v>
      </c>
      <c r="AS3378">
        <v>7270000</v>
      </c>
      <c r="AU3378">
        <v>-1282000</v>
      </c>
      <c r="AV3378">
        <v>-57144000</v>
      </c>
      <c r="AW3378">
        <v>53190000</v>
      </c>
      <c r="AX3378">
        <v>53303000</v>
      </c>
      <c r="AY3378">
        <v>2.38</v>
      </c>
      <c r="AZ3378">
        <v>51081500</v>
      </c>
      <c r="BA3378">
        <v>0.50642854985806596</v>
      </c>
      <c r="BE3378">
        <v>0.54809144168629598</v>
      </c>
      <c r="BG3378">
        <v>0.752095035332488</v>
      </c>
      <c r="BH3378">
        <v>4.6401730567818102</v>
      </c>
      <c r="BI3378">
        <v>0.95953405485287102</v>
      </c>
      <c r="BJ3378">
        <v>-4.8393428761249E-3</v>
      </c>
      <c r="BM3378">
        <v>1.0569547623361699E-2</v>
      </c>
      <c r="BN3378">
        <v>0.43044145984555399</v>
      </c>
      <c r="BP3378">
        <v>1.4703457566232601</v>
      </c>
      <c r="BQ3378">
        <v>1.6248046699595899</v>
      </c>
      <c r="BR3378">
        <v>44.066622689075601</v>
      </c>
      <c r="BS3378">
        <v>0.17802678605497099</v>
      </c>
      <c r="BT3378">
        <v>507157.98334458499</v>
      </c>
      <c r="BU3378">
        <v>1.5873915874489699E-6</v>
      </c>
    </row>
    <row r="3379" spans="3:73" x14ac:dyDescent="0.3">
      <c r="C3379">
        <v>910329</v>
      </c>
      <c r="D3379" t="s">
        <v>4405</v>
      </c>
      <c r="E3379" t="s">
        <v>1648</v>
      </c>
      <c r="F3379" t="s">
        <v>3614</v>
      </c>
      <c r="G3379" t="s">
        <v>4136</v>
      </c>
      <c r="H3379" t="s">
        <v>4816</v>
      </c>
      <c r="I3379" t="s">
        <v>4844</v>
      </c>
      <c r="J3379">
        <v>2019</v>
      </c>
      <c r="K3379" t="s">
        <v>4062</v>
      </c>
      <c r="L3379">
        <v>93.444336000000007</v>
      </c>
      <c r="M3379">
        <v>194653000</v>
      </c>
      <c r="N3379">
        <v>154151000</v>
      </c>
      <c r="O3379">
        <v>76974000</v>
      </c>
      <c r="P3379">
        <v>1437000</v>
      </c>
      <c r="Q3379">
        <v>48771000</v>
      </c>
      <c r="S3379">
        <v>26039000</v>
      </c>
      <c r="V3379">
        <v>89821000</v>
      </c>
      <c r="W3379">
        <v>79388000</v>
      </c>
      <c r="AB3379">
        <v>104832000</v>
      </c>
      <c r="AD3379">
        <v>168788000</v>
      </c>
      <c r="AE3379">
        <v>12000</v>
      </c>
      <c r="AF3379">
        <v>11764000</v>
      </c>
      <c r="AG3379">
        <v>128068000</v>
      </c>
      <c r="AH3379">
        <v>170632000</v>
      </c>
      <c r="AI3379">
        <v>176814000</v>
      </c>
      <c r="AJ3379">
        <v>91039000</v>
      </c>
      <c r="AK3379">
        <v>2700000</v>
      </c>
      <c r="AM3379">
        <v>14447000</v>
      </c>
      <c r="AN3379">
        <v>19881000</v>
      </c>
      <c r="AQ3379">
        <v>84261000</v>
      </c>
      <c r="AS3379">
        <v>4624000</v>
      </c>
      <c r="AU3379">
        <v>-6328000</v>
      </c>
      <c r="AV3379">
        <v>-82324000</v>
      </c>
      <c r="AW3379">
        <v>35396000</v>
      </c>
      <c r="AX3379">
        <v>39980000</v>
      </c>
      <c r="AY3379">
        <v>1.71</v>
      </c>
      <c r="AZ3379">
        <v>43829500</v>
      </c>
      <c r="BA3379">
        <v>0.53354001594073797</v>
      </c>
      <c r="BE3379">
        <v>0.49381710347414298</v>
      </c>
      <c r="BG3379">
        <v>0.75055089315017098</v>
      </c>
      <c r="BH3379">
        <v>4.0341322625172502</v>
      </c>
      <c r="BI3379">
        <v>0.87659578840295305</v>
      </c>
      <c r="BJ3379">
        <v>-3.7085658024286199E-2</v>
      </c>
      <c r="BM3379">
        <v>1.5823526653851599E-2</v>
      </c>
      <c r="BN3379">
        <v>0.46144164230708001</v>
      </c>
      <c r="BP3379">
        <v>0.96959238172015905</v>
      </c>
      <c r="BQ3379">
        <v>1.3274046455383699</v>
      </c>
      <c r="BR3379">
        <v>54.645810526315799</v>
      </c>
      <c r="BS3379">
        <v>0.18964629120879101</v>
      </c>
      <c r="BT3379">
        <v>378792.35398494301</v>
      </c>
      <c r="BU3379">
        <v>1.5242465521978E-6</v>
      </c>
    </row>
    <row r="3380" spans="3:73" x14ac:dyDescent="0.3">
      <c r="C3380">
        <v>910329</v>
      </c>
      <c r="D3380" t="s">
        <v>4405</v>
      </c>
      <c r="E3380" t="s">
        <v>1648</v>
      </c>
      <c r="F3380" t="s">
        <v>3614</v>
      </c>
      <c r="G3380" t="s">
        <v>4136</v>
      </c>
      <c r="H3380" t="s">
        <v>4816</v>
      </c>
      <c r="I3380" t="s">
        <v>4844</v>
      </c>
      <c r="J3380">
        <v>2018</v>
      </c>
      <c r="K3380" t="s">
        <v>4062</v>
      </c>
      <c r="L3380">
        <v>127.07436</v>
      </c>
      <c r="M3380">
        <v>169429000</v>
      </c>
      <c r="N3380">
        <v>145519000</v>
      </c>
      <c r="O3380">
        <v>81364000</v>
      </c>
      <c r="P3380">
        <v>1011000</v>
      </c>
      <c r="Q3380">
        <v>38888000</v>
      </c>
      <c r="S3380">
        <v>19747000</v>
      </c>
      <c r="V3380">
        <v>60323000</v>
      </c>
      <c r="W3380">
        <v>60323000</v>
      </c>
      <c r="AB3380">
        <v>109106000</v>
      </c>
      <c r="AD3380">
        <v>131344000</v>
      </c>
      <c r="AE3380">
        <v>12000</v>
      </c>
      <c r="AF3380">
        <v>11868000</v>
      </c>
      <c r="AG3380">
        <v>109091000</v>
      </c>
      <c r="AH3380">
        <v>145844000</v>
      </c>
      <c r="AI3380">
        <v>121104000</v>
      </c>
      <c r="AJ3380">
        <v>69063000</v>
      </c>
      <c r="AK3380">
        <v>2200000</v>
      </c>
      <c r="AM3380">
        <v>14759000</v>
      </c>
      <c r="AN3380">
        <v>15653000</v>
      </c>
      <c r="AQ3380">
        <v>60816000</v>
      </c>
      <c r="AS3380">
        <v>4435000</v>
      </c>
      <c r="AU3380">
        <v>-1199000</v>
      </c>
      <c r="AV3380">
        <v>-53328000</v>
      </c>
      <c r="AW3380">
        <v>23160000</v>
      </c>
      <c r="AX3380">
        <v>26189000</v>
      </c>
      <c r="AY3380">
        <v>1.32</v>
      </c>
      <c r="AZ3380">
        <v>29108000</v>
      </c>
      <c r="BA3380">
        <v>0.47354022105811699</v>
      </c>
      <c r="BE3380">
        <v>0.41699349990400703</v>
      </c>
      <c r="BG3380">
        <v>0.74799786072790098</v>
      </c>
      <c r="BH3380">
        <v>4.1605057028995498</v>
      </c>
      <c r="BI3380">
        <v>0.86079714806792196</v>
      </c>
      <c r="BJ3380">
        <v>-8.2211129700227592E-3</v>
      </c>
      <c r="BM3380">
        <v>1.5084610954170199E-2</v>
      </c>
      <c r="BN3380">
        <v>0.35603704206481801</v>
      </c>
      <c r="BP3380">
        <v>1.3488055965386301</v>
      </c>
      <c r="BQ3380">
        <v>1.76766739054755</v>
      </c>
      <c r="BR3380">
        <v>96.268454545454503</v>
      </c>
      <c r="BS3380">
        <v>0.14346598720510301</v>
      </c>
      <c r="BT3380">
        <v>182255.491981231</v>
      </c>
      <c r="BU3380">
        <v>1.5373870841200299E-6</v>
      </c>
    </row>
    <row r="3381" spans="3:73" x14ac:dyDescent="0.3">
      <c r="C3381">
        <v>910329</v>
      </c>
      <c r="D3381" t="s">
        <v>4405</v>
      </c>
      <c r="E3381" t="s">
        <v>1648</v>
      </c>
      <c r="F3381" t="s">
        <v>3614</v>
      </c>
      <c r="G3381" t="s">
        <v>4136</v>
      </c>
      <c r="H3381" t="s">
        <v>4816</v>
      </c>
      <c r="I3381" t="s">
        <v>4844</v>
      </c>
      <c r="J3381">
        <v>2017</v>
      </c>
      <c r="K3381" t="s">
        <v>4062</v>
      </c>
      <c r="L3381">
        <v>42.296875</v>
      </c>
      <c r="M3381">
        <v>145929000</v>
      </c>
      <c r="N3381">
        <v>125198000</v>
      </c>
      <c r="O3381">
        <v>75077000</v>
      </c>
      <c r="P3381">
        <v>576000</v>
      </c>
      <c r="Q3381">
        <v>19328000</v>
      </c>
      <c r="S3381">
        <v>18611000</v>
      </c>
      <c r="V3381">
        <v>37348000</v>
      </c>
      <c r="W3381">
        <v>37140000</v>
      </c>
      <c r="AB3381">
        <v>108581000</v>
      </c>
      <c r="AD3381">
        <v>103762000</v>
      </c>
      <c r="AE3381">
        <v>12000</v>
      </c>
      <c r="AF3381">
        <v>11971000</v>
      </c>
      <c r="AG3381">
        <v>59126000</v>
      </c>
      <c r="AH3381">
        <v>78007000</v>
      </c>
      <c r="AI3381">
        <v>73751000</v>
      </c>
      <c r="AJ3381">
        <v>39632000</v>
      </c>
      <c r="AK3381">
        <v>1500000</v>
      </c>
      <c r="AM3381">
        <v>12605000</v>
      </c>
      <c r="AN3381">
        <v>7306000</v>
      </c>
      <c r="AQ3381">
        <v>43237000</v>
      </c>
      <c r="AS3381">
        <v>4209000</v>
      </c>
      <c r="AU3381">
        <v>-3163000</v>
      </c>
      <c r="AV3381">
        <v>-17362000</v>
      </c>
      <c r="AW3381">
        <v>15390000</v>
      </c>
      <c r="AX3381">
        <v>17456000</v>
      </c>
      <c r="AY3381">
        <v>0.61</v>
      </c>
      <c r="BA3381">
        <v>0.50805696924635002</v>
      </c>
      <c r="BE3381">
        <v>0.55427077057187202</v>
      </c>
      <c r="BG3381">
        <v>0.75795761918802196</v>
      </c>
      <c r="BI3381">
        <v>0.53455447512146304</v>
      </c>
      <c r="BJ3381">
        <v>-4.0547643160229199E-2</v>
      </c>
      <c r="BM3381">
        <v>1.9229043547374002E-2</v>
      </c>
      <c r="BN3381">
        <v>0.25593267959075999</v>
      </c>
      <c r="BP3381">
        <v>2.0214593430263901</v>
      </c>
      <c r="BQ3381">
        <v>2.8505654281098498</v>
      </c>
      <c r="BR3381">
        <v>69.339139344262307</v>
      </c>
      <c r="BS3381">
        <v>6.72861734557611E-2</v>
      </c>
      <c r="BT3381">
        <v>363856.66789804201</v>
      </c>
      <c r="BU3381">
        <v>2.3762070481944399E-7</v>
      </c>
    </row>
    <row r="3382" spans="3:73" x14ac:dyDescent="0.3">
      <c r="C3382">
        <v>58361</v>
      </c>
      <c r="D3382" t="s">
        <v>4309</v>
      </c>
      <c r="E3382" t="s">
        <v>2208</v>
      </c>
      <c r="F3382" t="s">
        <v>3614</v>
      </c>
      <c r="G3382" t="s">
        <v>4132</v>
      </c>
      <c r="H3382" t="s">
        <v>4619</v>
      </c>
      <c r="I3382" t="s">
        <v>4845</v>
      </c>
      <c r="J3382">
        <v>2026</v>
      </c>
      <c r="K3382" t="s">
        <v>4062</v>
      </c>
      <c r="L3382">
        <v>7.7752100000000004</v>
      </c>
    </row>
    <row r="3383" spans="3:73" x14ac:dyDescent="0.3">
      <c r="C3383">
        <v>58361</v>
      </c>
      <c r="D3383" t="s">
        <v>4309</v>
      </c>
      <c r="E3383" t="s">
        <v>2208</v>
      </c>
      <c r="F3383" t="s">
        <v>3614</v>
      </c>
      <c r="G3383" t="s">
        <v>4132</v>
      </c>
      <c r="H3383" t="s">
        <v>4619</v>
      </c>
      <c r="I3383" t="s">
        <v>4845</v>
      </c>
      <c r="J3383">
        <v>2025</v>
      </c>
      <c r="K3383" t="s">
        <v>4062</v>
      </c>
      <c r="L3383">
        <v>6.1356320000000002</v>
      </c>
      <c r="M3383">
        <v>601729000</v>
      </c>
      <c r="N3383">
        <v>89443000</v>
      </c>
      <c r="O3383">
        <v>9989000</v>
      </c>
      <c r="P3383">
        <v>54613000</v>
      </c>
      <c r="Q3383">
        <v>4696000</v>
      </c>
      <c r="S3383">
        <v>35561000</v>
      </c>
      <c r="T3383">
        <v>51926000</v>
      </c>
      <c r="U3383">
        <v>323858000</v>
      </c>
      <c r="V3383">
        <v>642688000</v>
      </c>
      <c r="W3383">
        <v>113356000</v>
      </c>
      <c r="X3383">
        <v>41715000</v>
      </c>
      <c r="AB3383">
        <v>-43306000</v>
      </c>
      <c r="AD3383">
        <v>-329934000</v>
      </c>
      <c r="AF3383">
        <v>6190000</v>
      </c>
      <c r="AJ3383">
        <v>-4650000</v>
      </c>
      <c r="AL3383">
        <v>571269000</v>
      </c>
      <c r="AM3383">
        <v>-6903000</v>
      </c>
      <c r="AN3383">
        <v>-37593000</v>
      </c>
      <c r="AP3383">
        <v>18843000</v>
      </c>
      <c r="AQ3383">
        <v>-5541000</v>
      </c>
      <c r="AS3383">
        <v>18843000</v>
      </c>
      <c r="AU3383">
        <v>7710000</v>
      </c>
      <c r="AV3383">
        <v>-1778000</v>
      </c>
      <c r="AY3383">
        <v>-6.2</v>
      </c>
      <c r="AZ3383">
        <v>5169500</v>
      </c>
      <c r="BN3383">
        <v>1.06806884826891</v>
      </c>
      <c r="BP3383">
        <v>8.8120611171883301E-2</v>
      </c>
      <c r="BQ3383">
        <v>0.74761812343413703</v>
      </c>
      <c r="BR3383">
        <v>-0.98961806451612899</v>
      </c>
      <c r="BS3383">
        <v>0.86807832632891502</v>
      </c>
      <c r="BU3383">
        <v>8.7842142890130705E-7</v>
      </c>
    </row>
    <row r="3384" spans="3:73" x14ac:dyDescent="0.3">
      <c r="C3384">
        <v>58361</v>
      </c>
      <c r="D3384" t="s">
        <v>4309</v>
      </c>
      <c r="E3384" t="s">
        <v>2208</v>
      </c>
      <c r="F3384" t="s">
        <v>3614</v>
      </c>
      <c r="G3384" t="s">
        <v>4132</v>
      </c>
      <c r="H3384" t="s">
        <v>4619</v>
      </c>
      <c r="I3384" t="s">
        <v>4845</v>
      </c>
      <c r="J3384">
        <v>2024</v>
      </c>
      <c r="K3384" t="s">
        <v>4062</v>
      </c>
      <c r="L3384">
        <v>12.570582999999999</v>
      </c>
      <c r="M3384">
        <v>649171000</v>
      </c>
      <c r="N3384">
        <v>97773000</v>
      </c>
      <c r="O3384">
        <v>9598000</v>
      </c>
      <c r="P3384">
        <v>60648000</v>
      </c>
      <c r="Q3384">
        <v>5643000</v>
      </c>
      <c r="S3384">
        <v>44372000</v>
      </c>
      <c r="T3384">
        <v>70075000</v>
      </c>
      <c r="U3384">
        <v>328040000</v>
      </c>
      <c r="V3384">
        <v>656505000</v>
      </c>
      <c r="W3384">
        <v>115354000</v>
      </c>
      <c r="X3384">
        <v>36290000</v>
      </c>
      <c r="AB3384">
        <v>-9889000</v>
      </c>
      <c r="AD3384">
        <v>-292341000</v>
      </c>
      <c r="AJ3384">
        <v>4546000</v>
      </c>
      <c r="AL3384">
        <v>611406000</v>
      </c>
      <c r="AM3384">
        <v>-7610000</v>
      </c>
      <c r="AN3384">
        <v>-25845000</v>
      </c>
      <c r="AQ3384">
        <v>1117000</v>
      </c>
      <c r="AS3384">
        <v>27616000</v>
      </c>
      <c r="AU3384">
        <v>3731000</v>
      </c>
      <c r="AV3384">
        <v>-9798000</v>
      </c>
      <c r="AY3384">
        <v>-4.3499999999999996</v>
      </c>
      <c r="AZ3384">
        <v>6573500</v>
      </c>
      <c r="BN3384">
        <v>1.01129748556236</v>
      </c>
      <c r="BP3384">
        <v>8.3204743658650798E-2</v>
      </c>
      <c r="BQ3384">
        <v>0.79867191428125595</v>
      </c>
      <c r="BR3384">
        <v>-2.8897891954023001</v>
      </c>
      <c r="BS3384">
        <v>2.6135099605622401</v>
      </c>
      <c r="BU3384">
        <v>5.5295819648093804E-6</v>
      </c>
    </row>
    <row r="3385" spans="3:73" x14ac:dyDescent="0.3">
      <c r="C3385">
        <v>58361</v>
      </c>
      <c r="D3385" t="s">
        <v>4309</v>
      </c>
      <c r="E3385" t="s">
        <v>2208</v>
      </c>
      <c r="F3385" t="s">
        <v>3614</v>
      </c>
      <c r="G3385" t="s">
        <v>4132</v>
      </c>
      <c r="H3385" t="s">
        <v>4619</v>
      </c>
      <c r="I3385" t="s">
        <v>4845</v>
      </c>
      <c r="J3385">
        <v>2023</v>
      </c>
      <c r="K3385" t="s">
        <v>4062</v>
      </c>
      <c r="L3385">
        <v>12.616088</v>
      </c>
      <c r="M3385">
        <v>711617000</v>
      </c>
      <c r="N3385">
        <v>106529000</v>
      </c>
      <c r="O3385">
        <v>14548000</v>
      </c>
      <c r="P3385">
        <v>69104000</v>
      </c>
      <c r="Q3385">
        <v>7504000</v>
      </c>
      <c r="S3385">
        <v>61234000</v>
      </c>
      <c r="T3385">
        <v>94988000</v>
      </c>
      <c r="U3385">
        <v>329504000</v>
      </c>
      <c r="V3385">
        <v>687911000</v>
      </c>
      <c r="W3385">
        <v>114336000</v>
      </c>
      <c r="X3385">
        <v>36290000</v>
      </c>
      <c r="AB3385">
        <v>21240000</v>
      </c>
      <c r="AD3385">
        <v>-266496000</v>
      </c>
      <c r="AJ3385">
        <v>37169000</v>
      </c>
      <c r="AL3385">
        <v>660496000</v>
      </c>
      <c r="AM3385">
        <v>-349000</v>
      </c>
      <c r="AN3385">
        <v>-5267000</v>
      </c>
      <c r="AO3385">
        <v>41471000</v>
      </c>
      <c r="AQ3385">
        <v>-2524000</v>
      </c>
      <c r="AS3385">
        <v>30621000</v>
      </c>
      <c r="AU3385">
        <v>7979000</v>
      </c>
      <c r="AV3385">
        <v>-7092000</v>
      </c>
      <c r="AY3385">
        <v>-0.9</v>
      </c>
      <c r="AZ3385">
        <v>7884500</v>
      </c>
      <c r="BB3385">
        <v>35855000</v>
      </c>
      <c r="BC3385">
        <v>35855000</v>
      </c>
      <c r="BN3385">
        <v>0.96668713647931404</v>
      </c>
      <c r="BO3385">
        <v>0.86458006799932496</v>
      </c>
      <c r="BP3385">
        <v>0.127239014833473</v>
      </c>
      <c r="BQ3385">
        <v>0.86608767142457299</v>
      </c>
      <c r="BR3385">
        <v>-14.0178755555556</v>
      </c>
      <c r="BS3385">
        <v>-0.24797551789077199</v>
      </c>
      <c r="BU3385">
        <v>-5.3458000000000001E-7</v>
      </c>
    </row>
    <row r="3386" spans="3:73" x14ac:dyDescent="0.3">
      <c r="C3386">
        <v>58361</v>
      </c>
      <c r="D3386" t="s">
        <v>4309</v>
      </c>
      <c r="E3386" t="s">
        <v>2208</v>
      </c>
      <c r="F3386" t="s">
        <v>3614</v>
      </c>
      <c r="G3386" t="s">
        <v>4132</v>
      </c>
      <c r="H3386" t="s">
        <v>4619</v>
      </c>
      <c r="I3386" t="s">
        <v>4845</v>
      </c>
      <c r="J3386">
        <v>2022</v>
      </c>
      <c r="K3386" t="s">
        <v>4062</v>
      </c>
      <c r="L3386">
        <v>26.324766</v>
      </c>
      <c r="M3386">
        <v>744042000</v>
      </c>
      <c r="N3386">
        <v>109123000</v>
      </c>
      <c r="O3386">
        <v>16185000</v>
      </c>
      <c r="P3386">
        <v>69522000</v>
      </c>
      <c r="Q3386">
        <v>8265000</v>
      </c>
      <c r="S3386">
        <v>73713000</v>
      </c>
      <c r="T3386">
        <v>121373000</v>
      </c>
      <c r="U3386">
        <v>329504000</v>
      </c>
      <c r="V3386">
        <v>726805000</v>
      </c>
      <c r="W3386">
        <v>131136000</v>
      </c>
      <c r="X3386">
        <v>28608000</v>
      </c>
      <c r="AB3386">
        <v>15005000</v>
      </c>
      <c r="AD3386">
        <v>-261229000</v>
      </c>
      <c r="AJ3386">
        <v>24851000</v>
      </c>
      <c r="AL3386">
        <v>761775000</v>
      </c>
      <c r="AM3386">
        <v>698000</v>
      </c>
      <c r="AN3386">
        <v>-2017000</v>
      </c>
      <c r="AO3386">
        <v>41770000</v>
      </c>
      <c r="AQ3386">
        <v>3429000</v>
      </c>
      <c r="AS3386">
        <v>36544000</v>
      </c>
      <c r="AU3386">
        <v>6337000</v>
      </c>
      <c r="AV3386">
        <v>-19693000</v>
      </c>
      <c r="AY3386">
        <v>-0.35</v>
      </c>
      <c r="AZ3386">
        <v>7281000</v>
      </c>
      <c r="BB3386">
        <v>40451000</v>
      </c>
      <c r="BC3386">
        <v>40451000</v>
      </c>
      <c r="BN3386">
        <v>0.97683329704505895</v>
      </c>
      <c r="BO3386">
        <v>0.968422312664592</v>
      </c>
      <c r="BP3386">
        <v>0.12342148609077599</v>
      </c>
      <c r="BQ3386">
        <v>0.769109931673987</v>
      </c>
      <c r="BR3386">
        <v>-75.213617142857103</v>
      </c>
      <c r="BS3386">
        <v>-0.13442185938020701</v>
      </c>
      <c r="BU3386">
        <v>-6.1403986004665101E-7</v>
      </c>
    </row>
    <row r="3387" spans="3:73" x14ac:dyDescent="0.3">
      <c r="C3387">
        <v>58361</v>
      </c>
      <c r="D3387" t="s">
        <v>4309</v>
      </c>
      <c r="E3387" t="s">
        <v>2208</v>
      </c>
      <c r="F3387" t="s">
        <v>3614</v>
      </c>
      <c r="G3387" t="s">
        <v>4132</v>
      </c>
      <c r="H3387" t="s">
        <v>4619</v>
      </c>
      <c r="I3387" t="s">
        <v>4845</v>
      </c>
      <c r="J3387">
        <v>2021</v>
      </c>
      <c r="K3387" t="s">
        <v>4062</v>
      </c>
      <c r="L3387">
        <v>22.383697999999999</v>
      </c>
      <c r="M3387">
        <v>843551000</v>
      </c>
      <c r="N3387">
        <v>108799000</v>
      </c>
      <c r="O3387">
        <v>26112000</v>
      </c>
      <c r="P3387">
        <v>65070000</v>
      </c>
      <c r="Q3387">
        <v>6297000</v>
      </c>
      <c r="S3387">
        <v>83266000</v>
      </c>
      <c r="T3387">
        <v>156671000</v>
      </c>
      <c r="U3387">
        <v>330204000</v>
      </c>
      <c r="V3387">
        <v>786853000</v>
      </c>
      <c r="W3387">
        <v>141624000</v>
      </c>
      <c r="X3387">
        <v>20420000</v>
      </c>
      <c r="AB3387">
        <v>54565000</v>
      </c>
      <c r="AD3387">
        <v>-245744000</v>
      </c>
      <c r="AJ3387">
        <v>56556000</v>
      </c>
      <c r="AL3387">
        <v>744505000</v>
      </c>
      <c r="AM3387">
        <v>7215000</v>
      </c>
      <c r="AN3387">
        <v>22785000</v>
      </c>
      <c r="AO3387">
        <v>44773000</v>
      </c>
      <c r="AP3387">
        <v>42841000</v>
      </c>
      <c r="AQ3387">
        <v>50078000</v>
      </c>
      <c r="AS3387">
        <v>42841000</v>
      </c>
      <c r="AU3387">
        <v>-2278000</v>
      </c>
      <c r="AV3387">
        <v>-55421000</v>
      </c>
      <c r="AY3387">
        <v>3.99</v>
      </c>
      <c r="AZ3387">
        <v>6915500</v>
      </c>
      <c r="BB3387">
        <v>74773000</v>
      </c>
      <c r="BC3387">
        <v>117614000</v>
      </c>
      <c r="BN3387">
        <v>0.93278651794615897</v>
      </c>
      <c r="BO3387">
        <v>1.6700466799186999</v>
      </c>
      <c r="BP3387">
        <v>0.18437552957125899</v>
      </c>
      <c r="BQ3387">
        <v>0.72376150934869798</v>
      </c>
      <c r="BR3387">
        <v>5.6099493734335804</v>
      </c>
      <c r="BS3387">
        <v>0.41757536882617102</v>
      </c>
      <c r="BU3387">
        <v>1.63678099550994E-6</v>
      </c>
    </row>
    <row r="3388" spans="3:73" x14ac:dyDescent="0.3">
      <c r="C3388">
        <v>58361</v>
      </c>
      <c r="D3388" t="s">
        <v>4309</v>
      </c>
      <c r="E3388" t="s">
        <v>2208</v>
      </c>
      <c r="F3388" t="s">
        <v>3614</v>
      </c>
      <c r="G3388" t="s">
        <v>4132</v>
      </c>
      <c r="H3388" t="s">
        <v>4619</v>
      </c>
      <c r="I3388" t="s">
        <v>4845</v>
      </c>
      <c r="J3388">
        <v>2020</v>
      </c>
      <c r="K3388" t="s">
        <v>4062</v>
      </c>
      <c r="L3388">
        <v>15.630535999999999</v>
      </c>
      <c r="M3388">
        <v>864057000</v>
      </c>
      <c r="N3388">
        <v>108753000</v>
      </c>
      <c r="O3388">
        <v>33733000</v>
      </c>
      <c r="P3388">
        <v>52598000</v>
      </c>
      <c r="Q3388">
        <v>7534000</v>
      </c>
      <c r="S3388">
        <v>105609000</v>
      </c>
      <c r="T3388">
        <v>182680000</v>
      </c>
      <c r="U3388">
        <v>328445000</v>
      </c>
      <c r="V3388">
        <v>893690000</v>
      </c>
      <c r="W3388">
        <v>144022000</v>
      </c>
      <c r="X3388">
        <v>17163000</v>
      </c>
      <c r="AA3388">
        <v>524557000</v>
      </c>
      <c r="AB3388">
        <v>-31564000</v>
      </c>
      <c r="AD3388">
        <v>-268529000</v>
      </c>
      <c r="AJ3388">
        <v>50278000</v>
      </c>
      <c r="AL3388">
        <v>571129000</v>
      </c>
      <c r="AM3388">
        <v>4104000</v>
      </c>
      <c r="AN3388">
        <v>-1784000</v>
      </c>
      <c r="AO3388">
        <v>47743000</v>
      </c>
      <c r="AP3388">
        <v>36133000</v>
      </c>
      <c r="AQ3388">
        <v>49869000</v>
      </c>
      <c r="AS3388">
        <v>36133000</v>
      </c>
      <c r="AU3388">
        <v>-118176000</v>
      </c>
      <c r="AV3388">
        <v>93395000</v>
      </c>
      <c r="AY3388">
        <v>-0.03</v>
      </c>
      <c r="AZ3388">
        <v>5651500</v>
      </c>
      <c r="BB3388">
        <v>50063000</v>
      </c>
      <c r="BC3388">
        <v>86196000</v>
      </c>
      <c r="BN3388">
        <v>1.0342951911737299</v>
      </c>
      <c r="BO3388">
        <v>1.0485935110906299</v>
      </c>
      <c r="BP3388">
        <v>0.23422116065601101</v>
      </c>
      <c r="BQ3388">
        <v>0.70280234964102695</v>
      </c>
      <c r="BR3388">
        <v>-521.01786666666703</v>
      </c>
      <c r="BS3388">
        <v>5.6520086174122401E-2</v>
      </c>
      <c r="BU3388">
        <v>1.48560410594348E-8</v>
      </c>
    </row>
    <row r="3389" spans="3:73" x14ac:dyDescent="0.3">
      <c r="C3389">
        <v>58361</v>
      </c>
      <c r="D3389" t="s">
        <v>4309</v>
      </c>
      <c r="E3389" t="s">
        <v>2208</v>
      </c>
      <c r="F3389" t="s">
        <v>3614</v>
      </c>
      <c r="G3389" t="s">
        <v>4132</v>
      </c>
      <c r="H3389" t="s">
        <v>4619</v>
      </c>
      <c r="I3389" t="s">
        <v>4845</v>
      </c>
      <c r="J3389">
        <v>2019</v>
      </c>
      <c r="K3389" t="s">
        <v>4062</v>
      </c>
      <c r="L3389">
        <v>23.349857</v>
      </c>
      <c r="M3389">
        <v>555202000</v>
      </c>
      <c r="N3389">
        <v>60303000</v>
      </c>
      <c r="O3389">
        <v>8645000</v>
      </c>
      <c r="P3389">
        <v>42536000</v>
      </c>
      <c r="Q3389">
        <v>3769000</v>
      </c>
      <c r="S3389">
        <v>82039000</v>
      </c>
      <c r="T3389">
        <v>107393000</v>
      </c>
      <c r="U3389">
        <v>250309000</v>
      </c>
      <c r="V3389">
        <v>592033000</v>
      </c>
      <c r="W3389">
        <v>61038000</v>
      </c>
      <c r="X3389">
        <v>16750000</v>
      </c>
      <c r="AA3389">
        <v>429391000</v>
      </c>
      <c r="AB3389">
        <v>-38484000</v>
      </c>
      <c r="AD3389">
        <v>-265423000</v>
      </c>
      <c r="AJ3389">
        <v>74729000</v>
      </c>
      <c r="AL3389">
        <v>442246000</v>
      </c>
      <c r="AM3389">
        <v>7931000</v>
      </c>
      <c r="AN3389">
        <v>819000</v>
      </c>
      <c r="AO3389">
        <v>47488000</v>
      </c>
      <c r="AP3389">
        <v>29332000</v>
      </c>
      <c r="AQ3389">
        <v>57676000</v>
      </c>
      <c r="AS3389">
        <v>29332000</v>
      </c>
      <c r="AU3389">
        <v>-10933000</v>
      </c>
      <c r="AV3389">
        <v>-43478000</v>
      </c>
      <c r="AY3389">
        <v>0.01</v>
      </c>
      <c r="AZ3389">
        <v>4726500</v>
      </c>
      <c r="BB3389">
        <v>56238000</v>
      </c>
      <c r="BC3389">
        <v>85570000</v>
      </c>
      <c r="BN3389">
        <v>1.06633801751435</v>
      </c>
      <c r="BO3389">
        <v>1.1842570754716999</v>
      </c>
      <c r="BP3389">
        <v>0.141633081031489</v>
      </c>
      <c r="BQ3389">
        <v>0.92620990202824505</v>
      </c>
      <c r="BR3389">
        <v>2334.9857000000002</v>
      </c>
      <c r="BS3389">
        <v>-2.12815715622077E-2</v>
      </c>
      <c r="BU3389">
        <v>-6.0674194470429298E-9</v>
      </c>
    </row>
    <row r="3390" spans="3:73" x14ac:dyDescent="0.3">
      <c r="C3390">
        <v>58361</v>
      </c>
      <c r="D3390" t="s">
        <v>4309</v>
      </c>
      <c r="E3390" t="s">
        <v>2208</v>
      </c>
      <c r="F3390" t="s">
        <v>3614</v>
      </c>
      <c r="G3390" t="s">
        <v>4132</v>
      </c>
      <c r="H3390" t="s">
        <v>4619</v>
      </c>
      <c r="I3390" t="s">
        <v>4845</v>
      </c>
      <c r="J3390">
        <v>2018</v>
      </c>
      <c r="K3390" t="s">
        <v>4062</v>
      </c>
      <c r="L3390">
        <v>25.799583999999999</v>
      </c>
      <c r="M3390">
        <v>575411000</v>
      </c>
      <c r="N3390">
        <v>59342000</v>
      </c>
      <c r="O3390">
        <v>5380000</v>
      </c>
      <c r="Q3390">
        <v>5684000</v>
      </c>
      <c r="S3390">
        <v>92328000</v>
      </c>
      <c r="T3390">
        <v>119819000</v>
      </c>
      <c r="U3390">
        <v>246176000</v>
      </c>
      <c r="V3390">
        <v>611671000</v>
      </c>
      <c r="W3390">
        <v>65341000</v>
      </c>
      <c r="X3390">
        <v>12747000</v>
      </c>
      <c r="Z3390">
        <v>7027000</v>
      </c>
      <c r="AA3390">
        <v>460777000</v>
      </c>
      <c r="AB3390">
        <v>-37354000</v>
      </c>
      <c r="AD3390">
        <v>-279691000</v>
      </c>
      <c r="AF3390">
        <v>57141000</v>
      </c>
      <c r="AH3390">
        <v>139746000</v>
      </c>
      <c r="AJ3390">
        <v>88523000</v>
      </c>
      <c r="AL3390">
        <v>464681000</v>
      </c>
      <c r="AM3390">
        <v>-16228000</v>
      </c>
      <c r="AN3390">
        <v>4066000</v>
      </c>
      <c r="AO3390">
        <v>52842000</v>
      </c>
      <c r="AS3390">
        <v>31766000</v>
      </c>
      <c r="AY3390">
        <v>7.0000000000000007E-2</v>
      </c>
      <c r="AZ3390">
        <v>4650000</v>
      </c>
      <c r="BA3390">
        <v>0.63345641377928497</v>
      </c>
      <c r="BB3390">
        <v>40680000</v>
      </c>
      <c r="BC3390">
        <v>40680000</v>
      </c>
      <c r="BD3390">
        <v>0.29109956635610301</v>
      </c>
      <c r="BI3390">
        <v>0.24286292754222599</v>
      </c>
      <c r="BN3390">
        <v>1.0630158269480401</v>
      </c>
      <c r="BO3390">
        <v>0.76984217100034102</v>
      </c>
      <c r="BP3390">
        <v>8.2337276748136706E-2</v>
      </c>
      <c r="BQ3390">
        <v>0.82119955311366499</v>
      </c>
      <c r="BR3390">
        <v>368.56548571428601</v>
      </c>
      <c r="BS3390">
        <v>-0.108850457782299</v>
      </c>
      <c r="BU3390">
        <v>-4.8347456229587198E-8</v>
      </c>
    </row>
    <row r="3391" spans="3:73" x14ac:dyDescent="0.3">
      <c r="C3391">
        <v>58361</v>
      </c>
      <c r="D3391" t="s">
        <v>4309</v>
      </c>
      <c r="E3391" t="s">
        <v>2208</v>
      </c>
      <c r="F3391" t="s">
        <v>3614</v>
      </c>
      <c r="G3391" t="s">
        <v>4132</v>
      </c>
      <c r="H3391" t="s">
        <v>4619</v>
      </c>
      <c r="I3391" t="s">
        <v>4845</v>
      </c>
      <c r="J3391">
        <v>2017</v>
      </c>
      <c r="K3391" t="s">
        <v>4062</v>
      </c>
      <c r="L3391">
        <v>23.128993999999999</v>
      </c>
      <c r="M3391">
        <v>620850000</v>
      </c>
      <c r="N3391">
        <v>67838000</v>
      </c>
      <c r="O3391">
        <v>10621000</v>
      </c>
      <c r="Q3391">
        <v>3616000</v>
      </c>
      <c r="S3391">
        <v>114196000</v>
      </c>
      <c r="T3391">
        <v>136302000</v>
      </c>
      <c r="U3391">
        <v>246426000</v>
      </c>
      <c r="V3391">
        <v>712063000</v>
      </c>
      <c r="W3391">
        <v>98208000</v>
      </c>
      <c r="X3391">
        <v>17027000</v>
      </c>
      <c r="Z3391">
        <v>30182000</v>
      </c>
      <c r="AA3391">
        <v>496379000</v>
      </c>
      <c r="AB3391">
        <v>-92235000</v>
      </c>
      <c r="AD3391">
        <v>-328524000</v>
      </c>
      <c r="AF3391">
        <v>56712000</v>
      </c>
      <c r="AH3391">
        <v>140212000</v>
      </c>
      <c r="AJ3391">
        <v>92547000</v>
      </c>
      <c r="AL3391">
        <v>482005000</v>
      </c>
      <c r="AM3391">
        <v>11611000</v>
      </c>
      <c r="AN3391">
        <v>3185000</v>
      </c>
      <c r="AO3391">
        <v>57573000</v>
      </c>
      <c r="AS3391">
        <v>41282000</v>
      </c>
      <c r="AY3391">
        <v>0.06</v>
      </c>
      <c r="BA3391">
        <v>0.66005049496476798</v>
      </c>
      <c r="BB3391">
        <v>72369000</v>
      </c>
      <c r="BC3391">
        <v>72369000</v>
      </c>
      <c r="BD3391">
        <v>0.51613984537700097</v>
      </c>
      <c r="BI3391">
        <v>0.22583876942900899</v>
      </c>
      <c r="BN3391">
        <v>1.1469163243939799</v>
      </c>
      <c r="BO3391">
        <v>1.2569954666249801</v>
      </c>
      <c r="BP3391">
        <v>0.108148012381883</v>
      </c>
      <c r="BQ3391">
        <v>0.65393857934180499</v>
      </c>
      <c r="BR3391">
        <v>385.48323333333298</v>
      </c>
      <c r="BS3391">
        <v>-3.4531360112755503E-2</v>
      </c>
      <c r="BU3391">
        <v>-1.5045694584485301E-8</v>
      </c>
    </row>
    <row r="3392" spans="3:73" x14ac:dyDescent="0.3">
      <c r="C3392">
        <v>1564708</v>
      </c>
      <c r="D3392" t="s">
        <v>4518</v>
      </c>
      <c r="E3392" t="s">
        <v>1585</v>
      </c>
      <c r="F3392" t="s">
        <v>3614</v>
      </c>
      <c r="G3392" t="s">
        <v>4132</v>
      </c>
      <c r="H3392" t="s">
        <v>4619</v>
      </c>
      <c r="I3392" t="s">
        <v>4846</v>
      </c>
      <c r="J3392">
        <v>2026</v>
      </c>
      <c r="K3392" t="s">
        <v>4062</v>
      </c>
      <c r="L3392">
        <v>24.548010999999999</v>
      </c>
    </row>
    <row r="3393" spans="3:73" x14ac:dyDescent="0.3">
      <c r="C3393">
        <v>1564708</v>
      </c>
      <c r="D3393" t="s">
        <v>4518</v>
      </c>
      <c r="E3393" t="s">
        <v>1585</v>
      </c>
      <c r="F3393" t="s">
        <v>3614</v>
      </c>
      <c r="G3393" t="s">
        <v>4132</v>
      </c>
      <c r="H3393" t="s">
        <v>4619</v>
      </c>
      <c r="I3393" t="s">
        <v>4846</v>
      </c>
      <c r="J3393">
        <v>2025</v>
      </c>
      <c r="K3393" t="s">
        <v>4062</v>
      </c>
      <c r="L3393">
        <v>27.621555000000001</v>
      </c>
      <c r="M3393">
        <v>15504000000</v>
      </c>
      <c r="N3393">
        <v>4811000000</v>
      </c>
      <c r="O3393">
        <v>2403000000</v>
      </c>
      <c r="P3393">
        <v>1562000000</v>
      </c>
      <c r="Q3393">
        <v>327000000</v>
      </c>
      <c r="R3393">
        <v>3120000000</v>
      </c>
      <c r="S3393">
        <v>1331000000</v>
      </c>
      <c r="T3393">
        <v>1930000000</v>
      </c>
      <c r="U3393">
        <v>4373000000</v>
      </c>
      <c r="W3393">
        <v>2608000000</v>
      </c>
      <c r="X3393">
        <v>335000000</v>
      </c>
      <c r="AA3393">
        <v>1962000000</v>
      </c>
      <c r="AB3393">
        <v>8774000000</v>
      </c>
      <c r="AD3393">
        <v>-747000000</v>
      </c>
      <c r="AH3393">
        <v>2109000000</v>
      </c>
      <c r="AM3393">
        <v>275000000</v>
      </c>
      <c r="AN3393">
        <v>743000000</v>
      </c>
      <c r="AP3393">
        <v>459000000</v>
      </c>
      <c r="AW3393">
        <v>185000000</v>
      </c>
      <c r="AY3393">
        <v>1.31</v>
      </c>
      <c r="AZ3393">
        <v>311500000</v>
      </c>
      <c r="BI3393">
        <v>0.13602941176470601</v>
      </c>
      <c r="BP3393">
        <v>0.92139570552147199</v>
      </c>
      <c r="BQ3393">
        <v>1.71932515337423</v>
      </c>
      <c r="BR3393">
        <v>21.0851564885496</v>
      </c>
      <c r="BS3393">
        <v>8.4682015044449499E-2</v>
      </c>
      <c r="BT3393">
        <v>6697667.8177604396</v>
      </c>
      <c r="BU3393">
        <v>4.1240297526783701E-9</v>
      </c>
    </row>
    <row r="3394" spans="3:73" x14ac:dyDescent="0.3">
      <c r="C3394">
        <v>1564708</v>
      </c>
      <c r="D3394" t="s">
        <v>4518</v>
      </c>
      <c r="E3394" t="s">
        <v>1585</v>
      </c>
      <c r="F3394" t="s">
        <v>3614</v>
      </c>
      <c r="G3394" t="s">
        <v>4132</v>
      </c>
      <c r="H3394" t="s">
        <v>4619</v>
      </c>
      <c r="I3394" t="s">
        <v>4846</v>
      </c>
      <c r="J3394">
        <v>2024</v>
      </c>
      <c r="K3394" t="s">
        <v>4062</v>
      </c>
      <c r="L3394">
        <v>26.130368000000001</v>
      </c>
      <c r="M3394">
        <v>16684000000</v>
      </c>
      <c r="N3394">
        <v>4372000000</v>
      </c>
      <c r="O3394">
        <v>1960000000</v>
      </c>
      <c r="P3394">
        <v>1503000000</v>
      </c>
      <c r="Q3394">
        <v>296000000</v>
      </c>
      <c r="R3394">
        <v>4042000000</v>
      </c>
      <c r="S3394">
        <v>1914000000</v>
      </c>
      <c r="T3394">
        <v>2322000000</v>
      </c>
      <c r="U3394">
        <v>5186000000</v>
      </c>
      <c r="W3394">
        <v>3055000000</v>
      </c>
      <c r="X3394">
        <v>314000000</v>
      </c>
      <c r="AA3394">
        <v>2909000000</v>
      </c>
      <c r="AB3394">
        <v>8120000000</v>
      </c>
      <c r="AD3394">
        <v>-1889000000</v>
      </c>
      <c r="AH3394">
        <v>10085000000</v>
      </c>
      <c r="AM3394">
        <v>192000000</v>
      </c>
      <c r="AN3394">
        <v>266000000</v>
      </c>
      <c r="AP3394">
        <v>734000000</v>
      </c>
      <c r="AQ3394">
        <v>1098000000</v>
      </c>
      <c r="AU3394">
        <v>-524000000</v>
      </c>
      <c r="AV3394">
        <v>-441000000</v>
      </c>
      <c r="AW3394">
        <v>172000000</v>
      </c>
      <c r="AX3394">
        <v>172000000</v>
      </c>
      <c r="AY3394">
        <v>0.47</v>
      </c>
      <c r="AZ3394">
        <v>303500000</v>
      </c>
      <c r="BE3394">
        <v>0.108874566187407</v>
      </c>
      <c r="BI3394">
        <v>0.60447134979621198</v>
      </c>
      <c r="BJ3394">
        <v>-5.1958353991075901E-2</v>
      </c>
      <c r="BP3394">
        <v>0.64157119476268398</v>
      </c>
      <c r="BQ3394">
        <v>1.3342062193126001</v>
      </c>
      <c r="BR3394">
        <v>55.596527659574498</v>
      </c>
      <c r="BS3394">
        <v>3.2758620689655203E-2</v>
      </c>
      <c r="BT3394">
        <v>6582379.5516389199</v>
      </c>
      <c r="BU3394">
        <v>1.5124720394088701E-9</v>
      </c>
    </row>
    <row r="3395" spans="3:73" x14ac:dyDescent="0.3">
      <c r="C3395">
        <v>1564708</v>
      </c>
      <c r="D3395" t="s">
        <v>4518</v>
      </c>
      <c r="E3395" t="s">
        <v>1585</v>
      </c>
      <c r="F3395" t="s">
        <v>3614</v>
      </c>
      <c r="G3395" t="s">
        <v>4132</v>
      </c>
      <c r="H3395" t="s">
        <v>4619</v>
      </c>
      <c r="I3395" t="s">
        <v>4846</v>
      </c>
      <c r="J3395">
        <v>2023</v>
      </c>
      <c r="K3395" t="s">
        <v>4062</v>
      </c>
      <c r="L3395">
        <v>19.055253</v>
      </c>
      <c r="M3395">
        <v>16921000000</v>
      </c>
      <c r="N3395">
        <v>4053000000</v>
      </c>
      <c r="O3395">
        <v>1833000000</v>
      </c>
      <c r="P3395">
        <v>1425000000</v>
      </c>
      <c r="Q3395">
        <v>311000000</v>
      </c>
      <c r="R3395">
        <v>4419000000</v>
      </c>
      <c r="T3395">
        <v>2489000000</v>
      </c>
      <c r="U3395">
        <v>5140000000</v>
      </c>
      <c r="W3395">
        <v>3165000000</v>
      </c>
      <c r="X3395">
        <v>440000000</v>
      </c>
      <c r="AA3395">
        <v>2967000000</v>
      </c>
      <c r="AB3395">
        <v>8064000000</v>
      </c>
      <c r="AD3395">
        <v>-2144000000</v>
      </c>
      <c r="AH3395">
        <v>9879000000</v>
      </c>
      <c r="AM3395">
        <v>143000000</v>
      </c>
      <c r="AN3395">
        <v>149000000</v>
      </c>
      <c r="AP3395">
        <v>714000000</v>
      </c>
      <c r="AQ3395">
        <v>1092000000</v>
      </c>
      <c r="AU3395">
        <v>-574000000</v>
      </c>
      <c r="AV3395">
        <v>-501000000</v>
      </c>
      <c r="AW3395">
        <v>174000000</v>
      </c>
      <c r="AX3395">
        <v>174000000</v>
      </c>
      <c r="AY3395">
        <v>0.26</v>
      </c>
      <c r="AZ3395">
        <v>311000000</v>
      </c>
      <c r="BE3395">
        <v>0.110537503795931</v>
      </c>
      <c r="BI3395">
        <v>0.58383074286389702</v>
      </c>
      <c r="BJ3395">
        <v>-5.81030468670918E-2</v>
      </c>
      <c r="BP3395">
        <v>0.57914691943128005</v>
      </c>
      <c r="BQ3395">
        <v>1.1823064770932099</v>
      </c>
      <c r="BR3395">
        <v>73.289434615384593</v>
      </c>
      <c r="BS3395">
        <v>1.8477182539682498E-2</v>
      </c>
      <c r="BT3395">
        <v>9131340.3185987603</v>
      </c>
      <c r="BU3395">
        <v>6.1438067708333297E-10</v>
      </c>
    </row>
    <row r="3396" spans="3:73" x14ac:dyDescent="0.3">
      <c r="C3396">
        <v>1564708</v>
      </c>
      <c r="D3396" t="s">
        <v>4518</v>
      </c>
      <c r="E3396" t="s">
        <v>1585</v>
      </c>
      <c r="F3396" t="s">
        <v>3614</v>
      </c>
      <c r="G3396" t="s">
        <v>4132</v>
      </c>
      <c r="H3396" t="s">
        <v>4619</v>
      </c>
      <c r="I3396" t="s">
        <v>4846</v>
      </c>
      <c r="J3396">
        <v>2022</v>
      </c>
      <c r="K3396" t="s">
        <v>4062</v>
      </c>
      <c r="L3396">
        <v>17.947707000000001</v>
      </c>
      <c r="M3396">
        <v>17221000000</v>
      </c>
      <c r="N3396">
        <v>4093000000</v>
      </c>
      <c r="O3396">
        <v>1822000000</v>
      </c>
      <c r="P3396">
        <v>1502000000</v>
      </c>
      <c r="Q3396">
        <v>311000000</v>
      </c>
      <c r="R3396">
        <v>4378000000</v>
      </c>
      <c r="S3396">
        <v>2103000000</v>
      </c>
      <c r="T3396">
        <v>2671000000</v>
      </c>
      <c r="U3396">
        <v>5169000000</v>
      </c>
      <c r="W3396">
        <v>3519000000</v>
      </c>
      <c r="X3396">
        <v>411000000</v>
      </c>
      <c r="AA3396">
        <v>3069000000</v>
      </c>
      <c r="AB3396">
        <v>8222000000</v>
      </c>
      <c r="AD3396">
        <v>-2293000000</v>
      </c>
      <c r="AH3396">
        <v>10385000000</v>
      </c>
      <c r="AM3396">
        <v>52000000</v>
      </c>
      <c r="AN3396">
        <v>623000000</v>
      </c>
      <c r="AP3396">
        <v>688000000</v>
      </c>
      <c r="AQ3396">
        <v>1354000000</v>
      </c>
      <c r="AU3396">
        <v>-2076000000</v>
      </c>
      <c r="AV3396">
        <v>404000000</v>
      </c>
      <c r="AW3396">
        <v>175000000</v>
      </c>
      <c r="AX3396">
        <v>175000000</v>
      </c>
      <c r="AY3396">
        <v>1.06</v>
      </c>
      <c r="AZ3396">
        <v>282000000</v>
      </c>
      <c r="BE3396">
        <v>0.13038035628310099</v>
      </c>
      <c r="BI3396">
        <v>0.60304279658556403</v>
      </c>
      <c r="BJ3396">
        <v>-0.19990370727010101</v>
      </c>
      <c r="BP3396">
        <v>0.51776072747939805</v>
      </c>
      <c r="BQ3396">
        <v>1.0747371412333</v>
      </c>
      <c r="BR3396">
        <v>16.931799056603801</v>
      </c>
      <c r="BS3396">
        <v>7.5772318170761396E-2</v>
      </c>
      <c r="BT3396">
        <v>9750549.1927186009</v>
      </c>
      <c r="BU3396">
        <v>2.3138615203113601E-9</v>
      </c>
    </row>
    <row r="3397" spans="3:73" x14ac:dyDescent="0.3">
      <c r="C3397">
        <v>1564708</v>
      </c>
      <c r="D3397" t="s">
        <v>4518</v>
      </c>
      <c r="E3397" t="s">
        <v>1585</v>
      </c>
      <c r="F3397" t="s">
        <v>3614</v>
      </c>
      <c r="G3397" t="s">
        <v>4132</v>
      </c>
      <c r="H3397" t="s">
        <v>4619</v>
      </c>
      <c r="I3397" t="s">
        <v>4846</v>
      </c>
      <c r="J3397">
        <v>2021</v>
      </c>
      <c r="K3397" t="s">
        <v>4062</v>
      </c>
      <c r="L3397">
        <v>22.931847999999999</v>
      </c>
      <c r="M3397">
        <v>16771000000</v>
      </c>
      <c r="N3397">
        <v>4456000000</v>
      </c>
      <c r="O3397">
        <v>2236000000</v>
      </c>
      <c r="P3397">
        <v>1498000000</v>
      </c>
      <c r="Q3397">
        <v>253000000</v>
      </c>
      <c r="R3397">
        <v>4754000000</v>
      </c>
      <c r="S3397">
        <v>2272000000</v>
      </c>
      <c r="T3397">
        <v>2179000000</v>
      </c>
      <c r="U3397">
        <v>4653000000</v>
      </c>
      <c r="W3397">
        <v>3234000000</v>
      </c>
      <c r="X3397">
        <v>321000000</v>
      </c>
      <c r="AA3397">
        <v>2313000000</v>
      </c>
      <c r="AB3397">
        <v>8211000000</v>
      </c>
      <c r="AD3397">
        <v>-2911000000</v>
      </c>
      <c r="AH3397">
        <v>9358000000</v>
      </c>
      <c r="AM3397">
        <v>61000000</v>
      </c>
      <c r="AN3397">
        <v>330000000</v>
      </c>
      <c r="AP3397">
        <v>680000000</v>
      </c>
      <c r="AQ3397">
        <v>1237000000</v>
      </c>
      <c r="AU3397">
        <v>-1292000000</v>
      </c>
      <c r="AV3397">
        <v>699000000</v>
      </c>
      <c r="AW3397">
        <v>163000000</v>
      </c>
      <c r="AX3397">
        <v>163000000</v>
      </c>
      <c r="AY3397">
        <v>0.56000000000000005</v>
      </c>
      <c r="AZ3397">
        <v>300500000</v>
      </c>
      <c r="BE3397">
        <v>0.13218636460782199</v>
      </c>
      <c r="BI3397">
        <v>0.55798700137141499</v>
      </c>
      <c r="BJ3397">
        <v>-0.138063688822398</v>
      </c>
      <c r="BP3397">
        <v>0.69140383426097696</v>
      </c>
      <c r="BQ3397">
        <v>1.2996289424860901</v>
      </c>
      <c r="BR3397">
        <v>40.949728571428601</v>
      </c>
      <c r="BS3397">
        <v>4.0189989039093897E-2</v>
      </c>
      <c r="BT3397">
        <v>7108018.5077103302</v>
      </c>
      <c r="BU3397">
        <v>1.56397940323956E-9</v>
      </c>
    </row>
    <row r="3398" spans="3:73" x14ac:dyDescent="0.3">
      <c r="C3398">
        <v>1564708</v>
      </c>
      <c r="D3398" t="s">
        <v>4518</v>
      </c>
      <c r="E3398" t="s">
        <v>1585</v>
      </c>
      <c r="F3398" t="s">
        <v>3614</v>
      </c>
      <c r="G3398" t="s">
        <v>4132</v>
      </c>
      <c r="H3398" t="s">
        <v>4619</v>
      </c>
      <c r="I3398" t="s">
        <v>4846</v>
      </c>
      <c r="J3398">
        <v>2020</v>
      </c>
      <c r="K3398" t="s">
        <v>4062</v>
      </c>
      <c r="L3398">
        <v>12.347758000000001</v>
      </c>
      <c r="M3398">
        <v>14261000000</v>
      </c>
      <c r="N3398">
        <v>3461000000</v>
      </c>
      <c r="O3398">
        <v>1517000000</v>
      </c>
      <c r="P3398">
        <v>1203000000</v>
      </c>
      <c r="Q3398">
        <v>348000000</v>
      </c>
      <c r="R3398">
        <v>4356000000</v>
      </c>
      <c r="S3398">
        <v>2256000000</v>
      </c>
      <c r="T3398">
        <v>1864000000</v>
      </c>
      <c r="U3398">
        <v>3951000000</v>
      </c>
      <c r="W3398">
        <v>2682000000</v>
      </c>
      <c r="X3398">
        <v>351000000</v>
      </c>
      <c r="AA3398">
        <v>1259000000</v>
      </c>
      <c r="AB3398">
        <v>7582000000</v>
      </c>
      <c r="AD3398">
        <v>-3241000000</v>
      </c>
      <c r="AH3398">
        <v>1923000000</v>
      </c>
      <c r="AM3398">
        <v>21000000</v>
      </c>
      <c r="AN3398">
        <v>-397000000</v>
      </c>
      <c r="AP3398">
        <v>644000000</v>
      </c>
      <c r="AQ3398">
        <v>780000000</v>
      </c>
      <c r="AU3398">
        <v>-427000000</v>
      </c>
      <c r="AV3398">
        <v>-472000000</v>
      </c>
      <c r="AW3398">
        <v>158000000</v>
      </c>
      <c r="AX3398">
        <v>158000000</v>
      </c>
      <c r="AY3398">
        <v>-0.67</v>
      </c>
      <c r="AZ3398">
        <v>348000000</v>
      </c>
      <c r="BE3398">
        <v>0.405616224648986</v>
      </c>
      <c r="BI3398">
        <v>0.13484327887244901</v>
      </c>
      <c r="BJ3398">
        <v>-0.222048881955278</v>
      </c>
      <c r="BP3398">
        <v>0.56562266964951502</v>
      </c>
      <c r="BQ3398">
        <v>1.1607009694257999</v>
      </c>
      <c r="BR3398">
        <v>-18.429489552238799</v>
      </c>
      <c r="BS3398">
        <v>-5.2360854655763699E-2</v>
      </c>
      <c r="BT3398">
        <v>12795845.2052591</v>
      </c>
      <c r="BU3398">
        <v>-1.0911366209443401E-9</v>
      </c>
    </row>
    <row r="3399" spans="3:73" x14ac:dyDescent="0.3">
      <c r="C3399">
        <v>1564708</v>
      </c>
      <c r="D3399" t="s">
        <v>4518</v>
      </c>
      <c r="E3399" t="s">
        <v>1585</v>
      </c>
      <c r="F3399" t="s">
        <v>3614</v>
      </c>
      <c r="G3399" t="s">
        <v>4132</v>
      </c>
      <c r="H3399" t="s">
        <v>4619</v>
      </c>
      <c r="I3399" t="s">
        <v>4846</v>
      </c>
      <c r="J3399">
        <v>2019</v>
      </c>
      <c r="K3399" t="s">
        <v>4062</v>
      </c>
      <c r="L3399">
        <v>12.060506</v>
      </c>
      <c r="M3399">
        <v>15711000000</v>
      </c>
      <c r="N3399">
        <v>4050000000</v>
      </c>
      <c r="O3399">
        <v>1643000000</v>
      </c>
      <c r="P3399">
        <v>1544000000</v>
      </c>
      <c r="Q3399">
        <v>348000000</v>
      </c>
      <c r="R3399">
        <v>3484000000</v>
      </c>
      <c r="S3399">
        <v>2554000000</v>
      </c>
      <c r="T3399">
        <v>2426000000</v>
      </c>
      <c r="U3399">
        <v>5147000000</v>
      </c>
      <c r="W3399">
        <v>3340000000</v>
      </c>
      <c r="X3399">
        <v>411000000</v>
      </c>
      <c r="AA3399">
        <v>1453000000</v>
      </c>
      <c r="AB3399">
        <v>9144000000</v>
      </c>
      <c r="AD3399">
        <v>-1979000000</v>
      </c>
      <c r="AH3399">
        <v>2466000000</v>
      </c>
      <c r="AL3399">
        <v>8830000000</v>
      </c>
      <c r="AM3399">
        <v>126000000</v>
      </c>
      <c r="AN3399">
        <v>-51000000</v>
      </c>
      <c r="AP3399">
        <v>659000000</v>
      </c>
      <c r="AQ3399">
        <v>928000000</v>
      </c>
      <c r="AU3399">
        <v>-677000000</v>
      </c>
      <c r="AV3399">
        <v>-610000000</v>
      </c>
      <c r="AW3399">
        <v>161000000</v>
      </c>
      <c r="AX3399">
        <v>161000000</v>
      </c>
      <c r="AY3399">
        <v>0.27</v>
      </c>
      <c r="AZ3399">
        <v>362000000</v>
      </c>
      <c r="BE3399">
        <v>0.37631792376317902</v>
      </c>
      <c r="BI3399">
        <v>0.15696009165552799</v>
      </c>
      <c r="BJ3399">
        <v>-0.274533657745337</v>
      </c>
      <c r="BP3399">
        <v>0.491916167664671</v>
      </c>
      <c r="BQ3399">
        <v>1.10838323353293</v>
      </c>
      <c r="BR3399">
        <v>44.668540740740703</v>
      </c>
      <c r="BS3399">
        <v>-5.5774278215223096E-3</v>
      </c>
      <c r="BT3399">
        <v>13349356.983861201</v>
      </c>
      <c r="BU3399">
        <v>3.5611730314960601E-10</v>
      </c>
    </row>
    <row r="3400" spans="3:73" x14ac:dyDescent="0.3">
      <c r="C3400">
        <v>1564708</v>
      </c>
      <c r="D3400" t="s">
        <v>4518</v>
      </c>
      <c r="E3400" t="s">
        <v>1585</v>
      </c>
      <c r="F3400" t="s">
        <v>3614</v>
      </c>
      <c r="G3400" t="s">
        <v>4132</v>
      </c>
      <c r="H3400" t="s">
        <v>4619</v>
      </c>
      <c r="I3400" t="s">
        <v>4846</v>
      </c>
      <c r="J3400">
        <v>2018</v>
      </c>
      <c r="K3400" t="s">
        <v>4062</v>
      </c>
      <c r="L3400">
        <v>13.055725000000001</v>
      </c>
      <c r="M3400">
        <v>16346000000</v>
      </c>
      <c r="N3400">
        <v>4394000000</v>
      </c>
      <c r="O3400">
        <v>2034000000</v>
      </c>
      <c r="P3400">
        <v>1612000000</v>
      </c>
      <c r="Q3400">
        <v>376000000</v>
      </c>
      <c r="R3400">
        <v>3391000000</v>
      </c>
      <c r="S3400">
        <v>2560000000</v>
      </c>
      <c r="T3400">
        <v>2671000000</v>
      </c>
      <c r="U3400">
        <v>5218000000</v>
      </c>
      <c r="W3400">
        <v>3295000000</v>
      </c>
      <c r="X3400">
        <v>605000000</v>
      </c>
      <c r="AA3400">
        <v>1952000000</v>
      </c>
      <c r="AB3400">
        <v>9291000000</v>
      </c>
      <c r="AD3400">
        <v>-2163000000</v>
      </c>
      <c r="AH3400">
        <v>2693000000</v>
      </c>
      <c r="AM3400">
        <v>355000000</v>
      </c>
      <c r="AN3400">
        <v>-371000000</v>
      </c>
      <c r="AP3400">
        <v>472000000</v>
      </c>
      <c r="AQ3400">
        <v>757000000</v>
      </c>
      <c r="AU3400">
        <v>-321000000</v>
      </c>
      <c r="AV3400">
        <v>-398000000</v>
      </c>
      <c r="AW3400">
        <v>158000000</v>
      </c>
      <c r="AX3400">
        <v>158000000</v>
      </c>
      <c r="AZ3400">
        <v>292000000</v>
      </c>
      <c r="BE3400">
        <v>0.28109914593390301</v>
      </c>
      <c r="BI3400">
        <v>0.16474978588033801</v>
      </c>
      <c r="BJ3400">
        <v>-0.11919792053472</v>
      </c>
      <c r="BP3400">
        <v>0.61729893778452205</v>
      </c>
      <c r="BQ3400">
        <v>1.21942336874052</v>
      </c>
      <c r="BS3400">
        <v>-3.9931116133893003E-2</v>
      </c>
      <c r="BT3400">
        <v>12101970.5914455</v>
      </c>
    </row>
    <row r="3401" spans="3:73" x14ac:dyDescent="0.3">
      <c r="C3401">
        <v>1564708</v>
      </c>
      <c r="D3401" t="s">
        <v>4518</v>
      </c>
      <c r="E3401" t="s">
        <v>1585</v>
      </c>
      <c r="F3401" t="s">
        <v>3614</v>
      </c>
      <c r="G3401" t="s">
        <v>4132</v>
      </c>
      <c r="H3401" t="s">
        <v>4619</v>
      </c>
      <c r="I3401" t="s">
        <v>4846</v>
      </c>
      <c r="J3401">
        <v>2017</v>
      </c>
      <c r="K3401" t="s">
        <v>4062</v>
      </c>
      <c r="L3401">
        <v>12.3315</v>
      </c>
      <c r="M3401">
        <v>14552000000</v>
      </c>
      <c r="N3401">
        <v>3815000000</v>
      </c>
      <c r="O3401">
        <v>2016000000</v>
      </c>
      <c r="P3401">
        <v>1276000000</v>
      </c>
      <c r="Q3401">
        <v>208000000</v>
      </c>
      <c r="R3401">
        <v>2066000000</v>
      </c>
      <c r="S3401">
        <v>1624000000</v>
      </c>
      <c r="T3401">
        <v>2281000000</v>
      </c>
      <c r="U3401">
        <v>3838000000</v>
      </c>
      <c r="W3401">
        <v>2452000000</v>
      </c>
      <c r="X3401">
        <v>222000000</v>
      </c>
      <c r="AA3401">
        <v>379000000</v>
      </c>
      <c r="AB3401">
        <v>10789000000</v>
      </c>
      <c r="AD3401">
        <v>-648000000</v>
      </c>
      <c r="AM3401">
        <v>28000000</v>
      </c>
      <c r="AN3401">
        <v>-429000000</v>
      </c>
      <c r="AP3401">
        <v>449000000</v>
      </c>
      <c r="AQ3401">
        <v>494000000</v>
      </c>
      <c r="AU3401">
        <v>-105000000</v>
      </c>
      <c r="AV3401">
        <v>-217000000</v>
      </c>
      <c r="AW3401">
        <v>152000000</v>
      </c>
      <c r="AX3401">
        <v>152000000</v>
      </c>
      <c r="BP3401">
        <v>0.82218597063621501</v>
      </c>
      <c r="BQ3401">
        <v>1.471044045677</v>
      </c>
      <c r="BS3401">
        <v>-3.9762721290203001E-2</v>
      </c>
      <c r="BT3401">
        <v>12326156.5908446</v>
      </c>
    </row>
    <row r="3402" spans="3:73" x14ac:dyDescent="0.3">
      <c r="C3402">
        <v>71691</v>
      </c>
      <c r="D3402" t="s">
        <v>4320</v>
      </c>
      <c r="E3402" t="s">
        <v>1079</v>
      </c>
      <c r="F3402" t="s">
        <v>3614</v>
      </c>
      <c r="G3402" t="s">
        <v>4132</v>
      </c>
      <c r="H3402" t="s">
        <v>4619</v>
      </c>
      <c r="I3402" t="s">
        <v>4847</v>
      </c>
      <c r="J3402">
        <v>2026</v>
      </c>
      <c r="K3402" t="s">
        <v>4062</v>
      </c>
      <c r="L3402">
        <v>75.800408000000004</v>
      </c>
    </row>
    <row r="3403" spans="3:73" x14ac:dyDescent="0.3">
      <c r="C3403">
        <v>71691</v>
      </c>
      <c r="D3403" t="s">
        <v>4320</v>
      </c>
      <c r="E3403" t="s">
        <v>1079</v>
      </c>
      <c r="F3403" t="s">
        <v>3614</v>
      </c>
      <c r="G3403" t="s">
        <v>4132</v>
      </c>
      <c r="H3403" t="s">
        <v>4619</v>
      </c>
      <c r="I3403" t="s">
        <v>4847</v>
      </c>
      <c r="J3403">
        <v>2025</v>
      </c>
      <c r="K3403" t="s">
        <v>4062</v>
      </c>
      <c r="L3403">
        <v>55.015757999999998</v>
      </c>
      <c r="M3403">
        <v>2997090000</v>
      </c>
      <c r="N3403">
        <v>1028067000</v>
      </c>
      <c r="O3403">
        <v>255445000</v>
      </c>
      <c r="P3403">
        <v>290823000</v>
      </c>
      <c r="T3403">
        <v>229376000</v>
      </c>
      <c r="U3403">
        <v>409212000</v>
      </c>
      <c r="W3403">
        <v>666695000</v>
      </c>
      <c r="X3403">
        <v>135623000</v>
      </c>
      <c r="AB3403">
        <v>2041363000</v>
      </c>
      <c r="AD3403">
        <v>2550539000</v>
      </c>
      <c r="AJ3403">
        <v>431557000</v>
      </c>
      <c r="AK3403">
        <v>264347000</v>
      </c>
      <c r="AM3403">
        <v>107275000</v>
      </c>
      <c r="AN3403">
        <v>343981000</v>
      </c>
      <c r="AQ3403">
        <v>584489000</v>
      </c>
      <c r="AS3403">
        <v>85007000</v>
      </c>
      <c r="AU3403">
        <v>-221316000</v>
      </c>
      <c r="AV3403">
        <v>-306139000</v>
      </c>
      <c r="AX3403">
        <v>118584000</v>
      </c>
      <c r="AY3403">
        <v>2.11</v>
      </c>
      <c r="BP3403">
        <v>0.38315121607331698</v>
      </c>
      <c r="BR3403">
        <v>26.073818957345999</v>
      </c>
      <c r="BS3403">
        <v>0.16850555241767401</v>
      </c>
      <c r="BU3403">
        <v>5.6865559618744898E-8</v>
      </c>
    </row>
    <row r="3404" spans="3:73" x14ac:dyDescent="0.3">
      <c r="C3404">
        <v>71691</v>
      </c>
      <c r="D3404" t="s">
        <v>4320</v>
      </c>
      <c r="E3404" t="s">
        <v>1079</v>
      </c>
      <c r="F3404" t="s">
        <v>3614</v>
      </c>
      <c r="G3404" t="s">
        <v>4132</v>
      </c>
      <c r="H3404" t="s">
        <v>4619</v>
      </c>
      <c r="I3404" t="s">
        <v>4847</v>
      </c>
      <c r="J3404">
        <v>2024</v>
      </c>
      <c r="K3404" t="s">
        <v>4062</v>
      </c>
      <c r="L3404">
        <v>48.748381999999999</v>
      </c>
      <c r="M3404">
        <v>2841479000</v>
      </c>
      <c r="N3404">
        <v>936322000</v>
      </c>
      <c r="O3404">
        <v>199448000</v>
      </c>
      <c r="P3404">
        <v>249530000</v>
      </c>
      <c r="T3404">
        <v>258006000</v>
      </c>
      <c r="U3404">
        <v>412173000</v>
      </c>
      <c r="W3404">
        <v>613529000</v>
      </c>
      <c r="X3404">
        <v>123606000</v>
      </c>
      <c r="AB3404">
        <v>1927209000</v>
      </c>
      <c r="AD3404">
        <v>2325142000</v>
      </c>
      <c r="AJ3404">
        <v>351096000</v>
      </c>
      <c r="AK3404">
        <v>248198000</v>
      </c>
      <c r="AM3404">
        <v>89598000</v>
      </c>
      <c r="AN3404">
        <v>293825000</v>
      </c>
      <c r="AQ3404">
        <v>410512000</v>
      </c>
      <c r="AS3404">
        <v>82936000</v>
      </c>
      <c r="AU3404">
        <v>-306086000</v>
      </c>
      <c r="AV3404">
        <v>-192715000</v>
      </c>
      <c r="AX3404">
        <v>86522000</v>
      </c>
      <c r="AY3404">
        <v>1.79</v>
      </c>
      <c r="BP3404">
        <v>0.32508324789863202</v>
      </c>
      <c r="BR3404">
        <v>27.233732960893899</v>
      </c>
      <c r="BS3404">
        <v>0.15246140921923901</v>
      </c>
      <c r="BU3404">
        <v>4.52777066628477E-8</v>
      </c>
    </row>
    <row r="3405" spans="3:73" x14ac:dyDescent="0.3">
      <c r="C3405">
        <v>71691</v>
      </c>
      <c r="D3405" t="s">
        <v>4320</v>
      </c>
      <c r="E3405" t="s">
        <v>1079</v>
      </c>
      <c r="F3405" t="s">
        <v>3614</v>
      </c>
      <c r="G3405" t="s">
        <v>4132</v>
      </c>
      <c r="H3405" t="s">
        <v>4619</v>
      </c>
      <c r="I3405" t="s">
        <v>4847</v>
      </c>
      <c r="J3405">
        <v>2023</v>
      </c>
      <c r="K3405" t="s">
        <v>4062</v>
      </c>
      <c r="L3405">
        <v>39.429347</v>
      </c>
      <c r="M3405">
        <v>2714595000</v>
      </c>
      <c r="N3405">
        <v>781653000</v>
      </c>
      <c r="O3405">
        <v>289472000</v>
      </c>
      <c r="P3405">
        <v>242488000</v>
      </c>
      <c r="T3405">
        <v>285490000</v>
      </c>
      <c r="U3405">
        <v>416098000</v>
      </c>
      <c r="W3405">
        <v>611559000</v>
      </c>
      <c r="X3405">
        <v>116942000</v>
      </c>
      <c r="AB3405">
        <v>1763219000</v>
      </c>
      <c r="AD3405">
        <v>2117839000</v>
      </c>
      <c r="AJ3405">
        <v>276272000</v>
      </c>
      <c r="AK3405">
        <v>228804000</v>
      </c>
      <c r="AM3405">
        <v>69836000</v>
      </c>
      <c r="AN3405">
        <v>232387000</v>
      </c>
      <c r="AQ3405">
        <v>360618000</v>
      </c>
      <c r="AS3405">
        <v>86115000</v>
      </c>
      <c r="AU3405">
        <v>-159690000</v>
      </c>
      <c r="AV3405">
        <v>-132710000</v>
      </c>
      <c r="AX3405">
        <v>73407000</v>
      </c>
      <c r="AY3405">
        <v>1.41</v>
      </c>
      <c r="BP3405">
        <v>0.473334543355588</v>
      </c>
      <c r="BR3405">
        <v>27.9640758865248</v>
      </c>
      <c r="BS3405">
        <v>0.13179701443779801</v>
      </c>
      <c r="BU3405">
        <v>3.1530614898092599E-8</v>
      </c>
    </row>
    <row r="3406" spans="3:73" x14ac:dyDescent="0.3">
      <c r="C3406">
        <v>71691</v>
      </c>
      <c r="D3406" t="s">
        <v>4320</v>
      </c>
      <c r="E3406" t="s">
        <v>1079</v>
      </c>
      <c r="F3406" t="s">
        <v>3614</v>
      </c>
      <c r="G3406" t="s">
        <v>4132</v>
      </c>
      <c r="H3406" t="s">
        <v>4619</v>
      </c>
      <c r="I3406" t="s">
        <v>4847</v>
      </c>
      <c r="J3406">
        <v>2022</v>
      </c>
      <c r="K3406" t="s">
        <v>4062</v>
      </c>
      <c r="L3406">
        <v>34.032986000000001</v>
      </c>
      <c r="M3406">
        <v>2533752000</v>
      </c>
      <c r="N3406">
        <v>655675000</v>
      </c>
      <c r="O3406">
        <v>221385000</v>
      </c>
      <c r="P3406">
        <v>217533000</v>
      </c>
      <c r="T3406">
        <v>317314000</v>
      </c>
      <c r="U3406">
        <v>414046000</v>
      </c>
      <c r="W3406">
        <v>571210000</v>
      </c>
      <c r="X3406">
        <v>114646000</v>
      </c>
      <c r="AB3406">
        <v>1597967000</v>
      </c>
      <c r="AD3406">
        <v>1958859000</v>
      </c>
      <c r="AJ3406">
        <v>201967000</v>
      </c>
      <c r="AK3406">
        <v>204185000</v>
      </c>
      <c r="AM3406">
        <v>62094000</v>
      </c>
      <c r="AN3406">
        <v>173905000</v>
      </c>
      <c r="AQ3406">
        <v>150687000</v>
      </c>
      <c r="AS3406">
        <v>82654000</v>
      </c>
      <c r="AU3406">
        <v>-73561000</v>
      </c>
      <c r="AV3406">
        <v>-174306000</v>
      </c>
      <c r="AX3406">
        <v>60389000</v>
      </c>
      <c r="AY3406">
        <v>1.04</v>
      </c>
      <c r="BP3406">
        <v>0.38757199628858002</v>
      </c>
      <c r="BR3406">
        <v>32.724024999999997</v>
      </c>
      <c r="BS3406">
        <v>0.108828905728341</v>
      </c>
      <c r="BU3406">
        <v>2.21495847160799E-8</v>
      </c>
    </row>
    <row r="3407" spans="3:73" x14ac:dyDescent="0.3">
      <c r="C3407">
        <v>71691</v>
      </c>
      <c r="D3407" t="s">
        <v>4320</v>
      </c>
      <c r="E3407" t="s">
        <v>1079</v>
      </c>
      <c r="F3407" t="s">
        <v>3614</v>
      </c>
      <c r="G3407" t="s">
        <v>4132</v>
      </c>
      <c r="H3407" t="s">
        <v>4619</v>
      </c>
      <c r="I3407" t="s">
        <v>4847</v>
      </c>
      <c r="J3407">
        <v>2021</v>
      </c>
      <c r="K3407" t="s">
        <v>4062</v>
      </c>
      <c r="L3407">
        <v>45.479452999999999</v>
      </c>
      <c r="M3407">
        <v>2564108000</v>
      </c>
      <c r="N3407">
        <v>952708000</v>
      </c>
      <c r="O3407">
        <v>319973000</v>
      </c>
      <c r="P3407">
        <v>232908000</v>
      </c>
      <c r="U3407">
        <v>166360000</v>
      </c>
      <c r="W3407">
        <v>559152000</v>
      </c>
      <c r="X3407">
        <v>127073000</v>
      </c>
      <c r="AB3407">
        <v>1538720000</v>
      </c>
      <c r="AC3407">
        <v>171211000</v>
      </c>
      <c r="AD3407">
        <v>1845343000</v>
      </c>
      <c r="AJ3407">
        <v>268034000</v>
      </c>
      <c r="AK3407">
        <v>160871000</v>
      </c>
      <c r="AM3407">
        <v>70530000</v>
      </c>
      <c r="AN3407">
        <v>219971000</v>
      </c>
      <c r="AQ3407">
        <v>269098000</v>
      </c>
      <c r="AS3407">
        <v>57502000</v>
      </c>
      <c r="AT3407">
        <v>6900000</v>
      </c>
      <c r="AU3407">
        <v>-180807000</v>
      </c>
      <c r="AV3407">
        <v>-54947000</v>
      </c>
      <c r="AX3407">
        <v>47214000</v>
      </c>
      <c r="AY3407">
        <v>1.31</v>
      </c>
      <c r="BL3407">
        <v>38.999710144927498</v>
      </c>
      <c r="BP3407">
        <v>0.57224690245228504</v>
      </c>
      <c r="BR3407">
        <v>34.717139694656503</v>
      </c>
      <c r="BS3407">
        <v>0.14295713320162201</v>
      </c>
      <c r="BU3407">
        <v>3.8719249395601498E-8</v>
      </c>
    </row>
    <row r="3408" spans="3:73" x14ac:dyDescent="0.3">
      <c r="C3408">
        <v>71691</v>
      </c>
      <c r="D3408" t="s">
        <v>4320</v>
      </c>
      <c r="E3408" t="s">
        <v>1079</v>
      </c>
      <c r="F3408" t="s">
        <v>3614</v>
      </c>
      <c r="G3408" t="s">
        <v>4132</v>
      </c>
      <c r="H3408" t="s">
        <v>4619</v>
      </c>
      <c r="I3408" t="s">
        <v>4847</v>
      </c>
      <c r="J3408">
        <v>2020</v>
      </c>
      <c r="K3408" t="s">
        <v>4062</v>
      </c>
      <c r="L3408">
        <v>37.180126999999999</v>
      </c>
      <c r="M3408">
        <v>2307689000</v>
      </c>
      <c r="N3408">
        <v>835835000</v>
      </c>
      <c r="O3408">
        <v>286079000</v>
      </c>
      <c r="P3408">
        <v>183692000</v>
      </c>
      <c r="S3408">
        <v>594516000</v>
      </c>
      <c r="U3408">
        <v>171657000</v>
      </c>
      <c r="W3408">
        <v>486748000</v>
      </c>
      <c r="X3408">
        <v>123157000</v>
      </c>
      <c r="AB3408">
        <v>1325517000</v>
      </c>
      <c r="AC3408">
        <v>171211000</v>
      </c>
      <c r="AD3408">
        <v>1672586000</v>
      </c>
      <c r="AH3408">
        <v>509358000</v>
      </c>
      <c r="AI3408">
        <v>0</v>
      </c>
      <c r="AJ3408">
        <v>80534000</v>
      </c>
      <c r="AK3408">
        <v>132428000</v>
      </c>
      <c r="AM3408">
        <v>-4475000</v>
      </c>
      <c r="AN3408">
        <v>10009000</v>
      </c>
      <c r="AQ3408">
        <v>297933000</v>
      </c>
      <c r="AS3408">
        <v>62136000</v>
      </c>
      <c r="AT3408">
        <v>6900000</v>
      </c>
      <c r="AU3408">
        <v>-199080000</v>
      </c>
      <c r="AV3408">
        <v>-44973000</v>
      </c>
      <c r="AX3408">
        <v>40175000</v>
      </c>
      <c r="AY3408">
        <v>0.06</v>
      </c>
      <c r="BA3408">
        <v>0.15810883504332901</v>
      </c>
      <c r="BE3408">
        <v>0.58491866231609202</v>
      </c>
      <c r="BF3408">
        <v>0.57137219794329297</v>
      </c>
      <c r="BI3408">
        <v>0.220722116368367</v>
      </c>
      <c r="BJ3408">
        <v>-0.39084494599083602</v>
      </c>
      <c r="BK3408">
        <v>1.3546464372798699E-2</v>
      </c>
      <c r="BL3408">
        <v>43.1786956521739</v>
      </c>
      <c r="BM3408">
        <v>0.25999002666101301</v>
      </c>
      <c r="BP3408">
        <v>0.58773533738197203</v>
      </c>
      <c r="BR3408">
        <v>619.66878333333295</v>
      </c>
      <c r="BS3408">
        <v>7.5510159432131E-3</v>
      </c>
      <c r="BU3408">
        <v>1.68297171594178E-9</v>
      </c>
    </row>
    <row r="3409" spans="3:73" x14ac:dyDescent="0.3">
      <c r="C3409">
        <v>71691</v>
      </c>
      <c r="D3409" t="s">
        <v>4320</v>
      </c>
      <c r="E3409" t="s">
        <v>1079</v>
      </c>
      <c r="F3409" t="s">
        <v>3614</v>
      </c>
      <c r="G3409" t="s">
        <v>4132</v>
      </c>
      <c r="H3409" t="s">
        <v>4619</v>
      </c>
      <c r="I3409" t="s">
        <v>4847</v>
      </c>
      <c r="J3409">
        <v>2019</v>
      </c>
      <c r="K3409" t="s">
        <v>4062</v>
      </c>
      <c r="L3409">
        <v>29.232095999999999</v>
      </c>
      <c r="M3409">
        <v>2089138000</v>
      </c>
      <c r="N3409">
        <v>716831000</v>
      </c>
      <c r="O3409">
        <v>230431000</v>
      </c>
      <c r="P3409">
        <v>213402000</v>
      </c>
      <c r="S3409">
        <v>627121000</v>
      </c>
      <c r="U3409">
        <v>138674000</v>
      </c>
      <c r="W3409">
        <v>437695000</v>
      </c>
      <c r="X3409">
        <v>116571000</v>
      </c>
      <c r="AB3409">
        <v>1172003000</v>
      </c>
      <c r="AC3409">
        <v>171211000</v>
      </c>
      <c r="AD3409">
        <v>1612658000</v>
      </c>
      <c r="AJ3409">
        <v>77965000</v>
      </c>
      <c r="AM3409">
        <v>7705000</v>
      </c>
      <c r="AN3409">
        <v>68212000</v>
      </c>
      <c r="AQ3409">
        <v>189898000</v>
      </c>
      <c r="AS3409">
        <v>60661000</v>
      </c>
      <c r="AT3409">
        <v>6900000</v>
      </c>
      <c r="AU3409">
        <v>93212000</v>
      </c>
      <c r="AV3409">
        <v>-295291000</v>
      </c>
      <c r="AX3409">
        <v>33312000</v>
      </c>
      <c r="AY3409">
        <v>0.41</v>
      </c>
      <c r="BL3409">
        <v>27.521449275362301</v>
      </c>
      <c r="BP3409">
        <v>0.52646477569997396</v>
      </c>
      <c r="BR3409">
        <v>71.297795121951197</v>
      </c>
      <c r="BS3409">
        <v>5.8201216208490898E-2</v>
      </c>
      <c r="BU3409">
        <v>1.02262190113848E-8</v>
      </c>
    </row>
    <row r="3410" spans="3:73" x14ac:dyDescent="0.3">
      <c r="C3410">
        <v>71691</v>
      </c>
      <c r="D3410" t="s">
        <v>4320</v>
      </c>
      <c r="E3410" t="s">
        <v>1079</v>
      </c>
      <c r="F3410" t="s">
        <v>3614</v>
      </c>
      <c r="G3410" t="s">
        <v>4132</v>
      </c>
      <c r="H3410" t="s">
        <v>4619</v>
      </c>
      <c r="I3410" t="s">
        <v>4847</v>
      </c>
      <c r="J3410">
        <v>2018</v>
      </c>
      <c r="K3410" t="s">
        <v>4062</v>
      </c>
      <c r="L3410">
        <v>22.355385999999999</v>
      </c>
      <c r="M3410">
        <v>2197123000</v>
      </c>
      <c r="N3410">
        <v>893946000</v>
      </c>
      <c r="O3410">
        <v>241504000</v>
      </c>
      <c r="P3410">
        <v>222464000</v>
      </c>
      <c r="S3410">
        <v>638846000</v>
      </c>
      <c r="U3410">
        <v>140282000</v>
      </c>
      <c r="W3410">
        <v>673304000</v>
      </c>
      <c r="X3410">
        <v>111553000</v>
      </c>
      <c r="AB3410">
        <v>1040781000</v>
      </c>
      <c r="AC3410">
        <v>171211000</v>
      </c>
      <c r="AD3410">
        <v>1506004000</v>
      </c>
      <c r="AJ3410">
        <v>74667000</v>
      </c>
      <c r="AM3410">
        <v>23289000</v>
      </c>
      <c r="AN3410">
        <v>55199000</v>
      </c>
      <c r="AQ3410">
        <v>157117000</v>
      </c>
      <c r="AS3410">
        <v>59011000</v>
      </c>
      <c r="AU3410">
        <v>-101095000</v>
      </c>
      <c r="AV3410">
        <v>3824000</v>
      </c>
      <c r="AX3410">
        <v>26523000</v>
      </c>
      <c r="AY3410">
        <v>0.33</v>
      </c>
      <c r="BP3410">
        <v>0.35868493280895403</v>
      </c>
      <c r="BR3410">
        <v>67.743593939393904</v>
      </c>
      <c r="BS3410">
        <v>5.3036133442097802E-2</v>
      </c>
      <c r="BU3410">
        <v>7.0882129669930604E-9</v>
      </c>
    </row>
    <row r="3411" spans="3:73" x14ac:dyDescent="0.3">
      <c r="C3411">
        <v>71691</v>
      </c>
      <c r="D3411" t="s">
        <v>4320</v>
      </c>
      <c r="E3411" t="s">
        <v>1079</v>
      </c>
      <c r="F3411" t="s">
        <v>3614</v>
      </c>
      <c r="G3411" t="s">
        <v>4132</v>
      </c>
      <c r="H3411" t="s">
        <v>4619</v>
      </c>
      <c r="I3411" t="s">
        <v>4847</v>
      </c>
      <c r="J3411">
        <v>2017</v>
      </c>
      <c r="K3411" t="s">
        <v>4062</v>
      </c>
      <c r="L3411">
        <v>16.053336999999999</v>
      </c>
      <c r="M3411">
        <v>2099780000</v>
      </c>
      <c r="N3411">
        <v>749699000</v>
      </c>
      <c r="O3411">
        <v>182911000</v>
      </c>
      <c r="P3411">
        <v>184885000</v>
      </c>
      <c r="S3411">
        <v>640939000</v>
      </c>
      <c r="U3411">
        <v>143549000</v>
      </c>
      <c r="W3411">
        <v>415657000</v>
      </c>
      <c r="X3411">
        <v>125479000</v>
      </c>
      <c r="AB3411">
        <v>897279000</v>
      </c>
      <c r="AC3411">
        <v>171211000</v>
      </c>
      <c r="AD3411">
        <v>1310136000</v>
      </c>
      <c r="AH3411">
        <v>484126000</v>
      </c>
      <c r="AJ3411">
        <v>22675000</v>
      </c>
      <c r="AM3411">
        <v>63083000</v>
      </c>
      <c r="AN3411">
        <v>-56813000</v>
      </c>
      <c r="AQ3411">
        <v>86712000</v>
      </c>
      <c r="AS3411">
        <v>61871000</v>
      </c>
      <c r="AU3411">
        <v>21019000</v>
      </c>
      <c r="AV3411">
        <v>-26019000</v>
      </c>
      <c r="AX3411">
        <v>26071000</v>
      </c>
      <c r="AY3411">
        <v>-0.35</v>
      </c>
      <c r="BA3411">
        <v>4.6836980455501297E-2</v>
      </c>
      <c r="BE3411">
        <v>0.17911039688015101</v>
      </c>
      <c r="BI3411">
        <v>0.23056034441703399</v>
      </c>
      <c r="BJ3411">
        <v>4.3416383338221898E-2</v>
      </c>
      <c r="BP3411">
        <v>0.44005273578936499</v>
      </c>
      <c r="BR3411">
        <v>-45.8666771428571</v>
      </c>
      <c r="BS3411">
        <v>-6.3316983903557306E-2</v>
      </c>
      <c r="BU3411">
        <v>-6.2618961883650496E-9</v>
      </c>
    </row>
    <row r="3412" spans="3:73" x14ac:dyDescent="0.3">
      <c r="C3412">
        <v>866729</v>
      </c>
      <c r="D3412" t="s">
        <v>4391</v>
      </c>
      <c r="E3412" t="s">
        <v>1304</v>
      </c>
      <c r="F3412" t="s">
        <v>3614</v>
      </c>
      <c r="G3412" t="s">
        <v>4162</v>
      </c>
      <c r="H3412" t="s">
        <v>4848</v>
      </c>
      <c r="I3412" t="s">
        <v>4849</v>
      </c>
      <c r="J3412">
        <v>2026</v>
      </c>
      <c r="K3412" t="s">
        <v>4062</v>
      </c>
      <c r="L3412">
        <v>35.820737000000001</v>
      </c>
    </row>
    <row r="3413" spans="3:73" x14ac:dyDescent="0.3">
      <c r="C3413">
        <v>866729</v>
      </c>
      <c r="D3413" t="s">
        <v>4391</v>
      </c>
      <c r="E3413" t="s">
        <v>1304</v>
      </c>
      <c r="F3413" t="s">
        <v>3614</v>
      </c>
      <c r="G3413" t="s">
        <v>4162</v>
      </c>
      <c r="H3413" t="s">
        <v>4848</v>
      </c>
      <c r="I3413" t="s">
        <v>4849</v>
      </c>
      <c r="J3413">
        <v>2025</v>
      </c>
      <c r="K3413" t="s">
        <v>4062</v>
      </c>
      <c r="L3413">
        <v>22.220141000000002</v>
      </c>
      <c r="M3413">
        <v>1950100000</v>
      </c>
      <c r="N3413">
        <v>725300000</v>
      </c>
      <c r="O3413">
        <v>124000000</v>
      </c>
      <c r="P3413">
        <v>273400000</v>
      </c>
      <c r="Q3413">
        <v>250200000</v>
      </c>
      <c r="R3413">
        <v>464500000</v>
      </c>
      <c r="S3413">
        <v>516300000</v>
      </c>
      <c r="T3413">
        <v>87900000</v>
      </c>
      <c r="U3413">
        <v>198900000</v>
      </c>
      <c r="W3413">
        <v>626400000</v>
      </c>
      <c r="X3413">
        <v>157300000</v>
      </c>
      <c r="AC3413">
        <v>619200000</v>
      </c>
      <c r="AD3413">
        <v>999700000</v>
      </c>
      <c r="AJ3413">
        <v>15800000</v>
      </c>
      <c r="AM3413">
        <v>600000</v>
      </c>
      <c r="AN3413">
        <v>-1900000</v>
      </c>
      <c r="AO3413">
        <v>18200000</v>
      </c>
      <c r="AP3413">
        <v>65700000</v>
      </c>
      <c r="AQ3413">
        <v>124200000</v>
      </c>
      <c r="AS3413">
        <v>54500000</v>
      </c>
      <c r="AU3413">
        <v>-252900000</v>
      </c>
      <c r="AV3413">
        <v>137300000</v>
      </c>
      <c r="AY3413">
        <v>-7.0000000000000007E-2</v>
      </c>
      <c r="AZ3413">
        <v>257200000</v>
      </c>
      <c r="BB3413">
        <v>16900000</v>
      </c>
      <c r="BC3413">
        <v>82600000</v>
      </c>
      <c r="BO3413">
        <v>0.92857142857142905</v>
      </c>
      <c r="BP3413">
        <v>0.19795657726692201</v>
      </c>
      <c r="BQ3413">
        <v>0.75846104725415098</v>
      </c>
      <c r="BR3413">
        <v>-317.430585714286</v>
      </c>
    </row>
    <row r="3414" spans="3:73" x14ac:dyDescent="0.3">
      <c r="C3414">
        <v>866729</v>
      </c>
      <c r="D3414" t="s">
        <v>4391</v>
      </c>
      <c r="E3414" t="s">
        <v>1304</v>
      </c>
      <c r="F3414" t="s">
        <v>3614</v>
      </c>
      <c r="G3414" t="s">
        <v>4162</v>
      </c>
      <c r="H3414" t="s">
        <v>4848</v>
      </c>
      <c r="I3414" t="s">
        <v>4849</v>
      </c>
      <c r="J3414">
        <v>2024</v>
      </c>
      <c r="K3414" t="s">
        <v>4062</v>
      </c>
      <c r="L3414">
        <v>30.351977999999999</v>
      </c>
      <c r="M3414">
        <v>1671200000</v>
      </c>
      <c r="N3414">
        <v>676900000</v>
      </c>
      <c r="O3414">
        <v>113700000</v>
      </c>
      <c r="P3414">
        <v>235000000</v>
      </c>
      <c r="Q3414">
        <v>264200000</v>
      </c>
      <c r="R3414">
        <v>457300000</v>
      </c>
      <c r="S3414">
        <v>511900000</v>
      </c>
      <c r="T3414">
        <v>10300000</v>
      </c>
      <c r="U3414">
        <v>132800000</v>
      </c>
      <c r="W3414">
        <v>534700000</v>
      </c>
      <c r="X3414">
        <v>138500000</v>
      </c>
      <c r="AB3414">
        <v>1018100000</v>
      </c>
      <c r="AC3414">
        <v>558100000</v>
      </c>
      <c r="AD3414">
        <v>1023700000</v>
      </c>
      <c r="AJ3414">
        <v>14500000</v>
      </c>
      <c r="AM3414">
        <v>4100000</v>
      </c>
      <c r="AN3414">
        <v>12100000</v>
      </c>
      <c r="AO3414">
        <v>1900000</v>
      </c>
      <c r="AP3414">
        <v>57100000</v>
      </c>
      <c r="AQ3414">
        <v>154600000</v>
      </c>
      <c r="AS3414">
        <v>57100000</v>
      </c>
      <c r="AU3414">
        <v>-89700000</v>
      </c>
      <c r="AV3414">
        <v>-176100000</v>
      </c>
      <c r="AY3414">
        <v>0.41</v>
      </c>
      <c r="AZ3414">
        <v>299350000</v>
      </c>
      <c r="BB3414">
        <v>18100000</v>
      </c>
      <c r="BC3414">
        <v>75200000</v>
      </c>
      <c r="BO3414">
        <v>9.5263157894736796</v>
      </c>
      <c r="BP3414">
        <v>0.21264260332897</v>
      </c>
      <c r="BQ3414">
        <v>0.771834673648775</v>
      </c>
      <c r="BR3414">
        <v>74.0292146341463</v>
      </c>
      <c r="BS3414">
        <v>1.18848836067184E-2</v>
      </c>
      <c r="BU3414">
        <v>1.2223073352323E-8</v>
      </c>
    </row>
    <row r="3415" spans="3:73" x14ac:dyDescent="0.3">
      <c r="C3415">
        <v>866729</v>
      </c>
      <c r="D3415" t="s">
        <v>4391</v>
      </c>
      <c r="E3415" t="s">
        <v>1304</v>
      </c>
      <c r="F3415" t="s">
        <v>3614</v>
      </c>
      <c r="G3415" t="s">
        <v>4162</v>
      </c>
      <c r="H3415" t="s">
        <v>4848</v>
      </c>
      <c r="I3415" t="s">
        <v>4849</v>
      </c>
      <c r="J3415">
        <v>2023</v>
      </c>
      <c r="K3415" t="s">
        <v>4062</v>
      </c>
      <c r="L3415">
        <v>36.792658000000003</v>
      </c>
      <c r="M3415">
        <v>1866700000</v>
      </c>
      <c r="N3415">
        <v>892900000</v>
      </c>
      <c r="O3415">
        <v>224500000</v>
      </c>
      <c r="P3415">
        <v>278000000</v>
      </c>
      <c r="Q3415">
        <v>334500000</v>
      </c>
      <c r="R3415">
        <v>458700000</v>
      </c>
      <c r="S3415">
        <v>521400000</v>
      </c>
      <c r="T3415">
        <v>9900000</v>
      </c>
      <c r="U3415">
        <v>132700000</v>
      </c>
      <c r="W3415">
        <v>602300000</v>
      </c>
      <c r="X3415">
        <v>170900000</v>
      </c>
      <c r="AB3415">
        <v>1162900000</v>
      </c>
      <c r="AC3415">
        <v>449500000</v>
      </c>
      <c r="AD3415">
        <v>1035600000</v>
      </c>
      <c r="AJ3415">
        <v>106300000</v>
      </c>
      <c r="AM3415">
        <v>25900000</v>
      </c>
      <c r="AN3415">
        <v>86300000</v>
      </c>
      <c r="AO3415">
        <v>1400000</v>
      </c>
      <c r="AP3415">
        <v>54700000</v>
      </c>
      <c r="AQ3415">
        <v>148900000</v>
      </c>
      <c r="AS3415">
        <v>52500000</v>
      </c>
      <c r="AU3415">
        <v>-99600000</v>
      </c>
      <c r="AV3415">
        <v>-139500000</v>
      </c>
      <c r="AY3415">
        <v>2.56</v>
      </c>
      <c r="AZ3415">
        <v>307950000</v>
      </c>
      <c r="BB3415">
        <v>113600000</v>
      </c>
      <c r="BC3415">
        <v>168300000</v>
      </c>
      <c r="BO3415">
        <v>81.142857142857096</v>
      </c>
      <c r="BP3415">
        <v>0.37273783828656798</v>
      </c>
      <c r="BQ3415">
        <v>0.92711273451768195</v>
      </c>
      <c r="BR3415">
        <v>14.37213203125</v>
      </c>
      <c r="BS3415">
        <v>7.4211024163728601E-2</v>
      </c>
      <c r="BU3415">
        <v>8.0995102313182602E-8</v>
      </c>
    </row>
    <row r="3416" spans="3:73" x14ac:dyDescent="0.3">
      <c r="C3416">
        <v>866729</v>
      </c>
      <c r="D3416" t="s">
        <v>4391</v>
      </c>
      <c r="E3416" t="s">
        <v>1304</v>
      </c>
      <c r="F3416" t="s">
        <v>3614</v>
      </c>
      <c r="G3416" t="s">
        <v>4162</v>
      </c>
      <c r="H3416" t="s">
        <v>4848</v>
      </c>
      <c r="I3416" t="s">
        <v>4849</v>
      </c>
      <c r="J3416">
        <v>2022</v>
      </c>
      <c r="K3416" t="s">
        <v>4062</v>
      </c>
      <c r="L3416">
        <v>35.382150000000003</v>
      </c>
      <c r="M3416">
        <v>1940800000</v>
      </c>
      <c r="N3416">
        <v>996000000</v>
      </c>
      <c r="O3416">
        <v>316600000</v>
      </c>
      <c r="P3416">
        <v>299400000</v>
      </c>
      <c r="Q3416">
        <v>281400000</v>
      </c>
      <c r="R3416">
        <v>456700000</v>
      </c>
      <c r="S3416">
        <v>517000000</v>
      </c>
      <c r="T3416">
        <v>8100000</v>
      </c>
      <c r="U3416">
        <v>125300000</v>
      </c>
      <c r="W3416">
        <v>619700000</v>
      </c>
      <c r="X3416">
        <v>162300000</v>
      </c>
      <c r="AB3416">
        <v>1217000000</v>
      </c>
      <c r="AC3416">
        <v>341500000</v>
      </c>
      <c r="AD3416">
        <v>976500000</v>
      </c>
      <c r="AJ3416">
        <v>97400000</v>
      </c>
      <c r="AM3416">
        <v>8700000</v>
      </c>
      <c r="AN3416">
        <v>80900000</v>
      </c>
      <c r="AO3416">
        <v>2900000</v>
      </c>
      <c r="AP3416">
        <v>56800000</v>
      </c>
      <c r="AQ3416">
        <v>226000000</v>
      </c>
      <c r="AS3416">
        <v>54800000</v>
      </c>
      <c r="AU3416">
        <v>-43200000</v>
      </c>
      <c r="AV3416">
        <v>-229200000</v>
      </c>
      <c r="AY3416">
        <v>2.33</v>
      </c>
      <c r="AZ3416">
        <v>275550000</v>
      </c>
      <c r="BB3416">
        <v>92500000</v>
      </c>
      <c r="BC3416">
        <v>149300000</v>
      </c>
      <c r="BO3416">
        <v>31.8965517241379</v>
      </c>
      <c r="BP3416">
        <v>0.51089236727448795</v>
      </c>
      <c r="BQ3416">
        <v>1.1531386154590899</v>
      </c>
      <c r="BR3416">
        <v>15.185472103004299</v>
      </c>
      <c r="BS3416">
        <v>6.6474938373048506E-2</v>
      </c>
      <c r="BU3416">
        <v>6.7740681594083794E-8</v>
      </c>
    </row>
    <row r="3417" spans="3:73" x14ac:dyDescent="0.3">
      <c r="C3417">
        <v>866729</v>
      </c>
      <c r="D3417" t="s">
        <v>4391</v>
      </c>
      <c r="E3417" t="s">
        <v>1304</v>
      </c>
      <c r="F3417" t="s">
        <v>3614</v>
      </c>
      <c r="G3417" t="s">
        <v>4162</v>
      </c>
      <c r="H3417" t="s">
        <v>4848</v>
      </c>
      <c r="I3417" t="s">
        <v>4849</v>
      </c>
      <c r="J3417">
        <v>2021</v>
      </c>
      <c r="K3417" t="s">
        <v>4062</v>
      </c>
      <c r="L3417">
        <v>29.693379</v>
      </c>
      <c r="M3417">
        <v>2008300000</v>
      </c>
      <c r="N3417">
        <v>1028300000</v>
      </c>
      <c r="O3417">
        <v>366500000</v>
      </c>
      <c r="P3417">
        <v>256100000</v>
      </c>
      <c r="Q3417">
        <v>269700000</v>
      </c>
      <c r="S3417">
        <v>556900000</v>
      </c>
      <c r="T3417">
        <v>10500000</v>
      </c>
      <c r="U3417">
        <v>126300000</v>
      </c>
      <c r="W3417">
        <v>695500000</v>
      </c>
      <c r="X3417">
        <v>138000000</v>
      </c>
      <c r="AB3417">
        <v>1180800000</v>
      </c>
      <c r="AC3417">
        <v>327800000</v>
      </c>
      <c r="AD3417">
        <v>916400000</v>
      </c>
      <c r="AJ3417">
        <v>-22700000</v>
      </c>
      <c r="AM3417">
        <v>-7300000</v>
      </c>
      <c r="AN3417">
        <v>-11000000</v>
      </c>
      <c r="AO3417">
        <v>6200000</v>
      </c>
      <c r="AP3417">
        <v>60500000</v>
      </c>
      <c r="AQ3417">
        <v>71000000</v>
      </c>
      <c r="AS3417">
        <v>58300000</v>
      </c>
      <c r="AU3417">
        <v>-50500000</v>
      </c>
      <c r="AV3417">
        <v>-52300000</v>
      </c>
      <c r="AY3417">
        <v>-0.32</v>
      </c>
      <c r="AZ3417">
        <v>270150000</v>
      </c>
      <c r="BB3417">
        <v>-12100000</v>
      </c>
      <c r="BC3417">
        <v>48400000</v>
      </c>
      <c r="BO3417">
        <v>-1.95161290322581</v>
      </c>
      <c r="BP3417">
        <v>0.52695902228612501</v>
      </c>
      <c r="BQ3417">
        <v>1.0907260963335701</v>
      </c>
      <c r="BR3417">
        <v>-92.791809375</v>
      </c>
      <c r="BS3417">
        <v>-9.3157181571815705E-3</v>
      </c>
      <c r="BU3417">
        <v>-8.0469861788617896E-9</v>
      </c>
    </row>
    <row r="3418" spans="3:73" x14ac:dyDescent="0.3">
      <c r="C3418">
        <v>866729</v>
      </c>
      <c r="D3418" t="s">
        <v>4391</v>
      </c>
      <c r="E3418" t="s">
        <v>1304</v>
      </c>
      <c r="F3418" t="s">
        <v>3614</v>
      </c>
      <c r="G3418" t="s">
        <v>4162</v>
      </c>
      <c r="H3418" t="s">
        <v>4848</v>
      </c>
      <c r="I3418" t="s">
        <v>4849</v>
      </c>
      <c r="J3418">
        <v>2020</v>
      </c>
      <c r="K3418" t="s">
        <v>4062</v>
      </c>
      <c r="L3418">
        <v>23.279375999999999</v>
      </c>
      <c r="M3418">
        <v>2033600000</v>
      </c>
      <c r="N3418">
        <v>1035300000</v>
      </c>
      <c r="O3418">
        <v>393800000</v>
      </c>
      <c r="P3418">
        <v>239800000</v>
      </c>
      <c r="Q3418">
        <v>270600000</v>
      </c>
      <c r="S3418">
        <v>576900000</v>
      </c>
      <c r="T3418">
        <v>12600000</v>
      </c>
      <c r="U3418">
        <v>124900000</v>
      </c>
      <c r="W3418">
        <v>501500000</v>
      </c>
      <c r="X3418">
        <v>153600000</v>
      </c>
      <c r="AB3418">
        <v>1179200000</v>
      </c>
      <c r="AC3418">
        <v>333300000</v>
      </c>
      <c r="AD3418">
        <v>948000000</v>
      </c>
      <c r="AH3418">
        <v>1487100000</v>
      </c>
      <c r="AJ3418">
        <v>-88500000</v>
      </c>
      <c r="AM3418">
        <v>-46000000</v>
      </c>
      <c r="AN3418">
        <v>-43800000</v>
      </c>
      <c r="AO3418">
        <v>3000000</v>
      </c>
      <c r="AP3418">
        <v>61500000</v>
      </c>
      <c r="AQ3418">
        <v>2100000</v>
      </c>
      <c r="AS3418">
        <v>60500000</v>
      </c>
      <c r="AU3418">
        <v>-95700000</v>
      </c>
      <c r="AV3418">
        <v>154100000</v>
      </c>
      <c r="AY3418">
        <v>-1.27</v>
      </c>
      <c r="AZ3418">
        <v>281800000</v>
      </c>
      <c r="BA3418">
        <v>-5.9511801492838398E-2</v>
      </c>
      <c r="BB3418">
        <v>-86800000</v>
      </c>
      <c r="BC3418">
        <v>-25300000</v>
      </c>
      <c r="BD3418">
        <v>-1.7012978279873602E-2</v>
      </c>
      <c r="BE3418">
        <v>1.41214444220295E-3</v>
      </c>
      <c r="BI3418">
        <v>0.73126475216365106</v>
      </c>
      <c r="BJ3418">
        <v>-6.43534395803914E-2</v>
      </c>
      <c r="BO3418">
        <v>-28.933333333333302</v>
      </c>
      <c r="BP3418">
        <v>0.78524426719840501</v>
      </c>
      <c r="BQ3418">
        <v>1.5248255234297099</v>
      </c>
      <c r="BR3418">
        <v>-18.330217322834599</v>
      </c>
      <c r="BS3418">
        <v>-3.7143826322930798E-2</v>
      </c>
      <c r="BU3418">
        <v>-2.50719195386703E-8</v>
      </c>
    </row>
    <row r="3419" spans="3:73" x14ac:dyDescent="0.3">
      <c r="C3419">
        <v>866729</v>
      </c>
      <c r="D3419" t="s">
        <v>4391</v>
      </c>
      <c r="E3419" t="s">
        <v>1304</v>
      </c>
      <c r="F3419" t="s">
        <v>3614</v>
      </c>
      <c r="G3419" t="s">
        <v>4162</v>
      </c>
      <c r="H3419" t="s">
        <v>4848</v>
      </c>
      <c r="I3419" t="s">
        <v>4849</v>
      </c>
      <c r="J3419">
        <v>2019</v>
      </c>
      <c r="K3419" t="s">
        <v>4062</v>
      </c>
      <c r="L3419">
        <v>32.315365999999997</v>
      </c>
      <c r="M3419">
        <v>1878500000</v>
      </c>
      <c r="N3419">
        <v>960600000</v>
      </c>
      <c r="O3419">
        <v>334100000</v>
      </c>
      <c r="P3419">
        <v>236000000</v>
      </c>
      <c r="Q3419">
        <v>293000000</v>
      </c>
      <c r="S3419">
        <v>577700000</v>
      </c>
      <c r="T3419">
        <v>14300000</v>
      </c>
      <c r="U3419">
        <v>125200000</v>
      </c>
      <c r="W3419">
        <v>541500000</v>
      </c>
      <c r="X3419">
        <v>195300000</v>
      </c>
      <c r="AB3419">
        <v>1271500000</v>
      </c>
      <c r="AC3419">
        <v>302600000</v>
      </c>
      <c r="AD3419">
        <v>1018200000</v>
      </c>
      <c r="AH3419">
        <v>1653900000</v>
      </c>
      <c r="AJ3419">
        <v>25000000</v>
      </c>
      <c r="AL3419">
        <v>1628900000</v>
      </c>
      <c r="AM3419">
        <v>10400000</v>
      </c>
      <c r="AN3419">
        <v>15600000</v>
      </c>
      <c r="AO3419">
        <v>2200000</v>
      </c>
      <c r="AP3419">
        <v>56100000</v>
      </c>
      <c r="AQ3419">
        <v>116400000</v>
      </c>
      <c r="AS3419">
        <v>56200000</v>
      </c>
      <c r="AU3419">
        <v>-147300000</v>
      </c>
      <c r="AV3419">
        <v>-25700000</v>
      </c>
      <c r="AY3419">
        <v>0.44</v>
      </c>
      <c r="AZ3419">
        <v>293950000</v>
      </c>
      <c r="BA3419">
        <v>1.5115786927867501E-2</v>
      </c>
      <c r="BB3419">
        <v>28200000</v>
      </c>
      <c r="BC3419">
        <v>84300000</v>
      </c>
      <c r="BD3419">
        <v>5.0970433520769097E-2</v>
      </c>
      <c r="BE3419">
        <v>7.0379103936150905E-2</v>
      </c>
      <c r="BI3419">
        <v>0.880436518498802</v>
      </c>
      <c r="BJ3419">
        <v>-8.9062216578995101E-2</v>
      </c>
      <c r="BO3419">
        <v>12.818181818181801</v>
      </c>
      <c r="BP3419">
        <v>0.61698984302862403</v>
      </c>
      <c r="BQ3419">
        <v>1.23287165281625</v>
      </c>
      <c r="BR3419">
        <v>73.444013636363593</v>
      </c>
      <c r="BS3419">
        <v>1.22689736531656E-2</v>
      </c>
      <c r="BU3419">
        <v>1.11826669602831E-8</v>
      </c>
    </row>
    <row r="3420" spans="3:73" x14ac:dyDescent="0.3">
      <c r="C3420">
        <v>866729</v>
      </c>
      <c r="D3420" t="s">
        <v>4391</v>
      </c>
      <c r="E3420" t="s">
        <v>1304</v>
      </c>
      <c r="F3420" t="s">
        <v>3614</v>
      </c>
      <c r="G3420" t="s">
        <v>4162</v>
      </c>
      <c r="H3420" t="s">
        <v>4848</v>
      </c>
      <c r="I3420" t="s">
        <v>4849</v>
      </c>
      <c r="J3420">
        <v>2018</v>
      </c>
      <c r="K3420" t="s">
        <v>4062</v>
      </c>
      <c r="L3420">
        <v>35.285673000000003</v>
      </c>
      <c r="M3420">
        <v>1825400000</v>
      </c>
      <c r="N3420">
        <v>958300000</v>
      </c>
      <c r="O3420">
        <v>391900000</v>
      </c>
      <c r="P3420">
        <v>204900000</v>
      </c>
      <c r="Q3420">
        <v>294900000</v>
      </c>
      <c r="S3420">
        <v>555600000</v>
      </c>
      <c r="T3420">
        <v>12200000</v>
      </c>
      <c r="U3420">
        <v>119200000</v>
      </c>
      <c r="W3420">
        <v>445800000</v>
      </c>
      <c r="X3420">
        <v>198900000</v>
      </c>
      <c r="AB3420">
        <v>1320800000</v>
      </c>
      <c r="AC3420">
        <v>303500000</v>
      </c>
      <c r="AD3420">
        <v>1065200000</v>
      </c>
      <c r="AH3420">
        <v>1628400000</v>
      </c>
      <c r="AJ3420">
        <v>55600000</v>
      </c>
      <c r="AL3420">
        <v>1572800000</v>
      </c>
      <c r="AM3420">
        <v>3500000</v>
      </c>
      <c r="AN3420">
        <v>-5000000</v>
      </c>
      <c r="AO3420">
        <v>2000000</v>
      </c>
      <c r="AP3420">
        <v>43900000</v>
      </c>
      <c r="AQ3420">
        <v>141500000</v>
      </c>
      <c r="AS3420">
        <v>41800000</v>
      </c>
      <c r="AU3420">
        <v>-162000000</v>
      </c>
      <c r="AV3420">
        <v>-32000000</v>
      </c>
      <c r="AY3420">
        <v>-0.14000000000000001</v>
      </c>
      <c r="AZ3420">
        <v>288700000</v>
      </c>
      <c r="BA3420">
        <v>3.4143944976664203E-2</v>
      </c>
      <c r="BB3420">
        <v>500000</v>
      </c>
      <c r="BC3420">
        <v>44400000</v>
      </c>
      <c r="BD3420">
        <v>2.7266028002947699E-2</v>
      </c>
      <c r="BE3420">
        <v>8.6895111766150807E-2</v>
      </c>
      <c r="BI3420">
        <v>0.89207844855922003</v>
      </c>
      <c r="BJ3420">
        <v>-9.9484156226971293E-2</v>
      </c>
      <c r="BO3420">
        <v>0.25</v>
      </c>
      <c r="BP3420">
        <v>0.87909376401974004</v>
      </c>
      <c r="BQ3420">
        <v>1.488111260655</v>
      </c>
      <c r="BR3420">
        <v>-252.040521428571</v>
      </c>
      <c r="BS3420">
        <v>-3.7855844942459101E-3</v>
      </c>
      <c r="BU3420">
        <v>-3.7401531041792902E-9</v>
      </c>
    </row>
    <row r="3421" spans="3:73" x14ac:dyDescent="0.3">
      <c r="C3421">
        <v>866729</v>
      </c>
      <c r="D3421" t="s">
        <v>4391</v>
      </c>
      <c r="E3421" t="s">
        <v>1304</v>
      </c>
      <c r="F3421" t="s">
        <v>3614</v>
      </c>
      <c r="G3421" t="s">
        <v>4162</v>
      </c>
      <c r="H3421" t="s">
        <v>4848</v>
      </c>
      <c r="I3421" t="s">
        <v>4849</v>
      </c>
      <c r="J3421">
        <v>2017</v>
      </c>
      <c r="K3421" t="s">
        <v>4062</v>
      </c>
      <c r="L3421">
        <v>34.599279000000003</v>
      </c>
      <c r="M3421">
        <v>1760400000</v>
      </c>
      <c r="N3421">
        <v>970500000</v>
      </c>
      <c r="O3421">
        <v>444100000</v>
      </c>
      <c r="P3421">
        <v>199200000</v>
      </c>
      <c r="Q3421">
        <v>282500000</v>
      </c>
      <c r="S3421">
        <v>475300000</v>
      </c>
      <c r="T3421">
        <v>11100000</v>
      </c>
      <c r="U3421">
        <v>118900000</v>
      </c>
      <c r="W3421">
        <v>387100000</v>
      </c>
      <c r="X3421">
        <v>141200000</v>
      </c>
      <c r="AB3421">
        <v>1307900000</v>
      </c>
      <c r="AC3421">
        <v>296300000</v>
      </c>
      <c r="AD3421">
        <v>1091200000</v>
      </c>
      <c r="AH3421">
        <v>1741600000</v>
      </c>
      <c r="AJ3421">
        <v>88900000</v>
      </c>
      <c r="AL3421">
        <v>1652700000</v>
      </c>
      <c r="AM3421">
        <v>35400000</v>
      </c>
      <c r="AN3421">
        <v>52300000</v>
      </c>
      <c r="AO3421">
        <v>2400000</v>
      </c>
      <c r="AP3421">
        <v>38700000</v>
      </c>
      <c r="AQ3421">
        <v>141400000</v>
      </c>
      <c r="AS3421">
        <v>36200000</v>
      </c>
      <c r="AU3421">
        <v>-92800000</v>
      </c>
      <c r="AV3421">
        <v>-4100000</v>
      </c>
      <c r="AY3421">
        <v>1.51</v>
      </c>
      <c r="BA3421">
        <v>5.1045016077170401E-2</v>
      </c>
      <c r="BB3421">
        <v>90100000</v>
      </c>
      <c r="BC3421">
        <v>128800000</v>
      </c>
      <c r="BD3421">
        <v>7.3954983922829606E-2</v>
      </c>
      <c r="BE3421">
        <v>8.1189710610932497E-2</v>
      </c>
      <c r="BI3421">
        <v>0.98932060895251095</v>
      </c>
      <c r="BJ3421">
        <v>-5.3284336242535597E-2</v>
      </c>
      <c r="BO3421">
        <v>37.5416666666667</v>
      </c>
      <c r="BP3421">
        <v>1.1472487729268901</v>
      </c>
      <c r="BQ3421">
        <v>1.77731852234565</v>
      </c>
      <c r="BR3421">
        <v>22.913429801324501</v>
      </c>
      <c r="BS3421">
        <v>3.9987766648826403E-2</v>
      </c>
      <c r="BU3421">
        <v>3.9945646677880599E-8</v>
      </c>
    </row>
    <row r="3422" spans="3:73" x14ac:dyDescent="0.3">
      <c r="C3422">
        <v>107140</v>
      </c>
      <c r="D3422" t="s">
        <v>4342</v>
      </c>
      <c r="E3422" t="s">
        <v>1262</v>
      </c>
      <c r="F3422" t="s">
        <v>3614</v>
      </c>
      <c r="G3422" t="s">
        <v>4162</v>
      </c>
      <c r="H3422" t="s">
        <v>4848</v>
      </c>
      <c r="I3422" t="s">
        <v>4850</v>
      </c>
      <c r="J3422">
        <v>2026</v>
      </c>
      <c r="K3422" t="s">
        <v>4062</v>
      </c>
      <c r="L3422">
        <v>32.929842999999998</v>
      </c>
    </row>
    <row r="3423" spans="3:73" x14ac:dyDescent="0.3">
      <c r="C3423">
        <v>107140</v>
      </c>
      <c r="D3423" t="s">
        <v>4342</v>
      </c>
      <c r="E3423" t="s">
        <v>1262</v>
      </c>
      <c r="F3423" t="s">
        <v>3614</v>
      </c>
      <c r="G3423" t="s">
        <v>4162</v>
      </c>
      <c r="H3423" t="s">
        <v>4848</v>
      </c>
      <c r="I3423" t="s">
        <v>4850</v>
      </c>
      <c r="J3423">
        <v>2025</v>
      </c>
      <c r="K3423" t="s">
        <v>4062</v>
      </c>
      <c r="L3423">
        <v>38.357537000000001</v>
      </c>
      <c r="M3423">
        <v>2691466000</v>
      </c>
      <c r="N3423">
        <v>439884000</v>
      </c>
      <c r="O3423">
        <v>85882000</v>
      </c>
      <c r="P3423">
        <v>228410000</v>
      </c>
      <c r="Q3423">
        <v>22875000</v>
      </c>
      <c r="R3423">
        <v>228253000</v>
      </c>
      <c r="S3423">
        <v>162125000</v>
      </c>
      <c r="T3423">
        <v>595044000</v>
      </c>
      <c r="U3423">
        <v>1121505000</v>
      </c>
      <c r="V3423">
        <v>1939260000</v>
      </c>
      <c r="W3423">
        <v>820856000</v>
      </c>
      <c r="X3423">
        <v>60948000</v>
      </c>
      <c r="AA3423">
        <v>799435000</v>
      </c>
      <c r="AB3423">
        <v>752206000</v>
      </c>
      <c r="AD3423">
        <v>1591168000</v>
      </c>
      <c r="AJ3423">
        <v>221409000</v>
      </c>
      <c r="AM3423">
        <v>58717000</v>
      </c>
      <c r="AN3423">
        <v>84161000</v>
      </c>
      <c r="AQ3423">
        <v>202591000</v>
      </c>
      <c r="AS3423">
        <v>147126000</v>
      </c>
      <c r="AU3423">
        <v>-94018000</v>
      </c>
      <c r="AV3423">
        <v>-125330000</v>
      </c>
      <c r="AY3423">
        <v>1.56</v>
      </c>
      <c r="AZ3423">
        <v>24547000</v>
      </c>
      <c r="BN3423">
        <v>0.720521827138073</v>
      </c>
      <c r="BP3423">
        <v>0.10462492812381199</v>
      </c>
      <c r="BQ3423">
        <v>0.50801724053914499</v>
      </c>
      <c r="BR3423">
        <v>24.588164743589701</v>
      </c>
      <c r="BS3423">
        <v>0.111885573898639</v>
      </c>
      <c r="BU3423">
        <v>7.95496947910546E-8</v>
      </c>
    </row>
    <row r="3424" spans="3:73" x14ac:dyDescent="0.3">
      <c r="C3424">
        <v>107140</v>
      </c>
      <c r="D3424" t="s">
        <v>4342</v>
      </c>
      <c r="E3424" t="s">
        <v>1262</v>
      </c>
      <c r="F3424" t="s">
        <v>3614</v>
      </c>
      <c r="G3424" t="s">
        <v>4162</v>
      </c>
      <c r="H3424" t="s">
        <v>4848</v>
      </c>
      <c r="I3424" t="s">
        <v>4850</v>
      </c>
      <c r="J3424">
        <v>2024</v>
      </c>
      <c r="K3424" t="s">
        <v>4062</v>
      </c>
      <c r="L3424">
        <v>38.761237999999999</v>
      </c>
      <c r="M3424">
        <v>2725495000</v>
      </c>
      <c r="N3424">
        <v>454042000</v>
      </c>
      <c r="O3424">
        <v>83249000</v>
      </c>
      <c r="P3424">
        <v>224198000</v>
      </c>
      <c r="Q3424">
        <v>26219000</v>
      </c>
      <c r="S3424">
        <v>192438000</v>
      </c>
      <c r="T3424">
        <v>615694000</v>
      </c>
      <c r="U3424">
        <v>1091368000</v>
      </c>
      <c r="V3424">
        <v>1985779000</v>
      </c>
      <c r="W3424">
        <v>873282000</v>
      </c>
      <c r="X3424">
        <v>55659000</v>
      </c>
      <c r="AA3424">
        <v>774596000</v>
      </c>
      <c r="AB3424">
        <v>739716000</v>
      </c>
      <c r="AC3424">
        <v>872781000</v>
      </c>
      <c r="AD3424">
        <v>1583348000</v>
      </c>
      <c r="AJ3424">
        <v>52261000</v>
      </c>
      <c r="AM3424">
        <v>13272000</v>
      </c>
      <c r="AN3424">
        <v>-200319000</v>
      </c>
      <c r="AO3424">
        <v>49003000</v>
      </c>
      <c r="AQ3424">
        <v>207638000</v>
      </c>
      <c r="AS3424">
        <v>176989000</v>
      </c>
      <c r="AU3424">
        <v>-106643000</v>
      </c>
      <c r="AV3424">
        <v>-107221000</v>
      </c>
      <c r="AY3424">
        <v>-3.65</v>
      </c>
      <c r="AZ3424">
        <v>28476000</v>
      </c>
      <c r="BB3424">
        <v>-138044000</v>
      </c>
      <c r="BC3424">
        <v>-138044000</v>
      </c>
      <c r="BN3424">
        <v>0.72859388844962103</v>
      </c>
      <c r="BO3424">
        <v>-2.8170520172234399</v>
      </c>
      <c r="BP3424">
        <v>9.5328885743665895E-2</v>
      </c>
      <c r="BQ3424">
        <v>0.48990245991558301</v>
      </c>
      <c r="BR3424">
        <v>-10.619517260274</v>
      </c>
      <c r="BS3424">
        <v>-0.27080528202715598</v>
      </c>
      <c r="BU3424">
        <v>-1.91260590145407E-7</v>
      </c>
    </row>
    <row r="3425" spans="3:73" x14ac:dyDescent="0.3">
      <c r="C3425">
        <v>107140</v>
      </c>
      <c r="D3425" t="s">
        <v>4342</v>
      </c>
      <c r="E3425" t="s">
        <v>1262</v>
      </c>
      <c r="F3425" t="s">
        <v>3614</v>
      </c>
      <c r="G3425" t="s">
        <v>4162</v>
      </c>
      <c r="H3425" t="s">
        <v>4848</v>
      </c>
      <c r="I3425" t="s">
        <v>4850</v>
      </c>
      <c r="J3425">
        <v>2023</v>
      </c>
      <c r="K3425" t="s">
        <v>4062</v>
      </c>
      <c r="L3425">
        <v>31.356539000000001</v>
      </c>
      <c r="M3425">
        <v>3108810000</v>
      </c>
      <c r="N3425">
        <v>541279000</v>
      </c>
      <c r="O3425">
        <v>106714000</v>
      </c>
      <c r="P3425">
        <v>310121000</v>
      </c>
      <c r="Q3425">
        <v>30733000</v>
      </c>
      <c r="S3425">
        <v>247149000</v>
      </c>
      <c r="T3425">
        <v>854794000</v>
      </c>
      <c r="U3425">
        <v>1204050000</v>
      </c>
      <c r="V3425">
        <v>2063783000</v>
      </c>
      <c r="W3425">
        <v>895553000</v>
      </c>
      <c r="X3425">
        <v>84325000</v>
      </c>
      <c r="AA3425">
        <v>748292000</v>
      </c>
      <c r="AB3425">
        <v>1045027000</v>
      </c>
      <c r="AC3425">
        <v>839927000</v>
      </c>
      <c r="AD3425">
        <v>1860872000</v>
      </c>
      <c r="AJ3425">
        <v>55890000</v>
      </c>
      <c r="AM3425">
        <v>15867000</v>
      </c>
      <c r="AN3425">
        <v>17233000</v>
      </c>
      <c r="AO3425">
        <v>37745000</v>
      </c>
      <c r="AQ3425">
        <v>277071000</v>
      </c>
      <c r="AS3425">
        <v>213253000</v>
      </c>
      <c r="AT3425">
        <v>104113000</v>
      </c>
      <c r="AU3425">
        <v>-98398000</v>
      </c>
      <c r="AV3425">
        <v>-168568000</v>
      </c>
      <c r="AY3425">
        <v>0.31</v>
      </c>
      <c r="AZ3425">
        <v>33659000</v>
      </c>
      <c r="BB3425">
        <v>70845000</v>
      </c>
      <c r="BC3425">
        <v>70845000</v>
      </c>
      <c r="BL3425">
        <v>2.6612526773793901</v>
      </c>
      <c r="BN3425">
        <v>0.66384983321592494</v>
      </c>
      <c r="BO3425">
        <v>1.8769373426944</v>
      </c>
      <c r="BP3425">
        <v>0.119159893384311</v>
      </c>
      <c r="BQ3425">
        <v>0.57009021241623903</v>
      </c>
      <c r="BR3425">
        <v>101.150125806452</v>
      </c>
      <c r="BS3425">
        <v>1.64904830210129E-2</v>
      </c>
      <c r="BU3425">
        <v>9.3016994680520196E-9</v>
      </c>
    </row>
    <row r="3426" spans="3:73" x14ac:dyDescent="0.3">
      <c r="C3426">
        <v>107140</v>
      </c>
      <c r="D3426" t="s">
        <v>4342</v>
      </c>
      <c r="E3426" t="s">
        <v>1262</v>
      </c>
      <c r="F3426" t="s">
        <v>3614</v>
      </c>
      <c r="G3426" t="s">
        <v>4162</v>
      </c>
      <c r="H3426" t="s">
        <v>4848</v>
      </c>
      <c r="I3426" t="s">
        <v>4850</v>
      </c>
      <c r="J3426">
        <v>2022</v>
      </c>
      <c r="K3426" t="s">
        <v>4062</v>
      </c>
      <c r="L3426">
        <v>40.601916000000003</v>
      </c>
      <c r="M3426">
        <v>3361695000</v>
      </c>
      <c r="N3426">
        <v>550866000</v>
      </c>
      <c r="O3426">
        <v>100397000</v>
      </c>
      <c r="P3426">
        <v>331960000</v>
      </c>
      <c r="Q3426">
        <v>36585000</v>
      </c>
      <c r="S3426">
        <v>271572000</v>
      </c>
      <c r="T3426">
        <v>931429000</v>
      </c>
      <c r="U3426">
        <v>1302142000</v>
      </c>
      <c r="V3426">
        <v>2219426000</v>
      </c>
      <c r="W3426">
        <v>969419000</v>
      </c>
      <c r="X3426">
        <v>77438000</v>
      </c>
      <c r="AA3426">
        <v>787027000</v>
      </c>
      <c r="AB3426">
        <v>1142269000</v>
      </c>
      <c r="AC3426">
        <v>813224000</v>
      </c>
      <c r="AD3426">
        <v>1921160000</v>
      </c>
      <c r="AJ3426">
        <v>219276000</v>
      </c>
      <c r="AM3426">
        <v>61352000</v>
      </c>
      <c r="AN3426">
        <v>148309000</v>
      </c>
      <c r="AO3426">
        <v>19802000</v>
      </c>
      <c r="AQ3426">
        <v>339100000</v>
      </c>
      <c r="AS3426">
        <v>215170000</v>
      </c>
      <c r="AT3426">
        <v>115858000</v>
      </c>
      <c r="AU3426">
        <v>-194024000</v>
      </c>
      <c r="AV3426">
        <v>-131638000</v>
      </c>
      <c r="AY3426">
        <v>2.66</v>
      </c>
      <c r="AZ3426">
        <v>39561500</v>
      </c>
      <c r="BB3426">
        <v>229463000</v>
      </c>
      <c r="BC3426">
        <v>229463000</v>
      </c>
      <c r="BL3426">
        <v>2.9268587408724498</v>
      </c>
      <c r="BN3426">
        <v>0.66021039981318996</v>
      </c>
      <c r="BO3426">
        <v>11.587869912130101</v>
      </c>
      <c r="BP3426">
        <v>0.10356409354469</v>
      </c>
      <c r="BQ3426">
        <v>0.53050435363862303</v>
      </c>
      <c r="BR3426">
        <v>15.263878195488701</v>
      </c>
      <c r="BS3426">
        <v>0.129837192465172</v>
      </c>
      <c r="BU3426">
        <v>9.4549617086693197E-8</v>
      </c>
    </row>
    <row r="3427" spans="3:73" x14ac:dyDescent="0.3">
      <c r="C3427">
        <v>107140</v>
      </c>
      <c r="D3427" t="s">
        <v>4342</v>
      </c>
      <c r="E3427" t="s">
        <v>1262</v>
      </c>
      <c r="F3427" t="s">
        <v>3614</v>
      </c>
      <c r="G3427" t="s">
        <v>4162</v>
      </c>
      <c r="H3427" t="s">
        <v>4848</v>
      </c>
      <c r="I3427" t="s">
        <v>4850</v>
      </c>
      <c r="J3427">
        <v>2021</v>
      </c>
      <c r="K3427" t="s">
        <v>4062</v>
      </c>
      <c r="M3427">
        <v>3446439000</v>
      </c>
      <c r="N3427">
        <v>526297000</v>
      </c>
      <c r="O3427">
        <v>93795000</v>
      </c>
      <c r="P3427">
        <v>311571000</v>
      </c>
      <c r="Q3427">
        <v>42538000</v>
      </c>
      <c r="S3427">
        <v>282270000</v>
      </c>
      <c r="T3427">
        <v>1015302000</v>
      </c>
      <c r="U3427">
        <v>1304340000</v>
      </c>
      <c r="V3427">
        <v>2355148000</v>
      </c>
      <c r="W3427">
        <v>988972000</v>
      </c>
      <c r="X3427">
        <v>95791000</v>
      </c>
      <c r="AA3427">
        <v>821588000</v>
      </c>
      <c r="AB3427">
        <v>1091291000</v>
      </c>
      <c r="AC3427">
        <v>795517000</v>
      </c>
      <c r="AD3427">
        <v>1850058000</v>
      </c>
      <c r="AG3427">
        <v>368200000</v>
      </c>
      <c r="AJ3427">
        <v>51200000</v>
      </c>
      <c r="AM3427">
        <v>27656000</v>
      </c>
      <c r="AN3427">
        <v>41400000</v>
      </c>
      <c r="AO3427">
        <v>18383000</v>
      </c>
      <c r="AQ3427">
        <v>359923000</v>
      </c>
      <c r="AS3427">
        <v>200189000</v>
      </c>
      <c r="AT3427">
        <v>103361000</v>
      </c>
      <c r="AU3427">
        <v>-433154000</v>
      </c>
      <c r="AV3427">
        <v>-47086000</v>
      </c>
      <c r="AY3427">
        <v>0.74</v>
      </c>
      <c r="AZ3427">
        <v>43076000</v>
      </c>
      <c r="BB3427">
        <v>87439000</v>
      </c>
      <c r="BC3427">
        <v>87439000</v>
      </c>
      <c r="BL3427">
        <v>3.48219347723029</v>
      </c>
      <c r="BN3427">
        <v>0.683356937406987</v>
      </c>
      <c r="BO3427">
        <v>4.7565141707011902</v>
      </c>
      <c r="BP3427">
        <v>9.4840905505919296E-2</v>
      </c>
      <c r="BQ3427">
        <v>0.489153383513386</v>
      </c>
      <c r="BS3427">
        <v>3.7936718986961299E-2</v>
      </c>
    </row>
    <row r="3428" spans="3:73" x14ac:dyDescent="0.3">
      <c r="C3428">
        <v>107140</v>
      </c>
      <c r="D3428" t="s">
        <v>4342</v>
      </c>
      <c r="E3428" t="s">
        <v>1262</v>
      </c>
      <c r="F3428" t="s">
        <v>3614</v>
      </c>
      <c r="G3428" t="s">
        <v>4162</v>
      </c>
      <c r="H3428" t="s">
        <v>4848</v>
      </c>
      <c r="I3428" t="s">
        <v>4850</v>
      </c>
      <c r="J3428">
        <v>2020</v>
      </c>
      <c r="K3428" t="s">
        <v>4062</v>
      </c>
      <c r="M3428">
        <v>3168794000</v>
      </c>
      <c r="N3428">
        <v>614927000</v>
      </c>
      <c r="O3428">
        <v>202464000</v>
      </c>
      <c r="P3428">
        <v>309384000</v>
      </c>
      <c r="Q3428">
        <v>43614000</v>
      </c>
      <c r="S3428">
        <v>298005000</v>
      </c>
      <c r="T3428">
        <v>807405000</v>
      </c>
      <c r="U3428">
        <v>1116790000</v>
      </c>
      <c r="V3428">
        <v>2235170000</v>
      </c>
      <c r="W3428">
        <v>927269000</v>
      </c>
      <c r="X3428">
        <v>93691000</v>
      </c>
      <c r="AA3428">
        <v>775100000</v>
      </c>
      <c r="AB3428">
        <v>933624000</v>
      </c>
      <c r="AC3428">
        <v>785870000</v>
      </c>
      <c r="AD3428">
        <v>1780129000</v>
      </c>
      <c r="AG3428">
        <v>324100000</v>
      </c>
      <c r="AJ3428">
        <v>-170700000</v>
      </c>
      <c r="AM3428">
        <v>11195000</v>
      </c>
      <c r="AN3428">
        <v>-158000000</v>
      </c>
      <c r="AO3428">
        <v>24959000</v>
      </c>
      <c r="AQ3428">
        <v>288435000</v>
      </c>
      <c r="AS3428">
        <v>175127000</v>
      </c>
      <c r="AT3428">
        <v>115201000</v>
      </c>
      <c r="AU3428">
        <v>-346670000</v>
      </c>
      <c r="AV3428">
        <v>172677000</v>
      </c>
      <c r="AY3428">
        <v>-2.83</v>
      </c>
      <c r="AZ3428">
        <v>39598000</v>
      </c>
      <c r="BB3428">
        <v>-121846000</v>
      </c>
      <c r="BC3428">
        <v>-121846000</v>
      </c>
      <c r="BL3428">
        <v>2.5037543076883</v>
      </c>
      <c r="BN3428">
        <v>0.70536929822512895</v>
      </c>
      <c r="BO3428">
        <v>-4.8818462278136101</v>
      </c>
      <c r="BP3428">
        <v>0.218344407070656</v>
      </c>
      <c r="BQ3428">
        <v>0.616124339323325</v>
      </c>
      <c r="BS3428">
        <v>-0.16923301029108101</v>
      </c>
    </row>
    <row r="3429" spans="3:73" x14ac:dyDescent="0.3">
      <c r="C3429">
        <v>107140</v>
      </c>
      <c r="D3429" t="s">
        <v>4342</v>
      </c>
      <c r="E3429" t="s">
        <v>1262</v>
      </c>
      <c r="F3429" t="s">
        <v>3614</v>
      </c>
      <c r="G3429" t="s">
        <v>4162</v>
      </c>
      <c r="H3429" t="s">
        <v>4848</v>
      </c>
      <c r="I3429" t="s">
        <v>4850</v>
      </c>
      <c r="J3429">
        <v>2019</v>
      </c>
      <c r="K3429" t="s">
        <v>4062</v>
      </c>
      <c r="M3429">
        <v>2937002000</v>
      </c>
      <c r="N3429">
        <v>490780000</v>
      </c>
      <c r="O3429">
        <v>92890000</v>
      </c>
      <c r="P3429">
        <v>294867000</v>
      </c>
      <c r="Q3429">
        <v>35582000</v>
      </c>
      <c r="S3429">
        <v>289021000</v>
      </c>
      <c r="T3429">
        <v>865572000</v>
      </c>
      <c r="U3429">
        <v>1095666000</v>
      </c>
      <c r="V3429">
        <v>1755655000</v>
      </c>
      <c r="W3429">
        <v>870562000</v>
      </c>
      <c r="X3429">
        <v>90980000</v>
      </c>
      <c r="AB3429">
        <v>1181347000</v>
      </c>
      <c r="AC3429">
        <v>746476000</v>
      </c>
      <c r="AD3429">
        <v>1931074000</v>
      </c>
      <c r="AG3429">
        <v>340700000</v>
      </c>
      <c r="AJ3429">
        <v>80100000</v>
      </c>
      <c r="AM3429">
        <v>44689000</v>
      </c>
      <c r="AN3429">
        <v>63300000</v>
      </c>
      <c r="AO3429">
        <v>16121000</v>
      </c>
      <c r="AQ3429">
        <v>250831000</v>
      </c>
      <c r="AS3429">
        <v>161155000</v>
      </c>
      <c r="AT3429">
        <v>101593000</v>
      </c>
      <c r="AU3429">
        <v>-301502000</v>
      </c>
      <c r="AV3429">
        <v>-17595000</v>
      </c>
      <c r="AY3429">
        <v>1.1100000000000001</v>
      </c>
      <c r="AZ3429">
        <v>37535500</v>
      </c>
      <c r="BB3429">
        <v>124110000</v>
      </c>
      <c r="BC3429">
        <v>124110000</v>
      </c>
      <c r="BL3429">
        <v>2.4689791619501298</v>
      </c>
      <c r="BN3429">
        <v>0.59777112851812797</v>
      </c>
      <c r="BO3429">
        <v>7.6986539296569703</v>
      </c>
      <c r="BP3429">
        <v>0.106701188427705</v>
      </c>
      <c r="BQ3429">
        <v>0.52287832457653804</v>
      </c>
      <c r="BS3429">
        <v>5.3582901552211203E-2</v>
      </c>
    </row>
    <row r="3430" spans="3:73" x14ac:dyDescent="0.3">
      <c r="C3430">
        <v>107140</v>
      </c>
      <c r="D3430" t="s">
        <v>4342</v>
      </c>
      <c r="E3430" t="s">
        <v>1262</v>
      </c>
      <c r="F3430" t="s">
        <v>3614</v>
      </c>
      <c r="G3430" t="s">
        <v>4162</v>
      </c>
      <c r="H3430" t="s">
        <v>4848</v>
      </c>
      <c r="I3430" t="s">
        <v>4850</v>
      </c>
      <c r="J3430">
        <v>2018</v>
      </c>
      <c r="K3430" t="s">
        <v>4062</v>
      </c>
      <c r="M3430">
        <v>2839451000</v>
      </c>
      <c r="N3430">
        <v>479971000</v>
      </c>
      <c r="O3430">
        <v>169773000</v>
      </c>
      <c r="P3430">
        <v>212377000</v>
      </c>
      <c r="Q3430">
        <v>39489000</v>
      </c>
      <c r="R3430">
        <v>289934000</v>
      </c>
      <c r="S3430">
        <v>289934000</v>
      </c>
      <c r="T3430">
        <v>848071000</v>
      </c>
      <c r="U3430">
        <v>1019801000</v>
      </c>
      <c r="V3430">
        <v>1648894000</v>
      </c>
      <c r="W3430">
        <v>874311000</v>
      </c>
      <c r="X3430">
        <v>90097000</v>
      </c>
      <c r="AB3430">
        <v>1190557000</v>
      </c>
      <c r="AC3430">
        <v>694222000</v>
      </c>
      <c r="AD3430">
        <v>1834057000</v>
      </c>
      <c r="AG3430">
        <v>351800000</v>
      </c>
      <c r="AH3430">
        <v>477300000</v>
      </c>
      <c r="AJ3430">
        <v>74800000</v>
      </c>
      <c r="AL3430">
        <v>994552000</v>
      </c>
      <c r="AM3430">
        <v>21745000</v>
      </c>
      <c r="AN3430">
        <v>54200000</v>
      </c>
      <c r="AO3430">
        <v>13274000</v>
      </c>
      <c r="AQ3430">
        <v>381838000</v>
      </c>
      <c r="AS3430">
        <v>153989000</v>
      </c>
      <c r="AT3430">
        <v>150728000</v>
      </c>
      <c r="AU3430">
        <v>-177411000</v>
      </c>
      <c r="AV3430">
        <v>-96831000</v>
      </c>
      <c r="AY3430">
        <v>0.95</v>
      </c>
      <c r="AZ3430">
        <v>43670500</v>
      </c>
      <c r="BA3430">
        <v>0.15671485438927299</v>
      </c>
      <c r="BB3430">
        <v>89219000</v>
      </c>
      <c r="BC3430">
        <v>89219000</v>
      </c>
      <c r="BD3430">
        <v>0.18692436622669201</v>
      </c>
      <c r="BE3430">
        <v>0.79999580976325202</v>
      </c>
      <c r="BF3430">
        <v>0.48420280745862099</v>
      </c>
      <c r="BG3430">
        <v>0.73706264403938804</v>
      </c>
      <c r="BI3430">
        <v>0.168095874871586</v>
      </c>
      <c r="BJ3430">
        <v>-0.37169704588309199</v>
      </c>
      <c r="BK3430">
        <v>0.31579300230462998</v>
      </c>
      <c r="BL3430">
        <v>2.5332917573377198</v>
      </c>
      <c r="BN3430">
        <v>0.58070873559712799</v>
      </c>
      <c r="BO3430">
        <v>6.7213349404851597</v>
      </c>
      <c r="BP3430">
        <v>0.194179187954858</v>
      </c>
      <c r="BQ3430">
        <v>0.50380471022325002</v>
      </c>
      <c r="BS3430">
        <v>4.5524909769124898E-2</v>
      </c>
    </row>
    <row r="3431" spans="3:73" x14ac:dyDescent="0.3">
      <c r="C3431">
        <v>107140</v>
      </c>
      <c r="D3431" t="s">
        <v>4342</v>
      </c>
      <c r="E3431" t="s">
        <v>1262</v>
      </c>
      <c r="F3431" t="s">
        <v>3614</v>
      </c>
      <c r="G3431" t="s">
        <v>4162</v>
      </c>
      <c r="H3431" t="s">
        <v>4848</v>
      </c>
      <c r="I3431" t="s">
        <v>4850</v>
      </c>
      <c r="J3431">
        <v>2017</v>
      </c>
      <c r="K3431" t="s">
        <v>4062</v>
      </c>
      <c r="M3431">
        <v>2606217000</v>
      </c>
      <c r="N3431">
        <v>359735000</v>
      </c>
      <c r="O3431">
        <v>58516000</v>
      </c>
      <c r="P3431">
        <v>188679000</v>
      </c>
      <c r="Q3431">
        <v>47852000</v>
      </c>
      <c r="R3431">
        <v>252488000</v>
      </c>
      <c r="S3431">
        <v>252488000</v>
      </c>
      <c r="T3431">
        <v>828099000</v>
      </c>
      <c r="U3431">
        <v>982101000</v>
      </c>
      <c r="W3431">
        <v>787856000</v>
      </c>
      <c r="X3431">
        <v>139206000</v>
      </c>
      <c r="AB3431">
        <v>1003137000</v>
      </c>
      <c r="AC3431">
        <v>676077000</v>
      </c>
      <c r="AD3431">
        <v>1715423000</v>
      </c>
      <c r="AH3431">
        <v>1718530000</v>
      </c>
      <c r="AJ3431">
        <v>206153000</v>
      </c>
      <c r="AL3431">
        <v>988597000</v>
      </c>
      <c r="AM3431">
        <v>77473000</v>
      </c>
      <c r="AN3431">
        <v>113643000</v>
      </c>
      <c r="AO3431">
        <v>16938000</v>
      </c>
      <c r="AS3431">
        <v>156561000</v>
      </c>
      <c r="AT3431">
        <v>303025000</v>
      </c>
      <c r="AY3431">
        <v>1.98</v>
      </c>
      <c r="BA3431">
        <v>0.119958918377916</v>
      </c>
      <c r="BB3431">
        <v>208054000</v>
      </c>
      <c r="BC3431">
        <v>208054000</v>
      </c>
      <c r="BD3431">
        <v>0.12106509633233099</v>
      </c>
      <c r="BI3431">
        <v>0.65939635878363201</v>
      </c>
      <c r="BK3431">
        <v>0.176328024532595</v>
      </c>
      <c r="BO3431">
        <v>12.283268390601</v>
      </c>
      <c r="BP3431">
        <v>7.4272455880262406E-2</v>
      </c>
      <c r="BQ3431">
        <v>0.39586294957454199</v>
      </c>
      <c r="BS3431">
        <v>0.113287616746267</v>
      </c>
    </row>
    <row r="3432" spans="3:73" x14ac:dyDescent="0.3">
      <c r="C3432">
        <v>6951</v>
      </c>
      <c r="D3432" t="s">
        <v>4274</v>
      </c>
      <c r="E3432" t="s">
        <v>209</v>
      </c>
      <c r="F3432" t="s">
        <v>3614</v>
      </c>
      <c r="G3432" t="s">
        <v>3678</v>
      </c>
      <c r="H3432" t="s">
        <v>3679</v>
      </c>
      <c r="I3432" t="s">
        <v>4851</v>
      </c>
      <c r="J3432">
        <v>2026</v>
      </c>
      <c r="K3432" t="s">
        <v>4062</v>
      </c>
      <c r="L3432">
        <v>339.867053</v>
      </c>
    </row>
    <row r="3433" spans="3:73" x14ac:dyDescent="0.3">
      <c r="C3433">
        <v>6951</v>
      </c>
      <c r="D3433" t="s">
        <v>4274</v>
      </c>
      <c r="E3433" t="s">
        <v>209</v>
      </c>
      <c r="F3433" t="s">
        <v>3614</v>
      </c>
      <c r="G3433" t="s">
        <v>3678</v>
      </c>
      <c r="H3433" t="s">
        <v>3679</v>
      </c>
      <c r="I3433" t="s">
        <v>4851</v>
      </c>
      <c r="J3433">
        <v>2025</v>
      </c>
      <c r="K3433" t="s">
        <v>4062</v>
      </c>
      <c r="L3433">
        <v>184.07379700000001</v>
      </c>
      <c r="M3433">
        <v>36299000000</v>
      </c>
      <c r="N3433">
        <v>20881000000</v>
      </c>
      <c r="O3433">
        <v>7241000000</v>
      </c>
      <c r="P3433">
        <v>5185000000</v>
      </c>
      <c r="Q3433">
        <v>5915000000</v>
      </c>
      <c r="R3433">
        <v>5337000000</v>
      </c>
      <c r="S3433">
        <v>4610000000</v>
      </c>
      <c r="T3433">
        <v>226000000</v>
      </c>
      <c r="U3433">
        <v>3707000000</v>
      </c>
      <c r="V3433">
        <v>15884000000</v>
      </c>
      <c r="W3433">
        <v>7999000000</v>
      </c>
      <c r="X3433">
        <v>1978000000</v>
      </c>
      <c r="AB3433">
        <v>20415000000</v>
      </c>
      <c r="AD3433">
        <v>55227000000</v>
      </c>
      <c r="AF3433">
        <v>793000000</v>
      </c>
      <c r="AG3433">
        <v>13808000000</v>
      </c>
      <c r="AJ3433">
        <v>8289000000</v>
      </c>
      <c r="AK3433">
        <v>3570000000</v>
      </c>
      <c r="AL3433">
        <v>5519000000</v>
      </c>
      <c r="AM3433">
        <v>2273000000</v>
      </c>
      <c r="AN3433">
        <v>6998000000</v>
      </c>
      <c r="AP3433">
        <v>435000000</v>
      </c>
      <c r="AQ3433">
        <v>7958000000</v>
      </c>
      <c r="AU3433">
        <v>-2782000000</v>
      </c>
      <c r="AV3433">
        <v>-5977000000</v>
      </c>
      <c r="AW3433">
        <v>1384000000</v>
      </c>
      <c r="AX3433">
        <v>1422000000</v>
      </c>
      <c r="AY3433">
        <v>8.7100000000000009</v>
      </c>
      <c r="AZ3433">
        <v>5668000000</v>
      </c>
      <c r="BN3433">
        <v>0.43758781233642802</v>
      </c>
      <c r="BP3433">
        <v>0.90523815476934599</v>
      </c>
      <c r="BQ3433">
        <v>1.8709838729841199</v>
      </c>
      <c r="BR3433">
        <v>21.133616188289299</v>
      </c>
      <c r="BS3433">
        <v>0.34278716629929001</v>
      </c>
      <c r="BT3433">
        <v>7518723.5910606002</v>
      </c>
      <c r="BU3433">
        <v>7.8534546748469297E-8</v>
      </c>
    </row>
    <row r="3434" spans="3:73" x14ac:dyDescent="0.3">
      <c r="C3434">
        <v>6951</v>
      </c>
      <c r="D3434" t="s">
        <v>4274</v>
      </c>
      <c r="E3434" t="s">
        <v>209</v>
      </c>
      <c r="F3434" t="s">
        <v>3614</v>
      </c>
      <c r="G3434" t="s">
        <v>3678</v>
      </c>
      <c r="H3434" t="s">
        <v>3679</v>
      </c>
      <c r="I3434" t="s">
        <v>4851</v>
      </c>
      <c r="J3434">
        <v>2024</v>
      </c>
      <c r="K3434" t="s">
        <v>4062</v>
      </c>
      <c r="L3434">
        <v>191.09019799999999</v>
      </c>
      <c r="M3434">
        <v>34409000000</v>
      </c>
      <c r="N3434">
        <v>21220000000</v>
      </c>
      <c r="O3434">
        <v>8022000000</v>
      </c>
      <c r="P3434">
        <v>5234000000</v>
      </c>
      <c r="Q3434">
        <v>5421000000</v>
      </c>
      <c r="R3434">
        <v>3955000000</v>
      </c>
      <c r="S3434">
        <v>3339000000</v>
      </c>
      <c r="T3434">
        <v>249000000</v>
      </c>
      <c r="U3434">
        <v>3732000000</v>
      </c>
      <c r="V3434">
        <v>15408000000</v>
      </c>
      <c r="W3434">
        <v>8468000000</v>
      </c>
      <c r="X3434">
        <v>1570000000</v>
      </c>
      <c r="AB3434">
        <v>19001000000</v>
      </c>
      <c r="AD3434">
        <v>49651000000</v>
      </c>
      <c r="AF3434">
        <v>818000000</v>
      </c>
      <c r="AG3434">
        <v>12897000000</v>
      </c>
      <c r="AJ3434">
        <v>7867000000</v>
      </c>
      <c r="AK3434">
        <v>3233000000</v>
      </c>
      <c r="AL3434">
        <v>5030000000</v>
      </c>
      <c r="AM3434">
        <v>975000000</v>
      </c>
      <c r="AN3434">
        <v>7177000000</v>
      </c>
      <c r="AP3434">
        <v>392000000</v>
      </c>
      <c r="AQ3434">
        <v>8677000000</v>
      </c>
      <c r="AU3434">
        <v>-2327000000</v>
      </c>
      <c r="AV3434">
        <v>-4470000000</v>
      </c>
      <c r="AW3434">
        <v>1192000000</v>
      </c>
      <c r="AX3434">
        <v>1252000000</v>
      </c>
      <c r="AY3434">
        <v>8.68</v>
      </c>
      <c r="AZ3434">
        <v>5573000000</v>
      </c>
      <c r="BN3434">
        <v>0.44778982243017801</v>
      </c>
      <c r="BP3434">
        <v>0.94733112895606997</v>
      </c>
      <c r="BQ3434">
        <v>1.8657298063297101</v>
      </c>
      <c r="BR3434">
        <v>22.014999769585302</v>
      </c>
      <c r="BS3434">
        <v>0.37771696226514401</v>
      </c>
      <c r="BT3434">
        <v>6237891.9090344999</v>
      </c>
      <c r="BU3434">
        <v>8.7293453957160096E-8</v>
      </c>
    </row>
    <row r="3435" spans="3:73" x14ac:dyDescent="0.3">
      <c r="C3435">
        <v>6951</v>
      </c>
      <c r="D3435" t="s">
        <v>4274</v>
      </c>
      <c r="E3435" t="s">
        <v>209</v>
      </c>
      <c r="F3435" t="s">
        <v>3614</v>
      </c>
      <c r="G3435" t="s">
        <v>3678</v>
      </c>
      <c r="H3435" t="s">
        <v>3679</v>
      </c>
      <c r="I3435" t="s">
        <v>4851</v>
      </c>
      <c r="J3435">
        <v>2023</v>
      </c>
      <c r="K3435" t="s">
        <v>4062</v>
      </c>
      <c r="L3435">
        <v>127.38565199999999</v>
      </c>
      <c r="M3435">
        <v>30729000000</v>
      </c>
      <c r="N3435">
        <v>19147000000</v>
      </c>
      <c r="O3435">
        <v>6132000000</v>
      </c>
      <c r="P3435">
        <v>5165000000</v>
      </c>
      <c r="Q3435">
        <v>5725000000</v>
      </c>
      <c r="R3435">
        <v>3436000000</v>
      </c>
      <c r="S3435">
        <v>2723000000</v>
      </c>
      <c r="T3435">
        <v>294000000</v>
      </c>
      <c r="U3435">
        <v>3732000000</v>
      </c>
      <c r="V3435">
        <v>14380000000</v>
      </c>
      <c r="W3435">
        <v>7372000000</v>
      </c>
      <c r="X3435">
        <v>1478000000</v>
      </c>
      <c r="AB3435">
        <v>16349000000</v>
      </c>
      <c r="AD3435">
        <v>43726000000</v>
      </c>
      <c r="AF3435">
        <v>833000000</v>
      </c>
      <c r="AG3435">
        <v>12384000000</v>
      </c>
      <c r="AJ3435">
        <v>7654000000</v>
      </c>
      <c r="AK3435">
        <v>3102000000</v>
      </c>
      <c r="AL3435">
        <v>4730000000</v>
      </c>
      <c r="AM3435">
        <v>860000000</v>
      </c>
      <c r="AN3435">
        <v>6856000000</v>
      </c>
      <c r="AO3435">
        <v>238000000</v>
      </c>
      <c r="AP3435">
        <v>515000000</v>
      </c>
      <c r="AQ3435">
        <v>8700000000</v>
      </c>
      <c r="AU3435">
        <v>-1535000000</v>
      </c>
      <c r="AV3435">
        <v>-3032000000</v>
      </c>
      <c r="AW3435">
        <v>975000000</v>
      </c>
      <c r="AX3435">
        <v>1022000000</v>
      </c>
      <c r="AY3435">
        <v>8.16</v>
      </c>
      <c r="AZ3435">
        <v>5828500000</v>
      </c>
      <c r="BB3435">
        <v>7954000000</v>
      </c>
      <c r="BC3435">
        <v>8469000000</v>
      </c>
      <c r="BN3435">
        <v>0.46796186013212299</v>
      </c>
      <c r="BO3435">
        <v>33.420168067226903</v>
      </c>
      <c r="BP3435">
        <v>0.83179598480737904</v>
      </c>
      <c r="BQ3435">
        <v>1.8206728160607699</v>
      </c>
      <c r="BR3435">
        <v>15.610986764705901</v>
      </c>
      <c r="BS3435">
        <v>0.41935286561869201</v>
      </c>
      <c r="BT3435">
        <v>7653923.2220595796</v>
      </c>
      <c r="BU3435">
        <v>6.3579847105021701E-8</v>
      </c>
    </row>
    <row r="3436" spans="3:73" x14ac:dyDescent="0.3">
      <c r="C3436">
        <v>6951</v>
      </c>
      <c r="D3436" t="s">
        <v>4274</v>
      </c>
      <c r="E3436" t="s">
        <v>209</v>
      </c>
      <c r="F3436" t="s">
        <v>3614</v>
      </c>
      <c r="G3436" t="s">
        <v>3678</v>
      </c>
      <c r="H3436" t="s">
        <v>3679</v>
      </c>
      <c r="I3436" t="s">
        <v>4851</v>
      </c>
      <c r="J3436">
        <v>2022</v>
      </c>
      <c r="K3436" t="s">
        <v>4062</v>
      </c>
      <c r="L3436">
        <v>105.72849600000001</v>
      </c>
      <c r="M3436">
        <v>26726000000</v>
      </c>
      <c r="N3436">
        <v>15925000000</v>
      </c>
      <c r="O3436">
        <v>1995000000</v>
      </c>
      <c r="P3436">
        <v>6068000000</v>
      </c>
      <c r="Q3436">
        <v>5932000000</v>
      </c>
      <c r="R3436">
        <v>2897000000</v>
      </c>
      <c r="S3436">
        <v>2307000000</v>
      </c>
      <c r="T3436">
        <v>339000000</v>
      </c>
      <c r="U3436">
        <v>3700000000</v>
      </c>
      <c r="V3436">
        <v>14532000000</v>
      </c>
      <c r="W3436">
        <v>7379000000</v>
      </c>
      <c r="X3436">
        <v>1755000000</v>
      </c>
      <c r="AB3436">
        <v>12194000000</v>
      </c>
      <c r="AC3436">
        <v>34097000000</v>
      </c>
      <c r="AD3436">
        <v>37892000000</v>
      </c>
      <c r="AF3436">
        <v>844000000</v>
      </c>
      <c r="AG3436">
        <v>11993000000</v>
      </c>
      <c r="AJ3436">
        <v>7788000000</v>
      </c>
      <c r="AK3436">
        <v>2771000000</v>
      </c>
      <c r="AL3436">
        <v>4205000000</v>
      </c>
      <c r="AM3436">
        <v>1074000000</v>
      </c>
      <c r="AN3436">
        <v>6525000000</v>
      </c>
      <c r="AO3436">
        <v>228000000</v>
      </c>
      <c r="AP3436">
        <v>444000000</v>
      </c>
      <c r="AQ3436">
        <v>5399000000</v>
      </c>
      <c r="AS3436">
        <v>444000000</v>
      </c>
      <c r="AU3436">
        <v>-1357000000</v>
      </c>
      <c r="AV3436">
        <v>-7043000000</v>
      </c>
      <c r="AW3436">
        <v>873000000</v>
      </c>
      <c r="AX3436">
        <v>879000000</v>
      </c>
      <c r="AY3436">
        <v>7.49</v>
      </c>
      <c r="AZ3436">
        <v>5120500000</v>
      </c>
      <c r="BB3436">
        <v>7827000000</v>
      </c>
      <c r="BC3436">
        <v>8271000000</v>
      </c>
      <c r="BN3436">
        <v>0.543740178103719</v>
      </c>
      <c r="BO3436">
        <v>34.328947368421098</v>
      </c>
      <c r="BP3436">
        <v>0.27036183764737798</v>
      </c>
      <c r="BQ3436">
        <v>1.35424854316303</v>
      </c>
      <c r="BR3436">
        <v>14.1159540720961</v>
      </c>
      <c r="BS3436">
        <v>0.53509922912908003</v>
      </c>
      <c r="BT3436">
        <v>8256998.18902181</v>
      </c>
      <c r="BU3436">
        <v>6.4942302365097601E-8</v>
      </c>
    </row>
    <row r="3437" spans="3:73" x14ac:dyDescent="0.3">
      <c r="C3437">
        <v>6951</v>
      </c>
      <c r="D3437" t="s">
        <v>4274</v>
      </c>
      <c r="E3437" t="s">
        <v>209</v>
      </c>
      <c r="F3437" t="s">
        <v>3614</v>
      </c>
      <c r="G3437" t="s">
        <v>3678</v>
      </c>
      <c r="H3437" t="s">
        <v>3679</v>
      </c>
      <c r="I3437" t="s">
        <v>4851</v>
      </c>
      <c r="J3437">
        <v>2021</v>
      </c>
      <c r="K3437" t="s">
        <v>4062</v>
      </c>
      <c r="L3437">
        <v>124.966078</v>
      </c>
      <c r="M3437">
        <v>25825000000</v>
      </c>
      <c r="N3437">
        <v>16107000000</v>
      </c>
      <c r="O3437">
        <v>4995000000</v>
      </c>
      <c r="P3437">
        <v>4953000000</v>
      </c>
      <c r="Q3437">
        <v>4309000000</v>
      </c>
      <c r="R3437">
        <v>2087000000</v>
      </c>
      <c r="S3437">
        <v>1934000000</v>
      </c>
      <c r="T3437">
        <v>104000000</v>
      </c>
      <c r="U3437">
        <v>3479000000</v>
      </c>
      <c r="V3437">
        <v>13578000000</v>
      </c>
      <c r="W3437">
        <v>6344000000</v>
      </c>
      <c r="X3437">
        <v>1472000000</v>
      </c>
      <c r="AB3437">
        <v>12247000000</v>
      </c>
      <c r="AC3437">
        <v>27995000000</v>
      </c>
      <c r="AD3437">
        <v>32246000000</v>
      </c>
      <c r="AF3437">
        <v>892000000</v>
      </c>
      <c r="AG3437">
        <v>10914000000</v>
      </c>
      <c r="AJ3437">
        <v>6889000000</v>
      </c>
      <c r="AK3437">
        <v>2485000000</v>
      </c>
      <c r="AL3437">
        <v>4025000000</v>
      </c>
      <c r="AM3437">
        <v>883000000</v>
      </c>
      <c r="AN3437">
        <v>5888000000</v>
      </c>
      <c r="AO3437">
        <v>236000000</v>
      </c>
      <c r="AP3437">
        <v>394000000</v>
      </c>
      <c r="AQ3437">
        <v>5442000000</v>
      </c>
      <c r="AS3437">
        <v>394000000</v>
      </c>
      <c r="AU3437">
        <v>-1216000000</v>
      </c>
      <c r="AV3437">
        <v>-4591000000</v>
      </c>
      <c r="AW3437">
        <v>838000000</v>
      </c>
      <c r="AX3437">
        <v>851000000</v>
      </c>
      <c r="AY3437">
        <v>6.47</v>
      </c>
      <c r="AZ3437">
        <v>4106500000</v>
      </c>
      <c r="BB3437">
        <v>7007000000</v>
      </c>
      <c r="BC3437">
        <v>7401000000</v>
      </c>
      <c r="BN3437">
        <v>0.52576960309777299</v>
      </c>
      <c r="BO3437">
        <v>29.690677966101699</v>
      </c>
      <c r="BP3437">
        <v>0.78735813366960905</v>
      </c>
      <c r="BQ3437">
        <v>1.8597099621689801</v>
      </c>
      <c r="BR3437">
        <v>19.314695208655301</v>
      </c>
      <c r="BS3437">
        <v>0.48077080101249298</v>
      </c>
      <c r="BT3437">
        <v>6705819.7985536503</v>
      </c>
      <c r="BU3437">
        <v>6.6018659643994396E-8</v>
      </c>
    </row>
    <row r="3438" spans="3:73" x14ac:dyDescent="0.3">
      <c r="C3438">
        <v>6951</v>
      </c>
      <c r="D3438" t="s">
        <v>4274</v>
      </c>
      <c r="E3438" t="s">
        <v>209</v>
      </c>
      <c r="F3438" t="s">
        <v>3614</v>
      </c>
      <c r="G3438" t="s">
        <v>3678</v>
      </c>
      <c r="H3438" t="s">
        <v>3679</v>
      </c>
      <c r="I3438" t="s">
        <v>4851</v>
      </c>
      <c r="J3438">
        <v>2020</v>
      </c>
      <c r="K3438" t="s">
        <v>4062</v>
      </c>
      <c r="L3438">
        <v>56.913631000000002</v>
      </c>
      <c r="M3438">
        <v>22353000000</v>
      </c>
      <c r="N3438">
        <v>13369000000</v>
      </c>
      <c r="O3438">
        <v>5351000000</v>
      </c>
      <c r="P3438">
        <v>2963000000</v>
      </c>
      <c r="Q3438">
        <v>3904000000</v>
      </c>
      <c r="R3438">
        <v>1777000000</v>
      </c>
      <c r="S3438">
        <v>1604000000</v>
      </c>
      <c r="T3438">
        <v>153000000</v>
      </c>
      <c r="U3438">
        <v>3466000000</v>
      </c>
      <c r="V3438">
        <v>11775000000</v>
      </c>
      <c r="W3438">
        <v>4459000000</v>
      </c>
      <c r="X3438">
        <v>1124000000</v>
      </c>
      <c r="AA3438">
        <v>5448000000</v>
      </c>
      <c r="AB3438">
        <v>10578000000</v>
      </c>
      <c r="AC3438">
        <v>24245000000</v>
      </c>
      <c r="AD3438">
        <v>27209000000</v>
      </c>
      <c r="AF3438">
        <v>914000000</v>
      </c>
      <c r="AG3438">
        <v>2130000000</v>
      </c>
      <c r="AJ3438">
        <v>4365000000</v>
      </c>
      <c r="AK3438">
        <v>2234000000</v>
      </c>
      <c r="AL3438">
        <v>3327000000</v>
      </c>
      <c r="AM3438">
        <v>547000000</v>
      </c>
      <c r="AN3438">
        <v>1131000000</v>
      </c>
      <c r="AO3438">
        <v>240000000</v>
      </c>
      <c r="AP3438">
        <v>376000000</v>
      </c>
      <c r="AQ3438">
        <v>3804000000</v>
      </c>
      <c r="AU3438">
        <v>-130000000</v>
      </c>
      <c r="AV3438">
        <v>-1337000000</v>
      </c>
      <c r="AW3438">
        <v>787000000</v>
      </c>
      <c r="AX3438">
        <v>796000000</v>
      </c>
      <c r="AY3438">
        <v>3.95</v>
      </c>
      <c r="AZ3438">
        <v>3689000000</v>
      </c>
      <c r="BB3438">
        <v>1918000000</v>
      </c>
      <c r="BC3438">
        <v>2294000000</v>
      </c>
      <c r="BN3438">
        <v>0.52677492953965899</v>
      </c>
      <c r="BO3438">
        <v>7.9916666666666698</v>
      </c>
      <c r="BP3438">
        <v>1.2000448531060799</v>
      </c>
      <c r="BQ3438">
        <v>2.1226732451222201</v>
      </c>
      <c r="BR3438">
        <v>14.408514177215199</v>
      </c>
      <c r="BS3438">
        <v>0.106920022688599</v>
      </c>
      <c r="BT3438">
        <v>13827970.3152308</v>
      </c>
      <c r="BU3438">
        <v>2.12524903053507E-8</v>
      </c>
    </row>
    <row r="3439" spans="3:73" x14ac:dyDescent="0.3">
      <c r="C3439">
        <v>6951</v>
      </c>
      <c r="D3439" t="s">
        <v>4274</v>
      </c>
      <c r="E3439" t="s">
        <v>209</v>
      </c>
      <c r="F3439" t="s">
        <v>3614</v>
      </c>
      <c r="G3439" t="s">
        <v>3678</v>
      </c>
      <c r="H3439" t="s">
        <v>3679</v>
      </c>
      <c r="I3439" t="s">
        <v>4851</v>
      </c>
      <c r="J3439">
        <v>2019</v>
      </c>
      <c r="K3439" t="s">
        <v>4062</v>
      </c>
      <c r="L3439">
        <v>42.180974999999997</v>
      </c>
      <c r="M3439">
        <v>19024000000</v>
      </c>
      <c r="N3439">
        <v>10206000000</v>
      </c>
      <c r="O3439">
        <v>3129000000</v>
      </c>
      <c r="P3439">
        <v>2533000000</v>
      </c>
      <c r="Q3439">
        <v>3474000000</v>
      </c>
      <c r="R3439">
        <v>1706000000</v>
      </c>
      <c r="S3439">
        <v>1529000000</v>
      </c>
      <c r="T3439">
        <v>156000000</v>
      </c>
      <c r="U3439">
        <v>3399000000</v>
      </c>
      <c r="V3439">
        <v>10810000000</v>
      </c>
      <c r="W3439">
        <v>4447000000</v>
      </c>
      <c r="X3439">
        <v>958000000</v>
      </c>
      <c r="AA3439">
        <v>5313000000</v>
      </c>
      <c r="AB3439">
        <v>8214000000</v>
      </c>
      <c r="AC3439">
        <v>23596000000</v>
      </c>
      <c r="AD3439">
        <v>24386000000</v>
      </c>
      <c r="AF3439">
        <v>916000000</v>
      </c>
      <c r="AG3439">
        <v>1634000000</v>
      </c>
      <c r="AH3439">
        <v>3754000000</v>
      </c>
      <c r="AJ3439">
        <v>3350000000</v>
      </c>
      <c r="AK3439">
        <v>2054000000</v>
      </c>
      <c r="AL3439">
        <v>3036000000</v>
      </c>
      <c r="AM3439">
        <v>563000000</v>
      </c>
      <c r="AN3439">
        <v>698000000</v>
      </c>
      <c r="AO3439">
        <v>237000000</v>
      </c>
      <c r="AP3439">
        <v>363000000</v>
      </c>
      <c r="AQ3439">
        <v>3247000000</v>
      </c>
      <c r="AU3439">
        <v>-443000000</v>
      </c>
      <c r="AV3439">
        <v>-3115000000</v>
      </c>
      <c r="AW3439">
        <v>771000000</v>
      </c>
      <c r="AX3439">
        <v>770000000</v>
      </c>
      <c r="AY3439">
        <v>2.89</v>
      </c>
      <c r="AZ3439">
        <v>3598000000</v>
      </c>
      <c r="BA3439">
        <v>0.89238145977623895</v>
      </c>
      <c r="BB3439">
        <v>1498000000</v>
      </c>
      <c r="BC3439">
        <v>1861000000</v>
      </c>
      <c r="BD3439">
        <v>0.49573787959509902</v>
      </c>
      <c r="BE3439">
        <v>0.86494405966968602</v>
      </c>
      <c r="BG3439">
        <v>0.43526904635055902</v>
      </c>
      <c r="BI3439">
        <v>0.19732968881412999</v>
      </c>
      <c r="BJ3439">
        <v>-0.118007458710709</v>
      </c>
      <c r="BM3439">
        <v>0.54714970697922205</v>
      </c>
      <c r="BN3439">
        <v>0.56822960470983996</v>
      </c>
      <c r="BO3439">
        <v>6.3206751054852299</v>
      </c>
      <c r="BP3439">
        <v>0.70362041825950095</v>
      </c>
      <c r="BQ3439">
        <v>1.51382954800989</v>
      </c>
      <c r="BR3439">
        <v>14.5954930795848</v>
      </c>
      <c r="BS3439">
        <v>8.4976868760652496E-2</v>
      </c>
      <c r="BT3439">
        <v>18278382.612066198</v>
      </c>
      <c r="BU3439">
        <v>1.4840883582907201E-8</v>
      </c>
    </row>
    <row r="3440" spans="3:73" x14ac:dyDescent="0.3">
      <c r="C3440">
        <v>6951</v>
      </c>
      <c r="D3440" t="s">
        <v>4274</v>
      </c>
      <c r="E3440" t="s">
        <v>209</v>
      </c>
      <c r="F3440" t="s">
        <v>3614</v>
      </c>
      <c r="G3440" t="s">
        <v>3678</v>
      </c>
      <c r="H3440" t="s">
        <v>3679</v>
      </c>
      <c r="I3440" t="s">
        <v>4851</v>
      </c>
      <c r="J3440">
        <v>2018</v>
      </c>
      <c r="K3440" t="s">
        <v>4062</v>
      </c>
      <c r="L3440">
        <v>42.610419</v>
      </c>
      <c r="M3440">
        <v>17773000000</v>
      </c>
      <c r="N3440">
        <v>10747000000</v>
      </c>
      <c r="O3440">
        <v>3440000000</v>
      </c>
      <c r="P3440">
        <v>2565000000</v>
      </c>
      <c r="Q3440">
        <v>3722000000</v>
      </c>
      <c r="R3440">
        <v>1561000000</v>
      </c>
      <c r="S3440">
        <v>1407000000</v>
      </c>
      <c r="T3440">
        <v>213000000</v>
      </c>
      <c r="U3440">
        <v>3368000000</v>
      </c>
      <c r="V3440">
        <v>10934000000</v>
      </c>
      <c r="W3440">
        <v>4068000000</v>
      </c>
      <c r="X3440">
        <v>996000000</v>
      </c>
      <c r="AA3440">
        <v>5309000000</v>
      </c>
      <c r="AB3440">
        <v>6839000000</v>
      </c>
      <c r="AC3440">
        <v>21194000000</v>
      </c>
      <c r="AD3440">
        <v>20874000000</v>
      </c>
      <c r="AF3440">
        <v>967000000</v>
      </c>
      <c r="AG3440">
        <v>1780000000</v>
      </c>
      <c r="AH3440">
        <v>4014000000</v>
      </c>
      <c r="AJ3440">
        <v>4796000000</v>
      </c>
      <c r="AK3440">
        <v>2019000000</v>
      </c>
      <c r="AL3440">
        <v>3021000000</v>
      </c>
      <c r="AM3440">
        <v>1381000000</v>
      </c>
      <c r="AN3440">
        <v>876000000</v>
      </c>
      <c r="AO3440">
        <v>234000000</v>
      </c>
      <c r="AP3440">
        <v>457000000</v>
      </c>
      <c r="AQ3440">
        <v>3787000000</v>
      </c>
      <c r="AU3440">
        <v>571000000</v>
      </c>
      <c r="AV3440">
        <v>-5928000000</v>
      </c>
      <c r="AW3440">
        <v>605000000</v>
      </c>
      <c r="AX3440">
        <v>694000000</v>
      </c>
      <c r="AY3440">
        <v>3.27</v>
      </c>
      <c r="AZ3440">
        <v>3326000000</v>
      </c>
      <c r="BA3440">
        <v>1.1948181365221699</v>
      </c>
      <c r="BB3440">
        <v>2491000000</v>
      </c>
      <c r="BC3440">
        <v>2948000000</v>
      </c>
      <c r="BD3440">
        <v>0.73442949676133495</v>
      </c>
      <c r="BE3440">
        <v>0.94344793223717005</v>
      </c>
      <c r="BG3440">
        <v>0.44344793223716999</v>
      </c>
      <c r="BI3440">
        <v>0.22584819670286399</v>
      </c>
      <c r="BJ3440">
        <v>0.14225211758844</v>
      </c>
      <c r="BM3440">
        <v>0.502989536621824</v>
      </c>
      <c r="BN3440">
        <v>0.61520283576211099</v>
      </c>
      <c r="BO3440">
        <v>10.6452991452991</v>
      </c>
      <c r="BP3440">
        <v>0.84562438544739404</v>
      </c>
      <c r="BQ3440">
        <v>1.7268928220255699</v>
      </c>
      <c r="BR3440">
        <v>13.0307091743119</v>
      </c>
      <c r="BS3440">
        <v>0.128088901886241</v>
      </c>
      <c r="BT3440">
        <v>14198405.324294001</v>
      </c>
      <c r="BU3440">
        <v>2.03737491051323E-8</v>
      </c>
    </row>
    <row r="3441" spans="3:73" x14ac:dyDescent="0.3">
      <c r="C3441">
        <v>6951</v>
      </c>
      <c r="D3441" t="s">
        <v>4274</v>
      </c>
      <c r="E3441" t="s">
        <v>209</v>
      </c>
      <c r="F3441" t="s">
        <v>3614</v>
      </c>
      <c r="G3441" t="s">
        <v>3678</v>
      </c>
      <c r="H3441" t="s">
        <v>3679</v>
      </c>
      <c r="I3441" t="s">
        <v>4851</v>
      </c>
      <c r="J3441">
        <v>2017</v>
      </c>
      <c r="K3441" t="s">
        <v>4062</v>
      </c>
      <c r="L3441">
        <v>40.700803999999998</v>
      </c>
      <c r="M3441">
        <v>19419000000</v>
      </c>
      <c r="N3441">
        <v>12918000000</v>
      </c>
      <c r="O3441">
        <v>5010000000</v>
      </c>
      <c r="P3441">
        <v>2338000000</v>
      </c>
      <c r="Q3441">
        <v>2930000000</v>
      </c>
      <c r="R3441">
        <v>1186000000</v>
      </c>
      <c r="S3441">
        <v>1066000000</v>
      </c>
      <c r="T3441">
        <v>412000000</v>
      </c>
      <c r="U3441">
        <v>3368000000</v>
      </c>
      <c r="V3441">
        <v>10070000000</v>
      </c>
      <c r="W3441">
        <v>4115000000</v>
      </c>
      <c r="X3441">
        <v>945000000</v>
      </c>
      <c r="AA3441">
        <v>5304000000</v>
      </c>
      <c r="AB3441">
        <v>9349000000</v>
      </c>
      <c r="AC3441">
        <v>15912000000</v>
      </c>
      <c r="AD3441">
        <v>18258000000</v>
      </c>
      <c r="AF3441">
        <v>1060000000</v>
      </c>
      <c r="AG3441">
        <v>1787000000</v>
      </c>
      <c r="AJ3441">
        <v>3868000000</v>
      </c>
      <c r="AK3441">
        <v>1774000000</v>
      </c>
      <c r="AL3441">
        <v>2664000000</v>
      </c>
      <c r="AM3441">
        <v>297000000</v>
      </c>
      <c r="AN3441">
        <v>982000000</v>
      </c>
      <c r="AO3441">
        <v>198000000</v>
      </c>
      <c r="AP3441">
        <v>407000000</v>
      </c>
      <c r="AQ3441">
        <v>3609000000</v>
      </c>
      <c r="AU3441">
        <v>-2526000000</v>
      </c>
      <c r="AV3441">
        <v>521000000</v>
      </c>
      <c r="AW3441">
        <v>430000000</v>
      </c>
      <c r="AX3441">
        <v>428000000</v>
      </c>
      <c r="AY3441">
        <v>3.2</v>
      </c>
      <c r="BB3441">
        <v>1477000000</v>
      </c>
      <c r="BC3441">
        <v>1884000000</v>
      </c>
      <c r="BN3441">
        <v>0.51856429270302296</v>
      </c>
      <c r="BO3441">
        <v>7.4595959595959602</v>
      </c>
      <c r="BP3441">
        <v>1.2174969623329299</v>
      </c>
      <c r="BQ3441">
        <v>2.4272174969623301</v>
      </c>
      <c r="BR3441">
        <v>12.71900125</v>
      </c>
      <c r="BS3441">
        <v>0.105037971975612</v>
      </c>
      <c r="BT3441">
        <v>10564901.862872301</v>
      </c>
      <c r="BU3441">
        <v>1.39311768959247E-8</v>
      </c>
    </row>
    <row r="3442" spans="3:73" x14ac:dyDescent="0.3">
      <c r="C3442">
        <v>1047127</v>
      </c>
      <c r="D3442" t="s">
        <v>4443</v>
      </c>
      <c r="E3442" t="s">
        <v>1379</v>
      </c>
      <c r="F3442" t="s">
        <v>3614</v>
      </c>
      <c r="G3442" t="s">
        <v>3678</v>
      </c>
      <c r="H3442" t="s">
        <v>3679</v>
      </c>
      <c r="I3442" t="s">
        <v>4852</v>
      </c>
      <c r="J3442">
        <v>2026</v>
      </c>
      <c r="K3442" t="s">
        <v>4062</v>
      </c>
      <c r="L3442">
        <v>48.740574000000002</v>
      </c>
    </row>
    <row r="3443" spans="3:73" x14ac:dyDescent="0.3">
      <c r="C3443">
        <v>1047127</v>
      </c>
      <c r="D3443" t="s">
        <v>4443</v>
      </c>
      <c r="E3443" t="s">
        <v>1379</v>
      </c>
      <c r="F3443" t="s">
        <v>3614</v>
      </c>
      <c r="G3443" t="s">
        <v>3678</v>
      </c>
      <c r="H3443" t="s">
        <v>3679</v>
      </c>
      <c r="I3443" t="s">
        <v>4852</v>
      </c>
      <c r="J3443">
        <v>2025</v>
      </c>
      <c r="K3443" t="s">
        <v>4062</v>
      </c>
      <c r="L3443">
        <v>26.146087000000001</v>
      </c>
      <c r="M3443">
        <v>8136309000</v>
      </c>
      <c r="N3443">
        <v>3884761000</v>
      </c>
      <c r="O3443">
        <v>1378347000</v>
      </c>
      <c r="P3443">
        <v>1354825000</v>
      </c>
      <c r="Q3443">
        <v>437797000</v>
      </c>
      <c r="U3443">
        <v>18003000</v>
      </c>
      <c r="V3443">
        <v>3630022000</v>
      </c>
      <c r="W3443">
        <v>1711972000</v>
      </c>
      <c r="X3443">
        <v>912766000</v>
      </c>
      <c r="Z3443">
        <v>162430000</v>
      </c>
      <c r="AB3443">
        <v>4471106000</v>
      </c>
      <c r="AD3443">
        <v>2627038000</v>
      </c>
      <c r="AE3443">
        <v>294000</v>
      </c>
      <c r="AF3443">
        <v>247303000</v>
      </c>
      <c r="AG3443">
        <v>938599000</v>
      </c>
      <c r="AJ3443">
        <v>467385000</v>
      </c>
      <c r="AK3443">
        <v>166743000</v>
      </c>
      <c r="AL3443">
        <v>471214000</v>
      </c>
      <c r="AM3443">
        <v>68503000</v>
      </c>
      <c r="AN3443">
        <v>373895000</v>
      </c>
      <c r="AQ3443">
        <v>1095606000</v>
      </c>
      <c r="AS3443">
        <v>642008000</v>
      </c>
      <c r="AU3443">
        <v>-885044000</v>
      </c>
      <c r="AV3443">
        <v>98700000</v>
      </c>
      <c r="AX3443">
        <v>81989000</v>
      </c>
      <c r="AY3443">
        <v>1.51</v>
      </c>
      <c r="AZ3443">
        <v>374353500</v>
      </c>
      <c r="BN3443">
        <v>0.44615095124828702</v>
      </c>
      <c r="BP3443">
        <v>0.80512239686163101</v>
      </c>
      <c r="BQ3443">
        <v>2.01344648160133</v>
      </c>
      <c r="BR3443">
        <v>17.315289403973502</v>
      </c>
      <c r="BS3443">
        <v>8.3624722831442594E-2</v>
      </c>
      <c r="BU3443">
        <v>8.8301622394995806E-9</v>
      </c>
    </row>
    <row r="3444" spans="3:73" x14ac:dyDescent="0.3">
      <c r="C3444">
        <v>1047127</v>
      </c>
      <c r="D3444" t="s">
        <v>4443</v>
      </c>
      <c r="E3444" t="s">
        <v>1379</v>
      </c>
      <c r="F3444" t="s">
        <v>3614</v>
      </c>
      <c r="G3444" t="s">
        <v>3678</v>
      </c>
      <c r="H3444" t="s">
        <v>3679</v>
      </c>
      <c r="I3444" t="s">
        <v>4852</v>
      </c>
      <c r="J3444">
        <v>2024</v>
      </c>
      <c r="K3444" t="s">
        <v>4062</v>
      </c>
      <c r="L3444">
        <v>31.023610000000001</v>
      </c>
      <c r="M3444">
        <v>6944328000</v>
      </c>
      <c r="N3444">
        <v>3073472000</v>
      </c>
      <c r="O3444">
        <v>1133553000</v>
      </c>
      <c r="P3444">
        <v>1055013000</v>
      </c>
      <c r="Q3444">
        <v>310910000</v>
      </c>
      <c r="U3444">
        <v>17947000</v>
      </c>
      <c r="V3444">
        <v>2761163000</v>
      </c>
      <c r="W3444">
        <v>1455275000</v>
      </c>
      <c r="X3444">
        <v>712887000</v>
      </c>
      <c r="Z3444">
        <v>236029000</v>
      </c>
      <c r="AB3444">
        <v>4149545000</v>
      </c>
      <c r="AD3444">
        <v>2335132000</v>
      </c>
      <c r="AE3444">
        <v>293000</v>
      </c>
      <c r="AF3444">
        <v>246684000</v>
      </c>
      <c r="AG3444">
        <v>933212000</v>
      </c>
      <c r="AJ3444">
        <v>438455000</v>
      </c>
      <c r="AK3444">
        <v>162951000</v>
      </c>
      <c r="AL3444">
        <v>494757000</v>
      </c>
      <c r="AM3444">
        <v>75481000</v>
      </c>
      <c r="AN3444">
        <v>354012000</v>
      </c>
      <c r="AQ3444">
        <v>1088868000</v>
      </c>
      <c r="AS3444">
        <v>594663000</v>
      </c>
      <c r="AU3444">
        <v>-800324000</v>
      </c>
      <c r="AV3444">
        <v>-260432000</v>
      </c>
      <c r="AX3444">
        <v>178711000</v>
      </c>
      <c r="AY3444">
        <v>1.44</v>
      </c>
      <c r="AZ3444">
        <v>352019000</v>
      </c>
      <c r="BN3444">
        <v>0.397614139193886</v>
      </c>
      <c r="BP3444">
        <v>0.77892700692309003</v>
      </c>
      <c r="BQ3444">
        <v>1.89830925426466</v>
      </c>
      <c r="BR3444">
        <v>21.544173611111098</v>
      </c>
      <c r="BS3444">
        <v>8.5313450028858595E-2</v>
      </c>
      <c r="BU3444">
        <v>1.07659992601598E-8</v>
      </c>
    </row>
    <row r="3445" spans="3:73" x14ac:dyDescent="0.3">
      <c r="C3445">
        <v>1047127</v>
      </c>
      <c r="D3445" t="s">
        <v>4443</v>
      </c>
      <c r="E3445" t="s">
        <v>1379</v>
      </c>
      <c r="F3445" t="s">
        <v>3614</v>
      </c>
      <c r="G3445" t="s">
        <v>3678</v>
      </c>
      <c r="H3445" t="s">
        <v>3679</v>
      </c>
      <c r="I3445" t="s">
        <v>4852</v>
      </c>
      <c r="J3445">
        <v>2023</v>
      </c>
      <c r="K3445" t="s">
        <v>4062</v>
      </c>
      <c r="L3445">
        <v>24.779509000000001</v>
      </c>
      <c r="M3445">
        <v>6771125000</v>
      </c>
      <c r="N3445">
        <v>3195810000</v>
      </c>
      <c r="O3445">
        <v>1119818000</v>
      </c>
      <c r="P3445">
        <v>1149493000</v>
      </c>
      <c r="Q3445">
        <v>393128000</v>
      </c>
      <c r="U3445">
        <v>20003000</v>
      </c>
      <c r="V3445">
        <v>2776090000</v>
      </c>
      <c r="W3445">
        <v>1384475000</v>
      </c>
      <c r="X3445">
        <v>754453000</v>
      </c>
      <c r="Z3445">
        <v>131624000</v>
      </c>
      <c r="AB3445">
        <v>3962308000</v>
      </c>
      <c r="AD3445">
        <v>2159831000</v>
      </c>
      <c r="AE3445">
        <v>292000</v>
      </c>
      <c r="AF3445">
        <v>245888000</v>
      </c>
      <c r="AG3445">
        <v>943153000</v>
      </c>
      <c r="AJ3445">
        <v>470287000</v>
      </c>
      <c r="AK3445">
        <v>177473000</v>
      </c>
      <c r="AL3445">
        <v>472866000</v>
      </c>
      <c r="AM3445">
        <v>81710000</v>
      </c>
      <c r="AN3445">
        <v>359813000</v>
      </c>
      <c r="AO3445">
        <v>59000000</v>
      </c>
      <c r="AQ3445">
        <v>1270020000</v>
      </c>
      <c r="AS3445">
        <v>631508000</v>
      </c>
      <c r="AU3445">
        <v>-951910000</v>
      </c>
      <c r="AV3445">
        <v>-149207000</v>
      </c>
      <c r="AY3445">
        <v>1.46</v>
      </c>
      <c r="AZ3445">
        <v>511352000</v>
      </c>
      <c r="BB3445">
        <v>500523000</v>
      </c>
      <c r="BC3445">
        <v>500523000</v>
      </c>
      <c r="BN3445">
        <v>0.40998947737635899</v>
      </c>
      <c r="BO3445">
        <v>8.4834406779660991</v>
      </c>
      <c r="BP3445">
        <v>0.80883945177774996</v>
      </c>
      <c r="BQ3445">
        <v>2.02436447028657</v>
      </c>
      <c r="BR3445">
        <v>16.972266438356201</v>
      </c>
      <c r="BS3445">
        <v>9.0808942666748799E-2</v>
      </c>
      <c r="BU3445">
        <v>9.1305580333482402E-9</v>
      </c>
    </row>
    <row r="3446" spans="3:73" x14ac:dyDescent="0.3">
      <c r="C3446">
        <v>1047127</v>
      </c>
      <c r="D3446" t="s">
        <v>4443</v>
      </c>
      <c r="E3446" t="s">
        <v>1379</v>
      </c>
      <c r="F3446" t="s">
        <v>3614</v>
      </c>
      <c r="G3446" t="s">
        <v>3678</v>
      </c>
      <c r="H3446" t="s">
        <v>3679</v>
      </c>
      <c r="I3446" t="s">
        <v>4852</v>
      </c>
      <c r="J3446">
        <v>2022</v>
      </c>
      <c r="K3446" t="s">
        <v>4062</v>
      </c>
      <c r="L3446">
        <v>19.905702000000002</v>
      </c>
      <c r="M3446">
        <v>6821757000</v>
      </c>
      <c r="N3446">
        <v>3301239000</v>
      </c>
      <c r="O3446">
        <v>959072000</v>
      </c>
      <c r="P3446">
        <v>1365504000</v>
      </c>
      <c r="Q3446">
        <v>629576000</v>
      </c>
      <c r="U3446">
        <v>21517000</v>
      </c>
      <c r="V3446">
        <v>3122056000</v>
      </c>
      <c r="W3446">
        <v>1662411000</v>
      </c>
      <c r="X3446">
        <v>899164000</v>
      </c>
      <c r="Z3446">
        <v>143813000</v>
      </c>
      <c r="AB3446">
        <v>3668752000</v>
      </c>
      <c r="AD3446">
        <v>1874644000</v>
      </c>
      <c r="AE3446">
        <v>291000</v>
      </c>
      <c r="AF3446">
        <v>245091000</v>
      </c>
      <c r="AG3446">
        <v>1329987000</v>
      </c>
      <c r="AJ3446">
        <v>897186000</v>
      </c>
      <c r="AK3446">
        <v>149429000</v>
      </c>
      <c r="AL3446">
        <v>432801000</v>
      </c>
      <c r="AM3446">
        <v>89890000</v>
      </c>
      <c r="AN3446">
        <v>765823000</v>
      </c>
      <c r="AO3446">
        <v>58563000</v>
      </c>
      <c r="AQ3446">
        <v>1098756000</v>
      </c>
      <c r="AS3446">
        <v>612702000</v>
      </c>
      <c r="AU3446">
        <v>-1007169000</v>
      </c>
      <c r="AV3446">
        <v>55597000</v>
      </c>
      <c r="AY3446">
        <v>3.13</v>
      </c>
      <c r="AZ3446">
        <v>557267500</v>
      </c>
      <c r="BB3446">
        <v>914276000</v>
      </c>
      <c r="BC3446">
        <v>914276000</v>
      </c>
      <c r="BN3446">
        <v>0.45766156724726498</v>
      </c>
      <c r="BO3446">
        <v>15.6118368252992</v>
      </c>
      <c r="BP3446">
        <v>0.57691629807550604</v>
      </c>
      <c r="BQ3446">
        <v>1.6071013726449099</v>
      </c>
      <c r="BR3446">
        <v>6.3596492012779597</v>
      </c>
      <c r="BS3446">
        <v>0.20874210085609499</v>
      </c>
      <c r="BU3446">
        <v>1.6982572618699801E-8</v>
      </c>
    </row>
    <row r="3447" spans="3:73" x14ac:dyDescent="0.3">
      <c r="C3447">
        <v>1047127</v>
      </c>
      <c r="D3447" t="s">
        <v>4443</v>
      </c>
      <c r="E3447" t="s">
        <v>1379</v>
      </c>
      <c r="F3447" t="s">
        <v>3614</v>
      </c>
      <c r="G3447" t="s">
        <v>3678</v>
      </c>
      <c r="H3447" t="s">
        <v>3679</v>
      </c>
      <c r="I3447" t="s">
        <v>4852</v>
      </c>
      <c r="J3447">
        <v>2021</v>
      </c>
      <c r="K3447" t="s">
        <v>4062</v>
      </c>
      <c r="L3447">
        <v>21.527253999999999</v>
      </c>
      <c r="M3447">
        <v>6038554000</v>
      </c>
      <c r="N3447">
        <v>2856563000</v>
      </c>
      <c r="O3447">
        <v>826744000</v>
      </c>
      <c r="P3447">
        <v>1258767000</v>
      </c>
      <c r="Q3447">
        <v>484959000</v>
      </c>
      <c r="S3447">
        <v>2566002000</v>
      </c>
      <c r="U3447">
        <v>24516000</v>
      </c>
      <c r="V3447">
        <v>3066008000</v>
      </c>
      <c r="W3447">
        <v>1679735000</v>
      </c>
      <c r="X3447">
        <v>828727000</v>
      </c>
      <c r="Z3447">
        <v>153008000</v>
      </c>
      <c r="AB3447">
        <v>2942276000</v>
      </c>
      <c r="AC3447">
        <v>219065000</v>
      </c>
      <c r="AD3447">
        <v>1163939000</v>
      </c>
      <c r="AE3447">
        <v>290000</v>
      </c>
      <c r="AF3447">
        <v>244315000</v>
      </c>
      <c r="AG3447">
        <v>1225554000</v>
      </c>
      <c r="AJ3447">
        <v>763433000</v>
      </c>
      <c r="AK3447">
        <v>166037000</v>
      </c>
      <c r="AL3447">
        <v>462121000</v>
      </c>
      <c r="AM3447">
        <v>69459000</v>
      </c>
      <c r="AN3447">
        <v>642995000</v>
      </c>
      <c r="AQ3447">
        <v>1121295000</v>
      </c>
      <c r="AS3447">
        <v>563582000</v>
      </c>
      <c r="AU3447">
        <v>-943879000</v>
      </c>
      <c r="AV3447">
        <v>-30102000</v>
      </c>
      <c r="AY3447">
        <v>2.64</v>
      </c>
      <c r="AZ3447">
        <v>391126000</v>
      </c>
      <c r="BN3447">
        <v>0.50773877322286098</v>
      </c>
      <c r="BP3447">
        <v>0.492187160474718</v>
      </c>
      <c r="BQ3447">
        <v>1.4118917567354401</v>
      </c>
      <c r="BR3447">
        <v>8.1542628787878808</v>
      </c>
      <c r="BS3447">
        <v>0.21853660227660501</v>
      </c>
      <c r="BU3447">
        <v>1.9315642230708499E-8</v>
      </c>
    </row>
    <row r="3448" spans="3:73" x14ac:dyDescent="0.3">
      <c r="C3448">
        <v>1047127</v>
      </c>
      <c r="D3448" t="s">
        <v>4443</v>
      </c>
      <c r="E3448" t="s">
        <v>1379</v>
      </c>
      <c r="F3448" t="s">
        <v>3614</v>
      </c>
      <c r="G3448" t="s">
        <v>3678</v>
      </c>
      <c r="H3448" t="s">
        <v>3679</v>
      </c>
      <c r="I3448" t="s">
        <v>4852</v>
      </c>
      <c r="J3448">
        <v>2020</v>
      </c>
      <c r="K3448" t="s">
        <v>4062</v>
      </c>
      <c r="L3448">
        <v>10.804741</v>
      </c>
      <c r="M3448">
        <v>5022311000</v>
      </c>
      <c r="N3448">
        <v>2132932000</v>
      </c>
      <c r="O3448">
        <v>698002000</v>
      </c>
      <c r="P3448">
        <v>962643000</v>
      </c>
      <c r="Q3448">
        <v>297293000</v>
      </c>
      <c r="S3448">
        <v>2404850000</v>
      </c>
      <c r="U3448">
        <v>27325000</v>
      </c>
      <c r="V3448">
        <v>2668352000</v>
      </c>
      <c r="W3448">
        <v>1315987000</v>
      </c>
      <c r="X3448">
        <v>636434000</v>
      </c>
      <c r="Z3448">
        <v>149007000</v>
      </c>
      <c r="AB3448">
        <v>2325699000</v>
      </c>
      <c r="AC3448">
        <v>217740000</v>
      </c>
      <c r="AD3448">
        <v>562502000</v>
      </c>
      <c r="AE3448">
        <v>289000</v>
      </c>
      <c r="AF3448">
        <v>242829000</v>
      </c>
      <c r="AG3448">
        <v>278501000</v>
      </c>
      <c r="AJ3448">
        <v>159179000</v>
      </c>
      <c r="AK3448">
        <v>140727000</v>
      </c>
      <c r="AL3448">
        <v>443569000</v>
      </c>
      <c r="AM3448">
        <v>12679000</v>
      </c>
      <c r="AN3448">
        <v>126674000</v>
      </c>
      <c r="AQ3448">
        <v>770033000</v>
      </c>
      <c r="AS3448">
        <v>510396000</v>
      </c>
      <c r="AU3448">
        <v>-638705000</v>
      </c>
      <c r="AV3448">
        <v>-333719000</v>
      </c>
      <c r="AY3448">
        <v>0.52</v>
      </c>
      <c r="AZ3448">
        <v>258947500</v>
      </c>
      <c r="BN3448">
        <v>0.53129963476973097</v>
      </c>
      <c r="BP3448">
        <v>0.53040189606736199</v>
      </c>
      <c r="BQ3448">
        <v>1.3948762411786699</v>
      </c>
      <c r="BR3448">
        <v>20.778348076923098</v>
      </c>
      <c r="BS3448">
        <v>5.4467065600492602E-2</v>
      </c>
      <c r="BU3448">
        <v>2.4158179196878E-9</v>
      </c>
    </row>
    <row r="3449" spans="3:73" x14ac:dyDescent="0.3">
      <c r="C3449">
        <v>1047127</v>
      </c>
      <c r="D3449" t="s">
        <v>4443</v>
      </c>
      <c r="E3449" t="s">
        <v>1379</v>
      </c>
      <c r="F3449" t="s">
        <v>3614</v>
      </c>
      <c r="G3449" t="s">
        <v>3678</v>
      </c>
      <c r="H3449" t="s">
        <v>3679</v>
      </c>
      <c r="I3449" t="s">
        <v>4852</v>
      </c>
      <c r="J3449">
        <v>2019</v>
      </c>
      <c r="K3449" t="s">
        <v>4062</v>
      </c>
      <c r="L3449">
        <v>8.8601700000000001</v>
      </c>
      <c r="M3449">
        <v>4695615000</v>
      </c>
      <c r="N3449">
        <v>2001533000</v>
      </c>
      <c r="O3449">
        <v>894948000</v>
      </c>
      <c r="P3449">
        <v>850753000</v>
      </c>
      <c r="Q3449">
        <v>220602000</v>
      </c>
      <c r="S3449">
        <v>2650448000</v>
      </c>
      <c r="U3449">
        <v>25976000</v>
      </c>
      <c r="V3449">
        <v>2705376000</v>
      </c>
      <c r="W3449">
        <v>1059803000</v>
      </c>
      <c r="X3449">
        <v>571054000</v>
      </c>
      <c r="Z3449">
        <v>144479000</v>
      </c>
      <c r="AB3449">
        <v>1963739000</v>
      </c>
      <c r="AC3449">
        <v>217479000</v>
      </c>
      <c r="AD3449">
        <v>234077000</v>
      </c>
      <c r="AE3449">
        <v>287000</v>
      </c>
      <c r="AF3449">
        <v>240805000</v>
      </c>
      <c r="AG3449">
        <v>222984000</v>
      </c>
      <c r="AH3449">
        <v>1178464000</v>
      </c>
      <c r="AJ3449">
        <v>118385000</v>
      </c>
      <c r="AK3449">
        <v>137638000</v>
      </c>
      <c r="AL3449">
        <v>416269000</v>
      </c>
      <c r="AM3449">
        <v>764000</v>
      </c>
      <c r="AN3449">
        <v>99147000</v>
      </c>
      <c r="AQ3449">
        <v>563850000</v>
      </c>
      <c r="AS3449">
        <v>524177000</v>
      </c>
      <c r="AU3449">
        <v>-462489000</v>
      </c>
      <c r="AV3449">
        <v>108250000</v>
      </c>
      <c r="AY3449">
        <v>0.41</v>
      </c>
      <c r="AZ3449">
        <v>225595500</v>
      </c>
      <c r="BA3449">
        <v>0.100457035598881</v>
      </c>
      <c r="BE3449">
        <v>0.47846179433567798</v>
      </c>
      <c r="BG3449">
        <v>0.18921579276074599</v>
      </c>
      <c r="BI3449">
        <v>0.25097117204029701</v>
      </c>
      <c r="BJ3449">
        <v>-0.392450681565156</v>
      </c>
      <c r="BM3449">
        <v>0.116794403562604</v>
      </c>
      <c r="BN3449">
        <v>0.576149450072035</v>
      </c>
      <c r="BP3449">
        <v>0.84444750581004202</v>
      </c>
      <c r="BQ3449">
        <v>1.6804358923309299</v>
      </c>
      <c r="BR3449">
        <v>21.610170731707299</v>
      </c>
      <c r="BS3449">
        <v>5.0488888798358597E-2</v>
      </c>
      <c r="BU3449">
        <v>1.8498739903826299E-9</v>
      </c>
    </row>
    <row r="3450" spans="3:73" x14ac:dyDescent="0.3">
      <c r="C3450">
        <v>1047127</v>
      </c>
      <c r="D3450" t="s">
        <v>4443</v>
      </c>
      <c r="E3450" t="s">
        <v>1379</v>
      </c>
      <c r="F3450" t="s">
        <v>3614</v>
      </c>
      <c r="G3450" t="s">
        <v>3678</v>
      </c>
      <c r="H3450" t="s">
        <v>3679</v>
      </c>
      <c r="I3450" t="s">
        <v>4852</v>
      </c>
      <c r="J3450">
        <v>2018</v>
      </c>
      <c r="K3450" t="s">
        <v>4062</v>
      </c>
      <c r="L3450">
        <v>7.9079350000000002</v>
      </c>
      <c r="M3450">
        <v>4495447000</v>
      </c>
      <c r="N3450">
        <v>1671208000</v>
      </c>
      <c r="O3450">
        <v>681569000</v>
      </c>
      <c r="P3450">
        <v>724456000</v>
      </c>
      <c r="Q3450">
        <v>230589000</v>
      </c>
      <c r="S3450">
        <v>2650448000</v>
      </c>
      <c r="U3450">
        <v>25720000</v>
      </c>
      <c r="V3450">
        <v>2639547000</v>
      </c>
      <c r="W3450">
        <v>1158423000</v>
      </c>
      <c r="X3450">
        <v>530398000</v>
      </c>
      <c r="Z3450">
        <v>114579000</v>
      </c>
      <c r="AB3450">
        <v>1830540000</v>
      </c>
      <c r="AC3450">
        <v>216171000</v>
      </c>
      <c r="AD3450">
        <v>113189000</v>
      </c>
      <c r="AE3450">
        <v>285000</v>
      </c>
      <c r="AF3450">
        <v>239385</v>
      </c>
      <c r="AG3450">
        <v>182370000</v>
      </c>
      <c r="AH3450">
        <v>1081271000</v>
      </c>
      <c r="AJ3450">
        <v>75381000</v>
      </c>
      <c r="AK3450">
        <v>157182000</v>
      </c>
      <c r="AL3450">
        <v>452421000</v>
      </c>
      <c r="AM3450">
        <v>28812000</v>
      </c>
      <c r="AN3450">
        <v>28295000</v>
      </c>
      <c r="AO3450">
        <v>78946000</v>
      </c>
      <c r="AQ3450">
        <v>663410000</v>
      </c>
      <c r="AS3450">
        <v>571961000</v>
      </c>
      <c r="AU3450">
        <v>-537383000</v>
      </c>
      <c r="AV3450">
        <v>-40623000</v>
      </c>
      <c r="AY3450">
        <v>0.12</v>
      </c>
      <c r="AZ3450">
        <v>278540500</v>
      </c>
      <c r="BA3450">
        <v>6.9715177786142404E-2</v>
      </c>
      <c r="BB3450">
        <v>136053000</v>
      </c>
      <c r="BC3450">
        <v>136053000</v>
      </c>
      <c r="BD3450">
        <v>0.12582692035576701</v>
      </c>
      <c r="BE3450">
        <v>0.613546465224722</v>
      </c>
      <c r="BG3450">
        <v>0.168662620194197</v>
      </c>
      <c r="BI3450">
        <v>0.24052580310700999</v>
      </c>
      <c r="BJ3450">
        <v>-0.49699196593638401</v>
      </c>
      <c r="BM3450">
        <v>0.14536781250953701</v>
      </c>
      <c r="BN3450">
        <v>0.58716007551640603</v>
      </c>
      <c r="BO3450">
        <v>1.72336787170978</v>
      </c>
      <c r="BP3450">
        <v>0.58835934714694005</v>
      </c>
      <c r="BQ3450">
        <v>1.24360358867184</v>
      </c>
      <c r="BR3450">
        <v>65.8994583333333</v>
      </c>
      <c r="BS3450">
        <v>1.54571874965857E-2</v>
      </c>
      <c r="BU3450">
        <v>5.1840014421973802E-10</v>
      </c>
    </row>
    <row r="3451" spans="3:73" x14ac:dyDescent="0.3">
      <c r="C3451">
        <v>1047127</v>
      </c>
      <c r="D3451" t="s">
        <v>4443</v>
      </c>
      <c r="E3451" t="s">
        <v>1379</v>
      </c>
      <c r="F3451" t="s">
        <v>3614</v>
      </c>
      <c r="G3451" t="s">
        <v>3678</v>
      </c>
      <c r="H3451" t="s">
        <v>3679</v>
      </c>
      <c r="I3451" t="s">
        <v>4852</v>
      </c>
      <c r="J3451">
        <v>2017</v>
      </c>
      <c r="K3451" t="s">
        <v>4062</v>
      </c>
      <c r="L3451">
        <v>9.6830420000000004</v>
      </c>
      <c r="M3451">
        <v>4521509000</v>
      </c>
      <c r="N3451">
        <v>1650870000</v>
      </c>
      <c r="O3451">
        <v>596364000</v>
      </c>
      <c r="P3451">
        <v>692287000</v>
      </c>
      <c r="Q3451">
        <v>326492000</v>
      </c>
      <c r="S3451">
        <v>2695065000</v>
      </c>
      <c r="U3451">
        <v>25036000</v>
      </c>
      <c r="V3451">
        <v>2830730000</v>
      </c>
      <c r="W3451">
        <v>1361789000</v>
      </c>
      <c r="X3451">
        <v>569085000</v>
      </c>
      <c r="Z3451">
        <v>123848000</v>
      </c>
      <c r="AB3451">
        <v>1667328000</v>
      </c>
      <c r="AC3451">
        <v>215982000</v>
      </c>
      <c r="AD3451">
        <v>-42851000</v>
      </c>
      <c r="AE3451">
        <v>285000</v>
      </c>
      <c r="AF3451">
        <v>239184</v>
      </c>
      <c r="AG3451">
        <v>225494000</v>
      </c>
      <c r="AJ3451">
        <v>110128000</v>
      </c>
      <c r="AK3451">
        <v>166614000</v>
      </c>
      <c r="AL3451">
        <v>355960000</v>
      </c>
      <c r="AM3451">
        <v>-12782000</v>
      </c>
      <c r="AN3451">
        <v>100770000</v>
      </c>
      <c r="AO3451">
        <v>83839000</v>
      </c>
      <c r="AQ3451">
        <v>618267000</v>
      </c>
      <c r="AS3451">
        <v>581940000</v>
      </c>
      <c r="AU3451">
        <v>-454832000</v>
      </c>
      <c r="AV3451">
        <v>-124886000</v>
      </c>
      <c r="AY3451">
        <v>0.42</v>
      </c>
      <c r="BB3451">
        <v>171827000</v>
      </c>
      <c r="BC3451">
        <v>171827000</v>
      </c>
      <c r="BN3451">
        <v>0.62605868969850598</v>
      </c>
      <c r="BO3451">
        <v>2.04948770858431</v>
      </c>
      <c r="BP3451">
        <v>0.43792687413395198</v>
      </c>
      <c r="BQ3451">
        <v>0.97252804949959204</v>
      </c>
      <c r="BR3451">
        <v>23.0548619047619</v>
      </c>
      <c r="BS3451">
        <v>6.0438018194380501E-2</v>
      </c>
      <c r="BU3451">
        <v>2.4391587258175999E-9</v>
      </c>
    </row>
    <row r="3452" spans="3:73" x14ac:dyDescent="0.3">
      <c r="C3452">
        <v>1477641</v>
      </c>
      <c r="D3452" t="s">
        <v>4505</v>
      </c>
      <c r="E3452" t="s">
        <v>1861</v>
      </c>
      <c r="F3452" t="s">
        <v>3614</v>
      </c>
      <c r="G3452" t="s">
        <v>3678</v>
      </c>
      <c r="H3452" t="s">
        <v>3679</v>
      </c>
      <c r="I3452" t="s">
        <v>4853</v>
      </c>
      <c r="J3452">
        <v>2026</v>
      </c>
      <c r="K3452" t="s">
        <v>4062</v>
      </c>
      <c r="L3452">
        <v>24.113351000000002</v>
      </c>
    </row>
    <row r="3453" spans="3:73" x14ac:dyDescent="0.3">
      <c r="C3453">
        <v>1477641</v>
      </c>
      <c r="D3453" t="s">
        <v>4505</v>
      </c>
      <c r="E3453" t="s">
        <v>1861</v>
      </c>
      <c r="F3453" t="s">
        <v>3614</v>
      </c>
      <c r="G3453" t="s">
        <v>3678</v>
      </c>
      <c r="H3453" t="s">
        <v>3679</v>
      </c>
      <c r="I3453" t="s">
        <v>4853</v>
      </c>
      <c r="J3453">
        <v>2025</v>
      </c>
      <c r="K3453" t="s">
        <v>4062</v>
      </c>
      <c r="L3453">
        <v>22.841778999999999</v>
      </c>
    </row>
    <row r="3454" spans="3:73" x14ac:dyDescent="0.3">
      <c r="C3454">
        <v>1477641</v>
      </c>
      <c r="D3454" t="s">
        <v>4505</v>
      </c>
      <c r="E3454" t="s">
        <v>1861</v>
      </c>
      <c r="F3454" t="s">
        <v>3614</v>
      </c>
      <c r="G3454" t="s">
        <v>3678</v>
      </c>
      <c r="H3454" t="s">
        <v>3679</v>
      </c>
      <c r="I3454" t="s">
        <v>4853</v>
      </c>
      <c r="J3454">
        <v>2024</v>
      </c>
      <c r="K3454" t="s">
        <v>4062</v>
      </c>
      <c r="L3454">
        <v>21.130067</v>
      </c>
    </row>
    <row r="3455" spans="3:73" x14ac:dyDescent="0.3">
      <c r="C3455">
        <v>1477641</v>
      </c>
      <c r="D3455" t="s">
        <v>4505</v>
      </c>
      <c r="E3455" t="s">
        <v>1861</v>
      </c>
      <c r="F3455" t="s">
        <v>3614</v>
      </c>
      <c r="G3455" t="s">
        <v>3678</v>
      </c>
      <c r="H3455" t="s">
        <v>3679</v>
      </c>
      <c r="I3455" t="s">
        <v>4853</v>
      </c>
      <c r="J3455">
        <v>2023</v>
      </c>
      <c r="K3455" t="s">
        <v>4062</v>
      </c>
      <c r="L3455">
        <v>37.459738000000002</v>
      </c>
    </row>
    <row r="3456" spans="3:73" x14ac:dyDescent="0.3">
      <c r="C3456">
        <v>1477641</v>
      </c>
      <c r="D3456" t="s">
        <v>4505</v>
      </c>
      <c r="E3456" t="s">
        <v>1861</v>
      </c>
      <c r="F3456" t="s">
        <v>3614</v>
      </c>
      <c r="G3456" t="s">
        <v>3678</v>
      </c>
      <c r="H3456" t="s">
        <v>3679</v>
      </c>
      <c r="I3456" t="s">
        <v>4853</v>
      </c>
      <c r="J3456">
        <v>2022</v>
      </c>
      <c r="K3456" t="s">
        <v>4062</v>
      </c>
      <c r="L3456">
        <v>52.989148999999998</v>
      </c>
    </row>
    <row r="3457" spans="3:73" x14ac:dyDescent="0.3">
      <c r="C3457">
        <v>1477641</v>
      </c>
      <c r="D3457" t="s">
        <v>4505</v>
      </c>
      <c r="E3457" t="s">
        <v>1861</v>
      </c>
      <c r="F3457" t="s">
        <v>3614</v>
      </c>
      <c r="G3457" t="s">
        <v>3678</v>
      </c>
      <c r="H3457" t="s">
        <v>3679</v>
      </c>
      <c r="I3457" t="s">
        <v>4853</v>
      </c>
      <c r="J3457">
        <v>2021</v>
      </c>
      <c r="K3457" t="s">
        <v>4062</v>
      </c>
      <c r="L3457">
        <v>71.696458000000007</v>
      </c>
    </row>
    <row r="3458" spans="3:73" x14ac:dyDescent="0.3">
      <c r="C3458">
        <v>1477641</v>
      </c>
      <c r="D3458" t="s">
        <v>4505</v>
      </c>
      <c r="E3458" t="s">
        <v>1861</v>
      </c>
      <c r="F3458" t="s">
        <v>3614</v>
      </c>
      <c r="G3458" t="s">
        <v>3678</v>
      </c>
      <c r="H3458" t="s">
        <v>3679</v>
      </c>
      <c r="I3458" t="s">
        <v>4853</v>
      </c>
      <c r="J3458">
        <v>2020</v>
      </c>
      <c r="K3458" t="s">
        <v>4062</v>
      </c>
      <c r="L3458">
        <v>37.732239</v>
      </c>
    </row>
    <row r="3459" spans="3:73" x14ac:dyDescent="0.3">
      <c r="C3459">
        <v>1477641</v>
      </c>
      <c r="D3459" t="s">
        <v>4505</v>
      </c>
      <c r="E3459" t="s">
        <v>1861</v>
      </c>
      <c r="F3459" t="s">
        <v>3614</v>
      </c>
      <c r="G3459" t="s">
        <v>3678</v>
      </c>
      <c r="H3459" t="s">
        <v>3679</v>
      </c>
      <c r="I3459" t="s">
        <v>4853</v>
      </c>
      <c r="J3459">
        <v>2019</v>
      </c>
      <c r="K3459" t="s">
        <v>4062</v>
      </c>
      <c r="L3459">
        <v>7.8363649999999998</v>
      </c>
    </row>
    <row r="3460" spans="3:73" x14ac:dyDescent="0.3">
      <c r="C3460">
        <v>1477641</v>
      </c>
      <c r="D3460" t="s">
        <v>4505</v>
      </c>
      <c r="E3460" t="s">
        <v>1861</v>
      </c>
      <c r="F3460" t="s">
        <v>3614</v>
      </c>
      <c r="G3460" t="s">
        <v>3678</v>
      </c>
      <c r="H3460" t="s">
        <v>3679</v>
      </c>
      <c r="I3460" t="s">
        <v>4853</v>
      </c>
      <c r="J3460">
        <v>2018</v>
      </c>
      <c r="K3460" t="s">
        <v>4062</v>
      </c>
      <c r="L3460">
        <v>8.6657949999999992</v>
      </c>
    </row>
    <row r="3461" spans="3:73" x14ac:dyDescent="0.3">
      <c r="C3461">
        <v>1477641</v>
      </c>
      <c r="D3461" t="s">
        <v>4505</v>
      </c>
      <c r="E3461" t="s">
        <v>1861</v>
      </c>
      <c r="F3461" t="s">
        <v>3614</v>
      </c>
      <c r="G3461" t="s">
        <v>3678</v>
      </c>
      <c r="H3461" t="s">
        <v>3679</v>
      </c>
      <c r="I3461" t="s">
        <v>4853</v>
      </c>
      <c r="J3461">
        <v>2017</v>
      </c>
      <c r="K3461" t="s">
        <v>4062</v>
      </c>
      <c r="L3461">
        <v>7.122293</v>
      </c>
    </row>
    <row r="3462" spans="3:73" x14ac:dyDescent="0.3">
      <c r="C3462">
        <v>1463101</v>
      </c>
      <c r="D3462" t="s">
        <v>4504</v>
      </c>
      <c r="E3462" t="s">
        <v>519</v>
      </c>
      <c r="F3462" t="s">
        <v>3614</v>
      </c>
      <c r="G3462" t="s">
        <v>3678</v>
      </c>
      <c r="H3462" t="s">
        <v>3679</v>
      </c>
      <c r="I3462" t="s">
        <v>4854</v>
      </c>
      <c r="J3462">
        <v>2026</v>
      </c>
      <c r="K3462" t="s">
        <v>4062</v>
      </c>
      <c r="L3462">
        <v>41.349625000000003</v>
      </c>
    </row>
    <row r="3463" spans="3:73" x14ac:dyDescent="0.3">
      <c r="C3463">
        <v>1463101</v>
      </c>
      <c r="D3463" t="s">
        <v>4504</v>
      </c>
      <c r="E3463" t="s">
        <v>519</v>
      </c>
      <c r="F3463" t="s">
        <v>3614</v>
      </c>
      <c r="G3463" t="s">
        <v>3678</v>
      </c>
      <c r="H3463" t="s">
        <v>3679</v>
      </c>
      <c r="I3463" t="s">
        <v>4854</v>
      </c>
      <c r="J3463">
        <v>2025</v>
      </c>
      <c r="K3463" t="s">
        <v>4062</v>
      </c>
      <c r="L3463">
        <v>41.172660999999998</v>
      </c>
      <c r="M3463">
        <v>3509792000</v>
      </c>
      <c r="N3463">
        <v>2606860000</v>
      </c>
      <c r="O3463">
        <v>474318000</v>
      </c>
      <c r="P3463">
        <v>229881000</v>
      </c>
      <c r="Q3463">
        <v>288047000</v>
      </c>
      <c r="R3463">
        <v>136804000</v>
      </c>
      <c r="S3463">
        <v>136804000</v>
      </c>
      <c r="T3463">
        <v>22288000</v>
      </c>
      <c r="U3463">
        <v>214760000</v>
      </c>
      <c r="V3463">
        <v>2422769000</v>
      </c>
      <c r="W3463">
        <v>1262150000</v>
      </c>
      <c r="X3463">
        <v>203039000</v>
      </c>
      <c r="AA3463">
        <v>1204377000</v>
      </c>
      <c r="AB3463">
        <v>1087023000</v>
      </c>
      <c r="AD3463">
        <v>-203896000</v>
      </c>
      <c r="AE3463">
        <v>1000</v>
      </c>
      <c r="AF3463">
        <v>131080000</v>
      </c>
      <c r="AG3463">
        <v>687004000</v>
      </c>
      <c r="AI3463">
        <v>785981000</v>
      </c>
      <c r="AJ3463">
        <v>157526000</v>
      </c>
      <c r="AK3463">
        <v>189075000</v>
      </c>
      <c r="AL3463">
        <v>529478000</v>
      </c>
      <c r="AM3463">
        <v>32681000</v>
      </c>
      <c r="AN3463">
        <v>172133000</v>
      </c>
      <c r="AQ3463">
        <v>136540000</v>
      </c>
      <c r="AS3463">
        <v>80645000</v>
      </c>
      <c r="AU3463">
        <v>106792000</v>
      </c>
      <c r="AV3463">
        <v>-241624000</v>
      </c>
      <c r="AY3463">
        <v>1.31</v>
      </c>
      <c r="AZ3463">
        <v>226525500</v>
      </c>
      <c r="BH3463">
        <v>3.4697241590902599</v>
      </c>
      <c r="BN3463">
        <v>0.69028848433183498</v>
      </c>
      <c r="BP3463">
        <v>0.37580160836667598</v>
      </c>
      <c r="BQ3463">
        <v>1.83719288515628</v>
      </c>
      <c r="BR3463">
        <v>31.429512213740502</v>
      </c>
      <c r="BS3463">
        <v>0.15835267515038801</v>
      </c>
      <c r="BU3463">
        <v>4.9618256384639498E-8</v>
      </c>
    </row>
    <row r="3464" spans="3:73" x14ac:dyDescent="0.3">
      <c r="C3464">
        <v>1463101</v>
      </c>
      <c r="D3464" t="s">
        <v>4504</v>
      </c>
      <c r="E3464" t="s">
        <v>519</v>
      </c>
      <c r="F3464" t="s">
        <v>3614</v>
      </c>
      <c r="G3464" t="s">
        <v>3678</v>
      </c>
      <c r="H3464" t="s">
        <v>3679</v>
      </c>
      <c r="I3464" t="s">
        <v>4854</v>
      </c>
      <c r="J3464">
        <v>2024</v>
      </c>
      <c r="K3464" t="s">
        <v>4062</v>
      </c>
      <c r="L3464">
        <v>103.563135</v>
      </c>
      <c r="M3464">
        <v>3249676000</v>
      </c>
      <c r="N3464">
        <v>2327084000</v>
      </c>
      <c r="O3464">
        <v>369110000</v>
      </c>
      <c r="P3464">
        <v>223749000</v>
      </c>
      <c r="Q3464">
        <v>165004000</v>
      </c>
      <c r="R3464">
        <v>147514000</v>
      </c>
      <c r="S3464">
        <v>147514000</v>
      </c>
      <c r="T3464">
        <v>42398000</v>
      </c>
      <c r="U3464">
        <v>211571000</v>
      </c>
      <c r="V3464">
        <v>2416660000</v>
      </c>
      <c r="W3464">
        <v>660091000</v>
      </c>
      <c r="X3464">
        <v>90032000</v>
      </c>
      <c r="AA3464">
        <v>1302380000</v>
      </c>
      <c r="AB3464">
        <v>833016000</v>
      </c>
      <c r="AD3464">
        <v>-245206000</v>
      </c>
      <c r="AE3464">
        <v>1000</v>
      </c>
      <c r="AF3464">
        <v>132448000</v>
      </c>
      <c r="AG3464">
        <v>629138000</v>
      </c>
      <c r="AI3464">
        <v>701245000</v>
      </c>
      <c r="AJ3464">
        <v>77292000</v>
      </c>
      <c r="AK3464">
        <v>201315000</v>
      </c>
      <c r="AL3464">
        <v>551846000</v>
      </c>
      <c r="AM3464">
        <v>17501000</v>
      </c>
      <c r="AN3464">
        <v>102658000</v>
      </c>
      <c r="AQ3464">
        <v>513693000</v>
      </c>
      <c r="AS3464">
        <v>81389000</v>
      </c>
      <c r="AU3464">
        <v>128267000</v>
      </c>
      <c r="AV3464">
        <v>-460269000</v>
      </c>
      <c r="AY3464">
        <v>0.76</v>
      </c>
      <c r="AZ3464">
        <v>189299500</v>
      </c>
      <c r="BH3464">
        <v>3.7044207723739402</v>
      </c>
      <c r="BN3464">
        <v>0.74366182967163497</v>
      </c>
      <c r="BP3464">
        <v>0.55918047663125203</v>
      </c>
      <c r="BQ3464">
        <v>3.27542717594998</v>
      </c>
      <c r="BR3464">
        <v>136.26728289473701</v>
      </c>
      <c r="BS3464">
        <v>0.123236528470041</v>
      </c>
      <c r="BU3464">
        <v>9.4485559220951302E-8</v>
      </c>
    </row>
    <row r="3465" spans="3:73" x14ac:dyDescent="0.3">
      <c r="C3465">
        <v>1463101</v>
      </c>
      <c r="D3465" t="s">
        <v>4504</v>
      </c>
      <c r="E3465" t="s">
        <v>519</v>
      </c>
      <c r="F3465" t="s">
        <v>3614</v>
      </c>
      <c r="G3465" t="s">
        <v>3678</v>
      </c>
      <c r="H3465" t="s">
        <v>3679</v>
      </c>
      <c r="I3465" t="s">
        <v>4854</v>
      </c>
      <c r="J3465">
        <v>2023</v>
      </c>
      <c r="K3465" t="s">
        <v>4062</v>
      </c>
      <c r="L3465">
        <v>157.498941</v>
      </c>
      <c r="M3465">
        <v>3383012000</v>
      </c>
      <c r="N3465">
        <v>2443518000</v>
      </c>
      <c r="O3465">
        <v>288748000</v>
      </c>
      <c r="P3465">
        <v>445959000</v>
      </c>
      <c r="Q3465">
        <v>213595000</v>
      </c>
      <c r="R3465">
        <v>168244000</v>
      </c>
      <c r="S3465">
        <v>168244000</v>
      </c>
      <c r="T3465">
        <v>68536000</v>
      </c>
      <c r="U3465">
        <v>214562000</v>
      </c>
      <c r="V3465">
        <v>2399388000</v>
      </c>
      <c r="W3465">
        <v>532449000</v>
      </c>
      <c r="X3465">
        <v>116164000</v>
      </c>
      <c r="AA3465">
        <v>1293738000</v>
      </c>
      <c r="AB3465">
        <v>983624000</v>
      </c>
      <c r="AD3465">
        <v>46273000</v>
      </c>
      <c r="AE3465">
        <v>1000</v>
      </c>
      <c r="AF3465">
        <v>135722000</v>
      </c>
      <c r="AG3465">
        <v>1058388000</v>
      </c>
      <c r="AI3465">
        <v>1232398000</v>
      </c>
      <c r="AJ3465">
        <v>445741000</v>
      </c>
      <c r="AK3465">
        <v>227336000</v>
      </c>
      <c r="AL3465">
        <v>612647000</v>
      </c>
      <c r="AM3465">
        <v>74203000</v>
      </c>
      <c r="AN3465">
        <v>438936000</v>
      </c>
      <c r="AO3465">
        <v>8839000</v>
      </c>
      <c r="AQ3465">
        <v>696780000</v>
      </c>
      <c r="AS3465">
        <v>74708000</v>
      </c>
      <c r="AU3465">
        <v>-366355000</v>
      </c>
      <c r="AV3465">
        <v>-516774000</v>
      </c>
      <c r="AZ3465">
        <v>181651500</v>
      </c>
      <c r="BB3465">
        <v>521978000</v>
      </c>
      <c r="BC3465">
        <v>521978000</v>
      </c>
      <c r="BH3465">
        <v>6.7844086065900902</v>
      </c>
      <c r="BN3465">
        <v>0.70924608012031898</v>
      </c>
      <c r="BO3465">
        <v>59.053965380699204</v>
      </c>
      <c r="BP3465">
        <v>0.54230170401296696</v>
      </c>
      <c r="BQ3465">
        <v>4.1880499352989702</v>
      </c>
      <c r="BS3465">
        <v>0.44624368661195701</v>
      </c>
    </row>
    <row r="3466" spans="3:73" x14ac:dyDescent="0.3">
      <c r="C3466">
        <v>1463101</v>
      </c>
      <c r="D3466" t="s">
        <v>4504</v>
      </c>
      <c r="E3466" t="s">
        <v>519</v>
      </c>
      <c r="F3466" t="s">
        <v>3614</v>
      </c>
      <c r="G3466" t="s">
        <v>3678</v>
      </c>
      <c r="H3466" t="s">
        <v>3679</v>
      </c>
      <c r="I3466" t="s">
        <v>4854</v>
      </c>
      <c r="J3466">
        <v>2022</v>
      </c>
      <c r="K3466" t="s">
        <v>4062</v>
      </c>
      <c r="L3466">
        <v>230.370283</v>
      </c>
      <c r="M3466">
        <v>3084280000</v>
      </c>
      <c r="N3466">
        <v>2264271000</v>
      </c>
      <c r="O3466">
        <v>473244000</v>
      </c>
      <c r="P3466">
        <v>440896000</v>
      </c>
      <c r="Q3466">
        <v>149708000</v>
      </c>
      <c r="R3466">
        <v>111367000</v>
      </c>
      <c r="S3466">
        <v>111367000</v>
      </c>
      <c r="T3466">
        <v>99541000</v>
      </c>
      <c r="U3466">
        <v>213559000</v>
      </c>
      <c r="V3466">
        <v>2258707000</v>
      </c>
      <c r="W3466">
        <v>638219000</v>
      </c>
      <c r="X3466">
        <v>125085000</v>
      </c>
      <c r="AA3466">
        <v>1290357000</v>
      </c>
      <c r="AB3466">
        <v>825573000</v>
      </c>
      <c r="AD3466">
        <v>17335000</v>
      </c>
      <c r="AE3466">
        <v>1000</v>
      </c>
      <c r="AF3466">
        <v>136441000</v>
      </c>
      <c r="AG3466">
        <v>974595000</v>
      </c>
      <c r="AI3466">
        <v>1356258000</v>
      </c>
      <c r="AJ3466">
        <v>448261000</v>
      </c>
      <c r="AK3466">
        <v>168846000</v>
      </c>
      <c r="AL3466">
        <v>526334000</v>
      </c>
      <c r="AM3466">
        <v>54686000</v>
      </c>
      <c r="AN3466">
        <v>397362000</v>
      </c>
      <c r="AO3466">
        <v>9438000</v>
      </c>
      <c r="AQ3466">
        <v>744817000</v>
      </c>
      <c r="AS3466">
        <v>58775000</v>
      </c>
      <c r="AU3466">
        <v>-371906000</v>
      </c>
      <c r="AV3466">
        <v>-17126000</v>
      </c>
      <c r="AZ3466">
        <v>112054000</v>
      </c>
      <c r="BB3466">
        <v>461486000</v>
      </c>
      <c r="BC3466">
        <v>461486000</v>
      </c>
      <c r="BH3466">
        <v>12.1036107590983</v>
      </c>
      <c r="BN3466">
        <v>0.73232877689444498</v>
      </c>
      <c r="BO3466">
        <v>48.896588260224597</v>
      </c>
      <c r="BP3466">
        <v>0.74150722557617399</v>
      </c>
      <c r="BQ3466">
        <v>3.3132247708075102</v>
      </c>
      <c r="BS3466">
        <v>0.48131661282527399</v>
      </c>
    </row>
    <row r="3467" spans="3:73" x14ac:dyDescent="0.3">
      <c r="C3467">
        <v>1463101</v>
      </c>
      <c r="D3467" t="s">
        <v>4504</v>
      </c>
      <c r="E3467" t="s">
        <v>519</v>
      </c>
      <c r="F3467" t="s">
        <v>3614</v>
      </c>
      <c r="G3467" t="s">
        <v>3678</v>
      </c>
      <c r="H3467" t="s">
        <v>3679</v>
      </c>
      <c r="I3467" t="s">
        <v>4854</v>
      </c>
      <c r="J3467">
        <v>2021</v>
      </c>
      <c r="K3467" t="s">
        <v>4062</v>
      </c>
      <c r="L3467">
        <v>175.394633</v>
      </c>
      <c r="M3467">
        <v>2079256000</v>
      </c>
      <c r="N3467">
        <v>1462461000</v>
      </c>
      <c r="O3467">
        <v>119316000</v>
      </c>
      <c r="P3467">
        <v>333626000</v>
      </c>
      <c r="Q3467">
        <v>74400000</v>
      </c>
      <c r="R3467">
        <v>82167000</v>
      </c>
      <c r="S3467">
        <v>82167000</v>
      </c>
      <c r="T3467">
        <v>97758000</v>
      </c>
      <c r="U3467">
        <v>181254000</v>
      </c>
      <c r="V3467">
        <v>1649088000</v>
      </c>
      <c r="W3467">
        <v>439796000</v>
      </c>
      <c r="X3467">
        <v>113767000</v>
      </c>
      <c r="AA3467">
        <v>1037646000</v>
      </c>
      <c r="AB3467">
        <v>430168000</v>
      </c>
      <c r="AD3467">
        <v>-405737000</v>
      </c>
      <c r="AE3467">
        <v>1000</v>
      </c>
      <c r="AF3467">
        <v>133894000</v>
      </c>
      <c r="AG3467">
        <v>554422000</v>
      </c>
      <c r="AI3467">
        <v>827627000</v>
      </c>
      <c r="AJ3467">
        <v>215832000</v>
      </c>
      <c r="AK3467">
        <v>105526000</v>
      </c>
      <c r="AL3467">
        <v>338590000</v>
      </c>
      <c r="AM3467">
        <v>-24521000</v>
      </c>
      <c r="AN3467">
        <v>145449000</v>
      </c>
      <c r="AO3467">
        <v>45152000</v>
      </c>
      <c r="AQ3467">
        <v>352028000</v>
      </c>
      <c r="AS3467">
        <v>32439000</v>
      </c>
      <c r="AU3467">
        <v>-1219547000</v>
      </c>
      <c r="AV3467">
        <v>309411000</v>
      </c>
      <c r="AZ3467">
        <v>58082000</v>
      </c>
      <c r="BB3467">
        <v>166080000</v>
      </c>
      <c r="BC3467">
        <v>166080000</v>
      </c>
      <c r="BH3467">
        <v>14.2492854929238</v>
      </c>
      <c r="BN3467">
        <v>0.79311446017229204</v>
      </c>
      <c r="BO3467">
        <v>3.6782423812898699</v>
      </c>
      <c r="BP3467">
        <v>0.271298511127887</v>
      </c>
      <c r="BQ3467">
        <v>3.1561473956106898</v>
      </c>
      <c r="BS3467">
        <v>0.33812138513325002</v>
      </c>
    </row>
    <row r="3468" spans="3:73" x14ac:dyDescent="0.3">
      <c r="C3468">
        <v>1463101</v>
      </c>
      <c r="D3468" t="s">
        <v>4504</v>
      </c>
      <c r="E3468" t="s">
        <v>519</v>
      </c>
      <c r="F3468" t="s">
        <v>3614</v>
      </c>
      <c r="G3468" t="s">
        <v>3678</v>
      </c>
      <c r="H3468" t="s">
        <v>3679</v>
      </c>
      <c r="I3468" t="s">
        <v>4854</v>
      </c>
      <c r="J3468">
        <v>2020</v>
      </c>
      <c r="K3468" t="s">
        <v>4062</v>
      </c>
      <c r="L3468">
        <v>59.676220999999998</v>
      </c>
      <c r="M3468">
        <v>1200102000</v>
      </c>
      <c r="N3468">
        <v>933064000</v>
      </c>
      <c r="O3468">
        <v>679379000</v>
      </c>
      <c r="P3468">
        <v>182165000</v>
      </c>
      <c r="Q3468">
        <v>41764000</v>
      </c>
      <c r="R3468">
        <v>42985000</v>
      </c>
      <c r="S3468">
        <v>42985000</v>
      </c>
      <c r="T3468">
        <v>28808000</v>
      </c>
      <c r="U3468">
        <v>24783000</v>
      </c>
      <c r="V3468">
        <v>716109000</v>
      </c>
      <c r="W3468">
        <v>534043000</v>
      </c>
      <c r="X3468">
        <v>72609000</v>
      </c>
      <c r="AA3468">
        <v>330865000</v>
      </c>
      <c r="AB3468">
        <v>483993000</v>
      </c>
      <c r="AD3468">
        <v>-51186000</v>
      </c>
      <c r="AE3468">
        <v>1000</v>
      </c>
      <c r="AF3468">
        <v>128962000</v>
      </c>
      <c r="AG3468">
        <v>121938000</v>
      </c>
      <c r="AI3468">
        <v>142901000</v>
      </c>
      <c r="AJ3468">
        <v>79114000</v>
      </c>
      <c r="AK3468">
        <v>15801000</v>
      </c>
      <c r="AL3468">
        <v>42824000</v>
      </c>
      <c r="AM3468">
        <v>-1639000</v>
      </c>
      <c r="AN3468">
        <v>72991000</v>
      </c>
      <c r="AO3468">
        <v>5901000</v>
      </c>
      <c r="AQ3468">
        <v>216334000</v>
      </c>
      <c r="AS3468">
        <v>18103000</v>
      </c>
      <c r="AU3468">
        <v>-25568000</v>
      </c>
      <c r="AV3468">
        <v>191678000</v>
      </c>
      <c r="AZ3468">
        <v>36910000</v>
      </c>
      <c r="BB3468">
        <v>77253000</v>
      </c>
      <c r="BC3468">
        <v>77253000</v>
      </c>
      <c r="BH3468">
        <v>3.8716066106746099</v>
      </c>
      <c r="BN3468">
        <v>0.59670677992370602</v>
      </c>
      <c r="BO3468">
        <v>13.091509913574001</v>
      </c>
      <c r="BP3468">
        <v>1.2721428798804599</v>
      </c>
      <c r="BQ3468">
        <v>1.66896673114337</v>
      </c>
      <c r="BS3468">
        <v>0.15081003237650101</v>
      </c>
    </row>
    <row r="3469" spans="3:73" x14ac:dyDescent="0.3">
      <c r="C3469">
        <v>1463101</v>
      </c>
      <c r="D3469" t="s">
        <v>4504</v>
      </c>
      <c r="E3469" t="s">
        <v>519</v>
      </c>
      <c r="F3469" t="s">
        <v>3614</v>
      </c>
      <c r="G3469" t="s">
        <v>3678</v>
      </c>
      <c r="H3469" t="s">
        <v>3679</v>
      </c>
      <c r="I3469" t="s">
        <v>4854</v>
      </c>
      <c r="J3469">
        <v>2019</v>
      </c>
      <c r="K3469" t="s">
        <v>4062</v>
      </c>
      <c r="L3469">
        <v>20.288363</v>
      </c>
      <c r="M3469">
        <v>713223000</v>
      </c>
      <c r="N3469">
        <v>499657000</v>
      </c>
      <c r="O3469">
        <v>251409000</v>
      </c>
      <c r="P3469">
        <v>145413000</v>
      </c>
      <c r="Q3469">
        <v>32056000</v>
      </c>
      <c r="R3469">
        <v>28936000</v>
      </c>
      <c r="S3469">
        <v>28936000</v>
      </c>
      <c r="T3469">
        <v>30579000</v>
      </c>
      <c r="U3469">
        <v>24783000</v>
      </c>
      <c r="V3469">
        <v>441011000</v>
      </c>
      <c r="W3469">
        <v>199311000</v>
      </c>
      <c r="X3469">
        <v>57474000</v>
      </c>
      <c r="AA3469">
        <v>105543000</v>
      </c>
      <c r="AB3469">
        <v>272212000</v>
      </c>
      <c r="AD3469">
        <v>-185181000</v>
      </c>
      <c r="AE3469">
        <v>1000</v>
      </c>
      <c r="AF3469">
        <v>123109000</v>
      </c>
      <c r="AG3469">
        <v>77881000</v>
      </c>
      <c r="AI3469">
        <v>132151000</v>
      </c>
      <c r="AJ3469">
        <v>44442000</v>
      </c>
      <c r="AK3469">
        <v>11168000</v>
      </c>
      <c r="AL3469">
        <v>33439000</v>
      </c>
      <c r="AM3469">
        <v>-72245000</v>
      </c>
      <c r="AN3469">
        <v>116666000</v>
      </c>
      <c r="AO3469">
        <v>2303000</v>
      </c>
      <c r="AQ3469">
        <v>139067000</v>
      </c>
      <c r="AS3469">
        <v>14119000</v>
      </c>
      <c r="AU3469">
        <v>-14788000</v>
      </c>
      <c r="AV3469">
        <v>65850000</v>
      </c>
      <c r="BB3469">
        <v>46724000</v>
      </c>
      <c r="BC3469">
        <v>46724000</v>
      </c>
      <c r="BN3469">
        <v>0.61833535934763695</v>
      </c>
      <c r="BO3469">
        <v>20.288319583152401</v>
      </c>
      <c r="BP3469">
        <v>1.26139049023887</v>
      </c>
      <c r="BQ3469">
        <v>2.3460872706473799</v>
      </c>
      <c r="BS3469">
        <v>0.42858507339867502</v>
      </c>
    </row>
    <row r="3470" spans="3:73" x14ac:dyDescent="0.3">
      <c r="C3470">
        <v>1463101</v>
      </c>
      <c r="D3470" t="s">
        <v>4504</v>
      </c>
      <c r="E3470" t="s">
        <v>519</v>
      </c>
      <c r="F3470" t="s">
        <v>3614</v>
      </c>
      <c r="G3470" t="s">
        <v>3678</v>
      </c>
      <c r="H3470" t="s">
        <v>3679</v>
      </c>
      <c r="I3470" t="s">
        <v>4854</v>
      </c>
      <c r="J3470">
        <v>2018</v>
      </c>
      <c r="K3470" t="s">
        <v>4062</v>
      </c>
      <c r="L3470">
        <v>5.1578179999999998</v>
      </c>
    </row>
    <row r="3471" spans="3:73" x14ac:dyDescent="0.3">
      <c r="C3471">
        <v>1463101</v>
      </c>
      <c r="D3471" t="s">
        <v>4504</v>
      </c>
      <c r="E3471" t="s">
        <v>519</v>
      </c>
      <c r="F3471" t="s">
        <v>3614</v>
      </c>
      <c r="G3471" t="s">
        <v>3678</v>
      </c>
      <c r="H3471" t="s">
        <v>3679</v>
      </c>
      <c r="I3471" t="s">
        <v>4854</v>
      </c>
      <c r="J3471">
        <v>2017</v>
      </c>
      <c r="K3471" t="s">
        <v>4062</v>
      </c>
      <c r="L3471">
        <v>1.5140359999999999</v>
      </c>
      <c r="M3471">
        <v>169147000</v>
      </c>
      <c r="N3471">
        <v>130446000</v>
      </c>
      <c r="O3471">
        <v>29144000</v>
      </c>
      <c r="P3471">
        <v>65346000</v>
      </c>
      <c r="Q3471">
        <v>25999000</v>
      </c>
      <c r="R3471">
        <v>26483000</v>
      </c>
      <c r="S3471">
        <v>26483000</v>
      </c>
      <c r="T3471">
        <v>515000</v>
      </c>
      <c r="U3471">
        <v>3664000</v>
      </c>
      <c r="V3471">
        <v>178273000</v>
      </c>
      <c r="W3471">
        <v>91741000</v>
      </c>
      <c r="X3471">
        <v>28747000</v>
      </c>
      <c r="AA3471">
        <v>49751000</v>
      </c>
      <c r="AB3471">
        <v>-9126000</v>
      </c>
      <c r="AD3471">
        <v>-295727000</v>
      </c>
      <c r="AE3471">
        <v>1000</v>
      </c>
      <c r="AF3471">
        <v>85914000</v>
      </c>
      <c r="AG3471">
        <v>18989000</v>
      </c>
      <c r="AI3471">
        <v>60685000</v>
      </c>
      <c r="AK3471">
        <v>8208000</v>
      </c>
      <c r="AL3471">
        <v>21122000</v>
      </c>
      <c r="AM3471">
        <v>-948000</v>
      </c>
      <c r="AN3471">
        <v>-2940000</v>
      </c>
      <c r="AO3471">
        <v>7936000</v>
      </c>
      <c r="AQ3471">
        <v>-28442000</v>
      </c>
      <c r="AS3471">
        <v>9004000</v>
      </c>
      <c r="AU3471">
        <v>-4121000</v>
      </c>
      <c r="AV3471">
        <v>43297000</v>
      </c>
      <c r="BB3471">
        <v>4048000</v>
      </c>
      <c r="BC3471">
        <v>4048000</v>
      </c>
      <c r="BN3471">
        <v>1.0539530704062099</v>
      </c>
      <c r="BO3471">
        <v>0.51008064516129004</v>
      </c>
      <c r="BP3471">
        <v>0.317676938337276</v>
      </c>
      <c r="BQ3471">
        <v>1.13849859931764</v>
      </c>
      <c r="BS3471">
        <v>0.32215647600262998</v>
      </c>
    </row>
    <row r="3472" spans="3:73" x14ac:dyDescent="0.3">
      <c r="C3472">
        <v>1039399</v>
      </c>
      <c r="D3472" t="s">
        <v>4439</v>
      </c>
      <c r="E3472" t="s">
        <v>965</v>
      </c>
      <c r="F3472" t="s">
        <v>3614</v>
      </c>
      <c r="G3472" t="s">
        <v>3678</v>
      </c>
      <c r="H3472" t="s">
        <v>3679</v>
      </c>
      <c r="I3472" t="s">
        <v>4855</v>
      </c>
      <c r="J3472">
        <v>2026</v>
      </c>
      <c r="K3472" t="s">
        <v>4062</v>
      </c>
      <c r="L3472">
        <v>92.072697000000005</v>
      </c>
    </row>
    <row r="3473" spans="3:73" x14ac:dyDescent="0.3">
      <c r="C3473">
        <v>1039399</v>
      </c>
      <c r="D3473" t="s">
        <v>4439</v>
      </c>
      <c r="E3473" t="s">
        <v>965</v>
      </c>
      <c r="F3473" t="s">
        <v>3614</v>
      </c>
      <c r="G3473" t="s">
        <v>3678</v>
      </c>
      <c r="H3473" t="s">
        <v>3679</v>
      </c>
      <c r="I3473" t="s">
        <v>4855</v>
      </c>
      <c r="J3473">
        <v>2025</v>
      </c>
      <c r="K3473" t="s">
        <v>4062</v>
      </c>
      <c r="L3473">
        <v>38.075217000000002</v>
      </c>
      <c r="M3473">
        <v>1224362000</v>
      </c>
      <c r="N3473">
        <v>557054000</v>
      </c>
      <c r="O3473">
        <v>103330000</v>
      </c>
      <c r="P3473">
        <v>125416000</v>
      </c>
      <c r="Q3473">
        <v>110884000</v>
      </c>
      <c r="R3473">
        <v>508601000</v>
      </c>
      <c r="S3473">
        <v>259068000</v>
      </c>
      <c r="T3473">
        <v>16302000</v>
      </c>
      <c r="U3473">
        <v>216029000</v>
      </c>
      <c r="V3473">
        <v>188959000</v>
      </c>
      <c r="W3473">
        <v>123861000</v>
      </c>
      <c r="X3473">
        <v>47436000</v>
      </c>
      <c r="AA3473">
        <v>12208000</v>
      </c>
      <c r="AB3473">
        <v>1035403000</v>
      </c>
      <c r="AD3473">
        <v>175306000</v>
      </c>
      <c r="AE3473">
        <v>78000</v>
      </c>
      <c r="AF3473">
        <v>77647935</v>
      </c>
      <c r="AG3473">
        <v>308851000</v>
      </c>
      <c r="AJ3473">
        <v>57070000</v>
      </c>
      <c r="AK3473">
        <v>115682000</v>
      </c>
      <c r="AL3473">
        <v>251781000</v>
      </c>
      <c r="AM3473">
        <v>13004000</v>
      </c>
      <c r="AN3473">
        <v>54361000</v>
      </c>
      <c r="AO3473">
        <v>521000</v>
      </c>
      <c r="AQ3473">
        <v>115398000</v>
      </c>
      <c r="AU3473">
        <v>-191468000</v>
      </c>
      <c r="AV3473">
        <v>-13633000</v>
      </c>
      <c r="AX3473">
        <v>0</v>
      </c>
      <c r="AY3473">
        <v>0.7</v>
      </c>
      <c r="AZ3473">
        <v>106280000</v>
      </c>
      <c r="BB3473">
        <v>67886000</v>
      </c>
      <c r="BC3473">
        <v>67886000</v>
      </c>
      <c r="BN3473">
        <v>0.154332623848176</v>
      </c>
      <c r="BO3473">
        <v>130.299424184261</v>
      </c>
      <c r="BP3473">
        <v>0.83424160954618498</v>
      </c>
      <c r="BQ3473">
        <v>3.6021830923373801</v>
      </c>
      <c r="BR3473">
        <v>54.393167142857202</v>
      </c>
      <c r="BS3473">
        <v>5.2502262404107401E-2</v>
      </c>
      <c r="BU3473">
        <v>2.5741331539506801E-8</v>
      </c>
    </row>
    <row r="3474" spans="3:73" x14ac:dyDescent="0.3">
      <c r="C3474">
        <v>1039399</v>
      </c>
      <c r="D3474" t="s">
        <v>4439</v>
      </c>
      <c r="E3474" t="s">
        <v>965</v>
      </c>
      <c r="F3474" t="s">
        <v>3614</v>
      </c>
      <c r="G3474" t="s">
        <v>3678</v>
      </c>
      <c r="H3474" t="s">
        <v>3679</v>
      </c>
      <c r="I3474" t="s">
        <v>4855</v>
      </c>
      <c r="J3474">
        <v>2024</v>
      </c>
      <c r="K3474" t="s">
        <v>4062</v>
      </c>
      <c r="L3474">
        <v>46.773003000000003</v>
      </c>
      <c r="M3474">
        <v>1146215000</v>
      </c>
      <c r="N3474">
        <v>605128000</v>
      </c>
      <c r="O3474">
        <v>190728000</v>
      </c>
      <c r="P3474">
        <v>104294000</v>
      </c>
      <c r="Q3474">
        <v>101676000</v>
      </c>
      <c r="R3474">
        <v>442335000</v>
      </c>
      <c r="S3474">
        <v>210230000</v>
      </c>
      <c r="T3474">
        <v>10355000</v>
      </c>
      <c r="U3474">
        <v>199171000</v>
      </c>
      <c r="V3474">
        <v>198447000</v>
      </c>
      <c r="W3474">
        <v>131345000</v>
      </c>
      <c r="X3474">
        <v>62287000</v>
      </c>
      <c r="AA3474">
        <v>13314000</v>
      </c>
      <c r="AB3474">
        <v>947768000</v>
      </c>
      <c r="AD3474">
        <v>120945000</v>
      </c>
      <c r="AE3474">
        <v>77000</v>
      </c>
      <c r="AF3474">
        <v>77114633</v>
      </c>
      <c r="AG3474">
        <v>307923000</v>
      </c>
      <c r="AJ3474">
        <v>64780000</v>
      </c>
      <c r="AK3474">
        <v>121938000</v>
      </c>
      <c r="AL3474">
        <v>263724000</v>
      </c>
      <c r="AM3474">
        <v>9798000</v>
      </c>
      <c r="AN3474">
        <v>69614000</v>
      </c>
      <c r="AO3474">
        <v>418000</v>
      </c>
      <c r="AQ3474">
        <v>117534000</v>
      </c>
      <c r="AU3474">
        <v>-33480000</v>
      </c>
      <c r="AV3474">
        <v>-64612000</v>
      </c>
      <c r="AX3474">
        <v>0</v>
      </c>
      <c r="AY3474">
        <v>0.9</v>
      </c>
      <c r="AZ3474">
        <v>106680500</v>
      </c>
      <c r="BB3474">
        <v>79830000</v>
      </c>
      <c r="BC3474">
        <v>79830000</v>
      </c>
      <c r="BN3474">
        <v>0.17313244024899299</v>
      </c>
      <c r="BO3474">
        <v>190.980861244019</v>
      </c>
      <c r="BP3474">
        <v>1.4521146598652399</v>
      </c>
      <c r="BQ3474">
        <v>3.8330503635463899</v>
      </c>
      <c r="BR3474">
        <v>51.970003333333302</v>
      </c>
      <c r="BS3474">
        <v>7.3450464670678894E-2</v>
      </c>
      <c r="BU3474">
        <v>4.4415619328780901E-8</v>
      </c>
    </row>
    <row r="3475" spans="3:73" x14ac:dyDescent="0.3">
      <c r="C3475">
        <v>1039399</v>
      </c>
      <c r="D3475" t="s">
        <v>4439</v>
      </c>
      <c r="E3475" t="s">
        <v>965</v>
      </c>
      <c r="F3475" t="s">
        <v>3614</v>
      </c>
      <c r="G3475" t="s">
        <v>3678</v>
      </c>
      <c r="H3475" t="s">
        <v>3679</v>
      </c>
      <c r="I3475" t="s">
        <v>4855</v>
      </c>
      <c r="J3475">
        <v>2023</v>
      </c>
      <c r="K3475" t="s">
        <v>4062</v>
      </c>
      <c r="L3475">
        <v>32.156996999999997</v>
      </c>
      <c r="M3475">
        <v>1106794000</v>
      </c>
      <c r="N3475">
        <v>573780000</v>
      </c>
      <c r="O3475">
        <v>177812000</v>
      </c>
      <c r="P3475">
        <v>102957000</v>
      </c>
      <c r="Q3475">
        <v>111685000</v>
      </c>
      <c r="R3475">
        <v>448946000</v>
      </c>
      <c r="S3475">
        <v>204399000</v>
      </c>
      <c r="T3475">
        <v>12938000</v>
      </c>
      <c r="U3475">
        <v>201090000</v>
      </c>
      <c r="V3475">
        <v>197990000</v>
      </c>
      <c r="W3475">
        <v>131095000</v>
      </c>
      <c r="X3475">
        <v>63857000</v>
      </c>
      <c r="AA3475">
        <v>14389000</v>
      </c>
      <c r="AB3475">
        <v>908804000</v>
      </c>
      <c r="AD3475">
        <v>51331000</v>
      </c>
      <c r="AE3475">
        <v>77000</v>
      </c>
      <c r="AF3475">
        <v>77376903</v>
      </c>
      <c r="AG3475">
        <v>258580000</v>
      </c>
      <c r="AJ3475">
        <v>82756000</v>
      </c>
      <c r="AK3475">
        <v>115765000</v>
      </c>
      <c r="AL3475">
        <v>248777000</v>
      </c>
      <c r="AM3475">
        <v>6880000</v>
      </c>
      <c r="AN3475">
        <v>82387000</v>
      </c>
      <c r="AO3475">
        <v>421000</v>
      </c>
      <c r="AQ3475">
        <v>64602000</v>
      </c>
      <c r="AU3475">
        <v>29049000</v>
      </c>
      <c r="AV3475">
        <v>-22711000</v>
      </c>
      <c r="AX3475">
        <v>0</v>
      </c>
      <c r="AY3475">
        <v>1.06</v>
      </c>
      <c r="AZ3475">
        <v>117421000</v>
      </c>
      <c r="BB3475">
        <v>89688000</v>
      </c>
      <c r="BC3475">
        <v>89688000</v>
      </c>
      <c r="BN3475">
        <v>0.17888604383471499</v>
      </c>
      <c r="BO3475">
        <v>213.03562945368199</v>
      </c>
      <c r="BP3475">
        <v>1.3563598916816</v>
      </c>
      <c r="BQ3475">
        <v>3.5248865326671499</v>
      </c>
      <c r="BR3475">
        <v>30.336789622641501</v>
      </c>
      <c r="BS3475">
        <v>9.0654310500393895E-2</v>
      </c>
      <c r="BU3475">
        <v>3.7506895678276101E-8</v>
      </c>
    </row>
    <row r="3476" spans="3:73" x14ac:dyDescent="0.3">
      <c r="C3476">
        <v>1039399</v>
      </c>
      <c r="D3476" t="s">
        <v>4439</v>
      </c>
      <c r="E3476" t="s">
        <v>965</v>
      </c>
      <c r="F3476" t="s">
        <v>3614</v>
      </c>
      <c r="G3476" t="s">
        <v>3678</v>
      </c>
      <c r="H3476" t="s">
        <v>3679</v>
      </c>
      <c r="I3476" t="s">
        <v>4855</v>
      </c>
      <c r="J3476">
        <v>2022</v>
      </c>
      <c r="K3476" t="s">
        <v>4062</v>
      </c>
      <c r="L3476">
        <v>32.015687999999997</v>
      </c>
      <c r="M3476">
        <v>1008228000</v>
      </c>
      <c r="N3476">
        <v>474552000</v>
      </c>
      <c r="O3476">
        <v>109130000</v>
      </c>
      <c r="P3476">
        <v>88143000</v>
      </c>
      <c r="Q3476">
        <v>123157000</v>
      </c>
      <c r="R3476">
        <v>459405000</v>
      </c>
      <c r="S3476">
        <v>189848000</v>
      </c>
      <c r="T3476">
        <v>26751000</v>
      </c>
      <c r="U3476">
        <v>211444000</v>
      </c>
      <c r="V3476">
        <v>199943000</v>
      </c>
      <c r="W3476">
        <v>149667000</v>
      </c>
      <c r="X3476">
        <v>69308000</v>
      </c>
      <c r="AA3476">
        <v>15434000</v>
      </c>
      <c r="AB3476">
        <v>808285000</v>
      </c>
      <c r="AD3476">
        <v>-31056000</v>
      </c>
      <c r="AE3476">
        <v>77000</v>
      </c>
      <c r="AF3476">
        <v>76914590</v>
      </c>
      <c r="AG3476">
        <v>296009000</v>
      </c>
      <c r="AJ3476">
        <v>54912000</v>
      </c>
      <c r="AK3476">
        <v>109222000</v>
      </c>
      <c r="AL3476">
        <v>241097000</v>
      </c>
      <c r="AM3476">
        <v>7132000</v>
      </c>
      <c r="AN3476">
        <v>50738000</v>
      </c>
      <c r="AO3476">
        <v>579000</v>
      </c>
      <c r="AQ3476">
        <v>131786000</v>
      </c>
      <c r="AU3476">
        <v>-75704000</v>
      </c>
      <c r="AV3476">
        <v>-95932000</v>
      </c>
      <c r="AX3476">
        <v>0</v>
      </c>
      <c r="AY3476">
        <v>0.65</v>
      </c>
      <c r="AZ3476">
        <v>117352500</v>
      </c>
      <c r="BB3476">
        <v>58449000</v>
      </c>
      <c r="BC3476">
        <v>58449000</v>
      </c>
      <c r="BN3476">
        <v>0.19831129466747599</v>
      </c>
      <c r="BO3476">
        <v>100.948186528497</v>
      </c>
      <c r="BP3476">
        <v>0.72915205088630097</v>
      </c>
      <c r="BQ3476">
        <v>2.3478455504553399</v>
      </c>
      <c r="BR3476">
        <v>49.254904615384604</v>
      </c>
      <c r="BS3476">
        <v>6.2772413195840607E-2</v>
      </c>
      <c r="BU3476">
        <v>2.5746113313992001E-8</v>
      </c>
    </row>
    <row r="3477" spans="3:73" x14ac:dyDescent="0.3">
      <c r="C3477">
        <v>1039399</v>
      </c>
      <c r="D3477" t="s">
        <v>4439</v>
      </c>
      <c r="E3477" t="s">
        <v>965</v>
      </c>
      <c r="F3477" t="s">
        <v>3614</v>
      </c>
      <c r="G3477" t="s">
        <v>3678</v>
      </c>
      <c r="H3477" t="s">
        <v>3679</v>
      </c>
      <c r="I3477" t="s">
        <v>4855</v>
      </c>
      <c r="J3477">
        <v>2021</v>
      </c>
      <c r="K3477" t="s">
        <v>4062</v>
      </c>
      <c r="L3477">
        <v>40.430436</v>
      </c>
      <c r="M3477">
        <v>1020520000</v>
      </c>
      <c r="N3477">
        <v>524039000</v>
      </c>
      <c r="O3477">
        <v>151010000</v>
      </c>
      <c r="P3477">
        <v>115541000</v>
      </c>
      <c r="Q3477">
        <v>111548000</v>
      </c>
      <c r="R3477">
        <v>430406000</v>
      </c>
      <c r="S3477">
        <v>146555000</v>
      </c>
      <c r="T3477">
        <v>36342000</v>
      </c>
      <c r="U3477">
        <v>212299000</v>
      </c>
      <c r="V3477">
        <v>204740000</v>
      </c>
      <c r="W3477">
        <v>148754000</v>
      </c>
      <c r="X3477">
        <v>57862000</v>
      </c>
      <c r="AA3477">
        <v>24365000</v>
      </c>
      <c r="AB3477">
        <v>815780000</v>
      </c>
      <c r="AD3477">
        <v>-81794000</v>
      </c>
      <c r="AE3477">
        <v>78000</v>
      </c>
      <c r="AF3477">
        <v>78240506</v>
      </c>
      <c r="AG3477">
        <v>322767000</v>
      </c>
      <c r="AJ3477">
        <v>98038000</v>
      </c>
      <c r="AK3477">
        <v>100937000</v>
      </c>
      <c r="AL3477">
        <v>224729000</v>
      </c>
      <c r="AM3477">
        <v>14576000</v>
      </c>
      <c r="AN3477">
        <v>83924000</v>
      </c>
      <c r="AO3477">
        <v>602000</v>
      </c>
      <c r="AQ3477">
        <v>139364000</v>
      </c>
      <c r="AU3477">
        <v>-124741000</v>
      </c>
      <c r="AV3477">
        <v>-47199000</v>
      </c>
      <c r="AX3477">
        <v>0</v>
      </c>
      <c r="AY3477">
        <v>1.08</v>
      </c>
      <c r="AZ3477">
        <v>105388500</v>
      </c>
      <c r="BB3477">
        <v>99102000</v>
      </c>
      <c r="BC3477">
        <v>99102000</v>
      </c>
      <c r="BN3477">
        <v>0.200623211695998</v>
      </c>
      <c r="BO3477">
        <v>164.62126245847199</v>
      </c>
      <c r="BP3477">
        <v>1.01516597872998</v>
      </c>
      <c r="BQ3477">
        <v>2.7729741721230998</v>
      </c>
      <c r="BR3477">
        <v>37.435588888888901</v>
      </c>
      <c r="BS3477">
        <v>0.102875775331584</v>
      </c>
      <c r="BU3477">
        <v>5.3525302017700899E-8</v>
      </c>
    </row>
    <row r="3478" spans="3:73" x14ac:dyDescent="0.3">
      <c r="C3478">
        <v>1039399</v>
      </c>
      <c r="D3478" t="s">
        <v>4439</v>
      </c>
      <c r="E3478" t="s">
        <v>965</v>
      </c>
      <c r="F3478" t="s">
        <v>3614</v>
      </c>
      <c r="G3478" t="s">
        <v>3678</v>
      </c>
      <c r="H3478" t="s">
        <v>3679</v>
      </c>
      <c r="I3478" t="s">
        <v>4855</v>
      </c>
      <c r="J3478">
        <v>2020</v>
      </c>
      <c r="K3478" t="s">
        <v>4062</v>
      </c>
      <c r="L3478">
        <v>27.927755999999999</v>
      </c>
      <c r="M3478">
        <v>963217000</v>
      </c>
      <c r="N3478">
        <v>487074000</v>
      </c>
      <c r="O3478">
        <v>187225000</v>
      </c>
      <c r="P3478">
        <v>107603000</v>
      </c>
      <c r="Q3478">
        <v>99229000</v>
      </c>
      <c r="R3478">
        <v>406767000</v>
      </c>
      <c r="S3478">
        <v>104103000</v>
      </c>
      <c r="T3478">
        <v>59147000</v>
      </c>
      <c r="U3478">
        <v>212761000</v>
      </c>
      <c r="V3478">
        <v>219133000</v>
      </c>
      <c r="W3478">
        <v>154571000</v>
      </c>
      <c r="X3478">
        <v>62045000</v>
      </c>
      <c r="AA3478">
        <v>34494000</v>
      </c>
      <c r="AB3478">
        <v>744084000</v>
      </c>
      <c r="AD3478">
        <v>-165718000</v>
      </c>
      <c r="AE3478">
        <v>78000</v>
      </c>
      <c r="AF3478">
        <v>77437997</v>
      </c>
      <c r="AG3478">
        <v>287920000</v>
      </c>
      <c r="AJ3478">
        <v>83788000</v>
      </c>
      <c r="AK3478">
        <v>89034000</v>
      </c>
      <c r="AL3478">
        <v>204132000</v>
      </c>
      <c r="AM3478">
        <v>6652000</v>
      </c>
      <c r="AN3478">
        <v>78523000</v>
      </c>
      <c r="AO3478">
        <v>864000</v>
      </c>
      <c r="AQ3478">
        <v>169256000</v>
      </c>
      <c r="AU3478">
        <v>-98922000</v>
      </c>
      <c r="AV3478">
        <v>-30935000</v>
      </c>
      <c r="AX3478">
        <v>0</v>
      </c>
      <c r="AY3478">
        <v>1.02</v>
      </c>
      <c r="AZ3478">
        <v>91243500</v>
      </c>
      <c r="BB3478">
        <v>86039000</v>
      </c>
      <c r="BC3478">
        <v>86039000</v>
      </c>
      <c r="BN3478">
        <v>0.22750117574752099</v>
      </c>
      <c r="BO3478">
        <v>99.582175925925895</v>
      </c>
      <c r="BP3478">
        <v>1.2112556689159</v>
      </c>
      <c r="BQ3478">
        <v>2.5091705429867202</v>
      </c>
      <c r="BR3478">
        <v>27.380152941176501</v>
      </c>
      <c r="BS3478">
        <v>0.105529752017245</v>
      </c>
      <c r="BU3478">
        <v>3.8283730224007002E-8</v>
      </c>
    </row>
    <row r="3479" spans="3:73" x14ac:dyDescent="0.3">
      <c r="C3479">
        <v>1039399</v>
      </c>
      <c r="D3479" t="s">
        <v>4439</v>
      </c>
      <c r="E3479" t="s">
        <v>965</v>
      </c>
      <c r="F3479" t="s">
        <v>3614</v>
      </c>
      <c r="G3479" t="s">
        <v>3678</v>
      </c>
      <c r="H3479" t="s">
        <v>3679</v>
      </c>
      <c r="I3479" t="s">
        <v>4855</v>
      </c>
      <c r="J3479">
        <v>2019</v>
      </c>
      <c r="K3479" t="s">
        <v>4062</v>
      </c>
      <c r="L3479">
        <v>18.527339999999999</v>
      </c>
      <c r="M3479">
        <v>839882000</v>
      </c>
      <c r="N3479">
        <v>419043000</v>
      </c>
      <c r="O3479">
        <v>144545000</v>
      </c>
      <c r="P3479">
        <v>97868000</v>
      </c>
      <c r="Q3479">
        <v>83258000</v>
      </c>
      <c r="R3479">
        <v>346973000</v>
      </c>
      <c r="S3479">
        <v>58747000</v>
      </c>
      <c r="T3479">
        <v>57610000</v>
      </c>
      <c r="U3479">
        <v>199196000</v>
      </c>
      <c r="V3479">
        <v>198885000</v>
      </c>
      <c r="W3479">
        <v>136560000</v>
      </c>
      <c r="X3479">
        <v>40914000</v>
      </c>
      <c r="AA3479">
        <v>58485000</v>
      </c>
      <c r="AB3479">
        <v>640997000</v>
      </c>
      <c r="AD3479">
        <v>-244241000</v>
      </c>
      <c r="AE3479">
        <v>76000</v>
      </c>
      <c r="AF3479">
        <v>75764990</v>
      </c>
      <c r="AG3479">
        <v>74305000</v>
      </c>
      <c r="AJ3479">
        <v>23718000</v>
      </c>
      <c r="AK3479">
        <v>21606000</v>
      </c>
      <c r="AL3479">
        <v>50587000</v>
      </c>
      <c r="AM3479">
        <v>5811000</v>
      </c>
      <c r="AN3479">
        <v>18636000</v>
      </c>
      <c r="AO3479">
        <v>376000</v>
      </c>
      <c r="AQ3479">
        <v>121048000</v>
      </c>
      <c r="AU3479">
        <v>-66352000</v>
      </c>
      <c r="AV3479">
        <v>-6578000</v>
      </c>
      <c r="AX3479">
        <v>0</v>
      </c>
      <c r="AY3479">
        <v>0.25</v>
      </c>
      <c r="AZ3479">
        <v>80482000</v>
      </c>
      <c r="BB3479">
        <v>24823000</v>
      </c>
      <c r="BC3479">
        <v>24823000</v>
      </c>
      <c r="BN3479">
        <v>0.23680112206238499</v>
      </c>
      <c r="BO3479">
        <v>66.018617021276597</v>
      </c>
      <c r="BP3479">
        <v>1.0584724663151699</v>
      </c>
      <c r="BQ3479">
        <v>2.4588825424721699</v>
      </c>
      <c r="BR3479">
        <v>74.109359999999995</v>
      </c>
      <c r="BS3479">
        <v>2.9073459002148201E-2</v>
      </c>
      <c r="BU3479">
        <v>7.2259854570302196E-9</v>
      </c>
    </row>
    <row r="3480" spans="3:73" x14ac:dyDescent="0.3">
      <c r="C3480">
        <v>1039399</v>
      </c>
      <c r="D3480" t="s">
        <v>4439</v>
      </c>
      <c r="E3480" t="s">
        <v>965</v>
      </c>
      <c r="F3480" t="s">
        <v>3614</v>
      </c>
      <c r="G3480" t="s">
        <v>3678</v>
      </c>
      <c r="H3480" t="s">
        <v>3679</v>
      </c>
      <c r="I3480" t="s">
        <v>4855</v>
      </c>
      <c r="J3480">
        <v>2018</v>
      </c>
      <c r="K3480" t="s">
        <v>4062</v>
      </c>
      <c r="L3480">
        <v>14.194236999999999</v>
      </c>
      <c r="M3480">
        <v>728222000</v>
      </c>
      <c r="N3480">
        <v>337820000</v>
      </c>
      <c r="O3480">
        <v>98472000</v>
      </c>
      <c r="P3480">
        <v>95333000</v>
      </c>
      <c r="Q3480">
        <v>77706000</v>
      </c>
      <c r="R3480">
        <v>310908000</v>
      </c>
      <c r="S3480">
        <v>54054000</v>
      </c>
      <c r="T3480">
        <v>67640000</v>
      </c>
      <c r="U3480">
        <v>189214000</v>
      </c>
      <c r="V3480">
        <v>148058000</v>
      </c>
      <c r="W3480">
        <v>102518000</v>
      </c>
      <c r="X3480">
        <v>40006000</v>
      </c>
      <c r="AA3480">
        <v>64811000</v>
      </c>
      <c r="AB3480">
        <v>580164000</v>
      </c>
      <c r="AD3480">
        <v>-283587000</v>
      </c>
      <c r="AE3480">
        <v>74000</v>
      </c>
      <c r="AF3480">
        <v>74139712</v>
      </c>
      <c r="AG3480">
        <v>56022000</v>
      </c>
      <c r="AJ3480">
        <v>11796000</v>
      </c>
      <c r="AK3480">
        <v>18398000</v>
      </c>
      <c r="AL3480">
        <v>44226000</v>
      </c>
      <c r="AM3480">
        <v>-73443000</v>
      </c>
      <c r="AN3480">
        <v>85100000</v>
      </c>
      <c r="AO3480">
        <v>660000</v>
      </c>
      <c r="AX3480">
        <v>0</v>
      </c>
      <c r="AY3480">
        <v>1.1499999999999999</v>
      </c>
      <c r="AZ3480">
        <v>72777000</v>
      </c>
      <c r="BB3480">
        <v>12317000</v>
      </c>
      <c r="BC3480">
        <v>12317000</v>
      </c>
      <c r="BN3480">
        <v>0.203314373913449</v>
      </c>
      <c r="BO3480">
        <v>18.6621212121212</v>
      </c>
      <c r="BP3480">
        <v>0.96053375992508605</v>
      </c>
      <c r="BQ3480">
        <v>2.5372519947716499</v>
      </c>
      <c r="BR3480">
        <v>12.3428147826087</v>
      </c>
      <c r="BS3480">
        <v>0.14668266214380801</v>
      </c>
      <c r="BU3480">
        <v>2.81357901386504E-8</v>
      </c>
    </row>
    <row r="3481" spans="3:73" x14ac:dyDescent="0.3">
      <c r="C3481">
        <v>1039399</v>
      </c>
      <c r="D3481" t="s">
        <v>4439</v>
      </c>
      <c r="E3481" t="s">
        <v>965</v>
      </c>
      <c r="F3481" t="s">
        <v>3614</v>
      </c>
      <c r="G3481" t="s">
        <v>3678</v>
      </c>
      <c r="H3481" t="s">
        <v>3679</v>
      </c>
      <c r="I3481" t="s">
        <v>4855</v>
      </c>
      <c r="J3481">
        <v>2017</v>
      </c>
      <c r="K3481" t="s">
        <v>4062</v>
      </c>
      <c r="L3481">
        <v>14.162526</v>
      </c>
      <c r="M3481">
        <v>646574000</v>
      </c>
      <c r="N3481">
        <v>305854000</v>
      </c>
      <c r="O3481">
        <v>91184000</v>
      </c>
      <c r="P3481">
        <v>81515000</v>
      </c>
      <c r="Q3481">
        <v>67848000</v>
      </c>
      <c r="R3481">
        <v>334158000</v>
      </c>
      <c r="S3481">
        <v>46754000</v>
      </c>
      <c r="T3481">
        <v>97484000</v>
      </c>
      <c r="U3481">
        <v>189920000</v>
      </c>
      <c r="V3481">
        <v>187937000</v>
      </c>
      <c r="W3481">
        <v>92161000</v>
      </c>
      <c r="X3481">
        <v>35046000</v>
      </c>
      <c r="AA3481">
        <v>105671000</v>
      </c>
      <c r="AB3481">
        <v>458637000</v>
      </c>
      <c r="AD3481">
        <v>-387573000</v>
      </c>
      <c r="AE3481">
        <v>73000</v>
      </c>
      <c r="AF3481">
        <v>72532176</v>
      </c>
      <c r="AG3481">
        <v>48629000</v>
      </c>
      <c r="AJ3481">
        <v>5397000</v>
      </c>
      <c r="AK3481">
        <v>18513000</v>
      </c>
      <c r="AL3481">
        <v>43232000</v>
      </c>
      <c r="AM3481">
        <v>-1142000</v>
      </c>
      <c r="AN3481">
        <v>5588000</v>
      </c>
      <c r="AO3481">
        <v>1045000</v>
      </c>
      <c r="AX3481">
        <v>0</v>
      </c>
      <c r="AY3481">
        <v>0.08</v>
      </c>
      <c r="BB3481">
        <v>5491000</v>
      </c>
      <c r="BC3481">
        <v>5491000</v>
      </c>
      <c r="BN3481">
        <v>0.29066587892491802</v>
      </c>
      <c r="BO3481">
        <v>5.2545454545454504</v>
      </c>
      <c r="BP3481">
        <v>0.98939898655613501</v>
      </c>
      <c r="BQ3481">
        <v>2.5825023600004302</v>
      </c>
      <c r="BR3481">
        <v>177.031575</v>
      </c>
      <c r="BS3481">
        <v>1.2183927594153999E-2</v>
      </c>
      <c r="BU3481">
        <v>2.47036780722009E-9</v>
      </c>
    </row>
    <row r="3482" spans="3:73" x14ac:dyDescent="0.3">
      <c r="C3482">
        <v>1652535</v>
      </c>
      <c r="D3482" t="s">
        <v>4531</v>
      </c>
      <c r="E3482" t="s">
        <v>1229</v>
      </c>
      <c r="F3482" t="s">
        <v>3614</v>
      </c>
      <c r="G3482" t="s">
        <v>3678</v>
      </c>
      <c r="H3482" t="s">
        <v>3679</v>
      </c>
      <c r="I3482" t="s">
        <v>4856</v>
      </c>
      <c r="J3482">
        <v>2026</v>
      </c>
      <c r="K3482" t="s">
        <v>4062</v>
      </c>
      <c r="L3482">
        <v>40.609307000000001</v>
      </c>
    </row>
    <row r="3483" spans="3:73" x14ac:dyDescent="0.3">
      <c r="C3483">
        <v>1652535</v>
      </c>
      <c r="D3483" t="s">
        <v>4531</v>
      </c>
      <c r="E3483" t="s">
        <v>1229</v>
      </c>
      <c r="F3483" t="s">
        <v>3614</v>
      </c>
      <c r="G3483" t="s">
        <v>3678</v>
      </c>
      <c r="H3483" t="s">
        <v>3679</v>
      </c>
      <c r="I3483" t="s">
        <v>4856</v>
      </c>
      <c r="J3483">
        <v>2025</v>
      </c>
      <c r="K3483" t="s">
        <v>4062</v>
      </c>
      <c r="L3483">
        <v>19.288188000000002</v>
      </c>
      <c r="M3483">
        <v>942879000</v>
      </c>
      <c r="N3483">
        <v>410129000</v>
      </c>
      <c r="O3483">
        <v>98290000</v>
      </c>
      <c r="P3483">
        <v>70514000</v>
      </c>
      <c r="Q3483">
        <v>231794000</v>
      </c>
      <c r="S3483">
        <v>103922000</v>
      </c>
      <c r="U3483">
        <v>335402000</v>
      </c>
      <c r="V3483">
        <v>278993000</v>
      </c>
      <c r="W3483">
        <v>129588000</v>
      </c>
      <c r="X3483">
        <v>84007000</v>
      </c>
      <c r="AA3483">
        <v>123528000</v>
      </c>
      <c r="AB3483">
        <v>663886000</v>
      </c>
      <c r="AD3483">
        <v>131070000</v>
      </c>
      <c r="AE3483">
        <v>3000</v>
      </c>
      <c r="AF3483">
        <v>34433776</v>
      </c>
      <c r="AG3483">
        <v>87775000</v>
      </c>
      <c r="AJ3483">
        <v>-39272000</v>
      </c>
      <c r="AK3483">
        <v>23086000</v>
      </c>
      <c r="AL3483">
        <v>127047000</v>
      </c>
      <c r="AM3483">
        <v>5215000</v>
      </c>
      <c r="AN3483">
        <v>-52781000</v>
      </c>
      <c r="AP3483">
        <v>33505000</v>
      </c>
      <c r="AQ3483">
        <v>29886000</v>
      </c>
      <c r="AU3483">
        <v>-36169000</v>
      </c>
      <c r="AV3483">
        <v>-4096000</v>
      </c>
      <c r="AY3483">
        <v>-1.54</v>
      </c>
      <c r="AZ3483">
        <v>240948000</v>
      </c>
      <c r="BN3483">
        <v>0.29589480728704298</v>
      </c>
      <c r="BP3483">
        <v>0.75848072352378304</v>
      </c>
      <c r="BQ3483">
        <v>1.3761690897305301</v>
      </c>
      <c r="BR3483">
        <v>-12.5247974025974</v>
      </c>
      <c r="BS3483">
        <v>-7.9503107461220704E-2</v>
      </c>
      <c r="BU3483">
        <v>-4.4742334557439098E-8</v>
      </c>
    </row>
    <row r="3484" spans="3:73" x14ac:dyDescent="0.3">
      <c r="C3484">
        <v>1652535</v>
      </c>
      <c r="D3484" t="s">
        <v>4531</v>
      </c>
      <c r="E3484" t="s">
        <v>1229</v>
      </c>
      <c r="F3484" t="s">
        <v>3614</v>
      </c>
      <c r="G3484" t="s">
        <v>3678</v>
      </c>
      <c r="H3484" t="s">
        <v>3679</v>
      </c>
      <c r="I3484" t="s">
        <v>4856</v>
      </c>
      <c r="J3484">
        <v>2024</v>
      </c>
      <c r="K3484" t="s">
        <v>4062</v>
      </c>
      <c r="L3484">
        <v>35.152327999999997</v>
      </c>
      <c r="M3484">
        <v>995564000</v>
      </c>
      <c r="N3484">
        <v>452620000</v>
      </c>
      <c r="O3484">
        <v>108669000</v>
      </c>
      <c r="P3484">
        <v>86619000</v>
      </c>
      <c r="Q3484">
        <v>250102000</v>
      </c>
      <c r="S3484">
        <v>94867000</v>
      </c>
      <c r="U3484">
        <v>335402000</v>
      </c>
      <c r="V3484">
        <v>297228000</v>
      </c>
      <c r="W3484">
        <v>135670000</v>
      </c>
      <c r="X3484">
        <v>91719000</v>
      </c>
      <c r="AA3484">
        <v>128523000</v>
      </c>
      <c r="AB3484">
        <v>698336000</v>
      </c>
      <c r="AD3484">
        <v>183851000</v>
      </c>
      <c r="AE3484">
        <v>3000</v>
      </c>
      <c r="AF3484">
        <v>33859542</v>
      </c>
      <c r="AG3484">
        <v>103334000</v>
      </c>
      <c r="AJ3484">
        <v>-7640000</v>
      </c>
      <c r="AK3484">
        <v>23018000</v>
      </c>
      <c r="AL3484">
        <v>110974000</v>
      </c>
      <c r="AM3484">
        <v>2766000</v>
      </c>
      <c r="AN3484">
        <v>-20820000</v>
      </c>
      <c r="AP3484">
        <v>30744000</v>
      </c>
      <c r="AQ3484">
        <v>27880000</v>
      </c>
      <c r="AU3484">
        <v>-17636000</v>
      </c>
      <c r="AV3484">
        <v>18470000</v>
      </c>
      <c r="AY3484">
        <v>-0.64</v>
      </c>
      <c r="AZ3484">
        <v>247993500</v>
      </c>
      <c r="BN3484">
        <v>0.29855237835036202</v>
      </c>
      <c r="BP3484">
        <v>0.80098031989385998</v>
      </c>
      <c r="BQ3484">
        <v>1.4927249944718799</v>
      </c>
      <c r="BR3484">
        <v>-54.925512500000004</v>
      </c>
      <c r="BS3484">
        <v>-2.9813728634926501E-2</v>
      </c>
      <c r="BU3484">
        <v>-3.2215852999129401E-8</v>
      </c>
    </row>
    <row r="3485" spans="3:73" x14ac:dyDescent="0.3">
      <c r="C3485">
        <v>1652535</v>
      </c>
      <c r="D3485" t="s">
        <v>4531</v>
      </c>
      <c r="E3485" t="s">
        <v>1229</v>
      </c>
      <c r="F3485" t="s">
        <v>3614</v>
      </c>
      <c r="G3485" t="s">
        <v>3678</v>
      </c>
      <c r="H3485" t="s">
        <v>3679</v>
      </c>
      <c r="I3485" t="s">
        <v>4856</v>
      </c>
      <c r="J3485">
        <v>2023</v>
      </c>
      <c r="K3485" t="s">
        <v>4062</v>
      </c>
      <c r="L3485">
        <v>31.224976999999999</v>
      </c>
      <c r="M3485">
        <v>938481000</v>
      </c>
      <c r="N3485">
        <v>401365000</v>
      </c>
      <c r="O3485">
        <v>79955000</v>
      </c>
      <c r="P3485">
        <v>66721000</v>
      </c>
      <c r="Q3485">
        <v>245885000</v>
      </c>
      <c r="S3485">
        <v>92755000</v>
      </c>
      <c r="U3485">
        <v>335402000</v>
      </c>
      <c r="V3485">
        <v>373804000</v>
      </c>
      <c r="W3485">
        <v>98962000</v>
      </c>
      <c r="X3485">
        <v>60490000</v>
      </c>
      <c r="AA3485">
        <v>248683000</v>
      </c>
      <c r="AB3485">
        <v>564677000</v>
      </c>
      <c r="AD3485">
        <v>204671000</v>
      </c>
      <c r="AE3485">
        <v>3000</v>
      </c>
      <c r="AF3485">
        <v>29435398</v>
      </c>
      <c r="AG3485">
        <v>103396000</v>
      </c>
      <c r="AJ3485">
        <v>-10895000</v>
      </c>
      <c r="AK3485">
        <v>20223000</v>
      </c>
      <c r="AL3485">
        <v>114291000</v>
      </c>
      <c r="AM3485">
        <v>11907000</v>
      </c>
      <c r="AN3485">
        <v>-42985000</v>
      </c>
      <c r="AO3485">
        <v>19379000</v>
      </c>
      <c r="AP3485">
        <v>34577000</v>
      </c>
      <c r="AQ3485">
        <v>57632000</v>
      </c>
      <c r="AU3485">
        <v>-15496000</v>
      </c>
      <c r="AV3485">
        <v>-48651000</v>
      </c>
      <c r="AY3485">
        <v>-1.47</v>
      </c>
      <c r="AZ3485">
        <v>264772500</v>
      </c>
      <c r="BB3485">
        <v>-11699000</v>
      </c>
      <c r="BC3485">
        <v>22878000</v>
      </c>
      <c r="BN3485">
        <v>0.398307477721978</v>
      </c>
      <c r="BO3485">
        <v>-0.60369472108984001</v>
      </c>
      <c r="BP3485">
        <v>0.80793637962046005</v>
      </c>
      <c r="BQ3485">
        <v>1.5711081020997999</v>
      </c>
      <c r="BR3485">
        <v>-21.241480952381</v>
      </c>
      <c r="BS3485">
        <v>-7.6123164216003097E-2</v>
      </c>
      <c r="BU3485">
        <v>-8.1286675727893995E-8</v>
      </c>
    </row>
    <row r="3486" spans="3:73" x14ac:dyDescent="0.3">
      <c r="C3486">
        <v>1652535</v>
      </c>
      <c r="D3486" t="s">
        <v>4531</v>
      </c>
      <c r="E3486" t="s">
        <v>1229</v>
      </c>
      <c r="F3486" t="s">
        <v>3614</v>
      </c>
      <c r="G3486" t="s">
        <v>3678</v>
      </c>
      <c r="H3486" t="s">
        <v>3679</v>
      </c>
      <c r="I3486" t="s">
        <v>4856</v>
      </c>
      <c r="J3486">
        <v>2022</v>
      </c>
      <c r="K3486" t="s">
        <v>4062</v>
      </c>
      <c r="L3486">
        <v>31.061955999999999</v>
      </c>
      <c r="M3486">
        <v>1083742000</v>
      </c>
      <c r="N3486">
        <v>513458000</v>
      </c>
      <c r="O3486">
        <v>86470000</v>
      </c>
      <c r="P3486">
        <v>136321000</v>
      </c>
      <c r="Q3486">
        <v>283660000</v>
      </c>
      <c r="S3486">
        <v>98055000</v>
      </c>
      <c r="U3486">
        <v>335402000</v>
      </c>
      <c r="V3486">
        <v>496246000</v>
      </c>
      <c r="W3486">
        <v>166292000</v>
      </c>
      <c r="X3486">
        <v>110165000</v>
      </c>
      <c r="AA3486">
        <v>300718000</v>
      </c>
      <c r="AB3486">
        <v>587496000</v>
      </c>
      <c r="AC3486">
        <v>91578000</v>
      </c>
      <c r="AD3486">
        <v>247656000</v>
      </c>
      <c r="AE3486">
        <v>3000</v>
      </c>
      <c r="AF3486">
        <v>28861949</v>
      </c>
      <c r="AG3486">
        <v>211864000</v>
      </c>
      <c r="AJ3486">
        <v>85823000</v>
      </c>
      <c r="AK3486">
        <v>19564000</v>
      </c>
      <c r="AL3486">
        <v>126041000</v>
      </c>
      <c r="AM3486">
        <v>2526000</v>
      </c>
      <c r="AN3486">
        <v>72804000</v>
      </c>
      <c r="AO3486">
        <v>11056000</v>
      </c>
      <c r="AP3486">
        <v>35100000</v>
      </c>
      <c r="AQ3486">
        <v>31453000</v>
      </c>
      <c r="AU3486">
        <v>-28933000</v>
      </c>
      <c r="AV3486">
        <v>8455000</v>
      </c>
      <c r="AY3486">
        <v>2.54</v>
      </c>
      <c r="AZ3486">
        <v>259896500</v>
      </c>
      <c r="BB3486">
        <v>86386000</v>
      </c>
      <c r="BC3486">
        <v>121486000</v>
      </c>
      <c r="BN3486">
        <v>0.45790049661266202</v>
      </c>
      <c r="BO3486">
        <v>7.8134949348769904</v>
      </c>
      <c r="BP3486">
        <v>0.51998893512616395</v>
      </c>
      <c r="BQ3486">
        <v>1.3818944988333799</v>
      </c>
      <c r="BR3486">
        <v>12.2291165354331</v>
      </c>
      <c r="BS3486">
        <v>0.12392254585563101</v>
      </c>
      <c r="BU3486">
        <v>1.3429430709315499E-7</v>
      </c>
    </row>
    <row r="3487" spans="3:73" x14ac:dyDescent="0.3">
      <c r="C3487">
        <v>1652535</v>
      </c>
      <c r="D3487" t="s">
        <v>4531</v>
      </c>
      <c r="E3487" t="s">
        <v>1229</v>
      </c>
      <c r="F3487" t="s">
        <v>3614</v>
      </c>
      <c r="G3487" t="s">
        <v>3678</v>
      </c>
      <c r="H3487" t="s">
        <v>3679</v>
      </c>
      <c r="I3487" t="s">
        <v>4856</v>
      </c>
      <c r="J3487">
        <v>2021</v>
      </c>
      <c r="K3487" t="s">
        <v>4062</v>
      </c>
      <c r="L3487">
        <v>46.733628000000003</v>
      </c>
      <c r="M3487">
        <v>1020876000</v>
      </c>
      <c r="N3487">
        <v>462771000</v>
      </c>
      <c r="O3487">
        <v>75495000</v>
      </c>
      <c r="P3487">
        <v>142990000</v>
      </c>
      <c r="Q3487">
        <v>236133000</v>
      </c>
      <c r="S3487">
        <v>85204000</v>
      </c>
      <c r="U3487">
        <v>335902000</v>
      </c>
      <c r="V3487">
        <v>520161000</v>
      </c>
      <c r="W3487">
        <v>208303000</v>
      </c>
      <c r="X3487">
        <v>159727000</v>
      </c>
      <c r="AA3487">
        <v>292753000</v>
      </c>
      <c r="AB3487">
        <v>500715000</v>
      </c>
      <c r="AC3487">
        <v>91578000</v>
      </c>
      <c r="AD3487">
        <v>174852000</v>
      </c>
      <c r="AE3487">
        <v>3000</v>
      </c>
      <c r="AF3487">
        <v>28551160</v>
      </c>
      <c r="AG3487">
        <v>177480000</v>
      </c>
      <c r="AJ3487">
        <v>81014000</v>
      </c>
      <c r="AK3487">
        <v>15691000</v>
      </c>
      <c r="AL3487">
        <v>96466000</v>
      </c>
      <c r="AM3487">
        <v>2857000</v>
      </c>
      <c r="AN3487">
        <v>70899000</v>
      </c>
      <c r="AO3487">
        <v>6451000</v>
      </c>
      <c r="AP3487">
        <v>25992000</v>
      </c>
      <c r="AQ3487">
        <v>15272000</v>
      </c>
      <c r="AU3487">
        <v>-289585000</v>
      </c>
      <c r="AV3487">
        <v>96909000</v>
      </c>
      <c r="AY3487">
        <v>2.5099999999999998</v>
      </c>
      <c r="AZ3487">
        <v>185444500</v>
      </c>
      <c r="BB3487">
        <v>80207000</v>
      </c>
      <c r="BC3487">
        <v>106199000</v>
      </c>
      <c r="BN3487">
        <v>0.50952417335699896</v>
      </c>
      <c r="BO3487">
        <v>12.4332661602852</v>
      </c>
      <c r="BP3487">
        <v>0.36242876962885801</v>
      </c>
      <c r="BQ3487">
        <v>1.08802081583078</v>
      </c>
      <c r="BR3487">
        <v>18.618975298804799</v>
      </c>
      <c r="BS3487">
        <v>0.14159551840867601</v>
      </c>
      <c r="BU3487">
        <v>2.3426780959228301E-7</v>
      </c>
    </row>
    <row r="3488" spans="3:73" x14ac:dyDescent="0.3">
      <c r="C3488">
        <v>1652535</v>
      </c>
      <c r="D3488" t="s">
        <v>4531</v>
      </c>
      <c r="E3488" t="s">
        <v>1229</v>
      </c>
      <c r="F3488" t="s">
        <v>3614</v>
      </c>
      <c r="G3488" t="s">
        <v>3678</v>
      </c>
      <c r="H3488" t="s">
        <v>3679</v>
      </c>
      <c r="I3488" t="s">
        <v>4856</v>
      </c>
      <c r="J3488">
        <v>2020</v>
      </c>
      <c r="K3488" t="s">
        <v>4062</v>
      </c>
      <c r="L3488">
        <v>27.269385</v>
      </c>
      <c r="M3488">
        <v>774172000</v>
      </c>
      <c r="N3488">
        <v>495714000</v>
      </c>
      <c r="P3488">
        <v>100977000</v>
      </c>
      <c r="Q3488">
        <v>134756000</v>
      </c>
      <c r="S3488">
        <v>41811000</v>
      </c>
      <c r="U3488">
        <v>174887000</v>
      </c>
      <c r="V3488">
        <v>362483000</v>
      </c>
      <c r="W3488">
        <v>162034000</v>
      </c>
      <c r="X3488">
        <v>116664000</v>
      </c>
      <c r="AA3488">
        <v>200272000</v>
      </c>
      <c r="AB3488">
        <v>411689000</v>
      </c>
      <c r="AC3488">
        <v>91578000</v>
      </c>
      <c r="AD3488">
        <v>103953000</v>
      </c>
      <c r="AE3488">
        <v>3000</v>
      </c>
      <c r="AF3488">
        <v>27907077</v>
      </c>
      <c r="AG3488">
        <v>124892000</v>
      </c>
      <c r="AJ3488">
        <v>41552000</v>
      </c>
      <c r="AK3488">
        <v>13361000</v>
      </c>
      <c r="AL3488">
        <v>83340000</v>
      </c>
      <c r="AM3488">
        <v>-988000</v>
      </c>
      <c r="AN3488">
        <v>33279000</v>
      </c>
      <c r="AO3488">
        <v>8727000</v>
      </c>
      <c r="AP3488">
        <v>24246000</v>
      </c>
      <c r="AQ3488">
        <v>38259000</v>
      </c>
      <c r="AU3488">
        <v>-14597000</v>
      </c>
      <c r="AV3488">
        <v>168625000</v>
      </c>
      <c r="AY3488">
        <v>1.44</v>
      </c>
      <c r="AZ3488">
        <v>130896500</v>
      </c>
      <c r="BB3488">
        <v>41018000</v>
      </c>
      <c r="BC3488">
        <v>65264000</v>
      </c>
      <c r="BN3488">
        <v>0.46822024046336003</v>
      </c>
      <c r="BO3488">
        <v>4.7001260456055904</v>
      </c>
      <c r="BQ3488">
        <v>2.2276682671538102</v>
      </c>
      <c r="BR3488">
        <v>18.9370729166667</v>
      </c>
      <c r="BS3488">
        <v>8.0835290717021793E-2</v>
      </c>
      <c r="BU3488">
        <v>9.5382471720157697E-8</v>
      </c>
    </row>
    <row r="3489" spans="3:73" x14ac:dyDescent="0.3">
      <c r="C3489">
        <v>1652535</v>
      </c>
      <c r="D3489" t="s">
        <v>4531</v>
      </c>
      <c r="E3489" t="s">
        <v>1229</v>
      </c>
      <c r="F3489" t="s">
        <v>3614</v>
      </c>
      <c r="G3489" t="s">
        <v>3678</v>
      </c>
      <c r="H3489" t="s">
        <v>3679</v>
      </c>
      <c r="I3489" t="s">
        <v>4856</v>
      </c>
      <c r="J3489">
        <v>2019</v>
      </c>
      <c r="K3489" t="s">
        <v>4062</v>
      </c>
      <c r="L3489">
        <v>24.431849</v>
      </c>
      <c r="M3489">
        <v>566555000</v>
      </c>
      <c r="N3489">
        <v>276947000</v>
      </c>
      <c r="P3489">
        <v>84849000</v>
      </c>
      <c r="Q3489">
        <v>127037000</v>
      </c>
      <c r="S3489">
        <v>44541000</v>
      </c>
      <c r="U3489">
        <v>173010000</v>
      </c>
      <c r="V3489">
        <v>345139000</v>
      </c>
      <c r="W3489">
        <v>163867000</v>
      </c>
      <c r="X3489">
        <v>131578000</v>
      </c>
      <c r="AA3489">
        <v>178054000</v>
      </c>
      <c r="AB3489">
        <v>221416000</v>
      </c>
      <c r="AC3489">
        <v>91578000</v>
      </c>
      <c r="AD3489">
        <v>70674000</v>
      </c>
      <c r="AE3489">
        <v>2000</v>
      </c>
      <c r="AF3489">
        <v>22618708</v>
      </c>
      <c r="AG3489">
        <v>86364000</v>
      </c>
      <c r="AJ3489">
        <v>14977000</v>
      </c>
      <c r="AK3489">
        <v>11102000</v>
      </c>
      <c r="AL3489">
        <v>71387000</v>
      </c>
      <c r="AM3489">
        <v>-6454000</v>
      </c>
      <c r="AN3489">
        <v>10729000</v>
      </c>
      <c r="AO3489">
        <v>10647000</v>
      </c>
      <c r="AP3489">
        <v>21869000</v>
      </c>
      <c r="AQ3489">
        <v>57150000</v>
      </c>
      <c r="AU3489">
        <v>-20490000</v>
      </c>
      <c r="AV3489">
        <v>-19882000</v>
      </c>
      <c r="AY3489">
        <v>0.48</v>
      </c>
      <c r="AZ3489">
        <v>124071500</v>
      </c>
      <c r="BB3489">
        <v>14922000</v>
      </c>
      <c r="BC3489">
        <v>36791000</v>
      </c>
      <c r="BN3489">
        <v>0.60918886957135698</v>
      </c>
      <c r="BO3489">
        <v>1.4015215553677101</v>
      </c>
      <c r="BQ3489">
        <v>0.91482726845551599</v>
      </c>
      <c r="BR3489">
        <v>50.899685416666699</v>
      </c>
      <c r="BS3489">
        <v>4.84562994544206E-2</v>
      </c>
      <c r="BU3489">
        <v>5.2964950681070899E-8</v>
      </c>
    </row>
    <row r="3490" spans="3:73" x14ac:dyDescent="0.3">
      <c r="C3490">
        <v>1652535</v>
      </c>
      <c r="D3490" t="s">
        <v>4531</v>
      </c>
      <c r="E3490" t="s">
        <v>1229</v>
      </c>
      <c r="F3490" t="s">
        <v>3614</v>
      </c>
      <c r="G3490" t="s">
        <v>3678</v>
      </c>
      <c r="H3490" t="s">
        <v>3679</v>
      </c>
      <c r="I3490" t="s">
        <v>4856</v>
      </c>
      <c r="J3490">
        <v>2018</v>
      </c>
      <c r="K3490" t="s">
        <v>4062</v>
      </c>
      <c r="L3490">
        <v>23.675335</v>
      </c>
      <c r="M3490">
        <v>485489000</v>
      </c>
      <c r="N3490">
        <v>211575000</v>
      </c>
      <c r="P3490">
        <v>40287000</v>
      </c>
      <c r="Q3490">
        <v>121106000</v>
      </c>
      <c r="S3490">
        <v>41740000</v>
      </c>
      <c r="U3490">
        <v>173010000</v>
      </c>
      <c r="V3490">
        <v>287163000</v>
      </c>
      <c r="W3490">
        <v>87754000</v>
      </c>
      <c r="X3490">
        <v>64300000</v>
      </c>
      <c r="AA3490">
        <v>200867000</v>
      </c>
      <c r="AB3490">
        <v>198326000</v>
      </c>
      <c r="AC3490">
        <v>89979000</v>
      </c>
      <c r="AD3490">
        <v>59945000</v>
      </c>
      <c r="AE3490">
        <v>2000</v>
      </c>
      <c r="AF3490">
        <v>22234508</v>
      </c>
      <c r="AG3490">
        <v>136137000</v>
      </c>
      <c r="AJ3490">
        <v>63965000</v>
      </c>
      <c r="AK3490">
        <v>9355000</v>
      </c>
      <c r="AL3490">
        <v>72172000</v>
      </c>
      <c r="AM3490">
        <v>-3664000</v>
      </c>
      <c r="AN3490">
        <v>57883000</v>
      </c>
      <c r="AO3490">
        <v>9987000</v>
      </c>
      <c r="AP3490">
        <v>23064000</v>
      </c>
      <c r="AQ3490">
        <v>60475000</v>
      </c>
      <c r="AU3490">
        <v>-15363000</v>
      </c>
      <c r="AV3490">
        <v>-70582000</v>
      </c>
      <c r="AY3490">
        <v>2.34</v>
      </c>
      <c r="AZ3490">
        <v>137823500</v>
      </c>
      <c r="BB3490">
        <v>64206000</v>
      </c>
      <c r="BC3490">
        <v>87270000</v>
      </c>
      <c r="BN3490">
        <v>0.59149228921767505</v>
      </c>
      <c r="BO3490">
        <v>6.4289576449384196</v>
      </c>
      <c r="BQ3490">
        <v>1.0309387606263001</v>
      </c>
      <c r="BR3490">
        <v>10.117664529914499</v>
      </c>
      <c r="BS3490">
        <v>0.29185785020622601</v>
      </c>
      <c r="BU3490">
        <v>2.7933949104000501E-7</v>
      </c>
    </row>
    <row r="3491" spans="3:73" x14ac:dyDescent="0.3">
      <c r="C3491">
        <v>1652535</v>
      </c>
      <c r="D3491" t="s">
        <v>4531</v>
      </c>
      <c r="E3491" t="s">
        <v>1229</v>
      </c>
      <c r="F3491" t="s">
        <v>3614</v>
      </c>
      <c r="G3491" t="s">
        <v>3678</v>
      </c>
      <c r="H3491" t="s">
        <v>3679</v>
      </c>
      <c r="I3491" t="s">
        <v>4856</v>
      </c>
      <c r="J3491">
        <v>2017</v>
      </c>
      <c r="K3491" t="s">
        <v>4062</v>
      </c>
      <c r="L3491">
        <v>24.065871000000001</v>
      </c>
      <c r="M3491">
        <v>557684000</v>
      </c>
      <c r="N3491">
        <v>278454000</v>
      </c>
      <c r="P3491">
        <v>49249000</v>
      </c>
      <c r="Q3491">
        <v>154541000</v>
      </c>
      <c r="S3491">
        <v>34380000</v>
      </c>
      <c r="U3491">
        <v>169399000</v>
      </c>
      <c r="V3491">
        <v>340922000</v>
      </c>
      <c r="W3491">
        <v>147221000</v>
      </c>
      <c r="X3491">
        <v>121405000</v>
      </c>
      <c r="AA3491">
        <v>186737000</v>
      </c>
      <c r="AB3491">
        <v>216762000</v>
      </c>
      <c r="AD3491">
        <v>2062000</v>
      </c>
      <c r="AE3491">
        <v>3000</v>
      </c>
      <c r="AF3491">
        <v>25892162</v>
      </c>
      <c r="AG3491">
        <v>100761000</v>
      </c>
      <c r="AJ3491">
        <v>46180000</v>
      </c>
      <c r="AK3491">
        <v>7899000</v>
      </c>
      <c r="AL3491">
        <v>54581000</v>
      </c>
      <c r="AM3491">
        <v>-13886000</v>
      </c>
      <c r="AN3491">
        <v>56454000</v>
      </c>
      <c r="AO3491">
        <v>3277000</v>
      </c>
      <c r="AP3491">
        <v>12509000</v>
      </c>
      <c r="AQ3491">
        <v>38803000</v>
      </c>
      <c r="AU3491">
        <v>-186751000</v>
      </c>
      <c r="AV3491">
        <v>164604000</v>
      </c>
      <c r="AY3491">
        <v>2.25</v>
      </c>
      <c r="BB3491">
        <v>45845000</v>
      </c>
      <c r="BC3491">
        <v>58354000</v>
      </c>
      <c r="BN3491">
        <v>0.61131752031616504</v>
      </c>
      <c r="BO3491">
        <v>13.989929813854101</v>
      </c>
      <c r="BQ3491">
        <v>0.841680195080865</v>
      </c>
      <c r="BR3491">
        <v>10.695942666666699</v>
      </c>
      <c r="BS3491">
        <v>0.260442328452404</v>
      </c>
      <c r="BU3491">
        <v>2.4980490007473601E-7</v>
      </c>
    </row>
    <row r="3492" spans="3:73" x14ac:dyDescent="0.3">
      <c r="C3492">
        <v>56978</v>
      </c>
      <c r="D3492" t="s">
        <v>4307</v>
      </c>
      <c r="E3492" t="s">
        <v>1089</v>
      </c>
      <c r="F3492" t="s">
        <v>3614</v>
      </c>
      <c r="G3492" t="s">
        <v>3678</v>
      </c>
      <c r="H3492" t="s">
        <v>3679</v>
      </c>
      <c r="I3492" t="s">
        <v>4857</v>
      </c>
      <c r="J3492">
        <v>2026</v>
      </c>
      <c r="K3492" t="s">
        <v>4062</v>
      </c>
      <c r="L3492">
        <v>64.562096999999994</v>
      </c>
    </row>
    <row r="3493" spans="3:73" x14ac:dyDescent="0.3">
      <c r="C3493">
        <v>56978</v>
      </c>
      <c r="D3493" t="s">
        <v>4307</v>
      </c>
      <c r="E3493" t="s">
        <v>1089</v>
      </c>
      <c r="F3493" t="s">
        <v>3614</v>
      </c>
      <c r="G3493" t="s">
        <v>3678</v>
      </c>
      <c r="H3493" t="s">
        <v>3679</v>
      </c>
      <c r="I3493" t="s">
        <v>4857</v>
      </c>
      <c r="J3493">
        <v>2025</v>
      </c>
      <c r="K3493" t="s">
        <v>4062</v>
      </c>
      <c r="L3493">
        <v>37.195883000000002</v>
      </c>
      <c r="M3493">
        <v>1104342000</v>
      </c>
      <c r="N3493">
        <v>901535000</v>
      </c>
      <c r="O3493">
        <v>215708000</v>
      </c>
      <c r="Q3493">
        <v>160225000</v>
      </c>
      <c r="R3493">
        <v>91186000</v>
      </c>
      <c r="S3493">
        <v>58993000</v>
      </c>
      <c r="T3493">
        <v>5600000</v>
      </c>
      <c r="U3493">
        <v>69522000</v>
      </c>
      <c r="V3493">
        <v>282851000</v>
      </c>
      <c r="W3493">
        <v>188171000</v>
      </c>
      <c r="X3493">
        <v>57178000</v>
      </c>
      <c r="AB3493">
        <v>821491000</v>
      </c>
      <c r="AC3493">
        <v>974202000</v>
      </c>
      <c r="AD3493">
        <v>1199500000</v>
      </c>
      <c r="AE3493">
        <v>620043000</v>
      </c>
      <c r="AF3493">
        <v>51920000</v>
      </c>
      <c r="AG3493">
        <v>277921000</v>
      </c>
      <c r="AH3493">
        <v>654081000</v>
      </c>
      <c r="AJ3493">
        <v>-3224000</v>
      </c>
      <c r="AK3493">
        <v>149616000</v>
      </c>
      <c r="AL3493">
        <v>281145000</v>
      </c>
      <c r="AM3493">
        <v>20263000</v>
      </c>
      <c r="AN3493">
        <v>213000</v>
      </c>
      <c r="AQ3493">
        <v>113565000</v>
      </c>
      <c r="AS3493">
        <v>17974000</v>
      </c>
      <c r="AU3493">
        <v>27663000</v>
      </c>
      <c r="AV3493">
        <v>-153072000</v>
      </c>
      <c r="AX3493">
        <v>43271000</v>
      </c>
      <c r="AY3493">
        <v>4.0000000000000001E-3</v>
      </c>
      <c r="AZ3493">
        <v>168980500</v>
      </c>
      <c r="BA3493">
        <v>-4.92905312950537E-3</v>
      </c>
      <c r="BE3493">
        <v>0.17362528494177301</v>
      </c>
      <c r="BG3493">
        <v>0.42490303188748801</v>
      </c>
      <c r="BI3493">
        <v>0.59228119549921998</v>
      </c>
      <c r="BJ3493">
        <v>4.2292927022799902E-2</v>
      </c>
      <c r="BM3493">
        <v>0.22874231173203299</v>
      </c>
      <c r="BN3493">
        <v>0.256126272477186</v>
      </c>
      <c r="BP3493">
        <v>1.1463402968576499</v>
      </c>
      <c r="BQ3493">
        <v>3.9395549792476001</v>
      </c>
      <c r="BR3493">
        <v>9298.9707500000004</v>
      </c>
      <c r="BS3493">
        <v>2.5928464219327998E-4</v>
      </c>
      <c r="BU3493">
        <v>1.8111401342193601E-10</v>
      </c>
    </row>
    <row r="3494" spans="3:73" x14ac:dyDescent="0.3">
      <c r="C3494">
        <v>56978</v>
      </c>
      <c r="D3494" t="s">
        <v>4307</v>
      </c>
      <c r="E3494" t="s">
        <v>1089</v>
      </c>
      <c r="F3494" t="s">
        <v>3614</v>
      </c>
      <c r="G3494" t="s">
        <v>3678</v>
      </c>
      <c r="H3494" t="s">
        <v>3679</v>
      </c>
      <c r="I3494" t="s">
        <v>4857</v>
      </c>
      <c r="J3494">
        <v>2024</v>
      </c>
      <c r="K3494" t="s">
        <v>4062</v>
      </c>
      <c r="L3494">
        <v>45.101703000000001</v>
      </c>
      <c r="M3494">
        <v>1240162000</v>
      </c>
      <c r="N3494">
        <v>994953000</v>
      </c>
      <c r="O3494">
        <v>227147000</v>
      </c>
      <c r="Q3494">
        <v>177736000</v>
      </c>
      <c r="R3494">
        <v>112322000</v>
      </c>
      <c r="S3494">
        <v>64823000</v>
      </c>
      <c r="T3494">
        <v>25239000</v>
      </c>
      <c r="U3494">
        <v>89748000</v>
      </c>
      <c r="V3494">
        <v>296153000</v>
      </c>
      <c r="W3494">
        <v>183794000</v>
      </c>
      <c r="X3494">
        <v>58847000</v>
      </c>
      <c r="AB3494">
        <v>944009000</v>
      </c>
      <c r="AC3494">
        <v>881830000</v>
      </c>
      <c r="AD3494">
        <v>1242558000</v>
      </c>
      <c r="AE3494">
        <v>596703000</v>
      </c>
      <c r="AF3494">
        <v>53854000</v>
      </c>
      <c r="AG3494">
        <v>268754000</v>
      </c>
      <c r="AH3494">
        <v>706232000</v>
      </c>
      <c r="AJ3494">
        <v>-92496000</v>
      </c>
      <c r="AK3494">
        <v>151214000</v>
      </c>
      <c r="AL3494">
        <v>361250000</v>
      </c>
      <c r="AM3494">
        <v>10651000</v>
      </c>
      <c r="AN3494">
        <v>-69006000</v>
      </c>
      <c r="AQ3494">
        <v>31037000</v>
      </c>
      <c r="AS3494">
        <v>24735000</v>
      </c>
      <c r="AU3494">
        <v>-138501000</v>
      </c>
      <c r="AV3494">
        <v>-196100000</v>
      </c>
      <c r="AX3494">
        <v>44246000</v>
      </c>
      <c r="AY3494">
        <v>-1.24</v>
      </c>
      <c r="AZ3494">
        <v>197520000</v>
      </c>
      <c r="BA3494">
        <v>-0.13097112563576799</v>
      </c>
      <c r="BE3494">
        <v>4.3947314763420502E-2</v>
      </c>
      <c r="BG3494">
        <v>0.38054633604821098</v>
      </c>
      <c r="BI3494">
        <v>0.56946753730560995</v>
      </c>
      <c r="BJ3494">
        <v>-0.19611260888773099</v>
      </c>
      <c r="BM3494">
        <v>0.214113775643131</v>
      </c>
      <c r="BN3494">
        <v>0.238801866207802</v>
      </c>
      <c r="BP3494">
        <v>1.2358782114758899</v>
      </c>
      <c r="BQ3494">
        <v>4.4463747456391403</v>
      </c>
      <c r="BR3494">
        <v>-36.3723411290323</v>
      </c>
      <c r="BS3494">
        <v>-7.3098879353904495E-2</v>
      </c>
      <c r="BU3494">
        <v>-5.9243197596633097E-8</v>
      </c>
    </row>
    <row r="3495" spans="3:73" x14ac:dyDescent="0.3">
      <c r="C3495">
        <v>56978</v>
      </c>
      <c r="D3495" t="s">
        <v>4307</v>
      </c>
      <c r="E3495" t="s">
        <v>1089</v>
      </c>
      <c r="F3495" t="s">
        <v>3614</v>
      </c>
      <c r="G3495" t="s">
        <v>3678</v>
      </c>
      <c r="H3495" t="s">
        <v>3679</v>
      </c>
      <c r="I3495" t="s">
        <v>4857</v>
      </c>
      <c r="J3495">
        <v>2023</v>
      </c>
      <c r="K3495" t="s">
        <v>4062</v>
      </c>
      <c r="L3495">
        <v>48.566577000000002</v>
      </c>
      <c r="M3495">
        <v>1499777000</v>
      </c>
      <c r="N3495">
        <v>1189058000</v>
      </c>
      <c r="O3495">
        <v>529402000</v>
      </c>
      <c r="Q3495">
        <v>217304000</v>
      </c>
      <c r="R3495">
        <v>161138000</v>
      </c>
      <c r="S3495">
        <v>110051000</v>
      </c>
      <c r="T3495">
        <v>29357000</v>
      </c>
      <c r="U3495">
        <v>88673000</v>
      </c>
      <c r="V3495">
        <v>325216000</v>
      </c>
      <c r="W3495">
        <v>181551000</v>
      </c>
      <c r="X3495">
        <v>49302000</v>
      </c>
      <c r="AB3495">
        <v>1174561000</v>
      </c>
      <c r="AC3495">
        <v>737214000</v>
      </c>
      <c r="AD3495">
        <v>1355810000</v>
      </c>
      <c r="AE3495">
        <v>577727000</v>
      </c>
      <c r="AF3495">
        <v>56310000</v>
      </c>
      <c r="AG3495">
        <v>358655000</v>
      </c>
      <c r="AH3495">
        <v>742491000</v>
      </c>
      <c r="AJ3495">
        <v>39437000</v>
      </c>
      <c r="AK3495">
        <v>144701000</v>
      </c>
      <c r="AL3495">
        <v>319218000</v>
      </c>
      <c r="AM3495">
        <v>15053000</v>
      </c>
      <c r="AN3495">
        <v>57148000</v>
      </c>
      <c r="AO3495">
        <v>142000</v>
      </c>
      <c r="AQ3495">
        <v>173404000</v>
      </c>
      <c r="AS3495">
        <v>28857000</v>
      </c>
      <c r="AU3495">
        <v>-91338000</v>
      </c>
      <c r="AV3495">
        <v>-111876000</v>
      </c>
      <c r="AX3495">
        <v>43004000</v>
      </c>
      <c r="AY3495">
        <v>1.01</v>
      </c>
      <c r="AZ3495">
        <v>201145000</v>
      </c>
      <c r="BA3495">
        <v>5.3114448525301998E-2</v>
      </c>
      <c r="BB3495">
        <v>72343000</v>
      </c>
      <c r="BC3495">
        <v>72343000</v>
      </c>
      <c r="BD3495">
        <v>9.7432830835659998E-2</v>
      </c>
      <c r="BE3495">
        <v>0.233543571571911</v>
      </c>
      <c r="BG3495">
        <v>0.48304289210239598</v>
      </c>
      <c r="BI3495">
        <v>0.49506760004987399</v>
      </c>
      <c r="BJ3495">
        <v>-0.12301563251271699</v>
      </c>
      <c r="BM3495">
        <v>0.19488586393639801</v>
      </c>
      <c r="BN3495">
        <v>0.21684290397839101</v>
      </c>
      <c r="BO3495">
        <v>509.45774647887299</v>
      </c>
      <c r="BP3495">
        <v>2.9159960562045901</v>
      </c>
      <c r="BQ3495">
        <v>5.3525125171439401</v>
      </c>
      <c r="BR3495">
        <v>48.085719801980197</v>
      </c>
      <c r="BS3495">
        <v>4.8654773996412298E-2</v>
      </c>
      <c r="BU3495">
        <v>4.1762192657512001E-8</v>
      </c>
    </row>
    <row r="3496" spans="3:73" x14ac:dyDescent="0.3">
      <c r="C3496">
        <v>56978</v>
      </c>
      <c r="D3496" t="s">
        <v>4307</v>
      </c>
      <c r="E3496" t="s">
        <v>1089</v>
      </c>
      <c r="F3496" t="s">
        <v>3614</v>
      </c>
      <c r="G3496" t="s">
        <v>3678</v>
      </c>
      <c r="H3496" t="s">
        <v>3679</v>
      </c>
      <c r="I3496" t="s">
        <v>4857</v>
      </c>
      <c r="J3496">
        <v>2022</v>
      </c>
      <c r="K3496" t="s">
        <v>4062</v>
      </c>
      <c r="L3496">
        <v>45.978158999999998</v>
      </c>
      <c r="M3496">
        <v>1588599000</v>
      </c>
      <c r="N3496">
        <v>1332046000</v>
      </c>
      <c r="O3496">
        <v>555537000</v>
      </c>
      <c r="Q3496">
        <v>184986000</v>
      </c>
      <c r="R3496">
        <v>130946000</v>
      </c>
      <c r="S3496">
        <v>80908000</v>
      </c>
      <c r="T3496">
        <v>31939000</v>
      </c>
      <c r="U3496">
        <v>68096000</v>
      </c>
      <c r="V3496">
        <v>393949000</v>
      </c>
      <c r="W3496">
        <v>248681000</v>
      </c>
      <c r="X3496">
        <v>67311000</v>
      </c>
      <c r="AB3496">
        <v>1194650000</v>
      </c>
      <c r="AC3496">
        <v>675800000</v>
      </c>
      <c r="AD3496">
        <v>1341666000</v>
      </c>
      <c r="AE3496">
        <v>561684000</v>
      </c>
      <c r="AF3496">
        <v>57128000</v>
      </c>
      <c r="AG3496">
        <v>748320000</v>
      </c>
      <c r="AH3496">
        <v>1503620000</v>
      </c>
      <c r="AJ3496">
        <v>470072000</v>
      </c>
      <c r="AK3496">
        <v>136852000</v>
      </c>
      <c r="AL3496">
        <v>278248000</v>
      </c>
      <c r="AM3496">
        <v>43443000</v>
      </c>
      <c r="AN3496">
        <v>433545000</v>
      </c>
      <c r="AO3496">
        <v>208000</v>
      </c>
      <c r="AQ3496">
        <v>390188000</v>
      </c>
      <c r="AS3496">
        <v>21293000</v>
      </c>
      <c r="AU3496">
        <v>133799000</v>
      </c>
      <c r="AV3496">
        <v>-321191000</v>
      </c>
      <c r="AX3496">
        <v>40433000</v>
      </c>
      <c r="AY3496">
        <v>7.21</v>
      </c>
      <c r="AZ3496">
        <v>176154500</v>
      </c>
      <c r="BA3496">
        <v>0.31262686050996902</v>
      </c>
      <c r="BB3496">
        <v>477196000</v>
      </c>
      <c r="BC3496">
        <v>477196000</v>
      </c>
      <c r="BD3496">
        <v>0.31736475971322498</v>
      </c>
      <c r="BE3496">
        <v>0.25949907556430502</v>
      </c>
      <c r="BG3496">
        <v>0.497678934837259</v>
      </c>
      <c r="BI3496">
        <v>0.94650695361132697</v>
      </c>
      <c r="BJ3496">
        <v>8.8984583870924797E-2</v>
      </c>
      <c r="BM3496">
        <v>9.1015017092084399E-2</v>
      </c>
      <c r="BN3496">
        <v>0.24798517435803499</v>
      </c>
      <c r="BO3496">
        <v>2294.2115384615399</v>
      </c>
      <c r="BP3496">
        <v>2.2339342370345898</v>
      </c>
      <c r="BQ3496">
        <v>4.6125759507159803</v>
      </c>
      <c r="BR3496">
        <v>6.3769984743411898</v>
      </c>
      <c r="BS3496">
        <v>0.36290545348009901</v>
      </c>
      <c r="BU3496">
        <v>2.7748924487506798E-7</v>
      </c>
    </row>
    <row r="3497" spans="3:73" x14ac:dyDescent="0.3">
      <c r="C3497">
        <v>56978</v>
      </c>
      <c r="D3497" t="s">
        <v>4307</v>
      </c>
      <c r="E3497" t="s">
        <v>1089</v>
      </c>
      <c r="F3497" t="s">
        <v>3614</v>
      </c>
      <c r="G3497" t="s">
        <v>3678</v>
      </c>
      <c r="H3497" t="s">
        <v>3679</v>
      </c>
      <c r="I3497" t="s">
        <v>4857</v>
      </c>
      <c r="J3497">
        <v>2021</v>
      </c>
      <c r="K3497" t="s">
        <v>4062</v>
      </c>
      <c r="L3497">
        <v>51.371589999999998</v>
      </c>
      <c r="M3497">
        <v>1601631000</v>
      </c>
      <c r="N3497">
        <v>1351890000</v>
      </c>
      <c r="O3497">
        <v>362788000</v>
      </c>
      <c r="Q3497">
        <v>167323000</v>
      </c>
      <c r="R3497">
        <v>118324000</v>
      </c>
      <c r="S3497">
        <v>67982000</v>
      </c>
      <c r="T3497">
        <v>42752000</v>
      </c>
      <c r="U3497">
        <v>72949000</v>
      </c>
      <c r="V3497">
        <v>506394000</v>
      </c>
      <c r="W3497">
        <v>351875000</v>
      </c>
      <c r="X3497">
        <v>154636000</v>
      </c>
      <c r="AB3497">
        <v>1095237000</v>
      </c>
      <c r="AC3497">
        <v>400412000</v>
      </c>
      <c r="AD3497">
        <v>948554000</v>
      </c>
      <c r="AE3497">
        <v>550117000</v>
      </c>
      <c r="AF3497">
        <v>61931000</v>
      </c>
      <c r="AG3497">
        <v>696986000</v>
      </c>
      <c r="AH3497">
        <v>1517664000</v>
      </c>
      <c r="AJ3497">
        <v>412447000</v>
      </c>
      <c r="AK3497">
        <v>137478000</v>
      </c>
      <c r="AL3497">
        <v>284539000</v>
      </c>
      <c r="AM3497">
        <v>47295000</v>
      </c>
      <c r="AN3497">
        <v>367161000</v>
      </c>
      <c r="AO3497">
        <v>218000</v>
      </c>
      <c r="AQ3497">
        <v>300032000</v>
      </c>
      <c r="AS3497">
        <v>19810000</v>
      </c>
      <c r="AU3497">
        <v>-81707000</v>
      </c>
      <c r="AV3497">
        <v>-44258000</v>
      </c>
      <c r="AX3497">
        <v>34726000</v>
      </c>
      <c r="AY3497">
        <v>5.92</v>
      </c>
      <c r="AZ3497">
        <v>139566000</v>
      </c>
      <c r="BA3497">
        <v>0.271764369452</v>
      </c>
      <c r="BB3497">
        <v>414674000</v>
      </c>
      <c r="BC3497">
        <v>414674000</v>
      </c>
      <c r="BD3497">
        <v>0.273231756172644</v>
      </c>
      <c r="BE3497">
        <v>0.197693297067072</v>
      </c>
      <c r="BG3497">
        <v>0.45924921458241103</v>
      </c>
      <c r="BI3497">
        <v>0.94757406668577204</v>
      </c>
      <c r="BJ3497">
        <v>-5.3837344761422802E-2</v>
      </c>
      <c r="BM3497">
        <v>9.0585267885381807E-2</v>
      </c>
      <c r="BN3497">
        <v>0.31617395017953598</v>
      </c>
      <c r="BO3497">
        <v>1902.17431192661</v>
      </c>
      <c r="BP3497">
        <v>1.03101385435169</v>
      </c>
      <c r="BQ3497">
        <v>3.3664426287744198</v>
      </c>
      <c r="BR3497">
        <v>8.6776334459459505</v>
      </c>
      <c r="BS3497">
        <v>0.33523429175603098</v>
      </c>
      <c r="BU3497">
        <v>2.7767488936184599E-7</v>
      </c>
    </row>
    <row r="3498" spans="3:73" x14ac:dyDescent="0.3">
      <c r="C3498">
        <v>56978</v>
      </c>
      <c r="D3498" t="s">
        <v>4307</v>
      </c>
      <c r="E3498" t="s">
        <v>1089</v>
      </c>
      <c r="F3498" t="s">
        <v>3614</v>
      </c>
      <c r="G3498" t="s">
        <v>3678</v>
      </c>
      <c r="H3498" t="s">
        <v>3679</v>
      </c>
      <c r="I3498" t="s">
        <v>4857</v>
      </c>
      <c r="J3498">
        <v>2020</v>
      </c>
      <c r="K3498" t="s">
        <v>4062</v>
      </c>
      <c r="L3498">
        <v>22.658425000000001</v>
      </c>
      <c r="M3498">
        <v>1054566000</v>
      </c>
      <c r="N3498">
        <v>860196000</v>
      </c>
      <c r="O3498">
        <v>188127000</v>
      </c>
      <c r="Q3498">
        <v>111809000</v>
      </c>
      <c r="R3498">
        <v>99703000</v>
      </c>
      <c r="S3498">
        <v>59147000</v>
      </c>
      <c r="T3498">
        <v>37972000</v>
      </c>
      <c r="U3498">
        <v>56695000</v>
      </c>
      <c r="V3498">
        <v>296572000</v>
      </c>
      <c r="W3498">
        <v>157893000</v>
      </c>
      <c r="X3498">
        <v>57688000</v>
      </c>
      <c r="AB3498">
        <v>757994000</v>
      </c>
      <c r="AC3498">
        <v>394817000</v>
      </c>
      <c r="AD3498">
        <v>616119000</v>
      </c>
      <c r="AE3498">
        <v>539213000</v>
      </c>
      <c r="AF3498">
        <v>61558000</v>
      </c>
      <c r="AG3498">
        <v>88885000</v>
      </c>
      <c r="AH3498">
        <v>177688000</v>
      </c>
      <c r="AJ3498">
        <v>23048000</v>
      </c>
      <c r="AK3498">
        <v>123459000</v>
      </c>
      <c r="AL3498">
        <v>239466000</v>
      </c>
      <c r="AM3498">
        <v>8013000</v>
      </c>
      <c r="AN3498">
        <v>15784000</v>
      </c>
      <c r="AO3498">
        <v>1716000</v>
      </c>
      <c r="AQ3498">
        <v>94412000</v>
      </c>
      <c r="AS3498">
        <v>19739000</v>
      </c>
      <c r="AU3498">
        <v>-125957000</v>
      </c>
      <c r="AV3498">
        <v>-145809000</v>
      </c>
      <c r="AX3498">
        <v>30037000</v>
      </c>
      <c r="AY3498">
        <v>0.26</v>
      </c>
      <c r="AZ3498">
        <v>100558500</v>
      </c>
      <c r="BA3498">
        <v>0.12971050380442101</v>
      </c>
      <c r="BB3498">
        <v>25513000</v>
      </c>
      <c r="BC3498">
        <v>25513000</v>
      </c>
      <c r="BD3498">
        <v>0.14358313448291399</v>
      </c>
      <c r="BE3498">
        <v>0.53133582459141904</v>
      </c>
      <c r="BG3498">
        <v>0.50023074152447</v>
      </c>
      <c r="BI3498">
        <v>0.168493958652185</v>
      </c>
      <c r="BJ3498">
        <v>-0.708866102381703</v>
      </c>
      <c r="BM3498">
        <v>0.69480775291522201</v>
      </c>
      <c r="BN3498">
        <v>0.281226589895749</v>
      </c>
      <c r="BO3498">
        <v>14.8677156177156</v>
      </c>
      <c r="BP3498">
        <v>1.19148410632517</v>
      </c>
      <c r="BQ3498">
        <v>4.7398364715345203</v>
      </c>
      <c r="BR3498">
        <v>87.147788461538497</v>
      </c>
      <c r="BS3498">
        <v>2.0823383826257199E-2</v>
      </c>
      <c r="BU3498">
        <v>7.7720806497149107E-9</v>
      </c>
    </row>
    <row r="3499" spans="3:73" x14ac:dyDescent="0.3">
      <c r="C3499">
        <v>56978</v>
      </c>
      <c r="D3499" t="s">
        <v>4307</v>
      </c>
      <c r="E3499" t="s">
        <v>1089</v>
      </c>
      <c r="F3499" t="s">
        <v>3614</v>
      </c>
      <c r="G3499" t="s">
        <v>3678</v>
      </c>
      <c r="H3499" t="s">
        <v>3679</v>
      </c>
      <c r="I3499" t="s">
        <v>4857</v>
      </c>
      <c r="J3499">
        <v>2019</v>
      </c>
      <c r="K3499" t="s">
        <v>4062</v>
      </c>
      <c r="L3499">
        <v>20.087541000000002</v>
      </c>
      <c r="M3499">
        <v>1079616000</v>
      </c>
      <c r="N3499">
        <v>893751000</v>
      </c>
      <c r="O3499">
        <v>364184000</v>
      </c>
      <c r="Q3499">
        <v>89308000</v>
      </c>
      <c r="R3499">
        <v>87523000</v>
      </c>
      <c r="S3499">
        <v>72370000</v>
      </c>
      <c r="T3499">
        <v>42651000</v>
      </c>
      <c r="U3499">
        <v>55691000</v>
      </c>
      <c r="V3499">
        <v>310553000</v>
      </c>
      <c r="W3499">
        <v>174642000</v>
      </c>
      <c r="X3499">
        <v>36711000</v>
      </c>
      <c r="AB3499">
        <v>769063000</v>
      </c>
      <c r="AC3499">
        <v>349212000</v>
      </c>
      <c r="AD3499">
        <v>594625000</v>
      </c>
      <c r="AE3499">
        <v>533590000</v>
      </c>
      <c r="AF3499">
        <v>63172000</v>
      </c>
      <c r="AG3499">
        <v>65438000</v>
      </c>
      <c r="AH3499">
        <v>139827000</v>
      </c>
      <c r="AJ3499">
        <v>7693000</v>
      </c>
      <c r="AK3499">
        <v>116169000</v>
      </c>
      <c r="AL3499">
        <v>232980000</v>
      </c>
      <c r="AM3499">
        <v>3804000</v>
      </c>
      <c r="AN3499">
        <v>6404000</v>
      </c>
      <c r="AO3499">
        <v>2055000</v>
      </c>
      <c r="AQ3499">
        <v>65967000</v>
      </c>
      <c r="AS3499">
        <v>20304000</v>
      </c>
      <c r="AU3499">
        <v>47468000</v>
      </c>
      <c r="AV3499">
        <v>-71318000</v>
      </c>
      <c r="AX3499">
        <v>31091000</v>
      </c>
      <c r="AY3499">
        <v>0.1</v>
      </c>
      <c r="AZ3499">
        <v>102249500</v>
      </c>
      <c r="BA3499">
        <v>5.5017986511904003E-2</v>
      </c>
      <c r="BB3499">
        <v>12263000</v>
      </c>
      <c r="BC3499">
        <v>12263000</v>
      </c>
      <c r="BD3499">
        <v>8.7701230806639593E-2</v>
      </c>
      <c r="BE3499">
        <v>0.47177583728464501</v>
      </c>
      <c r="BG3499">
        <v>0.46799259084440098</v>
      </c>
      <c r="BI3499">
        <v>0.129515494398008</v>
      </c>
      <c r="BJ3499">
        <v>0.339476638989609</v>
      </c>
      <c r="BM3499">
        <v>0.83080520929434198</v>
      </c>
      <c r="BN3499">
        <v>0.28765135010966902</v>
      </c>
      <c r="BO3499">
        <v>5.9673965936739704</v>
      </c>
      <c r="BP3499">
        <v>2.0853173921508001</v>
      </c>
      <c r="BQ3499">
        <v>4.6062401942258999</v>
      </c>
      <c r="BR3499">
        <v>200.87540999999999</v>
      </c>
      <c r="BS3499">
        <v>8.3270161222162593E-3</v>
      </c>
      <c r="BU3499">
        <v>2.6119499962941902E-9</v>
      </c>
    </row>
    <row r="3500" spans="3:73" x14ac:dyDescent="0.3">
      <c r="C3500">
        <v>56978</v>
      </c>
      <c r="D3500" t="s">
        <v>4307</v>
      </c>
      <c r="E3500" t="s">
        <v>1089</v>
      </c>
      <c r="F3500" t="s">
        <v>3614</v>
      </c>
      <c r="G3500" t="s">
        <v>3678</v>
      </c>
      <c r="H3500" t="s">
        <v>3679</v>
      </c>
      <c r="I3500" t="s">
        <v>4857</v>
      </c>
      <c r="J3500">
        <v>2018</v>
      </c>
      <c r="K3500" t="s">
        <v>4062</v>
      </c>
      <c r="L3500">
        <v>20.629787</v>
      </c>
      <c r="M3500">
        <v>1185740000</v>
      </c>
      <c r="N3500">
        <v>987273000</v>
      </c>
      <c r="O3500">
        <v>320630000</v>
      </c>
      <c r="Q3500">
        <v>115191000</v>
      </c>
      <c r="R3500">
        <v>87673000</v>
      </c>
      <c r="S3500">
        <v>76067000</v>
      </c>
      <c r="T3500">
        <v>52871000</v>
      </c>
      <c r="U3500">
        <v>56550000</v>
      </c>
      <c r="V3500">
        <v>305533000</v>
      </c>
      <c r="W3500">
        <v>174076000</v>
      </c>
      <c r="X3500">
        <v>48527000</v>
      </c>
      <c r="AB3500">
        <v>880207000</v>
      </c>
      <c r="AC3500">
        <v>248664000</v>
      </c>
      <c r="AD3500">
        <v>613529000</v>
      </c>
      <c r="AE3500">
        <v>519244000</v>
      </c>
      <c r="AF3500">
        <v>67143000</v>
      </c>
      <c r="AG3500">
        <v>85823000</v>
      </c>
      <c r="AJ3500">
        <v>24574000</v>
      </c>
      <c r="AK3500">
        <v>119621000</v>
      </c>
      <c r="AL3500">
        <v>242809000</v>
      </c>
      <c r="AM3500">
        <v>-1750000</v>
      </c>
      <c r="AN3500">
        <v>29635000</v>
      </c>
      <c r="AO3500">
        <v>1054000</v>
      </c>
      <c r="AQ3500">
        <v>123499000</v>
      </c>
      <c r="AS3500">
        <v>19015000</v>
      </c>
      <c r="AU3500">
        <v>-96871000</v>
      </c>
      <c r="AV3500">
        <v>-99135000</v>
      </c>
      <c r="AX3500">
        <v>16233000</v>
      </c>
      <c r="AY3500">
        <v>0.44</v>
      </c>
      <c r="AZ3500">
        <v>118607000</v>
      </c>
      <c r="BB3500">
        <v>28939000</v>
      </c>
      <c r="BC3500">
        <v>28939000</v>
      </c>
      <c r="BN3500">
        <v>0.25767284564913101</v>
      </c>
      <c r="BO3500">
        <v>27.456356736242899</v>
      </c>
      <c r="BP3500">
        <v>1.84189664284565</v>
      </c>
      <c r="BQ3500">
        <v>5.0097773386337003</v>
      </c>
      <c r="BR3500">
        <v>46.8858795454545</v>
      </c>
      <c r="BS3500">
        <v>3.3668216680848899E-2</v>
      </c>
      <c r="BU3500">
        <v>1.03124677263416E-8</v>
      </c>
    </row>
    <row r="3501" spans="3:73" x14ac:dyDescent="0.3">
      <c r="C3501">
        <v>56978</v>
      </c>
      <c r="D3501" t="s">
        <v>4307</v>
      </c>
      <c r="E3501" t="s">
        <v>1089</v>
      </c>
      <c r="F3501" t="s">
        <v>3614</v>
      </c>
      <c r="G3501" t="s">
        <v>3678</v>
      </c>
      <c r="H3501" t="s">
        <v>3679</v>
      </c>
      <c r="I3501" t="s">
        <v>4857</v>
      </c>
      <c r="J3501">
        <v>2017</v>
      </c>
      <c r="K3501" t="s">
        <v>4062</v>
      </c>
      <c r="L3501">
        <v>18.489349000000001</v>
      </c>
      <c r="M3501">
        <v>1171107000</v>
      </c>
      <c r="N3501">
        <v>953382000</v>
      </c>
      <c r="O3501">
        <v>392410000</v>
      </c>
      <c r="Q3501">
        <v>122023000</v>
      </c>
      <c r="R3501">
        <v>97589000</v>
      </c>
      <c r="S3501">
        <v>67762000</v>
      </c>
      <c r="T3501">
        <v>62316000</v>
      </c>
      <c r="U3501">
        <v>56318000</v>
      </c>
      <c r="V3501">
        <v>258171000</v>
      </c>
      <c r="W3501">
        <v>200448000</v>
      </c>
      <c r="X3501">
        <v>51354000</v>
      </c>
      <c r="AB3501">
        <v>912936000</v>
      </c>
      <c r="AC3501">
        <v>157604000</v>
      </c>
      <c r="AD3501">
        <v>561986000</v>
      </c>
      <c r="AE3501">
        <v>506515000</v>
      </c>
      <c r="AF3501">
        <v>70197000</v>
      </c>
      <c r="AG3501">
        <v>104739000</v>
      </c>
      <c r="AJ3501">
        <v>36904000</v>
      </c>
      <c r="AK3501">
        <v>100203000</v>
      </c>
      <c r="AL3501">
        <v>276792000</v>
      </c>
      <c r="AM3501">
        <v>2242000</v>
      </c>
      <c r="AN3501">
        <v>36576000</v>
      </c>
      <c r="AO3501">
        <v>1059000</v>
      </c>
      <c r="AQ3501">
        <v>136310000</v>
      </c>
      <c r="AS3501">
        <v>16257000</v>
      </c>
      <c r="AU3501">
        <v>-145199000</v>
      </c>
      <c r="AV3501">
        <v>-22684000</v>
      </c>
      <c r="AY3501">
        <v>0.52</v>
      </c>
      <c r="BB3501">
        <v>39877000</v>
      </c>
      <c r="BC3501">
        <v>39877000</v>
      </c>
      <c r="BN3501">
        <v>0.22045039437045499</v>
      </c>
      <c r="BO3501">
        <v>37.655335221907499</v>
      </c>
      <c r="BP3501">
        <v>1.9576648307790501</v>
      </c>
      <c r="BQ3501">
        <v>4.1475045897190297</v>
      </c>
      <c r="BR3501">
        <v>35.556440384615399</v>
      </c>
      <c r="BS3501">
        <v>4.0064144693603899E-2</v>
      </c>
      <c r="BU3501">
        <v>1.05313641701061E-8</v>
      </c>
    </row>
    <row r="3502" spans="3:73" x14ac:dyDescent="0.3">
      <c r="C3502">
        <v>810136</v>
      </c>
      <c r="D3502" t="s">
        <v>4371</v>
      </c>
      <c r="E3502" t="s">
        <v>1501</v>
      </c>
      <c r="F3502" t="s">
        <v>3614</v>
      </c>
      <c r="G3502" t="s">
        <v>3678</v>
      </c>
      <c r="H3502" t="s">
        <v>3679</v>
      </c>
      <c r="I3502" t="s">
        <v>4858</v>
      </c>
      <c r="J3502">
        <v>2026</v>
      </c>
      <c r="K3502" t="s">
        <v>4062</v>
      </c>
      <c r="L3502">
        <v>37.280262999999998</v>
      </c>
    </row>
    <row r="3503" spans="3:73" x14ac:dyDescent="0.3">
      <c r="C3503">
        <v>810136</v>
      </c>
      <c r="D3503" t="s">
        <v>4371</v>
      </c>
      <c r="E3503" t="s">
        <v>1501</v>
      </c>
      <c r="F3503" t="s">
        <v>3614</v>
      </c>
      <c r="G3503" t="s">
        <v>3678</v>
      </c>
      <c r="H3503" t="s">
        <v>3679</v>
      </c>
      <c r="I3503" t="s">
        <v>4858</v>
      </c>
      <c r="J3503">
        <v>2025</v>
      </c>
      <c r="K3503" t="s">
        <v>4062</v>
      </c>
      <c r="L3503">
        <v>24.381216999999999</v>
      </c>
      <c r="M3503">
        <v>1804534000</v>
      </c>
      <c r="N3503">
        <v>890052000</v>
      </c>
      <c r="O3503">
        <v>492256000</v>
      </c>
      <c r="P3503">
        <v>195921000</v>
      </c>
      <c r="Q3503">
        <v>61767000</v>
      </c>
      <c r="R3503">
        <v>854436000</v>
      </c>
      <c r="S3503">
        <v>854436000</v>
      </c>
      <c r="V3503">
        <v>207227000</v>
      </c>
      <c r="W3503">
        <v>165873000</v>
      </c>
      <c r="X3503">
        <v>84209000</v>
      </c>
      <c r="AB3503">
        <v>1173589000</v>
      </c>
      <c r="AD3503">
        <v>772199000</v>
      </c>
      <c r="AE3503">
        <v>576000</v>
      </c>
      <c r="AF3503">
        <v>57633000</v>
      </c>
      <c r="AG3503">
        <v>299830000</v>
      </c>
      <c r="AJ3503">
        <v>208161000</v>
      </c>
      <c r="AK3503">
        <v>15804000</v>
      </c>
      <c r="AL3503">
        <v>91429000</v>
      </c>
      <c r="AM3503">
        <v>31550000</v>
      </c>
      <c r="AN3503">
        <v>136405000</v>
      </c>
      <c r="AQ3503">
        <v>247798000</v>
      </c>
      <c r="AS3503">
        <v>77258000</v>
      </c>
      <c r="AU3503">
        <v>-238899000</v>
      </c>
      <c r="AV3503">
        <v>-115257000</v>
      </c>
      <c r="AY3503">
        <v>2.29</v>
      </c>
      <c r="AZ3503">
        <v>59147000</v>
      </c>
      <c r="BN3503">
        <v>0.114836849845999</v>
      </c>
      <c r="BP3503">
        <v>2.9676680351835398</v>
      </c>
      <c r="BQ3503">
        <v>4.9934889945922496</v>
      </c>
      <c r="BR3503">
        <v>10.646819650655001</v>
      </c>
      <c r="BS3503">
        <v>0.116228935342782</v>
      </c>
      <c r="BU3503">
        <v>4.7574565652881903E-8</v>
      </c>
    </row>
    <row r="3504" spans="3:73" x14ac:dyDescent="0.3">
      <c r="C3504">
        <v>810136</v>
      </c>
      <c r="D3504" t="s">
        <v>4371</v>
      </c>
      <c r="E3504" t="s">
        <v>1501</v>
      </c>
      <c r="F3504" t="s">
        <v>3614</v>
      </c>
      <c r="G3504" t="s">
        <v>3678</v>
      </c>
      <c r="H3504" t="s">
        <v>3679</v>
      </c>
      <c r="I3504" t="s">
        <v>4858</v>
      </c>
      <c r="J3504">
        <v>2024</v>
      </c>
      <c r="K3504" t="s">
        <v>4062</v>
      </c>
      <c r="L3504">
        <v>26.629165</v>
      </c>
      <c r="M3504">
        <v>1712059000</v>
      </c>
      <c r="N3504">
        <v>931062000</v>
      </c>
      <c r="O3504">
        <v>598485000</v>
      </c>
      <c r="P3504">
        <v>200830000</v>
      </c>
      <c r="Q3504">
        <v>56527000</v>
      </c>
      <c r="R3504">
        <v>745257000</v>
      </c>
      <c r="S3504">
        <v>745257000</v>
      </c>
      <c r="V3504">
        <v>231300000</v>
      </c>
      <c r="W3504">
        <v>183811000</v>
      </c>
      <c r="X3504">
        <v>78717000</v>
      </c>
      <c r="AB3504">
        <v>1120864000</v>
      </c>
      <c r="AD3504">
        <v>691807000</v>
      </c>
      <c r="AE3504">
        <v>619000</v>
      </c>
      <c r="AF3504">
        <v>61949000</v>
      </c>
      <c r="AG3504">
        <v>315946000</v>
      </c>
      <c r="AJ3504">
        <v>221518000</v>
      </c>
      <c r="AK3504">
        <v>16576000</v>
      </c>
      <c r="AL3504">
        <v>94336000</v>
      </c>
      <c r="AM3504">
        <v>63567000</v>
      </c>
      <c r="AN3504">
        <v>130688000</v>
      </c>
      <c r="AQ3504">
        <v>261444000</v>
      </c>
      <c r="AS3504">
        <v>82433000</v>
      </c>
      <c r="AU3504">
        <v>-156465000</v>
      </c>
      <c r="AV3504">
        <v>-7730000</v>
      </c>
      <c r="AY3504">
        <v>2.12</v>
      </c>
      <c r="AZ3504">
        <v>53245000</v>
      </c>
      <c r="BN3504">
        <v>0.13510048427069399</v>
      </c>
      <c r="BP3504">
        <v>3.2559803276191301</v>
      </c>
      <c r="BQ3504">
        <v>4.7577946912861604</v>
      </c>
      <c r="BR3504">
        <v>12.560926886792499</v>
      </c>
      <c r="BS3504">
        <v>0.116595768978217</v>
      </c>
      <c r="BU3504">
        <v>5.0366351136266298E-8</v>
      </c>
    </row>
    <row r="3505" spans="3:73" x14ac:dyDescent="0.3">
      <c r="C3505">
        <v>810136</v>
      </c>
      <c r="D3505" t="s">
        <v>4371</v>
      </c>
      <c r="E3505" t="s">
        <v>1501</v>
      </c>
      <c r="F3505" t="s">
        <v>3614</v>
      </c>
      <c r="G3505" t="s">
        <v>3678</v>
      </c>
      <c r="H3505" t="s">
        <v>3679</v>
      </c>
      <c r="I3505" t="s">
        <v>4858</v>
      </c>
      <c r="J3505">
        <v>2023</v>
      </c>
      <c r="K3505" t="s">
        <v>4062</v>
      </c>
      <c r="L3505">
        <v>20.490483000000001</v>
      </c>
      <c r="M3505">
        <v>1526221000</v>
      </c>
      <c r="N3505">
        <v>785450000</v>
      </c>
      <c r="O3505">
        <v>499292000</v>
      </c>
      <c r="P3505">
        <v>194927000</v>
      </c>
      <c r="Q3505">
        <v>49963000</v>
      </c>
      <c r="R3505">
        <v>716135000</v>
      </c>
      <c r="S3505">
        <v>709244000</v>
      </c>
      <c r="V3505">
        <v>250612000</v>
      </c>
      <c r="W3505">
        <v>185223000</v>
      </c>
      <c r="X3505">
        <v>84024000</v>
      </c>
      <c r="AB3505">
        <v>975008000</v>
      </c>
      <c r="AD3505">
        <v>561119000</v>
      </c>
      <c r="AE3505">
        <v>613000</v>
      </c>
      <c r="AF3505">
        <v>61310000</v>
      </c>
      <c r="AG3505">
        <v>336162000</v>
      </c>
      <c r="AJ3505">
        <v>253050000</v>
      </c>
      <c r="AK3505">
        <v>13654000</v>
      </c>
      <c r="AL3505">
        <v>83112000</v>
      </c>
      <c r="AM3505">
        <v>70312000</v>
      </c>
      <c r="AN3505">
        <v>125485000</v>
      </c>
      <c r="AQ3505">
        <v>302176000</v>
      </c>
      <c r="AS3505">
        <v>80473000</v>
      </c>
      <c r="AU3505">
        <v>-101545000</v>
      </c>
      <c r="AV3505">
        <v>-18493000</v>
      </c>
      <c r="AY3505">
        <v>2.0499999999999998</v>
      </c>
      <c r="AZ3505">
        <v>50358000</v>
      </c>
      <c r="BN3505">
        <v>0.16420426661669599</v>
      </c>
      <c r="BP3505">
        <v>2.6956263530986999</v>
      </c>
      <c r="BQ3505">
        <v>3.97081895876862</v>
      </c>
      <c r="BR3505">
        <v>9.9953575609756093</v>
      </c>
      <c r="BS3505">
        <v>0.12870150809018999</v>
      </c>
      <c r="BU3505">
        <v>4.3082200505021497E-8</v>
      </c>
    </row>
    <row r="3506" spans="3:73" x14ac:dyDescent="0.3">
      <c r="C3506">
        <v>810136</v>
      </c>
      <c r="D3506" t="s">
        <v>4371</v>
      </c>
      <c r="E3506" t="s">
        <v>1501</v>
      </c>
      <c r="F3506" t="s">
        <v>3614</v>
      </c>
      <c r="G3506" t="s">
        <v>3678</v>
      </c>
      <c r="H3506" t="s">
        <v>3679</v>
      </c>
      <c r="I3506" t="s">
        <v>4858</v>
      </c>
      <c r="J3506">
        <v>2022</v>
      </c>
      <c r="K3506" t="s">
        <v>4062</v>
      </c>
      <c r="L3506">
        <v>18.419744000000001</v>
      </c>
      <c r="M3506">
        <v>1315830000</v>
      </c>
      <c r="N3506">
        <v>644652000</v>
      </c>
      <c r="O3506">
        <v>319680000</v>
      </c>
      <c r="P3506">
        <v>198147000</v>
      </c>
      <c r="Q3506">
        <v>50753000</v>
      </c>
      <c r="R3506">
        <v>647967000</v>
      </c>
      <c r="S3506">
        <v>643873000</v>
      </c>
      <c r="V3506">
        <v>253741000</v>
      </c>
      <c r="W3506">
        <v>193797000</v>
      </c>
      <c r="X3506">
        <v>79566000</v>
      </c>
      <c r="AB3506">
        <v>831527000</v>
      </c>
      <c r="AD3506">
        <v>435634000</v>
      </c>
      <c r="AE3506">
        <v>608000</v>
      </c>
      <c r="AF3506">
        <v>60791000</v>
      </c>
      <c r="AG3506">
        <v>294213000</v>
      </c>
      <c r="AJ3506">
        <v>211866000</v>
      </c>
      <c r="AK3506">
        <v>18341000</v>
      </c>
      <c r="AL3506">
        <v>82330000</v>
      </c>
      <c r="AM3506">
        <v>59791000</v>
      </c>
      <c r="AN3506">
        <v>118786000</v>
      </c>
      <c r="AQ3506">
        <v>275187000</v>
      </c>
      <c r="AS3506">
        <v>79971000</v>
      </c>
      <c r="AU3506">
        <v>-147757000</v>
      </c>
      <c r="AV3506">
        <v>-38689000</v>
      </c>
      <c r="AY3506">
        <v>1.96</v>
      </c>
      <c r="AZ3506">
        <v>53001000</v>
      </c>
      <c r="BN3506">
        <v>0.192837220613605</v>
      </c>
      <c r="BP3506">
        <v>1.6495611387173199</v>
      </c>
      <c r="BQ3506">
        <v>3.0645417627723899</v>
      </c>
      <c r="BR3506">
        <v>9.3978285714285708</v>
      </c>
      <c r="BS3506">
        <v>0.14285284783296301</v>
      </c>
      <c r="BU3506">
        <v>4.3417349334417303E-8</v>
      </c>
    </row>
    <row r="3507" spans="3:73" x14ac:dyDescent="0.3">
      <c r="C3507">
        <v>810136</v>
      </c>
      <c r="D3507" t="s">
        <v>4371</v>
      </c>
      <c r="E3507" t="s">
        <v>1501</v>
      </c>
      <c r="F3507" t="s">
        <v>3614</v>
      </c>
      <c r="G3507" t="s">
        <v>3678</v>
      </c>
      <c r="H3507" t="s">
        <v>3679</v>
      </c>
      <c r="I3507" t="s">
        <v>4858</v>
      </c>
      <c r="J3507">
        <v>2021</v>
      </c>
      <c r="K3507" t="s">
        <v>4062</v>
      </c>
      <c r="L3507">
        <v>13.608514</v>
      </c>
      <c r="M3507">
        <v>1294202000</v>
      </c>
      <c r="N3507">
        <v>550616000</v>
      </c>
      <c r="O3507">
        <v>276670000</v>
      </c>
      <c r="P3507">
        <v>174447000</v>
      </c>
      <c r="Q3507">
        <v>55249000</v>
      </c>
      <c r="S3507">
        <v>696553000</v>
      </c>
      <c r="T3507">
        <v>774000</v>
      </c>
      <c r="V3507">
        <v>293640000</v>
      </c>
      <c r="W3507">
        <v>176148000</v>
      </c>
      <c r="X3507">
        <v>81534000</v>
      </c>
      <c r="AB3507">
        <v>823692000</v>
      </c>
      <c r="AD3507">
        <v>317849000</v>
      </c>
      <c r="AE3507">
        <v>600000</v>
      </c>
      <c r="AF3507">
        <v>60024000</v>
      </c>
      <c r="AG3507">
        <v>167044000</v>
      </c>
      <c r="AJ3507">
        <v>94554000</v>
      </c>
      <c r="AK3507">
        <v>18490000</v>
      </c>
      <c r="AL3507">
        <v>76015000</v>
      </c>
      <c r="AM3507">
        <v>23190000</v>
      </c>
      <c r="AN3507">
        <v>55449000</v>
      </c>
      <c r="AQ3507">
        <v>150772000</v>
      </c>
      <c r="AS3507">
        <v>87535000</v>
      </c>
      <c r="AU3507">
        <v>-103494000</v>
      </c>
      <c r="AV3507">
        <v>-53903000</v>
      </c>
      <c r="AY3507">
        <v>0.9</v>
      </c>
      <c r="AZ3507">
        <v>56259000</v>
      </c>
      <c r="BN3507">
        <v>0.226888847336042</v>
      </c>
      <c r="BP3507">
        <v>1.57066784749188</v>
      </c>
      <c r="BQ3507">
        <v>2.81222040556804</v>
      </c>
      <c r="BR3507">
        <v>15.120571111111101</v>
      </c>
      <c r="BS3507">
        <v>6.7317638146297404E-2</v>
      </c>
      <c r="BU3507">
        <v>1.4869226118500601E-8</v>
      </c>
    </row>
    <row r="3508" spans="3:73" x14ac:dyDescent="0.3">
      <c r="C3508">
        <v>810136</v>
      </c>
      <c r="D3508" t="s">
        <v>4371</v>
      </c>
      <c r="E3508" t="s">
        <v>1501</v>
      </c>
      <c r="F3508" t="s">
        <v>3614</v>
      </c>
      <c r="G3508" t="s">
        <v>3678</v>
      </c>
      <c r="H3508" t="s">
        <v>3679</v>
      </c>
      <c r="I3508" t="s">
        <v>4858</v>
      </c>
      <c r="J3508">
        <v>2020</v>
      </c>
      <c r="K3508" t="s">
        <v>4062</v>
      </c>
      <c r="L3508">
        <v>11.587638</v>
      </c>
      <c r="M3508">
        <v>1188182000</v>
      </c>
      <c r="N3508">
        <v>500139000</v>
      </c>
      <c r="O3508">
        <v>278665000</v>
      </c>
      <c r="P3508">
        <v>134470000</v>
      </c>
      <c r="Q3508">
        <v>57269000</v>
      </c>
      <c r="S3508">
        <v>631475000</v>
      </c>
      <c r="T3508">
        <v>3437000</v>
      </c>
      <c r="V3508">
        <v>225916000</v>
      </c>
      <c r="W3508">
        <v>142939000</v>
      </c>
      <c r="X3508">
        <v>75378000</v>
      </c>
      <c r="AA3508">
        <v>63950000</v>
      </c>
      <c r="AB3508">
        <v>804962000</v>
      </c>
      <c r="AD3508">
        <v>279037000</v>
      </c>
      <c r="AE3508">
        <v>631000</v>
      </c>
      <c r="AF3508">
        <v>63138000</v>
      </c>
      <c r="AG3508">
        <v>31885000</v>
      </c>
      <c r="AJ3508">
        <v>63928000</v>
      </c>
      <c r="AK3508">
        <v>17144000</v>
      </c>
      <c r="AL3508">
        <v>70726000</v>
      </c>
      <c r="AM3508">
        <v>21258000</v>
      </c>
      <c r="AN3508">
        <v>6460000</v>
      </c>
      <c r="AQ3508">
        <v>143046000</v>
      </c>
      <c r="AS3508">
        <v>89171000</v>
      </c>
      <c r="AU3508">
        <v>-65711000</v>
      </c>
      <c r="AV3508">
        <v>-16010000</v>
      </c>
      <c r="AY3508">
        <v>0.1</v>
      </c>
      <c r="AZ3508">
        <v>52712000</v>
      </c>
      <c r="BN3508">
        <v>0.19013585460813201</v>
      </c>
      <c r="BP3508">
        <v>1.94953791477483</v>
      </c>
      <c r="BQ3508">
        <v>3.0983146656965599</v>
      </c>
      <c r="BR3508">
        <v>115.87638</v>
      </c>
      <c r="BS3508">
        <v>8.0252235509253797E-3</v>
      </c>
      <c r="BU3508">
        <v>1.43952608943031E-9</v>
      </c>
    </row>
    <row r="3509" spans="3:73" x14ac:dyDescent="0.3">
      <c r="C3509">
        <v>810136</v>
      </c>
      <c r="D3509" t="s">
        <v>4371</v>
      </c>
      <c r="E3509" t="s">
        <v>1501</v>
      </c>
      <c r="F3509" t="s">
        <v>3614</v>
      </c>
      <c r="G3509" t="s">
        <v>3678</v>
      </c>
      <c r="H3509" t="s">
        <v>3679</v>
      </c>
      <c r="I3509" t="s">
        <v>4858</v>
      </c>
      <c r="J3509">
        <v>2019</v>
      </c>
      <c r="K3509" t="s">
        <v>4062</v>
      </c>
      <c r="L3509">
        <v>10.791515</v>
      </c>
      <c r="M3509">
        <v>1118665000</v>
      </c>
      <c r="N3509">
        <v>427527000</v>
      </c>
      <c r="O3509">
        <v>206530000</v>
      </c>
      <c r="P3509">
        <v>134454000</v>
      </c>
      <c r="Q3509">
        <v>48155000</v>
      </c>
      <c r="S3509">
        <v>632441000</v>
      </c>
      <c r="T3509">
        <v>7870000</v>
      </c>
      <c r="V3509">
        <v>207573000</v>
      </c>
      <c r="W3509">
        <v>151954000</v>
      </c>
      <c r="X3509">
        <v>91379000</v>
      </c>
      <c r="AA3509">
        <v>44029000</v>
      </c>
      <c r="AB3509">
        <v>769892000</v>
      </c>
      <c r="AD3509">
        <v>253922000</v>
      </c>
      <c r="AE3509">
        <v>656000</v>
      </c>
      <c r="AF3509">
        <v>65595000</v>
      </c>
      <c r="AG3509">
        <v>38159000</v>
      </c>
      <c r="AJ3509">
        <v>52121000</v>
      </c>
      <c r="AK3509">
        <v>16394000</v>
      </c>
      <c r="AL3509">
        <v>68720000</v>
      </c>
      <c r="AM3509">
        <v>10210000</v>
      </c>
      <c r="AN3509">
        <v>9700000</v>
      </c>
      <c r="AQ3509">
        <v>68386000</v>
      </c>
      <c r="AS3509">
        <v>79238000</v>
      </c>
      <c r="AU3509">
        <v>-151406000</v>
      </c>
      <c r="AV3509">
        <v>-42059000</v>
      </c>
      <c r="AY3509">
        <v>0.15</v>
      </c>
      <c r="AZ3509">
        <v>38667500</v>
      </c>
      <c r="BN3509">
        <v>0.185554209705318</v>
      </c>
      <c r="BP3509">
        <v>1.35916132513787</v>
      </c>
      <c r="BQ3509">
        <v>2.4966239783092301</v>
      </c>
      <c r="BR3509">
        <v>71.943433333333303</v>
      </c>
      <c r="BS3509">
        <v>1.2599169753679701E-2</v>
      </c>
      <c r="BU3509">
        <v>2.1025380832636301E-9</v>
      </c>
    </row>
    <row r="3510" spans="3:73" x14ac:dyDescent="0.3">
      <c r="C3510">
        <v>810136</v>
      </c>
      <c r="D3510" t="s">
        <v>4371</v>
      </c>
      <c r="E3510" t="s">
        <v>1501</v>
      </c>
      <c r="F3510" t="s">
        <v>3614</v>
      </c>
      <c r="G3510" t="s">
        <v>3678</v>
      </c>
      <c r="H3510" t="s">
        <v>3679</v>
      </c>
      <c r="I3510" t="s">
        <v>4858</v>
      </c>
      <c r="J3510">
        <v>2018</v>
      </c>
      <c r="K3510" t="s">
        <v>4062</v>
      </c>
      <c r="L3510">
        <v>8.9163870000000003</v>
      </c>
      <c r="M3510">
        <v>1110009000</v>
      </c>
      <c r="N3510">
        <v>502731000</v>
      </c>
      <c r="O3510">
        <v>329277000</v>
      </c>
      <c r="P3510">
        <v>120515000</v>
      </c>
      <c r="Q3510">
        <v>29180000</v>
      </c>
      <c r="S3510">
        <v>571781000</v>
      </c>
      <c r="T3510">
        <v>12368000</v>
      </c>
      <c r="V3510">
        <v>205440000</v>
      </c>
      <c r="W3510">
        <v>191076000</v>
      </c>
      <c r="X3510">
        <v>89149000</v>
      </c>
      <c r="Y3510">
        <v>7834000</v>
      </c>
      <c r="AB3510">
        <v>759671000</v>
      </c>
      <c r="AD3510">
        <v>231445000</v>
      </c>
      <c r="AE3510">
        <v>697000</v>
      </c>
      <c r="AF3510">
        <v>67142000</v>
      </c>
      <c r="AG3510">
        <v>35425000</v>
      </c>
      <c r="AH3510">
        <v>144660000</v>
      </c>
      <c r="AJ3510">
        <v>65627000</v>
      </c>
      <c r="AK3510">
        <v>14481000</v>
      </c>
      <c r="AL3510">
        <v>65876000</v>
      </c>
      <c r="AM3510">
        <v>7335000</v>
      </c>
      <c r="AN3510">
        <v>12487000</v>
      </c>
      <c r="AQ3510">
        <v>130567000</v>
      </c>
      <c r="AS3510">
        <v>79536000</v>
      </c>
      <c r="AU3510">
        <v>-90729000</v>
      </c>
      <c r="AV3510">
        <v>-13805000</v>
      </c>
      <c r="AY3510">
        <v>0.18</v>
      </c>
      <c r="AZ3510">
        <v>26441500</v>
      </c>
      <c r="BA3510">
        <v>0.45366376330706498</v>
      </c>
      <c r="BE3510">
        <v>0.90257845983685903</v>
      </c>
      <c r="BG3510">
        <v>0.24488455689202299</v>
      </c>
      <c r="BI3510">
        <v>0.13032326764918101</v>
      </c>
      <c r="BJ3510">
        <v>-0.62718788884280396</v>
      </c>
      <c r="BM3510">
        <v>0.10010369141435101</v>
      </c>
      <c r="BN3510">
        <v>0.185079580435834</v>
      </c>
      <c r="BP3510">
        <v>1.72327764868429</v>
      </c>
      <c r="BQ3510">
        <v>2.4783384621825899</v>
      </c>
      <c r="BR3510">
        <v>49.535483333333303</v>
      </c>
      <c r="BS3510">
        <v>1.6437378812670201E-2</v>
      </c>
      <c r="BU3510">
        <v>2.1126904409935398E-9</v>
      </c>
    </row>
    <row r="3511" spans="3:73" x14ac:dyDescent="0.3">
      <c r="C3511">
        <v>810136</v>
      </c>
      <c r="D3511" t="s">
        <v>4371</v>
      </c>
      <c r="E3511" t="s">
        <v>1501</v>
      </c>
      <c r="F3511" t="s">
        <v>3614</v>
      </c>
      <c r="G3511" t="s">
        <v>3678</v>
      </c>
      <c r="H3511" t="s">
        <v>3679</v>
      </c>
      <c r="I3511" t="s">
        <v>4858</v>
      </c>
      <c r="J3511">
        <v>2017</v>
      </c>
      <c r="K3511" t="s">
        <v>4062</v>
      </c>
      <c r="L3511">
        <v>9.535501</v>
      </c>
      <c r="M3511">
        <v>1020794000</v>
      </c>
      <c r="N3511">
        <v>449124000</v>
      </c>
      <c r="O3511">
        <v>308021000</v>
      </c>
      <c r="P3511">
        <v>105320000</v>
      </c>
      <c r="Q3511">
        <v>23703000</v>
      </c>
      <c r="S3511">
        <v>535197000</v>
      </c>
      <c r="T3511">
        <v>17122000</v>
      </c>
      <c r="V3511">
        <v>155499000</v>
      </c>
      <c r="W3511">
        <v>81776000</v>
      </c>
      <c r="X3511">
        <v>50834000</v>
      </c>
      <c r="Y3511">
        <v>5700000</v>
      </c>
      <c r="AB3511">
        <v>744564000</v>
      </c>
      <c r="AD3511">
        <v>189390000</v>
      </c>
      <c r="AE3511">
        <v>687000</v>
      </c>
      <c r="AF3511">
        <v>68666000</v>
      </c>
      <c r="AG3511">
        <v>26442000</v>
      </c>
      <c r="AJ3511">
        <v>31868000</v>
      </c>
      <c r="AK3511">
        <v>15862000</v>
      </c>
      <c r="AL3511">
        <v>59447000</v>
      </c>
      <c r="AM3511">
        <v>5276000</v>
      </c>
      <c r="AN3511">
        <v>5386000</v>
      </c>
      <c r="AQ3511">
        <v>96833000</v>
      </c>
      <c r="AS3511">
        <v>81699000</v>
      </c>
      <c r="AU3511">
        <v>-98066000</v>
      </c>
      <c r="AV3511">
        <v>-10928000</v>
      </c>
      <c r="AY3511">
        <v>0.08</v>
      </c>
      <c r="BN3511">
        <v>0.152331420443302</v>
      </c>
      <c r="BP3511">
        <v>3.7666430248483702</v>
      </c>
      <c r="BQ3511">
        <v>5.2022720602621799</v>
      </c>
      <c r="BR3511">
        <v>119.19376250000001</v>
      </c>
      <c r="BS3511">
        <v>7.2337636522850999E-3</v>
      </c>
      <c r="BU3511">
        <v>1.02454601619203E-9</v>
      </c>
    </row>
    <row r="3512" spans="3:73" x14ac:dyDescent="0.3">
      <c r="C3512">
        <v>1419612</v>
      </c>
      <c r="D3512" t="s">
        <v>4498</v>
      </c>
      <c r="E3512" t="s">
        <v>1085</v>
      </c>
      <c r="F3512" t="s">
        <v>3614</v>
      </c>
      <c r="G3512" t="s">
        <v>3678</v>
      </c>
      <c r="H3512" t="s">
        <v>3679</v>
      </c>
      <c r="I3512" t="s">
        <v>4859</v>
      </c>
      <c r="J3512">
        <v>2026</v>
      </c>
      <c r="K3512" t="s">
        <v>4062</v>
      </c>
      <c r="L3512">
        <v>39.060828000000001</v>
      </c>
    </row>
    <row r="3513" spans="3:73" x14ac:dyDescent="0.3">
      <c r="C3513">
        <v>1419612</v>
      </c>
      <c r="D3513" t="s">
        <v>4498</v>
      </c>
      <c r="E3513" t="s">
        <v>1085</v>
      </c>
      <c r="F3513" t="s">
        <v>3614</v>
      </c>
      <c r="G3513" t="s">
        <v>3678</v>
      </c>
      <c r="H3513" t="s">
        <v>3679</v>
      </c>
      <c r="I3513" t="s">
        <v>4859</v>
      </c>
      <c r="J3513">
        <v>2025</v>
      </c>
      <c r="K3513" t="s">
        <v>4062</v>
      </c>
      <c r="L3513">
        <v>23.994219999999999</v>
      </c>
      <c r="M3513">
        <v>2182194000</v>
      </c>
      <c r="N3513">
        <v>1739847000</v>
      </c>
      <c r="O3513">
        <v>455075000</v>
      </c>
      <c r="P3513">
        <v>267441000</v>
      </c>
      <c r="Q3513">
        <v>552632000</v>
      </c>
      <c r="R3513">
        <v>317529000</v>
      </c>
      <c r="S3513">
        <v>269351000</v>
      </c>
      <c r="T3513">
        <v>7129000</v>
      </c>
      <c r="U3513">
        <v>50123000</v>
      </c>
      <c r="W3513">
        <v>803495000</v>
      </c>
      <c r="X3513">
        <v>271983000</v>
      </c>
      <c r="Y3513">
        <v>363699000</v>
      </c>
      <c r="AB3513">
        <v>427464000</v>
      </c>
      <c r="AC3513">
        <v>0</v>
      </c>
      <c r="AD3513">
        <v>-1433639000</v>
      </c>
      <c r="AE3513">
        <v>6000</v>
      </c>
      <c r="AF3513">
        <v>60360154</v>
      </c>
      <c r="AG3513">
        <v>196281000</v>
      </c>
      <c r="AH3513">
        <v>1184444000</v>
      </c>
      <c r="AI3513">
        <v>988163000</v>
      </c>
      <c r="AJ3513">
        <v>-301679000</v>
      </c>
      <c r="AK3513">
        <v>221255000</v>
      </c>
      <c r="AL3513">
        <v>497960000</v>
      </c>
      <c r="AM3513">
        <v>13382000</v>
      </c>
      <c r="AN3513">
        <v>-405448000</v>
      </c>
      <c r="AQ3513">
        <v>104261000</v>
      </c>
      <c r="AR3513">
        <v>38992000</v>
      </c>
      <c r="AS3513">
        <v>30511000</v>
      </c>
      <c r="AU3513">
        <v>379882000</v>
      </c>
      <c r="AV3513">
        <v>-348890000</v>
      </c>
      <c r="AY3513">
        <v>-6.88</v>
      </c>
      <c r="AZ3513">
        <v>599264500</v>
      </c>
      <c r="BA3513">
        <v>-0.25470093985025899</v>
      </c>
      <c r="BE3513">
        <v>8.8025267551695097E-2</v>
      </c>
      <c r="BG3513">
        <v>0.165715728223538</v>
      </c>
      <c r="BH3513">
        <v>1.6489596830781701</v>
      </c>
      <c r="BI3513">
        <v>0.54277667338467595</v>
      </c>
      <c r="BJ3513">
        <v>0.32072601152946001</v>
      </c>
      <c r="BM3513">
        <v>0.186800726754494</v>
      </c>
      <c r="BP3513">
        <v>0.56636942358073195</v>
      </c>
      <c r="BQ3513">
        <v>1.47756364383101</v>
      </c>
      <c r="BR3513">
        <v>-3.4875319767441901</v>
      </c>
      <c r="BS3513">
        <v>-0.94849624763722795</v>
      </c>
      <c r="BU3513">
        <v>-3.8618511406808499E-7</v>
      </c>
    </row>
    <row r="3514" spans="3:73" x14ac:dyDescent="0.3">
      <c r="C3514">
        <v>1419612</v>
      </c>
      <c r="D3514" t="s">
        <v>4498</v>
      </c>
      <c r="E3514" t="s">
        <v>1085</v>
      </c>
      <c r="F3514" t="s">
        <v>3614</v>
      </c>
      <c r="G3514" t="s">
        <v>3678</v>
      </c>
      <c r="H3514" t="s">
        <v>3679</v>
      </c>
      <c r="I3514" t="s">
        <v>4859</v>
      </c>
      <c r="J3514">
        <v>2024</v>
      </c>
      <c r="K3514" t="s">
        <v>4062</v>
      </c>
      <c r="L3514">
        <v>32.164394999999999</v>
      </c>
      <c r="M3514">
        <v>2630195000</v>
      </c>
      <c r="N3514">
        <v>2034307000</v>
      </c>
      <c r="O3514">
        <v>274611000</v>
      </c>
      <c r="P3514">
        <v>160423000</v>
      </c>
      <c r="Q3514">
        <v>645897000</v>
      </c>
      <c r="R3514">
        <v>384831000</v>
      </c>
      <c r="S3514">
        <v>343438000</v>
      </c>
      <c r="U3514">
        <v>48380000</v>
      </c>
      <c r="W3514">
        <v>1041079000</v>
      </c>
      <c r="X3514">
        <v>93491000</v>
      </c>
      <c r="Y3514">
        <v>371919000</v>
      </c>
      <c r="AB3514">
        <v>658342000</v>
      </c>
      <c r="AC3514">
        <v>50194000</v>
      </c>
      <c r="AD3514">
        <v>-1028191000</v>
      </c>
      <c r="AE3514">
        <v>6000</v>
      </c>
      <c r="AF3514">
        <v>58027126</v>
      </c>
      <c r="AG3514">
        <v>-877204000</v>
      </c>
      <c r="AH3514">
        <v>901456000</v>
      </c>
      <c r="AI3514">
        <v>1778660000</v>
      </c>
      <c r="AJ3514">
        <v>-1708288000</v>
      </c>
      <c r="AK3514">
        <v>277237000</v>
      </c>
      <c r="AL3514">
        <v>831084000</v>
      </c>
      <c r="AM3514">
        <v>96150000</v>
      </c>
      <c r="AN3514">
        <v>-1254539000</v>
      </c>
      <c r="AO3514">
        <v>1156000</v>
      </c>
      <c r="AQ3514">
        <v>-313319000</v>
      </c>
      <c r="AR3514">
        <v>78547000</v>
      </c>
      <c r="AS3514">
        <v>59865000</v>
      </c>
      <c r="AU3514">
        <v>416286000</v>
      </c>
      <c r="AV3514">
        <v>-20129000</v>
      </c>
      <c r="AY3514">
        <v>-31.64</v>
      </c>
      <c r="AZ3514">
        <v>1044673000</v>
      </c>
      <c r="BA3514">
        <v>-1.89503203706005</v>
      </c>
      <c r="BB3514">
        <v>-1157233000</v>
      </c>
      <c r="BC3514">
        <v>-1157233000</v>
      </c>
      <c r="BD3514">
        <v>-1.28373764221437</v>
      </c>
      <c r="BE3514">
        <v>-0.34756993131112301</v>
      </c>
      <c r="BG3514">
        <v>-0.97309685664081202</v>
      </c>
      <c r="BH3514">
        <v>1.70259976088211</v>
      </c>
      <c r="BI3514">
        <v>0.34273352356004</v>
      </c>
      <c r="BJ3514">
        <v>0.46179292167338198</v>
      </c>
      <c r="BM3514">
        <v>0.30754357395147403</v>
      </c>
      <c r="BO3514">
        <v>-1001.06660899654</v>
      </c>
      <c r="BP3514">
        <v>0.26377537151359298</v>
      </c>
      <c r="BQ3514">
        <v>1.3336259784319899</v>
      </c>
      <c r="BR3514">
        <v>-1.0165737989886201</v>
      </c>
      <c r="BS3514">
        <v>-1.90560377433006</v>
      </c>
      <c r="BU3514">
        <v>-1.54582490225445E-6</v>
      </c>
    </row>
    <row r="3515" spans="3:73" x14ac:dyDescent="0.3">
      <c r="C3515">
        <v>1419612</v>
      </c>
      <c r="D3515" t="s">
        <v>4498</v>
      </c>
      <c r="E3515" t="s">
        <v>1085</v>
      </c>
      <c r="F3515" t="s">
        <v>3614</v>
      </c>
      <c r="G3515" t="s">
        <v>3678</v>
      </c>
      <c r="H3515" t="s">
        <v>3679</v>
      </c>
      <c r="I3515" t="s">
        <v>4859</v>
      </c>
      <c r="J3515">
        <v>2023</v>
      </c>
      <c r="K3515" t="s">
        <v>4062</v>
      </c>
      <c r="L3515">
        <v>168.04151400000001</v>
      </c>
      <c r="M3515">
        <v>4587731000</v>
      </c>
      <c r="N3515">
        <v>3304306000</v>
      </c>
      <c r="O3515">
        <v>338468000</v>
      </c>
      <c r="P3515">
        <v>622425000</v>
      </c>
      <c r="Q3515">
        <v>1443449000</v>
      </c>
      <c r="R3515">
        <v>678746000</v>
      </c>
      <c r="S3515">
        <v>614579000</v>
      </c>
      <c r="T3515">
        <v>35345000</v>
      </c>
      <c r="U3515">
        <v>42996000</v>
      </c>
      <c r="W3515">
        <v>893231000</v>
      </c>
      <c r="X3515">
        <v>386471000</v>
      </c>
      <c r="Y3515">
        <v>255443000</v>
      </c>
      <c r="AB3515">
        <v>2411909000</v>
      </c>
      <c r="AD3515">
        <v>778166000</v>
      </c>
      <c r="AE3515">
        <v>6000</v>
      </c>
      <c r="AF3515">
        <v>57123437</v>
      </c>
      <c r="AG3515">
        <v>703823000</v>
      </c>
      <c r="AH3515">
        <v>2976528000</v>
      </c>
      <c r="AI3515">
        <v>2272705000</v>
      </c>
      <c r="AJ3515">
        <v>40205000</v>
      </c>
      <c r="AK3515">
        <v>321482000</v>
      </c>
      <c r="AL3515">
        <v>663618000</v>
      </c>
      <c r="AM3515">
        <v>46420000</v>
      </c>
      <c r="AN3515">
        <v>34329000</v>
      </c>
      <c r="AO3515">
        <v>1269000</v>
      </c>
      <c r="AQ3515">
        <v>-180113000</v>
      </c>
      <c r="AR3515">
        <v>-30986000</v>
      </c>
      <c r="AS3515">
        <v>57196000</v>
      </c>
      <c r="AU3515">
        <v>-268894000</v>
      </c>
      <c r="AV3515">
        <v>-11956000</v>
      </c>
      <c r="AY3515">
        <v>0.61</v>
      </c>
      <c r="AZ3515">
        <v>1086325000</v>
      </c>
      <c r="BA3515">
        <v>1.3507348158660001E-2</v>
      </c>
      <c r="BB3515">
        <v>82018000</v>
      </c>
      <c r="BC3515">
        <v>82018000</v>
      </c>
      <c r="BD3515">
        <v>2.7554923051286598E-2</v>
      </c>
      <c r="BE3515">
        <v>-6.0511105556541003E-2</v>
      </c>
      <c r="BG3515">
        <v>0.23645771180382</v>
      </c>
      <c r="BH3515">
        <v>2.09210411248936</v>
      </c>
      <c r="BI3515">
        <v>0.64880177150752705</v>
      </c>
      <c r="BJ3515">
        <v>-9.0338138932339995E-2</v>
      </c>
      <c r="BM3515">
        <v>0.108005703289201</v>
      </c>
      <c r="BO3515">
        <v>64.631993695823496</v>
      </c>
      <c r="BP3515">
        <v>0.378925496316182</v>
      </c>
      <c r="BQ3515">
        <v>2.0832875258471799</v>
      </c>
      <c r="BR3515">
        <v>275.47789180327902</v>
      </c>
      <c r="BS3515">
        <v>1.4233124052358499E-2</v>
      </c>
      <c r="BU3515">
        <v>4.2499664597627903E-8</v>
      </c>
    </row>
    <row r="3516" spans="3:73" x14ac:dyDescent="0.3">
      <c r="C3516">
        <v>1419612</v>
      </c>
      <c r="D3516" t="s">
        <v>4498</v>
      </c>
      <c r="E3516" t="s">
        <v>1085</v>
      </c>
      <c r="F3516" t="s">
        <v>3614</v>
      </c>
      <c r="G3516" t="s">
        <v>3678</v>
      </c>
      <c r="H3516" t="s">
        <v>3679</v>
      </c>
      <c r="I3516" t="s">
        <v>4859</v>
      </c>
      <c r="J3516">
        <v>2022</v>
      </c>
      <c r="K3516" t="s">
        <v>4062</v>
      </c>
      <c r="L3516">
        <v>275.98420800000002</v>
      </c>
      <c r="M3516">
        <v>4265949000</v>
      </c>
      <c r="N3516">
        <v>2899658000</v>
      </c>
      <c r="O3516">
        <v>783112000</v>
      </c>
      <c r="P3516">
        <v>905146000</v>
      </c>
      <c r="Q3516">
        <v>729201000</v>
      </c>
      <c r="R3516">
        <v>606723000</v>
      </c>
      <c r="S3516">
        <v>543969000</v>
      </c>
      <c r="T3516">
        <v>19929000</v>
      </c>
      <c r="U3516">
        <v>31189000</v>
      </c>
      <c r="W3516">
        <v>889717000</v>
      </c>
      <c r="X3516">
        <v>459831000</v>
      </c>
      <c r="Y3516">
        <v>213577000</v>
      </c>
      <c r="AB3516">
        <v>2176366000</v>
      </c>
      <c r="AD3516">
        <v>743837000</v>
      </c>
      <c r="AE3516">
        <v>6000</v>
      </c>
      <c r="AF3516">
        <v>56133404</v>
      </c>
      <c r="AG3516">
        <v>844648000</v>
      </c>
      <c r="AH3516">
        <v>3110279000</v>
      </c>
      <c r="AI3516">
        <v>2265631000</v>
      </c>
      <c r="AJ3516">
        <v>166120000</v>
      </c>
      <c r="AK3516">
        <v>289814000</v>
      </c>
      <c r="AL3516">
        <v>678528000</v>
      </c>
      <c r="AM3516">
        <v>83376000</v>
      </c>
      <c r="AN3516">
        <v>93779000</v>
      </c>
      <c r="AQ3516">
        <v>31284000</v>
      </c>
      <c r="AU3516">
        <v>-417044000</v>
      </c>
      <c r="AV3516">
        <v>654607000</v>
      </c>
      <c r="AY3516">
        <v>1.7</v>
      </c>
      <c r="AZ3516">
        <v>554672000</v>
      </c>
      <c r="BA3516">
        <v>5.3409999553094799E-2</v>
      </c>
      <c r="BE3516">
        <v>1.00582616543403E-2</v>
      </c>
      <c r="BG3516">
        <v>0.27156663437588702</v>
      </c>
      <c r="BH3516">
        <v>4.0846319987307798</v>
      </c>
      <c r="BI3516">
        <v>0.729094276560737</v>
      </c>
      <c r="BJ3516">
        <v>-0.134085720284257</v>
      </c>
      <c r="BM3516">
        <v>9.3179422167593298E-2</v>
      </c>
      <c r="BP3516">
        <v>0.88018100137459399</v>
      </c>
      <c r="BQ3516">
        <v>2.4394914337929898</v>
      </c>
      <c r="BR3516">
        <v>162.34365176470601</v>
      </c>
      <c r="BS3516">
        <v>4.30897192843483E-2</v>
      </c>
      <c r="BU3516">
        <v>2.1557640286606199E-7</v>
      </c>
    </row>
    <row r="3517" spans="3:73" x14ac:dyDescent="0.3">
      <c r="C3517">
        <v>1419612</v>
      </c>
      <c r="D3517" t="s">
        <v>4498</v>
      </c>
      <c r="E3517" t="s">
        <v>1085</v>
      </c>
      <c r="F3517" t="s">
        <v>3614</v>
      </c>
      <c r="G3517" t="s">
        <v>3678</v>
      </c>
      <c r="H3517" t="s">
        <v>3679</v>
      </c>
      <c r="I3517" t="s">
        <v>4859</v>
      </c>
      <c r="J3517">
        <v>2021</v>
      </c>
      <c r="K3517" t="s">
        <v>4062</v>
      </c>
      <c r="L3517">
        <v>286.17039799999998</v>
      </c>
      <c r="M3517">
        <v>2892060000</v>
      </c>
      <c r="N3517">
        <v>1711291000</v>
      </c>
      <c r="O3517">
        <v>530089000</v>
      </c>
      <c r="P3517">
        <v>456339000</v>
      </c>
      <c r="Q3517">
        <v>380143000</v>
      </c>
      <c r="R3517">
        <v>457517000</v>
      </c>
      <c r="S3517">
        <v>410379000</v>
      </c>
      <c r="T3517">
        <v>58861000</v>
      </c>
      <c r="U3517">
        <v>129629000</v>
      </c>
      <c r="W3517">
        <v>525181000</v>
      </c>
      <c r="X3517">
        <v>252068000</v>
      </c>
      <c r="Y3517">
        <v>169344000</v>
      </c>
      <c r="AB3517">
        <v>1310039000</v>
      </c>
      <c r="AD3517">
        <v>650058000</v>
      </c>
      <c r="AE3517">
        <v>5000</v>
      </c>
      <c r="AF3517">
        <v>52815395</v>
      </c>
      <c r="AG3517">
        <v>629318000</v>
      </c>
      <c r="AH3517">
        <v>1963865000</v>
      </c>
      <c r="AI3517">
        <v>1334547000</v>
      </c>
      <c r="AJ3517">
        <v>207139000</v>
      </c>
      <c r="AK3517">
        <v>219633000</v>
      </c>
      <c r="AL3517">
        <v>422179000</v>
      </c>
      <c r="AM3517">
        <v>18054000</v>
      </c>
      <c r="AN3517">
        <v>169170000</v>
      </c>
      <c r="AO3517">
        <v>6376000</v>
      </c>
      <c r="AQ3517">
        <v>214129000</v>
      </c>
      <c r="AU3517">
        <v>-484211000</v>
      </c>
      <c r="AV3517">
        <v>-15178000</v>
      </c>
      <c r="AY3517">
        <v>3.24</v>
      </c>
      <c r="AZ3517">
        <v>355919500</v>
      </c>
      <c r="BA3517">
        <v>0.10547517268244</v>
      </c>
      <c r="BB3517">
        <v>193600000</v>
      </c>
      <c r="BC3517">
        <v>193600000</v>
      </c>
      <c r="BD3517">
        <v>9.8581114282295407E-2</v>
      </c>
      <c r="BE3517">
        <v>0.10903448047600001</v>
      </c>
      <c r="BG3517">
        <v>0.32044870701397499</v>
      </c>
      <c r="BH3517">
        <v>3.7495753955599498</v>
      </c>
      <c r="BI3517">
        <v>0.67905403069092596</v>
      </c>
      <c r="BJ3517">
        <v>-0.24656022689950699</v>
      </c>
      <c r="BM3517">
        <v>0.111837117113447</v>
      </c>
      <c r="BO3517">
        <v>30.363864491844399</v>
      </c>
      <c r="BP3517">
        <v>1.00934534950807</v>
      </c>
      <c r="BQ3517">
        <v>2.53464615056523</v>
      </c>
      <c r="BR3517">
        <v>88.324196913580195</v>
      </c>
      <c r="BS3517">
        <v>0.12913356014591901</v>
      </c>
      <c r="BU3517">
        <v>7.0775915031537204E-7</v>
      </c>
    </row>
    <row r="3518" spans="3:73" x14ac:dyDescent="0.3">
      <c r="C3518">
        <v>1419612</v>
      </c>
      <c r="D3518" t="s">
        <v>4498</v>
      </c>
      <c r="E3518" t="s">
        <v>1085</v>
      </c>
      <c r="F3518" t="s">
        <v>3614</v>
      </c>
      <c r="G3518" t="s">
        <v>3678</v>
      </c>
      <c r="H3518" t="s">
        <v>3679</v>
      </c>
      <c r="I3518" t="s">
        <v>4859</v>
      </c>
      <c r="J3518">
        <v>2020</v>
      </c>
      <c r="K3518" t="s">
        <v>4062</v>
      </c>
      <c r="L3518">
        <v>172.19025199999999</v>
      </c>
      <c r="M3518">
        <v>2437109000</v>
      </c>
      <c r="N3518">
        <v>1719341000</v>
      </c>
      <c r="O3518">
        <v>827146000</v>
      </c>
      <c r="P3518">
        <v>218706000</v>
      </c>
      <c r="Q3518">
        <v>331696000</v>
      </c>
      <c r="R3518">
        <v>345008000</v>
      </c>
      <c r="S3518">
        <v>303408000</v>
      </c>
      <c r="T3518">
        <v>67818000</v>
      </c>
      <c r="U3518">
        <v>140479000</v>
      </c>
      <c r="W3518">
        <v>436099000</v>
      </c>
      <c r="X3518">
        <v>162051000</v>
      </c>
      <c r="Y3518">
        <v>140020000</v>
      </c>
      <c r="AB3518">
        <v>1085757000</v>
      </c>
      <c r="AD3518">
        <v>478004000</v>
      </c>
      <c r="AE3518">
        <v>5000</v>
      </c>
      <c r="AF3518">
        <v>51560936</v>
      </c>
      <c r="AG3518">
        <v>461359000</v>
      </c>
      <c r="AH3518">
        <v>1459271000</v>
      </c>
      <c r="AI3518">
        <v>997912000</v>
      </c>
      <c r="AJ3518">
        <v>142561000</v>
      </c>
      <c r="AK3518">
        <v>163123000</v>
      </c>
      <c r="AL3518">
        <v>318798000</v>
      </c>
      <c r="AM3518">
        <v>23344000</v>
      </c>
      <c r="AN3518">
        <v>140322000</v>
      </c>
      <c r="AO3518">
        <v>5330000</v>
      </c>
      <c r="AQ3518">
        <v>222655000</v>
      </c>
      <c r="AU3518">
        <v>-236637000</v>
      </c>
      <c r="AV3518">
        <v>640484000</v>
      </c>
      <c r="AY3518">
        <v>2.79</v>
      </c>
      <c r="AZ3518">
        <v>251247000</v>
      </c>
      <c r="BA3518">
        <v>9.7693300284868306E-2</v>
      </c>
      <c r="BB3518">
        <v>168996000</v>
      </c>
      <c r="BC3518">
        <v>168996000</v>
      </c>
      <c r="BD3518">
        <v>0.115808509865542</v>
      </c>
      <c r="BE3518">
        <v>0.15257960995593001</v>
      </c>
      <c r="BG3518">
        <v>0.31615717711103702</v>
      </c>
      <c r="BH3518">
        <v>3.9718364796395602</v>
      </c>
      <c r="BI3518">
        <v>0.59877133111403702</v>
      </c>
      <c r="BJ3518">
        <v>-0.162161106470286</v>
      </c>
      <c r="BM3518">
        <v>0.11178389757625599</v>
      </c>
      <c r="BO3518">
        <v>31.706566604127602</v>
      </c>
      <c r="BP3518">
        <v>1.8966931820527</v>
      </c>
      <c r="BQ3518">
        <v>3.1819495114641398</v>
      </c>
      <c r="BR3518">
        <v>61.716936200716802</v>
      </c>
      <c r="BS3518">
        <v>0.129238862839475</v>
      </c>
      <c r="BU3518">
        <v>4.4246622686291702E-7</v>
      </c>
    </row>
    <row r="3519" spans="3:73" x14ac:dyDescent="0.3">
      <c r="C3519">
        <v>1419612</v>
      </c>
      <c r="D3519" t="s">
        <v>4498</v>
      </c>
      <c r="E3519" t="s">
        <v>1085</v>
      </c>
      <c r="F3519" t="s">
        <v>3614</v>
      </c>
      <c r="G3519" t="s">
        <v>3678</v>
      </c>
      <c r="H3519" t="s">
        <v>3679</v>
      </c>
      <c r="I3519" t="s">
        <v>4859</v>
      </c>
      <c r="J3519">
        <v>2019</v>
      </c>
      <c r="K3519" t="s">
        <v>4062</v>
      </c>
      <c r="L3519">
        <v>69.143219999999999</v>
      </c>
      <c r="M3519">
        <v>1494624000</v>
      </c>
      <c r="N3519">
        <v>932763000</v>
      </c>
      <c r="O3519">
        <v>223901000</v>
      </c>
      <c r="P3519">
        <v>298383000</v>
      </c>
      <c r="Q3519">
        <v>170798000</v>
      </c>
      <c r="R3519">
        <v>176963000</v>
      </c>
      <c r="S3519">
        <v>176963000</v>
      </c>
      <c r="T3519">
        <v>74008000</v>
      </c>
      <c r="U3519">
        <v>129654000</v>
      </c>
      <c r="W3519">
        <v>436714000</v>
      </c>
      <c r="X3519">
        <v>157148000</v>
      </c>
      <c r="AB3519">
        <v>811670000</v>
      </c>
      <c r="AD3519">
        <v>337682000</v>
      </c>
      <c r="AE3519">
        <v>5000</v>
      </c>
      <c r="AF3519">
        <v>48898062</v>
      </c>
      <c r="AG3519">
        <v>479338000</v>
      </c>
      <c r="AH3519">
        <v>1425660000</v>
      </c>
      <c r="AI3519">
        <v>946322000</v>
      </c>
      <c r="AJ3519">
        <v>189946000</v>
      </c>
      <c r="AK3519">
        <v>121351000</v>
      </c>
      <c r="AL3519">
        <v>289392000</v>
      </c>
      <c r="AM3519">
        <v>33646000</v>
      </c>
      <c r="AN3519">
        <v>146549000</v>
      </c>
      <c r="AO3519">
        <v>4805000</v>
      </c>
      <c r="AP3519">
        <v>17261000</v>
      </c>
      <c r="AQ3519">
        <v>259000000</v>
      </c>
      <c r="AU3519">
        <v>-152853000</v>
      </c>
      <c r="AV3519">
        <v>-73021000</v>
      </c>
      <c r="AY3519">
        <v>3.06</v>
      </c>
      <c r="AZ3519">
        <v>156158500</v>
      </c>
      <c r="BA3519">
        <v>0.13323373034243799</v>
      </c>
      <c r="BB3519">
        <v>185000000</v>
      </c>
      <c r="BC3519">
        <v>202261000</v>
      </c>
      <c r="BD3519">
        <v>0.141871834799321</v>
      </c>
      <c r="BE3519">
        <v>0.18167024395718501</v>
      </c>
      <c r="BG3519">
        <v>0.33622182006930101</v>
      </c>
      <c r="BH3519">
        <v>6.0600095415875499</v>
      </c>
      <c r="BI3519">
        <v>0.95385862932750998</v>
      </c>
      <c r="BJ3519">
        <v>-0.107215605403813</v>
      </c>
      <c r="BM3519">
        <v>8.5119172874317903E-2</v>
      </c>
      <c r="BO3519">
        <v>38.501560874089499</v>
      </c>
      <c r="BP3519">
        <v>0.51269480712777704</v>
      </c>
      <c r="BQ3519">
        <v>1.74476888764729</v>
      </c>
      <c r="BR3519">
        <v>22.595823529411799</v>
      </c>
      <c r="BS3519">
        <v>0.18055244126307499</v>
      </c>
      <c r="BU3519">
        <v>2.60670288664112E-7</v>
      </c>
    </row>
    <row r="3520" spans="3:73" x14ac:dyDescent="0.3">
      <c r="C3520">
        <v>1419612</v>
      </c>
      <c r="D3520" t="s">
        <v>4498</v>
      </c>
      <c r="E3520" t="s">
        <v>1085</v>
      </c>
      <c r="F3520" t="s">
        <v>3614</v>
      </c>
      <c r="G3520" t="s">
        <v>3678</v>
      </c>
      <c r="H3520" t="s">
        <v>3679</v>
      </c>
      <c r="I3520" t="s">
        <v>4859</v>
      </c>
      <c r="J3520">
        <v>2018</v>
      </c>
      <c r="K3520" t="s">
        <v>4062</v>
      </c>
      <c r="L3520">
        <v>47.168444999999998</v>
      </c>
      <c r="M3520">
        <v>964472000</v>
      </c>
      <c r="N3520">
        <v>678113000</v>
      </c>
      <c r="O3520">
        <v>191633000</v>
      </c>
      <c r="P3520">
        <v>173579000</v>
      </c>
      <c r="Q3520">
        <v>141519000</v>
      </c>
      <c r="R3520">
        <v>119329000</v>
      </c>
      <c r="S3520">
        <v>119329000</v>
      </c>
      <c r="T3520">
        <v>38504000</v>
      </c>
      <c r="U3520">
        <v>34874000</v>
      </c>
      <c r="W3520">
        <v>225718000</v>
      </c>
      <c r="X3520">
        <v>107079000</v>
      </c>
      <c r="AB3520">
        <v>562408000</v>
      </c>
      <c r="AD3520">
        <v>191133000</v>
      </c>
      <c r="AE3520">
        <v>5000</v>
      </c>
      <c r="AF3520">
        <v>46052802</v>
      </c>
      <c r="AG3520">
        <v>319236000</v>
      </c>
      <c r="AH3520">
        <v>937237000</v>
      </c>
      <c r="AI3520">
        <v>618001000</v>
      </c>
      <c r="AJ3520">
        <v>139420000</v>
      </c>
      <c r="AK3520">
        <v>82245000</v>
      </c>
      <c r="AL3520">
        <v>179816000</v>
      </c>
      <c r="AM3520">
        <v>9077000</v>
      </c>
      <c r="AN3520">
        <v>128833000</v>
      </c>
      <c r="AO3520">
        <v>2536000</v>
      </c>
      <c r="AP3520">
        <v>11426000</v>
      </c>
      <c r="AQ3520">
        <v>189079000</v>
      </c>
      <c r="AU3520">
        <v>-152628000</v>
      </c>
      <c r="AV3520">
        <v>-7955000</v>
      </c>
      <c r="AY3520">
        <v>2.85</v>
      </c>
      <c r="AZ3520">
        <v>112255500</v>
      </c>
      <c r="BA3520">
        <v>0.14875639779479499</v>
      </c>
      <c r="BB3520">
        <v>140446000</v>
      </c>
      <c r="BC3520">
        <v>151872000</v>
      </c>
      <c r="BD3520">
        <v>0.162042258254849</v>
      </c>
      <c r="BE3520">
        <v>0.20174086170307001</v>
      </c>
      <c r="BG3520">
        <v>0.34061395356777402</v>
      </c>
      <c r="BH3520">
        <v>5.5053070896303504</v>
      </c>
      <c r="BI3520">
        <v>0.97176175150756094</v>
      </c>
      <c r="BJ3520">
        <v>-0.16284888454040999</v>
      </c>
      <c r="BM3520">
        <v>8.7752617534305605E-2</v>
      </c>
      <c r="BO3520">
        <v>55.380914826498397</v>
      </c>
      <c r="BP3520">
        <v>0.84899299125457395</v>
      </c>
      <c r="BQ3520">
        <v>2.3772760701406201</v>
      </c>
      <c r="BR3520">
        <v>16.5503315789474</v>
      </c>
      <c r="BS3520">
        <v>0.22907391075518099</v>
      </c>
      <c r="BU3520">
        <v>2.3902588201092401E-7</v>
      </c>
    </row>
    <row r="3521" spans="3:73" x14ac:dyDescent="0.3">
      <c r="C3521">
        <v>1419612</v>
      </c>
      <c r="D3521" t="s">
        <v>4498</v>
      </c>
      <c r="E3521" t="s">
        <v>1085</v>
      </c>
      <c r="F3521" t="s">
        <v>3614</v>
      </c>
      <c r="G3521" t="s">
        <v>3678</v>
      </c>
      <c r="H3521" t="s">
        <v>3679</v>
      </c>
      <c r="I3521" t="s">
        <v>4859</v>
      </c>
      <c r="J3521">
        <v>2017</v>
      </c>
      <c r="K3521" t="s">
        <v>4062</v>
      </c>
      <c r="L3521">
        <v>23.062104000000001</v>
      </c>
      <c r="M3521">
        <v>641305000</v>
      </c>
      <c r="N3521">
        <v>476686000</v>
      </c>
      <c r="O3521">
        <v>163163000</v>
      </c>
      <c r="P3521">
        <v>109528000</v>
      </c>
      <c r="Q3521">
        <v>82992000</v>
      </c>
      <c r="R3521">
        <v>51182000</v>
      </c>
      <c r="S3521">
        <v>52297000</v>
      </c>
      <c r="W3521">
        <v>129754000</v>
      </c>
      <c r="X3521">
        <v>69488000</v>
      </c>
      <c r="AB3521">
        <v>397467000</v>
      </c>
      <c r="AD3521">
        <v>66172000</v>
      </c>
      <c r="AE3521">
        <v>4000</v>
      </c>
      <c r="AF3521">
        <v>43812601</v>
      </c>
      <c r="AG3521">
        <v>214766000</v>
      </c>
      <c r="AI3521">
        <v>392279000</v>
      </c>
      <c r="AJ3521">
        <v>91086000</v>
      </c>
      <c r="AK3521">
        <v>54966000</v>
      </c>
      <c r="AL3521">
        <v>123680000</v>
      </c>
      <c r="AM3521">
        <v>16072000</v>
      </c>
      <c r="AN3521">
        <v>84172000</v>
      </c>
      <c r="AP3521">
        <v>7155000</v>
      </c>
      <c r="AQ3521">
        <v>136665000</v>
      </c>
      <c r="AU3521">
        <v>-85407000</v>
      </c>
      <c r="AV3521">
        <v>7240000</v>
      </c>
      <c r="AY3521">
        <v>1.99</v>
      </c>
      <c r="BP3521">
        <v>1.2574795382030599</v>
      </c>
      <c r="BQ3521">
        <v>3.0341569431385502</v>
      </c>
      <c r="BR3521">
        <v>11.5889969849246</v>
      </c>
      <c r="BS3521">
        <v>0.21177104011150599</v>
      </c>
      <c r="BU3521">
        <v>1.1546515046532201E-7</v>
      </c>
    </row>
    <row r="3522" spans="3:73" x14ac:dyDescent="0.3">
      <c r="C3522">
        <v>1275014</v>
      </c>
      <c r="D3522" t="s">
        <v>4471</v>
      </c>
      <c r="E3522" t="s">
        <v>1098</v>
      </c>
      <c r="F3522" t="s">
        <v>3614</v>
      </c>
      <c r="G3522" t="s">
        <v>3678</v>
      </c>
      <c r="H3522" t="s">
        <v>3679</v>
      </c>
      <c r="I3522" t="s">
        <v>4860</v>
      </c>
      <c r="J3522">
        <v>2026</v>
      </c>
      <c r="K3522" t="s">
        <v>4062</v>
      </c>
      <c r="L3522">
        <v>54.795952999999997</v>
      </c>
    </row>
    <row r="3523" spans="3:73" x14ac:dyDescent="0.3">
      <c r="C3523">
        <v>1275014</v>
      </c>
      <c r="D3523" t="s">
        <v>4471</v>
      </c>
      <c r="E3523" t="s">
        <v>1098</v>
      </c>
      <c r="F3523" t="s">
        <v>3614</v>
      </c>
      <c r="G3523" t="s">
        <v>3678</v>
      </c>
      <c r="H3523" t="s">
        <v>3679</v>
      </c>
      <c r="I3523" t="s">
        <v>4860</v>
      </c>
      <c r="J3523">
        <v>2025</v>
      </c>
      <c r="K3523" t="s">
        <v>4062</v>
      </c>
      <c r="L3523">
        <v>24.951360999999999</v>
      </c>
      <c r="M3523">
        <v>1729000000</v>
      </c>
      <c r="N3523">
        <v>959700000</v>
      </c>
      <c r="O3523">
        <v>311800000</v>
      </c>
      <c r="P3523">
        <v>208800000</v>
      </c>
      <c r="Q3523">
        <v>390900000</v>
      </c>
      <c r="S3523">
        <v>324600000</v>
      </c>
      <c r="T3523">
        <v>156800000</v>
      </c>
      <c r="U3523">
        <v>114200000</v>
      </c>
      <c r="V3523">
        <v>944900000</v>
      </c>
      <c r="W3523">
        <v>300700000</v>
      </c>
      <c r="X3523">
        <v>194900000</v>
      </c>
      <c r="AA3523">
        <v>481400000</v>
      </c>
      <c r="AB3523">
        <v>711000000</v>
      </c>
      <c r="AD3523">
        <v>189200000</v>
      </c>
      <c r="AE3523">
        <v>100000</v>
      </c>
      <c r="AF3523">
        <v>45500000</v>
      </c>
      <c r="AG3523">
        <v>322900000</v>
      </c>
      <c r="AI3523">
        <v>1731100000</v>
      </c>
      <c r="AJ3523">
        <v>-107400000</v>
      </c>
      <c r="AK3523">
        <v>32000000</v>
      </c>
      <c r="AL3523">
        <v>430300000</v>
      </c>
      <c r="AM3523">
        <v>25900000</v>
      </c>
      <c r="AN3523">
        <v>-181200000</v>
      </c>
      <c r="AP3523">
        <v>47900000</v>
      </c>
      <c r="AQ3523">
        <v>65600000</v>
      </c>
      <c r="AU3523">
        <v>-47000000</v>
      </c>
      <c r="AV3523">
        <v>-21200000</v>
      </c>
      <c r="AY3523">
        <v>-4</v>
      </c>
      <c r="AZ3523">
        <v>385950000</v>
      </c>
      <c r="BH3523">
        <v>4.4852960228008802</v>
      </c>
      <c r="BN3523">
        <v>0.54650086755349903</v>
      </c>
      <c r="BP3523">
        <v>1.0369138676421701</v>
      </c>
      <c r="BQ3523">
        <v>1.89158629863651</v>
      </c>
      <c r="BR3523">
        <v>-6.2378402499999996</v>
      </c>
      <c r="BS3523">
        <v>-0.25485232067510499</v>
      </c>
      <c r="BU3523">
        <v>-1.40373338959212E-7</v>
      </c>
    </row>
    <row r="3524" spans="3:73" x14ac:dyDescent="0.3">
      <c r="C3524">
        <v>1275014</v>
      </c>
      <c r="D3524" t="s">
        <v>4471</v>
      </c>
      <c r="E3524" t="s">
        <v>1098</v>
      </c>
      <c r="F3524" t="s">
        <v>3614</v>
      </c>
      <c r="G3524" t="s">
        <v>3678</v>
      </c>
      <c r="H3524" t="s">
        <v>3679</v>
      </c>
      <c r="I3524" t="s">
        <v>4860</v>
      </c>
      <c r="J3524">
        <v>2024</v>
      </c>
      <c r="K3524" t="s">
        <v>4062</v>
      </c>
      <c r="L3524">
        <v>40.449305000000003</v>
      </c>
      <c r="M3524">
        <v>1919900000</v>
      </c>
      <c r="N3524">
        <v>970100000</v>
      </c>
      <c r="O3524">
        <v>313900000</v>
      </c>
      <c r="P3524">
        <v>241100000</v>
      </c>
      <c r="Q3524">
        <v>381000000</v>
      </c>
      <c r="S3524">
        <v>325900000</v>
      </c>
      <c r="T3524">
        <v>184900000</v>
      </c>
      <c r="U3524">
        <v>265300000</v>
      </c>
      <c r="V3524">
        <v>984100000</v>
      </c>
      <c r="W3524">
        <v>335600000</v>
      </c>
      <c r="X3524">
        <v>212500000</v>
      </c>
      <c r="AA3524">
        <v>499700000</v>
      </c>
      <c r="AB3524">
        <v>873600000</v>
      </c>
      <c r="AD3524">
        <v>370400000</v>
      </c>
      <c r="AE3524">
        <v>100000</v>
      </c>
      <c r="AF3524">
        <v>45100000</v>
      </c>
      <c r="AG3524">
        <v>356300000</v>
      </c>
      <c r="AI3524">
        <v>1741300000</v>
      </c>
      <c r="AJ3524">
        <v>91200000</v>
      </c>
      <c r="AK3524">
        <v>28300000</v>
      </c>
      <c r="AL3524">
        <v>265100000</v>
      </c>
      <c r="AM3524">
        <v>32700000</v>
      </c>
      <c r="AN3524">
        <v>23700000</v>
      </c>
      <c r="AP3524">
        <v>45700000</v>
      </c>
      <c r="AQ3524">
        <v>65000000</v>
      </c>
      <c r="AU3524">
        <v>-63500000</v>
      </c>
      <c r="AV3524">
        <v>9800000</v>
      </c>
      <c r="AY3524">
        <v>0.53</v>
      </c>
      <c r="AZ3524">
        <v>377750000</v>
      </c>
      <c r="BH3524">
        <v>4.6096624751819997</v>
      </c>
      <c r="BN3524">
        <v>0.51257878014479896</v>
      </c>
      <c r="BP3524">
        <v>0.93533969010727103</v>
      </c>
      <c r="BQ3524">
        <v>1.7553635280095401</v>
      </c>
      <c r="BR3524">
        <v>76.319443396226404</v>
      </c>
      <c r="BS3524">
        <v>2.7129120879120901E-2</v>
      </c>
      <c r="BU3524">
        <v>2.4539985863095199E-8</v>
      </c>
    </row>
    <row r="3525" spans="3:73" x14ac:dyDescent="0.3">
      <c r="C3525">
        <v>1275014</v>
      </c>
      <c r="D3525" t="s">
        <v>4471</v>
      </c>
      <c r="E3525" t="s">
        <v>1098</v>
      </c>
      <c r="F3525" t="s">
        <v>3614</v>
      </c>
      <c r="G3525" t="s">
        <v>3678</v>
      </c>
      <c r="H3525" t="s">
        <v>3679</v>
      </c>
      <c r="I3525" t="s">
        <v>4860</v>
      </c>
      <c r="J3525">
        <v>2023</v>
      </c>
      <c r="K3525" t="s">
        <v>4062</v>
      </c>
      <c r="L3525">
        <v>31.622261999999999</v>
      </c>
      <c r="M3525">
        <v>1867700000</v>
      </c>
      <c r="N3525">
        <v>893200000</v>
      </c>
      <c r="O3525">
        <v>307000000</v>
      </c>
      <c r="P3525">
        <v>180800000</v>
      </c>
      <c r="Q3525">
        <v>374500000</v>
      </c>
      <c r="S3525">
        <v>328300000</v>
      </c>
      <c r="T3525">
        <v>215300000</v>
      </c>
      <c r="U3525">
        <v>265200000</v>
      </c>
      <c r="V3525">
        <v>970500000</v>
      </c>
      <c r="W3525">
        <v>310000000</v>
      </c>
      <c r="X3525">
        <v>192900000</v>
      </c>
      <c r="AA3525">
        <v>485300000</v>
      </c>
      <c r="AB3525">
        <v>838900000</v>
      </c>
      <c r="AC3525">
        <v>45000000</v>
      </c>
      <c r="AD3525">
        <v>346700000</v>
      </c>
      <c r="AE3525">
        <v>100000</v>
      </c>
      <c r="AF3525">
        <v>44600000</v>
      </c>
      <c r="AG3525">
        <v>277300000</v>
      </c>
      <c r="AH3525">
        <v>1734500000</v>
      </c>
      <c r="AI3525">
        <v>1457200000</v>
      </c>
      <c r="AJ3525">
        <v>35200000</v>
      </c>
      <c r="AK3525">
        <v>28300000</v>
      </c>
      <c r="AL3525">
        <v>242100000</v>
      </c>
      <c r="AM3525">
        <v>10900000</v>
      </c>
      <c r="AN3525">
        <v>-31100000</v>
      </c>
      <c r="AO3525">
        <v>48800000</v>
      </c>
      <c r="AP3525">
        <v>37600000</v>
      </c>
      <c r="AQ3525">
        <v>135900000</v>
      </c>
      <c r="AU3525">
        <v>-119700000</v>
      </c>
      <c r="AV3525">
        <v>-69900000</v>
      </c>
      <c r="AY3525">
        <v>-0.7</v>
      </c>
      <c r="AZ3525">
        <v>409200000</v>
      </c>
      <c r="BA3525">
        <v>2.0294032862496401E-2</v>
      </c>
      <c r="BB3525">
        <v>28600000</v>
      </c>
      <c r="BC3525">
        <v>66200000</v>
      </c>
      <c r="BD3525">
        <v>3.8166618622081303E-2</v>
      </c>
      <c r="BE3525">
        <v>7.8351109829922203E-2</v>
      </c>
      <c r="BG3525">
        <v>0.15987316229460899</v>
      </c>
      <c r="BH3525">
        <v>3.5610948191593401</v>
      </c>
      <c r="BI3525">
        <v>0.92868233656368804</v>
      </c>
      <c r="BJ3525">
        <v>-6.9011242432977807E-2</v>
      </c>
      <c r="BM3525">
        <v>1.63159411934275E-2</v>
      </c>
      <c r="BN3525">
        <v>0.519623065802859</v>
      </c>
      <c r="BO3525">
        <v>0.58606557377049195</v>
      </c>
      <c r="BP3525">
        <v>0.99032258064516099</v>
      </c>
      <c r="BQ3525">
        <v>1.6732258064516099</v>
      </c>
      <c r="BR3525">
        <v>-45.174660000000003</v>
      </c>
      <c r="BS3525">
        <v>-3.70723566575277E-2</v>
      </c>
      <c r="BU3525">
        <v>-2.6386438669686499E-8</v>
      </c>
    </row>
    <row r="3526" spans="3:73" x14ac:dyDescent="0.3">
      <c r="C3526">
        <v>1275014</v>
      </c>
      <c r="D3526" t="s">
        <v>4471</v>
      </c>
      <c r="E3526" t="s">
        <v>1098</v>
      </c>
      <c r="F3526" t="s">
        <v>3614</v>
      </c>
      <c r="G3526" t="s">
        <v>3678</v>
      </c>
      <c r="H3526" t="s">
        <v>3679</v>
      </c>
      <c r="I3526" t="s">
        <v>4860</v>
      </c>
      <c r="J3526">
        <v>2022</v>
      </c>
      <c r="K3526" t="s">
        <v>4062</v>
      </c>
      <c r="L3526">
        <v>36.501004000000002</v>
      </c>
      <c r="M3526">
        <v>1960900000</v>
      </c>
      <c r="N3526">
        <v>1098800000</v>
      </c>
      <c r="O3526">
        <v>358800000</v>
      </c>
      <c r="P3526">
        <v>253700000</v>
      </c>
      <c r="Q3526">
        <v>443900000</v>
      </c>
      <c r="S3526">
        <v>279600000</v>
      </c>
      <c r="T3526">
        <v>187900000</v>
      </c>
      <c r="U3526">
        <v>248800000</v>
      </c>
      <c r="V3526">
        <v>1023900000</v>
      </c>
      <c r="W3526">
        <v>389200000</v>
      </c>
      <c r="X3526">
        <v>253500000</v>
      </c>
      <c r="AA3526">
        <v>524000000</v>
      </c>
      <c r="AB3526">
        <v>887900000</v>
      </c>
      <c r="AC3526">
        <v>15400000</v>
      </c>
      <c r="AD3526">
        <v>377800000</v>
      </c>
      <c r="AE3526">
        <v>100000</v>
      </c>
      <c r="AF3526">
        <v>45200000</v>
      </c>
      <c r="AG3526">
        <v>465000000</v>
      </c>
      <c r="AH3526">
        <v>2374300000</v>
      </c>
      <c r="AI3526">
        <v>1909300000</v>
      </c>
      <c r="AJ3526">
        <v>120400000</v>
      </c>
      <c r="AK3526">
        <v>28500000</v>
      </c>
      <c r="AL3526">
        <v>344600000</v>
      </c>
      <c r="AM3526">
        <v>37900000</v>
      </c>
      <c r="AN3526">
        <v>40400000</v>
      </c>
      <c r="AO3526">
        <v>33900000</v>
      </c>
      <c r="AP3526">
        <v>38400000</v>
      </c>
      <c r="AQ3526">
        <v>47200000</v>
      </c>
      <c r="AU3526">
        <v>-96200000</v>
      </c>
      <c r="AV3526">
        <v>-56000000</v>
      </c>
      <c r="AY3526">
        <v>0.89</v>
      </c>
      <c r="BA3526">
        <v>5.0709682853893802E-2</v>
      </c>
      <c r="BB3526">
        <v>112200000</v>
      </c>
      <c r="BC3526">
        <v>150600000</v>
      </c>
      <c r="BD3526">
        <v>6.3429221244156203E-2</v>
      </c>
      <c r="BE3526">
        <v>1.9879543444383599E-2</v>
      </c>
      <c r="BG3526">
        <v>0.19584719706861001</v>
      </c>
      <c r="BI3526">
        <v>1.2108215615278699</v>
      </c>
      <c r="BJ3526">
        <v>-4.0517205070968301E-2</v>
      </c>
      <c r="BM3526">
        <v>1.2003537884850301E-2</v>
      </c>
      <c r="BN3526">
        <v>0.52215819266663299</v>
      </c>
      <c r="BO3526">
        <v>3.3097345132743401</v>
      </c>
      <c r="BP3526">
        <v>0.92189105858170595</v>
      </c>
      <c r="BQ3526">
        <v>1.68268242548818</v>
      </c>
      <c r="BR3526">
        <v>41.012364044943801</v>
      </c>
      <c r="BS3526">
        <v>4.5500619439125999E-2</v>
      </c>
      <c r="BU3526">
        <v>3.6587333663700897E-8</v>
      </c>
    </row>
    <row r="3527" spans="3:73" x14ac:dyDescent="0.3">
      <c r="C3527">
        <v>1275014</v>
      </c>
      <c r="D3527" t="s">
        <v>4471</v>
      </c>
      <c r="E3527" t="s">
        <v>1098</v>
      </c>
      <c r="F3527" t="s">
        <v>3614</v>
      </c>
      <c r="G3527" t="s">
        <v>3678</v>
      </c>
      <c r="H3527" t="s">
        <v>3679</v>
      </c>
      <c r="I3527" t="s">
        <v>4860</v>
      </c>
      <c r="J3527">
        <v>2021</v>
      </c>
      <c r="K3527" t="s">
        <v>4062</v>
      </c>
      <c r="L3527">
        <v>50.067650999999998</v>
      </c>
    </row>
    <row r="3528" spans="3:73" x14ac:dyDescent="0.3">
      <c r="C3528">
        <v>1275014</v>
      </c>
      <c r="D3528" t="s">
        <v>4471</v>
      </c>
      <c r="E3528" t="s">
        <v>1098</v>
      </c>
      <c r="F3528" t="s">
        <v>3614</v>
      </c>
      <c r="G3528" t="s">
        <v>3678</v>
      </c>
      <c r="H3528" t="s">
        <v>3679</v>
      </c>
      <c r="I3528" t="s">
        <v>4860</v>
      </c>
      <c r="J3528">
        <v>2020</v>
      </c>
      <c r="K3528" t="s">
        <v>4062</v>
      </c>
      <c r="L3528">
        <v>22.727649</v>
      </c>
      <c r="M3528">
        <v>2025400000</v>
      </c>
      <c r="N3528">
        <v>1137100000</v>
      </c>
      <c r="O3528">
        <v>466500000</v>
      </c>
      <c r="P3528">
        <v>250100000</v>
      </c>
      <c r="Q3528">
        <v>379200000</v>
      </c>
      <c r="S3528">
        <v>242300000</v>
      </c>
      <c r="T3528">
        <v>245700000</v>
      </c>
      <c r="U3528">
        <v>270000000</v>
      </c>
      <c r="V3528">
        <v>1132700000</v>
      </c>
      <c r="W3528">
        <v>469100000</v>
      </c>
      <c r="X3528">
        <v>332900000</v>
      </c>
      <c r="AA3528">
        <v>565400000</v>
      </c>
      <c r="AB3528">
        <v>848900000</v>
      </c>
      <c r="AC3528">
        <v>3300000</v>
      </c>
      <c r="AD3528">
        <v>337400000</v>
      </c>
      <c r="AE3528">
        <v>100000</v>
      </c>
      <c r="AF3528">
        <v>44900000</v>
      </c>
      <c r="AG3528">
        <v>430000000</v>
      </c>
      <c r="AH3528">
        <v>2101600000</v>
      </c>
      <c r="AI3528">
        <v>1671600000</v>
      </c>
      <c r="AJ3528">
        <v>185700000</v>
      </c>
      <c r="AK3528">
        <v>24500000</v>
      </c>
      <c r="AL3528">
        <v>244300000</v>
      </c>
      <c r="AM3528">
        <v>27900000</v>
      </c>
      <c r="AN3528">
        <v>119500000</v>
      </c>
      <c r="AO3528">
        <v>24200000</v>
      </c>
      <c r="AP3528">
        <v>34100000</v>
      </c>
      <c r="AQ3528">
        <v>211600000</v>
      </c>
      <c r="AU3528">
        <v>-404800000</v>
      </c>
      <c r="AV3528">
        <v>460800000</v>
      </c>
      <c r="AY3528">
        <v>2.75</v>
      </c>
      <c r="AZ3528">
        <v>275800000</v>
      </c>
      <c r="BA3528">
        <v>8.8361248572516204E-2</v>
      </c>
      <c r="BB3528">
        <v>171600000</v>
      </c>
      <c r="BC3528">
        <v>205700000</v>
      </c>
      <c r="BD3528">
        <v>9.7877807384849594E-2</v>
      </c>
      <c r="BE3528">
        <v>0.10068519223448801</v>
      </c>
      <c r="BG3528">
        <v>0.20460601446516899</v>
      </c>
      <c r="BH3528">
        <v>6.0609137055837596</v>
      </c>
      <c r="BI3528">
        <v>1.0376221980843301</v>
      </c>
      <c r="BJ3528">
        <v>-0.19261515036162899</v>
      </c>
      <c r="BM3528">
        <v>1.1657784545108499E-2</v>
      </c>
      <c r="BN3528">
        <v>0.559247556038313</v>
      </c>
      <c r="BO3528">
        <v>7.0909090909090899</v>
      </c>
      <c r="BP3528">
        <v>0.99445747175442301</v>
      </c>
      <c r="BQ3528">
        <v>1.61564698358559</v>
      </c>
      <c r="BR3528">
        <v>8.2645996363636396</v>
      </c>
      <c r="BS3528">
        <v>0.14077040876428301</v>
      </c>
      <c r="BU3528">
        <v>7.3625909706679205E-8</v>
      </c>
    </row>
    <row r="3529" spans="3:73" x14ac:dyDescent="0.3">
      <c r="C3529">
        <v>1275014</v>
      </c>
      <c r="D3529" t="s">
        <v>4471</v>
      </c>
      <c r="E3529" t="s">
        <v>1098</v>
      </c>
      <c r="F3529" t="s">
        <v>3614</v>
      </c>
      <c r="G3529" t="s">
        <v>3678</v>
      </c>
      <c r="H3529" t="s">
        <v>3679</v>
      </c>
      <c r="I3529" t="s">
        <v>4860</v>
      </c>
      <c r="J3529">
        <v>2019</v>
      </c>
      <c r="K3529" t="s">
        <v>4062</v>
      </c>
      <c r="L3529">
        <v>14.53318</v>
      </c>
      <c r="M3529">
        <v>1019300000</v>
      </c>
      <c r="N3529">
        <v>467000000</v>
      </c>
      <c r="O3529">
        <v>162500000</v>
      </c>
      <c r="P3529">
        <v>112700000</v>
      </c>
      <c r="Q3529">
        <v>172400000</v>
      </c>
      <c r="S3529">
        <v>145300000</v>
      </c>
      <c r="T3529">
        <v>180300000</v>
      </c>
      <c r="U3529">
        <v>171100000</v>
      </c>
      <c r="V3529">
        <v>566800000</v>
      </c>
      <c r="W3529">
        <v>210600000</v>
      </c>
      <c r="X3529">
        <v>133100000</v>
      </c>
      <c r="AA3529">
        <v>301900000</v>
      </c>
      <c r="AB3529">
        <v>436700000</v>
      </c>
      <c r="AC3529">
        <v>3300000</v>
      </c>
      <c r="AD3529">
        <v>140300000</v>
      </c>
      <c r="AE3529">
        <v>100000</v>
      </c>
      <c r="AF3529">
        <v>39.9</v>
      </c>
      <c r="AG3529">
        <v>56300000</v>
      </c>
      <c r="AH3529">
        <v>286400000</v>
      </c>
      <c r="AI3529">
        <v>869400000</v>
      </c>
      <c r="AJ3529">
        <v>29900000</v>
      </c>
      <c r="AK3529">
        <v>14600000</v>
      </c>
      <c r="AL3529">
        <v>166900000</v>
      </c>
      <c r="AM3529">
        <v>10000000</v>
      </c>
      <c r="AN3529">
        <v>-10300000</v>
      </c>
      <c r="AO3529">
        <v>25600000</v>
      </c>
      <c r="AP3529">
        <v>21500000</v>
      </c>
      <c r="AQ3529">
        <v>121000000</v>
      </c>
      <c r="AU3529">
        <v>-49200000</v>
      </c>
      <c r="AV3529">
        <v>-53400000</v>
      </c>
      <c r="AY3529">
        <v>-0.24</v>
      </c>
      <c r="AZ3529">
        <v>179258000</v>
      </c>
      <c r="BA3529">
        <v>0.104399441340782</v>
      </c>
      <c r="BB3529">
        <v>25300000</v>
      </c>
      <c r="BC3529">
        <v>46800000</v>
      </c>
      <c r="BD3529">
        <v>0.16340782122905001</v>
      </c>
      <c r="BE3529">
        <v>0.42248603351955299</v>
      </c>
      <c r="BG3529">
        <v>0.19657821229050301</v>
      </c>
      <c r="BH3529">
        <v>4.8499927478829399</v>
      </c>
      <c r="BI3529">
        <v>0.28097714117531603</v>
      </c>
      <c r="BJ3529">
        <v>-0.17178770949720701</v>
      </c>
      <c r="BM3529">
        <v>5.0977653631284897E-2</v>
      </c>
      <c r="BN3529">
        <v>0.55606788972824495</v>
      </c>
      <c r="BO3529">
        <v>0.98828125</v>
      </c>
      <c r="BP3529">
        <v>0.77160493827160503</v>
      </c>
      <c r="BQ3529">
        <v>1.3988603988604</v>
      </c>
      <c r="BR3529">
        <v>-60.554916666666699</v>
      </c>
      <c r="BS3529">
        <v>-2.3585985802610499E-2</v>
      </c>
      <c r="BU3529">
        <v>-7.9870922830318293E-9</v>
      </c>
    </row>
    <row r="3530" spans="3:73" x14ac:dyDescent="0.3">
      <c r="C3530">
        <v>1275014</v>
      </c>
      <c r="D3530" t="s">
        <v>4471</v>
      </c>
      <c r="E3530" t="s">
        <v>1098</v>
      </c>
      <c r="F3530" t="s">
        <v>3614</v>
      </c>
      <c r="G3530" t="s">
        <v>3678</v>
      </c>
      <c r="H3530" t="s">
        <v>3679</v>
      </c>
      <c r="I3530" t="s">
        <v>4860</v>
      </c>
      <c r="J3530">
        <v>2018</v>
      </c>
      <c r="K3530" t="s">
        <v>4062</v>
      </c>
      <c r="L3530">
        <v>16.82696</v>
      </c>
      <c r="M3530">
        <v>965477000</v>
      </c>
      <c r="N3530">
        <v>462925000</v>
      </c>
      <c r="O3530">
        <v>144145000</v>
      </c>
      <c r="P3530">
        <v>106956000</v>
      </c>
      <c r="Q3530">
        <v>186116000</v>
      </c>
      <c r="S3530">
        <v>143459000</v>
      </c>
      <c r="T3530">
        <v>193507000</v>
      </c>
      <c r="U3530">
        <v>150226000</v>
      </c>
      <c r="V3530">
        <v>514489000</v>
      </c>
      <c r="W3530">
        <v>139298000</v>
      </c>
      <c r="X3530">
        <v>99011000</v>
      </c>
      <c r="AB3530">
        <v>436298000</v>
      </c>
      <c r="AC3530">
        <v>3337000</v>
      </c>
      <c r="AD3530">
        <v>149718000</v>
      </c>
      <c r="AE3530">
        <v>40000</v>
      </c>
      <c r="AF3530">
        <v>39065935</v>
      </c>
      <c r="AG3530">
        <v>175841000</v>
      </c>
      <c r="AJ3530">
        <v>60704000</v>
      </c>
      <c r="AK3530">
        <v>13287000</v>
      </c>
      <c r="AL3530">
        <v>115137000</v>
      </c>
      <c r="AM3530">
        <v>15319000</v>
      </c>
      <c r="AN3530">
        <v>36596000</v>
      </c>
      <c r="AP3530">
        <v>11535000</v>
      </c>
      <c r="AQ3530">
        <v>41709000</v>
      </c>
      <c r="AU3530">
        <v>-345933000</v>
      </c>
      <c r="AV3530">
        <v>380075000</v>
      </c>
      <c r="AY3530">
        <v>0.95</v>
      </c>
      <c r="AZ3530">
        <v>211478000</v>
      </c>
      <c r="BN3530">
        <v>0.53288581706244698</v>
      </c>
      <c r="BP3530">
        <v>1.0347959051816999</v>
      </c>
      <c r="BQ3530">
        <v>1.98717138795963</v>
      </c>
      <c r="BR3530">
        <v>17.712589473684201</v>
      </c>
      <c r="BS3530">
        <v>8.3878450050194994E-2</v>
      </c>
      <c r="BU3530">
        <v>3.6639205313799301E-8</v>
      </c>
    </row>
    <row r="3531" spans="3:73" x14ac:dyDescent="0.3">
      <c r="C3531">
        <v>1275014</v>
      </c>
      <c r="D3531" t="s">
        <v>4471</v>
      </c>
      <c r="E3531" t="s">
        <v>1098</v>
      </c>
      <c r="F3531" t="s">
        <v>3614</v>
      </c>
      <c r="G3531" t="s">
        <v>3678</v>
      </c>
      <c r="H3531" t="s">
        <v>3679</v>
      </c>
      <c r="I3531" t="s">
        <v>4860</v>
      </c>
      <c r="J3531">
        <v>2017</v>
      </c>
      <c r="K3531" t="s">
        <v>4062</v>
      </c>
      <c r="L3531">
        <v>22.226707999999999</v>
      </c>
      <c r="M3531">
        <v>563412000</v>
      </c>
      <c r="N3531">
        <v>407448000</v>
      </c>
      <c r="O3531">
        <v>68306000</v>
      </c>
      <c r="P3531">
        <v>90213000</v>
      </c>
      <c r="Q3531">
        <v>236840000</v>
      </c>
      <c r="S3531">
        <v>32246000</v>
      </c>
      <c r="T3531">
        <v>31587000</v>
      </c>
      <c r="U3531">
        <v>85248000</v>
      </c>
      <c r="V3531">
        <v>263107000</v>
      </c>
      <c r="W3531">
        <v>207347000</v>
      </c>
      <c r="X3531">
        <v>173521000</v>
      </c>
      <c r="AB3531">
        <v>300305000</v>
      </c>
      <c r="AC3531">
        <v>3337000</v>
      </c>
      <c r="AD3531">
        <v>113122000</v>
      </c>
      <c r="AE3531">
        <v>34000</v>
      </c>
      <c r="AF3531">
        <v>33664940</v>
      </c>
      <c r="AG3531">
        <v>167629000</v>
      </c>
      <c r="AJ3531">
        <v>89397000</v>
      </c>
      <c r="AK3531">
        <v>11666000</v>
      </c>
      <c r="AL3531">
        <v>78232000</v>
      </c>
      <c r="AM3531">
        <v>11857000</v>
      </c>
      <c r="AN3531">
        <v>75085000</v>
      </c>
      <c r="AP3531">
        <v>5275000</v>
      </c>
      <c r="AY3531">
        <v>2.25</v>
      </c>
      <c r="BN3531">
        <v>0.46698863353993197</v>
      </c>
      <c r="BP3531">
        <v>0.32942844603490801</v>
      </c>
      <c r="BQ3531">
        <v>0.82281393027147698</v>
      </c>
      <c r="BR3531">
        <v>9.87853688888889</v>
      </c>
      <c r="BS3531">
        <v>0.25002913704400498</v>
      </c>
      <c r="BU3531">
        <v>1.66531003479796E-7</v>
      </c>
    </row>
    <row r="3532" spans="3:73" x14ac:dyDescent="0.3">
      <c r="C3532">
        <v>6281</v>
      </c>
      <c r="D3532" t="s">
        <v>4273</v>
      </c>
      <c r="E3532" t="s">
        <v>214</v>
      </c>
      <c r="F3532" t="s">
        <v>3614</v>
      </c>
      <c r="G3532" t="s">
        <v>3678</v>
      </c>
      <c r="H3532" t="s">
        <v>3679</v>
      </c>
      <c r="I3532" t="s">
        <v>4861</v>
      </c>
      <c r="J3532">
        <v>2026</v>
      </c>
      <c r="K3532" t="s">
        <v>4062</v>
      </c>
      <c r="L3532">
        <v>320.99003199999999</v>
      </c>
    </row>
    <row r="3533" spans="3:73" x14ac:dyDescent="0.3">
      <c r="C3533">
        <v>6281</v>
      </c>
      <c r="D3533" t="s">
        <v>4273</v>
      </c>
      <c r="E3533" t="s">
        <v>214</v>
      </c>
      <c r="F3533" t="s">
        <v>3614</v>
      </c>
      <c r="G3533" t="s">
        <v>3678</v>
      </c>
      <c r="H3533" t="s">
        <v>3679</v>
      </c>
      <c r="I3533" t="s">
        <v>4861</v>
      </c>
      <c r="J3533">
        <v>2025</v>
      </c>
      <c r="K3533" t="s">
        <v>4062</v>
      </c>
      <c r="L3533">
        <v>223.64152899999999</v>
      </c>
      <c r="M3533">
        <v>47992712000</v>
      </c>
      <c r="N3533">
        <v>7108061000</v>
      </c>
      <c r="O3533">
        <v>2499406000</v>
      </c>
      <c r="P3533">
        <v>1436075000</v>
      </c>
      <c r="Q3533">
        <v>1656323000</v>
      </c>
      <c r="S3533">
        <v>3315696000</v>
      </c>
      <c r="T3533">
        <v>8013815000</v>
      </c>
      <c r="U3533">
        <v>26945180000</v>
      </c>
      <c r="W3533">
        <v>3245801000</v>
      </c>
      <c r="X3533">
        <v>543760000</v>
      </c>
      <c r="AB3533">
        <v>33815755000</v>
      </c>
      <c r="AD3533">
        <v>10539541000</v>
      </c>
      <c r="AE3533">
        <v>81611000</v>
      </c>
      <c r="AF3533">
        <v>489654097</v>
      </c>
      <c r="AG3533">
        <v>6773478000</v>
      </c>
      <c r="AJ3533">
        <v>2932496000</v>
      </c>
      <c r="AK3533">
        <v>1766001000</v>
      </c>
      <c r="AL3533">
        <v>3840982000</v>
      </c>
      <c r="AM3533">
        <v>444770000</v>
      </c>
      <c r="AN3533">
        <v>2267342000</v>
      </c>
      <c r="AQ3533">
        <v>4812202000</v>
      </c>
      <c r="AU3533">
        <v>-1321521000</v>
      </c>
      <c r="AV3533">
        <v>-2982617000</v>
      </c>
      <c r="AY3533">
        <v>4.59</v>
      </c>
      <c r="AZ3533">
        <v>1552005000</v>
      </c>
      <c r="BP3533">
        <v>0.770042895420884</v>
      </c>
      <c r="BQ3533">
        <v>1.67962792543351</v>
      </c>
      <c r="BR3533">
        <v>48.723644662309397</v>
      </c>
      <c r="BS3533">
        <v>6.7049870688973195E-2</v>
      </c>
      <c r="BU3533">
        <v>3.0356105256558697E-8</v>
      </c>
    </row>
    <row r="3534" spans="3:73" x14ac:dyDescent="0.3">
      <c r="C3534">
        <v>6281</v>
      </c>
      <c r="D3534" t="s">
        <v>4273</v>
      </c>
      <c r="E3534" t="s">
        <v>214</v>
      </c>
      <c r="F3534" t="s">
        <v>3614</v>
      </c>
      <c r="G3534" t="s">
        <v>3678</v>
      </c>
      <c r="H3534" t="s">
        <v>3679</v>
      </c>
      <c r="I3534" t="s">
        <v>4861</v>
      </c>
      <c r="J3534">
        <v>2024</v>
      </c>
      <c r="K3534" t="s">
        <v>4062</v>
      </c>
      <c r="L3534">
        <v>206.63754299999999</v>
      </c>
      <c r="M3534">
        <v>48228277000</v>
      </c>
      <c r="N3534">
        <v>5484654000</v>
      </c>
      <c r="O3534">
        <v>1991342000</v>
      </c>
      <c r="P3534">
        <v>1336331000</v>
      </c>
      <c r="Q3534">
        <v>1447687000</v>
      </c>
      <c r="S3534">
        <v>3415550000</v>
      </c>
      <c r="T3534">
        <v>9585464000</v>
      </c>
      <c r="U3534">
        <v>26909775000</v>
      </c>
      <c r="W3534">
        <v>2988280000</v>
      </c>
      <c r="X3534">
        <v>487457000</v>
      </c>
      <c r="AB3534">
        <v>35176317000</v>
      </c>
      <c r="AD3534">
        <v>10196612000</v>
      </c>
      <c r="AE3534">
        <v>82718000</v>
      </c>
      <c r="AF3534">
        <v>496296854</v>
      </c>
      <c r="AG3534">
        <v>5381343000</v>
      </c>
      <c r="AJ3534">
        <v>2032798000</v>
      </c>
      <c r="AK3534">
        <v>1487863000</v>
      </c>
      <c r="AL3534">
        <v>3348545000</v>
      </c>
      <c r="AM3534">
        <v>142067000</v>
      </c>
      <c r="AN3534">
        <v>1635273000</v>
      </c>
      <c r="AQ3534">
        <v>3852529000</v>
      </c>
      <c r="AU3534">
        <v>-1104858000</v>
      </c>
      <c r="AV3534">
        <v>-1714390000</v>
      </c>
      <c r="AY3534">
        <v>3.3</v>
      </c>
      <c r="AZ3534">
        <v>1544950500</v>
      </c>
      <c r="BP3534">
        <v>0.66638400685344101</v>
      </c>
      <c r="BQ3534">
        <v>1.35093331280871</v>
      </c>
      <c r="BR3534">
        <v>62.617437272727301</v>
      </c>
      <c r="BS3534">
        <v>4.6487896956352803E-2</v>
      </c>
      <c r="BU3534">
        <v>1.93853123367065E-8</v>
      </c>
    </row>
    <row r="3535" spans="3:73" x14ac:dyDescent="0.3">
      <c r="C3535">
        <v>6281</v>
      </c>
      <c r="D3535" t="s">
        <v>4273</v>
      </c>
      <c r="E3535" t="s">
        <v>214</v>
      </c>
      <c r="F3535" t="s">
        <v>3614</v>
      </c>
      <c r="G3535" t="s">
        <v>3678</v>
      </c>
      <c r="H3535" t="s">
        <v>3679</v>
      </c>
      <c r="I3535" t="s">
        <v>4861</v>
      </c>
      <c r="J3535">
        <v>2023</v>
      </c>
      <c r="K3535" t="s">
        <v>4062</v>
      </c>
      <c r="L3535">
        <v>172.8691</v>
      </c>
      <c r="M3535">
        <v>48794478000</v>
      </c>
      <c r="N3535">
        <v>4384022000</v>
      </c>
      <c r="O3535">
        <v>958061000</v>
      </c>
      <c r="P3535">
        <v>1469734000</v>
      </c>
      <c r="Q3535">
        <v>1642214000</v>
      </c>
      <c r="S3535">
        <v>3219157000</v>
      </c>
      <c r="T3535">
        <v>11311957000</v>
      </c>
      <c r="U3535">
        <v>26913134000</v>
      </c>
      <c r="W3535">
        <v>3200971000</v>
      </c>
      <c r="X3535">
        <v>493041000</v>
      </c>
      <c r="AB3535">
        <v>35565122000</v>
      </c>
      <c r="AD3535">
        <v>10356798000</v>
      </c>
      <c r="AE3535">
        <v>82712000</v>
      </c>
      <c r="AF3535">
        <v>496261678</v>
      </c>
      <c r="AG3535">
        <v>7877218000</v>
      </c>
      <c r="AJ3535">
        <v>3823112000</v>
      </c>
      <c r="AK3535">
        <v>1660194000</v>
      </c>
      <c r="AL3535">
        <v>4054106000</v>
      </c>
      <c r="AM3535">
        <v>293424000</v>
      </c>
      <c r="AN3535">
        <v>3314579000</v>
      </c>
      <c r="AO3535">
        <v>264641000</v>
      </c>
      <c r="AQ3535">
        <v>4817634000</v>
      </c>
      <c r="AU3535">
        <v>-1266385000</v>
      </c>
      <c r="AV3535">
        <v>-4063760000</v>
      </c>
      <c r="AY3535">
        <v>6.6</v>
      </c>
      <c r="AZ3535">
        <v>1521064000</v>
      </c>
      <c r="BB3535">
        <v>3872644000</v>
      </c>
      <c r="BC3535">
        <v>3872644000</v>
      </c>
      <c r="BO3535">
        <v>14.633575296344899</v>
      </c>
      <c r="BP3535">
        <v>0.29930324267230202</v>
      </c>
      <c r="BQ3535">
        <v>0.85655508906516198</v>
      </c>
      <c r="BR3535">
        <v>26.192287878787901</v>
      </c>
      <c r="BS3535">
        <v>9.3197459016167605E-2</v>
      </c>
      <c r="BU3535">
        <v>3.2080195310450498E-8</v>
      </c>
    </row>
    <row r="3536" spans="3:73" x14ac:dyDescent="0.3">
      <c r="C3536">
        <v>6281</v>
      </c>
      <c r="D3536" t="s">
        <v>4273</v>
      </c>
      <c r="E3536" t="s">
        <v>214</v>
      </c>
      <c r="F3536" t="s">
        <v>3614</v>
      </c>
      <c r="G3536" t="s">
        <v>3678</v>
      </c>
      <c r="H3536" t="s">
        <v>3679</v>
      </c>
      <c r="I3536" t="s">
        <v>4861</v>
      </c>
      <c r="J3536">
        <v>2022</v>
      </c>
      <c r="K3536" t="s">
        <v>4062</v>
      </c>
      <c r="L3536">
        <v>147.904383</v>
      </c>
      <c r="M3536">
        <v>50302350000</v>
      </c>
      <c r="N3536">
        <v>4937992000</v>
      </c>
      <c r="O3536">
        <v>1470572000</v>
      </c>
      <c r="P3536">
        <v>1800462000</v>
      </c>
      <c r="Q3536">
        <v>1399914000</v>
      </c>
      <c r="S3536">
        <v>2401304000</v>
      </c>
      <c r="T3536">
        <v>13265406000</v>
      </c>
      <c r="U3536">
        <v>26913134000</v>
      </c>
      <c r="W3536">
        <v>2442655000</v>
      </c>
      <c r="X3536">
        <v>582160000</v>
      </c>
      <c r="Z3536">
        <v>0</v>
      </c>
      <c r="AB3536">
        <v>36465323000</v>
      </c>
      <c r="AD3536">
        <v>8721325000</v>
      </c>
      <c r="AE3536">
        <v>84880000</v>
      </c>
      <c r="AF3536">
        <v>509295941</v>
      </c>
      <c r="AG3536">
        <v>7532474000</v>
      </c>
      <c r="AJ3536">
        <v>3278700000</v>
      </c>
      <c r="AK3536">
        <v>1700518000</v>
      </c>
      <c r="AL3536">
        <v>4253774000</v>
      </c>
      <c r="AM3536">
        <v>350188000</v>
      </c>
      <c r="AN3536">
        <v>2748561000</v>
      </c>
      <c r="AO3536">
        <v>200408000</v>
      </c>
      <c r="AQ3536">
        <v>4475402000</v>
      </c>
      <c r="AU3536">
        <v>-657368000</v>
      </c>
      <c r="AV3536">
        <v>-4290720000</v>
      </c>
      <c r="AY3536">
        <v>5.29</v>
      </c>
      <c r="AZ3536">
        <v>1300262000</v>
      </c>
      <c r="BB3536">
        <v>3299157000</v>
      </c>
      <c r="BC3536">
        <v>3299157000</v>
      </c>
      <c r="BO3536">
        <v>16.4622021077003</v>
      </c>
      <c r="BP3536">
        <v>0.60203835580546605</v>
      </c>
      <c r="BQ3536">
        <v>1.4484558809983401</v>
      </c>
      <c r="BR3536">
        <v>27.959240642722101</v>
      </c>
      <c r="BS3536">
        <v>7.53746511445956E-2</v>
      </c>
      <c r="BU3536">
        <v>2.1456389843852499E-8</v>
      </c>
    </row>
    <row r="3537" spans="3:73" x14ac:dyDescent="0.3">
      <c r="C3537">
        <v>6281</v>
      </c>
      <c r="D3537" t="s">
        <v>4273</v>
      </c>
      <c r="E3537" t="s">
        <v>214</v>
      </c>
      <c r="F3537" t="s">
        <v>3614</v>
      </c>
      <c r="G3537" t="s">
        <v>3678</v>
      </c>
      <c r="H3537" t="s">
        <v>3679</v>
      </c>
      <c r="I3537" t="s">
        <v>4861</v>
      </c>
      <c r="J3537">
        <v>2021</v>
      </c>
      <c r="K3537" t="s">
        <v>4062</v>
      </c>
      <c r="L3537">
        <v>151.89628999999999</v>
      </c>
      <c r="M3537">
        <v>52322071000</v>
      </c>
      <c r="N3537">
        <v>5378317000</v>
      </c>
      <c r="O3537">
        <v>1977964000</v>
      </c>
      <c r="P3537">
        <v>1459056000</v>
      </c>
      <c r="Q3537">
        <v>1200610000</v>
      </c>
      <c r="S3537">
        <v>1979051000</v>
      </c>
      <c r="T3537">
        <v>15267170000</v>
      </c>
      <c r="U3537">
        <v>26918470000</v>
      </c>
      <c r="W3537">
        <v>2770312000</v>
      </c>
      <c r="X3537">
        <v>443434000</v>
      </c>
      <c r="AB3537">
        <v>37992542000</v>
      </c>
      <c r="AD3537">
        <v>7517316000</v>
      </c>
      <c r="AE3537">
        <v>87554000</v>
      </c>
      <c r="AF3537">
        <v>525330672</v>
      </c>
      <c r="AG3537">
        <v>4525012000</v>
      </c>
      <c r="AJ3537">
        <v>1692201000</v>
      </c>
      <c r="AK3537">
        <v>1296126000</v>
      </c>
      <c r="AL3537">
        <v>2832811000</v>
      </c>
      <c r="AM3537">
        <v>-61708000</v>
      </c>
      <c r="AN3537">
        <v>1390422000</v>
      </c>
      <c r="AO3537">
        <v>184825000</v>
      </c>
      <c r="AQ3537">
        <v>2735069000</v>
      </c>
      <c r="AU3537">
        <v>2143525000</v>
      </c>
      <c r="AV3537">
        <v>-3959664000</v>
      </c>
      <c r="AZ3537">
        <v>904435000</v>
      </c>
      <c r="BB3537">
        <v>1513539000</v>
      </c>
      <c r="BC3537">
        <v>1513539000</v>
      </c>
      <c r="BO3537">
        <v>8.1890382794535395</v>
      </c>
      <c r="BP3537">
        <v>0.71398600590836003</v>
      </c>
      <c r="BQ3537">
        <v>1.50802761566206</v>
      </c>
      <c r="BS3537">
        <v>3.6597235320553201E-2</v>
      </c>
    </row>
    <row r="3538" spans="3:73" x14ac:dyDescent="0.3">
      <c r="C3538">
        <v>6281</v>
      </c>
      <c r="D3538" t="s">
        <v>4273</v>
      </c>
      <c r="E3538" t="s">
        <v>214</v>
      </c>
      <c r="F3538" t="s">
        <v>3614</v>
      </c>
      <c r="G3538" t="s">
        <v>3678</v>
      </c>
      <c r="H3538" t="s">
        <v>3679</v>
      </c>
      <c r="I3538" t="s">
        <v>4861</v>
      </c>
      <c r="J3538">
        <v>2020</v>
      </c>
      <c r="K3538" t="s">
        <v>4062</v>
      </c>
      <c r="L3538">
        <v>104.17189399999999</v>
      </c>
      <c r="M3538">
        <v>21468603000</v>
      </c>
      <c r="N3538">
        <v>2517688000</v>
      </c>
      <c r="O3538">
        <v>1055860000</v>
      </c>
      <c r="P3538">
        <v>737536000</v>
      </c>
      <c r="Q3538">
        <v>608260000</v>
      </c>
      <c r="S3538">
        <v>1120561000</v>
      </c>
      <c r="T3538">
        <v>3650280000</v>
      </c>
      <c r="U3538">
        <v>12278425000</v>
      </c>
      <c r="W3538">
        <v>1364986000</v>
      </c>
      <c r="X3538">
        <v>227273000</v>
      </c>
      <c r="AB3538">
        <v>11997945000</v>
      </c>
      <c r="AD3538">
        <v>7236238000</v>
      </c>
      <c r="AE3538">
        <v>61582000</v>
      </c>
      <c r="AF3538">
        <v>369484899</v>
      </c>
      <c r="AG3538">
        <v>3690478000</v>
      </c>
      <c r="AJ3538">
        <v>1498244000</v>
      </c>
      <c r="AK3538">
        <v>1050519000</v>
      </c>
      <c r="AL3538">
        <v>2192234000</v>
      </c>
      <c r="AM3538">
        <v>90856000</v>
      </c>
      <c r="AN3538">
        <v>1220761000</v>
      </c>
      <c r="AO3538">
        <v>193305000</v>
      </c>
      <c r="AQ3538">
        <v>2008487000</v>
      </c>
      <c r="AU3538">
        <v>-180523000</v>
      </c>
      <c r="AV3538">
        <v>-1420608000</v>
      </c>
      <c r="AZ3538">
        <v>609073000</v>
      </c>
      <c r="BB3538">
        <v>1504922000</v>
      </c>
      <c r="BC3538">
        <v>1504922000</v>
      </c>
      <c r="BO3538">
        <v>7.7852202477949399</v>
      </c>
      <c r="BP3538">
        <v>0.773531743182714</v>
      </c>
      <c r="BQ3538">
        <v>1.3988626989580799</v>
      </c>
      <c r="BS3538">
        <v>0.101747507594009</v>
      </c>
    </row>
    <row r="3539" spans="3:73" x14ac:dyDescent="0.3">
      <c r="C3539">
        <v>6281</v>
      </c>
      <c r="D3539" t="s">
        <v>4273</v>
      </c>
      <c r="E3539" t="s">
        <v>214</v>
      </c>
      <c r="F3539" t="s">
        <v>3614</v>
      </c>
      <c r="G3539" t="s">
        <v>3678</v>
      </c>
      <c r="H3539" t="s">
        <v>3679</v>
      </c>
      <c r="I3539" t="s">
        <v>4861</v>
      </c>
      <c r="J3539">
        <v>2019</v>
      </c>
      <c r="K3539" t="s">
        <v>4062</v>
      </c>
      <c r="L3539">
        <v>95.300205000000005</v>
      </c>
      <c r="M3539">
        <v>21392641000</v>
      </c>
      <c r="N3539">
        <v>1985126000</v>
      </c>
      <c r="O3539">
        <v>648322000</v>
      </c>
      <c r="P3539">
        <v>635136000</v>
      </c>
      <c r="Q3539">
        <v>609886000</v>
      </c>
      <c r="S3539">
        <v>1219989000</v>
      </c>
      <c r="T3539">
        <v>4217224000</v>
      </c>
      <c r="U3539">
        <v>12256880000</v>
      </c>
      <c r="W3539">
        <v>1508632000</v>
      </c>
      <c r="X3539">
        <v>225270000</v>
      </c>
      <c r="AB3539">
        <v>11709188000</v>
      </c>
      <c r="AD3539">
        <v>6899253000</v>
      </c>
      <c r="AE3539">
        <v>61385000</v>
      </c>
      <c r="AF3539">
        <v>368302369</v>
      </c>
      <c r="AG3539">
        <v>942191000</v>
      </c>
      <c r="AJ3539">
        <v>338361000</v>
      </c>
      <c r="AK3539">
        <v>277018000</v>
      </c>
      <c r="AL3539">
        <v>603830000</v>
      </c>
      <c r="AM3539">
        <v>10133000</v>
      </c>
      <c r="AN3539">
        <v>1363011000</v>
      </c>
      <c r="AO3539">
        <v>50775000</v>
      </c>
      <c r="AQ3539">
        <v>2253100000</v>
      </c>
      <c r="AU3539">
        <v>-293186000</v>
      </c>
      <c r="AV3539">
        <v>-2126794000</v>
      </c>
      <c r="AY3539">
        <v>0.75</v>
      </c>
      <c r="AZ3539">
        <v>598323000</v>
      </c>
      <c r="BB3539">
        <v>1423919000</v>
      </c>
      <c r="BC3539">
        <v>1423919000</v>
      </c>
      <c r="BO3539">
        <v>28.0437026095519</v>
      </c>
      <c r="BP3539">
        <v>0.42974164673691101</v>
      </c>
      <c r="BQ3539">
        <v>0.91158082289120201</v>
      </c>
      <c r="BR3539">
        <v>127.06694</v>
      </c>
      <c r="BS3539">
        <v>0.11640525372041199</v>
      </c>
      <c r="BU3539">
        <v>6.1041938817619101E-9</v>
      </c>
    </row>
    <row r="3540" spans="3:73" x14ac:dyDescent="0.3">
      <c r="C3540">
        <v>6281</v>
      </c>
      <c r="D3540" t="s">
        <v>4273</v>
      </c>
      <c r="E3540" t="s">
        <v>214</v>
      </c>
      <c r="F3540" t="s">
        <v>3614</v>
      </c>
      <c r="G3540" t="s">
        <v>3678</v>
      </c>
      <c r="H3540" t="s">
        <v>3679</v>
      </c>
      <c r="I3540" t="s">
        <v>4861</v>
      </c>
      <c r="J3540">
        <v>2018</v>
      </c>
      <c r="K3540" t="s">
        <v>4062</v>
      </c>
      <c r="L3540">
        <v>79.232832999999999</v>
      </c>
      <c r="M3540">
        <v>20449779000</v>
      </c>
      <c r="N3540">
        <v>2112126000</v>
      </c>
      <c r="O3540">
        <v>816591000</v>
      </c>
      <c r="P3540">
        <v>639717000</v>
      </c>
      <c r="Q3540">
        <v>586760000</v>
      </c>
      <c r="S3540">
        <v>1154328000</v>
      </c>
      <c r="T3540">
        <v>4778192000</v>
      </c>
      <c r="U3540">
        <v>12252604000</v>
      </c>
      <c r="W3540">
        <v>1406138000</v>
      </c>
      <c r="X3540">
        <v>260919000</v>
      </c>
      <c r="Z3540">
        <v>67000000</v>
      </c>
      <c r="AB3540">
        <v>10988540000</v>
      </c>
      <c r="AD3540">
        <v>5703064000</v>
      </c>
      <c r="AE3540">
        <v>61694000</v>
      </c>
      <c r="AF3540">
        <v>370159553</v>
      </c>
      <c r="AG3540">
        <v>1093654000</v>
      </c>
      <c r="AH3540">
        <v>1596586000</v>
      </c>
      <c r="AJ3540">
        <v>513372000</v>
      </c>
      <c r="AK3540">
        <v>295699000</v>
      </c>
      <c r="AL3540">
        <v>580282000</v>
      </c>
      <c r="AM3540">
        <v>24557000</v>
      </c>
      <c r="AN3540">
        <v>1495432000</v>
      </c>
      <c r="AO3540">
        <v>59102000</v>
      </c>
      <c r="AQ3540">
        <v>2442361000</v>
      </c>
      <c r="AU3540">
        <v>-313998000</v>
      </c>
      <c r="AV3540">
        <v>-2358042000</v>
      </c>
      <c r="AY3540">
        <v>1.1599999999999999</v>
      </c>
      <c r="AZ3540">
        <v>568788000</v>
      </c>
      <c r="BA3540">
        <v>0.321543593642936</v>
      </c>
      <c r="BB3540">
        <v>1579091000</v>
      </c>
      <c r="BC3540">
        <v>1579091000</v>
      </c>
      <c r="BD3540">
        <v>0.98904224388789597</v>
      </c>
      <c r="BE3540">
        <v>1.5297397071000201</v>
      </c>
      <c r="BG3540">
        <v>0.68499535884693996</v>
      </c>
      <c r="BI3540">
        <v>7.8073508765058003E-2</v>
      </c>
      <c r="BJ3540">
        <v>-0.19666839117967999</v>
      </c>
      <c r="BM3540">
        <v>0.185207060565482</v>
      </c>
      <c r="BO3540">
        <v>26.718063686508099</v>
      </c>
      <c r="BP3540">
        <v>0.58073318550526298</v>
      </c>
      <c r="BQ3540">
        <v>1.0847911086963</v>
      </c>
      <c r="BR3540">
        <v>68.304166379310303</v>
      </c>
      <c r="BS3540">
        <v>0.13609014482360701</v>
      </c>
      <c r="BU3540">
        <v>8.3641763400779392E-9</v>
      </c>
    </row>
    <row r="3541" spans="3:73" x14ac:dyDescent="0.3">
      <c r="C3541">
        <v>6281</v>
      </c>
      <c r="D3541" t="s">
        <v>4273</v>
      </c>
      <c r="E3541" t="s">
        <v>214</v>
      </c>
      <c r="F3541" t="s">
        <v>3614</v>
      </c>
      <c r="G3541" t="s">
        <v>3678</v>
      </c>
      <c r="H3541" t="s">
        <v>3679</v>
      </c>
      <c r="I3541" t="s">
        <v>4861</v>
      </c>
      <c r="J3541">
        <v>2017</v>
      </c>
      <c r="K3541" t="s">
        <v>4062</v>
      </c>
      <c r="L3541">
        <v>69.350639999999999</v>
      </c>
      <c r="M3541">
        <v>21141294000</v>
      </c>
      <c r="N3541">
        <v>2351338000</v>
      </c>
      <c r="O3541">
        <v>1047838000</v>
      </c>
      <c r="P3541">
        <v>688953000</v>
      </c>
      <c r="Q3541">
        <v>550816000</v>
      </c>
      <c r="S3541">
        <v>1107304000</v>
      </c>
      <c r="T3541">
        <v>5319425000</v>
      </c>
      <c r="U3541">
        <v>12217455000</v>
      </c>
      <c r="W3541">
        <v>1596332000</v>
      </c>
      <c r="X3541">
        <v>236629000</v>
      </c>
      <c r="AB3541">
        <v>10161540000</v>
      </c>
      <c r="AD3541">
        <v>4910939000</v>
      </c>
      <c r="AE3541">
        <v>61441000</v>
      </c>
      <c r="AF3541">
        <v>368635788</v>
      </c>
      <c r="AG3541">
        <v>1006025000</v>
      </c>
      <c r="AJ3541">
        <v>448210000</v>
      </c>
      <c r="AK3541">
        <v>273746000</v>
      </c>
      <c r="AL3541">
        <v>557815000</v>
      </c>
      <c r="AM3541">
        <v>34014000</v>
      </c>
      <c r="AN3541">
        <v>727259000</v>
      </c>
      <c r="AO3541">
        <v>63517000</v>
      </c>
      <c r="AQ3541">
        <v>1112592000</v>
      </c>
      <c r="AU3541">
        <v>-6618014000</v>
      </c>
      <c r="AV3541">
        <v>5628578000</v>
      </c>
      <c r="AY3541">
        <v>0.94</v>
      </c>
      <c r="BB3541">
        <v>824790000</v>
      </c>
      <c r="BC3541">
        <v>824790000</v>
      </c>
      <c r="BO3541">
        <v>12.9853425067305</v>
      </c>
      <c r="BP3541">
        <v>0.65640355515018201</v>
      </c>
      <c r="BQ3541">
        <v>1.12791198823302</v>
      </c>
      <c r="BR3541">
        <v>73.777276595744695</v>
      </c>
      <c r="BS3541">
        <v>7.1569762063624198E-2</v>
      </c>
      <c r="BU3541">
        <v>6.4153269681564001E-9</v>
      </c>
    </row>
    <row r="3542" spans="3:73" x14ac:dyDescent="0.3">
      <c r="C3542">
        <v>866291</v>
      </c>
      <c r="D3542" t="s">
        <v>4389</v>
      </c>
      <c r="E3542" t="s">
        <v>1480</v>
      </c>
      <c r="F3542" t="s">
        <v>3614</v>
      </c>
      <c r="G3542" t="s">
        <v>3678</v>
      </c>
      <c r="H3542" t="s">
        <v>3679</v>
      </c>
      <c r="I3542" t="s">
        <v>4862</v>
      </c>
      <c r="J3542">
        <v>2026</v>
      </c>
      <c r="K3542" t="s">
        <v>4062</v>
      </c>
      <c r="L3542">
        <v>35.236741000000002</v>
      </c>
    </row>
    <row r="3543" spans="3:73" x14ac:dyDescent="0.3">
      <c r="C3543">
        <v>866291</v>
      </c>
      <c r="D3543" t="s">
        <v>4389</v>
      </c>
      <c r="E3543" t="s">
        <v>1480</v>
      </c>
      <c r="F3543" t="s">
        <v>3614</v>
      </c>
      <c r="G3543" t="s">
        <v>3678</v>
      </c>
      <c r="H3543" t="s">
        <v>3679</v>
      </c>
      <c r="I3543" t="s">
        <v>4862</v>
      </c>
      <c r="J3543">
        <v>2025</v>
      </c>
      <c r="K3543" t="s">
        <v>4062</v>
      </c>
      <c r="L3543">
        <v>26.607662000000001</v>
      </c>
      <c r="M3543">
        <v>1420961000</v>
      </c>
      <c r="N3543">
        <v>483036000</v>
      </c>
      <c r="O3543">
        <v>121334000</v>
      </c>
      <c r="P3543">
        <v>84598000</v>
      </c>
      <c r="Q3543">
        <v>183914000</v>
      </c>
      <c r="R3543">
        <v>302919000</v>
      </c>
      <c r="S3543">
        <v>302919000</v>
      </c>
      <c r="T3543">
        <v>262115000</v>
      </c>
      <c r="U3543">
        <v>202475000</v>
      </c>
      <c r="V3543">
        <v>489861000</v>
      </c>
      <c r="W3543">
        <v>112261000</v>
      </c>
      <c r="AA3543">
        <v>338929000</v>
      </c>
      <c r="AB3543">
        <v>929555000</v>
      </c>
      <c r="AD3543">
        <v>-53591000</v>
      </c>
      <c r="AE3543">
        <v>1843000</v>
      </c>
      <c r="AF3543">
        <v>184286567</v>
      </c>
      <c r="AG3543">
        <v>321527000</v>
      </c>
      <c r="AJ3543">
        <v>-19802000</v>
      </c>
      <c r="AK3543">
        <v>179649000</v>
      </c>
      <c r="AL3543">
        <v>341329000</v>
      </c>
      <c r="AM3543">
        <v>-12933000</v>
      </c>
      <c r="AN3543">
        <v>-73010000</v>
      </c>
      <c r="AO3543">
        <v>30366000</v>
      </c>
      <c r="AQ3543">
        <v>61913000</v>
      </c>
      <c r="AS3543">
        <v>64502000</v>
      </c>
      <c r="AU3543">
        <v>-40816000</v>
      </c>
      <c r="AV3543">
        <v>-112062000</v>
      </c>
      <c r="AY3543">
        <v>-0.39</v>
      </c>
      <c r="AZ3543">
        <v>173108000</v>
      </c>
      <c r="BB3543">
        <v>-55577000</v>
      </c>
      <c r="BC3543">
        <v>-55577000</v>
      </c>
      <c r="BN3543">
        <v>0.34473922929623002</v>
      </c>
      <c r="BO3543">
        <v>-1.8302377659224101</v>
      </c>
      <c r="BP3543">
        <v>1.0808205877374999</v>
      </c>
      <c r="BQ3543">
        <v>2.6645228529943599</v>
      </c>
      <c r="BR3543">
        <v>-68.2247743589744</v>
      </c>
      <c r="BS3543">
        <v>-7.85429587275632E-2</v>
      </c>
      <c r="BU3543">
        <v>-1.11633934301897E-8</v>
      </c>
    </row>
    <row r="3544" spans="3:73" x14ac:dyDescent="0.3">
      <c r="C3544">
        <v>866291</v>
      </c>
      <c r="D3544" t="s">
        <v>4389</v>
      </c>
      <c r="E3544" t="s">
        <v>1480</v>
      </c>
      <c r="F3544" t="s">
        <v>3614</v>
      </c>
      <c r="G3544" t="s">
        <v>3678</v>
      </c>
      <c r="H3544" t="s">
        <v>3679</v>
      </c>
      <c r="I3544" t="s">
        <v>4862</v>
      </c>
      <c r="J3544">
        <v>2024</v>
      </c>
      <c r="K3544" t="s">
        <v>4062</v>
      </c>
      <c r="L3544">
        <v>25.177980000000002</v>
      </c>
      <c r="M3544">
        <v>1530603000</v>
      </c>
      <c r="N3544">
        <v>572213000</v>
      </c>
      <c r="O3544">
        <v>212143000</v>
      </c>
      <c r="P3544">
        <v>118508000</v>
      </c>
      <c r="Q3544">
        <v>162302000</v>
      </c>
      <c r="R3544">
        <v>321175000</v>
      </c>
      <c r="S3544">
        <v>321175000</v>
      </c>
      <c r="T3544">
        <v>276854000</v>
      </c>
      <c r="U3544">
        <v>202425000</v>
      </c>
      <c r="V3544">
        <v>398887000</v>
      </c>
      <c r="W3544">
        <v>117908000</v>
      </c>
      <c r="AA3544">
        <v>245102000</v>
      </c>
      <c r="AB3544">
        <v>1130435000</v>
      </c>
      <c r="AD3544">
        <v>463012000</v>
      </c>
      <c r="AE3544">
        <v>1932000</v>
      </c>
      <c r="AF3544">
        <v>193164609</v>
      </c>
      <c r="AG3544">
        <v>574529000</v>
      </c>
      <c r="AJ3544">
        <v>196244000</v>
      </c>
      <c r="AK3544">
        <v>176638000</v>
      </c>
      <c r="AL3544">
        <v>378285000</v>
      </c>
      <c r="AM3544">
        <v>41909000</v>
      </c>
      <c r="AN3544">
        <v>152697000</v>
      </c>
      <c r="AO3544">
        <v>10763000</v>
      </c>
      <c r="AQ3544">
        <v>181715000</v>
      </c>
      <c r="AS3544">
        <v>71382000</v>
      </c>
      <c r="AU3544">
        <v>-516716000</v>
      </c>
      <c r="AV3544">
        <v>198878000</v>
      </c>
      <c r="AY3544">
        <v>0.79</v>
      </c>
      <c r="AZ3544">
        <v>156801500</v>
      </c>
      <c r="BB3544">
        <v>205369000</v>
      </c>
      <c r="BC3544">
        <v>205369000</v>
      </c>
      <c r="BN3544">
        <v>0.26060774740412801</v>
      </c>
      <c r="BO3544">
        <v>19.081018303446999</v>
      </c>
      <c r="BP3544">
        <v>1.7992248193506799</v>
      </c>
      <c r="BQ3544">
        <v>3.4765325508023199</v>
      </c>
      <c r="BR3544">
        <v>31.870860759493699</v>
      </c>
      <c r="BS3544">
        <v>0.13507808940805999</v>
      </c>
      <c r="BU3544">
        <v>1.75955311008594E-8</v>
      </c>
    </row>
    <row r="3545" spans="3:73" x14ac:dyDescent="0.3">
      <c r="C3545">
        <v>866291</v>
      </c>
      <c r="D3545" t="s">
        <v>4389</v>
      </c>
      <c r="E3545" t="s">
        <v>1480</v>
      </c>
      <c r="F3545" t="s">
        <v>3614</v>
      </c>
      <c r="G3545" t="s">
        <v>3678</v>
      </c>
      <c r="H3545" t="s">
        <v>3679</v>
      </c>
      <c r="I3545" t="s">
        <v>4862</v>
      </c>
      <c r="J3545">
        <v>2023</v>
      </c>
      <c r="K3545" t="s">
        <v>4062</v>
      </c>
      <c r="L3545">
        <v>38.268770000000004</v>
      </c>
      <c r="M3545">
        <v>1181155000</v>
      </c>
      <c r="N3545">
        <v>665829000</v>
      </c>
      <c r="O3545">
        <v>351576000</v>
      </c>
      <c r="P3545">
        <v>111290000</v>
      </c>
      <c r="Q3545">
        <v>151301000</v>
      </c>
      <c r="R3545">
        <v>265267000</v>
      </c>
      <c r="S3545">
        <v>263099000</v>
      </c>
      <c r="T3545">
        <v>52378000</v>
      </c>
      <c r="U3545">
        <v>27691000</v>
      </c>
      <c r="V3545">
        <v>214340000</v>
      </c>
      <c r="W3545">
        <v>165325000</v>
      </c>
      <c r="AB3545">
        <v>965628000</v>
      </c>
      <c r="AD3545">
        <v>310315000</v>
      </c>
      <c r="AE3545">
        <v>1918000</v>
      </c>
      <c r="AF3545">
        <v>191754292</v>
      </c>
      <c r="AG3545">
        <v>546079000</v>
      </c>
      <c r="AJ3545">
        <v>203307000</v>
      </c>
      <c r="AK3545">
        <v>150850000</v>
      </c>
      <c r="AL3545">
        <v>342772000</v>
      </c>
      <c r="AM3545">
        <v>23852000</v>
      </c>
      <c r="AN3545">
        <v>187357000</v>
      </c>
      <c r="AO3545">
        <v>2336000</v>
      </c>
      <c r="AQ3545">
        <v>193206000</v>
      </c>
      <c r="AS3545">
        <v>50808000</v>
      </c>
      <c r="AU3545">
        <v>-99696000</v>
      </c>
      <c r="AV3545">
        <v>-19998000</v>
      </c>
      <c r="AX3545">
        <v>400000000</v>
      </c>
      <c r="AY3545">
        <v>0.98</v>
      </c>
      <c r="AZ3545">
        <v>118730500</v>
      </c>
      <c r="BB3545">
        <v>213545000</v>
      </c>
      <c r="BC3545">
        <v>213545000</v>
      </c>
      <c r="BN3545">
        <v>0.18146644597872399</v>
      </c>
      <c r="BO3545">
        <v>91.414811643835606</v>
      </c>
      <c r="BP3545">
        <v>2.1265749281717801</v>
      </c>
      <c r="BQ3545">
        <v>3.11222138212612</v>
      </c>
      <c r="BR3545">
        <v>39.049765306122502</v>
      </c>
      <c r="BS3545">
        <v>0.194026063867245</v>
      </c>
      <c r="BU3545">
        <v>3.8838346236853101E-8</v>
      </c>
    </row>
    <row r="3546" spans="3:73" x14ac:dyDescent="0.3">
      <c r="C3546">
        <v>866291</v>
      </c>
      <c r="D3546" t="s">
        <v>4389</v>
      </c>
      <c r="E3546" t="s">
        <v>1480</v>
      </c>
      <c r="F3546" t="s">
        <v>3614</v>
      </c>
      <c r="G3546" t="s">
        <v>3678</v>
      </c>
      <c r="H3546" t="s">
        <v>3679</v>
      </c>
      <c r="I3546" t="s">
        <v>4862</v>
      </c>
      <c r="J3546">
        <v>2022</v>
      </c>
      <c r="K3546" t="s">
        <v>4062</v>
      </c>
      <c r="L3546">
        <v>26.80978</v>
      </c>
      <c r="M3546">
        <v>892620000</v>
      </c>
      <c r="N3546">
        <v>511692000</v>
      </c>
      <c r="O3546">
        <v>282383000</v>
      </c>
      <c r="P3546">
        <v>87359000</v>
      </c>
      <c r="Q3546">
        <v>86160000</v>
      </c>
      <c r="R3546">
        <v>210455000</v>
      </c>
      <c r="S3546">
        <v>210028000</v>
      </c>
      <c r="U3546">
        <v>20009000</v>
      </c>
      <c r="V3546">
        <v>157257000</v>
      </c>
      <c r="W3546">
        <v>104223000</v>
      </c>
      <c r="AA3546">
        <v>25000000</v>
      </c>
      <c r="AB3546">
        <v>734207000</v>
      </c>
      <c r="AD3546">
        <v>122958000</v>
      </c>
      <c r="AE3546">
        <v>1905000</v>
      </c>
      <c r="AF3546">
        <v>190473595</v>
      </c>
      <c r="AG3546">
        <v>407460000</v>
      </c>
      <c r="AJ3546">
        <v>136650000</v>
      </c>
      <c r="AK3546">
        <v>121873000</v>
      </c>
      <c r="AL3546">
        <v>270810000</v>
      </c>
      <c r="AM3546">
        <v>21191000</v>
      </c>
      <c r="AN3546">
        <v>119407000</v>
      </c>
      <c r="AQ3546">
        <v>156129000</v>
      </c>
      <c r="AS3546">
        <v>48527000</v>
      </c>
      <c r="AU3546">
        <v>-66271000</v>
      </c>
      <c r="AV3546">
        <v>-5307000</v>
      </c>
      <c r="AW3546">
        <v>0</v>
      </c>
      <c r="AX3546">
        <v>400000000</v>
      </c>
      <c r="AY3546">
        <v>0.63</v>
      </c>
      <c r="AZ3546">
        <v>86829000</v>
      </c>
      <c r="BN3546">
        <v>0.176174631982254</v>
      </c>
      <c r="BP3546">
        <v>2.70941155023363</v>
      </c>
      <c r="BQ3546">
        <v>4.0828991681298801</v>
      </c>
      <c r="BR3546">
        <v>42.555206349206401</v>
      </c>
      <c r="BS3546">
        <v>0.16263397107355301</v>
      </c>
      <c r="BT3546">
        <v>0</v>
      </c>
      <c r="BU3546">
        <v>2.3004631391419601E-8</v>
      </c>
    </row>
    <row r="3547" spans="3:73" x14ac:dyDescent="0.3">
      <c r="C3547">
        <v>866291</v>
      </c>
      <c r="D3547" t="s">
        <v>4389</v>
      </c>
      <c r="E3547" t="s">
        <v>1480</v>
      </c>
      <c r="F3547" t="s">
        <v>3614</v>
      </c>
      <c r="G3547" t="s">
        <v>3678</v>
      </c>
      <c r="H3547" t="s">
        <v>3679</v>
      </c>
      <c r="I3547" t="s">
        <v>4862</v>
      </c>
      <c r="J3547">
        <v>2021</v>
      </c>
      <c r="K3547" t="s">
        <v>4062</v>
      </c>
      <c r="L3547">
        <v>29.585622999999998</v>
      </c>
      <c r="M3547">
        <v>747678000</v>
      </c>
      <c r="N3547">
        <v>430564000</v>
      </c>
      <c r="O3547">
        <v>197214000</v>
      </c>
      <c r="P3547">
        <v>69500000</v>
      </c>
      <c r="Q3547">
        <v>87498000</v>
      </c>
      <c r="R3547">
        <v>193791000</v>
      </c>
      <c r="S3547">
        <v>192393000</v>
      </c>
      <c r="U3547">
        <v>20106000</v>
      </c>
      <c r="V3547">
        <v>160807000</v>
      </c>
      <c r="W3547">
        <v>116674000</v>
      </c>
      <c r="AA3547">
        <v>25000000</v>
      </c>
      <c r="AB3547">
        <v>585752000</v>
      </c>
      <c r="AD3547">
        <v>3551000</v>
      </c>
      <c r="AE3547">
        <v>1896000</v>
      </c>
      <c r="AF3547">
        <v>189588161</v>
      </c>
      <c r="AG3547">
        <v>278902000</v>
      </c>
      <c r="AJ3547">
        <v>12158000</v>
      </c>
      <c r="AK3547">
        <v>108649000</v>
      </c>
      <c r="AL3547">
        <v>266744000</v>
      </c>
      <c r="AM3547">
        <v>-19552000</v>
      </c>
      <c r="AN3547">
        <v>17953000</v>
      </c>
      <c r="AQ3547">
        <v>120570000</v>
      </c>
      <c r="AS3547">
        <v>48307000</v>
      </c>
      <c r="AU3547">
        <v>-68245000</v>
      </c>
      <c r="AV3547">
        <v>-72186000</v>
      </c>
      <c r="AW3547">
        <v>400000000</v>
      </c>
      <c r="AX3547">
        <v>400000000</v>
      </c>
      <c r="AY3547">
        <v>0.22</v>
      </c>
      <c r="BN3547">
        <v>0.215075206171641</v>
      </c>
      <c r="BP3547">
        <v>1.6902994668906499</v>
      </c>
      <c r="BQ3547">
        <v>2.94038089034404</v>
      </c>
      <c r="BR3547">
        <v>134.48010454545499</v>
      </c>
      <c r="BS3547">
        <v>3.0649489886504899E-2</v>
      </c>
      <c r="BT3547">
        <v>13520080.3444295</v>
      </c>
      <c r="BU3547">
        <v>1.11119331389393E-8</v>
      </c>
    </row>
    <row r="3548" spans="3:73" x14ac:dyDescent="0.3">
      <c r="C3548">
        <v>866291</v>
      </c>
      <c r="D3548" t="s">
        <v>4389</v>
      </c>
      <c r="E3548" t="s">
        <v>1480</v>
      </c>
      <c r="F3548" t="s">
        <v>3614</v>
      </c>
      <c r="G3548" t="s">
        <v>3678</v>
      </c>
      <c r="H3548" t="s">
        <v>3679</v>
      </c>
      <c r="I3548" t="s">
        <v>4862</v>
      </c>
      <c r="J3548">
        <v>2020</v>
      </c>
      <c r="K3548" t="s">
        <v>4062</v>
      </c>
      <c r="L3548">
        <v>22.496511999999999</v>
      </c>
    </row>
    <row r="3549" spans="3:73" x14ac:dyDescent="0.3">
      <c r="C3549">
        <v>866291</v>
      </c>
      <c r="D3549" t="s">
        <v>4389</v>
      </c>
      <c r="E3549" t="s">
        <v>1480</v>
      </c>
      <c r="F3549" t="s">
        <v>3614</v>
      </c>
      <c r="G3549" t="s">
        <v>3678</v>
      </c>
      <c r="H3549" t="s">
        <v>3679</v>
      </c>
      <c r="I3549" t="s">
        <v>4862</v>
      </c>
      <c r="J3549">
        <v>2019</v>
      </c>
      <c r="K3549" t="s">
        <v>4062</v>
      </c>
    </row>
    <row r="3550" spans="3:73" x14ac:dyDescent="0.3">
      <c r="C3550">
        <v>866291</v>
      </c>
      <c r="D3550" t="s">
        <v>4389</v>
      </c>
      <c r="E3550" t="s">
        <v>1480</v>
      </c>
      <c r="F3550" t="s">
        <v>3614</v>
      </c>
      <c r="G3550" t="s">
        <v>3678</v>
      </c>
      <c r="H3550" t="s">
        <v>3679</v>
      </c>
      <c r="I3550" t="s">
        <v>4862</v>
      </c>
      <c r="J3550">
        <v>2018</v>
      </c>
      <c r="K3550" t="s">
        <v>4062</v>
      </c>
    </row>
    <row r="3551" spans="3:73" x14ac:dyDescent="0.3">
      <c r="C3551">
        <v>866291</v>
      </c>
      <c r="D3551" t="s">
        <v>4389</v>
      </c>
      <c r="E3551" t="s">
        <v>1480</v>
      </c>
      <c r="F3551" t="s">
        <v>3614</v>
      </c>
      <c r="G3551" t="s">
        <v>3678</v>
      </c>
      <c r="H3551" t="s">
        <v>3679</v>
      </c>
      <c r="I3551" t="s">
        <v>4862</v>
      </c>
      <c r="J3551">
        <v>2017</v>
      </c>
      <c r="K3551" t="s">
        <v>4062</v>
      </c>
    </row>
    <row r="3552" spans="3:73" x14ac:dyDescent="0.3">
      <c r="C3552">
        <v>1280263</v>
      </c>
      <c r="D3552" t="s">
        <v>4473</v>
      </c>
      <c r="E3552" t="s">
        <v>1053</v>
      </c>
      <c r="F3552" t="s">
        <v>3614</v>
      </c>
      <c r="G3552" t="s">
        <v>3678</v>
      </c>
      <c r="H3552" t="s">
        <v>3679</v>
      </c>
      <c r="I3552" t="s">
        <v>4863</v>
      </c>
      <c r="J3552">
        <v>2026</v>
      </c>
      <c r="K3552" t="s">
        <v>4062</v>
      </c>
      <c r="L3552">
        <v>61.869225</v>
      </c>
      <c r="M3552">
        <v>798600000</v>
      </c>
      <c r="N3552">
        <v>410275000</v>
      </c>
      <c r="O3552">
        <v>191019000</v>
      </c>
      <c r="P3552">
        <v>39180000</v>
      </c>
      <c r="Q3552">
        <v>52246000</v>
      </c>
      <c r="S3552">
        <v>11553000</v>
      </c>
      <c r="U3552">
        <v>303625000</v>
      </c>
      <c r="V3552">
        <v>203811000</v>
      </c>
      <c r="W3552">
        <v>177944000</v>
      </c>
      <c r="X3552">
        <v>54029000</v>
      </c>
      <c r="AB3552">
        <v>594789000</v>
      </c>
      <c r="AD3552">
        <v>-327922000</v>
      </c>
      <c r="AE3552">
        <v>19000</v>
      </c>
      <c r="AF3552">
        <v>43305592</v>
      </c>
      <c r="AG3552">
        <v>231266000</v>
      </c>
      <c r="AJ3552">
        <v>-82527000</v>
      </c>
      <c r="AK3552">
        <v>238519000</v>
      </c>
      <c r="AL3552">
        <v>313793000</v>
      </c>
      <c r="AM3552">
        <v>2168000</v>
      </c>
      <c r="AN3552">
        <v>-75865000</v>
      </c>
      <c r="AQ3552">
        <v>73519000</v>
      </c>
      <c r="AR3552">
        <v>12996000</v>
      </c>
      <c r="AS3552">
        <v>25592000</v>
      </c>
      <c r="AT3552">
        <v>15514000</v>
      </c>
      <c r="AU3552">
        <v>-30494000</v>
      </c>
      <c r="AV3552">
        <v>3807000</v>
      </c>
      <c r="AY3552">
        <v>-1.78</v>
      </c>
      <c r="AZ3552">
        <v>43337000</v>
      </c>
      <c r="BL3552">
        <v>4.7388810107000099</v>
      </c>
      <c r="BN3552">
        <v>0.25521036814425202</v>
      </c>
      <c r="BP3552">
        <v>1.07347817290833</v>
      </c>
      <c r="BQ3552">
        <v>2.0120318751966901</v>
      </c>
      <c r="BR3552">
        <v>-34.757991573033699</v>
      </c>
      <c r="BS3552">
        <v>-0.12754943349658501</v>
      </c>
      <c r="BU3552">
        <v>-1.8515342499609099E-7</v>
      </c>
    </row>
    <row r="3553" spans="3:73" x14ac:dyDescent="0.3">
      <c r="C3553">
        <v>1280263</v>
      </c>
      <c r="D3553" t="s">
        <v>4473</v>
      </c>
      <c r="E3553" t="s">
        <v>1053</v>
      </c>
      <c r="F3553" t="s">
        <v>3614</v>
      </c>
      <c r="G3553" t="s">
        <v>3678</v>
      </c>
      <c r="H3553" t="s">
        <v>3679</v>
      </c>
      <c r="I3553" t="s">
        <v>4863</v>
      </c>
      <c r="J3553">
        <v>2025</v>
      </c>
      <c r="K3553" t="s">
        <v>4062</v>
      </c>
      <c r="L3553">
        <v>68.017878999999994</v>
      </c>
      <c r="M3553">
        <v>688968000</v>
      </c>
      <c r="N3553">
        <v>320551000</v>
      </c>
      <c r="O3553">
        <v>144622000</v>
      </c>
      <c r="P3553">
        <v>29767000</v>
      </c>
      <c r="Q3553">
        <v>34428000</v>
      </c>
      <c r="S3553">
        <v>9084000</v>
      </c>
      <c r="U3553">
        <v>303625000</v>
      </c>
      <c r="V3553">
        <v>127556000</v>
      </c>
      <c r="W3553">
        <v>120994000</v>
      </c>
      <c r="X3553">
        <v>21775000</v>
      </c>
      <c r="AB3553">
        <v>561412000</v>
      </c>
      <c r="AD3553">
        <v>-252057000</v>
      </c>
      <c r="AE3553">
        <v>19000</v>
      </c>
      <c r="AF3553">
        <v>41963959</v>
      </c>
      <c r="AG3553">
        <v>172330000</v>
      </c>
      <c r="AJ3553">
        <v>-126595000</v>
      </c>
      <c r="AK3553">
        <v>226109000</v>
      </c>
      <c r="AL3553">
        <v>298925000</v>
      </c>
      <c r="AM3553">
        <v>-602000</v>
      </c>
      <c r="AN3553">
        <v>-117126000</v>
      </c>
      <c r="AQ3553">
        <v>33836000</v>
      </c>
      <c r="AR3553">
        <v>30383000</v>
      </c>
      <c r="AS3553">
        <v>26060000</v>
      </c>
      <c r="AT3553">
        <v>10381000</v>
      </c>
      <c r="AU3553">
        <v>-40526000</v>
      </c>
      <c r="AV3553">
        <v>6398000</v>
      </c>
      <c r="AY3553">
        <v>-2.84</v>
      </c>
      <c r="AZ3553">
        <v>31735500</v>
      </c>
      <c r="BL3553">
        <v>3.2594162412098999</v>
      </c>
      <c r="BN3553">
        <v>0.18514067416774099</v>
      </c>
      <c r="BP3553">
        <v>1.19528241069805</v>
      </c>
      <c r="BQ3553">
        <v>2.3647701538919299</v>
      </c>
      <c r="BR3553">
        <v>-23.949957394366201</v>
      </c>
      <c r="BS3553">
        <v>-0.208627532008578</v>
      </c>
      <c r="BU3553">
        <v>-3.4408024117760203E-7</v>
      </c>
    </row>
    <row r="3554" spans="3:73" x14ac:dyDescent="0.3">
      <c r="C3554">
        <v>1280263</v>
      </c>
      <c r="D3554" t="s">
        <v>4473</v>
      </c>
      <c r="E3554" t="s">
        <v>1053</v>
      </c>
      <c r="F3554" t="s">
        <v>3614</v>
      </c>
      <c r="G3554" t="s">
        <v>3678</v>
      </c>
      <c r="H3554" t="s">
        <v>3679</v>
      </c>
      <c r="I3554" t="s">
        <v>4863</v>
      </c>
      <c r="J3554">
        <v>2024</v>
      </c>
      <c r="K3554" t="s">
        <v>4062</v>
      </c>
      <c r="L3554">
        <v>56.582348000000003</v>
      </c>
      <c r="M3554">
        <v>657655000</v>
      </c>
      <c r="N3554">
        <v>280157000</v>
      </c>
      <c r="O3554">
        <v>144914000</v>
      </c>
      <c r="P3554">
        <v>24950000</v>
      </c>
      <c r="Q3554">
        <v>29043000</v>
      </c>
      <c r="S3554">
        <v>10439000</v>
      </c>
      <c r="U3554">
        <v>303625000</v>
      </c>
      <c r="V3554">
        <v>97784000</v>
      </c>
      <c r="W3554">
        <v>82979000</v>
      </c>
      <c r="X3554">
        <v>28503000</v>
      </c>
      <c r="AB3554">
        <v>559871000</v>
      </c>
      <c r="AD3554">
        <v>-134931000</v>
      </c>
      <c r="AE3554">
        <v>18000</v>
      </c>
      <c r="AF3554">
        <v>40520558</v>
      </c>
      <c r="AG3554">
        <v>136817000</v>
      </c>
      <c r="AJ3554">
        <v>-154560000</v>
      </c>
      <c r="AK3554">
        <v>215052000</v>
      </c>
      <c r="AL3554">
        <v>291377000</v>
      </c>
      <c r="AM3554">
        <v>20887000</v>
      </c>
      <c r="AN3554">
        <v>-169417000</v>
      </c>
      <c r="AP3554">
        <v>24813000</v>
      </c>
      <c r="AQ3554">
        <v>19024000</v>
      </c>
      <c r="AR3554">
        <v>-6660000</v>
      </c>
      <c r="AT3554">
        <v>11977000</v>
      </c>
      <c r="AU3554">
        <v>7842000</v>
      </c>
      <c r="AV3554">
        <v>4506000</v>
      </c>
      <c r="AY3554">
        <v>-4.25</v>
      </c>
      <c r="AZ3554">
        <v>34764500</v>
      </c>
      <c r="BL3554">
        <v>1.58837772397094</v>
      </c>
      <c r="BN3554">
        <v>0.148685861127795</v>
      </c>
      <c r="BP3554">
        <v>1.7463936658672701</v>
      </c>
      <c r="BQ3554">
        <v>3.0262355535737999</v>
      </c>
      <c r="BR3554">
        <v>-13.313493647058801</v>
      </c>
      <c r="BS3554">
        <v>-0.30260006322885102</v>
      </c>
      <c r="BU3554">
        <v>-4.2951854802267001E-7</v>
      </c>
    </row>
    <row r="3555" spans="3:73" x14ac:dyDescent="0.3">
      <c r="C3555">
        <v>1280263</v>
      </c>
      <c r="D3555" t="s">
        <v>4473</v>
      </c>
      <c r="E3555" t="s">
        <v>1053</v>
      </c>
      <c r="F3555" t="s">
        <v>3614</v>
      </c>
      <c r="G3555" t="s">
        <v>3678</v>
      </c>
      <c r="H3555" t="s">
        <v>3679</v>
      </c>
      <c r="I3555" t="s">
        <v>4863</v>
      </c>
      <c r="J3555">
        <v>2023</v>
      </c>
      <c r="K3555" t="s">
        <v>4062</v>
      </c>
      <c r="L3555">
        <v>70.740325999999996</v>
      </c>
      <c r="M3555">
        <v>710195000</v>
      </c>
      <c r="N3555">
        <v>304632000</v>
      </c>
      <c r="O3555">
        <v>113541000</v>
      </c>
      <c r="P3555">
        <v>51987000</v>
      </c>
      <c r="Q3555">
        <v>40486000</v>
      </c>
      <c r="S3555">
        <v>11814000</v>
      </c>
      <c r="U3555">
        <v>303625000</v>
      </c>
      <c r="V3555">
        <v>104107000</v>
      </c>
      <c r="W3555">
        <v>83462000</v>
      </c>
      <c r="X3555">
        <v>17845000</v>
      </c>
      <c r="AB3555">
        <v>606088000</v>
      </c>
      <c r="AD3555">
        <v>34486000</v>
      </c>
      <c r="AE3555">
        <v>18000</v>
      </c>
      <c r="AF3555">
        <v>39043000</v>
      </c>
      <c r="AG3555">
        <v>208934000</v>
      </c>
      <c r="AJ3555">
        <v>-74256000</v>
      </c>
      <c r="AK3555">
        <v>204946000</v>
      </c>
      <c r="AL3555">
        <v>283190000</v>
      </c>
      <c r="AM3555">
        <v>-5552000</v>
      </c>
      <c r="AN3555">
        <v>-65386000</v>
      </c>
      <c r="AP3555">
        <v>19934000</v>
      </c>
      <c r="AQ3555">
        <v>44093000</v>
      </c>
      <c r="AR3555">
        <v>5225000</v>
      </c>
      <c r="AT3555">
        <v>15051000</v>
      </c>
      <c r="AU3555">
        <v>-107295000</v>
      </c>
      <c r="AV3555">
        <v>5698000</v>
      </c>
      <c r="AY3555">
        <v>-1.7</v>
      </c>
      <c r="AZ3555">
        <v>42852500</v>
      </c>
      <c r="BL3555">
        <v>2.9295727858613998</v>
      </c>
      <c r="BN3555">
        <v>0.14658931701856501</v>
      </c>
      <c r="BP3555">
        <v>1.3603915554384001</v>
      </c>
      <c r="BQ3555">
        <v>3.1648654477486802</v>
      </c>
      <c r="BR3555">
        <v>-41.611956470588197</v>
      </c>
      <c r="BS3555">
        <v>-0.107882023732527</v>
      </c>
      <c r="BU3555">
        <v>-1.9841764595240301E-7</v>
      </c>
    </row>
    <row r="3556" spans="3:73" x14ac:dyDescent="0.3">
      <c r="C3556">
        <v>1280263</v>
      </c>
      <c r="D3556" t="s">
        <v>4473</v>
      </c>
      <c r="E3556" t="s">
        <v>1053</v>
      </c>
      <c r="F3556" t="s">
        <v>3614</v>
      </c>
      <c r="G3556" t="s">
        <v>3678</v>
      </c>
      <c r="H3556" t="s">
        <v>3679</v>
      </c>
      <c r="I3556" t="s">
        <v>4863</v>
      </c>
      <c r="J3556">
        <v>2022</v>
      </c>
      <c r="K3556" t="s">
        <v>4062</v>
      </c>
      <c r="L3556">
        <v>89.924991000000006</v>
      </c>
      <c r="M3556">
        <v>657545000</v>
      </c>
      <c r="N3556">
        <v>266748000</v>
      </c>
      <c r="O3556">
        <v>171043000</v>
      </c>
      <c r="P3556">
        <v>44307000</v>
      </c>
      <c r="Q3556">
        <v>45219000</v>
      </c>
      <c r="S3556">
        <v>10134000</v>
      </c>
      <c r="U3556">
        <v>303625000</v>
      </c>
      <c r="V3556">
        <v>110369000</v>
      </c>
      <c r="W3556">
        <v>89284000</v>
      </c>
      <c r="X3556">
        <v>31170000</v>
      </c>
      <c r="AB3556">
        <v>547176000</v>
      </c>
      <c r="AD3556">
        <v>99872000</v>
      </c>
      <c r="AE3556">
        <v>17000</v>
      </c>
      <c r="AF3556">
        <v>37302818</v>
      </c>
      <c r="AG3556">
        <v>208132000</v>
      </c>
      <c r="AJ3556">
        <v>-29643000</v>
      </c>
      <c r="AK3556">
        <v>167337000</v>
      </c>
      <c r="AL3556">
        <v>237775000</v>
      </c>
      <c r="AM3556">
        <v>-2230000</v>
      </c>
      <c r="AN3556">
        <v>-26411000</v>
      </c>
      <c r="AP3556">
        <v>14007000</v>
      </c>
      <c r="AQ3556">
        <v>38795000</v>
      </c>
      <c r="AR3556">
        <v>-1954000</v>
      </c>
      <c r="AT3556">
        <v>9679000</v>
      </c>
      <c r="AU3556">
        <v>-119551000</v>
      </c>
      <c r="AV3556">
        <v>10525000</v>
      </c>
      <c r="AY3556">
        <v>-0.72</v>
      </c>
      <c r="AZ3556">
        <v>35650000</v>
      </c>
      <c r="BL3556">
        <v>4.0081620002066298</v>
      </c>
      <c r="BN3556">
        <v>0.16785010911800699</v>
      </c>
      <c r="BP3556">
        <v>1.91571838179293</v>
      </c>
      <c r="BQ3556">
        <v>2.48117243851082</v>
      </c>
      <c r="BR3556">
        <v>-124.895820833333</v>
      </c>
      <c r="BS3556">
        <v>-4.8267833384505202E-2</v>
      </c>
      <c r="BU3556">
        <v>-1.18327546383613E-7</v>
      </c>
    </row>
    <row r="3557" spans="3:73" x14ac:dyDescent="0.3">
      <c r="C3557">
        <v>1280263</v>
      </c>
      <c r="D3557" t="s">
        <v>4473</v>
      </c>
      <c r="E3557" t="s">
        <v>1053</v>
      </c>
      <c r="F3557" t="s">
        <v>3614</v>
      </c>
      <c r="G3557" t="s">
        <v>3678</v>
      </c>
      <c r="H3557" t="s">
        <v>3679</v>
      </c>
      <c r="I3557" t="s">
        <v>4863</v>
      </c>
      <c r="J3557">
        <v>2021</v>
      </c>
      <c r="K3557" t="s">
        <v>4062</v>
      </c>
      <c r="L3557">
        <v>135.278268</v>
      </c>
      <c r="M3557">
        <v>573280000</v>
      </c>
      <c r="N3557">
        <v>497304000</v>
      </c>
      <c r="O3557">
        <v>241274000</v>
      </c>
      <c r="P3557">
        <v>24974000</v>
      </c>
      <c r="Q3557">
        <v>26081000</v>
      </c>
      <c r="S3557">
        <v>5530000</v>
      </c>
      <c r="U3557">
        <v>26601000</v>
      </c>
      <c r="V3557">
        <v>98304000</v>
      </c>
      <c r="W3557">
        <v>73967000</v>
      </c>
      <c r="X3557">
        <v>21124000</v>
      </c>
      <c r="AB3557">
        <v>474976000</v>
      </c>
      <c r="AD3557">
        <v>126283000</v>
      </c>
      <c r="AE3557">
        <v>16000</v>
      </c>
      <c r="AF3557">
        <v>35547440</v>
      </c>
      <c r="AG3557">
        <v>135573000</v>
      </c>
      <c r="AJ3557">
        <v>-61166000</v>
      </c>
      <c r="AK3557">
        <v>140759000</v>
      </c>
      <c r="AL3557">
        <v>196739000</v>
      </c>
      <c r="AM3557">
        <v>2483000</v>
      </c>
      <c r="AN3557">
        <v>-59786000</v>
      </c>
      <c r="AP3557">
        <v>11967000</v>
      </c>
      <c r="AQ3557">
        <v>30800000</v>
      </c>
      <c r="AR3557">
        <v>12055000</v>
      </c>
      <c r="AU3557">
        <v>-31324000</v>
      </c>
      <c r="AV3557">
        <v>10396000</v>
      </c>
      <c r="AY3557">
        <v>-1.72</v>
      </c>
      <c r="AZ3557">
        <v>24526000</v>
      </c>
      <c r="BN3557">
        <v>0.171476416410829</v>
      </c>
      <c r="BP3557">
        <v>3.2619140968269602</v>
      </c>
      <c r="BQ3557">
        <v>6.3707193748563604</v>
      </c>
      <c r="BR3557">
        <v>-78.650155813953504</v>
      </c>
      <c r="BS3557">
        <v>-0.12587162298726701</v>
      </c>
      <c r="BU3557">
        <v>-4.8987447988950998E-7</v>
      </c>
    </row>
    <row r="3558" spans="3:73" x14ac:dyDescent="0.3">
      <c r="C3558">
        <v>1280263</v>
      </c>
      <c r="D3558" t="s">
        <v>4473</v>
      </c>
      <c r="E3558" t="s">
        <v>1053</v>
      </c>
      <c r="F3558" t="s">
        <v>3614</v>
      </c>
      <c r="G3558" t="s">
        <v>3678</v>
      </c>
      <c r="H3558" t="s">
        <v>3679</v>
      </c>
      <c r="I3558" t="s">
        <v>4863</v>
      </c>
      <c r="J3558">
        <v>2020</v>
      </c>
      <c r="K3558" t="s">
        <v>4062</v>
      </c>
      <c r="L3558">
        <v>58.790461000000001</v>
      </c>
      <c r="M3558">
        <v>527276000</v>
      </c>
      <c r="N3558">
        <v>451190000</v>
      </c>
      <c r="O3558">
        <v>231403000</v>
      </c>
      <c r="P3558">
        <v>18487000</v>
      </c>
      <c r="Q3558">
        <v>22971000</v>
      </c>
      <c r="S3558">
        <v>5614000</v>
      </c>
      <c r="U3558">
        <v>26601000</v>
      </c>
      <c r="V3558">
        <v>79204000</v>
      </c>
      <c r="W3558">
        <v>53453000</v>
      </c>
      <c r="X3558">
        <v>14910000</v>
      </c>
      <c r="AB3558">
        <v>448072000</v>
      </c>
      <c r="AD3558">
        <v>186069000</v>
      </c>
      <c r="AE3558">
        <v>15000</v>
      </c>
      <c r="AF3558">
        <v>33805609</v>
      </c>
      <c r="AG3558">
        <v>132709000</v>
      </c>
      <c r="AJ3558">
        <v>-49649000</v>
      </c>
      <c r="AK3558">
        <v>129724000</v>
      </c>
      <c r="AL3558">
        <v>182358000</v>
      </c>
      <c r="AM3558">
        <v>3164000</v>
      </c>
      <c r="AN3558">
        <v>-44792000</v>
      </c>
      <c r="AP3558">
        <v>11631000</v>
      </c>
      <c r="AQ3558">
        <v>39414000</v>
      </c>
      <c r="AU3558">
        <v>-8576000</v>
      </c>
      <c r="AV3558">
        <v>6516000</v>
      </c>
      <c r="AY3558">
        <v>-1.35</v>
      </c>
      <c r="AZ3558">
        <v>20611500</v>
      </c>
      <c r="BN3558">
        <v>0.150213550398653</v>
      </c>
      <c r="BP3558">
        <v>4.3290928479224702</v>
      </c>
      <c r="BQ3558">
        <v>8.0111312742035103</v>
      </c>
      <c r="BR3558">
        <v>-43.5484896296296</v>
      </c>
      <c r="BS3558">
        <v>-9.9966076880501395E-2</v>
      </c>
      <c r="BU3558">
        <v>-1.77130287877841E-7</v>
      </c>
    </row>
    <row r="3559" spans="3:73" x14ac:dyDescent="0.3">
      <c r="C3559">
        <v>1280263</v>
      </c>
      <c r="D3559" t="s">
        <v>4473</v>
      </c>
      <c r="E3559" t="s">
        <v>1053</v>
      </c>
      <c r="F3559" t="s">
        <v>3614</v>
      </c>
      <c r="G3559" t="s">
        <v>3678</v>
      </c>
      <c r="H3559" t="s">
        <v>3679</v>
      </c>
      <c r="I3559" t="s">
        <v>4863</v>
      </c>
      <c r="J3559">
        <v>2019</v>
      </c>
      <c r="K3559" t="s">
        <v>4062</v>
      </c>
      <c r="L3559">
        <v>49.351914000000001</v>
      </c>
      <c r="M3559">
        <v>466853000</v>
      </c>
      <c r="N3559">
        <v>409589000</v>
      </c>
      <c r="O3559">
        <v>194047000</v>
      </c>
      <c r="P3559">
        <v>26212000</v>
      </c>
      <c r="Q3559">
        <v>18252000</v>
      </c>
      <c r="S3559">
        <v>6728000</v>
      </c>
      <c r="T3559">
        <v>10936000</v>
      </c>
      <c r="U3559">
        <v>26601000</v>
      </c>
      <c r="V3559">
        <v>47364000</v>
      </c>
      <c r="W3559">
        <v>39023000</v>
      </c>
      <c r="X3559">
        <v>12801000</v>
      </c>
      <c r="AB3559">
        <v>419489000</v>
      </c>
      <c r="AD3559">
        <v>230861000</v>
      </c>
      <c r="AE3559">
        <v>15000</v>
      </c>
      <c r="AF3559">
        <v>32303540</v>
      </c>
      <c r="AG3559">
        <v>138144000</v>
      </c>
      <c r="AJ3559">
        <v>-40420000</v>
      </c>
      <c r="AK3559">
        <v>128084000</v>
      </c>
      <c r="AL3559">
        <v>178564000</v>
      </c>
      <c r="AM3559">
        <v>-4105000</v>
      </c>
      <c r="AN3559">
        <v>-30447000</v>
      </c>
      <c r="AQ3559">
        <v>24472000</v>
      </c>
      <c r="AU3559">
        <v>-79142000</v>
      </c>
      <c r="AV3559">
        <v>-97953000</v>
      </c>
      <c r="AY3559">
        <v>-0.93</v>
      </c>
      <c r="AZ3559">
        <v>20817500</v>
      </c>
      <c r="BN3559">
        <v>0.101453776670601</v>
      </c>
      <c r="BP3559">
        <v>4.9726315249980804</v>
      </c>
      <c r="BQ3559">
        <v>10.028367885605901</v>
      </c>
      <c r="BR3559">
        <v>-53.066574193548398</v>
      </c>
      <c r="BS3559">
        <v>-7.2581164225998807E-2</v>
      </c>
      <c r="BU3559">
        <v>-1.09412356509944E-7</v>
      </c>
    </row>
    <row r="3560" spans="3:73" x14ac:dyDescent="0.3">
      <c r="C3560">
        <v>1280263</v>
      </c>
      <c r="D3560" t="s">
        <v>4473</v>
      </c>
      <c r="E3560" t="s">
        <v>1053</v>
      </c>
      <c r="F3560" t="s">
        <v>3614</v>
      </c>
      <c r="G3560" t="s">
        <v>3678</v>
      </c>
      <c r="H3560" t="s">
        <v>3679</v>
      </c>
      <c r="I3560" t="s">
        <v>4863</v>
      </c>
      <c r="J3560">
        <v>2018</v>
      </c>
      <c r="K3560" t="s">
        <v>4062</v>
      </c>
      <c r="L3560">
        <v>44.289765000000003</v>
      </c>
      <c r="M3560">
        <v>546649000</v>
      </c>
      <c r="N3560">
        <v>493283000</v>
      </c>
      <c r="O3560">
        <v>346672000</v>
      </c>
      <c r="P3560">
        <v>31294000</v>
      </c>
      <c r="Q3560">
        <v>23383000</v>
      </c>
      <c r="S3560">
        <v>6449000</v>
      </c>
      <c r="T3560">
        <v>14417000</v>
      </c>
      <c r="U3560">
        <v>26601000</v>
      </c>
      <c r="V3560">
        <v>64462000</v>
      </c>
      <c r="W3560">
        <v>53236000</v>
      </c>
      <c r="X3560">
        <v>19815000</v>
      </c>
      <c r="AB3560">
        <v>482187000</v>
      </c>
      <c r="AD3560">
        <v>261265000</v>
      </c>
      <c r="AE3560">
        <v>15000</v>
      </c>
      <c r="AF3560">
        <v>33489614</v>
      </c>
      <c r="AG3560">
        <v>187733000</v>
      </c>
      <c r="AH3560">
        <v>295402000</v>
      </c>
      <c r="AI3560">
        <v>107669000</v>
      </c>
      <c r="AJ3560">
        <v>24431000</v>
      </c>
      <c r="AK3560">
        <v>115510000</v>
      </c>
      <c r="AL3560">
        <v>163302000</v>
      </c>
      <c r="AM3560">
        <v>6877000</v>
      </c>
      <c r="AN3560">
        <v>18852000</v>
      </c>
      <c r="AY3560">
        <v>0.56999999999999995</v>
      </c>
      <c r="AZ3560">
        <v>21764000</v>
      </c>
      <c r="BA3560">
        <v>8.2704247093790803E-2</v>
      </c>
      <c r="BG3560">
        <v>0.63551702425846801</v>
      </c>
      <c r="BH3560">
        <v>4.9471145010108399</v>
      </c>
      <c r="BI3560">
        <v>0.54038697592056295</v>
      </c>
      <c r="BM3560">
        <v>0.39102646562988702</v>
      </c>
      <c r="BN3560">
        <v>0.117922103580177</v>
      </c>
      <c r="BP3560">
        <v>6.5119843714779497</v>
      </c>
      <c r="BQ3560">
        <v>8.82673378916523</v>
      </c>
      <c r="BR3560">
        <v>77.701342105263194</v>
      </c>
      <c r="BS3560">
        <v>3.9096864909257199E-2</v>
      </c>
      <c r="BU3560">
        <v>5.2355550958445597E-8</v>
      </c>
    </row>
    <row r="3561" spans="3:73" x14ac:dyDescent="0.3">
      <c r="C3561">
        <v>1280263</v>
      </c>
      <c r="D3561" t="s">
        <v>4473</v>
      </c>
      <c r="E3561" t="s">
        <v>1053</v>
      </c>
      <c r="F3561" t="s">
        <v>3614</v>
      </c>
      <c r="G3561" t="s">
        <v>3678</v>
      </c>
      <c r="H3561" t="s">
        <v>3679</v>
      </c>
      <c r="I3561" t="s">
        <v>4863</v>
      </c>
      <c r="J3561">
        <v>2017</v>
      </c>
      <c r="K3561" t="s">
        <v>4062</v>
      </c>
      <c r="L3561">
        <v>52.877186000000002</v>
      </c>
      <c r="M3561">
        <v>512271000</v>
      </c>
      <c r="N3561">
        <v>468535000</v>
      </c>
      <c r="O3561">
        <v>322872000</v>
      </c>
      <c r="P3561">
        <v>38596000</v>
      </c>
      <c r="Q3561">
        <v>20145000</v>
      </c>
      <c r="S3561">
        <v>4988000</v>
      </c>
      <c r="T3561">
        <v>4149000</v>
      </c>
      <c r="U3561">
        <v>26601000</v>
      </c>
      <c r="V3561">
        <v>57637000</v>
      </c>
      <c r="W3561">
        <v>54396000</v>
      </c>
      <c r="X3561">
        <v>19955000</v>
      </c>
      <c r="AB3561">
        <v>454634000</v>
      </c>
      <c r="AD3561">
        <v>242413000</v>
      </c>
      <c r="AE3561">
        <v>15000</v>
      </c>
      <c r="AF3561">
        <v>33369032</v>
      </c>
      <c r="AG3561">
        <v>205014000</v>
      </c>
      <c r="AH3561">
        <v>310297000</v>
      </c>
      <c r="AI3561">
        <v>105283000</v>
      </c>
      <c r="AJ3561">
        <v>60363000</v>
      </c>
      <c r="AK3561">
        <v>101205000</v>
      </c>
      <c r="AL3561">
        <v>144651000</v>
      </c>
      <c r="AM3561">
        <v>3071000</v>
      </c>
      <c r="AN3561">
        <v>57810000</v>
      </c>
      <c r="AS3561">
        <v>1585000</v>
      </c>
      <c r="AY3561">
        <v>1.77</v>
      </c>
      <c r="BA3561">
        <v>0.19453297969364799</v>
      </c>
      <c r="BG3561">
        <v>0.660702488261246</v>
      </c>
      <c r="BI3561">
        <v>0.605728218072075</v>
      </c>
      <c r="BM3561">
        <v>0.326155264150153</v>
      </c>
      <c r="BN3561">
        <v>0.11251271299761301</v>
      </c>
      <c r="BP3561">
        <v>5.9355834987866798</v>
      </c>
      <c r="BQ3561">
        <v>8.2430693433340707</v>
      </c>
      <c r="BR3561">
        <v>29.874116384180802</v>
      </c>
      <c r="BS3561">
        <v>0.12715722977164001</v>
      </c>
      <c r="BU3561">
        <v>2.0586366004302399E-7</v>
      </c>
    </row>
    <row r="3562" spans="3:73" x14ac:dyDescent="0.3">
      <c r="C3562">
        <v>2488</v>
      </c>
      <c r="D3562" t="s">
        <v>4271</v>
      </c>
      <c r="E3562" t="s">
        <v>315</v>
      </c>
      <c r="F3562" t="s">
        <v>3614</v>
      </c>
      <c r="G3562" t="s">
        <v>3678</v>
      </c>
      <c r="H3562" t="s">
        <v>3679</v>
      </c>
      <c r="I3562" t="s">
        <v>4864</v>
      </c>
      <c r="J3562">
        <v>2026</v>
      </c>
      <c r="K3562" t="s">
        <v>4062</v>
      </c>
      <c r="L3562">
        <v>217.03568899999999</v>
      </c>
    </row>
    <row r="3563" spans="3:73" x14ac:dyDescent="0.3">
      <c r="C3563">
        <v>2488</v>
      </c>
      <c r="D3563" t="s">
        <v>4271</v>
      </c>
      <c r="E3563" t="s">
        <v>315</v>
      </c>
      <c r="F3563" t="s">
        <v>3614</v>
      </c>
      <c r="G3563" t="s">
        <v>3678</v>
      </c>
      <c r="H3563" t="s">
        <v>3679</v>
      </c>
      <c r="I3563" t="s">
        <v>4864</v>
      </c>
      <c r="J3563">
        <v>2025</v>
      </c>
      <c r="K3563" t="s">
        <v>4062</v>
      </c>
      <c r="L3563">
        <v>158.39753400000001</v>
      </c>
      <c r="M3563">
        <v>76926000000</v>
      </c>
      <c r="N3563">
        <v>26947000000</v>
      </c>
      <c r="O3563">
        <v>5539000000</v>
      </c>
      <c r="P3563">
        <v>6315000000</v>
      </c>
      <c r="Q3563">
        <v>7920000000</v>
      </c>
      <c r="S3563">
        <v>2312000000</v>
      </c>
      <c r="T3563">
        <v>16705000000</v>
      </c>
      <c r="U3563">
        <v>25126000000</v>
      </c>
      <c r="W3563">
        <v>9455000000</v>
      </c>
      <c r="X3563">
        <v>2929000000</v>
      </c>
      <c r="AB3563">
        <v>62999000000</v>
      </c>
      <c r="AC3563">
        <v>7079000000</v>
      </c>
      <c r="AD3563">
        <v>6699000000</v>
      </c>
      <c r="AE3563">
        <v>17000000</v>
      </c>
      <c r="AF3563">
        <v>1630000000</v>
      </c>
      <c r="AG3563">
        <v>17152000000</v>
      </c>
      <c r="AJ3563">
        <v>3694000000</v>
      </c>
      <c r="AK3563">
        <v>8091000000</v>
      </c>
      <c r="AL3563">
        <v>13458000000</v>
      </c>
      <c r="AM3563">
        <v>-103000000</v>
      </c>
      <c r="AN3563">
        <v>4335000000</v>
      </c>
      <c r="AO3563">
        <v>131000000</v>
      </c>
      <c r="AQ3563">
        <v>7709000000</v>
      </c>
      <c r="AR3563">
        <v>-467000000</v>
      </c>
      <c r="AU3563">
        <v>-5533000000</v>
      </c>
      <c r="AV3563">
        <v>-431000000</v>
      </c>
      <c r="AY3563">
        <v>2.67</v>
      </c>
      <c r="AZ3563">
        <v>6827000000</v>
      </c>
      <c r="BB3563">
        <v>4363000000</v>
      </c>
      <c r="BC3563">
        <v>4363000000</v>
      </c>
      <c r="BO3563">
        <v>33.305343511450403</v>
      </c>
      <c r="BP3563">
        <v>0.58582760444209403</v>
      </c>
      <c r="BQ3563">
        <v>2.0123744050766801</v>
      </c>
      <c r="BR3563">
        <v>59.324919101123598</v>
      </c>
      <c r="BS3563">
        <v>6.8810616041524497E-2</v>
      </c>
      <c r="BU3563">
        <v>6.7131449035698999E-9</v>
      </c>
    </row>
    <row r="3564" spans="3:73" x14ac:dyDescent="0.3">
      <c r="C3564">
        <v>2488</v>
      </c>
      <c r="D3564" t="s">
        <v>4271</v>
      </c>
      <c r="E3564" t="s">
        <v>315</v>
      </c>
      <c r="F3564" t="s">
        <v>3614</v>
      </c>
      <c r="G3564" t="s">
        <v>3678</v>
      </c>
      <c r="H3564" t="s">
        <v>3679</v>
      </c>
      <c r="I3564" t="s">
        <v>4864</v>
      </c>
      <c r="J3564">
        <v>2024</v>
      </c>
      <c r="K3564" t="s">
        <v>4062</v>
      </c>
      <c r="L3564">
        <v>161.86169000000001</v>
      </c>
      <c r="M3564">
        <v>69226000000</v>
      </c>
      <c r="N3564">
        <v>19049000000</v>
      </c>
      <c r="O3564">
        <v>3787000000</v>
      </c>
      <c r="P3564">
        <v>6192000000</v>
      </c>
      <c r="Q3564">
        <v>5734000000</v>
      </c>
      <c r="S3564">
        <v>1802000000</v>
      </c>
      <c r="T3564">
        <v>18930000000</v>
      </c>
      <c r="U3564">
        <v>24839000000</v>
      </c>
      <c r="W3564">
        <v>7281000000</v>
      </c>
      <c r="X3564">
        <v>1990000000</v>
      </c>
      <c r="AB3564">
        <v>57568000000</v>
      </c>
      <c r="AC3564">
        <v>6106000000</v>
      </c>
      <c r="AD3564">
        <v>2364000000</v>
      </c>
      <c r="AE3564">
        <v>17000000</v>
      </c>
      <c r="AF3564">
        <v>1622000000</v>
      </c>
      <c r="AG3564">
        <v>12725000000</v>
      </c>
      <c r="AJ3564">
        <v>1900000000</v>
      </c>
      <c r="AK3564">
        <v>6456000000</v>
      </c>
      <c r="AM3564">
        <v>381000000</v>
      </c>
      <c r="AN3564">
        <v>1641000000</v>
      </c>
      <c r="AO3564">
        <v>92000000</v>
      </c>
      <c r="AQ3564">
        <v>3041000000</v>
      </c>
      <c r="AR3564">
        <v>883000000</v>
      </c>
      <c r="AU3564">
        <v>-1101000000</v>
      </c>
      <c r="AV3564">
        <v>-2062000000</v>
      </c>
      <c r="AY3564">
        <v>1.01</v>
      </c>
      <c r="AZ3564">
        <v>5042500000</v>
      </c>
      <c r="BB3564">
        <v>2114000000</v>
      </c>
      <c r="BC3564">
        <v>2114000000</v>
      </c>
      <c r="BO3564">
        <v>22.978260869565201</v>
      </c>
      <c r="BP3564">
        <v>0.52012086251888501</v>
      </c>
      <c r="BQ3564">
        <v>1.8287323169894201</v>
      </c>
      <c r="BR3564">
        <v>160.25909900990101</v>
      </c>
      <c r="BS3564">
        <v>2.85054196775987E-2</v>
      </c>
      <c r="BU3564">
        <v>2.8397774266953901E-9</v>
      </c>
    </row>
    <row r="3565" spans="3:73" x14ac:dyDescent="0.3">
      <c r="C3565">
        <v>2488</v>
      </c>
      <c r="D3565" t="s">
        <v>4271</v>
      </c>
      <c r="E3565" t="s">
        <v>315</v>
      </c>
      <c r="F3565" t="s">
        <v>3614</v>
      </c>
      <c r="G3565" t="s">
        <v>3678</v>
      </c>
      <c r="H3565" t="s">
        <v>3679</v>
      </c>
      <c r="I3565" t="s">
        <v>4864</v>
      </c>
      <c r="J3565">
        <v>2023</v>
      </c>
      <c r="K3565" t="s">
        <v>4062</v>
      </c>
      <c r="L3565">
        <v>103.24066500000001</v>
      </c>
      <c r="M3565">
        <v>67885000000</v>
      </c>
      <c r="N3565">
        <v>16768000000</v>
      </c>
      <c r="O3565">
        <v>3933000000</v>
      </c>
      <c r="P3565">
        <v>5376000000</v>
      </c>
      <c r="Q3565">
        <v>4351000000</v>
      </c>
      <c r="S3565">
        <v>1589000000</v>
      </c>
      <c r="T3565">
        <v>21363000000</v>
      </c>
      <c r="U3565">
        <v>24262000000</v>
      </c>
      <c r="W3565">
        <v>6689000000</v>
      </c>
      <c r="X3565">
        <v>2055000000</v>
      </c>
      <c r="AB3565">
        <v>55892000000</v>
      </c>
      <c r="AC3565">
        <v>4514000000</v>
      </c>
      <c r="AD3565">
        <v>723000000</v>
      </c>
      <c r="AE3565">
        <v>17000000</v>
      </c>
      <c r="AF3565">
        <v>1616000000</v>
      </c>
      <c r="AG3565">
        <v>10460000000</v>
      </c>
      <c r="AJ3565">
        <v>401000000</v>
      </c>
      <c r="AK3565">
        <v>5872000000</v>
      </c>
      <c r="AM3565">
        <v>-346000000</v>
      </c>
      <c r="AN3565">
        <v>854000000</v>
      </c>
      <c r="AO3565">
        <v>106000000</v>
      </c>
      <c r="AQ3565">
        <v>1667000000</v>
      </c>
      <c r="AR3565">
        <v>-221000000</v>
      </c>
      <c r="AU3565">
        <v>-1423000000</v>
      </c>
      <c r="AV3565">
        <v>-1146000000</v>
      </c>
      <c r="AY3565">
        <v>0.53</v>
      </c>
      <c r="AZ3565">
        <v>4061000000</v>
      </c>
      <c r="BB3565">
        <v>614000000</v>
      </c>
      <c r="BC3565">
        <v>614000000</v>
      </c>
      <c r="BO3565">
        <v>5.7924528301886804</v>
      </c>
      <c r="BP3565">
        <v>0.58798026610853604</v>
      </c>
      <c r="BQ3565">
        <v>1.8563312901779001</v>
      </c>
      <c r="BR3565">
        <v>194.79370754716999</v>
      </c>
      <c r="BS3565">
        <v>1.52794675445502E-2</v>
      </c>
      <c r="BU3565">
        <v>9.789871976311461E-10</v>
      </c>
    </row>
    <row r="3566" spans="3:73" x14ac:dyDescent="0.3">
      <c r="C3566">
        <v>2488</v>
      </c>
      <c r="D3566" t="s">
        <v>4271</v>
      </c>
      <c r="E3566" t="s">
        <v>315</v>
      </c>
      <c r="F3566" t="s">
        <v>3614</v>
      </c>
      <c r="G3566" t="s">
        <v>3678</v>
      </c>
      <c r="H3566" t="s">
        <v>3679</v>
      </c>
      <c r="I3566" t="s">
        <v>4864</v>
      </c>
      <c r="J3566">
        <v>2022</v>
      </c>
      <c r="K3566" t="s">
        <v>4062</v>
      </c>
      <c r="L3566">
        <v>92.270128</v>
      </c>
      <c r="M3566">
        <v>67580000000</v>
      </c>
      <c r="N3566">
        <v>15019000000</v>
      </c>
      <c r="O3566">
        <v>4835000000</v>
      </c>
      <c r="P3566">
        <v>4126000000</v>
      </c>
      <c r="Q3566">
        <v>3771000000</v>
      </c>
      <c r="S3566">
        <v>1513000000</v>
      </c>
      <c r="T3566">
        <v>24118000000</v>
      </c>
      <c r="U3566">
        <v>24177000000</v>
      </c>
      <c r="W3566">
        <v>6369000000</v>
      </c>
      <c r="X3566">
        <v>2493000000</v>
      </c>
      <c r="AB3566">
        <v>54750000000</v>
      </c>
      <c r="AC3566">
        <v>3099000000</v>
      </c>
      <c r="AD3566">
        <v>-131000000</v>
      </c>
      <c r="AE3566">
        <v>16000000</v>
      </c>
      <c r="AF3566">
        <v>1612000000</v>
      </c>
      <c r="AG3566">
        <v>10603000000</v>
      </c>
      <c r="AJ3566">
        <v>1264000000</v>
      </c>
      <c r="AK3566">
        <v>5005000000</v>
      </c>
      <c r="AM3566">
        <v>-122000000</v>
      </c>
      <c r="AN3566">
        <v>1320000000</v>
      </c>
      <c r="AO3566">
        <v>88000000</v>
      </c>
      <c r="AQ3566">
        <v>3565000000</v>
      </c>
      <c r="AR3566">
        <v>546000000</v>
      </c>
      <c r="AU3566">
        <v>1999000000</v>
      </c>
      <c r="AV3566">
        <v>-3264000000</v>
      </c>
      <c r="AY3566">
        <v>0.85</v>
      </c>
      <c r="AZ3566">
        <v>2863000000</v>
      </c>
      <c r="BB3566">
        <v>1286000000</v>
      </c>
      <c r="BC3566">
        <v>1286000000</v>
      </c>
      <c r="BO3566">
        <v>14.613636363636401</v>
      </c>
      <c r="BP3566">
        <v>0.75914586277280605</v>
      </c>
      <c r="BQ3566">
        <v>1.76605432563982</v>
      </c>
      <c r="BR3566">
        <v>108.553091764706</v>
      </c>
      <c r="BS3566">
        <v>2.4109589041095902E-2</v>
      </c>
      <c r="BU3566">
        <v>1.43250427031963E-9</v>
      </c>
    </row>
    <row r="3567" spans="3:73" x14ac:dyDescent="0.3">
      <c r="C3567">
        <v>2488</v>
      </c>
      <c r="D3567" t="s">
        <v>4271</v>
      </c>
      <c r="E3567" t="s">
        <v>315</v>
      </c>
      <c r="F3567" t="s">
        <v>3614</v>
      </c>
      <c r="G3567" t="s">
        <v>3678</v>
      </c>
      <c r="H3567" t="s">
        <v>3679</v>
      </c>
      <c r="I3567" t="s">
        <v>4864</v>
      </c>
      <c r="J3567">
        <v>2021</v>
      </c>
      <c r="K3567" t="s">
        <v>4062</v>
      </c>
      <c r="L3567">
        <v>104.45621800000001</v>
      </c>
      <c r="M3567">
        <v>12419000000</v>
      </c>
      <c r="N3567">
        <v>8583000000</v>
      </c>
      <c r="O3567">
        <v>2535000000</v>
      </c>
      <c r="P3567">
        <v>2706000000</v>
      </c>
      <c r="Q3567">
        <v>1955000000</v>
      </c>
      <c r="S3567">
        <v>702000000</v>
      </c>
      <c r="U3567">
        <v>289000000</v>
      </c>
      <c r="W3567">
        <v>4240000000</v>
      </c>
      <c r="X3567">
        <v>1321000000</v>
      </c>
      <c r="AA3567">
        <v>1000000</v>
      </c>
      <c r="AB3567">
        <v>7497000000</v>
      </c>
      <c r="AC3567">
        <v>2130000000</v>
      </c>
      <c r="AD3567">
        <v>-1451000000</v>
      </c>
      <c r="AE3567">
        <v>12000000</v>
      </c>
      <c r="AF3567">
        <v>1207000000</v>
      </c>
      <c r="AG3567">
        <v>7929000000</v>
      </c>
      <c r="AJ3567">
        <v>3648000000</v>
      </c>
      <c r="AK3567">
        <v>2845000000</v>
      </c>
      <c r="AM3567">
        <v>513000000</v>
      </c>
      <c r="AN3567">
        <v>3162000000</v>
      </c>
      <c r="AO3567">
        <v>34000000</v>
      </c>
      <c r="AQ3567">
        <v>3521000000</v>
      </c>
      <c r="AR3567">
        <v>526000000</v>
      </c>
      <c r="AU3567">
        <v>-686000000</v>
      </c>
      <c r="AV3567">
        <v>-1895000000</v>
      </c>
      <c r="AY3567">
        <v>2.61</v>
      </c>
      <c r="AZ3567">
        <v>1677000000</v>
      </c>
      <c r="BB3567">
        <v>3709000000</v>
      </c>
      <c r="BC3567">
        <v>3709000000</v>
      </c>
      <c r="BO3567">
        <v>109.08823529411799</v>
      </c>
      <c r="BP3567">
        <v>0.597877358490566</v>
      </c>
      <c r="BQ3567">
        <v>1.5632075471698099</v>
      </c>
      <c r="BR3567">
        <v>40.021539463601499</v>
      </c>
      <c r="BS3567">
        <v>0.421768707482993</v>
      </c>
      <c r="BU3567">
        <v>3.6365309987995202E-8</v>
      </c>
    </row>
    <row r="3568" spans="3:73" x14ac:dyDescent="0.3">
      <c r="C3568">
        <v>2488</v>
      </c>
      <c r="D3568" t="s">
        <v>4271</v>
      </c>
      <c r="E3568" t="s">
        <v>315</v>
      </c>
      <c r="F3568" t="s">
        <v>3614</v>
      </c>
      <c r="G3568" t="s">
        <v>3678</v>
      </c>
      <c r="H3568" t="s">
        <v>3679</v>
      </c>
      <c r="I3568" t="s">
        <v>4864</v>
      </c>
      <c r="J3568">
        <v>2020</v>
      </c>
      <c r="K3568" t="s">
        <v>4062</v>
      </c>
      <c r="L3568">
        <v>62.779567999999998</v>
      </c>
      <c r="M3568">
        <v>8962000000</v>
      </c>
      <c r="N3568">
        <v>6143000000</v>
      </c>
      <c r="O3568">
        <v>1595000000</v>
      </c>
      <c r="P3568">
        <v>2066000000</v>
      </c>
      <c r="Q3568">
        <v>1399000000</v>
      </c>
      <c r="S3568">
        <v>641000000</v>
      </c>
      <c r="U3568">
        <v>289000000</v>
      </c>
      <c r="W3568">
        <v>2417000000</v>
      </c>
      <c r="X3568">
        <v>468000000</v>
      </c>
      <c r="AA3568">
        <v>330000000</v>
      </c>
      <c r="AB3568">
        <v>5837000000</v>
      </c>
      <c r="AC3568">
        <v>131000000</v>
      </c>
      <c r="AD3568">
        <v>-4605000000</v>
      </c>
      <c r="AE3568">
        <v>12000000</v>
      </c>
      <c r="AF3568">
        <v>1211000000</v>
      </c>
      <c r="AG3568">
        <v>1451000000</v>
      </c>
      <c r="AJ3568">
        <v>570000000</v>
      </c>
      <c r="AK3568">
        <v>573000000</v>
      </c>
      <c r="AM3568">
        <v>-1232000000</v>
      </c>
      <c r="AN3568">
        <v>1781000000</v>
      </c>
      <c r="AO3568">
        <v>9000000</v>
      </c>
      <c r="AQ3568">
        <v>1071000000</v>
      </c>
      <c r="AR3568">
        <v>574000000</v>
      </c>
      <c r="AU3568">
        <v>-952000000</v>
      </c>
      <c r="AV3568">
        <v>6000000</v>
      </c>
      <c r="AY3568">
        <v>1.48</v>
      </c>
      <c r="AZ3568">
        <v>1190500000</v>
      </c>
      <c r="BB3568">
        <v>558000000</v>
      </c>
      <c r="BC3568">
        <v>558000000</v>
      </c>
      <c r="BO3568">
        <v>62</v>
      </c>
      <c r="BP3568">
        <v>0.65990897807199</v>
      </c>
      <c r="BQ3568">
        <v>1.9627637567232099</v>
      </c>
      <c r="BR3568">
        <v>42.418627027027</v>
      </c>
      <c r="BS3568">
        <v>0.30512249443207101</v>
      </c>
      <c r="BU3568">
        <v>1.5918067610073699E-8</v>
      </c>
    </row>
    <row r="3569" spans="3:73" x14ac:dyDescent="0.3">
      <c r="C3569">
        <v>2488</v>
      </c>
      <c r="D3569" t="s">
        <v>4271</v>
      </c>
      <c r="E3569" t="s">
        <v>315</v>
      </c>
      <c r="F3569" t="s">
        <v>3614</v>
      </c>
      <c r="G3569" t="s">
        <v>3678</v>
      </c>
      <c r="H3569" t="s">
        <v>3679</v>
      </c>
      <c r="I3569" t="s">
        <v>4864</v>
      </c>
      <c r="J3569">
        <v>2019</v>
      </c>
      <c r="K3569" t="s">
        <v>4062</v>
      </c>
      <c r="L3569">
        <v>29.071950999999999</v>
      </c>
      <c r="M3569">
        <v>6028000000</v>
      </c>
      <c r="N3569">
        <v>4597000000</v>
      </c>
      <c r="O3569">
        <v>1466000000</v>
      </c>
      <c r="P3569">
        <v>1859000000</v>
      </c>
      <c r="Q3569">
        <v>982000000</v>
      </c>
      <c r="S3569">
        <v>500000000</v>
      </c>
      <c r="U3569">
        <v>289000000</v>
      </c>
      <c r="W3569">
        <v>2359000000</v>
      </c>
      <c r="X3569">
        <v>988000000</v>
      </c>
      <c r="Z3569">
        <v>0</v>
      </c>
      <c r="AA3569">
        <v>486000000</v>
      </c>
      <c r="AB3569">
        <v>2827000000</v>
      </c>
      <c r="AC3569">
        <v>53000000</v>
      </c>
      <c r="AD3569">
        <v>-7095000000</v>
      </c>
      <c r="AE3569">
        <v>12000000</v>
      </c>
      <c r="AF3569">
        <v>1170000000</v>
      </c>
      <c r="AG3569">
        <v>949000000</v>
      </c>
      <c r="AJ3569">
        <v>348000000</v>
      </c>
      <c r="AK3569">
        <v>395000000</v>
      </c>
      <c r="AM3569">
        <v>35000000</v>
      </c>
      <c r="AN3569">
        <v>170000000</v>
      </c>
      <c r="AO3569">
        <v>18000000</v>
      </c>
      <c r="AQ3569">
        <v>493000000</v>
      </c>
      <c r="AS3569">
        <v>222000000</v>
      </c>
      <c r="AU3569">
        <v>-149000000</v>
      </c>
      <c r="AV3569">
        <v>43000000</v>
      </c>
      <c r="AY3569">
        <v>0.15</v>
      </c>
      <c r="AZ3569">
        <v>913500000</v>
      </c>
      <c r="BB3569">
        <v>223000000</v>
      </c>
      <c r="BC3569">
        <v>223000000</v>
      </c>
      <c r="BO3569">
        <v>12.3888888888889</v>
      </c>
      <c r="BP3569">
        <v>0.62144976685036002</v>
      </c>
      <c r="BQ3569">
        <v>1.53242899533701</v>
      </c>
      <c r="BR3569">
        <v>193.81300666666701</v>
      </c>
      <c r="BS3569">
        <v>6.01344181110718E-2</v>
      </c>
      <c r="BU3569">
        <v>1.5425513441811099E-9</v>
      </c>
    </row>
    <row r="3570" spans="3:73" x14ac:dyDescent="0.3">
      <c r="C3570">
        <v>2488</v>
      </c>
      <c r="D3570" t="s">
        <v>4271</v>
      </c>
      <c r="E3570" t="s">
        <v>315</v>
      </c>
      <c r="F3570" t="s">
        <v>3614</v>
      </c>
      <c r="G3570" t="s">
        <v>3678</v>
      </c>
      <c r="H3570" t="s">
        <v>3679</v>
      </c>
      <c r="I3570" t="s">
        <v>4864</v>
      </c>
      <c r="J3570">
        <v>2018</v>
      </c>
      <c r="K3570" t="s">
        <v>4062</v>
      </c>
      <c r="L3570">
        <v>19.422141</v>
      </c>
      <c r="M3570">
        <v>4556000000</v>
      </c>
      <c r="N3570">
        <v>3540000000</v>
      </c>
      <c r="O3570">
        <v>1078000000</v>
      </c>
      <c r="P3570">
        <v>1235000000</v>
      </c>
      <c r="Q3570">
        <v>845000000</v>
      </c>
      <c r="S3570">
        <v>348000000</v>
      </c>
      <c r="U3570">
        <v>289000000</v>
      </c>
      <c r="W3570">
        <v>1984000000</v>
      </c>
      <c r="X3570">
        <v>528000000</v>
      </c>
      <c r="Z3570">
        <v>136000000</v>
      </c>
      <c r="AA3570">
        <v>1250000000</v>
      </c>
      <c r="AB3570">
        <v>1266000000</v>
      </c>
      <c r="AC3570">
        <v>50000000</v>
      </c>
      <c r="AD3570">
        <v>-7436000000</v>
      </c>
      <c r="AE3570">
        <v>10000000</v>
      </c>
      <c r="AF3570">
        <v>1005000000</v>
      </c>
      <c r="AG3570">
        <v>537000000</v>
      </c>
      <c r="AJ3570">
        <v>28000000</v>
      </c>
      <c r="AK3570">
        <v>371000000</v>
      </c>
      <c r="AM3570">
        <v>-35000000</v>
      </c>
      <c r="AN3570">
        <v>38000000</v>
      </c>
      <c r="AO3570">
        <v>29000000</v>
      </c>
      <c r="AQ3570">
        <v>34000000</v>
      </c>
      <c r="AS3570">
        <v>170000000</v>
      </c>
      <c r="AU3570">
        <v>-170000000</v>
      </c>
      <c r="AV3570">
        <v>28000000</v>
      </c>
      <c r="AY3570">
        <v>0.04</v>
      </c>
      <c r="AZ3570">
        <v>792000000</v>
      </c>
      <c r="BB3570">
        <v>32000000</v>
      </c>
      <c r="BC3570">
        <v>32000000</v>
      </c>
      <c r="BO3570">
        <v>1.1034482758620701</v>
      </c>
      <c r="BP3570">
        <v>0.54334677419354804</v>
      </c>
      <c r="BQ3570">
        <v>1.3583669354838701</v>
      </c>
      <c r="BR3570">
        <v>485.55352499999998</v>
      </c>
      <c r="BS3570">
        <v>3.0015797788309598E-2</v>
      </c>
      <c r="BU3570">
        <v>6.1365374407582903E-10</v>
      </c>
    </row>
    <row r="3571" spans="3:73" x14ac:dyDescent="0.3">
      <c r="C3571">
        <v>2488</v>
      </c>
      <c r="D3571" t="s">
        <v>4271</v>
      </c>
      <c r="E3571" t="s">
        <v>315</v>
      </c>
      <c r="F3571" t="s">
        <v>3614</v>
      </c>
      <c r="G3571" t="s">
        <v>3678</v>
      </c>
      <c r="H3571" t="s">
        <v>3679</v>
      </c>
      <c r="I3571" t="s">
        <v>4864</v>
      </c>
      <c r="J3571">
        <v>2017</v>
      </c>
      <c r="K3571" t="s">
        <v>4062</v>
      </c>
      <c r="L3571">
        <v>12.609938</v>
      </c>
      <c r="M3571">
        <v>3540000000</v>
      </c>
      <c r="N3571">
        <v>2622000000</v>
      </c>
      <c r="O3571">
        <v>1185000000</v>
      </c>
      <c r="P3571">
        <v>400000000</v>
      </c>
      <c r="Q3571">
        <v>739000000</v>
      </c>
      <c r="S3571">
        <v>261000000</v>
      </c>
      <c r="U3571">
        <v>289000000</v>
      </c>
      <c r="W3571">
        <v>1486000000</v>
      </c>
      <c r="X3571">
        <v>384000000</v>
      </c>
      <c r="AA3571">
        <v>1395000000</v>
      </c>
      <c r="AB3571">
        <v>611000000</v>
      </c>
      <c r="AC3571">
        <v>108000000</v>
      </c>
      <c r="AD3571">
        <v>-7760000000</v>
      </c>
      <c r="AE3571">
        <v>9000000</v>
      </c>
      <c r="AF3571">
        <v>967000000</v>
      </c>
      <c r="AG3571">
        <v>515000000</v>
      </c>
      <c r="AJ3571">
        <v>82000000</v>
      </c>
      <c r="AK3571">
        <v>300000000</v>
      </c>
      <c r="AM3571">
        <v>-8000000</v>
      </c>
      <c r="AN3571">
        <v>61000000</v>
      </c>
      <c r="AO3571">
        <v>31000000</v>
      </c>
      <c r="AQ3571">
        <v>68000000</v>
      </c>
      <c r="AS3571">
        <v>144000000</v>
      </c>
      <c r="AU3571">
        <v>-114000000</v>
      </c>
      <c r="AV3571">
        <v>-33000000</v>
      </c>
      <c r="AY3571">
        <v>0.06</v>
      </c>
      <c r="BB3571">
        <v>84000000</v>
      </c>
      <c r="BC3571">
        <v>84000000</v>
      </c>
      <c r="BO3571">
        <v>2.7096774193548399</v>
      </c>
      <c r="BP3571">
        <v>0.79744279946164198</v>
      </c>
      <c r="BQ3571">
        <v>1.2671601615074</v>
      </c>
      <c r="BR3571">
        <v>210.16563333333301</v>
      </c>
      <c r="BS3571">
        <v>9.9836333878887101E-2</v>
      </c>
      <c r="BU3571">
        <v>1.23829178396072E-9</v>
      </c>
    </row>
    <row r="3572" spans="3:73" x14ac:dyDescent="0.3">
      <c r="C3572">
        <v>1387467</v>
      </c>
      <c r="D3572" t="s">
        <v>4491</v>
      </c>
      <c r="E3572" t="s">
        <v>1557</v>
      </c>
      <c r="F3572" t="s">
        <v>3614</v>
      </c>
      <c r="G3572" t="s">
        <v>3678</v>
      </c>
      <c r="H3572" t="s">
        <v>3679</v>
      </c>
      <c r="I3572" t="s">
        <v>4865</v>
      </c>
      <c r="J3572">
        <v>2026</v>
      </c>
      <c r="K3572" t="s">
        <v>4062</v>
      </c>
      <c r="L3572">
        <v>23.017790000000002</v>
      </c>
    </row>
    <row r="3573" spans="3:73" x14ac:dyDescent="0.3">
      <c r="C3573">
        <v>1387467</v>
      </c>
      <c r="D3573" t="s">
        <v>4491</v>
      </c>
      <c r="E3573" t="s">
        <v>1557</v>
      </c>
      <c r="F3573" t="s">
        <v>3614</v>
      </c>
      <c r="G3573" t="s">
        <v>3678</v>
      </c>
      <c r="H3573" t="s">
        <v>3679</v>
      </c>
      <c r="I3573" t="s">
        <v>4865</v>
      </c>
      <c r="J3573">
        <v>2025</v>
      </c>
      <c r="K3573" t="s">
        <v>4062</v>
      </c>
      <c r="L3573">
        <v>27.303501000000001</v>
      </c>
      <c r="M3573">
        <v>1034303000</v>
      </c>
      <c r="N3573">
        <v>396162000</v>
      </c>
      <c r="O3573">
        <v>153079000</v>
      </c>
      <c r="P3573">
        <v>34772000</v>
      </c>
      <c r="Q3573">
        <v>189677000</v>
      </c>
      <c r="S3573">
        <v>314097000</v>
      </c>
      <c r="T3573">
        <v>0</v>
      </c>
      <c r="U3573">
        <v>269000</v>
      </c>
      <c r="V3573">
        <v>211971000</v>
      </c>
      <c r="W3573">
        <v>154507000</v>
      </c>
      <c r="AA3573">
        <v>14872000</v>
      </c>
      <c r="AB3573">
        <v>822332000</v>
      </c>
      <c r="AC3573">
        <v>79058000</v>
      </c>
      <c r="AD3573">
        <v>533927000</v>
      </c>
      <c r="AE3573">
        <v>74000</v>
      </c>
      <c r="AF3573">
        <v>30009000</v>
      </c>
      <c r="AG3573">
        <v>161004000</v>
      </c>
      <c r="AI3573">
        <v>535158000</v>
      </c>
      <c r="AJ3573">
        <v>-28436000</v>
      </c>
      <c r="AK3573">
        <v>94265000</v>
      </c>
      <c r="AL3573">
        <v>189440000</v>
      </c>
      <c r="AM3573">
        <v>-8625000</v>
      </c>
      <c r="AN3573">
        <v>-96976000</v>
      </c>
      <c r="AQ3573">
        <v>29668000</v>
      </c>
      <c r="AU3573">
        <v>-36441000</v>
      </c>
      <c r="AV3573">
        <v>-15496000</v>
      </c>
      <c r="AY3573">
        <v>-3.3</v>
      </c>
      <c r="AZ3573">
        <v>192713500</v>
      </c>
      <c r="BH3573">
        <v>2.7769616555145298</v>
      </c>
      <c r="BN3573">
        <v>0.204940911899124</v>
      </c>
      <c r="BP3573">
        <v>0.99075770029836796</v>
      </c>
      <c r="BQ3573">
        <v>1.3364119425009899</v>
      </c>
      <c r="BR3573">
        <v>-8.2737881818181798</v>
      </c>
      <c r="BS3573">
        <v>-0.11792803879698199</v>
      </c>
      <c r="BU3573">
        <v>-1.09568341375503E-7</v>
      </c>
    </row>
    <row r="3574" spans="3:73" x14ac:dyDescent="0.3">
      <c r="C3574">
        <v>1387467</v>
      </c>
      <c r="D3574" t="s">
        <v>4491</v>
      </c>
      <c r="E3574" t="s">
        <v>1557</v>
      </c>
      <c r="F3574" t="s">
        <v>3614</v>
      </c>
      <c r="G3574" t="s">
        <v>3678</v>
      </c>
      <c r="H3574" t="s">
        <v>3679</v>
      </c>
      <c r="I3574" t="s">
        <v>4865</v>
      </c>
      <c r="J3574">
        <v>2024</v>
      </c>
      <c r="K3574" t="s">
        <v>4062</v>
      </c>
      <c r="L3574">
        <v>36.454828999999997</v>
      </c>
      <c r="M3574">
        <v>1145013000</v>
      </c>
      <c r="N3574">
        <v>398001000</v>
      </c>
      <c r="O3574">
        <v>175127000</v>
      </c>
      <c r="P3574">
        <v>12546000</v>
      </c>
      <c r="Q3574">
        <v>195750000</v>
      </c>
      <c r="S3574">
        <v>336619000</v>
      </c>
      <c r="T3574">
        <v>3247000</v>
      </c>
      <c r="U3574">
        <v>269000</v>
      </c>
      <c r="V3574">
        <v>253406000</v>
      </c>
      <c r="W3574">
        <v>154233000</v>
      </c>
      <c r="AA3574">
        <v>26724000</v>
      </c>
      <c r="AB3574">
        <v>891607000</v>
      </c>
      <c r="AC3574">
        <v>79213000</v>
      </c>
      <c r="AD3574">
        <v>631058000</v>
      </c>
      <c r="AE3574">
        <v>72000</v>
      </c>
      <c r="AF3574">
        <v>28969000</v>
      </c>
      <c r="AG3574">
        <v>171918000</v>
      </c>
      <c r="AI3574">
        <v>485356000</v>
      </c>
      <c r="AJ3574">
        <v>-3756000</v>
      </c>
      <c r="AK3574">
        <v>89940000</v>
      </c>
      <c r="AL3574">
        <v>175674000</v>
      </c>
      <c r="AM3574">
        <v>3649000</v>
      </c>
      <c r="AN3574">
        <v>-11081000</v>
      </c>
      <c r="AQ3574">
        <v>25710000</v>
      </c>
      <c r="AU3574">
        <v>-35744000</v>
      </c>
      <c r="AV3574">
        <v>-9903000</v>
      </c>
      <c r="AY3574">
        <v>-0.39</v>
      </c>
      <c r="AZ3574">
        <v>189498500</v>
      </c>
      <c r="BH3574">
        <v>2.56126565645638</v>
      </c>
      <c r="BN3574">
        <v>0.22131277112137601</v>
      </c>
      <c r="BP3574">
        <v>1.13547035978033</v>
      </c>
      <c r="BQ3574">
        <v>1.31133415027912</v>
      </c>
      <c r="BR3574">
        <v>-93.473920512820499</v>
      </c>
      <c r="BS3574">
        <v>-1.24281213584012E-2</v>
      </c>
      <c r="BU3574">
        <v>-1.5945795972889401E-8</v>
      </c>
    </row>
    <row r="3575" spans="3:73" x14ac:dyDescent="0.3">
      <c r="C3575">
        <v>1387467</v>
      </c>
      <c r="D3575" t="s">
        <v>4491</v>
      </c>
      <c r="E3575" t="s">
        <v>1557</v>
      </c>
      <c r="F3575" t="s">
        <v>3614</v>
      </c>
      <c r="G3575" t="s">
        <v>3678</v>
      </c>
      <c r="H3575" t="s">
        <v>3679</v>
      </c>
      <c r="I3575" t="s">
        <v>4865</v>
      </c>
      <c r="J3575">
        <v>2023</v>
      </c>
      <c r="K3575" t="s">
        <v>4062</v>
      </c>
      <c r="L3575">
        <v>28.112376999999999</v>
      </c>
      <c r="M3575">
        <v>1199737000</v>
      </c>
      <c r="N3575">
        <v>423936000</v>
      </c>
      <c r="O3575">
        <v>195188000</v>
      </c>
      <c r="P3575">
        <v>22420000</v>
      </c>
      <c r="Q3575">
        <v>183247000</v>
      </c>
      <c r="S3575">
        <v>357831000</v>
      </c>
      <c r="T3575">
        <v>6496000</v>
      </c>
      <c r="U3575">
        <v>269000</v>
      </c>
      <c r="V3575">
        <v>315818000</v>
      </c>
      <c r="W3575">
        <v>172561000</v>
      </c>
      <c r="AA3575">
        <v>38360000</v>
      </c>
      <c r="AB3575">
        <v>883919000</v>
      </c>
      <c r="AC3575">
        <v>79365000</v>
      </c>
      <c r="AD3575">
        <v>642291000</v>
      </c>
      <c r="AE3575">
        <v>70000</v>
      </c>
      <c r="AF3575">
        <v>27654000</v>
      </c>
      <c r="AG3575">
        <v>199536000</v>
      </c>
      <c r="AI3575">
        <v>491785000</v>
      </c>
      <c r="AJ3575">
        <v>22529000</v>
      </c>
      <c r="AK3575">
        <v>88146000</v>
      </c>
      <c r="AL3575">
        <v>177007000</v>
      </c>
      <c r="AM3575">
        <v>5937000</v>
      </c>
      <c r="AN3575">
        <v>12364000</v>
      </c>
      <c r="AQ3575">
        <v>20473000</v>
      </c>
      <c r="AU3575">
        <v>-109630000</v>
      </c>
      <c r="AV3575">
        <v>-29611000</v>
      </c>
      <c r="AY3575">
        <v>0.45</v>
      </c>
      <c r="AZ3575">
        <v>170643500</v>
      </c>
      <c r="BH3575">
        <v>2.8819439357490899</v>
      </c>
      <c r="BN3575">
        <v>0.26323935995972497</v>
      </c>
      <c r="BP3575">
        <v>1.13112464577744</v>
      </c>
      <c r="BQ3575">
        <v>1.39480531522186</v>
      </c>
      <c r="BR3575">
        <v>62.471948888888903</v>
      </c>
      <c r="BS3575">
        <v>1.39877070184033E-2</v>
      </c>
      <c r="BU3575">
        <v>1.43119105370515E-8</v>
      </c>
    </row>
    <row r="3576" spans="3:73" x14ac:dyDescent="0.3">
      <c r="C3576">
        <v>1387467</v>
      </c>
      <c r="D3576" t="s">
        <v>4491</v>
      </c>
      <c r="E3576" t="s">
        <v>1557</v>
      </c>
      <c r="F3576" t="s">
        <v>3614</v>
      </c>
      <c r="G3576" t="s">
        <v>3678</v>
      </c>
      <c r="H3576" t="s">
        <v>3679</v>
      </c>
      <c r="I3576" t="s">
        <v>4865</v>
      </c>
      <c r="J3576">
        <v>2022</v>
      </c>
      <c r="K3576" t="s">
        <v>4062</v>
      </c>
      <c r="L3576">
        <v>43.613942000000002</v>
      </c>
      <c r="M3576">
        <v>1298629000</v>
      </c>
      <c r="N3576">
        <v>549592000</v>
      </c>
      <c r="O3576">
        <v>314352000</v>
      </c>
      <c r="P3576">
        <v>65681000</v>
      </c>
      <c r="Q3576">
        <v>158040000</v>
      </c>
      <c r="S3576">
        <v>318666000</v>
      </c>
      <c r="T3576">
        <v>9781000</v>
      </c>
      <c r="U3576">
        <v>269000</v>
      </c>
      <c r="V3576">
        <v>444536000</v>
      </c>
      <c r="W3576">
        <v>267722000</v>
      </c>
      <c r="X3576">
        <v>87377000</v>
      </c>
      <c r="AA3576">
        <v>42486000</v>
      </c>
      <c r="AB3576">
        <v>854093000</v>
      </c>
      <c r="AC3576">
        <v>66000000</v>
      </c>
      <c r="AD3576">
        <v>629994000</v>
      </c>
      <c r="AE3576">
        <v>68000</v>
      </c>
      <c r="AF3576">
        <v>27371000</v>
      </c>
      <c r="AG3576">
        <v>268556000</v>
      </c>
      <c r="AI3576">
        <v>508996000</v>
      </c>
      <c r="AJ3576">
        <v>102038000</v>
      </c>
      <c r="AK3576">
        <v>71259000</v>
      </c>
      <c r="AL3576">
        <v>166518000</v>
      </c>
      <c r="AM3576">
        <v>39258000</v>
      </c>
      <c r="AN3576">
        <v>453163000</v>
      </c>
      <c r="AQ3576">
        <v>218865000</v>
      </c>
      <c r="AU3576">
        <v>-130822000</v>
      </c>
      <c r="AV3576">
        <v>21854000</v>
      </c>
      <c r="AY3576">
        <v>16.93</v>
      </c>
      <c r="AZ3576">
        <v>156166500</v>
      </c>
      <c r="BH3576">
        <v>3.2593161785658298</v>
      </c>
      <c r="BN3576">
        <v>0.342311776496598</v>
      </c>
      <c r="BP3576">
        <v>1.1741732095233099</v>
      </c>
      <c r="BQ3576">
        <v>1.46253202949328</v>
      </c>
      <c r="BR3576">
        <v>2.5761336089781501</v>
      </c>
      <c r="BS3576">
        <v>0.530578051804663</v>
      </c>
      <c r="BU3576">
        <v>8.6452416547144195E-7</v>
      </c>
    </row>
    <row r="3577" spans="3:73" x14ac:dyDescent="0.3">
      <c r="C3577">
        <v>1387467</v>
      </c>
      <c r="D3577" t="s">
        <v>4491</v>
      </c>
      <c r="E3577" t="s">
        <v>1557</v>
      </c>
      <c r="F3577" t="s">
        <v>3614</v>
      </c>
      <c r="G3577" t="s">
        <v>3678</v>
      </c>
      <c r="H3577" t="s">
        <v>3679</v>
      </c>
      <c r="I3577" t="s">
        <v>4865</v>
      </c>
      <c r="J3577">
        <v>2021</v>
      </c>
      <c r="K3577" t="s">
        <v>4062</v>
      </c>
      <c r="L3577">
        <v>36.751435999999998</v>
      </c>
      <c r="M3577">
        <v>918573000</v>
      </c>
      <c r="N3577">
        <v>407322000</v>
      </c>
      <c r="O3577">
        <v>202412000</v>
      </c>
      <c r="P3577">
        <v>35789000</v>
      </c>
      <c r="Q3577">
        <v>154293000</v>
      </c>
      <c r="S3577">
        <v>436977000</v>
      </c>
      <c r="T3577">
        <v>13141000</v>
      </c>
      <c r="U3577">
        <v>269000</v>
      </c>
      <c r="V3577">
        <v>402248000</v>
      </c>
      <c r="W3577">
        <v>233230000</v>
      </c>
      <c r="X3577">
        <v>80699000</v>
      </c>
      <c r="Z3577">
        <v>58030000</v>
      </c>
      <c r="AA3577">
        <v>77990000</v>
      </c>
      <c r="AB3577">
        <v>373205000</v>
      </c>
      <c r="AC3577">
        <v>66064000</v>
      </c>
      <c r="AD3577">
        <v>176895000</v>
      </c>
      <c r="AE3577">
        <v>66000</v>
      </c>
      <c r="AF3577">
        <v>26350000</v>
      </c>
      <c r="AG3577">
        <v>204543000</v>
      </c>
      <c r="AI3577">
        <v>452359000</v>
      </c>
      <c r="AJ3577">
        <v>64076000</v>
      </c>
      <c r="AK3577">
        <v>62953000</v>
      </c>
      <c r="AL3577">
        <v>140467000</v>
      </c>
      <c r="AM3577">
        <v>3935000</v>
      </c>
      <c r="AN3577">
        <v>58116000</v>
      </c>
      <c r="AQ3577">
        <v>128744000</v>
      </c>
      <c r="AU3577">
        <v>-72539000</v>
      </c>
      <c r="AV3577">
        <v>-18991000</v>
      </c>
      <c r="AY3577">
        <v>2.25</v>
      </c>
      <c r="AZ3577">
        <v>144910500</v>
      </c>
      <c r="BH3577">
        <v>3.12164404925799</v>
      </c>
      <c r="BN3577">
        <v>0.43790531618064099</v>
      </c>
      <c r="BP3577">
        <v>0.86786433992196499</v>
      </c>
      <c r="BQ3577">
        <v>1.0848904514856601</v>
      </c>
      <c r="BR3577">
        <v>16.3339715555556</v>
      </c>
      <c r="BS3577">
        <v>0.15572138636942201</v>
      </c>
      <c r="BU3577">
        <v>2.2156919387468E-7</v>
      </c>
    </row>
    <row r="3578" spans="3:73" x14ac:dyDescent="0.3">
      <c r="C3578">
        <v>1387467</v>
      </c>
      <c r="D3578" t="s">
        <v>4491</v>
      </c>
      <c r="E3578" t="s">
        <v>1557</v>
      </c>
      <c r="F3578" t="s">
        <v>3614</v>
      </c>
      <c r="G3578" t="s">
        <v>3678</v>
      </c>
      <c r="H3578" t="s">
        <v>3679</v>
      </c>
      <c r="I3578" t="s">
        <v>4865</v>
      </c>
      <c r="J3578">
        <v>2020</v>
      </c>
      <c r="K3578" t="s">
        <v>4062</v>
      </c>
      <c r="L3578">
        <v>14.983955</v>
      </c>
      <c r="M3578">
        <v>792939000</v>
      </c>
      <c r="N3578">
        <v>318333000</v>
      </c>
      <c r="O3578">
        <v>158536000</v>
      </c>
      <c r="P3578">
        <v>13272000</v>
      </c>
      <c r="Q3578">
        <v>135528000</v>
      </c>
      <c r="S3578">
        <v>412340000</v>
      </c>
      <c r="T3578">
        <v>16501000</v>
      </c>
      <c r="U3578">
        <v>269000</v>
      </c>
      <c r="V3578">
        <v>361051000</v>
      </c>
      <c r="W3578">
        <v>192058000</v>
      </c>
      <c r="X3578">
        <v>86181000</v>
      </c>
      <c r="Z3578">
        <v>30114000</v>
      </c>
      <c r="AA3578">
        <v>129889000</v>
      </c>
      <c r="AB3578">
        <v>293689000</v>
      </c>
      <c r="AC3578">
        <v>66184000</v>
      </c>
      <c r="AD3578">
        <v>118833000</v>
      </c>
      <c r="AE3578">
        <v>64000</v>
      </c>
      <c r="AF3578">
        <v>25305000</v>
      </c>
      <c r="AG3578">
        <v>102731000</v>
      </c>
      <c r="AI3578">
        <v>362178000</v>
      </c>
      <c r="AJ3578">
        <v>-13937000</v>
      </c>
      <c r="AK3578">
        <v>51252000</v>
      </c>
      <c r="AL3578">
        <v>116668000</v>
      </c>
      <c r="AM3578">
        <v>348000</v>
      </c>
      <c r="AN3578">
        <v>-6596000</v>
      </c>
      <c r="AQ3578">
        <v>62315000</v>
      </c>
      <c r="AU3578">
        <v>-60849000</v>
      </c>
      <c r="AV3578">
        <v>37651000</v>
      </c>
      <c r="AY3578">
        <v>-0.27</v>
      </c>
      <c r="AZ3578">
        <v>123585500</v>
      </c>
      <c r="BH3578">
        <v>2.9305865170266698</v>
      </c>
      <c r="BN3578">
        <v>0.455332629622203</v>
      </c>
      <c r="BP3578">
        <v>0.82545897593435302</v>
      </c>
      <c r="BQ3578">
        <v>0.95182184548417703</v>
      </c>
      <c r="BR3578">
        <v>-55.4961296296296</v>
      </c>
      <c r="BS3578">
        <v>-2.24591319388877E-2</v>
      </c>
      <c r="BU3578">
        <v>-1.37753468805437E-8</v>
      </c>
    </row>
    <row r="3579" spans="3:73" x14ac:dyDescent="0.3">
      <c r="C3579">
        <v>1387467</v>
      </c>
      <c r="D3579" t="s">
        <v>4491</v>
      </c>
      <c r="E3579" t="s">
        <v>1557</v>
      </c>
      <c r="F3579" t="s">
        <v>3614</v>
      </c>
      <c r="G3579" t="s">
        <v>3678</v>
      </c>
      <c r="H3579" t="s">
        <v>3679</v>
      </c>
      <c r="I3579" t="s">
        <v>4865</v>
      </c>
      <c r="J3579">
        <v>2019</v>
      </c>
      <c r="K3579" t="s">
        <v>4062</v>
      </c>
      <c r="L3579">
        <v>11.568476</v>
      </c>
      <c r="M3579">
        <v>739394000</v>
      </c>
      <c r="N3579">
        <v>295298000</v>
      </c>
      <c r="O3579">
        <v>121893000</v>
      </c>
      <c r="P3579">
        <v>24296000</v>
      </c>
      <c r="Q3579">
        <v>111643000</v>
      </c>
      <c r="S3579">
        <v>409737000</v>
      </c>
      <c r="T3579">
        <v>16613000</v>
      </c>
      <c r="U3579">
        <v>269000</v>
      </c>
      <c r="V3579">
        <v>296105000</v>
      </c>
      <c r="W3579">
        <v>177964000</v>
      </c>
      <c r="X3579">
        <v>94384000</v>
      </c>
      <c r="Z3579">
        <v>26609000</v>
      </c>
      <c r="AA3579">
        <v>85989000</v>
      </c>
      <c r="AB3579">
        <v>291024000</v>
      </c>
      <c r="AC3579">
        <v>66240000</v>
      </c>
      <c r="AD3579">
        <v>125485000</v>
      </c>
      <c r="AE3579">
        <v>62000</v>
      </c>
      <c r="AF3579">
        <v>24517000</v>
      </c>
      <c r="AG3579">
        <v>115378000</v>
      </c>
      <c r="AI3579">
        <v>335542000</v>
      </c>
      <c r="AJ3579">
        <v>-7020000</v>
      </c>
      <c r="AK3579">
        <v>46431000</v>
      </c>
      <c r="AL3579">
        <v>122398000</v>
      </c>
      <c r="AM3579">
        <v>1256000</v>
      </c>
      <c r="AN3579">
        <v>1861000</v>
      </c>
      <c r="AO3579">
        <v>6905000</v>
      </c>
      <c r="AQ3579">
        <v>31421000</v>
      </c>
      <c r="AU3579">
        <v>-112435000</v>
      </c>
      <c r="AV3579">
        <v>75099000</v>
      </c>
      <c r="AY3579">
        <v>0.08</v>
      </c>
      <c r="AZ3579">
        <v>100912500</v>
      </c>
      <c r="BB3579">
        <v>10022000</v>
      </c>
      <c r="BC3579">
        <v>10022000</v>
      </c>
      <c r="BH3579">
        <v>3.3250786572525701</v>
      </c>
      <c r="BN3579">
        <v>0.40046984422378301</v>
      </c>
      <c r="BO3579">
        <v>1.4514120202751599</v>
      </c>
      <c r="BP3579">
        <v>0.68493066013351001</v>
      </c>
      <c r="BQ3579">
        <v>1.03197837764941</v>
      </c>
      <c r="BR3579">
        <v>144.60595000000001</v>
      </c>
      <c r="BS3579">
        <v>6.3946616086645799E-3</v>
      </c>
      <c r="BU3579">
        <v>3.1800747704656701E-9</v>
      </c>
    </row>
    <row r="3580" spans="3:73" x14ac:dyDescent="0.3">
      <c r="C3580">
        <v>1387467</v>
      </c>
      <c r="D3580" t="s">
        <v>4491</v>
      </c>
      <c r="E3580" t="s">
        <v>1557</v>
      </c>
      <c r="F3580" t="s">
        <v>3614</v>
      </c>
      <c r="G3580" t="s">
        <v>3678</v>
      </c>
      <c r="H3580" t="s">
        <v>3679</v>
      </c>
      <c r="I3580" t="s">
        <v>4865</v>
      </c>
      <c r="J3580">
        <v>2018</v>
      </c>
      <c r="K3580" t="s">
        <v>4062</v>
      </c>
      <c r="L3580">
        <v>13.823676000000001</v>
      </c>
      <c r="M3580">
        <v>667049000</v>
      </c>
      <c r="N3580">
        <v>285212000</v>
      </c>
      <c r="O3580">
        <v>131535000</v>
      </c>
      <c r="P3580">
        <v>33755000</v>
      </c>
      <c r="Q3580">
        <v>90182000</v>
      </c>
      <c r="S3580">
        <v>331656000</v>
      </c>
      <c r="T3580">
        <v>16322000</v>
      </c>
      <c r="U3580">
        <v>269000</v>
      </c>
      <c r="V3580">
        <v>240887000</v>
      </c>
      <c r="W3580">
        <v>154680000</v>
      </c>
      <c r="X3580">
        <v>92661000</v>
      </c>
      <c r="Z3580">
        <v>3811000</v>
      </c>
      <c r="AA3580">
        <v>30597000</v>
      </c>
      <c r="AB3580">
        <v>278594000</v>
      </c>
      <c r="AC3580">
        <v>64790000</v>
      </c>
      <c r="AD3580">
        <v>122639000</v>
      </c>
      <c r="AE3580">
        <v>61000</v>
      </c>
      <c r="AF3580">
        <v>23860000</v>
      </c>
      <c r="AG3580">
        <v>111928000</v>
      </c>
      <c r="AJ3580">
        <v>8420000</v>
      </c>
      <c r="AK3580">
        <v>37344000</v>
      </c>
      <c r="AL3580">
        <v>103508000</v>
      </c>
      <c r="AM3580">
        <v>708000</v>
      </c>
      <c r="AN3580">
        <v>14263000</v>
      </c>
      <c r="AO3580">
        <v>821000</v>
      </c>
      <c r="AQ3580">
        <v>3480000</v>
      </c>
      <c r="AU3580">
        <v>-194095000</v>
      </c>
      <c r="AV3580">
        <v>206953000</v>
      </c>
      <c r="AY3580">
        <v>0.6</v>
      </c>
      <c r="AZ3580">
        <v>83218000</v>
      </c>
      <c r="BB3580">
        <v>15792000</v>
      </c>
      <c r="BC3580">
        <v>15792000</v>
      </c>
      <c r="BN3580">
        <v>0.36112339573254698</v>
      </c>
      <c r="BO3580">
        <v>19.235079171741798</v>
      </c>
      <c r="BP3580">
        <v>0.85036850271528297</v>
      </c>
      <c r="BQ3580">
        <v>1.26086113266098</v>
      </c>
      <c r="BR3580">
        <v>23.039459999999998</v>
      </c>
      <c r="BS3580">
        <v>5.11963646022527E-2</v>
      </c>
      <c r="BU3580">
        <v>2.9771659116851002E-8</v>
      </c>
    </row>
    <row r="3581" spans="3:73" x14ac:dyDescent="0.3">
      <c r="C3581">
        <v>1387467</v>
      </c>
      <c r="D3581" t="s">
        <v>4491</v>
      </c>
      <c r="E3581" t="s">
        <v>1557</v>
      </c>
      <c r="F3581" t="s">
        <v>3614</v>
      </c>
      <c r="G3581" t="s">
        <v>3678</v>
      </c>
      <c r="H3581" t="s">
        <v>3679</v>
      </c>
      <c r="I3581" t="s">
        <v>4865</v>
      </c>
      <c r="J3581">
        <v>2017</v>
      </c>
      <c r="K3581" t="s">
        <v>4062</v>
      </c>
      <c r="L3581">
        <v>18.074048000000001</v>
      </c>
      <c r="M3581">
        <v>398408000</v>
      </c>
      <c r="N3581">
        <v>225476000</v>
      </c>
      <c r="O3581">
        <v>115708000</v>
      </c>
      <c r="P3581">
        <v>28410000</v>
      </c>
      <c r="Q3581">
        <v>76254000</v>
      </c>
      <c r="S3581">
        <v>139387000</v>
      </c>
      <c r="U3581">
        <v>269000</v>
      </c>
      <c r="V3581">
        <v>99859000</v>
      </c>
      <c r="W3581">
        <v>94910000</v>
      </c>
      <c r="X3581">
        <v>63134000</v>
      </c>
      <c r="AB3581">
        <v>270770000</v>
      </c>
      <c r="AC3581">
        <v>49836000</v>
      </c>
      <c r="AD3581">
        <v>113909000</v>
      </c>
      <c r="AE3581">
        <v>59000</v>
      </c>
      <c r="AF3581">
        <v>23992000</v>
      </c>
      <c r="AG3581">
        <v>91821000</v>
      </c>
      <c r="AJ3581">
        <v>13144000</v>
      </c>
      <c r="AK3581">
        <v>29835000</v>
      </c>
      <c r="AL3581">
        <v>78677000</v>
      </c>
      <c r="AM3581">
        <v>3652000</v>
      </c>
      <c r="AN3581">
        <v>13829000</v>
      </c>
      <c r="AO3581">
        <v>91000</v>
      </c>
      <c r="AQ3581">
        <v>42648000</v>
      </c>
      <c r="AU3581">
        <v>-55618000</v>
      </c>
      <c r="AV3581">
        <v>40809000</v>
      </c>
      <c r="AY3581">
        <v>0.59</v>
      </c>
      <c r="BB3581">
        <v>17572000</v>
      </c>
      <c r="BC3581">
        <v>17572000</v>
      </c>
      <c r="BN3581">
        <v>0.25064506736812497</v>
      </c>
      <c r="BO3581">
        <v>193.098901098901</v>
      </c>
      <c r="BP3581">
        <v>1.2191339163418</v>
      </c>
      <c r="BQ3581">
        <v>1.57224739226636</v>
      </c>
      <c r="BR3581">
        <v>30.633979661017001</v>
      </c>
      <c r="BS3581">
        <v>5.1072866270266297E-2</v>
      </c>
      <c r="BU3581">
        <v>3.9382827935147903E-8</v>
      </c>
    </row>
    <row r="3582" spans="3:73" x14ac:dyDescent="0.3">
      <c r="C3582">
        <v>1973239</v>
      </c>
      <c r="D3582" t="s">
        <v>4574</v>
      </c>
      <c r="E3582" t="s">
        <v>529</v>
      </c>
      <c r="F3582" t="s">
        <v>3614</v>
      </c>
      <c r="G3582" t="s">
        <v>3678</v>
      </c>
      <c r="H3582" t="s">
        <v>3679</v>
      </c>
      <c r="I3582" t="s">
        <v>4866</v>
      </c>
      <c r="J3582">
        <v>2026</v>
      </c>
      <c r="K3582" t="s">
        <v>4062</v>
      </c>
      <c r="L3582">
        <v>128.45351099999999</v>
      </c>
    </row>
    <row r="3583" spans="3:73" x14ac:dyDescent="0.3">
      <c r="C3583">
        <v>1973239</v>
      </c>
      <c r="D3583" t="s">
        <v>4574</v>
      </c>
      <c r="E3583" t="s">
        <v>529</v>
      </c>
      <c r="F3583" t="s">
        <v>3614</v>
      </c>
      <c r="G3583" t="s">
        <v>3678</v>
      </c>
      <c r="H3583" t="s">
        <v>3679</v>
      </c>
      <c r="I3583" t="s">
        <v>4866</v>
      </c>
      <c r="J3583">
        <v>2025</v>
      </c>
      <c r="K3583" t="s">
        <v>4062</v>
      </c>
      <c r="L3583">
        <v>139.601539</v>
      </c>
    </row>
    <row r="3584" spans="3:73" x14ac:dyDescent="0.3">
      <c r="C3584">
        <v>1973239</v>
      </c>
      <c r="D3584" t="s">
        <v>4574</v>
      </c>
      <c r="E3584" t="s">
        <v>529</v>
      </c>
      <c r="F3584" t="s">
        <v>3614</v>
      </c>
      <c r="G3584" t="s">
        <v>3678</v>
      </c>
      <c r="H3584" t="s">
        <v>3679</v>
      </c>
      <c r="I3584" t="s">
        <v>4866</v>
      </c>
      <c r="J3584">
        <v>2024</v>
      </c>
      <c r="K3584" t="s">
        <v>4062</v>
      </c>
      <c r="L3584">
        <v>128.70190500000001</v>
      </c>
    </row>
    <row r="3585" spans="3:73" x14ac:dyDescent="0.3">
      <c r="C3585">
        <v>1973239</v>
      </c>
      <c r="D3585" t="s">
        <v>4574</v>
      </c>
      <c r="E3585" t="s">
        <v>529</v>
      </c>
      <c r="F3585" t="s">
        <v>3614</v>
      </c>
      <c r="G3585" t="s">
        <v>3678</v>
      </c>
      <c r="H3585" t="s">
        <v>3679</v>
      </c>
      <c r="I3585" t="s">
        <v>4866</v>
      </c>
      <c r="J3585">
        <v>2023</v>
      </c>
      <c r="K3585" t="s">
        <v>4062</v>
      </c>
      <c r="L3585">
        <v>58.995646000000001</v>
      </c>
    </row>
    <row r="3586" spans="3:73" x14ac:dyDescent="0.3">
      <c r="C3586">
        <v>1973239</v>
      </c>
      <c r="D3586" t="s">
        <v>4574</v>
      </c>
      <c r="E3586" t="s">
        <v>529</v>
      </c>
      <c r="F3586" t="s">
        <v>3614</v>
      </c>
      <c r="G3586" t="s">
        <v>3678</v>
      </c>
      <c r="H3586" t="s">
        <v>3679</v>
      </c>
      <c r="I3586" t="s">
        <v>4866</v>
      </c>
      <c r="J3586">
        <v>2022</v>
      </c>
      <c r="K3586" t="s">
        <v>4062</v>
      </c>
    </row>
    <row r="3587" spans="3:73" x14ac:dyDescent="0.3">
      <c r="C3587">
        <v>1973239</v>
      </c>
      <c r="D3587" t="s">
        <v>4574</v>
      </c>
      <c r="E3587" t="s">
        <v>529</v>
      </c>
      <c r="F3587" t="s">
        <v>3614</v>
      </c>
      <c r="G3587" t="s">
        <v>3678</v>
      </c>
      <c r="H3587" t="s">
        <v>3679</v>
      </c>
      <c r="I3587" t="s">
        <v>4866</v>
      </c>
      <c r="J3587">
        <v>2021</v>
      </c>
      <c r="K3587" t="s">
        <v>4062</v>
      </c>
    </row>
    <row r="3588" spans="3:73" x14ac:dyDescent="0.3">
      <c r="C3588">
        <v>1973239</v>
      </c>
      <c r="D3588" t="s">
        <v>4574</v>
      </c>
      <c r="E3588" t="s">
        <v>529</v>
      </c>
      <c r="F3588" t="s">
        <v>3614</v>
      </c>
      <c r="G3588" t="s">
        <v>3678</v>
      </c>
      <c r="H3588" t="s">
        <v>3679</v>
      </c>
      <c r="I3588" t="s">
        <v>4866</v>
      </c>
      <c r="J3588">
        <v>2020</v>
      </c>
      <c r="K3588" t="s">
        <v>4062</v>
      </c>
    </row>
    <row r="3589" spans="3:73" x14ac:dyDescent="0.3">
      <c r="C3589">
        <v>1973239</v>
      </c>
      <c r="D3589" t="s">
        <v>4574</v>
      </c>
      <c r="E3589" t="s">
        <v>529</v>
      </c>
      <c r="F3589" t="s">
        <v>3614</v>
      </c>
      <c r="G3589" t="s">
        <v>3678</v>
      </c>
      <c r="H3589" t="s">
        <v>3679</v>
      </c>
      <c r="I3589" t="s">
        <v>4866</v>
      </c>
      <c r="J3589">
        <v>2019</v>
      </c>
      <c r="K3589" t="s">
        <v>4062</v>
      </c>
    </row>
    <row r="3590" spans="3:73" x14ac:dyDescent="0.3">
      <c r="C3590">
        <v>1973239</v>
      </c>
      <c r="D3590" t="s">
        <v>4574</v>
      </c>
      <c r="E3590" t="s">
        <v>529</v>
      </c>
      <c r="F3590" t="s">
        <v>3614</v>
      </c>
      <c r="G3590" t="s">
        <v>3678</v>
      </c>
      <c r="H3590" t="s">
        <v>3679</v>
      </c>
      <c r="I3590" t="s">
        <v>4866</v>
      </c>
      <c r="J3590">
        <v>2018</v>
      </c>
      <c r="K3590" t="s">
        <v>4062</v>
      </c>
    </row>
    <row r="3591" spans="3:73" x14ac:dyDescent="0.3">
      <c r="C3591">
        <v>1973239</v>
      </c>
      <c r="D3591" t="s">
        <v>4574</v>
      </c>
      <c r="E3591" t="s">
        <v>529</v>
      </c>
      <c r="F3591" t="s">
        <v>3614</v>
      </c>
      <c r="G3591" t="s">
        <v>3678</v>
      </c>
      <c r="H3591" t="s">
        <v>3679</v>
      </c>
      <c r="I3591" t="s">
        <v>4866</v>
      </c>
      <c r="J3591">
        <v>2017</v>
      </c>
      <c r="K3591" t="s">
        <v>4062</v>
      </c>
    </row>
    <row r="3592" spans="3:73" x14ac:dyDescent="0.3">
      <c r="C3592">
        <v>1730168</v>
      </c>
      <c r="D3592" t="s">
        <v>4546</v>
      </c>
      <c r="E3592" t="s">
        <v>19</v>
      </c>
      <c r="F3592" t="s">
        <v>3614</v>
      </c>
      <c r="G3592" t="s">
        <v>3678</v>
      </c>
      <c r="H3592" t="s">
        <v>3679</v>
      </c>
      <c r="I3592" t="s">
        <v>4867</v>
      </c>
      <c r="J3592">
        <v>2026</v>
      </c>
      <c r="K3592" t="s">
        <v>4062</v>
      </c>
      <c r="L3592">
        <v>331.27812399999999</v>
      </c>
    </row>
    <row r="3593" spans="3:73" x14ac:dyDescent="0.3">
      <c r="C3593">
        <v>1730168</v>
      </c>
      <c r="D3593" t="s">
        <v>4546</v>
      </c>
      <c r="E3593" t="s">
        <v>19</v>
      </c>
      <c r="F3593" t="s">
        <v>3614</v>
      </c>
      <c r="G3593" t="s">
        <v>3678</v>
      </c>
      <c r="H3593" t="s">
        <v>3679</v>
      </c>
      <c r="I3593" t="s">
        <v>4867</v>
      </c>
      <c r="J3593">
        <v>2025</v>
      </c>
      <c r="K3593" t="s">
        <v>4062</v>
      </c>
      <c r="L3593">
        <v>267.14361200000002</v>
      </c>
      <c r="M3593">
        <v>171092000000</v>
      </c>
      <c r="N3593">
        <v>31573000000</v>
      </c>
      <c r="O3593">
        <v>16178000000</v>
      </c>
      <c r="P3593">
        <v>7145000000</v>
      </c>
      <c r="Q3593">
        <v>2270000000</v>
      </c>
      <c r="S3593">
        <v>2530000000</v>
      </c>
      <c r="T3593">
        <v>32273000000</v>
      </c>
      <c r="U3593">
        <v>97801000000</v>
      </c>
      <c r="V3593">
        <v>89800000000</v>
      </c>
      <c r="W3593">
        <v>18514000000</v>
      </c>
      <c r="X3593">
        <v>1560000000</v>
      </c>
      <c r="AD3593">
        <v>9761000000</v>
      </c>
      <c r="AE3593">
        <v>5000000</v>
      </c>
      <c r="AF3593">
        <v>4741000000</v>
      </c>
      <c r="AG3593">
        <v>43294000000</v>
      </c>
      <c r="AI3593">
        <v>20593000000</v>
      </c>
      <c r="AJ3593">
        <v>25484000000</v>
      </c>
      <c r="AK3593">
        <v>10977000000</v>
      </c>
      <c r="AL3593">
        <v>17810000000</v>
      </c>
      <c r="AM3593">
        <v>-397000000</v>
      </c>
      <c r="AQ3593">
        <v>27537000000</v>
      </c>
      <c r="AU3593">
        <v>-580000000</v>
      </c>
      <c r="AV3593">
        <v>-20127000000</v>
      </c>
      <c r="AW3593">
        <v>11142000000</v>
      </c>
      <c r="AX3593">
        <v>11142000000</v>
      </c>
      <c r="AY3593">
        <v>4.91</v>
      </c>
      <c r="AZ3593">
        <v>2015000000</v>
      </c>
      <c r="BH3593">
        <v>10.2198511166253</v>
      </c>
      <c r="BN3593">
        <v>0.52486381595866505</v>
      </c>
      <c r="BP3593">
        <v>0.87382521335205798</v>
      </c>
      <c r="BQ3593">
        <v>1.5827481905584999</v>
      </c>
      <c r="BR3593">
        <v>54.408067617107903</v>
      </c>
      <c r="BT3593">
        <v>41707903.5376672</v>
      </c>
    </row>
    <row r="3594" spans="3:73" x14ac:dyDescent="0.3">
      <c r="C3594">
        <v>1730168</v>
      </c>
      <c r="D3594" t="s">
        <v>4546</v>
      </c>
      <c r="E3594" t="s">
        <v>19</v>
      </c>
      <c r="F3594" t="s">
        <v>3614</v>
      </c>
      <c r="G3594" t="s">
        <v>3678</v>
      </c>
      <c r="H3594" t="s">
        <v>3679</v>
      </c>
      <c r="I3594" t="s">
        <v>4867</v>
      </c>
      <c r="J3594">
        <v>2024</v>
      </c>
      <c r="K3594" t="s">
        <v>4062</v>
      </c>
      <c r="L3594">
        <v>171.61105000000001</v>
      </c>
      <c r="M3594">
        <v>165645000000</v>
      </c>
      <c r="N3594">
        <v>19595000000</v>
      </c>
      <c r="O3594">
        <v>9348000000</v>
      </c>
      <c r="P3594">
        <v>4416000000</v>
      </c>
      <c r="Q3594">
        <v>1760000000</v>
      </c>
      <c r="S3594">
        <v>2521000000</v>
      </c>
      <c r="T3594">
        <v>40583000000</v>
      </c>
      <c r="U3594">
        <v>97873000000</v>
      </c>
      <c r="V3594">
        <v>97967000000</v>
      </c>
      <c r="W3594">
        <v>16697000000</v>
      </c>
      <c r="X3594">
        <v>1662000000</v>
      </c>
      <c r="AD3594">
        <v>0</v>
      </c>
      <c r="AE3594">
        <v>5000000</v>
      </c>
      <c r="AF3594">
        <v>4686000000</v>
      </c>
      <c r="AG3594">
        <v>32509000000</v>
      </c>
      <c r="AI3594">
        <v>19065000000</v>
      </c>
      <c r="AJ3594">
        <v>13463000000</v>
      </c>
      <c r="AK3594">
        <v>9310000000</v>
      </c>
      <c r="AL3594">
        <v>19046000000</v>
      </c>
      <c r="AM3594">
        <v>3748000000</v>
      </c>
      <c r="AN3594">
        <v>5895000000</v>
      </c>
      <c r="AO3594">
        <v>3953000000</v>
      </c>
      <c r="AQ3594">
        <v>19962000000</v>
      </c>
      <c r="AU3594">
        <v>-23070000000</v>
      </c>
      <c r="AV3594">
        <v>-1733000000</v>
      </c>
      <c r="AW3594">
        <v>9814000000</v>
      </c>
      <c r="AX3594">
        <v>9814000000</v>
      </c>
      <c r="AY3594">
        <v>1.27</v>
      </c>
      <c r="AZ3594">
        <v>1829000000</v>
      </c>
      <c r="BB3594">
        <v>13596000000</v>
      </c>
      <c r="BC3594">
        <v>13596000000</v>
      </c>
      <c r="BH3594">
        <v>10.4237288135593</v>
      </c>
      <c r="BN3594">
        <v>0.59142745027015597</v>
      </c>
      <c r="BO3594">
        <v>3.43941310397167</v>
      </c>
      <c r="BP3594">
        <v>0.55986105288375199</v>
      </c>
      <c r="BQ3594">
        <v>1.06815595615979</v>
      </c>
      <c r="BR3594">
        <v>135.126811023622</v>
      </c>
      <c r="BT3594">
        <v>57187459.665330403</v>
      </c>
    </row>
    <row r="3595" spans="3:73" x14ac:dyDescent="0.3">
      <c r="C3595">
        <v>1730168</v>
      </c>
      <c r="D3595" t="s">
        <v>4546</v>
      </c>
      <c r="E3595" t="s">
        <v>19</v>
      </c>
      <c r="F3595" t="s">
        <v>3614</v>
      </c>
      <c r="G3595" t="s">
        <v>3678</v>
      </c>
      <c r="H3595" t="s">
        <v>3679</v>
      </c>
      <c r="I3595" t="s">
        <v>4867</v>
      </c>
      <c r="J3595">
        <v>2023</v>
      </c>
      <c r="K3595" t="s">
        <v>4062</v>
      </c>
      <c r="L3595">
        <v>76.445746</v>
      </c>
      <c r="M3595">
        <v>72861000000</v>
      </c>
      <c r="N3595">
        <v>20847000000</v>
      </c>
      <c r="O3595">
        <v>14189000000</v>
      </c>
      <c r="P3595">
        <v>3154000000</v>
      </c>
      <c r="Q3595">
        <v>1898000000</v>
      </c>
      <c r="S3595">
        <v>2154000000</v>
      </c>
      <c r="T3595">
        <v>3867000000</v>
      </c>
      <c r="U3595">
        <v>43653000000</v>
      </c>
      <c r="V3595">
        <v>48873000000</v>
      </c>
      <c r="W3595">
        <v>7405000000</v>
      </c>
      <c r="X3595">
        <v>1210000000</v>
      </c>
      <c r="AD3595">
        <v>2682000000</v>
      </c>
      <c r="AE3595">
        <v>0</v>
      </c>
      <c r="AF3595">
        <v>414000000</v>
      </c>
      <c r="AG3595">
        <v>24690000000</v>
      </c>
      <c r="AI3595">
        <v>11129000000</v>
      </c>
      <c r="AJ3595">
        <v>16207000000</v>
      </c>
      <c r="AK3595">
        <v>5253000000</v>
      </c>
      <c r="AL3595">
        <v>8483000000</v>
      </c>
      <c r="AM3595">
        <v>1015000000</v>
      </c>
      <c r="AO3595">
        <v>1622000000</v>
      </c>
      <c r="AQ3595">
        <v>18085000000</v>
      </c>
      <c r="AU3595">
        <v>-689000000</v>
      </c>
      <c r="AV3595">
        <v>-15623000000</v>
      </c>
      <c r="AW3595">
        <v>7645000000</v>
      </c>
      <c r="AX3595">
        <v>7645000000</v>
      </c>
      <c r="AY3595">
        <v>33.93</v>
      </c>
      <c r="AZ3595">
        <v>1911500000</v>
      </c>
      <c r="BH3595">
        <v>5.8221292178917103</v>
      </c>
      <c r="BN3595">
        <v>0.67077037098035996</v>
      </c>
      <c r="BP3595">
        <v>1.91613774476705</v>
      </c>
      <c r="BQ3595">
        <v>2.5589466576637401</v>
      </c>
      <c r="BR3595">
        <v>2.2530429118773898</v>
      </c>
      <c r="BT3595">
        <v>100005564.73083501</v>
      </c>
    </row>
    <row r="3596" spans="3:73" x14ac:dyDescent="0.3">
      <c r="C3596">
        <v>1730168</v>
      </c>
      <c r="D3596" t="s">
        <v>4546</v>
      </c>
      <c r="E3596" t="s">
        <v>19</v>
      </c>
      <c r="F3596" t="s">
        <v>3614</v>
      </c>
      <c r="G3596" t="s">
        <v>3678</v>
      </c>
      <c r="H3596" t="s">
        <v>3679</v>
      </c>
      <c r="I3596" t="s">
        <v>4867</v>
      </c>
      <c r="J3596">
        <v>2022</v>
      </c>
      <c r="K3596" t="s">
        <v>4062</v>
      </c>
      <c r="L3596">
        <v>50.652970000000003</v>
      </c>
      <c r="M3596">
        <v>73249000000</v>
      </c>
      <c r="N3596">
        <v>18504000000</v>
      </c>
      <c r="O3596">
        <v>12416000000</v>
      </c>
      <c r="P3596">
        <v>2958000000</v>
      </c>
      <c r="Q3596">
        <v>1925000000</v>
      </c>
      <c r="S3596">
        <v>2223000000</v>
      </c>
      <c r="T3596">
        <v>7111000000</v>
      </c>
      <c r="U3596">
        <v>43614000000</v>
      </c>
      <c r="V3596">
        <v>50540000000</v>
      </c>
      <c r="W3596">
        <v>7052000000</v>
      </c>
      <c r="X3596">
        <v>998000000</v>
      </c>
      <c r="AD3596">
        <v>1604000000</v>
      </c>
      <c r="AE3596">
        <v>0</v>
      </c>
      <c r="AF3596">
        <v>418000000</v>
      </c>
      <c r="AG3596">
        <v>22095000000</v>
      </c>
      <c r="AI3596">
        <v>11108000000</v>
      </c>
      <c r="AJ3596">
        <v>14225000000</v>
      </c>
      <c r="AK3596">
        <v>4919000000</v>
      </c>
      <c r="AL3596">
        <v>7870000000</v>
      </c>
      <c r="AM3596">
        <v>939000000</v>
      </c>
      <c r="AO3596">
        <v>1737000000</v>
      </c>
      <c r="AQ3596">
        <v>16736000000</v>
      </c>
      <c r="AU3596">
        <v>-667000000</v>
      </c>
      <c r="AV3596">
        <v>-15816000000</v>
      </c>
      <c r="AW3596">
        <v>7032000000</v>
      </c>
      <c r="AX3596">
        <v>6733000000</v>
      </c>
      <c r="AY3596">
        <v>27.44</v>
      </c>
      <c r="AZ3596">
        <v>1611000000</v>
      </c>
      <c r="BH3596">
        <v>6.8950962135319704</v>
      </c>
      <c r="BN3596">
        <v>0.68997528976504796</v>
      </c>
      <c r="BP3596">
        <v>1.7606352807714101</v>
      </c>
      <c r="BQ3596">
        <v>2.3509642654566099</v>
      </c>
      <c r="BR3596">
        <v>1.84595371720117</v>
      </c>
      <c r="BT3596">
        <v>138827002.64170101</v>
      </c>
    </row>
    <row r="3597" spans="3:73" x14ac:dyDescent="0.3">
      <c r="C3597">
        <v>1730168</v>
      </c>
      <c r="D3597" t="s">
        <v>4546</v>
      </c>
      <c r="E3597" t="s">
        <v>19</v>
      </c>
      <c r="F3597" t="s">
        <v>3614</v>
      </c>
      <c r="G3597" t="s">
        <v>3678</v>
      </c>
      <c r="H3597" t="s">
        <v>3679</v>
      </c>
      <c r="I3597" t="s">
        <v>4867</v>
      </c>
      <c r="J3597">
        <v>2021</v>
      </c>
      <c r="K3597" t="s">
        <v>4062</v>
      </c>
      <c r="L3597">
        <v>45.068308999999999</v>
      </c>
      <c r="M3597">
        <v>75570000000</v>
      </c>
      <c r="N3597">
        <v>16586000000</v>
      </c>
      <c r="O3597">
        <v>12163000000</v>
      </c>
      <c r="P3597">
        <v>2071000000</v>
      </c>
      <c r="Q3597">
        <v>1297000000</v>
      </c>
      <c r="S3597">
        <v>2348000000</v>
      </c>
      <c r="T3597">
        <v>11374000000</v>
      </c>
      <c r="U3597">
        <v>43450000000</v>
      </c>
      <c r="V3597">
        <v>50581000000</v>
      </c>
      <c r="W3597">
        <v>6281000000</v>
      </c>
      <c r="X3597">
        <v>1086000000</v>
      </c>
      <c r="AA3597">
        <v>39665000000</v>
      </c>
      <c r="AD3597">
        <v>748000000</v>
      </c>
      <c r="AE3597">
        <v>0</v>
      </c>
      <c r="AF3597">
        <v>413000000</v>
      </c>
      <c r="AG3597">
        <v>16844000000</v>
      </c>
      <c r="AI3597">
        <v>10606000000</v>
      </c>
      <c r="AJ3597">
        <v>8519000000</v>
      </c>
      <c r="AK3597">
        <v>4854000000</v>
      </c>
      <c r="AL3597">
        <v>8325000000</v>
      </c>
      <c r="AM3597">
        <v>29000000</v>
      </c>
      <c r="AO3597">
        <v>1885000000</v>
      </c>
      <c r="AQ3597">
        <v>13764000000</v>
      </c>
      <c r="AU3597">
        <v>-245000000</v>
      </c>
      <c r="AV3597">
        <v>-8974000000</v>
      </c>
      <c r="AW3597">
        <v>6212000000</v>
      </c>
      <c r="AX3597">
        <v>5913000000</v>
      </c>
      <c r="AY3597">
        <v>15.7</v>
      </c>
      <c r="AZ3597">
        <v>1150000000</v>
      </c>
      <c r="BH3597">
        <v>9.2226086956521698</v>
      </c>
      <c r="BN3597">
        <v>0.66932645229588505</v>
      </c>
      <c r="BP3597">
        <v>1.9364750835854201</v>
      </c>
      <c r="BQ3597">
        <v>2.4341665339913998</v>
      </c>
      <c r="BR3597">
        <v>2.87059292993631</v>
      </c>
      <c r="BT3597">
        <v>137835213.653124</v>
      </c>
    </row>
    <row r="3598" spans="3:73" x14ac:dyDescent="0.3">
      <c r="C3598">
        <v>1730168</v>
      </c>
      <c r="D3598" t="s">
        <v>4546</v>
      </c>
      <c r="E3598" t="s">
        <v>19</v>
      </c>
      <c r="F3598" t="s">
        <v>3614</v>
      </c>
      <c r="G3598" t="s">
        <v>3678</v>
      </c>
      <c r="H3598" t="s">
        <v>3679</v>
      </c>
      <c r="I3598" t="s">
        <v>4867</v>
      </c>
      <c r="J3598">
        <v>2020</v>
      </c>
      <c r="K3598" t="s">
        <v>4062</v>
      </c>
      <c r="L3598">
        <v>26.544264999999999</v>
      </c>
      <c r="M3598">
        <v>75933000000</v>
      </c>
      <c r="N3598">
        <v>11895000000</v>
      </c>
      <c r="O3598">
        <v>7618000000</v>
      </c>
      <c r="P3598">
        <v>2297000000</v>
      </c>
      <c r="Q3598">
        <v>1003000000</v>
      </c>
      <c r="S3598">
        <v>2509000000</v>
      </c>
      <c r="T3598">
        <v>16782000000</v>
      </c>
      <c r="U3598">
        <v>43447000000</v>
      </c>
      <c r="V3598">
        <v>52032000000</v>
      </c>
      <c r="W3598">
        <v>6371000000</v>
      </c>
      <c r="X3598">
        <v>836000000</v>
      </c>
      <c r="AD3598">
        <v>0</v>
      </c>
      <c r="AE3598">
        <v>0</v>
      </c>
      <c r="AF3598">
        <v>407000000</v>
      </c>
      <c r="AG3598">
        <v>3747000000</v>
      </c>
      <c r="AI3598">
        <v>10372000000</v>
      </c>
      <c r="AJ3598">
        <v>1526000000</v>
      </c>
      <c r="AK3598">
        <v>4968000000</v>
      </c>
      <c r="AL3598">
        <v>9502000000</v>
      </c>
      <c r="AM3598">
        <v>-518000000</v>
      </c>
      <c r="AO3598">
        <v>1777000000</v>
      </c>
      <c r="AQ3598">
        <v>12061000000</v>
      </c>
      <c r="AU3598">
        <v>-11109000000</v>
      </c>
      <c r="AV3598">
        <v>1611000000</v>
      </c>
      <c r="AW3598">
        <v>5534000000</v>
      </c>
      <c r="AX3598">
        <v>5235000000</v>
      </c>
      <c r="AY3598">
        <v>6.62</v>
      </c>
      <c r="AZ3598">
        <v>938500000</v>
      </c>
      <c r="BH3598">
        <v>11.051678209909401</v>
      </c>
      <c r="BN3598">
        <v>0.68523566828651605</v>
      </c>
      <c r="BP3598">
        <v>1.1957306545283299</v>
      </c>
      <c r="BQ3598">
        <v>1.7096217234343101</v>
      </c>
      <c r="BR3598">
        <v>4.0097077039274902</v>
      </c>
      <c r="BT3598">
        <v>208481945.15839899</v>
      </c>
    </row>
    <row r="3599" spans="3:73" x14ac:dyDescent="0.3">
      <c r="C3599">
        <v>1730168</v>
      </c>
      <c r="D3599" t="s">
        <v>4546</v>
      </c>
      <c r="E3599" t="s">
        <v>19</v>
      </c>
      <c r="F3599" t="s">
        <v>3614</v>
      </c>
      <c r="G3599" t="s">
        <v>3678</v>
      </c>
      <c r="H3599" t="s">
        <v>3679</v>
      </c>
      <c r="I3599" t="s">
        <v>4867</v>
      </c>
      <c r="J3599">
        <v>2019</v>
      </c>
      <c r="K3599" t="s">
        <v>4062</v>
      </c>
      <c r="L3599">
        <v>23.862652000000001</v>
      </c>
      <c r="M3599">
        <v>67493000000</v>
      </c>
      <c r="N3599">
        <v>9917000000</v>
      </c>
      <c r="O3599">
        <v>5055000000</v>
      </c>
      <c r="P3599">
        <v>3259000000</v>
      </c>
      <c r="Q3599">
        <v>874000000</v>
      </c>
      <c r="S3599">
        <v>2565000000</v>
      </c>
      <c r="T3599">
        <v>17554000000</v>
      </c>
      <c r="U3599">
        <v>36714000000</v>
      </c>
      <c r="V3599">
        <v>42523000000</v>
      </c>
      <c r="W3599">
        <v>6899000000</v>
      </c>
      <c r="X3599">
        <v>855000000</v>
      </c>
      <c r="AA3599">
        <v>32798000000</v>
      </c>
      <c r="AB3599">
        <v>24941000000</v>
      </c>
      <c r="AD3599">
        <v>0</v>
      </c>
      <c r="AE3599">
        <v>0</v>
      </c>
      <c r="AF3599">
        <v>397560810</v>
      </c>
      <c r="AG3599">
        <v>3152000000</v>
      </c>
      <c r="AI3599">
        <v>10114000000</v>
      </c>
      <c r="AJ3599">
        <v>1054000000</v>
      </c>
      <c r="AK3599">
        <v>4696000000</v>
      </c>
      <c r="AL3599">
        <v>9039000000</v>
      </c>
      <c r="AM3599">
        <v>-510000000</v>
      </c>
      <c r="AO3599">
        <v>1444000000</v>
      </c>
      <c r="AQ3599">
        <v>9697000000</v>
      </c>
      <c r="AU3599">
        <v>-15422000000</v>
      </c>
      <c r="AV3599">
        <v>6488000000</v>
      </c>
      <c r="AW3599">
        <v>4235000000</v>
      </c>
      <c r="AX3599">
        <v>4235000000</v>
      </c>
      <c r="AY3599">
        <v>6.77</v>
      </c>
      <c r="AZ3599">
        <v>999000000</v>
      </c>
      <c r="BH3599">
        <v>10.1241241241241</v>
      </c>
      <c r="BN3599">
        <v>0.63003570740669401</v>
      </c>
      <c r="BP3599">
        <v>0.73271488621539305</v>
      </c>
      <c r="BQ3599">
        <v>1.3107696767647501</v>
      </c>
      <c r="BR3599">
        <v>3.52476395864106</v>
      </c>
      <c r="BT3599">
        <v>177473987.38413501</v>
      </c>
      <c r="BU3599">
        <v>6.4772925720700899E-9</v>
      </c>
    </row>
    <row r="3600" spans="3:73" x14ac:dyDescent="0.3">
      <c r="C3600">
        <v>1730168</v>
      </c>
      <c r="D3600" t="s">
        <v>4546</v>
      </c>
      <c r="E3600" t="s">
        <v>19</v>
      </c>
      <c r="F3600" t="s">
        <v>3614</v>
      </c>
      <c r="G3600" t="s">
        <v>3678</v>
      </c>
      <c r="H3600" t="s">
        <v>3679</v>
      </c>
      <c r="I3600" t="s">
        <v>4867</v>
      </c>
      <c r="J3600">
        <v>2018</v>
      </c>
      <c r="K3600" t="s">
        <v>4062</v>
      </c>
      <c r="L3600">
        <v>19.191745000000001</v>
      </c>
      <c r="M3600">
        <v>50124000000</v>
      </c>
      <c r="N3600">
        <v>9107000000</v>
      </c>
      <c r="O3600">
        <v>4292000000</v>
      </c>
      <c r="P3600">
        <v>3325000000</v>
      </c>
      <c r="Q3600">
        <v>1124000000</v>
      </c>
      <c r="S3600">
        <v>2635000000</v>
      </c>
      <c r="T3600">
        <v>10762000000</v>
      </c>
      <c r="U3600">
        <v>26913000000</v>
      </c>
      <c r="V3600">
        <v>23467000000</v>
      </c>
      <c r="W3600">
        <v>2338000000</v>
      </c>
      <c r="X3600">
        <v>811000000</v>
      </c>
      <c r="AA3600">
        <v>17493000000</v>
      </c>
      <c r="AB3600">
        <v>26657000000</v>
      </c>
      <c r="AD3600">
        <v>3487000000</v>
      </c>
      <c r="AF3600">
        <v>407637618</v>
      </c>
      <c r="AG3600">
        <v>2935000000</v>
      </c>
      <c r="AH3600">
        <v>5444000000</v>
      </c>
      <c r="AJ3600">
        <v>1652000000</v>
      </c>
      <c r="AK3600">
        <v>3768000000</v>
      </c>
      <c r="AL3600">
        <v>5598000000</v>
      </c>
      <c r="AM3600">
        <v>-8084000000</v>
      </c>
      <c r="AN3600">
        <v>1115000000</v>
      </c>
      <c r="AO3600">
        <v>628000000</v>
      </c>
      <c r="AQ3600">
        <v>8880000000</v>
      </c>
      <c r="AU3600">
        <v>-4674000000</v>
      </c>
      <c r="AV3600">
        <v>-11118000000</v>
      </c>
      <c r="AW3600">
        <v>2998000000</v>
      </c>
      <c r="AX3600">
        <v>2921000000</v>
      </c>
      <c r="AY3600">
        <v>29.33</v>
      </c>
      <c r="BA3600">
        <v>0.30345334313005101</v>
      </c>
      <c r="BB3600">
        <v>-6341000000</v>
      </c>
      <c r="BC3600">
        <v>-6341000000</v>
      </c>
      <c r="BD3600">
        <v>-1.1647685525349001</v>
      </c>
      <c r="BE3600">
        <v>1.63115356355621</v>
      </c>
      <c r="BG3600">
        <v>0.53912564290962495</v>
      </c>
      <c r="BI3600">
        <v>0.10861064559891501</v>
      </c>
      <c r="BJ3600">
        <v>-0.85855988243938297</v>
      </c>
      <c r="BM3600">
        <v>0.69213813372520205</v>
      </c>
      <c r="BN3600">
        <v>0.46817891628760699</v>
      </c>
      <c r="BO3600">
        <v>-10.097133757961799</v>
      </c>
      <c r="BP3600">
        <v>1.8357570573139399</v>
      </c>
      <c r="BQ3600">
        <v>3.4144568006843499</v>
      </c>
      <c r="BR3600">
        <v>0.65433839072621902</v>
      </c>
      <c r="BS3600">
        <v>4.1827662527666301E-2</v>
      </c>
      <c r="BT3600">
        <v>156212996.78585801</v>
      </c>
      <c r="BU3600">
        <v>2.1116175145365199E-8</v>
      </c>
    </row>
    <row r="3601" spans="3:73" x14ac:dyDescent="0.3">
      <c r="C3601">
        <v>1730168</v>
      </c>
      <c r="D3601" t="s">
        <v>4546</v>
      </c>
      <c r="E3601" t="s">
        <v>19</v>
      </c>
      <c r="F3601" t="s">
        <v>3614</v>
      </c>
      <c r="G3601" t="s">
        <v>3678</v>
      </c>
      <c r="H3601" t="s">
        <v>3679</v>
      </c>
      <c r="I3601" t="s">
        <v>4867</v>
      </c>
      <c r="J3601">
        <v>2017</v>
      </c>
      <c r="K3601" t="s">
        <v>4062</v>
      </c>
      <c r="L3601">
        <v>18.752361000000001</v>
      </c>
    </row>
    <row r="3602" spans="3:73" x14ac:dyDescent="0.3">
      <c r="C3602">
        <v>1807794</v>
      </c>
      <c r="D3602" t="s">
        <v>4556</v>
      </c>
      <c r="E3602" t="s">
        <v>1849</v>
      </c>
      <c r="F3602" t="s">
        <v>3614</v>
      </c>
      <c r="G3602" t="s">
        <v>3678</v>
      </c>
      <c r="H3602" t="s">
        <v>3679</v>
      </c>
      <c r="I3602" t="s">
        <v>4868</v>
      </c>
      <c r="J3602">
        <v>2026</v>
      </c>
      <c r="K3602" t="s">
        <v>4062</v>
      </c>
      <c r="L3602">
        <v>121.20233899999999</v>
      </c>
    </row>
    <row r="3603" spans="3:73" x14ac:dyDescent="0.3">
      <c r="C3603">
        <v>1807794</v>
      </c>
      <c r="D3603" t="s">
        <v>4556</v>
      </c>
      <c r="E3603" t="s">
        <v>1849</v>
      </c>
      <c r="F3603" t="s">
        <v>3614</v>
      </c>
      <c r="G3603" t="s">
        <v>3678</v>
      </c>
      <c r="H3603" t="s">
        <v>3679</v>
      </c>
      <c r="I3603" t="s">
        <v>4868</v>
      </c>
      <c r="J3603">
        <v>2025</v>
      </c>
      <c r="K3603" t="s">
        <v>4062</v>
      </c>
      <c r="L3603">
        <v>100.41247300000001</v>
      </c>
      <c r="M3603">
        <v>809257000</v>
      </c>
      <c r="N3603">
        <v>713534000</v>
      </c>
      <c r="O3603">
        <v>236328000</v>
      </c>
      <c r="P3603">
        <v>162144000</v>
      </c>
      <c r="Q3603">
        <v>90029000</v>
      </c>
      <c r="S3603">
        <v>63631000</v>
      </c>
      <c r="V3603">
        <v>127675000</v>
      </c>
      <c r="W3603">
        <v>107711000</v>
      </c>
      <c r="X3603">
        <v>56158000</v>
      </c>
      <c r="AB3603">
        <v>681582000</v>
      </c>
      <c r="AD3603">
        <v>-83162000</v>
      </c>
      <c r="AE3603">
        <v>8000</v>
      </c>
      <c r="AF3603">
        <v>171169000</v>
      </c>
      <c r="AG3603">
        <v>282909000</v>
      </c>
      <c r="AJ3603">
        <v>37124000</v>
      </c>
      <c r="AK3603">
        <v>145994000</v>
      </c>
      <c r="AL3603">
        <v>245785000</v>
      </c>
      <c r="AM3603">
        <v>2687000</v>
      </c>
      <c r="AN3603">
        <v>52183000</v>
      </c>
      <c r="AQ3603">
        <v>65083000</v>
      </c>
      <c r="AS3603">
        <v>21938000</v>
      </c>
      <c r="AU3603">
        <v>111990000</v>
      </c>
      <c r="AV3603">
        <v>-7728000</v>
      </c>
      <c r="AY3603">
        <v>0.31</v>
      </c>
      <c r="AZ3603">
        <v>57968000</v>
      </c>
      <c r="BN3603">
        <v>0.157768175004974</v>
      </c>
      <c r="BP3603">
        <v>2.1940934537790899</v>
      </c>
      <c r="BQ3603">
        <v>5.7886845354699101</v>
      </c>
      <c r="BR3603">
        <v>323.91120322580599</v>
      </c>
      <c r="BS3603">
        <v>7.6561587600611505E-2</v>
      </c>
      <c r="BU3603">
        <v>4.5670024487149002E-8</v>
      </c>
    </row>
    <row r="3604" spans="3:73" x14ac:dyDescent="0.3">
      <c r="C3604">
        <v>1807794</v>
      </c>
      <c r="D3604" t="s">
        <v>4556</v>
      </c>
      <c r="E3604" t="s">
        <v>1849</v>
      </c>
      <c r="F3604" t="s">
        <v>3614</v>
      </c>
      <c r="G3604" t="s">
        <v>3678</v>
      </c>
      <c r="H3604" t="s">
        <v>3679</v>
      </c>
      <c r="I3604" t="s">
        <v>4868</v>
      </c>
      <c r="J3604">
        <v>2024</v>
      </c>
      <c r="K3604" t="s">
        <v>4062</v>
      </c>
      <c r="L3604">
        <v>34.577513000000003</v>
      </c>
      <c r="M3604">
        <v>601932000</v>
      </c>
      <c r="N3604">
        <v>530265000</v>
      </c>
      <c r="O3604">
        <v>66942000</v>
      </c>
      <c r="P3604">
        <v>59662000</v>
      </c>
      <c r="Q3604">
        <v>25907000</v>
      </c>
      <c r="S3604">
        <v>43665000</v>
      </c>
      <c r="V3604">
        <v>61734000</v>
      </c>
      <c r="W3604">
        <v>44620000</v>
      </c>
      <c r="X3604">
        <v>13417000</v>
      </c>
      <c r="AB3604">
        <v>540198000</v>
      </c>
      <c r="AD3604">
        <v>-135345000</v>
      </c>
      <c r="AE3604">
        <v>8000</v>
      </c>
      <c r="AF3604">
        <v>164305000</v>
      </c>
      <c r="AG3604">
        <v>119431000</v>
      </c>
      <c r="AJ3604">
        <v>-37058000</v>
      </c>
      <c r="AK3604">
        <v>95531000</v>
      </c>
      <c r="AL3604">
        <v>156489000</v>
      </c>
      <c r="AM3604">
        <v>5624000</v>
      </c>
      <c r="AN3604">
        <v>-28369000</v>
      </c>
      <c r="AQ3604">
        <v>32737000</v>
      </c>
      <c r="AS3604">
        <v>13771000</v>
      </c>
      <c r="AU3604">
        <v>-249485000</v>
      </c>
      <c r="AV3604">
        <v>175276000</v>
      </c>
      <c r="AY3604">
        <v>-0.18</v>
      </c>
      <c r="AZ3604">
        <v>35965000</v>
      </c>
      <c r="BN3604">
        <v>0.10255975758058999</v>
      </c>
      <c r="BP3604">
        <v>1.5002689376961</v>
      </c>
      <c r="BQ3604">
        <v>11.303406544150601</v>
      </c>
      <c r="BR3604">
        <v>-192.097294444444</v>
      </c>
      <c r="BS3604">
        <v>-5.2515929344425602E-2</v>
      </c>
      <c r="BU3604">
        <v>-1.15216130752058E-8</v>
      </c>
    </row>
    <row r="3605" spans="3:73" x14ac:dyDescent="0.3">
      <c r="C3605">
        <v>1807794</v>
      </c>
      <c r="D3605" t="s">
        <v>4556</v>
      </c>
      <c r="E3605" t="s">
        <v>1849</v>
      </c>
      <c r="F3605" t="s">
        <v>3614</v>
      </c>
      <c r="G3605" t="s">
        <v>3678</v>
      </c>
      <c r="H3605" t="s">
        <v>3679</v>
      </c>
      <c r="I3605" t="s">
        <v>4868</v>
      </c>
      <c r="J3605">
        <v>2023</v>
      </c>
      <c r="K3605" t="s">
        <v>4062</v>
      </c>
      <c r="L3605">
        <v>14.317895</v>
      </c>
      <c r="M3605">
        <v>397289000</v>
      </c>
      <c r="N3605">
        <v>328232000</v>
      </c>
      <c r="O3605">
        <v>108583000</v>
      </c>
      <c r="P3605">
        <v>49541000</v>
      </c>
      <c r="Q3605">
        <v>46023000</v>
      </c>
      <c r="S3605">
        <v>40222000</v>
      </c>
      <c r="V3605">
        <v>49654000</v>
      </c>
      <c r="W3605">
        <v>31032000</v>
      </c>
      <c r="X3605">
        <v>6067000</v>
      </c>
      <c r="AB3605">
        <v>347635000</v>
      </c>
      <c r="AD3605">
        <v>-106976000</v>
      </c>
      <c r="AE3605">
        <v>7000</v>
      </c>
      <c r="AF3605">
        <v>148651000</v>
      </c>
      <c r="AG3605">
        <v>106194000</v>
      </c>
      <c r="AJ3605">
        <v>-21235000</v>
      </c>
      <c r="AK3605">
        <v>76774000</v>
      </c>
      <c r="AL3605">
        <v>127429000</v>
      </c>
      <c r="AM3605">
        <v>-1367000</v>
      </c>
      <c r="AN3605">
        <v>-16547000</v>
      </c>
      <c r="AQ3605">
        <v>-24615000</v>
      </c>
      <c r="AS3605">
        <v>9514000</v>
      </c>
      <c r="AU3605">
        <v>-130941000</v>
      </c>
      <c r="AV3605">
        <v>4885000</v>
      </c>
      <c r="AY3605">
        <v>-0.11</v>
      </c>
      <c r="AZ3605">
        <v>36680000</v>
      </c>
      <c r="BN3605">
        <v>0.12498206595199</v>
      </c>
      <c r="BP3605">
        <v>3.49906548079402</v>
      </c>
      <c r="BQ3605">
        <v>9.0941286414024205</v>
      </c>
      <c r="BR3605">
        <v>-130.16268181818199</v>
      </c>
      <c r="BS3605">
        <v>-4.7598774576783097E-2</v>
      </c>
      <c r="BU3605">
        <v>-4.5305232499604496E-9</v>
      </c>
    </row>
    <row r="3606" spans="3:73" x14ac:dyDescent="0.3">
      <c r="C3606">
        <v>1807794</v>
      </c>
      <c r="D3606" t="s">
        <v>4556</v>
      </c>
      <c r="E3606" t="s">
        <v>1849</v>
      </c>
      <c r="F3606" t="s">
        <v>3614</v>
      </c>
      <c r="G3606" t="s">
        <v>3678</v>
      </c>
      <c r="H3606" t="s">
        <v>3679</v>
      </c>
      <c r="I3606" t="s">
        <v>4868</v>
      </c>
      <c r="J3606">
        <v>2022</v>
      </c>
      <c r="K3606" t="s">
        <v>4062</v>
      </c>
      <c r="L3606">
        <v>13.14254</v>
      </c>
      <c r="M3606">
        <v>375689000</v>
      </c>
      <c r="N3606">
        <v>332177000</v>
      </c>
      <c r="O3606">
        <v>259322000</v>
      </c>
      <c r="P3606">
        <v>29524000</v>
      </c>
      <c r="Q3606">
        <v>27337000</v>
      </c>
      <c r="S3606">
        <v>21844000</v>
      </c>
      <c r="V3606">
        <v>41526000</v>
      </c>
      <c r="W3606">
        <v>26497000</v>
      </c>
      <c r="X3606">
        <v>8487000</v>
      </c>
      <c r="AB3606">
        <v>334163000</v>
      </c>
      <c r="AD3606">
        <v>-90429000</v>
      </c>
      <c r="AE3606">
        <v>7000</v>
      </c>
      <c r="AF3606">
        <v>144755000</v>
      </c>
      <c r="AG3606">
        <v>64015000</v>
      </c>
      <c r="AJ3606">
        <v>-21968000</v>
      </c>
      <c r="AK3606">
        <v>47949000</v>
      </c>
      <c r="AL3606">
        <v>85983000</v>
      </c>
      <c r="AM3606">
        <v>-37000</v>
      </c>
      <c r="AN3606">
        <v>-22176000</v>
      </c>
      <c r="AQ3606">
        <v>-30832000</v>
      </c>
      <c r="AS3606">
        <v>4793000</v>
      </c>
      <c r="AU3606">
        <v>-17580000</v>
      </c>
      <c r="AV3606">
        <v>204181000</v>
      </c>
      <c r="AY3606">
        <v>-0.25</v>
      </c>
      <c r="BN3606">
        <v>0.110532914192324</v>
      </c>
      <c r="BP3606">
        <v>9.7868437936370096</v>
      </c>
      <c r="BQ3606">
        <v>11.504698645129601</v>
      </c>
      <c r="BR3606">
        <v>-52.570160000000001</v>
      </c>
      <c r="BS3606">
        <v>-6.6362822933717994E-2</v>
      </c>
      <c r="BU3606">
        <v>-9.8324320765614407E-9</v>
      </c>
    </row>
    <row r="3607" spans="3:73" x14ac:dyDescent="0.3">
      <c r="C3607">
        <v>1807794</v>
      </c>
      <c r="D3607" t="s">
        <v>4556</v>
      </c>
      <c r="E3607" t="s">
        <v>1849</v>
      </c>
      <c r="F3607" t="s">
        <v>3614</v>
      </c>
      <c r="G3607" t="s">
        <v>3678</v>
      </c>
      <c r="H3607" t="s">
        <v>3679</v>
      </c>
      <c r="I3607" t="s">
        <v>4868</v>
      </c>
      <c r="J3607">
        <v>2021</v>
      </c>
      <c r="K3607" t="s">
        <v>4062</v>
      </c>
    </row>
    <row r="3608" spans="3:73" x14ac:dyDescent="0.3">
      <c r="C3608">
        <v>1807794</v>
      </c>
      <c r="D3608" t="s">
        <v>4556</v>
      </c>
      <c r="E3608" t="s">
        <v>1849</v>
      </c>
      <c r="F3608" t="s">
        <v>3614</v>
      </c>
      <c r="G3608" t="s">
        <v>3678</v>
      </c>
      <c r="H3608" t="s">
        <v>3679</v>
      </c>
      <c r="I3608" t="s">
        <v>4868</v>
      </c>
      <c r="J3608">
        <v>2020</v>
      </c>
      <c r="K3608" t="s">
        <v>4062</v>
      </c>
    </row>
    <row r="3609" spans="3:73" x14ac:dyDescent="0.3">
      <c r="C3609">
        <v>1807794</v>
      </c>
      <c r="D3609" t="s">
        <v>4556</v>
      </c>
      <c r="E3609" t="s">
        <v>1849</v>
      </c>
      <c r="F3609" t="s">
        <v>3614</v>
      </c>
      <c r="G3609" t="s">
        <v>3678</v>
      </c>
      <c r="H3609" t="s">
        <v>3679</v>
      </c>
      <c r="I3609" t="s">
        <v>4868</v>
      </c>
      <c r="J3609">
        <v>2019</v>
      </c>
      <c r="K3609" t="s">
        <v>4062</v>
      </c>
    </row>
    <row r="3610" spans="3:73" x14ac:dyDescent="0.3">
      <c r="C3610">
        <v>1807794</v>
      </c>
      <c r="D3610" t="s">
        <v>4556</v>
      </c>
      <c r="E3610" t="s">
        <v>1849</v>
      </c>
      <c r="F3610" t="s">
        <v>3614</v>
      </c>
      <c r="G3610" t="s">
        <v>3678</v>
      </c>
      <c r="H3610" t="s">
        <v>3679</v>
      </c>
      <c r="I3610" t="s">
        <v>4868</v>
      </c>
      <c r="J3610">
        <v>2018</v>
      </c>
      <c r="K3610" t="s">
        <v>4062</v>
      </c>
    </row>
    <row r="3611" spans="3:73" x14ac:dyDescent="0.3">
      <c r="C3611">
        <v>1807794</v>
      </c>
      <c r="D3611" t="s">
        <v>4556</v>
      </c>
      <c r="E3611" t="s">
        <v>1849</v>
      </c>
      <c r="F3611" t="s">
        <v>3614</v>
      </c>
      <c r="G3611" t="s">
        <v>3678</v>
      </c>
      <c r="H3611" t="s">
        <v>3679</v>
      </c>
      <c r="I3611" t="s">
        <v>4868</v>
      </c>
      <c r="J3611">
        <v>2017</v>
      </c>
      <c r="K3611" t="s">
        <v>4062</v>
      </c>
    </row>
    <row r="3612" spans="3:73" x14ac:dyDescent="0.3">
      <c r="C3612">
        <v>772406</v>
      </c>
      <c r="D3612" t="s">
        <v>4363</v>
      </c>
      <c r="E3612" t="s">
        <v>520</v>
      </c>
      <c r="F3612" t="s">
        <v>3614</v>
      </c>
      <c r="G3612" t="s">
        <v>3678</v>
      </c>
      <c r="H3612" t="s">
        <v>3679</v>
      </c>
      <c r="I3612" t="s">
        <v>4869</v>
      </c>
      <c r="J3612">
        <v>2026</v>
      </c>
      <c r="K3612" t="s">
        <v>4062</v>
      </c>
      <c r="L3612">
        <v>138.513957</v>
      </c>
    </row>
    <row r="3613" spans="3:73" x14ac:dyDescent="0.3">
      <c r="C3613">
        <v>772406</v>
      </c>
      <c r="D3613" t="s">
        <v>4363</v>
      </c>
      <c r="E3613" t="s">
        <v>520</v>
      </c>
      <c r="F3613" t="s">
        <v>3614</v>
      </c>
      <c r="G3613" t="s">
        <v>3678</v>
      </c>
      <c r="H3613" t="s">
        <v>3679</v>
      </c>
      <c r="I3613" t="s">
        <v>4869</v>
      </c>
      <c r="J3613">
        <v>2025</v>
      </c>
      <c r="K3613" t="s">
        <v>4062</v>
      </c>
      <c r="L3613">
        <v>107.22480299999999</v>
      </c>
      <c r="M3613">
        <v>2327073000</v>
      </c>
      <c r="N3613">
        <v>1239734000</v>
      </c>
      <c r="O3613">
        <v>539620000</v>
      </c>
      <c r="P3613">
        <v>216009000</v>
      </c>
      <c r="Q3613">
        <v>299092000</v>
      </c>
      <c r="S3613">
        <v>159900000</v>
      </c>
      <c r="U3613">
        <v>435936000</v>
      </c>
      <c r="W3613">
        <v>195188000</v>
      </c>
      <c r="X3613">
        <v>63162000</v>
      </c>
      <c r="AB3613">
        <v>1949449000</v>
      </c>
      <c r="AD3613">
        <v>90351000</v>
      </c>
      <c r="AE3613">
        <v>52000</v>
      </c>
      <c r="AF3613">
        <v>52291000</v>
      </c>
      <c r="AG3613">
        <v>996038000</v>
      </c>
      <c r="AJ3613">
        <v>410359000</v>
      </c>
      <c r="AK3613">
        <v>434684000</v>
      </c>
      <c r="AL3613">
        <v>585679000</v>
      </c>
      <c r="AM3613">
        <v>113407000</v>
      </c>
      <c r="AN3613">
        <v>331507000</v>
      </c>
      <c r="AP3613">
        <v>31100000</v>
      </c>
      <c r="AQ3613">
        <v>444366000</v>
      </c>
      <c r="AS3613">
        <v>50951000</v>
      </c>
      <c r="AU3613">
        <v>-124284000</v>
      </c>
      <c r="AV3613">
        <v>-283226000</v>
      </c>
      <c r="AY3613">
        <v>6.24</v>
      </c>
      <c r="AZ3613">
        <v>263170000</v>
      </c>
      <c r="BP3613">
        <v>2.7646166772547498</v>
      </c>
      <c r="BQ3613">
        <v>4.81915896469045</v>
      </c>
      <c r="BR3613">
        <v>17.183462019230799</v>
      </c>
      <c r="BS3613">
        <v>0.170051640232702</v>
      </c>
      <c r="BU3613">
        <v>3.4321635021998501E-7</v>
      </c>
    </row>
    <row r="3614" spans="3:73" x14ac:dyDescent="0.3">
      <c r="C3614">
        <v>772406</v>
      </c>
      <c r="D3614" t="s">
        <v>4363</v>
      </c>
      <c r="E3614" t="s">
        <v>520</v>
      </c>
      <c r="F3614" t="s">
        <v>3614</v>
      </c>
      <c r="G3614" t="s">
        <v>3678</v>
      </c>
      <c r="H3614" t="s">
        <v>3679</v>
      </c>
      <c r="I3614" t="s">
        <v>4869</v>
      </c>
      <c r="J3614">
        <v>2024</v>
      </c>
      <c r="K3614" t="s">
        <v>4062</v>
      </c>
      <c r="L3614">
        <v>109.669324</v>
      </c>
      <c r="M3614">
        <v>2231576000</v>
      </c>
      <c r="N3614">
        <v>1106192000</v>
      </c>
      <c r="O3614">
        <v>502764000</v>
      </c>
      <c r="P3614">
        <v>162478000</v>
      </c>
      <c r="Q3614">
        <v>227248000</v>
      </c>
      <c r="S3614">
        <v>170175000</v>
      </c>
      <c r="U3614">
        <v>435936000</v>
      </c>
      <c r="W3614">
        <v>186393000</v>
      </c>
      <c r="X3614">
        <v>55545000</v>
      </c>
      <c r="AB3614">
        <v>1817014000</v>
      </c>
      <c r="AD3614">
        <v>58916000</v>
      </c>
      <c r="AE3614">
        <v>53000</v>
      </c>
      <c r="AF3614">
        <v>53491000</v>
      </c>
      <c r="AG3614">
        <v>916072000</v>
      </c>
      <c r="AJ3614">
        <v>343466000</v>
      </c>
      <c r="AK3614">
        <v>426475000</v>
      </c>
      <c r="AL3614">
        <v>572606000</v>
      </c>
      <c r="AM3614">
        <v>89364000</v>
      </c>
      <c r="AN3614">
        <v>274572000</v>
      </c>
      <c r="AP3614">
        <v>28100000</v>
      </c>
      <c r="AQ3614">
        <v>421674000</v>
      </c>
      <c r="AS3614">
        <v>48292000</v>
      </c>
      <c r="AU3614">
        <v>-163012000</v>
      </c>
      <c r="AV3614">
        <v>-201682000</v>
      </c>
      <c r="AY3614">
        <v>5.0599999999999996</v>
      </c>
      <c r="AZ3614">
        <v>230349000</v>
      </c>
      <c r="BP3614">
        <v>2.6973330543528999</v>
      </c>
      <c r="BQ3614">
        <v>4.7155418926676402</v>
      </c>
      <c r="BR3614">
        <v>21.6737794466403</v>
      </c>
      <c r="BS3614">
        <v>0.151111659018588</v>
      </c>
      <c r="BU3614">
        <v>3.0540589089572199E-7</v>
      </c>
    </row>
    <row r="3615" spans="3:73" x14ac:dyDescent="0.3">
      <c r="C3615">
        <v>772406</v>
      </c>
      <c r="D3615" t="s">
        <v>4363</v>
      </c>
      <c r="E3615" t="s">
        <v>520</v>
      </c>
      <c r="F3615" t="s">
        <v>3614</v>
      </c>
      <c r="G3615" t="s">
        <v>3678</v>
      </c>
      <c r="H3615" t="s">
        <v>3679</v>
      </c>
      <c r="I3615" t="s">
        <v>4869</v>
      </c>
      <c r="J3615">
        <v>2023</v>
      </c>
      <c r="K3615" t="s">
        <v>4062</v>
      </c>
      <c r="L3615">
        <v>84.778155999999996</v>
      </c>
      <c r="M3615">
        <v>2063966000</v>
      </c>
      <c r="N3615">
        <v>1017856000</v>
      </c>
      <c r="O3615">
        <v>445784000</v>
      </c>
      <c r="P3615">
        <v>150473000</v>
      </c>
      <c r="Q3615">
        <v>233450000</v>
      </c>
      <c r="S3615">
        <v>162972000</v>
      </c>
      <c r="U3615">
        <v>435936000</v>
      </c>
      <c r="W3615">
        <v>216340000</v>
      </c>
      <c r="X3615">
        <v>81462000</v>
      </c>
      <c r="AB3615">
        <v>1658282000</v>
      </c>
      <c r="AD3615">
        <v>-9320000</v>
      </c>
      <c r="AE3615">
        <v>55000</v>
      </c>
      <c r="AF3615">
        <v>55098000</v>
      </c>
      <c r="AG3615">
        <v>956979000</v>
      </c>
      <c r="AJ3615">
        <v>249031000</v>
      </c>
      <c r="AK3615">
        <v>458412000</v>
      </c>
      <c r="AL3615">
        <v>707948000</v>
      </c>
      <c r="AM3615">
        <v>78036000</v>
      </c>
      <c r="AN3615">
        <v>176703000</v>
      </c>
      <c r="AO3615">
        <v>898000</v>
      </c>
      <c r="AP3615">
        <v>27100000</v>
      </c>
      <c r="AQ3615">
        <v>339568000</v>
      </c>
      <c r="AS3615">
        <v>71202000</v>
      </c>
      <c r="AU3615">
        <v>-33330000</v>
      </c>
      <c r="AV3615">
        <v>-230268000</v>
      </c>
      <c r="AY3615">
        <v>3.18</v>
      </c>
      <c r="AZ3615">
        <v>185943000</v>
      </c>
      <c r="BB3615">
        <v>255637000</v>
      </c>
      <c r="BC3615">
        <v>282737000</v>
      </c>
      <c r="BO3615">
        <v>284.673719376392</v>
      </c>
      <c r="BP3615">
        <v>2.0605713229176299</v>
      </c>
      <c r="BQ3615">
        <v>3.6258019783673801</v>
      </c>
      <c r="BR3615">
        <v>26.659797484276702</v>
      </c>
      <c r="BS3615">
        <v>0.106557871339133</v>
      </c>
      <c r="BU3615">
        <v>1.6257460195551801E-7</v>
      </c>
    </row>
    <row r="3616" spans="3:73" x14ac:dyDescent="0.3">
      <c r="C3616">
        <v>772406</v>
      </c>
      <c r="D3616" t="s">
        <v>4363</v>
      </c>
      <c r="E3616" t="s">
        <v>520</v>
      </c>
      <c r="F3616" t="s">
        <v>3614</v>
      </c>
      <c r="G3616" t="s">
        <v>3678</v>
      </c>
      <c r="H3616" t="s">
        <v>3679</v>
      </c>
      <c r="I3616" t="s">
        <v>4869</v>
      </c>
      <c r="J3616">
        <v>2022</v>
      </c>
      <c r="K3616" t="s">
        <v>4062</v>
      </c>
      <c r="L3616">
        <v>78.117531999999997</v>
      </c>
      <c r="M3616">
        <v>2123400000</v>
      </c>
      <c r="N3616">
        <v>840015000</v>
      </c>
      <c r="O3616">
        <v>369814000</v>
      </c>
      <c r="P3616">
        <v>240264000</v>
      </c>
      <c r="Q3616">
        <v>138436000</v>
      </c>
      <c r="S3616">
        <v>157077000</v>
      </c>
      <c r="U3616">
        <v>435791000</v>
      </c>
      <c r="W3616">
        <v>264783000</v>
      </c>
      <c r="X3616">
        <v>115417000</v>
      </c>
      <c r="AB3616">
        <v>1599817000</v>
      </c>
      <c r="AD3616">
        <v>23435000</v>
      </c>
      <c r="AE3616">
        <v>57000</v>
      </c>
      <c r="AF3616">
        <v>56596000</v>
      </c>
      <c r="AG3616">
        <v>923641000</v>
      </c>
      <c r="AJ3616">
        <v>366338000</v>
      </c>
      <c r="AK3616">
        <v>406307000</v>
      </c>
      <c r="AL3616">
        <v>557303000</v>
      </c>
      <c r="AM3616">
        <v>42308000</v>
      </c>
      <c r="AN3616">
        <v>326355000</v>
      </c>
      <c r="AO3616">
        <v>948000</v>
      </c>
      <c r="AP3616">
        <v>24800000</v>
      </c>
      <c r="AQ3616">
        <v>124753000</v>
      </c>
      <c r="AS3616">
        <v>62061000</v>
      </c>
      <c r="AU3616">
        <v>-18372000</v>
      </c>
      <c r="AV3616">
        <v>-178731000</v>
      </c>
      <c r="AY3616">
        <v>5.7</v>
      </c>
      <c r="AZ3616">
        <v>155849500</v>
      </c>
      <c r="BB3616">
        <v>369611000</v>
      </c>
      <c r="BC3616">
        <v>394411000</v>
      </c>
      <c r="BO3616">
        <v>389.88502109704598</v>
      </c>
      <c r="BP3616">
        <v>1.3966682151044401</v>
      </c>
      <c r="BQ3616">
        <v>2.64963762779333</v>
      </c>
      <c r="BR3616">
        <v>13.7048301754386</v>
      </c>
      <c r="BS3616">
        <v>0.20399520695179499</v>
      </c>
      <c r="BU3616">
        <v>2.7832554123377898E-7</v>
      </c>
    </row>
    <row r="3617" spans="3:73" x14ac:dyDescent="0.3">
      <c r="C3617">
        <v>772406</v>
      </c>
      <c r="D3617" t="s">
        <v>4363</v>
      </c>
      <c r="E3617" t="s">
        <v>520</v>
      </c>
      <c r="F3617" t="s">
        <v>3614</v>
      </c>
      <c r="G3617" t="s">
        <v>3678</v>
      </c>
      <c r="H3617" t="s">
        <v>3679</v>
      </c>
      <c r="I3617" t="s">
        <v>4869</v>
      </c>
      <c r="J3617">
        <v>2021</v>
      </c>
      <c r="K3617" t="s">
        <v>4062</v>
      </c>
      <c r="L3617">
        <v>83.171290999999997</v>
      </c>
      <c r="M3617">
        <v>1830614000</v>
      </c>
      <c r="N3617">
        <v>842519000</v>
      </c>
      <c r="O3617">
        <v>442164000</v>
      </c>
      <c r="P3617">
        <v>108712000</v>
      </c>
      <c r="Q3617">
        <v>173263000</v>
      </c>
      <c r="S3617">
        <v>154942000</v>
      </c>
      <c r="U3617">
        <v>287518000</v>
      </c>
      <c r="W3617">
        <v>213610000</v>
      </c>
      <c r="X3617">
        <v>102744000</v>
      </c>
      <c r="AB3617">
        <v>1389005000</v>
      </c>
      <c r="AD3617">
        <v>-112689000</v>
      </c>
      <c r="AE3617">
        <v>58000</v>
      </c>
      <c r="AF3617">
        <v>57652000</v>
      </c>
      <c r="AG3617">
        <v>148119000</v>
      </c>
      <c r="AJ3617">
        <v>237182000</v>
      </c>
      <c r="AK3617">
        <v>342759000</v>
      </c>
      <c r="AL3617">
        <v>470119000</v>
      </c>
      <c r="AM3617">
        <v>27902000</v>
      </c>
      <c r="AN3617">
        <v>25281000</v>
      </c>
      <c r="AO3617">
        <v>1057000</v>
      </c>
      <c r="AP3617">
        <v>24900000</v>
      </c>
      <c r="AQ3617">
        <v>348945000</v>
      </c>
      <c r="AS3617">
        <v>47083000</v>
      </c>
      <c r="AU3617">
        <v>-77675000</v>
      </c>
      <c r="AV3617">
        <v>-121225000</v>
      </c>
      <c r="AY3617">
        <v>0.44</v>
      </c>
      <c r="AZ3617">
        <v>159994000</v>
      </c>
      <c r="BB3617">
        <v>54240000</v>
      </c>
      <c r="BC3617">
        <v>79140000</v>
      </c>
      <c r="BO3617">
        <v>51.315042573320703</v>
      </c>
      <c r="BP3617">
        <v>2.06995927156968</v>
      </c>
      <c r="BQ3617">
        <v>3.1330742942746101</v>
      </c>
      <c r="BR3617">
        <v>189.025661363636</v>
      </c>
      <c r="BS3617">
        <v>1.82007984132527E-2</v>
      </c>
      <c r="BU3617">
        <v>2.6346462424541299E-8</v>
      </c>
    </row>
    <row r="3618" spans="3:73" x14ac:dyDescent="0.3">
      <c r="C3618">
        <v>772406</v>
      </c>
      <c r="D3618" t="s">
        <v>4363</v>
      </c>
      <c r="E3618" t="s">
        <v>520</v>
      </c>
      <c r="F3618" t="s">
        <v>3614</v>
      </c>
      <c r="G3618" t="s">
        <v>3678</v>
      </c>
      <c r="H3618" t="s">
        <v>3679</v>
      </c>
      <c r="I3618" t="s">
        <v>4869</v>
      </c>
      <c r="J3618">
        <v>2020</v>
      </c>
      <c r="K3618" t="s">
        <v>4062</v>
      </c>
      <c r="L3618">
        <v>68.524699999999996</v>
      </c>
      <c r="M3618">
        <v>1592677000</v>
      </c>
      <c r="N3618">
        <v>650196000</v>
      </c>
      <c r="O3618">
        <v>292119000</v>
      </c>
      <c r="P3618">
        <v>153998000</v>
      </c>
      <c r="Q3618">
        <v>146725000</v>
      </c>
      <c r="S3618">
        <v>158244000</v>
      </c>
      <c r="U3618">
        <v>287088000</v>
      </c>
      <c r="W3618">
        <v>158637000</v>
      </c>
      <c r="X3618">
        <v>78412000</v>
      </c>
      <c r="AB3618">
        <v>1229779000</v>
      </c>
      <c r="AD3618">
        <v>-201681000</v>
      </c>
      <c r="AE3618">
        <v>58000</v>
      </c>
      <c r="AF3618">
        <v>58242000</v>
      </c>
      <c r="AG3618">
        <v>146235000</v>
      </c>
      <c r="AJ3618">
        <v>173480000</v>
      </c>
      <c r="AK3618">
        <v>347647000</v>
      </c>
      <c r="AL3618">
        <v>500687000</v>
      </c>
      <c r="AM3618">
        <v>21768000</v>
      </c>
      <c r="AN3618">
        <v>10158000</v>
      </c>
      <c r="AO3618">
        <v>1057000</v>
      </c>
      <c r="AP3618">
        <v>31900000</v>
      </c>
      <c r="AQ3618">
        <v>295815000</v>
      </c>
      <c r="AS3618">
        <v>68237000</v>
      </c>
      <c r="AU3618">
        <v>-100221000</v>
      </c>
      <c r="AV3618">
        <v>-119647000</v>
      </c>
      <c r="AY3618">
        <v>0.17</v>
      </c>
      <c r="AZ3618">
        <v>155729000</v>
      </c>
      <c r="BB3618">
        <v>32983000</v>
      </c>
      <c r="BC3618">
        <v>64883000</v>
      </c>
      <c r="BO3618">
        <v>31.2043519394513</v>
      </c>
      <c r="BP3618">
        <v>1.8414304355226101</v>
      </c>
      <c r="BQ3618">
        <v>3.1737299621147601</v>
      </c>
      <c r="BR3618">
        <v>403.08647058823499</v>
      </c>
      <c r="BS3618">
        <v>8.2600207029067795E-3</v>
      </c>
      <c r="BU3618">
        <v>9.4725954826029706E-9</v>
      </c>
    </row>
    <row r="3619" spans="3:73" x14ac:dyDescent="0.3">
      <c r="C3619">
        <v>772406</v>
      </c>
      <c r="D3619" t="s">
        <v>4363</v>
      </c>
      <c r="E3619" t="s">
        <v>520</v>
      </c>
      <c r="F3619" t="s">
        <v>3614</v>
      </c>
      <c r="G3619" t="s">
        <v>3678</v>
      </c>
      <c r="H3619" t="s">
        <v>3679</v>
      </c>
      <c r="I3619" t="s">
        <v>4869</v>
      </c>
      <c r="J3619">
        <v>2019</v>
      </c>
      <c r="K3619" t="s">
        <v>4062</v>
      </c>
      <c r="L3619">
        <v>50.620640000000002</v>
      </c>
      <c r="M3619">
        <v>1352640000</v>
      </c>
      <c r="N3619">
        <v>624983000</v>
      </c>
      <c r="O3619">
        <v>216172000</v>
      </c>
      <c r="P3619">
        <v>120656000</v>
      </c>
      <c r="Q3619">
        <v>164733000</v>
      </c>
      <c r="S3619">
        <v>186185000</v>
      </c>
      <c r="U3619">
        <v>286241000</v>
      </c>
      <c r="W3619">
        <v>115540000</v>
      </c>
      <c r="X3619">
        <v>48398000</v>
      </c>
      <c r="AB3619">
        <v>1140240000</v>
      </c>
      <c r="AD3619">
        <v>-222430000</v>
      </c>
      <c r="AE3619">
        <v>59000</v>
      </c>
      <c r="AF3619">
        <v>58954000</v>
      </c>
      <c r="AG3619">
        <v>124639000</v>
      </c>
      <c r="AJ3619">
        <v>100769000</v>
      </c>
      <c r="AK3619">
        <v>375139000</v>
      </c>
      <c r="AL3619">
        <v>496728000</v>
      </c>
      <c r="AM3619">
        <v>3753000</v>
      </c>
      <c r="AN3619">
        <v>6157000</v>
      </c>
      <c r="AO3619">
        <v>1057000</v>
      </c>
      <c r="AP3619">
        <v>32000000</v>
      </c>
      <c r="AQ3619">
        <v>206694000</v>
      </c>
      <c r="AS3619">
        <v>79826000</v>
      </c>
      <c r="AU3619">
        <v>-54662000</v>
      </c>
      <c r="AV3619">
        <v>-171464000</v>
      </c>
      <c r="AY3619">
        <v>0.1</v>
      </c>
      <c r="AZ3619">
        <v>185246500</v>
      </c>
      <c r="BB3619">
        <v>10967000</v>
      </c>
      <c r="BC3619">
        <v>42967000</v>
      </c>
      <c r="BO3619">
        <v>10.375591296121099</v>
      </c>
      <c r="BP3619">
        <v>1.8709710922624201</v>
      </c>
      <c r="BQ3619">
        <v>3.9834689285096099</v>
      </c>
      <c r="BR3619">
        <v>506.20639999999997</v>
      </c>
      <c r="BS3619">
        <v>5.3997404055286602E-3</v>
      </c>
      <c r="BU3619">
        <v>4.4394723917771697E-9</v>
      </c>
    </row>
    <row r="3620" spans="3:73" x14ac:dyDescent="0.3">
      <c r="C3620">
        <v>772406</v>
      </c>
      <c r="D3620" t="s">
        <v>4363</v>
      </c>
      <c r="E3620" t="s">
        <v>520</v>
      </c>
      <c r="F3620" t="s">
        <v>3614</v>
      </c>
      <c r="G3620" t="s">
        <v>3678</v>
      </c>
      <c r="H3620" t="s">
        <v>3679</v>
      </c>
      <c r="I3620" t="s">
        <v>4869</v>
      </c>
      <c r="J3620">
        <v>2018</v>
      </c>
      <c r="K3620" t="s">
        <v>4062</v>
      </c>
      <c r="L3620">
        <v>40.838453000000001</v>
      </c>
      <c r="M3620">
        <v>1430117000</v>
      </c>
      <c r="N3620">
        <v>613674000</v>
      </c>
      <c r="O3620">
        <v>235604000</v>
      </c>
      <c r="P3620">
        <v>100801000</v>
      </c>
      <c r="Q3620">
        <v>205760000</v>
      </c>
      <c r="S3620">
        <v>191154000</v>
      </c>
      <c r="U3620">
        <v>288718000</v>
      </c>
      <c r="W3620">
        <v>140209000</v>
      </c>
      <c r="X3620">
        <v>69850000</v>
      </c>
      <c r="AB3620">
        <v>1161728000</v>
      </c>
      <c r="AD3620">
        <v>-139345000</v>
      </c>
      <c r="AE3620">
        <v>62000</v>
      </c>
      <c r="AF3620">
        <v>61960000</v>
      </c>
      <c r="AG3620">
        <v>152630000</v>
      </c>
      <c r="AJ3620">
        <v>262461000</v>
      </c>
      <c r="AK3620">
        <v>366444000</v>
      </c>
      <c r="AL3620">
        <v>498255000</v>
      </c>
      <c r="AM3620">
        <v>103104000</v>
      </c>
      <c r="AN3620">
        <v>12004000</v>
      </c>
      <c r="AO3620">
        <v>1153000</v>
      </c>
      <c r="AP3620">
        <v>27700000</v>
      </c>
      <c r="AQ3620">
        <v>318711000</v>
      </c>
      <c r="AS3620">
        <v>81399000</v>
      </c>
      <c r="AU3620">
        <v>-184716000</v>
      </c>
      <c r="AV3620">
        <v>-249557000</v>
      </c>
      <c r="AY3620">
        <v>0.19</v>
      </c>
      <c r="AZ3620">
        <v>186827500</v>
      </c>
      <c r="BB3620">
        <v>116261000</v>
      </c>
      <c r="BC3620">
        <v>143961000</v>
      </c>
      <c r="BO3620">
        <v>100.833477883781</v>
      </c>
      <c r="BP3620">
        <v>1.6803771512527701</v>
      </c>
      <c r="BQ3620">
        <v>2.9093282171615198</v>
      </c>
      <c r="BR3620">
        <v>214.939226315789</v>
      </c>
      <c r="BS3620">
        <v>1.0332883428823301E-2</v>
      </c>
      <c r="BU3620">
        <v>6.6791073900258902E-9</v>
      </c>
    </row>
    <row r="3621" spans="3:73" x14ac:dyDescent="0.3">
      <c r="C3621">
        <v>772406</v>
      </c>
      <c r="D3621" t="s">
        <v>4363</v>
      </c>
      <c r="E3621" t="s">
        <v>520</v>
      </c>
      <c r="F3621" t="s">
        <v>3614</v>
      </c>
      <c r="G3621" t="s">
        <v>3678</v>
      </c>
      <c r="H3621" t="s">
        <v>3679</v>
      </c>
      <c r="I3621" t="s">
        <v>4869</v>
      </c>
      <c r="J3621">
        <v>2017</v>
      </c>
      <c r="K3621" t="s">
        <v>4062</v>
      </c>
      <c r="L3621">
        <v>58.480905</v>
      </c>
      <c r="M3621">
        <v>1413470000</v>
      </c>
      <c r="N3621">
        <v>775928000</v>
      </c>
      <c r="O3621">
        <v>351166000</v>
      </c>
      <c r="P3621">
        <v>119974000</v>
      </c>
      <c r="Q3621">
        <v>167895000</v>
      </c>
      <c r="S3621">
        <v>168139000</v>
      </c>
      <c r="U3621">
        <v>286767000</v>
      </c>
      <c r="W3621">
        <v>144075000</v>
      </c>
      <c r="X3621">
        <v>73811000</v>
      </c>
      <c r="AB3621">
        <v>1151692000</v>
      </c>
      <c r="AD3621">
        <v>-107014000</v>
      </c>
      <c r="AE3621">
        <v>64000</v>
      </c>
      <c r="AF3621">
        <v>64295000</v>
      </c>
      <c r="AG3621">
        <v>164279000</v>
      </c>
      <c r="AJ3621">
        <v>317050000</v>
      </c>
      <c r="AK3621">
        <v>303658000</v>
      </c>
      <c r="AL3621">
        <v>440765000</v>
      </c>
      <c r="AM3621">
        <v>53838000</v>
      </c>
      <c r="AN3621">
        <v>35058000</v>
      </c>
      <c r="AO3621">
        <v>3600000</v>
      </c>
      <c r="AP3621">
        <v>26100000</v>
      </c>
      <c r="AS3621">
        <v>63433000</v>
      </c>
      <c r="AU3621">
        <v>-69865000</v>
      </c>
      <c r="AY3621">
        <v>0.55000000000000004</v>
      </c>
      <c r="BB3621">
        <v>92496000</v>
      </c>
      <c r="BC3621">
        <v>118596000</v>
      </c>
      <c r="BO3621">
        <v>25.6933333333333</v>
      </c>
      <c r="BP3621">
        <v>2.43738330730522</v>
      </c>
      <c r="BQ3621">
        <v>4.2202533402741604</v>
      </c>
      <c r="BR3621">
        <v>106.328918181818</v>
      </c>
      <c r="BS3621">
        <v>3.04404302539221E-2</v>
      </c>
      <c r="BU3621">
        <v>2.79280378347683E-8</v>
      </c>
    </row>
    <row r="3622" spans="3:73" x14ac:dyDescent="0.3">
      <c r="C3622">
        <v>1375877</v>
      </c>
      <c r="D3622" t="s">
        <v>4489</v>
      </c>
      <c r="E3622" t="s">
        <v>2036</v>
      </c>
      <c r="F3622" t="s">
        <v>3614</v>
      </c>
      <c r="G3622" t="s">
        <v>3678</v>
      </c>
      <c r="H3622" t="s">
        <v>3679</v>
      </c>
      <c r="I3622" t="s">
        <v>4870</v>
      </c>
      <c r="J3622">
        <v>2026</v>
      </c>
      <c r="K3622" t="s">
        <v>4062</v>
      </c>
      <c r="L3622">
        <v>18.457469</v>
      </c>
    </row>
    <row r="3623" spans="3:73" x14ac:dyDescent="0.3">
      <c r="C3623">
        <v>1375877</v>
      </c>
      <c r="D3623" t="s">
        <v>4489</v>
      </c>
      <c r="E3623" t="s">
        <v>2036</v>
      </c>
      <c r="F3623" t="s">
        <v>3614</v>
      </c>
      <c r="G3623" t="s">
        <v>3678</v>
      </c>
      <c r="H3623" t="s">
        <v>3679</v>
      </c>
      <c r="I3623" t="s">
        <v>4870</v>
      </c>
      <c r="J3623">
        <v>2025</v>
      </c>
      <c r="K3623" t="s">
        <v>4062</v>
      </c>
      <c r="L3623">
        <v>17.229652000000002</v>
      </c>
    </row>
    <row r="3624" spans="3:73" x14ac:dyDescent="0.3">
      <c r="C3624">
        <v>1375877</v>
      </c>
      <c r="D3624" t="s">
        <v>4489</v>
      </c>
      <c r="E3624" t="s">
        <v>2036</v>
      </c>
      <c r="F3624" t="s">
        <v>3614</v>
      </c>
      <c r="G3624" t="s">
        <v>3678</v>
      </c>
      <c r="H3624" t="s">
        <v>3679</v>
      </c>
      <c r="I3624" t="s">
        <v>4870</v>
      </c>
      <c r="J3624">
        <v>2024</v>
      </c>
      <c r="K3624" t="s">
        <v>4062</v>
      </c>
      <c r="L3624">
        <v>15.802038</v>
      </c>
    </row>
    <row r="3625" spans="3:73" x14ac:dyDescent="0.3">
      <c r="C3625">
        <v>1375877</v>
      </c>
      <c r="D3625" t="s">
        <v>4489</v>
      </c>
      <c r="E3625" t="s">
        <v>2036</v>
      </c>
      <c r="F3625" t="s">
        <v>3614</v>
      </c>
      <c r="G3625" t="s">
        <v>3678</v>
      </c>
      <c r="H3625" t="s">
        <v>3679</v>
      </c>
      <c r="I3625" t="s">
        <v>4870</v>
      </c>
      <c r="J3625">
        <v>2023</v>
      </c>
      <c r="K3625" t="s">
        <v>4062</v>
      </c>
      <c r="L3625">
        <v>33.014533999999998</v>
      </c>
    </row>
    <row r="3626" spans="3:73" x14ac:dyDescent="0.3">
      <c r="C3626">
        <v>1375877</v>
      </c>
      <c r="D3626" t="s">
        <v>4489</v>
      </c>
      <c r="E3626" t="s">
        <v>2036</v>
      </c>
      <c r="F3626" t="s">
        <v>3614</v>
      </c>
      <c r="G3626" t="s">
        <v>3678</v>
      </c>
      <c r="H3626" t="s">
        <v>3679</v>
      </c>
      <c r="I3626" t="s">
        <v>4870</v>
      </c>
      <c r="J3626">
        <v>2022</v>
      </c>
      <c r="K3626" t="s">
        <v>4062</v>
      </c>
      <c r="L3626">
        <v>34.153326</v>
      </c>
    </row>
    <row r="3627" spans="3:73" x14ac:dyDescent="0.3">
      <c r="C3627">
        <v>1375877</v>
      </c>
      <c r="D3627" t="s">
        <v>4489</v>
      </c>
      <c r="E3627" t="s">
        <v>2036</v>
      </c>
      <c r="F3627" t="s">
        <v>3614</v>
      </c>
      <c r="G3627" t="s">
        <v>3678</v>
      </c>
      <c r="H3627" t="s">
        <v>3679</v>
      </c>
      <c r="I3627" t="s">
        <v>4870</v>
      </c>
      <c r="J3627">
        <v>2021</v>
      </c>
      <c r="K3627" t="s">
        <v>4062</v>
      </c>
      <c r="L3627">
        <v>43.264668999999998</v>
      </c>
    </row>
    <row r="3628" spans="3:73" x14ac:dyDescent="0.3">
      <c r="C3628">
        <v>1375877</v>
      </c>
      <c r="D3628" t="s">
        <v>4489</v>
      </c>
      <c r="E3628" t="s">
        <v>2036</v>
      </c>
      <c r="F3628" t="s">
        <v>3614</v>
      </c>
      <c r="G3628" t="s">
        <v>3678</v>
      </c>
      <c r="H3628" t="s">
        <v>3679</v>
      </c>
      <c r="I3628" t="s">
        <v>4870</v>
      </c>
      <c r="J3628">
        <v>2020</v>
      </c>
      <c r="K3628" t="s">
        <v>4062</v>
      </c>
      <c r="L3628">
        <v>31.137369</v>
      </c>
    </row>
    <row r="3629" spans="3:73" x14ac:dyDescent="0.3">
      <c r="C3629">
        <v>1375877</v>
      </c>
      <c r="D3629" t="s">
        <v>4489</v>
      </c>
      <c r="E3629" t="s">
        <v>2036</v>
      </c>
      <c r="F3629" t="s">
        <v>3614</v>
      </c>
      <c r="G3629" t="s">
        <v>3678</v>
      </c>
      <c r="H3629" t="s">
        <v>3679</v>
      </c>
      <c r="I3629" t="s">
        <v>4870</v>
      </c>
      <c r="J3629">
        <v>2019</v>
      </c>
      <c r="K3629" t="s">
        <v>4062</v>
      </c>
      <c r="L3629">
        <v>19.937474000000002</v>
      </c>
    </row>
    <row r="3630" spans="3:73" x14ac:dyDescent="0.3">
      <c r="C3630">
        <v>1375877</v>
      </c>
      <c r="D3630" t="s">
        <v>4489</v>
      </c>
      <c r="E3630" t="s">
        <v>2036</v>
      </c>
      <c r="F3630" t="s">
        <v>3614</v>
      </c>
      <c r="G3630" t="s">
        <v>3678</v>
      </c>
      <c r="H3630" t="s">
        <v>3679</v>
      </c>
      <c r="I3630" t="s">
        <v>4870</v>
      </c>
      <c r="J3630">
        <v>2018</v>
      </c>
      <c r="K3630" t="s">
        <v>4062</v>
      </c>
      <c r="L3630">
        <v>14.785441</v>
      </c>
    </row>
    <row r="3631" spans="3:73" x14ac:dyDescent="0.3">
      <c r="C3631">
        <v>1375877</v>
      </c>
      <c r="D3631" t="s">
        <v>4489</v>
      </c>
      <c r="E3631" t="s">
        <v>2036</v>
      </c>
      <c r="F3631" t="s">
        <v>3614</v>
      </c>
      <c r="G3631" t="s">
        <v>3678</v>
      </c>
      <c r="H3631" t="s">
        <v>3679</v>
      </c>
      <c r="I3631" t="s">
        <v>4870</v>
      </c>
      <c r="J3631">
        <v>2017</v>
      </c>
      <c r="K3631" t="s">
        <v>4062</v>
      </c>
      <c r="L3631">
        <v>14.983509</v>
      </c>
    </row>
    <row r="3632" spans="3:73" x14ac:dyDescent="0.3">
      <c r="C3632">
        <v>29002</v>
      </c>
      <c r="D3632" t="s">
        <v>4291</v>
      </c>
      <c r="E3632" t="s">
        <v>807</v>
      </c>
      <c r="F3632" t="s">
        <v>3614</v>
      </c>
      <c r="G3632" t="s">
        <v>3678</v>
      </c>
      <c r="H3632" t="s">
        <v>3679</v>
      </c>
      <c r="I3632" t="s">
        <v>4871</v>
      </c>
      <c r="J3632">
        <v>2026</v>
      </c>
      <c r="K3632" t="s">
        <v>4062</v>
      </c>
      <c r="L3632">
        <v>68.055616000000001</v>
      </c>
    </row>
    <row r="3633" spans="3:73" x14ac:dyDescent="0.3">
      <c r="C3633">
        <v>29002</v>
      </c>
      <c r="D3633" t="s">
        <v>4291</v>
      </c>
      <c r="E3633" t="s">
        <v>807</v>
      </c>
      <c r="F3633" t="s">
        <v>3614</v>
      </c>
      <c r="G3633" t="s">
        <v>3678</v>
      </c>
      <c r="H3633" t="s">
        <v>3679</v>
      </c>
      <c r="I3633" t="s">
        <v>4871</v>
      </c>
      <c r="J3633">
        <v>2025</v>
      </c>
      <c r="K3633" t="s">
        <v>4062</v>
      </c>
      <c r="L3633">
        <v>49.742328999999998</v>
      </c>
      <c r="M3633">
        <v>2448100000</v>
      </c>
      <c r="N3633">
        <v>1256962000</v>
      </c>
      <c r="O3633">
        <v>367212000</v>
      </c>
      <c r="Q3633">
        <v>471546000</v>
      </c>
      <c r="S3633">
        <v>649605000</v>
      </c>
      <c r="T3633">
        <v>45455000</v>
      </c>
      <c r="U3633">
        <v>183437000</v>
      </c>
      <c r="V3633">
        <v>509691000</v>
      </c>
      <c r="W3633">
        <v>378340000</v>
      </c>
      <c r="X3633">
        <v>149376000</v>
      </c>
      <c r="AA3633">
        <v>25666000</v>
      </c>
      <c r="AB3633">
        <v>1878124000</v>
      </c>
      <c r="AC3633">
        <v>371914000</v>
      </c>
      <c r="AE3633">
        <v>37259000</v>
      </c>
      <c r="AF3633">
        <v>45875799</v>
      </c>
      <c r="AG3633">
        <v>462436000</v>
      </c>
      <c r="AJ3633">
        <v>35462000</v>
      </c>
      <c r="AK3633">
        <v>162175000</v>
      </c>
      <c r="AL3633">
        <v>426974000</v>
      </c>
      <c r="AM3633">
        <v>14789000</v>
      </c>
      <c r="AN3633">
        <v>66141000</v>
      </c>
      <c r="AQ3633">
        <v>215513000</v>
      </c>
      <c r="AU3633">
        <v>-116178000</v>
      </c>
      <c r="AV3633">
        <v>-54811000</v>
      </c>
      <c r="AY3633">
        <v>1.43</v>
      </c>
      <c r="AZ3633">
        <v>473247000</v>
      </c>
      <c r="BN3633">
        <v>0.208198602998244</v>
      </c>
      <c r="BP3633">
        <v>0.97058730242638902</v>
      </c>
      <c r="BQ3633">
        <v>2.0759528466458699</v>
      </c>
      <c r="BR3633">
        <v>34.784845454545497</v>
      </c>
      <c r="BS3633">
        <v>3.52165245745222E-2</v>
      </c>
      <c r="BU3633">
        <v>3.7873713593990599E-8</v>
      </c>
    </row>
    <row r="3634" spans="3:73" x14ac:dyDescent="0.3">
      <c r="C3634">
        <v>29002</v>
      </c>
      <c r="D3634" t="s">
        <v>4291</v>
      </c>
      <c r="E3634" t="s">
        <v>807</v>
      </c>
      <c r="F3634" t="s">
        <v>3614</v>
      </c>
      <c r="G3634" t="s">
        <v>3678</v>
      </c>
      <c r="H3634" t="s">
        <v>3679</v>
      </c>
      <c r="I3634" t="s">
        <v>4871</v>
      </c>
      <c r="J3634">
        <v>2024</v>
      </c>
      <c r="K3634" t="s">
        <v>4062</v>
      </c>
      <c r="L3634">
        <v>67.791534999999996</v>
      </c>
      <c r="M3634">
        <v>2386281000</v>
      </c>
      <c r="N3634">
        <v>1224153000</v>
      </c>
      <c r="O3634">
        <v>308671000</v>
      </c>
      <c r="Q3634">
        <v>474948000</v>
      </c>
      <c r="S3634">
        <v>684259000</v>
      </c>
      <c r="T3634">
        <v>67397000</v>
      </c>
      <c r="U3634">
        <v>181555000</v>
      </c>
      <c r="V3634">
        <v>517334000</v>
      </c>
      <c r="W3634">
        <v>375596000</v>
      </c>
      <c r="X3634">
        <v>133765000</v>
      </c>
      <c r="AA3634">
        <v>20659000</v>
      </c>
      <c r="AB3634">
        <v>1795301000</v>
      </c>
      <c r="AC3634">
        <v>338100000</v>
      </c>
      <c r="AE3634">
        <v>37083000</v>
      </c>
      <c r="AF3634">
        <v>46332891</v>
      </c>
      <c r="AG3634">
        <v>435862000</v>
      </c>
      <c r="AJ3634">
        <v>50450000</v>
      </c>
      <c r="AK3634">
        <v>134051000</v>
      </c>
      <c r="AL3634">
        <v>385412000</v>
      </c>
      <c r="AM3634">
        <v>11840000</v>
      </c>
      <c r="AN3634">
        <v>44024000</v>
      </c>
      <c r="AO3634">
        <v>2334000</v>
      </c>
      <c r="AQ3634">
        <v>119435000</v>
      </c>
      <c r="AU3634">
        <v>-118040000</v>
      </c>
      <c r="AV3634">
        <v>-19344000</v>
      </c>
      <c r="AY3634">
        <v>0.95</v>
      </c>
      <c r="AZ3634">
        <v>432361000</v>
      </c>
      <c r="BB3634">
        <v>58198000</v>
      </c>
      <c r="BC3634">
        <v>58198000</v>
      </c>
      <c r="BN3634">
        <v>0.21679508825658</v>
      </c>
      <c r="BO3634">
        <v>24.9348757497858</v>
      </c>
      <c r="BP3634">
        <v>0.82181652626758495</v>
      </c>
      <c r="BQ3634">
        <v>1.9947097413178001</v>
      </c>
      <c r="BR3634">
        <v>71.359510526315802</v>
      </c>
      <c r="BS3634">
        <v>2.45217932814609E-2</v>
      </c>
      <c r="BU3634">
        <v>3.58725128822409E-8</v>
      </c>
    </row>
    <row r="3635" spans="3:73" x14ac:dyDescent="0.3">
      <c r="C3635">
        <v>29002</v>
      </c>
      <c r="D3635" t="s">
        <v>4291</v>
      </c>
      <c r="E3635" t="s">
        <v>807</v>
      </c>
      <c r="F3635" t="s">
        <v>3614</v>
      </c>
      <c r="G3635" t="s">
        <v>3678</v>
      </c>
      <c r="H3635" t="s">
        <v>3679</v>
      </c>
      <c r="I3635" t="s">
        <v>4871</v>
      </c>
      <c r="J3635">
        <v>2023</v>
      </c>
      <c r="K3635" t="s">
        <v>4062</v>
      </c>
      <c r="L3635">
        <v>82.201713999999996</v>
      </c>
      <c r="M3635">
        <v>2367659000</v>
      </c>
      <c r="N3635">
        <v>1187385000</v>
      </c>
      <c r="O3635">
        <v>315457000</v>
      </c>
      <c r="Q3635">
        <v>389774000</v>
      </c>
      <c r="S3635">
        <v>746169000</v>
      </c>
      <c r="T3635">
        <v>63937000</v>
      </c>
      <c r="U3635">
        <v>146558000</v>
      </c>
      <c r="V3635">
        <v>557982000</v>
      </c>
      <c r="W3635">
        <v>393498000</v>
      </c>
      <c r="X3635">
        <v>158261000</v>
      </c>
      <c r="AA3635">
        <v>21398000</v>
      </c>
      <c r="AB3635">
        <v>1740741000</v>
      </c>
      <c r="AC3635">
        <v>337986000</v>
      </c>
      <c r="AE3635">
        <v>36819000</v>
      </c>
      <c r="AF3635">
        <v>45938382</v>
      </c>
      <c r="AG3635">
        <v>658182000</v>
      </c>
      <c r="AJ3635">
        <v>250571000</v>
      </c>
      <c r="AK3635">
        <v>134868000</v>
      </c>
      <c r="AL3635">
        <v>407611000</v>
      </c>
      <c r="AM3635">
        <v>47285000</v>
      </c>
      <c r="AN3635">
        <v>227182000</v>
      </c>
      <c r="AO3635">
        <v>5700000</v>
      </c>
      <c r="AQ3635">
        <v>280914000</v>
      </c>
      <c r="AU3635">
        <v>-158322000</v>
      </c>
      <c r="AV3635">
        <v>-144723000</v>
      </c>
      <c r="AY3635">
        <v>4.96</v>
      </c>
      <c r="AZ3635">
        <v>375027500</v>
      </c>
      <c r="BB3635">
        <v>280167000</v>
      </c>
      <c r="BC3635">
        <v>280167000</v>
      </c>
      <c r="BN3635">
        <v>0.235668227561486</v>
      </c>
      <c r="BO3635">
        <v>49.1521052631579</v>
      </c>
      <c r="BP3635">
        <v>0.80167370609253397</v>
      </c>
      <c r="BQ3635">
        <v>2.0269759947954</v>
      </c>
      <c r="BR3635">
        <v>16.572926209677401</v>
      </c>
      <c r="BS3635">
        <v>0.13050878907315899</v>
      </c>
      <c r="BU3635">
        <v>2.34222380836667E-7</v>
      </c>
    </row>
    <row r="3636" spans="3:73" x14ac:dyDescent="0.3">
      <c r="C3636">
        <v>29002</v>
      </c>
      <c r="D3636" t="s">
        <v>4291</v>
      </c>
      <c r="E3636" t="s">
        <v>807</v>
      </c>
      <c r="F3636" t="s">
        <v>3614</v>
      </c>
      <c r="G3636" t="s">
        <v>3678</v>
      </c>
      <c r="H3636" t="s">
        <v>3679</v>
      </c>
      <c r="I3636" t="s">
        <v>4871</v>
      </c>
      <c r="J3636">
        <v>2022</v>
      </c>
      <c r="K3636" t="s">
        <v>4062</v>
      </c>
      <c r="L3636">
        <v>78.225371999999993</v>
      </c>
      <c r="M3636">
        <v>2288312000</v>
      </c>
      <c r="N3636">
        <v>1161671000</v>
      </c>
      <c r="O3636">
        <v>336732000</v>
      </c>
      <c r="Q3636">
        <v>360281000</v>
      </c>
      <c r="S3636">
        <v>736730000</v>
      </c>
      <c r="T3636">
        <v>79137000</v>
      </c>
      <c r="U3636">
        <v>144757000</v>
      </c>
      <c r="V3636">
        <v>705393000</v>
      </c>
      <c r="W3636">
        <v>432530000</v>
      </c>
      <c r="X3636">
        <v>160442000</v>
      </c>
      <c r="AA3636">
        <v>150348000</v>
      </c>
      <c r="AB3636">
        <v>1513645000</v>
      </c>
      <c r="AC3636">
        <v>337490000</v>
      </c>
      <c r="AE3636">
        <v>36503000</v>
      </c>
      <c r="AF3636">
        <v>45469722</v>
      </c>
      <c r="AG3636">
        <v>827237000</v>
      </c>
      <c r="AJ3636">
        <v>408193000</v>
      </c>
      <c r="AK3636">
        <v>126316000</v>
      </c>
      <c r="AL3636">
        <v>419044000</v>
      </c>
      <c r="AM3636">
        <v>56685000</v>
      </c>
      <c r="AN3636">
        <v>331283000</v>
      </c>
      <c r="AO3636">
        <v>8320000</v>
      </c>
      <c r="AQ3636">
        <v>392501000</v>
      </c>
      <c r="AU3636">
        <v>-265263000</v>
      </c>
      <c r="AV3636">
        <v>-125713000</v>
      </c>
      <c r="AY3636">
        <v>7.31</v>
      </c>
      <c r="AZ3636">
        <v>354451500</v>
      </c>
      <c r="BB3636">
        <v>396288000</v>
      </c>
      <c r="BC3636">
        <v>396288000</v>
      </c>
      <c r="BN3636">
        <v>0.30825910103167697</v>
      </c>
      <c r="BO3636">
        <v>47.630769230769197</v>
      </c>
      <c r="BP3636">
        <v>0.77851709707997097</v>
      </c>
      <c r="BQ3636">
        <v>1.8527963378262799</v>
      </c>
      <c r="BR3636">
        <v>10.7011452804378</v>
      </c>
      <c r="BS3636">
        <v>0.21886439686980799</v>
      </c>
      <c r="BU3636">
        <v>3.7778175815333198E-7</v>
      </c>
    </row>
    <row r="3637" spans="3:73" x14ac:dyDescent="0.3">
      <c r="C3637">
        <v>29002</v>
      </c>
      <c r="D3637" t="s">
        <v>4291</v>
      </c>
      <c r="E3637" t="s">
        <v>807</v>
      </c>
      <c r="F3637" t="s">
        <v>3614</v>
      </c>
      <c r="G3637" t="s">
        <v>3678</v>
      </c>
      <c r="H3637" t="s">
        <v>3679</v>
      </c>
      <c r="I3637" t="s">
        <v>4871</v>
      </c>
      <c r="J3637">
        <v>2021</v>
      </c>
      <c r="K3637" t="s">
        <v>4062</v>
      </c>
      <c r="L3637">
        <v>85.896214999999998</v>
      </c>
      <c r="M3637">
        <v>2194495000</v>
      </c>
      <c r="N3637">
        <v>1187672000</v>
      </c>
      <c r="O3637">
        <v>363599000</v>
      </c>
      <c r="Q3637">
        <v>348622000</v>
      </c>
      <c r="S3637">
        <v>582079000</v>
      </c>
      <c r="T3637">
        <v>94550000</v>
      </c>
      <c r="U3637">
        <v>149890000</v>
      </c>
      <c r="V3637">
        <v>891771000</v>
      </c>
      <c r="W3637">
        <v>471034000</v>
      </c>
      <c r="X3637">
        <v>221254000</v>
      </c>
      <c r="AA3637">
        <v>284959000</v>
      </c>
      <c r="AB3637">
        <v>1237242000</v>
      </c>
      <c r="AC3637">
        <v>336894000</v>
      </c>
      <c r="AE3637">
        <v>36195000</v>
      </c>
      <c r="AF3637">
        <v>45017774</v>
      </c>
      <c r="AG3637">
        <v>670360000</v>
      </c>
      <c r="AJ3637">
        <v>275985000</v>
      </c>
      <c r="AK3637">
        <v>119200000</v>
      </c>
      <c r="AL3637">
        <v>394375000</v>
      </c>
      <c r="AM3637">
        <v>78807000</v>
      </c>
      <c r="AN3637">
        <v>228763000</v>
      </c>
      <c r="AO3637">
        <v>7491000</v>
      </c>
      <c r="AQ3637">
        <v>338543000</v>
      </c>
      <c r="AU3637">
        <v>-144229000</v>
      </c>
      <c r="AV3637">
        <v>-158441000</v>
      </c>
      <c r="AY3637">
        <v>5.1100000000000003</v>
      </c>
      <c r="AZ3637">
        <v>327842000</v>
      </c>
      <c r="BB3637">
        <v>315061000</v>
      </c>
      <c r="BC3637">
        <v>315061000</v>
      </c>
      <c r="BN3637">
        <v>0.40636729634836299</v>
      </c>
      <c r="BO3637">
        <v>42.0586036577226</v>
      </c>
      <c r="BP3637">
        <v>0.77191667692777999</v>
      </c>
      <c r="BQ3637">
        <v>1.78129391933491</v>
      </c>
      <c r="BR3637">
        <v>16.809435420743601</v>
      </c>
      <c r="BS3637">
        <v>0.18489753823423399</v>
      </c>
      <c r="BU3637">
        <v>3.54764596295632E-7</v>
      </c>
    </row>
    <row r="3638" spans="3:73" x14ac:dyDescent="0.3">
      <c r="C3638">
        <v>29002</v>
      </c>
      <c r="D3638" t="s">
        <v>4291</v>
      </c>
      <c r="E3638" t="s">
        <v>807</v>
      </c>
      <c r="F3638" t="s">
        <v>3614</v>
      </c>
      <c r="G3638" t="s">
        <v>3678</v>
      </c>
      <c r="H3638" t="s">
        <v>3679</v>
      </c>
      <c r="I3638" t="s">
        <v>4871</v>
      </c>
      <c r="J3638">
        <v>2020</v>
      </c>
      <c r="K3638" t="s">
        <v>4062</v>
      </c>
      <c r="L3638">
        <v>51.787022999999998</v>
      </c>
      <c r="M3638">
        <v>1979457000</v>
      </c>
      <c r="N3638">
        <v>1023987000</v>
      </c>
      <c r="O3638">
        <v>268065000</v>
      </c>
      <c r="Q3638">
        <v>307062000</v>
      </c>
      <c r="S3638">
        <v>530815000</v>
      </c>
      <c r="T3638">
        <v>110591000</v>
      </c>
      <c r="U3638">
        <v>158331000</v>
      </c>
      <c r="V3638">
        <v>963334000</v>
      </c>
      <c r="W3638">
        <v>509762000</v>
      </c>
      <c r="X3638">
        <v>168045000</v>
      </c>
      <c r="AA3638">
        <v>312247000</v>
      </c>
      <c r="AB3638">
        <v>963820000</v>
      </c>
      <c r="AC3638">
        <v>335910000</v>
      </c>
      <c r="AE3638">
        <v>35692000</v>
      </c>
      <c r="AF3638">
        <v>44276194</v>
      </c>
      <c r="AG3638">
        <v>122697000</v>
      </c>
      <c r="AJ3638">
        <v>134332000</v>
      </c>
      <c r="AK3638">
        <v>94288000</v>
      </c>
      <c r="AL3638">
        <v>296789000</v>
      </c>
      <c r="AM3638">
        <v>21112000</v>
      </c>
      <c r="AN3638">
        <v>29735000</v>
      </c>
      <c r="AO3638">
        <v>11662000</v>
      </c>
      <c r="AQ3638">
        <v>187220000</v>
      </c>
      <c r="AU3638">
        <v>-106772000</v>
      </c>
      <c r="AV3638">
        <v>-54302000</v>
      </c>
      <c r="AY3638">
        <v>0.6</v>
      </c>
      <c r="AZ3638">
        <v>271767000</v>
      </c>
      <c r="BB3638">
        <v>62509000</v>
      </c>
      <c r="BC3638">
        <v>62509000</v>
      </c>
      <c r="BN3638">
        <v>0.486665787637721</v>
      </c>
      <c r="BO3638">
        <v>5.3600583090378997</v>
      </c>
      <c r="BP3638">
        <v>0.52586304981540399</v>
      </c>
      <c r="BQ3638">
        <v>1.4063916102024101</v>
      </c>
      <c r="BR3638">
        <v>86.311705000000003</v>
      </c>
      <c r="BS3638">
        <v>3.0851196281463301E-2</v>
      </c>
      <c r="BU3638">
        <v>3.2238606586292001E-8</v>
      </c>
    </row>
    <row r="3639" spans="3:73" x14ac:dyDescent="0.3">
      <c r="C3639">
        <v>29002</v>
      </c>
      <c r="D3639" t="s">
        <v>4291</v>
      </c>
      <c r="E3639" t="s">
        <v>807</v>
      </c>
      <c r="F3639" t="s">
        <v>3614</v>
      </c>
      <c r="G3639" t="s">
        <v>3678</v>
      </c>
      <c r="H3639" t="s">
        <v>3679</v>
      </c>
      <c r="I3639" t="s">
        <v>4871</v>
      </c>
      <c r="J3639">
        <v>2019</v>
      </c>
      <c r="K3639" t="s">
        <v>4062</v>
      </c>
      <c r="L3639">
        <v>39.322569000000001</v>
      </c>
      <c r="M3639">
        <v>1639384000</v>
      </c>
      <c r="N3639">
        <v>809959000</v>
      </c>
      <c r="O3639">
        <v>258390000</v>
      </c>
      <c r="Q3639">
        <v>236472000</v>
      </c>
      <c r="S3639">
        <v>469574000</v>
      </c>
      <c r="T3639">
        <v>119523000</v>
      </c>
      <c r="U3639">
        <v>141318000</v>
      </c>
      <c r="V3639">
        <v>486601000</v>
      </c>
      <c r="W3639">
        <v>285322000</v>
      </c>
      <c r="X3639">
        <v>122148000</v>
      </c>
      <c r="AA3639">
        <v>98641000</v>
      </c>
      <c r="AB3639">
        <v>1106424000</v>
      </c>
      <c r="AC3639">
        <v>37768000</v>
      </c>
      <c r="AE3639">
        <v>35111000</v>
      </c>
      <c r="AF3639">
        <v>51206969</v>
      </c>
      <c r="AG3639">
        <v>109362000</v>
      </c>
      <c r="AJ3639">
        <v>200608000</v>
      </c>
      <c r="AK3639">
        <v>88517000</v>
      </c>
      <c r="AL3639">
        <v>265199000</v>
      </c>
      <c r="AM3639">
        <v>44131000</v>
      </c>
      <c r="AN3639">
        <v>47190000</v>
      </c>
      <c r="AO3639">
        <v>7893000</v>
      </c>
      <c r="AQ3639">
        <v>229772000</v>
      </c>
      <c r="AU3639">
        <v>-100426000</v>
      </c>
      <c r="AV3639">
        <v>-112432000</v>
      </c>
      <c r="AY3639">
        <v>0.92</v>
      </c>
      <c r="AZ3639">
        <v>225953500</v>
      </c>
      <c r="BB3639">
        <v>99214000</v>
      </c>
      <c r="BC3639">
        <v>99214000</v>
      </c>
      <c r="BN3639">
        <v>0.29681941509737803</v>
      </c>
      <c r="BO3639">
        <v>12.569872038515101</v>
      </c>
      <c r="BP3639">
        <v>0.90560840033365797</v>
      </c>
      <c r="BQ3639">
        <v>2.00996418082027</v>
      </c>
      <c r="BR3639">
        <v>42.741922826086999</v>
      </c>
      <c r="BS3639">
        <v>4.26509186351706E-2</v>
      </c>
      <c r="BU3639">
        <v>3.2697016225244599E-8</v>
      </c>
    </row>
    <row r="3640" spans="3:73" x14ac:dyDescent="0.3">
      <c r="C3640">
        <v>29002</v>
      </c>
      <c r="D3640" t="s">
        <v>4291</v>
      </c>
      <c r="E3640" t="s">
        <v>807</v>
      </c>
      <c r="F3640" t="s">
        <v>3614</v>
      </c>
      <c r="G3640" t="s">
        <v>3678</v>
      </c>
      <c r="H3640" t="s">
        <v>3679</v>
      </c>
      <c r="I3640" t="s">
        <v>4871</v>
      </c>
      <c r="J3640">
        <v>2018</v>
      </c>
      <c r="K3640" t="s">
        <v>4062</v>
      </c>
      <c r="L3640">
        <v>32.892614000000002</v>
      </c>
      <c r="M3640">
        <v>1526371000</v>
      </c>
      <c r="N3640">
        <v>734838000</v>
      </c>
      <c r="O3640">
        <v>241053000</v>
      </c>
      <c r="Q3640">
        <v>215435000</v>
      </c>
      <c r="S3640">
        <v>446835000</v>
      </c>
      <c r="T3640">
        <v>137935000</v>
      </c>
      <c r="U3640">
        <v>132437000</v>
      </c>
      <c r="V3640">
        <v>548939000</v>
      </c>
      <c r="W3640">
        <v>254024000</v>
      </c>
      <c r="X3640">
        <v>117808000</v>
      </c>
      <c r="AA3640">
        <v>215191000</v>
      </c>
      <c r="AB3640">
        <v>931463000</v>
      </c>
      <c r="AC3640">
        <v>37768000</v>
      </c>
      <c r="AE3640">
        <v>34454000</v>
      </c>
      <c r="AF3640">
        <v>50221035</v>
      </c>
      <c r="AG3640">
        <v>114199000</v>
      </c>
      <c r="AJ3640">
        <v>154482000</v>
      </c>
      <c r="AK3640">
        <v>86286000</v>
      </c>
      <c r="AL3640">
        <v>280794000</v>
      </c>
      <c r="AM3640">
        <v>44556000</v>
      </c>
      <c r="AN3640">
        <v>29519000</v>
      </c>
      <c r="AO3640">
        <v>9901000</v>
      </c>
      <c r="AQ3640">
        <v>185566000</v>
      </c>
      <c r="AU3640">
        <v>-88944000</v>
      </c>
      <c r="AV3640">
        <v>-51911000</v>
      </c>
      <c r="AY3640">
        <v>0.59</v>
      </c>
      <c r="AZ3640">
        <v>215970500</v>
      </c>
      <c r="BB3640">
        <v>83976000</v>
      </c>
      <c r="BC3640">
        <v>83976000</v>
      </c>
      <c r="BN3640">
        <v>0.35963668072834198</v>
      </c>
      <c r="BO3640">
        <v>8.4815675184324792</v>
      </c>
      <c r="BP3640">
        <v>0.948937895631909</v>
      </c>
      <c r="BQ3640">
        <v>2.04470050074009</v>
      </c>
      <c r="BR3640">
        <v>55.750193220339</v>
      </c>
      <c r="BS3640">
        <v>3.16910065134096E-2</v>
      </c>
      <c r="BU3640">
        <v>2.0834582007014799E-8</v>
      </c>
    </row>
    <row r="3641" spans="3:73" x14ac:dyDescent="0.3">
      <c r="C3641">
        <v>29002</v>
      </c>
      <c r="D3641" t="s">
        <v>4291</v>
      </c>
      <c r="E3641" t="s">
        <v>807</v>
      </c>
      <c r="F3641" t="s">
        <v>3614</v>
      </c>
      <c r="G3641" t="s">
        <v>3678</v>
      </c>
      <c r="H3641" t="s">
        <v>3679</v>
      </c>
      <c r="I3641" t="s">
        <v>4871</v>
      </c>
      <c r="J3641">
        <v>2017</v>
      </c>
      <c r="K3641" t="s">
        <v>4062</v>
      </c>
      <c r="L3641">
        <v>27.390530999999999</v>
      </c>
      <c r="M3641">
        <v>1488673000</v>
      </c>
      <c r="N3641">
        <v>662324000</v>
      </c>
      <c r="O3641">
        <v>203820000</v>
      </c>
      <c r="Q3641">
        <v>216506000</v>
      </c>
      <c r="S3641">
        <v>459169000</v>
      </c>
      <c r="T3641">
        <v>156445000</v>
      </c>
      <c r="U3641">
        <v>134187000</v>
      </c>
      <c r="V3641">
        <v>614755000</v>
      </c>
      <c r="W3641">
        <v>247162000</v>
      </c>
      <c r="X3641">
        <v>108001000</v>
      </c>
      <c r="AA3641">
        <v>270083000</v>
      </c>
      <c r="AB3641">
        <v>831504000</v>
      </c>
      <c r="AC3641">
        <v>37768000</v>
      </c>
      <c r="AE3641">
        <v>33727000</v>
      </c>
      <c r="AF3641">
        <v>49130090</v>
      </c>
      <c r="AG3641">
        <v>96379000</v>
      </c>
      <c r="AJ3641">
        <v>80360000</v>
      </c>
      <c r="AK3641">
        <v>77877000</v>
      </c>
      <c r="AL3641">
        <v>276416000</v>
      </c>
      <c r="AM3641">
        <v>62325000</v>
      </c>
      <c r="AN3641">
        <v>-30651000</v>
      </c>
      <c r="AO3641">
        <v>13448000</v>
      </c>
      <c r="AY3641">
        <v>-0.62</v>
      </c>
      <c r="BB3641">
        <v>45122000</v>
      </c>
      <c r="BC3641">
        <v>45122000</v>
      </c>
      <c r="BN3641">
        <v>0.412955027732753</v>
      </c>
      <c r="BO3641">
        <v>3.3552944675788199</v>
      </c>
      <c r="BP3641">
        <v>0.82464132835953796</v>
      </c>
      <c r="BQ3641">
        <v>1.8037481489873</v>
      </c>
      <c r="BR3641">
        <v>-44.178275806451602</v>
      </c>
      <c r="BS3641">
        <v>-3.6862119725220799E-2</v>
      </c>
      <c r="BU3641">
        <v>-2.0423388486405399E-8</v>
      </c>
    </row>
    <row r="3642" spans="3:73" x14ac:dyDescent="0.3">
      <c r="C3642">
        <v>1274494</v>
      </c>
      <c r="D3642" t="s">
        <v>4470</v>
      </c>
      <c r="E3642" t="s">
        <v>253</v>
      </c>
      <c r="F3642" t="s">
        <v>3614</v>
      </c>
      <c r="G3642" t="s">
        <v>3678</v>
      </c>
      <c r="H3642" t="s">
        <v>3679</v>
      </c>
      <c r="I3642" t="s">
        <v>4872</v>
      </c>
      <c r="J3642">
        <v>2026</v>
      </c>
      <c r="K3642" t="s">
        <v>4062</v>
      </c>
      <c r="L3642">
        <v>219.01949999999999</v>
      </c>
    </row>
    <row r="3643" spans="3:73" x14ac:dyDescent="0.3">
      <c r="C3643">
        <v>1274494</v>
      </c>
      <c r="D3643" t="s">
        <v>4470</v>
      </c>
      <c r="E3643" t="s">
        <v>253</v>
      </c>
      <c r="F3643" t="s">
        <v>3614</v>
      </c>
      <c r="G3643" t="s">
        <v>3678</v>
      </c>
      <c r="H3643" t="s">
        <v>3679</v>
      </c>
      <c r="I3643" t="s">
        <v>4872</v>
      </c>
      <c r="J3643">
        <v>2025</v>
      </c>
      <c r="K3643" t="s">
        <v>4062</v>
      </c>
      <c r="L3643">
        <v>176.64012600000001</v>
      </c>
      <c r="M3643">
        <v>13321310000</v>
      </c>
      <c r="N3643">
        <v>6028832000</v>
      </c>
      <c r="O3643">
        <v>2803514000</v>
      </c>
      <c r="P3643">
        <v>1294040000</v>
      </c>
      <c r="Q3643">
        <v>736734000</v>
      </c>
      <c r="R3643">
        <v>5897573000</v>
      </c>
      <c r="S3643">
        <v>5675794000</v>
      </c>
      <c r="T3643">
        <v>51007000</v>
      </c>
      <c r="U3643">
        <v>31095000</v>
      </c>
      <c r="V3643">
        <v>3783317000</v>
      </c>
      <c r="W3643">
        <v>2254102000</v>
      </c>
      <c r="X3643">
        <v>405775000</v>
      </c>
      <c r="Y3643">
        <v>1819404000</v>
      </c>
      <c r="Z3643">
        <v>215979000</v>
      </c>
      <c r="AB3643">
        <v>9537993000</v>
      </c>
      <c r="AD3643">
        <v>6791339000</v>
      </c>
      <c r="AE3643">
        <v>107000</v>
      </c>
      <c r="AF3643">
        <v>107309794</v>
      </c>
      <c r="AG3643">
        <v>2120339000</v>
      </c>
      <c r="AH3643">
        <v>5219376000</v>
      </c>
      <c r="AJ3643">
        <v>1596864000</v>
      </c>
      <c r="AK3643">
        <v>233421000</v>
      </c>
      <c r="AL3643">
        <v>523475000</v>
      </c>
      <c r="AM3643">
        <v>52684000</v>
      </c>
      <c r="AN3643">
        <v>1528229000</v>
      </c>
      <c r="AQ3643">
        <v>2057105000</v>
      </c>
      <c r="AU3643">
        <v>-765168000</v>
      </c>
      <c r="AV3643">
        <v>-119228000</v>
      </c>
      <c r="AY3643">
        <v>14.25</v>
      </c>
      <c r="AZ3643">
        <v>910559000</v>
      </c>
      <c r="BA3643">
        <v>0.30594921691788401</v>
      </c>
      <c r="BE3643">
        <v>0.39412853183982099</v>
      </c>
      <c r="BG3643">
        <v>0.406243773202007</v>
      </c>
      <c r="BI3643">
        <v>0.39180651152176499</v>
      </c>
      <c r="BJ3643">
        <v>-0.14660143281495699</v>
      </c>
      <c r="BM3643">
        <v>4.4722012746351299E-2</v>
      </c>
      <c r="BN3643">
        <v>0.284004876397291</v>
      </c>
      <c r="BP3643">
        <v>1.2437387482908899</v>
      </c>
      <c r="BQ3643">
        <v>2.3477633221566698</v>
      </c>
      <c r="BR3643">
        <v>12.3957983157895</v>
      </c>
      <c r="BS3643">
        <v>0.16022542687963801</v>
      </c>
      <c r="BU3643">
        <v>2.63904764398548E-7</v>
      </c>
    </row>
    <row r="3644" spans="3:73" x14ac:dyDescent="0.3">
      <c r="C3644">
        <v>1274494</v>
      </c>
      <c r="D3644" t="s">
        <v>4470</v>
      </c>
      <c r="E3644" t="s">
        <v>253</v>
      </c>
      <c r="F3644" t="s">
        <v>3614</v>
      </c>
      <c r="G3644" t="s">
        <v>3678</v>
      </c>
      <c r="H3644" t="s">
        <v>3679</v>
      </c>
      <c r="I3644" t="s">
        <v>4872</v>
      </c>
      <c r="J3644">
        <v>2024</v>
      </c>
      <c r="K3644" t="s">
        <v>4062</v>
      </c>
      <c r="L3644">
        <v>204.31726900000001</v>
      </c>
      <c r="M3644">
        <v>12124361000</v>
      </c>
      <c r="N3644">
        <v>5089033000</v>
      </c>
      <c r="O3644">
        <v>1621376000</v>
      </c>
      <c r="P3644">
        <v>1261049000</v>
      </c>
      <c r="Q3644">
        <v>1084384000</v>
      </c>
      <c r="R3644">
        <v>5582683000</v>
      </c>
      <c r="S3644">
        <v>5413683000</v>
      </c>
      <c r="T3644">
        <v>54654000</v>
      </c>
      <c r="U3644">
        <v>28335000</v>
      </c>
      <c r="V3644">
        <v>4146784000</v>
      </c>
      <c r="W3644">
        <v>2077442000</v>
      </c>
      <c r="X3644">
        <v>482190000</v>
      </c>
      <c r="Y3644">
        <v>2039825000</v>
      </c>
      <c r="Z3644">
        <v>236424000</v>
      </c>
      <c r="AB3644">
        <v>7977577000</v>
      </c>
      <c r="AD3644">
        <v>5263110000</v>
      </c>
      <c r="AE3644">
        <v>107000</v>
      </c>
      <c r="AF3644">
        <v>107060281</v>
      </c>
      <c r="AG3644">
        <v>1857864000</v>
      </c>
      <c r="AH3644">
        <v>4206289000</v>
      </c>
      <c r="AJ3644">
        <v>1394420000</v>
      </c>
      <c r="AK3644">
        <v>191375000</v>
      </c>
      <c r="AL3644">
        <v>464559000</v>
      </c>
      <c r="AM3644">
        <v>114294000</v>
      </c>
      <c r="AN3644">
        <v>1292044000</v>
      </c>
      <c r="AQ3644">
        <v>1217999000</v>
      </c>
      <c r="AU3644">
        <v>-1563307000</v>
      </c>
      <c r="AV3644">
        <v>24849000</v>
      </c>
      <c r="AY3644">
        <v>12.07</v>
      </c>
      <c r="AZ3644">
        <v>952141500</v>
      </c>
      <c r="BA3644">
        <v>0.33150836758957802</v>
      </c>
      <c r="BE3644">
        <v>0.28956617103579901</v>
      </c>
      <c r="BG3644">
        <v>0.44168719743222601</v>
      </c>
      <c r="BI3644">
        <v>0.346928716490708</v>
      </c>
      <c r="BJ3644">
        <v>-0.37165943661978501</v>
      </c>
      <c r="BM3644">
        <v>4.54973493262113E-2</v>
      </c>
      <c r="BN3644">
        <v>0.34202082897399699</v>
      </c>
      <c r="BP3644">
        <v>0.78046751726401997</v>
      </c>
      <c r="BQ3644">
        <v>1.9276826982413999</v>
      </c>
      <c r="BR3644">
        <v>16.9276942004971</v>
      </c>
      <c r="BS3644">
        <v>0.16195945209930299</v>
      </c>
      <c r="BU3644">
        <v>3.0913013272451002E-7</v>
      </c>
    </row>
    <row r="3645" spans="3:73" x14ac:dyDescent="0.3">
      <c r="C3645">
        <v>1274494</v>
      </c>
      <c r="D3645" t="s">
        <v>4470</v>
      </c>
      <c r="E3645" t="s">
        <v>253</v>
      </c>
      <c r="F3645" t="s">
        <v>3614</v>
      </c>
      <c r="G3645" t="s">
        <v>3678</v>
      </c>
      <c r="H3645" t="s">
        <v>3679</v>
      </c>
      <c r="I3645" t="s">
        <v>4872</v>
      </c>
      <c r="J3645">
        <v>2023</v>
      </c>
      <c r="K3645" t="s">
        <v>4062</v>
      </c>
      <c r="L3645">
        <v>182.38451499999999</v>
      </c>
      <c r="M3645">
        <v>10365132000</v>
      </c>
      <c r="N3645">
        <v>4634809000</v>
      </c>
      <c r="O3645">
        <v>1946994000</v>
      </c>
      <c r="P3645">
        <v>660776000</v>
      </c>
      <c r="Q3645">
        <v>819899000</v>
      </c>
      <c r="R3645">
        <v>4527183000</v>
      </c>
      <c r="S3645">
        <v>4397285000</v>
      </c>
      <c r="T3645">
        <v>64511000</v>
      </c>
      <c r="U3645">
        <v>29687000</v>
      </c>
      <c r="V3645">
        <v>3677663000</v>
      </c>
      <c r="W3645">
        <v>1306158000</v>
      </c>
      <c r="X3645">
        <v>207178000</v>
      </c>
      <c r="Y3645">
        <v>2005183000</v>
      </c>
      <c r="Z3645">
        <v>96238000</v>
      </c>
      <c r="AB3645">
        <v>6687469000</v>
      </c>
      <c r="AD3645">
        <v>3971066000</v>
      </c>
      <c r="AE3645">
        <v>107000</v>
      </c>
      <c r="AF3645">
        <v>106847475</v>
      </c>
      <c r="AG3645">
        <v>1300679000</v>
      </c>
      <c r="AH3645">
        <v>3318602000</v>
      </c>
      <c r="AJ3645">
        <v>857266000</v>
      </c>
      <c r="AK3645">
        <v>152307000</v>
      </c>
      <c r="AL3645">
        <v>450296000</v>
      </c>
      <c r="AM3645">
        <v>60513000</v>
      </c>
      <c r="AN3645">
        <v>830777000</v>
      </c>
      <c r="AO3645">
        <v>12965000</v>
      </c>
      <c r="AQ3645">
        <v>602260000</v>
      </c>
      <c r="AU3645">
        <v>-472791000</v>
      </c>
      <c r="AV3645">
        <v>336853000</v>
      </c>
      <c r="AY3645">
        <v>7.78</v>
      </c>
      <c r="AZ3645">
        <v>720637500</v>
      </c>
      <c r="BA3645">
        <v>0.25832142570877697</v>
      </c>
      <c r="BB3645">
        <v>904255000</v>
      </c>
      <c r="BC3645">
        <v>904255000</v>
      </c>
      <c r="BD3645">
        <v>0.27248070121093199</v>
      </c>
      <c r="BE3645">
        <v>0.18148003285720901</v>
      </c>
      <c r="BG3645">
        <v>0.39193582116807002</v>
      </c>
      <c r="BI3645">
        <v>0.32016977690202097</v>
      </c>
      <c r="BJ3645">
        <v>-0.14246691829872901</v>
      </c>
      <c r="BM3645">
        <v>4.5894928045002101E-2</v>
      </c>
      <c r="BN3645">
        <v>0.35481101446657898</v>
      </c>
      <c r="BO3645">
        <v>69.745854222907795</v>
      </c>
      <c r="BP3645">
        <v>1.4906267082542799</v>
      </c>
      <c r="BQ3645">
        <v>2.9207109706482699</v>
      </c>
      <c r="BR3645">
        <v>23.442739717223599</v>
      </c>
      <c r="BS3645">
        <v>0.124228912313463</v>
      </c>
      <c r="BU3645">
        <v>2.1218065111030801E-7</v>
      </c>
    </row>
    <row r="3646" spans="3:73" x14ac:dyDescent="0.3">
      <c r="C3646">
        <v>1274494</v>
      </c>
      <c r="D3646" t="s">
        <v>4470</v>
      </c>
      <c r="E3646" t="s">
        <v>253</v>
      </c>
      <c r="F3646" t="s">
        <v>3614</v>
      </c>
      <c r="G3646" t="s">
        <v>3678</v>
      </c>
      <c r="H3646" t="s">
        <v>3679</v>
      </c>
      <c r="I3646" t="s">
        <v>4872</v>
      </c>
      <c r="J3646">
        <v>2022</v>
      </c>
      <c r="K3646" t="s">
        <v>4062</v>
      </c>
      <c r="L3646">
        <v>111.84002599999999</v>
      </c>
      <c r="M3646">
        <v>8251228000</v>
      </c>
      <c r="N3646">
        <v>3791421000</v>
      </c>
      <c r="O3646">
        <v>1481269000</v>
      </c>
      <c r="P3646">
        <v>324337000</v>
      </c>
      <c r="Q3646">
        <v>621376000</v>
      </c>
      <c r="R3646">
        <v>3666437000</v>
      </c>
      <c r="S3646">
        <v>3536902000</v>
      </c>
      <c r="T3646">
        <v>31106000</v>
      </c>
      <c r="U3646">
        <v>14462000</v>
      </c>
      <c r="V3646">
        <v>2415173000</v>
      </c>
      <c r="W3646">
        <v>1038048000</v>
      </c>
      <c r="X3646">
        <v>341409000</v>
      </c>
      <c r="Y3646">
        <v>1207940000</v>
      </c>
      <c r="AA3646">
        <v>185000000</v>
      </c>
      <c r="AB3646">
        <v>5836055000</v>
      </c>
      <c r="AD3646">
        <v>3140289000</v>
      </c>
      <c r="AE3646">
        <v>107000</v>
      </c>
      <c r="AF3646">
        <v>106609094</v>
      </c>
      <c r="AG3646">
        <v>69858000</v>
      </c>
      <c r="AH3646">
        <v>2619319000</v>
      </c>
      <c r="AJ3646">
        <v>-27236000</v>
      </c>
      <c r="AK3646">
        <v>112804000</v>
      </c>
      <c r="AL3646">
        <v>350605000</v>
      </c>
      <c r="AM3646">
        <v>52764000</v>
      </c>
      <c r="AN3646">
        <v>-44166000</v>
      </c>
      <c r="AO3646">
        <v>12225000</v>
      </c>
      <c r="AQ3646">
        <v>873369000</v>
      </c>
      <c r="AU3646">
        <v>-1192574000</v>
      </c>
      <c r="AV3646">
        <v>309392000</v>
      </c>
      <c r="AY3646">
        <v>-0.41</v>
      </c>
      <c r="AZ3646">
        <v>643837500</v>
      </c>
      <c r="BA3646">
        <v>-1.03981225654454E-2</v>
      </c>
      <c r="BB3646">
        <v>20823000</v>
      </c>
      <c r="BC3646">
        <v>20823000</v>
      </c>
      <c r="BD3646">
        <v>7.9497762586382206E-3</v>
      </c>
      <c r="BE3646">
        <v>0.33343361385153902</v>
      </c>
      <c r="BG3646">
        <v>2.6670291018390701E-2</v>
      </c>
      <c r="BI3646">
        <v>0.31744596077093001</v>
      </c>
      <c r="BJ3646">
        <v>-0.45529925908222701</v>
      </c>
      <c r="BM3646">
        <v>4.3066155745062E-2</v>
      </c>
      <c r="BN3646">
        <v>0.29270467377704301</v>
      </c>
      <c r="BO3646">
        <v>1.70331288343558</v>
      </c>
      <c r="BP3646">
        <v>1.4269754385153699</v>
      </c>
      <c r="BQ3646">
        <v>3.0538520376707101</v>
      </c>
      <c r="BR3646">
        <v>-272.78055121951201</v>
      </c>
      <c r="BS3646">
        <v>-7.5677833742142601E-3</v>
      </c>
      <c r="BU3646">
        <v>-7.8570902193348103E-9</v>
      </c>
    </row>
    <row r="3647" spans="3:73" x14ac:dyDescent="0.3">
      <c r="C3647">
        <v>1274494</v>
      </c>
      <c r="D3647" t="s">
        <v>4470</v>
      </c>
      <c r="E3647" t="s">
        <v>253</v>
      </c>
      <c r="F3647" t="s">
        <v>3614</v>
      </c>
      <c r="G3647" t="s">
        <v>3678</v>
      </c>
      <c r="H3647" t="s">
        <v>3679</v>
      </c>
      <c r="I3647" t="s">
        <v>4872</v>
      </c>
      <c r="J3647">
        <v>2021</v>
      </c>
      <c r="K3647" t="s">
        <v>4062</v>
      </c>
      <c r="L3647">
        <v>91.186149</v>
      </c>
      <c r="M3647">
        <v>7413746000</v>
      </c>
      <c r="N3647">
        <v>3191243000</v>
      </c>
      <c r="O3647">
        <v>1450654000</v>
      </c>
      <c r="P3647">
        <v>429436000</v>
      </c>
      <c r="Q3647">
        <v>666299000</v>
      </c>
      <c r="R3647">
        <v>3389912000</v>
      </c>
      <c r="S3647">
        <v>2649587000</v>
      </c>
      <c r="T3647">
        <v>45509000</v>
      </c>
      <c r="U3647">
        <v>14462000</v>
      </c>
      <c r="V3647">
        <v>1454195000</v>
      </c>
      <c r="W3647">
        <v>726878000</v>
      </c>
      <c r="X3647">
        <v>193374000</v>
      </c>
      <c r="Y3647">
        <v>297811000</v>
      </c>
      <c r="AA3647">
        <v>246737000</v>
      </c>
      <c r="AB3647">
        <v>5959551000</v>
      </c>
      <c r="AD3647">
        <v>3184455000</v>
      </c>
      <c r="AE3647">
        <v>106000</v>
      </c>
      <c r="AF3647">
        <v>106332315</v>
      </c>
      <c r="AG3647">
        <v>729954000</v>
      </c>
      <c r="AH3647">
        <v>2923377000</v>
      </c>
      <c r="AJ3647">
        <v>586751000</v>
      </c>
      <c r="AK3647">
        <v>99115000</v>
      </c>
      <c r="AL3647">
        <v>290487000</v>
      </c>
      <c r="AM3647">
        <v>103469000</v>
      </c>
      <c r="AN3647">
        <v>468693000</v>
      </c>
      <c r="AO3647">
        <v>13107000</v>
      </c>
      <c r="AQ3647">
        <v>237559000</v>
      </c>
      <c r="AU3647">
        <v>-99040000</v>
      </c>
      <c r="AV3647">
        <v>40550000</v>
      </c>
      <c r="AY3647">
        <v>4.41</v>
      </c>
      <c r="AZ3647">
        <v>616943000</v>
      </c>
      <c r="BA3647">
        <v>0.200710000797023</v>
      </c>
      <c r="BB3647">
        <v>585269000</v>
      </c>
      <c r="BC3647">
        <v>585269000</v>
      </c>
      <c r="BD3647">
        <v>0.20020305283923401</v>
      </c>
      <c r="BE3647">
        <v>8.1261842040900006E-2</v>
      </c>
      <c r="BG3647">
        <v>0.249695472051672</v>
      </c>
      <c r="BI3647">
        <v>0.39431847273969201</v>
      </c>
      <c r="BJ3647">
        <v>-3.3878627354597103E-2</v>
      </c>
      <c r="BM3647">
        <v>3.3904282615618897E-2</v>
      </c>
      <c r="BN3647">
        <v>0.19614847878521899</v>
      </c>
      <c r="BO3647">
        <v>44.653162432288099</v>
      </c>
      <c r="BP3647">
        <v>1.9957324337784299</v>
      </c>
      <c r="BQ3647">
        <v>3.4736833416336701</v>
      </c>
      <c r="BR3647">
        <v>20.677131292517</v>
      </c>
      <c r="BS3647">
        <v>7.8645689918586101E-2</v>
      </c>
      <c r="BU3647">
        <v>6.7476713780954299E-8</v>
      </c>
    </row>
    <row r="3648" spans="3:73" x14ac:dyDescent="0.3">
      <c r="C3648">
        <v>1274494</v>
      </c>
      <c r="D3648" t="s">
        <v>4470</v>
      </c>
      <c r="E3648" t="s">
        <v>253</v>
      </c>
      <c r="F3648" t="s">
        <v>3614</v>
      </c>
      <c r="G3648" t="s">
        <v>3678</v>
      </c>
      <c r="H3648" t="s">
        <v>3679</v>
      </c>
      <c r="I3648" t="s">
        <v>4872</v>
      </c>
      <c r="J3648">
        <v>2020</v>
      </c>
      <c r="K3648" t="s">
        <v>4062</v>
      </c>
      <c r="L3648">
        <v>65.820673999999997</v>
      </c>
      <c r="M3648">
        <v>7108931000</v>
      </c>
      <c r="N3648">
        <v>3014535000</v>
      </c>
      <c r="O3648">
        <v>1227002000</v>
      </c>
      <c r="P3648">
        <v>266086000</v>
      </c>
      <c r="Q3648">
        <v>567587000</v>
      </c>
      <c r="R3648">
        <v>3245722000</v>
      </c>
      <c r="S3648">
        <v>2402285000</v>
      </c>
      <c r="T3648">
        <v>56138000</v>
      </c>
      <c r="U3648">
        <v>14462000</v>
      </c>
      <c r="V3648">
        <v>1588003000</v>
      </c>
      <c r="W3648">
        <v>847398000</v>
      </c>
      <c r="X3648">
        <v>183349000</v>
      </c>
      <c r="Y3648">
        <v>233732000</v>
      </c>
      <c r="AA3648">
        <v>287149000</v>
      </c>
      <c r="AB3648">
        <v>5520928000</v>
      </c>
      <c r="AD3648">
        <v>2715762000</v>
      </c>
      <c r="AE3648">
        <v>106000</v>
      </c>
      <c r="AF3648">
        <v>105980466</v>
      </c>
      <c r="AG3648">
        <v>680673000</v>
      </c>
      <c r="AH3648">
        <v>2711332000</v>
      </c>
      <c r="AJ3648">
        <v>317489000</v>
      </c>
      <c r="AK3648">
        <v>93738000</v>
      </c>
      <c r="AL3648">
        <v>363184000</v>
      </c>
      <c r="AM3648">
        <v>-107294000</v>
      </c>
      <c r="AN3648">
        <v>398355000</v>
      </c>
      <c r="AO3648">
        <v>24036000</v>
      </c>
      <c r="AQ3648">
        <v>37120000</v>
      </c>
      <c r="AU3648">
        <v>-131227000</v>
      </c>
      <c r="AV3648">
        <v>-82587000</v>
      </c>
      <c r="AY3648">
        <v>3.76</v>
      </c>
      <c r="AZ3648">
        <v>505550000</v>
      </c>
      <c r="BA3648">
        <v>0.117097057829878</v>
      </c>
      <c r="BB3648">
        <v>315097000</v>
      </c>
      <c r="BC3648">
        <v>315097000</v>
      </c>
      <c r="BD3648">
        <v>0.116214834627408</v>
      </c>
      <c r="BE3648">
        <v>1.36906878242871E-2</v>
      </c>
      <c r="BG3648">
        <v>0.25104745564172898</v>
      </c>
      <c r="BI3648">
        <v>0.38139799078089198</v>
      </c>
      <c r="BJ3648">
        <v>-4.8399458273645599E-2</v>
      </c>
      <c r="BM3648">
        <v>3.4572674980415503E-2</v>
      </c>
      <c r="BN3648">
        <v>0.22338140572752799</v>
      </c>
      <c r="BO3648">
        <v>13.109377600266299</v>
      </c>
      <c r="BP3648">
        <v>1.4479642387638401</v>
      </c>
      <c r="BQ3648">
        <v>2.8876018116634699</v>
      </c>
      <c r="BR3648">
        <v>17.505498404255299</v>
      </c>
      <c r="BS3648">
        <v>7.2153630693970294E-2</v>
      </c>
      <c r="BU3648">
        <v>4.48268360391586E-8</v>
      </c>
    </row>
    <row r="3649" spans="3:73" x14ac:dyDescent="0.3">
      <c r="C3649">
        <v>1274494</v>
      </c>
      <c r="D3649" t="s">
        <v>4470</v>
      </c>
      <c r="E3649" t="s">
        <v>253</v>
      </c>
      <c r="F3649" t="s">
        <v>3614</v>
      </c>
      <c r="G3649" t="s">
        <v>3678</v>
      </c>
      <c r="H3649" t="s">
        <v>3679</v>
      </c>
      <c r="I3649" t="s">
        <v>4872</v>
      </c>
      <c r="J3649">
        <v>2019</v>
      </c>
      <c r="K3649" t="s">
        <v>4062</v>
      </c>
      <c r="L3649">
        <v>56.883173999999997</v>
      </c>
      <c r="M3649">
        <v>7515689000</v>
      </c>
      <c r="N3649">
        <v>3599834000</v>
      </c>
      <c r="O3649">
        <v>1352741000</v>
      </c>
      <c r="P3649">
        <v>475039000</v>
      </c>
      <c r="Q3649">
        <v>443513000</v>
      </c>
      <c r="R3649">
        <v>3140957000</v>
      </c>
      <c r="S3649">
        <v>2181149000</v>
      </c>
      <c r="T3649">
        <v>64543000</v>
      </c>
      <c r="U3649">
        <v>14462000</v>
      </c>
      <c r="V3649">
        <v>2418922000</v>
      </c>
      <c r="W3649">
        <v>1318208000</v>
      </c>
      <c r="X3649">
        <v>218081000</v>
      </c>
      <c r="Y3649">
        <v>394655000</v>
      </c>
      <c r="AA3649">
        <v>482892000</v>
      </c>
      <c r="AB3649">
        <v>5096767000</v>
      </c>
      <c r="AD3649">
        <v>2326620000</v>
      </c>
      <c r="AE3649">
        <v>105000</v>
      </c>
      <c r="AF3649">
        <v>105448921</v>
      </c>
      <c r="AG3649">
        <v>549212000</v>
      </c>
      <c r="AH3649">
        <v>3063117000</v>
      </c>
      <c r="AJ3649">
        <v>-161785000</v>
      </c>
      <c r="AK3649">
        <v>96611000</v>
      </c>
      <c r="AL3649">
        <v>710997000</v>
      </c>
      <c r="AM3649">
        <v>-5480000</v>
      </c>
      <c r="AN3649">
        <v>-114933000</v>
      </c>
      <c r="AO3649">
        <v>27066000</v>
      </c>
      <c r="AQ3649">
        <v>174201000</v>
      </c>
      <c r="AU3649">
        <v>-362298000</v>
      </c>
      <c r="AV3649">
        <v>74943000</v>
      </c>
      <c r="AY3649">
        <v>-1.0900000000000001</v>
      </c>
      <c r="AZ3649">
        <v>415712500</v>
      </c>
      <c r="BA3649">
        <v>-5.2817114070406103E-2</v>
      </c>
      <c r="BB3649">
        <v>-93347000</v>
      </c>
      <c r="BC3649">
        <v>-93347000</v>
      </c>
      <c r="BD3649">
        <v>-3.0474513379671799E-2</v>
      </c>
      <c r="BE3649">
        <v>5.6870501518551199E-2</v>
      </c>
      <c r="BG3649">
        <v>0.17929840747186601</v>
      </c>
      <c r="BI3649">
        <v>0.40756303247779402</v>
      </c>
      <c r="BJ3649">
        <v>-0.118277558447816</v>
      </c>
      <c r="BM3649">
        <v>3.15400946160398E-2</v>
      </c>
      <c r="BN3649">
        <v>0.32184966674379401</v>
      </c>
      <c r="BO3649">
        <v>-3.44886573560925</v>
      </c>
      <c r="BP3649">
        <v>1.02619692795067</v>
      </c>
      <c r="BQ3649">
        <v>2.3944028559984498</v>
      </c>
      <c r="BR3649">
        <v>-52.186398165137597</v>
      </c>
      <c r="BS3649">
        <v>-2.25501773967694E-2</v>
      </c>
      <c r="BU3649">
        <v>-1.21650959637747E-8</v>
      </c>
    </row>
    <row r="3650" spans="3:73" x14ac:dyDescent="0.3">
      <c r="C3650">
        <v>1274494</v>
      </c>
      <c r="D3650" t="s">
        <v>4470</v>
      </c>
      <c r="E3650" t="s">
        <v>253</v>
      </c>
      <c r="F3650" t="s">
        <v>3614</v>
      </c>
      <c r="G3650" t="s">
        <v>3678</v>
      </c>
      <c r="H3650" t="s">
        <v>3679</v>
      </c>
      <c r="I3650" t="s">
        <v>4872</v>
      </c>
      <c r="J3650">
        <v>2018</v>
      </c>
      <c r="K3650" t="s">
        <v>4062</v>
      </c>
      <c r="L3650">
        <v>57.199392000000003</v>
      </c>
      <c r="M3650">
        <v>7121362000</v>
      </c>
      <c r="N3650">
        <v>3859523000</v>
      </c>
      <c r="O3650">
        <v>1403562000</v>
      </c>
      <c r="P3650">
        <v>128282000</v>
      </c>
      <c r="Q3650">
        <v>387912000</v>
      </c>
      <c r="R3650">
        <v>2563280000</v>
      </c>
      <c r="S3650">
        <v>1756211000</v>
      </c>
      <c r="T3650">
        <v>74162000</v>
      </c>
      <c r="U3650">
        <v>14462000</v>
      </c>
      <c r="V3650">
        <v>1908959000</v>
      </c>
      <c r="W3650">
        <v>845457000</v>
      </c>
      <c r="X3650">
        <v>233287000</v>
      </c>
      <c r="Y3650">
        <v>177769000</v>
      </c>
      <c r="AA3650">
        <v>479157000</v>
      </c>
      <c r="AB3650">
        <v>5212403000</v>
      </c>
      <c r="AD3650">
        <v>2441553000</v>
      </c>
      <c r="AE3650">
        <v>105000</v>
      </c>
      <c r="AF3650">
        <v>104885261</v>
      </c>
      <c r="AG3650">
        <v>392177000</v>
      </c>
      <c r="AH3650">
        <v>2244044000</v>
      </c>
      <c r="AJ3650">
        <v>40113000</v>
      </c>
      <c r="AK3650">
        <v>84472000</v>
      </c>
      <c r="AL3650">
        <v>352064000</v>
      </c>
      <c r="AM3650">
        <v>3441000</v>
      </c>
      <c r="AN3650">
        <v>144326000</v>
      </c>
      <c r="AO3650">
        <v>25921000</v>
      </c>
      <c r="AQ3650">
        <v>-326809000</v>
      </c>
      <c r="AU3650">
        <v>-682714000</v>
      </c>
      <c r="AV3650">
        <v>255228000</v>
      </c>
      <c r="AY3650">
        <v>1.38</v>
      </c>
      <c r="AZ3650">
        <v>280141000</v>
      </c>
      <c r="BA3650">
        <v>1.7875317952767401E-2</v>
      </c>
      <c r="BB3650">
        <v>173688000</v>
      </c>
      <c r="BC3650">
        <v>173688000</v>
      </c>
      <c r="BD3650">
        <v>7.7399551880444395E-2</v>
      </c>
      <c r="BE3650">
        <v>-0.145633953701443</v>
      </c>
      <c r="BG3650">
        <v>0.17476350731090801</v>
      </c>
      <c r="BI3650">
        <v>0.31511444018714402</v>
      </c>
      <c r="BJ3650">
        <v>-0.30423378507729798</v>
      </c>
      <c r="BM3650">
        <v>3.7642755667892401E-2</v>
      </c>
      <c r="BN3650">
        <v>0.26806094115142598</v>
      </c>
      <c r="BO3650">
        <v>6.7006674125226704</v>
      </c>
      <c r="BP3650">
        <v>1.66012227706436</v>
      </c>
      <c r="BQ3650">
        <v>4.1061946379295504</v>
      </c>
      <c r="BR3650">
        <v>41.448834782608699</v>
      </c>
      <c r="BS3650">
        <v>2.7688956513915002E-2</v>
      </c>
      <c r="BU3650">
        <v>1.5143717966550202E-8</v>
      </c>
    </row>
    <row r="3651" spans="3:73" x14ac:dyDescent="0.3">
      <c r="C3651">
        <v>1274494</v>
      </c>
      <c r="D3651" t="s">
        <v>4470</v>
      </c>
      <c r="E3651" t="s">
        <v>253</v>
      </c>
      <c r="F3651" t="s">
        <v>3614</v>
      </c>
      <c r="G3651" t="s">
        <v>3678</v>
      </c>
      <c r="H3651" t="s">
        <v>3679</v>
      </c>
      <c r="I3651" t="s">
        <v>4872</v>
      </c>
      <c r="J3651">
        <v>2017</v>
      </c>
      <c r="K3651" t="s">
        <v>4062</v>
      </c>
      <c r="L3651">
        <v>41.582960999999997</v>
      </c>
      <c r="M3651">
        <v>6864501000</v>
      </c>
      <c r="N3651">
        <v>3832772000</v>
      </c>
      <c r="O3651">
        <v>2268534000</v>
      </c>
      <c r="P3651">
        <v>211797000</v>
      </c>
      <c r="Q3651">
        <v>172370000</v>
      </c>
      <c r="R3651">
        <v>2074362000</v>
      </c>
      <c r="S3651">
        <v>1154537000</v>
      </c>
      <c r="T3651">
        <v>80227000</v>
      </c>
      <c r="U3651">
        <v>14462000</v>
      </c>
      <c r="V3651">
        <v>1765804000</v>
      </c>
      <c r="W3651">
        <v>650276000</v>
      </c>
      <c r="X3651">
        <v>120220000</v>
      </c>
      <c r="Y3651">
        <v>145073000</v>
      </c>
      <c r="AA3651">
        <v>406388000</v>
      </c>
      <c r="AB3651">
        <v>5098697000</v>
      </c>
      <c r="AD3651">
        <v>2297227000</v>
      </c>
      <c r="AE3651">
        <v>104000</v>
      </c>
      <c r="AF3651">
        <v>104468460</v>
      </c>
      <c r="AG3651">
        <v>548947000</v>
      </c>
      <c r="AJ3651">
        <v>177851000</v>
      </c>
      <c r="AK3651">
        <v>88573000</v>
      </c>
      <c r="AL3651">
        <v>371096000</v>
      </c>
      <c r="AM3651">
        <v>371996000</v>
      </c>
      <c r="AN3651">
        <v>-165615000</v>
      </c>
      <c r="AO3651">
        <v>25765000</v>
      </c>
      <c r="AQ3651">
        <v>1340677000</v>
      </c>
      <c r="AS3651">
        <v>91899000</v>
      </c>
      <c r="AU3651">
        <v>-626802000</v>
      </c>
      <c r="AV3651">
        <v>192045000</v>
      </c>
      <c r="AY3651">
        <v>-1.59</v>
      </c>
      <c r="BB3651">
        <v>232146000</v>
      </c>
      <c r="BC3651">
        <v>232146000</v>
      </c>
      <c r="BN3651">
        <v>0.25723705189932999</v>
      </c>
      <c r="BO3651">
        <v>9.0101300213467894</v>
      </c>
      <c r="BP3651">
        <v>3.48857100677251</v>
      </c>
      <c r="BQ3651">
        <v>5.6289975333550704</v>
      </c>
      <c r="BR3651">
        <v>-26.1528056603774</v>
      </c>
      <c r="BS3651">
        <v>-3.2481828200420601E-2</v>
      </c>
      <c r="BU3651">
        <v>-1.29674126526836E-8</v>
      </c>
    </row>
    <row r="3652" spans="3:73" x14ac:dyDescent="0.3">
      <c r="C3652">
        <v>1342338</v>
      </c>
      <c r="D3652" t="s">
        <v>4487</v>
      </c>
      <c r="E3652" t="s">
        <v>2598</v>
      </c>
      <c r="F3652" t="s">
        <v>3614</v>
      </c>
      <c r="G3652" t="s">
        <v>3678</v>
      </c>
      <c r="H3652" t="s">
        <v>3679</v>
      </c>
      <c r="I3652" t="s">
        <v>4873</v>
      </c>
      <c r="J3652">
        <v>2026</v>
      </c>
      <c r="K3652" t="s">
        <v>4062</v>
      </c>
      <c r="L3652">
        <v>9.2473829999999992</v>
      </c>
    </row>
    <row r="3653" spans="3:73" x14ac:dyDescent="0.3">
      <c r="C3653">
        <v>1342338</v>
      </c>
      <c r="D3653" t="s">
        <v>4487</v>
      </c>
      <c r="E3653" t="s">
        <v>2598</v>
      </c>
      <c r="F3653" t="s">
        <v>3614</v>
      </c>
      <c r="G3653" t="s">
        <v>3678</v>
      </c>
      <c r="H3653" t="s">
        <v>3679</v>
      </c>
      <c r="I3653" t="s">
        <v>4873</v>
      </c>
      <c r="J3653">
        <v>2025</v>
      </c>
      <c r="K3653" t="s">
        <v>4062</v>
      </c>
      <c r="L3653">
        <v>8.8825029999999998</v>
      </c>
    </row>
    <row r="3654" spans="3:73" x14ac:dyDescent="0.3">
      <c r="C3654">
        <v>1342338</v>
      </c>
      <c r="D3654" t="s">
        <v>4487</v>
      </c>
      <c r="E3654" t="s">
        <v>2598</v>
      </c>
      <c r="F3654" t="s">
        <v>3614</v>
      </c>
      <c r="G3654" t="s">
        <v>3678</v>
      </c>
      <c r="H3654" t="s">
        <v>3679</v>
      </c>
      <c r="I3654" t="s">
        <v>4873</v>
      </c>
      <c r="J3654">
        <v>2024</v>
      </c>
      <c r="K3654" t="s">
        <v>4062</v>
      </c>
      <c r="L3654">
        <v>6.3206239999999996</v>
      </c>
    </row>
    <row r="3655" spans="3:73" x14ac:dyDescent="0.3">
      <c r="C3655">
        <v>1342338</v>
      </c>
      <c r="D3655" t="s">
        <v>4487</v>
      </c>
      <c r="E3655" t="s">
        <v>2598</v>
      </c>
      <c r="F3655" t="s">
        <v>3614</v>
      </c>
      <c r="G3655" t="s">
        <v>3678</v>
      </c>
      <c r="H3655" t="s">
        <v>3679</v>
      </c>
      <c r="I3655" t="s">
        <v>4873</v>
      </c>
      <c r="J3655">
        <v>2023</v>
      </c>
      <c r="K3655" t="s">
        <v>4062</v>
      </c>
      <c r="L3655">
        <v>6.1388049999999996</v>
      </c>
    </row>
    <row r="3656" spans="3:73" x14ac:dyDescent="0.3">
      <c r="C3656">
        <v>1342338</v>
      </c>
      <c r="D3656" t="s">
        <v>4487</v>
      </c>
      <c r="E3656" t="s">
        <v>2598</v>
      </c>
      <c r="F3656" t="s">
        <v>3614</v>
      </c>
      <c r="G3656" t="s">
        <v>3678</v>
      </c>
      <c r="H3656" t="s">
        <v>3679</v>
      </c>
      <c r="I3656" t="s">
        <v>4873</v>
      </c>
      <c r="J3656">
        <v>2022</v>
      </c>
      <c r="K3656" t="s">
        <v>4062</v>
      </c>
      <c r="L3656">
        <v>7.096292</v>
      </c>
    </row>
    <row r="3657" spans="3:73" x14ac:dyDescent="0.3">
      <c r="C3657">
        <v>1342338</v>
      </c>
      <c r="D3657" t="s">
        <v>4487</v>
      </c>
      <c r="E3657" t="s">
        <v>2598</v>
      </c>
      <c r="F3657" t="s">
        <v>3614</v>
      </c>
      <c r="G3657" t="s">
        <v>3678</v>
      </c>
      <c r="H3657" t="s">
        <v>3679</v>
      </c>
      <c r="I3657" t="s">
        <v>4873</v>
      </c>
      <c r="J3657">
        <v>2021</v>
      </c>
      <c r="K3657" t="s">
        <v>4062</v>
      </c>
      <c r="L3657">
        <v>9.2221910000000005</v>
      </c>
    </row>
    <row r="3658" spans="3:73" x14ac:dyDescent="0.3">
      <c r="C3658">
        <v>1342338</v>
      </c>
      <c r="D3658" t="s">
        <v>4487</v>
      </c>
      <c r="E3658" t="s">
        <v>2598</v>
      </c>
      <c r="F3658" t="s">
        <v>3614</v>
      </c>
      <c r="G3658" t="s">
        <v>3678</v>
      </c>
      <c r="H3658" t="s">
        <v>3679</v>
      </c>
      <c r="I3658" t="s">
        <v>4873</v>
      </c>
      <c r="J3658">
        <v>2020</v>
      </c>
      <c r="K3658" t="s">
        <v>4062</v>
      </c>
      <c r="L3658">
        <v>3.1856140000000002</v>
      </c>
    </row>
    <row r="3659" spans="3:73" x14ac:dyDescent="0.3">
      <c r="C3659">
        <v>1342338</v>
      </c>
      <c r="D3659" t="s">
        <v>4487</v>
      </c>
      <c r="E3659" t="s">
        <v>2598</v>
      </c>
      <c r="F3659" t="s">
        <v>3614</v>
      </c>
      <c r="G3659" t="s">
        <v>3678</v>
      </c>
      <c r="H3659" t="s">
        <v>3679</v>
      </c>
      <c r="I3659" t="s">
        <v>4873</v>
      </c>
      <c r="J3659">
        <v>2019</v>
      </c>
      <c r="K3659" t="s">
        <v>4062</v>
      </c>
      <c r="L3659">
        <v>2.3004090000000001</v>
      </c>
    </row>
    <row r="3660" spans="3:73" x14ac:dyDescent="0.3">
      <c r="C3660">
        <v>1342338</v>
      </c>
      <c r="D3660" t="s">
        <v>4487</v>
      </c>
      <c r="E3660" t="s">
        <v>2598</v>
      </c>
      <c r="F3660" t="s">
        <v>3614</v>
      </c>
      <c r="G3660" t="s">
        <v>3678</v>
      </c>
      <c r="H3660" t="s">
        <v>3679</v>
      </c>
      <c r="I3660" t="s">
        <v>4873</v>
      </c>
      <c r="J3660">
        <v>2018</v>
      </c>
      <c r="K3660" t="s">
        <v>4062</v>
      </c>
      <c r="L3660">
        <v>5.0463399999999998</v>
      </c>
    </row>
    <row r="3661" spans="3:73" x14ac:dyDescent="0.3">
      <c r="C3661">
        <v>1342338</v>
      </c>
      <c r="D3661" t="s">
        <v>4487</v>
      </c>
      <c r="E3661" t="s">
        <v>2598</v>
      </c>
      <c r="F3661" t="s">
        <v>3614</v>
      </c>
      <c r="G3661" t="s">
        <v>3678</v>
      </c>
      <c r="H3661" t="s">
        <v>3679</v>
      </c>
      <c r="I3661" t="s">
        <v>4873</v>
      </c>
      <c r="J3661">
        <v>2017</v>
      </c>
      <c r="K3661" t="s">
        <v>4062</v>
      </c>
      <c r="L3661">
        <v>6.4562549999999996</v>
      </c>
    </row>
    <row r="3662" spans="3:73" x14ac:dyDescent="0.3">
      <c r="C3662">
        <v>1895597</v>
      </c>
      <c r="D3662" t="s">
        <v>4566</v>
      </c>
      <c r="E3662" t="s">
        <v>2506</v>
      </c>
      <c r="F3662" t="s">
        <v>3614</v>
      </c>
      <c r="G3662" t="s">
        <v>3678</v>
      </c>
      <c r="H3662" t="s">
        <v>3679</v>
      </c>
      <c r="I3662" t="s">
        <v>4874</v>
      </c>
      <c r="J3662">
        <v>2026</v>
      </c>
      <c r="K3662" t="s">
        <v>4062</v>
      </c>
      <c r="L3662">
        <v>1.730737</v>
      </c>
    </row>
    <row r="3663" spans="3:73" x14ac:dyDescent="0.3">
      <c r="C3663">
        <v>1895597</v>
      </c>
      <c r="D3663" t="s">
        <v>4566</v>
      </c>
      <c r="E3663" t="s">
        <v>2506</v>
      </c>
      <c r="F3663" t="s">
        <v>3614</v>
      </c>
      <c r="G3663" t="s">
        <v>3678</v>
      </c>
      <c r="H3663" t="s">
        <v>3679</v>
      </c>
      <c r="I3663" t="s">
        <v>4874</v>
      </c>
      <c r="J3663">
        <v>2025</v>
      </c>
      <c r="K3663" t="s">
        <v>4062</v>
      </c>
      <c r="L3663">
        <v>2.465716</v>
      </c>
    </row>
    <row r="3664" spans="3:73" x14ac:dyDescent="0.3">
      <c r="C3664">
        <v>1895597</v>
      </c>
      <c r="D3664" t="s">
        <v>4566</v>
      </c>
      <c r="E3664" t="s">
        <v>2506</v>
      </c>
      <c r="F3664" t="s">
        <v>3614</v>
      </c>
      <c r="G3664" t="s">
        <v>3678</v>
      </c>
      <c r="H3664" t="s">
        <v>3679</v>
      </c>
      <c r="I3664" t="s">
        <v>4874</v>
      </c>
      <c r="J3664">
        <v>2024</v>
      </c>
      <c r="K3664" t="s">
        <v>4062</v>
      </c>
      <c r="L3664">
        <v>6.2039999999999997</v>
      </c>
    </row>
    <row r="3665" spans="3:12" x14ac:dyDescent="0.3">
      <c r="C3665">
        <v>1895597</v>
      </c>
      <c r="D3665" t="s">
        <v>4566</v>
      </c>
      <c r="E3665" t="s">
        <v>2506</v>
      </c>
      <c r="F3665" t="s">
        <v>3614</v>
      </c>
      <c r="G3665" t="s">
        <v>3678</v>
      </c>
      <c r="H3665" t="s">
        <v>3679</v>
      </c>
      <c r="I3665" t="s">
        <v>4874</v>
      </c>
      <c r="J3665">
        <v>2023</v>
      </c>
      <c r="K3665" t="s">
        <v>4062</v>
      </c>
      <c r="L3665">
        <v>8.3444789999999998</v>
      </c>
    </row>
    <row r="3666" spans="3:12" x14ac:dyDescent="0.3">
      <c r="C3666">
        <v>1895597</v>
      </c>
      <c r="D3666" t="s">
        <v>4566</v>
      </c>
      <c r="E3666" t="s">
        <v>2506</v>
      </c>
      <c r="F3666" t="s">
        <v>3614</v>
      </c>
      <c r="G3666" t="s">
        <v>3678</v>
      </c>
      <c r="H3666" t="s">
        <v>3679</v>
      </c>
      <c r="I3666" t="s">
        <v>4874</v>
      </c>
      <c r="J3666">
        <v>2022</v>
      </c>
      <c r="K3666" t="s">
        <v>4062</v>
      </c>
    </row>
    <row r="3667" spans="3:12" x14ac:dyDescent="0.3">
      <c r="C3667">
        <v>1895597</v>
      </c>
      <c r="D3667" t="s">
        <v>4566</v>
      </c>
      <c r="E3667" t="s">
        <v>2506</v>
      </c>
      <c r="F3667" t="s">
        <v>3614</v>
      </c>
      <c r="G3667" t="s">
        <v>3678</v>
      </c>
      <c r="H3667" t="s">
        <v>3679</v>
      </c>
      <c r="I3667" t="s">
        <v>4874</v>
      </c>
      <c r="J3667">
        <v>2021</v>
      </c>
      <c r="K3667" t="s">
        <v>4062</v>
      </c>
    </row>
    <row r="3668" spans="3:12" x14ac:dyDescent="0.3">
      <c r="C3668">
        <v>1895597</v>
      </c>
      <c r="D3668" t="s">
        <v>4566</v>
      </c>
      <c r="E3668" t="s">
        <v>2506</v>
      </c>
      <c r="F3668" t="s">
        <v>3614</v>
      </c>
      <c r="G3668" t="s">
        <v>3678</v>
      </c>
      <c r="H3668" t="s">
        <v>3679</v>
      </c>
      <c r="I3668" t="s">
        <v>4874</v>
      </c>
      <c r="J3668">
        <v>2020</v>
      </c>
      <c r="K3668" t="s">
        <v>4062</v>
      </c>
    </row>
    <row r="3669" spans="3:12" x14ac:dyDescent="0.3">
      <c r="C3669">
        <v>1895597</v>
      </c>
      <c r="D3669" t="s">
        <v>4566</v>
      </c>
      <c r="E3669" t="s">
        <v>2506</v>
      </c>
      <c r="F3669" t="s">
        <v>3614</v>
      </c>
      <c r="G3669" t="s">
        <v>3678</v>
      </c>
      <c r="H3669" t="s">
        <v>3679</v>
      </c>
      <c r="I3669" t="s">
        <v>4874</v>
      </c>
      <c r="J3669">
        <v>2019</v>
      </c>
      <c r="K3669" t="s">
        <v>4062</v>
      </c>
    </row>
    <row r="3670" spans="3:12" x14ac:dyDescent="0.3">
      <c r="C3670">
        <v>1895597</v>
      </c>
      <c r="D3670" t="s">
        <v>4566</v>
      </c>
      <c r="E3670" t="s">
        <v>2506</v>
      </c>
      <c r="F3670" t="s">
        <v>3614</v>
      </c>
      <c r="G3670" t="s">
        <v>3678</v>
      </c>
      <c r="H3670" t="s">
        <v>3679</v>
      </c>
      <c r="I3670" t="s">
        <v>4874</v>
      </c>
      <c r="J3670">
        <v>2018</v>
      </c>
      <c r="K3670" t="s">
        <v>4062</v>
      </c>
    </row>
    <row r="3671" spans="3:12" x14ac:dyDescent="0.3">
      <c r="C3671">
        <v>1895597</v>
      </c>
      <c r="D3671" t="s">
        <v>4566</v>
      </c>
      <c r="E3671" t="s">
        <v>2506</v>
      </c>
      <c r="F3671" t="s">
        <v>3614</v>
      </c>
      <c r="G3671" t="s">
        <v>3678</v>
      </c>
      <c r="H3671" t="s">
        <v>3679</v>
      </c>
      <c r="I3671" t="s">
        <v>4874</v>
      </c>
      <c r="J3671">
        <v>2017</v>
      </c>
      <c r="K3671" t="s">
        <v>4062</v>
      </c>
    </row>
    <row r="3672" spans="3:12" x14ac:dyDescent="0.3">
      <c r="C3672">
        <v>1123134</v>
      </c>
      <c r="D3672" t="s">
        <v>4461</v>
      </c>
      <c r="E3672" t="s">
        <v>1572</v>
      </c>
      <c r="F3672" t="s">
        <v>3614</v>
      </c>
      <c r="G3672" t="s">
        <v>3678</v>
      </c>
      <c r="H3672" t="s">
        <v>3679</v>
      </c>
      <c r="I3672" t="s">
        <v>4875</v>
      </c>
      <c r="J3672">
        <v>2026</v>
      </c>
      <c r="K3672" t="s">
        <v>4062</v>
      </c>
      <c r="L3672">
        <v>38.199863000000001</v>
      </c>
    </row>
    <row r="3673" spans="3:12" x14ac:dyDescent="0.3">
      <c r="C3673">
        <v>1123134</v>
      </c>
      <c r="D3673" t="s">
        <v>4461</v>
      </c>
      <c r="E3673" t="s">
        <v>1572</v>
      </c>
      <c r="F3673" t="s">
        <v>3614</v>
      </c>
      <c r="G3673" t="s">
        <v>3678</v>
      </c>
      <c r="H3673" t="s">
        <v>3679</v>
      </c>
      <c r="I3673" t="s">
        <v>4875</v>
      </c>
      <c r="J3673">
        <v>2025</v>
      </c>
      <c r="K3673" t="s">
        <v>4062</v>
      </c>
      <c r="L3673">
        <v>18.943802999999999</v>
      </c>
    </row>
    <row r="3674" spans="3:12" x14ac:dyDescent="0.3">
      <c r="C3674">
        <v>1123134</v>
      </c>
      <c r="D3674" t="s">
        <v>4461</v>
      </c>
      <c r="E3674" t="s">
        <v>1572</v>
      </c>
      <c r="F3674" t="s">
        <v>3614</v>
      </c>
      <c r="G3674" t="s">
        <v>3678</v>
      </c>
      <c r="H3674" t="s">
        <v>3679</v>
      </c>
      <c r="I3674" t="s">
        <v>4875</v>
      </c>
      <c r="J3674">
        <v>2024</v>
      </c>
      <c r="K3674" t="s">
        <v>4062</v>
      </c>
      <c r="L3674">
        <v>23.794976999999999</v>
      </c>
    </row>
    <row r="3675" spans="3:12" x14ac:dyDescent="0.3">
      <c r="C3675">
        <v>1123134</v>
      </c>
      <c r="D3675" t="s">
        <v>4461</v>
      </c>
      <c r="E3675" t="s">
        <v>1572</v>
      </c>
      <c r="F3675" t="s">
        <v>3614</v>
      </c>
      <c r="G3675" t="s">
        <v>3678</v>
      </c>
      <c r="H3675" t="s">
        <v>3679</v>
      </c>
      <c r="I3675" t="s">
        <v>4875</v>
      </c>
      <c r="J3675">
        <v>2023</v>
      </c>
      <c r="K3675" t="s">
        <v>4062</v>
      </c>
      <c r="L3675">
        <v>21.875978</v>
      </c>
    </row>
    <row r="3676" spans="3:12" x14ac:dyDescent="0.3">
      <c r="C3676">
        <v>1123134</v>
      </c>
      <c r="D3676" t="s">
        <v>4461</v>
      </c>
      <c r="E3676" t="s">
        <v>1572</v>
      </c>
      <c r="F3676" t="s">
        <v>3614</v>
      </c>
      <c r="G3676" t="s">
        <v>3678</v>
      </c>
      <c r="H3676" t="s">
        <v>3679</v>
      </c>
      <c r="I3676" t="s">
        <v>4875</v>
      </c>
      <c r="J3676">
        <v>2022</v>
      </c>
      <c r="K3676" t="s">
        <v>4062</v>
      </c>
      <c r="L3676">
        <v>22.105630000000001</v>
      </c>
    </row>
    <row r="3677" spans="3:12" x14ac:dyDescent="0.3">
      <c r="C3677">
        <v>1123134</v>
      </c>
      <c r="D3677" t="s">
        <v>4461</v>
      </c>
      <c r="E3677" t="s">
        <v>1572</v>
      </c>
      <c r="F3677" t="s">
        <v>3614</v>
      </c>
      <c r="G3677" t="s">
        <v>3678</v>
      </c>
      <c r="H3677" t="s">
        <v>3679</v>
      </c>
      <c r="I3677" t="s">
        <v>4875</v>
      </c>
      <c r="J3677">
        <v>2021</v>
      </c>
      <c r="K3677" t="s">
        <v>4062</v>
      </c>
      <c r="L3677">
        <v>28.134747999999998</v>
      </c>
    </row>
    <row r="3678" spans="3:12" x14ac:dyDescent="0.3">
      <c r="C3678">
        <v>1123134</v>
      </c>
      <c r="D3678" t="s">
        <v>4461</v>
      </c>
      <c r="E3678" t="s">
        <v>1572</v>
      </c>
      <c r="F3678" t="s">
        <v>3614</v>
      </c>
      <c r="G3678" t="s">
        <v>3678</v>
      </c>
      <c r="H3678" t="s">
        <v>3679</v>
      </c>
      <c r="I3678" t="s">
        <v>4875</v>
      </c>
      <c r="J3678">
        <v>2020</v>
      </c>
      <c r="K3678" t="s">
        <v>4062</v>
      </c>
      <c r="L3678">
        <v>16.108902</v>
      </c>
    </row>
    <row r="3679" spans="3:12" x14ac:dyDescent="0.3">
      <c r="C3679">
        <v>1123134</v>
      </c>
      <c r="D3679" t="s">
        <v>4461</v>
      </c>
      <c r="E3679" t="s">
        <v>1572</v>
      </c>
      <c r="F3679" t="s">
        <v>3614</v>
      </c>
      <c r="G3679" t="s">
        <v>3678</v>
      </c>
      <c r="H3679" t="s">
        <v>3679</v>
      </c>
      <c r="I3679" t="s">
        <v>4875</v>
      </c>
      <c r="J3679">
        <v>2019</v>
      </c>
      <c r="K3679" t="s">
        <v>4062</v>
      </c>
      <c r="L3679">
        <v>14.058111999999999</v>
      </c>
    </row>
    <row r="3680" spans="3:12" x14ac:dyDescent="0.3">
      <c r="C3680">
        <v>1123134</v>
      </c>
      <c r="D3680" t="s">
        <v>4461</v>
      </c>
      <c r="E3680" t="s">
        <v>1572</v>
      </c>
      <c r="F3680" t="s">
        <v>3614</v>
      </c>
      <c r="G3680" t="s">
        <v>3678</v>
      </c>
      <c r="H3680" t="s">
        <v>3679</v>
      </c>
      <c r="I3680" t="s">
        <v>4875</v>
      </c>
      <c r="J3680">
        <v>2018</v>
      </c>
      <c r="K3680" t="s">
        <v>4062</v>
      </c>
      <c r="L3680">
        <v>11.390941</v>
      </c>
    </row>
    <row r="3681" spans="3:73" x14ac:dyDescent="0.3">
      <c r="C3681">
        <v>1123134</v>
      </c>
      <c r="D3681" t="s">
        <v>4461</v>
      </c>
      <c r="E3681" t="s">
        <v>1572</v>
      </c>
      <c r="F3681" t="s">
        <v>3614</v>
      </c>
      <c r="G3681" t="s">
        <v>3678</v>
      </c>
      <c r="H3681" t="s">
        <v>3679</v>
      </c>
      <c r="I3681" t="s">
        <v>4875</v>
      </c>
      <c r="J3681">
        <v>2017</v>
      </c>
      <c r="K3681" t="s">
        <v>4062</v>
      </c>
      <c r="L3681">
        <v>13.021165999999999</v>
      </c>
    </row>
    <row r="3682" spans="3:73" x14ac:dyDescent="0.3">
      <c r="C3682">
        <v>50863</v>
      </c>
      <c r="D3682" t="s">
        <v>4303</v>
      </c>
      <c r="E3682" t="s">
        <v>1419</v>
      </c>
      <c r="F3682" t="s">
        <v>3614</v>
      </c>
      <c r="G3682" t="s">
        <v>3678</v>
      </c>
      <c r="H3682" t="s">
        <v>3679</v>
      </c>
      <c r="I3682" t="s">
        <v>4876</v>
      </c>
      <c r="J3682">
        <v>2026</v>
      </c>
      <c r="K3682" t="s">
        <v>4062</v>
      </c>
      <c r="L3682">
        <v>48.113182999999999</v>
      </c>
    </row>
    <row r="3683" spans="3:73" x14ac:dyDescent="0.3">
      <c r="C3683">
        <v>50863</v>
      </c>
      <c r="D3683" t="s">
        <v>4303</v>
      </c>
      <c r="E3683" t="s">
        <v>1419</v>
      </c>
      <c r="F3683" t="s">
        <v>3614</v>
      </c>
      <c r="G3683" t="s">
        <v>3678</v>
      </c>
      <c r="H3683" t="s">
        <v>3679</v>
      </c>
      <c r="I3683" t="s">
        <v>4876</v>
      </c>
      <c r="J3683">
        <v>2025</v>
      </c>
      <c r="K3683" t="s">
        <v>4062</v>
      </c>
      <c r="L3683">
        <v>26.540627000000001</v>
      </c>
      <c r="M3683">
        <v>211429000000</v>
      </c>
      <c r="N3683">
        <v>63688000000</v>
      </c>
      <c r="O3683">
        <v>14265000000</v>
      </c>
      <c r="P3683">
        <v>3839000000</v>
      </c>
      <c r="Q3683">
        <v>11618000000</v>
      </c>
      <c r="T3683">
        <v>2772000000</v>
      </c>
      <c r="U3683">
        <v>23912000000</v>
      </c>
      <c r="W3683">
        <v>31575000000</v>
      </c>
      <c r="X3683">
        <v>9882000000</v>
      </c>
      <c r="Z3683">
        <v>2499000000</v>
      </c>
      <c r="AA3683">
        <v>46585000000</v>
      </c>
      <c r="AB3683">
        <v>114281000000</v>
      </c>
      <c r="AD3683">
        <v>48983000000</v>
      </c>
      <c r="AF3683">
        <v>4994000000</v>
      </c>
      <c r="AG3683">
        <v>18375000000</v>
      </c>
      <c r="AJ3683">
        <v>-2214000000</v>
      </c>
      <c r="AK3683">
        <v>13774000000</v>
      </c>
      <c r="AL3683">
        <v>20589000000</v>
      </c>
      <c r="AM3683">
        <v>1531000000</v>
      </c>
      <c r="AN3683">
        <v>-267000000</v>
      </c>
      <c r="AQ3683">
        <v>9697000000</v>
      </c>
      <c r="AU3683">
        <v>-14821000000</v>
      </c>
      <c r="AV3683">
        <v>11587000000</v>
      </c>
      <c r="AY3683">
        <v>-0.06</v>
      </c>
      <c r="AZ3683">
        <v>11908000000</v>
      </c>
      <c r="BP3683">
        <v>0.45178147268408603</v>
      </c>
      <c r="BQ3683">
        <v>1.64908946951702</v>
      </c>
      <c r="BR3683">
        <v>-442.34378333333302</v>
      </c>
      <c r="BS3683">
        <v>-2.33634637428794E-3</v>
      </c>
      <c r="BU3683">
        <v>-1.39344039691637E-11</v>
      </c>
    </row>
    <row r="3684" spans="3:73" x14ac:dyDescent="0.3">
      <c r="C3684">
        <v>50863</v>
      </c>
      <c r="D3684" t="s">
        <v>4303</v>
      </c>
      <c r="E3684" t="s">
        <v>1419</v>
      </c>
      <c r="F3684" t="s">
        <v>3614</v>
      </c>
      <c r="G3684" t="s">
        <v>3678</v>
      </c>
      <c r="H3684" t="s">
        <v>3679</v>
      </c>
      <c r="I3684" t="s">
        <v>4876</v>
      </c>
      <c r="J3684">
        <v>2024</v>
      </c>
      <c r="K3684" t="s">
        <v>4062</v>
      </c>
      <c r="L3684">
        <v>28.699639999999999</v>
      </c>
      <c r="M3684">
        <v>196485000000</v>
      </c>
      <c r="N3684">
        <v>47324000000</v>
      </c>
      <c r="P3684">
        <v>3478000000</v>
      </c>
      <c r="Q3684">
        <v>12198000000</v>
      </c>
      <c r="T3684">
        <v>3691000000</v>
      </c>
      <c r="U3684">
        <v>24693000000</v>
      </c>
      <c r="W3684">
        <v>35666000000</v>
      </c>
      <c r="X3684">
        <v>12556000000</v>
      </c>
      <c r="Z3684">
        <v>3729000000</v>
      </c>
      <c r="AA3684">
        <v>50011000000</v>
      </c>
      <c r="AB3684">
        <v>99270000000</v>
      </c>
      <c r="AD3684">
        <v>49032000000</v>
      </c>
      <c r="AF3684">
        <v>4330000000</v>
      </c>
      <c r="AG3684">
        <v>17345000000</v>
      </c>
      <c r="AJ3684">
        <v>-11678000000</v>
      </c>
      <c r="AK3684">
        <v>16546000000</v>
      </c>
      <c r="AL3684">
        <v>29023000000</v>
      </c>
      <c r="AM3684">
        <v>8023000000</v>
      </c>
      <c r="AN3684">
        <v>-18756000000</v>
      </c>
      <c r="AQ3684">
        <v>8288000000</v>
      </c>
      <c r="AU3684">
        <v>-18256000000</v>
      </c>
      <c r="AV3684">
        <v>11138000000</v>
      </c>
      <c r="AY3684">
        <v>-4.38</v>
      </c>
      <c r="AZ3684">
        <v>11662500000</v>
      </c>
      <c r="BQ3684">
        <v>0.98485953008467497</v>
      </c>
      <c r="BR3684">
        <v>-6.5524292237442898</v>
      </c>
      <c r="BS3684">
        <v>-0.18893925657298299</v>
      </c>
      <c r="BU3684">
        <v>-1.2662881353883299E-9</v>
      </c>
    </row>
    <row r="3685" spans="3:73" x14ac:dyDescent="0.3">
      <c r="C3685">
        <v>50863</v>
      </c>
      <c r="D3685" t="s">
        <v>4303</v>
      </c>
      <c r="E3685" t="s">
        <v>1419</v>
      </c>
      <c r="F3685" t="s">
        <v>3614</v>
      </c>
      <c r="G3685" t="s">
        <v>3678</v>
      </c>
      <c r="H3685" t="s">
        <v>3679</v>
      </c>
      <c r="I3685" t="s">
        <v>4876</v>
      </c>
      <c r="J3685">
        <v>2023</v>
      </c>
      <c r="K3685" t="s">
        <v>4062</v>
      </c>
      <c r="L3685">
        <v>32.583035000000002</v>
      </c>
      <c r="M3685">
        <v>191572000000</v>
      </c>
      <c r="N3685">
        <v>43269000000</v>
      </c>
      <c r="P3685">
        <v>3402000000</v>
      </c>
      <c r="Q3685">
        <v>11127000000</v>
      </c>
      <c r="T3685">
        <v>4589000000</v>
      </c>
      <c r="U3685">
        <v>27591000000</v>
      </c>
      <c r="W3685">
        <v>28053000000</v>
      </c>
      <c r="X3685">
        <v>8578000000</v>
      </c>
      <c r="Z3685">
        <v>2288000000</v>
      </c>
      <c r="AA3685">
        <v>49266000000</v>
      </c>
      <c r="AB3685">
        <v>105590000000</v>
      </c>
      <c r="AD3685">
        <v>69156000000</v>
      </c>
      <c r="AF3685">
        <v>4228000000</v>
      </c>
      <c r="AG3685">
        <v>21711000000</v>
      </c>
      <c r="AJ3685">
        <v>93000000</v>
      </c>
      <c r="AK3685">
        <v>16046000000</v>
      </c>
      <c r="AL3685">
        <v>21618000000</v>
      </c>
      <c r="AM3685">
        <v>-913000000</v>
      </c>
      <c r="AN3685">
        <v>1689000000</v>
      </c>
      <c r="AO3685">
        <v>878000000</v>
      </c>
      <c r="AQ3685">
        <v>11471000000</v>
      </c>
      <c r="AU3685">
        <v>-24041000000</v>
      </c>
      <c r="AV3685">
        <v>8505000000</v>
      </c>
      <c r="AY3685">
        <v>0.4</v>
      </c>
      <c r="AZ3685">
        <v>12175500000</v>
      </c>
      <c r="BB3685">
        <v>1654000000</v>
      </c>
      <c r="BC3685">
        <v>1654000000</v>
      </c>
      <c r="BO3685">
        <v>1.88382687927107</v>
      </c>
      <c r="BQ3685">
        <v>1.14575981178484</v>
      </c>
      <c r="BR3685">
        <v>81.457587500000002</v>
      </c>
      <c r="BS3685">
        <v>1.59958329387253E-2</v>
      </c>
      <c r="BU3685">
        <v>1.2343227578369199E-10</v>
      </c>
    </row>
    <row r="3686" spans="3:73" x14ac:dyDescent="0.3">
      <c r="C3686">
        <v>50863</v>
      </c>
      <c r="D3686" t="s">
        <v>4303</v>
      </c>
      <c r="E3686" t="s">
        <v>1419</v>
      </c>
      <c r="F3686" t="s">
        <v>3614</v>
      </c>
      <c r="G3686" t="s">
        <v>3678</v>
      </c>
      <c r="H3686" t="s">
        <v>3679</v>
      </c>
      <c r="I3686" t="s">
        <v>4876</v>
      </c>
      <c r="J3686">
        <v>2022</v>
      </c>
      <c r="K3686" t="s">
        <v>4062</v>
      </c>
      <c r="L3686">
        <v>35.908861000000002</v>
      </c>
      <c r="M3686">
        <v>182103000000</v>
      </c>
      <c r="N3686">
        <v>50407000000</v>
      </c>
      <c r="P3686">
        <v>4133000000</v>
      </c>
      <c r="Q3686">
        <v>13224000000</v>
      </c>
      <c r="S3686">
        <v>80860000000</v>
      </c>
      <c r="T3686">
        <v>6018000000</v>
      </c>
      <c r="U3686">
        <v>27591000000</v>
      </c>
      <c r="W3686">
        <v>32155000000</v>
      </c>
      <c r="X3686">
        <v>9595000000</v>
      </c>
      <c r="Z3686">
        <v>4367000000</v>
      </c>
      <c r="AA3686">
        <v>38107000000</v>
      </c>
      <c r="AB3686">
        <v>101423000000</v>
      </c>
      <c r="AD3686">
        <v>70405000000</v>
      </c>
      <c r="AF3686">
        <v>4137000000</v>
      </c>
      <c r="AG3686">
        <v>26866000000</v>
      </c>
      <c r="AJ3686">
        <v>2334000000</v>
      </c>
      <c r="AK3686">
        <v>17528000000</v>
      </c>
      <c r="AL3686">
        <v>24532000000</v>
      </c>
      <c r="AM3686">
        <v>-249000000</v>
      </c>
      <c r="AN3686">
        <v>8014000000</v>
      </c>
      <c r="AO3686">
        <v>496000000</v>
      </c>
      <c r="AQ3686">
        <v>15433000000</v>
      </c>
      <c r="AU3686">
        <v>-10477000000</v>
      </c>
      <c r="AV3686">
        <v>1361000000</v>
      </c>
      <c r="AY3686">
        <v>1.95</v>
      </c>
      <c r="AZ3686">
        <v>12000000000</v>
      </c>
      <c r="BB3686">
        <v>8261000000</v>
      </c>
      <c r="BC3686">
        <v>8261000000</v>
      </c>
      <c r="BO3686">
        <v>16.6552419354839</v>
      </c>
      <c r="BQ3686">
        <v>1.1563675944643099</v>
      </c>
      <c r="BR3686">
        <v>18.414800512820499</v>
      </c>
      <c r="BS3686">
        <v>7.9015607899588794E-2</v>
      </c>
      <c r="BU3686">
        <v>6.90398419983633E-10</v>
      </c>
    </row>
    <row r="3687" spans="3:73" x14ac:dyDescent="0.3">
      <c r="C3687">
        <v>50863</v>
      </c>
      <c r="D3687" t="s">
        <v>4303</v>
      </c>
      <c r="E3687" t="s">
        <v>1419</v>
      </c>
      <c r="F3687" t="s">
        <v>3614</v>
      </c>
      <c r="G3687" t="s">
        <v>3678</v>
      </c>
      <c r="H3687" t="s">
        <v>3679</v>
      </c>
      <c r="I3687" t="s">
        <v>4876</v>
      </c>
      <c r="J3687">
        <v>2021</v>
      </c>
      <c r="K3687" t="s">
        <v>4062</v>
      </c>
      <c r="L3687">
        <v>51.107964000000003</v>
      </c>
      <c r="M3687">
        <v>168406000000</v>
      </c>
      <c r="N3687">
        <v>57718000000</v>
      </c>
      <c r="P3687">
        <v>9457000000</v>
      </c>
      <c r="Q3687">
        <v>10776000000</v>
      </c>
      <c r="S3687">
        <v>63245000000</v>
      </c>
      <c r="T3687">
        <v>7270000000</v>
      </c>
      <c r="U3687">
        <v>26963000000</v>
      </c>
      <c r="W3687">
        <v>27462000000</v>
      </c>
      <c r="X3687">
        <v>5747000000</v>
      </c>
      <c r="Z3687">
        <v>4591000000</v>
      </c>
      <c r="AA3687">
        <v>38101000000</v>
      </c>
      <c r="AB3687">
        <v>95391000000</v>
      </c>
      <c r="AD3687">
        <v>68265000000</v>
      </c>
      <c r="AF3687">
        <v>4070000000</v>
      </c>
      <c r="AG3687">
        <v>43815000000</v>
      </c>
      <c r="AJ3687">
        <v>19456000000</v>
      </c>
      <c r="AK3687">
        <v>15190000000</v>
      </c>
      <c r="AL3687">
        <v>24359000000</v>
      </c>
      <c r="AM3687">
        <v>1835000000</v>
      </c>
      <c r="AN3687">
        <v>19868000000</v>
      </c>
      <c r="AO3687">
        <v>597000000</v>
      </c>
      <c r="AQ3687">
        <v>29991000000</v>
      </c>
      <c r="AU3687">
        <v>-25167000000</v>
      </c>
      <c r="AV3687">
        <v>-5862000000</v>
      </c>
      <c r="AY3687">
        <v>4.8899999999999997</v>
      </c>
      <c r="AZ3687">
        <v>9601500000</v>
      </c>
      <c r="BB3687">
        <v>22300000000</v>
      </c>
      <c r="BC3687">
        <v>22300000000</v>
      </c>
      <c r="BO3687">
        <v>37.353433835845898</v>
      </c>
      <c r="BQ3687">
        <v>1.7093438205520399</v>
      </c>
      <c r="BR3687">
        <v>10.451526380368101</v>
      </c>
      <c r="BS3687">
        <v>0.208279607090816</v>
      </c>
      <c r="BU3687">
        <v>2.6199321105764702E-9</v>
      </c>
    </row>
    <row r="3688" spans="3:73" x14ac:dyDescent="0.3">
      <c r="C3688">
        <v>50863</v>
      </c>
      <c r="D3688" t="s">
        <v>4303</v>
      </c>
      <c r="E3688" t="s">
        <v>1419</v>
      </c>
      <c r="F3688" t="s">
        <v>3614</v>
      </c>
      <c r="G3688" t="s">
        <v>3678</v>
      </c>
      <c r="H3688" t="s">
        <v>3679</v>
      </c>
      <c r="I3688" t="s">
        <v>4876</v>
      </c>
      <c r="J3688">
        <v>2020</v>
      </c>
      <c r="K3688" t="s">
        <v>4062</v>
      </c>
      <c r="L3688">
        <v>47.842745999999998</v>
      </c>
      <c r="M3688">
        <v>153091000000</v>
      </c>
      <c r="N3688">
        <v>47249000000</v>
      </c>
      <c r="P3688">
        <v>6782000000</v>
      </c>
      <c r="Q3688">
        <v>8427000000</v>
      </c>
      <c r="S3688">
        <v>56584000000</v>
      </c>
      <c r="T3688">
        <v>9026000000</v>
      </c>
      <c r="U3688">
        <v>26971000000</v>
      </c>
      <c r="W3688">
        <v>24754000000</v>
      </c>
      <c r="X3688">
        <v>5581000000</v>
      </c>
      <c r="Z3688">
        <v>2504000000</v>
      </c>
      <c r="AA3688">
        <v>36401000000</v>
      </c>
      <c r="AB3688">
        <v>81038000000</v>
      </c>
      <c r="AD3688">
        <v>56233000000</v>
      </c>
      <c r="AF3688">
        <v>4062000000</v>
      </c>
      <c r="AG3688">
        <v>43612000000</v>
      </c>
      <c r="AJ3688">
        <v>23678000000</v>
      </c>
      <c r="AK3688">
        <v>13556000000</v>
      </c>
      <c r="AL3688">
        <v>19934000000</v>
      </c>
      <c r="AM3688">
        <v>4179000000</v>
      </c>
      <c r="AN3688">
        <v>20899000000</v>
      </c>
      <c r="AO3688">
        <v>629000000</v>
      </c>
      <c r="AQ3688">
        <v>35384000000</v>
      </c>
      <c r="AU3688">
        <v>-20796000000</v>
      </c>
      <c r="AV3688">
        <v>-12917000000</v>
      </c>
      <c r="AY3688">
        <v>4.9800000000000004</v>
      </c>
      <c r="AZ3688">
        <v>8585500000</v>
      </c>
      <c r="BB3688">
        <v>25707000000</v>
      </c>
      <c r="BC3688">
        <v>25707000000</v>
      </c>
      <c r="BO3688">
        <v>40.869634340222603</v>
      </c>
      <c r="BQ3688">
        <v>1.56831219196897</v>
      </c>
      <c r="BR3688">
        <v>9.6069771084337301</v>
      </c>
      <c r="BS3688">
        <v>0.257891359609072</v>
      </c>
      <c r="BU3688">
        <v>2.94006361311977E-9</v>
      </c>
    </row>
    <row r="3689" spans="3:73" x14ac:dyDescent="0.3">
      <c r="C3689">
        <v>50863</v>
      </c>
      <c r="D3689" t="s">
        <v>4303</v>
      </c>
      <c r="E3689" t="s">
        <v>1419</v>
      </c>
      <c r="F3689" t="s">
        <v>3614</v>
      </c>
      <c r="G3689" t="s">
        <v>3678</v>
      </c>
      <c r="H3689" t="s">
        <v>3679</v>
      </c>
      <c r="I3689" t="s">
        <v>4876</v>
      </c>
      <c r="J3689">
        <v>2019</v>
      </c>
      <c r="K3689" t="s">
        <v>4062</v>
      </c>
      <c r="L3689">
        <v>44.357449000000003</v>
      </c>
      <c r="M3689">
        <v>136524000000</v>
      </c>
      <c r="N3689">
        <v>31239000000</v>
      </c>
      <c r="P3689">
        <v>7659000000</v>
      </c>
      <c r="Q3689">
        <v>8744000000</v>
      </c>
      <c r="S3689">
        <v>55386000000</v>
      </c>
      <c r="T3689">
        <v>10827000000</v>
      </c>
      <c r="U3689">
        <v>26276000000</v>
      </c>
      <c r="W3689">
        <v>22310000000</v>
      </c>
      <c r="X3689">
        <v>4128000000</v>
      </c>
      <c r="Z3689">
        <v>3693000000</v>
      </c>
      <c r="AA3689">
        <v>29003000000</v>
      </c>
      <c r="AB3689">
        <v>77504000000</v>
      </c>
      <c r="AD3689">
        <v>53523000000</v>
      </c>
      <c r="AF3689">
        <v>4290000000</v>
      </c>
      <c r="AG3689">
        <v>42140000000</v>
      </c>
      <c r="AJ3689">
        <v>22035000000</v>
      </c>
      <c r="AK3689">
        <v>13362000000</v>
      </c>
      <c r="AL3689">
        <v>20105000000</v>
      </c>
      <c r="AM3689">
        <v>3010000000</v>
      </c>
      <c r="AN3689">
        <v>21048000000</v>
      </c>
      <c r="AO3689">
        <v>489000000</v>
      </c>
      <c r="AP3689">
        <v>200000000</v>
      </c>
      <c r="AQ3689">
        <v>33145000000</v>
      </c>
      <c r="AU3689">
        <v>-14405000000</v>
      </c>
      <c r="AV3689">
        <v>-17565000000</v>
      </c>
      <c r="AY3689">
        <v>4.7699999999999996</v>
      </c>
      <c r="AZ3689">
        <v>7998500000</v>
      </c>
      <c r="BB3689">
        <v>24547000000</v>
      </c>
      <c r="BC3689">
        <v>24747000000</v>
      </c>
      <c r="BO3689">
        <v>50.19836400818</v>
      </c>
      <c r="BQ3689">
        <v>1.0082922456297601</v>
      </c>
      <c r="BR3689">
        <v>9.2992555555555594</v>
      </c>
      <c r="BS3689">
        <v>0.27157308009909198</v>
      </c>
      <c r="BU3689">
        <v>2.7299885390431498E-9</v>
      </c>
    </row>
    <row r="3690" spans="3:73" x14ac:dyDescent="0.3">
      <c r="C3690">
        <v>50863</v>
      </c>
      <c r="D3690" t="s">
        <v>4303</v>
      </c>
      <c r="E3690" t="s">
        <v>1419</v>
      </c>
      <c r="F3690" t="s">
        <v>3614</v>
      </c>
      <c r="G3690" t="s">
        <v>3678</v>
      </c>
      <c r="H3690" t="s">
        <v>3679</v>
      </c>
      <c r="I3690" t="s">
        <v>4876</v>
      </c>
      <c r="J3690">
        <v>2018</v>
      </c>
      <c r="K3690" t="s">
        <v>4062</v>
      </c>
      <c r="L3690">
        <v>41.429948000000003</v>
      </c>
      <c r="M3690">
        <v>127963000000</v>
      </c>
      <c r="N3690">
        <v>28787000000</v>
      </c>
      <c r="O3690">
        <v>3019000000</v>
      </c>
      <c r="P3690">
        <v>6722000000</v>
      </c>
      <c r="Q3690">
        <v>7253000000</v>
      </c>
      <c r="S3690">
        <v>48976000000</v>
      </c>
      <c r="T3690">
        <v>11836000000</v>
      </c>
      <c r="U3690">
        <v>24513000000</v>
      </c>
      <c r="W3690">
        <v>16626000000</v>
      </c>
      <c r="X3690">
        <v>3824000000</v>
      </c>
      <c r="Z3690">
        <v>1261000000</v>
      </c>
      <c r="AA3690">
        <v>25859000000</v>
      </c>
      <c r="AB3690">
        <v>74563000000</v>
      </c>
      <c r="AD3690">
        <v>50172000000</v>
      </c>
      <c r="AF3690">
        <v>4516000000</v>
      </c>
      <c r="AG3690">
        <v>43737000000</v>
      </c>
      <c r="AJ3690">
        <v>23316000000</v>
      </c>
      <c r="AK3690">
        <v>13543000000</v>
      </c>
      <c r="AL3690">
        <v>20421000000</v>
      </c>
      <c r="AM3690">
        <v>2264000000</v>
      </c>
      <c r="AN3690">
        <v>21053000000</v>
      </c>
      <c r="AO3690">
        <v>468000000</v>
      </c>
      <c r="AP3690">
        <v>200000000</v>
      </c>
      <c r="AY3690">
        <v>4.57</v>
      </c>
      <c r="AZ3690">
        <v>7118000000</v>
      </c>
      <c r="BB3690">
        <v>23785000000</v>
      </c>
      <c r="BC3690">
        <v>23985000000</v>
      </c>
      <c r="BO3690">
        <v>50.822649572649603</v>
      </c>
      <c r="BP3690">
        <v>0.18158306267292201</v>
      </c>
      <c r="BQ3690">
        <v>1.29520028870444</v>
      </c>
      <c r="BR3690">
        <v>9.0656341356674002</v>
      </c>
      <c r="BS3690">
        <v>0.28235183670184899</v>
      </c>
      <c r="BU3690">
        <v>2.5392602545498398E-9</v>
      </c>
    </row>
    <row r="3691" spans="3:73" x14ac:dyDescent="0.3">
      <c r="C3691">
        <v>50863</v>
      </c>
      <c r="D3691" t="s">
        <v>4303</v>
      </c>
      <c r="E3691" t="s">
        <v>1419</v>
      </c>
      <c r="F3691" t="s">
        <v>3614</v>
      </c>
      <c r="G3691" t="s">
        <v>3678</v>
      </c>
      <c r="H3691" t="s">
        <v>3679</v>
      </c>
      <c r="I3691" t="s">
        <v>4876</v>
      </c>
      <c r="J3691">
        <v>2017</v>
      </c>
      <c r="K3691" t="s">
        <v>4062</v>
      </c>
      <c r="L3691">
        <v>31.632497999999998</v>
      </c>
      <c r="M3691">
        <v>123249000000</v>
      </c>
      <c r="N3691">
        <v>29500000000</v>
      </c>
      <c r="O3691">
        <v>3433000000</v>
      </c>
      <c r="P3691">
        <v>5607000000</v>
      </c>
      <c r="Q3691">
        <v>6983000000</v>
      </c>
      <c r="S3691">
        <v>41109000000</v>
      </c>
      <c r="T3691">
        <v>12745000000</v>
      </c>
      <c r="U3691">
        <v>24389000000</v>
      </c>
      <c r="W3691">
        <v>17421000000</v>
      </c>
      <c r="X3691">
        <v>2928000000</v>
      </c>
      <c r="Z3691">
        <v>1776000000</v>
      </c>
      <c r="AA3691">
        <v>26776000000</v>
      </c>
      <c r="AB3691">
        <v>69019000000</v>
      </c>
      <c r="AD3691">
        <v>42083000000</v>
      </c>
      <c r="AF3691">
        <v>4687000000</v>
      </c>
      <c r="AG3691">
        <v>39069000000</v>
      </c>
      <c r="AJ3691">
        <v>17936000000</v>
      </c>
      <c r="AK3691">
        <v>13098000000</v>
      </c>
      <c r="AL3691">
        <v>21133000000</v>
      </c>
      <c r="AM3691">
        <v>10751000000</v>
      </c>
      <c r="AN3691">
        <v>9601000000</v>
      </c>
      <c r="AO3691">
        <v>646000000</v>
      </c>
      <c r="AP3691">
        <v>177000000</v>
      </c>
      <c r="AY3691">
        <v>2.04</v>
      </c>
      <c r="BB3691">
        <v>20998000000</v>
      </c>
      <c r="BC3691">
        <v>21175000000</v>
      </c>
      <c r="BO3691">
        <v>32.504643962848299</v>
      </c>
      <c r="BP3691">
        <v>0.19706101831123399</v>
      </c>
      <c r="BQ3691">
        <v>1.2925205212100299</v>
      </c>
      <c r="BR3691">
        <v>15.5061264705882</v>
      </c>
      <c r="BS3691">
        <v>0.13910662281400801</v>
      </c>
      <c r="BU3691">
        <v>9.3496422608267308E-10</v>
      </c>
    </row>
    <row r="3692" spans="3:73" x14ac:dyDescent="0.3">
      <c r="C3692">
        <v>1481513</v>
      </c>
      <c r="D3692" t="s">
        <v>4506</v>
      </c>
      <c r="E3692" t="s">
        <v>1664</v>
      </c>
      <c r="F3692" t="s">
        <v>3614</v>
      </c>
      <c r="G3692" t="s">
        <v>3678</v>
      </c>
      <c r="H3692" t="s">
        <v>3679</v>
      </c>
      <c r="I3692" t="s">
        <v>4877</v>
      </c>
      <c r="J3692">
        <v>2026</v>
      </c>
      <c r="K3692" t="s">
        <v>4062</v>
      </c>
      <c r="L3692">
        <v>26.343800999999999</v>
      </c>
    </row>
    <row r="3693" spans="3:73" x14ac:dyDescent="0.3">
      <c r="C3693">
        <v>1481513</v>
      </c>
      <c r="D3693" t="s">
        <v>4506</v>
      </c>
      <c r="E3693" t="s">
        <v>1664</v>
      </c>
      <c r="F3693" t="s">
        <v>3614</v>
      </c>
      <c r="G3693" t="s">
        <v>3678</v>
      </c>
      <c r="H3693" t="s">
        <v>3679</v>
      </c>
      <c r="I3693" t="s">
        <v>4877</v>
      </c>
      <c r="J3693">
        <v>2025</v>
      </c>
      <c r="K3693" t="s">
        <v>4062</v>
      </c>
      <c r="L3693">
        <v>21.544889000000001</v>
      </c>
    </row>
    <row r="3694" spans="3:73" x14ac:dyDescent="0.3">
      <c r="C3694">
        <v>1481513</v>
      </c>
      <c r="D3694" t="s">
        <v>4506</v>
      </c>
      <c r="E3694" t="s">
        <v>1664</v>
      </c>
      <c r="F3694" t="s">
        <v>3614</v>
      </c>
      <c r="G3694" t="s">
        <v>3678</v>
      </c>
      <c r="H3694" t="s">
        <v>3679</v>
      </c>
      <c r="I3694" t="s">
        <v>4877</v>
      </c>
      <c r="J3694">
        <v>2024</v>
      </c>
      <c r="K3694" t="s">
        <v>4062</v>
      </c>
      <c r="L3694">
        <v>22.652657000000001</v>
      </c>
    </row>
    <row r="3695" spans="3:73" x14ac:dyDescent="0.3">
      <c r="C3695">
        <v>1481513</v>
      </c>
      <c r="D3695" t="s">
        <v>4506</v>
      </c>
      <c r="E3695" t="s">
        <v>1664</v>
      </c>
      <c r="F3695" t="s">
        <v>3614</v>
      </c>
      <c r="G3695" t="s">
        <v>3678</v>
      </c>
      <c r="H3695" t="s">
        <v>3679</v>
      </c>
      <c r="I3695" t="s">
        <v>4877</v>
      </c>
      <c r="J3695">
        <v>2023</v>
      </c>
      <c r="K3695" t="s">
        <v>4062</v>
      </c>
      <c r="L3695">
        <v>34.464005999999998</v>
      </c>
    </row>
    <row r="3696" spans="3:73" x14ac:dyDescent="0.3">
      <c r="C3696">
        <v>1481513</v>
      </c>
      <c r="D3696" t="s">
        <v>4506</v>
      </c>
      <c r="E3696" t="s">
        <v>1664</v>
      </c>
      <c r="F3696" t="s">
        <v>3614</v>
      </c>
      <c r="G3696" t="s">
        <v>3678</v>
      </c>
      <c r="H3696" t="s">
        <v>3679</v>
      </c>
      <c r="I3696" t="s">
        <v>4877</v>
      </c>
      <c r="J3696">
        <v>2022</v>
      </c>
      <c r="K3696" t="s">
        <v>4062</v>
      </c>
      <c r="L3696">
        <v>44.979066000000003</v>
      </c>
    </row>
    <row r="3697" spans="3:73" x14ac:dyDescent="0.3">
      <c r="C3697">
        <v>1481513</v>
      </c>
      <c r="D3697" t="s">
        <v>4506</v>
      </c>
      <c r="E3697" t="s">
        <v>1664</v>
      </c>
      <c r="F3697" t="s">
        <v>3614</v>
      </c>
      <c r="G3697" t="s">
        <v>3678</v>
      </c>
      <c r="H3697" t="s">
        <v>3679</v>
      </c>
      <c r="I3697" t="s">
        <v>4877</v>
      </c>
      <c r="J3697">
        <v>2021</v>
      </c>
      <c r="K3697" t="s">
        <v>4062</v>
      </c>
      <c r="L3697">
        <v>41.905670999999998</v>
      </c>
    </row>
    <row r="3698" spans="3:73" x14ac:dyDescent="0.3">
      <c r="C3698">
        <v>1481513</v>
      </c>
      <c r="D3698" t="s">
        <v>4506</v>
      </c>
      <c r="E3698" t="s">
        <v>1664</v>
      </c>
      <c r="F3698" t="s">
        <v>3614</v>
      </c>
      <c r="G3698" t="s">
        <v>3678</v>
      </c>
      <c r="H3698" t="s">
        <v>3679</v>
      </c>
      <c r="I3698" t="s">
        <v>4877</v>
      </c>
      <c r="J3698">
        <v>2020</v>
      </c>
      <c r="K3698" t="s">
        <v>4062</v>
      </c>
      <c r="L3698">
        <v>41.643230000000003</v>
      </c>
    </row>
    <row r="3699" spans="3:73" x14ac:dyDescent="0.3">
      <c r="C3699">
        <v>1481513</v>
      </c>
      <c r="D3699" t="s">
        <v>4506</v>
      </c>
      <c r="E3699" t="s">
        <v>1664</v>
      </c>
      <c r="F3699" t="s">
        <v>3614</v>
      </c>
      <c r="G3699" t="s">
        <v>3678</v>
      </c>
      <c r="H3699" t="s">
        <v>3679</v>
      </c>
      <c r="I3699" t="s">
        <v>4877</v>
      </c>
      <c r="J3699">
        <v>2019</v>
      </c>
      <c r="K3699" t="s">
        <v>4062</v>
      </c>
      <c r="L3699">
        <v>15.69847</v>
      </c>
    </row>
    <row r="3700" spans="3:73" x14ac:dyDescent="0.3">
      <c r="C3700">
        <v>1481513</v>
      </c>
      <c r="D3700" t="s">
        <v>4506</v>
      </c>
      <c r="E3700" t="s">
        <v>1664</v>
      </c>
      <c r="F3700" t="s">
        <v>3614</v>
      </c>
      <c r="G3700" t="s">
        <v>3678</v>
      </c>
      <c r="H3700" t="s">
        <v>3679</v>
      </c>
      <c r="I3700" t="s">
        <v>4877</v>
      </c>
      <c r="J3700">
        <v>2018</v>
      </c>
      <c r="K3700" t="s">
        <v>4062</v>
      </c>
      <c r="L3700">
        <v>12.300788000000001</v>
      </c>
    </row>
    <row r="3701" spans="3:73" x14ac:dyDescent="0.3">
      <c r="C3701">
        <v>1481513</v>
      </c>
      <c r="D3701" t="s">
        <v>4506</v>
      </c>
      <c r="E3701" t="s">
        <v>1664</v>
      </c>
      <c r="F3701" t="s">
        <v>3614</v>
      </c>
      <c r="G3701" t="s">
        <v>3678</v>
      </c>
      <c r="H3701" t="s">
        <v>3679</v>
      </c>
      <c r="I3701" t="s">
        <v>4877</v>
      </c>
      <c r="J3701">
        <v>2017</v>
      </c>
      <c r="K3701" t="s">
        <v>4062</v>
      </c>
      <c r="L3701">
        <v>19.092897000000001</v>
      </c>
    </row>
    <row r="3702" spans="3:73" x14ac:dyDescent="0.3">
      <c r="C3702">
        <v>855658</v>
      </c>
      <c r="D3702" t="s">
        <v>4386</v>
      </c>
      <c r="E3702" t="s">
        <v>805</v>
      </c>
      <c r="F3702" t="s">
        <v>3614</v>
      </c>
      <c r="G3702" t="s">
        <v>3678</v>
      </c>
      <c r="H3702" t="s">
        <v>3679</v>
      </c>
      <c r="I3702" t="s">
        <v>4878</v>
      </c>
      <c r="J3702">
        <v>2026</v>
      </c>
      <c r="K3702" t="s">
        <v>4062</v>
      </c>
      <c r="L3702">
        <v>91.273133000000001</v>
      </c>
    </row>
    <row r="3703" spans="3:73" x14ac:dyDescent="0.3">
      <c r="C3703">
        <v>855658</v>
      </c>
      <c r="D3703" t="s">
        <v>4386</v>
      </c>
      <c r="E3703" t="s">
        <v>805</v>
      </c>
      <c r="F3703" t="s">
        <v>3614</v>
      </c>
      <c r="G3703" t="s">
        <v>3678</v>
      </c>
      <c r="H3703" t="s">
        <v>3679</v>
      </c>
      <c r="I3703" t="s">
        <v>4878</v>
      </c>
      <c r="J3703">
        <v>2025</v>
      </c>
      <c r="K3703" t="s">
        <v>4062</v>
      </c>
      <c r="L3703">
        <v>57.973112999999998</v>
      </c>
      <c r="M3703">
        <v>883120000</v>
      </c>
      <c r="N3703">
        <v>363874000</v>
      </c>
      <c r="O3703">
        <v>133886000</v>
      </c>
      <c r="P3703">
        <v>102277000</v>
      </c>
      <c r="Q3703">
        <v>89202000</v>
      </c>
      <c r="S3703">
        <v>77032000</v>
      </c>
      <c r="T3703">
        <v>4143000</v>
      </c>
      <c r="U3703">
        <v>315358000</v>
      </c>
      <c r="V3703">
        <v>169066000</v>
      </c>
      <c r="W3703">
        <v>117673000</v>
      </c>
      <c r="X3703">
        <v>56518000</v>
      </c>
      <c r="AB3703">
        <v>714054000</v>
      </c>
      <c r="AD3703">
        <v>212182000</v>
      </c>
      <c r="AE3703">
        <v>1368000</v>
      </c>
      <c r="AF3703">
        <v>136771000</v>
      </c>
      <c r="AG3703">
        <v>356943000</v>
      </c>
      <c r="AJ3703">
        <v>11232000</v>
      </c>
      <c r="AK3703">
        <v>187983000</v>
      </c>
      <c r="AL3703">
        <v>345711000</v>
      </c>
      <c r="AM3703">
        <v>10293000</v>
      </c>
      <c r="AN3703">
        <v>3084000</v>
      </c>
      <c r="AQ3703">
        <v>175107000</v>
      </c>
      <c r="AU3703">
        <v>-62308000</v>
      </c>
      <c r="AV3703">
        <v>-115697000</v>
      </c>
      <c r="AY3703">
        <v>0.02</v>
      </c>
      <c r="AZ3703">
        <v>96306000</v>
      </c>
      <c r="BN3703">
        <v>0.19144170667632901</v>
      </c>
      <c r="BP3703">
        <v>1.1377801194836501</v>
      </c>
      <c r="BQ3703">
        <v>2.33419730949326</v>
      </c>
      <c r="BR3703">
        <v>2898.6556500000002</v>
      </c>
      <c r="BS3703">
        <v>4.3190010839516298E-3</v>
      </c>
      <c r="BU3703">
        <v>1.62377391625843E-9</v>
      </c>
    </row>
    <row r="3704" spans="3:73" x14ac:dyDescent="0.3">
      <c r="C3704">
        <v>855658</v>
      </c>
      <c r="D3704" t="s">
        <v>4386</v>
      </c>
      <c r="E3704" t="s">
        <v>805</v>
      </c>
      <c r="F3704" t="s">
        <v>3614</v>
      </c>
      <c r="G3704" t="s">
        <v>3678</v>
      </c>
      <c r="H3704" t="s">
        <v>3679</v>
      </c>
      <c r="I3704" t="s">
        <v>4878</v>
      </c>
      <c r="J3704">
        <v>2024</v>
      </c>
      <c r="K3704" t="s">
        <v>4062</v>
      </c>
      <c r="L3704">
        <v>59.896115999999999</v>
      </c>
      <c r="M3704">
        <v>843903000</v>
      </c>
      <c r="N3704">
        <v>364834000</v>
      </c>
      <c r="O3704">
        <v>136291000</v>
      </c>
      <c r="P3704">
        <v>81060000</v>
      </c>
      <c r="Q3704">
        <v>103410000</v>
      </c>
      <c r="S3704">
        <v>52988000</v>
      </c>
      <c r="T3704">
        <v>4587000</v>
      </c>
      <c r="U3704">
        <v>315358000</v>
      </c>
      <c r="V3704">
        <v>132971000</v>
      </c>
      <c r="W3704">
        <v>99622000</v>
      </c>
      <c r="X3704">
        <v>36828000</v>
      </c>
      <c r="AB3704">
        <v>710932000</v>
      </c>
      <c r="AD3704">
        <v>209098000</v>
      </c>
      <c r="AE3704">
        <v>1377000</v>
      </c>
      <c r="AF3704">
        <v>137704000</v>
      </c>
      <c r="AG3704">
        <v>340400000</v>
      </c>
      <c r="AJ3704">
        <v>34457000</v>
      </c>
      <c r="AK3704">
        <v>159302000</v>
      </c>
      <c r="AL3704">
        <v>305943000</v>
      </c>
      <c r="AM3704">
        <v>-24902000</v>
      </c>
      <c r="AN3704">
        <v>61131000</v>
      </c>
      <c r="AQ3704">
        <v>140876000</v>
      </c>
      <c r="AU3704">
        <v>-37693000</v>
      </c>
      <c r="AV3704">
        <v>-94460000</v>
      </c>
      <c r="AY3704">
        <v>0.44</v>
      </c>
      <c r="AZ3704">
        <v>101118000</v>
      </c>
      <c r="BN3704">
        <v>0.15756668716665301</v>
      </c>
      <c r="BP3704">
        <v>1.3680813474935301</v>
      </c>
      <c r="BQ3704">
        <v>2.6241593222380599</v>
      </c>
      <c r="BR3704">
        <v>136.12753636363601</v>
      </c>
      <c r="BS3704">
        <v>8.5987126757552101E-2</v>
      </c>
      <c r="BU3704">
        <v>3.7070058796059298E-8</v>
      </c>
    </row>
    <row r="3705" spans="3:73" x14ac:dyDescent="0.3">
      <c r="C3705">
        <v>855658</v>
      </c>
      <c r="D3705" t="s">
        <v>4386</v>
      </c>
      <c r="E3705" t="s">
        <v>805</v>
      </c>
      <c r="F3705" t="s">
        <v>3614</v>
      </c>
      <c r="G3705" t="s">
        <v>3678</v>
      </c>
      <c r="H3705" t="s">
        <v>3679</v>
      </c>
      <c r="I3705" t="s">
        <v>4878</v>
      </c>
      <c r="J3705">
        <v>2023</v>
      </c>
      <c r="K3705" t="s">
        <v>4062</v>
      </c>
      <c r="L3705">
        <v>79.111329999999995</v>
      </c>
      <c r="M3705">
        <v>840894000</v>
      </c>
      <c r="N3705">
        <v>367946000</v>
      </c>
      <c r="O3705">
        <v>128317000</v>
      </c>
      <c r="P3705">
        <v>104373000</v>
      </c>
      <c r="Q3705">
        <v>98826000</v>
      </c>
      <c r="S3705">
        <v>49546000</v>
      </c>
      <c r="T3705">
        <v>20974000</v>
      </c>
      <c r="U3705">
        <v>315358000</v>
      </c>
      <c r="V3705">
        <v>148874000</v>
      </c>
      <c r="W3705">
        <v>97400000</v>
      </c>
      <c r="X3705">
        <v>34487000</v>
      </c>
      <c r="AB3705">
        <v>692020000</v>
      </c>
      <c r="AD3705">
        <v>147967000</v>
      </c>
      <c r="AE3705">
        <v>1373000</v>
      </c>
      <c r="AF3705">
        <v>137340000</v>
      </c>
      <c r="AG3705">
        <v>514670000</v>
      </c>
      <c r="AJ3705">
        <v>212270000</v>
      </c>
      <c r="AK3705">
        <v>159770000</v>
      </c>
      <c r="AL3705">
        <v>302400000</v>
      </c>
      <c r="AM3705">
        <v>-44205000</v>
      </c>
      <c r="AN3705">
        <v>259061000</v>
      </c>
      <c r="AQ3705">
        <v>269588000</v>
      </c>
      <c r="AU3705">
        <v>-33250000</v>
      </c>
      <c r="AV3705">
        <v>-253717000</v>
      </c>
      <c r="AY3705">
        <v>1.88</v>
      </c>
      <c r="AZ3705">
        <v>104600500</v>
      </c>
      <c r="BN3705">
        <v>0.17704252854699901</v>
      </c>
      <c r="BP3705">
        <v>1.3174229979466101</v>
      </c>
      <c r="BQ3705">
        <v>2.76303901437372</v>
      </c>
      <c r="BR3705">
        <v>42.080494680851103</v>
      </c>
      <c r="BS3705">
        <v>0.374354787433889</v>
      </c>
      <c r="BU3705">
        <v>2.14920523106269E-7</v>
      </c>
    </row>
    <row r="3706" spans="3:73" x14ac:dyDescent="0.3">
      <c r="C3706">
        <v>855658</v>
      </c>
      <c r="D3706" t="s">
        <v>4386</v>
      </c>
      <c r="E3706" t="s">
        <v>805</v>
      </c>
      <c r="F3706" t="s">
        <v>3614</v>
      </c>
      <c r="G3706" t="s">
        <v>3678</v>
      </c>
      <c r="H3706" t="s">
        <v>3679</v>
      </c>
      <c r="I3706" t="s">
        <v>4878</v>
      </c>
      <c r="J3706">
        <v>2022</v>
      </c>
      <c r="K3706" t="s">
        <v>4062</v>
      </c>
      <c r="L3706">
        <v>55.734822999999999</v>
      </c>
      <c r="M3706">
        <v>798713000</v>
      </c>
      <c r="N3706">
        <v>379167000</v>
      </c>
      <c r="O3706">
        <v>145722000</v>
      </c>
      <c r="P3706">
        <v>94018000</v>
      </c>
      <c r="Q3706">
        <v>110375000</v>
      </c>
      <c r="S3706">
        <v>47614000</v>
      </c>
      <c r="T3706">
        <v>25070000</v>
      </c>
      <c r="U3706">
        <v>315358000</v>
      </c>
      <c r="V3706">
        <v>311550000</v>
      </c>
      <c r="W3706">
        <v>127373000</v>
      </c>
      <c r="X3706">
        <v>42036000</v>
      </c>
      <c r="AB3706">
        <v>487163000</v>
      </c>
      <c r="AD3706">
        <v>-111094000</v>
      </c>
      <c r="AE3706">
        <v>1371000</v>
      </c>
      <c r="AF3706">
        <v>137099000</v>
      </c>
      <c r="AG3706">
        <v>452050000</v>
      </c>
      <c r="AJ3706">
        <v>187367000</v>
      </c>
      <c r="AK3706">
        <v>135767000</v>
      </c>
      <c r="AL3706">
        <v>264683000</v>
      </c>
      <c r="AM3706">
        <v>3230000</v>
      </c>
      <c r="AN3706">
        <v>178882000</v>
      </c>
      <c r="AO3706">
        <v>4146000</v>
      </c>
      <c r="AQ3706">
        <v>238806000</v>
      </c>
      <c r="AU3706">
        <v>-34932000</v>
      </c>
      <c r="AV3706">
        <v>-188072000</v>
      </c>
      <c r="AY3706">
        <v>1.3</v>
      </c>
      <c r="AZ3706">
        <v>88984500</v>
      </c>
      <c r="BB3706">
        <v>186258000</v>
      </c>
      <c r="BC3706">
        <v>186258000</v>
      </c>
      <c r="BN3706">
        <v>0.39006501709625402</v>
      </c>
      <c r="BO3706">
        <v>44.924746743849497</v>
      </c>
      <c r="BP3706">
        <v>1.14405721777771</v>
      </c>
      <c r="BQ3706">
        <v>2.1102745479811298</v>
      </c>
      <c r="BR3706">
        <v>42.872940769230802</v>
      </c>
      <c r="BS3706">
        <v>0.36719126863082802</v>
      </c>
      <c r="BU3706">
        <v>1.48729008360651E-7</v>
      </c>
    </row>
    <row r="3707" spans="3:73" x14ac:dyDescent="0.3">
      <c r="C3707">
        <v>855658</v>
      </c>
      <c r="D3707" t="s">
        <v>4386</v>
      </c>
      <c r="E3707" t="s">
        <v>805</v>
      </c>
      <c r="F3707" t="s">
        <v>3614</v>
      </c>
      <c r="G3707" t="s">
        <v>3678</v>
      </c>
      <c r="H3707" t="s">
        <v>3679</v>
      </c>
      <c r="I3707" t="s">
        <v>4878</v>
      </c>
      <c r="J3707">
        <v>2021</v>
      </c>
      <c r="K3707" t="s">
        <v>4062</v>
      </c>
      <c r="L3707">
        <v>56.087902999999997</v>
      </c>
      <c r="M3707">
        <v>726494000</v>
      </c>
      <c r="N3707">
        <v>301351000</v>
      </c>
      <c r="O3707">
        <v>131570000</v>
      </c>
      <c r="P3707">
        <v>79859000</v>
      </c>
      <c r="Q3707">
        <v>67594000</v>
      </c>
      <c r="S3707">
        <v>38094000</v>
      </c>
      <c r="T3707">
        <v>29782000</v>
      </c>
      <c r="U3707">
        <v>315358000</v>
      </c>
      <c r="V3707">
        <v>314861000</v>
      </c>
      <c r="W3707">
        <v>106181000</v>
      </c>
      <c r="X3707">
        <v>34597000</v>
      </c>
      <c r="AA3707">
        <v>158750000</v>
      </c>
      <c r="AB3707">
        <v>411633000</v>
      </c>
      <c r="AD3707">
        <v>-289976000</v>
      </c>
      <c r="AE3707">
        <v>1372000</v>
      </c>
      <c r="AF3707">
        <v>137239000</v>
      </c>
      <c r="AG3707">
        <v>321675000</v>
      </c>
      <c r="AJ3707">
        <v>100816000</v>
      </c>
      <c r="AK3707">
        <v>110518000</v>
      </c>
      <c r="AL3707">
        <v>220859000</v>
      </c>
      <c r="AM3707">
        <v>1704000</v>
      </c>
      <c r="AN3707">
        <v>95922000</v>
      </c>
      <c r="AO3707">
        <v>2738000</v>
      </c>
      <c r="AQ3707">
        <v>167722000</v>
      </c>
      <c r="AU3707">
        <v>-89796000</v>
      </c>
      <c r="AV3707">
        <v>-128613000</v>
      </c>
      <c r="AY3707">
        <v>0.7</v>
      </c>
      <c r="AZ3707">
        <v>66096500</v>
      </c>
      <c r="BB3707">
        <v>100364000</v>
      </c>
      <c r="BC3707">
        <v>100364000</v>
      </c>
      <c r="BN3707">
        <v>0.43339793583980002</v>
      </c>
      <c r="BO3707">
        <v>36.655953250547803</v>
      </c>
      <c r="BP3707">
        <v>1.23911057533834</v>
      </c>
      <c r="BQ3707">
        <v>2.2014955594692101</v>
      </c>
      <c r="BR3707">
        <v>80.125575714285702</v>
      </c>
      <c r="BS3707">
        <v>0.233027964230273</v>
      </c>
      <c r="BU3707">
        <v>9.5379943056071797E-8</v>
      </c>
    </row>
    <row r="3708" spans="3:73" x14ac:dyDescent="0.3">
      <c r="C3708">
        <v>855658</v>
      </c>
      <c r="D3708" t="s">
        <v>4386</v>
      </c>
      <c r="E3708" t="s">
        <v>805</v>
      </c>
      <c r="F3708" t="s">
        <v>3614</v>
      </c>
      <c r="G3708" t="s">
        <v>3678</v>
      </c>
      <c r="H3708" t="s">
        <v>3679</v>
      </c>
      <c r="I3708" t="s">
        <v>4878</v>
      </c>
      <c r="J3708">
        <v>2020</v>
      </c>
      <c r="K3708" t="s">
        <v>4062</v>
      </c>
      <c r="L3708">
        <v>25.105557999999998</v>
      </c>
      <c r="M3708">
        <v>680067000</v>
      </c>
      <c r="N3708">
        <v>333843000</v>
      </c>
      <c r="O3708">
        <v>182332000</v>
      </c>
      <c r="P3708">
        <v>64581000</v>
      </c>
      <c r="Q3708">
        <v>64599000</v>
      </c>
      <c r="S3708">
        <v>39666000</v>
      </c>
      <c r="T3708">
        <v>6321000</v>
      </c>
      <c r="U3708">
        <v>267514000</v>
      </c>
      <c r="V3708">
        <v>295640000</v>
      </c>
      <c r="W3708">
        <v>79731000</v>
      </c>
      <c r="X3708">
        <v>27530000</v>
      </c>
      <c r="AA3708">
        <v>171875000</v>
      </c>
      <c r="AB3708">
        <v>384427000</v>
      </c>
      <c r="AD3708">
        <v>-385898000</v>
      </c>
      <c r="AE3708">
        <v>1362000</v>
      </c>
      <c r="AF3708">
        <v>136236000</v>
      </c>
      <c r="AG3708">
        <v>64861000</v>
      </c>
      <c r="AJ3708">
        <v>52366000</v>
      </c>
      <c r="AK3708">
        <v>89223000</v>
      </c>
      <c r="AL3708">
        <v>192940000</v>
      </c>
      <c r="AM3708">
        <v>1064000</v>
      </c>
      <c r="AN3708">
        <v>15989000</v>
      </c>
      <c r="AO3708">
        <v>3702000</v>
      </c>
      <c r="AQ3708">
        <v>91687000</v>
      </c>
      <c r="AU3708">
        <v>-20868000</v>
      </c>
      <c r="AV3708">
        <v>-8101000</v>
      </c>
      <c r="AY3708">
        <v>0.12</v>
      </c>
      <c r="AZ3708">
        <v>59789500</v>
      </c>
      <c r="BB3708">
        <v>20755000</v>
      </c>
      <c r="BC3708">
        <v>20755000</v>
      </c>
      <c r="BN3708">
        <v>0.43472187299192599</v>
      </c>
      <c r="BO3708">
        <v>5.6064289573203698</v>
      </c>
      <c r="BP3708">
        <v>2.28683949781139</v>
      </c>
      <c r="BQ3708">
        <v>3.3769048425330199</v>
      </c>
      <c r="BR3708">
        <v>209.212983333333</v>
      </c>
      <c r="BS3708">
        <v>4.1591771649754E-2</v>
      </c>
      <c r="BU3708">
        <v>7.8367725471936099E-9</v>
      </c>
    </row>
    <row r="3709" spans="3:73" x14ac:dyDescent="0.3">
      <c r="C3709">
        <v>855658</v>
      </c>
      <c r="D3709" t="s">
        <v>4386</v>
      </c>
      <c r="E3709" t="s">
        <v>805</v>
      </c>
      <c r="F3709" t="s">
        <v>3614</v>
      </c>
      <c r="G3709" t="s">
        <v>3678</v>
      </c>
      <c r="H3709" t="s">
        <v>3679</v>
      </c>
      <c r="I3709" t="s">
        <v>4878</v>
      </c>
      <c r="J3709">
        <v>2019</v>
      </c>
      <c r="K3709" t="s">
        <v>4062</v>
      </c>
      <c r="L3709">
        <v>14.98526</v>
      </c>
      <c r="M3709">
        <v>612016000</v>
      </c>
      <c r="N3709">
        <v>262430000</v>
      </c>
      <c r="O3709">
        <v>118081000</v>
      </c>
      <c r="P3709">
        <v>64917000</v>
      </c>
      <c r="Q3709">
        <v>54980000</v>
      </c>
      <c r="S3709">
        <v>39230000</v>
      </c>
      <c r="T3709">
        <v>6977000</v>
      </c>
      <c r="U3709">
        <v>267514000</v>
      </c>
      <c r="V3709">
        <v>284357000</v>
      </c>
      <c r="W3709">
        <v>99819000</v>
      </c>
      <c r="AA3709">
        <v>125072000</v>
      </c>
      <c r="AB3709">
        <v>327659000</v>
      </c>
      <c r="AD3709">
        <v>-433290000</v>
      </c>
      <c r="AF3709">
        <v>133883000</v>
      </c>
      <c r="AG3709">
        <v>59293000</v>
      </c>
      <c r="AJ3709">
        <v>59041000</v>
      </c>
      <c r="AK3709">
        <v>78617000</v>
      </c>
      <c r="AL3709">
        <v>179381000</v>
      </c>
      <c r="AM3709">
        <v>1572000</v>
      </c>
      <c r="AN3709">
        <v>13987000</v>
      </c>
      <c r="AO3709">
        <v>11731000</v>
      </c>
      <c r="AQ3709">
        <v>124137000</v>
      </c>
      <c r="AS3709">
        <v>33056000</v>
      </c>
      <c r="AU3709">
        <v>-15536000</v>
      </c>
      <c r="AV3709">
        <v>-109912000</v>
      </c>
      <c r="AY3709">
        <v>0.1</v>
      </c>
      <c r="AZ3709">
        <v>61038000</v>
      </c>
      <c r="BB3709">
        <v>27290000</v>
      </c>
      <c r="BC3709">
        <v>27290000</v>
      </c>
      <c r="BN3709">
        <v>0.46462347389610698</v>
      </c>
      <c r="BO3709">
        <v>2.3263148921660601</v>
      </c>
      <c r="BP3709">
        <v>1.1829511415662299</v>
      </c>
      <c r="BQ3709">
        <v>2.0782616535930001</v>
      </c>
      <c r="BR3709">
        <v>149.8526</v>
      </c>
      <c r="BS3709">
        <v>4.2687672244620202E-2</v>
      </c>
      <c r="BU3709">
        <v>4.57343152484748E-9</v>
      </c>
    </row>
    <row r="3710" spans="3:73" x14ac:dyDescent="0.3">
      <c r="C3710">
        <v>855658</v>
      </c>
      <c r="D3710" t="s">
        <v>4386</v>
      </c>
      <c r="E3710" t="s">
        <v>805</v>
      </c>
      <c r="F3710" t="s">
        <v>3614</v>
      </c>
      <c r="G3710" t="s">
        <v>3678</v>
      </c>
      <c r="H3710" t="s">
        <v>3679</v>
      </c>
      <c r="I3710" t="s">
        <v>4878</v>
      </c>
      <c r="J3710">
        <v>2018</v>
      </c>
      <c r="K3710" t="s">
        <v>4062</v>
      </c>
      <c r="L3710">
        <v>6.6798209999999996</v>
      </c>
      <c r="M3710">
        <v>623687000</v>
      </c>
      <c r="N3710">
        <v>284423000</v>
      </c>
      <c r="O3710">
        <v>119051000</v>
      </c>
      <c r="P3710">
        <v>60890000</v>
      </c>
      <c r="Q3710">
        <v>67096000</v>
      </c>
      <c r="S3710">
        <v>34883000</v>
      </c>
      <c r="T3710">
        <v>21325000</v>
      </c>
      <c r="U3710">
        <v>267514000</v>
      </c>
      <c r="V3710">
        <v>365230000</v>
      </c>
      <c r="W3710">
        <v>69418000</v>
      </c>
      <c r="AB3710">
        <v>258457000</v>
      </c>
      <c r="AD3710">
        <v>-476783000</v>
      </c>
      <c r="AF3710">
        <v>129728000</v>
      </c>
      <c r="AG3710">
        <v>54306000</v>
      </c>
      <c r="AJ3710">
        <v>-3120000</v>
      </c>
      <c r="AK3710">
        <v>82449000</v>
      </c>
      <c r="AM3710">
        <v>2353000</v>
      </c>
      <c r="AN3710">
        <v>-7121000</v>
      </c>
      <c r="AO3710">
        <v>20600000</v>
      </c>
      <c r="AQ3710">
        <v>51458000</v>
      </c>
      <c r="AS3710">
        <v>39261000</v>
      </c>
      <c r="AU3710">
        <v>-21110000</v>
      </c>
      <c r="AV3710">
        <v>-16841000</v>
      </c>
      <c r="AZ3710">
        <v>73499500</v>
      </c>
      <c r="BB3710">
        <v>15832000</v>
      </c>
      <c r="BC3710">
        <v>15832000</v>
      </c>
      <c r="BN3710">
        <v>0.58559822475055601</v>
      </c>
      <c r="BO3710">
        <v>0.76854368932038797</v>
      </c>
      <c r="BP3710">
        <v>1.71498746722752</v>
      </c>
      <c r="BQ3710">
        <v>3.13070097092973</v>
      </c>
      <c r="BS3710">
        <v>-2.7551971894744599E-2</v>
      </c>
    </row>
    <row r="3711" spans="3:73" x14ac:dyDescent="0.3">
      <c r="C3711">
        <v>855658</v>
      </c>
      <c r="D3711" t="s">
        <v>4386</v>
      </c>
      <c r="E3711" t="s">
        <v>805</v>
      </c>
      <c r="F3711" t="s">
        <v>3614</v>
      </c>
      <c r="G3711" t="s">
        <v>3678</v>
      </c>
      <c r="H3711" t="s">
        <v>3679</v>
      </c>
      <c r="I3711" t="s">
        <v>4878</v>
      </c>
      <c r="J3711">
        <v>2017</v>
      </c>
      <c r="K3711" t="s">
        <v>4062</v>
      </c>
      <c r="L3711">
        <v>6.3877579999999998</v>
      </c>
      <c r="M3711">
        <v>635961000</v>
      </c>
      <c r="N3711">
        <v>263371000</v>
      </c>
      <c r="O3711">
        <v>106815000</v>
      </c>
      <c r="P3711">
        <v>55104000</v>
      </c>
      <c r="Q3711">
        <v>79903000</v>
      </c>
      <c r="S3711">
        <v>40423000</v>
      </c>
      <c r="T3711">
        <v>51308000</v>
      </c>
      <c r="U3711">
        <v>267514000</v>
      </c>
      <c r="V3711">
        <v>418268000</v>
      </c>
      <c r="W3711">
        <v>83647000</v>
      </c>
      <c r="AB3711">
        <v>217693000</v>
      </c>
      <c r="AD3711">
        <v>-477862000</v>
      </c>
      <c r="AF3711">
        <v>123895000</v>
      </c>
      <c r="AG3711">
        <v>51216000</v>
      </c>
      <c r="AH3711">
        <v>385961000</v>
      </c>
      <c r="AJ3711">
        <v>-47620000</v>
      </c>
      <c r="AK3711">
        <v>103357000</v>
      </c>
      <c r="AM3711">
        <v>849000</v>
      </c>
      <c r="AN3711">
        <v>-7213000</v>
      </c>
      <c r="AO3711">
        <v>18807000</v>
      </c>
      <c r="AQ3711">
        <v>38514000</v>
      </c>
      <c r="AS3711">
        <v>57861000</v>
      </c>
      <c r="AU3711">
        <v>-8260000</v>
      </c>
      <c r="AV3711">
        <v>-32611000</v>
      </c>
      <c r="BA3711">
        <v>-0.123380341537098</v>
      </c>
      <c r="BB3711">
        <v>12443000</v>
      </c>
      <c r="BC3711">
        <v>12443000</v>
      </c>
      <c r="BD3711">
        <v>3.22390086044963E-2</v>
      </c>
      <c r="BE3711">
        <v>9.9787284207471696E-2</v>
      </c>
      <c r="BG3711">
        <v>0.132697345068543</v>
      </c>
      <c r="BI3711">
        <v>0.60689413344528997</v>
      </c>
      <c r="BJ3711">
        <v>-2.1401126020504702E-2</v>
      </c>
      <c r="BM3711">
        <v>0.26779130533913997</v>
      </c>
      <c r="BN3711">
        <v>0.65769441836842202</v>
      </c>
      <c r="BO3711">
        <v>0.66161535598447396</v>
      </c>
      <c r="BP3711">
        <v>1.2769734718519501</v>
      </c>
      <c r="BQ3711">
        <v>2.1933601922364199</v>
      </c>
      <c r="BS3711">
        <v>-3.3133816888921599E-2</v>
      </c>
    </row>
    <row r="3712" spans="3:73" x14ac:dyDescent="0.3">
      <c r="C3712">
        <v>827054</v>
      </c>
      <c r="D3712" t="s">
        <v>4378</v>
      </c>
      <c r="E3712" t="s">
        <v>623</v>
      </c>
      <c r="F3712" t="s">
        <v>3614</v>
      </c>
      <c r="G3712" t="s">
        <v>3678</v>
      </c>
      <c r="H3712" t="s">
        <v>3679</v>
      </c>
      <c r="I3712" t="s">
        <v>4879</v>
      </c>
      <c r="J3712">
        <v>2026</v>
      </c>
      <c r="K3712" t="s">
        <v>4062</v>
      </c>
      <c r="L3712">
        <v>71.601355999999996</v>
      </c>
    </row>
    <row r="3713" spans="3:73" x14ac:dyDescent="0.3">
      <c r="C3713">
        <v>827054</v>
      </c>
      <c r="D3713" t="s">
        <v>4378</v>
      </c>
      <c r="E3713" t="s">
        <v>623</v>
      </c>
      <c r="F3713" t="s">
        <v>3614</v>
      </c>
      <c r="G3713" t="s">
        <v>3678</v>
      </c>
      <c r="H3713" t="s">
        <v>3679</v>
      </c>
      <c r="I3713" t="s">
        <v>4879</v>
      </c>
      <c r="J3713">
        <v>2025</v>
      </c>
      <c r="K3713" t="s">
        <v>4062</v>
      </c>
      <c r="L3713">
        <v>56.956729000000003</v>
      </c>
      <c r="M3713">
        <v>15374600000</v>
      </c>
      <c r="N3713">
        <v>2991300000</v>
      </c>
      <c r="O3713">
        <v>771700000</v>
      </c>
      <c r="P3713">
        <v>689700000</v>
      </c>
      <c r="Q3713">
        <v>1293500000</v>
      </c>
      <c r="R3713">
        <v>1330000000</v>
      </c>
      <c r="S3713">
        <v>1183700000</v>
      </c>
      <c r="T3713">
        <v>2389000000</v>
      </c>
      <c r="U3713">
        <v>6684800000</v>
      </c>
      <c r="W3713">
        <v>1155100000</v>
      </c>
      <c r="X3713">
        <v>160600000</v>
      </c>
      <c r="AA3713">
        <v>5630400000</v>
      </c>
      <c r="AB3713">
        <v>7078300000</v>
      </c>
      <c r="AC3713">
        <v>2611600000</v>
      </c>
      <c r="AD3713">
        <v>5781100000</v>
      </c>
      <c r="AE3713">
        <v>600000</v>
      </c>
      <c r="AF3713">
        <v>538704604</v>
      </c>
      <c r="AG3713">
        <v>2467900000</v>
      </c>
      <c r="AI3713">
        <v>1933700000</v>
      </c>
      <c r="AJ3713">
        <v>296300000</v>
      </c>
      <c r="AK3713">
        <v>983800000</v>
      </c>
      <c r="AL3713">
        <v>2171600000</v>
      </c>
      <c r="AM3713">
        <v>39400000</v>
      </c>
      <c r="AN3713">
        <v>-500000</v>
      </c>
      <c r="AQ3713">
        <v>898100000</v>
      </c>
      <c r="AS3713">
        <v>750100000</v>
      </c>
      <c r="AU3713">
        <v>-287800000</v>
      </c>
      <c r="AV3713">
        <v>-158300000</v>
      </c>
      <c r="AX3713">
        <v>975700000</v>
      </c>
      <c r="AY3713">
        <v>-0.01</v>
      </c>
      <c r="AZ3713">
        <v>1304750000</v>
      </c>
      <c r="BH3713">
        <v>1.48204636903621</v>
      </c>
      <c r="BP3713">
        <v>0.66808068565492196</v>
      </c>
      <c r="BQ3713">
        <v>1.4698294519955</v>
      </c>
      <c r="BR3713">
        <v>-5695.6728999999996</v>
      </c>
      <c r="BS3713">
        <v>-7.0638430131528794E-5</v>
      </c>
      <c r="BU3713">
        <v>-8.0466678439738406E-11</v>
      </c>
    </row>
    <row r="3714" spans="3:73" x14ac:dyDescent="0.3">
      <c r="C3714">
        <v>827054</v>
      </c>
      <c r="D3714" t="s">
        <v>4378</v>
      </c>
      <c r="E3714" t="s">
        <v>623</v>
      </c>
      <c r="F3714" t="s">
        <v>3614</v>
      </c>
      <c r="G3714" t="s">
        <v>3678</v>
      </c>
      <c r="H3714" t="s">
        <v>3679</v>
      </c>
      <c r="I3714" t="s">
        <v>4879</v>
      </c>
      <c r="J3714">
        <v>2024</v>
      </c>
      <c r="K3714" t="s">
        <v>4062</v>
      </c>
      <c r="L3714">
        <v>76.933617999999996</v>
      </c>
      <c r="M3714">
        <v>15873200000</v>
      </c>
      <c r="N3714">
        <v>3013000000</v>
      </c>
      <c r="O3714">
        <v>319700000</v>
      </c>
      <c r="P3714">
        <v>1143700000</v>
      </c>
      <c r="Q3714">
        <v>1316000000</v>
      </c>
      <c r="R3714">
        <v>1350900000</v>
      </c>
      <c r="S3714">
        <v>1194600000</v>
      </c>
      <c r="T3714">
        <v>2781800000</v>
      </c>
      <c r="U3714">
        <v>6675400000</v>
      </c>
      <c r="W3714">
        <v>2519400000</v>
      </c>
      <c r="X3714">
        <v>213000000</v>
      </c>
      <c r="AA3714">
        <v>5999800000</v>
      </c>
      <c r="AB3714">
        <v>6657800000</v>
      </c>
      <c r="AC3714">
        <v>2581600000</v>
      </c>
      <c r="AD3714">
        <v>6759500000</v>
      </c>
      <c r="AE3714">
        <v>500000</v>
      </c>
      <c r="AF3714">
        <v>536663691</v>
      </c>
      <c r="AG3714">
        <v>4995700000</v>
      </c>
      <c r="AI3714">
        <v>2638700000</v>
      </c>
      <c r="AJ3714">
        <v>2571000000</v>
      </c>
      <c r="AK3714">
        <v>1097400000</v>
      </c>
      <c r="AL3714">
        <v>2424700000</v>
      </c>
      <c r="AM3714">
        <v>459000000</v>
      </c>
      <c r="AN3714">
        <v>1906900000</v>
      </c>
      <c r="AO3714">
        <v>198300000</v>
      </c>
      <c r="AQ3714">
        <v>2892700000</v>
      </c>
      <c r="AS3714">
        <v>879500000</v>
      </c>
      <c r="AU3714">
        <v>-392100000</v>
      </c>
      <c r="AV3714">
        <v>-2414900000</v>
      </c>
      <c r="AX3714">
        <v>911500000</v>
      </c>
      <c r="AY3714">
        <v>3.52</v>
      </c>
      <c r="AZ3714">
        <v>1320450000</v>
      </c>
      <c r="BB3714">
        <v>2564200000</v>
      </c>
      <c r="BC3714">
        <v>2564200000</v>
      </c>
      <c r="BH3714">
        <v>1.99833390132152</v>
      </c>
      <c r="BO3714">
        <v>12.9309127584468</v>
      </c>
      <c r="BP3714">
        <v>0.12689529252996701</v>
      </c>
      <c r="BQ3714">
        <v>0.67357307295387803</v>
      </c>
      <c r="BR3714">
        <v>21.856141477272701</v>
      </c>
      <c r="BS3714">
        <v>0.286415933191144</v>
      </c>
      <c r="BU3714">
        <v>4.0675048117996898E-8</v>
      </c>
    </row>
    <row r="3715" spans="3:73" x14ac:dyDescent="0.3">
      <c r="C3715">
        <v>827054</v>
      </c>
      <c r="D3715" t="s">
        <v>4378</v>
      </c>
      <c r="E3715" t="s">
        <v>623</v>
      </c>
      <c r="F3715" t="s">
        <v>3614</v>
      </c>
      <c r="G3715" t="s">
        <v>3678</v>
      </c>
      <c r="H3715" t="s">
        <v>3679</v>
      </c>
      <c r="I3715" t="s">
        <v>4879</v>
      </c>
      <c r="J3715">
        <v>2023</v>
      </c>
      <c r="K3715" t="s">
        <v>4062</v>
      </c>
      <c r="L3715">
        <v>75.236154999999997</v>
      </c>
      <c r="M3715">
        <v>16370300000</v>
      </c>
      <c r="N3715">
        <v>3069300000</v>
      </c>
      <c r="O3715">
        <v>234000000</v>
      </c>
      <c r="P3715">
        <v>1305300000</v>
      </c>
      <c r="Q3715">
        <v>1324900000</v>
      </c>
      <c r="R3715">
        <v>1331900000</v>
      </c>
      <c r="S3715">
        <v>1177900000</v>
      </c>
      <c r="T3715">
        <v>3369000000</v>
      </c>
      <c r="U3715">
        <v>6673600000</v>
      </c>
      <c r="W3715">
        <v>3118600000</v>
      </c>
      <c r="X3715">
        <v>396900000</v>
      </c>
      <c r="AA3715">
        <v>6439900000</v>
      </c>
      <c r="AB3715">
        <v>6513600000</v>
      </c>
      <c r="AC3715">
        <v>1660200000</v>
      </c>
      <c r="AD3715">
        <v>5764100000</v>
      </c>
      <c r="AE3715">
        <v>500000</v>
      </c>
      <c r="AF3715">
        <v>545459814</v>
      </c>
      <c r="AG3715">
        <v>5697900000</v>
      </c>
      <c r="AI3715">
        <v>2740800000</v>
      </c>
      <c r="AJ3715">
        <v>3116000000</v>
      </c>
      <c r="AK3715">
        <v>1118300000</v>
      </c>
      <c r="AL3715">
        <v>2581900000</v>
      </c>
      <c r="AM3715">
        <v>672000000</v>
      </c>
      <c r="AN3715">
        <v>2237700000</v>
      </c>
      <c r="AO3715">
        <v>203900000</v>
      </c>
      <c r="AQ3715">
        <v>3621000000</v>
      </c>
      <c r="AS3715">
        <v>998400000</v>
      </c>
      <c r="AU3715">
        <v>-599500000</v>
      </c>
      <c r="AV3715">
        <v>-3104900000</v>
      </c>
      <c r="AX3715">
        <v>695300000</v>
      </c>
      <c r="AY3715">
        <v>4.07</v>
      </c>
      <c r="AZ3715">
        <v>1089650000</v>
      </c>
      <c r="BB3715">
        <v>3113600000</v>
      </c>
      <c r="BC3715">
        <v>3113600000</v>
      </c>
      <c r="BH3715">
        <v>2.5153030789703101</v>
      </c>
      <c r="BO3715">
        <v>15.2702305051496</v>
      </c>
      <c r="BP3715">
        <v>7.5033668954017793E-2</v>
      </c>
      <c r="BQ3715">
        <v>0.55935355608285797</v>
      </c>
      <c r="BR3715">
        <v>18.485541769041799</v>
      </c>
      <c r="BS3715">
        <v>0.343542741341194</v>
      </c>
      <c r="BU3715">
        <v>4.70110462493859E-8</v>
      </c>
    </row>
    <row r="3716" spans="3:73" x14ac:dyDescent="0.3">
      <c r="C3716">
        <v>827054</v>
      </c>
      <c r="D3716" t="s">
        <v>4378</v>
      </c>
      <c r="E3716" t="s">
        <v>623</v>
      </c>
      <c r="F3716" t="s">
        <v>3614</v>
      </c>
      <c r="G3716" t="s">
        <v>3678</v>
      </c>
      <c r="H3716" t="s">
        <v>3679</v>
      </c>
      <c r="I3716" t="s">
        <v>4879</v>
      </c>
      <c r="J3716">
        <v>2022</v>
      </c>
      <c r="K3716" t="s">
        <v>4062</v>
      </c>
      <c r="L3716">
        <v>62.921410999999999</v>
      </c>
      <c r="M3716">
        <v>16199500000</v>
      </c>
      <c r="N3716">
        <v>2452600000</v>
      </c>
      <c r="O3716">
        <v>317400000</v>
      </c>
      <c r="P3716">
        <v>1072600000</v>
      </c>
      <c r="Q3716">
        <v>854400000</v>
      </c>
      <c r="R3716">
        <v>1121200000</v>
      </c>
      <c r="S3716">
        <v>967900000</v>
      </c>
      <c r="T3716">
        <v>4043100000</v>
      </c>
      <c r="U3716">
        <v>6673600000</v>
      </c>
      <c r="W3716">
        <v>1399000000</v>
      </c>
      <c r="X3716">
        <v>344700000</v>
      </c>
      <c r="AA3716">
        <v>7687400000</v>
      </c>
      <c r="AB3716">
        <v>5894800000</v>
      </c>
      <c r="AC3716">
        <v>796300000</v>
      </c>
      <c r="AD3716">
        <v>4175200000</v>
      </c>
      <c r="AE3716">
        <v>600000</v>
      </c>
      <c r="AF3716">
        <v>554500524</v>
      </c>
      <c r="AG3716">
        <v>4449600000</v>
      </c>
      <c r="AI3716">
        <v>2371300000</v>
      </c>
      <c r="AJ3716">
        <v>1849600000</v>
      </c>
      <c r="AK3716">
        <v>989100000</v>
      </c>
      <c r="AL3716">
        <v>2600000000</v>
      </c>
      <c r="AM3716">
        <v>197000000</v>
      </c>
      <c r="AN3716">
        <v>1285500000</v>
      </c>
      <c r="AO3716">
        <v>257000000</v>
      </c>
      <c r="AQ3716">
        <v>2842700000</v>
      </c>
      <c r="AS3716">
        <v>1143500000</v>
      </c>
      <c r="AU3716">
        <v>-477700000</v>
      </c>
      <c r="AV3716">
        <v>-2327600000</v>
      </c>
      <c r="AX3716">
        <v>503800000</v>
      </c>
      <c r="AY3716">
        <v>2.33</v>
      </c>
      <c r="AZ3716">
        <v>759700000</v>
      </c>
      <c r="BB3716">
        <v>1739500000</v>
      </c>
      <c r="BC3716">
        <v>1739500000</v>
      </c>
      <c r="BH3716">
        <v>3.12136369619587</v>
      </c>
      <c r="BO3716">
        <v>6.7684824902723699</v>
      </c>
      <c r="BP3716">
        <v>0.22687634024303099</v>
      </c>
      <c r="BQ3716">
        <v>1.14238741958542</v>
      </c>
      <c r="BR3716">
        <v>27.0048974248927</v>
      </c>
      <c r="BS3716">
        <v>0.21807355635475301</v>
      </c>
      <c r="BU3716">
        <v>2.4870544824251899E-8</v>
      </c>
    </row>
    <row r="3717" spans="3:73" x14ac:dyDescent="0.3">
      <c r="C3717">
        <v>827054</v>
      </c>
      <c r="D3717" t="s">
        <v>4378</v>
      </c>
      <c r="E3717" t="s">
        <v>623</v>
      </c>
      <c r="F3717" t="s">
        <v>3614</v>
      </c>
      <c r="G3717" t="s">
        <v>3678</v>
      </c>
      <c r="H3717" t="s">
        <v>3679</v>
      </c>
      <c r="I3717" t="s">
        <v>4879</v>
      </c>
      <c r="J3717">
        <v>2021</v>
      </c>
      <c r="K3717" t="s">
        <v>4062</v>
      </c>
      <c r="L3717">
        <v>70.296333000000004</v>
      </c>
      <c r="M3717">
        <v>16478800000</v>
      </c>
      <c r="N3717">
        <v>2145200000</v>
      </c>
      <c r="O3717">
        <v>280000000</v>
      </c>
      <c r="P3717">
        <v>997700000</v>
      </c>
      <c r="Q3717">
        <v>665000000</v>
      </c>
      <c r="R3717">
        <v>1009000000</v>
      </c>
      <c r="S3717">
        <v>854700000</v>
      </c>
      <c r="T3717">
        <v>4794800000</v>
      </c>
      <c r="U3717">
        <v>6670600000</v>
      </c>
      <c r="W3717">
        <v>2409600000</v>
      </c>
      <c r="X3717">
        <v>292400000</v>
      </c>
      <c r="AA3717">
        <v>8904100000</v>
      </c>
      <c r="AB3717">
        <v>5337100000</v>
      </c>
      <c r="AC3717">
        <v>433800000</v>
      </c>
      <c r="AD3717">
        <v>3393500000</v>
      </c>
      <c r="AE3717">
        <v>300000</v>
      </c>
      <c r="AF3717">
        <v>273528594</v>
      </c>
      <c r="AG3717">
        <v>3378800000</v>
      </c>
      <c r="AI3717">
        <v>2059600000</v>
      </c>
      <c r="AJ3717">
        <v>998100000</v>
      </c>
      <c r="AK3717">
        <v>836400000</v>
      </c>
      <c r="AL3717">
        <v>2380700000</v>
      </c>
      <c r="AM3717">
        <v>-9900000</v>
      </c>
      <c r="AN3717">
        <v>349400000</v>
      </c>
      <c r="AO3717">
        <v>356900000</v>
      </c>
      <c r="AQ3717">
        <v>1916500000</v>
      </c>
      <c r="AS3717">
        <v>1153300000</v>
      </c>
      <c r="AU3717">
        <v>-173300000</v>
      </c>
      <c r="AV3717">
        <v>-1864200000</v>
      </c>
      <c r="AX3717">
        <v>388300000</v>
      </c>
      <c r="AY3717">
        <v>1.35</v>
      </c>
      <c r="AZ3717">
        <v>675350000</v>
      </c>
      <c r="BB3717">
        <v>696400000</v>
      </c>
      <c r="BC3717">
        <v>696400000</v>
      </c>
      <c r="BH3717">
        <v>3.04967794476938</v>
      </c>
      <c r="BO3717">
        <v>1.9512468478565399</v>
      </c>
      <c r="BP3717">
        <v>0.116201859229748</v>
      </c>
      <c r="BQ3717">
        <v>0.61429282868525903</v>
      </c>
      <c r="BR3717">
        <v>52.071357777777799</v>
      </c>
      <c r="BS3717">
        <v>6.5466264450731698E-2</v>
      </c>
      <c r="BU3717">
        <v>1.7781201317194701E-8</v>
      </c>
    </row>
    <row r="3718" spans="3:73" x14ac:dyDescent="0.3">
      <c r="C3718">
        <v>827054</v>
      </c>
      <c r="D3718" t="s">
        <v>4378</v>
      </c>
      <c r="E3718" t="s">
        <v>623</v>
      </c>
      <c r="F3718" t="s">
        <v>3614</v>
      </c>
      <c r="G3718" t="s">
        <v>3678</v>
      </c>
      <c r="H3718" t="s">
        <v>3679</v>
      </c>
      <c r="I3718" t="s">
        <v>4879</v>
      </c>
      <c r="J3718">
        <v>2020</v>
      </c>
      <c r="K3718" t="s">
        <v>4062</v>
      </c>
      <c r="L3718">
        <v>43.490506000000003</v>
      </c>
      <c r="M3718">
        <v>17426100000</v>
      </c>
      <c r="N3718">
        <v>2217200000</v>
      </c>
      <c r="O3718">
        <v>401000000</v>
      </c>
      <c r="P3718">
        <v>934000000</v>
      </c>
      <c r="Q3718">
        <v>685700000</v>
      </c>
      <c r="R3718">
        <v>995600000</v>
      </c>
      <c r="S3718">
        <v>876100000</v>
      </c>
      <c r="T3718">
        <v>5702300000</v>
      </c>
      <c r="U3718">
        <v>6664800000</v>
      </c>
      <c r="W3718">
        <v>1637400000</v>
      </c>
      <c r="X3718">
        <v>246800000</v>
      </c>
      <c r="AA3718">
        <v>9482200000</v>
      </c>
      <c r="AB3718">
        <v>5585500000</v>
      </c>
      <c r="AC3718">
        <v>500600000</v>
      </c>
      <c r="AD3718">
        <v>3432400000</v>
      </c>
      <c r="AE3718">
        <v>200000</v>
      </c>
      <c r="AF3718">
        <v>245325643</v>
      </c>
      <c r="AG3718">
        <v>813900000</v>
      </c>
      <c r="AI3718">
        <v>2032100000</v>
      </c>
      <c r="AJ3718">
        <v>160700000</v>
      </c>
      <c r="AK3718">
        <v>877800000</v>
      </c>
      <c r="AL3718">
        <v>2595000000</v>
      </c>
      <c r="AM3718">
        <v>-420200000</v>
      </c>
      <c r="AN3718">
        <v>99900000</v>
      </c>
      <c r="AO3718">
        <v>497300000</v>
      </c>
      <c r="AQ3718">
        <v>1543800000</v>
      </c>
      <c r="AS3718">
        <v>1215600000</v>
      </c>
      <c r="AU3718">
        <v>-133200000</v>
      </c>
      <c r="AV3718">
        <v>-1438200000</v>
      </c>
      <c r="AX3718">
        <v>350100000</v>
      </c>
      <c r="AY3718">
        <v>2.39</v>
      </c>
      <c r="AZ3718">
        <v>698700000</v>
      </c>
      <c r="BB3718">
        <v>177000000</v>
      </c>
      <c r="BC3718">
        <v>177000000</v>
      </c>
      <c r="BH3718">
        <v>2.9084013167310698</v>
      </c>
      <c r="BO3718">
        <v>0.355921978684898</v>
      </c>
      <c r="BP3718">
        <v>0.24490045193599599</v>
      </c>
      <c r="BQ3718">
        <v>0.93532429461341104</v>
      </c>
      <c r="BR3718">
        <v>18.196864435146399</v>
      </c>
      <c r="BS3718">
        <v>1.7885596634141999E-2</v>
      </c>
      <c r="BU3718">
        <v>1.8609311492256699E-8</v>
      </c>
    </row>
    <row r="3719" spans="3:73" x14ac:dyDescent="0.3">
      <c r="C3719">
        <v>827054</v>
      </c>
      <c r="D3719" t="s">
        <v>4378</v>
      </c>
      <c r="E3719" t="s">
        <v>623</v>
      </c>
      <c r="F3719" t="s">
        <v>3614</v>
      </c>
      <c r="G3719" t="s">
        <v>3678</v>
      </c>
      <c r="H3719" t="s">
        <v>3679</v>
      </c>
      <c r="I3719" t="s">
        <v>4879</v>
      </c>
      <c r="J3719">
        <v>2019</v>
      </c>
      <c r="K3719" t="s">
        <v>4062</v>
      </c>
      <c r="L3719">
        <v>39.074747000000002</v>
      </c>
      <c r="M3719">
        <v>18350000000</v>
      </c>
      <c r="N3719">
        <v>2214800000</v>
      </c>
      <c r="O3719">
        <v>428600000</v>
      </c>
      <c r="P3719">
        <v>880600000</v>
      </c>
      <c r="Q3719">
        <v>711700000</v>
      </c>
      <c r="S3719">
        <v>996700000</v>
      </c>
      <c r="T3719">
        <v>6685600000</v>
      </c>
      <c r="U3719">
        <v>6663900000</v>
      </c>
      <c r="W3719">
        <v>2374500000</v>
      </c>
      <c r="X3719">
        <v>226400000</v>
      </c>
      <c r="AA3719">
        <v>10307000000</v>
      </c>
      <c r="AC3719">
        <v>582200000</v>
      </c>
      <c r="AD3719">
        <v>3210600000</v>
      </c>
      <c r="AE3719">
        <v>200000</v>
      </c>
      <c r="AF3719">
        <v>237589501</v>
      </c>
      <c r="AG3719">
        <v>820500000</v>
      </c>
      <c r="AH3719">
        <v>1329800000</v>
      </c>
      <c r="AI3719">
        <v>2418200000</v>
      </c>
      <c r="AJ3719">
        <v>284600000</v>
      </c>
      <c r="AK3719">
        <v>826300000</v>
      </c>
      <c r="AL3719">
        <v>2217000000</v>
      </c>
      <c r="AM3719">
        <v>-151400000</v>
      </c>
      <c r="AN3719">
        <v>355900000</v>
      </c>
      <c r="AO3719">
        <v>502900000</v>
      </c>
      <c r="AS3719">
        <v>876400000</v>
      </c>
      <c r="AT3719">
        <v>18600000</v>
      </c>
      <c r="AU3719">
        <v>-6811000000</v>
      </c>
      <c r="AV3719">
        <v>4663500000</v>
      </c>
      <c r="AX3719">
        <v>344400000</v>
      </c>
      <c r="AY3719">
        <v>1.51</v>
      </c>
      <c r="AZ3719">
        <v>593950000</v>
      </c>
      <c r="BA3719">
        <v>0.21401714543540401</v>
      </c>
      <c r="BB3719">
        <v>707400000</v>
      </c>
      <c r="BC3719">
        <v>707400000</v>
      </c>
      <c r="BD3719">
        <v>0.53195969318694503</v>
      </c>
      <c r="BG3719">
        <v>0.61701007670326402</v>
      </c>
      <c r="BH3719">
        <v>4.0713864803434596</v>
      </c>
      <c r="BI3719">
        <v>7.24686648501362E-2</v>
      </c>
      <c r="BJ3719">
        <v>-5.1218228305008298</v>
      </c>
      <c r="BK3719">
        <v>1.3987065724169001E-2</v>
      </c>
      <c r="BM3719">
        <v>0.62137163483230595</v>
      </c>
      <c r="BO3719">
        <v>1.40664147941937</v>
      </c>
      <c r="BP3719">
        <v>0.180501158138555</v>
      </c>
      <c r="BQ3719">
        <v>0.63301747736365599</v>
      </c>
      <c r="BR3719">
        <v>25.8773158940397</v>
      </c>
    </row>
    <row r="3720" spans="3:73" x14ac:dyDescent="0.3">
      <c r="C3720">
        <v>827054</v>
      </c>
      <c r="D3720" t="s">
        <v>4378</v>
      </c>
      <c r="E3720" t="s">
        <v>623</v>
      </c>
      <c r="F3720" t="s">
        <v>3614</v>
      </c>
      <c r="G3720" t="s">
        <v>3678</v>
      </c>
      <c r="H3720" t="s">
        <v>3679</v>
      </c>
      <c r="I3720" t="s">
        <v>4879</v>
      </c>
      <c r="J3720">
        <v>2018</v>
      </c>
      <c r="K3720" t="s">
        <v>4062</v>
      </c>
      <c r="L3720">
        <v>36.089492</v>
      </c>
      <c r="M3720">
        <v>8257200000</v>
      </c>
      <c r="N3720">
        <v>3356300000</v>
      </c>
      <c r="O3720">
        <v>901300000</v>
      </c>
      <c r="P3720">
        <v>563700000</v>
      </c>
      <c r="Q3720">
        <v>476200000</v>
      </c>
      <c r="S3720">
        <v>767900000</v>
      </c>
      <c r="T3720">
        <v>1662000000</v>
      </c>
      <c r="U3720">
        <v>2299000000</v>
      </c>
      <c r="W3720">
        <v>2017400000</v>
      </c>
      <c r="X3720">
        <v>144100000</v>
      </c>
      <c r="AA3720">
        <v>3068300000</v>
      </c>
      <c r="AC3720">
        <v>662600000</v>
      </c>
      <c r="AD3720">
        <v>1397300000</v>
      </c>
      <c r="AE3720">
        <v>200000</v>
      </c>
      <c r="AF3720">
        <v>235027767</v>
      </c>
      <c r="AG3720">
        <v>615100000</v>
      </c>
      <c r="AJ3720">
        <v>244100000</v>
      </c>
      <c r="AK3720">
        <v>529300000</v>
      </c>
      <c r="AL3720">
        <v>1484400000</v>
      </c>
      <c r="AM3720">
        <v>481900000</v>
      </c>
      <c r="AN3720">
        <v>255400000</v>
      </c>
      <c r="AO3720">
        <v>199000000</v>
      </c>
      <c r="AS3720">
        <v>615900000</v>
      </c>
      <c r="AT3720">
        <v>7100000</v>
      </c>
      <c r="AU3720">
        <v>-1011700000</v>
      </c>
      <c r="AV3720">
        <v>-415300000</v>
      </c>
      <c r="AX3720">
        <v>337500000</v>
      </c>
      <c r="AY3720">
        <v>1.1000000000000001</v>
      </c>
      <c r="AZ3720">
        <v>446701000</v>
      </c>
      <c r="BB3720">
        <v>936300000</v>
      </c>
      <c r="BC3720">
        <v>936300000</v>
      </c>
      <c r="BO3720">
        <v>4.7050251256281399</v>
      </c>
      <c r="BP3720">
        <v>0.44676316050361897</v>
      </c>
      <c r="BQ3720">
        <v>1.42762962228611</v>
      </c>
      <c r="BR3720">
        <v>32.808629090909101</v>
      </c>
    </row>
    <row r="3721" spans="3:73" x14ac:dyDescent="0.3">
      <c r="C3721">
        <v>827054</v>
      </c>
      <c r="D3721" t="s">
        <v>4378</v>
      </c>
      <c r="E3721" t="s">
        <v>623</v>
      </c>
      <c r="F3721" t="s">
        <v>3614</v>
      </c>
      <c r="G3721" t="s">
        <v>3678</v>
      </c>
      <c r="H3721" t="s">
        <v>3679</v>
      </c>
      <c r="I3721" t="s">
        <v>4879</v>
      </c>
      <c r="J3721">
        <v>2017</v>
      </c>
      <c r="K3721" t="s">
        <v>4062</v>
      </c>
      <c r="L3721">
        <v>33.792366999999999</v>
      </c>
      <c r="M3721">
        <v>7686881000</v>
      </c>
      <c r="N3721">
        <v>2305040000</v>
      </c>
      <c r="O3721">
        <v>908684000</v>
      </c>
      <c r="P3721">
        <v>478373000</v>
      </c>
      <c r="Q3721">
        <v>417202000</v>
      </c>
      <c r="S3721">
        <v>683338000</v>
      </c>
      <c r="T3721">
        <v>2148092000</v>
      </c>
      <c r="U3721">
        <v>2299009000</v>
      </c>
      <c r="W3721">
        <v>704450000</v>
      </c>
      <c r="X3721">
        <v>149233000</v>
      </c>
      <c r="AA3721">
        <v>2950500000</v>
      </c>
      <c r="AB3721">
        <v>-14378000</v>
      </c>
      <c r="AC3721">
        <v>731884000</v>
      </c>
      <c r="AD3721">
        <v>1479400000</v>
      </c>
      <c r="AE3721">
        <v>229000</v>
      </c>
      <c r="AF3721">
        <v>229093658</v>
      </c>
      <c r="AG3721">
        <v>532826000</v>
      </c>
      <c r="AJ3721">
        <v>154087000</v>
      </c>
      <c r="AK3721">
        <v>545293000</v>
      </c>
      <c r="AL3721">
        <v>1481379000</v>
      </c>
      <c r="AM3721">
        <v>-80805000</v>
      </c>
      <c r="AN3721">
        <v>164639000</v>
      </c>
      <c r="AO3721">
        <v>146346000</v>
      </c>
      <c r="AS3721">
        <v>469208000</v>
      </c>
      <c r="AT3721">
        <v>10218000</v>
      </c>
      <c r="AU3721">
        <v>-2837973000</v>
      </c>
      <c r="AV3721">
        <v>595461000</v>
      </c>
      <c r="AX3721">
        <v>315429000</v>
      </c>
      <c r="AY3721">
        <v>0.76</v>
      </c>
      <c r="BB3721">
        <v>230180000</v>
      </c>
      <c r="BC3721">
        <v>230180000</v>
      </c>
      <c r="BO3721">
        <v>1.5728479083815099</v>
      </c>
      <c r="BP3721">
        <v>1.28991979558521</v>
      </c>
      <c r="BQ3721">
        <v>2.6798750798495301</v>
      </c>
      <c r="BR3721">
        <v>44.4636407894737</v>
      </c>
      <c r="BS3721">
        <v>-11.450758102656801</v>
      </c>
      <c r="BU3721">
        <v>-1.7862149756572501E-6</v>
      </c>
    </row>
    <row r="3722" spans="3:73" x14ac:dyDescent="0.3">
      <c r="C3722">
        <v>1280452</v>
      </c>
      <c r="D3722" t="s">
        <v>4474</v>
      </c>
      <c r="E3722" t="s">
        <v>39</v>
      </c>
      <c r="F3722" t="s">
        <v>3614</v>
      </c>
      <c r="G3722" t="s">
        <v>3678</v>
      </c>
      <c r="H3722" t="s">
        <v>3679</v>
      </c>
      <c r="I3722" t="s">
        <v>4880</v>
      </c>
      <c r="J3722">
        <v>2026</v>
      </c>
      <c r="K3722" t="s">
        <v>4062</v>
      </c>
      <c r="L3722">
        <v>1117.3341089999999</v>
      </c>
    </row>
    <row r="3723" spans="3:73" x14ac:dyDescent="0.3">
      <c r="C3723">
        <v>1280452</v>
      </c>
      <c r="D3723" t="s">
        <v>4474</v>
      </c>
      <c r="E3723" t="s">
        <v>39</v>
      </c>
      <c r="F3723" t="s">
        <v>3614</v>
      </c>
      <c r="G3723" t="s">
        <v>3678</v>
      </c>
      <c r="H3723" t="s">
        <v>3679</v>
      </c>
      <c r="I3723" t="s">
        <v>4880</v>
      </c>
      <c r="J3723">
        <v>2025</v>
      </c>
      <c r="K3723" t="s">
        <v>4062</v>
      </c>
      <c r="L3723">
        <v>732.62865299999999</v>
      </c>
      <c r="M3723">
        <v>4194199000</v>
      </c>
      <c r="N3723">
        <v>2183802000</v>
      </c>
      <c r="O3723">
        <v>1099302000</v>
      </c>
      <c r="P3723">
        <v>255626000</v>
      </c>
      <c r="Q3723">
        <v>564649000</v>
      </c>
      <c r="R3723">
        <v>627689000</v>
      </c>
      <c r="S3723">
        <v>627689000</v>
      </c>
      <c r="T3723">
        <v>8790000</v>
      </c>
      <c r="U3723">
        <v>25944000</v>
      </c>
      <c r="V3723">
        <v>662702000</v>
      </c>
      <c r="W3723">
        <v>369365000</v>
      </c>
      <c r="X3723">
        <v>138272000</v>
      </c>
      <c r="AB3723">
        <v>3531497000</v>
      </c>
      <c r="AD3723">
        <v>2609651000</v>
      </c>
      <c r="AF3723">
        <v>48709000</v>
      </c>
      <c r="AG3723">
        <v>1539741000</v>
      </c>
      <c r="AI3723">
        <v>1250718000</v>
      </c>
      <c r="AJ3723">
        <v>728636000</v>
      </c>
      <c r="AL3723">
        <v>811105000</v>
      </c>
      <c r="AM3723">
        <v>144733000</v>
      </c>
      <c r="AN3723">
        <v>621483000</v>
      </c>
      <c r="AQ3723">
        <v>838202000</v>
      </c>
      <c r="AS3723">
        <v>52513000</v>
      </c>
      <c r="AU3723">
        <v>-157269000</v>
      </c>
      <c r="AV3723">
        <v>-285863000</v>
      </c>
      <c r="AW3723">
        <v>284797000</v>
      </c>
      <c r="AY3723">
        <v>12.94</v>
      </c>
      <c r="AZ3723">
        <v>492130000</v>
      </c>
      <c r="BH3723">
        <v>2.5414382378639799</v>
      </c>
      <c r="BN3723">
        <v>0.15800442468275799</v>
      </c>
      <c r="BP3723">
        <v>2.9761942793713501</v>
      </c>
      <c r="BQ3723">
        <v>4.3836124159029701</v>
      </c>
      <c r="BR3723">
        <v>56.617361128284401</v>
      </c>
      <c r="BS3723">
        <v>0.17598287638358501</v>
      </c>
      <c r="BT3723">
        <v>388733.08985909901</v>
      </c>
      <c r="BU3723">
        <v>2.6844748189847002E-6</v>
      </c>
    </row>
    <row r="3724" spans="3:73" x14ac:dyDescent="0.3">
      <c r="C3724">
        <v>1280452</v>
      </c>
      <c r="D3724" t="s">
        <v>4474</v>
      </c>
      <c r="E3724" t="s">
        <v>39</v>
      </c>
      <c r="F3724" t="s">
        <v>3614</v>
      </c>
      <c r="G3724" t="s">
        <v>3678</v>
      </c>
      <c r="H3724" t="s">
        <v>3679</v>
      </c>
      <c r="I3724" t="s">
        <v>4880</v>
      </c>
      <c r="J3724">
        <v>2024</v>
      </c>
      <c r="K3724" t="s">
        <v>4062</v>
      </c>
      <c r="L3724">
        <v>715.94477600000005</v>
      </c>
      <c r="M3724">
        <v>3617097000</v>
      </c>
      <c r="N3724">
        <v>1565053000</v>
      </c>
      <c r="O3724">
        <v>691816000</v>
      </c>
      <c r="P3724">
        <v>172518000</v>
      </c>
      <c r="Q3724">
        <v>419611000</v>
      </c>
      <c r="R3724">
        <v>494945000</v>
      </c>
      <c r="S3724">
        <v>494945000</v>
      </c>
      <c r="T3724">
        <v>9938000</v>
      </c>
      <c r="U3724">
        <v>25944000</v>
      </c>
      <c r="V3724">
        <v>471330000</v>
      </c>
      <c r="W3724">
        <v>294567000</v>
      </c>
      <c r="X3724">
        <v>102526000</v>
      </c>
      <c r="AB3724">
        <v>3145767000</v>
      </c>
      <c r="AD3724">
        <v>2487461000</v>
      </c>
      <c r="AF3724">
        <v>47823000</v>
      </c>
      <c r="AG3724">
        <v>1220870000</v>
      </c>
      <c r="AI3724">
        <v>986230000</v>
      </c>
      <c r="AJ3724">
        <v>539358000</v>
      </c>
      <c r="AL3724">
        <v>681512000</v>
      </c>
      <c r="AM3724">
        <v>-1213788000</v>
      </c>
      <c r="AN3724">
        <v>1786700000</v>
      </c>
      <c r="AQ3724">
        <v>788410000</v>
      </c>
      <c r="AS3724">
        <v>36430000</v>
      </c>
      <c r="AU3724">
        <v>223047000</v>
      </c>
      <c r="AV3724">
        <v>-872227000</v>
      </c>
      <c r="AW3724">
        <v>240623000</v>
      </c>
      <c r="AY3724">
        <v>36.76</v>
      </c>
      <c r="AZ3724">
        <v>401656500</v>
      </c>
      <c r="BH3724">
        <v>2.4554065476346101</v>
      </c>
      <c r="BN3724">
        <v>0.13030615435527401</v>
      </c>
      <c r="BP3724">
        <v>2.3485862299578701</v>
      </c>
      <c r="BQ3724">
        <v>3.8885618551976302</v>
      </c>
      <c r="BR3724">
        <v>19.476190859630002</v>
      </c>
      <c r="BS3724">
        <v>0.56796959215351905</v>
      </c>
      <c r="BT3724">
        <v>336091.56469353201</v>
      </c>
      <c r="BU3724">
        <v>8.3662044791492797E-6</v>
      </c>
    </row>
    <row r="3725" spans="3:73" x14ac:dyDescent="0.3">
      <c r="C3725">
        <v>1280452</v>
      </c>
      <c r="D3725" t="s">
        <v>4474</v>
      </c>
      <c r="E3725" t="s">
        <v>39</v>
      </c>
      <c r="F3725" t="s">
        <v>3614</v>
      </c>
      <c r="G3725" t="s">
        <v>3678</v>
      </c>
      <c r="H3725" t="s">
        <v>3679</v>
      </c>
      <c r="I3725" t="s">
        <v>4880</v>
      </c>
      <c r="J3725">
        <v>2023</v>
      </c>
      <c r="K3725" t="s">
        <v>4062</v>
      </c>
      <c r="L3725">
        <v>474.98032699999999</v>
      </c>
      <c r="M3725">
        <v>2434353000</v>
      </c>
      <c r="N3725">
        <v>1819499000</v>
      </c>
      <c r="O3725">
        <v>527843000</v>
      </c>
      <c r="P3725">
        <v>179858000</v>
      </c>
      <c r="Q3725">
        <v>383702000</v>
      </c>
      <c r="R3725">
        <v>368952000</v>
      </c>
      <c r="S3725">
        <v>368952000</v>
      </c>
      <c r="U3725">
        <v>6571000</v>
      </c>
      <c r="V3725">
        <v>384414000</v>
      </c>
      <c r="W3725">
        <v>235035000</v>
      </c>
      <c r="X3725">
        <v>62958000</v>
      </c>
      <c r="AB3725">
        <v>2049939000</v>
      </c>
      <c r="AD3725">
        <v>947064000</v>
      </c>
      <c r="AF3725">
        <v>48028000</v>
      </c>
      <c r="AG3725">
        <v>1021119000</v>
      </c>
      <c r="AI3725">
        <v>799953000</v>
      </c>
      <c r="AJ3725">
        <v>481736000</v>
      </c>
      <c r="AL3725">
        <v>539383000</v>
      </c>
      <c r="AM3725">
        <v>78467000</v>
      </c>
      <c r="AN3725">
        <v>427374000</v>
      </c>
      <c r="AQ3725">
        <v>638213000</v>
      </c>
      <c r="AS3725">
        <v>40168000</v>
      </c>
      <c r="AU3725">
        <v>-178726000</v>
      </c>
      <c r="AV3725">
        <v>-183725000</v>
      </c>
      <c r="AW3725">
        <v>185844000</v>
      </c>
      <c r="AY3725">
        <v>8.98</v>
      </c>
      <c r="AZ3725">
        <v>415496000</v>
      </c>
      <c r="BH3725">
        <v>1.9252965130831601</v>
      </c>
      <c r="BN3725">
        <v>0.15791218446954899</v>
      </c>
      <c r="BP3725">
        <v>2.2458059437956099</v>
      </c>
      <c r="BQ3725">
        <v>6.1088646371816999</v>
      </c>
      <c r="BR3725">
        <v>52.893132182628101</v>
      </c>
      <c r="BS3725">
        <v>0.20848132554188201</v>
      </c>
      <c r="BT3725">
        <v>391266.73134822299</v>
      </c>
      <c r="BU3725">
        <v>2.0807074437141799E-6</v>
      </c>
    </row>
    <row r="3726" spans="3:73" x14ac:dyDescent="0.3">
      <c r="C3726">
        <v>1280452</v>
      </c>
      <c r="D3726" t="s">
        <v>4474</v>
      </c>
      <c r="E3726" t="s">
        <v>39</v>
      </c>
      <c r="F3726" t="s">
        <v>3614</v>
      </c>
      <c r="G3726" t="s">
        <v>3678</v>
      </c>
      <c r="H3726" t="s">
        <v>3679</v>
      </c>
      <c r="I3726" t="s">
        <v>4880</v>
      </c>
      <c r="J3726">
        <v>2022</v>
      </c>
      <c r="K3726" t="s">
        <v>4062</v>
      </c>
      <c r="L3726">
        <v>394.78990700000003</v>
      </c>
      <c r="M3726">
        <v>2058885000</v>
      </c>
      <c r="N3726">
        <v>1410619000</v>
      </c>
      <c r="O3726">
        <v>288607000</v>
      </c>
      <c r="P3726">
        <v>182714000</v>
      </c>
      <c r="Q3726">
        <v>447290000</v>
      </c>
      <c r="R3726">
        <v>357157000</v>
      </c>
      <c r="S3726">
        <v>357157000</v>
      </c>
      <c r="U3726">
        <v>6571000</v>
      </c>
      <c r="V3726">
        <v>390283000</v>
      </c>
      <c r="W3726">
        <v>263400000</v>
      </c>
      <c r="X3726">
        <v>61461000</v>
      </c>
      <c r="AB3726">
        <v>1668602000</v>
      </c>
      <c r="AD3726">
        <v>716403000</v>
      </c>
      <c r="AF3726">
        <v>47107000</v>
      </c>
      <c r="AG3726">
        <v>1048552000</v>
      </c>
      <c r="AI3726">
        <v>745596000</v>
      </c>
      <c r="AJ3726">
        <v>526785000</v>
      </c>
      <c r="AL3726">
        <v>521767000</v>
      </c>
      <c r="AM3726">
        <v>87265000</v>
      </c>
      <c r="AN3726">
        <v>437672000</v>
      </c>
      <c r="AQ3726">
        <v>246674000</v>
      </c>
      <c r="AS3726">
        <v>37114000</v>
      </c>
      <c r="AU3726">
        <v>-12510000</v>
      </c>
      <c r="AV3726">
        <v>-128785000</v>
      </c>
      <c r="AW3726">
        <v>137965000</v>
      </c>
      <c r="AY3726">
        <v>9.3699999999999992</v>
      </c>
      <c r="AZ3726">
        <v>353353500</v>
      </c>
      <c r="BH3726">
        <v>2.1100569259961999</v>
      </c>
      <c r="BN3726">
        <v>0.18956036884041599</v>
      </c>
      <c r="BP3726">
        <v>1.09569855732726</v>
      </c>
      <c r="BQ3726">
        <v>3.65728549734244</v>
      </c>
      <c r="BR3726">
        <v>42.133394557097098</v>
      </c>
      <c r="BS3726">
        <v>0.26229861884379901</v>
      </c>
      <c r="BT3726">
        <v>349464.3544674</v>
      </c>
      <c r="BU3726">
        <v>2.2169345527513401E-6</v>
      </c>
    </row>
    <row r="3727" spans="3:73" x14ac:dyDescent="0.3">
      <c r="C3727">
        <v>1280452</v>
      </c>
      <c r="D3727" t="s">
        <v>4474</v>
      </c>
      <c r="E3727" t="s">
        <v>39</v>
      </c>
      <c r="F3727" t="s">
        <v>3614</v>
      </c>
      <c r="G3727" t="s">
        <v>3678</v>
      </c>
      <c r="H3727" t="s">
        <v>3679</v>
      </c>
      <c r="I3727" t="s">
        <v>4880</v>
      </c>
      <c r="J3727">
        <v>2021</v>
      </c>
      <c r="K3727" t="s">
        <v>4062</v>
      </c>
      <c r="L3727">
        <v>396.23413099999999</v>
      </c>
      <c r="M3727">
        <v>1585825000</v>
      </c>
      <c r="N3727">
        <v>1124852000</v>
      </c>
      <c r="O3727">
        <v>189265000</v>
      </c>
      <c r="P3727">
        <v>104813000</v>
      </c>
      <c r="Q3727">
        <v>259417000</v>
      </c>
      <c r="R3727">
        <v>362962000</v>
      </c>
      <c r="S3727">
        <v>362962000</v>
      </c>
      <c r="U3727">
        <v>6571000</v>
      </c>
      <c r="V3727">
        <v>341840000</v>
      </c>
      <c r="W3727">
        <v>226944000</v>
      </c>
      <c r="X3727">
        <v>83027000</v>
      </c>
      <c r="AB3727">
        <v>1243985000</v>
      </c>
      <c r="AD3727">
        <v>424879000</v>
      </c>
      <c r="AF3727">
        <v>46256000</v>
      </c>
      <c r="AG3727">
        <v>685459000</v>
      </c>
      <c r="AI3727">
        <v>522339000</v>
      </c>
      <c r="AJ3727">
        <v>262417000</v>
      </c>
      <c r="AL3727">
        <v>423042000</v>
      </c>
      <c r="AM3727">
        <v>30196000</v>
      </c>
      <c r="AN3727">
        <v>242023000</v>
      </c>
      <c r="AQ3727">
        <v>320010000</v>
      </c>
      <c r="AS3727">
        <v>28699000</v>
      </c>
      <c r="AU3727">
        <v>-378886000</v>
      </c>
      <c r="AV3727">
        <v>-90206000</v>
      </c>
      <c r="AW3727">
        <v>109364000</v>
      </c>
      <c r="AY3727">
        <v>5.28</v>
      </c>
      <c r="AZ3727">
        <v>208239500</v>
      </c>
      <c r="BH3727">
        <v>2.5083569639765799</v>
      </c>
      <c r="BN3727">
        <v>0.21555972443365401</v>
      </c>
      <c r="BP3727">
        <v>0.83397225747320902</v>
      </c>
      <c r="BQ3727">
        <v>3.8134297447828498</v>
      </c>
      <c r="BR3727">
        <v>75.044342992424205</v>
      </c>
      <c r="BS3727">
        <v>0.194554596719414</v>
      </c>
      <c r="BT3727">
        <v>276008.52991636901</v>
      </c>
      <c r="BU3727">
        <v>1.68178572223942E-6</v>
      </c>
    </row>
    <row r="3728" spans="3:73" x14ac:dyDescent="0.3">
      <c r="C3728">
        <v>1280452</v>
      </c>
      <c r="D3728" t="s">
        <v>4474</v>
      </c>
      <c r="E3728" t="s">
        <v>39</v>
      </c>
      <c r="F3728" t="s">
        <v>3614</v>
      </c>
      <c r="G3728" t="s">
        <v>3678</v>
      </c>
      <c r="H3728" t="s">
        <v>3679</v>
      </c>
      <c r="I3728" t="s">
        <v>4880</v>
      </c>
      <c r="J3728">
        <v>2020</v>
      </c>
      <c r="K3728" t="s">
        <v>4062</v>
      </c>
      <c r="L3728">
        <v>232.32118700000001</v>
      </c>
      <c r="M3728">
        <v>1208491000</v>
      </c>
      <c r="N3728">
        <v>841998000</v>
      </c>
      <c r="O3728">
        <v>334944000</v>
      </c>
      <c r="P3728">
        <v>66843000</v>
      </c>
      <c r="Q3728">
        <v>157062000</v>
      </c>
      <c r="R3728">
        <v>281528000</v>
      </c>
      <c r="S3728">
        <v>281528000</v>
      </c>
      <c r="U3728">
        <v>6571000</v>
      </c>
      <c r="V3728">
        <v>241904000</v>
      </c>
      <c r="W3728">
        <v>146969000</v>
      </c>
      <c r="X3728">
        <v>38169000</v>
      </c>
      <c r="AB3728">
        <v>966587000</v>
      </c>
      <c r="AD3728">
        <v>298746000</v>
      </c>
      <c r="AF3728">
        <v>45267000</v>
      </c>
      <c r="AG3728">
        <v>465954000</v>
      </c>
      <c r="AI3728">
        <v>378498000</v>
      </c>
      <c r="AJ3728">
        <v>158882000</v>
      </c>
      <c r="AL3728">
        <v>307072000</v>
      </c>
      <c r="AM3728">
        <v>4967000</v>
      </c>
      <c r="AN3728">
        <v>164375000</v>
      </c>
      <c r="AQ3728">
        <v>267803000</v>
      </c>
      <c r="AS3728">
        <v>19186000</v>
      </c>
      <c r="AU3728">
        <v>-39177000</v>
      </c>
      <c r="AV3728">
        <v>-71557000</v>
      </c>
      <c r="AW3728">
        <v>88786000</v>
      </c>
      <c r="AY3728">
        <v>3.67</v>
      </c>
      <c r="AZ3728">
        <v>142281000</v>
      </c>
      <c r="BH3728">
        <v>2.6602146456659699</v>
      </c>
      <c r="BN3728">
        <v>0.20017029502081499</v>
      </c>
      <c r="BP3728">
        <v>2.27901122005321</v>
      </c>
      <c r="BQ3728">
        <v>4.6604113792704602</v>
      </c>
      <c r="BR3728">
        <v>63.302775749318798</v>
      </c>
      <c r="BS3728">
        <v>0.17005711850045599</v>
      </c>
      <c r="BT3728">
        <v>382169.19062143</v>
      </c>
      <c r="BU3728">
        <v>8.8209209961441697E-7</v>
      </c>
    </row>
    <row r="3729" spans="3:73" x14ac:dyDescent="0.3">
      <c r="C3729">
        <v>1280452</v>
      </c>
      <c r="D3729" t="s">
        <v>4474</v>
      </c>
      <c r="E3729" t="s">
        <v>39</v>
      </c>
      <c r="F3729" t="s">
        <v>3614</v>
      </c>
      <c r="G3729" t="s">
        <v>3678</v>
      </c>
      <c r="H3729" t="s">
        <v>3679</v>
      </c>
      <c r="I3729" t="s">
        <v>4880</v>
      </c>
      <c r="J3729">
        <v>2019</v>
      </c>
      <c r="K3729" t="s">
        <v>4062</v>
      </c>
      <c r="L3729">
        <v>135.755402</v>
      </c>
      <c r="M3729">
        <v>956375000</v>
      </c>
      <c r="N3729">
        <v>655206000</v>
      </c>
      <c r="O3729">
        <v>172960000</v>
      </c>
      <c r="P3729">
        <v>52704000</v>
      </c>
      <c r="Q3729">
        <v>127500000</v>
      </c>
      <c r="R3729">
        <v>228315000</v>
      </c>
      <c r="S3729">
        <v>228315000</v>
      </c>
      <c r="U3729">
        <v>6571000</v>
      </c>
      <c r="V3729">
        <v>182884000</v>
      </c>
      <c r="W3729">
        <v>98225000</v>
      </c>
      <c r="X3729">
        <v>27271000</v>
      </c>
      <c r="AB3729">
        <v>773491000</v>
      </c>
      <c r="AD3729">
        <v>229450000</v>
      </c>
      <c r="AF3729">
        <v>43616000</v>
      </c>
      <c r="AG3729">
        <v>91936000</v>
      </c>
      <c r="AI3729">
        <v>74802000</v>
      </c>
      <c r="AJ3729">
        <v>30694000</v>
      </c>
      <c r="AL3729">
        <v>61242000</v>
      </c>
      <c r="AM3729">
        <v>989000</v>
      </c>
      <c r="AN3729">
        <v>32436000</v>
      </c>
      <c r="AQ3729">
        <v>216303000</v>
      </c>
      <c r="AS3729">
        <v>14867000</v>
      </c>
      <c r="AU3729">
        <v>-167112000</v>
      </c>
      <c r="AV3729">
        <v>-48050000</v>
      </c>
      <c r="AW3729">
        <v>67294000</v>
      </c>
      <c r="AY3729">
        <v>0.75</v>
      </c>
      <c r="AZ3729">
        <v>131942000</v>
      </c>
      <c r="BH3729">
        <v>0.56693092419396396</v>
      </c>
      <c r="BN3729">
        <v>0.19122624493530299</v>
      </c>
      <c r="BP3729">
        <v>1.7608551794349701</v>
      </c>
      <c r="BQ3729">
        <v>5.3724204632221904</v>
      </c>
      <c r="BR3729">
        <v>181.00720266666701</v>
      </c>
      <c r="BS3729">
        <v>4.1934553860355203E-2</v>
      </c>
      <c r="BT3729">
        <v>495700.347894812</v>
      </c>
      <c r="BU3729">
        <v>1.3163249669356201E-7</v>
      </c>
    </row>
    <row r="3730" spans="3:73" x14ac:dyDescent="0.3">
      <c r="C3730">
        <v>1280452</v>
      </c>
      <c r="D3730" t="s">
        <v>4474</v>
      </c>
      <c r="E3730" t="s">
        <v>39</v>
      </c>
      <c r="F3730" t="s">
        <v>3614</v>
      </c>
      <c r="G3730" t="s">
        <v>3678</v>
      </c>
      <c r="H3730" t="s">
        <v>3679</v>
      </c>
      <c r="I3730" t="s">
        <v>4880</v>
      </c>
      <c r="J3730">
        <v>2018</v>
      </c>
      <c r="K3730" t="s">
        <v>4062</v>
      </c>
      <c r="L3730">
        <v>118.142779</v>
      </c>
      <c r="M3730">
        <v>793432000</v>
      </c>
      <c r="N3730">
        <v>580810000</v>
      </c>
      <c r="O3730">
        <v>172704000</v>
      </c>
      <c r="P3730">
        <v>55214000</v>
      </c>
      <c r="Q3730">
        <v>136384000</v>
      </c>
      <c r="R3730">
        <v>188653000</v>
      </c>
      <c r="S3730">
        <v>150001000</v>
      </c>
      <c r="T3730">
        <v>111000</v>
      </c>
      <c r="U3730">
        <v>6571000</v>
      </c>
      <c r="V3730">
        <v>153339000</v>
      </c>
      <c r="W3730">
        <v>80439000</v>
      </c>
      <c r="X3730">
        <v>22678000</v>
      </c>
      <c r="AB3730">
        <v>640093000</v>
      </c>
      <c r="AD3730">
        <v>194728000</v>
      </c>
      <c r="AF3730">
        <v>42505000</v>
      </c>
      <c r="AG3730">
        <v>84593000</v>
      </c>
      <c r="AI3730">
        <v>68904000</v>
      </c>
      <c r="AJ3730">
        <v>33077000</v>
      </c>
      <c r="AL3730">
        <v>51516000</v>
      </c>
      <c r="AM3730">
        <v>5046000</v>
      </c>
      <c r="AN3730">
        <v>27638000</v>
      </c>
      <c r="AQ3730">
        <v>141451000</v>
      </c>
      <c r="AS3730">
        <v>12311000</v>
      </c>
      <c r="AU3730">
        <v>-14740000</v>
      </c>
      <c r="AV3730">
        <v>-34559000</v>
      </c>
      <c r="AY3730">
        <v>0.65</v>
      </c>
      <c r="AZ3730">
        <v>117832500</v>
      </c>
      <c r="BH3730">
        <v>0.584762268474317</v>
      </c>
      <c r="BN3730">
        <v>0.193260418032043</v>
      </c>
      <c r="BP3730">
        <v>2.14701823742215</v>
      </c>
      <c r="BQ3730">
        <v>5.5250065266848196</v>
      </c>
      <c r="BR3730">
        <v>181.75812153846201</v>
      </c>
      <c r="BS3730">
        <v>4.3178100682244598E-2</v>
      </c>
      <c r="BU3730">
        <v>1.1997132658848001E-7</v>
      </c>
    </row>
    <row r="3731" spans="3:73" x14ac:dyDescent="0.3">
      <c r="C3731">
        <v>1280452</v>
      </c>
      <c r="D3731" t="s">
        <v>4474</v>
      </c>
      <c r="E3731" t="s">
        <v>39</v>
      </c>
      <c r="F3731" t="s">
        <v>3614</v>
      </c>
      <c r="G3731" t="s">
        <v>3678</v>
      </c>
      <c r="H3731" t="s">
        <v>3679</v>
      </c>
      <c r="I3731" t="s">
        <v>4880</v>
      </c>
      <c r="J3731">
        <v>2017</v>
      </c>
      <c r="K3731" t="s">
        <v>4062</v>
      </c>
      <c r="L3731">
        <v>92.480870999999993</v>
      </c>
      <c r="M3731">
        <v>652569000</v>
      </c>
      <c r="N3731">
        <v>449170000</v>
      </c>
      <c r="O3731">
        <v>82759000</v>
      </c>
      <c r="P3731">
        <v>38037000</v>
      </c>
      <c r="Q3731">
        <v>99281000</v>
      </c>
      <c r="R3731">
        <v>180238000</v>
      </c>
      <c r="S3731">
        <v>144636000</v>
      </c>
      <c r="T3731">
        <v>951000</v>
      </c>
      <c r="U3731">
        <v>6571000</v>
      </c>
      <c r="V3731">
        <v>130562000</v>
      </c>
      <c r="W3731">
        <v>65917000</v>
      </c>
      <c r="X3731">
        <v>22813000</v>
      </c>
      <c r="AB3731">
        <v>522007000</v>
      </c>
      <c r="AD3731">
        <v>143608000</v>
      </c>
      <c r="AF3731">
        <v>41614000</v>
      </c>
      <c r="AG3731">
        <v>71161000</v>
      </c>
      <c r="AI3731">
        <v>58269000</v>
      </c>
      <c r="AJ3731">
        <v>25053000</v>
      </c>
      <c r="AL3731">
        <v>46108000</v>
      </c>
      <c r="AM3731">
        <v>14629000</v>
      </c>
      <c r="AN3731">
        <v>12071000</v>
      </c>
      <c r="AQ3731">
        <v>133821000</v>
      </c>
      <c r="AS3731">
        <v>16101000</v>
      </c>
      <c r="AU3731">
        <v>-134060000</v>
      </c>
      <c r="AV3731">
        <v>-31325000</v>
      </c>
      <c r="AY3731">
        <v>0.28999999999999998</v>
      </c>
      <c r="BN3731">
        <v>0.20007386192111501</v>
      </c>
      <c r="BP3731">
        <v>1.2555031327275199</v>
      </c>
      <c r="BQ3731">
        <v>5.30802372680796</v>
      </c>
      <c r="BR3731">
        <v>318.89955517241401</v>
      </c>
      <c r="BS3731">
        <v>2.31242109780137E-2</v>
      </c>
      <c r="BU3731">
        <v>5.1377572695385298E-8</v>
      </c>
    </row>
    <row r="3732" spans="3:73" x14ac:dyDescent="0.3">
      <c r="C3732">
        <v>1438423</v>
      </c>
      <c r="D3732" t="s">
        <v>4501</v>
      </c>
      <c r="E3732" t="s">
        <v>2638</v>
      </c>
      <c r="F3732" t="s">
        <v>3614</v>
      </c>
      <c r="G3732" t="s">
        <v>3678</v>
      </c>
      <c r="H3732" t="s">
        <v>3679</v>
      </c>
      <c r="I3732" t="s">
        <v>4881</v>
      </c>
      <c r="J3732">
        <v>2026</v>
      </c>
      <c r="K3732" t="s">
        <v>4062</v>
      </c>
      <c r="L3732">
        <v>12.056013999999999</v>
      </c>
    </row>
    <row r="3733" spans="3:73" x14ac:dyDescent="0.3">
      <c r="C3733">
        <v>1438423</v>
      </c>
      <c r="D3733" t="s">
        <v>4501</v>
      </c>
      <c r="E3733" t="s">
        <v>2638</v>
      </c>
      <c r="F3733" t="s">
        <v>3614</v>
      </c>
      <c r="G3733" t="s">
        <v>3678</v>
      </c>
      <c r="H3733" t="s">
        <v>3679</v>
      </c>
      <c r="I3733" t="s">
        <v>4881</v>
      </c>
      <c r="J3733">
        <v>2025</v>
      </c>
      <c r="K3733" t="s">
        <v>4062</v>
      </c>
      <c r="L3733">
        <v>7.975651</v>
      </c>
      <c r="M3733">
        <v>84609000</v>
      </c>
      <c r="N3733">
        <v>65162000</v>
      </c>
      <c r="O3733">
        <v>44450000</v>
      </c>
      <c r="P3733">
        <v>8101000</v>
      </c>
      <c r="Q3733">
        <v>10734000</v>
      </c>
      <c r="S3733">
        <v>14140000</v>
      </c>
      <c r="V3733">
        <v>15692000</v>
      </c>
      <c r="W3733">
        <v>13453000</v>
      </c>
      <c r="X3733">
        <v>5180000</v>
      </c>
      <c r="AB3733">
        <v>68917000</v>
      </c>
      <c r="AD3733">
        <v>-137455000</v>
      </c>
      <c r="AE3733">
        <v>2000</v>
      </c>
      <c r="AF3733">
        <v>22977797</v>
      </c>
      <c r="AG3733">
        <v>28242000</v>
      </c>
      <c r="AJ3733">
        <v>-6508000</v>
      </c>
      <c r="AK3733">
        <v>14085000</v>
      </c>
      <c r="AL3733">
        <v>34750000</v>
      </c>
      <c r="AM3733">
        <v>129000</v>
      </c>
      <c r="AN3733">
        <v>-586000</v>
      </c>
      <c r="AP3733">
        <v>3212000</v>
      </c>
      <c r="AQ3733">
        <v>9960000</v>
      </c>
      <c r="AU3733">
        <v>-8674000</v>
      </c>
      <c r="AV3733">
        <v>1067000</v>
      </c>
      <c r="AY3733">
        <v>-0.03</v>
      </c>
      <c r="AZ3733">
        <v>9922000</v>
      </c>
      <c r="BN3733">
        <v>0.185464903260882</v>
      </c>
      <c r="BP3733">
        <v>3.30409574072698</v>
      </c>
      <c r="BQ3733">
        <v>4.0457890433360602</v>
      </c>
      <c r="BR3733">
        <v>-265.85503333333298</v>
      </c>
      <c r="BS3733">
        <v>-8.5029818477298808E-3</v>
      </c>
      <c r="BU3733">
        <v>-3.4718506319195602E-9</v>
      </c>
    </row>
    <row r="3734" spans="3:73" x14ac:dyDescent="0.3">
      <c r="C3734">
        <v>1438423</v>
      </c>
      <c r="D3734" t="s">
        <v>4501</v>
      </c>
      <c r="E3734" t="s">
        <v>2638</v>
      </c>
      <c r="F3734" t="s">
        <v>3614</v>
      </c>
      <c r="G3734" t="s">
        <v>3678</v>
      </c>
      <c r="H3734" t="s">
        <v>3679</v>
      </c>
      <c r="I3734" t="s">
        <v>4881</v>
      </c>
      <c r="J3734">
        <v>2024</v>
      </c>
      <c r="K3734" t="s">
        <v>4062</v>
      </c>
      <c r="L3734">
        <v>6.6064660000000002</v>
      </c>
      <c r="M3734">
        <v>77789000</v>
      </c>
      <c r="N3734">
        <v>64201000</v>
      </c>
      <c r="O3734">
        <v>42097000</v>
      </c>
      <c r="P3734">
        <v>11722000</v>
      </c>
      <c r="Q3734">
        <v>9110000</v>
      </c>
      <c r="S3734">
        <v>3220000</v>
      </c>
      <c r="V3734">
        <v>15196000</v>
      </c>
      <c r="W3734">
        <v>9914000</v>
      </c>
      <c r="X3734">
        <v>2278000</v>
      </c>
      <c r="AB3734">
        <v>62593000</v>
      </c>
      <c r="AD3734">
        <v>-136869000</v>
      </c>
      <c r="AE3734">
        <v>2000</v>
      </c>
      <c r="AF3734">
        <v>22059697</v>
      </c>
      <c r="AG3734">
        <v>26126000</v>
      </c>
      <c r="AJ3734">
        <v>-7091000</v>
      </c>
      <c r="AK3734">
        <v>13686000</v>
      </c>
      <c r="AL3734">
        <v>33217000</v>
      </c>
      <c r="AM3734">
        <v>-40000</v>
      </c>
      <c r="AN3734">
        <v>781000</v>
      </c>
      <c r="AP3734">
        <v>1731000</v>
      </c>
      <c r="AQ3734">
        <v>7099000</v>
      </c>
      <c r="AU3734">
        <v>-3060000</v>
      </c>
      <c r="AV3734">
        <v>1112000</v>
      </c>
      <c r="AY3734">
        <v>0.04</v>
      </c>
      <c r="AZ3734">
        <v>8750500</v>
      </c>
      <c r="BN3734">
        <v>0.19534895679337699</v>
      </c>
      <c r="BP3734">
        <v>4.2462174702441002</v>
      </c>
      <c r="BQ3734">
        <v>5.5568892475287504</v>
      </c>
      <c r="BR3734">
        <v>165.16165000000001</v>
      </c>
      <c r="BS3734">
        <v>1.24774335788347E-2</v>
      </c>
      <c r="BU3734">
        <v>4.2218561180962701E-9</v>
      </c>
    </row>
    <row r="3735" spans="3:73" x14ac:dyDescent="0.3">
      <c r="C3735">
        <v>1438423</v>
      </c>
      <c r="D3735" t="s">
        <v>4501</v>
      </c>
      <c r="E3735" t="s">
        <v>2638</v>
      </c>
      <c r="F3735" t="s">
        <v>3614</v>
      </c>
      <c r="G3735" t="s">
        <v>3678</v>
      </c>
      <c r="H3735" t="s">
        <v>3679</v>
      </c>
      <c r="I3735" t="s">
        <v>4881</v>
      </c>
      <c r="J3735">
        <v>2023</v>
      </c>
      <c r="K3735" t="s">
        <v>4062</v>
      </c>
      <c r="L3735">
        <v>8.4287270000000003</v>
      </c>
      <c r="M3735">
        <v>67303000</v>
      </c>
      <c r="N3735">
        <v>57879000</v>
      </c>
      <c r="O3735">
        <v>36946000</v>
      </c>
      <c r="P3735">
        <v>11554000</v>
      </c>
      <c r="Q3735">
        <v>8391000</v>
      </c>
      <c r="S3735">
        <v>3717000</v>
      </c>
      <c r="V3735">
        <v>13382000</v>
      </c>
      <c r="W3735">
        <v>8778000</v>
      </c>
      <c r="X3735">
        <v>2916000</v>
      </c>
      <c r="AB3735">
        <v>53921000</v>
      </c>
      <c r="AD3735">
        <v>-137650000</v>
      </c>
      <c r="AE3735">
        <v>2000</v>
      </c>
      <c r="AF3735">
        <v>21080472</v>
      </c>
      <c r="AG3735">
        <v>37245000</v>
      </c>
      <c r="AJ3735">
        <v>5885000</v>
      </c>
      <c r="AK3735">
        <v>11776000</v>
      </c>
      <c r="AL3735">
        <v>31360000</v>
      </c>
      <c r="AM3735">
        <v>-16000</v>
      </c>
      <c r="AN3735">
        <v>9052000</v>
      </c>
      <c r="AO3735">
        <v>63000</v>
      </c>
      <c r="AP3735">
        <v>1205000</v>
      </c>
      <c r="AQ3735">
        <v>13128000</v>
      </c>
      <c r="AU3735">
        <v>-1385000</v>
      </c>
      <c r="AV3735">
        <v>-1592000</v>
      </c>
      <c r="AY3735">
        <v>0.44</v>
      </c>
      <c r="AZ3735">
        <v>7537000</v>
      </c>
      <c r="BB3735">
        <v>9099000</v>
      </c>
      <c r="BC3735">
        <v>10304000</v>
      </c>
      <c r="BN3735">
        <v>0.19883214715540201</v>
      </c>
      <c r="BO3735">
        <v>144.42857142857099</v>
      </c>
      <c r="BP3735">
        <v>4.2089314194577296</v>
      </c>
      <c r="BQ3735">
        <v>5.6377306903622699</v>
      </c>
      <c r="BR3735">
        <v>19.156197727272701</v>
      </c>
      <c r="BS3735">
        <v>0.167875224866008</v>
      </c>
      <c r="BU3735">
        <v>6.8779137627269499E-8</v>
      </c>
    </row>
    <row r="3736" spans="3:73" x14ac:dyDescent="0.3">
      <c r="C3736">
        <v>1438423</v>
      </c>
      <c r="D3736" t="s">
        <v>4501</v>
      </c>
      <c r="E3736" t="s">
        <v>2638</v>
      </c>
      <c r="F3736" t="s">
        <v>3614</v>
      </c>
      <c r="G3736" t="s">
        <v>3678</v>
      </c>
      <c r="H3736" t="s">
        <v>3679</v>
      </c>
      <c r="I3736" t="s">
        <v>4881</v>
      </c>
      <c r="J3736">
        <v>2022</v>
      </c>
      <c r="K3736" t="s">
        <v>4062</v>
      </c>
      <c r="L3736">
        <v>7.91188</v>
      </c>
      <c r="M3736">
        <v>55333000</v>
      </c>
      <c r="N3736">
        <v>44747000</v>
      </c>
      <c r="O3736">
        <v>26795000</v>
      </c>
      <c r="P3736">
        <v>10665000</v>
      </c>
      <c r="Q3736">
        <v>6683000</v>
      </c>
      <c r="S3736">
        <v>3883000</v>
      </c>
      <c r="V3736">
        <v>16669000</v>
      </c>
      <c r="W3736">
        <v>10875000</v>
      </c>
      <c r="X3736">
        <v>2778000</v>
      </c>
      <c r="AB3736">
        <v>38664000</v>
      </c>
      <c r="AD3736">
        <v>-146702000</v>
      </c>
      <c r="AE3736">
        <v>2000</v>
      </c>
      <c r="AF3736">
        <v>20374288</v>
      </c>
      <c r="AG3736">
        <v>33945000</v>
      </c>
      <c r="AJ3736">
        <v>6227000</v>
      </c>
      <c r="AK3736">
        <v>11108000</v>
      </c>
      <c r="AL3736">
        <v>27718000</v>
      </c>
      <c r="AM3736">
        <v>14000</v>
      </c>
      <c r="AN3736">
        <v>6129000</v>
      </c>
      <c r="AO3736">
        <v>274000</v>
      </c>
      <c r="AP3736">
        <v>982000</v>
      </c>
      <c r="AQ3736">
        <v>9493000</v>
      </c>
      <c r="AU3736">
        <v>-2586000</v>
      </c>
      <c r="AV3736">
        <v>-1521000</v>
      </c>
      <c r="AY3736">
        <v>0.3</v>
      </c>
      <c r="AZ3736">
        <v>6539500</v>
      </c>
      <c r="BB3736">
        <v>6417000</v>
      </c>
      <c r="BC3736">
        <v>7399000</v>
      </c>
      <c r="BN3736">
        <v>0.30124880270363102</v>
      </c>
      <c r="BO3736">
        <v>23.4197080291971</v>
      </c>
      <c r="BP3736">
        <v>2.4639080459770102</v>
      </c>
      <c r="BQ3736">
        <v>3.5001379310344798</v>
      </c>
      <c r="BR3736">
        <v>26.3729333333333</v>
      </c>
      <c r="BS3736">
        <v>0.158519553072626</v>
      </c>
      <c r="BU3736">
        <v>6.1389509621353196E-8</v>
      </c>
    </row>
    <row r="3737" spans="3:73" x14ac:dyDescent="0.3">
      <c r="C3737">
        <v>1438423</v>
      </c>
      <c r="D3737" t="s">
        <v>4501</v>
      </c>
      <c r="E3737" t="s">
        <v>2638</v>
      </c>
      <c r="F3737" t="s">
        <v>3614</v>
      </c>
      <c r="G3737" t="s">
        <v>3678</v>
      </c>
      <c r="H3737" t="s">
        <v>3679</v>
      </c>
      <c r="I3737" t="s">
        <v>4881</v>
      </c>
      <c r="J3737">
        <v>2021</v>
      </c>
      <c r="K3737" t="s">
        <v>4062</v>
      </c>
      <c r="L3737">
        <v>9.719538</v>
      </c>
      <c r="M3737">
        <v>39380000</v>
      </c>
      <c r="N3737">
        <v>36760000</v>
      </c>
      <c r="O3737">
        <v>21409000</v>
      </c>
      <c r="P3737">
        <v>8193000</v>
      </c>
      <c r="Q3737">
        <v>6396000</v>
      </c>
      <c r="S3737">
        <v>973000</v>
      </c>
      <c r="V3737">
        <v>12142000</v>
      </c>
      <c r="W3737">
        <v>10331000</v>
      </c>
      <c r="X3737">
        <v>1776000</v>
      </c>
      <c r="AB3737">
        <v>27238000</v>
      </c>
      <c r="AD3737">
        <v>-152831000</v>
      </c>
      <c r="AE3737">
        <v>2000</v>
      </c>
      <c r="AF3737">
        <v>19858460</v>
      </c>
      <c r="AG3737">
        <v>33072000</v>
      </c>
      <c r="AJ3737">
        <v>5035000</v>
      </c>
      <c r="AK3737">
        <v>12628000</v>
      </c>
      <c r="AL3737">
        <v>28037000</v>
      </c>
      <c r="AM3737">
        <v>4000</v>
      </c>
      <c r="AN3737">
        <v>4343000</v>
      </c>
      <c r="AO3737">
        <v>547000</v>
      </c>
      <c r="AP3737">
        <v>1455000</v>
      </c>
      <c r="AQ3737">
        <v>9359000</v>
      </c>
      <c r="AU3737">
        <v>-1030000</v>
      </c>
      <c r="AV3737">
        <v>-1519000</v>
      </c>
      <c r="AY3737">
        <v>0.22</v>
      </c>
      <c r="AZ3737">
        <v>6058500</v>
      </c>
      <c r="BB3737">
        <v>4894000</v>
      </c>
      <c r="BC3737">
        <v>6349000</v>
      </c>
      <c r="BN3737">
        <v>0.308329101066531</v>
      </c>
      <c r="BO3737">
        <v>8.9469835466179202</v>
      </c>
      <c r="BP3737">
        <v>2.07230664988868</v>
      </c>
      <c r="BQ3737">
        <v>2.9391152840964101</v>
      </c>
      <c r="BR3737">
        <v>44.179718181818203</v>
      </c>
      <c r="BS3737">
        <v>0.159446361700565</v>
      </c>
      <c r="BU3737">
        <v>7.8504235259563802E-8</v>
      </c>
    </row>
    <row r="3738" spans="3:73" x14ac:dyDescent="0.3">
      <c r="C3738">
        <v>1438423</v>
      </c>
      <c r="D3738" t="s">
        <v>4501</v>
      </c>
      <c r="E3738" t="s">
        <v>2638</v>
      </c>
      <c r="F3738" t="s">
        <v>3614</v>
      </c>
      <c r="G3738" t="s">
        <v>3678</v>
      </c>
      <c r="H3738" t="s">
        <v>3679</v>
      </c>
      <c r="I3738" t="s">
        <v>4881</v>
      </c>
      <c r="J3738">
        <v>2020</v>
      </c>
      <c r="K3738" t="s">
        <v>4062</v>
      </c>
      <c r="L3738">
        <v>5.3425669999999998</v>
      </c>
      <c r="M3738">
        <v>32529000</v>
      </c>
      <c r="N3738">
        <v>28197000</v>
      </c>
      <c r="O3738">
        <v>14599000</v>
      </c>
      <c r="P3738">
        <v>7607000</v>
      </c>
      <c r="Q3738">
        <v>5721000</v>
      </c>
      <c r="S3738">
        <v>1946000</v>
      </c>
      <c r="V3738">
        <v>15117000</v>
      </c>
      <c r="W3738">
        <v>10237000</v>
      </c>
      <c r="X3738">
        <v>2224000</v>
      </c>
      <c r="AB3738">
        <v>17412000</v>
      </c>
      <c r="AD3738">
        <v>-157174000</v>
      </c>
      <c r="AE3738">
        <v>2000</v>
      </c>
      <c r="AF3738">
        <v>19031556</v>
      </c>
      <c r="AG3738">
        <v>18089000</v>
      </c>
      <c r="AJ3738">
        <v>-7563000</v>
      </c>
      <c r="AK3738">
        <v>10896000</v>
      </c>
      <c r="AL3738">
        <v>25652000</v>
      </c>
      <c r="AM3738">
        <v>260000</v>
      </c>
      <c r="AN3738">
        <v>-8512000</v>
      </c>
      <c r="AO3738">
        <v>665000</v>
      </c>
      <c r="AP3738">
        <v>1982000</v>
      </c>
      <c r="AQ3738">
        <v>-2923000</v>
      </c>
      <c r="AU3738">
        <v>-320000</v>
      </c>
      <c r="AV3738">
        <v>3355000</v>
      </c>
      <c r="AZ3738">
        <v>6792000</v>
      </c>
      <c r="BB3738">
        <v>-7587000</v>
      </c>
      <c r="BC3738">
        <v>-5605000</v>
      </c>
      <c r="BN3738">
        <v>0.46472378493036998</v>
      </c>
      <c r="BO3738">
        <v>-11.409022556390999</v>
      </c>
      <c r="BP3738">
        <v>1.42610139689362</v>
      </c>
      <c r="BQ3738">
        <v>2.19556510696493</v>
      </c>
      <c r="BS3738">
        <v>-0.48885825867218002</v>
      </c>
    </row>
    <row r="3739" spans="3:73" x14ac:dyDescent="0.3">
      <c r="C3739">
        <v>1438423</v>
      </c>
      <c r="D3739" t="s">
        <v>4501</v>
      </c>
      <c r="E3739" t="s">
        <v>2638</v>
      </c>
      <c r="F3739" t="s">
        <v>3614</v>
      </c>
      <c r="G3739" t="s">
        <v>3678</v>
      </c>
      <c r="H3739" t="s">
        <v>3679</v>
      </c>
      <c r="I3739" t="s">
        <v>4881</v>
      </c>
      <c r="J3739">
        <v>2019</v>
      </c>
      <c r="K3739" t="s">
        <v>4062</v>
      </c>
      <c r="L3739">
        <v>6.8757080000000004</v>
      </c>
      <c r="M3739">
        <v>35372000</v>
      </c>
      <c r="N3739">
        <v>28688000</v>
      </c>
      <c r="O3739">
        <v>14487000</v>
      </c>
      <c r="P3739">
        <v>5799000</v>
      </c>
      <c r="Q3739">
        <v>7863000</v>
      </c>
      <c r="S3739">
        <v>3479000</v>
      </c>
      <c r="V3739">
        <v>16883000</v>
      </c>
      <c r="W3739">
        <v>7894000</v>
      </c>
      <c r="X3739">
        <v>2873000</v>
      </c>
      <c r="AB3739">
        <v>18489000</v>
      </c>
      <c r="AD3739">
        <v>-148662000</v>
      </c>
      <c r="AE3739">
        <v>2000</v>
      </c>
      <c r="AF3739">
        <v>18081753</v>
      </c>
      <c r="AG3739">
        <v>18331000</v>
      </c>
      <c r="AJ3739">
        <v>-14412000</v>
      </c>
      <c r="AK3739">
        <v>14183000</v>
      </c>
      <c r="AL3739">
        <v>32743000</v>
      </c>
      <c r="AM3739">
        <v>0</v>
      </c>
      <c r="AN3739">
        <v>-14669000</v>
      </c>
      <c r="AO3739">
        <v>747000</v>
      </c>
      <c r="AP3739">
        <v>1694000</v>
      </c>
      <c r="AQ3739">
        <v>-8116000</v>
      </c>
      <c r="AU3739">
        <v>-861000</v>
      </c>
      <c r="AV3739">
        <v>85000</v>
      </c>
      <c r="AZ3739">
        <v>8480000</v>
      </c>
      <c r="BB3739">
        <v>-13922000</v>
      </c>
      <c r="BC3739">
        <v>-12228000</v>
      </c>
      <c r="BN3739">
        <v>0.47729842813524798</v>
      </c>
      <c r="BO3739">
        <v>-18.637215528781802</v>
      </c>
      <c r="BP3739">
        <v>1.8351912845198901</v>
      </c>
      <c r="BQ3739">
        <v>2.6380795540917199</v>
      </c>
      <c r="BS3739">
        <v>-0.79339066471956299</v>
      </c>
    </row>
    <row r="3740" spans="3:73" x14ac:dyDescent="0.3">
      <c r="C3740">
        <v>1438423</v>
      </c>
      <c r="D3740" t="s">
        <v>4501</v>
      </c>
      <c r="E3740" t="s">
        <v>2638</v>
      </c>
      <c r="F3740" t="s">
        <v>3614</v>
      </c>
      <c r="G3740" t="s">
        <v>3678</v>
      </c>
      <c r="H3740" t="s">
        <v>3679</v>
      </c>
      <c r="I3740" t="s">
        <v>4881</v>
      </c>
      <c r="J3740">
        <v>2018</v>
      </c>
      <c r="K3740" t="s">
        <v>4062</v>
      </c>
      <c r="L3740">
        <v>8.3423990000000003</v>
      </c>
      <c r="M3740">
        <v>45045000</v>
      </c>
      <c r="N3740">
        <v>40686000</v>
      </c>
      <c r="O3740">
        <v>23379000</v>
      </c>
      <c r="P3740">
        <v>7522000</v>
      </c>
      <c r="Q3740">
        <v>9097000</v>
      </c>
      <c r="S3740">
        <v>4286000</v>
      </c>
      <c r="V3740">
        <v>20124000</v>
      </c>
      <c r="W3740">
        <v>13615000</v>
      </c>
      <c r="X3740">
        <v>2637000</v>
      </c>
      <c r="AB3740">
        <v>24921000</v>
      </c>
      <c r="AD3740">
        <v>-133993000</v>
      </c>
      <c r="AE3740">
        <v>2000</v>
      </c>
      <c r="AF3740">
        <v>17095456</v>
      </c>
      <c r="AG3740">
        <v>25334000</v>
      </c>
      <c r="AH3740">
        <v>49417000</v>
      </c>
      <c r="AJ3740">
        <v>-17321000</v>
      </c>
      <c r="AK3740">
        <v>23637000</v>
      </c>
      <c r="AL3740">
        <v>42655000</v>
      </c>
      <c r="AM3740">
        <v>0</v>
      </c>
      <c r="AN3740">
        <v>-17754000</v>
      </c>
      <c r="AO3740">
        <v>890000</v>
      </c>
      <c r="AP3740">
        <v>1450000</v>
      </c>
      <c r="AQ3740">
        <v>-14673000</v>
      </c>
      <c r="AU3740">
        <v>-1914000</v>
      </c>
      <c r="AV3740">
        <v>27016000</v>
      </c>
      <c r="AZ3740">
        <v>9467000</v>
      </c>
      <c r="BA3740">
        <v>-0.35050691057733202</v>
      </c>
      <c r="BB3740">
        <v>-16864000</v>
      </c>
      <c r="BC3740">
        <v>-15414000</v>
      </c>
      <c r="BD3740">
        <v>-0.311916951656313</v>
      </c>
      <c r="BE3740">
        <v>-0.29692211182386602</v>
      </c>
      <c r="BG3740">
        <v>0.51265758746989898</v>
      </c>
      <c r="BI3740">
        <v>1.0970584970585</v>
      </c>
      <c r="BJ3740">
        <v>-3.8731610579355299E-2</v>
      </c>
      <c r="BM3740">
        <v>0.47831717829896597</v>
      </c>
      <c r="BN3740">
        <v>0.44675324675324701</v>
      </c>
      <c r="BO3740">
        <v>-18.948314606741601</v>
      </c>
      <c r="BP3740">
        <v>1.71715020198311</v>
      </c>
      <c r="BQ3740">
        <v>2.3201615864854901</v>
      </c>
      <c r="BS3740">
        <v>-0.71241121945347297</v>
      </c>
    </row>
    <row r="3741" spans="3:73" x14ac:dyDescent="0.3">
      <c r="C3741">
        <v>1438423</v>
      </c>
      <c r="D3741" t="s">
        <v>4501</v>
      </c>
      <c r="E3741" t="s">
        <v>2638</v>
      </c>
      <c r="F3741" t="s">
        <v>3614</v>
      </c>
      <c r="G3741" t="s">
        <v>3678</v>
      </c>
      <c r="H3741" t="s">
        <v>3679</v>
      </c>
      <c r="I3741" t="s">
        <v>4881</v>
      </c>
      <c r="J3741">
        <v>2017</v>
      </c>
      <c r="K3741" t="s">
        <v>4062</v>
      </c>
      <c r="L3741">
        <v>14.691006</v>
      </c>
      <c r="M3741">
        <v>31437000</v>
      </c>
      <c r="N3741">
        <v>27418000</v>
      </c>
      <c r="O3741">
        <v>12950000</v>
      </c>
      <c r="P3741">
        <v>3429000</v>
      </c>
      <c r="Q3741">
        <v>9837000</v>
      </c>
      <c r="S3741">
        <v>3946000</v>
      </c>
      <c r="V3741">
        <v>20553000</v>
      </c>
      <c r="W3741">
        <v>12375000</v>
      </c>
      <c r="X3741">
        <v>2720000</v>
      </c>
      <c r="AB3741">
        <v>10884000</v>
      </c>
      <c r="AD3741">
        <v>-117539000</v>
      </c>
      <c r="AE3741">
        <v>1000</v>
      </c>
      <c r="AF3741">
        <v>12817201</v>
      </c>
      <c r="AG3741">
        <v>6221000</v>
      </c>
      <c r="AJ3741">
        <v>-20208000</v>
      </c>
      <c r="AK3741">
        <v>25437000</v>
      </c>
      <c r="AL3741">
        <v>41693000</v>
      </c>
      <c r="AM3741">
        <v>0</v>
      </c>
      <c r="AN3741">
        <v>-4381000</v>
      </c>
      <c r="AO3741">
        <v>764000</v>
      </c>
      <c r="AP3741">
        <v>1191000</v>
      </c>
      <c r="AQ3741">
        <v>-18888000</v>
      </c>
      <c r="AU3741">
        <v>-3070000</v>
      </c>
      <c r="AV3741">
        <v>5181000</v>
      </c>
      <c r="BB3741">
        <v>-3617000</v>
      </c>
      <c r="BC3741">
        <v>-2426000</v>
      </c>
      <c r="BN3741">
        <v>0.65378375799217503</v>
      </c>
      <c r="BO3741">
        <v>-4.7342931937172796</v>
      </c>
      <c r="BP3741">
        <v>1.0464646464646501</v>
      </c>
      <c r="BQ3741">
        <v>1.4206868686868701</v>
      </c>
      <c r="BS3741">
        <v>-0.40251745681734702</v>
      </c>
    </row>
    <row r="3742" spans="3:73" x14ac:dyDescent="0.3">
      <c r="C3742">
        <v>1835632</v>
      </c>
      <c r="D3742" t="s">
        <v>4561</v>
      </c>
      <c r="E3742" t="s">
        <v>801</v>
      </c>
      <c r="F3742" t="s">
        <v>3614</v>
      </c>
      <c r="G3742" t="s">
        <v>3678</v>
      </c>
      <c r="H3742" t="s">
        <v>3679</v>
      </c>
      <c r="I3742" t="s">
        <v>4882</v>
      </c>
      <c r="J3742">
        <v>2026</v>
      </c>
      <c r="K3742" t="s">
        <v>4062</v>
      </c>
      <c r="L3742">
        <v>93.354701000000006</v>
      </c>
      <c r="M3742">
        <v>22285300000</v>
      </c>
      <c r="N3742">
        <v>6460600000</v>
      </c>
      <c r="O3742">
        <v>2638800000</v>
      </c>
      <c r="P3742">
        <v>2186600000</v>
      </c>
      <c r="Q3742">
        <v>1388000000</v>
      </c>
      <c r="S3742">
        <v>935000000</v>
      </c>
      <c r="T3742">
        <v>1754700000</v>
      </c>
      <c r="U3742">
        <v>11062200000</v>
      </c>
      <c r="V3742">
        <v>7976900000</v>
      </c>
      <c r="W3742">
        <v>3220500000</v>
      </c>
      <c r="X3742">
        <v>1073800000</v>
      </c>
      <c r="AA3742">
        <v>4470600000</v>
      </c>
      <c r="AB3742">
        <v>14308400000</v>
      </c>
      <c r="AD3742">
        <v>1355800000</v>
      </c>
      <c r="AE3742">
        <v>1700000</v>
      </c>
      <c r="AF3742">
        <v>847300000</v>
      </c>
      <c r="AG3742">
        <v>4180700000</v>
      </c>
      <c r="AJ3742">
        <v>1322900000</v>
      </c>
      <c r="AK3742">
        <v>2075200000</v>
      </c>
      <c r="AM3742">
        <v>376500000</v>
      </c>
      <c r="AN3742">
        <v>2670100000</v>
      </c>
      <c r="AQ3742">
        <v>1750500000</v>
      </c>
      <c r="AR3742">
        <v>393300000</v>
      </c>
      <c r="AU3742">
        <v>2097800000</v>
      </c>
      <c r="AV3742">
        <v>-2157800000</v>
      </c>
      <c r="AW3742">
        <v>205100000</v>
      </c>
      <c r="AX3742">
        <v>205100000</v>
      </c>
      <c r="AY3742">
        <v>3.1</v>
      </c>
      <c r="AZ3742">
        <v>1208850000</v>
      </c>
      <c r="BN3742">
        <v>0.357944474608823</v>
      </c>
      <c r="BP3742">
        <v>0.819375873311598</v>
      </c>
      <c r="BQ3742">
        <v>1.5750970346219499</v>
      </c>
      <c r="BR3742">
        <v>30.114419677419399</v>
      </c>
      <c r="BS3742">
        <v>0.18661066226831799</v>
      </c>
      <c r="BT3742">
        <v>2196997.0210712799</v>
      </c>
      <c r="BU3742">
        <v>2.0225851464873801E-8</v>
      </c>
    </row>
    <row r="3743" spans="3:73" x14ac:dyDescent="0.3">
      <c r="C3743">
        <v>1835632</v>
      </c>
      <c r="D3743" t="s">
        <v>4561</v>
      </c>
      <c r="E3743" t="s">
        <v>801</v>
      </c>
      <c r="F3743" t="s">
        <v>3614</v>
      </c>
      <c r="G3743" t="s">
        <v>3678</v>
      </c>
      <c r="H3743" t="s">
        <v>3679</v>
      </c>
      <c r="I3743" t="s">
        <v>4882</v>
      </c>
      <c r="J3743">
        <v>2025</v>
      </c>
      <c r="K3743" t="s">
        <v>4062</v>
      </c>
      <c r="L3743">
        <v>77.436679999999996</v>
      </c>
      <c r="M3743">
        <v>20204500000</v>
      </c>
      <c r="N3743">
        <v>3120300000</v>
      </c>
      <c r="O3743">
        <v>948300000</v>
      </c>
      <c r="P3743">
        <v>1028400000</v>
      </c>
      <c r="Q3743">
        <v>1029700000</v>
      </c>
      <c r="S3743">
        <v>790500000</v>
      </c>
      <c r="T3743">
        <v>2710600000</v>
      </c>
      <c r="U3743">
        <v>11586900000</v>
      </c>
      <c r="V3743">
        <v>6777500000</v>
      </c>
      <c r="W3743">
        <v>2026800000</v>
      </c>
      <c r="X3743">
        <v>622200000</v>
      </c>
      <c r="AA3743">
        <v>4063800000</v>
      </c>
      <c r="AB3743">
        <v>13427000000</v>
      </c>
      <c r="AD3743">
        <v>-1109200000</v>
      </c>
      <c r="AE3743">
        <v>1700000</v>
      </c>
      <c r="AF3743">
        <v>866000000</v>
      </c>
      <c r="AG3743">
        <v>2382200000</v>
      </c>
      <c r="AJ3743">
        <v>-720300000</v>
      </c>
      <c r="AK3743">
        <v>1950400000</v>
      </c>
      <c r="AM3743">
        <v>-9700000</v>
      </c>
      <c r="AN3743">
        <v>-885000000</v>
      </c>
      <c r="AQ3743">
        <v>1681200000</v>
      </c>
      <c r="AR3743">
        <v>37500000</v>
      </c>
      <c r="AU3743">
        <v>-300700000</v>
      </c>
      <c r="AV3743">
        <v>-1383000000</v>
      </c>
      <c r="AW3743">
        <v>207500000</v>
      </c>
      <c r="AX3743">
        <v>207500000</v>
      </c>
      <c r="AY3743">
        <v>-1.02</v>
      </c>
      <c r="AZ3743">
        <v>947050000</v>
      </c>
      <c r="BN3743">
        <v>0.33544507411715202</v>
      </c>
      <c r="BP3743">
        <v>0.46788040260509201</v>
      </c>
      <c r="BQ3743">
        <v>1.0314781922242</v>
      </c>
      <c r="BR3743">
        <v>-75.918313725490194</v>
      </c>
      <c r="BS3743">
        <v>-6.5911968421836595E-2</v>
      </c>
      <c r="BT3743">
        <v>2679608.6815705402</v>
      </c>
      <c r="BU3743">
        <v>-5.8825808892529999E-9</v>
      </c>
    </row>
    <row r="3744" spans="3:73" x14ac:dyDescent="0.3">
      <c r="C3744">
        <v>1835632</v>
      </c>
      <c r="D3744" t="s">
        <v>4561</v>
      </c>
      <c r="E3744" t="s">
        <v>801</v>
      </c>
      <c r="F3744" t="s">
        <v>3614</v>
      </c>
      <c r="G3744" t="s">
        <v>3678</v>
      </c>
      <c r="H3744" t="s">
        <v>3679</v>
      </c>
      <c r="I3744" t="s">
        <v>4882</v>
      </c>
      <c r="J3744">
        <v>2024</v>
      </c>
      <c r="K3744" t="s">
        <v>4062</v>
      </c>
      <c r="L3744">
        <v>76.342225999999997</v>
      </c>
      <c r="M3744">
        <v>21228500000</v>
      </c>
      <c r="N3744">
        <v>3062700000</v>
      </c>
      <c r="O3744">
        <v>950800000</v>
      </c>
      <c r="P3744">
        <v>1121600000</v>
      </c>
      <c r="Q3744">
        <v>864400000</v>
      </c>
      <c r="S3744">
        <v>756000000</v>
      </c>
      <c r="T3744">
        <v>4004100000</v>
      </c>
      <c r="U3744">
        <v>11586900000</v>
      </c>
      <c r="V3744">
        <v>6397100000</v>
      </c>
      <c r="W3744">
        <v>1814200000</v>
      </c>
      <c r="X3744">
        <v>411300000</v>
      </c>
      <c r="AA3744">
        <v>4165900000</v>
      </c>
      <c r="AB3744">
        <v>14831400000</v>
      </c>
      <c r="AD3744">
        <v>-16700000</v>
      </c>
      <c r="AE3744">
        <v>1700000</v>
      </c>
      <c r="AF3744">
        <v>865500000</v>
      </c>
      <c r="AG3744">
        <v>2293600000</v>
      </c>
      <c r="AJ3744">
        <v>-567700000</v>
      </c>
      <c r="AK3744">
        <v>1896200000</v>
      </c>
      <c r="AM3744">
        <v>174700000</v>
      </c>
      <c r="AN3744">
        <v>-933400000</v>
      </c>
      <c r="AO3744">
        <v>211700000</v>
      </c>
      <c r="AQ3744">
        <v>1370500000</v>
      </c>
      <c r="AR3744">
        <v>9200000</v>
      </c>
      <c r="AU3744">
        <v>-350500000</v>
      </c>
      <c r="AV3744">
        <v>-980200000</v>
      </c>
      <c r="AW3744">
        <v>206800000</v>
      </c>
      <c r="AX3744">
        <v>206800000</v>
      </c>
      <c r="AY3744">
        <v>-1.08</v>
      </c>
      <c r="AZ3744">
        <v>966350000</v>
      </c>
      <c r="BB3744">
        <v>-547000000</v>
      </c>
      <c r="BC3744">
        <v>-547000000</v>
      </c>
      <c r="BN3744">
        <v>0.30134489012412602</v>
      </c>
      <c r="BO3744">
        <v>-2.5838450637694801</v>
      </c>
      <c r="BP3744">
        <v>0.524087752177268</v>
      </c>
      <c r="BQ3744">
        <v>1.2117186638738799</v>
      </c>
      <c r="BR3744">
        <v>-70.687246296296294</v>
      </c>
      <c r="BS3744">
        <v>-6.2934045336246094E-2</v>
      </c>
      <c r="BT3744">
        <v>2708854.7300153398</v>
      </c>
      <c r="BU3744">
        <v>-5.5591248351470502E-9</v>
      </c>
    </row>
    <row r="3745" spans="3:73" x14ac:dyDescent="0.3">
      <c r="C3745">
        <v>1835632</v>
      </c>
      <c r="D3745" t="s">
        <v>4561</v>
      </c>
      <c r="E3745" t="s">
        <v>801</v>
      </c>
      <c r="F3745" t="s">
        <v>3614</v>
      </c>
      <c r="G3745" t="s">
        <v>3678</v>
      </c>
      <c r="H3745" t="s">
        <v>3679</v>
      </c>
      <c r="I3745" t="s">
        <v>4882</v>
      </c>
      <c r="J3745">
        <v>2023</v>
      </c>
      <c r="K3745" t="s">
        <v>4062</v>
      </c>
      <c r="L3745">
        <v>50.093068000000002</v>
      </c>
      <c r="M3745">
        <v>22522100000</v>
      </c>
      <c r="N3745">
        <v>3281100000</v>
      </c>
      <c r="O3745">
        <v>911000000</v>
      </c>
      <c r="P3745">
        <v>1192200000</v>
      </c>
      <c r="Q3745">
        <v>1068300000</v>
      </c>
      <c r="S3745">
        <v>577400000</v>
      </c>
      <c r="T3745">
        <v>5102000000</v>
      </c>
      <c r="U3745">
        <v>11586900000</v>
      </c>
      <c r="V3745">
        <v>6884900000</v>
      </c>
      <c r="W3745">
        <v>2386700000</v>
      </c>
      <c r="X3745">
        <v>465800000</v>
      </c>
      <c r="AA3745">
        <v>4492100000</v>
      </c>
      <c r="AB3745">
        <v>15637200000</v>
      </c>
      <c r="AD3745">
        <v>1123500000</v>
      </c>
      <c r="AE3745">
        <v>1700000</v>
      </c>
      <c r="AF3745">
        <v>856100000</v>
      </c>
      <c r="AG3745">
        <v>2987500000</v>
      </c>
      <c r="AJ3745">
        <v>238000000</v>
      </c>
      <c r="AK3745">
        <v>1784300000</v>
      </c>
      <c r="AM3745">
        <v>248600000</v>
      </c>
      <c r="AN3745">
        <v>-163500000</v>
      </c>
      <c r="AO3745">
        <v>170600000</v>
      </c>
      <c r="AP3745">
        <v>304900000</v>
      </c>
      <c r="AQ3745">
        <v>1288800000</v>
      </c>
      <c r="AU3745">
        <v>-328400000</v>
      </c>
      <c r="AV3745">
        <v>-662900000</v>
      </c>
      <c r="AW3745">
        <v>204400000</v>
      </c>
      <c r="AX3745">
        <v>204400000</v>
      </c>
      <c r="AY3745">
        <v>-0.19</v>
      </c>
      <c r="AZ3745">
        <v>894315500</v>
      </c>
      <c r="BB3745">
        <v>255700000</v>
      </c>
      <c r="BC3745">
        <v>560600000</v>
      </c>
      <c r="BN3745">
        <v>0.30569529484373098</v>
      </c>
      <c r="BO3745">
        <v>1.4988276670574401</v>
      </c>
      <c r="BP3745">
        <v>0.38169857962877601</v>
      </c>
      <c r="BQ3745">
        <v>0.927137889135627</v>
      </c>
      <c r="BR3745">
        <v>-263.64772631578899</v>
      </c>
      <c r="BS3745">
        <v>-1.0455836083186201E-2</v>
      </c>
      <c r="BT3745">
        <v>4080404.8975399202</v>
      </c>
      <c r="BU3745">
        <v>-6.0865646790985597E-10</v>
      </c>
    </row>
    <row r="3746" spans="3:73" x14ac:dyDescent="0.3">
      <c r="C3746">
        <v>1835632</v>
      </c>
      <c r="D3746" t="s">
        <v>4561</v>
      </c>
      <c r="E3746" t="s">
        <v>801</v>
      </c>
      <c r="F3746" t="s">
        <v>3614</v>
      </c>
      <c r="G3746" t="s">
        <v>3678</v>
      </c>
      <c r="H3746" t="s">
        <v>3679</v>
      </c>
      <c r="I3746" t="s">
        <v>4882</v>
      </c>
      <c r="J3746">
        <v>2022</v>
      </c>
      <c r="K3746" t="s">
        <v>4062</v>
      </c>
      <c r="L3746">
        <v>53.430584000000003</v>
      </c>
      <c r="M3746">
        <v>22108597000</v>
      </c>
      <c r="N3746">
        <v>2493450000</v>
      </c>
      <c r="O3746">
        <v>613533000</v>
      </c>
      <c r="P3746">
        <v>1048583000</v>
      </c>
      <c r="Q3746">
        <v>720331000</v>
      </c>
      <c r="S3746">
        <v>462773000</v>
      </c>
      <c r="T3746">
        <v>6153422000</v>
      </c>
      <c r="U3746">
        <v>11511129000</v>
      </c>
      <c r="V3746">
        <v>6406500000</v>
      </c>
      <c r="W3746">
        <v>1388542000</v>
      </c>
      <c r="X3746">
        <v>461509000</v>
      </c>
      <c r="AA3746">
        <v>4547977000</v>
      </c>
      <c r="AB3746">
        <v>15702097000</v>
      </c>
      <c r="AD3746">
        <v>1491358000</v>
      </c>
      <c r="AE3746">
        <v>1692000</v>
      </c>
      <c r="AF3746">
        <v>846695000</v>
      </c>
      <c r="AG3746">
        <v>2064225000</v>
      </c>
      <c r="AJ3746">
        <v>-347668000</v>
      </c>
      <c r="AK3746">
        <v>1424306000</v>
      </c>
      <c r="AM3746">
        <v>-62461000</v>
      </c>
      <c r="AN3746">
        <v>-421034000</v>
      </c>
      <c r="AO3746">
        <v>139341000</v>
      </c>
      <c r="AP3746">
        <v>265934000</v>
      </c>
      <c r="AQ3746">
        <v>819368000</v>
      </c>
      <c r="AU3746">
        <v>-3745130000</v>
      </c>
      <c r="AV3746">
        <v>2790828000</v>
      </c>
      <c r="AW3746">
        <v>191049000</v>
      </c>
      <c r="AX3746">
        <v>191049000</v>
      </c>
      <c r="AY3746">
        <v>-0.53</v>
      </c>
      <c r="BB3746">
        <v>-344154000</v>
      </c>
      <c r="BC3746">
        <v>-78220000</v>
      </c>
      <c r="BN3746">
        <v>0.289774154370809</v>
      </c>
      <c r="BO3746">
        <v>-2.46986888281267</v>
      </c>
      <c r="BP3746">
        <v>0.44185411748438302</v>
      </c>
      <c r="BQ3746">
        <v>1.27696461468216</v>
      </c>
      <c r="BR3746">
        <v>-100.812422641509</v>
      </c>
      <c r="BS3746">
        <v>-2.6813870784265299E-2</v>
      </c>
      <c r="BT3746">
        <v>3575648.7333172299</v>
      </c>
      <c r="BU3746">
        <v>-1.8034667293164699E-9</v>
      </c>
    </row>
    <row r="3747" spans="3:73" x14ac:dyDescent="0.3">
      <c r="C3747">
        <v>1835632</v>
      </c>
      <c r="D3747" t="s">
        <v>4561</v>
      </c>
      <c r="E3747" t="s">
        <v>801</v>
      </c>
      <c r="F3747" t="s">
        <v>3614</v>
      </c>
      <c r="G3747" t="s">
        <v>3678</v>
      </c>
      <c r="H3747" t="s">
        <v>3679</v>
      </c>
      <c r="I3747" t="s">
        <v>4882</v>
      </c>
      <c r="J3747">
        <v>2021</v>
      </c>
      <c r="K3747" t="s">
        <v>4062</v>
      </c>
      <c r="L3747">
        <v>56.368122999999997</v>
      </c>
    </row>
    <row r="3748" spans="3:73" x14ac:dyDescent="0.3">
      <c r="C3748">
        <v>1835632</v>
      </c>
      <c r="D3748" t="s">
        <v>4561</v>
      </c>
      <c r="E3748" t="s">
        <v>801</v>
      </c>
      <c r="F3748" t="s">
        <v>3614</v>
      </c>
      <c r="G3748" t="s">
        <v>3678</v>
      </c>
      <c r="H3748" t="s">
        <v>3679</v>
      </c>
      <c r="I3748" t="s">
        <v>4882</v>
      </c>
      <c r="J3748">
        <v>2020</v>
      </c>
      <c r="K3748" t="s">
        <v>4062</v>
      </c>
      <c r="L3748">
        <v>31.664607</v>
      </c>
    </row>
    <row r="3749" spans="3:73" x14ac:dyDescent="0.3">
      <c r="C3749">
        <v>1835632</v>
      </c>
      <c r="D3749" t="s">
        <v>4561</v>
      </c>
      <c r="E3749" t="s">
        <v>801</v>
      </c>
      <c r="F3749" t="s">
        <v>3614</v>
      </c>
      <c r="G3749" t="s">
        <v>3678</v>
      </c>
      <c r="H3749" t="s">
        <v>3679</v>
      </c>
      <c r="I3749" t="s">
        <v>4882</v>
      </c>
      <c r="J3749">
        <v>2019</v>
      </c>
      <c r="K3749" t="s">
        <v>4062</v>
      </c>
      <c r="L3749">
        <v>21.905387999999999</v>
      </c>
    </row>
    <row r="3750" spans="3:73" x14ac:dyDescent="0.3">
      <c r="C3750">
        <v>1835632</v>
      </c>
      <c r="D3750" t="s">
        <v>4561</v>
      </c>
      <c r="E3750" t="s">
        <v>801</v>
      </c>
      <c r="F3750" t="s">
        <v>3614</v>
      </c>
      <c r="G3750" t="s">
        <v>3678</v>
      </c>
      <c r="H3750" t="s">
        <v>3679</v>
      </c>
      <c r="I3750" t="s">
        <v>4882</v>
      </c>
      <c r="J3750">
        <v>2018</v>
      </c>
      <c r="K3750" t="s">
        <v>4062</v>
      </c>
      <c r="L3750">
        <v>19.122674</v>
      </c>
    </row>
    <row r="3751" spans="3:73" x14ac:dyDescent="0.3">
      <c r="C3751">
        <v>1835632</v>
      </c>
      <c r="D3751" t="s">
        <v>4561</v>
      </c>
      <c r="E3751" t="s">
        <v>801</v>
      </c>
      <c r="F3751" t="s">
        <v>3614</v>
      </c>
      <c r="G3751" t="s">
        <v>3678</v>
      </c>
      <c r="H3751" t="s">
        <v>3679</v>
      </c>
      <c r="I3751" t="s">
        <v>4882</v>
      </c>
      <c r="J3751">
        <v>2017</v>
      </c>
      <c r="K3751" t="s">
        <v>4062</v>
      </c>
      <c r="L3751">
        <v>16.643581000000001</v>
      </c>
    </row>
    <row r="3752" spans="3:73" x14ac:dyDescent="0.3">
      <c r="C3752">
        <v>1493594</v>
      </c>
      <c r="D3752" t="s">
        <v>4510</v>
      </c>
      <c r="E3752" t="s">
        <v>574</v>
      </c>
      <c r="F3752" t="s">
        <v>3614</v>
      </c>
      <c r="G3752" t="s">
        <v>3678</v>
      </c>
      <c r="H3752" t="s">
        <v>3679</v>
      </c>
      <c r="I3752" t="s">
        <v>4883</v>
      </c>
      <c r="J3752">
        <v>2026</v>
      </c>
      <c r="K3752" t="s">
        <v>4062</v>
      </c>
      <c r="L3752">
        <v>223.910743</v>
      </c>
    </row>
    <row r="3753" spans="3:73" x14ac:dyDescent="0.3">
      <c r="C3753">
        <v>1493594</v>
      </c>
      <c r="D3753" t="s">
        <v>4510</v>
      </c>
      <c r="E3753" t="s">
        <v>574</v>
      </c>
      <c r="F3753" t="s">
        <v>3614</v>
      </c>
      <c r="G3753" t="s">
        <v>3678</v>
      </c>
      <c r="H3753" t="s">
        <v>3679</v>
      </c>
      <c r="I3753" t="s">
        <v>4883</v>
      </c>
      <c r="J3753">
        <v>2025</v>
      </c>
      <c r="K3753" t="s">
        <v>4062</v>
      </c>
      <c r="L3753">
        <v>133.86507</v>
      </c>
      <c r="M3753">
        <v>2103360000</v>
      </c>
      <c r="N3753">
        <v>1205088000</v>
      </c>
      <c r="O3753">
        <v>112142000</v>
      </c>
      <c r="P3753">
        <v>148646000</v>
      </c>
      <c r="Q3753">
        <v>237844000</v>
      </c>
      <c r="R3753">
        <v>230291000</v>
      </c>
      <c r="S3753">
        <v>230291000</v>
      </c>
      <c r="T3753">
        <v>78570000</v>
      </c>
      <c r="U3753">
        <v>336315000</v>
      </c>
      <c r="V3753">
        <v>776265000</v>
      </c>
      <c r="W3753">
        <v>325119000</v>
      </c>
      <c r="X3753">
        <v>67588000</v>
      </c>
      <c r="Y3753">
        <v>7676000</v>
      </c>
      <c r="AB3753">
        <v>1327095000</v>
      </c>
      <c r="AD3753">
        <v>-240060000</v>
      </c>
      <c r="AE3753">
        <v>74000</v>
      </c>
      <c r="AF3753">
        <v>74478000</v>
      </c>
      <c r="AG3753">
        <v>529002000</v>
      </c>
      <c r="AH3753">
        <v>967258000</v>
      </c>
      <c r="AJ3753">
        <v>129652000</v>
      </c>
      <c r="AK3753">
        <v>244466000</v>
      </c>
      <c r="AL3753">
        <v>399350000</v>
      </c>
      <c r="AM3753">
        <v>25185000</v>
      </c>
      <c r="AN3753">
        <v>-54210000</v>
      </c>
      <c r="AQ3753">
        <v>235368000</v>
      </c>
      <c r="AS3753">
        <v>63295000</v>
      </c>
      <c r="AU3753">
        <v>-328263000</v>
      </c>
      <c r="AV3753">
        <v>58099000</v>
      </c>
      <c r="AY3753">
        <v>-0.73</v>
      </c>
      <c r="AZ3753">
        <v>216167000</v>
      </c>
      <c r="BA3753">
        <v>0.13404076265070999</v>
      </c>
      <c r="BE3753">
        <v>0.24333528386428399</v>
      </c>
      <c r="BG3753">
        <v>0.546908890906046</v>
      </c>
      <c r="BI3753">
        <v>0.45986326639281899</v>
      </c>
      <c r="BJ3753">
        <v>-0.33937481003000203</v>
      </c>
      <c r="BM3753">
        <v>0.25274125414315501</v>
      </c>
      <c r="BN3753">
        <v>0.36905950479233202</v>
      </c>
      <c r="BP3753">
        <v>0.34492601170648302</v>
      </c>
      <c r="BQ3753">
        <v>2.97504606005801</v>
      </c>
      <c r="BR3753">
        <v>-183.376808219178</v>
      </c>
      <c r="BS3753">
        <v>-4.0848620483085199E-2</v>
      </c>
      <c r="BU3753">
        <v>-7.3635648615961901E-8</v>
      </c>
    </row>
    <row r="3754" spans="3:73" x14ac:dyDescent="0.3">
      <c r="C3754">
        <v>1493594</v>
      </c>
      <c r="D3754" t="s">
        <v>4510</v>
      </c>
      <c r="E3754" t="s">
        <v>574</v>
      </c>
      <c r="F3754" t="s">
        <v>3614</v>
      </c>
      <c r="G3754" t="s">
        <v>3678</v>
      </c>
      <c r="H3754" t="s">
        <v>3679</v>
      </c>
      <c r="I3754" t="s">
        <v>4883</v>
      </c>
      <c r="J3754">
        <v>2024</v>
      </c>
      <c r="K3754" t="s">
        <v>4062</v>
      </c>
      <c r="L3754">
        <v>106.68977599999999</v>
      </c>
      <c r="M3754">
        <v>1755640000</v>
      </c>
      <c r="N3754">
        <v>903078000</v>
      </c>
      <c r="O3754">
        <v>146806000</v>
      </c>
      <c r="P3754">
        <v>105700000</v>
      </c>
      <c r="Q3754">
        <v>194490000</v>
      </c>
      <c r="R3754">
        <v>176017000</v>
      </c>
      <c r="S3754">
        <v>176017000</v>
      </c>
      <c r="T3754">
        <v>76088000</v>
      </c>
      <c r="U3754">
        <v>332201000</v>
      </c>
      <c r="V3754">
        <v>629297000</v>
      </c>
      <c r="W3754">
        <v>108184000</v>
      </c>
      <c r="X3754">
        <v>43202000</v>
      </c>
      <c r="Y3754">
        <v>5281000</v>
      </c>
      <c r="AB3754">
        <v>1126343000</v>
      </c>
      <c r="AD3754">
        <v>-185850000</v>
      </c>
      <c r="AE3754">
        <v>72000</v>
      </c>
      <c r="AF3754">
        <v>72196000</v>
      </c>
      <c r="AG3754">
        <v>393773000</v>
      </c>
      <c r="AH3754">
        <v>729578000</v>
      </c>
      <c r="AJ3754">
        <v>73666000</v>
      </c>
      <c r="AK3754">
        <v>182158000</v>
      </c>
      <c r="AL3754">
        <v>320107000</v>
      </c>
      <c r="AM3754">
        <v>14667000</v>
      </c>
      <c r="AN3754">
        <v>76859000</v>
      </c>
      <c r="AO3754">
        <v>5136000</v>
      </c>
      <c r="AQ3754">
        <v>162640000</v>
      </c>
      <c r="AS3754">
        <v>67249000</v>
      </c>
      <c r="AU3754">
        <v>-181133000</v>
      </c>
      <c r="AV3754">
        <v>-9064000</v>
      </c>
      <c r="AY3754">
        <v>1.07</v>
      </c>
      <c r="AZ3754">
        <v>165395000</v>
      </c>
      <c r="BA3754">
        <v>0.10097069812960401</v>
      </c>
      <c r="BB3754">
        <v>96662000</v>
      </c>
      <c r="BC3754">
        <v>96662000</v>
      </c>
      <c r="BD3754">
        <v>0.132490288906738</v>
      </c>
      <c r="BE3754">
        <v>0.22292338858902</v>
      </c>
      <c r="BG3754">
        <v>0.53972707510369</v>
      </c>
      <c r="BI3754">
        <v>0.415562415985054</v>
      </c>
      <c r="BJ3754">
        <v>-0.24827091825685499</v>
      </c>
      <c r="BM3754">
        <v>0.24967584000614099</v>
      </c>
      <c r="BN3754">
        <v>0.35844307489006899</v>
      </c>
      <c r="BO3754">
        <v>18.820482866043601</v>
      </c>
      <c r="BP3754">
        <v>1.35700288397545</v>
      </c>
      <c r="BQ3754">
        <v>6.5498410116098498</v>
      </c>
      <c r="BR3754">
        <v>99.710071028037405</v>
      </c>
      <c r="BS3754">
        <v>6.8237650520312207E-2</v>
      </c>
      <c r="BU3754">
        <v>1.0135283862908501E-7</v>
      </c>
    </row>
    <row r="3755" spans="3:73" x14ac:dyDescent="0.3">
      <c r="C3755">
        <v>1493594</v>
      </c>
      <c r="D3755" t="s">
        <v>4510</v>
      </c>
      <c r="E3755" t="s">
        <v>574</v>
      </c>
      <c r="F3755" t="s">
        <v>3614</v>
      </c>
      <c r="G3755" t="s">
        <v>3678</v>
      </c>
      <c r="H3755" t="s">
        <v>3679</v>
      </c>
      <c r="I3755" t="s">
        <v>4883</v>
      </c>
      <c r="J3755">
        <v>2023</v>
      </c>
      <c r="K3755" t="s">
        <v>4062</v>
      </c>
      <c r="L3755">
        <v>69.770717000000005</v>
      </c>
      <c r="M3755">
        <v>1553244000</v>
      </c>
      <c r="N3755">
        <v>761193000</v>
      </c>
      <c r="O3755">
        <v>173952000</v>
      </c>
      <c r="P3755">
        <v>91253000</v>
      </c>
      <c r="Q3755">
        <v>136300000</v>
      </c>
      <c r="R3755">
        <v>149496000</v>
      </c>
      <c r="S3755">
        <v>149496000</v>
      </c>
      <c r="T3755">
        <v>66994000</v>
      </c>
      <c r="U3755">
        <v>323398000</v>
      </c>
      <c r="V3755">
        <v>605644000</v>
      </c>
      <c r="W3755">
        <v>83525000</v>
      </c>
      <c r="X3755">
        <v>24966000</v>
      </c>
      <c r="Y3755">
        <v>2762000</v>
      </c>
      <c r="AB3755">
        <v>947600000</v>
      </c>
      <c r="AD3755">
        <v>-262709000</v>
      </c>
      <c r="AE3755">
        <v>71000</v>
      </c>
      <c r="AF3755">
        <v>70990000</v>
      </c>
      <c r="AG3755">
        <v>385797000</v>
      </c>
      <c r="AH3755">
        <v>648407000</v>
      </c>
      <c r="AJ3755">
        <v>107400000</v>
      </c>
      <c r="AK3755">
        <v>148545000</v>
      </c>
      <c r="AL3755">
        <v>278397000</v>
      </c>
      <c r="AM3755">
        <v>23581000</v>
      </c>
      <c r="AN3755">
        <v>91577000</v>
      </c>
      <c r="AO3755">
        <v>12384000</v>
      </c>
      <c r="AQ3755">
        <v>166917000</v>
      </c>
      <c r="AS3755">
        <v>52153000</v>
      </c>
      <c r="AU3755">
        <v>36341000</v>
      </c>
      <c r="AV3755">
        <v>-149020000</v>
      </c>
      <c r="AY3755">
        <v>1.29</v>
      </c>
      <c r="AZ3755">
        <v>125630000</v>
      </c>
      <c r="BA3755">
        <v>0.16563670657472901</v>
      </c>
      <c r="BB3755">
        <v>127542000</v>
      </c>
      <c r="BC3755">
        <v>127542000</v>
      </c>
      <c r="BD3755">
        <v>0.19670052914296099</v>
      </c>
      <c r="BE3755">
        <v>0.257426277014283</v>
      </c>
      <c r="BG3755">
        <v>0.59499203432412096</v>
      </c>
      <c r="BI3755">
        <v>0.41745340719165802</v>
      </c>
      <c r="BJ3755">
        <v>5.6046588022646303E-2</v>
      </c>
      <c r="BM3755">
        <v>0.22909222139797999</v>
      </c>
      <c r="BN3755">
        <v>0.389921995513905</v>
      </c>
      <c r="BO3755">
        <v>10.298934108527099</v>
      </c>
      <c r="BP3755">
        <v>2.0826339419335498</v>
      </c>
      <c r="BQ3755">
        <v>7.4815085303801299</v>
      </c>
      <c r="BR3755">
        <v>54.085827131782899</v>
      </c>
      <c r="BS3755">
        <v>9.6640987758547903E-2</v>
      </c>
      <c r="BU3755">
        <v>9.4981242011397199E-8</v>
      </c>
    </row>
    <row r="3756" spans="3:73" x14ac:dyDescent="0.3">
      <c r="C3756">
        <v>1493594</v>
      </c>
      <c r="D3756" t="s">
        <v>4510</v>
      </c>
      <c r="E3756" t="s">
        <v>574</v>
      </c>
      <c r="F3756" t="s">
        <v>3614</v>
      </c>
      <c r="G3756" t="s">
        <v>3678</v>
      </c>
      <c r="H3756" t="s">
        <v>3679</v>
      </c>
      <c r="I3756" t="s">
        <v>4883</v>
      </c>
      <c r="J3756">
        <v>2022</v>
      </c>
      <c r="K3756" t="s">
        <v>4062</v>
      </c>
      <c r="L3756">
        <v>58.446992999999999</v>
      </c>
      <c r="M3756">
        <v>1571817000</v>
      </c>
      <c r="N3756">
        <v>813083000</v>
      </c>
      <c r="O3756">
        <v>119952000</v>
      </c>
      <c r="P3756">
        <v>101551000</v>
      </c>
      <c r="Q3756">
        <v>114960000</v>
      </c>
      <c r="R3756">
        <v>123701000</v>
      </c>
      <c r="S3756">
        <v>123701000</v>
      </c>
      <c r="T3756">
        <v>51254000</v>
      </c>
      <c r="U3756">
        <v>311417000</v>
      </c>
      <c r="V3756">
        <v>729069000</v>
      </c>
      <c r="W3756">
        <v>97214000</v>
      </c>
      <c r="X3756">
        <v>30733000</v>
      </c>
      <c r="Y3756">
        <v>3916000</v>
      </c>
      <c r="AB3756">
        <v>842748000</v>
      </c>
      <c r="AD3756">
        <v>-354286000</v>
      </c>
      <c r="AE3756">
        <v>70000</v>
      </c>
      <c r="AF3756">
        <v>69999000</v>
      </c>
      <c r="AG3756">
        <v>406181000</v>
      </c>
      <c r="AH3756">
        <v>675170000</v>
      </c>
      <c r="AJ3756">
        <v>132674000</v>
      </c>
      <c r="AK3756">
        <v>148228000</v>
      </c>
      <c r="AL3756">
        <v>273507000</v>
      </c>
      <c r="AM3756">
        <v>-196835000</v>
      </c>
      <c r="AN3756">
        <v>439955000</v>
      </c>
      <c r="AO3756">
        <v>4300000</v>
      </c>
      <c r="AQ3756">
        <v>176982000</v>
      </c>
      <c r="AS3756">
        <v>57229000</v>
      </c>
      <c r="AU3756">
        <v>-182861000</v>
      </c>
      <c r="AV3756">
        <v>-28908000</v>
      </c>
      <c r="AY3756">
        <v>6.3</v>
      </c>
      <c r="AZ3756">
        <v>98829500</v>
      </c>
      <c r="BA3756">
        <v>0.19650458403068899</v>
      </c>
      <c r="BB3756">
        <v>247420000</v>
      </c>
      <c r="BC3756">
        <v>247420000</v>
      </c>
      <c r="BD3756">
        <v>0.36645585556230298</v>
      </c>
      <c r="BE3756">
        <v>0.26212953774604902</v>
      </c>
      <c r="BG3756">
        <v>0.60159811603003699</v>
      </c>
      <c r="BI3756">
        <v>0.42954746004146799</v>
      </c>
      <c r="BJ3756">
        <v>-0.27083697439163501</v>
      </c>
      <c r="BM3756">
        <v>0.21954174504198901</v>
      </c>
      <c r="BN3756">
        <v>0.46383834759389903</v>
      </c>
      <c r="BO3756">
        <v>57.539534883720897</v>
      </c>
      <c r="BP3756">
        <v>1.2338963523772299</v>
      </c>
      <c r="BQ3756">
        <v>7.18130104717428</v>
      </c>
      <c r="BR3756">
        <v>9.2773004761904794</v>
      </c>
      <c r="BS3756">
        <v>0.52204810928059198</v>
      </c>
      <c r="BU3756">
        <v>4.36923084836748E-7</v>
      </c>
    </row>
    <row r="3757" spans="3:73" x14ac:dyDescent="0.3">
      <c r="C3757">
        <v>1493594</v>
      </c>
      <c r="D3757" t="s">
        <v>4510</v>
      </c>
      <c r="E3757" t="s">
        <v>574</v>
      </c>
      <c r="F3757" t="s">
        <v>3614</v>
      </c>
      <c r="G3757" t="s">
        <v>3678</v>
      </c>
      <c r="H3757" t="s">
        <v>3679</v>
      </c>
      <c r="I3757" t="s">
        <v>4883</v>
      </c>
      <c r="J3757">
        <v>2021</v>
      </c>
      <c r="K3757" t="s">
        <v>4062</v>
      </c>
      <c r="L3757">
        <v>62.373086999999998</v>
      </c>
      <c r="M3757">
        <v>1134145000</v>
      </c>
      <c r="N3757">
        <v>521536000</v>
      </c>
      <c r="O3757">
        <v>156537000</v>
      </c>
      <c r="P3757">
        <v>84570000</v>
      </c>
      <c r="Q3757">
        <v>82699000</v>
      </c>
      <c r="R3757">
        <v>120526000</v>
      </c>
      <c r="S3757">
        <v>120526000</v>
      </c>
      <c r="T3757">
        <v>84685000</v>
      </c>
      <c r="U3757">
        <v>314240000</v>
      </c>
      <c r="V3757">
        <v>662409000</v>
      </c>
      <c r="W3757">
        <v>93044000</v>
      </c>
      <c r="X3757">
        <v>28712000</v>
      </c>
      <c r="Y3757">
        <v>1904000</v>
      </c>
      <c r="AB3757">
        <v>471736000</v>
      </c>
      <c r="AC3757">
        <v>330000</v>
      </c>
      <c r="AD3757">
        <v>-801754000</v>
      </c>
      <c r="AE3757">
        <v>69000</v>
      </c>
      <c r="AF3757">
        <v>68854000</v>
      </c>
      <c r="AG3757">
        <v>341855000</v>
      </c>
      <c r="AH3757">
        <v>606920000</v>
      </c>
      <c r="AJ3757">
        <v>81002000</v>
      </c>
      <c r="AK3757">
        <v>138844000</v>
      </c>
      <c r="AL3757">
        <v>260853000</v>
      </c>
      <c r="AM3757">
        <v>4972000</v>
      </c>
      <c r="AN3757">
        <v>37973000</v>
      </c>
      <c r="AO3757">
        <v>20593000</v>
      </c>
      <c r="AQ3757">
        <v>148412000</v>
      </c>
      <c r="AS3757">
        <v>69953000</v>
      </c>
      <c r="AU3757">
        <v>-2583000</v>
      </c>
      <c r="AV3757">
        <v>-119095000</v>
      </c>
      <c r="AY3757">
        <v>0.55000000000000004</v>
      </c>
      <c r="AZ3757">
        <v>87141500</v>
      </c>
      <c r="BA3757">
        <v>0.133464047979964</v>
      </c>
      <c r="BB3757">
        <v>63538000</v>
      </c>
      <c r="BC3757">
        <v>63538000</v>
      </c>
      <c r="BD3757">
        <v>0.10468925064258899</v>
      </c>
      <c r="BE3757">
        <v>0.24453305213207699</v>
      </c>
      <c r="BG3757">
        <v>0.56326204442101102</v>
      </c>
      <c r="BI3757">
        <v>0.53513439639552296</v>
      </c>
      <c r="BJ3757">
        <v>-4.2559151123706604E-3</v>
      </c>
      <c r="BM3757">
        <v>0.228768206682924</v>
      </c>
      <c r="BN3757">
        <v>0.584060239211036</v>
      </c>
      <c r="BO3757">
        <v>3.0854173748361098</v>
      </c>
      <c r="BP3757">
        <v>1.6823975753406999</v>
      </c>
      <c r="BQ3757">
        <v>4.7164459825458902</v>
      </c>
      <c r="BR3757">
        <v>113.405612727273</v>
      </c>
      <c r="BS3757">
        <v>8.0496294537622706E-2</v>
      </c>
      <c r="BU3757">
        <v>7.2721178476944695E-8</v>
      </c>
    </row>
    <row r="3758" spans="3:73" x14ac:dyDescent="0.3">
      <c r="C3758">
        <v>1493594</v>
      </c>
      <c r="D3758" t="s">
        <v>4510</v>
      </c>
      <c r="E3758" t="s">
        <v>574</v>
      </c>
      <c r="F3758" t="s">
        <v>3614</v>
      </c>
      <c r="G3758" t="s">
        <v>3678</v>
      </c>
      <c r="H3758" t="s">
        <v>3679</v>
      </c>
      <c r="I3758" t="s">
        <v>4883</v>
      </c>
      <c r="J3758">
        <v>2020</v>
      </c>
      <c r="K3758" t="s">
        <v>4062</v>
      </c>
      <c r="L3758">
        <v>32.921320999999999</v>
      </c>
      <c r="M3758">
        <v>1146428000</v>
      </c>
      <c r="N3758">
        <v>481519000</v>
      </c>
      <c r="O3758">
        <v>129441000</v>
      </c>
      <c r="P3758">
        <v>45884000</v>
      </c>
      <c r="Q3758">
        <v>91584000</v>
      </c>
      <c r="R3758">
        <v>118866000</v>
      </c>
      <c r="S3758">
        <v>118866000</v>
      </c>
      <c r="T3758">
        <v>130898000</v>
      </c>
      <c r="U3758">
        <v>315012000</v>
      </c>
      <c r="V3758">
        <v>846282000</v>
      </c>
      <c r="W3758">
        <v>94950000</v>
      </c>
      <c r="X3758">
        <v>23043000</v>
      </c>
      <c r="Y3758">
        <v>6346000</v>
      </c>
      <c r="AB3758">
        <v>300146000</v>
      </c>
      <c r="AC3758">
        <v>330000</v>
      </c>
      <c r="AD3758">
        <v>-839727000</v>
      </c>
      <c r="AE3758">
        <v>67000</v>
      </c>
      <c r="AF3758">
        <v>66898000</v>
      </c>
      <c r="AG3758">
        <v>77716000</v>
      </c>
      <c r="AH3758">
        <v>147249000</v>
      </c>
      <c r="AJ3758">
        <v>3388000</v>
      </c>
      <c r="AK3758">
        <v>141333000</v>
      </c>
      <c r="AL3758">
        <v>266778000</v>
      </c>
      <c r="AM3758">
        <v>4516000</v>
      </c>
      <c r="AN3758">
        <v>-46078000</v>
      </c>
      <c r="AO3758">
        <v>27380000</v>
      </c>
      <c r="AQ3758">
        <v>171397000</v>
      </c>
      <c r="AS3758">
        <v>78826000</v>
      </c>
      <c r="AU3758">
        <v>-107195000</v>
      </c>
      <c r="AV3758">
        <v>-10716000</v>
      </c>
      <c r="AY3758">
        <v>-0.69</v>
      </c>
      <c r="AZ3758">
        <v>99732000</v>
      </c>
      <c r="BA3758">
        <v>2.3008645220001501E-2</v>
      </c>
      <c r="BB3758">
        <v>-14182000</v>
      </c>
      <c r="BC3758">
        <v>-14182000</v>
      </c>
      <c r="BD3758">
        <v>-9.63130479663699E-2</v>
      </c>
      <c r="BE3758">
        <v>1.1639943225420899</v>
      </c>
      <c r="BG3758">
        <v>0.52778626679977503</v>
      </c>
      <c r="BI3758">
        <v>0.12844155934781801</v>
      </c>
      <c r="BJ3758">
        <v>-0.72798457035361896</v>
      </c>
      <c r="BM3758">
        <v>0.95982315669376395</v>
      </c>
      <c r="BN3758">
        <v>0.73819027448736396</v>
      </c>
      <c r="BO3758">
        <v>-0.51796932067202295</v>
      </c>
      <c r="BP3758">
        <v>1.3632543443917899</v>
      </c>
      <c r="BQ3758">
        <v>4.1067403896787802</v>
      </c>
      <c r="BR3758">
        <v>-47.712059420289897</v>
      </c>
      <c r="BS3758">
        <v>-0.15351862093780999</v>
      </c>
      <c r="BU3758">
        <v>-7.5682206292937406E-8</v>
      </c>
    </row>
    <row r="3759" spans="3:73" x14ac:dyDescent="0.3">
      <c r="C3759">
        <v>1493594</v>
      </c>
      <c r="D3759" t="s">
        <v>4510</v>
      </c>
      <c r="E3759" t="s">
        <v>574</v>
      </c>
      <c r="F3759" t="s">
        <v>3614</v>
      </c>
      <c r="G3759" t="s">
        <v>3678</v>
      </c>
      <c r="H3759" t="s">
        <v>3679</v>
      </c>
      <c r="I3759" t="s">
        <v>4883</v>
      </c>
      <c r="J3759">
        <v>2019</v>
      </c>
      <c r="K3759" t="s">
        <v>4062</v>
      </c>
      <c r="L3759">
        <v>18.070820999999999</v>
      </c>
      <c r="M3759">
        <v>1105574000</v>
      </c>
      <c r="N3759">
        <v>398582000</v>
      </c>
      <c r="O3759">
        <v>75519000</v>
      </c>
      <c r="P3759">
        <v>69790000</v>
      </c>
      <c r="Q3759">
        <v>107880000</v>
      </c>
      <c r="R3759">
        <v>132647000</v>
      </c>
      <c r="S3759">
        <v>132647000</v>
      </c>
      <c r="T3759">
        <v>181228000</v>
      </c>
      <c r="U3759">
        <v>314727000</v>
      </c>
      <c r="V3759">
        <v>791678000</v>
      </c>
      <c r="W3759">
        <v>74836000</v>
      </c>
      <c r="X3759">
        <v>24822000</v>
      </c>
      <c r="AB3759">
        <v>313896000</v>
      </c>
      <c r="AC3759">
        <v>330000</v>
      </c>
      <c r="AD3759">
        <v>-791774000</v>
      </c>
      <c r="AE3759">
        <v>66000</v>
      </c>
      <c r="AF3759">
        <v>66154000</v>
      </c>
      <c r="AG3759">
        <v>52925000</v>
      </c>
      <c r="AH3759">
        <v>112248000</v>
      </c>
      <c r="AJ3759">
        <v>-380376000</v>
      </c>
      <c r="AK3759">
        <v>163469000</v>
      </c>
      <c r="AL3759">
        <v>601084000</v>
      </c>
      <c r="AM3759">
        <v>-39355000</v>
      </c>
      <c r="AN3759">
        <v>-383798000</v>
      </c>
      <c r="AO3759">
        <v>35803000</v>
      </c>
      <c r="AQ3759">
        <v>20700000</v>
      </c>
      <c r="AS3759">
        <v>104418000</v>
      </c>
      <c r="AU3759">
        <v>-33891000</v>
      </c>
      <c r="AV3759">
        <v>-5828000</v>
      </c>
      <c r="AY3759">
        <v>-5.84</v>
      </c>
      <c r="AZ3759">
        <v>115358500</v>
      </c>
      <c r="BA3759">
        <v>-3.3887107119948698</v>
      </c>
      <c r="BB3759">
        <v>-387350000</v>
      </c>
      <c r="BC3759">
        <v>-387350000</v>
      </c>
      <c r="BD3759">
        <v>-3.4508409949397798</v>
      </c>
      <c r="BE3759">
        <v>0.18441308531109701</v>
      </c>
      <c r="BG3759">
        <v>0.47150060580143999</v>
      </c>
      <c r="BI3759">
        <v>0.101529160418027</v>
      </c>
      <c r="BJ3759">
        <v>-0.30192965576224101</v>
      </c>
      <c r="BM3759">
        <v>1.4563199344308999</v>
      </c>
      <c r="BN3759">
        <v>0.716078706626603</v>
      </c>
      <c r="BO3759">
        <v>-10.818925788341801</v>
      </c>
      <c r="BP3759">
        <v>1.0091266235501599</v>
      </c>
      <c r="BQ3759">
        <v>3.8845208188572302</v>
      </c>
      <c r="BR3759">
        <v>-3.0943186643835601</v>
      </c>
      <c r="BS3759">
        <v>-1.2226915921196799</v>
      </c>
      <c r="BU3759">
        <v>-3.3620560516859101E-7</v>
      </c>
    </row>
    <row r="3760" spans="3:73" x14ac:dyDescent="0.3">
      <c r="C3760">
        <v>1493594</v>
      </c>
      <c r="D3760" t="s">
        <v>4510</v>
      </c>
      <c r="E3760" t="s">
        <v>574</v>
      </c>
      <c r="F3760" t="s">
        <v>3614</v>
      </c>
      <c r="G3760" t="s">
        <v>3678</v>
      </c>
      <c r="H3760" t="s">
        <v>3679</v>
      </c>
      <c r="I3760" t="s">
        <v>4883</v>
      </c>
      <c r="J3760">
        <v>2018</v>
      </c>
      <c r="K3760" t="s">
        <v>4062</v>
      </c>
      <c r="L3760">
        <v>20.856401000000002</v>
      </c>
      <c r="M3760">
        <v>1482495000</v>
      </c>
      <c r="N3760">
        <v>458861000</v>
      </c>
      <c r="O3760">
        <v>94676000</v>
      </c>
      <c r="P3760">
        <v>97375000</v>
      </c>
      <c r="Q3760">
        <v>122837000</v>
      </c>
      <c r="R3760">
        <v>149923000</v>
      </c>
      <c r="S3760">
        <v>149923000</v>
      </c>
      <c r="T3760">
        <v>512785000</v>
      </c>
      <c r="U3760">
        <v>314076000</v>
      </c>
      <c r="V3760">
        <v>813820000</v>
      </c>
      <c r="W3760">
        <v>107005000</v>
      </c>
      <c r="X3760">
        <v>41951000</v>
      </c>
      <c r="AB3760">
        <v>668675000</v>
      </c>
      <c r="AC3760">
        <v>330000</v>
      </c>
      <c r="AD3760">
        <v>-407976000</v>
      </c>
      <c r="AE3760">
        <v>65000</v>
      </c>
      <c r="AF3760">
        <v>65179000</v>
      </c>
      <c r="AG3760">
        <v>70982000</v>
      </c>
      <c r="AJ3760">
        <v>-106520000</v>
      </c>
      <c r="AK3760">
        <v>177713000</v>
      </c>
      <c r="AL3760">
        <v>352226000</v>
      </c>
      <c r="AM3760">
        <v>-21473000</v>
      </c>
      <c r="AN3760">
        <v>-139977000</v>
      </c>
      <c r="AO3760">
        <v>31338000</v>
      </c>
      <c r="AQ3760">
        <v>36293000</v>
      </c>
      <c r="AS3760">
        <v>112383000</v>
      </c>
      <c r="AU3760">
        <v>-67119000</v>
      </c>
      <c r="AV3760">
        <v>-4451000</v>
      </c>
      <c r="AY3760">
        <v>-2.16</v>
      </c>
      <c r="AZ3760">
        <v>129455500</v>
      </c>
      <c r="BB3760">
        <v>-130112000</v>
      </c>
      <c r="BC3760">
        <v>-130112000</v>
      </c>
      <c r="BN3760">
        <v>0.548952947564747</v>
      </c>
      <c r="BO3760">
        <v>-4.15189227136384</v>
      </c>
      <c r="BP3760">
        <v>0.88478108499602803</v>
      </c>
      <c r="BQ3760">
        <v>3.1402644736227301</v>
      </c>
      <c r="BR3760">
        <v>-9.6557412037037</v>
      </c>
      <c r="BS3760">
        <v>-0.20933487867798301</v>
      </c>
      <c r="BU3760">
        <v>-6.7371781747485694E-8</v>
      </c>
    </row>
    <row r="3761" spans="3:73" x14ac:dyDescent="0.3">
      <c r="C3761">
        <v>1493594</v>
      </c>
      <c r="D3761" t="s">
        <v>4510</v>
      </c>
      <c r="E3761" t="s">
        <v>574</v>
      </c>
      <c r="F3761" t="s">
        <v>3614</v>
      </c>
      <c r="G3761" t="s">
        <v>3678</v>
      </c>
      <c r="H3761" t="s">
        <v>3679</v>
      </c>
      <c r="I3761" t="s">
        <v>4883</v>
      </c>
      <c r="J3761">
        <v>2017</v>
      </c>
      <c r="K3761" t="s">
        <v>4062</v>
      </c>
      <c r="L3761">
        <v>45.411154000000003</v>
      </c>
      <c r="M3761">
        <v>1637123000</v>
      </c>
      <c r="N3761">
        <v>562897000</v>
      </c>
      <c r="O3761">
        <v>130104000</v>
      </c>
      <c r="P3761">
        <v>136096000</v>
      </c>
      <c r="Q3761">
        <v>136074000</v>
      </c>
      <c r="R3761">
        <v>131019000</v>
      </c>
      <c r="S3761">
        <v>131019000</v>
      </c>
      <c r="T3761">
        <v>621092000</v>
      </c>
      <c r="U3761">
        <v>313765000</v>
      </c>
      <c r="V3761">
        <v>859749000</v>
      </c>
      <c r="W3761">
        <v>117119000</v>
      </c>
      <c r="X3761">
        <v>47038000</v>
      </c>
      <c r="AB3761">
        <v>777374000</v>
      </c>
      <c r="AC3761">
        <v>330000</v>
      </c>
      <c r="AD3761">
        <v>-266981000</v>
      </c>
      <c r="AE3761">
        <v>64000</v>
      </c>
      <c r="AF3761">
        <v>64256000</v>
      </c>
      <c r="AG3761">
        <v>86896000</v>
      </c>
      <c r="AJ3761">
        <v>-16084000</v>
      </c>
      <c r="AK3761">
        <v>147986000</v>
      </c>
      <c r="AL3761">
        <v>342968000</v>
      </c>
      <c r="AM3761">
        <v>100911000</v>
      </c>
      <c r="AN3761">
        <v>-169493000</v>
      </c>
      <c r="AO3761">
        <v>28855000</v>
      </c>
      <c r="AQ3761">
        <v>61050000</v>
      </c>
      <c r="AS3761">
        <v>92998000</v>
      </c>
      <c r="AU3761">
        <v>-337570000</v>
      </c>
      <c r="AV3761">
        <v>73653000</v>
      </c>
      <c r="AY3761">
        <v>-2.79</v>
      </c>
      <c r="BB3761">
        <v>-39727000</v>
      </c>
      <c r="BC3761">
        <v>-39727000</v>
      </c>
      <c r="BN3761">
        <v>0.52515846396391697</v>
      </c>
      <c r="BO3761">
        <v>-1.37678045399411</v>
      </c>
      <c r="BP3761">
        <v>1.1108701406262</v>
      </c>
      <c r="BQ3761">
        <v>3.6443531792450399</v>
      </c>
      <c r="BR3761">
        <v>-16.276399283154099</v>
      </c>
      <c r="BS3761">
        <v>-0.21803276157936799</v>
      </c>
      <c r="BU3761">
        <v>-1.6298090707947501E-7</v>
      </c>
    </row>
    <row r="3762" spans="3:73" x14ac:dyDescent="0.3">
      <c r="C3762">
        <v>723125</v>
      </c>
      <c r="D3762" t="s">
        <v>4355</v>
      </c>
      <c r="E3762" t="s">
        <v>437</v>
      </c>
      <c r="F3762" t="s">
        <v>3614</v>
      </c>
      <c r="G3762" t="s">
        <v>3678</v>
      </c>
      <c r="H3762" t="s">
        <v>3679</v>
      </c>
      <c r="I3762" t="s">
        <v>4884</v>
      </c>
      <c r="J3762">
        <v>2026</v>
      </c>
      <c r="K3762" t="s">
        <v>4062</v>
      </c>
      <c r="L3762">
        <v>392.63548400000002</v>
      </c>
    </row>
    <row r="3763" spans="3:73" x14ac:dyDescent="0.3">
      <c r="C3763">
        <v>723125</v>
      </c>
      <c r="D3763" t="s">
        <v>4355</v>
      </c>
      <c r="E3763" t="s">
        <v>437</v>
      </c>
      <c r="F3763" t="s">
        <v>3614</v>
      </c>
      <c r="G3763" t="s">
        <v>3678</v>
      </c>
      <c r="H3763" t="s">
        <v>3679</v>
      </c>
      <c r="I3763" t="s">
        <v>4884</v>
      </c>
      <c r="J3763">
        <v>2025</v>
      </c>
      <c r="K3763" t="s">
        <v>4062</v>
      </c>
      <c r="L3763">
        <v>138.81693999999999</v>
      </c>
      <c r="M3763">
        <v>82798000000</v>
      </c>
      <c r="N3763">
        <v>28841000000</v>
      </c>
      <c r="O3763">
        <v>9642000000</v>
      </c>
      <c r="P3763">
        <v>7163000000</v>
      </c>
      <c r="Q3763">
        <v>8355000000</v>
      </c>
      <c r="R3763">
        <v>47326000000</v>
      </c>
      <c r="T3763">
        <v>453000000</v>
      </c>
      <c r="U3763">
        <v>1150000000</v>
      </c>
      <c r="V3763">
        <v>28633000000</v>
      </c>
      <c r="W3763">
        <v>11454000000</v>
      </c>
      <c r="Z3763">
        <v>560000000</v>
      </c>
      <c r="AA3763">
        <v>11533000000</v>
      </c>
      <c r="AB3763">
        <v>54165000000</v>
      </c>
      <c r="AD3763">
        <v>48583000000</v>
      </c>
      <c r="AE3763">
        <v>127000000</v>
      </c>
      <c r="AF3763">
        <v>1122000000</v>
      </c>
      <c r="AG3763">
        <v>14873000000</v>
      </c>
      <c r="AJ3763">
        <v>9770000000</v>
      </c>
      <c r="AK3763">
        <v>3798000000</v>
      </c>
      <c r="AM3763">
        <v>1124000000</v>
      </c>
      <c r="AN3763">
        <v>8539000000</v>
      </c>
      <c r="AQ3763">
        <v>17525000000</v>
      </c>
      <c r="AS3763">
        <v>8352000000</v>
      </c>
      <c r="AU3763">
        <v>-14087000000</v>
      </c>
      <c r="AV3763">
        <v>-850000000</v>
      </c>
      <c r="AX3763">
        <v>527000000</v>
      </c>
      <c r="AY3763">
        <v>7.65</v>
      </c>
      <c r="AZ3763">
        <v>8615000000</v>
      </c>
      <c r="BN3763">
        <v>0.34581753182444003</v>
      </c>
      <c r="BP3763">
        <v>0.84180199057098004</v>
      </c>
      <c r="BQ3763">
        <v>1.7885454862929999</v>
      </c>
      <c r="BR3763">
        <v>18.146005228758199</v>
      </c>
      <c r="BS3763">
        <v>0.15764792762854199</v>
      </c>
      <c r="BU3763">
        <v>1.9605826474660801E-8</v>
      </c>
    </row>
    <row r="3764" spans="3:73" x14ac:dyDescent="0.3">
      <c r="C3764">
        <v>723125</v>
      </c>
      <c r="D3764" t="s">
        <v>4355</v>
      </c>
      <c r="E3764" t="s">
        <v>437</v>
      </c>
      <c r="F3764" t="s">
        <v>3614</v>
      </c>
      <c r="G3764" t="s">
        <v>3678</v>
      </c>
      <c r="H3764" t="s">
        <v>3679</v>
      </c>
      <c r="I3764" t="s">
        <v>4884</v>
      </c>
      <c r="J3764">
        <v>2024</v>
      </c>
      <c r="K3764" t="s">
        <v>4062</v>
      </c>
      <c r="L3764">
        <v>106.93575300000001</v>
      </c>
      <c r="M3764">
        <v>69416000000</v>
      </c>
      <c r="N3764">
        <v>24372000000</v>
      </c>
      <c r="O3764">
        <v>7041000000</v>
      </c>
      <c r="P3764">
        <v>5419000000</v>
      </c>
      <c r="Q3764">
        <v>8875000000</v>
      </c>
      <c r="R3764">
        <v>40394000000</v>
      </c>
      <c r="T3764">
        <v>416000000</v>
      </c>
      <c r="U3764">
        <v>1150000000</v>
      </c>
      <c r="V3764">
        <v>24285000000</v>
      </c>
      <c r="W3764">
        <v>9248000000</v>
      </c>
      <c r="Z3764">
        <v>431000000</v>
      </c>
      <c r="AA3764">
        <v>11343000000</v>
      </c>
      <c r="AB3764">
        <v>45131000000</v>
      </c>
      <c r="AD3764">
        <v>40877000000</v>
      </c>
      <c r="AE3764">
        <v>125000000</v>
      </c>
      <c r="AF3764">
        <v>1109000000</v>
      </c>
      <c r="AG3764">
        <v>5613000000</v>
      </c>
      <c r="AJ3764">
        <v>1304000000</v>
      </c>
      <c r="AK3764">
        <v>3430000000</v>
      </c>
      <c r="AM3764">
        <v>451000000</v>
      </c>
      <c r="AN3764">
        <v>778000000</v>
      </c>
      <c r="AQ3764">
        <v>8507000000</v>
      </c>
      <c r="AS3764">
        <v>7780000000</v>
      </c>
      <c r="AU3764">
        <v>-8309000000</v>
      </c>
      <c r="AV3764">
        <v>-1842000000</v>
      </c>
      <c r="AX3764">
        <v>518000000</v>
      </c>
      <c r="AY3764">
        <v>0.7</v>
      </c>
      <c r="AZ3764">
        <v>8631000000</v>
      </c>
      <c r="BN3764">
        <v>0.349847297453037</v>
      </c>
      <c r="BP3764">
        <v>0.76135380622837401</v>
      </c>
      <c r="BQ3764">
        <v>1.6757136678200699</v>
      </c>
      <c r="BR3764">
        <v>152.765361428571</v>
      </c>
      <c r="BS3764">
        <v>1.7238705102922601E-2</v>
      </c>
      <c r="BU3764">
        <v>1.6586166293678399E-9</v>
      </c>
    </row>
    <row r="3765" spans="3:73" x14ac:dyDescent="0.3">
      <c r="C3765">
        <v>723125</v>
      </c>
      <c r="D3765" t="s">
        <v>4355</v>
      </c>
      <c r="E3765" t="s">
        <v>437</v>
      </c>
      <c r="F3765" t="s">
        <v>3614</v>
      </c>
      <c r="G3765" t="s">
        <v>3678</v>
      </c>
      <c r="H3765" t="s">
        <v>3679</v>
      </c>
      <c r="I3765" t="s">
        <v>4884</v>
      </c>
      <c r="J3765">
        <v>2023</v>
      </c>
      <c r="K3765" t="s">
        <v>4062</v>
      </c>
      <c r="L3765">
        <v>64.751125000000002</v>
      </c>
      <c r="M3765">
        <v>64254000000</v>
      </c>
      <c r="N3765">
        <v>21244000000</v>
      </c>
      <c r="O3765">
        <v>8577000000</v>
      </c>
      <c r="P3765">
        <v>2048000000</v>
      </c>
      <c r="Q3765">
        <v>8387000000</v>
      </c>
      <c r="R3765">
        <v>38594000000</v>
      </c>
      <c r="T3765">
        <v>404000000</v>
      </c>
      <c r="U3765">
        <v>1150000000</v>
      </c>
      <c r="V3765">
        <v>20134000000</v>
      </c>
      <c r="W3765">
        <v>4765000000</v>
      </c>
      <c r="Z3765">
        <v>278000000</v>
      </c>
      <c r="AA3765">
        <v>12049000000</v>
      </c>
      <c r="AB3765">
        <v>44120000000</v>
      </c>
      <c r="AD3765">
        <v>40824000000</v>
      </c>
      <c r="AE3765">
        <v>124000000</v>
      </c>
      <c r="AF3765">
        <v>1098000000</v>
      </c>
      <c r="AG3765">
        <v>-1416000000</v>
      </c>
      <c r="AJ3765">
        <v>-5745000000</v>
      </c>
      <c r="AK3765">
        <v>3114000000</v>
      </c>
      <c r="AM3765">
        <v>177000000</v>
      </c>
      <c r="AN3765">
        <v>-5833000000</v>
      </c>
      <c r="AO3765">
        <v>388000000</v>
      </c>
      <c r="AQ3765">
        <v>1559000000</v>
      </c>
      <c r="AS3765">
        <v>7756000000</v>
      </c>
      <c r="AU3765">
        <v>-6191000000</v>
      </c>
      <c r="AV3765">
        <v>4983000000</v>
      </c>
      <c r="AX3765">
        <v>509000000</v>
      </c>
      <c r="AY3765">
        <v>-5.34</v>
      </c>
      <c r="AZ3765">
        <v>7525000000</v>
      </c>
      <c r="BB3765">
        <v>-5268000000</v>
      </c>
      <c r="BC3765">
        <v>-5268000000</v>
      </c>
      <c r="BN3765">
        <v>0.31335014162542402</v>
      </c>
      <c r="BO3765">
        <v>-13.577319587628899</v>
      </c>
      <c r="BP3765">
        <v>1.8</v>
      </c>
      <c r="BQ3765">
        <v>2.6982161594963299</v>
      </c>
      <c r="BR3765">
        <v>-12.1256788389513</v>
      </c>
      <c r="BS3765">
        <v>-0.13220761559383501</v>
      </c>
      <c r="BU3765">
        <v>-7.8370581935630108E-9</v>
      </c>
    </row>
    <row r="3766" spans="3:73" x14ac:dyDescent="0.3">
      <c r="C3766">
        <v>723125</v>
      </c>
      <c r="D3766" t="s">
        <v>4355</v>
      </c>
      <c r="E3766" t="s">
        <v>437</v>
      </c>
      <c r="F3766" t="s">
        <v>3614</v>
      </c>
      <c r="G3766" t="s">
        <v>3678</v>
      </c>
      <c r="H3766" t="s">
        <v>3679</v>
      </c>
      <c r="I3766" t="s">
        <v>4884</v>
      </c>
      <c r="J3766">
        <v>2022</v>
      </c>
      <c r="K3766" t="s">
        <v>4062</v>
      </c>
      <c r="L3766">
        <v>65.658788000000001</v>
      </c>
      <c r="M3766">
        <v>66283000000</v>
      </c>
      <c r="N3766">
        <v>21781000000</v>
      </c>
      <c r="O3766">
        <v>8262000000</v>
      </c>
      <c r="P3766">
        <v>4765000000</v>
      </c>
      <c r="Q3766">
        <v>6663000000</v>
      </c>
      <c r="R3766">
        <v>39227000000</v>
      </c>
      <c r="T3766">
        <v>421000000</v>
      </c>
      <c r="U3766">
        <v>1228000000</v>
      </c>
      <c r="V3766">
        <v>16376000000</v>
      </c>
      <c r="W3766">
        <v>7539000000</v>
      </c>
      <c r="Z3766">
        <v>103000000</v>
      </c>
      <c r="AA3766">
        <v>6020000000</v>
      </c>
      <c r="AB3766">
        <v>49907000000</v>
      </c>
      <c r="AD3766">
        <v>47274000000</v>
      </c>
      <c r="AE3766">
        <v>123000000</v>
      </c>
      <c r="AF3766">
        <v>1094000000</v>
      </c>
      <c r="AG3766">
        <v>13898000000</v>
      </c>
      <c r="AJ3766">
        <v>9702000000</v>
      </c>
      <c r="AK3766">
        <v>3116000000</v>
      </c>
      <c r="AM3766">
        <v>888000000</v>
      </c>
      <c r="AN3766">
        <v>8687000000</v>
      </c>
      <c r="AO3766">
        <v>189000000</v>
      </c>
      <c r="AQ3766">
        <v>15181000000</v>
      </c>
      <c r="AS3766">
        <v>7116000000</v>
      </c>
      <c r="AU3766">
        <v>-11585000000</v>
      </c>
      <c r="AV3766">
        <v>-2980000000</v>
      </c>
      <c r="AX3766">
        <v>352000000</v>
      </c>
      <c r="AY3766">
        <v>7.81</v>
      </c>
      <c r="AZ3766">
        <v>5575000000</v>
      </c>
      <c r="BB3766">
        <v>9764000000</v>
      </c>
      <c r="BC3766">
        <v>9764000000</v>
      </c>
      <c r="BN3766">
        <v>0.24706184089434699</v>
      </c>
      <c r="BO3766">
        <v>51.6613756613757</v>
      </c>
      <c r="BP3766">
        <v>1.0959013131715101</v>
      </c>
      <c r="BQ3766">
        <v>2.0053057434673001</v>
      </c>
      <c r="BR3766">
        <v>8.4070151088348304</v>
      </c>
      <c r="BS3766">
        <v>0.174063758590979</v>
      </c>
      <c r="BU3766">
        <v>1.02750142120344E-8</v>
      </c>
    </row>
    <row r="3767" spans="3:73" x14ac:dyDescent="0.3">
      <c r="C3767">
        <v>723125</v>
      </c>
      <c r="D3767" t="s">
        <v>4355</v>
      </c>
      <c r="E3767" t="s">
        <v>437</v>
      </c>
      <c r="F3767" t="s">
        <v>3614</v>
      </c>
      <c r="G3767" t="s">
        <v>3678</v>
      </c>
      <c r="H3767" t="s">
        <v>3679</v>
      </c>
      <c r="I3767" t="s">
        <v>4884</v>
      </c>
      <c r="J3767">
        <v>2021</v>
      </c>
      <c r="K3767" t="s">
        <v>4062</v>
      </c>
      <c r="L3767">
        <v>78.834988999999993</v>
      </c>
      <c r="M3767">
        <v>58849000000</v>
      </c>
      <c r="N3767">
        <v>19907000000</v>
      </c>
      <c r="O3767">
        <v>7763000000</v>
      </c>
      <c r="P3767">
        <v>4920000000</v>
      </c>
      <c r="Q3767">
        <v>4487000000</v>
      </c>
      <c r="R3767">
        <v>34663000000</v>
      </c>
      <c r="T3767">
        <v>349000000</v>
      </c>
      <c r="U3767">
        <v>1228000000</v>
      </c>
      <c r="V3767">
        <v>14916000000</v>
      </c>
      <c r="W3767">
        <v>6424000000</v>
      </c>
      <c r="Z3767">
        <v>155000000</v>
      </c>
      <c r="AA3767">
        <v>5968000000</v>
      </c>
      <c r="AB3767">
        <v>43933000000</v>
      </c>
      <c r="AD3767">
        <v>39051000000</v>
      </c>
      <c r="AE3767">
        <v>122000000</v>
      </c>
      <c r="AF3767">
        <v>1119000000</v>
      </c>
      <c r="AG3767">
        <v>10423000000</v>
      </c>
      <c r="AJ3767">
        <v>6283000000</v>
      </c>
      <c r="AK3767">
        <v>2663000000</v>
      </c>
      <c r="AM3767">
        <v>394000000</v>
      </c>
      <c r="AN3767">
        <v>5861000000</v>
      </c>
      <c r="AO3767">
        <v>183000000</v>
      </c>
      <c r="AQ3767">
        <v>12468000000</v>
      </c>
      <c r="AS3767">
        <v>6214000000</v>
      </c>
      <c r="AU3767">
        <v>-10589000000</v>
      </c>
      <c r="AV3767">
        <v>-1781000000</v>
      </c>
      <c r="AX3767">
        <v>112000000</v>
      </c>
      <c r="AY3767">
        <v>5.23</v>
      </c>
      <c r="AZ3767">
        <v>5047000000</v>
      </c>
      <c r="BB3767">
        <v>6438000000</v>
      </c>
      <c r="BC3767">
        <v>6438000000</v>
      </c>
      <c r="BN3767">
        <v>0.25346225084538399</v>
      </c>
      <c r="BO3767">
        <v>35.180327868852501</v>
      </c>
      <c r="BP3767">
        <v>1.2084371108343701</v>
      </c>
      <c r="BQ3767">
        <v>2.40037359900374</v>
      </c>
      <c r="BR3767">
        <v>15.0736116634799</v>
      </c>
      <c r="BS3767">
        <v>0.13340768898094801</v>
      </c>
      <c r="BU3767">
        <v>9.3849041146746194E-9</v>
      </c>
    </row>
    <row r="3768" spans="3:73" x14ac:dyDescent="0.3">
      <c r="C3768">
        <v>723125</v>
      </c>
      <c r="D3768" t="s">
        <v>4355</v>
      </c>
      <c r="E3768" t="s">
        <v>437</v>
      </c>
      <c r="F3768" t="s">
        <v>3614</v>
      </c>
      <c r="G3768" t="s">
        <v>3678</v>
      </c>
      <c r="H3768" t="s">
        <v>3679</v>
      </c>
      <c r="I3768" t="s">
        <v>4884</v>
      </c>
      <c r="J3768">
        <v>2020</v>
      </c>
      <c r="K3768" t="s">
        <v>4062</v>
      </c>
      <c r="L3768">
        <v>49.567442999999997</v>
      </c>
      <c r="M3768">
        <v>53678000000</v>
      </c>
      <c r="N3768">
        <v>17965000000</v>
      </c>
      <c r="O3768">
        <v>7624000000</v>
      </c>
      <c r="P3768">
        <v>3494000000</v>
      </c>
      <c r="Q3768">
        <v>5607000000</v>
      </c>
      <c r="R3768">
        <v>31615000000</v>
      </c>
      <c r="T3768">
        <v>334000000</v>
      </c>
      <c r="U3768">
        <v>1228000000</v>
      </c>
      <c r="V3768">
        <v>14682000000</v>
      </c>
      <c r="W3768">
        <v>6635000000</v>
      </c>
      <c r="Z3768">
        <v>270000000</v>
      </c>
      <c r="AA3768">
        <v>6157000000</v>
      </c>
      <c r="AB3768">
        <v>38996000000</v>
      </c>
      <c r="AD3768">
        <v>33384000000</v>
      </c>
      <c r="AE3768">
        <v>119000000</v>
      </c>
      <c r="AF3768">
        <v>1113000000</v>
      </c>
      <c r="AG3768">
        <v>2068000000</v>
      </c>
      <c r="AJ3768">
        <v>1157000000</v>
      </c>
      <c r="AK3768">
        <v>2600000000</v>
      </c>
      <c r="AM3768">
        <v>280000000</v>
      </c>
      <c r="AN3768">
        <v>988000000</v>
      </c>
      <c r="AO3768">
        <v>194000000</v>
      </c>
      <c r="AQ3768">
        <v>8306000000</v>
      </c>
      <c r="AS3768">
        <v>5650000000</v>
      </c>
      <c r="AU3768">
        <v>-7589000000</v>
      </c>
      <c r="AV3768">
        <v>-317000000</v>
      </c>
      <c r="AY3768">
        <v>0.89</v>
      </c>
      <c r="AZ3768">
        <v>5362500000</v>
      </c>
      <c r="BB3768">
        <v>1462000000</v>
      </c>
      <c r="BC3768">
        <v>1462000000</v>
      </c>
      <c r="BN3768">
        <v>0.27351987778978398</v>
      </c>
      <c r="BO3768">
        <v>7.5360824742268004</v>
      </c>
      <c r="BP3768">
        <v>1.1490580256217</v>
      </c>
      <c r="BQ3768">
        <v>1.8625470987189101</v>
      </c>
      <c r="BR3768">
        <v>55.693756179775299</v>
      </c>
      <c r="BS3768">
        <v>2.5335931890450299E-2</v>
      </c>
      <c r="BU3768">
        <v>1.13127049620474E-9</v>
      </c>
    </row>
    <row r="3769" spans="3:73" x14ac:dyDescent="0.3">
      <c r="C3769">
        <v>723125</v>
      </c>
      <c r="D3769" t="s">
        <v>4355</v>
      </c>
      <c r="E3769" t="s">
        <v>437</v>
      </c>
      <c r="F3769" t="s">
        <v>3614</v>
      </c>
      <c r="G3769" t="s">
        <v>3678</v>
      </c>
      <c r="H3769" t="s">
        <v>3679</v>
      </c>
      <c r="I3769" t="s">
        <v>4884</v>
      </c>
      <c r="J3769">
        <v>2019</v>
      </c>
      <c r="K3769" t="s">
        <v>4062</v>
      </c>
      <c r="L3769">
        <v>40.803685999999999</v>
      </c>
      <c r="M3769">
        <v>48887000000</v>
      </c>
      <c r="N3769">
        <v>16503000000</v>
      </c>
      <c r="O3769">
        <v>7152000000</v>
      </c>
      <c r="P3769">
        <v>2778000000</v>
      </c>
      <c r="Q3769">
        <v>5118000000</v>
      </c>
      <c r="S3769">
        <v>28240000000</v>
      </c>
      <c r="T3769">
        <v>340000000</v>
      </c>
      <c r="U3769">
        <v>1228000000</v>
      </c>
      <c r="V3769">
        <v>12019000000</v>
      </c>
      <c r="W3769">
        <v>6390000000</v>
      </c>
      <c r="Z3769">
        <v>1310000000</v>
      </c>
      <c r="AB3769">
        <v>35881000000</v>
      </c>
      <c r="AD3769">
        <v>30761000000</v>
      </c>
      <c r="AE3769">
        <v>118000000</v>
      </c>
      <c r="AF3769">
        <v>1106000000</v>
      </c>
      <c r="AG3769">
        <v>1395000000</v>
      </c>
      <c r="AJ3769">
        <v>650000000</v>
      </c>
      <c r="AK3769">
        <v>2441000000</v>
      </c>
      <c r="AM3769">
        <v>693000000</v>
      </c>
      <c r="AN3769">
        <v>561000000</v>
      </c>
      <c r="AO3769">
        <v>128000000</v>
      </c>
      <c r="AQ3769">
        <v>13189000000</v>
      </c>
      <c r="AS3769">
        <v>5424000000</v>
      </c>
      <c r="AU3769">
        <v>-10085000000</v>
      </c>
      <c r="AV3769">
        <v>-2438000000</v>
      </c>
      <c r="AY3769">
        <v>0.51</v>
      </c>
      <c r="AZ3769">
        <v>4356500000</v>
      </c>
      <c r="BB3769">
        <v>1382000000</v>
      </c>
      <c r="BC3769">
        <v>1382000000</v>
      </c>
      <c r="BN3769">
        <v>0.245852680671753</v>
      </c>
      <c r="BO3769">
        <v>10.796875</v>
      </c>
      <c r="BP3769">
        <v>1.11924882629108</v>
      </c>
      <c r="BQ3769">
        <v>1.78169014084507</v>
      </c>
      <c r="BR3769">
        <v>80.007227450980395</v>
      </c>
      <c r="BS3769">
        <v>1.5635015746495399E-2</v>
      </c>
      <c r="BU3769">
        <v>5.7996933920459302E-10</v>
      </c>
    </row>
    <row r="3770" spans="3:73" x14ac:dyDescent="0.3">
      <c r="C3770">
        <v>723125</v>
      </c>
      <c r="D3770" t="s">
        <v>4355</v>
      </c>
      <c r="E3770" t="s">
        <v>437</v>
      </c>
      <c r="F3770" t="s">
        <v>3614</v>
      </c>
      <c r="G3770" t="s">
        <v>3678</v>
      </c>
      <c r="H3770" t="s">
        <v>3679</v>
      </c>
      <c r="I3770" t="s">
        <v>4884</v>
      </c>
      <c r="J3770">
        <v>2018</v>
      </c>
      <c r="K3770" t="s">
        <v>4062</v>
      </c>
      <c r="L3770">
        <v>47.623764000000001</v>
      </c>
      <c r="M3770">
        <v>43376000000</v>
      </c>
      <c r="N3770">
        <v>16039000000</v>
      </c>
      <c r="O3770">
        <v>6506000000</v>
      </c>
      <c r="P3770">
        <v>5056000000</v>
      </c>
      <c r="Q3770">
        <v>3595000000</v>
      </c>
      <c r="S3770">
        <v>23672000000</v>
      </c>
      <c r="T3770">
        <v>331000000</v>
      </c>
      <c r="U3770">
        <v>1228000000</v>
      </c>
      <c r="V3770">
        <v>10112000000</v>
      </c>
      <c r="W3770">
        <v>5754000000</v>
      </c>
      <c r="Z3770">
        <v>859000000</v>
      </c>
      <c r="AB3770">
        <v>32294000000</v>
      </c>
      <c r="AD3770">
        <v>24395000000</v>
      </c>
      <c r="AE3770">
        <v>117000000</v>
      </c>
      <c r="AF3770">
        <v>1161000000</v>
      </c>
      <c r="AG3770">
        <v>5151000000</v>
      </c>
      <c r="AH3770">
        <v>8440000000</v>
      </c>
      <c r="AJ3770">
        <v>4377000000</v>
      </c>
      <c r="AK3770">
        <v>2141000000</v>
      </c>
      <c r="AM3770">
        <v>168000000</v>
      </c>
      <c r="AN3770">
        <v>4325000000</v>
      </c>
      <c r="AO3770">
        <v>342000000</v>
      </c>
      <c r="AQ3770">
        <v>17400000000</v>
      </c>
      <c r="AS3770">
        <v>4759000000</v>
      </c>
      <c r="AU3770">
        <v>-8216000000</v>
      </c>
      <c r="AV3770">
        <v>-7776000000</v>
      </c>
      <c r="AY3770">
        <v>3.73</v>
      </c>
      <c r="AZ3770">
        <v>3359000000</v>
      </c>
      <c r="BA3770">
        <v>0.51860189573459703</v>
      </c>
      <c r="BB3770">
        <v>4835000000</v>
      </c>
      <c r="BC3770">
        <v>4835000000</v>
      </c>
      <c r="BD3770">
        <v>0.57286729857819896</v>
      </c>
      <c r="BE3770">
        <v>2.0616113744075801</v>
      </c>
      <c r="BG3770">
        <v>0.61030805687203804</v>
      </c>
      <c r="BI3770">
        <v>0.19457764662486199</v>
      </c>
      <c r="BJ3770">
        <v>-0.97345971563981004</v>
      </c>
      <c r="BM3770">
        <v>0.25367298578199099</v>
      </c>
      <c r="BN3770">
        <v>0.23312430837329401</v>
      </c>
      <c r="BO3770">
        <v>14.137426900584799</v>
      </c>
      <c r="BP3770">
        <v>1.13069169273549</v>
      </c>
      <c r="BQ3770">
        <v>2.16266944734098</v>
      </c>
      <c r="BR3770">
        <v>12.767765147453099</v>
      </c>
      <c r="BS3770">
        <v>0.13392580665139001</v>
      </c>
      <c r="BU3770">
        <v>5.5006081538366299E-9</v>
      </c>
    </row>
    <row r="3771" spans="3:73" x14ac:dyDescent="0.3">
      <c r="C3771">
        <v>723125</v>
      </c>
      <c r="D3771" t="s">
        <v>4355</v>
      </c>
      <c r="E3771" t="s">
        <v>437</v>
      </c>
      <c r="F3771" t="s">
        <v>3614</v>
      </c>
      <c r="G3771" t="s">
        <v>3678</v>
      </c>
      <c r="H3771" t="s">
        <v>3679</v>
      </c>
      <c r="I3771" t="s">
        <v>4884</v>
      </c>
      <c r="J3771">
        <v>2017</v>
      </c>
      <c r="K3771" t="s">
        <v>4062</v>
      </c>
      <c r="L3771">
        <v>32.409599</v>
      </c>
      <c r="M3771">
        <v>35336000000</v>
      </c>
      <c r="N3771">
        <v>12457000000</v>
      </c>
      <c r="O3771">
        <v>5109000000</v>
      </c>
      <c r="P3771">
        <v>3490000000</v>
      </c>
      <c r="Q3771">
        <v>3123000000</v>
      </c>
      <c r="S3771">
        <v>19431000000</v>
      </c>
      <c r="T3771">
        <v>387000000</v>
      </c>
      <c r="U3771">
        <v>1228000000</v>
      </c>
      <c r="V3771">
        <v>15845000000</v>
      </c>
      <c r="W3771">
        <v>5334000000</v>
      </c>
      <c r="Z3771">
        <v>1262000000</v>
      </c>
      <c r="AB3771">
        <v>18621000000</v>
      </c>
      <c r="AD3771">
        <v>10260000000</v>
      </c>
      <c r="AE3771">
        <v>112000000</v>
      </c>
      <c r="AF3771">
        <v>1112000000</v>
      </c>
      <c r="AG3771">
        <v>3112000000</v>
      </c>
      <c r="AJ3771">
        <v>2502000000</v>
      </c>
      <c r="AK3771">
        <v>1824000000</v>
      </c>
      <c r="AM3771">
        <v>114000000</v>
      </c>
      <c r="AN3771">
        <v>2368000000</v>
      </c>
      <c r="AO3771">
        <v>601000000</v>
      </c>
      <c r="AQ3771">
        <v>8153000000</v>
      </c>
      <c r="AU3771">
        <v>-7537000000</v>
      </c>
      <c r="AV3771">
        <v>349000000</v>
      </c>
      <c r="AY3771">
        <v>2.13</v>
      </c>
      <c r="BB3771">
        <v>3083000000</v>
      </c>
      <c r="BC3771">
        <v>3083000000</v>
      </c>
      <c r="BN3771">
        <v>0.44840955399592503</v>
      </c>
      <c r="BO3771">
        <v>5.1297836938435903</v>
      </c>
      <c r="BP3771">
        <v>0.95781777277840296</v>
      </c>
      <c r="BQ3771">
        <v>1.74990626171729</v>
      </c>
      <c r="BR3771">
        <v>15.2157741784038</v>
      </c>
      <c r="BS3771">
        <v>0.127168250899522</v>
      </c>
      <c r="BU3771">
        <v>3.70723623167392E-9</v>
      </c>
    </row>
    <row r="3772" spans="3:73" x14ac:dyDescent="0.3">
      <c r="C3772">
        <v>1288469</v>
      </c>
      <c r="D3772" t="s">
        <v>4475</v>
      </c>
      <c r="E3772" t="s">
        <v>1834</v>
      </c>
      <c r="F3772" t="s">
        <v>3614</v>
      </c>
      <c r="G3772" t="s">
        <v>3678</v>
      </c>
      <c r="H3772" t="s">
        <v>3679</v>
      </c>
      <c r="I3772" t="s">
        <v>4885</v>
      </c>
      <c r="J3772">
        <v>2026</v>
      </c>
      <c r="K3772" t="s">
        <v>4062</v>
      </c>
      <c r="L3772">
        <v>18.215661000000001</v>
      </c>
    </row>
    <row r="3773" spans="3:73" x14ac:dyDescent="0.3">
      <c r="C3773">
        <v>1288469</v>
      </c>
      <c r="D3773" t="s">
        <v>4475</v>
      </c>
      <c r="E3773" t="s">
        <v>1834</v>
      </c>
      <c r="F3773" t="s">
        <v>3614</v>
      </c>
      <c r="G3773" t="s">
        <v>3678</v>
      </c>
      <c r="H3773" t="s">
        <v>3679</v>
      </c>
      <c r="I3773" t="s">
        <v>4885</v>
      </c>
      <c r="J3773">
        <v>2025</v>
      </c>
      <c r="K3773" t="s">
        <v>4062</v>
      </c>
      <c r="L3773">
        <v>15.397667</v>
      </c>
      <c r="M3773">
        <v>796396000</v>
      </c>
      <c r="N3773">
        <v>248841000</v>
      </c>
      <c r="O3773">
        <v>72806000</v>
      </c>
      <c r="P3773">
        <v>46122000</v>
      </c>
      <c r="Q3773">
        <v>78104000</v>
      </c>
      <c r="S3773">
        <v>48873000</v>
      </c>
      <c r="T3773">
        <v>48892000</v>
      </c>
      <c r="U3773">
        <v>318588000</v>
      </c>
      <c r="V3773">
        <v>344501000</v>
      </c>
      <c r="W3773">
        <v>186020000</v>
      </c>
      <c r="X3773">
        <v>37916000</v>
      </c>
      <c r="AB3773">
        <v>451895000</v>
      </c>
      <c r="AD3773">
        <v>-500406000</v>
      </c>
      <c r="AE3773">
        <v>9000</v>
      </c>
      <c r="AF3773">
        <v>86451000</v>
      </c>
      <c r="AG3773">
        <v>265814000</v>
      </c>
      <c r="AI3773">
        <v>201827000</v>
      </c>
      <c r="AJ3773">
        <v>-126890000</v>
      </c>
      <c r="AL3773">
        <v>392704000</v>
      </c>
      <c r="AM3773">
        <v>-4213000</v>
      </c>
      <c r="AN3773">
        <v>-136681000</v>
      </c>
      <c r="AQ3773">
        <v>19619000</v>
      </c>
      <c r="AS3773">
        <v>43992000</v>
      </c>
      <c r="AU3773">
        <v>-19795000</v>
      </c>
      <c r="AV3773">
        <v>-18659000</v>
      </c>
      <c r="AY3773">
        <v>-1.58</v>
      </c>
      <c r="AZ3773">
        <v>84223500</v>
      </c>
      <c r="BH3773">
        <v>2.3963264409576901</v>
      </c>
      <c r="BN3773">
        <v>0.43257500037669699</v>
      </c>
      <c r="BP3773">
        <v>0.39138802279324802</v>
      </c>
      <c r="BQ3773">
        <v>0.91784216750887004</v>
      </c>
      <c r="BR3773">
        <v>-9.7453588607594899</v>
      </c>
      <c r="BS3773">
        <v>-0.302461855076954</v>
      </c>
      <c r="BU3773">
        <v>-5.3836209429181599E-8</v>
      </c>
    </row>
    <row r="3774" spans="3:73" x14ac:dyDescent="0.3">
      <c r="C3774">
        <v>1288469</v>
      </c>
      <c r="D3774" t="s">
        <v>4475</v>
      </c>
      <c r="E3774" t="s">
        <v>1834</v>
      </c>
      <c r="F3774" t="s">
        <v>3614</v>
      </c>
      <c r="G3774" t="s">
        <v>3678</v>
      </c>
      <c r="H3774" t="s">
        <v>3679</v>
      </c>
      <c r="I3774" t="s">
        <v>4885</v>
      </c>
      <c r="J3774">
        <v>2024</v>
      </c>
      <c r="K3774" t="s">
        <v>4062</v>
      </c>
      <c r="L3774">
        <v>17.216349999999998</v>
      </c>
      <c r="M3774">
        <v>864639000</v>
      </c>
      <c r="N3774">
        <v>323442000</v>
      </c>
      <c r="O3774">
        <v>118575000</v>
      </c>
      <c r="P3774">
        <v>85464000</v>
      </c>
      <c r="Q3774">
        <v>90343000</v>
      </c>
      <c r="S3774">
        <v>59300000</v>
      </c>
      <c r="T3774">
        <v>55008000</v>
      </c>
      <c r="U3774">
        <v>318588000</v>
      </c>
      <c r="V3774">
        <v>348356000</v>
      </c>
      <c r="W3774">
        <v>182284000</v>
      </c>
      <c r="X3774">
        <v>31378000</v>
      </c>
      <c r="AB3774">
        <v>516283000</v>
      </c>
      <c r="AD3774">
        <v>-363725000</v>
      </c>
      <c r="AE3774">
        <v>8000</v>
      </c>
      <c r="AF3774">
        <v>84613000</v>
      </c>
      <c r="AG3774">
        <v>194782000</v>
      </c>
      <c r="AI3774">
        <v>165746000</v>
      </c>
      <c r="AJ3774">
        <v>-223352000</v>
      </c>
      <c r="AL3774">
        <v>418134000</v>
      </c>
      <c r="AM3774">
        <v>6481000</v>
      </c>
      <c r="AN3774">
        <v>-245198000</v>
      </c>
      <c r="AQ3774">
        <v>-45295000</v>
      </c>
      <c r="AS3774">
        <v>54140000</v>
      </c>
      <c r="AU3774">
        <v>-23446000</v>
      </c>
      <c r="AV3774">
        <v>1286000</v>
      </c>
      <c r="AY3774">
        <v>-2.93</v>
      </c>
      <c r="AZ3774">
        <v>95125500</v>
      </c>
      <c r="BH3774">
        <v>1.7423929440581101</v>
      </c>
      <c r="BN3774">
        <v>0.40289184272280099</v>
      </c>
      <c r="BP3774">
        <v>0.65049592942880297</v>
      </c>
      <c r="BQ3774">
        <v>1.2787682956266</v>
      </c>
      <c r="BR3774">
        <v>-5.8758873720136497</v>
      </c>
      <c r="BS3774">
        <v>-0.47492944760916</v>
      </c>
      <c r="BU3774">
        <v>-9.77059200089873E-8</v>
      </c>
    </row>
    <row r="3775" spans="3:73" x14ac:dyDescent="0.3">
      <c r="C3775">
        <v>1288469</v>
      </c>
      <c r="D3775" t="s">
        <v>4475</v>
      </c>
      <c r="E3775" t="s">
        <v>1834</v>
      </c>
      <c r="F3775" t="s">
        <v>3614</v>
      </c>
      <c r="G3775" t="s">
        <v>3678</v>
      </c>
      <c r="H3775" t="s">
        <v>3679</v>
      </c>
      <c r="I3775" t="s">
        <v>4885</v>
      </c>
      <c r="J3775">
        <v>2023</v>
      </c>
      <c r="K3775" t="s">
        <v>4062</v>
      </c>
      <c r="L3775">
        <v>26.408321000000001</v>
      </c>
      <c r="M3775">
        <v>1080257000</v>
      </c>
      <c r="N3775">
        <v>488025000</v>
      </c>
      <c r="O3775">
        <v>187288000</v>
      </c>
      <c r="P3775">
        <v>170619000</v>
      </c>
      <c r="Q3775">
        <v>99908000</v>
      </c>
      <c r="S3775">
        <v>66431000</v>
      </c>
      <c r="T3775">
        <v>73630000</v>
      </c>
      <c r="U3775">
        <v>318588000</v>
      </c>
      <c r="V3775">
        <v>393992000</v>
      </c>
      <c r="W3775">
        <v>222129000</v>
      </c>
      <c r="X3775">
        <v>21551000</v>
      </c>
      <c r="AB3775">
        <v>686265000</v>
      </c>
      <c r="AD3775">
        <v>-118527000</v>
      </c>
      <c r="AE3775">
        <v>8000</v>
      </c>
      <c r="AF3775">
        <v>81818000</v>
      </c>
      <c r="AG3775">
        <v>385663000</v>
      </c>
      <c r="AI3775">
        <v>307600000</v>
      </c>
      <c r="AJ3775">
        <v>-38221000</v>
      </c>
      <c r="AL3775">
        <v>423884000</v>
      </c>
      <c r="AM3775">
        <v>9337000</v>
      </c>
      <c r="AN3775">
        <v>-73147000</v>
      </c>
      <c r="AO3775">
        <v>10702000</v>
      </c>
      <c r="AQ3775">
        <v>43372000</v>
      </c>
      <c r="AS3775">
        <v>71516000</v>
      </c>
      <c r="AU3775">
        <v>-15935000</v>
      </c>
      <c r="AV3775">
        <v>-26356000</v>
      </c>
      <c r="AY3775">
        <v>-0.91</v>
      </c>
      <c r="AZ3775">
        <v>130226000</v>
      </c>
      <c r="BB3775">
        <v>-53108000</v>
      </c>
      <c r="BC3775">
        <v>-53108000</v>
      </c>
      <c r="BH3775">
        <v>2.3620475173928401</v>
      </c>
      <c r="BN3775">
        <v>0.36472061740863498</v>
      </c>
      <c r="BO3775">
        <v>-4.9624369276770697</v>
      </c>
      <c r="BP3775">
        <v>0.84314970129969502</v>
      </c>
      <c r="BQ3775">
        <v>1.74725947534991</v>
      </c>
      <c r="BR3775">
        <v>-29.020132967033</v>
      </c>
      <c r="BS3775">
        <v>-0.106587105564177</v>
      </c>
      <c r="BU3775">
        <v>-3.5017918894304701E-8</v>
      </c>
    </row>
    <row r="3776" spans="3:73" x14ac:dyDescent="0.3">
      <c r="C3776">
        <v>1288469</v>
      </c>
      <c r="D3776" t="s">
        <v>4475</v>
      </c>
      <c r="E3776" t="s">
        <v>1834</v>
      </c>
      <c r="F3776" t="s">
        <v>3614</v>
      </c>
      <c r="G3776" t="s">
        <v>3678</v>
      </c>
      <c r="H3776" t="s">
        <v>3679</v>
      </c>
      <c r="I3776" t="s">
        <v>4885</v>
      </c>
      <c r="J3776">
        <v>2022</v>
      </c>
      <c r="K3776" t="s">
        <v>4062</v>
      </c>
      <c r="L3776">
        <v>42.809145999999998</v>
      </c>
      <c r="M3776">
        <v>1180025000</v>
      </c>
      <c r="N3776">
        <v>563124000</v>
      </c>
      <c r="O3776">
        <v>187353000</v>
      </c>
      <c r="P3776">
        <v>170971000</v>
      </c>
      <c r="Q3776">
        <v>160544000</v>
      </c>
      <c r="S3776">
        <v>79018000</v>
      </c>
      <c r="T3776">
        <v>109316000</v>
      </c>
      <c r="U3776">
        <v>306739000</v>
      </c>
      <c r="V3776">
        <v>503640000</v>
      </c>
      <c r="W3776">
        <v>341086000</v>
      </c>
      <c r="X3776">
        <v>68576000</v>
      </c>
      <c r="AB3776">
        <v>676385000</v>
      </c>
      <c r="AD3776">
        <v>-45380000</v>
      </c>
      <c r="AE3776">
        <v>8000</v>
      </c>
      <c r="AF3776">
        <v>78745000</v>
      </c>
      <c r="AG3776">
        <v>649769000</v>
      </c>
      <c r="AI3776">
        <v>470483000</v>
      </c>
      <c r="AJ3776">
        <v>180243000</v>
      </c>
      <c r="AL3776">
        <v>469526000</v>
      </c>
      <c r="AM3776">
        <v>49158000</v>
      </c>
      <c r="AN3776">
        <v>125040000</v>
      </c>
      <c r="AO3776">
        <v>9768000</v>
      </c>
      <c r="AQ3776">
        <v>388726000</v>
      </c>
      <c r="AS3776">
        <v>80731000</v>
      </c>
      <c r="AU3776">
        <v>-91762000</v>
      </c>
      <c r="AV3776">
        <v>-240401000</v>
      </c>
      <c r="AY3776">
        <v>1.6</v>
      </c>
      <c r="AZ3776">
        <v>146123500</v>
      </c>
      <c r="BB3776">
        <v>183966000</v>
      </c>
      <c r="BC3776">
        <v>183966000</v>
      </c>
      <c r="BH3776">
        <v>3.2197627349468099</v>
      </c>
      <c r="BN3776">
        <v>0.426804516853456</v>
      </c>
      <c r="BO3776">
        <v>18.833538083538102</v>
      </c>
      <c r="BP3776">
        <v>0.54928375834833398</v>
      </c>
      <c r="BQ3776">
        <v>1.1802888421102</v>
      </c>
      <c r="BR3776">
        <v>26.755716249999999</v>
      </c>
      <c r="BS3776">
        <v>0.18486512858800799</v>
      </c>
      <c r="BU3776">
        <v>1.01265748944758E-7</v>
      </c>
    </row>
    <row r="3777" spans="3:73" x14ac:dyDescent="0.3">
      <c r="C3777">
        <v>1288469</v>
      </c>
      <c r="D3777" t="s">
        <v>4475</v>
      </c>
      <c r="E3777" t="s">
        <v>1834</v>
      </c>
      <c r="F3777" t="s">
        <v>3614</v>
      </c>
      <c r="G3777" t="s">
        <v>3678</v>
      </c>
      <c r="H3777" t="s">
        <v>3679</v>
      </c>
      <c r="I3777" t="s">
        <v>4885</v>
      </c>
      <c r="J3777">
        <v>2021</v>
      </c>
      <c r="K3777" t="s">
        <v>4062</v>
      </c>
      <c r="L3777">
        <v>45.520493999999999</v>
      </c>
      <c r="M3777">
        <v>1050384000</v>
      </c>
      <c r="N3777">
        <v>404104000</v>
      </c>
      <c r="O3777">
        <v>130572000</v>
      </c>
      <c r="P3777">
        <v>119724000</v>
      </c>
      <c r="Q3777">
        <v>131703000</v>
      </c>
      <c r="S3777">
        <v>60924000</v>
      </c>
      <c r="T3777">
        <v>152540000</v>
      </c>
      <c r="U3777">
        <v>306668000</v>
      </c>
      <c r="V3777">
        <v>561186000</v>
      </c>
      <c r="W3777">
        <v>207395000</v>
      </c>
      <c r="X3777">
        <v>52976000</v>
      </c>
      <c r="AB3777">
        <v>489198000</v>
      </c>
      <c r="AD3777">
        <v>-170420000</v>
      </c>
      <c r="AE3777">
        <v>8000</v>
      </c>
      <c r="AF3777">
        <v>76778000</v>
      </c>
      <c r="AG3777">
        <v>495832000</v>
      </c>
      <c r="AI3777">
        <v>396566000</v>
      </c>
      <c r="AJ3777">
        <v>65245000</v>
      </c>
      <c r="AL3777">
        <v>430587000</v>
      </c>
      <c r="AM3777">
        <v>5901000</v>
      </c>
      <c r="AN3777">
        <v>41969000</v>
      </c>
      <c r="AO3777">
        <v>12996000</v>
      </c>
      <c r="AQ3777">
        <v>168233000</v>
      </c>
      <c r="AS3777">
        <v>91792000</v>
      </c>
      <c r="AU3777">
        <v>-91757000</v>
      </c>
      <c r="AV3777">
        <v>-91903000</v>
      </c>
      <c r="AY3777">
        <v>0.55000000000000004</v>
      </c>
      <c r="AZ3777">
        <v>114771000</v>
      </c>
      <c r="BB3777">
        <v>60866000</v>
      </c>
      <c r="BC3777">
        <v>60866000</v>
      </c>
      <c r="BH3777">
        <v>3.4552805151127002</v>
      </c>
      <c r="BN3777">
        <v>0.53426746789745505</v>
      </c>
      <c r="BO3777">
        <v>4.6834410587873201</v>
      </c>
      <c r="BP3777">
        <v>0.62958123387738396</v>
      </c>
      <c r="BQ3777">
        <v>1.31344053617493</v>
      </c>
      <c r="BR3777">
        <v>82.764534545454495</v>
      </c>
      <c r="BS3777">
        <v>8.5791438231554495E-2</v>
      </c>
      <c r="BU3777">
        <v>5.11781971716974E-8</v>
      </c>
    </row>
    <row r="3778" spans="3:73" x14ac:dyDescent="0.3">
      <c r="C3778">
        <v>1288469</v>
      </c>
      <c r="D3778" t="s">
        <v>4475</v>
      </c>
      <c r="E3778" t="s">
        <v>1834</v>
      </c>
      <c r="F3778" t="s">
        <v>3614</v>
      </c>
      <c r="G3778" t="s">
        <v>3678</v>
      </c>
      <c r="H3778" t="s">
        <v>3679</v>
      </c>
      <c r="I3778" t="s">
        <v>4885</v>
      </c>
      <c r="J3778">
        <v>2020</v>
      </c>
      <c r="K3778" t="s">
        <v>4062</v>
      </c>
      <c r="L3778">
        <v>21.753169</v>
      </c>
      <c r="M3778">
        <v>1022442000</v>
      </c>
      <c r="N3778">
        <v>361718000</v>
      </c>
      <c r="O3778">
        <v>148901000</v>
      </c>
      <c r="P3778">
        <v>67442000</v>
      </c>
      <c r="Q3778">
        <v>97839000</v>
      </c>
      <c r="S3778">
        <v>39470000</v>
      </c>
      <c r="T3778">
        <v>207266000</v>
      </c>
      <c r="U3778">
        <v>302828000</v>
      </c>
      <c r="V3778">
        <v>631325000</v>
      </c>
      <c r="W3778">
        <v>233661000</v>
      </c>
      <c r="X3778">
        <v>32751000</v>
      </c>
      <c r="Z3778">
        <v>0</v>
      </c>
      <c r="AA3778">
        <v>369812000</v>
      </c>
      <c r="AB3778">
        <v>391117000</v>
      </c>
      <c r="AD3778">
        <v>-212389000</v>
      </c>
      <c r="AE3778">
        <v>7000</v>
      </c>
      <c r="AF3778">
        <v>74536000</v>
      </c>
      <c r="AG3778">
        <v>83087000</v>
      </c>
      <c r="AH3778">
        <v>194716000</v>
      </c>
      <c r="AI3778">
        <v>265798000</v>
      </c>
      <c r="AJ3778">
        <v>-101139000</v>
      </c>
      <c r="AL3778">
        <v>313937000</v>
      </c>
      <c r="AM3778">
        <v>-16259000</v>
      </c>
      <c r="AN3778">
        <v>-24672000</v>
      </c>
      <c r="AO3778">
        <v>12952000</v>
      </c>
      <c r="AQ3778">
        <v>73593000</v>
      </c>
      <c r="AS3778">
        <v>76513000</v>
      </c>
      <c r="AU3778">
        <v>-175286000</v>
      </c>
      <c r="AV3778">
        <v>159649000</v>
      </c>
      <c r="AY3778">
        <v>-0.33</v>
      </c>
      <c r="AZ3778">
        <v>64674500</v>
      </c>
      <c r="BA3778">
        <v>-0.51941802419934702</v>
      </c>
      <c r="BB3778">
        <v>-27979000</v>
      </c>
      <c r="BC3778">
        <v>-27979000</v>
      </c>
      <c r="BD3778">
        <v>-0.14369132480124899</v>
      </c>
      <c r="BE3778">
        <v>0.37795045091312501</v>
      </c>
      <c r="BG3778">
        <v>0.42670864233036798</v>
      </c>
      <c r="BH3778">
        <v>4.1097805162776702</v>
      </c>
      <c r="BI3778">
        <v>0.190442098427099</v>
      </c>
      <c r="BJ3778">
        <v>-0.90021364448735597</v>
      </c>
      <c r="BN3778">
        <v>0.61746778790386203</v>
      </c>
      <c r="BO3778">
        <v>-2.1602069178505201</v>
      </c>
      <c r="BP3778">
        <v>0.63725225861397505</v>
      </c>
      <c r="BQ3778">
        <v>1.12932410629074</v>
      </c>
      <c r="BR3778">
        <v>-65.918693939393904</v>
      </c>
      <c r="BS3778">
        <v>-6.3080868384652197E-2</v>
      </c>
      <c r="BU3778">
        <v>-1.83539599915115E-8</v>
      </c>
    </row>
    <row r="3779" spans="3:73" x14ac:dyDescent="0.3">
      <c r="C3779">
        <v>1288469</v>
      </c>
      <c r="D3779" t="s">
        <v>4475</v>
      </c>
      <c r="E3779" t="s">
        <v>1834</v>
      </c>
      <c r="F3779" t="s">
        <v>3614</v>
      </c>
      <c r="G3779" t="s">
        <v>3678</v>
      </c>
      <c r="H3779" t="s">
        <v>3679</v>
      </c>
      <c r="I3779" t="s">
        <v>4885</v>
      </c>
      <c r="J3779">
        <v>2019</v>
      </c>
      <c r="K3779" t="s">
        <v>4062</v>
      </c>
      <c r="L3779">
        <v>22.285758999999999</v>
      </c>
      <c r="M3779">
        <v>705791000</v>
      </c>
      <c r="N3779">
        <v>181770000</v>
      </c>
      <c r="O3779">
        <v>92708000</v>
      </c>
      <c r="P3779">
        <v>50411000</v>
      </c>
      <c r="Q3779">
        <v>31510000</v>
      </c>
      <c r="S3779">
        <v>16613000</v>
      </c>
      <c r="T3779">
        <v>187971000</v>
      </c>
      <c r="U3779">
        <v>238330000</v>
      </c>
      <c r="V3779">
        <v>290871000</v>
      </c>
      <c r="W3779">
        <v>66562000</v>
      </c>
      <c r="X3779">
        <v>13442000</v>
      </c>
      <c r="AB3779">
        <v>414920000</v>
      </c>
      <c r="AD3779">
        <v>-113796000</v>
      </c>
      <c r="AE3779">
        <v>7000</v>
      </c>
      <c r="AF3779">
        <v>71931000</v>
      </c>
      <c r="AG3779">
        <v>36624000</v>
      </c>
      <c r="AH3779">
        <v>70018000</v>
      </c>
      <c r="AI3779">
        <v>149495000</v>
      </c>
      <c r="AJ3779">
        <v>-22057000</v>
      </c>
      <c r="AL3779">
        <v>189742000</v>
      </c>
      <c r="AM3779">
        <v>-12586000</v>
      </c>
      <c r="AN3779">
        <v>-8104000</v>
      </c>
      <c r="AO3779">
        <v>11133000</v>
      </c>
      <c r="AQ3779">
        <v>78348000</v>
      </c>
      <c r="AS3779">
        <v>66401000</v>
      </c>
      <c r="AU3779">
        <v>-6973000</v>
      </c>
      <c r="AV3779">
        <v>-53383000</v>
      </c>
      <c r="AY3779">
        <v>-0.11</v>
      </c>
      <c r="AZ3779">
        <v>36624000</v>
      </c>
      <c r="BA3779">
        <v>-0.31501899511554199</v>
      </c>
      <c r="BB3779">
        <v>-9557000</v>
      </c>
      <c r="BC3779">
        <v>-9557000</v>
      </c>
      <c r="BD3779">
        <v>-0.13649347310691501</v>
      </c>
      <c r="BE3779">
        <v>1.11896940786655</v>
      </c>
      <c r="BG3779">
        <v>0.52306549744351405</v>
      </c>
      <c r="BH3779">
        <v>4.0818861948449099</v>
      </c>
      <c r="BI3779">
        <v>9.9205005447788402E-2</v>
      </c>
      <c r="BJ3779">
        <v>-9.95886771972921E-2</v>
      </c>
      <c r="BN3779">
        <v>0.41212058527241102</v>
      </c>
      <c r="BO3779">
        <v>-0.85843887541543196</v>
      </c>
      <c r="BP3779">
        <v>1.39280670652925</v>
      </c>
      <c r="BQ3779">
        <v>2.2574441873741802</v>
      </c>
      <c r="BR3779">
        <v>-202.59780909090901</v>
      </c>
      <c r="BS3779">
        <v>-1.9531475947170501E-2</v>
      </c>
      <c r="BU3779">
        <v>-5.9082075821845197E-9</v>
      </c>
    </row>
    <row r="3780" spans="3:73" x14ac:dyDescent="0.3">
      <c r="C3780">
        <v>1288469</v>
      </c>
      <c r="D3780" t="s">
        <v>4475</v>
      </c>
      <c r="E3780" t="s">
        <v>1834</v>
      </c>
      <c r="F3780" t="s">
        <v>3614</v>
      </c>
      <c r="G3780" t="s">
        <v>3678</v>
      </c>
      <c r="H3780" t="s">
        <v>3679</v>
      </c>
      <c r="I3780" t="s">
        <v>4885</v>
      </c>
      <c r="J3780">
        <v>2018</v>
      </c>
      <c r="K3780" t="s">
        <v>4062</v>
      </c>
      <c r="L3780">
        <v>19.86496</v>
      </c>
      <c r="M3780">
        <v>738831000</v>
      </c>
      <c r="N3780">
        <v>180611000</v>
      </c>
      <c r="O3780">
        <v>73142000</v>
      </c>
      <c r="P3780">
        <v>59491000</v>
      </c>
      <c r="Q3780">
        <v>41738000</v>
      </c>
      <c r="S3780">
        <v>18404000</v>
      </c>
      <c r="T3780">
        <v>244900000</v>
      </c>
      <c r="U3780">
        <v>238330000</v>
      </c>
      <c r="V3780">
        <v>338895000</v>
      </c>
      <c r="W3780">
        <v>70567000</v>
      </c>
      <c r="X3780">
        <v>15588000</v>
      </c>
      <c r="AB3780">
        <v>399936000</v>
      </c>
      <c r="AD3780">
        <v>-93630000</v>
      </c>
      <c r="AE3780">
        <v>7000</v>
      </c>
      <c r="AF3780">
        <v>69551000</v>
      </c>
      <c r="AG3780">
        <v>45900000</v>
      </c>
      <c r="AH3780">
        <v>87627000</v>
      </c>
      <c r="AI3780">
        <v>176223000</v>
      </c>
      <c r="AJ3780">
        <v>-19097000</v>
      </c>
      <c r="AL3780">
        <v>227871000</v>
      </c>
      <c r="AM3780">
        <v>-6653000</v>
      </c>
      <c r="AN3780">
        <v>311000</v>
      </c>
      <c r="AO3780">
        <v>14255000</v>
      </c>
      <c r="AQ3780">
        <v>102689000</v>
      </c>
      <c r="AS3780">
        <v>79027000</v>
      </c>
      <c r="AU3780">
        <v>-7825000</v>
      </c>
      <c r="AV3780">
        <v>-93784000</v>
      </c>
      <c r="AY3780">
        <v>-0.38</v>
      </c>
      <c r="AZ3780">
        <v>47586000</v>
      </c>
      <c r="BA3780">
        <v>-0.21793511132413501</v>
      </c>
      <c r="BB3780">
        <v>7913000</v>
      </c>
      <c r="BC3780">
        <v>7913000</v>
      </c>
      <c r="BD3780">
        <v>9.0303217044974696E-2</v>
      </c>
      <c r="BE3780">
        <v>1.1718876601960599</v>
      </c>
      <c r="BG3780">
        <v>0.52381115409634005</v>
      </c>
      <c r="BH3780">
        <v>3.70325305762199</v>
      </c>
      <c r="BI3780">
        <v>0.118602224324643</v>
      </c>
      <c r="BJ3780">
        <v>-8.9298960366097205E-2</v>
      </c>
      <c r="BN3780">
        <v>0.45869082374724401</v>
      </c>
      <c r="BO3780">
        <v>0.55510347246580105</v>
      </c>
      <c r="BP3780">
        <v>1.03649014411836</v>
      </c>
      <c r="BQ3780">
        <v>1.96795952782462</v>
      </c>
      <c r="BR3780">
        <v>-52.276210526315801</v>
      </c>
      <c r="BS3780">
        <v>7.7762441990718496E-4</v>
      </c>
      <c r="BU3780">
        <v>-1.88747319571131E-8</v>
      </c>
    </row>
    <row r="3781" spans="3:73" x14ac:dyDescent="0.3">
      <c r="C3781">
        <v>1288469</v>
      </c>
      <c r="D3781" t="s">
        <v>4475</v>
      </c>
      <c r="E3781" t="s">
        <v>1834</v>
      </c>
      <c r="F3781" t="s">
        <v>3614</v>
      </c>
      <c r="G3781" t="s">
        <v>3678</v>
      </c>
      <c r="H3781" t="s">
        <v>3679</v>
      </c>
      <c r="I3781" t="s">
        <v>4885</v>
      </c>
      <c r="J3781">
        <v>2017</v>
      </c>
      <c r="K3781" t="s">
        <v>4062</v>
      </c>
      <c r="L3781">
        <v>26.302492000000001</v>
      </c>
      <c r="M3781">
        <v>824862000</v>
      </c>
      <c r="N3781">
        <v>201304000</v>
      </c>
      <c r="O3781">
        <v>71872000</v>
      </c>
      <c r="P3781">
        <v>66099000</v>
      </c>
      <c r="Q3781">
        <v>53434000</v>
      </c>
      <c r="S3781">
        <v>22658000</v>
      </c>
      <c r="T3781">
        <v>315045000</v>
      </c>
      <c r="U3781">
        <v>237992000</v>
      </c>
      <c r="V3781">
        <v>437438000</v>
      </c>
      <c r="W3781">
        <v>76386000</v>
      </c>
      <c r="X3781">
        <v>16939000</v>
      </c>
      <c r="AB3781">
        <v>387424000</v>
      </c>
      <c r="AD3781">
        <v>-69119000</v>
      </c>
      <c r="AE3781">
        <v>7000</v>
      </c>
      <c r="AF3781">
        <v>67400000</v>
      </c>
      <c r="AG3781">
        <v>52093000</v>
      </c>
      <c r="AI3781">
        <v>212355000</v>
      </c>
      <c r="AJ3781">
        <v>-21671000</v>
      </c>
      <c r="AL3781">
        <v>229634000</v>
      </c>
      <c r="AM3781">
        <v>-24811000</v>
      </c>
      <c r="AN3781">
        <v>-19448000</v>
      </c>
      <c r="AO3781">
        <v>10378000</v>
      </c>
      <c r="AQ3781">
        <v>75064000</v>
      </c>
      <c r="AS3781">
        <v>66738000</v>
      </c>
      <c r="AU3781">
        <v>-432151000</v>
      </c>
      <c r="AV3781">
        <v>347021000</v>
      </c>
      <c r="AY3781">
        <v>-0.28999999999999998</v>
      </c>
      <c r="BB3781">
        <v>-33881000</v>
      </c>
      <c r="BC3781">
        <v>-33881000</v>
      </c>
      <c r="BN3781">
        <v>0.530316586289585</v>
      </c>
      <c r="BO3781">
        <v>-3.2646945461553298</v>
      </c>
      <c r="BP3781">
        <v>0.94090540151336599</v>
      </c>
      <c r="BQ3781">
        <v>1.9358259366899699</v>
      </c>
      <c r="BR3781">
        <v>-90.698248275862099</v>
      </c>
      <c r="BS3781">
        <v>-5.0198232427521298E-2</v>
      </c>
      <c r="BU3781">
        <v>-1.9688307074419801E-8</v>
      </c>
    </row>
    <row r="3782" spans="3:73" x14ac:dyDescent="0.3">
      <c r="C3782">
        <v>1045810</v>
      </c>
      <c r="D3782" t="s">
        <v>4441</v>
      </c>
      <c r="E3782" t="s">
        <v>26</v>
      </c>
      <c r="F3782" t="s">
        <v>3614</v>
      </c>
      <c r="G3782" t="s">
        <v>3678</v>
      </c>
      <c r="H3782" t="s">
        <v>3679</v>
      </c>
      <c r="I3782" t="s">
        <v>4886</v>
      </c>
      <c r="J3782">
        <v>2026</v>
      </c>
      <c r="K3782" t="s">
        <v>4062</v>
      </c>
      <c r="L3782">
        <v>183.70198199999999</v>
      </c>
      <c r="M3782">
        <v>206803000000</v>
      </c>
      <c r="N3782">
        <v>125605000000</v>
      </c>
      <c r="O3782">
        <v>10605000000</v>
      </c>
      <c r="P3782">
        <v>38466000000</v>
      </c>
      <c r="Q3782">
        <v>21403000000</v>
      </c>
      <c r="R3782">
        <v>10383000000</v>
      </c>
      <c r="S3782">
        <v>10383000000</v>
      </c>
      <c r="T3782">
        <v>3306000000</v>
      </c>
      <c r="U3782">
        <v>20832000000</v>
      </c>
      <c r="V3782">
        <v>49510000000</v>
      </c>
      <c r="W3782">
        <v>32163000000</v>
      </c>
      <c r="X3782">
        <v>9812000000</v>
      </c>
      <c r="Z3782">
        <v>999000000</v>
      </c>
      <c r="AA3782">
        <v>8468000000</v>
      </c>
      <c r="AB3782">
        <v>157293000000</v>
      </c>
      <c r="AD3782">
        <v>146973000000</v>
      </c>
      <c r="AE3782">
        <v>24000000</v>
      </c>
      <c r="AF3782">
        <v>24304000000</v>
      </c>
      <c r="AG3782">
        <v>153463000000</v>
      </c>
      <c r="AH3782">
        <v>215938000000</v>
      </c>
      <c r="AI3782">
        <v>62475000000</v>
      </c>
      <c r="AJ3782">
        <v>130387000000</v>
      </c>
      <c r="AK3782">
        <v>18497000000</v>
      </c>
      <c r="AL3782">
        <v>23076000000</v>
      </c>
      <c r="AM3782">
        <v>21383000000</v>
      </c>
      <c r="AN3782">
        <v>120067000000</v>
      </c>
      <c r="AQ3782">
        <v>102718000000</v>
      </c>
      <c r="AR3782">
        <v>5257000000</v>
      </c>
      <c r="AS3782">
        <v>2843000000</v>
      </c>
      <c r="AT3782">
        <v>6042000000</v>
      </c>
      <c r="AU3782">
        <v>-52228000000</v>
      </c>
      <c r="AV3782">
        <v>-48474000000</v>
      </c>
      <c r="AW3782">
        <v>974000000</v>
      </c>
      <c r="AX3782">
        <v>974000000</v>
      </c>
      <c r="AY3782">
        <v>4.93</v>
      </c>
      <c r="AZ3782">
        <v>15741500000</v>
      </c>
      <c r="BA3782">
        <v>0.60381683631412697</v>
      </c>
      <c r="BE3782">
        <v>0.47568283488779201</v>
      </c>
      <c r="BF3782">
        <v>0.44770258129648299</v>
      </c>
      <c r="BG3782">
        <v>0.71068084357547101</v>
      </c>
      <c r="BH3782">
        <v>3.9688085633516499</v>
      </c>
      <c r="BI3782">
        <v>1.0441724733200199</v>
      </c>
      <c r="BJ3782">
        <v>-0.24186572071613099</v>
      </c>
      <c r="BK3782">
        <v>2.7980253591308599E-2</v>
      </c>
      <c r="BL3782">
        <v>17.0006620324396</v>
      </c>
      <c r="BM3782">
        <v>8.5658846520760598E-2</v>
      </c>
      <c r="BN3782">
        <v>0.23940658501085599</v>
      </c>
      <c r="BP3782">
        <v>0.32972670459845199</v>
      </c>
      <c r="BQ3782">
        <v>3.2398097192426101</v>
      </c>
      <c r="BR3782">
        <v>37.262065314401603</v>
      </c>
      <c r="BS3782">
        <v>0.76333339690895297</v>
      </c>
      <c r="BT3782">
        <v>5302065.8209338197</v>
      </c>
      <c r="BU3782">
        <v>5.75773093055635E-9</v>
      </c>
    </row>
    <row r="3783" spans="3:73" x14ac:dyDescent="0.3">
      <c r="C3783">
        <v>1045810</v>
      </c>
      <c r="D3783" t="s">
        <v>4441</v>
      </c>
      <c r="E3783" t="s">
        <v>26</v>
      </c>
      <c r="F3783" t="s">
        <v>3614</v>
      </c>
      <c r="G3783" t="s">
        <v>3678</v>
      </c>
      <c r="H3783" t="s">
        <v>3679</v>
      </c>
      <c r="I3783" t="s">
        <v>4886</v>
      </c>
      <c r="J3783">
        <v>2025</v>
      </c>
      <c r="K3783" t="s">
        <v>4062</v>
      </c>
      <c r="L3783">
        <v>146.35880499999999</v>
      </c>
      <c r="M3783">
        <v>111601000000</v>
      </c>
      <c r="N3783">
        <v>80126000000</v>
      </c>
      <c r="O3783">
        <v>8589000000</v>
      </c>
      <c r="P3783">
        <v>23065000000</v>
      </c>
      <c r="Q3783">
        <v>10080000000</v>
      </c>
      <c r="R3783">
        <v>6283000000</v>
      </c>
      <c r="S3783">
        <v>6283000000</v>
      </c>
      <c r="T3783">
        <v>807000000</v>
      </c>
      <c r="U3783">
        <v>5188000000</v>
      </c>
      <c r="V3783">
        <v>32274000000</v>
      </c>
      <c r="W3783">
        <v>18047000000</v>
      </c>
      <c r="X3783">
        <v>6310000000</v>
      </c>
      <c r="Z3783">
        <v>0</v>
      </c>
      <c r="AA3783">
        <v>8463000000</v>
      </c>
      <c r="AB3783">
        <v>79327000000</v>
      </c>
      <c r="AD3783">
        <v>68038000000</v>
      </c>
      <c r="AE3783">
        <v>24000000</v>
      </c>
      <c r="AF3783">
        <v>24477000000</v>
      </c>
      <c r="AG3783">
        <v>97858000000</v>
      </c>
      <c r="AH3783">
        <v>130497000000</v>
      </c>
      <c r="AI3783">
        <v>32639000000</v>
      </c>
      <c r="AJ3783">
        <v>81453000000</v>
      </c>
      <c r="AK3783">
        <v>12914000000</v>
      </c>
      <c r="AL3783">
        <v>16405000000</v>
      </c>
      <c r="AM3783">
        <v>11146000000</v>
      </c>
      <c r="AN3783">
        <v>72880000000</v>
      </c>
      <c r="AQ3783">
        <v>64089000000</v>
      </c>
      <c r="AR3783">
        <v>4278000000</v>
      </c>
      <c r="AS3783">
        <v>1864000000</v>
      </c>
      <c r="AT3783">
        <v>3236000000</v>
      </c>
      <c r="AU3783">
        <v>-20421000000</v>
      </c>
      <c r="AV3783">
        <v>-42359000000</v>
      </c>
      <c r="AW3783">
        <v>834000000</v>
      </c>
      <c r="AX3783">
        <v>834000000</v>
      </c>
      <c r="AY3783">
        <v>2.97</v>
      </c>
      <c r="AZ3783">
        <v>7681000000</v>
      </c>
      <c r="BA3783">
        <v>0.62417526839697501</v>
      </c>
      <c r="BE3783">
        <v>0.49111473826984497</v>
      </c>
      <c r="BF3783">
        <v>0.46631723334635999</v>
      </c>
      <c r="BG3783">
        <v>0.74988697058169895</v>
      </c>
      <c r="BH3783">
        <v>4.24931649524801</v>
      </c>
      <c r="BI3783">
        <v>1.1693174792340599</v>
      </c>
      <c r="BJ3783">
        <v>-0.156486356008184</v>
      </c>
      <c r="BK3783">
        <v>2.4797504923484801E-2</v>
      </c>
      <c r="BL3783">
        <v>19.8050061804697</v>
      </c>
      <c r="BM3783">
        <v>9.8960129351632606E-2</v>
      </c>
      <c r="BN3783">
        <v>0.28919095707027698</v>
      </c>
      <c r="BP3783">
        <v>0.47592397628414701</v>
      </c>
      <c r="BQ3783">
        <v>3.8813099130049298</v>
      </c>
      <c r="BR3783">
        <v>49.279058922558903</v>
      </c>
      <c r="BS3783">
        <v>0.91872880608115803</v>
      </c>
      <c r="BT3783">
        <v>5698324.7437692601</v>
      </c>
      <c r="BU3783">
        <v>5.4796683455822098E-9</v>
      </c>
    </row>
    <row r="3784" spans="3:73" x14ac:dyDescent="0.3">
      <c r="C3784">
        <v>1045810</v>
      </c>
      <c r="D3784" t="s">
        <v>4441</v>
      </c>
      <c r="E3784" t="s">
        <v>26</v>
      </c>
      <c r="F3784" t="s">
        <v>3614</v>
      </c>
      <c r="G3784" t="s">
        <v>3678</v>
      </c>
      <c r="H3784" t="s">
        <v>3679</v>
      </c>
      <c r="I3784" t="s">
        <v>4886</v>
      </c>
      <c r="J3784">
        <v>2024</v>
      </c>
      <c r="K3784" t="s">
        <v>4062</v>
      </c>
      <c r="L3784">
        <v>120.675735</v>
      </c>
      <c r="M3784">
        <v>65728000000</v>
      </c>
      <c r="N3784">
        <v>44345000000</v>
      </c>
      <c r="O3784">
        <v>7280000000</v>
      </c>
      <c r="P3784">
        <v>9999000000</v>
      </c>
      <c r="Q3784">
        <v>5282000000</v>
      </c>
      <c r="R3784">
        <v>3914000000</v>
      </c>
      <c r="S3784">
        <v>3914000000</v>
      </c>
      <c r="T3784">
        <v>1112000000</v>
      </c>
      <c r="U3784">
        <v>4430000000</v>
      </c>
      <c r="V3784">
        <v>22750000000</v>
      </c>
      <c r="W3784">
        <v>10631000000</v>
      </c>
      <c r="X3784">
        <v>2699000000</v>
      </c>
      <c r="Z3784">
        <v>1250000000</v>
      </c>
      <c r="AA3784">
        <v>9709000000</v>
      </c>
      <c r="AB3784">
        <v>42978000000</v>
      </c>
      <c r="AD3784">
        <v>29817000000</v>
      </c>
      <c r="AE3784">
        <v>2000000</v>
      </c>
      <c r="AF3784">
        <v>2464000000</v>
      </c>
      <c r="AG3784">
        <v>44301000000</v>
      </c>
      <c r="AH3784">
        <v>60922000000</v>
      </c>
      <c r="AI3784">
        <v>16621000000</v>
      </c>
      <c r="AJ3784">
        <v>32972000000</v>
      </c>
      <c r="AK3784">
        <v>8675000000</v>
      </c>
      <c r="AL3784">
        <v>11329000000</v>
      </c>
      <c r="AM3784">
        <v>4058000000</v>
      </c>
      <c r="AN3784">
        <v>29760000000</v>
      </c>
      <c r="AO3784">
        <v>257000000</v>
      </c>
      <c r="AQ3784">
        <v>28090000000</v>
      </c>
      <c r="AR3784">
        <v>2025000000</v>
      </c>
      <c r="AS3784">
        <v>1508000000</v>
      </c>
      <c r="AT3784">
        <v>1069000000</v>
      </c>
      <c r="AU3784">
        <v>-10566000000</v>
      </c>
      <c r="AV3784">
        <v>-13633000000</v>
      </c>
      <c r="AW3784">
        <v>395000000</v>
      </c>
      <c r="AX3784">
        <v>395000000</v>
      </c>
      <c r="AY3784">
        <v>12.05</v>
      </c>
      <c r="AZ3784">
        <v>5220500000</v>
      </c>
      <c r="BA3784">
        <v>0.54121663766783801</v>
      </c>
      <c r="BB3784">
        <v>34075000000</v>
      </c>
      <c r="BC3784">
        <v>34075000000</v>
      </c>
      <c r="BD3784">
        <v>0.55932175568760101</v>
      </c>
      <c r="BE3784">
        <v>0.46108138275171501</v>
      </c>
      <c r="BF3784">
        <v>0.44353435540527197</v>
      </c>
      <c r="BG3784">
        <v>0.72717573290436999</v>
      </c>
      <c r="BH3784">
        <v>3.18379465568432</v>
      </c>
      <c r="BI3784">
        <v>0.92688047711781896</v>
      </c>
      <c r="BJ3784">
        <v>-0.173434883949969</v>
      </c>
      <c r="BK3784">
        <v>1.7547027346442999E-2</v>
      </c>
      <c r="BL3784">
        <v>26.2768942937325</v>
      </c>
      <c r="BM3784">
        <v>0.142395193854437</v>
      </c>
      <c r="BN3784">
        <v>0.346123417721519</v>
      </c>
      <c r="BO3784">
        <v>132.58754863813201</v>
      </c>
      <c r="BP3784">
        <v>0.68478976577932504</v>
      </c>
      <c r="BQ3784">
        <v>3.6744426676700201</v>
      </c>
      <c r="BR3784">
        <v>10.0145838174274</v>
      </c>
      <c r="BS3784">
        <v>0.692447298617898</v>
      </c>
      <c r="BT3784">
        <v>3273234.6730682799</v>
      </c>
      <c r="BU3784">
        <v>3.38345806400949E-8</v>
      </c>
    </row>
    <row r="3785" spans="3:73" x14ac:dyDescent="0.3">
      <c r="C3785">
        <v>1045810</v>
      </c>
      <c r="D3785" t="s">
        <v>4441</v>
      </c>
      <c r="E3785" t="s">
        <v>26</v>
      </c>
      <c r="F3785" t="s">
        <v>3614</v>
      </c>
      <c r="G3785" t="s">
        <v>3678</v>
      </c>
      <c r="H3785" t="s">
        <v>3679</v>
      </c>
      <c r="I3785" t="s">
        <v>4886</v>
      </c>
      <c r="J3785">
        <v>2023</v>
      </c>
      <c r="K3785" t="s">
        <v>4062</v>
      </c>
      <c r="L3785">
        <v>35.872737000000001</v>
      </c>
      <c r="M3785">
        <v>41182000000</v>
      </c>
      <c r="N3785">
        <v>23073000000</v>
      </c>
      <c r="O3785">
        <v>3389000000</v>
      </c>
      <c r="P3785">
        <v>3827000000</v>
      </c>
      <c r="Q3785">
        <v>5159000000</v>
      </c>
      <c r="R3785">
        <v>3807000000</v>
      </c>
      <c r="S3785">
        <v>3807000000</v>
      </c>
      <c r="T3785">
        <v>1676000000</v>
      </c>
      <c r="U3785">
        <v>4372000000</v>
      </c>
      <c r="V3785">
        <v>19081000000</v>
      </c>
      <c r="W3785">
        <v>6563000000</v>
      </c>
      <c r="X3785">
        <v>1193000000</v>
      </c>
      <c r="Z3785">
        <v>1250000000</v>
      </c>
      <c r="AA3785">
        <v>10953000000</v>
      </c>
      <c r="AB3785">
        <v>22101000000</v>
      </c>
      <c r="AD3785">
        <v>10171000000</v>
      </c>
      <c r="AE3785">
        <v>2000000</v>
      </c>
      <c r="AF3785">
        <v>2466000000</v>
      </c>
      <c r="AG3785">
        <v>15356000000</v>
      </c>
      <c r="AH3785">
        <v>26974000000</v>
      </c>
      <c r="AI3785">
        <v>11618000000</v>
      </c>
      <c r="AJ3785">
        <v>4224000000</v>
      </c>
      <c r="AK3785">
        <v>7339000000</v>
      </c>
      <c r="AL3785">
        <v>11132000000</v>
      </c>
      <c r="AM3785">
        <v>-187000000</v>
      </c>
      <c r="AN3785">
        <v>4368000000</v>
      </c>
      <c r="AO3785">
        <v>262000000</v>
      </c>
      <c r="AQ3785">
        <v>5641000000</v>
      </c>
      <c r="AR3785">
        <v>1341000000</v>
      </c>
      <c r="AS3785">
        <v>1544000000</v>
      </c>
      <c r="AU3785">
        <v>7375000000</v>
      </c>
      <c r="AV3785">
        <v>-11617000000</v>
      </c>
      <c r="AW3785">
        <v>398000000</v>
      </c>
      <c r="AX3785">
        <v>398000000</v>
      </c>
      <c r="AY3785">
        <v>1.76</v>
      </c>
      <c r="AZ3785">
        <v>3882000000</v>
      </c>
      <c r="BA3785">
        <v>0.156595239860606</v>
      </c>
      <c r="BB3785">
        <v>4443000000</v>
      </c>
      <c r="BC3785">
        <v>4443000000</v>
      </c>
      <c r="BD3785">
        <v>0.16471416919997001</v>
      </c>
      <c r="BE3785">
        <v>0.20912730777786001</v>
      </c>
      <c r="BG3785">
        <v>0.569288944909913</v>
      </c>
      <c r="BH3785">
        <v>2.9927872230808901</v>
      </c>
      <c r="BI3785">
        <v>0.65499490068476496</v>
      </c>
      <c r="BJ3785">
        <v>0.27341143323200101</v>
      </c>
      <c r="BM3785">
        <v>0.27207681471046202</v>
      </c>
      <c r="BN3785">
        <v>0.46333349521635703</v>
      </c>
      <c r="BO3785">
        <v>16.9580152671756</v>
      </c>
      <c r="BP3785">
        <v>0.51637970440347403</v>
      </c>
      <c r="BQ3785">
        <v>2.72954441566357</v>
      </c>
      <c r="BR3785">
        <v>20.382236931818198</v>
      </c>
      <c r="BS3785">
        <v>0.197638115922356</v>
      </c>
      <c r="BT3785">
        <v>11094776.515101099</v>
      </c>
      <c r="BU3785">
        <v>2.8567040912175901E-9</v>
      </c>
    </row>
    <row r="3786" spans="3:73" x14ac:dyDescent="0.3">
      <c r="C3786">
        <v>1045810</v>
      </c>
      <c r="D3786" t="s">
        <v>4441</v>
      </c>
      <c r="E3786" t="s">
        <v>26</v>
      </c>
      <c r="F3786" t="s">
        <v>3614</v>
      </c>
      <c r="G3786" t="s">
        <v>3678</v>
      </c>
      <c r="H3786" t="s">
        <v>3679</v>
      </c>
      <c r="I3786" t="s">
        <v>4886</v>
      </c>
      <c r="J3786">
        <v>2022</v>
      </c>
      <c r="K3786" t="s">
        <v>4062</v>
      </c>
      <c r="L3786">
        <v>18.159020999999999</v>
      </c>
      <c r="M3786">
        <v>44187000000</v>
      </c>
      <c r="N3786">
        <v>28829000000</v>
      </c>
      <c r="O3786">
        <v>1990000000</v>
      </c>
      <c r="P3786">
        <v>4650000000</v>
      </c>
      <c r="Q3786">
        <v>2605000000</v>
      </c>
      <c r="R3786">
        <v>2778000000</v>
      </c>
      <c r="S3786">
        <v>2778000000</v>
      </c>
      <c r="T3786">
        <v>2339000000</v>
      </c>
      <c r="U3786">
        <v>4349000000</v>
      </c>
      <c r="V3786">
        <v>17575000000</v>
      </c>
      <c r="W3786">
        <v>4335000000</v>
      </c>
      <c r="X3786">
        <v>1783000000</v>
      </c>
      <c r="Z3786">
        <v>0</v>
      </c>
      <c r="AA3786">
        <v>10946000000</v>
      </c>
      <c r="AB3786">
        <v>26612000000</v>
      </c>
      <c r="AC3786">
        <v>0</v>
      </c>
      <c r="AD3786">
        <v>16235000000</v>
      </c>
      <c r="AE3786">
        <v>3000000</v>
      </c>
      <c r="AF3786">
        <v>2506000000</v>
      </c>
      <c r="AG3786">
        <v>17475000000</v>
      </c>
      <c r="AH3786">
        <v>26914000000</v>
      </c>
      <c r="AI3786">
        <v>9439000000</v>
      </c>
      <c r="AJ3786">
        <v>10041000000</v>
      </c>
      <c r="AK3786">
        <v>5268000000</v>
      </c>
      <c r="AL3786">
        <v>7434000000</v>
      </c>
      <c r="AM3786">
        <v>189000000</v>
      </c>
      <c r="AN3786">
        <v>9752000000</v>
      </c>
      <c r="AO3786">
        <v>236000000</v>
      </c>
      <c r="AQ3786">
        <v>9108000000</v>
      </c>
      <c r="AR3786">
        <v>581000000</v>
      </c>
      <c r="AS3786">
        <v>1174000000</v>
      </c>
      <c r="AU3786">
        <v>-9830000000</v>
      </c>
      <c r="AV3786">
        <v>1865000000</v>
      </c>
      <c r="AW3786">
        <v>399000000</v>
      </c>
      <c r="AX3786">
        <v>399000000</v>
      </c>
      <c r="AY3786">
        <v>3.91</v>
      </c>
      <c r="AZ3786">
        <v>2215500000</v>
      </c>
      <c r="BA3786">
        <v>0.37307720888756801</v>
      </c>
      <c r="BB3786">
        <v>10177000000</v>
      </c>
      <c r="BC3786">
        <v>10177000000</v>
      </c>
      <c r="BD3786">
        <v>0.37813034108642302</v>
      </c>
      <c r="BE3786">
        <v>0.33841123578806598</v>
      </c>
      <c r="BG3786">
        <v>0.64929033216913101</v>
      </c>
      <c r="BH3786">
        <v>4.2604378244188696</v>
      </c>
      <c r="BI3786">
        <v>0.60909317219996795</v>
      </c>
      <c r="BJ3786">
        <v>-0.36523742290257899</v>
      </c>
      <c r="BM3786">
        <v>0.19573456193802499</v>
      </c>
      <c r="BN3786">
        <v>0.397741417158893</v>
      </c>
      <c r="BO3786">
        <v>43.122881355932201</v>
      </c>
      <c r="BP3786">
        <v>0.45905420991926199</v>
      </c>
      <c r="BQ3786">
        <v>6.04936562860438</v>
      </c>
      <c r="BR3786">
        <v>4.6442508951406598</v>
      </c>
      <c r="BS3786">
        <v>0.36645122501127297</v>
      </c>
      <c r="BT3786">
        <v>21972550.172170602</v>
      </c>
      <c r="BU3786">
        <v>2.6680359277769402E-9</v>
      </c>
    </row>
    <row r="3787" spans="3:73" x14ac:dyDescent="0.3">
      <c r="C3787">
        <v>1045810</v>
      </c>
      <c r="D3787" t="s">
        <v>4441</v>
      </c>
      <c r="E3787" t="s">
        <v>26</v>
      </c>
      <c r="F3787" t="s">
        <v>3614</v>
      </c>
      <c r="G3787" t="s">
        <v>3678</v>
      </c>
      <c r="H3787" t="s">
        <v>3679</v>
      </c>
      <c r="I3787" t="s">
        <v>4886</v>
      </c>
      <c r="J3787">
        <v>2021</v>
      </c>
      <c r="K3787" t="s">
        <v>4062</v>
      </c>
      <c r="L3787">
        <v>23.88317</v>
      </c>
      <c r="M3787">
        <v>28791000000</v>
      </c>
      <c r="N3787">
        <v>16055000000</v>
      </c>
      <c r="O3787">
        <v>847000000</v>
      </c>
      <c r="P3787">
        <v>2429000000</v>
      </c>
      <c r="Q3787">
        <v>1826000000</v>
      </c>
      <c r="R3787">
        <v>2149000000</v>
      </c>
      <c r="S3787">
        <v>2149000000</v>
      </c>
      <c r="T3787">
        <v>2737000000</v>
      </c>
      <c r="U3787">
        <v>4193000000</v>
      </c>
      <c r="V3787">
        <v>11898000000</v>
      </c>
      <c r="W3787">
        <v>3925000000</v>
      </c>
      <c r="X3787">
        <v>1201000000</v>
      </c>
      <c r="Z3787">
        <v>999000000</v>
      </c>
      <c r="AA3787">
        <v>6963000000</v>
      </c>
      <c r="AB3787">
        <v>16893000000</v>
      </c>
      <c r="AC3787">
        <v>10756000000</v>
      </c>
      <c r="AD3787">
        <v>18908000000</v>
      </c>
      <c r="AE3787">
        <v>1000000</v>
      </c>
      <c r="AF3787">
        <v>620000000</v>
      </c>
      <c r="AG3787">
        <v>10396000000</v>
      </c>
      <c r="AJ3787">
        <v>4532000000</v>
      </c>
      <c r="AK3787">
        <v>3924000000</v>
      </c>
      <c r="AL3787">
        <v>5864000000</v>
      </c>
      <c r="AM3787">
        <v>77000000</v>
      </c>
      <c r="AN3787">
        <v>4332000000</v>
      </c>
      <c r="AO3787">
        <v>184000000</v>
      </c>
      <c r="AP3787">
        <v>1098000000</v>
      </c>
      <c r="AQ3787">
        <v>5822000000</v>
      </c>
      <c r="AR3787">
        <v>239000000</v>
      </c>
      <c r="AU3787">
        <v>-19675000000</v>
      </c>
      <c r="AV3787">
        <v>3804000000</v>
      </c>
      <c r="AW3787">
        <v>395000000</v>
      </c>
      <c r="AX3787">
        <v>395000000</v>
      </c>
      <c r="AY3787">
        <v>7.02</v>
      </c>
      <c r="AZ3787">
        <v>1402500000</v>
      </c>
      <c r="BB3787">
        <v>4593000000</v>
      </c>
      <c r="BC3787">
        <v>5691000000</v>
      </c>
      <c r="BN3787">
        <v>0.41325414191935</v>
      </c>
      <c r="BO3787">
        <v>24.961956521739101</v>
      </c>
      <c r="BP3787">
        <v>0.21579617834394901</v>
      </c>
      <c r="BQ3787">
        <v>3.6252229299363101</v>
      </c>
      <c r="BR3787">
        <v>3.40216096866097</v>
      </c>
      <c r="BS3787">
        <v>0.256437577694903</v>
      </c>
      <c r="BT3787">
        <v>16538843.043029901</v>
      </c>
      <c r="BU3787">
        <v>9.9248122535961595E-9</v>
      </c>
    </row>
    <row r="3788" spans="3:73" x14ac:dyDescent="0.3">
      <c r="C3788">
        <v>1045810</v>
      </c>
      <c r="D3788" t="s">
        <v>4441</v>
      </c>
      <c r="E3788" t="s">
        <v>26</v>
      </c>
      <c r="F3788" t="s">
        <v>3614</v>
      </c>
      <c r="G3788" t="s">
        <v>3678</v>
      </c>
      <c r="H3788" t="s">
        <v>3679</v>
      </c>
      <c r="I3788" t="s">
        <v>4886</v>
      </c>
      <c r="J3788">
        <v>2020</v>
      </c>
      <c r="K3788" t="s">
        <v>4062</v>
      </c>
      <c r="L3788">
        <v>9.4018859999999993</v>
      </c>
      <c r="M3788">
        <v>17315000000</v>
      </c>
      <c r="N3788">
        <v>13690000000</v>
      </c>
      <c r="O3788">
        <v>10896000000</v>
      </c>
      <c r="P3788">
        <v>1657000000</v>
      </c>
      <c r="Q3788">
        <v>979000000</v>
      </c>
      <c r="R3788">
        <v>1791000000</v>
      </c>
      <c r="S3788">
        <v>1674000000</v>
      </c>
      <c r="T3788">
        <v>49000000</v>
      </c>
      <c r="U3788">
        <v>618000000</v>
      </c>
      <c r="V3788">
        <v>5111000000</v>
      </c>
      <c r="W3788">
        <v>1784000000</v>
      </c>
      <c r="X3788">
        <v>687000000</v>
      </c>
      <c r="AA3788">
        <v>1991000000</v>
      </c>
      <c r="AB3788">
        <v>12204000000</v>
      </c>
      <c r="AC3788">
        <v>9814000000</v>
      </c>
      <c r="AD3788">
        <v>14971000000</v>
      </c>
      <c r="AE3788">
        <v>1000000</v>
      </c>
      <c r="AF3788">
        <v>612000000</v>
      </c>
      <c r="AG3788">
        <v>2015000000</v>
      </c>
      <c r="AJ3788">
        <v>2846000000</v>
      </c>
      <c r="AK3788">
        <v>2829000000</v>
      </c>
      <c r="AL3788">
        <v>3922000000</v>
      </c>
      <c r="AM3788">
        <v>174000000</v>
      </c>
      <c r="AN3788">
        <v>950000000</v>
      </c>
      <c r="AO3788">
        <v>52000000</v>
      </c>
      <c r="AP3788">
        <v>381000000</v>
      </c>
      <c r="AQ3788">
        <v>4761000000</v>
      </c>
      <c r="AR3788">
        <v>54000000</v>
      </c>
      <c r="AU3788">
        <v>6145000000</v>
      </c>
      <c r="AV3788">
        <v>-792000000</v>
      </c>
      <c r="AW3788">
        <v>390000000</v>
      </c>
      <c r="AX3788">
        <v>390000000</v>
      </c>
      <c r="AY3788">
        <v>1.55</v>
      </c>
      <c r="AZ3788">
        <v>1277000000</v>
      </c>
      <c r="BB3788">
        <v>1176000000</v>
      </c>
      <c r="BC3788">
        <v>1557000000</v>
      </c>
      <c r="BN3788">
        <v>0.29517759168351099</v>
      </c>
      <c r="BO3788">
        <v>22.615384615384599</v>
      </c>
      <c r="BP3788">
        <v>6.1076233183856496</v>
      </c>
      <c r="BQ3788">
        <v>7.125</v>
      </c>
      <c r="BR3788">
        <v>6.0657329032258103</v>
      </c>
      <c r="BS3788">
        <v>7.7843330055719404E-2</v>
      </c>
      <c r="BT3788">
        <v>41481039.017065302</v>
      </c>
      <c r="BU3788">
        <v>1.19411039823009E-9</v>
      </c>
    </row>
    <row r="3789" spans="3:73" x14ac:dyDescent="0.3">
      <c r="C3789">
        <v>1045810</v>
      </c>
      <c r="D3789" t="s">
        <v>4441</v>
      </c>
      <c r="E3789" t="s">
        <v>26</v>
      </c>
      <c r="F3789" t="s">
        <v>3614</v>
      </c>
      <c r="G3789" t="s">
        <v>3678</v>
      </c>
      <c r="H3789" t="s">
        <v>3679</v>
      </c>
      <c r="I3789" t="s">
        <v>4886</v>
      </c>
      <c r="J3789">
        <v>2019</v>
      </c>
      <c r="K3789" t="s">
        <v>4062</v>
      </c>
      <c r="L3789">
        <v>4.2122580000000003</v>
      </c>
      <c r="M3789">
        <v>13292000000</v>
      </c>
      <c r="N3789">
        <v>10557000000</v>
      </c>
      <c r="O3789">
        <v>782000000</v>
      </c>
      <c r="P3789">
        <v>1424000000</v>
      </c>
      <c r="Q3789">
        <v>1575000000</v>
      </c>
      <c r="R3789">
        <v>1512000000</v>
      </c>
      <c r="S3789">
        <v>1404000000</v>
      </c>
      <c r="T3789">
        <v>45000000</v>
      </c>
      <c r="U3789">
        <v>618000000</v>
      </c>
      <c r="V3789">
        <v>3950000000</v>
      </c>
      <c r="W3789">
        <v>1329000000</v>
      </c>
      <c r="X3789">
        <v>511000000</v>
      </c>
      <c r="AA3789">
        <v>1988000000</v>
      </c>
      <c r="AB3789">
        <v>9342000000</v>
      </c>
      <c r="AC3789">
        <v>9263000000</v>
      </c>
      <c r="AD3789">
        <v>12565000000</v>
      </c>
      <c r="AE3789">
        <v>1000000</v>
      </c>
      <c r="AF3789">
        <v>606000000</v>
      </c>
      <c r="AG3789">
        <v>1207000000</v>
      </c>
      <c r="AJ3789">
        <v>3804000000</v>
      </c>
      <c r="AK3789">
        <v>2376000000</v>
      </c>
      <c r="AL3789">
        <v>3367000000</v>
      </c>
      <c r="AM3789">
        <v>-245000000</v>
      </c>
      <c r="AN3789">
        <v>567000000</v>
      </c>
      <c r="AO3789">
        <v>58000000</v>
      </c>
      <c r="AP3789">
        <v>262000000</v>
      </c>
      <c r="AQ3789">
        <v>3743000000</v>
      </c>
      <c r="AR3789">
        <v>256000000</v>
      </c>
      <c r="AU3789">
        <v>-4097000000</v>
      </c>
      <c r="AV3789">
        <v>-2866000000</v>
      </c>
      <c r="AW3789">
        <v>371000000</v>
      </c>
      <c r="AX3789">
        <v>371000000</v>
      </c>
      <c r="AY3789">
        <v>0.93</v>
      </c>
      <c r="AZ3789">
        <v>1185500000</v>
      </c>
      <c r="BB3789">
        <v>380000000</v>
      </c>
      <c r="BC3789">
        <v>642000000</v>
      </c>
      <c r="BN3789">
        <v>0.29717123081552799</v>
      </c>
      <c r="BO3789">
        <v>6.5517241379310303</v>
      </c>
      <c r="BP3789">
        <v>0.58841234010534205</v>
      </c>
      <c r="BQ3789">
        <v>6.7584650112866802</v>
      </c>
      <c r="BR3789">
        <v>4.5293096774193504</v>
      </c>
      <c r="BS3789">
        <v>6.06936416184971E-2</v>
      </c>
      <c r="BT3789">
        <v>88076276.429411501</v>
      </c>
      <c r="BU3789">
        <v>4.1933204238921E-10</v>
      </c>
    </row>
    <row r="3790" spans="3:73" x14ac:dyDescent="0.3">
      <c r="C3790">
        <v>1045810</v>
      </c>
      <c r="D3790" t="s">
        <v>4441</v>
      </c>
      <c r="E3790" t="s">
        <v>26</v>
      </c>
      <c r="F3790" t="s">
        <v>3614</v>
      </c>
      <c r="G3790" t="s">
        <v>3678</v>
      </c>
      <c r="H3790" t="s">
        <v>3679</v>
      </c>
      <c r="I3790" t="s">
        <v>4886</v>
      </c>
      <c r="J3790">
        <v>2018</v>
      </c>
      <c r="K3790" t="s">
        <v>4062</v>
      </c>
      <c r="L3790">
        <v>5.5554199999999998</v>
      </c>
      <c r="M3790">
        <v>11241000000</v>
      </c>
      <c r="N3790">
        <v>9255000000</v>
      </c>
      <c r="O3790">
        <v>4002000000</v>
      </c>
      <c r="P3790">
        <v>1265000000</v>
      </c>
      <c r="Q3790">
        <v>796000000</v>
      </c>
      <c r="R3790">
        <v>1071000000</v>
      </c>
      <c r="S3790">
        <v>997000000</v>
      </c>
      <c r="T3790">
        <v>52000000</v>
      </c>
      <c r="U3790">
        <v>618000000</v>
      </c>
      <c r="V3790">
        <v>3770000000</v>
      </c>
      <c r="W3790">
        <v>1153000000</v>
      </c>
      <c r="X3790">
        <v>596000000</v>
      </c>
      <c r="AA3790">
        <v>1985000000</v>
      </c>
      <c r="AB3790">
        <v>7471000000</v>
      </c>
      <c r="AC3790">
        <v>6650000000</v>
      </c>
      <c r="AD3790">
        <v>8787000000</v>
      </c>
      <c r="AE3790">
        <v>1000000</v>
      </c>
      <c r="AF3790">
        <v>606000000</v>
      </c>
      <c r="AG3790">
        <v>1801000000</v>
      </c>
      <c r="AH3790">
        <v>2911000000</v>
      </c>
      <c r="AI3790">
        <v>1110000000</v>
      </c>
      <c r="AJ3790">
        <v>3210000000</v>
      </c>
      <c r="AK3790">
        <v>1797000000</v>
      </c>
      <c r="AL3790">
        <v>2612000000</v>
      </c>
      <c r="AM3790">
        <v>149000000</v>
      </c>
      <c r="AN3790">
        <v>1118000000</v>
      </c>
      <c r="AO3790">
        <v>61000000</v>
      </c>
      <c r="AP3790">
        <v>199000000</v>
      </c>
      <c r="AQ3790">
        <v>3502000000</v>
      </c>
      <c r="AR3790">
        <v>33000000</v>
      </c>
      <c r="AU3790">
        <v>1278000000</v>
      </c>
      <c r="AV3790">
        <v>-2544000000</v>
      </c>
      <c r="AW3790">
        <v>341000000</v>
      </c>
      <c r="AX3790">
        <v>341000000</v>
      </c>
      <c r="AY3790">
        <v>1.84</v>
      </c>
      <c r="AZ3790">
        <v>795000000</v>
      </c>
      <c r="BA3790">
        <v>1.1027138440398501</v>
      </c>
      <c r="BB3790">
        <v>1328000000</v>
      </c>
      <c r="BC3790">
        <v>1527000000</v>
      </c>
      <c r="BD3790">
        <v>0.52456200618344195</v>
      </c>
      <c r="BE3790">
        <v>1.2030230161456501</v>
      </c>
      <c r="BG3790">
        <v>0.61868773617313599</v>
      </c>
      <c r="BH3790">
        <v>1.39622641509434</v>
      </c>
      <c r="BI3790">
        <v>0.25896272573614398</v>
      </c>
      <c r="BJ3790">
        <v>0.439024390243902</v>
      </c>
      <c r="BM3790">
        <v>0.61731363792511196</v>
      </c>
      <c r="BN3790">
        <v>0.335379414642825</v>
      </c>
      <c r="BO3790">
        <v>21.770491803278698</v>
      </c>
      <c r="BP3790">
        <v>3.4709453599306199</v>
      </c>
      <c r="BQ3790">
        <v>7.3365134431916701</v>
      </c>
      <c r="BR3790">
        <v>3.01925</v>
      </c>
      <c r="BS3790">
        <v>0.149645295141213</v>
      </c>
      <c r="BT3790">
        <v>61381497.708544098</v>
      </c>
      <c r="BU3790">
        <v>1.36822015794405E-9</v>
      </c>
    </row>
    <row r="3791" spans="3:73" x14ac:dyDescent="0.3">
      <c r="C3791">
        <v>1045810</v>
      </c>
      <c r="D3791" t="s">
        <v>4441</v>
      </c>
      <c r="E3791" t="s">
        <v>26</v>
      </c>
      <c r="F3791" t="s">
        <v>3614</v>
      </c>
      <c r="G3791" t="s">
        <v>3678</v>
      </c>
      <c r="H3791" t="s">
        <v>3679</v>
      </c>
      <c r="I3791" t="s">
        <v>4886</v>
      </c>
      <c r="J3791">
        <v>2017</v>
      </c>
      <c r="K3791" t="s">
        <v>4062</v>
      </c>
      <c r="L3791">
        <v>3.638773</v>
      </c>
      <c r="M3791">
        <v>9841000000</v>
      </c>
      <c r="N3791">
        <v>8536000000</v>
      </c>
      <c r="O3791">
        <v>1766000000</v>
      </c>
      <c r="P3791">
        <v>826000000</v>
      </c>
      <c r="Q3791">
        <v>794000000</v>
      </c>
      <c r="R3791">
        <v>583000000</v>
      </c>
      <c r="S3791">
        <v>521000000</v>
      </c>
      <c r="T3791">
        <v>104000000</v>
      </c>
      <c r="U3791">
        <v>618000000</v>
      </c>
      <c r="V3791">
        <v>4048000000</v>
      </c>
      <c r="W3791">
        <v>1788000000</v>
      </c>
      <c r="X3791">
        <v>485000000</v>
      </c>
      <c r="AA3791">
        <v>1983000000</v>
      </c>
      <c r="AB3791">
        <v>5762000000</v>
      </c>
      <c r="AC3791">
        <v>5039000000</v>
      </c>
      <c r="AD3791">
        <v>6108000000</v>
      </c>
      <c r="AE3791">
        <v>1000000</v>
      </c>
      <c r="AF3791">
        <v>585000000</v>
      </c>
      <c r="AG3791">
        <v>1303000000</v>
      </c>
      <c r="AH3791">
        <v>2173000000</v>
      </c>
      <c r="AI3791">
        <v>870000000</v>
      </c>
      <c r="AJ3791">
        <v>1934000000</v>
      </c>
      <c r="AK3791">
        <v>1463000000</v>
      </c>
      <c r="AL3791">
        <v>2129000000</v>
      </c>
      <c r="AM3791">
        <v>239000000</v>
      </c>
      <c r="AN3791">
        <v>655000000</v>
      </c>
      <c r="AO3791">
        <v>58000000</v>
      </c>
      <c r="AP3791">
        <v>187000000</v>
      </c>
      <c r="AQ3791">
        <v>1672000000</v>
      </c>
      <c r="AR3791">
        <v>-135000000</v>
      </c>
      <c r="AU3791">
        <v>-793000000</v>
      </c>
      <c r="AV3791">
        <v>291000000</v>
      </c>
      <c r="AW3791">
        <v>261000000</v>
      </c>
      <c r="AX3791">
        <v>261000000</v>
      </c>
      <c r="AY3791">
        <v>1.18</v>
      </c>
      <c r="BA3791">
        <v>0.89001380579843503</v>
      </c>
      <c r="BB3791">
        <v>952000000</v>
      </c>
      <c r="BC3791">
        <v>1139000000</v>
      </c>
      <c r="BD3791">
        <v>0.52416014726185001</v>
      </c>
      <c r="BE3791">
        <v>0.76944316612977404</v>
      </c>
      <c r="BG3791">
        <v>0.59963184537505798</v>
      </c>
      <c r="BI3791">
        <v>0.22081089320191</v>
      </c>
      <c r="BJ3791">
        <v>-0.36493327197422898</v>
      </c>
      <c r="BM3791">
        <v>0.67326277036355298</v>
      </c>
      <c r="BN3791">
        <v>0.41134031094401002</v>
      </c>
      <c r="BO3791">
        <v>16.413793103448299</v>
      </c>
      <c r="BP3791">
        <v>0.98769574944071603</v>
      </c>
      <c r="BQ3791">
        <v>4.3299776286353504</v>
      </c>
      <c r="BR3791">
        <v>3.0837059322033902</v>
      </c>
      <c r="BS3791">
        <v>0.11367580701145399</v>
      </c>
      <c r="BT3791">
        <v>71727475.168140501</v>
      </c>
      <c r="BU3791">
        <v>7.4518433530024297E-10</v>
      </c>
    </row>
    <row r="3792" spans="3:73" x14ac:dyDescent="0.3">
      <c r="C3792">
        <v>724910</v>
      </c>
      <c r="D3792" t="s">
        <v>4357</v>
      </c>
      <c r="E3792" t="s">
        <v>764</v>
      </c>
      <c r="F3792" t="s">
        <v>3614</v>
      </c>
      <c r="G3792" t="s">
        <v>3678</v>
      </c>
      <c r="H3792" t="s">
        <v>3679</v>
      </c>
      <c r="I3792" t="s">
        <v>4887</v>
      </c>
      <c r="J3792">
        <v>2026</v>
      </c>
      <c r="K3792" t="s">
        <v>4062</v>
      </c>
      <c r="L3792">
        <v>68.675180999999995</v>
      </c>
    </row>
    <row r="3793" spans="3:73" x14ac:dyDescent="0.3">
      <c r="C3793">
        <v>724910</v>
      </c>
      <c r="D3793" t="s">
        <v>4357</v>
      </c>
      <c r="E3793" t="s">
        <v>764</v>
      </c>
      <c r="F3793" t="s">
        <v>3614</v>
      </c>
      <c r="G3793" t="s">
        <v>3678</v>
      </c>
      <c r="H3793" t="s">
        <v>3679</v>
      </c>
      <c r="I3793" t="s">
        <v>4887</v>
      </c>
      <c r="J3793">
        <v>2025</v>
      </c>
      <c r="K3793" t="s">
        <v>4062</v>
      </c>
      <c r="L3793">
        <v>66.181015000000002</v>
      </c>
      <c r="M3793">
        <v>64275862</v>
      </c>
      <c r="N3793">
        <v>33199922</v>
      </c>
      <c r="O3793">
        <v>8036564</v>
      </c>
      <c r="P3793">
        <v>3589268</v>
      </c>
      <c r="Q3793">
        <v>7449083</v>
      </c>
      <c r="V3793">
        <v>2007091</v>
      </c>
      <c r="W3793">
        <v>1168870</v>
      </c>
      <c r="X3793">
        <v>214691</v>
      </c>
      <c r="AB3793">
        <v>62268771</v>
      </c>
      <c r="AD3793">
        <v>42467837</v>
      </c>
      <c r="AE3793">
        <v>48372</v>
      </c>
      <c r="AF3793">
        <v>4837166</v>
      </c>
      <c r="AG3793">
        <v>21638914</v>
      </c>
      <c r="AH3793">
        <v>25874694</v>
      </c>
      <c r="AI3793">
        <v>4235780</v>
      </c>
      <c r="AJ3793">
        <v>15994149</v>
      </c>
      <c r="AK3793">
        <v>3635519</v>
      </c>
      <c r="AL3793">
        <v>5644765</v>
      </c>
      <c r="AM3793">
        <v>2974221</v>
      </c>
      <c r="AN3793">
        <v>15064516</v>
      </c>
      <c r="AQ3793">
        <v>14310418</v>
      </c>
      <c r="AS3793">
        <v>324232</v>
      </c>
      <c r="AU3793">
        <v>2668118</v>
      </c>
      <c r="AV3793">
        <v>-19225522</v>
      </c>
      <c r="AW3793">
        <v>19339684</v>
      </c>
      <c r="AY3793">
        <v>3.12</v>
      </c>
      <c r="AZ3793">
        <v>7303834</v>
      </c>
      <c r="BA3793">
        <v>0.618138672480533</v>
      </c>
      <c r="BE3793">
        <v>0.55306617345890197</v>
      </c>
      <c r="BG3793">
        <v>0.83629642151516803</v>
      </c>
      <c r="BH3793">
        <v>0.57993924834545796</v>
      </c>
      <c r="BI3793">
        <v>0.40255693498128398</v>
      </c>
      <c r="BJ3793">
        <v>0.103116890966904</v>
      </c>
      <c r="BM3793">
        <v>0.140504811380571</v>
      </c>
      <c r="BN3793">
        <v>3.1226201213762E-2</v>
      </c>
      <c r="BP3793">
        <v>6.8754985584367798</v>
      </c>
      <c r="BQ3793">
        <v>22.0305414631225</v>
      </c>
      <c r="BR3793">
        <v>21.211863782051299</v>
      </c>
      <c r="BS3793">
        <v>0.24192730574367699</v>
      </c>
      <c r="BT3793">
        <v>292224.04642781598</v>
      </c>
      <c r="BU3793">
        <v>3.3160244450625201E-6</v>
      </c>
    </row>
    <row r="3794" spans="3:73" x14ac:dyDescent="0.3">
      <c r="C3794">
        <v>724910</v>
      </c>
      <c r="D3794" t="s">
        <v>4357</v>
      </c>
      <c r="E3794" t="s">
        <v>764</v>
      </c>
      <c r="F3794" t="s">
        <v>3614</v>
      </c>
      <c r="G3794" t="s">
        <v>3678</v>
      </c>
      <c r="H3794" t="s">
        <v>3679</v>
      </c>
      <c r="I3794" t="s">
        <v>4887</v>
      </c>
      <c r="J3794">
        <v>2024</v>
      </c>
      <c r="K3794" t="s">
        <v>4062</v>
      </c>
      <c r="L3794">
        <v>71.790402</v>
      </c>
      <c r="M3794">
        <v>66780033</v>
      </c>
      <c r="N3794">
        <v>33194096</v>
      </c>
      <c r="O3794">
        <v>10283550</v>
      </c>
      <c r="P3794">
        <v>3144833</v>
      </c>
      <c r="Q3794">
        <v>7158585</v>
      </c>
      <c r="V3794">
        <v>1211516</v>
      </c>
      <c r="W3794">
        <v>1035741</v>
      </c>
      <c r="X3794">
        <v>127154</v>
      </c>
      <c r="AB3794">
        <v>65568517</v>
      </c>
      <c r="AD3794">
        <v>46743005</v>
      </c>
      <c r="AE3794">
        <v>48337</v>
      </c>
      <c r="AF3794">
        <v>4833676</v>
      </c>
      <c r="AG3794">
        <v>23031646</v>
      </c>
      <c r="AH3794">
        <v>29804179</v>
      </c>
      <c r="AI3794">
        <v>6772533</v>
      </c>
      <c r="AJ3794">
        <v>18518865</v>
      </c>
      <c r="AK3794">
        <v>2731434</v>
      </c>
      <c r="AL3794">
        <v>4512781</v>
      </c>
      <c r="AM3794">
        <v>3342886</v>
      </c>
      <c r="AN3794">
        <v>17124699</v>
      </c>
      <c r="AQ3794">
        <v>18247411</v>
      </c>
      <c r="AS3794">
        <v>308147</v>
      </c>
      <c r="AU3794">
        <v>9580084</v>
      </c>
      <c r="AV3794">
        <v>-19213841</v>
      </c>
      <c r="AW3794">
        <v>19331304</v>
      </c>
      <c r="AY3794">
        <v>3.54</v>
      </c>
      <c r="AZ3794">
        <v>6787797.5</v>
      </c>
      <c r="BA3794">
        <v>0.621351287683516</v>
      </c>
      <c r="BE3794">
        <v>0.61224337030052101</v>
      </c>
      <c r="BG3794">
        <v>0.772765658131365</v>
      </c>
      <c r="BH3794">
        <v>0.99775118512300898</v>
      </c>
      <c r="BI3794">
        <v>0.44630374770853998</v>
      </c>
      <c r="BJ3794">
        <v>0.32143425255901198</v>
      </c>
      <c r="BM3794">
        <v>9.16460070918243E-2</v>
      </c>
      <c r="BN3794">
        <v>1.8141889807092498E-2</v>
      </c>
      <c r="BP3794">
        <v>9.9286887358905407</v>
      </c>
      <c r="BQ3794">
        <v>25.137086395150899</v>
      </c>
      <c r="BR3794">
        <v>20.279774576271201</v>
      </c>
      <c r="BS3794">
        <v>0.26117258378743002</v>
      </c>
      <c r="BT3794">
        <v>269274.21300691401</v>
      </c>
      <c r="BU3794">
        <v>3.8759153738371102E-6</v>
      </c>
    </row>
    <row r="3795" spans="3:73" x14ac:dyDescent="0.3">
      <c r="C3795">
        <v>724910</v>
      </c>
      <c r="D3795" t="s">
        <v>4357</v>
      </c>
      <c r="E3795" t="s">
        <v>764</v>
      </c>
      <c r="F3795" t="s">
        <v>3614</v>
      </c>
      <c r="G3795" t="s">
        <v>3678</v>
      </c>
      <c r="H3795" t="s">
        <v>3679</v>
      </c>
      <c r="I3795" t="s">
        <v>4887</v>
      </c>
      <c r="J3795">
        <v>2023</v>
      </c>
      <c r="K3795" t="s">
        <v>4062</v>
      </c>
      <c r="L3795">
        <v>69.742385999999996</v>
      </c>
      <c r="M3795">
        <v>69255170</v>
      </c>
      <c r="N3795">
        <v>30786804</v>
      </c>
      <c r="O3795">
        <v>1669896</v>
      </c>
      <c r="P3795">
        <v>6523344</v>
      </c>
      <c r="Q3795">
        <v>6417010</v>
      </c>
      <c r="V3795">
        <v>2175668</v>
      </c>
      <c r="W3795">
        <v>1832760</v>
      </c>
      <c r="X3795">
        <v>281712</v>
      </c>
      <c r="AB3795">
        <v>67079502</v>
      </c>
      <c r="AD3795">
        <v>48949610</v>
      </c>
      <c r="AE3795">
        <v>48308</v>
      </c>
      <c r="AF3795">
        <v>4830826</v>
      </c>
      <c r="AG3795">
        <v>30191281</v>
      </c>
      <c r="AH3795">
        <v>38253592</v>
      </c>
      <c r="AI3795">
        <v>8062311</v>
      </c>
      <c r="AJ3795">
        <v>25644182</v>
      </c>
      <c r="AK3795">
        <v>2583994</v>
      </c>
      <c r="AL3795">
        <v>4547099</v>
      </c>
      <c r="AM3795">
        <v>4398379</v>
      </c>
      <c r="AN3795">
        <v>22694458</v>
      </c>
      <c r="AQ3795">
        <v>19091498</v>
      </c>
      <c r="AS3795">
        <v>257606</v>
      </c>
      <c r="AU3795">
        <v>-8527108</v>
      </c>
      <c r="AV3795">
        <v>-19344004</v>
      </c>
      <c r="AW3795">
        <v>19323304</v>
      </c>
      <c r="AY3795">
        <v>4.7</v>
      </c>
      <c r="AZ3795">
        <v>5752822.5</v>
      </c>
      <c r="BA3795">
        <v>0.670373176981654</v>
      </c>
      <c r="BE3795">
        <v>0.49907726312342099</v>
      </c>
      <c r="BG3795">
        <v>0.78924041956635105</v>
      </c>
      <c r="BH3795">
        <v>1.40145311279811</v>
      </c>
      <c r="BI3795">
        <v>0.55235720307956804</v>
      </c>
      <c r="BJ3795">
        <v>-0.222909994962042</v>
      </c>
      <c r="BM3795">
        <v>6.7549055262575097E-2</v>
      </c>
      <c r="BN3795">
        <v>3.1415243078603397E-2</v>
      </c>
      <c r="BP3795">
        <v>0.91113730111962299</v>
      </c>
      <c r="BQ3795">
        <v>13.2967731727013</v>
      </c>
      <c r="BR3795">
        <v>14.8388055319149</v>
      </c>
      <c r="BS3795">
        <v>0.33832180209089802</v>
      </c>
      <c r="BT3795">
        <v>277066.86146355799</v>
      </c>
      <c r="BU3795">
        <v>4.8865779325553096E-6</v>
      </c>
    </row>
    <row r="3796" spans="3:73" x14ac:dyDescent="0.3">
      <c r="C3796">
        <v>724910</v>
      </c>
      <c r="D3796" t="s">
        <v>4357</v>
      </c>
      <c r="E3796" t="s">
        <v>764</v>
      </c>
      <c r="F3796" t="s">
        <v>3614</v>
      </c>
      <c r="G3796" t="s">
        <v>3678</v>
      </c>
      <c r="H3796" t="s">
        <v>3679</v>
      </c>
      <c r="I3796" t="s">
        <v>4887</v>
      </c>
      <c r="J3796">
        <v>2022</v>
      </c>
      <c r="K3796" t="s">
        <v>4062</v>
      </c>
      <c r="L3796">
        <v>43.478828</v>
      </c>
      <c r="M3796">
        <v>67467492</v>
      </c>
      <c r="N3796">
        <v>41503177</v>
      </c>
      <c r="O3796">
        <v>10449510</v>
      </c>
      <c r="P3796">
        <v>4704829</v>
      </c>
      <c r="Q3796">
        <v>5088635</v>
      </c>
      <c r="S3796">
        <v>606385</v>
      </c>
      <c r="V3796">
        <v>2902363</v>
      </c>
      <c r="W3796">
        <v>2456345</v>
      </c>
      <c r="X3796">
        <v>943535</v>
      </c>
      <c r="AB3796">
        <v>64565129</v>
      </c>
      <c r="AD3796">
        <v>45578456</v>
      </c>
      <c r="AE3796">
        <v>48308</v>
      </c>
      <c r="AF3796">
        <v>4830826</v>
      </c>
      <c r="AG3796">
        <v>20723880</v>
      </c>
      <c r="AI3796">
        <v>6263090</v>
      </c>
      <c r="AJ3796">
        <v>16328685</v>
      </c>
      <c r="AK3796">
        <v>2925874</v>
      </c>
      <c r="AL3796">
        <v>4395195</v>
      </c>
      <c r="AM3796">
        <v>2992312</v>
      </c>
      <c r="AN3796">
        <v>14507501</v>
      </c>
      <c r="AP3796">
        <v>214877</v>
      </c>
      <c r="AQ3796">
        <v>12503679</v>
      </c>
      <c r="AS3796">
        <v>424981</v>
      </c>
      <c r="AU3796">
        <v>7015421</v>
      </c>
      <c r="AV3796">
        <v>-19496930</v>
      </c>
      <c r="AX3796">
        <v>19333409</v>
      </c>
      <c r="AY3796">
        <v>3</v>
      </c>
      <c r="AZ3796">
        <v>4494706</v>
      </c>
      <c r="BH3796">
        <v>1.3934370790881501</v>
      </c>
      <c r="BN3796">
        <v>4.3018688170593303E-2</v>
      </c>
      <c r="BP3796">
        <v>4.2540889003784104</v>
      </c>
      <c r="BQ3796">
        <v>14.8246854574581</v>
      </c>
      <c r="BR3796">
        <v>14.4929426666667</v>
      </c>
      <c r="BS3796">
        <v>0.22469560929708701</v>
      </c>
      <c r="BU3796">
        <v>2.0202311374612102E-6</v>
      </c>
    </row>
    <row r="3797" spans="3:73" x14ac:dyDescent="0.3">
      <c r="C3797">
        <v>724910</v>
      </c>
      <c r="D3797" t="s">
        <v>4357</v>
      </c>
      <c r="E3797" t="s">
        <v>764</v>
      </c>
      <c r="F3797" t="s">
        <v>3614</v>
      </c>
      <c r="G3797" t="s">
        <v>3678</v>
      </c>
      <c r="H3797" t="s">
        <v>3679</v>
      </c>
      <c r="I3797" t="s">
        <v>4887</v>
      </c>
      <c r="J3797">
        <v>2021</v>
      </c>
      <c r="K3797" t="s">
        <v>4062</v>
      </c>
      <c r="L3797">
        <v>52.440299000000003</v>
      </c>
      <c r="M3797">
        <v>72500739</v>
      </c>
      <c r="N3797">
        <v>24362633</v>
      </c>
      <c r="O3797">
        <v>10427340</v>
      </c>
      <c r="P3797">
        <v>1964281</v>
      </c>
      <c r="Q3797">
        <v>3900777</v>
      </c>
      <c r="S3797">
        <v>336683</v>
      </c>
      <c r="V3797">
        <v>1608797</v>
      </c>
      <c r="W3797">
        <v>1027338</v>
      </c>
      <c r="X3797">
        <v>336591</v>
      </c>
      <c r="AB3797">
        <v>70891942</v>
      </c>
      <c r="AD3797">
        <v>50404364</v>
      </c>
      <c r="AE3797">
        <v>48332</v>
      </c>
      <c r="AF3797">
        <v>4833232</v>
      </c>
      <c r="AG3797">
        <v>17244785</v>
      </c>
      <c r="AI3797">
        <v>4121461</v>
      </c>
      <c r="AJ3797">
        <v>12743604</v>
      </c>
      <c r="AK3797">
        <v>3184754</v>
      </c>
      <c r="AL3797">
        <v>4501181</v>
      </c>
      <c r="AM3797">
        <v>2547368</v>
      </c>
      <c r="AN3797">
        <v>11694384</v>
      </c>
      <c r="AP3797">
        <v>308511</v>
      </c>
      <c r="AQ3797">
        <v>13364832</v>
      </c>
      <c r="AS3797">
        <v>542926</v>
      </c>
      <c r="AU3797">
        <v>8424873</v>
      </c>
      <c r="AV3797">
        <v>-19427959</v>
      </c>
      <c r="AX3797">
        <v>19336540</v>
      </c>
      <c r="AY3797">
        <v>2.42</v>
      </c>
      <c r="AZ3797">
        <v>3892613.5</v>
      </c>
      <c r="BH3797">
        <v>1.0587901932724599</v>
      </c>
      <c r="BN3797">
        <v>2.2190077262522801E-2</v>
      </c>
      <c r="BP3797">
        <v>10.1498630441004</v>
      </c>
      <c r="BQ3797">
        <v>19.9173553397227</v>
      </c>
      <c r="BR3797">
        <v>21.669545041322301</v>
      </c>
      <c r="BS3797">
        <v>0.16496069468656999</v>
      </c>
      <c r="BU3797">
        <v>1.79012621180557E-6</v>
      </c>
    </row>
    <row r="3798" spans="3:73" x14ac:dyDescent="0.3">
      <c r="C3798">
        <v>724910</v>
      </c>
      <c r="D3798" t="s">
        <v>4357</v>
      </c>
      <c r="E3798" t="s">
        <v>764</v>
      </c>
      <c r="F3798" t="s">
        <v>3614</v>
      </c>
      <c r="G3798" t="s">
        <v>3678</v>
      </c>
      <c r="H3798" t="s">
        <v>3679</v>
      </c>
      <c r="I3798" t="s">
        <v>4887</v>
      </c>
      <c r="J3798">
        <v>2020</v>
      </c>
      <c r="K3798" t="s">
        <v>4062</v>
      </c>
      <c r="L3798">
        <v>40.406500000000001</v>
      </c>
      <c r="M3798">
        <v>79498150</v>
      </c>
      <c r="N3798">
        <v>34384711</v>
      </c>
      <c r="O3798">
        <v>8065594</v>
      </c>
      <c r="P3798">
        <v>2694018</v>
      </c>
      <c r="Q3798">
        <v>3884450</v>
      </c>
      <c r="S3798">
        <v>582467</v>
      </c>
      <c r="V3798">
        <v>1502801</v>
      </c>
      <c r="W3798">
        <v>796201</v>
      </c>
      <c r="X3798">
        <v>186993</v>
      </c>
      <c r="AB3798">
        <v>77995349</v>
      </c>
      <c r="AD3798">
        <v>58046520</v>
      </c>
      <c r="AE3798">
        <v>48350</v>
      </c>
      <c r="AF3798">
        <v>4835038</v>
      </c>
      <c r="AG3798">
        <v>20522868</v>
      </c>
      <c r="AH3798">
        <v>25412163</v>
      </c>
      <c r="AI3798">
        <v>4889295</v>
      </c>
      <c r="AJ3798">
        <v>15514786</v>
      </c>
      <c r="AK3798">
        <v>3690539</v>
      </c>
      <c r="AL3798">
        <v>5008082</v>
      </c>
      <c r="AM3798">
        <v>2775261</v>
      </c>
      <c r="AN3798">
        <v>14526642</v>
      </c>
      <c r="AP3798">
        <v>364409</v>
      </c>
      <c r="AQ3798">
        <v>15895773</v>
      </c>
      <c r="AS3798">
        <v>549969</v>
      </c>
      <c r="AU3798">
        <v>5251629</v>
      </c>
      <c r="AV3798">
        <v>-19959112</v>
      </c>
      <c r="AX3798">
        <v>19384040</v>
      </c>
      <c r="AY3798">
        <v>3</v>
      </c>
      <c r="AZ3798">
        <v>4074663</v>
      </c>
      <c r="BA3798">
        <v>0.61052599103822802</v>
      </c>
      <c r="BE3798">
        <v>0.62551830003608899</v>
      </c>
      <c r="BG3798">
        <v>0.80760020309959402</v>
      </c>
      <c r="BH3798">
        <v>1.1999262270278499</v>
      </c>
      <c r="BI3798">
        <v>0.31965728762241602</v>
      </c>
      <c r="BJ3798">
        <v>0.20665808731039501</v>
      </c>
      <c r="BM3798">
        <v>0.145227267745764</v>
      </c>
      <c r="BN3798">
        <v>1.8903597127731899E-2</v>
      </c>
      <c r="BP3798">
        <v>10.1300978019369</v>
      </c>
      <c r="BQ3798">
        <v>38.307237745242702</v>
      </c>
      <c r="BR3798">
        <v>13.468833333333301</v>
      </c>
      <c r="BS3798">
        <v>0.18625010575951101</v>
      </c>
      <c r="BU3798">
        <v>1.5541888273363601E-6</v>
      </c>
    </row>
    <row r="3799" spans="3:73" x14ac:dyDescent="0.3">
      <c r="C3799">
        <v>724910</v>
      </c>
      <c r="D3799" t="s">
        <v>4357</v>
      </c>
      <c r="E3799" t="s">
        <v>764</v>
      </c>
      <c r="F3799" t="s">
        <v>3614</v>
      </c>
      <c r="G3799" t="s">
        <v>3678</v>
      </c>
      <c r="H3799" t="s">
        <v>3679</v>
      </c>
      <c r="I3799" t="s">
        <v>4887</v>
      </c>
      <c r="J3799">
        <v>2019</v>
      </c>
      <c r="K3799" t="s">
        <v>4062</v>
      </c>
      <c r="L3799">
        <v>49.687645000000003</v>
      </c>
      <c r="M3799">
        <v>83615887</v>
      </c>
      <c r="N3799">
        <v>27441684</v>
      </c>
      <c r="O3799">
        <v>6877304</v>
      </c>
      <c r="P3799">
        <v>2995638</v>
      </c>
      <c r="Q3799">
        <v>4264876</v>
      </c>
      <c r="S3799">
        <v>894835</v>
      </c>
      <c r="W3799">
        <v>835676</v>
      </c>
      <c r="X3799">
        <v>375188</v>
      </c>
      <c r="AB3799">
        <v>82780211</v>
      </c>
      <c r="AD3799">
        <v>62903918</v>
      </c>
      <c r="AE3799">
        <v>48460</v>
      </c>
      <c r="AF3799">
        <v>4846010</v>
      </c>
      <c r="AG3799">
        <v>21256225</v>
      </c>
      <c r="AH3799">
        <v>26472337</v>
      </c>
      <c r="AI3799">
        <v>5216112</v>
      </c>
      <c r="AJ3799">
        <v>15924562</v>
      </c>
      <c r="AK3799">
        <v>4107692</v>
      </c>
      <c r="AL3799">
        <v>5331663</v>
      </c>
      <c r="AM3799">
        <v>3201903</v>
      </c>
      <c r="AN3799">
        <v>14507936</v>
      </c>
      <c r="AP3799">
        <v>498813</v>
      </c>
      <c r="AQ3799">
        <v>14218994</v>
      </c>
      <c r="AS3799">
        <v>705197</v>
      </c>
      <c r="AU3799">
        <v>7059328</v>
      </c>
      <c r="AV3799">
        <v>-19156100</v>
      </c>
      <c r="AX3799">
        <v>19374040</v>
      </c>
      <c r="AY3799">
        <v>3</v>
      </c>
      <c r="AZ3799">
        <v>3957657.5</v>
      </c>
      <c r="BA3799">
        <v>0.60155482305925601</v>
      </c>
      <c r="BE3799">
        <v>0.537126510591037</v>
      </c>
      <c r="BG3799">
        <v>0.80295989734491502</v>
      </c>
      <c r="BH3799">
        <v>1.3179796382077</v>
      </c>
      <c r="BI3799">
        <v>0.316594584471728</v>
      </c>
      <c r="BJ3799">
        <v>0.266668107164094</v>
      </c>
      <c r="BM3799">
        <v>0.15516922438695199</v>
      </c>
      <c r="BP3799">
        <v>8.2296296650855094</v>
      </c>
      <c r="BQ3799">
        <v>27.7342032079418</v>
      </c>
      <c r="BR3799">
        <v>16.5625483333333</v>
      </c>
      <c r="BS3799">
        <v>0.175258504716786</v>
      </c>
      <c r="BU3799">
        <v>1.8007073574625201E-6</v>
      </c>
    </row>
    <row r="3800" spans="3:73" x14ac:dyDescent="0.3">
      <c r="C3800">
        <v>724910</v>
      </c>
      <c r="D3800" t="s">
        <v>4357</v>
      </c>
      <c r="E3800" t="s">
        <v>764</v>
      </c>
      <c r="F3800" t="s">
        <v>3614</v>
      </c>
      <c r="G3800" t="s">
        <v>3678</v>
      </c>
      <c r="H3800" t="s">
        <v>3679</v>
      </c>
      <c r="I3800" t="s">
        <v>4887</v>
      </c>
      <c r="J3800">
        <v>2018</v>
      </c>
      <c r="K3800" t="s">
        <v>4062</v>
      </c>
      <c r="L3800">
        <v>62.125075000000002</v>
      </c>
      <c r="M3800">
        <v>87431465</v>
      </c>
      <c r="N3800">
        <v>32695269</v>
      </c>
      <c r="O3800">
        <v>4755082</v>
      </c>
      <c r="P3800">
        <v>2888779</v>
      </c>
      <c r="Q3800">
        <v>3650439</v>
      </c>
      <c r="S3800">
        <v>1325383</v>
      </c>
      <c r="W3800">
        <v>989725</v>
      </c>
      <c r="X3800">
        <v>414970</v>
      </c>
      <c r="AB3800">
        <v>86441740</v>
      </c>
      <c r="AD3800">
        <v>67709657</v>
      </c>
      <c r="AE3800">
        <v>48420</v>
      </c>
      <c r="AF3800">
        <v>4842010</v>
      </c>
      <c r="AG3800">
        <v>23589137</v>
      </c>
      <c r="AH3800">
        <v>29863881</v>
      </c>
      <c r="AI3800">
        <v>6274744</v>
      </c>
      <c r="AJ3800">
        <v>18450627</v>
      </c>
      <c r="AK3800">
        <v>3702918</v>
      </c>
      <c r="AL3800">
        <v>5138510</v>
      </c>
      <c r="AM3800">
        <v>6096152</v>
      </c>
      <c r="AN3800">
        <v>13912672</v>
      </c>
      <c r="AP3800">
        <v>692665</v>
      </c>
      <c r="AQ3800">
        <v>15151928</v>
      </c>
      <c r="AS3800">
        <v>979652</v>
      </c>
      <c r="AU3800">
        <v>717790</v>
      </c>
      <c r="AV3800">
        <v>-19314000</v>
      </c>
      <c r="AX3800">
        <v>19365040</v>
      </c>
      <c r="AY3800">
        <v>2.87</v>
      </c>
      <c r="AZ3800">
        <v>3504368.5</v>
      </c>
      <c r="BA3800">
        <v>0.61782415353181996</v>
      </c>
      <c r="BE3800">
        <v>0.50736633996097202</v>
      </c>
      <c r="BG3800">
        <v>0.78988852788423602</v>
      </c>
      <c r="BH3800">
        <v>1.7905491388819399</v>
      </c>
      <c r="BI3800">
        <v>0.34156903352814699</v>
      </c>
      <c r="BJ3800">
        <v>2.4035389104316299E-2</v>
      </c>
      <c r="BM3800">
        <v>0.123993194320591</v>
      </c>
      <c r="BP3800">
        <v>4.80444770011872</v>
      </c>
      <c r="BQ3800">
        <v>29.3463638889591</v>
      </c>
      <c r="BR3800">
        <v>21.646367595818798</v>
      </c>
      <c r="BS3800">
        <v>0.16094854175772</v>
      </c>
      <c r="BU3800">
        <v>2.0626489616011901E-6</v>
      </c>
    </row>
    <row r="3801" spans="3:73" x14ac:dyDescent="0.3">
      <c r="C3801">
        <v>724910</v>
      </c>
      <c r="D3801" t="s">
        <v>4357</v>
      </c>
      <c r="E3801" t="s">
        <v>764</v>
      </c>
      <c r="F3801" t="s">
        <v>3614</v>
      </c>
      <c r="G3801" t="s">
        <v>3678</v>
      </c>
      <c r="H3801" t="s">
        <v>3679</v>
      </c>
      <c r="I3801" t="s">
        <v>4887</v>
      </c>
      <c r="J3801">
        <v>2017</v>
      </c>
      <c r="K3801" t="s">
        <v>4062</v>
      </c>
      <c r="L3801">
        <v>48.510474000000002</v>
      </c>
      <c r="M3801">
        <v>93774806</v>
      </c>
      <c r="N3801">
        <v>35193580</v>
      </c>
      <c r="O3801">
        <v>8199364</v>
      </c>
      <c r="P3801">
        <v>3436802</v>
      </c>
      <c r="Q3801">
        <v>3358298</v>
      </c>
      <c r="S3801">
        <v>1413248</v>
      </c>
      <c r="W3801">
        <v>1095321</v>
      </c>
      <c r="X3801">
        <v>376275</v>
      </c>
      <c r="AB3801">
        <v>92679485</v>
      </c>
      <c r="AD3801">
        <v>73162025</v>
      </c>
      <c r="AE3801">
        <v>48410</v>
      </c>
      <c r="AF3801">
        <v>4841010</v>
      </c>
      <c r="AG3801">
        <v>22247902</v>
      </c>
      <c r="AH3801">
        <v>28326196</v>
      </c>
      <c r="AI3801">
        <v>6078294</v>
      </c>
      <c r="AJ3801">
        <v>17445203</v>
      </c>
      <c r="AK3801">
        <v>3344101</v>
      </c>
      <c r="AL3801">
        <v>4802699</v>
      </c>
      <c r="AM3801">
        <v>6147142</v>
      </c>
      <c r="AN3801">
        <v>12948869</v>
      </c>
      <c r="AS3801">
        <v>1147451</v>
      </c>
      <c r="AX3801">
        <v>19346040</v>
      </c>
      <c r="AY3801">
        <v>2.68</v>
      </c>
      <c r="BA3801">
        <v>0.61586818787810405</v>
      </c>
      <c r="BG3801">
        <v>0.78541792198288796</v>
      </c>
      <c r="BI3801">
        <v>0.30206616476497999</v>
      </c>
      <c r="BM3801">
        <v>0.118056833328414</v>
      </c>
      <c r="BP3801">
        <v>7.4858091828788096</v>
      </c>
      <c r="BQ3801">
        <v>29.064796529967001</v>
      </c>
      <c r="BR3801">
        <v>18.100923134328401</v>
      </c>
      <c r="BS3801">
        <v>0.13971666976785599</v>
      </c>
      <c r="BU3801">
        <v>1.4027707460825901E-6</v>
      </c>
    </row>
    <row r="3802" spans="3:73" x14ac:dyDescent="0.3">
      <c r="C3802">
        <v>1413447</v>
      </c>
      <c r="D3802" t="s">
        <v>4497</v>
      </c>
      <c r="E3802" t="s">
        <v>148</v>
      </c>
      <c r="F3802" t="s">
        <v>3614</v>
      </c>
      <c r="G3802" t="s">
        <v>3678</v>
      </c>
      <c r="H3802" t="s">
        <v>3679</v>
      </c>
      <c r="I3802" t="s">
        <v>4888</v>
      </c>
      <c r="J3802">
        <v>2026</v>
      </c>
      <c r="K3802" t="s">
        <v>4062</v>
      </c>
      <c r="L3802">
        <v>217.696382</v>
      </c>
    </row>
    <row r="3803" spans="3:73" x14ac:dyDescent="0.3">
      <c r="C3803">
        <v>1413447</v>
      </c>
      <c r="D3803" t="s">
        <v>4497</v>
      </c>
      <c r="E3803" t="s">
        <v>148</v>
      </c>
      <c r="F3803" t="s">
        <v>3614</v>
      </c>
      <c r="G3803" t="s">
        <v>3678</v>
      </c>
      <c r="H3803" t="s">
        <v>3679</v>
      </c>
      <c r="I3803" t="s">
        <v>4888</v>
      </c>
      <c r="J3803">
        <v>2025</v>
      </c>
      <c r="K3803" t="s">
        <v>4062</v>
      </c>
      <c r="L3803">
        <v>206.66968700000001</v>
      </c>
      <c r="M3803">
        <v>26560000000</v>
      </c>
      <c r="N3803">
        <v>7940000000</v>
      </c>
      <c r="O3803">
        <v>3267000000</v>
      </c>
      <c r="P3803">
        <v>1055000000</v>
      </c>
      <c r="Q3803">
        <v>2577000000</v>
      </c>
      <c r="S3803">
        <v>2977000000</v>
      </c>
      <c r="U3803">
        <v>10299000000</v>
      </c>
      <c r="W3803">
        <v>3881000000</v>
      </c>
      <c r="X3803">
        <v>997000000</v>
      </c>
      <c r="Z3803">
        <v>1250000000</v>
      </c>
      <c r="AA3803">
        <v>11040000000</v>
      </c>
      <c r="AB3803">
        <v>10056000000</v>
      </c>
      <c r="AD3803">
        <v>-1354000000</v>
      </c>
      <c r="AE3803">
        <v>56000000</v>
      </c>
      <c r="AG3803">
        <v>6716000000</v>
      </c>
      <c r="AI3803">
        <v>5553000000</v>
      </c>
      <c r="AJ3803">
        <v>3047000000</v>
      </c>
      <c r="AK3803">
        <v>2360000000</v>
      </c>
      <c r="AL3803">
        <v>3681000000</v>
      </c>
      <c r="AM3803">
        <v>525000000</v>
      </c>
      <c r="AN3803">
        <v>2021000000</v>
      </c>
      <c r="AO3803">
        <v>466000000</v>
      </c>
      <c r="AQ3803">
        <v>2820000000</v>
      </c>
      <c r="AS3803">
        <v>832000000</v>
      </c>
      <c r="AU3803">
        <v>-2357000000</v>
      </c>
      <c r="AV3803">
        <v>-494000000</v>
      </c>
      <c r="AY3803">
        <v>8</v>
      </c>
      <c r="AZ3803">
        <v>2466500000</v>
      </c>
      <c r="BB3803">
        <v>3012000000</v>
      </c>
      <c r="BC3803">
        <v>3012000000</v>
      </c>
      <c r="BH3803">
        <v>2.25136833569836</v>
      </c>
      <c r="BO3803">
        <v>6.4635193133047197</v>
      </c>
      <c r="BP3803">
        <v>0.84179335222880702</v>
      </c>
      <c r="BQ3803">
        <v>1.3818603452718401</v>
      </c>
      <c r="BR3803">
        <v>25.833710875000001</v>
      </c>
      <c r="BS3803">
        <v>0.20097454256165501</v>
      </c>
      <c r="BU3803">
        <v>1.6441502545743799E-7</v>
      </c>
    </row>
    <row r="3804" spans="3:73" x14ac:dyDescent="0.3">
      <c r="C3804">
        <v>1413447</v>
      </c>
      <c r="D3804" t="s">
        <v>4497</v>
      </c>
      <c r="E3804" t="s">
        <v>148</v>
      </c>
      <c r="F3804" t="s">
        <v>3614</v>
      </c>
      <c r="G3804" t="s">
        <v>3678</v>
      </c>
      <c r="H3804" t="s">
        <v>3679</v>
      </c>
      <c r="I3804" t="s">
        <v>4888</v>
      </c>
      <c r="J3804">
        <v>2024</v>
      </c>
      <c r="K3804" t="s">
        <v>4062</v>
      </c>
      <c r="L3804">
        <v>233.24464499999999</v>
      </c>
      <c r="M3804">
        <v>24385000000</v>
      </c>
      <c r="N3804">
        <v>7305000000</v>
      </c>
      <c r="O3804">
        <v>3292000000</v>
      </c>
      <c r="P3804">
        <v>1032000000</v>
      </c>
      <c r="Q3804">
        <v>2356000000</v>
      </c>
      <c r="S3804">
        <v>3267000000</v>
      </c>
      <c r="U3804">
        <v>9930000000</v>
      </c>
      <c r="W3804">
        <v>3098000000</v>
      </c>
      <c r="X3804">
        <v>1017000000</v>
      </c>
      <c r="Z3804">
        <v>500000000</v>
      </c>
      <c r="AA3804">
        <v>10420000000</v>
      </c>
      <c r="AB3804">
        <v>9183000000</v>
      </c>
      <c r="AD3804">
        <v>-1814000000</v>
      </c>
      <c r="AE3804">
        <v>56000000</v>
      </c>
      <c r="AG3804">
        <v>7119000000</v>
      </c>
      <c r="AI3804">
        <v>5495000000</v>
      </c>
      <c r="AJ3804">
        <v>3417000000</v>
      </c>
      <c r="AK3804">
        <v>2347000000</v>
      </c>
      <c r="AL3804">
        <v>3647000000</v>
      </c>
      <c r="AM3804">
        <v>545000000</v>
      </c>
      <c r="AN3804">
        <v>2510000000</v>
      </c>
      <c r="AO3804">
        <v>398000000</v>
      </c>
      <c r="AQ3804">
        <v>2782000000</v>
      </c>
      <c r="AS3804">
        <v>925000000</v>
      </c>
      <c r="AU3804">
        <v>-686000000</v>
      </c>
      <c r="AV3804">
        <v>-2662000000</v>
      </c>
      <c r="AY3804">
        <v>9.84</v>
      </c>
      <c r="AZ3804">
        <v>2245000000</v>
      </c>
      <c r="BB3804">
        <v>3453000000</v>
      </c>
      <c r="BC3804">
        <v>3453000000</v>
      </c>
      <c r="BH3804">
        <v>2.44766146993318</v>
      </c>
      <c r="BO3804">
        <v>8.6758793969849304</v>
      </c>
      <c r="BP3804">
        <v>1.0626210458360199</v>
      </c>
      <c r="BQ3804">
        <v>1.5974822466107199</v>
      </c>
      <c r="BR3804">
        <v>23.703724085365899</v>
      </c>
      <c r="BS3804">
        <v>0.27333115539584002</v>
      </c>
      <c r="BU3804">
        <v>2.4993219065664802E-7</v>
      </c>
    </row>
    <row r="3805" spans="3:73" x14ac:dyDescent="0.3">
      <c r="C3805">
        <v>1413447</v>
      </c>
      <c r="D3805" t="s">
        <v>4497</v>
      </c>
      <c r="E3805" t="s">
        <v>148</v>
      </c>
      <c r="F3805" t="s">
        <v>3614</v>
      </c>
      <c r="G3805" t="s">
        <v>3678</v>
      </c>
      <c r="H3805" t="s">
        <v>3679</v>
      </c>
      <c r="I3805" t="s">
        <v>4888</v>
      </c>
      <c r="J3805">
        <v>2023</v>
      </c>
      <c r="K3805" t="s">
        <v>4062</v>
      </c>
      <c r="L3805">
        <v>181.01363599999999</v>
      </c>
      <c r="M3805">
        <v>24353000000</v>
      </c>
      <c r="N3805">
        <v>7864000000</v>
      </c>
      <c r="O3805">
        <v>3862000000</v>
      </c>
      <c r="P3805">
        <v>894000000</v>
      </c>
      <c r="Q3805">
        <v>2134000000</v>
      </c>
      <c r="S3805">
        <v>3323000000</v>
      </c>
      <c r="U3805">
        <v>9955000000</v>
      </c>
      <c r="W3805">
        <v>4111000000</v>
      </c>
      <c r="X3805">
        <v>1164000000</v>
      </c>
      <c r="Z3805">
        <v>1000000000</v>
      </c>
      <c r="AA3805">
        <v>11250000000</v>
      </c>
      <c r="AB3805">
        <v>8644000000</v>
      </c>
      <c r="AD3805">
        <v>-2793000000</v>
      </c>
      <c r="AE3805">
        <v>56000000</v>
      </c>
      <c r="AG3805">
        <v>7553000000</v>
      </c>
      <c r="AI3805">
        <v>5723000000</v>
      </c>
      <c r="AJ3805">
        <v>3661000000</v>
      </c>
      <c r="AK3805">
        <v>2418000000</v>
      </c>
      <c r="AL3805">
        <v>3877000000</v>
      </c>
      <c r="AM3805">
        <v>523000000</v>
      </c>
      <c r="AN3805">
        <v>2797000000</v>
      </c>
      <c r="AO3805">
        <v>438000000</v>
      </c>
      <c r="AQ3805">
        <v>3513000000</v>
      </c>
      <c r="AS3805">
        <v>1106000000</v>
      </c>
      <c r="AU3805">
        <v>-1508000000</v>
      </c>
      <c r="AV3805">
        <v>-1990000000</v>
      </c>
      <c r="AY3805">
        <v>10.83</v>
      </c>
      <c r="AZ3805">
        <v>1958000000</v>
      </c>
      <c r="BB3805">
        <v>3758000000</v>
      </c>
      <c r="BC3805">
        <v>3758000000</v>
      </c>
      <c r="BH3805">
        <v>2.9228804902962202</v>
      </c>
      <c r="BO3805">
        <v>8.5799086757990892</v>
      </c>
      <c r="BP3805">
        <v>0.939430795426903</v>
      </c>
      <c r="BQ3805">
        <v>1.3938214546339101</v>
      </c>
      <c r="BR3805">
        <v>16.714093813481099</v>
      </c>
      <c r="BS3805">
        <v>0.32357704766311901</v>
      </c>
      <c r="BU3805">
        <v>2.2679056893567799E-7</v>
      </c>
    </row>
    <row r="3806" spans="3:73" x14ac:dyDescent="0.3">
      <c r="C3806">
        <v>1413447</v>
      </c>
      <c r="D3806" t="s">
        <v>4497</v>
      </c>
      <c r="E3806" t="s">
        <v>148</v>
      </c>
      <c r="F3806" t="s">
        <v>3614</v>
      </c>
      <c r="G3806" t="s">
        <v>3678</v>
      </c>
      <c r="H3806" t="s">
        <v>3679</v>
      </c>
      <c r="I3806" t="s">
        <v>4888</v>
      </c>
      <c r="J3806">
        <v>2022</v>
      </c>
      <c r="K3806" t="s">
        <v>4062</v>
      </c>
      <c r="L3806">
        <v>162.96083200000001</v>
      </c>
      <c r="M3806">
        <v>23236000000</v>
      </c>
      <c r="N3806">
        <v>6935000000</v>
      </c>
      <c r="O3806">
        <v>3845000000</v>
      </c>
      <c r="P3806">
        <v>960000000</v>
      </c>
      <c r="Q3806">
        <v>1782000000</v>
      </c>
      <c r="S3806">
        <v>3105000000</v>
      </c>
      <c r="U3806">
        <v>9943000000</v>
      </c>
      <c r="W3806">
        <v>3270000000</v>
      </c>
      <c r="X3806">
        <v>1617000000</v>
      </c>
      <c r="AA3806">
        <v>11250000000</v>
      </c>
      <c r="AB3806">
        <v>7449000000</v>
      </c>
      <c r="AC3806">
        <v>2799000000</v>
      </c>
      <c r="AD3806">
        <v>-3975000000</v>
      </c>
      <c r="AE3806">
        <v>56000000</v>
      </c>
      <c r="AG3806">
        <v>7517000000</v>
      </c>
      <c r="AI3806">
        <v>5688000000</v>
      </c>
      <c r="AJ3806">
        <v>3797000000</v>
      </c>
      <c r="AK3806">
        <v>2148000000</v>
      </c>
      <c r="AL3806">
        <v>3723000000</v>
      </c>
      <c r="AM3806">
        <v>529000000</v>
      </c>
      <c r="AN3806">
        <v>2787000000</v>
      </c>
      <c r="AO3806">
        <v>427000000</v>
      </c>
      <c r="AP3806">
        <v>1250000000</v>
      </c>
      <c r="AQ3806">
        <v>3895000000</v>
      </c>
      <c r="AS3806">
        <v>1250000000</v>
      </c>
      <c r="AU3806">
        <v>-1249000000</v>
      </c>
      <c r="AV3806">
        <v>-1619000000</v>
      </c>
      <c r="AY3806">
        <v>10.64</v>
      </c>
      <c r="AZ3806">
        <v>1485500000</v>
      </c>
      <c r="BB3806">
        <v>3743000000</v>
      </c>
      <c r="BC3806">
        <v>4993000000</v>
      </c>
      <c r="BH3806">
        <v>3.8290138000673202</v>
      </c>
      <c r="BO3806">
        <v>8.7658079625292693</v>
      </c>
      <c r="BP3806">
        <v>1.17584097859327</v>
      </c>
      <c r="BQ3806">
        <v>1.5758409785932701</v>
      </c>
      <c r="BR3806">
        <v>15.315867669172899</v>
      </c>
      <c r="BS3806">
        <v>0.37414418042690301</v>
      </c>
      <c r="BU3806">
        <v>2.3276993589475101E-7</v>
      </c>
    </row>
    <row r="3807" spans="3:73" x14ac:dyDescent="0.3">
      <c r="C3807">
        <v>1413447</v>
      </c>
      <c r="D3807" t="s">
        <v>4497</v>
      </c>
      <c r="E3807" t="s">
        <v>148</v>
      </c>
      <c r="F3807" t="s">
        <v>3614</v>
      </c>
      <c r="G3807" t="s">
        <v>3678</v>
      </c>
      <c r="H3807" t="s">
        <v>3679</v>
      </c>
      <c r="I3807" t="s">
        <v>4888</v>
      </c>
      <c r="J3807">
        <v>2021</v>
      </c>
      <c r="K3807" t="s">
        <v>4062</v>
      </c>
      <c r="L3807">
        <v>184.089856</v>
      </c>
      <c r="M3807">
        <v>20864000000</v>
      </c>
      <c r="N3807">
        <v>5228000000</v>
      </c>
      <c r="O3807">
        <v>2830000000</v>
      </c>
      <c r="P3807">
        <v>923000000</v>
      </c>
      <c r="Q3807">
        <v>1189000000</v>
      </c>
      <c r="S3807">
        <v>2635000000</v>
      </c>
      <c r="U3807">
        <v>9961000000</v>
      </c>
      <c r="W3807">
        <v>2452000000</v>
      </c>
      <c r="X3807">
        <v>1252000000</v>
      </c>
      <c r="AA3807">
        <v>10650000000</v>
      </c>
      <c r="AB3807">
        <v>6528000000</v>
      </c>
      <c r="AC3807">
        <v>1932000000</v>
      </c>
      <c r="AD3807">
        <v>-5371000000</v>
      </c>
      <c r="AE3807">
        <v>56000000</v>
      </c>
      <c r="AG3807">
        <v>6067000000</v>
      </c>
      <c r="AI3807">
        <v>4996000000</v>
      </c>
      <c r="AJ3807">
        <v>2583000000</v>
      </c>
      <c r="AK3807">
        <v>1936000000</v>
      </c>
      <c r="AL3807">
        <v>3484000000</v>
      </c>
      <c r="AM3807">
        <v>272000000</v>
      </c>
      <c r="AN3807">
        <v>1871000000</v>
      </c>
      <c r="AO3807">
        <v>369000000</v>
      </c>
      <c r="AP3807">
        <v>1262000000</v>
      </c>
      <c r="AQ3807">
        <v>3077000000</v>
      </c>
      <c r="AS3807">
        <v>1262000000</v>
      </c>
      <c r="AU3807">
        <v>-934000000</v>
      </c>
      <c r="AV3807">
        <v>-1585000000</v>
      </c>
      <c r="AY3807">
        <v>6.91</v>
      </c>
      <c r="AZ3807">
        <v>1109500000</v>
      </c>
      <c r="BB3807">
        <v>2512000000</v>
      </c>
      <c r="BC3807">
        <v>3774000000</v>
      </c>
      <c r="BH3807">
        <v>4.5029292474087397</v>
      </c>
      <c r="BO3807">
        <v>6.8075880758807603</v>
      </c>
      <c r="BP3807">
        <v>1.1541598694942901</v>
      </c>
      <c r="BQ3807">
        <v>1.6472267536704699</v>
      </c>
      <c r="BR3807">
        <v>26.641079015919001</v>
      </c>
      <c r="BS3807">
        <v>0.28661151960784298</v>
      </c>
      <c r="BU3807">
        <v>1.94862270980392E-7</v>
      </c>
    </row>
    <row r="3808" spans="3:73" x14ac:dyDescent="0.3">
      <c r="C3808">
        <v>1413447</v>
      </c>
      <c r="D3808" t="s">
        <v>4497</v>
      </c>
      <c r="E3808" t="s">
        <v>148</v>
      </c>
      <c r="F3808" t="s">
        <v>3614</v>
      </c>
      <c r="G3808" t="s">
        <v>3678</v>
      </c>
      <c r="H3808" t="s">
        <v>3679</v>
      </c>
      <c r="I3808" t="s">
        <v>4888</v>
      </c>
      <c r="J3808">
        <v>2020</v>
      </c>
      <c r="K3808" t="s">
        <v>4062</v>
      </c>
      <c r="L3808">
        <v>103.995079</v>
      </c>
      <c r="M3808">
        <v>19847000000</v>
      </c>
      <c r="N3808">
        <v>4324000000</v>
      </c>
      <c r="O3808">
        <v>2275000000</v>
      </c>
      <c r="P3808">
        <v>765000000</v>
      </c>
      <c r="Q3808">
        <v>1030000000</v>
      </c>
      <c r="S3808">
        <v>2284000000</v>
      </c>
      <c r="U3808">
        <v>9984000000</v>
      </c>
      <c r="W3808">
        <v>2017000000</v>
      </c>
      <c r="X3808">
        <v>991000000</v>
      </c>
      <c r="AA3808">
        <v>7650000000</v>
      </c>
      <c r="AB3808">
        <v>8944000000</v>
      </c>
      <c r="AC3808">
        <v>1037000000</v>
      </c>
      <c r="AD3808">
        <v>-4328000000</v>
      </c>
      <c r="AE3808">
        <v>59000000</v>
      </c>
      <c r="AG3808">
        <v>4235000000</v>
      </c>
      <c r="AI3808">
        <v>4377000000</v>
      </c>
      <c r="AJ3808">
        <v>418000000</v>
      </c>
      <c r="AK3808">
        <v>1725000000</v>
      </c>
      <c r="AL3808">
        <v>3931000000</v>
      </c>
      <c r="AM3808">
        <v>-83000000</v>
      </c>
      <c r="AN3808">
        <v>52000000</v>
      </c>
      <c r="AO3808">
        <v>362000000</v>
      </c>
      <c r="AP3808">
        <v>1988000000</v>
      </c>
      <c r="AQ3808">
        <v>2482000000</v>
      </c>
      <c r="AS3808">
        <v>1988000000</v>
      </c>
      <c r="AU3808">
        <v>-418000000</v>
      </c>
      <c r="AV3808">
        <v>-835000000</v>
      </c>
      <c r="AY3808">
        <v>0.19</v>
      </c>
      <c r="AZ3808">
        <v>1111000000</v>
      </c>
      <c r="BB3808">
        <v>331000000</v>
      </c>
      <c r="BC3808">
        <v>2319000000</v>
      </c>
      <c r="BH3808">
        <v>3.9396939693969402</v>
      </c>
      <c r="BO3808">
        <v>0.91436464088397795</v>
      </c>
      <c r="BP3808">
        <v>1.1279127416955901</v>
      </c>
      <c r="BQ3808">
        <v>1.63311849281111</v>
      </c>
      <c r="BR3808">
        <v>547.34252105263204</v>
      </c>
      <c r="BS3808">
        <v>5.8139534883720903E-3</v>
      </c>
      <c r="BU3808">
        <v>2.2091977873434698E-9</v>
      </c>
    </row>
    <row r="3809" spans="3:73" x14ac:dyDescent="0.3">
      <c r="C3809">
        <v>1413447</v>
      </c>
      <c r="D3809" t="s">
        <v>4497</v>
      </c>
      <c r="E3809" t="s">
        <v>148</v>
      </c>
      <c r="F3809" t="s">
        <v>3614</v>
      </c>
      <c r="G3809" t="s">
        <v>3678</v>
      </c>
      <c r="H3809" t="s">
        <v>3679</v>
      </c>
      <c r="I3809" t="s">
        <v>4888</v>
      </c>
      <c r="J3809">
        <v>2019</v>
      </c>
      <c r="K3809" t="s">
        <v>4062</v>
      </c>
      <c r="L3809">
        <v>89.094496000000007</v>
      </c>
      <c r="M3809">
        <v>20016000000</v>
      </c>
      <c r="N3809">
        <v>3267000000</v>
      </c>
      <c r="O3809">
        <v>1045000000</v>
      </c>
      <c r="P3809">
        <v>667000000</v>
      </c>
      <c r="Q3809">
        <v>1192000000</v>
      </c>
      <c r="S3809">
        <v>2448000000</v>
      </c>
      <c r="U3809">
        <v>9949000000</v>
      </c>
      <c r="W3809">
        <v>1791000000</v>
      </c>
      <c r="X3809">
        <v>944000000</v>
      </c>
      <c r="Z3809">
        <v>0</v>
      </c>
      <c r="AA3809">
        <v>7400000000</v>
      </c>
      <c r="AB3809">
        <v>9441000000</v>
      </c>
      <c r="AC3809">
        <v>3037000000</v>
      </c>
      <c r="AD3809">
        <v>-2845000000</v>
      </c>
      <c r="AE3809">
        <v>64000000</v>
      </c>
      <c r="AG3809">
        <v>4618000000</v>
      </c>
      <c r="AI3809">
        <v>4259000000</v>
      </c>
      <c r="AJ3809">
        <v>641000000</v>
      </c>
      <c r="AK3809">
        <v>1643000000</v>
      </c>
      <c r="AL3809">
        <v>4002000000</v>
      </c>
      <c r="AM3809">
        <v>20000000</v>
      </c>
      <c r="AN3809">
        <v>243000000</v>
      </c>
      <c r="AO3809">
        <v>370000000</v>
      </c>
      <c r="AP3809">
        <v>2047000000</v>
      </c>
      <c r="AQ3809">
        <v>2373000000</v>
      </c>
      <c r="AS3809">
        <v>2047000000</v>
      </c>
      <c r="AU3809">
        <v>-2284000000</v>
      </c>
      <c r="AV3809">
        <v>-1831000000</v>
      </c>
      <c r="AY3809">
        <v>0.86</v>
      </c>
      <c r="BB3809">
        <v>633000000</v>
      </c>
      <c r="BC3809">
        <v>2680000000</v>
      </c>
      <c r="BO3809">
        <v>1.71081081081081</v>
      </c>
      <c r="BP3809">
        <v>0.583472920156337</v>
      </c>
      <c r="BQ3809">
        <v>1.1585706309324399</v>
      </c>
      <c r="BR3809">
        <v>103.598251162791</v>
      </c>
      <c r="BS3809">
        <v>2.5738798856053399E-2</v>
      </c>
      <c r="BU3809">
        <v>8.1157998686579798E-9</v>
      </c>
    </row>
    <row r="3810" spans="3:73" x14ac:dyDescent="0.3">
      <c r="C3810">
        <v>1413447</v>
      </c>
      <c r="D3810" t="s">
        <v>4497</v>
      </c>
      <c r="E3810" t="s">
        <v>148</v>
      </c>
      <c r="F3810" t="s">
        <v>3614</v>
      </c>
      <c r="G3810" t="s">
        <v>3678</v>
      </c>
      <c r="H3810" t="s">
        <v>3679</v>
      </c>
      <c r="I3810" t="s">
        <v>4888</v>
      </c>
      <c r="J3810">
        <v>2018</v>
      </c>
      <c r="K3810" t="s">
        <v>4062</v>
      </c>
      <c r="L3810">
        <v>89.522890000000004</v>
      </c>
    </row>
    <row r="3811" spans="3:73" x14ac:dyDescent="0.3">
      <c r="C3811">
        <v>1413447</v>
      </c>
      <c r="D3811" t="s">
        <v>4497</v>
      </c>
      <c r="E3811" t="s">
        <v>148</v>
      </c>
      <c r="F3811" t="s">
        <v>3614</v>
      </c>
      <c r="G3811" t="s">
        <v>3678</v>
      </c>
      <c r="H3811" t="s">
        <v>3679</v>
      </c>
      <c r="I3811" t="s">
        <v>4888</v>
      </c>
      <c r="J3811">
        <v>2017</v>
      </c>
      <c r="K3811" t="s">
        <v>4062</v>
      </c>
      <c r="L3811">
        <v>96.633668999999998</v>
      </c>
    </row>
    <row r="3812" spans="3:73" x14ac:dyDescent="0.3">
      <c r="C3812">
        <v>1005284</v>
      </c>
      <c r="D3812" t="s">
        <v>4429</v>
      </c>
      <c r="E3812" t="s">
        <v>290</v>
      </c>
      <c r="F3812" t="s">
        <v>3614</v>
      </c>
      <c r="G3812" t="s">
        <v>3866</v>
      </c>
      <c r="H3812" t="s">
        <v>3867</v>
      </c>
      <c r="I3812" t="s">
        <v>4889</v>
      </c>
      <c r="J3812">
        <v>2026</v>
      </c>
      <c r="K3812" t="s">
        <v>4062</v>
      </c>
      <c r="L3812">
        <v>108.27573599999999</v>
      </c>
    </row>
    <row r="3813" spans="3:73" x14ac:dyDescent="0.3">
      <c r="C3813">
        <v>1005284</v>
      </c>
      <c r="D3813" t="s">
        <v>4429</v>
      </c>
      <c r="E3813" t="s">
        <v>290</v>
      </c>
      <c r="F3813" t="s">
        <v>3614</v>
      </c>
      <c r="G3813" t="s">
        <v>3866</v>
      </c>
      <c r="H3813" t="s">
        <v>3867</v>
      </c>
      <c r="I3813" t="s">
        <v>4889</v>
      </c>
      <c r="J3813">
        <v>2025</v>
      </c>
      <c r="K3813" t="s">
        <v>4062</v>
      </c>
      <c r="L3813">
        <v>138.02285599999999</v>
      </c>
      <c r="M3813">
        <v>1963762000</v>
      </c>
      <c r="N3813">
        <v>1087058000</v>
      </c>
      <c r="O3813">
        <v>138353000</v>
      </c>
      <c r="P3813">
        <v>119953000</v>
      </c>
      <c r="Q3813">
        <v>240912000</v>
      </c>
      <c r="R3813">
        <v>214947000</v>
      </c>
      <c r="S3813">
        <v>214947000</v>
      </c>
      <c r="U3813">
        <v>15535000</v>
      </c>
      <c r="V3813">
        <v>202743000</v>
      </c>
      <c r="W3813">
        <v>108013000</v>
      </c>
      <c r="X3813">
        <v>23344000</v>
      </c>
      <c r="Y3813">
        <v>22954000</v>
      </c>
      <c r="AB3813">
        <v>1761019000</v>
      </c>
      <c r="AC3813">
        <v>75424000</v>
      </c>
      <c r="AD3813">
        <v>1090479000</v>
      </c>
      <c r="AE3813">
        <v>489000</v>
      </c>
      <c r="AF3813">
        <v>47259748</v>
      </c>
      <c r="AG3813">
        <v>496485000</v>
      </c>
      <c r="AH3813">
        <v>650611000</v>
      </c>
      <c r="AJ3813">
        <v>248578000</v>
      </c>
      <c r="AK3813">
        <v>146097000</v>
      </c>
      <c r="AL3813">
        <v>247907000</v>
      </c>
      <c r="AM3813">
        <v>52721000</v>
      </c>
      <c r="AN3813">
        <v>242075000</v>
      </c>
      <c r="AQ3813">
        <v>210830000</v>
      </c>
      <c r="AU3813">
        <v>-45476000</v>
      </c>
      <c r="AV3813">
        <v>-125981000</v>
      </c>
      <c r="AW3813">
        <v>85549000</v>
      </c>
      <c r="AX3813">
        <v>86300000</v>
      </c>
      <c r="AY3813">
        <v>5.09</v>
      </c>
      <c r="AZ3813">
        <v>211925000</v>
      </c>
      <c r="BA3813">
        <v>0.38206854787269201</v>
      </c>
      <c r="BE3813">
        <v>0.32404923986836998</v>
      </c>
      <c r="BG3813">
        <v>0.76310575751101695</v>
      </c>
      <c r="BI3813">
        <v>0.33130847831865601</v>
      </c>
      <c r="BJ3813">
        <v>-6.9897373392088402E-2</v>
      </c>
      <c r="BM3813">
        <v>0.22455353506165701</v>
      </c>
      <c r="BN3813">
        <v>0.103242144414649</v>
      </c>
      <c r="BP3813">
        <v>1.2808921148380299</v>
      </c>
      <c r="BQ3813">
        <v>7.833742234731</v>
      </c>
      <c r="BR3813">
        <v>27.116474656188601</v>
      </c>
      <c r="BS3813">
        <v>0.137463025668661</v>
      </c>
      <c r="BT3813">
        <v>619817.63368235203</v>
      </c>
      <c r="BU3813">
        <v>3.9893739763171202E-7</v>
      </c>
    </row>
    <row r="3814" spans="3:73" x14ac:dyDescent="0.3">
      <c r="C3814">
        <v>1005284</v>
      </c>
      <c r="D3814" t="s">
        <v>4429</v>
      </c>
      <c r="E3814" t="s">
        <v>290</v>
      </c>
      <c r="F3814" t="s">
        <v>3614</v>
      </c>
      <c r="G3814" t="s">
        <v>3866</v>
      </c>
      <c r="H3814" t="s">
        <v>3867</v>
      </c>
      <c r="I3814" t="s">
        <v>4889</v>
      </c>
      <c r="J3814">
        <v>2024</v>
      </c>
      <c r="K3814" t="s">
        <v>4062</v>
      </c>
      <c r="L3814">
        <v>179.56151</v>
      </c>
      <c r="M3814">
        <v>1832333000</v>
      </c>
      <c r="N3814">
        <v>899831000</v>
      </c>
      <c r="O3814">
        <v>98980000</v>
      </c>
      <c r="P3814">
        <v>113648000</v>
      </c>
      <c r="Q3814">
        <v>182938000</v>
      </c>
      <c r="R3814">
        <v>195239000</v>
      </c>
      <c r="S3814">
        <v>195239000</v>
      </c>
      <c r="U3814">
        <v>15535000</v>
      </c>
      <c r="V3814">
        <v>215808000</v>
      </c>
      <c r="W3814">
        <v>125410000</v>
      </c>
      <c r="X3814">
        <v>36590000</v>
      </c>
      <c r="Y3814">
        <v>33611000</v>
      </c>
      <c r="AB3814">
        <v>1616525000</v>
      </c>
      <c r="AC3814">
        <v>41284000</v>
      </c>
      <c r="AD3814">
        <v>934655000</v>
      </c>
      <c r="AE3814">
        <v>488000</v>
      </c>
      <c r="AF3814">
        <v>47468893</v>
      </c>
      <c r="AG3814">
        <v>499223000</v>
      </c>
      <c r="AH3814">
        <v>647684000</v>
      </c>
      <c r="AJ3814">
        <v>238803000</v>
      </c>
      <c r="AK3814">
        <v>157187000</v>
      </c>
      <c r="AL3814">
        <v>260420000</v>
      </c>
      <c r="AM3814">
        <v>50049000</v>
      </c>
      <c r="AN3814">
        <v>222079000</v>
      </c>
      <c r="AQ3814">
        <v>253740000</v>
      </c>
      <c r="AU3814">
        <v>-164410000</v>
      </c>
      <c r="AV3814">
        <v>-82335000</v>
      </c>
      <c r="AW3814">
        <v>76169000</v>
      </c>
      <c r="AX3814">
        <v>77000000</v>
      </c>
      <c r="AY3814">
        <v>4.66</v>
      </c>
      <c r="AZ3814">
        <v>179366500</v>
      </c>
      <c r="BA3814">
        <v>0.36870294773377099</v>
      </c>
      <c r="BE3814">
        <v>0.391765120027668</v>
      </c>
      <c r="BG3814">
        <v>0.77078173924321103</v>
      </c>
      <c r="BI3814">
        <v>0.35347505065946</v>
      </c>
      <c r="BJ3814">
        <v>-0.25384292340091802</v>
      </c>
      <c r="BM3814">
        <v>0.24269088012055301</v>
      </c>
      <c r="BN3814">
        <v>0.117777718351413</v>
      </c>
      <c r="BP3814">
        <v>0.78925125588071099</v>
      </c>
      <c r="BQ3814">
        <v>5.71639422693565</v>
      </c>
      <c r="BR3814">
        <v>38.532512875536497</v>
      </c>
      <c r="BS3814">
        <v>0.13738049210497799</v>
      </c>
      <c r="BT3814">
        <v>424194.472412267</v>
      </c>
      <c r="BU3814">
        <v>5.1762678374909104E-7</v>
      </c>
    </row>
    <row r="3815" spans="3:73" x14ac:dyDescent="0.3">
      <c r="C3815">
        <v>1005284</v>
      </c>
      <c r="D3815" t="s">
        <v>4429</v>
      </c>
      <c r="E3815" t="s">
        <v>290</v>
      </c>
      <c r="F3815" t="s">
        <v>3614</v>
      </c>
      <c r="G3815" t="s">
        <v>3866</v>
      </c>
      <c r="H3815" t="s">
        <v>3867</v>
      </c>
      <c r="I3815" t="s">
        <v>4889</v>
      </c>
      <c r="J3815">
        <v>2023</v>
      </c>
      <c r="K3815" t="s">
        <v>4062</v>
      </c>
      <c r="L3815">
        <v>141.65790999999999</v>
      </c>
      <c r="M3815">
        <v>1668961000</v>
      </c>
      <c r="N3815">
        <v>917132000</v>
      </c>
      <c r="O3815">
        <v>91985000</v>
      </c>
      <c r="P3815">
        <v>139850000</v>
      </c>
      <c r="Q3815">
        <v>175795000</v>
      </c>
      <c r="R3815">
        <v>175150000</v>
      </c>
      <c r="S3815">
        <v>175150000</v>
      </c>
      <c r="U3815">
        <v>15535000</v>
      </c>
      <c r="V3815">
        <v>221735000</v>
      </c>
      <c r="W3815">
        <v>118822000</v>
      </c>
      <c r="X3815">
        <v>10933000</v>
      </c>
      <c r="Y3815">
        <v>59719000</v>
      </c>
      <c r="AB3815">
        <v>1447226000</v>
      </c>
      <c r="AC3815">
        <v>41284000</v>
      </c>
      <c r="AD3815">
        <v>789553000</v>
      </c>
      <c r="AE3815">
        <v>487000</v>
      </c>
      <c r="AF3815">
        <v>47365378</v>
      </c>
      <c r="AG3815">
        <v>441053000</v>
      </c>
      <c r="AH3815">
        <v>576429000</v>
      </c>
      <c r="AJ3815">
        <v>217189000</v>
      </c>
      <c r="AK3815">
        <v>130481000</v>
      </c>
      <c r="AL3815">
        <v>223864000</v>
      </c>
      <c r="AM3815">
        <v>42160000</v>
      </c>
      <c r="AN3815">
        <v>203011000</v>
      </c>
      <c r="AQ3815">
        <v>154777000</v>
      </c>
      <c r="AU3815">
        <v>-83293000</v>
      </c>
      <c r="AV3815">
        <v>-72929000</v>
      </c>
      <c r="AW3815">
        <v>66735000</v>
      </c>
      <c r="AY3815">
        <v>4.25</v>
      </c>
      <c r="AZ3815">
        <v>179507500</v>
      </c>
      <c r="BA3815">
        <v>0.376783610817638</v>
      </c>
      <c r="BE3815">
        <v>0.26851008537044502</v>
      </c>
      <c r="BG3815">
        <v>0.76514713867622897</v>
      </c>
      <c r="BI3815">
        <v>0.34538194721146898</v>
      </c>
      <c r="BJ3815">
        <v>-0.144498281661748</v>
      </c>
      <c r="BM3815">
        <v>0.22636092216040499</v>
      </c>
      <c r="BN3815">
        <v>0.13285810752917501</v>
      </c>
      <c r="BP3815">
        <v>0.77414115231186098</v>
      </c>
      <c r="BQ3815">
        <v>6.2390550571443004</v>
      </c>
      <c r="BR3815">
        <v>33.331272941176501</v>
      </c>
      <c r="BS3815">
        <v>0.140275948607888</v>
      </c>
      <c r="BT3815">
        <v>471099.70773958199</v>
      </c>
      <c r="BU3815">
        <v>4.16000070134174E-7</v>
      </c>
    </row>
    <row r="3816" spans="3:73" x14ac:dyDescent="0.3">
      <c r="C3816">
        <v>1005284</v>
      </c>
      <c r="D3816" t="s">
        <v>4429</v>
      </c>
      <c r="E3816" t="s">
        <v>290</v>
      </c>
      <c r="F3816" t="s">
        <v>3614</v>
      </c>
      <c r="G3816" t="s">
        <v>3866</v>
      </c>
      <c r="H3816" t="s">
        <v>3867</v>
      </c>
      <c r="I3816" t="s">
        <v>4889</v>
      </c>
      <c r="J3816">
        <v>2022</v>
      </c>
      <c r="K3816" t="s">
        <v>4062</v>
      </c>
      <c r="L3816">
        <v>119.674015</v>
      </c>
      <c r="M3816">
        <v>1532820000</v>
      </c>
      <c r="N3816">
        <v>899450000</v>
      </c>
      <c r="O3816">
        <v>93430000</v>
      </c>
      <c r="P3816">
        <v>92664000</v>
      </c>
      <c r="Q3816">
        <v>183220000</v>
      </c>
      <c r="R3816">
        <v>143445000</v>
      </c>
      <c r="S3816">
        <v>143445000</v>
      </c>
      <c r="U3816">
        <v>15535000</v>
      </c>
      <c r="V3816">
        <v>257451000</v>
      </c>
      <c r="W3816">
        <v>135697000</v>
      </c>
      <c r="X3816">
        <v>9519000</v>
      </c>
      <c r="Y3816">
        <v>63878000</v>
      </c>
      <c r="AB3816">
        <v>1275369000</v>
      </c>
      <c r="AC3816">
        <v>41284000</v>
      </c>
      <c r="AD3816">
        <v>653277000</v>
      </c>
      <c r="AE3816">
        <v>491000</v>
      </c>
      <c r="AF3816">
        <v>47770382</v>
      </c>
      <c r="AG3816">
        <v>488723000</v>
      </c>
      <c r="AH3816">
        <v>616619000</v>
      </c>
      <c r="AJ3816">
        <v>267110000</v>
      </c>
      <c r="AK3816">
        <v>117062000</v>
      </c>
      <c r="AL3816">
        <v>221613000</v>
      </c>
      <c r="AM3816">
        <v>58169000</v>
      </c>
      <c r="AN3816">
        <v>210061000</v>
      </c>
      <c r="AQ3816">
        <v>126815000</v>
      </c>
      <c r="AU3816">
        <v>-280743000</v>
      </c>
      <c r="AV3816">
        <v>-64635000</v>
      </c>
      <c r="AW3816">
        <v>56996000</v>
      </c>
      <c r="AY3816">
        <v>4.41</v>
      </c>
      <c r="AZ3816">
        <v>158690000</v>
      </c>
      <c r="BA3816">
        <v>0.433184835368356</v>
      </c>
      <c r="BE3816">
        <v>0.205661843050571</v>
      </c>
      <c r="BG3816">
        <v>0.79258504846590805</v>
      </c>
      <c r="BI3816">
        <v>0.40227750159836101</v>
      </c>
      <c r="BJ3816">
        <v>-0.45529411192324598</v>
      </c>
      <c r="BM3816">
        <v>0.18984494477140701</v>
      </c>
      <c r="BN3816">
        <v>0.167959055857831</v>
      </c>
      <c r="BP3816">
        <v>0.68851927456023299</v>
      </c>
      <c r="BQ3816">
        <v>5.2781564809833696</v>
      </c>
      <c r="BR3816">
        <v>27.136964852607701</v>
      </c>
      <c r="BS3816">
        <v>0.16470605761940299</v>
      </c>
      <c r="BT3816">
        <v>476260.44801789301</v>
      </c>
      <c r="BU3816">
        <v>4.1381153701399398E-7</v>
      </c>
    </row>
    <row r="3817" spans="3:73" x14ac:dyDescent="0.3">
      <c r="C3817">
        <v>1005284</v>
      </c>
      <c r="D3817" t="s">
        <v>4429</v>
      </c>
      <c r="E3817" t="s">
        <v>290</v>
      </c>
      <c r="F3817" t="s">
        <v>3614</v>
      </c>
      <c r="G3817" t="s">
        <v>3866</v>
      </c>
      <c r="H3817" t="s">
        <v>3867</v>
      </c>
      <c r="I3817" t="s">
        <v>4889</v>
      </c>
      <c r="J3817">
        <v>2021</v>
      </c>
      <c r="K3817" t="s">
        <v>4062</v>
      </c>
      <c r="L3817">
        <v>190.438672</v>
      </c>
      <c r="M3817">
        <v>1466919000</v>
      </c>
      <c r="N3817">
        <v>925934000</v>
      </c>
      <c r="O3817">
        <v>311993000</v>
      </c>
      <c r="P3817">
        <v>107639000</v>
      </c>
      <c r="Q3817">
        <v>134160000</v>
      </c>
      <c r="R3817">
        <v>128832000</v>
      </c>
      <c r="S3817">
        <v>128832000</v>
      </c>
      <c r="U3817">
        <v>15535000</v>
      </c>
      <c r="V3817">
        <v>367005000</v>
      </c>
      <c r="W3817">
        <v>187938000</v>
      </c>
      <c r="X3817">
        <v>14955000</v>
      </c>
      <c r="Y3817">
        <v>157081000</v>
      </c>
      <c r="AB3817">
        <v>1099914000</v>
      </c>
      <c r="AC3817">
        <v>41284000</v>
      </c>
      <c r="AD3817">
        <v>500212000</v>
      </c>
      <c r="AE3817">
        <v>491000</v>
      </c>
      <c r="AF3817">
        <v>47700276</v>
      </c>
      <c r="AG3817">
        <v>438534000</v>
      </c>
      <c r="AH3817">
        <v>553525000</v>
      </c>
      <c r="AJ3817">
        <v>227644000</v>
      </c>
      <c r="AK3817">
        <v>99673000</v>
      </c>
      <c r="AL3817">
        <v>210890000</v>
      </c>
      <c r="AM3817">
        <v>44034000</v>
      </c>
      <c r="AN3817">
        <v>184213000</v>
      </c>
      <c r="AQ3817">
        <v>191105000</v>
      </c>
      <c r="AU3817">
        <v>-457751000</v>
      </c>
      <c r="AV3817">
        <v>-51373000</v>
      </c>
      <c r="AW3817">
        <v>37931000</v>
      </c>
      <c r="AY3817">
        <v>3.87</v>
      </c>
      <c r="AZ3817">
        <v>112875500</v>
      </c>
      <c r="BA3817">
        <v>0.41126236394020099</v>
      </c>
      <c r="BE3817">
        <v>0.34525089201029802</v>
      </c>
      <c r="BG3817">
        <v>0.79225689896572005</v>
      </c>
      <c r="BI3817">
        <v>0.37733848971892803</v>
      </c>
      <c r="BJ3817">
        <v>-0.82697439140056905</v>
      </c>
      <c r="BM3817">
        <v>0.180069554220677</v>
      </c>
      <c r="BN3817">
        <v>0.25018763817225098</v>
      </c>
      <c r="BP3817">
        <v>1.6600847087869399</v>
      </c>
      <c r="BQ3817">
        <v>4.2129532079728396</v>
      </c>
      <c r="BR3817">
        <v>49.208959173126601</v>
      </c>
      <c r="BS3817">
        <v>0.16747945748485801</v>
      </c>
      <c r="BT3817">
        <v>199176.98228855501</v>
      </c>
      <c r="BU3817">
        <v>6.7005025905661699E-7</v>
      </c>
    </row>
    <row r="3818" spans="3:73" x14ac:dyDescent="0.3">
      <c r="C3818">
        <v>1005284</v>
      </c>
      <c r="D3818" t="s">
        <v>4429</v>
      </c>
      <c r="E3818" t="s">
        <v>290</v>
      </c>
      <c r="F3818" t="s">
        <v>3614</v>
      </c>
      <c r="G3818" t="s">
        <v>3866</v>
      </c>
      <c r="H3818" t="s">
        <v>3867</v>
      </c>
      <c r="I3818" t="s">
        <v>4889</v>
      </c>
      <c r="J3818">
        <v>2020</v>
      </c>
      <c r="K3818" t="s">
        <v>4062</v>
      </c>
      <c r="L3818">
        <v>160.68356</v>
      </c>
      <c r="M3818">
        <v>1269228000</v>
      </c>
      <c r="N3818">
        <v>924606000</v>
      </c>
      <c r="O3818">
        <v>630012000</v>
      </c>
      <c r="P3818">
        <v>82261000</v>
      </c>
      <c r="Q3818">
        <v>91591000</v>
      </c>
      <c r="R3818">
        <v>102113000</v>
      </c>
      <c r="S3818">
        <v>102113000</v>
      </c>
      <c r="U3818">
        <v>15535000</v>
      </c>
      <c r="V3818">
        <v>356514000</v>
      </c>
      <c r="W3818">
        <v>164960000</v>
      </c>
      <c r="X3818">
        <v>13801000</v>
      </c>
      <c r="Y3818">
        <v>162301000</v>
      </c>
      <c r="AB3818">
        <v>912714000</v>
      </c>
      <c r="AC3818">
        <v>41284000</v>
      </c>
      <c r="AD3818">
        <v>353930000</v>
      </c>
      <c r="AE3818">
        <v>490000</v>
      </c>
      <c r="AF3818">
        <v>47647828</v>
      </c>
      <c r="AG3818">
        <v>343389000</v>
      </c>
      <c r="AH3818">
        <v>141543000</v>
      </c>
      <c r="AJ3818">
        <v>157526000</v>
      </c>
      <c r="AK3818">
        <v>83894000</v>
      </c>
      <c r="AL3818">
        <v>185863000</v>
      </c>
      <c r="AM3818">
        <v>30157000</v>
      </c>
      <c r="AN3818">
        <v>53902000</v>
      </c>
      <c r="AQ3818">
        <v>148792000</v>
      </c>
      <c r="AU3818">
        <v>391256000</v>
      </c>
      <c r="AV3818">
        <v>-41663000</v>
      </c>
      <c r="AW3818">
        <v>28445000</v>
      </c>
      <c r="AY3818">
        <v>1.1299999999999999</v>
      </c>
      <c r="AZ3818">
        <v>77772000</v>
      </c>
      <c r="BA3818">
        <v>1.11291974876893</v>
      </c>
      <c r="BE3818">
        <v>1.05121411867772</v>
      </c>
      <c r="BG3818">
        <v>2.4260401432780099</v>
      </c>
      <c r="BI3818">
        <v>0.111518970586845</v>
      </c>
      <c r="BJ3818">
        <v>2.76422006033502</v>
      </c>
      <c r="BM3818">
        <v>0.59271034244010701</v>
      </c>
      <c r="BN3818">
        <v>0.28089043103366801</v>
      </c>
      <c r="BP3818">
        <v>3.8191804073714799</v>
      </c>
      <c r="BQ3818">
        <v>5.04979995150339</v>
      </c>
      <c r="BR3818">
        <v>142.19784070796501</v>
      </c>
      <c r="BS3818">
        <v>5.9056834890228498E-2</v>
      </c>
      <c r="BT3818">
        <v>177024.95513542299</v>
      </c>
      <c r="BU3818">
        <v>1.9893682226853101E-7</v>
      </c>
    </row>
    <row r="3819" spans="3:73" x14ac:dyDescent="0.3">
      <c r="C3819">
        <v>1005284</v>
      </c>
      <c r="D3819" t="s">
        <v>4429</v>
      </c>
      <c r="E3819" t="s">
        <v>290</v>
      </c>
      <c r="F3819" t="s">
        <v>3614</v>
      </c>
      <c r="G3819" t="s">
        <v>3866</v>
      </c>
      <c r="H3819" t="s">
        <v>3867</v>
      </c>
      <c r="I3819" t="s">
        <v>4889</v>
      </c>
      <c r="J3819">
        <v>2019</v>
      </c>
      <c r="K3819" t="s">
        <v>4062</v>
      </c>
      <c r="L3819">
        <v>156.92438999999999</v>
      </c>
      <c r="M3819">
        <v>1120157000</v>
      </c>
      <c r="N3819">
        <v>792439000</v>
      </c>
      <c r="O3819">
        <v>131627000</v>
      </c>
      <c r="P3819">
        <v>60452000</v>
      </c>
      <c r="Q3819">
        <v>63953000</v>
      </c>
      <c r="R3819">
        <v>87872000</v>
      </c>
      <c r="S3819">
        <v>87872000</v>
      </c>
      <c r="U3819">
        <v>15535000</v>
      </c>
      <c r="V3819">
        <v>308708000</v>
      </c>
      <c r="W3819">
        <v>161508000</v>
      </c>
      <c r="X3819">
        <v>13296000</v>
      </c>
      <c r="Y3819">
        <v>144862000</v>
      </c>
      <c r="AB3819">
        <v>811449000</v>
      </c>
      <c r="AC3819">
        <v>41284000</v>
      </c>
      <c r="AD3819">
        <v>249003000</v>
      </c>
      <c r="AE3819">
        <v>489000</v>
      </c>
      <c r="AF3819">
        <v>47486545</v>
      </c>
      <c r="AG3819">
        <v>329803000</v>
      </c>
      <c r="AH3819">
        <v>101729000</v>
      </c>
      <c r="AJ3819">
        <v>158343000</v>
      </c>
      <c r="AK3819">
        <v>71276000</v>
      </c>
      <c r="AL3819">
        <v>171460000</v>
      </c>
      <c r="AM3819">
        <v>31601000</v>
      </c>
      <c r="AN3819">
        <v>26428000</v>
      </c>
      <c r="AQ3819">
        <v>193912000</v>
      </c>
      <c r="AU3819">
        <v>-238714000</v>
      </c>
      <c r="AV3819">
        <v>-34593000</v>
      </c>
      <c r="AW3819">
        <v>18853000</v>
      </c>
      <c r="AY3819">
        <v>0.56000000000000005</v>
      </c>
      <c r="AZ3819">
        <v>66976500</v>
      </c>
      <c r="BA3819">
        <v>1.5565178071149799</v>
      </c>
      <c r="BE3819">
        <v>1.9061624512184301</v>
      </c>
      <c r="BG3819">
        <v>3.24197623096659</v>
      </c>
      <c r="BI3819">
        <v>9.0816733725718801E-2</v>
      </c>
      <c r="BJ3819">
        <v>-2.3465678420116198</v>
      </c>
      <c r="BM3819">
        <v>0.70064583353812604</v>
      </c>
      <c r="BN3819">
        <v>0.275593510552539</v>
      </c>
      <c r="BP3819">
        <v>0.81498749287961003</v>
      </c>
      <c r="BQ3819">
        <v>4.51052579438789</v>
      </c>
      <c r="BR3819">
        <v>280.22212500000001</v>
      </c>
      <c r="BS3819">
        <v>3.2568898353439298E-2</v>
      </c>
      <c r="BT3819">
        <v>120140.66137201501</v>
      </c>
      <c r="BU3819">
        <v>1.08297204630236E-7</v>
      </c>
    </row>
    <row r="3820" spans="3:73" x14ac:dyDescent="0.3">
      <c r="C3820">
        <v>1005284</v>
      </c>
      <c r="D3820" t="s">
        <v>4429</v>
      </c>
      <c r="E3820" t="s">
        <v>290</v>
      </c>
      <c r="F3820" t="s">
        <v>3614</v>
      </c>
      <c r="G3820" t="s">
        <v>3866</v>
      </c>
      <c r="H3820" t="s">
        <v>3867</v>
      </c>
      <c r="I3820" t="s">
        <v>4889</v>
      </c>
      <c r="J3820">
        <v>2018</v>
      </c>
      <c r="K3820" t="s">
        <v>4062</v>
      </c>
      <c r="L3820">
        <v>109.68594299999999</v>
      </c>
      <c r="M3820">
        <v>933424000</v>
      </c>
      <c r="N3820">
        <v>634840000</v>
      </c>
      <c r="O3820">
        <v>211022000</v>
      </c>
      <c r="P3820">
        <v>43129000</v>
      </c>
      <c r="Q3820">
        <v>70000000</v>
      </c>
      <c r="R3820">
        <v>69739000</v>
      </c>
      <c r="S3820">
        <v>69739000</v>
      </c>
      <c r="U3820">
        <v>15535000</v>
      </c>
      <c r="V3820">
        <v>242918000</v>
      </c>
      <c r="W3820">
        <v>133182000</v>
      </c>
      <c r="X3820">
        <v>10532000</v>
      </c>
      <c r="Y3820">
        <v>122567000</v>
      </c>
      <c r="AB3820">
        <v>690506000</v>
      </c>
      <c r="AC3820">
        <v>40635000</v>
      </c>
      <c r="AD3820">
        <v>129552000</v>
      </c>
      <c r="AE3820">
        <v>487000</v>
      </c>
      <c r="AF3820">
        <v>47319887</v>
      </c>
      <c r="AG3820">
        <v>193873000</v>
      </c>
      <c r="AH3820">
        <v>70143000</v>
      </c>
      <c r="AJ3820">
        <v>56735000</v>
      </c>
      <c r="AK3820">
        <v>53717000</v>
      </c>
      <c r="AL3820">
        <v>137138000</v>
      </c>
      <c r="AM3820">
        <v>5471000</v>
      </c>
      <c r="AN3820">
        <v>19249000</v>
      </c>
      <c r="AQ3820">
        <v>121796000</v>
      </c>
      <c r="AU3820">
        <v>-21001000</v>
      </c>
      <c r="AV3820">
        <v>-22613000</v>
      </c>
      <c r="AW3820">
        <v>11314000</v>
      </c>
      <c r="AY3820">
        <v>0.4</v>
      </c>
      <c r="AZ3820">
        <v>53132500</v>
      </c>
      <c r="BA3820">
        <v>0.80884763982150798</v>
      </c>
      <c r="BE3820">
        <v>1.7363956488887</v>
      </c>
      <c r="BG3820">
        <v>2.76396789415907</v>
      </c>
      <c r="BI3820">
        <v>7.5145914396887198E-2</v>
      </c>
      <c r="BJ3820">
        <v>-0.29940264887444201</v>
      </c>
      <c r="BM3820">
        <v>0.76582125087321595</v>
      </c>
      <c r="BN3820">
        <v>0.26024400486809901</v>
      </c>
      <c r="BP3820">
        <v>1.58446336592032</v>
      </c>
      <c r="BQ3820">
        <v>4.2411136640086502</v>
      </c>
      <c r="BR3820">
        <v>274.21485749999999</v>
      </c>
      <c r="BS3820">
        <v>2.7876658566326699E-2</v>
      </c>
      <c r="BT3820">
        <v>103149.042535013</v>
      </c>
      <c r="BU3820">
        <v>6.3539458310282599E-8</v>
      </c>
    </row>
    <row r="3821" spans="3:73" x14ac:dyDescent="0.3">
      <c r="C3821">
        <v>1005284</v>
      </c>
      <c r="D3821" t="s">
        <v>4429</v>
      </c>
      <c r="E3821" t="s">
        <v>290</v>
      </c>
      <c r="F3821" t="s">
        <v>3614</v>
      </c>
      <c r="G3821" t="s">
        <v>3866</v>
      </c>
      <c r="H3821" t="s">
        <v>3867</v>
      </c>
      <c r="I3821" t="s">
        <v>4889</v>
      </c>
      <c r="J3821">
        <v>2017</v>
      </c>
      <c r="K3821" t="s">
        <v>4062</v>
      </c>
      <c r="L3821">
        <v>111.694328</v>
      </c>
      <c r="M3821">
        <v>779956000</v>
      </c>
      <c r="N3821">
        <v>519182000</v>
      </c>
      <c r="O3821">
        <v>132840000</v>
      </c>
      <c r="P3821">
        <v>52355000</v>
      </c>
      <c r="Q3821">
        <v>36265000</v>
      </c>
      <c r="R3821">
        <v>56450000</v>
      </c>
      <c r="S3821">
        <v>56450000</v>
      </c>
      <c r="U3821">
        <v>15535000</v>
      </c>
      <c r="V3821">
        <v>120902000</v>
      </c>
      <c r="W3821">
        <v>63824000</v>
      </c>
      <c r="X3821">
        <v>13774000</v>
      </c>
      <c r="AB3821">
        <v>659054000</v>
      </c>
      <c r="AC3821">
        <v>40158000</v>
      </c>
      <c r="AD3821">
        <v>99126000</v>
      </c>
      <c r="AE3821">
        <v>485000</v>
      </c>
      <c r="AF3821">
        <v>47118171</v>
      </c>
      <c r="AG3821">
        <v>280931000</v>
      </c>
      <c r="AH3821">
        <v>115867000</v>
      </c>
      <c r="AJ3821">
        <v>146247000</v>
      </c>
      <c r="AK3821">
        <v>49144000</v>
      </c>
      <c r="AL3821">
        <v>134684000</v>
      </c>
      <c r="AM3821">
        <v>45652000</v>
      </c>
      <c r="AN3821">
        <v>32813000</v>
      </c>
      <c r="AQ3821">
        <v>133365000</v>
      </c>
      <c r="AU3821">
        <v>-125578000</v>
      </c>
      <c r="AV3821">
        <v>-14312000</v>
      </c>
      <c r="AW3821">
        <v>5652000</v>
      </c>
      <c r="AY3821">
        <v>0.7</v>
      </c>
      <c r="BA3821">
        <v>1.26219717434645</v>
      </c>
      <c r="BE3821">
        <v>1.1510179775086999</v>
      </c>
      <c r="BG3821">
        <v>2.4245988935589899</v>
      </c>
      <c r="BI3821">
        <v>0.148555815969106</v>
      </c>
      <c r="BJ3821">
        <v>-1.0838116115891501</v>
      </c>
      <c r="BM3821">
        <v>0.424141472550424</v>
      </c>
      <c r="BN3821">
        <v>0.15501130833021401</v>
      </c>
      <c r="BP3821">
        <v>2.0813487089496099</v>
      </c>
      <c r="BQ3821">
        <v>7.5663856856354998</v>
      </c>
      <c r="BR3821">
        <v>159.56332571428601</v>
      </c>
      <c r="BS3821">
        <v>4.97880295089628E-2</v>
      </c>
      <c r="BT3821">
        <v>50602.390481278497</v>
      </c>
      <c r="BU3821">
        <v>1.18633722881585E-7</v>
      </c>
    </row>
    <row r="3822" spans="3:73" x14ac:dyDescent="0.3">
      <c r="C3822">
        <v>1097864</v>
      </c>
      <c r="D3822" t="s">
        <v>4452</v>
      </c>
      <c r="E3822" t="s">
        <v>802</v>
      </c>
      <c r="F3822" t="s">
        <v>3614</v>
      </c>
      <c r="G3822" t="s">
        <v>3678</v>
      </c>
      <c r="H3822" t="s">
        <v>3679</v>
      </c>
      <c r="I3822" t="s">
        <v>4890</v>
      </c>
      <c r="J3822">
        <v>2026</v>
      </c>
      <c r="K3822" t="s">
        <v>4062</v>
      </c>
      <c r="L3822">
        <v>63.516696000000003</v>
      </c>
    </row>
    <row r="3823" spans="3:73" x14ac:dyDescent="0.3">
      <c r="C3823">
        <v>1097864</v>
      </c>
      <c r="D3823" t="s">
        <v>4452</v>
      </c>
      <c r="E3823" t="s">
        <v>802</v>
      </c>
      <c r="F3823" t="s">
        <v>3614</v>
      </c>
      <c r="G3823" t="s">
        <v>3678</v>
      </c>
      <c r="H3823" t="s">
        <v>3679</v>
      </c>
      <c r="I3823" t="s">
        <v>4890</v>
      </c>
      <c r="J3823">
        <v>2025</v>
      </c>
      <c r="K3823" t="s">
        <v>4062</v>
      </c>
      <c r="L3823">
        <v>48.863300000000002</v>
      </c>
      <c r="M3823">
        <v>12524100000</v>
      </c>
      <c r="N3823">
        <v>5823100000</v>
      </c>
      <c r="O3823">
        <v>2147600000</v>
      </c>
      <c r="Q3823">
        <v>1989600000</v>
      </c>
      <c r="S3823">
        <v>3369000000</v>
      </c>
      <c r="T3823">
        <v>343900000</v>
      </c>
      <c r="U3823">
        <v>1679900000</v>
      </c>
      <c r="V3823">
        <v>4832200000</v>
      </c>
      <c r="W3823">
        <v>1287700000</v>
      </c>
      <c r="X3823">
        <v>572300000</v>
      </c>
      <c r="AA3823">
        <v>2980500000</v>
      </c>
      <c r="AB3823">
        <v>7673300000</v>
      </c>
      <c r="AD3823">
        <v>8241900000</v>
      </c>
      <c r="AE3823">
        <v>6200000</v>
      </c>
      <c r="AF3823">
        <v>396740551</v>
      </c>
      <c r="AG3823">
        <v>1983900000</v>
      </c>
      <c r="AI3823">
        <v>4011500000</v>
      </c>
      <c r="AJ3823">
        <v>84200000</v>
      </c>
      <c r="AL3823">
        <v>1899700000</v>
      </c>
      <c r="AM3823">
        <v>7700000</v>
      </c>
      <c r="AN3823">
        <v>121000000</v>
      </c>
      <c r="AQ3823">
        <v>1759800000</v>
      </c>
      <c r="AS3823">
        <v>686000000</v>
      </c>
      <c r="AU3823">
        <v>-538500000</v>
      </c>
      <c r="AV3823">
        <v>-1763800000</v>
      </c>
      <c r="AY3823">
        <v>0.28999999999999998</v>
      </c>
      <c r="AZ3823">
        <v>2115800000</v>
      </c>
      <c r="BH3823">
        <v>1.8959731543624201</v>
      </c>
      <c r="BN3823">
        <v>0.38583211568096698</v>
      </c>
      <c r="BP3823">
        <v>1.6677797623670101</v>
      </c>
      <c r="BQ3823">
        <v>2.9770132794905599</v>
      </c>
      <c r="BR3823">
        <v>168.494137931035</v>
      </c>
      <c r="BS3823">
        <v>1.5768965112793701E-2</v>
      </c>
      <c r="BU3823">
        <v>1.8467096294944801E-9</v>
      </c>
    </row>
    <row r="3824" spans="3:73" x14ac:dyDescent="0.3">
      <c r="C3824">
        <v>1097864</v>
      </c>
      <c r="D3824" t="s">
        <v>4452</v>
      </c>
      <c r="E3824" t="s">
        <v>802</v>
      </c>
      <c r="F3824" t="s">
        <v>3614</v>
      </c>
      <c r="G3824" t="s">
        <v>3678</v>
      </c>
      <c r="H3824" t="s">
        <v>3679</v>
      </c>
      <c r="I3824" t="s">
        <v>4890</v>
      </c>
      <c r="J3824">
        <v>2024</v>
      </c>
      <c r="K3824" t="s">
        <v>4062</v>
      </c>
      <c r="L3824">
        <v>72.211201000000003</v>
      </c>
      <c r="M3824">
        <v>14089800000</v>
      </c>
      <c r="N3824">
        <v>6752000000</v>
      </c>
      <c r="O3824">
        <v>2691300000</v>
      </c>
      <c r="Q3824">
        <v>2242000000</v>
      </c>
      <c r="S3824">
        <v>4361400000</v>
      </c>
      <c r="T3824">
        <v>257900000</v>
      </c>
      <c r="U3824">
        <v>1587900000</v>
      </c>
      <c r="V3824">
        <v>5275300000</v>
      </c>
      <c r="W3824">
        <v>1334800000</v>
      </c>
      <c r="X3824">
        <v>574500000</v>
      </c>
      <c r="AA3824">
        <v>3379900000</v>
      </c>
      <c r="AB3824">
        <v>8796400000</v>
      </c>
      <c r="AD3824">
        <v>8120900000</v>
      </c>
      <c r="AE3824">
        <v>6200000</v>
      </c>
      <c r="AF3824">
        <v>422955173</v>
      </c>
      <c r="AG3824">
        <v>3216100000</v>
      </c>
      <c r="AI3824">
        <v>3866200000</v>
      </c>
      <c r="AJ3824">
        <v>1767700000</v>
      </c>
      <c r="AL3824">
        <v>1448400000</v>
      </c>
      <c r="AM3824">
        <v>262800000</v>
      </c>
      <c r="AN3824">
        <v>1572800000</v>
      </c>
      <c r="AQ3824">
        <v>1906400000</v>
      </c>
      <c r="AS3824">
        <v>642900000</v>
      </c>
      <c r="AU3824">
        <v>-1009800000</v>
      </c>
      <c r="AV3824">
        <v>-683800000</v>
      </c>
      <c r="AY3824">
        <v>3.68</v>
      </c>
      <c r="AZ3824">
        <v>2176900000</v>
      </c>
      <c r="BH3824">
        <v>1.77601175984198</v>
      </c>
      <c r="BN3824">
        <v>0.37440559837613002</v>
      </c>
      <c r="BP3824">
        <v>2.0162571171711101</v>
      </c>
      <c r="BQ3824">
        <v>3.3787833383278398</v>
      </c>
      <c r="BR3824">
        <v>19.622608967391301</v>
      </c>
      <c r="BS3824">
        <v>0.17880041835296301</v>
      </c>
      <c r="BU3824">
        <v>3.0209769869492098E-8</v>
      </c>
    </row>
    <row r="3825" spans="3:73" x14ac:dyDescent="0.3">
      <c r="C3825">
        <v>1097864</v>
      </c>
      <c r="D3825" t="s">
        <v>4452</v>
      </c>
      <c r="E3825" t="s">
        <v>802</v>
      </c>
      <c r="F3825" t="s">
        <v>3614</v>
      </c>
      <c r="G3825" t="s">
        <v>3678</v>
      </c>
      <c r="H3825" t="s">
        <v>3679</v>
      </c>
      <c r="I3825" t="s">
        <v>4890</v>
      </c>
      <c r="J3825">
        <v>2023</v>
      </c>
      <c r="K3825" t="s">
        <v>4062</v>
      </c>
      <c r="L3825">
        <v>81.671008</v>
      </c>
      <c r="M3825">
        <v>13215200000</v>
      </c>
      <c r="N3825">
        <v>5912300000</v>
      </c>
      <c r="O3825">
        <v>2483000000</v>
      </c>
      <c r="Q3825">
        <v>2111800000</v>
      </c>
      <c r="S3825">
        <v>4401500000</v>
      </c>
      <c r="T3825">
        <v>299300000</v>
      </c>
      <c r="U3825">
        <v>1577600000</v>
      </c>
      <c r="V3825">
        <v>5414600000</v>
      </c>
      <c r="W3825">
        <v>2183600000</v>
      </c>
      <c r="X3825">
        <v>725600000</v>
      </c>
      <c r="AA3825">
        <v>3379900000</v>
      </c>
      <c r="AB3825">
        <v>7782600000</v>
      </c>
      <c r="AD3825">
        <v>6548100000</v>
      </c>
      <c r="AE3825">
        <v>6200000</v>
      </c>
      <c r="AF3825">
        <v>426386426</v>
      </c>
      <c r="AG3825">
        <v>3883500000</v>
      </c>
      <c r="AI3825">
        <v>4369500000</v>
      </c>
      <c r="AJ3825">
        <v>2538700000</v>
      </c>
      <c r="AL3825">
        <v>1344800000</v>
      </c>
      <c r="AM3825">
        <v>350200000</v>
      </c>
      <c r="AN3825">
        <v>2183700000</v>
      </c>
      <c r="AO3825">
        <v>74800000</v>
      </c>
      <c r="AQ3825">
        <v>1977500000</v>
      </c>
      <c r="AS3825">
        <v>609500000</v>
      </c>
      <c r="AU3825">
        <v>-1737900000</v>
      </c>
      <c r="AV3825">
        <v>-686500000</v>
      </c>
      <c r="AY3825">
        <v>5.07</v>
      </c>
      <c r="AZ3825">
        <v>1864300000</v>
      </c>
      <c r="BB3825">
        <v>2608700000</v>
      </c>
      <c r="BC3825">
        <v>2608700000</v>
      </c>
      <c r="BH3825">
        <v>2.3437751434854901</v>
      </c>
      <c r="BN3825">
        <v>0.40972516496155897</v>
      </c>
      <c r="BO3825">
        <v>34.875668449197903</v>
      </c>
      <c r="BP3825">
        <v>1.13711302436344</v>
      </c>
      <c r="BQ3825">
        <v>1.7404744458692101</v>
      </c>
      <c r="BR3825">
        <v>16.1086800788955</v>
      </c>
      <c r="BS3825">
        <v>0.28058746434353599</v>
      </c>
      <c r="BU3825">
        <v>5.32048429265284E-8</v>
      </c>
    </row>
    <row r="3826" spans="3:73" x14ac:dyDescent="0.3">
      <c r="C3826">
        <v>1097864</v>
      </c>
      <c r="D3826" t="s">
        <v>4452</v>
      </c>
      <c r="E3826" t="s">
        <v>802</v>
      </c>
      <c r="F3826" t="s">
        <v>3614</v>
      </c>
      <c r="G3826" t="s">
        <v>3678</v>
      </c>
      <c r="H3826" t="s">
        <v>3679</v>
      </c>
      <c r="I3826" t="s">
        <v>4890</v>
      </c>
      <c r="J3826">
        <v>2022</v>
      </c>
      <c r="K3826" t="s">
        <v>4062</v>
      </c>
      <c r="L3826">
        <v>61.350689000000003</v>
      </c>
      <c r="M3826">
        <v>11978500000</v>
      </c>
      <c r="N3826">
        <v>5729400000</v>
      </c>
      <c r="O3826">
        <v>2919000000</v>
      </c>
      <c r="Q3826">
        <v>1616800000</v>
      </c>
      <c r="S3826">
        <v>3450700000</v>
      </c>
      <c r="T3826">
        <v>359700000</v>
      </c>
      <c r="U3826">
        <v>1577600000</v>
      </c>
      <c r="V3826">
        <v>5771500000</v>
      </c>
      <c r="W3826">
        <v>2061400000</v>
      </c>
      <c r="X3826">
        <v>852100000</v>
      </c>
      <c r="AA3826">
        <v>3228300000</v>
      </c>
      <c r="AB3826">
        <v>6188500000</v>
      </c>
      <c r="AD3826">
        <v>4364400000</v>
      </c>
      <c r="AE3826">
        <v>6100000</v>
      </c>
      <c r="AF3826">
        <v>431936415</v>
      </c>
      <c r="AG3826">
        <v>4077200000</v>
      </c>
      <c r="AI3826">
        <v>4249000000</v>
      </c>
      <c r="AJ3826">
        <v>2360000000</v>
      </c>
      <c r="AL3826">
        <v>1717200000</v>
      </c>
      <c r="AM3826">
        <v>458400000</v>
      </c>
      <c r="AN3826">
        <v>1902200000</v>
      </c>
      <c r="AO3826">
        <v>94900000</v>
      </c>
      <c r="AQ3826">
        <v>2633100000</v>
      </c>
      <c r="AS3826">
        <v>551800000</v>
      </c>
      <c r="AU3826">
        <v>-705400000</v>
      </c>
      <c r="AV3826">
        <v>-370000000</v>
      </c>
      <c r="AY3826">
        <v>4.3899999999999997</v>
      </c>
      <c r="AZ3826">
        <v>1498150000</v>
      </c>
      <c r="BB3826">
        <v>2455500000</v>
      </c>
      <c r="BC3826">
        <v>2455500000</v>
      </c>
      <c r="BH3826">
        <v>2.83616460301038</v>
      </c>
      <c r="BN3826">
        <v>0.48182159702800897</v>
      </c>
      <c r="BO3826">
        <v>25.8746048472076</v>
      </c>
      <c r="BP3826">
        <v>1.41602794217522</v>
      </c>
      <c r="BQ3826">
        <v>1.9950519064713299</v>
      </c>
      <c r="BR3826">
        <v>13.975099999999999</v>
      </c>
      <c r="BS3826">
        <v>0.307376585602327</v>
      </c>
      <c r="BU3826">
        <v>4.3520970301365402E-8</v>
      </c>
    </row>
    <row r="3827" spans="3:73" x14ac:dyDescent="0.3">
      <c r="C3827">
        <v>1097864</v>
      </c>
      <c r="D3827" t="s">
        <v>4452</v>
      </c>
      <c r="E3827" t="s">
        <v>802</v>
      </c>
      <c r="F3827" t="s">
        <v>3614</v>
      </c>
      <c r="G3827" t="s">
        <v>3678</v>
      </c>
      <c r="H3827" t="s">
        <v>3679</v>
      </c>
      <c r="I3827" t="s">
        <v>4890</v>
      </c>
      <c r="J3827">
        <v>2021</v>
      </c>
      <c r="K3827" t="s">
        <v>4062</v>
      </c>
      <c r="L3827">
        <v>44.166544999999999</v>
      </c>
      <c r="M3827">
        <v>9626000000</v>
      </c>
      <c r="N3827">
        <v>3781600000</v>
      </c>
      <c r="O3827">
        <v>1352600000</v>
      </c>
      <c r="Q3827">
        <v>1379500000</v>
      </c>
      <c r="S3827">
        <v>2524300000</v>
      </c>
      <c r="T3827">
        <v>495700000</v>
      </c>
      <c r="U3827">
        <v>1937500000</v>
      </c>
      <c r="V3827">
        <v>5021600000</v>
      </c>
      <c r="W3827">
        <v>1543400000</v>
      </c>
      <c r="X3827">
        <v>635100000</v>
      </c>
      <c r="AA3827">
        <v>3258300000</v>
      </c>
      <c r="AB3827">
        <v>4585400000</v>
      </c>
      <c r="AC3827">
        <v>2448400000</v>
      </c>
      <c r="AD3827">
        <v>2435100000</v>
      </c>
      <c r="AE3827">
        <v>6000000</v>
      </c>
      <c r="AF3827">
        <v>432472818</v>
      </c>
      <c r="AG3827">
        <v>2714300000</v>
      </c>
      <c r="AI3827">
        <v>4025500000</v>
      </c>
      <c r="AJ3827">
        <v>1287600000</v>
      </c>
      <c r="AL3827">
        <v>1426700000</v>
      </c>
      <c r="AM3827">
        <v>146600000</v>
      </c>
      <c r="AN3827">
        <v>1009600000</v>
      </c>
      <c r="AO3827">
        <v>130400000</v>
      </c>
      <c r="AQ3827">
        <v>1782000000</v>
      </c>
      <c r="AS3827">
        <v>596700000</v>
      </c>
      <c r="AU3827">
        <v>-915100000</v>
      </c>
      <c r="AV3827">
        <v>-569400000</v>
      </c>
      <c r="AY3827">
        <v>2.37</v>
      </c>
      <c r="AZ3827">
        <v>1315450000</v>
      </c>
      <c r="BB3827">
        <v>1286600000</v>
      </c>
      <c r="BC3827">
        <v>1286600000</v>
      </c>
      <c r="BH3827">
        <v>3.06016952373712</v>
      </c>
      <c r="BN3827">
        <v>0.52167047579472303</v>
      </c>
      <c r="BO3827">
        <v>9.8665644171779103</v>
      </c>
      <c r="BP3827">
        <v>0.87637683037449798</v>
      </c>
      <c r="BQ3827">
        <v>1.5563690553323799</v>
      </c>
      <c r="BR3827">
        <v>18.635672995780599</v>
      </c>
      <c r="BS3827">
        <v>0.22017708378767401</v>
      </c>
      <c r="BU3827">
        <v>2.2827825631351699E-8</v>
      </c>
    </row>
    <row r="3828" spans="3:73" x14ac:dyDescent="0.3">
      <c r="C3828">
        <v>1097864</v>
      </c>
      <c r="D3828" t="s">
        <v>4452</v>
      </c>
      <c r="E3828" t="s">
        <v>802</v>
      </c>
      <c r="F3828" t="s">
        <v>3614</v>
      </c>
      <c r="G3828" t="s">
        <v>3678</v>
      </c>
      <c r="H3828" t="s">
        <v>3679</v>
      </c>
      <c r="I3828" t="s">
        <v>4890</v>
      </c>
      <c r="J3828">
        <v>2020</v>
      </c>
      <c r="K3828" t="s">
        <v>4062</v>
      </c>
      <c r="L3828">
        <v>20.341954999999999</v>
      </c>
      <c r="M3828">
        <v>8668000000</v>
      </c>
      <c r="N3828">
        <v>3184100000</v>
      </c>
      <c r="O3828">
        <v>1080700000</v>
      </c>
      <c r="Q3828">
        <v>1251400000</v>
      </c>
      <c r="S3828">
        <v>2512300000</v>
      </c>
      <c r="T3828">
        <v>469000000</v>
      </c>
      <c r="U3828">
        <v>1663400000</v>
      </c>
      <c r="V3828">
        <v>5109900000</v>
      </c>
      <c r="W3828">
        <v>1674500000</v>
      </c>
      <c r="X3828">
        <v>572900000</v>
      </c>
      <c r="AA3828">
        <v>3589500000</v>
      </c>
      <c r="AB3828">
        <v>3538500000</v>
      </c>
      <c r="AC3828">
        <v>1968200000</v>
      </c>
      <c r="AD3828">
        <v>1425500000</v>
      </c>
      <c r="AE3828">
        <v>5700000</v>
      </c>
      <c r="AF3828">
        <v>411842629</v>
      </c>
      <c r="AG3828">
        <v>497600000</v>
      </c>
      <c r="AH3828">
        <v>1446300000</v>
      </c>
      <c r="AI3828">
        <v>3539200000</v>
      </c>
      <c r="AJ3828">
        <v>348700000</v>
      </c>
      <c r="AL3828">
        <v>1367100000</v>
      </c>
      <c r="AM3828">
        <v>-59800000</v>
      </c>
      <c r="AN3828">
        <v>89000000</v>
      </c>
      <c r="AO3828">
        <v>168400000</v>
      </c>
      <c r="AQ3828">
        <v>884300000</v>
      </c>
      <c r="AS3828">
        <v>625100000</v>
      </c>
      <c r="AU3828">
        <v>-453600000</v>
      </c>
      <c r="AV3828">
        <v>-244000000</v>
      </c>
      <c r="AY3828">
        <v>0.56999999999999995</v>
      </c>
      <c r="AZ3828">
        <v>1241900000</v>
      </c>
      <c r="BA3828">
        <v>0.241097974140911</v>
      </c>
      <c r="BB3828">
        <v>197600000</v>
      </c>
      <c r="BC3828">
        <v>197600000</v>
      </c>
      <c r="BD3828">
        <v>0.13662449007812999</v>
      </c>
      <c r="BE3828">
        <v>0.61142224987900196</v>
      </c>
      <c r="BG3828">
        <v>0.34405033533844998</v>
      </c>
      <c r="BH3828">
        <v>2.84982687817054</v>
      </c>
      <c r="BI3828">
        <v>0.16685509921550501</v>
      </c>
      <c r="BJ3828">
        <v>-0.31362787803360298</v>
      </c>
      <c r="BN3828">
        <v>0.58951315182279695</v>
      </c>
      <c r="BO3828">
        <v>1.1733966745843201</v>
      </c>
      <c r="BP3828">
        <v>0.64538668259181797</v>
      </c>
      <c r="BQ3828">
        <v>1.15419528217378</v>
      </c>
      <c r="BR3828">
        <v>35.687640350877203</v>
      </c>
      <c r="BS3828">
        <v>2.5151900522820399E-2</v>
      </c>
      <c r="BU3828">
        <v>3.2767880033912701E-9</v>
      </c>
    </row>
    <row r="3829" spans="3:73" x14ac:dyDescent="0.3">
      <c r="C3829">
        <v>1097864</v>
      </c>
      <c r="D3829" t="s">
        <v>4452</v>
      </c>
      <c r="E3829" t="s">
        <v>802</v>
      </c>
      <c r="F3829" t="s">
        <v>3614</v>
      </c>
      <c r="G3829" t="s">
        <v>3678</v>
      </c>
      <c r="H3829" t="s">
        <v>3679</v>
      </c>
      <c r="I3829" t="s">
        <v>4890</v>
      </c>
      <c r="J3829">
        <v>2019</v>
      </c>
      <c r="K3829" t="s">
        <v>4062</v>
      </c>
      <c r="L3829">
        <v>20.285985</v>
      </c>
      <c r="M3829">
        <v>8425500000</v>
      </c>
      <c r="N3829">
        <v>3020000000</v>
      </c>
      <c r="O3829">
        <v>894200000</v>
      </c>
      <c r="Q3829">
        <v>1232400000</v>
      </c>
      <c r="S3829">
        <v>2591600000</v>
      </c>
      <c r="T3829">
        <v>590500000</v>
      </c>
      <c r="U3829">
        <v>1659200000</v>
      </c>
      <c r="V3829">
        <v>5101400000</v>
      </c>
      <c r="W3829">
        <v>1818400000</v>
      </c>
      <c r="X3829">
        <v>543600000</v>
      </c>
      <c r="AA3829">
        <v>3749200000</v>
      </c>
      <c r="AB3829">
        <v>3301700000</v>
      </c>
      <c r="AC3829">
        <v>1650500000</v>
      </c>
      <c r="AD3829">
        <v>1191300000</v>
      </c>
      <c r="AE3829">
        <v>5700000</v>
      </c>
      <c r="AF3829">
        <v>411312664</v>
      </c>
      <c r="AG3829">
        <v>485700000</v>
      </c>
      <c r="AH3829">
        <v>1401800000</v>
      </c>
      <c r="AI3829">
        <v>3544300000</v>
      </c>
      <c r="AJ3829">
        <v>432700000</v>
      </c>
      <c r="AL3829">
        <v>1540900000</v>
      </c>
      <c r="AM3829">
        <v>62700000</v>
      </c>
      <c r="AN3829">
        <v>56500000</v>
      </c>
      <c r="AO3829">
        <v>148300000</v>
      </c>
      <c r="AQ3829">
        <v>694700000</v>
      </c>
      <c r="AS3829">
        <v>593100000</v>
      </c>
      <c r="AU3829">
        <v>-1510900000</v>
      </c>
      <c r="AV3829">
        <v>623100000</v>
      </c>
      <c r="AY3829">
        <v>0.52</v>
      </c>
      <c r="AZ3829">
        <v>1228800000</v>
      </c>
      <c r="BA3829">
        <v>0.30867456127835602</v>
      </c>
      <c r="BB3829">
        <v>267500000</v>
      </c>
      <c r="BC3829">
        <v>267500000</v>
      </c>
      <c r="BD3829">
        <v>0.190826080753317</v>
      </c>
      <c r="BE3829">
        <v>0.49557711513767999</v>
      </c>
      <c r="BG3829">
        <v>0.34648309316593001</v>
      </c>
      <c r="BH3829">
        <v>2.8843587239583299</v>
      </c>
      <c r="BI3829">
        <v>0.16637588273692999</v>
      </c>
      <c r="BJ3829">
        <v>-1.07782850620631</v>
      </c>
      <c r="BN3829">
        <v>0.60547148537178797</v>
      </c>
      <c r="BO3829">
        <v>1.8037761294673</v>
      </c>
      <c r="BP3829">
        <v>0.49175098988121402</v>
      </c>
      <c r="BQ3829">
        <v>0.98306203255609304</v>
      </c>
      <c r="BR3829">
        <v>39.011509615384597</v>
      </c>
      <c r="BS3829">
        <v>1.7112396644153E-2</v>
      </c>
      <c r="BU3829">
        <v>3.19493357967108E-9</v>
      </c>
    </row>
    <row r="3830" spans="3:73" x14ac:dyDescent="0.3">
      <c r="C3830">
        <v>1097864</v>
      </c>
      <c r="D3830" t="s">
        <v>4452</v>
      </c>
      <c r="E3830" t="s">
        <v>802</v>
      </c>
      <c r="F3830" t="s">
        <v>3614</v>
      </c>
      <c r="G3830" t="s">
        <v>3678</v>
      </c>
      <c r="H3830" t="s">
        <v>3679</v>
      </c>
      <c r="I3830" t="s">
        <v>4890</v>
      </c>
      <c r="J3830">
        <v>2018</v>
      </c>
      <c r="K3830" t="s">
        <v>4062</v>
      </c>
      <c r="L3830">
        <v>21.72494</v>
      </c>
      <c r="M3830">
        <v>7587600000</v>
      </c>
      <c r="N3830">
        <v>3167800000</v>
      </c>
      <c r="O3830">
        <v>1069600000</v>
      </c>
      <c r="Q3830">
        <v>1225200000</v>
      </c>
      <c r="S3830">
        <v>2549600000</v>
      </c>
      <c r="T3830">
        <v>566400000</v>
      </c>
      <c r="U3830">
        <v>932500000</v>
      </c>
      <c r="V3830">
        <v>4393500000</v>
      </c>
      <c r="W3830">
        <v>1469300000</v>
      </c>
      <c r="X3830">
        <v>671700000</v>
      </c>
      <c r="AA3830">
        <v>2939000000</v>
      </c>
      <c r="AB3830">
        <v>3171600000</v>
      </c>
      <c r="AC3830">
        <v>1478000000</v>
      </c>
      <c r="AD3830">
        <v>979600000</v>
      </c>
      <c r="AE3830">
        <v>5600000</v>
      </c>
      <c r="AF3830">
        <v>413834227</v>
      </c>
      <c r="AG3830">
        <v>569700000</v>
      </c>
      <c r="AH3830">
        <v>1503100000</v>
      </c>
      <c r="AI3830">
        <v>3639600000</v>
      </c>
      <c r="AJ3830">
        <v>847200000</v>
      </c>
      <c r="AL3830">
        <v>1391500000</v>
      </c>
      <c r="AM3830">
        <v>125100000</v>
      </c>
      <c r="AN3830">
        <v>165600000</v>
      </c>
      <c r="AO3830">
        <v>128200000</v>
      </c>
      <c r="AQ3830">
        <v>1274200000</v>
      </c>
      <c r="AS3830">
        <v>508700000</v>
      </c>
      <c r="AU3830">
        <v>-548900000</v>
      </c>
      <c r="AV3830">
        <v>-605100000</v>
      </c>
      <c r="AY3830">
        <v>1.48</v>
      </c>
      <c r="AZ3830">
        <v>1157350000</v>
      </c>
      <c r="BA3830">
        <v>0.56363515401503606</v>
      </c>
      <c r="BB3830">
        <v>418900000</v>
      </c>
      <c r="BC3830">
        <v>418900000</v>
      </c>
      <c r="BD3830">
        <v>0.27869070587452599</v>
      </c>
      <c r="BE3830">
        <v>0.84771472290599403</v>
      </c>
      <c r="BG3830">
        <v>0.379016698822434</v>
      </c>
      <c r="BH3830">
        <v>3.14477038061088</v>
      </c>
      <c r="BI3830">
        <v>0.19809953081343201</v>
      </c>
      <c r="BJ3830">
        <v>-0.36517863082961899</v>
      </c>
      <c r="BN3830">
        <v>0.57903684959670998</v>
      </c>
      <c r="BO3830">
        <v>3.2675507020280801</v>
      </c>
      <c r="BP3830">
        <v>0.72796569795140498</v>
      </c>
      <c r="BQ3830">
        <v>1.3221261825359001</v>
      </c>
      <c r="BR3830">
        <v>14.6790135135135</v>
      </c>
      <c r="BS3830">
        <v>5.2213393870601602E-2</v>
      </c>
      <c r="BU3830">
        <v>1.01377573464497E-8</v>
      </c>
    </row>
    <row r="3831" spans="3:73" x14ac:dyDescent="0.3">
      <c r="C3831">
        <v>1097864</v>
      </c>
      <c r="D3831" t="s">
        <v>4452</v>
      </c>
      <c r="E3831" t="s">
        <v>802</v>
      </c>
      <c r="F3831" t="s">
        <v>3614</v>
      </c>
      <c r="G3831" t="s">
        <v>3678</v>
      </c>
      <c r="H3831" t="s">
        <v>3679</v>
      </c>
      <c r="I3831" t="s">
        <v>4890</v>
      </c>
      <c r="J3831">
        <v>2017</v>
      </c>
      <c r="K3831" t="s">
        <v>4062</v>
      </c>
      <c r="L3831">
        <v>16.400831</v>
      </c>
      <c r="M3831">
        <v>7195100000</v>
      </c>
      <c r="N3831">
        <v>2933200000</v>
      </c>
      <c r="O3831">
        <v>949200000</v>
      </c>
      <c r="Q3831">
        <v>1089500000</v>
      </c>
      <c r="S3831">
        <v>2279100000</v>
      </c>
      <c r="T3831">
        <v>628300000</v>
      </c>
      <c r="U3831">
        <v>916900000</v>
      </c>
      <c r="V3831">
        <v>4394100000</v>
      </c>
      <c r="W3831">
        <v>1408900000</v>
      </c>
      <c r="X3831">
        <v>548000000</v>
      </c>
      <c r="AA3831">
        <v>3175000000</v>
      </c>
      <c r="AB3831">
        <v>2778800000</v>
      </c>
      <c r="AC3831">
        <v>1131100000</v>
      </c>
      <c r="AD3831">
        <v>351500000</v>
      </c>
      <c r="AE3831">
        <v>5500000</v>
      </c>
      <c r="AF3831">
        <v>425118194</v>
      </c>
      <c r="AG3831">
        <v>514200000</v>
      </c>
      <c r="AH3831">
        <v>1377500000</v>
      </c>
      <c r="AI3831">
        <v>3509300000</v>
      </c>
      <c r="AJ3831">
        <v>680900000</v>
      </c>
      <c r="AL3831">
        <v>1352900000</v>
      </c>
      <c r="AM3831">
        <v>-265500000</v>
      </c>
      <c r="AN3831">
        <v>529900000</v>
      </c>
      <c r="AO3831">
        <v>141200000</v>
      </c>
      <c r="AQ3831">
        <v>1094200000</v>
      </c>
      <c r="AS3831">
        <v>481900000</v>
      </c>
      <c r="AU3831">
        <v>-364500000</v>
      </c>
      <c r="AV3831">
        <v>-810900000</v>
      </c>
      <c r="AY3831">
        <v>1.92</v>
      </c>
      <c r="BA3831">
        <v>0.494301270417423</v>
      </c>
      <c r="BB3831">
        <v>405600000</v>
      </c>
      <c r="BC3831">
        <v>405600000</v>
      </c>
      <c r="BD3831">
        <v>0.29444646098003602</v>
      </c>
      <c r="BE3831">
        <v>0.79433756805807598</v>
      </c>
      <c r="BG3831">
        <v>0.37328493647912903</v>
      </c>
      <c r="BI3831">
        <v>0.19144973662631501</v>
      </c>
      <c r="BJ3831">
        <v>-0.26460980036297599</v>
      </c>
      <c r="BN3831">
        <v>0.610707286903587</v>
      </c>
      <c r="BO3831">
        <v>2.8725212464589198</v>
      </c>
      <c r="BP3831">
        <v>0.673717084250124</v>
      </c>
      <c r="BQ3831">
        <v>1.30860955355242</v>
      </c>
      <c r="BR3831">
        <v>8.5420994791666693</v>
      </c>
      <c r="BS3831">
        <v>0.190693824672521</v>
      </c>
      <c r="BU3831">
        <v>1.13320841802217E-8</v>
      </c>
    </row>
    <row r="3832" spans="3:73" x14ac:dyDescent="0.3">
      <c r="C3832">
        <v>1114995</v>
      </c>
      <c r="D3832" t="s">
        <v>4457</v>
      </c>
      <c r="E3832" t="s">
        <v>321</v>
      </c>
      <c r="F3832" t="s">
        <v>3614</v>
      </c>
      <c r="G3832" t="s">
        <v>3802</v>
      </c>
      <c r="H3832" t="s">
        <v>3803</v>
      </c>
      <c r="I3832" t="s">
        <v>4891</v>
      </c>
      <c r="J3832">
        <v>2026</v>
      </c>
      <c r="K3832" t="s">
        <v>4062</v>
      </c>
      <c r="L3832">
        <v>129.50236699999999</v>
      </c>
    </row>
    <row r="3833" spans="3:73" x14ac:dyDescent="0.3">
      <c r="C3833">
        <v>1114995</v>
      </c>
      <c r="D3833" t="s">
        <v>4457</v>
      </c>
      <c r="E3833" t="s">
        <v>321</v>
      </c>
      <c r="F3833" t="s">
        <v>3614</v>
      </c>
      <c r="G3833" t="s">
        <v>3802</v>
      </c>
      <c r="H3833" t="s">
        <v>3803</v>
      </c>
      <c r="I3833" t="s">
        <v>4891</v>
      </c>
      <c r="J3833">
        <v>2025</v>
      </c>
      <c r="K3833" t="s">
        <v>4062</v>
      </c>
      <c r="L3833">
        <v>132.85624100000001</v>
      </c>
      <c r="M3833">
        <v>545186000</v>
      </c>
      <c r="N3833">
        <v>339217000</v>
      </c>
      <c r="O3833">
        <v>48206000</v>
      </c>
      <c r="P3833">
        <v>70785000</v>
      </c>
      <c r="Q3833">
        <v>84961000</v>
      </c>
      <c r="S3833">
        <v>50290000</v>
      </c>
      <c r="T3833">
        <v>9501000</v>
      </c>
      <c r="U3833">
        <v>20721000</v>
      </c>
      <c r="V3833">
        <v>335955000</v>
      </c>
      <c r="W3833">
        <v>126526000</v>
      </c>
      <c r="X3833">
        <v>13614000</v>
      </c>
      <c r="AA3833">
        <v>280886000</v>
      </c>
      <c r="AB3833">
        <v>209231000</v>
      </c>
      <c r="AD3833">
        <v>-400160000</v>
      </c>
      <c r="AE3833">
        <v>30000</v>
      </c>
      <c r="AF3833">
        <v>30222000</v>
      </c>
      <c r="AG3833">
        <v>189677000</v>
      </c>
      <c r="AJ3833">
        <v>-737000</v>
      </c>
      <c r="AK3833">
        <v>102615000</v>
      </c>
      <c r="AL3833">
        <v>190414000</v>
      </c>
      <c r="AM3833">
        <v>-69000</v>
      </c>
      <c r="AN3833">
        <v>-10847000</v>
      </c>
      <c r="AO3833">
        <v>4367000</v>
      </c>
      <c r="AQ3833">
        <v>58746000</v>
      </c>
      <c r="AR3833">
        <v>984000</v>
      </c>
      <c r="AS3833">
        <v>15040000</v>
      </c>
      <c r="AU3833">
        <v>-48015000</v>
      </c>
      <c r="AV3833">
        <v>-8928000</v>
      </c>
      <c r="AY3833">
        <v>-0.37</v>
      </c>
      <c r="AZ3833">
        <v>92153500</v>
      </c>
      <c r="BB3833">
        <v>-6549000</v>
      </c>
      <c r="BC3833">
        <v>-6549000</v>
      </c>
      <c r="BN3833">
        <v>0.61622088608291503</v>
      </c>
      <c r="BO3833">
        <v>-1.4996565147698599</v>
      </c>
      <c r="BP3833">
        <v>0.380996791173356</v>
      </c>
      <c r="BQ3833">
        <v>2.0095158307383501</v>
      </c>
      <c r="BR3833">
        <v>-359.07092162162201</v>
      </c>
      <c r="BS3833">
        <v>-5.1842222232843099E-2</v>
      </c>
      <c r="BU3833">
        <v>-2.34940372937089E-7</v>
      </c>
    </row>
    <row r="3834" spans="3:73" x14ac:dyDescent="0.3">
      <c r="C3834">
        <v>1114995</v>
      </c>
      <c r="D3834" t="s">
        <v>4457</v>
      </c>
      <c r="E3834" t="s">
        <v>321</v>
      </c>
      <c r="F3834" t="s">
        <v>3614</v>
      </c>
      <c r="G3834" t="s">
        <v>3802</v>
      </c>
      <c r="H3834" t="s">
        <v>3803</v>
      </c>
      <c r="I3834" t="s">
        <v>4891</v>
      </c>
      <c r="J3834">
        <v>2024</v>
      </c>
      <c r="K3834" t="s">
        <v>4062</v>
      </c>
      <c r="L3834">
        <v>158.82936699999999</v>
      </c>
      <c r="M3834">
        <v>489080000</v>
      </c>
      <c r="N3834">
        <v>326398000</v>
      </c>
      <c r="O3834">
        <v>46053000</v>
      </c>
      <c r="P3834">
        <v>56802000</v>
      </c>
      <c r="Q3834">
        <v>99346000</v>
      </c>
      <c r="S3834">
        <v>50610000</v>
      </c>
      <c r="T3834">
        <v>10291000</v>
      </c>
      <c r="U3834">
        <v>18723000</v>
      </c>
      <c r="V3834">
        <v>339216000</v>
      </c>
      <c r="W3834">
        <v>331177000</v>
      </c>
      <c r="X3834">
        <v>17254000</v>
      </c>
      <c r="AB3834">
        <v>149864000</v>
      </c>
      <c r="AD3834">
        <v>-389313000</v>
      </c>
      <c r="AE3834">
        <v>29000</v>
      </c>
      <c r="AF3834">
        <v>28504000</v>
      </c>
      <c r="AG3834">
        <v>188855000</v>
      </c>
      <c r="AJ3834">
        <v>-7069000</v>
      </c>
      <c r="AK3834">
        <v>98829000</v>
      </c>
      <c r="AL3834">
        <v>195924000</v>
      </c>
      <c r="AM3834">
        <v>157000</v>
      </c>
      <c r="AN3834">
        <v>40838000</v>
      </c>
      <c r="AO3834">
        <v>4873000</v>
      </c>
      <c r="AQ3834">
        <v>128310000</v>
      </c>
      <c r="AR3834">
        <v>244000</v>
      </c>
      <c r="AS3834">
        <v>13588000</v>
      </c>
      <c r="AU3834">
        <v>-192570000</v>
      </c>
      <c r="AV3834">
        <v>15679000</v>
      </c>
      <c r="AY3834">
        <v>1.46</v>
      </c>
      <c r="AZ3834">
        <v>98259000</v>
      </c>
      <c r="BB3834">
        <v>45868000</v>
      </c>
      <c r="BC3834">
        <v>45868000</v>
      </c>
      <c r="BN3834">
        <v>0.69357978244867902</v>
      </c>
      <c r="BO3834">
        <v>9.4126821260004103</v>
      </c>
      <c r="BP3834">
        <v>0.13905856988860901</v>
      </c>
      <c r="BQ3834">
        <v>0.68559108875314401</v>
      </c>
      <c r="BR3834">
        <v>108.787237671233</v>
      </c>
      <c r="BS3834">
        <v>0.272500400362996</v>
      </c>
      <c r="BU3834">
        <v>1.5473420956333701E-6</v>
      </c>
    </row>
    <row r="3835" spans="3:73" x14ac:dyDescent="0.3">
      <c r="C3835">
        <v>1114995</v>
      </c>
      <c r="D3835" t="s">
        <v>4457</v>
      </c>
      <c r="E3835" t="s">
        <v>321</v>
      </c>
      <c r="F3835" t="s">
        <v>3614</v>
      </c>
      <c r="G3835" t="s">
        <v>3802</v>
      </c>
      <c r="H3835" t="s">
        <v>3803</v>
      </c>
      <c r="I3835" t="s">
        <v>4891</v>
      </c>
      <c r="J3835">
        <v>2023</v>
      </c>
      <c r="K3835" t="s">
        <v>4062</v>
      </c>
      <c r="L3835">
        <v>90.835006000000007</v>
      </c>
      <c r="M3835">
        <v>359409000</v>
      </c>
      <c r="N3835">
        <v>269696000</v>
      </c>
      <c r="O3835">
        <v>94793000</v>
      </c>
      <c r="P3835">
        <v>54919000</v>
      </c>
      <c r="Q3835">
        <v>97172000</v>
      </c>
      <c r="S3835">
        <v>44891000</v>
      </c>
      <c r="T3835">
        <v>13913000</v>
      </c>
      <c r="U3835">
        <v>19696000</v>
      </c>
      <c r="V3835">
        <v>325278000</v>
      </c>
      <c r="W3835">
        <v>30880000</v>
      </c>
      <c r="X3835">
        <v>8661000</v>
      </c>
      <c r="AB3835">
        <v>34131000</v>
      </c>
      <c r="AD3835">
        <v>-430151000</v>
      </c>
      <c r="AE3835">
        <v>27000</v>
      </c>
      <c r="AF3835">
        <v>27166000</v>
      </c>
      <c r="AG3835">
        <v>151982000</v>
      </c>
      <c r="AJ3835">
        <v>-43484000</v>
      </c>
      <c r="AK3835">
        <v>88562000</v>
      </c>
      <c r="AL3835">
        <v>195466000</v>
      </c>
      <c r="AM3835">
        <v>-322000</v>
      </c>
      <c r="AN3835">
        <v>-43366000</v>
      </c>
      <c r="AO3835">
        <v>4848000</v>
      </c>
      <c r="AQ3835">
        <v>-49382000</v>
      </c>
      <c r="AR3835">
        <v>-591000</v>
      </c>
      <c r="AS3835">
        <v>13623000</v>
      </c>
      <c r="AU3835">
        <v>115808000</v>
      </c>
      <c r="AV3835">
        <v>8736000</v>
      </c>
      <c r="AY3835">
        <v>-1.62</v>
      </c>
      <c r="AZ3835">
        <v>71784500</v>
      </c>
      <c r="BB3835">
        <v>-38840000</v>
      </c>
      <c r="BC3835">
        <v>-38840000</v>
      </c>
      <c r="BN3835">
        <v>0.90503576705090905</v>
      </c>
      <c r="BO3835">
        <v>-8.0115511551155105</v>
      </c>
      <c r="BP3835">
        <v>3.0697215025906699</v>
      </c>
      <c r="BQ3835">
        <v>5.5869170984455998</v>
      </c>
      <c r="BR3835">
        <v>-56.070991358024699</v>
      </c>
      <c r="BS3835">
        <v>-1.27057513697225</v>
      </c>
      <c r="BU3835">
        <v>-4.3114092678210398E-6</v>
      </c>
    </row>
    <row r="3836" spans="3:73" x14ac:dyDescent="0.3">
      <c r="C3836">
        <v>1114995</v>
      </c>
      <c r="D3836" t="s">
        <v>4457</v>
      </c>
      <c r="E3836" t="s">
        <v>321</v>
      </c>
      <c r="F3836" t="s">
        <v>3614</v>
      </c>
      <c r="G3836" t="s">
        <v>3802</v>
      </c>
      <c r="H3836" t="s">
        <v>3803</v>
      </c>
      <c r="I3836" t="s">
        <v>4891</v>
      </c>
      <c r="J3836">
        <v>2022</v>
      </c>
      <c r="K3836" t="s">
        <v>4062</v>
      </c>
      <c r="L3836">
        <v>81.623195999999993</v>
      </c>
      <c r="M3836">
        <v>349737000</v>
      </c>
      <c r="N3836">
        <v>275170000</v>
      </c>
      <c r="O3836">
        <v>19597000</v>
      </c>
      <c r="P3836">
        <v>49996000</v>
      </c>
      <c r="Q3836">
        <v>46397000</v>
      </c>
      <c r="S3836">
        <v>39027000</v>
      </c>
      <c r="V3836">
        <v>334146000</v>
      </c>
      <c r="W3836">
        <v>42369000</v>
      </c>
      <c r="X3836">
        <v>25024000</v>
      </c>
      <c r="AA3836">
        <v>280244000</v>
      </c>
      <c r="AB3836">
        <v>15591000</v>
      </c>
      <c r="AD3836">
        <v>-386785000</v>
      </c>
      <c r="AE3836">
        <v>26000</v>
      </c>
      <c r="AF3836">
        <v>26098000</v>
      </c>
      <c r="AG3836">
        <v>137884000</v>
      </c>
      <c r="AJ3836">
        <v>-19479000</v>
      </c>
      <c r="AK3836">
        <v>74106000</v>
      </c>
      <c r="AL3836">
        <v>157363000</v>
      </c>
      <c r="AM3836">
        <v>184000</v>
      </c>
      <c r="AN3836">
        <v>-24301000</v>
      </c>
      <c r="AO3836">
        <v>4923000</v>
      </c>
      <c r="AQ3836">
        <v>641000</v>
      </c>
      <c r="AR3836">
        <v>-215000</v>
      </c>
      <c r="AU3836">
        <v>-102799000</v>
      </c>
      <c r="AV3836">
        <v>-2148000</v>
      </c>
      <c r="AY3836">
        <v>-0.95</v>
      </c>
      <c r="AZ3836">
        <v>34177500</v>
      </c>
      <c r="BB3836">
        <v>-19194000</v>
      </c>
      <c r="BC3836">
        <v>-19194000</v>
      </c>
      <c r="BN3836">
        <v>0.95542078762041205</v>
      </c>
      <c r="BO3836">
        <v>-3.8988421694088999</v>
      </c>
      <c r="BP3836">
        <v>0.46253156789161898</v>
      </c>
      <c r="BQ3836">
        <v>5.39953739762562</v>
      </c>
      <c r="BR3836">
        <v>-85.919153684210499</v>
      </c>
      <c r="BS3836">
        <v>-1.5586556346610201</v>
      </c>
      <c r="BU3836">
        <v>-4.9735126803925296E-6</v>
      </c>
    </row>
    <row r="3837" spans="3:73" x14ac:dyDescent="0.3">
      <c r="C3837">
        <v>1114995</v>
      </c>
      <c r="D3837" t="s">
        <v>4457</v>
      </c>
      <c r="E3837" t="s">
        <v>321</v>
      </c>
      <c r="F3837" t="s">
        <v>3614</v>
      </c>
      <c r="G3837" t="s">
        <v>3802</v>
      </c>
      <c r="H3837" t="s">
        <v>3803</v>
      </c>
      <c r="I3837" t="s">
        <v>4891</v>
      </c>
      <c r="J3837">
        <v>2021</v>
      </c>
      <c r="K3837" t="s">
        <v>4062</v>
      </c>
      <c r="L3837">
        <v>61.072279000000002</v>
      </c>
      <c r="M3837">
        <v>315537000</v>
      </c>
      <c r="N3837">
        <v>255802000</v>
      </c>
      <c r="O3837">
        <v>123903000</v>
      </c>
      <c r="P3837">
        <v>35449000</v>
      </c>
      <c r="Q3837">
        <v>21958000</v>
      </c>
      <c r="S3837">
        <v>27500000</v>
      </c>
      <c r="V3837">
        <v>326613000</v>
      </c>
      <c r="W3837">
        <v>35503000</v>
      </c>
      <c r="X3837">
        <v>11732000</v>
      </c>
      <c r="AA3837">
        <v>288294000</v>
      </c>
      <c r="AB3837">
        <v>-11076000</v>
      </c>
      <c r="AD3837">
        <v>-362484000</v>
      </c>
      <c r="AE3837">
        <v>25000</v>
      </c>
      <c r="AF3837">
        <v>24737000</v>
      </c>
      <c r="AG3837">
        <v>98954000</v>
      </c>
      <c r="AJ3837">
        <v>-37249000</v>
      </c>
      <c r="AK3837">
        <v>64058000</v>
      </c>
      <c r="AL3837">
        <v>136203000</v>
      </c>
      <c r="AM3837">
        <v>153000</v>
      </c>
      <c r="AN3837">
        <v>-51260000</v>
      </c>
      <c r="AO3837">
        <v>2550000</v>
      </c>
      <c r="AQ3837">
        <v>6465000</v>
      </c>
      <c r="AR3837">
        <v>987000</v>
      </c>
      <c r="AU3837">
        <v>-18642000</v>
      </c>
      <c r="AV3837">
        <v>112444000</v>
      </c>
      <c r="AZ3837">
        <v>29143500</v>
      </c>
      <c r="BB3837">
        <v>-48557000</v>
      </c>
      <c r="BC3837">
        <v>-48557000</v>
      </c>
      <c r="BN3837">
        <v>1.03510206410025</v>
      </c>
      <c r="BO3837">
        <v>-19.041960784313702</v>
      </c>
      <c r="BP3837">
        <v>3.4899304284145001</v>
      </c>
      <c r="BQ3837">
        <v>6.5865983156352996</v>
      </c>
      <c r="BS3837">
        <v>4.6280245576020196</v>
      </c>
    </row>
    <row r="3838" spans="3:73" x14ac:dyDescent="0.3">
      <c r="C3838">
        <v>1114995</v>
      </c>
      <c r="D3838" t="s">
        <v>4457</v>
      </c>
      <c r="E3838" t="s">
        <v>321</v>
      </c>
      <c r="F3838" t="s">
        <v>3614</v>
      </c>
      <c r="G3838" t="s">
        <v>3802</v>
      </c>
      <c r="H3838" t="s">
        <v>3803</v>
      </c>
      <c r="I3838" t="s">
        <v>4891</v>
      </c>
      <c r="J3838">
        <v>2020</v>
      </c>
      <c r="K3838" t="s">
        <v>4062</v>
      </c>
      <c r="L3838">
        <v>27.202314000000001</v>
      </c>
      <c r="M3838">
        <v>207616000</v>
      </c>
      <c r="N3838">
        <v>171364000</v>
      </c>
      <c r="O3838">
        <v>23636000</v>
      </c>
      <c r="P3838">
        <v>25003000</v>
      </c>
      <c r="Q3838">
        <v>36329000</v>
      </c>
      <c r="S3838">
        <v>16531000</v>
      </c>
      <c r="V3838">
        <v>98497000</v>
      </c>
      <c r="W3838">
        <v>27593000</v>
      </c>
      <c r="X3838">
        <v>10144000</v>
      </c>
      <c r="AB3838">
        <v>109119000</v>
      </c>
      <c r="AD3838">
        <v>-314666000</v>
      </c>
      <c r="AE3838">
        <v>23000</v>
      </c>
      <c r="AF3838">
        <v>23350000</v>
      </c>
      <c r="AG3838">
        <v>65140000</v>
      </c>
      <c r="AJ3838">
        <v>-47071000</v>
      </c>
      <c r="AK3838">
        <v>48590000</v>
      </c>
      <c r="AL3838">
        <v>112211000</v>
      </c>
      <c r="AM3838">
        <v>89000</v>
      </c>
      <c r="AN3838">
        <v>-51923000</v>
      </c>
      <c r="AO3838">
        <v>5413000</v>
      </c>
      <c r="AQ3838">
        <v>-16877000</v>
      </c>
      <c r="AR3838">
        <v>-1357000</v>
      </c>
      <c r="AU3838">
        <v>-36287000</v>
      </c>
      <c r="AV3838">
        <v>9902000</v>
      </c>
      <c r="AZ3838">
        <v>35241000</v>
      </c>
      <c r="BB3838">
        <v>-46421000</v>
      </c>
      <c r="BC3838">
        <v>-46421000</v>
      </c>
      <c r="BN3838">
        <v>0.47441911991368702</v>
      </c>
      <c r="BO3838">
        <v>-8.5758359504895605</v>
      </c>
      <c r="BP3838">
        <v>0.85659406371181102</v>
      </c>
      <c r="BQ3838">
        <v>4.89381364838908</v>
      </c>
      <c r="BS3838">
        <v>-0.475838304969804</v>
      </c>
    </row>
    <row r="3839" spans="3:73" x14ac:dyDescent="0.3">
      <c r="C3839">
        <v>1114995</v>
      </c>
      <c r="D3839" t="s">
        <v>4457</v>
      </c>
      <c r="E3839" t="s">
        <v>321</v>
      </c>
      <c r="F3839" t="s">
        <v>3614</v>
      </c>
      <c r="G3839" t="s">
        <v>3802</v>
      </c>
      <c r="H3839" t="s">
        <v>3803</v>
      </c>
      <c r="I3839" t="s">
        <v>4891</v>
      </c>
      <c r="J3839">
        <v>2019</v>
      </c>
      <c r="K3839" t="s">
        <v>4062</v>
      </c>
      <c r="L3839">
        <v>28.175243999999999</v>
      </c>
      <c r="M3839">
        <v>215046000</v>
      </c>
      <c r="N3839">
        <v>176769000</v>
      </c>
      <c r="O3839">
        <v>66898000</v>
      </c>
      <c r="P3839">
        <v>23735000</v>
      </c>
      <c r="Q3839">
        <v>34153000</v>
      </c>
      <c r="S3839">
        <v>17442000</v>
      </c>
      <c r="V3839">
        <v>89807000</v>
      </c>
      <c r="W3839">
        <v>19497000</v>
      </c>
      <c r="X3839">
        <v>5600000</v>
      </c>
      <c r="AB3839">
        <v>125239000</v>
      </c>
      <c r="AD3839">
        <v>-262743000</v>
      </c>
      <c r="AE3839">
        <v>22000</v>
      </c>
      <c r="AF3839">
        <v>22217000</v>
      </c>
      <c r="AG3839">
        <v>74002000</v>
      </c>
      <c r="AJ3839">
        <v>-21661000</v>
      </c>
      <c r="AK3839">
        <v>38880000</v>
      </c>
      <c r="AL3839">
        <v>95663000</v>
      </c>
      <c r="AM3839">
        <v>198000</v>
      </c>
      <c r="AN3839">
        <v>-22987000</v>
      </c>
      <c r="AO3839">
        <v>1794000</v>
      </c>
      <c r="AQ3839">
        <v>4708000</v>
      </c>
      <c r="AR3839">
        <v>744000</v>
      </c>
      <c r="AU3839">
        <v>-13099000</v>
      </c>
      <c r="AV3839">
        <v>57759000</v>
      </c>
      <c r="AZ3839">
        <v>39439000</v>
      </c>
      <c r="BB3839">
        <v>-20995000</v>
      </c>
      <c r="BC3839">
        <v>-20995000</v>
      </c>
      <c r="BN3839">
        <v>0.41761762599629798</v>
      </c>
      <c r="BO3839">
        <v>-11.7028985507246</v>
      </c>
      <c r="BP3839">
        <v>3.4311945427501702</v>
      </c>
      <c r="BQ3839">
        <v>7.3147663743139999</v>
      </c>
      <c r="BS3839">
        <v>-0.18354506184175901</v>
      </c>
    </row>
    <row r="3840" spans="3:73" x14ac:dyDescent="0.3">
      <c r="C3840">
        <v>1114995</v>
      </c>
      <c r="D3840" t="s">
        <v>4457</v>
      </c>
      <c r="E3840" t="s">
        <v>321</v>
      </c>
      <c r="F3840" t="s">
        <v>3614</v>
      </c>
      <c r="G3840" t="s">
        <v>3802</v>
      </c>
      <c r="H3840" t="s">
        <v>3803</v>
      </c>
      <c r="I3840" t="s">
        <v>4891</v>
      </c>
      <c r="J3840">
        <v>2018</v>
      </c>
      <c r="K3840" t="s">
        <v>4062</v>
      </c>
      <c r="L3840">
        <v>17.460830000000001</v>
      </c>
      <c r="M3840">
        <v>145069000</v>
      </c>
      <c r="N3840">
        <v>121214000</v>
      </c>
      <c r="O3840">
        <v>17530000</v>
      </c>
      <c r="P3840">
        <v>18462000</v>
      </c>
      <c r="Q3840">
        <v>44725000</v>
      </c>
      <c r="S3840">
        <v>19778000</v>
      </c>
      <c r="V3840">
        <v>47186000</v>
      </c>
      <c r="W3840">
        <v>23025000</v>
      </c>
      <c r="X3840">
        <v>4643000</v>
      </c>
      <c r="AA3840">
        <v>23667000</v>
      </c>
      <c r="AB3840">
        <v>97883000</v>
      </c>
      <c r="AD3840">
        <v>-239756000</v>
      </c>
      <c r="AE3840">
        <v>21000</v>
      </c>
      <c r="AF3840">
        <v>21492000</v>
      </c>
      <c r="AG3840">
        <v>58281000</v>
      </c>
      <c r="AH3840">
        <v>122633000</v>
      </c>
      <c r="AJ3840">
        <v>-34869000</v>
      </c>
      <c r="AK3840">
        <v>34168000</v>
      </c>
      <c r="AL3840">
        <v>93150000</v>
      </c>
      <c r="AM3840">
        <v>-233000</v>
      </c>
      <c r="AN3840">
        <v>-35231000</v>
      </c>
      <c r="AO3840">
        <v>1403000</v>
      </c>
      <c r="AQ3840">
        <v>-11777000</v>
      </c>
      <c r="AU3840">
        <v>-5666000</v>
      </c>
      <c r="AV3840">
        <v>15688000</v>
      </c>
      <c r="AZ3840">
        <v>45904000</v>
      </c>
      <c r="BA3840">
        <v>-0.28433619009565098</v>
      </c>
      <c r="BB3840">
        <v>-34061000</v>
      </c>
      <c r="BC3840">
        <v>-34061000</v>
      </c>
      <c r="BD3840">
        <v>-0.27774742524442902</v>
      </c>
      <c r="BE3840">
        <v>-9.6034509471349505E-2</v>
      </c>
      <c r="BG3840">
        <v>0.47524728254221899</v>
      </c>
      <c r="BI3840">
        <v>0.84534256112608497</v>
      </c>
      <c r="BJ3840">
        <v>-4.6202898078005102E-2</v>
      </c>
      <c r="BM3840">
        <v>0.27861994732249901</v>
      </c>
      <c r="BN3840">
        <v>0.32526590794725302</v>
      </c>
      <c r="BO3840">
        <v>-24.2772630078403</v>
      </c>
      <c r="BP3840">
        <v>0.76134636264929401</v>
      </c>
      <c r="BQ3840">
        <v>3.3219978284473402</v>
      </c>
      <c r="BS3840">
        <v>-0.35992971200310597</v>
      </c>
    </row>
    <row r="3841" spans="3:73" x14ac:dyDescent="0.3">
      <c r="C3841">
        <v>1114995</v>
      </c>
      <c r="D3841" t="s">
        <v>4457</v>
      </c>
      <c r="E3841" t="s">
        <v>321</v>
      </c>
      <c r="F3841" t="s">
        <v>3614</v>
      </c>
      <c r="G3841" t="s">
        <v>3802</v>
      </c>
      <c r="H3841" t="s">
        <v>3803</v>
      </c>
      <c r="I3841" t="s">
        <v>4891</v>
      </c>
      <c r="J3841">
        <v>2017</v>
      </c>
      <c r="K3841" t="s">
        <v>4062</v>
      </c>
      <c r="L3841">
        <v>35.992893000000002</v>
      </c>
      <c r="M3841">
        <v>152034000</v>
      </c>
      <c r="N3841">
        <v>129802000</v>
      </c>
      <c r="O3841">
        <v>19285000</v>
      </c>
      <c r="P3841">
        <v>22244000</v>
      </c>
      <c r="Q3841">
        <v>47083000</v>
      </c>
      <c r="S3841">
        <v>18110000</v>
      </c>
      <c r="V3841">
        <v>33092000</v>
      </c>
      <c r="W3841">
        <v>19923000</v>
      </c>
      <c r="X3841">
        <v>4666000</v>
      </c>
      <c r="AB3841">
        <v>118942000</v>
      </c>
      <c r="AD3841">
        <v>-204525000</v>
      </c>
      <c r="AE3841">
        <v>21000</v>
      </c>
      <c r="AF3841">
        <v>20973000</v>
      </c>
      <c r="AG3841">
        <v>64941000</v>
      </c>
      <c r="AJ3841">
        <v>-17019000</v>
      </c>
      <c r="AK3841">
        <v>32220000</v>
      </c>
      <c r="AL3841">
        <v>81960000</v>
      </c>
      <c r="AM3841">
        <v>-97000</v>
      </c>
      <c r="AN3841">
        <v>-17322000</v>
      </c>
      <c r="AO3841">
        <v>908000</v>
      </c>
      <c r="AP3841">
        <v>3950000</v>
      </c>
      <c r="BB3841">
        <v>-16511000</v>
      </c>
      <c r="BC3841">
        <v>-12561000</v>
      </c>
      <c r="BN3841">
        <v>0.217661838799216</v>
      </c>
      <c r="BO3841">
        <v>-18.1839207048458</v>
      </c>
      <c r="BP3841">
        <v>0.96797671033478905</v>
      </c>
      <c r="BQ3841">
        <v>4.1519349495557902</v>
      </c>
      <c r="BS3841">
        <v>-0.14563400649055799</v>
      </c>
    </row>
    <row r="3842" spans="3:73" x14ac:dyDescent="0.3">
      <c r="C3842">
        <v>833640</v>
      </c>
      <c r="D3842" t="s">
        <v>4380</v>
      </c>
      <c r="E3842" t="s">
        <v>761</v>
      </c>
      <c r="F3842" t="s">
        <v>3614</v>
      </c>
      <c r="G3842" t="s">
        <v>3678</v>
      </c>
      <c r="H3842" t="s">
        <v>3679</v>
      </c>
      <c r="I3842" t="s">
        <v>4892</v>
      </c>
      <c r="J3842">
        <v>2026</v>
      </c>
      <c r="K3842" t="s">
        <v>4062</v>
      </c>
      <c r="L3842">
        <v>46.564580999999997</v>
      </c>
    </row>
    <row r="3843" spans="3:73" x14ac:dyDescent="0.3">
      <c r="C3843">
        <v>833640</v>
      </c>
      <c r="D3843" t="s">
        <v>4380</v>
      </c>
      <c r="E3843" t="s">
        <v>761</v>
      </c>
      <c r="F3843" t="s">
        <v>3614</v>
      </c>
      <c r="G3843" t="s">
        <v>3678</v>
      </c>
      <c r="H3843" t="s">
        <v>3679</v>
      </c>
      <c r="I3843" t="s">
        <v>4892</v>
      </c>
      <c r="J3843">
        <v>2025</v>
      </c>
      <c r="K3843" t="s">
        <v>4062</v>
      </c>
      <c r="L3843">
        <v>45.654566000000003</v>
      </c>
      <c r="M3843">
        <v>772207000</v>
      </c>
      <c r="N3843">
        <v>458329000</v>
      </c>
      <c r="O3843">
        <v>58755000</v>
      </c>
      <c r="Q3843">
        <v>166887000</v>
      </c>
      <c r="S3843">
        <v>146536000</v>
      </c>
      <c r="T3843">
        <v>7244000</v>
      </c>
      <c r="U3843">
        <v>95271000</v>
      </c>
      <c r="V3843">
        <v>99362000</v>
      </c>
      <c r="W3843">
        <v>70361000</v>
      </c>
      <c r="X3843">
        <v>33963000</v>
      </c>
      <c r="AB3843">
        <v>672845000</v>
      </c>
      <c r="AD3843">
        <v>673930000</v>
      </c>
      <c r="AE3843">
        <v>20000</v>
      </c>
      <c r="AF3843">
        <v>55339000</v>
      </c>
      <c r="AG3843">
        <v>241649000</v>
      </c>
      <c r="AH3843">
        <v>443504000</v>
      </c>
      <c r="AI3843">
        <v>201855000</v>
      </c>
      <c r="AJ3843">
        <v>10194000</v>
      </c>
      <c r="AK3843">
        <v>101116000</v>
      </c>
      <c r="AL3843">
        <v>231455000</v>
      </c>
      <c r="AM3843">
        <v>-1114000</v>
      </c>
      <c r="AN3843">
        <v>22093000</v>
      </c>
      <c r="AQ3843">
        <v>111518000</v>
      </c>
      <c r="AU3843">
        <v>36207000</v>
      </c>
      <c r="AV3843">
        <v>-139942000</v>
      </c>
      <c r="AW3843">
        <v>47170000</v>
      </c>
      <c r="AY3843">
        <v>0.39</v>
      </c>
      <c r="AZ3843">
        <v>166249500</v>
      </c>
      <c r="BA3843">
        <v>2.29851365489376E-2</v>
      </c>
      <c r="BE3843">
        <v>0.25144756304339999</v>
      </c>
      <c r="BG3843">
        <v>0.544863180489917</v>
      </c>
      <c r="BH3843">
        <v>1.21416906517012</v>
      </c>
      <c r="BI3843">
        <v>0.57433304800396801</v>
      </c>
      <c r="BJ3843">
        <v>8.1638497059778506E-2</v>
      </c>
      <c r="BM3843">
        <v>0.227993434106569</v>
      </c>
      <c r="BN3843">
        <v>0.12867275225425301</v>
      </c>
      <c r="BP3843">
        <v>0.83505066727306299</v>
      </c>
      <c r="BQ3843">
        <v>4.1420957632779496</v>
      </c>
      <c r="BR3843">
        <v>117.06298974358999</v>
      </c>
      <c r="BS3843">
        <v>3.2835199785983399E-2</v>
      </c>
      <c r="BT3843">
        <v>1033193.48167717</v>
      </c>
      <c r="BU3843">
        <v>2.6462678239416199E-8</v>
      </c>
    </row>
    <row r="3844" spans="3:73" x14ac:dyDescent="0.3">
      <c r="C3844">
        <v>833640</v>
      </c>
      <c r="D3844" t="s">
        <v>4380</v>
      </c>
      <c r="E3844" t="s">
        <v>761</v>
      </c>
      <c r="F3844" t="s">
        <v>3614</v>
      </c>
      <c r="G3844" t="s">
        <v>3678</v>
      </c>
      <c r="H3844" t="s">
        <v>3679</v>
      </c>
      <c r="I3844" t="s">
        <v>4892</v>
      </c>
      <c r="J3844">
        <v>2024</v>
      </c>
      <c r="K3844" t="s">
        <v>4062</v>
      </c>
      <c r="L3844">
        <v>66.739542</v>
      </c>
      <c r="M3844">
        <v>828826000</v>
      </c>
      <c r="N3844">
        <v>514039000</v>
      </c>
      <c r="O3844">
        <v>50972000</v>
      </c>
      <c r="Q3844">
        <v>165612000</v>
      </c>
      <c r="S3844">
        <v>149562000</v>
      </c>
      <c r="T3844">
        <v>8075000</v>
      </c>
      <c r="U3844">
        <v>95271000</v>
      </c>
      <c r="V3844">
        <v>79054000</v>
      </c>
      <c r="W3844">
        <v>55317000</v>
      </c>
      <c r="X3844">
        <v>29789000</v>
      </c>
      <c r="AB3844">
        <v>749772000</v>
      </c>
      <c r="AD3844">
        <v>734039000</v>
      </c>
      <c r="AE3844">
        <v>22000</v>
      </c>
      <c r="AF3844">
        <v>56837000</v>
      </c>
      <c r="AG3844">
        <v>224751000</v>
      </c>
      <c r="AH3844">
        <v>418973000</v>
      </c>
      <c r="AI3844">
        <v>194222000</v>
      </c>
      <c r="AJ3844">
        <v>17929000</v>
      </c>
      <c r="AK3844">
        <v>100790000</v>
      </c>
      <c r="AL3844">
        <v>206822000</v>
      </c>
      <c r="AM3844">
        <v>-1480000</v>
      </c>
      <c r="AN3844">
        <v>32234000</v>
      </c>
      <c r="AQ3844">
        <v>81181000</v>
      </c>
      <c r="AU3844">
        <v>-25920000</v>
      </c>
      <c r="AV3844">
        <v>-68218000</v>
      </c>
      <c r="AW3844">
        <v>46037000</v>
      </c>
      <c r="AY3844">
        <v>0.56999999999999995</v>
      </c>
      <c r="AZ3844">
        <v>164388000</v>
      </c>
      <c r="BA3844">
        <v>4.2792733660641603E-2</v>
      </c>
      <c r="BE3844">
        <v>0.19376188919095</v>
      </c>
      <c r="BG3844">
        <v>0.53643313530943504</v>
      </c>
      <c r="BH3844">
        <v>1.1814852665644699</v>
      </c>
      <c r="BI3844">
        <v>0.50550175790817398</v>
      </c>
      <c r="BJ3844">
        <v>-6.18655617426421E-2</v>
      </c>
      <c r="BM3844">
        <v>0.24056442777935599</v>
      </c>
      <c r="BN3844">
        <v>9.5380695103676805E-2</v>
      </c>
      <c r="BP3844">
        <v>0.92145271797096695</v>
      </c>
      <c r="BQ3844">
        <v>6.2987327584648503</v>
      </c>
      <c r="BR3844">
        <v>117.08691578947401</v>
      </c>
      <c r="BS3844">
        <v>4.2991736154457602E-2</v>
      </c>
      <c r="BT3844">
        <v>689800.95787891396</v>
      </c>
      <c r="BU3844">
        <v>5.0737476112738298E-8</v>
      </c>
    </row>
    <row r="3845" spans="3:73" x14ac:dyDescent="0.3">
      <c r="C3845">
        <v>833640</v>
      </c>
      <c r="D3845" t="s">
        <v>4380</v>
      </c>
      <c r="E3845" t="s">
        <v>761</v>
      </c>
      <c r="F3845" t="s">
        <v>3614</v>
      </c>
      <c r="G3845" t="s">
        <v>3678</v>
      </c>
      <c r="H3845" t="s">
        <v>3679</v>
      </c>
      <c r="I3845" t="s">
        <v>4892</v>
      </c>
      <c r="J3845">
        <v>2023</v>
      </c>
      <c r="K3845" t="s">
        <v>4062</v>
      </c>
      <c r="L3845">
        <v>78.547522999999998</v>
      </c>
      <c r="M3845">
        <v>819868000</v>
      </c>
      <c r="N3845">
        <v>511600000</v>
      </c>
      <c r="O3845">
        <v>63929000</v>
      </c>
      <c r="Q3845">
        <v>163164000</v>
      </c>
      <c r="S3845">
        <v>164213000</v>
      </c>
      <c r="T3845">
        <v>4424000</v>
      </c>
      <c r="U3845">
        <v>91849000</v>
      </c>
      <c r="V3845">
        <v>67627000</v>
      </c>
      <c r="W3845">
        <v>48867000</v>
      </c>
      <c r="X3845">
        <v>26390000</v>
      </c>
      <c r="AB3845">
        <v>752241000</v>
      </c>
      <c r="AD3845">
        <v>753680000</v>
      </c>
      <c r="AE3845">
        <v>23000</v>
      </c>
      <c r="AF3845">
        <v>56738000</v>
      </c>
      <c r="AG3845">
        <v>228956000</v>
      </c>
      <c r="AH3845">
        <v>444538000</v>
      </c>
      <c r="AI3845">
        <v>215582000</v>
      </c>
      <c r="AJ3845">
        <v>35059000</v>
      </c>
      <c r="AK3845">
        <v>96067000</v>
      </c>
      <c r="AL3845">
        <v>193897000</v>
      </c>
      <c r="AM3845">
        <v>-9828000</v>
      </c>
      <c r="AN3845">
        <v>55735000</v>
      </c>
      <c r="AQ3845">
        <v>65759000</v>
      </c>
      <c r="AU3845">
        <v>-14153000</v>
      </c>
      <c r="AV3845">
        <v>-93049000</v>
      </c>
      <c r="AW3845">
        <v>44008000</v>
      </c>
      <c r="AY3845">
        <v>0.97</v>
      </c>
      <c r="AZ3845">
        <v>149292000</v>
      </c>
      <c r="BA3845">
        <v>7.8866148675703796E-2</v>
      </c>
      <c r="BE3845">
        <v>0.14792661144829</v>
      </c>
      <c r="BG3845">
        <v>0.51504258353616605</v>
      </c>
      <c r="BH3845">
        <v>1.4440291509256999</v>
      </c>
      <c r="BI3845">
        <v>0.54220679426444296</v>
      </c>
      <c r="BJ3845">
        <v>-3.1837548196104702E-2</v>
      </c>
      <c r="BM3845">
        <v>0.21610525984280299</v>
      </c>
      <c r="BN3845">
        <v>8.2485229329599397E-2</v>
      </c>
      <c r="BP3845">
        <v>1.30822436409029</v>
      </c>
      <c r="BQ3845">
        <v>7.1302924263818097</v>
      </c>
      <c r="BR3845">
        <v>80.976827835051594</v>
      </c>
      <c r="BS3845">
        <v>7.4091946596901798E-2</v>
      </c>
      <c r="BT3845">
        <v>560272.28255180002</v>
      </c>
      <c r="BU3845">
        <v>1.01285488706412E-7</v>
      </c>
    </row>
    <row r="3846" spans="3:73" x14ac:dyDescent="0.3">
      <c r="C3846">
        <v>833640</v>
      </c>
      <c r="D3846" t="s">
        <v>4380</v>
      </c>
      <c r="E3846" t="s">
        <v>761</v>
      </c>
      <c r="F3846" t="s">
        <v>3614</v>
      </c>
      <c r="G3846" t="s">
        <v>3678</v>
      </c>
      <c r="H3846" t="s">
        <v>3679</v>
      </c>
      <c r="I3846" t="s">
        <v>4892</v>
      </c>
      <c r="J3846">
        <v>2022</v>
      </c>
      <c r="K3846" t="s">
        <v>4062</v>
      </c>
      <c r="L3846">
        <v>74.840352999999993</v>
      </c>
      <c r="M3846">
        <v>840096000</v>
      </c>
      <c r="N3846">
        <v>525073000</v>
      </c>
      <c r="O3846">
        <v>105372000</v>
      </c>
      <c r="Q3846">
        <v>135420000</v>
      </c>
      <c r="S3846">
        <v>176681000</v>
      </c>
      <c r="T3846">
        <v>6597000</v>
      </c>
      <c r="U3846">
        <v>91849000</v>
      </c>
      <c r="V3846">
        <v>84880000</v>
      </c>
      <c r="W3846">
        <v>58376000</v>
      </c>
      <c r="X3846">
        <v>30088000</v>
      </c>
      <c r="AB3846">
        <v>755216000</v>
      </c>
      <c r="AD3846">
        <v>762536000</v>
      </c>
      <c r="AE3846">
        <v>24000</v>
      </c>
      <c r="AF3846">
        <v>56961000</v>
      </c>
      <c r="AG3846">
        <v>366907000</v>
      </c>
      <c r="AH3846">
        <v>651138000</v>
      </c>
      <c r="AI3846">
        <v>284231000</v>
      </c>
      <c r="AJ3846">
        <v>180412000</v>
      </c>
      <c r="AK3846">
        <v>93894000</v>
      </c>
      <c r="AL3846">
        <v>186495000</v>
      </c>
      <c r="AM3846">
        <v>12575000</v>
      </c>
      <c r="AN3846">
        <v>170851000</v>
      </c>
      <c r="AQ3846">
        <v>215343000</v>
      </c>
      <c r="AU3846">
        <v>78336000</v>
      </c>
      <c r="AV3846">
        <v>-346424000</v>
      </c>
      <c r="AW3846">
        <v>41492000</v>
      </c>
      <c r="AY3846">
        <v>2.96</v>
      </c>
      <c r="AZ3846">
        <v>117343000</v>
      </c>
      <c r="BA3846">
        <v>0.277071834234832</v>
      </c>
      <c r="BE3846">
        <v>0.33071791233194803</v>
      </c>
      <c r="BG3846">
        <v>0.56348577413697298</v>
      </c>
      <c r="BH3846">
        <v>2.4222237372489199</v>
      </c>
      <c r="BI3846">
        <v>0.77507570563364203</v>
      </c>
      <c r="BJ3846">
        <v>0.12030629451821299</v>
      </c>
      <c r="BM3846">
        <v>0.14419984703703401</v>
      </c>
      <c r="BN3846">
        <v>0.10103607206795399</v>
      </c>
      <c r="BP3846">
        <v>1.8050568726874101</v>
      </c>
      <c r="BQ3846">
        <v>6.6748835137727802</v>
      </c>
      <c r="BR3846">
        <v>25.283903040540501</v>
      </c>
      <c r="BS3846">
        <v>0.226227993050995</v>
      </c>
      <c r="BT3846">
        <v>554406.79174776201</v>
      </c>
      <c r="BU3846">
        <v>2.93329914726383E-7</v>
      </c>
    </row>
    <row r="3847" spans="3:73" x14ac:dyDescent="0.3">
      <c r="C3847">
        <v>833640</v>
      </c>
      <c r="D3847" t="s">
        <v>4380</v>
      </c>
      <c r="E3847" t="s">
        <v>761</v>
      </c>
      <c r="F3847" t="s">
        <v>3614</v>
      </c>
      <c r="G3847" t="s">
        <v>3678</v>
      </c>
      <c r="H3847" t="s">
        <v>3679</v>
      </c>
      <c r="I3847" t="s">
        <v>4892</v>
      </c>
      <c r="J3847">
        <v>2021</v>
      </c>
      <c r="K3847" t="s">
        <v>4062</v>
      </c>
      <c r="L3847">
        <v>85.098196000000002</v>
      </c>
      <c r="M3847">
        <v>1014487000</v>
      </c>
      <c r="N3847">
        <v>686815000</v>
      </c>
      <c r="O3847">
        <v>158117000</v>
      </c>
      <c r="Q3847">
        <v>99266000</v>
      </c>
      <c r="S3847">
        <v>179824000</v>
      </c>
      <c r="T3847">
        <v>9012000</v>
      </c>
      <c r="U3847">
        <v>91849000</v>
      </c>
      <c r="V3847">
        <v>102455000</v>
      </c>
      <c r="W3847">
        <v>72321000</v>
      </c>
      <c r="X3847">
        <v>43721000</v>
      </c>
      <c r="AB3847">
        <v>912032000</v>
      </c>
      <c r="AD3847">
        <v>753440000</v>
      </c>
      <c r="AE3847">
        <v>28000</v>
      </c>
      <c r="AF3847">
        <v>59913000</v>
      </c>
      <c r="AG3847">
        <v>360639000</v>
      </c>
      <c r="AH3847">
        <v>703277000</v>
      </c>
      <c r="AI3847">
        <v>342638000</v>
      </c>
      <c r="AJ3847">
        <v>175058000</v>
      </c>
      <c r="AK3847">
        <v>84933000</v>
      </c>
      <c r="AL3847">
        <v>185581000</v>
      </c>
      <c r="AM3847">
        <v>11722000</v>
      </c>
      <c r="AN3847">
        <v>164413000</v>
      </c>
      <c r="AQ3847">
        <v>230868000</v>
      </c>
      <c r="AU3847">
        <v>-232798000</v>
      </c>
      <c r="AV3847">
        <v>-98827000</v>
      </c>
      <c r="AW3847">
        <v>32599000</v>
      </c>
      <c r="AY3847">
        <v>2.73</v>
      </c>
      <c r="AZ3847">
        <v>101072000</v>
      </c>
      <c r="BA3847">
        <v>0.248917567331222</v>
      </c>
      <c r="BE3847">
        <v>0.32827463431905202</v>
      </c>
      <c r="BG3847">
        <v>0.512797944479913</v>
      </c>
      <c r="BH3847">
        <v>3.39003878423302</v>
      </c>
      <c r="BI3847">
        <v>0.69323411734206597</v>
      </c>
      <c r="BJ3847">
        <v>-0.331018929952209</v>
      </c>
      <c r="BM3847">
        <v>0.120767492751789</v>
      </c>
      <c r="BN3847">
        <v>0.100991929911374</v>
      </c>
      <c r="BP3847">
        <v>2.18632209178524</v>
      </c>
      <c r="BQ3847">
        <v>8.1241824642911507</v>
      </c>
      <c r="BR3847">
        <v>31.1715003663004</v>
      </c>
      <c r="BS3847">
        <v>0.180271086979404</v>
      </c>
      <c r="BT3847">
        <v>383075.10067546001</v>
      </c>
      <c r="BU3847">
        <v>2.5472579370022101E-7</v>
      </c>
    </row>
    <row r="3848" spans="3:73" x14ac:dyDescent="0.3">
      <c r="C3848">
        <v>833640</v>
      </c>
      <c r="D3848" t="s">
        <v>4380</v>
      </c>
      <c r="E3848" t="s">
        <v>761</v>
      </c>
      <c r="F3848" t="s">
        <v>3614</v>
      </c>
      <c r="G3848" t="s">
        <v>3678</v>
      </c>
      <c r="H3848" t="s">
        <v>3679</v>
      </c>
      <c r="I3848" t="s">
        <v>4892</v>
      </c>
      <c r="J3848">
        <v>2020</v>
      </c>
      <c r="K3848" t="s">
        <v>4062</v>
      </c>
      <c r="L3848">
        <v>53.556640000000002</v>
      </c>
      <c r="M3848">
        <v>903339000</v>
      </c>
      <c r="N3848">
        <v>601232000</v>
      </c>
      <c r="O3848">
        <v>258874000</v>
      </c>
      <c r="P3848">
        <v>35910000</v>
      </c>
      <c r="Q3848">
        <v>102878000</v>
      </c>
      <c r="S3848">
        <v>166188000</v>
      </c>
      <c r="T3848">
        <v>12506000</v>
      </c>
      <c r="U3848">
        <v>91849000</v>
      </c>
      <c r="V3848">
        <v>92928000</v>
      </c>
      <c r="W3848">
        <v>62526000</v>
      </c>
      <c r="X3848">
        <v>34712000</v>
      </c>
      <c r="AB3848">
        <v>810411000</v>
      </c>
      <c r="AD3848">
        <v>621626000</v>
      </c>
      <c r="AE3848">
        <v>28000</v>
      </c>
      <c r="AF3848">
        <v>59910000</v>
      </c>
      <c r="AG3848">
        <v>74005000</v>
      </c>
      <c r="AH3848">
        <v>150693000</v>
      </c>
      <c r="AI3848">
        <v>244728000</v>
      </c>
      <c r="AJ3848">
        <v>70487000</v>
      </c>
      <c r="AK3848">
        <v>81711000</v>
      </c>
      <c r="AL3848">
        <v>173103000</v>
      </c>
      <c r="AM3848">
        <v>4075000</v>
      </c>
      <c r="AN3848">
        <v>27278000</v>
      </c>
      <c r="AQ3848">
        <v>125639000</v>
      </c>
      <c r="AU3848">
        <v>-28265000</v>
      </c>
      <c r="AV3848">
        <v>-17190000</v>
      </c>
      <c r="AW3848">
        <v>25081000</v>
      </c>
      <c r="AY3848">
        <v>0.46</v>
      </c>
      <c r="AZ3848">
        <v>96629000</v>
      </c>
      <c r="BA3848">
        <v>0.46775231762590203</v>
      </c>
      <c r="BE3848">
        <v>0.83374144784429305</v>
      </c>
      <c r="BG3848">
        <v>0.491097794854439</v>
      </c>
      <c r="BH3848">
        <v>2.53265582796055</v>
      </c>
      <c r="BI3848">
        <v>0.166817772729839</v>
      </c>
      <c r="BJ3848">
        <v>-0.18756677483360201</v>
      </c>
      <c r="BM3848">
        <v>0.54223487487806299</v>
      </c>
      <c r="BN3848">
        <v>0.10287167940274899</v>
      </c>
      <c r="BP3848">
        <v>4.1402616511531196</v>
      </c>
      <c r="BQ3848">
        <v>7.9703483350926003</v>
      </c>
      <c r="BR3848">
        <v>116.42747826087</v>
      </c>
      <c r="BS3848">
        <v>3.3659464148438303E-2</v>
      </c>
      <c r="BT3848">
        <v>468307.94463580998</v>
      </c>
      <c r="BU3848">
        <v>3.0399457065612399E-8</v>
      </c>
    </row>
    <row r="3849" spans="3:73" x14ac:dyDescent="0.3">
      <c r="C3849">
        <v>833640</v>
      </c>
      <c r="D3849" t="s">
        <v>4380</v>
      </c>
      <c r="E3849" t="s">
        <v>761</v>
      </c>
      <c r="F3849" t="s">
        <v>3614</v>
      </c>
      <c r="G3849" t="s">
        <v>3678</v>
      </c>
      <c r="H3849" t="s">
        <v>3679</v>
      </c>
      <c r="I3849" t="s">
        <v>4892</v>
      </c>
      <c r="J3849">
        <v>2019</v>
      </c>
      <c r="K3849" t="s">
        <v>4062</v>
      </c>
      <c r="L3849">
        <v>37.690739000000001</v>
      </c>
      <c r="M3849">
        <v>803896000</v>
      </c>
      <c r="N3849">
        <v>541339000</v>
      </c>
      <c r="O3849">
        <v>178690000</v>
      </c>
      <c r="P3849">
        <v>24274000</v>
      </c>
      <c r="Q3849">
        <v>90380000</v>
      </c>
      <c r="S3849">
        <v>116619000</v>
      </c>
      <c r="T3849">
        <v>16865000</v>
      </c>
      <c r="U3849">
        <v>91849000</v>
      </c>
      <c r="V3849">
        <v>79350000</v>
      </c>
      <c r="W3849">
        <v>50476000</v>
      </c>
      <c r="X3849">
        <v>27433000</v>
      </c>
      <c r="AB3849">
        <v>724546000</v>
      </c>
      <c r="AD3849">
        <v>575531000</v>
      </c>
      <c r="AE3849">
        <v>28000</v>
      </c>
      <c r="AF3849">
        <v>29430962</v>
      </c>
      <c r="AG3849">
        <v>58225000</v>
      </c>
      <c r="AH3849">
        <v>114457000</v>
      </c>
      <c r="AI3849">
        <v>207267000</v>
      </c>
      <c r="AJ3849">
        <v>217022000</v>
      </c>
      <c r="AK3849">
        <v>73470000</v>
      </c>
      <c r="AL3849">
        <v>-3620000</v>
      </c>
      <c r="AM3849">
        <v>28946000</v>
      </c>
      <c r="AN3849">
        <v>158291000</v>
      </c>
      <c r="AQ3849">
        <v>224499000</v>
      </c>
      <c r="AU3849">
        <v>-162046000</v>
      </c>
      <c r="AV3849">
        <v>-17900000</v>
      </c>
      <c r="AW3849">
        <v>20506000</v>
      </c>
      <c r="AY3849">
        <v>5.38</v>
      </c>
      <c r="AZ3849">
        <v>85618500</v>
      </c>
      <c r="BA3849">
        <v>1.89610071904733</v>
      </c>
      <c r="BE3849">
        <v>1.96142656194029</v>
      </c>
      <c r="BG3849">
        <v>0.50870632639331803</v>
      </c>
      <c r="BH3849">
        <v>2.4208202666479801</v>
      </c>
      <c r="BI3849">
        <v>0.1423778697742</v>
      </c>
      <c r="BJ3849">
        <v>-1.4157805988275101</v>
      </c>
      <c r="BM3849">
        <v>0.64190045169801802</v>
      </c>
      <c r="BN3849">
        <v>9.8706797894255002E-2</v>
      </c>
      <c r="BP3849">
        <v>3.5400982645217498</v>
      </c>
      <c r="BQ3849">
        <v>8.9341271099136197</v>
      </c>
      <c r="BR3849">
        <v>7.0057135687732304</v>
      </c>
      <c r="BS3849">
        <v>0.21846922072580599</v>
      </c>
      <c r="BT3849">
        <v>544059.37755691097</v>
      </c>
      <c r="BU3849">
        <v>2.7986653134514601E-7</v>
      </c>
    </row>
    <row r="3850" spans="3:73" x14ac:dyDescent="0.3">
      <c r="C3850">
        <v>833640</v>
      </c>
      <c r="D3850" t="s">
        <v>4380</v>
      </c>
      <c r="E3850" t="s">
        <v>761</v>
      </c>
      <c r="F3850" t="s">
        <v>3614</v>
      </c>
      <c r="G3850" t="s">
        <v>3678</v>
      </c>
      <c r="H3850" t="s">
        <v>3679</v>
      </c>
      <c r="I3850" t="s">
        <v>4892</v>
      </c>
      <c r="J3850">
        <v>2018</v>
      </c>
      <c r="K3850" t="s">
        <v>4062</v>
      </c>
      <c r="L3850">
        <v>30.877438000000001</v>
      </c>
      <c r="M3850">
        <v>588697000</v>
      </c>
      <c r="N3850">
        <v>332432000</v>
      </c>
      <c r="O3850">
        <v>134137000</v>
      </c>
      <c r="P3850">
        <v>11072000</v>
      </c>
      <c r="Q3850">
        <v>80857000</v>
      </c>
      <c r="S3850">
        <v>114117000</v>
      </c>
      <c r="T3850">
        <v>21152000</v>
      </c>
      <c r="U3850">
        <v>91849000</v>
      </c>
      <c r="V3850">
        <v>61625000</v>
      </c>
      <c r="W3850">
        <v>48366000</v>
      </c>
      <c r="X3850">
        <v>31552000</v>
      </c>
      <c r="AB3850">
        <v>527072000</v>
      </c>
      <c r="AD3850">
        <v>402569000</v>
      </c>
      <c r="AE3850">
        <v>28000</v>
      </c>
      <c r="AF3850">
        <v>28888643</v>
      </c>
      <c r="AG3850">
        <v>48005000</v>
      </c>
      <c r="AH3850">
        <v>93307000</v>
      </c>
      <c r="AI3850">
        <v>201167000</v>
      </c>
      <c r="AJ3850">
        <v>55648000</v>
      </c>
      <c r="AK3850">
        <v>70580000</v>
      </c>
      <c r="AL3850">
        <v>159140000</v>
      </c>
      <c r="AM3850">
        <v>-10220000</v>
      </c>
      <c r="AN3850">
        <v>22736000</v>
      </c>
      <c r="AQ3850">
        <v>83964000</v>
      </c>
      <c r="AU3850">
        <v>69141000</v>
      </c>
      <c r="AV3850">
        <v>-112623000</v>
      </c>
      <c r="AW3850">
        <v>18823000</v>
      </c>
      <c r="AY3850">
        <v>0.78</v>
      </c>
      <c r="AZ3850">
        <v>68972000</v>
      </c>
      <c r="BA3850">
        <v>0.59639684053715203</v>
      </c>
      <c r="BE3850">
        <v>0.89986817709282296</v>
      </c>
      <c r="BG3850">
        <v>0.51448444382522196</v>
      </c>
      <c r="BH3850">
        <v>2.9166473351505</v>
      </c>
      <c r="BI3850">
        <v>0.158497495315927</v>
      </c>
      <c r="BJ3850">
        <v>0.74100549797978699</v>
      </c>
      <c r="BM3850">
        <v>0.75642770638858803</v>
      </c>
      <c r="BN3850">
        <v>0.10468033640395701</v>
      </c>
      <c r="BP3850">
        <v>2.7733738576686102</v>
      </c>
      <c r="BQ3850">
        <v>5.2014845139147301</v>
      </c>
      <c r="BR3850">
        <v>39.586458974358997</v>
      </c>
      <c r="BS3850">
        <v>4.3136421589460301E-2</v>
      </c>
      <c r="BT3850">
        <v>609603.68538348295</v>
      </c>
      <c r="BU3850">
        <v>4.5694708958168897E-8</v>
      </c>
    </row>
    <row r="3851" spans="3:73" x14ac:dyDescent="0.3">
      <c r="C3851">
        <v>833640</v>
      </c>
      <c r="D3851" t="s">
        <v>4380</v>
      </c>
      <c r="E3851" t="s">
        <v>761</v>
      </c>
      <c r="F3851" t="s">
        <v>3614</v>
      </c>
      <c r="G3851" t="s">
        <v>3678</v>
      </c>
      <c r="H3851" t="s">
        <v>3679</v>
      </c>
      <c r="I3851" t="s">
        <v>4892</v>
      </c>
      <c r="J3851">
        <v>2017</v>
      </c>
      <c r="K3851" t="s">
        <v>4062</v>
      </c>
      <c r="L3851">
        <v>32.433019000000002</v>
      </c>
      <c r="M3851">
        <v>621074000</v>
      </c>
      <c r="N3851">
        <v>364534000</v>
      </c>
      <c r="O3851">
        <v>93655000</v>
      </c>
      <c r="P3851">
        <v>16798000</v>
      </c>
      <c r="Q3851">
        <v>57087000</v>
      </c>
      <c r="S3851">
        <v>111705000</v>
      </c>
      <c r="T3851">
        <v>25419000</v>
      </c>
      <c r="U3851">
        <v>91849000</v>
      </c>
      <c r="V3851">
        <v>73392000</v>
      </c>
      <c r="W3851">
        <v>51051000</v>
      </c>
      <c r="X3851">
        <v>33211000</v>
      </c>
      <c r="AB3851">
        <v>547682000</v>
      </c>
      <c r="AD3851">
        <v>351408000</v>
      </c>
      <c r="AE3851">
        <v>29000</v>
      </c>
      <c r="AF3851">
        <v>29782455</v>
      </c>
      <c r="AG3851">
        <v>54028000</v>
      </c>
      <c r="AI3851">
        <v>218091000</v>
      </c>
      <c r="AJ3851">
        <v>57637000</v>
      </c>
      <c r="AK3851">
        <v>68501000</v>
      </c>
      <c r="AL3851">
        <v>156027000</v>
      </c>
      <c r="AM3851">
        <v>32690000</v>
      </c>
      <c r="AN3851">
        <v>-16898000</v>
      </c>
      <c r="AQ3851">
        <v>82039000</v>
      </c>
      <c r="AU3851">
        <v>-34716000</v>
      </c>
      <c r="AV3851">
        <v>-15802000</v>
      </c>
      <c r="AW3851">
        <v>16634000</v>
      </c>
      <c r="AY3851">
        <v>-0.56999999999999995</v>
      </c>
      <c r="BN3851">
        <v>0.118169493490309</v>
      </c>
      <c r="BP3851">
        <v>1.8345380110086</v>
      </c>
      <c r="BQ3851">
        <v>6.0223501988207904</v>
      </c>
      <c r="BR3851">
        <v>-56.900033333333297</v>
      </c>
      <c r="BS3851">
        <v>-3.0853670560653801E-2</v>
      </c>
      <c r="BT3851">
        <v>512872.39094208297</v>
      </c>
      <c r="BU3851">
        <v>-3.37546620666737E-8</v>
      </c>
    </row>
    <row r="3852" spans="3:73" x14ac:dyDescent="0.3">
      <c r="C3852">
        <v>804328</v>
      </c>
      <c r="D3852" t="s">
        <v>4370</v>
      </c>
      <c r="E3852" t="s">
        <v>247</v>
      </c>
      <c r="F3852" t="s">
        <v>3614</v>
      </c>
      <c r="G3852" t="s">
        <v>4065</v>
      </c>
      <c r="H3852" t="s">
        <v>4665</v>
      </c>
      <c r="I3852" t="s">
        <v>4893</v>
      </c>
      <c r="J3852">
        <v>2026</v>
      </c>
      <c r="K3852" t="s">
        <v>4062</v>
      </c>
      <c r="L3852">
        <v>141.85504599999999</v>
      </c>
    </row>
    <row r="3853" spans="3:73" x14ac:dyDescent="0.3">
      <c r="C3853">
        <v>804328</v>
      </c>
      <c r="D3853" t="s">
        <v>4370</v>
      </c>
      <c r="E3853" t="s">
        <v>247</v>
      </c>
      <c r="F3853" t="s">
        <v>3614</v>
      </c>
      <c r="G3853" t="s">
        <v>4065</v>
      </c>
      <c r="H3853" t="s">
        <v>4665</v>
      </c>
      <c r="I3853" t="s">
        <v>4893</v>
      </c>
      <c r="J3853">
        <v>2025</v>
      </c>
      <c r="K3853" t="s">
        <v>4062</v>
      </c>
      <c r="L3853">
        <v>157.59576300000001</v>
      </c>
      <c r="M3853">
        <v>50143000000</v>
      </c>
      <c r="N3853">
        <v>25754000000</v>
      </c>
      <c r="O3853">
        <v>5520000000</v>
      </c>
      <c r="P3853">
        <v>2855000000</v>
      </c>
      <c r="Q3853">
        <v>6526000000</v>
      </c>
      <c r="S3853">
        <v>4690000000</v>
      </c>
      <c r="T3853">
        <v>1148000000</v>
      </c>
      <c r="U3853">
        <v>11358000000</v>
      </c>
      <c r="V3853">
        <v>28937000000</v>
      </c>
      <c r="W3853">
        <v>9144000000</v>
      </c>
      <c r="X3853">
        <v>2791000000</v>
      </c>
      <c r="Z3853">
        <v>0</v>
      </c>
      <c r="AA3853">
        <v>14811000000</v>
      </c>
      <c r="AD3853">
        <v>20646000000</v>
      </c>
      <c r="AF3853">
        <v>1074000000</v>
      </c>
      <c r="AH3853">
        <v>44284000000</v>
      </c>
      <c r="AI3853">
        <v>19738000000</v>
      </c>
      <c r="AJ3853">
        <v>12355000000</v>
      </c>
      <c r="AK3853">
        <v>9042000000</v>
      </c>
      <c r="AM3853">
        <v>7122000000</v>
      </c>
      <c r="AN3853">
        <v>5541000000</v>
      </c>
      <c r="AO3853">
        <v>664000000</v>
      </c>
      <c r="AQ3853">
        <v>14012000000</v>
      </c>
      <c r="AS3853">
        <v>1602000000</v>
      </c>
      <c r="AT3853">
        <v>1192000000</v>
      </c>
      <c r="AU3853">
        <v>-800000000</v>
      </c>
      <c r="AV3853">
        <v>-13196000000</v>
      </c>
      <c r="AY3853">
        <v>5.05</v>
      </c>
      <c r="AZ3853">
        <v>6474500000</v>
      </c>
      <c r="BA3853">
        <v>0.27899467076144902</v>
      </c>
      <c r="BB3853">
        <v>13327000000</v>
      </c>
      <c r="BC3853">
        <v>13327000000</v>
      </c>
      <c r="BD3853">
        <v>0.30094390750609701</v>
      </c>
      <c r="BE3853">
        <v>0.31641224821606001</v>
      </c>
      <c r="BF3853">
        <v>0.28949507722879603</v>
      </c>
      <c r="BH3853">
        <v>3.0485751795505398</v>
      </c>
      <c r="BI3853">
        <v>0.88315417904792304</v>
      </c>
      <c r="BJ3853">
        <v>-1.8065215427694001E-2</v>
      </c>
      <c r="BK3853">
        <v>2.6917170987264E-2</v>
      </c>
      <c r="BL3853">
        <v>11.755033557047</v>
      </c>
      <c r="BM3853">
        <v>0.204182097371511</v>
      </c>
      <c r="BN3853">
        <v>0.57708952396146995</v>
      </c>
      <c r="BO3853">
        <v>20.070783132530099</v>
      </c>
      <c r="BP3853">
        <v>0.603674540682415</v>
      </c>
      <c r="BQ3853">
        <v>2.1027996500437398</v>
      </c>
      <c r="BR3853">
        <v>31.2070817821782</v>
      </c>
    </row>
    <row r="3854" spans="3:73" x14ac:dyDescent="0.3">
      <c r="C3854">
        <v>804328</v>
      </c>
      <c r="D3854" t="s">
        <v>4370</v>
      </c>
      <c r="E3854" t="s">
        <v>247</v>
      </c>
      <c r="F3854" t="s">
        <v>3614</v>
      </c>
      <c r="G3854" t="s">
        <v>4065</v>
      </c>
      <c r="H3854" t="s">
        <v>4665</v>
      </c>
      <c r="I3854" t="s">
        <v>4893</v>
      </c>
      <c r="J3854">
        <v>2024</v>
      </c>
      <c r="K3854" t="s">
        <v>4062</v>
      </c>
      <c r="L3854">
        <v>165.656307</v>
      </c>
      <c r="M3854">
        <v>55154000000</v>
      </c>
      <c r="N3854">
        <v>25231000000</v>
      </c>
      <c r="O3854">
        <v>7849000000</v>
      </c>
      <c r="P3854">
        <v>2347000000</v>
      </c>
      <c r="Q3854">
        <v>6423000000</v>
      </c>
      <c r="S3854">
        <v>4665000000</v>
      </c>
      <c r="T3854">
        <v>1244000000</v>
      </c>
      <c r="U3854">
        <v>10799000000</v>
      </c>
      <c r="V3854">
        <v>28880000000</v>
      </c>
      <c r="W3854">
        <v>10504000000</v>
      </c>
      <c r="X3854">
        <v>2584000000</v>
      </c>
      <c r="Z3854">
        <v>1364000000</v>
      </c>
      <c r="AA3854">
        <v>13270000000</v>
      </c>
      <c r="AD3854">
        <v>25687000000</v>
      </c>
      <c r="AF3854">
        <v>1113000000</v>
      </c>
      <c r="AH3854">
        <v>38962000000</v>
      </c>
      <c r="AI3854">
        <v>17060000000</v>
      </c>
      <c r="AJ3854">
        <v>10071000000</v>
      </c>
      <c r="AK3854">
        <v>8893000000</v>
      </c>
      <c r="AM3854">
        <v>226000000</v>
      </c>
      <c r="AN3854">
        <v>10142000000</v>
      </c>
      <c r="AO3854">
        <v>697000000</v>
      </c>
      <c r="AQ3854">
        <v>12202000000</v>
      </c>
      <c r="AS3854">
        <v>1706000000</v>
      </c>
      <c r="AT3854">
        <v>1041000000</v>
      </c>
      <c r="AU3854">
        <v>-3623000000</v>
      </c>
      <c r="AV3854">
        <v>-9269000000</v>
      </c>
      <c r="AY3854">
        <v>9.09</v>
      </c>
      <c r="AZ3854">
        <v>6422500000</v>
      </c>
      <c r="BA3854">
        <v>0.25848262409527201</v>
      </c>
      <c r="BB3854">
        <v>11065000000</v>
      </c>
      <c r="BC3854">
        <v>11065000000</v>
      </c>
      <c r="BD3854">
        <v>0.28399466146501701</v>
      </c>
      <c r="BE3854">
        <v>0.31317694163544002</v>
      </c>
      <c r="BF3854">
        <v>0.28645860068785001</v>
      </c>
      <c r="BH3854">
        <v>2.65628649279875</v>
      </c>
      <c r="BI3854">
        <v>0.70642201834862395</v>
      </c>
      <c r="BJ3854">
        <v>-9.2988039628355806E-2</v>
      </c>
      <c r="BK3854">
        <v>2.671834094759E-2</v>
      </c>
      <c r="BL3854">
        <v>11.721421709894299</v>
      </c>
      <c r="BM3854">
        <v>0.22824803654843201</v>
      </c>
      <c r="BN3854">
        <v>0.52362475976357103</v>
      </c>
      <c r="BO3854">
        <v>15.8751793400287</v>
      </c>
      <c r="BP3854">
        <v>0.74723914699162197</v>
      </c>
      <c r="BQ3854">
        <v>1.79055597867479</v>
      </c>
      <c r="BR3854">
        <v>18.224016171617201</v>
      </c>
    </row>
    <row r="3855" spans="3:73" x14ac:dyDescent="0.3">
      <c r="C3855">
        <v>804328</v>
      </c>
      <c r="D3855" t="s">
        <v>4370</v>
      </c>
      <c r="E3855" t="s">
        <v>247</v>
      </c>
      <c r="F3855" t="s">
        <v>3614</v>
      </c>
      <c r="G3855" t="s">
        <v>4065</v>
      </c>
      <c r="H3855" t="s">
        <v>4665</v>
      </c>
      <c r="I3855" t="s">
        <v>4893</v>
      </c>
      <c r="J3855">
        <v>2023</v>
      </c>
      <c r="K3855" t="s">
        <v>4062</v>
      </c>
      <c r="L3855">
        <v>112.48791</v>
      </c>
      <c r="M3855">
        <v>51040000000</v>
      </c>
      <c r="N3855">
        <v>22464000000</v>
      </c>
      <c r="O3855">
        <v>8450000000</v>
      </c>
      <c r="P3855">
        <v>1923000000</v>
      </c>
      <c r="Q3855">
        <v>6422000000</v>
      </c>
      <c r="S3855">
        <v>5042000000</v>
      </c>
      <c r="T3855">
        <v>1408000000</v>
      </c>
      <c r="U3855">
        <v>10642000000</v>
      </c>
      <c r="V3855">
        <v>29459000000</v>
      </c>
      <c r="W3855">
        <v>9628000000</v>
      </c>
      <c r="X3855">
        <v>1912000000</v>
      </c>
      <c r="Z3855">
        <v>914000000</v>
      </c>
      <c r="AA3855">
        <v>14484000000</v>
      </c>
      <c r="AD3855">
        <v>20733000000</v>
      </c>
      <c r="AF3855">
        <v>1114000000</v>
      </c>
      <c r="AH3855">
        <v>35820000000</v>
      </c>
      <c r="AI3855">
        <v>15869000000</v>
      </c>
      <c r="AJ3855">
        <v>7788000000</v>
      </c>
      <c r="AK3855">
        <v>8818000000</v>
      </c>
      <c r="AM3855">
        <v>104000000</v>
      </c>
      <c r="AN3855">
        <v>7232000000</v>
      </c>
      <c r="AO3855">
        <v>694000000</v>
      </c>
      <c r="AQ3855">
        <v>11299000000</v>
      </c>
      <c r="AS3855">
        <v>1809000000</v>
      </c>
      <c r="AT3855">
        <v>1450000000</v>
      </c>
      <c r="AU3855">
        <v>762000000</v>
      </c>
      <c r="AV3855">
        <v>-6663000000</v>
      </c>
      <c r="AY3855">
        <v>6.47</v>
      </c>
      <c r="AZ3855">
        <v>6381500000</v>
      </c>
      <c r="BA3855">
        <v>0.21742043551088799</v>
      </c>
      <c r="BB3855">
        <v>8030000000</v>
      </c>
      <c r="BC3855">
        <v>8030000000</v>
      </c>
      <c r="BD3855">
        <v>0.22417643774427701</v>
      </c>
      <c r="BE3855">
        <v>0.315438302624232</v>
      </c>
      <c r="BF3855">
        <v>0.27495812395309899</v>
      </c>
      <c r="BH3855">
        <v>2.4867194233330698</v>
      </c>
      <c r="BI3855">
        <v>0.70180250783699105</v>
      </c>
      <c r="BJ3855">
        <v>2.12730318257956E-2</v>
      </c>
      <c r="BK3855">
        <v>4.0480178671133397E-2</v>
      </c>
      <c r="BL3855">
        <v>7.7924137931034503</v>
      </c>
      <c r="BM3855">
        <v>0.246175321049693</v>
      </c>
      <c r="BN3855">
        <v>0.57717476489028197</v>
      </c>
      <c r="BO3855">
        <v>11.570605187319901</v>
      </c>
      <c r="BP3855">
        <v>0.87764852513502301</v>
      </c>
      <c r="BQ3855">
        <v>1.66618196925634</v>
      </c>
      <c r="BR3855">
        <v>17.3860757341577</v>
      </c>
    </row>
    <row r="3856" spans="3:73" x14ac:dyDescent="0.3">
      <c r="C3856">
        <v>804328</v>
      </c>
      <c r="D3856" t="s">
        <v>4370</v>
      </c>
      <c r="E3856" t="s">
        <v>247</v>
      </c>
      <c r="F3856" t="s">
        <v>3614</v>
      </c>
      <c r="G3856" t="s">
        <v>4065</v>
      </c>
      <c r="H3856" t="s">
        <v>4665</v>
      </c>
      <c r="I3856" t="s">
        <v>4893</v>
      </c>
      <c r="J3856">
        <v>2022</v>
      </c>
      <c r="K3856" t="s">
        <v>4062</v>
      </c>
      <c r="L3856">
        <v>128.77114700000001</v>
      </c>
      <c r="M3856">
        <v>49014000000</v>
      </c>
      <c r="N3856">
        <v>20724000000</v>
      </c>
      <c r="O3856">
        <v>2773000000</v>
      </c>
      <c r="P3856">
        <v>4175000000</v>
      </c>
      <c r="Q3856">
        <v>6341000000</v>
      </c>
      <c r="S3856">
        <v>5168000000</v>
      </c>
      <c r="T3856">
        <v>1882000000</v>
      </c>
      <c r="U3856">
        <v>10508000000</v>
      </c>
      <c r="V3856">
        <v>31001000000</v>
      </c>
      <c r="W3856">
        <v>11866000000</v>
      </c>
      <c r="X3856">
        <v>3796000000</v>
      </c>
      <c r="Z3856">
        <v>1945000000</v>
      </c>
      <c r="AA3856">
        <v>13537000000</v>
      </c>
      <c r="AD3856">
        <v>17840000000</v>
      </c>
      <c r="AF3856">
        <v>1121000000</v>
      </c>
      <c r="AH3856">
        <v>44200000000</v>
      </c>
      <c r="AI3856">
        <v>18635000000</v>
      </c>
      <c r="AJ3856">
        <v>15860000000</v>
      </c>
      <c r="AK3856">
        <v>8194000000</v>
      </c>
      <c r="AM3856">
        <v>2012000000</v>
      </c>
      <c r="AN3856">
        <v>12936000000</v>
      </c>
      <c r="AO3856">
        <v>490000000</v>
      </c>
      <c r="AQ3856">
        <v>9096000000</v>
      </c>
      <c r="AS3856">
        <v>1762000000</v>
      </c>
      <c r="AT3856">
        <v>2262000000</v>
      </c>
      <c r="AU3856">
        <v>-5804000000</v>
      </c>
      <c r="AV3856">
        <v>-7196000000</v>
      </c>
      <c r="AY3856">
        <v>11.52</v>
      </c>
      <c r="AZ3856">
        <v>4784500000</v>
      </c>
      <c r="BA3856">
        <v>0.35882352941176499</v>
      </c>
      <c r="BB3856">
        <v>15438000000</v>
      </c>
      <c r="BC3856">
        <v>15438000000</v>
      </c>
      <c r="BD3856">
        <v>0.349276018099548</v>
      </c>
      <c r="BE3856">
        <v>0.20579185520362001</v>
      </c>
      <c r="BF3856">
        <v>0.15461538461538499</v>
      </c>
      <c r="BH3856">
        <v>3.8948688473194699</v>
      </c>
      <c r="BI3856">
        <v>0.90178316399396097</v>
      </c>
      <c r="BJ3856">
        <v>-0.13131221719457001</v>
      </c>
      <c r="BK3856">
        <v>5.1176470588235302E-2</v>
      </c>
      <c r="BL3856">
        <v>4.0212201591511896</v>
      </c>
      <c r="BM3856">
        <v>0.18538461538461501</v>
      </c>
      <c r="BN3856">
        <v>0.63249275717141995</v>
      </c>
      <c r="BO3856">
        <v>31.5061224489796</v>
      </c>
      <c r="BP3856">
        <v>0.23369290409573601</v>
      </c>
      <c r="BQ3856">
        <v>1.2121186583515899</v>
      </c>
      <c r="BR3856">
        <v>11.178050954861099</v>
      </c>
    </row>
    <row r="3857" spans="3:73" x14ac:dyDescent="0.3">
      <c r="C3857">
        <v>804328</v>
      </c>
      <c r="D3857" t="s">
        <v>4370</v>
      </c>
      <c r="E3857" t="s">
        <v>247</v>
      </c>
      <c r="F3857" t="s">
        <v>3614</v>
      </c>
      <c r="G3857" t="s">
        <v>4065</v>
      </c>
      <c r="H3857" t="s">
        <v>4665</v>
      </c>
      <c r="I3857" t="s">
        <v>4893</v>
      </c>
      <c r="J3857">
        <v>2021</v>
      </c>
      <c r="K3857" t="s">
        <v>4062</v>
      </c>
      <c r="L3857">
        <v>131.898088</v>
      </c>
      <c r="M3857">
        <v>41240000000</v>
      </c>
      <c r="N3857">
        <v>20075000000</v>
      </c>
      <c r="O3857">
        <v>7116000000</v>
      </c>
      <c r="P3857">
        <v>2214000000</v>
      </c>
      <c r="Q3857">
        <v>3228000000</v>
      </c>
      <c r="S3857">
        <v>4559000000</v>
      </c>
      <c r="T3857">
        <v>1458000000</v>
      </c>
      <c r="U3857">
        <v>7246000000</v>
      </c>
      <c r="V3857">
        <v>31290000000</v>
      </c>
      <c r="W3857">
        <v>11951000000</v>
      </c>
      <c r="X3857">
        <v>2750000000</v>
      </c>
      <c r="Z3857">
        <v>2044000000</v>
      </c>
      <c r="AA3857">
        <v>13701000000</v>
      </c>
      <c r="AD3857">
        <v>9822000000</v>
      </c>
      <c r="AF3857">
        <v>1125000000</v>
      </c>
      <c r="AH3857">
        <v>33566000000</v>
      </c>
      <c r="AI3857">
        <v>14262000000</v>
      </c>
      <c r="AJ3857">
        <v>9789000000</v>
      </c>
      <c r="AK3857">
        <v>7176000000</v>
      </c>
      <c r="AM3857">
        <v>1231000000</v>
      </c>
      <c r="AN3857">
        <v>9043000000</v>
      </c>
      <c r="AO3857">
        <v>559000000</v>
      </c>
      <c r="AQ3857">
        <v>10536000000</v>
      </c>
      <c r="AS3857">
        <v>1582000000</v>
      </c>
      <c r="AT3857">
        <v>1888000000</v>
      </c>
      <c r="AU3857">
        <v>-3356000000</v>
      </c>
      <c r="AV3857">
        <v>-6798000000</v>
      </c>
      <c r="AY3857">
        <v>7.99</v>
      </c>
      <c r="AZ3857">
        <v>2913000000</v>
      </c>
      <c r="BA3857">
        <v>0.29163439194422902</v>
      </c>
      <c r="BB3857">
        <v>10833000000</v>
      </c>
      <c r="BC3857">
        <v>10833000000</v>
      </c>
      <c r="BD3857">
        <v>0.322737293690044</v>
      </c>
      <c r="BE3857">
        <v>0.31388905440028603</v>
      </c>
      <c r="BF3857">
        <v>0.25764166120479098</v>
      </c>
      <c r="BH3857">
        <v>4.89598352214212</v>
      </c>
      <c r="BI3857">
        <v>0.813918525703201</v>
      </c>
      <c r="BJ3857">
        <v>-9.9982124769111599E-2</v>
      </c>
      <c r="BK3857">
        <v>5.6247393195495397E-2</v>
      </c>
      <c r="BL3857">
        <v>5.5805084745762699</v>
      </c>
      <c r="BM3857">
        <v>0.21378776142525199</v>
      </c>
      <c r="BN3857">
        <v>0.75872938894277397</v>
      </c>
      <c r="BO3857">
        <v>19.379248658318399</v>
      </c>
      <c r="BP3857">
        <v>0.59543134465735104</v>
      </c>
      <c r="BQ3857">
        <v>1.40967283072546</v>
      </c>
      <c r="BR3857">
        <v>16.507895869837299</v>
      </c>
    </row>
    <row r="3858" spans="3:73" x14ac:dyDescent="0.3">
      <c r="C3858">
        <v>804328</v>
      </c>
      <c r="D3858" t="s">
        <v>4370</v>
      </c>
      <c r="E3858" t="s">
        <v>247</v>
      </c>
      <c r="F3858" t="s">
        <v>3614</v>
      </c>
      <c r="G3858" t="s">
        <v>4065</v>
      </c>
      <c r="H3858" t="s">
        <v>4665</v>
      </c>
      <c r="I3858" t="s">
        <v>4893</v>
      </c>
      <c r="J3858">
        <v>2020</v>
      </c>
      <c r="K3858" t="s">
        <v>4062</v>
      </c>
      <c r="L3858">
        <v>86.892972999999998</v>
      </c>
      <c r="M3858">
        <v>35594000000</v>
      </c>
      <c r="N3858">
        <v>18519000000</v>
      </c>
      <c r="O3858">
        <v>6707000000</v>
      </c>
      <c r="P3858">
        <v>2687000000</v>
      </c>
      <c r="Q3858">
        <v>2598000000</v>
      </c>
      <c r="S3858">
        <v>3711000000</v>
      </c>
      <c r="T3858">
        <v>1653000000</v>
      </c>
      <c r="U3858">
        <v>6323000000</v>
      </c>
      <c r="V3858">
        <v>29517000000</v>
      </c>
      <c r="W3858">
        <v>8672000000</v>
      </c>
      <c r="X3858">
        <v>2248000000</v>
      </c>
      <c r="Z3858">
        <v>500000000</v>
      </c>
      <c r="AA3858">
        <v>15226000000</v>
      </c>
      <c r="AD3858">
        <v>5284000000</v>
      </c>
      <c r="AF3858">
        <v>1131000000</v>
      </c>
      <c r="AH3858">
        <v>8346000000</v>
      </c>
      <c r="AI3858">
        <v>9255000000</v>
      </c>
      <c r="AJ3858">
        <v>3452000000</v>
      </c>
      <c r="AK3858">
        <v>5975000000</v>
      </c>
      <c r="AM3858">
        <v>521000000</v>
      </c>
      <c r="AN3858">
        <v>5198000000</v>
      </c>
      <c r="AO3858">
        <v>602000000</v>
      </c>
      <c r="AQ3858">
        <v>5814000000</v>
      </c>
      <c r="AS3858">
        <v>1393000000</v>
      </c>
      <c r="AT3858">
        <v>1407000000</v>
      </c>
      <c r="AU3858">
        <v>-5263000000</v>
      </c>
      <c r="AV3858">
        <v>-5707000000</v>
      </c>
      <c r="AY3858">
        <v>2.62</v>
      </c>
      <c r="AZ3858">
        <v>1999000000</v>
      </c>
      <c r="BA3858">
        <v>0.41361131080757202</v>
      </c>
      <c r="BB3858">
        <v>6321000000</v>
      </c>
      <c r="BC3858">
        <v>6321000000</v>
      </c>
      <c r="BD3858">
        <v>0.75736879942487401</v>
      </c>
      <c r="BE3858">
        <v>0.69662113587347196</v>
      </c>
      <c r="BF3858">
        <v>0.52803738317756999</v>
      </c>
      <c r="BH3858">
        <v>4.6298149074537296</v>
      </c>
      <c r="BI3858">
        <v>0.23447772096420699</v>
      </c>
      <c r="BJ3858">
        <v>-0.63060148574167296</v>
      </c>
      <c r="BK3858">
        <v>0.16858375269590201</v>
      </c>
      <c r="BL3858">
        <v>4.1321961620469096</v>
      </c>
      <c r="BM3858">
        <v>0.71591181404265503</v>
      </c>
      <c r="BN3858">
        <v>0.82926897791762699</v>
      </c>
      <c r="BO3858">
        <v>10.5</v>
      </c>
      <c r="BP3858">
        <v>0.773408671586716</v>
      </c>
      <c r="BQ3858">
        <v>1.8359086715867201</v>
      </c>
      <c r="BR3858">
        <v>33.165256870229001</v>
      </c>
    </row>
    <row r="3859" spans="3:73" x14ac:dyDescent="0.3">
      <c r="C3859">
        <v>804328</v>
      </c>
      <c r="D3859" t="s">
        <v>4370</v>
      </c>
      <c r="E3859" t="s">
        <v>247</v>
      </c>
      <c r="F3859" t="s">
        <v>3614</v>
      </c>
      <c r="G3859" t="s">
        <v>4065</v>
      </c>
      <c r="H3859" t="s">
        <v>4665</v>
      </c>
      <c r="I3859" t="s">
        <v>4893</v>
      </c>
      <c r="J3859">
        <v>2019</v>
      </c>
      <c r="K3859" t="s">
        <v>4062</v>
      </c>
      <c r="L3859">
        <v>60.755532000000002</v>
      </c>
      <c r="M3859">
        <v>32957000000</v>
      </c>
      <c r="N3859">
        <v>16765000000</v>
      </c>
      <c r="O3859">
        <v>11839000000</v>
      </c>
      <c r="P3859">
        <v>1046000000</v>
      </c>
      <c r="Q3859">
        <v>1400000000</v>
      </c>
      <c r="S3859">
        <v>3081000000</v>
      </c>
      <c r="T3859">
        <v>2172000000</v>
      </c>
      <c r="U3859">
        <v>6282000000</v>
      </c>
      <c r="V3859">
        <v>28048000000</v>
      </c>
      <c r="W3859">
        <v>8935000000</v>
      </c>
      <c r="X3859">
        <v>1368000000</v>
      </c>
      <c r="Z3859">
        <v>2496000000</v>
      </c>
      <c r="AA3859">
        <v>13437000000</v>
      </c>
      <c r="AB3859">
        <v>4909000000</v>
      </c>
      <c r="AD3859">
        <v>4466000000</v>
      </c>
      <c r="AF3859">
        <v>1145000000</v>
      </c>
      <c r="AH3859">
        <v>4814000000</v>
      </c>
      <c r="AI3859">
        <v>8599000000</v>
      </c>
      <c r="AJ3859">
        <v>701000000</v>
      </c>
      <c r="AK3859">
        <v>5398000000</v>
      </c>
      <c r="AM3859">
        <v>3095000000</v>
      </c>
      <c r="AN3859">
        <v>4386000000</v>
      </c>
      <c r="AO3859">
        <v>627000000</v>
      </c>
      <c r="AQ3859">
        <v>7286000000</v>
      </c>
      <c r="AS3859">
        <v>1401000000</v>
      </c>
      <c r="AT3859">
        <v>887000000</v>
      </c>
      <c r="AU3859">
        <v>-806000000</v>
      </c>
      <c r="AV3859">
        <v>-6386000000</v>
      </c>
      <c r="AY3859">
        <v>0.42</v>
      </c>
      <c r="AZ3859">
        <v>1546500000</v>
      </c>
      <c r="BA3859">
        <v>0.14561695056086399</v>
      </c>
      <c r="BB3859">
        <v>8108000000</v>
      </c>
      <c r="BC3859">
        <v>8108000000</v>
      </c>
      <c r="BD3859">
        <v>1.6842542584129601</v>
      </c>
      <c r="BE3859">
        <v>1.5135022850020801</v>
      </c>
      <c r="BF3859">
        <v>1.32924802658912</v>
      </c>
      <c r="BH3859">
        <v>5.5602974458454604</v>
      </c>
      <c r="BI3859">
        <v>0.14606912036896599</v>
      </c>
      <c r="BJ3859">
        <v>-0.16742833402575799</v>
      </c>
      <c r="BK3859">
        <v>0.184254258412962</v>
      </c>
      <c r="BL3859">
        <v>8.2142051860202905</v>
      </c>
      <c r="BM3859">
        <v>1.12131283755713</v>
      </c>
      <c r="BN3859">
        <v>0.85104833571016802</v>
      </c>
      <c r="BO3859">
        <v>12.931419457735201</v>
      </c>
      <c r="BP3859">
        <v>1.3250139899272499</v>
      </c>
      <c r="BQ3859">
        <v>1.71964185786234</v>
      </c>
      <c r="BR3859">
        <v>144.656028571429</v>
      </c>
      <c r="BS3859">
        <v>0.89346099001833401</v>
      </c>
      <c r="BU3859">
        <v>5.1980695538806296E-9</v>
      </c>
    </row>
    <row r="3860" spans="3:73" x14ac:dyDescent="0.3">
      <c r="C3860">
        <v>804328</v>
      </c>
      <c r="D3860" t="s">
        <v>4370</v>
      </c>
      <c r="E3860" t="s">
        <v>247</v>
      </c>
      <c r="F3860" t="s">
        <v>3614</v>
      </c>
      <c r="G3860" t="s">
        <v>4065</v>
      </c>
      <c r="H3860" t="s">
        <v>4665</v>
      </c>
      <c r="I3860" t="s">
        <v>4893</v>
      </c>
      <c r="J3860">
        <v>2018</v>
      </c>
      <c r="K3860" t="s">
        <v>4062</v>
      </c>
      <c r="L3860">
        <v>50.596769000000002</v>
      </c>
      <c r="M3860">
        <v>32686000000</v>
      </c>
      <c r="N3860">
        <v>17384000000</v>
      </c>
      <c r="O3860">
        <v>11777000000</v>
      </c>
      <c r="P3860">
        <v>2848000000</v>
      </c>
      <c r="Q3860">
        <v>1693000000</v>
      </c>
      <c r="S3860">
        <v>2975000000</v>
      </c>
      <c r="T3860">
        <v>2955000000</v>
      </c>
      <c r="U3860">
        <v>6498000000</v>
      </c>
      <c r="V3860">
        <v>31758000000</v>
      </c>
      <c r="W3860">
        <v>11236000000</v>
      </c>
      <c r="X3860">
        <v>1825000000</v>
      </c>
      <c r="Z3860">
        <v>1005000000</v>
      </c>
      <c r="AA3860">
        <v>15365000000</v>
      </c>
      <c r="AD3860">
        <v>663000000</v>
      </c>
      <c r="AF3860">
        <v>1219000000</v>
      </c>
      <c r="AH3860">
        <v>5803000000</v>
      </c>
      <c r="AI3860">
        <v>10244000000</v>
      </c>
      <c r="AJ3860">
        <v>-654000000</v>
      </c>
      <c r="AK3860">
        <v>5625000000</v>
      </c>
      <c r="AM3860">
        <v>5377000000</v>
      </c>
      <c r="AN3860">
        <v>-4864000000</v>
      </c>
      <c r="AO3860">
        <v>768000000</v>
      </c>
      <c r="AQ3860">
        <v>3895000000</v>
      </c>
      <c r="AS3860">
        <v>1561000000</v>
      </c>
      <c r="AT3860">
        <v>784000000</v>
      </c>
      <c r="AU3860">
        <v>4381000000</v>
      </c>
      <c r="AV3860">
        <v>-31487000000</v>
      </c>
      <c r="AY3860">
        <v>-0.35</v>
      </c>
      <c r="AZ3860">
        <v>1864000000</v>
      </c>
      <c r="BA3860">
        <v>-0.112700327416853</v>
      </c>
      <c r="BB3860">
        <v>1281000000</v>
      </c>
      <c r="BC3860">
        <v>1281000000</v>
      </c>
      <c r="BD3860">
        <v>0.220747889022919</v>
      </c>
      <c r="BE3860">
        <v>0.67120454937101504</v>
      </c>
      <c r="BF3860">
        <v>0.53610201619851805</v>
      </c>
      <c r="BH3860">
        <v>5.4957081545064401</v>
      </c>
      <c r="BI3860">
        <v>0.17753778376063101</v>
      </c>
      <c r="BJ3860">
        <v>0.75495433396518996</v>
      </c>
      <c r="BK3860">
        <v>0.13510253317249701</v>
      </c>
      <c r="BL3860">
        <v>4.9681122448979602</v>
      </c>
      <c r="BM3860">
        <v>0.96932621058073398</v>
      </c>
      <c r="BN3860">
        <v>0.97160863978461698</v>
      </c>
      <c r="BO3860">
        <v>1.66796875</v>
      </c>
      <c r="BP3860">
        <v>1.04814880740477</v>
      </c>
      <c r="BQ3860">
        <v>1.3964934140263401</v>
      </c>
      <c r="BR3860">
        <v>-144.562197142857</v>
      </c>
    </row>
    <row r="3861" spans="3:73" x14ac:dyDescent="0.3">
      <c r="C3861">
        <v>804328</v>
      </c>
      <c r="D3861" t="s">
        <v>4370</v>
      </c>
      <c r="E3861" t="s">
        <v>247</v>
      </c>
      <c r="F3861" t="s">
        <v>3614</v>
      </c>
      <c r="G3861" t="s">
        <v>4065</v>
      </c>
      <c r="H3861" t="s">
        <v>4665</v>
      </c>
      <c r="I3861" t="s">
        <v>4893</v>
      </c>
      <c r="J3861">
        <v>2017</v>
      </c>
      <c r="K3861" t="s">
        <v>4062</v>
      </c>
      <c r="L3861">
        <v>44.828015000000001</v>
      </c>
      <c r="M3861">
        <v>65486000000</v>
      </c>
      <c r="N3861">
        <v>43593000000</v>
      </c>
      <c r="O3861">
        <v>35029000000</v>
      </c>
      <c r="P3861">
        <v>3576000000</v>
      </c>
      <c r="Q3861">
        <v>2035000000</v>
      </c>
      <c r="S3861">
        <v>3216000000</v>
      </c>
      <c r="T3861">
        <v>3737000000</v>
      </c>
      <c r="U3861">
        <v>6623000000</v>
      </c>
      <c r="V3861">
        <v>34740000000</v>
      </c>
      <c r="W3861">
        <v>10907000000</v>
      </c>
      <c r="X3861">
        <v>1971000000</v>
      </c>
      <c r="Z3861">
        <v>2495000000</v>
      </c>
      <c r="AA3861">
        <v>19398000000</v>
      </c>
      <c r="AB3861">
        <v>30746000000</v>
      </c>
      <c r="AD3861">
        <v>30088000000</v>
      </c>
      <c r="AF3861">
        <v>1474000000</v>
      </c>
      <c r="AH3861">
        <v>5905000000</v>
      </c>
      <c r="AI3861">
        <v>9792000000</v>
      </c>
      <c r="AJ3861">
        <v>333000000</v>
      </c>
      <c r="AK3861">
        <v>5485000000</v>
      </c>
      <c r="AM3861">
        <v>555000000</v>
      </c>
      <c r="AN3861">
        <v>168000000</v>
      </c>
      <c r="AO3861">
        <v>494000000</v>
      </c>
      <c r="AQ3861">
        <v>4693000000</v>
      </c>
      <c r="AS3861">
        <v>1461000000</v>
      </c>
      <c r="AT3861">
        <v>690000000</v>
      </c>
      <c r="AU3861">
        <v>18463000000</v>
      </c>
      <c r="AV3861">
        <v>5879000000</v>
      </c>
      <c r="AY3861">
        <v>0.11</v>
      </c>
      <c r="BA3861">
        <v>5.6392887383573197E-2</v>
      </c>
      <c r="BB3861">
        <v>1217000000</v>
      </c>
      <c r="BC3861">
        <v>1217000000</v>
      </c>
      <c r="BD3861">
        <v>0.20609652836579201</v>
      </c>
      <c r="BE3861">
        <v>0.79475021168501303</v>
      </c>
      <c r="BF3861">
        <v>0.67790008467400498</v>
      </c>
      <c r="BI3861">
        <v>9.0171945148581401E-2</v>
      </c>
      <c r="BJ3861">
        <v>3.1266723116003399</v>
      </c>
      <c r="BK3861">
        <v>0.116850127011008</v>
      </c>
      <c r="BL3861">
        <v>6.8014492753623204</v>
      </c>
      <c r="BM3861">
        <v>0.92887383573242999</v>
      </c>
      <c r="BN3861">
        <v>0.53049506764804699</v>
      </c>
      <c r="BO3861">
        <v>2.4635627530364399</v>
      </c>
      <c r="BP3861">
        <v>3.2116072247180698</v>
      </c>
      <c r="BQ3861">
        <v>3.8102136242779898</v>
      </c>
      <c r="BR3861">
        <v>407.52740909090898</v>
      </c>
      <c r="BS3861">
        <v>5.4641254146880897E-3</v>
      </c>
      <c r="BU3861">
        <v>1.6038124146230401E-10</v>
      </c>
    </row>
    <row r="3862" spans="3:73" x14ac:dyDescent="0.3">
      <c r="C3862">
        <v>1604778</v>
      </c>
      <c r="D3862" t="s">
        <v>4523</v>
      </c>
      <c r="E3862" t="s">
        <v>605</v>
      </c>
      <c r="F3862" t="s">
        <v>3614</v>
      </c>
      <c r="G3862" t="s">
        <v>3678</v>
      </c>
      <c r="H3862" t="s">
        <v>3679</v>
      </c>
      <c r="I3862" t="s">
        <v>4894</v>
      </c>
      <c r="J3862">
        <v>2026</v>
      </c>
      <c r="K3862" t="s">
        <v>4062</v>
      </c>
      <c r="L3862">
        <v>80.427639999999997</v>
      </c>
    </row>
    <row r="3863" spans="3:73" x14ac:dyDescent="0.3">
      <c r="C3863">
        <v>1604778</v>
      </c>
      <c r="D3863" t="s">
        <v>4523</v>
      </c>
      <c r="E3863" t="s">
        <v>605</v>
      </c>
      <c r="F3863" t="s">
        <v>3614</v>
      </c>
      <c r="G3863" t="s">
        <v>3678</v>
      </c>
      <c r="H3863" t="s">
        <v>3679</v>
      </c>
      <c r="I3863" t="s">
        <v>4894</v>
      </c>
      <c r="J3863">
        <v>2025</v>
      </c>
      <c r="K3863" t="s">
        <v>4062</v>
      </c>
      <c r="L3863">
        <v>80.226191999999998</v>
      </c>
      <c r="M3863">
        <v>5933131000</v>
      </c>
      <c r="N3863">
        <v>2167275000</v>
      </c>
      <c r="O3863">
        <v>1021176000</v>
      </c>
      <c r="P3863">
        <v>386719000</v>
      </c>
      <c r="Q3863">
        <v>640992000</v>
      </c>
      <c r="S3863">
        <v>801895000</v>
      </c>
      <c r="T3863">
        <v>273478000</v>
      </c>
      <c r="U3863">
        <v>2389741000</v>
      </c>
      <c r="V3863">
        <v>2540819000</v>
      </c>
      <c r="W3863">
        <v>783182000</v>
      </c>
      <c r="X3863">
        <v>260663000</v>
      </c>
      <c r="AA3863">
        <v>1549215000</v>
      </c>
      <c r="AB3863">
        <v>3392312000</v>
      </c>
      <c r="AD3863">
        <v>-33983000</v>
      </c>
      <c r="AF3863">
        <v>92920000</v>
      </c>
      <c r="AG3863">
        <v>1535589000</v>
      </c>
      <c r="AH3863">
        <v>3718971000</v>
      </c>
      <c r="AJ3863">
        <v>95527000</v>
      </c>
      <c r="AK3863">
        <v>747709000</v>
      </c>
      <c r="AL3863">
        <v>1440062000</v>
      </c>
      <c r="AM3863">
        <v>10284000</v>
      </c>
      <c r="AN3863">
        <v>55615000</v>
      </c>
      <c r="AO3863">
        <v>78328000</v>
      </c>
      <c r="AQ3863">
        <v>622202000</v>
      </c>
      <c r="AU3863">
        <v>36555000</v>
      </c>
      <c r="AV3863">
        <v>-684362000</v>
      </c>
      <c r="AY3863">
        <v>0.59</v>
      </c>
      <c r="AZ3863">
        <v>675773500</v>
      </c>
      <c r="BA3863">
        <v>2.5686406266679701E-2</v>
      </c>
      <c r="BB3863">
        <v>144227000</v>
      </c>
      <c r="BC3863">
        <v>144227000</v>
      </c>
      <c r="BD3863">
        <v>3.8781426367669999E-2</v>
      </c>
      <c r="BE3863">
        <v>0.16730488083935</v>
      </c>
      <c r="BG3863">
        <v>0.41290695732771199</v>
      </c>
      <c r="BI3863">
        <v>0.62681424023841703</v>
      </c>
      <c r="BJ3863">
        <v>9.8293318232382E-3</v>
      </c>
      <c r="BM3863">
        <v>0.20105265676984299</v>
      </c>
      <c r="BN3863">
        <v>0.42824252489958498</v>
      </c>
      <c r="BO3863">
        <v>1.84132111122459</v>
      </c>
      <c r="BP3863">
        <v>1.3038808348506501</v>
      </c>
      <c r="BQ3863">
        <v>1.94882287897321</v>
      </c>
      <c r="BR3863">
        <v>135.97659661016999</v>
      </c>
      <c r="BS3863">
        <v>1.6394423626128699E-2</v>
      </c>
      <c r="BU3863">
        <v>1.39531544504161E-8</v>
      </c>
    </row>
    <row r="3864" spans="3:73" x14ac:dyDescent="0.3">
      <c r="C3864">
        <v>1604778</v>
      </c>
      <c r="D3864" t="s">
        <v>4523</v>
      </c>
      <c r="E3864" t="s">
        <v>605</v>
      </c>
      <c r="F3864" t="s">
        <v>3614</v>
      </c>
      <c r="G3864" t="s">
        <v>3678</v>
      </c>
      <c r="H3864" t="s">
        <v>3679</v>
      </c>
      <c r="I3864" t="s">
        <v>4894</v>
      </c>
      <c r="J3864">
        <v>2024</v>
      </c>
      <c r="K3864" t="s">
        <v>4062</v>
      </c>
      <c r="L3864">
        <v>96.453648000000001</v>
      </c>
      <c r="M3864">
        <v>6554635000</v>
      </c>
      <c r="N3864">
        <v>2446034000</v>
      </c>
      <c r="O3864">
        <v>1029258000</v>
      </c>
      <c r="P3864">
        <v>412960000</v>
      </c>
      <c r="Q3864">
        <v>710555000</v>
      </c>
      <c r="S3864">
        <v>870982000</v>
      </c>
      <c r="T3864">
        <v>509383000</v>
      </c>
      <c r="U3864">
        <v>2534601000</v>
      </c>
      <c r="V3864">
        <v>2998263000</v>
      </c>
      <c r="W3864">
        <v>1230087000</v>
      </c>
      <c r="X3864">
        <v>252993000</v>
      </c>
      <c r="AA3864">
        <v>1549272000</v>
      </c>
      <c r="AB3864">
        <v>3556372000</v>
      </c>
      <c r="AD3864">
        <v>-89598000</v>
      </c>
      <c r="AF3864">
        <v>95798000</v>
      </c>
      <c r="AG3864">
        <v>1488495000</v>
      </c>
      <c r="AH3864">
        <v>3769506000</v>
      </c>
      <c r="AJ3864">
        <v>91701000</v>
      </c>
      <c r="AK3864">
        <v>682249000</v>
      </c>
      <c r="AL3864">
        <v>1396794000</v>
      </c>
      <c r="AM3864">
        <v>143882000</v>
      </c>
      <c r="AN3864">
        <v>-70322000</v>
      </c>
      <c r="AO3864">
        <v>69245000</v>
      </c>
      <c r="AQ3864">
        <v>833189000</v>
      </c>
      <c r="AU3864">
        <v>-136470000</v>
      </c>
      <c r="AV3864">
        <v>-459574000</v>
      </c>
      <c r="AY3864">
        <v>-0.72</v>
      </c>
      <c r="AZ3864">
        <v>753575500</v>
      </c>
      <c r="BA3864">
        <v>2.4327060362816798E-2</v>
      </c>
      <c r="BB3864">
        <v>142805000</v>
      </c>
      <c r="BC3864">
        <v>142805000</v>
      </c>
      <c r="BD3864">
        <v>3.78842744911402E-2</v>
      </c>
      <c r="BE3864">
        <v>0.22103400286403599</v>
      </c>
      <c r="BG3864">
        <v>0.39487800258177103</v>
      </c>
      <c r="BI3864">
        <v>0.57509014613323195</v>
      </c>
      <c r="BJ3864">
        <v>-3.6203682922908202E-2</v>
      </c>
      <c r="BM3864">
        <v>0.18099162065268001</v>
      </c>
      <c r="BN3864">
        <v>0.45742638606116098</v>
      </c>
      <c r="BO3864">
        <v>2.0623149685897899</v>
      </c>
      <c r="BP3864">
        <v>0.83673593818973802</v>
      </c>
      <c r="BQ3864">
        <v>1.4108587441376099</v>
      </c>
      <c r="BR3864">
        <v>-133.96340000000001</v>
      </c>
      <c r="BS3864">
        <v>-1.9773522005009599E-2</v>
      </c>
      <c r="BU3864">
        <v>-1.9527379745426E-8</v>
      </c>
    </row>
    <row r="3865" spans="3:73" x14ac:dyDescent="0.3">
      <c r="C3865">
        <v>1604778</v>
      </c>
      <c r="D3865" t="s">
        <v>4523</v>
      </c>
      <c r="E3865" t="s">
        <v>605</v>
      </c>
      <c r="F3865" t="s">
        <v>3614</v>
      </c>
      <c r="G3865" t="s">
        <v>3678</v>
      </c>
      <c r="H3865" t="s">
        <v>3679</v>
      </c>
      <c r="I3865" t="s">
        <v>4894</v>
      </c>
      <c r="J3865">
        <v>2023</v>
      </c>
      <c r="K3865" t="s">
        <v>4062</v>
      </c>
      <c r="L3865">
        <v>98.999183000000002</v>
      </c>
      <c r="M3865">
        <v>6691903000</v>
      </c>
      <c r="N3865">
        <v>2029794000</v>
      </c>
      <c r="O3865">
        <v>808757000</v>
      </c>
      <c r="P3865">
        <v>304519000</v>
      </c>
      <c r="Q3865">
        <v>796596000</v>
      </c>
      <c r="S3865">
        <v>1149806000</v>
      </c>
      <c r="T3865">
        <v>537703000</v>
      </c>
      <c r="U3865">
        <v>2760813000</v>
      </c>
      <c r="V3865">
        <v>2789109000</v>
      </c>
      <c r="W3865">
        <v>555763000</v>
      </c>
      <c r="X3865">
        <v>210701000</v>
      </c>
      <c r="AA3865">
        <v>2048073000</v>
      </c>
      <c r="AB3865">
        <v>3902794000</v>
      </c>
      <c r="AD3865">
        <v>84495000</v>
      </c>
      <c r="AF3865">
        <v>98649000</v>
      </c>
      <c r="AG3865">
        <v>1296942000</v>
      </c>
      <c r="AH3865">
        <v>3569399000</v>
      </c>
      <c r="AJ3865">
        <v>183168000</v>
      </c>
      <c r="AK3865">
        <v>649841000</v>
      </c>
      <c r="AL3865">
        <v>1113774000</v>
      </c>
      <c r="AM3865">
        <v>21477000</v>
      </c>
      <c r="AN3865">
        <v>103152000</v>
      </c>
      <c r="AO3865">
        <v>68463000</v>
      </c>
      <c r="AQ3865">
        <v>843231000</v>
      </c>
      <c r="AU3865">
        <v>-153409000</v>
      </c>
      <c r="AV3865">
        <v>-853353000</v>
      </c>
      <c r="AY3865">
        <v>1.01</v>
      </c>
      <c r="AZ3865">
        <v>776172000</v>
      </c>
      <c r="BA3865">
        <v>5.1316201971256199E-2</v>
      </c>
      <c r="BB3865">
        <v>193092000</v>
      </c>
      <c r="BC3865">
        <v>193092000</v>
      </c>
      <c r="BD3865">
        <v>5.4096501960133901E-2</v>
      </c>
      <c r="BE3865">
        <v>0.23623892985906</v>
      </c>
      <c r="BG3865">
        <v>0.36335024467704502</v>
      </c>
      <c r="BI3865">
        <v>0.53339072607597604</v>
      </c>
      <c r="BJ3865">
        <v>-4.2978944074338603E-2</v>
      </c>
      <c r="BM3865">
        <v>0.18205894045468199</v>
      </c>
      <c r="BN3865">
        <v>0.41678861752777902</v>
      </c>
      <c r="BO3865">
        <v>2.8203847333596199</v>
      </c>
      <c r="BP3865">
        <v>1.4552192211428301</v>
      </c>
      <c r="BQ3865">
        <v>2.2189278523399398</v>
      </c>
      <c r="BR3865">
        <v>98.018993069306902</v>
      </c>
      <c r="BS3865">
        <v>2.64302958342152E-2</v>
      </c>
      <c r="BU3865">
        <v>2.56198956004339E-8</v>
      </c>
    </row>
    <row r="3866" spans="3:73" x14ac:dyDescent="0.3">
      <c r="C3866">
        <v>1604778</v>
      </c>
      <c r="D3866" t="s">
        <v>4523</v>
      </c>
      <c r="E3866" t="s">
        <v>605</v>
      </c>
      <c r="F3866" t="s">
        <v>3614</v>
      </c>
      <c r="G3866" t="s">
        <v>3678</v>
      </c>
      <c r="H3866" t="s">
        <v>3679</v>
      </c>
      <c r="I3866" t="s">
        <v>4894</v>
      </c>
      <c r="J3866">
        <v>2022</v>
      </c>
      <c r="K3866" t="s">
        <v>4062</v>
      </c>
      <c r="L3866">
        <v>107.20945</v>
      </c>
      <c r="M3866">
        <v>7509072000</v>
      </c>
      <c r="N3866">
        <v>2449865000</v>
      </c>
      <c r="O3866">
        <v>972592000</v>
      </c>
      <c r="P3866">
        <v>568850000</v>
      </c>
      <c r="Q3866">
        <v>755748000</v>
      </c>
      <c r="S3866">
        <v>1253591000</v>
      </c>
      <c r="T3866">
        <v>674786000</v>
      </c>
      <c r="U3866">
        <v>2775634000</v>
      </c>
      <c r="V3866">
        <v>2955854000</v>
      </c>
      <c r="W3866">
        <v>675127000</v>
      </c>
      <c r="X3866">
        <v>327915000</v>
      </c>
      <c r="AA3866">
        <v>2047098000</v>
      </c>
      <c r="AB3866">
        <v>4553218000</v>
      </c>
      <c r="AD3866">
        <v>512137000</v>
      </c>
      <c r="AF3866">
        <v>106303000</v>
      </c>
      <c r="AG3866">
        <v>2286168000</v>
      </c>
      <c r="AH3866">
        <v>4645714000</v>
      </c>
      <c r="AJ3866">
        <v>1226069000</v>
      </c>
      <c r="AK3866">
        <v>623636000</v>
      </c>
      <c r="AL3866">
        <v>1060099000</v>
      </c>
      <c r="AM3866">
        <v>147731000</v>
      </c>
      <c r="AN3866">
        <v>1033353000</v>
      </c>
      <c r="AO3866">
        <v>63326000</v>
      </c>
      <c r="AQ3866">
        <v>1049243000</v>
      </c>
      <c r="AU3866">
        <v>-595956000</v>
      </c>
      <c r="AV3866">
        <v>-875510000</v>
      </c>
      <c r="AY3866">
        <v>9.3800000000000008</v>
      </c>
      <c r="AZ3866">
        <v>631767500</v>
      </c>
      <c r="BA3866">
        <v>0.26391400762078798</v>
      </c>
      <c r="BB3866">
        <v>1244410000</v>
      </c>
      <c r="BC3866">
        <v>1244410000</v>
      </c>
      <c r="BD3866">
        <v>0.26786194759298598</v>
      </c>
      <c r="BE3866">
        <v>0.22585182815816901</v>
      </c>
      <c r="BG3866">
        <v>0.49210261329044402</v>
      </c>
      <c r="BI3866">
        <v>0.61868017779027795</v>
      </c>
      <c r="BJ3866">
        <v>-0.12828081969746699</v>
      </c>
      <c r="BM3866">
        <v>0.134238999645695</v>
      </c>
      <c r="BN3866">
        <v>0.39363772247755802</v>
      </c>
      <c r="BO3866">
        <v>19.650854309446402</v>
      </c>
      <c r="BP3866">
        <v>1.44060598968787</v>
      </c>
      <c r="BQ3866">
        <v>2.5093308370128899</v>
      </c>
      <c r="BR3866">
        <v>11.429578891258</v>
      </c>
      <c r="BS3866">
        <v>0.226950038412393</v>
      </c>
      <c r="BU3866">
        <v>2.20860200631729E-7</v>
      </c>
    </row>
    <row r="3867" spans="3:73" x14ac:dyDescent="0.3">
      <c r="C3867">
        <v>1604778</v>
      </c>
      <c r="D3867" t="s">
        <v>4523</v>
      </c>
      <c r="E3867" t="s">
        <v>605</v>
      </c>
      <c r="F3867" t="s">
        <v>3614</v>
      </c>
      <c r="G3867" t="s">
        <v>3678</v>
      </c>
      <c r="H3867" t="s">
        <v>3679</v>
      </c>
      <c r="I3867" t="s">
        <v>4894</v>
      </c>
      <c r="J3867">
        <v>2021</v>
      </c>
      <c r="K3867" t="s">
        <v>4062</v>
      </c>
      <c r="L3867">
        <v>173.538186</v>
      </c>
      <c r="M3867">
        <v>7221470000</v>
      </c>
      <c r="N3867">
        <v>2483804000</v>
      </c>
      <c r="O3867">
        <v>1397880000</v>
      </c>
      <c r="P3867">
        <v>457431000</v>
      </c>
      <c r="Q3867">
        <v>507787000</v>
      </c>
      <c r="S3867">
        <v>1266031000</v>
      </c>
      <c r="T3867">
        <v>611155000</v>
      </c>
      <c r="U3867">
        <v>2642708000</v>
      </c>
      <c r="V3867">
        <v>2592045000</v>
      </c>
      <c r="W3867">
        <v>681581000</v>
      </c>
      <c r="X3867">
        <v>313868000</v>
      </c>
      <c r="AA3867">
        <v>1742550000</v>
      </c>
      <c r="AB3867">
        <v>4629425000</v>
      </c>
      <c r="AD3867">
        <v>355036000</v>
      </c>
      <c r="AF3867">
        <v>112557000</v>
      </c>
      <c r="AG3867">
        <v>1883566000</v>
      </c>
      <c r="AH3867">
        <v>4015307000</v>
      </c>
      <c r="AJ3867">
        <v>906627000</v>
      </c>
      <c r="AK3867">
        <v>570395000</v>
      </c>
      <c r="AL3867">
        <v>976939000</v>
      </c>
      <c r="AM3867">
        <v>73769000</v>
      </c>
      <c r="AN3867">
        <v>733611000</v>
      </c>
      <c r="AO3867">
        <v>75198000</v>
      </c>
      <c r="AQ3867">
        <v>1301853000</v>
      </c>
      <c r="AU3867">
        <v>-218658000</v>
      </c>
      <c r="AV3867">
        <v>-401923000</v>
      </c>
      <c r="AY3867">
        <v>6.43</v>
      </c>
      <c r="AZ3867">
        <v>512492500</v>
      </c>
      <c r="BA3867">
        <v>0.22579269779371799</v>
      </c>
      <c r="BB3867">
        <v>882578000</v>
      </c>
      <c r="BC3867">
        <v>882578000</v>
      </c>
      <c r="BD3867">
        <v>0.219803367463559</v>
      </c>
      <c r="BE3867">
        <v>0.32422253142785801</v>
      </c>
      <c r="BG3867">
        <v>0.46909638540714299</v>
      </c>
      <c r="BI3867">
        <v>0.55602349660110795</v>
      </c>
      <c r="BJ3867">
        <v>-5.44561100807485E-2</v>
      </c>
      <c r="BM3867">
        <v>0.142055140491126</v>
      </c>
      <c r="BN3867">
        <v>0.35893592301844401</v>
      </c>
      <c r="BO3867">
        <v>11.7367217213224</v>
      </c>
      <c r="BP3867">
        <v>2.0509374527752402</v>
      </c>
      <c r="BQ3867">
        <v>2.8991667901540699</v>
      </c>
      <c r="BR3867">
        <v>26.988831415241101</v>
      </c>
      <c r="BS3867">
        <v>0.15846698024052699</v>
      </c>
      <c r="BU3867">
        <v>2.4103436949081102E-7</v>
      </c>
    </row>
    <row r="3868" spans="3:73" x14ac:dyDescent="0.3">
      <c r="C3868">
        <v>1604778</v>
      </c>
      <c r="D3868" t="s">
        <v>4523</v>
      </c>
      <c r="E3868" t="s">
        <v>605</v>
      </c>
      <c r="F3868" t="s">
        <v>3614</v>
      </c>
      <c r="G3868" t="s">
        <v>3678</v>
      </c>
      <c r="H3868" t="s">
        <v>3679</v>
      </c>
      <c r="I3868" t="s">
        <v>4894</v>
      </c>
      <c r="J3868">
        <v>2020</v>
      </c>
      <c r="K3868" t="s">
        <v>4062</v>
      </c>
      <c r="L3868">
        <v>113.05123</v>
      </c>
      <c r="M3868">
        <v>6560682000</v>
      </c>
      <c r="N3868">
        <v>1690502000</v>
      </c>
      <c r="O3868">
        <v>714939000</v>
      </c>
      <c r="P3868">
        <v>367172000</v>
      </c>
      <c r="Q3868">
        <v>517198000</v>
      </c>
      <c r="S3868">
        <v>1259203000</v>
      </c>
      <c r="T3868">
        <v>808892000</v>
      </c>
      <c r="U3868">
        <v>2614274000</v>
      </c>
      <c r="V3868">
        <v>2268017000</v>
      </c>
      <c r="W3868">
        <v>539003000</v>
      </c>
      <c r="X3868">
        <v>246954000</v>
      </c>
      <c r="AA3868">
        <v>1567231000</v>
      </c>
      <c r="AB3868">
        <v>4292665000</v>
      </c>
      <c r="AD3868">
        <v>0</v>
      </c>
      <c r="AF3868">
        <v>114625000</v>
      </c>
      <c r="AG3868">
        <v>335781000</v>
      </c>
      <c r="AH3868">
        <v>787772000</v>
      </c>
      <c r="AJ3868">
        <v>423216000</v>
      </c>
      <c r="AK3868">
        <v>484414000</v>
      </c>
      <c r="AL3868">
        <v>898547000</v>
      </c>
      <c r="AM3868">
        <v>60764000</v>
      </c>
      <c r="AN3868">
        <v>50390000</v>
      </c>
      <c r="AO3868">
        <v>60392000</v>
      </c>
      <c r="AQ3868">
        <v>945646000</v>
      </c>
      <c r="AU3868">
        <v>-1105742000</v>
      </c>
      <c r="AV3868">
        <v>165559000</v>
      </c>
      <c r="AY3868">
        <v>0.44</v>
      </c>
      <c r="AZ3868">
        <v>509388000</v>
      </c>
      <c r="BA3868">
        <v>0.53723158477325905</v>
      </c>
      <c r="BB3868">
        <v>171546000</v>
      </c>
      <c r="BC3868">
        <v>171546000</v>
      </c>
      <c r="BD3868">
        <v>0.21776097652620299</v>
      </c>
      <c r="BE3868">
        <v>1.20040570114195</v>
      </c>
      <c r="BG3868">
        <v>0.42624134901976701</v>
      </c>
      <c r="BI3868">
        <v>0.120074711744907</v>
      </c>
      <c r="BJ3868">
        <v>-1.4036320153546999</v>
      </c>
      <c r="BM3868">
        <v>0.61491649868235998</v>
      </c>
      <c r="BN3868">
        <v>0.345698358798674</v>
      </c>
      <c r="BO3868">
        <v>2.8405417936150501</v>
      </c>
      <c r="BP3868">
        <v>1.32641005708688</v>
      </c>
      <c r="BQ3868">
        <v>2.1768042107372301</v>
      </c>
      <c r="BR3868">
        <v>256.93461363636402</v>
      </c>
      <c r="BS3868">
        <v>1.17386285675682E-2</v>
      </c>
      <c r="BU3868">
        <v>1.1587799467230701E-8</v>
      </c>
    </row>
    <row r="3869" spans="3:73" x14ac:dyDescent="0.3">
      <c r="C3869">
        <v>1604778</v>
      </c>
      <c r="D3869" t="s">
        <v>4523</v>
      </c>
      <c r="E3869" t="s">
        <v>605</v>
      </c>
      <c r="F3869" t="s">
        <v>3614</v>
      </c>
      <c r="G3869" t="s">
        <v>3678</v>
      </c>
      <c r="H3869" t="s">
        <v>3679</v>
      </c>
      <c r="I3869" t="s">
        <v>4894</v>
      </c>
      <c r="J3869">
        <v>2019</v>
      </c>
      <c r="K3869" t="s">
        <v>4062</v>
      </c>
      <c r="L3869">
        <v>77.094524000000007</v>
      </c>
      <c r="M3869">
        <v>5782332000</v>
      </c>
      <c r="N3869">
        <v>1367706000</v>
      </c>
      <c r="O3869">
        <v>334039000</v>
      </c>
      <c r="P3869">
        <v>360857000</v>
      </c>
      <c r="Q3869">
        <v>501578000</v>
      </c>
      <c r="S3869">
        <v>1368588000</v>
      </c>
      <c r="T3869">
        <v>729238000</v>
      </c>
      <c r="U3869">
        <v>2173889000</v>
      </c>
      <c r="V3869">
        <v>1104227000</v>
      </c>
      <c r="W3869">
        <v>403364000</v>
      </c>
      <c r="X3869">
        <v>219143000</v>
      </c>
      <c r="AA3869">
        <v>558280000</v>
      </c>
      <c r="AB3869">
        <v>4678105000</v>
      </c>
      <c r="AD3869">
        <v>-484270000</v>
      </c>
      <c r="AE3869">
        <v>5167311000</v>
      </c>
      <c r="AF3869">
        <v>125598000</v>
      </c>
      <c r="AG3869">
        <v>236733000</v>
      </c>
      <c r="AH3869">
        <v>692670000</v>
      </c>
      <c r="AJ3869">
        <v>-19215000</v>
      </c>
      <c r="AK3869">
        <v>110903000</v>
      </c>
      <c r="AL3869">
        <v>255948000</v>
      </c>
      <c r="AM3869">
        <v>-32136000</v>
      </c>
      <c r="AN3869">
        <v>-29993000</v>
      </c>
      <c r="AO3869">
        <v>14353000</v>
      </c>
      <c r="AQ3869">
        <v>75259000</v>
      </c>
      <c r="AU3869">
        <v>-109960000</v>
      </c>
      <c r="AV3869">
        <v>-555303000</v>
      </c>
      <c r="AY3869">
        <v>-0.24</v>
      </c>
      <c r="AZ3869">
        <v>486935000</v>
      </c>
      <c r="BA3869">
        <v>-2.7740482480835001E-2</v>
      </c>
      <c r="BB3869">
        <v>-47776000</v>
      </c>
      <c r="BC3869">
        <v>-47776000</v>
      </c>
      <c r="BD3869">
        <v>-6.8973681551099397E-2</v>
      </c>
      <c r="BE3869">
        <v>0.108650583972166</v>
      </c>
      <c r="BG3869">
        <v>0.34176880765732598</v>
      </c>
      <c r="BI3869">
        <v>0.119790769537273</v>
      </c>
      <c r="BJ3869">
        <v>-0.15874803297385501</v>
      </c>
      <c r="BM3869">
        <v>0.160109431619675</v>
      </c>
      <c r="BN3869">
        <v>0.190965686508488</v>
      </c>
      <c r="BO3869">
        <v>-3.3286420957291201</v>
      </c>
      <c r="BP3869">
        <v>0.82813290229172698</v>
      </c>
      <c r="BQ3869">
        <v>2.1472615305282599</v>
      </c>
      <c r="BR3869">
        <v>-321.22718333333302</v>
      </c>
      <c r="BS3869">
        <v>-6.4113567352592597E-3</v>
      </c>
      <c r="BU3869">
        <v>-3.95516683785422E-9</v>
      </c>
    </row>
    <row r="3870" spans="3:73" x14ac:dyDescent="0.3">
      <c r="C3870">
        <v>1604778</v>
      </c>
      <c r="D3870" t="s">
        <v>4523</v>
      </c>
      <c r="E3870" t="s">
        <v>605</v>
      </c>
      <c r="F3870" t="s">
        <v>3614</v>
      </c>
      <c r="G3870" t="s">
        <v>3678</v>
      </c>
      <c r="H3870" t="s">
        <v>3679</v>
      </c>
      <c r="I3870" t="s">
        <v>4894</v>
      </c>
      <c r="J3870">
        <v>2018</v>
      </c>
      <c r="K3870" t="s">
        <v>4062</v>
      </c>
      <c r="L3870">
        <v>74.645039999999995</v>
      </c>
      <c r="M3870">
        <v>6381519000</v>
      </c>
      <c r="N3870">
        <v>1843805000</v>
      </c>
      <c r="O3870">
        <v>926037000</v>
      </c>
      <c r="P3870">
        <v>345957000</v>
      </c>
      <c r="Q3870">
        <v>472292000</v>
      </c>
      <c r="S3870">
        <v>1374112000</v>
      </c>
      <c r="T3870">
        <v>860336000</v>
      </c>
      <c r="U3870">
        <v>2173889000</v>
      </c>
      <c r="V3870">
        <v>1605955000</v>
      </c>
      <c r="W3870">
        <v>441279000</v>
      </c>
      <c r="X3870">
        <v>213193000</v>
      </c>
      <c r="AA3870">
        <v>983290000</v>
      </c>
      <c r="AB3870">
        <v>4775564000</v>
      </c>
      <c r="AD3870">
        <v>-458769000</v>
      </c>
      <c r="AE3870">
        <v>5237085000</v>
      </c>
      <c r="AF3870">
        <v>126322000</v>
      </c>
      <c r="AG3870">
        <v>252640000</v>
      </c>
      <c r="AJ3870">
        <v>70282000</v>
      </c>
      <c r="AK3870">
        <v>445103000</v>
      </c>
      <c r="AL3870">
        <v>1076684000</v>
      </c>
      <c r="AM3870">
        <v>-31200000</v>
      </c>
      <c r="AN3870">
        <v>-12501000</v>
      </c>
      <c r="AO3870">
        <v>59548000</v>
      </c>
      <c r="AQ3870">
        <v>852520000</v>
      </c>
      <c r="AU3870">
        <v>-277409000</v>
      </c>
      <c r="AV3870">
        <v>-196848000</v>
      </c>
      <c r="AY3870">
        <v>-0.1</v>
      </c>
      <c r="BB3870">
        <v>15847000</v>
      </c>
      <c r="BC3870">
        <v>15847000</v>
      </c>
      <c r="BN3870">
        <v>0.25165716814444999</v>
      </c>
      <c r="BO3870">
        <v>0.26612144824343398</v>
      </c>
      <c r="BP3870">
        <v>2.0985295017437902</v>
      </c>
      <c r="BQ3870">
        <v>3.1080404913897999</v>
      </c>
      <c r="BR3870">
        <v>-746.45039999999995</v>
      </c>
      <c r="BS3870">
        <v>-2.6177012809377098E-3</v>
      </c>
      <c r="BU3870">
        <v>-1.5630622896060001E-9</v>
      </c>
    </row>
    <row r="3871" spans="3:73" x14ac:dyDescent="0.3">
      <c r="C3871">
        <v>1604778</v>
      </c>
      <c r="D3871" t="s">
        <v>4523</v>
      </c>
      <c r="E3871" t="s">
        <v>605</v>
      </c>
      <c r="F3871" t="s">
        <v>3614</v>
      </c>
      <c r="G3871" t="s">
        <v>3678</v>
      </c>
      <c r="H3871" t="s">
        <v>3679</v>
      </c>
      <c r="I3871" t="s">
        <v>4894</v>
      </c>
      <c r="J3871">
        <v>2017</v>
      </c>
      <c r="K3871" t="s">
        <v>4062</v>
      </c>
      <c r="L3871">
        <v>69.091200999999998</v>
      </c>
    </row>
    <row r="3872" spans="3:73" x14ac:dyDescent="0.3">
      <c r="C3872">
        <v>882508</v>
      </c>
      <c r="D3872" t="s">
        <v>4396</v>
      </c>
      <c r="E3872" t="s">
        <v>2244</v>
      </c>
      <c r="F3872" t="s">
        <v>3614</v>
      </c>
      <c r="G3872" t="s">
        <v>3678</v>
      </c>
      <c r="H3872" t="s">
        <v>3679</v>
      </c>
      <c r="I3872" t="s">
        <v>4895</v>
      </c>
      <c r="J3872">
        <v>2026</v>
      </c>
      <c r="K3872" t="s">
        <v>4062</v>
      </c>
      <c r="L3872">
        <v>8.7383050000000004</v>
      </c>
    </row>
    <row r="3873" spans="3:73" x14ac:dyDescent="0.3">
      <c r="C3873">
        <v>882508</v>
      </c>
      <c r="D3873" t="s">
        <v>4396</v>
      </c>
      <c r="E3873" t="s">
        <v>2244</v>
      </c>
      <c r="F3873" t="s">
        <v>3614</v>
      </c>
      <c r="G3873" t="s">
        <v>3678</v>
      </c>
      <c r="H3873" t="s">
        <v>3679</v>
      </c>
      <c r="I3873" t="s">
        <v>4895</v>
      </c>
      <c r="J3873">
        <v>2025</v>
      </c>
      <c r="K3873" t="s">
        <v>4062</v>
      </c>
      <c r="L3873">
        <v>6.6320399999999999</v>
      </c>
      <c r="M3873">
        <v>44804000</v>
      </c>
      <c r="N3873">
        <v>24223000</v>
      </c>
      <c r="P3873">
        <v>2809000</v>
      </c>
      <c r="Q3873">
        <v>956000</v>
      </c>
      <c r="S3873">
        <v>18233000</v>
      </c>
      <c r="T3873">
        <v>339000</v>
      </c>
      <c r="V3873">
        <v>22337000</v>
      </c>
      <c r="W3873">
        <v>21285000</v>
      </c>
      <c r="AA3873">
        <v>2975000</v>
      </c>
      <c r="AB3873">
        <v>22467000</v>
      </c>
      <c r="AD3873">
        <v>-324212000</v>
      </c>
      <c r="AE3873">
        <v>17000</v>
      </c>
      <c r="AF3873">
        <v>17290000</v>
      </c>
      <c r="AG3873">
        <v>3034000</v>
      </c>
      <c r="AJ3873">
        <v>-11919000</v>
      </c>
      <c r="AK3873">
        <v>5295000</v>
      </c>
      <c r="AM3873">
        <v>18000</v>
      </c>
      <c r="AN3873">
        <v>-14816000</v>
      </c>
      <c r="AO3873">
        <v>370000</v>
      </c>
      <c r="AQ3873">
        <v>-3262000</v>
      </c>
      <c r="AU3873">
        <v>-3689000</v>
      </c>
      <c r="AV3873">
        <v>3913000</v>
      </c>
      <c r="AY3873">
        <v>-0.91</v>
      </c>
      <c r="AZ3873">
        <v>948000</v>
      </c>
      <c r="BB3873">
        <v>-14428000</v>
      </c>
      <c r="BC3873">
        <v>-14428000</v>
      </c>
      <c r="BN3873">
        <v>0.49854923667529699</v>
      </c>
      <c r="BO3873">
        <v>-38.994594594594602</v>
      </c>
      <c r="BQ3873">
        <v>1.09311721869861</v>
      </c>
      <c r="BR3873">
        <v>-7.28795604395604</v>
      </c>
      <c r="BS3873">
        <v>-0.65945609115591797</v>
      </c>
      <c r="BU3873">
        <v>-2.6862315395914002E-7</v>
      </c>
    </row>
    <row r="3874" spans="3:73" x14ac:dyDescent="0.3">
      <c r="C3874">
        <v>882508</v>
      </c>
      <c r="D3874" t="s">
        <v>4396</v>
      </c>
      <c r="E3874" t="s">
        <v>2244</v>
      </c>
      <c r="F3874" t="s">
        <v>3614</v>
      </c>
      <c r="G3874" t="s">
        <v>3678</v>
      </c>
      <c r="H3874" t="s">
        <v>3679</v>
      </c>
      <c r="I3874" t="s">
        <v>4895</v>
      </c>
      <c r="J3874">
        <v>2024</v>
      </c>
      <c r="K3874" t="s">
        <v>4062</v>
      </c>
      <c r="L3874">
        <v>11.981095</v>
      </c>
      <c r="M3874">
        <v>51933000</v>
      </c>
      <c r="N3874">
        <v>29604000</v>
      </c>
      <c r="P3874">
        <v>2436000</v>
      </c>
      <c r="Q3874">
        <v>940000</v>
      </c>
      <c r="S3874">
        <v>15699000</v>
      </c>
      <c r="T3874">
        <v>808000</v>
      </c>
      <c r="U3874">
        <v>185000</v>
      </c>
      <c r="V3874">
        <v>27046000</v>
      </c>
      <c r="W3874">
        <v>25397000</v>
      </c>
      <c r="AA3874">
        <v>3100000</v>
      </c>
      <c r="AB3874">
        <v>24887000</v>
      </c>
      <c r="AD3874">
        <v>-309396000</v>
      </c>
      <c r="AE3874">
        <v>15000</v>
      </c>
      <c r="AF3874">
        <v>15336000</v>
      </c>
      <c r="AG3874">
        <v>11886000</v>
      </c>
      <c r="AJ3874">
        <v>-3431000</v>
      </c>
      <c r="AK3874">
        <v>6544000</v>
      </c>
      <c r="AM3874">
        <v>3000</v>
      </c>
      <c r="AN3874">
        <v>-3841000</v>
      </c>
      <c r="AO3874">
        <v>406000</v>
      </c>
      <c r="AQ3874">
        <v>27000</v>
      </c>
      <c r="AU3874">
        <v>-6465000</v>
      </c>
      <c r="AV3874">
        <v>3712000</v>
      </c>
      <c r="AY3874">
        <v>-0.26</v>
      </c>
      <c r="AZ3874">
        <v>1484500</v>
      </c>
      <c r="BB3874">
        <v>-3432000</v>
      </c>
      <c r="BC3874">
        <v>-3432000</v>
      </c>
      <c r="BN3874">
        <v>0.52078639785878</v>
      </c>
      <c r="BO3874">
        <v>-8.4532019704433505</v>
      </c>
      <c r="BQ3874">
        <v>1.12863724061897</v>
      </c>
      <c r="BR3874">
        <v>-46.081134615384599</v>
      </c>
      <c r="BS3874">
        <v>-0.15433760597902499</v>
      </c>
      <c r="BU3874">
        <v>-1.2516915256961499E-7</v>
      </c>
    </row>
    <row r="3875" spans="3:73" x14ac:dyDescent="0.3">
      <c r="C3875">
        <v>882508</v>
      </c>
      <c r="D3875" t="s">
        <v>4396</v>
      </c>
      <c r="E3875" t="s">
        <v>2244</v>
      </c>
      <c r="F3875" t="s">
        <v>3614</v>
      </c>
      <c r="G3875" t="s">
        <v>3678</v>
      </c>
      <c r="H3875" t="s">
        <v>3679</v>
      </c>
      <c r="I3875" t="s">
        <v>4895</v>
      </c>
      <c r="J3875">
        <v>2023</v>
      </c>
      <c r="K3875" t="s">
        <v>4062</v>
      </c>
      <c r="L3875">
        <v>9.6055089999999996</v>
      </c>
      <c r="M3875">
        <v>47792000</v>
      </c>
      <c r="N3875">
        <v>34630000</v>
      </c>
      <c r="P3875">
        <v>1625000</v>
      </c>
      <c r="Q3875">
        <v>2029000</v>
      </c>
      <c r="S3875">
        <v>8948000</v>
      </c>
      <c r="T3875">
        <v>537000</v>
      </c>
      <c r="U3875">
        <v>185000</v>
      </c>
      <c r="V3875">
        <v>30897000</v>
      </c>
      <c r="W3875">
        <v>29630000</v>
      </c>
      <c r="AA3875">
        <v>1400000</v>
      </c>
      <c r="AB3875">
        <v>16895000</v>
      </c>
      <c r="AD3875">
        <v>-305555000</v>
      </c>
      <c r="AE3875">
        <v>14000</v>
      </c>
      <c r="AF3875">
        <v>14118000</v>
      </c>
      <c r="AG3875">
        <v>14487000</v>
      </c>
      <c r="AJ3875">
        <v>70000</v>
      </c>
      <c r="AK3875">
        <v>6448000</v>
      </c>
      <c r="AM3875">
        <v>2000</v>
      </c>
      <c r="AN3875">
        <v>-263000</v>
      </c>
      <c r="AO3875">
        <v>215000</v>
      </c>
      <c r="AQ3875">
        <v>4847000</v>
      </c>
      <c r="AU3875">
        <v>-6339000</v>
      </c>
      <c r="AV3875">
        <v>6897000</v>
      </c>
      <c r="AY3875">
        <v>-0.02</v>
      </c>
      <c r="AZ3875">
        <v>2261000</v>
      </c>
      <c r="BB3875">
        <v>-46000</v>
      </c>
      <c r="BC3875">
        <v>-46000</v>
      </c>
      <c r="BN3875">
        <v>0.64648895212587898</v>
      </c>
      <c r="BO3875">
        <v>-0.21395348837209299</v>
      </c>
      <c r="BQ3875">
        <v>1.10026999662504</v>
      </c>
      <c r="BR3875">
        <v>-480.27544999999998</v>
      </c>
      <c r="BS3875">
        <v>-1.55667357206274E-2</v>
      </c>
      <c r="BU3875">
        <v>-1.13708304232021E-8</v>
      </c>
    </row>
    <row r="3876" spans="3:73" x14ac:dyDescent="0.3">
      <c r="C3876">
        <v>882508</v>
      </c>
      <c r="D3876" t="s">
        <v>4396</v>
      </c>
      <c r="E3876" t="s">
        <v>2244</v>
      </c>
      <c r="F3876" t="s">
        <v>3614</v>
      </c>
      <c r="G3876" t="s">
        <v>3678</v>
      </c>
      <c r="H3876" t="s">
        <v>3679</v>
      </c>
      <c r="I3876" t="s">
        <v>4895</v>
      </c>
      <c r="J3876">
        <v>2022</v>
      </c>
      <c r="K3876" t="s">
        <v>4062</v>
      </c>
      <c r="L3876">
        <v>6.4934190000000003</v>
      </c>
      <c r="M3876">
        <v>32586000</v>
      </c>
      <c r="N3876">
        <v>27940000</v>
      </c>
      <c r="P3876">
        <v>2689000</v>
      </c>
      <c r="Q3876">
        <v>2493000</v>
      </c>
      <c r="S3876">
        <v>465000</v>
      </c>
      <c r="T3876">
        <v>645000</v>
      </c>
      <c r="U3876">
        <v>185000</v>
      </c>
      <c r="V3876">
        <v>20691000</v>
      </c>
      <c r="W3876">
        <v>20022000</v>
      </c>
      <c r="AB3876">
        <v>11895000</v>
      </c>
      <c r="AD3876">
        <v>-305292000</v>
      </c>
      <c r="AE3876">
        <v>13000</v>
      </c>
      <c r="AF3876">
        <v>13202000</v>
      </c>
      <c r="AG3876">
        <v>8802000</v>
      </c>
      <c r="AJ3876">
        <v>-3800000</v>
      </c>
      <c r="AK3876">
        <v>5001000</v>
      </c>
      <c r="AM3876">
        <v>98000</v>
      </c>
      <c r="AN3876">
        <v>-4267000</v>
      </c>
      <c r="AO3876">
        <v>148000</v>
      </c>
      <c r="AQ3876">
        <v>-4056000</v>
      </c>
      <c r="AU3876">
        <v>-814000</v>
      </c>
      <c r="AV3876">
        <v>4466000</v>
      </c>
      <c r="AY3876">
        <v>-0.34</v>
      </c>
      <c r="AZ3876">
        <v>2285500</v>
      </c>
      <c r="BB3876">
        <v>-4021000</v>
      </c>
      <c r="BC3876">
        <v>-4021000</v>
      </c>
      <c r="BN3876">
        <v>0.63496593629165898</v>
      </c>
      <c r="BO3876">
        <v>-27.168918918918902</v>
      </c>
      <c r="BQ3876">
        <v>1.27095195285186</v>
      </c>
      <c r="BR3876">
        <v>-19.0982911764706</v>
      </c>
      <c r="BS3876">
        <v>-0.35872215216477499</v>
      </c>
      <c r="BU3876">
        <v>-1.85604242118537E-7</v>
      </c>
    </row>
    <row r="3877" spans="3:73" x14ac:dyDescent="0.3">
      <c r="C3877">
        <v>882508</v>
      </c>
      <c r="D3877" t="s">
        <v>4396</v>
      </c>
      <c r="E3877" t="s">
        <v>2244</v>
      </c>
      <c r="F3877" t="s">
        <v>3614</v>
      </c>
      <c r="G3877" t="s">
        <v>3678</v>
      </c>
      <c r="H3877" t="s">
        <v>3679</v>
      </c>
      <c r="I3877" t="s">
        <v>4895</v>
      </c>
      <c r="J3877">
        <v>2021</v>
      </c>
      <c r="K3877" t="s">
        <v>4062</v>
      </c>
      <c r="L3877">
        <v>7.3814510000000002</v>
      </c>
      <c r="M3877">
        <v>28973000</v>
      </c>
      <c r="N3877">
        <v>24158000</v>
      </c>
      <c r="P3877">
        <v>1294000</v>
      </c>
      <c r="Q3877">
        <v>2078000</v>
      </c>
      <c r="S3877">
        <v>499000</v>
      </c>
      <c r="T3877">
        <v>752000</v>
      </c>
      <c r="U3877">
        <v>185000</v>
      </c>
      <c r="V3877">
        <v>19764000</v>
      </c>
      <c r="W3877">
        <v>18873000</v>
      </c>
      <c r="AB3877">
        <v>9209000</v>
      </c>
      <c r="AD3877">
        <v>-301025000</v>
      </c>
      <c r="AE3877">
        <v>12000</v>
      </c>
      <c r="AF3877">
        <v>11863000</v>
      </c>
      <c r="AG3877">
        <v>7419000</v>
      </c>
      <c r="AJ3877">
        <v>-7516000</v>
      </c>
      <c r="AK3877">
        <v>6927000</v>
      </c>
      <c r="AM3877">
        <v>119000</v>
      </c>
      <c r="AN3877">
        <v>-6616000</v>
      </c>
      <c r="AO3877">
        <v>130000</v>
      </c>
      <c r="AQ3877">
        <v>-2859000</v>
      </c>
      <c r="AU3877">
        <v>-718000</v>
      </c>
      <c r="AV3877">
        <v>434000</v>
      </c>
      <c r="AZ3877">
        <v>2383000</v>
      </c>
      <c r="BB3877">
        <v>-6367000</v>
      </c>
      <c r="BC3877">
        <v>-6367000</v>
      </c>
      <c r="BN3877">
        <v>0.68215234873848096</v>
      </c>
      <c r="BO3877">
        <v>-48.9769230769231</v>
      </c>
      <c r="BQ3877">
        <v>1.1699252900969599</v>
      </c>
      <c r="BS3877">
        <v>-0.71842762514931002</v>
      </c>
    </row>
    <row r="3878" spans="3:73" x14ac:dyDescent="0.3">
      <c r="C3878">
        <v>882508</v>
      </c>
      <c r="D3878" t="s">
        <v>4396</v>
      </c>
      <c r="E3878" t="s">
        <v>2244</v>
      </c>
      <c r="F3878" t="s">
        <v>3614</v>
      </c>
      <c r="G3878" t="s">
        <v>3678</v>
      </c>
      <c r="H3878" t="s">
        <v>3679</v>
      </c>
      <c r="I3878" t="s">
        <v>4895</v>
      </c>
      <c r="J3878">
        <v>2020</v>
      </c>
      <c r="K3878" t="s">
        <v>4062</v>
      </c>
      <c r="L3878">
        <v>4.0745139999999997</v>
      </c>
      <c r="M3878">
        <v>32888000</v>
      </c>
      <c r="N3878">
        <v>28190000</v>
      </c>
      <c r="O3878">
        <v>22748000</v>
      </c>
      <c r="P3878">
        <v>1688000</v>
      </c>
      <c r="Q3878">
        <v>2688000</v>
      </c>
      <c r="S3878">
        <v>548000</v>
      </c>
      <c r="T3878">
        <v>860000</v>
      </c>
      <c r="U3878">
        <v>185000</v>
      </c>
      <c r="V3878">
        <v>20401000</v>
      </c>
      <c r="W3878">
        <v>18012000</v>
      </c>
      <c r="AB3878">
        <v>12487000</v>
      </c>
      <c r="AD3878">
        <v>-294409000</v>
      </c>
      <c r="AE3878">
        <v>11000</v>
      </c>
      <c r="AF3878">
        <v>11094000</v>
      </c>
      <c r="AG3878">
        <v>4248000</v>
      </c>
      <c r="AJ3878">
        <v>-10869000</v>
      </c>
      <c r="AK3878">
        <v>7544000</v>
      </c>
      <c r="AM3878">
        <v>51000</v>
      </c>
      <c r="AN3878">
        <v>-11151000</v>
      </c>
      <c r="AO3878">
        <v>328000</v>
      </c>
      <c r="AQ3878">
        <v>-6744000</v>
      </c>
      <c r="AU3878">
        <v>-1054000</v>
      </c>
      <c r="AV3878">
        <v>8998000</v>
      </c>
      <c r="AZ3878">
        <v>2974000</v>
      </c>
      <c r="BB3878">
        <v>-10772000</v>
      </c>
      <c r="BC3878">
        <v>-10772000</v>
      </c>
      <c r="BN3878">
        <v>0.62031744101191899</v>
      </c>
      <c r="BO3878">
        <v>-32.841463414634099</v>
      </c>
      <c r="BP3878">
        <v>1.2629358205640699</v>
      </c>
      <c r="BQ3878">
        <v>1.41583388851877</v>
      </c>
      <c r="BS3878">
        <v>-0.89300872907824103</v>
      </c>
    </row>
    <row r="3879" spans="3:73" x14ac:dyDescent="0.3">
      <c r="C3879">
        <v>882508</v>
      </c>
      <c r="D3879" t="s">
        <v>4396</v>
      </c>
      <c r="E3879" t="s">
        <v>2244</v>
      </c>
      <c r="F3879" t="s">
        <v>3614</v>
      </c>
      <c r="G3879" t="s">
        <v>3678</v>
      </c>
      <c r="H3879" t="s">
        <v>3679</v>
      </c>
      <c r="I3879" t="s">
        <v>4895</v>
      </c>
      <c r="J3879">
        <v>2019</v>
      </c>
      <c r="K3879" t="s">
        <v>4062</v>
      </c>
      <c r="L3879">
        <v>7.5457359999999998</v>
      </c>
      <c r="M3879">
        <v>33404000</v>
      </c>
      <c r="N3879">
        <v>28364000</v>
      </c>
      <c r="O3879">
        <v>21448000</v>
      </c>
      <c r="P3879">
        <v>1991000</v>
      </c>
      <c r="Q3879">
        <v>3260000</v>
      </c>
      <c r="S3879">
        <v>830000</v>
      </c>
      <c r="T3879">
        <v>1008000</v>
      </c>
      <c r="U3879">
        <v>185000</v>
      </c>
      <c r="V3879">
        <v>19581000</v>
      </c>
      <c r="W3879">
        <v>17998000</v>
      </c>
      <c r="Y3879">
        <v>158000</v>
      </c>
      <c r="AB3879">
        <v>13823000</v>
      </c>
      <c r="AD3879">
        <v>-283258000</v>
      </c>
      <c r="AF3879">
        <v>8331000</v>
      </c>
      <c r="AG3879">
        <v>5905000</v>
      </c>
      <c r="AJ3879">
        <v>-15363000</v>
      </c>
      <c r="AK3879">
        <v>12350000</v>
      </c>
      <c r="AM3879">
        <v>-80000</v>
      </c>
      <c r="AN3879">
        <v>-15444000</v>
      </c>
      <c r="AO3879">
        <v>350000</v>
      </c>
      <c r="AQ3879">
        <v>-11594000</v>
      </c>
      <c r="AU3879">
        <v>-921000</v>
      </c>
      <c r="AV3879">
        <v>7600000</v>
      </c>
      <c r="AZ3879">
        <v>3548000</v>
      </c>
      <c r="BB3879">
        <v>-15174000</v>
      </c>
      <c r="BC3879">
        <v>-15174000</v>
      </c>
      <c r="BN3879">
        <v>0.58618728296012501</v>
      </c>
      <c r="BO3879">
        <v>-43.354285714285702</v>
      </c>
      <c r="BP3879">
        <v>1.1916879653294801</v>
      </c>
      <c r="BQ3879">
        <v>1.3948216468496499</v>
      </c>
      <c r="BS3879">
        <v>-1.1172683209144201</v>
      </c>
    </row>
    <row r="3880" spans="3:73" x14ac:dyDescent="0.3">
      <c r="C3880">
        <v>882508</v>
      </c>
      <c r="D3880" t="s">
        <v>4396</v>
      </c>
      <c r="E3880" t="s">
        <v>2244</v>
      </c>
      <c r="F3880" t="s">
        <v>3614</v>
      </c>
      <c r="G3880" t="s">
        <v>3678</v>
      </c>
      <c r="H3880" t="s">
        <v>3679</v>
      </c>
      <c r="I3880" t="s">
        <v>4895</v>
      </c>
      <c r="J3880">
        <v>2018</v>
      </c>
      <c r="K3880" t="s">
        <v>4062</v>
      </c>
      <c r="L3880">
        <v>18.350028999999999</v>
      </c>
      <c r="M3880">
        <v>36086000</v>
      </c>
      <c r="N3880">
        <v>34283000</v>
      </c>
      <c r="O3880">
        <v>26363000</v>
      </c>
      <c r="P3880">
        <v>2209000</v>
      </c>
      <c r="Q3880">
        <v>3836000</v>
      </c>
      <c r="S3880">
        <v>1449000</v>
      </c>
      <c r="V3880">
        <v>18831000</v>
      </c>
      <c r="W3880">
        <v>18707000</v>
      </c>
      <c r="AB3880">
        <v>17255000</v>
      </c>
      <c r="AD3880">
        <v>-267814000</v>
      </c>
      <c r="AF3880">
        <v>95513000</v>
      </c>
      <c r="AG3880">
        <v>6334000</v>
      </c>
      <c r="AJ3880">
        <v>-13596000</v>
      </c>
      <c r="AK3880">
        <v>9948000</v>
      </c>
      <c r="AM3880">
        <v>152000</v>
      </c>
      <c r="AN3880">
        <v>-13779000</v>
      </c>
      <c r="AO3880">
        <v>108000</v>
      </c>
      <c r="AQ3880">
        <v>-12638000</v>
      </c>
      <c r="AU3880">
        <v>-288000</v>
      </c>
      <c r="AV3880">
        <v>22862000</v>
      </c>
      <c r="AZ3880">
        <v>3697500</v>
      </c>
      <c r="BB3880">
        <v>-13519000</v>
      </c>
      <c r="BC3880">
        <v>-13519000</v>
      </c>
      <c r="BN3880">
        <v>0.521836723383029</v>
      </c>
      <c r="BO3880">
        <v>-125.17592592592599</v>
      </c>
      <c r="BP3880">
        <v>1.40925856631208</v>
      </c>
      <c r="BQ3880">
        <v>1.62757256641899</v>
      </c>
      <c r="BS3880">
        <v>-0.79855114459576904</v>
      </c>
    </row>
    <row r="3881" spans="3:73" x14ac:dyDescent="0.3">
      <c r="C3881">
        <v>882508</v>
      </c>
      <c r="D3881" t="s">
        <v>4396</v>
      </c>
      <c r="E3881" t="s">
        <v>2244</v>
      </c>
      <c r="F3881" t="s">
        <v>3614</v>
      </c>
      <c r="G3881" t="s">
        <v>3678</v>
      </c>
      <c r="H3881" t="s">
        <v>3679</v>
      </c>
      <c r="I3881" t="s">
        <v>4895</v>
      </c>
      <c r="J3881">
        <v>2017</v>
      </c>
      <c r="K3881" t="s">
        <v>4062</v>
      </c>
      <c r="L3881">
        <v>22.680948999999998</v>
      </c>
      <c r="M3881">
        <v>24636000</v>
      </c>
      <c r="N3881">
        <v>22008000</v>
      </c>
      <c r="O3881">
        <v>16527000</v>
      </c>
      <c r="P3881">
        <v>925000</v>
      </c>
      <c r="Q3881">
        <v>3559000</v>
      </c>
      <c r="S3881">
        <v>2375000</v>
      </c>
      <c r="V3881">
        <v>9758000</v>
      </c>
      <c r="W3881">
        <v>9389000</v>
      </c>
      <c r="AB3881">
        <v>14878000</v>
      </c>
      <c r="AD3881">
        <v>-254035000</v>
      </c>
      <c r="AF3881">
        <v>80536000</v>
      </c>
      <c r="AG3881">
        <v>5522000</v>
      </c>
      <c r="AJ3881">
        <v>-13950000</v>
      </c>
      <c r="AK3881">
        <v>9572000</v>
      </c>
      <c r="AM3881">
        <v>87000</v>
      </c>
      <c r="AN3881">
        <v>-14131000</v>
      </c>
      <c r="AO3881">
        <v>115000</v>
      </c>
      <c r="AQ3881">
        <v>-12938000</v>
      </c>
      <c r="AU3881">
        <v>-642000</v>
      </c>
      <c r="AV3881">
        <v>15237000</v>
      </c>
      <c r="AY3881">
        <v>-0.18</v>
      </c>
      <c r="BB3881">
        <v>-13929000</v>
      </c>
      <c r="BC3881">
        <v>-13929000</v>
      </c>
      <c r="BN3881">
        <v>0.39608702711479099</v>
      </c>
      <c r="BO3881">
        <v>-121.121739130435</v>
      </c>
      <c r="BP3881">
        <v>1.7602513579721</v>
      </c>
      <c r="BQ3881">
        <v>1.9649589945681101</v>
      </c>
      <c r="BR3881">
        <v>-126.005272222222</v>
      </c>
      <c r="BS3881">
        <v>-0.94979163866111005</v>
      </c>
      <c r="BU3881">
        <v>-2.7440320069901901E-7</v>
      </c>
    </row>
    <row r="3882" spans="3:73" x14ac:dyDescent="0.3">
      <c r="C3882">
        <v>917273</v>
      </c>
      <c r="D3882" t="s">
        <v>4415</v>
      </c>
      <c r="E3882" t="s">
        <v>940</v>
      </c>
      <c r="F3882" t="s">
        <v>3614</v>
      </c>
      <c r="G3882" t="s">
        <v>3678</v>
      </c>
      <c r="H3882" t="s">
        <v>3679</v>
      </c>
      <c r="I3882" t="s">
        <v>4896</v>
      </c>
      <c r="J3882">
        <v>2026</v>
      </c>
      <c r="K3882" t="s">
        <v>4062</v>
      </c>
      <c r="L3882">
        <v>101.80662</v>
      </c>
    </row>
    <row r="3883" spans="3:73" x14ac:dyDescent="0.3">
      <c r="C3883">
        <v>917273</v>
      </c>
      <c r="D3883" t="s">
        <v>4415</v>
      </c>
      <c r="E3883" t="s">
        <v>940</v>
      </c>
      <c r="F3883" t="s">
        <v>3614</v>
      </c>
      <c r="G3883" t="s">
        <v>3678</v>
      </c>
      <c r="H3883" t="s">
        <v>3679</v>
      </c>
      <c r="I3883" t="s">
        <v>4896</v>
      </c>
      <c r="J3883">
        <v>2025</v>
      </c>
      <c r="K3883" t="s">
        <v>4062</v>
      </c>
      <c r="L3883">
        <v>78.957162999999994</v>
      </c>
      <c r="M3883">
        <v>1529545000</v>
      </c>
      <c r="N3883">
        <v>988816000</v>
      </c>
      <c r="O3883">
        <v>182822000</v>
      </c>
      <c r="P3883">
        <v>137476000</v>
      </c>
      <c r="Q3883">
        <v>44098000</v>
      </c>
      <c r="S3883">
        <v>113051000</v>
      </c>
      <c r="T3883">
        <v>10171000</v>
      </c>
      <c r="U3883">
        <v>286812000</v>
      </c>
      <c r="V3883">
        <v>165120000</v>
      </c>
      <c r="W3883">
        <v>120574000</v>
      </c>
      <c r="X3883">
        <v>35915000</v>
      </c>
      <c r="AB3883">
        <v>1364425000</v>
      </c>
      <c r="AD3883">
        <v>76795000</v>
      </c>
      <c r="AE3883">
        <v>108000</v>
      </c>
      <c r="AF3883">
        <v>107781863</v>
      </c>
      <c r="AG3883">
        <v>563215000</v>
      </c>
      <c r="AI3883">
        <v>144415000</v>
      </c>
      <c r="AJ3883">
        <v>260218000</v>
      </c>
      <c r="AK3883">
        <v>187708000</v>
      </c>
      <c r="AL3883">
        <v>302997000</v>
      </c>
      <c r="AM3883">
        <v>51501000</v>
      </c>
      <c r="AN3883">
        <v>230455000</v>
      </c>
      <c r="AQ3883">
        <v>360019000</v>
      </c>
      <c r="AS3883">
        <v>11916000</v>
      </c>
      <c r="AU3883">
        <v>-223110000</v>
      </c>
      <c r="AV3883">
        <v>-54414000</v>
      </c>
      <c r="AY3883">
        <v>2.14</v>
      </c>
      <c r="AZ3883">
        <v>44366000</v>
      </c>
      <c r="BH3883">
        <v>3.2550827210025699</v>
      </c>
      <c r="BN3883">
        <v>0.107953672497377</v>
      </c>
      <c r="BP3883">
        <v>1.5162638711496701</v>
      </c>
      <c r="BQ3883">
        <v>7.8351717617396801</v>
      </c>
      <c r="BR3883">
        <v>36.895870560747703</v>
      </c>
      <c r="BS3883">
        <v>0.16890265129999801</v>
      </c>
      <c r="BU3883">
        <v>1.23838487875845E-7</v>
      </c>
    </row>
    <row r="3884" spans="3:73" x14ac:dyDescent="0.3">
      <c r="C3884">
        <v>917273</v>
      </c>
      <c r="D3884" t="s">
        <v>4415</v>
      </c>
      <c r="E3884" t="s">
        <v>940</v>
      </c>
      <c r="F3884" t="s">
        <v>3614</v>
      </c>
      <c r="G3884" t="s">
        <v>3678</v>
      </c>
      <c r="H3884" t="s">
        <v>3679</v>
      </c>
      <c r="I3884" t="s">
        <v>4896</v>
      </c>
      <c r="J3884">
        <v>2024</v>
      </c>
      <c r="K3884" t="s">
        <v>4062</v>
      </c>
      <c r="L3884">
        <v>53.615029999999997</v>
      </c>
      <c r="M3884">
        <v>1343136000</v>
      </c>
      <c r="N3884">
        <v>690257000</v>
      </c>
      <c r="O3884">
        <v>99774000</v>
      </c>
      <c r="P3884">
        <v>122813000</v>
      </c>
      <c r="Q3884">
        <v>44634000</v>
      </c>
      <c r="S3884">
        <v>75509000</v>
      </c>
      <c r="T3884">
        <v>17059000</v>
      </c>
      <c r="U3884">
        <v>286812000</v>
      </c>
      <c r="V3884">
        <v>222444000</v>
      </c>
      <c r="W3884">
        <v>81812000</v>
      </c>
      <c r="X3884">
        <v>18522000</v>
      </c>
      <c r="AB3884">
        <v>1120692000</v>
      </c>
      <c r="AD3884">
        <v>-153660000</v>
      </c>
      <c r="AE3884">
        <v>107000</v>
      </c>
      <c r="AF3884">
        <v>106843112</v>
      </c>
      <c r="AG3884">
        <v>446517000</v>
      </c>
      <c r="AI3884">
        <v>110107000</v>
      </c>
      <c r="AJ3884">
        <v>183009000</v>
      </c>
      <c r="AK3884">
        <v>162881000</v>
      </c>
      <c r="AL3884">
        <v>263508000</v>
      </c>
      <c r="AM3884">
        <v>20222000</v>
      </c>
      <c r="AN3884">
        <v>179821000</v>
      </c>
      <c r="AQ3884">
        <v>230599000</v>
      </c>
      <c r="AS3884">
        <v>10076000</v>
      </c>
      <c r="AU3884">
        <v>-56724000</v>
      </c>
      <c r="AV3884">
        <v>-167987000</v>
      </c>
      <c r="AY3884">
        <v>1.67</v>
      </c>
      <c r="AZ3884">
        <v>40394000</v>
      </c>
      <c r="BH3884">
        <v>2.7258256176659899</v>
      </c>
      <c r="BN3884">
        <v>0.16561539561146499</v>
      </c>
      <c r="BP3884">
        <v>1.2195521439397601</v>
      </c>
      <c r="BQ3884">
        <v>7.8915440277709896</v>
      </c>
      <c r="BR3884">
        <v>32.104808383233497</v>
      </c>
      <c r="BS3884">
        <v>0.160455325816549</v>
      </c>
      <c r="BU3884">
        <v>7.9894476002327097E-8</v>
      </c>
    </row>
    <row r="3885" spans="3:73" x14ac:dyDescent="0.3">
      <c r="C3885">
        <v>917273</v>
      </c>
      <c r="D3885" t="s">
        <v>4415</v>
      </c>
      <c r="E3885" t="s">
        <v>940</v>
      </c>
      <c r="F3885" t="s">
        <v>3614</v>
      </c>
      <c r="G3885" t="s">
        <v>3678</v>
      </c>
      <c r="H3885" t="s">
        <v>3679</v>
      </c>
      <c r="I3885" t="s">
        <v>4896</v>
      </c>
      <c r="J3885">
        <v>2023</v>
      </c>
      <c r="K3885" t="s">
        <v>4062</v>
      </c>
      <c r="L3885">
        <v>55.141893000000003</v>
      </c>
      <c r="M3885">
        <v>1258227000</v>
      </c>
      <c r="N3885">
        <v>630645000</v>
      </c>
      <c r="O3885">
        <v>94767000</v>
      </c>
      <c r="P3885">
        <v>82925000</v>
      </c>
      <c r="Q3885">
        <v>36154000</v>
      </c>
      <c r="S3885">
        <v>67808000</v>
      </c>
      <c r="T3885">
        <v>28769000</v>
      </c>
      <c r="U3885">
        <v>286812000</v>
      </c>
      <c r="V3885">
        <v>220126000</v>
      </c>
      <c r="W3885">
        <v>89121000</v>
      </c>
      <c r="X3885">
        <v>18074000</v>
      </c>
      <c r="AB3885">
        <v>1038101000</v>
      </c>
      <c r="AD3885">
        <v>-285534000</v>
      </c>
      <c r="AE3885">
        <v>108000</v>
      </c>
      <c r="AF3885">
        <v>107853778</v>
      </c>
      <c r="AG3885">
        <v>357695000</v>
      </c>
      <c r="AI3885">
        <v>103422000</v>
      </c>
      <c r="AJ3885">
        <v>153639000</v>
      </c>
      <c r="AK3885">
        <v>156827000</v>
      </c>
      <c r="AL3885">
        <v>204056000</v>
      </c>
      <c r="AM3885">
        <v>-146744000</v>
      </c>
      <c r="AN3885">
        <v>333904000</v>
      </c>
      <c r="AO3885">
        <v>1490000</v>
      </c>
      <c r="AQ3885">
        <v>195786000</v>
      </c>
      <c r="AU3885">
        <v>-57396000</v>
      </c>
      <c r="AV3885">
        <v>-169623000</v>
      </c>
      <c r="AY3885">
        <v>3.09</v>
      </c>
      <c r="AZ3885">
        <v>28527000</v>
      </c>
      <c r="BB3885">
        <v>188650000</v>
      </c>
      <c r="BC3885">
        <v>188650000</v>
      </c>
      <c r="BH3885">
        <v>3.6254075086759898</v>
      </c>
      <c r="BN3885">
        <v>0.174949353336083</v>
      </c>
      <c r="BO3885">
        <v>126.61073825503399</v>
      </c>
      <c r="BP3885">
        <v>1.06335207190225</v>
      </c>
      <c r="BQ3885">
        <v>6.6706051323481601</v>
      </c>
      <c r="BR3885">
        <v>17.845272815533999</v>
      </c>
      <c r="BS3885">
        <v>0.321648856903134</v>
      </c>
      <c r="BU3885">
        <v>1.64134751213996E-7</v>
      </c>
    </row>
    <row r="3886" spans="3:73" x14ac:dyDescent="0.3">
      <c r="C3886">
        <v>917273</v>
      </c>
      <c r="D3886" t="s">
        <v>4415</v>
      </c>
      <c r="E3886" t="s">
        <v>940</v>
      </c>
      <c r="F3886" t="s">
        <v>3614</v>
      </c>
      <c r="G3886" t="s">
        <v>3678</v>
      </c>
      <c r="H3886" t="s">
        <v>3679</v>
      </c>
      <c r="I3886" t="s">
        <v>4896</v>
      </c>
      <c r="J3886">
        <v>2022</v>
      </c>
      <c r="K3886" t="s">
        <v>4062</v>
      </c>
      <c r="L3886">
        <v>28.162056</v>
      </c>
      <c r="M3886">
        <v>1012594000</v>
      </c>
      <c r="N3886">
        <v>527214000</v>
      </c>
      <c r="O3886">
        <v>125334000</v>
      </c>
      <c r="P3886">
        <v>55368000</v>
      </c>
      <c r="Q3886">
        <v>20900000</v>
      </c>
      <c r="S3886">
        <v>86255000</v>
      </c>
      <c r="T3886">
        <v>50880000</v>
      </c>
      <c r="U3886">
        <v>292040000</v>
      </c>
      <c r="V3886">
        <v>233297000</v>
      </c>
      <c r="W3886">
        <v>126709000</v>
      </c>
      <c r="X3886">
        <v>24815000</v>
      </c>
      <c r="AB3886">
        <v>779297000</v>
      </c>
      <c r="AD3886">
        <v>-513256000</v>
      </c>
      <c r="AE3886">
        <v>108000</v>
      </c>
      <c r="AF3886">
        <v>107610356</v>
      </c>
      <c r="AG3886">
        <v>347214000</v>
      </c>
      <c r="AI3886">
        <v>107579000</v>
      </c>
      <c r="AJ3886">
        <v>76942000</v>
      </c>
      <c r="AK3886">
        <v>158769000</v>
      </c>
      <c r="AL3886">
        <v>270272000</v>
      </c>
      <c r="AM3886">
        <v>6485000</v>
      </c>
      <c r="AN3886">
        <v>-14310000</v>
      </c>
      <c r="AO3886">
        <v>1874000</v>
      </c>
      <c r="AQ3886">
        <v>230393000</v>
      </c>
      <c r="AU3886">
        <v>151979000</v>
      </c>
      <c r="AV3886">
        <v>-362935000</v>
      </c>
      <c r="AY3886">
        <v>-0.13</v>
      </c>
      <c r="AZ3886">
        <v>14691000</v>
      </c>
      <c r="BB3886">
        <v>-5951000</v>
      </c>
      <c r="BC3886">
        <v>-5951000</v>
      </c>
      <c r="BH3886">
        <v>7.3227826560479201</v>
      </c>
      <c r="BN3886">
        <v>0.230395400328266</v>
      </c>
      <c r="BO3886">
        <v>-3.1755602988260399</v>
      </c>
      <c r="BP3886">
        <v>0.989148363573227</v>
      </c>
      <c r="BQ3886">
        <v>3.9958803242074401</v>
      </c>
      <c r="BR3886">
        <v>-216.63120000000001</v>
      </c>
      <c r="BS3886">
        <v>-1.8362703821521199E-2</v>
      </c>
      <c r="BU3886">
        <v>-4.6979101420896003E-9</v>
      </c>
    </row>
    <row r="3887" spans="3:73" x14ac:dyDescent="0.3">
      <c r="C3887">
        <v>917273</v>
      </c>
      <c r="D3887" t="s">
        <v>4415</v>
      </c>
      <c r="E3887" t="s">
        <v>940</v>
      </c>
      <c r="F3887" t="s">
        <v>3614</v>
      </c>
      <c r="G3887" t="s">
        <v>3678</v>
      </c>
      <c r="H3887" t="s">
        <v>3679</v>
      </c>
      <c r="I3887" t="s">
        <v>4896</v>
      </c>
      <c r="J3887">
        <v>2021</v>
      </c>
      <c r="K3887" t="s">
        <v>4062</v>
      </c>
      <c r="L3887">
        <v>22.548078</v>
      </c>
      <c r="M3887">
        <v>1232646000</v>
      </c>
      <c r="N3887">
        <v>684364000</v>
      </c>
      <c r="O3887">
        <v>107891000</v>
      </c>
      <c r="P3887">
        <v>44065000</v>
      </c>
      <c r="Q3887">
        <v>8482000</v>
      </c>
      <c r="S3887">
        <v>56035000</v>
      </c>
      <c r="T3887">
        <v>58420000</v>
      </c>
      <c r="U3887">
        <v>278810000</v>
      </c>
      <c r="V3887">
        <v>370250000</v>
      </c>
      <c r="W3887">
        <v>267267000</v>
      </c>
      <c r="X3887">
        <v>11279000</v>
      </c>
      <c r="AB3887">
        <v>862396000</v>
      </c>
      <c r="AD3887">
        <v>-435227000</v>
      </c>
      <c r="AE3887">
        <v>109000</v>
      </c>
      <c r="AF3887">
        <v>109292235</v>
      </c>
      <c r="AG3887">
        <v>257910000</v>
      </c>
      <c r="AI3887">
        <v>70394000</v>
      </c>
      <c r="AJ3887">
        <v>24281000</v>
      </c>
      <c r="AK3887">
        <v>135678000</v>
      </c>
      <c r="AL3887">
        <v>233629000</v>
      </c>
      <c r="AM3887">
        <v>4952000</v>
      </c>
      <c r="AN3887">
        <v>18334000</v>
      </c>
      <c r="AO3887">
        <v>10706000</v>
      </c>
      <c r="AQ3887">
        <v>209217000</v>
      </c>
      <c r="AU3887">
        <v>-115655000</v>
      </c>
      <c r="AV3887">
        <v>-114209000</v>
      </c>
      <c r="AY3887">
        <v>0.17</v>
      </c>
      <c r="AZ3887">
        <v>11474000</v>
      </c>
      <c r="BB3887">
        <v>33992000</v>
      </c>
      <c r="BC3887">
        <v>33992000</v>
      </c>
      <c r="BH3887">
        <v>6.13508802510023</v>
      </c>
      <c r="BN3887">
        <v>0.30037009814658899</v>
      </c>
      <c r="BO3887">
        <v>3.1750420325051398</v>
      </c>
      <c r="BP3887">
        <v>0.403682459862235</v>
      </c>
      <c r="BQ3887">
        <v>2.5288643940329298</v>
      </c>
      <c r="BR3887">
        <v>132.63575294117601</v>
      </c>
      <c r="BS3887">
        <v>2.1259375043483499E-2</v>
      </c>
      <c r="BU3887">
        <v>4.4447948042430604E-9</v>
      </c>
    </row>
    <row r="3888" spans="3:73" x14ac:dyDescent="0.3">
      <c r="C3888">
        <v>917273</v>
      </c>
      <c r="D3888" t="s">
        <v>4415</v>
      </c>
      <c r="E3888" t="s">
        <v>940</v>
      </c>
      <c r="F3888" t="s">
        <v>3614</v>
      </c>
      <c r="G3888" t="s">
        <v>3678</v>
      </c>
      <c r="H3888" t="s">
        <v>3679</v>
      </c>
      <c r="I3888" t="s">
        <v>4896</v>
      </c>
      <c r="J3888">
        <v>2020</v>
      </c>
      <c r="K3888" t="s">
        <v>4062</v>
      </c>
      <c r="L3888">
        <v>14.424248</v>
      </c>
      <c r="M3888">
        <v>1243876000</v>
      </c>
      <c r="N3888">
        <v>696822000</v>
      </c>
      <c r="O3888">
        <v>136146000</v>
      </c>
      <c r="P3888">
        <v>27903000</v>
      </c>
      <c r="Q3888">
        <v>14466000</v>
      </c>
      <c r="S3888">
        <v>57693000</v>
      </c>
      <c r="T3888">
        <v>36487000</v>
      </c>
      <c r="U3888">
        <v>183222000</v>
      </c>
      <c r="V3888">
        <v>338763000</v>
      </c>
      <c r="W3888">
        <v>85864000</v>
      </c>
      <c r="X3888">
        <v>8993000</v>
      </c>
      <c r="AB3888">
        <v>905113000</v>
      </c>
      <c r="AD3888">
        <v>-365344000</v>
      </c>
      <c r="AE3888">
        <v>112000</v>
      </c>
      <c r="AF3888">
        <v>111697994</v>
      </c>
      <c r="AG3888">
        <v>48462000</v>
      </c>
      <c r="AI3888">
        <v>13451000</v>
      </c>
      <c r="AJ3888">
        <v>-11004000</v>
      </c>
      <c r="AK3888">
        <v>139837000</v>
      </c>
      <c r="AL3888">
        <v>59466000</v>
      </c>
      <c r="AM3888">
        <v>3978000</v>
      </c>
      <c r="AN3888">
        <v>-12066000</v>
      </c>
      <c r="AO3888">
        <v>10340000</v>
      </c>
      <c r="AQ3888">
        <v>185459000</v>
      </c>
      <c r="AU3888">
        <v>-90394000</v>
      </c>
      <c r="AV3888">
        <v>-61186000</v>
      </c>
      <c r="AY3888">
        <v>-0.39</v>
      </c>
      <c r="AZ3888">
        <v>12276000</v>
      </c>
      <c r="BB3888">
        <v>2252000</v>
      </c>
      <c r="BC3888">
        <v>2252000</v>
      </c>
      <c r="BH3888">
        <v>1.09571521668296</v>
      </c>
      <c r="BN3888">
        <v>0.27234467101222298</v>
      </c>
      <c r="BO3888">
        <v>0.21779497098646</v>
      </c>
      <c r="BP3888">
        <v>1.5856004844870999</v>
      </c>
      <c r="BQ3888">
        <v>7.94693934594242</v>
      </c>
      <c r="BR3888">
        <v>-36.985251282051301</v>
      </c>
      <c r="BS3888">
        <v>-1.3330932159851899E-2</v>
      </c>
      <c r="BU3888">
        <v>-6.2151982349165303E-9</v>
      </c>
    </row>
    <row r="3889" spans="3:73" x14ac:dyDescent="0.3">
      <c r="C3889">
        <v>917273</v>
      </c>
      <c r="D3889" t="s">
        <v>4415</v>
      </c>
      <c r="E3889" t="s">
        <v>940</v>
      </c>
      <c r="F3889" t="s">
        <v>3614</v>
      </c>
      <c r="G3889" t="s">
        <v>3678</v>
      </c>
      <c r="H3889" t="s">
        <v>3679</v>
      </c>
      <c r="I3889" t="s">
        <v>4896</v>
      </c>
      <c r="J3889">
        <v>2019</v>
      </c>
      <c r="K3889" t="s">
        <v>4062</v>
      </c>
      <c r="L3889">
        <v>11.381064</v>
      </c>
      <c r="M3889">
        <v>1338986000</v>
      </c>
      <c r="N3889">
        <v>664679000</v>
      </c>
      <c r="O3889">
        <v>102176000</v>
      </c>
      <c r="P3889">
        <v>44039000</v>
      </c>
      <c r="Q3889">
        <v>10086000</v>
      </c>
      <c r="S3889">
        <v>44714000</v>
      </c>
      <c r="T3889">
        <v>54900000</v>
      </c>
      <c r="U3889">
        <v>183465000</v>
      </c>
      <c r="V3889">
        <v>368068000</v>
      </c>
      <c r="W3889">
        <v>86179000</v>
      </c>
      <c r="X3889">
        <v>9549000</v>
      </c>
      <c r="AB3889">
        <v>970918000</v>
      </c>
      <c r="AD3889">
        <v>-290244000</v>
      </c>
      <c r="AE3889">
        <v>112000</v>
      </c>
      <c r="AF3889">
        <v>112131352</v>
      </c>
      <c r="AI3889">
        <v>24219000</v>
      </c>
      <c r="AJ3889">
        <v>-13211000</v>
      </c>
      <c r="AK3889">
        <v>156815000</v>
      </c>
      <c r="AM3889">
        <v>3403000</v>
      </c>
      <c r="AN3889">
        <v>-9532000</v>
      </c>
      <c r="AO3889">
        <v>9852000</v>
      </c>
      <c r="AQ3889">
        <v>128535000</v>
      </c>
      <c r="AU3889">
        <v>-141474000</v>
      </c>
      <c r="AV3889">
        <v>-298000</v>
      </c>
      <c r="AY3889">
        <v>-0.81</v>
      </c>
      <c r="AZ3889">
        <v>8429000</v>
      </c>
      <c r="BB3889">
        <v>3723000</v>
      </c>
      <c r="BC3889">
        <v>3723000</v>
      </c>
      <c r="BH3889">
        <v>2.8732945782417798</v>
      </c>
      <c r="BN3889">
        <v>0.27488562240381897</v>
      </c>
      <c r="BO3889">
        <v>0.37789281364190003</v>
      </c>
      <c r="BP3889">
        <v>1.18562526833683</v>
      </c>
      <c r="BQ3889">
        <v>7.5957367804221398</v>
      </c>
      <c r="BR3889">
        <v>-14.0506962962963</v>
      </c>
      <c r="BS3889">
        <v>-9.8175129104620604E-3</v>
      </c>
      <c r="BU3889">
        <v>-9.4947893024951695E-9</v>
      </c>
    </row>
    <row r="3890" spans="3:73" x14ac:dyDescent="0.3">
      <c r="C3890">
        <v>917273</v>
      </c>
      <c r="D3890" t="s">
        <v>4415</v>
      </c>
      <c r="E3890" t="s">
        <v>940</v>
      </c>
      <c r="F3890" t="s">
        <v>3614</v>
      </c>
      <c r="G3890" t="s">
        <v>3678</v>
      </c>
      <c r="H3890" t="s">
        <v>3679</v>
      </c>
      <c r="I3890" t="s">
        <v>4896</v>
      </c>
      <c r="J3890">
        <v>2018</v>
      </c>
      <c r="K3890" t="s">
        <v>4062</v>
      </c>
      <c r="L3890">
        <v>11.920189000000001</v>
      </c>
      <c r="M3890">
        <v>1361155000</v>
      </c>
      <c r="N3890">
        <v>527750000</v>
      </c>
      <c r="O3890">
        <v>115924000</v>
      </c>
      <c r="P3890">
        <v>50863000</v>
      </c>
      <c r="Q3890">
        <v>6772000</v>
      </c>
      <c r="S3890">
        <v>57028000</v>
      </c>
      <c r="T3890">
        <v>59936000</v>
      </c>
      <c r="U3890">
        <v>207178000</v>
      </c>
      <c r="V3890">
        <v>349043000</v>
      </c>
      <c r="W3890">
        <v>69285000</v>
      </c>
      <c r="X3890">
        <v>7392000</v>
      </c>
      <c r="AB3890">
        <v>1012112000</v>
      </c>
      <c r="AD3890">
        <v>-204294000</v>
      </c>
      <c r="AE3890">
        <v>109000</v>
      </c>
      <c r="AF3890">
        <v>109017708</v>
      </c>
      <c r="AI3890">
        <v>35402000</v>
      </c>
      <c r="AJ3890">
        <v>-4200000</v>
      </c>
      <c r="AK3890">
        <v>158339000</v>
      </c>
      <c r="AM3890">
        <v>87329000</v>
      </c>
      <c r="AN3890">
        <v>-2018000</v>
      </c>
      <c r="AO3890">
        <v>16282000</v>
      </c>
      <c r="AQ3890">
        <v>87117000</v>
      </c>
      <c r="AU3890">
        <v>-68036000</v>
      </c>
      <c r="AV3890">
        <v>-127684000</v>
      </c>
      <c r="AY3890">
        <v>-1.46</v>
      </c>
      <c r="AZ3890">
        <v>5965500</v>
      </c>
      <c r="BB3890">
        <v>101593000</v>
      </c>
      <c r="BC3890">
        <v>101593000</v>
      </c>
      <c r="BH3890">
        <v>5.9344564579666397</v>
      </c>
      <c r="BN3890">
        <v>0.25643148649492498</v>
      </c>
      <c r="BO3890">
        <v>6.2395897309912796</v>
      </c>
      <c r="BP3890">
        <v>1.6731471458468601</v>
      </c>
      <c r="BQ3890">
        <v>7.5193476221404296</v>
      </c>
      <c r="BR3890">
        <v>-8.1645130136986293</v>
      </c>
      <c r="BS3890">
        <v>-1.9938504829505E-3</v>
      </c>
      <c r="BU3890">
        <v>-1.7195207585721701E-8</v>
      </c>
    </row>
    <row r="3891" spans="3:73" x14ac:dyDescent="0.3">
      <c r="C3891">
        <v>917273</v>
      </c>
      <c r="D3891" t="s">
        <v>4415</v>
      </c>
      <c r="E3891" t="s">
        <v>940</v>
      </c>
      <c r="F3891" t="s">
        <v>3614</v>
      </c>
      <c r="G3891" t="s">
        <v>3678</v>
      </c>
      <c r="H3891" t="s">
        <v>3679</v>
      </c>
      <c r="I3891" t="s">
        <v>4896</v>
      </c>
      <c r="J3891">
        <v>2017</v>
      </c>
      <c r="K3891" t="s">
        <v>4062</v>
      </c>
      <c r="L3891">
        <v>13.200172999999999</v>
      </c>
      <c r="M3891">
        <v>891072000</v>
      </c>
      <c r="N3891">
        <v>371744000</v>
      </c>
      <c r="O3891">
        <v>225844000</v>
      </c>
      <c r="P3891">
        <v>25892000</v>
      </c>
      <c r="Q3891">
        <v>5159000</v>
      </c>
      <c r="S3891">
        <v>54303000</v>
      </c>
      <c r="T3891">
        <v>91722000</v>
      </c>
      <c r="U3891">
        <v>209661000</v>
      </c>
      <c r="V3891">
        <v>319488000</v>
      </c>
      <c r="W3891">
        <v>132842000</v>
      </c>
      <c r="X3891">
        <v>9614000</v>
      </c>
      <c r="AB3891">
        <v>571584000</v>
      </c>
      <c r="AD3891">
        <v>-636227000</v>
      </c>
      <c r="AE3891">
        <v>110000</v>
      </c>
      <c r="AF3891">
        <v>109763967</v>
      </c>
      <c r="AI3891">
        <v>55364000</v>
      </c>
      <c r="AJ3891">
        <v>15719000</v>
      </c>
      <c r="AK3891">
        <v>149135000</v>
      </c>
      <c r="AM3891">
        <v>63851000</v>
      </c>
      <c r="AN3891">
        <v>-36168000</v>
      </c>
      <c r="AO3891">
        <v>13720000</v>
      </c>
      <c r="AQ3891">
        <v>117437000</v>
      </c>
      <c r="AU3891">
        <v>-75471000</v>
      </c>
      <c r="AV3891">
        <v>46445000</v>
      </c>
      <c r="AY3891">
        <v>-0.21</v>
      </c>
      <c r="BB3891">
        <v>41403000</v>
      </c>
      <c r="BC3891">
        <v>41403000</v>
      </c>
      <c r="BN3891">
        <v>0.358543417366947</v>
      </c>
      <c r="BO3891">
        <v>3.0177113702623899</v>
      </c>
      <c r="BP3891">
        <v>1.70009484952048</v>
      </c>
      <c r="BQ3891">
        <v>2.7595564655756499</v>
      </c>
      <c r="BR3891">
        <v>-62.857966666666698</v>
      </c>
      <c r="BS3891">
        <v>-6.3276788713469895E-2</v>
      </c>
      <c r="BU3891">
        <v>-4.8497444470104096E-9</v>
      </c>
    </row>
    <row r="3892" spans="3:73" x14ac:dyDescent="0.3">
      <c r="C3892">
        <v>1329394</v>
      </c>
      <c r="D3892" t="s">
        <v>4481</v>
      </c>
      <c r="E3892" t="s">
        <v>735</v>
      </c>
      <c r="F3892" t="s">
        <v>3614</v>
      </c>
      <c r="G3892" t="s">
        <v>3678</v>
      </c>
      <c r="H3892" t="s">
        <v>3679</v>
      </c>
      <c r="I3892" t="s">
        <v>4897</v>
      </c>
      <c r="J3892">
        <v>2026</v>
      </c>
      <c r="K3892" t="s">
        <v>4062</v>
      </c>
      <c r="L3892">
        <v>121.129305</v>
      </c>
    </row>
    <row r="3893" spans="3:73" x14ac:dyDescent="0.3">
      <c r="C3893">
        <v>1329394</v>
      </c>
      <c r="D3893" t="s">
        <v>4481</v>
      </c>
      <c r="E3893" t="s">
        <v>735</v>
      </c>
      <c r="F3893" t="s">
        <v>3614</v>
      </c>
      <c r="G3893" t="s">
        <v>3678</v>
      </c>
      <c r="H3893" t="s">
        <v>3679</v>
      </c>
      <c r="I3893" t="s">
        <v>4897</v>
      </c>
      <c r="J3893">
        <v>2025</v>
      </c>
      <c r="K3893" t="s">
        <v>4062</v>
      </c>
      <c r="L3893">
        <v>67.868489999999994</v>
      </c>
    </row>
    <row r="3894" spans="3:73" x14ac:dyDescent="0.3">
      <c r="C3894">
        <v>1329394</v>
      </c>
      <c r="D3894" t="s">
        <v>4481</v>
      </c>
      <c r="E3894" t="s">
        <v>735</v>
      </c>
      <c r="F3894" t="s">
        <v>3614</v>
      </c>
      <c r="G3894" t="s">
        <v>3678</v>
      </c>
      <c r="H3894" t="s">
        <v>3679</v>
      </c>
      <c r="I3894" t="s">
        <v>4897</v>
      </c>
      <c r="J3894">
        <v>2024</v>
      </c>
      <c r="K3894" t="s">
        <v>4062</v>
      </c>
      <c r="L3894">
        <v>64.576847999999998</v>
      </c>
    </row>
    <row r="3895" spans="3:73" x14ac:dyDescent="0.3">
      <c r="C3895">
        <v>1329394</v>
      </c>
      <c r="D3895" t="s">
        <v>4481</v>
      </c>
      <c r="E3895" t="s">
        <v>735</v>
      </c>
      <c r="F3895" t="s">
        <v>3614</v>
      </c>
      <c r="G3895" t="s">
        <v>3678</v>
      </c>
      <c r="H3895" t="s">
        <v>3679</v>
      </c>
      <c r="I3895" t="s">
        <v>4897</v>
      </c>
      <c r="J3895">
        <v>2023</v>
      </c>
      <c r="K3895" t="s">
        <v>4062</v>
      </c>
      <c r="L3895">
        <v>58.442534000000002</v>
      </c>
    </row>
    <row r="3896" spans="3:73" x14ac:dyDescent="0.3">
      <c r="C3896">
        <v>1329394</v>
      </c>
      <c r="D3896" t="s">
        <v>4481</v>
      </c>
      <c r="E3896" t="s">
        <v>735</v>
      </c>
      <c r="F3896" t="s">
        <v>3614</v>
      </c>
      <c r="G3896" t="s">
        <v>3678</v>
      </c>
      <c r="H3896" t="s">
        <v>3679</v>
      </c>
      <c r="I3896" t="s">
        <v>4897</v>
      </c>
      <c r="J3896">
        <v>2022</v>
      </c>
      <c r="K3896" t="s">
        <v>4062</v>
      </c>
      <c r="L3896">
        <v>72.759210999999993</v>
      </c>
    </row>
    <row r="3897" spans="3:73" x14ac:dyDescent="0.3">
      <c r="C3897">
        <v>1329394</v>
      </c>
      <c r="D3897" t="s">
        <v>4481</v>
      </c>
      <c r="E3897" t="s">
        <v>735</v>
      </c>
      <c r="F3897" t="s">
        <v>3614</v>
      </c>
      <c r="G3897" t="s">
        <v>3678</v>
      </c>
      <c r="H3897" t="s">
        <v>3679</v>
      </c>
      <c r="I3897" t="s">
        <v>4897</v>
      </c>
      <c r="J3897">
        <v>2021</v>
      </c>
      <c r="K3897" t="s">
        <v>4062</v>
      </c>
      <c r="L3897">
        <v>60.640889000000001</v>
      </c>
    </row>
    <row r="3898" spans="3:73" x14ac:dyDescent="0.3">
      <c r="C3898">
        <v>1329394</v>
      </c>
      <c r="D3898" t="s">
        <v>4481</v>
      </c>
      <c r="E3898" t="s">
        <v>735</v>
      </c>
      <c r="F3898" t="s">
        <v>3614</v>
      </c>
      <c r="G3898" t="s">
        <v>3678</v>
      </c>
      <c r="H3898" t="s">
        <v>3679</v>
      </c>
      <c r="I3898" t="s">
        <v>4897</v>
      </c>
      <c r="J3898">
        <v>2020</v>
      </c>
      <c r="K3898" t="s">
        <v>4062</v>
      </c>
      <c r="L3898">
        <v>36.855922999999997</v>
      </c>
    </row>
    <row r="3899" spans="3:73" x14ac:dyDescent="0.3">
      <c r="C3899">
        <v>1329394</v>
      </c>
      <c r="D3899" t="s">
        <v>4481</v>
      </c>
      <c r="E3899" t="s">
        <v>735</v>
      </c>
      <c r="F3899" t="s">
        <v>3614</v>
      </c>
      <c r="G3899" t="s">
        <v>3678</v>
      </c>
      <c r="H3899" t="s">
        <v>3679</v>
      </c>
      <c r="I3899" t="s">
        <v>4897</v>
      </c>
      <c r="J3899">
        <v>2019</v>
      </c>
      <c r="K3899" t="s">
        <v>4062</v>
      </c>
      <c r="L3899">
        <v>33.206929000000002</v>
      </c>
    </row>
    <row r="3900" spans="3:73" x14ac:dyDescent="0.3">
      <c r="C3900">
        <v>1329394</v>
      </c>
      <c r="D3900" t="s">
        <v>4481</v>
      </c>
      <c r="E3900" t="s">
        <v>735</v>
      </c>
      <c r="F3900" t="s">
        <v>3614</v>
      </c>
      <c r="G3900" t="s">
        <v>3678</v>
      </c>
      <c r="H3900" t="s">
        <v>3679</v>
      </c>
      <c r="I3900" t="s">
        <v>4897</v>
      </c>
      <c r="J3900">
        <v>2018</v>
      </c>
      <c r="K3900" t="s">
        <v>4062</v>
      </c>
      <c r="L3900">
        <v>38.962501000000003</v>
      </c>
    </row>
    <row r="3901" spans="3:73" x14ac:dyDescent="0.3">
      <c r="C3901">
        <v>1329394</v>
      </c>
      <c r="D3901" t="s">
        <v>4481</v>
      </c>
      <c r="E3901" t="s">
        <v>735</v>
      </c>
      <c r="F3901" t="s">
        <v>3614</v>
      </c>
      <c r="G3901" t="s">
        <v>3678</v>
      </c>
      <c r="H3901" t="s">
        <v>3679</v>
      </c>
      <c r="I3901" t="s">
        <v>4897</v>
      </c>
      <c r="J3901">
        <v>2017</v>
      </c>
      <c r="K3901" t="s">
        <v>4062</v>
      </c>
      <c r="L3901">
        <v>37.247700000000002</v>
      </c>
    </row>
    <row r="3902" spans="3:73" x14ac:dyDescent="0.3">
      <c r="C3902">
        <v>1451809</v>
      </c>
      <c r="D3902" t="s">
        <v>4503</v>
      </c>
      <c r="E3902" t="s">
        <v>438</v>
      </c>
      <c r="F3902" t="s">
        <v>3614</v>
      </c>
      <c r="G3902" t="s">
        <v>3678</v>
      </c>
      <c r="H3902" t="s">
        <v>3679</v>
      </c>
      <c r="I3902" t="s">
        <v>4898</v>
      </c>
      <c r="J3902">
        <v>2026</v>
      </c>
      <c r="K3902" t="s">
        <v>4062</v>
      </c>
      <c r="L3902">
        <v>367.90570400000001</v>
      </c>
    </row>
    <row r="3903" spans="3:73" x14ac:dyDescent="0.3">
      <c r="C3903">
        <v>1451809</v>
      </c>
      <c r="D3903" t="s">
        <v>4503</v>
      </c>
      <c r="E3903" t="s">
        <v>438</v>
      </c>
      <c r="F3903" t="s">
        <v>3614</v>
      </c>
      <c r="G3903" t="s">
        <v>3678</v>
      </c>
      <c r="H3903" t="s">
        <v>3679</v>
      </c>
      <c r="I3903" t="s">
        <v>4898</v>
      </c>
      <c r="J3903">
        <v>2025</v>
      </c>
      <c r="K3903" t="s">
        <v>4062</v>
      </c>
      <c r="L3903">
        <v>239.556443</v>
      </c>
      <c r="M3903">
        <v>1294699000</v>
      </c>
      <c r="N3903">
        <v>949279000</v>
      </c>
      <c r="P3903">
        <v>45040000</v>
      </c>
      <c r="Q3903">
        <v>81557000</v>
      </c>
      <c r="S3903">
        <v>105114000</v>
      </c>
      <c r="T3903">
        <v>147366000</v>
      </c>
      <c r="U3903">
        <v>87098000</v>
      </c>
      <c r="V3903">
        <v>138517000</v>
      </c>
      <c r="W3903">
        <v>84005000</v>
      </c>
      <c r="X3903">
        <v>21327000</v>
      </c>
      <c r="AB3903">
        <v>1156182000</v>
      </c>
      <c r="AD3903">
        <v>-224904000</v>
      </c>
      <c r="AF3903">
        <v>26299000</v>
      </c>
      <c r="AG3903">
        <v>174986000</v>
      </c>
      <c r="AI3903">
        <v>151674000</v>
      </c>
      <c r="AJ3903">
        <v>-66978000</v>
      </c>
      <c r="AK3903">
        <v>118893000</v>
      </c>
      <c r="AL3903">
        <v>241964000</v>
      </c>
      <c r="AM3903">
        <v>598000</v>
      </c>
      <c r="AN3903">
        <v>-42903000</v>
      </c>
      <c r="AQ3903">
        <v>87154000</v>
      </c>
      <c r="AR3903">
        <v>-2749000</v>
      </c>
      <c r="AS3903">
        <v>40189000</v>
      </c>
      <c r="AU3903">
        <v>-427866000</v>
      </c>
      <c r="AV3903">
        <v>351365000</v>
      </c>
      <c r="AY3903">
        <v>-1.72</v>
      </c>
      <c r="AZ3903">
        <v>79149000</v>
      </c>
      <c r="BH3903">
        <v>1.9163097449115001</v>
      </c>
      <c r="BN3903">
        <v>0.10698780179794699</v>
      </c>
      <c r="BQ3903">
        <v>10.329408963752201</v>
      </c>
      <c r="BR3903">
        <v>-139.27700174418601</v>
      </c>
      <c r="BS3903">
        <v>-3.7107479618260802E-2</v>
      </c>
      <c r="BU3903">
        <v>-3.56377354049795E-7</v>
      </c>
    </row>
    <row r="3904" spans="3:73" x14ac:dyDescent="0.3">
      <c r="C3904">
        <v>1451809</v>
      </c>
      <c r="D3904" t="s">
        <v>4503</v>
      </c>
      <c r="E3904" t="s">
        <v>438</v>
      </c>
      <c r="F3904" t="s">
        <v>3614</v>
      </c>
      <c r="G3904" t="s">
        <v>3678</v>
      </c>
      <c r="H3904" t="s">
        <v>3679</v>
      </c>
      <c r="I3904" t="s">
        <v>4898</v>
      </c>
      <c r="J3904">
        <v>2024</v>
      </c>
      <c r="K3904" t="s">
        <v>4062</v>
      </c>
      <c r="L3904">
        <v>139.907622</v>
      </c>
      <c r="M3904">
        <v>884959000</v>
      </c>
      <c r="N3904">
        <v>544060000</v>
      </c>
      <c r="P3904">
        <v>38209000</v>
      </c>
      <c r="Q3904">
        <v>76741000</v>
      </c>
      <c r="S3904">
        <v>82475000</v>
      </c>
      <c r="T3904">
        <v>163558000</v>
      </c>
      <c r="U3904">
        <v>87098000</v>
      </c>
      <c r="V3904">
        <v>185240000</v>
      </c>
      <c r="W3904">
        <v>108449000</v>
      </c>
      <c r="X3904">
        <v>22894000</v>
      </c>
      <c r="AB3904">
        <v>699719000</v>
      </c>
      <c r="AD3904">
        <v>-182001000</v>
      </c>
      <c r="AF3904">
        <v>23598000</v>
      </c>
      <c r="AG3904">
        <v>104494000</v>
      </c>
      <c r="AI3904">
        <v>98203000</v>
      </c>
      <c r="AJ3904">
        <v>-115240000</v>
      </c>
      <c r="AK3904">
        <v>106855000</v>
      </c>
      <c r="AL3904">
        <v>219734000</v>
      </c>
      <c r="AM3904">
        <v>486000</v>
      </c>
      <c r="AN3904">
        <v>-93601000</v>
      </c>
      <c r="AQ3904">
        <v>23190000</v>
      </c>
      <c r="AR3904">
        <v>2058000</v>
      </c>
      <c r="AS3904">
        <v>30072000</v>
      </c>
      <c r="AU3904">
        <v>64759000</v>
      </c>
      <c r="AV3904">
        <v>-91311000</v>
      </c>
      <c r="AY3904">
        <v>-4.05</v>
      </c>
      <c r="AZ3904">
        <v>71140000</v>
      </c>
      <c r="BH3904">
        <v>1.38041889232499</v>
      </c>
      <c r="BN3904">
        <v>0.20932043179401499</v>
      </c>
      <c r="BQ3904">
        <v>4.3091130393087997</v>
      </c>
      <c r="BR3904">
        <v>-34.5450918518519</v>
      </c>
      <c r="BS3904">
        <v>-0.13376941315013599</v>
      </c>
      <c r="BU3904">
        <v>-8.0979060036957705E-7</v>
      </c>
    </row>
    <row r="3905" spans="3:73" x14ac:dyDescent="0.3">
      <c r="C3905">
        <v>1451809</v>
      </c>
      <c r="D3905" t="s">
        <v>4503</v>
      </c>
      <c r="E3905" t="s">
        <v>438</v>
      </c>
      <c r="F3905" t="s">
        <v>3614</v>
      </c>
      <c r="G3905" t="s">
        <v>3678</v>
      </c>
      <c r="H3905" t="s">
        <v>3679</v>
      </c>
      <c r="I3905" t="s">
        <v>4898</v>
      </c>
      <c r="J3905">
        <v>2023</v>
      </c>
      <c r="K3905" t="s">
        <v>4062</v>
      </c>
      <c r="L3905">
        <v>114.29919599999999</v>
      </c>
      <c r="M3905">
        <v>951683000</v>
      </c>
      <c r="N3905">
        <v>623242000</v>
      </c>
      <c r="P3905">
        <v>21861000</v>
      </c>
      <c r="Q3905">
        <v>65539000</v>
      </c>
      <c r="S3905">
        <v>54685000</v>
      </c>
      <c r="T3905">
        <v>177079000</v>
      </c>
      <c r="U3905">
        <v>87098000</v>
      </c>
      <c r="V3905">
        <v>243631000</v>
      </c>
      <c r="W3905">
        <v>121394000</v>
      </c>
      <c r="X3905">
        <v>8690000</v>
      </c>
      <c r="AB3905">
        <v>708052000</v>
      </c>
      <c r="AD3905">
        <v>-88400000</v>
      </c>
      <c r="AE3905">
        <v>2000</v>
      </c>
      <c r="AF3905">
        <v>22692000</v>
      </c>
      <c r="AG3905">
        <v>82088000</v>
      </c>
      <c r="AI3905">
        <v>61905000</v>
      </c>
      <c r="AJ3905">
        <v>-107200000</v>
      </c>
      <c r="AK3905">
        <v>97589000</v>
      </c>
      <c r="AL3905">
        <v>189288000</v>
      </c>
      <c r="AM3905">
        <v>152000</v>
      </c>
      <c r="AN3905">
        <v>-80535000</v>
      </c>
      <c r="AQ3905">
        <v>8056000</v>
      </c>
      <c r="AR3905">
        <v>-1988000</v>
      </c>
      <c r="AS3905">
        <v>16128000</v>
      </c>
      <c r="AU3905">
        <v>-36660000</v>
      </c>
      <c r="AV3905">
        <v>3469000</v>
      </c>
      <c r="AY3905">
        <v>-3.63</v>
      </c>
      <c r="AZ3905">
        <v>61594500</v>
      </c>
      <c r="BH3905">
        <v>1.0050410345079499</v>
      </c>
      <c r="BN3905">
        <v>0.25600015971704898</v>
      </c>
      <c r="BQ3905">
        <v>4.5941562185939997</v>
      </c>
      <c r="BR3905">
        <v>-31.487381818181799</v>
      </c>
      <c r="BS3905">
        <v>-0.11374164609379001</v>
      </c>
      <c r="BU3905">
        <v>-5.8598250055080702E-7</v>
      </c>
    </row>
    <row r="3906" spans="3:73" x14ac:dyDescent="0.3">
      <c r="C3906">
        <v>1451809</v>
      </c>
      <c r="D3906" t="s">
        <v>4503</v>
      </c>
      <c r="E3906" t="s">
        <v>438</v>
      </c>
      <c r="F3906" t="s">
        <v>3614</v>
      </c>
      <c r="G3906" t="s">
        <v>3678</v>
      </c>
      <c r="H3906" t="s">
        <v>3679</v>
      </c>
      <c r="I3906" t="s">
        <v>4898</v>
      </c>
      <c r="J3906">
        <v>2022</v>
      </c>
      <c r="K3906" t="s">
        <v>4062</v>
      </c>
      <c r="L3906">
        <v>146.37791300000001</v>
      </c>
      <c r="M3906">
        <v>750616000</v>
      </c>
      <c r="N3906">
        <v>669067000</v>
      </c>
      <c r="P3906">
        <v>41229000</v>
      </c>
      <c r="Q3906">
        <v>57650000</v>
      </c>
      <c r="S3906">
        <v>58772000</v>
      </c>
      <c r="V3906">
        <v>42136000</v>
      </c>
      <c r="W3906">
        <v>33794000</v>
      </c>
      <c r="X3906">
        <v>14881000</v>
      </c>
      <c r="AB3906">
        <v>708480000</v>
      </c>
      <c r="AD3906">
        <v>-7865000</v>
      </c>
      <c r="AE3906">
        <v>2000</v>
      </c>
      <c r="AF3906">
        <v>21702000</v>
      </c>
      <c r="AG3906">
        <v>182962000</v>
      </c>
      <c r="AI3906">
        <v>100643000</v>
      </c>
      <c r="AJ3906">
        <v>16142000</v>
      </c>
      <c r="AK3906">
        <v>90288000</v>
      </c>
      <c r="AL3906">
        <v>166820000</v>
      </c>
      <c r="AM3906">
        <v>82000</v>
      </c>
      <c r="AN3906">
        <v>23254000</v>
      </c>
      <c r="AQ3906">
        <v>39752000</v>
      </c>
      <c r="AR3906">
        <v>-6198000</v>
      </c>
      <c r="AS3906">
        <v>11843000</v>
      </c>
      <c r="AU3906">
        <v>-560088000</v>
      </c>
      <c r="AV3906">
        <v>-4522000</v>
      </c>
      <c r="AY3906">
        <v>1.0900000000000001</v>
      </c>
      <c r="AZ3906">
        <v>40640000</v>
      </c>
      <c r="BH3906">
        <v>2.4764517716535401</v>
      </c>
      <c r="BN3906">
        <v>5.6135227599731399E-2</v>
      </c>
      <c r="BQ3906">
        <v>18.092472036456201</v>
      </c>
      <c r="BR3906">
        <v>134.291663302752</v>
      </c>
      <c r="BS3906">
        <v>3.2822380307136398E-2</v>
      </c>
      <c r="BU3906">
        <v>2.2520314641203699E-7</v>
      </c>
    </row>
    <row r="3907" spans="3:73" x14ac:dyDescent="0.3">
      <c r="C3907">
        <v>1451809</v>
      </c>
      <c r="D3907" t="s">
        <v>4503</v>
      </c>
      <c r="E3907" t="s">
        <v>438</v>
      </c>
      <c r="F3907" t="s">
        <v>3614</v>
      </c>
      <c r="G3907" t="s">
        <v>3678</v>
      </c>
      <c r="H3907" t="s">
        <v>3679</v>
      </c>
      <c r="I3907" t="s">
        <v>4898</v>
      </c>
      <c r="J3907">
        <v>2021</v>
      </c>
      <c r="K3907" t="s">
        <v>4062</v>
      </c>
      <c r="L3907">
        <v>184.45442499999999</v>
      </c>
      <c r="M3907">
        <v>678209000</v>
      </c>
      <c r="N3907">
        <v>625943000</v>
      </c>
      <c r="P3907">
        <v>38376000</v>
      </c>
      <c r="Q3907">
        <v>23630000</v>
      </c>
      <c r="S3907">
        <v>37902000</v>
      </c>
      <c r="V3907">
        <v>45712000</v>
      </c>
      <c r="W3907">
        <v>37385000</v>
      </c>
      <c r="X3907">
        <v>13103000</v>
      </c>
      <c r="AB3907">
        <v>632497000</v>
      </c>
      <c r="AD3907">
        <v>-31119000</v>
      </c>
      <c r="AE3907">
        <v>2000</v>
      </c>
      <c r="AF3907">
        <v>20825000</v>
      </c>
      <c r="AG3907">
        <v>139462000</v>
      </c>
      <c r="AI3907">
        <v>79346000</v>
      </c>
      <c r="AJ3907">
        <v>32843000</v>
      </c>
      <c r="AK3907">
        <v>52104000</v>
      </c>
      <c r="AL3907">
        <v>106619000</v>
      </c>
      <c r="AM3907">
        <v>78000</v>
      </c>
      <c r="AN3907">
        <v>32277000</v>
      </c>
      <c r="AO3907">
        <v>726000</v>
      </c>
      <c r="AQ3907">
        <v>59078000</v>
      </c>
      <c r="AR3907">
        <v>9798000</v>
      </c>
      <c r="AS3907">
        <v>7926000</v>
      </c>
      <c r="AU3907">
        <v>-33788000</v>
      </c>
      <c r="AV3907">
        <v>460646000</v>
      </c>
      <c r="AY3907">
        <v>1.7</v>
      </c>
      <c r="AZ3907">
        <v>17990000</v>
      </c>
      <c r="BB3907">
        <v>33081000</v>
      </c>
      <c r="BC3907">
        <v>33081000</v>
      </c>
      <c r="BH3907">
        <v>4.4105614230127896</v>
      </c>
      <c r="BN3907">
        <v>6.7401051888134805E-2</v>
      </c>
      <c r="BO3907">
        <v>45.566115702479301</v>
      </c>
      <c r="BQ3907">
        <v>16.111087334492399</v>
      </c>
      <c r="BR3907">
        <v>108.50260294117599</v>
      </c>
      <c r="BS3907">
        <v>5.1031072084136403E-2</v>
      </c>
      <c r="BU3907">
        <v>4.9576918546649197E-7</v>
      </c>
    </row>
    <row r="3908" spans="3:73" x14ac:dyDescent="0.3">
      <c r="C3908">
        <v>1451809</v>
      </c>
      <c r="D3908" t="s">
        <v>4503</v>
      </c>
      <c r="E3908" t="s">
        <v>438</v>
      </c>
      <c r="F3908" t="s">
        <v>3614</v>
      </c>
      <c r="G3908" t="s">
        <v>3678</v>
      </c>
      <c r="H3908" t="s">
        <v>3679</v>
      </c>
      <c r="I3908" t="s">
        <v>4898</v>
      </c>
      <c r="J3908">
        <v>2020</v>
      </c>
      <c r="K3908" t="s">
        <v>4062</v>
      </c>
      <c r="L3908">
        <v>55.983289999999997</v>
      </c>
      <c r="M3908">
        <v>136011000</v>
      </c>
      <c r="N3908">
        <v>113180000</v>
      </c>
      <c r="P3908">
        <v>23920000</v>
      </c>
      <c r="Q3908">
        <v>12350000</v>
      </c>
      <c r="S3908">
        <v>11708000</v>
      </c>
      <c r="V3908">
        <v>26131000</v>
      </c>
      <c r="W3908">
        <v>19145000</v>
      </c>
      <c r="X3908">
        <v>6182000</v>
      </c>
      <c r="AB3908">
        <v>109880000</v>
      </c>
      <c r="AD3908">
        <v>-63396000</v>
      </c>
      <c r="AE3908">
        <v>2000</v>
      </c>
      <c r="AF3908">
        <v>17150000</v>
      </c>
      <c r="AG3908">
        <v>57932000</v>
      </c>
      <c r="AI3908">
        <v>58224000</v>
      </c>
      <c r="AJ3908">
        <v>-8613000</v>
      </c>
      <c r="AK3908">
        <v>31652000</v>
      </c>
      <c r="AL3908">
        <v>66545000</v>
      </c>
      <c r="AM3908">
        <v>1000</v>
      </c>
      <c r="AN3908">
        <v>-9372000</v>
      </c>
      <c r="AO3908">
        <v>726000</v>
      </c>
      <c r="AQ3908">
        <v>16604000</v>
      </c>
      <c r="AR3908">
        <v>4151000</v>
      </c>
      <c r="AS3908">
        <v>6402000</v>
      </c>
      <c r="AU3908">
        <v>-7793000</v>
      </c>
      <c r="AV3908">
        <v>1296000</v>
      </c>
      <c r="AZ3908">
        <v>12130500</v>
      </c>
      <c r="BB3908">
        <v>-8645000</v>
      </c>
      <c r="BC3908">
        <v>-8645000</v>
      </c>
      <c r="BH3908">
        <v>4.7998021516013401</v>
      </c>
      <c r="BN3908">
        <v>0.19212416642771499</v>
      </c>
      <c r="BO3908">
        <v>-11.9077134986226</v>
      </c>
      <c r="BQ3908">
        <v>5.2666492556803304</v>
      </c>
      <c r="BS3908">
        <v>-8.5293046960320307E-2</v>
      </c>
    </row>
    <row r="3909" spans="3:73" x14ac:dyDescent="0.3">
      <c r="C3909">
        <v>1451809</v>
      </c>
      <c r="D3909" t="s">
        <v>4503</v>
      </c>
      <c r="E3909" t="s">
        <v>438</v>
      </c>
      <c r="F3909" t="s">
        <v>3614</v>
      </c>
      <c r="G3909" t="s">
        <v>3678</v>
      </c>
      <c r="H3909" t="s">
        <v>3679</v>
      </c>
      <c r="I3909" t="s">
        <v>4898</v>
      </c>
      <c r="J3909">
        <v>2019</v>
      </c>
      <c r="K3909" t="s">
        <v>4062</v>
      </c>
      <c r="L3909">
        <v>19.141038000000002</v>
      </c>
      <c r="M3909">
        <v>123391000</v>
      </c>
      <c r="N3909">
        <v>99662000</v>
      </c>
      <c r="P3909">
        <v>17659000</v>
      </c>
      <c r="Q3909">
        <v>11911000</v>
      </c>
      <c r="S3909">
        <v>9288000</v>
      </c>
      <c r="V3909">
        <v>61251000</v>
      </c>
      <c r="W3909">
        <v>53311000</v>
      </c>
      <c r="X3909">
        <v>3869000</v>
      </c>
      <c r="AB3909">
        <v>62140000</v>
      </c>
      <c r="AD3909">
        <v>-54024000</v>
      </c>
      <c r="AE3909">
        <v>2000</v>
      </c>
      <c r="AF3909">
        <v>14968000</v>
      </c>
      <c r="AG3909">
        <v>13448000</v>
      </c>
      <c r="AI3909">
        <v>44516000</v>
      </c>
      <c r="AJ3909">
        <v>1030000</v>
      </c>
      <c r="AK3909">
        <v>23795000</v>
      </c>
      <c r="AL3909">
        <v>12418000</v>
      </c>
      <c r="AM3909">
        <v>-8000</v>
      </c>
      <c r="AN3909">
        <v>633000</v>
      </c>
      <c r="AO3909">
        <v>1714000</v>
      </c>
      <c r="AQ3909">
        <v>7378000</v>
      </c>
      <c r="AR3909">
        <v>-919000</v>
      </c>
      <c r="AS3909">
        <v>8273000</v>
      </c>
      <c r="AU3909">
        <v>-3202000</v>
      </c>
      <c r="AV3909">
        <v>51353000</v>
      </c>
      <c r="BB3909">
        <v>2339000</v>
      </c>
      <c r="BC3909">
        <v>2339000</v>
      </c>
      <c r="BN3909">
        <v>0.49639763029718498</v>
      </c>
      <c r="BO3909">
        <v>1.3646441073512301</v>
      </c>
      <c r="BQ3909">
        <v>1.64602052109321</v>
      </c>
      <c r="BS3909">
        <v>1.01866752494368E-2</v>
      </c>
    </row>
    <row r="3910" spans="3:73" x14ac:dyDescent="0.3">
      <c r="C3910">
        <v>1451809</v>
      </c>
      <c r="D3910" t="s">
        <v>4503</v>
      </c>
      <c r="E3910" t="s">
        <v>438</v>
      </c>
      <c r="F3910" t="s">
        <v>3614</v>
      </c>
      <c r="G3910" t="s">
        <v>3678</v>
      </c>
      <c r="H3910" t="s">
        <v>3679</v>
      </c>
      <c r="I3910" t="s">
        <v>4898</v>
      </c>
      <c r="J3910">
        <v>2018</v>
      </c>
      <c r="K3910" t="s">
        <v>4062</v>
      </c>
    </row>
    <row r="3911" spans="3:73" x14ac:dyDescent="0.3">
      <c r="C3911">
        <v>1451809</v>
      </c>
      <c r="D3911" t="s">
        <v>4503</v>
      </c>
      <c r="E3911" t="s">
        <v>438</v>
      </c>
      <c r="F3911" t="s">
        <v>3614</v>
      </c>
      <c r="G3911" t="s">
        <v>3678</v>
      </c>
      <c r="H3911" t="s">
        <v>3679</v>
      </c>
      <c r="I3911" t="s">
        <v>4898</v>
      </c>
      <c r="J3911">
        <v>2017</v>
      </c>
      <c r="K3911" t="s">
        <v>4062</v>
      </c>
    </row>
    <row r="3912" spans="3:73" x14ac:dyDescent="0.3">
      <c r="C3912">
        <v>1819974</v>
      </c>
      <c r="D3912" t="s">
        <v>4560</v>
      </c>
      <c r="E3912" t="s">
        <v>2473</v>
      </c>
      <c r="F3912" t="s">
        <v>3614</v>
      </c>
      <c r="G3912" t="s">
        <v>3678</v>
      </c>
      <c r="H3912" t="s">
        <v>3679</v>
      </c>
      <c r="I3912" t="s">
        <v>4899</v>
      </c>
      <c r="J3912">
        <v>2026</v>
      </c>
      <c r="K3912" t="s">
        <v>4062</v>
      </c>
      <c r="L3912">
        <v>30.070657000000001</v>
      </c>
    </row>
    <row r="3913" spans="3:73" x14ac:dyDescent="0.3">
      <c r="C3913">
        <v>1819974</v>
      </c>
      <c r="D3913" t="s">
        <v>4560</v>
      </c>
      <c r="E3913" t="s">
        <v>2473</v>
      </c>
      <c r="F3913" t="s">
        <v>3614</v>
      </c>
      <c r="G3913" t="s">
        <v>3678</v>
      </c>
      <c r="H3913" t="s">
        <v>3679</v>
      </c>
      <c r="I3913" t="s">
        <v>4899</v>
      </c>
      <c r="J3913">
        <v>2025</v>
      </c>
      <c r="K3913" t="s">
        <v>4062</v>
      </c>
      <c r="L3913">
        <v>13.884695000000001</v>
      </c>
      <c r="M3913">
        <v>733907000</v>
      </c>
      <c r="N3913">
        <v>193196000</v>
      </c>
      <c r="O3913">
        <v>23224000</v>
      </c>
      <c r="P3913">
        <v>100083000</v>
      </c>
      <c r="Q3913">
        <v>24600000</v>
      </c>
      <c r="V3913">
        <v>538095000</v>
      </c>
      <c r="W3913">
        <v>324020000</v>
      </c>
      <c r="X3913">
        <v>34871000</v>
      </c>
      <c r="Y3913">
        <v>191665000</v>
      </c>
      <c r="AA3913">
        <v>38879000</v>
      </c>
      <c r="AB3913">
        <v>187819000</v>
      </c>
      <c r="AD3913">
        <v>-15056000</v>
      </c>
      <c r="AE3913">
        <v>489000</v>
      </c>
      <c r="AF3913">
        <v>48608000</v>
      </c>
      <c r="AG3913">
        <v>86928000</v>
      </c>
      <c r="AH3913">
        <v>442139000</v>
      </c>
      <c r="AI3913">
        <v>355211000</v>
      </c>
      <c r="AJ3913">
        <v>-2576000</v>
      </c>
      <c r="AK3913">
        <v>14621000</v>
      </c>
      <c r="AM3913">
        <v>-27989000</v>
      </c>
      <c r="AN3913">
        <v>118910000</v>
      </c>
      <c r="AP3913">
        <v>885000</v>
      </c>
      <c r="AQ3913">
        <v>-28966000</v>
      </c>
      <c r="AS3913">
        <v>35670000</v>
      </c>
      <c r="AU3913">
        <v>-113044000</v>
      </c>
      <c r="AV3913">
        <v>146390000</v>
      </c>
      <c r="AY3913">
        <v>2.4700000000000002</v>
      </c>
      <c r="AZ3913">
        <v>19567500</v>
      </c>
      <c r="BA3913">
        <v>-5.82622207043486E-3</v>
      </c>
      <c r="BE3913">
        <v>-6.5513334042009402E-2</v>
      </c>
      <c r="BG3913">
        <v>0.19660785409113399</v>
      </c>
      <c r="BH3913">
        <v>18.1531110259359</v>
      </c>
      <c r="BI3913">
        <v>0.60244554146506302</v>
      </c>
      <c r="BJ3913">
        <v>-0.25567525144807401</v>
      </c>
      <c r="BM3913">
        <v>3.3068786060492301E-2</v>
      </c>
      <c r="BN3913">
        <v>0.73319235270953997</v>
      </c>
      <c r="BP3913">
        <v>7.1674587988395794E-2</v>
      </c>
      <c r="BQ3913">
        <v>0.52032590580828297</v>
      </c>
      <c r="BR3913">
        <v>5.6213340080971701</v>
      </c>
      <c r="BS3913">
        <v>0.633109536308893</v>
      </c>
      <c r="BU3913">
        <v>1.82597057007012E-7</v>
      </c>
    </row>
    <row r="3914" spans="3:73" x14ac:dyDescent="0.3">
      <c r="C3914">
        <v>1819974</v>
      </c>
      <c r="D3914" t="s">
        <v>4560</v>
      </c>
      <c r="E3914" t="s">
        <v>2473</v>
      </c>
      <c r="F3914" t="s">
        <v>3614</v>
      </c>
      <c r="G3914" t="s">
        <v>3678</v>
      </c>
      <c r="H3914" t="s">
        <v>3679</v>
      </c>
      <c r="I3914" t="s">
        <v>4899</v>
      </c>
      <c r="J3914">
        <v>2024</v>
      </c>
      <c r="K3914" t="s">
        <v>4062</v>
      </c>
      <c r="L3914">
        <v>10.366968</v>
      </c>
      <c r="M3914">
        <v>313775000</v>
      </c>
      <c r="N3914">
        <v>132077000</v>
      </c>
      <c r="O3914">
        <v>18844000</v>
      </c>
      <c r="P3914">
        <v>54332000</v>
      </c>
      <c r="Q3914">
        <v>14535000</v>
      </c>
      <c r="V3914">
        <v>250285000</v>
      </c>
      <c r="W3914">
        <v>154327000</v>
      </c>
      <c r="X3914">
        <v>29590000</v>
      </c>
      <c r="Y3914">
        <v>107067000</v>
      </c>
      <c r="AA3914">
        <v>39777000</v>
      </c>
      <c r="AB3914">
        <v>57614000</v>
      </c>
      <c r="AD3914">
        <v>-131996000</v>
      </c>
      <c r="AE3914">
        <v>478000</v>
      </c>
      <c r="AF3914">
        <v>47704000</v>
      </c>
      <c r="AG3914">
        <v>69626000</v>
      </c>
      <c r="AH3914">
        <v>342269000</v>
      </c>
      <c r="AI3914">
        <v>272643000</v>
      </c>
      <c r="AJ3914">
        <v>6560000</v>
      </c>
      <c r="AK3914">
        <v>15040000</v>
      </c>
      <c r="AM3914">
        <v>240000</v>
      </c>
      <c r="AN3914">
        <v>-6793000</v>
      </c>
      <c r="AQ3914">
        <v>18460000</v>
      </c>
      <c r="AS3914">
        <v>18693000</v>
      </c>
      <c r="AU3914">
        <v>-11205000</v>
      </c>
      <c r="AV3914">
        <v>-6794000</v>
      </c>
      <c r="AY3914">
        <v>-0.14000000000000001</v>
      </c>
      <c r="AZ3914">
        <v>14938000</v>
      </c>
      <c r="BA3914">
        <v>1.9166211371757301E-2</v>
      </c>
      <c r="BE3914">
        <v>5.3934186268695103E-2</v>
      </c>
      <c r="BG3914">
        <v>0.20342479161127699</v>
      </c>
      <c r="BH3914">
        <v>18.251640112464901</v>
      </c>
      <c r="BI3914">
        <v>1.09081029400048</v>
      </c>
      <c r="BJ3914">
        <v>-3.2737408295814098E-2</v>
      </c>
      <c r="BM3914">
        <v>4.3942045584028901E-2</v>
      </c>
      <c r="BN3914">
        <v>0.79765755716676001</v>
      </c>
      <c r="BP3914">
        <v>0.12210436281402499</v>
      </c>
      <c r="BQ3914">
        <v>0.76164248640873</v>
      </c>
      <c r="BR3914">
        <v>-74.049771428571404</v>
      </c>
      <c r="BS3914">
        <v>-0.117905370222515</v>
      </c>
      <c r="BU3914">
        <v>-2.51913687645364E-8</v>
      </c>
    </row>
    <row r="3915" spans="3:73" x14ac:dyDescent="0.3">
      <c r="C3915">
        <v>1819974</v>
      </c>
      <c r="D3915" t="s">
        <v>4560</v>
      </c>
      <c r="E3915" t="s">
        <v>2473</v>
      </c>
      <c r="F3915" t="s">
        <v>3614</v>
      </c>
      <c r="G3915" t="s">
        <v>3678</v>
      </c>
      <c r="H3915" t="s">
        <v>3679</v>
      </c>
      <c r="I3915" t="s">
        <v>4899</v>
      </c>
      <c r="J3915">
        <v>2023</v>
      </c>
      <c r="K3915" t="s">
        <v>4062</v>
      </c>
      <c r="L3915">
        <v>9.3846220000000002</v>
      </c>
      <c r="M3915">
        <v>316756000</v>
      </c>
      <c r="N3915">
        <v>146375000</v>
      </c>
      <c r="O3915">
        <v>18382000</v>
      </c>
      <c r="P3915">
        <v>65961000</v>
      </c>
      <c r="Q3915">
        <v>15341000</v>
      </c>
      <c r="V3915">
        <v>256055000</v>
      </c>
      <c r="W3915">
        <v>144197000</v>
      </c>
      <c r="X3915">
        <v>19614000</v>
      </c>
      <c r="AA3915">
        <v>40074000</v>
      </c>
      <c r="AB3915">
        <v>53740000</v>
      </c>
      <c r="AD3915">
        <v>-125203000</v>
      </c>
      <c r="AE3915">
        <v>470000</v>
      </c>
      <c r="AF3915">
        <v>47028159</v>
      </c>
      <c r="AG3915">
        <v>59292000</v>
      </c>
      <c r="AH3915">
        <v>286682000</v>
      </c>
      <c r="AI3915">
        <v>227390000</v>
      </c>
      <c r="AJ3915">
        <v>-14788000</v>
      </c>
      <c r="AK3915">
        <v>10169000</v>
      </c>
      <c r="AM3915">
        <v>-521000</v>
      </c>
      <c r="AN3915">
        <v>-30756000</v>
      </c>
      <c r="AO3915">
        <v>10826000</v>
      </c>
      <c r="AQ3915">
        <v>10081000</v>
      </c>
      <c r="AS3915">
        <v>28930000</v>
      </c>
      <c r="AU3915">
        <v>-10489000</v>
      </c>
      <c r="AV3915">
        <v>-11235000</v>
      </c>
      <c r="AY3915">
        <v>-0.68</v>
      </c>
      <c r="AZ3915">
        <v>14369000</v>
      </c>
      <c r="BA3915">
        <v>-5.1583287405557399E-2</v>
      </c>
      <c r="BB3915">
        <v>-20451000</v>
      </c>
      <c r="BC3915">
        <v>-20451000</v>
      </c>
      <c r="BD3915">
        <v>-7.1336881980731306E-2</v>
      </c>
      <c r="BE3915">
        <v>3.5164398183352999E-2</v>
      </c>
      <c r="BG3915">
        <v>0.20682149559442201</v>
      </c>
      <c r="BH3915">
        <v>15.8250400167026</v>
      </c>
      <c r="BI3915">
        <v>0.90505625781358501</v>
      </c>
      <c r="BJ3915">
        <v>-3.6587577873741603E-2</v>
      </c>
      <c r="BM3915">
        <v>3.5471358508730899E-2</v>
      </c>
      <c r="BN3915">
        <v>0.80836669234363401</v>
      </c>
      <c r="BO3915">
        <v>-1.88906336597081</v>
      </c>
      <c r="BP3915">
        <v>0.12747838027143399</v>
      </c>
      <c r="BQ3915">
        <v>0.90871516050958101</v>
      </c>
      <c r="BR3915">
        <v>-13.8009147058824</v>
      </c>
      <c r="BS3915">
        <v>-0.57231112765165604</v>
      </c>
      <c r="BU3915">
        <v>-1.18748473390398E-7</v>
      </c>
    </row>
    <row r="3916" spans="3:73" x14ac:dyDescent="0.3">
      <c r="C3916">
        <v>1819974</v>
      </c>
      <c r="D3916" t="s">
        <v>4560</v>
      </c>
      <c r="E3916" t="s">
        <v>2473</v>
      </c>
      <c r="F3916" t="s">
        <v>3614</v>
      </c>
      <c r="G3916" t="s">
        <v>3678</v>
      </c>
      <c r="H3916" t="s">
        <v>3679</v>
      </c>
      <c r="I3916" t="s">
        <v>4899</v>
      </c>
      <c r="J3916">
        <v>2022</v>
      </c>
      <c r="K3916" t="s">
        <v>4062</v>
      </c>
      <c r="L3916">
        <v>10.665274</v>
      </c>
      <c r="M3916">
        <v>305764000</v>
      </c>
      <c r="N3916">
        <v>116551000</v>
      </c>
      <c r="O3916">
        <v>30025000</v>
      </c>
      <c r="P3916">
        <v>62670000</v>
      </c>
      <c r="Q3916">
        <v>13397000</v>
      </c>
      <c r="V3916">
        <v>251787000</v>
      </c>
      <c r="W3916">
        <v>132172000</v>
      </c>
      <c r="X3916">
        <v>21102000</v>
      </c>
      <c r="AA3916">
        <v>99956000</v>
      </c>
      <c r="AB3916">
        <v>53669000</v>
      </c>
      <c r="AD3916">
        <v>-94072000</v>
      </c>
      <c r="AE3916">
        <v>437000</v>
      </c>
      <c r="AF3916">
        <v>43704876</v>
      </c>
      <c r="AG3916">
        <v>25967000</v>
      </c>
      <c r="AH3916">
        <v>212941000</v>
      </c>
      <c r="AI3916">
        <v>186974000</v>
      </c>
      <c r="AJ3916">
        <v>-29767000</v>
      </c>
      <c r="AK3916">
        <v>9431000</v>
      </c>
      <c r="AM3916">
        <v>809000</v>
      </c>
      <c r="AN3916">
        <v>-39593000</v>
      </c>
      <c r="AO3916">
        <v>5194000</v>
      </c>
      <c r="AQ3916">
        <v>-14297000</v>
      </c>
      <c r="AS3916">
        <v>28192000</v>
      </c>
      <c r="AU3916">
        <v>-17453000</v>
      </c>
      <c r="AV3916">
        <v>48858000</v>
      </c>
      <c r="AY3916">
        <v>-0.97</v>
      </c>
      <c r="AZ3916">
        <v>15448500</v>
      </c>
      <c r="BA3916">
        <v>-0.13978989485350399</v>
      </c>
      <c r="BB3916">
        <v>-33590000</v>
      </c>
      <c r="BC3916">
        <v>-33590000</v>
      </c>
      <c r="BD3916">
        <v>-0.157743224649081</v>
      </c>
      <c r="BE3916">
        <v>-6.7140663376240403E-2</v>
      </c>
      <c r="BG3916">
        <v>0.12194457619716299</v>
      </c>
      <c r="BH3916">
        <v>12.1030520762534</v>
      </c>
      <c r="BI3916">
        <v>0.696422731256786</v>
      </c>
      <c r="BJ3916">
        <v>-8.1961670133980799E-2</v>
      </c>
      <c r="BM3916">
        <v>4.4289263223146302E-2</v>
      </c>
      <c r="BN3916">
        <v>0.823468426629688</v>
      </c>
      <c r="BO3916">
        <v>-6.4670773969965296</v>
      </c>
      <c r="BP3916">
        <v>0.227166116878007</v>
      </c>
      <c r="BQ3916">
        <v>0.78045274339496995</v>
      </c>
      <c r="BR3916">
        <v>-10.9951278350515</v>
      </c>
      <c r="BS3916">
        <v>-0.73772568894520096</v>
      </c>
      <c r="BU3916">
        <v>-1.9276147832081799E-7</v>
      </c>
    </row>
    <row r="3917" spans="3:73" x14ac:dyDescent="0.3">
      <c r="C3917">
        <v>1819974</v>
      </c>
      <c r="D3917" t="s">
        <v>4560</v>
      </c>
      <c r="E3917" t="s">
        <v>2473</v>
      </c>
      <c r="F3917" t="s">
        <v>3614</v>
      </c>
      <c r="G3917" t="s">
        <v>3678</v>
      </c>
      <c r="H3917" t="s">
        <v>3679</v>
      </c>
      <c r="I3917" t="s">
        <v>4899</v>
      </c>
      <c r="J3917">
        <v>2021</v>
      </c>
      <c r="K3917" t="s">
        <v>4062</v>
      </c>
      <c r="L3917">
        <v>22.871652999999998</v>
      </c>
      <c r="M3917">
        <v>263598000</v>
      </c>
      <c r="N3917">
        <v>74397000</v>
      </c>
      <c r="O3917">
        <v>12917000</v>
      </c>
      <c r="P3917">
        <v>39381000</v>
      </c>
      <c r="Q3917">
        <v>17500000</v>
      </c>
      <c r="S3917">
        <v>180475000</v>
      </c>
      <c r="V3917">
        <v>203671000</v>
      </c>
      <c r="W3917">
        <v>47765000</v>
      </c>
      <c r="X3917">
        <v>7637000</v>
      </c>
      <c r="AA3917">
        <v>59449000</v>
      </c>
      <c r="AB3917">
        <v>61127000</v>
      </c>
      <c r="AD3917">
        <v>-54479000</v>
      </c>
      <c r="AE3917">
        <v>398000</v>
      </c>
      <c r="AF3917">
        <v>39836038</v>
      </c>
      <c r="AG3917">
        <v>-7472000</v>
      </c>
      <c r="AH3917">
        <v>162848000</v>
      </c>
      <c r="AI3917">
        <v>170320000</v>
      </c>
      <c r="AJ3917">
        <v>-57104000</v>
      </c>
      <c r="AK3917">
        <v>8747000</v>
      </c>
      <c r="AM3917">
        <v>-6790000</v>
      </c>
      <c r="AN3917">
        <v>-50696000</v>
      </c>
      <c r="AO3917">
        <v>3542000</v>
      </c>
      <c r="AQ3917">
        <v>-55680000</v>
      </c>
      <c r="AS3917">
        <v>27368000</v>
      </c>
      <c r="AU3917">
        <v>-29823000</v>
      </c>
      <c r="AV3917">
        <v>90984000</v>
      </c>
      <c r="AY3917">
        <v>-1.76</v>
      </c>
      <c r="BA3917">
        <v>-0.35065828257025</v>
      </c>
      <c r="BB3917">
        <v>-53944000</v>
      </c>
      <c r="BC3917">
        <v>-53944000</v>
      </c>
      <c r="BD3917">
        <v>-0.33125368441737102</v>
      </c>
      <c r="BE3917">
        <v>-0.34191393201021802</v>
      </c>
      <c r="BG3917">
        <v>-4.5883277657693101E-2</v>
      </c>
      <c r="BI3917">
        <v>0.61778920932632297</v>
      </c>
      <c r="BJ3917">
        <v>-0.18313396541560201</v>
      </c>
      <c r="BM3917">
        <v>5.3712664570642603E-2</v>
      </c>
      <c r="BN3917">
        <v>0.77265760741735501</v>
      </c>
      <c r="BO3917">
        <v>-15.2298136645963</v>
      </c>
      <c r="BP3917">
        <v>0.27042813775777202</v>
      </c>
      <c r="BQ3917">
        <v>1.19118601486444</v>
      </c>
      <c r="BR3917">
        <v>-12.995257386363599</v>
      </c>
      <c r="BS3917">
        <v>-0.82935527671896203</v>
      </c>
      <c r="BU3917">
        <v>-6.5853238797912497E-7</v>
      </c>
    </row>
    <row r="3918" spans="3:73" x14ac:dyDescent="0.3">
      <c r="C3918">
        <v>1819974</v>
      </c>
      <c r="D3918" t="s">
        <v>4560</v>
      </c>
      <c r="E3918" t="s">
        <v>2473</v>
      </c>
      <c r="F3918" t="s">
        <v>3614</v>
      </c>
      <c r="G3918" t="s">
        <v>3678</v>
      </c>
      <c r="H3918" t="s">
        <v>3679</v>
      </c>
      <c r="I3918" t="s">
        <v>4899</v>
      </c>
      <c r="J3918">
        <v>2020</v>
      </c>
      <c r="K3918" t="s">
        <v>4062</v>
      </c>
    </row>
    <row r="3919" spans="3:73" x14ac:dyDescent="0.3">
      <c r="C3919">
        <v>1819974</v>
      </c>
      <c r="D3919" t="s">
        <v>4560</v>
      </c>
      <c r="E3919" t="s">
        <v>2473</v>
      </c>
      <c r="F3919" t="s">
        <v>3614</v>
      </c>
      <c r="G3919" t="s">
        <v>3678</v>
      </c>
      <c r="H3919" t="s">
        <v>3679</v>
      </c>
      <c r="I3919" t="s">
        <v>4899</v>
      </c>
      <c r="J3919">
        <v>2019</v>
      </c>
      <c r="K3919" t="s">
        <v>4062</v>
      </c>
    </row>
    <row r="3920" spans="3:73" x14ac:dyDescent="0.3">
      <c r="C3920">
        <v>1819974</v>
      </c>
      <c r="D3920" t="s">
        <v>4560</v>
      </c>
      <c r="E3920" t="s">
        <v>2473</v>
      </c>
      <c r="F3920" t="s">
        <v>3614</v>
      </c>
      <c r="G3920" t="s">
        <v>3678</v>
      </c>
      <c r="H3920" t="s">
        <v>3679</v>
      </c>
      <c r="I3920" t="s">
        <v>4899</v>
      </c>
      <c r="J3920">
        <v>2018</v>
      </c>
      <c r="K3920" t="s">
        <v>4062</v>
      </c>
    </row>
    <row r="3921" spans="3:73" x14ac:dyDescent="0.3">
      <c r="C3921">
        <v>1819974</v>
      </c>
      <c r="D3921" t="s">
        <v>4560</v>
      </c>
      <c r="E3921" t="s">
        <v>2473</v>
      </c>
      <c r="F3921" t="s">
        <v>3614</v>
      </c>
      <c r="G3921" t="s">
        <v>3678</v>
      </c>
      <c r="H3921" t="s">
        <v>3679</v>
      </c>
      <c r="I3921" t="s">
        <v>4899</v>
      </c>
      <c r="J3921">
        <v>2017</v>
      </c>
      <c r="K3921" t="s">
        <v>4062</v>
      </c>
    </row>
    <row r="3922" spans="3:73" x14ac:dyDescent="0.3">
      <c r="C3922">
        <v>1038074</v>
      </c>
      <c r="D3922" t="s">
        <v>4438</v>
      </c>
      <c r="E3922" t="s">
        <v>432</v>
      </c>
      <c r="F3922" t="s">
        <v>3614</v>
      </c>
      <c r="G3922" t="s">
        <v>3678</v>
      </c>
      <c r="H3922" t="s">
        <v>3679</v>
      </c>
      <c r="I3922" t="s">
        <v>4900</v>
      </c>
      <c r="J3922">
        <v>2026</v>
      </c>
      <c r="K3922" t="s">
        <v>4062</v>
      </c>
      <c r="L3922">
        <v>197.615487</v>
      </c>
    </row>
    <row r="3923" spans="3:73" x14ac:dyDescent="0.3">
      <c r="C3923">
        <v>1038074</v>
      </c>
      <c r="D3923" t="s">
        <v>4438</v>
      </c>
      <c r="E3923" t="s">
        <v>432</v>
      </c>
      <c r="F3923" t="s">
        <v>3614</v>
      </c>
      <c r="G3923" t="s">
        <v>3678</v>
      </c>
      <c r="H3923" t="s">
        <v>3679</v>
      </c>
      <c r="I3923" t="s">
        <v>4900</v>
      </c>
      <c r="J3923">
        <v>2025</v>
      </c>
      <c r="K3923" t="s">
        <v>4062</v>
      </c>
      <c r="L3923">
        <v>128.69315800000001</v>
      </c>
      <c r="M3923">
        <v>1269317000</v>
      </c>
      <c r="N3923">
        <v>674017000</v>
      </c>
      <c r="O3923">
        <v>364222000</v>
      </c>
      <c r="P3923">
        <v>64513000</v>
      </c>
      <c r="Q3923">
        <v>95566000</v>
      </c>
      <c r="S3923">
        <v>128643000</v>
      </c>
      <c r="T3923">
        <v>23130000</v>
      </c>
      <c r="U3923">
        <v>376389000</v>
      </c>
      <c r="V3923">
        <v>174899000</v>
      </c>
      <c r="W3923">
        <v>143787000</v>
      </c>
      <c r="X3923">
        <v>50717000</v>
      </c>
      <c r="AB3923">
        <v>1094418000</v>
      </c>
      <c r="AD3923">
        <v>936814000</v>
      </c>
      <c r="AE3923">
        <v>3000</v>
      </c>
      <c r="AF3923">
        <v>32955000</v>
      </c>
      <c r="AG3923">
        <v>456983000</v>
      </c>
      <c r="AI3923">
        <v>327781000</v>
      </c>
      <c r="AJ3923">
        <v>-70541000</v>
      </c>
      <c r="AK3923">
        <v>353246000</v>
      </c>
      <c r="AL3923">
        <v>527524000</v>
      </c>
      <c r="AM3923">
        <v>6995000</v>
      </c>
      <c r="AN3923">
        <v>-64907000</v>
      </c>
      <c r="AQ3923">
        <v>95708000</v>
      </c>
      <c r="AU3923">
        <v>-12025000</v>
      </c>
      <c r="AV3923">
        <v>-1068000</v>
      </c>
      <c r="AY3923">
        <v>-1.98</v>
      </c>
      <c r="AZ3923">
        <v>100602500</v>
      </c>
      <c r="BH3923">
        <v>3.2581794687010799</v>
      </c>
      <c r="BN3923">
        <v>0.13778985076226</v>
      </c>
      <c r="BP3923">
        <v>2.5330662716379102</v>
      </c>
      <c r="BQ3923">
        <v>4.0229714786455002</v>
      </c>
      <c r="BR3923">
        <v>-64.996544444444496</v>
      </c>
      <c r="BS3923">
        <v>-5.9307321334261698E-2</v>
      </c>
      <c r="BU3923">
        <v>-2.3282918669100801E-7</v>
      </c>
    </row>
    <row r="3924" spans="3:73" x14ac:dyDescent="0.3">
      <c r="C3924">
        <v>1038074</v>
      </c>
      <c r="D3924" t="s">
        <v>4438</v>
      </c>
      <c r="E3924" t="s">
        <v>432</v>
      </c>
      <c r="F3924" t="s">
        <v>3614</v>
      </c>
      <c r="G3924" t="s">
        <v>3678</v>
      </c>
      <c r="H3924" t="s">
        <v>3679</v>
      </c>
      <c r="I3924" t="s">
        <v>4900</v>
      </c>
      <c r="J3924">
        <v>2024</v>
      </c>
      <c r="K3924" t="s">
        <v>4062</v>
      </c>
      <c r="L3924">
        <v>120.12922399999999</v>
      </c>
      <c r="M3924">
        <v>1222674000</v>
      </c>
      <c r="N3924">
        <v>602033000</v>
      </c>
      <c r="O3924">
        <v>281607000</v>
      </c>
      <c r="P3924">
        <v>54479000</v>
      </c>
      <c r="Q3924">
        <v>105639000</v>
      </c>
      <c r="S3924">
        <v>132136000</v>
      </c>
      <c r="T3924">
        <v>36499000</v>
      </c>
      <c r="U3924">
        <v>376389000</v>
      </c>
      <c r="V3924">
        <v>142653000</v>
      </c>
      <c r="W3924">
        <v>97883000</v>
      </c>
      <c r="X3924">
        <v>42448000</v>
      </c>
      <c r="AB3924">
        <v>1080021000</v>
      </c>
      <c r="AD3924">
        <v>1001721000</v>
      </c>
      <c r="AE3924">
        <v>3000</v>
      </c>
      <c r="AF3924">
        <v>32458000</v>
      </c>
      <c r="AG3924">
        <v>312188000</v>
      </c>
      <c r="AI3924">
        <v>272198000</v>
      </c>
      <c r="AJ3924">
        <v>-165490000</v>
      </c>
      <c r="AK3924">
        <v>332225000</v>
      </c>
      <c r="AL3924">
        <v>477678000</v>
      </c>
      <c r="AM3924">
        <v>36197000</v>
      </c>
      <c r="AU3924">
        <v>113117000</v>
      </c>
      <c r="AV3924">
        <v>-45104000</v>
      </c>
      <c r="AY3924">
        <v>-5.93</v>
      </c>
      <c r="AZ3924">
        <v>149967000</v>
      </c>
      <c r="BH3924">
        <v>1.81505264491521</v>
      </c>
      <c r="BN3924">
        <v>0.11667296433881801</v>
      </c>
      <c r="BP3924">
        <v>2.8769755728778201</v>
      </c>
      <c r="BQ3924">
        <v>5.0712994084774703</v>
      </c>
      <c r="BR3924">
        <v>-20.257879258010099</v>
      </c>
      <c r="BU3924">
        <v>-6.5958559909483197E-7</v>
      </c>
    </row>
    <row r="3925" spans="3:73" x14ac:dyDescent="0.3">
      <c r="C3925">
        <v>1038074</v>
      </c>
      <c r="D3925" t="s">
        <v>4438</v>
      </c>
      <c r="E3925" t="s">
        <v>432</v>
      </c>
      <c r="F3925" t="s">
        <v>3614</v>
      </c>
      <c r="G3925" t="s">
        <v>3678</v>
      </c>
      <c r="H3925" t="s">
        <v>3679</v>
      </c>
      <c r="I3925" t="s">
        <v>4900</v>
      </c>
      <c r="J3925">
        <v>2023</v>
      </c>
      <c r="K3925" t="s">
        <v>4062</v>
      </c>
      <c r="L3925">
        <v>142.762573</v>
      </c>
      <c r="M3925">
        <v>1443056000</v>
      </c>
      <c r="N3925">
        <v>737931000</v>
      </c>
      <c r="O3925">
        <v>227504000</v>
      </c>
      <c r="P3925">
        <v>29295000</v>
      </c>
      <c r="Q3925">
        <v>194295000</v>
      </c>
      <c r="S3925">
        <v>145890000</v>
      </c>
      <c r="T3925">
        <v>59533000</v>
      </c>
      <c r="U3925">
        <v>376389000</v>
      </c>
      <c r="V3925">
        <v>234374000</v>
      </c>
      <c r="W3925">
        <v>163570000</v>
      </c>
      <c r="X3925">
        <v>57498000</v>
      </c>
      <c r="AB3925">
        <v>1208682000</v>
      </c>
      <c r="AD3925">
        <v>1192731000</v>
      </c>
      <c r="AE3925">
        <v>3000</v>
      </c>
      <c r="AF3925">
        <v>31897000</v>
      </c>
      <c r="AG3925">
        <v>460586000</v>
      </c>
      <c r="AI3925">
        <v>321672000</v>
      </c>
      <c r="AJ3925">
        <v>-24154000</v>
      </c>
      <c r="AK3925">
        <v>337744000</v>
      </c>
      <c r="AL3925">
        <v>484740000</v>
      </c>
      <c r="AM3925">
        <v>7943000</v>
      </c>
      <c r="AO3925">
        <v>5554000</v>
      </c>
      <c r="AV3925">
        <v>-711871000</v>
      </c>
      <c r="AY3925">
        <v>-1.0900000000000001</v>
      </c>
      <c r="AZ3925">
        <v>147356000</v>
      </c>
      <c r="BH3925">
        <v>2.1829582779119998</v>
      </c>
      <c r="BN3925">
        <v>0.16241504141211399</v>
      </c>
      <c r="BP3925">
        <v>1.39086629577551</v>
      </c>
      <c r="BQ3925">
        <v>3.3235678914226301</v>
      </c>
      <c r="BR3925">
        <v>-130.97483761467899</v>
      </c>
      <c r="BU3925">
        <v>-1.28744537082541E-7</v>
      </c>
    </row>
    <row r="3926" spans="3:73" x14ac:dyDescent="0.3">
      <c r="C3926">
        <v>1038074</v>
      </c>
      <c r="D3926" t="s">
        <v>4438</v>
      </c>
      <c r="E3926" t="s">
        <v>432</v>
      </c>
      <c r="F3926" t="s">
        <v>3614</v>
      </c>
      <c r="G3926" t="s">
        <v>3678</v>
      </c>
      <c r="H3926" t="s">
        <v>3679</v>
      </c>
      <c r="I3926" t="s">
        <v>4900</v>
      </c>
      <c r="J3926">
        <v>2022</v>
      </c>
      <c r="K3926" t="s">
        <v>4062</v>
      </c>
      <c r="L3926">
        <v>138.63214500000001</v>
      </c>
      <c r="M3926">
        <v>2169428000</v>
      </c>
      <c r="N3926">
        <v>1461363000</v>
      </c>
      <c r="O3926">
        <v>499915000</v>
      </c>
      <c r="P3926">
        <v>71437000</v>
      </c>
      <c r="Q3926">
        <v>100417000</v>
      </c>
      <c r="S3926">
        <v>152016000</v>
      </c>
      <c r="T3926">
        <v>84907000</v>
      </c>
      <c r="U3926">
        <v>376389000</v>
      </c>
      <c r="V3926">
        <v>764420000</v>
      </c>
      <c r="W3926">
        <v>185776000</v>
      </c>
      <c r="X3926">
        <v>89860000</v>
      </c>
      <c r="AB3926">
        <v>1405008000</v>
      </c>
      <c r="AD3926">
        <v>1415693000</v>
      </c>
      <c r="AE3926">
        <v>3000</v>
      </c>
      <c r="AF3926">
        <v>31994000</v>
      </c>
      <c r="AG3926">
        <v>642557000</v>
      </c>
      <c r="AI3926">
        <v>381549000</v>
      </c>
      <c r="AJ3926">
        <v>119260000</v>
      </c>
      <c r="AK3926">
        <v>332326000</v>
      </c>
      <c r="AL3926">
        <v>523297000</v>
      </c>
      <c r="AM3926">
        <v>38450000</v>
      </c>
      <c r="AO3926">
        <v>6723000</v>
      </c>
      <c r="AV3926">
        <v>-887053000</v>
      </c>
      <c r="AY3926">
        <v>2.61</v>
      </c>
      <c r="AZ3926">
        <v>74862000</v>
      </c>
      <c r="BH3926">
        <v>5.0966979241804902</v>
      </c>
      <c r="BN3926">
        <v>0.35236016129597297</v>
      </c>
      <c r="BP3926">
        <v>2.6909557746964099</v>
      </c>
      <c r="BQ3926">
        <v>7.3257363706829697</v>
      </c>
      <c r="BR3926">
        <v>53.115764367816098</v>
      </c>
      <c r="BU3926">
        <v>2.5752871047709298E-7</v>
      </c>
    </row>
    <row r="3927" spans="3:73" x14ac:dyDescent="0.3">
      <c r="C3927">
        <v>1038074</v>
      </c>
      <c r="D3927" t="s">
        <v>4438</v>
      </c>
      <c r="E3927" t="s">
        <v>432</v>
      </c>
      <c r="F3927" t="s">
        <v>3614</v>
      </c>
      <c r="G3927" t="s">
        <v>3678</v>
      </c>
      <c r="H3927" t="s">
        <v>3679</v>
      </c>
      <c r="I3927" t="s">
        <v>4900</v>
      </c>
      <c r="J3927">
        <v>2021</v>
      </c>
      <c r="K3927" t="s">
        <v>4062</v>
      </c>
      <c r="L3927">
        <v>156.04731699999999</v>
      </c>
      <c r="M3927">
        <v>2958295000</v>
      </c>
      <c r="N3927">
        <v>2238573000</v>
      </c>
      <c r="O3927">
        <v>1074623000</v>
      </c>
      <c r="P3927">
        <v>98313000</v>
      </c>
      <c r="Q3927">
        <v>49307000</v>
      </c>
      <c r="S3927">
        <v>146516000</v>
      </c>
      <c r="T3927">
        <v>118978000</v>
      </c>
      <c r="U3927">
        <v>376389000</v>
      </c>
      <c r="V3927">
        <v>745871000</v>
      </c>
      <c r="W3927">
        <v>668827000</v>
      </c>
      <c r="X3927">
        <v>47327000</v>
      </c>
      <c r="AB3927">
        <v>2212424000</v>
      </c>
      <c r="AD3927">
        <v>2214839000</v>
      </c>
      <c r="AE3927">
        <v>4000</v>
      </c>
      <c r="AF3927">
        <v>38481000</v>
      </c>
      <c r="AG3927">
        <v>425392000</v>
      </c>
      <c r="AI3927">
        <v>295468000</v>
      </c>
      <c r="AJ3927">
        <v>-32838000</v>
      </c>
      <c r="AK3927">
        <v>273208000</v>
      </c>
      <c r="AL3927">
        <v>458230000</v>
      </c>
      <c r="AM3927">
        <v>13427000</v>
      </c>
      <c r="AO3927">
        <v>31033000</v>
      </c>
      <c r="AV3927">
        <v>-1298672000</v>
      </c>
      <c r="AY3927">
        <v>49.44</v>
      </c>
      <c r="AZ3927">
        <v>57984500</v>
      </c>
      <c r="BH3927">
        <v>5.0956376272969504</v>
      </c>
      <c r="BN3927">
        <v>0.25212867547016099</v>
      </c>
      <c r="BP3927">
        <v>1.60672789824573</v>
      </c>
      <c r="BQ3927">
        <v>3.2732918976058101</v>
      </c>
      <c r="BR3927">
        <v>3.15629686488673</v>
      </c>
      <c r="BU3927">
        <v>3.48711610092821E-6</v>
      </c>
    </row>
    <row r="3928" spans="3:73" x14ac:dyDescent="0.3">
      <c r="C3928">
        <v>1038074</v>
      </c>
      <c r="D3928" t="s">
        <v>4438</v>
      </c>
      <c r="E3928" t="s">
        <v>432</v>
      </c>
      <c r="F3928" t="s">
        <v>3614</v>
      </c>
      <c r="G3928" t="s">
        <v>3678</v>
      </c>
      <c r="H3928" t="s">
        <v>3679</v>
      </c>
      <c r="I3928" t="s">
        <v>4900</v>
      </c>
      <c r="J3928">
        <v>2020</v>
      </c>
      <c r="K3928" t="s">
        <v>4062</v>
      </c>
      <c r="L3928">
        <v>98.484247999999994</v>
      </c>
      <c r="M3928">
        <v>1993487000</v>
      </c>
      <c r="N3928">
        <v>975821000</v>
      </c>
      <c r="O3928">
        <v>202720000</v>
      </c>
      <c r="P3928">
        <v>95169000</v>
      </c>
      <c r="Q3928">
        <v>66662000</v>
      </c>
      <c r="S3928">
        <v>139439000</v>
      </c>
      <c r="T3928">
        <v>166084000</v>
      </c>
      <c r="U3928">
        <v>631932000</v>
      </c>
      <c r="V3928">
        <v>793646000</v>
      </c>
      <c r="W3928">
        <v>284498000</v>
      </c>
      <c r="X3928">
        <v>54949000</v>
      </c>
      <c r="AB3928">
        <v>1199841000</v>
      </c>
      <c r="AD3928">
        <v>993664000</v>
      </c>
      <c r="AE3928">
        <v>4000</v>
      </c>
      <c r="AF3928">
        <v>43925000</v>
      </c>
      <c r="AG3928">
        <v>527526000</v>
      </c>
      <c r="AI3928">
        <v>359151000</v>
      </c>
      <c r="AJ3928">
        <v>38300000</v>
      </c>
      <c r="AK3928">
        <v>287887000</v>
      </c>
      <c r="AL3928">
        <v>489226000</v>
      </c>
      <c r="AM3928">
        <v>2770000</v>
      </c>
      <c r="AO3928">
        <v>34142000</v>
      </c>
      <c r="AQ3928">
        <v>135718000</v>
      </c>
      <c r="AU3928">
        <v>-361011000</v>
      </c>
      <c r="AV3928">
        <v>200867000</v>
      </c>
      <c r="AY3928">
        <v>0.28999999999999998</v>
      </c>
      <c r="AZ3928">
        <v>69859500</v>
      </c>
      <c r="BH3928">
        <v>5.1410473879715699</v>
      </c>
      <c r="BN3928">
        <v>0.39811947607383402</v>
      </c>
      <c r="BP3928">
        <v>0.71255333956653499</v>
      </c>
      <c r="BQ3928">
        <v>3.1956604264353401</v>
      </c>
      <c r="BR3928">
        <v>339.60085517241401</v>
      </c>
      <c r="BU3928">
        <v>2.3803513898924902E-8</v>
      </c>
    </row>
    <row r="3929" spans="3:73" x14ac:dyDescent="0.3">
      <c r="C3929">
        <v>1038074</v>
      </c>
      <c r="D3929" t="s">
        <v>4438</v>
      </c>
      <c r="E3929" t="s">
        <v>432</v>
      </c>
      <c r="F3929" t="s">
        <v>3614</v>
      </c>
      <c r="G3929" t="s">
        <v>3678</v>
      </c>
      <c r="H3929" t="s">
        <v>3679</v>
      </c>
      <c r="I3929" t="s">
        <v>4900</v>
      </c>
      <c r="J3929">
        <v>2019</v>
      </c>
      <c r="K3929" t="s">
        <v>4062</v>
      </c>
      <c r="L3929">
        <v>98.049085000000005</v>
      </c>
      <c r="M3929">
        <v>1674853000</v>
      </c>
      <c r="N3929">
        <v>943859000</v>
      </c>
      <c r="O3929">
        <v>227146000</v>
      </c>
      <c r="P3929">
        <v>75639000</v>
      </c>
      <c r="Q3929">
        <v>73057000</v>
      </c>
      <c r="S3929">
        <v>135939000</v>
      </c>
      <c r="T3929">
        <v>134279000</v>
      </c>
      <c r="U3929">
        <v>398402000</v>
      </c>
      <c r="V3929">
        <v>559802000</v>
      </c>
      <c r="W3929">
        <v>137701000</v>
      </c>
      <c r="X3929">
        <v>38899000</v>
      </c>
      <c r="AB3929">
        <v>1115051000</v>
      </c>
      <c r="AD3929">
        <v>980608000</v>
      </c>
      <c r="AE3929">
        <v>4000</v>
      </c>
      <c r="AF3929">
        <v>43496000</v>
      </c>
      <c r="AG3929">
        <v>510284000</v>
      </c>
      <c r="AI3929">
        <v>327270000</v>
      </c>
      <c r="AJ3929">
        <v>56697000</v>
      </c>
      <c r="AK3929">
        <v>257150000</v>
      </c>
      <c r="AL3929">
        <v>453587000</v>
      </c>
      <c r="AM3929">
        <v>30384000</v>
      </c>
      <c r="AQ3929">
        <v>166522000</v>
      </c>
      <c r="AU3929">
        <v>-106772000</v>
      </c>
      <c r="AV3929">
        <v>-29647000</v>
      </c>
      <c r="AY3929">
        <v>0.44</v>
      </c>
      <c r="AZ3929">
        <v>74014500</v>
      </c>
      <c r="BH3929">
        <v>4.4217011531524202</v>
      </c>
      <c r="BN3929">
        <v>0.33423948250980801</v>
      </c>
      <c r="BP3929">
        <v>1.64955955294442</v>
      </c>
      <c r="BQ3929">
        <v>6.3238611193818501</v>
      </c>
      <c r="BR3929">
        <v>222.83882954545501</v>
      </c>
      <c r="BU3929">
        <v>3.8690245917002898E-8</v>
      </c>
    </row>
    <row r="3930" spans="3:73" x14ac:dyDescent="0.3">
      <c r="C3930">
        <v>1038074</v>
      </c>
      <c r="D3930" t="s">
        <v>4438</v>
      </c>
      <c r="E3930" t="s">
        <v>432</v>
      </c>
      <c r="F3930" t="s">
        <v>3614</v>
      </c>
      <c r="G3930" t="s">
        <v>3678</v>
      </c>
      <c r="H3930" t="s">
        <v>3679</v>
      </c>
      <c r="I3930" t="s">
        <v>4900</v>
      </c>
      <c r="J3930">
        <v>2018</v>
      </c>
      <c r="K3930" t="s">
        <v>4062</v>
      </c>
      <c r="L3930">
        <v>93.521915000000007</v>
      </c>
      <c r="M3930">
        <v>1624354000</v>
      </c>
      <c r="N3930">
        <v>826638000</v>
      </c>
      <c r="O3930">
        <v>197043000</v>
      </c>
      <c r="P3930">
        <v>73194000</v>
      </c>
      <c r="Q3930">
        <v>74972000</v>
      </c>
      <c r="S3930">
        <v>139049000</v>
      </c>
      <c r="T3930">
        <v>170832000</v>
      </c>
      <c r="U3930">
        <v>397344000</v>
      </c>
      <c r="V3930">
        <v>557064000</v>
      </c>
      <c r="W3930">
        <v>144845000</v>
      </c>
      <c r="X3930">
        <v>41171000</v>
      </c>
      <c r="AB3930">
        <v>1067290000</v>
      </c>
      <c r="AD3930">
        <v>961343000</v>
      </c>
      <c r="AE3930">
        <v>4000</v>
      </c>
      <c r="AF3930">
        <v>43088000</v>
      </c>
      <c r="AG3930">
        <v>521399000</v>
      </c>
      <c r="AJ3930">
        <v>85208000</v>
      </c>
      <c r="AK3930">
        <v>238347000</v>
      </c>
      <c r="AL3930">
        <v>436191000</v>
      </c>
      <c r="AM3930">
        <v>-11430000</v>
      </c>
      <c r="AQ3930">
        <v>173542000</v>
      </c>
      <c r="AT3930">
        <v>11063000</v>
      </c>
      <c r="AU3930">
        <v>-197029000</v>
      </c>
      <c r="AV3930">
        <v>-48836000</v>
      </c>
      <c r="AY3930">
        <v>1.94</v>
      </c>
      <c r="AZ3930">
        <v>74052000</v>
      </c>
      <c r="BL3930">
        <v>15.686703425833899</v>
      </c>
      <c r="BN3930">
        <v>0.34294494919210999</v>
      </c>
      <c r="BP3930">
        <v>1.36037143153026</v>
      </c>
      <c r="BQ3930">
        <v>5.1894507922261699</v>
      </c>
      <c r="BR3930">
        <v>48.207172680412398</v>
      </c>
      <c r="BU3930">
        <v>1.69993642871197E-7</v>
      </c>
    </row>
    <row r="3931" spans="3:73" x14ac:dyDescent="0.3">
      <c r="C3931">
        <v>1038074</v>
      </c>
      <c r="D3931" t="s">
        <v>4438</v>
      </c>
      <c r="E3931" t="s">
        <v>432</v>
      </c>
      <c r="F3931" t="s">
        <v>3614</v>
      </c>
      <c r="G3931" t="s">
        <v>3678</v>
      </c>
      <c r="H3931" t="s">
        <v>3679</v>
      </c>
      <c r="I3931" t="s">
        <v>4900</v>
      </c>
      <c r="J3931">
        <v>2017</v>
      </c>
      <c r="K3931" t="s">
        <v>4062</v>
      </c>
      <c r="L3931">
        <v>75.671211999999997</v>
      </c>
      <c r="M3931">
        <v>1535082000</v>
      </c>
      <c r="N3931">
        <v>947642000</v>
      </c>
      <c r="O3931">
        <v>269366000</v>
      </c>
      <c r="P3931">
        <v>71367000</v>
      </c>
      <c r="Q3931">
        <v>73132000</v>
      </c>
      <c r="S3931">
        <v>127682000</v>
      </c>
      <c r="T3931">
        <v>83144000</v>
      </c>
      <c r="U3931">
        <v>288227000</v>
      </c>
      <c r="V3931">
        <v>582066000</v>
      </c>
      <c r="W3931">
        <v>162325000</v>
      </c>
      <c r="X3931">
        <v>38851000</v>
      </c>
      <c r="AB3931">
        <v>953016000</v>
      </c>
      <c r="AD3931">
        <v>851307000</v>
      </c>
      <c r="AE3931">
        <v>4000</v>
      </c>
      <c r="AF3931">
        <v>42707000</v>
      </c>
      <c r="AG3931">
        <v>454191000</v>
      </c>
      <c r="AJ3931">
        <v>84974000</v>
      </c>
      <c r="AK3931">
        <v>209491000</v>
      </c>
      <c r="AL3931">
        <v>369217000</v>
      </c>
      <c r="AM3931">
        <v>29811000</v>
      </c>
      <c r="AQ3931">
        <v>189521000</v>
      </c>
      <c r="AT3931">
        <v>4960000</v>
      </c>
      <c r="AU3931">
        <v>-374291000</v>
      </c>
      <c r="AV3931">
        <v>313030000</v>
      </c>
      <c r="AY3931">
        <v>1.1100000000000001</v>
      </c>
      <c r="BL3931">
        <v>38.209879032258101</v>
      </c>
      <c r="BN3931">
        <v>0.37917583555797002</v>
      </c>
      <c r="BP3931">
        <v>1.6594239950716201</v>
      </c>
      <c r="BQ3931">
        <v>5.3874018173417504</v>
      </c>
      <c r="BR3931">
        <v>68.172263063063099</v>
      </c>
      <c r="BU3931">
        <v>8.8136028482208099E-8</v>
      </c>
    </row>
    <row r="3932" spans="3:73" x14ac:dyDescent="0.3">
      <c r="C3932">
        <v>88941</v>
      </c>
      <c r="D3932" t="s">
        <v>4329</v>
      </c>
      <c r="E3932" t="s">
        <v>1234</v>
      </c>
      <c r="F3932" t="s">
        <v>3614</v>
      </c>
      <c r="G3932" t="s">
        <v>3678</v>
      </c>
      <c r="H3932" t="s">
        <v>3679</v>
      </c>
      <c r="I3932" t="s">
        <v>4901</v>
      </c>
      <c r="J3932">
        <v>2026</v>
      </c>
      <c r="K3932" t="s">
        <v>4062</v>
      </c>
      <c r="L3932">
        <v>81.657516999999999</v>
      </c>
      <c r="M3932">
        <v>1410337000</v>
      </c>
      <c r="N3932">
        <v>655120000</v>
      </c>
      <c r="O3932">
        <v>195179000</v>
      </c>
      <c r="P3932">
        <v>160552000</v>
      </c>
      <c r="Q3932">
        <v>195737000</v>
      </c>
      <c r="R3932">
        <v>109345000</v>
      </c>
      <c r="S3932">
        <v>109345000</v>
      </c>
      <c r="T3932">
        <v>40015000</v>
      </c>
      <c r="U3932">
        <v>457925000</v>
      </c>
      <c r="W3932">
        <v>275936000</v>
      </c>
      <c r="AB3932">
        <v>549718000</v>
      </c>
      <c r="AC3932">
        <v>474376000</v>
      </c>
      <c r="AD3932">
        <v>-436062000</v>
      </c>
      <c r="AE3932">
        <v>1043000</v>
      </c>
      <c r="AF3932">
        <v>92668555</v>
      </c>
      <c r="AG3932">
        <v>542144000</v>
      </c>
      <c r="AJ3932">
        <v>32565000</v>
      </c>
      <c r="AK3932">
        <v>196348000</v>
      </c>
      <c r="AL3932">
        <v>509579000</v>
      </c>
      <c r="AM3932">
        <v>19832000</v>
      </c>
      <c r="AN3932">
        <v>-40376000</v>
      </c>
      <c r="AO3932">
        <v>40618000</v>
      </c>
      <c r="AQ3932">
        <v>181168000</v>
      </c>
      <c r="AU3932">
        <v>-38761000</v>
      </c>
      <c r="AV3932">
        <v>-101068000</v>
      </c>
      <c r="AY3932">
        <v>-0.46</v>
      </c>
      <c r="AZ3932">
        <v>179665000</v>
      </c>
      <c r="BB3932">
        <v>20074000</v>
      </c>
      <c r="BC3932">
        <v>20074000</v>
      </c>
      <c r="BO3932">
        <v>0.49421438770988202</v>
      </c>
      <c r="BP3932">
        <v>0.70733430940507902</v>
      </c>
      <c r="BQ3932">
        <v>1.6648172039893301</v>
      </c>
      <c r="BR3932">
        <v>-177.516341304348</v>
      </c>
      <c r="BS3932">
        <v>-7.3448568174955195E-2</v>
      </c>
      <c r="BU3932">
        <v>-6.83304127207041E-8</v>
      </c>
    </row>
    <row r="3933" spans="3:73" x14ac:dyDescent="0.3">
      <c r="C3933">
        <v>88941</v>
      </c>
      <c r="D3933" t="s">
        <v>4329</v>
      </c>
      <c r="E3933" t="s">
        <v>1234</v>
      </c>
      <c r="F3933" t="s">
        <v>3614</v>
      </c>
      <c r="G3933" t="s">
        <v>3678</v>
      </c>
      <c r="H3933" t="s">
        <v>3679</v>
      </c>
      <c r="I3933" t="s">
        <v>4901</v>
      </c>
      <c r="J3933">
        <v>2025</v>
      </c>
      <c r="K3933" t="s">
        <v>4062</v>
      </c>
      <c r="L3933">
        <v>48.918543999999997</v>
      </c>
      <c r="M3933">
        <v>1419264000</v>
      </c>
      <c r="N3933">
        <v>585461000</v>
      </c>
      <c r="O3933">
        <v>151743000</v>
      </c>
      <c r="P3933">
        <v>162523000</v>
      </c>
      <c r="Q3933">
        <v>163593000</v>
      </c>
      <c r="R3933">
        <v>126190000</v>
      </c>
      <c r="S3933">
        <v>126190000</v>
      </c>
      <c r="T3933">
        <v>33111000</v>
      </c>
      <c r="U3933">
        <v>533091000</v>
      </c>
      <c r="W3933">
        <v>283034000</v>
      </c>
      <c r="AB3933">
        <v>542426000</v>
      </c>
      <c r="AC3933">
        <v>520511000</v>
      </c>
      <c r="AD3933">
        <v>-395686000</v>
      </c>
      <c r="AE3933">
        <v>990000</v>
      </c>
      <c r="AF3933">
        <v>86272439</v>
      </c>
      <c r="AG3933">
        <v>456528000</v>
      </c>
      <c r="AJ3933">
        <v>49934000</v>
      </c>
      <c r="AK3933">
        <v>170908000</v>
      </c>
      <c r="AL3933">
        <v>406594000</v>
      </c>
      <c r="AM3933">
        <v>-22012000</v>
      </c>
      <c r="AN3933">
        <v>-161896000</v>
      </c>
      <c r="AO3933">
        <v>90067000</v>
      </c>
      <c r="AQ3933">
        <v>57987000</v>
      </c>
      <c r="AU3933">
        <v>-11887000</v>
      </c>
      <c r="AV3933">
        <v>-21660000</v>
      </c>
      <c r="AY3933">
        <v>-2.2599999999999998</v>
      </c>
      <c r="AZ3933">
        <v>154292500</v>
      </c>
      <c r="BB3933">
        <v>-93841000</v>
      </c>
      <c r="BC3933">
        <v>-93841000</v>
      </c>
      <c r="BO3933">
        <v>-1.0419021395183601</v>
      </c>
      <c r="BP3933">
        <v>0.53612993491948002</v>
      </c>
      <c r="BQ3933">
        <v>1.4905205735</v>
      </c>
      <c r="BR3933">
        <v>-21.645373451327401</v>
      </c>
      <c r="BS3933">
        <v>-0.29846651893530202</v>
      </c>
      <c r="BU3933">
        <v>-2.0381749665392101E-7</v>
      </c>
    </row>
    <row r="3934" spans="3:73" x14ac:dyDescent="0.3">
      <c r="C3934">
        <v>88941</v>
      </c>
      <c r="D3934" t="s">
        <v>4329</v>
      </c>
      <c r="E3934" t="s">
        <v>1234</v>
      </c>
      <c r="F3934" t="s">
        <v>3614</v>
      </c>
      <c r="G3934" t="s">
        <v>3678</v>
      </c>
      <c r="H3934" t="s">
        <v>3679</v>
      </c>
      <c r="I3934" t="s">
        <v>4901</v>
      </c>
      <c r="J3934">
        <v>2024</v>
      </c>
      <c r="K3934" t="s">
        <v>4062</v>
      </c>
      <c r="L3934">
        <v>38.057049999999997</v>
      </c>
      <c r="M3934">
        <v>1373735000</v>
      </c>
      <c r="N3934">
        <v>534197000</v>
      </c>
      <c r="O3934">
        <v>128585000</v>
      </c>
      <c r="P3934">
        <v>134322000</v>
      </c>
      <c r="Q3934">
        <v>144992000</v>
      </c>
      <c r="R3934">
        <v>153618000</v>
      </c>
      <c r="S3934">
        <v>153618000</v>
      </c>
      <c r="T3934">
        <v>35566000</v>
      </c>
      <c r="U3934">
        <v>541227000</v>
      </c>
      <c r="W3934">
        <v>217156000</v>
      </c>
      <c r="AB3934">
        <v>-307434000</v>
      </c>
      <c r="AC3934">
        <v>556888000</v>
      </c>
      <c r="AD3934">
        <v>-233790000</v>
      </c>
      <c r="AE3934">
        <v>785000</v>
      </c>
      <c r="AF3934">
        <v>64415861</v>
      </c>
      <c r="AG3934">
        <v>296250000</v>
      </c>
      <c r="AJ3934">
        <v>-944322000</v>
      </c>
      <c r="AK3934">
        <v>186450000</v>
      </c>
      <c r="AL3934">
        <v>1240572000</v>
      </c>
      <c r="AM3934">
        <v>50519000</v>
      </c>
      <c r="AN3934">
        <v>-1092030000</v>
      </c>
      <c r="AO3934">
        <v>95813000</v>
      </c>
      <c r="AQ3934">
        <v>-93920000</v>
      </c>
      <c r="AU3934">
        <v>-22697000</v>
      </c>
      <c r="AV3934">
        <v>10550000</v>
      </c>
      <c r="AY3934">
        <v>-17.03</v>
      </c>
      <c r="AZ3934">
        <v>176348000</v>
      </c>
      <c r="BB3934">
        <v>-945698000</v>
      </c>
      <c r="BC3934">
        <v>-945698000</v>
      </c>
      <c r="BO3934">
        <v>-9.8702472524605191</v>
      </c>
      <c r="BP3934">
        <v>0.59213192359409805</v>
      </c>
      <c r="BQ3934">
        <v>1.79228296708357</v>
      </c>
      <c r="BR3934">
        <v>-2.2347064004697601</v>
      </c>
      <c r="BS3934">
        <v>3.55207947071567</v>
      </c>
      <c r="BU3934">
        <v>2.1081323519844898E-6</v>
      </c>
    </row>
    <row r="3935" spans="3:73" x14ac:dyDescent="0.3">
      <c r="C3935">
        <v>88941</v>
      </c>
      <c r="D3935" t="s">
        <v>4329</v>
      </c>
      <c r="E3935" t="s">
        <v>1234</v>
      </c>
      <c r="F3935" t="s">
        <v>3614</v>
      </c>
      <c r="G3935" t="s">
        <v>3678</v>
      </c>
      <c r="H3935" t="s">
        <v>3679</v>
      </c>
      <c r="I3935" t="s">
        <v>4901</v>
      </c>
      <c r="J3935">
        <v>2023</v>
      </c>
      <c r="K3935" t="s">
        <v>4062</v>
      </c>
      <c r="L3935">
        <v>22.920515000000002</v>
      </c>
      <c r="M3935">
        <v>2569628000</v>
      </c>
      <c r="N3935">
        <v>722786000</v>
      </c>
      <c r="O3935">
        <v>235510000</v>
      </c>
      <c r="P3935">
        <v>161695000</v>
      </c>
      <c r="Q3935">
        <v>207704000</v>
      </c>
      <c r="R3935">
        <v>169293000</v>
      </c>
      <c r="S3935">
        <v>169293000</v>
      </c>
      <c r="T3935">
        <v>215102000</v>
      </c>
      <c r="U3935">
        <v>1281703000</v>
      </c>
      <c r="W3935">
        <v>396855000</v>
      </c>
      <c r="AB3935">
        <v>755852000</v>
      </c>
      <c r="AC3935">
        <v>577907000</v>
      </c>
      <c r="AD3935">
        <v>858240000</v>
      </c>
      <c r="AE3935">
        <v>785000</v>
      </c>
      <c r="AF3935">
        <v>63870581</v>
      </c>
      <c r="AG3935">
        <v>478558000</v>
      </c>
      <c r="AJ3935">
        <v>92799000</v>
      </c>
      <c r="AK3935">
        <v>167450000</v>
      </c>
      <c r="AL3935">
        <v>385759000</v>
      </c>
      <c r="AM3935">
        <v>17344000</v>
      </c>
      <c r="AN3935">
        <v>61380000</v>
      </c>
      <c r="AO3935">
        <v>17646000</v>
      </c>
      <c r="AQ3935">
        <v>126711000</v>
      </c>
      <c r="AU3935">
        <v>-1247322000</v>
      </c>
      <c r="AV3935">
        <v>1076520000</v>
      </c>
      <c r="AY3935">
        <v>0.96</v>
      </c>
      <c r="AZ3935">
        <v>160853500</v>
      </c>
      <c r="BB3935">
        <v>96370000</v>
      </c>
      <c r="BC3935">
        <v>96370000</v>
      </c>
      <c r="BO3935">
        <v>5.4612943443273299</v>
      </c>
      <c r="BP3935">
        <v>0.59344092930667403</v>
      </c>
      <c r="BQ3935">
        <v>1.29790981592773</v>
      </c>
      <c r="BR3935">
        <v>23.875536458333301</v>
      </c>
      <c r="BS3935">
        <v>8.1206373734540593E-2</v>
      </c>
      <c r="BU3935">
        <v>2.91111148743405E-8</v>
      </c>
    </row>
    <row r="3936" spans="3:73" x14ac:dyDescent="0.3">
      <c r="C3936">
        <v>88941</v>
      </c>
      <c r="D3936" t="s">
        <v>4329</v>
      </c>
      <c r="E3936" t="s">
        <v>1234</v>
      </c>
      <c r="F3936" t="s">
        <v>3614</v>
      </c>
      <c r="G3936" t="s">
        <v>3678</v>
      </c>
      <c r="H3936" t="s">
        <v>3679</v>
      </c>
      <c r="I3936" t="s">
        <v>4901</v>
      </c>
      <c r="J3936">
        <v>2022</v>
      </c>
      <c r="K3936" t="s">
        <v>4062</v>
      </c>
      <c r="L3936">
        <v>42.898746000000003</v>
      </c>
      <c r="M3936">
        <v>1130911000</v>
      </c>
      <c r="N3936">
        <v>502295000</v>
      </c>
      <c r="O3936">
        <v>279601000</v>
      </c>
      <c r="P3936">
        <v>71507000</v>
      </c>
      <c r="Q3936">
        <v>114003000</v>
      </c>
      <c r="R3936">
        <v>134940000</v>
      </c>
      <c r="S3936">
        <v>134940000</v>
      </c>
      <c r="T3936">
        <v>6804000</v>
      </c>
      <c r="U3936">
        <v>351141000</v>
      </c>
      <c r="W3936">
        <v>128399000</v>
      </c>
      <c r="AB3936">
        <v>737584000</v>
      </c>
      <c r="AC3936">
        <v>549942000</v>
      </c>
      <c r="AD3936">
        <v>796860000</v>
      </c>
      <c r="AE3936">
        <v>785000</v>
      </c>
      <c r="AF3936">
        <v>64098565</v>
      </c>
      <c r="AG3936">
        <v>466081000</v>
      </c>
      <c r="AJ3936">
        <v>145017000</v>
      </c>
      <c r="AK3936">
        <v>147925000</v>
      </c>
      <c r="AL3936">
        <v>321064000</v>
      </c>
      <c r="AM3936">
        <v>15539000</v>
      </c>
      <c r="AN3936">
        <v>125664000</v>
      </c>
      <c r="AQ3936">
        <v>203123000</v>
      </c>
      <c r="AU3936">
        <v>-40316000</v>
      </c>
      <c r="AV3936">
        <v>-152097000</v>
      </c>
      <c r="AY3936">
        <v>1.94</v>
      </c>
      <c r="AZ3936">
        <v>100748500</v>
      </c>
      <c r="BP3936">
        <v>2.1775948410813202</v>
      </c>
      <c r="BQ3936">
        <v>3.02410454910085</v>
      </c>
      <c r="BR3936">
        <v>22.112755670103098</v>
      </c>
      <c r="BS3936">
        <v>0.170372459272435</v>
      </c>
      <c r="BU3936">
        <v>1.12832663452569E-7</v>
      </c>
    </row>
    <row r="3937" spans="3:73" x14ac:dyDescent="0.3">
      <c r="C3937">
        <v>88941</v>
      </c>
      <c r="D3937" t="s">
        <v>4329</v>
      </c>
      <c r="E3937" t="s">
        <v>1234</v>
      </c>
      <c r="F3937" t="s">
        <v>3614</v>
      </c>
      <c r="G3937" t="s">
        <v>3678</v>
      </c>
      <c r="H3937" t="s">
        <v>3679</v>
      </c>
      <c r="I3937" t="s">
        <v>4901</v>
      </c>
      <c r="J3937">
        <v>2021</v>
      </c>
      <c r="K3937" t="s">
        <v>4062</v>
      </c>
      <c r="L3937">
        <v>72.942087999999998</v>
      </c>
      <c r="M3937">
        <v>1082102000</v>
      </c>
      <c r="N3937">
        <v>474728000</v>
      </c>
      <c r="O3937">
        <v>268891000</v>
      </c>
      <c r="P3937">
        <v>70433000</v>
      </c>
      <c r="Q3937">
        <v>87494000</v>
      </c>
      <c r="R3937">
        <v>130934000</v>
      </c>
      <c r="S3937">
        <v>130934000</v>
      </c>
      <c r="T3937">
        <v>11746000</v>
      </c>
      <c r="U3937">
        <v>351141000</v>
      </c>
      <c r="W3937">
        <v>109573000</v>
      </c>
      <c r="AB3937">
        <v>698743000</v>
      </c>
      <c r="AC3937">
        <v>438798000</v>
      </c>
      <c r="AD3937">
        <v>671196000</v>
      </c>
      <c r="AE3937">
        <v>785000</v>
      </c>
      <c r="AF3937">
        <v>65098379</v>
      </c>
      <c r="AG3937">
        <v>363549000</v>
      </c>
      <c r="AJ3937">
        <v>74956000</v>
      </c>
      <c r="AK3937">
        <v>117529000</v>
      </c>
      <c r="AL3937">
        <v>288593000</v>
      </c>
      <c r="AM3937">
        <v>3437000</v>
      </c>
      <c r="AN3937">
        <v>59903000</v>
      </c>
      <c r="AQ3937">
        <v>118930000</v>
      </c>
      <c r="AU3937">
        <v>-42909000</v>
      </c>
      <c r="AV3937">
        <v>-100454000</v>
      </c>
      <c r="AY3937">
        <v>0.92</v>
      </c>
      <c r="BP3937">
        <v>2.4539895777244398</v>
      </c>
      <c r="BQ3937">
        <v>3.5340275432816499</v>
      </c>
      <c r="BR3937">
        <v>79.284878260869604</v>
      </c>
      <c r="BS3937">
        <v>8.5729660261355006E-2</v>
      </c>
      <c r="BU3937">
        <v>9.6039203197742196E-8</v>
      </c>
    </row>
    <row r="3938" spans="3:73" x14ac:dyDescent="0.3">
      <c r="C3938">
        <v>88941</v>
      </c>
      <c r="D3938" t="s">
        <v>4329</v>
      </c>
      <c r="E3938" t="s">
        <v>1234</v>
      </c>
      <c r="F3938" t="s">
        <v>3614</v>
      </c>
      <c r="G3938" t="s">
        <v>3678</v>
      </c>
      <c r="H3938" t="s">
        <v>3679</v>
      </c>
      <c r="I3938" t="s">
        <v>4901</v>
      </c>
      <c r="J3938">
        <v>2020</v>
      </c>
      <c r="K3938" t="s">
        <v>4062</v>
      </c>
      <c r="L3938">
        <v>50.871265000000001</v>
      </c>
    </row>
    <row r="3939" spans="3:73" x14ac:dyDescent="0.3">
      <c r="C3939">
        <v>88941</v>
      </c>
      <c r="D3939" t="s">
        <v>4329</v>
      </c>
      <c r="E3939" t="s">
        <v>1234</v>
      </c>
      <c r="F3939" t="s">
        <v>3614</v>
      </c>
      <c r="G3939" t="s">
        <v>3678</v>
      </c>
      <c r="H3939" t="s">
        <v>3679</v>
      </c>
      <c r="I3939" t="s">
        <v>4901</v>
      </c>
      <c r="J3939">
        <v>2019</v>
      </c>
      <c r="K3939" t="s">
        <v>4062</v>
      </c>
      <c r="L3939">
        <v>49.374158999999999</v>
      </c>
      <c r="M3939">
        <v>1052433000</v>
      </c>
      <c r="N3939">
        <v>460736000</v>
      </c>
      <c r="O3939">
        <v>293324000</v>
      </c>
      <c r="P3939">
        <v>61927000</v>
      </c>
      <c r="Q3939">
        <v>73010000</v>
      </c>
      <c r="R3939">
        <v>124418000</v>
      </c>
      <c r="S3939">
        <v>124418000</v>
      </c>
      <c r="T3939">
        <v>20012000</v>
      </c>
      <c r="U3939">
        <v>351141000</v>
      </c>
      <c r="W3939">
        <v>98641000</v>
      </c>
      <c r="AB3939">
        <v>676954000</v>
      </c>
      <c r="AC3939">
        <v>387851000</v>
      </c>
      <c r="AD3939">
        <v>611607000</v>
      </c>
      <c r="AE3939">
        <v>785000</v>
      </c>
      <c r="AF3939">
        <v>65758115</v>
      </c>
      <c r="AG3939">
        <v>84277000</v>
      </c>
      <c r="AJ3939">
        <v>10196000</v>
      </c>
      <c r="AK3939">
        <v>107368000</v>
      </c>
      <c r="AL3939">
        <v>284675000</v>
      </c>
      <c r="AM3939">
        <v>12828000</v>
      </c>
      <c r="AQ3939">
        <v>118616000</v>
      </c>
      <c r="AS3939">
        <v>39581000</v>
      </c>
      <c r="AU3939">
        <v>-34334000</v>
      </c>
      <c r="AV3939">
        <v>-103078000</v>
      </c>
      <c r="AY3939">
        <v>0.04</v>
      </c>
      <c r="BP3939">
        <v>2.97365192972496</v>
      </c>
      <c r="BQ3939">
        <v>3.9306779128354301</v>
      </c>
      <c r="BR3939">
        <v>1234.353975</v>
      </c>
      <c r="BU3939">
        <v>2.9174306673717902E-9</v>
      </c>
    </row>
    <row r="3940" spans="3:73" x14ac:dyDescent="0.3">
      <c r="C3940">
        <v>88941</v>
      </c>
      <c r="D3940" t="s">
        <v>4329</v>
      </c>
      <c r="E3940" t="s">
        <v>1234</v>
      </c>
      <c r="F3940" t="s">
        <v>3614</v>
      </c>
      <c r="G3940" t="s">
        <v>3678</v>
      </c>
      <c r="H3940" t="s">
        <v>3679</v>
      </c>
      <c r="I3940" t="s">
        <v>4901</v>
      </c>
      <c r="J3940">
        <v>2018</v>
      </c>
      <c r="K3940" t="s">
        <v>4062</v>
      </c>
      <c r="L3940">
        <v>44.916240000000002</v>
      </c>
    </row>
    <row r="3941" spans="3:73" x14ac:dyDescent="0.3">
      <c r="C3941">
        <v>88941</v>
      </c>
      <c r="D3941" t="s">
        <v>4329</v>
      </c>
      <c r="E3941" t="s">
        <v>1234</v>
      </c>
      <c r="F3941" t="s">
        <v>3614</v>
      </c>
      <c r="G3941" t="s">
        <v>3678</v>
      </c>
      <c r="H3941" t="s">
        <v>3679</v>
      </c>
      <c r="I3941" t="s">
        <v>4901</v>
      </c>
      <c r="J3941">
        <v>2017</v>
      </c>
      <c r="K3941" t="s">
        <v>4062</v>
      </c>
      <c r="L3941">
        <v>35.750256999999998</v>
      </c>
      <c r="M3941">
        <v>1085776000</v>
      </c>
      <c r="N3941">
        <v>461232000</v>
      </c>
      <c r="O3941">
        <v>307923000</v>
      </c>
      <c r="P3941">
        <v>53183000</v>
      </c>
      <c r="Q3941">
        <v>71067000</v>
      </c>
      <c r="R3941">
        <v>124606000</v>
      </c>
      <c r="S3941">
        <v>124586000</v>
      </c>
      <c r="T3941">
        <v>60207000</v>
      </c>
      <c r="U3941">
        <v>341897000</v>
      </c>
      <c r="W3941">
        <v>126208000</v>
      </c>
      <c r="AC3941">
        <v>251974000</v>
      </c>
      <c r="AD3941">
        <v>502346000</v>
      </c>
      <c r="AE3941">
        <v>785000</v>
      </c>
      <c r="AF3941">
        <v>66280129</v>
      </c>
      <c r="AG3941">
        <v>85401000</v>
      </c>
      <c r="AJ3941">
        <v>14009000</v>
      </c>
      <c r="AK3941">
        <v>104798000</v>
      </c>
      <c r="AL3941">
        <v>283235000</v>
      </c>
      <c r="AM3941">
        <v>23191000</v>
      </c>
      <c r="AQ3941">
        <v>111485000</v>
      </c>
      <c r="AS3941">
        <v>48999000</v>
      </c>
      <c r="AU3941">
        <v>-65856000</v>
      </c>
      <c r="AV3941">
        <v>-34840000</v>
      </c>
      <c r="AY3941">
        <v>-0.02</v>
      </c>
      <c r="BP3941">
        <v>2.43980571754564</v>
      </c>
      <c r="BQ3941">
        <v>3.09144428245436</v>
      </c>
      <c r="BR3941">
        <v>-1787.5128500000001</v>
      </c>
    </row>
    <row r="3942" spans="3:73" x14ac:dyDescent="0.3">
      <c r="C3942">
        <v>932787</v>
      </c>
      <c r="D3942" t="s">
        <v>4423</v>
      </c>
      <c r="E3942" t="s">
        <v>1195</v>
      </c>
      <c r="F3942" t="s">
        <v>3614</v>
      </c>
      <c r="G3942" t="s">
        <v>3678</v>
      </c>
      <c r="H3942" t="s">
        <v>3679</v>
      </c>
      <c r="I3942" t="s">
        <v>4902</v>
      </c>
      <c r="J3942">
        <v>2026</v>
      </c>
      <c r="K3942" t="s">
        <v>4062</v>
      </c>
      <c r="L3942">
        <v>32.227342999999998</v>
      </c>
    </row>
    <row r="3943" spans="3:73" x14ac:dyDescent="0.3">
      <c r="C3943">
        <v>932787</v>
      </c>
      <c r="D3943" t="s">
        <v>4423</v>
      </c>
      <c r="E3943" t="s">
        <v>1195</v>
      </c>
      <c r="F3943" t="s">
        <v>3614</v>
      </c>
      <c r="G3943" t="s">
        <v>3678</v>
      </c>
      <c r="H3943" t="s">
        <v>3679</v>
      </c>
      <c r="I3943" t="s">
        <v>4902</v>
      </c>
      <c r="J3943">
        <v>2025</v>
      </c>
      <c r="K3943" t="s">
        <v>4062</v>
      </c>
      <c r="L3943">
        <v>25.439499000000001</v>
      </c>
    </row>
    <row r="3944" spans="3:73" x14ac:dyDescent="0.3">
      <c r="C3944">
        <v>932787</v>
      </c>
      <c r="D3944" t="s">
        <v>4423</v>
      </c>
      <c r="E3944" t="s">
        <v>1195</v>
      </c>
      <c r="F3944" t="s">
        <v>3614</v>
      </c>
      <c r="G3944" t="s">
        <v>3678</v>
      </c>
      <c r="H3944" t="s">
        <v>3679</v>
      </c>
      <c r="I3944" t="s">
        <v>4902</v>
      </c>
      <c r="J3944">
        <v>2024</v>
      </c>
      <c r="K3944" t="s">
        <v>4062</v>
      </c>
      <c r="L3944">
        <v>34.391326999999997</v>
      </c>
    </row>
    <row r="3945" spans="3:73" x14ac:dyDescent="0.3">
      <c r="C3945">
        <v>932787</v>
      </c>
      <c r="D3945" t="s">
        <v>4423</v>
      </c>
      <c r="E3945" t="s">
        <v>1195</v>
      </c>
      <c r="F3945" t="s">
        <v>3614</v>
      </c>
      <c r="G3945" t="s">
        <v>3678</v>
      </c>
      <c r="H3945" t="s">
        <v>3679</v>
      </c>
      <c r="I3945" t="s">
        <v>4902</v>
      </c>
      <c r="J3945">
        <v>2023</v>
      </c>
      <c r="K3945" t="s">
        <v>4062</v>
      </c>
      <c r="L3945">
        <v>44.976495</v>
      </c>
    </row>
    <row r="3946" spans="3:73" x14ac:dyDescent="0.3">
      <c r="C3946">
        <v>932787</v>
      </c>
      <c r="D3946" t="s">
        <v>4423</v>
      </c>
      <c r="E3946" t="s">
        <v>1195</v>
      </c>
      <c r="F3946" t="s">
        <v>3614</v>
      </c>
      <c r="G3946" t="s">
        <v>3678</v>
      </c>
      <c r="H3946" t="s">
        <v>3679</v>
      </c>
      <c r="I3946" t="s">
        <v>4902</v>
      </c>
      <c r="J3946">
        <v>2022</v>
      </c>
      <c r="K3946" t="s">
        <v>4062</v>
      </c>
      <c r="L3946">
        <v>36.641661999999997</v>
      </c>
    </row>
    <row r="3947" spans="3:73" x14ac:dyDescent="0.3">
      <c r="C3947">
        <v>932787</v>
      </c>
      <c r="D3947" t="s">
        <v>4423</v>
      </c>
      <c r="E3947" t="s">
        <v>1195</v>
      </c>
      <c r="F3947" t="s">
        <v>3614</v>
      </c>
      <c r="G3947" t="s">
        <v>3678</v>
      </c>
      <c r="H3947" t="s">
        <v>3679</v>
      </c>
      <c r="I3947" t="s">
        <v>4902</v>
      </c>
      <c r="J3947">
        <v>2021</v>
      </c>
      <c r="K3947" t="s">
        <v>4062</v>
      </c>
      <c r="L3947">
        <v>39.712738999999999</v>
      </c>
    </row>
    <row r="3948" spans="3:73" x14ac:dyDescent="0.3">
      <c r="C3948">
        <v>932787</v>
      </c>
      <c r="D3948" t="s">
        <v>4423</v>
      </c>
      <c r="E3948" t="s">
        <v>1195</v>
      </c>
      <c r="F3948" t="s">
        <v>3614</v>
      </c>
      <c r="G3948" t="s">
        <v>3678</v>
      </c>
      <c r="H3948" t="s">
        <v>3679</v>
      </c>
      <c r="I3948" t="s">
        <v>4902</v>
      </c>
      <c r="J3948">
        <v>2020</v>
      </c>
      <c r="K3948" t="s">
        <v>4062</v>
      </c>
      <c r="L3948">
        <v>27.761644</v>
      </c>
    </row>
    <row r="3949" spans="3:73" x14ac:dyDescent="0.3">
      <c r="C3949">
        <v>932787</v>
      </c>
      <c r="D3949" t="s">
        <v>4423</v>
      </c>
      <c r="E3949" t="s">
        <v>1195</v>
      </c>
      <c r="F3949" t="s">
        <v>3614</v>
      </c>
      <c r="G3949" t="s">
        <v>3678</v>
      </c>
      <c r="H3949" t="s">
        <v>3679</v>
      </c>
      <c r="I3949" t="s">
        <v>4902</v>
      </c>
      <c r="J3949">
        <v>2019</v>
      </c>
      <c r="K3949" t="s">
        <v>4062</v>
      </c>
      <c r="L3949">
        <v>17.115176000000002</v>
      </c>
    </row>
    <row r="3950" spans="3:73" x14ac:dyDescent="0.3">
      <c r="C3950">
        <v>932787</v>
      </c>
      <c r="D3950" t="s">
        <v>4423</v>
      </c>
      <c r="E3950" t="s">
        <v>1195</v>
      </c>
      <c r="F3950" t="s">
        <v>3614</v>
      </c>
      <c r="G3950" t="s">
        <v>3678</v>
      </c>
      <c r="H3950" t="s">
        <v>3679</v>
      </c>
      <c r="I3950" t="s">
        <v>4902</v>
      </c>
      <c r="J3950">
        <v>2018</v>
      </c>
      <c r="K3950" t="s">
        <v>4062</v>
      </c>
      <c r="L3950">
        <v>19.006177999999998</v>
      </c>
    </row>
    <row r="3951" spans="3:73" x14ac:dyDescent="0.3">
      <c r="C3951">
        <v>932787</v>
      </c>
      <c r="D3951" t="s">
        <v>4423</v>
      </c>
      <c r="E3951" t="s">
        <v>1195</v>
      </c>
      <c r="F3951" t="s">
        <v>3614</v>
      </c>
      <c r="G3951" t="s">
        <v>3678</v>
      </c>
      <c r="H3951" t="s">
        <v>3679</v>
      </c>
      <c r="I3951" t="s">
        <v>4902</v>
      </c>
      <c r="J3951">
        <v>2017</v>
      </c>
      <c r="K3951" t="s">
        <v>4062</v>
      </c>
      <c r="L3951">
        <v>15.764835</v>
      </c>
    </row>
    <row r="3952" spans="3:73" x14ac:dyDescent="0.3">
      <c r="C3952">
        <v>4127</v>
      </c>
      <c r="D3952" t="s">
        <v>4272</v>
      </c>
      <c r="E3952" t="s">
        <v>634</v>
      </c>
      <c r="F3952" t="s">
        <v>3614</v>
      </c>
      <c r="G3952" t="s">
        <v>3678</v>
      </c>
      <c r="H3952" t="s">
        <v>3679</v>
      </c>
      <c r="I3952" t="s">
        <v>4903</v>
      </c>
      <c r="J3952">
        <v>2026</v>
      </c>
      <c r="K3952" t="s">
        <v>4062</v>
      </c>
      <c r="L3952">
        <v>57.446081</v>
      </c>
    </row>
    <row r="3953" spans="3:73" x14ac:dyDescent="0.3">
      <c r="C3953">
        <v>4127</v>
      </c>
      <c r="D3953" t="s">
        <v>4272</v>
      </c>
      <c r="E3953" t="s">
        <v>634</v>
      </c>
      <c r="F3953" t="s">
        <v>3614</v>
      </c>
      <c r="G3953" t="s">
        <v>3678</v>
      </c>
      <c r="H3953" t="s">
        <v>3679</v>
      </c>
      <c r="I3953" t="s">
        <v>4903</v>
      </c>
      <c r="J3953">
        <v>2025</v>
      </c>
      <c r="K3953" t="s">
        <v>4062</v>
      </c>
      <c r="L3953">
        <v>68.040871999999993</v>
      </c>
      <c r="M3953">
        <v>7917000000</v>
      </c>
      <c r="N3953">
        <v>3077000000</v>
      </c>
      <c r="O3953">
        <v>1161300000</v>
      </c>
      <c r="Q3953">
        <v>754700000</v>
      </c>
      <c r="S3953">
        <v>1194600000</v>
      </c>
      <c r="T3953">
        <v>809000000</v>
      </c>
      <c r="U3953">
        <v>2176700000</v>
      </c>
      <c r="V3953">
        <v>2159900000</v>
      </c>
      <c r="W3953">
        <v>1323200000</v>
      </c>
      <c r="X3953">
        <v>236000000</v>
      </c>
      <c r="Z3953">
        <v>499400000</v>
      </c>
      <c r="AA3953">
        <v>496400000</v>
      </c>
      <c r="AB3953">
        <v>5757100000</v>
      </c>
      <c r="AD3953">
        <v>5656900000</v>
      </c>
      <c r="AE3953">
        <v>37200000</v>
      </c>
      <c r="AF3953">
        <v>148700000</v>
      </c>
      <c r="AG3953">
        <v>1682100000</v>
      </c>
      <c r="AH3953">
        <v>4086900000</v>
      </c>
      <c r="AJ3953">
        <v>500000000</v>
      </c>
      <c r="AK3953">
        <v>785500000</v>
      </c>
      <c r="AL3953">
        <v>1182100000</v>
      </c>
      <c r="AM3953">
        <v>49600000</v>
      </c>
      <c r="AN3953">
        <v>477100000</v>
      </c>
      <c r="AO3953">
        <v>27100000</v>
      </c>
      <c r="AQ3953">
        <v>1300800000</v>
      </c>
      <c r="AU3953">
        <v>-234000000</v>
      </c>
      <c r="AV3953">
        <v>-1274100000</v>
      </c>
      <c r="AY3953">
        <v>3.09</v>
      </c>
      <c r="AZ3953">
        <v>769750000</v>
      </c>
      <c r="BA3953">
        <v>0.12234211749737001</v>
      </c>
      <c r="BB3953">
        <v>553800000</v>
      </c>
      <c r="BC3953">
        <v>553800000</v>
      </c>
      <c r="BD3953">
        <v>0.13550612934008699</v>
      </c>
      <c r="BE3953">
        <v>0.318285252881157</v>
      </c>
      <c r="BG3953">
        <v>0.41158335168465099</v>
      </c>
      <c r="BI3953">
        <v>0.516218264494127</v>
      </c>
      <c r="BJ3953">
        <v>-5.7256110988769003E-2</v>
      </c>
      <c r="BM3953">
        <v>0.19219946658836801</v>
      </c>
      <c r="BN3953">
        <v>0.27281798661109002</v>
      </c>
      <c r="BO3953">
        <v>20.435424354243501</v>
      </c>
      <c r="BP3953">
        <v>0.87764510278113705</v>
      </c>
      <c r="BQ3953">
        <v>1.7550634824667499</v>
      </c>
      <c r="BR3953">
        <v>22.019699676375399</v>
      </c>
      <c r="BS3953">
        <v>8.2871584651994901E-2</v>
      </c>
      <c r="BU3953">
        <v>3.6519479335081901E-8</v>
      </c>
    </row>
    <row r="3954" spans="3:73" x14ac:dyDescent="0.3">
      <c r="C3954">
        <v>4127</v>
      </c>
      <c r="D3954" t="s">
        <v>4272</v>
      </c>
      <c r="E3954" t="s">
        <v>634</v>
      </c>
      <c r="F3954" t="s">
        <v>3614</v>
      </c>
      <c r="G3954" t="s">
        <v>3678</v>
      </c>
      <c r="H3954" t="s">
        <v>3679</v>
      </c>
      <c r="I3954" t="s">
        <v>4903</v>
      </c>
      <c r="J3954">
        <v>2024</v>
      </c>
      <c r="K3954" t="s">
        <v>4062</v>
      </c>
      <c r="L3954">
        <v>93.434207000000001</v>
      </c>
      <c r="M3954">
        <v>8283300000</v>
      </c>
      <c r="N3954">
        <v>3341000000</v>
      </c>
      <c r="O3954">
        <v>1368600000</v>
      </c>
      <c r="Q3954">
        <v>784800000</v>
      </c>
      <c r="S3954">
        <v>1280300000</v>
      </c>
      <c r="T3954">
        <v>900500000</v>
      </c>
      <c r="U3954">
        <v>2176700000</v>
      </c>
      <c r="V3954">
        <v>1946600000</v>
      </c>
      <c r="W3954">
        <v>602700000</v>
      </c>
      <c r="X3954">
        <v>171800000</v>
      </c>
      <c r="Z3954">
        <v>0</v>
      </c>
      <c r="AA3954">
        <v>994300000</v>
      </c>
      <c r="AB3954">
        <v>6336700000</v>
      </c>
      <c r="AD3954">
        <v>6032900000</v>
      </c>
      <c r="AE3954">
        <v>40000000</v>
      </c>
      <c r="AF3954">
        <v>159900000</v>
      </c>
      <c r="AG3954">
        <v>1720800000</v>
      </c>
      <c r="AH3954">
        <v>4178000000</v>
      </c>
      <c r="AJ3954">
        <v>637400000</v>
      </c>
      <c r="AK3954">
        <v>631700000</v>
      </c>
      <c r="AL3954">
        <v>1083400000</v>
      </c>
      <c r="AM3954">
        <v>40400000</v>
      </c>
      <c r="AN3954">
        <v>596000000</v>
      </c>
      <c r="AO3954">
        <v>30700000</v>
      </c>
      <c r="AQ3954">
        <v>1824700000</v>
      </c>
      <c r="AU3954">
        <v>-355900000</v>
      </c>
      <c r="AV3954">
        <v>-819000000</v>
      </c>
      <c r="AY3954">
        <v>3.72</v>
      </c>
      <c r="AZ3954">
        <v>952250000</v>
      </c>
      <c r="BA3954">
        <v>0.152561033987554</v>
      </c>
      <c r="BB3954">
        <v>667100000</v>
      </c>
      <c r="BC3954">
        <v>667100000</v>
      </c>
      <c r="BD3954">
        <v>0.15966969842029699</v>
      </c>
      <c r="BE3954">
        <v>0.43674006701771201</v>
      </c>
      <c r="BG3954">
        <v>0.41187170895165098</v>
      </c>
      <c r="BI3954">
        <v>0.50438834763922602</v>
      </c>
      <c r="BJ3954">
        <v>-8.5184298707515593E-2</v>
      </c>
      <c r="BM3954">
        <v>0.15119674485399701</v>
      </c>
      <c r="BN3954">
        <v>0.23500295775838101</v>
      </c>
      <c r="BO3954">
        <v>21.7296416938111</v>
      </c>
      <c r="BP3954">
        <v>2.2707814833250399</v>
      </c>
      <c r="BQ3954">
        <v>4.2412477185996398</v>
      </c>
      <c r="BR3954">
        <v>25.116722311827999</v>
      </c>
      <c r="BS3954">
        <v>9.4055265358940807E-2</v>
      </c>
      <c r="BU3954">
        <v>5.48511449240141E-8</v>
      </c>
    </row>
    <row r="3955" spans="3:73" x14ac:dyDescent="0.3">
      <c r="C3955">
        <v>4127</v>
      </c>
      <c r="D3955" t="s">
        <v>4272</v>
      </c>
      <c r="E3955" t="s">
        <v>634</v>
      </c>
      <c r="F3955" t="s">
        <v>3614</v>
      </c>
      <c r="G3955" t="s">
        <v>3678</v>
      </c>
      <c r="H3955" t="s">
        <v>3679</v>
      </c>
      <c r="I3955" t="s">
        <v>4903</v>
      </c>
      <c r="J3955">
        <v>2023</v>
      </c>
      <c r="K3955" t="s">
        <v>4062</v>
      </c>
      <c r="L3955">
        <v>95.641077999999993</v>
      </c>
      <c r="M3955">
        <v>8426700000</v>
      </c>
      <c r="N3955">
        <v>3179500000</v>
      </c>
      <c r="O3955">
        <v>718800000</v>
      </c>
      <c r="Q3955">
        <v>1119700000</v>
      </c>
      <c r="S3955">
        <v>1390100000</v>
      </c>
      <c r="T3955">
        <v>1222100000</v>
      </c>
      <c r="U3955">
        <v>2176700000</v>
      </c>
      <c r="V3955">
        <v>2344000000</v>
      </c>
      <c r="W3955">
        <v>955700000</v>
      </c>
      <c r="X3955">
        <v>159200000</v>
      </c>
      <c r="Z3955">
        <v>299400000</v>
      </c>
      <c r="AA3955">
        <v>992900000</v>
      </c>
      <c r="AB3955">
        <v>6082700000</v>
      </c>
      <c r="AD3955">
        <v>5876000000</v>
      </c>
      <c r="AE3955">
        <v>39900000</v>
      </c>
      <c r="AF3955">
        <v>159500000</v>
      </c>
      <c r="AG3955">
        <v>2107300000</v>
      </c>
      <c r="AJ3955">
        <v>1125000000</v>
      </c>
      <c r="AK3955">
        <v>606800000</v>
      </c>
      <c r="AL3955">
        <v>982300000</v>
      </c>
      <c r="AM3955">
        <v>96000000</v>
      </c>
      <c r="AN3955">
        <v>982800000</v>
      </c>
      <c r="AO3955">
        <v>64400000</v>
      </c>
      <c r="AQ3955">
        <v>1856400000</v>
      </c>
      <c r="AU3955">
        <v>-224400000</v>
      </c>
      <c r="AV3955">
        <v>-1479200000</v>
      </c>
      <c r="AY3955">
        <v>6.17</v>
      </c>
      <c r="AZ3955">
        <v>1165900000</v>
      </c>
      <c r="BB3955">
        <v>1143200000</v>
      </c>
      <c r="BC3955">
        <v>1143200000</v>
      </c>
      <c r="BN3955">
        <v>0.27816345663189601</v>
      </c>
      <c r="BO3955">
        <v>17.751552795031099</v>
      </c>
      <c r="BP3955">
        <v>0.75211886575285103</v>
      </c>
      <c r="BQ3955">
        <v>2.1552788531966098</v>
      </c>
      <c r="BR3955">
        <v>15.500985089141</v>
      </c>
      <c r="BS3955">
        <v>0.161572985680701</v>
      </c>
      <c r="BU3955">
        <v>9.7013735883735801E-8</v>
      </c>
    </row>
    <row r="3956" spans="3:73" x14ac:dyDescent="0.3">
      <c r="C3956">
        <v>4127</v>
      </c>
      <c r="D3956" t="s">
        <v>4272</v>
      </c>
      <c r="E3956" t="s">
        <v>634</v>
      </c>
      <c r="F3956" t="s">
        <v>3614</v>
      </c>
      <c r="G3956" t="s">
        <v>3678</v>
      </c>
      <c r="H3956" t="s">
        <v>3679</v>
      </c>
      <c r="I3956" t="s">
        <v>4903</v>
      </c>
      <c r="J3956">
        <v>2022</v>
      </c>
      <c r="K3956" t="s">
        <v>4062</v>
      </c>
      <c r="L3956">
        <v>96.411568000000003</v>
      </c>
      <c r="M3956">
        <v>8873800000</v>
      </c>
      <c r="N3956">
        <v>3229900000</v>
      </c>
      <c r="O3956">
        <v>566000000</v>
      </c>
      <c r="Q3956">
        <v>1212100000</v>
      </c>
      <c r="S3956">
        <v>1604800000</v>
      </c>
      <c r="T3956">
        <v>1444700000</v>
      </c>
      <c r="U3956">
        <v>2176700000</v>
      </c>
      <c r="V3956">
        <v>3404800000</v>
      </c>
      <c r="W3956">
        <v>1226900000</v>
      </c>
      <c r="X3956">
        <v>274200000</v>
      </c>
      <c r="Z3956">
        <v>499200000</v>
      </c>
      <c r="AA3956">
        <v>1689900000</v>
      </c>
      <c r="AB3956">
        <v>5469000000</v>
      </c>
      <c r="AC3956">
        <v>0</v>
      </c>
      <c r="AD3956">
        <v>5421900000</v>
      </c>
      <c r="AE3956">
        <v>40000000</v>
      </c>
      <c r="AF3956">
        <v>160200000</v>
      </c>
      <c r="AG3956">
        <v>2604300000</v>
      </c>
      <c r="AJ3956">
        <v>1527000000</v>
      </c>
      <c r="AK3956">
        <v>617900000</v>
      </c>
      <c r="AL3956">
        <v>1077300000</v>
      </c>
      <c r="AM3956">
        <v>201400000</v>
      </c>
      <c r="AN3956">
        <v>1275200000</v>
      </c>
      <c r="AO3956">
        <v>47900000</v>
      </c>
      <c r="AQ3956">
        <v>1424600000</v>
      </c>
      <c r="AU3956">
        <v>-378900000</v>
      </c>
      <c r="AV3956">
        <v>-1362600000</v>
      </c>
      <c r="AY3956">
        <v>7.85</v>
      </c>
      <c r="AZ3956">
        <v>1048550000</v>
      </c>
      <c r="BB3956">
        <v>1524500000</v>
      </c>
      <c r="BC3956">
        <v>1524500000</v>
      </c>
      <c r="BN3956">
        <v>0.38369131600892498</v>
      </c>
      <c r="BO3956">
        <v>31.826722338204601</v>
      </c>
      <c r="BP3956">
        <v>0.461325291384791</v>
      </c>
      <c r="BQ3956">
        <v>1.6446328144103</v>
      </c>
      <c r="BR3956">
        <v>12.2817284076433</v>
      </c>
      <c r="BS3956">
        <v>0.233168769427683</v>
      </c>
      <c r="BU3956">
        <v>1.3838559312488599E-7</v>
      </c>
    </row>
    <row r="3957" spans="3:73" x14ac:dyDescent="0.3">
      <c r="C3957">
        <v>4127</v>
      </c>
      <c r="D3957" t="s">
        <v>4272</v>
      </c>
      <c r="E3957" t="s">
        <v>634</v>
      </c>
      <c r="F3957" t="s">
        <v>3614</v>
      </c>
      <c r="G3957" t="s">
        <v>3678</v>
      </c>
      <c r="H3957" t="s">
        <v>3679</v>
      </c>
      <c r="I3957" t="s">
        <v>4903</v>
      </c>
      <c r="J3957">
        <v>2021</v>
      </c>
      <c r="K3957" t="s">
        <v>4062</v>
      </c>
      <c r="L3957">
        <v>151.183752</v>
      </c>
      <c r="M3957">
        <v>8590700000</v>
      </c>
      <c r="N3957">
        <v>2865400000</v>
      </c>
      <c r="O3957">
        <v>882900000</v>
      </c>
      <c r="Q3957">
        <v>885000000</v>
      </c>
      <c r="S3957">
        <v>1501600000</v>
      </c>
      <c r="T3957">
        <v>1698600000</v>
      </c>
      <c r="U3957">
        <v>2176700000</v>
      </c>
      <c r="V3957">
        <v>3293600000</v>
      </c>
      <c r="W3957">
        <v>658500000</v>
      </c>
      <c r="X3957">
        <v>236000000</v>
      </c>
      <c r="AA3957">
        <v>2235600000</v>
      </c>
      <c r="AB3957">
        <v>5297100000</v>
      </c>
      <c r="AC3957">
        <v>1700000</v>
      </c>
      <c r="AD3957">
        <v>5185800000</v>
      </c>
      <c r="AE3957">
        <v>41300000</v>
      </c>
      <c r="AF3957">
        <v>165300000</v>
      </c>
      <c r="AG3957">
        <v>2512400000</v>
      </c>
      <c r="AJ3957">
        <v>1612700000</v>
      </c>
      <c r="AK3957">
        <v>532300000</v>
      </c>
      <c r="AL3957">
        <v>899700000</v>
      </c>
      <c r="AM3957">
        <v>100400000</v>
      </c>
      <c r="AN3957">
        <v>1498300000</v>
      </c>
      <c r="AO3957">
        <v>13400000</v>
      </c>
      <c r="AQ3957">
        <v>1772000000</v>
      </c>
      <c r="AU3957">
        <v>-3133200000</v>
      </c>
      <c r="AV3957">
        <v>1677400000</v>
      </c>
      <c r="AY3957">
        <v>9.07</v>
      </c>
      <c r="AZ3957">
        <v>845500000</v>
      </c>
      <c r="BB3957">
        <v>1612100000</v>
      </c>
      <c r="BC3957">
        <v>1612100000</v>
      </c>
      <c r="BN3957">
        <v>0.38339134179985301</v>
      </c>
      <c r="BO3957">
        <v>120.30597014925399</v>
      </c>
      <c r="BP3957">
        <v>1.3407744874715299</v>
      </c>
      <c r="BQ3957">
        <v>3.0074411541381898</v>
      </c>
      <c r="BR3957">
        <v>16.668550385887499</v>
      </c>
      <c r="BS3957">
        <v>0.282852881765494</v>
      </c>
      <c r="BU3957">
        <v>2.5886553598006502E-7</v>
      </c>
    </row>
    <row r="3958" spans="3:73" x14ac:dyDescent="0.3">
      <c r="C3958">
        <v>4127</v>
      </c>
      <c r="D3958" t="s">
        <v>4272</v>
      </c>
      <c r="E3958" t="s">
        <v>634</v>
      </c>
      <c r="F3958" t="s">
        <v>3614</v>
      </c>
      <c r="G3958" t="s">
        <v>3678</v>
      </c>
      <c r="H3958" t="s">
        <v>3679</v>
      </c>
      <c r="I3958" t="s">
        <v>4903</v>
      </c>
      <c r="J3958">
        <v>2020</v>
      </c>
      <c r="K3958" t="s">
        <v>4062</v>
      </c>
      <c r="L3958">
        <v>104.73724199999999</v>
      </c>
      <c r="M3958">
        <v>5106700000</v>
      </c>
      <c r="N3958">
        <v>2317600000</v>
      </c>
      <c r="O3958">
        <v>566700000</v>
      </c>
      <c r="Q3958">
        <v>806000000</v>
      </c>
      <c r="S3958">
        <v>1249500000</v>
      </c>
      <c r="T3958">
        <v>53500000</v>
      </c>
      <c r="U3958">
        <v>1189800000</v>
      </c>
      <c r="V3958">
        <v>942500000</v>
      </c>
      <c r="W3958">
        <v>448400000</v>
      </c>
      <c r="X3958">
        <v>226900000</v>
      </c>
      <c r="AB3958">
        <v>4164200000</v>
      </c>
      <c r="AC3958">
        <v>4093500000</v>
      </c>
      <c r="AD3958">
        <v>4820400000</v>
      </c>
      <c r="AE3958">
        <v>41400000</v>
      </c>
      <c r="AF3958">
        <v>165600000</v>
      </c>
      <c r="AG3958">
        <v>458900000</v>
      </c>
      <c r="AJ3958">
        <v>891800000</v>
      </c>
      <c r="AK3958">
        <v>464100000</v>
      </c>
      <c r="AL3958">
        <v>721100000</v>
      </c>
      <c r="AM3958">
        <v>76900000</v>
      </c>
      <c r="AN3958">
        <v>246900000</v>
      </c>
      <c r="AQ3958">
        <v>1204500000</v>
      </c>
      <c r="AU3958">
        <v>-581400000</v>
      </c>
      <c r="AV3958">
        <v>-907700000</v>
      </c>
      <c r="AY3958">
        <v>1.48</v>
      </c>
      <c r="AZ3958">
        <v>707850000</v>
      </c>
      <c r="BN3958">
        <v>0.18456145847611999</v>
      </c>
      <c r="BP3958">
        <v>1.26382694023194</v>
      </c>
      <c r="BQ3958">
        <v>3.3710972346119501</v>
      </c>
      <c r="BR3958">
        <v>70.768406756756804</v>
      </c>
      <c r="BS3958">
        <v>5.9291100331396202E-2</v>
      </c>
      <c r="BU3958">
        <v>3.7224705383987298E-8</v>
      </c>
    </row>
    <row r="3959" spans="3:73" x14ac:dyDescent="0.3">
      <c r="C3959">
        <v>4127</v>
      </c>
      <c r="D3959" t="s">
        <v>4272</v>
      </c>
      <c r="E3959" t="s">
        <v>634</v>
      </c>
      <c r="F3959" t="s">
        <v>3614</v>
      </c>
      <c r="G3959" t="s">
        <v>3678</v>
      </c>
      <c r="H3959" t="s">
        <v>3679</v>
      </c>
      <c r="I3959" t="s">
        <v>4903</v>
      </c>
      <c r="J3959">
        <v>2019</v>
      </c>
      <c r="K3959" t="s">
        <v>4062</v>
      </c>
      <c r="L3959">
        <v>70.894724999999994</v>
      </c>
      <c r="M3959">
        <v>4839600000</v>
      </c>
      <c r="N3959">
        <v>2234600000</v>
      </c>
      <c r="O3959">
        <v>851300000</v>
      </c>
      <c r="Q3959">
        <v>609700000</v>
      </c>
      <c r="S3959">
        <v>1205600000</v>
      </c>
      <c r="T3959">
        <v>107900000</v>
      </c>
      <c r="U3959">
        <v>1189800000</v>
      </c>
      <c r="V3959">
        <v>717300000</v>
      </c>
      <c r="W3959">
        <v>374000000</v>
      </c>
      <c r="X3959">
        <v>190500000</v>
      </c>
      <c r="AB3959">
        <v>4122300000</v>
      </c>
      <c r="AC3959">
        <v>3412900000</v>
      </c>
      <c r="AD3959">
        <v>4312600000</v>
      </c>
      <c r="AE3959">
        <v>42500000</v>
      </c>
      <c r="AF3959">
        <v>170100000</v>
      </c>
      <c r="AG3959">
        <v>406000000</v>
      </c>
      <c r="AJ3959">
        <v>952000000</v>
      </c>
      <c r="AK3959">
        <v>424100000</v>
      </c>
      <c r="AL3959">
        <v>651800000</v>
      </c>
      <c r="AM3959">
        <v>107400000</v>
      </c>
      <c r="AN3959">
        <v>210600000</v>
      </c>
      <c r="AQ3959">
        <v>1367400000</v>
      </c>
      <c r="AT3959">
        <v>398400000</v>
      </c>
      <c r="AU3959">
        <v>-336900000</v>
      </c>
      <c r="AV3959">
        <v>-912500000</v>
      </c>
      <c r="AY3959">
        <v>1.23</v>
      </c>
      <c r="AZ3959">
        <v>549950000</v>
      </c>
      <c r="BL3959">
        <v>3.43222891566265</v>
      </c>
      <c r="BN3959">
        <v>0.14821472848995801</v>
      </c>
      <c r="BP3959">
        <v>2.2762032085561499</v>
      </c>
      <c r="BQ3959">
        <v>4.3446524064171097</v>
      </c>
      <c r="BR3959">
        <v>57.637987804878001</v>
      </c>
      <c r="BS3959">
        <v>5.1087984862819298E-2</v>
      </c>
      <c r="BU3959">
        <v>2.1153363838148601E-8</v>
      </c>
    </row>
    <row r="3960" spans="3:73" x14ac:dyDescent="0.3">
      <c r="C3960">
        <v>4127</v>
      </c>
      <c r="D3960" t="s">
        <v>4272</v>
      </c>
      <c r="E3960" t="s">
        <v>634</v>
      </c>
      <c r="F3960" t="s">
        <v>3614</v>
      </c>
      <c r="G3960" t="s">
        <v>3678</v>
      </c>
      <c r="H3960" t="s">
        <v>3679</v>
      </c>
      <c r="I3960" t="s">
        <v>4903</v>
      </c>
      <c r="J3960">
        <v>2018</v>
      </c>
      <c r="K3960" t="s">
        <v>4062</v>
      </c>
      <c r="L3960">
        <v>76.643548999999993</v>
      </c>
      <c r="M3960">
        <v>4828900000</v>
      </c>
      <c r="N3960">
        <v>2262200000</v>
      </c>
      <c r="O3960">
        <v>733300000</v>
      </c>
      <c r="Q3960">
        <v>490200000</v>
      </c>
      <c r="S3960">
        <v>1140900000</v>
      </c>
      <c r="T3960">
        <v>143700000</v>
      </c>
      <c r="U3960">
        <v>1189800000</v>
      </c>
      <c r="V3960">
        <v>731900000</v>
      </c>
      <c r="W3960">
        <v>389700000</v>
      </c>
      <c r="X3960">
        <v>229900000</v>
      </c>
      <c r="AB3960">
        <v>4097000000</v>
      </c>
      <c r="AC3960">
        <v>2732500000</v>
      </c>
      <c r="AD3960">
        <v>3732900000</v>
      </c>
      <c r="AE3960">
        <v>44400000</v>
      </c>
      <c r="AF3960">
        <v>177400000</v>
      </c>
      <c r="AG3960">
        <v>503600000</v>
      </c>
      <c r="AJ3960">
        <v>1319300000</v>
      </c>
      <c r="AK3960">
        <v>404500000</v>
      </c>
      <c r="AL3960">
        <v>631400000</v>
      </c>
      <c r="AM3960">
        <v>413700000</v>
      </c>
      <c r="AN3960">
        <v>285500000</v>
      </c>
      <c r="AT3960">
        <v>422300000</v>
      </c>
      <c r="AY3960">
        <v>1.6</v>
      </c>
      <c r="AZ3960">
        <v>491850000</v>
      </c>
      <c r="BN3960">
        <v>0.151566609372735</v>
      </c>
      <c r="BP3960">
        <v>1.88170387477547</v>
      </c>
      <c r="BQ3960">
        <v>4.5470875032076004</v>
      </c>
      <c r="BR3960">
        <v>47.902218124999997</v>
      </c>
      <c r="BS3960">
        <v>6.9685135464974401E-2</v>
      </c>
      <c r="BU3960">
        <v>2.9931578813766202E-8</v>
      </c>
    </row>
    <row r="3961" spans="3:73" x14ac:dyDescent="0.3">
      <c r="C3961">
        <v>4127</v>
      </c>
      <c r="D3961" t="s">
        <v>4272</v>
      </c>
      <c r="E3961" t="s">
        <v>634</v>
      </c>
      <c r="F3961" t="s">
        <v>3614</v>
      </c>
      <c r="G3961" t="s">
        <v>3678</v>
      </c>
      <c r="H3961" t="s">
        <v>3679</v>
      </c>
      <c r="I3961" t="s">
        <v>4903</v>
      </c>
      <c r="J3961">
        <v>2017</v>
      </c>
      <c r="K3961" t="s">
        <v>4062</v>
      </c>
      <c r="L3961">
        <v>81.722962999999993</v>
      </c>
      <c r="M3961">
        <v>4573600000</v>
      </c>
      <c r="N3961">
        <v>2633700000</v>
      </c>
      <c r="O3961">
        <v>1616800000</v>
      </c>
      <c r="Q3961">
        <v>493500000</v>
      </c>
      <c r="S3961">
        <v>882300000</v>
      </c>
      <c r="T3961">
        <v>67800000</v>
      </c>
      <c r="U3961">
        <v>883000000</v>
      </c>
      <c r="V3961">
        <v>507900000</v>
      </c>
      <c r="W3961">
        <v>387900000</v>
      </c>
      <c r="X3961">
        <v>258400000</v>
      </c>
      <c r="AB3961">
        <v>4065700000</v>
      </c>
      <c r="AC3961">
        <v>1925000000</v>
      </c>
      <c r="AD3961">
        <v>3059600000</v>
      </c>
      <c r="AE3961">
        <v>45800000</v>
      </c>
      <c r="AF3961">
        <v>183100000</v>
      </c>
      <c r="AG3961">
        <v>498900000</v>
      </c>
      <c r="AJ3961">
        <v>1253800000</v>
      </c>
      <c r="AK3961">
        <v>355200000</v>
      </c>
      <c r="AL3961">
        <v>588000000</v>
      </c>
      <c r="AM3961">
        <v>246800000</v>
      </c>
      <c r="AN3961">
        <v>281300000</v>
      </c>
      <c r="AT3961">
        <v>303300000</v>
      </c>
      <c r="AY3961">
        <v>1.53</v>
      </c>
      <c r="BN3961">
        <v>0.111050376071366</v>
      </c>
      <c r="BP3961">
        <v>4.1680845578757397</v>
      </c>
      <c r="BQ3961">
        <v>5.5174013921113696</v>
      </c>
      <c r="BR3961">
        <v>53.413701307189498</v>
      </c>
      <c r="BS3961">
        <v>6.9188577612711202E-2</v>
      </c>
      <c r="BU3961">
        <v>3.0753900531273801E-8</v>
      </c>
    </row>
    <row r="3962" spans="3:73" x14ac:dyDescent="0.3">
      <c r="C3962">
        <v>817720</v>
      </c>
      <c r="D3962" t="s">
        <v>4375</v>
      </c>
      <c r="E3962" t="s">
        <v>637</v>
      </c>
      <c r="F3962" t="s">
        <v>3614</v>
      </c>
      <c r="G3962" t="s">
        <v>3678</v>
      </c>
      <c r="H3962" t="s">
        <v>3679</v>
      </c>
      <c r="I3962" t="s">
        <v>4904</v>
      </c>
      <c r="J3962">
        <v>2026</v>
      </c>
      <c r="K3962" t="s">
        <v>4062</v>
      </c>
      <c r="L3962">
        <v>81.293025999999998</v>
      </c>
    </row>
    <row r="3963" spans="3:73" x14ac:dyDescent="0.3">
      <c r="C3963">
        <v>817720</v>
      </c>
      <c r="D3963" t="s">
        <v>4375</v>
      </c>
      <c r="E3963" t="s">
        <v>637</v>
      </c>
      <c r="F3963" t="s">
        <v>3614</v>
      </c>
      <c r="G3963" t="s">
        <v>3678</v>
      </c>
      <c r="H3963" t="s">
        <v>3679</v>
      </c>
      <c r="I3963" t="s">
        <v>4904</v>
      </c>
      <c r="J3963">
        <v>2025</v>
      </c>
      <c r="K3963" t="s">
        <v>4062</v>
      </c>
      <c r="L3963">
        <v>67.353697999999994</v>
      </c>
      <c r="M3963">
        <v>2584400000</v>
      </c>
      <c r="N3963">
        <v>751900000</v>
      </c>
      <c r="O3963">
        <v>391500000</v>
      </c>
      <c r="P3963">
        <v>130300000</v>
      </c>
      <c r="Q3963">
        <v>139500000</v>
      </c>
      <c r="R3963">
        <v>1251800000</v>
      </c>
      <c r="S3963">
        <v>72100000</v>
      </c>
      <c r="U3963">
        <v>872300000</v>
      </c>
      <c r="V3963">
        <v>1189500000</v>
      </c>
      <c r="W3963">
        <v>270900000</v>
      </c>
      <c r="X3963">
        <v>98500000</v>
      </c>
      <c r="AA3963">
        <v>834800000</v>
      </c>
      <c r="AB3963">
        <v>1394900000</v>
      </c>
      <c r="AD3963">
        <v>1189900000</v>
      </c>
      <c r="AE3963">
        <v>100000</v>
      </c>
      <c r="AF3963">
        <v>38642761</v>
      </c>
      <c r="AG3963">
        <v>480400000</v>
      </c>
      <c r="AJ3963">
        <v>-94100000</v>
      </c>
      <c r="AK3963">
        <v>346800000</v>
      </c>
      <c r="AL3963">
        <v>574500000</v>
      </c>
      <c r="AM3963">
        <v>-65700000</v>
      </c>
      <c r="AN3963">
        <v>-47800000</v>
      </c>
      <c r="AQ3963">
        <v>142000000</v>
      </c>
      <c r="AU3963">
        <v>-297900000</v>
      </c>
      <c r="AV3963">
        <v>-331400000</v>
      </c>
      <c r="AY3963">
        <v>-1.22</v>
      </c>
      <c r="AZ3963">
        <v>126750000</v>
      </c>
      <c r="BN3963">
        <v>0.46026156941649898</v>
      </c>
      <c r="BP3963">
        <v>1.4451827242524899</v>
      </c>
      <c r="BQ3963">
        <v>2.2606127722406799</v>
      </c>
      <c r="BR3963">
        <v>-55.207949180327901</v>
      </c>
      <c r="BS3963">
        <v>-3.4267689440103201E-2</v>
      </c>
      <c r="BU3963">
        <v>-5.8908532195856303E-8</v>
      </c>
    </row>
    <row r="3964" spans="3:73" x14ac:dyDescent="0.3">
      <c r="C3964">
        <v>817720</v>
      </c>
      <c r="D3964" t="s">
        <v>4375</v>
      </c>
      <c r="E3964" t="s">
        <v>637</v>
      </c>
      <c r="F3964" t="s">
        <v>3614</v>
      </c>
      <c r="G3964" t="s">
        <v>3678</v>
      </c>
      <c r="H3964" t="s">
        <v>3679</v>
      </c>
      <c r="I3964" t="s">
        <v>4904</v>
      </c>
      <c r="J3964">
        <v>2024</v>
      </c>
      <c r="K3964" t="s">
        <v>4062</v>
      </c>
      <c r="L3964">
        <v>85.409443999999993</v>
      </c>
      <c r="M3964">
        <v>2825000000</v>
      </c>
      <c r="N3964">
        <v>1162300000</v>
      </c>
      <c r="O3964">
        <v>876900000</v>
      </c>
      <c r="P3964">
        <v>142400000</v>
      </c>
      <c r="Q3964">
        <v>114000000</v>
      </c>
      <c r="R3964">
        <v>1227100000</v>
      </c>
      <c r="S3964">
        <v>75500000</v>
      </c>
      <c r="U3964">
        <v>816400000</v>
      </c>
      <c r="V3964">
        <v>1358200000</v>
      </c>
      <c r="W3964">
        <v>277200000</v>
      </c>
      <c r="X3964">
        <v>87500000</v>
      </c>
      <c r="AA3964">
        <v>983500000</v>
      </c>
      <c r="AB3964">
        <v>1466800000</v>
      </c>
      <c r="AC3964">
        <v>878000000</v>
      </c>
      <c r="AD3964">
        <v>1237700000</v>
      </c>
      <c r="AE3964">
        <v>100000</v>
      </c>
      <c r="AF3964">
        <v>39567552</v>
      </c>
      <c r="AG3964">
        <v>439800000</v>
      </c>
      <c r="AJ3964">
        <v>-101600000</v>
      </c>
      <c r="AK3964">
        <v>336300000</v>
      </c>
      <c r="AL3964">
        <v>541400000</v>
      </c>
      <c r="AM3964">
        <v>-250200000</v>
      </c>
      <c r="AN3964">
        <v>125600000</v>
      </c>
      <c r="AO3964">
        <v>65300000</v>
      </c>
      <c r="AP3964">
        <v>27600000</v>
      </c>
      <c r="AQ3964">
        <v>135900000</v>
      </c>
      <c r="AU3964">
        <v>-157700000</v>
      </c>
      <c r="AV3964">
        <v>-25100000</v>
      </c>
      <c r="AY3964">
        <v>3.2</v>
      </c>
      <c r="AZ3964">
        <v>125600000</v>
      </c>
      <c r="BB3964">
        <v>-59300000</v>
      </c>
      <c r="BC3964">
        <v>-31700000</v>
      </c>
      <c r="BN3964">
        <v>0.480778761061947</v>
      </c>
      <c r="BO3964">
        <v>-0.90811638591117905</v>
      </c>
      <c r="BP3964">
        <v>3.1634199134199101</v>
      </c>
      <c r="BQ3964">
        <v>3.7817460317460299</v>
      </c>
      <c r="BR3964">
        <v>26.690451249999999</v>
      </c>
      <c r="BS3964">
        <v>8.5628579220070902E-2</v>
      </c>
      <c r="BU3964">
        <v>1.8633093864194199E-7</v>
      </c>
    </row>
    <row r="3965" spans="3:73" x14ac:dyDescent="0.3">
      <c r="C3965">
        <v>817720</v>
      </c>
      <c r="D3965" t="s">
        <v>4375</v>
      </c>
      <c r="E3965" t="s">
        <v>637</v>
      </c>
      <c r="F3965" t="s">
        <v>3614</v>
      </c>
      <c r="G3965" t="s">
        <v>3678</v>
      </c>
      <c r="H3965" t="s">
        <v>3679</v>
      </c>
      <c r="I3965" t="s">
        <v>4904</v>
      </c>
      <c r="J3965">
        <v>2023</v>
      </c>
      <c r="K3965" t="s">
        <v>4062</v>
      </c>
      <c r="L3965">
        <v>96.393241000000003</v>
      </c>
      <c r="M3965">
        <v>2611400000</v>
      </c>
      <c r="N3965">
        <v>1272000000</v>
      </c>
      <c r="O3965">
        <v>924700000</v>
      </c>
      <c r="P3965">
        <v>163900000</v>
      </c>
      <c r="Q3965">
        <v>137200000</v>
      </c>
      <c r="R3965">
        <v>1181300000</v>
      </c>
      <c r="S3965">
        <v>66400000</v>
      </c>
      <c r="U3965">
        <v>816400000</v>
      </c>
      <c r="V3965">
        <v>1368000000</v>
      </c>
      <c r="W3965">
        <v>260100000</v>
      </c>
      <c r="X3965">
        <v>45800000</v>
      </c>
      <c r="AA3965">
        <v>991000000</v>
      </c>
      <c r="AB3965">
        <v>1243400000</v>
      </c>
      <c r="AC3965">
        <v>878000000</v>
      </c>
      <c r="AD3965">
        <v>1112100000</v>
      </c>
      <c r="AE3965">
        <v>100000</v>
      </c>
      <c r="AF3965">
        <v>38571072</v>
      </c>
      <c r="AG3965">
        <v>715900000</v>
      </c>
      <c r="AJ3965">
        <v>154300000</v>
      </c>
      <c r="AK3965">
        <v>351200000</v>
      </c>
      <c r="AL3965">
        <v>561600000</v>
      </c>
      <c r="AM3965">
        <v>52400000</v>
      </c>
      <c r="AN3965">
        <v>73600000</v>
      </c>
      <c r="AO3965">
        <v>55500000</v>
      </c>
      <c r="AP3965">
        <v>27400000</v>
      </c>
      <c r="AQ3965">
        <v>331500000</v>
      </c>
      <c r="AU3965">
        <v>-6000000</v>
      </c>
      <c r="AV3965">
        <v>-221300000</v>
      </c>
      <c r="AY3965">
        <v>1.86</v>
      </c>
      <c r="AZ3965">
        <v>153450000</v>
      </c>
      <c r="BB3965">
        <v>181500000</v>
      </c>
      <c r="BC3965">
        <v>208900000</v>
      </c>
      <c r="BN3965">
        <v>0.52385693497740704</v>
      </c>
      <c r="BO3965">
        <v>3.2702702702702702</v>
      </c>
      <c r="BP3965">
        <v>3.55517108804306</v>
      </c>
      <c r="BQ3965">
        <v>4.3629373317954601</v>
      </c>
      <c r="BR3965">
        <v>51.824323118279601</v>
      </c>
      <c r="BS3965">
        <v>5.9192536593212199E-2</v>
      </c>
      <c r="BU3965">
        <v>1.4419448951262699E-7</v>
      </c>
    </row>
    <row r="3966" spans="3:73" x14ac:dyDescent="0.3">
      <c r="C3966">
        <v>817720</v>
      </c>
      <c r="D3966" t="s">
        <v>4375</v>
      </c>
      <c r="E3966" t="s">
        <v>637</v>
      </c>
      <c r="F3966" t="s">
        <v>3614</v>
      </c>
      <c r="G3966" t="s">
        <v>3678</v>
      </c>
      <c r="H3966" t="s">
        <v>3679</v>
      </c>
      <c r="I3966" t="s">
        <v>4904</v>
      </c>
      <c r="J3966">
        <v>2022</v>
      </c>
      <c r="K3966" t="s">
        <v>4062</v>
      </c>
      <c r="L3966">
        <v>143.930206</v>
      </c>
      <c r="M3966">
        <v>2858100000</v>
      </c>
      <c r="N3966">
        <v>1403400000</v>
      </c>
      <c r="O3966">
        <v>824000000</v>
      </c>
      <c r="P3966">
        <v>322100000</v>
      </c>
      <c r="Q3966">
        <v>169700000</v>
      </c>
      <c r="R3966">
        <v>1259500000</v>
      </c>
      <c r="S3966">
        <v>62900000</v>
      </c>
      <c r="U3966">
        <v>806600000</v>
      </c>
      <c r="V3966">
        <v>1591700000</v>
      </c>
      <c r="W3966">
        <v>463400000</v>
      </c>
      <c r="X3966">
        <v>141800000</v>
      </c>
      <c r="AB3966">
        <v>1266400000</v>
      </c>
      <c r="AC3966">
        <v>694500000</v>
      </c>
      <c r="AD3966">
        <v>1038500000</v>
      </c>
      <c r="AE3966">
        <v>100000</v>
      </c>
      <c r="AF3966">
        <v>39621179</v>
      </c>
      <c r="AG3966">
        <v>943100000</v>
      </c>
      <c r="AJ3966">
        <v>350400000</v>
      </c>
      <c r="AK3966">
        <v>367300000</v>
      </c>
      <c r="AL3966">
        <v>592700000</v>
      </c>
      <c r="AM3966">
        <v>64600000</v>
      </c>
      <c r="AN3966">
        <v>257500000</v>
      </c>
      <c r="AO3966">
        <v>30200000</v>
      </c>
      <c r="AP3966">
        <v>24000000</v>
      </c>
      <c r="AQ3966">
        <v>462700000</v>
      </c>
      <c r="AU3966">
        <v>-482700000</v>
      </c>
      <c r="AV3966">
        <v>14300000</v>
      </c>
      <c r="AY3966">
        <v>6.6</v>
      </c>
      <c r="AZ3966">
        <v>125850000</v>
      </c>
      <c r="BB3966">
        <v>352300000</v>
      </c>
      <c r="BC3966">
        <v>376300000</v>
      </c>
      <c r="BN3966">
        <v>0.55690843567404902</v>
      </c>
      <c r="BO3966">
        <v>11.6655629139073</v>
      </c>
      <c r="BP3966">
        <v>1.77816141562365</v>
      </c>
      <c r="BQ3966">
        <v>2.6622788088044902</v>
      </c>
      <c r="BR3966">
        <v>21.807606969697002</v>
      </c>
      <c r="BS3966">
        <v>0.20333228048010099</v>
      </c>
      <c r="BU3966">
        <v>7.5011004390397996E-7</v>
      </c>
    </row>
    <row r="3967" spans="3:73" x14ac:dyDescent="0.3">
      <c r="C3967">
        <v>817720</v>
      </c>
      <c r="D3967" t="s">
        <v>4375</v>
      </c>
      <c r="E3967" t="s">
        <v>637</v>
      </c>
      <c r="F3967" t="s">
        <v>3614</v>
      </c>
      <c r="G3967" t="s">
        <v>3678</v>
      </c>
      <c r="H3967" t="s">
        <v>3679</v>
      </c>
      <c r="I3967" t="s">
        <v>4904</v>
      </c>
      <c r="J3967">
        <v>2021</v>
      </c>
      <c r="K3967" t="s">
        <v>4062</v>
      </c>
      <c r="L3967">
        <v>165.250382</v>
      </c>
      <c r="M3967">
        <v>2226800000</v>
      </c>
      <c r="N3967">
        <v>1179700000</v>
      </c>
      <c r="O3967">
        <v>836300000</v>
      </c>
      <c r="P3967">
        <v>228300000</v>
      </c>
      <c r="Q3967">
        <v>82000000</v>
      </c>
      <c r="R3967">
        <v>962700000</v>
      </c>
      <c r="S3967">
        <v>91200000</v>
      </c>
      <c r="U3967">
        <v>570000000</v>
      </c>
      <c r="V3967">
        <v>1259600000</v>
      </c>
      <c r="W3967">
        <v>786700000</v>
      </c>
      <c r="X3967">
        <v>97600000</v>
      </c>
      <c r="AB3967">
        <v>967200000</v>
      </c>
      <c r="AC3967">
        <v>1205400000</v>
      </c>
      <c r="AD3967">
        <v>781000000</v>
      </c>
      <c r="AE3967">
        <v>100000</v>
      </c>
      <c r="AF3967">
        <v>35331903</v>
      </c>
      <c r="AG3967">
        <v>611200000</v>
      </c>
      <c r="AJ3967">
        <v>147000000</v>
      </c>
      <c r="AK3967">
        <v>313400000</v>
      </c>
      <c r="AL3967">
        <v>464200000</v>
      </c>
      <c r="AM3967">
        <v>31400000</v>
      </c>
      <c r="AN3967">
        <v>79600000</v>
      </c>
      <c r="AO3967">
        <v>29500000</v>
      </c>
      <c r="AP3967">
        <v>21600000</v>
      </c>
      <c r="AQ3967">
        <v>319200000</v>
      </c>
      <c r="AR3967">
        <v>-800000</v>
      </c>
      <c r="AU3967">
        <v>-522600000</v>
      </c>
      <c r="AV3967">
        <v>274100000</v>
      </c>
      <c r="AY3967">
        <v>2.29</v>
      </c>
      <c r="AZ3967">
        <v>92000000</v>
      </c>
      <c r="BB3967">
        <v>140500000</v>
      </c>
      <c r="BC3967">
        <v>162100000</v>
      </c>
      <c r="BN3967">
        <v>0.56565475121250197</v>
      </c>
      <c r="BO3967">
        <v>4.7627118644067803</v>
      </c>
      <c r="BP3967">
        <v>1.0630481759247501</v>
      </c>
      <c r="BQ3967">
        <v>1.3953222321088099</v>
      </c>
      <c r="BR3967">
        <v>72.161738864628802</v>
      </c>
      <c r="BS3967">
        <v>8.22994210090984E-2</v>
      </c>
      <c r="BU3967">
        <v>3.91256590963606E-7</v>
      </c>
    </row>
    <row r="3968" spans="3:73" x14ac:dyDescent="0.3">
      <c r="C3968">
        <v>817720</v>
      </c>
      <c r="D3968" t="s">
        <v>4375</v>
      </c>
      <c r="E3968" t="s">
        <v>637</v>
      </c>
      <c r="F3968" t="s">
        <v>3614</v>
      </c>
      <c r="G3968" t="s">
        <v>3678</v>
      </c>
      <c r="H3968" t="s">
        <v>3679</v>
      </c>
      <c r="I3968" t="s">
        <v>4904</v>
      </c>
      <c r="J3968">
        <v>2020</v>
      </c>
      <c r="K3968" t="s">
        <v>4062</v>
      </c>
      <c r="L3968">
        <v>71.560083000000006</v>
      </c>
      <c r="M3968">
        <v>1693800000</v>
      </c>
      <c r="N3968">
        <v>1077600000</v>
      </c>
      <c r="O3968">
        <v>763400000</v>
      </c>
      <c r="P3968">
        <v>195300000</v>
      </c>
      <c r="Q3968">
        <v>102000000</v>
      </c>
      <c r="R3968">
        <v>538500000</v>
      </c>
      <c r="S3968">
        <v>84300000</v>
      </c>
      <c r="U3968">
        <v>360800000</v>
      </c>
      <c r="V3968">
        <v>874700000</v>
      </c>
      <c r="W3968">
        <v>244100000</v>
      </c>
      <c r="X3968">
        <v>60600000</v>
      </c>
      <c r="AB3968">
        <v>819100000</v>
      </c>
      <c r="AC3968">
        <v>1222600000</v>
      </c>
      <c r="AD3968">
        <v>701400000</v>
      </c>
      <c r="AE3968">
        <v>100000</v>
      </c>
      <c r="AF3968">
        <v>34122453</v>
      </c>
      <c r="AG3968">
        <v>543100000</v>
      </c>
      <c r="AJ3968">
        <v>68900000</v>
      </c>
      <c r="AK3968">
        <v>302500000</v>
      </c>
      <c r="AL3968">
        <v>474200000</v>
      </c>
      <c r="AM3968">
        <v>38600000</v>
      </c>
      <c r="AN3968">
        <v>118800000</v>
      </c>
      <c r="AO3968">
        <v>22500000</v>
      </c>
      <c r="AP3968">
        <v>26700000</v>
      </c>
      <c r="AQ3968">
        <v>221800000</v>
      </c>
      <c r="AU3968">
        <v>119900000</v>
      </c>
      <c r="AV3968">
        <v>93900000</v>
      </c>
      <c r="AY3968">
        <v>3.54</v>
      </c>
      <c r="AZ3968">
        <v>130350000</v>
      </c>
      <c r="BB3968">
        <v>179900000</v>
      </c>
      <c r="BC3968">
        <v>206600000</v>
      </c>
      <c r="BN3968">
        <v>0.51641279962215103</v>
      </c>
      <c r="BO3968">
        <v>7.9955555555555602</v>
      </c>
      <c r="BP3968">
        <v>3.1274068004915998</v>
      </c>
      <c r="BQ3968">
        <v>3.9967226546497301</v>
      </c>
      <c r="BR3968">
        <v>20.214712711864401</v>
      </c>
      <c r="BS3968">
        <v>0.14503723599072199</v>
      </c>
      <c r="BU3968">
        <v>3.0926955661091398E-7</v>
      </c>
    </row>
    <row r="3969" spans="3:73" x14ac:dyDescent="0.3">
      <c r="C3969">
        <v>817720</v>
      </c>
      <c r="D3969" t="s">
        <v>4375</v>
      </c>
      <c r="E3969" t="s">
        <v>637</v>
      </c>
      <c r="F3969" t="s">
        <v>3614</v>
      </c>
      <c r="G3969" t="s">
        <v>3678</v>
      </c>
      <c r="H3969" t="s">
        <v>3679</v>
      </c>
      <c r="I3969" t="s">
        <v>4904</v>
      </c>
      <c r="J3969">
        <v>2019</v>
      </c>
      <c r="K3969" t="s">
        <v>4062</v>
      </c>
      <c r="L3969">
        <v>40.076025000000001</v>
      </c>
      <c r="M3969">
        <v>1409800000</v>
      </c>
      <c r="N3969">
        <v>731100000</v>
      </c>
      <c r="O3969">
        <v>327800000</v>
      </c>
      <c r="P3969">
        <v>230000000</v>
      </c>
      <c r="Q3969">
        <v>158700000</v>
      </c>
      <c r="R3969">
        <v>620600000</v>
      </c>
      <c r="S3969">
        <v>103000000</v>
      </c>
      <c r="U3969">
        <v>372800000</v>
      </c>
      <c r="V3969">
        <v>752500000</v>
      </c>
      <c r="W3969">
        <v>253900000</v>
      </c>
      <c r="X3969">
        <v>98300000</v>
      </c>
      <c r="AB3969">
        <v>657300000</v>
      </c>
      <c r="AC3969">
        <v>1192400000</v>
      </c>
      <c r="AD3969">
        <v>583500000</v>
      </c>
      <c r="AE3969">
        <v>100000</v>
      </c>
      <c r="AF3969">
        <v>33349735</v>
      </c>
      <c r="AG3969">
        <v>497100000</v>
      </c>
      <c r="AJ3969">
        <v>-6300000</v>
      </c>
      <c r="AK3969">
        <v>341100000</v>
      </c>
      <c r="AL3969">
        <v>503400000</v>
      </c>
      <c r="AM3969">
        <v>300000</v>
      </c>
      <c r="AN3969">
        <v>-22900000</v>
      </c>
      <c r="AO3969">
        <v>21200000</v>
      </c>
      <c r="AP3969">
        <v>35600000</v>
      </c>
      <c r="AQ3969">
        <v>154200000</v>
      </c>
      <c r="AU3969">
        <v>-20900000</v>
      </c>
      <c r="AV3969">
        <v>-106600000</v>
      </c>
      <c r="AY3969">
        <v>-0.66</v>
      </c>
      <c r="AZ3969">
        <v>144950000</v>
      </c>
      <c r="BB3969">
        <v>-1400000</v>
      </c>
      <c r="BC3969">
        <v>34200000</v>
      </c>
      <c r="BN3969">
        <v>0.53376365441906604</v>
      </c>
      <c r="BO3969">
        <v>-6.6037735849056603E-2</v>
      </c>
      <c r="BP3969">
        <v>1.2910594722331601</v>
      </c>
      <c r="BQ3969">
        <v>2.2544308782985398</v>
      </c>
      <c r="BR3969">
        <v>-60.721249999999998</v>
      </c>
      <c r="BS3969">
        <v>-3.48394949033927E-2</v>
      </c>
      <c r="BU3969">
        <v>-4.02406458238247E-8</v>
      </c>
    </row>
    <row r="3970" spans="3:73" x14ac:dyDescent="0.3">
      <c r="C3970">
        <v>817720</v>
      </c>
      <c r="D3970" t="s">
        <v>4375</v>
      </c>
      <c r="E3970" t="s">
        <v>637</v>
      </c>
      <c r="F3970" t="s">
        <v>3614</v>
      </c>
      <c r="G3970" t="s">
        <v>3678</v>
      </c>
      <c r="H3970" t="s">
        <v>3679</v>
      </c>
      <c r="I3970" t="s">
        <v>4904</v>
      </c>
      <c r="J3970">
        <v>2018</v>
      </c>
      <c r="K3970" t="s">
        <v>4062</v>
      </c>
      <c r="L3970">
        <v>44.250114000000004</v>
      </c>
      <c r="M3970">
        <v>1499800000</v>
      </c>
      <c r="N3970">
        <v>739500000</v>
      </c>
      <c r="O3970">
        <v>301000000</v>
      </c>
      <c r="P3970">
        <v>289100000</v>
      </c>
      <c r="Q3970">
        <v>131200000</v>
      </c>
      <c r="R3970">
        <v>709800000</v>
      </c>
      <c r="S3970">
        <v>117800000</v>
      </c>
      <c r="U3970">
        <v>372800000</v>
      </c>
      <c r="V3970">
        <v>770500000</v>
      </c>
      <c r="W3970">
        <v>283800000</v>
      </c>
      <c r="X3970">
        <v>156900000</v>
      </c>
      <c r="AB3970">
        <v>729300000</v>
      </c>
      <c r="AC3970">
        <v>1073900000</v>
      </c>
      <c r="AD3970">
        <v>606400000</v>
      </c>
      <c r="AE3970">
        <v>100000</v>
      </c>
      <c r="AF3970">
        <v>35249803</v>
      </c>
      <c r="AG3970">
        <v>480100000</v>
      </c>
      <c r="AJ3970">
        <v>-61900000</v>
      </c>
      <c r="AK3970">
        <v>363200000</v>
      </c>
      <c r="AL3970">
        <v>542000000</v>
      </c>
      <c r="AM3970">
        <v>40500000</v>
      </c>
      <c r="AN3970">
        <v>-124100000</v>
      </c>
      <c r="AO3970">
        <v>22200000</v>
      </c>
      <c r="AP3970">
        <v>38900000</v>
      </c>
      <c r="AQ3970">
        <v>145000000</v>
      </c>
      <c r="AU3970">
        <v>-438500000</v>
      </c>
      <c r="AV3970">
        <v>226700000</v>
      </c>
      <c r="AY3970">
        <v>-3.63</v>
      </c>
      <c r="AZ3970">
        <v>131300000</v>
      </c>
      <c r="BB3970">
        <v>-61400000</v>
      </c>
      <c r="BC3970">
        <v>-22500000</v>
      </c>
      <c r="BN3970">
        <v>0.51373516468862501</v>
      </c>
      <c r="BO3970">
        <v>-2.7657657657657699</v>
      </c>
      <c r="BP3970">
        <v>1.0606060606060601</v>
      </c>
      <c r="BQ3970">
        <v>2.1434108527131799</v>
      </c>
      <c r="BR3970">
        <v>-12.1901140495868</v>
      </c>
      <c r="BS3970">
        <v>-0.17016317016317001</v>
      </c>
      <c r="BU3970">
        <v>-2.2024943619909501E-7</v>
      </c>
    </row>
    <row r="3971" spans="3:73" x14ac:dyDescent="0.3">
      <c r="C3971">
        <v>817720</v>
      </c>
      <c r="D3971" t="s">
        <v>4375</v>
      </c>
      <c r="E3971" t="s">
        <v>637</v>
      </c>
      <c r="F3971" t="s">
        <v>3614</v>
      </c>
      <c r="G3971" t="s">
        <v>3678</v>
      </c>
      <c r="H3971" t="s">
        <v>3679</v>
      </c>
      <c r="I3971" t="s">
        <v>4904</v>
      </c>
      <c r="J3971">
        <v>2017</v>
      </c>
      <c r="K3971" t="s">
        <v>4062</v>
      </c>
      <c r="L3971">
        <v>46.810319999999997</v>
      </c>
      <c r="M3971">
        <v>1266700000</v>
      </c>
      <c r="N3971">
        <v>792000000</v>
      </c>
      <c r="O3971">
        <v>367800000</v>
      </c>
      <c r="P3971">
        <v>255200000</v>
      </c>
      <c r="Q3971">
        <v>131400000</v>
      </c>
      <c r="R3971">
        <v>421500000</v>
      </c>
      <c r="S3971">
        <v>113800000</v>
      </c>
      <c r="U3971">
        <v>206800000</v>
      </c>
      <c r="V3971">
        <v>526500000</v>
      </c>
      <c r="W3971">
        <v>310400000</v>
      </c>
      <c r="X3971">
        <v>135800000</v>
      </c>
      <c r="AB3971">
        <v>740200000</v>
      </c>
      <c r="AC3971">
        <v>980300000</v>
      </c>
      <c r="AD3971">
        <v>714100000</v>
      </c>
      <c r="AE3971">
        <v>100000</v>
      </c>
      <c r="AF3971">
        <v>34638435</v>
      </c>
      <c r="AG3971">
        <v>523600000</v>
      </c>
      <c r="AJ3971">
        <v>64700000</v>
      </c>
      <c r="AK3971">
        <v>292300000</v>
      </c>
      <c r="AL3971">
        <v>458900000</v>
      </c>
      <c r="AM3971">
        <v>12200000</v>
      </c>
      <c r="AN3971">
        <v>48800000</v>
      </c>
      <c r="AO3971">
        <v>6000000</v>
      </c>
      <c r="AP3971">
        <v>33200000</v>
      </c>
      <c r="AY3971">
        <v>1.4</v>
      </c>
      <c r="BB3971">
        <v>67000000</v>
      </c>
      <c r="BC3971">
        <v>100200000</v>
      </c>
      <c r="BN3971">
        <v>0.41564695665903501</v>
      </c>
      <c r="BO3971">
        <v>11.1666666666667</v>
      </c>
      <c r="BP3971">
        <v>1.18492268041237</v>
      </c>
      <c r="BQ3971">
        <v>2.1282216494845398</v>
      </c>
      <c r="BR3971">
        <v>33.435942857142898</v>
      </c>
      <c r="BS3971">
        <v>6.5928127533099207E-2</v>
      </c>
      <c r="BU3971">
        <v>8.8536136179410998E-8</v>
      </c>
    </row>
    <row r="3972" spans="3:73" x14ac:dyDescent="0.3">
      <c r="C3972">
        <v>928876</v>
      </c>
      <c r="D3972" t="s">
        <v>4421</v>
      </c>
      <c r="E3972" t="s">
        <v>1309</v>
      </c>
      <c r="F3972" t="s">
        <v>3614</v>
      </c>
      <c r="G3972" t="s">
        <v>3678</v>
      </c>
      <c r="H3972" t="s">
        <v>3679</v>
      </c>
      <c r="I3972" t="s">
        <v>4905</v>
      </c>
      <c r="J3972">
        <v>2026</v>
      </c>
      <c r="K3972" t="s">
        <v>4062</v>
      </c>
      <c r="L3972">
        <v>150.17449400000001</v>
      </c>
    </row>
    <row r="3973" spans="3:73" x14ac:dyDescent="0.3">
      <c r="C3973">
        <v>928876</v>
      </c>
      <c r="D3973" t="s">
        <v>4421</v>
      </c>
      <c r="E3973" t="s">
        <v>1309</v>
      </c>
      <c r="F3973" t="s">
        <v>3614</v>
      </c>
      <c r="G3973" t="s">
        <v>3678</v>
      </c>
      <c r="H3973" t="s">
        <v>3679</v>
      </c>
      <c r="I3973" t="s">
        <v>4905</v>
      </c>
      <c r="J3973">
        <v>2025</v>
      </c>
      <c r="K3973" t="s">
        <v>4062</v>
      </c>
      <c r="L3973">
        <v>67.490825999999998</v>
      </c>
    </row>
    <row r="3974" spans="3:73" x14ac:dyDescent="0.3">
      <c r="C3974">
        <v>928876</v>
      </c>
      <c r="D3974" t="s">
        <v>4421</v>
      </c>
      <c r="E3974" t="s">
        <v>1309</v>
      </c>
      <c r="F3974" t="s">
        <v>3614</v>
      </c>
      <c r="G3974" t="s">
        <v>3678</v>
      </c>
      <c r="H3974" t="s">
        <v>3679</v>
      </c>
      <c r="I3974" t="s">
        <v>4905</v>
      </c>
      <c r="J3974">
        <v>2024</v>
      </c>
      <c r="K3974" t="s">
        <v>4062</v>
      </c>
      <c r="L3974">
        <v>38.182184999999997</v>
      </c>
    </row>
    <row r="3975" spans="3:73" x14ac:dyDescent="0.3">
      <c r="C3975">
        <v>928876</v>
      </c>
      <c r="D3975" t="s">
        <v>4421</v>
      </c>
      <c r="E3975" t="s">
        <v>1309</v>
      </c>
      <c r="F3975" t="s">
        <v>3614</v>
      </c>
      <c r="G3975" t="s">
        <v>3678</v>
      </c>
      <c r="H3975" t="s">
        <v>3679</v>
      </c>
      <c r="I3975" t="s">
        <v>4905</v>
      </c>
      <c r="J3975">
        <v>2023</v>
      </c>
      <c r="K3975" t="s">
        <v>4062</v>
      </c>
      <c r="L3975">
        <v>34.135370000000002</v>
      </c>
    </row>
    <row r="3976" spans="3:73" x14ac:dyDescent="0.3">
      <c r="C3976">
        <v>928876</v>
      </c>
      <c r="D3976" t="s">
        <v>4421</v>
      </c>
      <c r="E3976" t="s">
        <v>1309</v>
      </c>
      <c r="F3976" t="s">
        <v>3614</v>
      </c>
      <c r="G3976" t="s">
        <v>3678</v>
      </c>
      <c r="H3976" t="s">
        <v>3679</v>
      </c>
      <c r="I3976" t="s">
        <v>4905</v>
      </c>
      <c r="J3976">
        <v>2022</v>
      </c>
      <c r="K3976" t="s">
        <v>4062</v>
      </c>
      <c r="L3976">
        <v>45.563657999999997</v>
      </c>
    </row>
    <row r="3977" spans="3:73" x14ac:dyDescent="0.3">
      <c r="C3977">
        <v>928876</v>
      </c>
      <c r="D3977" t="s">
        <v>4421</v>
      </c>
      <c r="E3977" t="s">
        <v>1309</v>
      </c>
      <c r="F3977" t="s">
        <v>3614</v>
      </c>
      <c r="G3977" t="s">
        <v>3678</v>
      </c>
      <c r="H3977" t="s">
        <v>3679</v>
      </c>
      <c r="I3977" t="s">
        <v>4905</v>
      </c>
      <c r="J3977">
        <v>2021</v>
      </c>
      <c r="K3977" t="s">
        <v>4062</v>
      </c>
      <c r="L3977">
        <v>30.347882999999999</v>
      </c>
    </row>
    <row r="3978" spans="3:73" x14ac:dyDescent="0.3">
      <c r="C3978">
        <v>928876</v>
      </c>
      <c r="D3978" t="s">
        <v>4421</v>
      </c>
      <c r="E3978" t="s">
        <v>1309</v>
      </c>
      <c r="F3978" t="s">
        <v>3614</v>
      </c>
      <c r="G3978" t="s">
        <v>3678</v>
      </c>
      <c r="H3978" t="s">
        <v>3679</v>
      </c>
      <c r="I3978" t="s">
        <v>4905</v>
      </c>
      <c r="J3978">
        <v>2020</v>
      </c>
      <c r="K3978" t="s">
        <v>4062</v>
      </c>
      <c r="L3978">
        <v>20.858681000000001</v>
      </c>
    </row>
    <row r="3979" spans="3:73" x14ac:dyDescent="0.3">
      <c r="C3979">
        <v>928876</v>
      </c>
      <c r="D3979" t="s">
        <v>4421</v>
      </c>
      <c r="E3979" t="s">
        <v>1309</v>
      </c>
      <c r="F3979" t="s">
        <v>3614</v>
      </c>
      <c r="G3979" t="s">
        <v>3678</v>
      </c>
      <c r="H3979" t="s">
        <v>3679</v>
      </c>
      <c r="I3979" t="s">
        <v>4905</v>
      </c>
      <c r="J3979">
        <v>2019</v>
      </c>
      <c r="K3979" t="s">
        <v>4062</v>
      </c>
      <c r="L3979">
        <v>18.400122</v>
      </c>
    </row>
    <row r="3980" spans="3:73" x14ac:dyDescent="0.3">
      <c r="C3980">
        <v>928876</v>
      </c>
      <c r="D3980" t="s">
        <v>4421</v>
      </c>
      <c r="E3980" t="s">
        <v>1309</v>
      </c>
      <c r="F3980" t="s">
        <v>3614</v>
      </c>
      <c r="G3980" t="s">
        <v>3678</v>
      </c>
      <c r="H3980" t="s">
        <v>3679</v>
      </c>
      <c r="I3980" t="s">
        <v>4905</v>
      </c>
      <c r="J3980">
        <v>2018</v>
      </c>
      <c r="K3980" t="s">
        <v>4062</v>
      </c>
      <c r="L3980">
        <v>23.252182000000001</v>
      </c>
    </row>
    <row r="3981" spans="3:73" x14ac:dyDescent="0.3">
      <c r="C3981">
        <v>928876</v>
      </c>
      <c r="D3981" t="s">
        <v>4421</v>
      </c>
      <c r="E3981" t="s">
        <v>1309</v>
      </c>
      <c r="F3981" t="s">
        <v>3614</v>
      </c>
      <c r="G3981" t="s">
        <v>3678</v>
      </c>
      <c r="H3981" t="s">
        <v>3679</v>
      </c>
      <c r="I3981" t="s">
        <v>4905</v>
      </c>
      <c r="J3981">
        <v>2017</v>
      </c>
      <c r="K3981" t="s">
        <v>4062</v>
      </c>
      <c r="L3981">
        <v>25.977371000000002</v>
      </c>
    </row>
    <row r="3982" spans="3:73" x14ac:dyDescent="0.3">
      <c r="C3982">
        <v>97476</v>
      </c>
      <c r="D3982" t="s">
        <v>4336</v>
      </c>
      <c r="E3982" t="s">
        <v>248</v>
      </c>
      <c r="F3982" t="s">
        <v>3614</v>
      </c>
      <c r="G3982" t="s">
        <v>3678</v>
      </c>
      <c r="H3982" t="s">
        <v>3679</v>
      </c>
      <c r="I3982" t="s">
        <v>4906</v>
      </c>
      <c r="J3982">
        <v>2026</v>
      </c>
      <c r="K3982" t="s">
        <v>4062</v>
      </c>
      <c r="L3982">
        <v>204.22179399999999</v>
      </c>
    </row>
    <row r="3983" spans="3:73" x14ac:dyDescent="0.3">
      <c r="C3983">
        <v>97476</v>
      </c>
      <c r="D3983" t="s">
        <v>4336</v>
      </c>
      <c r="E3983" t="s">
        <v>248</v>
      </c>
      <c r="F3983" t="s">
        <v>3614</v>
      </c>
      <c r="G3983" t="s">
        <v>3678</v>
      </c>
      <c r="H3983" t="s">
        <v>3679</v>
      </c>
      <c r="I3983" t="s">
        <v>4906</v>
      </c>
      <c r="J3983">
        <v>2025</v>
      </c>
      <c r="K3983" t="s">
        <v>4062</v>
      </c>
      <c r="L3983">
        <v>176.04907600000001</v>
      </c>
      <c r="M3983">
        <v>34585000000</v>
      </c>
      <c r="N3983">
        <v>13750000000</v>
      </c>
      <c r="O3983">
        <v>3225000000</v>
      </c>
      <c r="P3983">
        <v>1963000000</v>
      </c>
      <c r="Q3983">
        <v>4804000000</v>
      </c>
      <c r="S3983">
        <v>12320000000</v>
      </c>
      <c r="U3983">
        <v>4330000000</v>
      </c>
      <c r="V3983">
        <v>18312000000</v>
      </c>
      <c r="W3983">
        <v>3159000000</v>
      </c>
      <c r="X3983">
        <v>756000000</v>
      </c>
      <c r="AA3983">
        <v>14048000000</v>
      </c>
      <c r="AB3983">
        <v>16273000000</v>
      </c>
      <c r="AC3983">
        <v>42130000000</v>
      </c>
      <c r="AD3983">
        <v>52236000000</v>
      </c>
      <c r="AE3983">
        <v>1741000000</v>
      </c>
      <c r="AG3983">
        <v>10083000000</v>
      </c>
      <c r="AJ3983">
        <v>6023000000</v>
      </c>
      <c r="AK3983">
        <v>2083000000</v>
      </c>
      <c r="AM3983">
        <v>709000000</v>
      </c>
      <c r="AN3983">
        <v>5001000000</v>
      </c>
      <c r="AQ3983">
        <v>7153000000</v>
      </c>
      <c r="AU3983">
        <v>-1439000000</v>
      </c>
      <c r="AV3983">
        <v>-5689000000</v>
      </c>
      <c r="AW3983">
        <v>4999000000</v>
      </c>
      <c r="AY3983">
        <v>5.47</v>
      </c>
      <c r="AZ3983">
        <v>4665500000</v>
      </c>
      <c r="BN3983">
        <v>0.52947809744108698</v>
      </c>
      <c r="BP3983">
        <v>1.02089268755935</v>
      </c>
      <c r="BQ3983">
        <v>2.8319088319088301</v>
      </c>
      <c r="BR3983">
        <v>32.184474588665502</v>
      </c>
      <c r="BS3983">
        <v>0.30731887175075301</v>
      </c>
      <c r="BT3983">
        <v>28395491.266310301</v>
      </c>
      <c r="BU3983">
        <v>5.9177069115713098E-8</v>
      </c>
    </row>
    <row r="3984" spans="3:73" x14ac:dyDescent="0.3">
      <c r="C3984">
        <v>97476</v>
      </c>
      <c r="D3984" t="s">
        <v>4336</v>
      </c>
      <c r="E3984" t="s">
        <v>248</v>
      </c>
      <c r="F3984" t="s">
        <v>3614</v>
      </c>
      <c r="G3984" t="s">
        <v>3678</v>
      </c>
      <c r="H3984" t="s">
        <v>3679</v>
      </c>
      <c r="I3984" t="s">
        <v>4906</v>
      </c>
      <c r="J3984">
        <v>2024</v>
      </c>
      <c r="K3984" t="s">
        <v>4062</v>
      </c>
      <c r="L3984">
        <v>179.02296899999999</v>
      </c>
      <c r="M3984">
        <v>35509000000</v>
      </c>
      <c r="N3984">
        <v>15026000000</v>
      </c>
      <c r="O3984">
        <v>3200000000</v>
      </c>
      <c r="P3984">
        <v>1719000000</v>
      </c>
      <c r="Q3984">
        <v>4527000000</v>
      </c>
      <c r="S3984">
        <v>11347000000</v>
      </c>
      <c r="U3984">
        <v>4362000000</v>
      </c>
      <c r="V3984">
        <v>18606000000</v>
      </c>
      <c r="W3984">
        <v>3643000000</v>
      </c>
      <c r="X3984">
        <v>820000000</v>
      </c>
      <c r="AA3984">
        <v>13596000000</v>
      </c>
      <c r="AB3984">
        <v>16903000000</v>
      </c>
      <c r="AC3984">
        <v>40895000000</v>
      </c>
      <c r="AD3984">
        <v>52262000000</v>
      </c>
      <c r="AE3984">
        <v>1741000000</v>
      </c>
      <c r="AG3984">
        <v>9094000000</v>
      </c>
      <c r="AJ3984">
        <v>5465000000</v>
      </c>
      <c r="AK3984">
        <v>1959000000</v>
      </c>
      <c r="AM3984">
        <v>654000000</v>
      </c>
      <c r="AN3984">
        <v>4799000000</v>
      </c>
      <c r="AQ3984">
        <v>6318000000</v>
      </c>
      <c r="AU3984">
        <v>-3202000000</v>
      </c>
      <c r="AV3984">
        <v>-2880000000</v>
      </c>
      <c r="AW3984">
        <v>4795000000</v>
      </c>
      <c r="AY3984">
        <v>5.24</v>
      </c>
      <c r="AZ3984">
        <v>4263000000</v>
      </c>
      <c r="BN3984">
        <v>0.52397983609789101</v>
      </c>
      <c r="BP3984">
        <v>0.87839692561075999</v>
      </c>
      <c r="BQ3984">
        <v>2.8819654131210499</v>
      </c>
      <c r="BR3984">
        <v>34.164688740457997</v>
      </c>
      <c r="BS3984">
        <v>0.28391409808909701</v>
      </c>
      <c r="BT3984">
        <v>26784272.581246302</v>
      </c>
      <c r="BU3984">
        <v>5.5497861773649603E-8</v>
      </c>
    </row>
    <row r="3985" spans="3:73" x14ac:dyDescent="0.3">
      <c r="C3985">
        <v>97476</v>
      </c>
      <c r="D3985" t="s">
        <v>4336</v>
      </c>
      <c r="E3985" t="s">
        <v>248</v>
      </c>
      <c r="F3985" t="s">
        <v>3614</v>
      </c>
      <c r="G3985" t="s">
        <v>3678</v>
      </c>
      <c r="H3985" t="s">
        <v>3679</v>
      </c>
      <c r="I3985" t="s">
        <v>4906</v>
      </c>
      <c r="J3985">
        <v>2023</v>
      </c>
      <c r="K3985" t="s">
        <v>4062</v>
      </c>
      <c r="L3985">
        <v>155.22923399999999</v>
      </c>
      <c r="M3985">
        <v>32348000000</v>
      </c>
      <c r="N3985">
        <v>15122000000</v>
      </c>
      <c r="O3985">
        <v>2964000000</v>
      </c>
      <c r="P3985">
        <v>1787000000</v>
      </c>
      <c r="Q3985">
        <v>3999000000</v>
      </c>
      <c r="S3985">
        <v>9999000000</v>
      </c>
      <c r="U3985">
        <v>4362000000</v>
      </c>
      <c r="V3985">
        <v>15451000000</v>
      </c>
      <c r="W3985">
        <v>3320000000</v>
      </c>
      <c r="X3985">
        <v>802000000</v>
      </c>
      <c r="AA3985">
        <v>11223000000</v>
      </c>
      <c r="AB3985">
        <v>16897000000</v>
      </c>
      <c r="AC3985">
        <v>40284000000</v>
      </c>
      <c r="AD3985">
        <v>52283000000</v>
      </c>
      <c r="AE3985">
        <v>1741000000</v>
      </c>
      <c r="AG3985">
        <v>11019000000</v>
      </c>
      <c r="AJ3985">
        <v>7331000000</v>
      </c>
      <c r="AK3985">
        <v>1863000000</v>
      </c>
      <c r="AM3985">
        <v>908000000</v>
      </c>
      <c r="AN3985">
        <v>6510000000</v>
      </c>
      <c r="AQ3985">
        <v>6420000000</v>
      </c>
      <c r="AU3985">
        <v>-4362000000</v>
      </c>
      <c r="AV3985">
        <v>-2144000000</v>
      </c>
      <c r="AW3985">
        <v>4557000000</v>
      </c>
      <c r="AY3985">
        <v>7.13</v>
      </c>
      <c r="AZ3985">
        <v>3378000000</v>
      </c>
      <c r="BN3985">
        <v>0.477649313713367</v>
      </c>
      <c r="BP3985">
        <v>0.89277108433734897</v>
      </c>
      <c r="BQ3985">
        <v>3.3503012048192802</v>
      </c>
      <c r="BR3985">
        <v>21.7712810659187</v>
      </c>
      <c r="BS3985">
        <v>0.38527549269101002</v>
      </c>
      <c r="BT3985">
        <v>29356583.6960839</v>
      </c>
      <c r="BU3985">
        <v>6.5501831000769406E-8</v>
      </c>
    </row>
    <row r="3986" spans="3:73" x14ac:dyDescent="0.3">
      <c r="C3986">
        <v>97476</v>
      </c>
      <c r="D3986" t="s">
        <v>4336</v>
      </c>
      <c r="E3986" t="s">
        <v>248</v>
      </c>
      <c r="F3986" t="s">
        <v>3614</v>
      </c>
      <c r="G3986" t="s">
        <v>3678</v>
      </c>
      <c r="H3986" t="s">
        <v>3679</v>
      </c>
      <c r="I3986" t="s">
        <v>4906</v>
      </c>
      <c r="J3986">
        <v>2022</v>
      </c>
      <c r="K3986" t="s">
        <v>4062</v>
      </c>
      <c r="L3986">
        <v>151.36032700000001</v>
      </c>
      <c r="M3986">
        <v>27207000000</v>
      </c>
      <c r="N3986">
        <v>14021000000</v>
      </c>
      <c r="O3986">
        <v>3050000000</v>
      </c>
      <c r="P3986">
        <v>1895000000</v>
      </c>
      <c r="Q3986">
        <v>2757000000</v>
      </c>
      <c r="S3986">
        <v>6876000000</v>
      </c>
      <c r="U3986">
        <v>4362000000</v>
      </c>
      <c r="V3986">
        <v>12630000000</v>
      </c>
      <c r="W3986">
        <v>2985000000</v>
      </c>
      <c r="X3986">
        <v>851000000</v>
      </c>
      <c r="AA3986">
        <v>8735000000</v>
      </c>
      <c r="AB3986">
        <v>14577000000</v>
      </c>
      <c r="AC3986">
        <v>40214000000</v>
      </c>
      <c r="AD3986">
        <v>50353000000</v>
      </c>
      <c r="AE3986">
        <v>1741000000</v>
      </c>
      <c r="AG3986">
        <v>13771000000</v>
      </c>
      <c r="AI3986">
        <v>6257000000</v>
      </c>
      <c r="AJ3986">
        <v>10140000000</v>
      </c>
      <c r="AK3986">
        <v>1670000000</v>
      </c>
      <c r="AM3986">
        <v>1283000000</v>
      </c>
      <c r="AN3986">
        <v>8749000000</v>
      </c>
      <c r="AQ3986">
        <v>8720000000</v>
      </c>
      <c r="AU3986">
        <v>-3583000000</v>
      </c>
      <c r="AV3986">
        <v>-6718000000</v>
      </c>
      <c r="AW3986">
        <v>4297000000</v>
      </c>
      <c r="AY3986">
        <v>9.51</v>
      </c>
      <c r="AZ3986">
        <v>2333500000</v>
      </c>
      <c r="BH3986">
        <v>2.6813799014356099</v>
      </c>
      <c r="BN3986">
        <v>0.464218767229022</v>
      </c>
      <c r="BP3986">
        <v>1.0217755443886101</v>
      </c>
      <c r="BQ3986">
        <v>3.7735343383584601</v>
      </c>
      <c r="BR3986">
        <v>15.9159124079916</v>
      </c>
      <c r="BS3986">
        <v>0.60019208341908503</v>
      </c>
      <c r="BT3986">
        <v>28389209.280712001</v>
      </c>
      <c r="BU3986">
        <v>9.8747115988886598E-8</v>
      </c>
    </row>
    <row r="3987" spans="3:73" x14ac:dyDescent="0.3">
      <c r="C3987">
        <v>97476</v>
      </c>
      <c r="D3987" t="s">
        <v>4336</v>
      </c>
      <c r="E3987" t="s">
        <v>248</v>
      </c>
      <c r="F3987" t="s">
        <v>3614</v>
      </c>
      <c r="G3987" t="s">
        <v>3678</v>
      </c>
      <c r="H3987" t="s">
        <v>3679</v>
      </c>
      <c r="I3987" t="s">
        <v>4906</v>
      </c>
      <c r="J3987">
        <v>2021</v>
      </c>
      <c r="K3987" t="s">
        <v>4062</v>
      </c>
      <c r="L3987">
        <v>161.433864</v>
      </c>
      <c r="M3987">
        <v>24676000000</v>
      </c>
      <c r="N3987">
        <v>13685000000</v>
      </c>
      <c r="O3987">
        <v>4631000000</v>
      </c>
      <c r="P3987">
        <v>1701000000</v>
      </c>
      <c r="Q3987">
        <v>1910000000</v>
      </c>
      <c r="S3987">
        <v>5141000000</v>
      </c>
      <c r="U3987">
        <v>4362000000</v>
      </c>
      <c r="V3987">
        <v>11343000000</v>
      </c>
      <c r="W3987">
        <v>2569000000</v>
      </c>
      <c r="X3987">
        <v>653000000</v>
      </c>
      <c r="AA3987">
        <v>7741000000</v>
      </c>
      <c r="AB3987">
        <v>13333000000</v>
      </c>
      <c r="AC3987">
        <v>36800000000</v>
      </c>
      <c r="AD3987">
        <v>45919000000</v>
      </c>
      <c r="AE3987">
        <v>1741000000</v>
      </c>
      <c r="AG3987">
        <v>12376000000</v>
      </c>
      <c r="AI3987">
        <v>5968000000</v>
      </c>
      <c r="AJ3987">
        <v>8960000000</v>
      </c>
      <c r="AK3987">
        <v>1554000000</v>
      </c>
      <c r="AM3987">
        <v>1150000000</v>
      </c>
      <c r="AN3987">
        <v>7769000000</v>
      </c>
      <c r="AQ3987">
        <v>8756000000</v>
      </c>
      <c r="AT3987">
        <v>893000000</v>
      </c>
      <c r="AU3987">
        <v>-4095000000</v>
      </c>
      <c r="AV3987">
        <v>-3137000000</v>
      </c>
      <c r="AW3987">
        <v>3886000000</v>
      </c>
      <c r="AY3987">
        <v>8.3800000000000008</v>
      </c>
      <c r="AZ3987">
        <v>1932500000</v>
      </c>
      <c r="BH3987">
        <v>3.0882276843467</v>
      </c>
      <c r="BL3987">
        <v>9.8051511758118703</v>
      </c>
      <c r="BN3987">
        <v>0.45967741935483902</v>
      </c>
      <c r="BP3987">
        <v>1.80264694433632</v>
      </c>
      <c r="BQ3987">
        <v>4.5834955235500203</v>
      </c>
      <c r="BR3987">
        <v>19.26418424821</v>
      </c>
      <c r="BS3987">
        <v>0.58268956723918097</v>
      </c>
      <c r="BT3987">
        <v>24071777.158229899</v>
      </c>
      <c r="BU3987">
        <v>1.0146372011700299E-7</v>
      </c>
    </row>
    <row r="3988" spans="3:73" x14ac:dyDescent="0.3">
      <c r="C3988">
        <v>97476</v>
      </c>
      <c r="D3988" t="s">
        <v>4336</v>
      </c>
      <c r="E3988" t="s">
        <v>248</v>
      </c>
      <c r="F3988" t="s">
        <v>3614</v>
      </c>
      <c r="G3988" t="s">
        <v>3678</v>
      </c>
      <c r="H3988" t="s">
        <v>3679</v>
      </c>
      <c r="I3988" t="s">
        <v>4906</v>
      </c>
      <c r="J3988">
        <v>2020</v>
      </c>
      <c r="K3988" t="s">
        <v>4062</v>
      </c>
      <c r="L3988">
        <v>108.187426</v>
      </c>
      <c r="M3988">
        <v>19351000000</v>
      </c>
      <c r="N3988">
        <v>10239000000</v>
      </c>
      <c r="O3988">
        <v>3107000000</v>
      </c>
      <c r="P3988">
        <v>1414000000</v>
      </c>
      <c r="Q3988">
        <v>1955000000</v>
      </c>
      <c r="S3988">
        <v>3269000000</v>
      </c>
      <c r="U3988">
        <v>4362000000</v>
      </c>
      <c r="V3988">
        <v>10164000000</v>
      </c>
      <c r="W3988">
        <v>2390000000</v>
      </c>
      <c r="X3988">
        <v>415000000</v>
      </c>
      <c r="AA3988">
        <v>6798000000</v>
      </c>
      <c r="AB3988">
        <v>9187000000</v>
      </c>
      <c r="AC3988">
        <v>36578000000</v>
      </c>
      <c r="AD3988">
        <v>42051000000</v>
      </c>
      <c r="AE3988">
        <v>1741000000</v>
      </c>
      <c r="AG3988">
        <v>2646000000</v>
      </c>
      <c r="AJ3988">
        <v>1813000000</v>
      </c>
      <c r="AK3988">
        <v>1530000000</v>
      </c>
      <c r="AM3988">
        <v>422000000</v>
      </c>
      <c r="AN3988">
        <v>1688000000</v>
      </c>
      <c r="AQ3988">
        <v>6139000000</v>
      </c>
      <c r="AU3988">
        <v>-922000000</v>
      </c>
      <c r="AV3988">
        <v>-4547000000</v>
      </c>
      <c r="AW3988">
        <v>3426000000</v>
      </c>
      <c r="AY3988">
        <v>1.83</v>
      </c>
      <c r="AZ3988">
        <v>1978000000</v>
      </c>
      <c r="BN3988">
        <v>0.52524417342773</v>
      </c>
      <c r="BP3988">
        <v>1.3</v>
      </c>
      <c r="BQ3988">
        <v>3.4661087866108802</v>
      </c>
      <c r="BR3988">
        <v>59.118812021857899</v>
      </c>
      <c r="BS3988">
        <v>0.18373789049744199</v>
      </c>
      <c r="BT3988">
        <v>31667266.027754501</v>
      </c>
      <c r="BU3988">
        <v>2.1550341741591401E-8</v>
      </c>
    </row>
    <row r="3989" spans="3:73" x14ac:dyDescent="0.3">
      <c r="C3989">
        <v>97476</v>
      </c>
      <c r="D3989" t="s">
        <v>4336</v>
      </c>
      <c r="E3989" t="s">
        <v>248</v>
      </c>
      <c r="F3989" t="s">
        <v>3614</v>
      </c>
      <c r="G3989" t="s">
        <v>3678</v>
      </c>
      <c r="H3989" t="s">
        <v>3679</v>
      </c>
      <c r="I3989" t="s">
        <v>4906</v>
      </c>
      <c r="J3989">
        <v>2019</v>
      </c>
      <c r="K3989" t="s">
        <v>4062</v>
      </c>
      <c r="L3989">
        <v>94.552941000000004</v>
      </c>
      <c r="M3989">
        <v>18018000000</v>
      </c>
      <c r="N3989">
        <v>8761000000</v>
      </c>
      <c r="O3989">
        <v>2437000000</v>
      </c>
      <c r="P3989">
        <v>1074000000</v>
      </c>
      <c r="Q3989">
        <v>2001000000</v>
      </c>
      <c r="S3989">
        <v>3303000000</v>
      </c>
      <c r="U3989">
        <v>4362000000</v>
      </c>
      <c r="V3989">
        <v>9111000000</v>
      </c>
      <c r="W3989">
        <v>2123000000</v>
      </c>
      <c r="X3989">
        <v>388000000</v>
      </c>
      <c r="AA3989">
        <v>5803000000</v>
      </c>
      <c r="AB3989">
        <v>8907000000</v>
      </c>
      <c r="AC3989">
        <v>34495000000</v>
      </c>
      <c r="AD3989">
        <v>39898000000</v>
      </c>
      <c r="AE3989">
        <v>1741000000</v>
      </c>
      <c r="AG3989">
        <v>2097000000</v>
      </c>
      <c r="AJ3989">
        <v>1249000000</v>
      </c>
      <c r="AK3989">
        <v>1544000000</v>
      </c>
      <c r="AM3989">
        <v>711000000</v>
      </c>
      <c r="AN3989">
        <v>1070000000</v>
      </c>
      <c r="AQ3989">
        <v>6649000000</v>
      </c>
      <c r="AU3989">
        <v>-1920000000</v>
      </c>
      <c r="AV3989">
        <v>-4730000000</v>
      </c>
      <c r="AW3989">
        <v>3008000000</v>
      </c>
      <c r="AY3989">
        <v>1.1399999999999999</v>
      </c>
      <c r="AZ3989">
        <v>2109000000</v>
      </c>
      <c r="BN3989">
        <v>0.50566100566100602</v>
      </c>
      <c r="BP3989">
        <v>1.1479039095619401</v>
      </c>
      <c r="BQ3989">
        <v>3.1841733396137499</v>
      </c>
      <c r="BR3989">
        <v>82.941176315789505</v>
      </c>
      <c r="BS3989">
        <v>0.120130234646907</v>
      </c>
      <c r="BT3989">
        <v>31812865.556450501</v>
      </c>
      <c r="BU3989">
        <v>1.2101757352643999E-8</v>
      </c>
    </row>
    <row r="3990" spans="3:73" x14ac:dyDescent="0.3">
      <c r="C3990">
        <v>97476</v>
      </c>
      <c r="D3990" t="s">
        <v>4336</v>
      </c>
      <c r="E3990" t="s">
        <v>248</v>
      </c>
      <c r="F3990" t="s">
        <v>3614</v>
      </c>
      <c r="G3990" t="s">
        <v>3678</v>
      </c>
      <c r="H3990" t="s">
        <v>3679</v>
      </c>
      <c r="I3990" t="s">
        <v>4906</v>
      </c>
      <c r="J3990">
        <v>2018</v>
      </c>
      <c r="K3990" t="s">
        <v>4062</v>
      </c>
      <c r="L3990">
        <v>84.106272000000004</v>
      </c>
      <c r="M3990">
        <v>17137000000</v>
      </c>
      <c r="N3990">
        <v>8097000000</v>
      </c>
      <c r="O3990">
        <v>2438000000</v>
      </c>
      <c r="P3990">
        <v>1207000000</v>
      </c>
      <c r="Q3990">
        <v>2217000000</v>
      </c>
      <c r="S3990">
        <v>3183000000</v>
      </c>
      <c r="U3990">
        <v>4362000000</v>
      </c>
      <c r="V3990">
        <v>8143000000</v>
      </c>
      <c r="W3990">
        <v>2474000000</v>
      </c>
      <c r="X3990">
        <v>478000000</v>
      </c>
      <c r="AA3990">
        <v>5068000000</v>
      </c>
      <c r="AB3990">
        <v>8994000000</v>
      </c>
      <c r="AC3990">
        <v>32130000000</v>
      </c>
      <c r="AD3990">
        <v>37906000000</v>
      </c>
      <c r="AE3990">
        <v>1741000000</v>
      </c>
      <c r="AG3990">
        <v>2407000000</v>
      </c>
      <c r="AJ3990">
        <v>1516000000</v>
      </c>
      <c r="AK3990">
        <v>1559000000</v>
      </c>
      <c r="AM3990">
        <v>1106000000</v>
      </c>
      <c r="AN3990">
        <v>1239000000</v>
      </c>
      <c r="AQ3990">
        <v>7189000000</v>
      </c>
      <c r="AU3990">
        <v>-78000000</v>
      </c>
      <c r="AV3990">
        <v>-6329000000</v>
      </c>
      <c r="AW3990">
        <v>2555000000</v>
      </c>
      <c r="AY3990">
        <v>1.29</v>
      </c>
      <c r="AZ3990">
        <v>2087000000</v>
      </c>
      <c r="BN3990">
        <v>0.47517068331680001</v>
      </c>
      <c r="BP3990">
        <v>0.98544866612772797</v>
      </c>
      <c r="BQ3990">
        <v>2.3767178658043702</v>
      </c>
      <c r="BR3990">
        <v>65.198660465116305</v>
      </c>
      <c r="BS3990">
        <v>0.13775850567044701</v>
      </c>
      <c r="BT3990">
        <v>30378233.8610847</v>
      </c>
      <c r="BU3990">
        <v>1.2063274503002001E-8</v>
      </c>
    </row>
    <row r="3991" spans="3:73" x14ac:dyDescent="0.3">
      <c r="C3991">
        <v>97476</v>
      </c>
      <c r="D3991" t="s">
        <v>4336</v>
      </c>
      <c r="E3991" t="s">
        <v>248</v>
      </c>
      <c r="F3991" t="s">
        <v>3614</v>
      </c>
      <c r="G3991" t="s">
        <v>3678</v>
      </c>
      <c r="H3991" t="s">
        <v>3679</v>
      </c>
      <c r="I3991" t="s">
        <v>4906</v>
      </c>
      <c r="J3991">
        <v>2017</v>
      </c>
      <c r="K3991" t="s">
        <v>4062</v>
      </c>
      <c r="L3991">
        <v>65.796453999999997</v>
      </c>
      <c r="M3991">
        <v>17642000000</v>
      </c>
      <c r="N3991">
        <v>8734000000</v>
      </c>
      <c r="O3991">
        <v>1656000000</v>
      </c>
      <c r="P3991">
        <v>1278000000</v>
      </c>
      <c r="Q3991">
        <v>1957000000</v>
      </c>
      <c r="S3991">
        <v>2664000000</v>
      </c>
      <c r="U3991">
        <v>4362000000</v>
      </c>
      <c r="V3991">
        <v>7305000000</v>
      </c>
      <c r="W3991">
        <v>2258000000</v>
      </c>
      <c r="X3991">
        <v>466000000</v>
      </c>
      <c r="AA3991">
        <v>4077000000</v>
      </c>
      <c r="AB3991">
        <v>10337000000</v>
      </c>
      <c r="AC3991">
        <v>27458000000</v>
      </c>
      <c r="AD3991">
        <v>34662000000</v>
      </c>
      <c r="AE3991">
        <v>1741000000</v>
      </c>
      <c r="AG3991">
        <v>2440000000</v>
      </c>
      <c r="AI3991">
        <v>5347000000</v>
      </c>
      <c r="AJ3991">
        <v>1563000000</v>
      </c>
      <c r="AK3991">
        <v>1508000000</v>
      </c>
      <c r="AM3991">
        <v>2398000000</v>
      </c>
      <c r="AN3991">
        <v>344000000</v>
      </c>
      <c r="AW3991">
        <v>2104000000</v>
      </c>
      <c r="AY3991">
        <v>0.35</v>
      </c>
      <c r="BN3991">
        <v>0.41406869969391202</v>
      </c>
      <c r="BP3991">
        <v>0.73339238263950401</v>
      </c>
      <c r="BQ3991">
        <v>3.0013286093888398</v>
      </c>
      <c r="BR3991">
        <v>187.98986857142901</v>
      </c>
      <c r="BS3991">
        <v>3.3278514075650599E-2</v>
      </c>
      <c r="BT3991">
        <v>31977407.171517201</v>
      </c>
      <c r="BU3991">
        <v>2.2277990616232899E-9</v>
      </c>
    </row>
    <row r="3992" spans="3:73" x14ac:dyDescent="0.3">
      <c r="C3992">
        <v>895419</v>
      </c>
      <c r="D3992" t="s">
        <v>4399</v>
      </c>
      <c r="E3992" t="s">
        <v>2168</v>
      </c>
      <c r="F3992" t="s">
        <v>3614</v>
      </c>
      <c r="G3992" t="s">
        <v>3678</v>
      </c>
      <c r="H3992" t="s">
        <v>3679</v>
      </c>
      <c r="I3992" t="s">
        <v>4907</v>
      </c>
      <c r="J3992">
        <v>2026</v>
      </c>
      <c r="K3992" t="s">
        <v>4062</v>
      </c>
      <c r="L3992">
        <v>18.569353</v>
      </c>
    </row>
    <row r="3993" spans="3:73" x14ac:dyDescent="0.3">
      <c r="C3993">
        <v>895419</v>
      </c>
      <c r="D3993" t="s">
        <v>4399</v>
      </c>
      <c r="E3993" t="s">
        <v>2168</v>
      </c>
      <c r="F3993" t="s">
        <v>3614</v>
      </c>
      <c r="G3993" t="s">
        <v>3678</v>
      </c>
      <c r="H3993" t="s">
        <v>3679</v>
      </c>
      <c r="I3993" t="s">
        <v>4907</v>
      </c>
      <c r="J3993">
        <v>2025</v>
      </c>
      <c r="K3993" t="s">
        <v>4062</v>
      </c>
      <c r="L3993">
        <v>3.2420770000000001</v>
      </c>
      <c r="M3993">
        <v>6854400000</v>
      </c>
      <c r="N3993">
        <v>2542200000</v>
      </c>
      <c r="O3993">
        <v>467200000</v>
      </c>
      <c r="P3993">
        <v>178800000</v>
      </c>
      <c r="Q3993">
        <v>435400000</v>
      </c>
      <c r="T3993">
        <v>23800000</v>
      </c>
      <c r="U3993">
        <v>0</v>
      </c>
      <c r="W3993">
        <v>7090000000</v>
      </c>
      <c r="AA3993">
        <v>6538000000</v>
      </c>
      <c r="AB3993">
        <v>-447100000</v>
      </c>
      <c r="AD3993">
        <v>-4537600000</v>
      </c>
      <c r="AE3993">
        <v>200000</v>
      </c>
      <c r="AF3993">
        <v>155643000</v>
      </c>
      <c r="AG3993">
        <v>-121600000</v>
      </c>
      <c r="AJ3993">
        <v>-1329200000</v>
      </c>
      <c r="AK3993">
        <v>175100000</v>
      </c>
      <c r="AM3993">
        <v>-9700000</v>
      </c>
      <c r="AN3993">
        <v>-1609200000</v>
      </c>
      <c r="AQ3993">
        <v>-711700000</v>
      </c>
      <c r="AS3993">
        <v>252100000</v>
      </c>
      <c r="AU3993">
        <v>-268100000</v>
      </c>
      <c r="AV3993">
        <v>400100000</v>
      </c>
      <c r="AY3993">
        <v>-11.39</v>
      </c>
      <c r="AZ3993">
        <v>438050000</v>
      </c>
      <c r="BP3993">
        <v>6.5895627644569799E-2</v>
      </c>
      <c r="BQ3993">
        <v>0.29715091678420302</v>
      </c>
      <c r="BR3993">
        <v>-0.28464240561896398</v>
      </c>
      <c r="BS3993">
        <v>3.5991948110042502</v>
      </c>
      <c r="BU3993">
        <v>8.2592836121673005E-8</v>
      </c>
    </row>
    <row r="3994" spans="3:73" x14ac:dyDescent="0.3">
      <c r="C3994">
        <v>895419</v>
      </c>
      <c r="D3994" t="s">
        <v>4399</v>
      </c>
      <c r="E3994" t="s">
        <v>2168</v>
      </c>
      <c r="F3994" t="s">
        <v>3614</v>
      </c>
      <c r="G3994" t="s">
        <v>3678</v>
      </c>
      <c r="H3994" t="s">
        <v>3679</v>
      </c>
      <c r="I3994" t="s">
        <v>4907</v>
      </c>
      <c r="J3994">
        <v>2024</v>
      </c>
      <c r="K3994" t="s">
        <v>4062</v>
      </c>
      <c r="L3994">
        <v>15.471405000000001</v>
      </c>
      <c r="M3994">
        <v>7984600000</v>
      </c>
      <c r="N3994">
        <v>2999600000</v>
      </c>
      <c r="O3994">
        <v>1045900000</v>
      </c>
      <c r="P3994">
        <v>147400000</v>
      </c>
      <c r="Q3994">
        <v>440700000</v>
      </c>
      <c r="T3994">
        <v>23900000</v>
      </c>
      <c r="U3994">
        <v>359200000</v>
      </c>
      <c r="W3994">
        <v>665300000</v>
      </c>
      <c r="AB3994">
        <v>882100000</v>
      </c>
      <c r="AD3994">
        <v>-2928400000</v>
      </c>
      <c r="AE3994">
        <v>200000</v>
      </c>
      <c r="AF3994">
        <v>126409000</v>
      </c>
      <c r="AG3994">
        <v>77400000</v>
      </c>
      <c r="AJ3994">
        <v>-445300000</v>
      </c>
      <c r="AK3994">
        <v>201900000</v>
      </c>
      <c r="AM3994">
        <v>1100000</v>
      </c>
      <c r="AQ3994">
        <v>-725600000</v>
      </c>
      <c r="AS3994">
        <v>181000000</v>
      </c>
      <c r="AU3994">
        <v>-1943300000</v>
      </c>
      <c r="AV3994">
        <v>1958000000</v>
      </c>
      <c r="AY3994">
        <v>-6.88</v>
      </c>
      <c r="AZ3994">
        <v>384100000</v>
      </c>
      <c r="BP3994">
        <v>1.57207274913573</v>
      </c>
      <c r="BQ3994">
        <v>3.84623478130167</v>
      </c>
      <c r="BR3994">
        <v>-2.24875072674419</v>
      </c>
      <c r="BU3994">
        <v>-1.20670294070967E-7</v>
      </c>
    </row>
    <row r="3995" spans="3:73" x14ac:dyDescent="0.3">
      <c r="C3995">
        <v>895419</v>
      </c>
      <c r="D3995" t="s">
        <v>4399</v>
      </c>
      <c r="E3995" t="s">
        <v>2168</v>
      </c>
      <c r="F3995" t="s">
        <v>3614</v>
      </c>
      <c r="G3995" t="s">
        <v>3678</v>
      </c>
      <c r="H3995" t="s">
        <v>3679</v>
      </c>
      <c r="I3995" t="s">
        <v>4907</v>
      </c>
      <c r="J3995">
        <v>2023</v>
      </c>
      <c r="K3995" t="s">
        <v>4062</v>
      </c>
      <c r="L3995">
        <v>50.228185000000003</v>
      </c>
      <c r="M3995">
        <v>6586700000</v>
      </c>
      <c r="N3995">
        <v>3606500000</v>
      </c>
      <c r="O3995">
        <v>1757000000</v>
      </c>
      <c r="P3995">
        <v>154800000</v>
      </c>
      <c r="Q3995">
        <v>327500000</v>
      </c>
      <c r="T3995">
        <v>115900000</v>
      </c>
      <c r="U3995">
        <v>359200000</v>
      </c>
      <c r="W3995">
        <v>627900000</v>
      </c>
      <c r="AB3995">
        <v>1621900000</v>
      </c>
      <c r="AD3995">
        <v>-2064200000</v>
      </c>
      <c r="AE3995">
        <v>200000</v>
      </c>
      <c r="AF3995">
        <v>124794000</v>
      </c>
      <c r="AG3995">
        <v>279500000</v>
      </c>
      <c r="AJ3995">
        <v>-380600000</v>
      </c>
      <c r="AK3995">
        <v>225400000</v>
      </c>
      <c r="AM3995">
        <v>1400000</v>
      </c>
      <c r="AN3995">
        <v>-329900000</v>
      </c>
      <c r="AO3995">
        <v>42600000</v>
      </c>
      <c r="AQ3995">
        <v>-142600000</v>
      </c>
      <c r="AS3995">
        <v>164000000</v>
      </c>
      <c r="AU3995">
        <v>-1147000000</v>
      </c>
      <c r="AV3995">
        <v>2597100000</v>
      </c>
      <c r="AY3995">
        <v>-2.65</v>
      </c>
      <c r="AZ3995">
        <v>277250000</v>
      </c>
      <c r="BB3995">
        <v>-285900000</v>
      </c>
      <c r="BC3995">
        <v>-285900000</v>
      </c>
      <c r="BO3995">
        <v>-6.7112676056338003</v>
      </c>
      <c r="BP3995">
        <v>2.7982162764771501</v>
      </c>
      <c r="BQ3995">
        <v>5.2221691352126101</v>
      </c>
      <c r="BR3995">
        <v>-18.954032075471702</v>
      </c>
      <c r="BS3995">
        <v>-0.203403415746963</v>
      </c>
      <c r="BU3995">
        <v>-8.2067137462235697E-8</v>
      </c>
    </row>
    <row r="3996" spans="3:73" x14ac:dyDescent="0.3">
      <c r="C3996">
        <v>895419</v>
      </c>
      <c r="D3996" t="s">
        <v>4399</v>
      </c>
      <c r="E3996" t="s">
        <v>2168</v>
      </c>
      <c r="F3996" t="s">
        <v>3614</v>
      </c>
      <c r="G3996" t="s">
        <v>3678</v>
      </c>
      <c r="H3996" t="s">
        <v>3679</v>
      </c>
      <c r="I3996" t="s">
        <v>4907</v>
      </c>
      <c r="J3996">
        <v>2022</v>
      </c>
      <c r="K3996" t="s">
        <v>4062</v>
      </c>
      <c r="L3996">
        <v>92.953681000000003</v>
      </c>
      <c r="M3996">
        <v>3917500000</v>
      </c>
      <c r="N3996">
        <v>1762400000</v>
      </c>
      <c r="O3996">
        <v>449500000</v>
      </c>
      <c r="P3996">
        <v>150200000</v>
      </c>
      <c r="Q3996">
        <v>227000000</v>
      </c>
      <c r="T3996">
        <v>125400000</v>
      </c>
      <c r="U3996">
        <v>359200000</v>
      </c>
      <c r="W3996">
        <v>388500000</v>
      </c>
      <c r="AB3996">
        <v>2439300000</v>
      </c>
      <c r="AD3996">
        <v>-1764000000</v>
      </c>
      <c r="AE3996">
        <v>200000</v>
      </c>
      <c r="AF3996">
        <v>123795000</v>
      </c>
      <c r="AG3996">
        <v>249300000</v>
      </c>
      <c r="AJ3996">
        <v>-247800000</v>
      </c>
      <c r="AK3996">
        <v>196400000</v>
      </c>
      <c r="AM3996">
        <v>9000000</v>
      </c>
      <c r="AN3996">
        <v>-200900000</v>
      </c>
      <c r="AO3996">
        <v>25100000</v>
      </c>
      <c r="AQ3996">
        <v>-154200000</v>
      </c>
      <c r="AS3996">
        <v>129800000</v>
      </c>
      <c r="AU3996">
        <v>-391000000</v>
      </c>
      <c r="AV3996">
        <v>615900000</v>
      </c>
      <c r="AY3996">
        <v>-1.67</v>
      </c>
      <c r="AZ3996">
        <v>196800000</v>
      </c>
      <c r="BB3996">
        <v>-166800000</v>
      </c>
      <c r="BC3996">
        <v>-166800000</v>
      </c>
      <c r="BO3996">
        <v>-6.6454183266932301</v>
      </c>
      <c r="BP3996">
        <v>1.1570141570141601</v>
      </c>
      <c r="BQ3996">
        <v>3.9521235521235498</v>
      </c>
      <c r="BR3996">
        <v>-55.660886826347301</v>
      </c>
      <c r="BS3996">
        <v>-8.2359693354650904E-2</v>
      </c>
      <c r="BU3996">
        <v>-6.3638194264748095E-8</v>
      </c>
    </row>
    <row r="3997" spans="3:73" x14ac:dyDescent="0.3">
      <c r="C3997">
        <v>895419</v>
      </c>
      <c r="D3997" t="s">
        <v>4399</v>
      </c>
      <c r="E3997" t="s">
        <v>2168</v>
      </c>
      <c r="F3997" t="s">
        <v>3614</v>
      </c>
      <c r="G3997" t="s">
        <v>3678</v>
      </c>
      <c r="H3997" t="s">
        <v>3679</v>
      </c>
      <c r="I3997" t="s">
        <v>4907</v>
      </c>
      <c r="J3997">
        <v>2021</v>
      </c>
      <c r="K3997" t="s">
        <v>4062</v>
      </c>
      <c r="L3997">
        <v>104.690704</v>
      </c>
      <c r="M3997">
        <v>3446800000</v>
      </c>
      <c r="N3997">
        <v>1478700000</v>
      </c>
      <c r="O3997">
        <v>379000000</v>
      </c>
      <c r="P3997">
        <v>95900000</v>
      </c>
      <c r="Q3997">
        <v>166600000</v>
      </c>
      <c r="T3997">
        <v>140500000</v>
      </c>
      <c r="U3997">
        <v>359200000</v>
      </c>
      <c r="W3997">
        <v>448800000</v>
      </c>
      <c r="AB3997">
        <v>2116500000</v>
      </c>
      <c r="AD3997">
        <v>-1563100000</v>
      </c>
      <c r="AE3997">
        <v>100000</v>
      </c>
      <c r="AF3997">
        <v>115691000</v>
      </c>
      <c r="AG3997">
        <v>43800000</v>
      </c>
      <c r="AJ3997">
        <v>-313900000</v>
      </c>
      <c r="AK3997">
        <v>177800000</v>
      </c>
      <c r="AM3997">
        <v>1100000</v>
      </c>
      <c r="AN3997">
        <v>-147600000</v>
      </c>
      <c r="AO3997">
        <v>45400000</v>
      </c>
      <c r="AQ3997">
        <v>-125500000</v>
      </c>
      <c r="AS3997">
        <v>120900000</v>
      </c>
      <c r="AU3997">
        <v>-448600000</v>
      </c>
      <c r="AV3997">
        <v>504100000</v>
      </c>
      <c r="AY3997">
        <v>-1.28</v>
      </c>
      <c r="AZ3997">
        <v>172850000</v>
      </c>
      <c r="BB3997">
        <v>-101100000</v>
      </c>
      <c r="BC3997">
        <v>-101100000</v>
      </c>
      <c r="BO3997">
        <v>-2.2268722466960398</v>
      </c>
      <c r="BP3997">
        <v>0.84447415329768305</v>
      </c>
      <c r="BQ3997">
        <v>2.92357397504456</v>
      </c>
      <c r="BR3997">
        <v>-81.789612500000004</v>
      </c>
      <c r="BS3997">
        <v>-6.9737774627923493E-2</v>
      </c>
      <c r="BU3997">
        <v>-6.3314009506260303E-8</v>
      </c>
    </row>
    <row r="3998" spans="3:73" x14ac:dyDescent="0.3">
      <c r="C3998">
        <v>895419</v>
      </c>
      <c r="D3998" t="s">
        <v>4399</v>
      </c>
      <c r="E3998" t="s">
        <v>2168</v>
      </c>
      <c r="F3998" t="s">
        <v>3614</v>
      </c>
      <c r="G3998" t="s">
        <v>3678</v>
      </c>
      <c r="H3998" t="s">
        <v>3679</v>
      </c>
      <c r="I3998" t="s">
        <v>4907</v>
      </c>
      <c r="J3998">
        <v>2020</v>
      </c>
      <c r="K3998" t="s">
        <v>4062</v>
      </c>
      <c r="L3998">
        <v>58.875039999999998</v>
      </c>
      <c r="M3998">
        <v>3231000000</v>
      </c>
      <c r="N3998">
        <v>1592800000</v>
      </c>
      <c r="O3998">
        <v>448800000</v>
      </c>
      <c r="P3998">
        <v>114000000</v>
      </c>
      <c r="Q3998">
        <v>179100000</v>
      </c>
      <c r="S3998">
        <v>831100000</v>
      </c>
      <c r="T3998">
        <v>179600000</v>
      </c>
      <c r="U3998">
        <v>530000000</v>
      </c>
      <c r="W3998">
        <v>291200000</v>
      </c>
      <c r="AB3998">
        <v>2083100000</v>
      </c>
      <c r="AD3998">
        <v>-1039200000</v>
      </c>
      <c r="AE3998">
        <v>100000</v>
      </c>
      <c r="AF3998">
        <v>109230000</v>
      </c>
      <c r="AG3998">
        <v>50800000</v>
      </c>
      <c r="AJ3998">
        <v>-209400000</v>
      </c>
      <c r="AK3998">
        <v>184200000</v>
      </c>
      <c r="AM3998">
        <v>200000</v>
      </c>
      <c r="AN3998">
        <v>-39500000</v>
      </c>
      <c r="AO3998">
        <v>34900000</v>
      </c>
      <c r="AQ3998">
        <v>-29000000</v>
      </c>
      <c r="AS3998">
        <v>123900000</v>
      </c>
      <c r="AU3998">
        <v>-486900000</v>
      </c>
      <c r="AV3998">
        <v>464300000</v>
      </c>
      <c r="AZ3998">
        <v>183250000</v>
      </c>
      <c r="BB3998">
        <v>-4400000</v>
      </c>
      <c r="BC3998">
        <v>-4400000</v>
      </c>
      <c r="BO3998">
        <v>-0.12607449856733499</v>
      </c>
      <c r="BP3998">
        <v>1.54120879120879</v>
      </c>
      <c r="BQ3998">
        <v>4.8547390109890101</v>
      </c>
      <c r="BS3998">
        <v>-1.89621237578609E-2</v>
      </c>
    </row>
    <row r="3999" spans="3:73" x14ac:dyDescent="0.3">
      <c r="C3999">
        <v>895419</v>
      </c>
      <c r="D3999" t="s">
        <v>4399</v>
      </c>
      <c r="E3999" t="s">
        <v>2168</v>
      </c>
      <c r="F3999" t="s">
        <v>3614</v>
      </c>
      <c r="G3999" t="s">
        <v>3678</v>
      </c>
      <c r="H3999" t="s">
        <v>3679</v>
      </c>
      <c r="I3999" t="s">
        <v>4907</v>
      </c>
      <c r="J3999">
        <v>2019</v>
      </c>
      <c r="K3999" t="s">
        <v>4062</v>
      </c>
      <c r="L3999">
        <v>53.239182</v>
      </c>
      <c r="M3999">
        <v>2816900000</v>
      </c>
      <c r="N3999">
        <v>1412800000</v>
      </c>
      <c r="O3999">
        <v>500500000</v>
      </c>
      <c r="P3999">
        <v>128900000</v>
      </c>
      <c r="Q3999">
        <v>187400000</v>
      </c>
      <c r="S3999">
        <v>625200000</v>
      </c>
      <c r="T3999">
        <v>197900000</v>
      </c>
      <c r="U3999">
        <v>530000000</v>
      </c>
      <c r="W3999">
        <v>268200000</v>
      </c>
      <c r="AB3999">
        <v>2036200000</v>
      </c>
      <c r="AD3999">
        <v>-847500000</v>
      </c>
      <c r="AE3999">
        <v>100000</v>
      </c>
      <c r="AF3999">
        <v>106570000</v>
      </c>
      <c r="AG3999">
        <v>88700000</v>
      </c>
      <c r="AJ3999">
        <v>-15900000</v>
      </c>
      <c r="AK3999">
        <v>157900000</v>
      </c>
      <c r="AM3999">
        <v>12700000</v>
      </c>
      <c r="AN3999">
        <v>-133700000</v>
      </c>
      <c r="AQ3999">
        <v>202300000</v>
      </c>
      <c r="AS3999">
        <v>143600000</v>
      </c>
      <c r="AU3999">
        <v>-227100000</v>
      </c>
      <c r="AV3999">
        <v>406500000</v>
      </c>
      <c r="AY3999">
        <v>-1.26</v>
      </c>
      <c r="AZ3999">
        <v>241707500</v>
      </c>
      <c r="BP3999">
        <v>1.86614466815809</v>
      </c>
      <c r="BQ3999">
        <v>4.5689783743475001</v>
      </c>
      <c r="BR3999">
        <v>-42.253319047619001</v>
      </c>
      <c r="BS3999">
        <v>-6.5661526372654905E-2</v>
      </c>
      <c r="BU3999">
        <v>-3.2944391179648398E-8</v>
      </c>
    </row>
    <row r="4000" spans="3:73" x14ac:dyDescent="0.3">
      <c r="C4000">
        <v>895419</v>
      </c>
      <c r="D4000" t="s">
        <v>4399</v>
      </c>
      <c r="E4000" t="s">
        <v>2168</v>
      </c>
      <c r="F4000" t="s">
        <v>3614</v>
      </c>
      <c r="G4000" t="s">
        <v>3678</v>
      </c>
      <c r="H4000" t="s">
        <v>3679</v>
      </c>
      <c r="I4000" t="s">
        <v>4907</v>
      </c>
      <c r="J4000">
        <v>2018</v>
      </c>
      <c r="K4000" t="s">
        <v>4062</v>
      </c>
      <c r="L4000">
        <v>41.446072000000001</v>
      </c>
      <c r="M4000">
        <v>2637545000</v>
      </c>
      <c r="N4000">
        <v>890090000</v>
      </c>
      <c r="O4000">
        <v>118924000</v>
      </c>
      <c r="P4000">
        <v>153875000</v>
      </c>
      <c r="Q4000">
        <v>296015000</v>
      </c>
      <c r="S4000">
        <v>661319000</v>
      </c>
      <c r="T4000">
        <v>390054000</v>
      </c>
      <c r="U4000">
        <v>620330000</v>
      </c>
      <c r="W4000">
        <v>248293000</v>
      </c>
      <c r="AB4000">
        <v>2067136000</v>
      </c>
      <c r="AD4000">
        <v>-482710000</v>
      </c>
      <c r="AE4000">
        <v>127000</v>
      </c>
      <c r="AF4000">
        <v>101488000</v>
      </c>
      <c r="AG4000">
        <v>115651000</v>
      </c>
      <c r="AJ4000">
        <v>-329087000</v>
      </c>
      <c r="AK4000">
        <v>164321000</v>
      </c>
      <c r="AL4000">
        <v>736729000</v>
      </c>
      <c r="AM4000">
        <v>-37522000</v>
      </c>
      <c r="AN4000">
        <v>-33255000</v>
      </c>
      <c r="AQ4000">
        <v>167358000</v>
      </c>
      <c r="AS4000">
        <v>153937000</v>
      </c>
      <c r="AU4000">
        <v>-423887000</v>
      </c>
      <c r="AV4000">
        <v>242671000</v>
      </c>
      <c r="AY4000">
        <v>-0.33</v>
      </c>
      <c r="AZ4000">
        <v>290200000</v>
      </c>
      <c r="BP4000">
        <v>0.47896638245943302</v>
      </c>
      <c r="BQ4000">
        <v>2.3926369249233801</v>
      </c>
      <c r="BR4000">
        <v>-125.594157575758</v>
      </c>
      <c r="BS4000">
        <v>-1.6087475618440199E-2</v>
      </c>
      <c r="BU4000">
        <v>-6.6164992337224097E-9</v>
      </c>
    </row>
    <row r="4001" spans="3:73" x14ac:dyDescent="0.3">
      <c r="C4001">
        <v>895419</v>
      </c>
      <c r="D4001" t="s">
        <v>4399</v>
      </c>
      <c r="E4001" t="s">
        <v>2168</v>
      </c>
      <c r="F4001" t="s">
        <v>3614</v>
      </c>
      <c r="G4001" t="s">
        <v>3678</v>
      </c>
      <c r="H4001" t="s">
        <v>3679</v>
      </c>
      <c r="I4001" t="s">
        <v>4907</v>
      </c>
      <c r="J4001">
        <v>2017</v>
      </c>
      <c r="K4001" t="s">
        <v>4062</v>
      </c>
      <c r="L4001">
        <v>28.516361</v>
      </c>
      <c r="M4001">
        <v>2649867000</v>
      </c>
      <c r="N4001">
        <v>1100630000</v>
      </c>
      <c r="O4001">
        <v>132597000</v>
      </c>
      <c r="P4001">
        <v>148392000</v>
      </c>
      <c r="Q4001">
        <v>284385000</v>
      </c>
      <c r="S4001">
        <v>581263000</v>
      </c>
      <c r="T4001">
        <v>274315000</v>
      </c>
      <c r="U4001">
        <v>618828000</v>
      </c>
      <c r="W4001">
        <v>212023000</v>
      </c>
      <c r="AB4001">
        <v>2222805000</v>
      </c>
      <c r="AD4001">
        <v>-202742000</v>
      </c>
      <c r="AE4001">
        <v>121000</v>
      </c>
      <c r="AF4001">
        <v>97674000</v>
      </c>
      <c r="AG4001">
        <v>98001000</v>
      </c>
      <c r="AJ4001">
        <v>-18672000</v>
      </c>
      <c r="AK4001">
        <v>158549000</v>
      </c>
      <c r="AL4001">
        <v>453244000</v>
      </c>
      <c r="AM4001">
        <v>93454000</v>
      </c>
      <c r="AN4001">
        <v>-5890000</v>
      </c>
      <c r="AQ4001">
        <v>215900000</v>
      </c>
      <c r="AS4001">
        <v>150508000</v>
      </c>
      <c r="AU4001">
        <v>-145250000</v>
      </c>
      <c r="AV4001">
        <v>-104078000</v>
      </c>
      <c r="AY4001">
        <v>-0.06</v>
      </c>
      <c r="BP4001">
        <v>0.62538969828744995</v>
      </c>
      <c r="BQ4001">
        <v>3.8497945977559</v>
      </c>
      <c r="BR4001">
        <v>-475.27268333333302</v>
      </c>
      <c r="BS4001">
        <v>-2.6498050886155102E-3</v>
      </c>
      <c r="BU4001">
        <v>-7.6973988271575798E-10</v>
      </c>
    </row>
    <row r="4002" spans="3:73" x14ac:dyDescent="0.3">
      <c r="C4002">
        <v>1341766</v>
      </c>
      <c r="D4002" t="s">
        <v>4486</v>
      </c>
      <c r="E4002" t="s">
        <v>630</v>
      </c>
      <c r="F4002" t="s">
        <v>3614</v>
      </c>
      <c r="G4002" t="s">
        <v>4142</v>
      </c>
      <c r="H4002" t="s">
        <v>4908</v>
      </c>
      <c r="I4002" t="s">
        <v>4909</v>
      </c>
      <c r="J4002">
        <v>2026</v>
      </c>
      <c r="K4002" t="s">
        <v>4062</v>
      </c>
      <c r="L4002">
        <v>44.683354999999999</v>
      </c>
    </row>
    <row r="4003" spans="3:73" x14ac:dyDescent="0.3">
      <c r="C4003">
        <v>1341766</v>
      </c>
      <c r="D4003" t="s">
        <v>4486</v>
      </c>
      <c r="E4003" t="s">
        <v>630</v>
      </c>
      <c r="F4003" t="s">
        <v>3614</v>
      </c>
      <c r="G4003" t="s">
        <v>4142</v>
      </c>
      <c r="H4003" t="s">
        <v>4908</v>
      </c>
      <c r="I4003" t="s">
        <v>4909</v>
      </c>
      <c r="J4003">
        <v>2025</v>
      </c>
      <c r="K4003" t="s">
        <v>4062</v>
      </c>
      <c r="L4003">
        <v>39.605373</v>
      </c>
      <c r="M4003">
        <v>5119621000</v>
      </c>
      <c r="N4003">
        <v>1811154000</v>
      </c>
      <c r="O4003">
        <v>398866000</v>
      </c>
      <c r="P4003">
        <v>755499000</v>
      </c>
      <c r="Q4003">
        <v>337698000</v>
      </c>
      <c r="R4003">
        <v>218129000</v>
      </c>
      <c r="S4003">
        <v>87910000</v>
      </c>
      <c r="U4003">
        <v>917560000</v>
      </c>
      <c r="V4003">
        <v>2178179000</v>
      </c>
      <c r="W4003">
        <v>1078726000</v>
      </c>
      <c r="X4003">
        <v>137930000</v>
      </c>
      <c r="AA4003">
        <v>676926000</v>
      </c>
      <c r="AB4003">
        <v>1181467000</v>
      </c>
      <c r="AD4003">
        <v>175912000</v>
      </c>
      <c r="AE4003">
        <v>101000</v>
      </c>
      <c r="AF4003">
        <v>256906000</v>
      </c>
      <c r="AG4003">
        <v>1267333000</v>
      </c>
      <c r="AJ4003">
        <v>141062000</v>
      </c>
      <c r="AK4003">
        <v>2400000</v>
      </c>
      <c r="AM4003">
        <v>17034000</v>
      </c>
      <c r="AN4003">
        <v>107999000</v>
      </c>
      <c r="AQ4003">
        <v>359442000</v>
      </c>
      <c r="AS4003">
        <v>29451000</v>
      </c>
      <c r="AU4003">
        <v>-1295680000</v>
      </c>
      <c r="AV4003">
        <v>582764000</v>
      </c>
      <c r="AY4003">
        <v>0.25</v>
      </c>
      <c r="AZ4003">
        <v>234431500</v>
      </c>
      <c r="BN4003">
        <v>0.42545707973305102</v>
      </c>
      <c r="BP4003">
        <v>0.369756546147956</v>
      </c>
      <c r="BQ4003">
        <v>1.3659223936384199</v>
      </c>
      <c r="BR4003">
        <v>158.421492</v>
      </c>
      <c r="BS4003">
        <v>9.1410932340894799E-2</v>
      </c>
      <c r="BU4003">
        <v>8.3805499857380707E-9</v>
      </c>
    </row>
    <row r="4004" spans="3:73" x14ac:dyDescent="0.3">
      <c r="C4004">
        <v>1341766</v>
      </c>
      <c r="D4004" t="s">
        <v>4486</v>
      </c>
      <c r="E4004" t="s">
        <v>630</v>
      </c>
      <c r="F4004" t="s">
        <v>3614</v>
      </c>
      <c r="G4004" t="s">
        <v>4142</v>
      </c>
      <c r="H4004" t="s">
        <v>4908</v>
      </c>
      <c r="I4004" t="s">
        <v>4909</v>
      </c>
      <c r="J4004">
        <v>2024</v>
      </c>
      <c r="K4004" t="s">
        <v>4062</v>
      </c>
      <c r="L4004">
        <v>48.501866</v>
      </c>
      <c r="M4004">
        <v>1766881000</v>
      </c>
      <c r="N4004">
        <v>1324580000</v>
      </c>
      <c r="O4004">
        <v>890190000</v>
      </c>
      <c r="P4004">
        <v>270342000</v>
      </c>
      <c r="Q4004">
        <v>131165000</v>
      </c>
      <c r="R4004">
        <v>89216000</v>
      </c>
      <c r="S4004">
        <v>55602000</v>
      </c>
      <c r="T4004">
        <v>12213000</v>
      </c>
      <c r="U4004">
        <v>71582000</v>
      </c>
      <c r="V4004">
        <v>542464000</v>
      </c>
      <c r="W4004">
        <v>365535000</v>
      </c>
      <c r="X4004">
        <v>41287000</v>
      </c>
      <c r="AB4004">
        <v>399929000</v>
      </c>
      <c r="AD4004">
        <v>105521000</v>
      </c>
      <c r="AE4004">
        <v>79000</v>
      </c>
      <c r="AF4004">
        <v>235013960</v>
      </c>
      <c r="AG4004">
        <v>680207000</v>
      </c>
      <c r="AJ4004">
        <v>155728000</v>
      </c>
      <c r="AK4004">
        <v>1000000</v>
      </c>
      <c r="AM4004">
        <v>49976000</v>
      </c>
      <c r="AN4004">
        <v>145074000</v>
      </c>
      <c r="AQ4004">
        <v>262898000</v>
      </c>
      <c r="AS4004">
        <v>7274000</v>
      </c>
      <c r="AU4004">
        <v>-101726000</v>
      </c>
      <c r="AV4004">
        <v>-25966000</v>
      </c>
      <c r="AY4004">
        <v>0.46</v>
      </c>
      <c r="AZ4004">
        <v>180220000</v>
      </c>
      <c r="BN4004">
        <v>0.30701784670274901</v>
      </c>
      <c r="BP4004">
        <v>2.43530715252985</v>
      </c>
      <c r="BQ4004">
        <v>3.2648446797160302</v>
      </c>
      <c r="BR4004">
        <v>105.438839130435</v>
      </c>
      <c r="BS4004">
        <v>0.36274938801637302</v>
      </c>
      <c r="BU4004">
        <v>5.5787048101037899E-8</v>
      </c>
    </row>
    <row r="4005" spans="3:73" x14ac:dyDescent="0.3">
      <c r="C4005">
        <v>1341766</v>
      </c>
      <c r="D4005" t="s">
        <v>4486</v>
      </c>
      <c r="E4005" t="s">
        <v>630</v>
      </c>
      <c r="F4005" t="s">
        <v>3614</v>
      </c>
      <c r="G4005" t="s">
        <v>4142</v>
      </c>
      <c r="H4005" t="s">
        <v>4908</v>
      </c>
      <c r="I4005" t="s">
        <v>4909</v>
      </c>
      <c r="J4005">
        <v>2023</v>
      </c>
      <c r="K4005" t="s">
        <v>4062</v>
      </c>
      <c r="L4005">
        <v>48.103786999999997</v>
      </c>
      <c r="M4005">
        <v>1536396000</v>
      </c>
      <c r="N4005">
        <v>1204904000</v>
      </c>
      <c r="O4005">
        <v>755981000</v>
      </c>
      <c r="P4005">
        <v>183703000</v>
      </c>
      <c r="Q4005">
        <v>229275000</v>
      </c>
      <c r="S4005">
        <v>24868000</v>
      </c>
      <c r="T4005">
        <v>12139000</v>
      </c>
      <c r="U4005">
        <v>14173000</v>
      </c>
      <c r="V4005">
        <v>447868000</v>
      </c>
      <c r="W4005">
        <v>276613000</v>
      </c>
      <c r="X4005">
        <v>42840000</v>
      </c>
      <c r="AB4005">
        <v>264040000</v>
      </c>
      <c r="AD4005">
        <v>-12053000</v>
      </c>
      <c r="AE4005">
        <v>77000</v>
      </c>
      <c r="AF4005">
        <v>231787482</v>
      </c>
      <c r="AG4005">
        <v>633139000</v>
      </c>
      <c r="AH4005">
        <v>1318014000</v>
      </c>
      <c r="AI4005">
        <v>684875000</v>
      </c>
      <c r="AJ4005">
        <v>266366000</v>
      </c>
      <c r="AK4005">
        <v>1700000</v>
      </c>
      <c r="AM4005">
        <v>64948000</v>
      </c>
      <c r="AN4005">
        <v>226801000</v>
      </c>
      <c r="AQ4005">
        <v>141218000</v>
      </c>
      <c r="AS4005">
        <v>3226000</v>
      </c>
      <c r="AU4005">
        <v>-14200000</v>
      </c>
      <c r="AV4005">
        <v>-25221000</v>
      </c>
      <c r="AY4005">
        <v>0.79</v>
      </c>
      <c r="AZ4005">
        <v>201282000</v>
      </c>
      <c r="BA4005">
        <v>0.202096487594214</v>
      </c>
      <c r="BE4005">
        <v>0.107144537159696</v>
      </c>
      <c r="BG4005">
        <v>0.480373501343688</v>
      </c>
      <c r="BH4005">
        <v>3.4025645611629498</v>
      </c>
      <c r="BI4005">
        <v>0.85786086399600103</v>
      </c>
      <c r="BJ4005">
        <v>-1.0773785407438801E-2</v>
      </c>
      <c r="BM4005">
        <v>1.2898193797638E-3</v>
      </c>
      <c r="BN4005">
        <v>0.29150557538551303</v>
      </c>
      <c r="BP4005">
        <v>2.73299158029449</v>
      </c>
      <c r="BQ4005">
        <v>3.5270540430131598</v>
      </c>
      <c r="BR4005">
        <v>60.890869620253198</v>
      </c>
      <c r="BS4005">
        <v>0.85896455082563306</v>
      </c>
      <c r="BU4005">
        <v>1.43925131533101E-7</v>
      </c>
    </row>
    <row r="4006" spans="3:73" x14ac:dyDescent="0.3">
      <c r="C4006">
        <v>1341766</v>
      </c>
      <c r="D4006" t="s">
        <v>4486</v>
      </c>
      <c r="E4006" t="s">
        <v>630</v>
      </c>
      <c r="F4006" t="s">
        <v>3614</v>
      </c>
      <c r="G4006" t="s">
        <v>4142</v>
      </c>
      <c r="H4006" t="s">
        <v>4908</v>
      </c>
      <c r="I4006" t="s">
        <v>4909</v>
      </c>
      <c r="J4006">
        <v>2022</v>
      </c>
      <c r="K4006" t="s">
        <v>4062</v>
      </c>
      <c r="L4006">
        <v>26.278777999999999</v>
      </c>
      <c r="M4006">
        <v>1222069000</v>
      </c>
      <c r="N4006">
        <v>917971000</v>
      </c>
      <c r="O4006">
        <v>614159000</v>
      </c>
      <c r="P4006">
        <v>63311000</v>
      </c>
      <c r="Q4006">
        <v>173289000</v>
      </c>
      <c r="S4006">
        <v>10185000</v>
      </c>
      <c r="T4006">
        <v>12254000</v>
      </c>
      <c r="U4006">
        <v>13679000</v>
      </c>
      <c r="V4006">
        <v>357490000</v>
      </c>
      <c r="W4006">
        <v>161295000</v>
      </c>
      <c r="X4006">
        <v>36248000</v>
      </c>
      <c r="Y4006">
        <v>189500000</v>
      </c>
      <c r="AB4006">
        <v>40091000</v>
      </c>
      <c r="AD4006">
        <v>-238772000</v>
      </c>
      <c r="AE4006">
        <v>76000</v>
      </c>
      <c r="AF4006">
        <v>76382000</v>
      </c>
      <c r="AG4006">
        <v>270869000</v>
      </c>
      <c r="AH4006">
        <v>653604000</v>
      </c>
      <c r="AI4006">
        <v>382735000</v>
      </c>
      <c r="AJ4006">
        <v>-157801000</v>
      </c>
      <c r="AK4006">
        <v>400000</v>
      </c>
      <c r="AL4006">
        <v>428670000</v>
      </c>
      <c r="AM4006">
        <v>34618000</v>
      </c>
      <c r="AN4006">
        <v>-187282000</v>
      </c>
      <c r="AQ4006">
        <v>108182000</v>
      </c>
      <c r="AU4006">
        <v>-5672000</v>
      </c>
      <c r="AV4006">
        <v>534112000</v>
      </c>
      <c r="AY4006">
        <v>-2.63</v>
      </c>
      <c r="AZ4006">
        <v>182255425.5</v>
      </c>
      <c r="BA4006">
        <v>-0.24143212097845199</v>
      </c>
      <c r="BE4006">
        <v>0.16551612291234399</v>
      </c>
      <c r="BG4006">
        <v>0.41442371833709701</v>
      </c>
      <c r="BH4006">
        <v>2.0999923538627399</v>
      </c>
      <c r="BI4006">
        <v>0.53483395782071197</v>
      </c>
      <c r="BJ4006">
        <v>-8.6780374661109792E-3</v>
      </c>
      <c r="BM4006">
        <v>6.1199135868201496E-4</v>
      </c>
      <c r="BN4006">
        <v>0.29252849061714198</v>
      </c>
      <c r="BP4006">
        <v>3.8076753774140499</v>
      </c>
      <c r="BQ4006">
        <v>4.6168945100592103</v>
      </c>
      <c r="BR4006">
        <v>-9.9919307984790908</v>
      </c>
      <c r="BS4006">
        <v>-4.6714225137811498</v>
      </c>
      <c r="BU4006">
        <v>-1.7239077633384001E-6</v>
      </c>
    </row>
    <row r="4007" spans="3:73" x14ac:dyDescent="0.3">
      <c r="C4007">
        <v>1341766</v>
      </c>
      <c r="D4007" t="s">
        <v>4486</v>
      </c>
      <c r="E4007" t="s">
        <v>630</v>
      </c>
      <c r="F4007" t="s">
        <v>3614</v>
      </c>
      <c r="G4007" t="s">
        <v>4142</v>
      </c>
      <c r="H4007" t="s">
        <v>4908</v>
      </c>
      <c r="I4007" t="s">
        <v>4909</v>
      </c>
      <c r="J4007">
        <v>2021</v>
      </c>
      <c r="K4007" t="s">
        <v>4062</v>
      </c>
      <c r="L4007">
        <v>22.333262999999999</v>
      </c>
      <c r="M4007">
        <v>314018428</v>
      </c>
      <c r="N4007">
        <v>262360550</v>
      </c>
      <c r="O4007">
        <v>16254708</v>
      </c>
      <c r="P4007">
        <v>38741049</v>
      </c>
      <c r="Q4007">
        <v>191221851</v>
      </c>
      <c r="S4007">
        <v>3180058</v>
      </c>
      <c r="T4007">
        <v>16301326</v>
      </c>
      <c r="U4007">
        <v>14526583</v>
      </c>
      <c r="V4007">
        <v>96973231</v>
      </c>
      <c r="W4007">
        <v>93123494</v>
      </c>
      <c r="X4007">
        <v>35820120</v>
      </c>
      <c r="AB4007">
        <v>217045197</v>
      </c>
      <c r="AD4007">
        <v>-51489559</v>
      </c>
      <c r="AE4007">
        <v>74909</v>
      </c>
      <c r="AF4007">
        <v>74908845</v>
      </c>
      <c r="AG4007">
        <v>128168524</v>
      </c>
      <c r="AH4007">
        <v>314271559</v>
      </c>
      <c r="AI4007">
        <v>186103035</v>
      </c>
      <c r="AJ4007">
        <v>-4089516</v>
      </c>
      <c r="AK4007">
        <v>1000000</v>
      </c>
      <c r="AL4007">
        <v>132258040</v>
      </c>
      <c r="AM4007">
        <v>-7995720</v>
      </c>
      <c r="AN4007">
        <v>3937273</v>
      </c>
      <c r="AQ4007">
        <v>-96586324</v>
      </c>
      <c r="AU4007">
        <v>-1264646</v>
      </c>
      <c r="AV4007">
        <v>71395426</v>
      </c>
      <c r="AY4007">
        <v>0.05</v>
      </c>
      <c r="AZ4007">
        <v>104812736.5</v>
      </c>
      <c r="BA4007">
        <v>-1.3012682448939E-2</v>
      </c>
      <c r="BE4007">
        <v>-0.307333964000223</v>
      </c>
      <c r="BG4007">
        <v>0.40782730835659198</v>
      </c>
      <c r="BH4007">
        <v>1.77557653024354</v>
      </c>
      <c r="BI4007">
        <v>1.0008061023730701</v>
      </c>
      <c r="BJ4007">
        <v>-4.0240548779662197E-3</v>
      </c>
      <c r="BM4007">
        <v>3.18196149591761E-3</v>
      </c>
      <c r="BN4007">
        <v>0.30881382222574499</v>
      </c>
      <c r="BP4007">
        <v>0.17455002279016699</v>
      </c>
      <c r="BQ4007">
        <v>0.76391784655330897</v>
      </c>
      <c r="BR4007">
        <v>446.66525999999999</v>
      </c>
      <c r="BS4007">
        <v>1.8140336917937001E-2</v>
      </c>
      <c r="BU4007">
        <v>5.1448415603502197E-9</v>
      </c>
    </row>
    <row r="4008" spans="3:73" x14ac:dyDescent="0.3">
      <c r="C4008">
        <v>1341766</v>
      </c>
      <c r="D4008" t="s">
        <v>4486</v>
      </c>
      <c r="E4008" t="s">
        <v>630</v>
      </c>
      <c r="F4008" t="s">
        <v>3614</v>
      </c>
      <c r="G4008" t="s">
        <v>4142</v>
      </c>
      <c r="H4008" t="s">
        <v>4908</v>
      </c>
      <c r="I4008" t="s">
        <v>4909</v>
      </c>
      <c r="J4008">
        <v>2020</v>
      </c>
      <c r="K4008" t="s">
        <v>4062</v>
      </c>
      <c r="L4008">
        <v>6.306413</v>
      </c>
      <c r="M4008">
        <v>131289773</v>
      </c>
      <c r="N4008">
        <v>93150665</v>
      </c>
      <c r="O4008">
        <v>43248021</v>
      </c>
      <c r="P4008">
        <v>14986213</v>
      </c>
      <c r="Q4008">
        <v>18403622</v>
      </c>
      <c r="S4008">
        <v>579377</v>
      </c>
      <c r="T4008">
        <v>16590083</v>
      </c>
      <c r="U4008">
        <v>10419321</v>
      </c>
      <c r="V4008">
        <v>26962330</v>
      </c>
      <c r="W4008">
        <v>26365092</v>
      </c>
      <c r="X4008">
        <v>11854421</v>
      </c>
      <c r="AB4008">
        <v>104327443</v>
      </c>
      <c r="AD4008">
        <v>-55426832</v>
      </c>
      <c r="AE4008">
        <v>72263</v>
      </c>
      <c r="AF4008">
        <v>72262829</v>
      </c>
      <c r="AG4008">
        <v>60973745</v>
      </c>
      <c r="AH4008">
        <v>130725777</v>
      </c>
      <c r="AI4008">
        <v>69752032</v>
      </c>
      <c r="AJ4008">
        <v>7911000</v>
      </c>
      <c r="AK4008">
        <v>508000</v>
      </c>
      <c r="AL4008">
        <v>53062745</v>
      </c>
      <c r="AM4008">
        <v>116177</v>
      </c>
      <c r="AN4008">
        <v>8523849</v>
      </c>
      <c r="AQ4008">
        <v>3395084</v>
      </c>
      <c r="AU4008">
        <v>757260</v>
      </c>
      <c r="AV4008">
        <v>15571488</v>
      </c>
      <c r="AY4008">
        <v>0.12</v>
      </c>
      <c r="AZ4008">
        <v>16847985.5</v>
      </c>
      <c r="BA4008">
        <v>6.0515991425317703E-2</v>
      </c>
      <c r="BE4008">
        <v>2.59710370663928E-2</v>
      </c>
      <c r="BG4008">
        <v>0.46642480465042502</v>
      </c>
      <c r="BH4008">
        <v>4.1400814358488098</v>
      </c>
      <c r="BI4008">
        <v>0.99570418938876504</v>
      </c>
      <c r="BJ4008">
        <v>5.7927366536134599E-3</v>
      </c>
      <c r="BM4008">
        <v>3.8859971740692E-3</v>
      </c>
      <c r="BN4008">
        <v>0.205365043932249</v>
      </c>
      <c r="BP4008">
        <v>1.64035160582789</v>
      </c>
      <c r="BQ4008">
        <v>2.8350761302103602</v>
      </c>
      <c r="BR4008">
        <v>52.5534416666667</v>
      </c>
      <c r="BS4008">
        <v>8.1702845913706496E-2</v>
      </c>
      <c r="BU4008">
        <v>7.2537918905958397E-9</v>
      </c>
    </row>
    <row r="4009" spans="3:73" x14ac:dyDescent="0.3">
      <c r="C4009">
        <v>1341766</v>
      </c>
      <c r="D4009" t="s">
        <v>4486</v>
      </c>
      <c r="E4009" t="s">
        <v>630</v>
      </c>
      <c r="F4009" t="s">
        <v>3614</v>
      </c>
      <c r="G4009" t="s">
        <v>4142</v>
      </c>
      <c r="H4009" t="s">
        <v>4908</v>
      </c>
      <c r="I4009" t="s">
        <v>4909</v>
      </c>
      <c r="J4009">
        <v>2019</v>
      </c>
      <c r="K4009" t="s">
        <v>4062</v>
      </c>
      <c r="L4009">
        <v>1.3619110000000001</v>
      </c>
      <c r="M4009">
        <v>90382236</v>
      </c>
      <c r="N4009">
        <v>51508901</v>
      </c>
      <c r="P4009">
        <v>7774618</v>
      </c>
      <c r="Q4009">
        <v>15292349</v>
      </c>
      <c r="S4009">
        <v>132889</v>
      </c>
      <c r="T4009">
        <v>17173000</v>
      </c>
      <c r="U4009">
        <v>10023806</v>
      </c>
      <c r="V4009">
        <v>26923247</v>
      </c>
      <c r="W4009">
        <v>26683399</v>
      </c>
      <c r="X4009">
        <v>10159900</v>
      </c>
      <c r="AB4009">
        <v>63458989</v>
      </c>
      <c r="AD4009">
        <v>-63409431</v>
      </c>
      <c r="AE4009">
        <v>68942</v>
      </c>
      <c r="AF4009">
        <v>68941311</v>
      </c>
      <c r="AG4009">
        <v>31301813</v>
      </c>
      <c r="AH4009">
        <v>75146546</v>
      </c>
      <c r="AI4009">
        <v>43844733</v>
      </c>
      <c r="AJ4009">
        <v>-1448443</v>
      </c>
      <c r="AK4009">
        <v>341000</v>
      </c>
      <c r="AL4009">
        <v>32750256</v>
      </c>
      <c r="AN4009">
        <v>9971260</v>
      </c>
      <c r="AQ4009">
        <v>1033988</v>
      </c>
      <c r="AS4009">
        <v>66939</v>
      </c>
      <c r="AU4009">
        <v>-14266030</v>
      </c>
      <c r="AV4009">
        <v>28653034</v>
      </c>
      <c r="AY4009">
        <v>0.16</v>
      </c>
      <c r="AZ4009">
        <v>13387525</v>
      </c>
      <c r="BA4009">
        <v>-1.92749111848734E-2</v>
      </c>
      <c r="BE4009">
        <v>1.3759621100882E-2</v>
      </c>
      <c r="BG4009">
        <v>0.41654360268268398</v>
      </c>
      <c r="BH4009">
        <v>3.2750439681718602</v>
      </c>
      <c r="BI4009">
        <v>0.83143048153843002</v>
      </c>
      <c r="BJ4009">
        <v>-0.189842790645361</v>
      </c>
      <c r="BM4009">
        <v>4.53780004739007E-3</v>
      </c>
      <c r="BN4009">
        <v>0.29788206390468103</v>
      </c>
      <c r="BQ4009">
        <v>1.35726906455958</v>
      </c>
      <c r="BR4009">
        <v>8.5119437500000004</v>
      </c>
      <c r="BS4009">
        <v>0.157129197252102</v>
      </c>
      <c r="BU4009">
        <v>3.4338044685836399E-9</v>
      </c>
    </row>
    <row r="4010" spans="3:73" x14ac:dyDescent="0.3">
      <c r="C4010">
        <v>1341766</v>
      </c>
      <c r="D4010" t="s">
        <v>4486</v>
      </c>
      <c r="E4010" t="s">
        <v>630</v>
      </c>
      <c r="F4010" t="s">
        <v>3614</v>
      </c>
      <c r="G4010" t="s">
        <v>4142</v>
      </c>
      <c r="H4010" t="s">
        <v>4908</v>
      </c>
      <c r="I4010" t="s">
        <v>4909</v>
      </c>
      <c r="J4010">
        <v>2018</v>
      </c>
      <c r="K4010" t="s">
        <v>4062</v>
      </c>
      <c r="L4010">
        <v>1.5475399999999999</v>
      </c>
      <c r="M4010">
        <v>34627507</v>
      </c>
      <c r="N4010">
        <v>34505653</v>
      </c>
      <c r="O4010">
        <v>7743181</v>
      </c>
      <c r="P4010">
        <v>12980396</v>
      </c>
      <c r="Q4010">
        <v>11482701</v>
      </c>
      <c r="S4010">
        <v>121854</v>
      </c>
      <c r="V4010">
        <v>22824525</v>
      </c>
      <c r="W4010">
        <v>14865144</v>
      </c>
      <c r="X4010">
        <v>5825446</v>
      </c>
      <c r="AB4010">
        <v>11802982</v>
      </c>
      <c r="AD4010">
        <v>-73380691</v>
      </c>
      <c r="AE4010">
        <v>57003</v>
      </c>
      <c r="AF4010">
        <v>57002508</v>
      </c>
      <c r="AG4010">
        <v>21060378</v>
      </c>
      <c r="AH4010">
        <v>52603986</v>
      </c>
      <c r="AI4010">
        <v>31543608</v>
      </c>
      <c r="AJ4010">
        <v>-10640744</v>
      </c>
      <c r="AK4010">
        <v>572000</v>
      </c>
      <c r="AL4010">
        <v>31701122</v>
      </c>
      <c r="AM4010">
        <v>0</v>
      </c>
      <c r="AN4010">
        <v>-11206648</v>
      </c>
      <c r="AQ4010">
        <v>-11646420</v>
      </c>
      <c r="AS4010">
        <v>72162</v>
      </c>
      <c r="AU4010">
        <v>-110417</v>
      </c>
      <c r="AV4010">
        <v>5301013</v>
      </c>
      <c r="AZ4010">
        <v>8394103</v>
      </c>
      <c r="BA4010">
        <v>-0.20228018462327199</v>
      </c>
      <c r="BE4010">
        <v>-0.22139805147085201</v>
      </c>
      <c r="BG4010">
        <v>0.40035707560259798</v>
      </c>
      <c r="BH4010">
        <v>3.7578295143626401</v>
      </c>
      <c r="BI4010">
        <v>1.5191387009177399</v>
      </c>
      <c r="BJ4010">
        <v>-2.09902344662627E-3</v>
      </c>
      <c r="BM4010">
        <v>1.0873700711577301E-2</v>
      </c>
      <c r="BN4010">
        <v>0.65914433285653495</v>
      </c>
      <c r="BP4010">
        <v>0.52089512217305101</v>
      </c>
      <c r="BQ4010">
        <v>1.5487876874922999</v>
      </c>
      <c r="BS4010">
        <v>-0.94947598835616298</v>
      </c>
    </row>
    <row r="4011" spans="3:73" x14ac:dyDescent="0.3">
      <c r="C4011">
        <v>1341766</v>
      </c>
      <c r="D4011" t="s">
        <v>4486</v>
      </c>
      <c r="E4011" t="s">
        <v>630</v>
      </c>
      <c r="F4011" t="s">
        <v>3614</v>
      </c>
      <c r="G4011" t="s">
        <v>4142</v>
      </c>
      <c r="H4011" t="s">
        <v>4908</v>
      </c>
      <c r="I4011" t="s">
        <v>4909</v>
      </c>
      <c r="J4011">
        <v>2017</v>
      </c>
      <c r="K4011" t="s">
        <v>4062</v>
      </c>
      <c r="L4011">
        <v>1.6985399999999999</v>
      </c>
      <c r="M4011">
        <v>27110873</v>
      </c>
      <c r="N4011">
        <v>27048231</v>
      </c>
      <c r="O4011">
        <v>14186624</v>
      </c>
      <c r="P4011">
        <v>6375658</v>
      </c>
      <c r="Q4011">
        <v>5305505</v>
      </c>
      <c r="S4011">
        <v>62642</v>
      </c>
      <c r="V4011">
        <v>9963628</v>
      </c>
      <c r="W4011">
        <v>6463628</v>
      </c>
      <c r="X4011">
        <v>3003086</v>
      </c>
      <c r="AB4011">
        <v>17147245</v>
      </c>
      <c r="AD4011">
        <v>-61960910</v>
      </c>
      <c r="AE4011">
        <v>45702</v>
      </c>
      <c r="AF4011">
        <v>45701593</v>
      </c>
      <c r="AG4011">
        <v>15430677</v>
      </c>
      <c r="AJ4011">
        <v>-8079967</v>
      </c>
      <c r="AK4011">
        <v>210000</v>
      </c>
      <c r="AL4011">
        <v>23510644</v>
      </c>
      <c r="AM4011">
        <v>0</v>
      </c>
      <c r="AN4011">
        <v>-8240583</v>
      </c>
      <c r="AQ4011">
        <v>-8418125</v>
      </c>
      <c r="AS4011">
        <v>20425</v>
      </c>
      <c r="AU4011">
        <v>-49534</v>
      </c>
      <c r="AV4011">
        <v>10946523</v>
      </c>
      <c r="BN4011">
        <v>0.36751409665044699</v>
      </c>
      <c r="BP4011">
        <v>2.1948391831955698</v>
      </c>
      <c r="BQ4011">
        <v>3.3638578829103398</v>
      </c>
      <c r="BS4011">
        <v>-0.48057766714128097</v>
      </c>
    </row>
    <row r="4012" spans="3:73" x14ac:dyDescent="0.3">
      <c r="C4012">
        <v>1482981</v>
      </c>
      <c r="D4012" t="s">
        <v>4507</v>
      </c>
      <c r="E4012" t="s">
        <v>1580</v>
      </c>
      <c r="F4012" t="s">
        <v>3614</v>
      </c>
      <c r="G4012" t="s">
        <v>25</v>
      </c>
      <c r="H4012" t="s">
        <v>4689</v>
      </c>
      <c r="I4012" t="s">
        <v>4910</v>
      </c>
      <c r="J4012">
        <v>2026</v>
      </c>
      <c r="K4012" t="s">
        <v>4062</v>
      </c>
      <c r="L4012">
        <v>53.591951000000002</v>
      </c>
    </row>
    <row r="4013" spans="3:73" x14ac:dyDescent="0.3">
      <c r="C4013">
        <v>1482981</v>
      </c>
      <c r="D4013" t="s">
        <v>4507</v>
      </c>
      <c r="E4013" t="s">
        <v>1580</v>
      </c>
      <c r="F4013" t="s">
        <v>3614</v>
      </c>
      <c r="G4013" t="s">
        <v>25</v>
      </c>
      <c r="H4013" t="s">
        <v>4689</v>
      </c>
      <c r="I4013" t="s">
        <v>4910</v>
      </c>
      <c r="J4013">
        <v>2025</v>
      </c>
      <c r="K4013" t="s">
        <v>4062</v>
      </c>
      <c r="L4013">
        <v>38.529049000000001</v>
      </c>
      <c r="M4013">
        <v>461158000</v>
      </c>
      <c r="N4013">
        <v>421440000</v>
      </c>
      <c r="O4013">
        <v>196873000</v>
      </c>
      <c r="P4013">
        <v>81514000</v>
      </c>
      <c r="Q4013">
        <v>111468000</v>
      </c>
      <c r="R4013">
        <v>9298000</v>
      </c>
      <c r="S4013">
        <v>9298000</v>
      </c>
      <c r="U4013">
        <v>7791000</v>
      </c>
      <c r="V4013">
        <v>129616000</v>
      </c>
      <c r="W4013">
        <v>116432000</v>
      </c>
      <c r="X4013">
        <v>25464000</v>
      </c>
      <c r="AB4013">
        <v>331542000</v>
      </c>
      <c r="AD4013">
        <v>228014000</v>
      </c>
      <c r="AE4013">
        <v>642000</v>
      </c>
      <c r="AF4013">
        <v>57082173</v>
      </c>
      <c r="AG4013">
        <v>222595000</v>
      </c>
      <c r="AJ4013">
        <v>82532000</v>
      </c>
      <c r="AK4013">
        <v>399000</v>
      </c>
      <c r="AL4013">
        <v>140063000</v>
      </c>
      <c r="AM4013">
        <v>21651000</v>
      </c>
      <c r="AN4013">
        <v>71320000</v>
      </c>
      <c r="AP4013">
        <v>1072000</v>
      </c>
      <c r="AQ4013">
        <v>47174000</v>
      </c>
      <c r="AU4013">
        <v>-8253000</v>
      </c>
      <c r="AV4013">
        <v>-7534000</v>
      </c>
      <c r="AY4013">
        <v>1.25</v>
      </c>
      <c r="AZ4013">
        <v>97534000</v>
      </c>
      <c r="BN4013">
        <v>0.28106635903529797</v>
      </c>
      <c r="BP4013">
        <v>1.6908839494297101</v>
      </c>
      <c r="BQ4013">
        <v>2.6622577985433602</v>
      </c>
      <c r="BR4013">
        <v>30.8232392</v>
      </c>
      <c r="BS4013">
        <v>0.215116033564375</v>
      </c>
      <c r="BU4013">
        <v>1.45264585633193E-7</v>
      </c>
    </row>
    <row r="4014" spans="3:73" x14ac:dyDescent="0.3">
      <c r="C4014">
        <v>1482981</v>
      </c>
      <c r="D4014" t="s">
        <v>4507</v>
      </c>
      <c r="E4014" t="s">
        <v>1580</v>
      </c>
      <c r="F4014" t="s">
        <v>3614</v>
      </c>
      <c r="G4014" t="s">
        <v>25</v>
      </c>
      <c r="H4014" t="s">
        <v>4689</v>
      </c>
      <c r="I4014" t="s">
        <v>4910</v>
      </c>
      <c r="J4014">
        <v>2024</v>
      </c>
      <c r="K4014" t="s">
        <v>4062</v>
      </c>
      <c r="L4014">
        <v>26.761576999999999</v>
      </c>
      <c r="M4014">
        <v>362381000</v>
      </c>
      <c r="N4014">
        <v>341291000</v>
      </c>
      <c r="O4014">
        <v>164669000</v>
      </c>
      <c r="P4014">
        <v>63450000</v>
      </c>
      <c r="Q4014">
        <v>83600000</v>
      </c>
      <c r="R4014">
        <v>2351000</v>
      </c>
      <c r="S4014">
        <v>2351000</v>
      </c>
      <c r="U4014">
        <v>7791000</v>
      </c>
      <c r="V4014">
        <v>103564000</v>
      </c>
      <c r="W4014">
        <v>103266000</v>
      </c>
      <c r="X4014">
        <v>30758000</v>
      </c>
      <c r="AB4014">
        <v>258817000</v>
      </c>
      <c r="AD4014">
        <v>156694000</v>
      </c>
      <c r="AE4014">
        <v>637000</v>
      </c>
      <c r="AF4014">
        <v>56961941</v>
      </c>
      <c r="AG4014">
        <v>198783000</v>
      </c>
      <c r="AJ4014">
        <v>73820000</v>
      </c>
      <c r="AK4014">
        <v>398000</v>
      </c>
      <c r="AL4014">
        <v>124963000</v>
      </c>
      <c r="AM4014">
        <v>14836000</v>
      </c>
      <c r="AN4014">
        <v>55952000</v>
      </c>
      <c r="AP4014">
        <v>745000</v>
      </c>
      <c r="AQ4014">
        <v>42899000</v>
      </c>
      <c r="AU4014">
        <v>-974000</v>
      </c>
      <c r="AV4014">
        <v>-8296000</v>
      </c>
      <c r="AY4014">
        <v>0.99</v>
      </c>
      <c r="AZ4014">
        <v>67178500</v>
      </c>
      <c r="BN4014">
        <v>0.28578761027758098</v>
      </c>
      <c r="BP4014">
        <v>1.59461003621715</v>
      </c>
      <c r="BQ4014">
        <v>2.4954099122654099</v>
      </c>
      <c r="BR4014">
        <v>27.031895959596</v>
      </c>
      <c r="BS4014">
        <v>0.21618363554171499</v>
      </c>
      <c r="BU4014">
        <v>1.02365614430273E-7</v>
      </c>
    </row>
    <row r="4015" spans="3:73" x14ac:dyDescent="0.3">
      <c r="C4015">
        <v>1482981</v>
      </c>
      <c r="D4015" t="s">
        <v>4507</v>
      </c>
      <c r="E4015" t="s">
        <v>1580</v>
      </c>
      <c r="F4015" t="s">
        <v>3614</v>
      </c>
      <c r="G4015" t="s">
        <v>25</v>
      </c>
      <c r="H4015" t="s">
        <v>4689</v>
      </c>
      <c r="I4015" t="s">
        <v>4910</v>
      </c>
      <c r="J4015">
        <v>2023</v>
      </c>
      <c r="K4015" t="s">
        <v>4062</v>
      </c>
      <c r="L4015">
        <v>25.182774999999999</v>
      </c>
      <c r="M4015">
        <v>285682000</v>
      </c>
      <c r="N4015">
        <v>262937000</v>
      </c>
      <c r="O4015">
        <v>132537000</v>
      </c>
      <c r="P4015">
        <v>50086000</v>
      </c>
      <c r="Q4015">
        <v>50757000</v>
      </c>
      <c r="R4015">
        <v>2136000</v>
      </c>
      <c r="S4015">
        <v>2136000</v>
      </c>
      <c r="U4015">
        <v>7791000</v>
      </c>
      <c r="V4015">
        <v>83245000</v>
      </c>
      <c r="W4015">
        <v>82585000</v>
      </c>
      <c r="X4015">
        <v>21826000</v>
      </c>
      <c r="AB4015">
        <v>202437000</v>
      </c>
      <c r="AD4015">
        <v>100742000</v>
      </c>
      <c r="AE4015">
        <v>631000</v>
      </c>
      <c r="AF4015">
        <v>56899253</v>
      </c>
      <c r="AG4015">
        <v>180729000</v>
      </c>
      <c r="AJ4015">
        <v>56493000</v>
      </c>
      <c r="AK4015">
        <v>418000</v>
      </c>
      <c r="AL4015">
        <v>124236000</v>
      </c>
      <c r="AM4015">
        <v>11291000</v>
      </c>
      <c r="AN4015">
        <v>46629000</v>
      </c>
      <c r="AO4015">
        <v>31000</v>
      </c>
      <c r="AP4015">
        <v>660000</v>
      </c>
      <c r="AQ4015">
        <v>107155000</v>
      </c>
      <c r="AU4015">
        <v>-594000</v>
      </c>
      <c r="AV4015">
        <v>6290000</v>
      </c>
      <c r="AY4015">
        <v>0.83</v>
      </c>
      <c r="AZ4015">
        <v>67436000</v>
      </c>
      <c r="BB4015">
        <v>57951000</v>
      </c>
      <c r="BC4015">
        <v>58611000</v>
      </c>
      <c r="BN4015">
        <v>0.29139042711826402</v>
      </c>
      <c r="BO4015">
        <v>1869.38709677419</v>
      </c>
      <c r="BP4015">
        <v>1.6048556033177901</v>
      </c>
      <c r="BQ4015">
        <v>2.56923170067203</v>
      </c>
      <c r="BR4015">
        <v>30.340692771084299</v>
      </c>
      <c r="BS4015">
        <v>0.23033832747965999</v>
      </c>
      <c r="BU4015">
        <v>1.032504100041E-7</v>
      </c>
    </row>
    <row r="4016" spans="3:73" x14ac:dyDescent="0.3">
      <c r="C4016">
        <v>1482981</v>
      </c>
      <c r="D4016" t="s">
        <v>4507</v>
      </c>
      <c r="E4016" t="s">
        <v>1580</v>
      </c>
      <c r="F4016" t="s">
        <v>3614</v>
      </c>
      <c r="G4016" t="s">
        <v>25</v>
      </c>
      <c r="H4016" t="s">
        <v>4689</v>
      </c>
      <c r="I4016" t="s">
        <v>4910</v>
      </c>
      <c r="J4016">
        <v>2022</v>
      </c>
      <c r="K4016" t="s">
        <v>4062</v>
      </c>
      <c r="L4016">
        <v>11.206372</v>
      </c>
      <c r="M4016">
        <v>197757000</v>
      </c>
      <c r="N4016">
        <v>174918000</v>
      </c>
      <c r="O4016">
        <v>19629000</v>
      </c>
      <c r="P4016">
        <v>43350000</v>
      </c>
      <c r="Q4016">
        <v>84115000</v>
      </c>
      <c r="R4016">
        <v>2579000</v>
      </c>
      <c r="S4016">
        <v>2076000</v>
      </c>
      <c r="U4016">
        <v>7791000</v>
      </c>
      <c r="V4016">
        <v>56664000</v>
      </c>
      <c r="W4016">
        <v>54346000</v>
      </c>
      <c r="AB4016">
        <v>141093000</v>
      </c>
      <c r="AD4016">
        <v>55183000</v>
      </c>
      <c r="AE4016">
        <v>622000</v>
      </c>
      <c r="AF4016">
        <v>56019050</v>
      </c>
      <c r="AG4016">
        <v>103361000</v>
      </c>
      <c r="AJ4016">
        <v>3055000</v>
      </c>
      <c r="AK4016">
        <v>541000</v>
      </c>
      <c r="AL4016">
        <v>100306000</v>
      </c>
      <c r="AM4016">
        <v>3027000</v>
      </c>
      <c r="AN4016">
        <v>7814000</v>
      </c>
      <c r="AO4016">
        <v>258000</v>
      </c>
      <c r="AP4016">
        <v>1901000</v>
      </c>
      <c r="AQ4016">
        <v>-10935000</v>
      </c>
      <c r="AU4016">
        <v>-982000</v>
      </c>
      <c r="AV4016">
        <v>3034000</v>
      </c>
      <c r="AY4016">
        <v>0.14000000000000001</v>
      </c>
      <c r="AZ4016">
        <v>79737500</v>
      </c>
      <c r="BB4016">
        <v>11099000</v>
      </c>
      <c r="BC4016">
        <v>13000000</v>
      </c>
      <c r="BN4016">
        <v>0.28653347289855702</v>
      </c>
      <c r="BO4016">
        <v>43.0193798449612</v>
      </c>
      <c r="BP4016">
        <v>0.361185735840724</v>
      </c>
      <c r="BQ4016">
        <v>1.6708313399330199</v>
      </c>
      <c r="BR4016">
        <v>80.045514285714304</v>
      </c>
      <c r="BS4016">
        <v>5.5381911221676502E-2</v>
      </c>
      <c r="BU4016">
        <v>1.1119560006520499E-8</v>
      </c>
    </row>
    <row r="4017" spans="3:73" x14ac:dyDescent="0.3">
      <c r="C4017">
        <v>1482981</v>
      </c>
      <c r="D4017" t="s">
        <v>4507</v>
      </c>
      <c r="E4017" t="s">
        <v>1580</v>
      </c>
      <c r="F4017" t="s">
        <v>3614</v>
      </c>
      <c r="G4017" t="s">
        <v>25</v>
      </c>
      <c r="H4017" t="s">
        <v>4689</v>
      </c>
      <c r="I4017" t="s">
        <v>4910</v>
      </c>
      <c r="J4017">
        <v>2021</v>
      </c>
      <c r="K4017" t="s">
        <v>4062</v>
      </c>
      <c r="L4017">
        <v>13.703932</v>
      </c>
      <c r="M4017">
        <v>197484000</v>
      </c>
      <c r="N4017">
        <v>173259000</v>
      </c>
      <c r="O4017">
        <v>28690000</v>
      </c>
      <c r="P4017">
        <v>47195000</v>
      </c>
      <c r="Q4017">
        <v>75360000</v>
      </c>
      <c r="S4017">
        <v>2473000</v>
      </c>
      <c r="U4017">
        <v>7791000</v>
      </c>
      <c r="V4017">
        <v>74311000</v>
      </c>
      <c r="W4017">
        <v>73962000</v>
      </c>
      <c r="X4017">
        <v>28338000</v>
      </c>
      <c r="AB4017">
        <v>123173000</v>
      </c>
      <c r="AD4017">
        <v>47369000</v>
      </c>
      <c r="AE4017">
        <v>618000</v>
      </c>
      <c r="AF4017">
        <v>55558382</v>
      </c>
      <c r="AG4017">
        <v>113148000</v>
      </c>
      <c r="AJ4017">
        <v>24589000</v>
      </c>
      <c r="AK4017">
        <v>477000</v>
      </c>
      <c r="AL4017">
        <v>88559000</v>
      </c>
      <c r="AM4017">
        <v>5237000</v>
      </c>
      <c r="AN4017">
        <v>19015000</v>
      </c>
      <c r="AO4017">
        <v>360000</v>
      </c>
      <c r="AP4017">
        <v>2069000</v>
      </c>
      <c r="AQ4017">
        <v>-16166000</v>
      </c>
      <c r="AU4017">
        <v>-557000</v>
      </c>
      <c r="AV4017">
        <v>-26803000</v>
      </c>
      <c r="AY4017">
        <v>0.35</v>
      </c>
      <c r="BB4017">
        <v>24612000</v>
      </c>
      <c r="BC4017">
        <v>26681000</v>
      </c>
      <c r="BN4017">
        <v>0.37628871199692099</v>
      </c>
      <c r="BO4017">
        <v>68.366666666666703</v>
      </c>
      <c r="BP4017">
        <v>0.38790189556799398</v>
      </c>
      <c r="BQ4017">
        <v>1.32363916605825</v>
      </c>
      <c r="BR4017">
        <v>39.154091428571398</v>
      </c>
      <c r="BS4017">
        <v>0.15437636495011101</v>
      </c>
      <c r="BU4017">
        <v>3.89401589634092E-8</v>
      </c>
    </row>
    <row r="4018" spans="3:73" x14ac:dyDescent="0.3">
      <c r="C4018">
        <v>1482981</v>
      </c>
      <c r="D4018" t="s">
        <v>4507</v>
      </c>
      <c r="E4018" t="s">
        <v>1580</v>
      </c>
      <c r="F4018" t="s">
        <v>3614</v>
      </c>
      <c r="G4018" t="s">
        <v>25</v>
      </c>
      <c r="H4018" t="s">
        <v>4689</v>
      </c>
      <c r="I4018" t="s">
        <v>4910</v>
      </c>
      <c r="J4018">
        <v>2020</v>
      </c>
      <c r="K4018" t="s">
        <v>4062</v>
      </c>
    </row>
    <row r="4019" spans="3:73" x14ac:dyDescent="0.3">
      <c r="C4019">
        <v>1482981</v>
      </c>
      <c r="D4019" t="s">
        <v>4507</v>
      </c>
      <c r="E4019" t="s">
        <v>1580</v>
      </c>
      <c r="F4019" t="s">
        <v>3614</v>
      </c>
      <c r="G4019" t="s">
        <v>25</v>
      </c>
      <c r="H4019" t="s">
        <v>4689</v>
      </c>
      <c r="I4019" t="s">
        <v>4910</v>
      </c>
      <c r="J4019">
        <v>2019</v>
      </c>
      <c r="K4019" t="s">
        <v>4062</v>
      </c>
    </row>
    <row r="4020" spans="3:73" x14ac:dyDescent="0.3">
      <c r="C4020">
        <v>1482981</v>
      </c>
      <c r="D4020" t="s">
        <v>4507</v>
      </c>
      <c r="E4020" t="s">
        <v>1580</v>
      </c>
      <c r="F4020" t="s">
        <v>3614</v>
      </c>
      <c r="G4020" t="s">
        <v>25</v>
      </c>
      <c r="H4020" t="s">
        <v>4689</v>
      </c>
      <c r="I4020" t="s">
        <v>4910</v>
      </c>
      <c r="J4020">
        <v>2018</v>
      </c>
      <c r="K4020" t="s">
        <v>4062</v>
      </c>
    </row>
    <row r="4021" spans="3:73" x14ac:dyDescent="0.3">
      <c r="C4021">
        <v>1482981</v>
      </c>
      <c r="D4021" t="s">
        <v>4507</v>
      </c>
      <c r="E4021" t="s">
        <v>1580</v>
      </c>
      <c r="F4021" t="s">
        <v>3614</v>
      </c>
      <c r="G4021" t="s">
        <v>25</v>
      </c>
      <c r="H4021" t="s">
        <v>4689</v>
      </c>
      <c r="I4021" t="s">
        <v>4910</v>
      </c>
      <c r="J4021">
        <v>2017</v>
      </c>
      <c r="K4021" t="s">
        <v>4062</v>
      </c>
    </row>
    <row r="4022" spans="3:73" x14ac:dyDescent="0.3">
      <c r="C4022">
        <v>317540</v>
      </c>
      <c r="D4022" t="s">
        <v>4348</v>
      </c>
      <c r="E4022" t="s">
        <v>24</v>
      </c>
      <c r="F4022" t="s">
        <v>3614</v>
      </c>
      <c r="G4022" t="s">
        <v>4142</v>
      </c>
      <c r="H4022" t="s">
        <v>4908</v>
      </c>
      <c r="I4022" t="s">
        <v>4911</v>
      </c>
      <c r="J4022">
        <v>2026</v>
      </c>
      <c r="K4022" t="s">
        <v>4062</v>
      </c>
      <c r="L4022">
        <v>180.25270699999999</v>
      </c>
    </row>
    <row r="4023" spans="3:73" x14ac:dyDescent="0.3">
      <c r="C4023">
        <v>317540</v>
      </c>
      <c r="D4023" t="s">
        <v>4348</v>
      </c>
      <c r="E4023" t="s">
        <v>24</v>
      </c>
      <c r="F4023" t="s">
        <v>3614</v>
      </c>
      <c r="G4023" t="s">
        <v>4142</v>
      </c>
      <c r="H4023" t="s">
        <v>4908</v>
      </c>
      <c r="I4023" t="s">
        <v>4911</v>
      </c>
      <c r="J4023">
        <v>2025</v>
      </c>
      <c r="K4023" t="s">
        <v>4062</v>
      </c>
      <c r="L4023">
        <v>126.60483000000001</v>
      </c>
      <c r="M4023">
        <v>4302998000</v>
      </c>
      <c r="N4023">
        <v>1426674000</v>
      </c>
      <c r="O4023">
        <v>281918000</v>
      </c>
      <c r="Q4023">
        <v>336401000</v>
      </c>
      <c r="S4023">
        <v>1604605000</v>
      </c>
      <c r="U4023">
        <v>165903000</v>
      </c>
      <c r="V4023">
        <v>5042721000</v>
      </c>
      <c r="W4023">
        <v>1128657000</v>
      </c>
      <c r="AA4023">
        <v>2786009000</v>
      </c>
      <c r="AB4023">
        <v>-739723000</v>
      </c>
      <c r="AD4023">
        <v>-824046000</v>
      </c>
      <c r="AG4023">
        <v>2872362000</v>
      </c>
      <c r="AJ4023">
        <v>950656000</v>
      </c>
      <c r="AM4023">
        <v>202336000</v>
      </c>
      <c r="AN4023">
        <v>570582000</v>
      </c>
      <c r="AQ4023">
        <v>931904000</v>
      </c>
      <c r="AS4023">
        <v>195081000</v>
      </c>
      <c r="AU4023">
        <v>-19017000</v>
      </c>
      <c r="AV4023">
        <v>-1766793000</v>
      </c>
      <c r="AW4023">
        <v>86673000</v>
      </c>
      <c r="AZ4023">
        <v>333398000</v>
      </c>
      <c r="BN4023">
        <v>1.17190874827272</v>
      </c>
      <c r="BP4023">
        <v>0.24978182034045801</v>
      </c>
      <c r="BQ4023">
        <v>0.96599143938326704</v>
      </c>
      <c r="BS4023">
        <v>-0.77134549013617304</v>
      </c>
      <c r="BT4023">
        <v>684594.73465585802</v>
      </c>
    </row>
    <row r="4024" spans="3:73" x14ac:dyDescent="0.3">
      <c r="C4024">
        <v>317540</v>
      </c>
      <c r="D4024" t="s">
        <v>4348</v>
      </c>
      <c r="E4024" t="s">
        <v>24</v>
      </c>
      <c r="F4024" t="s">
        <v>3614</v>
      </c>
      <c r="G4024" t="s">
        <v>4142</v>
      </c>
      <c r="H4024" t="s">
        <v>4908</v>
      </c>
      <c r="I4024" t="s">
        <v>4911</v>
      </c>
      <c r="J4024">
        <v>2024</v>
      </c>
      <c r="K4024" t="s">
        <v>4062</v>
      </c>
      <c r="L4024">
        <v>104.613541</v>
      </c>
      <c r="M4024">
        <v>5313139000</v>
      </c>
      <c r="N4024">
        <v>2547302000</v>
      </c>
      <c r="O4024">
        <v>1135824000</v>
      </c>
      <c r="Q4024">
        <v>330395000</v>
      </c>
      <c r="S4024">
        <v>1505267000</v>
      </c>
      <c r="U4024">
        <v>165903000</v>
      </c>
      <c r="V4024">
        <v>3895528000</v>
      </c>
      <c r="W4024">
        <v>1313169000</v>
      </c>
      <c r="AA4024">
        <v>1786348000</v>
      </c>
      <c r="AB4024">
        <v>1417611000</v>
      </c>
      <c r="AD4024">
        <v>1395183000</v>
      </c>
      <c r="AG4024">
        <v>2753179000</v>
      </c>
      <c r="AJ4024">
        <v>920350000</v>
      </c>
      <c r="AM4024">
        <v>223529000</v>
      </c>
      <c r="AN4024">
        <v>633125000</v>
      </c>
      <c r="AQ4024">
        <v>876357000</v>
      </c>
      <c r="AS4024">
        <v>193791000</v>
      </c>
      <c r="AU4024">
        <v>-682201000</v>
      </c>
      <c r="AV4024">
        <v>306399000</v>
      </c>
      <c r="AW4024">
        <v>185635000</v>
      </c>
      <c r="AZ4024">
        <v>326163500</v>
      </c>
      <c r="BN4024">
        <v>0.73318766928552004</v>
      </c>
      <c r="BP4024">
        <v>0.86494883750682505</v>
      </c>
      <c r="BQ4024">
        <v>1.6882114944839499</v>
      </c>
      <c r="BS4024">
        <v>0.44661405702974899</v>
      </c>
      <c r="BT4024">
        <v>1774483.4772393401</v>
      </c>
    </row>
    <row r="4025" spans="3:73" x14ac:dyDescent="0.3">
      <c r="C4025">
        <v>317540</v>
      </c>
      <c r="D4025" t="s">
        <v>4348</v>
      </c>
      <c r="E4025" t="s">
        <v>24</v>
      </c>
      <c r="F4025" t="s">
        <v>3614</v>
      </c>
      <c r="G4025" t="s">
        <v>4142</v>
      </c>
      <c r="H4025" t="s">
        <v>4908</v>
      </c>
      <c r="I4025" t="s">
        <v>4911</v>
      </c>
      <c r="J4025">
        <v>2023</v>
      </c>
      <c r="K4025" t="s">
        <v>4062</v>
      </c>
      <c r="L4025">
        <v>60.840823999999998</v>
      </c>
      <c r="M4025">
        <v>4288942000</v>
      </c>
      <c r="N4025">
        <v>1705128000</v>
      </c>
      <c r="O4025">
        <v>635269000</v>
      </c>
      <c r="Q4025">
        <v>321932000</v>
      </c>
      <c r="S4025">
        <v>1320563000</v>
      </c>
      <c r="U4025">
        <v>165903000</v>
      </c>
      <c r="V4025">
        <v>2853344000</v>
      </c>
      <c r="W4025">
        <v>1091334000</v>
      </c>
      <c r="AA4025">
        <v>600000000</v>
      </c>
      <c r="AB4025">
        <v>1435598000</v>
      </c>
      <c r="AD4025">
        <v>1352111000</v>
      </c>
      <c r="AG4025">
        <v>2598711000</v>
      </c>
      <c r="AJ4025">
        <v>834451000</v>
      </c>
      <c r="AM4025">
        <v>149106000</v>
      </c>
      <c r="AN4025">
        <v>408375000</v>
      </c>
      <c r="AO4025">
        <v>-918000</v>
      </c>
      <c r="AP4025">
        <v>176966000</v>
      </c>
      <c r="AQ4025">
        <v>810690000</v>
      </c>
      <c r="AU4025">
        <v>-295350000</v>
      </c>
      <c r="AV4025">
        <v>-77719000</v>
      </c>
      <c r="AW4025">
        <v>46868000</v>
      </c>
      <c r="AZ4025">
        <v>334738500</v>
      </c>
      <c r="BB4025">
        <v>556563000</v>
      </c>
      <c r="BC4025">
        <v>733529000</v>
      </c>
      <c r="BN4025">
        <v>0.66527922270807105</v>
      </c>
      <c r="BO4025">
        <v>-606.27777777777806</v>
      </c>
      <c r="BP4025">
        <v>0.582103187475145</v>
      </c>
      <c r="BQ4025">
        <v>1.26743600034453</v>
      </c>
      <c r="BS4025">
        <v>0.284463338622651</v>
      </c>
      <c r="BT4025">
        <v>770338.02172041603</v>
      </c>
    </row>
    <row r="4026" spans="3:73" x14ac:dyDescent="0.3">
      <c r="C4026">
        <v>317540</v>
      </c>
      <c r="D4026" t="s">
        <v>4348</v>
      </c>
      <c r="E4026" t="s">
        <v>24</v>
      </c>
      <c r="F4026" t="s">
        <v>3614</v>
      </c>
      <c r="G4026" t="s">
        <v>4142</v>
      </c>
      <c r="H4026" t="s">
        <v>4908</v>
      </c>
      <c r="I4026" t="s">
        <v>4911</v>
      </c>
      <c r="J4026">
        <v>2022</v>
      </c>
      <c r="K4026" t="s">
        <v>4062</v>
      </c>
      <c r="L4026">
        <v>48.324734999999997</v>
      </c>
      <c r="M4026">
        <v>3709545000</v>
      </c>
      <c r="N4026">
        <v>1245801000</v>
      </c>
      <c r="O4026">
        <v>197648000</v>
      </c>
      <c r="Q4026">
        <v>347545000</v>
      </c>
      <c r="S4026">
        <v>1183730000</v>
      </c>
      <c r="U4026">
        <v>165903000</v>
      </c>
      <c r="V4026">
        <v>2594157000</v>
      </c>
      <c r="W4026">
        <v>905156000</v>
      </c>
      <c r="AA4026">
        <v>600000000</v>
      </c>
      <c r="AD4026">
        <v>1112462000</v>
      </c>
      <c r="AG4026">
        <v>2277954000</v>
      </c>
      <c r="AJ4026">
        <v>641047000</v>
      </c>
      <c r="AM4026">
        <v>144929000</v>
      </c>
      <c r="AN4026">
        <v>430158000</v>
      </c>
      <c r="AO4026">
        <v>24792000</v>
      </c>
      <c r="AP4026">
        <v>171590000</v>
      </c>
      <c r="AQ4026">
        <v>554506000</v>
      </c>
      <c r="AU4026">
        <v>-324985000</v>
      </c>
      <c r="AV4026">
        <v>-174187000</v>
      </c>
      <c r="AW4026">
        <v>9374000</v>
      </c>
      <c r="AZ4026">
        <v>325198000</v>
      </c>
      <c r="BB4026">
        <v>599879000</v>
      </c>
      <c r="BC4026">
        <v>771469000</v>
      </c>
      <c r="BN4026">
        <v>0.69931945831631603</v>
      </c>
      <c r="BO4026">
        <v>24.196474669248101</v>
      </c>
      <c r="BP4026">
        <v>0.218357940509702</v>
      </c>
      <c r="BQ4026">
        <v>0.99237700462682699</v>
      </c>
      <c r="BT4026">
        <v>193979.33584115899</v>
      </c>
    </row>
    <row r="4027" spans="3:73" x14ac:dyDescent="0.3">
      <c r="C4027">
        <v>317540</v>
      </c>
      <c r="D4027" t="s">
        <v>4348</v>
      </c>
      <c r="E4027" t="s">
        <v>24</v>
      </c>
      <c r="F4027" t="s">
        <v>3614</v>
      </c>
      <c r="G4027" t="s">
        <v>4142</v>
      </c>
      <c r="H4027" t="s">
        <v>4908</v>
      </c>
      <c r="I4027" t="s">
        <v>4911</v>
      </c>
      <c r="J4027">
        <v>2021</v>
      </c>
      <c r="K4027" t="s">
        <v>4062</v>
      </c>
      <c r="L4027">
        <v>36.955564000000003</v>
      </c>
      <c r="M4027">
        <v>3445570000</v>
      </c>
      <c r="N4027">
        <v>1076662000</v>
      </c>
      <c r="O4027">
        <v>142314000</v>
      </c>
      <c r="Q4027">
        <v>302851000</v>
      </c>
      <c r="S4027">
        <v>1030688000</v>
      </c>
      <c r="U4027">
        <v>165903000</v>
      </c>
      <c r="V4027">
        <v>2733784000</v>
      </c>
      <c r="W4027">
        <v>834856000</v>
      </c>
      <c r="AA4027">
        <v>725000000</v>
      </c>
      <c r="AD4027">
        <v>724486000</v>
      </c>
      <c r="AG4027">
        <v>1954187000</v>
      </c>
      <c r="AJ4027">
        <v>439171000</v>
      </c>
      <c r="AM4027">
        <v>65569000</v>
      </c>
      <c r="AN4027">
        <v>189580000</v>
      </c>
      <c r="AO4027">
        <v>33449000</v>
      </c>
      <c r="AP4027">
        <v>180565000</v>
      </c>
      <c r="AQ4027">
        <v>521755000</v>
      </c>
      <c r="AU4027">
        <v>-161943000</v>
      </c>
      <c r="AV4027">
        <v>-272291000</v>
      </c>
      <c r="AW4027">
        <v>9374000</v>
      </c>
      <c r="AZ4027">
        <v>264304000</v>
      </c>
      <c r="BB4027">
        <v>288598000</v>
      </c>
      <c r="BC4027">
        <v>469163000</v>
      </c>
      <c r="BN4027">
        <v>0.793419956639975</v>
      </c>
      <c r="BO4027">
        <v>8.6280008370952803</v>
      </c>
      <c r="BP4027">
        <v>0.170465325756777</v>
      </c>
      <c r="BQ4027">
        <v>0.92687960558467597</v>
      </c>
      <c r="BT4027">
        <v>253655.98533416999</v>
      </c>
    </row>
    <row r="4028" spans="3:73" x14ac:dyDescent="0.3">
      <c r="C4028">
        <v>317540</v>
      </c>
      <c r="D4028" t="s">
        <v>4348</v>
      </c>
      <c r="E4028" t="s">
        <v>24</v>
      </c>
      <c r="F4028" t="s">
        <v>3614</v>
      </c>
      <c r="G4028" t="s">
        <v>4142</v>
      </c>
      <c r="H4028" t="s">
        <v>4908</v>
      </c>
      <c r="I4028" t="s">
        <v>4911</v>
      </c>
      <c r="J4028">
        <v>2020</v>
      </c>
      <c r="K4028" t="s">
        <v>4062</v>
      </c>
      <c r="L4028">
        <v>22.929251000000001</v>
      </c>
      <c r="M4028">
        <v>3222450000</v>
      </c>
      <c r="N4028">
        <v>851237000</v>
      </c>
      <c r="O4028">
        <v>54793000</v>
      </c>
      <c r="Q4028">
        <v>225757000</v>
      </c>
      <c r="S4028">
        <v>1022722000</v>
      </c>
      <c r="U4028">
        <v>165903000</v>
      </c>
      <c r="V4028">
        <v>2709460000</v>
      </c>
      <c r="W4028">
        <v>647060000</v>
      </c>
      <c r="AA4028">
        <v>942500000</v>
      </c>
      <c r="AB4028">
        <v>512990000</v>
      </c>
      <c r="AD4028">
        <v>544280000</v>
      </c>
      <c r="AG4028">
        <v>461875000</v>
      </c>
      <c r="AJ4028">
        <v>93595000</v>
      </c>
      <c r="AM4028">
        <v>58943000</v>
      </c>
      <c r="AN4028">
        <v>66378000</v>
      </c>
      <c r="AO4028">
        <v>36735000</v>
      </c>
      <c r="AP4028">
        <v>179017000</v>
      </c>
      <c r="AQ4028">
        <v>494461000</v>
      </c>
      <c r="AU4028">
        <v>-200419000</v>
      </c>
      <c r="AV4028">
        <v>-248863000</v>
      </c>
      <c r="AW4028">
        <v>9374000</v>
      </c>
      <c r="AZ4028">
        <v>225841500</v>
      </c>
      <c r="BB4028">
        <v>162056000</v>
      </c>
      <c r="BC4028">
        <v>341073000</v>
      </c>
      <c r="BN4028">
        <v>0.84080746016229901</v>
      </c>
      <c r="BO4028">
        <v>4.4114876820470901</v>
      </c>
      <c r="BP4028">
        <v>8.4679936945569204E-2</v>
      </c>
      <c r="BQ4028">
        <v>0.96664915154699704</v>
      </c>
      <c r="BS4028">
        <v>0.12939433517222601</v>
      </c>
      <c r="BT4028">
        <v>408822.77401908999</v>
      </c>
    </row>
    <row r="4029" spans="3:73" x14ac:dyDescent="0.3">
      <c r="C4029">
        <v>317540</v>
      </c>
      <c r="D4029" t="s">
        <v>4348</v>
      </c>
      <c r="E4029" t="s">
        <v>24</v>
      </c>
      <c r="F4029" t="s">
        <v>3614</v>
      </c>
      <c r="G4029" t="s">
        <v>4142</v>
      </c>
      <c r="H4029" t="s">
        <v>4908</v>
      </c>
      <c r="I4029" t="s">
        <v>4911</v>
      </c>
      <c r="J4029">
        <v>2019</v>
      </c>
      <c r="K4029" t="s">
        <v>4062</v>
      </c>
      <c r="L4029">
        <v>28.253661000000001</v>
      </c>
      <c r="M4029">
        <v>3126926000</v>
      </c>
      <c r="N4029">
        <v>830276000</v>
      </c>
      <c r="O4029">
        <v>9614000</v>
      </c>
      <c r="Q4029">
        <v>225926000</v>
      </c>
      <c r="S4029">
        <v>997403000</v>
      </c>
      <c r="U4029">
        <v>165903000</v>
      </c>
      <c r="V4029">
        <v>2675810000</v>
      </c>
      <c r="W4029">
        <v>622195000</v>
      </c>
      <c r="AB4029">
        <v>346952000</v>
      </c>
      <c r="AD4029">
        <v>381161000</v>
      </c>
      <c r="AG4029">
        <v>413191000</v>
      </c>
      <c r="AJ4029">
        <v>39540000</v>
      </c>
      <c r="AM4029">
        <v>15665000</v>
      </c>
      <c r="AN4029">
        <v>-10170000</v>
      </c>
      <c r="AO4029">
        <v>45990000</v>
      </c>
      <c r="AP4029">
        <v>179916000</v>
      </c>
      <c r="AQ4029">
        <v>290370000</v>
      </c>
      <c r="AU4029">
        <v>-173677000</v>
      </c>
      <c r="AV4029">
        <v>-120627000</v>
      </c>
      <c r="AW4029">
        <v>9369000</v>
      </c>
      <c r="AX4029">
        <v>7141000</v>
      </c>
      <c r="AY4029">
        <v>-1.0900000000000001</v>
      </c>
      <c r="AZ4029">
        <v>217979500</v>
      </c>
      <c r="BB4029">
        <v>51485000</v>
      </c>
      <c r="BC4029">
        <v>231401000</v>
      </c>
      <c r="BN4029">
        <v>0.85573179537987099</v>
      </c>
      <c r="BO4029">
        <v>1.11948249619482</v>
      </c>
      <c r="BP4029">
        <v>1.5451747442522E-2</v>
      </c>
      <c r="BQ4029">
        <v>0.97131928093282605</v>
      </c>
      <c r="BR4029">
        <v>-25.9207899082569</v>
      </c>
      <c r="BS4029">
        <v>-2.93124120915862E-2</v>
      </c>
      <c r="BT4029">
        <v>331603.04429220699</v>
      </c>
      <c r="BU4029">
        <v>-8.8762971506144894E-8</v>
      </c>
    </row>
    <row r="4030" spans="3:73" x14ac:dyDescent="0.3">
      <c r="C4030">
        <v>317540</v>
      </c>
      <c r="D4030" t="s">
        <v>4348</v>
      </c>
      <c r="E4030" t="s">
        <v>24</v>
      </c>
      <c r="F4030" t="s">
        <v>3614</v>
      </c>
      <c r="G4030" t="s">
        <v>4142</v>
      </c>
      <c r="H4030" t="s">
        <v>4908</v>
      </c>
      <c r="I4030" t="s">
        <v>4911</v>
      </c>
      <c r="J4030">
        <v>2018</v>
      </c>
      <c r="K4030" t="s">
        <v>4062</v>
      </c>
      <c r="L4030">
        <v>15.750356999999999</v>
      </c>
      <c r="M4030">
        <v>3009928000</v>
      </c>
      <c r="N4030">
        <v>797418000</v>
      </c>
      <c r="O4030">
        <v>13548000</v>
      </c>
      <c r="Q4030">
        <v>210033000</v>
      </c>
      <c r="S4030">
        <v>990532000</v>
      </c>
      <c r="U4030">
        <v>165903000</v>
      </c>
      <c r="V4030">
        <v>2554762000</v>
      </c>
      <c r="W4030">
        <v>601737000</v>
      </c>
      <c r="AA4030">
        <v>1104403000</v>
      </c>
      <c r="AB4030">
        <v>358187000</v>
      </c>
      <c r="AD4030">
        <v>359435000</v>
      </c>
      <c r="AG4030">
        <v>380647000</v>
      </c>
      <c r="AJ4030">
        <v>12816000</v>
      </c>
      <c r="AM4030">
        <v>1869000</v>
      </c>
      <c r="AN4030">
        <v>-26976000</v>
      </c>
      <c r="AO4030">
        <v>50506000</v>
      </c>
      <c r="AP4030">
        <v>187256000</v>
      </c>
      <c r="AQ4030">
        <v>168879000</v>
      </c>
      <c r="AU4030">
        <v>-143945000</v>
      </c>
      <c r="AV4030">
        <v>-28288000</v>
      </c>
      <c r="AW4030">
        <v>9353000</v>
      </c>
      <c r="AX4030">
        <v>7141000</v>
      </c>
      <c r="AY4030">
        <v>-2.88</v>
      </c>
      <c r="AZ4030">
        <v>196825500</v>
      </c>
      <c r="BB4030">
        <v>25399000</v>
      </c>
      <c r="BC4030">
        <v>212655000</v>
      </c>
      <c r="BN4030">
        <v>0.84877844254081802</v>
      </c>
      <c r="BO4030">
        <v>0.50289074565398195</v>
      </c>
      <c r="BP4030">
        <v>2.2514819597265898E-2</v>
      </c>
      <c r="BQ4030">
        <v>0.97614904850457895</v>
      </c>
      <c r="BR4030">
        <v>-5.4688739583333303</v>
      </c>
      <c r="BS4030">
        <v>-7.5312616035757896E-2</v>
      </c>
      <c r="BT4030">
        <v>593827.80974424898</v>
      </c>
      <c r="BU4030">
        <v>-1.26640632295421E-7</v>
      </c>
    </row>
    <row r="4031" spans="3:73" x14ac:dyDescent="0.3">
      <c r="C4031">
        <v>317540</v>
      </c>
      <c r="D4031" t="s">
        <v>4348</v>
      </c>
      <c r="E4031" t="s">
        <v>24</v>
      </c>
      <c r="F4031" t="s">
        <v>3614</v>
      </c>
      <c r="G4031" t="s">
        <v>4142</v>
      </c>
      <c r="H4031" t="s">
        <v>4908</v>
      </c>
      <c r="I4031" t="s">
        <v>4911</v>
      </c>
      <c r="J4031">
        <v>2017</v>
      </c>
      <c r="K4031" t="s">
        <v>4062</v>
      </c>
      <c r="L4031">
        <v>19.392118</v>
      </c>
      <c r="M4031">
        <v>3072960000</v>
      </c>
      <c r="N4031">
        <v>794538000</v>
      </c>
      <c r="O4031">
        <v>16902000</v>
      </c>
      <c r="Q4031">
        <v>183618000</v>
      </c>
      <c r="S4031">
        <v>1031388000</v>
      </c>
      <c r="U4031">
        <v>169316000</v>
      </c>
      <c r="V4031">
        <v>2614053000</v>
      </c>
      <c r="W4031">
        <v>639452000</v>
      </c>
      <c r="AA4031">
        <v>1088018000</v>
      </c>
      <c r="AB4031">
        <v>366702000</v>
      </c>
      <c r="AD4031">
        <v>388718000</v>
      </c>
      <c r="AG4031">
        <v>383424000</v>
      </c>
      <c r="AJ4031">
        <v>96179000</v>
      </c>
      <c r="AM4031">
        <v>-39841000</v>
      </c>
      <c r="AN4031">
        <v>77922000</v>
      </c>
      <c r="AO4031">
        <v>41869000</v>
      </c>
      <c r="AP4031">
        <v>168841000</v>
      </c>
      <c r="AS4031">
        <v>150422000</v>
      </c>
      <c r="AW4031">
        <v>9328000</v>
      </c>
      <c r="AX4031">
        <v>7141000</v>
      </c>
      <c r="AY4031">
        <v>8.35</v>
      </c>
      <c r="BB4031">
        <v>79950000</v>
      </c>
      <c r="BC4031">
        <v>248791000</v>
      </c>
      <c r="BN4031">
        <v>0.85066287878787905</v>
      </c>
      <c r="BO4031">
        <v>1.90952733525998</v>
      </c>
      <c r="BP4031">
        <v>2.64320074063417E-2</v>
      </c>
      <c r="BQ4031">
        <v>0.95538054459130595</v>
      </c>
      <c r="BR4031">
        <v>2.3224093413173699</v>
      </c>
      <c r="BS4031">
        <v>0.21249406875337501</v>
      </c>
      <c r="BT4031">
        <v>481020.175310402</v>
      </c>
      <c r="BU4031">
        <v>4.4156886327317502E-7</v>
      </c>
    </row>
    <row r="4032" spans="3:73" x14ac:dyDescent="0.3">
      <c r="C4032">
        <v>69891</v>
      </c>
      <c r="D4032" t="s">
        <v>4319</v>
      </c>
      <c r="E4032" t="s">
        <v>1106</v>
      </c>
      <c r="F4032" t="s">
        <v>3614</v>
      </c>
      <c r="G4032" t="s">
        <v>4142</v>
      </c>
      <c r="H4032" t="s">
        <v>4908</v>
      </c>
      <c r="I4032" t="s">
        <v>4912</v>
      </c>
      <c r="J4032">
        <v>2026</v>
      </c>
      <c r="K4032" t="s">
        <v>4062</v>
      </c>
      <c r="L4032">
        <v>34.478634</v>
      </c>
    </row>
    <row r="4033" spans="3:73" x14ac:dyDescent="0.3">
      <c r="C4033">
        <v>69891</v>
      </c>
      <c r="D4033" t="s">
        <v>4319</v>
      </c>
      <c r="E4033" t="s">
        <v>1106</v>
      </c>
      <c r="F4033" t="s">
        <v>3614</v>
      </c>
      <c r="G4033" t="s">
        <v>4142</v>
      </c>
      <c r="H4033" t="s">
        <v>4908</v>
      </c>
      <c r="I4033" t="s">
        <v>4912</v>
      </c>
      <c r="J4033">
        <v>2025</v>
      </c>
      <c r="K4033" t="s">
        <v>4062</v>
      </c>
      <c r="L4033">
        <v>39.348176000000002</v>
      </c>
      <c r="M4033">
        <v>672860000</v>
      </c>
      <c r="N4033">
        <v>406928000</v>
      </c>
      <c r="O4033">
        <v>193835000</v>
      </c>
      <c r="P4033">
        <v>104157000</v>
      </c>
      <c r="Q4033">
        <v>85109000</v>
      </c>
      <c r="S4033">
        <v>175586000</v>
      </c>
      <c r="T4033">
        <v>1615000</v>
      </c>
      <c r="U4033">
        <v>13145000</v>
      </c>
      <c r="V4033">
        <v>228861000</v>
      </c>
      <c r="W4033">
        <v>140502000</v>
      </c>
      <c r="X4033">
        <v>82448000</v>
      </c>
      <c r="AB4033">
        <v>443999000</v>
      </c>
      <c r="AD4033">
        <v>417750000</v>
      </c>
      <c r="AE4033">
        <v>1020000</v>
      </c>
      <c r="AG4033">
        <v>443941000</v>
      </c>
      <c r="AH4033">
        <v>1201354000</v>
      </c>
      <c r="AI4033">
        <v>757413000</v>
      </c>
      <c r="AJ4033">
        <v>235459000</v>
      </c>
      <c r="AM4033">
        <v>57743000</v>
      </c>
      <c r="AN4033">
        <v>186821000</v>
      </c>
      <c r="AQ4033">
        <v>206696000</v>
      </c>
      <c r="AR4033">
        <v>-4351000</v>
      </c>
      <c r="AS4033">
        <v>20801000</v>
      </c>
      <c r="AU4033">
        <v>-36275000</v>
      </c>
      <c r="AV4033">
        <v>-303633000</v>
      </c>
      <c r="AY4033">
        <v>2</v>
      </c>
      <c r="AZ4033">
        <v>84856000</v>
      </c>
      <c r="BA4033">
        <v>0.195994685995968</v>
      </c>
      <c r="BE4033">
        <v>0.172052534057405</v>
      </c>
      <c r="BG4033">
        <v>0.369533875943311</v>
      </c>
      <c r="BH4033">
        <v>8.9258626378806394</v>
      </c>
      <c r="BI4033">
        <v>1.78544422316678</v>
      </c>
      <c r="BJ4033">
        <v>-3.0195096532745599E-2</v>
      </c>
      <c r="BN4033">
        <v>0.34013167672324102</v>
      </c>
      <c r="BP4033">
        <v>1.37958890264907</v>
      </c>
      <c r="BQ4033">
        <v>2.2904940854934499</v>
      </c>
      <c r="BR4033">
        <v>19.674088000000001</v>
      </c>
      <c r="BS4033">
        <v>0.42076896569586902</v>
      </c>
      <c r="BU4033">
        <v>1.7724443523521399E-7</v>
      </c>
    </row>
    <row r="4034" spans="3:73" x14ac:dyDescent="0.3">
      <c r="C4034">
        <v>69891</v>
      </c>
      <c r="D4034" t="s">
        <v>4319</v>
      </c>
      <c r="E4034" t="s">
        <v>1106</v>
      </c>
      <c r="F4034" t="s">
        <v>3614</v>
      </c>
      <c r="G4034" t="s">
        <v>4142</v>
      </c>
      <c r="H4034" t="s">
        <v>4908</v>
      </c>
      <c r="I4034" t="s">
        <v>4912</v>
      </c>
      <c r="J4034">
        <v>2024</v>
      </c>
      <c r="K4034" t="s">
        <v>4062</v>
      </c>
      <c r="L4034">
        <v>46.374901000000001</v>
      </c>
      <c r="M4034">
        <v>770153000</v>
      </c>
      <c r="N4034">
        <v>536872000</v>
      </c>
      <c r="O4034">
        <v>327047000</v>
      </c>
      <c r="P4034">
        <v>102837000</v>
      </c>
      <c r="Q4034">
        <v>84603000</v>
      </c>
      <c r="S4034">
        <v>159730000</v>
      </c>
      <c r="T4034">
        <v>1615000</v>
      </c>
      <c r="U4034">
        <v>13145000</v>
      </c>
      <c r="V4034">
        <v>210641000</v>
      </c>
      <c r="W4034">
        <v>137927000</v>
      </c>
      <c r="X4034">
        <v>78283000</v>
      </c>
      <c r="AB4034">
        <v>559512000</v>
      </c>
      <c r="AD4034">
        <v>535077000</v>
      </c>
      <c r="AE4034">
        <v>1019000</v>
      </c>
      <c r="AG4034">
        <v>428451000</v>
      </c>
      <c r="AH4034">
        <v>1191694000</v>
      </c>
      <c r="AI4034">
        <v>763243000</v>
      </c>
      <c r="AJ4034">
        <v>218510000</v>
      </c>
      <c r="AM4034">
        <v>53116000</v>
      </c>
      <c r="AN4034">
        <v>176732000</v>
      </c>
      <c r="AQ4034">
        <v>197907000</v>
      </c>
      <c r="AR4034">
        <v>3885000</v>
      </c>
      <c r="AS4034">
        <v>20161000</v>
      </c>
      <c r="AU4034">
        <v>-30248000</v>
      </c>
      <c r="AV4034">
        <v>1314000</v>
      </c>
      <c r="AY4034">
        <v>1.89</v>
      </c>
      <c r="AZ4034">
        <v>89090500</v>
      </c>
      <c r="BA4034">
        <v>0.18336082920615501</v>
      </c>
      <c r="BE4034">
        <v>0.16607199499200301</v>
      </c>
      <c r="BG4034">
        <v>0.359531054112885</v>
      </c>
      <c r="BH4034">
        <v>8.5670526038129804</v>
      </c>
      <c r="BI4034">
        <v>1.5473470855791001</v>
      </c>
      <c r="BJ4034">
        <v>-2.5382354866265999E-2</v>
      </c>
      <c r="BN4034">
        <v>0.27350539438267502</v>
      </c>
      <c r="BP4034">
        <v>2.37116010643311</v>
      </c>
      <c r="BQ4034">
        <v>3.27904616210024</v>
      </c>
      <c r="BR4034">
        <v>24.536984656084702</v>
      </c>
      <c r="BS4034">
        <v>0.31586811364188799</v>
      </c>
      <c r="BU4034">
        <v>1.5665180173079399E-7</v>
      </c>
    </row>
    <row r="4035" spans="3:73" x14ac:dyDescent="0.3">
      <c r="C4035">
        <v>69891</v>
      </c>
      <c r="D4035" t="s">
        <v>4319</v>
      </c>
      <c r="E4035" t="s">
        <v>1106</v>
      </c>
      <c r="F4035" t="s">
        <v>3614</v>
      </c>
      <c r="G4035" t="s">
        <v>4142</v>
      </c>
      <c r="H4035" t="s">
        <v>4908</v>
      </c>
      <c r="I4035" t="s">
        <v>4912</v>
      </c>
      <c r="J4035">
        <v>2023</v>
      </c>
      <c r="K4035" t="s">
        <v>4062</v>
      </c>
      <c r="L4035">
        <v>45.465698000000003</v>
      </c>
      <c r="M4035">
        <v>574342000</v>
      </c>
      <c r="N4035">
        <v>366405000</v>
      </c>
      <c r="O4035">
        <v>158074000</v>
      </c>
      <c r="P4035">
        <v>104918000</v>
      </c>
      <c r="Q4035">
        <v>93578000</v>
      </c>
      <c r="S4035">
        <v>148423000</v>
      </c>
      <c r="T4035">
        <v>1615000</v>
      </c>
      <c r="U4035">
        <v>13145000</v>
      </c>
      <c r="V4035">
        <v>201855000</v>
      </c>
      <c r="W4035">
        <v>144321000</v>
      </c>
      <c r="X4035">
        <v>85106000</v>
      </c>
      <c r="AB4035">
        <v>372487000</v>
      </c>
      <c r="AD4035">
        <v>358345000</v>
      </c>
      <c r="AE4035">
        <v>1017000</v>
      </c>
      <c r="AG4035">
        <v>396789000</v>
      </c>
      <c r="AH4035">
        <v>1172932000</v>
      </c>
      <c r="AI4035">
        <v>776143000</v>
      </c>
      <c r="AJ4035">
        <v>186684000</v>
      </c>
      <c r="AM4035">
        <v>44278000</v>
      </c>
      <c r="AN4035">
        <v>142164000</v>
      </c>
      <c r="AQ4035">
        <v>161665000</v>
      </c>
      <c r="AR4035">
        <v>-4256000</v>
      </c>
      <c r="AS4035">
        <v>20041000</v>
      </c>
      <c r="AU4035">
        <v>-21952000</v>
      </c>
      <c r="AV4035">
        <v>-29689000</v>
      </c>
      <c r="AY4035">
        <v>1.52</v>
      </c>
      <c r="AZ4035">
        <v>98448000</v>
      </c>
      <c r="BA4035">
        <v>0.15916012181439301</v>
      </c>
      <c r="BE4035">
        <v>0.13782981451610199</v>
      </c>
      <c r="BG4035">
        <v>0.33828815310691501</v>
      </c>
      <c r="BH4035">
        <v>7.8837863643750996</v>
      </c>
      <c r="BI4035">
        <v>2.04221874771478</v>
      </c>
      <c r="BJ4035">
        <v>-1.8715492458215799E-2</v>
      </c>
      <c r="BN4035">
        <v>0.35145435994581598</v>
      </c>
      <c r="BP4035">
        <v>1.09529451708345</v>
      </c>
      <c r="BQ4035">
        <v>1.8904178879026601</v>
      </c>
      <c r="BR4035">
        <v>29.911643421052599</v>
      </c>
      <c r="BS4035">
        <v>0.38166164188280399</v>
      </c>
      <c r="BU4035">
        <v>1.85530933858094E-7</v>
      </c>
    </row>
    <row r="4036" spans="3:73" x14ac:dyDescent="0.3">
      <c r="C4036">
        <v>69891</v>
      </c>
      <c r="D4036" t="s">
        <v>4319</v>
      </c>
      <c r="E4036" t="s">
        <v>1106</v>
      </c>
      <c r="F4036" t="s">
        <v>3614</v>
      </c>
      <c r="G4036" t="s">
        <v>4142</v>
      </c>
      <c r="H4036" t="s">
        <v>4908</v>
      </c>
      <c r="I4036" t="s">
        <v>4912</v>
      </c>
      <c r="J4036">
        <v>2022</v>
      </c>
      <c r="K4036" t="s">
        <v>4062</v>
      </c>
      <c r="L4036">
        <v>42.992083000000001</v>
      </c>
      <c r="M4036">
        <v>467804000</v>
      </c>
      <c r="N4036">
        <v>274520000</v>
      </c>
      <c r="O4036">
        <v>48050000</v>
      </c>
      <c r="P4036">
        <v>93592000</v>
      </c>
      <c r="Q4036">
        <v>103318000</v>
      </c>
      <c r="S4036">
        <v>144258000</v>
      </c>
      <c r="T4036">
        <v>1615000</v>
      </c>
      <c r="U4036">
        <v>13145000</v>
      </c>
      <c r="V4036">
        <v>228366000</v>
      </c>
      <c r="W4036">
        <v>145319000</v>
      </c>
      <c r="X4036">
        <v>95299000</v>
      </c>
      <c r="AB4036">
        <v>239438000</v>
      </c>
      <c r="AD4036">
        <v>216181000</v>
      </c>
      <c r="AE4036">
        <v>1017000</v>
      </c>
      <c r="AG4036">
        <v>417805000</v>
      </c>
      <c r="AH4036">
        <v>1138013000</v>
      </c>
      <c r="AI4036">
        <v>720208000</v>
      </c>
      <c r="AJ4036">
        <v>207856000</v>
      </c>
      <c r="AM4036">
        <v>49084000</v>
      </c>
      <c r="AN4036">
        <v>158512000</v>
      </c>
      <c r="AQ4036">
        <v>133133000</v>
      </c>
      <c r="AR4036">
        <v>-12444000</v>
      </c>
      <c r="AS4036">
        <v>18544000</v>
      </c>
      <c r="AU4036">
        <v>-29004000</v>
      </c>
      <c r="AV4036">
        <v>-249668000</v>
      </c>
      <c r="AY4036">
        <v>1.7</v>
      </c>
      <c r="AZ4036">
        <v>87399000</v>
      </c>
      <c r="BA4036">
        <v>0.18264817712978701</v>
      </c>
      <c r="BE4036">
        <v>0.11698724004031601</v>
      </c>
      <c r="BG4036">
        <v>0.36713552481386402</v>
      </c>
      <c r="BH4036">
        <v>8.2404604171672506</v>
      </c>
      <c r="BI4036">
        <v>2.4326705201323602</v>
      </c>
      <c r="BJ4036">
        <v>-2.5486527834040599E-2</v>
      </c>
      <c r="BN4036">
        <v>0.48816598404459999</v>
      </c>
      <c r="BP4036">
        <v>0.33065187621714998</v>
      </c>
      <c r="BQ4036">
        <v>1.17811160274981</v>
      </c>
      <c r="BR4036">
        <v>25.289460588235301</v>
      </c>
      <c r="BS4036">
        <v>0.66201688954969595</v>
      </c>
      <c r="BU4036">
        <v>3.05242029669476E-7</v>
      </c>
    </row>
    <row r="4037" spans="3:73" x14ac:dyDescent="0.3">
      <c r="C4037">
        <v>69891</v>
      </c>
      <c r="D4037" t="s">
        <v>4319</v>
      </c>
      <c r="E4037" t="s">
        <v>1106</v>
      </c>
      <c r="F4037" t="s">
        <v>3614</v>
      </c>
      <c r="G4037" t="s">
        <v>4142</v>
      </c>
      <c r="H4037" t="s">
        <v>4908</v>
      </c>
      <c r="I4037" t="s">
        <v>4912</v>
      </c>
      <c r="J4037">
        <v>2021</v>
      </c>
      <c r="K4037" t="s">
        <v>4062</v>
      </c>
      <c r="L4037">
        <v>46.578217000000002</v>
      </c>
      <c r="M4037">
        <v>557237000</v>
      </c>
      <c r="N4037">
        <v>364942000</v>
      </c>
      <c r="O4037">
        <v>193589000</v>
      </c>
      <c r="P4037">
        <v>86442000</v>
      </c>
      <c r="Q4037">
        <v>71480000</v>
      </c>
      <c r="S4037">
        <v>131027000</v>
      </c>
      <c r="T4037">
        <v>1615000</v>
      </c>
      <c r="U4037">
        <v>13145000</v>
      </c>
      <c r="V4037">
        <v>201240000</v>
      </c>
      <c r="W4037">
        <v>147194000</v>
      </c>
      <c r="X4037">
        <v>88754000</v>
      </c>
      <c r="AB4037">
        <v>355997000</v>
      </c>
      <c r="AD4037">
        <v>337672000</v>
      </c>
      <c r="AE4037">
        <v>1016000</v>
      </c>
      <c r="AG4037">
        <v>100685000</v>
      </c>
      <c r="AH4037">
        <v>261103000</v>
      </c>
      <c r="AI4037">
        <v>650594000</v>
      </c>
      <c r="AJ4037">
        <v>227825000</v>
      </c>
      <c r="AM4037">
        <v>53991000</v>
      </c>
      <c r="AN4037">
        <v>39131000</v>
      </c>
      <c r="AQ4037">
        <v>193770000</v>
      </c>
      <c r="AR4037">
        <v>-4524000</v>
      </c>
      <c r="AS4037">
        <v>18097000</v>
      </c>
      <c r="AU4037">
        <v>-25314000</v>
      </c>
      <c r="AV4037">
        <v>-279385000</v>
      </c>
      <c r="AY4037">
        <v>42</v>
      </c>
      <c r="AZ4037">
        <v>67481000</v>
      </c>
      <c r="BA4037">
        <v>0.87254838129014201</v>
      </c>
      <c r="BE4037">
        <v>0.74212092545853503</v>
      </c>
      <c r="BG4037">
        <v>0.385614106310536</v>
      </c>
      <c r="BH4037">
        <v>9.6411434329663201</v>
      </c>
      <c r="BI4037">
        <v>0.46856723440834003</v>
      </c>
      <c r="BJ4037">
        <v>-9.6950245688483094E-2</v>
      </c>
      <c r="BN4037">
        <v>0.36113897677289902</v>
      </c>
      <c r="BP4037">
        <v>1.3151962715871599</v>
      </c>
      <c r="BQ4037">
        <v>1.9937089827031</v>
      </c>
      <c r="BR4037">
        <v>1.10900516666667</v>
      </c>
      <c r="BS4037">
        <v>0.109919465613474</v>
      </c>
      <c r="BU4037">
        <v>5.49522921260572E-6</v>
      </c>
    </row>
    <row r="4038" spans="3:73" x14ac:dyDescent="0.3">
      <c r="C4038">
        <v>69891</v>
      </c>
      <c r="D4038" t="s">
        <v>4319</v>
      </c>
      <c r="E4038" t="s">
        <v>1106</v>
      </c>
      <c r="F4038" t="s">
        <v>3614</v>
      </c>
      <c r="G4038" t="s">
        <v>4142</v>
      </c>
      <c r="H4038" t="s">
        <v>4908</v>
      </c>
      <c r="I4038" t="s">
        <v>4912</v>
      </c>
      <c r="J4038">
        <v>2020</v>
      </c>
      <c r="K4038" t="s">
        <v>4062</v>
      </c>
      <c r="L4038">
        <v>26.544418</v>
      </c>
      <c r="M4038">
        <v>648646000</v>
      </c>
      <c r="N4038">
        <v>460712000</v>
      </c>
      <c r="O4038">
        <v>304518000</v>
      </c>
      <c r="P4038">
        <v>84921000</v>
      </c>
      <c r="Q4038">
        <v>63482000</v>
      </c>
      <c r="S4038">
        <v>120627000</v>
      </c>
      <c r="T4038">
        <v>1615000</v>
      </c>
      <c r="U4038">
        <v>13145000</v>
      </c>
      <c r="V4038">
        <v>196309000</v>
      </c>
      <c r="W4038">
        <v>141688000</v>
      </c>
      <c r="X4038">
        <v>74369000</v>
      </c>
      <c r="AB4038">
        <v>452337000</v>
      </c>
      <c r="AD4038">
        <v>-443402000</v>
      </c>
      <c r="AE4038">
        <v>508000</v>
      </c>
      <c r="AG4038">
        <v>98657000</v>
      </c>
      <c r="AH4038">
        <v>262401000</v>
      </c>
      <c r="AI4038">
        <v>630254000</v>
      </c>
      <c r="AJ4038">
        <v>165746000</v>
      </c>
      <c r="AM4038">
        <v>39483000</v>
      </c>
      <c r="AN4038">
        <v>36213000</v>
      </c>
      <c r="AQ4038">
        <v>177692000</v>
      </c>
      <c r="AR4038">
        <v>7118000</v>
      </c>
      <c r="AS4038">
        <v>17234000</v>
      </c>
      <c r="AU4038">
        <v>-23881000</v>
      </c>
      <c r="AV4038">
        <v>-5493000</v>
      </c>
      <c r="AY4038">
        <v>78</v>
      </c>
      <c r="AZ4038">
        <v>67092000</v>
      </c>
      <c r="BA4038">
        <v>0.63165155620596003</v>
      </c>
      <c r="BE4038">
        <v>0.677177297342617</v>
      </c>
      <c r="BG4038">
        <v>0.37597798788876602</v>
      </c>
      <c r="BH4038">
        <v>9.3938770643295797</v>
      </c>
      <c r="BI4038">
        <v>0.40453652685748498</v>
      </c>
      <c r="BJ4038">
        <v>-9.1009561701365496E-2</v>
      </c>
      <c r="BN4038">
        <v>0.30264427746413303</v>
      </c>
      <c r="BP4038">
        <v>2.1492151770086401</v>
      </c>
      <c r="BQ4038">
        <v>2.8035542882954099</v>
      </c>
      <c r="BR4038">
        <v>0.34031305128205103</v>
      </c>
      <c r="BS4038">
        <v>8.0057567698419499E-2</v>
      </c>
      <c r="BU4038">
        <v>4.57726121011547E-6</v>
      </c>
    </row>
    <row r="4039" spans="3:73" x14ac:dyDescent="0.3">
      <c r="C4039">
        <v>69891</v>
      </c>
      <c r="D4039" t="s">
        <v>4319</v>
      </c>
      <c r="E4039" t="s">
        <v>1106</v>
      </c>
      <c r="F4039" t="s">
        <v>3614</v>
      </c>
      <c r="G4039" t="s">
        <v>4142</v>
      </c>
      <c r="H4039" t="s">
        <v>4908</v>
      </c>
      <c r="I4039" t="s">
        <v>4912</v>
      </c>
      <c r="J4039">
        <v>2019</v>
      </c>
      <c r="K4039" t="s">
        <v>4062</v>
      </c>
      <c r="L4039">
        <v>21.248227</v>
      </c>
      <c r="M4039">
        <v>452193000</v>
      </c>
      <c r="N4039">
        <v>321457000</v>
      </c>
      <c r="O4039">
        <v>156200000</v>
      </c>
      <c r="P4039">
        <v>84841000</v>
      </c>
      <c r="Q4039">
        <v>70702000</v>
      </c>
      <c r="S4039">
        <v>111316000</v>
      </c>
      <c r="T4039">
        <v>1615000</v>
      </c>
      <c r="U4039">
        <v>13145000</v>
      </c>
      <c r="W4039">
        <v>97037000</v>
      </c>
      <c r="X4039">
        <v>66202000</v>
      </c>
      <c r="AB4039">
        <v>331609000</v>
      </c>
      <c r="AD4039">
        <v>313430000</v>
      </c>
      <c r="AE4039">
        <v>507000</v>
      </c>
      <c r="AG4039">
        <v>84578000</v>
      </c>
      <c r="AH4039">
        <v>239914000</v>
      </c>
      <c r="AI4039">
        <v>629755000</v>
      </c>
      <c r="AM4039">
        <v>43024000</v>
      </c>
      <c r="AN4039">
        <v>26135000</v>
      </c>
      <c r="AO4039">
        <v>202000</v>
      </c>
      <c r="AQ4039">
        <v>139442000</v>
      </c>
      <c r="AR4039">
        <v>1256000</v>
      </c>
      <c r="AS4039">
        <v>15439000</v>
      </c>
      <c r="AU4039">
        <v>-38315000</v>
      </c>
      <c r="AV4039">
        <v>-134791000</v>
      </c>
      <c r="AY4039">
        <v>0.56000000000000005</v>
      </c>
      <c r="AZ4039">
        <v>65811000</v>
      </c>
      <c r="BB4039">
        <v>69361000</v>
      </c>
      <c r="BC4039">
        <v>69361000</v>
      </c>
      <c r="BD4039">
        <v>0.289107763615295</v>
      </c>
      <c r="BE4039">
        <v>0.58121660261593699</v>
      </c>
      <c r="BG4039">
        <v>0.35253465825253999</v>
      </c>
      <c r="BH4039">
        <v>9.5691449757639298</v>
      </c>
      <c r="BI4039">
        <v>0.53055664284940296</v>
      </c>
      <c r="BJ4039">
        <v>-0.159703060263261</v>
      </c>
      <c r="BO4039">
        <v>343.37128712871299</v>
      </c>
      <c r="BP4039">
        <v>1.6096952708760599</v>
      </c>
      <c r="BQ4039">
        <v>2.5841173985180901</v>
      </c>
      <c r="BR4039">
        <v>37.943262500000003</v>
      </c>
      <c r="BS4039">
        <v>7.8812698087205105E-2</v>
      </c>
      <c r="BU4039">
        <v>3.5882642268454701E-8</v>
      </c>
    </row>
    <row r="4040" spans="3:73" x14ac:dyDescent="0.3">
      <c r="C4040">
        <v>69891</v>
      </c>
      <c r="D4040" t="s">
        <v>4319</v>
      </c>
      <c r="E4040" t="s">
        <v>1106</v>
      </c>
      <c r="F4040" t="s">
        <v>3614</v>
      </c>
      <c r="G4040" t="s">
        <v>4142</v>
      </c>
      <c r="H4040" t="s">
        <v>4908</v>
      </c>
      <c r="I4040" t="s">
        <v>4912</v>
      </c>
      <c r="J4040">
        <v>2018</v>
      </c>
      <c r="K4040" t="s">
        <v>4062</v>
      </c>
      <c r="L4040">
        <v>39.470674000000002</v>
      </c>
      <c r="M4040">
        <v>458832000</v>
      </c>
      <c r="N4040">
        <v>352967000</v>
      </c>
      <c r="O4040">
        <v>189864000</v>
      </c>
      <c r="P4040">
        <v>84360000</v>
      </c>
      <c r="Q4040">
        <v>60920000</v>
      </c>
      <c r="S4040">
        <v>85807000</v>
      </c>
      <c r="T4040">
        <v>1615000</v>
      </c>
      <c r="U4040">
        <v>13145000</v>
      </c>
      <c r="W4040">
        <v>104670000</v>
      </c>
      <c r="X4040">
        <v>74853000</v>
      </c>
      <c r="AB4040">
        <v>331440000</v>
      </c>
      <c r="AD4040">
        <v>307824000</v>
      </c>
      <c r="AE4040">
        <v>507000</v>
      </c>
      <c r="AG4040">
        <v>99359000</v>
      </c>
      <c r="AH4040">
        <v>244306000</v>
      </c>
      <c r="AI4040">
        <v>584599000</v>
      </c>
      <c r="AM4040">
        <v>55715000</v>
      </c>
      <c r="AN4040">
        <v>36442000</v>
      </c>
      <c r="AO4040">
        <v>201000</v>
      </c>
      <c r="AQ4040">
        <v>154721000</v>
      </c>
      <c r="AR4040">
        <v>25000</v>
      </c>
      <c r="AS4040">
        <v>13226000</v>
      </c>
      <c r="AU4040">
        <v>-31911000</v>
      </c>
      <c r="AV4040">
        <v>-69318000</v>
      </c>
      <c r="AY4040">
        <v>0.78</v>
      </c>
      <c r="AZ4040">
        <v>57137500</v>
      </c>
      <c r="BB4040">
        <v>92358000</v>
      </c>
      <c r="BC4040">
        <v>92358000</v>
      </c>
      <c r="BD4040">
        <v>0.37804229122493899</v>
      </c>
      <c r="BE4040">
        <v>0.63330822820561095</v>
      </c>
      <c r="BG4040">
        <v>0.40669897587451798</v>
      </c>
      <c r="BH4040">
        <v>10.2314416976592</v>
      </c>
      <c r="BI4040">
        <v>0.53245196498936398</v>
      </c>
      <c r="BJ4040">
        <v>-0.13061897783926699</v>
      </c>
      <c r="BO4040">
        <v>459.49253731343299</v>
      </c>
      <c r="BP4040">
        <v>1.8139294926913201</v>
      </c>
      <c r="BQ4040">
        <v>2.7901691028948101</v>
      </c>
      <c r="BR4040">
        <v>50.603428205128203</v>
      </c>
      <c r="BS4040">
        <v>0.10995051894762201</v>
      </c>
      <c r="BU4040">
        <v>9.28889866039102E-8</v>
      </c>
    </row>
    <row r="4041" spans="3:73" x14ac:dyDescent="0.3">
      <c r="C4041">
        <v>69891</v>
      </c>
      <c r="D4041" t="s">
        <v>4319</v>
      </c>
      <c r="E4041" t="s">
        <v>1106</v>
      </c>
      <c r="F4041" t="s">
        <v>3614</v>
      </c>
      <c r="G4041" t="s">
        <v>4142</v>
      </c>
      <c r="H4041" t="s">
        <v>4908</v>
      </c>
      <c r="I4041" t="s">
        <v>4912</v>
      </c>
      <c r="J4041">
        <v>2017</v>
      </c>
      <c r="K4041" t="s">
        <v>4062</v>
      </c>
      <c r="L4041">
        <v>36.474348999999997</v>
      </c>
      <c r="M4041">
        <v>357889000</v>
      </c>
      <c r="N4041">
        <v>272227000</v>
      </c>
      <c r="O4041">
        <v>136372000</v>
      </c>
      <c r="P4041">
        <v>71319000</v>
      </c>
      <c r="Q4041">
        <v>53355000</v>
      </c>
      <c r="S4041">
        <v>65150000</v>
      </c>
      <c r="T4041">
        <v>1615000</v>
      </c>
      <c r="U4041">
        <v>13145000</v>
      </c>
      <c r="W4041">
        <v>87206000</v>
      </c>
      <c r="X4041">
        <v>58100000</v>
      </c>
      <c r="AB4041">
        <v>245618000</v>
      </c>
      <c r="AD4041">
        <v>227928000</v>
      </c>
      <c r="AE4041">
        <v>506000</v>
      </c>
      <c r="AG4041">
        <v>85946000</v>
      </c>
      <c r="AM4041">
        <v>55780000</v>
      </c>
      <c r="AN4041">
        <v>29161000</v>
      </c>
      <c r="AO4041">
        <v>189000</v>
      </c>
      <c r="AR4041">
        <v>1457000</v>
      </c>
      <c r="AS4041">
        <v>12834000</v>
      </c>
      <c r="AY4041">
        <v>0.63</v>
      </c>
      <c r="BB4041">
        <v>85130000</v>
      </c>
      <c r="BC4041">
        <v>85130000</v>
      </c>
      <c r="BO4041">
        <v>450.42328042328</v>
      </c>
      <c r="BP4041">
        <v>1.5637914822374599</v>
      </c>
      <c r="BQ4041">
        <v>2.5098273054606302</v>
      </c>
      <c r="BR4041">
        <v>57.895792063492102</v>
      </c>
      <c r="BS4041">
        <v>0.11872501201052001</v>
      </c>
      <c r="BU4041">
        <v>9.3555194936853203E-8</v>
      </c>
    </row>
    <row r="4042" spans="3:73" x14ac:dyDescent="0.3">
      <c r="C4042">
        <v>21344</v>
      </c>
      <c r="D4042" t="s">
        <v>4283</v>
      </c>
      <c r="E4042" t="s">
        <v>902</v>
      </c>
      <c r="F4042" t="s">
        <v>3614</v>
      </c>
      <c r="G4042" t="s">
        <v>25</v>
      </c>
      <c r="H4042" t="s">
        <v>4689</v>
      </c>
      <c r="I4042" t="s">
        <v>4913</v>
      </c>
      <c r="J4042">
        <v>2026</v>
      </c>
      <c r="K4042" t="s">
        <v>4062</v>
      </c>
      <c r="L4042">
        <v>75.191953999999996</v>
      </c>
    </row>
    <row r="4043" spans="3:73" x14ac:dyDescent="0.3">
      <c r="C4043">
        <v>21344</v>
      </c>
      <c r="D4043" t="s">
        <v>4283</v>
      </c>
      <c r="E4043" t="s">
        <v>902</v>
      </c>
      <c r="F4043" t="s">
        <v>3614</v>
      </c>
      <c r="G4043" t="s">
        <v>25</v>
      </c>
      <c r="H4043" t="s">
        <v>4689</v>
      </c>
      <c r="I4043" t="s">
        <v>4913</v>
      </c>
      <c r="J4043">
        <v>2025</v>
      </c>
      <c r="K4043" t="s">
        <v>4062</v>
      </c>
      <c r="L4043">
        <v>67.540700999999999</v>
      </c>
      <c r="M4043">
        <v>104816000000</v>
      </c>
      <c r="N4043">
        <v>31044000000</v>
      </c>
      <c r="O4043">
        <v>10270000000</v>
      </c>
      <c r="P4043">
        <v>3038000000</v>
      </c>
      <c r="Q4043">
        <v>4425000000</v>
      </c>
      <c r="S4043">
        <v>9613000000</v>
      </c>
      <c r="U4043">
        <v>15491000000</v>
      </c>
      <c r="W4043">
        <v>21281000000</v>
      </c>
      <c r="AB4043">
        <v>32169000000</v>
      </c>
      <c r="AC4043">
        <v>56423000000</v>
      </c>
      <c r="AD4043">
        <v>80382000000</v>
      </c>
      <c r="AE4043">
        <v>1760000000</v>
      </c>
      <c r="AG4043">
        <v>29544000000</v>
      </c>
      <c r="AH4043">
        <v>47941000000</v>
      </c>
      <c r="AJ4043">
        <v>13762000000</v>
      </c>
      <c r="AM4043">
        <v>2861000000</v>
      </c>
      <c r="AN4043">
        <v>13107000000</v>
      </c>
      <c r="AO4043">
        <v>1654000000</v>
      </c>
      <c r="AQ4043">
        <v>7408000000</v>
      </c>
      <c r="AS4043">
        <v>1050000000</v>
      </c>
      <c r="AU4043">
        <v>-67000000</v>
      </c>
      <c r="AV4043">
        <v>-8140000000</v>
      </c>
      <c r="AW4043">
        <v>8779000000</v>
      </c>
      <c r="AY4043">
        <v>3.05</v>
      </c>
      <c r="AZ4043">
        <v>4576500000</v>
      </c>
      <c r="BA4043">
        <v>0.28706117936630399</v>
      </c>
      <c r="BB4043">
        <v>17622000000</v>
      </c>
      <c r="BC4043">
        <v>17622000000</v>
      </c>
      <c r="BD4043">
        <v>0.36757681316618301</v>
      </c>
      <c r="BE4043">
        <v>0.15452326818380899</v>
      </c>
      <c r="BG4043">
        <v>0.61625748315637996</v>
      </c>
      <c r="BI4043">
        <v>0.45738246069302402</v>
      </c>
      <c r="BJ4043">
        <v>-1.3975511566300201E-3</v>
      </c>
      <c r="BO4043">
        <v>10.654171704957699</v>
      </c>
      <c r="BP4043">
        <v>0.48259010384850298</v>
      </c>
      <c r="BQ4043">
        <v>1.2508340773459901</v>
      </c>
      <c r="BR4043">
        <v>22.144492131147501</v>
      </c>
      <c r="BS4043">
        <v>0.40744194721626398</v>
      </c>
      <c r="BT4043">
        <v>129980883.674867</v>
      </c>
      <c r="BU4043">
        <v>6.4036537676023499E-9</v>
      </c>
    </row>
    <row r="4044" spans="3:73" x14ac:dyDescent="0.3">
      <c r="C4044">
        <v>21344</v>
      </c>
      <c r="D4044" t="s">
        <v>4283</v>
      </c>
      <c r="E4044" t="s">
        <v>902</v>
      </c>
      <c r="F4044" t="s">
        <v>3614</v>
      </c>
      <c r="G4044" t="s">
        <v>25</v>
      </c>
      <c r="H4044" t="s">
        <v>4689</v>
      </c>
      <c r="I4044" t="s">
        <v>4913</v>
      </c>
      <c r="J4044">
        <v>2024</v>
      </c>
      <c r="K4044" t="s">
        <v>4062</v>
      </c>
      <c r="L4044">
        <v>60.659270999999997</v>
      </c>
      <c r="M4044">
        <v>100549000000</v>
      </c>
      <c r="N4044">
        <v>25997000000</v>
      </c>
      <c r="O4044">
        <v>10828000000</v>
      </c>
      <c r="P4044">
        <v>3569000000</v>
      </c>
      <c r="Q4044">
        <v>4728000000</v>
      </c>
      <c r="S4044">
        <v>10303000000</v>
      </c>
      <c r="U4044">
        <v>18139000000</v>
      </c>
      <c r="W4044">
        <v>25249000000</v>
      </c>
      <c r="AB4044">
        <v>24856000000</v>
      </c>
      <c r="AC4044">
        <v>55916000000</v>
      </c>
      <c r="AD4044">
        <v>76054000000</v>
      </c>
      <c r="AE4044">
        <v>1760000000</v>
      </c>
      <c r="AG4044">
        <v>28737000000</v>
      </c>
      <c r="AH4044">
        <v>47061000000</v>
      </c>
      <c r="AJ4044">
        <v>9992000000</v>
      </c>
      <c r="AM4044">
        <v>2437000000</v>
      </c>
      <c r="AN4044">
        <v>10631000000</v>
      </c>
      <c r="AO4044">
        <v>1656000000</v>
      </c>
      <c r="AQ4044">
        <v>6805000000</v>
      </c>
      <c r="AS4044">
        <v>1075000000</v>
      </c>
      <c r="AU4044">
        <v>2524000000</v>
      </c>
      <c r="AV4044">
        <v>-6910000000</v>
      </c>
      <c r="AW4044">
        <v>8359000000</v>
      </c>
      <c r="AY4044">
        <v>2.4700000000000002</v>
      </c>
      <c r="AZ4044">
        <v>4576000000</v>
      </c>
      <c r="BA4044">
        <v>0.21232018019166601</v>
      </c>
      <c r="BB4044">
        <v>14724000000</v>
      </c>
      <c r="BC4044">
        <v>14724000000</v>
      </c>
      <c r="BD4044">
        <v>0.312870529738</v>
      </c>
      <c r="BE4044">
        <v>0.14459956227024501</v>
      </c>
      <c r="BG4044">
        <v>0.61063300822336997</v>
      </c>
      <c r="BI4044">
        <v>0.46804045788620502</v>
      </c>
      <c r="BJ4044">
        <v>5.3632519495973301E-2</v>
      </c>
      <c r="BO4044">
        <v>8.8913043478260896</v>
      </c>
      <c r="BP4044">
        <v>0.42884866727395099</v>
      </c>
      <c r="BQ4044">
        <v>0.84236999485128095</v>
      </c>
      <c r="BR4044">
        <v>24.558409311740899</v>
      </c>
      <c r="BS4044">
        <v>0.42770357257804997</v>
      </c>
      <c r="BT4044">
        <v>137802513.320676</v>
      </c>
      <c r="BU4044">
        <v>6.0278564278242697E-9</v>
      </c>
    </row>
    <row r="4045" spans="3:73" x14ac:dyDescent="0.3">
      <c r="C4045">
        <v>21344</v>
      </c>
      <c r="D4045" t="s">
        <v>4283</v>
      </c>
      <c r="E4045" t="s">
        <v>902</v>
      </c>
      <c r="F4045" t="s">
        <v>3614</v>
      </c>
      <c r="G4045" t="s">
        <v>25</v>
      </c>
      <c r="H4045" t="s">
        <v>4689</v>
      </c>
      <c r="I4045" t="s">
        <v>4913</v>
      </c>
      <c r="J4045">
        <v>2023</v>
      </c>
      <c r="K4045" t="s">
        <v>4062</v>
      </c>
      <c r="L4045">
        <v>54.764498000000003</v>
      </c>
      <c r="M4045">
        <v>97703000000</v>
      </c>
      <c r="N4045">
        <v>26732000000</v>
      </c>
      <c r="O4045">
        <v>9366000000</v>
      </c>
      <c r="P4045">
        <v>3410000000</v>
      </c>
      <c r="Q4045">
        <v>4424000000</v>
      </c>
      <c r="S4045">
        <v>9236000000</v>
      </c>
      <c r="U4045">
        <v>18358000000</v>
      </c>
      <c r="W4045">
        <v>23571000000</v>
      </c>
      <c r="AA4045">
        <v>37507000000</v>
      </c>
      <c r="AB4045">
        <v>25941000000</v>
      </c>
      <c r="AC4045">
        <v>54535000000</v>
      </c>
      <c r="AD4045">
        <v>73782000000</v>
      </c>
      <c r="AE4045">
        <v>1760000000</v>
      </c>
      <c r="AG4045">
        <v>27234000000</v>
      </c>
      <c r="AH4045">
        <v>45754000000</v>
      </c>
      <c r="AJ4045">
        <v>11311000000</v>
      </c>
      <c r="AM4045">
        <v>2249000000</v>
      </c>
      <c r="AN4045">
        <v>10714000000</v>
      </c>
      <c r="AO4045">
        <v>1527000000</v>
      </c>
      <c r="AQ4045">
        <v>11599000000</v>
      </c>
      <c r="AS4045">
        <v>1128000000</v>
      </c>
      <c r="AU4045">
        <v>-3349000000</v>
      </c>
      <c r="AV4045">
        <v>-8310000000</v>
      </c>
      <c r="AW4045">
        <v>7952000000</v>
      </c>
      <c r="AY4045">
        <v>2.48</v>
      </c>
      <c r="AZ4045">
        <v>4328500000</v>
      </c>
      <c r="BA4045">
        <v>0.247213358394894</v>
      </c>
      <c r="BB4045">
        <v>14490000000</v>
      </c>
      <c r="BC4045">
        <v>14490000000</v>
      </c>
      <c r="BD4045">
        <v>0.31669362241552701</v>
      </c>
      <c r="BE4045">
        <v>0.25350789002054502</v>
      </c>
      <c r="BG4045">
        <v>0.59522664685054905</v>
      </c>
      <c r="BI4045">
        <v>0.46829677696693001</v>
      </c>
      <c r="BJ4045">
        <v>-7.3195786160772797E-2</v>
      </c>
      <c r="BO4045">
        <v>9.48919449901768</v>
      </c>
      <c r="BP4045">
        <v>0.39735267913962102</v>
      </c>
      <c r="BQ4045">
        <v>0.946417207585592</v>
      </c>
      <c r="BR4045">
        <v>22.082458870967699</v>
      </c>
      <c r="BS4045">
        <v>0.41301414748853199</v>
      </c>
      <c r="BT4045">
        <v>145203558.69965199</v>
      </c>
      <c r="BU4045">
        <v>5.23557129794534E-9</v>
      </c>
    </row>
    <row r="4046" spans="3:73" x14ac:dyDescent="0.3">
      <c r="C4046">
        <v>21344</v>
      </c>
      <c r="D4046" t="s">
        <v>4283</v>
      </c>
      <c r="E4046" t="s">
        <v>902</v>
      </c>
      <c r="F4046" t="s">
        <v>3614</v>
      </c>
      <c r="G4046" t="s">
        <v>25</v>
      </c>
      <c r="H4046" t="s">
        <v>4689</v>
      </c>
      <c r="I4046" t="s">
        <v>4913</v>
      </c>
      <c r="J4046">
        <v>2022</v>
      </c>
      <c r="K4046" t="s">
        <v>4062</v>
      </c>
      <c r="L4046">
        <v>54.832709000000001</v>
      </c>
      <c r="M4046">
        <v>92763000000</v>
      </c>
      <c r="N4046">
        <v>22591000000</v>
      </c>
      <c r="O4046">
        <v>9519000000</v>
      </c>
      <c r="P4046">
        <v>3487000000</v>
      </c>
      <c r="Q4046">
        <v>4233000000</v>
      </c>
      <c r="S4046">
        <v>9841000000</v>
      </c>
      <c r="U4046">
        <v>18782000000</v>
      </c>
      <c r="W4046">
        <v>19724000000</v>
      </c>
      <c r="AA4046">
        <v>36776000000</v>
      </c>
      <c r="AB4046">
        <v>24105000000</v>
      </c>
      <c r="AC4046">
        <v>52601000000</v>
      </c>
      <c r="AD4046">
        <v>71019000000</v>
      </c>
      <c r="AE4046">
        <v>1760000000</v>
      </c>
      <c r="AG4046">
        <v>25004000000</v>
      </c>
      <c r="AH4046">
        <v>43004000000</v>
      </c>
      <c r="AJ4046">
        <v>10909000000</v>
      </c>
      <c r="AM4046">
        <v>2115000000</v>
      </c>
      <c r="AN4046">
        <v>9542000000</v>
      </c>
      <c r="AO4046">
        <v>882000000</v>
      </c>
      <c r="AQ4046">
        <v>11018000000</v>
      </c>
      <c r="AS4046">
        <v>1260000000</v>
      </c>
      <c r="AU4046">
        <v>-763000000</v>
      </c>
      <c r="AV4046">
        <v>-10250000000</v>
      </c>
      <c r="AW4046">
        <v>7616000000</v>
      </c>
      <c r="AY4046">
        <v>2.2000000000000002</v>
      </c>
      <c r="AZ4046">
        <v>3823500000</v>
      </c>
      <c r="BA4046">
        <v>0.25367407683006199</v>
      </c>
      <c r="BB4046">
        <v>12539000000</v>
      </c>
      <c r="BC4046">
        <v>12539000000</v>
      </c>
      <c r="BD4046">
        <v>0.29157752767184397</v>
      </c>
      <c r="BE4046">
        <v>0.25620872476978901</v>
      </c>
      <c r="BG4046">
        <v>0.58143428518277396</v>
      </c>
      <c r="BI4046">
        <v>0.46359000894753299</v>
      </c>
      <c r="BJ4046">
        <v>-1.7742535578085802E-2</v>
      </c>
      <c r="BO4046">
        <v>14.216553287981901</v>
      </c>
      <c r="BP4046">
        <v>0.48261001825187599</v>
      </c>
      <c r="BQ4046">
        <v>0.93074427093895795</v>
      </c>
      <c r="BR4046">
        <v>24.923958636363601</v>
      </c>
      <c r="BS4046">
        <v>0.39585148309479401</v>
      </c>
      <c r="BT4046">
        <v>138895198.48453999</v>
      </c>
      <c r="BU4046">
        <v>5.0044372453847798E-9</v>
      </c>
    </row>
    <row r="4047" spans="3:73" x14ac:dyDescent="0.3">
      <c r="C4047">
        <v>21344</v>
      </c>
      <c r="D4047" t="s">
        <v>4283</v>
      </c>
      <c r="E4047" t="s">
        <v>902</v>
      </c>
      <c r="F4047" t="s">
        <v>3614</v>
      </c>
      <c r="G4047" t="s">
        <v>25</v>
      </c>
      <c r="H4047" t="s">
        <v>4689</v>
      </c>
      <c r="I4047" t="s">
        <v>4913</v>
      </c>
      <c r="J4047">
        <v>2021</v>
      </c>
      <c r="K4047" t="s">
        <v>4062</v>
      </c>
      <c r="L4047">
        <v>46.614660999999998</v>
      </c>
      <c r="M4047">
        <v>94354000000</v>
      </c>
      <c r="N4047">
        <v>22545000000</v>
      </c>
      <c r="O4047">
        <v>9684000000</v>
      </c>
      <c r="P4047">
        <v>3512000000</v>
      </c>
      <c r="Q4047">
        <v>3414000000</v>
      </c>
      <c r="S4047">
        <v>9920000000</v>
      </c>
      <c r="U4047">
        <v>19363000000</v>
      </c>
      <c r="W4047">
        <v>19950000000</v>
      </c>
      <c r="AA4047">
        <v>39454000000</v>
      </c>
      <c r="AB4047">
        <v>22999000000</v>
      </c>
      <c r="AC4047">
        <v>51641000000</v>
      </c>
      <c r="AD4047">
        <v>69094000000</v>
      </c>
      <c r="AE4047">
        <v>1760000000</v>
      </c>
      <c r="AG4047">
        <v>23298000000</v>
      </c>
      <c r="AH4047">
        <v>38655000000</v>
      </c>
      <c r="AJ4047">
        <v>10308000000</v>
      </c>
      <c r="AM4047">
        <v>2621000000</v>
      </c>
      <c r="AN4047">
        <v>9771000000</v>
      </c>
      <c r="AO4047">
        <v>1597000000</v>
      </c>
      <c r="AQ4047">
        <v>12625000000</v>
      </c>
      <c r="AS4047">
        <v>1452000000</v>
      </c>
      <c r="AU4047">
        <v>-2765000000</v>
      </c>
      <c r="AV4047">
        <v>-6786000000</v>
      </c>
      <c r="AW4047">
        <v>7252000000</v>
      </c>
      <c r="AY4047">
        <v>2.2599999999999998</v>
      </c>
      <c r="AZ4047">
        <v>3340000000</v>
      </c>
      <c r="BA4047">
        <v>0.266666666666667</v>
      </c>
      <c r="BB4047">
        <v>13989000000</v>
      </c>
      <c r="BC4047">
        <v>13989000000</v>
      </c>
      <c r="BD4047">
        <v>0.36189367481567702</v>
      </c>
      <c r="BE4047">
        <v>0.32660716595524503</v>
      </c>
      <c r="BG4047">
        <v>0.60271633682576597</v>
      </c>
      <c r="BI4047">
        <v>0.40968056468194203</v>
      </c>
      <c r="BJ4047">
        <v>-7.1530203078515098E-2</v>
      </c>
      <c r="BO4047">
        <v>8.7595491546650006</v>
      </c>
      <c r="BP4047">
        <v>0.48541353383458602</v>
      </c>
      <c r="BQ4047">
        <v>0.95894736842105299</v>
      </c>
      <c r="BR4047">
        <v>20.6259561946903</v>
      </c>
      <c r="BS4047">
        <v>0.42484455845906299</v>
      </c>
      <c r="BT4047">
        <v>155573372.07708099</v>
      </c>
      <c r="BU4047">
        <v>4.5805962807078603E-9</v>
      </c>
    </row>
    <row r="4048" spans="3:73" x14ac:dyDescent="0.3">
      <c r="C4048">
        <v>21344</v>
      </c>
      <c r="D4048" t="s">
        <v>4283</v>
      </c>
      <c r="E4048" t="s">
        <v>902</v>
      </c>
      <c r="F4048" t="s">
        <v>3614</v>
      </c>
      <c r="G4048" t="s">
        <v>25</v>
      </c>
      <c r="H4048" t="s">
        <v>4689</v>
      </c>
      <c r="I4048" t="s">
        <v>4913</v>
      </c>
      <c r="J4048">
        <v>2020</v>
      </c>
      <c r="K4048" t="s">
        <v>4062</v>
      </c>
      <c r="L4048">
        <v>41.229371999999998</v>
      </c>
      <c r="M4048">
        <v>87296000000</v>
      </c>
      <c r="N4048">
        <v>19240000000</v>
      </c>
      <c r="O4048">
        <v>6795000000</v>
      </c>
      <c r="P4048">
        <v>3144000000</v>
      </c>
      <c r="Q4048">
        <v>3266000000</v>
      </c>
      <c r="S4048">
        <v>10777000000</v>
      </c>
      <c r="U4048">
        <v>17506000000</v>
      </c>
      <c r="W4048">
        <v>14601000000</v>
      </c>
      <c r="AA4048">
        <v>40610000000</v>
      </c>
      <c r="AB4048">
        <v>19299000000</v>
      </c>
      <c r="AC4048">
        <v>52016000000</v>
      </c>
      <c r="AD4048">
        <v>66555000000</v>
      </c>
      <c r="AE4048">
        <v>1760000000</v>
      </c>
      <c r="AG4048">
        <v>19581000000</v>
      </c>
      <c r="AH4048">
        <v>33014000000</v>
      </c>
      <c r="AJ4048">
        <v>8997000000</v>
      </c>
      <c r="AM4048">
        <v>1981000000</v>
      </c>
      <c r="AN4048">
        <v>7747000000</v>
      </c>
      <c r="AO4048">
        <v>1437000000</v>
      </c>
      <c r="AQ4048">
        <v>9844000000</v>
      </c>
      <c r="AS4048">
        <v>1536000000</v>
      </c>
      <c r="AU4048">
        <v>-1477000000</v>
      </c>
      <c r="AV4048">
        <v>-8070000000</v>
      </c>
      <c r="AW4048">
        <v>7047000000</v>
      </c>
      <c r="AY4048">
        <v>1.8</v>
      </c>
      <c r="AZ4048">
        <v>3322500000</v>
      </c>
      <c r="BA4048">
        <v>0.272520748773248</v>
      </c>
      <c r="BB4048">
        <v>11165000000</v>
      </c>
      <c r="BC4048">
        <v>11165000000</v>
      </c>
      <c r="BD4048">
        <v>0.33818985884776198</v>
      </c>
      <c r="BE4048">
        <v>0.29817653116859499</v>
      </c>
      <c r="BG4048">
        <v>0.59311201308535799</v>
      </c>
      <c r="BI4048">
        <v>0.37818456744868001</v>
      </c>
      <c r="BJ4048">
        <v>-4.4738595747258698E-2</v>
      </c>
      <c r="BO4048">
        <v>7.7696590118301998</v>
      </c>
      <c r="BP4048">
        <v>0.465379083624409</v>
      </c>
      <c r="BQ4048">
        <v>1.0940346551606099</v>
      </c>
      <c r="BR4048">
        <v>22.9052066666667</v>
      </c>
      <c r="BS4048">
        <v>0.40141976268200402</v>
      </c>
      <c r="BT4048">
        <v>170921836.985535</v>
      </c>
      <c r="BU4048">
        <v>3.8454256489973602E-9</v>
      </c>
    </row>
    <row r="4049" spans="3:73" x14ac:dyDescent="0.3">
      <c r="C4049">
        <v>21344</v>
      </c>
      <c r="D4049" t="s">
        <v>4283</v>
      </c>
      <c r="E4049" t="s">
        <v>902</v>
      </c>
      <c r="F4049" t="s">
        <v>3614</v>
      </c>
      <c r="G4049" t="s">
        <v>25</v>
      </c>
      <c r="H4049" t="s">
        <v>4689</v>
      </c>
      <c r="I4049" t="s">
        <v>4913</v>
      </c>
      <c r="J4049">
        <v>2019</v>
      </c>
      <c r="K4049" t="s">
        <v>4062</v>
      </c>
      <c r="L4049">
        <v>40.753337999999999</v>
      </c>
      <c r="M4049">
        <v>86381000000</v>
      </c>
      <c r="N4049">
        <v>20411000000</v>
      </c>
      <c r="O4049">
        <v>6480000000</v>
      </c>
      <c r="P4049">
        <v>3971000000</v>
      </c>
      <c r="Q4049">
        <v>3379000000</v>
      </c>
      <c r="S4049">
        <v>10838000000</v>
      </c>
      <c r="U4049">
        <v>16764000000</v>
      </c>
      <c r="W4049">
        <v>26973000000</v>
      </c>
      <c r="AA4049">
        <v>31769000000</v>
      </c>
      <c r="AB4049">
        <v>18981000000</v>
      </c>
      <c r="AC4049">
        <v>52244000000</v>
      </c>
      <c r="AD4049">
        <v>65855000000</v>
      </c>
      <c r="AE4049">
        <v>1760000000</v>
      </c>
      <c r="AG4049">
        <v>22647000000</v>
      </c>
      <c r="AH4049">
        <v>37266000000</v>
      </c>
      <c r="AJ4049">
        <v>10086000000</v>
      </c>
      <c r="AM4049">
        <v>1801000000</v>
      </c>
      <c r="AN4049">
        <v>8920000000</v>
      </c>
      <c r="AO4049">
        <v>946000000</v>
      </c>
      <c r="AQ4049">
        <v>10471000000</v>
      </c>
      <c r="AS4049">
        <v>1365000000</v>
      </c>
      <c r="AU4049">
        <v>-3976000000</v>
      </c>
      <c r="AV4049">
        <v>-9004000000</v>
      </c>
      <c r="AW4049">
        <v>6845000000</v>
      </c>
      <c r="AY4049">
        <v>2.09</v>
      </c>
      <c r="AZ4049">
        <v>3072500000</v>
      </c>
      <c r="BA4049">
        <v>0.27064884881661599</v>
      </c>
      <c r="BB4049">
        <v>11667000000</v>
      </c>
      <c r="BC4049">
        <v>11667000000</v>
      </c>
      <c r="BD4049">
        <v>0.31307357913379502</v>
      </c>
      <c r="BE4049">
        <v>0.28097998175280398</v>
      </c>
      <c r="BG4049">
        <v>0.607712123651586</v>
      </c>
      <c r="BI4049">
        <v>0.431414315648117</v>
      </c>
      <c r="BJ4049">
        <v>-0.106692427413728</v>
      </c>
      <c r="BO4049">
        <v>12.3329809725159</v>
      </c>
      <c r="BP4049">
        <v>0.24024024024023999</v>
      </c>
      <c r="BQ4049">
        <v>0.63144626107589097</v>
      </c>
      <c r="BR4049">
        <v>19.499204784688999</v>
      </c>
      <c r="BS4049">
        <v>0.46994362783836502</v>
      </c>
      <c r="BT4049">
        <v>167961701.68931901</v>
      </c>
      <c r="BU4049">
        <v>4.4873545345345296E-9</v>
      </c>
    </row>
    <row r="4050" spans="3:73" x14ac:dyDescent="0.3">
      <c r="C4050">
        <v>21344</v>
      </c>
      <c r="D4050" t="s">
        <v>4283</v>
      </c>
      <c r="E4050" t="s">
        <v>902</v>
      </c>
      <c r="F4050" t="s">
        <v>3614</v>
      </c>
      <c r="G4050" t="s">
        <v>25</v>
      </c>
      <c r="H4050" t="s">
        <v>4689</v>
      </c>
      <c r="I4050" t="s">
        <v>4913</v>
      </c>
      <c r="J4050">
        <v>2018</v>
      </c>
      <c r="K4050" t="s">
        <v>4062</v>
      </c>
      <c r="L4050">
        <v>35.762027000000003</v>
      </c>
      <c r="M4050">
        <v>83216000000</v>
      </c>
      <c r="N4050">
        <v>30634000000</v>
      </c>
      <c r="O4050">
        <v>8926000000</v>
      </c>
      <c r="P4050">
        <v>3396000000</v>
      </c>
      <c r="Q4050">
        <v>2766000000</v>
      </c>
      <c r="S4050">
        <v>8232000000</v>
      </c>
      <c r="U4050">
        <v>10263000000</v>
      </c>
      <c r="W4050">
        <v>29223000000</v>
      </c>
      <c r="AA4050">
        <v>30361000000</v>
      </c>
      <c r="AB4050">
        <v>16981000000</v>
      </c>
      <c r="AC4050">
        <v>51719000000</v>
      </c>
      <c r="AD4050">
        <v>63234000000</v>
      </c>
      <c r="AE4050">
        <v>1760000000</v>
      </c>
      <c r="AG4050">
        <v>20086000000</v>
      </c>
      <c r="AH4050">
        <v>31856000000</v>
      </c>
      <c r="AJ4050">
        <v>8700000000</v>
      </c>
      <c r="AM4050">
        <v>1623000000</v>
      </c>
      <c r="AN4050">
        <v>6434000000</v>
      </c>
      <c r="AO4050">
        <v>919000000</v>
      </c>
      <c r="AQ4050">
        <v>7320000000</v>
      </c>
      <c r="AS4050">
        <v>1086000000</v>
      </c>
      <c r="AU4050">
        <v>6348000000</v>
      </c>
      <c r="AV4050">
        <v>-10552000000</v>
      </c>
      <c r="AW4050">
        <v>6644000000</v>
      </c>
      <c r="AY4050">
        <v>1.51</v>
      </c>
      <c r="AZ4050">
        <v>2710500000</v>
      </c>
      <c r="BA4050">
        <v>0.27310396785534902</v>
      </c>
      <c r="BB4050">
        <v>8976000000</v>
      </c>
      <c r="BC4050">
        <v>8976000000</v>
      </c>
      <c r="BD4050">
        <v>0.28176795580110497</v>
      </c>
      <c r="BE4050">
        <v>0.22978402812657001</v>
      </c>
      <c r="BG4050">
        <v>0.63052486187845302</v>
      </c>
      <c r="BI4050">
        <v>0.38281099788502199</v>
      </c>
      <c r="BJ4050">
        <v>0.199271722752386</v>
      </c>
      <c r="BO4050">
        <v>9.7671381936887904</v>
      </c>
      <c r="BP4050">
        <v>0.30544434178558</v>
      </c>
      <c r="BQ4050">
        <v>0.95363241282551403</v>
      </c>
      <c r="BR4050">
        <v>23.683461589404001</v>
      </c>
      <c r="BS4050">
        <v>0.37889405806489601</v>
      </c>
      <c r="BT4050">
        <v>185783652.58770099</v>
      </c>
      <c r="BU4050">
        <v>3.1800636458394699E-9</v>
      </c>
    </row>
    <row r="4051" spans="3:73" x14ac:dyDescent="0.3">
      <c r="C4051">
        <v>21344</v>
      </c>
      <c r="D4051" t="s">
        <v>4283</v>
      </c>
      <c r="E4051" t="s">
        <v>902</v>
      </c>
      <c r="F4051" t="s">
        <v>3614</v>
      </c>
      <c r="G4051" t="s">
        <v>25</v>
      </c>
      <c r="H4051" t="s">
        <v>4689</v>
      </c>
      <c r="I4051" t="s">
        <v>4913</v>
      </c>
      <c r="J4051">
        <v>2017</v>
      </c>
      <c r="K4051" t="s">
        <v>4062</v>
      </c>
      <c r="L4051">
        <v>33.438403000000001</v>
      </c>
      <c r="M4051">
        <v>87896000000</v>
      </c>
      <c r="N4051">
        <v>36545000000</v>
      </c>
      <c r="O4051">
        <v>6006000000</v>
      </c>
      <c r="P4051">
        <v>3667000000</v>
      </c>
      <c r="Q4051">
        <v>2655000000</v>
      </c>
      <c r="S4051">
        <v>8203000000</v>
      </c>
      <c r="U4051">
        <v>9401000000</v>
      </c>
      <c r="W4051">
        <v>27194000000</v>
      </c>
      <c r="AA4051">
        <v>34480000000</v>
      </c>
      <c r="AB4051">
        <v>17072000000</v>
      </c>
      <c r="AC4051">
        <v>50677000000</v>
      </c>
      <c r="AD4051">
        <v>60430000000</v>
      </c>
      <c r="AE4051">
        <v>1760000000</v>
      </c>
      <c r="AG4051">
        <v>22154000000</v>
      </c>
      <c r="AJ4051">
        <v>7501000000</v>
      </c>
      <c r="AM4051">
        <v>5560000000</v>
      </c>
      <c r="AN4051">
        <v>1248000000</v>
      </c>
      <c r="AO4051">
        <v>841000000</v>
      </c>
      <c r="AQ4051">
        <v>6995000000</v>
      </c>
      <c r="AS4051">
        <v>1260000000</v>
      </c>
      <c r="AU4051">
        <v>-2385000000</v>
      </c>
      <c r="AV4051">
        <v>-7409000000</v>
      </c>
      <c r="AW4051">
        <v>6320000000</v>
      </c>
      <c r="AY4051">
        <v>0.28999999999999998</v>
      </c>
      <c r="BB4051">
        <v>7649000000</v>
      </c>
      <c r="BC4051">
        <v>7649000000</v>
      </c>
      <c r="BO4051">
        <v>9.0951248513674194</v>
      </c>
      <c r="BP4051">
        <v>0.22085754210487599</v>
      </c>
      <c r="BQ4051">
        <v>1.2462307862028399</v>
      </c>
      <c r="BR4051">
        <v>115.304837931034</v>
      </c>
      <c r="BS4051">
        <v>7.3102155576382402E-2</v>
      </c>
      <c r="BT4051">
        <v>189004241.62003201</v>
      </c>
      <c r="BU4051">
        <v>5.6801410906747896E-10</v>
      </c>
    </row>
    <row r="4052" spans="3:73" x14ac:dyDescent="0.3">
      <c r="C4052">
        <v>910631</v>
      </c>
      <c r="D4052" t="s">
        <v>4408</v>
      </c>
      <c r="E4052" t="s">
        <v>618</v>
      </c>
      <c r="F4052" t="s">
        <v>3614</v>
      </c>
      <c r="G4052" t="s">
        <v>4142</v>
      </c>
      <c r="H4052" t="s">
        <v>4908</v>
      </c>
      <c r="I4052" t="s">
        <v>4914</v>
      </c>
      <c r="J4052">
        <v>2026</v>
      </c>
      <c r="K4052" t="s">
        <v>4062</v>
      </c>
      <c r="L4052">
        <v>103.41967200000001</v>
      </c>
    </row>
    <row r="4053" spans="3:73" x14ac:dyDescent="0.3">
      <c r="C4053">
        <v>910631</v>
      </c>
      <c r="D4053" t="s">
        <v>4408</v>
      </c>
      <c r="E4053" t="s">
        <v>618</v>
      </c>
      <c r="F4053" t="s">
        <v>3614</v>
      </c>
      <c r="G4053" t="s">
        <v>4142</v>
      </c>
      <c r="H4053" t="s">
        <v>4908</v>
      </c>
      <c r="I4053" t="s">
        <v>4914</v>
      </c>
      <c r="J4053">
        <v>2025</v>
      </c>
      <c r="K4053" t="s">
        <v>4062</v>
      </c>
      <c r="L4053">
        <v>86.039016000000004</v>
      </c>
    </row>
    <row r="4054" spans="3:73" x14ac:dyDescent="0.3">
      <c r="C4054">
        <v>910631</v>
      </c>
      <c r="D4054" t="s">
        <v>4408</v>
      </c>
      <c r="E4054" t="s">
        <v>618</v>
      </c>
      <c r="F4054" t="s">
        <v>3614</v>
      </c>
      <c r="G4054" t="s">
        <v>4142</v>
      </c>
      <c r="H4054" t="s">
        <v>4908</v>
      </c>
      <c r="I4054" t="s">
        <v>4914</v>
      </c>
      <c r="J4054">
        <v>2024</v>
      </c>
      <c r="K4054" t="s">
        <v>4062</v>
      </c>
      <c r="L4054">
        <v>84.413573999999997</v>
      </c>
    </row>
    <row r="4055" spans="3:73" x14ac:dyDescent="0.3">
      <c r="C4055">
        <v>910631</v>
      </c>
      <c r="D4055" t="s">
        <v>4408</v>
      </c>
      <c r="E4055" t="s">
        <v>618</v>
      </c>
      <c r="F4055" t="s">
        <v>3614</v>
      </c>
      <c r="G4055" t="s">
        <v>4142</v>
      </c>
      <c r="H4055" t="s">
        <v>4908</v>
      </c>
      <c r="I4055" t="s">
        <v>4914</v>
      </c>
      <c r="J4055">
        <v>2023</v>
      </c>
      <c r="K4055" t="s">
        <v>4062</v>
      </c>
      <c r="L4055">
        <v>73.626102000000003</v>
      </c>
    </row>
    <row r="4056" spans="3:73" x14ac:dyDescent="0.3">
      <c r="C4056">
        <v>910631</v>
      </c>
      <c r="D4056" t="s">
        <v>4408</v>
      </c>
      <c r="E4056" t="s">
        <v>618</v>
      </c>
      <c r="F4056" t="s">
        <v>3614</v>
      </c>
      <c r="G4056" t="s">
        <v>4142</v>
      </c>
      <c r="H4056" t="s">
        <v>4908</v>
      </c>
      <c r="I4056" t="s">
        <v>4914</v>
      </c>
      <c r="J4056">
        <v>2022</v>
      </c>
      <c r="K4056" t="s">
        <v>4062</v>
      </c>
      <c r="L4056">
        <v>52.378777999999997</v>
      </c>
    </row>
    <row r="4057" spans="3:73" x14ac:dyDescent="0.3">
      <c r="C4057">
        <v>910631</v>
      </c>
      <c r="D4057" t="s">
        <v>4408</v>
      </c>
      <c r="E4057" t="s">
        <v>618</v>
      </c>
      <c r="F4057" t="s">
        <v>3614</v>
      </c>
      <c r="G4057" t="s">
        <v>4142</v>
      </c>
      <c r="H4057" t="s">
        <v>4908</v>
      </c>
      <c r="I4057" t="s">
        <v>4914</v>
      </c>
      <c r="J4057">
        <v>2021</v>
      </c>
      <c r="K4057" t="s">
        <v>4062</v>
      </c>
      <c r="L4057">
        <v>42.074018000000002</v>
      </c>
    </row>
    <row r="4058" spans="3:73" x14ac:dyDescent="0.3">
      <c r="C4058">
        <v>910631</v>
      </c>
      <c r="D4058" t="s">
        <v>4408</v>
      </c>
      <c r="E4058" t="s">
        <v>618</v>
      </c>
      <c r="F4058" t="s">
        <v>3614</v>
      </c>
      <c r="G4058" t="s">
        <v>4142</v>
      </c>
      <c r="H4058" t="s">
        <v>4908</v>
      </c>
      <c r="I4058" t="s">
        <v>4914</v>
      </c>
      <c r="J4058">
        <v>2020</v>
      </c>
      <c r="K4058" t="s">
        <v>4062</v>
      </c>
      <c r="L4058">
        <v>35.926107999999999</v>
      </c>
    </row>
    <row r="4059" spans="3:73" x14ac:dyDescent="0.3">
      <c r="C4059">
        <v>910631</v>
      </c>
      <c r="D4059" t="s">
        <v>4408</v>
      </c>
      <c r="E4059" t="s">
        <v>618</v>
      </c>
      <c r="F4059" t="s">
        <v>3614</v>
      </c>
      <c r="G4059" t="s">
        <v>4142</v>
      </c>
      <c r="H4059" t="s">
        <v>4908</v>
      </c>
      <c r="I4059" t="s">
        <v>4914</v>
      </c>
      <c r="J4059">
        <v>2019</v>
      </c>
      <c r="K4059" t="s">
        <v>4062</v>
      </c>
      <c r="L4059">
        <v>46.386555000000001</v>
      </c>
    </row>
    <row r="4060" spans="3:73" x14ac:dyDescent="0.3">
      <c r="C4060">
        <v>910631</v>
      </c>
      <c r="D4060" t="s">
        <v>4408</v>
      </c>
      <c r="E4060" t="s">
        <v>618</v>
      </c>
      <c r="F4060" t="s">
        <v>3614</v>
      </c>
      <c r="G4060" t="s">
        <v>4142</v>
      </c>
      <c r="H4060" t="s">
        <v>4908</v>
      </c>
      <c r="I4060" t="s">
        <v>4914</v>
      </c>
      <c r="J4060">
        <v>2018</v>
      </c>
      <c r="K4060" t="s">
        <v>4062</v>
      </c>
      <c r="L4060">
        <v>46.323718999999997</v>
      </c>
    </row>
    <row r="4061" spans="3:73" x14ac:dyDescent="0.3">
      <c r="C4061">
        <v>910631</v>
      </c>
      <c r="D4061" t="s">
        <v>4408</v>
      </c>
      <c r="E4061" t="s">
        <v>618</v>
      </c>
      <c r="F4061" t="s">
        <v>3614</v>
      </c>
      <c r="G4061" t="s">
        <v>4142</v>
      </c>
      <c r="H4061" t="s">
        <v>4908</v>
      </c>
      <c r="I4061" t="s">
        <v>4914</v>
      </c>
      <c r="J4061">
        <v>2017</v>
      </c>
      <c r="K4061" t="s">
        <v>4062</v>
      </c>
      <c r="L4061">
        <v>52.599927999999998</v>
      </c>
    </row>
    <row r="4062" spans="3:73" x14ac:dyDescent="0.3">
      <c r="C4062">
        <v>865752</v>
      </c>
      <c r="D4062" t="s">
        <v>4388</v>
      </c>
      <c r="E4062" t="s">
        <v>1006</v>
      </c>
      <c r="F4062" t="s">
        <v>3614</v>
      </c>
      <c r="G4062" t="s">
        <v>4142</v>
      </c>
      <c r="H4062" t="s">
        <v>4908</v>
      </c>
      <c r="I4062" t="s">
        <v>4915</v>
      </c>
      <c r="J4062">
        <v>2026</v>
      </c>
      <c r="K4062" t="s">
        <v>4062</v>
      </c>
      <c r="L4062">
        <v>78.800206000000003</v>
      </c>
    </row>
    <row r="4063" spans="3:73" x14ac:dyDescent="0.3">
      <c r="C4063">
        <v>865752</v>
      </c>
      <c r="D4063" t="s">
        <v>4388</v>
      </c>
      <c r="E4063" t="s">
        <v>1006</v>
      </c>
      <c r="F4063" t="s">
        <v>3614</v>
      </c>
      <c r="G4063" t="s">
        <v>4142</v>
      </c>
      <c r="H4063" t="s">
        <v>4908</v>
      </c>
      <c r="I4063" t="s">
        <v>4915</v>
      </c>
      <c r="J4063">
        <v>2025</v>
      </c>
      <c r="K4063" t="s">
        <v>4062</v>
      </c>
      <c r="L4063">
        <v>61.123669</v>
      </c>
      <c r="M4063">
        <v>9988945000</v>
      </c>
      <c r="N4063">
        <v>5361084000</v>
      </c>
      <c r="O4063">
        <v>2088117000</v>
      </c>
      <c r="P4063">
        <v>1618072000</v>
      </c>
      <c r="Q4063">
        <v>799623000</v>
      </c>
      <c r="S4063">
        <v>1081544000</v>
      </c>
      <c r="T4063">
        <v>1379268000</v>
      </c>
      <c r="U4063">
        <v>1331643000</v>
      </c>
      <c r="W4063">
        <v>1447780000</v>
      </c>
      <c r="X4063">
        <v>565974000</v>
      </c>
      <c r="AA4063">
        <v>373951000</v>
      </c>
      <c r="AB4063">
        <v>8254108000</v>
      </c>
      <c r="AD4063">
        <v>9354216000</v>
      </c>
      <c r="AF4063">
        <v>978113000</v>
      </c>
      <c r="AG4063">
        <v>4632195000</v>
      </c>
      <c r="AJ4063">
        <v>2419354000</v>
      </c>
      <c r="AL4063">
        <v>2212841000</v>
      </c>
      <c r="AM4063">
        <v>577097000</v>
      </c>
      <c r="AQ4063">
        <v>2098177000</v>
      </c>
      <c r="AS4063">
        <v>114441000</v>
      </c>
      <c r="AU4063">
        <v>-1316778000</v>
      </c>
      <c r="AV4063">
        <v>-324422000</v>
      </c>
      <c r="AZ4063">
        <v>768365000</v>
      </c>
      <c r="BP4063">
        <v>1.4422888836701699</v>
      </c>
      <c r="BQ4063">
        <v>3.1506589398941802</v>
      </c>
    </row>
    <row r="4064" spans="3:73" x14ac:dyDescent="0.3">
      <c r="C4064">
        <v>865752</v>
      </c>
      <c r="D4064" t="s">
        <v>4388</v>
      </c>
      <c r="E4064" t="s">
        <v>1006</v>
      </c>
      <c r="F4064" t="s">
        <v>3614</v>
      </c>
      <c r="G4064" t="s">
        <v>4142</v>
      </c>
      <c r="H4064" t="s">
        <v>4908</v>
      </c>
      <c r="I4064" t="s">
        <v>4915</v>
      </c>
      <c r="J4064">
        <v>2024</v>
      </c>
      <c r="K4064" t="s">
        <v>4062</v>
      </c>
      <c r="L4064">
        <v>52.800888</v>
      </c>
      <c r="M4064">
        <v>7719089000</v>
      </c>
      <c r="N4064">
        <v>3641504000</v>
      </c>
      <c r="O4064">
        <v>1533287000</v>
      </c>
      <c r="P4064">
        <v>1221646000</v>
      </c>
      <c r="Q4064">
        <v>737107000</v>
      </c>
      <c r="S4064">
        <v>1047024000</v>
      </c>
      <c r="T4064">
        <v>1414252000</v>
      </c>
      <c r="U4064">
        <v>1331643000</v>
      </c>
      <c r="W4064">
        <v>1097519000</v>
      </c>
      <c r="X4064">
        <v>466775000</v>
      </c>
      <c r="AA4064">
        <v>373951000</v>
      </c>
      <c r="AB4064">
        <v>5957718000</v>
      </c>
      <c r="AD4064">
        <v>7448784000</v>
      </c>
      <c r="AF4064">
        <v>973079000</v>
      </c>
      <c r="AG4064">
        <v>4048878000</v>
      </c>
      <c r="AJ4064">
        <v>1930294000</v>
      </c>
      <c r="AL4064">
        <v>2118584000</v>
      </c>
      <c r="AM4064">
        <v>480411000</v>
      </c>
      <c r="AQ4064">
        <v>1928533000</v>
      </c>
      <c r="AS4064">
        <v>80434000</v>
      </c>
      <c r="AU4064">
        <v>733727000</v>
      </c>
      <c r="AV4064">
        <v>-3329029000</v>
      </c>
      <c r="AZ4064">
        <v>854256500</v>
      </c>
      <c r="BP4064">
        <v>1.3970482515564699</v>
      </c>
      <c r="BQ4064">
        <v>2.6463295851825799</v>
      </c>
    </row>
    <row r="4065" spans="3:73" x14ac:dyDescent="0.3">
      <c r="C4065">
        <v>865752</v>
      </c>
      <c r="D4065" t="s">
        <v>4388</v>
      </c>
      <c r="E4065" t="s">
        <v>1006</v>
      </c>
      <c r="F4065" t="s">
        <v>3614</v>
      </c>
      <c r="G4065" t="s">
        <v>4142</v>
      </c>
      <c r="H4065" t="s">
        <v>4908</v>
      </c>
      <c r="I4065" t="s">
        <v>4915</v>
      </c>
      <c r="J4065">
        <v>2023</v>
      </c>
      <c r="K4065" t="s">
        <v>4062</v>
      </c>
      <c r="L4065">
        <v>54.872433999999998</v>
      </c>
      <c r="M4065">
        <v>9686522000</v>
      </c>
      <c r="N4065">
        <v>5588996000</v>
      </c>
      <c r="O4065">
        <v>2297675000</v>
      </c>
      <c r="P4065">
        <v>1193964000</v>
      </c>
      <c r="Q4065">
        <v>971406000</v>
      </c>
      <c r="S4065">
        <v>890796000</v>
      </c>
      <c r="T4065">
        <v>1427139000</v>
      </c>
      <c r="U4065">
        <v>1417941000</v>
      </c>
      <c r="W4065">
        <v>1161689000</v>
      </c>
      <c r="X4065">
        <v>564379000</v>
      </c>
      <c r="AB4065">
        <v>8228744000</v>
      </c>
      <c r="AD4065">
        <v>5939736000</v>
      </c>
      <c r="AF4065">
        <v>1041571000</v>
      </c>
      <c r="AG4065">
        <v>3794206000</v>
      </c>
      <c r="AJ4065">
        <v>1953355000</v>
      </c>
      <c r="AL4065">
        <v>1840851000</v>
      </c>
      <c r="AM4065">
        <v>437494000</v>
      </c>
      <c r="AQ4065">
        <v>1717753000</v>
      </c>
      <c r="AS4065">
        <v>68898000</v>
      </c>
      <c r="AU4065">
        <v>-193395000</v>
      </c>
      <c r="AV4065">
        <v>-542599000</v>
      </c>
      <c r="AZ4065">
        <v>953518500</v>
      </c>
      <c r="BP4065">
        <v>1.97787445693297</v>
      </c>
      <c r="BQ4065">
        <v>3.9748934525505502</v>
      </c>
    </row>
    <row r="4066" spans="3:73" x14ac:dyDescent="0.3">
      <c r="C4066">
        <v>865752</v>
      </c>
      <c r="D4066" t="s">
        <v>4388</v>
      </c>
      <c r="E4066" t="s">
        <v>1006</v>
      </c>
      <c r="F4066" t="s">
        <v>3614</v>
      </c>
      <c r="G4066" t="s">
        <v>4142</v>
      </c>
      <c r="H4066" t="s">
        <v>4908</v>
      </c>
      <c r="I4066" t="s">
        <v>4915</v>
      </c>
      <c r="J4066">
        <v>2022</v>
      </c>
      <c r="K4066" t="s">
        <v>4062</v>
      </c>
      <c r="L4066">
        <v>44.617023000000003</v>
      </c>
      <c r="M4066">
        <v>8293105000</v>
      </c>
      <c r="N4066">
        <v>4764897000</v>
      </c>
      <c r="O4066">
        <v>1307141000</v>
      </c>
      <c r="P4066">
        <v>1016203000</v>
      </c>
      <c r="Q4066">
        <v>935631000</v>
      </c>
      <c r="S4066">
        <v>516897000</v>
      </c>
      <c r="T4066">
        <v>1220410000</v>
      </c>
      <c r="U4066">
        <v>1417941000</v>
      </c>
      <c r="W4066">
        <v>1001978000</v>
      </c>
      <c r="X4066">
        <v>444265000</v>
      </c>
      <c r="AB4066">
        <v>7025041000</v>
      </c>
      <c r="AD4066">
        <v>9001173000</v>
      </c>
      <c r="AF4066">
        <v>522300000</v>
      </c>
      <c r="AG4066">
        <v>3174567000</v>
      </c>
      <c r="AJ4066">
        <v>1584721000</v>
      </c>
      <c r="AL4066">
        <v>1589846000</v>
      </c>
      <c r="AM4066">
        <v>380340000</v>
      </c>
      <c r="AQ4066">
        <v>887699000</v>
      </c>
      <c r="AS4066">
        <v>61241000</v>
      </c>
      <c r="AU4066">
        <v>-161367000</v>
      </c>
      <c r="AV4066">
        <v>-706938000</v>
      </c>
      <c r="AZ4066">
        <v>764494000</v>
      </c>
      <c r="BP4066">
        <v>1.3045605791743899</v>
      </c>
      <c r="BQ4066">
        <v>3.8217066642181798</v>
      </c>
    </row>
    <row r="4067" spans="3:73" x14ac:dyDescent="0.3">
      <c r="C4067">
        <v>865752</v>
      </c>
      <c r="D4067" t="s">
        <v>4388</v>
      </c>
      <c r="E4067" t="s">
        <v>1006</v>
      </c>
      <c r="F4067" t="s">
        <v>3614</v>
      </c>
      <c r="G4067" t="s">
        <v>4142</v>
      </c>
      <c r="H4067" t="s">
        <v>4908</v>
      </c>
      <c r="I4067" t="s">
        <v>4915</v>
      </c>
      <c r="J4067">
        <v>2021</v>
      </c>
      <c r="K4067" t="s">
        <v>4062</v>
      </c>
      <c r="L4067">
        <v>45.564616999999998</v>
      </c>
      <c r="M4067">
        <v>7804784000</v>
      </c>
      <c r="N4067">
        <v>4682110000</v>
      </c>
      <c r="O4067">
        <v>1326462000</v>
      </c>
      <c r="P4067">
        <v>896658000</v>
      </c>
      <c r="Q4067">
        <v>593357000</v>
      </c>
      <c r="S4067">
        <v>313753000</v>
      </c>
      <c r="T4067">
        <v>1072386000</v>
      </c>
      <c r="U4067">
        <v>1331643000</v>
      </c>
      <c r="W4067">
        <v>965076000</v>
      </c>
      <c r="X4067">
        <v>404263000</v>
      </c>
      <c r="AB4067">
        <v>6566951000</v>
      </c>
      <c r="AC4067">
        <v>5829253000</v>
      </c>
      <c r="AD4067">
        <v>7809549000</v>
      </c>
      <c r="AF4067">
        <v>529323000</v>
      </c>
      <c r="AG4067">
        <v>3108513000</v>
      </c>
      <c r="AJ4067">
        <v>1797467000</v>
      </c>
      <c r="AL4067">
        <v>1311046000</v>
      </c>
      <c r="AM4067">
        <v>423944000</v>
      </c>
      <c r="AQ4067">
        <v>1155741000</v>
      </c>
      <c r="AS4067">
        <v>50155000</v>
      </c>
      <c r="AU4067">
        <v>-992022000</v>
      </c>
      <c r="AV4067">
        <v>34821000</v>
      </c>
      <c r="AZ4067">
        <v>463221000</v>
      </c>
      <c r="BP4067">
        <v>1.37446377280131</v>
      </c>
      <c r="BQ4067">
        <v>4.23671607210209</v>
      </c>
    </row>
    <row r="4068" spans="3:73" x14ac:dyDescent="0.3">
      <c r="C4068">
        <v>865752</v>
      </c>
      <c r="D4068" t="s">
        <v>4388</v>
      </c>
      <c r="E4068" t="s">
        <v>1006</v>
      </c>
      <c r="F4068" t="s">
        <v>3614</v>
      </c>
      <c r="G4068" t="s">
        <v>4142</v>
      </c>
      <c r="H4068" t="s">
        <v>4908</v>
      </c>
      <c r="I4068" t="s">
        <v>4915</v>
      </c>
      <c r="J4068">
        <v>2020</v>
      </c>
      <c r="K4068" t="s">
        <v>4062</v>
      </c>
      <c r="L4068">
        <v>35.179046</v>
      </c>
      <c r="M4068">
        <v>6202716000</v>
      </c>
      <c r="N4068">
        <v>3140955000</v>
      </c>
      <c r="O4068">
        <v>1180413000</v>
      </c>
      <c r="P4068">
        <v>666012000</v>
      </c>
      <c r="Q4068">
        <v>333085000</v>
      </c>
      <c r="S4068">
        <v>314656000</v>
      </c>
      <c r="T4068">
        <v>1059046000</v>
      </c>
      <c r="U4068">
        <v>1331643000</v>
      </c>
      <c r="W4068">
        <v>749988000</v>
      </c>
      <c r="X4068">
        <v>296800000</v>
      </c>
      <c r="AB4068">
        <v>5160860000</v>
      </c>
      <c r="AC4068">
        <v>5815423000</v>
      </c>
      <c r="AD4068">
        <v>6432074000</v>
      </c>
      <c r="AF4068">
        <v>528097000</v>
      </c>
      <c r="AG4068">
        <v>690684000</v>
      </c>
      <c r="AJ4068">
        <v>1633153000</v>
      </c>
      <c r="AL4068">
        <v>1090727000</v>
      </c>
      <c r="AM4068">
        <v>216563000</v>
      </c>
      <c r="AQ4068">
        <v>1364163000</v>
      </c>
      <c r="AS4068">
        <v>60973000</v>
      </c>
      <c r="AU4068">
        <v>-472487000</v>
      </c>
      <c r="AV4068">
        <v>-526068000</v>
      </c>
      <c r="AZ4068">
        <v>346908000</v>
      </c>
      <c r="BP4068">
        <v>1.57390918254692</v>
      </c>
      <c r="BQ4068">
        <v>3.74388656885177</v>
      </c>
    </row>
    <row r="4069" spans="3:73" x14ac:dyDescent="0.3">
      <c r="C4069">
        <v>865752</v>
      </c>
      <c r="D4069" t="s">
        <v>4388</v>
      </c>
      <c r="E4069" t="s">
        <v>1006</v>
      </c>
      <c r="F4069" t="s">
        <v>3614</v>
      </c>
      <c r="G4069" t="s">
        <v>4142</v>
      </c>
      <c r="H4069" t="s">
        <v>4908</v>
      </c>
      <c r="I4069" t="s">
        <v>4915</v>
      </c>
      <c r="J4069">
        <v>2019</v>
      </c>
      <c r="K4069" t="s">
        <v>4062</v>
      </c>
      <c r="L4069">
        <v>29.317356</v>
      </c>
      <c r="M4069">
        <v>5150352000</v>
      </c>
      <c r="N4069">
        <v>2316309000</v>
      </c>
      <c r="O4069">
        <v>797957000</v>
      </c>
      <c r="P4069">
        <v>540330000</v>
      </c>
      <c r="Q4069">
        <v>360731000</v>
      </c>
      <c r="S4069">
        <v>298640000</v>
      </c>
      <c r="T4069">
        <v>1052105000</v>
      </c>
      <c r="U4069">
        <v>1331643000</v>
      </c>
      <c r="W4069">
        <v>661097000</v>
      </c>
      <c r="X4069">
        <v>274045000</v>
      </c>
      <c r="AB4069">
        <v>4171281000</v>
      </c>
      <c r="AC4069">
        <v>5219505000</v>
      </c>
      <c r="AD4069">
        <v>5022480000</v>
      </c>
      <c r="AF4069">
        <v>536698000</v>
      </c>
      <c r="AG4069">
        <v>610768000</v>
      </c>
      <c r="AJ4069">
        <v>1402939000</v>
      </c>
      <c r="AL4069">
        <v>1115646000</v>
      </c>
      <c r="AM4069">
        <v>308127000</v>
      </c>
      <c r="AQ4069">
        <v>1113762000</v>
      </c>
      <c r="AS4069">
        <v>64814000</v>
      </c>
      <c r="AU4069">
        <v>-326724000</v>
      </c>
      <c r="AV4069">
        <v>-628506000</v>
      </c>
      <c r="AZ4069">
        <v>319218000</v>
      </c>
      <c r="BP4069">
        <v>1.2070195447869201</v>
      </c>
      <c r="BQ4069">
        <v>2.9580802817135798</v>
      </c>
    </row>
    <row r="4070" spans="3:73" x14ac:dyDescent="0.3">
      <c r="C4070">
        <v>865752</v>
      </c>
      <c r="D4070" t="s">
        <v>4388</v>
      </c>
      <c r="E4070" t="s">
        <v>1006</v>
      </c>
      <c r="F4070" t="s">
        <v>3614</v>
      </c>
      <c r="G4070" t="s">
        <v>4142</v>
      </c>
      <c r="H4070" t="s">
        <v>4908</v>
      </c>
      <c r="I4070" t="s">
        <v>4915</v>
      </c>
      <c r="J4070">
        <v>2018</v>
      </c>
      <c r="K4070" t="s">
        <v>4062</v>
      </c>
      <c r="L4070">
        <v>28.387532</v>
      </c>
      <c r="M4070">
        <v>4526891000</v>
      </c>
      <c r="N4070">
        <v>1804170000</v>
      </c>
      <c r="O4070">
        <v>637513000</v>
      </c>
      <c r="P4070">
        <v>484562000</v>
      </c>
      <c r="Q4070">
        <v>277705000</v>
      </c>
      <c r="S4070">
        <v>243051000</v>
      </c>
      <c r="T4070">
        <v>1045878000</v>
      </c>
      <c r="U4070">
        <v>1331643000</v>
      </c>
      <c r="W4070">
        <v>601145000</v>
      </c>
      <c r="X4070">
        <v>248760000</v>
      </c>
      <c r="AB4070">
        <v>3610901000</v>
      </c>
      <c r="AC4070">
        <v>4512205000</v>
      </c>
      <c r="AD4070">
        <v>3914645000</v>
      </c>
      <c r="AF4070">
        <v>543676000</v>
      </c>
      <c r="AG4070">
        <v>552201000</v>
      </c>
      <c r="AJ4070">
        <v>1283619000</v>
      </c>
      <c r="AL4070">
        <v>1011756000</v>
      </c>
      <c r="AM4070">
        <v>300268000</v>
      </c>
      <c r="AQ4070">
        <v>1161881000</v>
      </c>
      <c r="AS4070">
        <v>56979000</v>
      </c>
      <c r="AU4070">
        <v>272956000</v>
      </c>
      <c r="AV4070">
        <v>-1316111000</v>
      </c>
      <c r="AZ4070">
        <v>266725000</v>
      </c>
      <c r="BP4070">
        <v>1.06049788320621</v>
      </c>
      <c r="BQ4070">
        <v>2.5392625739214298</v>
      </c>
    </row>
    <row r="4071" spans="3:73" x14ac:dyDescent="0.3">
      <c r="C4071">
        <v>865752</v>
      </c>
      <c r="D4071" t="s">
        <v>4388</v>
      </c>
      <c r="E4071" t="s">
        <v>1006</v>
      </c>
      <c r="F4071" t="s">
        <v>3614</v>
      </c>
      <c r="G4071" t="s">
        <v>4142</v>
      </c>
      <c r="H4071" t="s">
        <v>4908</v>
      </c>
      <c r="I4071" t="s">
        <v>4915</v>
      </c>
      <c r="J4071">
        <v>2017</v>
      </c>
      <c r="K4071" t="s">
        <v>4062</v>
      </c>
      <c r="L4071">
        <v>25.500164999999999</v>
      </c>
      <c r="M4071">
        <v>4791012000</v>
      </c>
      <c r="N4071">
        <v>2086377000</v>
      </c>
      <c r="O4071">
        <v>528622000</v>
      </c>
      <c r="P4071">
        <v>449476000</v>
      </c>
      <c r="Q4071">
        <v>255745000</v>
      </c>
      <c r="S4071">
        <v>230276000</v>
      </c>
      <c r="T4071">
        <v>1034085000</v>
      </c>
      <c r="U4071">
        <v>1331643000</v>
      </c>
      <c r="W4071">
        <v>560351000</v>
      </c>
      <c r="X4071">
        <v>245910000</v>
      </c>
      <c r="AB4071">
        <v>3895212000</v>
      </c>
      <c r="AC4071">
        <v>3170129000</v>
      </c>
      <c r="AD4071">
        <v>2928226000</v>
      </c>
      <c r="AF4071">
        <v>566298000</v>
      </c>
      <c r="AG4071">
        <v>503610000</v>
      </c>
      <c r="AJ4071">
        <v>1198787000</v>
      </c>
      <c r="AL4071">
        <v>938903000</v>
      </c>
      <c r="AM4071">
        <v>380945000</v>
      </c>
      <c r="AQ4071">
        <v>987731000</v>
      </c>
      <c r="AS4071">
        <v>48887000</v>
      </c>
      <c r="AU4071">
        <v>-531541000</v>
      </c>
      <c r="AV4071">
        <v>-311135000</v>
      </c>
      <c r="BP4071">
        <v>0.94337656219048405</v>
      </c>
      <c r="BQ4071">
        <v>3.2669380441901601</v>
      </c>
    </row>
    <row r="4072" spans="3:73" x14ac:dyDescent="0.3">
      <c r="C4072">
        <v>77476</v>
      </c>
      <c r="D4072" t="s">
        <v>4326</v>
      </c>
      <c r="E4072" t="s">
        <v>275</v>
      </c>
      <c r="F4072" t="s">
        <v>3614</v>
      </c>
      <c r="G4072" t="s">
        <v>25</v>
      </c>
      <c r="H4072" t="s">
        <v>4689</v>
      </c>
      <c r="I4072" t="s">
        <v>4916</v>
      </c>
      <c r="J4072">
        <v>2026</v>
      </c>
      <c r="K4072" t="s">
        <v>4062</v>
      </c>
      <c r="L4072">
        <v>154.66998000000001</v>
      </c>
    </row>
    <row r="4073" spans="3:73" x14ac:dyDescent="0.3">
      <c r="C4073">
        <v>77476</v>
      </c>
      <c r="D4073" t="s">
        <v>4326</v>
      </c>
      <c r="E4073" t="s">
        <v>275</v>
      </c>
      <c r="F4073" t="s">
        <v>3614</v>
      </c>
      <c r="G4073" t="s">
        <v>25</v>
      </c>
      <c r="H4073" t="s">
        <v>4689</v>
      </c>
      <c r="I4073" t="s">
        <v>4916</v>
      </c>
      <c r="J4073">
        <v>2025</v>
      </c>
      <c r="K4073" t="s">
        <v>4062</v>
      </c>
      <c r="L4073">
        <v>138.32802799999999</v>
      </c>
      <c r="M4073">
        <v>107399000000</v>
      </c>
      <c r="N4073">
        <v>27949000000</v>
      </c>
      <c r="O4073">
        <v>9159000000</v>
      </c>
      <c r="Q4073">
        <v>5845000000</v>
      </c>
      <c r="S4073">
        <v>29905000000</v>
      </c>
      <c r="T4073">
        <v>500000000</v>
      </c>
      <c r="U4073">
        <v>18916000000</v>
      </c>
      <c r="V4073">
        <v>86852000000</v>
      </c>
      <c r="W4073">
        <v>32764000000</v>
      </c>
      <c r="X4073">
        <v>11704000000</v>
      </c>
      <c r="Z4073">
        <v>6861000000</v>
      </c>
      <c r="AA4073">
        <v>46351000000</v>
      </c>
      <c r="AB4073">
        <v>20406000000</v>
      </c>
      <c r="AC4073">
        <v>41832000000</v>
      </c>
      <c r="AD4073">
        <v>72788000000</v>
      </c>
      <c r="AE4073">
        <v>23000000</v>
      </c>
      <c r="AG4073">
        <v>50859000000</v>
      </c>
      <c r="AH4073">
        <v>93925000000</v>
      </c>
      <c r="AJ4073">
        <v>11498000000</v>
      </c>
      <c r="AK4073">
        <v>839000000</v>
      </c>
      <c r="AM4073">
        <v>1949000000</v>
      </c>
      <c r="AN4073">
        <v>8240000000</v>
      </c>
      <c r="AO4073">
        <v>1121000000</v>
      </c>
      <c r="AP4073">
        <v>3451000000</v>
      </c>
      <c r="AQ4073">
        <v>12087000000</v>
      </c>
      <c r="AS4073">
        <v>3451000000</v>
      </c>
      <c r="AT4073">
        <v>4415000000</v>
      </c>
      <c r="AU4073">
        <v>-6879000000</v>
      </c>
      <c r="AV4073">
        <v>-4979000000</v>
      </c>
      <c r="AW4073">
        <v>7638000000</v>
      </c>
      <c r="AY4073">
        <v>6.02</v>
      </c>
      <c r="AZ4073">
        <v>5575500000</v>
      </c>
      <c r="BA4073">
        <v>0.12241682193239301</v>
      </c>
      <c r="BB4073">
        <v>11310000000</v>
      </c>
      <c r="BC4073">
        <v>14761000000</v>
      </c>
      <c r="BD4073">
        <v>0.157157306361459</v>
      </c>
      <c r="BE4073">
        <v>0.12868778280543</v>
      </c>
      <c r="BF4073">
        <v>8.1682193239286702E-2</v>
      </c>
      <c r="BG4073">
        <v>0.54148522757519302</v>
      </c>
      <c r="BI4073">
        <v>0.87454259350645702</v>
      </c>
      <c r="BJ4073">
        <v>-7.3239286664892198E-2</v>
      </c>
      <c r="BK4073">
        <v>4.7005589566143202E-2</v>
      </c>
      <c r="BL4073">
        <v>2.73771234428086</v>
      </c>
      <c r="BM4073">
        <v>8.9326590364652708E-3</v>
      </c>
      <c r="BN4073">
        <v>0.80868536950995795</v>
      </c>
      <c r="BO4073">
        <v>10.089206066012499</v>
      </c>
      <c r="BP4073">
        <v>0.27954462214625803</v>
      </c>
      <c r="BQ4073">
        <v>0.67464290074472</v>
      </c>
      <c r="BR4073">
        <v>22.9780777408638</v>
      </c>
      <c r="BS4073">
        <v>0.40380280309712802</v>
      </c>
      <c r="BT4073">
        <v>55216575.486784197</v>
      </c>
      <c r="BU4073">
        <v>4.08083273821425E-8</v>
      </c>
    </row>
    <row r="4074" spans="3:73" x14ac:dyDescent="0.3">
      <c r="C4074">
        <v>77476</v>
      </c>
      <c r="D4074" t="s">
        <v>4326</v>
      </c>
      <c r="E4074" t="s">
        <v>275</v>
      </c>
      <c r="F4074" t="s">
        <v>3614</v>
      </c>
      <c r="G4074" t="s">
        <v>25</v>
      </c>
      <c r="H4074" t="s">
        <v>4689</v>
      </c>
      <c r="I4074" t="s">
        <v>4916</v>
      </c>
      <c r="J4074">
        <v>2024</v>
      </c>
      <c r="K4074" t="s">
        <v>4062</v>
      </c>
      <c r="L4074">
        <v>157.74684999999999</v>
      </c>
      <c r="M4074">
        <v>99467000000</v>
      </c>
      <c r="N4074">
        <v>25826000000</v>
      </c>
      <c r="O4074">
        <v>8505000000</v>
      </c>
      <c r="Q4074">
        <v>5306000000</v>
      </c>
      <c r="R4074">
        <v>63674000000</v>
      </c>
      <c r="S4074">
        <v>28008000000</v>
      </c>
      <c r="U4074">
        <v>17534000000</v>
      </c>
      <c r="V4074">
        <v>81296000000</v>
      </c>
      <c r="W4074">
        <v>31536000000</v>
      </c>
      <c r="X4074">
        <v>10997000000</v>
      </c>
      <c r="Z4074">
        <v>7082000000</v>
      </c>
      <c r="AA4074">
        <v>41228000000</v>
      </c>
      <c r="AB4074">
        <v>18041000000</v>
      </c>
      <c r="AC4074">
        <v>41021000000</v>
      </c>
      <c r="AD4074">
        <v>72266000000</v>
      </c>
      <c r="AE4074">
        <v>23000000</v>
      </c>
      <c r="AG4074">
        <v>50110000000</v>
      </c>
      <c r="AH4074">
        <v>91854000000</v>
      </c>
      <c r="AJ4074">
        <v>12887000000</v>
      </c>
      <c r="AK4074">
        <v>813000000</v>
      </c>
      <c r="AM4074">
        <v>2320000000</v>
      </c>
      <c r="AN4074">
        <v>9578000000</v>
      </c>
      <c r="AO4074">
        <v>919000000</v>
      </c>
      <c r="AP4074">
        <v>3086000000</v>
      </c>
      <c r="AQ4074">
        <v>12507000000</v>
      </c>
      <c r="AS4074">
        <v>3160000000</v>
      </c>
      <c r="AT4074">
        <v>5318000000</v>
      </c>
      <c r="AU4074">
        <v>-5472000000</v>
      </c>
      <c r="AV4074">
        <v>-7556000000</v>
      </c>
      <c r="AW4074">
        <v>7229000000</v>
      </c>
      <c r="AY4074">
        <v>6.97</v>
      </c>
      <c r="AZ4074">
        <v>5320000000</v>
      </c>
      <c r="BA4074">
        <v>0.14029873494894099</v>
      </c>
      <c r="BB4074">
        <v>12817000000</v>
      </c>
      <c r="BC4074">
        <v>15903000000</v>
      </c>
      <c r="BD4074">
        <v>0.173133450911229</v>
      </c>
      <c r="BE4074">
        <v>0.13616173492716699</v>
      </c>
      <c r="BF4074">
        <v>7.8265508306660597E-2</v>
      </c>
      <c r="BG4074">
        <v>0.54553966076599802</v>
      </c>
      <c r="BI4074">
        <v>0.92346205274111004</v>
      </c>
      <c r="BJ4074">
        <v>-5.9572800313541098E-2</v>
      </c>
      <c r="BK4074">
        <v>5.7896226620506502E-2</v>
      </c>
      <c r="BL4074">
        <v>2.3518239939827001</v>
      </c>
      <c r="BM4074">
        <v>8.8510026781631699E-3</v>
      </c>
      <c r="BN4074">
        <v>0.81731629585691701</v>
      </c>
      <c r="BO4074">
        <v>13.946681175190401</v>
      </c>
      <c r="BP4074">
        <v>0.26969178082191803</v>
      </c>
      <c r="BQ4074">
        <v>0.65068493150684903</v>
      </c>
      <c r="BR4074">
        <v>22.6322596843616</v>
      </c>
      <c r="BS4074">
        <v>0.53090183470982799</v>
      </c>
      <c r="BT4074">
        <v>45826588.613338403</v>
      </c>
      <c r="BU4074">
        <v>6.0944268305526305E-8</v>
      </c>
    </row>
    <row r="4075" spans="3:73" x14ac:dyDescent="0.3">
      <c r="C4075">
        <v>77476</v>
      </c>
      <c r="D4075" t="s">
        <v>4326</v>
      </c>
      <c r="E4075" t="s">
        <v>275</v>
      </c>
      <c r="F4075" t="s">
        <v>3614</v>
      </c>
      <c r="G4075" t="s">
        <v>25</v>
      </c>
      <c r="H4075" t="s">
        <v>4689</v>
      </c>
      <c r="I4075" t="s">
        <v>4916</v>
      </c>
      <c r="J4075">
        <v>2023</v>
      </c>
      <c r="K4075" t="s">
        <v>4062</v>
      </c>
      <c r="L4075">
        <v>160.15724700000001</v>
      </c>
      <c r="M4075">
        <v>100495000000</v>
      </c>
      <c r="N4075">
        <v>26950000000</v>
      </c>
      <c r="O4075">
        <v>9711000000</v>
      </c>
      <c r="Q4075">
        <v>5334000000</v>
      </c>
      <c r="R4075">
        <v>64026000000</v>
      </c>
      <c r="S4075">
        <v>27039000000</v>
      </c>
      <c r="U4075">
        <v>17728000000</v>
      </c>
      <c r="V4075">
        <v>81858000000</v>
      </c>
      <c r="W4075">
        <v>31647000000</v>
      </c>
      <c r="X4075">
        <v>11635000000</v>
      </c>
      <c r="Z4075">
        <v>6510000000</v>
      </c>
      <c r="AA4075">
        <v>41519000000</v>
      </c>
      <c r="AB4075">
        <v>18503000000</v>
      </c>
      <c r="AC4075">
        <v>40282000000</v>
      </c>
      <c r="AD4075">
        <v>70035000000</v>
      </c>
      <c r="AE4075">
        <v>23000000</v>
      </c>
      <c r="AG4075">
        <v>49590000000</v>
      </c>
      <c r="AH4075">
        <v>91471000000</v>
      </c>
      <c r="AJ4075">
        <v>11986000000</v>
      </c>
      <c r="AK4075">
        <v>804000000</v>
      </c>
      <c r="AM4075">
        <v>2262000000</v>
      </c>
      <c r="AN4075">
        <v>9074000000</v>
      </c>
      <c r="AO4075">
        <v>819000000</v>
      </c>
      <c r="AP4075">
        <v>2873000000</v>
      </c>
      <c r="AQ4075">
        <v>13442000000</v>
      </c>
      <c r="AS4075">
        <v>2948000000</v>
      </c>
      <c r="AT4075">
        <v>5518000000</v>
      </c>
      <c r="AU4075">
        <v>-5495000000</v>
      </c>
      <c r="AV4075">
        <v>-3009000000</v>
      </c>
      <c r="AW4075">
        <v>6682000000</v>
      </c>
      <c r="AY4075">
        <v>6.59</v>
      </c>
      <c r="AZ4075">
        <v>5278000000</v>
      </c>
      <c r="BA4075">
        <v>0.13103606607558699</v>
      </c>
      <c r="BB4075">
        <v>12155000000</v>
      </c>
      <c r="BC4075">
        <v>15028000000</v>
      </c>
      <c r="BD4075">
        <v>0.16429250800800299</v>
      </c>
      <c r="BE4075">
        <v>0.146953679308196</v>
      </c>
      <c r="BF4075">
        <v>8.6628548939007996E-2</v>
      </c>
      <c r="BG4075">
        <v>0.54213903860239898</v>
      </c>
      <c r="BI4075">
        <v>0.91020448778546204</v>
      </c>
      <c r="BJ4075">
        <v>-6.0073684555760801E-2</v>
      </c>
      <c r="BK4075">
        <v>6.0325130369187997E-2</v>
      </c>
      <c r="BL4075">
        <v>2.4360275462123999</v>
      </c>
      <c r="BM4075">
        <v>8.7896710432814797E-3</v>
      </c>
      <c r="BN4075">
        <v>0.81454798746206303</v>
      </c>
      <c r="BO4075">
        <v>14.841269841269799</v>
      </c>
      <c r="BP4075">
        <v>0.306853730211394</v>
      </c>
      <c r="BQ4075">
        <v>0.68303472683034705</v>
      </c>
      <c r="BR4075">
        <v>24.303072382397598</v>
      </c>
      <c r="BS4075">
        <v>0.49040696103334602</v>
      </c>
      <c r="BT4075">
        <v>41721496.374122903</v>
      </c>
      <c r="BU4075">
        <v>5.7041358575906597E-8</v>
      </c>
    </row>
    <row r="4076" spans="3:73" x14ac:dyDescent="0.3">
      <c r="C4076">
        <v>77476</v>
      </c>
      <c r="D4076" t="s">
        <v>4326</v>
      </c>
      <c r="E4076" t="s">
        <v>275</v>
      </c>
      <c r="F4076" t="s">
        <v>3614</v>
      </c>
      <c r="G4076" t="s">
        <v>25</v>
      </c>
      <c r="H4076" t="s">
        <v>4689</v>
      </c>
      <c r="I4076" t="s">
        <v>4916</v>
      </c>
      <c r="J4076">
        <v>2022</v>
      </c>
      <c r="K4076" t="s">
        <v>4062</v>
      </c>
      <c r="L4076">
        <v>151.39626699999999</v>
      </c>
      <c r="M4076">
        <v>92187000000</v>
      </c>
      <c r="N4076">
        <v>21539000000</v>
      </c>
      <c r="O4076">
        <v>4954000000</v>
      </c>
      <c r="Q4076">
        <v>5222000000</v>
      </c>
      <c r="R4076">
        <v>61965000000</v>
      </c>
      <c r="S4076">
        <v>24291000000</v>
      </c>
      <c r="U4076">
        <v>18202000000</v>
      </c>
      <c r="V4076">
        <v>74914000000</v>
      </c>
      <c r="W4076">
        <v>26785000000</v>
      </c>
      <c r="X4076">
        <v>10732000000</v>
      </c>
      <c r="Z4076">
        <v>3414000000</v>
      </c>
      <c r="AA4076">
        <v>38753000000</v>
      </c>
      <c r="AB4076">
        <v>17149000000</v>
      </c>
      <c r="AC4076">
        <v>39506000000</v>
      </c>
      <c r="AD4076">
        <v>67800000000</v>
      </c>
      <c r="AE4076">
        <v>23000000</v>
      </c>
      <c r="AG4076">
        <v>45816000000</v>
      </c>
      <c r="AH4076">
        <v>86392000000</v>
      </c>
      <c r="AJ4076">
        <v>11512000000</v>
      </c>
      <c r="AK4076">
        <v>771000000</v>
      </c>
      <c r="AM4076">
        <v>1727000000</v>
      </c>
      <c r="AN4076">
        <v>8910000000</v>
      </c>
      <c r="AO4076">
        <v>939000000</v>
      </c>
      <c r="AP4076">
        <v>2685000000</v>
      </c>
      <c r="AQ4076">
        <v>10811000000</v>
      </c>
      <c r="AS4076">
        <v>2763000000</v>
      </c>
      <c r="AT4076">
        <v>5207000000</v>
      </c>
      <c r="AU4076">
        <v>-2430000000</v>
      </c>
      <c r="AV4076">
        <v>-8523000000</v>
      </c>
      <c r="AW4076">
        <v>6172000000</v>
      </c>
      <c r="AY4076">
        <v>6.45</v>
      </c>
      <c r="AZ4076">
        <v>4784500000</v>
      </c>
      <c r="BA4076">
        <v>0.13325307898879499</v>
      </c>
      <c r="BB4076">
        <v>11576000000</v>
      </c>
      <c r="BC4076">
        <v>14261000000</v>
      </c>
      <c r="BD4076">
        <v>0.16507315492175201</v>
      </c>
      <c r="BE4076">
        <v>0.12513890175016201</v>
      </c>
      <c r="BF4076">
        <v>6.4867117325678306E-2</v>
      </c>
      <c r="BG4076">
        <v>0.53032688211871504</v>
      </c>
      <c r="BI4076">
        <v>0.937138642107889</v>
      </c>
      <c r="BJ4076">
        <v>-2.8127604407815501E-2</v>
      </c>
      <c r="BK4076">
        <v>6.02717844244837E-2</v>
      </c>
      <c r="BL4076">
        <v>2.0762435183407</v>
      </c>
      <c r="BM4076">
        <v>8.9244374479118399E-3</v>
      </c>
      <c r="BN4076">
        <v>0.81263084816731201</v>
      </c>
      <c r="BO4076">
        <v>12.3280085197018</v>
      </c>
      <c r="BP4076">
        <v>0.18495426544707899</v>
      </c>
      <c r="BQ4076">
        <v>0.609184244913198</v>
      </c>
      <c r="BR4076">
        <v>23.472289457364301</v>
      </c>
      <c r="BS4076">
        <v>0.51956382296343795</v>
      </c>
      <c r="BT4076">
        <v>40767187.476293601</v>
      </c>
      <c r="BU4076">
        <v>5.6942441084028202E-8</v>
      </c>
    </row>
    <row r="4077" spans="3:73" x14ac:dyDescent="0.3">
      <c r="C4077">
        <v>77476</v>
      </c>
      <c r="D4077" t="s">
        <v>4326</v>
      </c>
      <c r="E4077" t="s">
        <v>275</v>
      </c>
      <c r="F4077" t="s">
        <v>3614</v>
      </c>
      <c r="G4077" t="s">
        <v>25</v>
      </c>
      <c r="H4077" t="s">
        <v>4689</v>
      </c>
      <c r="I4077" t="s">
        <v>4916</v>
      </c>
      <c r="J4077">
        <v>2021</v>
      </c>
      <c r="K4077" t="s">
        <v>4062</v>
      </c>
      <c r="L4077">
        <v>127.995437</v>
      </c>
      <c r="M4077">
        <v>92377000000</v>
      </c>
      <c r="N4077">
        <v>21783000000</v>
      </c>
      <c r="O4077">
        <v>5596000000</v>
      </c>
      <c r="Q4077">
        <v>4347000000</v>
      </c>
      <c r="R4077">
        <v>62080000000</v>
      </c>
      <c r="S4077">
        <v>22407000000</v>
      </c>
      <c r="U4077">
        <v>18381000000</v>
      </c>
      <c r="V4077">
        <v>76226000000</v>
      </c>
      <c r="W4077">
        <v>26220000000</v>
      </c>
      <c r="X4077">
        <v>9834000000</v>
      </c>
      <c r="Z4077">
        <v>4308000000</v>
      </c>
      <c r="AA4077">
        <v>39898000000</v>
      </c>
      <c r="AB4077">
        <v>16043000000</v>
      </c>
      <c r="AC4077">
        <v>38248000000</v>
      </c>
      <c r="AD4077">
        <v>65165000000</v>
      </c>
      <c r="AE4077">
        <v>23000000</v>
      </c>
      <c r="AG4077">
        <v>42399000000</v>
      </c>
      <c r="AH4077">
        <v>79474000000</v>
      </c>
      <c r="AJ4077">
        <v>11162000000</v>
      </c>
      <c r="AK4077">
        <v>752000000</v>
      </c>
      <c r="AM4077">
        <v>2142000000</v>
      </c>
      <c r="AN4077">
        <v>7618000000</v>
      </c>
      <c r="AO4077">
        <v>1863000000</v>
      </c>
      <c r="AP4077">
        <v>2619000000</v>
      </c>
      <c r="AQ4077">
        <v>11616000000</v>
      </c>
      <c r="AS4077">
        <v>2710000000</v>
      </c>
      <c r="AT4077">
        <v>4625000000</v>
      </c>
      <c r="AU4077">
        <v>-3269000000</v>
      </c>
      <c r="AV4077">
        <v>-10780000000</v>
      </c>
      <c r="AW4077">
        <v>5815000000</v>
      </c>
      <c r="AY4077">
        <v>5.51</v>
      </c>
      <c r="AZ4077">
        <v>4259500000</v>
      </c>
      <c r="BA4077">
        <v>0.14044844854921101</v>
      </c>
      <c r="BB4077">
        <v>11623000000</v>
      </c>
      <c r="BC4077">
        <v>14242000000</v>
      </c>
      <c r="BD4077">
        <v>0.17920326144399401</v>
      </c>
      <c r="BE4077">
        <v>0.14616100863175399</v>
      </c>
      <c r="BF4077">
        <v>8.7965875632282295E-2</v>
      </c>
      <c r="BG4077">
        <v>0.53349523114477704</v>
      </c>
      <c r="BI4077">
        <v>0.86032237461705796</v>
      </c>
      <c r="BJ4077">
        <v>-4.1132949140599402E-2</v>
      </c>
      <c r="BK4077">
        <v>5.8195132999471502E-2</v>
      </c>
      <c r="BL4077">
        <v>2.5115675675675702</v>
      </c>
      <c r="BM4077">
        <v>9.4622140574275905E-3</v>
      </c>
      <c r="BN4077">
        <v>0.82516210745098895</v>
      </c>
      <c r="BO4077">
        <v>6.23886205045625</v>
      </c>
      <c r="BP4077">
        <v>0.21342486651411099</v>
      </c>
      <c r="BQ4077">
        <v>0.664988558352403</v>
      </c>
      <c r="BR4077">
        <v>23.229661887477299</v>
      </c>
      <c r="BS4077">
        <v>0.47484884373246899</v>
      </c>
      <c r="BT4077">
        <v>45431307.055110097</v>
      </c>
      <c r="BU4077">
        <v>4.3960285349996898E-8</v>
      </c>
    </row>
    <row r="4078" spans="3:73" x14ac:dyDescent="0.3">
      <c r="C4078">
        <v>77476</v>
      </c>
      <c r="D4078" t="s">
        <v>4326</v>
      </c>
      <c r="E4078" t="s">
        <v>275</v>
      </c>
      <c r="F4078" t="s">
        <v>3614</v>
      </c>
      <c r="G4078" t="s">
        <v>25</v>
      </c>
      <c r="H4078" t="s">
        <v>4689</v>
      </c>
      <c r="I4078" t="s">
        <v>4916</v>
      </c>
      <c r="J4078">
        <v>2020</v>
      </c>
      <c r="K4078" t="s">
        <v>4062</v>
      </c>
      <c r="L4078">
        <v>112.184253</v>
      </c>
      <c r="M4078">
        <v>92918000000</v>
      </c>
      <c r="N4078">
        <v>23001000000</v>
      </c>
      <c r="O4078">
        <v>8185000000</v>
      </c>
      <c r="Q4078">
        <v>4172000000</v>
      </c>
      <c r="R4078">
        <v>62233000000</v>
      </c>
      <c r="S4078">
        <v>21369000000</v>
      </c>
      <c r="U4078">
        <v>18757000000</v>
      </c>
      <c r="V4078">
        <v>79366000000</v>
      </c>
      <c r="W4078">
        <v>23372000000</v>
      </c>
      <c r="X4078">
        <v>8853000000</v>
      </c>
      <c r="Z4078">
        <v>3780000000</v>
      </c>
      <c r="AA4078">
        <v>43728000000</v>
      </c>
      <c r="AB4078">
        <v>13454000000</v>
      </c>
      <c r="AD4078">
        <v>63443000000</v>
      </c>
      <c r="AE4078">
        <v>23000000</v>
      </c>
      <c r="AG4078">
        <v>38575000000</v>
      </c>
      <c r="AH4078">
        <v>70372000000</v>
      </c>
      <c r="AJ4078">
        <v>10080000000</v>
      </c>
      <c r="AK4078">
        <v>719000000</v>
      </c>
      <c r="AM4078">
        <v>1894000000</v>
      </c>
      <c r="AN4078">
        <v>7120000000</v>
      </c>
      <c r="AO4078">
        <v>1128000000</v>
      </c>
      <c r="AP4078">
        <v>2458000000</v>
      </c>
      <c r="AQ4078">
        <v>10613000000</v>
      </c>
      <c r="AS4078">
        <v>2548000000</v>
      </c>
      <c r="AT4078">
        <v>4240000000</v>
      </c>
      <c r="AU4078">
        <v>-11619000000</v>
      </c>
      <c r="AV4078">
        <v>3819000000</v>
      </c>
      <c r="AW4078">
        <v>5509000000</v>
      </c>
      <c r="AY4078">
        <v>5.14</v>
      </c>
      <c r="AZ4078">
        <v>3755000000</v>
      </c>
      <c r="BA4078">
        <v>0.14323878815437999</v>
      </c>
      <c r="BB4078">
        <v>10142000000</v>
      </c>
      <c r="BC4078">
        <v>12600000000</v>
      </c>
      <c r="BD4078">
        <v>0.17904848519297401</v>
      </c>
      <c r="BE4078">
        <v>0.150812823281987</v>
      </c>
      <c r="BF4078">
        <v>9.0561586994827498E-2</v>
      </c>
      <c r="BG4078">
        <v>0.54815835843801497</v>
      </c>
      <c r="BI4078">
        <v>0.75735594825545105</v>
      </c>
      <c r="BJ4078">
        <v>-0.16510828170295</v>
      </c>
      <c r="BK4078">
        <v>6.0251236287159698E-2</v>
      </c>
      <c r="BL4078">
        <v>2.50306603773585</v>
      </c>
      <c r="BM4078">
        <v>1.0217131813789601E-2</v>
      </c>
      <c r="BN4078">
        <v>0.85415097182461996</v>
      </c>
      <c r="BO4078">
        <v>8.9911347517730498</v>
      </c>
      <c r="BP4078">
        <v>0.35020537395173701</v>
      </c>
      <c r="BQ4078">
        <v>0.80562211192880395</v>
      </c>
      <c r="BR4078">
        <v>21.825730155641999</v>
      </c>
      <c r="BS4078">
        <v>0.52921064367474402</v>
      </c>
      <c r="BT4078">
        <v>49106713.755984999</v>
      </c>
      <c r="BU4078">
        <v>4.28591541861157E-8</v>
      </c>
    </row>
    <row r="4079" spans="3:73" x14ac:dyDescent="0.3">
      <c r="C4079">
        <v>77476</v>
      </c>
      <c r="D4079" t="s">
        <v>4326</v>
      </c>
      <c r="E4079" t="s">
        <v>275</v>
      </c>
      <c r="F4079" t="s">
        <v>3614</v>
      </c>
      <c r="G4079" t="s">
        <v>25</v>
      </c>
      <c r="H4079" t="s">
        <v>4689</v>
      </c>
      <c r="I4079" t="s">
        <v>4916</v>
      </c>
      <c r="J4079">
        <v>2019</v>
      </c>
      <c r="K4079" t="s">
        <v>4062</v>
      </c>
      <c r="L4079">
        <v>102.718782</v>
      </c>
      <c r="M4079">
        <v>78547000000</v>
      </c>
      <c r="N4079">
        <v>17645000000</v>
      </c>
      <c r="O4079">
        <v>5509000000</v>
      </c>
      <c r="Q4079">
        <v>3338000000</v>
      </c>
      <c r="R4079">
        <v>53532000000</v>
      </c>
      <c r="S4079">
        <v>19305000000</v>
      </c>
      <c r="U4079">
        <v>15501000000</v>
      </c>
      <c r="V4079">
        <v>63679000000</v>
      </c>
      <c r="W4079">
        <v>20461000000</v>
      </c>
      <c r="X4079">
        <v>8013000000</v>
      </c>
      <c r="Z4079">
        <v>2920000000</v>
      </c>
      <c r="AA4079">
        <v>31996000000</v>
      </c>
      <c r="AB4079">
        <v>14786000000</v>
      </c>
      <c r="AC4079">
        <v>36769000000</v>
      </c>
      <c r="AD4079">
        <v>61946000000</v>
      </c>
      <c r="AE4079">
        <v>23000000</v>
      </c>
      <c r="AG4079">
        <v>11294000000</v>
      </c>
      <c r="AH4079">
        <v>20640000000</v>
      </c>
      <c r="AJ4079">
        <v>2699000000</v>
      </c>
      <c r="AK4079">
        <v>711000000</v>
      </c>
      <c r="AM4079">
        <v>430000000</v>
      </c>
      <c r="AN4079">
        <v>1766000000</v>
      </c>
      <c r="AO4079">
        <v>1135000000</v>
      </c>
      <c r="AP4079">
        <v>2351000000</v>
      </c>
      <c r="AQ4079">
        <v>9649000000</v>
      </c>
      <c r="AS4079">
        <v>2432000000</v>
      </c>
      <c r="AT4079">
        <v>4232000000</v>
      </c>
      <c r="AU4079">
        <v>-6437000000</v>
      </c>
      <c r="AV4079">
        <v>-8489000000</v>
      </c>
      <c r="AW4079">
        <v>5304000000</v>
      </c>
      <c r="AY4079">
        <v>1.27</v>
      </c>
      <c r="AZ4079">
        <v>3233000000</v>
      </c>
      <c r="BA4079">
        <v>0.130765503875969</v>
      </c>
      <c r="BB4079">
        <v>3331000000</v>
      </c>
      <c r="BC4079">
        <v>5682000000</v>
      </c>
      <c r="BD4079">
        <v>0.27529069767441899</v>
      </c>
      <c r="BE4079">
        <v>0.46749031007751901</v>
      </c>
      <c r="BF4079">
        <v>0.26245155038759699</v>
      </c>
      <c r="BG4079">
        <v>0.54718992248062004</v>
      </c>
      <c r="BI4079">
        <v>0.26277260748341802</v>
      </c>
      <c r="BJ4079">
        <v>-0.31187015503875998</v>
      </c>
      <c r="BK4079">
        <v>0.205038759689922</v>
      </c>
      <c r="BL4079">
        <v>2.28000945179584</v>
      </c>
      <c r="BM4079">
        <v>3.44476744186046E-2</v>
      </c>
      <c r="BN4079">
        <v>0.81071205774886401</v>
      </c>
      <c r="BO4079">
        <v>2.9348017621145401</v>
      </c>
      <c r="BP4079">
        <v>0.269243927471776</v>
      </c>
      <c r="BQ4079">
        <v>0.69923268657445903</v>
      </c>
      <c r="BR4079">
        <v>80.880930708661396</v>
      </c>
      <c r="BS4079">
        <v>0.11943730555931301</v>
      </c>
      <c r="BT4079">
        <v>51636126.2928527</v>
      </c>
      <c r="BU4079">
        <v>8.8227277925064301E-9</v>
      </c>
    </row>
    <row r="4080" spans="3:73" x14ac:dyDescent="0.3">
      <c r="C4080">
        <v>77476</v>
      </c>
      <c r="D4080" t="s">
        <v>4326</v>
      </c>
      <c r="E4080" t="s">
        <v>275</v>
      </c>
      <c r="F4080" t="s">
        <v>3614</v>
      </c>
      <c r="G4080" t="s">
        <v>25</v>
      </c>
      <c r="H4080" t="s">
        <v>4689</v>
      </c>
      <c r="I4080" t="s">
        <v>4916</v>
      </c>
      <c r="J4080">
        <v>2018</v>
      </c>
      <c r="K4080" t="s">
        <v>4062</v>
      </c>
      <c r="L4080">
        <v>87.195736999999994</v>
      </c>
      <c r="M4080">
        <v>77648000000</v>
      </c>
      <c r="N4080">
        <v>21893000000</v>
      </c>
      <c r="O4080">
        <v>8721000000</v>
      </c>
      <c r="Q4080">
        <v>3128000000</v>
      </c>
      <c r="R4080">
        <v>50631000000</v>
      </c>
      <c r="S4080">
        <v>17589000000</v>
      </c>
      <c r="U4080">
        <v>14808000000</v>
      </c>
      <c r="V4080">
        <v>63046000000</v>
      </c>
      <c r="W4080">
        <v>22138000000</v>
      </c>
      <c r="X4080">
        <v>7213000000</v>
      </c>
      <c r="Z4080">
        <v>4026000000</v>
      </c>
      <c r="AA4080">
        <v>32248000000</v>
      </c>
      <c r="AB4080">
        <v>14518000000</v>
      </c>
      <c r="AD4080">
        <v>59947000000</v>
      </c>
      <c r="AE4080">
        <v>23000000</v>
      </c>
      <c r="AG4080">
        <v>35280000000</v>
      </c>
      <c r="AH4080">
        <v>64661000000</v>
      </c>
      <c r="AJ4080">
        <v>10110000000</v>
      </c>
      <c r="AK4080">
        <v>680000000</v>
      </c>
      <c r="AM4080">
        <v>-3370000000</v>
      </c>
      <c r="AN4080">
        <v>12515000000</v>
      </c>
      <c r="AO4080">
        <v>1525000000</v>
      </c>
      <c r="AP4080">
        <v>2330000000</v>
      </c>
      <c r="AQ4080">
        <v>9415000000</v>
      </c>
      <c r="AS4080">
        <v>2399000000</v>
      </c>
      <c r="AT4080">
        <v>3282000000</v>
      </c>
      <c r="AU4080">
        <v>4564000000</v>
      </c>
      <c r="AV4080">
        <v>-13769000000</v>
      </c>
      <c r="AW4080">
        <v>4930000000</v>
      </c>
      <c r="AY4080">
        <v>8.84</v>
      </c>
      <c r="AZ4080">
        <v>3037500000</v>
      </c>
      <c r="BA4080">
        <v>0.156353907301155</v>
      </c>
      <c r="BB4080">
        <v>10670000000</v>
      </c>
      <c r="BC4080">
        <v>13000000000</v>
      </c>
      <c r="BD4080">
        <v>0.20104854549109999</v>
      </c>
      <c r="BE4080">
        <v>0.14560554275374599</v>
      </c>
      <c r="BF4080">
        <v>9.4848517653608799E-2</v>
      </c>
      <c r="BG4080">
        <v>0.54561482191738497</v>
      </c>
      <c r="BI4080">
        <v>0.83274520914897998</v>
      </c>
      <c r="BJ4080">
        <v>7.0583504740106107E-2</v>
      </c>
      <c r="BK4080">
        <v>5.0757025100137597E-2</v>
      </c>
      <c r="BL4080">
        <v>2.8686776355880599</v>
      </c>
      <c r="BM4080">
        <v>1.05163854564575E-2</v>
      </c>
      <c r="BN4080">
        <v>0.81194621883371099</v>
      </c>
      <c r="BO4080">
        <v>6.9967213114754099</v>
      </c>
      <c r="BP4080">
        <v>0.393938025115187</v>
      </c>
      <c r="BQ4080">
        <v>0.84763754630047905</v>
      </c>
      <c r="BR4080">
        <v>9.8637711538461499</v>
      </c>
      <c r="BS4080">
        <v>0.86203333792533399</v>
      </c>
      <c r="BT4080">
        <v>56539461.327105902</v>
      </c>
      <c r="BU4080">
        <v>5.3093422997658103E-8</v>
      </c>
    </row>
    <row r="4081" spans="3:73" x14ac:dyDescent="0.3">
      <c r="C4081">
        <v>77476</v>
      </c>
      <c r="D4081" t="s">
        <v>4326</v>
      </c>
      <c r="E4081" t="s">
        <v>275</v>
      </c>
      <c r="F4081" t="s">
        <v>3614</v>
      </c>
      <c r="G4081" t="s">
        <v>25</v>
      </c>
      <c r="H4081" t="s">
        <v>4689</v>
      </c>
      <c r="I4081" t="s">
        <v>4916</v>
      </c>
      <c r="J4081">
        <v>2017</v>
      </c>
      <c r="K4081" t="s">
        <v>4062</v>
      </c>
      <c r="L4081">
        <v>86.060449000000006</v>
      </c>
      <c r="M4081">
        <v>79804000000</v>
      </c>
      <c r="N4081">
        <v>31027000000</v>
      </c>
      <c r="O4081">
        <v>10610000000</v>
      </c>
      <c r="Q4081">
        <v>2947000000</v>
      </c>
      <c r="R4081">
        <v>47864000000</v>
      </c>
      <c r="S4081">
        <v>17240000000</v>
      </c>
      <c r="U4081">
        <v>14744000000</v>
      </c>
      <c r="V4081">
        <v>68823000000</v>
      </c>
      <c r="W4081">
        <v>20502000000</v>
      </c>
      <c r="X4081">
        <v>6727000000</v>
      </c>
      <c r="Z4081">
        <v>5485000000</v>
      </c>
      <c r="AA4081">
        <v>37816000000</v>
      </c>
      <c r="AB4081">
        <v>11045000000</v>
      </c>
      <c r="AD4081">
        <v>52839000000</v>
      </c>
      <c r="AE4081">
        <v>24000000</v>
      </c>
      <c r="AG4081">
        <v>34740000000</v>
      </c>
      <c r="AJ4081">
        <v>10509000000</v>
      </c>
      <c r="AK4081">
        <v>737000000</v>
      </c>
      <c r="AM4081">
        <v>4694000000</v>
      </c>
      <c r="AN4081">
        <v>4857000000</v>
      </c>
      <c r="AO4081">
        <v>1151000000</v>
      </c>
      <c r="AP4081">
        <v>2301000000</v>
      </c>
      <c r="AQ4081">
        <v>9994000000</v>
      </c>
      <c r="AS4081">
        <v>2369000000</v>
      </c>
      <c r="AT4081">
        <v>2969000000</v>
      </c>
      <c r="AU4081">
        <v>-4403000000</v>
      </c>
      <c r="AV4081">
        <v>-4186000000</v>
      </c>
      <c r="AW4081">
        <v>4472000000</v>
      </c>
      <c r="AY4081">
        <v>3.4</v>
      </c>
      <c r="BB4081">
        <v>10702000000</v>
      </c>
      <c r="BC4081">
        <v>13003000000</v>
      </c>
      <c r="BL4081">
        <v>3.3661165375547299</v>
      </c>
      <c r="BN4081">
        <v>0.86240038093328697</v>
      </c>
      <c r="BO4081">
        <v>9.2980017376194599</v>
      </c>
      <c r="BP4081">
        <v>0.51751048678177702</v>
      </c>
      <c r="BQ4081">
        <v>1.36962247585601</v>
      </c>
      <c r="BR4081">
        <v>25.311896764705899</v>
      </c>
      <c r="BS4081">
        <v>0.43974649162516999</v>
      </c>
      <c r="BT4081">
        <v>51963475.115032203</v>
      </c>
      <c r="BU4081">
        <v>2.6492125540968798E-8</v>
      </c>
    </row>
    <row r="4082" spans="3:73" x14ac:dyDescent="0.3">
      <c r="C4082">
        <v>875582</v>
      </c>
      <c r="D4082" t="s">
        <v>4394</v>
      </c>
      <c r="E4082" t="s">
        <v>1901</v>
      </c>
      <c r="F4082" t="s">
        <v>3614</v>
      </c>
      <c r="G4082" t="s">
        <v>3705</v>
      </c>
      <c r="H4082" t="s">
        <v>3706</v>
      </c>
      <c r="I4082" t="s">
        <v>4917</v>
      </c>
      <c r="J4082">
        <v>2026</v>
      </c>
      <c r="K4082" t="s">
        <v>4062</v>
      </c>
      <c r="L4082">
        <v>8.6805780000000006</v>
      </c>
    </row>
    <row r="4083" spans="3:73" x14ac:dyDescent="0.3">
      <c r="C4083">
        <v>875582</v>
      </c>
      <c r="D4083" t="s">
        <v>4394</v>
      </c>
      <c r="E4083" t="s">
        <v>1901</v>
      </c>
      <c r="F4083" t="s">
        <v>3614</v>
      </c>
      <c r="G4083" t="s">
        <v>3705</v>
      </c>
      <c r="H4083" t="s">
        <v>3706</v>
      </c>
      <c r="I4083" t="s">
        <v>4917</v>
      </c>
      <c r="J4083">
        <v>2025</v>
      </c>
      <c r="K4083" t="s">
        <v>4062</v>
      </c>
      <c r="L4083">
        <v>8.2201900000000006</v>
      </c>
      <c r="M4083">
        <v>102745280</v>
      </c>
      <c r="N4083">
        <v>44342816</v>
      </c>
      <c r="O4083">
        <v>7250523</v>
      </c>
      <c r="Q4083">
        <v>15525230</v>
      </c>
      <c r="S4083">
        <v>15183918</v>
      </c>
      <c r="U4083">
        <v>4782376</v>
      </c>
      <c r="W4083">
        <v>23904094</v>
      </c>
      <c r="X4083">
        <v>8044196</v>
      </c>
      <c r="AB4083">
        <v>72148754</v>
      </c>
      <c r="AD4083">
        <v>52273469</v>
      </c>
      <c r="AE4083">
        <v>189510</v>
      </c>
      <c r="AF4083">
        <v>9475490</v>
      </c>
      <c r="AG4083">
        <v>31676555</v>
      </c>
      <c r="AH4083">
        <v>84234474</v>
      </c>
      <c r="AJ4083">
        <v>2570297</v>
      </c>
      <c r="AK4083">
        <v>5038281</v>
      </c>
      <c r="AL4083">
        <v>37651465</v>
      </c>
      <c r="AM4083">
        <v>2045002</v>
      </c>
      <c r="AN4083">
        <v>17619</v>
      </c>
      <c r="AQ4083">
        <v>2442955</v>
      </c>
      <c r="AU4083">
        <v>-3930323</v>
      </c>
      <c r="AV4083">
        <v>3861638</v>
      </c>
      <c r="AY4083">
        <v>0</v>
      </c>
      <c r="AZ4083">
        <v>14958037</v>
      </c>
      <c r="BA4083">
        <v>3.0513599455728801E-2</v>
      </c>
      <c r="BE4083">
        <v>2.9001843117106699E-2</v>
      </c>
      <c r="BG4083">
        <v>0.37605214938482301</v>
      </c>
      <c r="BI4083">
        <v>0.81983789425655396</v>
      </c>
      <c r="BJ4083">
        <v>-4.66593167068391E-2</v>
      </c>
      <c r="BM4083">
        <v>5.9812577448990802E-2</v>
      </c>
      <c r="BP4083">
        <v>0.30331720583093402</v>
      </c>
      <c r="BQ4083">
        <v>1.20555022917832</v>
      </c>
      <c r="BS4083">
        <v>2.4420380149600403E-4</v>
      </c>
    </row>
    <row r="4084" spans="3:73" x14ac:dyDescent="0.3">
      <c r="C4084">
        <v>875582</v>
      </c>
      <c r="D4084" t="s">
        <v>4394</v>
      </c>
      <c r="E4084" t="s">
        <v>1901</v>
      </c>
      <c r="F4084" t="s">
        <v>3614</v>
      </c>
      <c r="G4084" t="s">
        <v>3705</v>
      </c>
      <c r="H4084" t="s">
        <v>3706</v>
      </c>
      <c r="I4084" t="s">
        <v>4917</v>
      </c>
      <c r="J4084">
        <v>2024</v>
      </c>
      <c r="K4084" t="s">
        <v>4062</v>
      </c>
      <c r="L4084">
        <v>14.826492</v>
      </c>
      <c r="M4084">
        <v>94676502</v>
      </c>
      <c r="N4084">
        <v>41579219</v>
      </c>
      <c r="O4084">
        <v>4952184</v>
      </c>
      <c r="Q4084">
        <v>14390844</v>
      </c>
      <c r="S4084">
        <v>16265653</v>
      </c>
      <c r="U4084">
        <v>4782376</v>
      </c>
      <c r="W4084">
        <v>17896943</v>
      </c>
      <c r="X4084">
        <v>6393355</v>
      </c>
      <c r="AB4084">
        <v>71193991</v>
      </c>
      <c r="AD4084">
        <v>53771211</v>
      </c>
      <c r="AE4084">
        <v>189340</v>
      </c>
      <c r="AF4084">
        <v>9466976</v>
      </c>
      <c r="AG4084">
        <v>33786362</v>
      </c>
      <c r="AH4084">
        <v>85059517</v>
      </c>
      <c r="AJ4084">
        <v>7868483</v>
      </c>
      <c r="AK4084">
        <v>4802791</v>
      </c>
      <c r="AL4084">
        <v>35392957</v>
      </c>
      <c r="AM4084">
        <v>1325797</v>
      </c>
      <c r="AN4084">
        <v>5409082</v>
      </c>
      <c r="AO4084">
        <v>340129</v>
      </c>
      <c r="AQ4084">
        <v>5883193</v>
      </c>
      <c r="AU4084">
        <v>-3418228</v>
      </c>
      <c r="AV4084">
        <v>-2957280</v>
      </c>
      <c r="AY4084">
        <v>0.56999999999999995</v>
      </c>
      <c r="AZ4084">
        <v>13743666.5</v>
      </c>
      <c r="BA4084">
        <v>9.2505615803108801E-2</v>
      </c>
      <c r="BB4084">
        <v>7075008</v>
      </c>
      <c r="BC4084">
        <v>7075008</v>
      </c>
      <c r="BD4084">
        <v>8.3177147596546999E-2</v>
      </c>
      <c r="BE4084">
        <v>6.9165605537120603E-2</v>
      </c>
      <c r="BG4084">
        <v>0.39720848638254103</v>
      </c>
      <c r="BI4084">
        <v>0.89842268359259803</v>
      </c>
      <c r="BJ4084">
        <v>-4.0186308605537902E-2</v>
      </c>
      <c r="BM4084">
        <v>5.6463887515373498E-2</v>
      </c>
      <c r="BO4084">
        <v>20.8009549318053</v>
      </c>
      <c r="BP4084">
        <v>0.27670558038878501</v>
      </c>
      <c r="BQ4084">
        <v>1.51916307718028</v>
      </c>
      <c r="BR4084">
        <v>26.011389473684201</v>
      </c>
      <c r="BS4084">
        <v>7.5976664940725094E-2</v>
      </c>
      <c r="BU4084">
        <v>1.18705249155087E-7</v>
      </c>
    </row>
    <row r="4085" spans="3:73" x14ac:dyDescent="0.3">
      <c r="C4085">
        <v>875582</v>
      </c>
      <c r="D4085" t="s">
        <v>4394</v>
      </c>
      <c r="E4085" t="s">
        <v>1901</v>
      </c>
      <c r="F4085" t="s">
        <v>3614</v>
      </c>
      <c r="G4085" t="s">
        <v>3705</v>
      </c>
      <c r="H4085" t="s">
        <v>3706</v>
      </c>
      <c r="I4085" t="s">
        <v>4917</v>
      </c>
      <c r="J4085">
        <v>2023</v>
      </c>
      <c r="K4085" t="s">
        <v>4062</v>
      </c>
      <c r="L4085">
        <v>11.362617</v>
      </c>
      <c r="M4085">
        <v>89344303</v>
      </c>
      <c r="N4085">
        <v>39671556</v>
      </c>
      <c r="O4085">
        <v>5406173</v>
      </c>
      <c r="Q4085">
        <v>13096489</v>
      </c>
      <c r="S4085">
        <v>14065354</v>
      </c>
      <c r="U4085">
        <v>4782376</v>
      </c>
      <c r="W4085">
        <v>16721372</v>
      </c>
      <c r="X4085">
        <v>6056329</v>
      </c>
      <c r="AB4085">
        <v>66356273</v>
      </c>
      <c r="AD4085">
        <v>51004427</v>
      </c>
      <c r="AE4085">
        <v>188482</v>
      </c>
      <c r="AF4085">
        <v>9424101</v>
      </c>
      <c r="AG4085">
        <v>27803831</v>
      </c>
      <c r="AH4085">
        <v>79902952</v>
      </c>
      <c r="AJ4085">
        <v>6020646</v>
      </c>
      <c r="AK4085">
        <v>4967922</v>
      </c>
      <c r="AL4085">
        <v>33425089</v>
      </c>
      <c r="AM4085">
        <v>1349600</v>
      </c>
      <c r="AN4085">
        <v>2912276</v>
      </c>
      <c r="AO4085">
        <v>461805</v>
      </c>
      <c r="AQ4085">
        <v>5541219</v>
      </c>
      <c r="AU4085">
        <v>-3343124</v>
      </c>
      <c r="AV4085">
        <v>-2053798</v>
      </c>
      <c r="AY4085">
        <v>0.31</v>
      </c>
      <c r="AZ4085">
        <v>14719109</v>
      </c>
      <c r="BA4085">
        <v>7.5349481455954201E-2</v>
      </c>
      <c r="BB4085">
        <v>4723681</v>
      </c>
      <c r="BC4085">
        <v>4723681</v>
      </c>
      <c r="BD4085">
        <v>5.9117728216099001E-2</v>
      </c>
      <c r="BE4085">
        <v>6.9349365214942199E-2</v>
      </c>
      <c r="BG4085">
        <v>0.34797000991903299</v>
      </c>
      <c r="BI4085">
        <v>0.89432621126385603</v>
      </c>
      <c r="BJ4085">
        <v>-4.18398058684991E-2</v>
      </c>
      <c r="BM4085">
        <v>6.2174448823868203E-2</v>
      </c>
      <c r="BO4085">
        <v>10.2287350721625</v>
      </c>
      <c r="BP4085">
        <v>0.32330917582600299</v>
      </c>
      <c r="BQ4085">
        <v>1.5892874699516299</v>
      </c>
      <c r="BR4085">
        <v>36.6536032258064</v>
      </c>
      <c r="BS4085">
        <v>4.3888480596250501E-2</v>
      </c>
      <c r="BU4085">
        <v>5.3083319944747302E-8</v>
      </c>
    </row>
    <row r="4086" spans="3:73" x14ac:dyDescent="0.3">
      <c r="C4086">
        <v>875582</v>
      </c>
      <c r="D4086" t="s">
        <v>4394</v>
      </c>
      <c r="E4086" t="s">
        <v>1901</v>
      </c>
      <c r="F4086" t="s">
        <v>3614</v>
      </c>
      <c r="G4086" t="s">
        <v>3705</v>
      </c>
      <c r="H4086" t="s">
        <v>3706</v>
      </c>
      <c r="I4086" t="s">
        <v>4917</v>
      </c>
      <c r="J4086">
        <v>2022</v>
      </c>
      <c r="K4086" t="s">
        <v>4062</v>
      </c>
      <c r="L4086">
        <v>11.489803999999999</v>
      </c>
      <c r="M4086">
        <v>86193953</v>
      </c>
      <c r="N4086">
        <v>40234881</v>
      </c>
      <c r="O4086">
        <v>5333890</v>
      </c>
      <c r="Q4086">
        <v>16341729</v>
      </c>
      <c r="S4086">
        <v>12170493</v>
      </c>
      <c r="U4086">
        <v>4782376</v>
      </c>
      <c r="W4086">
        <v>17065401</v>
      </c>
      <c r="X4086">
        <v>7796494</v>
      </c>
      <c r="AB4086">
        <v>63595262</v>
      </c>
      <c r="AD4086">
        <v>50716613</v>
      </c>
      <c r="AE4086">
        <v>184650</v>
      </c>
      <c r="AF4086">
        <v>9232483</v>
      </c>
      <c r="AG4086">
        <v>23068592</v>
      </c>
      <c r="AH4086">
        <v>74158890</v>
      </c>
      <c r="AJ4086">
        <v>5148075</v>
      </c>
      <c r="AK4086">
        <v>4775334</v>
      </c>
      <c r="AL4086">
        <v>28414117</v>
      </c>
      <c r="AM4086">
        <v>1873836</v>
      </c>
      <c r="AN4086">
        <v>6324700</v>
      </c>
      <c r="AO4086">
        <v>89096</v>
      </c>
      <c r="AQ4086">
        <v>1146078</v>
      </c>
      <c r="AU4086">
        <v>-7108174</v>
      </c>
      <c r="AV4086">
        <v>3188377</v>
      </c>
      <c r="AY4086">
        <v>0.69</v>
      </c>
      <c r="AZ4086">
        <v>13727968</v>
      </c>
      <c r="BA4086">
        <v>6.94195261013211E-2</v>
      </c>
      <c r="BB4086">
        <v>8287632</v>
      </c>
      <c r="BC4086">
        <v>8287632</v>
      </c>
      <c r="BD4086">
        <v>0.111755070767645</v>
      </c>
      <c r="BE4086">
        <v>1.54543575288141E-2</v>
      </c>
      <c r="BG4086">
        <v>0.31106981239875597</v>
      </c>
      <c r="BI4086">
        <v>0.86037230477177395</v>
      </c>
      <c r="BJ4086">
        <v>-9.5850598626813305E-2</v>
      </c>
      <c r="BM4086">
        <v>6.4393277731098694E-2</v>
      </c>
      <c r="BO4086">
        <v>93.019125437730096</v>
      </c>
      <c r="BP4086">
        <v>0.312555796374196</v>
      </c>
      <c r="BQ4086">
        <v>1.4000932061309299</v>
      </c>
      <c r="BR4086">
        <v>16.651889855072501</v>
      </c>
      <c r="BS4086">
        <v>9.9452377442835305E-2</v>
      </c>
      <c r="BU4086">
        <v>1.2466282095040299E-7</v>
      </c>
    </row>
    <row r="4087" spans="3:73" x14ac:dyDescent="0.3">
      <c r="C4087">
        <v>875582</v>
      </c>
      <c r="D4087" t="s">
        <v>4394</v>
      </c>
      <c r="E4087" t="s">
        <v>1901</v>
      </c>
      <c r="F4087" t="s">
        <v>3614</v>
      </c>
      <c r="G4087" t="s">
        <v>3705</v>
      </c>
      <c r="H4087" t="s">
        <v>3706</v>
      </c>
      <c r="I4087" t="s">
        <v>4917</v>
      </c>
      <c r="J4087">
        <v>2021</v>
      </c>
      <c r="K4087" t="s">
        <v>4062</v>
      </c>
      <c r="L4087">
        <v>14.42159</v>
      </c>
      <c r="M4087">
        <v>74370879</v>
      </c>
      <c r="N4087">
        <v>33747089</v>
      </c>
      <c r="O4087">
        <v>7680641</v>
      </c>
      <c r="Q4087">
        <v>11114207</v>
      </c>
      <c r="R4087">
        <v>11821458</v>
      </c>
      <c r="S4087">
        <v>11821458</v>
      </c>
      <c r="W4087">
        <v>8516196</v>
      </c>
      <c r="X4087">
        <v>4290972</v>
      </c>
      <c r="AB4087">
        <v>62368026</v>
      </c>
      <c r="AD4087">
        <v>46973092</v>
      </c>
      <c r="AE4087">
        <v>183696</v>
      </c>
      <c r="AF4087">
        <v>9184811</v>
      </c>
      <c r="AG4087">
        <v>19573005</v>
      </c>
      <c r="AH4087">
        <v>56493819</v>
      </c>
      <c r="AJ4087">
        <v>8322853</v>
      </c>
      <c r="AK4087">
        <v>4400479</v>
      </c>
      <c r="AL4087">
        <v>24679626</v>
      </c>
      <c r="AM4087">
        <v>1461905</v>
      </c>
      <c r="AN4087">
        <v>6281238</v>
      </c>
      <c r="AO4087">
        <v>16086</v>
      </c>
      <c r="AQ4087">
        <v>2892940</v>
      </c>
      <c r="AU4087">
        <v>-103316</v>
      </c>
      <c r="AV4087">
        <v>-1522209</v>
      </c>
      <c r="AY4087">
        <v>0.69</v>
      </c>
      <c r="AZ4087">
        <v>11038001.5</v>
      </c>
      <c r="BA4087">
        <v>0.147323249646125</v>
      </c>
      <c r="BB4087">
        <v>7759229</v>
      </c>
      <c r="BC4087">
        <v>7759229</v>
      </c>
      <c r="BD4087">
        <v>0.13734651219100599</v>
      </c>
      <c r="BE4087">
        <v>5.1208079949418901E-2</v>
      </c>
      <c r="BG4087">
        <v>0.34646276967043099</v>
      </c>
      <c r="BI4087">
        <v>0.75962284915309397</v>
      </c>
      <c r="BJ4087">
        <v>-1.8288018375957199E-3</v>
      </c>
      <c r="BM4087">
        <v>7.7893105438667606E-2</v>
      </c>
      <c r="BO4087">
        <v>482.359132164615</v>
      </c>
      <c r="BP4087">
        <v>0.90188635865121003</v>
      </c>
      <c r="BQ4087">
        <v>2.6576281241061199</v>
      </c>
      <c r="BR4087">
        <v>20.900855072463798</v>
      </c>
      <c r="BS4087">
        <v>0.10071247084203</v>
      </c>
      <c r="BU4087">
        <v>1.59551259486712E-7</v>
      </c>
    </row>
    <row r="4088" spans="3:73" x14ac:dyDescent="0.3">
      <c r="C4088">
        <v>875582</v>
      </c>
      <c r="D4088" t="s">
        <v>4394</v>
      </c>
      <c r="E4088" t="s">
        <v>1901</v>
      </c>
      <c r="F4088" t="s">
        <v>3614</v>
      </c>
      <c r="G4088" t="s">
        <v>3705</v>
      </c>
      <c r="H4088" t="s">
        <v>3706</v>
      </c>
      <c r="I4088" t="s">
        <v>4917</v>
      </c>
      <c r="J4088">
        <v>2020</v>
      </c>
      <c r="K4088" t="s">
        <v>4062</v>
      </c>
      <c r="L4088">
        <v>8.1419669999999993</v>
      </c>
      <c r="M4088">
        <v>66074488</v>
      </c>
      <c r="N4088">
        <v>33202350</v>
      </c>
      <c r="O4088">
        <v>6403032</v>
      </c>
      <c r="Q4088">
        <v>10961796</v>
      </c>
      <c r="R4088">
        <v>7110789</v>
      </c>
      <c r="S4088">
        <v>7110789</v>
      </c>
      <c r="W4088">
        <v>6097604</v>
      </c>
      <c r="X4088">
        <v>3205241</v>
      </c>
      <c r="AB4088">
        <v>56659415</v>
      </c>
      <c r="AD4088">
        <v>42472810</v>
      </c>
      <c r="AE4088">
        <v>182000</v>
      </c>
      <c r="AF4088">
        <v>9099990</v>
      </c>
      <c r="AG4088">
        <v>16029417</v>
      </c>
      <c r="AH4088">
        <v>47638691</v>
      </c>
      <c r="AJ4088">
        <v>1588176</v>
      </c>
      <c r="AK4088">
        <v>3979455</v>
      </c>
      <c r="AL4088">
        <v>23324453</v>
      </c>
      <c r="AM4088">
        <v>2674635</v>
      </c>
      <c r="AN4088">
        <v>-1337709</v>
      </c>
      <c r="AO4088">
        <v>16034</v>
      </c>
      <c r="AQ4088">
        <v>4912070</v>
      </c>
      <c r="AU4088">
        <v>-2784682</v>
      </c>
      <c r="AV4088">
        <v>-1518005</v>
      </c>
      <c r="AY4088">
        <v>-0.15</v>
      </c>
      <c r="AZ4088">
        <v>10725262</v>
      </c>
      <c r="BA4088">
        <v>3.3337943731493402E-2</v>
      </c>
      <c r="BB4088">
        <v>1352960</v>
      </c>
      <c r="BC4088">
        <v>1352960</v>
      </c>
      <c r="BD4088">
        <v>2.84004445042371E-2</v>
      </c>
      <c r="BE4088">
        <v>0.103110935604843</v>
      </c>
      <c r="BG4088">
        <v>0.33647895572949299</v>
      </c>
      <c r="BI4088">
        <v>0.72098464084958203</v>
      </c>
      <c r="BJ4088">
        <v>-5.84542089957929E-2</v>
      </c>
      <c r="BM4088">
        <v>8.3534096266415003E-2</v>
      </c>
      <c r="BO4088">
        <v>84.380691031557902</v>
      </c>
      <c r="BP4088">
        <v>1.0500898385660999</v>
      </c>
      <c r="BQ4088">
        <v>3.64742511976835</v>
      </c>
      <c r="BR4088">
        <v>-54.279780000000002</v>
      </c>
      <c r="BS4088">
        <v>-2.3609650752659601E-2</v>
      </c>
      <c r="BU4088">
        <v>-2.1555023997335699E-8</v>
      </c>
    </row>
    <row r="4089" spans="3:73" x14ac:dyDescent="0.3">
      <c r="C4089">
        <v>875582</v>
      </c>
      <c r="D4089" t="s">
        <v>4394</v>
      </c>
      <c r="E4089" t="s">
        <v>1901</v>
      </c>
      <c r="F4089" t="s">
        <v>3614</v>
      </c>
      <c r="G4089" t="s">
        <v>3705</v>
      </c>
      <c r="H4089" t="s">
        <v>3706</v>
      </c>
      <c r="I4089" t="s">
        <v>4917</v>
      </c>
      <c r="J4089">
        <v>2019</v>
      </c>
      <c r="K4089" t="s">
        <v>4062</v>
      </c>
      <c r="L4089">
        <v>11.482844999999999</v>
      </c>
      <c r="M4089">
        <v>67511087</v>
      </c>
      <c r="N4089">
        <v>33302362</v>
      </c>
      <c r="O4089">
        <v>5856758</v>
      </c>
      <c r="Q4089">
        <v>10488728</v>
      </c>
      <c r="R4089">
        <v>7358159</v>
      </c>
      <c r="S4089">
        <v>7358159</v>
      </c>
      <c r="W4089">
        <v>7841793</v>
      </c>
      <c r="X4089">
        <v>4505531</v>
      </c>
      <c r="AB4089">
        <v>56594615</v>
      </c>
      <c r="AD4089">
        <v>44992719</v>
      </c>
      <c r="AE4089">
        <v>181736</v>
      </c>
      <c r="AF4089">
        <v>9086816</v>
      </c>
      <c r="AG4089">
        <v>17779893</v>
      </c>
      <c r="AH4089">
        <v>55750137</v>
      </c>
      <c r="AJ4089">
        <v>6592769</v>
      </c>
      <c r="AK4089">
        <v>3822070</v>
      </c>
      <c r="AL4089">
        <v>24140221</v>
      </c>
      <c r="AM4089">
        <v>841837</v>
      </c>
      <c r="AN4089">
        <v>5209622</v>
      </c>
      <c r="AO4089">
        <v>13567</v>
      </c>
      <c r="AQ4089">
        <v>5477022</v>
      </c>
      <c r="AU4089">
        <v>-1339921</v>
      </c>
      <c r="AV4089">
        <v>-2393664</v>
      </c>
      <c r="AY4089">
        <v>0.56999999999999995</v>
      </c>
      <c r="AZ4089">
        <v>9809794.5</v>
      </c>
      <c r="BA4089">
        <v>0.11825565558699901</v>
      </c>
      <c r="BB4089">
        <v>6065026</v>
      </c>
      <c r="BC4089">
        <v>6065026</v>
      </c>
      <c r="BD4089">
        <v>0.10878943669681</v>
      </c>
      <c r="BE4089">
        <v>9.8242305664648005E-2</v>
      </c>
      <c r="BG4089">
        <v>0.31892106381729601</v>
      </c>
      <c r="BI4089">
        <v>0.82579231763813798</v>
      </c>
      <c r="BJ4089">
        <v>-2.4034398336994198E-2</v>
      </c>
      <c r="BM4089">
        <v>6.8557140944783698E-2</v>
      </c>
      <c r="BO4089">
        <v>447.04252966757599</v>
      </c>
      <c r="BP4089">
        <v>0.74686465199986796</v>
      </c>
      <c r="BQ4089">
        <v>2.9092369563950502</v>
      </c>
      <c r="BR4089">
        <v>20.1453421052632</v>
      </c>
      <c r="BS4089">
        <v>9.2051549427449905E-2</v>
      </c>
      <c r="BU4089">
        <v>1.1565096166835E-7</v>
      </c>
    </row>
    <row r="4090" spans="3:73" x14ac:dyDescent="0.3">
      <c r="C4090">
        <v>875582</v>
      </c>
      <c r="D4090" t="s">
        <v>4394</v>
      </c>
      <c r="E4090" t="s">
        <v>1901</v>
      </c>
      <c r="F4090" t="s">
        <v>3614</v>
      </c>
      <c r="G4090" t="s">
        <v>3705</v>
      </c>
      <c r="H4090" t="s">
        <v>3706</v>
      </c>
      <c r="I4090" t="s">
        <v>4917</v>
      </c>
      <c r="J4090">
        <v>2018</v>
      </c>
      <c r="K4090" t="s">
        <v>4062</v>
      </c>
      <c r="L4090">
        <v>14.025164999999999</v>
      </c>
      <c r="M4090">
        <v>63549236</v>
      </c>
      <c r="N4090">
        <v>30567773</v>
      </c>
      <c r="O4090">
        <v>4163023</v>
      </c>
      <c r="Q4090">
        <v>9130861</v>
      </c>
      <c r="R4090">
        <v>7168826</v>
      </c>
      <c r="S4090">
        <v>7168826</v>
      </c>
      <c r="W4090">
        <v>7730182</v>
      </c>
      <c r="X4090">
        <v>3905034</v>
      </c>
      <c r="AB4090">
        <v>53076745</v>
      </c>
      <c r="AD4090">
        <v>41963341</v>
      </c>
      <c r="AE4090">
        <v>90826</v>
      </c>
      <c r="AF4090">
        <v>4541303</v>
      </c>
      <c r="AG4090">
        <v>17259381</v>
      </c>
      <c r="AH4090">
        <v>51424821</v>
      </c>
      <c r="AJ4090">
        <v>8017449</v>
      </c>
      <c r="AK4090">
        <v>3524953</v>
      </c>
      <c r="AL4090">
        <v>22911454</v>
      </c>
      <c r="AM4090">
        <v>876103</v>
      </c>
      <c r="AN4090">
        <v>6701366</v>
      </c>
      <c r="AO4090">
        <v>17962</v>
      </c>
      <c r="AQ4090">
        <v>608687</v>
      </c>
      <c r="AU4090">
        <v>-300109</v>
      </c>
      <c r="AV4090">
        <v>-2372124</v>
      </c>
      <c r="AY4090">
        <v>1.48</v>
      </c>
      <c r="AZ4090">
        <v>8293706.5</v>
      </c>
      <c r="BA4090">
        <v>0.155906211127113</v>
      </c>
      <c r="BB4090">
        <v>7595431</v>
      </c>
      <c r="BC4090">
        <v>7595431</v>
      </c>
      <c r="BD4090">
        <v>0.147699707112252</v>
      </c>
      <c r="BE4090">
        <v>1.1836443728214401E-2</v>
      </c>
      <c r="BG4090">
        <v>0.33562355034740898</v>
      </c>
      <c r="BI4090">
        <v>0.80921226181224304</v>
      </c>
      <c r="BJ4090">
        <v>-5.8358783592071199E-3</v>
      </c>
      <c r="BM4090">
        <v>6.8545751476704206E-2</v>
      </c>
      <c r="BO4090">
        <v>422.86109564636502</v>
      </c>
      <c r="BP4090">
        <v>0.538541395273746</v>
      </c>
      <c r="BQ4090">
        <v>2.7731445391583298</v>
      </c>
      <c r="BR4090">
        <v>9.4764628378378397</v>
      </c>
      <c r="BS4090">
        <v>0.12625804389474099</v>
      </c>
      <c r="BU4090">
        <v>3.9107982601419901E-7</v>
      </c>
    </row>
    <row r="4091" spans="3:73" x14ac:dyDescent="0.3">
      <c r="C4091">
        <v>875582</v>
      </c>
      <c r="D4091" t="s">
        <v>4394</v>
      </c>
      <c r="E4091" t="s">
        <v>1901</v>
      </c>
      <c r="F4091" t="s">
        <v>3614</v>
      </c>
      <c r="G4091" t="s">
        <v>3705</v>
      </c>
      <c r="H4091" t="s">
        <v>3706</v>
      </c>
      <c r="I4091" t="s">
        <v>4917</v>
      </c>
      <c r="J4091">
        <v>2017</v>
      </c>
      <c r="K4091" t="s">
        <v>4062</v>
      </c>
      <c r="L4091">
        <v>7.5159310000000001</v>
      </c>
      <c r="M4091">
        <v>56612693</v>
      </c>
      <c r="N4091">
        <v>26067618</v>
      </c>
      <c r="O4091">
        <v>6360199</v>
      </c>
      <c r="Q4091">
        <v>7456552</v>
      </c>
      <c r="R4091">
        <v>7359662</v>
      </c>
      <c r="S4091">
        <v>7359662</v>
      </c>
      <c r="W4091">
        <v>4894617</v>
      </c>
      <c r="X4091">
        <v>2676610</v>
      </c>
      <c r="AB4091">
        <v>48860628</v>
      </c>
      <c r="AD4091">
        <v>37077483</v>
      </c>
      <c r="AE4091">
        <v>90700</v>
      </c>
      <c r="AF4091">
        <v>4535018</v>
      </c>
      <c r="AG4091">
        <v>13252612</v>
      </c>
      <c r="AJ4091">
        <v>4600941</v>
      </c>
      <c r="AK4091">
        <v>2912393</v>
      </c>
      <c r="AL4091">
        <v>20003266</v>
      </c>
      <c r="AM4091">
        <v>699519</v>
      </c>
      <c r="AN4091">
        <v>3422126</v>
      </c>
      <c r="AO4091">
        <v>20382</v>
      </c>
      <c r="AQ4091">
        <v>5735691</v>
      </c>
      <c r="AU4091">
        <v>-2607915</v>
      </c>
      <c r="AV4091">
        <v>-226690</v>
      </c>
      <c r="AY4091">
        <v>0.76</v>
      </c>
      <c r="BB4091">
        <v>4142027</v>
      </c>
      <c r="BC4091">
        <v>4142027</v>
      </c>
      <c r="BO4091">
        <v>203.21985084878801</v>
      </c>
      <c r="BP4091">
        <v>1.2994273096342399</v>
      </c>
      <c r="BQ4091">
        <v>3.8023538920409901</v>
      </c>
      <c r="BR4091">
        <v>9.8893828947368405</v>
      </c>
      <c r="BS4091">
        <v>7.0038518538893896E-2</v>
      </c>
      <c r="BU4091">
        <v>1.1690614291736099E-7</v>
      </c>
    </row>
    <row r="4092" spans="3:73" x14ac:dyDescent="0.3">
      <c r="C4092">
        <v>1597672</v>
      </c>
      <c r="D4092" t="s">
        <v>4522</v>
      </c>
      <c r="E4092" t="s">
        <v>2712</v>
      </c>
      <c r="F4092" t="s">
        <v>3614</v>
      </c>
      <c r="G4092" t="s">
        <v>4249</v>
      </c>
      <c r="H4092" t="s">
        <v>4840</v>
      </c>
      <c r="I4092" t="s">
        <v>4918</v>
      </c>
      <c r="J4092">
        <v>2026</v>
      </c>
      <c r="K4092" t="s">
        <v>4062</v>
      </c>
      <c r="L4092">
        <v>9.2920180000000006</v>
      </c>
    </row>
    <row r="4093" spans="3:73" x14ac:dyDescent="0.3">
      <c r="C4093">
        <v>1597672</v>
      </c>
      <c r="D4093" t="s">
        <v>4522</v>
      </c>
      <c r="E4093" t="s">
        <v>2712</v>
      </c>
      <c r="F4093" t="s">
        <v>3614</v>
      </c>
      <c r="G4093" t="s">
        <v>4249</v>
      </c>
      <c r="H4093" t="s">
        <v>4840</v>
      </c>
      <c r="I4093" t="s">
        <v>4918</v>
      </c>
      <c r="J4093">
        <v>2025</v>
      </c>
      <c r="K4093" t="s">
        <v>4062</v>
      </c>
      <c r="L4093">
        <v>5.5745310000000003</v>
      </c>
      <c r="M4093">
        <v>1758355000</v>
      </c>
      <c r="N4093">
        <v>568383000</v>
      </c>
      <c r="O4093">
        <v>75393000</v>
      </c>
      <c r="P4093">
        <v>193306000</v>
      </c>
      <c r="Q4093">
        <v>237969000</v>
      </c>
      <c r="R4093">
        <v>1189972000</v>
      </c>
      <c r="S4093">
        <v>1014614000</v>
      </c>
      <c r="W4093">
        <v>360377000</v>
      </c>
      <c r="X4093">
        <v>190450000</v>
      </c>
      <c r="Z4093">
        <v>20909000</v>
      </c>
      <c r="AB4093">
        <v>316556000</v>
      </c>
      <c r="AD4093">
        <v>-88907000</v>
      </c>
      <c r="AE4093">
        <v>670000</v>
      </c>
      <c r="AF4093">
        <v>67005593</v>
      </c>
      <c r="AG4093">
        <v>118785000</v>
      </c>
      <c r="AJ4093">
        <v>4098000</v>
      </c>
      <c r="AK4093">
        <v>7000000</v>
      </c>
      <c r="AM4093">
        <v>323265000</v>
      </c>
      <c r="AN4093">
        <v>-420674000</v>
      </c>
      <c r="AQ4093">
        <v>23911000</v>
      </c>
      <c r="AS4093">
        <v>133958000</v>
      </c>
      <c r="AU4093">
        <v>-114099000</v>
      </c>
      <c r="AV4093">
        <v>30059000</v>
      </c>
      <c r="AY4093">
        <v>-6.33</v>
      </c>
      <c r="AZ4093">
        <v>222986000</v>
      </c>
      <c r="BP4093">
        <v>0.20920591491687901</v>
      </c>
      <c r="BQ4093">
        <v>0.91685651415045899</v>
      </c>
      <c r="BR4093">
        <v>-0.88065260663507094</v>
      </c>
      <c r="BS4093">
        <v>-1.32890862912091</v>
      </c>
      <c r="BU4093">
        <v>-1.11470896871328E-7</v>
      </c>
    </row>
    <row r="4094" spans="3:73" x14ac:dyDescent="0.3">
      <c r="C4094">
        <v>1597672</v>
      </c>
      <c r="D4094" t="s">
        <v>4522</v>
      </c>
      <c r="E4094" t="s">
        <v>2712</v>
      </c>
      <c r="F4094" t="s">
        <v>3614</v>
      </c>
      <c r="G4094" t="s">
        <v>4249</v>
      </c>
      <c r="H4094" t="s">
        <v>4840</v>
      </c>
      <c r="I4094" t="s">
        <v>4918</v>
      </c>
      <c r="J4094">
        <v>2024</v>
      </c>
      <c r="K4094" t="s">
        <v>4062</v>
      </c>
      <c r="L4094">
        <v>6.0983840000000002</v>
      </c>
      <c r="M4094">
        <v>2129657000</v>
      </c>
      <c r="N4094">
        <v>600961000</v>
      </c>
      <c r="O4094">
        <v>125222000</v>
      </c>
      <c r="P4094">
        <v>213972000</v>
      </c>
      <c r="Q4094">
        <v>208003000</v>
      </c>
      <c r="R4094">
        <v>1528696000</v>
      </c>
      <c r="S4094">
        <v>1018583000</v>
      </c>
      <c r="W4094">
        <v>400162000</v>
      </c>
      <c r="X4094">
        <v>196249000</v>
      </c>
      <c r="Z4094">
        <v>23379000</v>
      </c>
      <c r="AB4094">
        <v>713885000</v>
      </c>
      <c r="AD4094">
        <v>333591000</v>
      </c>
      <c r="AE4094">
        <v>660000</v>
      </c>
      <c r="AF4094">
        <v>65966881</v>
      </c>
      <c r="AG4094">
        <v>165582000</v>
      </c>
      <c r="AJ4094">
        <v>39481000</v>
      </c>
      <c r="AK4094">
        <v>5000000</v>
      </c>
      <c r="AM4094">
        <v>-8928000</v>
      </c>
      <c r="AN4094">
        <v>-38744000</v>
      </c>
      <c r="AQ4094">
        <v>203610000</v>
      </c>
      <c r="AS4094">
        <v>137173000</v>
      </c>
      <c r="AU4094">
        <v>-107944000</v>
      </c>
      <c r="AV4094">
        <v>-42478000</v>
      </c>
      <c r="AY4094">
        <v>-0.59</v>
      </c>
      <c r="AZ4094">
        <v>207738500</v>
      </c>
      <c r="BP4094">
        <v>0.31292826405305901</v>
      </c>
      <c r="BQ4094">
        <v>0.98199729109710598</v>
      </c>
      <c r="BR4094">
        <v>-10.336244067796599</v>
      </c>
      <c r="BS4094">
        <v>-5.4272046618152797E-2</v>
      </c>
      <c r="BU4094">
        <v>-5.0400926759912297E-9</v>
      </c>
    </row>
    <row r="4095" spans="3:73" x14ac:dyDescent="0.3">
      <c r="C4095">
        <v>1597672</v>
      </c>
      <c r="D4095" t="s">
        <v>4522</v>
      </c>
      <c r="E4095" t="s">
        <v>2712</v>
      </c>
      <c r="F4095" t="s">
        <v>3614</v>
      </c>
      <c r="G4095" t="s">
        <v>4249</v>
      </c>
      <c r="H4095" t="s">
        <v>4840</v>
      </c>
      <c r="I4095" t="s">
        <v>4918</v>
      </c>
      <c r="J4095">
        <v>2023</v>
      </c>
      <c r="K4095" t="s">
        <v>4062</v>
      </c>
      <c r="L4095">
        <v>4.5011299999999999</v>
      </c>
      <c r="M4095">
        <v>2182700000</v>
      </c>
      <c r="N4095">
        <v>575058000</v>
      </c>
      <c r="O4095">
        <v>75768000</v>
      </c>
      <c r="P4095">
        <v>197457000</v>
      </c>
      <c r="Q4095">
        <v>207474000</v>
      </c>
      <c r="R4095">
        <v>1607642000</v>
      </c>
      <c r="S4095">
        <v>1075105000</v>
      </c>
      <c r="W4095">
        <v>375830000</v>
      </c>
      <c r="X4095">
        <v>186226000</v>
      </c>
      <c r="Z4095">
        <v>25283000</v>
      </c>
      <c r="AB4095">
        <v>746447000</v>
      </c>
      <c r="AD4095">
        <v>372588000</v>
      </c>
      <c r="AE4095">
        <v>654000</v>
      </c>
      <c r="AF4095">
        <v>65393014</v>
      </c>
      <c r="AG4095">
        <v>88154000</v>
      </c>
      <c r="AJ4095">
        <v>-65264000</v>
      </c>
      <c r="AK4095">
        <v>6000000</v>
      </c>
      <c r="AM4095">
        <v>-32311000</v>
      </c>
      <c r="AN4095">
        <v>-101835000</v>
      </c>
      <c r="AO4095">
        <v>73810000</v>
      </c>
      <c r="AQ4095">
        <v>136274000</v>
      </c>
      <c r="AS4095">
        <v>139983000</v>
      </c>
      <c r="AU4095">
        <v>-127281000</v>
      </c>
      <c r="AV4095">
        <v>-86947000</v>
      </c>
      <c r="AY4095">
        <v>-1.57</v>
      </c>
      <c r="AZ4095">
        <v>236404000</v>
      </c>
      <c r="BB4095">
        <v>-60336000</v>
      </c>
      <c r="BC4095">
        <v>-60336000</v>
      </c>
      <c r="BO4095">
        <v>-0.81745020999864504</v>
      </c>
      <c r="BP4095">
        <v>0.20160178804246601</v>
      </c>
      <c r="BQ4095">
        <v>0.97805922890668695</v>
      </c>
      <c r="BR4095">
        <v>-2.86696178343949</v>
      </c>
      <c r="BS4095">
        <v>-0.13642629684358001</v>
      </c>
      <c r="BU4095">
        <v>-9.4672148190025608E-9</v>
      </c>
    </row>
    <row r="4096" spans="3:73" x14ac:dyDescent="0.3">
      <c r="C4096">
        <v>1597672</v>
      </c>
      <c r="D4096" t="s">
        <v>4522</v>
      </c>
      <c r="E4096" t="s">
        <v>2712</v>
      </c>
      <c r="F4096" t="s">
        <v>3614</v>
      </c>
      <c r="G4096" t="s">
        <v>4249</v>
      </c>
      <c r="H4096" t="s">
        <v>4840</v>
      </c>
      <c r="I4096" t="s">
        <v>4918</v>
      </c>
      <c r="J4096">
        <v>2022</v>
      </c>
      <c r="K4096" t="s">
        <v>4062</v>
      </c>
      <c r="L4096">
        <v>4.881596</v>
      </c>
      <c r="M4096">
        <v>2347528000</v>
      </c>
      <c r="N4096">
        <v>689530000</v>
      </c>
      <c r="O4096">
        <v>151803000</v>
      </c>
      <c r="P4096">
        <v>211526000</v>
      </c>
      <c r="Q4096">
        <v>265334000</v>
      </c>
      <c r="R4096">
        <v>1657998000</v>
      </c>
      <c r="S4096">
        <v>1151268000</v>
      </c>
      <c r="W4096">
        <v>353680000</v>
      </c>
      <c r="X4096">
        <v>163962000</v>
      </c>
      <c r="Z4096">
        <v>14617000</v>
      </c>
      <c r="AB4096">
        <v>829313000</v>
      </c>
      <c r="AD4096">
        <v>474423000</v>
      </c>
      <c r="AE4096">
        <v>640000</v>
      </c>
      <c r="AF4096">
        <v>64020761</v>
      </c>
      <c r="AG4096">
        <v>123083000</v>
      </c>
      <c r="AJ4096">
        <v>26135000</v>
      </c>
      <c r="AK4096">
        <v>7000000</v>
      </c>
      <c r="AM4096">
        <v>902000</v>
      </c>
      <c r="AN4096">
        <v>-14919000</v>
      </c>
      <c r="AO4096">
        <v>66183000</v>
      </c>
      <c r="AQ4096">
        <v>68813000</v>
      </c>
      <c r="AS4096">
        <v>134576000</v>
      </c>
      <c r="AU4096">
        <v>-94174000</v>
      </c>
      <c r="AV4096">
        <v>-73115000</v>
      </c>
      <c r="AY4096">
        <v>-0.23</v>
      </c>
      <c r="AZ4096">
        <v>248012500</v>
      </c>
      <c r="BB4096">
        <v>52166000</v>
      </c>
      <c r="BC4096">
        <v>52166000</v>
      </c>
      <c r="BO4096">
        <v>0.78820845232159298</v>
      </c>
      <c r="BP4096">
        <v>0.42921002035738498</v>
      </c>
      <c r="BQ4096">
        <v>1.1993779687853401</v>
      </c>
      <c r="BR4096">
        <v>-21.224330434782601</v>
      </c>
      <c r="BS4096">
        <v>-1.7989588973041499E-2</v>
      </c>
      <c r="BU4096">
        <v>-1.3538520196837601E-9</v>
      </c>
    </row>
    <row r="4097" spans="3:73" x14ac:dyDescent="0.3">
      <c r="C4097">
        <v>1597672</v>
      </c>
      <c r="D4097" t="s">
        <v>4522</v>
      </c>
      <c r="E4097" t="s">
        <v>2712</v>
      </c>
      <c r="F4097" t="s">
        <v>3614</v>
      </c>
      <c r="G4097" t="s">
        <v>4249</v>
      </c>
      <c r="H4097" t="s">
        <v>4840</v>
      </c>
      <c r="I4097" t="s">
        <v>4918</v>
      </c>
      <c r="J4097">
        <v>2021</v>
      </c>
      <c r="K4097" t="s">
        <v>4062</v>
      </c>
      <c r="L4097">
        <v>7.7272449999999999</v>
      </c>
      <c r="M4097">
        <v>2445024000</v>
      </c>
      <c r="N4097">
        <v>776120000</v>
      </c>
      <c r="O4097">
        <v>253307000</v>
      </c>
      <c r="P4097">
        <v>181604000</v>
      </c>
      <c r="Q4097">
        <v>230691000</v>
      </c>
      <c r="R4097">
        <v>1668904000</v>
      </c>
      <c r="T4097">
        <v>31432000</v>
      </c>
      <c r="W4097">
        <v>354563000</v>
      </c>
      <c r="X4097">
        <v>169456000</v>
      </c>
      <c r="Z4097">
        <v>37680000</v>
      </c>
      <c r="AB4097">
        <v>814343000</v>
      </c>
      <c r="AD4097">
        <v>489342000</v>
      </c>
      <c r="AE4097">
        <v>637000</v>
      </c>
      <c r="AF4097">
        <v>63738409</v>
      </c>
      <c r="AG4097">
        <v>12683000</v>
      </c>
      <c r="AJ4097">
        <v>-14175000</v>
      </c>
      <c r="AK4097">
        <v>7000000</v>
      </c>
      <c r="AM4097">
        <v>-34688000</v>
      </c>
      <c r="AN4097">
        <v>-24028000</v>
      </c>
      <c r="AO4097">
        <v>66394000</v>
      </c>
      <c r="AQ4097">
        <v>233224000</v>
      </c>
      <c r="AS4097">
        <v>138299000</v>
      </c>
      <c r="AU4097">
        <v>85391000</v>
      </c>
      <c r="AV4097">
        <v>-156662000</v>
      </c>
      <c r="AY4097">
        <v>-0.38</v>
      </c>
      <c r="AZ4097">
        <v>232087500</v>
      </c>
      <c r="BB4097">
        <v>7678000</v>
      </c>
      <c r="BC4097">
        <v>7678000</v>
      </c>
      <c r="BO4097">
        <v>0.11564297978733</v>
      </c>
      <c r="BP4097">
        <v>0.71442028638069999</v>
      </c>
      <c r="BQ4097">
        <v>1.53831336039011</v>
      </c>
      <c r="BR4097">
        <v>-20.334855263157898</v>
      </c>
      <c r="BS4097">
        <v>-2.95059944028499E-2</v>
      </c>
      <c r="BU4097">
        <v>-3.6057939958960801E-9</v>
      </c>
    </row>
    <row r="4098" spans="3:73" x14ac:dyDescent="0.3">
      <c r="C4098">
        <v>1597672</v>
      </c>
      <c r="D4098" t="s">
        <v>4522</v>
      </c>
      <c r="E4098" t="s">
        <v>2712</v>
      </c>
      <c r="F4098" t="s">
        <v>3614</v>
      </c>
      <c r="G4098" t="s">
        <v>4249</v>
      </c>
      <c r="H4098" t="s">
        <v>4840</v>
      </c>
      <c r="I4098" t="s">
        <v>4918</v>
      </c>
      <c r="J4098">
        <v>2020</v>
      </c>
      <c r="K4098" t="s">
        <v>4062</v>
      </c>
      <c r="L4098">
        <v>3.1945700000000001</v>
      </c>
      <c r="M4098">
        <v>2529865000</v>
      </c>
      <c r="N4098">
        <v>633572000</v>
      </c>
      <c r="O4098">
        <v>93653000</v>
      </c>
      <c r="P4098">
        <v>179208000</v>
      </c>
      <c r="Q4098">
        <v>233484000</v>
      </c>
      <c r="R4098">
        <v>1896292000</v>
      </c>
      <c r="S4098">
        <v>1274942000</v>
      </c>
      <c r="T4098">
        <v>38441000</v>
      </c>
      <c r="W4098">
        <v>293000000</v>
      </c>
      <c r="X4098">
        <v>156721000</v>
      </c>
      <c r="Z4098">
        <v>17100000</v>
      </c>
      <c r="AB4098">
        <v>695087000</v>
      </c>
      <c r="AD4098">
        <v>422928000</v>
      </c>
      <c r="AE4098">
        <v>633000</v>
      </c>
      <c r="AF4098">
        <v>63359839</v>
      </c>
      <c r="AG4098">
        <v>57139000</v>
      </c>
      <c r="AJ4098">
        <v>37112000</v>
      </c>
      <c r="AM4098">
        <v>-46607000</v>
      </c>
      <c r="AN4098">
        <v>8685000</v>
      </c>
      <c r="AO4098">
        <v>64214000</v>
      </c>
      <c r="AQ4098">
        <v>124470000</v>
      </c>
      <c r="AS4098">
        <v>151462000</v>
      </c>
      <c r="AU4098">
        <v>-77821000</v>
      </c>
      <c r="AV4098">
        <v>-19390000</v>
      </c>
      <c r="AY4098">
        <v>0.14000000000000001</v>
      </c>
      <c r="AZ4098">
        <v>242332000</v>
      </c>
      <c r="BB4098">
        <v>26292000</v>
      </c>
      <c r="BC4098">
        <v>26292000</v>
      </c>
      <c r="BO4098">
        <v>0.40944342355249602</v>
      </c>
      <c r="BP4098">
        <v>0.319634812286689</v>
      </c>
      <c r="BQ4098">
        <v>1.3654880546075101</v>
      </c>
      <c r="BR4098">
        <v>22.818357142857099</v>
      </c>
      <c r="BS4098">
        <v>1.24948387755777E-2</v>
      </c>
      <c r="BU4098">
        <v>6.4342995912741901E-10</v>
      </c>
    </row>
    <row r="4099" spans="3:73" x14ac:dyDescent="0.3">
      <c r="C4099">
        <v>1597672</v>
      </c>
      <c r="D4099" t="s">
        <v>4522</v>
      </c>
      <c r="E4099" t="s">
        <v>2712</v>
      </c>
      <c r="F4099" t="s">
        <v>3614</v>
      </c>
      <c r="G4099" t="s">
        <v>4249</v>
      </c>
      <c r="H4099" t="s">
        <v>4840</v>
      </c>
      <c r="I4099" t="s">
        <v>4918</v>
      </c>
      <c r="J4099">
        <v>2019</v>
      </c>
      <c r="K4099" t="s">
        <v>4062</v>
      </c>
      <c r="L4099">
        <v>6.6929189999999998</v>
      </c>
      <c r="M4099">
        <v>2480147000</v>
      </c>
      <c r="N4099">
        <v>573827000</v>
      </c>
      <c r="O4099">
        <v>64025000</v>
      </c>
      <c r="P4099">
        <v>181658000</v>
      </c>
      <c r="Q4099">
        <v>251180000</v>
      </c>
      <c r="R4099">
        <v>1907116000</v>
      </c>
      <c r="S4099">
        <v>1316055000</v>
      </c>
      <c r="T4099">
        <v>45451000</v>
      </c>
      <c r="W4099">
        <v>286146000</v>
      </c>
      <c r="X4099">
        <v>153181000</v>
      </c>
      <c r="AB4099">
        <v>682798000</v>
      </c>
      <c r="AD4099">
        <v>422373000</v>
      </c>
      <c r="AE4099">
        <v>632000</v>
      </c>
      <c r="AF4099">
        <v>63136129</v>
      </c>
      <c r="AG4099">
        <v>11930000</v>
      </c>
      <c r="AJ4099">
        <v>-31635000</v>
      </c>
      <c r="AM4099">
        <v>-29676000</v>
      </c>
      <c r="AN4099">
        <v>28733000</v>
      </c>
      <c r="AO4099">
        <v>60267000</v>
      </c>
      <c r="AQ4099">
        <v>41904000</v>
      </c>
      <c r="AS4099">
        <v>153275000</v>
      </c>
      <c r="AU4099">
        <v>52502000</v>
      </c>
      <c r="AV4099">
        <v>-138484000</v>
      </c>
      <c r="AY4099">
        <v>0.45</v>
      </c>
      <c r="BB4099">
        <v>59324000</v>
      </c>
      <c r="BC4099">
        <v>59324000</v>
      </c>
      <c r="BO4099">
        <v>0.98435296264954297</v>
      </c>
      <c r="BP4099">
        <v>0.223749414634487</v>
      </c>
      <c r="BQ4099">
        <v>1.12756075569814</v>
      </c>
      <c r="BR4099">
        <v>14.873153333333301</v>
      </c>
      <c r="BS4099">
        <v>4.2081259757644297E-2</v>
      </c>
      <c r="BU4099">
        <v>4.4109876566715201E-9</v>
      </c>
    </row>
    <row r="4100" spans="3:73" x14ac:dyDescent="0.3">
      <c r="C4100">
        <v>1597672</v>
      </c>
      <c r="D4100" t="s">
        <v>4522</v>
      </c>
      <c r="E4100" t="s">
        <v>2712</v>
      </c>
      <c r="F4100" t="s">
        <v>3614</v>
      </c>
      <c r="G4100" t="s">
        <v>4249</v>
      </c>
      <c r="H4100" t="s">
        <v>4840</v>
      </c>
      <c r="I4100" t="s">
        <v>4918</v>
      </c>
      <c r="J4100">
        <v>2018</v>
      </c>
      <c r="K4100" t="s">
        <v>4062</v>
      </c>
      <c r="L4100">
        <v>17.499037999999999</v>
      </c>
    </row>
    <row r="4101" spans="3:73" x14ac:dyDescent="0.3">
      <c r="C4101">
        <v>1597672</v>
      </c>
      <c r="D4101" t="s">
        <v>4522</v>
      </c>
      <c r="E4101" t="s">
        <v>2712</v>
      </c>
      <c r="F4101" t="s">
        <v>3614</v>
      </c>
      <c r="G4101" t="s">
        <v>4249</v>
      </c>
      <c r="H4101" t="s">
        <v>4840</v>
      </c>
      <c r="I4101" t="s">
        <v>4918</v>
      </c>
      <c r="J4101">
        <v>2017</v>
      </c>
      <c r="K4101" t="s">
        <v>4062</v>
      </c>
      <c r="L4101">
        <v>14.663755999999999</v>
      </c>
    </row>
    <row r="4102" spans="3:73" x14ac:dyDescent="0.3">
      <c r="C4102">
        <v>1018963</v>
      </c>
      <c r="D4102" t="s">
        <v>4431</v>
      </c>
      <c r="E4102" t="s">
        <v>921</v>
      </c>
      <c r="F4102" t="s">
        <v>3614</v>
      </c>
      <c r="G4102" t="s">
        <v>3945</v>
      </c>
      <c r="H4102" t="s">
        <v>3946</v>
      </c>
      <c r="I4102" t="s">
        <v>4919</v>
      </c>
      <c r="J4102">
        <v>2026</v>
      </c>
      <c r="K4102" t="s">
        <v>4062</v>
      </c>
      <c r="L4102">
        <v>142.66571999999999</v>
      </c>
    </row>
    <row r="4103" spans="3:73" x14ac:dyDescent="0.3">
      <c r="C4103">
        <v>1018963</v>
      </c>
      <c r="D4103" t="s">
        <v>4431</v>
      </c>
      <c r="E4103" t="s">
        <v>921</v>
      </c>
      <c r="F4103" t="s">
        <v>3614</v>
      </c>
      <c r="G4103" t="s">
        <v>3945</v>
      </c>
      <c r="H4103" t="s">
        <v>3946</v>
      </c>
      <c r="I4103" t="s">
        <v>4919</v>
      </c>
      <c r="J4103">
        <v>2025</v>
      </c>
      <c r="K4103" t="s">
        <v>4062</v>
      </c>
      <c r="L4103">
        <v>73.759860000000003</v>
      </c>
      <c r="M4103">
        <v>5099600000</v>
      </c>
      <c r="N4103">
        <v>2680000000</v>
      </c>
      <c r="O4103">
        <v>416700000</v>
      </c>
      <c r="P4103">
        <v>686100000</v>
      </c>
      <c r="Q4103">
        <v>1403200000</v>
      </c>
      <c r="S4103">
        <v>1940600000</v>
      </c>
      <c r="U4103">
        <v>225200000</v>
      </c>
      <c r="V4103">
        <v>3182900000</v>
      </c>
      <c r="W4103">
        <v>1006300000</v>
      </c>
      <c r="X4103">
        <v>568200000</v>
      </c>
      <c r="Z4103">
        <v>31100000</v>
      </c>
      <c r="AB4103">
        <v>1804500000</v>
      </c>
      <c r="AC4103">
        <v>502700000</v>
      </c>
      <c r="AD4103">
        <v>468700000</v>
      </c>
      <c r="AE4103">
        <v>14300000</v>
      </c>
      <c r="AF4103">
        <v>135934852</v>
      </c>
      <c r="AG4103">
        <v>1007000000</v>
      </c>
      <c r="AJ4103">
        <v>640900000</v>
      </c>
      <c r="AK4103">
        <v>21300000</v>
      </c>
      <c r="AM4103">
        <v>103700000</v>
      </c>
      <c r="AN4103">
        <v>404300000</v>
      </c>
      <c r="AQ4103">
        <v>614300000</v>
      </c>
      <c r="AS4103">
        <v>168100000</v>
      </c>
      <c r="AT4103">
        <v>280600000</v>
      </c>
      <c r="AU4103">
        <v>-234500000</v>
      </c>
      <c r="AV4103">
        <v>-699900000</v>
      </c>
      <c r="AY4103">
        <v>2.92</v>
      </c>
      <c r="AZ4103">
        <v>1378100000</v>
      </c>
      <c r="BL4103">
        <v>2.1892373485388501</v>
      </c>
      <c r="BN4103">
        <v>0.62414699192093503</v>
      </c>
      <c r="BP4103">
        <v>0.414091225280731</v>
      </c>
      <c r="BQ4103">
        <v>1.26880651893074</v>
      </c>
      <c r="BR4103">
        <v>25.260226027397302</v>
      </c>
      <c r="BS4103">
        <v>0.22405098365198101</v>
      </c>
      <c r="BU4103">
        <v>1.1935649276808001E-7</v>
      </c>
    </row>
    <row r="4104" spans="3:73" x14ac:dyDescent="0.3">
      <c r="C4104">
        <v>1018963</v>
      </c>
      <c r="D4104" t="s">
        <v>4431</v>
      </c>
      <c r="E4104" t="s">
        <v>921</v>
      </c>
      <c r="F4104" t="s">
        <v>3614</v>
      </c>
      <c r="G4104" t="s">
        <v>3945</v>
      </c>
      <c r="H4104" t="s">
        <v>3946</v>
      </c>
      <c r="I4104" t="s">
        <v>4919</v>
      </c>
      <c r="J4104">
        <v>2024</v>
      </c>
      <c r="K4104" t="s">
        <v>4062</v>
      </c>
      <c r="L4104">
        <v>55.025815000000001</v>
      </c>
      <c r="M4104">
        <v>5230600000</v>
      </c>
      <c r="N4104">
        <v>2945000000</v>
      </c>
      <c r="O4104">
        <v>721200000</v>
      </c>
      <c r="P4104">
        <v>709200000</v>
      </c>
      <c r="Q4104">
        <v>1353000000</v>
      </c>
      <c r="S4104">
        <v>1776900000</v>
      </c>
      <c r="U4104">
        <v>227200000</v>
      </c>
      <c r="V4104">
        <v>3275400000</v>
      </c>
      <c r="W4104">
        <v>1208500000</v>
      </c>
      <c r="X4104">
        <v>609100000</v>
      </c>
      <c r="Z4104">
        <v>180400000</v>
      </c>
      <c r="AB4104">
        <v>1850400000</v>
      </c>
      <c r="AC4104">
        <v>82600000</v>
      </c>
      <c r="AD4104">
        <v>64300000</v>
      </c>
      <c r="AE4104">
        <v>14300000</v>
      </c>
      <c r="AF4104">
        <v>141387049</v>
      </c>
      <c r="AG4104">
        <v>898200000</v>
      </c>
      <c r="AJ4104">
        <v>608900000</v>
      </c>
      <c r="AK4104">
        <v>19600000</v>
      </c>
      <c r="AM4104">
        <v>103400000</v>
      </c>
      <c r="AN4104">
        <v>367800000</v>
      </c>
      <c r="AQ4104">
        <v>407200000</v>
      </c>
      <c r="AS4104">
        <v>151500000</v>
      </c>
      <c r="AT4104">
        <v>239100000</v>
      </c>
      <c r="AU4104">
        <v>-159600000</v>
      </c>
      <c r="AV4104">
        <v>-260400000</v>
      </c>
      <c r="AY4104">
        <v>2.82</v>
      </c>
      <c r="AZ4104">
        <v>1300250000</v>
      </c>
      <c r="BL4104">
        <v>1.70305311585111</v>
      </c>
      <c r="BN4104">
        <v>0.62619967116583197</v>
      </c>
      <c r="BP4104">
        <v>0.59677285891601195</v>
      </c>
      <c r="BQ4104">
        <v>1.31733553992553</v>
      </c>
      <c r="BR4104">
        <v>19.512700354609901</v>
      </c>
      <c r="BS4104">
        <v>0.198767833981842</v>
      </c>
      <c r="BU4104">
        <v>8.3859056582360603E-8</v>
      </c>
    </row>
    <row r="4105" spans="3:73" x14ac:dyDescent="0.3">
      <c r="C4105">
        <v>1018963</v>
      </c>
      <c r="D4105" t="s">
        <v>4431</v>
      </c>
      <c r="E4105" t="s">
        <v>921</v>
      </c>
      <c r="F4105" t="s">
        <v>3614</v>
      </c>
      <c r="G4105" t="s">
        <v>3945</v>
      </c>
      <c r="H4105" t="s">
        <v>3946</v>
      </c>
      <c r="I4105" t="s">
        <v>4919</v>
      </c>
      <c r="J4105">
        <v>2023</v>
      </c>
      <c r="K4105" t="s">
        <v>4062</v>
      </c>
      <c r="L4105">
        <v>40.147573000000001</v>
      </c>
      <c r="M4105">
        <v>4985100000</v>
      </c>
      <c r="N4105">
        <v>2737700000</v>
      </c>
      <c r="O4105">
        <v>743900000</v>
      </c>
      <c r="P4105">
        <v>625000000</v>
      </c>
      <c r="Q4105">
        <v>1247500000</v>
      </c>
      <c r="S4105">
        <v>1665900000</v>
      </c>
      <c r="U4105">
        <v>227200000</v>
      </c>
      <c r="V4105">
        <v>3504600000</v>
      </c>
      <c r="W4105">
        <v>977100000</v>
      </c>
      <c r="X4105">
        <v>524800000</v>
      </c>
      <c r="Z4105">
        <v>31900000</v>
      </c>
      <c r="AB4105">
        <v>1373000000</v>
      </c>
      <c r="AC4105">
        <v>184000000</v>
      </c>
      <c r="AD4105">
        <v>-70100000</v>
      </c>
      <c r="AE4105">
        <v>13200000</v>
      </c>
      <c r="AF4105">
        <v>126879099</v>
      </c>
      <c r="AG4105">
        <v>802600000</v>
      </c>
      <c r="AJ4105">
        <v>108300000</v>
      </c>
      <c r="AK4105">
        <v>20700000</v>
      </c>
      <c r="AM4105">
        <v>-128200000</v>
      </c>
      <c r="AN4105">
        <v>145700000</v>
      </c>
      <c r="AQ4105">
        <v>85900000</v>
      </c>
      <c r="AS4105">
        <v>146100000</v>
      </c>
      <c r="AT4105">
        <v>200700000</v>
      </c>
      <c r="AU4105">
        <v>-193200000</v>
      </c>
      <c r="AV4105">
        <v>267200000</v>
      </c>
      <c r="AY4105">
        <v>1.1499999999999999</v>
      </c>
      <c r="AZ4105">
        <v>1221600000</v>
      </c>
      <c r="BL4105">
        <v>0.428001993024415</v>
      </c>
      <c r="BN4105">
        <v>0.70301498465427004</v>
      </c>
      <c r="BP4105">
        <v>0.76133456145737399</v>
      </c>
      <c r="BQ4105">
        <v>1.5251253709957999</v>
      </c>
      <c r="BR4105">
        <v>34.910933043478302</v>
      </c>
      <c r="BS4105">
        <v>0.10611798980334999</v>
      </c>
      <c r="BU4105">
        <v>3.3626881973779999E-8</v>
      </c>
    </row>
    <row r="4106" spans="3:73" x14ac:dyDescent="0.3">
      <c r="C4106">
        <v>1018963</v>
      </c>
      <c r="D4106" t="s">
        <v>4431</v>
      </c>
      <c r="E4106" t="s">
        <v>921</v>
      </c>
      <c r="F4106" t="s">
        <v>3614</v>
      </c>
      <c r="G4106" t="s">
        <v>3945</v>
      </c>
      <c r="H4106" t="s">
        <v>3946</v>
      </c>
      <c r="I4106" t="s">
        <v>4919</v>
      </c>
      <c r="J4106">
        <v>2022</v>
      </c>
      <c r="K4106" t="s">
        <v>4062</v>
      </c>
      <c r="L4106">
        <v>25.928148</v>
      </c>
      <c r="M4106">
        <v>4445600000</v>
      </c>
      <c r="N4106">
        <v>2476400000</v>
      </c>
      <c r="O4106">
        <v>584000000</v>
      </c>
      <c r="P4106">
        <v>579200000</v>
      </c>
      <c r="Q4106">
        <v>1195700000</v>
      </c>
      <c r="S4106">
        <v>1549100000</v>
      </c>
      <c r="U4106">
        <v>227200000</v>
      </c>
      <c r="V4106">
        <v>3288400000</v>
      </c>
      <c r="W4106">
        <v>963900000</v>
      </c>
      <c r="X4106">
        <v>553300000</v>
      </c>
      <c r="Z4106">
        <v>41700000</v>
      </c>
      <c r="AB4106">
        <v>1045900000</v>
      </c>
      <c r="AC4106">
        <v>87000000</v>
      </c>
      <c r="AD4106">
        <v>176900000</v>
      </c>
      <c r="AE4106">
        <v>13100000</v>
      </c>
      <c r="AF4106">
        <v>128273042</v>
      </c>
      <c r="AG4106">
        <v>714200000</v>
      </c>
      <c r="AJ4106">
        <v>287300000</v>
      </c>
      <c r="AK4106">
        <v>16300000</v>
      </c>
      <c r="AM4106">
        <v>15500000</v>
      </c>
      <c r="AN4106">
        <v>130900000</v>
      </c>
      <c r="AQ4106">
        <v>224900000</v>
      </c>
      <c r="AS4106">
        <v>142900000</v>
      </c>
      <c r="AT4106">
        <v>130900000</v>
      </c>
      <c r="AU4106">
        <v>-126700000</v>
      </c>
      <c r="AV4106">
        <v>-201900000</v>
      </c>
      <c r="AY4106">
        <v>1.03</v>
      </c>
      <c r="AZ4106">
        <v>1121000000</v>
      </c>
      <c r="BL4106">
        <v>1.71810542398778</v>
      </c>
      <c r="BN4106">
        <v>0.73969767860356295</v>
      </c>
      <c r="BP4106">
        <v>0.60587197842099805</v>
      </c>
      <c r="BQ4106">
        <v>1.32866479925303</v>
      </c>
      <c r="BR4106">
        <v>25.172959223301</v>
      </c>
      <c r="BS4106">
        <v>0.12515536858208201</v>
      </c>
      <c r="BU4106">
        <v>2.5533982636963399E-8</v>
      </c>
    </row>
    <row r="4107" spans="3:73" x14ac:dyDescent="0.3">
      <c r="C4107">
        <v>1018963</v>
      </c>
      <c r="D4107" t="s">
        <v>4431</v>
      </c>
      <c r="E4107" t="s">
        <v>921</v>
      </c>
      <c r="F4107" t="s">
        <v>3614</v>
      </c>
      <c r="G4107" t="s">
        <v>3945</v>
      </c>
      <c r="H4107" t="s">
        <v>3946</v>
      </c>
      <c r="I4107" t="s">
        <v>4919</v>
      </c>
      <c r="J4107">
        <v>2021</v>
      </c>
      <c r="K4107" t="s">
        <v>4062</v>
      </c>
      <c r="L4107">
        <v>19.136578</v>
      </c>
      <c r="M4107">
        <v>4285200000</v>
      </c>
      <c r="N4107">
        <v>2306700000</v>
      </c>
      <c r="O4107">
        <v>687700000</v>
      </c>
      <c r="P4107">
        <v>470000000</v>
      </c>
      <c r="Q4107">
        <v>1046300000</v>
      </c>
      <c r="S4107">
        <v>1528500000</v>
      </c>
      <c r="U4107">
        <v>227900000</v>
      </c>
      <c r="V4107">
        <v>3452500000</v>
      </c>
      <c r="W4107">
        <v>856400000</v>
      </c>
      <c r="X4107">
        <v>375500000</v>
      </c>
      <c r="Z4107">
        <v>131300000</v>
      </c>
      <c r="AB4107">
        <v>685600000</v>
      </c>
      <c r="AC4107">
        <v>4800000</v>
      </c>
      <c r="AD4107">
        <v>72700000</v>
      </c>
      <c r="AE4107">
        <v>12700000</v>
      </c>
      <c r="AF4107">
        <v>127253045</v>
      </c>
      <c r="AG4107">
        <v>333200000</v>
      </c>
      <c r="AJ4107">
        <v>117600000</v>
      </c>
      <c r="AK4107">
        <v>16500000</v>
      </c>
      <c r="AM4107">
        <v>26800000</v>
      </c>
      <c r="AN4107">
        <v>-38200000</v>
      </c>
      <c r="AQ4107">
        <v>16100000</v>
      </c>
      <c r="AS4107">
        <v>143900000</v>
      </c>
      <c r="AT4107">
        <v>152600000</v>
      </c>
      <c r="AU4107">
        <v>-77300000</v>
      </c>
      <c r="AV4107">
        <v>103000000</v>
      </c>
      <c r="AY4107">
        <v>-0.3</v>
      </c>
      <c r="AZ4107">
        <v>1021700000</v>
      </c>
      <c r="BL4107">
        <v>0.105504587155963</v>
      </c>
      <c r="BN4107">
        <v>0.80568001493512598</v>
      </c>
      <c r="BP4107">
        <v>0.80301261092947196</v>
      </c>
      <c r="BQ4107">
        <v>1.4717421765530101</v>
      </c>
      <c r="BR4107">
        <v>-63.788593333333303</v>
      </c>
      <c r="BS4107">
        <v>-5.5717619603267203E-2</v>
      </c>
      <c r="BU4107">
        <v>-8.3736484830805101E-9</v>
      </c>
    </row>
    <row r="4108" spans="3:73" x14ac:dyDescent="0.3">
      <c r="C4108">
        <v>1018963</v>
      </c>
      <c r="D4108" t="s">
        <v>4431</v>
      </c>
      <c r="E4108" t="s">
        <v>921</v>
      </c>
      <c r="F4108" t="s">
        <v>3614</v>
      </c>
      <c r="G4108" t="s">
        <v>3945</v>
      </c>
      <c r="H4108" t="s">
        <v>3946</v>
      </c>
      <c r="I4108" t="s">
        <v>4919</v>
      </c>
      <c r="J4108">
        <v>2020</v>
      </c>
      <c r="K4108" t="s">
        <v>4062</v>
      </c>
      <c r="L4108">
        <v>10.828714</v>
      </c>
      <c r="M4108">
        <v>4034900000</v>
      </c>
      <c r="N4108">
        <v>2066000000</v>
      </c>
      <c r="O4108">
        <v>645900000</v>
      </c>
      <c r="P4108">
        <v>345800000</v>
      </c>
      <c r="Q4108">
        <v>997100000</v>
      </c>
      <c r="S4108">
        <v>1469200000</v>
      </c>
      <c r="U4108">
        <v>240700000</v>
      </c>
      <c r="V4108">
        <v>3393500000</v>
      </c>
      <c r="W4108">
        <v>653300000</v>
      </c>
      <c r="X4108">
        <v>290600000</v>
      </c>
      <c r="Z4108">
        <v>17800000</v>
      </c>
      <c r="AB4108">
        <v>521100000</v>
      </c>
      <c r="AC4108">
        <v>0</v>
      </c>
      <c r="AD4108">
        <v>106500000</v>
      </c>
      <c r="AE4108">
        <v>12700000</v>
      </c>
      <c r="AF4108">
        <v>126817768</v>
      </c>
      <c r="AG4108">
        <v>45200000</v>
      </c>
      <c r="AJ4108">
        <v>-1302700000</v>
      </c>
      <c r="AK4108">
        <v>14100000</v>
      </c>
      <c r="AM4108">
        <v>77700000</v>
      </c>
      <c r="AN4108">
        <v>-1121000000</v>
      </c>
      <c r="AQ4108">
        <v>166900000</v>
      </c>
      <c r="AS4108">
        <v>143300000</v>
      </c>
      <c r="AT4108">
        <v>136500000</v>
      </c>
      <c r="AU4108">
        <v>-128700000</v>
      </c>
      <c r="AV4108">
        <v>116900000</v>
      </c>
      <c r="AY4108">
        <v>-8.85</v>
      </c>
      <c r="AZ4108">
        <v>1076200000</v>
      </c>
      <c r="BL4108">
        <v>1.2227106227106199</v>
      </c>
      <c r="BN4108">
        <v>0.84103695258866396</v>
      </c>
      <c r="BP4108">
        <v>0.98867289147405502</v>
      </c>
      <c r="BQ4108">
        <v>1.63615490586254</v>
      </c>
      <c r="BR4108">
        <v>-1.2235835028248601</v>
      </c>
      <c r="BS4108">
        <v>-2.1512185760890401</v>
      </c>
      <c r="BU4108">
        <v>-1.8390734772596401E-7</v>
      </c>
    </row>
    <row r="4109" spans="3:73" x14ac:dyDescent="0.3">
      <c r="C4109">
        <v>1018963</v>
      </c>
      <c r="D4109" t="s">
        <v>4431</v>
      </c>
      <c r="E4109" t="s">
        <v>921</v>
      </c>
      <c r="F4109" t="s">
        <v>3614</v>
      </c>
      <c r="G4109" t="s">
        <v>3945</v>
      </c>
      <c r="H4109" t="s">
        <v>3946</v>
      </c>
      <c r="I4109" t="s">
        <v>4919</v>
      </c>
      <c r="J4109">
        <v>2019</v>
      </c>
      <c r="K4109" t="s">
        <v>4062</v>
      </c>
      <c r="L4109">
        <v>23.183831999999999</v>
      </c>
      <c r="M4109">
        <v>5634600000</v>
      </c>
      <c r="N4109">
        <v>2303000000</v>
      </c>
      <c r="O4109">
        <v>490800000</v>
      </c>
      <c r="P4109">
        <v>554100000</v>
      </c>
      <c r="Q4109">
        <v>1155300000</v>
      </c>
      <c r="S4109">
        <v>2450100000</v>
      </c>
      <c r="U4109">
        <v>525800000</v>
      </c>
      <c r="V4109">
        <v>3441400000</v>
      </c>
      <c r="W4109">
        <v>849200000</v>
      </c>
      <c r="X4109">
        <v>521200000</v>
      </c>
      <c r="Z4109">
        <v>11500000</v>
      </c>
      <c r="AB4109">
        <v>2090100000</v>
      </c>
      <c r="AC4109">
        <v>18200000</v>
      </c>
      <c r="AD4109">
        <v>1679300000</v>
      </c>
      <c r="AE4109">
        <v>12700000</v>
      </c>
      <c r="AF4109">
        <v>126085348</v>
      </c>
      <c r="AG4109">
        <v>169300000</v>
      </c>
      <c r="AJ4109">
        <v>366100000</v>
      </c>
      <c r="AK4109">
        <v>17800000</v>
      </c>
      <c r="AM4109">
        <v>-28500000</v>
      </c>
      <c r="AN4109">
        <v>56500000</v>
      </c>
      <c r="AQ4109">
        <v>230100000</v>
      </c>
      <c r="AS4109">
        <v>151100000</v>
      </c>
      <c r="AT4109">
        <v>168200000</v>
      </c>
      <c r="AU4109">
        <v>81700000</v>
      </c>
      <c r="AV4109">
        <v>-203000000</v>
      </c>
      <c r="AY4109">
        <v>0.45</v>
      </c>
      <c r="AZ4109">
        <v>1183200000</v>
      </c>
      <c r="BL4109">
        <v>1.3680142687277099</v>
      </c>
      <c r="BN4109">
        <v>0.610762077166081</v>
      </c>
      <c r="BP4109">
        <v>0.577955723033443</v>
      </c>
      <c r="BQ4109">
        <v>1.35150730098917</v>
      </c>
      <c r="BR4109">
        <v>51.519626666666703</v>
      </c>
      <c r="BS4109">
        <v>2.70321994162959E-2</v>
      </c>
      <c r="BU4109">
        <v>4.9914953351514303E-9</v>
      </c>
    </row>
    <row r="4110" spans="3:73" x14ac:dyDescent="0.3">
      <c r="C4110">
        <v>1018963</v>
      </c>
      <c r="D4110" t="s">
        <v>4431</v>
      </c>
      <c r="E4110" t="s">
        <v>921</v>
      </c>
      <c r="F4110" t="s">
        <v>3614</v>
      </c>
      <c r="G4110" t="s">
        <v>3945</v>
      </c>
      <c r="H4110" t="s">
        <v>3946</v>
      </c>
      <c r="I4110" t="s">
        <v>4919</v>
      </c>
      <c r="J4110">
        <v>2018</v>
      </c>
      <c r="K4110" t="s">
        <v>4062</v>
      </c>
      <c r="L4110">
        <v>26.787036000000001</v>
      </c>
      <c r="M4110">
        <v>5501800000</v>
      </c>
      <c r="N4110">
        <v>2246700000</v>
      </c>
      <c r="O4110">
        <v>382000000</v>
      </c>
      <c r="P4110">
        <v>527800000</v>
      </c>
      <c r="Q4110">
        <v>1211100000</v>
      </c>
      <c r="S4110">
        <v>2475000000</v>
      </c>
      <c r="U4110">
        <v>534700000</v>
      </c>
      <c r="V4110">
        <v>3510200000</v>
      </c>
      <c r="W4110">
        <v>836900000</v>
      </c>
      <c r="X4110">
        <v>498800000</v>
      </c>
      <c r="Z4110">
        <v>6600000</v>
      </c>
      <c r="AB4110">
        <v>1885700000</v>
      </c>
      <c r="AC4110">
        <v>30600000</v>
      </c>
      <c r="AD4110">
        <v>1422000000</v>
      </c>
      <c r="AE4110">
        <v>12700000</v>
      </c>
      <c r="AF4110">
        <v>125684396</v>
      </c>
      <c r="AG4110">
        <v>147600000</v>
      </c>
      <c r="AJ4110">
        <v>362100000</v>
      </c>
      <c r="AK4110">
        <v>22700000</v>
      </c>
      <c r="AM4110">
        <v>11000000</v>
      </c>
      <c r="AN4110">
        <v>41100000</v>
      </c>
      <c r="AQ4110">
        <v>392800000</v>
      </c>
      <c r="AS4110">
        <v>156400000</v>
      </c>
      <c r="AT4110">
        <v>139200000</v>
      </c>
      <c r="AU4110">
        <v>-145100000</v>
      </c>
      <c r="AV4110">
        <v>-7300000</v>
      </c>
      <c r="AX4110">
        <v>25800000</v>
      </c>
      <c r="AY4110">
        <v>0.33</v>
      </c>
      <c r="AZ4110">
        <v>1193600000</v>
      </c>
      <c r="BL4110">
        <v>2.8218390804597702</v>
      </c>
      <c r="BN4110">
        <v>0.63800937874877295</v>
      </c>
      <c r="BP4110">
        <v>0.45644640936790498</v>
      </c>
      <c r="BQ4110">
        <v>1.23742382602461</v>
      </c>
      <c r="BR4110">
        <v>81.172836363636407</v>
      </c>
      <c r="BS4110">
        <v>2.17956196637853E-2</v>
      </c>
      <c r="BU4110">
        <v>4.6877668133849499E-9</v>
      </c>
    </row>
    <row r="4111" spans="3:73" x14ac:dyDescent="0.3">
      <c r="C4111">
        <v>1018963</v>
      </c>
      <c r="D4111" t="s">
        <v>4431</v>
      </c>
      <c r="E4111" t="s">
        <v>921</v>
      </c>
      <c r="F4111" t="s">
        <v>3614</v>
      </c>
      <c r="G4111" t="s">
        <v>3945</v>
      </c>
      <c r="H4111" t="s">
        <v>3946</v>
      </c>
      <c r="I4111" t="s">
        <v>4919</v>
      </c>
      <c r="J4111">
        <v>2017</v>
      </c>
      <c r="K4111" t="s">
        <v>4062</v>
      </c>
      <c r="L4111">
        <v>19.933868</v>
      </c>
      <c r="M4111">
        <v>5185400000</v>
      </c>
      <c r="N4111">
        <v>1915700000</v>
      </c>
      <c r="O4111">
        <v>141600000</v>
      </c>
      <c r="P4111">
        <v>545300000</v>
      </c>
      <c r="Q4111">
        <v>1176100000</v>
      </c>
      <c r="S4111">
        <v>2495700000</v>
      </c>
      <c r="U4111">
        <v>531400000</v>
      </c>
      <c r="V4111">
        <v>3340900000</v>
      </c>
      <c r="W4111">
        <v>712600000</v>
      </c>
      <c r="X4111">
        <v>420100000</v>
      </c>
      <c r="Z4111">
        <v>10100000</v>
      </c>
      <c r="AB4111">
        <v>1739400000</v>
      </c>
      <c r="AC4111">
        <v>26100000</v>
      </c>
      <c r="AD4111">
        <v>1184300000</v>
      </c>
      <c r="AE4111">
        <v>12700000</v>
      </c>
      <c r="AF4111">
        <v>125857197</v>
      </c>
      <c r="AG4111">
        <v>130600000</v>
      </c>
      <c r="AJ4111">
        <v>80300000</v>
      </c>
      <c r="AK4111">
        <v>13300000</v>
      </c>
      <c r="AM4111">
        <v>-6800000</v>
      </c>
      <c r="AN4111">
        <v>1700000</v>
      </c>
      <c r="AQ4111">
        <v>22400000</v>
      </c>
      <c r="AS4111">
        <v>160800000</v>
      </c>
      <c r="AT4111">
        <v>122700000</v>
      </c>
      <c r="AU4111">
        <v>-119600000</v>
      </c>
      <c r="AV4111">
        <v>9200000</v>
      </c>
      <c r="AX4111">
        <v>25800000</v>
      </c>
      <c r="AY4111">
        <v>0.01</v>
      </c>
      <c r="BL4111">
        <v>0.18255908720456401</v>
      </c>
      <c r="BN4111">
        <v>0.64428973656805599</v>
      </c>
      <c r="BP4111">
        <v>0.198708953129385</v>
      </c>
      <c r="BQ4111">
        <v>1.0378894190289101</v>
      </c>
      <c r="BR4111">
        <v>1993.3868</v>
      </c>
      <c r="BS4111">
        <v>9.773485109807981E-4</v>
      </c>
      <c r="BU4111">
        <v>1.1460197769345799E-10</v>
      </c>
    </row>
    <row r="4112" spans="3:73" x14ac:dyDescent="0.3">
      <c r="C4112">
        <v>22444</v>
      </c>
      <c r="D4112" t="s">
        <v>4284</v>
      </c>
      <c r="E4112" t="s">
        <v>971</v>
      </c>
      <c r="F4112" t="s">
        <v>3614</v>
      </c>
      <c r="G4112" t="s">
        <v>4026</v>
      </c>
      <c r="H4112" t="s">
        <v>4027</v>
      </c>
      <c r="I4112" t="s">
        <v>4920</v>
      </c>
      <c r="J4112">
        <v>2026</v>
      </c>
      <c r="K4112" t="s">
        <v>4062</v>
      </c>
      <c r="L4112">
        <v>70.233586000000003</v>
      </c>
    </row>
    <row r="4113" spans="3:73" x14ac:dyDescent="0.3">
      <c r="C4113">
        <v>22444</v>
      </c>
      <c r="D4113" t="s">
        <v>4284</v>
      </c>
      <c r="E4113" t="s">
        <v>971</v>
      </c>
      <c r="F4113" t="s">
        <v>3614</v>
      </c>
      <c r="G4113" t="s">
        <v>4026</v>
      </c>
      <c r="H4113" t="s">
        <v>4027</v>
      </c>
      <c r="I4113" t="s">
        <v>4920</v>
      </c>
      <c r="J4113">
        <v>2025</v>
      </c>
      <c r="K4113" t="s">
        <v>4062</v>
      </c>
      <c r="L4113">
        <v>52.443018000000002</v>
      </c>
      <c r="M4113">
        <v>7171834000</v>
      </c>
      <c r="N4113">
        <v>3494818000</v>
      </c>
      <c r="P4113">
        <v>1201680000</v>
      </c>
      <c r="Q4113">
        <v>934310000</v>
      </c>
      <c r="R4113">
        <v>2944355000</v>
      </c>
      <c r="S4113">
        <v>2742773000</v>
      </c>
      <c r="T4113">
        <v>210815000</v>
      </c>
      <c r="U4113">
        <v>386846000</v>
      </c>
      <c r="V4113">
        <v>2978508000</v>
      </c>
      <c r="W4113">
        <v>1258813000</v>
      </c>
      <c r="AA4113">
        <v>1205168000</v>
      </c>
      <c r="AB4113">
        <v>4193066000</v>
      </c>
      <c r="AC4113">
        <v>697003000</v>
      </c>
      <c r="AD4113">
        <v>4507114000</v>
      </c>
      <c r="AE4113">
        <v>1290000</v>
      </c>
      <c r="AF4113">
        <v>111189136</v>
      </c>
      <c r="AM4113">
        <v>22883000</v>
      </c>
      <c r="AN4113">
        <v>84662000</v>
      </c>
      <c r="AQ4113">
        <v>715070000</v>
      </c>
      <c r="AS4113">
        <v>285877000</v>
      </c>
      <c r="AU4113">
        <v>-346772000</v>
      </c>
      <c r="AV4113">
        <v>-183444000</v>
      </c>
      <c r="AX4113">
        <v>81433000</v>
      </c>
      <c r="AY4113">
        <v>0.75</v>
      </c>
      <c r="AZ4113">
        <v>953032500</v>
      </c>
      <c r="BN4113">
        <v>0.41530632192546602</v>
      </c>
      <c r="BQ4113">
        <v>2.0340654251266899</v>
      </c>
      <c r="BR4113">
        <v>69.924024000000003</v>
      </c>
      <c r="BS4113">
        <v>2.0190953350126099E-2</v>
      </c>
      <c r="BU4113">
        <v>9.3803110897849003E-9</v>
      </c>
    </row>
    <row r="4114" spans="3:73" x14ac:dyDescent="0.3">
      <c r="C4114">
        <v>22444</v>
      </c>
      <c r="D4114" t="s">
        <v>4284</v>
      </c>
      <c r="E4114" t="s">
        <v>971</v>
      </c>
      <c r="F4114" t="s">
        <v>3614</v>
      </c>
      <c r="G4114" t="s">
        <v>4026</v>
      </c>
      <c r="H4114" t="s">
        <v>4027</v>
      </c>
      <c r="I4114" t="s">
        <v>4920</v>
      </c>
      <c r="J4114">
        <v>2024</v>
      </c>
      <c r="K4114" t="s">
        <v>4062</v>
      </c>
      <c r="L4114">
        <v>53.160429999999998</v>
      </c>
      <c r="M4114">
        <v>6817839000</v>
      </c>
      <c r="N4114">
        <v>3292768000</v>
      </c>
      <c r="P4114">
        <v>1158946000</v>
      </c>
      <c r="Q4114">
        <v>971755000</v>
      </c>
      <c r="R4114">
        <v>2779301000</v>
      </c>
      <c r="S4114">
        <v>2577136000</v>
      </c>
      <c r="T4114">
        <v>234869000</v>
      </c>
      <c r="U4114">
        <v>385630000</v>
      </c>
      <c r="V4114">
        <v>2517815000</v>
      </c>
      <c r="W4114">
        <v>834850000</v>
      </c>
      <c r="AA4114">
        <v>1056970000</v>
      </c>
      <c r="AB4114">
        <v>4299776000</v>
      </c>
      <c r="AC4114">
        <v>526679000</v>
      </c>
      <c r="AD4114">
        <v>4503885000</v>
      </c>
      <c r="AE4114">
        <v>1290000</v>
      </c>
      <c r="AF4114">
        <v>114104057</v>
      </c>
      <c r="AM4114">
        <v>150180000</v>
      </c>
      <c r="AN4114">
        <v>485491000</v>
      </c>
      <c r="AO4114">
        <v>47893000</v>
      </c>
      <c r="AQ4114">
        <v>899708000</v>
      </c>
      <c r="AS4114">
        <v>280367000</v>
      </c>
      <c r="AU4114">
        <v>-323002000</v>
      </c>
      <c r="AV4114">
        <v>-313759000</v>
      </c>
      <c r="AX4114">
        <v>78868000</v>
      </c>
      <c r="AY4114">
        <v>4.1900000000000004</v>
      </c>
      <c r="AZ4114">
        <v>1003668500</v>
      </c>
      <c r="BB4114">
        <v>683564000</v>
      </c>
      <c r="BC4114">
        <v>683564000</v>
      </c>
      <c r="BN4114">
        <v>0.36929810164188398</v>
      </c>
      <c r="BO4114">
        <v>14.2727329672395</v>
      </c>
      <c r="BQ4114">
        <v>2.7801557165958002</v>
      </c>
      <c r="BR4114">
        <v>12.6874534606205</v>
      </c>
      <c r="BS4114">
        <v>0.112910765584068</v>
      </c>
      <c r="BU4114">
        <v>5.1803210609110801E-8</v>
      </c>
    </row>
    <row r="4115" spans="3:73" x14ac:dyDescent="0.3">
      <c r="C4115">
        <v>22444</v>
      </c>
      <c r="D4115" t="s">
        <v>4284</v>
      </c>
      <c r="E4115" t="s">
        <v>971</v>
      </c>
      <c r="F4115" t="s">
        <v>3614</v>
      </c>
      <c r="G4115" t="s">
        <v>4026</v>
      </c>
      <c r="H4115" t="s">
        <v>4027</v>
      </c>
      <c r="I4115" t="s">
        <v>4920</v>
      </c>
      <c r="J4115">
        <v>2023</v>
      </c>
      <c r="K4115" t="s">
        <v>4062</v>
      </c>
      <c r="L4115">
        <v>47.422421</v>
      </c>
      <c r="M4115">
        <v>6639094000</v>
      </c>
      <c r="N4115">
        <v>3144155000</v>
      </c>
      <c r="P4115">
        <v>1240217000</v>
      </c>
      <c r="Q4115">
        <v>1035582000</v>
      </c>
      <c r="R4115">
        <v>2593276000</v>
      </c>
      <c r="S4115">
        <v>2409360000</v>
      </c>
      <c r="T4115">
        <v>259161000</v>
      </c>
      <c r="U4115">
        <v>385821000</v>
      </c>
      <c r="V4115">
        <v>2517980000</v>
      </c>
      <c r="W4115">
        <v>843714000</v>
      </c>
      <c r="AA4115">
        <v>1061102000</v>
      </c>
      <c r="AB4115">
        <v>4120873000</v>
      </c>
      <c r="AC4115">
        <v>368573000</v>
      </c>
      <c r="AD4115">
        <v>4097262000</v>
      </c>
      <c r="AE4115">
        <v>1290000</v>
      </c>
      <c r="AF4115">
        <v>116515427</v>
      </c>
      <c r="AM4115">
        <v>262207000</v>
      </c>
      <c r="AN4115">
        <v>859760000</v>
      </c>
      <c r="AO4115">
        <v>40127000</v>
      </c>
      <c r="AQ4115">
        <v>1344103000</v>
      </c>
      <c r="AS4115">
        <v>218830000</v>
      </c>
      <c r="AU4115">
        <v>-835227000</v>
      </c>
      <c r="AV4115">
        <v>-599479000</v>
      </c>
      <c r="AX4115">
        <v>74936000</v>
      </c>
      <c r="AY4115">
        <v>7.34</v>
      </c>
      <c r="AZ4115">
        <v>1102639000</v>
      </c>
      <c r="BB4115">
        <v>1162094000</v>
      </c>
      <c r="BC4115">
        <v>1162094000</v>
      </c>
      <c r="BN4115">
        <v>0.37926560461412401</v>
      </c>
      <c r="BO4115">
        <v>28.960400727689599</v>
      </c>
      <c r="BQ4115">
        <v>2.4991561121422698</v>
      </c>
      <c r="BR4115">
        <v>6.4608202997275201</v>
      </c>
      <c r="BS4115">
        <v>0.20863540322645199</v>
      </c>
      <c r="BU4115">
        <v>8.4467677149963099E-8</v>
      </c>
    </row>
    <row r="4116" spans="3:73" x14ac:dyDescent="0.3">
      <c r="C4116">
        <v>22444</v>
      </c>
      <c r="D4116" t="s">
        <v>4284</v>
      </c>
      <c r="E4116" t="s">
        <v>971</v>
      </c>
      <c r="F4116" t="s">
        <v>3614</v>
      </c>
      <c r="G4116" t="s">
        <v>4026</v>
      </c>
      <c r="H4116" t="s">
        <v>4027</v>
      </c>
      <c r="I4116" t="s">
        <v>4920</v>
      </c>
      <c r="J4116">
        <v>2022</v>
      </c>
      <c r="K4116" t="s">
        <v>4062</v>
      </c>
      <c r="L4116">
        <v>37.866104</v>
      </c>
      <c r="M4116">
        <v>6237027000</v>
      </c>
      <c r="N4116">
        <v>3441468000</v>
      </c>
      <c r="P4116">
        <v>1358907000</v>
      </c>
      <c r="Q4116">
        <v>1169696000</v>
      </c>
      <c r="R4116">
        <v>2073818000</v>
      </c>
      <c r="S4116">
        <v>1910871000</v>
      </c>
      <c r="T4116">
        <v>257409000</v>
      </c>
      <c r="U4116">
        <v>249009000</v>
      </c>
      <c r="V4116">
        <v>2950598000</v>
      </c>
      <c r="W4116">
        <v>1356987000</v>
      </c>
      <c r="AA4116">
        <v>1455167000</v>
      </c>
      <c r="AB4116">
        <v>3286197000</v>
      </c>
      <c r="AC4116">
        <v>295847000</v>
      </c>
      <c r="AD4116">
        <v>3312438000</v>
      </c>
      <c r="AE4116">
        <v>1290000</v>
      </c>
      <c r="AF4116">
        <v>117496053</v>
      </c>
      <c r="AM4116">
        <v>297885000</v>
      </c>
      <c r="AN4116">
        <v>1217262000</v>
      </c>
      <c r="AO4116">
        <v>50709000</v>
      </c>
      <c r="AQ4116">
        <v>700309000</v>
      </c>
      <c r="AS4116">
        <v>175024000</v>
      </c>
      <c r="AU4116">
        <v>-684715000</v>
      </c>
      <c r="AV4116">
        <v>165305000</v>
      </c>
      <c r="AX4116">
        <v>67749000</v>
      </c>
      <c r="AY4116">
        <v>10.09</v>
      </c>
      <c r="AZ4116">
        <v>1052541500</v>
      </c>
      <c r="BB4116">
        <v>1565856000</v>
      </c>
      <c r="BC4116">
        <v>1565856000</v>
      </c>
      <c r="BN4116">
        <v>0.47307763779120998</v>
      </c>
      <c r="BO4116">
        <v>30.879252203750799</v>
      </c>
      <c r="BQ4116">
        <v>1.6741295237168801</v>
      </c>
      <c r="BR4116">
        <v>3.7528348860257701</v>
      </c>
      <c r="BS4116">
        <v>0.37041662444460899</v>
      </c>
      <c r="BU4116">
        <v>1.16264785513467E-7</v>
      </c>
    </row>
    <row r="4117" spans="3:73" x14ac:dyDescent="0.3">
      <c r="C4117">
        <v>22444</v>
      </c>
      <c r="D4117" t="s">
        <v>4284</v>
      </c>
      <c r="E4117" t="s">
        <v>971</v>
      </c>
      <c r="F4117" t="s">
        <v>3614</v>
      </c>
      <c r="G4117" t="s">
        <v>4026</v>
      </c>
      <c r="H4117" t="s">
        <v>4027</v>
      </c>
      <c r="I4117" t="s">
        <v>4920</v>
      </c>
      <c r="J4117">
        <v>2021</v>
      </c>
      <c r="K4117" t="s">
        <v>4062</v>
      </c>
      <c r="L4117">
        <v>27.508084</v>
      </c>
      <c r="M4117">
        <v>4638671000</v>
      </c>
      <c r="N4117">
        <v>2736828000</v>
      </c>
      <c r="P4117">
        <v>1105580000</v>
      </c>
      <c r="Q4117">
        <v>935387000</v>
      </c>
      <c r="R4117">
        <v>1699350000</v>
      </c>
      <c r="S4117">
        <v>1566123000</v>
      </c>
      <c r="U4117">
        <v>66137000</v>
      </c>
      <c r="V4117">
        <v>2343562000</v>
      </c>
      <c r="W4117">
        <v>980473000</v>
      </c>
      <c r="AA4117">
        <v>1025778000</v>
      </c>
      <c r="AB4117">
        <v>2294877000</v>
      </c>
      <c r="AC4117">
        <v>152582000</v>
      </c>
      <c r="AD4117">
        <v>2162925000</v>
      </c>
      <c r="AE4117">
        <v>1290000</v>
      </c>
      <c r="AF4117">
        <v>120586589</v>
      </c>
      <c r="AM4117">
        <v>121153000</v>
      </c>
      <c r="AN4117">
        <v>412865000</v>
      </c>
      <c r="AO4117">
        <v>51904000</v>
      </c>
      <c r="AQ4117">
        <v>228474000</v>
      </c>
      <c r="AS4117">
        <v>167613000</v>
      </c>
      <c r="AU4117">
        <v>-162129000</v>
      </c>
      <c r="AV4117">
        <v>-109390000</v>
      </c>
      <c r="AX4117">
        <v>57766000</v>
      </c>
      <c r="AY4117">
        <v>3.43</v>
      </c>
      <c r="AZ4117">
        <v>780390000</v>
      </c>
      <c r="BB4117">
        <v>585922000</v>
      </c>
      <c r="BC4117">
        <v>585922000</v>
      </c>
      <c r="BN4117">
        <v>0.50522272435359195</v>
      </c>
      <c r="BO4117">
        <v>11.288571208384701</v>
      </c>
      <c r="BQ4117">
        <v>1.83731831473177</v>
      </c>
      <c r="BR4117">
        <v>8.0198495626822197</v>
      </c>
      <c r="BS4117">
        <v>0.17990724557351001</v>
      </c>
      <c r="BU4117">
        <v>4.1114503356824797E-8</v>
      </c>
    </row>
    <row r="4118" spans="3:73" x14ac:dyDescent="0.3">
      <c r="C4118">
        <v>22444</v>
      </c>
      <c r="D4118" t="s">
        <v>4284</v>
      </c>
      <c r="E4118" t="s">
        <v>971</v>
      </c>
      <c r="F4118" t="s">
        <v>3614</v>
      </c>
      <c r="G4118" t="s">
        <v>4026</v>
      </c>
      <c r="H4118" t="s">
        <v>4027</v>
      </c>
      <c r="I4118" t="s">
        <v>4920</v>
      </c>
      <c r="J4118">
        <v>2020</v>
      </c>
      <c r="K4118" t="s">
        <v>4062</v>
      </c>
      <c r="L4118">
        <v>17.596588000000001</v>
      </c>
      <c r="M4118">
        <v>4081728000</v>
      </c>
      <c r="N4118">
        <v>2214103000</v>
      </c>
      <c r="P4118">
        <v>880728000</v>
      </c>
      <c r="Q4118">
        <v>625393000</v>
      </c>
      <c r="R4118">
        <v>1708344000</v>
      </c>
      <c r="S4118">
        <v>1571067000</v>
      </c>
      <c r="U4118">
        <v>64321000</v>
      </c>
      <c r="V4118">
        <v>2192315000</v>
      </c>
      <c r="W4118">
        <v>745263000</v>
      </c>
      <c r="AA4118">
        <v>1042042000</v>
      </c>
      <c r="AB4118">
        <v>1889201000</v>
      </c>
      <c r="AC4118">
        <v>175063000</v>
      </c>
      <c r="AD4118">
        <v>1807826000</v>
      </c>
      <c r="AE4118">
        <v>1290000</v>
      </c>
      <c r="AF4118">
        <v>119220905</v>
      </c>
      <c r="AG4118">
        <v>263407000</v>
      </c>
      <c r="AM4118">
        <v>92476000</v>
      </c>
      <c r="AN4118">
        <v>67623000</v>
      </c>
      <c r="AO4118">
        <v>61837000</v>
      </c>
      <c r="AQ4118">
        <v>791204000</v>
      </c>
      <c r="AS4118">
        <v>165758000</v>
      </c>
      <c r="AU4118">
        <v>-192938000</v>
      </c>
      <c r="AV4118">
        <v>-247790000</v>
      </c>
      <c r="AX4118">
        <v>57056000</v>
      </c>
      <c r="AY4118">
        <v>0.56999999999999995</v>
      </c>
      <c r="AZ4118">
        <v>658880500</v>
      </c>
      <c r="BB4118">
        <v>221936000</v>
      </c>
      <c r="BC4118">
        <v>221936000</v>
      </c>
      <c r="BN4118">
        <v>0.53710462823588401</v>
      </c>
      <c r="BO4118">
        <v>3.58904862784417</v>
      </c>
      <c r="BQ4118">
        <v>2.1317440957084899</v>
      </c>
      <c r="BR4118">
        <v>30.871207017543899</v>
      </c>
      <c r="BS4118">
        <v>3.5794497250424898E-2</v>
      </c>
      <c r="BU4118">
        <v>5.3091519430701102E-9</v>
      </c>
    </row>
    <row r="4119" spans="3:73" x14ac:dyDescent="0.3">
      <c r="C4119">
        <v>22444</v>
      </c>
      <c r="D4119" t="s">
        <v>4284</v>
      </c>
      <c r="E4119" t="s">
        <v>971</v>
      </c>
      <c r="F4119" t="s">
        <v>3614</v>
      </c>
      <c r="G4119" t="s">
        <v>4026</v>
      </c>
      <c r="H4119" t="s">
        <v>4027</v>
      </c>
      <c r="I4119" t="s">
        <v>4920</v>
      </c>
      <c r="J4119">
        <v>2019</v>
      </c>
      <c r="K4119" t="s">
        <v>4062</v>
      </c>
      <c r="L4119">
        <v>15.608388</v>
      </c>
      <c r="M4119">
        <v>3758771000</v>
      </c>
      <c r="N4119">
        <v>2080005000</v>
      </c>
      <c r="P4119">
        <v>1016088000</v>
      </c>
      <c r="Q4119">
        <v>692368000</v>
      </c>
      <c r="R4119">
        <v>1599218000</v>
      </c>
      <c r="S4119">
        <v>1500971000</v>
      </c>
      <c r="U4119">
        <v>64138000</v>
      </c>
      <c r="V4119">
        <v>2134714000</v>
      </c>
      <c r="W4119">
        <v>694590000</v>
      </c>
      <c r="AB4119">
        <v>1623861000</v>
      </c>
      <c r="AC4119">
        <v>197350000</v>
      </c>
      <c r="AD4119">
        <v>1585379000</v>
      </c>
      <c r="AE4119">
        <v>1290000</v>
      </c>
      <c r="AF4119">
        <v>117924938</v>
      </c>
      <c r="AG4119">
        <v>252659000</v>
      </c>
      <c r="AM4119">
        <v>69681000</v>
      </c>
      <c r="AN4119">
        <v>86111000</v>
      </c>
      <c r="AO4119">
        <v>71373000</v>
      </c>
      <c r="AQ4119">
        <v>37004000</v>
      </c>
      <c r="AS4119">
        <v>158671000</v>
      </c>
      <c r="AU4119">
        <v>-462048000</v>
      </c>
      <c r="AV4119">
        <v>-13244000</v>
      </c>
      <c r="AX4119">
        <v>56537000</v>
      </c>
      <c r="AY4119">
        <v>0.73</v>
      </c>
      <c r="AZ4119">
        <v>640686500</v>
      </c>
      <c r="BB4119">
        <v>227165000</v>
      </c>
      <c r="BC4119">
        <v>227165000</v>
      </c>
      <c r="BN4119">
        <v>0.56792871925424604</v>
      </c>
      <c r="BO4119">
        <v>3.1827862076695701</v>
      </c>
      <c r="BQ4119">
        <v>1.99777854561684</v>
      </c>
      <c r="BR4119">
        <v>21.381353424657501</v>
      </c>
      <c r="BS4119">
        <v>5.3028553552305298E-2</v>
      </c>
      <c r="BU4119">
        <v>7.0166863050470501E-9</v>
      </c>
    </row>
    <row r="4120" spans="3:73" x14ac:dyDescent="0.3">
      <c r="C4120">
        <v>22444</v>
      </c>
      <c r="D4120" t="s">
        <v>4284</v>
      </c>
      <c r="E4120" t="s">
        <v>971</v>
      </c>
      <c r="F4120" t="s">
        <v>3614</v>
      </c>
      <c r="G4120" t="s">
        <v>4026</v>
      </c>
      <c r="H4120" t="s">
        <v>4027</v>
      </c>
      <c r="I4120" t="s">
        <v>4920</v>
      </c>
      <c r="J4120">
        <v>2018</v>
      </c>
      <c r="K4120" t="s">
        <v>4062</v>
      </c>
      <c r="L4120">
        <v>19.041809000000001</v>
      </c>
      <c r="M4120">
        <v>3328304000</v>
      </c>
      <c r="N4120">
        <v>2077205000</v>
      </c>
      <c r="P4120">
        <v>749484000</v>
      </c>
      <c r="Q4120">
        <v>589005000</v>
      </c>
      <c r="R4120">
        <v>1172607000</v>
      </c>
      <c r="S4120">
        <v>1075038000</v>
      </c>
      <c r="U4120">
        <v>64310000</v>
      </c>
      <c r="V4120">
        <v>1834721000</v>
      </c>
      <c r="W4120">
        <v>541943000</v>
      </c>
      <c r="AB4120">
        <v>1493397000</v>
      </c>
      <c r="AC4120">
        <v>213385000</v>
      </c>
      <c r="AD4120">
        <v>1446495000</v>
      </c>
      <c r="AE4120">
        <v>1290000</v>
      </c>
      <c r="AF4120">
        <v>117015558</v>
      </c>
      <c r="AG4120">
        <v>183411000</v>
      </c>
      <c r="AM4120">
        <v>30147000</v>
      </c>
      <c r="AN4120">
        <v>51560000</v>
      </c>
      <c r="AO4120">
        <v>40957000</v>
      </c>
      <c r="AQ4120">
        <v>158680000</v>
      </c>
      <c r="AS4120">
        <v>131659000</v>
      </c>
      <c r="AU4120">
        <v>-70675000</v>
      </c>
      <c r="AV4120">
        <v>259432000</v>
      </c>
      <c r="AX4120">
        <v>56076000</v>
      </c>
      <c r="AY4120">
        <v>0</v>
      </c>
      <c r="AZ4120">
        <v>601732000</v>
      </c>
      <c r="BB4120">
        <v>122664000</v>
      </c>
      <c r="BC4120">
        <v>122664000</v>
      </c>
      <c r="BN4120">
        <v>0.55124802301712805</v>
      </c>
      <c r="BO4120">
        <v>2.9949459188905401</v>
      </c>
      <c r="BQ4120">
        <v>2.7460452483010198</v>
      </c>
      <c r="BS4120">
        <v>3.45253137645248E-2</v>
      </c>
    </row>
    <row r="4121" spans="3:73" x14ac:dyDescent="0.3">
      <c r="C4121">
        <v>22444</v>
      </c>
      <c r="D4121" t="s">
        <v>4284</v>
      </c>
      <c r="E4121" t="s">
        <v>971</v>
      </c>
      <c r="F4121" t="s">
        <v>3614</v>
      </c>
      <c r="G4121" t="s">
        <v>4026</v>
      </c>
      <c r="H4121" t="s">
        <v>4027</v>
      </c>
      <c r="I4121" t="s">
        <v>4920</v>
      </c>
      <c r="J4121">
        <v>2017</v>
      </c>
      <c r="K4121" t="s">
        <v>4062</v>
      </c>
      <c r="L4121">
        <v>16.553436000000001</v>
      </c>
      <c r="M4121">
        <v>2975131000</v>
      </c>
      <c r="N4121">
        <v>1713900000</v>
      </c>
      <c r="P4121">
        <v>706595000</v>
      </c>
      <c r="Q4121">
        <v>614459000</v>
      </c>
      <c r="R4121">
        <v>1155238000</v>
      </c>
      <c r="S4121">
        <v>1061283000</v>
      </c>
      <c r="U4121">
        <v>64915000</v>
      </c>
      <c r="V4121">
        <v>1574201000</v>
      </c>
      <c r="W4121">
        <v>608438000</v>
      </c>
      <c r="AB4121">
        <v>1400757000</v>
      </c>
      <c r="AC4121">
        <v>232084000</v>
      </c>
      <c r="AD4121">
        <v>1363806000</v>
      </c>
      <c r="AE4121">
        <v>1290000</v>
      </c>
      <c r="AF4121">
        <v>115793736</v>
      </c>
      <c r="AG4121">
        <v>111585000</v>
      </c>
      <c r="AM4121">
        <v>12454000</v>
      </c>
      <c r="AN4121">
        <v>-29540000</v>
      </c>
      <c r="AO4121">
        <v>44047000</v>
      </c>
      <c r="AQ4121">
        <v>174472000</v>
      </c>
      <c r="AS4121">
        <v>125071000</v>
      </c>
      <c r="AU4121">
        <v>-113715000</v>
      </c>
      <c r="AV4121">
        <v>-324493000</v>
      </c>
      <c r="AX4121">
        <v>55514000</v>
      </c>
      <c r="AY4121">
        <v>0</v>
      </c>
      <c r="BB4121">
        <v>26961000</v>
      </c>
      <c r="BC4121">
        <v>26961000</v>
      </c>
      <c r="BN4121">
        <v>0.52911989421642303</v>
      </c>
      <c r="BO4121">
        <v>0.61209617000022698</v>
      </c>
      <c r="BQ4121">
        <v>1.80698937278737</v>
      </c>
      <c r="BS4121">
        <v>-2.10885970942854E-2</v>
      </c>
    </row>
    <row r="4122" spans="3:73" x14ac:dyDescent="0.3">
      <c r="C4122">
        <v>17843</v>
      </c>
      <c r="D4122" t="s">
        <v>4282</v>
      </c>
      <c r="E4122" t="s">
        <v>528</v>
      </c>
      <c r="F4122" t="s">
        <v>3614</v>
      </c>
      <c r="G4122" t="s">
        <v>4026</v>
      </c>
      <c r="H4122" t="s">
        <v>4027</v>
      </c>
      <c r="I4122" t="s">
        <v>4921</v>
      </c>
      <c r="J4122">
        <v>2026</v>
      </c>
      <c r="K4122" t="s">
        <v>4062</v>
      </c>
      <c r="L4122">
        <v>366.564729</v>
      </c>
    </row>
    <row r="4123" spans="3:73" x14ac:dyDescent="0.3">
      <c r="C4123">
        <v>17843</v>
      </c>
      <c r="D4123" t="s">
        <v>4282</v>
      </c>
      <c r="E4123" t="s">
        <v>528</v>
      </c>
      <c r="F4123" t="s">
        <v>3614</v>
      </c>
      <c r="G4123" t="s">
        <v>4026</v>
      </c>
      <c r="H4123" t="s">
        <v>4027</v>
      </c>
      <c r="I4123" t="s">
        <v>4921</v>
      </c>
      <c r="J4123">
        <v>2025</v>
      </c>
      <c r="K4123" t="s">
        <v>4062</v>
      </c>
      <c r="L4123">
        <v>242.53358800000001</v>
      </c>
      <c r="M4123">
        <v>3486800000</v>
      </c>
      <c r="N4123">
        <v>1764700000</v>
      </c>
      <c r="O4123">
        <v>315500000</v>
      </c>
      <c r="P4123">
        <v>575500000</v>
      </c>
      <c r="Q4123">
        <v>793800000</v>
      </c>
      <c r="R4123">
        <v>1359400000</v>
      </c>
      <c r="S4123">
        <v>1359400000</v>
      </c>
      <c r="U4123">
        <v>227300000</v>
      </c>
      <c r="V4123">
        <v>1599800000</v>
      </c>
      <c r="W4123">
        <v>483700000</v>
      </c>
      <c r="X4123">
        <v>267400000</v>
      </c>
      <c r="AB4123">
        <v>1887000000</v>
      </c>
      <c r="AD4123">
        <v>1710200000</v>
      </c>
      <c r="AE4123">
        <v>286200000</v>
      </c>
      <c r="AF4123">
        <v>49707379</v>
      </c>
      <c r="AG4123">
        <v>768600000</v>
      </c>
      <c r="AJ4123">
        <v>521800000</v>
      </c>
      <c r="AK4123">
        <v>26100000</v>
      </c>
      <c r="AM4123">
        <v>91300000</v>
      </c>
      <c r="AN4123">
        <v>376000000</v>
      </c>
      <c r="AQ4123">
        <v>440400000</v>
      </c>
      <c r="AS4123">
        <v>139200000</v>
      </c>
      <c r="AT4123">
        <v>154300000</v>
      </c>
      <c r="AU4123">
        <v>-152900000</v>
      </c>
      <c r="AV4123">
        <v>-167100000</v>
      </c>
      <c r="AW4123">
        <v>40300000</v>
      </c>
      <c r="AX4123">
        <v>40300000</v>
      </c>
      <c r="AY4123">
        <v>7.5</v>
      </c>
      <c r="AZ4123">
        <v>764600000</v>
      </c>
      <c r="BL4123">
        <v>2.85418016850292</v>
      </c>
      <c r="BN4123">
        <v>0.45881610645864401</v>
      </c>
      <c r="BP4123">
        <v>0.65226379987595595</v>
      </c>
      <c r="BQ4123">
        <v>2.0072358900144698</v>
      </c>
      <c r="BR4123">
        <v>32.337811733333297</v>
      </c>
      <c r="BS4123">
        <v>0.19925808161102301</v>
      </c>
      <c r="BT4123">
        <v>166162.552297705</v>
      </c>
      <c r="BU4123">
        <v>9.6396497615262306E-7</v>
      </c>
    </row>
    <row r="4124" spans="3:73" x14ac:dyDescent="0.3">
      <c r="C4124">
        <v>17843</v>
      </c>
      <c r="D4124" t="s">
        <v>4282</v>
      </c>
      <c r="E4124" t="s">
        <v>528</v>
      </c>
      <c r="F4124" t="s">
        <v>3614</v>
      </c>
      <c r="G4124" t="s">
        <v>4026</v>
      </c>
      <c r="H4124" t="s">
        <v>4027</v>
      </c>
      <c r="I4124" t="s">
        <v>4921</v>
      </c>
      <c r="J4124">
        <v>2024</v>
      </c>
      <c r="K4124" t="s">
        <v>4062</v>
      </c>
      <c r="L4124">
        <v>120.097673</v>
      </c>
      <c r="M4124">
        <v>3291700000</v>
      </c>
      <c r="N4124">
        <v>1591200000</v>
      </c>
      <c r="O4124">
        <v>199100000</v>
      </c>
      <c r="P4124">
        <v>562600000</v>
      </c>
      <c r="Q4124">
        <v>735400000</v>
      </c>
      <c r="R4124">
        <v>1335200000</v>
      </c>
      <c r="S4124">
        <v>1335200000</v>
      </c>
      <c r="U4124">
        <v>227300000</v>
      </c>
      <c r="V4124">
        <v>1662900000</v>
      </c>
      <c r="W4124">
        <v>466300000</v>
      </c>
      <c r="X4124">
        <v>263900000</v>
      </c>
      <c r="AB4124">
        <v>1628800000</v>
      </c>
      <c r="AD4124">
        <v>1374500000</v>
      </c>
      <c r="AE4124">
        <v>284900000</v>
      </c>
      <c r="AF4124">
        <v>49776955</v>
      </c>
      <c r="AG4124">
        <v>584300000</v>
      </c>
      <c r="AJ4124">
        <v>323100000</v>
      </c>
      <c r="AK4124">
        <v>25600000</v>
      </c>
      <c r="AM4124">
        <v>25100000</v>
      </c>
      <c r="AN4124">
        <v>186500000</v>
      </c>
      <c r="AQ4124">
        <v>274900000</v>
      </c>
      <c r="AS4124">
        <v>134600000</v>
      </c>
      <c r="AT4124">
        <v>96600000</v>
      </c>
      <c r="AU4124">
        <v>-95900000</v>
      </c>
      <c r="AV4124">
        <v>-23300000</v>
      </c>
      <c r="AW4124">
        <v>40000000</v>
      </c>
      <c r="AX4124">
        <v>40000000</v>
      </c>
      <c r="AY4124">
        <v>3.75</v>
      </c>
      <c r="AZ4124">
        <v>687550000</v>
      </c>
      <c r="BL4124">
        <v>2.84575569358178</v>
      </c>
      <c r="BN4124">
        <v>0.50517969438284205</v>
      </c>
      <c r="BP4124">
        <v>0.42697834012438302</v>
      </c>
      <c r="BQ4124">
        <v>1.83529916362857</v>
      </c>
      <c r="BR4124">
        <v>32.026046133333303</v>
      </c>
      <c r="BS4124">
        <v>0.114501473477407</v>
      </c>
      <c r="BT4124">
        <v>333062.24009852402</v>
      </c>
      <c r="BU4124">
        <v>2.7650188712549099E-7</v>
      </c>
    </row>
    <row r="4125" spans="3:73" x14ac:dyDescent="0.3">
      <c r="C4125">
        <v>17843</v>
      </c>
      <c r="D4125" t="s">
        <v>4282</v>
      </c>
      <c r="E4125" t="s">
        <v>528</v>
      </c>
      <c r="F4125" t="s">
        <v>3614</v>
      </c>
      <c r="G4125" t="s">
        <v>4026</v>
      </c>
      <c r="H4125" t="s">
        <v>4027</v>
      </c>
      <c r="I4125" t="s">
        <v>4921</v>
      </c>
      <c r="J4125">
        <v>2023</v>
      </c>
      <c r="K4125" t="s">
        <v>4062</v>
      </c>
      <c r="L4125">
        <v>55.204704999999997</v>
      </c>
      <c r="M4125">
        <v>3053900000</v>
      </c>
      <c r="N4125">
        <v>1281900000</v>
      </c>
      <c r="O4125">
        <v>44500000</v>
      </c>
      <c r="P4125">
        <v>531300000</v>
      </c>
      <c r="Q4125">
        <v>639700000</v>
      </c>
      <c r="R4125">
        <v>1383800000</v>
      </c>
      <c r="S4125">
        <v>1383800000</v>
      </c>
      <c r="U4125">
        <v>241400000</v>
      </c>
      <c r="V4125">
        <v>1657800000</v>
      </c>
      <c r="W4125">
        <v>459400000</v>
      </c>
      <c r="X4125">
        <v>278100000</v>
      </c>
      <c r="AB4125">
        <v>1396100000</v>
      </c>
      <c r="AD4125">
        <v>1228000000</v>
      </c>
      <c r="AE4125">
        <v>280700000</v>
      </c>
      <c r="AF4125">
        <v>48635740</v>
      </c>
      <c r="AG4125">
        <v>337300000</v>
      </c>
      <c r="AJ4125">
        <v>133100000</v>
      </c>
      <c r="AK4125">
        <v>24400000</v>
      </c>
      <c r="AM4125">
        <v>16100000</v>
      </c>
      <c r="AN4125">
        <v>56400000</v>
      </c>
      <c r="AO4125">
        <v>54100000</v>
      </c>
      <c r="AQ4125">
        <v>14700000</v>
      </c>
      <c r="AS4125">
        <v>131000000</v>
      </c>
      <c r="AT4125">
        <v>82300000</v>
      </c>
      <c r="AU4125">
        <v>-82300000</v>
      </c>
      <c r="AV4125">
        <v>-40100000</v>
      </c>
      <c r="AW4125">
        <v>39400000</v>
      </c>
      <c r="AX4125">
        <v>39400000</v>
      </c>
      <c r="AY4125">
        <v>1.1499999999999999</v>
      </c>
      <c r="AZ4125">
        <v>567900000</v>
      </c>
      <c r="BB4125">
        <v>126600000</v>
      </c>
      <c r="BC4125">
        <v>126600000</v>
      </c>
      <c r="BL4125">
        <v>0.17861482381530999</v>
      </c>
      <c r="BN4125">
        <v>0.54284685156684898</v>
      </c>
      <c r="BO4125">
        <v>2.3401109057301301</v>
      </c>
      <c r="BP4125">
        <v>9.6865476708750606E-2</v>
      </c>
      <c r="BQ4125">
        <v>1.3979103178058301</v>
      </c>
      <c r="BR4125">
        <v>48.004091304347803</v>
      </c>
      <c r="BS4125">
        <v>4.0398252274192401E-2</v>
      </c>
      <c r="BT4125">
        <v>713707.28273975896</v>
      </c>
      <c r="BU4125">
        <v>4.5473397858319599E-8</v>
      </c>
    </row>
    <row r="4126" spans="3:73" x14ac:dyDescent="0.3">
      <c r="C4126">
        <v>17843</v>
      </c>
      <c r="D4126" t="s">
        <v>4282</v>
      </c>
      <c r="E4126" t="s">
        <v>528</v>
      </c>
      <c r="F4126" t="s">
        <v>3614</v>
      </c>
      <c r="G4126" t="s">
        <v>4026</v>
      </c>
      <c r="H4126" t="s">
        <v>4027</v>
      </c>
      <c r="I4126" t="s">
        <v>4921</v>
      </c>
      <c r="J4126">
        <v>2022</v>
      </c>
      <c r="K4126" t="s">
        <v>4062</v>
      </c>
      <c r="L4126">
        <v>33.637965999999999</v>
      </c>
      <c r="M4126">
        <v>2932300000</v>
      </c>
      <c r="N4126">
        <v>1119400000</v>
      </c>
      <c r="O4126">
        <v>154200000</v>
      </c>
      <c r="P4126">
        <v>382300000</v>
      </c>
      <c r="Q4126">
        <v>496100000</v>
      </c>
      <c r="R4126">
        <v>1420800000</v>
      </c>
      <c r="S4126">
        <v>1420800000</v>
      </c>
      <c r="U4126">
        <v>241400000</v>
      </c>
      <c r="V4126">
        <v>1601800000</v>
      </c>
      <c r="W4126">
        <v>375600000</v>
      </c>
      <c r="X4126">
        <v>242100000</v>
      </c>
      <c r="AB4126">
        <v>1330500000</v>
      </c>
      <c r="AC4126">
        <v>307400000</v>
      </c>
      <c r="AD4126">
        <v>1211000000</v>
      </c>
      <c r="AE4126">
        <v>280100000</v>
      </c>
      <c r="AF4126">
        <v>48286439</v>
      </c>
      <c r="AG4126">
        <v>149800000</v>
      </c>
      <c r="AJ4126">
        <v>-24900000</v>
      </c>
      <c r="AK4126">
        <v>20400000</v>
      </c>
      <c r="AM4126">
        <v>-14000000</v>
      </c>
      <c r="AN4126">
        <v>-49100000</v>
      </c>
      <c r="AO4126">
        <v>44900000</v>
      </c>
      <c r="AQ4126">
        <v>6000000</v>
      </c>
      <c r="AS4126">
        <v>131400000</v>
      </c>
      <c r="AT4126">
        <v>91300000</v>
      </c>
      <c r="AU4126">
        <v>-89100000</v>
      </c>
      <c r="AV4126">
        <v>-52800000</v>
      </c>
      <c r="AW4126">
        <v>39200000</v>
      </c>
      <c r="AX4126">
        <v>39200000</v>
      </c>
      <c r="AY4126">
        <v>-1.01</v>
      </c>
      <c r="AZ4126">
        <v>460900000</v>
      </c>
      <c r="BB4126">
        <v>-18200000</v>
      </c>
      <c r="BC4126">
        <v>-18200000</v>
      </c>
      <c r="BL4126">
        <v>6.5717415115005506E-2</v>
      </c>
      <c r="BN4126">
        <v>0.54626061453466601</v>
      </c>
      <c r="BO4126">
        <v>-0.405345211581292</v>
      </c>
      <c r="BP4126">
        <v>0.41054313099041501</v>
      </c>
      <c r="BQ4126">
        <v>1.65947816826411</v>
      </c>
      <c r="BR4126">
        <v>-33.304916831683201</v>
      </c>
      <c r="BS4126">
        <v>-3.6903419767004897E-2</v>
      </c>
      <c r="BT4126">
        <v>1165349.8906562901</v>
      </c>
      <c r="BU4126">
        <v>-2.5535021164975601E-8</v>
      </c>
    </row>
    <row r="4127" spans="3:73" x14ac:dyDescent="0.3">
      <c r="C4127">
        <v>17843</v>
      </c>
      <c r="D4127" t="s">
        <v>4282</v>
      </c>
      <c r="E4127" t="s">
        <v>528</v>
      </c>
      <c r="F4127" t="s">
        <v>3614</v>
      </c>
      <c r="G4127" t="s">
        <v>4026</v>
      </c>
      <c r="H4127" t="s">
        <v>4027</v>
      </c>
      <c r="I4127" t="s">
        <v>4921</v>
      </c>
      <c r="J4127">
        <v>2021</v>
      </c>
      <c r="K4127" t="s">
        <v>4062</v>
      </c>
      <c r="L4127">
        <v>34.992564000000002</v>
      </c>
      <c r="M4127">
        <v>2971200000</v>
      </c>
      <c r="N4127">
        <v>1117400000</v>
      </c>
      <c r="O4127">
        <v>287400000</v>
      </c>
      <c r="P4127">
        <v>308700000</v>
      </c>
      <c r="Q4127">
        <v>425700000</v>
      </c>
      <c r="R4127">
        <v>1457500000</v>
      </c>
      <c r="S4127">
        <v>1457500000</v>
      </c>
      <c r="U4127">
        <v>241400000</v>
      </c>
      <c r="V4127">
        <v>1578900000</v>
      </c>
      <c r="W4127">
        <v>306300000</v>
      </c>
      <c r="X4127">
        <v>142400000</v>
      </c>
      <c r="AB4127">
        <v>1392300000</v>
      </c>
      <c r="AC4127">
        <v>317400000</v>
      </c>
      <c r="AD4127">
        <v>1299300000</v>
      </c>
      <c r="AE4127">
        <v>280100000</v>
      </c>
      <c r="AF4127">
        <v>48040676</v>
      </c>
      <c r="AG4127">
        <v>1000000</v>
      </c>
      <c r="AJ4127">
        <v>-248600000</v>
      </c>
      <c r="AK4127">
        <v>19700000</v>
      </c>
      <c r="AM4127">
        <v>-68300000</v>
      </c>
      <c r="AN4127">
        <v>-229600000</v>
      </c>
      <c r="AO4127">
        <v>32700000</v>
      </c>
      <c r="AQ4127">
        <v>250000000</v>
      </c>
      <c r="AS4127">
        <v>123600000</v>
      </c>
      <c r="AT4127">
        <v>100500000</v>
      </c>
      <c r="AU4127">
        <v>-78900000</v>
      </c>
      <c r="AV4127">
        <v>-76100000</v>
      </c>
      <c r="AW4127">
        <v>39100000</v>
      </c>
      <c r="AX4127">
        <v>39100000</v>
      </c>
      <c r="AY4127">
        <v>-4.76</v>
      </c>
      <c r="AZ4127">
        <v>575000000</v>
      </c>
      <c r="BB4127">
        <v>-265200000</v>
      </c>
      <c r="BC4127">
        <v>-265200000</v>
      </c>
      <c r="BL4127">
        <v>2.4875621890547301</v>
      </c>
      <c r="BN4127">
        <v>0.53140145395799698</v>
      </c>
      <c r="BO4127">
        <v>-8.1100917431192698</v>
      </c>
      <c r="BP4127">
        <v>0.938295788442703</v>
      </c>
      <c r="BQ4127">
        <v>2.2582435520731301</v>
      </c>
      <c r="BR4127">
        <v>-7.3513789915966399</v>
      </c>
      <c r="BS4127">
        <v>-0.1649069884364</v>
      </c>
      <c r="BT4127">
        <v>1117380.2525587999</v>
      </c>
      <c r="BU4127">
        <v>-1.1963269743589701E-7</v>
      </c>
    </row>
    <row r="4128" spans="3:73" x14ac:dyDescent="0.3">
      <c r="C4128">
        <v>17843</v>
      </c>
      <c r="D4128" t="s">
        <v>4282</v>
      </c>
      <c r="E4128" t="s">
        <v>528</v>
      </c>
      <c r="F4128" t="s">
        <v>3614</v>
      </c>
      <c r="G4128" t="s">
        <v>4026</v>
      </c>
      <c r="H4128" t="s">
        <v>4027</v>
      </c>
      <c r="I4128" t="s">
        <v>4921</v>
      </c>
      <c r="J4128">
        <v>2020</v>
      </c>
      <c r="K4128" t="s">
        <v>4062</v>
      </c>
      <c r="L4128">
        <v>22.104697999999999</v>
      </c>
      <c r="M4128">
        <v>3227200000</v>
      </c>
      <c r="N4128">
        <v>1266300000</v>
      </c>
      <c r="O4128">
        <v>193100000</v>
      </c>
      <c r="P4128">
        <v>292300000</v>
      </c>
      <c r="Q4128">
        <v>724300000</v>
      </c>
      <c r="R4128">
        <v>1351100000</v>
      </c>
      <c r="S4128">
        <v>1351100000</v>
      </c>
      <c r="U4128">
        <v>290400000</v>
      </c>
      <c r="V4128">
        <v>1781500000</v>
      </c>
      <c r="W4128">
        <v>452100000</v>
      </c>
      <c r="X4128">
        <v>124200000</v>
      </c>
      <c r="AB4128">
        <v>1445700000</v>
      </c>
      <c r="AC4128">
        <v>325800000</v>
      </c>
      <c r="AD4128">
        <v>1568000000</v>
      </c>
      <c r="AE4128">
        <v>280100000</v>
      </c>
      <c r="AF4128">
        <v>47850468</v>
      </c>
      <c r="AG4128">
        <v>-5300000</v>
      </c>
      <c r="AJ4128">
        <v>-148200000</v>
      </c>
      <c r="AK4128">
        <v>28000000</v>
      </c>
      <c r="AM4128">
        <v>4600000</v>
      </c>
      <c r="AN4128">
        <v>-118400000</v>
      </c>
      <c r="AO4128">
        <v>19800000</v>
      </c>
      <c r="AQ4128">
        <v>231800000</v>
      </c>
      <c r="AS4128">
        <v>123900000</v>
      </c>
      <c r="AT4128">
        <v>171400000</v>
      </c>
      <c r="AU4128">
        <v>-171200000</v>
      </c>
      <c r="AV4128">
        <v>107800000</v>
      </c>
      <c r="AW4128">
        <v>38800000</v>
      </c>
      <c r="AX4128">
        <v>38800000</v>
      </c>
      <c r="AY4128">
        <v>-2.46</v>
      </c>
      <c r="AZ4128">
        <v>756000000</v>
      </c>
      <c r="BB4128">
        <v>-94000000</v>
      </c>
      <c r="BC4128">
        <v>-94000000</v>
      </c>
      <c r="BL4128">
        <v>1.3523920653442201</v>
      </c>
      <c r="BN4128">
        <v>0.552026524541398</v>
      </c>
      <c r="BO4128">
        <v>-4.7474747474747501</v>
      </c>
      <c r="BP4128">
        <v>0.42711789427117902</v>
      </c>
      <c r="BQ4128">
        <v>1.1988498119885</v>
      </c>
      <c r="BR4128">
        <v>-8.9856495934959408</v>
      </c>
      <c r="BS4128">
        <v>-8.1898042470775395E-2</v>
      </c>
      <c r="BT4128">
        <v>1755282.97197275</v>
      </c>
      <c r="BU4128">
        <v>-3.7613306412118698E-8</v>
      </c>
    </row>
    <row r="4129" spans="3:73" x14ac:dyDescent="0.3">
      <c r="C4129">
        <v>17843</v>
      </c>
      <c r="D4129" t="s">
        <v>4282</v>
      </c>
      <c r="E4129" t="s">
        <v>528</v>
      </c>
      <c r="F4129" t="s">
        <v>3614</v>
      </c>
      <c r="G4129" t="s">
        <v>4026</v>
      </c>
      <c r="H4129" t="s">
        <v>4027</v>
      </c>
      <c r="I4129" t="s">
        <v>4921</v>
      </c>
      <c r="J4129">
        <v>2019</v>
      </c>
      <c r="K4129" t="s">
        <v>4062</v>
      </c>
      <c r="L4129">
        <v>42.511235999999997</v>
      </c>
      <c r="M4129">
        <v>3187800000</v>
      </c>
      <c r="N4129">
        <v>1236200000</v>
      </c>
      <c r="O4129">
        <v>27000000</v>
      </c>
      <c r="P4129">
        <v>384100000</v>
      </c>
      <c r="Q4129">
        <v>787700000</v>
      </c>
      <c r="R4129">
        <v>1366200000</v>
      </c>
      <c r="S4129">
        <v>1366200000</v>
      </c>
      <c r="U4129">
        <v>326400000</v>
      </c>
      <c r="V4129">
        <v>1667700000</v>
      </c>
      <c r="W4129">
        <v>416000000</v>
      </c>
      <c r="X4129">
        <v>238700000</v>
      </c>
      <c r="AA4129">
        <v>550600000</v>
      </c>
      <c r="AB4129">
        <v>1520100000</v>
      </c>
      <c r="AC4129">
        <v>332800000</v>
      </c>
      <c r="AD4129">
        <v>1605300000</v>
      </c>
      <c r="AE4129">
        <v>279000000</v>
      </c>
      <c r="AF4129">
        <v>47470363</v>
      </c>
      <c r="AG4129">
        <v>122900000</v>
      </c>
      <c r="AJ4129">
        <v>67900000</v>
      </c>
      <c r="AK4129">
        <v>23300000</v>
      </c>
      <c r="AM4129">
        <v>49000000</v>
      </c>
      <c r="AN4129">
        <v>167000000</v>
      </c>
      <c r="AO4129">
        <v>26000000</v>
      </c>
      <c r="AQ4129">
        <v>232400000</v>
      </c>
      <c r="AS4129">
        <v>121500000</v>
      </c>
      <c r="AT4129">
        <v>180300000</v>
      </c>
      <c r="AU4129">
        <v>-244600000</v>
      </c>
      <c r="AV4129">
        <v>-19400000</v>
      </c>
      <c r="AW4129">
        <v>38600000</v>
      </c>
      <c r="AX4129">
        <v>38600000</v>
      </c>
      <c r="AY4129">
        <v>1.01</v>
      </c>
      <c r="AZ4129">
        <v>738450000</v>
      </c>
      <c r="BB4129">
        <v>242000000</v>
      </c>
      <c r="BC4129">
        <v>242000000</v>
      </c>
      <c r="BL4129">
        <v>1.28896283971159</v>
      </c>
      <c r="BN4129">
        <v>0.52315076228119695</v>
      </c>
      <c r="BO4129">
        <v>9.3076923076923102</v>
      </c>
      <c r="BP4129">
        <v>6.4903846153846201E-2</v>
      </c>
      <c r="BQ4129">
        <v>1.078125</v>
      </c>
      <c r="BR4129">
        <v>42.090332673267298</v>
      </c>
      <c r="BS4129">
        <v>0.109861193342543</v>
      </c>
      <c r="BT4129">
        <v>907995.24154037796</v>
      </c>
      <c r="BU4129">
        <v>2.8245739332938602E-8</v>
      </c>
    </row>
    <row r="4130" spans="3:73" x14ac:dyDescent="0.3">
      <c r="C4130">
        <v>17843</v>
      </c>
      <c r="D4130" t="s">
        <v>4282</v>
      </c>
      <c r="E4130" t="s">
        <v>528</v>
      </c>
      <c r="F4130" t="s">
        <v>3614</v>
      </c>
      <c r="G4130" t="s">
        <v>4026</v>
      </c>
      <c r="H4130" t="s">
        <v>4027</v>
      </c>
      <c r="I4130" t="s">
        <v>4921</v>
      </c>
      <c r="J4130">
        <v>2018</v>
      </c>
      <c r="K4130" t="s">
        <v>4062</v>
      </c>
      <c r="L4130">
        <v>44.250436999999998</v>
      </c>
      <c r="M4130">
        <v>3007000000</v>
      </c>
      <c r="N4130">
        <v>1178800000</v>
      </c>
      <c r="O4130">
        <v>56200000</v>
      </c>
      <c r="P4130">
        <v>378500000</v>
      </c>
      <c r="Q4130">
        <v>689200000</v>
      </c>
      <c r="R4130">
        <v>1313400000</v>
      </c>
      <c r="S4130">
        <v>1313400000</v>
      </c>
      <c r="U4130">
        <v>268700000</v>
      </c>
      <c r="V4130">
        <v>1521100000</v>
      </c>
      <c r="W4130">
        <v>363300000</v>
      </c>
      <c r="X4130">
        <v>214700000</v>
      </c>
      <c r="AA4130">
        <v>545700000</v>
      </c>
      <c r="AB4130">
        <v>1485900000</v>
      </c>
      <c r="AC4130">
        <v>338800000</v>
      </c>
      <c r="AD4130">
        <v>1475900000</v>
      </c>
      <c r="AE4130">
        <v>278600000</v>
      </c>
      <c r="AF4130">
        <v>47191744</v>
      </c>
      <c r="AG4130">
        <v>114900000</v>
      </c>
      <c r="AH4130">
        <v>618000000</v>
      </c>
      <c r="AJ4130">
        <v>59400000</v>
      </c>
      <c r="AK4130">
        <v>19300000</v>
      </c>
      <c r="AM4130">
        <v>-28300000</v>
      </c>
      <c r="AN4130">
        <v>188500000</v>
      </c>
      <c r="AO4130">
        <v>28300000</v>
      </c>
      <c r="AQ4130">
        <v>209200000</v>
      </c>
      <c r="AS4130">
        <v>116600000</v>
      </c>
      <c r="AT4130">
        <v>135000000</v>
      </c>
      <c r="AU4130">
        <v>-139400000</v>
      </c>
      <c r="AV4130">
        <v>-78900000</v>
      </c>
      <c r="AW4130">
        <v>34400000</v>
      </c>
      <c r="AX4130">
        <v>34400000</v>
      </c>
      <c r="AY4130">
        <v>0.9</v>
      </c>
      <c r="AZ4130">
        <v>689800000</v>
      </c>
      <c r="BA4130">
        <v>9.61165048543689E-2</v>
      </c>
      <c r="BB4130">
        <v>188500000</v>
      </c>
      <c r="BC4130">
        <v>188500000</v>
      </c>
      <c r="BD4130">
        <v>0.30501618122977298</v>
      </c>
      <c r="BE4130">
        <v>0.33851132686084101</v>
      </c>
      <c r="BF4130">
        <v>0.12006472491909401</v>
      </c>
      <c r="BG4130">
        <v>0.185922330097087</v>
      </c>
      <c r="BI4130">
        <v>0.20552045227801799</v>
      </c>
      <c r="BJ4130">
        <v>-0.22556634304207099</v>
      </c>
      <c r="BK4130">
        <v>0.218446601941748</v>
      </c>
      <c r="BL4130">
        <v>1.5496296296296299</v>
      </c>
      <c r="BM4130">
        <v>3.12297734627832E-2</v>
      </c>
      <c r="BN4130">
        <v>0.50585300964416402</v>
      </c>
      <c r="BO4130">
        <v>6.66077738515901</v>
      </c>
      <c r="BP4130">
        <v>0.15469309110927601</v>
      </c>
      <c r="BQ4130">
        <v>1.3476465730800999</v>
      </c>
      <c r="BR4130">
        <v>49.167152222222199</v>
      </c>
      <c r="BS4130">
        <v>0.12685914260717401</v>
      </c>
      <c r="BT4130">
        <v>777393.45263415098</v>
      </c>
      <c r="BU4130">
        <v>2.6802202907328901E-8</v>
      </c>
    </row>
    <row r="4131" spans="3:73" x14ac:dyDescent="0.3">
      <c r="C4131">
        <v>17843</v>
      </c>
      <c r="D4131" t="s">
        <v>4282</v>
      </c>
      <c r="E4131" t="s">
        <v>528</v>
      </c>
      <c r="F4131" t="s">
        <v>3614</v>
      </c>
      <c r="G4131" t="s">
        <v>4026</v>
      </c>
      <c r="H4131" t="s">
        <v>4027</v>
      </c>
      <c r="I4131" t="s">
        <v>4921</v>
      </c>
      <c r="J4131">
        <v>2017</v>
      </c>
      <c r="K4131" t="s">
        <v>4062</v>
      </c>
      <c r="L4131">
        <v>36.161079000000001</v>
      </c>
      <c r="M4131">
        <v>2878100000</v>
      </c>
      <c r="N4131">
        <v>1093600000</v>
      </c>
      <c r="O4131">
        <v>66300000</v>
      </c>
      <c r="P4131">
        <v>290400000</v>
      </c>
      <c r="Q4131">
        <v>690400000</v>
      </c>
      <c r="R4131">
        <v>1316800000</v>
      </c>
      <c r="S4131">
        <v>1316800000</v>
      </c>
      <c r="U4131">
        <v>263400000</v>
      </c>
      <c r="V4131">
        <v>1679500000</v>
      </c>
      <c r="W4131">
        <v>396000000</v>
      </c>
      <c r="X4131">
        <v>201100000</v>
      </c>
      <c r="AA4131">
        <v>605000000</v>
      </c>
      <c r="AB4131">
        <v>1198600000</v>
      </c>
      <c r="AC4131">
        <v>341600000</v>
      </c>
      <c r="AD4131">
        <v>1321800000</v>
      </c>
      <c r="AE4131">
        <v>276700000</v>
      </c>
      <c r="AF4131">
        <v>46753180</v>
      </c>
      <c r="AG4131">
        <v>92700000</v>
      </c>
      <c r="AJ4131">
        <v>44600000</v>
      </c>
      <c r="AK4131">
        <v>16900000</v>
      </c>
      <c r="AM4131">
        <v>23200000</v>
      </c>
      <c r="AN4131">
        <v>47000000</v>
      </c>
      <c r="AO4131">
        <v>29800000</v>
      </c>
      <c r="AQ4131">
        <v>129300000</v>
      </c>
      <c r="AS4131">
        <v>117800000</v>
      </c>
      <c r="AT4131">
        <v>98500000</v>
      </c>
      <c r="AU4131">
        <v>-112100000</v>
      </c>
      <c r="AV4131">
        <v>-32800000</v>
      </c>
      <c r="AW4131">
        <v>34100000</v>
      </c>
      <c r="AX4131">
        <v>34100000</v>
      </c>
      <c r="AY4131">
        <v>0.54</v>
      </c>
      <c r="BB4131">
        <v>100000000</v>
      </c>
      <c r="BC4131">
        <v>100000000</v>
      </c>
      <c r="BL4131">
        <v>1.31269035532995</v>
      </c>
      <c r="BN4131">
        <v>0.58354469962822697</v>
      </c>
      <c r="BO4131">
        <v>3.3557046979865799</v>
      </c>
      <c r="BP4131">
        <v>0.167424242424242</v>
      </c>
      <c r="BQ4131">
        <v>1.0181818181818201</v>
      </c>
      <c r="BR4131">
        <v>66.964961111111094</v>
      </c>
      <c r="BS4131">
        <v>3.9212414483564197E-2</v>
      </c>
      <c r="BT4131">
        <v>943002.83462227404</v>
      </c>
      <c r="BU4131">
        <v>1.6291492291006201E-8</v>
      </c>
    </row>
    <row r="4132" spans="3:73" x14ac:dyDescent="0.3">
      <c r="C4132">
        <v>39092</v>
      </c>
      <c r="D4132" t="s">
        <v>4296</v>
      </c>
      <c r="E4132" t="s">
        <v>1884</v>
      </c>
      <c r="F4132" t="s">
        <v>3614</v>
      </c>
      <c r="G4132" t="s">
        <v>3876</v>
      </c>
      <c r="H4132" t="s">
        <v>3877</v>
      </c>
      <c r="I4132" t="s">
        <v>4922</v>
      </c>
      <c r="J4132">
        <v>2026</v>
      </c>
      <c r="K4132" t="s">
        <v>4062</v>
      </c>
      <c r="L4132">
        <v>18.583748</v>
      </c>
    </row>
    <row r="4133" spans="3:73" x14ac:dyDescent="0.3">
      <c r="C4133">
        <v>39092</v>
      </c>
      <c r="D4133" t="s">
        <v>4296</v>
      </c>
      <c r="E4133" t="s">
        <v>1884</v>
      </c>
      <c r="F4133" t="s">
        <v>3614</v>
      </c>
      <c r="G4133" t="s">
        <v>3876</v>
      </c>
      <c r="H4133" t="s">
        <v>3877</v>
      </c>
      <c r="I4133" t="s">
        <v>4922</v>
      </c>
      <c r="J4133">
        <v>2025</v>
      </c>
      <c r="K4133" t="s">
        <v>4062</v>
      </c>
      <c r="L4133">
        <v>17.601868</v>
      </c>
      <c r="M4133">
        <v>226822000</v>
      </c>
      <c r="N4133">
        <v>166467000</v>
      </c>
      <c r="O4133">
        <v>3686000</v>
      </c>
      <c r="P4133">
        <v>47476000</v>
      </c>
      <c r="Q4133">
        <v>113689000</v>
      </c>
      <c r="S4133">
        <v>56251000</v>
      </c>
      <c r="V4133">
        <v>94397000</v>
      </c>
      <c r="W4133">
        <v>38324000</v>
      </c>
      <c r="AB4133">
        <v>132425000</v>
      </c>
      <c r="AD4133">
        <v>101254000</v>
      </c>
      <c r="AE4133">
        <v>8877000</v>
      </c>
      <c r="AJ4133">
        <v>3043000</v>
      </c>
      <c r="AM4133">
        <v>1608000</v>
      </c>
      <c r="AN4133">
        <v>6085000</v>
      </c>
      <c r="AO4133">
        <v>2953000</v>
      </c>
      <c r="AP4133">
        <v>3291000</v>
      </c>
      <c r="AQ4133">
        <v>-4410000</v>
      </c>
      <c r="AS4133">
        <v>3291000</v>
      </c>
      <c r="AU4133">
        <v>-3434000</v>
      </c>
      <c r="AV4133">
        <v>6095000</v>
      </c>
      <c r="AX4133">
        <v>1115000</v>
      </c>
      <c r="AY4133">
        <v>0.87</v>
      </c>
      <c r="AZ4133">
        <v>114746500</v>
      </c>
      <c r="BB4133">
        <v>10646000</v>
      </c>
      <c r="BC4133">
        <v>13937000</v>
      </c>
      <c r="BN4133">
        <v>0.41617215261306201</v>
      </c>
      <c r="BO4133">
        <v>3.6051473078225502</v>
      </c>
      <c r="BP4133">
        <v>9.6179939463521505E-2</v>
      </c>
      <c r="BQ4133">
        <v>1.37715269804822</v>
      </c>
      <c r="BR4133">
        <v>20.232032183908</v>
      </c>
      <c r="BS4133">
        <v>4.5950538040400203E-2</v>
      </c>
      <c r="BU4133">
        <v>1.15639986105343E-7</v>
      </c>
    </row>
    <row r="4134" spans="3:73" x14ac:dyDescent="0.3">
      <c r="C4134">
        <v>39092</v>
      </c>
      <c r="D4134" t="s">
        <v>4296</v>
      </c>
      <c r="E4134" t="s">
        <v>1884</v>
      </c>
      <c r="F4134" t="s">
        <v>3614</v>
      </c>
      <c r="G4134" t="s">
        <v>3876</v>
      </c>
      <c r="H4134" t="s">
        <v>3877</v>
      </c>
      <c r="I4134" t="s">
        <v>4922</v>
      </c>
      <c r="J4134">
        <v>2024</v>
      </c>
      <c r="K4134" t="s">
        <v>4062</v>
      </c>
      <c r="L4134">
        <v>16.253679999999999</v>
      </c>
      <c r="M4134">
        <v>230019000</v>
      </c>
      <c r="N4134">
        <v>170064000</v>
      </c>
      <c r="O4134">
        <v>2891000</v>
      </c>
      <c r="P4134">
        <v>47329000</v>
      </c>
      <c r="Q4134">
        <v>115804000</v>
      </c>
      <c r="S4134">
        <v>56758000</v>
      </c>
      <c r="V4134">
        <v>102544000</v>
      </c>
      <c r="W4134">
        <v>54107000</v>
      </c>
      <c r="AB4134">
        <v>127475000</v>
      </c>
      <c r="AD4134">
        <v>96284000</v>
      </c>
      <c r="AE4134">
        <v>8873000</v>
      </c>
      <c r="AJ4134">
        <v>24518000</v>
      </c>
      <c r="AM4134">
        <v>5969000</v>
      </c>
      <c r="AN4134">
        <v>17345000</v>
      </c>
      <c r="AO4134">
        <v>3072000</v>
      </c>
      <c r="AP4134">
        <v>3070000</v>
      </c>
      <c r="AQ4134">
        <v>4979000</v>
      </c>
      <c r="AS4134">
        <v>3070000</v>
      </c>
      <c r="AU4134">
        <v>-5805000</v>
      </c>
      <c r="AV4134">
        <v>1337000</v>
      </c>
      <c r="AX4134">
        <v>714000</v>
      </c>
      <c r="AY4134">
        <v>2.39</v>
      </c>
      <c r="AZ4134">
        <v>101025000</v>
      </c>
      <c r="BB4134">
        <v>26386000</v>
      </c>
      <c r="BC4134">
        <v>29456000</v>
      </c>
      <c r="BN4134">
        <v>0.44580665075493803</v>
      </c>
      <c r="BO4134">
        <v>8.5891927083333304</v>
      </c>
      <c r="BP4134">
        <v>5.3431164174690897E-2</v>
      </c>
      <c r="BQ4134">
        <v>1.00282773023823</v>
      </c>
      <c r="BR4134">
        <v>6.8007029288702903</v>
      </c>
      <c r="BS4134">
        <v>0.13606589527358301</v>
      </c>
      <c r="BU4134">
        <v>3.0473657736811098E-7</v>
      </c>
    </row>
    <row r="4135" spans="3:73" x14ac:dyDescent="0.3">
      <c r="C4135">
        <v>39092</v>
      </c>
      <c r="D4135" t="s">
        <v>4296</v>
      </c>
      <c r="E4135" t="s">
        <v>1884</v>
      </c>
      <c r="F4135" t="s">
        <v>3614</v>
      </c>
      <c r="G4135" t="s">
        <v>3876</v>
      </c>
      <c r="H4135" t="s">
        <v>3877</v>
      </c>
      <c r="I4135" t="s">
        <v>4922</v>
      </c>
      <c r="J4135">
        <v>2023</v>
      </c>
      <c r="K4135" t="s">
        <v>4062</v>
      </c>
      <c r="L4135">
        <v>12.607965999999999</v>
      </c>
      <c r="M4135">
        <v>199312000</v>
      </c>
      <c r="N4135">
        <v>143656000</v>
      </c>
      <c r="O4135">
        <v>2992000</v>
      </c>
      <c r="P4135">
        <v>49367000</v>
      </c>
      <c r="Q4135">
        <v>86246000</v>
      </c>
      <c r="S4135">
        <v>53933000</v>
      </c>
      <c r="V4135">
        <v>83880000</v>
      </c>
      <c r="W4135">
        <v>45088000</v>
      </c>
      <c r="AB4135">
        <v>115432000</v>
      </c>
      <c r="AD4135">
        <v>79653000</v>
      </c>
      <c r="AE4135">
        <v>8869000</v>
      </c>
      <c r="AJ4135">
        <v>21074000</v>
      </c>
      <c r="AM4135">
        <v>6845000</v>
      </c>
      <c r="AN4135">
        <v>21344000</v>
      </c>
      <c r="AO4135">
        <v>2218000</v>
      </c>
      <c r="AQ4135">
        <v>63894000</v>
      </c>
      <c r="AU4135">
        <v>-88187000</v>
      </c>
      <c r="AV4135">
        <v>13557000</v>
      </c>
      <c r="AX4135">
        <v>600000</v>
      </c>
      <c r="AY4135">
        <v>2.91</v>
      </c>
      <c r="AZ4135">
        <v>77096061</v>
      </c>
      <c r="BB4135">
        <v>30407000</v>
      </c>
      <c r="BC4135">
        <v>30407000</v>
      </c>
      <c r="BN4135">
        <v>0.420847716143534</v>
      </c>
      <c r="BO4135">
        <v>13.709197475202901</v>
      </c>
      <c r="BP4135">
        <v>6.6359119943222106E-2</v>
      </c>
      <c r="BQ4135">
        <v>1.2732877927608199</v>
      </c>
      <c r="BR4135">
        <v>4.3326343642611702</v>
      </c>
      <c r="BS4135">
        <v>0.18490539884953899</v>
      </c>
      <c r="BU4135">
        <v>3.1784237525123E-7</v>
      </c>
    </row>
    <row r="4136" spans="3:73" x14ac:dyDescent="0.3">
      <c r="C4136">
        <v>39092</v>
      </c>
      <c r="D4136" t="s">
        <v>4296</v>
      </c>
      <c r="E4136" t="s">
        <v>1884</v>
      </c>
      <c r="F4136" t="s">
        <v>3614</v>
      </c>
      <c r="G4136" t="s">
        <v>3876</v>
      </c>
      <c r="H4136" t="s">
        <v>3877</v>
      </c>
      <c r="I4136" t="s">
        <v>4922</v>
      </c>
      <c r="J4136">
        <v>2022</v>
      </c>
      <c r="K4136" t="s">
        <v>4062</v>
      </c>
      <c r="L4136">
        <v>8.588578</v>
      </c>
      <c r="M4136">
        <v>159275070</v>
      </c>
      <c r="N4136">
        <v>125361815</v>
      </c>
      <c r="O4136">
        <v>2598102</v>
      </c>
      <c r="P4136">
        <v>35670657</v>
      </c>
      <c r="Q4136">
        <v>67946122</v>
      </c>
      <c r="S4136">
        <v>30106059</v>
      </c>
      <c r="V4136">
        <v>79588422</v>
      </c>
      <c r="W4136">
        <v>60810607</v>
      </c>
      <c r="AB4136">
        <v>79686648</v>
      </c>
      <c r="AC4136">
        <v>7741197</v>
      </c>
      <c r="AD4136">
        <v>58909018</v>
      </c>
      <c r="AE4136">
        <v>8344975</v>
      </c>
      <c r="AJ4136">
        <v>28264592</v>
      </c>
      <c r="AM4136">
        <v>4264236</v>
      </c>
      <c r="AN4136">
        <v>14066322</v>
      </c>
      <c r="AO4136">
        <v>255320</v>
      </c>
      <c r="AQ4136">
        <v>-13397759</v>
      </c>
      <c r="AU4136">
        <v>-7917910</v>
      </c>
      <c r="AV4136">
        <v>17244701</v>
      </c>
      <c r="AX4136">
        <v>550216</v>
      </c>
      <c r="AY4136">
        <v>2.04</v>
      </c>
      <c r="AZ4136">
        <v>51981107.5</v>
      </c>
      <c r="BB4136">
        <v>18585878</v>
      </c>
      <c r="BC4136">
        <v>18585878</v>
      </c>
      <c r="BN4136">
        <v>0.49969164665882698</v>
      </c>
      <c r="BO4136">
        <v>72.794446185179396</v>
      </c>
      <c r="BP4136">
        <v>4.2724487193492401E-2</v>
      </c>
      <c r="BQ4136">
        <v>0.94417233822382296</v>
      </c>
      <c r="BR4136">
        <v>4.2100872549019597</v>
      </c>
      <c r="BS4136">
        <v>0.176520437903223</v>
      </c>
      <c r="BU4136">
        <v>2.19869947597746E-7</v>
      </c>
    </row>
    <row r="4137" spans="3:73" x14ac:dyDescent="0.3">
      <c r="C4137">
        <v>39092</v>
      </c>
      <c r="D4137" t="s">
        <v>4296</v>
      </c>
      <c r="E4137" t="s">
        <v>1884</v>
      </c>
      <c r="F4137" t="s">
        <v>3614</v>
      </c>
      <c r="G4137" t="s">
        <v>3876</v>
      </c>
      <c r="H4137" t="s">
        <v>3877</v>
      </c>
      <c r="I4137" t="s">
        <v>4922</v>
      </c>
      <c r="J4137">
        <v>2021</v>
      </c>
      <c r="K4137" t="s">
        <v>4062</v>
      </c>
      <c r="L4137">
        <v>11.319565000000001</v>
      </c>
      <c r="M4137">
        <v>95008809</v>
      </c>
      <c r="N4137">
        <v>77534635</v>
      </c>
      <c r="O4137">
        <v>8191001</v>
      </c>
      <c r="P4137">
        <v>20377967</v>
      </c>
      <c r="Q4137">
        <v>36016093</v>
      </c>
      <c r="S4137">
        <v>15461256</v>
      </c>
      <c r="V4137">
        <v>29668833</v>
      </c>
      <c r="W4137">
        <v>29072271</v>
      </c>
      <c r="AB4137">
        <v>65339976</v>
      </c>
      <c r="AC4137">
        <v>7203342</v>
      </c>
      <c r="AD4137">
        <v>45392912</v>
      </c>
      <c r="AE4137">
        <v>8334785</v>
      </c>
      <c r="AG4137">
        <v>17741498</v>
      </c>
      <c r="AJ4137">
        <v>15725395</v>
      </c>
      <c r="AM4137">
        <v>3797498</v>
      </c>
      <c r="AN4137">
        <v>10403597</v>
      </c>
      <c r="AO4137">
        <v>24619</v>
      </c>
      <c r="AQ4137">
        <v>8426886</v>
      </c>
      <c r="AU4137">
        <v>-4590240</v>
      </c>
      <c r="AV4137">
        <v>-701911</v>
      </c>
      <c r="AX4137">
        <v>562318</v>
      </c>
      <c r="AY4137">
        <v>1.49</v>
      </c>
      <c r="BB4137">
        <v>14225714</v>
      </c>
      <c r="BC4137">
        <v>14225714</v>
      </c>
      <c r="BN4137">
        <v>0.31227454919469599</v>
      </c>
      <c r="BO4137">
        <v>577.83476176936495</v>
      </c>
      <c r="BP4137">
        <v>0.281746169743671</v>
      </c>
      <c r="BQ4137">
        <v>1.4281148521214599</v>
      </c>
      <c r="BR4137">
        <v>7.5970234899328899</v>
      </c>
      <c r="BS4137">
        <v>0.1592225408837</v>
      </c>
      <c r="BU4137">
        <v>2.5812914057391098E-7</v>
      </c>
    </row>
    <row r="4138" spans="3:73" x14ac:dyDescent="0.3">
      <c r="C4138">
        <v>39092</v>
      </c>
      <c r="D4138" t="s">
        <v>4296</v>
      </c>
      <c r="E4138" t="s">
        <v>1884</v>
      </c>
      <c r="F4138" t="s">
        <v>3614</v>
      </c>
      <c r="G4138" t="s">
        <v>3876</v>
      </c>
      <c r="H4138" t="s">
        <v>3877</v>
      </c>
      <c r="I4138" t="s">
        <v>4922</v>
      </c>
      <c r="J4138">
        <v>2020</v>
      </c>
      <c r="K4138" t="s">
        <v>4062</v>
      </c>
      <c r="L4138">
        <v>5.2583099999999998</v>
      </c>
    </row>
    <row r="4139" spans="3:73" x14ac:dyDescent="0.3">
      <c r="C4139">
        <v>39092</v>
      </c>
      <c r="D4139" t="s">
        <v>4296</v>
      </c>
      <c r="E4139" t="s">
        <v>1884</v>
      </c>
      <c r="F4139" t="s">
        <v>3614</v>
      </c>
      <c r="G4139" t="s">
        <v>3876</v>
      </c>
      <c r="H4139" t="s">
        <v>3877</v>
      </c>
      <c r="I4139" t="s">
        <v>4922</v>
      </c>
      <c r="J4139">
        <v>2019</v>
      </c>
      <c r="K4139" t="s">
        <v>4062</v>
      </c>
      <c r="L4139">
        <v>6.6274730000000002</v>
      </c>
      <c r="M4139">
        <v>77344088</v>
      </c>
      <c r="N4139">
        <v>65211517</v>
      </c>
      <c r="O4139">
        <v>17057751</v>
      </c>
      <c r="P4139">
        <v>11705344</v>
      </c>
      <c r="Q4139">
        <v>35668243</v>
      </c>
      <c r="S4139">
        <v>11500556</v>
      </c>
      <c r="V4139">
        <v>10478721</v>
      </c>
      <c r="W4139">
        <v>9645359</v>
      </c>
      <c r="AB4139">
        <v>66865367</v>
      </c>
      <c r="AC4139">
        <v>5525964</v>
      </c>
      <c r="AD4139">
        <v>34530755</v>
      </c>
      <c r="AE4139">
        <v>8295160</v>
      </c>
      <c r="AG4139">
        <v>1868728</v>
      </c>
      <c r="AJ4139">
        <v>-6857462</v>
      </c>
      <c r="AM4139">
        <v>-1588992</v>
      </c>
      <c r="AN4139">
        <v>-3018842</v>
      </c>
      <c r="AO4139">
        <v>4806</v>
      </c>
      <c r="AQ4139">
        <v>11232819</v>
      </c>
      <c r="AU4139">
        <v>-4952656</v>
      </c>
      <c r="AV4139">
        <v>-889573</v>
      </c>
      <c r="AY4139">
        <v>-0.43</v>
      </c>
      <c r="AZ4139">
        <v>42365164.5</v>
      </c>
      <c r="BB4139">
        <v>-4603028</v>
      </c>
      <c r="BC4139">
        <v>-4603028</v>
      </c>
      <c r="BN4139">
        <v>0.13548186126391501</v>
      </c>
      <c r="BO4139">
        <v>-957.76695796920501</v>
      </c>
      <c r="BP4139">
        <v>1.7684931167414299</v>
      </c>
      <c r="BQ4139">
        <v>3.06295224470131</v>
      </c>
      <c r="BR4139">
        <v>-15.4127279069767</v>
      </c>
      <c r="BS4139">
        <v>-4.5148065963654997E-2</v>
      </c>
      <c r="BU4139">
        <v>-4.2620171216588097E-8</v>
      </c>
    </row>
    <row r="4140" spans="3:73" x14ac:dyDescent="0.3">
      <c r="C4140">
        <v>39092</v>
      </c>
      <c r="D4140" t="s">
        <v>4296</v>
      </c>
      <c r="E4140" t="s">
        <v>1884</v>
      </c>
      <c r="F4140" t="s">
        <v>3614</v>
      </c>
      <c r="G4140" t="s">
        <v>3876</v>
      </c>
      <c r="H4140" t="s">
        <v>3877</v>
      </c>
      <c r="I4140" t="s">
        <v>4922</v>
      </c>
      <c r="J4140">
        <v>2018</v>
      </c>
      <c r="K4140" t="s">
        <v>4062</v>
      </c>
      <c r="L4140">
        <v>7.8968090000000002</v>
      </c>
      <c r="M4140">
        <v>86601982</v>
      </c>
      <c r="N4140">
        <v>74456207</v>
      </c>
      <c r="O4140">
        <v>11667161</v>
      </c>
      <c r="P4140">
        <v>13183411</v>
      </c>
      <c r="Q4140">
        <v>49062086</v>
      </c>
      <c r="S4140">
        <v>11909958</v>
      </c>
      <c r="V4140">
        <v>14120405</v>
      </c>
      <c r="W4140">
        <v>12364902</v>
      </c>
      <c r="AB4140">
        <v>72481577</v>
      </c>
      <c r="AC4140">
        <v>5525964</v>
      </c>
      <c r="AD4140">
        <v>40479909</v>
      </c>
      <c r="AE4140">
        <v>8205160</v>
      </c>
      <c r="AG4140">
        <v>839534</v>
      </c>
      <c r="AJ4140">
        <v>6383442</v>
      </c>
      <c r="AM4140">
        <v>1724021</v>
      </c>
      <c r="AN4140">
        <v>-1165658</v>
      </c>
      <c r="AO4140">
        <v>17546</v>
      </c>
      <c r="AQ4140">
        <v>9632090</v>
      </c>
      <c r="AU4140">
        <v>-825906</v>
      </c>
      <c r="AV4140">
        <v>-1191605</v>
      </c>
      <c r="AY4140">
        <v>-0.17</v>
      </c>
      <c r="AZ4140">
        <v>43550709</v>
      </c>
      <c r="BB4140">
        <v>575909</v>
      </c>
      <c r="BC4140">
        <v>575909</v>
      </c>
      <c r="BN4140">
        <v>0.16304944383374501</v>
      </c>
      <c r="BO4140">
        <v>32.822808617348699</v>
      </c>
      <c r="BP4140">
        <v>0.94357084269652902</v>
      </c>
      <c r="BQ4140">
        <v>2.0537260222523401</v>
      </c>
      <c r="BR4140">
        <v>-46.451817647058803</v>
      </c>
      <c r="BS4140">
        <v>-1.6082128014405599E-2</v>
      </c>
      <c r="BU4140">
        <v>-1.8521362055905601E-8</v>
      </c>
    </row>
    <row r="4141" spans="3:73" x14ac:dyDescent="0.3">
      <c r="C4141">
        <v>39092</v>
      </c>
      <c r="D4141" t="s">
        <v>4296</v>
      </c>
      <c r="E4141" t="s">
        <v>1884</v>
      </c>
      <c r="F4141" t="s">
        <v>3614</v>
      </c>
      <c r="G4141" t="s">
        <v>3876</v>
      </c>
      <c r="H4141" t="s">
        <v>3877</v>
      </c>
      <c r="I4141" t="s">
        <v>4922</v>
      </c>
      <c r="J4141">
        <v>2017</v>
      </c>
      <c r="K4141" t="s">
        <v>4062</v>
      </c>
      <c r="L4141">
        <v>5.5224489999999999</v>
      </c>
      <c r="M4141">
        <v>74363205</v>
      </c>
      <c r="N4141">
        <v>59979304</v>
      </c>
      <c r="O4141">
        <v>4052582</v>
      </c>
      <c r="P4141">
        <v>17458289</v>
      </c>
      <c r="Q4141">
        <v>38039332</v>
      </c>
      <c r="S4141">
        <v>14166001</v>
      </c>
      <c r="V4141">
        <v>11308889</v>
      </c>
      <c r="W4141">
        <v>11030635</v>
      </c>
      <c r="AB4141">
        <v>63054316</v>
      </c>
      <c r="AC4141">
        <v>5475964</v>
      </c>
      <c r="AD4141">
        <v>31190246</v>
      </c>
      <c r="AE4141">
        <v>8185160</v>
      </c>
      <c r="AG4141">
        <v>3942170</v>
      </c>
      <c r="AH4141">
        <v>43962778</v>
      </c>
      <c r="AJ4141">
        <v>4042394</v>
      </c>
      <c r="AM4141">
        <v>1307890</v>
      </c>
      <c r="AN4141">
        <v>2155816</v>
      </c>
      <c r="AO4141">
        <v>27846</v>
      </c>
      <c r="AQ4141">
        <v>3245349</v>
      </c>
      <c r="AU4141">
        <v>-374084</v>
      </c>
      <c r="AV4141">
        <v>-280378</v>
      </c>
      <c r="AY4141">
        <v>0.31</v>
      </c>
      <c r="BA4141">
        <v>9.1950376748257401E-2</v>
      </c>
      <c r="BB4141">
        <v>3491552</v>
      </c>
      <c r="BC4141">
        <v>3491552</v>
      </c>
      <c r="BD4141">
        <v>7.9420640797540104E-2</v>
      </c>
      <c r="BE4141">
        <v>7.3820380504616895E-2</v>
      </c>
      <c r="BG4141">
        <v>8.9670630004318699E-2</v>
      </c>
      <c r="BI4141">
        <v>0.59118993055772695</v>
      </c>
      <c r="BJ4141">
        <v>-8.5091074089994907E-3</v>
      </c>
      <c r="BN4141">
        <v>0.15207640660458399</v>
      </c>
      <c r="BO4141">
        <v>125.38791927027199</v>
      </c>
      <c r="BP4141">
        <v>0.36739335496097902</v>
      </c>
      <c r="BQ4141">
        <v>1.9890035342480299</v>
      </c>
      <c r="BR4141">
        <v>17.814351612903199</v>
      </c>
      <c r="BS4141">
        <v>3.4189824531599099E-2</v>
      </c>
      <c r="BU4141">
        <v>2.71505473154288E-8</v>
      </c>
    </row>
    <row r="4142" spans="3:73" x14ac:dyDescent="0.3">
      <c r="C4142">
        <v>73309</v>
      </c>
      <c r="D4142" t="s">
        <v>4321</v>
      </c>
      <c r="E4142" t="s">
        <v>298</v>
      </c>
      <c r="F4142" t="s">
        <v>3614</v>
      </c>
      <c r="G4142" t="s">
        <v>4026</v>
      </c>
      <c r="H4142" t="s">
        <v>4027</v>
      </c>
      <c r="I4142" t="s">
        <v>4923</v>
      </c>
      <c r="J4142">
        <v>2026</v>
      </c>
      <c r="K4142" t="s">
        <v>4062</v>
      </c>
      <c r="L4142">
        <v>174.91630699999999</v>
      </c>
    </row>
    <row r="4143" spans="3:73" x14ac:dyDescent="0.3">
      <c r="C4143">
        <v>73309</v>
      </c>
      <c r="D4143" t="s">
        <v>4321</v>
      </c>
      <c r="E4143" t="s">
        <v>298</v>
      </c>
      <c r="F4143" t="s">
        <v>3614</v>
      </c>
      <c r="G4143" t="s">
        <v>4026</v>
      </c>
      <c r="H4143" t="s">
        <v>4027</v>
      </c>
      <c r="I4143" t="s">
        <v>4923</v>
      </c>
      <c r="J4143">
        <v>2025</v>
      </c>
      <c r="K4143" t="s">
        <v>4062</v>
      </c>
      <c r="L4143">
        <v>129.493955</v>
      </c>
      <c r="M4143">
        <v>35104000000</v>
      </c>
      <c r="N4143">
        <v>11765000000</v>
      </c>
      <c r="O4143">
        <v>2260000000</v>
      </c>
      <c r="P4143">
        <v>3105000000</v>
      </c>
      <c r="Q4143">
        <v>5462000000</v>
      </c>
      <c r="S4143">
        <v>15306000000</v>
      </c>
      <c r="U4143">
        <v>4297000000</v>
      </c>
      <c r="V4143">
        <v>12980000000</v>
      </c>
      <c r="W4143">
        <v>4004000000</v>
      </c>
      <c r="X4143">
        <v>1890000000</v>
      </c>
      <c r="AB4143">
        <v>20936000000</v>
      </c>
      <c r="AD4143">
        <v>31504000000</v>
      </c>
      <c r="AE4143">
        <v>152000000</v>
      </c>
      <c r="AM4143">
        <v>530000000</v>
      </c>
      <c r="AN4143">
        <v>1744000000</v>
      </c>
      <c r="AO4143">
        <v>170000000</v>
      </c>
      <c r="AQ4143">
        <v>3234000000</v>
      </c>
      <c r="AU4143">
        <v>-3226000000</v>
      </c>
      <c r="AV4143">
        <v>-1315000000</v>
      </c>
      <c r="AY4143">
        <v>7.53</v>
      </c>
      <c r="AZ4143">
        <v>5284000000</v>
      </c>
      <c r="BB4143">
        <v>2444000000</v>
      </c>
      <c r="BC4143">
        <v>2444000000</v>
      </c>
      <c r="BN4143">
        <v>0.36975843208751102</v>
      </c>
      <c r="BO4143">
        <v>14.3764705882353</v>
      </c>
      <c r="BP4143">
        <v>0.56443556443556397</v>
      </c>
      <c r="BQ4143">
        <v>1.5741758241758199</v>
      </c>
      <c r="BR4143">
        <v>17.197072377158001</v>
      </c>
      <c r="BS4143">
        <v>8.3301490256018296E-2</v>
      </c>
      <c r="BU4143">
        <v>4.6574774605941899E-8</v>
      </c>
    </row>
    <row r="4144" spans="3:73" x14ac:dyDescent="0.3">
      <c r="C4144">
        <v>73309</v>
      </c>
      <c r="D4144" t="s">
        <v>4321</v>
      </c>
      <c r="E4144" t="s">
        <v>298</v>
      </c>
      <c r="F4144" t="s">
        <v>3614</v>
      </c>
      <c r="G4144" t="s">
        <v>4026</v>
      </c>
      <c r="H4144" t="s">
        <v>4027</v>
      </c>
      <c r="I4144" t="s">
        <v>4923</v>
      </c>
      <c r="J4144">
        <v>2024</v>
      </c>
      <c r="K4144" t="s">
        <v>4062</v>
      </c>
      <c r="L4144">
        <v>154.79769999999999</v>
      </c>
      <c r="M4144">
        <v>33940000000</v>
      </c>
      <c r="N4144">
        <v>12475000000</v>
      </c>
      <c r="O4144">
        <v>3558000000</v>
      </c>
      <c r="P4144">
        <v>2675000000</v>
      </c>
      <c r="Q4144">
        <v>5106000000</v>
      </c>
      <c r="S4144">
        <v>13243000000</v>
      </c>
      <c r="U4144">
        <v>4288000000</v>
      </c>
      <c r="V4144">
        <v>12523000000</v>
      </c>
      <c r="W4144">
        <v>4977000000</v>
      </c>
      <c r="X4144">
        <v>1832000000</v>
      </c>
      <c r="AB4144">
        <v>20294000000</v>
      </c>
      <c r="AD4144">
        <v>30271000000</v>
      </c>
      <c r="AE4144">
        <v>152000000</v>
      </c>
      <c r="AG4144">
        <v>627000000</v>
      </c>
      <c r="AM4144">
        <v>583000000</v>
      </c>
      <c r="AN4144">
        <v>287000000</v>
      </c>
      <c r="AO4144">
        <v>228000000</v>
      </c>
      <c r="AQ4144">
        <v>3979000000</v>
      </c>
      <c r="AU4144">
        <v>-3734000000</v>
      </c>
      <c r="AV4144">
        <v>-3058000000</v>
      </c>
      <c r="AY4144">
        <v>1.22</v>
      </c>
      <c r="AZ4144">
        <v>5341879000</v>
      </c>
      <c r="BB4144">
        <v>1098000000</v>
      </c>
      <c r="BC4144">
        <v>1098000000</v>
      </c>
      <c r="BN4144">
        <v>0.36897466116676497</v>
      </c>
      <c r="BO4144">
        <v>4.8157894736842097</v>
      </c>
      <c r="BP4144">
        <v>0.71488848704038599</v>
      </c>
      <c r="BQ4144">
        <v>1.4806108097247299</v>
      </c>
      <c r="BR4144">
        <v>126.883360655738</v>
      </c>
      <c r="BS4144">
        <v>1.4142110968759201E-2</v>
      </c>
      <c r="BU4144">
        <v>9.3058635064551093E-9</v>
      </c>
    </row>
    <row r="4145" spans="3:73" x14ac:dyDescent="0.3">
      <c r="C4145">
        <v>73309</v>
      </c>
      <c r="D4145" t="s">
        <v>4321</v>
      </c>
      <c r="E4145" t="s">
        <v>298</v>
      </c>
      <c r="F4145" t="s">
        <v>3614</v>
      </c>
      <c r="G4145" t="s">
        <v>4026</v>
      </c>
      <c r="H4145" t="s">
        <v>4027</v>
      </c>
      <c r="I4145" t="s">
        <v>4923</v>
      </c>
      <c r="J4145">
        <v>2023</v>
      </c>
      <c r="K4145" t="s">
        <v>4062</v>
      </c>
      <c r="L4145">
        <v>150.36782199999999</v>
      </c>
      <c r="M4145">
        <v>35340499000</v>
      </c>
      <c r="N4145">
        <v>16385858000</v>
      </c>
      <c r="O4145">
        <v>6383298000</v>
      </c>
      <c r="P4145">
        <v>2953311000</v>
      </c>
      <c r="Q4145">
        <v>5577758000</v>
      </c>
      <c r="S4145">
        <v>11049767000</v>
      </c>
      <c r="U4145">
        <v>3968847000</v>
      </c>
      <c r="V4145">
        <v>13216745000</v>
      </c>
      <c r="W4145">
        <v>4594509000</v>
      </c>
      <c r="X4145">
        <v>2020289000</v>
      </c>
      <c r="AB4145">
        <v>20940634000</v>
      </c>
      <c r="AD4145">
        <v>28762045000</v>
      </c>
      <c r="AE4145">
        <v>152061000</v>
      </c>
      <c r="AG4145">
        <v>1393718000</v>
      </c>
      <c r="AM4145">
        <v>1359966000</v>
      </c>
      <c r="AN4145">
        <v>785399000</v>
      </c>
      <c r="AO4145">
        <v>245954000</v>
      </c>
      <c r="AQ4145">
        <v>7111931000</v>
      </c>
      <c r="AU4145">
        <v>-2496431000</v>
      </c>
      <c r="AV4145">
        <v>-2592811000</v>
      </c>
      <c r="AY4145">
        <v>3.17</v>
      </c>
      <c r="AZ4145">
        <v>5515644500</v>
      </c>
      <c r="BB4145">
        <v>2391319000</v>
      </c>
      <c r="BC4145">
        <v>2391319000</v>
      </c>
      <c r="BN4145">
        <v>0.37398297630149502</v>
      </c>
      <c r="BO4145">
        <v>9.7226269952917992</v>
      </c>
      <c r="BP4145">
        <v>1.3893319177304899</v>
      </c>
      <c r="BQ4145">
        <v>2.3523950002056799</v>
      </c>
      <c r="BR4145">
        <v>47.434644164037898</v>
      </c>
      <c r="BS4145">
        <v>3.7505980000414503E-2</v>
      </c>
      <c r="BU4145">
        <v>2.2762729903020101E-8</v>
      </c>
    </row>
    <row r="4146" spans="3:73" x14ac:dyDescent="0.3">
      <c r="C4146">
        <v>73309</v>
      </c>
      <c r="D4146" t="s">
        <v>4321</v>
      </c>
      <c r="E4146" t="s">
        <v>298</v>
      </c>
      <c r="F4146" t="s">
        <v>3614</v>
      </c>
      <c r="G4146" t="s">
        <v>4026</v>
      </c>
      <c r="H4146" t="s">
        <v>4027</v>
      </c>
      <c r="I4146" t="s">
        <v>4923</v>
      </c>
      <c r="J4146">
        <v>2022</v>
      </c>
      <c r="K4146" t="s">
        <v>4062</v>
      </c>
      <c r="L4146">
        <v>121.36848999999999</v>
      </c>
      <c r="M4146">
        <v>32479210000</v>
      </c>
      <c r="N4146">
        <v>14691684000</v>
      </c>
      <c r="O4146">
        <v>4280852000</v>
      </c>
      <c r="P4146">
        <v>3591030000</v>
      </c>
      <c r="Q4146">
        <v>5453531000</v>
      </c>
      <c r="S4146">
        <v>9616920000</v>
      </c>
      <c r="U4146">
        <v>3920060000</v>
      </c>
      <c r="V4146">
        <v>12909304000</v>
      </c>
      <c r="W4146">
        <v>4329744000</v>
      </c>
      <c r="X4146">
        <v>1649523000</v>
      </c>
      <c r="AB4146">
        <v>18414694000</v>
      </c>
      <c r="AD4146">
        <v>24754873000</v>
      </c>
      <c r="AE4146">
        <v>152061000</v>
      </c>
      <c r="AG4146">
        <v>2097487000</v>
      </c>
      <c r="AM4146">
        <v>2165204000</v>
      </c>
      <c r="AN4146">
        <v>1255733000</v>
      </c>
      <c r="AO4146">
        <v>218911000</v>
      </c>
      <c r="AQ4146">
        <v>10072054000</v>
      </c>
      <c r="AU4146">
        <v>-5702709000</v>
      </c>
      <c r="AV4146">
        <v>-2510863000</v>
      </c>
      <c r="AY4146">
        <v>4.9000000000000004</v>
      </c>
      <c r="AZ4146">
        <v>5732356500</v>
      </c>
      <c r="BB4146">
        <v>3639848000</v>
      </c>
      <c r="BC4146">
        <v>3639848000</v>
      </c>
      <c r="BN4146">
        <v>0.397463608258945</v>
      </c>
      <c r="BO4146">
        <v>16.627067621087999</v>
      </c>
      <c r="BP4146">
        <v>0.98870787741723298</v>
      </c>
      <c r="BQ4146">
        <v>2.1336487792349801</v>
      </c>
      <c r="BR4146">
        <v>24.7690795918367</v>
      </c>
      <c r="BS4146">
        <v>6.8191901532547894E-2</v>
      </c>
      <c r="BU4146">
        <v>3.2295166077698603E-8</v>
      </c>
    </row>
    <row r="4147" spans="3:73" x14ac:dyDescent="0.3">
      <c r="C4147">
        <v>73309</v>
      </c>
      <c r="D4147" t="s">
        <v>4321</v>
      </c>
      <c r="E4147" t="s">
        <v>298</v>
      </c>
      <c r="F4147" t="s">
        <v>3614</v>
      </c>
      <c r="G4147" t="s">
        <v>4026</v>
      </c>
      <c r="H4147" t="s">
        <v>4027</v>
      </c>
      <c r="I4147" t="s">
        <v>4923</v>
      </c>
      <c r="J4147">
        <v>2021</v>
      </c>
      <c r="K4147" t="s">
        <v>4062</v>
      </c>
      <c r="L4147">
        <v>87.931764000000001</v>
      </c>
      <c r="M4147">
        <v>25823072000</v>
      </c>
      <c r="N4147">
        <v>12799557000</v>
      </c>
      <c r="O4147">
        <v>2364858000</v>
      </c>
      <c r="P4147">
        <v>3853972000</v>
      </c>
      <c r="Q4147">
        <v>6011182000</v>
      </c>
      <c r="S4147">
        <v>8114818000</v>
      </c>
      <c r="U4147">
        <v>2827344000</v>
      </c>
      <c r="V4147">
        <v>11219278000</v>
      </c>
      <c r="W4147">
        <v>5157413000</v>
      </c>
      <c r="X4147">
        <v>1974041000</v>
      </c>
      <c r="AB4147">
        <v>14016389000</v>
      </c>
      <c r="AD4147">
        <v>17674100000</v>
      </c>
      <c r="AE4147">
        <v>152061000</v>
      </c>
      <c r="AG4147">
        <v>3523201000</v>
      </c>
      <c r="AM4147">
        <v>2078488000</v>
      </c>
      <c r="AN4147">
        <v>2250418000</v>
      </c>
      <c r="AO4147">
        <v>163121000</v>
      </c>
      <c r="AQ4147">
        <v>6230776000</v>
      </c>
      <c r="AU4147">
        <v>-2873852000</v>
      </c>
      <c r="AV4147">
        <v>-3602879000</v>
      </c>
      <c r="AY4147">
        <v>7.99</v>
      </c>
      <c r="AZ4147">
        <v>4790135500</v>
      </c>
      <c r="BB4147">
        <v>4492027000</v>
      </c>
      <c r="BC4147">
        <v>4492027000</v>
      </c>
      <c r="BN4147">
        <v>0.43446720823920598</v>
      </c>
      <c r="BO4147">
        <v>27.538005529637498</v>
      </c>
      <c r="BP4147">
        <v>0.458535703849973</v>
      </c>
      <c r="BQ4147">
        <v>1.3162364542067899</v>
      </c>
      <c r="BR4147">
        <v>11.005227033792201</v>
      </c>
      <c r="BS4147">
        <v>0.160556188901435</v>
      </c>
      <c r="BU4147">
        <v>5.0125235134384503E-8</v>
      </c>
    </row>
    <row r="4148" spans="3:73" x14ac:dyDescent="0.3">
      <c r="C4148">
        <v>73309</v>
      </c>
      <c r="D4148" t="s">
        <v>4321</v>
      </c>
      <c r="E4148" t="s">
        <v>298</v>
      </c>
      <c r="F4148" t="s">
        <v>3614</v>
      </c>
      <c r="G4148" t="s">
        <v>4026</v>
      </c>
      <c r="H4148" t="s">
        <v>4027</v>
      </c>
      <c r="I4148" t="s">
        <v>4923</v>
      </c>
      <c r="J4148">
        <v>2020</v>
      </c>
      <c r="K4148" t="s">
        <v>4062</v>
      </c>
      <c r="L4148">
        <v>39.609960000000001</v>
      </c>
      <c r="M4148">
        <v>20125394000</v>
      </c>
      <c r="N4148">
        <v>9488662000</v>
      </c>
      <c r="O4148">
        <v>2639671000</v>
      </c>
      <c r="P4148">
        <v>2298850000</v>
      </c>
      <c r="Q4148">
        <v>3569089000</v>
      </c>
      <c r="S4148">
        <v>6899110000</v>
      </c>
      <c r="U4148">
        <v>2229672000</v>
      </c>
      <c r="V4148">
        <v>8893533000</v>
      </c>
      <c r="W4148">
        <v>2627860000</v>
      </c>
      <c r="X4148">
        <v>1432159000</v>
      </c>
      <c r="AB4148">
        <v>10788665000</v>
      </c>
      <c r="AD4148">
        <v>11343852000</v>
      </c>
      <c r="AE4148">
        <v>152061000</v>
      </c>
      <c r="AG4148">
        <v>718528000</v>
      </c>
      <c r="AM4148">
        <v>-490000</v>
      </c>
      <c r="AN4148">
        <v>398843000</v>
      </c>
      <c r="AO4148">
        <v>166613000</v>
      </c>
      <c r="AQ4148">
        <v>2696877000</v>
      </c>
      <c r="AU4148">
        <v>-1764294000</v>
      </c>
      <c r="AV4148">
        <v>285854000</v>
      </c>
      <c r="AY4148">
        <v>1.31</v>
      </c>
      <c r="AZ4148">
        <v>3705592000</v>
      </c>
      <c r="BB4148">
        <v>564966000</v>
      </c>
      <c r="BC4148">
        <v>564966000</v>
      </c>
      <c r="BN4148">
        <v>0.44190603175271997</v>
      </c>
      <c r="BO4148">
        <v>3.3908878658928199</v>
      </c>
      <c r="BP4148">
        <v>1.0044945316721601</v>
      </c>
      <c r="BQ4148">
        <v>2.25262114420098</v>
      </c>
      <c r="BR4148">
        <v>30.2366106870229</v>
      </c>
      <c r="BS4148">
        <v>3.6968707435071899E-2</v>
      </c>
      <c r="BU4148">
        <v>4.8095892865336E-9</v>
      </c>
    </row>
    <row r="4149" spans="3:73" x14ac:dyDescent="0.3">
      <c r="C4149">
        <v>73309</v>
      </c>
      <c r="D4149" t="s">
        <v>4321</v>
      </c>
      <c r="E4149" t="s">
        <v>298</v>
      </c>
      <c r="F4149" t="s">
        <v>3614</v>
      </c>
      <c r="G4149" t="s">
        <v>4026</v>
      </c>
      <c r="H4149" t="s">
        <v>4027</v>
      </c>
      <c r="I4149" t="s">
        <v>4923</v>
      </c>
      <c r="J4149">
        <v>2019</v>
      </c>
      <c r="K4149" t="s">
        <v>4062</v>
      </c>
      <c r="L4149">
        <v>48.030371000000002</v>
      </c>
      <c r="M4149">
        <v>18344666000</v>
      </c>
      <c r="N4149">
        <v>8226370000</v>
      </c>
      <c r="O4149">
        <v>1534605000</v>
      </c>
      <c r="P4149">
        <v>2160102000</v>
      </c>
      <c r="Q4149">
        <v>3842095000</v>
      </c>
      <c r="S4149">
        <v>6178555000</v>
      </c>
      <c r="U4149">
        <v>2201063000</v>
      </c>
      <c r="V4149">
        <v>7553490000</v>
      </c>
      <c r="W4149">
        <v>2463774000</v>
      </c>
      <c r="X4149">
        <v>1201698000</v>
      </c>
      <c r="AB4149">
        <v>10357866000</v>
      </c>
      <c r="AD4149">
        <v>11115056000</v>
      </c>
      <c r="AE4149">
        <v>152061000</v>
      </c>
      <c r="AG4149">
        <v>435188000</v>
      </c>
      <c r="AM4149">
        <v>411897000</v>
      </c>
      <c r="AN4149">
        <v>107823000</v>
      </c>
      <c r="AO4149">
        <v>157358000</v>
      </c>
      <c r="AQ4149">
        <v>2809413000</v>
      </c>
      <c r="AU4149">
        <v>-1794191000</v>
      </c>
      <c r="AV4149">
        <v>-880410000</v>
      </c>
      <c r="AY4149">
        <v>0.35</v>
      </c>
      <c r="AZ4149">
        <v>4197797500</v>
      </c>
      <c r="BB4149">
        <v>677078000</v>
      </c>
      <c r="BC4149">
        <v>677078000</v>
      </c>
      <c r="BN4149">
        <v>0.41175402157771601</v>
      </c>
      <c r="BO4149">
        <v>4.3027872748764002</v>
      </c>
      <c r="BP4149">
        <v>0.62286760068090696</v>
      </c>
      <c r="BQ4149">
        <v>1.77949560308697</v>
      </c>
      <c r="BR4149">
        <v>137.229631428571</v>
      </c>
      <c r="BS4149">
        <v>1.0409769734422101E-2</v>
      </c>
      <c r="BU4149">
        <v>1.6229819781410601E-9</v>
      </c>
    </row>
    <row r="4150" spans="3:73" x14ac:dyDescent="0.3">
      <c r="C4150">
        <v>73309</v>
      </c>
      <c r="D4150" t="s">
        <v>4321</v>
      </c>
      <c r="E4150" t="s">
        <v>298</v>
      </c>
      <c r="F4150" t="s">
        <v>3614</v>
      </c>
      <c r="G4150" t="s">
        <v>4026</v>
      </c>
      <c r="H4150" t="s">
        <v>4027</v>
      </c>
      <c r="I4150" t="s">
        <v>4923</v>
      </c>
      <c r="J4150">
        <v>2018</v>
      </c>
      <c r="K4150" t="s">
        <v>4062</v>
      </c>
      <c r="L4150">
        <v>53.607705000000003</v>
      </c>
      <c r="M4150">
        <v>17920588000</v>
      </c>
      <c r="N4150">
        <v>8636265000</v>
      </c>
      <c r="O4150">
        <v>1398886000</v>
      </c>
      <c r="P4150">
        <v>2505568000</v>
      </c>
      <c r="Q4150">
        <v>4553500000</v>
      </c>
      <c r="S4150">
        <v>5334748000</v>
      </c>
      <c r="U4150">
        <v>2184336000</v>
      </c>
      <c r="V4150">
        <v>7718620000</v>
      </c>
      <c r="W4150">
        <v>2806300000</v>
      </c>
      <c r="X4150">
        <v>1428191000</v>
      </c>
      <c r="AB4150">
        <v>9792078000</v>
      </c>
      <c r="AD4150">
        <v>10337445000</v>
      </c>
      <c r="AE4150">
        <v>152061000</v>
      </c>
      <c r="AG4150">
        <v>1112262000</v>
      </c>
      <c r="AH4150">
        <v>25067279000</v>
      </c>
      <c r="AM4150">
        <v>748307000</v>
      </c>
      <c r="AN4150">
        <v>646779000</v>
      </c>
      <c r="AO4150">
        <v>161256000</v>
      </c>
      <c r="AQ4150">
        <v>2393952000</v>
      </c>
      <c r="AU4150">
        <v>-1030069000</v>
      </c>
      <c r="AV4150">
        <v>-908177000</v>
      </c>
      <c r="AY4150">
        <v>2.08</v>
      </c>
      <c r="AZ4150">
        <v>4007593000</v>
      </c>
      <c r="BB4150">
        <v>1556342000</v>
      </c>
      <c r="BC4150">
        <v>1556342000</v>
      </c>
      <c r="BD4150">
        <v>6.2086595038895097E-2</v>
      </c>
      <c r="BE4150">
        <v>9.5501071336861101E-2</v>
      </c>
      <c r="BG4150">
        <v>4.4371070350315997E-2</v>
      </c>
      <c r="BI4150">
        <v>1.3987977961437399</v>
      </c>
      <c r="BJ4150">
        <v>-4.1092174383984797E-2</v>
      </c>
      <c r="BN4150">
        <v>0.43071242974839902</v>
      </c>
      <c r="BO4150">
        <v>9.65137421243241</v>
      </c>
      <c r="BP4150">
        <v>0.49848056159355703</v>
      </c>
      <c r="BQ4150">
        <v>1.45485692905249</v>
      </c>
      <c r="BR4150">
        <v>25.772935096153802</v>
      </c>
      <c r="BS4150">
        <v>6.6051250817242294E-2</v>
      </c>
      <c r="BU4150">
        <v>1.1387166891440199E-8</v>
      </c>
    </row>
    <row r="4151" spans="3:73" x14ac:dyDescent="0.3">
      <c r="C4151">
        <v>73309</v>
      </c>
      <c r="D4151" t="s">
        <v>4321</v>
      </c>
      <c r="E4151" t="s">
        <v>298</v>
      </c>
      <c r="F4151" t="s">
        <v>3614</v>
      </c>
      <c r="G4151" t="s">
        <v>4026</v>
      </c>
      <c r="H4151" t="s">
        <v>4027</v>
      </c>
      <c r="I4151" t="s">
        <v>4923</v>
      </c>
      <c r="J4151">
        <v>2017</v>
      </c>
      <c r="K4151" t="s">
        <v>4062</v>
      </c>
      <c r="L4151">
        <v>48.677841999999998</v>
      </c>
      <c r="M4151">
        <v>15841258000</v>
      </c>
      <c r="N4151">
        <v>6824420000</v>
      </c>
      <c r="O4151">
        <v>949104000</v>
      </c>
      <c r="P4151">
        <v>2028545000</v>
      </c>
      <c r="Q4151">
        <v>3461686000</v>
      </c>
      <c r="S4151">
        <v>5093147000</v>
      </c>
      <c r="U4151">
        <v>2196058000</v>
      </c>
      <c r="V4151">
        <v>6756470000</v>
      </c>
      <c r="W4151">
        <v>2824764000</v>
      </c>
      <c r="X4151">
        <v>1181346000</v>
      </c>
      <c r="AB4151">
        <v>8739036000</v>
      </c>
      <c r="AD4151">
        <v>8463709000</v>
      </c>
      <c r="AE4151">
        <v>151960000</v>
      </c>
      <c r="AG4151">
        <v>520568000</v>
      </c>
      <c r="AM4151">
        <v>369386000</v>
      </c>
      <c r="AN4151">
        <v>383891000</v>
      </c>
      <c r="AO4151">
        <v>187282000</v>
      </c>
      <c r="AY4151">
        <v>1.2</v>
      </c>
      <c r="BB4151">
        <v>940559000</v>
      </c>
      <c r="BC4151">
        <v>940559000</v>
      </c>
      <c r="BN4151">
        <v>0.42651095007732298</v>
      </c>
      <c r="BO4151">
        <v>5.0221537574353103</v>
      </c>
      <c r="BP4151">
        <v>0.33599408658564001</v>
      </c>
      <c r="BQ4151">
        <v>1.1904477683799399</v>
      </c>
      <c r="BR4151">
        <v>40.564868333333301</v>
      </c>
      <c r="BS4151">
        <v>4.3928300558551299E-2</v>
      </c>
      <c r="BU4151">
        <v>6.6841938172585604E-9</v>
      </c>
    </row>
    <row r="4152" spans="3:73" x14ac:dyDescent="0.3">
      <c r="C4152">
        <v>887153</v>
      </c>
      <c r="D4152" t="s">
        <v>4397</v>
      </c>
      <c r="E4152" t="s">
        <v>1414</v>
      </c>
      <c r="F4152" t="s">
        <v>3614</v>
      </c>
      <c r="G4152" t="s">
        <v>4026</v>
      </c>
      <c r="H4152" t="s">
        <v>4027</v>
      </c>
      <c r="I4152" t="s">
        <v>4924</v>
      </c>
      <c r="J4152">
        <v>2026</v>
      </c>
      <c r="K4152" t="s">
        <v>4062</v>
      </c>
      <c r="L4152">
        <v>30.611964</v>
      </c>
    </row>
    <row r="4153" spans="3:73" x14ac:dyDescent="0.3">
      <c r="C4153">
        <v>887153</v>
      </c>
      <c r="D4153" t="s">
        <v>4397</v>
      </c>
      <c r="E4153" t="s">
        <v>1414</v>
      </c>
      <c r="F4153" t="s">
        <v>3614</v>
      </c>
      <c r="G4153" t="s">
        <v>4026</v>
      </c>
      <c r="H4153" t="s">
        <v>4027</v>
      </c>
      <c r="I4153" t="s">
        <v>4924</v>
      </c>
      <c r="J4153">
        <v>2025</v>
      </c>
      <c r="K4153" t="s">
        <v>4062</v>
      </c>
      <c r="L4153">
        <v>27.417020000000001</v>
      </c>
    </row>
    <row r="4154" spans="3:73" x14ac:dyDescent="0.3">
      <c r="C4154">
        <v>887153</v>
      </c>
      <c r="D4154" t="s">
        <v>4397</v>
      </c>
      <c r="E4154" t="s">
        <v>1414</v>
      </c>
      <c r="F4154" t="s">
        <v>3614</v>
      </c>
      <c r="G4154" t="s">
        <v>4026</v>
      </c>
      <c r="H4154" t="s">
        <v>4027</v>
      </c>
      <c r="I4154" t="s">
        <v>4924</v>
      </c>
      <c r="J4154">
        <v>2024</v>
      </c>
      <c r="K4154" t="s">
        <v>4062</v>
      </c>
      <c r="L4154">
        <v>29.41272</v>
      </c>
    </row>
    <row r="4155" spans="3:73" x14ac:dyDescent="0.3">
      <c r="C4155">
        <v>887153</v>
      </c>
      <c r="D4155" t="s">
        <v>4397</v>
      </c>
      <c r="E4155" t="s">
        <v>1414</v>
      </c>
      <c r="F4155" t="s">
        <v>3614</v>
      </c>
      <c r="G4155" t="s">
        <v>4026</v>
      </c>
      <c r="H4155" t="s">
        <v>4027</v>
      </c>
      <c r="I4155" t="s">
        <v>4924</v>
      </c>
      <c r="J4155">
        <v>2023</v>
      </c>
      <c r="K4155" t="s">
        <v>4062</v>
      </c>
      <c r="L4155">
        <v>33.371046</v>
      </c>
    </row>
    <row r="4156" spans="3:73" x14ac:dyDescent="0.3">
      <c r="C4156">
        <v>887153</v>
      </c>
      <c r="D4156" t="s">
        <v>4397</v>
      </c>
      <c r="E4156" t="s">
        <v>1414</v>
      </c>
      <c r="F4156" t="s">
        <v>3614</v>
      </c>
      <c r="G4156" t="s">
        <v>4026</v>
      </c>
      <c r="H4156" t="s">
        <v>4027</v>
      </c>
      <c r="I4156" t="s">
        <v>4924</v>
      </c>
      <c r="J4156">
        <v>2022</v>
      </c>
      <c r="K4156" t="s">
        <v>4062</v>
      </c>
      <c r="L4156">
        <v>29.051984999999998</v>
      </c>
    </row>
    <row r="4157" spans="3:73" x14ac:dyDescent="0.3">
      <c r="C4157">
        <v>887153</v>
      </c>
      <c r="D4157" t="s">
        <v>4397</v>
      </c>
      <c r="E4157" t="s">
        <v>1414</v>
      </c>
      <c r="F4157" t="s">
        <v>3614</v>
      </c>
      <c r="G4157" t="s">
        <v>4026</v>
      </c>
      <c r="H4157" t="s">
        <v>4027</v>
      </c>
      <c r="I4157" t="s">
        <v>4924</v>
      </c>
      <c r="J4157">
        <v>2021</v>
      </c>
      <c r="K4157" t="s">
        <v>4062</v>
      </c>
      <c r="L4157">
        <v>22.144915000000001</v>
      </c>
    </row>
    <row r="4158" spans="3:73" x14ac:dyDescent="0.3">
      <c r="C4158">
        <v>887153</v>
      </c>
      <c r="D4158" t="s">
        <v>4397</v>
      </c>
      <c r="E4158" t="s">
        <v>1414</v>
      </c>
      <c r="F4158" t="s">
        <v>3614</v>
      </c>
      <c r="G4158" t="s">
        <v>4026</v>
      </c>
      <c r="H4158" t="s">
        <v>4027</v>
      </c>
      <c r="I4158" t="s">
        <v>4924</v>
      </c>
      <c r="J4158">
        <v>2020</v>
      </c>
      <c r="K4158" t="s">
        <v>4062</v>
      </c>
      <c r="L4158">
        <v>8.5118139999999993</v>
      </c>
    </row>
    <row r="4159" spans="3:73" x14ac:dyDescent="0.3">
      <c r="C4159">
        <v>887153</v>
      </c>
      <c r="D4159" t="s">
        <v>4397</v>
      </c>
      <c r="E4159" t="s">
        <v>1414</v>
      </c>
      <c r="F4159" t="s">
        <v>3614</v>
      </c>
      <c r="G4159" t="s">
        <v>4026</v>
      </c>
      <c r="H4159" t="s">
        <v>4027</v>
      </c>
      <c r="I4159" t="s">
        <v>4924</v>
      </c>
      <c r="J4159">
        <v>2019</v>
      </c>
      <c r="K4159" t="s">
        <v>4062</v>
      </c>
      <c r="L4159">
        <v>8.3507269999999991</v>
      </c>
    </row>
    <row r="4160" spans="3:73" x14ac:dyDescent="0.3">
      <c r="C4160">
        <v>887153</v>
      </c>
      <c r="D4160" t="s">
        <v>4397</v>
      </c>
      <c r="E4160" t="s">
        <v>1414</v>
      </c>
      <c r="F4160" t="s">
        <v>3614</v>
      </c>
      <c r="G4160" t="s">
        <v>4026</v>
      </c>
      <c r="H4160" t="s">
        <v>4027</v>
      </c>
      <c r="I4160" t="s">
        <v>4924</v>
      </c>
      <c r="J4160">
        <v>2018</v>
      </c>
      <c r="K4160" t="s">
        <v>4062</v>
      </c>
      <c r="L4160">
        <v>8.7147889999999997</v>
      </c>
    </row>
    <row r="4161" spans="3:73" x14ac:dyDescent="0.3">
      <c r="C4161">
        <v>887153</v>
      </c>
      <c r="D4161" t="s">
        <v>4397</v>
      </c>
      <c r="E4161" t="s">
        <v>1414</v>
      </c>
      <c r="F4161" t="s">
        <v>3614</v>
      </c>
      <c r="G4161" t="s">
        <v>4026</v>
      </c>
      <c r="H4161" t="s">
        <v>4027</v>
      </c>
      <c r="I4161" t="s">
        <v>4924</v>
      </c>
      <c r="J4161">
        <v>2017</v>
      </c>
      <c r="K4161" t="s">
        <v>4062</v>
      </c>
      <c r="L4161">
        <v>10.999833000000001</v>
      </c>
    </row>
    <row r="4162" spans="3:73" x14ac:dyDescent="0.3">
      <c r="C4162">
        <v>1022671</v>
      </c>
      <c r="D4162" t="s">
        <v>4433</v>
      </c>
      <c r="E4162" t="s">
        <v>418</v>
      </c>
      <c r="F4162" t="s">
        <v>3614</v>
      </c>
      <c r="G4162" t="s">
        <v>4026</v>
      </c>
      <c r="H4162" t="s">
        <v>4027</v>
      </c>
      <c r="I4162" t="s">
        <v>4925</v>
      </c>
      <c r="J4162">
        <v>2026</v>
      </c>
      <c r="K4162" t="s">
        <v>4062</v>
      </c>
      <c r="L4162">
        <v>181.59485799999999</v>
      </c>
    </row>
    <row r="4163" spans="3:73" x14ac:dyDescent="0.3">
      <c r="C4163">
        <v>1022671</v>
      </c>
      <c r="D4163" t="s">
        <v>4433</v>
      </c>
      <c r="E4163" t="s">
        <v>418</v>
      </c>
      <c r="F4163" t="s">
        <v>3614</v>
      </c>
      <c r="G4163" t="s">
        <v>4026</v>
      </c>
      <c r="H4163" t="s">
        <v>4027</v>
      </c>
      <c r="I4163" t="s">
        <v>4925</v>
      </c>
      <c r="J4163">
        <v>2025</v>
      </c>
      <c r="K4163" t="s">
        <v>4062</v>
      </c>
      <c r="L4163">
        <v>132.82127199999999</v>
      </c>
      <c r="M4163">
        <v>16419780000</v>
      </c>
      <c r="N4163">
        <v>6484171000</v>
      </c>
      <c r="O4163">
        <v>769878000</v>
      </c>
      <c r="Q4163">
        <v>3738516000</v>
      </c>
      <c r="S4163">
        <v>8569466000</v>
      </c>
      <c r="T4163">
        <v>331290000</v>
      </c>
      <c r="U4163">
        <v>477471000</v>
      </c>
      <c r="V4163">
        <v>7489369000</v>
      </c>
      <c r="W4163">
        <v>2122254000</v>
      </c>
      <c r="AA4163">
        <v>4211163000</v>
      </c>
      <c r="AB4163">
        <v>8957182000</v>
      </c>
      <c r="AD4163">
        <v>15689042000</v>
      </c>
      <c r="AE4163">
        <v>653000</v>
      </c>
      <c r="AF4163">
        <v>144940102</v>
      </c>
      <c r="AG4163">
        <v>2392183000</v>
      </c>
      <c r="AJ4163">
        <v>1475986000</v>
      </c>
      <c r="AM4163">
        <v>305660000</v>
      </c>
      <c r="AN4163">
        <v>1185595000</v>
      </c>
      <c r="AQ4163">
        <v>1449534000</v>
      </c>
      <c r="AS4163">
        <v>551390000</v>
      </c>
      <c r="AU4163">
        <v>-974957000</v>
      </c>
      <c r="AV4163">
        <v>-294315000</v>
      </c>
      <c r="AX4163">
        <v>294132000</v>
      </c>
      <c r="AY4163">
        <v>8.02</v>
      </c>
      <c r="AZ4163">
        <v>3426124500</v>
      </c>
      <c r="BN4163">
        <v>0.456118717790372</v>
      </c>
      <c r="BP4163">
        <v>0.36276430625174899</v>
      </c>
      <c r="BQ4163">
        <v>1.29374476382186</v>
      </c>
      <c r="BR4163">
        <v>16.5612558603491</v>
      </c>
      <c r="BS4163">
        <v>0.132362499723685</v>
      </c>
      <c r="BU4163">
        <v>1.18924300236391E-7</v>
      </c>
    </row>
    <row r="4164" spans="3:73" x14ac:dyDescent="0.3">
      <c r="C4164">
        <v>1022671</v>
      </c>
      <c r="D4164" t="s">
        <v>4433</v>
      </c>
      <c r="E4164" t="s">
        <v>418</v>
      </c>
      <c r="F4164" t="s">
        <v>3614</v>
      </c>
      <c r="G4164" t="s">
        <v>4026</v>
      </c>
      <c r="H4164" t="s">
        <v>4027</v>
      </c>
      <c r="I4164" t="s">
        <v>4925</v>
      </c>
      <c r="J4164">
        <v>2024</v>
      </c>
      <c r="K4164" t="s">
        <v>4062</v>
      </c>
      <c r="L4164">
        <v>124.438091</v>
      </c>
      <c r="M4164">
        <v>14935233000</v>
      </c>
      <c r="N4164">
        <v>5431338000</v>
      </c>
      <c r="O4164">
        <v>589464000</v>
      </c>
      <c r="Q4164">
        <v>3113733000</v>
      </c>
      <c r="S4164">
        <v>8117988000</v>
      </c>
      <c r="T4164">
        <v>227234000</v>
      </c>
      <c r="U4164">
        <v>477471000</v>
      </c>
      <c r="V4164">
        <v>5989987000</v>
      </c>
      <c r="W4164">
        <v>2150583000</v>
      </c>
      <c r="AA4164">
        <v>3231007000</v>
      </c>
      <c r="AB4164">
        <v>8934287000</v>
      </c>
      <c r="AD4164">
        <v>14798082000</v>
      </c>
      <c r="AE4164">
        <v>652000</v>
      </c>
      <c r="AF4164">
        <v>151117153</v>
      </c>
      <c r="AG4164">
        <v>2802586000</v>
      </c>
      <c r="AJ4164">
        <v>1943037000</v>
      </c>
      <c r="AM4164">
        <v>432925000</v>
      </c>
      <c r="AN4164">
        <v>1537134000</v>
      </c>
      <c r="AQ4164">
        <v>1844503000</v>
      </c>
      <c r="AS4164">
        <v>478907000</v>
      </c>
      <c r="AU4164">
        <v>-1303360000</v>
      </c>
      <c r="AV4164">
        <v>-1352597000</v>
      </c>
      <c r="AX4164">
        <v>284122000</v>
      </c>
      <c r="AY4164">
        <v>9.89</v>
      </c>
      <c r="AZ4164">
        <v>3004182500</v>
      </c>
      <c r="BN4164">
        <v>0.40106418158993601</v>
      </c>
      <c r="BP4164">
        <v>0.27409497796644</v>
      </c>
      <c r="BQ4164">
        <v>1.07766359168653</v>
      </c>
      <c r="BR4164">
        <v>12.582213447927201</v>
      </c>
      <c r="BS4164">
        <v>0.17204887194691601</v>
      </c>
      <c r="BU4164">
        <v>1.37749405183648E-7</v>
      </c>
    </row>
    <row r="4165" spans="3:73" x14ac:dyDescent="0.3">
      <c r="C4165">
        <v>1022671</v>
      </c>
      <c r="D4165" t="s">
        <v>4433</v>
      </c>
      <c r="E4165" t="s">
        <v>418</v>
      </c>
      <c r="F4165" t="s">
        <v>3614</v>
      </c>
      <c r="G4165" t="s">
        <v>4026</v>
      </c>
      <c r="H4165" t="s">
        <v>4027</v>
      </c>
      <c r="I4165" t="s">
        <v>4925</v>
      </c>
      <c r="J4165">
        <v>2023</v>
      </c>
      <c r="K4165" t="s">
        <v>4062</v>
      </c>
      <c r="L4165">
        <v>104.11415700000001</v>
      </c>
      <c r="M4165">
        <v>14908420000</v>
      </c>
      <c r="N4165">
        <v>6787826000</v>
      </c>
      <c r="O4165">
        <v>1400887000</v>
      </c>
      <c r="Q4165">
        <v>2894632000</v>
      </c>
      <c r="S4165">
        <v>6734218000</v>
      </c>
      <c r="T4165">
        <v>257759000</v>
      </c>
      <c r="U4165">
        <v>477471000</v>
      </c>
      <c r="V4165">
        <v>6068893000</v>
      </c>
      <c r="W4165">
        <v>2332296000</v>
      </c>
      <c r="AA4165">
        <v>3071056000</v>
      </c>
      <c r="AB4165">
        <v>8866666000</v>
      </c>
      <c r="AD4165">
        <v>13545590000</v>
      </c>
      <c r="AE4165">
        <v>651000</v>
      </c>
      <c r="AF4165">
        <v>160018100</v>
      </c>
      <c r="AG4165">
        <v>4045883000</v>
      </c>
      <c r="AJ4165">
        <v>3151181000</v>
      </c>
      <c r="AM4165">
        <v>751611000</v>
      </c>
      <c r="AN4165">
        <v>2450882000</v>
      </c>
      <c r="AO4165">
        <v>76484000</v>
      </c>
      <c r="AQ4165">
        <v>3519928000</v>
      </c>
      <c r="AS4165">
        <v>437804000</v>
      </c>
      <c r="AU4165">
        <v>-1970249000</v>
      </c>
      <c r="AV4165">
        <v>-1777134000</v>
      </c>
      <c r="AX4165">
        <v>280501000</v>
      </c>
      <c r="AY4165">
        <v>14.72</v>
      </c>
      <c r="AZ4165">
        <v>3012298000</v>
      </c>
      <c r="BB4165">
        <v>3278977000</v>
      </c>
      <c r="BC4165">
        <v>3278977000</v>
      </c>
      <c r="BN4165">
        <v>0.40707821486113199</v>
      </c>
      <c r="BO4165">
        <v>42.8714110140683</v>
      </c>
      <c r="BP4165">
        <v>0.60064717342910201</v>
      </c>
      <c r="BQ4165">
        <v>1.66925381683972</v>
      </c>
      <c r="BR4165">
        <v>7.0729726222826104</v>
      </c>
      <c r="BS4165">
        <v>0.27641528394099901</v>
      </c>
      <c r="BU4165">
        <v>1.72845169880088E-7</v>
      </c>
    </row>
    <row r="4166" spans="3:73" x14ac:dyDescent="0.3">
      <c r="C4166">
        <v>1022671</v>
      </c>
      <c r="D4166" t="s">
        <v>4433</v>
      </c>
      <c r="E4166" t="s">
        <v>418</v>
      </c>
      <c r="F4166" t="s">
        <v>3614</v>
      </c>
      <c r="G4166" t="s">
        <v>4026</v>
      </c>
      <c r="H4166" t="s">
        <v>4027</v>
      </c>
      <c r="I4166" t="s">
        <v>4925</v>
      </c>
      <c r="J4166">
        <v>2022</v>
      </c>
      <c r="K4166" t="s">
        <v>4062</v>
      </c>
      <c r="L4166">
        <v>76.435192999999998</v>
      </c>
      <c r="M4166">
        <v>14159984000</v>
      </c>
      <c r="N4166">
        <v>7638018000</v>
      </c>
      <c r="O4166">
        <v>1628417000</v>
      </c>
      <c r="P4166">
        <v>1976282000</v>
      </c>
      <c r="Q4166">
        <v>3129964000</v>
      </c>
      <c r="S4166">
        <v>5373665000</v>
      </c>
      <c r="T4166">
        <v>267507000</v>
      </c>
      <c r="U4166">
        <v>502067000</v>
      </c>
      <c r="V4166">
        <v>6064179000</v>
      </c>
      <c r="W4166">
        <v>2032296000</v>
      </c>
      <c r="X4166">
        <v>1007304000</v>
      </c>
      <c r="AA4166">
        <v>3070575000</v>
      </c>
      <c r="AB4166">
        <v>8130357000</v>
      </c>
      <c r="AD4166">
        <v>11375765000</v>
      </c>
      <c r="AE4166">
        <v>650000</v>
      </c>
      <c r="AF4166">
        <v>172936163</v>
      </c>
      <c r="AG4166">
        <v>6117831000</v>
      </c>
      <c r="AH4166">
        <v>22260774000</v>
      </c>
      <c r="AJ4166">
        <v>5091822000</v>
      </c>
      <c r="AM4166">
        <v>1141577000</v>
      </c>
      <c r="AO4166">
        <v>91538000</v>
      </c>
      <c r="AQ4166">
        <v>4460403000</v>
      </c>
      <c r="AS4166">
        <v>384202000</v>
      </c>
      <c r="AU4166">
        <v>-1879269000</v>
      </c>
      <c r="AV4166">
        <v>-2196584000</v>
      </c>
      <c r="AX4166">
        <v>245287000</v>
      </c>
      <c r="AY4166">
        <v>21.06</v>
      </c>
      <c r="AZ4166">
        <v>3330547000</v>
      </c>
      <c r="BA4166">
        <v>0.22873517335920099</v>
      </c>
      <c r="BE4166">
        <v>0.20037052620003201</v>
      </c>
      <c r="BG4166">
        <v>0.27482561927091997</v>
      </c>
      <c r="BI4166">
        <v>1.57209033569529</v>
      </c>
      <c r="BJ4166">
        <v>-8.4420649524585306E-2</v>
      </c>
      <c r="BN4166">
        <v>0.428261712725099</v>
      </c>
      <c r="BP4166">
        <v>0.80126959852305002</v>
      </c>
      <c r="BQ4166">
        <v>2.2182073871129</v>
      </c>
      <c r="BR4166">
        <v>3.62940137701804</v>
      </c>
      <c r="BU4166">
        <v>1.97989481222042E-7</v>
      </c>
    </row>
    <row r="4167" spans="3:73" x14ac:dyDescent="0.3">
      <c r="C4167">
        <v>1022671</v>
      </c>
      <c r="D4167" t="s">
        <v>4433</v>
      </c>
      <c r="E4167" t="s">
        <v>418</v>
      </c>
      <c r="F4167" t="s">
        <v>3614</v>
      </c>
      <c r="G4167" t="s">
        <v>4026</v>
      </c>
      <c r="H4167" t="s">
        <v>4027</v>
      </c>
      <c r="I4167" t="s">
        <v>4925</v>
      </c>
      <c r="J4167">
        <v>2021</v>
      </c>
      <c r="K4167" t="s">
        <v>4062</v>
      </c>
      <c r="L4167">
        <v>52.30988</v>
      </c>
      <c r="M4167">
        <v>12531234000</v>
      </c>
      <c r="N4167">
        <v>6901023000</v>
      </c>
      <c r="O4167">
        <v>1243868000</v>
      </c>
      <c r="P4167">
        <v>1911385000</v>
      </c>
      <c r="Q4167">
        <v>3531130000</v>
      </c>
      <c r="S4167">
        <v>4751430000</v>
      </c>
      <c r="T4167">
        <v>295345000</v>
      </c>
      <c r="U4167">
        <v>453835000</v>
      </c>
      <c r="V4167">
        <v>6211063000</v>
      </c>
      <c r="W4167">
        <v>2227369000</v>
      </c>
      <c r="X4167">
        <v>1266833000</v>
      </c>
      <c r="AA4167">
        <v>3105876000</v>
      </c>
      <c r="AB4167">
        <v>6304641000</v>
      </c>
      <c r="AC4167">
        <v>2674267000</v>
      </c>
      <c r="AD4167">
        <v>7761417000</v>
      </c>
      <c r="AE4167">
        <v>649000</v>
      </c>
      <c r="AF4167">
        <v>194997922</v>
      </c>
      <c r="AG4167">
        <v>5362424000</v>
      </c>
      <c r="AH4167">
        <v>18408850000</v>
      </c>
      <c r="AJ4167">
        <v>4301105000</v>
      </c>
      <c r="AM4167">
        <v>962256000</v>
      </c>
      <c r="AO4167">
        <v>57209000</v>
      </c>
      <c r="AQ4167">
        <v>2204136000</v>
      </c>
      <c r="AS4167">
        <v>347653000</v>
      </c>
      <c r="AU4167">
        <v>-999420000</v>
      </c>
      <c r="AV4167">
        <v>-1329469000</v>
      </c>
      <c r="AX4167">
        <v>210939000</v>
      </c>
      <c r="AY4167">
        <v>15.67</v>
      </c>
      <c r="AZ4167">
        <v>2687339000</v>
      </c>
      <c r="BA4167">
        <v>0.233643329159616</v>
      </c>
      <c r="BE4167">
        <v>0.119732411313037</v>
      </c>
      <c r="BG4167">
        <v>0.29129597992270001</v>
      </c>
      <c r="BI4167">
        <v>1.46903728714985</v>
      </c>
      <c r="BJ4167">
        <v>-5.4290191945721801E-2</v>
      </c>
      <c r="BN4167">
        <v>0.49564655803251301</v>
      </c>
      <c r="BP4167">
        <v>0.55844720834311701</v>
      </c>
      <c r="BQ4167">
        <v>1.5129477872772801</v>
      </c>
      <c r="BR4167">
        <v>3.33821825143586</v>
      </c>
      <c r="BU4167">
        <v>1.3001467008192901E-7</v>
      </c>
    </row>
    <row r="4168" spans="3:73" x14ac:dyDescent="0.3">
      <c r="C4168">
        <v>1022671</v>
      </c>
      <c r="D4168" t="s">
        <v>4433</v>
      </c>
      <c r="E4168" t="s">
        <v>418</v>
      </c>
      <c r="F4168" t="s">
        <v>3614</v>
      </c>
      <c r="G4168" t="s">
        <v>4026</v>
      </c>
      <c r="H4168" t="s">
        <v>4027</v>
      </c>
      <c r="I4168" t="s">
        <v>4925</v>
      </c>
      <c r="J4168">
        <v>2020</v>
      </c>
      <c r="K4168" t="s">
        <v>4062</v>
      </c>
      <c r="L4168">
        <v>25.403815000000002</v>
      </c>
      <c r="M4168">
        <v>9265562000</v>
      </c>
      <c r="N4168">
        <v>4258447000</v>
      </c>
      <c r="O4168">
        <v>1368618000</v>
      </c>
      <c r="P4168">
        <v>967981000</v>
      </c>
      <c r="Q4168">
        <v>1843548000</v>
      </c>
      <c r="S4168">
        <v>4105569000</v>
      </c>
      <c r="T4168">
        <v>324577000</v>
      </c>
      <c r="U4168">
        <v>457226000</v>
      </c>
      <c r="V4168">
        <v>4917336000</v>
      </c>
      <c r="W4168">
        <v>1258787000</v>
      </c>
      <c r="X4168">
        <v>760536000</v>
      </c>
      <c r="AA4168">
        <v>3102676000</v>
      </c>
      <c r="AB4168">
        <v>4345164000</v>
      </c>
      <c r="AC4168">
        <v>1623747000</v>
      </c>
      <c r="AD4168">
        <v>4758969000</v>
      </c>
      <c r="AE4168">
        <v>648000</v>
      </c>
      <c r="AF4168">
        <v>210914264</v>
      </c>
      <c r="AG4168">
        <v>442253000</v>
      </c>
      <c r="AH4168">
        <v>2601245000</v>
      </c>
      <c r="AJ4168">
        <v>258750000</v>
      </c>
      <c r="AM4168">
        <v>134650000</v>
      </c>
      <c r="AO4168">
        <v>94877000</v>
      </c>
      <c r="AQ4168">
        <v>987032000</v>
      </c>
      <c r="AS4168">
        <v>325789000</v>
      </c>
      <c r="AU4168">
        <v>-993259000</v>
      </c>
      <c r="AV4168">
        <v>-7048000</v>
      </c>
      <c r="AX4168">
        <v>210496000</v>
      </c>
      <c r="AY4168">
        <v>0.89</v>
      </c>
      <c r="AZ4168">
        <v>1766295500</v>
      </c>
      <c r="BA4168">
        <v>9.94715991765482E-2</v>
      </c>
      <c r="BE4168">
        <v>0.379445996051891</v>
      </c>
      <c r="BG4168">
        <v>0.17001589623430299</v>
      </c>
      <c r="BI4168">
        <v>0.28074335911842202</v>
      </c>
      <c r="BJ4168">
        <v>-0.38183984976424801</v>
      </c>
      <c r="BN4168">
        <v>0.53071103512123696</v>
      </c>
      <c r="BP4168">
        <v>1.08725145715677</v>
      </c>
      <c r="BQ4168">
        <v>1.91843338070698</v>
      </c>
      <c r="BR4168">
        <v>28.5436123595506</v>
      </c>
      <c r="BU4168">
        <v>5.2033468357005602E-9</v>
      </c>
    </row>
    <row r="4169" spans="3:73" x14ac:dyDescent="0.3">
      <c r="C4169">
        <v>1022671</v>
      </c>
      <c r="D4169" t="s">
        <v>4433</v>
      </c>
      <c r="E4169" t="s">
        <v>418</v>
      </c>
      <c r="F4169" t="s">
        <v>3614</v>
      </c>
      <c r="G4169" t="s">
        <v>4026</v>
      </c>
      <c r="H4169" t="s">
        <v>4027</v>
      </c>
      <c r="I4169" t="s">
        <v>4925</v>
      </c>
      <c r="J4169">
        <v>2019</v>
      </c>
      <c r="K4169" t="s">
        <v>4062</v>
      </c>
      <c r="L4169">
        <v>27.531200999999999</v>
      </c>
      <c r="M4169">
        <v>8275765000</v>
      </c>
      <c r="N4169">
        <v>4253025000</v>
      </c>
      <c r="O4169">
        <v>1381460000</v>
      </c>
      <c r="P4169">
        <v>841378000</v>
      </c>
      <c r="Q4169">
        <v>1689043000</v>
      </c>
      <c r="S4169">
        <v>3135886000</v>
      </c>
      <c r="T4169">
        <v>327901000</v>
      </c>
      <c r="U4169">
        <v>452915000</v>
      </c>
      <c r="V4169">
        <v>4210910000</v>
      </c>
      <c r="W4169">
        <v>1006698000</v>
      </c>
      <c r="X4169">
        <v>509687000</v>
      </c>
      <c r="AA4169">
        <v>2734344000</v>
      </c>
      <c r="AB4169">
        <v>4075834000</v>
      </c>
      <c r="AC4169">
        <v>1525113000</v>
      </c>
      <c r="AD4169">
        <v>4419296000</v>
      </c>
      <c r="AE4169">
        <v>646000</v>
      </c>
      <c r="AF4169">
        <v>214502639</v>
      </c>
      <c r="AG4169">
        <v>316409000</v>
      </c>
      <c r="AH4169">
        <v>2350196000</v>
      </c>
      <c r="AJ4169">
        <v>181961000</v>
      </c>
      <c r="AM4169">
        <v>197437000</v>
      </c>
      <c r="AO4169">
        <v>127104000</v>
      </c>
      <c r="AQ4169">
        <v>1396290000</v>
      </c>
      <c r="AS4169">
        <v>321082000</v>
      </c>
      <c r="AU4169">
        <v>-576686000</v>
      </c>
      <c r="AV4169">
        <v>-266630000</v>
      </c>
      <c r="AX4169">
        <v>209513000</v>
      </c>
      <c r="AY4169">
        <v>0.56000000000000005</v>
      </c>
      <c r="AZ4169">
        <v>1774105500</v>
      </c>
      <c r="BA4169">
        <v>7.7423755295303001E-2</v>
      </c>
      <c r="BE4169">
        <v>0.594116405610426</v>
      </c>
      <c r="BG4169">
        <v>0.134630898869711</v>
      </c>
      <c r="BI4169">
        <v>0.28398534757813898</v>
      </c>
      <c r="BJ4169">
        <v>-0.245377832316964</v>
      </c>
      <c r="BN4169">
        <v>0.50882425975121304</v>
      </c>
      <c r="BP4169">
        <v>1.37226854528369</v>
      </c>
      <c r="BQ4169">
        <v>2.54692271167719</v>
      </c>
      <c r="BR4169">
        <v>49.162858928571403</v>
      </c>
      <c r="BU4169">
        <v>3.7826546812259802E-9</v>
      </c>
    </row>
    <row r="4170" spans="3:73" x14ac:dyDescent="0.3">
      <c r="C4170">
        <v>1022671</v>
      </c>
      <c r="D4170" t="s">
        <v>4433</v>
      </c>
      <c r="E4170" t="s">
        <v>418</v>
      </c>
      <c r="F4170" t="s">
        <v>3614</v>
      </c>
      <c r="G4170" t="s">
        <v>4026</v>
      </c>
      <c r="H4170" t="s">
        <v>4027</v>
      </c>
      <c r="I4170" t="s">
        <v>4925</v>
      </c>
      <c r="J4170">
        <v>2018</v>
      </c>
      <c r="K4170" t="s">
        <v>4062</v>
      </c>
      <c r="L4170">
        <v>37.233040000000003</v>
      </c>
      <c r="M4170">
        <v>7703563000</v>
      </c>
      <c r="N4170">
        <v>4032657000</v>
      </c>
      <c r="O4170">
        <v>828220000</v>
      </c>
      <c r="P4170">
        <v>1040220000</v>
      </c>
      <c r="Q4170">
        <v>1859168000</v>
      </c>
      <c r="S4170">
        <v>2945767000</v>
      </c>
      <c r="T4170">
        <v>270328000</v>
      </c>
      <c r="U4170">
        <v>429645000</v>
      </c>
      <c r="V4170">
        <v>3816334000</v>
      </c>
      <c r="W4170">
        <v>1019137000</v>
      </c>
      <c r="X4170">
        <v>536743000</v>
      </c>
      <c r="AA4170">
        <v>2376723000</v>
      </c>
      <c r="AB4170">
        <v>3935071000</v>
      </c>
      <c r="AC4170">
        <v>1184243000</v>
      </c>
      <c r="AD4170">
        <v>3958320000</v>
      </c>
      <c r="AE4170">
        <v>645000</v>
      </c>
      <c r="AF4170">
        <v>225272174</v>
      </c>
      <c r="AG4170">
        <v>521235000</v>
      </c>
      <c r="AH4170">
        <v>2903892000</v>
      </c>
      <c r="AJ4170">
        <v>365553000</v>
      </c>
      <c r="AM4170">
        <v>363969000</v>
      </c>
      <c r="AO4170">
        <v>126620000</v>
      </c>
      <c r="AQ4170">
        <v>1415469000</v>
      </c>
      <c r="AS4170">
        <v>317198000</v>
      </c>
      <c r="AU4170">
        <v>-895264000</v>
      </c>
      <c r="AV4170">
        <v>-720867000</v>
      </c>
      <c r="AX4170">
        <v>174355000</v>
      </c>
      <c r="AY4170">
        <v>1.18</v>
      </c>
      <c r="AZ4170">
        <v>1689257500</v>
      </c>
      <c r="BA4170">
        <v>0.12588381386084599</v>
      </c>
      <c r="BE4170">
        <v>0.48743858242661903</v>
      </c>
      <c r="BG4170">
        <v>0.17949531180911699</v>
      </c>
      <c r="BI4170">
        <v>0.37695440408548597</v>
      </c>
      <c r="BJ4170">
        <v>-0.30829796700428302</v>
      </c>
      <c r="BN4170">
        <v>0.49539855778423603</v>
      </c>
      <c r="BP4170">
        <v>0.81266797300068605</v>
      </c>
      <c r="BQ4170">
        <v>2.1326759797750401</v>
      </c>
      <c r="BR4170">
        <v>31.553423728813598</v>
      </c>
      <c r="BU4170">
        <v>1.11649795391239E-8</v>
      </c>
    </row>
    <row r="4171" spans="3:73" x14ac:dyDescent="0.3">
      <c r="C4171">
        <v>1022671</v>
      </c>
      <c r="D4171" t="s">
        <v>4433</v>
      </c>
      <c r="E4171" t="s">
        <v>418</v>
      </c>
      <c r="F4171" t="s">
        <v>3614</v>
      </c>
      <c r="G4171" t="s">
        <v>4026</v>
      </c>
      <c r="H4171" t="s">
        <v>4027</v>
      </c>
      <c r="I4171" t="s">
        <v>4925</v>
      </c>
      <c r="J4171">
        <v>2017</v>
      </c>
      <c r="K4171" t="s">
        <v>4062</v>
      </c>
      <c r="L4171">
        <v>29.896957</v>
      </c>
      <c r="M4171">
        <v>6855732000</v>
      </c>
      <c r="N4171">
        <v>3508342000</v>
      </c>
      <c r="O4171">
        <v>1028649000</v>
      </c>
      <c r="P4171">
        <v>846415000</v>
      </c>
      <c r="Q4171">
        <v>1519347000</v>
      </c>
      <c r="S4171">
        <v>2675904000</v>
      </c>
      <c r="T4171">
        <v>256909000</v>
      </c>
      <c r="U4171">
        <v>386893000</v>
      </c>
      <c r="V4171">
        <v>3549424000</v>
      </c>
      <c r="W4171">
        <v>868519000</v>
      </c>
      <c r="X4171">
        <v>473765000</v>
      </c>
      <c r="AA4171">
        <v>2381940000</v>
      </c>
      <c r="AB4171">
        <v>3351574000</v>
      </c>
      <c r="AC4171">
        <v>665297000</v>
      </c>
      <c r="AD4171">
        <v>2874693000</v>
      </c>
      <c r="AE4171">
        <v>644000</v>
      </c>
      <c r="AF4171">
        <v>237396839</v>
      </c>
      <c r="AG4171">
        <v>320824000</v>
      </c>
      <c r="AJ4171">
        <v>195947000</v>
      </c>
      <c r="AM4171">
        <v>129439000</v>
      </c>
      <c r="AO4171">
        <v>134399000</v>
      </c>
      <c r="AS4171">
        <v>298999000</v>
      </c>
      <c r="AX4171">
        <v>148231000</v>
      </c>
      <c r="AY4171">
        <v>1.28</v>
      </c>
      <c r="BN4171">
        <v>0.51773085645704897</v>
      </c>
      <c r="BP4171">
        <v>1.18437132636131</v>
      </c>
      <c r="BQ4171">
        <v>2.2900995833136601</v>
      </c>
      <c r="BR4171">
        <v>23.356997656250002</v>
      </c>
      <c r="BU4171">
        <v>1.14179501810194E-8</v>
      </c>
    </row>
    <row r="4172" spans="3:73" x14ac:dyDescent="0.3">
      <c r="C4172">
        <v>1514705</v>
      </c>
      <c r="D4172" t="s">
        <v>4512</v>
      </c>
      <c r="E4172" t="s">
        <v>2320</v>
      </c>
      <c r="F4172" t="s">
        <v>3614</v>
      </c>
      <c r="G4172" t="s">
        <v>4026</v>
      </c>
      <c r="H4172" t="s">
        <v>4027</v>
      </c>
      <c r="I4172" t="s">
        <v>4926</v>
      </c>
      <c r="J4172">
        <v>2026</v>
      </c>
      <c r="K4172" t="s">
        <v>4062</v>
      </c>
      <c r="L4172">
        <v>6.570468</v>
      </c>
    </row>
    <row r="4173" spans="3:73" x14ac:dyDescent="0.3">
      <c r="C4173">
        <v>1514705</v>
      </c>
      <c r="D4173" t="s">
        <v>4512</v>
      </c>
      <c r="E4173" t="s">
        <v>2320</v>
      </c>
      <c r="F4173" t="s">
        <v>3614</v>
      </c>
      <c r="G4173" t="s">
        <v>4026</v>
      </c>
      <c r="H4173" t="s">
        <v>4027</v>
      </c>
      <c r="I4173" t="s">
        <v>4926</v>
      </c>
      <c r="J4173">
        <v>2025</v>
      </c>
      <c r="K4173" t="s">
        <v>4062</v>
      </c>
      <c r="L4173">
        <v>7.7920069999999999</v>
      </c>
      <c r="M4173">
        <v>1789900000</v>
      </c>
      <c r="N4173">
        <v>463000000</v>
      </c>
      <c r="O4173">
        <v>88700000</v>
      </c>
      <c r="P4173">
        <v>111500000</v>
      </c>
      <c r="Q4173">
        <v>219900000</v>
      </c>
      <c r="T4173">
        <v>44000000</v>
      </c>
      <c r="U4173">
        <v>55600000</v>
      </c>
      <c r="V4173">
        <v>1163800000</v>
      </c>
      <c r="W4173">
        <v>219500000</v>
      </c>
      <c r="X4173">
        <v>157300000</v>
      </c>
      <c r="AA4173">
        <v>685500000</v>
      </c>
      <c r="AB4173">
        <v>597300000</v>
      </c>
      <c r="AD4173">
        <v>52300000</v>
      </c>
      <c r="AE4173">
        <v>1000000</v>
      </c>
      <c r="AJ4173">
        <v>-44400000</v>
      </c>
      <c r="AM4173">
        <v>-34000000</v>
      </c>
      <c r="AN4173">
        <v>-44200000</v>
      </c>
      <c r="AQ4173">
        <v>109100000</v>
      </c>
      <c r="AS4173">
        <v>153600000</v>
      </c>
      <c r="AU4173">
        <v>-339200000</v>
      </c>
      <c r="AV4173">
        <v>128800000</v>
      </c>
      <c r="AW4173">
        <v>41400000</v>
      </c>
      <c r="AY4173">
        <v>-0.52</v>
      </c>
      <c r="AZ4173">
        <v>200350000</v>
      </c>
      <c r="BN4173">
        <v>0.65020392200681598</v>
      </c>
      <c r="BP4173">
        <v>0.40410022779043298</v>
      </c>
      <c r="BQ4173">
        <v>1.10751708428246</v>
      </c>
      <c r="BR4173">
        <v>-14.9846288461538</v>
      </c>
      <c r="BS4173">
        <v>-7.3999665159886194E-2</v>
      </c>
      <c r="BT4173">
        <v>5313136.9106829604</v>
      </c>
      <c r="BU4173">
        <v>-6.7835989285116403E-9</v>
      </c>
    </row>
    <row r="4174" spans="3:73" x14ac:dyDescent="0.3">
      <c r="C4174">
        <v>1514705</v>
      </c>
      <c r="D4174" t="s">
        <v>4512</v>
      </c>
      <c r="E4174" t="s">
        <v>2320</v>
      </c>
      <c r="F4174" t="s">
        <v>3614</v>
      </c>
      <c r="G4174" t="s">
        <v>4026</v>
      </c>
      <c r="H4174" t="s">
        <v>4027</v>
      </c>
      <c r="I4174" t="s">
        <v>4926</v>
      </c>
      <c r="J4174">
        <v>2024</v>
      </c>
      <c r="K4174" t="s">
        <v>4062</v>
      </c>
      <c r="L4174">
        <v>9.1156839999999999</v>
      </c>
      <c r="M4174">
        <v>1668200000</v>
      </c>
      <c r="N4174">
        <v>474600000</v>
      </c>
      <c r="O4174">
        <v>189600000</v>
      </c>
      <c r="P4174">
        <v>96600000</v>
      </c>
      <c r="Q4174">
        <v>180800000</v>
      </c>
      <c r="S4174">
        <v>1143600000</v>
      </c>
      <c r="V4174">
        <v>957200000</v>
      </c>
      <c r="W4174">
        <v>205800000</v>
      </c>
      <c r="X4174">
        <v>153200000</v>
      </c>
      <c r="AA4174">
        <v>492300000</v>
      </c>
      <c r="AB4174">
        <v>680200000</v>
      </c>
      <c r="AD4174">
        <v>138100000</v>
      </c>
      <c r="AE4174">
        <v>1000000</v>
      </c>
      <c r="AJ4174">
        <v>151900000</v>
      </c>
      <c r="AM4174">
        <v>25000000</v>
      </c>
      <c r="AN4174">
        <v>95900000</v>
      </c>
      <c r="AQ4174">
        <v>168800000</v>
      </c>
      <c r="AS4174">
        <v>118900000</v>
      </c>
      <c r="AU4174">
        <v>-72300000</v>
      </c>
      <c r="AV4174">
        <v>-47000000</v>
      </c>
      <c r="AW4174">
        <v>37600000</v>
      </c>
      <c r="AY4174">
        <v>1.1299999999999999</v>
      </c>
      <c r="AZ4174">
        <v>181700000</v>
      </c>
      <c r="BN4174">
        <v>0.57379211125764296</v>
      </c>
      <c r="BP4174">
        <v>0.92128279883381903</v>
      </c>
      <c r="BQ4174">
        <v>1.42759961127308</v>
      </c>
      <c r="BR4174">
        <v>8.0669769911504403</v>
      </c>
      <c r="BS4174">
        <v>0.14098794472214099</v>
      </c>
      <c r="BT4174">
        <v>4124759.0416692798</v>
      </c>
      <c r="BU4174">
        <v>1.5143667921199602E-8</v>
      </c>
    </row>
    <row r="4175" spans="3:73" x14ac:dyDescent="0.3">
      <c r="C4175">
        <v>1514705</v>
      </c>
      <c r="D4175" t="s">
        <v>4512</v>
      </c>
      <c r="E4175" t="s">
        <v>2320</v>
      </c>
      <c r="F4175" t="s">
        <v>3614</v>
      </c>
      <c r="G4175" t="s">
        <v>4026</v>
      </c>
      <c r="H4175" t="s">
        <v>4027</v>
      </c>
      <c r="I4175" t="s">
        <v>4926</v>
      </c>
      <c r="J4175">
        <v>2023</v>
      </c>
      <c r="K4175" t="s">
        <v>4062</v>
      </c>
      <c r="L4175">
        <v>7.7453219999999998</v>
      </c>
      <c r="M4175">
        <v>1660400000</v>
      </c>
      <c r="N4175">
        <v>416800000</v>
      </c>
      <c r="O4175">
        <v>140100000</v>
      </c>
      <c r="P4175">
        <v>88300000</v>
      </c>
      <c r="Q4175">
        <v>182600000</v>
      </c>
      <c r="S4175">
        <v>1191100000</v>
      </c>
      <c r="V4175">
        <v>1014900000</v>
      </c>
      <c r="W4175">
        <v>223800000</v>
      </c>
      <c r="X4175">
        <v>172100000</v>
      </c>
      <c r="AA4175">
        <v>490300000</v>
      </c>
      <c r="AB4175">
        <v>614200000</v>
      </c>
      <c r="AD4175">
        <v>80200000</v>
      </c>
      <c r="AE4175">
        <v>1000000</v>
      </c>
      <c r="AJ4175">
        <v>125100000</v>
      </c>
      <c r="AM4175">
        <v>34300000</v>
      </c>
      <c r="AN4175">
        <v>57500000</v>
      </c>
      <c r="AO4175">
        <v>27300000</v>
      </c>
      <c r="AQ4175">
        <v>249000000</v>
      </c>
      <c r="AS4175">
        <v>142800000</v>
      </c>
      <c r="AU4175">
        <v>-109200000</v>
      </c>
      <c r="AV4175">
        <v>-89700000</v>
      </c>
      <c r="AW4175">
        <v>30700000</v>
      </c>
      <c r="AY4175">
        <v>0.68</v>
      </c>
      <c r="AZ4175">
        <v>178900000</v>
      </c>
      <c r="BB4175">
        <v>119100000</v>
      </c>
      <c r="BC4175">
        <v>119100000</v>
      </c>
      <c r="BN4175">
        <v>0.61123825584196601</v>
      </c>
      <c r="BO4175">
        <v>4.3626373626373596</v>
      </c>
      <c r="BP4175">
        <v>0.62600536193029499</v>
      </c>
      <c r="BQ4175">
        <v>1.0464700625558501</v>
      </c>
      <c r="BR4175">
        <v>11.3901794117647</v>
      </c>
      <c r="BS4175">
        <v>9.3617714099641799E-2</v>
      </c>
      <c r="BT4175">
        <v>3963682.8526948299</v>
      </c>
      <c r="BU4175">
        <v>8.5750878541191805E-9</v>
      </c>
    </row>
    <row r="4176" spans="3:73" x14ac:dyDescent="0.3">
      <c r="C4176">
        <v>1514705</v>
      </c>
      <c r="D4176" t="s">
        <v>4512</v>
      </c>
      <c r="E4176" t="s">
        <v>2320</v>
      </c>
      <c r="F4176" t="s">
        <v>3614</v>
      </c>
      <c r="G4176" t="s">
        <v>4026</v>
      </c>
      <c r="H4176" t="s">
        <v>4027</v>
      </c>
      <c r="I4176" t="s">
        <v>4926</v>
      </c>
      <c r="J4176">
        <v>2022</v>
      </c>
      <c r="K4176" t="s">
        <v>4062</v>
      </c>
      <c r="L4176">
        <v>6.3897930000000001</v>
      </c>
      <c r="M4176">
        <v>1654600000</v>
      </c>
      <c r="N4176">
        <v>374000000</v>
      </c>
      <c r="O4176">
        <v>90000000</v>
      </c>
      <c r="P4176">
        <v>104800000</v>
      </c>
      <c r="Q4176">
        <v>175200000</v>
      </c>
      <c r="S4176">
        <v>1229300000</v>
      </c>
      <c r="V4176">
        <v>1031900000</v>
      </c>
      <c r="W4176">
        <v>224000000</v>
      </c>
      <c r="X4176">
        <v>159300000</v>
      </c>
      <c r="AA4176">
        <v>532200000</v>
      </c>
      <c r="AB4176">
        <v>585600000</v>
      </c>
      <c r="AD4176">
        <v>53500000</v>
      </c>
      <c r="AE4176">
        <v>1000000</v>
      </c>
      <c r="AJ4176">
        <v>153700000</v>
      </c>
      <c r="AM4176">
        <v>16800000</v>
      </c>
      <c r="AN4176">
        <v>100700000</v>
      </c>
      <c r="AO4176">
        <v>32000000</v>
      </c>
      <c r="AQ4176">
        <v>208900000</v>
      </c>
      <c r="AS4176">
        <v>142500000</v>
      </c>
      <c r="AU4176">
        <v>-70200000</v>
      </c>
      <c r="AV4176">
        <v>-112500000</v>
      </c>
      <c r="AW4176">
        <v>23600000</v>
      </c>
      <c r="AY4176">
        <v>1.2</v>
      </c>
      <c r="AZ4176">
        <v>151100000</v>
      </c>
      <c r="BB4176">
        <v>149500000</v>
      </c>
      <c r="BC4176">
        <v>149500000</v>
      </c>
      <c r="BN4176">
        <v>0.62365526411217198</v>
      </c>
      <c r="BO4176">
        <v>4.671875</v>
      </c>
      <c r="BP4176">
        <v>0.40178571428571402</v>
      </c>
      <c r="BQ4176">
        <v>0.88749999999999996</v>
      </c>
      <c r="BR4176">
        <v>5.3248274999999996</v>
      </c>
      <c r="BS4176">
        <v>0.171960382513661</v>
      </c>
      <c r="BT4176">
        <v>3693390.3805647502</v>
      </c>
      <c r="BU4176">
        <v>1.3093838114754101E-8</v>
      </c>
    </row>
    <row r="4177" spans="3:73" x14ac:dyDescent="0.3">
      <c r="C4177">
        <v>1514705</v>
      </c>
      <c r="D4177" t="s">
        <v>4512</v>
      </c>
      <c r="E4177" t="s">
        <v>2320</v>
      </c>
      <c r="F4177" t="s">
        <v>3614</v>
      </c>
      <c r="G4177" t="s">
        <v>4026</v>
      </c>
      <c r="H4177" t="s">
        <v>4027</v>
      </c>
      <c r="I4177" t="s">
        <v>4926</v>
      </c>
      <c r="J4177">
        <v>2021</v>
      </c>
      <c r="K4177" t="s">
        <v>4062</v>
      </c>
      <c r="L4177">
        <v>5.440849</v>
      </c>
      <c r="M4177">
        <v>1615400000</v>
      </c>
      <c r="N4177">
        <v>271900000</v>
      </c>
      <c r="O4177">
        <v>63800000</v>
      </c>
      <c r="P4177">
        <v>77600000</v>
      </c>
      <c r="Q4177">
        <v>127000000</v>
      </c>
      <c r="S4177">
        <v>1287900000</v>
      </c>
      <c r="V4177">
        <v>1080000000</v>
      </c>
      <c r="W4177">
        <v>182200000</v>
      </c>
      <c r="X4177">
        <v>126000000</v>
      </c>
      <c r="AA4177">
        <v>613600000</v>
      </c>
      <c r="AB4177">
        <v>498100000</v>
      </c>
      <c r="AC4177">
        <v>184000000</v>
      </c>
      <c r="AD4177">
        <v>-23400000</v>
      </c>
      <c r="AE4177">
        <v>1000000</v>
      </c>
      <c r="AJ4177">
        <v>141500000</v>
      </c>
      <c r="AM4177">
        <v>18300000</v>
      </c>
      <c r="AN4177">
        <v>43400000</v>
      </c>
      <c r="AO4177">
        <v>42500000</v>
      </c>
      <c r="AQ4177">
        <v>233100000</v>
      </c>
      <c r="AS4177">
        <v>133900000</v>
      </c>
      <c r="AU4177">
        <v>-99300000</v>
      </c>
      <c r="AV4177">
        <v>-118400000</v>
      </c>
      <c r="AW4177">
        <v>20100000</v>
      </c>
      <c r="AY4177">
        <v>0.52</v>
      </c>
      <c r="AZ4177">
        <v>126800000</v>
      </c>
      <c r="BB4177">
        <v>104200000</v>
      </c>
      <c r="BC4177">
        <v>104200000</v>
      </c>
      <c r="BN4177">
        <v>0.66856506128513105</v>
      </c>
      <c r="BO4177">
        <v>2.4517647058823502</v>
      </c>
      <c r="BP4177">
        <v>0.35016465422612503</v>
      </c>
      <c r="BQ4177">
        <v>0.79527991218441296</v>
      </c>
      <c r="BR4177">
        <v>10.463171153846201</v>
      </c>
      <c r="BS4177">
        <v>8.71310981730576E-2</v>
      </c>
      <c r="BT4177">
        <v>3694276.3895855201</v>
      </c>
      <c r="BU4177">
        <v>5.6800672154185897E-9</v>
      </c>
    </row>
    <row r="4178" spans="3:73" x14ac:dyDescent="0.3">
      <c r="C4178">
        <v>1514705</v>
      </c>
      <c r="D4178" t="s">
        <v>4512</v>
      </c>
      <c r="E4178" t="s">
        <v>2320</v>
      </c>
      <c r="F4178" t="s">
        <v>3614</v>
      </c>
      <c r="G4178" t="s">
        <v>4026</v>
      </c>
      <c r="H4178" t="s">
        <v>4027</v>
      </c>
      <c r="I4178" t="s">
        <v>4926</v>
      </c>
      <c r="J4178">
        <v>2020</v>
      </c>
      <c r="K4178" t="s">
        <v>4062</v>
      </c>
      <c r="L4178">
        <v>3.006891</v>
      </c>
      <c r="M4178">
        <v>1613400000</v>
      </c>
      <c r="N4178">
        <v>229700000</v>
      </c>
      <c r="O4178">
        <v>48400000</v>
      </c>
      <c r="P4178">
        <v>46300000</v>
      </c>
      <c r="Q4178">
        <v>126600000</v>
      </c>
      <c r="S4178">
        <v>1328000000</v>
      </c>
      <c r="U4178">
        <v>3400000</v>
      </c>
      <c r="V4178">
        <v>1112500000</v>
      </c>
      <c r="W4178">
        <v>158900000</v>
      </c>
      <c r="X4178">
        <v>104100000</v>
      </c>
      <c r="AA4178">
        <v>676900000</v>
      </c>
      <c r="AB4178">
        <v>469000000</v>
      </c>
      <c r="AC4178">
        <v>184000000</v>
      </c>
      <c r="AD4178">
        <v>-46600000</v>
      </c>
      <c r="AE4178">
        <v>1000000</v>
      </c>
      <c r="AJ4178">
        <v>69700000</v>
      </c>
      <c r="AM4178">
        <v>10300000</v>
      </c>
      <c r="AN4178">
        <v>3700000</v>
      </c>
      <c r="AO4178">
        <v>56300000</v>
      </c>
      <c r="AQ4178">
        <v>157800000</v>
      </c>
      <c r="AS4178">
        <v>133700000</v>
      </c>
      <c r="AU4178">
        <v>-75300000</v>
      </c>
      <c r="AV4178">
        <v>-131200000</v>
      </c>
      <c r="AW4178">
        <v>19900000</v>
      </c>
      <c r="AY4178">
        <v>0.04</v>
      </c>
      <c r="AZ4178">
        <v>136800000</v>
      </c>
      <c r="BB4178">
        <v>70300000</v>
      </c>
      <c r="BC4178">
        <v>70300000</v>
      </c>
      <c r="BN4178">
        <v>0.68953762241229699</v>
      </c>
      <c r="BO4178">
        <v>1.2486678507992901</v>
      </c>
      <c r="BP4178">
        <v>0.30459408432976698</v>
      </c>
      <c r="BQ4178">
        <v>0.64883574575204495</v>
      </c>
      <c r="BR4178">
        <v>75.172274999999999</v>
      </c>
      <c r="BS4178">
        <v>7.8891257995735604E-3</v>
      </c>
      <c r="BT4178">
        <v>6618131.4853115696</v>
      </c>
      <c r="BU4178">
        <v>2.5645125799573601E-10</v>
      </c>
    </row>
    <row r="4179" spans="3:73" x14ac:dyDescent="0.3">
      <c r="C4179">
        <v>1514705</v>
      </c>
      <c r="D4179" t="s">
        <v>4512</v>
      </c>
      <c r="E4179" t="s">
        <v>2320</v>
      </c>
      <c r="F4179" t="s">
        <v>3614</v>
      </c>
      <c r="G4179" t="s">
        <v>4026</v>
      </c>
      <c r="H4179" t="s">
        <v>4027</v>
      </c>
      <c r="I4179" t="s">
        <v>4926</v>
      </c>
      <c r="J4179">
        <v>2019</v>
      </c>
      <c r="K4179" t="s">
        <v>4062</v>
      </c>
      <c r="L4179">
        <v>5.3835280000000001</v>
      </c>
      <c r="M4179">
        <v>1753800000</v>
      </c>
      <c r="N4179">
        <v>308300000</v>
      </c>
      <c r="O4179">
        <v>97100000</v>
      </c>
      <c r="P4179">
        <v>59500000</v>
      </c>
      <c r="Q4179">
        <v>147000000</v>
      </c>
      <c r="S4179">
        <v>1390200000</v>
      </c>
      <c r="T4179">
        <v>34700000</v>
      </c>
      <c r="U4179">
        <v>3400000</v>
      </c>
      <c r="V4179">
        <v>1235400000</v>
      </c>
      <c r="W4179">
        <v>194800000</v>
      </c>
      <c r="X4179">
        <v>142400000</v>
      </c>
      <c r="AA4179">
        <v>782900000</v>
      </c>
      <c r="AB4179">
        <v>491600000</v>
      </c>
      <c r="AC4179">
        <v>177000000</v>
      </c>
      <c r="AD4179">
        <v>-30100000</v>
      </c>
      <c r="AE4179">
        <v>1000000</v>
      </c>
      <c r="AG4179">
        <v>39400000</v>
      </c>
      <c r="AH4179">
        <v>1600300000</v>
      </c>
      <c r="AJ4179">
        <v>-144300000</v>
      </c>
      <c r="AM4179">
        <v>-54700000</v>
      </c>
      <c r="AN4179">
        <v>-1400000</v>
      </c>
      <c r="AO4179">
        <v>60300000</v>
      </c>
      <c r="AQ4179">
        <v>181900000</v>
      </c>
      <c r="AS4179">
        <v>143800000</v>
      </c>
      <c r="AU4179">
        <v>-109800000</v>
      </c>
      <c r="AV4179">
        <v>-120700000</v>
      </c>
      <c r="AW4179">
        <v>5100000</v>
      </c>
      <c r="AY4179">
        <v>-0.02</v>
      </c>
      <c r="AZ4179">
        <v>128700000</v>
      </c>
      <c r="BA4179">
        <v>-9.0170593013809905E-2</v>
      </c>
      <c r="BB4179">
        <v>4200000</v>
      </c>
      <c r="BC4179">
        <v>4200000</v>
      </c>
      <c r="BD4179">
        <v>2.6245079047678599E-3</v>
      </c>
      <c r="BE4179">
        <v>0.11366618758982699</v>
      </c>
      <c r="BG4179">
        <v>2.4620383678060399E-2</v>
      </c>
      <c r="BI4179">
        <v>0.91247576690614696</v>
      </c>
      <c r="BJ4179">
        <v>-6.8612135224645404E-2</v>
      </c>
      <c r="BN4179">
        <v>0.70441327403352705</v>
      </c>
      <c r="BO4179">
        <v>6.9651741293532299E-2</v>
      </c>
      <c r="BP4179">
        <v>0.49845995893223799</v>
      </c>
      <c r="BQ4179">
        <v>0.82802874743326504</v>
      </c>
      <c r="BR4179">
        <v>-269.1764</v>
      </c>
      <c r="BS4179">
        <v>-2.84784377542718E-3</v>
      </c>
      <c r="BT4179">
        <v>947334.16451070702</v>
      </c>
      <c r="BU4179">
        <v>-2.19020667209113E-10</v>
      </c>
    </row>
    <row r="4180" spans="3:73" x14ac:dyDescent="0.3">
      <c r="C4180">
        <v>1514705</v>
      </c>
      <c r="D4180" t="s">
        <v>4512</v>
      </c>
      <c r="E4180" t="s">
        <v>2320</v>
      </c>
      <c r="F4180" t="s">
        <v>3614</v>
      </c>
      <c r="G4180" t="s">
        <v>4026</v>
      </c>
      <c r="H4180" t="s">
        <v>4027</v>
      </c>
      <c r="I4180" t="s">
        <v>4926</v>
      </c>
      <c r="J4180">
        <v>2018</v>
      </c>
      <c r="K4180" t="s">
        <v>4062</v>
      </c>
      <c r="L4180">
        <v>8.4221640000000004</v>
      </c>
      <c r="M4180">
        <v>2045300000</v>
      </c>
      <c r="N4180">
        <v>335000000</v>
      </c>
      <c r="O4180">
        <v>145700000</v>
      </c>
      <c r="P4180">
        <v>75400000</v>
      </c>
      <c r="Q4180">
        <v>110400000</v>
      </c>
      <c r="S4180">
        <v>1471100000</v>
      </c>
      <c r="T4180">
        <v>156800000</v>
      </c>
      <c r="U4180">
        <v>76900000</v>
      </c>
      <c r="V4180">
        <v>1362600000</v>
      </c>
      <c r="W4180">
        <v>171100000</v>
      </c>
      <c r="X4180">
        <v>115000000</v>
      </c>
      <c r="AA4180">
        <v>838400000</v>
      </c>
      <c r="AB4180">
        <v>463100000</v>
      </c>
      <c r="AC4180">
        <v>140700000</v>
      </c>
      <c r="AD4180">
        <v>127400000</v>
      </c>
      <c r="AE4180">
        <v>700000</v>
      </c>
      <c r="AG4180">
        <v>39700000</v>
      </c>
      <c r="AH4180">
        <v>1450900000</v>
      </c>
      <c r="AJ4180">
        <v>118700000</v>
      </c>
      <c r="AM4180">
        <v>4600000</v>
      </c>
      <c r="AN4180">
        <v>1800000</v>
      </c>
      <c r="AO4180">
        <v>61400000</v>
      </c>
      <c r="AQ4180">
        <v>185800000</v>
      </c>
      <c r="AS4180">
        <v>141600000</v>
      </c>
      <c r="AU4180">
        <v>-95800000</v>
      </c>
      <c r="AV4180">
        <v>-64500000</v>
      </c>
      <c r="AY4180">
        <v>0.03</v>
      </c>
      <c r="AZ4180">
        <v>110700000</v>
      </c>
      <c r="BA4180">
        <v>8.1811289544420698E-2</v>
      </c>
      <c r="BB4180">
        <v>67800000</v>
      </c>
      <c r="BC4180">
        <v>67800000</v>
      </c>
      <c r="BD4180">
        <v>4.67296161003515E-2</v>
      </c>
      <c r="BE4180">
        <v>0.128058446481494</v>
      </c>
      <c r="BG4180">
        <v>2.7362326831621799E-2</v>
      </c>
      <c r="BI4180">
        <v>0.70938248667677095</v>
      </c>
      <c r="BJ4180">
        <v>-6.6027982631470097E-2</v>
      </c>
      <c r="BN4180">
        <v>0.66621033589204504</v>
      </c>
      <c r="BO4180">
        <v>1.1042345276873</v>
      </c>
      <c r="BP4180">
        <v>0.85154880187025095</v>
      </c>
      <c r="BQ4180">
        <v>1.3126826417299799</v>
      </c>
      <c r="BR4180">
        <v>280.73880000000003</v>
      </c>
      <c r="BS4180">
        <v>3.8868494925501998E-3</v>
      </c>
      <c r="BU4180">
        <v>5.4559473115957699E-10</v>
      </c>
    </row>
    <row r="4181" spans="3:73" x14ac:dyDescent="0.3">
      <c r="C4181">
        <v>1514705</v>
      </c>
      <c r="D4181" t="s">
        <v>4512</v>
      </c>
      <c r="E4181" t="s">
        <v>2320</v>
      </c>
      <c r="F4181" t="s">
        <v>3614</v>
      </c>
      <c r="G4181" t="s">
        <v>4026</v>
      </c>
      <c r="H4181" t="s">
        <v>4027</v>
      </c>
      <c r="I4181" t="s">
        <v>4926</v>
      </c>
      <c r="J4181">
        <v>2017</v>
      </c>
      <c r="K4181" t="s">
        <v>4062</v>
      </c>
      <c r="L4181">
        <v>7.1479369999999998</v>
      </c>
      <c r="M4181">
        <v>2060100000</v>
      </c>
      <c r="N4181">
        <v>311200000</v>
      </c>
      <c r="O4181">
        <v>120200000</v>
      </c>
      <c r="P4181">
        <v>68500000</v>
      </c>
      <c r="Q4181">
        <v>111000000</v>
      </c>
      <c r="S4181">
        <v>1501300000</v>
      </c>
      <c r="T4181">
        <v>167900000</v>
      </c>
      <c r="U4181">
        <v>76900000</v>
      </c>
      <c r="V4181">
        <v>1400500000</v>
      </c>
      <c r="W4181">
        <v>178400000</v>
      </c>
      <c r="X4181">
        <v>115500000</v>
      </c>
      <c r="AA4181">
        <v>863700000</v>
      </c>
      <c r="AB4181">
        <v>426200000</v>
      </c>
      <c r="AC4181">
        <v>140700000</v>
      </c>
      <c r="AD4181">
        <v>100100000</v>
      </c>
      <c r="AE4181">
        <v>700000</v>
      </c>
      <c r="AG4181">
        <v>56600000</v>
      </c>
      <c r="AH4181">
        <v>1331500000</v>
      </c>
      <c r="AJ4181">
        <v>102900000</v>
      </c>
      <c r="AM4181">
        <v>-81600000</v>
      </c>
      <c r="AN4181">
        <v>134000000</v>
      </c>
      <c r="AO4181">
        <v>60600000</v>
      </c>
      <c r="AS4181">
        <v>128200000</v>
      </c>
      <c r="AW4181">
        <v>0</v>
      </c>
      <c r="AY4181">
        <v>2.08</v>
      </c>
      <c r="BA4181">
        <v>7.7281261734885504E-2</v>
      </c>
      <c r="BB4181">
        <v>113000000</v>
      </c>
      <c r="BC4181">
        <v>113000000</v>
      </c>
      <c r="BD4181">
        <v>8.4866691701089E-2</v>
      </c>
      <c r="BG4181">
        <v>4.2508449117536602E-2</v>
      </c>
      <c r="BI4181">
        <v>0.64632784816271005</v>
      </c>
      <c r="BN4181">
        <v>0.679821367894762</v>
      </c>
      <c r="BO4181">
        <v>1.8646864686468601</v>
      </c>
      <c r="BP4181">
        <v>0.67376681614349798</v>
      </c>
      <c r="BQ4181">
        <v>1.1221973094170401</v>
      </c>
      <c r="BR4181">
        <v>3.4365081730769198</v>
      </c>
      <c r="BS4181">
        <v>0.31440638198029103</v>
      </c>
      <c r="BT4181">
        <v>0</v>
      </c>
      <c r="BU4181">
        <v>3.4884347630220602E-8</v>
      </c>
    </row>
    <row r="4182" spans="3:73" x14ac:dyDescent="0.3">
      <c r="C4182">
        <v>1667011</v>
      </c>
      <c r="D4182" t="s">
        <v>4534</v>
      </c>
      <c r="E4182" t="s">
        <v>2481</v>
      </c>
      <c r="F4182" t="s">
        <v>3614</v>
      </c>
      <c r="G4182" t="s">
        <v>3678</v>
      </c>
      <c r="H4182" t="s">
        <v>3679</v>
      </c>
      <c r="I4182" t="s">
        <v>4927</v>
      </c>
      <c r="J4182">
        <v>2026</v>
      </c>
      <c r="K4182" t="s">
        <v>4062</v>
      </c>
      <c r="L4182">
        <v>16.383758</v>
      </c>
    </row>
    <row r="4183" spans="3:73" x14ac:dyDescent="0.3">
      <c r="C4183">
        <v>1667011</v>
      </c>
      <c r="D4183" t="s">
        <v>4534</v>
      </c>
      <c r="E4183" t="s">
        <v>2481</v>
      </c>
      <c r="F4183" t="s">
        <v>3614</v>
      </c>
      <c r="G4183" t="s">
        <v>3678</v>
      </c>
      <c r="H4183" t="s">
        <v>3679</v>
      </c>
      <c r="I4183" t="s">
        <v>4927</v>
      </c>
      <c r="J4183">
        <v>2025</v>
      </c>
      <c r="K4183" t="s">
        <v>4062</v>
      </c>
      <c r="L4183">
        <v>11.395595</v>
      </c>
      <c r="M4183">
        <v>115031000</v>
      </c>
      <c r="N4183">
        <v>82390000</v>
      </c>
      <c r="O4183">
        <v>33901000</v>
      </c>
      <c r="P4183">
        <v>19183000</v>
      </c>
      <c r="S4183">
        <v>3872000</v>
      </c>
      <c r="T4183">
        <v>2168000</v>
      </c>
      <c r="U4183">
        <v>4178000</v>
      </c>
      <c r="V4183">
        <v>129663000</v>
      </c>
      <c r="W4183">
        <v>73200000</v>
      </c>
      <c r="X4183">
        <v>340000</v>
      </c>
      <c r="AB4183">
        <v>-14632000</v>
      </c>
      <c r="AD4183">
        <v>-171631000</v>
      </c>
      <c r="AE4183">
        <v>44000</v>
      </c>
      <c r="AF4183">
        <v>44268816</v>
      </c>
      <c r="AG4183">
        <v>63684000</v>
      </c>
      <c r="AJ4183">
        <v>-33137000</v>
      </c>
      <c r="AK4183">
        <v>49908000</v>
      </c>
      <c r="AL4183">
        <v>96821000</v>
      </c>
      <c r="AM4183">
        <v>1475000</v>
      </c>
      <c r="AN4183">
        <v>-34746000</v>
      </c>
      <c r="AQ4183">
        <v>6733000</v>
      </c>
      <c r="AR4183">
        <v>3253000</v>
      </c>
      <c r="AS4183">
        <v>3376000</v>
      </c>
      <c r="AU4183">
        <v>12028000</v>
      </c>
      <c r="AV4183">
        <v>1417000</v>
      </c>
      <c r="AY4183">
        <v>-0.82</v>
      </c>
      <c r="BN4183">
        <v>1.12720049377994</v>
      </c>
      <c r="BP4183">
        <v>0.46312841530054599</v>
      </c>
      <c r="BR4183">
        <v>-13.8970670731707</v>
      </c>
      <c r="BS4183">
        <v>2.3746582832148699</v>
      </c>
      <c r="BU4183">
        <v>6.3862683843630398E-7</v>
      </c>
    </row>
    <row r="4184" spans="3:73" x14ac:dyDescent="0.3">
      <c r="C4184">
        <v>1667011</v>
      </c>
      <c r="D4184" t="s">
        <v>4534</v>
      </c>
      <c r="E4184" t="s">
        <v>2481</v>
      </c>
      <c r="F4184" t="s">
        <v>3614</v>
      </c>
      <c r="G4184" t="s">
        <v>3678</v>
      </c>
      <c r="H4184" t="s">
        <v>3679</v>
      </c>
      <c r="I4184" t="s">
        <v>4927</v>
      </c>
      <c r="J4184">
        <v>2024</v>
      </c>
      <c r="K4184" t="s">
        <v>4062</v>
      </c>
      <c r="L4184">
        <v>7.7447939999999997</v>
      </c>
      <c r="M4184">
        <v>106135000</v>
      </c>
      <c r="N4184">
        <v>69083000</v>
      </c>
      <c r="O4184">
        <v>13684000</v>
      </c>
      <c r="P4184">
        <v>20608000</v>
      </c>
      <c r="S4184">
        <v>4019000</v>
      </c>
      <c r="T4184">
        <v>3024000</v>
      </c>
      <c r="U4184">
        <v>4178000</v>
      </c>
      <c r="V4184">
        <v>107323000</v>
      </c>
      <c r="W4184">
        <v>59282000</v>
      </c>
      <c r="X4184">
        <v>539000</v>
      </c>
      <c r="AB4184">
        <v>-1188000</v>
      </c>
      <c r="AD4184">
        <v>-136885000</v>
      </c>
      <c r="AE4184">
        <v>40000</v>
      </c>
      <c r="AF4184">
        <v>40724936</v>
      </c>
      <c r="AG4184">
        <v>51762000</v>
      </c>
      <c r="AJ4184">
        <v>-31596000</v>
      </c>
      <c r="AK4184">
        <v>45007000</v>
      </c>
      <c r="AL4184">
        <v>83358000</v>
      </c>
      <c r="AM4184">
        <v>2500000</v>
      </c>
      <c r="AN4184">
        <v>-33638000</v>
      </c>
      <c r="AQ4184">
        <v>-720000</v>
      </c>
      <c r="AR4184">
        <v>3079000</v>
      </c>
      <c r="AS4184">
        <v>3362000</v>
      </c>
      <c r="AU4184">
        <v>970000</v>
      </c>
      <c r="AV4184">
        <v>-262000</v>
      </c>
      <c r="AY4184">
        <v>-0.86</v>
      </c>
      <c r="BN4184">
        <v>1.01119329156263</v>
      </c>
      <c r="BP4184">
        <v>0.23082891940217901</v>
      </c>
      <c r="BR4184">
        <v>-9.0055744186046507</v>
      </c>
      <c r="BS4184">
        <v>28.314814814814799</v>
      </c>
      <c r="BU4184">
        <v>5.60650070707071E-6</v>
      </c>
    </row>
    <row r="4185" spans="3:73" x14ac:dyDescent="0.3">
      <c r="C4185">
        <v>1667011</v>
      </c>
      <c r="D4185" t="s">
        <v>4534</v>
      </c>
      <c r="E4185" t="s">
        <v>2481</v>
      </c>
      <c r="F4185" t="s">
        <v>3614</v>
      </c>
      <c r="G4185" t="s">
        <v>3678</v>
      </c>
      <c r="H4185" t="s">
        <v>3679</v>
      </c>
      <c r="I4185" t="s">
        <v>4927</v>
      </c>
      <c r="J4185">
        <v>2023</v>
      </c>
      <c r="K4185" t="s">
        <v>4062</v>
      </c>
      <c r="L4185">
        <v>6.0588470000000001</v>
      </c>
      <c r="M4185">
        <v>102801000</v>
      </c>
      <c r="N4185">
        <v>58430000</v>
      </c>
      <c r="O4185">
        <v>13696000</v>
      </c>
      <c r="P4185">
        <v>12003000</v>
      </c>
      <c r="S4185">
        <v>5745000</v>
      </c>
      <c r="T4185">
        <v>3858000</v>
      </c>
      <c r="U4185">
        <v>4178000</v>
      </c>
      <c r="V4185">
        <v>87698000</v>
      </c>
      <c r="W4185">
        <v>46402000</v>
      </c>
      <c r="X4185">
        <v>183000</v>
      </c>
      <c r="AB4185">
        <v>15103000</v>
      </c>
      <c r="AD4185">
        <v>-103247000</v>
      </c>
      <c r="AE4185">
        <v>37000</v>
      </c>
      <c r="AF4185">
        <v>37518583</v>
      </c>
      <c r="AG4185">
        <v>48589000</v>
      </c>
      <c r="AJ4185">
        <v>-35142000</v>
      </c>
      <c r="AK4185">
        <v>45128000</v>
      </c>
      <c r="AL4185">
        <v>83731000</v>
      </c>
      <c r="AM4185">
        <v>1677000</v>
      </c>
      <c r="AN4185">
        <v>-36869000</v>
      </c>
      <c r="AO4185">
        <v>211000</v>
      </c>
      <c r="AQ4185">
        <v>-15729000</v>
      </c>
      <c r="AR4185">
        <v>2467000</v>
      </c>
      <c r="AS4185">
        <v>3069000</v>
      </c>
      <c r="AU4185">
        <v>-4691000</v>
      </c>
      <c r="AV4185">
        <v>-2919000</v>
      </c>
      <c r="AY4185">
        <v>-1.03</v>
      </c>
      <c r="BB4185">
        <v>-34981000</v>
      </c>
      <c r="BC4185">
        <v>-34981000</v>
      </c>
      <c r="BN4185">
        <v>0.85308508672094596</v>
      </c>
      <c r="BO4185">
        <v>-165.78672985782001</v>
      </c>
      <c r="BP4185">
        <v>0.295159691392612</v>
      </c>
      <c r="BR4185">
        <v>-5.8823757281553402</v>
      </c>
      <c r="BS4185">
        <v>-2.4411706283519798</v>
      </c>
      <c r="BU4185">
        <v>-4.1320349665629298E-7</v>
      </c>
    </row>
    <row r="4186" spans="3:73" x14ac:dyDescent="0.3">
      <c r="C4186">
        <v>1667011</v>
      </c>
      <c r="D4186" t="s">
        <v>4534</v>
      </c>
      <c r="E4186" t="s">
        <v>2481</v>
      </c>
      <c r="F4186" t="s">
        <v>3614</v>
      </c>
      <c r="G4186" t="s">
        <v>3678</v>
      </c>
      <c r="H4186" t="s">
        <v>3679</v>
      </c>
      <c r="I4186" t="s">
        <v>4927</v>
      </c>
      <c r="J4186">
        <v>2022</v>
      </c>
      <c r="K4186" t="s">
        <v>4062</v>
      </c>
      <c r="L4186">
        <v>8.4071879999999997</v>
      </c>
      <c r="M4186">
        <v>115516000</v>
      </c>
      <c r="N4186">
        <v>81112000</v>
      </c>
      <c r="O4186">
        <v>37423000</v>
      </c>
      <c r="P4186">
        <v>7143000</v>
      </c>
      <c r="S4186">
        <v>3617000</v>
      </c>
      <c r="T4186">
        <v>4575000</v>
      </c>
      <c r="U4186">
        <v>4218000</v>
      </c>
      <c r="V4186">
        <v>77981000</v>
      </c>
      <c r="W4186">
        <v>43669000</v>
      </c>
      <c r="X4186">
        <v>572000</v>
      </c>
      <c r="AB4186">
        <v>37535000</v>
      </c>
      <c r="AD4186">
        <v>-66378000</v>
      </c>
      <c r="AE4186">
        <v>34000</v>
      </c>
      <c r="AF4186">
        <v>34625875</v>
      </c>
      <c r="AG4186">
        <v>46097000</v>
      </c>
      <c r="AJ4186">
        <v>-28856000</v>
      </c>
      <c r="AK4186">
        <v>41167000</v>
      </c>
      <c r="AL4186">
        <v>74953000</v>
      </c>
      <c r="AM4186">
        <v>-417000</v>
      </c>
      <c r="AN4186">
        <v>-27387000</v>
      </c>
      <c r="AO4186">
        <v>89000</v>
      </c>
      <c r="AQ4186">
        <v>-6767000</v>
      </c>
      <c r="AR4186">
        <v>517000</v>
      </c>
      <c r="AS4186">
        <v>2099000</v>
      </c>
      <c r="AU4186">
        <v>-37481000</v>
      </c>
      <c r="AV4186">
        <v>-4154000</v>
      </c>
      <c r="AY4186">
        <v>-0.84</v>
      </c>
      <c r="BB4186">
        <v>-27715000</v>
      </c>
      <c r="BC4186">
        <v>-27715000</v>
      </c>
      <c r="BN4186">
        <v>0.67506665743273697</v>
      </c>
      <c r="BO4186">
        <v>-311.40449438202199</v>
      </c>
      <c r="BP4186">
        <v>0.85696947491355402</v>
      </c>
      <c r="BR4186">
        <v>-10.0085571428571</v>
      </c>
      <c r="BS4186">
        <v>-0.72963900359664302</v>
      </c>
      <c r="BU4186">
        <v>-1.88145408818436E-7</v>
      </c>
    </row>
    <row r="4187" spans="3:73" x14ac:dyDescent="0.3">
      <c r="C4187">
        <v>1667011</v>
      </c>
      <c r="D4187" t="s">
        <v>4534</v>
      </c>
      <c r="E4187" t="s">
        <v>2481</v>
      </c>
      <c r="F4187" t="s">
        <v>3614</v>
      </c>
      <c r="G4187" t="s">
        <v>3678</v>
      </c>
      <c r="H4187" t="s">
        <v>3679</v>
      </c>
      <c r="I4187" t="s">
        <v>4927</v>
      </c>
      <c r="J4187">
        <v>2021</v>
      </c>
      <c r="K4187" t="s">
        <v>4062</v>
      </c>
      <c r="L4187">
        <v>21.059235999999999</v>
      </c>
      <c r="M4187">
        <v>120443000</v>
      </c>
      <c r="N4187">
        <v>106647000</v>
      </c>
      <c r="O4187">
        <v>85825000</v>
      </c>
      <c r="P4187">
        <v>13873000</v>
      </c>
      <c r="S4187">
        <v>2438000</v>
      </c>
      <c r="T4187">
        <v>2959000</v>
      </c>
      <c r="U4187">
        <v>2677000</v>
      </c>
      <c r="V4187">
        <v>67539000</v>
      </c>
      <c r="W4187">
        <v>42492000</v>
      </c>
      <c r="X4187">
        <v>1722000</v>
      </c>
      <c r="AB4187">
        <v>52904000</v>
      </c>
      <c r="AD4187">
        <v>-38991000</v>
      </c>
      <c r="AE4187">
        <v>31000</v>
      </c>
      <c r="AF4187">
        <v>31530682</v>
      </c>
      <c r="AG4187">
        <v>34133000</v>
      </c>
      <c r="AJ4187">
        <v>-21765000</v>
      </c>
      <c r="AK4187">
        <v>30812000</v>
      </c>
      <c r="AL4187">
        <v>55898000</v>
      </c>
      <c r="AM4187">
        <v>1040000</v>
      </c>
      <c r="AN4187">
        <v>-23384000</v>
      </c>
      <c r="AQ4187">
        <v>-814000</v>
      </c>
      <c r="AR4187">
        <v>2836000</v>
      </c>
      <c r="AS4187">
        <v>1492000</v>
      </c>
      <c r="AU4187">
        <v>-1359000</v>
      </c>
      <c r="AV4187">
        <v>76254000</v>
      </c>
      <c r="AY4187">
        <v>-1.06</v>
      </c>
      <c r="BN4187">
        <v>0.56075487990169604</v>
      </c>
      <c r="BP4187">
        <v>2.0197919608396901</v>
      </c>
      <c r="BR4187">
        <v>-19.867203773584901</v>
      </c>
      <c r="BS4187">
        <v>-0.44200816573416002</v>
      </c>
      <c r="BU4187">
        <v>-4.2194900499017101E-7</v>
      </c>
    </row>
    <row r="4188" spans="3:73" x14ac:dyDescent="0.3">
      <c r="C4188">
        <v>1667011</v>
      </c>
      <c r="D4188" t="s">
        <v>4534</v>
      </c>
      <c r="E4188" t="s">
        <v>2481</v>
      </c>
      <c r="F4188" t="s">
        <v>3614</v>
      </c>
      <c r="G4188" t="s">
        <v>3678</v>
      </c>
      <c r="H4188" t="s">
        <v>3679</v>
      </c>
      <c r="I4188" t="s">
        <v>4927</v>
      </c>
      <c r="J4188">
        <v>2020</v>
      </c>
      <c r="K4188" t="s">
        <v>4062</v>
      </c>
    </row>
    <row r="4189" spans="3:73" x14ac:dyDescent="0.3">
      <c r="C4189">
        <v>1667011</v>
      </c>
      <c r="D4189" t="s">
        <v>4534</v>
      </c>
      <c r="E4189" t="s">
        <v>2481</v>
      </c>
      <c r="F4189" t="s">
        <v>3614</v>
      </c>
      <c r="G4189" t="s">
        <v>3678</v>
      </c>
      <c r="H4189" t="s">
        <v>3679</v>
      </c>
      <c r="I4189" t="s">
        <v>4927</v>
      </c>
      <c r="J4189">
        <v>2019</v>
      </c>
      <c r="K4189" t="s">
        <v>4062</v>
      </c>
    </row>
    <row r="4190" spans="3:73" x14ac:dyDescent="0.3">
      <c r="C4190">
        <v>1667011</v>
      </c>
      <c r="D4190" t="s">
        <v>4534</v>
      </c>
      <c r="E4190" t="s">
        <v>2481</v>
      </c>
      <c r="F4190" t="s">
        <v>3614</v>
      </c>
      <c r="G4190" t="s">
        <v>3678</v>
      </c>
      <c r="H4190" t="s">
        <v>3679</v>
      </c>
      <c r="I4190" t="s">
        <v>4927</v>
      </c>
      <c r="J4190">
        <v>2018</v>
      </c>
      <c r="K4190" t="s">
        <v>4062</v>
      </c>
    </row>
    <row r="4191" spans="3:73" x14ac:dyDescent="0.3">
      <c r="C4191">
        <v>1667011</v>
      </c>
      <c r="D4191" t="s">
        <v>4534</v>
      </c>
      <c r="E4191" t="s">
        <v>2481</v>
      </c>
      <c r="F4191" t="s">
        <v>3614</v>
      </c>
      <c r="G4191" t="s">
        <v>3678</v>
      </c>
      <c r="H4191" t="s">
        <v>3679</v>
      </c>
      <c r="I4191" t="s">
        <v>4927</v>
      </c>
      <c r="J4191">
        <v>2017</v>
      </c>
      <c r="K4191" t="s">
        <v>4062</v>
      </c>
    </row>
    <row r="4192" spans="3:73" x14ac:dyDescent="0.3">
      <c r="C4192">
        <v>1641614</v>
      </c>
      <c r="D4192" t="s">
        <v>4530</v>
      </c>
      <c r="E4192" t="s">
        <v>1597</v>
      </c>
      <c r="F4192" t="s">
        <v>3614</v>
      </c>
      <c r="G4192" t="s">
        <v>686</v>
      </c>
      <c r="H4192" t="s">
        <v>3738</v>
      </c>
      <c r="I4192" t="s">
        <v>4928</v>
      </c>
      <c r="J4192">
        <v>2026</v>
      </c>
      <c r="K4192" t="s">
        <v>4062</v>
      </c>
      <c r="L4192">
        <v>14.352377000000001</v>
      </c>
    </row>
    <row r="4193" spans="3:73" x14ac:dyDescent="0.3">
      <c r="C4193">
        <v>1641614</v>
      </c>
      <c r="D4193" t="s">
        <v>4530</v>
      </c>
      <c r="E4193" t="s">
        <v>1597</v>
      </c>
      <c r="F4193" t="s">
        <v>3614</v>
      </c>
      <c r="G4193" t="s">
        <v>686</v>
      </c>
      <c r="H4193" t="s">
        <v>3738</v>
      </c>
      <c r="I4193" t="s">
        <v>4928</v>
      </c>
      <c r="J4193">
        <v>2025</v>
      </c>
      <c r="K4193" t="s">
        <v>4062</v>
      </c>
      <c r="L4193">
        <v>19.524170999999999</v>
      </c>
      <c r="M4193">
        <v>403191000</v>
      </c>
      <c r="N4193">
        <v>204944000</v>
      </c>
      <c r="O4193">
        <v>21700000</v>
      </c>
      <c r="P4193">
        <v>95436000</v>
      </c>
      <c r="Q4193">
        <v>72243000</v>
      </c>
      <c r="T4193">
        <v>18544000</v>
      </c>
      <c r="U4193">
        <v>48764000</v>
      </c>
      <c r="V4193">
        <v>420524000</v>
      </c>
      <c r="W4193">
        <v>84097000</v>
      </c>
      <c r="X4193">
        <v>27802000</v>
      </c>
      <c r="AA4193">
        <v>286668000</v>
      </c>
      <c r="AB4193">
        <v>-17333000</v>
      </c>
      <c r="AD4193">
        <v>84747000</v>
      </c>
      <c r="AE4193">
        <v>11000</v>
      </c>
      <c r="AF4193">
        <v>11456061</v>
      </c>
      <c r="AG4193">
        <v>170096000</v>
      </c>
      <c r="AJ4193">
        <v>54841000</v>
      </c>
      <c r="AL4193">
        <v>115255000</v>
      </c>
      <c r="AM4193">
        <v>6656000</v>
      </c>
      <c r="AN4193">
        <v>14950000</v>
      </c>
      <c r="AQ4193">
        <v>59504000</v>
      </c>
      <c r="AR4193">
        <v>-12248000</v>
      </c>
      <c r="AS4193">
        <v>22461000</v>
      </c>
      <c r="AU4193">
        <v>-65129000</v>
      </c>
      <c r="AV4193">
        <v>-6219000</v>
      </c>
      <c r="AY4193">
        <v>1.32</v>
      </c>
      <c r="AZ4193">
        <v>72451500</v>
      </c>
      <c r="BN4193">
        <v>1.04298955085803</v>
      </c>
      <c r="BP4193">
        <v>0.25803536392499099</v>
      </c>
      <c r="BQ4193">
        <v>1.5779516510695999</v>
      </c>
      <c r="BR4193">
        <v>14.7910386363636</v>
      </c>
      <c r="BS4193">
        <v>-0.86251658685744004</v>
      </c>
      <c r="BU4193">
        <v>-1.4868693082559299E-6</v>
      </c>
    </row>
    <row r="4194" spans="3:73" x14ac:dyDescent="0.3">
      <c r="C4194">
        <v>1641614</v>
      </c>
      <c r="D4194" t="s">
        <v>4530</v>
      </c>
      <c r="E4194" t="s">
        <v>1597</v>
      </c>
      <c r="F4194" t="s">
        <v>3614</v>
      </c>
      <c r="G4194" t="s">
        <v>686</v>
      </c>
      <c r="H4194" t="s">
        <v>3738</v>
      </c>
      <c r="I4194" t="s">
        <v>4928</v>
      </c>
      <c r="J4194">
        <v>2024</v>
      </c>
      <c r="K4194" t="s">
        <v>4062</v>
      </c>
      <c r="L4194">
        <v>24.690899000000002</v>
      </c>
      <c r="M4194">
        <v>349657000</v>
      </c>
      <c r="N4194">
        <v>203042000</v>
      </c>
      <c r="O4194">
        <v>33544000</v>
      </c>
      <c r="P4194">
        <v>85491000</v>
      </c>
      <c r="Q4194">
        <v>72660000</v>
      </c>
      <c r="T4194">
        <v>10492000</v>
      </c>
      <c r="U4194">
        <v>47150000</v>
      </c>
      <c r="V4194">
        <v>385278000</v>
      </c>
      <c r="W4194">
        <v>75587000</v>
      </c>
      <c r="X4194">
        <v>16123000</v>
      </c>
      <c r="AA4194">
        <v>280405000</v>
      </c>
      <c r="AB4194">
        <v>-35621000</v>
      </c>
      <c r="AD4194">
        <v>69797000</v>
      </c>
      <c r="AE4194">
        <v>11000</v>
      </c>
      <c r="AF4194">
        <v>11240507</v>
      </c>
      <c r="AG4194">
        <v>171219000</v>
      </c>
      <c r="AJ4194">
        <v>62792000</v>
      </c>
      <c r="AL4194">
        <v>108427000</v>
      </c>
      <c r="AM4194">
        <v>5506000</v>
      </c>
      <c r="AN4194">
        <v>19521000</v>
      </c>
      <c r="AP4194">
        <v>5026000</v>
      </c>
      <c r="AQ4194">
        <v>43313000</v>
      </c>
      <c r="AR4194">
        <v>21512000</v>
      </c>
      <c r="AS4194">
        <v>16420000</v>
      </c>
      <c r="AU4194">
        <v>-9221000</v>
      </c>
      <c r="AV4194">
        <v>-12961000</v>
      </c>
      <c r="AY4194">
        <v>1.75</v>
      </c>
      <c r="AZ4194">
        <v>71627000</v>
      </c>
      <c r="BN4194">
        <v>1.1018741223541899</v>
      </c>
      <c r="BP4194">
        <v>0.44378001508195902</v>
      </c>
      <c r="BQ4194">
        <v>1.7249262439308299</v>
      </c>
      <c r="BR4194">
        <v>14.109085142857101</v>
      </c>
      <c r="BS4194">
        <v>-0.54801942674265203</v>
      </c>
      <c r="BU4194">
        <v>-1.2130224656803601E-6</v>
      </c>
    </row>
    <row r="4195" spans="3:73" x14ac:dyDescent="0.3">
      <c r="C4195">
        <v>1641614</v>
      </c>
      <c r="D4195" t="s">
        <v>4530</v>
      </c>
      <c r="E4195" t="s">
        <v>1597</v>
      </c>
      <c r="F4195" t="s">
        <v>3614</v>
      </c>
      <c r="G4195" t="s">
        <v>686</v>
      </c>
      <c r="H4195" t="s">
        <v>3738</v>
      </c>
      <c r="I4195" t="s">
        <v>4928</v>
      </c>
      <c r="J4195">
        <v>2023</v>
      </c>
      <c r="K4195" t="s">
        <v>4062</v>
      </c>
      <c r="L4195">
        <v>29.210179</v>
      </c>
      <c r="M4195">
        <v>293683000</v>
      </c>
      <c r="N4195">
        <v>165378000</v>
      </c>
      <c r="O4195">
        <v>12413000</v>
      </c>
      <c r="P4195">
        <v>73724000</v>
      </c>
      <c r="Q4195">
        <v>70594000</v>
      </c>
      <c r="T4195">
        <v>14122000</v>
      </c>
      <c r="U4195">
        <v>47150000</v>
      </c>
      <c r="V4195">
        <v>345619000</v>
      </c>
      <c r="W4195">
        <v>49445000</v>
      </c>
      <c r="X4195">
        <v>12802000</v>
      </c>
      <c r="AA4195">
        <v>264997000</v>
      </c>
      <c r="AB4195">
        <v>-51936000</v>
      </c>
      <c r="AD4195">
        <v>50276000</v>
      </c>
      <c r="AE4195">
        <v>11000</v>
      </c>
      <c r="AF4195">
        <v>11446155</v>
      </c>
      <c r="AG4195">
        <v>155489000</v>
      </c>
      <c r="AJ4195">
        <v>61590000</v>
      </c>
      <c r="AL4195">
        <v>93899000</v>
      </c>
      <c r="AM4195">
        <v>10477000</v>
      </c>
      <c r="AN4195">
        <v>23985000</v>
      </c>
      <c r="AP4195">
        <v>5644000</v>
      </c>
      <c r="AQ4195">
        <v>34041000</v>
      </c>
      <c r="AR4195">
        <v>-7506000</v>
      </c>
      <c r="AS4195">
        <v>15931000</v>
      </c>
      <c r="AU4195">
        <v>-6222000</v>
      </c>
      <c r="AV4195">
        <v>-26443000</v>
      </c>
      <c r="AY4195">
        <v>2.1</v>
      </c>
      <c r="AZ4195">
        <v>69496500</v>
      </c>
      <c r="BN4195">
        <v>1.1768437396785001</v>
      </c>
      <c r="BP4195">
        <v>0.25104661745373602</v>
      </c>
      <c r="BQ4195">
        <v>1.9169582364243101</v>
      </c>
      <c r="BR4195">
        <v>13.909609047619</v>
      </c>
      <c r="BS4195">
        <v>-0.46181839186691298</v>
      </c>
      <c r="BU4195">
        <v>-1.18109550023105E-6</v>
      </c>
    </row>
    <row r="4196" spans="3:73" x14ac:dyDescent="0.3">
      <c r="C4196">
        <v>1641614</v>
      </c>
      <c r="D4196" t="s">
        <v>4530</v>
      </c>
      <c r="E4196" t="s">
        <v>1597</v>
      </c>
      <c r="F4196" t="s">
        <v>3614</v>
      </c>
      <c r="G4196" t="s">
        <v>686</v>
      </c>
      <c r="H4196" t="s">
        <v>3738</v>
      </c>
      <c r="I4196" t="s">
        <v>4928</v>
      </c>
      <c r="J4196">
        <v>2022</v>
      </c>
      <c r="K4196" t="s">
        <v>4062</v>
      </c>
      <c r="L4196">
        <v>19.802896</v>
      </c>
      <c r="M4196">
        <v>296666000</v>
      </c>
      <c r="N4196">
        <v>167570000</v>
      </c>
      <c r="O4196">
        <v>11037000</v>
      </c>
      <c r="P4196">
        <v>80583000</v>
      </c>
      <c r="Q4196">
        <v>68399000</v>
      </c>
      <c r="S4196">
        <v>57178000</v>
      </c>
      <c r="T4196">
        <v>17988000</v>
      </c>
      <c r="U4196">
        <v>47150000</v>
      </c>
      <c r="V4196">
        <v>378743000</v>
      </c>
      <c r="W4196">
        <v>68012000</v>
      </c>
      <c r="X4196">
        <v>24371000</v>
      </c>
      <c r="AA4196">
        <v>285522000</v>
      </c>
      <c r="AB4196">
        <v>-82077000</v>
      </c>
      <c r="AD4196">
        <v>26291000</v>
      </c>
      <c r="AE4196">
        <v>11000</v>
      </c>
      <c r="AF4196">
        <v>11390355</v>
      </c>
      <c r="AG4196">
        <v>175767000</v>
      </c>
      <c r="AJ4196">
        <v>79130000</v>
      </c>
      <c r="AL4196">
        <v>96637000</v>
      </c>
      <c r="AM4196">
        <v>12607000</v>
      </c>
      <c r="AN4196">
        <v>36540000</v>
      </c>
      <c r="AP4196">
        <v>5855000</v>
      </c>
      <c r="AQ4196">
        <v>31336000</v>
      </c>
      <c r="AR4196">
        <v>2226000</v>
      </c>
      <c r="AS4196">
        <v>14886000</v>
      </c>
      <c r="AU4196">
        <v>-17772000</v>
      </c>
      <c r="AV4196">
        <v>-23163000</v>
      </c>
      <c r="AY4196">
        <v>3.24</v>
      </c>
      <c r="AZ4196">
        <v>63204000</v>
      </c>
      <c r="BN4196">
        <v>1.2766646666621699</v>
      </c>
      <c r="BP4196">
        <v>0.162280185849556</v>
      </c>
      <c r="BQ4196">
        <v>1.45813974004587</v>
      </c>
      <c r="BR4196">
        <v>6.1120049382716104</v>
      </c>
      <c r="BS4196">
        <v>-0.44519171022332699</v>
      </c>
      <c r="BU4196">
        <v>-7.8172183486238497E-7</v>
      </c>
    </row>
    <row r="4197" spans="3:73" x14ac:dyDescent="0.3">
      <c r="C4197">
        <v>1641614</v>
      </c>
      <c r="D4197" t="s">
        <v>4530</v>
      </c>
      <c r="E4197" t="s">
        <v>1597</v>
      </c>
      <c r="F4197" t="s">
        <v>3614</v>
      </c>
      <c r="G4197" t="s">
        <v>686</v>
      </c>
      <c r="H4197" t="s">
        <v>3738</v>
      </c>
      <c r="I4197" t="s">
        <v>4928</v>
      </c>
      <c r="J4197">
        <v>2021</v>
      </c>
      <c r="K4197" t="s">
        <v>4062</v>
      </c>
      <c r="L4197">
        <v>27.414807</v>
      </c>
      <c r="M4197">
        <v>268140000</v>
      </c>
      <c r="N4197">
        <v>145701000</v>
      </c>
      <c r="O4197">
        <v>20683000</v>
      </c>
      <c r="P4197">
        <v>60953000</v>
      </c>
      <c r="Q4197">
        <v>58009000</v>
      </c>
      <c r="S4197">
        <v>47251000</v>
      </c>
      <c r="T4197">
        <v>21854000</v>
      </c>
      <c r="U4197">
        <v>47150000</v>
      </c>
      <c r="V4197">
        <v>389160000</v>
      </c>
      <c r="W4197">
        <v>64775000</v>
      </c>
      <c r="X4197">
        <v>26443000</v>
      </c>
      <c r="AA4197">
        <v>303626000</v>
      </c>
      <c r="AB4197">
        <v>-121020000</v>
      </c>
      <c r="AD4197">
        <v>-10249000</v>
      </c>
      <c r="AE4197">
        <v>11000</v>
      </c>
      <c r="AF4197">
        <v>11255466</v>
      </c>
      <c r="AG4197">
        <v>141426000</v>
      </c>
      <c r="AJ4197">
        <v>59464000</v>
      </c>
      <c r="AL4197">
        <v>81962000</v>
      </c>
      <c r="AM4197">
        <v>7881000</v>
      </c>
      <c r="AN4197">
        <v>15941000</v>
      </c>
      <c r="AP4197">
        <v>6261000</v>
      </c>
      <c r="AS4197">
        <v>15098000</v>
      </c>
      <c r="AU4197">
        <v>-9918000</v>
      </c>
      <c r="AV4197">
        <v>-47232000</v>
      </c>
      <c r="AY4197">
        <v>1.42</v>
      </c>
      <c r="AZ4197">
        <v>41402500</v>
      </c>
      <c r="BN4197">
        <v>1.45133139404789</v>
      </c>
      <c r="BP4197">
        <v>0.31930528753377102</v>
      </c>
      <c r="BQ4197">
        <v>1.35379390196835</v>
      </c>
      <c r="BR4197">
        <v>19.3062021126761</v>
      </c>
      <c r="BS4197">
        <v>-0.131722029416625</v>
      </c>
      <c r="BU4197">
        <v>-3.2167431779871103E-7</v>
      </c>
    </row>
    <row r="4198" spans="3:73" x14ac:dyDescent="0.3">
      <c r="C4198">
        <v>1641614</v>
      </c>
      <c r="D4198" t="s">
        <v>4530</v>
      </c>
      <c r="E4198" t="s">
        <v>1597</v>
      </c>
      <c r="F4198" t="s">
        <v>3614</v>
      </c>
      <c r="G4198" t="s">
        <v>686</v>
      </c>
      <c r="H4198" t="s">
        <v>3738</v>
      </c>
      <c r="I4198" t="s">
        <v>4928</v>
      </c>
      <c r="J4198">
        <v>2020</v>
      </c>
      <c r="K4198" t="s">
        <v>4062</v>
      </c>
      <c r="L4198">
        <v>0.88588999999999996</v>
      </c>
      <c r="M4198">
        <v>266151000</v>
      </c>
      <c r="N4198">
        <v>152534000</v>
      </c>
      <c r="O4198">
        <v>57603000</v>
      </c>
      <c r="P4198">
        <v>54592000</v>
      </c>
      <c r="Q4198">
        <v>24796000</v>
      </c>
      <c r="S4198">
        <v>39403000</v>
      </c>
      <c r="T4198">
        <v>26207000</v>
      </c>
      <c r="U4198">
        <v>47150000</v>
      </c>
      <c r="V4198">
        <v>404188000</v>
      </c>
      <c r="W4198">
        <v>56927000</v>
      </c>
      <c r="X4198">
        <v>18883000</v>
      </c>
      <c r="AA4198">
        <v>336708000</v>
      </c>
      <c r="AB4198">
        <v>-138037000</v>
      </c>
      <c r="AD4198">
        <v>-26190000</v>
      </c>
      <c r="AE4198">
        <v>11000</v>
      </c>
      <c r="AF4198">
        <v>11230482</v>
      </c>
      <c r="AG4198">
        <v>30963000</v>
      </c>
      <c r="AH4198">
        <v>84140000</v>
      </c>
      <c r="AJ4198">
        <v>38391000</v>
      </c>
      <c r="AL4198">
        <v>71917000</v>
      </c>
      <c r="AM4198">
        <v>-3305000</v>
      </c>
      <c r="AN4198">
        <v>16129000</v>
      </c>
      <c r="AP4198">
        <v>6126000</v>
      </c>
      <c r="AS4198">
        <v>16827000</v>
      </c>
      <c r="AU4198">
        <v>-7093000</v>
      </c>
      <c r="AV4198">
        <v>23977000</v>
      </c>
      <c r="AY4198">
        <v>1.44</v>
      </c>
      <c r="AZ4198">
        <v>22494000</v>
      </c>
      <c r="BA4198">
        <v>0.456275255526503</v>
      </c>
      <c r="BG4198">
        <v>0.36799381982410301</v>
      </c>
      <c r="BI4198">
        <v>0.31613632862548002</v>
      </c>
      <c r="BJ4198">
        <v>-8.4299976230092694E-2</v>
      </c>
      <c r="BN4198">
        <v>1.5186416733358099</v>
      </c>
      <c r="BP4198">
        <v>1.01187485727335</v>
      </c>
      <c r="BQ4198">
        <v>2.2438912993834199</v>
      </c>
      <c r="BR4198">
        <v>0.61520138888888898</v>
      </c>
      <c r="BS4198">
        <v>-0.116845483457334</v>
      </c>
      <c r="BU4198">
        <v>-9.2415917471402603E-9</v>
      </c>
    </row>
    <row r="4199" spans="3:73" x14ac:dyDescent="0.3">
      <c r="C4199">
        <v>1641614</v>
      </c>
      <c r="D4199" t="s">
        <v>4530</v>
      </c>
      <c r="E4199" t="s">
        <v>1597</v>
      </c>
      <c r="F4199" t="s">
        <v>3614</v>
      </c>
      <c r="G4199" t="s">
        <v>686</v>
      </c>
      <c r="H4199" t="s">
        <v>3738</v>
      </c>
      <c r="I4199" t="s">
        <v>4928</v>
      </c>
      <c r="J4199">
        <v>2019</v>
      </c>
      <c r="K4199" t="s">
        <v>4062</v>
      </c>
      <c r="L4199">
        <v>2.0923959999999999</v>
      </c>
      <c r="M4199">
        <v>213487000</v>
      </c>
      <c r="N4199">
        <v>92215000</v>
      </c>
      <c r="O4199">
        <v>18682000</v>
      </c>
      <c r="P4199">
        <v>42832000</v>
      </c>
      <c r="Q4199">
        <v>20192000</v>
      </c>
      <c r="S4199">
        <v>42088000</v>
      </c>
      <c r="T4199">
        <v>30802000</v>
      </c>
      <c r="U4199">
        <v>47150000</v>
      </c>
      <c r="V4199">
        <v>365922000</v>
      </c>
      <c r="W4199">
        <v>39770000</v>
      </c>
      <c r="X4199">
        <v>16482000</v>
      </c>
      <c r="AA4199">
        <v>307778000</v>
      </c>
      <c r="AB4199">
        <v>-152435000</v>
      </c>
      <c r="AD4199">
        <v>-40458000</v>
      </c>
      <c r="AE4199">
        <v>11000</v>
      </c>
      <c r="AF4199">
        <v>11224191</v>
      </c>
      <c r="AG4199">
        <v>21998000</v>
      </c>
      <c r="AH4199">
        <v>72625000</v>
      </c>
      <c r="AJ4199">
        <v>25544000</v>
      </c>
      <c r="AL4199">
        <v>65775000</v>
      </c>
      <c r="AM4199">
        <v>3652000</v>
      </c>
      <c r="AN4199">
        <v>-4454000</v>
      </c>
      <c r="AP4199">
        <v>6031000</v>
      </c>
      <c r="AS4199">
        <v>17002000</v>
      </c>
      <c r="AV4199">
        <v>-1926000</v>
      </c>
      <c r="AZ4199">
        <v>15009500</v>
      </c>
      <c r="BA4199">
        <v>0.351724612736661</v>
      </c>
      <c r="BG4199">
        <v>0.30289845094664403</v>
      </c>
      <c r="BI4199">
        <v>0.34018464824556099</v>
      </c>
      <c r="BN4199">
        <v>1.7140247415533501</v>
      </c>
      <c r="BP4199">
        <v>0.469751068644707</v>
      </c>
      <c r="BQ4199">
        <v>1.8109881820467699</v>
      </c>
      <c r="BS4199">
        <v>2.92190113819005E-2</v>
      </c>
    </row>
    <row r="4200" spans="3:73" x14ac:dyDescent="0.3">
      <c r="C4200">
        <v>1641614</v>
      </c>
      <c r="D4200" t="s">
        <v>4530</v>
      </c>
      <c r="E4200" t="s">
        <v>1597</v>
      </c>
      <c r="F4200" t="s">
        <v>3614</v>
      </c>
      <c r="G4200" t="s">
        <v>686</v>
      </c>
      <c r="H4200" t="s">
        <v>3738</v>
      </c>
      <c r="I4200" t="s">
        <v>4928</v>
      </c>
      <c r="J4200">
        <v>2018</v>
      </c>
      <c r="K4200" t="s">
        <v>4062</v>
      </c>
      <c r="L4200">
        <v>2.9207290000000001</v>
      </c>
      <c r="M4200">
        <v>207204000</v>
      </c>
      <c r="N4200">
        <v>84473000</v>
      </c>
      <c r="O4200">
        <v>20291000</v>
      </c>
      <c r="P4200">
        <v>43794000</v>
      </c>
      <c r="Q4200">
        <v>9827000</v>
      </c>
      <c r="S4200">
        <v>39110000</v>
      </c>
      <c r="T4200">
        <v>35437000</v>
      </c>
      <c r="U4200">
        <v>47150000</v>
      </c>
      <c r="V4200">
        <v>356780000</v>
      </c>
      <c r="W4200">
        <v>41276000</v>
      </c>
      <c r="X4200">
        <v>16511000</v>
      </c>
      <c r="AA4200">
        <v>305818000</v>
      </c>
      <c r="AB4200">
        <v>-149576000</v>
      </c>
      <c r="AD4200">
        <v>-36004000</v>
      </c>
      <c r="AE4200">
        <v>11000</v>
      </c>
      <c r="AF4200">
        <v>11160377</v>
      </c>
      <c r="AG4200">
        <v>20979000</v>
      </c>
      <c r="AH4200">
        <v>68516000</v>
      </c>
      <c r="AJ4200">
        <v>4588000</v>
      </c>
      <c r="AL4200">
        <v>74002000</v>
      </c>
      <c r="AM4200">
        <v>-4339000</v>
      </c>
      <c r="AN4200">
        <v>-37462000</v>
      </c>
      <c r="AP4200">
        <v>5988000</v>
      </c>
      <c r="AS4200">
        <v>18405000</v>
      </c>
      <c r="AV4200">
        <v>-519000</v>
      </c>
      <c r="AZ4200">
        <v>13032000</v>
      </c>
      <c r="BA4200">
        <v>6.6962461322902705E-2</v>
      </c>
      <c r="BG4200">
        <v>0.30619125459746599</v>
      </c>
      <c r="BI4200">
        <v>0.33066929209860801</v>
      </c>
      <c r="BN4200">
        <v>1.7218779560240101</v>
      </c>
      <c r="BP4200">
        <v>0.49159317763349197</v>
      </c>
      <c r="BQ4200">
        <v>1.80846012210486</v>
      </c>
      <c r="BS4200">
        <v>0.250454618387977</v>
      </c>
    </row>
    <row r="4201" spans="3:73" x14ac:dyDescent="0.3">
      <c r="C4201">
        <v>1641614</v>
      </c>
      <c r="D4201" t="s">
        <v>4530</v>
      </c>
      <c r="E4201" t="s">
        <v>1597</v>
      </c>
      <c r="F4201" t="s">
        <v>3614</v>
      </c>
      <c r="G4201" t="s">
        <v>686</v>
      </c>
      <c r="H4201" t="s">
        <v>3738</v>
      </c>
      <c r="I4201" t="s">
        <v>4928</v>
      </c>
      <c r="J4201">
        <v>2017</v>
      </c>
      <c r="K4201" t="s">
        <v>4062</v>
      </c>
      <c r="L4201">
        <v>9.4818510000000007</v>
      </c>
      <c r="M4201">
        <v>234005000</v>
      </c>
      <c r="N4201">
        <v>89374000</v>
      </c>
      <c r="O4201">
        <v>23205000</v>
      </c>
      <c r="P4201">
        <v>37537000</v>
      </c>
      <c r="Q4201">
        <v>16237000</v>
      </c>
      <c r="R4201">
        <v>144383000</v>
      </c>
      <c r="S4201">
        <v>49300000</v>
      </c>
      <c r="T4201">
        <v>41472000</v>
      </c>
      <c r="U4201">
        <v>53611000</v>
      </c>
      <c r="V4201">
        <v>353579000</v>
      </c>
      <c r="W4201">
        <v>34542000</v>
      </c>
      <c r="X4201">
        <v>16545000</v>
      </c>
      <c r="AA4201">
        <v>303869000</v>
      </c>
      <c r="AB4201">
        <v>-119574000</v>
      </c>
      <c r="AD4201">
        <v>-1366000</v>
      </c>
      <c r="AE4201">
        <v>11000</v>
      </c>
      <c r="AF4201">
        <v>11134714</v>
      </c>
      <c r="AG4201">
        <v>18634000</v>
      </c>
      <c r="AJ4201">
        <v>-18105000</v>
      </c>
      <c r="AL4201">
        <v>93096000</v>
      </c>
      <c r="AM4201">
        <v>-16372000</v>
      </c>
      <c r="AN4201">
        <v>-14608000</v>
      </c>
      <c r="AP4201">
        <v>6764000</v>
      </c>
      <c r="AQ4201">
        <v>2427000</v>
      </c>
      <c r="AS4201">
        <v>18014000</v>
      </c>
      <c r="AU4201">
        <v>-8790000</v>
      </c>
      <c r="AV4201">
        <v>-7881000</v>
      </c>
      <c r="AW4201">
        <v>230315000</v>
      </c>
      <c r="BN4201">
        <v>1.5109890814298801</v>
      </c>
      <c r="BP4201">
        <v>0.671790863296856</v>
      </c>
      <c r="BQ4201">
        <v>2.1173354177523001</v>
      </c>
      <c r="BS4201">
        <v>0.12216702627661501</v>
      </c>
      <c r="BT4201">
        <v>24290088.5069803</v>
      </c>
    </row>
    <row r="4202" spans="3:73" x14ac:dyDescent="0.3">
      <c r="C4202">
        <v>723603</v>
      </c>
      <c r="D4202" t="s">
        <v>4356</v>
      </c>
      <c r="E4202" t="s">
        <v>2734</v>
      </c>
      <c r="F4202" t="s">
        <v>3614</v>
      </c>
      <c r="G4202" t="s">
        <v>4180</v>
      </c>
      <c r="H4202" t="s">
        <v>4929</v>
      </c>
      <c r="I4202" t="s">
        <v>4930</v>
      </c>
      <c r="J4202">
        <v>2026</v>
      </c>
      <c r="K4202" t="s">
        <v>4062</v>
      </c>
      <c r="L4202">
        <v>3.1524139999999998</v>
      </c>
    </row>
    <row r="4203" spans="3:73" x14ac:dyDescent="0.3">
      <c r="C4203">
        <v>723603</v>
      </c>
      <c r="D4203" t="s">
        <v>4356</v>
      </c>
      <c r="E4203" t="s">
        <v>2734</v>
      </c>
      <c r="F4203" t="s">
        <v>3614</v>
      </c>
      <c r="G4203" t="s">
        <v>4180</v>
      </c>
      <c r="H4203" t="s">
        <v>4929</v>
      </c>
      <c r="I4203" t="s">
        <v>4930</v>
      </c>
      <c r="J4203">
        <v>2025</v>
      </c>
      <c r="K4203" t="s">
        <v>4062</v>
      </c>
      <c r="L4203">
        <v>4.3700919999999996</v>
      </c>
      <c r="M4203">
        <v>123370000</v>
      </c>
      <c r="N4203">
        <v>83534000</v>
      </c>
      <c r="O4203">
        <v>5629000</v>
      </c>
      <c r="P4203">
        <v>21844000</v>
      </c>
      <c r="Q4203">
        <v>49309000</v>
      </c>
      <c r="S4203">
        <v>24836000</v>
      </c>
      <c r="T4203">
        <v>960000</v>
      </c>
      <c r="V4203">
        <v>65730000</v>
      </c>
      <c r="W4203">
        <v>46964000</v>
      </c>
      <c r="AD4203">
        <v>11273000</v>
      </c>
      <c r="AE4203">
        <v>628000</v>
      </c>
      <c r="AF4203">
        <v>12559129</v>
      </c>
      <c r="AG4203">
        <v>25067000</v>
      </c>
      <c r="AJ4203">
        <v>-18377000</v>
      </c>
      <c r="AM4203">
        <v>392000</v>
      </c>
      <c r="AO4203">
        <v>231000</v>
      </c>
      <c r="AQ4203">
        <v>-17650000</v>
      </c>
      <c r="AT4203">
        <v>2947000</v>
      </c>
      <c r="AU4203">
        <v>598000</v>
      </c>
      <c r="AV4203">
        <v>12673000</v>
      </c>
      <c r="AY4203">
        <v>-1.53</v>
      </c>
      <c r="AZ4203">
        <v>47076000</v>
      </c>
      <c r="BL4203">
        <v>-5.9891414998303398</v>
      </c>
      <c r="BN4203">
        <v>0.53278754964740205</v>
      </c>
      <c r="BP4203">
        <v>0.119857763393237</v>
      </c>
      <c r="BQ4203">
        <v>0.72874968060642198</v>
      </c>
      <c r="BR4203">
        <v>-2.85626928104575</v>
      </c>
    </row>
    <row r="4204" spans="3:73" x14ac:dyDescent="0.3">
      <c r="C4204">
        <v>723603</v>
      </c>
      <c r="D4204" t="s">
        <v>4356</v>
      </c>
      <c r="E4204" t="s">
        <v>2734</v>
      </c>
      <c r="F4204" t="s">
        <v>3614</v>
      </c>
      <c r="G4204" t="s">
        <v>4180</v>
      </c>
      <c r="H4204" t="s">
        <v>4929</v>
      </c>
      <c r="I4204" t="s">
        <v>4930</v>
      </c>
      <c r="J4204">
        <v>2024</v>
      </c>
      <c r="K4204" t="s">
        <v>4062</v>
      </c>
      <c r="L4204">
        <v>5.0866699999999998</v>
      </c>
      <c r="M4204">
        <v>132054000</v>
      </c>
      <c r="N4204">
        <v>80881000</v>
      </c>
      <c r="O4204">
        <v>10012000</v>
      </c>
      <c r="P4204">
        <v>21138000</v>
      </c>
      <c r="Q4204">
        <v>44843000</v>
      </c>
      <c r="S4204">
        <v>33182000</v>
      </c>
      <c r="T4204">
        <v>1876000</v>
      </c>
      <c r="V4204">
        <v>55925000</v>
      </c>
      <c r="W4204">
        <v>38107000</v>
      </c>
      <c r="AD4204">
        <v>30376000</v>
      </c>
      <c r="AE4204">
        <v>624000</v>
      </c>
      <c r="AF4204">
        <v>12469903</v>
      </c>
      <c r="AG4204">
        <v>27939000</v>
      </c>
      <c r="AJ4204">
        <v>-11308000</v>
      </c>
      <c r="AM4204">
        <v>3049000</v>
      </c>
      <c r="AO4204">
        <v>11000</v>
      </c>
      <c r="AQ4204">
        <v>-8224000</v>
      </c>
      <c r="AT4204">
        <v>3711000</v>
      </c>
      <c r="AU4204">
        <v>-2431000</v>
      </c>
      <c r="AV4204">
        <v>-126000</v>
      </c>
      <c r="AW4204">
        <v>5511000</v>
      </c>
      <c r="AY4204">
        <v>-1.1100000000000001</v>
      </c>
      <c r="AZ4204">
        <v>44961500</v>
      </c>
      <c r="BL4204">
        <v>-2.2161142549178101</v>
      </c>
      <c r="BN4204">
        <v>0.42350099201841701</v>
      </c>
      <c r="BP4204">
        <v>0.26273388091426803</v>
      </c>
      <c r="BQ4204">
        <v>0.94570551342273101</v>
      </c>
      <c r="BR4204">
        <v>-4.5825855855855897</v>
      </c>
      <c r="BT4204">
        <v>1083419.99775885</v>
      </c>
    </row>
    <row r="4205" spans="3:73" x14ac:dyDescent="0.3">
      <c r="C4205">
        <v>723603</v>
      </c>
      <c r="D4205" t="s">
        <v>4356</v>
      </c>
      <c r="E4205" t="s">
        <v>2734</v>
      </c>
      <c r="F4205" t="s">
        <v>3614</v>
      </c>
      <c r="G4205" t="s">
        <v>4180</v>
      </c>
      <c r="H4205" t="s">
        <v>4929</v>
      </c>
      <c r="I4205" t="s">
        <v>4930</v>
      </c>
      <c r="J4205">
        <v>2023</v>
      </c>
      <c r="K4205" t="s">
        <v>4062</v>
      </c>
      <c r="L4205">
        <v>5.3016399999999999</v>
      </c>
      <c r="M4205">
        <v>152183000</v>
      </c>
      <c r="N4205">
        <v>95516000</v>
      </c>
      <c r="O4205">
        <v>20964000</v>
      </c>
      <c r="P4205">
        <v>24778000</v>
      </c>
      <c r="Q4205">
        <v>45080000</v>
      </c>
      <c r="S4205">
        <v>36111000</v>
      </c>
      <c r="T4205">
        <v>2252000</v>
      </c>
      <c r="V4205">
        <v>63103000</v>
      </c>
      <c r="W4205">
        <v>44020000</v>
      </c>
      <c r="AD4205">
        <v>44195000</v>
      </c>
      <c r="AE4205">
        <v>616000</v>
      </c>
      <c r="AF4205">
        <v>12327414</v>
      </c>
      <c r="AG4205">
        <v>10896000</v>
      </c>
      <c r="AJ4205">
        <v>-28478000</v>
      </c>
      <c r="AM4205">
        <v>3130000</v>
      </c>
      <c r="AO4205">
        <v>17000</v>
      </c>
      <c r="AQ4205">
        <v>7804000</v>
      </c>
      <c r="AT4205">
        <v>2108000</v>
      </c>
      <c r="AU4205">
        <v>-752000</v>
      </c>
      <c r="AV4205">
        <v>-436000</v>
      </c>
      <c r="AW4205">
        <v>5511000</v>
      </c>
      <c r="AY4205">
        <v>-2.57</v>
      </c>
      <c r="AZ4205">
        <v>55818500</v>
      </c>
      <c r="BL4205">
        <v>3.7020872865275098</v>
      </c>
      <c r="BN4205">
        <v>0.41465209648909501</v>
      </c>
      <c r="BP4205">
        <v>0.47623807360290799</v>
      </c>
      <c r="BQ4205">
        <v>1.14575193094048</v>
      </c>
      <c r="BR4205">
        <v>-2.0628949416342399</v>
      </c>
      <c r="BT4205">
        <v>1039489.66734822</v>
      </c>
    </row>
    <row r="4206" spans="3:73" x14ac:dyDescent="0.3">
      <c r="C4206">
        <v>723603</v>
      </c>
      <c r="D4206" t="s">
        <v>4356</v>
      </c>
      <c r="E4206" t="s">
        <v>2734</v>
      </c>
      <c r="F4206" t="s">
        <v>3614</v>
      </c>
      <c r="G4206" t="s">
        <v>4180</v>
      </c>
      <c r="H4206" t="s">
        <v>4929</v>
      </c>
      <c r="I4206" t="s">
        <v>4930</v>
      </c>
      <c r="J4206">
        <v>2022</v>
      </c>
      <c r="K4206" t="s">
        <v>4062</v>
      </c>
      <c r="L4206">
        <v>5.8554110000000001</v>
      </c>
      <c r="M4206">
        <v>177563000</v>
      </c>
      <c r="N4206">
        <v>107176000</v>
      </c>
      <c r="O4206">
        <v>14550000</v>
      </c>
      <c r="P4206">
        <v>22226000</v>
      </c>
      <c r="Q4206">
        <v>66557000</v>
      </c>
      <c r="S4206">
        <v>41702000</v>
      </c>
      <c r="T4206">
        <v>2628000</v>
      </c>
      <c r="U4206">
        <v>0</v>
      </c>
      <c r="V4206">
        <v>58062000</v>
      </c>
      <c r="W4206">
        <v>32556000</v>
      </c>
      <c r="AD4206">
        <v>75715000</v>
      </c>
      <c r="AE4206">
        <v>611000</v>
      </c>
      <c r="AF4206">
        <v>12228629</v>
      </c>
      <c r="AG4206">
        <v>36093000</v>
      </c>
      <c r="AJ4206">
        <v>678000</v>
      </c>
      <c r="AM4206">
        <v>2886000</v>
      </c>
      <c r="AO4206">
        <v>17000</v>
      </c>
      <c r="AQ4206">
        <v>-17441000</v>
      </c>
      <c r="AT4206">
        <v>5695000</v>
      </c>
      <c r="AU4206">
        <v>2496000</v>
      </c>
      <c r="AV4206">
        <v>-7423000</v>
      </c>
      <c r="AW4206">
        <v>5511000</v>
      </c>
      <c r="AY4206">
        <v>-0.26</v>
      </c>
      <c r="AZ4206">
        <v>61237000</v>
      </c>
      <c r="BL4206">
        <v>-3.06251097453907</v>
      </c>
      <c r="BN4206">
        <v>0.32699379938388101</v>
      </c>
      <c r="BP4206">
        <v>0.44692222631772899</v>
      </c>
      <c r="BQ4206">
        <v>1.24766556087971</v>
      </c>
      <c r="BR4206">
        <v>-22.520811538461501</v>
      </c>
      <c r="BT4206">
        <v>941180.730097341</v>
      </c>
    </row>
    <row r="4207" spans="3:73" x14ac:dyDescent="0.3">
      <c r="C4207">
        <v>723603</v>
      </c>
      <c r="D4207" t="s">
        <v>4356</v>
      </c>
      <c r="E4207" t="s">
        <v>2734</v>
      </c>
      <c r="F4207" t="s">
        <v>3614</v>
      </c>
      <c r="G4207" t="s">
        <v>4180</v>
      </c>
      <c r="H4207" t="s">
        <v>4929</v>
      </c>
      <c r="I4207" t="s">
        <v>4930</v>
      </c>
      <c r="J4207">
        <v>2021</v>
      </c>
      <c r="K4207" t="s">
        <v>4062</v>
      </c>
      <c r="L4207">
        <v>13.503261</v>
      </c>
      <c r="M4207">
        <v>214080000</v>
      </c>
      <c r="N4207">
        <v>143207000</v>
      </c>
      <c r="O4207">
        <v>37009000</v>
      </c>
      <c r="P4207">
        <v>37726000</v>
      </c>
      <c r="Q4207">
        <v>55917000</v>
      </c>
      <c r="S4207">
        <v>44003000</v>
      </c>
      <c r="T4207">
        <v>3004000</v>
      </c>
      <c r="U4207">
        <v>0</v>
      </c>
      <c r="V4207">
        <v>85074000</v>
      </c>
      <c r="W4207">
        <v>61232000</v>
      </c>
      <c r="AD4207">
        <v>84437000</v>
      </c>
      <c r="AE4207">
        <v>616000</v>
      </c>
      <c r="AF4207">
        <v>12312822</v>
      </c>
      <c r="AG4207">
        <v>49832000</v>
      </c>
      <c r="AJ4207">
        <v>12076000</v>
      </c>
      <c r="AM4207">
        <v>7693000</v>
      </c>
      <c r="AO4207">
        <v>51000</v>
      </c>
      <c r="AQ4207">
        <v>21478000</v>
      </c>
      <c r="AT4207">
        <v>6664000</v>
      </c>
      <c r="AU4207">
        <v>-10680000</v>
      </c>
      <c r="AV4207">
        <v>-43710000</v>
      </c>
      <c r="AW4207">
        <v>5292000</v>
      </c>
      <c r="AY4207">
        <v>0.26</v>
      </c>
      <c r="AZ4207">
        <v>51912000</v>
      </c>
      <c r="BL4207">
        <v>3.2229891956782701</v>
      </c>
      <c r="BN4207">
        <v>0.39739349775784799</v>
      </c>
      <c r="BP4207">
        <v>0.60440619284034502</v>
      </c>
      <c r="BQ4207">
        <v>1.4255617977528099</v>
      </c>
      <c r="BR4207">
        <v>51.935619230769198</v>
      </c>
      <c r="BT4207">
        <v>391905.33308954001</v>
      </c>
    </row>
    <row r="4208" spans="3:73" x14ac:dyDescent="0.3">
      <c r="C4208">
        <v>723603</v>
      </c>
      <c r="D4208" t="s">
        <v>4356</v>
      </c>
      <c r="E4208" t="s">
        <v>2734</v>
      </c>
      <c r="F4208" t="s">
        <v>3614</v>
      </c>
      <c r="G4208" t="s">
        <v>4180</v>
      </c>
      <c r="H4208" t="s">
        <v>4929</v>
      </c>
      <c r="I4208" t="s">
        <v>4930</v>
      </c>
      <c r="J4208">
        <v>2020</v>
      </c>
      <c r="K4208" t="s">
        <v>4062</v>
      </c>
      <c r="L4208">
        <v>8.7440510000000007</v>
      </c>
      <c r="M4208">
        <v>215084000</v>
      </c>
      <c r="N4208">
        <v>151685000</v>
      </c>
      <c r="O4208">
        <v>69790000</v>
      </c>
      <c r="P4208">
        <v>25093000</v>
      </c>
      <c r="Q4208">
        <v>47907000</v>
      </c>
      <c r="S4208">
        <v>43147000</v>
      </c>
      <c r="T4208">
        <v>3380000</v>
      </c>
      <c r="U4208">
        <v>0</v>
      </c>
      <c r="V4208">
        <v>85386000</v>
      </c>
      <c r="W4208">
        <v>40119000</v>
      </c>
      <c r="AB4208">
        <v>129698000</v>
      </c>
      <c r="AD4208">
        <v>86511000</v>
      </c>
      <c r="AE4208">
        <v>615000</v>
      </c>
      <c r="AF4208">
        <v>12284946</v>
      </c>
      <c r="AG4208">
        <v>3045000</v>
      </c>
      <c r="AJ4208">
        <v>-17994000</v>
      </c>
      <c r="AM4208">
        <v>704000</v>
      </c>
      <c r="AO4208">
        <v>84000</v>
      </c>
      <c r="AQ4208">
        <v>4970000</v>
      </c>
      <c r="AT4208">
        <v>4585000</v>
      </c>
      <c r="AU4208">
        <v>-5712000</v>
      </c>
      <c r="AV4208">
        <v>30643000</v>
      </c>
      <c r="AW4208">
        <v>1289000</v>
      </c>
      <c r="AY4208">
        <v>-2.2599999999999998</v>
      </c>
      <c r="AZ4208">
        <v>49383500</v>
      </c>
      <c r="BL4208">
        <v>1.0839694656488501</v>
      </c>
      <c r="BN4208">
        <v>0.39698908333488298</v>
      </c>
      <c r="BP4208">
        <v>1.73957476507391</v>
      </c>
      <c r="BQ4208">
        <v>2.5867544056432101</v>
      </c>
      <c r="BR4208">
        <v>-3.8690491150442501</v>
      </c>
      <c r="BT4208">
        <v>147414.510734212</v>
      </c>
      <c r="BU4208">
        <v>-1.5236592129408299E-7</v>
      </c>
    </row>
    <row r="4209" spans="3:73" x14ac:dyDescent="0.3">
      <c r="C4209">
        <v>723603</v>
      </c>
      <c r="D4209" t="s">
        <v>4356</v>
      </c>
      <c r="E4209" t="s">
        <v>2734</v>
      </c>
      <c r="F4209" t="s">
        <v>3614</v>
      </c>
      <c r="G4209" t="s">
        <v>4180</v>
      </c>
      <c r="H4209" t="s">
        <v>4929</v>
      </c>
      <c r="I4209" t="s">
        <v>4930</v>
      </c>
      <c r="J4209">
        <v>2019</v>
      </c>
      <c r="K4209" t="s">
        <v>4062</v>
      </c>
      <c r="L4209">
        <v>15.658994</v>
      </c>
      <c r="M4209">
        <v>219726000</v>
      </c>
      <c r="N4209">
        <v>123245000</v>
      </c>
      <c r="O4209">
        <v>40008000</v>
      </c>
      <c r="P4209">
        <v>23751000</v>
      </c>
      <c r="Q4209">
        <v>50860000</v>
      </c>
      <c r="S4209">
        <v>48389000</v>
      </c>
      <c r="T4209">
        <v>10448000</v>
      </c>
      <c r="U4209">
        <v>27222000</v>
      </c>
      <c r="V4209">
        <v>55479000</v>
      </c>
      <c r="W4209">
        <v>35192000</v>
      </c>
      <c r="AB4209">
        <v>159933000</v>
      </c>
      <c r="AD4209">
        <v>115579000</v>
      </c>
      <c r="AE4209">
        <v>620000</v>
      </c>
      <c r="AF4209">
        <v>12391160</v>
      </c>
      <c r="AG4209">
        <v>12189000</v>
      </c>
      <c r="AJ4209">
        <v>1959000</v>
      </c>
      <c r="AM4209">
        <v>3017000</v>
      </c>
      <c r="AO4209">
        <v>4000</v>
      </c>
      <c r="AQ4209">
        <v>13873000</v>
      </c>
      <c r="AT4209">
        <v>3261000</v>
      </c>
      <c r="AU4209">
        <v>15161000</v>
      </c>
      <c r="AV4209">
        <v>-10161000</v>
      </c>
      <c r="AW4209">
        <v>1239000</v>
      </c>
      <c r="AY4209">
        <v>-0.11</v>
      </c>
      <c r="AZ4209">
        <v>52157000</v>
      </c>
      <c r="BL4209">
        <v>4.2542164980067501</v>
      </c>
      <c r="BN4209">
        <v>0.25249173971218702</v>
      </c>
      <c r="BP4209">
        <v>1.1368492839281701</v>
      </c>
      <c r="BQ4209">
        <v>2.0568595135257999</v>
      </c>
      <c r="BR4209">
        <v>-142.354490909091</v>
      </c>
      <c r="BT4209">
        <v>79123.856871009702</v>
      </c>
      <c r="BU4209">
        <v>-1.07700683411178E-8</v>
      </c>
    </row>
    <row r="4210" spans="3:73" x14ac:dyDescent="0.3">
      <c r="C4210">
        <v>723603</v>
      </c>
      <c r="D4210" t="s">
        <v>4356</v>
      </c>
      <c r="E4210" t="s">
        <v>2734</v>
      </c>
      <c r="F4210" t="s">
        <v>3614</v>
      </c>
      <c r="G4210" t="s">
        <v>4180</v>
      </c>
      <c r="H4210" t="s">
        <v>4929</v>
      </c>
      <c r="I4210" t="s">
        <v>4930</v>
      </c>
      <c r="J4210">
        <v>2018</v>
      </c>
      <c r="K4210" t="s">
        <v>4062</v>
      </c>
      <c r="L4210">
        <v>22.511486000000001</v>
      </c>
      <c r="M4210">
        <v>217984000</v>
      </c>
      <c r="N4210">
        <v>132069000</v>
      </c>
      <c r="O4210">
        <v>21228000</v>
      </c>
      <c r="P4210">
        <v>26307000</v>
      </c>
      <c r="Q4210">
        <v>53454000</v>
      </c>
      <c r="S4210">
        <v>51794000</v>
      </c>
      <c r="U4210">
        <v>13569000</v>
      </c>
      <c r="V4210">
        <v>54608000</v>
      </c>
      <c r="W4210">
        <v>40584000</v>
      </c>
      <c r="AB4210">
        <v>163376000</v>
      </c>
      <c r="AD4210">
        <v>114635000</v>
      </c>
      <c r="AE4210">
        <v>623000</v>
      </c>
      <c r="AF4210">
        <v>12450276</v>
      </c>
      <c r="AG4210">
        <v>14760000</v>
      </c>
      <c r="AJ4210">
        <v>6464000</v>
      </c>
      <c r="AM4210">
        <v>-6217000</v>
      </c>
      <c r="AN4210">
        <v>12666000</v>
      </c>
      <c r="AO4210">
        <v>26000</v>
      </c>
      <c r="AQ4210">
        <v>27473000</v>
      </c>
      <c r="AT4210">
        <v>8005000</v>
      </c>
      <c r="AU4210">
        <v>-15113000</v>
      </c>
      <c r="AV4210">
        <v>-12012000</v>
      </c>
      <c r="AW4210">
        <v>1121000</v>
      </c>
      <c r="AY4210">
        <v>1.02</v>
      </c>
      <c r="AZ4210">
        <v>52468000</v>
      </c>
      <c r="BB4210">
        <v>6475000</v>
      </c>
      <c r="BC4210">
        <v>6475000</v>
      </c>
      <c r="BL4210">
        <v>3.4319800124921902</v>
      </c>
      <c r="BN4210">
        <v>0.25051379917792099</v>
      </c>
      <c r="BO4210">
        <v>249.038461538462</v>
      </c>
      <c r="BP4210">
        <v>0.52306327616794801</v>
      </c>
      <c r="BQ4210">
        <v>1.93709343583678</v>
      </c>
      <c r="BR4210">
        <v>22.070084313725499</v>
      </c>
      <c r="BS4210">
        <v>7.7526686906277606E-2</v>
      </c>
      <c r="BT4210">
        <v>49796.801508349999</v>
      </c>
      <c r="BU4210">
        <v>1.4054521912643199E-7</v>
      </c>
    </row>
    <row r="4211" spans="3:73" x14ac:dyDescent="0.3">
      <c r="C4211">
        <v>723603</v>
      </c>
      <c r="D4211" t="s">
        <v>4356</v>
      </c>
      <c r="E4211" t="s">
        <v>2734</v>
      </c>
      <c r="F4211" t="s">
        <v>3614</v>
      </c>
      <c r="G4211" t="s">
        <v>4180</v>
      </c>
      <c r="H4211" t="s">
        <v>4929</v>
      </c>
      <c r="I4211" t="s">
        <v>4930</v>
      </c>
      <c r="J4211">
        <v>2017</v>
      </c>
      <c r="K4211" t="s">
        <v>4062</v>
      </c>
      <c r="L4211">
        <v>27.729755000000001</v>
      </c>
      <c r="M4211">
        <v>205634000</v>
      </c>
      <c r="N4211">
        <v>102191000</v>
      </c>
      <c r="O4211">
        <v>20795000</v>
      </c>
      <c r="P4211">
        <v>24577000</v>
      </c>
      <c r="Q4211">
        <v>51482000</v>
      </c>
      <c r="S4211">
        <v>51651000</v>
      </c>
      <c r="U4211">
        <v>11462000</v>
      </c>
      <c r="V4211">
        <v>57004000</v>
      </c>
      <c r="W4211">
        <v>46102000</v>
      </c>
      <c r="AB4211">
        <v>148630000</v>
      </c>
      <c r="AD4211">
        <v>100601000</v>
      </c>
      <c r="AE4211">
        <v>618000</v>
      </c>
      <c r="AF4211">
        <v>12356631</v>
      </c>
      <c r="AG4211">
        <v>17156000</v>
      </c>
      <c r="AJ4211">
        <v>7170000</v>
      </c>
      <c r="AM4211">
        <v>778000</v>
      </c>
      <c r="AN4211">
        <v>6198000</v>
      </c>
      <c r="AO4211">
        <v>24000</v>
      </c>
      <c r="AT4211">
        <v>11858000</v>
      </c>
      <c r="AW4211">
        <v>988000</v>
      </c>
      <c r="AY4211">
        <v>0.5</v>
      </c>
      <c r="BB4211">
        <v>7000000</v>
      </c>
      <c r="BC4211">
        <v>7000000</v>
      </c>
      <c r="BN4211">
        <v>0.27721096705797699</v>
      </c>
      <c r="BO4211">
        <v>291.66666666666703</v>
      </c>
      <c r="BP4211">
        <v>0.45106502971671503</v>
      </c>
      <c r="BQ4211">
        <v>1.09993058869463</v>
      </c>
      <c r="BR4211">
        <v>55.459510000000002</v>
      </c>
      <c r="BS4211">
        <v>4.1700867927067203E-2</v>
      </c>
      <c r="BT4211">
        <v>35629.597160162397</v>
      </c>
      <c r="BU4211">
        <v>9.32845152391846E-8</v>
      </c>
    </row>
    <row r="4212" spans="3:73" x14ac:dyDescent="0.3">
      <c r="C4212">
        <v>100726</v>
      </c>
      <c r="D4212" t="s">
        <v>4338</v>
      </c>
      <c r="E4212" t="s">
        <v>2620</v>
      </c>
      <c r="F4212" t="s">
        <v>3614</v>
      </c>
      <c r="G4212" t="s">
        <v>4158</v>
      </c>
      <c r="H4212" t="s">
        <v>4931</v>
      </c>
      <c r="I4212" t="s">
        <v>4932</v>
      </c>
      <c r="J4212">
        <v>2026</v>
      </c>
      <c r="K4212" t="s">
        <v>4062</v>
      </c>
      <c r="L4212">
        <v>3.908118</v>
      </c>
    </row>
    <row r="4213" spans="3:73" x14ac:dyDescent="0.3">
      <c r="C4213">
        <v>100726</v>
      </c>
      <c r="D4213" t="s">
        <v>4338</v>
      </c>
      <c r="E4213" t="s">
        <v>2620</v>
      </c>
      <c r="F4213" t="s">
        <v>3614</v>
      </c>
      <c r="G4213" t="s">
        <v>4158</v>
      </c>
      <c r="H4213" t="s">
        <v>4931</v>
      </c>
      <c r="I4213" t="s">
        <v>4932</v>
      </c>
      <c r="J4213">
        <v>2025</v>
      </c>
      <c r="K4213" t="s">
        <v>4062</v>
      </c>
      <c r="L4213">
        <v>4.6524089999999996</v>
      </c>
      <c r="M4213">
        <v>426868000</v>
      </c>
      <c r="N4213">
        <v>235627000</v>
      </c>
      <c r="O4213">
        <v>22664000</v>
      </c>
      <c r="P4213">
        <v>73231000</v>
      </c>
      <c r="Q4213">
        <v>122929000</v>
      </c>
      <c r="R4213">
        <v>185706000</v>
      </c>
      <c r="S4213">
        <v>172923000</v>
      </c>
      <c r="V4213">
        <v>177397000</v>
      </c>
      <c r="W4213">
        <v>70943000</v>
      </c>
      <c r="X4213">
        <v>37468000</v>
      </c>
      <c r="AD4213">
        <v>239049000</v>
      </c>
      <c r="AE4213">
        <v>1836000</v>
      </c>
      <c r="AF4213">
        <v>18360663</v>
      </c>
      <c r="AG4213">
        <v>-1129000</v>
      </c>
      <c r="AH4213">
        <v>571344000</v>
      </c>
      <c r="AJ4213">
        <v>-9520000</v>
      </c>
      <c r="AK4213">
        <v>8750000</v>
      </c>
      <c r="AM4213">
        <v>1719000</v>
      </c>
      <c r="AN4213">
        <v>15470000</v>
      </c>
      <c r="AO4213">
        <v>9520000</v>
      </c>
      <c r="AQ4213">
        <v>-21311000</v>
      </c>
      <c r="AS4213">
        <v>25284000</v>
      </c>
      <c r="AU4213">
        <v>41065000</v>
      </c>
      <c r="AV4213">
        <v>-24421000</v>
      </c>
      <c r="AW4213">
        <v>0</v>
      </c>
      <c r="AY4213">
        <v>0.84</v>
      </c>
      <c r="AZ4213">
        <v>127055000</v>
      </c>
      <c r="BA4213">
        <v>-1.6662466044974698E-2</v>
      </c>
      <c r="BB4213">
        <v>26709000</v>
      </c>
      <c r="BC4213">
        <v>26709000</v>
      </c>
      <c r="BD4213">
        <v>4.6747668654960897E-2</v>
      </c>
      <c r="BE4213">
        <v>-3.7299770366014201E-2</v>
      </c>
      <c r="BG4213">
        <v>-1.9760424542832299E-3</v>
      </c>
      <c r="BI4213">
        <v>1.3384559161145799</v>
      </c>
      <c r="BJ4213">
        <v>7.1874387409336604E-2</v>
      </c>
      <c r="BM4213">
        <v>1.53147665854546E-2</v>
      </c>
      <c r="BN4213">
        <v>0.41557811782565102</v>
      </c>
      <c r="BO4213">
        <v>2.8055672268907599</v>
      </c>
      <c r="BP4213">
        <v>0.31946774170813202</v>
      </c>
      <c r="BQ4213">
        <v>1.58857110638118</v>
      </c>
      <c r="BR4213">
        <v>5.5385821428571402</v>
      </c>
      <c r="BT4213">
        <v>0</v>
      </c>
    </row>
    <row r="4214" spans="3:73" x14ac:dyDescent="0.3">
      <c r="C4214">
        <v>100726</v>
      </c>
      <c r="D4214" t="s">
        <v>4338</v>
      </c>
      <c r="E4214" t="s">
        <v>2620</v>
      </c>
      <c r="F4214" t="s">
        <v>3614</v>
      </c>
      <c r="G4214" t="s">
        <v>4158</v>
      </c>
      <c r="H4214" t="s">
        <v>4931</v>
      </c>
      <c r="I4214" t="s">
        <v>4932</v>
      </c>
      <c r="J4214">
        <v>2024</v>
      </c>
      <c r="K4214" t="s">
        <v>4062</v>
      </c>
      <c r="L4214">
        <v>6.1100960000000004</v>
      </c>
      <c r="M4214">
        <v>469244000</v>
      </c>
      <c r="N4214">
        <v>248933000</v>
      </c>
      <c r="O4214">
        <v>26805000</v>
      </c>
      <c r="P4214">
        <v>76592000</v>
      </c>
      <c r="Q4214">
        <v>131181000</v>
      </c>
      <c r="R4214">
        <v>214919000</v>
      </c>
      <c r="S4214">
        <v>193723000</v>
      </c>
      <c r="V4214">
        <v>205859000</v>
      </c>
      <c r="W4214">
        <v>76566000</v>
      </c>
      <c r="X4214">
        <v>43622000</v>
      </c>
      <c r="AA4214">
        <v>0</v>
      </c>
      <c r="AD4214">
        <v>259397000</v>
      </c>
      <c r="AE4214">
        <v>1825000</v>
      </c>
      <c r="AF4214">
        <v>18251545</v>
      </c>
      <c r="AG4214">
        <v>10791000</v>
      </c>
      <c r="AH4214">
        <v>582209000</v>
      </c>
      <c r="AJ4214">
        <v>-37421000</v>
      </c>
      <c r="AK4214">
        <v>9599000</v>
      </c>
      <c r="AM4214">
        <v>1858000</v>
      </c>
      <c r="AN4214">
        <v>-3984000</v>
      </c>
      <c r="AO4214">
        <v>9862000</v>
      </c>
      <c r="AQ4214">
        <v>2092000</v>
      </c>
      <c r="AS4214">
        <v>27669000</v>
      </c>
      <c r="AU4214">
        <v>-10670000</v>
      </c>
      <c r="AV4214">
        <v>-10607000</v>
      </c>
      <c r="AW4214">
        <v>0</v>
      </c>
      <c r="AY4214">
        <v>-0.22</v>
      </c>
      <c r="AZ4214">
        <v>140995500</v>
      </c>
      <c r="BA4214">
        <v>-6.4274169585149005E-2</v>
      </c>
      <c r="BB4214">
        <v>7736000</v>
      </c>
      <c r="BC4214">
        <v>7736000</v>
      </c>
      <c r="BD4214">
        <v>1.3287324654892E-2</v>
      </c>
      <c r="BE4214">
        <v>3.59321137254835E-3</v>
      </c>
      <c r="BG4214">
        <v>1.85345812242683E-2</v>
      </c>
      <c r="BI4214">
        <v>1.24073829393663</v>
      </c>
      <c r="BJ4214">
        <v>-1.8326752077003301E-2</v>
      </c>
      <c r="BM4214">
        <v>1.64872064842694E-2</v>
      </c>
      <c r="BN4214">
        <v>0.43870353163812398</v>
      </c>
      <c r="BO4214">
        <v>0.78442506590955197</v>
      </c>
      <c r="BP4214">
        <v>0.35009011832928499</v>
      </c>
      <c r="BQ4214">
        <v>1.53791500143667</v>
      </c>
      <c r="BR4214">
        <v>-27.773163636363599</v>
      </c>
      <c r="BT4214">
        <v>0</v>
      </c>
    </row>
    <row r="4215" spans="3:73" x14ac:dyDescent="0.3">
      <c r="C4215">
        <v>100726</v>
      </c>
      <c r="D4215" t="s">
        <v>4338</v>
      </c>
      <c r="E4215" t="s">
        <v>2620</v>
      </c>
      <c r="F4215" t="s">
        <v>3614</v>
      </c>
      <c r="G4215" t="s">
        <v>4158</v>
      </c>
      <c r="H4215" t="s">
        <v>4931</v>
      </c>
      <c r="I4215" t="s">
        <v>4932</v>
      </c>
      <c r="J4215">
        <v>2023</v>
      </c>
      <c r="K4215" t="s">
        <v>4062</v>
      </c>
      <c r="L4215">
        <v>7.6960100000000002</v>
      </c>
      <c r="M4215">
        <v>538819000</v>
      </c>
      <c r="N4215">
        <v>294060000</v>
      </c>
      <c r="O4215">
        <v>46960000</v>
      </c>
      <c r="P4215">
        <v>77130000</v>
      </c>
      <c r="Q4215">
        <v>150810000</v>
      </c>
      <c r="R4215">
        <v>240820000</v>
      </c>
      <c r="S4215">
        <v>218521000</v>
      </c>
      <c r="V4215">
        <v>215209000</v>
      </c>
      <c r="W4215">
        <v>71995000</v>
      </c>
      <c r="X4215">
        <v>44455000</v>
      </c>
      <c r="AA4215">
        <v>1632000</v>
      </c>
      <c r="AD4215">
        <v>306792000</v>
      </c>
      <c r="AE4215">
        <v>1808000</v>
      </c>
      <c r="AF4215">
        <v>18081538</v>
      </c>
      <c r="AG4215">
        <v>6025000</v>
      </c>
      <c r="AH4215">
        <v>623527000</v>
      </c>
      <c r="AJ4215">
        <v>-40871000</v>
      </c>
      <c r="AK4215">
        <v>10871000</v>
      </c>
      <c r="AM4215">
        <v>901000</v>
      </c>
      <c r="AN4215">
        <v>-15289000</v>
      </c>
      <c r="AO4215">
        <v>7577000</v>
      </c>
      <c r="AQ4215">
        <v>4740000</v>
      </c>
      <c r="AS4215">
        <v>27186000</v>
      </c>
      <c r="AU4215">
        <v>-36225000</v>
      </c>
      <c r="AV4215">
        <v>25938000</v>
      </c>
      <c r="AW4215">
        <v>0</v>
      </c>
      <c r="AY4215">
        <v>-0.85</v>
      </c>
      <c r="AZ4215">
        <v>162052500</v>
      </c>
      <c r="BA4215">
        <v>-6.5548083723720105E-2</v>
      </c>
      <c r="BB4215">
        <v>-6811000</v>
      </c>
      <c r="BC4215">
        <v>-6811000</v>
      </c>
      <c r="BD4215">
        <v>-1.09233441374632E-2</v>
      </c>
      <c r="BE4215">
        <v>7.6019161960909501E-3</v>
      </c>
      <c r="BG4215">
        <v>9.6627732239341693E-3</v>
      </c>
      <c r="BI4215">
        <v>1.15721049183492</v>
      </c>
      <c r="BJ4215">
        <v>-5.8096922827720401E-2</v>
      </c>
      <c r="BM4215">
        <v>1.74346900775748E-2</v>
      </c>
      <c r="BN4215">
        <v>0.39940870681991503</v>
      </c>
      <c r="BO4215">
        <v>-0.898904579648938</v>
      </c>
      <c r="BP4215">
        <v>0.65226751857767895</v>
      </c>
      <c r="BQ4215">
        <v>1.9897215084380899</v>
      </c>
      <c r="BR4215">
        <v>-9.0541294117647109</v>
      </c>
      <c r="BT4215">
        <v>0</v>
      </c>
    </row>
    <row r="4216" spans="3:73" x14ac:dyDescent="0.3">
      <c r="C4216">
        <v>100726</v>
      </c>
      <c r="D4216" t="s">
        <v>4338</v>
      </c>
      <c r="E4216" t="s">
        <v>2620</v>
      </c>
      <c r="F4216" t="s">
        <v>3614</v>
      </c>
      <c r="G4216" t="s">
        <v>4158</v>
      </c>
      <c r="H4216" t="s">
        <v>4931</v>
      </c>
      <c r="I4216" t="s">
        <v>4932</v>
      </c>
      <c r="J4216">
        <v>2022</v>
      </c>
      <c r="K4216" t="s">
        <v>4062</v>
      </c>
      <c r="L4216">
        <v>11.533861</v>
      </c>
      <c r="M4216">
        <v>588718000</v>
      </c>
      <c r="N4216">
        <v>352266000</v>
      </c>
      <c r="O4216">
        <v>53290000</v>
      </c>
      <c r="P4216">
        <v>97605000</v>
      </c>
      <c r="Q4216">
        <v>173295000</v>
      </c>
      <c r="R4216">
        <v>233955000</v>
      </c>
      <c r="S4216">
        <v>216338000</v>
      </c>
      <c r="V4216">
        <v>227269000</v>
      </c>
      <c r="W4216">
        <v>108792000</v>
      </c>
      <c r="X4216">
        <v>73544000</v>
      </c>
      <c r="AA4216">
        <v>729000</v>
      </c>
      <c r="AD4216">
        <v>353136000</v>
      </c>
      <c r="AE4216">
        <v>1798000</v>
      </c>
      <c r="AF4216">
        <v>17979362</v>
      </c>
      <c r="AG4216">
        <v>18354000</v>
      </c>
      <c r="AH4216">
        <v>815758000</v>
      </c>
      <c r="AJ4216">
        <v>28599000</v>
      </c>
      <c r="AK4216">
        <v>12103000</v>
      </c>
      <c r="AM4216">
        <v>11657000</v>
      </c>
      <c r="AN4216">
        <v>3496000</v>
      </c>
      <c r="AO4216">
        <v>3085000</v>
      </c>
      <c r="AQ4216">
        <v>380000</v>
      </c>
      <c r="AS4216">
        <v>26207000</v>
      </c>
      <c r="AU4216">
        <v>-41734000</v>
      </c>
      <c r="AV4216">
        <v>17965000</v>
      </c>
      <c r="AW4216">
        <v>0</v>
      </c>
      <c r="AY4216">
        <v>0.19</v>
      </c>
      <c r="AZ4216">
        <v>157258000</v>
      </c>
      <c r="BA4216">
        <v>3.5058191277315097E-2</v>
      </c>
      <c r="BB4216">
        <v>18238000</v>
      </c>
      <c r="BC4216">
        <v>18238000</v>
      </c>
      <c r="BD4216">
        <v>2.23571206166535E-2</v>
      </c>
      <c r="BE4216">
        <v>4.6582442341969101E-4</v>
      </c>
      <c r="BG4216">
        <v>2.24993196511711E-2</v>
      </c>
      <c r="BI4216">
        <v>1.3856515343509099</v>
      </c>
      <c r="BJ4216">
        <v>-5.1159780228940403E-2</v>
      </c>
      <c r="BM4216">
        <v>1.4836507885917101E-2</v>
      </c>
      <c r="BN4216">
        <v>0.38604051515326498</v>
      </c>
      <c r="BO4216">
        <v>5.9118314424635301</v>
      </c>
      <c r="BP4216">
        <v>0.48983381130965498</v>
      </c>
      <c r="BQ4216">
        <v>1.64507500551511</v>
      </c>
      <c r="BR4216">
        <v>60.704531578947403</v>
      </c>
      <c r="BT4216">
        <v>0</v>
      </c>
    </row>
    <row r="4217" spans="3:73" x14ac:dyDescent="0.3">
      <c r="C4217">
        <v>100726</v>
      </c>
      <c r="D4217" t="s">
        <v>4338</v>
      </c>
      <c r="E4217" t="s">
        <v>2620</v>
      </c>
      <c r="F4217" t="s">
        <v>3614</v>
      </c>
      <c r="G4217" t="s">
        <v>4158</v>
      </c>
      <c r="H4217" t="s">
        <v>4931</v>
      </c>
      <c r="I4217" t="s">
        <v>4932</v>
      </c>
      <c r="J4217">
        <v>2021</v>
      </c>
      <c r="K4217" t="s">
        <v>4062</v>
      </c>
      <c r="L4217">
        <v>23.774460000000001</v>
      </c>
      <c r="M4217">
        <v>555368000</v>
      </c>
      <c r="N4217">
        <v>329067000</v>
      </c>
      <c r="O4217">
        <v>78253000</v>
      </c>
      <c r="P4217">
        <v>78693000</v>
      </c>
      <c r="Q4217">
        <v>141221000</v>
      </c>
      <c r="R4217">
        <v>225093000</v>
      </c>
      <c r="S4217">
        <v>201696000</v>
      </c>
      <c r="V4217">
        <v>196949000</v>
      </c>
      <c r="W4217">
        <v>105423000</v>
      </c>
      <c r="X4217">
        <v>54259000</v>
      </c>
      <c r="AA4217">
        <v>882000</v>
      </c>
      <c r="AD4217">
        <v>344797000</v>
      </c>
      <c r="AE4217">
        <v>1849000</v>
      </c>
      <c r="AF4217">
        <v>18490338</v>
      </c>
      <c r="AG4217">
        <v>27404000</v>
      </c>
      <c r="AH4217">
        <v>667592000</v>
      </c>
      <c r="AJ4217">
        <v>38611000</v>
      </c>
      <c r="AK4217">
        <v>11483000</v>
      </c>
      <c r="AM4217">
        <v>17274000</v>
      </c>
      <c r="AN4217">
        <v>13419000</v>
      </c>
      <c r="AO4217">
        <v>3323000</v>
      </c>
      <c r="AQ4217">
        <v>36681000</v>
      </c>
      <c r="AS4217">
        <v>25528000</v>
      </c>
      <c r="AU4217">
        <v>-24621000</v>
      </c>
      <c r="AV4217">
        <v>-12875000</v>
      </c>
      <c r="AW4217">
        <v>0</v>
      </c>
      <c r="AY4217">
        <v>0.73</v>
      </c>
      <c r="AZ4217">
        <v>125462500</v>
      </c>
      <c r="BA4217">
        <v>5.7836223322029E-2</v>
      </c>
      <c r="BB4217">
        <v>34016000</v>
      </c>
      <c r="BC4217">
        <v>34016000</v>
      </c>
      <c r="BD4217">
        <v>5.0953276851729797E-2</v>
      </c>
      <c r="BE4217">
        <v>5.49452360124148E-2</v>
      </c>
      <c r="BG4217">
        <v>4.1049023954750803E-2</v>
      </c>
      <c r="BI4217">
        <v>1.2020714193111599</v>
      </c>
      <c r="BJ4217">
        <v>-3.6880310129540197E-2</v>
      </c>
      <c r="BM4217">
        <v>1.7200625531761899E-2</v>
      </c>
      <c r="BN4217">
        <v>0.35462792238659802</v>
      </c>
      <c r="BO4217">
        <v>10.2365332530846</v>
      </c>
      <c r="BP4217">
        <v>0.74227635335742703</v>
      </c>
      <c r="BQ4217">
        <v>1.78183128918737</v>
      </c>
      <c r="BR4217">
        <v>32.567753424657496</v>
      </c>
      <c r="BT4217">
        <v>0</v>
      </c>
    </row>
    <row r="4218" spans="3:73" x14ac:dyDescent="0.3">
      <c r="C4218">
        <v>100726</v>
      </c>
      <c r="D4218" t="s">
        <v>4338</v>
      </c>
      <c r="E4218" t="s">
        <v>2620</v>
      </c>
      <c r="F4218" t="s">
        <v>3614</v>
      </c>
      <c r="G4218" t="s">
        <v>4158</v>
      </c>
      <c r="H4218" t="s">
        <v>4931</v>
      </c>
      <c r="I4218" t="s">
        <v>4932</v>
      </c>
      <c r="J4218">
        <v>2020</v>
      </c>
      <c r="K4218" t="s">
        <v>4062</v>
      </c>
      <c r="L4218">
        <v>14.324821999999999</v>
      </c>
      <c r="M4218">
        <v>474162000</v>
      </c>
      <c r="N4218">
        <v>254493000</v>
      </c>
      <c r="O4218">
        <v>75267000</v>
      </c>
      <c r="P4218">
        <v>50179000</v>
      </c>
      <c r="Q4218">
        <v>109704000</v>
      </c>
      <c r="R4218">
        <v>217317000</v>
      </c>
      <c r="S4218">
        <v>204246000</v>
      </c>
      <c r="V4218">
        <v>158007000</v>
      </c>
      <c r="W4218">
        <v>54994000</v>
      </c>
      <c r="X4218">
        <v>25610000</v>
      </c>
      <c r="AD4218">
        <v>315724000</v>
      </c>
      <c r="AE4218">
        <v>1845000</v>
      </c>
      <c r="AF4218">
        <v>18446436</v>
      </c>
      <c r="AG4218">
        <v>-9451000</v>
      </c>
      <c r="AH4218">
        <v>606509000</v>
      </c>
      <c r="AJ4218">
        <v>-8821000</v>
      </c>
      <c r="AK4218">
        <v>11257000</v>
      </c>
      <c r="AM4218">
        <v>972000</v>
      </c>
      <c r="AN4218">
        <v>-20247000</v>
      </c>
      <c r="AO4218">
        <v>4779000</v>
      </c>
      <c r="AQ4218">
        <v>52724000</v>
      </c>
      <c r="AS4218">
        <v>23653000</v>
      </c>
      <c r="AU4218">
        <v>41574000</v>
      </c>
      <c r="AV4218">
        <v>-37922000</v>
      </c>
      <c r="AW4218">
        <v>0</v>
      </c>
      <c r="AY4218">
        <v>-1.1000000000000001</v>
      </c>
      <c r="AZ4218">
        <v>121742500</v>
      </c>
      <c r="BA4218">
        <v>-1.4543889703203101E-2</v>
      </c>
      <c r="BB4218">
        <v>-14496000</v>
      </c>
      <c r="BC4218">
        <v>-14496000</v>
      </c>
      <c r="BD4218">
        <v>-2.3900717054487201E-2</v>
      </c>
      <c r="BE4218">
        <v>8.6930284628917304E-2</v>
      </c>
      <c r="BG4218">
        <v>-1.5582621197706901E-2</v>
      </c>
      <c r="BI4218">
        <v>1.2791176855167601</v>
      </c>
      <c r="BJ4218">
        <v>6.8546385956350195E-2</v>
      </c>
      <c r="BM4218">
        <v>1.8560318148617701E-2</v>
      </c>
      <c r="BN4218">
        <v>0.33323421109241103</v>
      </c>
      <c r="BO4218">
        <v>-3.0332705586942899</v>
      </c>
      <c r="BP4218">
        <v>1.36864021529621</v>
      </c>
      <c r="BQ4218">
        <v>2.63281448885333</v>
      </c>
      <c r="BR4218">
        <v>-13.0225654545455</v>
      </c>
      <c r="BT4218">
        <v>0</v>
      </c>
    </row>
    <row r="4219" spans="3:73" x14ac:dyDescent="0.3">
      <c r="C4219">
        <v>100726</v>
      </c>
      <c r="D4219" t="s">
        <v>4338</v>
      </c>
      <c r="E4219" t="s">
        <v>2620</v>
      </c>
      <c r="F4219" t="s">
        <v>3614</v>
      </c>
      <c r="G4219" t="s">
        <v>4158</v>
      </c>
      <c r="H4219" t="s">
        <v>4931</v>
      </c>
      <c r="I4219" t="s">
        <v>4932</v>
      </c>
      <c r="J4219">
        <v>2019</v>
      </c>
      <c r="K4219" t="s">
        <v>4062</v>
      </c>
      <c r="L4219">
        <v>21.174337000000001</v>
      </c>
      <c r="M4219">
        <v>592151000</v>
      </c>
      <c r="N4219">
        <v>265622000</v>
      </c>
      <c r="O4219">
        <v>22228000</v>
      </c>
      <c r="P4219">
        <v>86196000</v>
      </c>
      <c r="Q4219">
        <v>133781000</v>
      </c>
      <c r="R4219">
        <v>323948000</v>
      </c>
      <c r="S4219">
        <v>206787000</v>
      </c>
      <c r="V4219">
        <v>199306000</v>
      </c>
      <c r="W4219">
        <v>74733000</v>
      </c>
      <c r="X4219">
        <v>41796000</v>
      </c>
      <c r="AB4219">
        <v>392845000</v>
      </c>
      <c r="AD4219">
        <v>374668000</v>
      </c>
      <c r="AE4219">
        <v>1846000</v>
      </c>
      <c r="AF4219">
        <v>18462296</v>
      </c>
      <c r="AG4219">
        <v>18342000</v>
      </c>
      <c r="AH4219">
        <v>708804000</v>
      </c>
      <c r="AJ4219">
        <v>10960000</v>
      </c>
      <c r="AK4219">
        <v>12359000</v>
      </c>
      <c r="AM4219">
        <v>7555000</v>
      </c>
      <c r="AN4219">
        <v>1002000</v>
      </c>
      <c r="AO4219">
        <v>5414000</v>
      </c>
      <c r="AQ4219">
        <v>7284000</v>
      </c>
      <c r="AS4219">
        <v>23003000</v>
      </c>
      <c r="AU4219">
        <v>-24936000</v>
      </c>
      <c r="AV4219">
        <v>-4626000</v>
      </c>
      <c r="AW4219">
        <v>0</v>
      </c>
      <c r="AY4219">
        <v>0.05</v>
      </c>
      <c r="AZ4219">
        <v>130046000</v>
      </c>
      <c r="BA4219">
        <v>1.5462666689239899E-2</v>
      </c>
      <c r="BB4219">
        <v>13971000</v>
      </c>
      <c r="BC4219">
        <v>13971000</v>
      </c>
      <c r="BD4219">
        <v>1.97106675470229E-2</v>
      </c>
      <c r="BE4219">
        <v>1.0276465708432801E-2</v>
      </c>
      <c r="BG4219">
        <v>2.58773934684342E-2</v>
      </c>
      <c r="BI4219">
        <v>1.1969987384974401</v>
      </c>
      <c r="BJ4219">
        <v>-3.51803883725261E-2</v>
      </c>
      <c r="BM4219">
        <v>1.7436414015722299E-2</v>
      </c>
      <c r="BN4219">
        <v>0.33657968997772503</v>
      </c>
      <c r="BO4219">
        <v>2.5805319541928302</v>
      </c>
      <c r="BP4219">
        <v>0.29743219193662801</v>
      </c>
      <c r="BQ4219">
        <v>1.7641604110633899</v>
      </c>
      <c r="BR4219">
        <v>423.48674</v>
      </c>
      <c r="BS4219">
        <v>2.5506242920235699E-3</v>
      </c>
      <c r="BT4219">
        <v>0</v>
      </c>
      <c r="BU4219">
        <v>2.6949989181483798E-9</v>
      </c>
    </row>
    <row r="4220" spans="3:73" x14ac:dyDescent="0.3">
      <c r="C4220">
        <v>100726</v>
      </c>
      <c r="D4220" t="s">
        <v>4338</v>
      </c>
      <c r="E4220" t="s">
        <v>2620</v>
      </c>
      <c r="F4220" t="s">
        <v>3614</v>
      </c>
      <c r="G4220" t="s">
        <v>4158</v>
      </c>
      <c r="H4220" t="s">
        <v>4931</v>
      </c>
      <c r="I4220" t="s">
        <v>4932</v>
      </c>
      <c r="J4220">
        <v>2018</v>
      </c>
      <c r="K4220" t="s">
        <v>4062</v>
      </c>
      <c r="L4220">
        <v>30.482056</v>
      </c>
      <c r="M4220">
        <v>601807000</v>
      </c>
      <c r="N4220">
        <v>274294000</v>
      </c>
      <c r="O4220">
        <v>44890000</v>
      </c>
      <c r="P4220">
        <v>85010000</v>
      </c>
      <c r="Q4220">
        <v>126311000</v>
      </c>
      <c r="R4220">
        <v>324225000</v>
      </c>
      <c r="S4220">
        <v>205516000</v>
      </c>
      <c r="V4220">
        <v>212026000</v>
      </c>
      <c r="W4220">
        <v>85003000</v>
      </c>
      <c r="X4220">
        <v>48970000</v>
      </c>
      <c r="AB4220">
        <v>389781000</v>
      </c>
      <c r="AD4220">
        <v>371753000</v>
      </c>
      <c r="AE4220">
        <v>1835000</v>
      </c>
      <c r="AF4220">
        <v>18352824</v>
      </c>
      <c r="AG4220">
        <v>23904000</v>
      </c>
      <c r="AH4220">
        <v>181325000</v>
      </c>
      <c r="AJ4220">
        <v>28799000</v>
      </c>
      <c r="AK4220">
        <v>7792000</v>
      </c>
      <c r="AM4220">
        <v>-1491000</v>
      </c>
      <c r="AN4220">
        <v>10764000</v>
      </c>
      <c r="AO4220">
        <v>4935000</v>
      </c>
      <c r="AQ4220">
        <v>37335000</v>
      </c>
      <c r="AS4220">
        <v>22585000</v>
      </c>
      <c r="AU4220">
        <v>-26875000</v>
      </c>
      <c r="AV4220">
        <v>1303000</v>
      </c>
      <c r="AW4220">
        <v>0</v>
      </c>
      <c r="AY4220">
        <v>0.59</v>
      </c>
      <c r="AZ4220">
        <v>118858000</v>
      </c>
      <c r="BA4220">
        <v>0.15882531366331201</v>
      </c>
      <c r="BB4220">
        <v>14208000</v>
      </c>
      <c r="BC4220">
        <v>14208000</v>
      </c>
      <c r="BD4220">
        <v>7.8356542120501901E-2</v>
      </c>
      <c r="BE4220">
        <v>0.205901006480077</v>
      </c>
      <c r="BG4220">
        <v>0.13182958775678999</v>
      </c>
      <c r="BI4220">
        <v>0.30130091540975801</v>
      </c>
      <c r="BJ4220">
        <v>-0.14821453191782699</v>
      </c>
      <c r="BM4220">
        <v>4.2972563077347301E-2</v>
      </c>
      <c r="BN4220">
        <v>0.35231560948942098</v>
      </c>
      <c r="BO4220">
        <v>2.8790273556231001</v>
      </c>
      <c r="BP4220">
        <v>0.52809900827029599</v>
      </c>
      <c r="BQ4220">
        <v>1.7409150265284801</v>
      </c>
      <c r="BR4220">
        <v>51.664501694915302</v>
      </c>
      <c r="BS4220">
        <v>2.76155071694105E-2</v>
      </c>
      <c r="BT4220">
        <v>0</v>
      </c>
      <c r="BU4220">
        <v>4.6139788855793399E-8</v>
      </c>
    </row>
    <row r="4221" spans="3:73" x14ac:dyDescent="0.3">
      <c r="C4221">
        <v>100726</v>
      </c>
      <c r="D4221" t="s">
        <v>4338</v>
      </c>
      <c r="E4221" t="s">
        <v>2620</v>
      </c>
      <c r="F4221" t="s">
        <v>3614</v>
      </c>
      <c r="G4221" t="s">
        <v>4158</v>
      </c>
      <c r="H4221" t="s">
        <v>4931</v>
      </c>
      <c r="I4221" t="s">
        <v>4932</v>
      </c>
      <c r="J4221">
        <v>2017</v>
      </c>
      <c r="K4221" t="s">
        <v>4062</v>
      </c>
      <c r="L4221">
        <v>31.152778000000001</v>
      </c>
      <c r="M4221">
        <v>571503000</v>
      </c>
      <c r="N4221">
        <v>243637000</v>
      </c>
      <c r="O4221">
        <v>35425000</v>
      </c>
      <c r="P4221">
        <v>79791000</v>
      </c>
      <c r="Q4221">
        <v>111405000</v>
      </c>
      <c r="R4221">
        <v>325672000</v>
      </c>
      <c r="S4221">
        <v>203388000</v>
      </c>
      <c r="V4221">
        <v>210697000</v>
      </c>
      <c r="W4221">
        <v>76054000</v>
      </c>
      <c r="X4221">
        <v>41499000</v>
      </c>
      <c r="AB4221">
        <v>360806000</v>
      </c>
      <c r="AD4221">
        <v>339940000</v>
      </c>
      <c r="AE4221">
        <v>1823000</v>
      </c>
      <c r="AF4221">
        <v>18229777</v>
      </c>
      <c r="AG4221">
        <v>27357000</v>
      </c>
      <c r="AJ4221">
        <v>43768000</v>
      </c>
      <c r="AK4221">
        <v>7177000</v>
      </c>
      <c r="AM4221">
        <v>10898000</v>
      </c>
      <c r="AN4221">
        <v>9704000</v>
      </c>
      <c r="AO4221">
        <v>3578000</v>
      </c>
      <c r="AQ4221">
        <v>46062000</v>
      </c>
      <c r="AS4221">
        <v>20368000</v>
      </c>
      <c r="AU4221">
        <v>-33382000</v>
      </c>
      <c r="AV4221">
        <v>6504000</v>
      </c>
      <c r="AW4221">
        <v>0</v>
      </c>
      <c r="AY4221">
        <v>0.53</v>
      </c>
      <c r="BB4221">
        <v>24180000</v>
      </c>
      <c r="BC4221">
        <v>24180000</v>
      </c>
      <c r="BN4221">
        <v>0.368671730507101</v>
      </c>
      <c r="BO4221">
        <v>6.75796534376747</v>
      </c>
      <c r="BP4221">
        <v>0.46578746679990501</v>
      </c>
      <c r="BQ4221">
        <v>1.7386593736029701</v>
      </c>
      <c r="BR4221">
        <v>58.778826415094301</v>
      </c>
      <c r="BS4221">
        <v>2.6895339877939899E-2</v>
      </c>
      <c r="BT4221">
        <v>0</v>
      </c>
      <c r="BU4221">
        <v>4.5761357460796101E-8</v>
      </c>
    </row>
    <row r="4222" spans="3:73" x14ac:dyDescent="0.3">
      <c r="C4222">
        <v>42582</v>
      </c>
      <c r="D4222" t="s">
        <v>4298</v>
      </c>
      <c r="E4222" t="s">
        <v>2180</v>
      </c>
      <c r="F4222" t="s">
        <v>3614</v>
      </c>
      <c r="G4222" t="s">
        <v>4115</v>
      </c>
      <c r="H4222" t="s">
        <v>4933</v>
      </c>
      <c r="I4222" t="s">
        <v>4934</v>
      </c>
      <c r="J4222">
        <v>2026</v>
      </c>
      <c r="K4222" t="s">
        <v>4062</v>
      </c>
      <c r="L4222">
        <v>8.1071080000000002</v>
      </c>
    </row>
    <row r="4223" spans="3:73" x14ac:dyDescent="0.3">
      <c r="C4223">
        <v>42582</v>
      </c>
      <c r="D4223" t="s">
        <v>4298</v>
      </c>
      <c r="E4223" t="s">
        <v>2180</v>
      </c>
      <c r="F4223" t="s">
        <v>3614</v>
      </c>
      <c r="G4223" t="s">
        <v>4115</v>
      </c>
      <c r="H4223" t="s">
        <v>4933</v>
      </c>
      <c r="I4223" t="s">
        <v>4934</v>
      </c>
      <c r="J4223">
        <v>2025</v>
      </c>
      <c r="K4223" t="s">
        <v>4062</v>
      </c>
      <c r="L4223">
        <v>9.0987170000000006</v>
      </c>
      <c r="M4223">
        <v>18208000000</v>
      </c>
      <c r="N4223">
        <v>7218000000</v>
      </c>
      <c r="O4223">
        <v>801000000</v>
      </c>
      <c r="P4223">
        <v>2341000000</v>
      </c>
      <c r="Q4223">
        <v>3572000000</v>
      </c>
      <c r="T4223">
        <v>663000000</v>
      </c>
      <c r="U4223">
        <v>42000000</v>
      </c>
      <c r="V4223">
        <v>14805000000</v>
      </c>
      <c r="W4223">
        <v>6782000000</v>
      </c>
      <c r="X4223">
        <v>3879000000</v>
      </c>
      <c r="Z4223">
        <v>870000000</v>
      </c>
      <c r="AA4223">
        <v>5431000000</v>
      </c>
      <c r="AB4223">
        <v>3233000000</v>
      </c>
      <c r="AD4223">
        <v>3360000000</v>
      </c>
      <c r="AF4223">
        <v>286000000</v>
      </c>
      <c r="AK4223">
        <v>380000000</v>
      </c>
      <c r="AM4223">
        <v>1567000000</v>
      </c>
      <c r="AN4223">
        <v>-1721000000</v>
      </c>
      <c r="AQ4223">
        <v>796000000</v>
      </c>
      <c r="AS4223">
        <v>1045000000</v>
      </c>
      <c r="AU4223">
        <v>997000000</v>
      </c>
      <c r="AV4223">
        <v>-1770000000</v>
      </c>
      <c r="AX4223">
        <v>4000000</v>
      </c>
      <c r="AY4223">
        <v>-5.99</v>
      </c>
      <c r="AZ4223">
        <v>3584500000</v>
      </c>
      <c r="BN4223">
        <v>0.81310413005272397</v>
      </c>
      <c r="BP4223">
        <v>0.118106753170156</v>
      </c>
      <c r="BQ4223">
        <v>0.537599528162784</v>
      </c>
      <c r="BR4223">
        <v>-1.5189844741235401</v>
      </c>
      <c r="BS4223">
        <v>-0.53232291988864799</v>
      </c>
      <c r="BU4223">
        <v>-1.68578146705846E-8</v>
      </c>
    </row>
    <row r="4224" spans="3:73" x14ac:dyDescent="0.3">
      <c r="C4224">
        <v>42582</v>
      </c>
      <c r="D4224" t="s">
        <v>4298</v>
      </c>
      <c r="E4224" t="s">
        <v>2180</v>
      </c>
      <c r="F4224" t="s">
        <v>3614</v>
      </c>
      <c r="G4224" t="s">
        <v>4115</v>
      </c>
      <c r="H4224" t="s">
        <v>4933</v>
      </c>
      <c r="I4224" t="s">
        <v>4934</v>
      </c>
      <c r="J4224">
        <v>2024</v>
      </c>
      <c r="K4224" t="s">
        <v>4062</v>
      </c>
      <c r="L4224">
        <v>10.389101</v>
      </c>
      <c r="M4224">
        <v>20964000000</v>
      </c>
      <c r="N4224">
        <v>7632000000</v>
      </c>
      <c r="O4224">
        <v>810000000</v>
      </c>
      <c r="P4224">
        <v>2482000000</v>
      </c>
      <c r="Q4224">
        <v>3597000000</v>
      </c>
      <c r="T4224">
        <v>805000000</v>
      </c>
      <c r="U4224">
        <v>756000000</v>
      </c>
      <c r="V4224">
        <v>16058000000</v>
      </c>
      <c r="W4224">
        <v>7337000000</v>
      </c>
      <c r="X4224">
        <v>4052000000</v>
      </c>
      <c r="Z4224">
        <v>1390000000</v>
      </c>
      <c r="AA4224">
        <v>6963000000</v>
      </c>
      <c r="AB4224">
        <v>4756000000</v>
      </c>
      <c r="AD4224">
        <v>5156000000</v>
      </c>
      <c r="AF4224">
        <v>285000000</v>
      </c>
      <c r="AK4224">
        <v>426000000</v>
      </c>
      <c r="AM4224">
        <v>95000000</v>
      </c>
      <c r="AN4224">
        <v>70000000</v>
      </c>
      <c r="AO4224">
        <v>522000000</v>
      </c>
      <c r="AQ4224">
        <v>698000000</v>
      </c>
      <c r="AS4224">
        <v>1049000000</v>
      </c>
      <c r="AU4224">
        <v>-1005000000</v>
      </c>
      <c r="AV4224">
        <v>225000000</v>
      </c>
      <c r="AY4224">
        <v>0.24</v>
      </c>
      <c r="AZ4224">
        <v>3647500000</v>
      </c>
      <c r="BB4224">
        <v>687000000</v>
      </c>
      <c r="BC4224">
        <v>687000000</v>
      </c>
      <c r="BN4224">
        <v>0.76597977485212698</v>
      </c>
      <c r="BO4224">
        <v>1.3160919540229901</v>
      </c>
      <c r="BP4224">
        <v>0.110399345781655</v>
      </c>
      <c r="BQ4224">
        <v>0.54995229657898304</v>
      </c>
      <c r="BR4224">
        <v>43.287920833333303</v>
      </c>
      <c r="BS4224">
        <v>1.4718250630782199E-2</v>
      </c>
      <c r="BU4224">
        <v>5.2426077375946198E-10</v>
      </c>
    </row>
    <row r="4225" spans="3:73" x14ac:dyDescent="0.3">
      <c r="C4225">
        <v>42582</v>
      </c>
      <c r="D4225" t="s">
        <v>4298</v>
      </c>
      <c r="E4225" t="s">
        <v>2180</v>
      </c>
      <c r="F4225" t="s">
        <v>3614</v>
      </c>
      <c r="G4225" t="s">
        <v>4115</v>
      </c>
      <c r="H4225" t="s">
        <v>4933</v>
      </c>
      <c r="I4225" t="s">
        <v>4934</v>
      </c>
      <c r="J4225">
        <v>2023</v>
      </c>
      <c r="K4225" t="s">
        <v>4062</v>
      </c>
      <c r="L4225">
        <v>12.586216</v>
      </c>
      <c r="M4225">
        <v>21582000000</v>
      </c>
      <c r="N4225">
        <v>7650000000</v>
      </c>
      <c r="O4225">
        <v>902000000</v>
      </c>
      <c r="P4225">
        <v>2731000000</v>
      </c>
      <c r="Q4225">
        <v>3698000000</v>
      </c>
      <c r="T4225">
        <v>969000000</v>
      </c>
      <c r="U4225">
        <v>781000000</v>
      </c>
      <c r="V4225">
        <v>16745000000</v>
      </c>
      <c r="W4225">
        <v>7147000000</v>
      </c>
      <c r="X4225">
        <v>4326000000</v>
      </c>
      <c r="Z4225">
        <v>793000000</v>
      </c>
      <c r="AA4225">
        <v>7012000000</v>
      </c>
      <c r="AB4225">
        <v>4668000000</v>
      </c>
      <c r="AD4225">
        <v>5086000000</v>
      </c>
      <c r="AF4225">
        <v>284000000</v>
      </c>
      <c r="AK4225">
        <v>461000000</v>
      </c>
      <c r="AM4225">
        <v>10000000</v>
      </c>
      <c r="AN4225">
        <v>-689000000</v>
      </c>
      <c r="AO4225">
        <v>532000000</v>
      </c>
      <c r="AQ4225">
        <v>1032000000</v>
      </c>
      <c r="AS4225">
        <v>1001000000</v>
      </c>
      <c r="AU4225">
        <v>-1035000000</v>
      </c>
      <c r="AV4225">
        <v>-333000000</v>
      </c>
      <c r="AY4225">
        <v>-2.42</v>
      </c>
      <c r="AZ4225">
        <v>4134500000</v>
      </c>
      <c r="BB4225">
        <v>-147000000</v>
      </c>
      <c r="BC4225">
        <v>-147000000</v>
      </c>
      <c r="BN4225">
        <v>0.77587804652024805</v>
      </c>
      <c r="BO4225">
        <v>-0.27631578947368401</v>
      </c>
      <c r="BP4225">
        <v>0.12620680005596799</v>
      </c>
      <c r="BQ4225">
        <v>0.55295928361550295</v>
      </c>
      <c r="BR4225">
        <v>-5.2009157024793398</v>
      </c>
      <c r="BS4225">
        <v>-0.14760068551842301</v>
      </c>
      <c r="BU4225">
        <v>-6.5249877292202204E-9</v>
      </c>
    </row>
    <row r="4226" spans="3:73" x14ac:dyDescent="0.3">
      <c r="C4226">
        <v>42582</v>
      </c>
      <c r="D4226" t="s">
        <v>4298</v>
      </c>
      <c r="E4226" t="s">
        <v>2180</v>
      </c>
      <c r="F4226" t="s">
        <v>3614</v>
      </c>
      <c r="G4226" t="s">
        <v>4115</v>
      </c>
      <c r="H4226" t="s">
        <v>4933</v>
      </c>
      <c r="I4226" t="s">
        <v>4934</v>
      </c>
      <c r="J4226">
        <v>2022</v>
      </c>
      <c r="K4226" t="s">
        <v>4062</v>
      </c>
      <c r="L4226">
        <v>13.598784999999999</v>
      </c>
      <c r="M4226">
        <v>22431000000</v>
      </c>
      <c r="N4226">
        <v>8665000000</v>
      </c>
      <c r="O4226">
        <v>1227000000</v>
      </c>
      <c r="P4226">
        <v>2610000000</v>
      </c>
      <c r="Q4226">
        <v>4571000000</v>
      </c>
      <c r="T4226">
        <v>1004000000</v>
      </c>
      <c r="U4226">
        <v>1014000000</v>
      </c>
      <c r="V4226">
        <v>16965000000</v>
      </c>
      <c r="W4226">
        <v>7140000000</v>
      </c>
      <c r="X4226">
        <v>4803000000</v>
      </c>
      <c r="Z4226">
        <v>623000000</v>
      </c>
      <c r="AA4226">
        <v>7240000000</v>
      </c>
      <c r="AB4226">
        <v>5300000000</v>
      </c>
      <c r="AD4226">
        <v>5775000000</v>
      </c>
      <c r="AF4226">
        <v>283000000</v>
      </c>
      <c r="AK4226">
        <v>501000000</v>
      </c>
      <c r="AM4226">
        <v>190000000</v>
      </c>
      <c r="AN4226">
        <v>202000000</v>
      </c>
      <c r="AO4226">
        <v>451000000</v>
      </c>
      <c r="AQ4226">
        <v>521000000</v>
      </c>
      <c r="AS4226">
        <v>964000000</v>
      </c>
      <c r="AU4226">
        <v>-914000000</v>
      </c>
      <c r="AV4226">
        <v>575000000</v>
      </c>
      <c r="AY4226">
        <v>0.71</v>
      </c>
      <c r="AZ4226">
        <v>4082500000</v>
      </c>
      <c r="BB4226">
        <v>843000000</v>
      </c>
      <c r="BC4226">
        <v>843000000</v>
      </c>
      <c r="BN4226">
        <v>0.75631937943025296</v>
      </c>
      <c r="BO4226">
        <v>1.8691796008869199</v>
      </c>
      <c r="BP4226">
        <v>0.17184873949579799</v>
      </c>
      <c r="BQ4226">
        <v>0.57338935574229699</v>
      </c>
      <c r="BR4226">
        <v>19.153218309859199</v>
      </c>
      <c r="BS4226">
        <v>3.8113207547169799E-2</v>
      </c>
      <c r="BU4226">
        <v>1.82172402830189E-9</v>
      </c>
    </row>
    <row r="4227" spans="3:73" x14ac:dyDescent="0.3">
      <c r="C4227">
        <v>42582</v>
      </c>
      <c r="D4227" t="s">
        <v>4298</v>
      </c>
      <c r="E4227" t="s">
        <v>2180</v>
      </c>
      <c r="F4227" t="s">
        <v>3614</v>
      </c>
      <c r="G4227" t="s">
        <v>4115</v>
      </c>
      <c r="H4227" t="s">
        <v>4933</v>
      </c>
      <c r="I4227" t="s">
        <v>4934</v>
      </c>
      <c r="J4227">
        <v>2021</v>
      </c>
      <c r="K4227" t="s">
        <v>4062</v>
      </c>
      <c r="L4227">
        <v>17.506526000000001</v>
      </c>
      <c r="M4227">
        <v>21402000000</v>
      </c>
      <c r="N4227">
        <v>7331000000</v>
      </c>
      <c r="O4227">
        <v>1088000000</v>
      </c>
      <c r="P4227">
        <v>2387000000</v>
      </c>
      <c r="Q4227">
        <v>3594000000</v>
      </c>
      <c r="R4227">
        <v>8345000000</v>
      </c>
      <c r="T4227">
        <v>1039000000</v>
      </c>
      <c r="U4227">
        <v>1004000000</v>
      </c>
      <c r="V4227">
        <v>16218000000</v>
      </c>
      <c r="W4227">
        <v>6612000000</v>
      </c>
      <c r="X4227">
        <v>4148000000</v>
      </c>
      <c r="Z4227">
        <v>749000000</v>
      </c>
      <c r="AA4227">
        <v>6736000000</v>
      </c>
      <c r="AB4227">
        <v>4999000000</v>
      </c>
      <c r="AD4227">
        <v>5573000000</v>
      </c>
      <c r="AF4227">
        <v>282000000</v>
      </c>
      <c r="AK4227">
        <v>496000000</v>
      </c>
      <c r="AM4227">
        <v>1500000</v>
      </c>
      <c r="AN4227">
        <v>764000000</v>
      </c>
      <c r="AO4227">
        <v>387000000</v>
      </c>
      <c r="AQ4227">
        <v>1062000000</v>
      </c>
      <c r="AS4227">
        <v>883000000</v>
      </c>
      <c r="AU4227">
        <v>-2793000000</v>
      </c>
      <c r="AV4227">
        <v>1309000000</v>
      </c>
      <c r="AY4227">
        <v>2.92</v>
      </c>
      <c r="AZ4227">
        <v>2873500000</v>
      </c>
      <c r="BB4227">
        <v>1152500000</v>
      </c>
      <c r="BC4227">
        <v>1152500000</v>
      </c>
      <c r="BN4227">
        <v>0.75777964676198495</v>
      </c>
      <c r="BO4227">
        <v>2.97803617571059</v>
      </c>
      <c r="BP4227">
        <v>0.16454930429522099</v>
      </c>
      <c r="BQ4227">
        <v>0.56518451300665495</v>
      </c>
      <c r="BR4227">
        <v>5.9953856164383597</v>
      </c>
      <c r="BS4227">
        <v>0.15283056611322299</v>
      </c>
      <c r="BU4227">
        <v>1.0225856355271101E-8</v>
      </c>
    </row>
    <row r="4228" spans="3:73" x14ac:dyDescent="0.3">
      <c r="C4228">
        <v>42582</v>
      </c>
      <c r="D4228" t="s">
        <v>4298</v>
      </c>
      <c r="E4228" t="s">
        <v>2180</v>
      </c>
      <c r="F4228" t="s">
        <v>3614</v>
      </c>
      <c r="G4228" t="s">
        <v>4115</v>
      </c>
      <c r="H4228" t="s">
        <v>4933</v>
      </c>
      <c r="I4228" t="s">
        <v>4934</v>
      </c>
      <c r="J4228">
        <v>2020</v>
      </c>
      <c r="K4228" t="s">
        <v>4062</v>
      </c>
      <c r="L4228">
        <v>8.9183129999999995</v>
      </c>
      <c r="M4228">
        <v>16506000000</v>
      </c>
      <c r="N4228">
        <v>5620000000</v>
      </c>
      <c r="O4228">
        <v>1539000000</v>
      </c>
      <c r="P4228">
        <v>1691000000</v>
      </c>
      <c r="Q4228">
        <v>2153000000</v>
      </c>
      <c r="R4228">
        <v>7073000000</v>
      </c>
      <c r="T4228">
        <v>135000000</v>
      </c>
      <c r="U4228">
        <v>408000000</v>
      </c>
      <c r="V4228">
        <v>13247000000</v>
      </c>
      <c r="W4228">
        <v>5106000000</v>
      </c>
      <c r="X4228">
        <v>2945000000</v>
      </c>
      <c r="Z4228">
        <v>558000000</v>
      </c>
      <c r="AA4228">
        <v>5334000000</v>
      </c>
      <c r="AB4228">
        <v>3078000000</v>
      </c>
      <c r="AD4228">
        <v>4809000000</v>
      </c>
      <c r="AF4228">
        <v>233000000</v>
      </c>
      <c r="AK4228">
        <v>390000000</v>
      </c>
      <c r="AM4228">
        <v>110000000</v>
      </c>
      <c r="AN4228">
        <v>-1254000000</v>
      </c>
      <c r="AO4228">
        <v>324000000</v>
      </c>
      <c r="AQ4228">
        <v>1115000000</v>
      </c>
      <c r="AS4228">
        <v>859000000</v>
      </c>
      <c r="AU4228">
        <v>-667000000</v>
      </c>
      <c r="AV4228">
        <v>203000000</v>
      </c>
      <c r="AY4228">
        <v>-5.35</v>
      </c>
      <c r="AZ4228">
        <v>2502000000</v>
      </c>
      <c r="BB4228">
        <v>-820000000</v>
      </c>
      <c r="BC4228">
        <v>-820000000</v>
      </c>
      <c r="BN4228">
        <v>0.80255664606809596</v>
      </c>
      <c r="BO4228">
        <v>-2.5308641975308599</v>
      </c>
      <c r="BP4228">
        <v>0.30141010575793198</v>
      </c>
      <c r="BQ4228">
        <v>0.67900509204856996</v>
      </c>
      <c r="BR4228">
        <v>-1.66697439252336</v>
      </c>
      <c r="BS4228">
        <v>-0.407407407407407</v>
      </c>
      <c r="BU4228">
        <v>-1.5501291276803099E-8</v>
      </c>
    </row>
    <row r="4229" spans="3:73" x14ac:dyDescent="0.3">
      <c r="C4229">
        <v>42582</v>
      </c>
      <c r="D4229" t="s">
        <v>4298</v>
      </c>
      <c r="E4229" t="s">
        <v>2180</v>
      </c>
      <c r="F4229" t="s">
        <v>3614</v>
      </c>
      <c r="G4229" t="s">
        <v>4115</v>
      </c>
      <c r="H4229" t="s">
        <v>4933</v>
      </c>
      <c r="I4229" t="s">
        <v>4934</v>
      </c>
      <c r="J4229">
        <v>2019</v>
      </c>
      <c r="K4229" t="s">
        <v>4062</v>
      </c>
      <c r="L4229">
        <v>16.089017999999999</v>
      </c>
      <c r="M4229">
        <v>17185000000</v>
      </c>
      <c r="N4229">
        <v>5934000000</v>
      </c>
      <c r="O4229">
        <v>908000000</v>
      </c>
      <c r="P4229">
        <v>1941000000</v>
      </c>
      <c r="Q4229">
        <v>2851000000</v>
      </c>
      <c r="R4229">
        <v>7208000000</v>
      </c>
      <c r="S4229">
        <v>7243000000</v>
      </c>
      <c r="T4229">
        <v>137000000</v>
      </c>
      <c r="U4229">
        <v>565000000</v>
      </c>
      <c r="V4229">
        <v>12640000000</v>
      </c>
      <c r="W4229">
        <v>5287000000</v>
      </c>
      <c r="X4229">
        <v>2908000000</v>
      </c>
      <c r="Z4229">
        <v>910000000</v>
      </c>
      <c r="AA4229">
        <v>5066000000</v>
      </c>
      <c r="AB4229">
        <v>4351000000</v>
      </c>
      <c r="AD4229">
        <v>6113000000</v>
      </c>
      <c r="AF4229">
        <v>233000000</v>
      </c>
      <c r="AK4229">
        <v>430000000</v>
      </c>
      <c r="AM4229">
        <v>474000000</v>
      </c>
      <c r="AN4229">
        <v>-311000000</v>
      </c>
      <c r="AO4229">
        <v>340000000</v>
      </c>
      <c r="AQ4229">
        <v>1207000000</v>
      </c>
      <c r="AS4229">
        <v>795000000</v>
      </c>
      <c r="AU4229">
        <v>-800000000</v>
      </c>
      <c r="AV4229">
        <v>-307000000</v>
      </c>
      <c r="AY4229">
        <v>-1.33</v>
      </c>
      <c r="AZ4229">
        <v>2853500000</v>
      </c>
      <c r="BB4229">
        <v>503000000</v>
      </c>
      <c r="BC4229">
        <v>503000000</v>
      </c>
      <c r="BN4229">
        <v>0.73552516729706097</v>
      </c>
      <c r="BO4229">
        <v>1.47941176470588</v>
      </c>
      <c r="BP4229">
        <v>0.17174200870058601</v>
      </c>
      <c r="BQ4229">
        <v>0.58312842822016298</v>
      </c>
      <c r="BR4229">
        <v>-12.0970060150376</v>
      </c>
      <c r="BS4229">
        <v>-7.1477821190530894E-2</v>
      </c>
      <c r="BU4229">
        <v>-4.9180404366812203E-9</v>
      </c>
    </row>
    <row r="4230" spans="3:73" x14ac:dyDescent="0.3">
      <c r="C4230">
        <v>42582</v>
      </c>
      <c r="D4230" t="s">
        <v>4298</v>
      </c>
      <c r="E4230" t="s">
        <v>2180</v>
      </c>
      <c r="F4230" t="s">
        <v>3614</v>
      </c>
      <c r="G4230" t="s">
        <v>4115</v>
      </c>
      <c r="H4230" t="s">
        <v>4933</v>
      </c>
      <c r="I4230" t="s">
        <v>4934</v>
      </c>
      <c r="J4230">
        <v>2018</v>
      </c>
      <c r="K4230" t="s">
        <v>4062</v>
      </c>
      <c r="L4230">
        <v>23.695889000000001</v>
      </c>
      <c r="M4230">
        <v>16872000000</v>
      </c>
      <c r="N4230">
        <v>5925000000</v>
      </c>
      <c r="O4230">
        <v>801000000</v>
      </c>
      <c r="P4230">
        <v>2030000000</v>
      </c>
      <c r="Q4230">
        <v>2856000000</v>
      </c>
      <c r="R4230">
        <v>7259000000</v>
      </c>
      <c r="S4230">
        <v>7259000000</v>
      </c>
      <c r="T4230">
        <v>136000000</v>
      </c>
      <c r="U4230">
        <v>569000000</v>
      </c>
      <c r="V4230">
        <v>11802000000</v>
      </c>
      <c r="W4230">
        <v>4781000000</v>
      </c>
      <c r="X4230">
        <v>2920000000</v>
      </c>
      <c r="Z4230">
        <v>653000000</v>
      </c>
      <c r="AA4230">
        <v>5316000000</v>
      </c>
      <c r="AB4230">
        <v>4864000000</v>
      </c>
      <c r="AD4230">
        <v>6597000000</v>
      </c>
      <c r="AF4230">
        <v>232000000</v>
      </c>
      <c r="AK4230">
        <v>424000000</v>
      </c>
      <c r="AM4230">
        <v>303000000</v>
      </c>
      <c r="AN4230">
        <v>693000000</v>
      </c>
      <c r="AO4230">
        <v>321000000</v>
      </c>
      <c r="AQ4230">
        <v>916000000</v>
      </c>
      <c r="AS4230">
        <v>778000000</v>
      </c>
      <c r="AU4230">
        <v>-867000000</v>
      </c>
      <c r="AV4230">
        <v>-243000000</v>
      </c>
      <c r="AY4230">
        <v>2.92</v>
      </c>
      <c r="AZ4230">
        <v>2821500000</v>
      </c>
      <c r="BB4230">
        <v>1317000000</v>
      </c>
      <c r="BC4230">
        <v>1317000000</v>
      </c>
      <c r="BN4230">
        <v>0.69950213371266001</v>
      </c>
      <c r="BO4230">
        <v>4.1028037383177596</v>
      </c>
      <c r="BP4230">
        <v>0.16753817193055801</v>
      </c>
      <c r="BQ4230">
        <v>0.64191591717214003</v>
      </c>
      <c r="BR4230">
        <v>8.1150304794520594</v>
      </c>
      <c r="BS4230">
        <v>0.142475328947368</v>
      </c>
      <c r="BU4230">
        <v>1.4225328100328901E-8</v>
      </c>
    </row>
    <row r="4231" spans="3:73" x14ac:dyDescent="0.3">
      <c r="C4231">
        <v>42582</v>
      </c>
      <c r="D4231" t="s">
        <v>4298</v>
      </c>
      <c r="E4231" t="s">
        <v>2180</v>
      </c>
      <c r="F4231" t="s">
        <v>3614</v>
      </c>
      <c r="G4231" t="s">
        <v>4115</v>
      </c>
      <c r="H4231" t="s">
        <v>4933</v>
      </c>
      <c r="I4231" t="s">
        <v>4934</v>
      </c>
      <c r="J4231">
        <v>2017</v>
      </c>
      <c r="K4231" t="s">
        <v>4062</v>
      </c>
      <c r="L4231">
        <v>30.494243000000001</v>
      </c>
      <c r="M4231">
        <v>17064000000</v>
      </c>
      <c r="N4231">
        <v>6079000000</v>
      </c>
      <c r="O4231">
        <v>1043000000</v>
      </c>
      <c r="P4231">
        <v>2025000000</v>
      </c>
      <c r="Q4231">
        <v>2787000000</v>
      </c>
      <c r="R4231">
        <v>7451000000</v>
      </c>
      <c r="S4231">
        <v>7451000000</v>
      </c>
      <c r="T4231">
        <v>139000000</v>
      </c>
      <c r="U4231">
        <v>595000000</v>
      </c>
      <c r="V4231">
        <v>12214000000</v>
      </c>
      <c r="W4231">
        <v>5025000000</v>
      </c>
      <c r="X4231">
        <v>2807000000</v>
      </c>
      <c r="Z4231">
        <v>653000000</v>
      </c>
      <c r="AA4231">
        <v>5427000000</v>
      </c>
      <c r="AB4231">
        <v>4603000000</v>
      </c>
      <c r="AD4231">
        <v>6044000000</v>
      </c>
      <c r="AF4231">
        <v>240000000</v>
      </c>
      <c r="AK4231">
        <v>406000000</v>
      </c>
      <c r="AM4231">
        <v>513000000</v>
      </c>
      <c r="AN4231">
        <v>346000000</v>
      </c>
      <c r="AO4231">
        <v>335000000</v>
      </c>
      <c r="AQ4231">
        <v>1158000000</v>
      </c>
      <c r="AS4231">
        <v>781000000</v>
      </c>
      <c r="AU4231">
        <v>-879000000</v>
      </c>
      <c r="AV4231">
        <v>-415000000</v>
      </c>
      <c r="AY4231">
        <v>1.39</v>
      </c>
      <c r="BB4231">
        <v>1194000000</v>
      </c>
      <c r="BC4231">
        <v>1194000000</v>
      </c>
      <c r="BN4231">
        <v>0.71577590248476297</v>
      </c>
      <c r="BO4231">
        <v>3.5641791044776099</v>
      </c>
      <c r="BP4231">
        <v>0.20756218905472601</v>
      </c>
      <c r="BQ4231">
        <v>0.65512437810945301</v>
      </c>
      <c r="BR4231">
        <v>21.938304316546802</v>
      </c>
      <c r="BS4231">
        <v>7.5168368455355197E-2</v>
      </c>
      <c r="BU4231">
        <v>9.2085591505539902E-9</v>
      </c>
    </row>
    <row r="4232" spans="3:73" x14ac:dyDescent="0.3">
      <c r="C4232">
        <v>1303523</v>
      </c>
      <c r="D4232" t="s">
        <v>4476</v>
      </c>
      <c r="E4232" t="s">
        <v>1433</v>
      </c>
      <c r="F4232" t="s">
        <v>3614</v>
      </c>
      <c r="G4232" t="s">
        <v>4183</v>
      </c>
      <c r="H4232" t="s">
        <v>4935</v>
      </c>
      <c r="I4232" t="s">
        <v>4936</v>
      </c>
      <c r="J4232">
        <v>2026</v>
      </c>
      <c r="K4232" t="s">
        <v>4062</v>
      </c>
      <c r="L4232">
        <v>58.518121999999998</v>
      </c>
    </row>
    <row r="4233" spans="3:73" x14ac:dyDescent="0.3">
      <c r="C4233">
        <v>1303523</v>
      </c>
      <c r="D4233" t="s">
        <v>4476</v>
      </c>
      <c r="E4233" t="s">
        <v>1433</v>
      </c>
      <c r="F4233" t="s">
        <v>3614</v>
      </c>
      <c r="G4233" t="s">
        <v>4183</v>
      </c>
      <c r="H4233" t="s">
        <v>4935</v>
      </c>
      <c r="I4233" t="s">
        <v>4936</v>
      </c>
      <c r="J4233">
        <v>2025</v>
      </c>
      <c r="K4233" t="s">
        <v>4062</v>
      </c>
      <c r="L4233">
        <v>44.777228999999998</v>
      </c>
    </row>
    <row r="4234" spans="3:73" x14ac:dyDescent="0.3">
      <c r="C4234">
        <v>1303523</v>
      </c>
      <c r="D4234" t="s">
        <v>4476</v>
      </c>
      <c r="E4234" t="s">
        <v>1433</v>
      </c>
      <c r="F4234" t="s">
        <v>3614</v>
      </c>
      <c r="G4234" t="s">
        <v>4183</v>
      </c>
      <c r="H4234" t="s">
        <v>4935</v>
      </c>
      <c r="I4234" t="s">
        <v>4936</v>
      </c>
      <c r="J4234">
        <v>2024</v>
      </c>
      <c r="K4234" t="s">
        <v>4062</v>
      </c>
      <c r="L4234">
        <v>29.010932</v>
      </c>
    </row>
    <row r="4235" spans="3:73" x14ac:dyDescent="0.3">
      <c r="C4235">
        <v>1303523</v>
      </c>
      <c r="D4235" t="s">
        <v>4476</v>
      </c>
      <c r="E4235" t="s">
        <v>1433</v>
      </c>
      <c r="F4235" t="s">
        <v>3614</v>
      </c>
      <c r="G4235" t="s">
        <v>4183</v>
      </c>
      <c r="H4235" t="s">
        <v>4935</v>
      </c>
      <c r="I4235" t="s">
        <v>4936</v>
      </c>
      <c r="J4235">
        <v>2023</v>
      </c>
      <c r="K4235" t="s">
        <v>4062</v>
      </c>
      <c r="L4235">
        <v>26.776803000000001</v>
      </c>
    </row>
    <row r="4236" spans="3:73" x14ac:dyDescent="0.3">
      <c r="C4236">
        <v>1303523</v>
      </c>
      <c r="D4236" t="s">
        <v>4476</v>
      </c>
      <c r="E4236" t="s">
        <v>1433</v>
      </c>
      <c r="F4236" t="s">
        <v>3614</v>
      </c>
      <c r="G4236" t="s">
        <v>4183</v>
      </c>
      <c r="H4236" t="s">
        <v>4935</v>
      </c>
      <c r="I4236" t="s">
        <v>4936</v>
      </c>
      <c r="J4236">
        <v>2022</v>
      </c>
      <c r="K4236" t="s">
        <v>4062</v>
      </c>
      <c r="L4236">
        <v>30.554031999999999</v>
      </c>
    </row>
    <row r="4237" spans="3:73" x14ac:dyDescent="0.3">
      <c r="C4237">
        <v>1303523</v>
      </c>
      <c r="D4237" t="s">
        <v>4476</v>
      </c>
      <c r="E4237" t="s">
        <v>1433</v>
      </c>
      <c r="F4237" t="s">
        <v>3614</v>
      </c>
      <c r="G4237" t="s">
        <v>4183</v>
      </c>
      <c r="H4237" t="s">
        <v>4935</v>
      </c>
      <c r="I4237" t="s">
        <v>4936</v>
      </c>
      <c r="J4237">
        <v>2021</v>
      </c>
      <c r="K4237" t="s">
        <v>4062</v>
      </c>
      <c r="L4237">
        <v>25.825880000000002</v>
      </c>
    </row>
    <row r="4238" spans="3:73" x14ac:dyDescent="0.3">
      <c r="C4238">
        <v>1303523</v>
      </c>
      <c r="D4238" t="s">
        <v>4476</v>
      </c>
      <c r="E4238" t="s">
        <v>1433</v>
      </c>
      <c r="F4238" t="s">
        <v>3614</v>
      </c>
      <c r="G4238" t="s">
        <v>4183</v>
      </c>
      <c r="H4238" t="s">
        <v>4935</v>
      </c>
      <c r="I4238" t="s">
        <v>4936</v>
      </c>
      <c r="J4238">
        <v>2020</v>
      </c>
      <c r="K4238" t="s">
        <v>4062</v>
      </c>
      <c r="L4238">
        <v>23.391227000000001</v>
      </c>
    </row>
    <row r="4239" spans="3:73" x14ac:dyDescent="0.3">
      <c r="C4239">
        <v>1303523</v>
      </c>
      <c r="D4239" t="s">
        <v>4476</v>
      </c>
      <c r="E4239" t="s">
        <v>1433</v>
      </c>
      <c r="F4239" t="s">
        <v>3614</v>
      </c>
      <c r="G4239" t="s">
        <v>4183</v>
      </c>
      <c r="H4239" t="s">
        <v>4935</v>
      </c>
      <c r="I4239" t="s">
        <v>4936</v>
      </c>
      <c r="J4239">
        <v>2019</v>
      </c>
      <c r="K4239" t="s">
        <v>4062</v>
      </c>
      <c r="L4239">
        <v>21.891631</v>
      </c>
    </row>
    <row r="4240" spans="3:73" x14ac:dyDescent="0.3">
      <c r="C4240">
        <v>1303523</v>
      </c>
      <c r="D4240" t="s">
        <v>4476</v>
      </c>
      <c r="E4240" t="s">
        <v>1433</v>
      </c>
      <c r="F4240" t="s">
        <v>3614</v>
      </c>
      <c r="G4240" t="s">
        <v>4183</v>
      </c>
      <c r="H4240" t="s">
        <v>4935</v>
      </c>
      <c r="I4240" t="s">
        <v>4936</v>
      </c>
      <c r="J4240">
        <v>2018</v>
      </c>
      <c r="K4240" t="s">
        <v>4062</v>
      </c>
      <c r="L4240">
        <v>26.85425</v>
      </c>
    </row>
    <row r="4241" spans="3:73" x14ac:dyDescent="0.3">
      <c r="C4241">
        <v>1303523</v>
      </c>
      <c r="D4241" t="s">
        <v>4476</v>
      </c>
      <c r="E4241" t="s">
        <v>1433</v>
      </c>
      <c r="F4241" t="s">
        <v>3614</v>
      </c>
      <c r="G4241" t="s">
        <v>4183</v>
      </c>
      <c r="H4241" t="s">
        <v>4935</v>
      </c>
      <c r="I4241" t="s">
        <v>4936</v>
      </c>
      <c r="J4241">
        <v>2017</v>
      </c>
      <c r="K4241" t="s">
        <v>4062</v>
      </c>
      <c r="L4241">
        <v>37.265394000000001</v>
      </c>
    </row>
    <row r="4242" spans="3:73" x14ac:dyDescent="0.3">
      <c r="C4242">
        <v>1948455</v>
      </c>
      <c r="D4242" t="s">
        <v>4570</v>
      </c>
      <c r="E4242" t="s">
        <v>2574</v>
      </c>
      <c r="F4242" t="s">
        <v>3614</v>
      </c>
      <c r="G4242" t="s">
        <v>4183</v>
      </c>
      <c r="H4242" t="s">
        <v>4935</v>
      </c>
      <c r="I4242" t="s">
        <v>4937</v>
      </c>
      <c r="J4242">
        <v>2026</v>
      </c>
      <c r="K4242" t="s">
        <v>4062</v>
      </c>
      <c r="L4242">
        <v>2.397249</v>
      </c>
    </row>
    <row r="4243" spans="3:73" x14ac:dyDescent="0.3">
      <c r="C4243">
        <v>1948455</v>
      </c>
      <c r="D4243" t="s">
        <v>4570</v>
      </c>
      <c r="E4243" t="s">
        <v>2574</v>
      </c>
      <c r="F4243" t="s">
        <v>3614</v>
      </c>
      <c r="G4243" t="s">
        <v>4183</v>
      </c>
      <c r="H4243" t="s">
        <v>4935</v>
      </c>
      <c r="I4243" t="s">
        <v>4937</v>
      </c>
      <c r="J4243">
        <v>2025</v>
      </c>
      <c r="K4243" t="s">
        <v>4062</v>
      </c>
      <c r="L4243">
        <v>3.0451100000000002</v>
      </c>
      <c r="M4243">
        <v>102217131</v>
      </c>
      <c r="N4243">
        <v>72908385</v>
      </c>
      <c r="O4243">
        <v>24351765</v>
      </c>
      <c r="P4243">
        <v>39664145</v>
      </c>
      <c r="Q4243">
        <v>6647970</v>
      </c>
      <c r="S4243">
        <v>2952800</v>
      </c>
      <c r="V4243">
        <v>101612437</v>
      </c>
      <c r="W4243">
        <v>72539554</v>
      </c>
      <c r="X4243">
        <v>4172476</v>
      </c>
      <c r="AB4243">
        <v>604694</v>
      </c>
      <c r="AD4243">
        <v>-48065267</v>
      </c>
      <c r="AE4243">
        <v>5719</v>
      </c>
      <c r="AF4243">
        <v>57193734</v>
      </c>
      <c r="AG4243">
        <v>22649671</v>
      </c>
      <c r="AH4243">
        <v>127494304</v>
      </c>
      <c r="AI4243">
        <v>104844633</v>
      </c>
      <c r="AJ4243">
        <v>-37849859</v>
      </c>
      <c r="AK4243">
        <v>363301</v>
      </c>
      <c r="AL4243">
        <v>60499530</v>
      </c>
      <c r="AM4243">
        <v>1203704</v>
      </c>
      <c r="AN4243">
        <v>-39240226</v>
      </c>
      <c r="AP4243">
        <v>812483</v>
      </c>
      <c r="AQ4243">
        <v>-7374085</v>
      </c>
      <c r="AR4243">
        <v>-555383</v>
      </c>
      <c r="AU4243">
        <v>-5198605</v>
      </c>
      <c r="AV4243">
        <v>1853161</v>
      </c>
      <c r="AY4243">
        <v>-0.69</v>
      </c>
      <c r="AZ4243">
        <v>6506682</v>
      </c>
      <c r="BA4243">
        <v>-0.29687490195640398</v>
      </c>
      <c r="BE4243">
        <v>-5.7838544692945699E-2</v>
      </c>
      <c r="BG4243">
        <v>0.17765241496592701</v>
      </c>
      <c r="BH4243">
        <v>16.113378984865101</v>
      </c>
      <c r="BI4243">
        <v>1.2472890087279001</v>
      </c>
      <c r="BJ4243">
        <v>-4.0775194160830898E-2</v>
      </c>
      <c r="BM4243">
        <v>2.8495469099544999E-3</v>
      </c>
      <c r="BN4243">
        <v>0.99408422057942503</v>
      </c>
      <c r="BP4243">
        <v>0.33570326335339801</v>
      </c>
      <c r="BQ4243">
        <v>0.91343841182150098</v>
      </c>
      <c r="BR4243">
        <v>-4.4132028985507299</v>
      </c>
      <c r="BS4243">
        <v>-64.892699447985294</v>
      </c>
      <c r="BU4243">
        <v>-3.4746928198394599E-6</v>
      </c>
    </row>
    <row r="4244" spans="3:73" x14ac:dyDescent="0.3">
      <c r="C4244">
        <v>1948455</v>
      </c>
      <c r="D4244" t="s">
        <v>4570</v>
      </c>
      <c r="E4244" t="s">
        <v>2574</v>
      </c>
      <c r="F4244" t="s">
        <v>3614</v>
      </c>
      <c r="G4244" t="s">
        <v>4183</v>
      </c>
      <c r="H4244" t="s">
        <v>4935</v>
      </c>
      <c r="I4244" t="s">
        <v>4937</v>
      </c>
      <c r="J4244">
        <v>2024</v>
      </c>
      <c r="K4244" t="s">
        <v>4062</v>
      </c>
      <c r="L4244">
        <v>7.4989949999999999</v>
      </c>
      <c r="M4244">
        <v>122640966</v>
      </c>
      <c r="N4244">
        <v>102571605</v>
      </c>
      <c r="O4244">
        <v>35071294</v>
      </c>
      <c r="P4244">
        <v>59734765</v>
      </c>
      <c r="Q4244">
        <v>6365394</v>
      </c>
      <c r="S4244">
        <v>2582457</v>
      </c>
      <c r="V4244">
        <v>88184626</v>
      </c>
      <c r="W4244">
        <v>85990532</v>
      </c>
      <c r="X4244">
        <v>3779723</v>
      </c>
      <c r="AB4244">
        <v>34456340</v>
      </c>
      <c r="AD4244">
        <v>-8825041</v>
      </c>
      <c r="AE4244">
        <v>5647</v>
      </c>
      <c r="AF4244">
        <v>56470636</v>
      </c>
      <c r="AG4244">
        <v>29782446</v>
      </c>
      <c r="AH4244">
        <v>151908691</v>
      </c>
      <c r="AI4244">
        <v>122126245</v>
      </c>
      <c r="AJ4244">
        <v>-13894139</v>
      </c>
      <c r="AK4244">
        <v>779174</v>
      </c>
      <c r="AL4244">
        <v>43676585</v>
      </c>
      <c r="AM4244">
        <v>1282046</v>
      </c>
      <c r="AN4244">
        <v>-14767822</v>
      </c>
      <c r="AP4244">
        <v>505653</v>
      </c>
      <c r="AQ4244">
        <v>-18302306</v>
      </c>
      <c r="AR4244">
        <v>2456979</v>
      </c>
      <c r="AU4244">
        <v>2990444</v>
      </c>
      <c r="AV4244">
        <v>10082583</v>
      </c>
      <c r="AW4244">
        <v>3362639</v>
      </c>
      <c r="AY4244">
        <v>-0.27</v>
      </c>
      <c r="AZ4244">
        <v>6918751</v>
      </c>
      <c r="BA4244">
        <v>-9.14637530514959E-2</v>
      </c>
      <c r="BE4244">
        <v>-0.120482283663415</v>
      </c>
      <c r="BG4244">
        <v>0.19605491827982399</v>
      </c>
      <c r="BH4244">
        <v>17.651487240977499</v>
      </c>
      <c r="BI4244">
        <v>1.2386455843800199</v>
      </c>
      <c r="BJ4244">
        <v>1.96857992805691E-2</v>
      </c>
      <c r="BM4244">
        <v>5.1292259506074004E-3</v>
      </c>
      <c r="BN4244">
        <v>0.71904705969129401</v>
      </c>
      <c r="BP4244">
        <v>0.40785064569666801</v>
      </c>
      <c r="BQ4244">
        <v>1.1188000441723001</v>
      </c>
      <c r="BR4244">
        <v>-27.774055555555599</v>
      </c>
      <c r="BS4244">
        <v>-0.42859520192800499</v>
      </c>
      <c r="BT4244">
        <v>448411.953868485</v>
      </c>
      <c r="BU4244">
        <v>-5.8762150884278503E-8</v>
      </c>
    </row>
    <row r="4245" spans="3:73" x14ac:dyDescent="0.3">
      <c r="C4245">
        <v>1948455</v>
      </c>
      <c r="D4245" t="s">
        <v>4570</v>
      </c>
      <c r="E4245" t="s">
        <v>2574</v>
      </c>
      <c r="F4245" t="s">
        <v>3614</v>
      </c>
      <c r="G4245" t="s">
        <v>4183</v>
      </c>
      <c r="H4245" t="s">
        <v>4935</v>
      </c>
      <c r="I4245" t="s">
        <v>4937</v>
      </c>
      <c r="J4245">
        <v>2023</v>
      </c>
      <c r="K4245" t="s">
        <v>4062</v>
      </c>
      <c r="L4245">
        <v>9.9981349999999996</v>
      </c>
      <c r="M4245">
        <v>90693349</v>
      </c>
      <c r="N4245">
        <v>84811267</v>
      </c>
      <c r="P4245">
        <v>24526262</v>
      </c>
      <c r="Q4245">
        <v>7472108</v>
      </c>
      <c r="S4245">
        <v>1088131</v>
      </c>
      <c r="V4245">
        <v>59318416</v>
      </c>
      <c r="W4245">
        <v>55962184</v>
      </c>
      <c r="X4245">
        <v>1274391</v>
      </c>
      <c r="AB4245">
        <v>31374933</v>
      </c>
      <c r="AD4245">
        <v>5847804</v>
      </c>
      <c r="AE4245">
        <v>5422</v>
      </c>
      <c r="AF4245">
        <v>54222420</v>
      </c>
      <c r="AG4245">
        <v>21075767</v>
      </c>
      <c r="AH4245">
        <v>115605536</v>
      </c>
      <c r="AI4245">
        <v>94529769</v>
      </c>
      <c r="AJ4245">
        <v>-4569134</v>
      </c>
      <c r="AL4245">
        <v>25644901</v>
      </c>
      <c r="AN4245">
        <v>-6098603</v>
      </c>
      <c r="AQ4245">
        <v>-7581759</v>
      </c>
      <c r="AU4245">
        <v>-10154475</v>
      </c>
      <c r="AV4245">
        <v>-16443844</v>
      </c>
      <c r="AW4245">
        <v>3362639</v>
      </c>
      <c r="AY4245">
        <v>-0.12</v>
      </c>
      <c r="BA4245">
        <v>-3.9523487871722697E-2</v>
      </c>
      <c r="BE4245">
        <v>-6.5583009796347499E-2</v>
      </c>
      <c r="BG4245">
        <v>0.18230759295125801</v>
      </c>
      <c r="BI4245">
        <v>1.2746859309385501</v>
      </c>
      <c r="BJ4245">
        <v>-8.7837272775587505E-2</v>
      </c>
      <c r="BN4245">
        <v>0.65405475323223505</v>
      </c>
      <c r="BQ4245">
        <v>1.3819896485812599</v>
      </c>
      <c r="BR4245">
        <v>-83.317791666666693</v>
      </c>
      <c r="BS4245">
        <v>-0.19437819994707201</v>
      </c>
      <c r="BT4245">
        <v>336326.62491554703</v>
      </c>
      <c r="BU4245">
        <v>-3.8239960544298201E-8</v>
      </c>
    </row>
    <row r="4246" spans="3:73" x14ac:dyDescent="0.3">
      <c r="C4246">
        <v>1948455</v>
      </c>
      <c r="D4246" t="s">
        <v>4570</v>
      </c>
      <c r="E4246" t="s">
        <v>2574</v>
      </c>
      <c r="F4246" t="s">
        <v>3614</v>
      </c>
      <c r="G4246" t="s">
        <v>4183</v>
      </c>
      <c r="H4246" t="s">
        <v>4935</v>
      </c>
      <c r="I4246" t="s">
        <v>4937</v>
      </c>
      <c r="J4246">
        <v>2022</v>
      </c>
      <c r="K4246" t="s">
        <v>4062</v>
      </c>
    </row>
    <row r="4247" spans="3:73" x14ac:dyDescent="0.3">
      <c r="C4247">
        <v>1948455</v>
      </c>
      <c r="D4247" t="s">
        <v>4570</v>
      </c>
      <c r="E4247" t="s">
        <v>2574</v>
      </c>
      <c r="F4247" t="s">
        <v>3614</v>
      </c>
      <c r="G4247" t="s">
        <v>4183</v>
      </c>
      <c r="H4247" t="s">
        <v>4935</v>
      </c>
      <c r="I4247" t="s">
        <v>4937</v>
      </c>
      <c r="J4247">
        <v>2021</v>
      </c>
      <c r="K4247" t="s">
        <v>4062</v>
      </c>
    </row>
    <row r="4248" spans="3:73" x14ac:dyDescent="0.3">
      <c r="C4248">
        <v>1948455</v>
      </c>
      <c r="D4248" t="s">
        <v>4570</v>
      </c>
      <c r="E4248" t="s">
        <v>2574</v>
      </c>
      <c r="F4248" t="s">
        <v>3614</v>
      </c>
      <c r="G4248" t="s">
        <v>4183</v>
      </c>
      <c r="H4248" t="s">
        <v>4935</v>
      </c>
      <c r="I4248" t="s">
        <v>4937</v>
      </c>
      <c r="J4248">
        <v>2020</v>
      </c>
      <c r="K4248" t="s">
        <v>4062</v>
      </c>
    </row>
    <row r="4249" spans="3:73" x14ac:dyDescent="0.3">
      <c r="C4249">
        <v>1948455</v>
      </c>
      <c r="D4249" t="s">
        <v>4570</v>
      </c>
      <c r="E4249" t="s">
        <v>2574</v>
      </c>
      <c r="F4249" t="s">
        <v>3614</v>
      </c>
      <c r="G4249" t="s">
        <v>4183</v>
      </c>
      <c r="H4249" t="s">
        <v>4935</v>
      </c>
      <c r="I4249" t="s">
        <v>4937</v>
      </c>
      <c r="J4249">
        <v>2019</v>
      </c>
      <c r="K4249" t="s">
        <v>4062</v>
      </c>
    </row>
    <row r="4250" spans="3:73" x14ac:dyDescent="0.3">
      <c r="C4250">
        <v>1948455</v>
      </c>
      <c r="D4250" t="s">
        <v>4570</v>
      </c>
      <c r="E4250" t="s">
        <v>2574</v>
      </c>
      <c r="F4250" t="s">
        <v>3614</v>
      </c>
      <c r="G4250" t="s">
        <v>4183</v>
      </c>
      <c r="H4250" t="s">
        <v>4935</v>
      </c>
      <c r="I4250" t="s">
        <v>4937</v>
      </c>
      <c r="J4250">
        <v>2018</v>
      </c>
      <c r="K4250" t="s">
        <v>4062</v>
      </c>
    </row>
    <row r="4251" spans="3:73" x14ac:dyDescent="0.3">
      <c r="C4251">
        <v>1948455</v>
      </c>
      <c r="D4251" t="s">
        <v>4570</v>
      </c>
      <c r="E4251" t="s">
        <v>2574</v>
      </c>
      <c r="F4251" t="s">
        <v>3614</v>
      </c>
      <c r="G4251" t="s">
        <v>4183</v>
      </c>
      <c r="H4251" t="s">
        <v>4935</v>
      </c>
      <c r="I4251" t="s">
        <v>4937</v>
      </c>
      <c r="J4251">
        <v>2017</v>
      </c>
      <c r="K4251" t="s">
        <v>4062</v>
      </c>
    </row>
    <row r="4252" spans="3:73" x14ac:dyDescent="0.3">
      <c r="C4252">
        <v>764180</v>
      </c>
      <c r="D4252" t="s">
        <v>4362</v>
      </c>
      <c r="E4252" t="s">
        <v>1119</v>
      </c>
      <c r="F4252" t="s">
        <v>3614</v>
      </c>
      <c r="G4252" t="s">
        <v>4183</v>
      </c>
      <c r="H4252" t="s">
        <v>4935</v>
      </c>
      <c r="I4252" t="s">
        <v>4938</v>
      </c>
      <c r="J4252">
        <v>2026</v>
      </c>
      <c r="K4252" t="s">
        <v>4062</v>
      </c>
      <c r="L4252">
        <v>63.166027</v>
      </c>
    </row>
    <row r="4253" spans="3:73" x14ac:dyDescent="0.3">
      <c r="C4253">
        <v>764180</v>
      </c>
      <c r="D4253" t="s">
        <v>4362</v>
      </c>
      <c r="E4253" t="s">
        <v>1119</v>
      </c>
      <c r="F4253" t="s">
        <v>3614</v>
      </c>
      <c r="G4253" t="s">
        <v>4183</v>
      </c>
      <c r="H4253" t="s">
        <v>4935</v>
      </c>
      <c r="I4253" t="s">
        <v>4938</v>
      </c>
      <c r="J4253">
        <v>2025</v>
      </c>
      <c r="K4253" t="s">
        <v>4062</v>
      </c>
      <c r="L4253">
        <v>55.769893000000003</v>
      </c>
      <c r="M4253">
        <v>35017000000</v>
      </c>
      <c r="N4253">
        <v>5932000000</v>
      </c>
      <c r="O4253">
        <v>4474000000</v>
      </c>
      <c r="Q4253">
        <v>1070000000</v>
      </c>
      <c r="S4253">
        <v>1710000000</v>
      </c>
      <c r="T4253">
        <v>11876000000</v>
      </c>
      <c r="U4253">
        <v>5787000000</v>
      </c>
      <c r="V4253">
        <v>38469000000</v>
      </c>
      <c r="W4253">
        <v>9154000000</v>
      </c>
      <c r="X4253">
        <v>750000000</v>
      </c>
      <c r="AA4253">
        <v>25709000000</v>
      </c>
      <c r="AB4253">
        <v>-3502000000</v>
      </c>
      <c r="AC4253">
        <v>43183000000</v>
      </c>
      <c r="AD4253">
        <v>35452000000</v>
      </c>
      <c r="AE4253">
        <v>935000000</v>
      </c>
      <c r="AF4253">
        <v>1674318297</v>
      </c>
      <c r="AG4253">
        <v>14542000000</v>
      </c>
      <c r="AJ4253">
        <v>9899000000</v>
      </c>
      <c r="AK4253">
        <v>195000000</v>
      </c>
      <c r="AM4253">
        <v>2442000000</v>
      </c>
      <c r="AN4253">
        <v>6947000000</v>
      </c>
      <c r="AQ4253">
        <v>9290000000</v>
      </c>
      <c r="AS4253">
        <v>266000000</v>
      </c>
      <c r="AU4253">
        <v>-341000000</v>
      </c>
      <c r="AV4253">
        <v>-7615000000</v>
      </c>
      <c r="AX4253">
        <v>7011000000</v>
      </c>
      <c r="AY4253">
        <v>4.12</v>
      </c>
      <c r="AZ4253">
        <v>1075000000</v>
      </c>
      <c r="BN4253">
        <v>1.0985806893794401</v>
      </c>
      <c r="BP4253">
        <v>0.488748088267424</v>
      </c>
      <c r="BQ4253">
        <v>0.53113393052217595</v>
      </c>
      <c r="BR4253">
        <v>13.536381796116499</v>
      </c>
      <c r="BS4253">
        <v>-1.98372358652199</v>
      </c>
      <c r="BU4253">
        <v>-6.56116388235294E-8</v>
      </c>
    </row>
    <row r="4254" spans="3:73" x14ac:dyDescent="0.3">
      <c r="C4254">
        <v>764180</v>
      </c>
      <c r="D4254" t="s">
        <v>4362</v>
      </c>
      <c r="E4254" t="s">
        <v>1119</v>
      </c>
      <c r="F4254" t="s">
        <v>3614</v>
      </c>
      <c r="G4254" t="s">
        <v>4183</v>
      </c>
      <c r="H4254" t="s">
        <v>4935</v>
      </c>
      <c r="I4254" t="s">
        <v>4938</v>
      </c>
      <c r="J4254">
        <v>2024</v>
      </c>
      <c r="K4254" t="s">
        <v>4062</v>
      </c>
      <c r="L4254">
        <v>40.709578</v>
      </c>
      <c r="M4254">
        <v>35177000000</v>
      </c>
      <c r="N4254">
        <v>4513000000</v>
      </c>
      <c r="O4254">
        <v>3127000000</v>
      </c>
      <c r="Q4254">
        <v>1080000000</v>
      </c>
      <c r="S4254">
        <v>1617000000</v>
      </c>
      <c r="T4254">
        <v>12973000000</v>
      </c>
      <c r="U4254">
        <v>6945000000</v>
      </c>
      <c r="V4254">
        <v>37365000000</v>
      </c>
      <c r="W4254">
        <v>8781000000</v>
      </c>
      <c r="X4254">
        <v>700000000</v>
      </c>
      <c r="AA4254">
        <v>24926000000</v>
      </c>
      <c r="AB4254">
        <v>-2238000000</v>
      </c>
      <c r="AC4254">
        <v>42194000000</v>
      </c>
      <c r="AD4254">
        <v>35516000000</v>
      </c>
      <c r="AE4254">
        <v>935000000</v>
      </c>
      <c r="AF4254">
        <v>1690651867</v>
      </c>
      <c r="AG4254">
        <v>14367000000</v>
      </c>
      <c r="AJ4254">
        <v>11241000000</v>
      </c>
      <c r="AK4254">
        <v>208000000</v>
      </c>
      <c r="AM4254">
        <v>2394000000</v>
      </c>
      <c r="AN4254">
        <v>11264000000</v>
      </c>
      <c r="AQ4254">
        <v>8753000000</v>
      </c>
      <c r="AS4254">
        <v>286000000</v>
      </c>
      <c r="AU4254">
        <v>2175000000</v>
      </c>
      <c r="AV4254">
        <v>-11491000000</v>
      </c>
      <c r="AX4254">
        <v>6842000000</v>
      </c>
      <c r="AY4254">
        <v>6.54</v>
      </c>
      <c r="AZ4254">
        <v>1147500000</v>
      </c>
      <c r="BN4254">
        <v>1.06219973277994</v>
      </c>
      <c r="BP4254">
        <v>0.35610978248491099</v>
      </c>
      <c r="BQ4254">
        <v>0.39095774968682401</v>
      </c>
      <c r="BR4254">
        <v>6.2247061162079502</v>
      </c>
      <c r="BS4254">
        <v>-5.0330652368185902</v>
      </c>
      <c r="BU4254">
        <v>-1.1896364616622E-7</v>
      </c>
    </row>
    <row r="4255" spans="3:73" x14ac:dyDescent="0.3">
      <c r="C4255">
        <v>764180</v>
      </c>
      <c r="D4255" t="s">
        <v>4362</v>
      </c>
      <c r="E4255" t="s">
        <v>1119</v>
      </c>
      <c r="F4255" t="s">
        <v>3614</v>
      </c>
      <c r="G4255" t="s">
        <v>4183</v>
      </c>
      <c r="H4255" t="s">
        <v>4935</v>
      </c>
      <c r="I4255" t="s">
        <v>4938</v>
      </c>
      <c r="J4255">
        <v>2023</v>
      </c>
      <c r="K4255" t="s">
        <v>4062</v>
      </c>
      <c r="L4255">
        <v>35.264578</v>
      </c>
      <c r="M4255">
        <v>38570000000</v>
      </c>
      <c r="N4255">
        <v>5585000000</v>
      </c>
      <c r="O4255">
        <v>3686000000</v>
      </c>
      <c r="Q4255">
        <v>1215000000</v>
      </c>
      <c r="S4255">
        <v>1652000000</v>
      </c>
      <c r="T4255">
        <v>13686000000</v>
      </c>
      <c r="U4255">
        <v>6791000000</v>
      </c>
      <c r="V4255">
        <v>42060000000</v>
      </c>
      <c r="W4255">
        <v>11319000000</v>
      </c>
      <c r="X4255">
        <v>582000000</v>
      </c>
      <c r="AA4255">
        <v>26233000000</v>
      </c>
      <c r="AB4255">
        <v>-3540000000</v>
      </c>
      <c r="AC4255">
        <v>38802000000</v>
      </c>
      <c r="AD4255">
        <v>31094000000</v>
      </c>
      <c r="AE4255">
        <v>935000000</v>
      </c>
      <c r="AF4255">
        <v>1763461775</v>
      </c>
      <c r="AG4255">
        <v>14284000000</v>
      </c>
      <c r="AJ4255">
        <v>11547000000</v>
      </c>
      <c r="AK4255">
        <v>220000000</v>
      </c>
      <c r="AM4255">
        <v>2798000000</v>
      </c>
      <c r="AN4255">
        <v>8130000000</v>
      </c>
      <c r="AO4255">
        <v>1149000000</v>
      </c>
      <c r="AQ4255">
        <v>9287000000</v>
      </c>
      <c r="AS4255">
        <v>272000000</v>
      </c>
      <c r="AU4255">
        <v>-1283000000</v>
      </c>
      <c r="AV4255">
        <v>-8374000000</v>
      </c>
      <c r="AX4255">
        <v>6828000000</v>
      </c>
      <c r="AY4255">
        <v>4.57</v>
      </c>
      <c r="AZ4255">
        <v>1197500000</v>
      </c>
      <c r="BB4255">
        <v>12077000000</v>
      </c>
      <c r="BC4255">
        <v>12077000000</v>
      </c>
      <c r="BN4255">
        <v>1.0904848327715799</v>
      </c>
      <c r="BO4255">
        <v>10.5108790252393</v>
      </c>
      <c r="BP4255">
        <v>0.325647141973673</v>
      </c>
      <c r="BQ4255">
        <v>0.38607650852548803</v>
      </c>
      <c r="BR4255">
        <v>7.7165378555798698</v>
      </c>
      <c r="BS4255">
        <v>-2.29661016949153</v>
      </c>
      <c r="BU4255">
        <v>-4.5525175553672303E-8</v>
      </c>
    </row>
    <row r="4256" spans="3:73" x14ac:dyDescent="0.3">
      <c r="C4256">
        <v>764180</v>
      </c>
      <c r="D4256" t="s">
        <v>4362</v>
      </c>
      <c r="E4256" t="s">
        <v>1119</v>
      </c>
      <c r="F4256" t="s">
        <v>3614</v>
      </c>
      <c r="G4256" t="s">
        <v>4183</v>
      </c>
      <c r="H4256" t="s">
        <v>4935</v>
      </c>
      <c r="I4256" t="s">
        <v>4938</v>
      </c>
      <c r="J4256">
        <v>2022</v>
      </c>
      <c r="K4256" t="s">
        <v>4062</v>
      </c>
      <c r="L4256">
        <v>35.117952000000002</v>
      </c>
      <c r="M4256">
        <v>36954000000</v>
      </c>
      <c r="N4256">
        <v>7220000000</v>
      </c>
      <c r="O4256">
        <v>4030000000</v>
      </c>
      <c r="Q4256">
        <v>1180000000</v>
      </c>
      <c r="S4256">
        <v>1608000000</v>
      </c>
      <c r="T4256">
        <v>12384000000</v>
      </c>
      <c r="U4256">
        <v>5177000000</v>
      </c>
      <c r="V4256">
        <v>40877000000</v>
      </c>
      <c r="W4256">
        <v>8616000000</v>
      </c>
      <c r="X4256">
        <v>552000000</v>
      </c>
      <c r="AA4256">
        <v>26680000000</v>
      </c>
      <c r="AB4256">
        <v>-3973000000</v>
      </c>
      <c r="AC4256">
        <v>37816000000</v>
      </c>
      <c r="AD4256">
        <v>29792000000</v>
      </c>
      <c r="AE4256">
        <v>935000000</v>
      </c>
      <c r="AF4256">
        <v>1785534122</v>
      </c>
      <c r="AG4256">
        <v>14246000000</v>
      </c>
      <c r="AJ4256">
        <v>11919000000</v>
      </c>
      <c r="AK4256">
        <v>162000000</v>
      </c>
      <c r="AM4256">
        <v>1625000000</v>
      </c>
      <c r="AN4256">
        <v>5764000000</v>
      </c>
      <c r="AO4256">
        <v>1128000000</v>
      </c>
      <c r="AQ4256">
        <v>8256000000</v>
      </c>
      <c r="AS4256">
        <v>226000000</v>
      </c>
      <c r="AU4256">
        <v>782000000</v>
      </c>
      <c r="AV4256">
        <v>-9541000000</v>
      </c>
      <c r="AX4256">
        <v>6636000000</v>
      </c>
      <c r="AY4256">
        <v>3.19</v>
      </c>
      <c r="AZ4256">
        <v>1187000000</v>
      </c>
      <c r="BB4256">
        <v>8517000000</v>
      </c>
      <c r="BC4256">
        <v>8517000000</v>
      </c>
      <c r="BN4256">
        <v>1.1061590084970501</v>
      </c>
      <c r="BO4256">
        <v>7.5505319148936199</v>
      </c>
      <c r="BP4256">
        <v>0.46773444753946097</v>
      </c>
      <c r="BQ4256">
        <v>0.70102135561745604</v>
      </c>
      <c r="BR4256">
        <v>11.0087623824451</v>
      </c>
      <c r="BS4256">
        <v>-1.4507928517493101</v>
      </c>
      <c r="BU4256">
        <v>-2.81968957664234E-8</v>
      </c>
    </row>
    <row r="4257" spans="3:73" x14ac:dyDescent="0.3">
      <c r="C4257">
        <v>764180</v>
      </c>
      <c r="D4257" t="s">
        <v>4362</v>
      </c>
      <c r="E4257" t="s">
        <v>1119</v>
      </c>
      <c r="F4257" t="s">
        <v>3614</v>
      </c>
      <c r="G4257" t="s">
        <v>4183</v>
      </c>
      <c r="H4257" t="s">
        <v>4935</v>
      </c>
      <c r="I4257" t="s">
        <v>4938</v>
      </c>
      <c r="J4257">
        <v>2021</v>
      </c>
      <c r="K4257" t="s">
        <v>4062</v>
      </c>
      <c r="L4257">
        <v>32.154007999999997</v>
      </c>
      <c r="M4257">
        <v>39523000000</v>
      </c>
      <c r="N4257">
        <v>6083000000</v>
      </c>
      <c r="O4257">
        <v>4544000000</v>
      </c>
      <c r="Q4257">
        <v>1194000000</v>
      </c>
      <c r="S4257">
        <v>1553000000</v>
      </c>
      <c r="T4257">
        <v>12306000000</v>
      </c>
      <c r="U4257">
        <v>5177000000</v>
      </c>
      <c r="V4257">
        <v>41129000000</v>
      </c>
      <c r="W4257">
        <v>8579000000</v>
      </c>
      <c r="X4257">
        <v>449000000</v>
      </c>
      <c r="AA4257">
        <v>28044000000</v>
      </c>
      <c r="AB4257">
        <v>-1606000000</v>
      </c>
      <c r="AC4257">
        <v>36006000000</v>
      </c>
      <c r="AD4257">
        <v>30664000000</v>
      </c>
      <c r="AE4257">
        <v>935000000</v>
      </c>
      <c r="AF4257">
        <v>1823175618</v>
      </c>
      <c r="AG4257">
        <v>13992000000</v>
      </c>
      <c r="AJ4257">
        <v>11560000000</v>
      </c>
      <c r="AK4257">
        <v>145000000</v>
      </c>
      <c r="AM4257">
        <v>1349000000</v>
      </c>
      <c r="AN4257">
        <v>2475000000</v>
      </c>
      <c r="AO4257">
        <v>1188000000</v>
      </c>
      <c r="AQ4257">
        <v>8405000000</v>
      </c>
      <c r="AS4257">
        <v>244000000</v>
      </c>
      <c r="AU4257">
        <v>1212000000</v>
      </c>
      <c r="AV4257">
        <v>-10029000000</v>
      </c>
      <c r="AX4257">
        <v>6490000000</v>
      </c>
      <c r="AY4257">
        <v>1.34</v>
      </c>
      <c r="AZ4257">
        <v>1580000000</v>
      </c>
      <c r="BB4257">
        <v>5012000000</v>
      </c>
      <c r="BC4257">
        <v>5012000000</v>
      </c>
      <c r="BN4257">
        <v>1.04063456721403</v>
      </c>
      <c r="BO4257">
        <v>4.2188552188552197</v>
      </c>
      <c r="BP4257">
        <v>0.52966546217507904</v>
      </c>
      <c r="BQ4257">
        <v>0.56987993938687498</v>
      </c>
      <c r="BR4257">
        <v>23.995528358209</v>
      </c>
      <c r="BS4257">
        <v>-1.54109589041096</v>
      </c>
      <c r="BU4257">
        <v>-2.6828375292652601E-8</v>
      </c>
    </row>
    <row r="4258" spans="3:73" x14ac:dyDescent="0.3">
      <c r="C4258">
        <v>764180</v>
      </c>
      <c r="D4258" t="s">
        <v>4362</v>
      </c>
      <c r="E4258" t="s">
        <v>1119</v>
      </c>
      <c r="F4258" t="s">
        <v>3614</v>
      </c>
      <c r="G4258" t="s">
        <v>4183</v>
      </c>
      <c r="H4258" t="s">
        <v>4935</v>
      </c>
      <c r="I4258" t="s">
        <v>4938</v>
      </c>
      <c r="J4258">
        <v>2020</v>
      </c>
      <c r="K4258" t="s">
        <v>4062</v>
      </c>
      <c r="L4258">
        <v>25.748836000000001</v>
      </c>
      <c r="M4258">
        <v>47414000000</v>
      </c>
      <c r="N4258">
        <v>7117000000</v>
      </c>
      <c r="O4258">
        <v>4945000000</v>
      </c>
      <c r="Q4258">
        <v>1966000000</v>
      </c>
      <c r="S4258">
        <v>2012000000</v>
      </c>
      <c r="T4258">
        <v>12615000000</v>
      </c>
      <c r="U4258">
        <v>5177000000</v>
      </c>
      <c r="V4258">
        <v>44449000000</v>
      </c>
      <c r="W4258">
        <v>9063000000</v>
      </c>
      <c r="X4258">
        <v>380000000</v>
      </c>
      <c r="AA4258">
        <v>29471000000</v>
      </c>
      <c r="AB4258">
        <v>2839000000</v>
      </c>
      <c r="AC4258">
        <v>34344000000</v>
      </c>
      <c r="AD4258">
        <v>34679000000</v>
      </c>
      <c r="AE4258">
        <v>935000000</v>
      </c>
      <c r="AF4258">
        <v>1858419165</v>
      </c>
      <c r="AG4258">
        <v>3146000000</v>
      </c>
      <c r="AJ4258">
        <v>10873000000</v>
      </c>
      <c r="AK4258">
        <v>131000000</v>
      </c>
      <c r="AM4258">
        <v>2436000000</v>
      </c>
      <c r="AN4258">
        <v>1924000000</v>
      </c>
      <c r="AO4258">
        <v>1223000000</v>
      </c>
      <c r="AQ4258">
        <v>8385000000</v>
      </c>
      <c r="AS4258">
        <v>257000000</v>
      </c>
      <c r="AU4258">
        <v>-143000000</v>
      </c>
      <c r="AV4258">
        <v>-5396000000</v>
      </c>
      <c r="AX4258">
        <v>6327000000</v>
      </c>
      <c r="AY4258">
        <v>2.4</v>
      </c>
      <c r="AZ4258">
        <v>2129500000</v>
      </c>
      <c r="BB4258">
        <v>5583000000</v>
      </c>
      <c r="BC4258">
        <v>5583000000</v>
      </c>
      <c r="BN4258">
        <v>0.93746572742227996</v>
      </c>
      <c r="BO4258">
        <v>4.5650040883074396</v>
      </c>
      <c r="BP4258">
        <v>0.54562506896171203</v>
      </c>
      <c r="BQ4258">
        <v>0.56835484938762004</v>
      </c>
      <c r="BR4258">
        <v>10.7286816666667</v>
      </c>
      <c r="BS4258">
        <v>0.67770341669601997</v>
      </c>
      <c r="BU4258">
        <v>2.17672442409299E-8</v>
      </c>
    </row>
    <row r="4259" spans="3:73" x14ac:dyDescent="0.3">
      <c r="C4259">
        <v>764180</v>
      </c>
      <c r="D4259" t="s">
        <v>4362</v>
      </c>
      <c r="E4259" t="s">
        <v>1119</v>
      </c>
      <c r="F4259" t="s">
        <v>3614</v>
      </c>
      <c r="G4259" t="s">
        <v>4183</v>
      </c>
      <c r="H4259" t="s">
        <v>4935</v>
      </c>
      <c r="I4259" t="s">
        <v>4938</v>
      </c>
      <c r="J4259">
        <v>2019</v>
      </c>
      <c r="K4259" t="s">
        <v>4062</v>
      </c>
      <c r="L4259">
        <v>28.41217</v>
      </c>
      <c r="M4259">
        <v>49271000000</v>
      </c>
      <c r="N4259">
        <v>4824000000</v>
      </c>
      <c r="O4259">
        <v>2117000000</v>
      </c>
      <c r="Q4259">
        <v>2293000000</v>
      </c>
      <c r="S4259">
        <v>1999000000</v>
      </c>
      <c r="T4259">
        <v>12687000000</v>
      </c>
      <c r="U4259">
        <v>5177000000</v>
      </c>
      <c r="V4259">
        <v>42914000000</v>
      </c>
      <c r="W4259">
        <v>8174000000</v>
      </c>
      <c r="X4259">
        <v>325000000</v>
      </c>
      <c r="AA4259">
        <v>28042000000</v>
      </c>
      <c r="AB4259">
        <v>6222000000</v>
      </c>
      <c r="AC4259">
        <v>34358000000</v>
      </c>
      <c r="AD4259">
        <v>36539000000</v>
      </c>
      <c r="AE4259">
        <v>935000000</v>
      </c>
      <c r="AF4259">
        <v>1857981554</v>
      </c>
      <c r="AG4259">
        <v>3084000000</v>
      </c>
      <c r="AJ4259">
        <v>10326000000</v>
      </c>
      <c r="AK4259">
        <v>168000000</v>
      </c>
      <c r="AM4259">
        <v>2064000000</v>
      </c>
      <c r="AN4259">
        <v>-1809000000</v>
      </c>
      <c r="AO4259">
        <v>1322000000</v>
      </c>
      <c r="AQ4259">
        <v>7837000000</v>
      </c>
      <c r="AS4259">
        <v>226000000</v>
      </c>
      <c r="AU4259">
        <v>-2398000000</v>
      </c>
      <c r="AV4259">
        <v>-4712000000</v>
      </c>
      <c r="AX4259">
        <v>6130000000</v>
      </c>
      <c r="AY4259">
        <v>-0.97</v>
      </c>
      <c r="AZ4259">
        <v>2312000000</v>
      </c>
      <c r="BB4259">
        <v>1577000000</v>
      </c>
      <c r="BC4259">
        <v>1577000000</v>
      </c>
      <c r="BN4259">
        <v>0.87097887195307599</v>
      </c>
      <c r="BO4259">
        <v>1.1928895612707999</v>
      </c>
      <c r="BP4259">
        <v>0.25899192561781298</v>
      </c>
      <c r="BQ4259">
        <v>0.30964032297528699</v>
      </c>
      <c r="BR4259">
        <v>-29.290896907216499</v>
      </c>
      <c r="BS4259">
        <v>-0.290742526518804</v>
      </c>
      <c r="BU4259">
        <v>-4.42941255223401E-9</v>
      </c>
    </row>
    <row r="4260" spans="3:73" x14ac:dyDescent="0.3">
      <c r="C4260">
        <v>764180</v>
      </c>
      <c r="D4260" t="s">
        <v>4362</v>
      </c>
      <c r="E4260" t="s">
        <v>1119</v>
      </c>
      <c r="F4260" t="s">
        <v>3614</v>
      </c>
      <c r="G4260" t="s">
        <v>4183</v>
      </c>
      <c r="H4260" t="s">
        <v>4935</v>
      </c>
      <c r="I4260" t="s">
        <v>4938</v>
      </c>
      <c r="J4260">
        <v>2018</v>
      </c>
      <c r="K4260" t="s">
        <v>4062</v>
      </c>
      <c r="L4260">
        <v>32.885246000000002</v>
      </c>
      <c r="M4260">
        <v>55638000000</v>
      </c>
      <c r="N4260">
        <v>4299000000</v>
      </c>
      <c r="O4260">
        <v>1333000000</v>
      </c>
      <c r="Q4260">
        <v>2331000000</v>
      </c>
      <c r="S4260">
        <v>1938000000</v>
      </c>
      <c r="T4260">
        <v>12279000000</v>
      </c>
      <c r="U4260">
        <v>5196000000</v>
      </c>
      <c r="V4260">
        <v>40810000000</v>
      </c>
      <c r="W4260">
        <v>21193000000</v>
      </c>
      <c r="X4260">
        <v>399000000</v>
      </c>
      <c r="AA4260">
        <v>13042000000</v>
      </c>
      <c r="AB4260">
        <v>14787000000</v>
      </c>
      <c r="AC4260">
        <v>33524000000</v>
      </c>
      <c r="AD4260">
        <v>43962000000</v>
      </c>
      <c r="AE4260">
        <v>935000000</v>
      </c>
      <c r="AF4260">
        <v>1874057595</v>
      </c>
      <c r="AG4260">
        <v>2922000000</v>
      </c>
      <c r="AJ4260">
        <v>9115000000</v>
      </c>
      <c r="AK4260">
        <v>252000000</v>
      </c>
      <c r="AM4260">
        <v>2374000000</v>
      </c>
      <c r="AN4260">
        <v>1250000000</v>
      </c>
      <c r="AO4260">
        <v>697000000</v>
      </c>
      <c r="AQ4260">
        <v>8391000000</v>
      </c>
      <c r="AS4260">
        <v>227000000</v>
      </c>
      <c r="AU4260">
        <v>-12988000000</v>
      </c>
      <c r="AV4260">
        <v>4716000000</v>
      </c>
      <c r="AX4260">
        <v>5660000000</v>
      </c>
      <c r="AY4260">
        <v>0.67</v>
      </c>
      <c r="AZ4260">
        <v>2278000000</v>
      </c>
      <c r="BB4260">
        <v>4321000000</v>
      </c>
      <c r="BC4260">
        <v>4321000000</v>
      </c>
      <c r="BN4260">
        <v>0.73349149861605401</v>
      </c>
      <c r="BO4260">
        <v>6.1994261119081804</v>
      </c>
      <c r="BP4260">
        <v>6.2898126739961299E-2</v>
      </c>
      <c r="BQ4260">
        <v>9.2860850280753096E-2</v>
      </c>
      <c r="BR4260">
        <v>49.082456716417902</v>
      </c>
      <c r="BS4260">
        <v>8.4533712044363302E-2</v>
      </c>
      <c r="BU4260">
        <v>1.4900327869074199E-9</v>
      </c>
    </row>
    <row r="4261" spans="3:73" x14ac:dyDescent="0.3">
      <c r="C4261">
        <v>764180</v>
      </c>
      <c r="D4261" t="s">
        <v>4362</v>
      </c>
      <c r="E4261" t="s">
        <v>1119</v>
      </c>
      <c r="F4261" t="s">
        <v>3614</v>
      </c>
      <c r="G4261" t="s">
        <v>4183</v>
      </c>
      <c r="H4261" t="s">
        <v>4935</v>
      </c>
      <c r="I4261" t="s">
        <v>4938</v>
      </c>
      <c r="J4261">
        <v>2017</v>
      </c>
      <c r="K4261" t="s">
        <v>4062</v>
      </c>
      <c r="L4261">
        <v>36.719892000000002</v>
      </c>
      <c r="M4261">
        <v>43202000000</v>
      </c>
      <c r="N4261">
        <v>4344000000</v>
      </c>
      <c r="O4261">
        <v>1253000000</v>
      </c>
      <c r="Q4261">
        <v>2225000000</v>
      </c>
      <c r="S4261">
        <v>1914000000</v>
      </c>
      <c r="T4261">
        <v>12400000000</v>
      </c>
      <c r="U4261">
        <v>5307000000</v>
      </c>
      <c r="V4261">
        <v>27784000000</v>
      </c>
      <c r="W4261">
        <v>6792000000</v>
      </c>
      <c r="X4261">
        <v>374000000</v>
      </c>
      <c r="AA4261">
        <v>13894000000</v>
      </c>
      <c r="AB4261">
        <v>15377000000</v>
      </c>
      <c r="AC4261">
        <v>31864000000</v>
      </c>
      <c r="AD4261">
        <v>42251000000</v>
      </c>
      <c r="AE4261">
        <v>935000000</v>
      </c>
      <c r="AF4261">
        <v>1901259192</v>
      </c>
      <c r="AG4261">
        <v>2870000000</v>
      </c>
      <c r="AJ4261">
        <v>9556000000</v>
      </c>
      <c r="AK4261">
        <v>241000000</v>
      </c>
      <c r="AM4261">
        <v>-399000000</v>
      </c>
      <c r="AN4261">
        <v>4966000000</v>
      </c>
      <c r="AO4261">
        <v>727000000</v>
      </c>
      <c r="AQ4261">
        <v>4922000000</v>
      </c>
      <c r="AS4261">
        <v>209000000</v>
      </c>
      <c r="AU4261">
        <v>-467000000</v>
      </c>
      <c r="AV4261">
        <v>-7771000000</v>
      </c>
      <c r="AX4261">
        <v>4877000000</v>
      </c>
      <c r="BB4261">
        <v>5294000000</v>
      </c>
      <c r="BC4261">
        <v>5294000000</v>
      </c>
      <c r="BN4261">
        <v>0.64311837414934503</v>
      </c>
      <c r="BO4261">
        <v>7.2819807427785399</v>
      </c>
      <c r="BP4261">
        <v>0.18448174322732599</v>
      </c>
      <c r="BQ4261">
        <v>0.31198468786807998</v>
      </c>
      <c r="BS4261">
        <v>0.32294986018078897</v>
      </c>
    </row>
    <row r="4262" spans="3:73" x14ac:dyDescent="0.3">
      <c r="C4262">
        <v>1413329</v>
      </c>
      <c r="D4262" t="s">
        <v>4496</v>
      </c>
      <c r="E4262" t="s">
        <v>599</v>
      </c>
      <c r="F4262" t="s">
        <v>3614</v>
      </c>
      <c r="G4262" t="s">
        <v>4183</v>
      </c>
      <c r="H4262" t="s">
        <v>4935</v>
      </c>
      <c r="I4262" t="s">
        <v>4939</v>
      </c>
      <c r="J4262">
        <v>2026</v>
      </c>
      <c r="K4262" t="s">
        <v>4062</v>
      </c>
      <c r="L4262">
        <v>170.71035499999999</v>
      </c>
    </row>
    <row r="4263" spans="3:73" x14ac:dyDescent="0.3">
      <c r="C4263">
        <v>1413329</v>
      </c>
      <c r="D4263" t="s">
        <v>4496</v>
      </c>
      <c r="E4263" t="s">
        <v>599</v>
      </c>
      <c r="F4263" t="s">
        <v>3614</v>
      </c>
      <c r="G4263" t="s">
        <v>4183</v>
      </c>
      <c r="H4263" t="s">
        <v>4935</v>
      </c>
      <c r="I4263" t="s">
        <v>4939</v>
      </c>
      <c r="J4263">
        <v>2025</v>
      </c>
      <c r="K4263" t="s">
        <v>4062</v>
      </c>
      <c r="L4263">
        <v>153.65907799999999</v>
      </c>
      <c r="M4263">
        <v>69185000000</v>
      </c>
      <c r="N4263">
        <v>24363000000</v>
      </c>
      <c r="O4263">
        <v>4872000000</v>
      </c>
      <c r="P4263">
        <v>4572000000</v>
      </c>
      <c r="Q4263">
        <v>11478000000</v>
      </c>
      <c r="R4263">
        <v>11230000000</v>
      </c>
      <c r="T4263">
        <v>10884000000</v>
      </c>
      <c r="U4263">
        <v>17264000000</v>
      </c>
      <c r="V4263">
        <v>77213000000</v>
      </c>
      <c r="W4263">
        <v>25427000000</v>
      </c>
      <c r="X4263">
        <v>4407000000</v>
      </c>
      <c r="AB4263">
        <v>-9994000000</v>
      </c>
      <c r="AC4263">
        <v>35551000000</v>
      </c>
      <c r="AD4263">
        <v>35400000000</v>
      </c>
      <c r="AE4263">
        <v>0</v>
      </c>
      <c r="AG4263">
        <v>27282000000</v>
      </c>
      <c r="AJ4263">
        <v>14892000000</v>
      </c>
      <c r="AK4263">
        <v>756000000</v>
      </c>
      <c r="AM4263">
        <v>2737000000</v>
      </c>
      <c r="AN4263">
        <v>11348000000</v>
      </c>
      <c r="AQ4263">
        <v>12233000000</v>
      </c>
      <c r="AS4263">
        <v>1996000000</v>
      </c>
      <c r="AU4263">
        <v>-3967000000</v>
      </c>
      <c r="AV4263">
        <v>-8132000000</v>
      </c>
      <c r="AW4263">
        <v>8624000000</v>
      </c>
      <c r="AY4263">
        <v>7.27</v>
      </c>
      <c r="AZ4263">
        <v>10465500000</v>
      </c>
      <c r="BN4263">
        <v>1.1160367131603699</v>
      </c>
      <c r="BP4263">
        <v>0.19160734652141401</v>
      </c>
      <c r="BQ4263">
        <v>0.50674479883588297</v>
      </c>
      <c r="BR4263">
        <v>21.136049243466299</v>
      </c>
      <c r="BS4263">
        <v>-1.1354812887732599</v>
      </c>
      <c r="BT4263">
        <v>56124246.691106699</v>
      </c>
      <c r="BU4263">
        <v>-1.11777216035621E-7</v>
      </c>
    </row>
    <row r="4264" spans="3:73" x14ac:dyDescent="0.3">
      <c r="C4264">
        <v>1413329</v>
      </c>
      <c r="D4264" t="s">
        <v>4496</v>
      </c>
      <c r="E4264" t="s">
        <v>599</v>
      </c>
      <c r="F4264" t="s">
        <v>3614</v>
      </c>
      <c r="G4264" t="s">
        <v>4183</v>
      </c>
      <c r="H4264" t="s">
        <v>4935</v>
      </c>
      <c r="I4264" t="s">
        <v>4939</v>
      </c>
      <c r="J4264">
        <v>2024</v>
      </c>
      <c r="K4264" t="s">
        <v>4062</v>
      </c>
      <c r="L4264">
        <v>99.861525</v>
      </c>
      <c r="M4264">
        <v>61784000000</v>
      </c>
      <c r="N4264">
        <v>20170000000</v>
      </c>
      <c r="O4264">
        <v>4216000000</v>
      </c>
      <c r="P4264">
        <v>3789000000</v>
      </c>
      <c r="Q4264">
        <v>9453000000</v>
      </c>
      <c r="R4264">
        <v>9637000000</v>
      </c>
      <c r="T4264">
        <v>11327000000</v>
      </c>
      <c r="U4264">
        <v>16600000000</v>
      </c>
      <c r="V4264">
        <v>71654000000</v>
      </c>
      <c r="W4264">
        <v>22915000000</v>
      </c>
      <c r="X4264">
        <v>3952000000</v>
      </c>
      <c r="AB4264">
        <v>-11750000000</v>
      </c>
      <c r="AC4264">
        <v>35640000000</v>
      </c>
      <c r="AD4264">
        <v>32869000000</v>
      </c>
      <c r="AE4264">
        <v>0</v>
      </c>
      <c r="AG4264">
        <v>24549000000</v>
      </c>
      <c r="AJ4264">
        <v>13402000000</v>
      </c>
      <c r="AK4264">
        <v>759000000</v>
      </c>
      <c r="AM4264">
        <v>3017000000</v>
      </c>
      <c r="AN4264">
        <v>7057000000</v>
      </c>
      <c r="AQ4264">
        <v>12217000000</v>
      </c>
      <c r="AS4264">
        <v>1787000000</v>
      </c>
      <c r="AU4264">
        <v>-1092000000</v>
      </c>
      <c r="AV4264">
        <v>-9481000000</v>
      </c>
      <c r="AW4264">
        <v>8197000000</v>
      </c>
      <c r="AY4264">
        <v>4.53</v>
      </c>
      <c r="AZ4264">
        <v>10113500000</v>
      </c>
      <c r="BN4264">
        <v>1.1597500971125201</v>
      </c>
      <c r="BP4264">
        <v>0.183984289766528</v>
      </c>
      <c r="BQ4264">
        <v>0.46768492253982102</v>
      </c>
      <c r="BR4264">
        <v>22.044486754966901</v>
      </c>
      <c r="BS4264">
        <v>-0.60059574468085097</v>
      </c>
      <c r="BT4264">
        <v>82083665.355601206</v>
      </c>
      <c r="BU4264">
        <v>-3.84998049574468E-8</v>
      </c>
    </row>
    <row r="4265" spans="3:73" x14ac:dyDescent="0.3">
      <c r="C4265">
        <v>1413329</v>
      </c>
      <c r="D4265" t="s">
        <v>4496</v>
      </c>
      <c r="E4265" t="s">
        <v>599</v>
      </c>
      <c r="F4265" t="s">
        <v>3614</v>
      </c>
      <c r="G4265" t="s">
        <v>4183</v>
      </c>
      <c r="H4265" t="s">
        <v>4935</v>
      </c>
      <c r="I4265" t="s">
        <v>4939</v>
      </c>
      <c r="J4265">
        <v>2023</v>
      </c>
      <c r="K4265" t="s">
        <v>4062</v>
      </c>
      <c r="L4265">
        <v>84.329476999999997</v>
      </c>
      <c r="M4265">
        <v>65304000000</v>
      </c>
      <c r="N4265">
        <v>19755000000</v>
      </c>
      <c r="O4265">
        <v>3060000000</v>
      </c>
      <c r="P4265">
        <v>3461000000</v>
      </c>
      <c r="Q4265">
        <v>10774000000</v>
      </c>
      <c r="T4265">
        <v>9864000000</v>
      </c>
      <c r="U4265">
        <v>16779000000</v>
      </c>
      <c r="V4265">
        <v>74750000000</v>
      </c>
      <c r="W4265">
        <v>26383000000</v>
      </c>
      <c r="X4265">
        <v>4143000000</v>
      </c>
      <c r="AB4265">
        <v>-11225000000</v>
      </c>
      <c r="AC4265">
        <v>35785000000</v>
      </c>
      <c r="AD4265">
        <v>34090000000</v>
      </c>
      <c r="AE4265">
        <v>0</v>
      </c>
      <c r="AG4265">
        <v>22281000000</v>
      </c>
      <c r="AJ4265">
        <v>11556000000</v>
      </c>
      <c r="AK4265">
        <v>709000000</v>
      </c>
      <c r="AM4265">
        <v>2339000000</v>
      </c>
      <c r="AN4265">
        <v>7813000000</v>
      </c>
      <c r="AO4265">
        <v>1526000000</v>
      </c>
      <c r="AQ4265">
        <v>9204000000</v>
      </c>
      <c r="AS4265">
        <v>1398000000</v>
      </c>
      <c r="AU4265">
        <v>-3598000000</v>
      </c>
      <c r="AV4265">
        <v>-5582000000</v>
      </c>
      <c r="AW4265">
        <v>7964000000</v>
      </c>
      <c r="AY4265">
        <v>5.0199999999999996</v>
      </c>
      <c r="AZ4265">
        <v>10330000000</v>
      </c>
      <c r="BB4265">
        <v>11678000000</v>
      </c>
      <c r="BC4265">
        <v>11678000000</v>
      </c>
      <c r="BN4265">
        <v>1.1446465760137201</v>
      </c>
      <c r="BO4265">
        <v>7.6526867627785098</v>
      </c>
      <c r="BP4265">
        <v>0.115983777432438</v>
      </c>
      <c r="BQ4265">
        <v>0.34040859644468002</v>
      </c>
      <c r="BR4265">
        <v>16.798700597609599</v>
      </c>
      <c r="BS4265">
        <v>-0.69603563474387498</v>
      </c>
      <c r="BT4265">
        <v>94439101.051225498</v>
      </c>
      <c r="BU4265">
        <v>-3.7713494391091298E-8</v>
      </c>
    </row>
    <row r="4266" spans="3:73" x14ac:dyDescent="0.3">
      <c r="C4266">
        <v>1413329</v>
      </c>
      <c r="D4266" t="s">
        <v>4496</v>
      </c>
      <c r="E4266" t="s">
        <v>599</v>
      </c>
      <c r="F4266" t="s">
        <v>3614</v>
      </c>
      <c r="G4266" t="s">
        <v>4183</v>
      </c>
      <c r="H4266" t="s">
        <v>4935</v>
      </c>
      <c r="I4266" t="s">
        <v>4939</v>
      </c>
      <c r="J4266">
        <v>2022</v>
      </c>
      <c r="K4266" t="s">
        <v>4062</v>
      </c>
      <c r="L4266">
        <v>81.695312000000001</v>
      </c>
      <c r="M4266">
        <v>61681000000</v>
      </c>
      <c r="N4266">
        <v>19619000000</v>
      </c>
      <c r="O4266">
        <v>3207000000</v>
      </c>
      <c r="P4266">
        <v>3850000000</v>
      </c>
      <c r="Q4266">
        <v>9886000000</v>
      </c>
      <c r="T4266">
        <v>6732000000</v>
      </c>
      <c r="U4266">
        <v>19655000000</v>
      </c>
      <c r="V4266">
        <v>67992000000</v>
      </c>
      <c r="W4266">
        <v>27336000000</v>
      </c>
      <c r="X4266">
        <v>4076000000</v>
      </c>
      <c r="AB4266">
        <v>-8957000000</v>
      </c>
      <c r="AC4266">
        <v>35917000000</v>
      </c>
      <c r="AD4266">
        <v>34289000000</v>
      </c>
      <c r="AE4266">
        <v>0</v>
      </c>
      <c r="AG4266">
        <v>20360000000</v>
      </c>
      <c r="AJ4266">
        <v>12246000000</v>
      </c>
      <c r="AK4266">
        <v>642000000</v>
      </c>
      <c r="AM4266">
        <v>2244000000</v>
      </c>
      <c r="AN4266">
        <v>9048000000</v>
      </c>
      <c r="AO4266">
        <v>768000000</v>
      </c>
      <c r="AQ4266">
        <v>10803000000</v>
      </c>
      <c r="AU4266">
        <v>-15679000000</v>
      </c>
      <c r="AV4266">
        <v>3806000000</v>
      </c>
      <c r="AW4266">
        <v>7812000000</v>
      </c>
      <c r="AY4266">
        <v>5.82</v>
      </c>
      <c r="AZ4266">
        <v>9303000000</v>
      </c>
      <c r="BB4266">
        <v>12060000000</v>
      </c>
      <c r="BC4266">
        <v>12060000000</v>
      </c>
      <c r="BN4266">
        <v>1.1023167588074101</v>
      </c>
      <c r="BO4266">
        <v>15.703125</v>
      </c>
      <c r="BP4266">
        <v>0.11731782265144899</v>
      </c>
      <c r="BQ4266">
        <v>0.356050629206907</v>
      </c>
      <c r="BR4266">
        <v>14.036995189003401</v>
      </c>
      <c r="BS4266">
        <v>-1.0101596516690901</v>
      </c>
      <c r="BT4266">
        <v>95623602.000565201</v>
      </c>
      <c r="BU4266">
        <v>-5.30832550898738E-8</v>
      </c>
    </row>
    <row r="4267" spans="3:73" x14ac:dyDescent="0.3">
      <c r="C4267">
        <v>1413329</v>
      </c>
      <c r="D4267" t="s">
        <v>4496</v>
      </c>
      <c r="E4267" t="s">
        <v>599</v>
      </c>
      <c r="F4267" t="s">
        <v>3614</v>
      </c>
      <c r="G4267" t="s">
        <v>4183</v>
      </c>
      <c r="H4267" t="s">
        <v>4935</v>
      </c>
      <c r="I4267" t="s">
        <v>4939</v>
      </c>
      <c r="J4267">
        <v>2021</v>
      </c>
      <c r="K4267" t="s">
        <v>4062</v>
      </c>
      <c r="L4267">
        <v>74.072706999999994</v>
      </c>
      <c r="M4267">
        <v>41290000000</v>
      </c>
      <c r="N4267">
        <v>17717000000</v>
      </c>
      <c r="O4267">
        <v>4496000000</v>
      </c>
      <c r="P4267">
        <v>3123000000</v>
      </c>
      <c r="Q4267">
        <v>8720000000</v>
      </c>
      <c r="T4267">
        <v>2818000000</v>
      </c>
      <c r="U4267">
        <v>6680000000</v>
      </c>
      <c r="V4267">
        <v>49498000000</v>
      </c>
      <c r="W4267">
        <v>19255000000</v>
      </c>
      <c r="X4267">
        <v>3331000000</v>
      </c>
      <c r="AB4267">
        <v>-10106000000</v>
      </c>
      <c r="AC4267">
        <v>35836000000</v>
      </c>
      <c r="AD4267">
        <v>33082000000</v>
      </c>
      <c r="AE4267">
        <v>0</v>
      </c>
      <c r="AG4267">
        <v>21375000000</v>
      </c>
      <c r="AJ4267">
        <v>12975000000</v>
      </c>
      <c r="AK4267">
        <v>617000000</v>
      </c>
      <c r="AM4267">
        <v>2671000000</v>
      </c>
      <c r="AN4267">
        <v>9109000000</v>
      </c>
      <c r="AO4267">
        <v>737000000</v>
      </c>
      <c r="AP4267">
        <v>998000000</v>
      </c>
      <c r="AQ4267">
        <v>11967000000</v>
      </c>
      <c r="AU4267">
        <v>-2358000000</v>
      </c>
      <c r="AV4267">
        <v>-11977000000</v>
      </c>
      <c r="AW4267">
        <v>7580000000</v>
      </c>
      <c r="AY4267">
        <v>5.83</v>
      </c>
      <c r="AZ4267">
        <v>9155500000</v>
      </c>
      <c r="BB4267">
        <v>12517000000</v>
      </c>
      <c r="BC4267">
        <v>13515000000</v>
      </c>
      <c r="BN4267">
        <v>1.19878905303948</v>
      </c>
      <c r="BO4267">
        <v>16.9837177747625</v>
      </c>
      <c r="BP4267">
        <v>0.233497792781096</v>
      </c>
      <c r="BQ4267">
        <v>0.46725525837444798</v>
      </c>
      <c r="BR4267">
        <v>12.705438593482</v>
      </c>
      <c r="BS4267">
        <v>-0.90134573520680805</v>
      </c>
      <c r="BT4267">
        <v>102331888.58617</v>
      </c>
      <c r="BU4267">
        <v>-4.2731434970314702E-8</v>
      </c>
    </row>
    <row r="4268" spans="3:73" x14ac:dyDescent="0.3">
      <c r="C4268">
        <v>1413329</v>
      </c>
      <c r="D4268" t="s">
        <v>4496</v>
      </c>
      <c r="E4268" t="s">
        <v>599</v>
      </c>
      <c r="F4268" t="s">
        <v>3614</v>
      </c>
      <c r="G4268" t="s">
        <v>4183</v>
      </c>
      <c r="H4268" t="s">
        <v>4935</v>
      </c>
      <c r="I4268" t="s">
        <v>4939</v>
      </c>
      <c r="J4268">
        <v>2020</v>
      </c>
      <c r="K4268" t="s">
        <v>4062</v>
      </c>
      <c r="L4268">
        <v>57.483150000000002</v>
      </c>
      <c r="M4268">
        <v>44815000000</v>
      </c>
      <c r="N4268">
        <v>21492000000</v>
      </c>
      <c r="O4268">
        <v>7280000000</v>
      </c>
      <c r="P4268">
        <v>2905000000</v>
      </c>
      <c r="Q4268">
        <v>9591000000</v>
      </c>
      <c r="S4268">
        <v>6365000000</v>
      </c>
      <c r="T4268">
        <v>2019000000</v>
      </c>
      <c r="U4268">
        <v>5964000000</v>
      </c>
      <c r="V4268">
        <v>55446000000</v>
      </c>
      <c r="W4268">
        <v>19615000000</v>
      </c>
      <c r="X4268">
        <v>2780000000</v>
      </c>
      <c r="AB4268">
        <v>-12567000000</v>
      </c>
      <c r="AC4268">
        <v>35129000000</v>
      </c>
      <c r="AD4268">
        <v>31638000000</v>
      </c>
      <c r="AE4268">
        <v>0</v>
      </c>
      <c r="AG4268">
        <v>4872000000</v>
      </c>
      <c r="AJ4268">
        <v>11668000000</v>
      </c>
      <c r="AK4268">
        <v>495000000</v>
      </c>
      <c r="AM4268">
        <v>2377000000</v>
      </c>
      <c r="AN4268">
        <v>1976000000</v>
      </c>
      <c r="AO4268">
        <v>728000000</v>
      </c>
      <c r="AP4268">
        <v>981000000</v>
      </c>
      <c r="AQ4268">
        <v>9812000000</v>
      </c>
      <c r="AU4268">
        <v>-1154000000</v>
      </c>
      <c r="AV4268">
        <v>-8496000000</v>
      </c>
      <c r="AW4268">
        <v>7364000000</v>
      </c>
      <c r="AY4268">
        <v>1.27</v>
      </c>
      <c r="AZ4268">
        <v>9413000000</v>
      </c>
      <c r="BB4268">
        <v>5081000000</v>
      </c>
      <c r="BC4268">
        <v>6062000000</v>
      </c>
      <c r="BN4268">
        <v>1.2372196809104099</v>
      </c>
      <c r="BO4268">
        <v>6.9793956043955996</v>
      </c>
      <c r="BP4268">
        <v>0.37114453224573002</v>
      </c>
      <c r="BQ4268">
        <v>0.60672954371654297</v>
      </c>
      <c r="BR4268">
        <v>45.262322834645701</v>
      </c>
      <c r="BS4268">
        <v>-0.15723720856210699</v>
      </c>
      <c r="BT4268">
        <v>128107106.16937301</v>
      </c>
      <c r="BU4268">
        <v>-5.8091509906898997E-9</v>
      </c>
    </row>
    <row r="4269" spans="3:73" x14ac:dyDescent="0.3">
      <c r="C4269">
        <v>1413329</v>
      </c>
      <c r="D4269" t="s">
        <v>4496</v>
      </c>
      <c r="E4269" t="s">
        <v>599</v>
      </c>
      <c r="F4269" t="s">
        <v>3614</v>
      </c>
      <c r="G4269" t="s">
        <v>4183</v>
      </c>
      <c r="H4269" t="s">
        <v>4935</v>
      </c>
      <c r="I4269" t="s">
        <v>4939</v>
      </c>
      <c r="J4269">
        <v>2019</v>
      </c>
      <c r="K4269" t="s">
        <v>4062</v>
      </c>
      <c r="L4269">
        <v>56.192194000000001</v>
      </c>
      <c r="M4269">
        <v>42875000000</v>
      </c>
      <c r="N4269">
        <v>20514000000</v>
      </c>
      <c r="O4269">
        <v>6861000000</v>
      </c>
      <c r="P4269">
        <v>3080000000</v>
      </c>
      <c r="Q4269">
        <v>9235000000</v>
      </c>
      <c r="S4269">
        <v>6631000000</v>
      </c>
      <c r="T4269">
        <v>2113000000</v>
      </c>
      <c r="U4269">
        <v>5858000000</v>
      </c>
      <c r="V4269">
        <v>52474000000</v>
      </c>
      <c r="W4269">
        <v>18833000000</v>
      </c>
      <c r="X4269">
        <v>2299000000</v>
      </c>
      <c r="AB4269">
        <v>-11577000000</v>
      </c>
      <c r="AC4269">
        <v>35220000000</v>
      </c>
      <c r="AD4269">
        <v>30987000000</v>
      </c>
      <c r="AE4269">
        <v>0</v>
      </c>
      <c r="AG4269">
        <v>4935000000</v>
      </c>
      <c r="AJ4269">
        <v>10531000000</v>
      </c>
      <c r="AK4269">
        <v>465000000</v>
      </c>
      <c r="AM4269">
        <v>2293000000</v>
      </c>
      <c r="AN4269">
        <v>1616000000</v>
      </c>
      <c r="AO4269">
        <v>796000000</v>
      </c>
      <c r="AP4269">
        <v>964000000</v>
      </c>
      <c r="AQ4269">
        <v>10090000000</v>
      </c>
      <c r="AU4269">
        <v>-1811000000</v>
      </c>
      <c r="AV4269">
        <v>-8061000000</v>
      </c>
      <c r="AW4269">
        <v>7161000000</v>
      </c>
      <c r="AY4269">
        <v>1.04</v>
      </c>
      <c r="AZ4269">
        <v>9019500000</v>
      </c>
      <c r="BB4269">
        <v>4705000000</v>
      </c>
      <c r="BC4269">
        <v>5669000000</v>
      </c>
      <c r="BN4269">
        <v>1.2238833819242001</v>
      </c>
      <c r="BO4269">
        <v>5.9108040201004997</v>
      </c>
      <c r="BP4269">
        <v>0.36430733287314798</v>
      </c>
      <c r="BQ4269">
        <v>0.59889555567355202</v>
      </c>
      <c r="BR4269">
        <v>54.0309557692308</v>
      </c>
      <c r="BS4269">
        <v>-0.13958711237799101</v>
      </c>
      <c r="BT4269">
        <v>127437629.504198</v>
      </c>
      <c r="BU4269">
        <v>-5.0479296674440702E-9</v>
      </c>
    </row>
    <row r="4270" spans="3:73" x14ac:dyDescent="0.3">
      <c r="C4270">
        <v>1413329</v>
      </c>
      <c r="D4270" t="s">
        <v>4496</v>
      </c>
      <c r="E4270" t="s">
        <v>599</v>
      </c>
      <c r="F4270" t="s">
        <v>3614</v>
      </c>
      <c r="G4270" t="s">
        <v>4183</v>
      </c>
      <c r="H4270" t="s">
        <v>4935</v>
      </c>
      <c r="I4270" t="s">
        <v>4939</v>
      </c>
      <c r="J4270">
        <v>2018</v>
      </c>
      <c r="K4270" t="s">
        <v>4062</v>
      </c>
      <c r="L4270">
        <v>57.785007999999998</v>
      </c>
      <c r="M4270">
        <v>39801000000</v>
      </c>
      <c r="N4270">
        <v>19442000000</v>
      </c>
      <c r="O4270">
        <v>6593000000</v>
      </c>
      <c r="P4270">
        <v>2950000000</v>
      </c>
      <c r="Q4270">
        <v>8804000000</v>
      </c>
      <c r="S4270">
        <v>7201000000</v>
      </c>
      <c r="T4270">
        <v>2278000000</v>
      </c>
      <c r="U4270">
        <v>7189000000</v>
      </c>
      <c r="V4270">
        <v>50540000000</v>
      </c>
      <c r="W4270">
        <v>17191000000</v>
      </c>
      <c r="X4270">
        <v>2068000000</v>
      </c>
      <c r="AB4270">
        <v>-12459000000</v>
      </c>
      <c r="AC4270">
        <v>35301000000</v>
      </c>
      <c r="AD4270">
        <v>31014000000</v>
      </c>
      <c r="AE4270">
        <v>0</v>
      </c>
      <c r="AG4270">
        <v>4718000000</v>
      </c>
      <c r="AJ4270">
        <v>11377000000</v>
      </c>
      <c r="AK4270">
        <v>383000000</v>
      </c>
      <c r="AM4270">
        <v>2445000000</v>
      </c>
      <c r="AN4270">
        <v>1910000000</v>
      </c>
      <c r="AO4270">
        <v>855000000</v>
      </c>
      <c r="AP4270">
        <v>989000000</v>
      </c>
      <c r="AQ4270">
        <v>9478000000</v>
      </c>
      <c r="AU4270">
        <v>-998000000</v>
      </c>
      <c r="AV4270">
        <v>-9651000000</v>
      </c>
      <c r="AW4270">
        <v>6885000000</v>
      </c>
      <c r="AY4270">
        <v>1.23</v>
      </c>
      <c r="AZ4270">
        <v>8805000000</v>
      </c>
      <c r="BB4270">
        <v>5210000000</v>
      </c>
      <c r="BC4270">
        <v>6199000000</v>
      </c>
      <c r="BN4270">
        <v>1.26981734127283</v>
      </c>
      <c r="BO4270">
        <v>6.0935672514619901</v>
      </c>
      <c r="BP4270">
        <v>0.383514629748124</v>
      </c>
      <c r="BQ4270">
        <v>0.61881216915828097</v>
      </c>
      <c r="BR4270">
        <v>46.979681300812999</v>
      </c>
      <c r="BS4270">
        <v>-0.15330283329320199</v>
      </c>
      <c r="BT4270">
        <v>119148551.472036</v>
      </c>
      <c r="BU4270">
        <v>-5.7047563881531397E-9</v>
      </c>
    </row>
    <row r="4271" spans="3:73" x14ac:dyDescent="0.3">
      <c r="C4271">
        <v>1413329</v>
      </c>
      <c r="D4271" t="s">
        <v>4496</v>
      </c>
      <c r="E4271" t="s">
        <v>599</v>
      </c>
      <c r="F4271" t="s">
        <v>3614</v>
      </c>
      <c r="G4271" t="s">
        <v>4183</v>
      </c>
      <c r="H4271" t="s">
        <v>4935</v>
      </c>
      <c r="I4271" t="s">
        <v>4939</v>
      </c>
      <c r="J4271">
        <v>2017</v>
      </c>
      <c r="K4271" t="s">
        <v>4062</v>
      </c>
      <c r="L4271">
        <v>69.950766999999999</v>
      </c>
      <c r="M4271">
        <v>42968000000</v>
      </c>
      <c r="N4271">
        <v>21594000000</v>
      </c>
      <c r="O4271">
        <v>8447000000</v>
      </c>
      <c r="P4271">
        <v>3738000000</v>
      </c>
      <c r="Q4271">
        <v>8806000000</v>
      </c>
      <c r="S4271">
        <v>7271000000</v>
      </c>
      <c r="T4271">
        <v>2432000000</v>
      </c>
      <c r="U4271">
        <v>7666000000</v>
      </c>
      <c r="V4271">
        <v>53198000000</v>
      </c>
      <c r="W4271">
        <v>15962000000</v>
      </c>
      <c r="X4271">
        <v>2242000000</v>
      </c>
      <c r="AB4271">
        <v>-12086000000</v>
      </c>
      <c r="AC4271">
        <v>35382000000</v>
      </c>
      <c r="AD4271">
        <v>29859000000</v>
      </c>
      <c r="AE4271">
        <v>0</v>
      </c>
      <c r="AG4271">
        <v>5293000000</v>
      </c>
      <c r="AJ4271">
        <v>11503000000</v>
      </c>
      <c r="AK4271">
        <v>453000000</v>
      </c>
      <c r="AM4271">
        <v>4307000000</v>
      </c>
      <c r="AN4271">
        <v>694000000</v>
      </c>
      <c r="AO4271">
        <v>1096000000</v>
      </c>
      <c r="AP4271">
        <v>875000000</v>
      </c>
      <c r="AQ4271">
        <v>8912000000</v>
      </c>
      <c r="AU4271">
        <v>-3014000000</v>
      </c>
      <c r="AV4271">
        <v>-2769000000</v>
      </c>
      <c r="AW4271">
        <v>6520000000</v>
      </c>
      <c r="AY4271">
        <v>0.44</v>
      </c>
      <c r="BB4271">
        <v>6097000000</v>
      </c>
      <c r="BC4271">
        <v>6972000000</v>
      </c>
      <c r="BN4271">
        <v>1.2380841556507201</v>
      </c>
      <c r="BO4271">
        <v>5.5629562043795602</v>
      </c>
      <c r="BP4271">
        <v>0.52919433654930503</v>
      </c>
      <c r="BQ4271">
        <v>0.801152737752161</v>
      </c>
      <c r="BR4271">
        <v>158.979015909091</v>
      </c>
      <c r="BS4271">
        <v>-5.7421810359093203E-2</v>
      </c>
      <c r="BT4271">
        <v>93208413.283016607</v>
      </c>
      <c r="BU4271">
        <v>-2.5466107463180499E-9</v>
      </c>
    </row>
  </sheetData>
  <mergeCells count="1">
    <mergeCell ref="A5:A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PullSQLiteData">
                <anchor moveWithCells="1" sizeWithCells="1">
                  <from>
                    <xdr:col>0</xdr:col>
                    <xdr:colOff>929640</xdr:colOff>
                    <xdr:row>1</xdr:row>
                    <xdr:rowOff>7620</xdr:rowOff>
                  </from>
                  <to>
                    <xdr:col>0</xdr:col>
                    <xdr:colOff>2095500</xdr:colOff>
                    <xdr:row>3</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25344-1A89-4AC1-AFA3-8279586595BC}">
  <sheetPr codeName="Sheet3"/>
  <dimension ref="A1:AJ361"/>
  <sheetViews>
    <sheetView workbookViewId="0">
      <selection activeCell="N14" sqref="N14"/>
    </sheetView>
  </sheetViews>
  <sheetFormatPr defaultColWidth="20.88671875" defaultRowHeight="14.4" x14ac:dyDescent="0.3"/>
  <cols>
    <col min="1" max="1" width="7.5546875" customWidth="1"/>
    <col min="2" max="2" width="45.5546875" customWidth="1"/>
    <col min="3" max="3" width="10.6640625" customWidth="1"/>
    <col min="4" max="4" width="18.109375" style="7" customWidth="1"/>
    <col min="5" max="5" width="19.77734375" style="7" customWidth="1"/>
    <col min="6" max="10" width="10.77734375" style="6" customWidth="1"/>
    <col min="11" max="15" width="8.88671875" style="1" customWidth="1"/>
    <col min="16" max="16" width="9.88671875" style="15" customWidth="1"/>
    <col min="17" max="17" width="6.77734375" style="13" customWidth="1"/>
    <col min="18" max="18" width="49.6640625" style="14" customWidth="1"/>
    <col min="19" max="19" width="7.109375" style="14" customWidth="1"/>
    <col min="20" max="20" width="18.33203125" style="13" customWidth="1"/>
    <col min="21" max="21" width="13.109375" style="13" customWidth="1"/>
    <col min="22" max="22" width="14.77734375" style="13" customWidth="1"/>
    <col min="23" max="25" width="14.77734375" style="15" customWidth="1"/>
    <col min="26" max="26" width="20.88671875" style="15"/>
    <col min="27" max="31" width="20.88671875" style="13"/>
    <col min="32" max="32" width="20.88671875" style="15"/>
    <col min="33" max="33" width="20.88671875" style="16"/>
    <col min="34" max="35" width="20.88671875" style="13"/>
    <col min="36" max="36" width="20.88671875" style="15"/>
  </cols>
  <sheetData>
    <row r="1" spans="1:15" x14ac:dyDescent="0.3">
      <c r="C1" s="43" t="s">
        <v>3495</v>
      </c>
      <c r="D1" s="23"/>
      <c r="E1" s="23"/>
      <c r="F1" s="24" t="s">
        <v>3496</v>
      </c>
      <c r="G1" s="24"/>
      <c r="H1" s="24"/>
      <c r="I1" s="24"/>
      <c r="J1" s="26"/>
      <c r="K1" s="25" t="s">
        <v>3497</v>
      </c>
      <c r="L1" s="25"/>
      <c r="M1" s="25"/>
      <c r="N1" s="25"/>
      <c r="O1" s="29"/>
    </row>
    <row r="2" spans="1:15" x14ac:dyDescent="0.3">
      <c r="A2" s="18"/>
      <c r="B2" s="21" t="s">
        <v>2</v>
      </c>
      <c r="C2" s="44" t="s">
        <v>3484</v>
      </c>
      <c r="D2" s="22" t="s">
        <v>3493</v>
      </c>
      <c r="E2" s="22" t="s">
        <v>3494</v>
      </c>
      <c r="F2" s="19" t="s">
        <v>3488</v>
      </c>
      <c r="G2" s="19" t="s">
        <v>3486</v>
      </c>
      <c r="H2" s="19" t="s">
        <v>3485</v>
      </c>
      <c r="I2" s="19" t="s">
        <v>3487</v>
      </c>
      <c r="J2" s="27" t="s">
        <v>3489</v>
      </c>
      <c r="K2" s="20" t="s">
        <v>2768</v>
      </c>
      <c r="L2" s="20" t="s">
        <v>2769</v>
      </c>
      <c r="M2" s="20" t="s">
        <v>2770</v>
      </c>
      <c r="N2" s="20" t="s">
        <v>2771</v>
      </c>
      <c r="O2" s="30" t="s">
        <v>3490</v>
      </c>
    </row>
    <row r="3" spans="1:15" x14ac:dyDescent="0.3">
      <c r="A3" s="37" cm="1">
        <f t="array" aca="1" ref="A3:A361" ca="1">_xlfn.SEQUENCE(ROWS(_xlfn.ANCHORARRAY(B3)),1,1,1)</f>
        <v>1</v>
      </c>
      <c r="B3" s="37" t="str" cm="1">
        <f t="array" aca="1" ref="B3:B361" ca="1">_xlfn.VSTACK(_xlfn.SORTBY(_xlfn._xlws.FILTER(_xlfn.UNIQUE(STable[Industry]),COUNTIF(STable[Industry],_xlfn.UNIQUE(STable[Industry]))&gt;=4,""),AVERAGEIFS(STable[Daily % Change],STable[Industry],_xlfn._xlws.FILTER(_xlfn.UNIQUE(STable[Industry]),COUNTIF(STable[Industry],_xlfn.UNIQUE(STable[Industry]))&gt;=4,""),STable[Daily % Change],"&gt;-100")-IFERROR(_xlfn.BYROW(_xlfn._xlws.FILTER(_xlfn.UNIQUE(STable[Industry]),COUNTIF(STable[Industry],_xlfn.UNIQUE(STable[Industry]))&gt;=4,""),_xlfn.LAMBDA(_xlpm.row,STDEV(_xlfn._xlws.FILTER(IFERROR(STable[Daily % Change],0),STable[Industry]=_xlpm.row)))),0),-1),_xlfn.SORTBY(_xlfn._xlws.FILTER(_xlfn.UNIQUE(STable[Industry]),COUNTIF(STable[Industry],_xlfn.UNIQUE(STable[Industry]))&lt;4,""),AVERAGEIFS(STable[Daily % Change],STable[Industry],_xlfn._xlws.FILTER(_xlfn.UNIQUE(STable[Industry]),COUNTIF(STable[Industry],_xlfn.UNIQUE(STable[Industry]))&lt;4,""),STable[Daily % Change],"&gt;-100")-IFERROR(_xlfn.BYROW(_xlfn._xlws.FILTER(_xlfn.UNIQUE(STable[Industry]),COUNTIF(STable[Industry],_xlfn.UNIQUE(STable[Industry]))&lt;4,""),_xlfn.LAMBDA(_xlpm.row,STDEV(_xlfn._xlws.FILTER(IFERROR(STable[Daily % Change],0),STable[Industry]=_xlpm.row)))),0),-1))</f>
        <v>Air Transportation, Scheduled</v>
      </c>
      <c r="C3" s="45" cm="1">
        <f t="array" aca="1" ref="C3:C361" ca="1">COUNTIF(STable[Industry],_xlfn.ANCHORARRAY(B3))</f>
        <v>10</v>
      </c>
      <c r="D3" s="38" cm="1">
        <f t="array" aca="1" ref="D3:D361" ca="1">AVERAGEIFS(STable[Daily % Change],STable[Industry],_xlfn.ANCHORARRAY(B3),STable[Daily % Change],"&gt;-100")</f>
        <v>6.0698999999999989E-2</v>
      </c>
      <c r="E3" s="38" cm="1">
        <f t="array" aca="1" ref="E3:E361" ca="1">IFERROR(IF(_xlfn.ANCHORARRAY(C3)=1,"",_xlfn.BYROW(_xlfn.ANCHORARRAY(B3),_xlfn.LAMBDA(_xlpm.row,STDEV(_xlfn._xlws.FILTER(IFERROR(STable[Daily % Change],0),STable[Industry]=_xlpm.row))))),0)</f>
        <v>2.0688048509009082E-2</v>
      </c>
      <c r="F3" s="39" cm="1">
        <f t="array" aca="1" ref="F3:F361" ca="1">IF(_xlfn.ANCHORARRAY(C3)=1,"",_xlfn.MINIFS(STable[Price],STable[Industry],_xlfn.ANCHORARRAY(B3)))</f>
        <v>5.875</v>
      </c>
      <c r="G3" s="39" cm="1">
        <f t="array" aca="1" ref="G3:G361" ca="1">IF(_xlfn.ANCHORARRAY(C3)=1,"",_xlfn.BYROW(_xlfn.ANCHORARRAY(B3),_xlfn.LAMBDA(_xlpm.row,_xlfn.QUARTILE.INC(_xlfn._xlws.FILTER(STable[Price],STable[Industry]=_xlpm.row),1))))</f>
        <v>14.157500000000001</v>
      </c>
      <c r="H3" s="39" cm="1">
        <f t="array" aca="1" ref="H3:H361" ca="1">IF(_xlfn.ANCHORARRAY(C3)=1,"",_xlfn.BYROW(_xlfn.ANCHORARRAY(B3),_xlfn.LAMBDA(_xlpm.row,_xlfn.QUARTILE.INC(_xlfn._xlws.FILTER(STable[Price],STable[Industry]=_xlpm.row),2))))</f>
        <v>44.022500000000001</v>
      </c>
      <c r="I3" s="39" cm="1">
        <f t="array" aca="1" ref="I3:I361" ca="1">IF(_xlfn.ANCHORARRAY(C3)=1,"",_xlfn.BYROW(_xlfn.ANCHORARRAY(B3),_xlfn.LAMBDA(_xlpm.row,_xlfn.QUARTILE.INC(_xlfn._xlws.FILTER(STable[Price],STable[Industry]=_xlpm.row),3))))</f>
        <v>86.4375</v>
      </c>
      <c r="J3" s="40" cm="1">
        <f t="array" aca="1" ref="J3:J361" ca="1">IF(_xlfn.ANCHORARRAY(C3)=1,"",_xlfn.MAXIFS(STable[Price],STable[Industry],_xlfn.ANCHORARRAY(B3)))</f>
        <v>101.51139999999999</v>
      </c>
      <c r="K3" s="41" cm="1">
        <f t="array" aca="1" ref="K3:K361" ca="1">IFERROR(IF(_xlfn.ANCHORARRAY(C3)=1,"",AVERAGEIFS(STable[Daily % Change],STable[Industry],_xlfn.ANCHORARRAY(B3),STable[Price],"&gt;="&amp;_xlfn.ANCHORARRAY(F3),STable[Price],"&lt;"&amp;_xlfn.ANCHORARRAY(G3),STable[Daily % Change],"&gt;-100")),0)</f>
        <v>5.3765333333333332E-2</v>
      </c>
      <c r="L3" s="41" cm="1">
        <f t="array" aca="1" ref="L3:L361" ca="1">IFERROR(IF(_xlfn.ANCHORARRAY(C3)=1,"",AVERAGEIFS(STable[Daily % Change],STable[Industry],_xlfn.ANCHORARRAY(B3),STable[Price],"&gt;="&amp;_xlfn.ANCHORARRAY(G3),STable[Price],"&lt;"&amp;_xlfn.ANCHORARRAY(H3),STable[Daily % Change],"&gt;-100")),0)</f>
        <v>5.9815E-2</v>
      </c>
      <c r="M3" s="41" cm="1">
        <f t="array" aca="1" ref="M3:M361" ca="1">IFERROR(IF(_xlfn.ANCHORARRAY(C3)=1,"",AVERAGEIFS(STable[Daily % Change],STable[Industry],_xlfn.ANCHORARRAY(B3),STable[Price],"&gt;="&amp;_xlfn.ANCHORARRAY(H3),STable[Price],"&lt;"&amp;_xlfn.ANCHORARRAY(I3),STable[Daily % Change],"&gt;-100")),0)</f>
        <v>6.309250000000001E-2</v>
      </c>
      <c r="N3" s="41" cm="1">
        <f t="array" aca="1" ref="N3:N361" ca="1">IFERROR(IF(_xlfn.ANCHORARRAY(C3)=1,"",AVERAGEIFS(STable[Daily % Change],STable[Industry],_xlfn.ANCHORARRAY(B3),STable[Price],"&gt;="&amp;_xlfn.ANCHORARRAY(I3),STable[Price],"&lt;="&amp;_xlfn.ANCHORARRAY(J3),STable[Daily % Change],"&gt;-100")),0)</f>
        <v>6.6626333333333343E-2</v>
      </c>
      <c r="O3" s="42" cm="1">
        <f t="array" aca="1" ref="O3:O361" ca="1">IF(_xlfn.ANCHORARRAY(C3)=1,"",_xlfn.BYROW(_xlfn.HSTACK(_xlfn.ANCHORARRAY(K3),_xlfn.ANCHORARRAY(L3),_xlfn.ANCHORARRAY(M3),_xlfn.ANCHORARRAY(N3)),_xlfn.LAMBDA(_xlpm.row,STDEV(_xlpm.row))))</f>
        <v>5.4667485145888425E-3</v>
      </c>
    </row>
    <row r="4" spans="1:15" x14ac:dyDescent="0.3">
      <c r="A4" s="9">
        <f ca="1"/>
        <v>2</v>
      </c>
      <c r="B4" s="9" t="str">
        <f ca="1"/>
        <v>Retail-Shoe Stores</v>
      </c>
      <c r="C4" s="46">
        <f ca="1"/>
        <v>4</v>
      </c>
      <c r="D4" s="32">
        <f ca="1"/>
        <v>5.2389249999999998E-2</v>
      </c>
      <c r="E4" s="32">
        <f ca="1"/>
        <v>1.3410465474770076E-2</v>
      </c>
      <c r="F4" s="33">
        <f ca="1"/>
        <v>7.58</v>
      </c>
      <c r="G4" s="33">
        <f ca="1"/>
        <v>16.126249999999999</v>
      </c>
      <c r="H4" s="33">
        <f ca="1"/>
        <v>27.3125</v>
      </c>
      <c r="I4" s="33">
        <f ca="1"/>
        <v>67.63</v>
      </c>
      <c r="J4" s="34">
        <f ca="1"/>
        <v>163.57</v>
      </c>
      <c r="K4" s="35">
        <f ca="1"/>
        <v>5.5709999999999996E-2</v>
      </c>
      <c r="L4" s="35">
        <f ca="1"/>
        <v>6.4814999999999998E-2</v>
      </c>
      <c r="M4" s="35">
        <f ca="1"/>
        <v>3.3333000000000002E-2</v>
      </c>
      <c r="N4" s="35">
        <f ca="1"/>
        <v>5.5698999999999999E-2</v>
      </c>
      <c r="O4" s="36">
        <f ca="1"/>
        <v>1.3410465474770076E-2</v>
      </c>
    </row>
    <row r="5" spans="1:15" x14ac:dyDescent="0.3">
      <c r="A5" s="9">
        <f ca="1"/>
        <v>3</v>
      </c>
      <c r="B5" s="9" t="str">
        <f ca="1"/>
        <v>Motor Vehicle Parts &amp; Accessories</v>
      </c>
      <c r="C5" s="46">
        <f ca="1"/>
        <v>22</v>
      </c>
      <c r="D5" s="32">
        <f ca="1"/>
        <v>4.7105499999999995E-2</v>
      </c>
      <c r="E5" s="32">
        <f ca="1"/>
        <v>1.4519672214422961E-2</v>
      </c>
      <c r="F5" s="33">
        <f ca="1"/>
        <v>6.99</v>
      </c>
      <c r="G5" s="33">
        <f ca="1"/>
        <v>30.34</v>
      </c>
      <c r="H5" s="33">
        <f ca="1"/>
        <v>65.664999999999992</v>
      </c>
      <c r="I5" s="33">
        <f ca="1"/>
        <v>110.00375</v>
      </c>
      <c r="J5" s="34">
        <f ca="1"/>
        <v>243.435</v>
      </c>
      <c r="K5" s="35">
        <f ca="1"/>
        <v>4.0359166666666661E-2</v>
      </c>
      <c r="L5" s="35">
        <f ca="1"/>
        <v>5.2475399999999991E-2</v>
      </c>
      <c r="M5" s="35">
        <f ca="1"/>
        <v>5.0824800000000003E-2</v>
      </c>
      <c r="N5" s="35">
        <f ca="1"/>
        <v>4.6277499999999999E-2</v>
      </c>
      <c r="O5" s="36">
        <f ca="1"/>
        <v>5.4250625400389012E-3</v>
      </c>
    </row>
    <row r="6" spans="1:15" x14ac:dyDescent="0.3">
      <c r="A6" s="9">
        <f ca="1"/>
        <v>4</v>
      </c>
      <c r="B6" s="9" t="str">
        <f ca="1"/>
        <v>Wholesale-Industrial Machinery &amp; Equipment</v>
      </c>
      <c r="C6" s="46">
        <f ca="1"/>
        <v>4</v>
      </c>
      <c r="D6" s="32">
        <f ca="1"/>
        <v>5.3405000000000001E-2</v>
      </c>
      <c r="E6" s="32">
        <f ca="1"/>
        <v>2.2482730631902037E-2</v>
      </c>
      <c r="F6" s="33">
        <f ca="1"/>
        <v>6.91</v>
      </c>
      <c r="G6" s="33">
        <f ca="1"/>
        <v>26.889999999999997</v>
      </c>
      <c r="H6" s="33">
        <f ca="1"/>
        <v>65.710000000000008</v>
      </c>
      <c r="I6" s="33">
        <f ca="1"/>
        <v>113.245</v>
      </c>
      <c r="J6" s="34">
        <f ca="1"/>
        <v>159.37</v>
      </c>
      <c r="K6" s="35">
        <f ca="1"/>
        <v>8.4772E-2</v>
      </c>
      <c r="L6" s="35">
        <f ca="1"/>
        <v>3.5173999999999997E-2</v>
      </c>
      <c r="M6" s="35">
        <f ca="1"/>
        <v>3.9291E-2</v>
      </c>
      <c r="N6" s="35">
        <f ca="1"/>
        <v>5.4383000000000001E-2</v>
      </c>
      <c r="O6" s="36">
        <f ca="1"/>
        <v>2.2482730631902061E-2</v>
      </c>
    </row>
    <row r="7" spans="1:15" x14ac:dyDescent="0.3">
      <c r="A7" s="9">
        <f ca="1"/>
        <v>5</v>
      </c>
      <c r="B7" s="9" t="str">
        <f ca="1"/>
        <v>Mortgage Bankers &amp; Loan Correspondents</v>
      </c>
      <c r="C7" s="46">
        <f ca="1"/>
        <v>4</v>
      </c>
      <c r="D7" s="32">
        <f ca="1"/>
        <v>4.2361750000000004E-2</v>
      </c>
      <c r="E7" s="32">
        <f ca="1"/>
        <v>1.1697521115603933E-2</v>
      </c>
      <c r="F7" s="33">
        <f ca="1"/>
        <v>3.8849999999999998</v>
      </c>
      <c r="G7" s="33">
        <f ca="1"/>
        <v>13.305</v>
      </c>
      <c r="H7" s="33">
        <f ca="1"/>
        <v>19.837499999999999</v>
      </c>
      <c r="I7" s="33">
        <f ca="1"/>
        <v>41.081249999999997</v>
      </c>
      <c r="J7" s="34">
        <f ca="1"/>
        <v>94.635000000000005</v>
      </c>
      <c r="K7" s="35">
        <f ca="1"/>
        <v>3.6000000000000004E-2</v>
      </c>
      <c r="L7" s="35">
        <f ca="1"/>
        <v>4.3464000000000003E-2</v>
      </c>
      <c r="M7" s="35">
        <f ca="1"/>
        <v>5.8314000000000005E-2</v>
      </c>
      <c r="N7" s="35">
        <f ca="1"/>
        <v>3.1669000000000003E-2</v>
      </c>
      <c r="O7" s="36">
        <f ca="1"/>
        <v>1.1697521115603933E-2</v>
      </c>
    </row>
    <row r="8" spans="1:15" x14ac:dyDescent="0.3">
      <c r="A8" s="9">
        <f ca="1"/>
        <v>6</v>
      </c>
      <c r="B8" s="9" t="str">
        <f ca="1"/>
        <v>Title Insurance</v>
      </c>
      <c r="C8" s="46">
        <f ca="1"/>
        <v>4</v>
      </c>
      <c r="D8" s="32">
        <f ca="1"/>
        <v>3.1135000000000003E-2</v>
      </c>
      <c r="E8" s="32">
        <f ca="1"/>
        <v>1.8131396342624406E-3</v>
      </c>
      <c r="F8" s="33">
        <f ca="1"/>
        <v>49.534999999999997</v>
      </c>
      <c r="G8" s="33">
        <f ca="1"/>
        <v>61.673749999999998</v>
      </c>
      <c r="H8" s="33">
        <f ca="1"/>
        <v>66.375</v>
      </c>
      <c r="I8" s="33">
        <f ca="1"/>
        <v>110.73</v>
      </c>
      <c r="J8" s="34">
        <f ca="1"/>
        <v>241.83</v>
      </c>
      <c r="K8" s="35">
        <f ca="1"/>
        <v>2.9405999999999998E-2</v>
      </c>
      <c r="L8" s="35">
        <f ca="1"/>
        <v>2.9771000000000002E-2</v>
      </c>
      <c r="M8" s="35">
        <f ca="1"/>
        <v>3.2343000000000004E-2</v>
      </c>
      <c r="N8" s="35">
        <f ca="1"/>
        <v>3.3020000000000001E-2</v>
      </c>
      <c r="O8" s="36">
        <f ca="1"/>
        <v>1.8131396342624406E-3</v>
      </c>
    </row>
    <row r="9" spans="1:15" x14ac:dyDescent="0.3">
      <c r="A9" s="9">
        <f ca="1"/>
        <v>7</v>
      </c>
      <c r="B9" s="9" t="str">
        <f ca="1"/>
        <v>Operative Builders</v>
      </c>
      <c r="C9" s="46">
        <f ca="1"/>
        <v>17</v>
      </c>
      <c r="D9" s="32">
        <f ca="1"/>
        <v>5.3269764705882343E-2</v>
      </c>
      <c r="E9" s="32">
        <f ca="1"/>
        <v>2.6232078476384164E-2</v>
      </c>
      <c r="F9" s="33">
        <f ca="1"/>
        <v>1.1850000000000001</v>
      </c>
      <c r="G9" s="33">
        <f ca="1"/>
        <v>42.454999999999998</v>
      </c>
      <c r="H9" s="33">
        <f ca="1"/>
        <v>62.28</v>
      </c>
      <c r="I9" s="33">
        <f ca="1"/>
        <v>125.42</v>
      </c>
      <c r="J9" s="34">
        <f ca="1"/>
        <v>7006.63</v>
      </c>
      <c r="K9" s="35">
        <f ca="1"/>
        <v>5.0975999999999994E-2</v>
      </c>
      <c r="L9" s="35">
        <f ca="1"/>
        <v>4.4558E-2</v>
      </c>
      <c r="M9" s="35">
        <f ca="1"/>
        <v>6.7949750000000003E-2</v>
      </c>
      <c r="N9" s="35">
        <f ca="1"/>
        <v>5.0330200000000005E-2</v>
      </c>
      <c r="O9" s="36">
        <f ca="1"/>
        <v>1.0085702643707707E-2</v>
      </c>
    </row>
    <row r="10" spans="1:15" x14ac:dyDescent="0.3">
      <c r="A10" s="9">
        <f ca="1"/>
        <v>8</v>
      </c>
      <c r="B10" s="9" t="str">
        <f ca="1"/>
        <v>Retail-Furniture Stores</v>
      </c>
      <c r="C10" s="46">
        <f ca="1"/>
        <v>4</v>
      </c>
      <c r="D10" s="32">
        <f ca="1"/>
        <v>4.8756500000000001E-2</v>
      </c>
      <c r="E10" s="32">
        <f ca="1"/>
        <v>2.3117567209087267E-2</v>
      </c>
      <c r="F10" s="33">
        <f ca="1"/>
        <v>7.7500999999999998</v>
      </c>
      <c r="G10" s="33">
        <f ca="1"/>
        <v>15.017525000000001</v>
      </c>
      <c r="H10" s="33">
        <f ca="1"/>
        <v>20.3675</v>
      </c>
      <c r="I10" s="33">
        <f ca="1"/>
        <v>52.426249999999996</v>
      </c>
      <c r="J10" s="34">
        <f ca="1"/>
        <v>139.82</v>
      </c>
      <c r="K10" s="35">
        <f ca="1"/>
        <v>5.3003000000000002E-2</v>
      </c>
      <c r="L10" s="35">
        <f ca="1"/>
        <v>3.1953000000000002E-2</v>
      </c>
      <c r="M10" s="35">
        <f ca="1"/>
        <v>3.0296E-2</v>
      </c>
      <c r="N10" s="35">
        <f ca="1"/>
        <v>7.9773999999999998E-2</v>
      </c>
      <c r="O10" s="36">
        <f ca="1"/>
        <v>2.3117567209087267E-2</v>
      </c>
    </row>
    <row r="11" spans="1:15" x14ac:dyDescent="0.3">
      <c r="A11" s="9">
        <f ca="1"/>
        <v>9</v>
      </c>
      <c r="B11" s="9" t="str">
        <f ca="1"/>
        <v>Retail-Lumber &amp; Other Building Materials Dealers</v>
      </c>
      <c r="C11" s="46">
        <f ca="1"/>
        <v>4</v>
      </c>
      <c r="D11" s="32">
        <f ca="1"/>
        <v>3.8199749999999998E-2</v>
      </c>
      <c r="E11" s="32">
        <f ca="1"/>
        <v>1.3235018256504232E-2</v>
      </c>
      <c r="F11" s="33">
        <f ca="1"/>
        <v>53.95</v>
      </c>
      <c r="G11" s="33">
        <f ca="1"/>
        <v>79.930000000000007</v>
      </c>
      <c r="H11" s="33">
        <f ca="1"/>
        <v>170.14499999999998</v>
      </c>
      <c r="I11" s="33">
        <f ca="1"/>
        <v>275.97125</v>
      </c>
      <c r="J11" s="34">
        <f ca="1"/>
        <v>348.78500000000003</v>
      </c>
      <c r="K11" s="35">
        <f ca="1"/>
        <v>2.4108000000000001E-2</v>
      </c>
      <c r="L11" s="35">
        <f ca="1"/>
        <v>5.5899999999999998E-2</v>
      </c>
      <c r="M11" s="35">
        <f ca="1"/>
        <v>3.8281000000000003E-2</v>
      </c>
      <c r="N11" s="35">
        <f ca="1"/>
        <v>3.4509999999999999E-2</v>
      </c>
      <c r="O11" s="36">
        <f ca="1"/>
        <v>1.3235018256504199E-2</v>
      </c>
    </row>
    <row r="12" spans="1:15" x14ac:dyDescent="0.3">
      <c r="A12" s="9">
        <f ca="1"/>
        <v>10</v>
      </c>
      <c r="B12" s="9" t="str">
        <f ca="1"/>
        <v>Footwear, (No Rubber)</v>
      </c>
      <c r="C12" s="46">
        <f ca="1"/>
        <v>4</v>
      </c>
      <c r="D12" s="32">
        <f ca="1"/>
        <v>4.1567000000000007E-2</v>
      </c>
      <c r="E12" s="32">
        <f ca="1"/>
        <v>1.7826144600931869E-2</v>
      </c>
      <c r="F12" s="33">
        <f ca="1"/>
        <v>13.67</v>
      </c>
      <c r="G12" s="33">
        <f ca="1"/>
        <v>17.041249999999998</v>
      </c>
      <c r="H12" s="33">
        <f ca="1"/>
        <v>28.9725</v>
      </c>
      <c r="I12" s="33">
        <f ca="1"/>
        <v>40.737499999999997</v>
      </c>
      <c r="J12" s="34">
        <f ca="1"/>
        <v>43.61</v>
      </c>
      <c r="K12" s="35">
        <f ca="1"/>
        <v>6.7135E-2</v>
      </c>
      <c r="L12" s="35">
        <f ca="1"/>
        <v>2.7431999999999998E-2</v>
      </c>
      <c r="M12" s="35">
        <f ca="1"/>
        <v>0.04</v>
      </c>
      <c r="N12" s="35">
        <f ca="1"/>
        <v>3.1701E-2</v>
      </c>
      <c r="O12" s="36">
        <f ca="1"/>
        <v>1.7826144600931893E-2</v>
      </c>
    </row>
    <row r="13" spans="1:15" x14ac:dyDescent="0.3">
      <c r="A13">
        <f ca="1"/>
        <v>11</v>
      </c>
      <c r="B13" t="str">
        <f ca="1"/>
        <v>Miscellaneous Fabricated Metal Products</v>
      </c>
      <c r="C13" s="47">
        <f ca="1"/>
        <v>6</v>
      </c>
      <c r="D13" s="7">
        <f ca="1"/>
        <v>3.4638000000000002E-2</v>
      </c>
      <c r="E13" s="7">
        <f ca="1"/>
        <v>1.1631399245146719E-2</v>
      </c>
      <c r="F13" s="6">
        <f ca="1"/>
        <v>29.23</v>
      </c>
      <c r="G13" s="6">
        <f ca="1"/>
        <v>52.118500000000004</v>
      </c>
      <c r="H13" s="6">
        <f ca="1"/>
        <v>131.16</v>
      </c>
      <c r="I13" s="6">
        <f ca="1"/>
        <v>277.99250000000001</v>
      </c>
      <c r="J13" s="28">
        <f ca="1"/>
        <v>991.16</v>
      </c>
      <c r="K13" s="1">
        <f ca="1"/>
        <v>4.0126999999999996E-2</v>
      </c>
      <c r="L13" s="1">
        <f ca="1"/>
        <v>3.168E-2</v>
      </c>
      <c r="M13" s="1">
        <f ca="1"/>
        <v>3.8580999999999997E-2</v>
      </c>
      <c r="N13" s="1">
        <f ca="1"/>
        <v>2.8656500000000001E-2</v>
      </c>
      <c r="O13" s="31">
        <f ca="1"/>
        <v>5.4816006539300764E-3</v>
      </c>
    </row>
    <row r="14" spans="1:15" x14ac:dyDescent="0.3">
      <c r="A14">
        <f ca="1"/>
        <v>12</v>
      </c>
      <c r="B14" t="str">
        <f ca="1"/>
        <v>Real Estate Agents &amp; Managers (For Others)</v>
      </c>
      <c r="C14" s="47">
        <f ca="1"/>
        <v>9</v>
      </c>
      <c r="D14" s="7">
        <f ca="1"/>
        <v>4.9148999999999991E-2</v>
      </c>
      <c r="E14" s="7">
        <f ca="1"/>
        <v>2.648950198663616E-2</v>
      </c>
      <c r="F14" s="6">
        <f ca="1"/>
        <v>2.7199</v>
      </c>
      <c r="G14" s="6">
        <f ca="1"/>
        <v>6.6050000000000004</v>
      </c>
      <c r="H14" s="6">
        <f ca="1"/>
        <v>16.254999999999999</v>
      </c>
      <c r="I14" s="6">
        <f ca="1"/>
        <v>27.65</v>
      </c>
      <c r="J14" s="28">
        <f ca="1"/>
        <v>346.875</v>
      </c>
      <c r="K14" s="1">
        <f ca="1"/>
        <v>6.3730499999999995E-2</v>
      </c>
      <c r="L14" s="1">
        <f ca="1"/>
        <v>7.2347999999999996E-2</v>
      </c>
      <c r="M14" s="1">
        <f ca="1"/>
        <v>2.8625500000000002E-2</v>
      </c>
      <c r="N14" s="1">
        <f ca="1"/>
        <v>3.7644333333333335E-2</v>
      </c>
      <c r="O14" s="31">
        <f ca="1"/>
        <v>2.0785514314193801E-2</v>
      </c>
    </row>
    <row r="15" spans="1:15" x14ac:dyDescent="0.3">
      <c r="A15">
        <f ca="1"/>
        <v>13</v>
      </c>
      <c r="B15" t="str">
        <f ca="1"/>
        <v>Surety Insurance</v>
      </c>
      <c r="C15" s="47">
        <f ca="1"/>
        <v>5</v>
      </c>
      <c r="D15" s="7">
        <f ca="1"/>
        <v>2.4467799999999998E-2</v>
      </c>
      <c r="E15" s="7">
        <f ca="1"/>
        <v>1.885168613148437E-3</v>
      </c>
      <c r="F15" s="6">
        <f ca="1"/>
        <v>27.995000000000001</v>
      </c>
      <c r="G15" s="6">
        <f ca="1"/>
        <v>39.880000000000003</v>
      </c>
      <c r="H15" s="6">
        <f ca="1"/>
        <v>42.6</v>
      </c>
      <c r="I15" s="6">
        <f ca="1"/>
        <v>62.37</v>
      </c>
      <c r="J15" s="28">
        <f ca="1"/>
        <v>85.04</v>
      </c>
      <c r="K15" s="1">
        <f ca="1"/>
        <v>2.1714999999999998E-2</v>
      </c>
      <c r="L15" s="1">
        <f ca="1"/>
        <v>2.7040999999999999E-2</v>
      </c>
      <c r="M15" s="1">
        <f ca="1"/>
        <v>2.4531000000000001E-2</v>
      </c>
      <c r="N15" s="1">
        <f ca="1"/>
        <v>2.4525999999999999E-2</v>
      </c>
      <c r="O15" s="31">
        <f ca="1"/>
        <v>2.1760668456338073E-3</v>
      </c>
    </row>
    <row r="16" spans="1:15" x14ac:dyDescent="0.3">
      <c r="A16">
        <f ca="1"/>
        <v>14</v>
      </c>
      <c r="B16" t="str">
        <f ca="1"/>
        <v>Sporting &amp; Athletic Goods, NEC</v>
      </c>
      <c r="C16" s="47">
        <f ca="1"/>
        <v>5</v>
      </c>
      <c r="D16" s="7">
        <f ca="1"/>
        <v>4.4241200000000001E-2</v>
      </c>
      <c r="E16" s="7">
        <f ca="1"/>
        <v>2.2308035137591106E-2</v>
      </c>
      <c r="F16" s="6">
        <f ca="1"/>
        <v>9.6300000000000008</v>
      </c>
      <c r="G16" s="6">
        <f ca="1"/>
        <v>18.510000000000002</v>
      </c>
      <c r="H16" s="6">
        <f ca="1"/>
        <v>41.45</v>
      </c>
      <c r="I16" s="6">
        <f ca="1"/>
        <v>51.814999999999998</v>
      </c>
      <c r="J16" s="28">
        <f ca="1"/>
        <v>101.1</v>
      </c>
      <c r="K16" s="1">
        <f ca="1"/>
        <v>3.1049000000000004E-2</v>
      </c>
      <c r="L16" s="1">
        <f ca="1"/>
        <v>2.3782999999999999E-2</v>
      </c>
      <c r="M16" s="1">
        <f ca="1"/>
        <v>7.9708000000000001E-2</v>
      </c>
      <c r="N16" s="1">
        <f ca="1"/>
        <v>4.3332999999999997E-2</v>
      </c>
      <c r="O16" s="31">
        <f ca="1"/>
        <v>2.4840052407016658E-2</v>
      </c>
    </row>
    <row r="17" spans="1:15" x14ac:dyDescent="0.3">
      <c r="A17">
        <f ca="1"/>
        <v>15</v>
      </c>
      <c r="B17" t="str">
        <f ca="1"/>
        <v>Soap, Detergents, Cleang Preparations, Perfumes, Cosmetics</v>
      </c>
      <c r="C17" s="47">
        <f ca="1"/>
        <v>4</v>
      </c>
      <c r="D17" s="7">
        <f ca="1"/>
        <v>2.5307999999999997E-2</v>
      </c>
      <c r="E17" s="7">
        <f ca="1"/>
        <v>3.5046281780906044E-3</v>
      </c>
      <c r="F17" s="6">
        <f ca="1"/>
        <v>51.83</v>
      </c>
      <c r="G17" s="6">
        <f ca="1"/>
        <v>85.677499999999995</v>
      </c>
      <c r="H17" s="6">
        <f ca="1"/>
        <v>122.0975</v>
      </c>
      <c r="I17" s="6">
        <f ca="1"/>
        <v>179.50625000000002</v>
      </c>
      <c r="J17" s="28">
        <f ca="1"/>
        <v>276.32</v>
      </c>
      <c r="K17" s="1">
        <f ca="1"/>
        <v>2.0476000000000001E-2</v>
      </c>
      <c r="L17" s="1">
        <f ca="1"/>
        <v>2.5597999999999999E-2</v>
      </c>
      <c r="M17" s="1">
        <f ca="1"/>
        <v>2.8824000000000002E-2</v>
      </c>
      <c r="N17" s="1">
        <f ca="1"/>
        <v>2.6334E-2</v>
      </c>
      <c r="O17" s="31">
        <f ca="1"/>
        <v>3.504628178090604E-3</v>
      </c>
    </row>
    <row r="18" spans="1:15" x14ac:dyDescent="0.3">
      <c r="A18">
        <f ca="1"/>
        <v>16</v>
      </c>
      <c r="B18" t="str">
        <f ca="1"/>
        <v>Apparel &amp; Other Finishd Prods of  Fabrics &amp; Similar Matl</v>
      </c>
      <c r="C18" s="47">
        <f ca="1"/>
        <v>9</v>
      </c>
      <c r="D18" s="7">
        <f ca="1"/>
        <v>3.3311888888888891E-2</v>
      </c>
      <c r="E18" s="7">
        <f ca="1"/>
        <v>1.1803473243546204E-2</v>
      </c>
      <c r="F18" s="6">
        <f ca="1"/>
        <v>6.4749999999999996</v>
      </c>
      <c r="G18" s="6">
        <f ca="1"/>
        <v>11.52</v>
      </c>
      <c r="H18" s="6">
        <f ca="1"/>
        <v>22.895</v>
      </c>
      <c r="I18" s="6">
        <f ca="1"/>
        <v>38.6</v>
      </c>
      <c r="J18" s="28">
        <f ca="1"/>
        <v>166.78</v>
      </c>
      <c r="K18" s="1">
        <f ca="1"/>
        <v>2.8364E-2</v>
      </c>
      <c r="L18" s="1">
        <f ca="1"/>
        <v>3.2519000000000006E-2</v>
      </c>
      <c r="M18" s="1">
        <f ca="1"/>
        <v>3.0166999999999999E-2</v>
      </c>
      <c r="N18" s="1">
        <f ca="1"/>
        <v>3.9235666666666662E-2</v>
      </c>
      <c r="O18" s="31">
        <f ca="1"/>
        <v>4.7573995026461416E-3</v>
      </c>
    </row>
    <row r="19" spans="1:15" x14ac:dyDescent="0.3">
      <c r="A19">
        <f ca="1"/>
        <v>17</v>
      </c>
      <c r="B19" t="str">
        <f ca="1"/>
        <v>Gold and Silver Ores</v>
      </c>
      <c r="C19" s="47">
        <f ca="1"/>
        <v>11</v>
      </c>
      <c r="D19" s="7">
        <f ca="1"/>
        <v>4.4509554545454549E-2</v>
      </c>
      <c r="E19" s="7">
        <f ca="1"/>
        <v>2.3217368996135787E-2</v>
      </c>
      <c r="F19" s="6">
        <f ca="1"/>
        <v>13.26</v>
      </c>
      <c r="G19" s="6">
        <f ca="1"/>
        <v>25.365000000000002</v>
      </c>
      <c r="H19" s="6">
        <f ca="1"/>
        <v>33.74</v>
      </c>
      <c r="I19" s="6">
        <f ca="1"/>
        <v>48.647500000000001</v>
      </c>
      <c r="J19" s="28">
        <f ca="1"/>
        <v>220.80500000000001</v>
      </c>
      <c r="K19" s="1">
        <f ca="1"/>
        <v>3.7034333333333336E-2</v>
      </c>
      <c r="L19" s="1">
        <f ca="1"/>
        <v>5.3121000000000002E-2</v>
      </c>
      <c r="M19" s="1">
        <f ca="1"/>
        <v>4.9681033333333326E-2</v>
      </c>
      <c r="N19" s="1">
        <f ca="1"/>
        <v>4.1072333333333329E-2</v>
      </c>
      <c r="O19" s="31">
        <f ca="1"/>
        <v>7.4506082757085134E-3</v>
      </c>
    </row>
    <row r="20" spans="1:15" x14ac:dyDescent="0.3">
      <c r="A20">
        <f ca="1"/>
        <v>18</v>
      </c>
      <c r="B20" t="str">
        <f ca="1"/>
        <v>Personal Credit Institutions</v>
      </c>
      <c r="C20" s="47">
        <f ca="1"/>
        <v>11</v>
      </c>
      <c r="D20" s="7">
        <f ca="1"/>
        <v>4.4803545454545457E-2</v>
      </c>
      <c r="E20" s="7">
        <f ca="1"/>
        <v>2.3619194560203085E-2</v>
      </c>
      <c r="F20" s="6">
        <f ca="1"/>
        <v>1.7050000000000001</v>
      </c>
      <c r="G20" s="6">
        <f ca="1"/>
        <v>31.435000000000002</v>
      </c>
      <c r="H20" s="6">
        <f ca="1"/>
        <v>64.364999999999995</v>
      </c>
      <c r="I20" s="6">
        <f ca="1"/>
        <v>140.6</v>
      </c>
      <c r="J20" s="28">
        <f ca="1"/>
        <v>522.15499999999997</v>
      </c>
      <c r="K20" s="1">
        <f ca="1"/>
        <v>2.8466333333333333E-2</v>
      </c>
      <c r="L20" s="1">
        <f ca="1"/>
        <v>3.3530999999999998E-2</v>
      </c>
      <c r="M20" s="1">
        <f ca="1"/>
        <v>5.2967999999999994E-2</v>
      </c>
      <c r="N20" s="1">
        <f ca="1"/>
        <v>6.0491333333333334E-2</v>
      </c>
      <c r="O20" s="31">
        <f ca="1"/>
        <v>1.5310236852559821E-2</v>
      </c>
    </row>
    <row r="21" spans="1:15" x14ac:dyDescent="0.3">
      <c r="A21">
        <f ca="1"/>
        <v>19</v>
      </c>
      <c r="B21" t="str">
        <f ca="1"/>
        <v>Telephone &amp; Telegraph Apparatus</v>
      </c>
      <c r="C21" s="47">
        <f ca="1"/>
        <v>6</v>
      </c>
      <c r="D21" s="7">
        <f ca="1"/>
        <v>2.8580666666666667E-2</v>
      </c>
      <c r="E21" s="7">
        <f ca="1"/>
        <v>9.2925790966053527E-3</v>
      </c>
      <c r="F21" s="6">
        <f ca="1"/>
        <v>9.0250000000000004</v>
      </c>
      <c r="G21" s="6">
        <f ca="1"/>
        <v>19.561250000000001</v>
      </c>
      <c r="H21" s="6">
        <f ca="1"/>
        <v>28.431350000000002</v>
      </c>
      <c r="I21" s="6">
        <f ca="1"/>
        <v>387.97317500000008</v>
      </c>
      <c r="J21" s="28">
        <f ca="1"/>
        <v>696.76</v>
      </c>
      <c r="K21" s="1">
        <f ca="1"/>
        <v>1.9951E-2</v>
      </c>
      <c r="L21" s="1">
        <f ca="1"/>
        <v>3.2847000000000001E-2</v>
      </c>
      <c r="M21" s="1">
        <f ca="1"/>
        <v>3.8369E-2</v>
      </c>
      <c r="N21" s="1">
        <f ca="1"/>
        <v>3.0183000000000001E-2</v>
      </c>
      <c r="O21" s="31">
        <f ca="1"/>
        <v>7.718070462665318E-3</v>
      </c>
    </row>
    <row r="22" spans="1:15" x14ac:dyDescent="0.3">
      <c r="A22">
        <f ca="1"/>
        <v>20</v>
      </c>
      <c r="B22" t="str">
        <f ca="1"/>
        <v>Services-Commercial Physical &amp; Biological Research</v>
      </c>
      <c r="C22" s="47">
        <f ca="1"/>
        <v>6</v>
      </c>
      <c r="D22" s="7">
        <f ca="1"/>
        <v>2.6468666666666668E-2</v>
      </c>
      <c r="E22" s="7">
        <f ca="1"/>
        <v>7.5033927970396506E-3</v>
      </c>
      <c r="F22" s="6">
        <f ca="1"/>
        <v>18.03</v>
      </c>
      <c r="G22" s="6">
        <f ca="1"/>
        <v>102.93</v>
      </c>
      <c r="H22" s="6">
        <f ca="1"/>
        <v>148.24</v>
      </c>
      <c r="I22" s="6">
        <f ca="1"/>
        <v>181.63249999999999</v>
      </c>
      <c r="J22" s="28">
        <f ca="1"/>
        <v>523.54999999999995</v>
      </c>
      <c r="K22" s="1">
        <f ca="1"/>
        <v>2.2755000000000001E-2</v>
      </c>
      <c r="L22" s="1">
        <f ca="1"/>
        <v>3.3050999999999997E-2</v>
      </c>
      <c r="M22" s="1">
        <f ca="1"/>
        <v>2.9833999999999999E-2</v>
      </c>
      <c r="N22" s="1">
        <f ca="1"/>
        <v>2.5208500000000002E-2</v>
      </c>
      <c r="O22" s="31">
        <f ca="1"/>
        <v>4.6132839419622384E-3</v>
      </c>
    </row>
    <row r="23" spans="1:15" x14ac:dyDescent="0.3">
      <c r="A23">
        <f ca="1"/>
        <v>21</v>
      </c>
      <c r="B23" t="str">
        <f ca="1"/>
        <v>Plastics Products, NEC</v>
      </c>
      <c r="C23" s="47">
        <f ca="1"/>
        <v>8</v>
      </c>
      <c r="D23" s="7">
        <f ca="1"/>
        <v>3.8235999999999999E-2</v>
      </c>
      <c r="E23" s="7">
        <f ca="1"/>
        <v>2.0086072068546838E-2</v>
      </c>
      <c r="F23" s="6">
        <f ca="1"/>
        <v>4.29</v>
      </c>
      <c r="G23" s="6">
        <f ca="1"/>
        <v>17.805</v>
      </c>
      <c r="H23" s="6">
        <f ca="1"/>
        <v>28.772500000000001</v>
      </c>
      <c r="I23" s="6">
        <f ca="1"/>
        <v>134.01875000000001</v>
      </c>
      <c r="J23" s="28">
        <f ca="1"/>
        <v>179.66</v>
      </c>
      <c r="K23" s="1">
        <f ca="1"/>
        <v>3.4556500000000004E-2</v>
      </c>
      <c r="L23" s="1">
        <f ca="1"/>
        <v>3.6277999999999998E-2</v>
      </c>
      <c r="M23" s="1">
        <f ca="1"/>
        <v>3.1071999999999995E-2</v>
      </c>
      <c r="N23" s="1">
        <f ca="1"/>
        <v>5.10375E-2</v>
      </c>
      <c r="O23" s="31">
        <f ca="1"/>
        <v>8.804805174827417E-3</v>
      </c>
    </row>
    <row r="24" spans="1:15" x14ac:dyDescent="0.3">
      <c r="A24">
        <f ca="1"/>
        <v>22</v>
      </c>
      <c r="B24" t="str">
        <f ca="1"/>
        <v>Air-Cond &amp; Warm Air Heatg Equip &amp; Comm &amp; Indl Refrig Equip</v>
      </c>
      <c r="C24" s="47">
        <f ca="1"/>
        <v>4</v>
      </c>
      <c r="D24" s="7">
        <f ca="1"/>
        <v>2.3200250000000002E-2</v>
      </c>
      <c r="E24" s="7">
        <f ca="1"/>
        <v>5.6820481269227651E-3</v>
      </c>
      <c r="F24" s="6">
        <f ca="1"/>
        <v>61.09</v>
      </c>
      <c r="G24" s="6">
        <f ca="1"/>
        <v>85.691874999999996</v>
      </c>
      <c r="H24" s="6">
        <f ca="1"/>
        <v>117.65125</v>
      </c>
      <c r="I24" s="6">
        <f ca="1"/>
        <v>227.69</v>
      </c>
      <c r="J24" s="28">
        <f ca="1"/>
        <v>486.53</v>
      </c>
      <c r="K24" s="1">
        <f ca="1"/>
        <v>2.3112000000000001E-2</v>
      </c>
      <c r="L24" s="1">
        <f ca="1"/>
        <v>2.6372E-2</v>
      </c>
      <c r="M24" s="1">
        <f ca="1"/>
        <v>2.8062999999999998E-2</v>
      </c>
      <c r="N24" s="1">
        <f ca="1"/>
        <v>1.5254E-2</v>
      </c>
      <c r="O24" s="31">
        <f ca="1"/>
        <v>5.6820481269227651E-3</v>
      </c>
    </row>
    <row r="25" spans="1:15" x14ac:dyDescent="0.3">
      <c r="A25">
        <f ca="1"/>
        <v>23</v>
      </c>
      <c r="B25" t="str">
        <f ca="1"/>
        <v>Wholesale-Machinery, Equipment &amp; Supplies</v>
      </c>
      <c r="C25" s="47">
        <f ca="1"/>
        <v>4</v>
      </c>
      <c r="D25" s="7">
        <f ca="1"/>
        <v>2.5896249999999999E-2</v>
      </c>
      <c r="E25" s="7">
        <f ca="1"/>
        <v>9.2772915003967206E-3</v>
      </c>
      <c r="F25" s="6">
        <f ca="1"/>
        <v>6.3049999999999997</v>
      </c>
      <c r="G25" s="6">
        <f ca="1"/>
        <v>22.107500000000002</v>
      </c>
      <c r="H25" s="6">
        <f ca="1"/>
        <v>119.3575</v>
      </c>
      <c r="I25" s="6">
        <f ca="1"/>
        <v>231.6</v>
      </c>
      <c r="J25" s="28">
        <f ca="1"/>
        <v>292.38</v>
      </c>
      <c r="K25" s="1">
        <f ca="1"/>
        <v>1.8577999999999997E-2</v>
      </c>
      <c r="L25" s="1">
        <f ca="1"/>
        <v>1.8793999999999998E-2</v>
      </c>
      <c r="M25" s="1">
        <f ca="1"/>
        <v>3.8117999999999999E-2</v>
      </c>
      <c r="N25" s="1">
        <f ca="1"/>
        <v>2.8094999999999998E-2</v>
      </c>
      <c r="O25" s="31">
        <f ca="1"/>
        <v>9.2772915003967206E-3</v>
      </c>
    </row>
    <row r="26" spans="1:15" x14ac:dyDescent="0.3">
      <c r="A26">
        <f ca="1"/>
        <v>24</v>
      </c>
      <c r="B26" t="str">
        <f ca="1"/>
        <v>Engines &amp; Turbines</v>
      </c>
      <c r="C26" s="47">
        <f ca="1"/>
        <v>4</v>
      </c>
      <c r="D26" s="7">
        <f ca="1"/>
        <v>3.4619999999999998E-2</v>
      </c>
      <c r="E26" s="7">
        <f ca="1"/>
        <v>1.8001139871315561E-2</v>
      </c>
      <c r="F26" s="6">
        <f ca="1"/>
        <v>2.1301000000000001</v>
      </c>
      <c r="G26" s="6">
        <f ca="1"/>
        <v>61.882525000000001</v>
      </c>
      <c r="H26" s="6">
        <f ca="1"/>
        <v>158.23250000000002</v>
      </c>
      <c r="I26" s="6">
        <f ca="1"/>
        <v>332.005</v>
      </c>
      <c r="J26" s="28">
        <f ca="1"/>
        <v>624.02499999999998</v>
      </c>
      <c r="K26" s="1">
        <f ca="1"/>
        <v>3.9073000000000004E-2</v>
      </c>
      <c r="L26" s="1">
        <f ca="1"/>
        <v>5.7804000000000001E-2</v>
      </c>
      <c r="M26" s="1">
        <f ca="1"/>
        <v>1.6746E-2</v>
      </c>
      <c r="N26" s="1">
        <f ca="1"/>
        <v>2.4857000000000001E-2</v>
      </c>
      <c r="O26" s="31">
        <f ca="1"/>
        <v>1.8001139871315561E-2</v>
      </c>
    </row>
    <row r="27" spans="1:15" x14ac:dyDescent="0.3">
      <c r="A27">
        <f ca="1"/>
        <v>25</v>
      </c>
      <c r="B27" t="str">
        <f ca="1"/>
        <v>Construction Machinery &amp; Equip</v>
      </c>
      <c r="C27" s="47">
        <f ca="1"/>
        <v>6</v>
      </c>
      <c r="D27" s="7">
        <f ca="1"/>
        <v>3.4723999999999998E-2</v>
      </c>
      <c r="E27" s="7">
        <f ca="1"/>
        <v>1.8162911418602472E-2</v>
      </c>
      <c r="F27" s="6">
        <f ca="1"/>
        <v>13.09</v>
      </c>
      <c r="G27" s="6">
        <f ca="1"/>
        <v>15.073174999999999</v>
      </c>
      <c r="H27" s="6">
        <f ca="1"/>
        <v>31.134999999999998</v>
      </c>
      <c r="I27" s="6">
        <f ca="1"/>
        <v>56.407499999999999</v>
      </c>
      <c r="J27" s="28">
        <f ca="1"/>
        <v>794.71</v>
      </c>
      <c r="K27" s="1">
        <f ca="1"/>
        <v>3.0905999999999999E-2</v>
      </c>
      <c r="L27" s="1">
        <f ca="1"/>
        <v>5.3333000000000005E-2</v>
      </c>
      <c r="M27" s="1">
        <f ca="1"/>
        <v>3.1979E-2</v>
      </c>
      <c r="N27" s="1">
        <f ca="1"/>
        <v>3.0610000000000002E-2</v>
      </c>
      <c r="O27" s="31">
        <f ca="1"/>
        <v>1.1099592635167582E-2</v>
      </c>
    </row>
    <row r="28" spans="1:15" x14ac:dyDescent="0.3">
      <c r="A28">
        <f ca="1"/>
        <v>26</v>
      </c>
      <c r="B28" t="str">
        <f ca="1"/>
        <v>Rolling Drawing &amp; Extruding of  Nonferrous Metals</v>
      </c>
      <c r="C28" s="47">
        <f ca="1"/>
        <v>4</v>
      </c>
      <c r="D28" s="7">
        <f ca="1"/>
        <v>3.8179999999999999E-2</v>
      </c>
      <c r="E28" s="7">
        <f ca="1"/>
        <v>2.1681795482231946E-2</v>
      </c>
      <c r="F28" s="6">
        <f ca="1"/>
        <v>20.245000000000001</v>
      </c>
      <c r="G28" s="6">
        <f ca="1"/>
        <v>96.778750000000002</v>
      </c>
      <c r="H28" s="6">
        <f ca="1"/>
        <v>134.185</v>
      </c>
      <c r="I28" s="6">
        <f ca="1"/>
        <v>173.80500000000001</v>
      </c>
      <c r="J28" s="28">
        <f ca="1"/>
        <v>256.98</v>
      </c>
      <c r="K28" s="1">
        <f ca="1"/>
        <v>6.6649E-2</v>
      </c>
      <c r="L28" s="1">
        <f ca="1"/>
        <v>3.4165000000000001E-2</v>
      </c>
      <c r="M28" s="1">
        <f ca="1"/>
        <v>1.4022E-2</v>
      </c>
      <c r="N28" s="1">
        <f ca="1"/>
        <v>3.7884000000000001E-2</v>
      </c>
      <c r="O28" s="31">
        <f ca="1"/>
        <v>2.1681795482231946E-2</v>
      </c>
    </row>
    <row r="29" spans="1:15" x14ac:dyDescent="0.3">
      <c r="A29">
        <f ca="1"/>
        <v>27</v>
      </c>
      <c r="B29" t="str">
        <f ca="1"/>
        <v>Refrigeration &amp; Service Industry Machinery</v>
      </c>
      <c r="C29" s="47">
        <f ca="1"/>
        <v>4</v>
      </c>
      <c r="D29" s="7">
        <f ca="1"/>
        <v>2.9569500000000002E-2</v>
      </c>
      <c r="E29" s="7">
        <f ca="1"/>
        <v>1.3153919099137962E-2</v>
      </c>
      <c r="F29" s="6">
        <f ca="1"/>
        <v>15.265000000000001</v>
      </c>
      <c r="G29" s="6">
        <f ca="1"/>
        <v>63.231250000000003</v>
      </c>
      <c r="H29" s="6">
        <f ca="1"/>
        <v>112.39</v>
      </c>
      <c r="I29" s="6">
        <f ca="1"/>
        <v>179.16250000000002</v>
      </c>
      <c r="J29" s="28">
        <f ca="1"/>
        <v>279.97000000000003</v>
      </c>
      <c r="K29" s="1">
        <f ca="1"/>
        <v>2.8639000000000001E-2</v>
      </c>
      <c r="L29" s="1">
        <f ca="1"/>
        <v>1.2266999999999998E-2</v>
      </c>
      <c r="M29" s="1">
        <f ca="1"/>
        <v>4.3815E-2</v>
      </c>
      <c r="N29" s="1">
        <f ca="1"/>
        <v>3.3557000000000003E-2</v>
      </c>
      <c r="O29" s="31">
        <f ca="1"/>
        <v>1.3153919099137974E-2</v>
      </c>
    </row>
    <row r="30" spans="1:15" x14ac:dyDescent="0.3">
      <c r="A30">
        <f ca="1"/>
        <v>28</v>
      </c>
      <c r="B30" t="str">
        <f ca="1"/>
        <v>Farm Machinery &amp; Equipment</v>
      </c>
      <c r="C30" s="47">
        <f ca="1"/>
        <v>4</v>
      </c>
      <c r="D30" s="7">
        <f ca="1"/>
        <v>2.6186500000000001E-2</v>
      </c>
      <c r="E30" s="7">
        <f ca="1"/>
        <v>1.1196321732307141E-2</v>
      </c>
      <c r="F30" s="6">
        <f ca="1"/>
        <v>109.53</v>
      </c>
      <c r="G30" s="6">
        <f ca="1"/>
        <v>117.1275</v>
      </c>
      <c r="H30" s="6">
        <f ca="1"/>
        <v>146.03749999999999</v>
      </c>
      <c r="I30" s="6">
        <f ca="1"/>
        <v>276.97375</v>
      </c>
      <c r="J30" s="28">
        <f ca="1"/>
        <v>590.65</v>
      </c>
      <c r="K30" s="1">
        <f ca="1"/>
        <v>2.9321E-2</v>
      </c>
      <c r="L30" s="1">
        <f ca="1"/>
        <v>3.7904E-2</v>
      </c>
      <c r="M30" s="1">
        <f ca="1"/>
        <v>2.6463E-2</v>
      </c>
      <c r="N30" s="1">
        <f ca="1"/>
        <v>1.1057999999999998E-2</v>
      </c>
      <c r="O30" s="31">
        <f ca="1"/>
        <v>1.1196321732307146E-2</v>
      </c>
    </row>
    <row r="31" spans="1:15" x14ac:dyDescent="0.3">
      <c r="A31">
        <f ca="1"/>
        <v>29</v>
      </c>
      <c r="B31" t="str">
        <f ca="1"/>
        <v>Services-To Dwellings &amp; Other Buildings</v>
      </c>
      <c r="C31" s="47">
        <f ca="1"/>
        <v>5</v>
      </c>
      <c r="D31" s="7">
        <f ca="1"/>
        <v>2.7903600000000001E-2</v>
      </c>
      <c r="E31" s="7">
        <f ca="1"/>
        <v>1.3029076475330094E-2</v>
      </c>
      <c r="F31" s="6">
        <f ca="1"/>
        <v>40.192</v>
      </c>
      <c r="G31" s="6">
        <f ca="1"/>
        <v>46.39</v>
      </c>
      <c r="H31" s="6">
        <f ca="1"/>
        <v>55.17</v>
      </c>
      <c r="I31" s="6">
        <f ca="1"/>
        <v>62.53</v>
      </c>
      <c r="J31" s="28">
        <f ca="1"/>
        <v>141.94</v>
      </c>
      <c r="K31" s="1">
        <f ca="1"/>
        <v>1.7777000000000001E-2</v>
      </c>
      <c r="L31" s="1">
        <f ca="1"/>
        <v>4.5054999999999998E-2</v>
      </c>
      <c r="M31" s="1">
        <f ca="1"/>
        <v>1.2479000000000001E-2</v>
      </c>
      <c r="N31" s="1">
        <f ca="1"/>
        <v>3.21035E-2</v>
      </c>
      <c r="O31" s="31">
        <f ca="1"/>
        <v>1.4695421108716144E-2</v>
      </c>
    </row>
    <row r="32" spans="1:15" x14ac:dyDescent="0.3">
      <c r="A32">
        <f ca="1"/>
        <v>30</v>
      </c>
      <c r="B32" t="str">
        <f ca="1"/>
        <v>Services-General Medical &amp; Surgical Hospitals, NEC</v>
      </c>
      <c r="C32" s="47">
        <f ca="1"/>
        <v>5</v>
      </c>
      <c r="D32" s="7">
        <f ca="1"/>
        <v>2.4905E-2</v>
      </c>
      <c r="E32" s="7">
        <f ca="1"/>
        <v>1.0322967402835294E-2</v>
      </c>
      <c r="F32" s="6">
        <f ca="1"/>
        <v>3.1850000000000001</v>
      </c>
      <c r="G32" s="6">
        <f ca="1"/>
        <v>13.96</v>
      </c>
      <c r="H32" s="6">
        <f ca="1"/>
        <v>182.7</v>
      </c>
      <c r="I32" s="6">
        <f ca="1"/>
        <v>197.97</v>
      </c>
      <c r="J32" s="28">
        <f ca="1"/>
        <v>489.82</v>
      </c>
      <c r="K32" s="1">
        <f ca="1"/>
        <v>1.7572000000000001E-2</v>
      </c>
      <c r="L32" s="1">
        <f ca="1"/>
        <v>3.9463999999999999E-2</v>
      </c>
      <c r="M32" s="1">
        <f ca="1"/>
        <v>2.2211999999999999E-2</v>
      </c>
      <c r="N32" s="1">
        <f ca="1"/>
        <v>2.2638499999999999E-2</v>
      </c>
      <c r="O32" s="31">
        <f ca="1"/>
        <v>9.6062893579761926E-3</v>
      </c>
    </row>
    <row r="33" spans="1:15" x14ac:dyDescent="0.3">
      <c r="A33">
        <f ca="1"/>
        <v>31</v>
      </c>
      <c r="B33" t="str">
        <f ca="1"/>
        <v>Retail-Department Stores</v>
      </c>
      <c r="C33" s="47">
        <f ca="1"/>
        <v>4</v>
      </c>
      <c r="D33" s="7">
        <f ca="1"/>
        <v>1.9914750000000002E-2</v>
      </c>
      <c r="E33" s="7">
        <f ca="1"/>
        <v>5.9093871298130339E-3</v>
      </c>
      <c r="F33" s="6">
        <f ca="1"/>
        <v>14.52</v>
      </c>
      <c r="G33" s="6">
        <f ca="1"/>
        <v>18.249600000000001</v>
      </c>
      <c r="H33" s="6">
        <f ca="1"/>
        <v>182.96889999999999</v>
      </c>
      <c r="I33" s="6">
        <f ca="1"/>
        <v>410.6275</v>
      </c>
      <c r="J33" s="28">
        <f ca="1"/>
        <v>603.17499999999995</v>
      </c>
      <c r="K33" s="1">
        <f ca="1"/>
        <v>1.3259E-2</v>
      </c>
      <c r="L33" s="1">
        <f ca="1"/>
        <v>2.1635000000000001E-2</v>
      </c>
      <c r="M33" s="1">
        <f ca="1"/>
        <v>2.7143E-2</v>
      </c>
      <c r="N33" s="1">
        <f ca="1"/>
        <v>1.7621999999999999E-2</v>
      </c>
      <c r="O33" s="31">
        <f ca="1"/>
        <v>5.9093871298130339E-3</v>
      </c>
    </row>
    <row r="34" spans="1:15" x14ac:dyDescent="0.3">
      <c r="A34">
        <f ca="1"/>
        <v>32</v>
      </c>
      <c r="B34" t="str">
        <f ca="1"/>
        <v>Water, Sewer, Pipeline, Comm &amp; Power Line Construction</v>
      </c>
      <c r="C34" s="47">
        <f ca="1"/>
        <v>6</v>
      </c>
      <c r="D34" s="7">
        <f ca="1"/>
        <v>3.8313833333333332E-2</v>
      </c>
      <c r="E34" s="7">
        <f ca="1"/>
        <v>2.434424117048356E-2</v>
      </c>
      <c r="F34" s="6">
        <f ca="1"/>
        <v>15.55</v>
      </c>
      <c r="G34" s="6">
        <f ca="1"/>
        <v>321.185</v>
      </c>
      <c r="H34" s="6">
        <f ca="1"/>
        <v>350.28999999999996</v>
      </c>
      <c r="I34" s="6">
        <f ca="1"/>
        <v>394.28999999999996</v>
      </c>
      <c r="J34" s="28">
        <f ca="1"/>
        <v>3990</v>
      </c>
      <c r="K34" s="1">
        <f ca="1"/>
        <v>6.3575000000000007E-2</v>
      </c>
      <c r="L34" s="1">
        <f ca="1"/>
        <v>3.9682000000000002E-2</v>
      </c>
      <c r="M34" s="1">
        <f ca="1"/>
        <v>4.0961999999999998E-2</v>
      </c>
      <c r="N34" s="1">
        <f ca="1"/>
        <v>1.10445E-2</v>
      </c>
      <c r="O34" s="31">
        <f ca="1"/>
        <v>2.1522233195678513E-2</v>
      </c>
    </row>
    <row r="35" spans="1:15" x14ac:dyDescent="0.3">
      <c r="A35">
        <f ca="1"/>
        <v>33</v>
      </c>
      <c r="B35" t="str">
        <f ca="1"/>
        <v>Services-Consumer Credit Reporting, Collection Agencies</v>
      </c>
      <c r="C35" s="47">
        <f ca="1"/>
        <v>4</v>
      </c>
      <c r="D35" s="7">
        <f ca="1"/>
        <v>2.3012749999999998E-2</v>
      </c>
      <c r="E35" s="7">
        <f ca="1"/>
        <v>9.4334512728198594E-3</v>
      </c>
      <c r="F35" s="6">
        <f ca="1"/>
        <v>78.262500000000003</v>
      </c>
      <c r="G35" s="6">
        <f ca="1"/>
        <v>166.12687499999998</v>
      </c>
      <c r="H35" s="6">
        <f ca="1"/>
        <v>319.1225</v>
      </c>
      <c r="I35" s="6">
        <f ca="1"/>
        <v>446.14499999999998</v>
      </c>
      <c r="J35" s="28">
        <f ca="1"/>
        <v>456.09</v>
      </c>
      <c r="K35" s="1">
        <f ca="1"/>
        <v>3.4671E-2</v>
      </c>
      <c r="L35" s="1">
        <f ca="1"/>
        <v>2.6446999999999998E-2</v>
      </c>
      <c r="M35" s="1">
        <f ca="1"/>
        <v>1.3828E-2</v>
      </c>
      <c r="N35" s="1">
        <f ca="1"/>
        <v>1.7104999999999999E-2</v>
      </c>
      <c r="O35" s="31">
        <f ca="1"/>
        <v>9.4334512728198594E-3</v>
      </c>
    </row>
    <row r="36" spans="1:15" x14ac:dyDescent="0.3">
      <c r="A36">
        <f ca="1"/>
        <v>34</v>
      </c>
      <c r="B36" t="str">
        <f ca="1"/>
        <v>General Industrial Machinery &amp; Equipment</v>
      </c>
      <c r="C36" s="47">
        <f ca="1"/>
        <v>6</v>
      </c>
      <c r="D36" s="7">
        <f ca="1"/>
        <v>2.803866666666667E-2</v>
      </c>
      <c r="E36" s="7">
        <f ca="1"/>
        <v>1.4479194834888662E-2</v>
      </c>
      <c r="F36" s="6">
        <f ca="1"/>
        <v>25.68</v>
      </c>
      <c r="G36" s="6">
        <f ca="1"/>
        <v>57.396250000000002</v>
      </c>
      <c r="H36" s="6">
        <f ca="1"/>
        <v>90.627499999999998</v>
      </c>
      <c r="I36" s="6">
        <f ca="1"/>
        <v>199.74</v>
      </c>
      <c r="J36" s="28">
        <f ca="1"/>
        <v>271.79000000000002</v>
      </c>
      <c r="K36" s="1">
        <f ca="1"/>
        <v>3.2080499999999998E-2</v>
      </c>
      <c r="L36" s="1">
        <f ca="1"/>
        <v>2.4322E-2</v>
      </c>
      <c r="M36" s="1">
        <f ca="1"/>
        <v>5.0346000000000002E-2</v>
      </c>
      <c r="N36" s="1">
        <f ca="1"/>
        <v>1.4701500000000001E-2</v>
      </c>
      <c r="O36" s="31">
        <f ca="1"/>
        <v>1.5100180545278247E-2</v>
      </c>
    </row>
    <row r="37" spans="1:15" x14ac:dyDescent="0.3">
      <c r="A37">
        <f ca="1"/>
        <v>35</v>
      </c>
      <c r="B37" t="str">
        <f ca="1"/>
        <v>Bottled &amp; Canned Soft Drinks &amp; Carbonated Waters</v>
      </c>
      <c r="C37" s="47">
        <f ca="1"/>
        <v>5</v>
      </c>
      <c r="D37" s="7">
        <f ca="1"/>
        <v>1.57828E-2</v>
      </c>
      <c r="E37" s="7">
        <f ca="1"/>
        <v>2.4773794017065695E-3</v>
      </c>
      <c r="F37" s="6">
        <f ca="1"/>
        <v>34.365000000000002</v>
      </c>
      <c r="G37" s="6">
        <f ca="1"/>
        <v>35.295000000000002</v>
      </c>
      <c r="H37" s="6">
        <f ca="1"/>
        <v>76.63</v>
      </c>
      <c r="I37" s="6">
        <f ca="1"/>
        <v>103.97</v>
      </c>
      <c r="J37" s="28">
        <f ca="1"/>
        <v>189.59</v>
      </c>
      <c r="K37" s="1">
        <f ca="1"/>
        <v>1.7318E-2</v>
      </c>
      <c r="L37" s="1">
        <f ca="1"/>
        <v>1.2768999999999999E-2</v>
      </c>
      <c r="M37" s="1">
        <f ca="1"/>
        <v>1.6851999999999999E-2</v>
      </c>
      <c r="N37" s="1">
        <f ca="1"/>
        <v>1.5987500000000002E-2</v>
      </c>
      <c r="O37" s="31">
        <f ca="1"/>
        <v>2.0505645310092864E-3</v>
      </c>
    </row>
    <row r="38" spans="1:15" x14ac:dyDescent="0.3">
      <c r="A38">
        <f ca="1"/>
        <v>36</v>
      </c>
      <c r="B38" t="str">
        <f ca="1"/>
        <v>Printed Circuit Boards</v>
      </c>
      <c r="C38" s="47">
        <f ca="1"/>
        <v>9</v>
      </c>
      <c r="D38" s="7">
        <f ca="1"/>
        <v>2.3272666666666664E-2</v>
      </c>
      <c r="E38" s="7">
        <f ca="1"/>
        <v>1.0109774193818586E-2</v>
      </c>
      <c r="F38" s="6">
        <f ca="1"/>
        <v>8.5684000000000005</v>
      </c>
      <c r="G38" s="6">
        <f ca="1"/>
        <v>55.13</v>
      </c>
      <c r="H38" s="6">
        <f ca="1"/>
        <v>81.89</v>
      </c>
      <c r="I38" s="6">
        <f ca="1"/>
        <v>226.935</v>
      </c>
      <c r="J38" s="28">
        <f ca="1"/>
        <v>398.51</v>
      </c>
      <c r="K38" s="1">
        <f ca="1"/>
        <v>1.5105500000000001E-2</v>
      </c>
      <c r="L38" s="1">
        <f ca="1"/>
        <v>1.7387E-2</v>
      </c>
      <c r="M38" s="1">
        <f ca="1"/>
        <v>2.5582000000000001E-2</v>
      </c>
      <c r="N38" s="1">
        <f ca="1"/>
        <v>3.110166666666667E-2</v>
      </c>
      <c r="O38" s="31">
        <f ca="1"/>
        <v>7.3968262868649047E-3</v>
      </c>
    </row>
    <row r="39" spans="1:15" x14ac:dyDescent="0.3">
      <c r="A39">
        <f ca="1"/>
        <v>37</v>
      </c>
      <c r="B39" t="str">
        <f ca="1"/>
        <v>Trucking (No Local)</v>
      </c>
      <c r="C39" s="47">
        <f ca="1"/>
        <v>12</v>
      </c>
      <c r="D39" s="7">
        <f ca="1"/>
        <v>2.7268249999999997E-2</v>
      </c>
      <c r="E39" s="7">
        <f ca="1"/>
        <v>1.4303834381826697E-2</v>
      </c>
      <c r="F39" s="6">
        <f ca="1"/>
        <v>11.65</v>
      </c>
      <c r="G39" s="6">
        <f ca="1"/>
        <v>28.05</v>
      </c>
      <c r="H39" s="6">
        <f ca="1"/>
        <v>48.6175</v>
      </c>
      <c r="I39" s="6">
        <f ca="1"/>
        <v>185.24250000000001</v>
      </c>
      <c r="J39" s="28">
        <f ca="1"/>
        <v>435.78</v>
      </c>
      <c r="K39" s="1">
        <f ca="1"/>
        <v>3.8878666666666666E-2</v>
      </c>
      <c r="L39" s="1">
        <f ca="1"/>
        <v>2.0787666666666666E-2</v>
      </c>
      <c r="M39" s="1">
        <f ca="1"/>
        <v>1.9467666666666664E-2</v>
      </c>
      <c r="N39" s="1">
        <f ca="1"/>
        <v>2.9939000000000004E-2</v>
      </c>
      <c r="O39" s="31">
        <f ca="1"/>
        <v>9.0329349497024168E-3</v>
      </c>
    </row>
    <row r="40" spans="1:15" x14ac:dyDescent="0.3">
      <c r="A40">
        <f ca="1"/>
        <v>38</v>
      </c>
      <c r="B40" t="str">
        <f ca="1"/>
        <v>General Industrial Machinery &amp; Equipment, NEC</v>
      </c>
      <c r="C40" s="47">
        <f ca="1"/>
        <v>6</v>
      </c>
      <c r="D40" s="7">
        <f ca="1"/>
        <v>4.8613333333333335E-2</v>
      </c>
      <c r="E40" s="7">
        <f ca="1"/>
        <v>3.5724090195086378E-2</v>
      </c>
      <c r="F40" s="6">
        <f ca="1"/>
        <v>24.34</v>
      </c>
      <c r="G40" s="6">
        <f ca="1"/>
        <v>58.412424999999999</v>
      </c>
      <c r="H40" s="6">
        <f ca="1"/>
        <v>86.83</v>
      </c>
      <c r="I40" s="6">
        <f ca="1"/>
        <v>182.07999999999998</v>
      </c>
      <c r="J40" s="28">
        <f ca="1"/>
        <v>283.33999999999997</v>
      </c>
      <c r="K40" s="1">
        <f ca="1"/>
        <v>2.6785E-2</v>
      </c>
      <c r="L40" s="1">
        <f ca="1"/>
        <v>5.0858999999999994E-2</v>
      </c>
      <c r="M40" s="1">
        <f ca="1"/>
        <v>0.11209899999999999</v>
      </c>
      <c r="N40" s="1">
        <f ca="1"/>
        <v>3.7575999999999998E-2</v>
      </c>
      <c r="O40" s="31">
        <f ca="1"/>
        <v>3.8138929117766264E-2</v>
      </c>
    </row>
    <row r="41" spans="1:15" x14ac:dyDescent="0.3">
      <c r="A41">
        <f ca="1"/>
        <v>39</v>
      </c>
      <c r="B41" t="str">
        <f ca="1"/>
        <v>Retail-Family Clothing Stores</v>
      </c>
      <c r="C41" s="47">
        <f ca="1"/>
        <v>8</v>
      </c>
      <c r="D41" s="7">
        <f ca="1"/>
        <v>3.0416875000000003E-2</v>
      </c>
      <c r="E41" s="7">
        <f ca="1"/>
        <v>1.7806015880976047E-2</v>
      </c>
      <c r="F41" s="6">
        <f ca="1"/>
        <v>3.5150000000000001</v>
      </c>
      <c r="G41" s="6">
        <f ca="1"/>
        <v>17.793750000000003</v>
      </c>
      <c r="H41" s="6">
        <f ca="1"/>
        <v>64.287499999999994</v>
      </c>
      <c r="I41" s="6">
        <f ca="1"/>
        <v>111.175</v>
      </c>
      <c r="J41" s="28">
        <f ca="1"/>
        <v>227.965</v>
      </c>
      <c r="K41" s="1">
        <f ca="1"/>
        <v>3.1278500000000001E-2</v>
      </c>
      <c r="L41" s="1">
        <f ca="1"/>
        <v>2.7640999999999999E-2</v>
      </c>
      <c r="M41" s="1">
        <f ca="1"/>
        <v>3.9956999999999999E-2</v>
      </c>
      <c r="N41" s="1">
        <f ca="1"/>
        <v>2.2790999999999999E-2</v>
      </c>
      <c r="O41" s="31">
        <f ca="1"/>
        <v>7.2483523228270954E-3</v>
      </c>
    </row>
    <row r="42" spans="1:15" x14ac:dyDescent="0.3">
      <c r="A42">
        <f ca="1"/>
        <v>40</v>
      </c>
      <c r="B42" t="str">
        <f ca="1"/>
        <v>Wholesale-Electronic Parts &amp; Equipment, NEC</v>
      </c>
      <c r="C42" s="47">
        <f ca="1"/>
        <v>5</v>
      </c>
      <c r="D42" s="7">
        <f ca="1"/>
        <v>2.317E-2</v>
      </c>
      <c r="E42" s="7">
        <f ca="1"/>
        <v>1.1079985175982878E-2</v>
      </c>
      <c r="F42" s="6">
        <f ca="1"/>
        <v>13.515000000000001</v>
      </c>
      <c r="G42" s="6">
        <f ca="1"/>
        <v>56.055</v>
      </c>
      <c r="H42" s="6">
        <f ca="1"/>
        <v>73.37</v>
      </c>
      <c r="I42" s="6">
        <f ca="1"/>
        <v>173.95500000000001</v>
      </c>
      <c r="J42" s="28">
        <f ca="1"/>
        <v>245.83</v>
      </c>
      <c r="K42" s="1">
        <f ca="1"/>
        <v>2.8538999999999998E-2</v>
      </c>
      <c r="L42" s="1">
        <f ca="1"/>
        <v>2.0666000000000004E-2</v>
      </c>
      <c r="M42" s="1">
        <f ca="1"/>
        <v>1.4799E-2</v>
      </c>
      <c r="N42" s="1">
        <f ca="1"/>
        <v>2.5923000000000002E-2</v>
      </c>
      <c r="O42" s="31">
        <f ca="1"/>
        <v>6.0787628881212247E-3</v>
      </c>
    </row>
    <row r="43" spans="1:15" x14ac:dyDescent="0.3">
      <c r="A43">
        <f ca="1"/>
        <v>41</v>
      </c>
      <c r="B43" t="str">
        <f ca="1"/>
        <v>State Commercial Banks</v>
      </c>
      <c r="C43" s="47">
        <f ca="1"/>
        <v>147</v>
      </c>
      <c r="D43" s="7">
        <f ca="1"/>
        <v>2.3846088435374141E-2</v>
      </c>
      <c r="E43" s="7">
        <f ca="1"/>
        <v>1.2361618285758996E-2</v>
      </c>
      <c r="F43" s="6">
        <f ca="1"/>
        <v>7.6394000000000002</v>
      </c>
      <c r="G43" s="6">
        <f ca="1"/>
        <v>26.685000000000002</v>
      </c>
      <c r="H43" s="6">
        <f ca="1"/>
        <v>37.28</v>
      </c>
      <c r="I43" s="6">
        <f ca="1"/>
        <v>59.67</v>
      </c>
      <c r="J43" s="28">
        <f ca="1"/>
        <v>2032.92</v>
      </c>
      <c r="K43" s="1">
        <f ca="1"/>
        <v>1.8909054054054061E-2</v>
      </c>
      <c r="L43" s="1">
        <f ca="1"/>
        <v>2.5543166666666665E-2</v>
      </c>
      <c r="M43" s="1">
        <f ca="1"/>
        <v>2.7396513513513521E-2</v>
      </c>
      <c r="N43" s="1">
        <f ca="1"/>
        <v>2.3581486486486489E-2</v>
      </c>
      <c r="O43" s="31">
        <f ca="1"/>
        <v>3.6482593789072381E-3</v>
      </c>
    </row>
    <row r="44" spans="1:15" x14ac:dyDescent="0.3">
      <c r="A44">
        <f ca="1"/>
        <v>42</v>
      </c>
      <c r="B44" t="str">
        <f ca="1"/>
        <v>Arrangement of  Transportation of  Freight &amp; Cargo</v>
      </c>
      <c r="C44" s="47">
        <f ca="1"/>
        <v>6</v>
      </c>
      <c r="D44" s="7">
        <f ca="1"/>
        <v>2.7119500000000001E-2</v>
      </c>
      <c r="E44" s="7">
        <f ca="1"/>
        <v>1.6631973974847367E-2</v>
      </c>
      <c r="F44" s="6">
        <f ca="1"/>
        <v>8.31</v>
      </c>
      <c r="G44" s="6">
        <f ca="1"/>
        <v>27.173749999999998</v>
      </c>
      <c r="H44" s="6">
        <f ca="1"/>
        <v>78.827500000000001</v>
      </c>
      <c r="I44" s="6">
        <f ca="1"/>
        <v>139.39875000000001</v>
      </c>
      <c r="J44" s="28">
        <f ca="1"/>
        <v>184.535</v>
      </c>
      <c r="K44" s="1">
        <f ca="1"/>
        <v>3.9197000000000003E-2</v>
      </c>
      <c r="L44" s="1">
        <f ca="1"/>
        <v>3.5817999999999996E-2</v>
      </c>
      <c r="M44" s="1">
        <f ca="1"/>
        <v>2.8521999999999999E-2</v>
      </c>
      <c r="N44" s="1">
        <f ca="1"/>
        <v>9.9914999999999986E-3</v>
      </c>
      <c r="O44" s="31">
        <f ca="1"/>
        <v>1.3044646554397962E-2</v>
      </c>
    </row>
    <row r="45" spans="1:15" x14ac:dyDescent="0.3">
      <c r="A45">
        <f ca="1"/>
        <v>43</v>
      </c>
      <c r="B45" t="str">
        <f ca="1"/>
        <v>Measuring &amp; Controlling Devices, NEC</v>
      </c>
      <c r="C45" s="47">
        <f ca="1"/>
        <v>4</v>
      </c>
      <c r="D45" s="7">
        <f ca="1"/>
        <v>3.8056499999999993E-2</v>
      </c>
      <c r="E45" s="7">
        <f ca="1"/>
        <v>2.7733350398632582E-2</v>
      </c>
      <c r="F45" s="6">
        <f ca="1"/>
        <v>9.6150000000000002</v>
      </c>
      <c r="G45" s="6">
        <f ca="1"/>
        <v>17.171250000000001</v>
      </c>
      <c r="H45" s="6">
        <f ca="1"/>
        <v>153.91249999999999</v>
      </c>
      <c r="I45" s="6">
        <f ca="1"/>
        <v>320.16125</v>
      </c>
      <c r="J45" s="28">
        <f ca="1"/>
        <v>416.24</v>
      </c>
      <c r="K45" s="1">
        <f ca="1"/>
        <v>1.8537999999999999E-2</v>
      </c>
      <c r="L45" s="1">
        <f ca="1"/>
        <v>2.1796000000000003E-2</v>
      </c>
      <c r="M45" s="1">
        <f ca="1"/>
        <v>7.8550999999999996E-2</v>
      </c>
      <c r="N45" s="1">
        <f ca="1"/>
        <v>3.3340999999999996E-2</v>
      </c>
      <c r="O45" s="31">
        <f ca="1"/>
        <v>2.7733350398632582E-2</v>
      </c>
    </row>
    <row r="46" spans="1:15" x14ac:dyDescent="0.3">
      <c r="A46">
        <f ca="1"/>
        <v>44</v>
      </c>
      <c r="B46" t="str">
        <f ca="1"/>
        <v>Miscellaneous Chemical Products</v>
      </c>
      <c r="C46" s="47">
        <f ca="1"/>
        <v>4</v>
      </c>
      <c r="D46" s="7">
        <f ca="1"/>
        <v>2.9857249999999998E-2</v>
      </c>
      <c r="E46" s="7">
        <f ca="1"/>
        <v>2.0365079938872491E-2</v>
      </c>
      <c r="F46" s="6">
        <f ca="1"/>
        <v>6.95</v>
      </c>
      <c r="G46" s="6">
        <f ca="1"/>
        <v>31.079374999999999</v>
      </c>
      <c r="H46" s="6">
        <f ca="1"/>
        <v>56.866250000000001</v>
      </c>
      <c r="I46" s="6">
        <f ca="1"/>
        <v>108.925</v>
      </c>
      <c r="J46" s="28">
        <f ca="1"/>
        <v>211.87</v>
      </c>
      <c r="K46" s="1">
        <f ca="1"/>
        <v>8.7080000000000005E-3</v>
      </c>
      <c r="L46" s="1">
        <f ca="1"/>
        <v>4.8861000000000002E-2</v>
      </c>
      <c r="M46" s="1">
        <f ca="1"/>
        <v>1.6208E-2</v>
      </c>
      <c r="N46" s="1">
        <f ca="1"/>
        <v>4.5651999999999998E-2</v>
      </c>
      <c r="O46" s="31">
        <f ca="1"/>
        <v>2.0365079938872484E-2</v>
      </c>
    </row>
    <row r="47" spans="1:15" x14ac:dyDescent="0.3">
      <c r="A47">
        <f ca="1"/>
        <v>45</v>
      </c>
      <c r="B47" t="str">
        <f ca="1"/>
        <v>Aircraft Engines &amp; Engine Parts</v>
      </c>
      <c r="C47" s="47">
        <f ca="1"/>
        <v>4</v>
      </c>
      <c r="D47" s="7">
        <f ca="1"/>
        <v>1.7528499999999999E-2</v>
      </c>
      <c r="E47" s="7">
        <f ca="1"/>
        <v>8.319069839831857E-3</v>
      </c>
      <c r="F47" s="6">
        <f ca="1"/>
        <v>41.325000000000003</v>
      </c>
      <c r="G47" s="6">
        <f ca="1"/>
        <v>158.12625000000003</v>
      </c>
      <c r="H47" s="6">
        <f ca="1"/>
        <v>215.56</v>
      </c>
      <c r="I47" s="6">
        <f ca="1"/>
        <v>248.555025</v>
      </c>
      <c r="J47" s="28">
        <f ca="1"/>
        <v>292.0401</v>
      </c>
      <c r="K47" s="1">
        <f ca="1"/>
        <v>1.7606999999999998E-2</v>
      </c>
      <c r="L47" s="1">
        <f ca="1"/>
        <v>6.1780000000000003E-3</v>
      </c>
      <c r="M47" s="1">
        <f ca="1"/>
        <v>2.0402999999999998E-2</v>
      </c>
      <c r="N47" s="1">
        <f ca="1"/>
        <v>2.5926000000000001E-2</v>
      </c>
      <c r="O47" s="31">
        <f ca="1"/>
        <v>8.319069839831857E-3</v>
      </c>
    </row>
    <row r="48" spans="1:15" x14ac:dyDescent="0.3">
      <c r="A48">
        <f ca="1"/>
        <v>46</v>
      </c>
      <c r="B48" t="str">
        <f ca="1"/>
        <v>Men's &amp; Boys' Furnishgs, Work Clothg, &amp; Allied Garments</v>
      </c>
      <c r="C48" s="47">
        <f ca="1"/>
        <v>6</v>
      </c>
      <c r="D48" s="7">
        <f ca="1"/>
        <v>3.5439666666666668E-2</v>
      </c>
      <c r="E48" s="7">
        <f ca="1"/>
        <v>2.6291125998455574E-2</v>
      </c>
      <c r="F48" s="6">
        <f ca="1"/>
        <v>21.135000000000002</v>
      </c>
      <c r="G48" s="6">
        <f ca="1"/>
        <v>52.475000000000001</v>
      </c>
      <c r="H48" s="6">
        <f ca="1"/>
        <v>85.307500000000005</v>
      </c>
      <c r="I48" s="6">
        <f ca="1"/>
        <v>157.66125</v>
      </c>
      <c r="J48" s="28">
        <f ca="1"/>
        <v>386.29</v>
      </c>
      <c r="K48" s="1">
        <f ca="1"/>
        <v>2.4097E-2</v>
      </c>
      <c r="L48" s="1">
        <f ca="1"/>
        <v>6.512699999999999E-2</v>
      </c>
      <c r="M48" s="1">
        <f ca="1"/>
        <v>4.5993000000000006E-2</v>
      </c>
      <c r="N48" s="1">
        <f ca="1"/>
        <v>2.6661999999999998E-2</v>
      </c>
      <c r="O48" s="31">
        <f ca="1"/>
        <v>1.912421824763913E-2</v>
      </c>
    </row>
    <row r="49" spans="1:15" x14ac:dyDescent="0.3">
      <c r="A49">
        <f ca="1"/>
        <v>47</v>
      </c>
      <c r="B49" t="str">
        <f ca="1"/>
        <v>National Commercial Banks</v>
      </c>
      <c r="C49" s="47">
        <f ca="1"/>
        <v>70</v>
      </c>
      <c r="D49" s="7">
        <f ca="1"/>
        <v>2.3570442857142864E-2</v>
      </c>
      <c r="E49" s="7">
        <f ca="1"/>
        <v>1.4596124184413889E-2</v>
      </c>
      <c r="F49" s="6">
        <f ca="1"/>
        <v>10.51</v>
      </c>
      <c r="G49" s="6">
        <f ca="1"/>
        <v>23.8</v>
      </c>
      <c r="H49" s="6">
        <f ca="1"/>
        <v>37.635000000000005</v>
      </c>
      <c r="I49" s="6">
        <f ca="1"/>
        <v>65.587625000000003</v>
      </c>
      <c r="J49" s="28">
        <f ca="1"/>
        <v>311.18</v>
      </c>
      <c r="K49" s="1">
        <f ca="1"/>
        <v>2.343361111111111E-2</v>
      </c>
      <c r="L49" s="1">
        <f ca="1"/>
        <v>2.6957647058823531E-2</v>
      </c>
      <c r="M49" s="1">
        <f ca="1"/>
        <v>2.4551529411764712E-2</v>
      </c>
      <c r="N49" s="1">
        <f ca="1"/>
        <v>1.9581666666666667E-2</v>
      </c>
      <c r="O49" s="31">
        <f ca="1"/>
        <v>3.0740861958322382E-3</v>
      </c>
    </row>
    <row r="50" spans="1:15" x14ac:dyDescent="0.3">
      <c r="A50">
        <f ca="1"/>
        <v>48</v>
      </c>
      <c r="B50" t="str">
        <f ca="1"/>
        <v>Construction - Special Trade Contractors</v>
      </c>
      <c r="C50" s="47">
        <f ca="1"/>
        <v>7</v>
      </c>
      <c r="D50" s="7">
        <f ca="1"/>
        <v>2.8189857142857138E-2</v>
      </c>
      <c r="E50" s="7">
        <f ca="1"/>
        <v>1.9237161921903244E-2</v>
      </c>
      <c r="F50" s="6">
        <f ca="1"/>
        <v>7.6</v>
      </c>
      <c r="G50" s="6">
        <f ca="1"/>
        <v>18.982500000000002</v>
      </c>
      <c r="H50" s="6">
        <f ca="1"/>
        <v>34.79</v>
      </c>
      <c r="I50" s="6">
        <f ca="1"/>
        <v>252.85499999999999</v>
      </c>
      <c r="J50" s="28">
        <f ca="1"/>
        <v>603.66</v>
      </c>
      <c r="K50" s="1">
        <f ca="1"/>
        <v>2.1234500000000003E-2</v>
      </c>
      <c r="L50" s="1">
        <f ca="1"/>
        <v>3.1587000000000004E-2</v>
      </c>
      <c r="M50" s="1">
        <f ca="1"/>
        <v>2.7908500000000003E-2</v>
      </c>
      <c r="N50" s="1">
        <f ca="1"/>
        <v>3.3728000000000001E-2</v>
      </c>
      <c r="O50" s="31">
        <f ca="1"/>
        <v>5.4755966037196985E-3</v>
      </c>
    </row>
    <row r="51" spans="1:15" x14ac:dyDescent="0.3">
      <c r="A51">
        <f ca="1"/>
        <v>49</v>
      </c>
      <c r="B51" t="str">
        <f ca="1"/>
        <v>Wholesale-Groceries, General Line</v>
      </c>
      <c r="C51" s="47">
        <f ca="1"/>
        <v>4</v>
      </c>
      <c r="D51" s="7">
        <f ca="1"/>
        <v>2.8822825000000003E-2</v>
      </c>
      <c r="E51" s="7">
        <f ca="1"/>
        <v>2.0327283251560364E-2</v>
      </c>
      <c r="F51" s="6">
        <f ca="1"/>
        <v>48.672600000000003</v>
      </c>
      <c r="G51" s="6">
        <f ca="1"/>
        <v>60.970649999999992</v>
      </c>
      <c r="H51" s="6">
        <f ca="1"/>
        <v>78.02</v>
      </c>
      <c r="I51" s="6">
        <f ca="1"/>
        <v>91.522500000000008</v>
      </c>
      <c r="J51" s="28">
        <f ca="1"/>
        <v>93.18</v>
      </c>
      <c r="K51" s="1">
        <f ca="1"/>
        <v>3.5587000000000001E-2</v>
      </c>
      <c r="L51" s="1">
        <f ca="1"/>
        <v>3.3184999999999999E-2</v>
      </c>
      <c r="M51" s="1">
        <f ca="1"/>
        <v>-3.2969999999999999E-4</v>
      </c>
      <c r="N51" s="1">
        <f ca="1"/>
        <v>4.6849000000000002E-2</v>
      </c>
      <c r="O51" s="31">
        <f ca="1"/>
        <v>2.0327283251560371E-2</v>
      </c>
    </row>
    <row r="52" spans="1:15" x14ac:dyDescent="0.3">
      <c r="A52">
        <f ca="1"/>
        <v>50</v>
      </c>
      <c r="B52" t="str">
        <f ca="1"/>
        <v>Television Broadcasting Stations</v>
      </c>
      <c r="C52" s="47">
        <f ca="1"/>
        <v>4</v>
      </c>
      <c r="D52" s="7">
        <f ca="1"/>
        <v>1.5029499999999998E-2</v>
      </c>
      <c r="E52" s="7">
        <f ca="1"/>
        <v>6.7241882037908443E-3</v>
      </c>
      <c r="F52" s="6">
        <f ca="1"/>
        <v>16.77</v>
      </c>
      <c r="G52" s="6">
        <f ca="1"/>
        <v>52.957499999999996</v>
      </c>
      <c r="H52" s="6">
        <f ca="1"/>
        <v>74.180000000000007</v>
      </c>
      <c r="I52" s="6">
        <f ca="1"/>
        <v>112.91</v>
      </c>
      <c r="J52" s="28">
        <f ca="1"/>
        <v>201.62</v>
      </c>
      <c r="K52" s="1">
        <f ca="1"/>
        <v>2.0072999999999997E-2</v>
      </c>
      <c r="L52" s="1">
        <f ca="1"/>
        <v>7.7499999999999999E-3</v>
      </c>
      <c r="M52" s="1">
        <f ca="1"/>
        <v>1.0917E-2</v>
      </c>
      <c r="N52" s="1">
        <f ca="1"/>
        <v>2.1377999999999998E-2</v>
      </c>
      <c r="O52" s="31">
        <f ca="1"/>
        <v>6.7241882037908495E-3</v>
      </c>
    </row>
    <row r="53" spans="1:15" x14ac:dyDescent="0.3">
      <c r="A53">
        <f ca="1"/>
        <v>51</v>
      </c>
      <c r="B53" t="str">
        <f ca="1"/>
        <v>Steel Works, Blast Furnaces &amp; Rolling Mills (Coke Ovens)</v>
      </c>
      <c r="C53" s="47">
        <f ca="1"/>
        <v>7</v>
      </c>
      <c r="D53" s="7">
        <f ca="1"/>
        <v>2.6443999999999999E-2</v>
      </c>
      <c r="E53" s="7">
        <f ca="1"/>
        <v>1.8464485596228607E-2</v>
      </c>
      <c r="F53" s="6">
        <f ca="1"/>
        <v>6.2850000000000001</v>
      </c>
      <c r="G53" s="6">
        <f ca="1"/>
        <v>19.612500000000001</v>
      </c>
      <c r="H53" s="6">
        <f ca="1"/>
        <v>66.165000000000006</v>
      </c>
      <c r="I53" s="6">
        <f ca="1"/>
        <v>198.09</v>
      </c>
      <c r="J53" s="28">
        <f ca="1"/>
        <v>442.34</v>
      </c>
      <c r="K53" s="1">
        <f ca="1"/>
        <v>2.998E-2</v>
      </c>
      <c r="L53" s="1">
        <f ca="1"/>
        <v>9.7560000000000008E-3</v>
      </c>
      <c r="M53" s="1">
        <f ca="1"/>
        <v>2.6911500000000001E-2</v>
      </c>
      <c r="N53" s="1">
        <f ca="1"/>
        <v>3.0784499999999999E-2</v>
      </c>
      <c r="O53" s="31">
        <f ca="1"/>
        <v>9.8766653026211293E-3</v>
      </c>
    </row>
    <row r="54" spans="1:15" x14ac:dyDescent="0.3">
      <c r="A54">
        <f ca="1"/>
        <v>52</v>
      </c>
      <c r="B54" t="str">
        <f ca="1"/>
        <v>Real Estate</v>
      </c>
      <c r="C54" s="47">
        <f ca="1"/>
        <v>19</v>
      </c>
      <c r="D54" s="7">
        <f ca="1"/>
        <v>1.9626105263157896E-2</v>
      </c>
      <c r="E54" s="7">
        <f ca="1"/>
        <v>1.199808208235678E-2</v>
      </c>
      <c r="F54" s="6">
        <f ca="1"/>
        <v>2.6949999999999998</v>
      </c>
      <c r="G54" s="6">
        <f ca="1"/>
        <v>12.234999999999999</v>
      </c>
      <c r="H54" s="6">
        <f ca="1"/>
        <v>19.850000000000001</v>
      </c>
      <c r="I54" s="6">
        <f ca="1"/>
        <v>43.774999999999999</v>
      </c>
      <c r="J54" s="28">
        <f ca="1"/>
        <v>151.97999999999999</v>
      </c>
      <c r="K54" s="1">
        <f ca="1"/>
        <v>1.8378600000000002E-2</v>
      </c>
      <c r="L54" s="1">
        <f ca="1"/>
        <v>2.515425E-2</v>
      </c>
      <c r="M54" s="1">
        <f ca="1"/>
        <v>1.6491800000000001E-2</v>
      </c>
      <c r="N54" s="1">
        <f ca="1"/>
        <v>1.9585399999999999E-2</v>
      </c>
      <c r="O54" s="31">
        <f ca="1"/>
        <v>3.725434031620789E-3</v>
      </c>
    </row>
    <row r="55" spans="1:15" x14ac:dyDescent="0.3">
      <c r="A55">
        <f ca="1"/>
        <v>53</v>
      </c>
      <c r="B55" t="str">
        <f ca="1"/>
        <v>Commercial Banks, NEC</v>
      </c>
      <c r="C55" s="47">
        <f ca="1"/>
        <v>13</v>
      </c>
      <c r="D55" s="7">
        <f ca="1"/>
        <v>2.3050615384615385E-2</v>
      </c>
      <c r="E55" s="7">
        <f ca="1"/>
        <v>1.560481258318761E-2</v>
      </c>
      <c r="F55" s="6">
        <f ca="1"/>
        <v>18.535</v>
      </c>
      <c r="G55" s="6">
        <f ca="1"/>
        <v>28.885000000000002</v>
      </c>
      <c r="H55" s="6">
        <f ca="1"/>
        <v>41.77</v>
      </c>
      <c r="I55" s="6">
        <f ca="1"/>
        <v>74.55</v>
      </c>
      <c r="J55" s="28">
        <f ca="1"/>
        <v>335.58499999999998</v>
      </c>
      <c r="K55" s="1">
        <f ca="1"/>
        <v>2.9627333333333328E-2</v>
      </c>
      <c r="L55" s="1">
        <f ca="1"/>
        <v>2.0334333333333333E-2</v>
      </c>
      <c r="M55" s="1">
        <f ca="1"/>
        <v>2.1432000000000003E-2</v>
      </c>
      <c r="N55" s="1">
        <f ca="1"/>
        <v>2.1369249999999999E-2</v>
      </c>
      <c r="O55" s="31">
        <f ca="1"/>
        <v>4.3204855047906891E-3</v>
      </c>
    </row>
    <row r="56" spans="1:15" x14ac:dyDescent="0.3">
      <c r="A56">
        <f ca="1"/>
        <v>54</v>
      </c>
      <c r="B56" t="str">
        <f ca="1"/>
        <v>Life Insurance</v>
      </c>
      <c r="C56" s="47">
        <f ca="1"/>
        <v>14</v>
      </c>
      <c r="D56" s="7">
        <f ca="1"/>
        <v>1.6464428571428571E-2</v>
      </c>
      <c r="E56" s="7">
        <f ca="1"/>
        <v>9.1732099214907447E-3</v>
      </c>
      <c r="F56" s="6">
        <f ca="1"/>
        <v>8.1288999999999998</v>
      </c>
      <c r="G56" s="6">
        <f ca="1"/>
        <v>28.067499999999999</v>
      </c>
      <c r="H56" s="6">
        <f ca="1"/>
        <v>68.497500000000002</v>
      </c>
      <c r="I56" s="6">
        <f ca="1"/>
        <v>107.512525</v>
      </c>
      <c r="J56" s="28">
        <f ca="1"/>
        <v>275.49</v>
      </c>
      <c r="K56" s="1">
        <f ca="1"/>
        <v>1.6132750000000001E-2</v>
      </c>
      <c r="L56" s="1">
        <f ca="1"/>
        <v>1.5169333333333333E-2</v>
      </c>
      <c r="M56" s="1">
        <f ca="1"/>
        <v>1.8104333333333333E-2</v>
      </c>
      <c r="N56" s="1">
        <f ca="1"/>
        <v>1.65375E-2</v>
      </c>
      <c r="O56" s="31">
        <f ca="1"/>
        <v>1.2220272364194366E-3</v>
      </c>
    </row>
    <row r="57" spans="1:15" x14ac:dyDescent="0.3">
      <c r="A57">
        <f ca="1"/>
        <v>55</v>
      </c>
      <c r="B57" t="str">
        <f ca="1"/>
        <v>Retail-Eating  Places</v>
      </c>
      <c r="C57" s="47">
        <f ca="1"/>
        <v>30</v>
      </c>
      <c r="D57" s="7">
        <f ca="1"/>
        <v>2.6606399999999995E-2</v>
      </c>
      <c r="E57" s="7">
        <f ca="1"/>
        <v>1.994912523810298E-2</v>
      </c>
      <c r="F57" s="6">
        <f ca="1"/>
        <v>1.5549999999999999</v>
      </c>
      <c r="G57" s="6">
        <f ca="1"/>
        <v>13.164999999999999</v>
      </c>
      <c r="H57" s="6">
        <f ca="1"/>
        <v>36.630000000000003</v>
      </c>
      <c r="I57" s="6">
        <f ca="1"/>
        <v>90.23</v>
      </c>
      <c r="J57" s="28">
        <f ca="1"/>
        <v>312.04500000000002</v>
      </c>
      <c r="K57" s="1">
        <f ca="1"/>
        <v>2.710125E-2</v>
      </c>
      <c r="L57" s="1">
        <f ca="1"/>
        <v>2.6256142857142856E-2</v>
      </c>
      <c r="M57" s="1">
        <f ca="1"/>
        <v>2.3146428571428571E-2</v>
      </c>
      <c r="N57" s="1">
        <f ca="1"/>
        <v>2.9445499999999999E-2</v>
      </c>
      <c r="O57" s="31">
        <f ca="1"/>
        <v>2.6040185205276193E-3</v>
      </c>
    </row>
    <row r="58" spans="1:15" x14ac:dyDescent="0.3">
      <c r="A58">
        <f ca="1"/>
        <v>56</v>
      </c>
      <c r="B58" t="str">
        <f ca="1"/>
        <v>Retail-Eating &amp; Drinking Places</v>
      </c>
      <c r="C58" s="47">
        <f ca="1"/>
        <v>5</v>
      </c>
      <c r="D58" s="7">
        <f ca="1"/>
        <v>2.9078E-2</v>
      </c>
      <c r="E58" s="7">
        <f ca="1"/>
        <v>2.2468898393112197E-2</v>
      </c>
      <c r="F58" s="6">
        <f ca="1"/>
        <v>6.9349999999999996</v>
      </c>
      <c r="G58" s="6">
        <f ca="1"/>
        <v>13.1601</v>
      </c>
      <c r="H58" s="6">
        <f ca="1"/>
        <v>53.86</v>
      </c>
      <c r="I58" s="6">
        <f ca="1"/>
        <v>100.12</v>
      </c>
      <c r="J58" s="28">
        <f ca="1"/>
        <v>103.575</v>
      </c>
      <c r="K58" s="1">
        <f ca="1"/>
        <v>1.2408999999999998E-2</v>
      </c>
      <c r="L58" s="1">
        <f ca="1"/>
        <v>1.2315E-2</v>
      </c>
      <c r="M58" s="1">
        <f ca="1"/>
        <v>6.4426999999999998E-2</v>
      </c>
      <c r="N58" s="1">
        <f ca="1"/>
        <v>2.8119499999999999E-2</v>
      </c>
      <c r="O58" s="31">
        <f ca="1"/>
        <v>2.455670019015516E-2</v>
      </c>
    </row>
    <row r="59" spans="1:15" x14ac:dyDescent="0.3">
      <c r="A59">
        <f ca="1"/>
        <v>57</v>
      </c>
      <c r="B59" t="str">
        <f ca="1"/>
        <v>Retail-Retail Stores, NEC</v>
      </c>
      <c r="C59" s="47">
        <f ca="1"/>
        <v>7</v>
      </c>
      <c r="D59" s="7">
        <f ca="1"/>
        <v>3.7629428571428571E-2</v>
      </c>
      <c r="E59" s="7">
        <f ca="1"/>
        <v>3.1280076022164351E-2</v>
      </c>
      <c r="F59" s="6">
        <f ca="1"/>
        <v>3.85</v>
      </c>
      <c r="G59" s="6">
        <f ca="1"/>
        <v>10.015999999999998</v>
      </c>
      <c r="H59" s="6">
        <f ca="1"/>
        <v>19.545000000000002</v>
      </c>
      <c r="I59" s="6">
        <f ca="1"/>
        <v>26.064999999999998</v>
      </c>
      <c r="J59" s="28">
        <f ca="1"/>
        <v>547.65499999999997</v>
      </c>
      <c r="K59" s="1">
        <f ca="1"/>
        <v>2.6781499999999996E-2</v>
      </c>
      <c r="L59" s="1">
        <f ca="1"/>
        <v>4.5848000000000007E-2</v>
      </c>
      <c r="M59" s="1">
        <f ca="1"/>
        <v>6.927599999999999E-2</v>
      </c>
      <c r="N59" s="1">
        <f ca="1"/>
        <v>1.27215E-2</v>
      </c>
      <c r="O59" s="31">
        <f ca="1"/>
        <v>2.4514698327398058E-2</v>
      </c>
    </row>
    <row r="60" spans="1:15" x14ac:dyDescent="0.3">
      <c r="A60">
        <f ca="1"/>
        <v>58</v>
      </c>
      <c r="B60" t="str">
        <f ca="1"/>
        <v>Retail-Grocery Stores</v>
      </c>
      <c r="C60" s="47">
        <f ca="1"/>
        <v>8</v>
      </c>
      <c r="D60" s="7">
        <f ca="1"/>
        <v>2.347805E-2</v>
      </c>
      <c r="E60" s="7">
        <f ca="1"/>
        <v>1.7656690759919547E-2</v>
      </c>
      <c r="F60" s="6">
        <f ca="1"/>
        <v>7.5750000000000002</v>
      </c>
      <c r="G60" s="6">
        <f ca="1"/>
        <v>25.289524999999998</v>
      </c>
      <c r="H60" s="6">
        <f ca="1"/>
        <v>55.147500000000001</v>
      </c>
      <c r="I60" s="6">
        <f ca="1"/>
        <v>71.631250000000009</v>
      </c>
      <c r="J60" s="28">
        <f ca="1"/>
        <v>90.995000000000005</v>
      </c>
      <c r="K60" s="1">
        <f ca="1"/>
        <v>3.6593000000000001E-2</v>
      </c>
      <c r="L60" s="1">
        <f ca="1"/>
        <v>2.8313499999999998E-2</v>
      </c>
      <c r="M60" s="1">
        <f ca="1"/>
        <v>1.3344200000000001E-2</v>
      </c>
      <c r="N60" s="1">
        <f ca="1"/>
        <v>1.5661499999999998E-2</v>
      </c>
      <c r="O60" s="31">
        <f ca="1"/>
        <v>1.0941920305717209E-2</v>
      </c>
    </row>
    <row r="61" spans="1:15" x14ac:dyDescent="0.3">
      <c r="A61">
        <f ca="1"/>
        <v>59</v>
      </c>
      <c r="B61" t="str">
        <f ca="1"/>
        <v>Grain Mill Products</v>
      </c>
      <c r="C61" s="47">
        <f ca="1"/>
        <v>5</v>
      </c>
      <c r="D61" s="7">
        <f ca="1"/>
        <v>1.42714E-2</v>
      </c>
      <c r="E61" s="7">
        <f ca="1"/>
        <v>8.5652451103281329E-3</v>
      </c>
      <c r="F61" s="6">
        <f ca="1"/>
        <v>9.8111999999999995</v>
      </c>
      <c r="G61" s="6">
        <f ca="1"/>
        <v>35.484999999999999</v>
      </c>
      <c r="H61" s="6">
        <f ca="1"/>
        <v>69.209999999999994</v>
      </c>
      <c r="I61" s="6">
        <f ca="1"/>
        <v>101.125</v>
      </c>
      <c r="J61" s="28">
        <f ca="1"/>
        <v>115.035</v>
      </c>
      <c r="K61" s="1">
        <f ca="1"/>
        <v>1.2507999999999998E-2</v>
      </c>
      <c r="L61" s="1">
        <f ca="1"/>
        <v>4.6719999999999999E-3</v>
      </c>
      <c r="M61" s="1">
        <f ca="1"/>
        <v>2.7770000000000003E-2</v>
      </c>
      <c r="N61" s="1">
        <f ca="1"/>
        <v>1.32035E-2</v>
      </c>
      <c r="O61" s="31">
        <f ca="1"/>
        <v>9.631987847575043E-3</v>
      </c>
    </row>
    <row r="62" spans="1:15" x14ac:dyDescent="0.3">
      <c r="A62">
        <f ca="1"/>
        <v>60</v>
      </c>
      <c r="B62" t="str">
        <f ca="1"/>
        <v>Motor Vehicles &amp; Passenger Car Bodies</v>
      </c>
      <c r="C62" s="47">
        <f ca="1"/>
        <v>10</v>
      </c>
      <c r="D62" s="7">
        <f ca="1"/>
        <v>1.9139200000000002E-2</v>
      </c>
      <c r="E62" s="7">
        <f ca="1"/>
        <v>1.447288851458324E-2</v>
      </c>
      <c r="F62" s="6">
        <f ca="1"/>
        <v>6.8550000000000004</v>
      </c>
      <c r="G62" s="6">
        <f ca="1"/>
        <v>17.397500000000001</v>
      </c>
      <c r="H62" s="6">
        <f ca="1"/>
        <v>69.08</v>
      </c>
      <c r="I62" s="6">
        <f ca="1"/>
        <v>142.35374999999999</v>
      </c>
      <c r="J62" s="28">
        <f ca="1"/>
        <v>401.2801</v>
      </c>
      <c r="K62" s="1">
        <f ca="1"/>
        <v>1.6722333333333336E-2</v>
      </c>
      <c r="L62" s="1">
        <f ca="1"/>
        <v>8.7865000000000009E-3</v>
      </c>
      <c r="M62" s="1">
        <f ca="1"/>
        <v>2.0747500000000002E-2</v>
      </c>
      <c r="N62" s="1">
        <f ca="1"/>
        <v>2.7385666666666669E-2</v>
      </c>
      <c r="O62" s="31">
        <f ca="1"/>
        <v>7.777884639345257E-3</v>
      </c>
    </row>
    <row r="63" spans="1:15" x14ac:dyDescent="0.3">
      <c r="A63">
        <f ca="1"/>
        <v>61</v>
      </c>
      <c r="B63" t="str">
        <f ca="1"/>
        <v>Savings Institutions, Not Federally Chartered</v>
      </c>
      <c r="C63" s="47">
        <f ca="1"/>
        <v>17</v>
      </c>
      <c r="D63" s="7">
        <f ca="1"/>
        <v>1.5484911764705881E-2</v>
      </c>
      <c r="E63" s="7">
        <f ca="1"/>
        <v>1.0843562430993471E-2</v>
      </c>
      <c r="F63" s="6">
        <f ca="1"/>
        <v>8.6199999999999992</v>
      </c>
      <c r="G63" s="6">
        <f ca="1"/>
        <v>15.61</v>
      </c>
      <c r="H63" s="6">
        <f ca="1"/>
        <v>22.38</v>
      </c>
      <c r="I63" s="6">
        <f ca="1"/>
        <v>41.15</v>
      </c>
      <c r="J63" s="28">
        <f ca="1"/>
        <v>67.86</v>
      </c>
      <c r="K63" s="1">
        <f ca="1"/>
        <v>5.8602499999999991E-3</v>
      </c>
      <c r="L63" s="1">
        <f ca="1"/>
        <v>1.0518000000000001E-2</v>
      </c>
      <c r="M63" s="1">
        <f ca="1"/>
        <v>1.4394875000000001E-2</v>
      </c>
      <c r="N63" s="1">
        <f ca="1"/>
        <v>2.8030199999999998E-2</v>
      </c>
      <c r="O63" s="31">
        <f ca="1"/>
        <v>9.5466858927451652E-3</v>
      </c>
    </row>
    <row r="64" spans="1:15" x14ac:dyDescent="0.3">
      <c r="A64">
        <f ca="1"/>
        <v>62</v>
      </c>
      <c r="B64" t="str">
        <f ca="1"/>
        <v>Fire, Marine &amp; Casualty Insurance</v>
      </c>
      <c r="C64" s="47">
        <f ca="1"/>
        <v>45</v>
      </c>
      <c r="D64" s="7">
        <f ca="1"/>
        <v>1.6508831777777781E-2</v>
      </c>
      <c r="E64" s="7">
        <f ca="1"/>
        <v>1.192738451828726E-2</v>
      </c>
      <c r="F64" s="6">
        <f ca="1"/>
        <v>6.5149999999999997</v>
      </c>
      <c r="G64" s="6">
        <f ca="1"/>
        <v>33.270000000000003</v>
      </c>
      <c r="H64" s="6">
        <f ca="1"/>
        <v>70.72</v>
      </c>
      <c r="I64" s="6">
        <f ca="1"/>
        <v>158.285</v>
      </c>
      <c r="J64" s="28">
        <f ca="1"/>
        <v>2320.61</v>
      </c>
      <c r="K64" s="1">
        <f ca="1"/>
        <v>2.1696727272727274E-2</v>
      </c>
      <c r="L64" s="1">
        <f ca="1"/>
        <v>1.915209090909091E-2</v>
      </c>
      <c r="M64" s="1">
        <f ca="1"/>
        <v>1.5214999999999999E-2</v>
      </c>
      <c r="N64" s="1">
        <f ca="1"/>
        <v>1.0516285833333333E-2</v>
      </c>
      <c r="O64" s="31">
        <f ca="1"/>
        <v>4.8789169084425049E-3</v>
      </c>
    </row>
    <row r="65" spans="1:15" x14ac:dyDescent="0.3">
      <c r="A65">
        <f ca="1"/>
        <v>63</v>
      </c>
      <c r="B65" t="str">
        <f ca="1"/>
        <v>Electronic Computers</v>
      </c>
      <c r="C65" s="47">
        <f ca="1"/>
        <v>4</v>
      </c>
      <c r="D65" s="7">
        <f ca="1"/>
        <v>1.5176475E-2</v>
      </c>
      <c r="E65" s="7">
        <f ca="1"/>
        <v>1.0739875845146752E-2</v>
      </c>
      <c r="F65" s="6">
        <f ca="1"/>
        <v>28.395</v>
      </c>
      <c r="G65" s="6">
        <f ca="1"/>
        <v>35.774999999999999</v>
      </c>
      <c r="H65" s="6">
        <f ca="1"/>
        <v>117.52749999999999</v>
      </c>
      <c r="I65" s="6">
        <f ca="1"/>
        <v>215.08997499999998</v>
      </c>
      <c r="J65" s="28">
        <f ca="1"/>
        <v>269.8999</v>
      </c>
      <c r="K65" s="1">
        <f ca="1"/>
        <v>-1.761E-4</v>
      </c>
      <c r="L65" s="1">
        <f ca="1"/>
        <v>1.6888E-2</v>
      </c>
      <c r="M65" s="1">
        <f ca="1"/>
        <v>1.9317000000000001E-2</v>
      </c>
      <c r="N65" s="1">
        <f ca="1"/>
        <v>2.4676999999999998E-2</v>
      </c>
      <c r="O65" s="31">
        <f ca="1"/>
        <v>1.0739875845146749E-2</v>
      </c>
    </row>
    <row r="66" spans="1:15" x14ac:dyDescent="0.3">
      <c r="A66">
        <f ca="1"/>
        <v>64</v>
      </c>
      <c r="B66" t="str">
        <f ca="1"/>
        <v>Ophthalmic Goods</v>
      </c>
      <c r="C66" s="47">
        <f ca="1"/>
        <v>7</v>
      </c>
      <c r="D66" s="7">
        <f ca="1"/>
        <v>2.5534285714285714E-2</v>
      </c>
      <c r="E66" s="7">
        <f ca="1"/>
        <v>2.1178492090753179E-2</v>
      </c>
      <c r="F66" s="6">
        <f ca="1"/>
        <v>7.4749999999999996</v>
      </c>
      <c r="G66" s="6">
        <f ca="1"/>
        <v>20.77</v>
      </c>
      <c r="H66" s="6">
        <f ca="1"/>
        <v>24.9</v>
      </c>
      <c r="I66" s="6">
        <f ca="1"/>
        <v>48.034999999999997</v>
      </c>
      <c r="J66" s="28">
        <f ca="1"/>
        <v>81.344999999999999</v>
      </c>
      <c r="K66" s="1">
        <f ca="1"/>
        <v>1.2765500000000001E-2</v>
      </c>
      <c r="L66" s="1">
        <f ca="1"/>
        <v>6.7760000000000001E-2</v>
      </c>
      <c r="M66" s="1">
        <f ca="1"/>
        <v>2.5389000000000002E-2</v>
      </c>
      <c r="N66" s="1">
        <f ca="1"/>
        <v>1.73355E-2</v>
      </c>
      <c r="O66" s="31">
        <f ca="1"/>
        <v>2.5178402428139346E-2</v>
      </c>
    </row>
    <row r="67" spans="1:15" x14ac:dyDescent="0.3">
      <c r="A67">
        <f ca="1"/>
        <v>65</v>
      </c>
      <c r="B67" t="str">
        <f ca="1"/>
        <v>Retail-Catalog &amp; Mail-Order Houses</v>
      </c>
      <c r="C67" s="47">
        <f ca="1"/>
        <v>11</v>
      </c>
      <c r="D67" s="7">
        <f ca="1"/>
        <v>2.4985545454545451E-2</v>
      </c>
      <c r="E67" s="7">
        <f ca="1"/>
        <v>2.0788755433472382E-2</v>
      </c>
      <c r="F67" s="6">
        <f ca="1"/>
        <v>10.69</v>
      </c>
      <c r="G67" s="6">
        <f ca="1"/>
        <v>20.288399999999999</v>
      </c>
      <c r="H67" s="6">
        <f ca="1"/>
        <v>27.484999999999999</v>
      </c>
      <c r="I67" s="6">
        <f ca="1"/>
        <v>79.044999999999987</v>
      </c>
      <c r="J67" s="28">
        <f ca="1"/>
        <v>250.80500000000001</v>
      </c>
      <c r="K67" s="1">
        <f ca="1"/>
        <v>2.6029333333333331E-2</v>
      </c>
      <c r="L67" s="1">
        <f ca="1"/>
        <v>1.9290499999999999E-2</v>
      </c>
      <c r="M67" s="1">
        <f ca="1"/>
        <v>2.9221E-2</v>
      </c>
      <c r="N67" s="1">
        <f ca="1"/>
        <v>2.3503E-2</v>
      </c>
      <c r="O67" s="31">
        <f ca="1"/>
        <v>4.1936110276692201E-3</v>
      </c>
    </row>
    <row r="68" spans="1:15" x14ac:dyDescent="0.3">
      <c r="A68">
        <f ca="1"/>
        <v>66</v>
      </c>
      <c r="B68" t="str">
        <f ca="1"/>
        <v>Accident &amp; Health Insurance</v>
      </c>
      <c r="C68" s="47">
        <f ca="1"/>
        <v>4</v>
      </c>
      <c r="D68" s="7">
        <f ca="1"/>
        <v>1.2060000000000001E-2</v>
      </c>
      <c r="E68" s="7">
        <f ca="1"/>
        <v>7.9811795702974461E-3</v>
      </c>
      <c r="F68" s="6">
        <f ca="1"/>
        <v>18.172999999999998</v>
      </c>
      <c r="G68" s="6">
        <f ca="1"/>
        <v>64.573250000000002</v>
      </c>
      <c r="H68" s="6">
        <f ca="1"/>
        <v>87.974999999999994</v>
      </c>
      <c r="I68" s="6">
        <f ca="1"/>
        <v>100.72999999999999</v>
      </c>
      <c r="J68" s="28">
        <f ca="1"/>
        <v>115.19</v>
      </c>
      <c r="K68" s="1">
        <f ca="1"/>
        <v>1.2670000000000001E-3</v>
      </c>
      <c r="L68" s="1">
        <f ca="1"/>
        <v>1.3421000000000001E-2</v>
      </c>
      <c r="M68" s="1">
        <f ca="1"/>
        <v>2.0535999999999999E-2</v>
      </c>
      <c r="N68" s="1">
        <f ca="1"/>
        <v>1.3016000000000002E-2</v>
      </c>
      <c r="O68" s="31">
        <f ca="1"/>
        <v>7.9811795702974479E-3</v>
      </c>
    </row>
    <row r="69" spans="1:15" x14ac:dyDescent="0.3">
      <c r="A69">
        <f ca="1"/>
        <v>67</v>
      </c>
      <c r="B69" t="str">
        <f ca="1"/>
        <v>Miscellaneous Manufacturing Industries</v>
      </c>
      <c r="C69" s="47">
        <f ca="1"/>
        <v>6</v>
      </c>
      <c r="D69" s="7">
        <f ca="1"/>
        <v>2.4916000000000004E-2</v>
      </c>
      <c r="E69" s="7">
        <f ca="1"/>
        <v>2.1145850666265467E-2</v>
      </c>
      <c r="F69" s="6">
        <f ca="1"/>
        <v>1.36</v>
      </c>
      <c r="G69" s="6">
        <f ca="1"/>
        <v>8.2989999999999995</v>
      </c>
      <c r="H69" s="6">
        <f ca="1"/>
        <v>30.655000000000001</v>
      </c>
      <c r="I69" s="6">
        <f ca="1"/>
        <v>66.025000000000006</v>
      </c>
      <c r="J69" s="28">
        <f ca="1"/>
        <v>84.4</v>
      </c>
      <c r="K69" s="1">
        <f ca="1"/>
        <v>7.7920000000000003E-3</v>
      </c>
      <c r="L69" s="1">
        <f ca="1"/>
        <v>2.4645999999999998E-2</v>
      </c>
      <c r="M69" s="1">
        <f ca="1"/>
        <v>3.9571999999999996E-2</v>
      </c>
      <c r="N69" s="1">
        <f ca="1"/>
        <v>3.4847000000000003E-2</v>
      </c>
      <c r="O69" s="31">
        <f ca="1"/>
        <v>1.4068790053993033E-2</v>
      </c>
    </row>
    <row r="70" spans="1:15" x14ac:dyDescent="0.3">
      <c r="A70">
        <f ca="1"/>
        <v>68</v>
      </c>
      <c r="B70" t="str">
        <f ca="1"/>
        <v>Savings Institution, Federally Chartered</v>
      </c>
      <c r="C70" s="47">
        <f ca="1"/>
        <v>30</v>
      </c>
      <c r="D70" s="7">
        <f ca="1"/>
        <v>1.6989913333333335E-2</v>
      </c>
      <c r="E70" s="7">
        <f ca="1"/>
        <v>1.3278365018452544E-2</v>
      </c>
      <c r="F70" s="6">
        <f ca="1"/>
        <v>7.74</v>
      </c>
      <c r="G70" s="6">
        <f ca="1"/>
        <v>13.9925</v>
      </c>
      <c r="H70" s="6">
        <f ca="1"/>
        <v>17.87</v>
      </c>
      <c r="I70" s="6">
        <f ca="1"/>
        <v>22.366250000000001</v>
      </c>
      <c r="J70" s="28">
        <f ca="1"/>
        <v>97.92</v>
      </c>
      <c r="K70" s="1">
        <f ca="1"/>
        <v>1.5986375000000001E-2</v>
      </c>
      <c r="L70" s="1">
        <f ca="1"/>
        <v>8.9439142857142863E-3</v>
      </c>
      <c r="M70" s="1">
        <f ca="1"/>
        <v>1.6558857142857143E-2</v>
      </c>
      <c r="N70" s="1">
        <f ca="1"/>
        <v>2.5410874999999996E-2</v>
      </c>
      <c r="O70" s="31">
        <f ca="1"/>
        <v>6.7469225021036007E-3</v>
      </c>
    </row>
    <row r="71" spans="1:15" x14ac:dyDescent="0.3">
      <c r="A71">
        <f ca="1"/>
        <v>69</v>
      </c>
      <c r="B71" t="str">
        <f ca="1"/>
        <v>Transportation Services</v>
      </c>
      <c r="C71" s="47">
        <f ca="1"/>
        <v>10</v>
      </c>
      <c r="D71" s="7">
        <f ca="1"/>
        <v>3.2579999999999998E-2</v>
      </c>
      <c r="E71" s="7">
        <f ca="1"/>
        <v>2.9073304054865644E-2</v>
      </c>
      <c r="F71" s="6">
        <f ca="1"/>
        <v>2.9497</v>
      </c>
      <c r="G71" s="6">
        <f ca="1"/>
        <v>16.053750000000001</v>
      </c>
      <c r="H71" s="6">
        <f ca="1"/>
        <v>40.11</v>
      </c>
      <c r="I71" s="6">
        <f ca="1"/>
        <v>199.26000000000002</v>
      </c>
      <c r="J71" s="28">
        <f ca="1"/>
        <v>266</v>
      </c>
      <c r="K71" s="1">
        <f ca="1"/>
        <v>1.0361333333333334E-2</v>
      </c>
      <c r="L71" s="1">
        <f ca="1"/>
        <v>6.1915999999999999E-2</v>
      </c>
      <c r="M71" s="1">
        <f ca="1"/>
        <v>3.6984999999999997E-2</v>
      </c>
      <c r="N71" s="1">
        <f ca="1"/>
        <v>3.2304666666666662E-2</v>
      </c>
      <c r="O71" s="31">
        <f ca="1"/>
        <v>2.1151249968097932E-2</v>
      </c>
    </row>
    <row r="72" spans="1:15" x14ac:dyDescent="0.3">
      <c r="A72">
        <f ca="1"/>
        <v>70</v>
      </c>
      <c r="B72" t="str">
        <f ca="1"/>
        <v>Ordnance &amp; Accessories, (No Vehicles/Guided Missiles)</v>
      </c>
      <c r="C72" s="47">
        <f ca="1"/>
        <v>4</v>
      </c>
      <c r="D72" s="7">
        <f ca="1"/>
        <v>1.2775475E-2</v>
      </c>
      <c r="E72" s="7">
        <f ca="1"/>
        <v>9.7953056666190887E-3</v>
      </c>
      <c r="F72" s="6">
        <f ca="1"/>
        <v>14.85</v>
      </c>
      <c r="G72" s="6">
        <f ca="1"/>
        <v>35.482500000000002</v>
      </c>
      <c r="H72" s="6">
        <f ca="1"/>
        <v>92.925000000000011</v>
      </c>
      <c r="I72" s="6">
        <f ca="1"/>
        <v>208.02625</v>
      </c>
      <c r="J72" s="28">
        <f ca="1"/>
        <v>401.63499999999999</v>
      </c>
      <c r="K72" s="1">
        <f ca="1"/>
        <v>6.7390000000000006E-4</v>
      </c>
      <c r="L72" s="1">
        <f ca="1"/>
        <v>9.0519999999999993E-3</v>
      </c>
      <c r="M72" s="1">
        <f ca="1"/>
        <v>1.9612000000000001E-2</v>
      </c>
      <c r="N72" s="1">
        <f ca="1"/>
        <v>2.1764000000000002E-2</v>
      </c>
      <c r="O72" s="31">
        <f ca="1"/>
        <v>9.7953056666190887E-3</v>
      </c>
    </row>
    <row r="73" spans="1:15" x14ac:dyDescent="0.3">
      <c r="A73">
        <f ca="1"/>
        <v>71</v>
      </c>
      <c r="B73" t="str">
        <f ca="1"/>
        <v>Real Estate Investment Trusts</v>
      </c>
      <c r="C73" s="47">
        <f ca="1"/>
        <v>148</v>
      </c>
      <c r="D73" s="7">
        <f ca="1"/>
        <v>1.6819100000000007E-2</v>
      </c>
      <c r="E73" s="7">
        <f ca="1"/>
        <v>1.4513996656247068E-2</v>
      </c>
      <c r="F73" s="6">
        <f ca="1"/>
        <v>0.68979999999999997</v>
      </c>
      <c r="G73" s="6">
        <f ca="1"/>
        <v>12.01375</v>
      </c>
      <c r="H73" s="6">
        <f ca="1"/>
        <v>21.4925</v>
      </c>
      <c r="I73" s="6">
        <f ca="1"/>
        <v>46.93</v>
      </c>
      <c r="J73" s="28">
        <f ca="1"/>
        <v>1086.4314999999999</v>
      </c>
      <c r="K73" s="1">
        <f ca="1"/>
        <v>1.4797756756756758E-2</v>
      </c>
      <c r="L73" s="1">
        <f ca="1"/>
        <v>1.6594994594594598E-2</v>
      </c>
      <c r="M73" s="1">
        <f ca="1"/>
        <v>1.8781945945945944E-2</v>
      </c>
      <c r="N73" s="1">
        <f ca="1"/>
        <v>1.7101702702702701E-2</v>
      </c>
      <c r="O73" s="31">
        <f ca="1"/>
        <v>1.6399878286975514E-3</v>
      </c>
    </row>
    <row r="74" spans="1:15" x14ac:dyDescent="0.3">
      <c r="A74">
        <f ca="1"/>
        <v>72</v>
      </c>
      <c r="B74" t="str">
        <f ca="1"/>
        <v>Services-Computer Programming Services</v>
      </c>
      <c r="C74" s="47">
        <f ca="1"/>
        <v>9</v>
      </c>
      <c r="D74" s="7">
        <f ca="1"/>
        <v>1.2012477777777779E-2</v>
      </c>
      <c r="E74" s="7">
        <f ca="1"/>
        <v>9.7144601962458228E-3</v>
      </c>
      <c r="F74" s="6">
        <f ca="1"/>
        <v>10.53</v>
      </c>
      <c r="G74" s="6">
        <f ca="1"/>
        <v>24.73</v>
      </c>
      <c r="H74" s="6">
        <f ca="1"/>
        <v>67.355000000000004</v>
      </c>
      <c r="I74" s="6">
        <f ca="1"/>
        <v>133.82</v>
      </c>
      <c r="J74" s="28">
        <f ca="1"/>
        <v>274.01</v>
      </c>
      <c r="K74" s="1">
        <f ca="1"/>
        <v>1.1742000000000001E-2</v>
      </c>
      <c r="L74" s="1">
        <f ca="1"/>
        <v>1.5183499999999999E-2</v>
      </c>
      <c r="M74" s="1">
        <f ca="1"/>
        <v>1.8586499999999999E-2</v>
      </c>
      <c r="N74" s="1">
        <f ca="1"/>
        <v>5.6960999999999999E-3</v>
      </c>
      <c r="O74" s="31">
        <f ca="1"/>
        <v>5.4999817365605844E-3</v>
      </c>
    </row>
    <row r="75" spans="1:15" x14ac:dyDescent="0.3">
      <c r="A75">
        <f ca="1"/>
        <v>73</v>
      </c>
      <c r="B75" t="str">
        <f ca="1"/>
        <v>Industrial Instruments For Measurement, Display, and Control</v>
      </c>
      <c r="C75" s="47">
        <f ca="1"/>
        <v>10</v>
      </c>
      <c r="D75" s="7">
        <f ca="1"/>
        <v>1.8076080000000001E-2</v>
      </c>
      <c r="E75" s="7">
        <f ca="1"/>
        <v>1.6213491122368161E-2</v>
      </c>
      <c r="F75" s="6">
        <f ca="1"/>
        <v>16.375</v>
      </c>
      <c r="G75" s="6">
        <f ca="1"/>
        <v>56.758749999999999</v>
      </c>
      <c r="H75" s="6">
        <f ca="1"/>
        <v>148.495</v>
      </c>
      <c r="I75" s="6">
        <f ca="1"/>
        <v>267.30624999999998</v>
      </c>
      <c r="J75" s="28">
        <f ca="1"/>
        <v>360.56</v>
      </c>
      <c r="K75" s="1">
        <f ca="1"/>
        <v>1.8875933333333334E-2</v>
      </c>
      <c r="L75" s="1">
        <f ca="1"/>
        <v>2.4373500000000003E-2</v>
      </c>
      <c r="M75" s="1">
        <f ca="1"/>
        <v>1.7039499999999999E-2</v>
      </c>
      <c r="N75" s="1">
        <f ca="1"/>
        <v>1.3768999999999998E-2</v>
      </c>
      <c r="O75" s="31">
        <f ca="1"/>
        <v>4.4404921012328163E-3</v>
      </c>
    </row>
    <row r="76" spans="1:15" x14ac:dyDescent="0.3">
      <c r="A76">
        <f ca="1"/>
        <v>74</v>
      </c>
      <c r="B76" t="str">
        <f ca="1"/>
        <v>Retail-Variety Stores</v>
      </c>
      <c r="C76" s="47">
        <f ca="1"/>
        <v>10</v>
      </c>
      <c r="D76" s="7">
        <f ca="1"/>
        <v>2.0746399999999998E-2</v>
      </c>
      <c r="E76" s="7">
        <f ca="1"/>
        <v>1.9019287007316199E-2</v>
      </c>
      <c r="F76" s="6">
        <f ca="1"/>
        <v>15.99</v>
      </c>
      <c r="G76" s="6">
        <f ca="1"/>
        <v>97.677499999999995</v>
      </c>
      <c r="H76" s="6">
        <f ca="1"/>
        <v>126.9875</v>
      </c>
      <c r="I76" s="6">
        <f ca="1"/>
        <v>153.45994999999999</v>
      </c>
      <c r="J76" s="28">
        <f ca="1"/>
        <v>996.952</v>
      </c>
      <c r="K76" s="1">
        <f ca="1"/>
        <v>-3.7066666666666698E-4</v>
      </c>
      <c r="L76" s="1">
        <f ca="1"/>
        <v>4.1836999999999999E-2</v>
      </c>
      <c r="M76" s="1">
        <f ca="1"/>
        <v>2.2607500000000003E-2</v>
      </c>
      <c r="N76" s="1">
        <f ca="1"/>
        <v>2.6562333333333337E-2</v>
      </c>
      <c r="O76" s="31">
        <f ca="1"/>
        <v>1.7448972215500683E-2</v>
      </c>
    </row>
    <row r="77" spans="1:15" x14ac:dyDescent="0.3">
      <c r="A77">
        <f ca="1"/>
        <v>75</v>
      </c>
      <c r="B77" t="str">
        <f ca="1"/>
        <v>Electrical Work</v>
      </c>
      <c r="C77">
        <f ca="1"/>
        <v>4</v>
      </c>
      <c r="D77" s="7">
        <f ca="1"/>
        <v>4.085225E-2</v>
      </c>
      <c r="E77" s="7">
        <f ca="1"/>
        <v>3.9280942863556621E-2</v>
      </c>
      <c r="F77" s="6">
        <f ca="1"/>
        <v>531.53499999999997</v>
      </c>
      <c r="G77" s="6">
        <f ca="1"/>
        <v>583.26625000000001</v>
      </c>
      <c r="H77" s="6">
        <f ca="1"/>
        <v>703.27499999999998</v>
      </c>
      <c r="I77" s="6">
        <f ca="1"/>
        <v>1015.6975</v>
      </c>
      <c r="J77" s="6">
        <f ca="1"/>
        <v>1644.67</v>
      </c>
      <c r="K77" s="1">
        <f ca="1"/>
        <v>9.9621000000000001E-2</v>
      </c>
      <c r="L77" s="1">
        <f ca="1"/>
        <v>2.2284000000000002E-2</v>
      </c>
      <c r="M77" s="1">
        <f ca="1"/>
        <v>1.7405999999999998E-2</v>
      </c>
      <c r="N77" s="1">
        <f ca="1"/>
        <v>2.4098000000000001E-2</v>
      </c>
      <c r="O77" s="1">
        <f ca="1"/>
        <v>3.9280942863556621E-2</v>
      </c>
    </row>
    <row r="78" spans="1:15" x14ac:dyDescent="0.3">
      <c r="A78">
        <f ca="1"/>
        <v>76</v>
      </c>
      <c r="B78" t="str">
        <f ca="1"/>
        <v>Ship &amp; Boat Building &amp; Repairing</v>
      </c>
      <c r="C78">
        <f ca="1"/>
        <v>5</v>
      </c>
      <c r="D78" s="7">
        <f ca="1"/>
        <v>3.7577000000000006E-2</v>
      </c>
      <c r="E78" s="7">
        <f ca="1"/>
        <v>3.6249258633798284E-2</v>
      </c>
      <c r="F78" s="6">
        <f ca="1"/>
        <v>7.97</v>
      </c>
      <c r="G78" s="6">
        <f ca="1"/>
        <v>23.55</v>
      </c>
      <c r="H78" s="6">
        <f ca="1"/>
        <v>26.55</v>
      </c>
      <c r="I78" s="6">
        <f ca="1"/>
        <v>335.90499999999997</v>
      </c>
      <c r="J78" s="6">
        <f ca="1"/>
        <v>394.91</v>
      </c>
      <c r="K78" s="1">
        <f ca="1"/>
        <v>4.4561000000000003E-2</v>
      </c>
      <c r="L78" s="1">
        <f ca="1"/>
        <v>6.9968000000000002E-2</v>
      </c>
      <c r="M78" s="1">
        <f ca="1"/>
        <v>7.3594999999999994E-2</v>
      </c>
      <c r="N78" s="1">
        <f ca="1"/>
        <v>-1.1950000000000025E-4</v>
      </c>
      <c r="O78" s="1">
        <f ca="1"/>
        <v>3.3965762394836653E-2</v>
      </c>
    </row>
    <row r="79" spans="1:15" x14ac:dyDescent="0.3">
      <c r="A79">
        <f ca="1"/>
        <v>77</v>
      </c>
      <c r="B79" t="str">
        <f ca="1"/>
        <v>Wholesale-Computers &amp; Peripheral Equipment &amp; Software</v>
      </c>
      <c r="C79">
        <f ca="1"/>
        <v>5</v>
      </c>
      <c r="D79" s="7">
        <f ca="1"/>
        <v>1.5290400000000001E-2</v>
      </c>
      <c r="E79" s="7">
        <f ca="1"/>
        <v>1.4227597857684902E-2</v>
      </c>
      <c r="F79" s="6">
        <f ca="1"/>
        <v>22.83</v>
      </c>
      <c r="G79" s="6">
        <f ca="1"/>
        <v>39.46</v>
      </c>
      <c r="H79" s="6">
        <f ca="1"/>
        <v>64.295000000000002</v>
      </c>
      <c r="I79" s="6">
        <f ca="1"/>
        <v>85.105000000000004</v>
      </c>
      <c r="J79" s="6">
        <f ca="1"/>
        <v>212.24</v>
      </c>
      <c r="K79" s="1">
        <f ca="1"/>
        <v>-2.1849999999999999E-3</v>
      </c>
      <c r="L79" s="1">
        <f ca="1"/>
        <v>2.281E-2</v>
      </c>
      <c r="M79" s="1">
        <f ca="1"/>
        <v>5.3949999999999996E-3</v>
      </c>
      <c r="N79" s="1">
        <f ca="1"/>
        <v>2.5216000000000002E-2</v>
      </c>
      <c r="O79" s="1">
        <f ca="1"/>
        <v>1.3338429217865199E-2</v>
      </c>
    </row>
    <row r="80" spans="1:15" x14ac:dyDescent="0.3">
      <c r="A80">
        <f ca="1"/>
        <v>78</v>
      </c>
      <c r="B80" t="str">
        <f ca="1"/>
        <v>Services-Equipment Rental &amp; Leasing, NEC</v>
      </c>
      <c r="C80">
        <f ca="1"/>
        <v>7</v>
      </c>
      <c r="D80" s="7">
        <f ca="1"/>
        <v>2.4336714285714288E-2</v>
      </c>
      <c r="E80" s="7">
        <f ca="1"/>
        <v>2.3642982635546674E-2</v>
      </c>
      <c r="F80" s="6">
        <f ca="1"/>
        <v>7.0549999999999997</v>
      </c>
      <c r="G80" s="6">
        <f ca="1"/>
        <v>25.984999999999999</v>
      </c>
      <c r="H80" s="6">
        <f ca="1"/>
        <v>65</v>
      </c>
      <c r="I80" s="6">
        <f ca="1"/>
        <v>132.01500000000001</v>
      </c>
      <c r="J80" s="6">
        <f ca="1"/>
        <v>794.89499999999998</v>
      </c>
      <c r="K80" s="1">
        <f ca="1"/>
        <v>2.0439499999999999E-2</v>
      </c>
      <c r="L80" s="1">
        <f ca="1"/>
        <v>6.0731E-2</v>
      </c>
      <c r="M80" s="1">
        <f ca="1"/>
        <v>7.8429999999999993E-3</v>
      </c>
      <c r="N80" s="1">
        <f ca="1"/>
        <v>2.6530499999999999E-2</v>
      </c>
      <c r="O80" s="1">
        <f ca="1"/>
        <v>2.2611233318124563E-2</v>
      </c>
    </row>
    <row r="81" spans="1:15" x14ac:dyDescent="0.3">
      <c r="A81">
        <f ca="1"/>
        <v>79</v>
      </c>
      <c r="B81" t="str">
        <f ca="1"/>
        <v>Special Industry Machinery, NEC</v>
      </c>
      <c r="C81">
        <f ca="1"/>
        <v>9</v>
      </c>
      <c r="D81" s="7">
        <f ca="1"/>
        <v>2.2186777777777777E-2</v>
      </c>
      <c r="E81" s="7">
        <f ca="1"/>
        <v>2.156778977884485E-2</v>
      </c>
      <c r="F81" s="6">
        <f ca="1"/>
        <v>4.49</v>
      </c>
      <c r="G81" s="6">
        <f ca="1"/>
        <v>16.25</v>
      </c>
      <c r="H81" s="6">
        <f ca="1"/>
        <v>43.195</v>
      </c>
      <c r="I81" s="6">
        <f ca="1"/>
        <v>119.19499999999999</v>
      </c>
      <c r="J81" s="6">
        <f ca="1"/>
        <v>1456.94</v>
      </c>
      <c r="K81" s="1">
        <f ca="1"/>
        <v>2.3747499999999998E-2</v>
      </c>
      <c r="L81" s="1">
        <f ca="1"/>
        <v>9.9209999999999993E-3</v>
      </c>
      <c r="M81" s="1">
        <f ca="1"/>
        <v>3.6234500000000003E-2</v>
      </c>
      <c r="N81" s="1">
        <f ca="1"/>
        <v>1.9958333333333331E-2</v>
      </c>
      <c r="O81" s="1">
        <f ca="1"/>
        <v>1.0876262376284326E-2</v>
      </c>
    </row>
    <row r="82" spans="1:15" x14ac:dyDescent="0.3">
      <c r="A82">
        <f ca="1"/>
        <v>80</v>
      </c>
      <c r="B82" t="str">
        <f ca="1"/>
        <v>Metal Mining</v>
      </c>
      <c r="C82">
        <f ca="1"/>
        <v>8</v>
      </c>
      <c r="D82" s="7">
        <f ca="1"/>
        <v>1.5536875E-2</v>
      </c>
      <c r="E82" s="7">
        <f ca="1"/>
        <v>1.5097414721330841E-2</v>
      </c>
      <c r="F82" s="6">
        <f ca="1"/>
        <v>9.9450000000000003</v>
      </c>
      <c r="G82" s="6">
        <f ca="1"/>
        <v>17.168750000000003</v>
      </c>
      <c r="H82" s="6">
        <f ca="1"/>
        <v>48.864999999999995</v>
      </c>
      <c r="I82" s="6">
        <f ca="1"/>
        <v>72.716250000000002</v>
      </c>
      <c r="J82" s="6">
        <f ca="1"/>
        <v>194.67</v>
      </c>
      <c r="K82" s="1">
        <f ca="1"/>
        <v>2.0257999999999998E-2</v>
      </c>
      <c r="L82" s="1">
        <f ca="1"/>
        <v>1.1044E-2</v>
      </c>
      <c r="M82" s="1">
        <f ca="1"/>
        <v>7.5645000000000009E-3</v>
      </c>
      <c r="N82" s="1">
        <f ca="1"/>
        <v>2.3281000000000003E-2</v>
      </c>
      <c r="O82" s="1">
        <f ca="1"/>
        <v>7.4387539769215872E-3</v>
      </c>
    </row>
    <row r="83" spans="1:15" x14ac:dyDescent="0.3">
      <c r="A83">
        <f ca="1"/>
        <v>81</v>
      </c>
      <c r="B83" t="str">
        <f ca="1"/>
        <v>Calculating &amp; Accounting Machines (No Electronic Computers)</v>
      </c>
      <c r="C83">
        <f ca="1"/>
        <v>5</v>
      </c>
      <c r="D83" s="7">
        <f ca="1"/>
        <v>1.2537320000000001E-2</v>
      </c>
      <c r="E83" s="7">
        <f ca="1"/>
        <v>1.2143977166151128E-2</v>
      </c>
      <c r="F83" s="6">
        <f ca="1"/>
        <v>6.8</v>
      </c>
      <c r="G83" s="6">
        <f ca="1"/>
        <v>10.82</v>
      </c>
      <c r="H83" s="6">
        <f ca="1"/>
        <v>13.97</v>
      </c>
      <c r="I83" s="6">
        <f ca="1"/>
        <v>45.71</v>
      </c>
      <c r="J83" s="6">
        <f ca="1"/>
        <v>88.26</v>
      </c>
      <c r="K83" s="1">
        <f ca="1"/>
        <v>1.0401000000000001E-2</v>
      </c>
      <c r="L83" s="1">
        <f ca="1"/>
        <v>-9.234E-4</v>
      </c>
      <c r="M83" s="1">
        <f ca="1"/>
        <v>2.7206000000000001E-2</v>
      </c>
      <c r="N83" s="1">
        <f ca="1"/>
        <v>1.3001500000000001E-2</v>
      </c>
      <c r="O83" s="1">
        <f ca="1"/>
        <v>1.1562678702150584E-2</v>
      </c>
    </row>
    <row r="84" spans="1:15" x14ac:dyDescent="0.3">
      <c r="A84">
        <f ca="1"/>
        <v>82</v>
      </c>
      <c r="B84" t="str">
        <f ca="1"/>
        <v>Finance Services</v>
      </c>
      <c r="C84">
        <f ca="1"/>
        <v>25</v>
      </c>
      <c r="D84" s="7">
        <f ca="1"/>
        <v>3.0180559999999995E-2</v>
      </c>
      <c r="E84" s="7">
        <f ca="1"/>
        <v>2.9894456141677288E-2</v>
      </c>
      <c r="F84" s="6">
        <f ca="1"/>
        <v>3.82</v>
      </c>
      <c r="G84" s="6">
        <f ca="1"/>
        <v>9.5299999999999994</v>
      </c>
      <c r="H84" s="6">
        <f ca="1"/>
        <v>15.15</v>
      </c>
      <c r="I84" s="6">
        <f ca="1"/>
        <v>48.1</v>
      </c>
      <c r="J84" s="6">
        <f ca="1"/>
        <v>253.17</v>
      </c>
      <c r="K84" s="1">
        <f ca="1"/>
        <v>2.2052666666666665E-2</v>
      </c>
      <c r="L84" s="1">
        <f ca="1"/>
        <v>1.818966666666667E-2</v>
      </c>
      <c r="M84" s="1">
        <f ca="1"/>
        <v>3.0317333333333335E-2</v>
      </c>
      <c r="N84" s="1">
        <f ca="1"/>
        <v>4.7308000000000003E-2</v>
      </c>
      <c r="O84" s="1">
        <f ca="1"/>
        <v>1.2925103914977356E-2</v>
      </c>
    </row>
    <row r="85" spans="1:15" x14ac:dyDescent="0.3">
      <c r="A85">
        <f ca="1"/>
        <v>83</v>
      </c>
      <c r="B85" t="str">
        <f ca="1"/>
        <v>Communications Equipment, NEC</v>
      </c>
      <c r="C85">
        <f ca="1"/>
        <v>4</v>
      </c>
      <c r="D85" s="7">
        <f ca="1"/>
        <v>2.4083E-2</v>
      </c>
      <c r="E85" s="7">
        <f ca="1"/>
        <v>2.3798388012636486E-2</v>
      </c>
      <c r="F85" s="6">
        <f ca="1"/>
        <v>15.18</v>
      </c>
      <c r="G85" s="6">
        <f ca="1"/>
        <v>37.927499999999995</v>
      </c>
      <c r="H85" s="6">
        <f ca="1"/>
        <v>179.98499999999999</v>
      </c>
      <c r="I85" s="6">
        <f ca="1"/>
        <v>457.24250000000001</v>
      </c>
      <c r="J85" s="6">
        <f ca="1"/>
        <v>885.59</v>
      </c>
      <c r="K85" s="1">
        <f ca="1"/>
        <v>3.5471000000000003E-2</v>
      </c>
      <c r="L85" s="1">
        <f ca="1"/>
        <v>1.8349000000000001E-2</v>
      </c>
      <c r="M85" s="1">
        <f ca="1"/>
        <v>4.8829000000000004E-2</v>
      </c>
      <c r="N85" s="1">
        <f ca="1"/>
        <v>-6.3170000000000006E-3</v>
      </c>
      <c r="O85" s="1">
        <f ca="1"/>
        <v>2.3798388012636482E-2</v>
      </c>
    </row>
    <row r="86" spans="1:15" x14ac:dyDescent="0.3">
      <c r="A86">
        <f ca="1"/>
        <v>84</v>
      </c>
      <c r="B86" t="str">
        <f ca="1"/>
        <v>Services-Personal Services</v>
      </c>
      <c r="C86">
        <f ca="1"/>
        <v>8</v>
      </c>
      <c r="D86" s="7">
        <f ca="1"/>
        <v>1.0387500000000001E-2</v>
      </c>
      <c r="E86" s="7">
        <f ca="1"/>
        <v>1.0327359861898047E-2</v>
      </c>
      <c r="F86" s="6">
        <f ca="1"/>
        <v>5.8250000000000002</v>
      </c>
      <c r="G86" s="6">
        <f ca="1"/>
        <v>25.21875</v>
      </c>
      <c r="H86" s="6">
        <f ca="1"/>
        <v>29.905000000000001</v>
      </c>
      <c r="I86" s="6">
        <f ca="1"/>
        <v>57.204999999999998</v>
      </c>
      <c r="J86" s="6">
        <f ca="1"/>
        <v>263.09500000000003</v>
      </c>
      <c r="K86" s="1">
        <f ca="1"/>
        <v>1.4767050000000002E-2</v>
      </c>
      <c r="L86" s="1">
        <f ca="1"/>
        <v>1.5602000000000001E-2</v>
      </c>
      <c r="M86" s="1">
        <f ca="1"/>
        <v>9.5100000000000011E-3</v>
      </c>
      <c r="N86" s="1">
        <f ca="1"/>
        <v>1.67095E-3</v>
      </c>
      <c r="O86" s="1">
        <f ca="1"/>
        <v>6.4062396303655959E-3</v>
      </c>
    </row>
    <row r="87" spans="1:15" x14ac:dyDescent="0.3">
      <c r="A87">
        <f ca="1"/>
        <v>85</v>
      </c>
      <c r="B87" t="str">
        <f ca="1"/>
        <v>Surgical &amp; Medical Instruments &amp; Apparatus</v>
      </c>
      <c r="C87">
        <f ca="1"/>
        <v>55</v>
      </c>
      <c r="D87" s="7">
        <f ca="1"/>
        <v>2.2947441818181823E-2</v>
      </c>
      <c r="E87" s="7">
        <f ca="1"/>
        <v>2.3070164320624718E-2</v>
      </c>
      <c r="F87" s="6">
        <f ca="1"/>
        <v>1.1499999999999999</v>
      </c>
      <c r="G87" s="6">
        <f ca="1"/>
        <v>10.765000000000001</v>
      </c>
      <c r="H87" s="6">
        <f ca="1"/>
        <v>20.668900000000001</v>
      </c>
      <c r="I87" s="6">
        <f ca="1"/>
        <v>83.484999999999999</v>
      </c>
      <c r="J87" s="6">
        <f ca="1"/>
        <v>342.76499999999999</v>
      </c>
      <c r="K87" s="1">
        <f ca="1"/>
        <v>1.153137857142857E-2</v>
      </c>
      <c r="L87" s="1">
        <f ca="1"/>
        <v>3.2750999999999988E-2</v>
      </c>
      <c r="M87" s="1">
        <f ca="1"/>
        <v>2.6609928571428573E-2</v>
      </c>
      <c r="N87" s="1">
        <f ca="1"/>
        <v>2.1597714285714286E-2</v>
      </c>
      <c r="O87" s="1">
        <f ca="1"/>
        <v>8.9730938131185375E-3</v>
      </c>
    </row>
    <row r="88" spans="1:15" x14ac:dyDescent="0.3">
      <c r="A88">
        <f ca="1"/>
        <v>86</v>
      </c>
      <c r="B88" t="str">
        <f ca="1"/>
        <v>Services-Home Health Care Services</v>
      </c>
      <c r="C88">
        <f ca="1"/>
        <v>6</v>
      </c>
      <c r="D88" s="7">
        <f ca="1"/>
        <v>6.40195E-3</v>
      </c>
      <c r="E88" s="7">
        <f ca="1"/>
        <v>7.0720233041895461E-3</v>
      </c>
      <c r="F88" s="6">
        <f ca="1"/>
        <v>6.77</v>
      </c>
      <c r="G88" s="6">
        <f ca="1"/>
        <v>12.91</v>
      </c>
      <c r="H88" s="6">
        <f ca="1"/>
        <v>21.240000000000002</v>
      </c>
      <c r="I88" s="6">
        <f ca="1"/>
        <v>78.064999999999998</v>
      </c>
      <c r="J88" s="6">
        <f ca="1"/>
        <v>382.005</v>
      </c>
      <c r="K88" s="1">
        <f ca="1"/>
        <v>6.8555000000000005E-3</v>
      </c>
      <c r="L88" s="1">
        <f ca="1"/>
        <v>-7.2830000000000008E-4</v>
      </c>
      <c r="M88" s="1">
        <f ca="1"/>
        <v>1.5178000000000001E-2</v>
      </c>
      <c r="N88" s="1">
        <f ca="1"/>
        <v>5.1254999999999998E-3</v>
      </c>
      <c r="O88" s="1">
        <f ca="1"/>
        <v>6.5707751893643923E-3</v>
      </c>
    </row>
    <row r="89" spans="1:15" x14ac:dyDescent="0.3">
      <c r="A89">
        <f ca="1"/>
        <v>87</v>
      </c>
      <c r="B89" t="str">
        <f ca="1"/>
        <v>Deep Sea Foreign Transportation of  Freight</v>
      </c>
      <c r="C89">
        <f ca="1"/>
        <v>19</v>
      </c>
      <c r="D89" s="7">
        <f ca="1"/>
        <v>1.6435368421052633E-2</v>
      </c>
      <c r="E89" s="7">
        <f ca="1"/>
        <v>1.7161095112720414E-2</v>
      </c>
      <c r="F89" s="6">
        <f ca="1"/>
        <v>3.0198999999999998</v>
      </c>
      <c r="G89" s="6">
        <f ca="1"/>
        <v>12.065049999999999</v>
      </c>
      <c r="H89" s="6">
        <f ca="1"/>
        <v>17.440000000000001</v>
      </c>
      <c r="I89" s="6">
        <f ca="1"/>
        <v>33.397500000000001</v>
      </c>
      <c r="J89" s="6">
        <f ca="1"/>
        <v>118.17</v>
      </c>
      <c r="K89" s="1">
        <f ca="1"/>
        <v>8.3945999999999986E-3</v>
      </c>
      <c r="L89" s="1">
        <f ca="1"/>
        <v>2.6910750000000001E-2</v>
      </c>
      <c r="M89" s="1">
        <f ca="1"/>
        <v>1.5587199999999999E-2</v>
      </c>
      <c r="N89" s="1">
        <f ca="1"/>
        <v>1.6944000000000001E-2</v>
      </c>
      <c r="O89" s="1">
        <f ca="1"/>
        <v>7.6216432083655765E-3</v>
      </c>
    </row>
    <row r="90" spans="1:15" x14ac:dyDescent="0.3">
      <c r="A90">
        <f ca="1"/>
        <v>88</v>
      </c>
      <c r="B90" t="str">
        <f ca="1"/>
        <v>Electronic Components, NEC</v>
      </c>
      <c r="C90">
        <f ca="1"/>
        <v>10</v>
      </c>
      <c r="D90" s="7">
        <f ca="1"/>
        <v>2.1673900000000003E-2</v>
      </c>
      <c r="E90" s="7">
        <f ca="1"/>
        <v>2.2437255771248957E-2</v>
      </c>
      <c r="F90" s="6">
        <f ca="1"/>
        <v>1.57</v>
      </c>
      <c r="G90" s="6">
        <f ca="1"/>
        <v>12.6175</v>
      </c>
      <c r="H90" s="6">
        <f ca="1"/>
        <v>67.614999999999995</v>
      </c>
      <c r="I90" s="6">
        <f ca="1"/>
        <v>191.41750000000002</v>
      </c>
      <c r="J90" s="6">
        <f ca="1"/>
        <v>373.35500000000002</v>
      </c>
      <c r="K90" s="1">
        <f ca="1"/>
        <v>1.2418999999999999E-2</v>
      </c>
      <c r="L90" s="1">
        <f ca="1"/>
        <v>9.5984999999999994E-3</v>
      </c>
      <c r="M90" s="1">
        <f ca="1"/>
        <v>2.2308500000000002E-2</v>
      </c>
      <c r="N90" s="1">
        <f ca="1"/>
        <v>3.8556E-2</v>
      </c>
      <c r="O90" s="1">
        <f ca="1"/>
        <v>1.3079762873742519E-2</v>
      </c>
    </row>
    <row r="91" spans="1:15" x14ac:dyDescent="0.3">
      <c r="A91">
        <f ca="1"/>
        <v>89</v>
      </c>
      <c r="B91" t="str">
        <f ca="1"/>
        <v>Perfumes, Cosmetics &amp; Other Toilet Preparations</v>
      </c>
      <c r="C91">
        <f ca="1"/>
        <v>9</v>
      </c>
      <c r="D91" s="7">
        <f ca="1"/>
        <v>2.3108111111111107E-2</v>
      </c>
      <c r="E91" s="7">
        <f ca="1"/>
        <v>2.3888453002677071E-2</v>
      </c>
      <c r="F91" s="6">
        <f ca="1"/>
        <v>2.3849999999999998</v>
      </c>
      <c r="G91" s="6">
        <f ca="1"/>
        <v>15.43</v>
      </c>
      <c r="H91" s="6">
        <f ca="1"/>
        <v>23.37</v>
      </c>
      <c r="I91" s="6">
        <f ca="1"/>
        <v>76.355000000000004</v>
      </c>
      <c r="J91" s="6">
        <f ca="1"/>
        <v>98.59</v>
      </c>
      <c r="K91" s="1">
        <f ca="1"/>
        <v>3.4278999999999997E-2</v>
      </c>
      <c r="L91" s="1">
        <f ca="1"/>
        <v>1.85425E-2</v>
      </c>
      <c r="M91" s="1">
        <f ca="1"/>
        <v>7.0275000000000025E-3</v>
      </c>
      <c r="N91" s="1">
        <f ca="1"/>
        <v>2.9424999999999996E-2</v>
      </c>
      <c r="O91" s="1">
        <f ca="1"/>
        <v>1.2132995775982123E-2</v>
      </c>
    </row>
    <row r="92" spans="1:15" x14ac:dyDescent="0.3">
      <c r="A92">
        <f ca="1"/>
        <v>90</v>
      </c>
      <c r="B92" t="str">
        <f ca="1"/>
        <v>Hotels &amp; Motels</v>
      </c>
      <c r="C92">
        <f ca="1"/>
        <v>22</v>
      </c>
      <c r="D92" s="7">
        <f ca="1"/>
        <v>1.6037909090909089E-2</v>
      </c>
      <c r="E92" s="7">
        <f ca="1"/>
        <v>1.7423756261984849E-2</v>
      </c>
      <c r="F92" s="6">
        <f ca="1"/>
        <v>2.64</v>
      </c>
      <c r="G92" s="6">
        <f ca="1"/>
        <v>16.591249999999999</v>
      </c>
      <c r="H92" s="6">
        <f ca="1"/>
        <v>56.1325</v>
      </c>
      <c r="I92" s="6">
        <f ca="1"/>
        <v>96.503749999999997</v>
      </c>
      <c r="J92" s="6">
        <f ca="1"/>
        <v>376.04</v>
      </c>
      <c r="K92" s="1">
        <f ca="1"/>
        <v>1.4324333333333333E-2</v>
      </c>
      <c r="L92" s="1">
        <f ca="1"/>
        <v>-3.4000000000006247E-6</v>
      </c>
      <c r="M92" s="1">
        <f ca="1"/>
        <v>1.7128000000000001E-2</v>
      </c>
      <c r="N92" s="1">
        <f ca="1"/>
        <v>3.0210833333333329E-2</v>
      </c>
      <c r="O92" s="1">
        <f ca="1"/>
        <v>1.2393111868452631E-2</v>
      </c>
    </row>
    <row r="93" spans="1:15" x14ac:dyDescent="0.3">
      <c r="A93">
        <f ca="1"/>
        <v>91</v>
      </c>
      <c r="B93" t="str">
        <f ca="1"/>
        <v>Computer Peripheral Equipment, NEC</v>
      </c>
      <c r="C93">
        <f ca="1"/>
        <v>10</v>
      </c>
      <c r="D93" s="7">
        <f ca="1"/>
        <v>2.3702899999999999E-2</v>
      </c>
      <c r="E93" s="7">
        <f ca="1"/>
        <v>2.5124820810637962E-2</v>
      </c>
      <c r="F93" s="6">
        <f ca="1"/>
        <v>1.6950000000000001</v>
      </c>
      <c r="G93" s="6">
        <f ca="1"/>
        <v>7.0724999999999998</v>
      </c>
      <c r="H93" s="6">
        <f ca="1"/>
        <v>13.1675</v>
      </c>
      <c r="I93" s="6">
        <f ca="1"/>
        <v>64.754999999999995</v>
      </c>
      <c r="J93" s="6">
        <f ca="1"/>
        <v>167.26</v>
      </c>
      <c r="K93" s="1">
        <f ca="1"/>
        <v>3.1517333333333335E-2</v>
      </c>
      <c r="L93" s="1">
        <f ca="1"/>
        <v>1.5731000000000002E-2</v>
      </c>
      <c r="M93" s="1">
        <f ca="1"/>
        <v>5.1852999999999996E-2</v>
      </c>
      <c r="N93" s="1">
        <f ca="1"/>
        <v>2.436333333333332E-3</v>
      </c>
      <c r="O93" s="1">
        <f ca="1"/>
        <v>2.1275976691468849E-2</v>
      </c>
    </row>
    <row r="94" spans="1:15" x14ac:dyDescent="0.3">
      <c r="A94">
        <f ca="1"/>
        <v>92</v>
      </c>
      <c r="B94" t="str">
        <f ca="1"/>
        <v>Pharmaceutical Preparations</v>
      </c>
      <c r="C94">
        <f ca="1"/>
        <v>175</v>
      </c>
      <c r="D94" s="7">
        <f ca="1"/>
        <v>2.5102671999999993E-2</v>
      </c>
      <c r="E94" s="7">
        <f ca="1"/>
        <v>2.738582626440568E-2</v>
      </c>
      <c r="F94" s="6">
        <f ca="1"/>
        <v>0.1973</v>
      </c>
      <c r="G94" s="6">
        <f ca="1"/>
        <v>8.7925000000000004</v>
      </c>
      <c r="H94" s="6">
        <f ca="1"/>
        <v>24.15</v>
      </c>
      <c r="I94" s="6">
        <f ca="1"/>
        <v>45.527500000000003</v>
      </c>
      <c r="J94" s="6">
        <f ca="1"/>
        <v>922.23</v>
      </c>
      <c r="K94" s="1">
        <f ca="1"/>
        <v>3.1700136363636361E-2</v>
      </c>
      <c r="L94" s="1">
        <f ca="1"/>
        <v>2.9935333333333335E-2</v>
      </c>
      <c r="M94" s="1">
        <f ca="1"/>
        <v>2.1486957777777781E-2</v>
      </c>
      <c r="N94" s="1">
        <f ca="1"/>
        <v>1.7590102272727275E-2</v>
      </c>
      <c r="O94" s="1">
        <f ca="1"/>
        <v>6.7421674983131844E-3</v>
      </c>
    </row>
    <row r="95" spans="1:15" x14ac:dyDescent="0.3">
      <c r="A95">
        <f ca="1"/>
        <v>93</v>
      </c>
      <c r="B95" t="str">
        <f ca="1"/>
        <v>Computer Communications Equipment</v>
      </c>
      <c r="C95">
        <f ca="1"/>
        <v>7</v>
      </c>
      <c r="D95" s="7">
        <f ca="1"/>
        <v>3.8325857142857141E-2</v>
      </c>
      <c r="E95" s="7">
        <f ca="1"/>
        <v>4.0649327273763379E-2</v>
      </c>
      <c r="F95" s="6">
        <f ca="1"/>
        <v>17.995000000000001</v>
      </c>
      <c r="G95" s="6">
        <f ca="1"/>
        <v>28.032499999999999</v>
      </c>
      <c r="H95" s="6">
        <f ca="1"/>
        <v>54.36</v>
      </c>
      <c r="I95" s="6">
        <f ca="1"/>
        <v>125.43294999999999</v>
      </c>
      <c r="J95" s="6">
        <f ca="1"/>
        <v>311.35000000000002</v>
      </c>
      <c r="K95" s="1">
        <f ca="1"/>
        <v>3.7427500000000002E-2</v>
      </c>
      <c r="L95" s="1">
        <f ca="1"/>
        <v>0.12654199999999999</v>
      </c>
      <c r="M95" s="1">
        <f ca="1"/>
        <v>1.6829499999999997E-2</v>
      </c>
      <c r="N95" s="1">
        <f ca="1"/>
        <v>1.6612500000000002E-2</v>
      </c>
      <c r="O95" s="1">
        <f ca="1"/>
        <v>5.2377086795937458E-2</v>
      </c>
    </row>
    <row r="96" spans="1:15" x14ac:dyDescent="0.3">
      <c r="A96">
        <f ca="1"/>
        <v>94</v>
      </c>
      <c r="B96" t="str">
        <f ca="1"/>
        <v>Household Audio &amp; Video Equipment</v>
      </c>
      <c r="C96">
        <f ca="1"/>
        <v>5</v>
      </c>
      <c r="D96" s="7">
        <f ca="1"/>
        <v>6.5301999999999999E-3</v>
      </c>
      <c r="E96" s="7">
        <f ca="1"/>
        <v>9.6043311688008767E-3</v>
      </c>
      <c r="F96" s="6">
        <f ca="1"/>
        <v>4.0999999999999996</v>
      </c>
      <c r="G96" s="6">
        <f ca="1"/>
        <v>4.1749999999999998</v>
      </c>
      <c r="H96" s="6">
        <f ca="1"/>
        <v>14.38</v>
      </c>
      <c r="I96" s="6">
        <f ca="1"/>
        <v>17.786000000000001</v>
      </c>
      <c r="J96" s="6">
        <f ca="1"/>
        <v>29.48</v>
      </c>
      <c r="K96" s="1">
        <f ca="1"/>
        <v>0</v>
      </c>
      <c r="L96" s="1">
        <f ca="1"/>
        <v>-3.5799999999999998E-3</v>
      </c>
      <c r="M96" s="1">
        <f ca="1"/>
        <v>1.6973000000000002E-2</v>
      </c>
      <c r="N96" s="1">
        <f ca="1"/>
        <v>9.6290000000000004E-3</v>
      </c>
      <c r="O96" s="1">
        <f ca="1"/>
        <v>9.3294095740298604E-3</v>
      </c>
    </row>
    <row r="97" spans="1:15" x14ac:dyDescent="0.3">
      <c r="A97">
        <f ca="1"/>
        <v>95</v>
      </c>
      <c r="B97" t="str">
        <f ca="1"/>
        <v>Retail-Auto &amp; Home Supply Stores</v>
      </c>
      <c r="C97">
        <f ca="1"/>
        <v>5</v>
      </c>
      <c r="D97" s="7">
        <f ca="1"/>
        <v>4.2029999999999998E-2</v>
      </c>
      <c r="E97" s="7">
        <f ca="1"/>
        <v>4.5188588509711164E-2</v>
      </c>
      <c r="F97" s="6">
        <f ca="1"/>
        <v>10.875</v>
      </c>
      <c r="G97" s="6">
        <f ca="1"/>
        <v>30.274999999999999</v>
      </c>
      <c r="H97" s="6">
        <f ca="1"/>
        <v>57.49</v>
      </c>
      <c r="I97" s="6">
        <f ca="1"/>
        <v>93.32</v>
      </c>
      <c r="J97" s="6">
        <f ca="1"/>
        <v>3558.0770000000002</v>
      </c>
      <c r="K97" s="1">
        <f ca="1"/>
        <v>0.11653000000000001</v>
      </c>
      <c r="L97" s="1">
        <f ca="1"/>
        <v>5.2676999999999995E-2</v>
      </c>
      <c r="M97" s="1">
        <f ca="1"/>
        <v>1.4649000000000001E-2</v>
      </c>
      <c r="N97" s="1">
        <f ca="1"/>
        <v>1.3146999999999999E-2</v>
      </c>
      <c r="O97" s="1">
        <f ca="1"/>
        <v>4.8438959996921223E-2</v>
      </c>
    </row>
    <row r="98" spans="1:15" x14ac:dyDescent="0.3">
      <c r="A98">
        <f ca="1"/>
        <v>96</v>
      </c>
      <c r="B98" t="str">
        <f ca="1"/>
        <v>Investment Advice</v>
      </c>
      <c r="C98">
        <f ca="1"/>
        <v>35</v>
      </c>
      <c r="D98" s="7">
        <f ca="1"/>
        <v>1.0235428571428574E-2</v>
      </c>
      <c r="E98" s="7">
        <f ca="1"/>
        <v>1.357371157528992E-2</v>
      </c>
      <c r="F98" s="6">
        <f ca="1"/>
        <v>7.72</v>
      </c>
      <c r="G98" s="6">
        <f ca="1"/>
        <v>25.922499999999999</v>
      </c>
      <c r="H98" s="6">
        <f ca="1"/>
        <v>56.63</v>
      </c>
      <c r="I98" s="6">
        <f ca="1"/>
        <v>120.55</v>
      </c>
      <c r="J98" s="6">
        <f ca="1"/>
        <v>363.46</v>
      </c>
      <c r="K98" s="1">
        <f ca="1"/>
        <v>1.2425211111111112E-2</v>
      </c>
      <c r="L98" s="1">
        <f ca="1"/>
        <v>1.2896012499999998E-2</v>
      </c>
      <c r="M98" s="1">
        <f ca="1"/>
        <v>1.1235444444444444E-2</v>
      </c>
      <c r="N98" s="1">
        <f ca="1"/>
        <v>4.6806666666666663E-3</v>
      </c>
      <c r="O98" s="1">
        <f ca="1"/>
        <v>3.8169542009447183E-3</v>
      </c>
    </row>
    <row r="99" spans="1:15" x14ac:dyDescent="0.3">
      <c r="A99">
        <f ca="1"/>
        <v>97</v>
      </c>
      <c r="B99" t="str">
        <f ca="1"/>
        <v>Wholesale-Drugs, Proprietaries &amp; Druggists' Sundries</v>
      </c>
      <c r="C99">
        <f ca="1"/>
        <v>5</v>
      </c>
      <c r="D99" s="7">
        <f ca="1"/>
        <v>1.6334999999999999E-2</v>
      </c>
      <c r="E99" s="7">
        <f ca="1"/>
        <v>1.9850857424806616E-2</v>
      </c>
      <c r="F99" s="6">
        <f ca="1"/>
        <v>7.88</v>
      </c>
      <c r="G99" s="6">
        <f ca="1"/>
        <v>16.875</v>
      </c>
      <c r="H99" s="6">
        <f ca="1"/>
        <v>213.88499999999999</v>
      </c>
      <c r="I99" s="6">
        <f ca="1"/>
        <v>325.14</v>
      </c>
      <c r="J99" s="6">
        <f ca="1"/>
        <v>863.64</v>
      </c>
      <c r="K99" s="1">
        <f ca="1"/>
        <v>3.0064999999999998E-2</v>
      </c>
      <c r="L99" s="1">
        <f ca="1"/>
        <v>4.3598999999999999E-2</v>
      </c>
      <c r="M99" s="1">
        <f ca="1"/>
        <v>3.6840000000000002E-3</v>
      </c>
      <c r="N99" s="1">
        <f ca="1"/>
        <v>2.1635000000000001E-3</v>
      </c>
      <c r="O99" s="1">
        <f ca="1"/>
        <v>2.035116668389882E-2</v>
      </c>
    </row>
    <row r="100" spans="1:15" x14ac:dyDescent="0.3">
      <c r="A100">
        <f ca="1"/>
        <v>98</v>
      </c>
      <c r="B100" t="str">
        <f ca="1"/>
        <v>Retail-Auto Dealers &amp; Gasoline Stations</v>
      </c>
      <c r="C100">
        <f ca="1"/>
        <v>15</v>
      </c>
      <c r="D100" s="7">
        <f ca="1"/>
        <v>3.4314379999999998E-2</v>
      </c>
      <c r="E100" s="7">
        <f ca="1"/>
        <v>3.8056788610034586E-2</v>
      </c>
      <c r="F100" s="6">
        <f ca="1"/>
        <v>6.47</v>
      </c>
      <c r="G100" s="6">
        <f ca="1"/>
        <v>37.002499999999998</v>
      </c>
      <c r="H100" s="6">
        <f ca="1"/>
        <v>160.74</v>
      </c>
      <c r="I100" s="6">
        <f ca="1"/>
        <v>315.22000000000003</v>
      </c>
      <c r="J100" s="6">
        <f ca="1"/>
        <v>754.66</v>
      </c>
      <c r="K100" s="1">
        <f ca="1"/>
        <v>4.9656174999999997E-2</v>
      </c>
      <c r="L100" s="1">
        <f ca="1"/>
        <v>3.7279666666666669E-2</v>
      </c>
      <c r="M100" s="1">
        <f ca="1"/>
        <v>3.2800499999999996E-2</v>
      </c>
      <c r="N100" s="1">
        <f ca="1"/>
        <v>1.8262500000000001E-2</v>
      </c>
      <c r="O100" s="1">
        <f ca="1"/>
        <v>1.2961235712345875E-2</v>
      </c>
    </row>
    <row r="101" spans="1:15" x14ac:dyDescent="0.3">
      <c r="A101">
        <f ca="1"/>
        <v>99</v>
      </c>
      <c r="B101" t="str">
        <f ca="1"/>
        <v>Cable &amp; Other Pay Television Services</v>
      </c>
      <c r="C101">
        <f ca="1"/>
        <v>10</v>
      </c>
      <c r="D101" s="7">
        <f ca="1"/>
        <v>1.6241020000000002E-2</v>
      </c>
      <c r="E101" s="7">
        <f ca="1"/>
        <v>2.0008627183836915E-2</v>
      </c>
      <c r="F101" s="6">
        <f ca="1"/>
        <v>8.6150000000000002</v>
      </c>
      <c r="G101" s="6">
        <f ca="1"/>
        <v>16.3325</v>
      </c>
      <c r="H101" s="6">
        <f ca="1"/>
        <v>29.2225</v>
      </c>
      <c r="I101" s="6">
        <f ca="1"/>
        <v>93.888750000000002</v>
      </c>
      <c r="J101" s="6">
        <f ca="1"/>
        <v>237.15</v>
      </c>
      <c r="K101" s="1">
        <f ca="1"/>
        <v>2.607973333333333E-2</v>
      </c>
      <c r="L101" s="1">
        <f ca="1"/>
        <v>1.8217500000000001E-2</v>
      </c>
      <c r="M101" s="1">
        <f ca="1"/>
        <v>6.7099999999999998E-3</v>
      </c>
      <c r="N101" s="1">
        <f ca="1"/>
        <v>1.1438666666666666E-2</v>
      </c>
      <c r="O101" s="1">
        <f ca="1"/>
        <v>8.4266320950580811E-3</v>
      </c>
    </row>
    <row r="102" spans="1:15" x14ac:dyDescent="0.3">
      <c r="A102">
        <f ca="1"/>
        <v>100</v>
      </c>
      <c r="B102" t="str">
        <f ca="1"/>
        <v>Telephone Communications (No Radiotelephone)</v>
      </c>
      <c r="C102">
        <f ca="1"/>
        <v>12</v>
      </c>
      <c r="D102" s="7">
        <f ca="1"/>
        <v>1.6542316666666664E-2</v>
      </c>
      <c r="E102" s="7">
        <f ca="1"/>
        <v>2.0326931693594601E-2</v>
      </c>
      <c r="F102" s="6">
        <f ca="1"/>
        <v>8.5549999999999997</v>
      </c>
      <c r="G102" s="6">
        <f ca="1"/>
        <v>15.118749999999999</v>
      </c>
      <c r="H102" s="6">
        <f ca="1"/>
        <v>23.82</v>
      </c>
      <c r="I102" s="6">
        <f ca="1"/>
        <v>43.521250000000002</v>
      </c>
      <c r="J102" s="6">
        <f ca="1"/>
        <v>52.314999999999998</v>
      </c>
      <c r="K102" s="1">
        <f ca="1"/>
        <v>1.8557000000000001E-2</v>
      </c>
      <c r="L102" s="1">
        <f ca="1"/>
        <v>1.1556666666666666E-2</v>
      </c>
      <c r="M102" s="1">
        <f ca="1"/>
        <v>2.8011333333333336E-2</v>
      </c>
      <c r="N102" s="1">
        <f ca="1"/>
        <v>8.0442666666666659E-3</v>
      </c>
      <c r="O102" s="1">
        <f ca="1"/>
        <v>8.8066424165491649E-3</v>
      </c>
    </row>
    <row r="103" spans="1:15" x14ac:dyDescent="0.3">
      <c r="A103">
        <f ca="1"/>
        <v>101</v>
      </c>
      <c r="B103" t="str">
        <f ca="1"/>
        <v>Cutlery, Handtools &amp; General Hardware</v>
      </c>
      <c r="C103">
        <f ca="1"/>
        <v>8</v>
      </c>
      <c r="D103" s="7">
        <f ca="1"/>
        <v>2.3750750000000001E-2</v>
      </c>
      <c r="E103" s="7">
        <f ca="1"/>
        <v>2.772589163708588E-2</v>
      </c>
      <c r="F103" s="6">
        <f ca="1"/>
        <v>7.0650000000000004</v>
      </c>
      <c r="G103" s="6">
        <f ca="1"/>
        <v>19.28875</v>
      </c>
      <c r="H103" s="6">
        <f ca="1"/>
        <v>34.704999999999998</v>
      </c>
      <c r="I103" s="6">
        <f ca="1"/>
        <v>97.728749999999991</v>
      </c>
      <c r="J103" s="6">
        <f ca="1"/>
        <v>378.84500000000003</v>
      </c>
      <c r="K103" s="1">
        <f ca="1"/>
        <v>8.1729999999999997E-3</v>
      </c>
      <c r="L103" s="1">
        <f ca="1"/>
        <v>1.4679000000000001E-2</v>
      </c>
      <c r="M103" s="1">
        <f ca="1"/>
        <v>3.4313499999999997E-2</v>
      </c>
      <c r="N103" s="1">
        <f ca="1"/>
        <v>3.7837500000000003E-2</v>
      </c>
      <c r="O103" s="1">
        <f ca="1"/>
        <v>1.4548438132092853E-2</v>
      </c>
    </row>
    <row r="104" spans="1:15" x14ac:dyDescent="0.3">
      <c r="A104">
        <f ca="1"/>
        <v>102</v>
      </c>
      <c r="B104" t="str">
        <f ca="1"/>
        <v>Optical Instruments &amp; Lenses</v>
      </c>
      <c r="C104">
        <f ca="1"/>
        <v>5</v>
      </c>
      <c r="D104" s="7">
        <f ca="1"/>
        <v>1.7861399999999999E-2</v>
      </c>
      <c r="E104" s="7">
        <f ca="1"/>
        <v>2.1932685011188214E-2</v>
      </c>
      <c r="F104" s="6">
        <f ca="1"/>
        <v>11.47</v>
      </c>
      <c r="G104" s="6">
        <f ca="1"/>
        <v>179.8475</v>
      </c>
      <c r="H104" s="6">
        <f ca="1"/>
        <v>343.79</v>
      </c>
      <c r="I104" s="6">
        <f ca="1"/>
        <v>525</v>
      </c>
      <c r="J104" s="6">
        <f ca="1"/>
        <v>1781.94</v>
      </c>
      <c r="K104" s="1">
        <f ca="1"/>
        <v>-2.6090000000000002E-3</v>
      </c>
      <c r="L104" s="1">
        <f ca="1"/>
        <v>-4.3319999999999999E-3</v>
      </c>
      <c r="M104" s="1">
        <f ca="1"/>
        <v>4.8140000000000002E-2</v>
      </c>
      <c r="N104" s="1">
        <f ca="1"/>
        <v>2.4053999999999999E-2</v>
      </c>
      <c r="O104" s="1">
        <f ca="1"/>
        <v>2.4880642534240684E-2</v>
      </c>
    </row>
    <row r="105" spans="1:15" x14ac:dyDescent="0.3">
      <c r="A105">
        <f ca="1"/>
        <v>103</v>
      </c>
      <c r="B105" t="str">
        <f ca="1"/>
        <v>Services-Computer Integrated Systems Design</v>
      </c>
      <c r="C105">
        <f ca="1"/>
        <v>18</v>
      </c>
      <c r="D105" s="7">
        <f ca="1"/>
        <v>1.2952777777777778E-2</v>
      </c>
      <c r="E105" s="7">
        <f ca="1"/>
        <v>1.7560265221618798E-2</v>
      </c>
      <c r="F105" s="6">
        <f ca="1"/>
        <v>2.5449999999999999</v>
      </c>
      <c r="G105" s="6">
        <f ca="1"/>
        <v>12.155000000000001</v>
      </c>
      <c r="H105" s="6">
        <f ca="1"/>
        <v>31.810000000000002</v>
      </c>
      <c r="I105" s="6">
        <f ca="1"/>
        <v>81.061250000000001</v>
      </c>
      <c r="J105" s="6">
        <f ca="1"/>
        <v>523.26</v>
      </c>
      <c r="K105" s="1">
        <f ca="1"/>
        <v>2.9878200000000001E-2</v>
      </c>
      <c r="L105" s="1">
        <f ca="1"/>
        <v>1.7768249999999999E-2</v>
      </c>
      <c r="M105" s="1">
        <f ca="1"/>
        <v>7.2049999999999996E-3</v>
      </c>
      <c r="N105" s="1">
        <f ca="1"/>
        <v>-3.2267999999999993E-3</v>
      </c>
      <c r="O105" s="1">
        <f ca="1"/>
        <v>1.4194666658489204E-2</v>
      </c>
    </row>
    <row r="106" spans="1:15" x14ac:dyDescent="0.3">
      <c r="A106">
        <f ca="1"/>
        <v>104</v>
      </c>
      <c r="B106" t="str">
        <f ca="1"/>
        <v>Land Subdividers &amp; Developers (No Cemeteries)</v>
      </c>
      <c r="C106">
        <f ca="1"/>
        <v>4</v>
      </c>
      <c r="D106" s="7">
        <f ca="1"/>
        <v>6.4545000000000002E-3</v>
      </c>
      <c r="E106" s="7">
        <f ca="1"/>
        <v>1.2006140720481331E-2</v>
      </c>
      <c r="F106" s="6">
        <f ca="1"/>
        <v>16.100000000000001</v>
      </c>
      <c r="G106" s="6">
        <f ca="1"/>
        <v>24.477499999999999</v>
      </c>
      <c r="H106" s="6">
        <f ca="1"/>
        <v>28.577500000000001</v>
      </c>
      <c r="I106" s="6">
        <f ca="1"/>
        <v>39.433750000000003</v>
      </c>
      <c r="J106" s="6">
        <f ca="1"/>
        <v>68.08</v>
      </c>
      <c r="K106" s="1">
        <f ca="1"/>
        <v>-3.0959999999999998E-3</v>
      </c>
      <c r="L106" s="1">
        <f ca="1"/>
        <v>1.3001E-2</v>
      </c>
      <c r="M106" s="1">
        <f ca="1"/>
        <v>-4.1649999999999994E-3</v>
      </c>
      <c r="N106" s="1">
        <f ca="1"/>
        <v>2.0077999999999999E-2</v>
      </c>
      <c r="O106" s="1">
        <f ca="1"/>
        <v>1.2006140720481333E-2</v>
      </c>
    </row>
    <row r="107" spans="1:15" x14ac:dyDescent="0.3">
      <c r="A107">
        <f ca="1"/>
        <v>105</v>
      </c>
      <c r="B107" t="str">
        <f ca="1"/>
        <v>Security Brokers, Dealers &amp; Flotation Companies</v>
      </c>
      <c r="C107">
        <f ca="1"/>
        <v>21</v>
      </c>
      <c r="D107" s="7">
        <f ca="1"/>
        <v>1.4319380952380953E-2</v>
      </c>
      <c r="E107" s="7">
        <f ca="1"/>
        <v>2.0000371175246195E-2</v>
      </c>
      <c r="F107" s="6">
        <f ca="1"/>
        <v>8.5950000000000006</v>
      </c>
      <c r="G107" s="6">
        <f ca="1"/>
        <v>48.11</v>
      </c>
      <c r="H107" s="6">
        <f ca="1"/>
        <v>90.02</v>
      </c>
      <c r="I107" s="6">
        <f ca="1"/>
        <v>162.16</v>
      </c>
      <c r="J107" s="6">
        <f ca="1"/>
        <v>1055.6400000000001</v>
      </c>
      <c r="K107" s="1">
        <f ca="1"/>
        <v>1.6888399999999998E-2</v>
      </c>
      <c r="L107" s="1">
        <f ca="1"/>
        <v>1.88352E-2</v>
      </c>
      <c r="M107" s="1">
        <f ca="1"/>
        <v>1.4468400000000001E-2</v>
      </c>
      <c r="N107" s="1">
        <f ca="1"/>
        <v>8.2911666666666672E-3</v>
      </c>
      <c r="O107" s="1">
        <f ca="1"/>
        <v>4.5822360267365374E-3</v>
      </c>
    </row>
    <row r="108" spans="1:15" x14ac:dyDescent="0.3">
      <c r="A108">
        <f ca="1"/>
        <v>106</v>
      </c>
      <c r="B108" t="str">
        <f ca="1"/>
        <v>Agricultural Production-Crops</v>
      </c>
      <c r="C108">
        <f ca="1"/>
        <v>4</v>
      </c>
      <c r="D108" s="7">
        <f ca="1"/>
        <v>4.8975000000000008E-3</v>
      </c>
      <c r="E108" s="7">
        <f ca="1"/>
        <v>1.0758266170717286E-2</v>
      </c>
      <c r="F108" s="6">
        <f ca="1"/>
        <v>13.15</v>
      </c>
      <c r="G108" s="6">
        <f ca="1"/>
        <v>14.67625</v>
      </c>
      <c r="H108" s="6">
        <f ca="1"/>
        <v>29.1325</v>
      </c>
      <c r="I108" s="6">
        <f ca="1"/>
        <v>52.403750000000002</v>
      </c>
      <c r="J108" s="6">
        <f ca="1"/>
        <v>80.375</v>
      </c>
      <c r="K108" s="1">
        <f ca="1"/>
        <v>1.2317E-2</v>
      </c>
      <c r="L108" s="1">
        <f ca="1"/>
        <v>1.3685000000000001E-2</v>
      </c>
      <c r="M108" s="1">
        <f ca="1"/>
        <v>3.2600000000000003E-3</v>
      </c>
      <c r="N108" s="1">
        <f ca="1"/>
        <v>-9.672E-3</v>
      </c>
      <c r="O108" s="1">
        <f ca="1"/>
        <v>1.0758266170717286E-2</v>
      </c>
    </row>
    <row r="109" spans="1:15" x14ac:dyDescent="0.3">
      <c r="A109">
        <f ca="1"/>
        <v>107</v>
      </c>
      <c r="B109" t="str">
        <f ca="1"/>
        <v>Household Furniture</v>
      </c>
      <c r="C109">
        <f ca="1"/>
        <v>6</v>
      </c>
      <c r="D109" s="7">
        <f ca="1"/>
        <v>5.6884333333333335E-2</v>
      </c>
      <c r="E109" s="7">
        <f ca="1"/>
        <v>6.2777608844767796E-2</v>
      </c>
      <c r="F109" s="6">
        <f ca="1"/>
        <v>2.4900000000000002</v>
      </c>
      <c r="G109" s="6">
        <f ca="1"/>
        <v>10.981249999999999</v>
      </c>
      <c r="H109" s="6">
        <f ca="1"/>
        <v>12.307500000000001</v>
      </c>
      <c r="I109" s="6">
        <f ca="1"/>
        <v>29.964999999999996</v>
      </c>
      <c r="J109" s="6">
        <f ca="1"/>
        <v>47</v>
      </c>
      <c r="K109" s="1">
        <f ca="1"/>
        <v>8.2720500000000002E-2</v>
      </c>
      <c r="L109" s="1">
        <f ca="1"/>
        <v>8.6470000000000005E-2</v>
      </c>
      <c r="M109" s="1">
        <f ca="1"/>
        <v>-8.7299999999999999E-3</v>
      </c>
      <c r="N109" s="1">
        <f ca="1"/>
        <v>4.9062500000000002E-2</v>
      </c>
      <c r="O109" s="1">
        <f ca="1"/>
        <v>4.4076115770524366E-2</v>
      </c>
    </row>
    <row r="110" spans="1:15" x14ac:dyDescent="0.3">
      <c r="A110">
        <f ca="1"/>
        <v>108</v>
      </c>
      <c r="B110" t="str">
        <f ca="1"/>
        <v>In Vitro &amp; In Vivo Diagnostic Substances</v>
      </c>
      <c r="C110">
        <f ca="1"/>
        <v>7</v>
      </c>
      <c r="D110" s="7">
        <f ca="1"/>
        <v>1.9765857142857144E-2</v>
      </c>
      <c r="E110" s="7">
        <f ca="1"/>
        <v>2.5831817979825911E-2</v>
      </c>
      <c r="F110" s="6">
        <f ca="1"/>
        <v>5.125</v>
      </c>
      <c r="G110" s="6">
        <f ca="1"/>
        <v>10.967500000000001</v>
      </c>
      <c r="H110" s="6">
        <f ca="1"/>
        <v>14.94</v>
      </c>
      <c r="I110" s="6">
        <f ca="1"/>
        <v>59.045000000000002</v>
      </c>
      <c r="J110" s="6">
        <f ca="1"/>
        <v>587.63499999999999</v>
      </c>
      <c r="K110" s="1">
        <f ca="1"/>
        <v>2.8463000000000002E-2</v>
      </c>
      <c r="L110" s="1">
        <f ca="1"/>
        <v>-2.2467000000000001E-2</v>
      </c>
      <c r="M110" s="1">
        <f ca="1"/>
        <v>3.9355999999999995E-2</v>
      </c>
      <c r="N110" s="1">
        <f ca="1"/>
        <v>1.2595E-2</v>
      </c>
      <c r="O110" s="1">
        <f ca="1"/>
        <v>2.6975133714528029E-2</v>
      </c>
    </row>
    <row r="111" spans="1:15" x14ac:dyDescent="0.3">
      <c r="A111">
        <f ca="1"/>
        <v>109</v>
      </c>
      <c r="B111" t="str">
        <f ca="1"/>
        <v>Services-Engineering Services</v>
      </c>
      <c r="C111">
        <f ca="1"/>
        <v>5</v>
      </c>
      <c r="D111" s="7">
        <f ca="1"/>
        <v>1.9226E-2</v>
      </c>
      <c r="E111" s="7">
        <f ca="1"/>
        <v>2.5369559702525385E-2</v>
      </c>
      <c r="F111" s="6">
        <f ca="1"/>
        <v>18</v>
      </c>
      <c r="G111" s="6">
        <f ca="1"/>
        <v>31.44</v>
      </c>
      <c r="H111" s="6">
        <f ca="1"/>
        <v>78.069999999999993</v>
      </c>
      <c r="I111" s="6">
        <f ca="1"/>
        <v>86.04</v>
      </c>
      <c r="J111" s="6">
        <f ca="1"/>
        <v>226.63</v>
      </c>
      <c r="K111" s="1">
        <f ca="1"/>
        <v>4.7119999999999995E-2</v>
      </c>
      <c r="L111" s="1">
        <f ca="1"/>
        <v>-6.0070000000000002E-3</v>
      </c>
      <c r="M111" s="1">
        <f ca="1"/>
        <v>4.1159999999999999E-3</v>
      </c>
      <c r="N111" s="1">
        <f ca="1"/>
        <v>2.5450500000000001E-2</v>
      </c>
      <c r="O111" s="1">
        <f ca="1"/>
        <v>2.3608966694792743E-2</v>
      </c>
    </row>
    <row r="112" spans="1:15" x14ac:dyDescent="0.3">
      <c r="A112">
        <f ca="1"/>
        <v>110</v>
      </c>
      <c r="B112" t="str">
        <f ca="1"/>
        <v>Semiconductors &amp; Related Devices</v>
      </c>
      <c r="C112">
        <f ca="1"/>
        <v>64</v>
      </c>
      <c r="D112" s="7">
        <f ca="1"/>
        <v>2.5842703125000002E-2</v>
      </c>
      <c r="E112" s="7">
        <f ca="1"/>
        <v>3.2149390124151821E-2</v>
      </c>
      <c r="F112" s="6">
        <f ca="1"/>
        <v>1.46</v>
      </c>
      <c r="G112" s="6">
        <f ca="1"/>
        <v>37.52375</v>
      </c>
      <c r="H112" s="6">
        <f ca="1"/>
        <v>81.277500000000003</v>
      </c>
      <c r="I112" s="6">
        <f ca="1"/>
        <v>166.75140000000002</v>
      </c>
      <c r="J112" s="6">
        <f ca="1"/>
        <v>1465.47</v>
      </c>
      <c r="K112" s="1">
        <f ca="1"/>
        <v>2.9824187499999995E-2</v>
      </c>
      <c r="L112" s="1">
        <f ca="1"/>
        <v>2.3916625000000004E-2</v>
      </c>
      <c r="M112" s="1">
        <f ca="1"/>
        <v>2.9479812500000004E-2</v>
      </c>
      <c r="N112" s="1">
        <f ca="1"/>
        <v>2.0150187499999996E-2</v>
      </c>
      <c r="O112" s="1">
        <f ca="1"/>
        <v>4.6617340664376061E-3</v>
      </c>
    </row>
    <row r="113" spans="1:15" x14ac:dyDescent="0.3">
      <c r="A113">
        <f ca="1"/>
        <v>111</v>
      </c>
      <c r="B113" t="str">
        <f ca="1"/>
        <v>Services-Educational Services</v>
      </c>
      <c r="C113">
        <f ca="1"/>
        <v>16</v>
      </c>
      <c r="D113" s="7">
        <f ca="1"/>
        <v>2.7669875000000007E-2</v>
      </c>
      <c r="E113" s="7">
        <f ca="1"/>
        <v>3.4300387610783648E-2</v>
      </c>
      <c r="F113" s="6">
        <f ca="1"/>
        <v>0.48070000000000002</v>
      </c>
      <c r="G113" s="6">
        <f ca="1"/>
        <v>12.153749999999999</v>
      </c>
      <c r="H113" s="6">
        <f ca="1"/>
        <v>37.284999999999997</v>
      </c>
      <c r="I113" s="6">
        <f ca="1"/>
        <v>65.946249999999992</v>
      </c>
      <c r="J113" s="6">
        <f ca="1"/>
        <v>1154.33</v>
      </c>
      <c r="K113" s="1">
        <f ca="1"/>
        <v>5.9094250000000001E-2</v>
      </c>
      <c r="L113" s="1">
        <f ca="1"/>
        <v>1.4596749999999999E-2</v>
      </c>
      <c r="M113" s="1">
        <f ca="1"/>
        <v>1.8616750000000001E-2</v>
      </c>
      <c r="N113" s="1">
        <f ca="1"/>
        <v>1.8371749999999999E-2</v>
      </c>
      <c r="O113" s="1">
        <f ca="1"/>
        <v>2.1030233333524852E-2</v>
      </c>
    </row>
    <row r="114" spans="1:15" x14ac:dyDescent="0.3">
      <c r="A114">
        <f ca="1"/>
        <v>112</v>
      </c>
      <c r="B114" t="str">
        <f ca="1"/>
        <v>Services-Automotive Repair, Services &amp; Parking</v>
      </c>
      <c r="C114">
        <f ca="1"/>
        <v>4</v>
      </c>
      <c r="D114" s="7">
        <f ca="1"/>
        <v>2.2307250000000001E-2</v>
      </c>
      <c r="E114" s="7">
        <f ca="1"/>
        <v>2.9207666543506459E-2</v>
      </c>
      <c r="F114" s="6">
        <f ca="1"/>
        <v>1.675</v>
      </c>
      <c r="G114" s="6">
        <f ca="1"/>
        <v>5.68</v>
      </c>
      <c r="H114" s="6">
        <f ca="1"/>
        <v>10.045</v>
      </c>
      <c r="I114" s="6">
        <f ca="1"/>
        <v>14.27375</v>
      </c>
      <c r="J114" s="6">
        <f ca="1"/>
        <v>17.87</v>
      </c>
      <c r="K114" s="1">
        <f ca="1"/>
        <v>-2.9759999999999999E-3</v>
      </c>
      <c r="L114" s="1">
        <f ca="1"/>
        <v>2.1429999999999999E-3</v>
      </c>
      <c r="M114" s="1">
        <f ca="1"/>
        <v>2.9527999999999999E-2</v>
      </c>
      <c r="N114" s="1">
        <f ca="1"/>
        <v>6.0533999999999998E-2</v>
      </c>
      <c r="O114" s="1">
        <f ca="1"/>
        <v>2.9207666543506459E-2</v>
      </c>
    </row>
    <row r="115" spans="1:15" x14ac:dyDescent="0.3">
      <c r="A115">
        <f ca="1"/>
        <v>113</v>
      </c>
      <c r="B115" t="str">
        <f ca="1"/>
        <v>Services-Amusement &amp; Recreation Services</v>
      </c>
      <c r="C115">
        <f ca="1"/>
        <v>8</v>
      </c>
      <c r="D115" s="7">
        <f ca="1"/>
        <v>1.363875E-2</v>
      </c>
      <c r="E115" s="7">
        <f ca="1"/>
        <v>2.1032403719363268E-2</v>
      </c>
      <c r="F115" s="6">
        <f ca="1"/>
        <v>10.029999999999999</v>
      </c>
      <c r="G115" s="6">
        <f ca="1"/>
        <v>25.666250000000002</v>
      </c>
      <c r="H115" s="6">
        <f ca="1"/>
        <v>61.17</v>
      </c>
      <c r="I115" s="6">
        <f ca="1"/>
        <v>140.82249999999999</v>
      </c>
      <c r="J115" s="6">
        <f ca="1"/>
        <v>186.29</v>
      </c>
      <c r="K115" s="1">
        <f ca="1"/>
        <v>1.86185E-2</v>
      </c>
      <c r="L115" s="1">
        <f ca="1"/>
        <v>3.3698000000000006E-2</v>
      </c>
      <c r="M115" s="1">
        <f ca="1"/>
        <v>9.8955000000000015E-3</v>
      </c>
      <c r="N115" s="1">
        <f ca="1"/>
        <v>-7.6570000000000015E-3</v>
      </c>
      <c r="O115" s="1">
        <f ca="1"/>
        <v>1.7269359274449069E-2</v>
      </c>
    </row>
    <row r="116" spans="1:15" x14ac:dyDescent="0.3">
      <c r="A116">
        <f ca="1"/>
        <v>114</v>
      </c>
      <c r="B116" t="str">
        <f ca="1"/>
        <v>Water Transportation</v>
      </c>
      <c r="C116">
        <f ca="1"/>
        <v>12</v>
      </c>
      <c r="D116" s="7">
        <f ca="1"/>
        <v>3.2791250000000001E-2</v>
      </c>
      <c r="E116" s="7">
        <f ca="1"/>
        <v>4.0240329919407063E-2</v>
      </c>
      <c r="F116" s="6">
        <f ca="1"/>
        <v>21.215</v>
      </c>
      <c r="G116" s="6">
        <f ca="1"/>
        <v>29.35</v>
      </c>
      <c r="H116" s="6">
        <f ca="1"/>
        <v>63.917499999999997</v>
      </c>
      <c r="I116" s="6">
        <f ca="1"/>
        <v>99.15625</v>
      </c>
      <c r="J116" s="6">
        <f ca="1"/>
        <v>286.94</v>
      </c>
      <c r="K116" s="1">
        <f ca="1"/>
        <v>7.409333333333333E-2</v>
      </c>
      <c r="L116" s="1">
        <f ca="1"/>
        <v>1.4888666666666666E-2</v>
      </c>
      <c r="M116" s="1">
        <f ca="1"/>
        <v>1.4766666666666666E-2</v>
      </c>
      <c r="N116" s="1">
        <f ca="1"/>
        <v>2.7416333333333331E-2</v>
      </c>
      <c r="O116" s="1">
        <f ca="1"/>
        <v>2.816700144492041E-2</v>
      </c>
    </row>
    <row r="117" spans="1:15" x14ac:dyDescent="0.3">
      <c r="A117">
        <f ca="1"/>
        <v>115</v>
      </c>
      <c r="B117" t="str">
        <f ca="1"/>
        <v>Electrical Industrial Apparatus</v>
      </c>
      <c r="C117">
        <f ca="1"/>
        <v>4</v>
      </c>
      <c r="D117" s="7">
        <f ca="1"/>
        <v>3.066725E-2</v>
      </c>
      <c r="E117" s="7">
        <f ca="1"/>
        <v>3.8349958673380598E-2</v>
      </c>
      <c r="F117" s="6">
        <f ca="1"/>
        <v>1.71</v>
      </c>
      <c r="G117" s="6">
        <f ca="1"/>
        <v>41.2425</v>
      </c>
      <c r="H117" s="6">
        <f ca="1"/>
        <v>130.58999999999997</v>
      </c>
      <c r="I117" s="6">
        <f ca="1"/>
        <v>253.9075</v>
      </c>
      <c r="J117" s="6">
        <f ca="1"/>
        <v>395.35</v>
      </c>
      <c r="K117" s="1">
        <f ca="1"/>
        <v>6.8750000000000006E-2</v>
      </c>
      <c r="L117" s="1">
        <f ca="1"/>
        <v>1.5108999999999999E-2</v>
      </c>
      <c r="M117" s="1">
        <f ca="1"/>
        <v>-1.5709999999999998E-2</v>
      </c>
      <c r="N117" s="1">
        <f ca="1"/>
        <v>5.4519999999999999E-2</v>
      </c>
      <c r="O117" s="1">
        <f ca="1"/>
        <v>3.8349958673380598E-2</v>
      </c>
    </row>
    <row r="118" spans="1:15" x14ac:dyDescent="0.3">
      <c r="A118">
        <f ca="1"/>
        <v>116</v>
      </c>
      <c r="B118" t="str">
        <f ca="1"/>
        <v>Services-Help Supply Services</v>
      </c>
      <c r="C118">
        <f ca="1"/>
        <v>13</v>
      </c>
      <c r="D118" s="7">
        <f ca="1"/>
        <v>9.6130384615384628E-3</v>
      </c>
      <c r="E118" s="7">
        <f ca="1"/>
        <v>1.7739018708181994E-2</v>
      </c>
      <c r="F118" s="6">
        <f ca="1"/>
        <v>6.0900999999999996</v>
      </c>
      <c r="G118" s="6">
        <f ca="1"/>
        <v>9.8249999999999993</v>
      </c>
      <c r="H118" s="6">
        <f ca="1"/>
        <v>27.33</v>
      </c>
      <c r="I118" s="6">
        <f ca="1"/>
        <v>30.72</v>
      </c>
      <c r="J118" s="6">
        <f ca="1"/>
        <v>39.200000000000003</v>
      </c>
      <c r="K118" s="1">
        <f ca="1"/>
        <v>1.4196666666666668E-2</v>
      </c>
      <c r="L118" s="1">
        <f ca="1"/>
        <v>3.6636666666666671E-3</v>
      </c>
      <c r="M118" s="1">
        <f ca="1"/>
        <v>1.2924E-2</v>
      </c>
      <c r="N118" s="1">
        <f ca="1"/>
        <v>8.1541249999999999E-3</v>
      </c>
      <c r="O118" s="1">
        <f ca="1"/>
        <v>4.8109750938290334E-3</v>
      </c>
    </row>
    <row r="119" spans="1:15" x14ac:dyDescent="0.3">
      <c r="A119">
        <f ca="1"/>
        <v>117</v>
      </c>
      <c r="B119" t="str">
        <f ca="1"/>
        <v>Beverages</v>
      </c>
      <c r="C119">
        <f ca="1"/>
        <v>8</v>
      </c>
      <c r="D119" s="7">
        <f ca="1"/>
        <v>1.224575E-2</v>
      </c>
      <c r="E119" s="7">
        <f ca="1"/>
        <v>2.0411190668356415E-2</v>
      </c>
      <c r="F119" s="6">
        <f ca="1"/>
        <v>5.46</v>
      </c>
      <c r="G119" s="6">
        <f ca="1"/>
        <v>21.5</v>
      </c>
      <c r="H119" s="6">
        <f ca="1"/>
        <v>62.223749999999995</v>
      </c>
      <c r="I119" s="6">
        <f ca="1"/>
        <v>100.73375</v>
      </c>
      <c r="J119" s="6">
        <f ca="1"/>
        <v>163.47999999999999</v>
      </c>
      <c r="K119" s="1">
        <f ca="1"/>
        <v>2.2838500000000001E-2</v>
      </c>
      <c r="L119" s="1">
        <f ca="1"/>
        <v>1.0739E-2</v>
      </c>
      <c r="M119" s="1">
        <f ca="1"/>
        <v>2.2737500000000001E-2</v>
      </c>
      <c r="N119" s="1">
        <f ca="1"/>
        <v>-7.332E-3</v>
      </c>
      <c r="O119" s="1">
        <f ca="1"/>
        <v>1.4234251663388094E-2</v>
      </c>
    </row>
    <row r="120" spans="1:15" x14ac:dyDescent="0.3">
      <c r="A120">
        <f ca="1"/>
        <v>118</v>
      </c>
      <c r="B120" t="str">
        <f ca="1"/>
        <v>Services-Medical Laboratories</v>
      </c>
      <c r="C120">
        <f ca="1"/>
        <v>13</v>
      </c>
      <c r="D120" s="7">
        <f ca="1"/>
        <v>1.6333769230769232E-2</v>
      </c>
      <c r="E120" s="7">
        <f ca="1"/>
        <v>2.465749992447817E-2</v>
      </c>
      <c r="F120" s="6">
        <f ca="1"/>
        <v>2.3450000000000002</v>
      </c>
      <c r="G120" s="6">
        <f ca="1"/>
        <v>16.164999999999999</v>
      </c>
      <c r="H120" s="6">
        <f ca="1"/>
        <v>34.1</v>
      </c>
      <c r="I120" s="6">
        <f ca="1"/>
        <v>122.71250000000001</v>
      </c>
      <c r="J120" s="6">
        <f ca="1"/>
        <v>271.77</v>
      </c>
      <c r="K120" s="1">
        <f ca="1"/>
        <v>1.4807000000000001E-2</v>
      </c>
      <c r="L120" s="1">
        <f ca="1"/>
        <v>-1.2399999999999998E-3</v>
      </c>
      <c r="M120" s="1">
        <f ca="1"/>
        <v>3.1181333333333335E-2</v>
      </c>
      <c r="N120" s="1">
        <f ca="1"/>
        <v>1.9523499999999999E-2</v>
      </c>
      <c r="O120" s="1">
        <f ca="1"/>
        <v>1.3435156737548692E-2</v>
      </c>
    </row>
    <row r="121" spans="1:15" x14ac:dyDescent="0.3">
      <c r="A121">
        <f ca="1"/>
        <v>119</v>
      </c>
      <c r="B121" t="str">
        <f ca="1"/>
        <v>Electric &amp; Other Services Combined</v>
      </c>
      <c r="C121">
        <f ca="1"/>
        <v>16</v>
      </c>
      <c r="D121" s="7">
        <f ca="1"/>
        <v>-8.0115624999999979E-4</v>
      </c>
      <c r="E121" s="7">
        <f ca="1"/>
        <v>8.4146959635286282E-3</v>
      </c>
      <c r="F121" s="6">
        <f ca="1"/>
        <v>13.815</v>
      </c>
      <c r="G121" s="6">
        <f ca="1"/>
        <v>48.185000000000002</v>
      </c>
      <c r="H121" s="6">
        <f ca="1"/>
        <v>75.180999999999997</v>
      </c>
      <c r="I121" s="6">
        <f ca="1"/>
        <v>89.24</v>
      </c>
      <c r="J121" s="6">
        <f ca="1"/>
        <v>127.95</v>
      </c>
      <c r="K121" s="1">
        <f ca="1"/>
        <v>-1.6309999999999999E-3</v>
      </c>
      <c r="L121" s="1">
        <f ca="1"/>
        <v>3.56785E-3</v>
      </c>
      <c r="M121" s="1">
        <f ca="1"/>
        <v>-3.0694749999999995E-3</v>
      </c>
      <c r="N121" s="1">
        <f ca="1"/>
        <v>-2.0720000000000001E-3</v>
      </c>
      <c r="O121" s="1">
        <f ca="1"/>
        <v>2.9741760792118964E-3</v>
      </c>
    </row>
    <row r="122" spans="1:15" x14ac:dyDescent="0.3">
      <c r="A122">
        <f ca="1"/>
        <v>120</v>
      </c>
      <c r="B122" t="str">
        <f ca="1"/>
        <v>Water Supply</v>
      </c>
      <c r="C122">
        <f ca="1"/>
        <v>10</v>
      </c>
      <c r="D122" s="7">
        <f ca="1"/>
        <v>3.7693500000000003E-3</v>
      </c>
      <c r="E122" s="7">
        <f ca="1"/>
        <v>1.3129191563606988E-2</v>
      </c>
      <c r="F122" s="6">
        <f ca="1"/>
        <v>7.67</v>
      </c>
      <c r="G122" s="6">
        <f ca="1"/>
        <v>30.5625</v>
      </c>
      <c r="H122" s="6">
        <f ca="1"/>
        <v>35.646500000000003</v>
      </c>
      <c r="I122" s="6">
        <f ca="1"/>
        <v>49.564999999999998</v>
      </c>
      <c r="J122" s="6">
        <f ca="1"/>
        <v>131.18</v>
      </c>
      <c r="K122" s="1">
        <f ca="1"/>
        <v>1.1463666666666669E-2</v>
      </c>
      <c r="L122" s="1">
        <f ca="1"/>
        <v>-5.2460000000000007E-3</v>
      </c>
      <c r="M122" s="1">
        <f ca="1"/>
        <v>1.0837500000000001E-3</v>
      </c>
      <c r="N122" s="1">
        <f ca="1"/>
        <v>3.8756666666666666E-3</v>
      </c>
      <c r="O122" s="1">
        <f ca="1"/>
        <v>6.9257894293234708E-3</v>
      </c>
    </row>
    <row r="123" spans="1:15" x14ac:dyDescent="0.3">
      <c r="A123">
        <f ca="1"/>
        <v>121</v>
      </c>
      <c r="B123" t="str">
        <f ca="1"/>
        <v>Instruments For Meas &amp; Testing of  Electricity &amp; Elec Signals</v>
      </c>
      <c r="C123">
        <f ca="1"/>
        <v>9</v>
      </c>
      <c r="D123" s="7">
        <f ca="1"/>
        <v>1.7305111111111111E-2</v>
      </c>
      <c r="E123" s="7">
        <f ca="1"/>
        <v>2.7243284266239107E-2</v>
      </c>
      <c r="F123" s="6">
        <f ca="1"/>
        <v>16.360099999999999</v>
      </c>
      <c r="G123" s="6">
        <f ca="1"/>
        <v>57.53</v>
      </c>
      <c r="H123" s="6">
        <f ca="1"/>
        <v>79.989999999999995</v>
      </c>
      <c r="I123" s="6">
        <f ca="1"/>
        <v>91.59</v>
      </c>
      <c r="J123" s="6">
        <f ca="1"/>
        <v>376.56</v>
      </c>
      <c r="K123" s="1">
        <f ca="1"/>
        <v>9.8309999999999995E-3</v>
      </c>
      <c r="L123" s="1">
        <f ca="1"/>
        <v>1.2267499999999999E-2</v>
      </c>
      <c r="M123" s="1">
        <f ca="1"/>
        <v>2.6417000000000003E-2</v>
      </c>
      <c r="N123" s="1">
        <f ca="1"/>
        <v>1.9571666666666668E-2</v>
      </c>
      <c r="O123" s="1">
        <f ca="1"/>
        <v>7.5073869441481863E-3</v>
      </c>
    </row>
    <row r="124" spans="1:15" x14ac:dyDescent="0.3">
      <c r="A124">
        <f ca="1"/>
        <v>122</v>
      </c>
      <c r="B124" t="str">
        <f ca="1"/>
        <v>Pumps &amp; Pumping Equipment</v>
      </c>
      <c r="C124">
        <f ca="1"/>
        <v>6</v>
      </c>
      <c r="D124" s="7">
        <f ca="1"/>
        <v>2.4262000000000002E-2</v>
      </c>
      <c r="E124" s="7">
        <f ca="1"/>
        <v>3.4384794860519381E-2</v>
      </c>
      <c r="F124" s="6">
        <f ca="1"/>
        <v>68.8</v>
      </c>
      <c r="G124" s="6">
        <f ca="1"/>
        <v>84.643749999999997</v>
      </c>
      <c r="H124" s="6">
        <f ca="1"/>
        <v>104.2025</v>
      </c>
      <c r="I124" s="6">
        <f ca="1"/>
        <v>184.82999999999998</v>
      </c>
      <c r="J124" s="6">
        <f ca="1"/>
        <v>219.04</v>
      </c>
      <c r="K124" s="1">
        <f ca="1"/>
        <v>4.7195000000000001E-2</v>
      </c>
      <c r="L124" s="1">
        <f ca="1"/>
        <v>2.4258000000000002E-2</v>
      </c>
      <c r="M124" s="1">
        <f ca="1"/>
        <v>-3.0228999999999999E-2</v>
      </c>
      <c r="N124" s="1">
        <f ca="1"/>
        <v>2.8576499999999998E-2</v>
      </c>
      <c r="O124" s="1">
        <f ca="1"/>
        <v>3.3307656438059899E-2</v>
      </c>
    </row>
    <row r="125" spans="1:15" x14ac:dyDescent="0.3">
      <c r="A125">
        <f ca="1"/>
        <v>123</v>
      </c>
      <c r="B125" t="str">
        <f ca="1"/>
        <v>Natural Gas Transmission</v>
      </c>
      <c r="C125">
        <f ca="1"/>
        <v>9</v>
      </c>
      <c r="D125" s="7">
        <f ca="1"/>
        <v>2.7667333333333327E-3</v>
      </c>
      <c r="E125" s="7">
        <f ca="1"/>
        <v>1.2985957553834835E-2</v>
      </c>
      <c r="F125" s="6">
        <f ca="1"/>
        <v>21.175000000000001</v>
      </c>
      <c r="G125" s="6">
        <f ca="1"/>
        <v>36.21</v>
      </c>
      <c r="H125" s="6">
        <f ca="1"/>
        <v>60.56</v>
      </c>
      <c r="I125" s="6">
        <f ca="1"/>
        <v>71.444999999999993</v>
      </c>
      <c r="J125" s="6">
        <f ca="1"/>
        <v>236.14</v>
      </c>
      <c r="K125" s="1">
        <f ca="1"/>
        <v>1.534E-3</v>
      </c>
      <c r="L125" s="1">
        <f ca="1"/>
        <v>-7.1107000000000002E-3</v>
      </c>
      <c r="M125" s="1">
        <f ca="1"/>
        <v>9.5214999999999987E-3</v>
      </c>
      <c r="N125" s="1">
        <f ca="1"/>
        <v>5.6703333333333328E-3</v>
      </c>
      <c r="O125" s="1">
        <f ca="1"/>
        <v>7.1324179069155004E-3</v>
      </c>
    </row>
    <row r="126" spans="1:15" x14ac:dyDescent="0.3">
      <c r="A126">
        <f ca="1"/>
        <v>124</v>
      </c>
      <c r="B126" t="str">
        <f ca="1"/>
        <v>Laboratory Analytical Instruments</v>
      </c>
      <c r="C126">
        <f ca="1"/>
        <v>14</v>
      </c>
      <c r="D126" s="7">
        <f ca="1"/>
        <v>1.6688169999999999E-2</v>
      </c>
      <c r="E126" s="7">
        <f ca="1"/>
        <v>2.7046598474512889E-2</v>
      </c>
      <c r="F126" s="6">
        <f ca="1"/>
        <v>2.8616999999999999</v>
      </c>
      <c r="G126" s="6">
        <f ca="1"/>
        <v>10.072500000000002</v>
      </c>
      <c r="H126" s="6">
        <f ca="1"/>
        <v>34.625</v>
      </c>
      <c r="I126" s="6">
        <f ca="1"/>
        <v>131.13624999999999</v>
      </c>
      <c r="J126" s="6">
        <f ca="1"/>
        <v>1336.28</v>
      </c>
      <c r="K126" s="1">
        <f ca="1"/>
        <v>-3.1765499999999829E-4</v>
      </c>
      <c r="L126" s="1">
        <f ca="1"/>
        <v>8.5043333333333342E-3</v>
      </c>
      <c r="M126" s="1">
        <f ca="1"/>
        <v>3.6691999999999995E-2</v>
      </c>
      <c r="N126" s="1">
        <f ca="1"/>
        <v>2.4829E-2</v>
      </c>
      <c r="O126" s="1">
        <f ca="1"/>
        <v>1.6536994794375447E-2</v>
      </c>
    </row>
    <row r="127" spans="1:15" x14ac:dyDescent="0.3">
      <c r="A127">
        <f ca="1"/>
        <v>125</v>
      </c>
      <c r="B127" t="str">
        <f ca="1"/>
        <v>Aircraft Parts &amp; Auxiliary Equipment, NEC</v>
      </c>
      <c r="C127">
        <f ca="1"/>
        <v>7</v>
      </c>
      <c r="D127" s="7">
        <f ca="1"/>
        <v>1.1726557142857141E-2</v>
      </c>
      <c r="E127" s="7">
        <f ca="1"/>
        <v>2.2200664756703205E-2</v>
      </c>
      <c r="F127" s="6">
        <f ca="1"/>
        <v>3.17</v>
      </c>
      <c r="G127" s="6">
        <f ca="1"/>
        <v>22.865500000000004</v>
      </c>
      <c r="H127" s="6">
        <f ca="1"/>
        <v>76.8</v>
      </c>
      <c r="I127" s="6">
        <f ca="1"/>
        <v>504.12749999999994</v>
      </c>
      <c r="J127" s="6">
        <f ca="1"/>
        <v>1270.99</v>
      </c>
      <c r="K127" s="1">
        <f ca="1"/>
        <v>-1.4564500000000001E-2</v>
      </c>
      <c r="L127" s="1">
        <f ca="1"/>
        <v>3.8251E-2</v>
      </c>
      <c r="M127" s="1">
        <f ca="1"/>
        <v>1.8936999999999999E-2</v>
      </c>
      <c r="N127" s="1">
        <f ca="1"/>
        <v>1.754495E-2</v>
      </c>
      <c r="O127" s="1">
        <f ca="1"/>
        <v>2.1883314091653446E-2</v>
      </c>
    </row>
    <row r="128" spans="1:15" x14ac:dyDescent="0.3">
      <c r="A128">
        <f ca="1"/>
        <v>126</v>
      </c>
      <c r="B128" t="str">
        <f ca="1"/>
        <v>Biological Products, (No Diagnostic Substances)</v>
      </c>
      <c r="C128">
        <f ca="1"/>
        <v>66</v>
      </c>
      <c r="D128" s="7">
        <f ca="1"/>
        <v>2.5860303030303025E-2</v>
      </c>
      <c r="E128" s="7">
        <f ca="1"/>
        <v>3.6644446303303366E-2</v>
      </c>
      <c r="F128" s="6">
        <f ca="1"/>
        <v>0.29530000000000001</v>
      </c>
      <c r="G128" s="6">
        <f ca="1"/>
        <v>5.57</v>
      </c>
      <c r="H128" s="6">
        <f ca="1"/>
        <v>12.74</v>
      </c>
      <c r="I128" s="6">
        <f ca="1"/>
        <v>59.028750000000002</v>
      </c>
      <c r="J128" s="6">
        <f ca="1"/>
        <v>847.13</v>
      </c>
      <c r="K128" s="1">
        <f ca="1"/>
        <v>3.4355882352941181E-2</v>
      </c>
      <c r="L128" s="1">
        <f ca="1"/>
        <v>2.9060124999999996E-2</v>
      </c>
      <c r="M128" s="1">
        <f ca="1"/>
        <v>2.3629393749999998E-2</v>
      </c>
      <c r="N128" s="1">
        <f ca="1"/>
        <v>1.6452805882352942E-2</v>
      </c>
      <c r="O128" s="1">
        <f ca="1"/>
        <v>7.6570419738301553E-3</v>
      </c>
    </row>
    <row r="129" spans="1:15" x14ac:dyDescent="0.3">
      <c r="A129">
        <f ca="1"/>
        <v>127</v>
      </c>
      <c r="B129" t="str">
        <f ca="1"/>
        <v>Services-Computer Processing &amp; Data Preparation</v>
      </c>
      <c r="C129">
        <f ca="1"/>
        <v>34</v>
      </c>
      <c r="D129" s="7">
        <f ca="1"/>
        <v>8.1733294117647074E-3</v>
      </c>
      <c r="E129" s="7">
        <f ca="1"/>
        <v>1.9033963274623464E-2</v>
      </c>
      <c r="F129" s="6">
        <f ca="1"/>
        <v>2.2850000000000001</v>
      </c>
      <c r="G129" s="6">
        <f ca="1"/>
        <v>9.2712499999999984</v>
      </c>
      <c r="H129" s="6">
        <f ca="1"/>
        <v>15.664999999999999</v>
      </c>
      <c r="I129" s="6">
        <f ca="1"/>
        <v>35.385000000000005</v>
      </c>
      <c r="J129" s="6">
        <f ca="1"/>
        <v>198.53</v>
      </c>
      <c r="K129" s="1">
        <f ca="1"/>
        <v>3.8597666666666669E-3</v>
      </c>
      <c r="L129" s="1">
        <f ca="1"/>
        <v>1.517375E-2</v>
      </c>
      <c r="M129" s="1">
        <f ca="1"/>
        <v>3.8759999999999997E-3</v>
      </c>
      <c r="N129" s="1">
        <f ca="1"/>
        <v>1.0084144444444445E-2</v>
      </c>
      <c r="O129" s="1">
        <f ca="1"/>
        <v>5.468345715153697E-3</v>
      </c>
    </row>
    <row r="130" spans="1:15" x14ac:dyDescent="0.3">
      <c r="A130">
        <f ca="1"/>
        <v>128</v>
      </c>
      <c r="B130" t="str">
        <f ca="1"/>
        <v>Misc Industrial &amp; Commercial Machinery &amp; Equipment</v>
      </c>
      <c r="C130">
        <f ca="1"/>
        <v>4</v>
      </c>
      <c r="D130" s="7">
        <f ca="1"/>
        <v>1.4326249999999999E-2</v>
      </c>
      <c r="E130" s="7">
        <f ca="1"/>
        <v>2.5262613184638412E-2</v>
      </c>
      <c r="F130" s="6">
        <f ca="1"/>
        <v>35.65</v>
      </c>
      <c r="G130" s="6">
        <f ca="1"/>
        <v>77.912499999999994</v>
      </c>
      <c r="H130" s="6">
        <f ca="1"/>
        <v>249.29</v>
      </c>
      <c r="I130" s="6">
        <f ca="1"/>
        <v>488.52</v>
      </c>
      <c r="J130" s="6">
        <f ca="1"/>
        <v>734.34</v>
      </c>
      <c r="K130" s="1">
        <f ca="1"/>
        <v>2.4424999999999999E-2</v>
      </c>
      <c r="L130" s="1">
        <f ca="1"/>
        <v>-2.2317E-2</v>
      </c>
      <c r="M130" s="1">
        <f ca="1"/>
        <v>3.5265999999999999E-2</v>
      </c>
      <c r="N130" s="1">
        <f ca="1"/>
        <v>1.9931000000000001E-2</v>
      </c>
      <c r="O130" s="1">
        <f ca="1"/>
        <v>2.5262613184638419E-2</v>
      </c>
    </row>
    <row r="131" spans="1:15" x14ac:dyDescent="0.3">
      <c r="A131">
        <f ca="1"/>
        <v>129</v>
      </c>
      <c r="B131" t="str">
        <f ca="1"/>
        <v>Hospital &amp; Medical Service Plans</v>
      </c>
      <c r="C131">
        <f ca="1"/>
        <v>8</v>
      </c>
      <c r="D131" s="7">
        <f ca="1"/>
        <v>5.4346250000000002E-3</v>
      </c>
      <c r="E131" s="7">
        <f ca="1"/>
        <v>1.6496174265893115E-2</v>
      </c>
      <c r="F131" s="6">
        <f ca="1"/>
        <v>15.765000000000001</v>
      </c>
      <c r="G131" s="6">
        <f ca="1"/>
        <v>33.798749999999998</v>
      </c>
      <c r="H131" s="6">
        <f ca="1"/>
        <v>174.96625</v>
      </c>
      <c r="I131" s="6">
        <f ca="1"/>
        <v>289.44749999999999</v>
      </c>
      <c r="J131" s="6">
        <f ca="1"/>
        <v>323.42</v>
      </c>
      <c r="K131" s="1">
        <f ca="1"/>
        <v>9.7220000000000015E-3</v>
      </c>
      <c r="L131" s="1">
        <f ca="1"/>
        <v>-1.9509499999999999E-2</v>
      </c>
      <c r="M131" s="1">
        <f ca="1"/>
        <v>9.9520000000000008E-3</v>
      </c>
      <c r="N131" s="1">
        <f ca="1"/>
        <v>2.1573999999999999E-2</v>
      </c>
      <c r="O131" s="1">
        <f ca="1"/>
        <v>1.7525952743360346E-2</v>
      </c>
    </row>
    <row r="132" spans="1:15" x14ac:dyDescent="0.3">
      <c r="A132">
        <f ca="1"/>
        <v>130</v>
      </c>
      <c r="B132" t="str">
        <f ca="1"/>
        <v>Electronic Components &amp; Accessories</v>
      </c>
      <c r="C132">
        <f ca="1"/>
        <v>5</v>
      </c>
      <c r="D132" s="7">
        <f ca="1"/>
        <v>9.5042000000000008E-3</v>
      </c>
      <c r="E132" s="7">
        <f ca="1"/>
        <v>2.0677199851527286E-2</v>
      </c>
      <c r="F132" s="6">
        <f ca="1"/>
        <v>25.73</v>
      </c>
      <c r="G132" s="6">
        <f ca="1"/>
        <v>52.98</v>
      </c>
      <c r="H132" s="6">
        <f ca="1"/>
        <v>85.27</v>
      </c>
      <c r="I132" s="6">
        <f ca="1"/>
        <v>99.76</v>
      </c>
      <c r="J132" s="6">
        <f ca="1"/>
        <v>536.12</v>
      </c>
      <c r="K132" s="1">
        <f ca="1"/>
        <v>-1.9810000000000001E-2</v>
      </c>
      <c r="L132" s="1">
        <f ca="1"/>
        <v>3.1141000000000002E-2</v>
      </c>
      <c r="M132" s="1">
        <f ca="1"/>
        <v>4.2399999999999998E-3</v>
      </c>
      <c r="N132" s="1">
        <f ca="1"/>
        <v>1.5975000000000003E-2</v>
      </c>
      <c r="O132" s="1">
        <f ca="1"/>
        <v>2.1498749397736296E-2</v>
      </c>
    </row>
    <row r="133" spans="1:15" x14ac:dyDescent="0.3">
      <c r="A133">
        <f ca="1"/>
        <v>131</v>
      </c>
      <c r="B133" t="str">
        <f ca="1"/>
        <v>Radiotelephone Communications</v>
      </c>
      <c r="C133">
        <f ca="1"/>
        <v>4</v>
      </c>
      <c r="D133" s="7">
        <f ca="1"/>
        <v>1.8190999999999997E-3</v>
      </c>
      <c r="E133" s="7">
        <f ca="1"/>
        <v>1.3135260054778768E-2</v>
      </c>
      <c r="F133" s="6">
        <f ca="1"/>
        <v>11.52</v>
      </c>
      <c r="G133" s="6">
        <f ca="1"/>
        <v>12.19875</v>
      </c>
      <c r="H133" s="6">
        <f ca="1"/>
        <v>13.95</v>
      </c>
      <c r="I133" s="6">
        <f ca="1"/>
        <v>60.901250000000005</v>
      </c>
      <c r="J133" s="6">
        <f ca="1"/>
        <v>197.18</v>
      </c>
      <c r="K133" s="1">
        <f ca="1"/>
        <v>1.7668E-2</v>
      </c>
      <c r="L133" s="1">
        <f ca="1"/>
        <v>3.6349999999999998E-3</v>
      </c>
      <c r="M133" s="1">
        <f ca="1"/>
        <v>-1.4331E-2</v>
      </c>
      <c r="N133" s="1">
        <f ca="1"/>
        <v>3.0439999999999997E-4</v>
      </c>
      <c r="O133" s="1">
        <f ca="1"/>
        <v>1.3135260054778768E-2</v>
      </c>
    </row>
    <row r="134" spans="1:15" x14ac:dyDescent="0.3">
      <c r="A134">
        <f ca="1"/>
        <v>132</v>
      </c>
      <c r="B134" t="str">
        <f ca="1"/>
        <v>Heavy Construction Other Than Bldg Const - Contractors</v>
      </c>
      <c r="C134">
        <f ca="1"/>
        <v>8</v>
      </c>
      <c r="D134" s="7">
        <f ca="1"/>
        <v>2.6443999999999999E-2</v>
      </c>
      <c r="E134" s="7">
        <f ca="1"/>
        <v>3.9234116119957203E-2</v>
      </c>
      <c r="F134" s="6">
        <f ca="1"/>
        <v>11.91</v>
      </c>
      <c r="G134" s="6">
        <f ca="1"/>
        <v>31.512500000000003</v>
      </c>
      <c r="H134" s="6">
        <f ca="1"/>
        <v>86.4</v>
      </c>
      <c r="I134" s="6">
        <f ca="1"/>
        <v>125.8925</v>
      </c>
      <c r="J134" s="6">
        <f ca="1"/>
        <v>458.14249999999998</v>
      </c>
      <c r="K134" s="1">
        <f ca="1"/>
        <v>1.7375999999999999E-2</v>
      </c>
      <c r="L134" s="1">
        <f ca="1"/>
        <v>-2.8579999999999994E-3</v>
      </c>
      <c r="M134" s="1">
        <f ca="1"/>
        <v>6.2632999999999994E-2</v>
      </c>
      <c r="N134" s="1">
        <f ca="1"/>
        <v>2.8624999999999998E-2</v>
      </c>
      <c r="O134" s="1">
        <f ca="1"/>
        <v>2.7417976523927991E-2</v>
      </c>
    </row>
    <row r="135" spans="1:15" x14ac:dyDescent="0.3">
      <c r="A135">
        <f ca="1"/>
        <v>133</v>
      </c>
      <c r="B135" t="str">
        <f ca="1"/>
        <v>Railroads, Line-Haul Operating</v>
      </c>
      <c r="C135">
        <f ca="1"/>
        <v>6</v>
      </c>
      <c r="D135" s="7">
        <f ca="1"/>
        <v>4.4039999999999991E-3</v>
      </c>
      <c r="E135" s="7">
        <f ca="1"/>
        <v>1.7724594291548677E-2</v>
      </c>
      <c r="F135" s="6">
        <f ca="1"/>
        <v>5.81</v>
      </c>
      <c r="G135" s="6">
        <f ca="1"/>
        <v>52.905000000000001</v>
      </c>
      <c r="H135" s="6">
        <f ca="1"/>
        <v>96.025000000000006</v>
      </c>
      <c r="I135" s="6">
        <f ca="1"/>
        <v>216.91550000000001</v>
      </c>
      <c r="J135" s="6">
        <f ca="1"/>
        <v>303.92500000000001</v>
      </c>
      <c r="K135" s="1">
        <f ca="1"/>
        <v>-7.1830000000000001E-3</v>
      </c>
      <c r="L135" s="1">
        <f ca="1"/>
        <v>1.6345999999999999E-2</v>
      </c>
      <c r="M135" s="1">
        <f ca="1"/>
        <v>1.5051000000000002E-2</v>
      </c>
      <c r="N135" s="1">
        <f ca="1"/>
        <v>4.6964999999999993E-3</v>
      </c>
      <c r="O135" s="1">
        <f ca="1"/>
        <v>1.0930426427904509E-2</v>
      </c>
    </row>
    <row r="136" spans="1:15" x14ac:dyDescent="0.3">
      <c r="A136">
        <f ca="1"/>
        <v>134</v>
      </c>
      <c r="B136" t="str">
        <f ca="1"/>
        <v>Search, Detection, Navigation, Guidance, Aeronautical Sys</v>
      </c>
      <c r="C136">
        <f ca="1"/>
        <v>7</v>
      </c>
      <c r="D136" s="7">
        <f ca="1"/>
        <v>4.0799999999999994E-3</v>
      </c>
      <c r="E136" s="7">
        <f ca="1"/>
        <v>1.8709775056549093E-2</v>
      </c>
      <c r="F136" s="6">
        <f ca="1"/>
        <v>13.27</v>
      </c>
      <c r="G136" s="6">
        <f ca="1"/>
        <v>33.49</v>
      </c>
      <c r="H136" s="6">
        <f ca="1"/>
        <v>269.77999999999997</v>
      </c>
      <c r="I136" s="6">
        <f ca="1"/>
        <v>493.03500000000003</v>
      </c>
      <c r="J136" s="6">
        <f ca="1"/>
        <v>666.6</v>
      </c>
      <c r="K136" s="1">
        <f ca="1"/>
        <v>1.5665999999999999E-2</v>
      </c>
      <c r="L136" s="1">
        <f ca="1"/>
        <v>-6.6759999999999996E-3</v>
      </c>
      <c r="M136" s="1">
        <f ca="1"/>
        <v>7.3790000000000001E-3</v>
      </c>
      <c r="N136" s="1">
        <f ca="1"/>
        <v>-5.4270000000000004E-3</v>
      </c>
      <c r="O136" s="1">
        <f ca="1"/>
        <v>1.07076710975512E-2</v>
      </c>
    </row>
    <row r="137" spans="1:15" x14ac:dyDescent="0.3">
      <c r="A137">
        <f ca="1"/>
        <v>135</v>
      </c>
      <c r="B137" t="str">
        <f ca="1"/>
        <v>Services-Prepackaged Software</v>
      </c>
      <c r="C137">
        <f ca="1"/>
        <v>116</v>
      </c>
      <c r="D137" s="7">
        <f ca="1"/>
        <v>5.9675830172413813E-3</v>
      </c>
      <c r="E137" s="7">
        <f ca="1"/>
        <v>2.0909946673432812E-2</v>
      </c>
      <c r="F137" s="6">
        <f ca="1"/>
        <v>1.18</v>
      </c>
      <c r="G137" s="6">
        <f ca="1"/>
        <v>9.148575000000001</v>
      </c>
      <c r="H137" s="6">
        <f ca="1"/>
        <v>25.127499999999998</v>
      </c>
      <c r="I137" s="6">
        <f ca="1"/>
        <v>80.787499999999994</v>
      </c>
      <c r="J137" s="6">
        <f ca="1"/>
        <v>448.21</v>
      </c>
      <c r="K137" s="1">
        <f ca="1"/>
        <v>7.5437000000000013E-3</v>
      </c>
      <c r="L137" s="1">
        <f ca="1"/>
        <v>4.3992827586206915E-3</v>
      </c>
      <c r="M137" s="1">
        <f ca="1"/>
        <v>8.1090344827586206E-3</v>
      </c>
      <c r="N137" s="1">
        <f ca="1"/>
        <v>3.8183148275862072E-3</v>
      </c>
      <c r="O137" s="1">
        <f ca="1"/>
        <v>2.1717027555015764E-3</v>
      </c>
    </row>
    <row r="138" spans="1:15" x14ac:dyDescent="0.3">
      <c r="A138">
        <f ca="1"/>
        <v>136</v>
      </c>
      <c r="B138" t="str">
        <f ca="1"/>
        <v>Patent Owners &amp; Lessors</v>
      </c>
      <c r="C138">
        <f ca="1"/>
        <v>4</v>
      </c>
      <c r="D138" s="7">
        <f ca="1"/>
        <v>2.4922299999999998E-2</v>
      </c>
      <c r="E138" s="7">
        <f ca="1"/>
        <v>3.9960996633717737E-2</v>
      </c>
      <c r="F138" s="6">
        <f ca="1"/>
        <v>9.1950000000000003</v>
      </c>
      <c r="G138" s="6">
        <f ca="1"/>
        <v>14.036250000000001</v>
      </c>
      <c r="H138" s="6">
        <f ca="1"/>
        <v>40.150000000000006</v>
      </c>
      <c r="I138" s="6">
        <f ca="1"/>
        <v>142.24</v>
      </c>
      <c r="J138" s="6">
        <f ca="1"/>
        <v>375.01</v>
      </c>
      <c r="K138" s="1">
        <f ca="1"/>
        <v>6.0179999999999999E-3</v>
      </c>
      <c r="L138" s="1">
        <f ca="1"/>
        <v>8.4545999999999996E-2</v>
      </c>
      <c r="M138" s="1">
        <f ca="1"/>
        <v>9.5250000000000005E-3</v>
      </c>
      <c r="N138" s="1">
        <f ca="1"/>
        <v>-3.9980000000000001E-4</v>
      </c>
      <c r="O138" s="1">
        <f ca="1"/>
        <v>3.9960996633717737E-2</v>
      </c>
    </row>
    <row r="139" spans="1:15" x14ac:dyDescent="0.3">
      <c r="A139">
        <f ca="1"/>
        <v>137</v>
      </c>
      <c r="B139" t="str">
        <f ca="1"/>
        <v>Food and Kindred Products</v>
      </c>
      <c r="C139">
        <f ca="1"/>
        <v>11</v>
      </c>
      <c r="D139" s="7">
        <f ca="1"/>
        <v>1.220741909090909E-2</v>
      </c>
      <c r="E139" s="7">
        <f ca="1"/>
        <v>2.7424606976290639E-2</v>
      </c>
      <c r="F139" s="6">
        <f ca="1"/>
        <v>0.30470000000000003</v>
      </c>
      <c r="G139" s="6">
        <f ca="1"/>
        <v>3.1414999999999997</v>
      </c>
      <c r="H139" s="6">
        <f ca="1"/>
        <v>11.744999999999999</v>
      </c>
      <c r="I139" s="6">
        <f ca="1"/>
        <v>15.4725</v>
      </c>
      <c r="J139" s="6">
        <f ca="1"/>
        <v>57.075000000000003</v>
      </c>
      <c r="K139" s="1">
        <f ca="1"/>
        <v>3.7380999999999998E-2</v>
      </c>
      <c r="L139" s="1">
        <f ca="1"/>
        <v>7.8914999999999992E-3</v>
      </c>
      <c r="M139" s="1">
        <f ca="1"/>
        <v>3.9969999999999997E-3</v>
      </c>
      <c r="N139" s="1">
        <f ca="1"/>
        <v>-1.8784633333333333E-3</v>
      </c>
      <c r="O139" s="1">
        <f ca="1"/>
        <v>1.748944422272419E-2</v>
      </c>
    </row>
    <row r="140" spans="1:15" x14ac:dyDescent="0.3">
      <c r="A140">
        <f ca="1"/>
        <v>138</v>
      </c>
      <c r="B140" t="str">
        <f ca="1"/>
        <v>Orthopedic, Prosthetic &amp; Surgical Appliances &amp; Supplies</v>
      </c>
      <c r="C140">
        <f ca="1"/>
        <v>15</v>
      </c>
      <c r="D140" s="7">
        <f ca="1"/>
        <v>4.4066133333333334E-2</v>
      </c>
      <c r="E140" s="7">
        <f ca="1"/>
        <v>5.9822972742043158E-2</v>
      </c>
      <c r="F140" s="6">
        <f ca="1"/>
        <v>0.36899999999999999</v>
      </c>
      <c r="G140" s="6">
        <f ca="1"/>
        <v>16.122500000000002</v>
      </c>
      <c r="H140" s="6">
        <f ca="1"/>
        <v>31.45</v>
      </c>
      <c r="I140" s="6">
        <f ca="1"/>
        <v>134.655</v>
      </c>
      <c r="J140" s="6">
        <f ca="1"/>
        <v>468.96</v>
      </c>
      <c r="K140" s="1">
        <f ca="1"/>
        <v>8.5141500000000009E-2</v>
      </c>
      <c r="L140" s="1">
        <f ca="1"/>
        <v>3.124533333333333E-2</v>
      </c>
      <c r="M140" s="1">
        <f ca="1"/>
        <v>2.3495500000000002E-2</v>
      </c>
      <c r="N140" s="1">
        <f ca="1"/>
        <v>3.3176999999999998E-2</v>
      </c>
      <c r="O140" s="1">
        <f ca="1"/>
        <v>2.8229502966262494E-2</v>
      </c>
    </row>
    <row r="141" spans="1:15" x14ac:dyDescent="0.3">
      <c r="A141">
        <f ca="1"/>
        <v>139</v>
      </c>
      <c r="B141" t="str">
        <f ca="1"/>
        <v>Electric Services</v>
      </c>
      <c r="C141">
        <f ca="1"/>
        <v>29</v>
      </c>
      <c r="D141" s="7">
        <f ca="1"/>
        <v>-3.0953965517241384E-3</v>
      </c>
      <c r="E141" s="7">
        <f ca="1"/>
        <v>1.3005614156325028E-2</v>
      </c>
      <c r="F141" s="6">
        <f ca="1"/>
        <v>6.4</v>
      </c>
      <c r="G141" s="6">
        <f ca="1"/>
        <v>42.935000000000002</v>
      </c>
      <c r="H141" s="6">
        <f ca="1"/>
        <v>70.930000000000007</v>
      </c>
      <c r="I141" s="6">
        <f ca="1"/>
        <v>112.6</v>
      </c>
      <c r="J141" s="6">
        <f ca="1"/>
        <v>295.30500000000001</v>
      </c>
      <c r="K141" s="1">
        <f ca="1"/>
        <v>-6.844857142857143E-3</v>
      </c>
      <c r="L141" s="1">
        <f ca="1"/>
        <v>-3.3456285714285714E-3</v>
      </c>
      <c r="M141" s="1">
        <f ca="1"/>
        <v>1.2756428571428565E-3</v>
      </c>
      <c r="N141" s="1">
        <f ca="1"/>
        <v>-3.4203250000000001E-3</v>
      </c>
      <c r="O141" s="1">
        <f ca="1"/>
        <v>3.3332714727283387E-3</v>
      </c>
    </row>
    <row r="142" spans="1:15" x14ac:dyDescent="0.3">
      <c r="A142">
        <f ca="1"/>
        <v>140</v>
      </c>
      <c r="B142" t="str">
        <f ca="1"/>
        <v>Services-Computer Programming, Data Processing, Etc.</v>
      </c>
      <c r="C142">
        <f ca="1"/>
        <v>30</v>
      </c>
      <c r="D142" s="7">
        <f ca="1"/>
        <v>3.2558433333333332E-3</v>
      </c>
      <c r="E142" s="7">
        <f ca="1"/>
        <v>1.9783764069972464E-2</v>
      </c>
      <c r="F142" s="6">
        <f ca="1"/>
        <v>1.3049999999999999</v>
      </c>
      <c r="G142" s="6">
        <f ca="1"/>
        <v>9.0599999999999987</v>
      </c>
      <c r="H142" s="6">
        <f ca="1"/>
        <v>18.002500000000001</v>
      </c>
      <c r="I142" s="6">
        <f ca="1"/>
        <v>61.672499999999999</v>
      </c>
      <c r="J142" s="6">
        <f ca="1"/>
        <v>684.03510000000006</v>
      </c>
      <c r="K142" s="1">
        <f ca="1"/>
        <v>5.696999999999997E-4</v>
      </c>
      <c r="L142" s="1">
        <f ca="1"/>
        <v>-5.3213285714285713E-3</v>
      </c>
      <c r="M142" s="1">
        <f ca="1"/>
        <v>1.6339714285714287E-2</v>
      </c>
      <c r="N142" s="1">
        <f ca="1"/>
        <v>1.9986249999999995E-3</v>
      </c>
      <c r="O142" s="1">
        <f ca="1"/>
        <v>9.1918838054028396E-3</v>
      </c>
    </row>
    <row r="143" spans="1:15" x14ac:dyDescent="0.3">
      <c r="A143">
        <f ca="1"/>
        <v>141</v>
      </c>
      <c r="B143" t="str">
        <f ca="1"/>
        <v>Services-Health Services</v>
      </c>
      <c r="C143">
        <f ca="1"/>
        <v>6</v>
      </c>
      <c r="D143" s="7">
        <f ca="1"/>
        <v>5.8218333333333342E-3</v>
      </c>
      <c r="E143" s="7">
        <f ca="1"/>
        <v>2.2970244791178578E-2</v>
      </c>
      <c r="F143" s="6">
        <f ca="1"/>
        <v>6.8949999999999996</v>
      </c>
      <c r="G143" s="6">
        <f ca="1"/>
        <v>12.13875</v>
      </c>
      <c r="H143" s="6">
        <f ca="1"/>
        <v>27.457500000000003</v>
      </c>
      <c r="I143" s="6">
        <f ca="1"/>
        <v>57.06</v>
      </c>
      <c r="J143" s="6">
        <f ca="1"/>
        <v>76.73</v>
      </c>
      <c r="K143" s="1">
        <f ca="1"/>
        <v>4.9189999999999998E-3</v>
      </c>
      <c r="L143" s="1">
        <f ca="1"/>
        <v>2.3191000000000003E-2</v>
      </c>
      <c r="M143" s="1">
        <f ca="1"/>
        <v>1.4793000000000001E-2</v>
      </c>
      <c r="N143" s="1">
        <f ca="1"/>
        <v>-6.4455000000000007E-3</v>
      </c>
      <c r="O143" s="1">
        <f ca="1"/>
        <v>1.2781614852168201E-2</v>
      </c>
    </row>
    <row r="144" spans="1:15" x14ac:dyDescent="0.3">
      <c r="A144">
        <f ca="1"/>
        <v>142</v>
      </c>
      <c r="B144" t="str">
        <f ca="1"/>
        <v>Natural Gas Transmisison &amp; Distribution</v>
      </c>
      <c r="C144">
        <f ca="1"/>
        <v>4</v>
      </c>
      <c r="D144" s="7">
        <f ca="1"/>
        <v>-1.210075E-2</v>
      </c>
      <c r="E144" s="7">
        <f ca="1"/>
        <v>5.6545316561144136E-3</v>
      </c>
      <c r="F144" s="6">
        <f ca="1"/>
        <v>22.385000000000002</v>
      </c>
      <c r="G144" s="6">
        <f ca="1"/>
        <v>68.371250000000003</v>
      </c>
      <c r="H144" s="6">
        <f ca="1"/>
        <v>87.335000000000008</v>
      </c>
      <c r="I144" s="6">
        <f ca="1"/>
        <v>99.65</v>
      </c>
      <c r="J144" s="6">
        <f ca="1"/>
        <v>125.69</v>
      </c>
      <c r="K144" s="1">
        <f ca="1"/>
        <v>-1.2681E-2</v>
      </c>
      <c r="L144" s="1">
        <f ca="1"/>
        <v>-1.7721000000000001E-2</v>
      </c>
      <c r="M144" s="1">
        <f ca="1"/>
        <v>-4.2690000000000002E-3</v>
      </c>
      <c r="N144" s="1">
        <f ca="1"/>
        <v>-1.3731999999999999E-2</v>
      </c>
      <c r="O144" s="1">
        <f ca="1"/>
        <v>5.6545316561144136E-3</v>
      </c>
    </row>
    <row r="145" spans="1:15" x14ac:dyDescent="0.3">
      <c r="A145">
        <f ca="1"/>
        <v>143</v>
      </c>
      <c r="B145" t="str">
        <f ca="1"/>
        <v>Insurance Agents, Brokers &amp; Service</v>
      </c>
      <c r="C145">
        <f ca="1"/>
        <v>12</v>
      </c>
      <c r="D145" s="7">
        <f ca="1"/>
        <v>-2.9663333333333379E-4</v>
      </c>
      <c r="E145" s="7">
        <f ca="1"/>
        <v>1.8878359537134928E-2</v>
      </c>
      <c r="F145" s="6">
        <f ca="1"/>
        <v>1.1505000000000001</v>
      </c>
      <c r="G145" s="6">
        <f ca="1"/>
        <v>40.832300000000004</v>
      </c>
      <c r="H145" s="6">
        <f ca="1"/>
        <v>49.932500000000005</v>
      </c>
      <c r="I145" s="6">
        <f ca="1"/>
        <v>226.3175</v>
      </c>
      <c r="J145" s="6">
        <f ca="1"/>
        <v>332.55</v>
      </c>
      <c r="K145" s="1">
        <f ca="1"/>
        <v>-3.6676666666666676E-3</v>
      </c>
      <c r="L145" s="1">
        <f ca="1"/>
        <v>1.2467133333333331E-2</v>
      </c>
      <c r="M145" s="1">
        <f ca="1"/>
        <v>-9.8253333333333335E-3</v>
      </c>
      <c r="N145" s="1">
        <f ca="1"/>
        <v>-1.606666666666666E-4</v>
      </c>
      <c r="O145" s="1">
        <f ca="1"/>
        <v>9.400216591121717E-3</v>
      </c>
    </row>
    <row r="146" spans="1:15" x14ac:dyDescent="0.3">
      <c r="A146">
        <f ca="1"/>
        <v>144</v>
      </c>
      <c r="B146" t="str">
        <f ca="1"/>
        <v>Newspapers: Publishing or  Publishing &amp; Printing</v>
      </c>
      <c r="C146">
        <f ca="1"/>
        <v>4</v>
      </c>
      <c r="D146" s="7">
        <f ca="1"/>
        <v>-2.3217499999999983E-3</v>
      </c>
      <c r="E146" s="7">
        <f ca="1"/>
        <v>1.6996885447536164E-2</v>
      </c>
      <c r="F146" s="6">
        <f ca="1"/>
        <v>8.3699999999999992</v>
      </c>
      <c r="G146" s="6">
        <f ca="1"/>
        <v>21.5625</v>
      </c>
      <c r="H146" s="6">
        <f ca="1"/>
        <v>52.555000000000007</v>
      </c>
      <c r="I146" s="6">
        <f ca="1"/>
        <v>192.96250000000001</v>
      </c>
      <c r="J146" s="6">
        <f ca="1"/>
        <v>534.4</v>
      </c>
      <c r="K146" s="1">
        <f ca="1"/>
        <v>-2.2195999999999997E-2</v>
      </c>
      <c r="L146" s="1">
        <f ca="1"/>
        <v>6.5919999999999998E-3</v>
      </c>
      <c r="M146" s="1">
        <f ca="1"/>
        <v>1.6046000000000001E-2</v>
      </c>
      <c r="N146" s="1">
        <f ca="1"/>
        <v>-9.7289999999999998E-3</v>
      </c>
      <c r="O146" s="1">
        <f ca="1"/>
        <v>1.6996885447536164E-2</v>
      </c>
    </row>
    <row r="147" spans="1:15" x14ac:dyDescent="0.3">
      <c r="A147">
        <f ca="1"/>
        <v>145</v>
      </c>
      <c r="B147" t="str">
        <f ca="1"/>
        <v>Services-Management Consulting Services</v>
      </c>
      <c r="C147">
        <f ca="1"/>
        <v>10</v>
      </c>
      <c r="D147" s="7">
        <f ca="1"/>
        <v>1.1953999999999992E-3</v>
      </c>
      <c r="E147" s="7">
        <f ca="1"/>
        <v>2.0851809733343423E-2</v>
      </c>
      <c r="F147" s="6">
        <f ca="1"/>
        <v>6.8650000000000002</v>
      </c>
      <c r="G147" s="6">
        <f ca="1"/>
        <v>17.993749999999999</v>
      </c>
      <c r="H147" s="6">
        <f ca="1"/>
        <v>52.224999999999994</v>
      </c>
      <c r="I147" s="6">
        <f ca="1"/>
        <v>78.856249999999989</v>
      </c>
      <c r="J147" s="6">
        <f ca="1"/>
        <v>179.65</v>
      </c>
      <c r="K147" s="1">
        <f ca="1"/>
        <v>2.3530333333333334E-2</v>
      </c>
      <c r="L147" s="1">
        <f ca="1"/>
        <v>1.22965E-2</v>
      </c>
      <c r="M147" s="1">
        <f ca="1"/>
        <v>-1.5049999999999999E-2</v>
      </c>
      <c r="N147" s="1">
        <f ca="1"/>
        <v>-1.771E-2</v>
      </c>
      <c r="O147" s="1">
        <f ca="1"/>
        <v>2.0352524268946483E-2</v>
      </c>
    </row>
    <row r="148" spans="1:15" x14ac:dyDescent="0.3">
      <c r="A148">
        <f ca="1"/>
        <v>146</v>
      </c>
      <c r="B148" t="str">
        <f ca="1"/>
        <v>Electromedical &amp; Electrotherapeutic Apparatus</v>
      </c>
      <c r="C148">
        <f ca="1"/>
        <v>13</v>
      </c>
      <c r="D148" s="7">
        <f ca="1"/>
        <v>1.195306923076923E-2</v>
      </c>
      <c r="E148" s="7">
        <f ca="1"/>
        <v>3.312547554343899E-2</v>
      </c>
      <c r="F148" s="6">
        <f ca="1"/>
        <v>4.34</v>
      </c>
      <c r="G148" s="6">
        <f ca="1"/>
        <v>18.785</v>
      </c>
      <c r="H148" s="6">
        <f ca="1"/>
        <v>38.64</v>
      </c>
      <c r="I148" s="6">
        <f ca="1"/>
        <v>86.13</v>
      </c>
      <c r="J148" s="6">
        <f ca="1"/>
        <v>178.39500000000001</v>
      </c>
      <c r="K148" s="1">
        <f ca="1"/>
        <v>-2.4592333333333331E-2</v>
      </c>
      <c r="L148" s="1">
        <f ca="1"/>
        <v>1.5964666666666669E-2</v>
      </c>
      <c r="M148" s="1">
        <f ca="1"/>
        <v>3.0133666666666666E-2</v>
      </c>
      <c r="N148" s="1">
        <f ca="1"/>
        <v>2.2717975000000001E-2</v>
      </c>
      <c r="O148" s="1">
        <f ca="1"/>
        <v>2.4459883511809034E-2</v>
      </c>
    </row>
    <row r="149" spans="1:15" x14ac:dyDescent="0.3">
      <c r="A149">
        <f ca="1"/>
        <v>147</v>
      </c>
      <c r="B149" t="str">
        <f ca="1"/>
        <v>Services-Miscellaneous Amusement &amp; Recreation</v>
      </c>
      <c r="C149">
        <f ca="1"/>
        <v>10</v>
      </c>
      <c r="D149" s="7">
        <f ca="1"/>
        <v>3.4434699999999999E-2</v>
      </c>
      <c r="E149" s="7">
        <f ca="1"/>
        <v>5.5661286730146253E-2</v>
      </c>
      <c r="F149" s="6">
        <f ca="1"/>
        <v>4.9550000000000001</v>
      </c>
      <c r="G149" s="6">
        <f ca="1"/>
        <v>16.322499999999998</v>
      </c>
      <c r="H149" s="6">
        <f ca="1"/>
        <v>25.95</v>
      </c>
      <c r="I149" s="6">
        <f ca="1"/>
        <v>94.865000000000009</v>
      </c>
      <c r="J149" s="6">
        <f ca="1"/>
        <v>336.15499999999997</v>
      </c>
      <c r="K149" s="1">
        <f ca="1"/>
        <v>8.9986333333333335E-2</v>
      </c>
      <c r="L149" s="1">
        <f ca="1"/>
        <v>-8.7205000000000026E-3</v>
      </c>
      <c r="M149" s="1">
        <f ca="1"/>
        <v>1.9299999999999998E-2</v>
      </c>
      <c r="N149" s="1">
        <f ca="1"/>
        <v>1.7742999999999998E-2</v>
      </c>
      <c r="O149" s="1">
        <f ca="1"/>
        <v>4.2275471000152352E-2</v>
      </c>
    </row>
    <row r="150" spans="1:15" x14ac:dyDescent="0.3">
      <c r="A150">
        <f ca="1"/>
        <v>148</v>
      </c>
      <c r="B150" t="str">
        <f ca="1"/>
        <v>Services-Business Services, NEC</v>
      </c>
      <c r="C150">
        <f ca="1"/>
        <v>54</v>
      </c>
      <c r="D150" s="7">
        <f ca="1"/>
        <v>1.7687449999999997E-2</v>
      </c>
      <c r="E150" s="7">
        <f ca="1"/>
        <v>4.1003881923695445E-2</v>
      </c>
      <c r="F150" s="6">
        <f ca="1"/>
        <v>0.62929999999999997</v>
      </c>
      <c r="G150" s="6">
        <f ca="1"/>
        <v>11.25625</v>
      </c>
      <c r="H150" s="6">
        <f ca="1"/>
        <v>44.215000000000003</v>
      </c>
      <c r="I150" s="6">
        <f ca="1"/>
        <v>104.155</v>
      </c>
      <c r="J150" s="6">
        <f ca="1"/>
        <v>1851.48</v>
      </c>
      <c r="K150" s="1">
        <f ca="1"/>
        <v>2.8952692857142859E-2</v>
      </c>
      <c r="L150" s="1">
        <f ca="1"/>
        <v>6.0588999999999999E-3</v>
      </c>
      <c r="M150" s="1">
        <f ca="1"/>
        <v>2.6064384615384614E-2</v>
      </c>
      <c r="N150" s="1">
        <f ca="1"/>
        <v>9.4415642857142868E-3</v>
      </c>
      <c r="O150" s="1">
        <f ca="1"/>
        <v>1.1551090143700465E-2</v>
      </c>
    </row>
    <row r="151" spans="1:15" x14ac:dyDescent="0.3">
      <c r="A151">
        <f ca="1"/>
        <v>149</v>
      </c>
      <c r="B151" t="str">
        <f ca="1"/>
        <v>Cigarettes</v>
      </c>
      <c r="C151">
        <f ca="1"/>
        <v>4</v>
      </c>
      <c r="D151" s="7">
        <f ca="1"/>
        <v>-5.6589999999999991E-3</v>
      </c>
      <c r="E151" s="7">
        <f ca="1"/>
        <v>1.8879124361756469E-2</v>
      </c>
      <c r="F151" s="6">
        <f ca="1"/>
        <v>1.83</v>
      </c>
      <c r="G151" s="6">
        <f ca="1"/>
        <v>42.832499999999996</v>
      </c>
      <c r="H151" s="6">
        <f ca="1"/>
        <v>60.487499999999997</v>
      </c>
      <c r="I151" s="6">
        <f ca="1"/>
        <v>87.801249999999996</v>
      </c>
      <c r="J151" s="6">
        <f ca="1"/>
        <v>157.78</v>
      </c>
      <c r="K151" s="1">
        <f ca="1"/>
        <v>-3.1745999999999996E-2</v>
      </c>
      <c r="L151" s="1">
        <f ca="1"/>
        <v>6.4129999999999994E-3</v>
      </c>
      <c r="M151" s="1">
        <f ca="1"/>
        <v>-7.1599999999999997E-3</v>
      </c>
      <c r="N151" s="1">
        <f ca="1"/>
        <v>9.8569999999999994E-3</v>
      </c>
      <c r="O151" s="1">
        <f ca="1"/>
        <v>1.8879124361756469E-2</v>
      </c>
    </row>
    <row r="152" spans="1:15" x14ac:dyDescent="0.3">
      <c r="A152">
        <f ca="1"/>
        <v>150</v>
      </c>
      <c r="B152" t="str">
        <f ca="1"/>
        <v>Steel Works, Blast Furnaces &amp; Rolling &amp; Finishing Mills</v>
      </c>
      <c r="C152">
        <f ca="1"/>
        <v>5</v>
      </c>
      <c r="D152" s="7">
        <f ca="1"/>
        <v>2.2636800000000002E-2</v>
      </c>
      <c r="E152" s="7">
        <f ca="1"/>
        <v>4.7331686814437536E-2</v>
      </c>
      <c r="F152" s="6">
        <f ca="1"/>
        <v>19.440000000000001</v>
      </c>
      <c r="G152" s="6">
        <f ca="1"/>
        <v>26.812000000000001</v>
      </c>
      <c r="H152" s="6">
        <f ca="1"/>
        <v>34.14</v>
      </c>
      <c r="I152" s="6">
        <f ca="1"/>
        <v>39.21</v>
      </c>
      <c r="J152" s="6">
        <f ca="1"/>
        <v>55.41</v>
      </c>
      <c r="K152" s="1">
        <f ca="1"/>
        <v>2.6941000000000003E-2</v>
      </c>
      <c r="L152" s="1">
        <f ca="1"/>
        <v>-5.9558E-2</v>
      </c>
      <c r="M152" s="1">
        <f ca="1"/>
        <v>5.8932999999999999E-2</v>
      </c>
      <c r="N152" s="1">
        <f ca="1"/>
        <v>4.3434E-2</v>
      </c>
      <c r="O152" s="1">
        <f ca="1"/>
        <v>5.2966398357826822E-2</v>
      </c>
    </row>
    <row r="153" spans="1:15" x14ac:dyDescent="0.3">
      <c r="A153">
        <f ca="1"/>
        <v>151</v>
      </c>
      <c r="B153" t="str">
        <f ca="1"/>
        <v>Retail-Miscellaneous Retail</v>
      </c>
      <c r="C153">
        <f ca="1"/>
        <v>5</v>
      </c>
      <c r="D153" s="7">
        <f ca="1"/>
        <v>8.151000000000002E-3</v>
      </c>
      <c r="E153" s="7">
        <f ca="1"/>
        <v>3.345223686840687E-2</v>
      </c>
      <c r="F153" s="6">
        <f ca="1"/>
        <v>8.7249999999999996</v>
      </c>
      <c r="G153" s="6">
        <f ca="1"/>
        <v>13</v>
      </c>
      <c r="H153" s="6">
        <f ca="1"/>
        <v>30.61</v>
      </c>
      <c r="I153" s="6">
        <f ca="1"/>
        <v>204.61</v>
      </c>
      <c r="J153" s="6">
        <f ca="1"/>
        <v>392.84</v>
      </c>
      <c r="K153" s="1">
        <f ca="1"/>
        <v>4.2412999999999999E-2</v>
      </c>
      <c r="L153" s="1">
        <f ca="1"/>
        <v>-3.9882000000000001E-2</v>
      </c>
      <c r="M153" s="1">
        <f ca="1"/>
        <v>2.0674000000000001E-2</v>
      </c>
      <c r="N153" s="1">
        <f ca="1"/>
        <v>8.7750000000000015E-3</v>
      </c>
      <c r="O153" s="1">
        <f ca="1"/>
        <v>3.4824183618093141E-2</v>
      </c>
    </row>
    <row r="154" spans="1:15" x14ac:dyDescent="0.3">
      <c r="A154">
        <f ca="1"/>
        <v>152</v>
      </c>
      <c r="B154" t="str">
        <f ca="1"/>
        <v>Services-Misc Health &amp; Allied Services, NEC</v>
      </c>
      <c r="C154">
        <f ca="1"/>
        <v>6</v>
      </c>
      <c r="D154" s="7">
        <f ca="1"/>
        <v>5.8301666666666667E-3</v>
      </c>
      <c r="E154" s="7">
        <f ca="1"/>
        <v>3.4516628650067591E-2</v>
      </c>
      <c r="F154" s="6">
        <f ca="1"/>
        <v>3.41</v>
      </c>
      <c r="G154" s="6">
        <f ca="1"/>
        <v>11.4025</v>
      </c>
      <c r="H154" s="6">
        <f ca="1"/>
        <v>17.307500000000001</v>
      </c>
      <c r="I154" s="6">
        <f ca="1"/>
        <v>22.173749999999998</v>
      </c>
      <c r="J154" s="6">
        <f ca="1"/>
        <v>146.77000000000001</v>
      </c>
      <c r="K154" s="1">
        <f ca="1"/>
        <v>-1.8817500000000001E-2</v>
      </c>
      <c r="L154" s="1">
        <f ca="1"/>
        <v>3.0638000000000002E-2</v>
      </c>
      <c r="M154" s="1">
        <f ca="1"/>
        <v>2.0636000000000002E-2</v>
      </c>
      <c r="N154" s="1">
        <f ca="1"/>
        <v>1.0671E-2</v>
      </c>
      <c r="O154" s="1">
        <f ca="1"/>
        <v>2.135029096747474E-2</v>
      </c>
    </row>
    <row r="155" spans="1:15" x14ac:dyDescent="0.3">
      <c r="A155">
        <f ca="1"/>
        <v>153</v>
      </c>
      <c r="B155" t="str">
        <f ca="1"/>
        <v>Communications Services, NEC</v>
      </c>
      <c r="C155">
        <f ca="1"/>
        <v>9</v>
      </c>
      <c r="D155" s="7">
        <f ca="1"/>
        <v>-2.2564777777777769E-3</v>
      </c>
      <c r="E155" s="7">
        <f ca="1"/>
        <v>2.8466204680365179E-2</v>
      </c>
      <c r="F155" s="6">
        <f ca="1"/>
        <v>4.9291999999999998</v>
      </c>
      <c r="G155" s="6">
        <f ca="1"/>
        <v>24.66</v>
      </c>
      <c r="H155" s="6">
        <f ca="1"/>
        <v>50.71</v>
      </c>
      <c r="I155" s="6">
        <f ca="1"/>
        <v>62.09</v>
      </c>
      <c r="J155" s="6">
        <f ca="1"/>
        <v>133.405</v>
      </c>
      <c r="K155" s="1">
        <f ca="1"/>
        <v>1.3279999999999998E-2</v>
      </c>
      <c r="L155" s="1">
        <f ca="1"/>
        <v>-2.009615E-2</v>
      </c>
      <c r="M155" s="1">
        <f ca="1"/>
        <v>1.6244500000000002E-2</v>
      </c>
      <c r="N155" s="1">
        <f ca="1"/>
        <v>-1.3054999999999997E-2</v>
      </c>
      <c r="O155" s="1">
        <f ca="1"/>
        <v>1.8359759462085144E-2</v>
      </c>
    </row>
    <row r="156" spans="1:15" x14ac:dyDescent="0.3">
      <c r="A156">
        <f ca="1"/>
        <v>154</v>
      </c>
      <c r="B156" t="str">
        <f ca="1"/>
        <v>Chemicals &amp; Allied Products</v>
      </c>
      <c r="C156">
        <f ca="1"/>
        <v>10</v>
      </c>
      <c r="D156" s="7">
        <f ca="1"/>
        <v>-3.8918000000000008E-3</v>
      </c>
      <c r="E156" s="7">
        <f ca="1"/>
        <v>2.7512973686365974E-2</v>
      </c>
      <c r="F156" s="6">
        <f ca="1"/>
        <v>13.585000000000001</v>
      </c>
      <c r="G156" s="6">
        <f ca="1"/>
        <v>14.977499999999999</v>
      </c>
      <c r="H156" s="6">
        <f ca="1"/>
        <v>24.97</v>
      </c>
      <c r="I156" s="6">
        <f ca="1"/>
        <v>63.778750000000002</v>
      </c>
      <c r="J156" s="6">
        <f ca="1"/>
        <v>177.59</v>
      </c>
      <c r="K156" s="1">
        <f ca="1"/>
        <v>-8.1303333333333332E-3</v>
      </c>
      <c r="L156" s="1">
        <f ca="1"/>
        <v>-2.1348499999999999E-2</v>
      </c>
      <c r="M156" s="1">
        <f ca="1"/>
        <v>-1.8790499999999998E-2</v>
      </c>
      <c r="N156" s="1">
        <f ca="1"/>
        <v>2.1917000000000002E-2</v>
      </c>
      <c r="O156" s="1">
        <f ca="1"/>
        <v>1.9846806490241981E-2</v>
      </c>
    </row>
    <row r="157" spans="1:15" x14ac:dyDescent="0.3">
      <c r="A157">
        <f ca="1"/>
        <v>155</v>
      </c>
      <c r="B157" t="str">
        <f ca="1"/>
        <v>Natural Gas Distribution</v>
      </c>
      <c r="C157">
        <f ca="1"/>
        <v>9</v>
      </c>
      <c r="D157" s="7">
        <f ca="1"/>
        <v>-1.3977333333333335E-2</v>
      </c>
      <c r="E157" s="7">
        <f ca="1"/>
        <v>1.7478033856815813E-2</v>
      </c>
      <c r="F157" s="6">
        <f ca="1"/>
        <v>0.66469999999999996</v>
      </c>
      <c r="G157" s="6">
        <f ca="1"/>
        <v>53.99</v>
      </c>
      <c r="H157" s="6">
        <f ca="1"/>
        <v>87.51</v>
      </c>
      <c r="I157" s="6">
        <f ca="1"/>
        <v>92.51</v>
      </c>
      <c r="J157" s="6">
        <f ca="1"/>
        <v>251.26249999999999</v>
      </c>
      <c r="K157" s="1">
        <f ca="1"/>
        <v>-8.1884999999999996E-3</v>
      </c>
      <c r="L157" s="1">
        <f ca="1"/>
        <v>-8.3455000000000005E-3</v>
      </c>
      <c r="M157" s="1">
        <f ca="1"/>
        <v>-1.4439E-2</v>
      </c>
      <c r="N157" s="1">
        <f ca="1"/>
        <v>-2.1283333333333335E-2</v>
      </c>
      <c r="O157" s="1">
        <f ca="1"/>
        <v>6.2043750132914728E-3</v>
      </c>
    </row>
    <row r="158" spans="1:15" x14ac:dyDescent="0.3">
      <c r="A158">
        <f ca="1"/>
        <v>156</v>
      </c>
      <c r="B158" t="str">
        <f ca="1"/>
        <v>Miscellaneous Electrical Machinery, Equipment &amp; Supplies</v>
      </c>
      <c r="C158">
        <f ca="1"/>
        <v>14</v>
      </c>
      <c r="D158" s="7">
        <f ca="1"/>
        <v>1.0854357142857143E-2</v>
      </c>
      <c r="E158" s="7">
        <f ca="1"/>
        <v>4.5322491357632111E-2</v>
      </c>
      <c r="F158" s="6">
        <f ca="1"/>
        <v>1.135</v>
      </c>
      <c r="G158" s="6">
        <f ca="1"/>
        <v>6.86</v>
      </c>
      <c r="H158" s="6">
        <f ca="1"/>
        <v>11.96</v>
      </c>
      <c r="I158" s="6">
        <f ca="1"/>
        <v>57.204999999999998</v>
      </c>
      <c r="J158" s="6">
        <f ca="1"/>
        <v>199.57</v>
      </c>
      <c r="K158" s="1">
        <f ca="1"/>
        <v>1.0626E-2</v>
      </c>
      <c r="L158" s="1">
        <f ca="1"/>
        <v>5.4353333333333328E-3</v>
      </c>
      <c r="M158" s="1">
        <f ca="1"/>
        <v>-1.4035999999999995E-2</v>
      </c>
      <c r="N158" s="1">
        <f ca="1"/>
        <v>3.3814750000000005E-2</v>
      </c>
      <c r="O158" s="1">
        <f ca="1"/>
        <v>1.9678867215635786E-2</v>
      </c>
    </row>
    <row r="159" spans="1:15" x14ac:dyDescent="0.3">
      <c r="A159">
        <f ca="1"/>
        <v>157</v>
      </c>
      <c r="B159" t="str">
        <f ca="1"/>
        <v>Medicinal Chemicals &amp; Botanical Products</v>
      </c>
      <c r="C159">
        <f ca="1"/>
        <v>6</v>
      </c>
      <c r="D159" s="7">
        <f ca="1"/>
        <v>1.2570833333333331E-2</v>
      </c>
      <c r="E159" s="7">
        <f ca="1"/>
        <v>4.8310618805462086E-2</v>
      </c>
      <c r="F159" s="6">
        <f ca="1"/>
        <v>2.2200000000000002</v>
      </c>
      <c r="G159" s="6">
        <f ca="1"/>
        <v>3.2990250000000003</v>
      </c>
      <c r="H159" s="6">
        <f ca="1"/>
        <v>7.48055</v>
      </c>
      <c r="I159" s="6">
        <f ca="1"/>
        <v>17.443750000000001</v>
      </c>
      <c r="J159" s="6">
        <f ca="1"/>
        <v>28.782299999999999</v>
      </c>
      <c r="K159" s="1">
        <f ca="1"/>
        <v>2.3924500000000001E-2</v>
      </c>
      <c r="L159" s="1">
        <f ca="1"/>
        <v>-1.866E-2</v>
      </c>
      <c r="M159" s="1">
        <f ca="1"/>
        <v>5.5134999999999997E-2</v>
      </c>
      <c r="N159" s="1">
        <f ca="1"/>
        <v>-4.4495000000000021E-3</v>
      </c>
      <c r="O159" s="1">
        <f ca="1"/>
        <v>3.2647832753492229E-2</v>
      </c>
    </row>
    <row r="160" spans="1:15" x14ac:dyDescent="0.3">
      <c r="A160">
        <f ca="1"/>
        <v>158</v>
      </c>
      <c r="B160" t="str">
        <f ca="1"/>
        <v>Refuse Systems</v>
      </c>
      <c r="C160">
        <f ca="1"/>
        <v>6</v>
      </c>
      <c r="D160" s="7">
        <f ca="1"/>
        <v>2.0118300000000002E-2</v>
      </c>
      <c r="E160" s="7">
        <f ca="1"/>
        <v>5.9628430649481284E-2</v>
      </c>
      <c r="F160" s="6">
        <f ca="1"/>
        <v>1.29</v>
      </c>
      <c r="G160" s="6">
        <f ca="1"/>
        <v>49.496250000000003</v>
      </c>
      <c r="H160" s="6">
        <f ca="1"/>
        <v>120.755</v>
      </c>
      <c r="I160" s="6">
        <f ca="1"/>
        <v>195.82</v>
      </c>
      <c r="J160" s="6">
        <f ca="1"/>
        <v>223.8775</v>
      </c>
      <c r="K160" s="1">
        <f ca="1"/>
        <v>6.9065000000000001E-2</v>
      </c>
      <c r="L160" s="1">
        <f ca="1"/>
        <v>-7.796E-3</v>
      </c>
      <c r="M160" s="1">
        <f ca="1"/>
        <v>4.3749999999999995E-4</v>
      </c>
      <c r="N160" s="1">
        <f ca="1"/>
        <v>-5.0308499999999999E-3</v>
      </c>
      <c r="O160" s="1">
        <f ca="1"/>
        <v>3.6756951148691479E-2</v>
      </c>
    </row>
    <row r="161" spans="1:15" x14ac:dyDescent="0.3">
      <c r="A161">
        <f ca="1"/>
        <v>159</v>
      </c>
      <c r="B161" t="str">
        <f ca="1"/>
        <v>Radio &amp; Tv Broadcasting &amp; Communications Equipment</v>
      </c>
      <c r="C161">
        <f ca="1"/>
        <v>7</v>
      </c>
      <c r="D161" s="7">
        <f ca="1"/>
        <v>4.3771428571428531E-4</v>
      </c>
      <c r="E161" s="7">
        <f ca="1"/>
        <v>4.0191311912378465E-2</v>
      </c>
      <c r="F161" s="6">
        <f ca="1"/>
        <v>6.5860000000000003</v>
      </c>
      <c r="G161" s="6">
        <f ca="1"/>
        <v>10.92</v>
      </c>
      <c r="H161" s="6">
        <f ca="1"/>
        <v>22.754999999999999</v>
      </c>
      <c r="I161" s="6">
        <f ca="1"/>
        <v>115.425</v>
      </c>
      <c r="J161" s="6">
        <f ca="1"/>
        <v>441.53</v>
      </c>
      <c r="K161" s="1">
        <f ca="1"/>
        <v>4.3624499999999997E-2</v>
      </c>
      <c r="L161" s="1">
        <f ca="1"/>
        <v>-7.1135000000000004E-2</v>
      </c>
      <c r="M161" s="1">
        <f ca="1"/>
        <v>-8.2484999999999989E-3</v>
      </c>
      <c r="N161" s="1">
        <f ca="1"/>
        <v>1.7234999999999998E-3</v>
      </c>
      <c r="O161" s="1">
        <f ca="1"/>
        <v>4.7415502439207585E-2</v>
      </c>
    </row>
    <row r="162" spans="1:15" x14ac:dyDescent="0.3">
      <c r="A162">
        <f ca="1"/>
        <v>160</v>
      </c>
      <c r="B162" t="str">
        <f ca="1"/>
        <v>Security &amp; Commodity Brokers, Dealers, Exchanges &amp; Services</v>
      </c>
      <c r="C162">
        <f ca="1"/>
        <v>10</v>
      </c>
      <c r="D162" s="7">
        <f ca="1"/>
        <v>1.2396769999999998E-2</v>
      </c>
      <c r="E162" s="7">
        <f ca="1"/>
        <v>5.3219936421483802E-2</v>
      </c>
      <c r="F162" s="6">
        <f ca="1"/>
        <v>2.2799999999999998</v>
      </c>
      <c r="G162" s="6">
        <f ca="1"/>
        <v>43.068749999999994</v>
      </c>
      <c r="H162" s="6">
        <f ca="1"/>
        <v>111.85</v>
      </c>
      <c r="I162" s="6">
        <f ca="1"/>
        <v>256.08375000000001</v>
      </c>
      <c r="J162" s="6">
        <f ca="1"/>
        <v>312.94</v>
      </c>
      <c r="K162" s="1">
        <f ca="1"/>
        <v>6.9988333333333333E-2</v>
      </c>
      <c r="L162" s="1">
        <f ca="1"/>
        <v>5.2273500000000004E-3</v>
      </c>
      <c r="M162" s="1">
        <f ca="1"/>
        <v>-2.3260499999999996E-2</v>
      </c>
      <c r="N162" s="1">
        <f ca="1"/>
        <v>-1.6643666666666671E-2</v>
      </c>
      <c r="O162" s="1">
        <f ca="1"/>
        <v>4.2552041427082049E-2</v>
      </c>
    </row>
    <row r="163" spans="1:15" x14ac:dyDescent="0.3">
      <c r="A163">
        <f ca="1"/>
        <v>161</v>
      </c>
      <c r="B163" t="str">
        <f ca="1"/>
        <v>Industrial Inorganic Chemicals</v>
      </c>
      <c r="C163">
        <f ca="1"/>
        <v>8</v>
      </c>
      <c r="D163" s="7">
        <f ca="1"/>
        <v>-9.0847624999999977E-3</v>
      </c>
      <c r="E163" s="7">
        <f ca="1"/>
        <v>3.3443013373623987E-2</v>
      </c>
      <c r="F163" s="6">
        <f ca="1"/>
        <v>5.81</v>
      </c>
      <c r="G163" s="6">
        <f ca="1"/>
        <v>11.318750000000001</v>
      </c>
      <c r="H163" s="6">
        <f ca="1"/>
        <v>13.925049999999999</v>
      </c>
      <c r="I163" s="6">
        <f ca="1"/>
        <v>127.995</v>
      </c>
      <c r="J163" s="6">
        <f ca="1"/>
        <v>492.61</v>
      </c>
      <c r="K163" s="1">
        <f ca="1"/>
        <v>-4.6405000000000003E-4</v>
      </c>
      <c r="L163" s="1">
        <f ca="1"/>
        <v>-2.4871499999999991E-2</v>
      </c>
      <c r="M163" s="1">
        <f ca="1"/>
        <v>3.7920000000000011E-3</v>
      </c>
      <c r="N163" s="1">
        <f ca="1"/>
        <v>-1.47955E-2</v>
      </c>
      <c r="O163" s="1">
        <f ca="1"/>
        <v>1.3190416978206498E-2</v>
      </c>
    </row>
    <row r="164" spans="1:15" x14ac:dyDescent="0.3">
      <c r="A164">
        <f ca="1"/>
        <v>162</v>
      </c>
      <c r="B164" t="str">
        <f ca="1"/>
        <v>Oil &amp; Gas Field Machinery &amp; Equipment</v>
      </c>
      <c r="C164">
        <f ca="1"/>
        <v>7</v>
      </c>
      <c r="D164" s="7">
        <f ca="1"/>
        <v>-1.2909571428571425E-2</v>
      </c>
      <c r="E164" s="7">
        <f ca="1"/>
        <v>3.0314809531850621E-2</v>
      </c>
      <c r="F164" s="6">
        <f ca="1"/>
        <v>11.865</v>
      </c>
      <c r="G164" s="6">
        <f ca="1"/>
        <v>36.159999999999997</v>
      </c>
      <c r="H164" s="6">
        <f ca="1"/>
        <v>56.09</v>
      </c>
      <c r="I164" s="6">
        <f ca="1"/>
        <v>65.349999999999994</v>
      </c>
      <c r="J164" s="6">
        <f ca="1"/>
        <v>102.405</v>
      </c>
      <c r="K164" s="1">
        <f ca="1"/>
        <v>-3.137E-3</v>
      </c>
      <c r="L164" s="1">
        <f ca="1"/>
        <v>-8.9390000000000008E-3</v>
      </c>
      <c r="M164" s="1">
        <f ca="1"/>
        <v>-3.8926999999999996E-2</v>
      </c>
      <c r="N164" s="1">
        <f ca="1"/>
        <v>1.3500000000000022E-3</v>
      </c>
      <c r="O164" s="1">
        <f ca="1"/>
        <v>1.8170720190735422E-2</v>
      </c>
    </row>
    <row r="165" spans="1:15" x14ac:dyDescent="0.3">
      <c r="A165">
        <f ca="1"/>
        <v>163</v>
      </c>
      <c r="B165" t="str">
        <f ca="1"/>
        <v>Mining &amp; Quarrying of  Nonmetallic Minerals (No Fuels)</v>
      </c>
      <c r="C165">
        <f ca="1"/>
        <v>11</v>
      </c>
      <c r="D165" s="7">
        <f ca="1"/>
        <v>3.2618181818181666E-4</v>
      </c>
      <c r="E165" s="7">
        <f ca="1"/>
        <v>4.7317926562388979E-2</v>
      </c>
      <c r="F165" s="6">
        <f ca="1"/>
        <v>4.9550000000000001</v>
      </c>
      <c r="G165" s="6">
        <f ca="1"/>
        <v>23.592500000000001</v>
      </c>
      <c r="H165" s="6">
        <f ca="1"/>
        <v>88.74</v>
      </c>
      <c r="I165" s="6">
        <f ca="1"/>
        <v>171.84</v>
      </c>
      <c r="J165" s="6">
        <f ca="1"/>
        <v>624.4</v>
      </c>
      <c r="K165" s="1">
        <f ca="1"/>
        <v>7.2799999999999991E-3</v>
      </c>
      <c r="L165" s="1">
        <f ca="1"/>
        <v>-6.0801500000000001E-2</v>
      </c>
      <c r="M165" s="1">
        <f ca="1"/>
        <v>1.4204666666666666E-2</v>
      </c>
      <c r="N165" s="1">
        <f ca="1"/>
        <v>2.0245666666666665E-2</v>
      </c>
      <c r="O165" s="1">
        <f ca="1"/>
        <v>3.7729533200716668E-2</v>
      </c>
    </row>
    <row r="166" spans="1:15" x14ac:dyDescent="0.3">
      <c r="A166">
        <f ca="1"/>
        <v>164</v>
      </c>
      <c r="B166" t="str">
        <f ca="1"/>
        <v>Oil &amp; Gas Field Services, NEC</v>
      </c>
      <c r="C166">
        <f ca="1"/>
        <v>16</v>
      </c>
      <c r="D166" s="7">
        <f ca="1"/>
        <v>-2.1500937499999997E-2</v>
      </c>
      <c r="E166" s="7">
        <f ca="1"/>
        <v>3.2170158769619095E-2</v>
      </c>
      <c r="F166" s="6">
        <f ca="1"/>
        <v>2.21</v>
      </c>
      <c r="G166" s="6">
        <f ca="1"/>
        <v>12.858750000000001</v>
      </c>
      <c r="H166" s="6">
        <f ca="1"/>
        <v>16.387500000000003</v>
      </c>
      <c r="I166" s="6">
        <f ca="1"/>
        <v>37.327500000000001</v>
      </c>
      <c r="J166" s="6">
        <f ca="1"/>
        <v>75.010000000000005</v>
      </c>
      <c r="K166" s="1">
        <f ca="1"/>
        <v>-5.436175E-2</v>
      </c>
      <c r="L166" s="1">
        <f ca="1"/>
        <v>-2.068325E-2</v>
      </c>
      <c r="M166" s="1">
        <f ca="1"/>
        <v>-2.6481999999999999E-2</v>
      </c>
      <c r="N166" s="1">
        <f ca="1"/>
        <v>1.5523250000000001E-2</v>
      </c>
      <c r="O166" s="1">
        <f ca="1"/>
        <v>2.872921309208842E-2</v>
      </c>
    </row>
    <row r="167" spans="1:15" x14ac:dyDescent="0.3">
      <c r="A167">
        <f ca="1"/>
        <v>165</v>
      </c>
      <c r="B167" t="str">
        <f ca="1"/>
        <v>Crude Petroleum &amp; Natural Gas</v>
      </c>
      <c r="C167">
        <f ca="1"/>
        <v>47</v>
      </c>
      <c r="D167" s="7">
        <f ca="1"/>
        <v>-4.0931874468085119E-2</v>
      </c>
      <c r="E167" s="7">
        <f ca="1"/>
        <v>2.6112844932543674E-2</v>
      </c>
      <c r="F167" s="6">
        <f ca="1"/>
        <v>1.2549999999999999</v>
      </c>
      <c r="G167" s="6">
        <f ca="1"/>
        <v>12.02</v>
      </c>
      <c r="H167" s="6">
        <f ca="1"/>
        <v>25.95</v>
      </c>
      <c r="I167" s="6">
        <f ca="1"/>
        <v>48.715499999999999</v>
      </c>
      <c r="J167" s="6">
        <f ca="1"/>
        <v>192.47499999999999</v>
      </c>
      <c r="K167" s="1">
        <f ca="1"/>
        <v>-4.1194750000000002E-2</v>
      </c>
      <c r="L167" s="1">
        <f ca="1"/>
        <v>-3.9408818181818184E-2</v>
      </c>
      <c r="M167" s="1">
        <f ca="1"/>
        <v>-3.7424675000000004E-2</v>
      </c>
      <c r="N167" s="1">
        <f ca="1"/>
        <v>-4.5572333333333333E-2</v>
      </c>
      <c r="O167" s="1">
        <f ca="1"/>
        <v>3.474626278593922E-3</v>
      </c>
    </row>
    <row r="168" spans="1:15" x14ac:dyDescent="0.3">
      <c r="A168">
        <f ca="1"/>
        <v>166</v>
      </c>
      <c r="B168" t="str">
        <f ca="1"/>
        <v>Services-Advertising Agencies</v>
      </c>
      <c r="C168">
        <f ca="1"/>
        <v>4</v>
      </c>
      <c r="D168" s="7">
        <f ca="1"/>
        <v>-1.85215E-2</v>
      </c>
      <c r="E168" s="7">
        <f ca="1"/>
        <v>4.8524524366550983E-2</v>
      </c>
      <c r="F168" s="6">
        <f ca="1"/>
        <v>7.3150000000000004</v>
      </c>
      <c r="G168" s="6">
        <f ca="1"/>
        <v>12.414999999999999</v>
      </c>
      <c r="H168" s="6">
        <f ca="1"/>
        <v>16.822500000000002</v>
      </c>
      <c r="I168" s="6">
        <f ca="1"/>
        <v>34.260000000000005</v>
      </c>
      <c r="J168" s="6">
        <f ca="1"/>
        <v>78.45</v>
      </c>
      <c r="K168" s="1">
        <f ca="1"/>
        <v>1.3158000000000001E-2</v>
      </c>
      <c r="L168" s="1">
        <f ca="1"/>
        <v>-9.0527999999999997E-2</v>
      </c>
      <c r="M168" s="1">
        <f ca="1"/>
        <v>7.2199999999999999E-3</v>
      </c>
      <c r="N168" s="1">
        <f ca="1"/>
        <v>-3.9360000000000003E-3</v>
      </c>
      <c r="O168" s="1">
        <f ca="1"/>
        <v>4.852452436655099E-2</v>
      </c>
    </row>
    <row r="169" spans="1:15" x14ac:dyDescent="0.3">
      <c r="A169">
        <f ca="1"/>
        <v>167</v>
      </c>
      <c r="B169" t="str">
        <f ca="1"/>
        <v>Agricultural Chemicals</v>
      </c>
      <c r="C169">
        <f ca="1"/>
        <v>4</v>
      </c>
      <c r="D169" s="7">
        <f ca="1"/>
        <v>-3.514500000000002E-3</v>
      </c>
      <c r="E169" s="7">
        <f ca="1"/>
        <v>6.4173270720760359E-2</v>
      </c>
      <c r="F169" s="6">
        <f ca="1"/>
        <v>2.68</v>
      </c>
      <c r="G169" s="6">
        <f ca="1"/>
        <v>19.074999999999999</v>
      </c>
      <c r="H169" s="6">
        <f ca="1"/>
        <v>45.295000000000002</v>
      </c>
      <c r="I169" s="6">
        <f ca="1"/>
        <v>77.877499999999998</v>
      </c>
      <c r="J169" s="6">
        <f ca="1"/>
        <v>113.36</v>
      </c>
      <c r="K169" s="1">
        <f ca="1"/>
        <v>2.682E-2</v>
      </c>
      <c r="L169" s="1">
        <f ca="1"/>
        <v>-7.6829999999999997E-3</v>
      </c>
      <c r="M169" s="1">
        <f ca="1"/>
        <v>5.7815999999999999E-2</v>
      </c>
      <c r="N169" s="1">
        <f ca="1"/>
        <v>-9.1011000000000009E-2</v>
      </c>
      <c r="O169" s="1">
        <f ca="1"/>
        <v>6.4173270720760359E-2</v>
      </c>
    </row>
    <row r="170" spans="1:15" x14ac:dyDescent="0.3">
      <c r="A170">
        <f ca="1"/>
        <v>168</v>
      </c>
      <c r="B170" t="str">
        <f ca="1"/>
        <v>Plastic Materials, Synth Resins &amp; Nonvulcan Elastomers</v>
      </c>
      <c r="C170">
        <f ca="1"/>
        <v>8</v>
      </c>
      <c r="D170" s="7">
        <f ca="1"/>
        <v>-1.2114E-2</v>
      </c>
      <c r="E170" s="7">
        <f ca="1"/>
        <v>6.0090308567307973E-2</v>
      </c>
      <c r="F170" s="6">
        <f ca="1"/>
        <v>21.8</v>
      </c>
      <c r="G170" s="6">
        <f ca="1"/>
        <v>38.018749999999997</v>
      </c>
      <c r="H170" s="6">
        <f ca="1"/>
        <v>60.822500000000005</v>
      </c>
      <c r="I170" s="6">
        <f ca="1"/>
        <v>96.741874999999993</v>
      </c>
      <c r="J170" s="6">
        <f ca="1"/>
        <v>202.28</v>
      </c>
      <c r="K170" s="1">
        <f ca="1"/>
        <v>-9.0247499999999994E-2</v>
      </c>
      <c r="L170" s="1">
        <f ca="1"/>
        <v>2.4590000000000001E-2</v>
      </c>
      <c r="M170" s="1">
        <f ca="1"/>
        <v>3.69255E-2</v>
      </c>
      <c r="N170" s="1">
        <f ca="1"/>
        <v>-1.9723999999999998E-2</v>
      </c>
      <c r="O170" s="1">
        <f ca="1"/>
        <v>5.7488584659623226E-2</v>
      </c>
    </row>
    <row r="171" spans="1:15" x14ac:dyDescent="0.3">
      <c r="A171">
        <f ca="1"/>
        <v>169</v>
      </c>
      <c r="B171" t="str">
        <f ca="1"/>
        <v>Guided Missiles &amp; Space Vehicles &amp; Parts</v>
      </c>
      <c r="C171">
        <f ca="1"/>
        <v>4</v>
      </c>
      <c r="D171" s="7">
        <f ca="1"/>
        <v>-2.9499000000000004E-2</v>
      </c>
      <c r="E171" s="7">
        <f ca="1"/>
        <v>4.5814467030986336E-2</v>
      </c>
      <c r="F171" s="6">
        <f ca="1"/>
        <v>10.36</v>
      </c>
      <c r="G171" s="6">
        <f ca="1"/>
        <v>55.652500000000003</v>
      </c>
      <c r="H171" s="6">
        <f ca="1"/>
        <v>78.12</v>
      </c>
      <c r="I171" s="6">
        <f ca="1"/>
        <v>212.49250000000001</v>
      </c>
      <c r="J171" s="6">
        <f ca="1"/>
        <v>593.5</v>
      </c>
      <c r="K171" s="1">
        <f ca="1"/>
        <v>-7.6649000000000009E-2</v>
      </c>
      <c r="L171" s="1">
        <f ca="1"/>
        <v>-4.9187000000000002E-2</v>
      </c>
      <c r="M171" s="1">
        <f ca="1"/>
        <v>3.0869000000000001E-2</v>
      </c>
      <c r="N171" s="1">
        <f ca="1"/>
        <v>-2.3029000000000001E-2</v>
      </c>
      <c r="O171" s="1">
        <f ca="1"/>
        <v>4.5814467030986336E-2</v>
      </c>
    </row>
    <row r="172" spans="1:15" x14ac:dyDescent="0.3">
      <c r="A172">
        <f ca="1"/>
        <v>170</v>
      </c>
      <c r="B172" t="str">
        <f ca="1"/>
        <v>Industrial Organic Chemicals</v>
      </c>
      <c r="C172">
        <f ca="1"/>
        <v>8</v>
      </c>
      <c r="D172" s="7">
        <f ca="1"/>
        <v>-1.7467125E-2</v>
      </c>
      <c r="E172" s="7">
        <f ca="1"/>
        <v>5.8070881794671535E-2</v>
      </c>
      <c r="F172" s="6">
        <f ca="1"/>
        <v>4.1950000000000003</v>
      </c>
      <c r="G172" s="6">
        <f ca="1"/>
        <v>35.818750000000001</v>
      </c>
      <c r="H172" s="6">
        <f ca="1"/>
        <v>71.414999999999992</v>
      </c>
      <c r="I172" s="6">
        <f ca="1"/>
        <v>103.675</v>
      </c>
      <c r="J172" s="6">
        <f ca="1"/>
        <v>624.02</v>
      </c>
      <c r="K172" s="1">
        <f ca="1"/>
        <v>-1.7694999999999995E-2</v>
      </c>
      <c r="L172" s="1">
        <f ca="1"/>
        <v>-6.3672499999999993E-2</v>
      </c>
      <c r="M172" s="1">
        <f ca="1"/>
        <v>5.1302500000000001E-2</v>
      </c>
      <c r="N172" s="1">
        <f ca="1"/>
        <v>-3.9803499999999999E-2</v>
      </c>
      <c r="O172" s="1">
        <f ca="1"/>
        <v>4.9541778923408004E-2</v>
      </c>
    </row>
    <row r="173" spans="1:15" x14ac:dyDescent="0.3">
      <c r="A173">
        <f ca="1"/>
        <v>171</v>
      </c>
      <c r="B173" t="str">
        <f ca="1"/>
        <v>Drilling Oil &amp; Gas Wells</v>
      </c>
      <c r="C173">
        <f ca="1"/>
        <v>9</v>
      </c>
      <c r="D173" s="7">
        <f ca="1"/>
        <v>-4.2726333333333338E-2</v>
      </c>
      <c r="E173" s="7">
        <f ca="1"/>
        <v>3.6268620066112249E-2</v>
      </c>
      <c r="F173" s="6">
        <f ca="1"/>
        <v>5.2797999999999998</v>
      </c>
      <c r="G173" s="6">
        <f ca="1"/>
        <v>9.375</v>
      </c>
      <c r="H173" s="6">
        <f ca="1"/>
        <v>46.42</v>
      </c>
      <c r="I173" s="6">
        <f ca="1"/>
        <v>79.510000000000005</v>
      </c>
      <c r="J173" s="6">
        <f ca="1"/>
        <v>88.31</v>
      </c>
      <c r="K173" s="1">
        <f ca="1"/>
        <v>-1.8055000000000002E-2</v>
      </c>
      <c r="L173" s="1">
        <f ca="1"/>
        <v>-6.7886000000000002E-2</v>
      </c>
      <c r="M173" s="1">
        <f ca="1"/>
        <v>-2.7646999999999998E-2</v>
      </c>
      <c r="N173" s="1">
        <f ca="1"/>
        <v>-5.2453666666666655E-2</v>
      </c>
      <c r="O173" s="1">
        <f ca="1"/>
        <v>2.2787255278749339E-2</v>
      </c>
    </row>
    <row r="174" spans="1:15" x14ac:dyDescent="0.3">
      <c r="A174">
        <f ca="1"/>
        <v>172</v>
      </c>
      <c r="B174" t="str">
        <f ca="1"/>
        <v>Petroleum Refining</v>
      </c>
      <c r="C174">
        <f ca="1"/>
        <v>12</v>
      </c>
      <c r="D174" s="7">
        <f ca="1"/>
        <v>-6.3842166666666658E-2</v>
      </c>
      <c r="E174" s="7">
        <f ca="1"/>
        <v>3.4375447379127323E-2</v>
      </c>
      <c r="F174" s="6">
        <f ca="1"/>
        <v>29.58</v>
      </c>
      <c r="G174" s="6">
        <f ca="1"/>
        <v>37.662500000000001</v>
      </c>
      <c r="H174" s="6">
        <f ca="1"/>
        <v>88.484999999999999</v>
      </c>
      <c r="I174" s="6">
        <f ca="1"/>
        <v>163.47</v>
      </c>
      <c r="J174" s="6">
        <f ca="1"/>
        <v>224.52</v>
      </c>
      <c r="K174" s="1">
        <f ca="1"/>
        <v>-0.10423433333333336</v>
      </c>
      <c r="L174" s="1">
        <f ca="1"/>
        <v>-6.1335333333333332E-2</v>
      </c>
      <c r="M174" s="1">
        <f ca="1"/>
        <v>-4.1034000000000008E-2</v>
      </c>
      <c r="N174" s="1">
        <f ca="1"/>
        <v>-4.8765000000000003E-2</v>
      </c>
      <c r="O174" s="1">
        <f ca="1"/>
        <v>2.819778219871073E-2</v>
      </c>
    </row>
    <row r="175" spans="1:15" x14ac:dyDescent="0.3">
      <c r="A175">
        <f ca="1"/>
        <v>173</v>
      </c>
      <c r="B175" t="str">
        <f ca="1"/>
        <v>Miscellaneous Transportation Equipment</v>
      </c>
      <c r="C175">
        <f ca="1"/>
        <v>1</v>
      </c>
      <c r="D175" s="7">
        <f ca="1"/>
        <v>8.6948000000000011E-2</v>
      </c>
      <c r="E175" s="7" t="str">
        <f ca="1"/>
        <v/>
      </c>
      <c r="F175" s="6" t="str">
        <f ca="1"/>
        <v/>
      </c>
      <c r="G175" s="6" t="str">
        <f ca="1"/>
        <v/>
      </c>
      <c r="H175" s="6" t="str">
        <f ca="1"/>
        <v/>
      </c>
      <c r="I175" s="6" t="str">
        <f ca="1"/>
        <v/>
      </c>
      <c r="J175" s="6" t="str">
        <f ca="1"/>
        <v/>
      </c>
      <c r="K175" s="1" t="str">
        <f ca="1"/>
        <v/>
      </c>
      <c r="L175" s="1" t="str">
        <f ca="1"/>
        <v/>
      </c>
      <c r="M175" s="1" t="str">
        <f ca="1"/>
        <v/>
      </c>
      <c r="N175" s="1" t="str">
        <f ca="1"/>
        <v/>
      </c>
      <c r="O175" s="1" t="str">
        <f ca="1"/>
        <v/>
      </c>
    </row>
    <row r="176" spans="1:15" x14ac:dyDescent="0.3">
      <c r="A176">
        <f ca="1"/>
        <v>174</v>
      </c>
      <c r="B176" t="str">
        <f ca="1"/>
        <v>Wholesale-Professional &amp; Commercial Equipment &amp; Supplies</v>
      </c>
      <c r="C176">
        <f ca="1"/>
        <v>1</v>
      </c>
      <c r="D176" s="7">
        <f ca="1"/>
        <v>7.3894000000000001E-2</v>
      </c>
      <c r="E176" s="7" t="str">
        <f ca="1"/>
        <v/>
      </c>
      <c r="F176" s="6" t="str">
        <f ca="1"/>
        <v/>
      </c>
      <c r="G176" s="6" t="str">
        <f ca="1"/>
        <v/>
      </c>
      <c r="H176" s="6" t="str">
        <f ca="1"/>
        <v/>
      </c>
      <c r="I176" s="6" t="str">
        <f ca="1"/>
        <v/>
      </c>
      <c r="J176" s="6" t="str">
        <f ca="1"/>
        <v/>
      </c>
      <c r="K176" s="1" t="str">
        <f ca="1"/>
        <v/>
      </c>
      <c r="L176" s="1" t="str">
        <f ca="1"/>
        <v/>
      </c>
      <c r="M176" s="1" t="str">
        <f ca="1"/>
        <v/>
      </c>
      <c r="N176" s="1" t="str">
        <f ca="1"/>
        <v/>
      </c>
      <c r="O176" s="1" t="str">
        <f ca="1"/>
        <v/>
      </c>
    </row>
    <row r="177" spans="1:15" x14ac:dyDescent="0.3">
      <c r="A177">
        <f ca="1"/>
        <v>175</v>
      </c>
      <c r="B177" t="str">
        <f ca="1"/>
        <v>Tires &amp; Inner Tubes</v>
      </c>
      <c r="C177">
        <f ca="1"/>
        <v>1</v>
      </c>
      <c r="D177" s="7">
        <f ca="1"/>
        <v>7.2079000000000004E-2</v>
      </c>
      <c r="E177" s="7" t="str">
        <f ca="1"/>
        <v/>
      </c>
      <c r="F177" s="6" t="str">
        <f ca="1"/>
        <v/>
      </c>
      <c r="G177" s="6" t="str">
        <f ca="1"/>
        <v/>
      </c>
      <c r="H177" s="6" t="str">
        <f ca="1"/>
        <v/>
      </c>
      <c r="I177" s="6" t="str">
        <f ca="1"/>
        <v/>
      </c>
      <c r="J177" s="6" t="str">
        <f ca="1"/>
        <v/>
      </c>
      <c r="K177" s="1" t="str">
        <f ca="1"/>
        <v/>
      </c>
      <c r="L177" s="1" t="str">
        <f ca="1"/>
        <v/>
      </c>
      <c r="M177" s="1" t="str">
        <f ca="1"/>
        <v/>
      </c>
      <c r="N177" s="1" t="str">
        <f ca="1"/>
        <v/>
      </c>
      <c r="O177" s="1" t="str">
        <f ca="1"/>
        <v/>
      </c>
    </row>
    <row r="178" spans="1:15" x14ac:dyDescent="0.3">
      <c r="A178">
        <f ca="1"/>
        <v>176</v>
      </c>
      <c r="B178" t="str">
        <f ca="1"/>
        <v>Plastics Foam Products</v>
      </c>
      <c r="C178">
        <f ca="1"/>
        <v>1</v>
      </c>
      <c r="D178" s="7">
        <f ca="1"/>
        <v>6.991399999999999E-2</v>
      </c>
      <c r="E178" s="7" t="str">
        <f ca="1"/>
        <v/>
      </c>
      <c r="F178" s="6" t="str">
        <f ca="1"/>
        <v/>
      </c>
      <c r="G178" s="6" t="str">
        <f ca="1"/>
        <v/>
      </c>
      <c r="H178" s="6" t="str">
        <f ca="1"/>
        <v/>
      </c>
      <c r="I178" s="6" t="str">
        <f ca="1"/>
        <v/>
      </c>
      <c r="J178" s="6" t="str">
        <f ca="1"/>
        <v/>
      </c>
      <c r="K178" s="1" t="str">
        <f ca="1"/>
        <v/>
      </c>
      <c r="L178" s="1" t="str">
        <f ca="1"/>
        <v/>
      </c>
      <c r="M178" s="1" t="str">
        <f ca="1"/>
        <v/>
      </c>
      <c r="N178" s="1" t="str">
        <f ca="1"/>
        <v/>
      </c>
      <c r="O178" s="1" t="str">
        <f ca="1"/>
        <v/>
      </c>
    </row>
    <row r="179" spans="1:15" x14ac:dyDescent="0.3">
      <c r="A179">
        <f ca="1"/>
        <v>177</v>
      </c>
      <c r="B179" t="str">
        <f ca="1"/>
        <v>Wholesale-Lumber, Plywood, Millwork &amp; Wood Panels</v>
      </c>
      <c r="C179">
        <f ca="1"/>
        <v>1</v>
      </c>
      <c r="D179" s="7">
        <f ca="1"/>
        <v>6.4696999999999991E-2</v>
      </c>
      <c r="E179" s="7" t="str">
        <f ca="1"/>
        <v/>
      </c>
      <c r="F179" s="6" t="str">
        <f ca="1"/>
        <v/>
      </c>
      <c r="G179" s="6" t="str">
        <f ca="1"/>
        <v/>
      </c>
      <c r="H179" s="6" t="str">
        <f ca="1"/>
        <v/>
      </c>
      <c r="I179" s="6" t="str">
        <f ca="1"/>
        <v/>
      </c>
      <c r="J179" s="6" t="str">
        <f ca="1"/>
        <v/>
      </c>
      <c r="K179" s="1" t="str">
        <f ca="1"/>
        <v/>
      </c>
      <c r="L179" s="1" t="str">
        <f ca="1"/>
        <v/>
      </c>
      <c r="M179" s="1" t="str">
        <f ca="1"/>
        <v/>
      </c>
      <c r="N179" s="1" t="str">
        <f ca="1"/>
        <v/>
      </c>
      <c r="O179" s="1" t="str">
        <f ca="1"/>
        <v/>
      </c>
    </row>
    <row r="180" spans="1:15" x14ac:dyDescent="0.3">
      <c r="A180">
        <f ca="1"/>
        <v>178</v>
      </c>
      <c r="B180" t="str">
        <f ca="1"/>
        <v>Office Furniture</v>
      </c>
      <c r="C180">
        <f ca="1"/>
        <v>1</v>
      </c>
      <c r="D180" s="7">
        <f ca="1"/>
        <v>6.2691999999999998E-2</v>
      </c>
      <c r="E180" s="7" t="str">
        <f ca="1"/>
        <v/>
      </c>
      <c r="F180" s="6" t="str">
        <f ca="1"/>
        <v/>
      </c>
      <c r="G180" s="6" t="str">
        <f ca="1"/>
        <v/>
      </c>
      <c r="H180" s="6" t="str">
        <f ca="1"/>
        <v/>
      </c>
      <c r="I180" s="6" t="str">
        <f ca="1"/>
        <v/>
      </c>
      <c r="J180" s="6" t="str">
        <f ca="1"/>
        <v/>
      </c>
      <c r="K180" s="1" t="str">
        <f ca="1"/>
        <v/>
      </c>
      <c r="L180" s="1" t="str">
        <f ca="1"/>
        <v/>
      </c>
      <c r="M180" s="1" t="str">
        <f ca="1"/>
        <v/>
      </c>
      <c r="N180" s="1" t="str">
        <f ca="1"/>
        <v/>
      </c>
      <c r="O180" s="1" t="str">
        <f ca="1"/>
        <v/>
      </c>
    </row>
    <row r="181" spans="1:15" x14ac:dyDescent="0.3">
      <c r="A181">
        <f ca="1"/>
        <v>179</v>
      </c>
      <c r="B181" t="str">
        <f ca="1"/>
        <v>Mobile Homes</v>
      </c>
      <c r="C181">
        <f ca="1"/>
        <v>3</v>
      </c>
      <c r="D181" s="7">
        <f ca="1"/>
        <v>6.5236666666666665E-2</v>
      </c>
      <c r="E181" s="7">
        <f ca="1"/>
        <v>7.5054962749529948E-3</v>
      </c>
      <c r="F181" s="6">
        <f ca="1"/>
        <v>21.75</v>
      </c>
      <c r="G181" s="6">
        <f ca="1"/>
        <v>51.104999999999997</v>
      </c>
      <c r="H181" s="6">
        <f ca="1"/>
        <v>80.459999999999994</v>
      </c>
      <c r="I181" s="6">
        <f ca="1"/>
        <v>309.69499999999999</v>
      </c>
      <c r="J181" s="6">
        <f ca="1"/>
        <v>538.92999999999995</v>
      </c>
      <c r="K181" s="1">
        <f ca="1"/>
        <v>5.6851000000000006E-2</v>
      </c>
      <c r="L181" s="1">
        <f ca="1"/>
        <v>0</v>
      </c>
      <c r="M181" s="1">
        <f ca="1"/>
        <v>6.7533999999999997E-2</v>
      </c>
      <c r="N181" s="1">
        <f ca="1"/>
        <v>7.1325E-2</v>
      </c>
      <c r="O181" s="1">
        <f ca="1"/>
        <v>3.3189014030750204E-2</v>
      </c>
    </row>
    <row r="182" spans="1:15" x14ac:dyDescent="0.3">
      <c r="A182">
        <f ca="1"/>
        <v>180</v>
      </c>
      <c r="B182" t="str">
        <f ca="1"/>
        <v>Office Furniture (No Wood)</v>
      </c>
      <c r="C182">
        <f ca="1"/>
        <v>1</v>
      </c>
      <c r="D182" s="7">
        <f ca="1"/>
        <v>5.6378999999999999E-2</v>
      </c>
      <c r="E182" s="7" t="str">
        <f ca="1"/>
        <v/>
      </c>
      <c r="F182" s="6" t="str">
        <f ca="1"/>
        <v/>
      </c>
      <c r="G182" s="6" t="str">
        <f ca="1"/>
        <v/>
      </c>
      <c r="H182" s="6" t="str">
        <f ca="1"/>
        <v/>
      </c>
      <c r="I182" s="6" t="str">
        <f ca="1"/>
        <v/>
      </c>
      <c r="J182" s="6" t="str">
        <f ca="1"/>
        <v/>
      </c>
      <c r="K182" s="1" t="str">
        <f ca="1"/>
        <v/>
      </c>
      <c r="L182" s="1" t="str">
        <f ca="1"/>
        <v/>
      </c>
      <c r="M182" s="1" t="str">
        <f ca="1"/>
        <v/>
      </c>
      <c r="N182" s="1" t="str">
        <f ca="1"/>
        <v/>
      </c>
      <c r="O182" s="1" t="str">
        <f ca="1"/>
        <v/>
      </c>
    </row>
    <row r="183" spans="1:15" x14ac:dyDescent="0.3">
      <c r="A183">
        <f ca="1"/>
        <v>181</v>
      </c>
      <c r="B183" t="str">
        <f ca="1"/>
        <v>Electronic Coils, Transformers &amp; Other Inductors</v>
      </c>
      <c r="C183">
        <f ca="1"/>
        <v>1</v>
      </c>
      <c r="D183" s="7">
        <f ca="1"/>
        <v>5.5338000000000005E-2</v>
      </c>
      <c r="E183" s="7" t="str">
        <f ca="1"/>
        <v/>
      </c>
      <c r="F183" s="6" t="str">
        <f ca="1"/>
        <v/>
      </c>
      <c r="G183" s="6" t="str">
        <f ca="1"/>
        <v/>
      </c>
      <c r="H183" s="6" t="str">
        <f ca="1"/>
        <v/>
      </c>
      <c r="I183" s="6" t="str">
        <f ca="1"/>
        <v/>
      </c>
      <c r="J183" s="6" t="str">
        <f ca="1"/>
        <v/>
      </c>
      <c r="K183" s="1" t="str">
        <f ca="1"/>
        <v/>
      </c>
      <c r="L183" s="1" t="str">
        <f ca="1"/>
        <v/>
      </c>
      <c r="M183" s="1" t="str">
        <f ca="1"/>
        <v/>
      </c>
      <c r="N183" s="1" t="str">
        <f ca="1"/>
        <v/>
      </c>
      <c r="O183" s="1" t="str">
        <f ca="1"/>
        <v/>
      </c>
    </row>
    <row r="184" spans="1:15" x14ac:dyDescent="0.3">
      <c r="A184">
        <f ca="1"/>
        <v>182</v>
      </c>
      <c r="B184" t="str">
        <f ca="1"/>
        <v>Office Machines, NEC</v>
      </c>
      <c r="C184">
        <f ca="1"/>
        <v>1</v>
      </c>
      <c r="D184" s="7">
        <f ca="1"/>
        <v>5.5052999999999998E-2</v>
      </c>
      <c r="E184" s="7" t="str">
        <f ca="1"/>
        <v/>
      </c>
      <c r="F184" s="6" t="str">
        <f ca="1"/>
        <v/>
      </c>
      <c r="G184" s="6" t="str">
        <f ca="1"/>
        <v/>
      </c>
      <c r="H184" s="6" t="str">
        <f ca="1"/>
        <v/>
      </c>
      <c r="I184" s="6" t="str">
        <f ca="1"/>
        <v/>
      </c>
      <c r="J184" s="6" t="str">
        <f ca="1"/>
        <v/>
      </c>
      <c r="K184" s="1" t="str">
        <f ca="1"/>
        <v/>
      </c>
      <c r="L184" s="1" t="str">
        <f ca="1"/>
        <v/>
      </c>
      <c r="M184" s="1" t="str">
        <f ca="1"/>
        <v/>
      </c>
      <c r="N184" s="1" t="str">
        <f ca="1"/>
        <v/>
      </c>
      <c r="O184" s="1" t="str">
        <f ca="1"/>
        <v/>
      </c>
    </row>
    <row r="185" spans="1:15" x14ac:dyDescent="0.3">
      <c r="A185">
        <f ca="1"/>
        <v>183</v>
      </c>
      <c r="B185" t="str">
        <f ca="1"/>
        <v>Metal Forgings &amp; Stampings</v>
      </c>
      <c r="C185">
        <f ca="1"/>
        <v>3</v>
      </c>
      <c r="D185" s="7">
        <f ca="1"/>
        <v>6.190166666666666E-2</v>
      </c>
      <c r="E185" s="7">
        <f ca="1"/>
        <v>8.5351540310256609E-3</v>
      </c>
      <c r="F185" s="6">
        <f ca="1"/>
        <v>20.89</v>
      </c>
      <c r="G185" s="6">
        <f ca="1"/>
        <v>24.052500000000002</v>
      </c>
      <c r="H185" s="6">
        <f ca="1"/>
        <v>27.215</v>
      </c>
      <c r="I185" s="6">
        <f ca="1"/>
        <v>102.8575</v>
      </c>
      <c r="J185" s="6">
        <f ca="1"/>
        <v>178.5</v>
      </c>
      <c r="K185" s="1">
        <f ca="1"/>
        <v>5.6651E-2</v>
      </c>
      <c r="L185" s="1">
        <f ca="1"/>
        <v>0</v>
      </c>
      <c r="M185" s="1">
        <f ca="1"/>
        <v>5.7304000000000001E-2</v>
      </c>
      <c r="N185" s="1">
        <f ca="1"/>
        <v>7.1749999999999994E-2</v>
      </c>
      <c r="O185" s="1">
        <f ca="1"/>
        <v>3.1725699155679236E-2</v>
      </c>
    </row>
    <row r="186" spans="1:15" x14ac:dyDescent="0.3">
      <c r="A186">
        <f ca="1"/>
        <v>184</v>
      </c>
      <c r="B186" t="str">
        <f ca="1"/>
        <v>Glass Products, Made of  Purchased Glass</v>
      </c>
      <c r="C186">
        <f ca="1"/>
        <v>1</v>
      </c>
      <c r="D186" s="7">
        <f ca="1"/>
        <v>5.3048000000000005E-2</v>
      </c>
      <c r="E186" s="7" t="str">
        <f ca="1"/>
        <v/>
      </c>
      <c r="F186" s="6" t="str">
        <f ca="1"/>
        <v/>
      </c>
      <c r="G186" s="6" t="str">
        <f ca="1"/>
        <v/>
      </c>
      <c r="H186" s="6" t="str">
        <f ca="1"/>
        <v/>
      </c>
      <c r="I186" s="6" t="str">
        <f ca="1"/>
        <v/>
      </c>
      <c r="J186" s="6" t="str">
        <f ca="1"/>
        <v/>
      </c>
      <c r="K186" s="1" t="str">
        <f ca="1"/>
        <v/>
      </c>
      <c r="L186" s="1" t="str">
        <f ca="1"/>
        <v/>
      </c>
      <c r="M186" s="1" t="str">
        <f ca="1"/>
        <v/>
      </c>
      <c r="N186" s="1" t="str">
        <f ca="1"/>
        <v/>
      </c>
      <c r="O186" s="1" t="str">
        <f ca="1"/>
        <v/>
      </c>
    </row>
    <row r="187" spans="1:15" x14ac:dyDescent="0.3">
      <c r="A187">
        <f ca="1"/>
        <v>185</v>
      </c>
      <c r="B187" t="str">
        <f ca="1"/>
        <v>Glass Containers</v>
      </c>
      <c r="C187">
        <f ca="1"/>
        <v>1</v>
      </c>
      <c r="D187" s="7">
        <f ca="1"/>
        <v>5.2834000000000006E-2</v>
      </c>
      <c r="E187" s="7" t="str">
        <f ca="1"/>
        <v/>
      </c>
      <c r="F187" s="6" t="str">
        <f ca="1"/>
        <v/>
      </c>
      <c r="G187" s="6" t="str">
        <f ca="1"/>
        <v/>
      </c>
      <c r="H187" s="6" t="str">
        <f ca="1"/>
        <v/>
      </c>
      <c r="I187" s="6" t="str">
        <f ca="1"/>
        <v/>
      </c>
      <c r="J187" s="6" t="str">
        <f ca="1"/>
        <v/>
      </c>
      <c r="K187" s="1" t="str">
        <f ca="1"/>
        <v/>
      </c>
      <c r="L187" s="1" t="str">
        <f ca="1"/>
        <v/>
      </c>
      <c r="M187" s="1" t="str">
        <f ca="1"/>
        <v/>
      </c>
      <c r="N187" s="1" t="str">
        <f ca="1"/>
        <v/>
      </c>
      <c r="O187" s="1" t="str">
        <f ca="1"/>
        <v/>
      </c>
    </row>
    <row r="188" spans="1:15" x14ac:dyDescent="0.3">
      <c r="A188">
        <f ca="1"/>
        <v>186</v>
      </c>
      <c r="B188" t="str">
        <f ca="1"/>
        <v>Retail-Women's Clothing Stores</v>
      </c>
      <c r="C188">
        <f ca="1"/>
        <v>1</v>
      </c>
      <c r="D188" s="7">
        <f ca="1"/>
        <v>5.2267000000000001E-2</v>
      </c>
      <c r="E188" s="7" t="str">
        <f ca="1"/>
        <v/>
      </c>
      <c r="F188" s="6" t="str">
        <f ca="1"/>
        <v/>
      </c>
      <c r="G188" s="6" t="str">
        <f ca="1"/>
        <v/>
      </c>
      <c r="H188" s="6" t="str">
        <f ca="1"/>
        <v/>
      </c>
      <c r="I188" s="6" t="str">
        <f ca="1"/>
        <v/>
      </c>
      <c r="J188" s="6" t="str">
        <f ca="1"/>
        <v/>
      </c>
      <c r="K188" s="1" t="str">
        <f ca="1"/>
        <v/>
      </c>
      <c r="L188" s="1" t="str">
        <f ca="1"/>
        <v/>
      </c>
      <c r="M188" s="1" t="str">
        <f ca="1"/>
        <v/>
      </c>
      <c r="N188" s="1" t="str">
        <f ca="1"/>
        <v/>
      </c>
      <c r="O188" s="1" t="str">
        <f ca="1"/>
        <v/>
      </c>
    </row>
    <row r="189" spans="1:15" x14ac:dyDescent="0.3">
      <c r="A189">
        <f ca="1"/>
        <v>187</v>
      </c>
      <c r="B189" t="str">
        <f ca="1"/>
        <v>Truck Trailers</v>
      </c>
      <c r="C189">
        <f ca="1"/>
        <v>1</v>
      </c>
      <c r="D189" s="7">
        <f ca="1"/>
        <v>5.0065999999999999E-2</v>
      </c>
      <c r="E189" s="7" t="str">
        <f ca="1"/>
        <v/>
      </c>
      <c r="F189" s="6" t="str">
        <f ca="1"/>
        <v/>
      </c>
      <c r="G189" s="6" t="str">
        <f ca="1"/>
        <v/>
      </c>
      <c r="H189" s="6" t="str">
        <f ca="1"/>
        <v/>
      </c>
      <c r="I189" s="6" t="str">
        <f ca="1"/>
        <v/>
      </c>
      <c r="J189" s="6" t="str">
        <f ca="1"/>
        <v/>
      </c>
      <c r="K189" s="1" t="str">
        <f ca="1"/>
        <v/>
      </c>
      <c r="L189" s="1" t="str">
        <f ca="1"/>
        <v/>
      </c>
      <c r="M189" s="1" t="str">
        <f ca="1"/>
        <v/>
      </c>
      <c r="N189" s="1" t="str">
        <f ca="1"/>
        <v/>
      </c>
      <c r="O189" s="1" t="str">
        <f ca="1"/>
        <v/>
      </c>
    </row>
    <row r="190" spans="1:15" x14ac:dyDescent="0.3">
      <c r="A190">
        <f ca="1"/>
        <v>188</v>
      </c>
      <c r="B190" t="str">
        <f ca="1"/>
        <v>Retail-Convenience Stores</v>
      </c>
      <c r="C190">
        <f ca="1"/>
        <v>1</v>
      </c>
      <c r="D190" s="7">
        <f ca="1"/>
        <v>0.05</v>
      </c>
      <c r="E190" s="7" t="str">
        <f ca="1"/>
        <v/>
      </c>
      <c r="F190" s="6" t="str">
        <f ca="1"/>
        <v/>
      </c>
      <c r="G190" s="6" t="str">
        <f ca="1"/>
        <v/>
      </c>
      <c r="H190" s="6" t="str">
        <f ca="1"/>
        <v/>
      </c>
      <c r="I190" s="6" t="str">
        <f ca="1"/>
        <v/>
      </c>
      <c r="J190" s="6" t="str">
        <f ca="1"/>
        <v/>
      </c>
      <c r="K190" s="1" t="str">
        <f ca="1"/>
        <v/>
      </c>
      <c r="L190" s="1" t="str">
        <f ca="1"/>
        <v/>
      </c>
      <c r="M190" s="1" t="str">
        <f ca="1"/>
        <v/>
      </c>
      <c r="N190" s="1" t="str">
        <f ca="1"/>
        <v/>
      </c>
      <c r="O190" s="1" t="str">
        <f ca="1"/>
        <v/>
      </c>
    </row>
    <row r="191" spans="1:15" x14ac:dyDescent="0.3">
      <c r="A191">
        <f ca="1"/>
        <v>189</v>
      </c>
      <c r="B191" t="str">
        <f ca="1"/>
        <v>Industrial Trucks, Tractors, Trailors &amp; Stackers</v>
      </c>
      <c r="C191">
        <f ca="1"/>
        <v>2</v>
      </c>
      <c r="D191" s="7">
        <f ca="1"/>
        <v>5.3372000000000003E-2</v>
      </c>
      <c r="E191" s="7">
        <f ca="1"/>
        <v>4.6951890270786707E-3</v>
      </c>
      <c r="F191" s="6">
        <f ca="1"/>
        <v>38.21</v>
      </c>
      <c r="G191" s="6">
        <f ca="1"/>
        <v>43.8675</v>
      </c>
      <c r="H191" s="6">
        <f ca="1"/>
        <v>49.525000000000006</v>
      </c>
      <c r="I191" s="6">
        <f ca="1"/>
        <v>55.182500000000005</v>
      </c>
      <c r="J191" s="6">
        <f ca="1"/>
        <v>60.84</v>
      </c>
      <c r="K191" s="1">
        <f ca="1"/>
        <v>5.6691999999999999E-2</v>
      </c>
      <c r="L191" s="1">
        <f ca="1"/>
        <v>0</v>
      </c>
      <c r="M191" s="1">
        <f ca="1"/>
        <v>0</v>
      </c>
      <c r="N191" s="1">
        <f ca="1"/>
        <v>5.0052000000000006E-2</v>
      </c>
      <c r="O191" s="1">
        <f ca="1"/>
        <v>3.0933343304596093E-2</v>
      </c>
    </row>
    <row r="192" spans="1:15" x14ac:dyDescent="0.3">
      <c r="A192">
        <f ca="1"/>
        <v>190</v>
      </c>
      <c r="B192" t="str">
        <f ca="1"/>
        <v>Federal &amp; Federally-Sponsored Credit Agencies</v>
      </c>
      <c r="C192">
        <f ca="1"/>
        <v>1</v>
      </c>
      <c r="D192" s="7">
        <f ca="1"/>
        <v>4.8493000000000001E-2</v>
      </c>
      <c r="E192" s="7" t="str">
        <f ca="1"/>
        <v/>
      </c>
      <c r="F192" s="6" t="str">
        <f ca="1"/>
        <v/>
      </c>
      <c r="G192" s="6" t="str">
        <f ca="1"/>
        <v/>
      </c>
      <c r="H192" s="6" t="str">
        <f ca="1"/>
        <v/>
      </c>
      <c r="I192" s="6" t="str">
        <f ca="1"/>
        <v/>
      </c>
      <c r="J192" s="6" t="str">
        <f ca="1"/>
        <v/>
      </c>
      <c r="K192" s="1" t="str">
        <f ca="1"/>
        <v/>
      </c>
      <c r="L192" s="1" t="str">
        <f ca="1"/>
        <v/>
      </c>
      <c r="M192" s="1" t="str">
        <f ca="1"/>
        <v/>
      </c>
      <c r="N192" s="1" t="str">
        <f ca="1"/>
        <v/>
      </c>
      <c r="O192" s="1" t="str">
        <f ca="1"/>
        <v/>
      </c>
    </row>
    <row r="193" spans="1:15" x14ac:dyDescent="0.3">
      <c r="A193">
        <f ca="1"/>
        <v>191</v>
      </c>
      <c r="B193" t="str">
        <f ca="1"/>
        <v>Women's, Misses':  and Juniors Outerwear</v>
      </c>
      <c r="C193">
        <f ca="1"/>
        <v>1</v>
      </c>
      <c r="D193" s="7">
        <f ca="1"/>
        <v>4.8399999999999999E-2</v>
      </c>
      <c r="E193" s="7" t="str">
        <f ca="1"/>
        <v/>
      </c>
      <c r="F193" s="6" t="str">
        <f ca="1"/>
        <v/>
      </c>
      <c r="G193" s="6" t="str">
        <f ca="1"/>
        <v/>
      </c>
      <c r="H193" s="6" t="str">
        <f ca="1"/>
        <v/>
      </c>
      <c r="I193" s="6" t="str">
        <f ca="1"/>
        <v/>
      </c>
      <c r="J193" s="6" t="str">
        <f ca="1"/>
        <v/>
      </c>
      <c r="K193" s="1" t="str">
        <f ca="1"/>
        <v/>
      </c>
      <c r="L193" s="1" t="str">
        <f ca="1"/>
        <v/>
      </c>
      <c r="M193" s="1" t="str">
        <f ca="1"/>
        <v/>
      </c>
      <c r="N193" s="1" t="str">
        <f ca="1"/>
        <v/>
      </c>
      <c r="O193" s="1" t="str">
        <f ca="1"/>
        <v/>
      </c>
    </row>
    <row r="194" spans="1:15" x14ac:dyDescent="0.3">
      <c r="A194">
        <f ca="1"/>
        <v>192</v>
      </c>
      <c r="B194" t="str">
        <f ca="1"/>
        <v>Retail-Hobby, Toy &amp; Game Shops</v>
      </c>
      <c r="C194">
        <f ca="1"/>
        <v>1</v>
      </c>
      <c r="D194" s="7">
        <f ca="1"/>
        <v>4.7021E-2</v>
      </c>
      <c r="E194" s="7" t="str">
        <f ca="1"/>
        <v/>
      </c>
      <c r="F194" s="6" t="str">
        <f ca="1"/>
        <v/>
      </c>
      <c r="G194" s="6" t="str">
        <f ca="1"/>
        <v/>
      </c>
      <c r="H194" s="6" t="str">
        <f ca="1"/>
        <v/>
      </c>
      <c r="I194" s="6" t="str">
        <f ca="1"/>
        <v/>
      </c>
      <c r="J194" s="6" t="str">
        <f ca="1"/>
        <v/>
      </c>
      <c r="K194" s="1" t="str">
        <f ca="1"/>
        <v/>
      </c>
      <c r="L194" s="1" t="str">
        <f ca="1"/>
        <v/>
      </c>
      <c r="M194" s="1" t="str">
        <f ca="1"/>
        <v/>
      </c>
      <c r="N194" s="1" t="str">
        <f ca="1"/>
        <v/>
      </c>
      <c r="O194" s="1" t="str">
        <f ca="1"/>
        <v/>
      </c>
    </row>
    <row r="195" spans="1:15" x14ac:dyDescent="0.3">
      <c r="A195">
        <f ca="1"/>
        <v>193</v>
      </c>
      <c r="B195" t="str">
        <f ca="1"/>
        <v>Carpets &amp; Rugs</v>
      </c>
      <c r="C195">
        <f ca="1"/>
        <v>2</v>
      </c>
      <c r="D195" s="7">
        <f ca="1"/>
        <v>6.0074000000000002E-2</v>
      </c>
      <c r="E195" s="7">
        <f ca="1"/>
        <v>1.3061676462077869E-2</v>
      </c>
      <c r="F195" s="6">
        <f ca="1"/>
        <v>28.215</v>
      </c>
      <c r="G195" s="6">
        <f ca="1"/>
        <v>48.46875</v>
      </c>
      <c r="H195" s="6">
        <f ca="1"/>
        <v>68.722499999999997</v>
      </c>
      <c r="I195" s="6">
        <f ca="1"/>
        <v>88.976250000000007</v>
      </c>
      <c r="J195" s="6">
        <f ca="1"/>
        <v>109.23</v>
      </c>
      <c r="K195" s="1">
        <f ca="1"/>
        <v>5.0838000000000001E-2</v>
      </c>
      <c r="L195" s="1">
        <f ca="1"/>
        <v>0</v>
      </c>
      <c r="M195" s="1">
        <f ca="1"/>
        <v>0</v>
      </c>
      <c r="N195" s="1">
        <f ca="1"/>
        <v>6.9309999999999997E-2</v>
      </c>
      <c r="O195" s="1">
        <f ca="1"/>
        <v>3.5494097481130575E-2</v>
      </c>
    </row>
    <row r="196" spans="1:15" x14ac:dyDescent="0.3">
      <c r="A196">
        <f ca="1"/>
        <v>194</v>
      </c>
      <c r="B196" t="str">
        <f ca="1"/>
        <v>Retail-Home Furniture, Furnishings &amp; Equipment Stores</v>
      </c>
      <c r="C196">
        <f ca="1"/>
        <v>1</v>
      </c>
      <c r="D196" s="7">
        <f ca="1"/>
        <v>4.6581999999999998E-2</v>
      </c>
      <c r="E196" s="7" t="str">
        <f ca="1"/>
        <v/>
      </c>
      <c r="F196" s="6" t="str">
        <f ca="1"/>
        <v/>
      </c>
      <c r="G196" s="6" t="str">
        <f ca="1"/>
        <v/>
      </c>
      <c r="H196" s="6" t="str">
        <f ca="1"/>
        <v/>
      </c>
      <c r="I196" s="6" t="str">
        <f ca="1"/>
        <v/>
      </c>
      <c r="J196" s="6" t="str">
        <f ca="1"/>
        <v/>
      </c>
      <c r="K196" s="1" t="str">
        <f ca="1"/>
        <v/>
      </c>
      <c r="L196" s="1" t="str">
        <f ca="1"/>
        <v/>
      </c>
      <c r="M196" s="1" t="str">
        <f ca="1"/>
        <v/>
      </c>
      <c r="N196" s="1" t="str">
        <f ca="1"/>
        <v/>
      </c>
      <c r="O196" s="1" t="str">
        <f ca="1"/>
        <v/>
      </c>
    </row>
    <row r="197" spans="1:15" x14ac:dyDescent="0.3">
      <c r="A197">
        <f ca="1"/>
        <v>195</v>
      </c>
      <c r="B197" t="str">
        <f ca="1"/>
        <v>Metal Doors, Sash, Frames, Moldings &amp; Trim</v>
      </c>
      <c r="C197">
        <f ca="1"/>
        <v>2</v>
      </c>
      <c r="D197" s="7">
        <f ca="1"/>
        <v>4.87835E-2</v>
      </c>
      <c r="E197" s="7">
        <f ca="1"/>
        <v>2.5307351698666525E-3</v>
      </c>
      <c r="F197" s="6">
        <f ca="1"/>
        <v>5.5049999999999999</v>
      </c>
      <c r="G197" s="6">
        <f ca="1"/>
        <v>26.07375</v>
      </c>
      <c r="H197" s="6">
        <f ca="1"/>
        <v>46.642500000000005</v>
      </c>
      <c r="I197" s="6">
        <f ca="1"/>
        <v>67.211250000000007</v>
      </c>
      <c r="J197" s="6">
        <f ca="1"/>
        <v>87.78</v>
      </c>
      <c r="K197" s="1">
        <f ca="1"/>
        <v>5.0573E-2</v>
      </c>
      <c r="L197" s="1">
        <f ca="1"/>
        <v>0</v>
      </c>
      <c r="M197" s="1">
        <f ca="1"/>
        <v>0</v>
      </c>
      <c r="N197" s="1">
        <f ca="1"/>
        <v>4.6994000000000001E-2</v>
      </c>
      <c r="O197" s="1">
        <f ca="1"/>
        <v>2.8203040573373174E-2</v>
      </c>
    </row>
    <row r="198" spans="1:15" x14ac:dyDescent="0.3">
      <c r="A198">
        <f ca="1"/>
        <v>196</v>
      </c>
      <c r="B198" t="str">
        <f ca="1"/>
        <v>Abrasive, Asbestos &amp; Misc Nonmetallic Mineral Prods</v>
      </c>
      <c r="C198">
        <f ca="1"/>
        <v>1</v>
      </c>
      <c r="D198" s="7">
        <f ca="1"/>
        <v>4.5011000000000002E-2</v>
      </c>
      <c r="E198" s="7" t="str">
        <f ca="1"/>
        <v/>
      </c>
      <c r="F198" s="6" t="str">
        <f ca="1"/>
        <v/>
      </c>
      <c r="G198" s="6" t="str">
        <f ca="1"/>
        <v/>
      </c>
      <c r="H198" s="6" t="str">
        <f ca="1"/>
        <v/>
      </c>
      <c r="I198" s="6" t="str">
        <f ca="1"/>
        <v/>
      </c>
      <c r="J198" s="6" t="str">
        <f ca="1"/>
        <v/>
      </c>
      <c r="K198" s="1" t="str">
        <f ca="1"/>
        <v/>
      </c>
      <c r="L198" s="1" t="str">
        <f ca="1"/>
        <v/>
      </c>
      <c r="M198" s="1" t="str">
        <f ca="1"/>
        <v/>
      </c>
      <c r="N198" s="1" t="str">
        <f ca="1"/>
        <v/>
      </c>
      <c r="O198" s="1" t="str">
        <f ca="1"/>
        <v/>
      </c>
    </row>
    <row r="199" spans="1:15" x14ac:dyDescent="0.3">
      <c r="A199">
        <f ca="1"/>
        <v>197</v>
      </c>
      <c r="B199" t="str">
        <f ca="1"/>
        <v>Millwood, Veneer, Plywood, &amp; Structural Wood Members</v>
      </c>
      <c r="C199">
        <f ca="1"/>
        <v>3</v>
      </c>
      <c r="D199" s="7">
        <f ca="1"/>
        <v>6.1304333333333329E-2</v>
      </c>
      <c r="E199" s="7">
        <f ca="1"/>
        <v>1.6405618072274284E-2</v>
      </c>
      <c r="F199" s="6">
        <f ca="1"/>
        <v>1.3049999999999999</v>
      </c>
      <c r="G199" s="6">
        <f ca="1"/>
        <v>20.932500000000001</v>
      </c>
      <c r="H199" s="6">
        <f ca="1"/>
        <v>40.56</v>
      </c>
      <c r="I199" s="6">
        <f ca="1"/>
        <v>41.84</v>
      </c>
      <c r="J199" s="6">
        <f ca="1"/>
        <v>43.12</v>
      </c>
      <c r="K199" s="1">
        <f ca="1"/>
        <v>7.8511999999999998E-2</v>
      </c>
      <c r="L199" s="1">
        <f ca="1"/>
        <v>0</v>
      </c>
      <c r="M199" s="1">
        <f ca="1"/>
        <v>5.9561000000000003E-2</v>
      </c>
      <c r="N199" s="1">
        <f ca="1"/>
        <v>4.5839999999999999E-2</v>
      </c>
      <c r="O199" s="1">
        <f ca="1"/>
        <v>3.3451231032404966E-2</v>
      </c>
    </row>
    <row r="200" spans="1:15" x14ac:dyDescent="0.3">
      <c r="A200">
        <f ca="1"/>
        <v>198</v>
      </c>
      <c r="B200" t="str">
        <f ca="1"/>
        <v>Fabricated Rubber Products, NEC</v>
      </c>
      <c r="C200">
        <f ca="1"/>
        <v>1</v>
      </c>
      <c r="D200" s="7">
        <f ca="1"/>
        <v>4.1841999999999997E-2</v>
      </c>
      <c r="E200" s="7" t="str">
        <f ca="1"/>
        <v/>
      </c>
      <c r="F200" s="6" t="str">
        <f ca="1"/>
        <v/>
      </c>
      <c r="G200" s="6" t="str">
        <f ca="1"/>
        <v/>
      </c>
      <c r="H200" s="6" t="str">
        <f ca="1"/>
        <v/>
      </c>
      <c r="I200" s="6" t="str">
        <f ca="1"/>
        <v/>
      </c>
      <c r="J200" s="6" t="str">
        <f ca="1"/>
        <v/>
      </c>
      <c r="K200" s="1" t="str">
        <f ca="1"/>
        <v/>
      </c>
      <c r="L200" s="1" t="str">
        <f ca="1"/>
        <v/>
      </c>
      <c r="M200" s="1" t="str">
        <f ca="1"/>
        <v/>
      </c>
      <c r="N200" s="1" t="str">
        <f ca="1"/>
        <v/>
      </c>
      <c r="O200" s="1" t="str">
        <f ca="1"/>
        <v/>
      </c>
    </row>
    <row r="201" spans="1:15" x14ac:dyDescent="0.3">
      <c r="A201">
        <f ca="1"/>
        <v>199</v>
      </c>
      <c r="B201" t="str">
        <f ca="1"/>
        <v>Games, Toys &amp; Children's Vehicles (No Dolls &amp; Bicycles)</v>
      </c>
      <c r="C201">
        <f ca="1"/>
        <v>3</v>
      </c>
      <c r="D201" s="7">
        <f ca="1"/>
        <v>3.9745000000000003E-2</v>
      </c>
      <c r="E201" s="7">
        <f ca="1"/>
        <v>5.4164287127220591E-4</v>
      </c>
      <c r="F201" s="6">
        <f ca="1"/>
        <v>4.335</v>
      </c>
      <c r="G201" s="6">
        <f ca="1"/>
        <v>13.3825</v>
      </c>
      <c r="H201" s="6">
        <f ca="1"/>
        <v>22.43</v>
      </c>
      <c r="I201" s="6">
        <f ca="1"/>
        <v>59.725000000000001</v>
      </c>
      <c r="J201" s="6">
        <f ca="1"/>
        <v>97.02</v>
      </c>
      <c r="K201" s="1">
        <f ca="1"/>
        <v>3.9567999999999999E-2</v>
      </c>
      <c r="L201" s="1">
        <f ca="1"/>
        <v>0</v>
      </c>
      <c r="M201" s="1">
        <f ca="1"/>
        <v>4.0353E-2</v>
      </c>
      <c r="N201" s="1">
        <f ca="1"/>
        <v>3.9314000000000002E-2</v>
      </c>
      <c r="O201" s="1">
        <f ca="1"/>
        <v>1.9877420378828507E-2</v>
      </c>
    </row>
    <row r="202" spans="1:15" x14ac:dyDescent="0.3">
      <c r="A202">
        <f ca="1"/>
        <v>200</v>
      </c>
      <c r="B202" t="str">
        <f ca="1"/>
        <v>Miscellaneous Products of  Petroleum &amp; Coal</v>
      </c>
      <c r="C202">
        <f ca="1"/>
        <v>2</v>
      </c>
      <c r="D202" s="7">
        <f ca="1"/>
        <v>5.6361999999999995E-2</v>
      </c>
      <c r="E202" s="7">
        <f ca="1"/>
        <v>1.7745551780657638E-2</v>
      </c>
      <c r="F202" s="6">
        <f ca="1"/>
        <v>34.424999999999997</v>
      </c>
      <c r="G202" s="6">
        <f ca="1"/>
        <v>60.758749999999992</v>
      </c>
      <c r="H202" s="6">
        <f ca="1"/>
        <v>87.092500000000001</v>
      </c>
      <c r="I202" s="6">
        <f ca="1"/>
        <v>113.42625</v>
      </c>
      <c r="J202" s="6">
        <f ca="1"/>
        <v>139.76</v>
      </c>
      <c r="K202" s="1">
        <f ca="1"/>
        <v>4.3813999999999999E-2</v>
      </c>
      <c r="L202" s="1">
        <f ca="1"/>
        <v>0</v>
      </c>
      <c r="M202" s="1">
        <f ca="1"/>
        <v>0</v>
      </c>
      <c r="N202" s="1">
        <f ca="1"/>
        <v>6.8909999999999999E-2</v>
      </c>
      <c r="O202" s="1">
        <f ca="1"/>
        <v>3.4115390720318599E-2</v>
      </c>
    </row>
    <row r="203" spans="1:15" x14ac:dyDescent="0.3">
      <c r="A203">
        <f ca="1"/>
        <v>201</v>
      </c>
      <c r="B203" t="str">
        <f ca="1"/>
        <v>Broadwoven Fabric Mills, Man Made Fiber &amp; Silk</v>
      </c>
      <c r="C203">
        <f ca="1"/>
        <v>1</v>
      </c>
      <c r="D203" s="7">
        <f ca="1"/>
        <v>3.8613000000000001E-2</v>
      </c>
      <c r="E203" s="7" t="str">
        <f ca="1"/>
        <v/>
      </c>
      <c r="F203" s="6" t="str">
        <f ca="1"/>
        <v/>
      </c>
      <c r="G203" s="6" t="str">
        <f ca="1"/>
        <v/>
      </c>
      <c r="H203" s="6" t="str">
        <f ca="1"/>
        <v/>
      </c>
      <c r="I203" s="6" t="str">
        <f ca="1"/>
        <v/>
      </c>
      <c r="J203" s="6" t="str">
        <f ca="1"/>
        <v/>
      </c>
      <c r="K203" s="1" t="str">
        <f ca="1"/>
        <v/>
      </c>
      <c r="L203" s="1" t="str">
        <f ca="1"/>
        <v/>
      </c>
      <c r="M203" s="1" t="str">
        <f ca="1"/>
        <v/>
      </c>
      <c r="N203" s="1" t="str">
        <f ca="1"/>
        <v/>
      </c>
      <c r="O203" s="1" t="str">
        <f ca="1"/>
        <v/>
      </c>
    </row>
    <row r="204" spans="1:15" x14ac:dyDescent="0.3">
      <c r="A204">
        <f ca="1"/>
        <v>202</v>
      </c>
      <c r="B204" t="str">
        <f ca="1"/>
        <v>Motorcycles, Bicycles &amp; Parts</v>
      </c>
      <c r="C204">
        <f ca="1"/>
        <v>3</v>
      </c>
      <c r="D204" s="7">
        <f ca="1"/>
        <v>7.2653666666666672E-2</v>
      </c>
      <c r="E204" s="7">
        <f ca="1"/>
        <v>3.4498468043281751E-2</v>
      </c>
      <c r="F204" s="6">
        <f ca="1"/>
        <v>2.08</v>
      </c>
      <c r="G204" s="6">
        <f ca="1"/>
        <v>9.7325000000000017</v>
      </c>
      <c r="H204" s="6">
        <f ca="1"/>
        <v>17.385000000000002</v>
      </c>
      <c r="I204" s="6">
        <f ca="1"/>
        <v>20.467500000000001</v>
      </c>
      <c r="J204" s="6">
        <f ca="1"/>
        <v>23.55</v>
      </c>
      <c r="K204" s="1">
        <f ca="1"/>
        <v>0.11229900000000001</v>
      </c>
      <c r="L204" s="1">
        <f ca="1"/>
        <v>0</v>
      </c>
      <c r="M204" s="1">
        <f ca="1"/>
        <v>5.6196999999999997E-2</v>
      </c>
      <c r="N204" s="1">
        <f ca="1"/>
        <v>4.9465000000000002E-2</v>
      </c>
      <c r="O204" s="1">
        <f ca="1"/>
        <v>4.5968123211453098E-2</v>
      </c>
    </row>
    <row r="205" spans="1:15" x14ac:dyDescent="0.3">
      <c r="A205">
        <f ca="1"/>
        <v>203</v>
      </c>
      <c r="B205" t="str">
        <f ca="1"/>
        <v>Gaskets, Packg &amp; Sealg Devices &amp; Rubber &amp; Plastics Hose</v>
      </c>
      <c r="C205">
        <f ca="1"/>
        <v>1</v>
      </c>
      <c r="D205" s="7">
        <f ca="1"/>
        <v>3.7901999999999998E-2</v>
      </c>
      <c r="E205" s="7" t="str">
        <f ca="1"/>
        <v/>
      </c>
      <c r="F205" s="6" t="str">
        <f ca="1"/>
        <v/>
      </c>
      <c r="G205" s="6" t="str">
        <f ca="1"/>
        <v/>
      </c>
      <c r="H205" s="6" t="str">
        <f ca="1"/>
        <v/>
      </c>
      <c r="I205" s="6" t="str">
        <f ca="1"/>
        <v/>
      </c>
      <c r="J205" s="6" t="str">
        <f ca="1"/>
        <v/>
      </c>
      <c r="K205" s="1" t="str">
        <f ca="1"/>
        <v/>
      </c>
      <c r="L205" s="1" t="str">
        <f ca="1"/>
        <v/>
      </c>
      <c r="M205" s="1" t="str">
        <f ca="1"/>
        <v/>
      </c>
      <c r="N205" s="1" t="str">
        <f ca="1"/>
        <v/>
      </c>
      <c r="O205" s="1" t="str">
        <f ca="1"/>
        <v/>
      </c>
    </row>
    <row r="206" spans="1:15" x14ac:dyDescent="0.3">
      <c r="A206">
        <f ca="1"/>
        <v>204</v>
      </c>
      <c r="B206" t="str">
        <f ca="1"/>
        <v>Auto Controls For Regulating Residential &amp; Comml Environments</v>
      </c>
      <c r="C206">
        <f ca="1"/>
        <v>1</v>
      </c>
      <c r="D206" s="7">
        <f ca="1"/>
        <v>3.6651999999999997E-2</v>
      </c>
      <c r="E206" s="7" t="str">
        <f ca="1"/>
        <v/>
      </c>
      <c r="F206" s="6" t="str">
        <f ca="1"/>
        <v/>
      </c>
      <c r="G206" s="6" t="str">
        <f ca="1"/>
        <v/>
      </c>
      <c r="H206" s="6" t="str">
        <f ca="1"/>
        <v/>
      </c>
      <c r="I206" s="6" t="str">
        <f ca="1"/>
        <v/>
      </c>
      <c r="J206" s="6" t="str">
        <f ca="1"/>
        <v/>
      </c>
      <c r="K206" s="1" t="str">
        <f ca="1"/>
        <v/>
      </c>
      <c r="L206" s="1" t="str">
        <f ca="1"/>
        <v/>
      </c>
      <c r="M206" s="1" t="str">
        <f ca="1"/>
        <v/>
      </c>
      <c r="N206" s="1" t="str">
        <f ca="1"/>
        <v/>
      </c>
      <c r="O206" s="1" t="str">
        <f ca="1"/>
        <v/>
      </c>
    </row>
    <row r="207" spans="1:15" x14ac:dyDescent="0.3">
      <c r="A207">
        <f ca="1"/>
        <v>205</v>
      </c>
      <c r="B207" t="str">
        <f ca="1"/>
        <v>Retail-Jewelry Stores</v>
      </c>
      <c r="C207">
        <f ca="1"/>
        <v>2</v>
      </c>
      <c r="D207" s="7">
        <f ca="1"/>
        <v>3.5186999999999996E-2</v>
      </c>
      <c r="E207" s="7">
        <f ca="1"/>
        <v>2.4041630560342126E-5</v>
      </c>
      <c r="F207" s="6">
        <f ca="1"/>
        <v>17.66</v>
      </c>
      <c r="G207" s="6">
        <f ca="1"/>
        <v>36.806250000000006</v>
      </c>
      <c r="H207" s="6">
        <f ca="1"/>
        <v>55.952500000000001</v>
      </c>
      <c r="I207" s="6">
        <f ca="1"/>
        <v>75.09875000000001</v>
      </c>
      <c r="J207" s="6">
        <f ca="1"/>
        <v>94.245000000000005</v>
      </c>
      <c r="K207" s="1">
        <f ca="1"/>
        <v>3.517E-2</v>
      </c>
      <c r="L207" s="1">
        <f ca="1"/>
        <v>0</v>
      </c>
      <c r="M207" s="1">
        <f ca="1"/>
        <v>0</v>
      </c>
      <c r="N207" s="1">
        <f ca="1"/>
        <v>3.5203999999999999E-2</v>
      </c>
      <c r="O207" s="1">
        <f ca="1"/>
        <v>2.0315228663903014E-2</v>
      </c>
    </row>
    <row r="208" spans="1:15" x14ac:dyDescent="0.3">
      <c r="A208">
        <f ca="1"/>
        <v>206</v>
      </c>
      <c r="B208" t="str">
        <f ca="1"/>
        <v>Special Industry Machinery (No Metalworking Machinery)</v>
      </c>
      <c r="C208">
        <f ca="1"/>
        <v>2</v>
      </c>
      <c r="D208" s="7">
        <f ca="1"/>
        <v>3.6117499999999997E-2</v>
      </c>
      <c r="E208" s="7">
        <f ca="1"/>
        <v>9.7510025125624781E-4</v>
      </c>
      <c r="F208" s="6">
        <f ca="1"/>
        <v>134.29499999999999</v>
      </c>
      <c r="G208" s="6">
        <f ca="1"/>
        <v>184.24124999999998</v>
      </c>
      <c r="H208" s="6">
        <f ca="1"/>
        <v>234.1875</v>
      </c>
      <c r="I208" s="6">
        <f ca="1"/>
        <v>284.13374999999996</v>
      </c>
      <c r="J208" s="6">
        <f ca="1"/>
        <v>334.08</v>
      </c>
      <c r="K208" s="1">
        <f ca="1"/>
        <v>3.5428000000000001E-2</v>
      </c>
      <c r="L208" s="1">
        <f ca="1"/>
        <v>0</v>
      </c>
      <c r="M208" s="1">
        <f ca="1"/>
        <v>0</v>
      </c>
      <c r="N208" s="1">
        <f ca="1"/>
        <v>3.6806999999999999E-2</v>
      </c>
      <c r="O208" s="1">
        <f ca="1"/>
        <v>2.0860046554358407E-2</v>
      </c>
    </row>
    <row r="209" spans="1:15" x14ac:dyDescent="0.3">
      <c r="A209">
        <f ca="1"/>
        <v>207</v>
      </c>
      <c r="B209" t="str">
        <f ca="1"/>
        <v>Adhesives &amp; Sealants</v>
      </c>
      <c r="C209">
        <f ca="1"/>
        <v>1</v>
      </c>
      <c r="D209" s="7">
        <f ca="1"/>
        <v>3.4284000000000002E-2</v>
      </c>
      <c r="E209" s="7" t="str">
        <f ca="1"/>
        <v/>
      </c>
      <c r="F209" s="6" t="str">
        <f ca="1"/>
        <v/>
      </c>
      <c r="G209" s="6" t="str">
        <f ca="1"/>
        <v/>
      </c>
      <c r="H209" s="6" t="str">
        <f ca="1"/>
        <v/>
      </c>
      <c r="I209" s="6" t="str">
        <f ca="1"/>
        <v/>
      </c>
      <c r="J209" s="6" t="str">
        <f ca="1"/>
        <v/>
      </c>
      <c r="K209" s="1" t="str">
        <f ca="1"/>
        <v/>
      </c>
      <c r="L209" s="1" t="str">
        <f ca="1"/>
        <v/>
      </c>
      <c r="M209" s="1" t="str">
        <f ca="1"/>
        <v/>
      </c>
      <c r="N209" s="1" t="str">
        <f ca="1"/>
        <v/>
      </c>
      <c r="O209" s="1" t="str">
        <f ca="1"/>
        <v/>
      </c>
    </row>
    <row r="210" spans="1:15" x14ac:dyDescent="0.3">
      <c r="A210">
        <f ca="1"/>
        <v>208</v>
      </c>
      <c r="B210" t="str">
        <f ca="1"/>
        <v>Aircraft &amp; Parts</v>
      </c>
      <c r="C210">
        <f ca="1"/>
        <v>2</v>
      </c>
      <c r="D210" s="7">
        <f ca="1"/>
        <v>3.5595000000000002E-2</v>
      </c>
      <c r="E210" s="7">
        <f ca="1"/>
        <v>1.3321891757554533E-3</v>
      </c>
      <c r="F210" s="6">
        <f ca="1"/>
        <v>41.8</v>
      </c>
      <c r="G210" s="6">
        <f ca="1"/>
        <v>62.06</v>
      </c>
      <c r="H210" s="6">
        <f ca="1"/>
        <v>82.32</v>
      </c>
      <c r="I210" s="6">
        <f ca="1"/>
        <v>102.58</v>
      </c>
      <c r="J210" s="6">
        <f ca="1"/>
        <v>122.84</v>
      </c>
      <c r="K210" s="1">
        <f ca="1"/>
        <v>3.4653000000000003E-2</v>
      </c>
      <c r="L210" s="1">
        <f ca="1"/>
        <v>0</v>
      </c>
      <c r="M210" s="1">
        <f ca="1"/>
        <v>0</v>
      </c>
      <c r="N210" s="1">
        <f ca="1"/>
        <v>3.6537E-2</v>
      </c>
      <c r="O210" s="1">
        <f ca="1"/>
        <v>2.0565170823506427E-2</v>
      </c>
    </row>
    <row r="211" spans="1:15" x14ac:dyDescent="0.3">
      <c r="A211">
        <f ca="1"/>
        <v>209</v>
      </c>
      <c r="B211" t="str">
        <f ca="1"/>
        <v>Wholesale-Miscellaneous Nondurable Goods</v>
      </c>
      <c r="C211">
        <f ca="1"/>
        <v>2</v>
      </c>
      <c r="D211" s="7">
        <f ca="1"/>
        <v>3.8855000000000001E-2</v>
      </c>
      <c r="E211" s="7">
        <f ca="1"/>
        <v>4.722059084763767E-3</v>
      </c>
      <c r="F211" s="6">
        <f ca="1"/>
        <v>9.8800000000000008</v>
      </c>
      <c r="G211" s="6">
        <f ca="1"/>
        <v>17.213750000000001</v>
      </c>
      <c r="H211" s="6">
        <f ca="1"/>
        <v>24.547499999999999</v>
      </c>
      <c r="I211" s="6">
        <f ca="1"/>
        <v>31.881250000000001</v>
      </c>
      <c r="J211" s="6">
        <f ca="1"/>
        <v>39.215000000000003</v>
      </c>
      <c r="K211" s="1">
        <f ca="1"/>
        <v>4.2194000000000002E-2</v>
      </c>
      <c r="L211" s="1">
        <f ca="1"/>
        <v>0</v>
      </c>
      <c r="M211" s="1">
        <f ca="1"/>
        <v>0</v>
      </c>
      <c r="N211" s="1">
        <f ca="1"/>
        <v>3.5515999999999999E-2</v>
      </c>
      <c r="O211" s="1">
        <f ca="1"/>
        <v>2.2598000405640611E-2</v>
      </c>
    </row>
    <row r="212" spans="1:15" x14ac:dyDescent="0.3">
      <c r="A212">
        <f ca="1"/>
        <v>210</v>
      </c>
      <c r="B212" t="str">
        <f ca="1"/>
        <v xml:space="preserve">Wholesale-Electrical Apparatus &amp; Equipment, Wiring Supplies </v>
      </c>
      <c r="C212">
        <f ca="1"/>
        <v>1</v>
      </c>
      <c r="D212" s="7">
        <f ca="1"/>
        <v>3.3797000000000001E-2</v>
      </c>
      <c r="E212" s="7" t="str">
        <f ca="1"/>
        <v/>
      </c>
      <c r="F212" s="6" t="str">
        <f ca="1"/>
        <v/>
      </c>
      <c r="G212" s="6" t="str">
        <f ca="1"/>
        <v/>
      </c>
      <c r="H212" s="6" t="str">
        <f ca="1"/>
        <v/>
      </c>
      <c r="I212" s="6" t="str">
        <f ca="1"/>
        <v/>
      </c>
      <c r="J212" s="6" t="str">
        <f ca="1"/>
        <v/>
      </c>
      <c r="K212" s="1" t="str">
        <f ca="1"/>
        <v/>
      </c>
      <c r="L212" s="1" t="str">
        <f ca="1"/>
        <v/>
      </c>
      <c r="M212" s="1" t="str">
        <f ca="1"/>
        <v/>
      </c>
      <c r="N212" s="1" t="str">
        <f ca="1"/>
        <v/>
      </c>
      <c r="O212" s="1" t="str">
        <f ca="1"/>
        <v/>
      </c>
    </row>
    <row r="213" spans="1:15" x14ac:dyDescent="0.3">
      <c r="A213">
        <f ca="1"/>
        <v>211</v>
      </c>
      <c r="B213" t="str">
        <f ca="1"/>
        <v>Motor Homes</v>
      </c>
      <c r="C213">
        <f ca="1"/>
        <v>2</v>
      </c>
      <c r="D213" s="7">
        <f ca="1"/>
        <v>4.1616500000000001E-2</v>
      </c>
      <c r="E213" s="7">
        <f ca="1"/>
        <v>8.1465772260502101E-3</v>
      </c>
      <c r="F213" s="6">
        <f ca="1"/>
        <v>33.935000000000002</v>
      </c>
      <c r="G213" s="6">
        <f ca="1"/>
        <v>45.71</v>
      </c>
      <c r="H213" s="6">
        <f ca="1"/>
        <v>57.484999999999999</v>
      </c>
      <c r="I213" s="6">
        <f ca="1"/>
        <v>69.259999999999991</v>
      </c>
      <c r="J213" s="6">
        <f ca="1"/>
        <v>81.034999999999997</v>
      </c>
      <c r="K213" s="1">
        <f ca="1"/>
        <v>4.7377000000000002E-2</v>
      </c>
      <c r="L213" s="1">
        <f ca="1"/>
        <v>0</v>
      </c>
      <c r="M213" s="1">
        <f ca="1"/>
        <v>0</v>
      </c>
      <c r="N213" s="1">
        <f ca="1"/>
        <v>3.5855999999999999E-2</v>
      </c>
      <c r="O213" s="1">
        <f ca="1"/>
        <v>2.4483326249715335E-2</v>
      </c>
    </row>
    <row r="214" spans="1:15" x14ac:dyDescent="0.3">
      <c r="A214">
        <f ca="1"/>
        <v>212</v>
      </c>
      <c r="B214" t="str">
        <f ca="1"/>
        <v>Dental Equipment &amp; Supplies</v>
      </c>
      <c r="C214">
        <f ca="1"/>
        <v>2</v>
      </c>
      <c r="D214" s="7">
        <f ca="1"/>
        <v>3.7732000000000002E-2</v>
      </c>
      <c r="E214" s="7">
        <f ca="1"/>
        <v>4.5410397487800017E-3</v>
      </c>
      <c r="F214" s="6">
        <f ca="1"/>
        <v>12.585000000000001</v>
      </c>
      <c r="G214" s="6">
        <f ca="1"/>
        <v>16.40625</v>
      </c>
      <c r="H214" s="6">
        <f ca="1"/>
        <v>20.227499999999999</v>
      </c>
      <c r="I214" s="6">
        <f ca="1"/>
        <v>24.048750000000002</v>
      </c>
      <c r="J214" s="6">
        <f ca="1"/>
        <v>27.87</v>
      </c>
      <c r="K214" s="1">
        <f ca="1"/>
        <v>4.0942999999999993E-2</v>
      </c>
      <c r="L214" s="1">
        <f ca="1"/>
        <v>0</v>
      </c>
      <c r="M214" s="1">
        <f ca="1"/>
        <v>0</v>
      </c>
      <c r="N214" s="1">
        <f ca="1"/>
        <v>3.4521000000000003E-2</v>
      </c>
      <c r="O214" s="1">
        <f ca="1"/>
        <v>2.1941778004528255E-2</v>
      </c>
    </row>
    <row r="215" spans="1:15" x14ac:dyDescent="0.3">
      <c r="A215">
        <f ca="1"/>
        <v>213</v>
      </c>
      <c r="B215" t="str">
        <f ca="1"/>
        <v>Services-Miscellaneous Equipment Rental &amp; Leasing</v>
      </c>
      <c r="C215">
        <f ca="1"/>
        <v>3</v>
      </c>
      <c r="D215" s="7">
        <f ca="1"/>
        <v>4.5371999999999996E-2</v>
      </c>
      <c r="E215" s="7">
        <f ca="1"/>
        <v>1.3205399160949288E-2</v>
      </c>
      <c r="F215" s="6">
        <f ca="1"/>
        <v>19.989999999999998</v>
      </c>
      <c r="G215" s="6">
        <f ca="1"/>
        <v>64.73</v>
      </c>
      <c r="H215" s="6">
        <f ca="1"/>
        <v>109.47</v>
      </c>
      <c r="I215" s="6">
        <f ca="1"/>
        <v>185.52999999999997</v>
      </c>
      <c r="J215" s="6">
        <f ca="1"/>
        <v>261.58999999999997</v>
      </c>
      <c r="K215" s="1">
        <f ca="1"/>
        <v>5.4324999999999998E-2</v>
      </c>
      <c r="L215" s="1">
        <f ca="1"/>
        <v>0</v>
      </c>
      <c r="M215" s="1">
        <f ca="1"/>
        <v>5.1584999999999999E-2</v>
      </c>
      <c r="N215" s="1">
        <f ca="1"/>
        <v>3.0206E-2</v>
      </c>
      <c r="O215" s="1">
        <f ca="1"/>
        <v>2.5117914735635724E-2</v>
      </c>
    </row>
    <row r="216" spans="1:15" x14ac:dyDescent="0.3">
      <c r="A216">
        <f ca="1"/>
        <v>214</v>
      </c>
      <c r="B216" t="str">
        <f ca="1"/>
        <v>General Bldg Contractors - Residential Bldgs</v>
      </c>
      <c r="C216">
        <f ca="1"/>
        <v>3</v>
      </c>
      <c r="D216" s="7">
        <f ca="1"/>
        <v>4.5427333333333327E-2</v>
      </c>
      <c r="E216" s="7">
        <f ca="1"/>
        <v>1.4723008161830715E-2</v>
      </c>
      <c r="F216" s="6">
        <f ca="1"/>
        <v>18.73</v>
      </c>
      <c r="G216" s="6">
        <f ca="1"/>
        <v>55.724999999999994</v>
      </c>
      <c r="H216" s="6">
        <f ca="1"/>
        <v>92.72</v>
      </c>
      <c r="I216" s="6">
        <f ca="1"/>
        <v>196</v>
      </c>
      <c r="J216" s="6">
        <f ca="1"/>
        <v>299.27999999999997</v>
      </c>
      <c r="K216" s="1">
        <f ca="1"/>
        <v>3.1387999999999999E-2</v>
      </c>
      <c r="L216" s="1">
        <f ca="1"/>
        <v>0</v>
      </c>
      <c r="M216" s="1">
        <f ca="1"/>
        <v>4.4143999999999996E-2</v>
      </c>
      <c r="N216" s="1">
        <f ca="1"/>
        <v>6.0749999999999998E-2</v>
      </c>
      <c r="O216" s="1">
        <f ca="1"/>
        <v>2.5698676353721674E-2</v>
      </c>
    </row>
    <row r="217" spans="1:15" x14ac:dyDescent="0.3">
      <c r="A217">
        <f ca="1"/>
        <v>215</v>
      </c>
      <c r="B217" t="str">
        <f ca="1"/>
        <v>Blankbooks, Looseleaf Binders &amp; Bookbindg &amp; Relatd Work</v>
      </c>
      <c r="C217">
        <f ca="1"/>
        <v>2</v>
      </c>
      <c r="D217" s="7">
        <f ca="1"/>
        <v>3.7265E-2</v>
      </c>
      <c r="E217" s="7">
        <f ca="1"/>
        <v>6.8702494860084836E-3</v>
      </c>
      <c r="F217" s="6">
        <f ca="1"/>
        <v>3.3450000000000002</v>
      </c>
      <c r="G217" s="6">
        <f ca="1"/>
        <v>10.116250000000001</v>
      </c>
      <c r="H217" s="6">
        <f ca="1"/>
        <v>16.887499999999999</v>
      </c>
      <c r="I217" s="6">
        <f ca="1"/>
        <v>23.658749999999998</v>
      </c>
      <c r="J217" s="6">
        <f ca="1"/>
        <v>30.43</v>
      </c>
      <c r="K217" s="1">
        <f ca="1"/>
        <v>3.2406999999999998E-2</v>
      </c>
      <c r="L217" s="1">
        <f ca="1"/>
        <v>0</v>
      </c>
      <c r="M217" s="1">
        <f ca="1"/>
        <v>0</v>
      </c>
      <c r="N217" s="1">
        <f ca="1"/>
        <v>4.2123000000000001E-2</v>
      </c>
      <c r="O217" s="1">
        <f ca="1"/>
        <v>2.187754216085527E-2</v>
      </c>
    </row>
    <row r="218" spans="1:15" x14ac:dyDescent="0.3">
      <c r="A218">
        <f ca="1"/>
        <v>216</v>
      </c>
      <c r="B218" t="str">
        <f ca="1"/>
        <v>Retail-Apparel &amp; Accessory Stores</v>
      </c>
      <c r="C218">
        <f ca="1"/>
        <v>3</v>
      </c>
      <c r="D218" s="7">
        <f ca="1"/>
        <v>4.0252666666666666E-2</v>
      </c>
      <c r="E218" s="7">
        <f ca="1"/>
        <v>9.9077509725130509E-3</v>
      </c>
      <c r="F218" s="6">
        <f ca="1"/>
        <v>2.2450000000000001</v>
      </c>
      <c r="G218" s="6">
        <f ca="1"/>
        <v>13.662499999999998</v>
      </c>
      <c r="H218" s="6">
        <f ca="1"/>
        <v>25.08</v>
      </c>
      <c r="I218" s="6">
        <f ca="1"/>
        <v>38.78875</v>
      </c>
      <c r="J218" s="6">
        <f ca="1"/>
        <v>52.497500000000002</v>
      </c>
      <c r="K218" s="1">
        <f ca="1"/>
        <v>3.9351999999999998E-2</v>
      </c>
      <c r="L218" s="1">
        <f ca="1"/>
        <v>0</v>
      </c>
      <c r="M218" s="1">
        <f ca="1"/>
        <v>3.0825999999999999E-2</v>
      </c>
      <c r="N218" s="1">
        <f ca="1"/>
        <v>5.058E-2</v>
      </c>
      <c r="O218" s="1">
        <f ca="1"/>
        <v>2.1691280421711708E-2</v>
      </c>
    </row>
    <row r="219" spans="1:15" x14ac:dyDescent="0.3">
      <c r="A219">
        <f ca="1"/>
        <v>217</v>
      </c>
      <c r="B219" t="str">
        <f ca="1"/>
        <v>Public Bldg &amp; Related Furniture</v>
      </c>
      <c r="C219">
        <f ca="1"/>
        <v>1</v>
      </c>
      <c r="D219" s="7">
        <f ca="1"/>
        <v>3.0228999999999999E-2</v>
      </c>
      <c r="E219" s="7" t="str">
        <f ca="1"/>
        <v/>
      </c>
      <c r="F219" s="6" t="str">
        <f ca="1"/>
        <v/>
      </c>
      <c r="G219" s="6" t="str">
        <f ca="1"/>
        <v/>
      </c>
      <c r="H219" s="6" t="str">
        <f ca="1"/>
        <v/>
      </c>
      <c r="I219" s="6" t="str">
        <f ca="1"/>
        <v/>
      </c>
      <c r="J219" s="6" t="str">
        <f ca="1"/>
        <v/>
      </c>
      <c r="K219" s="1" t="str">
        <f ca="1"/>
        <v/>
      </c>
      <c r="L219" s="1" t="str">
        <f ca="1"/>
        <v/>
      </c>
      <c r="M219" s="1" t="str">
        <f ca="1"/>
        <v/>
      </c>
      <c r="N219" s="1" t="str">
        <f ca="1"/>
        <v/>
      </c>
      <c r="O219" s="1" t="str">
        <f ca="1"/>
        <v/>
      </c>
    </row>
    <row r="220" spans="1:15" x14ac:dyDescent="0.3">
      <c r="A220">
        <f ca="1"/>
        <v>218</v>
      </c>
      <c r="B220" t="str">
        <f ca="1"/>
        <v>Ball &amp; Roller Bearings</v>
      </c>
      <c r="C220">
        <f ca="1"/>
        <v>2</v>
      </c>
      <c r="D220" s="7">
        <f ca="1"/>
        <v>3.5534999999999997E-2</v>
      </c>
      <c r="E220" s="7">
        <f ca="1"/>
        <v>5.473006486383881E-3</v>
      </c>
      <c r="F220" s="6">
        <f ca="1"/>
        <v>108.015</v>
      </c>
      <c r="G220" s="6">
        <f ca="1"/>
        <v>228.43875000000003</v>
      </c>
      <c r="H220" s="6">
        <f ca="1"/>
        <v>348.86250000000001</v>
      </c>
      <c r="I220" s="6">
        <f ca="1"/>
        <v>469.28625</v>
      </c>
      <c r="J220" s="6">
        <f ca="1"/>
        <v>589.71</v>
      </c>
      <c r="K220" s="1">
        <f ca="1"/>
        <v>3.9405000000000003E-2</v>
      </c>
      <c r="L220" s="1">
        <f ca="1"/>
        <v>0</v>
      </c>
      <c r="M220" s="1">
        <f ca="1"/>
        <v>0</v>
      </c>
      <c r="N220" s="1">
        <f ca="1"/>
        <v>3.1664999999999999E-2</v>
      </c>
      <c r="O220" s="1">
        <f ca="1"/>
        <v>2.0758050847803609E-2</v>
      </c>
    </row>
    <row r="221" spans="1:15" x14ac:dyDescent="0.3">
      <c r="A221">
        <f ca="1"/>
        <v>219</v>
      </c>
      <c r="B221" t="str">
        <f ca="1"/>
        <v>Sawmills &amp; Planting Mills, General</v>
      </c>
      <c r="C221">
        <f ca="1"/>
        <v>2</v>
      </c>
      <c r="D221" s="7">
        <f ca="1"/>
        <v>4.0272000000000002E-2</v>
      </c>
      <c r="E221" s="7">
        <f ca="1"/>
        <v>1.0335072713822537E-2</v>
      </c>
      <c r="F221" s="6">
        <f ca="1"/>
        <v>67.06</v>
      </c>
      <c r="G221" s="6">
        <f ca="1"/>
        <v>74.431250000000006</v>
      </c>
      <c r="H221" s="6">
        <f ca="1"/>
        <v>81.802500000000009</v>
      </c>
      <c r="I221" s="6">
        <f ca="1"/>
        <v>89.173749999999998</v>
      </c>
      <c r="J221" s="6">
        <f ca="1"/>
        <v>96.545000000000002</v>
      </c>
      <c r="K221" s="1">
        <f ca="1"/>
        <v>3.2964E-2</v>
      </c>
      <c r="L221" s="1">
        <f ca="1"/>
        <v>0</v>
      </c>
      <c r="M221" s="1">
        <f ca="1"/>
        <v>0</v>
      </c>
      <c r="N221" s="1">
        <f ca="1"/>
        <v>4.7579999999999997E-2</v>
      </c>
      <c r="O221" s="1">
        <f ca="1"/>
        <v>2.4004497578578889E-2</v>
      </c>
    </row>
    <row r="222" spans="1:15" x14ac:dyDescent="0.3">
      <c r="A222">
        <f ca="1"/>
        <v>220</v>
      </c>
      <c r="B222" t="str">
        <f ca="1"/>
        <v>Broadwoven Fabric Mills, Cotton</v>
      </c>
      <c r="C222">
        <f ca="1"/>
        <v>1</v>
      </c>
      <c r="D222" s="7">
        <f ca="1"/>
        <v>2.9801000000000001E-2</v>
      </c>
      <c r="E222" s="7" t="str">
        <f ca="1"/>
        <v/>
      </c>
      <c r="F222" s="6" t="str">
        <f ca="1"/>
        <v/>
      </c>
      <c r="G222" s="6" t="str">
        <f ca="1"/>
        <v/>
      </c>
      <c r="H222" s="6" t="str">
        <f ca="1"/>
        <v/>
      </c>
      <c r="I222" s="6" t="str">
        <f ca="1"/>
        <v/>
      </c>
      <c r="J222" s="6" t="str">
        <f ca="1"/>
        <v/>
      </c>
      <c r="K222" s="1" t="str">
        <f ca="1"/>
        <v/>
      </c>
      <c r="L222" s="1" t="str">
        <f ca="1"/>
        <v/>
      </c>
      <c r="M222" s="1" t="str">
        <f ca="1"/>
        <v/>
      </c>
      <c r="N222" s="1" t="str">
        <f ca="1"/>
        <v/>
      </c>
      <c r="O222" s="1" t="str">
        <f ca="1"/>
        <v/>
      </c>
    </row>
    <row r="223" spans="1:15" x14ac:dyDescent="0.3">
      <c r="A223">
        <f ca="1"/>
        <v>221</v>
      </c>
      <c r="B223" t="str">
        <f ca="1"/>
        <v>Construction, Mining &amp; Materials Handling Machinery &amp; Equip</v>
      </c>
      <c r="C223">
        <f ca="1"/>
        <v>1</v>
      </c>
      <c r="D223" s="7">
        <f ca="1"/>
        <v>2.8996000000000001E-2</v>
      </c>
      <c r="E223" s="7" t="str">
        <f ca="1"/>
        <v/>
      </c>
      <c r="F223" s="6" t="str">
        <f ca="1"/>
        <v/>
      </c>
      <c r="G223" s="6" t="str">
        <f ca="1"/>
        <v/>
      </c>
      <c r="H223" s="6" t="str">
        <f ca="1"/>
        <v/>
      </c>
      <c r="I223" s="6" t="str">
        <f ca="1"/>
        <v/>
      </c>
      <c r="J223" s="6" t="str">
        <f ca="1"/>
        <v/>
      </c>
      <c r="K223" s="1" t="str">
        <f ca="1"/>
        <v/>
      </c>
      <c r="L223" s="1" t="str">
        <f ca="1"/>
        <v/>
      </c>
      <c r="M223" s="1" t="str">
        <f ca="1"/>
        <v/>
      </c>
      <c r="N223" s="1" t="str">
        <f ca="1"/>
        <v/>
      </c>
      <c r="O223" s="1" t="str">
        <f ca="1"/>
        <v/>
      </c>
    </row>
    <row r="224" spans="1:15" x14ac:dyDescent="0.3">
      <c r="A224">
        <f ca="1"/>
        <v>222</v>
      </c>
      <c r="B224" t="str">
        <f ca="1"/>
        <v>Printing Trades Machinery &amp; Equipment</v>
      </c>
      <c r="C224">
        <f ca="1"/>
        <v>1</v>
      </c>
      <c r="D224" s="7">
        <f ca="1"/>
        <v>2.8804E-2</v>
      </c>
      <c r="E224" s="7" t="str">
        <f ca="1"/>
        <v/>
      </c>
      <c r="F224" s="6" t="str">
        <f ca="1"/>
        <v/>
      </c>
      <c r="G224" s="6" t="str">
        <f ca="1"/>
        <v/>
      </c>
      <c r="H224" s="6" t="str">
        <f ca="1"/>
        <v/>
      </c>
      <c r="I224" s="6" t="str">
        <f ca="1"/>
        <v/>
      </c>
      <c r="J224" s="6" t="str">
        <f ca="1"/>
        <v/>
      </c>
      <c r="K224" s="1" t="str">
        <f ca="1"/>
        <v/>
      </c>
      <c r="L224" s="1" t="str">
        <f ca="1"/>
        <v/>
      </c>
      <c r="M224" s="1" t="str">
        <f ca="1"/>
        <v/>
      </c>
      <c r="N224" s="1" t="str">
        <f ca="1"/>
        <v/>
      </c>
      <c r="O224" s="1" t="str">
        <f ca="1"/>
        <v/>
      </c>
    </row>
    <row r="225" spans="1:15" x14ac:dyDescent="0.3">
      <c r="A225">
        <f ca="1"/>
        <v>223</v>
      </c>
      <c r="B225" t="str">
        <f ca="1"/>
        <v>Services-Testing Laboratories</v>
      </c>
      <c r="C225">
        <f ca="1"/>
        <v>1</v>
      </c>
      <c r="D225" s="7">
        <f ca="1"/>
        <v>2.8799000000000002E-2</v>
      </c>
      <c r="E225" s="7" t="str">
        <f ca="1"/>
        <v/>
      </c>
      <c r="F225" s="6" t="str">
        <f ca="1"/>
        <v/>
      </c>
      <c r="G225" s="6" t="str">
        <f ca="1"/>
        <v/>
      </c>
      <c r="H225" s="6" t="str">
        <f ca="1"/>
        <v/>
      </c>
      <c r="I225" s="6" t="str">
        <f ca="1"/>
        <v/>
      </c>
      <c r="J225" s="6" t="str">
        <f ca="1"/>
        <v/>
      </c>
      <c r="K225" s="1" t="str">
        <f ca="1"/>
        <v/>
      </c>
      <c r="L225" s="1" t="str">
        <f ca="1"/>
        <v/>
      </c>
      <c r="M225" s="1" t="str">
        <f ca="1"/>
        <v/>
      </c>
      <c r="N225" s="1" t="str">
        <f ca="1"/>
        <v/>
      </c>
      <c r="O225" s="1" t="str">
        <f ca="1"/>
        <v/>
      </c>
    </row>
    <row r="226" spans="1:15" x14ac:dyDescent="0.3">
      <c r="A226">
        <f ca="1"/>
        <v>224</v>
      </c>
      <c r="B226" t="str">
        <f ca="1"/>
        <v>Paints, Varnishes, Lacquers, Enamels &amp; Allied Prods</v>
      </c>
      <c r="C226">
        <f ca="1"/>
        <v>3</v>
      </c>
      <c r="D226" s="7">
        <f ca="1"/>
        <v>3.9155666666666665E-2</v>
      </c>
      <c r="E226" s="7">
        <f ca="1"/>
        <v>1.0612392111740586E-2</v>
      </c>
      <c r="F226" s="6">
        <f ca="1"/>
        <v>30.13</v>
      </c>
      <c r="G226" s="6">
        <f ca="1"/>
        <v>70.085000000000008</v>
      </c>
      <c r="H226" s="6">
        <f ca="1"/>
        <v>110.04</v>
      </c>
      <c r="I226" s="6">
        <f ca="1"/>
        <v>112.64500000000001</v>
      </c>
      <c r="J226" s="6">
        <f ca="1"/>
        <v>115.25</v>
      </c>
      <c r="K226" s="1">
        <f ca="1"/>
        <v>4.8364999999999998E-2</v>
      </c>
      <c r="L226" s="1">
        <f ca="1"/>
        <v>0</v>
      </c>
      <c r="M226" s="1">
        <f ca="1"/>
        <v>4.1551999999999999E-2</v>
      </c>
      <c r="N226" s="1">
        <f ca="1"/>
        <v>2.7549999999999998E-2</v>
      </c>
      <c r="O226" s="1">
        <f ca="1"/>
        <v>2.1409658309199303E-2</v>
      </c>
    </row>
    <row r="227" spans="1:15" x14ac:dyDescent="0.3">
      <c r="A227">
        <f ca="1"/>
        <v>225</v>
      </c>
      <c r="B227" t="str">
        <f ca="1"/>
        <v>Metal Shipping Barrels, Drums, Kegs &amp; Pails</v>
      </c>
      <c r="C227">
        <f ca="1"/>
        <v>1</v>
      </c>
      <c r="D227" s="7">
        <f ca="1"/>
        <v>2.8504000000000002E-2</v>
      </c>
      <c r="E227" s="7" t="str">
        <f ca="1"/>
        <v/>
      </c>
      <c r="F227" s="6" t="str">
        <f ca="1"/>
        <v/>
      </c>
      <c r="G227" s="6" t="str">
        <f ca="1"/>
        <v/>
      </c>
      <c r="H227" s="6" t="str">
        <f ca="1"/>
        <v/>
      </c>
      <c r="I227" s="6" t="str">
        <f ca="1"/>
        <v/>
      </c>
      <c r="J227" s="6" t="str">
        <f ca="1"/>
        <v/>
      </c>
      <c r="K227" s="1" t="str">
        <f ca="1"/>
        <v/>
      </c>
      <c r="L227" s="1" t="str">
        <f ca="1"/>
        <v/>
      </c>
      <c r="M227" s="1" t="str">
        <f ca="1"/>
        <v/>
      </c>
      <c r="N227" s="1" t="str">
        <f ca="1"/>
        <v/>
      </c>
      <c r="O227" s="1" t="str">
        <f ca="1"/>
        <v/>
      </c>
    </row>
    <row r="228" spans="1:15" x14ac:dyDescent="0.3">
      <c r="A228">
        <f ca="1"/>
        <v>226</v>
      </c>
      <c r="B228" t="str">
        <f ca="1"/>
        <v>Truck &amp; Bus Bodies</v>
      </c>
      <c r="C228">
        <f ca="1"/>
        <v>2</v>
      </c>
      <c r="D228" s="7">
        <f ca="1"/>
        <v>3.3783000000000001E-2</v>
      </c>
      <c r="E228" s="7">
        <f ca="1"/>
        <v>5.3188572080852085E-3</v>
      </c>
      <c r="F228" s="6">
        <f ca="1"/>
        <v>47.69</v>
      </c>
      <c r="G228" s="6">
        <f ca="1"/>
        <v>51.104999999999997</v>
      </c>
      <c r="H228" s="6">
        <f ca="1"/>
        <v>54.519999999999996</v>
      </c>
      <c r="I228" s="6">
        <f ca="1"/>
        <v>57.935000000000002</v>
      </c>
      <c r="J228" s="6">
        <f ca="1"/>
        <v>61.35</v>
      </c>
      <c r="K228" s="1">
        <f ca="1"/>
        <v>3.0022000000000004E-2</v>
      </c>
      <c r="L228" s="1">
        <f ca="1"/>
        <v>0</v>
      </c>
      <c r="M228" s="1">
        <f ca="1"/>
        <v>0</v>
      </c>
      <c r="N228" s="1">
        <f ca="1"/>
        <v>3.7544000000000001E-2</v>
      </c>
      <c r="O228" s="1">
        <f ca="1"/>
        <v>1.9744883987166569E-2</v>
      </c>
    </row>
    <row r="229" spans="1:15" x14ac:dyDescent="0.3">
      <c r="A229">
        <f ca="1"/>
        <v>227</v>
      </c>
      <c r="B229" t="str">
        <f ca="1"/>
        <v>Fabricated Structural Metal Products</v>
      </c>
      <c r="C229">
        <f ca="1"/>
        <v>3</v>
      </c>
      <c r="D229" s="7">
        <f ca="1"/>
        <v>3.5472666666666673E-2</v>
      </c>
      <c r="E229" s="7">
        <f ca="1"/>
        <v>7.0316480524364386E-3</v>
      </c>
      <c r="F229" s="6">
        <f ca="1"/>
        <v>64.575000000000003</v>
      </c>
      <c r="G229" s="6">
        <f ca="1"/>
        <v>89.8125</v>
      </c>
      <c r="H229" s="6">
        <f ca="1"/>
        <v>115.05</v>
      </c>
      <c r="I229" s="6">
        <f ca="1"/>
        <v>263.91249999999997</v>
      </c>
      <c r="J229" s="6">
        <f ca="1"/>
        <v>412.77499999999998</v>
      </c>
      <c r="K229" s="1">
        <f ca="1"/>
        <v>4.0525000000000005E-2</v>
      </c>
      <c r="L229" s="1">
        <f ca="1"/>
        <v>0</v>
      </c>
      <c r="M229" s="1">
        <f ca="1"/>
        <v>3.8450999999999999E-2</v>
      </c>
      <c r="N229" s="1">
        <f ca="1"/>
        <v>2.7442000000000001E-2</v>
      </c>
      <c r="O229" s="1">
        <f ca="1"/>
        <v>1.8642431073584081E-2</v>
      </c>
    </row>
    <row r="230" spans="1:15" x14ac:dyDescent="0.3">
      <c r="A230">
        <f ca="1"/>
        <v>228</v>
      </c>
      <c r="B230" t="str">
        <f ca="1"/>
        <v>Nonferrous Foundries (Castings)</v>
      </c>
      <c r="C230">
        <f ca="1"/>
        <v>1</v>
      </c>
      <c r="D230" s="7">
        <f ca="1"/>
        <v>2.8211E-2</v>
      </c>
      <c r="E230" s="7" t="str">
        <f ca="1"/>
        <v/>
      </c>
      <c r="F230" s="6" t="str">
        <f ca="1"/>
        <v/>
      </c>
      <c r="G230" s="6" t="str">
        <f ca="1"/>
        <v/>
      </c>
      <c r="H230" s="6" t="str">
        <f ca="1"/>
        <v/>
      </c>
      <c r="I230" s="6" t="str">
        <f ca="1"/>
        <v/>
      </c>
      <c r="J230" s="6" t="str">
        <f ca="1"/>
        <v/>
      </c>
      <c r="K230" s="1" t="str">
        <f ca="1"/>
        <v/>
      </c>
      <c r="L230" s="1" t="str">
        <f ca="1"/>
        <v/>
      </c>
      <c r="M230" s="1" t="str">
        <f ca="1"/>
        <v/>
      </c>
      <c r="N230" s="1" t="str">
        <f ca="1"/>
        <v/>
      </c>
      <c r="O230" s="1" t="str">
        <f ca="1"/>
        <v/>
      </c>
    </row>
    <row r="231" spans="1:15" x14ac:dyDescent="0.3">
      <c r="A231">
        <f ca="1"/>
        <v>229</v>
      </c>
      <c r="B231" t="str">
        <f ca="1"/>
        <v>Paperboard Containers &amp; Boxes</v>
      </c>
      <c r="C231">
        <f ca="1"/>
        <v>3</v>
      </c>
      <c r="D231" s="7">
        <f ca="1"/>
        <v>3.1492333333333331E-2</v>
      </c>
      <c r="E231" s="7">
        <f ca="1"/>
        <v>4.4956868589052443E-3</v>
      </c>
      <c r="F231" s="6">
        <f ca="1"/>
        <v>9.81</v>
      </c>
      <c r="G231" s="6">
        <f ca="1"/>
        <v>33.54</v>
      </c>
      <c r="H231" s="6">
        <f ca="1"/>
        <v>57.27</v>
      </c>
      <c r="I231" s="6">
        <f ca="1"/>
        <v>135.66999999999999</v>
      </c>
      <c r="J231" s="6">
        <f ca="1"/>
        <v>214.07</v>
      </c>
      <c r="K231" s="1">
        <f ca="1"/>
        <v>2.7225000000000003E-2</v>
      </c>
      <c r="L231" s="1">
        <f ca="1"/>
        <v>0</v>
      </c>
      <c r="M231" s="1">
        <f ca="1"/>
        <v>3.6185999999999996E-2</v>
      </c>
      <c r="N231" s="1">
        <f ca="1"/>
        <v>3.1065999999999996E-2</v>
      </c>
      <c r="O231" s="1">
        <f ca="1"/>
        <v>1.6168361025471936E-2</v>
      </c>
    </row>
    <row r="232" spans="1:15" x14ac:dyDescent="0.3">
      <c r="A232">
        <f ca="1"/>
        <v>230</v>
      </c>
      <c r="B232" t="str">
        <f ca="1"/>
        <v>Leather &amp; Leather Products</v>
      </c>
      <c r="C232">
        <f ca="1"/>
        <v>3</v>
      </c>
      <c r="D232" s="7">
        <f ca="1"/>
        <v>3.6415000000000003E-2</v>
      </c>
      <c r="E232" s="7">
        <f ca="1"/>
        <v>1.024445845323216E-2</v>
      </c>
      <c r="F232" s="6">
        <f ca="1"/>
        <v>3.88</v>
      </c>
      <c r="G232" s="6">
        <f ca="1"/>
        <v>12.315000000000001</v>
      </c>
      <c r="H232" s="6">
        <f ca="1"/>
        <v>20.75</v>
      </c>
      <c r="I232" s="6">
        <f ca="1"/>
        <v>88.422499999999999</v>
      </c>
      <c r="J232" s="6">
        <f ca="1"/>
        <v>156.095</v>
      </c>
      <c r="K232" s="1">
        <f ca="1"/>
        <v>2.6455000000000003E-2</v>
      </c>
      <c r="L232" s="1">
        <f ca="1"/>
        <v>0</v>
      </c>
      <c r="M232" s="1">
        <f ca="1"/>
        <v>4.6921999999999998E-2</v>
      </c>
      <c r="N232" s="1">
        <f ca="1"/>
        <v>3.5868000000000004E-2</v>
      </c>
      <c r="O232" s="1">
        <f ca="1"/>
        <v>2.0036941106782408E-2</v>
      </c>
    </row>
    <row r="233" spans="1:15" x14ac:dyDescent="0.3">
      <c r="A233">
        <f ca="1"/>
        <v>231</v>
      </c>
      <c r="B233" t="str">
        <f ca="1"/>
        <v>Commercial Printing</v>
      </c>
      <c r="C233">
        <f ca="1"/>
        <v>2</v>
      </c>
      <c r="D233" s="7">
        <f ca="1"/>
        <v>3.6533499999999997E-2</v>
      </c>
      <c r="E233" s="7">
        <f ca="1"/>
        <v>1.0586095621143824E-2</v>
      </c>
      <c r="F233" s="6">
        <f ca="1"/>
        <v>18.677499999999998</v>
      </c>
      <c r="G233" s="6">
        <f ca="1"/>
        <v>34.378124999999997</v>
      </c>
      <c r="H233" s="6">
        <f ca="1"/>
        <v>50.078749999999999</v>
      </c>
      <c r="I233" s="6">
        <f ca="1"/>
        <v>65.779375000000002</v>
      </c>
      <c r="J233" s="6">
        <f ca="1"/>
        <v>81.48</v>
      </c>
      <c r="K233" s="1">
        <f ca="1"/>
        <v>4.4019000000000003E-2</v>
      </c>
      <c r="L233" s="1">
        <f ca="1"/>
        <v>0</v>
      </c>
      <c r="M233" s="1">
        <f ca="1"/>
        <v>0</v>
      </c>
      <c r="N233" s="1">
        <f ca="1"/>
        <v>2.9047999999999997E-2</v>
      </c>
      <c r="O233" s="1">
        <f ca="1"/>
        <v>2.1960282654146328E-2</v>
      </c>
    </row>
    <row r="234" spans="1:15" x14ac:dyDescent="0.3">
      <c r="A234">
        <f ca="1"/>
        <v>232</v>
      </c>
      <c r="B234" t="str">
        <f ca="1"/>
        <v>Electric Lighting &amp; Wiring Equipment</v>
      </c>
      <c r="C234">
        <f ca="1"/>
        <v>2</v>
      </c>
      <c r="D234" s="7">
        <f ca="1"/>
        <v>3.97285E-2</v>
      </c>
      <c r="E234" s="7">
        <f ca="1"/>
        <v>1.3797774621293109E-2</v>
      </c>
      <c r="F234" s="6">
        <f ca="1"/>
        <v>20.36</v>
      </c>
      <c r="G234" s="6">
        <f ca="1"/>
        <v>88.207499999999996</v>
      </c>
      <c r="H234" s="6">
        <f ca="1"/>
        <v>156.05500000000001</v>
      </c>
      <c r="I234" s="6">
        <f ca="1"/>
        <v>223.90249999999997</v>
      </c>
      <c r="J234" s="6">
        <f ca="1"/>
        <v>291.75</v>
      </c>
      <c r="K234" s="1">
        <f ca="1"/>
        <v>4.9485000000000001E-2</v>
      </c>
      <c r="L234" s="1">
        <f ca="1"/>
        <v>0</v>
      </c>
      <c r="M234" s="1">
        <f ca="1"/>
        <v>0</v>
      </c>
      <c r="N234" s="1">
        <f ca="1"/>
        <v>2.9971999999999999E-2</v>
      </c>
      <c r="O234" s="1">
        <f ca="1"/>
        <v>2.4281215625458295E-2</v>
      </c>
    </row>
    <row r="235" spans="1:15" x14ac:dyDescent="0.3">
      <c r="A235">
        <f ca="1"/>
        <v>233</v>
      </c>
      <c r="B235" t="str">
        <f ca="1"/>
        <v>Wholesale-Durable Goods</v>
      </c>
      <c r="C235">
        <f ca="1"/>
        <v>1</v>
      </c>
      <c r="D235" s="7">
        <f ca="1"/>
        <v>2.4533999999999997E-2</v>
      </c>
      <c r="E235" s="7" t="str">
        <f ca="1"/>
        <v/>
      </c>
      <c r="F235" s="6" t="str">
        <f ca="1"/>
        <v/>
      </c>
      <c r="G235" s="6" t="str">
        <f ca="1"/>
        <v/>
      </c>
      <c r="H235" s="6" t="str">
        <f ca="1"/>
        <v/>
      </c>
      <c r="I235" s="6" t="str">
        <f ca="1"/>
        <v/>
      </c>
      <c r="J235" s="6" t="str">
        <f ca="1"/>
        <v/>
      </c>
      <c r="K235" s="1" t="str">
        <f ca="1"/>
        <v/>
      </c>
      <c r="L235" s="1" t="str">
        <f ca="1"/>
        <v/>
      </c>
      <c r="M235" s="1" t="str">
        <f ca="1"/>
        <v/>
      </c>
      <c r="N235" s="1" t="str">
        <f ca="1"/>
        <v/>
      </c>
      <c r="O235" s="1" t="str">
        <f ca="1"/>
        <v/>
      </c>
    </row>
    <row r="236" spans="1:15" x14ac:dyDescent="0.3">
      <c r="A236">
        <f ca="1"/>
        <v>234</v>
      </c>
      <c r="B236" t="str">
        <f ca="1"/>
        <v>Wholesale-Chemicals &amp; Allied Products</v>
      </c>
      <c r="C236">
        <f ca="1"/>
        <v>2</v>
      </c>
      <c r="D236" s="7">
        <f ca="1"/>
        <v>2.7822E-2</v>
      </c>
      <c r="E236" s="7">
        <f ca="1"/>
        <v>3.4181541802557696E-3</v>
      </c>
      <c r="F236" s="6">
        <f ca="1"/>
        <v>58.93</v>
      </c>
      <c r="G236" s="6">
        <f ca="1"/>
        <v>82.185000000000002</v>
      </c>
      <c r="H236" s="6">
        <f ca="1"/>
        <v>105.44</v>
      </c>
      <c r="I236" s="6">
        <f ca="1"/>
        <v>128.69499999999999</v>
      </c>
      <c r="J236" s="6">
        <f ca="1"/>
        <v>151.94999999999999</v>
      </c>
      <c r="K236" s="1">
        <f ca="1"/>
        <v>2.5405E-2</v>
      </c>
      <c r="L236" s="1">
        <f ca="1"/>
        <v>0</v>
      </c>
      <c r="M236" s="1">
        <f ca="1"/>
        <v>0</v>
      </c>
      <c r="N236" s="1">
        <f ca="1"/>
        <v>3.0238999999999999E-2</v>
      </c>
      <c r="O236" s="1">
        <f ca="1"/>
        <v>1.6183813539047791E-2</v>
      </c>
    </row>
    <row r="237" spans="1:15" x14ac:dyDescent="0.3">
      <c r="A237">
        <f ca="1"/>
        <v>235</v>
      </c>
      <c r="B237" t="str">
        <f ca="1"/>
        <v>Services-Detective, Guard &amp; Armored Car Services</v>
      </c>
      <c r="C237">
        <f ca="1"/>
        <v>3</v>
      </c>
      <c r="D237" s="7">
        <f ca="1"/>
        <v>2.9770666666666667E-2</v>
      </c>
      <c r="E237" s="7">
        <f ca="1"/>
        <v>6.5109597858789775E-3</v>
      </c>
      <c r="F237" s="6">
        <f ca="1"/>
        <v>7.2850000000000001</v>
      </c>
      <c r="G237" s="6">
        <f ca="1"/>
        <v>11.327500000000001</v>
      </c>
      <c r="H237" s="6">
        <f ca="1"/>
        <v>15.37</v>
      </c>
      <c r="I237" s="6">
        <f ca="1"/>
        <v>80.192499999999995</v>
      </c>
      <c r="J237" s="6">
        <f ca="1"/>
        <v>145.01499999999999</v>
      </c>
      <c r="K237" s="1">
        <f ca="1"/>
        <v>2.7504000000000001E-2</v>
      </c>
      <c r="L237" s="1">
        <f ca="1"/>
        <v>0</v>
      </c>
      <c r="M237" s="1">
        <f ca="1"/>
        <v>3.7111999999999999E-2</v>
      </c>
      <c r="N237" s="1">
        <f ca="1"/>
        <v>2.4695999999999999E-2</v>
      </c>
      <c r="O237" s="1">
        <f ca="1"/>
        <v>1.580616588550177E-2</v>
      </c>
    </row>
    <row r="238" spans="1:15" x14ac:dyDescent="0.3">
      <c r="A238">
        <f ca="1"/>
        <v>236</v>
      </c>
      <c r="B238" t="str">
        <f ca="1"/>
        <v>Specialty Cleaning, Polishing and Sanitation Preparations</v>
      </c>
      <c r="C238">
        <f ca="1"/>
        <v>1</v>
      </c>
      <c r="D238" s="7">
        <f ca="1"/>
        <v>2.2465000000000002E-2</v>
      </c>
      <c r="E238" s="7" t="str">
        <f ca="1"/>
        <v/>
      </c>
      <c r="F238" s="6" t="str">
        <f ca="1"/>
        <v/>
      </c>
      <c r="G238" s="6" t="str">
        <f ca="1"/>
        <v/>
      </c>
      <c r="H238" s="6" t="str">
        <f ca="1"/>
        <v/>
      </c>
      <c r="I238" s="6" t="str">
        <f ca="1"/>
        <v/>
      </c>
      <c r="J238" s="6" t="str">
        <f ca="1"/>
        <v/>
      </c>
      <c r="K238" s="1" t="str">
        <f ca="1"/>
        <v/>
      </c>
      <c r="L238" s="1" t="str">
        <f ca="1"/>
        <v/>
      </c>
      <c r="M238" s="1" t="str">
        <f ca="1"/>
        <v/>
      </c>
      <c r="N238" s="1" t="str">
        <f ca="1"/>
        <v/>
      </c>
      <c r="O238" s="1" t="str">
        <f ca="1"/>
        <v/>
      </c>
    </row>
    <row r="239" spans="1:15" x14ac:dyDescent="0.3">
      <c r="A239">
        <f ca="1"/>
        <v>237</v>
      </c>
      <c r="B239" t="str">
        <f ca="1"/>
        <v>Motors &amp; Generators</v>
      </c>
      <c r="C239">
        <f ca="1"/>
        <v>3</v>
      </c>
      <c r="D239" s="7">
        <f ca="1"/>
        <v>3.3464000000000001E-2</v>
      </c>
      <c r="E239" s="7">
        <f ca="1"/>
        <v>1.1001542573657565E-2</v>
      </c>
      <c r="F239" s="6">
        <f ca="1"/>
        <v>39.700000000000003</v>
      </c>
      <c r="G239" s="6">
        <f ca="1"/>
        <v>70.935000000000002</v>
      </c>
      <c r="H239" s="6">
        <f ca="1"/>
        <v>102.17</v>
      </c>
      <c r="I239" s="6">
        <f ca="1"/>
        <v>157.285</v>
      </c>
      <c r="J239" s="6">
        <f ca="1"/>
        <v>212.4</v>
      </c>
      <c r="K239" s="1">
        <f ca="1"/>
        <v>4.5561999999999998E-2</v>
      </c>
      <c r="L239" s="1">
        <f ca="1"/>
        <v>0</v>
      </c>
      <c r="M239" s="1">
        <f ca="1"/>
        <v>3.0771000000000003E-2</v>
      </c>
      <c r="N239" s="1">
        <f ca="1"/>
        <v>2.4059000000000001E-2</v>
      </c>
      <c r="O239" s="1">
        <f ca="1"/>
        <v>1.899076398322792E-2</v>
      </c>
    </row>
    <row r="240" spans="1:15" x14ac:dyDescent="0.3">
      <c r="A240">
        <f ca="1"/>
        <v>238</v>
      </c>
      <c r="B240" t="str">
        <f ca="1"/>
        <v>Agricultural Services</v>
      </c>
      <c r="C240">
        <f ca="1"/>
        <v>3</v>
      </c>
      <c r="D240" s="7">
        <f ca="1"/>
        <v>3.4941E-2</v>
      </c>
      <c r="E240" s="7">
        <f ca="1"/>
        <v>1.252577674238209E-2</v>
      </c>
      <c r="F240" s="6">
        <f ca="1"/>
        <v>12.48</v>
      </c>
      <c r="G240" s="6">
        <f ca="1"/>
        <v>13.47</v>
      </c>
      <c r="H240" s="6">
        <f ca="1"/>
        <v>14.46</v>
      </c>
      <c r="I240" s="6">
        <f ca="1"/>
        <v>20.92</v>
      </c>
      <c r="J240" s="6">
        <f ca="1"/>
        <v>27.38</v>
      </c>
      <c r="K240" s="1">
        <f ca="1"/>
        <v>2.8854000000000001E-2</v>
      </c>
      <c r="L240" s="1">
        <f ca="1"/>
        <v>0</v>
      </c>
      <c r="M240" s="1">
        <f ca="1"/>
        <v>4.9347000000000002E-2</v>
      </c>
      <c r="N240" s="1">
        <f ca="1"/>
        <v>2.6622E-2</v>
      </c>
      <c r="O240" s="1">
        <f ca="1"/>
        <v>2.024389024496033E-2</v>
      </c>
    </row>
    <row r="241" spans="1:15" x14ac:dyDescent="0.3">
      <c r="A241">
        <f ca="1"/>
        <v>239</v>
      </c>
      <c r="B241" t="str">
        <f ca="1"/>
        <v>Machine Tools, Metal Cutting Types</v>
      </c>
      <c r="C241">
        <f ca="1"/>
        <v>1</v>
      </c>
      <c r="D241" s="7">
        <f ca="1"/>
        <v>2.1796000000000003E-2</v>
      </c>
      <c r="E241" s="7" t="str">
        <f ca="1"/>
        <v/>
      </c>
      <c r="F241" s="6" t="str">
        <f ca="1"/>
        <v/>
      </c>
      <c r="G241" s="6" t="str">
        <f ca="1"/>
        <v/>
      </c>
      <c r="H241" s="6" t="str">
        <f ca="1"/>
        <v/>
      </c>
      <c r="I241" s="6" t="str">
        <f ca="1"/>
        <v/>
      </c>
      <c r="J241" s="6" t="str">
        <f ca="1"/>
        <v/>
      </c>
      <c r="K241" s="1" t="str">
        <f ca="1"/>
        <v/>
      </c>
      <c r="L241" s="1" t="str">
        <f ca="1"/>
        <v/>
      </c>
      <c r="M241" s="1" t="str">
        <f ca="1"/>
        <v/>
      </c>
      <c r="N241" s="1" t="str">
        <f ca="1"/>
        <v/>
      </c>
      <c r="O241" s="1" t="str">
        <f ca="1"/>
        <v/>
      </c>
    </row>
    <row r="242" spans="1:15" x14ac:dyDescent="0.3">
      <c r="A242">
        <f ca="1"/>
        <v>240</v>
      </c>
      <c r="B242" t="str">
        <f ca="1"/>
        <v>Paper Mills</v>
      </c>
      <c r="C242">
        <f ca="1"/>
        <v>3</v>
      </c>
      <c r="D242" s="7">
        <f ca="1"/>
        <v>2.4743333333333329E-2</v>
      </c>
      <c r="E242" s="7">
        <f ca="1"/>
        <v>3.0935297531029739E-3</v>
      </c>
      <c r="F242" s="6">
        <f ca="1"/>
        <v>9.64</v>
      </c>
      <c r="G242" s="6">
        <f ca="1"/>
        <v>23.4</v>
      </c>
      <c r="H242" s="6">
        <f ca="1"/>
        <v>37.159999999999997</v>
      </c>
      <c r="I242" s="6">
        <f ca="1"/>
        <v>40.284999999999997</v>
      </c>
      <c r="J242" s="6">
        <f ca="1"/>
        <v>43.41</v>
      </c>
      <c r="K242" s="1">
        <f ca="1"/>
        <v>2.1185999999999997E-2</v>
      </c>
      <c r="L242" s="1">
        <f ca="1"/>
        <v>0</v>
      </c>
      <c r="M242" s="1">
        <f ca="1"/>
        <v>2.6803E-2</v>
      </c>
      <c r="N242" s="1">
        <f ca="1"/>
        <v>2.6241E-2</v>
      </c>
      <c r="O242" s="1">
        <f ca="1"/>
        <v>1.2626879543260085E-2</v>
      </c>
    </row>
    <row r="243" spans="1:15" x14ac:dyDescent="0.3">
      <c r="A243">
        <f ca="1"/>
        <v>241</v>
      </c>
      <c r="B243" t="str">
        <f ca="1"/>
        <v>Metal Cans</v>
      </c>
      <c r="C243">
        <f ca="1"/>
        <v>3</v>
      </c>
      <c r="D243" s="7">
        <f ca="1"/>
        <v>2.5335999999999997E-2</v>
      </c>
      <c r="E243" s="7">
        <f ca="1"/>
        <v>4.2759214211676028E-3</v>
      </c>
      <c r="F243" s="6">
        <f ca="1"/>
        <v>41.85</v>
      </c>
      <c r="G243" s="6">
        <f ca="1"/>
        <v>53.275000000000006</v>
      </c>
      <c r="H243" s="6">
        <f ca="1"/>
        <v>64.7</v>
      </c>
      <c r="I243" s="6">
        <f ca="1"/>
        <v>86.03</v>
      </c>
      <c r="J243" s="6">
        <f ca="1"/>
        <v>107.36</v>
      </c>
      <c r="K243" s="1">
        <f ca="1"/>
        <v>2.5484E-2</v>
      </c>
      <c r="L243" s="1">
        <f ca="1"/>
        <v>0</v>
      </c>
      <c r="M243" s="1">
        <f ca="1"/>
        <v>2.0988000000000003E-2</v>
      </c>
      <c r="N243" s="1">
        <f ca="1"/>
        <v>2.9535999999999996E-2</v>
      </c>
      <c r="O243" s="1">
        <f ca="1"/>
        <v>1.3140290204811564E-2</v>
      </c>
    </row>
    <row r="244" spans="1:15" x14ac:dyDescent="0.3">
      <c r="A244">
        <f ca="1"/>
        <v>242</v>
      </c>
      <c r="B244" t="str">
        <f ca="1"/>
        <v>Services-Auto Rental &amp; Leasing (No Drivers)</v>
      </c>
      <c r="C244">
        <f ca="1"/>
        <v>2</v>
      </c>
      <c r="D244" s="7">
        <f ca="1"/>
        <v>2.5584500000000003E-2</v>
      </c>
      <c r="E244" s="7">
        <f ca="1"/>
        <v>4.766606811978517E-3</v>
      </c>
      <c r="F244" s="6">
        <f ca="1"/>
        <v>26.23</v>
      </c>
      <c r="G244" s="6">
        <f ca="1"/>
        <v>76.62</v>
      </c>
      <c r="H244" s="6">
        <f ca="1"/>
        <v>127.01</v>
      </c>
      <c r="I244" s="6">
        <f ca="1"/>
        <v>177.4</v>
      </c>
      <c r="J244" s="6">
        <f ca="1"/>
        <v>227.79</v>
      </c>
      <c r="K244" s="1">
        <f ca="1"/>
        <v>2.2214000000000001E-2</v>
      </c>
      <c r="L244" s="1">
        <f ca="1"/>
        <v>0</v>
      </c>
      <c r="M244" s="1">
        <f ca="1"/>
        <v>0</v>
      </c>
      <c r="N244" s="1">
        <f ca="1"/>
        <v>2.8955000000000002E-2</v>
      </c>
      <c r="O244" s="1">
        <f ca="1"/>
        <v>1.502539162828488E-2</v>
      </c>
    </row>
    <row r="245" spans="1:15" x14ac:dyDescent="0.3">
      <c r="A245">
        <f ca="1"/>
        <v>243</v>
      </c>
      <c r="B245" t="str">
        <f ca="1"/>
        <v>Lumber &amp; Wood Products (No Furniture)</v>
      </c>
      <c r="C245">
        <f ca="1"/>
        <v>3</v>
      </c>
      <c r="D245" s="7">
        <f ca="1"/>
        <v>3.9946333333333334E-2</v>
      </c>
      <c r="E245" s="7">
        <f ca="1"/>
        <v>2.0126480972423696E-2</v>
      </c>
      <c r="F245" s="6">
        <f ca="1"/>
        <v>37.71</v>
      </c>
      <c r="G245" s="6">
        <f ca="1"/>
        <v>40.25</v>
      </c>
      <c r="H245" s="6">
        <f ca="1"/>
        <v>42.79</v>
      </c>
      <c r="I245" s="6">
        <f ca="1"/>
        <v>59.825000000000003</v>
      </c>
      <c r="J245" s="6">
        <f ca="1"/>
        <v>76.86</v>
      </c>
      <c r="K245" s="1">
        <f ca="1"/>
        <v>1.9740000000000001E-2</v>
      </c>
      <c r="L245" s="1">
        <f ca="1"/>
        <v>0</v>
      </c>
      <c r="M245" s="1">
        <f ca="1"/>
        <v>4.0106999999999997E-2</v>
      </c>
      <c r="N245" s="1">
        <f ca="1"/>
        <v>5.9992000000000004E-2</v>
      </c>
      <c r="O245" s="1">
        <f ca="1"/>
        <v>2.5864600214385684E-2</v>
      </c>
    </row>
    <row r="246" spans="1:15" x14ac:dyDescent="0.3">
      <c r="A246">
        <f ca="1"/>
        <v>244</v>
      </c>
      <c r="B246" t="str">
        <f ca="1"/>
        <v>Heating Equip, Except Elec &amp; Warm Air; &amp; Plumbing Fixtures</v>
      </c>
      <c r="C246">
        <f ca="1"/>
        <v>2</v>
      </c>
      <c r="D246" s="7">
        <f ca="1"/>
        <v>3.55865E-2</v>
      </c>
      <c r="E246" s="7">
        <f ca="1"/>
        <v>1.5801715239175784E-2</v>
      </c>
      <c r="F246" s="6">
        <f ca="1"/>
        <v>33.57</v>
      </c>
      <c r="G246" s="6">
        <f ca="1"/>
        <v>41.854999999999997</v>
      </c>
      <c r="H246" s="6">
        <f ca="1"/>
        <v>50.14</v>
      </c>
      <c r="I246" s="6">
        <f ca="1"/>
        <v>58.424999999999997</v>
      </c>
      <c r="J246" s="6">
        <f ca="1"/>
        <v>66.709999999999994</v>
      </c>
      <c r="K246" s="1">
        <f ca="1"/>
        <v>2.4413000000000001E-2</v>
      </c>
      <c r="L246" s="1">
        <f ca="1"/>
        <v>0</v>
      </c>
      <c r="M246" s="1">
        <f ca="1"/>
        <v>0</v>
      </c>
      <c r="N246" s="1">
        <f ca="1"/>
        <v>4.6760000000000003E-2</v>
      </c>
      <c r="O246" s="1">
        <f ca="1"/>
        <v>2.2480311287509644E-2</v>
      </c>
    </row>
    <row r="247" spans="1:15" x14ac:dyDescent="0.3">
      <c r="A247">
        <f ca="1"/>
        <v>245</v>
      </c>
      <c r="B247" t="str">
        <f ca="1"/>
        <v>Wholesale-Motor Vehicle Supplies &amp; New Parts</v>
      </c>
      <c r="C247">
        <f ca="1"/>
        <v>1</v>
      </c>
      <c r="D247" s="7">
        <f ca="1"/>
        <v>1.9608E-2</v>
      </c>
      <c r="E247" s="7" t="str">
        <f ca="1"/>
        <v/>
      </c>
      <c r="F247" s="6" t="str">
        <f ca="1"/>
        <v/>
      </c>
      <c r="G247" s="6" t="str">
        <f ca="1"/>
        <v/>
      </c>
      <c r="H247" s="6" t="str">
        <f ca="1"/>
        <v/>
      </c>
      <c r="I247" s="6" t="str">
        <f ca="1"/>
        <v/>
      </c>
      <c r="J247" s="6" t="str">
        <f ca="1"/>
        <v/>
      </c>
      <c r="K247" s="1" t="str">
        <f ca="1"/>
        <v/>
      </c>
      <c r="L247" s="1" t="str">
        <f ca="1"/>
        <v/>
      </c>
      <c r="M247" s="1" t="str">
        <f ca="1"/>
        <v/>
      </c>
      <c r="N247" s="1" t="str">
        <f ca="1"/>
        <v/>
      </c>
      <c r="O247" s="1" t="str">
        <f ca="1"/>
        <v/>
      </c>
    </row>
    <row r="248" spans="1:15" x14ac:dyDescent="0.3">
      <c r="A248">
        <f ca="1"/>
        <v>246</v>
      </c>
      <c r="B248" t="str">
        <f ca="1"/>
        <v>Concrete Products, Except Block &amp; Brick</v>
      </c>
      <c r="C248">
        <f ca="1"/>
        <v>2</v>
      </c>
      <c r="D248" s="7">
        <f ca="1"/>
        <v>5.5273000000000003E-2</v>
      </c>
      <c r="E248" s="7">
        <f ca="1"/>
        <v>3.5926681338526091E-2</v>
      </c>
      <c r="F248" s="6">
        <f ca="1"/>
        <v>21.7</v>
      </c>
      <c r="G248" s="6">
        <f ca="1"/>
        <v>24.55</v>
      </c>
      <c r="H248" s="6">
        <f ca="1"/>
        <v>27.4</v>
      </c>
      <c r="I248" s="6">
        <f ca="1"/>
        <v>30.25</v>
      </c>
      <c r="J248" s="6">
        <f ca="1"/>
        <v>33.1</v>
      </c>
      <c r="K248" s="1">
        <f ca="1"/>
        <v>8.0676999999999999E-2</v>
      </c>
      <c r="L248" s="1">
        <f ca="1"/>
        <v>0</v>
      </c>
      <c r="M248" s="1">
        <f ca="1"/>
        <v>0</v>
      </c>
      <c r="N248" s="1">
        <f ca="1"/>
        <v>2.9869E-2</v>
      </c>
      <c r="O248" s="1">
        <f ca="1"/>
        <v>3.8060613767165304E-2</v>
      </c>
    </row>
    <row r="249" spans="1:15" x14ac:dyDescent="0.3">
      <c r="A249">
        <f ca="1"/>
        <v>247</v>
      </c>
      <c r="B249" t="str">
        <f ca="1"/>
        <v>Plastics, Foil &amp; Coated Paper Bags</v>
      </c>
      <c r="C249">
        <f ca="1"/>
        <v>1</v>
      </c>
      <c r="D249" s="7">
        <f ca="1"/>
        <v>1.813E-2</v>
      </c>
      <c r="E249" s="7" t="str">
        <f ca="1"/>
        <v/>
      </c>
      <c r="F249" s="6" t="str">
        <f ca="1"/>
        <v/>
      </c>
      <c r="G249" s="6" t="str">
        <f ca="1"/>
        <v/>
      </c>
      <c r="H249" s="6" t="str">
        <f ca="1"/>
        <v/>
      </c>
      <c r="I249" s="6" t="str">
        <f ca="1"/>
        <v/>
      </c>
      <c r="J249" s="6" t="str">
        <f ca="1"/>
        <v/>
      </c>
      <c r="K249" s="1" t="str">
        <f ca="1"/>
        <v/>
      </c>
      <c r="L249" s="1" t="str">
        <f ca="1"/>
        <v/>
      </c>
      <c r="M249" s="1" t="str">
        <f ca="1"/>
        <v/>
      </c>
      <c r="N249" s="1" t="str">
        <f ca="1"/>
        <v/>
      </c>
      <c r="O249" s="1" t="str">
        <f ca="1"/>
        <v/>
      </c>
    </row>
    <row r="250" spans="1:15" x14ac:dyDescent="0.3">
      <c r="A250">
        <f ca="1"/>
        <v>248</v>
      </c>
      <c r="B250" t="str">
        <f ca="1"/>
        <v>Lessors of  Real Property, NEC</v>
      </c>
      <c r="C250">
        <f ca="1"/>
        <v>2</v>
      </c>
      <c r="D250" s="7">
        <f ca="1"/>
        <v>2.8749E-2</v>
      </c>
      <c r="E250" s="7">
        <f ca="1"/>
        <v>1.0644785483982285E-2</v>
      </c>
      <c r="F250" s="6">
        <f ca="1"/>
        <v>8.57</v>
      </c>
      <c r="G250" s="6">
        <f ca="1"/>
        <v>9.6239249999999998</v>
      </c>
      <c r="H250" s="6">
        <f ca="1"/>
        <v>10.677849999999999</v>
      </c>
      <c r="I250" s="6">
        <f ca="1"/>
        <v>11.731775000000001</v>
      </c>
      <c r="J250" s="6">
        <f ca="1"/>
        <v>12.7857</v>
      </c>
      <c r="K250" s="1">
        <f ca="1"/>
        <v>3.6276000000000003E-2</v>
      </c>
      <c r="L250" s="1">
        <f ca="1"/>
        <v>0</v>
      </c>
      <c r="M250" s="1">
        <f ca="1"/>
        <v>0</v>
      </c>
      <c r="N250" s="1">
        <f ca="1"/>
        <v>2.1221999999999998E-2</v>
      </c>
      <c r="O250" s="1">
        <f ca="1"/>
        <v>1.7699495840277486E-2</v>
      </c>
    </row>
    <row r="251" spans="1:15" x14ac:dyDescent="0.3">
      <c r="A251">
        <f ca="1"/>
        <v>249</v>
      </c>
      <c r="B251" t="str">
        <f ca="1"/>
        <v>Cookies &amp; Crackers</v>
      </c>
      <c r="C251">
        <f ca="1"/>
        <v>1</v>
      </c>
      <c r="D251" s="7">
        <f ca="1"/>
        <v>1.7461999999999998E-2</v>
      </c>
      <c r="E251" s="7" t="str">
        <f ca="1"/>
        <v/>
      </c>
      <c r="F251" s="6" t="str">
        <f ca="1"/>
        <v/>
      </c>
      <c r="G251" s="6" t="str">
        <f ca="1"/>
        <v/>
      </c>
      <c r="H251" s="6" t="str">
        <f ca="1"/>
        <v/>
      </c>
      <c r="I251" s="6" t="str">
        <f ca="1"/>
        <v/>
      </c>
      <c r="J251" s="6" t="str">
        <f ca="1"/>
        <v/>
      </c>
      <c r="K251" s="1" t="str">
        <f ca="1"/>
        <v/>
      </c>
      <c r="L251" s="1" t="str">
        <f ca="1"/>
        <v/>
      </c>
      <c r="M251" s="1" t="str">
        <f ca="1"/>
        <v/>
      </c>
      <c r="N251" s="1" t="str">
        <f ca="1"/>
        <v/>
      </c>
      <c r="O251" s="1" t="str">
        <f ca="1"/>
        <v/>
      </c>
    </row>
    <row r="252" spans="1:15" x14ac:dyDescent="0.3">
      <c r="A252">
        <f ca="1"/>
        <v>250</v>
      </c>
      <c r="B252" t="str">
        <f ca="1"/>
        <v>Wholesale-Hardware</v>
      </c>
      <c r="C252">
        <f ca="1"/>
        <v>1</v>
      </c>
      <c r="D252" s="7">
        <f ca="1"/>
        <v>1.6569E-2</v>
      </c>
      <c r="E252" s="7" t="str">
        <f ca="1"/>
        <v/>
      </c>
      <c r="F252" s="6" t="str">
        <f ca="1"/>
        <v/>
      </c>
      <c r="G252" s="6" t="str">
        <f ca="1"/>
        <v/>
      </c>
      <c r="H252" s="6" t="str">
        <f ca="1"/>
        <v/>
      </c>
      <c r="I252" s="6" t="str">
        <f ca="1"/>
        <v/>
      </c>
      <c r="J252" s="6" t="str">
        <f ca="1"/>
        <v/>
      </c>
      <c r="K252" s="1" t="str">
        <f ca="1"/>
        <v/>
      </c>
      <c r="L252" s="1" t="str">
        <f ca="1"/>
        <v/>
      </c>
      <c r="M252" s="1" t="str">
        <f ca="1"/>
        <v/>
      </c>
      <c r="N252" s="1" t="str">
        <f ca="1"/>
        <v/>
      </c>
      <c r="O252" s="1" t="str">
        <f ca="1"/>
        <v/>
      </c>
    </row>
    <row r="253" spans="1:15" x14ac:dyDescent="0.3">
      <c r="A253">
        <f ca="1"/>
        <v>251</v>
      </c>
      <c r="B253" t="str">
        <f ca="1"/>
        <v>Wholesale-Motor Vehicles &amp; Motor Vehicle Parts &amp; Supplies</v>
      </c>
      <c r="C253">
        <f ca="1"/>
        <v>1</v>
      </c>
      <c r="D253" s="7">
        <f ca="1"/>
        <v>1.6444E-2</v>
      </c>
      <c r="E253" s="7" t="str">
        <f ca="1"/>
        <v/>
      </c>
      <c r="F253" s="6" t="str">
        <f ca="1"/>
        <v/>
      </c>
      <c r="G253" s="6" t="str">
        <f ca="1"/>
        <v/>
      </c>
      <c r="H253" s="6" t="str">
        <f ca="1"/>
        <v/>
      </c>
      <c r="I253" s="6" t="str">
        <f ca="1"/>
        <v/>
      </c>
      <c r="J253" s="6" t="str">
        <f ca="1"/>
        <v/>
      </c>
      <c r="K253" s="1" t="str">
        <f ca="1"/>
        <v/>
      </c>
      <c r="L253" s="1" t="str">
        <f ca="1"/>
        <v/>
      </c>
      <c r="M253" s="1" t="str">
        <f ca="1"/>
        <v/>
      </c>
      <c r="N253" s="1" t="str">
        <f ca="1"/>
        <v/>
      </c>
      <c r="O253" s="1" t="str">
        <f ca="1"/>
        <v/>
      </c>
    </row>
    <row r="254" spans="1:15" x14ac:dyDescent="0.3">
      <c r="A254">
        <f ca="1"/>
        <v>252</v>
      </c>
      <c r="B254" t="str">
        <f ca="1"/>
        <v>Manifold Business Forms</v>
      </c>
      <c r="C254">
        <f ca="1"/>
        <v>1</v>
      </c>
      <c r="D254" s="7">
        <f ca="1"/>
        <v>1.6424000000000001E-2</v>
      </c>
      <c r="E254" s="7" t="str">
        <f ca="1"/>
        <v/>
      </c>
      <c r="F254" s="6" t="str">
        <f ca="1"/>
        <v/>
      </c>
      <c r="G254" s="6" t="str">
        <f ca="1"/>
        <v/>
      </c>
      <c r="H254" s="6" t="str">
        <f ca="1"/>
        <v/>
      </c>
      <c r="I254" s="6" t="str">
        <f ca="1"/>
        <v/>
      </c>
      <c r="J254" s="6" t="str">
        <f ca="1"/>
        <v/>
      </c>
      <c r="K254" s="1" t="str">
        <f ca="1"/>
        <v/>
      </c>
      <c r="L254" s="1" t="str">
        <f ca="1"/>
        <v/>
      </c>
      <c r="M254" s="1" t="str">
        <f ca="1"/>
        <v/>
      </c>
      <c r="N254" s="1" t="str">
        <f ca="1"/>
        <v/>
      </c>
      <c r="O254" s="1" t="str">
        <f ca="1"/>
        <v/>
      </c>
    </row>
    <row r="255" spans="1:15" x14ac:dyDescent="0.3">
      <c r="A255">
        <f ca="1"/>
        <v>253</v>
      </c>
      <c r="B255" t="str">
        <f ca="1"/>
        <v>Wholesale-Medical, Dental &amp; Hospital Equipment &amp; Supplies</v>
      </c>
      <c r="C255">
        <f ca="1"/>
        <v>1</v>
      </c>
      <c r="D255" s="7">
        <f ca="1"/>
        <v>1.6383999999999999E-2</v>
      </c>
      <c r="E255" s="7" t="str">
        <f ca="1"/>
        <v/>
      </c>
      <c r="F255" s="6" t="str">
        <f ca="1"/>
        <v/>
      </c>
      <c r="G255" s="6" t="str">
        <f ca="1"/>
        <v/>
      </c>
      <c r="H255" s="6" t="str">
        <f ca="1"/>
        <v/>
      </c>
      <c r="I255" s="6" t="str">
        <f ca="1"/>
        <v/>
      </c>
      <c r="J255" s="6" t="str">
        <f ca="1"/>
        <v/>
      </c>
      <c r="K255" s="1" t="str">
        <f ca="1"/>
        <v/>
      </c>
      <c r="L255" s="1" t="str">
        <f ca="1"/>
        <v/>
      </c>
      <c r="M255" s="1" t="str">
        <f ca="1"/>
        <v/>
      </c>
      <c r="N255" s="1" t="str">
        <f ca="1"/>
        <v/>
      </c>
      <c r="O255" s="1" t="str">
        <f ca="1"/>
        <v/>
      </c>
    </row>
    <row r="256" spans="1:15" x14ac:dyDescent="0.3">
      <c r="A256">
        <f ca="1"/>
        <v>254</v>
      </c>
      <c r="B256" t="str">
        <f ca="1"/>
        <v>Dolls &amp; Stuffed Toys</v>
      </c>
      <c r="C256">
        <f ca="1"/>
        <v>1</v>
      </c>
      <c r="D256" s="7">
        <f ca="1"/>
        <v>1.6333E-2</v>
      </c>
      <c r="E256" s="7" t="str">
        <f ca="1"/>
        <v/>
      </c>
      <c r="F256" s="6" t="str">
        <f ca="1"/>
        <v/>
      </c>
      <c r="G256" s="6" t="str">
        <f ca="1"/>
        <v/>
      </c>
      <c r="H256" s="6" t="str">
        <f ca="1"/>
        <v/>
      </c>
      <c r="I256" s="6" t="str">
        <f ca="1"/>
        <v/>
      </c>
      <c r="J256" s="6" t="str">
        <f ca="1"/>
        <v/>
      </c>
      <c r="K256" s="1" t="str">
        <f ca="1"/>
        <v/>
      </c>
      <c r="L256" s="1" t="str">
        <f ca="1"/>
        <v/>
      </c>
      <c r="M256" s="1" t="str">
        <f ca="1"/>
        <v/>
      </c>
      <c r="N256" s="1" t="str">
        <f ca="1"/>
        <v/>
      </c>
      <c r="O256" s="1" t="str">
        <f ca="1"/>
        <v/>
      </c>
    </row>
    <row r="257" spans="1:15" x14ac:dyDescent="0.3">
      <c r="A257">
        <f ca="1"/>
        <v>255</v>
      </c>
      <c r="B257" t="str">
        <f ca="1"/>
        <v>Services-Miscellaneous Business Services</v>
      </c>
      <c r="C257">
        <f ca="1"/>
        <v>2</v>
      </c>
      <c r="D257" s="7">
        <f ca="1"/>
        <v>2.4421499999999999E-2</v>
      </c>
      <c r="E257" s="7">
        <f ca="1"/>
        <v>8.0984939649295373E-3</v>
      </c>
      <c r="F257" s="6">
        <f ca="1"/>
        <v>52.28</v>
      </c>
      <c r="G257" s="6">
        <f ca="1"/>
        <v>62.232500000000002</v>
      </c>
      <c r="H257" s="6">
        <f ca="1"/>
        <v>72.185000000000002</v>
      </c>
      <c r="I257" s="6">
        <f ca="1"/>
        <v>82.137500000000003</v>
      </c>
      <c r="J257" s="6">
        <f ca="1"/>
        <v>92.09</v>
      </c>
      <c r="K257" s="1">
        <f ca="1"/>
        <v>3.0148000000000001E-2</v>
      </c>
      <c r="L257" s="1">
        <f ca="1"/>
        <v>0</v>
      </c>
      <c r="M257" s="1">
        <f ca="1"/>
        <v>0</v>
      </c>
      <c r="N257" s="1">
        <f ca="1"/>
        <v>1.8695E-2</v>
      </c>
      <c r="O257" s="1">
        <f ca="1"/>
        <v>1.4854800197803627E-2</v>
      </c>
    </row>
    <row r="258" spans="1:15" x14ac:dyDescent="0.3">
      <c r="A258">
        <f ca="1"/>
        <v>256</v>
      </c>
      <c r="B258" t="str">
        <f ca="1"/>
        <v>Electronic &amp; Other Electrical Equipment (No Computer Equip)</v>
      </c>
      <c r="C258">
        <f ca="1"/>
        <v>3</v>
      </c>
      <c r="D258" s="7">
        <f ca="1"/>
        <v>2.6581333333333328E-2</v>
      </c>
      <c r="E258" s="7">
        <f ca="1"/>
        <v>1.0508389711717669E-2</v>
      </c>
      <c r="F258" s="6">
        <f ca="1"/>
        <v>81.995000000000005</v>
      </c>
      <c r="G258" s="6">
        <f ca="1"/>
        <v>113.7925</v>
      </c>
      <c r="H258" s="6">
        <f ca="1"/>
        <v>145.59</v>
      </c>
      <c r="I258" s="6">
        <f ca="1"/>
        <v>225.875</v>
      </c>
      <c r="J258" s="6">
        <f ca="1"/>
        <v>306.16000000000003</v>
      </c>
      <c r="K258" s="1">
        <f ca="1"/>
        <v>1.6173E-2</v>
      </c>
      <c r="L258" s="1">
        <f ca="1"/>
        <v>0</v>
      </c>
      <c r="M258" s="1">
        <f ca="1"/>
        <v>3.7186999999999998E-2</v>
      </c>
      <c r="N258" s="1">
        <f ca="1"/>
        <v>2.6383999999999998E-2</v>
      </c>
      <c r="O258" s="1">
        <f ca="1"/>
        <v>1.5819586699194556E-2</v>
      </c>
    </row>
    <row r="259" spans="1:15" x14ac:dyDescent="0.3">
      <c r="A259">
        <f ca="1"/>
        <v>257</v>
      </c>
      <c r="B259" t="str">
        <f ca="1"/>
        <v>Services-Membership Sports &amp; Recreation Clubs</v>
      </c>
      <c r="C259">
        <f ca="1"/>
        <v>3</v>
      </c>
      <c r="D259" s="7">
        <f ca="1"/>
        <v>2.2700333333333336E-2</v>
      </c>
      <c r="E259" s="7">
        <f ca="1"/>
        <v>6.8364577328711229E-3</v>
      </c>
      <c r="F259" s="6">
        <f ca="1"/>
        <v>24.64</v>
      </c>
      <c r="G259" s="6">
        <f ca="1"/>
        <v>26.575000000000003</v>
      </c>
      <c r="H259" s="6">
        <f ca="1"/>
        <v>28.51</v>
      </c>
      <c r="I259" s="6">
        <f ca="1"/>
        <v>50.542500000000004</v>
      </c>
      <c r="J259" s="6">
        <f ca="1"/>
        <v>72.575000000000003</v>
      </c>
      <c r="K259" s="1">
        <f ca="1"/>
        <v>2.3256000000000002E-2</v>
      </c>
      <c r="L259" s="1">
        <f ca="1"/>
        <v>0</v>
      </c>
      <c r="M259" s="1">
        <f ca="1"/>
        <v>2.9242000000000001E-2</v>
      </c>
      <c r="N259" s="1">
        <f ca="1"/>
        <v>1.5603000000000001E-2</v>
      </c>
      <c r="O259" s="1">
        <f ca="1"/>
        <v>1.2648493437955367E-2</v>
      </c>
    </row>
    <row r="260" spans="1:15" x14ac:dyDescent="0.3">
      <c r="A260">
        <f ca="1"/>
        <v>258</v>
      </c>
      <c r="B260" t="str">
        <f ca="1"/>
        <v>Wood Household Furniture, (No Upholstered)</v>
      </c>
      <c r="C260">
        <f ca="1"/>
        <v>3</v>
      </c>
      <c r="D260" s="7">
        <f ca="1"/>
        <v>2.8531999999999998E-2</v>
      </c>
      <c r="E260" s="7">
        <f ca="1"/>
        <v>1.282682996690921E-2</v>
      </c>
      <c r="F260" s="6">
        <f ca="1"/>
        <v>8.9700000000000006</v>
      </c>
      <c r="G260" s="6">
        <f ca="1"/>
        <v>11.865</v>
      </c>
      <c r="H260" s="6">
        <f ca="1"/>
        <v>14.76</v>
      </c>
      <c r="I260" s="6">
        <f ca="1"/>
        <v>18.715</v>
      </c>
      <c r="J260" s="6">
        <f ca="1"/>
        <v>22.67</v>
      </c>
      <c r="K260" s="1">
        <f ca="1"/>
        <v>4.3022999999999999E-2</v>
      </c>
      <c r="L260" s="1">
        <f ca="1"/>
        <v>0</v>
      </c>
      <c r="M260" s="1">
        <f ca="1"/>
        <v>1.8633999999999998E-2</v>
      </c>
      <c r="N260" s="1">
        <f ca="1"/>
        <v>2.3938999999999998E-2</v>
      </c>
      <c r="O260" s="1">
        <f ca="1"/>
        <v>1.7697564823067231E-2</v>
      </c>
    </row>
    <row r="261" spans="1:15" x14ac:dyDescent="0.3">
      <c r="A261">
        <f ca="1"/>
        <v>259</v>
      </c>
      <c r="B261" t="str">
        <f ca="1"/>
        <v>Wholesale-Apparel, Piece Goods &amp; Notions</v>
      </c>
      <c r="C261">
        <f ca="1"/>
        <v>1</v>
      </c>
      <c r="D261" s="7">
        <f ca="1"/>
        <v>1.5186999999999999E-2</v>
      </c>
      <c r="E261" s="7" t="str">
        <f ca="1"/>
        <v/>
      </c>
      <c r="F261" s="6" t="str">
        <f ca="1"/>
        <v/>
      </c>
      <c r="G261" s="6" t="str">
        <f ca="1"/>
        <v/>
      </c>
      <c r="H261" s="6" t="str">
        <f ca="1"/>
        <v/>
      </c>
      <c r="I261" s="6" t="str">
        <f ca="1"/>
        <v/>
      </c>
      <c r="J261" s="6" t="str">
        <f ca="1"/>
        <v/>
      </c>
      <c r="K261" s="1" t="str">
        <f ca="1"/>
        <v/>
      </c>
      <c r="L261" s="1" t="str">
        <f ca="1"/>
        <v/>
      </c>
      <c r="M261" s="1" t="str">
        <f ca="1"/>
        <v/>
      </c>
      <c r="N261" s="1" t="str">
        <f ca="1"/>
        <v/>
      </c>
      <c r="O261" s="1" t="str">
        <f ca="1"/>
        <v/>
      </c>
    </row>
    <row r="262" spans="1:15" x14ac:dyDescent="0.3">
      <c r="A262">
        <f ca="1"/>
        <v>260</v>
      </c>
      <c r="B262" t="str">
        <f ca="1"/>
        <v>Insurance Carriers, NEC</v>
      </c>
      <c r="C262">
        <f ca="1"/>
        <v>2</v>
      </c>
      <c r="D262" s="7">
        <f ca="1"/>
        <v>1.7306499999999999E-2</v>
      </c>
      <c r="E262" s="7">
        <f ca="1"/>
        <v>2.6933697295395582E-3</v>
      </c>
      <c r="F262" s="6">
        <f ca="1"/>
        <v>26.998899999999999</v>
      </c>
      <c r="G262" s="6">
        <f ca="1"/>
        <v>77.276675000000012</v>
      </c>
      <c r="H262" s="6">
        <f ca="1"/>
        <v>127.55445</v>
      </c>
      <c r="I262" s="6">
        <f ca="1"/>
        <v>177.83222499999999</v>
      </c>
      <c r="J262" s="6">
        <f ca="1"/>
        <v>228.11</v>
      </c>
      <c r="K262" s="1">
        <f ca="1"/>
        <v>1.9210999999999999E-2</v>
      </c>
      <c r="L262" s="1">
        <f ca="1"/>
        <v>0</v>
      </c>
      <c r="M262" s="1">
        <f ca="1"/>
        <v>0</v>
      </c>
      <c r="N262" s="1">
        <f ca="1"/>
        <v>1.5402000000000001E-2</v>
      </c>
      <c r="O262" s="1">
        <f ca="1"/>
        <v>1.0112190378449171E-2</v>
      </c>
    </row>
    <row r="263" spans="1:15" x14ac:dyDescent="0.3">
      <c r="A263">
        <f ca="1"/>
        <v>261</v>
      </c>
      <c r="B263" t="str">
        <f ca="1"/>
        <v>Paperboard Mills</v>
      </c>
      <c r="C263">
        <f ca="1"/>
        <v>1</v>
      </c>
      <c r="D263" s="7">
        <f ca="1"/>
        <v>1.4189E-2</v>
      </c>
      <c r="E263" s="7" t="str">
        <f ca="1"/>
        <v/>
      </c>
      <c r="F263" s="6" t="str">
        <f ca="1"/>
        <v/>
      </c>
      <c r="G263" s="6" t="str">
        <f ca="1"/>
        <v/>
      </c>
      <c r="H263" s="6" t="str">
        <f ca="1"/>
        <v/>
      </c>
      <c r="I263" s="6" t="str">
        <f ca="1"/>
        <v/>
      </c>
      <c r="J263" s="6" t="str">
        <f ca="1"/>
        <v/>
      </c>
      <c r="K263" s="1" t="str">
        <f ca="1"/>
        <v/>
      </c>
      <c r="L263" s="1" t="str">
        <f ca="1"/>
        <v/>
      </c>
      <c r="M263" s="1" t="str">
        <f ca="1"/>
        <v/>
      </c>
      <c r="N263" s="1" t="str">
        <f ca="1"/>
        <v/>
      </c>
      <c r="O263" s="1" t="str">
        <f ca="1"/>
        <v/>
      </c>
    </row>
    <row r="264" spans="1:15" x14ac:dyDescent="0.3">
      <c r="A264">
        <f ca="1"/>
        <v>262</v>
      </c>
      <c r="B264" t="str">
        <f ca="1"/>
        <v>Steel Pipe &amp; Tubes</v>
      </c>
      <c r="C264">
        <f ca="1"/>
        <v>2</v>
      </c>
      <c r="D264" s="7">
        <f ca="1"/>
        <v>3.5183999999999993E-2</v>
      </c>
      <c r="E264" s="7">
        <f ca="1"/>
        <v>2.1030769886050297E-2</v>
      </c>
      <c r="F264" s="6">
        <f ca="1"/>
        <v>81.625</v>
      </c>
      <c r="G264" s="6">
        <f ca="1"/>
        <v>102.12625</v>
      </c>
      <c r="H264" s="6">
        <f ca="1"/>
        <v>122.6275</v>
      </c>
      <c r="I264" s="6">
        <f ca="1"/>
        <v>143.12875</v>
      </c>
      <c r="J264" s="6">
        <f ca="1"/>
        <v>163.63</v>
      </c>
      <c r="K264" s="1">
        <f ca="1"/>
        <v>2.0312999999999998E-2</v>
      </c>
      <c r="L264" s="1">
        <f ca="1"/>
        <v>0</v>
      </c>
      <c r="M264" s="1">
        <f ca="1"/>
        <v>0</v>
      </c>
      <c r="N264" s="1">
        <f ca="1"/>
        <v>5.0054999999999995E-2</v>
      </c>
      <c r="O264" s="1">
        <f ca="1"/>
        <v>2.3665777950449884E-2</v>
      </c>
    </row>
    <row r="265" spans="1:15" x14ac:dyDescent="0.3">
      <c r="A265">
        <f ca="1"/>
        <v>263</v>
      </c>
      <c r="B265" t="str">
        <f ca="1"/>
        <v>Electronic Connectors</v>
      </c>
      <c r="C265">
        <f ca="1"/>
        <v>2</v>
      </c>
      <c r="D265" s="7">
        <f ca="1"/>
        <v>2.4183999999999997E-2</v>
      </c>
      <c r="E265" s="7">
        <f ca="1"/>
        <v>1.0182337649086277E-2</v>
      </c>
      <c r="F265" s="6">
        <f ca="1"/>
        <v>7.23</v>
      </c>
      <c r="G265" s="6">
        <f ca="1"/>
        <v>43.295000000000002</v>
      </c>
      <c r="H265" s="6">
        <f ca="1"/>
        <v>79.360000000000014</v>
      </c>
      <c r="I265" s="6">
        <f ca="1"/>
        <v>115.42500000000003</v>
      </c>
      <c r="J265" s="6">
        <f ca="1"/>
        <v>151.49</v>
      </c>
      <c r="K265" s="1">
        <f ca="1"/>
        <v>3.1383999999999995E-2</v>
      </c>
      <c r="L265" s="1">
        <f ca="1"/>
        <v>0</v>
      </c>
      <c r="M265" s="1">
        <f ca="1"/>
        <v>0</v>
      </c>
      <c r="N265" s="1">
        <f ca="1"/>
        <v>1.6983999999999999E-2</v>
      </c>
      <c r="O265" s="1">
        <f ca="1"/>
        <v>1.5149761890318053E-2</v>
      </c>
    </row>
    <row r="266" spans="1:15" x14ac:dyDescent="0.3">
      <c r="A266">
        <f ca="1"/>
        <v>264</v>
      </c>
      <c r="B266" t="str">
        <f ca="1"/>
        <v>Investors, NEC</v>
      </c>
      <c r="C266">
        <f ca="1"/>
        <v>1</v>
      </c>
      <c r="D266" s="7">
        <f ca="1"/>
        <v>1.3726E-2</v>
      </c>
      <c r="E266" s="7" t="str">
        <f ca="1"/>
        <v/>
      </c>
      <c r="F266" s="6" t="str">
        <f ca="1"/>
        <v/>
      </c>
      <c r="G266" s="6" t="str">
        <f ca="1"/>
        <v/>
      </c>
      <c r="H266" s="6" t="str">
        <f ca="1"/>
        <v/>
      </c>
      <c r="I266" s="6" t="str">
        <f ca="1"/>
        <v/>
      </c>
      <c r="J266" s="6" t="str">
        <f ca="1"/>
        <v/>
      </c>
      <c r="K266" s="1" t="str">
        <f ca="1"/>
        <v/>
      </c>
      <c r="L266" s="1" t="str">
        <f ca="1"/>
        <v/>
      </c>
      <c r="M266" s="1" t="str">
        <f ca="1"/>
        <v/>
      </c>
      <c r="N266" s="1" t="str">
        <f ca="1"/>
        <v/>
      </c>
      <c r="O266" s="1" t="str">
        <f ca="1"/>
        <v/>
      </c>
    </row>
    <row r="267" spans="1:15" x14ac:dyDescent="0.3">
      <c r="A267">
        <f ca="1"/>
        <v>265</v>
      </c>
      <c r="B267" t="str">
        <f ca="1"/>
        <v>Retail-Miscellaneous Shopping Goods Stores</v>
      </c>
      <c r="C267">
        <f ca="1"/>
        <v>3</v>
      </c>
      <c r="D267" s="7">
        <f ca="1"/>
        <v>3.1801333333333327E-2</v>
      </c>
      <c r="E267" s="7">
        <f ca="1"/>
        <v>1.8161674188613048E-2</v>
      </c>
      <c r="F267" s="6">
        <f ca="1"/>
        <v>10.9</v>
      </c>
      <c r="G267" s="6">
        <f ca="1"/>
        <v>34.942500000000003</v>
      </c>
      <c r="H267" s="6">
        <f ca="1"/>
        <v>58.984999999999999</v>
      </c>
      <c r="I267" s="6">
        <f ca="1"/>
        <v>141.26799999999997</v>
      </c>
      <c r="J267" s="6">
        <f ca="1"/>
        <v>223.55099999999999</v>
      </c>
      <c r="K267" s="1">
        <f ca="1"/>
        <v>5.2123999999999997E-2</v>
      </c>
      <c r="L267" s="1">
        <f ca="1"/>
        <v>0</v>
      </c>
      <c r="M267" s="1">
        <f ca="1"/>
        <v>1.7158E-2</v>
      </c>
      <c r="N267" s="1">
        <f ca="1"/>
        <v>2.6121999999999999E-2</v>
      </c>
      <c r="O267" s="1">
        <f ca="1"/>
        <v>2.1742327535631201E-2</v>
      </c>
    </row>
    <row r="268" spans="1:15" x14ac:dyDescent="0.3">
      <c r="A268">
        <f ca="1"/>
        <v>266</v>
      </c>
      <c r="B268" t="str">
        <f ca="1"/>
        <v>Wholesale-Misc Durable Goods</v>
      </c>
      <c r="C268">
        <f ca="1"/>
        <v>1</v>
      </c>
      <c r="D268" s="7">
        <f ca="1"/>
        <v>1.3006999999999999E-2</v>
      </c>
      <c r="E268" s="7" t="str">
        <f ca="1"/>
        <v/>
      </c>
      <c r="F268" s="6" t="str">
        <f ca="1"/>
        <v/>
      </c>
      <c r="G268" s="6" t="str">
        <f ca="1"/>
        <v/>
      </c>
      <c r="H268" s="6" t="str">
        <f ca="1"/>
        <v/>
      </c>
      <c r="I268" s="6" t="str">
        <f ca="1"/>
        <v/>
      </c>
      <c r="J268" s="6" t="str">
        <f ca="1"/>
        <v/>
      </c>
      <c r="K268" s="1" t="str">
        <f ca="1"/>
        <v/>
      </c>
      <c r="L268" s="1" t="str">
        <f ca="1"/>
        <v/>
      </c>
      <c r="M268" s="1" t="str">
        <f ca="1"/>
        <v/>
      </c>
      <c r="N268" s="1" t="str">
        <f ca="1"/>
        <v/>
      </c>
      <c r="O268" s="1" t="str">
        <f ca="1"/>
        <v/>
      </c>
    </row>
    <row r="269" spans="1:15" x14ac:dyDescent="0.3">
      <c r="A269">
        <f ca="1"/>
        <v>267</v>
      </c>
      <c r="B269" t="str">
        <f ca="1"/>
        <v>Retail-Food Stores</v>
      </c>
      <c r="C269">
        <f ca="1"/>
        <v>1</v>
      </c>
      <c r="D269" s="7">
        <f ca="1"/>
        <v>1.2676E-2</v>
      </c>
      <c r="E269" s="7" t="str">
        <f ca="1"/>
        <v/>
      </c>
      <c r="F269" s="6" t="str">
        <f ca="1"/>
        <v/>
      </c>
      <c r="G269" s="6" t="str">
        <f ca="1"/>
        <v/>
      </c>
      <c r="H269" s="6" t="str">
        <f ca="1"/>
        <v/>
      </c>
      <c r="I269" s="6" t="str">
        <f ca="1"/>
        <v/>
      </c>
      <c r="J269" s="6" t="str">
        <f ca="1"/>
        <v/>
      </c>
      <c r="K269" s="1" t="str">
        <f ca="1"/>
        <v/>
      </c>
      <c r="L269" s="1" t="str">
        <f ca="1"/>
        <v/>
      </c>
      <c r="M269" s="1" t="str">
        <f ca="1"/>
        <v/>
      </c>
      <c r="N269" s="1" t="str">
        <f ca="1"/>
        <v/>
      </c>
      <c r="O269" s="1" t="str">
        <f ca="1"/>
        <v/>
      </c>
    </row>
    <row r="270" spans="1:15" x14ac:dyDescent="0.3">
      <c r="A270">
        <f ca="1"/>
        <v>268</v>
      </c>
      <c r="B270" t="str">
        <f ca="1"/>
        <v>Short-Term Business Credit Institutions</v>
      </c>
      <c r="C270">
        <f ca="1"/>
        <v>3</v>
      </c>
      <c r="D270" s="7">
        <f ca="1"/>
        <v>2.2715666666666665E-2</v>
      </c>
      <c r="E270" s="7">
        <f ca="1"/>
        <v>1.0185559451170733E-2</v>
      </c>
      <c r="F270" s="6">
        <f ca="1"/>
        <v>21.01</v>
      </c>
      <c r="G270" s="6">
        <f ca="1"/>
        <v>36.652500000000003</v>
      </c>
      <c r="H270" s="6">
        <f ca="1"/>
        <v>52.295000000000002</v>
      </c>
      <c r="I270" s="6">
        <f ca="1"/>
        <v>66.517499999999998</v>
      </c>
      <c r="J270" s="6">
        <f ca="1"/>
        <v>80.739999999999995</v>
      </c>
      <c r="K270" s="1">
        <f ca="1"/>
        <v>3.0913E-2</v>
      </c>
      <c r="L270" s="1">
        <f ca="1"/>
        <v>0</v>
      </c>
      <c r="M270" s="1">
        <f ca="1"/>
        <v>1.1313E-2</v>
      </c>
      <c r="N270" s="1">
        <f ca="1"/>
        <v>2.5921E-2</v>
      </c>
      <c r="O270" s="1">
        <f ca="1"/>
        <v>1.4077078020076943E-2</v>
      </c>
    </row>
    <row r="271" spans="1:15" x14ac:dyDescent="0.3">
      <c r="A271">
        <f ca="1"/>
        <v>269</v>
      </c>
      <c r="B271" t="str">
        <f ca="1"/>
        <v>Coating, Engraving &amp; Allied Services</v>
      </c>
      <c r="C271">
        <f ca="1"/>
        <v>3</v>
      </c>
      <c r="D271" s="7">
        <f ca="1"/>
        <v>1.9659666666666666E-2</v>
      </c>
      <c r="E271" s="7">
        <f ca="1"/>
        <v>7.5511963511309512E-3</v>
      </c>
      <c r="F271" s="6">
        <f ca="1"/>
        <v>8.2100000000000009</v>
      </c>
      <c r="G271" s="6">
        <f ca="1"/>
        <v>27.977499999999999</v>
      </c>
      <c r="H271" s="6">
        <f ca="1"/>
        <v>47.744999999999997</v>
      </c>
      <c r="I271" s="6">
        <f ca="1"/>
        <v>92.647500000000008</v>
      </c>
      <c r="J271" s="6">
        <f ca="1"/>
        <v>137.55000000000001</v>
      </c>
      <c r="K271" s="1">
        <f ca="1"/>
        <v>1.6088999999999999E-2</v>
      </c>
      <c r="L271" s="1">
        <f ca="1"/>
        <v>0</v>
      </c>
      <c r="M271" s="1">
        <f ca="1"/>
        <v>1.4555999999999999E-2</v>
      </c>
      <c r="N271" s="1">
        <f ca="1"/>
        <v>2.8334000000000002E-2</v>
      </c>
      <c r="O271" s="1">
        <f ca="1"/>
        <v>1.160341907585863E-2</v>
      </c>
    </row>
    <row r="272" spans="1:15" x14ac:dyDescent="0.3">
      <c r="A272">
        <f ca="1"/>
        <v>270</v>
      </c>
      <c r="B272" t="str">
        <f ca="1"/>
        <v>Lawn &amp; Garden Tractors &amp; Home Lawn &amp; Gardens Equip</v>
      </c>
      <c r="C272">
        <f ca="1"/>
        <v>1</v>
      </c>
      <c r="D272" s="7">
        <f ca="1"/>
        <v>1.1535999999999999E-2</v>
      </c>
      <c r="E272" s="7" t="str">
        <f ca="1"/>
        <v/>
      </c>
      <c r="F272" s="6" t="str">
        <f ca="1"/>
        <v/>
      </c>
      <c r="G272" s="6" t="str">
        <f ca="1"/>
        <v/>
      </c>
      <c r="H272" s="6" t="str">
        <f ca="1"/>
        <v/>
      </c>
      <c r="I272" s="6" t="str">
        <f ca="1"/>
        <v/>
      </c>
      <c r="J272" s="6" t="str">
        <f ca="1"/>
        <v/>
      </c>
      <c r="K272" s="1" t="str">
        <f ca="1"/>
        <v/>
      </c>
      <c r="L272" s="1" t="str">
        <f ca="1"/>
        <v/>
      </c>
      <c r="M272" s="1" t="str">
        <f ca="1"/>
        <v/>
      </c>
      <c r="N272" s="1" t="str">
        <f ca="1"/>
        <v/>
      </c>
      <c r="O272" s="1" t="str">
        <f ca="1"/>
        <v/>
      </c>
    </row>
    <row r="273" spans="1:15" x14ac:dyDescent="0.3">
      <c r="A273">
        <f ca="1"/>
        <v>271</v>
      </c>
      <c r="B273" t="str">
        <f ca="1"/>
        <v>Services-Skilled Nursing Care Facilities</v>
      </c>
      <c r="C273">
        <f ca="1"/>
        <v>2</v>
      </c>
      <c r="D273" s="7">
        <f ca="1"/>
        <v>2.8273000000000003E-2</v>
      </c>
      <c r="E273" s="7">
        <f ca="1"/>
        <v>1.6738631724247964E-2</v>
      </c>
      <c r="F273" s="6">
        <f ca="1"/>
        <v>167.78</v>
      </c>
      <c r="G273" s="6">
        <f ca="1"/>
        <v>176.07749999999999</v>
      </c>
      <c r="H273" s="6">
        <f ca="1"/>
        <v>184.375</v>
      </c>
      <c r="I273" s="6">
        <f ca="1"/>
        <v>192.67250000000001</v>
      </c>
      <c r="J273" s="6">
        <f ca="1"/>
        <v>200.97</v>
      </c>
      <c r="K273" s="1">
        <f ca="1"/>
        <v>4.0109000000000006E-2</v>
      </c>
      <c r="L273" s="1">
        <f ca="1"/>
        <v>0</v>
      </c>
      <c r="M273" s="1">
        <f ca="1"/>
        <v>0</v>
      </c>
      <c r="N273" s="1">
        <f ca="1"/>
        <v>1.6437E-2</v>
      </c>
      <c r="O273" s="1">
        <f ca="1"/>
        <v>1.896966280670271E-2</v>
      </c>
    </row>
    <row r="274" spans="1:15" x14ac:dyDescent="0.3">
      <c r="A274">
        <f ca="1"/>
        <v>272</v>
      </c>
      <c r="B274" t="str">
        <f ca="1"/>
        <v>Retail-Radio, Tv &amp; Consumer Electronics Stores</v>
      </c>
      <c r="C274">
        <f ca="1"/>
        <v>1</v>
      </c>
      <c r="D274" s="7">
        <f ca="1"/>
        <v>1.1211E-2</v>
      </c>
      <c r="E274" s="7" t="str">
        <f ca="1"/>
        <v/>
      </c>
      <c r="F274" s="6" t="str">
        <f ca="1"/>
        <v/>
      </c>
      <c r="G274" s="6" t="str">
        <f ca="1"/>
        <v/>
      </c>
      <c r="H274" s="6" t="str">
        <f ca="1"/>
        <v/>
      </c>
      <c r="I274" s="6" t="str">
        <f ca="1"/>
        <v/>
      </c>
      <c r="J274" s="6" t="str">
        <f ca="1"/>
        <v/>
      </c>
      <c r="K274" s="1" t="str">
        <f ca="1"/>
        <v/>
      </c>
      <c r="L274" s="1" t="str">
        <f ca="1"/>
        <v/>
      </c>
      <c r="M274" s="1" t="str">
        <f ca="1"/>
        <v/>
      </c>
      <c r="N274" s="1" t="str">
        <f ca="1"/>
        <v/>
      </c>
      <c r="O274" s="1" t="str">
        <f ca="1"/>
        <v/>
      </c>
    </row>
    <row r="275" spans="1:15" x14ac:dyDescent="0.3">
      <c r="A275">
        <f ca="1"/>
        <v>273</v>
      </c>
      <c r="B275" t="str">
        <f ca="1"/>
        <v>Retail-Drug Stores and Proprietary Stores</v>
      </c>
      <c r="C275">
        <f ca="1"/>
        <v>1</v>
      </c>
      <c r="D275" s="7">
        <f ca="1"/>
        <v>1.0418E-2</v>
      </c>
      <c r="E275" s="7" t="str">
        <f ca="1"/>
        <v/>
      </c>
      <c r="F275" s="6" t="str">
        <f ca="1"/>
        <v/>
      </c>
      <c r="G275" s="6" t="str">
        <f ca="1"/>
        <v/>
      </c>
      <c r="H275" s="6" t="str">
        <f ca="1"/>
        <v/>
      </c>
      <c r="I275" s="6" t="str">
        <f ca="1"/>
        <v/>
      </c>
      <c r="J275" s="6" t="str">
        <f ca="1"/>
        <v/>
      </c>
      <c r="K275" s="1" t="str">
        <f ca="1"/>
        <v/>
      </c>
      <c r="L275" s="1" t="str">
        <f ca="1"/>
        <v/>
      </c>
      <c r="M275" s="1" t="str">
        <f ca="1"/>
        <v/>
      </c>
      <c r="N275" s="1" t="str">
        <f ca="1"/>
        <v/>
      </c>
      <c r="O275" s="1" t="str">
        <f ca="1"/>
        <v/>
      </c>
    </row>
    <row r="276" spans="1:15" x14ac:dyDescent="0.3">
      <c r="A276">
        <f ca="1"/>
        <v>274</v>
      </c>
      <c r="B276" t="str">
        <f ca="1"/>
        <v>Metalworkg Machinery &amp; Equipment</v>
      </c>
      <c r="C276">
        <f ca="1"/>
        <v>3</v>
      </c>
      <c r="D276" s="7">
        <f ca="1"/>
        <v>2.6502333333333333E-2</v>
      </c>
      <c r="E276" s="7">
        <f ca="1"/>
        <v>1.674710196820136E-2</v>
      </c>
      <c r="F276" s="6">
        <f ca="1"/>
        <v>10.85</v>
      </c>
      <c r="G276" s="6">
        <f ca="1"/>
        <v>116.6425</v>
      </c>
      <c r="H276" s="6">
        <f ca="1"/>
        <v>222.435</v>
      </c>
      <c r="I276" s="6">
        <f ca="1"/>
        <v>242.35499999999999</v>
      </c>
      <c r="J276" s="6">
        <f ca="1"/>
        <v>262.27499999999998</v>
      </c>
      <c r="K276" s="1">
        <f ca="1"/>
        <v>7.4280000000000006E-3</v>
      </c>
      <c r="L276" s="1">
        <f ca="1"/>
        <v>0</v>
      </c>
      <c r="M276" s="1">
        <f ca="1"/>
        <v>3.3284000000000001E-2</v>
      </c>
      <c r="N276" s="1">
        <f ca="1"/>
        <v>3.8795000000000003E-2</v>
      </c>
      <c r="O276" s="1">
        <f ca="1"/>
        <v>1.9041280618260253E-2</v>
      </c>
    </row>
    <row r="277" spans="1:15" x14ac:dyDescent="0.3">
      <c r="A277">
        <f ca="1"/>
        <v>275</v>
      </c>
      <c r="B277" t="str">
        <f ca="1"/>
        <v>Meat Packing Plants</v>
      </c>
      <c r="C277">
        <f ca="1"/>
        <v>1</v>
      </c>
      <c r="D277" s="7">
        <f ca="1"/>
        <v>9.3299999999999998E-3</v>
      </c>
      <c r="E277" s="7" t="str">
        <f ca="1"/>
        <v/>
      </c>
      <c r="F277" s="6" t="str">
        <f ca="1"/>
        <v/>
      </c>
      <c r="G277" s="6" t="str">
        <f ca="1"/>
        <v/>
      </c>
      <c r="H277" s="6" t="str">
        <f ca="1"/>
        <v/>
      </c>
      <c r="I277" s="6" t="str">
        <f ca="1"/>
        <v/>
      </c>
      <c r="J277" s="6" t="str">
        <f ca="1"/>
        <v/>
      </c>
      <c r="K277" s="1" t="str">
        <f ca="1"/>
        <v/>
      </c>
      <c r="L277" s="1" t="str">
        <f ca="1"/>
        <v/>
      </c>
      <c r="M277" s="1" t="str">
        <f ca="1"/>
        <v/>
      </c>
      <c r="N277" s="1" t="str">
        <f ca="1"/>
        <v/>
      </c>
      <c r="O277" s="1" t="str">
        <f ca="1"/>
        <v/>
      </c>
    </row>
    <row r="278" spans="1:15" x14ac:dyDescent="0.3">
      <c r="A278">
        <f ca="1"/>
        <v>276</v>
      </c>
      <c r="B278" t="str">
        <f ca="1"/>
        <v>Wholesale-Groceries &amp; Related Products</v>
      </c>
      <c r="C278">
        <f ca="1"/>
        <v>3</v>
      </c>
      <c r="D278" s="7">
        <f ca="1"/>
        <v>2.4218666666666663E-2</v>
      </c>
      <c r="E278" s="7">
        <f ca="1"/>
        <v>1.5376391525105417E-2</v>
      </c>
      <c r="F278" s="6">
        <f ca="1"/>
        <v>76.38</v>
      </c>
      <c r="G278" s="6">
        <f ca="1"/>
        <v>84.644999999999996</v>
      </c>
      <c r="H278" s="6">
        <f ca="1"/>
        <v>92.91</v>
      </c>
      <c r="I278" s="6">
        <f ca="1"/>
        <v>232.16499999999999</v>
      </c>
      <c r="J278" s="6">
        <f ca="1"/>
        <v>371.42</v>
      </c>
      <c r="K278" s="1">
        <f ca="1"/>
        <v>3.1465E-2</v>
      </c>
      <c r="L278" s="1">
        <f ca="1"/>
        <v>0</v>
      </c>
      <c r="M278" s="1">
        <f ca="1"/>
        <v>3.4632999999999997E-2</v>
      </c>
      <c r="N278" s="1">
        <f ca="1"/>
        <v>6.5580000000000005E-3</v>
      </c>
      <c r="O278" s="1">
        <f ca="1"/>
        <v>1.7442999493588639E-2</v>
      </c>
    </row>
    <row r="279" spans="1:15" x14ac:dyDescent="0.3">
      <c r="A279">
        <f ca="1"/>
        <v>277</v>
      </c>
      <c r="B279" t="str">
        <f ca="1"/>
        <v>Services-Specialty Outpatient Facilities, NEC</v>
      </c>
      <c r="C279">
        <f ca="1"/>
        <v>1</v>
      </c>
      <c r="D279" s="7">
        <f ca="1"/>
        <v>8.3669999999999994E-3</v>
      </c>
      <c r="E279" s="7" t="str">
        <f ca="1"/>
        <v/>
      </c>
      <c r="F279" s="6" t="str">
        <f ca="1"/>
        <v/>
      </c>
      <c r="G279" s="6" t="str">
        <f ca="1"/>
        <v/>
      </c>
      <c r="H279" s="6" t="str">
        <f ca="1"/>
        <v/>
      </c>
      <c r="I279" s="6" t="str">
        <f ca="1"/>
        <v/>
      </c>
      <c r="J279" s="6" t="str">
        <f ca="1"/>
        <v/>
      </c>
      <c r="K279" s="1" t="str">
        <f ca="1"/>
        <v/>
      </c>
      <c r="L279" s="1" t="str">
        <f ca="1"/>
        <v/>
      </c>
      <c r="M279" s="1" t="str">
        <f ca="1"/>
        <v/>
      </c>
      <c r="N279" s="1" t="str">
        <f ca="1"/>
        <v/>
      </c>
      <c r="O279" s="1" t="str">
        <f ca="1"/>
        <v/>
      </c>
    </row>
    <row r="280" spans="1:15" x14ac:dyDescent="0.3">
      <c r="A280">
        <f ca="1"/>
        <v>278</v>
      </c>
      <c r="B280" t="str">
        <f ca="1"/>
        <v>Rubber &amp; Plastics Footwear</v>
      </c>
      <c r="C280">
        <f ca="1"/>
        <v>3</v>
      </c>
      <c r="D280" s="7">
        <f ca="1"/>
        <v>2.5795999999999999E-2</v>
      </c>
      <c r="E280" s="7">
        <f ca="1"/>
        <v>1.8476910212478711E-2</v>
      </c>
      <c r="F280" s="6">
        <f ca="1"/>
        <v>45.935000000000002</v>
      </c>
      <c r="G280" s="6">
        <f ca="1"/>
        <v>75.702500000000001</v>
      </c>
      <c r="H280" s="6">
        <f ca="1"/>
        <v>105.47</v>
      </c>
      <c r="I280" s="6">
        <f ca="1"/>
        <v>109.1075</v>
      </c>
      <c r="J280" s="6">
        <f ca="1"/>
        <v>112.745</v>
      </c>
      <c r="K280" s="1">
        <f ca="1"/>
        <v>5.1419999999999999E-3</v>
      </c>
      <c r="L280" s="1">
        <f ca="1"/>
        <v>0</v>
      </c>
      <c r="M280" s="1">
        <f ca="1"/>
        <v>3.1490999999999998E-2</v>
      </c>
      <c r="N280" s="1">
        <f ca="1"/>
        <v>4.0755E-2</v>
      </c>
      <c r="O280" s="1">
        <f ca="1"/>
        <v>1.9848321793038321E-2</v>
      </c>
    </row>
    <row r="281" spans="1:15" x14ac:dyDescent="0.3">
      <c r="A281">
        <f ca="1"/>
        <v>279</v>
      </c>
      <c r="B281" t="str">
        <f ca="1"/>
        <v>Wholesale-Hardware &amp; Plumbing &amp; Heating Equipment &amp; Supplies</v>
      </c>
      <c r="C281">
        <f ca="1"/>
        <v>2</v>
      </c>
      <c r="D281" s="7">
        <f ca="1"/>
        <v>1.5952499999999998E-2</v>
      </c>
      <c r="E281" s="7">
        <f ca="1"/>
        <v>8.7165052916865684E-3</v>
      </c>
      <c r="F281" s="6">
        <f ca="1"/>
        <v>262.73500000000001</v>
      </c>
      <c r="G281" s="6">
        <f ca="1"/>
        <v>303.55875000000003</v>
      </c>
      <c r="H281" s="6">
        <f ca="1"/>
        <v>344.38249999999999</v>
      </c>
      <c r="I281" s="6">
        <f ca="1"/>
        <v>385.20624999999995</v>
      </c>
      <c r="J281" s="6">
        <f ca="1"/>
        <v>426.03</v>
      </c>
      <c r="K281" s="1">
        <f ca="1"/>
        <v>2.2115999999999997E-2</v>
      </c>
      <c r="L281" s="1">
        <f ca="1"/>
        <v>0</v>
      </c>
      <c r="M281" s="1">
        <f ca="1"/>
        <v>0</v>
      </c>
      <c r="N281" s="1">
        <f ca="1"/>
        <v>9.7889999999999991E-3</v>
      </c>
      <c r="O281" s="1">
        <f ca="1"/>
        <v>1.0495391381458814E-2</v>
      </c>
    </row>
    <row r="282" spans="1:15" x14ac:dyDescent="0.3">
      <c r="A282">
        <f ca="1"/>
        <v>280</v>
      </c>
      <c r="B282" t="str">
        <f ca="1"/>
        <v>Converted Paper &amp; Paperboard Prods (No Contaners/Boxes)</v>
      </c>
      <c r="C282">
        <f ca="1"/>
        <v>3</v>
      </c>
      <c r="D282" s="7">
        <f ca="1"/>
        <v>3.9418333333333333E-2</v>
      </c>
      <c r="E282" s="7">
        <f ca="1"/>
        <v>3.2317311403229902E-2</v>
      </c>
      <c r="F282" s="6">
        <f ca="1"/>
        <v>4.0999999999999996</v>
      </c>
      <c r="G282" s="6">
        <f ca="1"/>
        <v>51.472500000000004</v>
      </c>
      <c r="H282" s="6">
        <f ca="1"/>
        <v>98.844999999999999</v>
      </c>
      <c r="I282" s="6">
        <f ca="1"/>
        <v>135.55250000000001</v>
      </c>
      <c r="J282" s="6">
        <f ca="1"/>
        <v>172.26</v>
      </c>
      <c r="K282" s="1">
        <f ca="1"/>
        <v>7.3298000000000002E-2</v>
      </c>
      <c r="L282" s="1">
        <f ca="1"/>
        <v>0</v>
      </c>
      <c r="M282" s="1">
        <f ca="1"/>
        <v>8.9309999999999997E-3</v>
      </c>
      <c r="N282" s="1">
        <f ca="1"/>
        <v>3.6025999999999996E-2</v>
      </c>
      <c r="O282" s="1">
        <f ca="1"/>
        <v>3.2935143260403969E-2</v>
      </c>
    </row>
    <row r="283" spans="1:15" x14ac:dyDescent="0.3">
      <c r="A283">
        <f ca="1"/>
        <v>281</v>
      </c>
      <c r="B283" t="str">
        <f ca="1"/>
        <v>Laboratory Apparatus &amp; Furniture</v>
      </c>
      <c r="C283">
        <f ca="1"/>
        <v>1</v>
      </c>
      <c r="D283" s="7">
        <f ca="1"/>
        <v>7.0020000000000004E-3</v>
      </c>
      <c r="E283" s="7" t="str">
        <f ca="1"/>
        <v/>
      </c>
      <c r="F283" s="6" t="str">
        <f ca="1"/>
        <v/>
      </c>
      <c r="G283" s="6" t="str">
        <f ca="1"/>
        <v/>
      </c>
      <c r="H283" s="6" t="str">
        <f ca="1"/>
        <v/>
      </c>
      <c r="I283" s="6" t="str">
        <f ca="1"/>
        <v/>
      </c>
      <c r="J283" s="6" t="str">
        <f ca="1"/>
        <v/>
      </c>
      <c r="K283" s="1" t="str">
        <f ca="1"/>
        <v/>
      </c>
      <c r="L283" s="1" t="str">
        <f ca="1"/>
        <v/>
      </c>
      <c r="M283" s="1" t="str">
        <f ca="1"/>
        <v/>
      </c>
      <c r="N283" s="1" t="str">
        <f ca="1"/>
        <v/>
      </c>
      <c r="O283" s="1" t="str">
        <f ca="1"/>
        <v/>
      </c>
    </row>
    <row r="284" spans="1:15" x14ac:dyDescent="0.3">
      <c r="A284">
        <f ca="1"/>
        <v>282</v>
      </c>
      <c r="B284" t="str">
        <f ca="1"/>
        <v>Railroad Equipment</v>
      </c>
      <c r="C284">
        <f ca="1"/>
        <v>3</v>
      </c>
      <c r="D284" s="7">
        <f ca="1"/>
        <v>2.238533333333333E-2</v>
      </c>
      <c r="E284" s="7">
        <f ca="1"/>
        <v>1.7886352963456063E-2</v>
      </c>
      <c r="F284" s="6">
        <f ca="1"/>
        <v>9.2100000000000009</v>
      </c>
      <c r="G284" s="6">
        <f ca="1"/>
        <v>29.805</v>
      </c>
      <c r="H284" s="6">
        <f ca="1"/>
        <v>50.4</v>
      </c>
      <c r="I284" s="6">
        <f ca="1"/>
        <v>157.29499999999999</v>
      </c>
      <c r="J284" s="6">
        <f ca="1"/>
        <v>264.19</v>
      </c>
      <c r="K284" s="1">
        <f ca="1"/>
        <v>3.1355000000000001E-2</v>
      </c>
      <c r="L284" s="1">
        <f ca="1"/>
        <v>0</v>
      </c>
      <c r="M284" s="1">
        <f ca="1"/>
        <v>1.789E-3</v>
      </c>
      <c r="N284" s="1">
        <f ca="1"/>
        <v>3.4012000000000001E-2</v>
      </c>
      <c r="O284" s="1">
        <f ca="1"/>
        <v>1.839991490922354E-2</v>
      </c>
    </row>
    <row r="285" spans="1:15" x14ac:dyDescent="0.3">
      <c r="A285">
        <f ca="1"/>
        <v>283</v>
      </c>
      <c r="B285" t="str">
        <f ca="1"/>
        <v>Flat Glass</v>
      </c>
      <c r="C285">
        <f ca="1"/>
        <v>1</v>
      </c>
      <c r="D285" s="7">
        <f ca="1"/>
        <v>4.4219999999999997E-3</v>
      </c>
      <c r="E285" s="7" t="str">
        <f ca="1"/>
        <v/>
      </c>
      <c r="F285" s="6" t="str">
        <f ca="1"/>
        <v/>
      </c>
      <c r="G285" s="6" t="str">
        <f ca="1"/>
        <v/>
      </c>
      <c r="H285" s="6" t="str">
        <f ca="1"/>
        <v/>
      </c>
      <c r="I285" s="6" t="str">
        <f ca="1"/>
        <v/>
      </c>
      <c r="J285" s="6" t="str">
        <f ca="1"/>
        <v/>
      </c>
      <c r="K285" s="1" t="str">
        <f ca="1"/>
        <v/>
      </c>
      <c r="L285" s="1" t="str">
        <f ca="1"/>
        <v/>
      </c>
      <c r="M285" s="1" t="str">
        <f ca="1"/>
        <v/>
      </c>
      <c r="N285" s="1" t="str">
        <f ca="1"/>
        <v/>
      </c>
      <c r="O285" s="1" t="str">
        <f ca="1"/>
        <v/>
      </c>
    </row>
    <row r="286" spans="1:15" x14ac:dyDescent="0.3">
      <c r="A286">
        <f ca="1"/>
        <v>284</v>
      </c>
      <c r="B286" t="str">
        <f ca="1"/>
        <v>Textile Mill Products</v>
      </c>
      <c r="C286">
        <f ca="1"/>
        <v>1</v>
      </c>
      <c r="D286" s="7">
        <f ca="1"/>
        <v>4.0210000000000003E-3</v>
      </c>
      <c r="E286" s="7" t="str">
        <f ca="1"/>
        <v/>
      </c>
      <c r="F286" s="6" t="str">
        <f ca="1"/>
        <v/>
      </c>
      <c r="G286" s="6" t="str">
        <f ca="1"/>
        <v/>
      </c>
      <c r="H286" s="6" t="str">
        <f ca="1"/>
        <v/>
      </c>
      <c r="I286" s="6" t="str">
        <f ca="1"/>
        <v/>
      </c>
      <c r="J286" s="6" t="str">
        <f ca="1"/>
        <v/>
      </c>
      <c r="K286" s="1" t="str">
        <f ca="1"/>
        <v/>
      </c>
      <c r="L286" s="1" t="str">
        <f ca="1"/>
        <v/>
      </c>
      <c r="M286" s="1" t="str">
        <f ca="1"/>
        <v/>
      </c>
      <c r="N286" s="1" t="str">
        <f ca="1"/>
        <v/>
      </c>
      <c r="O286" s="1" t="str">
        <f ca="1"/>
        <v/>
      </c>
    </row>
    <row r="287" spans="1:15" x14ac:dyDescent="0.3">
      <c r="A287">
        <f ca="1"/>
        <v>285</v>
      </c>
      <c r="B287" t="str">
        <f ca="1"/>
        <v>Retail-Building Materials, Hardware, Garden Supply</v>
      </c>
      <c r="C287">
        <f ca="1"/>
        <v>3</v>
      </c>
      <c r="D287" s="7">
        <f ca="1"/>
        <v>2.2035666666666665E-2</v>
      </c>
      <c r="E287" s="7">
        <f ca="1"/>
        <v>1.8092791225605108E-2</v>
      </c>
      <c r="F287" s="6">
        <f ca="1"/>
        <v>44.765000000000001</v>
      </c>
      <c r="G287" s="6">
        <f ca="1"/>
        <v>45.28</v>
      </c>
      <c r="H287" s="6">
        <f ca="1"/>
        <v>45.795000000000002</v>
      </c>
      <c r="I287" s="6">
        <f ca="1"/>
        <v>196.07499999999999</v>
      </c>
      <c r="J287" s="6">
        <f ca="1"/>
        <v>346.35500000000002</v>
      </c>
      <c r="K287" s="1">
        <f ca="1"/>
        <v>3.0249999999999999E-3</v>
      </c>
      <c r="L287" s="1">
        <f ca="1"/>
        <v>0</v>
      </c>
      <c r="M287" s="1">
        <f ca="1"/>
        <v>2.4038E-2</v>
      </c>
      <c r="N287" s="1">
        <f ca="1"/>
        <v>3.9043999999999995E-2</v>
      </c>
      <c r="O287" s="1">
        <f ca="1"/>
        <v>1.8428927828733462E-2</v>
      </c>
    </row>
    <row r="288" spans="1:15" x14ac:dyDescent="0.3">
      <c r="A288">
        <f ca="1"/>
        <v>286</v>
      </c>
      <c r="B288" t="str">
        <f ca="1"/>
        <v>Functions Related To Depository Banking, NEC</v>
      </c>
      <c r="C288">
        <f ca="1"/>
        <v>1</v>
      </c>
      <c r="D288" s="7">
        <f ca="1"/>
        <v>3.9060000000000002E-3</v>
      </c>
      <c r="E288" s="7" t="str">
        <f ca="1"/>
        <v/>
      </c>
      <c r="F288" s="6" t="str">
        <f ca="1"/>
        <v/>
      </c>
      <c r="G288" s="6" t="str">
        <f ca="1"/>
        <v/>
      </c>
      <c r="H288" s="6" t="str">
        <f ca="1"/>
        <v/>
      </c>
      <c r="I288" s="6" t="str">
        <f ca="1"/>
        <v/>
      </c>
      <c r="J288" s="6" t="str">
        <f ca="1"/>
        <v/>
      </c>
      <c r="K288" s="1" t="str">
        <f ca="1"/>
        <v/>
      </c>
      <c r="L288" s="1" t="str">
        <f ca="1"/>
        <v/>
      </c>
      <c r="M288" s="1" t="str">
        <f ca="1"/>
        <v/>
      </c>
      <c r="N288" s="1" t="str">
        <f ca="1"/>
        <v/>
      </c>
      <c r="O288" s="1" t="str">
        <f ca="1"/>
        <v/>
      </c>
    </row>
    <row r="289" spans="1:15" x14ac:dyDescent="0.3">
      <c r="A289">
        <f ca="1"/>
        <v>287</v>
      </c>
      <c r="B289" t="str">
        <f ca="1"/>
        <v>Wholesale-Metals Service Centers &amp; of fices</v>
      </c>
      <c r="C289">
        <f ca="1"/>
        <v>2</v>
      </c>
      <c r="D289" s="7">
        <f ca="1"/>
        <v>1.3406000000000001E-2</v>
      </c>
      <c r="E289" s="7">
        <f ca="1"/>
        <v>9.9150512857977685E-3</v>
      </c>
      <c r="F289" s="6">
        <f ca="1"/>
        <v>29.9</v>
      </c>
      <c r="G289" s="6">
        <f ca="1"/>
        <v>103.89000000000001</v>
      </c>
      <c r="H289" s="6">
        <f ca="1"/>
        <v>177.88000000000002</v>
      </c>
      <c r="I289" s="6">
        <f ca="1"/>
        <v>251.87000000000003</v>
      </c>
      <c r="J289" s="6">
        <f ca="1"/>
        <v>325.86</v>
      </c>
      <c r="K289" s="1">
        <f ca="1"/>
        <v>6.3949999999999996E-3</v>
      </c>
      <c r="L289" s="1">
        <f ca="1"/>
        <v>0</v>
      </c>
      <c r="M289" s="1">
        <f ca="1"/>
        <v>0</v>
      </c>
      <c r="N289" s="1">
        <f ca="1"/>
        <v>2.0417000000000001E-2</v>
      </c>
      <c r="O289" s="1">
        <f ca="1"/>
        <v>9.6268561500280729E-3</v>
      </c>
    </row>
    <row r="290" spans="1:15" x14ac:dyDescent="0.3">
      <c r="A290">
        <f ca="1"/>
        <v>288</v>
      </c>
      <c r="B290" t="str">
        <f ca="1"/>
        <v>Services-Child Day Care Services</v>
      </c>
      <c r="C290">
        <f ca="1"/>
        <v>1</v>
      </c>
      <c r="D290" s="7">
        <f ca="1"/>
        <v>3.3639999999999998E-3</v>
      </c>
      <c r="E290" s="7" t="str">
        <f ca="1"/>
        <v/>
      </c>
      <c r="F290" s="6" t="str">
        <f ca="1"/>
        <v/>
      </c>
      <c r="G290" s="6" t="str">
        <f ca="1"/>
        <v/>
      </c>
      <c r="H290" s="6" t="str">
        <f ca="1"/>
        <v/>
      </c>
      <c r="I290" s="6" t="str">
        <f ca="1"/>
        <v/>
      </c>
      <c r="J290" s="6" t="str">
        <f ca="1"/>
        <v/>
      </c>
      <c r="K290" s="1" t="str">
        <f ca="1"/>
        <v/>
      </c>
      <c r="L290" s="1" t="str">
        <f ca="1"/>
        <v/>
      </c>
      <c r="M290" s="1" t="str">
        <f ca="1"/>
        <v/>
      </c>
      <c r="N290" s="1" t="str">
        <f ca="1"/>
        <v/>
      </c>
      <c r="O290" s="1" t="str">
        <f ca="1"/>
        <v/>
      </c>
    </row>
    <row r="291" spans="1:15" x14ac:dyDescent="0.3">
      <c r="A291">
        <f ca="1"/>
        <v>289</v>
      </c>
      <c r="B291" t="str">
        <f ca="1"/>
        <v>Services-Employment Agencies</v>
      </c>
      <c r="C291">
        <f ca="1"/>
        <v>1</v>
      </c>
      <c r="D291" s="7">
        <f ca="1"/>
        <v>2.2929999999999999E-3</v>
      </c>
      <c r="E291" s="7" t="str">
        <f ca="1"/>
        <v/>
      </c>
      <c r="F291" s="6" t="str">
        <f ca="1"/>
        <v/>
      </c>
      <c r="G291" s="6" t="str">
        <f ca="1"/>
        <v/>
      </c>
      <c r="H291" s="6" t="str">
        <f ca="1"/>
        <v/>
      </c>
      <c r="I291" s="6" t="str">
        <f ca="1"/>
        <v/>
      </c>
      <c r="J291" s="6" t="str">
        <f ca="1"/>
        <v/>
      </c>
      <c r="K291" s="1" t="str">
        <f ca="1"/>
        <v/>
      </c>
      <c r="L291" s="1" t="str">
        <f ca="1"/>
        <v/>
      </c>
      <c r="M291" s="1" t="str">
        <f ca="1"/>
        <v/>
      </c>
      <c r="N291" s="1" t="str">
        <f ca="1"/>
        <v/>
      </c>
      <c r="O291" s="1" t="str">
        <f ca="1"/>
        <v/>
      </c>
    </row>
    <row r="292" spans="1:15" x14ac:dyDescent="0.3">
      <c r="A292">
        <f ca="1"/>
        <v>290</v>
      </c>
      <c r="B292" t="str">
        <f ca="1"/>
        <v>Poultry Slaughtering and Processing</v>
      </c>
      <c r="C292">
        <f ca="1"/>
        <v>1</v>
      </c>
      <c r="D292" s="7">
        <f ca="1"/>
        <v>1.9320000000000001E-3</v>
      </c>
      <c r="E292" s="7" t="str">
        <f ca="1"/>
        <v/>
      </c>
      <c r="F292" s="6" t="str">
        <f ca="1"/>
        <v/>
      </c>
      <c r="G292" s="6" t="str">
        <f ca="1"/>
        <v/>
      </c>
      <c r="H292" s="6" t="str">
        <f ca="1"/>
        <v/>
      </c>
      <c r="I292" s="6" t="str">
        <f ca="1"/>
        <v/>
      </c>
      <c r="J292" s="6" t="str">
        <f ca="1"/>
        <v/>
      </c>
      <c r="K292" s="1" t="str">
        <f ca="1"/>
        <v/>
      </c>
      <c r="L292" s="1" t="str">
        <f ca="1"/>
        <v/>
      </c>
      <c r="M292" s="1" t="str">
        <f ca="1"/>
        <v/>
      </c>
      <c r="N292" s="1" t="str">
        <f ca="1"/>
        <v/>
      </c>
      <c r="O292" s="1" t="str">
        <f ca="1"/>
        <v/>
      </c>
    </row>
    <row r="293" spans="1:15" x14ac:dyDescent="0.3">
      <c r="A293">
        <f ca="1"/>
        <v>291</v>
      </c>
      <c r="B293" t="str">
        <f ca="1"/>
        <v>X-Ray Apparatus &amp; Tubes &amp; Related Irradiation Apparatus</v>
      </c>
      <c r="C293">
        <f ca="1"/>
        <v>3</v>
      </c>
      <c r="D293" s="7">
        <f ca="1"/>
        <v>1.4415666666666665E-2</v>
      </c>
      <c r="E293" s="7">
        <f ca="1"/>
        <v>1.2705717859819384E-2</v>
      </c>
      <c r="F293" s="6">
        <f ca="1"/>
        <v>2.7749999999999999</v>
      </c>
      <c r="G293" s="6">
        <f ca="1"/>
        <v>38.692499999999995</v>
      </c>
      <c r="H293" s="6">
        <f ca="1"/>
        <v>74.61</v>
      </c>
      <c r="I293" s="6">
        <f ca="1"/>
        <v>75.31</v>
      </c>
      <c r="J293" s="6">
        <f ca="1"/>
        <v>76.010000000000005</v>
      </c>
      <c r="K293" s="1">
        <f ca="1"/>
        <v>2.3984999999999999E-2</v>
      </c>
      <c r="L293" s="1">
        <f ca="1"/>
        <v>0</v>
      </c>
      <c r="M293" s="1">
        <f ca="1"/>
        <v>1.9261999999999998E-2</v>
      </c>
      <c r="N293" s="1">
        <f ca="1"/>
        <v>0</v>
      </c>
      <c r="O293" s="1">
        <f ca="1"/>
        <v>1.2632354184790735E-2</v>
      </c>
    </row>
    <row r="294" spans="1:15" x14ac:dyDescent="0.3">
      <c r="A294">
        <f ca="1"/>
        <v>292</v>
      </c>
      <c r="B294" t="str">
        <f ca="1"/>
        <v>Switchgear &amp; Switchboard Apparatus</v>
      </c>
      <c r="C294">
        <f ca="1"/>
        <v>2</v>
      </c>
      <c r="D294" s="7">
        <f ca="1"/>
        <v>1.8678E-2</v>
      </c>
      <c r="E294" s="7">
        <f ca="1"/>
        <v>1.7261890742326005E-2</v>
      </c>
      <c r="F294" s="6">
        <f ca="1"/>
        <v>240</v>
      </c>
      <c r="G294" s="6">
        <f ca="1"/>
        <v>277.19499999999999</v>
      </c>
      <c r="H294" s="6">
        <f ca="1"/>
        <v>314.39</v>
      </c>
      <c r="I294" s="6">
        <f ca="1"/>
        <v>351.58499999999998</v>
      </c>
      <c r="J294" s="6">
        <f ca="1"/>
        <v>388.78</v>
      </c>
      <c r="K294" s="1">
        <f ca="1"/>
        <v>3.0884000000000002E-2</v>
      </c>
      <c r="L294" s="1">
        <f ca="1"/>
        <v>0</v>
      </c>
      <c r="M294" s="1">
        <f ca="1"/>
        <v>0</v>
      </c>
      <c r="N294" s="1">
        <f ca="1"/>
        <v>6.4720000000000003E-3</v>
      </c>
      <c r="O294" s="1">
        <f ca="1"/>
        <v>1.46837842079849E-2</v>
      </c>
    </row>
    <row r="295" spans="1:15" x14ac:dyDescent="0.3">
      <c r="A295">
        <f ca="1"/>
        <v>293</v>
      </c>
      <c r="B295" t="str">
        <f ca="1"/>
        <v>Services-Services, NEC</v>
      </c>
      <c r="C295">
        <f ca="1"/>
        <v>1</v>
      </c>
      <c r="D295" s="7">
        <f ca="1"/>
        <v>1.034E-3</v>
      </c>
      <c r="E295" s="7" t="str">
        <f ca="1"/>
        <v/>
      </c>
      <c r="F295" s="6" t="str">
        <f ca="1"/>
        <v/>
      </c>
      <c r="G295" s="6" t="str">
        <f ca="1"/>
        <v/>
      </c>
      <c r="H295" s="6" t="str">
        <f ca="1"/>
        <v/>
      </c>
      <c r="I295" s="6" t="str">
        <f ca="1"/>
        <v/>
      </c>
      <c r="J295" s="6" t="str">
        <f ca="1"/>
        <v/>
      </c>
      <c r="K295" s="1" t="str">
        <f ca="1"/>
        <v/>
      </c>
      <c r="L295" s="1" t="str">
        <f ca="1"/>
        <v/>
      </c>
      <c r="M295" s="1" t="str">
        <f ca="1"/>
        <v/>
      </c>
      <c r="N295" s="1" t="str">
        <f ca="1"/>
        <v/>
      </c>
      <c r="O295" s="1" t="str">
        <f ca="1"/>
        <v/>
      </c>
    </row>
    <row r="296" spans="1:15" x14ac:dyDescent="0.3">
      <c r="A296">
        <f ca="1"/>
        <v>294</v>
      </c>
      <c r="B296" t="str">
        <f ca="1"/>
        <v>Dairy Products</v>
      </c>
      <c r="C296">
        <f ca="1"/>
        <v>1</v>
      </c>
      <c r="D296" s="7">
        <f ca="1"/>
        <v>9.8780000000000005E-4</v>
      </c>
      <c r="E296" s="7" t="str">
        <f ca="1"/>
        <v/>
      </c>
      <c r="F296" s="6" t="str">
        <f ca="1"/>
        <v/>
      </c>
      <c r="G296" s="6" t="str">
        <f ca="1"/>
        <v/>
      </c>
      <c r="H296" s="6" t="str">
        <f ca="1"/>
        <v/>
      </c>
      <c r="I296" s="6" t="str">
        <f ca="1"/>
        <v/>
      </c>
      <c r="J296" s="6" t="str">
        <f ca="1"/>
        <v/>
      </c>
      <c r="K296" s="1" t="str">
        <f ca="1"/>
        <v/>
      </c>
      <c r="L296" s="1" t="str">
        <f ca="1"/>
        <v/>
      </c>
      <c r="M296" s="1" t="str">
        <f ca="1"/>
        <v/>
      </c>
      <c r="N296" s="1" t="str">
        <f ca="1"/>
        <v/>
      </c>
      <c r="O296" s="1" t="str">
        <f ca="1"/>
        <v/>
      </c>
    </row>
    <row r="297" spans="1:15" x14ac:dyDescent="0.3">
      <c r="A297">
        <f ca="1"/>
        <v>295</v>
      </c>
      <c r="B297" t="str">
        <f ca="1"/>
        <v>Sugar &amp; Confectionery Products</v>
      </c>
      <c r="C297">
        <f ca="1"/>
        <v>3</v>
      </c>
      <c r="D297" s="7">
        <f ca="1"/>
        <v>5.7358000000000001E-3</v>
      </c>
      <c r="E297" s="7">
        <f ca="1"/>
        <v>4.9357864337914795E-3</v>
      </c>
      <c r="F297" s="6">
        <f ca="1"/>
        <v>42.34</v>
      </c>
      <c r="G297" s="6">
        <f ca="1"/>
        <v>61.64</v>
      </c>
      <c r="H297" s="6">
        <f ca="1"/>
        <v>80.94</v>
      </c>
      <c r="I297" s="6">
        <f ca="1"/>
        <v>137.13499999999999</v>
      </c>
      <c r="J297" s="6">
        <f ca="1"/>
        <v>193.33</v>
      </c>
      <c r="K297" s="1">
        <f ca="1"/>
        <v>6.4180000000000001E-3</v>
      </c>
      <c r="L297" s="1">
        <f ca="1"/>
        <v>0</v>
      </c>
      <c r="M297" s="1">
        <f ca="1"/>
        <v>4.9439999999999998E-4</v>
      </c>
      <c r="N297" s="1">
        <f ca="1"/>
        <v>1.0295E-2</v>
      </c>
      <c r="O297" s="1">
        <f ca="1"/>
        <v>4.9463295034466387E-3</v>
      </c>
    </row>
    <row r="298" spans="1:15" x14ac:dyDescent="0.3">
      <c r="A298">
        <f ca="1"/>
        <v>296</v>
      </c>
      <c r="B298" t="str">
        <f ca="1"/>
        <v>Malt Beverages</v>
      </c>
      <c r="C298">
        <f ca="1"/>
        <v>2</v>
      </c>
      <c r="D298" s="7">
        <f ca="1"/>
        <v>5.4769999999999992E-3</v>
      </c>
      <c r="E298" s="7">
        <f ca="1"/>
        <v>4.7418580746369883E-3</v>
      </c>
      <c r="F298" s="6">
        <f ca="1"/>
        <v>44.56</v>
      </c>
      <c r="G298" s="6">
        <f ca="1"/>
        <v>94.679824999999994</v>
      </c>
      <c r="H298" s="6">
        <f ca="1"/>
        <v>144.79964999999999</v>
      </c>
      <c r="I298" s="6">
        <f ca="1"/>
        <v>194.91947500000001</v>
      </c>
      <c r="J298" s="6">
        <f ca="1"/>
        <v>245.0393</v>
      </c>
      <c r="K298" s="1">
        <f ca="1"/>
        <v>8.8299999999999993E-3</v>
      </c>
      <c r="L298" s="1">
        <f ca="1"/>
        <v>0</v>
      </c>
      <c r="M298" s="1">
        <f ca="1"/>
        <v>0</v>
      </c>
      <c r="N298" s="1">
        <f ca="1"/>
        <v>2.124E-3</v>
      </c>
      <c r="O298" s="1">
        <f ca="1"/>
        <v>4.1826127002150227E-3</v>
      </c>
    </row>
    <row r="299" spans="1:15" x14ac:dyDescent="0.3">
      <c r="A299">
        <f ca="1"/>
        <v>297</v>
      </c>
      <c r="B299" t="str">
        <f ca="1"/>
        <v>Airports, Flying Fields &amp; Airport Terminal Services</v>
      </c>
      <c r="C299">
        <f ca="1"/>
        <v>2</v>
      </c>
      <c r="D299" s="7">
        <f ca="1"/>
        <v>3.1189999999999998E-3</v>
      </c>
      <c r="E299" s="7">
        <f ca="1"/>
        <v>2.6389225073881958E-3</v>
      </c>
      <c r="F299" s="6">
        <f ca="1"/>
        <v>26.21</v>
      </c>
      <c r="G299" s="6">
        <f ca="1"/>
        <v>104.55875</v>
      </c>
      <c r="H299" s="6">
        <f ca="1"/>
        <v>182.90750000000003</v>
      </c>
      <c r="I299" s="6">
        <f ca="1"/>
        <v>261.25625000000002</v>
      </c>
      <c r="J299" s="6">
        <f ca="1"/>
        <v>339.60500000000002</v>
      </c>
      <c r="K299" s="1">
        <f ca="1"/>
        <v>4.9849999999999998E-3</v>
      </c>
      <c r="L299" s="1">
        <f ca="1"/>
        <v>0</v>
      </c>
      <c r="M299" s="1">
        <f ca="1"/>
        <v>0</v>
      </c>
      <c r="N299" s="1">
        <f ca="1"/>
        <v>1.253E-3</v>
      </c>
      <c r="O299" s="1">
        <f ca="1"/>
        <v>2.3588184188981852E-3</v>
      </c>
    </row>
    <row r="300" spans="1:15" x14ac:dyDescent="0.3">
      <c r="A300">
        <f ca="1"/>
        <v>298</v>
      </c>
      <c r="B300" t="str">
        <f ca="1"/>
        <v>Real Estate Operators (No Developers) &amp; Lessors</v>
      </c>
      <c r="C300">
        <f ca="1"/>
        <v>3</v>
      </c>
      <c r="D300" s="7">
        <f ca="1"/>
        <v>1.2287666666666667E-2</v>
      </c>
      <c r="E300" s="7">
        <f ca="1"/>
        <v>1.1943849309721442E-2</v>
      </c>
      <c r="F300" s="6">
        <f ca="1"/>
        <v>12.2622</v>
      </c>
      <c r="G300" s="6">
        <f ca="1"/>
        <v>13.2011</v>
      </c>
      <c r="H300" s="6">
        <f ca="1"/>
        <v>14.14</v>
      </c>
      <c r="I300" s="6">
        <f ca="1"/>
        <v>20.547499999999999</v>
      </c>
      <c r="J300" s="6">
        <f ca="1"/>
        <v>26.954999999999998</v>
      </c>
      <c r="K300" s="1">
        <f ca="1"/>
        <v>5.0980000000000001E-3</v>
      </c>
      <c r="L300" s="1">
        <f ca="1"/>
        <v>0</v>
      </c>
      <c r="M300" s="1">
        <f ca="1"/>
        <v>5.6899999999999997E-3</v>
      </c>
      <c r="N300" s="1">
        <f ca="1"/>
        <v>2.6075000000000001E-2</v>
      </c>
      <c r="O300" s="1">
        <f ca="1"/>
        <v>1.1526073872601489E-2</v>
      </c>
    </row>
    <row r="301" spans="1:15" x14ac:dyDescent="0.3">
      <c r="A301">
        <f ca="1"/>
        <v>299</v>
      </c>
      <c r="B301" t="str">
        <f ca="1"/>
        <v>Wholesale-Beer, Wine &amp; Distilled Alcoholic Beverages</v>
      </c>
      <c r="C301">
        <f ca="1"/>
        <v>1</v>
      </c>
      <c r="D301" s="7">
        <f ca="1"/>
        <v>0</v>
      </c>
      <c r="E301" s="7" t="str">
        <f ca="1"/>
        <v/>
      </c>
      <c r="F301" s="6" t="str">
        <f ca="1"/>
        <v/>
      </c>
      <c r="G301" s="6" t="str">
        <f ca="1"/>
        <v/>
      </c>
      <c r="H301" s="6" t="str">
        <f ca="1"/>
        <v/>
      </c>
      <c r="I301" s="6" t="str">
        <f ca="1"/>
        <v/>
      </c>
      <c r="J301" s="6" t="str">
        <f ca="1"/>
        <v/>
      </c>
      <c r="K301" s="1" t="str">
        <f ca="1"/>
        <v/>
      </c>
      <c r="L301" s="1" t="str">
        <f ca="1"/>
        <v/>
      </c>
      <c r="M301" s="1" t="str">
        <f ca="1"/>
        <v/>
      </c>
      <c r="N301" s="1" t="str">
        <f ca="1"/>
        <v/>
      </c>
      <c r="O301" s="1" t="str">
        <f ca="1"/>
        <v/>
      </c>
    </row>
    <row r="302" spans="1:15" x14ac:dyDescent="0.3">
      <c r="A302">
        <f ca="1"/>
        <v>300</v>
      </c>
      <c r="B302" t="str">
        <f ca="1"/>
        <v>Electric, Gas &amp; Sanitary Services</v>
      </c>
      <c r="C302">
        <f ca="1"/>
        <v>1</v>
      </c>
      <c r="D302" s="7">
        <f ca="1"/>
        <v>-3.8809999999999995E-4</v>
      </c>
      <c r="E302" s="7" t="str">
        <f ca="1"/>
        <v/>
      </c>
      <c r="F302" s="6" t="str">
        <f ca="1"/>
        <v/>
      </c>
      <c r="G302" s="6" t="str">
        <f ca="1"/>
        <v/>
      </c>
      <c r="H302" s="6" t="str">
        <f ca="1"/>
        <v/>
      </c>
      <c r="I302" s="6" t="str">
        <f ca="1"/>
        <v/>
      </c>
      <c r="J302" s="6" t="str">
        <f ca="1"/>
        <v/>
      </c>
      <c r="K302" s="1" t="str">
        <f ca="1"/>
        <v/>
      </c>
      <c r="L302" s="1" t="str">
        <f ca="1"/>
        <v/>
      </c>
      <c r="M302" s="1" t="str">
        <f ca="1"/>
        <v/>
      </c>
      <c r="N302" s="1" t="str">
        <f ca="1"/>
        <v/>
      </c>
      <c r="O302" s="1" t="str">
        <f ca="1"/>
        <v/>
      </c>
    </row>
    <row r="303" spans="1:15" x14ac:dyDescent="0.3">
      <c r="A303">
        <f ca="1"/>
        <v>301</v>
      </c>
      <c r="B303" t="str">
        <f ca="1"/>
        <v>Pulp Mills</v>
      </c>
      <c r="C303">
        <f ca="1"/>
        <v>2</v>
      </c>
      <c r="D303" s="7">
        <f ca="1"/>
        <v>1.7617000000000001E-2</v>
      </c>
      <c r="E303" s="7">
        <f ca="1"/>
        <v>1.8114661520436975E-2</v>
      </c>
      <c r="F303" s="6">
        <f ca="1"/>
        <v>1.0449999999999999</v>
      </c>
      <c r="G303" s="6">
        <f ca="1"/>
        <v>3.32375</v>
      </c>
      <c r="H303" s="6">
        <f ca="1"/>
        <v>5.6025</v>
      </c>
      <c r="I303" s="6">
        <f ca="1"/>
        <v>7.8812499999999996</v>
      </c>
      <c r="J303" s="6">
        <f ca="1"/>
        <v>10.16</v>
      </c>
      <c r="K303" s="1">
        <f ca="1"/>
        <v>4.8079999999999998E-3</v>
      </c>
      <c r="L303" s="1">
        <f ca="1"/>
        <v>0</v>
      </c>
      <c r="M303" s="1">
        <f ca="1"/>
        <v>0</v>
      </c>
      <c r="N303" s="1">
        <f ca="1"/>
        <v>3.0426000000000002E-2</v>
      </c>
      <c r="O303" s="1">
        <f ca="1"/>
        <v>1.4588804508937668E-2</v>
      </c>
    </row>
    <row r="304" spans="1:15" x14ac:dyDescent="0.3">
      <c r="A304">
        <f ca="1"/>
        <v>302</v>
      </c>
      <c r="B304" t="str">
        <f ca="1"/>
        <v>Wholesale-Farm Product Raw Materials</v>
      </c>
      <c r="C304">
        <f ca="1"/>
        <v>3</v>
      </c>
      <c r="D304" s="7">
        <f ca="1"/>
        <v>7.9236666666666674E-3</v>
      </c>
      <c r="E304" s="7">
        <f ca="1"/>
        <v>9.3671309019001826E-3</v>
      </c>
      <c r="F304" s="6">
        <f ca="1"/>
        <v>52.53</v>
      </c>
      <c r="G304" s="6">
        <f ca="1"/>
        <v>62.215000000000003</v>
      </c>
      <c r="H304" s="6">
        <f ca="1"/>
        <v>71.900000000000006</v>
      </c>
      <c r="I304" s="6">
        <f ca="1"/>
        <v>2806.8850000000002</v>
      </c>
      <c r="J304" s="6">
        <f ca="1"/>
        <v>5541.87</v>
      </c>
      <c r="K304" s="1">
        <f ca="1"/>
        <v>1.4093E-2</v>
      </c>
      <c r="L304" s="1">
        <f ca="1"/>
        <v>0</v>
      </c>
      <c r="M304" s="1">
        <f ca="1"/>
        <v>1.2533000000000001E-2</v>
      </c>
      <c r="N304" s="1">
        <f ca="1"/>
        <v>-2.8549999999999999E-3</v>
      </c>
      <c r="O304" s="1">
        <f ca="1"/>
        <v>8.613451742284662E-3</v>
      </c>
    </row>
    <row r="305" spans="1:15" x14ac:dyDescent="0.3">
      <c r="A305">
        <f ca="1"/>
        <v>303</v>
      </c>
      <c r="B305" t="str">
        <f ca="1"/>
        <v>Computer &amp; office Equipment</v>
      </c>
      <c r="C305">
        <f ca="1"/>
        <v>3</v>
      </c>
      <c r="D305" s="7">
        <f ca="1"/>
        <v>8.6265333333333336E-3</v>
      </c>
      <c r="E305" s="7">
        <f ca="1"/>
        <v>1.0294655052663656E-2</v>
      </c>
      <c r="F305" s="6">
        <f ca="1"/>
        <v>19.734999999999999</v>
      </c>
      <c r="G305" s="6">
        <f ca="1"/>
        <v>23.074999999999999</v>
      </c>
      <c r="H305" s="6">
        <f ca="1"/>
        <v>26.414999999999999</v>
      </c>
      <c r="I305" s="6">
        <f ca="1"/>
        <v>139.315</v>
      </c>
      <c r="J305" s="6">
        <f ca="1"/>
        <v>252.215</v>
      </c>
      <c r="K305" s="1">
        <f ca="1"/>
        <v>7.6060000000000006E-4</v>
      </c>
      <c r="L305" s="1">
        <f ca="1"/>
        <v>0</v>
      </c>
      <c r="M305" s="1">
        <f ca="1"/>
        <v>2.0278000000000001E-2</v>
      </c>
      <c r="N305" s="1">
        <f ca="1"/>
        <v>4.8409999999999998E-3</v>
      </c>
      <c r="O305" s="1">
        <f ca="1"/>
        <v>9.4476214523374433E-3</v>
      </c>
    </row>
    <row r="306" spans="1:15" x14ac:dyDescent="0.3">
      <c r="A306">
        <f ca="1"/>
        <v>304</v>
      </c>
      <c r="B306" t="str">
        <f ca="1"/>
        <v>Wholesale-Petroleum &amp; Petroleum Products (No Bulk Stations)</v>
      </c>
      <c r="C306">
        <f ca="1"/>
        <v>1</v>
      </c>
      <c r="D306" s="7">
        <f ca="1"/>
        <v>-1.709E-3</v>
      </c>
      <c r="E306" s="7" t="str">
        <f ca="1"/>
        <v/>
      </c>
      <c r="F306" s="6" t="str">
        <f ca="1"/>
        <v/>
      </c>
      <c r="G306" s="6" t="str">
        <f ca="1"/>
        <v/>
      </c>
      <c r="H306" s="6" t="str">
        <f ca="1"/>
        <v/>
      </c>
      <c r="I306" s="6" t="str">
        <f ca="1"/>
        <v/>
      </c>
      <c r="J306" s="6" t="str">
        <f ca="1"/>
        <v/>
      </c>
      <c r="K306" s="1" t="str">
        <f ca="1"/>
        <v/>
      </c>
      <c r="L306" s="1" t="str">
        <f ca="1"/>
        <v/>
      </c>
      <c r="M306" s="1" t="str">
        <f ca="1"/>
        <v/>
      </c>
      <c r="N306" s="1" t="str">
        <f ca="1"/>
        <v/>
      </c>
      <c r="O306" s="1" t="str">
        <f ca="1"/>
        <v/>
      </c>
    </row>
    <row r="307" spans="1:15" x14ac:dyDescent="0.3">
      <c r="A307">
        <f ca="1"/>
        <v>305</v>
      </c>
      <c r="B307" t="str">
        <f ca="1"/>
        <v>Cogeneration Services &amp; Small Power Producers</v>
      </c>
      <c r="C307">
        <f ca="1"/>
        <v>1</v>
      </c>
      <c r="D307" s="7">
        <f ca="1"/>
        <v>-1.7240000000000001E-3</v>
      </c>
      <c r="E307" s="7" t="str">
        <f ca="1"/>
        <v/>
      </c>
      <c r="F307" s="6" t="str">
        <f ca="1"/>
        <v/>
      </c>
      <c r="G307" s="6" t="str">
        <f ca="1"/>
        <v/>
      </c>
      <c r="H307" s="6" t="str">
        <f ca="1"/>
        <v/>
      </c>
      <c r="I307" s="6" t="str">
        <f ca="1"/>
        <v/>
      </c>
      <c r="J307" s="6" t="str">
        <f ca="1"/>
        <v/>
      </c>
      <c r="K307" s="1" t="str">
        <f ca="1"/>
        <v/>
      </c>
      <c r="L307" s="1" t="str">
        <f ca="1"/>
        <v/>
      </c>
      <c r="M307" s="1" t="str">
        <f ca="1"/>
        <v/>
      </c>
      <c r="N307" s="1" t="str">
        <f ca="1"/>
        <v/>
      </c>
      <c r="O307" s="1" t="str">
        <f ca="1"/>
        <v/>
      </c>
    </row>
    <row r="308" spans="1:15" x14ac:dyDescent="0.3">
      <c r="A308">
        <f ca="1"/>
        <v>306</v>
      </c>
      <c r="B308" t="str">
        <f ca="1"/>
        <v>Services-Hospitals</v>
      </c>
      <c r="C308">
        <f ca="1"/>
        <v>3</v>
      </c>
      <c r="D308" s="7">
        <f ca="1"/>
        <v>1.1991E-2</v>
      </c>
      <c r="E308" s="7">
        <f ca="1"/>
        <v>1.3760518631214448E-2</v>
      </c>
      <c r="F308" s="6">
        <f ca="1"/>
        <v>16.39</v>
      </c>
      <c r="G308" s="6">
        <f ca="1"/>
        <v>19.600000000000001</v>
      </c>
      <c r="H308" s="6">
        <f ca="1"/>
        <v>22.81</v>
      </c>
      <c r="I308" s="6">
        <f ca="1"/>
        <v>64.622500000000002</v>
      </c>
      <c r="J308" s="6">
        <f ca="1"/>
        <v>106.435</v>
      </c>
      <c r="K308" s="1">
        <f ca="1"/>
        <v>0</v>
      </c>
      <c r="L308" s="1">
        <f ca="1"/>
        <v>0</v>
      </c>
      <c r="M308" s="1">
        <f ca="1"/>
        <v>2.7014999999999997E-2</v>
      </c>
      <c r="N308" s="1">
        <f ca="1"/>
        <v>8.9580000000000007E-3</v>
      </c>
      <c r="O308" s="1">
        <f ca="1"/>
        <v>1.2735014811534377E-2</v>
      </c>
    </row>
    <row r="309" spans="1:15" x14ac:dyDescent="0.3">
      <c r="A309">
        <f ca="1"/>
        <v>307</v>
      </c>
      <c r="B309" t="str">
        <f ca="1"/>
        <v>Cement, Hydraulic</v>
      </c>
      <c r="C309">
        <f ca="1"/>
        <v>3</v>
      </c>
      <c r="D309" s="7">
        <f ca="1"/>
        <v>9.5773333333333335E-3</v>
      </c>
      <c r="E309" s="7">
        <f ca="1"/>
        <v>1.1423441264931219E-2</v>
      </c>
      <c r="F309" s="6">
        <f ca="1"/>
        <v>10.7</v>
      </c>
      <c r="G309" s="6">
        <f ca="1"/>
        <v>47.86</v>
      </c>
      <c r="H309" s="6">
        <f ca="1"/>
        <v>85.02</v>
      </c>
      <c r="I309" s="6">
        <f ca="1"/>
        <v>143.48499999999999</v>
      </c>
      <c r="J309" s="6">
        <f ca="1"/>
        <v>201.95</v>
      </c>
      <c r="K309" s="1">
        <f ca="1"/>
        <v>0</v>
      </c>
      <c r="L309" s="1">
        <f ca="1"/>
        <v>0</v>
      </c>
      <c r="M309" s="1">
        <f ca="1"/>
        <v>6.5110000000000003E-3</v>
      </c>
      <c r="N309" s="1">
        <f ca="1"/>
        <v>2.2221000000000001E-2</v>
      </c>
      <c r="O309" s="1">
        <f ca="1"/>
        <v>1.048465554989767E-2</v>
      </c>
    </row>
    <row r="310" spans="1:15" x14ac:dyDescent="0.3">
      <c r="A310">
        <f ca="1"/>
        <v>308</v>
      </c>
      <c r="B310" t="str">
        <f ca="1"/>
        <v>Hazardous Waste Management</v>
      </c>
      <c r="C310">
        <f ca="1"/>
        <v>2</v>
      </c>
      <c r="D310" s="7">
        <f ca="1"/>
        <v>3.9530499999999996E-2</v>
      </c>
      <c r="E310" s="7">
        <f ca="1"/>
        <v>4.1506460948869159E-2</v>
      </c>
      <c r="F310" s="6">
        <f ca="1"/>
        <v>12.88</v>
      </c>
      <c r="G310" s="6">
        <f ca="1"/>
        <v>84.572499999999991</v>
      </c>
      <c r="H310" s="6">
        <f ca="1"/>
        <v>156.26499999999999</v>
      </c>
      <c r="I310" s="6">
        <f ca="1"/>
        <v>227.95749999999998</v>
      </c>
      <c r="J310" s="6">
        <f ca="1"/>
        <v>299.64999999999998</v>
      </c>
      <c r="K310" s="1">
        <f ca="1"/>
        <v>6.8879999999999997E-2</v>
      </c>
      <c r="L310" s="1">
        <f ca="1"/>
        <v>0</v>
      </c>
      <c r="M310" s="1">
        <f ca="1"/>
        <v>0</v>
      </c>
      <c r="N310" s="1">
        <f ca="1"/>
        <v>1.0181000000000001E-2</v>
      </c>
      <c r="O310" s="1">
        <f ca="1"/>
        <v>3.3093034165062589E-2</v>
      </c>
    </row>
    <row r="311" spans="1:15" x14ac:dyDescent="0.3">
      <c r="A311">
        <f ca="1"/>
        <v>309</v>
      </c>
      <c r="B311" t="str">
        <f ca="1"/>
        <v>Air Transportation, Nonscheduled</v>
      </c>
      <c r="C311">
        <f ca="1"/>
        <v>1</v>
      </c>
      <c r="D311" s="7">
        <f ca="1"/>
        <v>-2.16E-3</v>
      </c>
      <c r="E311" s="7" t="str">
        <f ca="1"/>
        <v/>
      </c>
      <c r="F311" s="6" t="str">
        <f ca="1"/>
        <v/>
      </c>
      <c r="G311" s="6" t="str">
        <f ca="1"/>
        <v/>
      </c>
      <c r="H311" s="6" t="str">
        <f ca="1"/>
        <v/>
      </c>
      <c r="I311" s="6" t="str">
        <f ca="1"/>
        <v/>
      </c>
      <c r="J311" s="6" t="str">
        <f ca="1"/>
        <v/>
      </c>
      <c r="K311" s="1" t="str">
        <f ca="1"/>
        <v/>
      </c>
      <c r="L311" s="1" t="str">
        <f ca="1"/>
        <v/>
      </c>
      <c r="M311" s="1" t="str">
        <f ca="1"/>
        <v/>
      </c>
      <c r="N311" s="1" t="str">
        <f ca="1"/>
        <v/>
      </c>
      <c r="O311" s="1" t="str">
        <f ca="1"/>
        <v/>
      </c>
    </row>
    <row r="312" spans="1:15" x14ac:dyDescent="0.3">
      <c r="A312">
        <f ca="1"/>
        <v>310</v>
      </c>
      <c r="B312" t="str">
        <f ca="1"/>
        <v>Agricultural Prod-Livestock &amp; Animal Specialties</v>
      </c>
      <c r="C312">
        <f ca="1"/>
        <v>1</v>
      </c>
      <c r="D312" s="7">
        <f ca="1"/>
        <v>-3.1450000000000002E-3</v>
      </c>
      <c r="E312" s="7" t="str">
        <f ca="1"/>
        <v/>
      </c>
      <c r="F312" s="6" t="str">
        <f ca="1"/>
        <v/>
      </c>
      <c r="G312" s="6" t="str">
        <f ca="1"/>
        <v/>
      </c>
      <c r="H312" s="6" t="str">
        <f ca="1"/>
        <v/>
      </c>
      <c r="I312" s="6" t="str">
        <f ca="1"/>
        <v/>
      </c>
      <c r="J312" s="6" t="str">
        <f ca="1"/>
        <v/>
      </c>
      <c r="K312" s="1" t="str">
        <f ca="1"/>
        <v/>
      </c>
      <c r="L312" s="1" t="str">
        <f ca="1"/>
        <v/>
      </c>
      <c r="M312" s="1" t="str">
        <f ca="1"/>
        <v/>
      </c>
      <c r="N312" s="1" t="str">
        <f ca="1"/>
        <v/>
      </c>
      <c r="O312" s="1" t="str">
        <f ca="1"/>
        <v/>
      </c>
    </row>
    <row r="313" spans="1:15" x14ac:dyDescent="0.3">
      <c r="A313">
        <f ca="1"/>
        <v>311</v>
      </c>
      <c r="B313" t="str">
        <f ca="1"/>
        <v>Miscellaneous Business Credit Institution</v>
      </c>
      <c r="C313">
        <f ca="1"/>
        <v>2</v>
      </c>
      <c r="D313" s="7">
        <f ca="1"/>
        <v>8.0339999999999995E-3</v>
      </c>
      <c r="E313" s="7">
        <f ca="1"/>
        <v>1.1361791760105445E-2</v>
      </c>
      <c r="F313" s="6">
        <f ca="1"/>
        <v>15.9</v>
      </c>
      <c r="G313" s="6">
        <f ca="1"/>
        <v>19.987500000000001</v>
      </c>
      <c r="H313" s="6">
        <f ca="1"/>
        <v>24.075000000000003</v>
      </c>
      <c r="I313" s="6">
        <f ca="1"/>
        <v>28.162500000000001</v>
      </c>
      <c r="J313" s="6">
        <f ca="1"/>
        <v>32.25</v>
      </c>
      <c r="K313" s="1">
        <f ca="1"/>
        <v>0</v>
      </c>
      <c r="L313" s="1">
        <f ca="1"/>
        <v>0</v>
      </c>
      <c r="M313" s="1">
        <f ca="1"/>
        <v>0</v>
      </c>
      <c r="N313" s="1">
        <f ca="1"/>
        <v>1.6067999999999999E-2</v>
      </c>
      <c r="O313" s="1">
        <f ca="1"/>
        <v>8.0339999999999995E-3</v>
      </c>
    </row>
    <row r="314" spans="1:15" x14ac:dyDescent="0.3">
      <c r="A314">
        <f ca="1"/>
        <v>312</v>
      </c>
      <c r="B314" t="str">
        <f ca="1"/>
        <v>Oil Royalty Traders</v>
      </c>
      <c r="C314">
        <f ca="1"/>
        <v>1</v>
      </c>
      <c r="D314" s="7">
        <f ca="1"/>
        <v>-4.3869999999999994E-3</v>
      </c>
      <c r="E314" s="7" t="str">
        <f ca="1"/>
        <v/>
      </c>
      <c r="F314" s="6" t="str">
        <f ca="1"/>
        <v/>
      </c>
      <c r="G314" s="6" t="str">
        <f ca="1"/>
        <v/>
      </c>
      <c r="H314" s="6" t="str">
        <f ca="1"/>
        <v/>
      </c>
      <c r="I314" s="6" t="str">
        <f ca="1"/>
        <v/>
      </c>
      <c r="J314" s="6" t="str">
        <f ca="1"/>
        <v/>
      </c>
      <c r="K314" s="1" t="str">
        <f ca="1"/>
        <v/>
      </c>
      <c r="L314" s="1" t="str">
        <f ca="1"/>
        <v/>
      </c>
      <c r="M314" s="1" t="str">
        <f ca="1"/>
        <v/>
      </c>
      <c r="N314" s="1" t="str">
        <f ca="1"/>
        <v/>
      </c>
      <c r="O314" s="1" t="str">
        <f ca="1"/>
        <v/>
      </c>
    </row>
    <row r="315" spans="1:15" x14ac:dyDescent="0.3">
      <c r="A315">
        <f ca="1"/>
        <v>313</v>
      </c>
      <c r="B315" t="str">
        <f ca="1"/>
        <v>Services-Advertising</v>
      </c>
      <c r="C315">
        <f ca="1"/>
        <v>3</v>
      </c>
      <c r="D315" s="7">
        <f ca="1"/>
        <v>3.3299333333333327E-2</v>
      </c>
      <c r="E315" s="7">
        <f ca="1"/>
        <v>3.9412711329383746E-2</v>
      </c>
      <c r="F315" s="6">
        <f ca="1"/>
        <v>3.26</v>
      </c>
      <c r="G315" s="6">
        <f ca="1"/>
        <v>3.44</v>
      </c>
      <c r="H315" s="6">
        <f ca="1"/>
        <v>3.62</v>
      </c>
      <c r="I315" s="6">
        <f ca="1"/>
        <v>5.4224999999999994</v>
      </c>
      <c r="J315" s="6">
        <f ca="1"/>
        <v>7.2249999999999996</v>
      </c>
      <c r="K315" s="1">
        <f ca="1"/>
        <v>-9.1190000000000004E-3</v>
      </c>
      <c r="L315" s="1">
        <f ca="1"/>
        <v>0</v>
      </c>
      <c r="M315" s="1">
        <f ca="1"/>
        <v>4.0229999999999995E-2</v>
      </c>
      <c r="N315" s="1">
        <f ca="1"/>
        <v>6.8787000000000001E-2</v>
      </c>
      <c r="O315" s="1">
        <f ca="1"/>
        <v>3.6232388038880355E-2</v>
      </c>
    </row>
    <row r="316" spans="1:15" x14ac:dyDescent="0.3">
      <c r="A316">
        <f ca="1"/>
        <v>314</v>
      </c>
      <c r="B316" t="str">
        <f ca="1"/>
        <v>Radio Broadcasting Stations</v>
      </c>
      <c r="C316">
        <f ca="1"/>
        <v>2</v>
      </c>
      <c r="D316" s="7">
        <f ca="1"/>
        <v>2.1548000000000001E-2</v>
      </c>
      <c r="E316" s="7">
        <f ca="1"/>
        <v>2.8103251911478149E-2</v>
      </c>
      <c r="F316" s="6">
        <f ca="1"/>
        <v>7.04</v>
      </c>
      <c r="G316" s="6">
        <f ca="1"/>
        <v>8.2675000000000001</v>
      </c>
      <c r="H316" s="6">
        <f ca="1"/>
        <v>9.4949999999999992</v>
      </c>
      <c r="I316" s="6">
        <f ca="1"/>
        <v>10.7225</v>
      </c>
      <c r="J316" s="6">
        <f ca="1"/>
        <v>11.95</v>
      </c>
      <c r="K316" s="1">
        <f ca="1"/>
        <v>4.1420000000000005E-2</v>
      </c>
      <c r="L316" s="1">
        <f ca="1"/>
        <v>0</v>
      </c>
      <c r="M316" s="1">
        <f ca="1"/>
        <v>0</v>
      </c>
      <c r="N316" s="1">
        <f ca="1"/>
        <v>1.676E-3</v>
      </c>
      <c r="O316" s="1">
        <f ca="1"/>
        <v>2.0445937428578163E-2</v>
      </c>
    </row>
    <row r="317" spans="1:15" x14ac:dyDescent="0.3">
      <c r="A317">
        <f ca="1"/>
        <v>315</v>
      </c>
      <c r="B317" t="str">
        <f ca="1"/>
        <v>Computer Storage Devices</v>
      </c>
      <c r="C317">
        <f ca="1"/>
        <v>3</v>
      </c>
      <c r="D317" s="7">
        <f ca="1"/>
        <v>1.1751666666666667E-2</v>
      </c>
      <c r="E317" s="7">
        <f ca="1"/>
        <v>1.8313912125303356E-2</v>
      </c>
      <c r="F317" s="6">
        <f ca="1"/>
        <v>67.3</v>
      </c>
      <c r="G317" s="6">
        <f ca="1"/>
        <v>86.19</v>
      </c>
      <c r="H317" s="6">
        <f ca="1"/>
        <v>105.08</v>
      </c>
      <c r="I317" s="6">
        <f ca="1"/>
        <v>238.65250000000003</v>
      </c>
      <c r="J317" s="6">
        <f ca="1"/>
        <v>372.22500000000002</v>
      </c>
      <c r="K317" s="1">
        <f ca="1"/>
        <v>-7.3750000000000005E-3</v>
      </c>
      <c r="L317" s="1">
        <f ca="1"/>
        <v>0</v>
      </c>
      <c r="M317" s="1">
        <f ca="1"/>
        <v>1.3503000000000001E-2</v>
      </c>
      <c r="N317" s="1">
        <f ca="1"/>
        <v>2.9127E-2</v>
      </c>
      <c r="O317" s="1">
        <f ca="1"/>
        <v>1.6066269083082108E-2</v>
      </c>
    </row>
    <row r="318" spans="1:15" x14ac:dyDescent="0.3">
      <c r="A318">
        <f ca="1"/>
        <v>316</v>
      </c>
      <c r="B318" t="str">
        <f ca="1"/>
        <v>Household Appliances</v>
      </c>
      <c r="C318">
        <f ca="1"/>
        <v>3</v>
      </c>
      <c r="D318" s="7">
        <f ca="1"/>
        <v>2.2688666666666666E-2</v>
      </c>
      <c r="E318" s="7">
        <f ca="1"/>
        <v>2.9512641873158916E-2</v>
      </c>
      <c r="F318" s="6">
        <f ca="1"/>
        <v>65.56</v>
      </c>
      <c r="G318" s="6">
        <f ca="1"/>
        <v>72.73</v>
      </c>
      <c r="H318" s="6">
        <f ca="1"/>
        <v>79.900000000000006</v>
      </c>
      <c r="I318" s="6">
        <f ca="1"/>
        <v>99.87</v>
      </c>
      <c r="J318" s="6">
        <f ca="1"/>
        <v>119.84</v>
      </c>
      <c r="K318" s="1">
        <f ca="1"/>
        <v>3.603E-2</v>
      </c>
      <c r="L318" s="1">
        <f ca="1"/>
        <v>0</v>
      </c>
      <c r="M318" s="1">
        <f ca="1"/>
        <v>-1.1139E-2</v>
      </c>
      <c r="N318" s="1">
        <f ca="1"/>
        <v>4.3174999999999998E-2</v>
      </c>
      <c r="O318" s="1">
        <f ca="1"/>
        <v>2.6633774028477452E-2</v>
      </c>
    </row>
    <row r="319" spans="1:15" x14ac:dyDescent="0.3">
      <c r="A319">
        <f ca="1"/>
        <v>317</v>
      </c>
      <c r="B319" t="str">
        <f ca="1"/>
        <v>Books: Publishing or  Publishing &amp; Printing</v>
      </c>
      <c r="C319">
        <f ca="1"/>
        <v>2</v>
      </c>
      <c r="D319" s="7">
        <f ca="1"/>
        <v>1.3050500000000001E-2</v>
      </c>
      <c r="E319" s="7">
        <f ca="1"/>
        <v>1.9878892939497413E-2</v>
      </c>
      <c r="F319" s="6">
        <f ca="1"/>
        <v>39.72</v>
      </c>
      <c r="G319" s="6">
        <f ca="1"/>
        <v>40.21</v>
      </c>
      <c r="H319" s="6">
        <f ca="1"/>
        <v>40.700000000000003</v>
      </c>
      <c r="I319" s="6">
        <f ca="1"/>
        <v>41.19</v>
      </c>
      <c r="J319" s="6">
        <f ca="1"/>
        <v>41.68</v>
      </c>
      <c r="K319" s="1">
        <f ca="1"/>
        <v>-1.0059999999999999E-3</v>
      </c>
      <c r="L319" s="1">
        <f ca="1"/>
        <v>0</v>
      </c>
      <c r="M319" s="1">
        <f ca="1"/>
        <v>0</v>
      </c>
      <c r="N319" s="1">
        <f ca="1"/>
        <v>2.7107000000000003E-2</v>
      </c>
      <c r="O319" s="1">
        <f ca="1"/>
        <v>1.3729359474619833E-2</v>
      </c>
    </row>
    <row r="320" spans="1:15" x14ac:dyDescent="0.3">
      <c r="A320">
        <f ca="1"/>
        <v>318</v>
      </c>
      <c r="B320" t="str">
        <f ca="1"/>
        <v>Services-Motion Picture Theaters</v>
      </c>
      <c r="C320">
        <f ca="1"/>
        <v>2</v>
      </c>
      <c r="D320" s="7">
        <f ca="1"/>
        <v>3.7325499999999998E-2</v>
      </c>
      <c r="E320" s="7">
        <f ca="1"/>
        <v>4.4771880064388619E-2</v>
      </c>
      <c r="F320" s="6">
        <f ca="1"/>
        <v>19.989999999999998</v>
      </c>
      <c r="G320" s="6">
        <f ca="1"/>
        <v>22.535</v>
      </c>
      <c r="H320" s="6">
        <f ca="1"/>
        <v>25.08</v>
      </c>
      <c r="I320" s="6">
        <f ca="1"/>
        <v>27.625</v>
      </c>
      <c r="J320" s="6">
        <f ca="1"/>
        <v>30.17</v>
      </c>
      <c r="K320" s="1">
        <f ca="1"/>
        <v>6.898399999999999E-2</v>
      </c>
      <c r="L320" s="1">
        <f ca="1"/>
        <v>0</v>
      </c>
      <c r="M320" s="1">
        <f ca="1"/>
        <v>0</v>
      </c>
      <c r="N320" s="1">
        <f ca="1"/>
        <v>5.6670000000000002E-3</v>
      </c>
      <c r="O320" s="1">
        <f ca="1"/>
        <v>3.3653698136311846E-2</v>
      </c>
    </row>
    <row r="321" spans="1:15" x14ac:dyDescent="0.3">
      <c r="A321">
        <f ca="1"/>
        <v>319</v>
      </c>
      <c r="B321" t="str">
        <f ca="1"/>
        <v>Secondary Smelting &amp; Refining of  Nonferrous Metals</v>
      </c>
      <c r="C321">
        <f ca="1"/>
        <v>1</v>
      </c>
      <c r="D321" s="7">
        <f ca="1"/>
        <v>-8.0920000000000002E-3</v>
      </c>
      <c r="E321" s="7" t="str">
        <f ca="1"/>
        <v/>
      </c>
      <c r="F321" s="6" t="str">
        <f ca="1"/>
        <v/>
      </c>
      <c r="G321" s="6" t="str">
        <f ca="1"/>
        <v/>
      </c>
      <c r="H321" s="6" t="str">
        <f ca="1"/>
        <v/>
      </c>
      <c r="I321" s="6" t="str">
        <f ca="1"/>
        <v/>
      </c>
      <c r="J321" s="6" t="str">
        <f ca="1"/>
        <v/>
      </c>
      <c r="K321" s="1" t="str">
        <f ca="1"/>
        <v/>
      </c>
      <c r="L321" s="1" t="str">
        <f ca="1"/>
        <v/>
      </c>
      <c r="M321" s="1" t="str">
        <f ca="1"/>
        <v/>
      </c>
      <c r="N321" s="1" t="str">
        <f ca="1"/>
        <v/>
      </c>
      <c r="O321" s="1" t="str">
        <f ca="1"/>
        <v/>
      </c>
    </row>
    <row r="322" spans="1:15" x14ac:dyDescent="0.3">
      <c r="A322">
        <f ca="1"/>
        <v>320</v>
      </c>
      <c r="B322" t="str">
        <f ca="1"/>
        <v>Loan Brokers</v>
      </c>
      <c r="C322">
        <f ca="1"/>
        <v>3</v>
      </c>
      <c r="D322" s="7">
        <f ca="1"/>
        <v>3.7855666666666662E-2</v>
      </c>
      <c r="E322" s="7">
        <f ca="1"/>
        <v>4.6133147414124401E-2</v>
      </c>
      <c r="F322" s="6">
        <f ca="1"/>
        <v>4.8150000000000004</v>
      </c>
      <c r="G322" s="6">
        <f ca="1"/>
        <v>22.745000000000001</v>
      </c>
      <c r="H322" s="6">
        <f ca="1"/>
        <v>40.674999999999997</v>
      </c>
      <c r="I322" s="6">
        <f ca="1"/>
        <v>44.325000000000003</v>
      </c>
      <c r="J322" s="6">
        <f ca="1"/>
        <v>47.975000000000001</v>
      </c>
      <c r="K322" s="1">
        <f ca="1"/>
        <v>1.0399999999999999E-3</v>
      </c>
      <c r="L322" s="1">
        <f ca="1"/>
        <v>0</v>
      </c>
      <c r="M322" s="1">
        <f ca="1"/>
        <v>8.9605999999999991E-2</v>
      </c>
      <c r="N322" s="1">
        <f ca="1"/>
        <v>2.2921E-2</v>
      </c>
      <c r="O322" s="1">
        <f ca="1"/>
        <v>4.2155755655861112E-2</v>
      </c>
    </row>
    <row r="323" spans="1:15" x14ac:dyDescent="0.3">
      <c r="A323">
        <f ca="1"/>
        <v>321</v>
      </c>
      <c r="B323" t="str">
        <f ca="1"/>
        <v>Canned, Frozen &amp; Preservd Fruit, Veg &amp; Food Specialties</v>
      </c>
      <c r="C323">
        <f ca="1"/>
        <v>2</v>
      </c>
      <c r="D323" s="7">
        <f ca="1"/>
        <v>6.6464999999999996E-3</v>
      </c>
      <c r="E323" s="7">
        <f ca="1"/>
        <v>1.5346338472091641E-2</v>
      </c>
      <c r="F323" s="6">
        <f ca="1"/>
        <v>22.495000000000001</v>
      </c>
      <c r="G323" s="6">
        <f ca="1"/>
        <v>27.9925</v>
      </c>
      <c r="H323" s="6">
        <f ca="1"/>
        <v>33.49</v>
      </c>
      <c r="I323" s="6">
        <f ca="1"/>
        <v>38.987499999999997</v>
      </c>
      <c r="J323" s="6">
        <f ca="1"/>
        <v>44.484999999999999</v>
      </c>
      <c r="K323" s="1">
        <f ca="1"/>
        <v>-4.2049999999999995E-3</v>
      </c>
      <c r="L323" s="1">
        <f ca="1"/>
        <v>0</v>
      </c>
      <c r="M323" s="1">
        <f ca="1"/>
        <v>0</v>
      </c>
      <c r="N323" s="1">
        <f ca="1"/>
        <v>1.7498E-2</v>
      </c>
      <c r="O323" s="1">
        <f ca="1"/>
        <v>9.6555004487942873E-3</v>
      </c>
    </row>
    <row r="324" spans="1:15" x14ac:dyDescent="0.3">
      <c r="A324">
        <f ca="1"/>
        <v>322</v>
      </c>
      <c r="B324" t="str">
        <f ca="1"/>
        <v>Silver Ores</v>
      </c>
      <c r="C324">
        <f ca="1"/>
        <v>2</v>
      </c>
      <c r="D324" s="7">
        <f ca="1"/>
        <v>-2.7505000000000003E-3</v>
      </c>
      <c r="E324" s="7">
        <f ca="1"/>
        <v>7.3503749904341616E-3</v>
      </c>
      <c r="F324" s="6">
        <f ca="1"/>
        <v>13.73</v>
      </c>
      <c r="G324" s="6">
        <f ca="1"/>
        <v>31.805</v>
      </c>
      <c r="H324" s="6">
        <f ca="1"/>
        <v>49.879999999999995</v>
      </c>
      <c r="I324" s="6">
        <f ca="1"/>
        <v>67.954999999999998</v>
      </c>
      <c r="J324" s="6">
        <f ca="1"/>
        <v>86.03</v>
      </c>
      <c r="K324" s="1">
        <f ca="1"/>
        <v>-7.9480000000000002E-3</v>
      </c>
      <c r="L324" s="1">
        <f ca="1"/>
        <v>0</v>
      </c>
      <c r="M324" s="1">
        <f ca="1"/>
        <v>0</v>
      </c>
      <c r="N324" s="1">
        <f ca="1"/>
        <v>2.447E-3</v>
      </c>
      <c r="O324" s="1">
        <f ca="1"/>
        <v>4.5311243177972209E-3</v>
      </c>
    </row>
    <row r="325" spans="1:15" x14ac:dyDescent="0.3">
      <c r="A325">
        <f ca="1"/>
        <v>323</v>
      </c>
      <c r="B325" t="str">
        <f ca="1"/>
        <v>Hotels, Rooming Houses, Camps &amp; Other Lodging Places</v>
      </c>
      <c r="C325">
        <f ca="1"/>
        <v>3</v>
      </c>
      <c r="D325" s="7">
        <f ca="1"/>
        <v>2.1710666666666666E-2</v>
      </c>
      <c r="E325" s="7">
        <f ca="1"/>
        <v>3.3534898260369504E-2</v>
      </c>
      <c r="F325" s="6">
        <f ca="1"/>
        <v>14.8</v>
      </c>
      <c r="G325" s="6">
        <f ca="1"/>
        <v>22.3475</v>
      </c>
      <c r="H325" s="6">
        <f ca="1"/>
        <v>29.895</v>
      </c>
      <c r="I325" s="6">
        <f ca="1"/>
        <v>39.327500000000001</v>
      </c>
      <c r="J325" s="6">
        <f ca="1"/>
        <v>48.76</v>
      </c>
      <c r="K325" s="1">
        <f ca="1"/>
        <v>8.8620000000000001E-3</v>
      </c>
      <c r="L325" s="1">
        <f ca="1"/>
        <v>0</v>
      </c>
      <c r="M325" s="1">
        <f ca="1"/>
        <v>-3.4999999999999996E-3</v>
      </c>
      <c r="N325" s="1">
        <f ca="1"/>
        <v>5.9770000000000004E-2</v>
      </c>
      <c r="O325" s="1">
        <f ca="1"/>
        <v>2.9454448379376136E-2</v>
      </c>
    </row>
    <row r="326" spans="1:15" x14ac:dyDescent="0.3">
      <c r="A326">
        <f ca="1"/>
        <v>324</v>
      </c>
      <c r="B326" t="str">
        <f ca="1"/>
        <v>Services-Miscellaneous Repair Services</v>
      </c>
      <c r="C326">
        <f ca="1"/>
        <v>1</v>
      </c>
      <c r="D326" s="7">
        <f ca="1"/>
        <v>-1.1883999999999999E-2</v>
      </c>
      <c r="E326" s="7" t="str">
        <f ca="1"/>
        <v/>
      </c>
      <c r="F326" s="6" t="str">
        <f ca="1"/>
        <v/>
      </c>
      <c r="G326" s="6" t="str">
        <f ca="1"/>
        <v/>
      </c>
      <c r="H326" s="6" t="str">
        <f ca="1"/>
        <v/>
      </c>
      <c r="I326" s="6" t="str">
        <f ca="1"/>
        <v/>
      </c>
      <c r="J326" s="6" t="str">
        <f ca="1"/>
        <v/>
      </c>
      <c r="K326" s="1" t="str">
        <f ca="1"/>
        <v/>
      </c>
      <c r="L326" s="1" t="str">
        <f ca="1"/>
        <v/>
      </c>
      <c r="M326" s="1" t="str">
        <f ca="1"/>
        <v/>
      </c>
      <c r="N326" s="1" t="str">
        <f ca="1"/>
        <v/>
      </c>
      <c r="O326" s="1" t="str">
        <f ca="1"/>
        <v/>
      </c>
    </row>
    <row r="327" spans="1:15" x14ac:dyDescent="0.3">
      <c r="A327">
        <f ca="1"/>
        <v>325</v>
      </c>
      <c r="B327" t="str">
        <f ca="1"/>
        <v>Trucking &amp; Courier Services (No Air)</v>
      </c>
      <c r="C327">
        <f ca="1"/>
        <v>2</v>
      </c>
      <c r="D327" s="7">
        <f ca="1"/>
        <v>3.8594999999999996E-3</v>
      </c>
      <c r="E327" s="7">
        <f ca="1"/>
        <v>1.6078901097400903E-2</v>
      </c>
      <c r="F327" s="6">
        <f ca="1"/>
        <v>25.11</v>
      </c>
      <c r="G327" s="6">
        <f ca="1"/>
        <v>45.497500000000002</v>
      </c>
      <c r="H327" s="6">
        <f ca="1"/>
        <v>65.884999999999991</v>
      </c>
      <c r="I327" s="6">
        <f ca="1"/>
        <v>86.272499999999994</v>
      </c>
      <c r="J327" s="6">
        <f ca="1"/>
        <v>106.66</v>
      </c>
      <c r="K327" s="1">
        <f ca="1"/>
        <v>-7.5100000000000002E-3</v>
      </c>
      <c r="L327" s="1">
        <f ca="1"/>
        <v>0</v>
      </c>
      <c r="M327" s="1">
        <f ca="1"/>
        <v>0</v>
      </c>
      <c r="N327" s="1">
        <f ca="1"/>
        <v>1.5228999999999999E-2</v>
      </c>
      <c r="O327" s="1">
        <f ca="1"/>
        <v>9.5468459145765343E-3</v>
      </c>
    </row>
    <row r="328" spans="1:15" x14ac:dyDescent="0.3">
      <c r="A328">
        <f ca="1"/>
        <v>326</v>
      </c>
      <c r="B328" t="str">
        <f ca="1"/>
        <v>Sausages &amp; Other Prepared Meat Products</v>
      </c>
      <c r="C328">
        <f ca="1"/>
        <v>2</v>
      </c>
      <c r="D328" s="7">
        <f ca="1"/>
        <v>-1.1445500000000001E-2</v>
      </c>
      <c r="E328" s="7">
        <f ca="1"/>
        <v>1.2607713908556154E-3</v>
      </c>
      <c r="F328" s="6">
        <f ca="1"/>
        <v>7.5</v>
      </c>
      <c r="G328" s="6">
        <f ca="1"/>
        <v>9.2274999999999991</v>
      </c>
      <c r="H328" s="6">
        <f ca="1"/>
        <v>10.955</v>
      </c>
      <c r="I328" s="6">
        <f ca="1"/>
        <v>12.682500000000001</v>
      </c>
      <c r="J328" s="6">
        <f ca="1"/>
        <v>14.41</v>
      </c>
      <c r="K328" s="1">
        <f ca="1"/>
        <v>-1.0553999999999999E-2</v>
      </c>
      <c r="L328" s="1">
        <f ca="1"/>
        <v>0</v>
      </c>
      <c r="M328" s="1">
        <f ca="1"/>
        <v>0</v>
      </c>
      <c r="N328" s="1">
        <f ca="1"/>
        <v>-1.2337000000000001E-2</v>
      </c>
      <c r="O328" s="1">
        <f ca="1"/>
        <v>6.6480326601183297E-3</v>
      </c>
    </row>
    <row r="329" spans="1:15" x14ac:dyDescent="0.3">
      <c r="A329">
        <f ca="1"/>
        <v>327</v>
      </c>
      <c r="B329" t="str">
        <f ca="1"/>
        <v>Services-Legal Services</v>
      </c>
      <c r="C329">
        <f ca="1"/>
        <v>1</v>
      </c>
      <c r="D329" s="7">
        <f ca="1"/>
        <v>-1.4598999999999999E-2</v>
      </c>
      <c r="E329" s="7" t="str">
        <f ca="1"/>
        <v/>
      </c>
      <c r="F329" s="6" t="str">
        <f ca="1"/>
        <v/>
      </c>
      <c r="G329" s="6" t="str">
        <f ca="1"/>
        <v/>
      </c>
      <c r="H329" s="6" t="str">
        <f ca="1"/>
        <v/>
      </c>
      <c r="I329" s="6" t="str">
        <f ca="1"/>
        <v/>
      </c>
      <c r="J329" s="6" t="str">
        <f ca="1"/>
        <v/>
      </c>
      <c r="K329" s="1" t="str">
        <f ca="1"/>
        <v/>
      </c>
      <c r="L329" s="1" t="str">
        <f ca="1"/>
        <v/>
      </c>
      <c r="M329" s="1" t="str">
        <f ca="1"/>
        <v/>
      </c>
      <c r="N329" s="1" t="str">
        <f ca="1"/>
        <v/>
      </c>
      <c r="O329" s="1" t="str">
        <f ca="1"/>
        <v/>
      </c>
    </row>
    <row r="330" spans="1:15" x14ac:dyDescent="0.3">
      <c r="A330">
        <f ca="1"/>
        <v>328</v>
      </c>
      <c r="B330" t="str">
        <f ca="1"/>
        <v>Services-Direct Mail Advertising Services</v>
      </c>
      <c r="C330">
        <f ca="1"/>
        <v>1</v>
      </c>
      <c r="D330" s="7">
        <f ca="1"/>
        <v>-1.7422E-2</v>
      </c>
      <c r="E330" s="7" t="str">
        <f ca="1"/>
        <v/>
      </c>
      <c r="F330" s="6" t="str">
        <f ca="1"/>
        <v/>
      </c>
      <c r="G330" s="6" t="str">
        <f ca="1"/>
        <v/>
      </c>
      <c r="H330" s="6" t="str">
        <f ca="1"/>
        <v/>
      </c>
      <c r="I330" s="6" t="str">
        <f ca="1"/>
        <v/>
      </c>
      <c r="J330" s="6" t="str">
        <f ca="1"/>
        <v/>
      </c>
      <c r="K330" s="1" t="str">
        <f ca="1"/>
        <v/>
      </c>
      <c r="L330" s="1" t="str">
        <f ca="1"/>
        <v/>
      </c>
      <c r="M330" s="1" t="str">
        <f ca="1"/>
        <v/>
      </c>
      <c r="N330" s="1" t="str">
        <f ca="1"/>
        <v/>
      </c>
      <c r="O330" s="1" t="str">
        <f ca="1"/>
        <v/>
      </c>
    </row>
    <row r="331" spans="1:15" x14ac:dyDescent="0.3">
      <c r="A331">
        <f ca="1"/>
        <v>329</v>
      </c>
      <c r="B331" t="str">
        <f ca="1"/>
        <v>Services-Engineering, Accounting, Research, Management</v>
      </c>
      <c r="C331">
        <f ca="1"/>
        <v>2</v>
      </c>
      <c r="D331" s="7">
        <f ca="1"/>
        <v>1.1482000000000003E-2</v>
      </c>
      <c r="E331" s="7">
        <f ca="1"/>
        <v>3.0590853567692419E-2</v>
      </c>
      <c r="F331" s="6">
        <f ca="1"/>
        <v>6.24</v>
      </c>
      <c r="G331" s="6">
        <f ca="1"/>
        <v>27.478749999999998</v>
      </c>
      <c r="H331" s="6">
        <f ca="1"/>
        <v>48.717500000000001</v>
      </c>
      <c r="I331" s="6">
        <f ca="1"/>
        <v>69.956249999999997</v>
      </c>
      <c r="J331" s="6">
        <f ca="1"/>
        <v>91.194999999999993</v>
      </c>
      <c r="K331" s="1">
        <f ca="1"/>
        <v>3.3113000000000004E-2</v>
      </c>
      <c r="L331" s="1">
        <f ca="1"/>
        <v>0</v>
      </c>
      <c r="M331" s="1">
        <f ca="1"/>
        <v>0</v>
      </c>
      <c r="N331" s="1">
        <f ca="1"/>
        <v>-1.0148999999999998E-2</v>
      </c>
      <c r="O331" s="1">
        <f ca="1"/>
        <v>1.8864752370492437E-2</v>
      </c>
    </row>
    <row r="332" spans="1:15" x14ac:dyDescent="0.3">
      <c r="A332">
        <f ca="1"/>
        <v>330</v>
      </c>
      <c r="B332" t="str">
        <f ca="1"/>
        <v>Drawing &amp; Insulating of  Nonferrous Wire</v>
      </c>
      <c r="C332">
        <f ca="1"/>
        <v>2</v>
      </c>
      <c r="D332" s="7">
        <f ca="1"/>
        <v>1.1480000000000001E-2</v>
      </c>
      <c r="E332" s="7">
        <f ca="1"/>
        <v>3.2669747504380869E-2</v>
      </c>
      <c r="F332" s="6">
        <f ca="1"/>
        <v>130.74</v>
      </c>
      <c r="G332" s="6">
        <f ca="1"/>
        <v>139.0925</v>
      </c>
      <c r="H332" s="6">
        <f ca="1"/>
        <v>147.44499999999999</v>
      </c>
      <c r="I332" s="6">
        <f ca="1"/>
        <v>155.79750000000001</v>
      </c>
      <c r="J332" s="6">
        <f ca="1"/>
        <v>164.15</v>
      </c>
      <c r="K332" s="1">
        <f ca="1"/>
        <v>3.4581000000000001E-2</v>
      </c>
      <c r="L332" s="1">
        <f ca="1"/>
        <v>0</v>
      </c>
      <c r="M332" s="1">
        <f ca="1"/>
        <v>0</v>
      </c>
      <c r="N332" s="1">
        <f ca="1"/>
        <v>-1.1620999999999999E-2</v>
      </c>
      <c r="O332" s="1">
        <f ca="1"/>
        <v>1.999252195196994E-2</v>
      </c>
    </row>
    <row r="333" spans="1:15" x14ac:dyDescent="0.3">
      <c r="A333">
        <f ca="1"/>
        <v>331</v>
      </c>
      <c r="B333" t="str">
        <f ca="1"/>
        <v>Services-Racing, Including Track Operation</v>
      </c>
      <c r="C333">
        <f ca="1"/>
        <v>2</v>
      </c>
      <c r="D333" s="7">
        <f ca="1"/>
        <v>-8.6068499999999992E-3</v>
      </c>
      <c r="E333" s="7">
        <f ca="1"/>
        <v>1.3073202302611246E-2</v>
      </c>
      <c r="F333" s="6">
        <f ca="1"/>
        <v>15.7</v>
      </c>
      <c r="G333" s="6">
        <f ca="1"/>
        <v>34.676249999999996</v>
      </c>
      <c r="H333" s="6">
        <f ca="1"/>
        <v>53.652500000000003</v>
      </c>
      <c r="I333" s="6">
        <f ca="1"/>
        <v>72.628749999999997</v>
      </c>
      <c r="J333" s="6">
        <f ca="1"/>
        <v>91.605000000000004</v>
      </c>
      <c r="K333" s="1">
        <f ca="1"/>
        <v>6.3729999999999993E-4</v>
      </c>
      <c r="L333" s="1">
        <f ca="1"/>
        <v>0</v>
      </c>
      <c r="M333" s="1">
        <f ca="1"/>
        <v>0</v>
      </c>
      <c r="N333" s="1">
        <f ca="1"/>
        <v>-1.7850999999999999E-2</v>
      </c>
      <c r="O333" s="1">
        <f ca="1"/>
        <v>9.036711890348539E-3</v>
      </c>
    </row>
    <row r="334" spans="1:15" x14ac:dyDescent="0.3">
      <c r="A334">
        <f ca="1"/>
        <v>332</v>
      </c>
      <c r="B334" t="str">
        <f ca="1"/>
        <v>Services-Facilities Support Management Services</v>
      </c>
      <c r="C334">
        <f ca="1"/>
        <v>1</v>
      </c>
      <c r="D334" s="7">
        <f ca="1"/>
        <v>-2.1767999999999999E-2</v>
      </c>
      <c r="E334" s="7" t="str">
        <f ca="1"/>
        <v/>
      </c>
      <c r="F334" s="6" t="str">
        <f ca="1"/>
        <v/>
      </c>
      <c r="G334" s="6" t="str">
        <f ca="1"/>
        <v/>
      </c>
      <c r="H334" s="6" t="str">
        <f ca="1"/>
        <v/>
      </c>
      <c r="I334" s="6" t="str">
        <f ca="1"/>
        <v/>
      </c>
      <c r="J334" s="6" t="str">
        <f ca="1"/>
        <v/>
      </c>
      <c r="K334" s="1" t="str">
        <f ca="1"/>
        <v/>
      </c>
      <c r="L334" s="1" t="str">
        <f ca="1"/>
        <v/>
      </c>
      <c r="M334" s="1" t="str">
        <f ca="1"/>
        <v/>
      </c>
      <c r="N334" s="1" t="str">
        <f ca="1"/>
        <v/>
      </c>
      <c r="O334" s="1" t="str">
        <f ca="1"/>
        <v/>
      </c>
    </row>
    <row r="335" spans="1:15" x14ac:dyDescent="0.3">
      <c r="A335">
        <f ca="1"/>
        <v>333</v>
      </c>
      <c r="B335" t="str">
        <f ca="1"/>
        <v>Fabricated Plate Work (Boiler Shops)</v>
      </c>
      <c r="C335">
        <f ca="1"/>
        <v>2</v>
      </c>
      <c r="D335" s="7">
        <f ca="1"/>
        <v>6.0656499999999995E-2</v>
      </c>
      <c r="E335" s="7">
        <f ca="1"/>
        <v>8.2784526407415057E-2</v>
      </c>
      <c r="F335" s="6">
        <f ca="1"/>
        <v>12.77</v>
      </c>
      <c r="G335" s="6">
        <f ca="1"/>
        <v>61.602499999999992</v>
      </c>
      <c r="H335" s="6">
        <f ca="1"/>
        <v>110.43499999999999</v>
      </c>
      <c r="I335" s="6">
        <f ca="1"/>
        <v>159.26750000000001</v>
      </c>
      <c r="J335" s="6">
        <f ca="1"/>
        <v>208.1</v>
      </c>
      <c r="K335" s="1">
        <f ca="1"/>
        <v>0.11919399999999999</v>
      </c>
      <c r="L335" s="1">
        <f ca="1"/>
        <v>0</v>
      </c>
      <c r="M335" s="1">
        <f ca="1"/>
        <v>0</v>
      </c>
      <c r="N335" s="1">
        <f ca="1"/>
        <v>2.1190000000000002E-3</v>
      </c>
      <c r="O335" s="1">
        <f ca="1"/>
        <v>5.9252253978927527E-2</v>
      </c>
    </row>
    <row r="336" spans="1:15" x14ac:dyDescent="0.3">
      <c r="A336">
        <f ca="1"/>
        <v>334</v>
      </c>
      <c r="B336" t="str">
        <f ca="1"/>
        <v>Services-Offices &amp; Clinics of  Doctors of  Medicine</v>
      </c>
      <c r="C336">
        <f ca="1"/>
        <v>3</v>
      </c>
      <c r="D336" s="7">
        <f ca="1"/>
        <v>1.2611333333333334E-2</v>
      </c>
      <c r="E336" s="7">
        <f ca="1"/>
        <v>3.5007722867009407E-2</v>
      </c>
      <c r="F336" s="6">
        <f ca="1"/>
        <v>3.93</v>
      </c>
      <c r="G336" s="6">
        <f ca="1"/>
        <v>4.8224999999999998</v>
      </c>
      <c r="H336" s="6">
        <f ca="1"/>
        <v>5.7149999999999999</v>
      </c>
      <c r="I336" s="6">
        <f ca="1"/>
        <v>17.037500000000001</v>
      </c>
      <c r="J336" s="6">
        <f ca="1"/>
        <v>28.36</v>
      </c>
      <c r="K336" s="1">
        <f ca="1"/>
        <v>5.1149999999999998E-3</v>
      </c>
      <c r="L336" s="1">
        <f ca="1"/>
        <v>0</v>
      </c>
      <c r="M336" s="1">
        <f ca="1"/>
        <v>-1.8041000000000001E-2</v>
      </c>
      <c r="N336" s="1">
        <f ca="1"/>
        <v>5.076E-2</v>
      </c>
      <c r="O336" s="1">
        <f ca="1"/>
        <v>2.927095042871003E-2</v>
      </c>
    </row>
    <row r="337" spans="1:15" x14ac:dyDescent="0.3">
      <c r="A337">
        <f ca="1"/>
        <v>335</v>
      </c>
      <c r="B337" t="str">
        <f ca="1"/>
        <v>Gas &amp; Other Services Combined</v>
      </c>
      <c r="C337">
        <f ca="1"/>
        <v>2</v>
      </c>
      <c r="D337" s="7">
        <f ca="1"/>
        <v>-2.0523E-2</v>
      </c>
      <c r="E337" s="7">
        <f ca="1"/>
        <v>3.8989867914626217E-3</v>
      </c>
      <c r="F337" s="6">
        <f ca="1"/>
        <v>36.49</v>
      </c>
      <c r="G337" s="6">
        <f ca="1"/>
        <v>50.7575</v>
      </c>
      <c r="H337" s="6">
        <f ca="1"/>
        <v>65.025000000000006</v>
      </c>
      <c r="I337" s="6">
        <f ca="1"/>
        <v>79.292500000000004</v>
      </c>
      <c r="J337" s="6">
        <f ca="1"/>
        <v>93.56</v>
      </c>
      <c r="K337" s="1">
        <f ca="1"/>
        <v>-1.7766000000000001E-2</v>
      </c>
      <c r="L337" s="1">
        <f ca="1"/>
        <v>0</v>
      </c>
      <c r="M337" s="1">
        <f ca="1"/>
        <v>0</v>
      </c>
      <c r="N337" s="1">
        <f ca="1"/>
        <v>-2.3279999999999999E-2</v>
      </c>
      <c r="O337" s="1">
        <f ca="1"/>
        <v>1.2060895862248377E-2</v>
      </c>
    </row>
    <row r="338" spans="1:15" x14ac:dyDescent="0.3">
      <c r="A338">
        <f ca="1"/>
        <v>336</v>
      </c>
      <c r="B338" t="str">
        <f ca="1"/>
        <v>Wholesale-Lumber &amp; Other Construction Materials</v>
      </c>
      <c r="C338">
        <f ca="1"/>
        <v>2</v>
      </c>
      <c r="D338" s="7">
        <f ca="1"/>
        <v>1.8608E-2</v>
      </c>
      <c r="E338" s="7">
        <f ca="1"/>
        <v>4.4394992150016209E-2</v>
      </c>
      <c r="F338" s="6">
        <f ca="1"/>
        <v>3.4750000000000001</v>
      </c>
      <c r="G338" s="6">
        <f ca="1"/>
        <v>23.291250000000002</v>
      </c>
      <c r="H338" s="6">
        <f ca="1"/>
        <v>43.107500000000002</v>
      </c>
      <c r="I338" s="6">
        <f ca="1"/>
        <v>62.923750000000005</v>
      </c>
      <c r="J338" s="6">
        <f ca="1"/>
        <v>82.74</v>
      </c>
      <c r="K338" s="1">
        <f ca="1"/>
        <v>-1.2784E-2</v>
      </c>
      <c r="L338" s="1">
        <f ca="1"/>
        <v>0</v>
      </c>
      <c r="M338" s="1">
        <f ca="1"/>
        <v>0</v>
      </c>
      <c r="N338" s="1">
        <f ca="1"/>
        <v>0.05</v>
      </c>
      <c r="O338" s="1">
        <f ca="1"/>
        <v>2.7791923239195476E-2</v>
      </c>
    </row>
    <row r="339" spans="1:15" x14ac:dyDescent="0.3">
      <c r="A339">
        <f ca="1"/>
        <v>337</v>
      </c>
      <c r="B339" t="str">
        <f ca="1"/>
        <v>Miscellaneous Food Preparations &amp; Kindred Products</v>
      </c>
      <c r="C339">
        <f ca="1"/>
        <v>3</v>
      </c>
      <c r="D339" s="7">
        <f ca="1"/>
        <v>-2.936666666666666E-3</v>
      </c>
      <c r="E339" s="7">
        <f ca="1"/>
        <v>2.3547833389365856E-2</v>
      </c>
      <c r="F339" s="6">
        <f ca="1"/>
        <v>7.625</v>
      </c>
      <c r="G339" s="6">
        <f ca="1"/>
        <v>9.26</v>
      </c>
      <c r="H339" s="6">
        <f ca="1"/>
        <v>10.895</v>
      </c>
      <c r="I339" s="6">
        <f ca="1"/>
        <v>32.549999999999997</v>
      </c>
      <c r="J339" s="6">
        <f ca="1"/>
        <v>54.204999999999998</v>
      </c>
      <c r="K339" s="1">
        <f ca="1"/>
        <v>-2.8662E-2</v>
      </c>
      <c r="L339" s="1">
        <f ca="1"/>
        <v>0</v>
      </c>
      <c r="M339" s="1">
        <f ca="1"/>
        <v>2.3E-3</v>
      </c>
      <c r="N339" s="1">
        <f ca="1"/>
        <v>1.7552000000000002E-2</v>
      </c>
      <c r="O339" s="1">
        <f ca="1"/>
        <v>1.9282711799260326E-2</v>
      </c>
    </row>
    <row r="340" spans="1:15" x14ac:dyDescent="0.3">
      <c r="A340">
        <f ca="1"/>
        <v>338</v>
      </c>
      <c r="B340" t="str">
        <f ca="1"/>
        <v>Mineral Royalty Traders</v>
      </c>
      <c r="C340">
        <f ca="1"/>
        <v>3</v>
      </c>
      <c r="D340" s="7">
        <f ca="1"/>
        <v>-1.7116666666666669E-3</v>
      </c>
      <c r="E340" s="7">
        <f ca="1"/>
        <v>2.5162014910045126E-2</v>
      </c>
      <c r="F340" s="6">
        <f ca="1"/>
        <v>7.02</v>
      </c>
      <c r="G340" s="6">
        <f ca="1"/>
        <v>18.509999999999998</v>
      </c>
      <c r="H340" s="6">
        <f ca="1"/>
        <v>30</v>
      </c>
      <c r="I340" s="6">
        <f ca="1"/>
        <v>149.21</v>
      </c>
      <c r="J340" s="6">
        <f ca="1"/>
        <v>268.42</v>
      </c>
      <c r="K340" s="1">
        <f ca="1"/>
        <v>-2.8410000000000002E-3</v>
      </c>
      <c r="L340" s="1">
        <f ca="1"/>
        <v>0</v>
      </c>
      <c r="M340" s="1">
        <f ca="1"/>
        <v>-2.6290000000000001E-2</v>
      </c>
      <c r="N340" s="1">
        <f ca="1"/>
        <v>2.3996E-2</v>
      </c>
      <c r="O340" s="1">
        <f ca="1"/>
        <v>2.0562517199587536E-2</v>
      </c>
    </row>
    <row r="341" spans="1:15" x14ac:dyDescent="0.3">
      <c r="A341">
        <f ca="1"/>
        <v>339</v>
      </c>
      <c r="B341" t="str">
        <f ca="1"/>
        <v>Retail-Computer &amp; Computer Software Stores</v>
      </c>
      <c r="C341">
        <f ca="1"/>
        <v>1</v>
      </c>
      <c r="D341" s="7">
        <f ca="1"/>
        <v>-2.7407000000000001E-2</v>
      </c>
      <c r="E341" s="7" t="str">
        <f ca="1"/>
        <v/>
      </c>
      <c r="F341" s="6" t="str">
        <f ca="1"/>
        <v/>
      </c>
      <c r="G341" s="6" t="str">
        <f ca="1"/>
        <v/>
      </c>
      <c r="H341" s="6" t="str">
        <f ca="1"/>
        <v/>
      </c>
      <c r="I341" s="6" t="str">
        <f ca="1"/>
        <v/>
      </c>
      <c r="J341" s="6" t="str">
        <f ca="1"/>
        <v/>
      </c>
      <c r="K341" s="1" t="str">
        <f ca="1"/>
        <v/>
      </c>
      <c r="L341" s="1" t="str">
        <f ca="1"/>
        <v/>
      </c>
      <c r="M341" s="1" t="str">
        <f ca="1"/>
        <v/>
      </c>
      <c r="N341" s="1" t="str">
        <f ca="1"/>
        <v/>
      </c>
      <c r="O341" s="1" t="str">
        <f ca="1"/>
        <v/>
      </c>
    </row>
    <row r="342" spans="1:15" x14ac:dyDescent="0.3">
      <c r="A342">
        <f ca="1"/>
        <v>340</v>
      </c>
      <c r="B342" t="str">
        <f ca="1"/>
        <v>Services-Nursing &amp; Personal Care Facilities</v>
      </c>
      <c r="C342">
        <f ca="1"/>
        <v>3</v>
      </c>
      <c r="D342" s="7">
        <f ca="1"/>
        <v>-5.0923333333333341E-3</v>
      </c>
      <c r="E342" s="7">
        <f ca="1"/>
        <v>2.2831261492377797E-2</v>
      </c>
      <c r="F342" s="6">
        <f ca="1"/>
        <v>13.9899</v>
      </c>
      <c r="G342" s="6">
        <f ca="1"/>
        <v>16.539950000000001</v>
      </c>
      <c r="H342" s="6">
        <f ca="1"/>
        <v>19.09</v>
      </c>
      <c r="I342" s="6">
        <f ca="1"/>
        <v>26.810000000000002</v>
      </c>
      <c r="J342" s="6">
        <f ca="1"/>
        <v>34.53</v>
      </c>
      <c r="K342" s="1">
        <f ca="1"/>
        <v>-9.9150000000000002E-3</v>
      </c>
      <c r="L342" s="1">
        <f ca="1"/>
        <v>0</v>
      </c>
      <c r="M342" s="1">
        <f ca="1"/>
        <v>1.9764999999999998E-2</v>
      </c>
      <c r="N342" s="1">
        <f ca="1"/>
        <v>-2.5127E-2</v>
      </c>
      <c r="O342" s="1">
        <f ca="1"/>
        <v>1.8814727358729737E-2</v>
      </c>
    </row>
    <row r="343" spans="1:15" x14ac:dyDescent="0.3">
      <c r="A343">
        <f ca="1"/>
        <v>341</v>
      </c>
      <c r="B343" t="str">
        <f ca="1"/>
        <v>Electric Housewares &amp; Fans</v>
      </c>
      <c r="C343">
        <f ca="1"/>
        <v>3</v>
      </c>
      <c r="D343" s="7">
        <f ca="1"/>
        <v>2.069933333333333E-2</v>
      </c>
      <c r="E343" s="7">
        <f ca="1"/>
        <v>5.2860118996586956E-2</v>
      </c>
      <c r="F343" s="6">
        <f ca="1"/>
        <v>1.19</v>
      </c>
      <c r="G343" s="6">
        <f ca="1"/>
        <v>9.9349999999999987</v>
      </c>
      <c r="H343" s="6">
        <f ca="1"/>
        <v>18.68</v>
      </c>
      <c r="I343" s="6">
        <f ca="1"/>
        <v>19.785</v>
      </c>
      <c r="J343" s="6">
        <f ca="1"/>
        <v>20.89</v>
      </c>
      <c r="K343" s="1">
        <f ca="1"/>
        <v>-4.0323000000000005E-2</v>
      </c>
      <c r="L343" s="1">
        <f ca="1"/>
        <v>0</v>
      </c>
      <c r="M343" s="1">
        <f ca="1"/>
        <v>5.0027999999999996E-2</v>
      </c>
      <c r="N343" s="1">
        <f ca="1"/>
        <v>5.2393000000000002E-2</v>
      </c>
      <c r="O343" s="1">
        <f ca="1"/>
        <v>4.4383672527180534E-2</v>
      </c>
    </row>
    <row r="344" spans="1:15" x14ac:dyDescent="0.3">
      <c r="A344">
        <f ca="1"/>
        <v>342</v>
      </c>
      <c r="B344" t="str">
        <f ca="1"/>
        <v>Fats &amp; Oils</v>
      </c>
      <c r="C344">
        <f ca="1"/>
        <v>3</v>
      </c>
      <c r="D344" s="7">
        <f ca="1"/>
        <v>-2.8485E-2</v>
      </c>
      <c r="E344" s="7">
        <f ca="1"/>
        <v>7.5347714630239438E-3</v>
      </c>
      <c r="F344" s="6">
        <f ca="1"/>
        <v>58.13</v>
      </c>
      <c r="G344" s="6">
        <f ca="1"/>
        <v>62.632500000000007</v>
      </c>
      <c r="H344" s="6">
        <f ca="1"/>
        <v>67.135000000000005</v>
      </c>
      <c r="I344" s="6">
        <f ca="1"/>
        <v>93.472499999999997</v>
      </c>
      <c r="J344" s="6">
        <f ca="1"/>
        <v>119.81</v>
      </c>
      <c r="K344" s="1">
        <f ca="1"/>
        <v>-3.6944999999999999E-2</v>
      </c>
      <c r="L344" s="1">
        <f ca="1"/>
        <v>0</v>
      </c>
      <c r="M344" s="1">
        <f ca="1"/>
        <v>-2.2496000000000002E-2</v>
      </c>
      <c r="N344" s="1">
        <f ca="1"/>
        <v>-2.6013999999999999E-2</v>
      </c>
      <c r="O344" s="1">
        <f ca="1"/>
        <v>1.5514423189943822E-2</v>
      </c>
    </row>
    <row r="345" spans="1:15" x14ac:dyDescent="0.3">
      <c r="A345">
        <f ca="1"/>
        <v>343</v>
      </c>
      <c r="B345" t="str">
        <f ca="1"/>
        <v>Services-Management Services</v>
      </c>
      <c r="C345">
        <f ca="1"/>
        <v>3</v>
      </c>
      <c r="D345" s="7">
        <f ca="1"/>
        <v>-1.0619666666666664E-2</v>
      </c>
      <c r="E345" s="7">
        <f ca="1"/>
        <v>2.6398742495303319E-2</v>
      </c>
      <c r="F345" s="6">
        <f ca="1"/>
        <v>2.8849999999999998</v>
      </c>
      <c r="G345" s="6">
        <f ca="1"/>
        <v>13.1775</v>
      </c>
      <c r="H345" s="6">
        <f ca="1"/>
        <v>23.47</v>
      </c>
      <c r="I345" s="6">
        <f ca="1"/>
        <v>88.405000000000001</v>
      </c>
      <c r="J345" s="6">
        <f ca="1"/>
        <v>153.34</v>
      </c>
      <c r="K345" s="1">
        <f ca="1"/>
        <v>-3.5116999999999995E-2</v>
      </c>
      <c r="L345" s="1">
        <f ca="1"/>
        <v>0</v>
      </c>
      <c r="M345" s="1">
        <f ca="1"/>
        <v>1.7339E-2</v>
      </c>
      <c r="N345" s="1">
        <f ca="1"/>
        <v>-1.4081E-2</v>
      </c>
      <c r="O345" s="1">
        <f ca="1"/>
        <v>2.2198875352518799E-2</v>
      </c>
    </row>
    <row r="346" spans="1:15" x14ac:dyDescent="0.3">
      <c r="A346">
        <f ca="1"/>
        <v>344</v>
      </c>
      <c r="B346" t="str">
        <f ca="1"/>
        <v>Photographic Equipment &amp; Supplies</v>
      </c>
      <c r="C346">
        <f ca="1"/>
        <v>1</v>
      </c>
      <c r="D346" s="7">
        <f ca="1"/>
        <v>-3.7465999999999999E-2</v>
      </c>
      <c r="E346" s="7" t="str">
        <f ca="1"/>
        <v/>
      </c>
      <c r="F346" s="6" t="str">
        <f ca="1"/>
        <v/>
      </c>
      <c r="G346" s="6" t="str">
        <f ca="1"/>
        <v/>
      </c>
      <c r="H346" s="6" t="str">
        <f ca="1"/>
        <v/>
      </c>
      <c r="I346" s="6" t="str">
        <f ca="1"/>
        <v/>
      </c>
      <c r="J346" s="6" t="str">
        <f ca="1"/>
        <v/>
      </c>
      <c r="K346" s="1" t="str">
        <f ca="1"/>
        <v/>
      </c>
      <c r="L346" s="1" t="str">
        <f ca="1"/>
        <v/>
      </c>
      <c r="M346" s="1" t="str">
        <f ca="1"/>
        <v/>
      </c>
      <c r="N346" s="1" t="str">
        <f ca="1"/>
        <v/>
      </c>
      <c r="O346" s="1" t="str">
        <f ca="1"/>
        <v/>
      </c>
    </row>
    <row r="347" spans="1:15" x14ac:dyDescent="0.3">
      <c r="A347">
        <f ca="1"/>
        <v>345</v>
      </c>
      <c r="B347" t="str">
        <f ca="1"/>
        <v>Miscellaneous Primary Metal Products</v>
      </c>
      <c r="C347">
        <f ca="1"/>
        <v>1</v>
      </c>
      <c r="D347" s="7">
        <f ca="1"/>
        <v>-3.8317999999999998E-2</v>
      </c>
      <c r="E347" s="7" t="str">
        <f ca="1"/>
        <v/>
      </c>
      <c r="F347" s="6" t="str">
        <f ca="1"/>
        <v/>
      </c>
      <c r="G347" s="6" t="str">
        <f ca="1"/>
        <v/>
      </c>
      <c r="H347" s="6" t="str">
        <f ca="1"/>
        <v/>
      </c>
      <c r="I347" s="6" t="str">
        <f ca="1"/>
        <v/>
      </c>
      <c r="J347" s="6" t="str">
        <f ca="1"/>
        <v/>
      </c>
      <c r="K347" s="1" t="str">
        <f ca="1"/>
        <v/>
      </c>
      <c r="L347" s="1" t="str">
        <f ca="1"/>
        <v/>
      </c>
      <c r="M347" s="1" t="str">
        <f ca="1"/>
        <v/>
      </c>
      <c r="N347" s="1" t="str">
        <f ca="1"/>
        <v/>
      </c>
      <c r="O347" s="1" t="str">
        <f ca="1"/>
        <v/>
      </c>
    </row>
    <row r="348" spans="1:15" x14ac:dyDescent="0.3">
      <c r="A348">
        <f ca="1"/>
        <v>346</v>
      </c>
      <c r="B348" t="str">
        <f ca="1"/>
        <v>Air Courier Services</v>
      </c>
      <c r="C348">
        <f ca="1"/>
        <v>2</v>
      </c>
      <c r="D348" s="7">
        <f ca="1"/>
        <v>-2.0940000000000004E-3</v>
      </c>
      <c r="E348" s="7">
        <f ca="1"/>
        <v>4.3154726855814993E-2</v>
      </c>
      <c r="F348" s="6">
        <f ca="1"/>
        <v>22.25</v>
      </c>
      <c r="G348" s="6">
        <f ca="1"/>
        <v>114.61375</v>
      </c>
      <c r="H348" s="6">
        <f ca="1"/>
        <v>206.97749999999999</v>
      </c>
      <c r="I348" s="6">
        <f ca="1"/>
        <v>299.34125</v>
      </c>
      <c r="J348" s="6">
        <f ca="1"/>
        <v>391.70499999999998</v>
      </c>
      <c r="K348" s="1">
        <f ca="1"/>
        <v>-3.2608999999999999E-2</v>
      </c>
      <c r="L348" s="1">
        <f ca="1"/>
        <v>0</v>
      </c>
      <c r="M348" s="1">
        <f ca="1"/>
        <v>0</v>
      </c>
      <c r="N348" s="1">
        <f ca="1"/>
        <v>2.8420999999999998E-2</v>
      </c>
      <c r="O348" s="1">
        <f ca="1"/>
        <v>2.4944707427962884E-2</v>
      </c>
    </row>
    <row r="349" spans="1:15" x14ac:dyDescent="0.3">
      <c r="A349">
        <f ca="1"/>
        <v>347</v>
      </c>
      <c r="B349" t="str">
        <f ca="1"/>
        <v>Wholesale-Durable Goods, NEC</v>
      </c>
      <c r="C349">
        <f ca="1"/>
        <v>2</v>
      </c>
      <c r="D349" s="7">
        <f ca="1"/>
        <v>7.7283000000000004E-2</v>
      </c>
      <c r="E349" s="7">
        <f ca="1"/>
        <v>0.12262928642049582</v>
      </c>
      <c r="F349" s="6">
        <f ca="1"/>
        <v>4.3998999999999997</v>
      </c>
      <c r="G349" s="6">
        <f ca="1"/>
        <v>16.169924999999999</v>
      </c>
      <c r="H349" s="6">
        <f ca="1"/>
        <v>27.939949999999996</v>
      </c>
      <c r="I349" s="6">
        <f ca="1"/>
        <v>39.709975</v>
      </c>
      <c r="J349" s="6">
        <f ca="1"/>
        <v>51.48</v>
      </c>
      <c r="K349" s="1">
        <f ca="1"/>
        <v>0.163995</v>
      </c>
      <c r="L349" s="1">
        <f ca="1"/>
        <v>0</v>
      </c>
      <c r="M349" s="1">
        <f ca="1"/>
        <v>0</v>
      </c>
      <c r="N349" s="1">
        <f ca="1"/>
        <v>-9.4289999999999999E-3</v>
      </c>
      <c r="O349" s="1">
        <f ca="1"/>
        <v>8.3687123615285047E-2</v>
      </c>
    </row>
    <row r="350" spans="1:15" x14ac:dyDescent="0.3">
      <c r="A350">
        <f ca="1"/>
        <v>348</v>
      </c>
      <c r="B350" t="str">
        <f ca="1"/>
        <v>Industrial &amp; Commercial Fans &amp; Blowers &amp; Air Purifing Equip</v>
      </c>
      <c r="C350">
        <f ca="1"/>
        <v>3</v>
      </c>
      <c r="D350" s="7">
        <f ca="1"/>
        <v>-5.281000000000001E-3</v>
      </c>
      <c r="E350" s="7">
        <f ca="1"/>
        <v>4.8716691277220378E-2</v>
      </c>
      <c r="F350" s="6">
        <f ca="1"/>
        <v>30.35</v>
      </c>
      <c r="G350" s="6">
        <f ca="1"/>
        <v>47.905000000000001</v>
      </c>
      <c r="H350" s="6">
        <f ca="1"/>
        <v>65.459999999999994</v>
      </c>
      <c r="I350" s="6">
        <f ca="1"/>
        <v>77.407499999999999</v>
      </c>
      <c r="J350" s="6">
        <f ca="1"/>
        <v>89.355000000000004</v>
      </c>
      <c r="K350" s="1">
        <f ca="1"/>
        <v>-6.1534000000000005E-2</v>
      </c>
      <c r="L350" s="1">
        <f ca="1"/>
        <v>0</v>
      </c>
      <c r="M350" s="1">
        <f ca="1"/>
        <v>2.2972000000000003E-2</v>
      </c>
      <c r="N350" s="1">
        <f ca="1"/>
        <v>2.2719E-2</v>
      </c>
      <c r="O350" s="1">
        <f ca="1"/>
        <v>3.9864557101724665E-2</v>
      </c>
    </row>
    <row r="351" spans="1:15" x14ac:dyDescent="0.3">
      <c r="A351">
        <f ca="1"/>
        <v>349</v>
      </c>
      <c r="B351" t="str">
        <f ca="1"/>
        <v>Pipe Lines (No Natural Gas)</v>
      </c>
      <c r="C351">
        <f ca="1"/>
        <v>2</v>
      </c>
      <c r="D351" s="7">
        <f ca="1"/>
        <v>-3.5554500000000003E-2</v>
      </c>
      <c r="E351" s="7">
        <f ca="1"/>
        <v>2.1475540051416622E-2</v>
      </c>
      <c r="F351" s="6">
        <f ca="1"/>
        <v>22.844999999999999</v>
      </c>
      <c r="G351" s="6">
        <f ca="1"/>
        <v>31.39875</v>
      </c>
      <c r="H351" s="6">
        <f ca="1"/>
        <v>39.952500000000001</v>
      </c>
      <c r="I351" s="6">
        <f ca="1"/>
        <v>48.506250000000001</v>
      </c>
      <c r="J351" s="6">
        <f ca="1"/>
        <v>57.06</v>
      </c>
      <c r="K351" s="1">
        <f ca="1"/>
        <v>-2.0369000000000002E-2</v>
      </c>
      <c r="L351" s="1">
        <f ca="1"/>
        <v>0</v>
      </c>
      <c r="M351" s="1">
        <f ca="1"/>
        <v>0</v>
      </c>
      <c r="N351" s="1">
        <f ca="1"/>
        <v>-5.074E-2</v>
      </c>
      <c r="O351" s="1">
        <f ca="1"/>
        <v>2.3981390637672923E-2</v>
      </c>
    </row>
    <row r="352" spans="1:15" x14ac:dyDescent="0.3">
      <c r="A352">
        <f ca="1"/>
        <v>350</v>
      </c>
      <c r="B352" t="str">
        <f ca="1"/>
        <v>Telegraph &amp; Other Message Communications</v>
      </c>
      <c r="C352">
        <f ca="1"/>
        <v>2</v>
      </c>
      <c r="D352" s="7">
        <f ca="1"/>
        <v>-1.53965E-2</v>
      </c>
      <c r="E352" s="7">
        <f ca="1"/>
        <v>4.2700057195512037E-2</v>
      </c>
      <c r="F352" s="6">
        <f ca="1"/>
        <v>25.54</v>
      </c>
      <c r="G352" s="6">
        <f ca="1"/>
        <v>30.984999999999999</v>
      </c>
      <c r="H352" s="6">
        <f ca="1"/>
        <v>36.43</v>
      </c>
      <c r="I352" s="6">
        <f ca="1"/>
        <v>41.875</v>
      </c>
      <c r="J352" s="6">
        <f ca="1"/>
        <v>47.32</v>
      </c>
      <c r="K352" s="1">
        <f ca="1"/>
        <v>-4.5589999999999999E-2</v>
      </c>
      <c r="L352" s="1">
        <f ca="1"/>
        <v>0</v>
      </c>
      <c r="M352" s="1">
        <f ca="1"/>
        <v>0</v>
      </c>
      <c r="N352" s="1">
        <f ca="1"/>
        <v>1.4796999999999999E-2</v>
      </c>
      <c r="O352" s="1">
        <f ca="1"/>
        <v>2.6206532879862861E-2</v>
      </c>
    </row>
    <row r="353" spans="1:15" x14ac:dyDescent="0.3">
      <c r="A353">
        <f ca="1"/>
        <v>351</v>
      </c>
      <c r="B353" t="str">
        <f ca="1"/>
        <v>Bituminous Coal &amp; Lignite Surface Mining</v>
      </c>
      <c r="C353">
        <f ca="1"/>
        <v>2</v>
      </c>
      <c r="D353" s="7">
        <f ca="1"/>
        <v>-2.0115499999999998E-2</v>
      </c>
      <c r="E353" s="7">
        <f ca="1"/>
        <v>4.0608435336762234E-2</v>
      </c>
      <c r="F353" s="6">
        <f ca="1"/>
        <v>25.614999999999998</v>
      </c>
      <c r="G353" s="6">
        <f ca="1"/>
        <v>67.008749999999992</v>
      </c>
      <c r="H353" s="6">
        <f ca="1"/>
        <v>108.40249999999999</v>
      </c>
      <c r="I353" s="6">
        <f ca="1"/>
        <v>149.79624999999999</v>
      </c>
      <c r="J353" s="6">
        <f ca="1"/>
        <v>191.19</v>
      </c>
      <c r="K353" s="1">
        <f ca="1"/>
        <v>-4.8829999999999998E-2</v>
      </c>
      <c r="L353" s="1">
        <f ca="1"/>
        <v>0</v>
      </c>
      <c r="M353" s="1">
        <f ca="1"/>
        <v>0</v>
      </c>
      <c r="N353" s="1">
        <f ca="1"/>
        <v>8.5990000000000007E-3</v>
      </c>
      <c r="O353" s="1">
        <f ca="1"/>
        <v>2.6164087096310722E-2</v>
      </c>
    </row>
    <row r="354" spans="1:15" x14ac:dyDescent="0.3">
      <c r="A354">
        <f ca="1"/>
        <v>352</v>
      </c>
      <c r="B354" t="str">
        <f ca="1"/>
        <v>Opeators of  Nonresidential Buildings</v>
      </c>
      <c r="C354">
        <f ca="1"/>
        <v>3</v>
      </c>
      <c r="D354" s="7">
        <f ca="1"/>
        <v>-2.0078333333333333E-2</v>
      </c>
      <c r="E354" s="7">
        <f ca="1"/>
        <v>4.2620834779874189E-2</v>
      </c>
      <c r="F354" s="6">
        <f ca="1"/>
        <v>7.4461000000000004</v>
      </c>
      <c r="G354" s="6">
        <f ca="1"/>
        <v>7.5780500000000002</v>
      </c>
      <c r="H354" s="6">
        <f ca="1"/>
        <v>7.71</v>
      </c>
      <c r="I354" s="6">
        <f ca="1"/>
        <v>24.105</v>
      </c>
      <c r="J354" s="6">
        <f ca="1"/>
        <v>40.5</v>
      </c>
      <c r="K354" s="1">
        <f ca="1"/>
        <v>-6.9237000000000007E-2</v>
      </c>
      <c r="L354" s="1">
        <f ca="1"/>
        <v>0</v>
      </c>
      <c r="M354" s="1">
        <f ca="1"/>
        <v>6.5269999999999998E-3</v>
      </c>
      <c r="N354" s="1">
        <f ca="1"/>
        <v>2.4749999999999998E-3</v>
      </c>
      <c r="O354" s="1">
        <f ca="1"/>
        <v>3.6218897998834806E-2</v>
      </c>
    </row>
    <row r="355" spans="1:15" x14ac:dyDescent="0.3">
      <c r="A355">
        <f ca="1"/>
        <v>353</v>
      </c>
      <c r="B355" t="str">
        <f ca="1"/>
        <v>Primary Production of  Aluminum</v>
      </c>
      <c r="C355">
        <f ca="1"/>
        <v>2</v>
      </c>
      <c r="D355" s="7">
        <f ca="1"/>
        <v>-6.3195000000000001E-2</v>
      </c>
      <c r="E355" s="7">
        <f ca="1"/>
        <v>1.155836744527528E-2</v>
      </c>
      <c r="F355" s="6">
        <f ca="1"/>
        <v>62</v>
      </c>
      <c r="G355" s="6">
        <f ca="1"/>
        <v>62.846249999999998</v>
      </c>
      <c r="H355" s="6">
        <f ca="1"/>
        <v>63.692500000000003</v>
      </c>
      <c r="I355" s="6">
        <f ca="1"/>
        <v>64.538750000000007</v>
      </c>
      <c r="J355" s="6">
        <f ca="1"/>
        <v>65.385000000000005</v>
      </c>
      <c r="K355" s="1">
        <f ca="1"/>
        <v>-5.5022000000000001E-2</v>
      </c>
      <c r="L355" s="1">
        <f ca="1"/>
        <v>0</v>
      </c>
      <c r="M355" s="1">
        <f ca="1"/>
        <v>0</v>
      </c>
      <c r="N355" s="1">
        <f ca="1"/>
        <v>-7.1368000000000001E-2</v>
      </c>
      <c r="O355" s="1">
        <f ca="1"/>
        <v>3.709089683017474E-2</v>
      </c>
    </row>
    <row r="356" spans="1:15" x14ac:dyDescent="0.3">
      <c r="A356">
        <f ca="1"/>
        <v>354</v>
      </c>
      <c r="B356" t="str">
        <f ca="1"/>
        <v>Plastic Material, Synth Resin/Rubber, Cellulos (No Glass)</v>
      </c>
      <c r="C356">
        <f ca="1"/>
        <v>2</v>
      </c>
      <c r="D356" s="7">
        <f ca="1"/>
        <v>-3.5630500000000002E-2</v>
      </c>
      <c r="E356" s="7">
        <f ca="1"/>
        <v>5.0389136334134568E-2</v>
      </c>
      <c r="F356" s="6">
        <f ca="1"/>
        <v>3.35</v>
      </c>
      <c r="G356" s="6">
        <f ca="1"/>
        <v>18.38</v>
      </c>
      <c r="H356" s="6">
        <f ca="1"/>
        <v>33.409999999999997</v>
      </c>
      <c r="I356" s="6">
        <f ca="1"/>
        <v>48.44</v>
      </c>
      <c r="J356" s="6">
        <f ca="1"/>
        <v>63.47</v>
      </c>
      <c r="K356" s="1">
        <f ca="1"/>
        <v>0</v>
      </c>
      <c r="L356" s="1">
        <f ca="1"/>
        <v>0</v>
      </c>
      <c r="M356" s="1">
        <f ca="1"/>
        <v>0</v>
      </c>
      <c r="N356" s="1">
        <f ca="1"/>
        <v>-7.1261000000000005E-2</v>
      </c>
      <c r="O356" s="1">
        <f ca="1"/>
        <v>3.5630500000000002E-2</v>
      </c>
    </row>
    <row r="357" spans="1:15" x14ac:dyDescent="0.3">
      <c r="A357">
        <f ca="1"/>
        <v>355</v>
      </c>
      <c r="B357" t="str">
        <f ca="1"/>
        <v>Aircraft</v>
      </c>
      <c r="C357">
        <f ca="1"/>
        <v>2</v>
      </c>
      <c r="D357" s="7">
        <f ca="1"/>
        <v>-2.3232500000000003E-2</v>
      </c>
      <c r="E357" s="7">
        <f ca="1"/>
        <v>7.433601458579818E-2</v>
      </c>
      <c r="F357" s="6">
        <f ca="1"/>
        <v>186.68</v>
      </c>
      <c r="G357" s="6">
        <f ca="1"/>
        <v>196.33500000000001</v>
      </c>
      <c r="H357" s="6">
        <f ca="1"/>
        <v>205.99</v>
      </c>
      <c r="I357" s="6">
        <f ca="1"/>
        <v>215.64500000000001</v>
      </c>
      <c r="J357" s="6">
        <f ca="1"/>
        <v>225.3</v>
      </c>
      <c r="K357" s="1">
        <f ca="1"/>
        <v>-7.5796000000000002E-2</v>
      </c>
      <c r="L357" s="1">
        <f ca="1"/>
        <v>0</v>
      </c>
      <c r="M357" s="1">
        <f ca="1"/>
        <v>0</v>
      </c>
      <c r="N357" s="1">
        <f ca="1"/>
        <v>2.9330999999999999E-2</v>
      </c>
      <c r="O357" s="1">
        <f ca="1"/>
        <v>4.4965142502276137E-2</v>
      </c>
    </row>
    <row r="358" spans="1:15" x14ac:dyDescent="0.3">
      <c r="A358">
        <f ca="1"/>
        <v>356</v>
      </c>
      <c r="B358" t="str">
        <f ca="1"/>
        <v>Services-Video Tape Rental</v>
      </c>
      <c r="C358">
        <f ca="1"/>
        <v>1</v>
      </c>
      <c r="D358" s="7">
        <f ca="1"/>
        <v>-0.10427699999999999</v>
      </c>
      <c r="E358" s="7" t="str">
        <f ca="1"/>
        <v/>
      </c>
      <c r="F358" s="6" t="str">
        <f ca="1"/>
        <v/>
      </c>
      <c r="G358" s="6" t="str">
        <f ca="1"/>
        <v/>
      </c>
      <c r="H358" s="6" t="str">
        <f ca="1"/>
        <v/>
      </c>
      <c r="I358" s="6" t="str">
        <f ca="1"/>
        <v/>
      </c>
      <c r="J358" s="6" t="str">
        <f ca="1"/>
        <v/>
      </c>
      <c r="K358" s="1" t="str">
        <f ca="1"/>
        <v/>
      </c>
      <c r="L358" s="1" t="str">
        <f ca="1"/>
        <v/>
      </c>
      <c r="M358" s="1" t="str">
        <f ca="1"/>
        <v/>
      </c>
      <c r="N358" s="1" t="str">
        <f ca="1"/>
        <v/>
      </c>
      <c r="O358" s="1" t="str">
        <f ca="1"/>
        <v/>
      </c>
    </row>
    <row r="359" spans="1:15" x14ac:dyDescent="0.3">
      <c r="A359">
        <f ca="1"/>
        <v>357</v>
      </c>
      <c r="B359" t="str">
        <f ca="1"/>
        <v>Operators of  Apartment Buildings</v>
      </c>
      <c r="C359">
        <f ca="1"/>
        <v>2</v>
      </c>
      <c r="D359" s="7">
        <f ca="1"/>
        <v>-5.7093199999999997E-2</v>
      </c>
      <c r="E359" s="7">
        <f ca="1"/>
        <v>8.0977585738770952E-2</v>
      </c>
      <c r="F359" s="6">
        <f ca="1"/>
        <v>34</v>
      </c>
      <c r="G359" s="6">
        <f ca="1"/>
        <v>39.755000000000003</v>
      </c>
      <c r="H359" s="6">
        <f ca="1"/>
        <v>45.510000000000005</v>
      </c>
      <c r="I359" s="6">
        <f ca="1"/>
        <v>51.265000000000001</v>
      </c>
      <c r="J359" s="6">
        <f ca="1"/>
        <v>57.02</v>
      </c>
      <c r="K359" s="1">
        <f ca="1"/>
        <v>-0.114353</v>
      </c>
      <c r="L359" s="1">
        <f ca="1"/>
        <v>0</v>
      </c>
      <c r="M359" s="1">
        <f ca="1"/>
        <v>0</v>
      </c>
      <c r="N359" s="1">
        <f ca="1"/>
        <v>1.6660000000000001E-4</v>
      </c>
      <c r="O359" s="1">
        <f ca="1"/>
        <v>5.7204320577849133E-2</v>
      </c>
    </row>
    <row r="360" spans="1:15" x14ac:dyDescent="0.3">
      <c r="A360">
        <f ca="1"/>
        <v>358</v>
      </c>
      <c r="B360" t="str">
        <f ca="1"/>
        <v>Canned, Fruits, Veg, Preserves, Jams &amp; Jellies</v>
      </c>
      <c r="C360">
        <f ca="1"/>
        <v>2</v>
      </c>
      <c r="D360" s="7">
        <f ca="1"/>
        <v>-6.0416500000000005E-2</v>
      </c>
      <c r="E360" s="7">
        <f ca="1"/>
        <v>0.11163589729338856</v>
      </c>
      <c r="F360" s="6">
        <f ca="1"/>
        <v>95.68</v>
      </c>
      <c r="G360" s="6">
        <f ca="1"/>
        <v>105.11000000000001</v>
      </c>
      <c r="H360" s="6">
        <f ca="1"/>
        <v>114.54</v>
      </c>
      <c r="I360" s="6">
        <f ca="1"/>
        <v>123.97</v>
      </c>
      <c r="J360" s="6">
        <f ca="1"/>
        <v>133.4</v>
      </c>
      <c r="K360" s="1">
        <f ca="1"/>
        <v>1.8522E-2</v>
      </c>
      <c r="L360" s="1">
        <f ca="1"/>
        <v>0</v>
      </c>
      <c r="M360" s="1">
        <f ca="1"/>
        <v>0</v>
      </c>
      <c r="N360" s="1">
        <f ca="1"/>
        <v>-0.13935500000000001</v>
      </c>
      <c r="O360" s="1">
        <f ca="1"/>
        <v>7.3286485877343044E-2</v>
      </c>
    </row>
    <row r="361" spans="1:15" x14ac:dyDescent="0.3">
      <c r="A361">
        <f ca="1"/>
        <v>359</v>
      </c>
      <c r="B361" t="str">
        <f ca="1"/>
        <v>Totalizing Fluid Meters &amp; Counting Devices</v>
      </c>
      <c r="C361">
        <f ca="1"/>
        <v>2</v>
      </c>
      <c r="D361" s="7">
        <f ca="1"/>
        <v>-0.10602900000000001</v>
      </c>
      <c r="E361" s="7">
        <f ca="1"/>
        <v>0.18426637032296478</v>
      </c>
      <c r="F361" s="6">
        <f ca="1"/>
        <v>37.354999999999997</v>
      </c>
      <c r="G361" s="6">
        <f ca="1"/>
        <v>57.091249999999995</v>
      </c>
      <c r="H361" s="6">
        <f ca="1"/>
        <v>76.827499999999986</v>
      </c>
      <c r="I361" s="6">
        <f ca="1"/>
        <v>96.563749999999999</v>
      </c>
      <c r="J361" s="6">
        <f ca="1"/>
        <v>116.3</v>
      </c>
      <c r="K361" s="1">
        <f ca="1"/>
        <v>2.4266999999999997E-2</v>
      </c>
      <c r="L361" s="1">
        <f ca="1"/>
        <v>0</v>
      </c>
      <c r="M361" s="1">
        <f ca="1"/>
        <v>0</v>
      </c>
      <c r="N361" s="1">
        <f ca="1"/>
        <v>-0.23632500000000001</v>
      </c>
      <c r="O361" s="1">
        <f ca="1"/>
        <v>0.12274125097537503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AE7AD-8569-4C28-8BF9-06095F2E0E5B}">
  <sheetPr codeName="Sheet4"/>
  <dimension ref="A1:AJ145"/>
  <sheetViews>
    <sheetView workbookViewId="0">
      <selection activeCell="D19" sqref="D19"/>
    </sheetView>
  </sheetViews>
  <sheetFormatPr defaultColWidth="20.88671875" defaultRowHeight="14.4" x14ac:dyDescent="0.3"/>
  <cols>
    <col min="1" max="1" width="7.5546875" customWidth="1"/>
    <col min="2" max="2" width="45.5546875" customWidth="1"/>
    <col min="3" max="3" width="10.6640625" customWidth="1"/>
    <col min="4" max="4" width="18.109375" style="7" customWidth="1"/>
    <col min="5" max="5" width="19.77734375" style="7" customWidth="1"/>
    <col min="6" max="10" width="10.77734375" style="6" customWidth="1"/>
    <col min="11" max="15" width="8.88671875" style="1" customWidth="1"/>
    <col min="16" max="16" width="9.88671875" style="15" customWidth="1"/>
    <col min="17" max="17" width="6.77734375" style="13" customWidth="1"/>
    <col min="18" max="18" width="49.6640625" style="14" customWidth="1"/>
    <col min="19" max="19" width="7.109375" style="14" customWidth="1"/>
    <col min="20" max="20" width="18.33203125" style="13" customWidth="1"/>
    <col min="21" max="21" width="13.109375" style="13" customWidth="1"/>
    <col min="22" max="22" width="14.77734375" style="13" customWidth="1"/>
    <col min="23" max="25" width="14.77734375" style="15" customWidth="1"/>
    <col min="26" max="26" width="20.88671875" style="15"/>
    <col min="27" max="31" width="20.88671875" style="13"/>
    <col min="32" max="32" width="20.88671875" style="15"/>
    <col min="33" max="33" width="20.88671875" style="16"/>
    <col min="34" max="35" width="20.88671875" style="13"/>
    <col min="36" max="36" width="20.88671875" style="15"/>
  </cols>
  <sheetData>
    <row r="1" spans="1:15" x14ac:dyDescent="0.3">
      <c r="C1" s="43" t="s">
        <v>3495</v>
      </c>
      <c r="D1" s="23"/>
      <c r="E1" s="23"/>
      <c r="F1" s="24" t="s">
        <v>3496</v>
      </c>
      <c r="G1" s="24"/>
      <c r="H1" s="24"/>
      <c r="I1" s="24"/>
      <c r="J1" s="26"/>
      <c r="K1" s="25" t="s">
        <v>3497</v>
      </c>
      <c r="L1" s="25"/>
      <c r="M1" s="25"/>
      <c r="N1" s="25"/>
      <c r="O1" s="29"/>
    </row>
    <row r="2" spans="1:15" x14ac:dyDescent="0.3">
      <c r="A2" s="18"/>
      <c r="B2" s="21" t="s">
        <v>2</v>
      </c>
      <c r="C2" s="44" t="s">
        <v>3484</v>
      </c>
      <c r="D2" s="22" t="s">
        <v>3493</v>
      </c>
      <c r="E2" s="22" t="s">
        <v>3494</v>
      </c>
      <c r="F2" s="19" t="s">
        <v>3488</v>
      </c>
      <c r="G2" s="19" t="s">
        <v>3486</v>
      </c>
      <c r="H2" s="19" t="s">
        <v>3485</v>
      </c>
      <c r="I2" s="19" t="s">
        <v>3487</v>
      </c>
      <c r="J2" s="27" t="s">
        <v>3489</v>
      </c>
      <c r="K2" s="20" t="s">
        <v>2768</v>
      </c>
      <c r="L2" s="20" t="s">
        <v>2769</v>
      </c>
      <c r="M2" s="20" t="s">
        <v>2770</v>
      </c>
      <c r="N2" s="20" t="s">
        <v>2771</v>
      </c>
      <c r="O2" s="30" t="s">
        <v>3490</v>
      </c>
    </row>
    <row r="3" spans="1:15" x14ac:dyDescent="0.3">
      <c r="A3" s="37" cm="1">
        <f t="array" aca="1" ref="A3:A11" ca="1">_xlfn.SEQUENCE(ROWS(_xlfn.ANCHORARRAY(B3)),1,1,1)</f>
        <v>1</v>
      </c>
      <c r="B3" s="37" t="str" cm="1">
        <f t="array" aca="1" ref="B3:B11" ca="1">_xlfn.SORTBY(_xlfn.UNIQUE(STable[Sector]),AVERAGEIFS(STable[Daily % Change],STable[Sector],_xlfn.UNIQUE(STable[Sector]),STable[Daily % Change],"&gt;-100")-IFERROR(_xlfn.BYROW(_xlfn.UNIQUE(STable[Sector]),_xlfn.LAMBDA(_xlpm.row,STDEV(_xlfn._xlws.FILTER(IFERROR(STable[Daily % Change],0),STable[Sector]=_xlpm.row)))),0),-1)</f>
        <v>02 Finance</v>
      </c>
      <c r="C3" s="45" cm="1">
        <f t="array" aca="1" ref="C3:C11" ca="1">COUNTIF(STable[Sector],_xlfn.ANCHORARRAY(B3))</f>
        <v>459</v>
      </c>
      <c r="D3" s="38" cm="1">
        <f t="array" aca="1" ref="D3:D11" ca="1">AVERAGEIFS(STable[Daily % Change],STable[Sector],_xlfn.ANCHORARRAY(B3),STable[Daily % Change],"&gt;-100")</f>
        <v>2.0620901372549016E-2</v>
      </c>
      <c r="E3" s="38" cm="1">
        <f t="array" aca="1" ref="E3:E11" ca="1">IFERROR(_xlfn.BYROW(_xlfn.ANCHORARRAY(B3),_xlfn.LAMBDA(_xlpm.row,STDEV(_xlfn._xlws.FILTER(IFERROR(STable[Daily % Change],0),STable[Sector]=_xlpm.row)))),0)</f>
        <v>1.6117747242097861E-2</v>
      </c>
      <c r="F3" s="39" cm="1">
        <f t="array" aca="1" ref="F3:F11" ca="1">_xlfn.MINIFS(STable[Price],STable[Sector],_xlfn.ANCHORARRAY(B3))</f>
        <v>1.1505000000000001</v>
      </c>
      <c r="G3" s="39" cm="1">
        <f t="array" aca="1" ref="G3:G11" ca="1">_xlfn.BYROW(_xlfn.ANCHORARRAY(B3),_xlfn.LAMBDA(_xlpm.row,_xlfn.QUARTILE.INC(_xlfn._xlws.FILTER(STable[Price],STable[Sector]=_xlpm.row),1)))</f>
        <v>22.32</v>
      </c>
      <c r="H3" s="39" cm="1">
        <f t="array" aca="1" ref="H3:H11" ca="1">_xlfn.BYROW(_xlfn.ANCHORARRAY(B3),_xlfn.LAMBDA(_xlpm.row,_xlfn.QUARTILE.INC(_xlfn._xlws.FILTER(STable[Price],STable[Sector]=_xlpm.row),2)))</f>
        <v>40.075000000000003</v>
      </c>
      <c r="I3" s="39" cm="1">
        <f t="array" aca="1" ref="I3:I11" ca="1">_xlfn.BYROW(_xlfn.ANCHORARRAY(B3),_xlfn.LAMBDA(_xlpm.row,_xlfn.QUARTILE.INC(_xlfn._xlws.FILTER(STable[Price],STable[Sector]=_xlpm.row),3)))</f>
        <v>76.045000000000002</v>
      </c>
      <c r="J3" s="40" cm="1">
        <f t="array" aca="1" ref="J3:J11" ca="1">_xlfn.MAXIFS(STable[Price],STable[Sector],_xlfn.ANCHORARRAY(B3))</f>
        <v>2320.61</v>
      </c>
      <c r="K3" s="41" cm="1">
        <f t="array" aca="1" ref="K3:K11" ca="1">IFERROR(AVERAGEIFS(STable[Daily % Change],STable[Sector],_xlfn.ANCHORARRAY(B3),STable[Price],"&gt;="&amp;_xlfn.ANCHORARRAY(F3),STable[Price],"&lt;"&amp;_xlfn.ANCHORARRAY(G3),STable[Daily % Change],"&gt;-100"),0)</f>
        <v>1.6558480869565219E-2</v>
      </c>
      <c r="L3" s="41" cm="1">
        <f t="array" aca="1" ref="L3:L11" ca="1">IFERROR(AVERAGEIFS(STable[Daily % Change],STable[Sector],_xlfn.ANCHORARRAY(B3),STable[Price],"&gt;="&amp;_xlfn.ANCHORARRAY(G3),STable[Price],"&lt;"&amp;_xlfn.ANCHORARRAY(H3),STable[Daily % Change],"&gt;-100"),0)</f>
        <v>2.4076627192982453E-2</v>
      </c>
      <c r="M3" s="41" cm="1">
        <f t="array" aca="1" ref="M3:M11" ca="1">IFERROR(AVERAGEIFS(STable[Daily % Change],STable[Sector],_xlfn.ANCHORARRAY(B3),STable[Price],"&gt;="&amp;_xlfn.ANCHORARRAY(H3),STable[Price],"&lt;"&amp;_xlfn.ANCHORARRAY(I3),STable[Daily % Change],"&gt;-100"),0)</f>
        <v>2.4264865217391303E-2</v>
      </c>
      <c r="N3" s="41" cm="1">
        <f t="array" aca="1" ref="N3:N11" ca="1">IFERROR(AVERAGEIFS(STable[Daily % Change],STable[Sector],_xlfn.ANCHORARRAY(B3),STable[Price],"&gt;="&amp;_xlfn.ANCHORARRAY(I3),STable[Price],"&lt;="&amp;_xlfn.ANCHORARRAY(J3),STable[Daily % Change],"&gt;-100"),0)</f>
        <v>1.7613682000000002E-2</v>
      </c>
      <c r="O3" s="42" cm="1">
        <f t="array" aca="1" ref="O3:O11" ca="1">_xlfn.BYROW(_xlfn.HSTACK(_xlfn.ANCHORARRAY(K3),_xlfn.ANCHORARRAY(L3),_xlfn.ANCHORARRAY(M3),_xlfn.ANCHORARRAY(N3)),_xlfn.LAMBDA(_xlpm.row,STDEV(_xlpm.row)))</f>
        <v>4.1136729897079992E-3</v>
      </c>
    </row>
    <row r="4" spans="1:15" x14ac:dyDescent="0.3">
      <c r="A4" s="9">
        <f ca="1"/>
        <v>2</v>
      </c>
      <c r="B4" s="9" t="str">
        <f ca="1"/>
        <v>05 Real Estate &amp; Construction</v>
      </c>
      <c r="C4" s="46">
        <f ca="1"/>
        <v>265</v>
      </c>
      <c r="D4" s="32">
        <f ca="1"/>
        <v>2.1228843773584909E-2</v>
      </c>
      <c r="E4" s="32">
        <f ca="1"/>
        <v>2.3673713903424227E-2</v>
      </c>
      <c r="F4" s="33">
        <f ca="1"/>
        <v>0.68979999999999997</v>
      </c>
      <c r="G4" s="33">
        <f ca="1"/>
        <v>12.97</v>
      </c>
      <c r="H4" s="33">
        <f ca="1"/>
        <v>26.954999999999998</v>
      </c>
      <c r="I4" s="33">
        <f ca="1"/>
        <v>68.08</v>
      </c>
      <c r="J4" s="34">
        <f ca="1"/>
        <v>7006.63</v>
      </c>
      <c r="K4" s="35">
        <f ca="1"/>
        <v>1.7450993939393932E-2</v>
      </c>
      <c r="L4" s="35">
        <f ca="1"/>
        <v>2.1466790909090903E-2</v>
      </c>
      <c r="M4" s="35">
        <f ca="1"/>
        <v>1.5950418181818179E-2</v>
      </c>
      <c r="N4" s="35">
        <f ca="1"/>
        <v>2.9915555223880598E-2</v>
      </c>
      <c r="O4" s="36">
        <f ca="1"/>
        <v>6.2621926407437504E-3</v>
      </c>
    </row>
    <row r="5" spans="1:15" x14ac:dyDescent="0.3">
      <c r="A5" s="9">
        <f ca="1"/>
        <v>3</v>
      </c>
      <c r="B5" s="9" t="str">
        <f ca="1"/>
        <v>03 Life Sciences</v>
      </c>
      <c r="C5" s="46">
        <f ca="1"/>
        <v>255</v>
      </c>
      <c r="D5" s="32">
        <f ca="1"/>
        <v>2.4789276862745083E-2</v>
      </c>
      <c r="E5" s="32">
        <f ca="1"/>
        <v>3.0411200162947221E-2</v>
      </c>
      <c r="F5" s="33">
        <f ca="1"/>
        <v>0.1973</v>
      </c>
      <c r="G5" s="33">
        <f ca="1"/>
        <v>7.7692999999999994</v>
      </c>
      <c r="H5" s="33">
        <f ca="1"/>
        <v>20.434999999999999</v>
      </c>
      <c r="I5" s="33">
        <f ca="1"/>
        <v>48.603750000000005</v>
      </c>
      <c r="J5" s="34">
        <f ca="1"/>
        <v>922.23</v>
      </c>
      <c r="K5" s="35">
        <f ca="1"/>
        <v>3.3276703124999987E-2</v>
      </c>
      <c r="L5" s="35">
        <f ca="1"/>
        <v>2.8241555555555561E-2</v>
      </c>
      <c r="M5" s="35">
        <f ca="1"/>
        <v>2.178744375E-2</v>
      </c>
      <c r="N5" s="35">
        <f ca="1"/>
        <v>1.5905346875000004E-2</v>
      </c>
      <c r="O5" s="36">
        <f ca="1"/>
        <v>7.5694367770012625E-3</v>
      </c>
    </row>
    <row r="6" spans="1:15" x14ac:dyDescent="0.3">
      <c r="A6" s="9">
        <f ca="1"/>
        <v>4</v>
      </c>
      <c r="B6" s="9" t="str">
        <f ca="1"/>
        <v>04 Manufacturing</v>
      </c>
      <c r="C6" s="46">
        <f ca="1"/>
        <v>443</v>
      </c>
      <c r="D6" s="32">
        <f ca="1"/>
        <v>2.4493522821670412E-2</v>
      </c>
      <c r="E6" s="32">
        <f ca="1"/>
        <v>3.0676649855257025E-2</v>
      </c>
      <c r="F6" s="33">
        <f ca="1"/>
        <v>0.30470000000000003</v>
      </c>
      <c r="G6" s="33">
        <f ca="1"/>
        <v>18.122499999999999</v>
      </c>
      <c r="H6" s="33">
        <f ca="1"/>
        <v>48.51</v>
      </c>
      <c r="I6" s="33">
        <f ca="1"/>
        <v>124.0865</v>
      </c>
      <c r="J6" s="34">
        <f ca="1"/>
        <v>1465.47</v>
      </c>
      <c r="K6" s="35">
        <f ca="1"/>
        <v>1.9766719819819815E-2</v>
      </c>
      <c r="L6" s="35">
        <f ca="1"/>
        <v>3.0813525454545455E-2</v>
      </c>
      <c r="M6" s="35">
        <f ca="1"/>
        <v>2.6381072162162154E-2</v>
      </c>
      <c r="N6" s="35">
        <f ca="1"/>
        <v>2.1069710810810809E-2</v>
      </c>
      <c r="O6" s="36">
        <f ca="1"/>
        <v>5.0849326656300878E-3</v>
      </c>
    </row>
    <row r="7" spans="1:15" x14ac:dyDescent="0.3">
      <c r="A7">
        <f ca="1"/>
        <v>5</v>
      </c>
      <c r="B7" t="str">
        <f ca="1"/>
        <v>07 Trade &amp; Services</v>
      </c>
      <c r="C7" s="47">
        <f ca="1"/>
        <v>376</v>
      </c>
      <c r="D7" s="77">
        <f ca="1"/>
        <v>2.2635855053191496E-2</v>
      </c>
      <c r="E7" s="77">
        <f ca="1"/>
        <v>3.0703685587026189E-2</v>
      </c>
      <c r="F7" s="78">
        <f ca="1"/>
        <v>0.48070000000000002</v>
      </c>
      <c r="G7" s="78">
        <f ca="1"/>
        <v>17.002500000000001</v>
      </c>
      <c r="H7" s="78">
        <f ca="1"/>
        <v>47.480000000000004</v>
      </c>
      <c r="I7" s="78">
        <f ca="1"/>
        <v>105.08750000000001</v>
      </c>
      <c r="J7" s="79">
        <f ca="1"/>
        <v>5541.87</v>
      </c>
      <c r="K7" s="1">
        <f ca="1"/>
        <v>2.9382508510638301E-2</v>
      </c>
      <c r="L7" s="1">
        <f ca="1"/>
        <v>2.0554619148936172E-2</v>
      </c>
      <c r="M7" s="1">
        <f ca="1"/>
        <v>1.9588868085106383E-2</v>
      </c>
      <c r="N7" s="1">
        <f ca="1"/>
        <v>2.1017424468085102E-2</v>
      </c>
      <c r="O7" s="31">
        <f ca="1"/>
        <v>4.5369711962397969E-3</v>
      </c>
    </row>
    <row r="8" spans="1:15" x14ac:dyDescent="0.3">
      <c r="A8">
        <f ca="1"/>
        <v>6</v>
      </c>
      <c r="B8" t="str">
        <f ca="1"/>
        <v>06 Technology</v>
      </c>
      <c r="C8" s="47">
        <f ca="1"/>
        <v>352</v>
      </c>
      <c r="D8" s="77">
        <f ca="1"/>
        <v>1.2796112585227275E-2</v>
      </c>
      <c r="E8" s="77">
        <f ca="1"/>
        <v>2.3217921754786375E-2</v>
      </c>
      <c r="F8" s="78">
        <f ca="1"/>
        <v>1.18</v>
      </c>
      <c r="G8" s="78">
        <f ca="1"/>
        <v>12.598749999999999</v>
      </c>
      <c r="H8" s="78">
        <f ca="1"/>
        <v>34.662499999999994</v>
      </c>
      <c r="I8" s="78">
        <f ca="1"/>
        <v>100.3925</v>
      </c>
      <c r="J8" s="79">
        <f ca="1"/>
        <v>1456.94</v>
      </c>
      <c r="K8" s="1">
        <f ca="1"/>
        <v>1.0192330681818179E-2</v>
      </c>
      <c r="L8" s="1">
        <f ca="1"/>
        <v>1.2273199999999996E-2</v>
      </c>
      <c r="M8" s="1">
        <f ca="1"/>
        <v>1.415900113636364E-2</v>
      </c>
      <c r="N8" s="1">
        <f ca="1"/>
        <v>1.4559918522727276E-2</v>
      </c>
      <c r="O8" s="31">
        <f ca="1"/>
        <v>2.0017987211745844E-3</v>
      </c>
    </row>
    <row r="9" spans="1:15" x14ac:dyDescent="0.3">
      <c r="A9">
        <f ca="1"/>
        <v>7</v>
      </c>
      <c r="B9" t="str">
        <f ca="1"/>
        <v>09 Crypto Assets</v>
      </c>
      <c r="C9" s="47">
        <f ca="1"/>
        <v>28</v>
      </c>
      <c r="D9" s="77">
        <f ca="1"/>
        <v>1.9851989285714293E-2</v>
      </c>
      <c r="E9" s="77">
        <f ca="1"/>
        <v>4.0035678777572782E-2</v>
      </c>
      <c r="F9" s="78">
        <f ca="1"/>
        <v>2.2799999999999998</v>
      </c>
      <c r="G9" s="78">
        <f ca="1"/>
        <v>17.745000000000001</v>
      </c>
      <c r="H9" s="78">
        <f ca="1"/>
        <v>80.8</v>
      </c>
      <c r="I9" s="78">
        <f ca="1"/>
        <v>162.7525</v>
      </c>
      <c r="J9" s="79">
        <f ca="1"/>
        <v>312.94</v>
      </c>
      <c r="K9" s="1">
        <f ca="1"/>
        <v>2.3371142857142851E-2</v>
      </c>
      <c r="L9" s="1">
        <f ca="1"/>
        <v>3.9814142857142854E-2</v>
      </c>
      <c r="M9" s="1">
        <f ca="1"/>
        <v>5.2403857142857141E-3</v>
      </c>
      <c r="N9" s="1">
        <f ca="1"/>
        <v>1.0982285714285714E-2</v>
      </c>
      <c r="O9" s="31">
        <f ca="1"/>
        <v>1.53084139984323E-2</v>
      </c>
    </row>
    <row r="10" spans="1:15" x14ac:dyDescent="0.3">
      <c r="A10">
        <f ca="1"/>
        <v>8</v>
      </c>
      <c r="B10" t="str">
        <f ca="1"/>
        <v>08 Industrial Applications and Services</v>
      </c>
      <c r="C10" s="47">
        <f ca="1"/>
        <v>275</v>
      </c>
      <c r="D10" s="77">
        <f ca="1"/>
        <v>1.5987679927272746E-2</v>
      </c>
      <c r="E10" s="77">
        <f ca="1"/>
        <v>3.6230795872419723E-2</v>
      </c>
      <c r="F10" s="78">
        <f ca="1"/>
        <v>0.36899999999999999</v>
      </c>
      <c r="G10" s="78">
        <f ca="1"/>
        <v>14.085049999999999</v>
      </c>
      <c r="H10" s="78">
        <f ca="1"/>
        <v>37.83</v>
      </c>
      <c r="I10" s="78">
        <f ca="1"/>
        <v>108.23750000000001</v>
      </c>
      <c r="J10" s="79">
        <f ca="1"/>
        <v>1781.94</v>
      </c>
      <c r="K10" s="1">
        <f ca="1"/>
        <v>1.3883714202898552E-2</v>
      </c>
      <c r="L10" s="1">
        <f ca="1"/>
        <v>1.5945864705882357E-2</v>
      </c>
      <c r="M10" s="1">
        <f ca="1"/>
        <v>1.7853144927536226E-2</v>
      </c>
      <c r="N10" s="1">
        <f ca="1"/>
        <v>1.6267389855072468E-2</v>
      </c>
      <c r="O10" s="31">
        <f ca="1"/>
        <v>1.6316267446104967E-3</v>
      </c>
    </row>
    <row r="11" spans="1:15" x14ac:dyDescent="0.3">
      <c r="A11">
        <f ca="1"/>
        <v>9</v>
      </c>
      <c r="B11" t="str">
        <f ca="1"/>
        <v>01 Energy &amp; Transportation</v>
      </c>
      <c r="C11" s="47">
        <f ca="1"/>
        <v>305</v>
      </c>
      <c r="D11" s="77">
        <f ca="1"/>
        <v>-2.590735081967215E-3</v>
      </c>
      <c r="E11" s="77">
        <f ca="1"/>
        <v>3.8649609526029971E-2</v>
      </c>
      <c r="F11" s="78">
        <f ca="1"/>
        <v>0.66469999999999996</v>
      </c>
      <c r="G11" s="78">
        <f ca="1"/>
        <v>19.100000000000001</v>
      </c>
      <c r="H11" s="78">
        <f ca="1"/>
        <v>42.935000000000002</v>
      </c>
      <c r="I11" s="78">
        <f ca="1"/>
        <v>89.504999999999995</v>
      </c>
      <c r="J11" s="79">
        <f ca="1"/>
        <v>624.4</v>
      </c>
      <c r="K11" s="1">
        <f ca="1"/>
        <v>-5.3646184210526309E-3</v>
      </c>
      <c r="L11" s="1">
        <f ca="1"/>
        <v>-4.0268618421052628E-3</v>
      </c>
      <c r="M11" s="1">
        <f ca="1"/>
        <v>-5.7885447368421035E-3</v>
      </c>
      <c r="N11" s="1">
        <f ca="1"/>
        <v>4.7208792207792203E-3</v>
      </c>
      <c r="O11" s="31">
        <f ca="1"/>
        <v>4.9477356867817191E-3</v>
      </c>
    </row>
    <row r="12" spans="1:15" x14ac:dyDescent="0.3">
      <c r="D12" s="80"/>
      <c r="E12" s="80"/>
      <c r="F12" s="81"/>
      <c r="G12" s="81"/>
      <c r="H12" s="81"/>
      <c r="I12" s="81"/>
      <c r="J12" s="81"/>
    </row>
    <row r="13" spans="1:15" x14ac:dyDescent="0.3">
      <c r="D13" s="82"/>
      <c r="E13" s="82"/>
      <c r="F13" s="83"/>
      <c r="G13" s="83"/>
      <c r="H13" s="83"/>
      <c r="I13" s="83"/>
      <c r="J13" s="83"/>
    </row>
    <row r="14" spans="1:15" x14ac:dyDescent="0.3">
      <c r="D14" s="82"/>
      <c r="E14" s="82"/>
      <c r="F14" s="83"/>
      <c r="G14" s="83"/>
      <c r="H14" s="83"/>
      <c r="I14" s="83"/>
      <c r="J14" s="83"/>
    </row>
    <row r="15" spans="1:15" x14ac:dyDescent="0.3">
      <c r="D15" s="82"/>
      <c r="E15" s="82"/>
      <c r="F15" s="83"/>
      <c r="G15" s="83"/>
      <c r="H15" s="83"/>
      <c r="I15" s="83"/>
      <c r="J15" s="83"/>
    </row>
    <row r="16" spans="1:15" x14ac:dyDescent="0.3">
      <c r="D16" s="82"/>
      <c r="E16" s="82"/>
      <c r="F16" s="83"/>
      <c r="G16" s="83"/>
      <c r="H16" s="83"/>
      <c r="I16" s="83"/>
      <c r="J16" s="83"/>
    </row>
    <row r="17" spans="4:10" x14ac:dyDescent="0.3">
      <c r="D17" s="82"/>
      <c r="E17" s="82"/>
      <c r="F17" s="83"/>
      <c r="G17" s="83"/>
      <c r="H17" s="83"/>
      <c r="I17" s="83"/>
      <c r="J17" s="83"/>
    </row>
    <row r="18" spans="4:10" x14ac:dyDescent="0.3">
      <c r="D18" s="82"/>
      <c r="E18" s="82"/>
      <c r="F18" s="83"/>
      <c r="G18" s="83"/>
      <c r="H18" s="83"/>
      <c r="I18" s="83"/>
      <c r="J18" s="83"/>
    </row>
    <row r="19" spans="4:10" x14ac:dyDescent="0.3">
      <c r="D19" s="82"/>
      <c r="E19" s="82"/>
      <c r="F19" s="83"/>
      <c r="G19" s="83"/>
      <c r="H19" s="83"/>
      <c r="I19" s="83"/>
      <c r="J19" s="83"/>
    </row>
    <row r="20" spans="4:10" x14ac:dyDescent="0.3">
      <c r="D20" s="82"/>
      <c r="E20" s="82"/>
      <c r="F20" s="83"/>
      <c r="G20" s="83"/>
      <c r="H20" s="83"/>
      <c r="I20" s="83"/>
      <c r="J20" s="83"/>
    </row>
    <row r="21" spans="4:10" x14ac:dyDescent="0.3">
      <c r="D21" s="82"/>
      <c r="E21" s="82"/>
      <c r="F21" s="83"/>
      <c r="G21" s="83"/>
      <c r="H21" s="83"/>
      <c r="I21" s="83"/>
      <c r="J21" s="83"/>
    </row>
    <row r="22" spans="4:10" x14ac:dyDescent="0.3">
      <c r="D22" s="82"/>
      <c r="E22" s="82"/>
      <c r="F22" s="83"/>
      <c r="G22" s="83"/>
      <c r="H22" s="83"/>
      <c r="I22" s="83"/>
      <c r="J22" s="83"/>
    </row>
    <row r="23" spans="4:10" x14ac:dyDescent="0.3">
      <c r="D23" s="82"/>
      <c r="E23" s="82"/>
      <c r="F23" s="83"/>
      <c r="G23" s="83"/>
      <c r="H23" s="83"/>
      <c r="I23" s="83"/>
      <c r="J23" s="83"/>
    </row>
    <row r="24" spans="4:10" x14ac:dyDescent="0.3">
      <c r="D24" s="82"/>
      <c r="E24" s="82"/>
      <c r="F24" s="83"/>
      <c r="G24" s="83"/>
      <c r="H24" s="83"/>
      <c r="I24" s="83"/>
      <c r="J24" s="83"/>
    </row>
    <row r="25" spans="4:10" x14ac:dyDescent="0.3">
      <c r="D25" s="82"/>
      <c r="E25" s="82"/>
      <c r="F25" s="83"/>
      <c r="G25" s="83"/>
      <c r="H25" s="83"/>
      <c r="I25" s="83"/>
      <c r="J25" s="83"/>
    </row>
    <row r="26" spans="4:10" x14ac:dyDescent="0.3">
      <c r="D26" s="82"/>
      <c r="E26" s="82"/>
      <c r="F26" s="83"/>
      <c r="G26" s="83"/>
      <c r="H26" s="83"/>
      <c r="I26" s="83"/>
      <c r="J26" s="83"/>
    </row>
    <row r="27" spans="4:10" x14ac:dyDescent="0.3">
      <c r="D27" s="82"/>
      <c r="E27" s="82"/>
      <c r="F27" s="83"/>
      <c r="G27" s="83"/>
      <c r="H27" s="83"/>
      <c r="I27" s="83"/>
      <c r="J27" s="83"/>
    </row>
    <row r="28" spans="4:10" x14ac:dyDescent="0.3">
      <c r="D28" s="82"/>
      <c r="E28" s="82"/>
      <c r="F28" s="83"/>
      <c r="G28" s="83"/>
      <c r="H28" s="83"/>
      <c r="I28" s="83"/>
      <c r="J28" s="83"/>
    </row>
    <row r="29" spans="4:10" x14ac:dyDescent="0.3">
      <c r="D29" s="82"/>
      <c r="E29" s="82"/>
      <c r="F29" s="83"/>
      <c r="G29" s="83"/>
      <c r="H29" s="83"/>
      <c r="I29" s="83"/>
      <c r="J29" s="83"/>
    </row>
    <row r="30" spans="4:10" x14ac:dyDescent="0.3">
      <c r="D30" s="82"/>
      <c r="E30" s="82"/>
      <c r="F30" s="83"/>
      <c r="G30" s="83"/>
      <c r="H30" s="83"/>
      <c r="I30" s="83"/>
      <c r="J30" s="83"/>
    </row>
    <row r="31" spans="4:10" x14ac:dyDescent="0.3">
      <c r="D31" s="82"/>
      <c r="E31" s="82"/>
      <c r="F31" s="83"/>
      <c r="G31" s="83"/>
      <c r="H31" s="83"/>
      <c r="I31" s="83"/>
      <c r="J31" s="83"/>
    </row>
    <row r="32" spans="4:10" x14ac:dyDescent="0.3">
      <c r="D32" s="82"/>
      <c r="E32" s="82"/>
      <c r="F32" s="83"/>
      <c r="G32" s="83"/>
      <c r="H32" s="83"/>
      <c r="I32" s="83"/>
      <c r="J32" s="83"/>
    </row>
    <row r="33" spans="4:10" x14ac:dyDescent="0.3">
      <c r="D33" s="82"/>
      <c r="E33" s="82"/>
      <c r="F33" s="83"/>
      <c r="G33" s="83"/>
      <c r="H33" s="83"/>
      <c r="I33" s="83"/>
      <c r="J33" s="83"/>
    </row>
    <row r="34" spans="4:10" x14ac:dyDescent="0.3">
      <c r="D34" s="82"/>
      <c r="E34" s="82"/>
      <c r="F34" s="83"/>
      <c r="G34" s="83"/>
      <c r="H34" s="83"/>
      <c r="I34" s="83"/>
      <c r="J34" s="83"/>
    </row>
    <row r="35" spans="4:10" x14ac:dyDescent="0.3">
      <c r="D35" s="82"/>
      <c r="E35" s="82"/>
      <c r="F35" s="83"/>
      <c r="G35" s="83"/>
      <c r="H35" s="83"/>
      <c r="I35" s="83"/>
      <c r="J35" s="83"/>
    </row>
    <row r="36" spans="4:10" x14ac:dyDescent="0.3">
      <c r="D36" s="82"/>
      <c r="E36" s="82"/>
      <c r="F36" s="83"/>
      <c r="G36" s="83"/>
      <c r="H36" s="83"/>
      <c r="I36" s="83"/>
      <c r="J36" s="83"/>
    </row>
    <row r="37" spans="4:10" x14ac:dyDescent="0.3">
      <c r="D37" s="82"/>
      <c r="E37" s="82"/>
      <c r="F37" s="83"/>
      <c r="G37" s="83"/>
      <c r="H37" s="83"/>
      <c r="I37" s="83"/>
      <c r="J37" s="83"/>
    </row>
    <row r="38" spans="4:10" x14ac:dyDescent="0.3">
      <c r="D38" s="82"/>
      <c r="E38" s="82"/>
      <c r="F38" s="83"/>
      <c r="G38" s="83"/>
      <c r="H38" s="83"/>
      <c r="I38" s="83"/>
      <c r="J38" s="83"/>
    </row>
    <row r="39" spans="4:10" x14ac:dyDescent="0.3">
      <c r="D39" s="82"/>
      <c r="E39" s="82"/>
      <c r="F39" s="83"/>
      <c r="G39" s="83"/>
      <c r="H39" s="83"/>
      <c r="I39" s="83"/>
      <c r="J39" s="83"/>
    </row>
    <row r="40" spans="4:10" x14ac:dyDescent="0.3">
      <c r="D40" s="82"/>
      <c r="E40" s="82"/>
      <c r="F40" s="83"/>
      <c r="G40" s="83"/>
      <c r="H40" s="83"/>
      <c r="I40" s="83"/>
      <c r="J40" s="83"/>
    </row>
    <row r="41" spans="4:10" x14ac:dyDescent="0.3">
      <c r="D41" s="82"/>
      <c r="E41" s="82"/>
      <c r="F41" s="83"/>
      <c r="G41" s="83"/>
      <c r="H41" s="83"/>
      <c r="I41" s="83"/>
      <c r="J41" s="83"/>
    </row>
    <row r="42" spans="4:10" x14ac:dyDescent="0.3">
      <c r="D42" s="82"/>
      <c r="E42" s="82"/>
      <c r="F42" s="83"/>
      <c r="G42" s="83"/>
      <c r="H42" s="83"/>
      <c r="I42" s="83"/>
      <c r="J42" s="83"/>
    </row>
    <row r="43" spans="4:10" x14ac:dyDescent="0.3">
      <c r="D43" s="82"/>
      <c r="E43" s="82"/>
      <c r="F43" s="83"/>
      <c r="G43" s="83"/>
      <c r="H43" s="83"/>
      <c r="I43" s="83"/>
      <c r="J43" s="83"/>
    </row>
    <row r="44" spans="4:10" x14ac:dyDescent="0.3">
      <c r="D44" s="82"/>
      <c r="E44" s="82"/>
      <c r="F44" s="83"/>
      <c r="G44" s="83"/>
      <c r="H44" s="83"/>
      <c r="I44" s="83"/>
      <c r="J44" s="83"/>
    </row>
    <row r="45" spans="4:10" x14ac:dyDescent="0.3">
      <c r="D45" s="82"/>
      <c r="E45" s="82"/>
      <c r="F45" s="83"/>
      <c r="G45" s="83"/>
      <c r="H45" s="83"/>
      <c r="I45" s="83"/>
      <c r="J45" s="83"/>
    </row>
    <row r="46" spans="4:10" x14ac:dyDescent="0.3">
      <c r="D46" s="82"/>
      <c r="E46" s="82"/>
      <c r="F46" s="83"/>
      <c r="G46" s="83"/>
      <c r="H46" s="83"/>
      <c r="I46" s="83"/>
      <c r="J46" s="83"/>
    </row>
    <row r="47" spans="4:10" x14ac:dyDescent="0.3">
      <c r="D47" s="82"/>
      <c r="E47" s="82"/>
      <c r="F47" s="83"/>
      <c r="G47" s="83"/>
      <c r="H47" s="83"/>
      <c r="I47" s="83"/>
      <c r="J47" s="83"/>
    </row>
    <row r="48" spans="4:10" x14ac:dyDescent="0.3">
      <c r="D48" s="82"/>
      <c r="E48" s="82"/>
      <c r="F48" s="83"/>
      <c r="G48" s="83"/>
      <c r="H48" s="83"/>
      <c r="I48" s="83"/>
      <c r="J48" s="83"/>
    </row>
    <row r="49" spans="4:10" x14ac:dyDescent="0.3">
      <c r="D49" s="82"/>
      <c r="E49" s="82"/>
      <c r="F49" s="83"/>
      <c r="G49" s="83"/>
      <c r="H49" s="83"/>
      <c r="I49" s="83"/>
      <c r="J49" s="83"/>
    </row>
    <row r="50" spans="4:10" x14ac:dyDescent="0.3">
      <c r="D50" s="82"/>
      <c r="E50" s="82"/>
      <c r="F50" s="83"/>
      <c r="G50" s="83"/>
      <c r="H50" s="83"/>
      <c r="I50" s="83"/>
      <c r="J50" s="83"/>
    </row>
    <row r="51" spans="4:10" x14ac:dyDescent="0.3">
      <c r="D51" s="82"/>
      <c r="E51" s="82"/>
      <c r="F51" s="83"/>
      <c r="G51" s="83"/>
      <c r="H51" s="83"/>
      <c r="I51" s="83"/>
      <c r="J51" s="83"/>
    </row>
    <row r="52" spans="4:10" x14ac:dyDescent="0.3">
      <c r="D52" s="82"/>
      <c r="E52" s="82"/>
      <c r="F52" s="83"/>
      <c r="G52" s="83"/>
      <c r="H52" s="83"/>
      <c r="I52" s="83"/>
      <c r="J52" s="83"/>
    </row>
    <row r="53" spans="4:10" x14ac:dyDescent="0.3">
      <c r="D53" s="82"/>
      <c r="E53" s="82"/>
      <c r="F53" s="83"/>
      <c r="G53" s="83"/>
      <c r="H53" s="83"/>
      <c r="I53" s="83"/>
      <c r="J53" s="83"/>
    </row>
    <row r="54" spans="4:10" x14ac:dyDescent="0.3">
      <c r="D54" s="82"/>
      <c r="E54" s="82"/>
      <c r="F54" s="83"/>
      <c r="G54" s="83"/>
      <c r="H54" s="83"/>
      <c r="I54" s="83"/>
      <c r="J54" s="83"/>
    </row>
    <row r="55" spans="4:10" x14ac:dyDescent="0.3">
      <c r="D55" s="82"/>
      <c r="E55" s="82"/>
      <c r="F55" s="83"/>
      <c r="G55" s="83"/>
      <c r="H55" s="83"/>
      <c r="I55" s="83"/>
      <c r="J55" s="83"/>
    </row>
    <row r="56" spans="4:10" x14ac:dyDescent="0.3">
      <c r="D56" s="82"/>
      <c r="E56" s="82"/>
      <c r="F56" s="83"/>
      <c r="G56" s="83"/>
      <c r="H56" s="83"/>
      <c r="I56" s="83"/>
      <c r="J56" s="83"/>
    </row>
    <row r="57" spans="4:10" x14ac:dyDescent="0.3">
      <c r="D57" s="82"/>
      <c r="E57" s="82"/>
      <c r="F57" s="83"/>
      <c r="G57" s="83"/>
      <c r="H57" s="83"/>
      <c r="I57" s="83"/>
      <c r="J57" s="83"/>
    </row>
    <row r="58" spans="4:10" x14ac:dyDescent="0.3">
      <c r="D58" s="82"/>
      <c r="E58" s="82"/>
      <c r="F58" s="83"/>
      <c r="G58" s="83"/>
      <c r="H58" s="83"/>
      <c r="I58" s="83"/>
      <c r="J58" s="83"/>
    </row>
    <row r="59" spans="4:10" x14ac:dyDescent="0.3">
      <c r="D59" s="82"/>
      <c r="E59" s="82"/>
      <c r="F59" s="83"/>
      <c r="G59" s="83"/>
      <c r="H59" s="83"/>
      <c r="I59" s="83"/>
      <c r="J59" s="83"/>
    </row>
    <row r="60" spans="4:10" x14ac:dyDescent="0.3">
      <c r="D60" s="82"/>
      <c r="E60" s="82"/>
      <c r="F60" s="83"/>
      <c r="G60" s="83"/>
      <c r="H60" s="83"/>
      <c r="I60" s="83"/>
      <c r="J60" s="83"/>
    </row>
    <row r="61" spans="4:10" x14ac:dyDescent="0.3">
      <c r="D61" s="82"/>
      <c r="E61" s="82"/>
      <c r="F61" s="83"/>
      <c r="G61" s="83"/>
      <c r="H61" s="83"/>
      <c r="I61" s="83"/>
      <c r="J61" s="83"/>
    </row>
    <row r="62" spans="4:10" x14ac:dyDescent="0.3">
      <c r="D62" s="82"/>
      <c r="E62" s="82"/>
      <c r="F62" s="83"/>
      <c r="G62" s="83"/>
      <c r="H62" s="83"/>
      <c r="I62" s="83"/>
      <c r="J62" s="83"/>
    </row>
    <row r="63" spans="4:10" x14ac:dyDescent="0.3">
      <c r="D63" s="82"/>
      <c r="E63" s="82"/>
      <c r="F63" s="83"/>
      <c r="G63" s="83"/>
      <c r="H63" s="83"/>
      <c r="I63" s="83"/>
      <c r="J63" s="83"/>
    </row>
    <row r="64" spans="4:10" x14ac:dyDescent="0.3">
      <c r="D64" s="82"/>
      <c r="E64" s="82"/>
      <c r="F64" s="83"/>
      <c r="G64" s="83"/>
      <c r="H64" s="83"/>
      <c r="I64" s="83"/>
      <c r="J64" s="83"/>
    </row>
    <row r="65" spans="4:10" x14ac:dyDescent="0.3">
      <c r="D65" s="82"/>
      <c r="E65" s="82"/>
      <c r="F65" s="83"/>
      <c r="G65" s="83"/>
      <c r="H65" s="83"/>
      <c r="I65" s="83"/>
      <c r="J65" s="83"/>
    </row>
    <row r="66" spans="4:10" x14ac:dyDescent="0.3">
      <c r="D66" s="82"/>
      <c r="E66" s="82"/>
      <c r="F66" s="83"/>
      <c r="G66" s="83"/>
      <c r="H66" s="83"/>
      <c r="I66" s="83"/>
      <c r="J66" s="83"/>
    </row>
    <row r="67" spans="4:10" x14ac:dyDescent="0.3">
      <c r="D67" s="82"/>
      <c r="E67" s="82"/>
      <c r="F67" s="83"/>
      <c r="G67" s="83"/>
      <c r="H67" s="83"/>
      <c r="I67" s="83"/>
      <c r="J67" s="83"/>
    </row>
    <row r="68" spans="4:10" x14ac:dyDescent="0.3">
      <c r="D68" s="82"/>
      <c r="E68" s="82"/>
      <c r="F68" s="83"/>
      <c r="G68" s="83"/>
      <c r="H68" s="83"/>
      <c r="I68" s="83"/>
      <c r="J68" s="83"/>
    </row>
    <row r="69" spans="4:10" x14ac:dyDescent="0.3">
      <c r="D69" s="82"/>
      <c r="E69" s="82"/>
      <c r="F69" s="83"/>
      <c r="G69" s="83"/>
      <c r="H69" s="83"/>
      <c r="I69" s="83"/>
      <c r="J69" s="83"/>
    </row>
    <row r="70" spans="4:10" x14ac:dyDescent="0.3">
      <c r="D70" s="82"/>
      <c r="E70" s="82"/>
      <c r="F70" s="83"/>
      <c r="G70" s="83"/>
      <c r="H70" s="83"/>
      <c r="I70" s="83"/>
      <c r="J70" s="83"/>
    </row>
    <row r="71" spans="4:10" x14ac:dyDescent="0.3">
      <c r="D71" s="82"/>
      <c r="E71" s="82"/>
      <c r="F71" s="83"/>
      <c r="G71" s="83"/>
      <c r="H71" s="83"/>
      <c r="I71" s="83"/>
      <c r="J71" s="83"/>
    </row>
    <row r="72" spans="4:10" x14ac:dyDescent="0.3">
      <c r="D72" s="82"/>
      <c r="E72" s="82"/>
      <c r="F72" s="83"/>
      <c r="G72" s="83"/>
      <c r="H72" s="83"/>
      <c r="I72" s="83"/>
      <c r="J72" s="83"/>
    </row>
    <row r="73" spans="4:10" x14ac:dyDescent="0.3">
      <c r="D73" s="82"/>
      <c r="E73" s="82"/>
      <c r="F73" s="83"/>
      <c r="G73" s="83"/>
      <c r="H73" s="83"/>
      <c r="I73" s="83"/>
      <c r="J73" s="83"/>
    </row>
    <row r="74" spans="4:10" x14ac:dyDescent="0.3">
      <c r="D74" s="82"/>
      <c r="E74" s="82"/>
      <c r="F74" s="83"/>
      <c r="G74" s="83"/>
      <c r="H74" s="83"/>
      <c r="I74" s="83"/>
      <c r="J74" s="83"/>
    </row>
    <row r="75" spans="4:10" x14ac:dyDescent="0.3">
      <c r="D75" s="82"/>
      <c r="E75" s="82"/>
      <c r="F75" s="83"/>
      <c r="G75" s="83"/>
      <c r="H75" s="83"/>
      <c r="I75" s="83"/>
      <c r="J75" s="83"/>
    </row>
    <row r="76" spans="4:10" x14ac:dyDescent="0.3">
      <c r="D76" s="82"/>
      <c r="E76" s="82"/>
      <c r="F76" s="83"/>
      <c r="G76" s="83"/>
      <c r="H76" s="83"/>
      <c r="I76" s="83"/>
      <c r="J76" s="83"/>
    </row>
    <row r="77" spans="4:10" x14ac:dyDescent="0.3">
      <c r="D77" s="82"/>
      <c r="E77" s="82"/>
      <c r="F77" s="83"/>
      <c r="G77" s="83"/>
      <c r="H77" s="83"/>
      <c r="I77" s="83"/>
      <c r="J77" s="83"/>
    </row>
    <row r="78" spans="4:10" x14ac:dyDescent="0.3">
      <c r="D78" s="82"/>
      <c r="E78" s="82"/>
      <c r="F78" s="83"/>
      <c r="G78" s="83"/>
      <c r="H78" s="83"/>
      <c r="I78" s="83"/>
      <c r="J78" s="83"/>
    </row>
    <row r="79" spans="4:10" x14ac:dyDescent="0.3">
      <c r="D79" s="82"/>
      <c r="E79" s="82"/>
      <c r="F79" s="83"/>
      <c r="G79" s="83"/>
      <c r="H79" s="83"/>
      <c r="I79" s="83"/>
      <c r="J79" s="83"/>
    </row>
    <row r="80" spans="4:10" x14ac:dyDescent="0.3">
      <c r="D80" s="82"/>
      <c r="E80" s="82"/>
      <c r="F80" s="83"/>
      <c r="G80" s="83"/>
      <c r="H80" s="83"/>
      <c r="I80" s="83"/>
      <c r="J80" s="83"/>
    </row>
    <row r="81" spans="4:10" x14ac:dyDescent="0.3">
      <c r="D81" s="82"/>
      <c r="E81" s="82"/>
      <c r="F81" s="83"/>
      <c r="G81" s="83"/>
      <c r="H81" s="83"/>
      <c r="I81" s="83"/>
      <c r="J81" s="83"/>
    </row>
    <row r="82" spans="4:10" x14ac:dyDescent="0.3">
      <c r="D82" s="82"/>
      <c r="E82" s="82"/>
      <c r="F82" s="83"/>
      <c r="G82" s="83"/>
      <c r="H82" s="83"/>
      <c r="I82" s="83"/>
      <c r="J82" s="83"/>
    </row>
    <row r="83" spans="4:10" x14ac:dyDescent="0.3">
      <c r="D83" s="82"/>
      <c r="E83" s="82"/>
      <c r="F83" s="83"/>
      <c r="G83" s="83"/>
      <c r="H83" s="83"/>
      <c r="I83" s="83"/>
      <c r="J83" s="83"/>
    </row>
    <row r="84" spans="4:10" x14ac:dyDescent="0.3">
      <c r="D84" s="82"/>
      <c r="E84" s="82"/>
      <c r="F84" s="83"/>
      <c r="G84" s="83"/>
      <c r="H84" s="83"/>
      <c r="I84" s="83"/>
      <c r="J84" s="83"/>
    </row>
    <row r="85" spans="4:10" x14ac:dyDescent="0.3">
      <c r="D85" s="82"/>
      <c r="E85" s="82"/>
      <c r="F85" s="83"/>
      <c r="G85" s="83"/>
      <c r="H85" s="83"/>
      <c r="I85" s="83"/>
      <c r="J85" s="83"/>
    </row>
    <row r="86" spans="4:10" x14ac:dyDescent="0.3">
      <c r="D86" s="82"/>
      <c r="E86" s="82"/>
      <c r="F86" s="83"/>
      <c r="G86" s="83"/>
      <c r="H86" s="83"/>
      <c r="I86" s="83"/>
      <c r="J86" s="83"/>
    </row>
    <row r="87" spans="4:10" x14ac:dyDescent="0.3">
      <c r="D87" s="82"/>
      <c r="E87" s="82"/>
      <c r="F87" s="83"/>
      <c r="G87" s="83"/>
      <c r="H87" s="83"/>
      <c r="I87" s="83"/>
      <c r="J87" s="83"/>
    </row>
    <row r="88" spans="4:10" x14ac:dyDescent="0.3">
      <c r="D88" s="82"/>
      <c r="E88" s="82"/>
      <c r="F88" s="83"/>
      <c r="G88" s="83"/>
      <c r="H88" s="83"/>
      <c r="I88" s="83"/>
      <c r="J88" s="83"/>
    </row>
    <row r="89" spans="4:10" x14ac:dyDescent="0.3">
      <c r="D89" s="82"/>
      <c r="E89" s="82"/>
      <c r="F89" s="83"/>
      <c r="G89" s="83"/>
      <c r="H89" s="83"/>
      <c r="I89" s="83"/>
      <c r="J89" s="83"/>
    </row>
    <row r="90" spans="4:10" x14ac:dyDescent="0.3">
      <c r="D90" s="82"/>
      <c r="E90" s="82"/>
      <c r="F90" s="83"/>
      <c r="G90" s="83"/>
      <c r="H90" s="83"/>
      <c r="I90" s="83"/>
      <c r="J90" s="83"/>
    </row>
    <row r="91" spans="4:10" x14ac:dyDescent="0.3">
      <c r="D91" s="82"/>
      <c r="E91" s="82"/>
      <c r="F91" s="83"/>
      <c r="G91" s="83"/>
      <c r="H91" s="83"/>
      <c r="I91" s="83"/>
      <c r="J91" s="83"/>
    </row>
    <row r="92" spans="4:10" x14ac:dyDescent="0.3">
      <c r="D92" s="82"/>
      <c r="E92" s="82"/>
      <c r="F92" s="83"/>
      <c r="G92" s="83"/>
      <c r="H92" s="83"/>
      <c r="I92" s="83"/>
      <c r="J92" s="83"/>
    </row>
    <row r="93" spans="4:10" x14ac:dyDescent="0.3">
      <c r="D93" s="82"/>
      <c r="E93" s="82"/>
      <c r="F93" s="83"/>
      <c r="G93" s="83"/>
      <c r="H93" s="83"/>
      <c r="I93" s="83"/>
      <c r="J93" s="83"/>
    </row>
    <row r="94" spans="4:10" x14ac:dyDescent="0.3">
      <c r="D94" s="82"/>
      <c r="E94" s="82"/>
      <c r="F94" s="83"/>
      <c r="G94" s="83"/>
      <c r="H94" s="83"/>
      <c r="I94" s="83"/>
      <c r="J94" s="83"/>
    </row>
    <row r="95" spans="4:10" x14ac:dyDescent="0.3">
      <c r="D95" s="82"/>
      <c r="E95" s="82"/>
      <c r="F95" s="83"/>
      <c r="G95" s="83"/>
      <c r="H95" s="83"/>
      <c r="I95" s="83"/>
      <c r="J95" s="83"/>
    </row>
    <row r="96" spans="4:10" x14ac:dyDescent="0.3">
      <c r="D96" s="82"/>
      <c r="E96" s="82"/>
      <c r="F96" s="83"/>
      <c r="G96" s="83"/>
      <c r="H96" s="83"/>
      <c r="I96" s="83"/>
      <c r="J96" s="83"/>
    </row>
    <row r="97" spans="4:10" x14ac:dyDescent="0.3">
      <c r="D97" s="82"/>
      <c r="E97" s="82"/>
      <c r="F97" s="83"/>
      <c r="G97" s="83"/>
      <c r="H97" s="83"/>
      <c r="I97" s="83"/>
      <c r="J97" s="83"/>
    </row>
    <row r="98" spans="4:10" x14ac:dyDescent="0.3">
      <c r="D98" s="82"/>
      <c r="E98" s="82"/>
      <c r="F98" s="83"/>
      <c r="G98" s="83"/>
      <c r="H98" s="83"/>
      <c r="I98" s="83"/>
      <c r="J98" s="83"/>
    </row>
    <row r="99" spans="4:10" x14ac:dyDescent="0.3">
      <c r="D99" s="82"/>
      <c r="E99" s="82"/>
      <c r="F99" s="83"/>
      <c r="G99" s="83"/>
      <c r="H99" s="83"/>
      <c r="I99" s="83"/>
      <c r="J99" s="83"/>
    </row>
    <row r="100" spans="4:10" x14ac:dyDescent="0.3">
      <c r="D100" s="82"/>
      <c r="E100" s="82"/>
      <c r="F100" s="83"/>
      <c r="G100" s="83"/>
      <c r="H100" s="83"/>
      <c r="I100" s="83"/>
      <c r="J100" s="83"/>
    </row>
    <row r="101" spans="4:10" x14ac:dyDescent="0.3">
      <c r="D101" s="82"/>
      <c r="E101" s="82"/>
      <c r="F101" s="83"/>
      <c r="G101" s="83"/>
      <c r="H101" s="83"/>
      <c r="I101" s="83"/>
      <c r="J101" s="83"/>
    </row>
    <row r="102" spans="4:10" x14ac:dyDescent="0.3">
      <c r="D102" s="82"/>
      <c r="E102" s="82"/>
      <c r="F102" s="83"/>
      <c r="G102" s="83"/>
      <c r="H102" s="83"/>
      <c r="I102" s="83"/>
      <c r="J102" s="83"/>
    </row>
    <row r="103" spans="4:10" x14ac:dyDescent="0.3">
      <c r="D103" s="82"/>
      <c r="E103" s="82"/>
      <c r="F103" s="83"/>
      <c r="G103" s="83"/>
      <c r="H103" s="83"/>
      <c r="I103" s="83"/>
      <c r="J103" s="83"/>
    </row>
    <row r="104" spans="4:10" x14ac:dyDescent="0.3">
      <c r="D104" s="82"/>
      <c r="E104" s="82"/>
      <c r="F104" s="83"/>
      <c r="G104" s="83"/>
      <c r="H104" s="83"/>
      <c r="I104" s="83"/>
      <c r="J104" s="83"/>
    </row>
    <row r="105" spans="4:10" x14ac:dyDescent="0.3">
      <c r="D105" s="82"/>
      <c r="E105" s="82"/>
      <c r="F105" s="83"/>
      <c r="G105" s="83"/>
      <c r="H105" s="83"/>
      <c r="I105" s="83"/>
      <c r="J105" s="83"/>
    </row>
    <row r="106" spans="4:10" x14ac:dyDescent="0.3">
      <c r="D106" s="82"/>
      <c r="E106" s="82"/>
      <c r="F106" s="83"/>
      <c r="G106" s="83"/>
      <c r="H106" s="83"/>
      <c r="I106" s="83"/>
      <c r="J106" s="83"/>
    </row>
    <row r="107" spans="4:10" x14ac:dyDescent="0.3">
      <c r="D107" s="82"/>
      <c r="E107" s="82"/>
      <c r="F107" s="83"/>
      <c r="G107" s="83"/>
      <c r="H107" s="83"/>
      <c r="I107" s="83"/>
      <c r="J107" s="83"/>
    </row>
    <row r="108" spans="4:10" x14ac:dyDescent="0.3">
      <c r="D108" s="82"/>
      <c r="E108" s="82"/>
      <c r="F108" s="83"/>
      <c r="G108" s="83"/>
      <c r="H108" s="83"/>
      <c r="I108" s="83"/>
      <c r="J108" s="83"/>
    </row>
    <row r="109" spans="4:10" x14ac:dyDescent="0.3">
      <c r="D109" s="82"/>
      <c r="E109" s="82"/>
      <c r="F109" s="83"/>
      <c r="G109" s="83"/>
      <c r="H109" s="83"/>
      <c r="I109" s="83"/>
      <c r="J109" s="83"/>
    </row>
    <row r="110" spans="4:10" x14ac:dyDescent="0.3">
      <c r="D110" s="82"/>
      <c r="E110" s="82"/>
      <c r="F110" s="83"/>
      <c r="G110" s="83"/>
      <c r="H110" s="83"/>
      <c r="I110" s="83"/>
      <c r="J110" s="83"/>
    </row>
    <row r="111" spans="4:10" x14ac:dyDescent="0.3">
      <c r="D111" s="82"/>
      <c r="E111" s="82"/>
      <c r="F111" s="83"/>
      <c r="G111" s="83"/>
      <c r="H111" s="83"/>
      <c r="I111" s="83"/>
      <c r="J111" s="83"/>
    </row>
    <row r="112" spans="4:10" x14ac:dyDescent="0.3">
      <c r="D112" s="82"/>
      <c r="E112" s="82"/>
      <c r="F112" s="83"/>
      <c r="G112" s="83"/>
      <c r="H112" s="83"/>
      <c r="I112" s="83"/>
      <c r="J112" s="83"/>
    </row>
    <row r="113" spans="4:10" x14ac:dyDescent="0.3">
      <c r="D113" s="82"/>
      <c r="E113" s="82"/>
      <c r="F113" s="83"/>
      <c r="G113" s="83"/>
      <c r="H113" s="83"/>
      <c r="I113" s="83"/>
      <c r="J113" s="83"/>
    </row>
    <row r="114" spans="4:10" x14ac:dyDescent="0.3">
      <c r="D114" s="82"/>
      <c r="E114" s="82"/>
      <c r="F114" s="83"/>
      <c r="G114" s="83"/>
      <c r="H114" s="83"/>
      <c r="I114" s="83"/>
      <c r="J114" s="83"/>
    </row>
    <row r="115" spans="4:10" x14ac:dyDescent="0.3">
      <c r="D115" s="82"/>
      <c r="E115" s="82"/>
      <c r="F115" s="83"/>
      <c r="G115" s="83"/>
      <c r="H115" s="83"/>
      <c r="I115" s="83"/>
      <c r="J115" s="83"/>
    </row>
    <row r="116" spans="4:10" x14ac:dyDescent="0.3">
      <c r="D116" s="82"/>
      <c r="E116" s="82"/>
      <c r="F116" s="83"/>
      <c r="G116" s="83"/>
      <c r="H116" s="83"/>
      <c r="I116" s="83"/>
      <c r="J116" s="83"/>
    </row>
    <row r="117" spans="4:10" x14ac:dyDescent="0.3">
      <c r="D117" s="82"/>
      <c r="E117" s="82"/>
      <c r="F117" s="83"/>
      <c r="G117" s="83"/>
      <c r="H117" s="83"/>
      <c r="I117" s="83"/>
      <c r="J117" s="83"/>
    </row>
    <row r="118" spans="4:10" x14ac:dyDescent="0.3">
      <c r="D118" s="82"/>
      <c r="E118" s="82"/>
      <c r="F118" s="83"/>
      <c r="G118" s="83"/>
      <c r="H118" s="83"/>
      <c r="I118" s="83"/>
      <c r="J118" s="83"/>
    </row>
    <row r="119" spans="4:10" x14ac:dyDescent="0.3">
      <c r="D119" s="82"/>
      <c r="E119" s="82"/>
      <c r="F119" s="83"/>
      <c r="G119" s="83"/>
      <c r="H119" s="83"/>
      <c r="I119" s="83"/>
      <c r="J119" s="83"/>
    </row>
    <row r="120" spans="4:10" x14ac:dyDescent="0.3">
      <c r="D120" s="82"/>
      <c r="E120" s="82"/>
      <c r="F120" s="83"/>
      <c r="G120" s="83"/>
      <c r="H120" s="83"/>
      <c r="I120" s="83"/>
      <c r="J120" s="83"/>
    </row>
    <row r="121" spans="4:10" x14ac:dyDescent="0.3">
      <c r="D121" s="82"/>
      <c r="E121" s="82"/>
      <c r="F121" s="83"/>
      <c r="G121" s="83"/>
      <c r="H121" s="83"/>
      <c r="I121" s="83"/>
      <c r="J121" s="83"/>
    </row>
    <row r="122" spans="4:10" x14ac:dyDescent="0.3">
      <c r="D122" s="82"/>
      <c r="E122" s="82"/>
      <c r="F122" s="83"/>
      <c r="G122" s="83"/>
      <c r="H122" s="83"/>
      <c r="I122" s="83"/>
      <c r="J122" s="83"/>
    </row>
    <row r="123" spans="4:10" x14ac:dyDescent="0.3">
      <c r="D123" s="82"/>
      <c r="E123" s="82"/>
      <c r="F123" s="83"/>
      <c r="G123" s="83"/>
      <c r="H123" s="83"/>
      <c r="I123" s="83"/>
      <c r="J123" s="83"/>
    </row>
    <row r="124" spans="4:10" x14ac:dyDescent="0.3">
      <c r="D124" s="82"/>
      <c r="E124" s="82"/>
      <c r="F124" s="83"/>
      <c r="G124" s="83"/>
      <c r="H124" s="83"/>
      <c r="I124" s="83"/>
      <c r="J124" s="83"/>
    </row>
    <row r="125" spans="4:10" x14ac:dyDescent="0.3">
      <c r="D125" s="82"/>
      <c r="E125" s="82"/>
      <c r="F125" s="83"/>
      <c r="G125" s="83"/>
      <c r="H125" s="83"/>
      <c r="I125" s="83"/>
      <c r="J125" s="83"/>
    </row>
    <row r="126" spans="4:10" x14ac:dyDescent="0.3">
      <c r="D126" s="82"/>
      <c r="E126" s="82"/>
      <c r="F126" s="83"/>
      <c r="G126" s="83"/>
      <c r="H126" s="83"/>
      <c r="I126" s="83"/>
      <c r="J126" s="83"/>
    </row>
    <row r="127" spans="4:10" x14ac:dyDescent="0.3">
      <c r="D127" s="82"/>
      <c r="E127" s="82"/>
      <c r="F127" s="83"/>
      <c r="G127" s="83"/>
      <c r="H127" s="83"/>
      <c r="I127" s="83"/>
      <c r="J127" s="83"/>
    </row>
    <row r="128" spans="4:10" x14ac:dyDescent="0.3">
      <c r="D128" s="82"/>
      <c r="E128" s="82"/>
      <c r="F128" s="83"/>
      <c r="G128" s="83"/>
      <c r="H128" s="83"/>
      <c r="I128" s="83"/>
      <c r="J128" s="83"/>
    </row>
    <row r="129" spans="4:10" x14ac:dyDescent="0.3">
      <c r="D129" s="82"/>
      <c r="E129" s="82"/>
      <c r="F129" s="83"/>
      <c r="G129" s="83"/>
      <c r="H129" s="83"/>
      <c r="I129" s="83"/>
      <c r="J129" s="83"/>
    </row>
    <row r="130" spans="4:10" x14ac:dyDescent="0.3">
      <c r="D130" s="82"/>
      <c r="E130" s="82"/>
      <c r="F130" s="83"/>
      <c r="G130" s="83"/>
      <c r="H130" s="83"/>
      <c r="I130" s="83"/>
      <c r="J130" s="83"/>
    </row>
    <row r="131" spans="4:10" x14ac:dyDescent="0.3">
      <c r="D131" s="82"/>
      <c r="E131" s="82"/>
      <c r="F131" s="83"/>
      <c r="G131" s="83"/>
      <c r="H131" s="83"/>
      <c r="I131" s="83"/>
      <c r="J131" s="83"/>
    </row>
    <row r="132" spans="4:10" x14ac:dyDescent="0.3">
      <c r="D132" s="82"/>
      <c r="E132" s="82"/>
      <c r="F132" s="83"/>
      <c r="G132" s="83"/>
      <c r="H132" s="83"/>
      <c r="I132" s="83"/>
      <c r="J132" s="83"/>
    </row>
    <row r="133" spans="4:10" x14ac:dyDescent="0.3">
      <c r="D133" s="82"/>
      <c r="E133" s="82"/>
      <c r="F133" s="83"/>
      <c r="G133" s="83"/>
      <c r="H133" s="83"/>
      <c r="I133" s="83"/>
      <c r="J133" s="83"/>
    </row>
    <row r="134" spans="4:10" x14ac:dyDescent="0.3">
      <c r="D134" s="82"/>
      <c r="E134" s="82"/>
      <c r="F134" s="83"/>
      <c r="G134" s="83"/>
      <c r="H134" s="83"/>
      <c r="I134" s="83"/>
      <c r="J134" s="83"/>
    </row>
    <row r="135" spans="4:10" x14ac:dyDescent="0.3">
      <c r="D135" s="82"/>
      <c r="E135" s="82"/>
      <c r="F135" s="83"/>
      <c r="G135" s="83"/>
      <c r="H135" s="83"/>
      <c r="I135" s="83"/>
      <c r="J135" s="83"/>
    </row>
    <row r="136" spans="4:10" x14ac:dyDescent="0.3">
      <c r="D136" s="82"/>
      <c r="E136" s="82"/>
      <c r="F136" s="83"/>
      <c r="G136" s="83"/>
      <c r="H136" s="83"/>
      <c r="I136" s="83"/>
      <c r="J136" s="83"/>
    </row>
    <row r="137" spans="4:10" x14ac:dyDescent="0.3">
      <c r="D137" s="82"/>
      <c r="E137" s="82"/>
      <c r="F137" s="83"/>
      <c r="G137" s="83"/>
      <c r="H137" s="83"/>
      <c r="I137" s="83"/>
      <c r="J137" s="83"/>
    </row>
    <row r="138" spans="4:10" x14ac:dyDescent="0.3">
      <c r="D138" s="82"/>
      <c r="E138" s="82"/>
      <c r="F138" s="83"/>
      <c r="G138" s="83"/>
      <c r="H138" s="83"/>
      <c r="I138" s="83"/>
      <c r="J138" s="83"/>
    </row>
    <row r="139" spans="4:10" x14ac:dyDescent="0.3">
      <c r="D139" s="82"/>
      <c r="E139" s="82"/>
      <c r="F139" s="83"/>
      <c r="G139" s="83"/>
      <c r="H139" s="83"/>
      <c r="I139" s="83"/>
      <c r="J139" s="83"/>
    </row>
    <row r="140" spans="4:10" x14ac:dyDescent="0.3">
      <c r="D140" s="82"/>
      <c r="E140" s="82"/>
      <c r="F140" s="83"/>
      <c r="G140" s="83"/>
      <c r="H140" s="83"/>
      <c r="I140" s="83"/>
      <c r="J140" s="83"/>
    </row>
    <row r="141" spans="4:10" x14ac:dyDescent="0.3">
      <c r="D141" s="82"/>
      <c r="E141" s="82"/>
      <c r="F141" s="83"/>
      <c r="G141" s="83"/>
      <c r="H141" s="83"/>
      <c r="I141" s="83"/>
      <c r="J141" s="83"/>
    </row>
    <row r="142" spans="4:10" x14ac:dyDescent="0.3">
      <c r="D142" s="82"/>
      <c r="E142" s="82"/>
      <c r="F142" s="83"/>
      <c r="G142" s="83"/>
      <c r="H142" s="83"/>
      <c r="I142" s="83"/>
      <c r="J142" s="83"/>
    </row>
    <row r="143" spans="4:10" x14ac:dyDescent="0.3">
      <c r="D143" s="82"/>
      <c r="E143" s="82"/>
      <c r="F143" s="83"/>
      <c r="G143" s="83"/>
      <c r="H143" s="83"/>
      <c r="I143" s="83"/>
      <c r="J143" s="83"/>
    </row>
    <row r="144" spans="4:10" x14ac:dyDescent="0.3">
      <c r="D144" s="82"/>
      <c r="E144" s="82"/>
      <c r="F144" s="83"/>
      <c r="G144" s="83"/>
      <c r="H144" s="83"/>
      <c r="I144" s="83"/>
      <c r="J144" s="83"/>
    </row>
    <row r="145" spans="4:10" x14ac:dyDescent="0.3">
      <c r="D145" s="82"/>
      <c r="E145" s="82"/>
      <c r="F145" s="83"/>
      <c r="G145" s="83"/>
      <c r="H145" s="83"/>
      <c r="I145" s="83"/>
      <c r="J145" s="8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FC790-86A0-4D1B-B1E2-3DD3FFA38BAE}">
  <sheetPr codeName="Sheet5"/>
  <dimension ref="A1:O240"/>
  <sheetViews>
    <sheetView zoomScale="90" zoomScaleNormal="90" workbookViewId="0">
      <selection activeCell="G27" sqref="G27"/>
    </sheetView>
  </sheetViews>
  <sheetFormatPr defaultRowHeight="14.4" x14ac:dyDescent="0.3"/>
  <cols>
    <col min="1" max="1" width="12.6640625" customWidth="1"/>
    <col min="2" max="2" width="22" customWidth="1"/>
    <col min="3" max="3" width="12" customWidth="1"/>
    <col min="4" max="4" width="10.6640625" customWidth="1"/>
    <col min="5" max="5" width="12.109375" customWidth="1"/>
    <col min="6" max="7" width="10.6640625" customWidth="1"/>
    <col min="8" max="8" width="10.33203125" customWidth="1"/>
    <col min="9" max="9" width="11.5546875" customWidth="1"/>
    <col min="10" max="10" width="11.109375" style="7" customWidth="1"/>
    <col min="11" max="11" width="11.21875" customWidth="1"/>
    <col min="12" max="12" width="8.88671875" customWidth="1"/>
    <col min="13" max="13" width="9.5546875" customWidth="1"/>
    <col min="29" max="29" width="12.44140625" customWidth="1"/>
  </cols>
  <sheetData>
    <row r="1" spans="1:15" ht="15" thickBot="1" x14ac:dyDescent="0.35"/>
    <row r="2" spans="1:15" ht="15.6" x14ac:dyDescent="0.3">
      <c r="A2" s="73" t="s">
        <v>1</v>
      </c>
      <c r="B2" s="99" t="s">
        <v>3614</v>
      </c>
      <c r="C2" s="99"/>
      <c r="D2" s="99"/>
      <c r="E2" s="99"/>
      <c r="G2" s="55" t="s">
        <v>3501</v>
      </c>
      <c r="H2" s="48">
        <f ca="1">_xlfn.XLOOKUP(B4,STable[Security Name],STable[Price])</f>
        <v>200.83</v>
      </c>
      <c r="J2" s="50" t="s">
        <v>3511</v>
      </c>
      <c r="K2" s="51"/>
      <c r="L2" s="51"/>
      <c r="M2" s="51"/>
      <c r="N2" s="51"/>
      <c r="O2" s="51"/>
    </row>
    <row r="3" spans="1:15" ht="15.6" x14ac:dyDescent="0.3">
      <c r="A3" s="73" t="s">
        <v>2</v>
      </c>
      <c r="B3" s="99" t="s">
        <v>3678</v>
      </c>
      <c r="C3" s="99"/>
      <c r="D3" s="99"/>
      <c r="E3" s="99"/>
      <c r="G3" s="56" t="s">
        <v>3534</v>
      </c>
      <c r="H3" s="65">
        <f ca="1">_xlfn.XLOOKUP(B4,STable[Security Name],STable[Daily % Change])</f>
        <v>1.2503E-2</v>
      </c>
      <c r="J3" s="52"/>
      <c r="K3" s="52" t="str">
        <f ca="1">H5</f>
        <v>NVDA</v>
      </c>
      <c r="L3" s="52" t="s">
        <v>3532</v>
      </c>
      <c r="M3" s="52" t="s">
        <v>3535</v>
      </c>
      <c r="N3" s="52" t="s">
        <v>3519</v>
      </c>
      <c r="O3" s="52" t="s">
        <v>3536</v>
      </c>
    </row>
    <row r="4" spans="1:15" ht="15.6" x14ac:dyDescent="0.3">
      <c r="A4" s="73" t="s">
        <v>3498</v>
      </c>
      <c r="B4" s="99" t="e" vm="1412">
        <v>#VALUE!</v>
      </c>
      <c r="C4" s="99"/>
      <c r="D4" s="99"/>
      <c r="E4" s="99"/>
      <c r="G4" s="56" t="s">
        <v>3517</v>
      </c>
      <c r="H4" s="147">
        <f ca="1">_xlfn.XLOOKUP(B4,STable[Security Name],STable[Market Cap])</f>
        <v>4880169000000</v>
      </c>
      <c r="J4" s="54" t="s">
        <v>3502</v>
      </c>
      <c r="K4" s="53">
        <f ca="1">_xlfn.XLOOKUP(B4,STable[Security Name],STable[P/E])</f>
        <v>40.970700000000001</v>
      </c>
      <c r="L4" s="53">
        <f ca="1">'Price History Pull'!AB5</f>
        <v>61.287256862745103</v>
      </c>
      <c r="M4" s="58">
        <f ca="1">IF(K4&gt;MAX('Price History Pull'!AC5:AL5),1,IF(K4&lt;MIN('Price History Pull'!AC5:AL5),0,PERCENTRANK('Price History Pull'!AC5:AL5,K4)))</f>
        <v>0.26600000000000001</v>
      </c>
      <c r="N4" s="53">
        <f>Settings!B5</f>
        <v>22.5</v>
      </c>
      <c r="O4" s="58">
        <f ca="1">PERCENTRANK(STable[P/E],K4)</f>
        <v>0.85099999999999998</v>
      </c>
    </row>
    <row r="5" spans="1:15" ht="16.2" thickBot="1" x14ac:dyDescent="0.35">
      <c r="A5" s="73" t="s">
        <v>3527</v>
      </c>
      <c r="B5" s="99" t="s">
        <v>3529</v>
      </c>
      <c r="C5" s="99"/>
      <c r="D5" s="99"/>
      <c r="E5" s="99"/>
      <c r="G5" s="57" t="s">
        <v>3526</v>
      </c>
      <c r="H5" s="49" t="str" cm="1">
        <f t="array" aca="1" ref="H5" ca="1">_FV(B4,"Ticker symbol",TRUE)</f>
        <v>NVDA</v>
      </c>
      <c r="J5" s="54" t="s">
        <v>3503</v>
      </c>
      <c r="K5" s="53">
        <f ca="1">_xlfn.XLOOKUP(B4,STable[Security Name],STable[Beta])</f>
        <v>2.2997000000000001</v>
      </c>
      <c r="L5" s="53">
        <f ca="1">'Price History Pull'!AB6</f>
        <v>1.6144627450980389</v>
      </c>
      <c r="M5" s="58">
        <f ca="1">IF(K5&gt;MAX('Price History Pull'!AC6:AL6),1,IF(K5&lt;MIN('Price History Pull'!AC6:AL6),0,PERCENTRANK('Price History Pull'!AC6:AL6,K5)))</f>
        <v>1</v>
      </c>
      <c r="N5" s="53">
        <v>1</v>
      </c>
      <c r="O5" s="58">
        <f ca="1">PERCENTRANK(STable[Beta],K5)</f>
        <v>0.96899999999999997</v>
      </c>
    </row>
    <row r="6" spans="1:15" x14ac:dyDescent="0.3">
      <c r="A6" s="73" t="s">
        <v>3537</v>
      </c>
      <c r="B6" s="98" vm="2759">
        <v>45831</v>
      </c>
      <c r="C6" s="98"/>
      <c r="D6" s="98"/>
      <c r="E6" s="98"/>
    </row>
    <row r="7" spans="1:15" x14ac:dyDescent="0.3">
      <c r="A7" s="73" t="s">
        <v>3538</v>
      </c>
      <c r="B7" s="98" vm="2760">
        <v>46118</v>
      </c>
      <c r="C7" s="98"/>
      <c r="D7" s="98"/>
      <c r="E7" s="98"/>
    </row>
    <row r="9" spans="1:15" x14ac:dyDescent="0.3">
      <c r="B9" s="50" t="s">
        <v>3512</v>
      </c>
      <c r="C9" s="51"/>
      <c r="D9" s="51"/>
      <c r="E9" s="51"/>
    </row>
    <row r="10" spans="1:15" x14ac:dyDescent="0.3">
      <c r="B10" s="52"/>
      <c r="C10" s="52" t="str">
        <f ca="1">H5</f>
        <v>NVDA</v>
      </c>
      <c r="D10" s="52" t="s">
        <v>3532</v>
      </c>
      <c r="E10" s="52" t="s">
        <v>3533</v>
      </c>
    </row>
    <row r="11" spans="1:15" x14ac:dyDescent="0.3">
      <c r="B11" s="63" t="s">
        <v>3513</v>
      </c>
      <c r="C11" s="58">
        <f ca="1">AVERAGE(_xlfn.ANCHORARRAY('Price History Pull'!P4))</f>
        <v>3.8014551560122331E-3</v>
      </c>
      <c r="D11" s="59">
        <f ca="1">'Price History Pull'!AB11</f>
        <v>4.8055535292865544E-3</v>
      </c>
      <c r="E11" s="58">
        <f ca="1">IF(C11&gt;MAX('Price History Pull'!AC11:AL11),1,IF(C11&lt;MIN('Price History Pull'!AC11:AL11),0,PERCENTRANK('Price History Pull'!AC11:AL11,C11)))</f>
        <v>0.35499999999999998</v>
      </c>
    </row>
    <row r="12" spans="1:15" x14ac:dyDescent="0.3">
      <c r="B12" s="63" t="s">
        <v>3514</v>
      </c>
      <c r="C12" s="58">
        <f ca="1">MEDIAN(_xlfn.ANCHORARRAY('Price History Pull'!P4))</f>
        <v>4.1796355206134509E-3</v>
      </c>
      <c r="D12" s="59">
        <f ca="1">'Price History Pull'!AB12</f>
        <v>2.5481538234075705E-3</v>
      </c>
      <c r="E12" s="58">
        <f ca="1">IF(C12&gt;MAX('Price History Pull'!AC12:AL12),1,IF(C12&lt;MIN('Price History Pull'!AC12:AL12),0,PERCENTRANK('Price History Pull'!AC12:AL12,C12)))</f>
        <v>0.92300000000000004</v>
      </c>
    </row>
    <row r="13" spans="1:15" x14ac:dyDescent="0.3">
      <c r="B13" s="63" t="s">
        <v>3508</v>
      </c>
      <c r="C13" s="60" cm="1">
        <f t="array" aca="1" ref="C13" ca="1">(H2-_xlfn.XLOOKUP(MIN(IF(INDEX(_xlfn.ANCHORARRAY('Price History Pull'!K2),_xlfn.SEQUENCE(ROWS(_xlfn.ANCHORARRAY('Price History Pull'!K2)),1,1,1),1)&lt;=DATE(YEAR(TODAY()),MONTH(TODAY())-1,DAY(TODAY())),"N/A",INDEX(_xlfn.ANCHORARRAY('Price History Pull'!K2),_xlfn.SEQUENCE(ROWS(_xlfn.ANCHORARRAY('Price History Pull'!K2)),1,1,1),1))),INDEX(_xlfn.ANCHORARRAY('Price History Pull'!K2),_xlfn.SEQUENCE(ROWS(_xlfn.ANCHORARRAY('Price History Pull'!K2)),1,1,1),1),INDEX(_xlfn.ANCHORARRAY('Price History Pull'!K2),_xlfn.SEQUENCE(ROWS(_xlfn.ANCHORARRAY('Price History Pull'!K2)),1,1,1),5)))/_xlfn.XLOOKUP(MIN(IF(INDEX(_xlfn.ANCHORARRAY('Price History Pull'!K2),_xlfn.SEQUENCE(ROWS(_xlfn.ANCHORARRAY('Price History Pull'!K2)),1,1,1),1)&lt;=DATE(YEAR(TODAY()),MONTH(TODAY())-1,DAY(TODAY())),"N/A",INDEX(_xlfn.ANCHORARRAY('Price History Pull'!K2),_xlfn.SEQUENCE(ROWS(_xlfn.ANCHORARRAY('Price History Pull'!K2)),1,1,1),1))),INDEX(_xlfn.ANCHORARRAY('Price History Pull'!K2),_xlfn.SEQUENCE(ROWS(_xlfn.ANCHORARRAY('Price History Pull'!K2)),1,1,1),1),INDEX(_xlfn.ANCHORARRAY('Price History Pull'!K2),_xlfn.SEQUENCE(ROWS(_xlfn.ANCHORARRAY('Price History Pull'!K2)),1,1,1),5))</f>
        <v>0.11324833702882486</v>
      </c>
      <c r="D13" s="59">
        <f ca="1">'Price History Pull'!AB9</f>
        <v>0.28060576667805504</v>
      </c>
      <c r="E13" s="58">
        <f ca="1">IF(C13&gt;MAX('Price History Pull'!AC9:AL9),1,IF(C13&lt;MIN('Price History Pull'!AC9:AL9),0,PERCENTRANK('Price History Pull'!AC9:AL9,C13)))</f>
        <v>0.122</v>
      </c>
    </row>
    <row r="14" spans="1:15" x14ac:dyDescent="0.3">
      <c r="B14" s="63" t="s">
        <v>3509</v>
      </c>
      <c r="C14" s="59">
        <f ca="1">(H2-'Price History Pull'!O3)/'Price History Pull'!O3</f>
        <v>0.92200210546463801</v>
      </c>
      <c r="D14" s="59">
        <f ca="1">'Price History Pull'!AB10</f>
        <v>2.2445926604644391</v>
      </c>
      <c r="E14" s="58">
        <f ca="1">IF(C14&gt;MAX('Price History Pull'!AC10:AL10),1,IF(C14&lt;MIN('Price History Pull'!AC10:AL10),0,PERCENTRANK('Price History Pull'!AC10:AL10,C14)))</f>
        <v>0.17799999999999999</v>
      </c>
    </row>
    <row r="15" spans="1:15" x14ac:dyDescent="0.3">
      <c r="B15" s="54" t="s">
        <v>3525</v>
      </c>
      <c r="C15" s="61"/>
      <c r="D15" s="62"/>
      <c r="E15" s="62"/>
    </row>
    <row r="16" spans="1:15" x14ac:dyDescent="0.3">
      <c r="B16" s="64">
        <v>0</v>
      </c>
      <c r="C16" s="58">
        <f ca="1">MIN(_xlfn.ANCHORARRAY('Price History Pull'!P4))</f>
        <v>-5.875404403318521E-2</v>
      </c>
      <c r="D16" s="59" cm="1">
        <f t="array" aca="1" ref="D16:D26" ca="1">'Price History Pull'!AB14:AB24</f>
        <v>-0.13186637283453165</v>
      </c>
      <c r="E16" s="58">
        <f ca="1">IF(C16&gt;MAX('Price History Pull'!AC14:AL14),1,IF(C16&lt;MIN('Price History Pull'!AC14:AL14),0,PERCENTRANK('Price History Pull'!AC14:AL14,C16)))</f>
        <v>0.97099999999999997</v>
      </c>
    </row>
    <row r="17" spans="1:7" x14ac:dyDescent="0.3">
      <c r="B17" s="64" cm="1">
        <f t="array" ref="B17:B25">_xlfn.SEQUENCE(9,1,0.1,0.1)</f>
        <v>0.1</v>
      </c>
      <c r="C17" s="59" cm="1">
        <f t="array" aca="1" ref="C17:C25" ca="1">PERCENTILE(_xlfn.ANCHORARRAY('Price History Pull'!P4),_xlfn.ANCHORARRAY(B17))</f>
        <v>-2.3506447743568047E-2</v>
      </c>
      <c r="D17" s="59">
        <f ca="1"/>
        <v>-2.945673972358619E-2</v>
      </c>
      <c r="E17" s="58">
        <f ca="1">IF(C17&gt;MAX('Price History Pull'!AC15:AL15),1,IF(C17&lt;MIN('Price History Pull'!AC15:AL15),0,PERCENTRANK('Price History Pull'!AC15:AL15,C17)))</f>
        <v>0.82599999999999996</v>
      </c>
    </row>
    <row r="18" spans="1:7" x14ac:dyDescent="0.3">
      <c r="B18" s="64">
        <v>0.2</v>
      </c>
      <c r="C18" s="59">
        <f ca="1"/>
        <v>-1.2250556176544195E-2</v>
      </c>
      <c r="D18" s="59">
        <f ca="1"/>
        <v>-1.7311134115326903E-2</v>
      </c>
      <c r="E18" s="58">
        <f ca="1">IF(C18&gt;MAX('Price History Pull'!AC16:AL16),1,IF(C18&lt;MIN('Price History Pull'!AC16:AL16),0,PERCENTRANK('Price History Pull'!AC16:AL16,C18)))</f>
        <v>0.81</v>
      </c>
    </row>
    <row r="19" spans="1:7" x14ac:dyDescent="0.3">
      <c r="B19" s="64">
        <v>0.30000000000000004</v>
      </c>
      <c r="C19" s="59">
        <f ca="1"/>
        <v>-4.9679542907583958E-3</v>
      </c>
      <c r="D19" s="59">
        <f ca="1"/>
        <v>-9.220752269220622E-3</v>
      </c>
      <c r="E19" s="58">
        <f ca="1">IF(C19&gt;MAX('Price History Pull'!AC17:AL17),1,IF(C19&lt;MIN('Price History Pull'!AC17:AL17),0,PERCENTRANK('Price History Pull'!AC17:AL17,C19)))</f>
        <v>0.98299999999999998</v>
      </c>
    </row>
    <row r="20" spans="1:7" x14ac:dyDescent="0.3">
      <c r="B20" s="64">
        <v>0.4</v>
      </c>
      <c r="C20" s="59">
        <f ca="1"/>
        <v>-9.5123177109552714E-4</v>
      </c>
      <c r="D20" s="59">
        <f ca="1"/>
        <v>-2.3083764421906895E-3</v>
      </c>
      <c r="E20" s="76">
        <f ca="1">IF(C20&gt;MAX('Price History Pull'!AC18:AL18),1,IF(C20&lt;MIN('Price History Pull'!AC18:AL18),0,PERCENTRANK('Price History Pull'!AC18:AL18,C20)))</f>
        <v>0.93600000000000005</v>
      </c>
    </row>
    <row r="21" spans="1:7" x14ac:dyDescent="0.3">
      <c r="B21" s="64">
        <v>0.5</v>
      </c>
      <c r="C21" s="59">
        <f ca="1"/>
        <v>4.1796355206134509E-3</v>
      </c>
      <c r="D21" s="59">
        <f ca="1"/>
        <v>2.5481538234075705E-3</v>
      </c>
      <c r="E21" s="58">
        <f ca="1">IF(C21&gt;MAX('Price History Pull'!AC19:AL19),1,IF(C21&lt;MIN('Price History Pull'!AC19:AL19),0,PERCENTRANK('Price History Pull'!AC19:AL19,C21)))</f>
        <v>0.92300000000000004</v>
      </c>
    </row>
    <row r="22" spans="1:7" x14ac:dyDescent="0.3">
      <c r="B22" s="64">
        <v>0.6</v>
      </c>
      <c r="C22" s="59">
        <f ca="1"/>
        <v>8.042394122186363E-3</v>
      </c>
      <c r="D22" s="59">
        <f ca="1"/>
        <v>8.9332139837519156E-3</v>
      </c>
      <c r="E22" s="58">
        <f ca="1">IF(C22&gt;MAX('Price History Pull'!AC20:AL20),1,IF(C22&lt;MIN('Price History Pull'!AC20:AL20),0,PERCENTRANK('Price History Pull'!AC20:AL20,C22)))</f>
        <v>0.46100000000000002</v>
      </c>
    </row>
    <row r="23" spans="1:7" x14ac:dyDescent="0.3">
      <c r="B23" s="64">
        <v>0.7</v>
      </c>
      <c r="C23" s="59">
        <f ca="1"/>
        <v>1.2807656734166702E-2</v>
      </c>
      <c r="D23" s="59">
        <f ca="1"/>
        <v>1.6764626287013827E-2</v>
      </c>
      <c r="E23" s="58">
        <f ca="1">IF(C23&gt;MAX('Price History Pull'!AC21:AL21),1,IF(C23&lt;MIN('Price History Pull'!AC21:AL21),0,PERCENTRANK('Price History Pull'!AC21:AL21,C23)))</f>
        <v>0.19400000000000001</v>
      </c>
    </row>
    <row r="24" spans="1:7" x14ac:dyDescent="0.3">
      <c r="B24" s="64">
        <v>0.79999999999999993</v>
      </c>
      <c r="C24" s="59">
        <f ca="1"/>
        <v>2.0577949889896623E-2</v>
      </c>
      <c r="D24" s="59">
        <f ca="1"/>
        <v>2.6094116026129072E-2</v>
      </c>
      <c r="E24" s="58">
        <f ca="1">IF(C24&gt;MAX('Price History Pull'!AC22:AL22),1,IF(C24&lt;MIN('Price History Pull'!AC22:AL22),0,PERCENTRANK('Price History Pull'!AC22:AL22,C24)))</f>
        <v>0.20499999999999999</v>
      </c>
    </row>
    <row r="25" spans="1:7" x14ac:dyDescent="0.3">
      <c r="B25" s="64">
        <v>0.89999999999999991</v>
      </c>
      <c r="C25" s="59">
        <f ca="1"/>
        <v>3.0019299072582686E-2</v>
      </c>
      <c r="D25" s="59">
        <f ca="1"/>
        <v>4.1609393533331221E-2</v>
      </c>
      <c r="E25" s="58">
        <f ca="1">IF(C25&gt;MAX('Price History Pull'!AC23:AL23),1,IF(C25&lt;MIN('Price History Pull'!AC23:AL23),0,PERCENTRANK('Price History Pull'!AC23:AL23,C25)))</f>
        <v>0.188</v>
      </c>
    </row>
    <row r="26" spans="1:7" x14ac:dyDescent="0.3">
      <c r="B26" s="64">
        <v>1</v>
      </c>
      <c r="C26" s="58">
        <f ca="1">MAX(_xlfn.ANCHORARRAY('Price History Pull'!P4))</f>
        <v>7.8717710030253671E-2</v>
      </c>
      <c r="D26" s="59">
        <f ca="1"/>
        <v>0.14218967779313169</v>
      </c>
      <c r="E26" s="58">
        <f ca="1">IF(C26&gt;MAX('Price History Pull'!AC24:AL24),1,IF(C26&lt;MIN('Price History Pull'!AC24:AL24),0,PERCENTRANK('Price History Pull'!AC24:AL24,C26)))</f>
        <v>2.8000000000000001E-2</v>
      </c>
    </row>
    <row r="28" spans="1:7" x14ac:dyDescent="0.3">
      <c r="A28" s="74" t="str" cm="1">
        <f t="array" aca="1" ref="A28:G226" ca="1">IF(IF(OR(B6="",B7="",B7&lt;B6),_xlfn.ANCHORARRAY(Price_History),_xlfn.VSTACK('Price History Pull'!B2:H2,_xlfn._xlws.FILTER(INDEX(_xlfn.ANCHORARRAY(Price_History),_xlfn.SEQUENCE(ROWS(_xlfn.ANCHORARRAY(Price_History))-1,1,2,1),_xlfn.HSTACK(1,2,3,4,5,6,7)),(INDEX(_xlfn.ANCHORARRAY(Price_History),_xlfn.SEQUENCE(ROWS(_xlfn.ANCHORARRAY(Price_History))-1,1,2,1),1)&gt;='Company Analysis'!B6)*(INDEX(_xlfn.ANCHORARRAY(Price_History),_xlfn.SEQUENCE(ROWS(_xlfn.ANCHORARRAY(Price_History))-1,1,2,1),1)&lt;='Company Analysis'!B7),"")))="",'Price History Pull'!AO2:AU3,IF(OR(B6="",B7="",B7&lt;B6),_xlfn.ANCHORARRAY(Price_History),_xlfn.VSTACK('Price History Pull'!B2:H2,_xlfn._xlws.FILTER(INDEX(_xlfn.ANCHORARRAY(Price_History),_xlfn.SEQUENCE(ROWS(_xlfn.ANCHORARRAY(Price_History))-1,1,2,1),_xlfn.HSTACK(1,2,3,4,5,6,7)),(INDEX(_xlfn.ANCHORARRAY(Price_History),_xlfn.SEQUENCE(ROWS(_xlfn.ANCHORARRAY(Price_History))-1,1,2,1),1)&gt;='Company Analysis'!B6)*(INDEX(_xlfn.ANCHORARRAY(Price_History),_xlfn.SEQUENCE(ROWS(_xlfn.ANCHORARRAY(Price_History))-1,1,2,1),1)&lt;='Company Analysis'!B7),""))))</f>
        <v>Date</v>
      </c>
      <c r="B28" s="74" t="str">
        <f ca="1"/>
        <v>Opening Price</v>
      </c>
      <c r="C28" s="74" t="str">
        <f ca="1"/>
        <v>High Price</v>
      </c>
      <c r="D28" s="74" t="str">
        <f ca="1"/>
        <v>Low Price</v>
      </c>
      <c r="E28" s="74" t="str">
        <f ca="1"/>
        <v>Closing Price</v>
      </c>
      <c r="F28" s="74" t="str">
        <f ca="1"/>
        <v>NVDA</v>
      </c>
      <c r="G28" s="74" t="str">
        <f ca="1"/>
        <v>Average</v>
      </c>
    </row>
    <row r="29" spans="1:7" x14ac:dyDescent="0.3">
      <c r="A29" vm="2759">
        <f ca="1"/>
        <v>45831</v>
      </c>
      <c r="B29" vm="2761">
        <f ca="1"/>
        <v>142.5</v>
      </c>
      <c r="C29" vm="2762">
        <f ca="1"/>
        <v>144.78</v>
      </c>
      <c r="D29" vm="2763">
        <f ca="1"/>
        <v>142.03</v>
      </c>
      <c r="E29" vm="2764">
        <f ca="1"/>
        <v>144.16999999999999</v>
      </c>
      <c r="F29" s="7">
        <f ca="1"/>
        <v>2.2245394508167756E-3</v>
      </c>
      <c r="G29" s="7">
        <f ca="1"/>
        <v>7.0856877093161755E-3</v>
      </c>
    </row>
    <row r="30" spans="1:7" x14ac:dyDescent="0.3">
      <c r="A30" vm="2765">
        <f ca="1"/>
        <v>45832</v>
      </c>
      <c r="B30" vm="2766">
        <f ca="1"/>
        <v>145.56</v>
      </c>
      <c r="C30" vm="2767">
        <f ca="1"/>
        <v>147.96</v>
      </c>
      <c r="D30" vm="2768">
        <f ca="1"/>
        <v>145.5</v>
      </c>
      <c r="E30" vm="2769">
        <f ca="1"/>
        <v>147.9</v>
      </c>
      <c r="F30" s="7">
        <f ca="1"/>
        <v>2.5872234167996243E-2</v>
      </c>
      <c r="G30" s="7">
        <f ca="1"/>
        <v>4.7177143870378774E-2</v>
      </c>
    </row>
    <row r="31" spans="1:7" x14ac:dyDescent="0.3">
      <c r="A31" vm="2770">
        <f ca="1"/>
        <v>45833</v>
      </c>
      <c r="B31" vm="2771">
        <f ca="1"/>
        <v>149.27000000000001</v>
      </c>
      <c r="C31" vm="2772">
        <f ca="1"/>
        <v>154.44999999999999</v>
      </c>
      <c r="D31" vm="2773">
        <f ca="1"/>
        <v>149.26</v>
      </c>
      <c r="E31" vm="2774">
        <f ca="1"/>
        <v>154.31</v>
      </c>
      <c r="F31" s="7">
        <f ca="1"/>
        <v>4.3340094658553055E-2</v>
      </c>
      <c r="G31" s="7">
        <f ca="1"/>
        <v>6.0453658530561149E-3</v>
      </c>
    </row>
    <row r="32" spans="1:7" x14ac:dyDescent="0.3">
      <c r="A32" vm="2775">
        <f ca="1"/>
        <v>45834</v>
      </c>
      <c r="B32" vm="2776">
        <f ca="1"/>
        <v>155.97499999999999</v>
      </c>
      <c r="C32" vm="2777">
        <f ca="1"/>
        <v>156.715</v>
      </c>
      <c r="D32" vm="2778">
        <f ca="1"/>
        <v>154</v>
      </c>
      <c r="E32" vm="2779">
        <f ca="1"/>
        <v>155.02000000000001</v>
      </c>
      <c r="F32" s="7">
        <f ca="1"/>
        <v>4.6011276002851922E-3</v>
      </c>
      <c r="G32" s="7">
        <f ca="1"/>
        <v>8.5958944045275952E-3</v>
      </c>
    </row>
    <row r="33" spans="1:7" x14ac:dyDescent="0.3">
      <c r="A33" vm="2780">
        <f ca="1"/>
        <v>45835</v>
      </c>
      <c r="B33" vm="2781">
        <f ca="1"/>
        <v>156.04</v>
      </c>
      <c r="C33" vm="2782">
        <f ca="1"/>
        <v>158.71</v>
      </c>
      <c r="D33" vm="2783">
        <f ca="1"/>
        <v>155.255</v>
      </c>
      <c r="E33" vm="2784">
        <f ca="1"/>
        <v>157.75</v>
      </c>
      <c r="F33" s="7">
        <f ca="1"/>
        <v>1.7610630886337179E-2</v>
      </c>
      <c r="G33" s="7">
        <f ca="1"/>
        <v>-5.6424324720019171E-4</v>
      </c>
    </row>
    <row r="34" spans="1:7" x14ac:dyDescent="0.3">
      <c r="A34" vm="2785">
        <f ca="1"/>
        <v>45838</v>
      </c>
      <c r="B34" vm="2786">
        <f ca="1"/>
        <v>158.4</v>
      </c>
      <c r="C34" vm="2787">
        <f ca="1"/>
        <v>158.66</v>
      </c>
      <c r="D34" vm="2788">
        <f ca="1"/>
        <v>155.96</v>
      </c>
      <c r="E34" vm="2789">
        <f ca="1"/>
        <v>157.99</v>
      </c>
      <c r="F34" s="7">
        <f ca="1"/>
        <v>1.5213946117274744E-3</v>
      </c>
      <c r="G34" s="7">
        <f ca="1"/>
        <v>-1.3174466819636816E-3</v>
      </c>
    </row>
    <row r="35" spans="1:7" x14ac:dyDescent="0.3">
      <c r="A35" vm="2790">
        <f ca="1"/>
        <v>45839</v>
      </c>
      <c r="B35" vm="2791">
        <f ca="1"/>
        <v>156.29</v>
      </c>
      <c r="C35" vm="2792">
        <f ca="1"/>
        <v>157.19999999999999</v>
      </c>
      <c r="D35" vm="2793">
        <f ca="1"/>
        <v>151.49</v>
      </c>
      <c r="E35" vm="2794">
        <f ca="1"/>
        <v>153.30000000000001</v>
      </c>
      <c r="F35" s="7">
        <f ca="1"/>
        <v>-2.9685423128046062E-2</v>
      </c>
      <c r="G35" s="7">
        <f ca="1"/>
        <v>-1.3906991722096562E-2</v>
      </c>
    </row>
    <row r="36" spans="1:7" x14ac:dyDescent="0.3">
      <c r="A36" vm="2795">
        <f ca="1"/>
        <v>45840</v>
      </c>
      <c r="B36" vm="2796">
        <f ca="1"/>
        <v>152.97999999999999</v>
      </c>
      <c r="C36" vm="2797">
        <f ca="1"/>
        <v>157.6</v>
      </c>
      <c r="D36" vm="2798">
        <f ca="1"/>
        <v>152.97</v>
      </c>
      <c r="E36" vm="2799">
        <f ca="1"/>
        <v>157.25</v>
      </c>
      <c r="F36" s="7">
        <f ca="1"/>
        <v>2.5766470971950346E-2</v>
      </c>
      <c r="G36" s="7">
        <f ca="1"/>
        <v>9.1023092242413124E-3</v>
      </c>
    </row>
    <row r="37" spans="1:7" x14ac:dyDescent="0.3">
      <c r="A37" vm="2800">
        <f ca="1"/>
        <v>45841</v>
      </c>
      <c r="B37" vm="2801">
        <f ca="1"/>
        <v>158.37</v>
      </c>
      <c r="C37" vm="2802">
        <f ca="1"/>
        <v>160.97999999999999</v>
      </c>
      <c r="D37" vm="2803">
        <f ca="1"/>
        <v>157.77000000000001</v>
      </c>
      <c r="E37" vm="2804">
        <f ca="1"/>
        <v>159.34</v>
      </c>
      <c r="F37" s="7">
        <f ca="1"/>
        <v>1.3290937996820372E-2</v>
      </c>
      <c r="G37" s="7">
        <f ca="1"/>
        <v>8.5636904013962033E-3</v>
      </c>
    </row>
    <row r="38" spans="1:7" x14ac:dyDescent="0.3">
      <c r="A38" vm="2805">
        <f ca="1"/>
        <v>45845</v>
      </c>
      <c r="B38" vm="2806">
        <f ca="1"/>
        <v>158.19999999999999</v>
      </c>
      <c r="C38" vm="2807">
        <f ca="1"/>
        <v>159.31</v>
      </c>
      <c r="D38" vm="2808">
        <f ca="1"/>
        <v>157.34200000000001</v>
      </c>
      <c r="E38" vm="2809">
        <f ca="1"/>
        <v>158.24</v>
      </c>
      <c r="F38" s="7">
        <f ca="1"/>
        <v>-6.9034768419731036E-3</v>
      </c>
      <c r="G38" s="7">
        <f ca="1"/>
        <v>-1.6623545594935042E-2</v>
      </c>
    </row>
    <row r="39" spans="1:7" x14ac:dyDescent="0.3">
      <c r="A39" vm="2810">
        <f ca="1"/>
        <v>45846</v>
      </c>
      <c r="B39" vm="2811">
        <f ca="1"/>
        <v>159.33000000000001</v>
      </c>
      <c r="C39" vm="2812">
        <f ca="1"/>
        <v>160.22</v>
      </c>
      <c r="D39" vm="2813">
        <f ca="1"/>
        <v>158.38999999999999</v>
      </c>
      <c r="E39" vm="2814">
        <f ca="1"/>
        <v>160</v>
      </c>
      <c r="F39" s="7">
        <f ca="1"/>
        <v>1.1122345803842207E-2</v>
      </c>
      <c r="G39" s="7">
        <f ca="1"/>
        <v>2.2059080855046882E-2</v>
      </c>
    </row>
    <row r="40" spans="1:7" x14ac:dyDescent="0.3">
      <c r="A40" vm="2815">
        <f ca="1"/>
        <v>45847</v>
      </c>
      <c r="B40" vm="2816">
        <f ca="1"/>
        <v>161.22</v>
      </c>
      <c r="C40" vm="2817">
        <f ca="1"/>
        <v>164.42</v>
      </c>
      <c r="D40" vm="2818">
        <f ca="1"/>
        <v>161.16</v>
      </c>
      <c r="E40" vm="2819">
        <f ca="1"/>
        <v>162.88</v>
      </c>
      <c r="F40" s="7">
        <f ca="1"/>
        <v>1.7999999999999971E-2</v>
      </c>
      <c r="G40" s="7">
        <f ca="1"/>
        <v>9.2066321308275777E-4</v>
      </c>
    </row>
    <row r="41" spans="1:7" x14ac:dyDescent="0.3">
      <c r="A41" vm="2820">
        <f ca="1"/>
        <v>45848</v>
      </c>
      <c r="B41" vm="2821">
        <f ca="1"/>
        <v>164.32</v>
      </c>
      <c r="C41" vm="2822">
        <f ca="1"/>
        <v>164.5</v>
      </c>
      <c r="D41" vm="2823">
        <f ca="1"/>
        <v>161.61000000000001</v>
      </c>
      <c r="E41" vm="2824">
        <f ca="1"/>
        <v>164.1</v>
      </c>
      <c r="F41" s="7">
        <f ca="1"/>
        <v>7.4901768172887951E-3</v>
      </c>
      <c r="G41" s="7">
        <f ca="1"/>
        <v>1.1788215863093005E-2</v>
      </c>
    </row>
    <row r="42" spans="1:7" x14ac:dyDescent="0.3">
      <c r="A42" vm="2825">
        <f ca="1"/>
        <v>45849</v>
      </c>
      <c r="B42" vm="2826">
        <f ca="1"/>
        <v>163.715</v>
      </c>
      <c r="C42" vm="2827">
        <f ca="1"/>
        <v>167.89</v>
      </c>
      <c r="D42" vm="2828">
        <f ca="1"/>
        <v>163.47</v>
      </c>
      <c r="E42" vm="2829">
        <f ca="1"/>
        <v>164.92</v>
      </c>
      <c r="F42" s="7">
        <f ca="1"/>
        <v>4.9969530773917928E-3</v>
      </c>
      <c r="G42" s="7">
        <f ca="1"/>
        <v>8.2603166465522796E-4</v>
      </c>
    </row>
    <row r="43" spans="1:7" x14ac:dyDescent="0.3">
      <c r="A43" vm="2830">
        <f ca="1"/>
        <v>45852</v>
      </c>
      <c r="B43" vm="2831">
        <f ca="1"/>
        <v>165.37</v>
      </c>
      <c r="C43" vm="2832">
        <f ca="1"/>
        <v>165.49</v>
      </c>
      <c r="D43" vm="2833">
        <f ca="1"/>
        <v>162.02000000000001</v>
      </c>
      <c r="E43" vm="2834">
        <f ca="1"/>
        <v>164.07</v>
      </c>
      <c r="F43" s="7">
        <f ca="1"/>
        <v>-5.1540140674265966E-3</v>
      </c>
      <c r="G43" s="7">
        <f ca="1"/>
        <v>-9.6205338737433282E-3</v>
      </c>
    </row>
    <row r="44" spans="1:7" x14ac:dyDescent="0.3">
      <c r="A44" vm="2835">
        <f ca="1"/>
        <v>45853</v>
      </c>
      <c r="B44" vm="2836">
        <f ca="1"/>
        <v>171.19</v>
      </c>
      <c r="C44" vm="2837">
        <f ca="1"/>
        <v>172.4</v>
      </c>
      <c r="D44" vm="2838">
        <f ca="1"/>
        <v>169.19499999999999</v>
      </c>
      <c r="E44" vm="2839">
        <f ca="1"/>
        <v>170.7</v>
      </c>
      <c r="F44" s="7">
        <f ca="1"/>
        <v>4.0409581276284488E-2</v>
      </c>
      <c r="G44" s="7">
        <f ca="1"/>
        <v>1.4187851394200167E-2</v>
      </c>
    </row>
    <row r="45" spans="1:7" x14ac:dyDescent="0.3">
      <c r="A45" vm="2840">
        <f ca="1"/>
        <v>45854</v>
      </c>
      <c r="B45" vm="2841">
        <f ca="1"/>
        <v>171.06</v>
      </c>
      <c r="C45" vm="2842">
        <f ca="1"/>
        <v>171.75</v>
      </c>
      <c r="D45" vm="2843">
        <f ca="1"/>
        <v>168.9</v>
      </c>
      <c r="E45" vm="2844">
        <f ca="1"/>
        <v>171.37</v>
      </c>
      <c r="F45" s="7">
        <f ca="1"/>
        <v>3.9250146455771292E-3</v>
      </c>
      <c r="G45" s="7">
        <f ca="1"/>
        <v>-3.9047871630024651E-3</v>
      </c>
    </row>
    <row r="46" spans="1:7" x14ac:dyDescent="0.3">
      <c r="A46" vm="2845">
        <f ca="1"/>
        <v>45855</v>
      </c>
      <c r="B46" vm="2846">
        <f ca="1"/>
        <v>172.02</v>
      </c>
      <c r="C46" vm="2847">
        <f ca="1"/>
        <v>174.16</v>
      </c>
      <c r="D46" vm="2848">
        <f ca="1"/>
        <v>170.83</v>
      </c>
      <c r="E46" vm="2849">
        <f ca="1"/>
        <v>173</v>
      </c>
      <c r="F46" s="7">
        <f ca="1"/>
        <v>9.5115831242340871E-3</v>
      </c>
      <c r="G46" s="7">
        <f ca="1"/>
        <v>7.4257162001549243E-4</v>
      </c>
    </row>
    <row r="47" spans="1:7" x14ac:dyDescent="0.3">
      <c r="A47" vm="2850">
        <f ca="1"/>
        <v>45856</v>
      </c>
      <c r="B47" vm="2851">
        <f ca="1"/>
        <v>173.64</v>
      </c>
      <c r="C47" vm="2852">
        <f ca="1"/>
        <v>174.25</v>
      </c>
      <c r="D47" vm="2853">
        <f ca="1"/>
        <v>171.26</v>
      </c>
      <c r="E47" vm="2854">
        <f ca="1"/>
        <v>172.41</v>
      </c>
      <c r="F47" s="7">
        <f ca="1"/>
        <v>-3.4104046242774762E-3</v>
      </c>
      <c r="G47" s="7">
        <f ca="1"/>
        <v>-1.6853636781421876E-3</v>
      </c>
    </row>
    <row r="48" spans="1:7" x14ac:dyDescent="0.3">
      <c r="A48" vm="2855">
        <f ca="1"/>
        <v>45859</v>
      </c>
      <c r="B48" vm="2856">
        <f ca="1"/>
        <v>172.75</v>
      </c>
      <c r="C48" vm="2857">
        <f ca="1"/>
        <v>173.38</v>
      </c>
      <c r="D48" vm="2858">
        <f ca="1"/>
        <v>171</v>
      </c>
      <c r="E48" vm="2859">
        <f ca="1"/>
        <v>171.38</v>
      </c>
      <c r="F48" s="7">
        <f ca="1"/>
        <v>-5.9741314308914863E-3</v>
      </c>
      <c r="G48" s="7">
        <f ca="1"/>
        <v>3.2063772438478354E-3</v>
      </c>
    </row>
    <row r="49" spans="1:7" x14ac:dyDescent="0.3">
      <c r="A49" vm="2860">
        <f ca="1"/>
        <v>45860</v>
      </c>
      <c r="B49" vm="2861">
        <f ca="1"/>
        <v>171.34</v>
      </c>
      <c r="C49" vm="2862">
        <f ca="1"/>
        <v>171.39</v>
      </c>
      <c r="D49" vm="2863">
        <f ca="1"/>
        <v>164.58</v>
      </c>
      <c r="E49" vm="2864">
        <f ca="1"/>
        <v>167.03</v>
      </c>
      <c r="F49" s="7">
        <f ca="1"/>
        <v>-2.5382191620959241E-2</v>
      </c>
      <c r="G49" s="7">
        <f ca="1"/>
        <v>-2.1333164104049986E-2</v>
      </c>
    </row>
    <row r="50" spans="1:7" x14ac:dyDescent="0.3">
      <c r="A50" vm="2865">
        <f ca="1"/>
        <v>45861</v>
      </c>
      <c r="B50" vm="2866">
        <f ca="1"/>
        <v>169.53</v>
      </c>
      <c r="C50" vm="2853">
        <f ca="1"/>
        <v>171.26</v>
      </c>
      <c r="D50" vm="2867">
        <f ca="1"/>
        <v>167.97</v>
      </c>
      <c r="E50" vm="2868">
        <f ca="1"/>
        <v>170.78</v>
      </c>
      <c r="F50" s="7">
        <f ca="1"/>
        <v>2.2451056696401843E-2</v>
      </c>
      <c r="G50" s="7">
        <f ca="1"/>
        <v>-1.9052439589161256E-3</v>
      </c>
    </row>
    <row r="51" spans="1:7" x14ac:dyDescent="0.3">
      <c r="A51" vm="2869">
        <f ca="1"/>
        <v>45862</v>
      </c>
      <c r="B51" vm="2870">
        <f ca="1"/>
        <v>172.44</v>
      </c>
      <c r="C51" vm="2871">
        <f ca="1"/>
        <v>173.83</v>
      </c>
      <c r="D51" vm="2872">
        <f ca="1"/>
        <v>171.3</v>
      </c>
      <c r="E51" vm="2873">
        <f ca="1"/>
        <v>173.74</v>
      </c>
      <c r="F51" s="7">
        <f ca="1"/>
        <v>1.7332240309169737E-2</v>
      </c>
      <c r="G51" s="7">
        <f ca="1"/>
        <v>5.5774878192251885E-3</v>
      </c>
    </row>
    <row r="52" spans="1:7" x14ac:dyDescent="0.3">
      <c r="A52" vm="2874">
        <f ca="1"/>
        <v>45863</v>
      </c>
      <c r="B52" vm="2875">
        <f ca="1"/>
        <v>173.61</v>
      </c>
      <c r="C52" vm="2876">
        <f ca="1"/>
        <v>174.72</v>
      </c>
      <c r="D52" vm="2877">
        <f ca="1"/>
        <v>172.96</v>
      </c>
      <c r="E52" vm="2878">
        <f ca="1"/>
        <v>173.5</v>
      </c>
      <c r="F52" s="7">
        <f ca="1"/>
        <v>-1.3813744675953096E-3</v>
      </c>
      <c r="G52" s="7">
        <f ca="1"/>
        <v>-5.8833476077554906E-3</v>
      </c>
    </row>
    <row r="53" spans="1:7" x14ac:dyDescent="0.3">
      <c r="A53" vm="2879">
        <f ca="1"/>
        <v>45866</v>
      </c>
      <c r="B53" vm="2880">
        <f ca="1"/>
        <v>174.02</v>
      </c>
      <c r="C53" vm="2881">
        <f ca="1"/>
        <v>177</v>
      </c>
      <c r="D53" vm="2882">
        <f ca="1"/>
        <v>173.97</v>
      </c>
      <c r="E53" vm="2883">
        <f ca="1"/>
        <v>176.75</v>
      </c>
      <c r="F53" s="7">
        <f ca="1"/>
        <v>1.8731988472622477E-2</v>
      </c>
      <c r="G53" s="7">
        <f ca="1"/>
        <v>1.6996342135125565E-2</v>
      </c>
    </row>
    <row r="54" spans="1:7" x14ac:dyDescent="0.3">
      <c r="A54" vm="2884">
        <f ca="1"/>
        <v>45867</v>
      </c>
      <c r="B54" vm="2885">
        <f ca="1"/>
        <v>177.96</v>
      </c>
      <c r="C54" vm="2886">
        <f ca="1"/>
        <v>179.38</v>
      </c>
      <c r="D54" vm="2887">
        <f ca="1"/>
        <v>175.02</v>
      </c>
      <c r="E54" vm="2888">
        <f ca="1"/>
        <v>175.51</v>
      </c>
      <c r="F54" s="7">
        <f ca="1"/>
        <v>-7.0155586987270674E-3</v>
      </c>
      <c r="G54" s="7">
        <f ca="1"/>
        <v>4.3150085075319049E-3</v>
      </c>
    </row>
    <row r="55" spans="1:7" x14ac:dyDescent="0.3">
      <c r="A55" vm="2889">
        <f ca="1"/>
        <v>45868</v>
      </c>
      <c r="B55" vm="2890">
        <f ca="1"/>
        <v>176.51</v>
      </c>
      <c r="C55" vm="2891">
        <f ca="1"/>
        <v>179.89</v>
      </c>
      <c r="D55" vm="2892">
        <f ca="1"/>
        <v>176.04</v>
      </c>
      <c r="E55" vm="2893">
        <f ca="1"/>
        <v>179.27</v>
      </c>
      <c r="F55" s="7">
        <f ca="1"/>
        <v>2.1423280724745138E-2</v>
      </c>
      <c r="G55" s="7">
        <f ca="1"/>
        <v>1.1627805437875264E-2</v>
      </c>
    </row>
    <row r="56" spans="1:7" x14ac:dyDescent="0.3">
      <c r="A56" vm="2894">
        <f ca="1"/>
        <v>45869</v>
      </c>
      <c r="B56" vm="2895">
        <f ca="1"/>
        <v>182.9</v>
      </c>
      <c r="C56" vm="2896">
        <f ca="1"/>
        <v>183.3</v>
      </c>
      <c r="D56" vm="2897">
        <f ca="1"/>
        <v>175.93</v>
      </c>
      <c r="E56" vm="2898">
        <f ca="1"/>
        <v>177.87</v>
      </c>
      <c r="F56" s="7">
        <f ca="1"/>
        <v>-7.8094494338149471E-3</v>
      </c>
      <c r="G56" s="7">
        <f ca="1"/>
        <v>-3.7296662584544567E-2</v>
      </c>
    </row>
    <row r="57" spans="1:7" x14ac:dyDescent="0.3">
      <c r="A57" vm="2899">
        <f ca="1"/>
        <v>45870</v>
      </c>
      <c r="B57" vm="2900">
        <f ca="1"/>
        <v>174.09</v>
      </c>
      <c r="C57" vm="2901">
        <f ca="1"/>
        <v>176.54</v>
      </c>
      <c r="D57" vm="2902">
        <f ca="1"/>
        <v>170.89</v>
      </c>
      <c r="E57" vm="2903">
        <f ca="1"/>
        <v>173.72</v>
      </c>
      <c r="F57" s="7">
        <f ca="1"/>
        <v>-2.3331646708270117E-2</v>
      </c>
      <c r="G57" s="7">
        <f ca="1"/>
        <v>-1.955649656094792E-2</v>
      </c>
    </row>
    <row r="58" spans="1:7" x14ac:dyDescent="0.3">
      <c r="A58" vm="2904">
        <f ca="1"/>
        <v>45873</v>
      </c>
      <c r="B58" vm="2905">
        <f ca="1"/>
        <v>175.16</v>
      </c>
      <c r="C58" vm="2906">
        <f ca="1"/>
        <v>180.2</v>
      </c>
      <c r="D58" vm="2907">
        <f ca="1"/>
        <v>174.52</v>
      </c>
      <c r="E58" vm="2908">
        <f ca="1"/>
        <v>180</v>
      </c>
      <c r="F58" s="7">
        <f ca="1"/>
        <v>3.6150126640571038E-2</v>
      </c>
      <c r="G58" s="7">
        <f ca="1"/>
        <v>2.2117061977955082E-2</v>
      </c>
    </row>
    <row r="59" spans="1:7" x14ac:dyDescent="0.3">
      <c r="A59" vm="2909">
        <f ca="1"/>
        <v>45874</v>
      </c>
      <c r="B59" vm="2910">
        <f ca="1"/>
        <v>179.62</v>
      </c>
      <c r="C59" vm="2911">
        <f ca="1"/>
        <v>180.26</v>
      </c>
      <c r="D59" vm="2912">
        <f ca="1"/>
        <v>175.9</v>
      </c>
      <c r="E59" vm="2913">
        <f ca="1"/>
        <v>178.26</v>
      </c>
      <c r="F59" s="7">
        <f ca="1"/>
        <v>-9.6666666666667175E-3</v>
      </c>
      <c r="G59" s="7">
        <f ca="1"/>
        <v>-2.5239420575922556E-3</v>
      </c>
    </row>
    <row r="60" spans="1:7" x14ac:dyDescent="0.3">
      <c r="A60" vm="2914">
        <f ca="1"/>
        <v>45875</v>
      </c>
      <c r="B60" vm="2915">
        <f ca="1"/>
        <v>176.32499999999999</v>
      </c>
      <c r="C60" vm="2916">
        <f ca="1"/>
        <v>179.9</v>
      </c>
      <c r="D60" vm="2917">
        <f ca="1"/>
        <v>176.25</v>
      </c>
      <c r="E60" vm="2918">
        <f ca="1"/>
        <v>179.42</v>
      </c>
      <c r="F60" s="7">
        <f ca="1"/>
        <v>6.5073488163356705E-3</v>
      </c>
      <c r="G60" s="7">
        <f ca="1"/>
        <v>-4.6970278401722585E-3</v>
      </c>
    </row>
    <row r="61" spans="1:7" x14ac:dyDescent="0.3">
      <c r="A61" vm="2919">
        <f ca="1"/>
        <v>45876</v>
      </c>
      <c r="B61" vm="2920">
        <f ca="1"/>
        <v>181.57</v>
      </c>
      <c r="C61" vm="2921">
        <f ca="1"/>
        <v>183.88</v>
      </c>
      <c r="D61" vm="2922">
        <f ca="1"/>
        <v>178.79499999999999</v>
      </c>
      <c r="E61" vm="2923">
        <f ca="1"/>
        <v>180.77</v>
      </c>
      <c r="F61" s="7">
        <f ca="1"/>
        <v>7.5242447887639216E-3</v>
      </c>
      <c r="G61" s="7">
        <f ca="1"/>
        <v>1.5146558396366311E-2</v>
      </c>
    </row>
    <row r="62" spans="1:7" x14ac:dyDescent="0.3">
      <c r="A62" vm="2924">
        <f ca="1"/>
        <v>45877</v>
      </c>
      <c r="B62" vm="2925">
        <f ca="1"/>
        <v>181.55</v>
      </c>
      <c r="C62" vm="2896">
        <f ca="1"/>
        <v>183.3</v>
      </c>
      <c r="D62" vm="2926">
        <f ca="1"/>
        <v>180.4</v>
      </c>
      <c r="E62" vm="2927">
        <f ca="1"/>
        <v>182.7</v>
      </c>
      <c r="F62" s="7">
        <f ca="1"/>
        <v>1.0676550312551741E-2</v>
      </c>
      <c r="G62" s="7">
        <f ca="1"/>
        <v>1.5746327237716455E-2</v>
      </c>
    </row>
    <row r="63" spans="1:7" x14ac:dyDescent="0.3">
      <c r="A63" vm="2928">
        <f ca="1"/>
        <v>45880</v>
      </c>
      <c r="B63" vm="2929">
        <f ca="1"/>
        <v>182.05</v>
      </c>
      <c r="C63" vm="2930">
        <f ca="1"/>
        <v>183.84</v>
      </c>
      <c r="D63" vm="2931">
        <f ca="1"/>
        <v>180.25</v>
      </c>
      <c r="E63" vm="2932">
        <f ca="1"/>
        <v>182.06</v>
      </c>
      <c r="F63" s="7">
        <f ca="1"/>
        <v>-3.5030103995620492E-3</v>
      </c>
      <c r="G63" s="7">
        <f ca="1"/>
        <v>8.1629380011378136E-3</v>
      </c>
    </row>
    <row r="64" spans="1:7" x14ac:dyDescent="0.3">
      <c r="A64" vm="2933">
        <f ca="1"/>
        <v>45881</v>
      </c>
      <c r="B64" vm="2934">
        <f ca="1"/>
        <v>182.96</v>
      </c>
      <c r="C64" vm="2935">
        <f ca="1"/>
        <v>184.48</v>
      </c>
      <c r="D64" vm="2936">
        <f ca="1"/>
        <v>179.46</v>
      </c>
      <c r="E64" vm="2937">
        <f ca="1"/>
        <v>183.16</v>
      </c>
      <c r="F64" s="7">
        <f ca="1"/>
        <v>6.0419641876304202E-3</v>
      </c>
      <c r="G64" s="7">
        <f ca="1"/>
        <v>3.0951087879743211E-2</v>
      </c>
    </row>
    <row r="65" spans="1:7" x14ac:dyDescent="0.3">
      <c r="A65" vm="2938">
        <f ca="1"/>
        <v>45882</v>
      </c>
      <c r="B65" vm="2939">
        <f ca="1"/>
        <v>182.61500000000001</v>
      </c>
      <c r="C65" vm="2940">
        <f ca="1"/>
        <v>183.97</v>
      </c>
      <c r="D65" vm="2941">
        <f ca="1"/>
        <v>179.35</v>
      </c>
      <c r="E65" vm="2942">
        <f ca="1"/>
        <v>181.59</v>
      </c>
      <c r="F65" s="7">
        <f ca="1"/>
        <v>-8.5717405547062302E-3</v>
      </c>
      <c r="G65" s="7">
        <f ca="1"/>
        <v>8.1301366360014473E-3</v>
      </c>
    </row>
    <row r="66" spans="1:7" x14ac:dyDescent="0.3">
      <c r="A66" vm="2943">
        <f ca="1"/>
        <v>45883</v>
      </c>
      <c r="B66" vm="2944">
        <f ca="1"/>
        <v>179.75</v>
      </c>
      <c r="C66" vm="2945">
        <f ca="1"/>
        <v>183.02</v>
      </c>
      <c r="D66" vm="2936">
        <f ca="1"/>
        <v>179.46</v>
      </c>
      <c r="E66" vm="2946">
        <f ca="1"/>
        <v>182.02</v>
      </c>
      <c r="F66" s="7">
        <f ca="1"/>
        <v>2.3679718046148292E-3</v>
      </c>
      <c r="G66" s="7">
        <f ca="1"/>
        <v>6.2455915214571925E-3</v>
      </c>
    </row>
    <row r="67" spans="1:7" x14ac:dyDescent="0.3">
      <c r="A67" vm="2947">
        <f ca="1"/>
        <v>45884</v>
      </c>
      <c r="B67" vm="2948">
        <f ca="1"/>
        <v>181.88</v>
      </c>
      <c r="C67" vm="2949">
        <f ca="1"/>
        <v>181.9</v>
      </c>
      <c r="D67" vm="2950">
        <f ca="1"/>
        <v>178.04169999999999</v>
      </c>
      <c r="E67" vm="2951">
        <f ca="1"/>
        <v>180.45</v>
      </c>
      <c r="F67" s="7">
        <f ca="1"/>
        <v>-8.6254257773872179E-3</v>
      </c>
      <c r="G67" s="7">
        <f ca="1"/>
        <v>-2.8258088260581075E-2</v>
      </c>
    </row>
    <row r="68" spans="1:7" x14ac:dyDescent="0.3">
      <c r="A68" vm="2952">
        <f ca="1"/>
        <v>45887</v>
      </c>
      <c r="B68" vm="2953">
        <f ca="1"/>
        <v>180.6</v>
      </c>
      <c r="C68" vm="2954">
        <f ca="1"/>
        <v>182.9375</v>
      </c>
      <c r="D68" vm="2955">
        <f ca="1"/>
        <v>180.59</v>
      </c>
      <c r="E68" vm="2956">
        <f ca="1"/>
        <v>182.01</v>
      </c>
      <c r="F68" s="7">
        <f ca="1"/>
        <v>8.6450540315877109E-3</v>
      </c>
      <c r="G68" s="7">
        <f ca="1"/>
        <v>2.0780468374275143E-4</v>
      </c>
    </row>
    <row r="69" spans="1:7" x14ac:dyDescent="0.3">
      <c r="A69" vm="2957">
        <f ca="1"/>
        <v>45888</v>
      </c>
      <c r="B69" vm="2958">
        <f ca="1"/>
        <v>182.43</v>
      </c>
      <c r="C69" vm="2959">
        <f ca="1"/>
        <v>182.5</v>
      </c>
      <c r="D69" vm="2960">
        <f ca="1"/>
        <v>175.49</v>
      </c>
      <c r="E69" vm="2961">
        <f ca="1"/>
        <v>175.64</v>
      </c>
      <c r="F69" s="7">
        <f ca="1"/>
        <v>-3.4998077028734711E-2</v>
      </c>
      <c r="G69" s="7">
        <f ca="1"/>
        <v>-1.4340438467002512E-2</v>
      </c>
    </row>
    <row r="70" spans="1:7" x14ac:dyDescent="0.3">
      <c r="A70" vm="2962">
        <f ca="1"/>
        <v>45889</v>
      </c>
      <c r="B70" vm="2963">
        <f ca="1"/>
        <v>175.16499999999999</v>
      </c>
      <c r="C70" vm="2964">
        <f ca="1"/>
        <v>176</v>
      </c>
      <c r="D70" vm="2965">
        <f ca="1"/>
        <v>168.80099999999999</v>
      </c>
      <c r="E70" vm="2966">
        <f ca="1"/>
        <v>175.4</v>
      </c>
      <c r="F70" s="7">
        <f ca="1"/>
        <v>-1.3664313368252146E-3</v>
      </c>
      <c r="G70" s="7">
        <f ca="1"/>
        <v>-1.400173903906762E-2</v>
      </c>
    </row>
    <row r="71" spans="1:7" x14ac:dyDescent="0.3">
      <c r="A71" vm="2967">
        <f ca="1"/>
        <v>45890</v>
      </c>
      <c r="B71" vm="2968">
        <f ca="1"/>
        <v>174.85</v>
      </c>
      <c r="C71" vm="2969">
        <f ca="1"/>
        <v>176.9</v>
      </c>
      <c r="D71" vm="2970">
        <f ca="1"/>
        <v>173.81</v>
      </c>
      <c r="E71" vm="2971">
        <f ca="1"/>
        <v>174.98</v>
      </c>
      <c r="F71" s="7">
        <f ca="1"/>
        <v>-2.3945267958951875E-3</v>
      </c>
      <c r="G71" s="7">
        <f ca="1"/>
        <v>-4.251080996558125E-3</v>
      </c>
    </row>
    <row r="72" spans="1:7" x14ac:dyDescent="0.3">
      <c r="A72" vm="2972">
        <f ca="1"/>
        <v>45891</v>
      </c>
      <c r="B72" vm="2973">
        <f ca="1"/>
        <v>172.61</v>
      </c>
      <c r="C72" vm="2974">
        <f ca="1"/>
        <v>178.59</v>
      </c>
      <c r="D72" vm="2975">
        <f ca="1"/>
        <v>171.2</v>
      </c>
      <c r="E72" vm="2976">
        <f ca="1"/>
        <v>177.99</v>
      </c>
      <c r="F72" s="7">
        <f ca="1"/>
        <v>1.7201965938964565E-2</v>
      </c>
      <c r="G72" s="7">
        <f ca="1"/>
        <v>2.4543453970572567E-2</v>
      </c>
    </row>
    <row r="73" spans="1:7" x14ac:dyDescent="0.3">
      <c r="A73" vm="2977">
        <f ca="1"/>
        <v>45894</v>
      </c>
      <c r="B73" vm="2978">
        <f ca="1"/>
        <v>178.35</v>
      </c>
      <c r="C73" vm="2979">
        <f ca="1"/>
        <v>181.91</v>
      </c>
      <c r="D73" vm="2980">
        <f ca="1"/>
        <v>176.57</v>
      </c>
      <c r="E73" vm="2981">
        <f ca="1"/>
        <v>179.81</v>
      </c>
      <c r="F73" s="7">
        <f ca="1"/>
        <v>1.0225293555817704E-2</v>
      </c>
      <c r="G73" s="7">
        <f ca="1"/>
        <v>-6.7196976544235095E-3</v>
      </c>
    </row>
    <row r="74" spans="1:7" x14ac:dyDescent="0.3">
      <c r="A74" vm="2982">
        <f ca="1"/>
        <v>45895</v>
      </c>
      <c r="B74" vm="2983">
        <f ca="1"/>
        <v>180.05500000000001</v>
      </c>
      <c r="C74" vm="2984">
        <f ca="1"/>
        <v>182.39</v>
      </c>
      <c r="D74" vm="2985">
        <f ca="1"/>
        <v>178.81</v>
      </c>
      <c r="E74" vm="2986">
        <f ca="1"/>
        <v>181.77</v>
      </c>
      <c r="F74" s="7">
        <f ca="1"/>
        <v>1.0900394861242467E-2</v>
      </c>
      <c r="G74" s="7">
        <f ca="1"/>
        <v>8.6932331509693029E-3</v>
      </c>
    </row>
    <row r="75" spans="1:7" x14ac:dyDescent="0.3">
      <c r="A75" vm="2987">
        <f ca="1"/>
        <v>45896</v>
      </c>
      <c r="B75" vm="2988">
        <f ca="1"/>
        <v>181.98</v>
      </c>
      <c r="C75" vm="2989">
        <f ca="1"/>
        <v>182.49</v>
      </c>
      <c r="D75" vm="2990">
        <f ca="1"/>
        <v>179.1</v>
      </c>
      <c r="E75" vm="2991">
        <f ca="1"/>
        <v>181.6</v>
      </c>
      <c r="F75" s="7">
        <f ca="1"/>
        <v>-9.3524784067786711E-4</v>
      </c>
      <c r="G75" s="7">
        <f ca="1"/>
        <v>6.486052183803835E-3</v>
      </c>
    </row>
    <row r="76" spans="1:7" x14ac:dyDescent="0.3">
      <c r="A76" vm="2992">
        <f ca="1"/>
        <v>45897</v>
      </c>
      <c r="B76" vm="2993">
        <f ca="1"/>
        <v>180.82</v>
      </c>
      <c r="C76" vm="2994">
        <f ca="1"/>
        <v>184.47</v>
      </c>
      <c r="D76" vm="2995">
        <f ca="1"/>
        <v>176.41</v>
      </c>
      <c r="E76" vm="2996">
        <f ca="1"/>
        <v>180.17</v>
      </c>
      <c r="F76" s="7">
        <f ca="1"/>
        <v>-7.8744493392070864E-3</v>
      </c>
      <c r="G76" s="7">
        <f ca="1"/>
        <v>1.4234725527380348E-2</v>
      </c>
    </row>
    <row r="77" spans="1:7" x14ac:dyDescent="0.3">
      <c r="A77" vm="2997">
        <f ca="1"/>
        <v>45898</v>
      </c>
      <c r="B77" vm="2998">
        <f ca="1"/>
        <v>178.11</v>
      </c>
      <c r="C77" vm="2999">
        <f ca="1"/>
        <v>178.15</v>
      </c>
      <c r="D77" vm="3000">
        <f ca="1"/>
        <v>173.14500000000001</v>
      </c>
      <c r="E77" vm="3001">
        <f ca="1"/>
        <v>174.18</v>
      </c>
      <c r="F77" s="7">
        <f ca="1"/>
        <v>-3.3246378420380647E-2</v>
      </c>
      <c r="G77" s="7">
        <f ca="1"/>
        <v>-3.2986396695224518E-2</v>
      </c>
    </row>
    <row r="78" spans="1:7" x14ac:dyDescent="0.3">
      <c r="A78" vm="3002">
        <f ca="1"/>
        <v>45902</v>
      </c>
      <c r="B78" vm="3003">
        <f ca="1"/>
        <v>170</v>
      </c>
      <c r="C78" vm="3004">
        <f ca="1"/>
        <v>172.37899999999999</v>
      </c>
      <c r="D78" vm="3005">
        <f ca="1"/>
        <v>167.22</v>
      </c>
      <c r="E78" vm="2868">
        <f ca="1"/>
        <v>170.78</v>
      </c>
      <c r="F78" s="7">
        <f ca="1"/>
        <v>-1.9520036743598607E-2</v>
      </c>
      <c r="G78" s="7">
        <f ca="1"/>
        <v>-6.3099517167681521E-3</v>
      </c>
    </row>
    <row r="79" spans="1:7" x14ac:dyDescent="0.3">
      <c r="A79" vm="3006">
        <f ca="1"/>
        <v>45903</v>
      </c>
      <c r="B79" vm="2841">
        <f ca="1"/>
        <v>171.06</v>
      </c>
      <c r="C79" vm="2854">
        <f ca="1"/>
        <v>172.41</v>
      </c>
      <c r="D79" vm="3007">
        <f ca="1"/>
        <v>168.875</v>
      </c>
      <c r="E79" vm="3008">
        <f ca="1"/>
        <v>170.62</v>
      </c>
      <c r="F79" s="7">
        <f ca="1"/>
        <v>-9.3687785454969307E-4</v>
      </c>
      <c r="G79" s="7">
        <f ca="1"/>
        <v>-3.501509950434079E-3</v>
      </c>
    </row>
    <row r="80" spans="1:7" x14ac:dyDescent="0.3">
      <c r="A80" vm="3009">
        <f ca="1"/>
        <v>45904</v>
      </c>
      <c r="B80" vm="3010">
        <f ca="1"/>
        <v>170.57</v>
      </c>
      <c r="C80" vm="3011">
        <f ca="1"/>
        <v>171.86</v>
      </c>
      <c r="D80" vm="3012">
        <f ca="1"/>
        <v>169.41</v>
      </c>
      <c r="E80" vm="3013">
        <f ca="1"/>
        <v>171.66</v>
      </c>
      <c r="F80" s="7">
        <f ca="1"/>
        <v>6.0954167155081E-3</v>
      </c>
      <c r="G80" s="7">
        <f ca="1"/>
        <v>1.3758553375147097E-2</v>
      </c>
    </row>
    <row r="81" spans="1:7" x14ac:dyDescent="0.3">
      <c r="A81" vm="3014">
        <f ca="1"/>
        <v>45905</v>
      </c>
      <c r="B81" vm="3015">
        <f ca="1"/>
        <v>168.03</v>
      </c>
      <c r="C81" vm="3016">
        <f ca="1"/>
        <v>169.03</v>
      </c>
      <c r="D81" vm="2834">
        <f ca="1"/>
        <v>164.07</v>
      </c>
      <c r="E81" vm="3017">
        <f ca="1"/>
        <v>167.02</v>
      </c>
      <c r="F81" s="7">
        <f ca="1"/>
        <v>-2.7030175929162219E-2</v>
      </c>
      <c r="G81" s="7">
        <f ca="1"/>
        <v>2.1229880605677796E-2</v>
      </c>
    </row>
    <row r="82" spans="1:7" x14ac:dyDescent="0.3">
      <c r="A82" vm="3018">
        <f ca="1"/>
        <v>45908</v>
      </c>
      <c r="B82" vm="3019">
        <f ca="1"/>
        <v>167.55</v>
      </c>
      <c r="C82" vm="3020">
        <f ca="1"/>
        <v>170.96</v>
      </c>
      <c r="D82" vm="3021">
        <f ca="1"/>
        <v>167.35</v>
      </c>
      <c r="E82" vm="3022">
        <f ca="1"/>
        <v>168.31</v>
      </c>
      <c r="F82" s="7">
        <f ca="1"/>
        <v>7.7236259130642557E-3</v>
      </c>
      <c r="G82" s="7">
        <f ca="1"/>
        <v>7.753129096192724E-3</v>
      </c>
    </row>
    <row r="83" spans="1:7" x14ac:dyDescent="0.3">
      <c r="A83" vm="3023">
        <f ca="1"/>
        <v>45909</v>
      </c>
      <c r="B83" vm="3024">
        <f ca="1"/>
        <v>169.09</v>
      </c>
      <c r="C83" vm="3025">
        <f ca="1"/>
        <v>170.98</v>
      </c>
      <c r="D83" vm="3026">
        <f ca="1"/>
        <v>166.74010000000001</v>
      </c>
      <c r="E83" vm="3027">
        <f ca="1"/>
        <v>170.76</v>
      </c>
      <c r="F83" s="7">
        <f ca="1"/>
        <v>1.4556473174499368E-2</v>
      </c>
      <c r="G83" s="7">
        <f ca="1"/>
        <v>5.0807694567351382E-3</v>
      </c>
    </row>
    <row r="84" spans="1:7" x14ac:dyDescent="0.3">
      <c r="A84" vm="3028">
        <f ca="1"/>
        <v>45910</v>
      </c>
      <c r="B84" vm="3029">
        <f ca="1"/>
        <v>176.64</v>
      </c>
      <c r="C84" vm="3030">
        <f ca="1"/>
        <v>179.29</v>
      </c>
      <c r="D84" vm="3031">
        <f ca="1"/>
        <v>175.47</v>
      </c>
      <c r="E84" vm="3032">
        <f ca="1"/>
        <v>177.33</v>
      </c>
      <c r="F84" s="7">
        <f ca="1"/>
        <v>3.8475052705551779E-2</v>
      </c>
      <c r="G84" s="7">
        <f ca="1"/>
        <v>3.3025657707520001E-2</v>
      </c>
    </row>
    <row r="85" spans="1:7" x14ac:dyDescent="0.3">
      <c r="A85" vm="3033">
        <f ca="1"/>
        <v>45911</v>
      </c>
      <c r="B85" vm="3034">
        <f ca="1"/>
        <v>179.68</v>
      </c>
      <c r="C85" vm="3035">
        <f ca="1"/>
        <v>180.28</v>
      </c>
      <c r="D85" vm="3036">
        <f ca="1"/>
        <v>176.48</v>
      </c>
      <c r="E85" vm="3037">
        <f ca="1"/>
        <v>177.17</v>
      </c>
      <c r="F85" s="7">
        <f ca="1"/>
        <v>-9.0227259910914681E-4</v>
      </c>
      <c r="G85" s="7">
        <f ca="1"/>
        <v>6.826141244366828E-3</v>
      </c>
    </row>
    <row r="86" spans="1:7" x14ac:dyDescent="0.3">
      <c r="A86" vm="3038">
        <f ca="1"/>
        <v>45912</v>
      </c>
      <c r="B86" vm="3039">
        <f ca="1"/>
        <v>177.77</v>
      </c>
      <c r="C86" vm="3040">
        <f ca="1"/>
        <v>178.595</v>
      </c>
      <c r="D86" vm="3041">
        <f ca="1"/>
        <v>176.45</v>
      </c>
      <c r="E86" vm="3042">
        <f ca="1"/>
        <v>177.82</v>
      </c>
      <c r="F86" s="7">
        <f ca="1"/>
        <v>3.6687926849918481E-3</v>
      </c>
      <c r="G86" s="7">
        <f ca="1"/>
        <v>3.4038361500934276E-3</v>
      </c>
    </row>
    <row r="87" spans="1:7" x14ac:dyDescent="0.3">
      <c r="A87" vm="3043">
        <f ca="1"/>
        <v>45915</v>
      </c>
      <c r="B87" vm="3044">
        <f ca="1"/>
        <v>175.67</v>
      </c>
      <c r="C87" vm="3045">
        <f ca="1"/>
        <v>178.85</v>
      </c>
      <c r="D87" vm="3046">
        <f ca="1"/>
        <v>174.51</v>
      </c>
      <c r="E87" vm="3047">
        <f ca="1"/>
        <v>177.75</v>
      </c>
      <c r="F87" s="7">
        <f ca="1"/>
        <v>-3.9365650657964898E-4</v>
      </c>
      <c r="G87" s="7">
        <f ca="1"/>
        <v>1.0230728417039313E-2</v>
      </c>
    </row>
    <row r="88" spans="1:7" x14ac:dyDescent="0.3">
      <c r="A88" vm="3048">
        <f ca="1"/>
        <v>45916</v>
      </c>
      <c r="B88" vm="2881">
        <f ca="1"/>
        <v>177</v>
      </c>
      <c r="C88" vm="3049">
        <f ca="1"/>
        <v>177.5</v>
      </c>
      <c r="D88" vm="3050">
        <f ca="1"/>
        <v>174.38</v>
      </c>
      <c r="E88" vm="3051">
        <f ca="1"/>
        <v>174.88</v>
      </c>
      <c r="F88" s="7">
        <f ca="1"/>
        <v>-1.6146272855133641E-2</v>
      </c>
      <c r="G88" s="7">
        <f ca="1"/>
        <v>2.8186895079761339E-3</v>
      </c>
    </row>
    <row r="89" spans="1:7" x14ac:dyDescent="0.3">
      <c r="A89" vm="3052">
        <f ca="1"/>
        <v>45917</v>
      </c>
      <c r="B89" vm="3053">
        <f ca="1"/>
        <v>172.64</v>
      </c>
      <c r="C89" vm="3054">
        <f ca="1"/>
        <v>173.2</v>
      </c>
      <c r="D89" vm="3055">
        <f ca="1"/>
        <v>168.41</v>
      </c>
      <c r="E89" vm="3056">
        <f ca="1"/>
        <v>170.29</v>
      </c>
      <c r="F89" s="7">
        <f ca="1"/>
        <v>-2.6246569075937805E-2</v>
      </c>
      <c r="G89" s="7">
        <f ca="1"/>
        <v>-2.8094149206865458E-3</v>
      </c>
    </row>
    <row r="90" spans="1:7" x14ac:dyDescent="0.3">
      <c r="A90" vm="3057">
        <f ca="1"/>
        <v>45918</v>
      </c>
      <c r="B90" vm="3058">
        <f ca="1"/>
        <v>173.98</v>
      </c>
      <c r="C90" vm="3059">
        <f ca="1"/>
        <v>177.1</v>
      </c>
      <c r="D90" vm="2877">
        <f ca="1"/>
        <v>172.96</v>
      </c>
      <c r="E90" vm="3060">
        <f ca="1"/>
        <v>176.24</v>
      </c>
      <c r="F90" s="7">
        <f ca="1"/>
        <v>3.4940395795407933E-2</v>
      </c>
      <c r="G90" s="7">
        <f ca="1"/>
        <v>4.3899083191930234E-2</v>
      </c>
    </row>
    <row r="91" spans="1:7" x14ac:dyDescent="0.3">
      <c r="A91" vm="3061">
        <f ca="1"/>
        <v>45919</v>
      </c>
      <c r="B91" vm="3062">
        <f ca="1"/>
        <v>175.77</v>
      </c>
      <c r="C91" vm="3063">
        <f ca="1"/>
        <v>178.08</v>
      </c>
      <c r="D91" vm="3064">
        <f ca="1"/>
        <v>175.18</v>
      </c>
      <c r="E91" vm="3065">
        <f ca="1"/>
        <v>176.67</v>
      </c>
      <c r="F91" s="7">
        <f ca="1"/>
        <v>2.4398547435314252E-3</v>
      </c>
      <c r="G91" s="7">
        <f ca="1"/>
        <v>-1.3208805526745759E-2</v>
      </c>
    </row>
    <row r="92" spans="1:7" x14ac:dyDescent="0.3">
      <c r="A92" vm="3066">
        <f ca="1"/>
        <v>45922</v>
      </c>
      <c r="B92" vm="3067">
        <f ca="1"/>
        <v>175.3</v>
      </c>
      <c r="C92" vm="3068">
        <f ca="1"/>
        <v>184.55</v>
      </c>
      <c r="D92" vm="3069">
        <f ca="1"/>
        <v>174.70529999999999</v>
      </c>
      <c r="E92" vm="3070">
        <f ca="1"/>
        <v>183.61</v>
      </c>
      <c r="F92" s="7">
        <f ca="1"/>
        <v>3.9282277692873867E-2</v>
      </c>
      <c r="G92" s="7">
        <f ca="1"/>
        <v>5.8965814523082426E-3</v>
      </c>
    </row>
    <row r="93" spans="1:7" x14ac:dyDescent="0.3">
      <c r="A93" vm="3071">
        <f ca="1"/>
        <v>45923</v>
      </c>
      <c r="B93" vm="3072">
        <f ca="1"/>
        <v>181.97</v>
      </c>
      <c r="C93" vm="3073">
        <f ca="1"/>
        <v>182.42</v>
      </c>
      <c r="D93" vm="3074">
        <f ca="1"/>
        <v>176.21</v>
      </c>
      <c r="E93" vm="3075">
        <f ca="1"/>
        <v>178.43</v>
      </c>
      <c r="F93" s="7">
        <f ca="1"/>
        <v>-2.8211971025543306E-2</v>
      </c>
      <c r="G93" s="7">
        <f ca="1"/>
        <v>4.7379630160750722E-3</v>
      </c>
    </row>
    <row r="94" spans="1:7" x14ac:dyDescent="0.3">
      <c r="A94" vm="3076">
        <f ca="1"/>
        <v>45924</v>
      </c>
      <c r="B94" vm="3077">
        <f ca="1"/>
        <v>179.77</v>
      </c>
      <c r="C94" vm="3078">
        <f ca="1"/>
        <v>179.78</v>
      </c>
      <c r="D94" vm="2966">
        <f ca="1"/>
        <v>175.4</v>
      </c>
      <c r="E94" vm="3079">
        <f ca="1"/>
        <v>176.97</v>
      </c>
      <c r="F94" s="7">
        <f ca="1"/>
        <v>-8.1824805245755087E-3</v>
      </c>
      <c r="G94" s="7">
        <f ca="1"/>
        <v>8.9204571952595443E-3</v>
      </c>
    </row>
    <row r="95" spans="1:7" x14ac:dyDescent="0.3">
      <c r="A95" vm="3080">
        <f ca="1"/>
        <v>45925</v>
      </c>
      <c r="B95" vm="3081">
        <f ca="1"/>
        <v>174.48</v>
      </c>
      <c r="C95" vm="2911">
        <f ca="1"/>
        <v>180.26</v>
      </c>
      <c r="D95" vm="3082">
        <f ca="1"/>
        <v>173.125</v>
      </c>
      <c r="E95" vm="3083">
        <f ca="1"/>
        <v>177.69</v>
      </c>
      <c r="F95" s="7">
        <f ca="1"/>
        <v>4.0684861840989935E-3</v>
      </c>
      <c r="G95" s="7">
        <f ca="1"/>
        <v>2.2573251404875132E-3</v>
      </c>
    </row>
    <row r="96" spans="1:7" x14ac:dyDescent="0.3">
      <c r="A96" vm="3084">
        <f ca="1"/>
        <v>45926</v>
      </c>
      <c r="B96" vm="3085">
        <f ca="1"/>
        <v>178.17</v>
      </c>
      <c r="C96" vm="3077">
        <f ca="1"/>
        <v>179.77</v>
      </c>
      <c r="D96" vm="3086">
        <f ca="1"/>
        <v>174.93</v>
      </c>
      <c r="E96" vm="3087">
        <f ca="1"/>
        <v>178.19</v>
      </c>
      <c r="F96" s="7">
        <f ca="1"/>
        <v>2.8138893578704485E-3</v>
      </c>
      <c r="G96" s="7">
        <f ca="1"/>
        <v>5.9561664246230647E-3</v>
      </c>
    </row>
    <row r="97" spans="1:7" x14ac:dyDescent="0.3">
      <c r="A97" vm="3088">
        <f ca="1"/>
        <v>45929</v>
      </c>
      <c r="B97" vm="3089">
        <f ca="1"/>
        <v>180.42500000000001</v>
      </c>
      <c r="C97" vm="3090">
        <f ca="1"/>
        <v>184</v>
      </c>
      <c r="D97" vm="3091">
        <f ca="1"/>
        <v>180.32</v>
      </c>
      <c r="E97" vm="3092">
        <f ca="1"/>
        <v>181.85</v>
      </c>
      <c r="F97" s="7">
        <f ca="1"/>
        <v>2.0539873169089156E-2</v>
      </c>
      <c r="G97" s="7">
        <f ca="1"/>
        <v>3.2790631942437848E-5</v>
      </c>
    </row>
    <row r="98" spans="1:7" x14ac:dyDescent="0.3">
      <c r="A98" vm="3093">
        <f ca="1"/>
        <v>45930</v>
      </c>
      <c r="B98" vm="3094">
        <f ca="1"/>
        <v>182.08</v>
      </c>
      <c r="C98" vm="3095">
        <f ca="1"/>
        <v>187.35</v>
      </c>
      <c r="D98" vm="3096">
        <f ca="1"/>
        <v>181.48</v>
      </c>
      <c r="E98" vm="3097">
        <f ca="1"/>
        <v>186.58</v>
      </c>
      <c r="F98" s="7">
        <f ca="1"/>
        <v>2.6010448171570076E-2</v>
      </c>
      <c r="G98" s="7">
        <f ca="1"/>
        <v>4.131725242814137E-3</v>
      </c>
    </row>
    <row r="99" spans="1:7" x14ac:dyDescent="0.3">
      <c r="A99" vm="3098">
        <f ca="1"/>
        <v>45931</v>
      </c>
      <c r="B99" vm="3099">
        <f ca="1"/>
        <v>185.24</v>
      </c>
      <c r="C99" vm="3100">
        <f ca="1"/>
        <v>188.14</v>
      </c>
      <c r="D99" vm="3101">
        <f ca="1"/>
        <v>183.9</v>
      </c>
      <c r="E99" vm="3102">
        <f ca="1"/>
        <v>187.24</v>
      </c>
      <c r="F99" s="7">
        <f ca="1"/>
        <v>3.537356629863847E-3</v>
      </c>
      <c r="G99" s="7">
        <f ca="1"/>
        <v>3.2777934000294731E-2</v>
      </c>
    </row>
    <row r="100" spans="1:7" x14ac:dyDescent="0.3">
      <c r="A100" vm="3103">
        <f ca="1"/>
        <v>45932</v>
      </c>
      <c r="B100" vm="3104">
        <f ca="1"/>
        <v>189.6</v>
      </c>
      <c r="C100" vm="3105">
        <f ca="1"/>
        <v>191.05</v>
      </c>
      <c r="D100" vm="3106">
        <f ca="1"/>
        <v>188.06</v>
      </c>
      <c r="E100" vm="3107">
        <f ca="1"/>
        <v>188.89</v>
      </c>
      <c r="F100" s="7">
        <f ca="1"/>
        <v>8.8122196111940672E-3</v>
      </c>
      <c r="G100" s="7">
        <f ca="1"/>
        <v>2.0754536419573113E-2</v>
      </c>
    </row>
    <row r="101" spans="1:7" x14ac:dyDescent="0.3">
      <c r="A101" vm="3108">
        <f ca="1"/>
        <v>45933</v>
      </c>
      <c r="B101" vm="3109">
        <f ca="1"/>
        <v>189.19</v>
      </c>
      <c r="C101" vm="3110">
        <f ca="1"/>
        <v>190.36</v>
      </c>
      <c r="D101" vm="3111">
        <f ca="1"/>
        <v>185.38</v>
      </c>
      <c r="E101" vm="3112">
        <f ca="1"/>
        <v>187.62</v>
      </c>
      <c r="F101" s="7">
        <f ca="1"/>
        <v>-6.7234898618242465E-3</v>
      </c>
      <c r="G101" s="7">
        <f ca="1"/>
        <v>-6.6202245793032599E-3</v>
      </c>
    </row>
    <row r="102" spans="1:7" x14ac:dyDescent="0.3">
      <c r="A102" vm="3113">
        <f ca="1"/>
        <v>45936</v>
      </c>
      <c r="B102" vm="3114">
        <f ca="1"/>
        <v>185.5</v>
      </c>
      <c r="C102" vm="3115">
        <f ca="1"/>
        <v>187.23</v>
      </c>
      <c r="D102" vm="3116">
        <f ca="1"/>
        <v>183.33</v>
      </c>
      <c r="E102" vm="3117">
        <f ca="1"/>
        <v>185.54</v>
      </c>
      <c r="F102" s="7">
        <f ca="1"/>
        <v>-1.1086238140923209E-2</v>
      </c>
      <c r="G102" s="7">
        <f ca="1"/>
        <v>4.4830593614511888E-2</v>
      </c>
    </row>
    <row r="103" spans="1:7" x14ac:dyDescent="0.3">
      <c r="A103" vm="3118">
        <f ca="1"/>
        <v>45937</v>
      </c>
      <c r="B103" vm="3119">
        <f ca="1"/>
        <v>186.23</v>
      </c>
      <c r="C103" vm="3120">
        <f ca="1"/>
        <v>189.06</v>
      </c>
      <c r="D103" vm="3090">
        <f ca="1"/>
        <v>184</v>
      </c>
      <c r="E103" vm="3121">
        <f ca="1"/>
        <v>185.04</v>
      </c>
      <c r="F103" s="7">
        <f ca="1"/>
        <v>-2.6948366928964108E-3</v>
      </c>
      <c r="G103" s="7">
        <f ca="1"/>
        <v>-7.8260593452258165E-3</v>
      </c>
    </row>
    <row r="104" spans="1:7" x14ac:dyDescent="0.3">
      <c r="A104" vm="3122">
        <f ca="1"/>
        <v>45938</v>
      </c>
      <c r="B104" vm="3123">
        <f ca="1"/>
        <v>186.57</v>
      </c>
      <c r="C104" vm="3104">
        <f ca="1"/>
        <v>189.6</v>
      </c>
      <c r="D104" vm="3124">
        <f ca="1"/>
        <v>186.54</v>
      </c>
      <c r="E104" vm="3125">
        <f ca="1"/>
        <v>189.11</v>
      </c>
      <c r="F104" s="7">
        <f ca="1"/>
        <v>2.1995244271508979E-2</v>
      </c>
      <c r="G104" s="7">
        <f ca="1"/>
        <v>4.4905062792912988E-2</v>
      </c>
    </row>
    <row r="105" spans="1:7" x14ac:dyDescent="0.3">
      <c r="A105" vm="3126">
        <f ca="1"/>
        <v>45939</v>
      </c>
      <c r="B105" vm="3127">
        <f ca="1"/>
        <v>192.22499999999999</v>
      </c>
      <c r="C105" vm="3128">
        <f ca="1"/>
        <v>195.3</v>
      </c>
      <c r="D105" vm="3129">
        <f ca="1"/>
        <v>191.06</v>
      </c>
      <c r="E105" vm="3130">
        <f ca="1"/>
        <v>192.57</v>
      </c>
      <c r="F105" s="7">
        <f ca="1"/>
        <v>1.829622970757749E-2</v>
      </c>
      <c r="G105" s="7">
        <f ca="1"/>
        <v>-3.7850024629959532E-3</v>
      </c>
    </row>
    <row r="106" spans="1:7" x14ac:dyDescent="0.3">
      <c r="A106" vm="3131">
        <f ca="1"/>
        <v>45940</v>
      </c>
      <c r="B106" vm="3132">
        <f ca="1"/>
        <v>193.505</v>
      </c>
      <c r="C106" vm="3133">
        <f ca="1"/>
        <v>195.62</v>
      </c>
      <c r="D106" vm="2929">
        <f ca="1"/>
        <v>182.05</v>
      </c>
      <c r="E106" vm="2937">
        <f ca="1"/>
        <v>183.16</v>
      </c>
      <c r="F106" s="7">
        <f ca="1"/>
        <v>-4.8865347665783855E-2</v>
      </c>
      <c r="G106" s="7">
        <f ca="1"/>
        <v>-5.708979077096956E-2</v>
      </c>
    </row>
    <row r="107" spans="1:7" x14ac:dyDescent="0.3">
      <c r="A107" vm="3134">
        <f ca="1"/>
        <v>45943</v>
      </c>
      <c r="B107" vm="3135">
        <f ca="1"/>
        <v>187.965</v>
      </c>
      <c r="C107" vm="3136">
        <f ca="1"/>
        <v>190.10990000000001</v>
      </c>
      <c r="D107" vm="3137">
        <f ca="1"/>
        <v>185.96</v>
      </c>
      <c r="E107" vm="3138">
        <f ca="1"/>
        <v>188.32</v>
      </c>
      <c r="F107" s="7">
        <f ca="1"/>
        <v>2.8172089975977269E-2</v>
      </c>
      <c r="G107" s="7">
        <f ca="1"/>
        <v>5.0775543912364912E-2</v>
      </c>
    </row>
    <row r="108" spans="1:7" x14ac:dyDescent="0.3">
      <c r="A108" vm="3139">
        <f ca="1"/>
        <v>45944</v>
      </c>
      <c r="B108" vm="3140">
        <f ca="1"/>
        <v>184.77</v>
      </c>
      <c r="C108" vm="3141">
        <f ca="1"/>
        <v>184.8</v>
      </c>
      <c r="D108" vm="3142">
        <f ca="1"/>
        <v>179.7</v>
      </c>
      <c r="E108" vm="3143">
        <f ca="1"/>
        <v>180.03</v>
      </c>
      <c r="F108" s="7">
        <f ca="1"/>
        <v>-4.4020815632965123E-2</v>
      </c>
      <c r="G108" s="7">
        <f ca="1"/>
        <v>-1.8863884113180483E-2</v>
      </c>
    </row>
    <row r="109" spans="1:7" x14ac:dyDescent="0.3">
      <c r="A109" vm="3144">
        <f ca="1"/>
        <v>45945</v>
      </c>
      <c r="B109" vm="3141">
        <f ca="1"/>
        <v>184.8</v>
      </c>
      <c r="C109" vm="3145">
        <f ca="1"/>
        <v>184.87</v>
      </c>
      <c r="D109" vm="3146">
        <f ca="1"/>
        <v>177.29</v>
      </c>
      <c r="E109" vm="3147">
        <f ca="1"/>
        <v>179.83</v>
      </c>
      <c r="F109" s="7">
        <f ca="1"/>
        <v>-1.1109259567849172E-3</v>
      </c>
      <c r="G109" s="7">
        <f ca="1"/>
        <v>3.7147807414572034E-2</v>
      </c>
    </row>
    <row r="110" spans="1:7" x14ac:dyDescent="0.3">
      <c r="A110" vm="3148">
        <f ca="1"/>
        <v>45946</v>
      </c>
      <c r="B110" vm="3149">
        <f ca="1"/>
        <v>182.23</v>
      </c>
      <c r="C110" vm="3150">
        <f ca="1"/>
        <v>183.28</v>
      </c>
      <c r="D110" vm="3077">
        <f ca="1"/>
        <v>179.77</v>
      </c>
      <c r="E110" vm="3151">
        <f ca="1"/>
        <v>181.81</v>
      </c>
      <c r="F110" s="7">
        <f ca="1"/>
        <v>1.1010398709892618E-2</v>
      </c>
      <c r="G110" s="7">
        <f ca="1"/>
        <v>8.0926194414581189E-3</v>
      </c>
    </row>
    <row r="111" spans="1:7" x14ac:dyDescent="0.3">
      <c r="A111" vm="3152">
        <f ca="1"/>
        <v>45947</v>
      </c>
      <c r="B111" vm="3153">
        <f ca="1"/>
        <v>180.18</v>
      </c>
      <c r="C111" vm="3154">
        <f ca="1"/>
        <v>184.1</v>
      </c>
      <c r="D111" vm="2944">
        <f ca="1"/>
        <v>179.75</v>
      </c>
      <c r="E111" vm="3155">
        <f ca="1"/>
        <v>183.22</v>
      </c>
      <c r="F111" s="7">
        <f ca="1"/>
        <v>7.7553489907045631E-3</v>
      </c>
      <c r="G111" s="7">
        <f ca="1"/>
        <v>-5.5676527337307396E-3</v>
      </c>
    </row>
    <row r="112" spans="1:7" x14ac:dyDescent="0.3">
      <c r="A112" vm="3156">
        <f ca="1"/>
        <v>45950</v>
      </c>
      <c r="B112" vm="3157">
        <f ca="1"/>
        <v>183.13</v>
      </c>
      <c r="C112" vm="3158">
        <f ca="1"/>
        <v>185.2</v>
      </c>
      <c r="D112" vm="3159">
        <f ca="1"/>
        <v>181.73</v>
      </c>
      <c r="E112" vm="3160">
        <f ca="1"/>
        <v>182.64</v>
      </c>
      <c r="F112" s="7">
        <f ca="1"/>
        <v>-3.1655932758433169E-3</v>
      </c>
      <c r="G112" s="7">
        <f ca="1"/>
        <v>1.6889209043790626E-2</v>
      </c>
    </row>
    <row r="113" spans="1:7" x14ac:dyDescent="0.3">
      <c r="A113" vm="3161">
        <f ca="1"/>
        <v>45951</v>
      </c>
      <c r="B113" vm="3162">
        <f ca="1"/>
        <v>182.785</v>
      </c>
      <c r="C113" vm="3162">
        <f ca="1"/>
        <v>182.785</v>
      </c>
      <c r="D113" vm="3163">
        <f ca="1"/>
        <v>179.8</v>
      </c>
      <c r="E113" vm="3164">
        <f ca="1"/>
        <v>181.16</v>
      </c>
      <c r="F113" s="7">
        <f ca="1"/>
        <v>-8.1033727551466806E-3</v>
      </c>
      <c r="G113" s="7">
        <f ca="1"/>
        <v>-1.044560802941716E-2</v>
      </c>
    </row>
    <row r="114" spans="1:7" x14ac:dyDescent="0.3">
      <c r="A114" vm="3165">
        <f ca="1"/>
        <v>45952</v>
      </c>
      <c r="B114" vm="3166">
        <f ca="1"/>
        <v>181.14</v>
      </c>
      <c r="C114" vm="3167">
        <f ca="1"/>
        <v>183.44</v>
      </c>
      <c r="D114" vm="3168">
        <f ca="1"/>
        <v>176.76</v>
      </c>
      <c r="E114" vm="3035">
        <f ca="1"/>
        <v>180.28</v>
      </c>
      <c r="F114" s="7">
        <f ca="1"/>
        <v>-4.8575844557297168E-3</v>
      </c>
      <c r="G114" s="7">
        <f ca="1"/>
        <v>-2.5158363079614134E-2</v>
      </c>
    </row>
    <row r="115" spans="1:7" x14ac:dyDescent="0.3">
      <c r="A115" vm="3169">
        <f ca="1"/>
        <v>45953</v>
      </c>
      <c r="B115" vm="3170">
        <f ca="1"/>
        <v>180.42</v>
      </c>
      <c r="C115" vm="3171">
        <f ca="1"/>
        <v>183.03</v>
      </c>
      <c r="D115" vm="3172">
        <f ca="1"/>
        <v>179.7901</v>
      </c>
      <c r="E115" vm="3173">
        <f ca="1"/>
        <v>182.16</v>
      </c>
      <c r="F115" s="7">
        <f ca="1"/>
        <v>1.0428222764588393E-2</v>
      </c>
      <c r="G115" s="7">
        <f ca="1"/>
        <v>2.4262999497936023E-2</v>
      </c>
    </row>
    <row r="116" spans="1:7" x14ac:dyDescent="0.3">
      <c r="A116" vm="3174">
        <f ca="1"/>
        <v>45954</v>
      </c>
      <c r="B116" vm="3175">
        <f ca="1"/>
        <v>183.83500000000001</v>
      </c>
      <c r="C116" vm="3176">
        <f ca="1"/>
        <v>187.47</v>
      </c>
      <c r="D116" vm="3177">
        <f ca="1"/>
        <v>183.5</v>
      </c>
      <c r="E116" vm="3178">
        <f ca="1"/>
        <v>186.26</v>
      </c>
      <c r="F116" s="7">
        <f ca="1"/>
        <v>2.2507685551163781E-2</v>
      </c>
      <c r="G116" s="7">
        <f ca="1"/>
        <v>2.601250376069978E-2</v>
      </c>
    </row>
    <row r="117" spans="1:7" x14ac:dyDescent="0.3">
      <c r="A117" vm="3179">
        <f ca="1"/>
        <v>45957</v>
      </c>
      <c r="B117" vm="3180">
        <f ca="1"/>
        <v>189.99</v>
      </c>
      <c r="C117" vm="3181">
        <f ca="1"/>
        <v>192</v>
      </c>
      <c r="D117" vm="3182">
        <f ca="1"/>
        <v>188.43180000000001</v>
      </c>
      <c r="E117" vm="3183">
        <f ca="1"/>
        <v>191.49</v>
      </c>
      <c r="F117" s="7">
        <f ca="1"/>
        <v>2.8079029313862441E-2</v>
      </c>
      <c r="G117" s="7">
        <f ca="1"/>
        <v>2.0830905162872924E-2</v>
      </c>
    </row>
    <row r="118" spans="1:7" x14ac:dyDescent="0.3">
      <c r="A118" vm="3184">
        <f ca="1"/>
        <v>45958</v>
      </c>
      <c r="B118" vm="3185">
        <f ca="1"/>
        <v>193.05</v>
      </c>
      <c r="C118" vm="3186">
        <f ca="1"/>
        <v>203.15</v>
      </c>
      <c r="D118" vm="3187">
        <f ca="1"/>
        <v>191.91</v>
      </c>
      <c r="E118" vm="3188">
        <f ca="1"/>
        <v>201.03</v>
      </c>
      <c r="F118" s="7">
        <f ca="1"/>
        <v>4.9819833933886844E-2</v>
      </c>
      <c r="G118" s="7">
        <f ca="1"/>
        <v>6.2507040792515959E-3</v>
      </c>
    </row>
    <row r="119" spans="1:7" x14ac:dyDescent="0.3">
      <c r="A119" vm="3189">
        <f ca="1"/>
        <v>45959</v>
      </c>
      <c r="B119" vm="3190">
        <f ca="1"/>
        <v>207.98</v>
      </c>
      <c r="C119" vm="3191">
        <f ca="1"/>
        <v>212.18989999999999</v>
      </c>
      <c r="D119" vm="3192">
        <f ca="1"/>
        <v>204.77500000000001</v>
      </c>
      <c r="E119" vm="3193">
        <f ca="1"/>
        <v>207.04</v>
      </c>
      <c r="F119" s="7">
        <f ca="1"/>
        <v>2.9896035417599318E-2</v>
      </c>
      <c r="G119" s="7">
        <f ca="1"/>
        <v>1.3411233425374166E-2</v>
      </c>
    </row>
    <row r="120" spans="1:7" x14ac:dyDescent="0.3">
      <c r="A120" vm="3194">
        <f ca="1"/>
        <v>45960</v>
      </c>
      <c r="B120" vm="3195">
        <f ca="1"/>
        <v>205.15</v>
      </c>
      <c r="C120" vm="3196">
        <f ca="1"/>
        <v>206.16</v>
      </c>
      <c r="D120" vm="3197">
        <f ca="1"/>
        <v>201.41</v>
      </c>
      <c r="E120" vm="3198">
        <f ca="1"/>
        <v>202.89</v>
      </c>
      <c r="F120" s="7">
        <f ca="1"/>
        <v>-2.0044435857805284E-2</v>
      </c>
      <c r="G120" s="7">
        <f ca="1"/>
        <v>-1.9764100885108174E-2</v>
      </c>
    </row>
    <row r="121" spans="1:7" x14ac:dyDescent="0.3">
      <c r="A121" vm="3199">
        <f ca="1"/>
        <v>45961</v>
      </c>
      <c r="B121" vm="3200">
        <f ca="1"/>
        <v>206.45</v>
      </c>
      <c r="C121" vm="3201">
        <f ca="1"/>
        <v>207.97</v>
      </c>
      <c r="D121" vm="3202">
        <f ca="1"/>
        <v>202.07</v>
      </c>
      <c r="E121" vm="3203">
        <f ca="1"/>
        <v>202.49</v>
      </c>
      <c r="F121" s="7">
        <f ca="1"/>
        <v>-1.9715116565625574E-3</v>
      </c>
      <c r="G121" s="7">
        <f ca="1"/>
        <v>-4.4762330015584155E-4</v>
      </c>
    </row>
    <row r="122" spans="1:7" x14ac:dyDescent="0.3">
      <c r="A122" vm="3204">
        <f ca="1"/>
        <v>45964</v>
      </c>
      <c r="B122" vm="3205">
        <f ca="1"/>
        <v>208.08</v>
      </c>
      <c r="C122" vm="3206">
        <f ca="1"/>
        <v>211.33500000000001</v>
      </c>
      <c r="D122" vm="3207">
        <f ca="1"/>
        <v>205.56</v>
      </c>
      <c r="E122" vm="3208">
        <f ca="1"/>
        <v>206.88</v>
      </c>
      <c r="F122" s="7">
        <f ca="1"/>
        <v>2.1680082967060033E-2</v>
      </c>
      <c r="G122" s="7">
        <f ca="1"/>
        <v>5.0851728398295841E-3</v>
      </c>
    </row>
    <row r="123" spans="1:7" x14ac:dyDescent="0.3">
      <c r="A123" vm="3209">
        <f ca="1"/>
        <v>45965</v>
      </c>
      <c r="B123" vm="3210">
        <f ca="1"/>
        <v>203</v>
      </c>
      <c r="C123" vm="3211">
        <f ca="1"/>
        <v>203.9699</v>
      </c>
      <c r="D123" vm="3212">
        <f ca="1"/>
        <v>197.93</v>
      </c>
      <c r="E123" vm="3213">
        <f ca="1"/>
        <v>198.69</v>
      </c>
      <c r="F123" s="7">
        <f ca="1"/>
        <v>-3.9588167053364258E-2</v>
      </c>
      <c r="G123" s="7">
        <f ca="1"/>
        <v>-4.0152300752317911E-2</v>
      </c>
    </row>
    <row r="124" spans="1:7" x14ac:dyDescent="0.3">
      <c r="A124" vm="3214">
        <f ca="1"/>
        <v>45966</v>
      </c>
      <c r="B124" vm="3215">
        <f ca="1"/>
        <v>198.77</v>
      </c>
      <c r="C124" vm="3216">
        <f ca="1"/>
        <v>202.92</v>
      </c>
      <c r="D124" vm="3217">
        <f ca="1"/>
        <v>194.65</v>
      </c>
      <c r="E124" vm="3218">
        <f ca="1"/>
        <v>195.21</v>
      </c>
      <c r="F124" s="7">
        <f ca="1"/>
        <v>-1.7514721425335899E-2</v>
      </c>
      <c r="G124" s="7">
        <f ca="1"/>
        <v>3.9073998159885097E-2</v>
      </c>
    </row>
    <row r="125" spans="1:7" x14ac:dyDescent="0.3">
      <c r="A125" vm="3219">
        <f ca="1"/>
        <v>45967</v>
      </c>
      <c r="B125" vm="3220">
        <f ca="1"/>
        <v>196.42</v>
      </c>
      <c r="C125" vm="3221">
        <f ca="1"/>
        <v>197.62</v>
      </c>
      <c r="D125" vm="3222">
        <f ca="1"/>
        <v>186.38</v>
      </c>
      <c r="E125" vm="3223">
        <f ca="1"/>
        <v>188.08</v>
      </c>
      <c r="F125" s="7">
        <f ca="1"/>
        <v>-3.6524768198350467E-2</v>
      </c>
      <c r="G125" s="7">
        <f ca="1"/>
        <v>-2.2998556946232252E-2</v>
      </c>
    </row>
    <row r="126" spans="1:7" x14ac:dyDescent="0.3">
      <c r="A126" vm="3224">
        <f ca="1"/>
        <v>45968</v>
      </c>
      <c r="B126" vm="3225">
        <f ca="1"/>
        <v>184.9</v>
      </c>
      <c r="C126" vm="3138">
        <f ca="1"/>
        <v>188.32</v>
      </c>
      <c r="D126" vm="3226">
        <f ca="1"/>
        <v>178.91</v>
      </c>
      <c r="E126" vm="3227">
        <f ca="1"/>
        <v>188.15</v>
      </c>
      <c r="F126" s="7">
        <f ca="1"/>
        <v>3.721820501913716E-4</v>
      </c>
      <c r="G126" s="7">
        <f ca="1"/>
        <v>-9.6919044982427295E-3</v>
      </c>
    </row>
    <row r="127" spans="1:7" x14ac:dyDescent="0.3">
      <c r="A127" vm="3228">
        <f ca="1"/>
        <v>45971</v>
      </c>
      <c r="B127" vm="3229">
        <f ca="1"/>
        <v>195.11</v>
      </c>
      <c r="C127" vm="3230">
        <f ca="1"/>
        <v>199.94</v>
      </c>
      <c r="D127" vm="3231">
        <f ca="1"/>
        <v>193.79</v>
      </c>
      <c r="E127" vm="3232">
        <f ca="1"/>
        <v>199.05</v>
      </c>
      <c r="F127" s="7">
        <f ca="1"/>
        <v>5.7932500664363569E-2</v>
      </c>
      <c r="G127" s="7">
        <f ca="1"/>
        <v>2.895121894706798E-2</v>
      </c>
    </row>
    <row r="128" spans="1:7" x14ac:dyDescent="0.3">
      <c r="A128" vm="3233">
        <f ca="1"/>
        <v>45972</v>
      </c>
      <c r="B128" vm="3234">
        <f ca="1"/>
        <v>195.155</v>
      </c>
      <c r="C128" vm="3235">
        <f ca="1"/>
        <v>195.42</v>
      </c>
      <c r="D128" vm="3236">
        <f ca="1"/>
        <v>191.3</v>
      </c>
      <c r="E128" vm="3237">
        <f ca="1"/>
        <v>193.16</v>
      </c>
      <c r="F128" s="7">
        <f ca="1"/>
        <v>-2.959055513690035E-2</v>
      </c>
      <c r="G128" s="7">
        <f ca="1"/>
        <v>-2.3476632332792159E-2</v>
      </c>
    </row>
    <row r="129" spans="1:7" x14ac:dyDescent="0.3">
      <c r="A129" vm="3238">
        <f ca="1"/>
        <v>45973</v>
      </c>
      <c r="B129" vm="3239">
        <f ca="1"/>
        <v>195.72</v>
      </c>
      <c r="C129" vm="3240">
        <f ca="1"/>
        <v>195.89</v>
      </c>
      <c r="D129" vm="3241">
        <f ca="1"/>
        <v>191.13</v>
      </c>
      <c r="E129" vm="3242">
        <f ca="1"/>
        <v>193.8</v>
      </c>
      <c r="F129" s="7">
        <f ca="1"/>
        <v>3.3133153862084015E-3</v>
      </c>
      <c r="G129" s="7">
        <f ca="1"/>
        <v>2.364953280547245E-2</v>
      </c>
    </row>
    <row r="130" spans="1:7" x14ac:dyDescent="0.3">
      <c r="A130" vm="3243">
        <f ca="1"/>
        <v>45974</v>
      </c>
      <c r="B130" vm="3105">
        <f ca="1"/>
        <v>191.05</v>
      </c>
      <c r="C130" vm="3244">
        <f ca="1"/>
        <v>191.44</v>
      </c>
      <c r="D130" vm="3245">
        <f ca="1"/>
        <v>183.85</v>
      </c>
      <c r="E130" vm="3246">
        <f ca="1"/>
        <v>186.86</v>
      </c>
      <c r="F130" s="7">
        <f ca="1"/>
        <v>-3.5810113519091837E-2</v>
      </c>
      <c r="G130" s="7">
        <f ca="1"/>
        <v>-3.5499284203255349E-2</v>
      </c>
    </row>
    <row r="131" spans="1:7" x14ac:dyDescent="0.3">
      <c r="A131" vm="3247">
        <f ca="1"/>
        <v>45975</v>
      </c>
      <c r="B131" vm="3248">
        <f ca="1"/>
        <v>182.86</v>
      </c>
      <c r="C131" vm="3249">
        <f ca="1"/>
        <v>191.01</v>
      </c>
      <c r="D131" vm="3250">
        <f ca="1"/>
        <v>180.58</v>
      </c>
      <c r="E131" vm="3251">
        <f ca="1"/>
        <v>190.17</v>
      </c>
      <c r="F131" s="7">
        <f ca="1"/>
        <v>1.7713796425130972E-2</v>
      </c>
      <c r="G131" s="7">
        <f ca="1"/>
        <v>4.4397613454401448E-3</v>
      </c>
    </row>
    <row r="132" spans="1:7" x14ac:dyDescent="0.3">
      <c r="A132" vm="3252">
        <f ca="1"/>
        <v>45978</v>
      </c>
      <c r="B132" vm="3253">
        <f ca="1"/>
        <v>185.965</v>
      </c>
      <c r="C132" vm="3254">
        <f ca="1"/>
        <v>189</v>
      </c>
      <c r="D132" vm="3255">
        <f ca="1"/>
        <v>184.32</v>
      </c>
      <c r="E132" vm="3256">
        <f ca="1"/>
        <v>186.6</v>
      </c>
      <c r="F132" s="7">
        <f ca="1"/>
        <v>-1.87726770784035E-2</v>
      </c>
      <c r="G132" s="7">
        <f ca="1"/>
        <v>-1.3774103833828131E-2</v>
      </c>
    </row>
    <row r="133" spans="1:7" x14ac:dyDescent="0.3">
      <c r="A133" vm="3257">
        <f ca="1"/>
        <v>45979</v>
      </c>
      <c r="B133" vm="3258">
        <f ca="1"/>
        <v>183.375</v>
      </c>
      <c r="C133" vm="3141">
        <f ca="1"/>
        <v>184.8</v>
      </c>
      <c r="D133" vm="3259">
        <f ca="1"/>
        <v>179.65</v>
      </c>
      <c r="E133" vm="3260">
        <f ca="1"/>
        <v>181.36</v>
      </c>
      <c r="F133" s="7">
        <f ca="1"/>
        <v>-2.8081457663451131E-2</v>
      </c>
      <c r="G133" s="7">
        <f ca="1"/>
        <v>-2.2809816461373325E-2</v>
      </c>
    </row>
    <row r="134" spans="1:7" x14ac:dyDescent="0.3">
      <c r="A134" vm="3261">
        <f ca="1"/>
        <v>45980</v>
      </c>
      <c r="B134" vm="3262">
        <f ca="1"/>
        <v>184.79</v>
      </c>
      <c r="C134" vm="3263">
        <f ca="1"/>
        <v>187.85499999999999</v>
      </c>
      <c r="D134" vm="3264">
        <f ca="1"/>
        <v>182.83009999999999</v>
      </c>
      <c r="E134" vm="3265">
        <f ca="1"/>
        <v>186.52</v>
      </c>
      <c r="F134" s="7">
        <f ca="1"/>
        <v>2.8451698279664733E-2</v>
      </c>
      <c r="G134" s="7">
        <f ca="1"/>
        <v>1.2372060700646578E-2</v>
      </c>
    </row>
    <row r="135" spans="1:7" x14ac:dyDescent="0.3">
      <c r="A135" vm="3266">
        <f ca="1"/>
        <v>45981</v>
      </c>
      <c r="B135" vm="3267">
        <f ca="1"/>
        <v>195.95</v>
      </c>
      <c r="C135" vm="3268">
        <f ca="1"/>
        <v>196</v>
      </c>
      <c r="D135" vm="3269">
        <f ca="1"/>
        <v>179.85</v>
      </c>
      <c r="E135" vm="3270">
        <f ca="1"/>
        <v>180.64</v>
      </c>
      <c r="F135" s="7">
        <f ca="1"/>
        <v>-3.1524769461720052E-2</v>
      </c>
      <c r="G135" s="7">
        <f ca="1"/>
        <v>-5.4363591465757137E-2</v>
      </c>
    </row>
    <row r="136" spans="1:7" x14ac:dyDescent="0.3">
      <c r="A136" vm="3271">
        <f ca="1"/>
        <v>45982</v>
      </c>
      <c r="B136" vm="3272">
        <f ca="1"/>
        <v>181.23500000000001</v>
      </c>
      <c r="C136" vm="3273">
        <f ca="1"/>
        <v>184.56</v>
      </c>
      <c r="D136" vm="3274">
        <f ca="1"/>
        <v>172.93</v>
      </c>
      <c r="E136" vm="3275">
        <f ca="1"/>
        <v>178.88</v>
      </c>
      <c r="F136" s="7">
        <f ca="1"/>
        <v>-9.7431355181576123E-3</v>
      </c>
      <c r="G136" s="7">
        <f ca="1"/>
        <v>1.0362806464334323E-2</v>
      </c>
    </row>
    <row r="137" spans="1:7" x14ac:dyDescent="0.3">
      <c r="A137" vm="3276">
        <f ca="1"/>
        <v>45985</v>
      </c>
      <c r="B137" vm="3277">
        <f ca="1"/>
        <v>179.49</v>
      </c>
      <c r="C137" vm="3177">
        <f ca="1"/>
        <v>183.5</v>
      </c>
      <c r="D137" vm="3036">
        <f ca="1"/>
        <v>176.48</v>
      </c>
      <c r="E137" vm="3278">
        <f ca="1"/>
        <v>182.55</v>
      </c>
      <c r="F137" s="7">
        <f ca="1"/>
        <v>2.0516547406082379E-2</v>
      </c>
      <c r="G137" s="7">
        <f ca="1"/>
        <v>5.8905751435022934E-2</v>
      </c>
    </row>
    <row r="138" spans="1:7" x14ac:dyDescent="0.3">
      <c r="A138" vm="3279">
        <f ca="1"/>
        <v>45986</v>
      </c>
      <c r="B138" vm="3280">
        <f ca="1"/>
        <v>174.91</v>
      </c>
      <c r="C138" vm="3281">
        <f ca="1"/>
        <v>178.16</v>
      </c>
      <c r="D138" vm="3282">
        <f ca="1"/>
        <v>169.55</v>
      </c>
      <c r="E138" vm="3042">
        <f ca="1"/>
        <v>177.82</v>
      </c>
      <c r="F138" s="7">
        <f ca="1"/>
        <v>-2.5910709394686485E-2</v>
      </c>
      <c r="G138" s="7">
        <f ca="1"/>
        <v>7.2033100109201503E-3</v>
      </c>
    </row>
    <row r="139" spans="1:7" x14ac:dyDescent="0.3">
      <c r="A139" vm="3283">
        <f ca="1"/>
        <v>45987</v>
      </c>
      <c r="B139" vm="3284">
        <f ca="1"/>
        <v>181.63</v>
      </c>
      <c r="C139" vm="3285">
        <f ca="1"/>
        <v>182.91</v>
      </c>
      <c r="D139" vm="3286">
        <f ca="1"/>
        <v>178.24</v>
      </c>
      <c r="E139" vm="2911">
        <f ca="1"/>
        <v>180.26</v>
      </c>
      <c r="F139" s="7">
        <f ca="1"/>
        <v>1.3721741086491946E-2</v>
      </c>
      <c r="G139" s="7">
        <f ca="1"/>
        <v>2.9712667244823621E-2</v>
      </c>
    </row>
    <row r="140" spans="1:7" x14ac:dyDescent="0.3">
      <c r="A140" vm="3287">
        <f ca="1"/>
        <v>45989</v>
      </c>
      <c r="B140" vm="3288">
        <f ca="1"/>
        <v>179.01</v>
      </c>
      <c r="C140" vm="3030">
        <f ca="1"/>
        <v>179.29</v>
      </c>
      <c r="D140" vm="3289">
        <f ca="1"/>
        <v>176.5</v>
      </c>
      <c r="E140" vm="2881">
        <f ca="1"/>
        <v>177</v>
      </c>
      <c r="F140" s="7">
        <f ca="1"/>
        <v>-1.8084988350160831E-2</v>
      </c>
      <c r="G140" s="7">
        <f ca="1"/>
        <v>2.7695928269427423E-2</v>
      </c>
    </row>
    <row r="141" spans="1:7" x14ac:dyDescent="0.3">
      <c r="A141" vm="3290">
        <f ca="1"/>
        <v>45992</v>
      </c>
      <c r="B141" vm="3291">
        <f ca="1"/>
        <v>174.76</v>
      </c>
      <c r="C141" vm="3292">
        <f ca="1"/>
        <v>180.3</v>
      </c>
      <c r="D141" vm="3293">
        <f ca="1"/>
        <v>173.68</v>
      </c>
      <c r="E141" vm="3294">
        <f ca="1"/>
        <v>179.92</v>
      </c>
      <c r="F141" s="7">
        <f ca="1"/>
        <v>1.6497175141242867E-2</v>
      </c>
      <c r="G141" s="7">
        <f ca="1"/>
        <v>-3.5099906029661511E-3</v>
      </c>
    </row>
    <row r="142" spans="1:7" x14ac:dyDescent="0.3">
      <c r="A142" vm="3295">
        <f ca="1"/>
        <v>45993</v>
      </c>
      <c r="B142" vm="3296">
        <f ca="1"/>
        <v>181.76</v>
      </c>
      <c r="C142" vm="3297">
        <f ca="1"/>
        <v>185.66</v>
      </c>
      <c r="D142" vm="2908">
        <f ca="1"/>
        <v>180</v>
      </c>
      <c r="E142" vm="3298">
        <f ca="1"/>
        <v>181.46</v>
      </c>
      <c r="F142" s="7">
        <f ca="1"/>
        <v>8.5593597154291941E-3</v>
      </c>
      <c r="G142" s="7">
        <f ca="1"/>
        <v>1.5823775445066589E-2</v>
      </c>
    </row>
    <row r="143" spans="1:7" x14ac:dyDescent="0.3">
      <c r="A143" vm="3299">
        <f ca="1"/>
        <v>45994</v>
      </c>
      <c r="B143" vm="3300">
        <f ca="1"/>
        <v>181.08</v>
      </c>
      <c r="C143" vm="3301">
        <f ca="1"/>
        <v>182.45</v>
      </c>
      <c r="D143" vm="3302">
        <f ca="1"/>
        <v>179.11009999999999</v>
      </c>
      <c r="E143" vm="3303">
        <f ca="1"/>
        <v>179.59</v>
      </c>
      <c r="F143" s="7">
        <f ca="1"/>
        <v>-1.0305301443844398E-2</v>
      </c>
      <c r="G143" s="7">
        <f ca="1"/>
        <v>8.7675911577483664E-3</v>
      </c>
    </row>
    <row r="144" spans="1:7" x14ac:dyDescent="0.3">
      <c r="A144" vm="3304">
        <f ca="1"/>
        <v>45995</v>
      </c>
      <c r="B144" vm="3305">
        <f ca="1"/>
        <v>181.62</v>
      </c>
      <c r="C144" vm="3306">
        <f ca="1"/>
        <v>184.51499999999999</v>
      </c>
      <c r="D144" vm="3307">
        <f ca="1"/>
        <v>179.96</v>
      </c>
      <c r="E144" vm="3308">
        <f ca="1"/>
        <v>183.38</v>
      </c>
      <c r="F144" s="7">
        <f ca="1"/>
        <v>2.1103624923436672E-2</v>
      </c>
      <c r="G144" s="7">
        <f ca="1"/>
        <v>-1.6261939824540467E-2</v>
      </c>
    </row>
    <row r="145" spans="1:7" x14ac:dyDescent="0.3">
      <c r="A145" vm="3309">
        <f ca="1"/>
        <v>45996</v>
      </c>
      <c r="B145" vm="3310">
        <f ca="1"/>
        <v>183.89</v>
      </c>
      <c r="C145" vm="3311">
        <f ca="1"/>
        <v>184.66</v>
      </c>
      <c r="D145" vm="3312">
        <f ca="1"/>
        <v>180.91</v>
      </c>
      <c r="E145" vm="3313">
        <f ca="1"/>
        <v>182.41</v>
      </c>
      <c r="F145" s="7">
        <f ca="1"/>
        <v>-5.2895626567782683E-3</v>
      </c>
      <c r="G145" s="7">
        <f ca="1"/>
        <v>1.8441904324335325E-2</v>
      </c>
    </row>
    <row r="146" spans="1:7" x14ac:dyDescent="0.3">
      <c r="A146" vm="3314">
        <f ca="1"/>
        <v>45999</v>
      </c>
      <c r="B146" vm="3160">
        <f ca="1"/>
        <v>182.64</v>
      </c>
      <c r="C146" vm="3315">
        <f ca="1"/>
        <v>188</v>
      </c>
      <c r="D146" vm="3316">
        <f ca="1"/>
        <v>182.4</v>
      </c>
      <c r="E146" vm="3317">
        <f ca="1"/>
        <v>185.55</v>
      </c>
      <c r="F146" s="7">
        <f ca="1"/>
        <v>1.7213968532427033E-2</v>
      </c>
      <c r="G146" s="7">
        <f ca="1"/>
        <v>7.0065601335299998E-3</v>
      </c>
    </row>
    <row r="147" spans="1:7" x14ac:dyDescent="0.3">
      <c r="A147" vm="3318">
        <f ca="1"/>
        <v>46000</v>
      </c>
      <c r="B147" vm="3319">
        <f ca="1"/>
        <v>185.56</v>
      </c>
      <c r="C147" vm="3320">
        <f ca="1"/>
        <v>185.7167</v>
      </c>
      <c r="D147" vm="3321">
        <f ca="1"/>
        <v>183.32</v>
      </c>
      <c r="E147" vm="3322">
        <f ca="1"/>
        <v>184.97</v>
      </c>
      <c r="F147" s="7">
        <f ca="1"/>
        <v>-3.1258420910806385E-3</v>
      </c>
      <c r="G147" s="7">
        <f ca="1"/>
        <v>3.9722994699317683E-3</v>
      </c>
    </row>
    <row r="148" spans="1:7" x14ac:dyDescent="0.3">
      <c r="A148" vm="3323">
        <f ca="1"/>
        <v>46001</v>
      </c>
      <c r="B148" vm="3324">
        <f ca="1"/>
        <v>184.965</v>
      </c>
      <c r="C148" vm="3325">
        <f ca="1"/>
        <v>185.48</v>
      </c>
      <c r="D148" vm="3326">
        <f ca="1"/>
        <v>182.035</v>
      </c>
      <c r="E148" vm="3327">
        <f ca="1"/>
        <v>183.78</v>
      </c>
      <c r="F148" s="7">
        <f ca="1"/>
        <v>-6.4334756987619495E-3</v>
      </c>
      <c r="G148" s="7">
        <f ca="1"/>
        <v>1.8680569783869724E-2</v>
      </c>
    </row>
    <row r="149" spans="1:7" x14ac:dyDescent="0.3">
      <c r="A149" vm="3328">
        <f ca="1"/>
        <v>46002</v>
      </c>
      <c r="B149" vm="3329">
        <f ca="1"/>
        <v>180.27500000000001</v>
      </c>
      <c r="C149" vm="3330">
        <f ca="1"/>
        <v>181.32</v>
      </c>
      <c r="D149" vm="3331">
        <f ca="1"/>
        <v>176.62</v>
      </c>
      <c r="E149" vm="3332">
        <f ca="1"/>
        <v>180.93</v>
      </c>
      <c r="F149" s="7">
        <f ca="1"/>
        <v>-1.5507672216780902E-2</v>
      </c>
      <c r="G149" s="7">
        <f ca="1"/>
        <v>-1.4292106237299962E-2</v>
      </c>
    </row>
    <row r="150" spans="1:7" x14ac:dyDescent="0.3">
      <c r="A150" vm="3333">
        <f ca="1"/>
        <v>46003</v>
      </c>
      <c r="B150" vm="3334">
        <f ca="1"/>
        <v>181.11</v>
      </c>
      <c r="C150" vm="3335">
        <f ca="1"/>
        <v>182.82</v>
      </c>
      <c r="D150" vm="3336">
        <f ca="1"/>
        <v>174.62</v>
      </c>
      <c r="E150" vm="2887">
        <f ca="1"/>
        <v>175.02</v>
      </c>
      <c r="F150" s="7">
        <f ca="1"/>
        <v>-3.2664566406897674E-2</v>
      </c>
      <c r="G150" s="7">
        <f ca="1"/>
        <v>-5.6777103669707042E-2</v>
      </c>
    </row>
    <row r="151" spans="1:7" x14ac:dyDescent="0.3">
      <c r="A151" vm="3337">
        <f ca="1"/>
        <v>46006</v>
      </c>
      <c r="B151" vm="3338">
        <f ca="1"/>
        <v>177.93600000000001</v>
      </c>
      <c r="C151" vm="3339">
        <f ca="1"/>
        <v>178.41499999999999</v>
      </c>
      <c r="D151" vm="3340">
        <f ca="1"/>
        <v>175.03</v>
      </c>
      <c r="E151" vm="3341">
        <f ca="1"/>
        <v>176.29</v>
      </c>
      <c r="F151" s="7">
        <f ca="1"/>
        <v>7.256313564163991E-3</v>
      </c>
      <c r="G151" s="7">
        <f ca="1"/>
        <v>-1.7998090379213596E-2</v>
      </c>
    </row>
    <row r="152" spans="1:7" x14ac:dyDescent="0.3">
      <c r="A152" vm="3342">
        <f ca="1"/>
        <v>46007</v>
      </c>
      <c r="B152" vm="3343">
        <f ca="1"/>
        <v>176.26</v>
      </c>
      <c r="C152" vm="3344">
        <f ca="1"/>
        <v>178.49</v>
      </c>
      <c r="D152" vm="3345">
        <f ca="1"/>
        <v>174.9</v>
      </c>
      <c r="E152" vm="3346">
        <f ca="1"/>
        <v>177.72</v>
      </c>
      <c r="F152" s="7">
        <f ca="1"/>
        <v>8.1116342390379886E-3</v>
      </c>
      <c r="G152" s="7">
        <f ca="1"/>
        <v>-4.7862155669233953E-3</v>
      </c>
    </row>
    <row r="153" spans="1:7" x14ac:dyDescent="0.3">
      <c r="A153" vm="3347">
        <f ca="1"/>
        <v>46008</v>
      </c>
      <c r="B153" vm="3348">
        <f ca="1"/>
        <v>176.1</v>
      </c>
      <c r="C153" vm="3349">
        <f ca="1"/>
        <v>176.13</v>
      </c>
      <c r="D153" vm="3350">
        <f ca="1"/>
        <v>170.31</v>
      </c>
      <c r="E153" vm="3351">
        <f ca="1"/>
        <v>170.94</v>
      </c>
      <c r="F153" s="7">
        <f ca="1"/>
        <v>-3.8149898717083061E-2</v>
      </c>
      <c r="G153" s="7">
        <f ca="1"/>
        <v>-3.8018263555304771E-2</v>
      </c>
    </row>
    <row r="154" spans="1:7" x14ac:dyDescent="0.3">
      <c r="A154" vm="3352">
        <f ca="1"/>
        <v>46009</v>
      </c>
      <c r="B154" vm="3353">
        <f ca="1"/>
        <v>174.53</v>
      </c>
      <c r="C154" vm="3354">
        <f ca="1"/>
        <v>176.15</v>
      </c>
      <c r="D154" vm="3355">
        <f ca="1"/>
        <v>171.82</v>
      </c>
      <c r="E154" vm="3356">
        <f ca="1"/>
        <v>174.14</v>
      </c>
      <c r="F154" s="7">
        <f ca="1"/>
        <v>1.8720018720018654E-2</v>
      </c>
      <c r="G154" s="7">
        <f ca="1"/>
        <v>2.7125602352651254E-2</v>
      </c>
    </row>
    <row r="155" spans="1:7" x14ac:dyDescent="0.3">
      <c r="A155" vm="3357">
        <f ca="1"/>
        <v>46010</v>
      </c>
      <c r="B155" vm="3358">
        <f ca="1"/>
        <v>176.66499999999999</v>
      </c>
      <c r="C155" vm="3359">
        <f ca="1"/>
        <v>181.45</v>
      </c>
      <c r="D155" vm="3360">
        <f ca="1"/>
        <v>176.34</v>
      </c>
      <c r="E155" vm="3361">
        <f ca="1"/>
        <v>180.99</v>
      </c>
      <c r="F155" s="7">
        <f ca="1"/>
        <v>3.9336166302974755E-2</v>
      </c>
      <c r="G155" s="7">
        <f ca="1"/>
        <v>3.0015817994342598E-2</v>
      </c>
    </row>
    <row r="156" spans="1:7" x14ac:dyDescent="0.3">
      <c r="A156" vm="3362">
        <f ca="1"/>
        <v>46013</v>
      </c>
      <c r="B156" vm="3363">
        <f ca="1"/>
        <v>183.92</v>
      </c>
      <c r="C156" vm="3364">
        <f ca="1"/>
        <v>184.16</v>
      </c>
      <c r="D156" vm="3365">
        <f ca="1"/>
        <v>182.35</v>
      </c>
      <c r="E156" vm="3366">
        <f ca="1"/>
        <v>183.69</v>
      </c>
      <c r="F156" s="7">
        <f ca="1"/>
        <v>1.4917951268025795E-2</v>
      </c>
      <c r="G156" s="7">
        <f ca="1"/>
        <v>9.559317842441635E-3</v>
      </c>
    </row>
    <row r="157" spans="1:7" x14ac:dyDescent="0.3">
      <c r="A157" vm="3367">
        <f ca="1"/>
        <v>46014</v>
      </c>
      <c r="B157" vm="3368">
        <f ca="1"/>
        <v>182.97</v>
      </c>
      <c r="C157" vm="3369">
        <f ca="1"/>
        <v>189.33</v>
      </c>
      <c r="D157" vm="2895">
        <f ca="1"/>
        <v>182.9</v>
      </c>
      <c r="E157" vm="3370">
        <f ca="1"/>
        <v>189.21</v>
      </c>
      <c r="F157" s="7">
        <f ca="1"/>
        <v>3.0050628776743481E-2</v>
      </c>
      <c r="G157" s="7">
        <f ca="1"/>
        <v>5.1452775214453489E-3</v>
      </c>
    </row>
    <row r="158" spans="1:7" x14ac:dyDescent="0.3">
      <c r="A158" vm="3371">
        <f ca="1"/>
        <v>46015</v>
      </c>
      <c r="B158" vm="3372">
        <f ca="1"/>
        <v>187.94</v>
      </c>
      <c r="C158" vm="3373">
        <f ca="1"/>
        <v>188.91</v>
      </c>
      <c r="D158" vm="3374">
        <f ca="1"/>
        <v>186.59</v>
      </c>
      <c r="E158" vm="3375">
        <f ca="1"/>
        <v>188.61</v>
      </c>
      <c r="F158" s="7">
        <f ca="1"/>
        <v>-3.1710797526557492E-3</v>
      </c>
      <c r="G158" s="7">
        <f ca="1"/>
        <v>5.9139437002635863E-3</v>
      </c>
    </row>
    <row r="159" spans="1:7" x14ac:dyDescent="0.3">
      <c r="A159" vm="3376">
        <f ca="1"/>
        <v>46017</v>
      </c>
      <c r="B159" vm="3377">
        <f ca="1"/>
        <v>189.92</v>
      </c>
      <c r="C159" vm="3378">
        <f ca="1"/>
        <v>192.69</v>
      </c>
      <c r="D159" vm="3315">
        <f ca="1"/>
        <v>188</v>
      </c>
      <c r="E159" vm="3379">
        <f ca="1"/>
        <v>190.53</v>
      </c>
      <c r="F159" s="7">
        <f ca="1"/>
        <v>1.017973596309839E-2</v>
      </c>
      <c r="G159" s="7">
        <f ca="1"/>
        <v>-3.4055332955670631E-4</v>
      </c>
    </row>
    <row r="160" spans="1:7" x14ac:dyDescent="0.3">
      <c r="A160" vm="3380">
        <f ca="1"/>
        <v>46020</v>
      </c>
      <c r="B160" vm="3381">
        <f ca="1"/>
        <v>187.71</v>
      </c>
      <c r="C160" vm="3382">
        <f ca="1"/>
        <v>188.755</v>
      </c>
      <c r="D160" vm="3383">
        <f ca="1"/>
        <v>185.91</v>
      </c>
      <c r="E160" vm="3384">
        <f ca="1"/>
        <v>188.22</v>
      </c>
      <c r="F160" s="7">
        <f ca="1"/>
        <v>-1.2124074948826969E-2</v>
      </c>
      <c r="G160" s="7">
        <f ca="1"/>
        <v>4.893989732611276E-3</v>
      </c>
    </row>
    <row r="161" spans="1:7" x14ac:dyDescent="0.3">
      <c r="A161" vm="3385">
        <f ca="1"/>
        <v>46021</v>
      </c>
      <c r="B161" vm="3386">
        <f ca="1"/>
        <v>188.24</v>
      </c>
      <c r="C161" vm="3387">
        <f ca="1"/>
        <v>188.99</v>
      </c>
      <c r="D161" vm="3388">
        <f ca="1"/>
        <v>186.93</v>
      </c>
      <c r="E161" vm="3389">
        <f ca="1"/>
        <v>187.54</v>
      </c>
      <c r="F161" s="7">
        <f ca="1"/>
        <v>-3.6127935394751187E-3</v>
      </c>
      <c r="G161" s="7">
        <f ca="1"/>
        <v>-1.531937257458608E-4</v>
      </c>
    </row>
    <row r="162" spans="1:7" x14ac:dyDescent="0.3">
      <c r="A162" vm="3390">
        <f ca="1"/>
        <v>46022</v>
      </c>
      <c r="B162" vm="3391">
        <f ca="1"/>
        <v>189.57</v>
      </c>
      <c r="C162" vm="3392">
        <f ca="1"/>
        <v>190.56</v>
      </c>
      <c r="D162" vm="3393">
        <f ca="1"/>
        <v>186.49</v>
      </c>
      <c r="E162" vm="3394">
        <f ca="1"/>
        <v>186.5</v>
      </c>
      <c r="F162" s="7">
        <f ca="1"/>
        <v>-5.5454836301588569E-3</v>
      </c>
      <c r="G162" s="7">
        <f ca="1"/>
        <v>-1.3063100443705204E-2</v>
      </c>
    </row>
    <row r="163" spans="1:7" x14ac:dyDescent="0.3">
      <c r="A163" vm="3395">
        <f ca="1"/>
        <v>46024</v>
      </c>
      <c r="B163" vm="3396">
        <f ca="1"/>
        <v>189.83500000000001</v>
      </c>
      <c r="C163" vm="3397">
        <f ca="1"/>
        <v>192.9299</v>
      </c>
      <c r="D163" vm="3398">
        <f ca="1"/>
        <v>188.26</v>
      </c>
      <c r="E163" vm="3399">
        <f ca="1"/>
        <v>188.85</v>
      </c>
      <c r="F163" s="7">
        <f ca="1"/>
        <v>1.2600536193029459E-2</v>
      </c>
      <c r="G163" s="7">
        <f ca="1"/>
        <v>4.4703296283685738E-2</v>
      </c>
    </row>
    <row r="164" spans="1:7" x14ac:dyDescent="0.3">
      <c r="A164" vm="3400">
        <f ca="1"/>
        <v>46027</v>
      </c>
      <c r="B164" vm="3401">
        <f ca="1"/>
        <v>191.76</v>
      </c>
      <c r="C164" vm="3402">
        <f ca="1"/>
        <v>193.63</v>
      </c>
      <c r="D164" vm="3403">
        <f ca="1"/>
        <v>186.15</v>
      </c>
      <c r="E164" vm="3404">
        <f ca="1"/>
        <v>188.12</v>
      </c>
      <c r="F164" s="7">
        <f ca="1"/>
        <v>-3.8655017209424931E-3</v>
      </c>
      <c r="G164" s="7">
        <f ca="1"/>
        <v>3.1522740548810902E-3</v>
      </c>
    </row>
    <row r="165" spans="1:7" x14ac:dyDescent="0.3">
      <c r="A165" vm="3405">
        <f ca="1"/>
        <v>46028</v>
      </c>
      <c r="B165" vm="3406">
        <f ca="1"/>
        <v>190.52</v>
      </c>
      <c r="C165" vm="3407">
        <f ca="1"/>
        <v>192.17400000000001</v>
      </c>
      <c r="D165" vm="3408">
        <f ca="1"/>
        <v>186.82</v>
      </c>
      <c r="E165" vm="3102">
        <f ca="1"/>
        <v>187.24</v>
      </c>
      <c r="F165" s="7">
        <f ca="1"/>
        <v>-4.6778651924303397E-3</v>
      </c>
      <c r="G165" s="7">
        <f ca="1"/>
        <v>2.8987466147962531E-2</v>
      </c>
    </row>
    <row r="166" spans="1:7" x14ac:dyDescent="0.3">
      <c r="A166" vm="3409">
        <f ca="1"/>
        <v>46029</v>
      </c>
      <c r="B166" vm="3410">
        <f ca="1"/>
        <v>188.57</v>
      </c>
      <c r="C166" vm="3411">
        <f ca="1"/>
        <v>191.37</v>
      </c>
      <c r="D166" vm="3412">
        <f ca="1"/>
        <v>186.56</v>
      </c>
      <c r="E166" vm="3125">
        <f ca="1"/>
        <v>189.11</v>
      </c>
      <c r="F166" s="7">
        <f ca="1"/>
        <v>9.9871822260201044E-3</v>
      </c>
      <c r="G166" s="7">
        <f ca="1"/>
        <v>-4.0691892780721347E-3</v>
      </c>
    </row>
    <row r="167" spans="1:7" x14ac:dyDescent="0.3">
      <c r="A167" vm="3413">
        <f ca="1"/>
        <v>46030</v>
      </c>
      <c r="B167" vm="3125">
        <f ca="1"/>
        <v>189.11</v>
      </c>
      <c r="C167" vm="3414">
        <f ca="1"/>
        <v>189.55</v>
      </c>
      <c r="D167" vm="3415">
        <f ca="1"/>
        <v>183.71</v>
      </c>
      <c r="E167" vm="3121">
        <f ca="1"/>
        <v>185.04</v>
      </c>
      <c r="F167" s="7">
        <f ca="1"/>
        <v>-2.1521865580878968E-2</v>
      </c>
      <c r="G167" s="7">
        <f ca="1"/>
        <v>-2.3110280708719757E-2</v>
      </c>
    </row>
    <row r="168" spans="1:7" x14ac:dyDescent="0.3">
      <c r="A168" vm="3416">
        <f ca="1"/>
        <v>46031</v>
      </c>
      <c r="B168" vm="3417">
        <f ca="1"/>
        <v>185.08</v>
      </c>
      <c r="C168" vm="3418">
        <f ca="1"/>
        <v>186.34</v>
      </c>
      <c r="D168" vm="3419">
        <f ca="1"/>
        <v>183.67009999999999</v>
      </c>
      <c r="E168" vm="3420">
        <f ca="1"/>
        <v>184.86</v>
      </c>
      <c r="F168" s="7">
        <f ca="1"/>
        <v>-9.7276264591428024E-4</v>
      </c>
      <c r="G168" s="7">
        <f ca="1"/>
        <v>3.6425136257006642E-2</v>
      </c>
    </row>
    <row r="169" spans="1:7" x14ac:dyDescent="0.3">
      <c r="A169" vm="3421">
        <f ca="1"/>
        <v>46034</v>
      </c>
      <c r="B169" vm="3155">
        <f ca="1"/>
        <v>183.22</v>
      </c>
      <c r="C169" vm="3422">
        <f ca="1"/>
        <v>187.12</v>
      </c>
      <c r="D169" vm="2945">
        <f ca="1"/>
        <v>183.02</v>
      </c>
      <c r="E169" vm="3423">
        <f ca="1"/>
        <v>184.94</v>
      </c>
      <c r="F169" s="7">
        <f ca="1"/>
        <v>4.3275992643072636E-4</v>
      </c>
      <c r="G169" s="7">
        <f ca="1"/>
        <v>3.9085196389900207E-3</v>
      </c>
    </row>
    <row r="170" spans="1:7" x14ac:dyDescent="0.3">
      <c r="A170" vm="3424">
        <f ca="1"/>
        <v>46035</v>
      </c>
      <c r="B170" vm="3425">
        <f ca="1"/>
        <v>184.995</v>
      </c>
      <c r="C170" vm="3426">
        <f ca="1"/>
        <v>188.10990000000001</v>
      </c>
      <c r="D170" vm="3427">
        <f ca="1"/>
        <v>183.4</v>
      </c>
      <c r="E170" vm="3428">
        <f ca="1"/>
        <v>185.81</v>
      </c>
      <c r="F170" s="7">
        <f ca="1"/>
        <v>4.7042283983995056E-3</v>
      </c>
      <c r="G170" s="7">
        <f ca="1"/>
        <v>1.5214209729739175E-2</v>
      </c>
    </row>
    <row r="171" spans="1:7" x14ac:dyDescent="0.3">
      <c r="A171" vm="3429">
        <f ca="1"/>
        <v>46036</v>
      </c>
      <c r="B171" vm="3255">
        <f ca="1"/>
        <v>184.32</v>
      </c>
      <c r="C171" vm="3430">
        <f ca="1"/>
        <v>184.46</v>
      </c>
      <c r="D171" vm="3431">
        <f ca="1"/>
        <v>180.8</v>
      </c>
      <c r="E171" vm="3432">
        <f ca="1"/>
        <v>183.14</v>
      </c>
      <c r="F171" s="7">
        <f ca="1"/>
        <v>-1.4369517248802626E-2</v>
      </c>
      <c r="G171" s="7">
        <f ca="1"/>
        <v>-5.4629791773284078E-3</v>
      </c>
    </row>
    <row r="172" spans="1:7" x14ac:dyDescent="0.3">
      <c r="A172" vm="3433">
        <f ca="1"/>
        <v>46037</v>
      </c>
      <c r="B172" vm="3394">
        <f ca="1"/>
        <v>186.5</v>
      </c>
      <c r="C172" vm="3434">
        <f ca="1"/>
        <v>189.7</v>
      </c>
      <c r="D172" vm="3435">
        <f ca="1"/>
        <v>186.33</v>
      </c>
      <c r="E172" vm="3436">
        <f ca="1"/>
        <v>187.05</v>
      </c>
      <c r="F172" s="7">
        <f ca="1"/>
        <v>2.1349787048160016E-2</v>
      </c>
      <c r="G172" s="7">
        <f ca="1"/>
        <v>1.1600156885216695E-2</v>
      </c>
    </row>
    <row r="173" spans="1:7" x14ac:dyDescent="0.3">
      <c r="A173" vm="3437">
        <f ca="1"/>
        <v>46038</v>
      </c>
      <c r="B173" vm="3438">
        <f ca="1"/>
        <v>189.07499999999999</v>
      </c>
      <c r="C173" vm="3439">
        <f ca="1"/>
        <v>190.44</v>
      </c>
      <c r="D173" vm="3440">
        <f ca="1"/>
        <v>186.08</v>
      </c>
      <c r="E173" vm="3119">
        <f ca="1"/>
        <v>186.23</v>
      </c>
      <c r="F173" s="7">
        <f ca="1"/>
        <v>-4.3838545843358544E-3</v>
      </c>
      <c r="G173" s="7">
        <f ca="1"/>
        <v>2.0730256773126506E-2</v>
      </c>
    </row>
    <row r="174" spans="1:7" x14ac:dyDescent="0.3">
      <c r="A174" vm="3441">
        <f ca="1"/>
        <v>46042</v>
      </c>
      <c r="B174" vm="2949">
        <f ca="1"/>
        <v>181.9</v>
      </c>
      <c r="C174" vm="3442">
        <f ca="1"/>
        <v>182.37860000000001</v>
      </c>
      <c r="D174" vm="3443">
        <f ca="1"/>
        <v>177.61</v>
      </c>
      <c r="E174" vm="3444">
        <f ca="1"/>
        <v>178.07</v>
      </c>
      <c r="F174" s="7">
        <f ca="1"/>
        <v>-4.3816785695108183E-2</v>
      </c>
      <c r="G174" s="7">
        <f ca="1"/>
        <v>-1.0562696316149204E-2</v>
      </c>
    </row>
    <row r="175" spans="1:7" x14ac:dyDescent="0.3">
      <c r="A175" vm="3445">
        <f ca="1"/>
        <v>46043</v>
      </c>
      <c r="B175" vm="3446">
        <f ca="1"/>
        <v>179.05</v>
      </c>
      <c r="C175" vm="3447">
        <f ca="1"/>
        <v>185.37899999999999</v>
      </c>
      <c r="D175" vm="3448">
        <f ca="1"/>
        <v>178.4</v>
      </c>
      <c r="E175" vm="3321">
        <f ca="1"/>
        <v>183.32</v>
      </c>
      <c r="F175" s="7">
        <f ca="1"/>
        <v>2.9482787667771102E-2</v>
      </c>
      <c r="G175" s="7">
        <f ca="1"/>
        <v>4.5640371155243546E-2</v>
      </c>
    </row>
    <row r="176" spans="1:7" x14ac:dyDescent="0.3">
      <c r="A176" vm="3449">
        <f ca="1"/>
        <v>46044</v>
      </c>
      <c r="B176" vm="3450">
        <f ca="1"/>
        <v>184.75</v>
      </c>
      <c r="C176" vm="3451">
        <f ca="1"/>
        <v>186.17</v>
      </c>
      <c r="D176" vm="3452">
        <f ca="1"/>
        <v>183.93</v>
      </c>
      <c r="E176" vm="3453">
        <f ca="1"/>
        <v>184.84</v>
      </c>
      <c r="F176" s="7">
        <f ca="1"/>
        <v>8.2915121099716906E-3</v>
      </c>
      <c r="G176" s="7">
        <f ca="1"/>
        <v>4.9829277448916586E-3</v>
      </c>
    </row>
    <row r="177" spans="1:7" x14ac:dyDescent="0.3">
      <c r="A177" vm="3454">
        <f ca="1"/>
        <v>46045</v>
      </c>
      <c r="B177" vm="3455">
        <f ca="1"/>
        <v>187.5</v>
      </c>
      <c r="C177" vm="3104">
        <f ca="1"/>
        <v>189.6</v>
      </c>
      <c r="D177" vm="3456">
        <f ca="1"/>
        <v>186.82329999999999</v>
      </c>
      <c r="E177" vm="3457">
        <f ca="1"/>
        <v>187.67</v>
      </c>
      <c r="F177" s="7">
        <f ca="1"/>
        <v>1.5310538844405886E-2</v>
      </c>
      <c r="G177" s="7">
        <f ca="1"/>
        <v>-2.1526676645053269E-2</v>
      </c>
    </row>
    <row r="178" spans="1:7" x14ac:dyDescent="0.3">
      <c r="A178" vm="3458">
        <f ca="1"/>
        <v>46048</v>
      </c>
      <c r="B178" vm="3459">
        <f ca="1"/>
        <v>187.16</v>
      </c>
      <c r="C178" vm="3460">
        <f ca="1"/>
        <v>189.12</v>
      </c>
      <c r="D178" vm="3461">
        <f ca="1"/>
        <v>185.99</v>
      </c>
      <c r="E178" vm="3462">
        <f ca="1"/>
        <v>186.47</v>
      </c>
      <c r="F178" s="7">
        <f ca="1"/>
        <v>-6.3942025896519886E-3</v>
      </c>
      <c r="G178" s="7">
        <f ca="1"/>
        <v>-1.2756481087413138E-2</v>
      </c>
    </row>
    <row r="179" spans="1:7" x14ac:dyDescent="0.3">
      <c r="A179" vm="3463">
        <f ca="1"/>
        <v>46049</v>
      </c>
      <c r="B179" vm="3102">
        <f ca="1"/>
        <v>187.24</v>
      </c>
      <c r="C179" vm="3464">
        <f ca="1"/>
        <v>190</v>
      </c>
      <c r="D179" vm="3465">
        <f ca="1"/>
        <v>185.7</v>
      </c>
      <c r="E179" vm="3466">
        <f ca="1"/>
        <v>188.52</v>
      </c>
      <c r="F179" s="7">
        <f ca="1"/>
        <v>1.099372553225726E-2</v>
      </c>
      <c r="G179" s="7">
        <f ca="1"/>
        <v>2.3714480981355934E-2</v>
      </c>
    </row>
    <row r="180" spans="1:7" x14ac:dyDescent="0.3">
      <c r="A180" vm="3467">
        <f ca="1"/>
        <v>46050</v>
      </c>
      <c r="B180" vm="3468">
        <f ca="1"/>
        <v>191.27</v>
      </c>
      <c r="C180" vm="3469">
        <f ca="1"/>
        <v>192.35</v>
      </c>
      <c r="D180" vm="3470">
        <f ca="1"/>
        <v>189.84</v>
      </c>
      <c r="E180" vm="3471">
        <f ca="1"/>
        <v>191.52</v>
      </c>
      <c r="F180" s="7">
        <f ca="1"/>
        <v>1.5913430935709738E-2</v>
      </c>
      <c r="G180" s="7">
        <f ca="1"/>
        <v>3.5887108469165457E-2</v>
      </c>
    </row>
    <row r="181" spans="1:7" x14ac:dyDescent="0.3">
      <c r="A181" vm="3472">
        <f ca="1"/>
        <v>46051</v>
      </c>
      <c r="B181" vm="3473">
        <f ca="1"/>
        <v>191.34</v>
      </c>
      <c r="C181" vm="3474">
        <f ca="1"/>
        <v>193.48</v>
      </c>
      <c r="D181" vm="3475">
        <f ca="1"/>
        <v>186.06</v>
      </c>
      <c r="E181" vm="3476">
        <f ca="1"/>
        <v>192.51</v>
      </c>
      <c r="F181" s="7">
        <f ca="1"/>
        <v>5.1691729323307262E-3</v>
      </c>
      <c r="G181" s="7">
        <f ca="1"/>
        <v>-2.9940037410805965E-4</v>
      </c>
    </row>
    <row r="182" spans="1:7" x14ac:dyDescent="0.3">
      <c r="A182" vm="3477">
        <f ca="1"/>
        <v>46052</v>
      </c>
      <c r="B182" vm="3478">
        <f ca="1"/>
        <v>191.21</v>
      </c>
      <c r="C182" vm="3479">
        <f ca="1"/>
        <v>194.49</v>
      </c>
      <c r="D182" vm="3480">
        <f ca="1"/>
        <v>189.47</v>
      </c>
      <c r="E182" vm="3241">
        <f ca="1"/>
        <v>191.13</v>
      </c>
      <c r="F182" s="7">
        <f ca="1"/>
        <v>-7.1684587813619837E-3</v>
      </c>
      <c r="G182" s="7">
        <f ca="1"/>
        <v>-3.5053571409512589E-2</v>
      </c>
    </row>
    <row r="183" spans="1:7" x14ac:dyDescent="0.3">
      <c r="A183" vm="3481">
        <f ca="1"/>
        <v>46055</v>
      </c>
      <c r="B183" vm="3482">
        <f ca="1"/>
        <v>187.2</v>
      </c>
      <c r="C183" vm="3483">
        <f ca="1"/>
        <v>190.3</v>
      </c>
      <c r="D183" vm="3484">
        <f ca="1"/>
        <v>184.88</v>
      </c>
      <c r="E183" vm="3485">
        <f ca="1"/>
        <v>185.61</v>
      </c>
      <c r="F183" s="7">
        <f ca="1"/>
        <v>-2.8880866425992684E-2</v>
      </c>
      <c r="G183" s="7">
        <f ca="1"/>
        <v>2.9280093518255459E-2</v>
      </c>
    </row>
    <row r="184" spans="1:7" x14ac:dyDescent="0.3">
      <c r="A184" vm="3486">
        <f ca="1"/>
        <v>46056</v>
      </c>
      <c r="B184" vm="3487">
        <f ca="1"/>
        <v>186.24</v>
      </c>
      <c r="C184" vm="3488">
        <f ca="1"/>
        <v>186.27</v>
      </c>
      <c r="D184" vm="3489">
        <f ca="1"/>
        <v>176.23</v>
      </c>
      <c r="E184" vm="3490">
        <f ca="1"/>
        <v>180.34</v>
      </c>
      <c r="F184" s="7">
        <f ca="1"/>
        <v>-2.8392866763644255E-2</v>
      </c>
      <c r="G184" s="7">
        <f ca="1"/>
        <v>-2.1914546584275597E-2</v>
      </c>
    </row>
    <row r="185" spans="1:7" x14ac:dyDescent="0.3">
      <c r="A185" vm="3491">
        <f ca="1"/>
        <v>46057</v>
      </c>
      <c r="B185" vm="2936">
        <f ca="1"/>
        <v>179.46</v>
      </c>
      <c r="C185" vm="3492">
        <f ca="1"/>
        <v>179.58</v>
      </c>
      <c r="D185" vm="3493">
        <f ca="1"/>
        <v>171.91</v>
      </c>
      <c r="E185" vm="3494">
        <f ca="1"/>
        <v>174.19</v>
      </c>
      <c r="F185" s="7">
        <f ca="1"/>
        <v>-3.4102251303094189E-2</v>
      </c>
      <c r="G185" s="7">
        <f ca="1"/>
        <v>-5.875404403318521E-2</v>
      </c>
    </row>
    <row r="186" spans="1:7" x14ac:dyDescent="0.3">
      <c r="A186" vm="3495">
        <f ca="1"/>
        <v>46058</v>
      </c>
      <c r="B186" vm="3496">
        <f ca="1"/>
        <v>174.92500000000001</v>
      </c>
      <c r="C186" vm="3497">
        <f ca="1"/>
        <v>176.815</v>
      </c>
      <c r="D186" vm="3498">
        <f ca="1"/>
        <v>171.03</v>
      </c>
      <c r="E186" vm="3499">
        <f ca="1"/>
        <v>171.88</v>
      </c>
      <c r="F186" s="7">
        <f ca="1"/>
        <v>-1.3261381250358816E-2</v>
      </c>
      <c r="G186" s="7">
        <f ca="1"/>
        <v>2.2432223233932592E-3</v>
      </c>
    </row>
    <row r="187" spans="1:7" x14ac:dyDescent="0.3">
      <c r="A187" vm="3500">
        <f ca="1"/>
        <v>46059</v>
      </c>
      <c r="B187" vm="3501">
        <f ca="1"/>
        <v>176.69</v>
      </c>
      <c r="C187" vm="3502">
        <f ca="1"/>
        <v>187</v>
      </c>
      <c r="D187" vm="3503">
        <f ca="1"/>
        <v>174.6</v>
      </c>
      <c r="E187" vm="3504">
        <f ca="1"/>
        <v>185.41</v>
      </c>
      <c r="F187" s="7">
        <f ca="1"/>
        <v>7.8717710030253671E-2</v>
      </c>
      <c r="G187" s="7">
        <f ca="1"/>
        <v>5.25711700006131E-2</v>
      </c>
    </row>
    <row r="188" spans="1:7" x14ac:dyDescent="0.3">
      <c r="A188" vm="3505">
        <f ca="1"/>
        <v>46062</v>
      </c>
      <c r="B188" vm="3506">
        <f ca="1"/>
        <v>184.26</v>
      </c>
      <c r="C188" vm="3507">
        <f ca="1"/>
        <v>193.66</v>
      </c>
      <c r="D188" vm="3508">
        <f ca="1"/>
        <v>183.95</v>
      </c>
      <c r="E188" vm="3509">
        <f ca="1"/>
        <v>190.04</v>
      </c>
      <c r="F188" s="7">
        <f ca="1"/>
        <v>2.4971684375168522E-2</v>
      </c>
      <c r="G188" s="7">
        <f ca="1"/>
        <v>1.0452545702175445E-2</v>
      </c>
    </row>
    <row r="189" spans="1:7" x14ac:dyDescent="0.3">
      <c r="A189" vm="3510">
        <f ca="1"/>
        <v>46063</v>
      </c>
      <c r="B189" vm="3511">
        <f ca="1"/>
        <v>191.38</v>
      </c>
      <c r="C189" vm="3512">
        <f ca="1"/>
        <v>192.48</v>
      </c>
      <c r="D189" vm="3404">
        <f ca="1"/>
        <v>188.12</v>
      </c>
      <c r="E189" vm="3513">
        <f ca="1"/>
        <v>188.54</v>
      </c>
      <c r="F189" s="7">
        <f ca="1"/>
        <v>-7.8930751420753526E-3</v>
      </c>
      <c r="G189" s="7">
        <f ca="1"/>
        <v>-1.5249686625294101E-2</v>
      </c>
    </row>
    <row r="190" spans="1:7" x14ac:dyDescent="0.3">
      <c r="A190" vm="3514">
        <f ca="1"/>
        <v>46064</v>
      </c>
      <c r="B190" vm="3515">
        <f ca="1"/>
        <v>192.45</v>
      </c>
      <c r="C190" vm="3516">
        <f ca="1"/>
        <v>193.26</v>
      </c>
      <c r="D190" vm="3517">
        <f ca="1"/>
        <v>188.77</v>
      </c>
      <c r="E190" vm="3518">
        <f ca="1"/>
        <v>190.05</v>
      </c>
      <c r="F190" s="7">
        <f ca="1"/>
        <v>8.0089105760051942E-3</v>
      </c>
      <c r="G190" s="7">
        <f ca="1"/>
        <v>2.8959998492027867E-2</v>
      </c>
    </row>
    <row r="191" spans="1:7" x14ac:dyDescent="0.3">
      <c r="A191" vm="3519">
        <f ca="1"/>
        <v>46065</v>
      </c>
      <c r="B191" vm="3520">
        <f ca="1"/>
        <v>193.03</v>
      </c>
      <c r="C191" vm="3521">
        <f ca="1"/>
        <v>193.61</v>
      </c>
      <c r="D191" vm="3522">
        <f ca="1"/>
        <v>186.51</v>
      </c>
      <c r="E191" vm="3523">
        <f ca="1"/>
        <v>186.94</v>
      </c>
      <c r="F191" s="7">
        <f ca="1"/>
        <v>-1.6364114706656215E-2</v>
      </c>
      <c r="G191" s="7">
        <f ca="1"/>
        <v>-2.4920624710257026E-2</v>
      </c>
    </row>
    <row r="192" spans="1:7" x14ac:dyDescent="0.3">
      <c r="A192" vm="3524">
        <f ca="1"/>
        <v>46066</v>
      </c>
      <c r="B192" vm="3525">
        <f ca="1"/>
        <v>187.47499999999999</v>
      </c>
      <c r="C192" vm="3455">
        <f ca="1"/>
        <v>187.5</v>
      </c>
      <c r="D192" vm="2942">
        <f ca="1"/>
        <v>181.59</v>
      </c>
      <c r="E192" vm="3526">
        <f ca="1"/>
        <v>182.81</v>
      </c>
      <c r="F192" s="7">
        <f ca="1"/>
        <v>-2.2092650048143765E-2</v>
      </c>
      <c r="G192" s="7">
        <f ca="1"/>
        <v>1.0824736711686654E-2</v>
      </c>
    </row>
    <row r="193" spans="1:7" x14ac:dyDescent="0.3">
      <c r="A193" vm="3527">
        <f ca="1"/>
        <v>46070</v>
      </c>
      <c r="B193" vm="3528">
        <f ca="1"/>
        <v>181.75</v>
      </c>
      <c r="C193" vm="3529">
        <f ca="1"/>
        <v>187.15</v>
      </c>
      <c r="D193" vm="3530">
        <f ca="1"/>
        <v>179.18</v>
      </c>
      <c r="E193" vm="3322">
        <f ca="1"/>
        <v>184.97</v>
      </c>
      <c r="F193" s="7">
        <f ca="1"/>
        <v>1.1815546195503509E-2</v>
      </c>
      <c r="G193" s="7">
        <f ca="1"/>
        <v>-2.7611725624339537E-3</v>
      </c>
    </row>
    <row r="194" spans="1:7" x14ac:dyDescent="0.3">
      <c r="A194" vm="3531">
        <f ca="1"/>
        <v>46071</v>
      </c>
      <c r="B194" vm="3532">
        <f ca="1"/>
        <v>188.75</v>
      </c>
      <c r="C194" vm="3533">
        <f ca="1"/>
        <v>190.37</v>
      </c>
      <c r="D194" vm="3534">
        <f ca="1"/>
        <v>186.76</v>
      </c>
      <c r="E194" vm="3535">
        <f ca="1"/>
        <v>187.98</v>
      </c>
      <c r="F194" s="7">
        <f ca="1"/>
        <v>1.6272909120397853E-2</v>
      </c>
      <c r="G194" s="7">
        <f ca="1"/>
        <v>9.7256524769901032E-3</v>
      </c>
    </row>
    <row r="195" spans="1:7" x14ac:dyDescent="0.3">
      <c r="A195" vm="3536">
        <f ca="1"/>
        <v>46072</v>
      </c>
      <c r="B195" vm="3537">
        <f ca="1"/>
        <v>187.05500000000001</v>
      </c>
      <c r="C195" vm="3538">
        <f ca="1"/>
        <v>188.43</v>
      </c>
      <c r="D195" vm="3297">
        <f ca="1"/>
        <v>185.66</v>
      </c>
      <c r="E195" vm="3539">
        <f ca="1"/>
        <v>187.9</v>
      </c>
      <c r="F195" s="7">
        <f ca="1"/>
        <v>-4.2557718906258157E-4</v>
      </c>
      <c r="G195" s="7">
        <f ca="1"/>
        <v>-2.6638345786432188E-3</v>
      </c>
    </row>
    <row r="196" spans="1:7" x14ac:dyDescent="0.3">
      <c r="A196" vm="3540">
        <f ca="1"/>
        <v>46073</v>
      </c>
      <c r="B196" vm="3123">
        <f ca="1"/>
        <v>186.57</v>
      </c>
      <c r="C196" vm="3541">
        <f ca="1"/>
        <v>190.33</v>
      </c>
      <c r="D196" vm="3542">
        <f ca="1"/>
        <v>185.93780000000001</v>
      </c>
      <c r="E196" vm="3543">
        <f ca="1"/>
        <v>189.82</v>
      </c>
      <c r="F196" s="7">
        <f ca="1"/>
        <v>1.0218201170835484E-2</v>
      </c>
      <c r="G196" s="7">
        <f ca="1"/>
        <v>4.0323197348815943E-3</v>
      </c>
    </row>
    <row r="197" spans="1:7" x14ac:dyDescent="0.3">
      <c r="A197" vm="3544">
        <f ca="1"/>
        <v>46076</v>
      </c>
      <c r="B197" vm="3545">
        <f ca="1"/>
        <v>191.4</v>
      </c>
      <c r="C197" vm="3546">
        <f ca="1"/>
        <v>193.95</v>
      </c>
      <c r="D197" vm="3547">
        <f ca="1"/>
        <v>189.57499999999999</v>
      </c>
      <c r="E197" vm="3548">
        <f ca="1"/>
        <v>191.55</v>
      </c>
      <c r="F197" s="7">
        <f ca="1"/>
        <v>9.1138973764620067E-3</v>
      </c>
      <c r="G197" s="7">
        <f ca="1"/>
        <v>-1.0187032320362652E-2</v>
      </c>
    </row>
    <row r="198" spans="1:7" x14ac:dyDescent="0.3">
      <c r="A198" vm="3549">
        <f ca="1"/>
        <v>46077</v>
      </c>
      <c r="B198" vm="3183">
        <f ca="1"/>
        <v>191.49</v>
      </c>
      <c r="C198" vm="3550">
        <f ca="1"/>
        <v>193.77</v>
      </c>
      <c r="D198" vm="3551">
        <f ca="1"/>
        <v>187.4</v>
      </c>
      <c r="E198" vm="3552">
        <f ca="1"/>
        <v>192.85</v>
      </c>
      <c r="F198" s="7">
        <f ca="1"/>
        <v>6.7867397546331658E-3</v>
      </c>
      <c r="G198" s="7">
        <f ca="1"/>
        <v>1.7825383484415723E-2</v>
      </c>
    </row>
    <row r="199" spans="1:7" x14ac:dyDescent="0.3">
      <c r="A199" vm="3553">
        <f ca="1"/>
        <v>46078</v>
      </c>
      <c r="B199" vm="3554">
        <f ca="1"/>
        <v>194.45</v>
      </c>
      <c r="C199" vm="3555">
        <f ca="1"/>
        <v>197.62989999999999</v>
      </c>
      <c r="D199" vm="3231">
        <f ca="1"/>
        <v>193.79</v>
      </c>
      <c r="E199" vm="3556">
        <f ca="1"/>
        <v>195.56</v>
      </c>
      <c r="F199" s="7">
        <f ca="1"/>
        <v>1.40523723100856E-2</v>
      </c>
      <c r="G199" s="7">
        <f ca="1"/>
        <v>1.7185788454824741E-2</v>
      </c>
    </row>
    <row r="200" spans="1:7" x14ac:dyDescent="0.3">
      <c r="A200" vm="3557">
        <f ca="1"/>
        <v>46079</v>
      </c>
      <c r="B200" vm="3558">
        <f ca="1"/>
        <v>194.27</v>
      </c>
      <c r="C200" vm="3559">
        <f ca="1"/>
        <v>194.29</v>
      </c>
      <c r="D200" vm="3560">
        <f ca="1"/>
        <v>184.315</v>
      </c>
      <c r="E200" vm="3561">
        <f ca="1"/>
        <v>184.89</v>
      </c>
      <c r="F200" s="7">
        <f ca="1"/>
        <v>-5.4561259971364365E-2</v>
      </c>
      <c r="G200" s="7">
        <f ca="1"/>
        <v>-3.0028506753756613E-2</v>
      </c>
    </row>
    <row r="201" spans="1:7" x14ac:dyDescent="0.3">
      <c r="A201" vm="3562">
        <f ca="1"/>
        <v>46080</v>
      </c>
      <c r="B201" vm="3563">
        <f ca="1"/>
        <v>181.25</v>
      </c>
      <c r="C201" vm="3564">
        <f ca="1"/>
        <v>182.59</v>
      </c>
      <c r="D201" vm="3565">
        <f ca="1"/>
        <v>176.38</v>
      </c>
      <c r="E201" vm="3566">
        <f ca="1"/>
        <v>177.19</v>
      </c>
      <c r="F201" s="7">
        <f ca="1"/>
        <v>-4.1646384336632536E-2</v>
      </c>
      <c r="G201" s="7">
        <f ca="1"/>
        <v>-5.7261114940535063E-3</v>
      </c>
    </row>
    <row r="202" spans="1:7" x14ac:dyDescent="0.3">
      <c r="A202" vm="3567">
        <f ca="1"/>
        <v>46083</v>
      </c>
      <c r="B202" vm="3568">
        <f ca="1"/>
        <v>175.01</v>
      </c>
      <c r="C202" vm="3569">
        <f ca="1"/>
        <v>183.46</v>
      </c>
      <c r="D202" vm="3570">
        <f ca="1"/>
        <v>174.64</v>
      </c>
      <c r="E202" vm="3571">
        <f ca="1"/>
        <v>182.48</v>
      </c>
      <c r="F202" s="7">
        <f ca="1"/>
        <v>2.9854957954737808E-2</v>
      </c>
      <c r="G202" s="7">
        <f ca="1"/>
        <v>-4.8419771862694199E-3</v>
      </c>
    </row>
    <row r="203" spans="1:7" x14ac:dyDescent="0.3">
      <c r="A203" vm="3572">
        <f ca="1"/>
        <v>46084</v>
      </c>
      <c r="B203" vm="3344">
        <f ca="1"/>
        <v>178.49</v>
      </c>
      <c r="C203" vm="3573">
        <f ca="1"/>
        <v>180.9</v>
      </c>
      <c r="D203" vm="3574">
        <f ca="1"/>
        <v>176.92</v>
      </c>
      <c r="E203" vm="3575">
        <f ca="1"/>
        <v>180.05</v>
      </c>
      <c r="F203" s="7">
        <f ca="1"/>
        <v>-1.3316527838667134E-2</v>
      </c>
      <c r="G203" s="7">
        <f ca="1"/>
        <v>-4.3749993686155231E-2</v>
      </c>
    </row>
    <row r="204" spans="1:7" x14ac:dyDescent="0.3">
      <c r="A204" vm="3576">
        <f ca="1"/>
        <v>46085</v>
      </c>
      <c r="B204" vm="3577">
        <f ca="1"/>
        <v>180.44</v>
      </c>
      <c r="C204" vm="3578">
        <f ca="1"/>
        <v>184.7</v>
      </c>
      <c r="D204" vm="3579">
        <f ca="1"/>
        <v>180.06</v>
      </c>
      <c r="E204" vm="3580">
        <f ca="1"/>
        <v>183.04</v>
      </c>
      <c r="F204" s="7">
        <f ca="1"/>
        <v>1.6606498194945741E-2</v>
      </c>
      <c r="G204" s="7">
        <f ca="1"/>
        <v>3.1067629320770566E-2</v>
      </c>
    </row>
    <row r="205" spans="1:7" x14ac:dyDescent="0.3">
      <c r="A205" vm="3581">
        <f ca="1"/>
        <v>46086</v>
      </c>
      <c r="B205" vm="3582">
        <f ca="1"/>
        <v>181.17</v>
      </c>
      <c r="C205" vm="3583">
        <f ca="1"/>
        <v>184.06</v>
      </c>
      <c r="D205" vm="3584">
        <f ca="1"/>
        <v>177.88</v>
      </c>
      <c r="E205" vm="3585">
        <f ca="1"/>
        <v>183.34</v>
      </c>
      <c r="F205" s="7">
        <f ca="1"/>
        <v>1.6389860139860762E-3</v>
      </c>
      <c r="G205" s="7">
        <f ca="1"/>
        <v>-3.913778788198743E-3</v>
      </c>
    </row>
    <row r="206" spans="1:7" x14ac:dyDescent="0.3">
      <c r="A206" vm="3586">
        <f ca="1"/>
        <v>46087</v>
      </c>
      <c r="B206" vm="3587">
        <f ca="1"/>
        <v>179.84</v>
      </c>
      <c r="C206" vm="3588">
        <f ca="1"/>
        <v>182.7561</v>
      </c>
      <c r="D206" vm="3589">
        <f ca="1"/>
        <v>176.8201</v>
      </c>
      <c r="E206" vm="3042">
        <f ca="1"/>
        <v>177.82</v>
      </c>
      <c r="F206" s="7">
        <f ca="1"/>
        <v>-3.0107996072870132E-2</v>
      </c>
      <c r="G206" s="7">
        <f ca="1"/>
        <v>-3.2340770825484491E-2</v>
      </c>
    </row>
    <row r="207" spans="1:7" x14ac:dyDescent="0.3">
      <c r="A207" vm="3590">
        <f ca="1"/>
        <v>46090</v>
      </c>
      <c r="B207" vm="3591">
        <f ca="1"/>
        <v>176.83</v>
      </c>
      <c r="C207" vm="3285">
        <f ca="1"/>
        <v>182.91</v>
      </c>
      <c r="D207" vm="3592">
        <f ca="1"/>
        <v>175.56</v>
      </c>
      <c r="E207" vm="3593">
        <f ca="1"/>
        <v>182.65</v>
      </c>
      <c r="F207" s="7">
        <f ca="1"/>
        <v>2.7162298953998496E-2</v>
      </c>
      <c r="G207" s="7">
        <f ca="1"/>
        <v>4.185054596134942E-2</v>
      </c>
    </row>
    <row r="208" spans="1:7" x14ac:dyDescent="0.3">
      <c r="A208" vm="3594">
        <f ca="1"/>
        <v>46091</v>
      </c>
      <c r="B208" vm="3316">
        <f ca="1"/>
        <v>182.4</v>
      </c>
      <c r="C208" vm="3595">
        <f ca="1"/>
        <v>186.44</v>
      </c>
      <c r="D208" vm="2956">
        <f ca="1"/>
        <v>182.01</v>
      </c>
      <c r="E208" vm="3140">
        <f ca="1"/>
        <v>184.77</v>
      </c>
      <c r="F208" s="7">
        <f ca="1"/>
        <v>1.1606898439638677E-2</v>
      </c>
      <c r="G208" s="7">
        <f ca="1"/>
        <v>1.1107745184595929E-2</v>
      </c>
    </row>
    <row r="209" spans="1:7" x14ac:dyDescent="0.3">
      <c r="A209" vm="3596">
        <f ca="1"/>
        <v>46092</v>
      </c>
      <c r="B209" vm="3383">
        <f ca="1"/>
        <v>185.91</v>
      </c>
      <c r="C209" vm="3112">
        <f ca="1"/>
        <v>187.62</v>
      </c>
      <c r="D209" vm="3597">
        <f ca="1"/>
        <v>184.45</v>
      </c>
      <c r="E209" vm="3598">
        <f ca="1"/>
        <v>186.03</v>
      </c>
      <c r="F209" s="7">
        <f ca="1"/>
        <v>6.8192888455917674E-3</v>
      </c>
      <c r="G209" s="7">
        <f ca="1"/>
        <v>1.1019304716200681E-2</v>
      </c>
    </row>
    <row r="210" spans="1:7" x14ac:dyDescent="0.3">
      <c r="A210" vm="3599">
        <f ca="1"/>
        <v>46093</v>
      </c>
      <c r="B210" vm="3600">
        <f ca="1"/>
        <v>184.05</v>
      </c>
      <c r="C210" vm="3423">
        <f ca="1"/>
        <v>184.94</v>
      </c>
      <c r="D210" vm="3528">
        <f ca="1"/>
        <v>181.75</v>
      </c>
      <c r="E210" vm="3432">
        <f ca="1"/>
        <v>183.14</v>
      </c>
      <c r="F210" s="7">
        <f ca="1"/>
        <v>-1.5535128742675992E-2</v>
      </c>
      <c r="G210" s="7">
        <f ca="1"/>
        <v>-3.4808150899813657E-2</v>
      </c>
    </row>
    <row r="211" spans="1:7" x14ac:dyDescent="0.3">
      <c r="A211" vm="3601">
        <f ca="1"/>
        <v>46094</v>
      </c>
      <c r="B211" vm="3602">
        <f ca="1"/>
        <v>184.92</v>
      </c>
      <c r="C211" vm="3603">
        <f ca="1"/>
        <v>186.09</v>
      </c>
      <c r="D211" vm="3604">
        <f ca="1"/>
        <v>179.94</v>
      </c>
      <c r="E211" vm="2931">
        <f ca="1"/>
        <v>180.25</v>
      </c>
      <c r="F211" s="7">
        <f ca="1"/>
        <v>-1.5780277383422445E-2</v>
      </c>
      <c r="G211" s="7">
        <f ca="1"/>
        <v>1.8275405039738532E-5</v>
      </c>
    </row>
    <row r="212" spans="1:7" x14ac:dyDescent="0.3">
      <c r="A212" vm="3605">
        <f ca="1"/>
        <v>46097</v>
      </c>
      <c r="B212" vm="3368">
        <f ca="1"/>
        <v>182.97</v>
      </c>
      <c r="C212" vm="3606">
        <f ca="1"/>
        <v>188.88</v>
      </c>
      <c r="D212" vm="3607">
        <f ca="1"/>
        <v>181.41</v>
      </c>
      <c r="E212" vm="3155">
        <f ca="1"/>
        <v>183.22</v>
      </c>
      <c r="F212" s="7">
        <f ca="1"/>
        <v>1.6477115117891811E-2</v>
      </c>
      <c r="G212" s="7">
        <f ca="1"/>
        <v>1.8370125839197921E-2</v>
      </c>
    </row>
    <row r="213" spans="1:7" x14ac:dyDescent="0.3">
      <c r="A213" vm="3608">
        <f ca="1"/>
        <v>46098</v>
      </c>
      <c r="B213" vm="3609">
        <f ca="1"/>
        <v>185.06</v>
      </c>
      <c r="C213" vm="3610">
        <f ca="1"/>
        <v>185.4</v>
      </c>
      <c r="D213" vm="3611">
        <f ca="1"/>
        <v>181.68039999999999</v>
      </c>
      <c r="E213" vm="3612">
        <f ca="1"/>
        <v>181.93</v>
      </c>
      <c r="F213" s="7">
        <f ca="1"/>
        <v>-7.0407160790306299E-3</v>
      </c>
      <c r="G213" s="7">
        <f ca="1"/>
        <v>4.5260855504463864E-3</v>
      </c>
    </row>
    <row r="214" spans="1:7" x14ac:dyDescent="0.3">
      <c r="A214" vm="3613">
        <f ca="1"/>
        <v>46099</v>
      </c>
      <c r="B214" vm="3571">
        <f ca="1"/>
        <v>182.48</v>
      </c>
      <c r="C214" vm="3308">
        <f ca="1"/>
        <v>183.38</v>
      </c>
      <c r="D214" vm="3614">
        <f ca="1"/>
        <v>180.33</v>
      </c>
      <c r="E214" vm="2926">
        <f ca="1"/>
        <v>180.4</v>
      </c>
      <c r="F214" s="7">
        <f ca="1"/>
        <v>-8.4098279558071851E-3</v>
      </c>
      <c r="G214" s="7">
        <f ca="1"/>
        <v>-2.7957147198982161E-3</v>
      </c>
    </row>
    <row r="215" spans="1:7" x14ac:dyDescent="0.3">
      <c r="A215" vm="3615">
        <f ca="1"/>
        <v>46100</v>
      </c>
      <c r="B215" vm="3616">
        <f ca="1"/>
        <v>178.01</v>
      </c>
      <c r="C215" vm="3617">
        <f ca="1"/>
        <v>179.98</v>
      </c>
      <c r="D215" vm="3618">
        <f ca="1"/>
        <v>175.785</v>
      </c>
      <c r="E215" vm="3619">
        <f ca="1"/>
        <v>178.56</v>
      </c>
      <c r="F215" s="7">
        <f ca="1"/>
        <v>-1.0199556541019974E-2</v>
      </c>
      <c r="G215" s="7">
        <f ca="1"/>
        <v>7.7391235004711824E-3</v>
      </c>
    </row>
    <row r="216" spans="1:7" x14ac:dyDescent="0.3">
      <c r="A216" vm="3620">
        <f ca="1"/>
        <v>46101</v>
      </c>
      <c r="B216" vm="3621">
        <f ca="1"/>
        <v>178</v>
      </c>
      <c r="C216" vm="2913">
        <f ca="1"/>
        <v>178.26</v>
      </c>
      <c r="D216" vm="3622">
        <f ca="1"/>
        <v>171.72</v>
      </c>
      <c r="E216" vm="3623">
        <f ca="1"/>
        <v>172.7</v>
      </c>
      <c r="F216" s="7">
        <f ca="1"/>
        <v>-3.2818100358423016E-2</v>
      </c>
      <c r="G216" s="7">
        <f ca="1"/>
        <v>-2.3296752045348857E-2</v>
      </c>
    </row>
    <row r="217" spans="1:7" x14ac:dyDescent="0.3">
      <c r="A217" vm="3624">
        <f ca="1"/>
        <v>46104</v>
      </c>
      <c r="B217" vm="3625">
        <f ca="1"/>
        <v>177.255</v>
      </c>
      <c r="C217" vm="3626">
        <f ca="1"/>
        <v>178.37</v>
      </c>
      <c r="D217" vm="3291">
        <f ca="1"/>
        <v>174.76</v>
      </c>
      <c r="E217" vm="2961">
        <f ca="1"/>
        <v>175.64</v>
      </c>
      <c r="F217" s="7">
        <f ca="1"/>
        <v>1.7023740590619559E-2</v>
      </c>
      <c r="G217" s="7">
        <f ca="1"/>
        <v>7.4722499688804752E-3</v>
      </c>
    </row>
    <row r="218" spans="1:7" x14ac:dyDescent="0.3">
      <c r="A218" vm="3627">
        <f ca="1"/>
        <v>46105</v>
      </c>
      <c r="B218" vm="3628">
        <f ca="1"/>
        <v>174.83</v>
      </c>
      <c r="C218" vm="3629">
        <f ca="1"/>
        <v>176.22</v>
      </c>
      <c r="D218" vm="3058">
        <f ca="1"/>
        <v>173.98</v>
      </c>
      <c r="E218" vm="3630">
        <f ca="1"/>
        <v>175.2</v>
      </c>
      <c r="F218" s="7">
        <f ca="1"/>
        <v>-2.5051241175130822E-3</v>
      </c>
      <c r="G218" s="7">
        <f ca="1"/>
        <v>5.9759194784533513E-3</v>
      </c>
    </row>
    <row r="219" spans="1:7" x14ac:dyDescent="0.3">
      <c r="A219" vm="3631">
        <f ca="1"/>
        <v>46106</v>
      </c>
      <c r="B219" vm="3059">
        <f ca="1"/>
        <v>177.1</v>
      </c>
      <c r="C219" vm="3632">
        <f ca="1"/>
        <v>181.22</v>
      </c>
      <c r="D219" vm="3633">
        <f ca="1"/>
        <v>176.85</v>
      </c>
      <c r="E219" vm="3634">
        <f ca="1"/>
        <v>178.68</v>
      </c>
      <c r="F219" s="7">
        <f ca="1"/>
        <v>1.9863013698630243E-2</v>
      </c>
      <c r="G219" s="7">
        <f ca="1"/>
        <v>2.3464312905556648E-2</v>
      </c>
    </row>
    <row r="220" spans="1:7" x14ac:dyDescent="0.3">
      <c r="A220" vm="3635">
        <f ca="1"/>
        <v>46107</v>
      </c>
      <c r="B220" vm="3636">
        <f ca="1"/>
        <v>176.07</v>
      </c>
      <c r="C220" vm="2890">
        <f ca="1"/>
        <v>176.51</v>
      </c>
      <c r="D220" vm="3637">
        <f ca="1"/>
        <v>171.14</v>
      </c>
      <c r="E220" vm="3638">
        <f ca="1"/>
        <v>171.24</v>
      </c>
      <c r="F220" s="7">
        <f ca="1"/>
        <v>-4.163868368032235E-2</v>
      </c>
      <c r="G220" s="7">
        <f ca="1"/>
        <v>-5.131709357761844E-2</v>
      </c>
    </row>
    <row r="221" spans="1:7" x14ac:dyDescent="0.3">
      <c r="A221" vm="3639">
        <f ca="1"/>
        <v>46108</v>
      </c>
      <c r="B221" vm="3003">
        <f ca="1"/>
        <v>170</v>
      </c>
      <c r="C221" vm="3640">
        <f ca="1"/>
        <v>170.97</v>
      </c>
      <c r="D221" vm="3641">
        <f ca="1"/>
        <v>167.01</v>
      </c>
      <c r="E221" vm="3642">
        <f ca="1"/>
        <v>167.52</v>
      </c>
      <c r="F221" s="7">
        <f ca="1"/>
        <v>-2.17238962859145E-2</v>
      </c>
      <c r="G221" s="7">
        <f ca="1"/>
        <v>-1.5866516858780672E-2</v>
      </c>
    </row>
    <row r="222" spans="1:7" x14ac:dyDescent="0.3">
      <c r="A222" vm="3643">
        <f ca="1"/>
        <v>46111</v>
      </c>
      <c r="B222" vm="3644">
        <f ca="1"/>
        <v>168.78</v>
      </c>
      <c r="C222" vm="3645">
        <f ca="1"/>
        <v>169.45</v>
      </c>
      <c r="D222" vm="3646">
        <f ca="1"/>
        <v>164.27</v>
      </c>
      <c r="E222" vm="3647">
        <f ca="1"/>
        <v>165.17</v>
      </c>
      <c r="F222" s="7">
        <f ca="1"/>
        <v>-1.402817574021026E-2</v>
      </c>
      <c r="G222" s="7">
        <f ca="1"/>
        <v>-4.3644384570804357E-2</v>
      </c>
    </row>
    <row r="223" spans="1:7" x14ac:dyDescent="0.3">
      <c r="A223" vm="3648">
        <f ca="1"/>
        <v>46112</v>
      </c>
      <c r="B223" vm="3649">
        <f ca="1"/>
        <v>166.97</v>
      </c>
      <c r="C223" vm="3336">
        <f ca="1"/>
        <v>174.62</v>
      </c>
      <c r="D223" vm="3650">
        <f ca="1"/>
        <v>166.96</v>
      </c>
      <c r="E223" vm="3651">
        <f ca="1"/>
        <v>174.4</v>
      </c>
      <c r="F223" s="7">
        <f ca="1"/>
        <v>5.5881818732215406E-2</v>
      </c>
      <c r="G223" s="7">
        <f ca="1"/>
        <v>5.772621054127134E-2</v>
      </c>
    </row>
    <row r="224" spans="1:7" x14ac:dyDescent="0.3">
      <c r="A224" vm="3652">
        <f ca="1"/>
        <v>46113</v>
      </c>
      <c r="B224" vm="2964">
        <f ca="1"/>
        <v>176</v>
      </c>
      <c r="C224" vm="3653">
        <f ca="1"/>
        <v>177.37</v>
      </c>
      <c r="D224" vm="3654">
        <f ca="1"/>
        <v>174.75</v>
      </c>
      <c r="E224" vm="3655">
        <f ca="1"/>
        <v>175.75</v>
      </c>
      <c r="F224" s="7">
        <f ca="1"/>
        <v>7.740825688073362E-3</v>
      </c>
      <c r="G224" s="7">
        <f ca="1"/>
        <v>4.2172873701741352E-2</v>
      </c>
    </row>
    <row r="225" spans="1:7" x14ac:dyDescent="0.3">
      <c r="A225" vm="3656">
        <f ca="1"/>
        <v>46114</v>
      </c>
      <c r="B225" vm="3657">
        <f ca="1"/>
        <v>172.18</v>
      </c>
      <c r="C225" vm="3658">
        <f ca="1"/>
        <v>177.49</v>
      </c>
      <c r="D225" vm="2844">
        <f ca="1"/>
        <v>171.37</v>
      </c>
      <c r="E225" vm="3659">
        <f ca="1"/>
        <v>177.39</v>
      </c>
      <c r="F225" s="7">
        <f ca="1"/>
        <v>9.3314366998576755E-3</v>
      </c>
      <c r="G225" s="7">
        <f ca="1"/>
        <v>6.9027616350884301E-3</v>
      </c>
    </row>
    <row r="226" spans="1:7" x14ac:dyDescent="0.3">
      <c r="A226" vm="2760">
        <f ca="1"/>
        <v>46118</v>
      </c>
      <c r="B226" vm="3660">
        <f ca="1"/>
        <v>177.155</v>
      </c>
      <c r="C226" vm="3661">
        <f ca="1"/>
        <v>177.79</v>
      </c>
      <c r="D226" vm="3662">
        <f ca="1"/>
        <v>175.76</v>
      </c>
      <c r="E226" vm="3663">
        <f ca="1"/>
        <v>177.64</v>
      </c>
      <c r="F226" s="7">
        <f ca="1"/>
        <v>1.409324088167315E-3</v>
      </c>
      <c r="G226" s="7">
        <f ca="1"/>
        <v>1.504899364607879E-2</v>
      </c>
    </row>
    <row r="227" spans="1:7" x14ac:dyDescent="0.3">
      <c r="F227" s="7"/>
      <c r="G227" s="7"/>
    </row>
    <row r="228" spans="1:7" x14ac:dyDescent="0.3">
      <c r="F228" s="7"/>
      <c r="G228" s="7"/>
    </row>
    <row r="229" spans="1:7" x14ac:dyDescent="0.3">
      <c r="F229" s="7"/>
      <c r="G229" s="7"/>
    </row>
    <row r="230" spans="1:7" x14ac:dyDescent="0.3">
      <c r="F230" s="7"/>
      <c r="G230" s="7"/>
    </row>
    <row r="231" spans="1:7" x14ac:dyDescent="0.3">
      <c r="F231" s="7"/>
      <c r="G231" s="7"/>
    </row>
    <row r="232" spans="1:7" x14ac:dyDescent="0.3">
      <c r="F232" s="7"/>
      <c r="G232" s="7"/>
    </row>
    <row r="233" spans="1:7" x14ac:dyDescent="0.3">
      <c r="F233" s="7"/>
      <c r="G233" s="7"/>
    </row>
    <row r="234" spans="1:7" x14ac:dyDescent="0.3">
      <c r="F234" s="7"/>
      <c r="G234" s="7"/>
    </row>
    <row r="235" spans="1:7" x14ac:dyDescent="0.3">
      <c r="F235" s="7"/>
      <c r="G235" s="7"/>
    </row>
    <row r="236" spans="1:7" x14ac:dyDescent="0.3">
      <c r="F236" s="7"/>
      <c r="G236" s="7"/>
    </row>
    <row r="237" spans="1:7" x14ac:dyDescent="0.3">
      <c r="F237" s="7"/>
      <c r="G237" s="7"/>
    </row>
    <row r="238" spans="1:7" x14ac:dyDescent="0.3">
      <c r="F238" s="7"/>
      <c r="G238" s="7"/>
    </row>
    <row r="239" spans="1:7" x14ac:dyDescent="0.3">
      <c r="F239" s="7"/>
      <c r="G239" s="7"/>
    </row>
    <row r="240" spans="1:7" x14ac:dyDescent="0.3">
      <c r="F240" s="7"/>
      <c r="G240" s="7"/>
    </row>
  </sheetData>
  <mergeCells count="6">
    <mergeCell ref="B7:E7"/>
    <mergeCell ref="B2:E2"/>
    <mergeCell ref="B4:E4"/>
    <mergeCell ref="B5:E5"/>
    <mergeCell ref="B3:E3"/>
    <mergeCell ref="B6:E6"/>
  </mergeCells>
  <conditionalFormatting sqref="C16:D26">
    <cfRule type="colorScale" priority="7">
      <colorScale>
        <cfvo type="num" val="-0.25"/>
        <cfvo type="num" val="0"/>
        <cfvo type="num" val="0.25"/>
        <color rgb="FFF8696B"/>
        <color rgb="FFFFEB84"/>
        <color rgb="FF63BE7B"/>
      </colorScale>
    </cfRule>
  </conditionalFormatting>
  <conditionalFormatting sqref="H3">
    <cfRule type="colorScale" priority="42">
      <colorScale>
        <cfvo type="num" val="$C$16"/>
        <cfvo type="num" val="0"/>
        <cfvo type="num" val="$C$26"/>
        <color rgb="FFF8696B"/>
        <color rgb="FFFFEB84"/>
        <color rgb="FF63BE7B"/>
      </colorScale>
    </cfRule>
  </conditionalFormatting>
  <conditionalFormatting sqref="B7:E7">
    <cfRule type="cellIs" dxfId="0" priority="2" operator="lessThan">
      <formula>$B$6</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6" id="{9EC2BD0F-EA24-4256-B6F6-19042FBD8579}">
            <x14:iconSet iconSet="3Triangles">
              <x14:cfvo type="percent">
                <xm:f>0</xm:f>
              </x14:cfvo>
              <x14:cfvo type="num">
                <xm:f>0.35</xm:f>
              </x14:cfvo>
              <x14:cfvo type="num">
                <xm:f>0.65</xm:f>
              </x14:cfvo>
            </x14:iconSet>
          </x14:cfRule>
          <xm:sqref>E11:E14</xm:sqref>
        </x14:conditionalFormatting>
        <x14:conditionalFormatting xmlns:xm="http://schemas.microsoft.com/office/excel/2006/main">
          <x14:cfRule type="iconSet" priority="9" id="{0CD3F064-9034-454C-9749-078CA746D6C2}">
            <x14:iconSet iconSet="3Triangles">
              <x14:cfvo type="percent">
                <xm:f>0</xm:f>
              </x14:cfvo>
              <x14:cfvo type="num">
                <xm:f>0.35</xm:f>
              </x14:cfvo>
              <x14:cfvo type="num">
                <xm:f>0.65</xm:f>
              </x14:cfvo>
            </x14:iconSet>
          </x14:cfRule>
          <xm:sqref>E16:E26</xm:sqref>
        </x14:conditionalFormatting>
        <x14:conditionalFormatting xmlns:xm="http://schemas.microsoft.com/office/excel/2006/main">
          <x14:cfRule type="iconSet" priority="4" id="{C7783CA9-EFED-454C-8504-0C1772B775FE}">
            <x14:iconSet iconSet="3Triangles">
              <x14:cfvo type="percent">
                <xm:f>0</xm:f>
              </x14:cfvo>
              <x14:cfvo type="num">
                <xm:f>0.35</xm:f>
              </x14:cfvo>
              <x14:cfvo type="num">
                <xm:f>0.65</xm:f>
              </x14:cfvo>
            </x14:iconSet>
          </x14:cfRule>
          <xm:sqref>M4:M5</xm:sqref>
        </x14:conditionalFormatting>
        <x14:conditionalFormatting xmlns:xm="http://schemas.microsoft.com/office/excel/2006/main">
          <x14:cfRule type="iconSet" priority="3" id="{18767E03-6CE4-4A50-A564-E3FC317F06A1}">
            <x14:iconSet iconSet="3Triangles">
              <x14:cfvo type="percent">
                <xm:f>0</xm:f>
              </x14:cfvo>
              <x14:cfvo type="num">
                <xm:f>0.35</xm:f>
              </x14:cfvo>
              <x14:cfvo type="num">
                <xm:f>0.65</xm:f>
              </x14:cfvo>
            </x14:iconSet>
          </x14:cfRule>
          <xm:sqref>O4:O5</xm:sqref>
        </x14:conditionalFormatting>
        <x14:conditionalFormatting xmlns:xm="http://schemas.microsoft.com/office/excel/2006/main">
          <x14:cfRule type="iconSet" priority="1" id="{977549E9-3667-4659-AB99-F0AF759CBEB8}">
            <x14:iconSet iconSet="3Symbols" custom="1">
              <x14:cfvo type="percent">
                <xm:f>0</xm:f>
              </x14:cfvo>
              <x14:cfvo type="num">
                <xm:f>$B$6</xm:f>
              </x14:cfvo>
              <x14:cfvo type="percent">
                <xm:f>67</xm:f>
              </x14:cfvo>
              <x14:cfIcon iconSet="3Symbols" iconId="0"/>
              <x14:cfIcon iconSet="NoIcons" iconId="0"/>
              <x14:cfIcon iconSet="NoIcons" iconId="0"/>
            </x14:iconSet>
          </x14:cfRule>
          <xm:sqref>B7:E7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0273F8D-B100-4AF5-994F-A889958CB6AD}">
          <x14:formula1>
            <xm:f>_xlfn.ANCHORARRAY(Settings!$F$2)</xm:f>
          </x14:formula1>
          <xm:sqref>B2</xm:sqref>
        </x14:dataValidation>
        <x14:dataValidation type="list" allowBlank="1" showInputMessage="1" showErrorMessage="1" xr:uid="{EEF16ADF-E502-42C6-B8E2-D51CFBC2FA49}">
          <x14:formula1>
            <xm:f>_xlfn.ANCHORARRAY(Settings!$G$2)</xm:f>
          </x14:formula1>
          <xm:sqref>B3</xm:sqref>
        </x14:dataValidation>
        <x14:dataValidation type="list" allowBlank="1" showInputMessage="1" showErrorMessage="1" xr:uid="{11593498-7A93-4B54-A982-0C67B3D4CA7F}">
          <x14:formula1>
            <xm:f>_xlfn.ANCHORARRAY(Settings!$I$2)</xm:f>
          </x14:formula1>
          <xm:sqref>B4</xm:sqref>
        </x14:dataValidation>
        <x14:dataValidation type="list" allowBlank="1" showInputMessage="1" showErrorMessage="1" xr:uid="{86F4D4FF-1DD1-4DB6-BD52-E238D3A0B612}">
          <x14:formula1>
            <xm:f>Settings!$N$2:$N$4</xm:f>
          </x14:formula1>
          <xm:sqref>B5</xm:sqref>
        </x14:dataValidation>
        <x14:dataValidation type="list" allowBlank="1" showInputMessage="1" showErrorMessage="1" xr:uid="{F4E5001C-4B0D-460B-8235-A04556A2FA19}">
          <x14:formula1>
            <xm:f>_xlfn.ANCHORARRAY(Settings!$Q$2)</xm:f>
          </x14:formula1>
          <xm:sqref>B7 B6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BCCD4-E643-4CC8-A041-74922551E195}">
  <dimension ref="A1:BY646"/>
  <sheetViews>
    <sheetView workbookViewId="0">
      <selection activeCell="A26" sqref="A26"/>
    </sheetView>
  </sheetViews>
  <sheetFormatPr defaultRowHeight="14.4" x14ac:dyDescent="0.3"/>
  <cols>
    <col min="1" max="1" width="9.33203125" customWidth="1"/>
    <col min="2" max="2" width="19.44140625" customWidth="1"/>
    <col min="3" max="3" width="21.6640625" customWidth="1"/>
    <col min="4" max="4" width="16.33203125" customWidth="1"/>
    <col min="5" max="5" width="17.109375" customWidth="1"/>
    <col min="6" max="6" width="11" bestFit="1" customWidth="1"/>
    <col min="7" max="7" width="15" customWidth="1"/>
    <col min="8" max="8" width="10.6640625" bestFit="1" customWidth="1"/>
    <col min="9" max="10" width="11" bestFit="1" customWidth="1"/>
    <col min="11" max="11" width="13.21875" customWidth="1"/>
    <col min="12" max="12" width="12.5546875" customWidth="1"/>
    <col min="13" max="16" width="12" bestFit="1" customWidth="1"/>
    <col min="17" max="17" width="18.44140625" customWidth="1"/>
    <col min="18" max="18" width="20.109375" customWidth="1"/>
    <col min="19" max="22" width="12" bestFit="1" customWidth="1"/>
    <col min="23" max="24" width="11" bestFit="1" customWidth="1"/>
    <col min="25" max="27" width="12" bestFit="1" customWidth="1"/>
    <col min="28" max="28" width="12.6640625" bestFit="1" customWidth="1"/>
    <col min="29" max="29" width="11" bestFit="1" customWidth="1"/>
    <col min="30" max="33" width="12" bestFit="1" customWidth="1"/>
    <col min="34" max="34" width="12.6640625" bestFit="1" customWidth="1"/>
    <col min="35" max="37" width="12" bestFit="1" customWidth="1"/>
    <col min="38" max="38" width="12.6640625" bestFit="1" customWidth="1"/>
    <col min="39" max="44" width="12" bestFit="1" customWidth="1"/>
    <col min="45" max="46" width="12.6640625" bestFit="1" customWidth="1"/>
    <col min="47" max="48" width="12" bestFit="1" customWidth="1"/>
    <col min="49" max="49" width="11" bestFit="1" customWidth="1"/>
    <col min="50" max="50" width="12" bestFit="1" customWidth="1"/>
    <col min="51" max="52" width="12.6640625" bestFit="1" customWidth="1"/>
    <col min="53" max="53" width="12" bestFit="1" customWidth="1"/>
    <col min="54" max="54" width="10" bestFit="1" customWidth="1"/>
    <col min="55" max="55" width="9.109375" bestFit="1" customWidth="1"/>
    <col min="56" max="56" width="11" bestFit="1" customWidth="1"/>
    <col min="57" max="57" width="9.109375" bestFit="1" customWidth="1"/>
    <col min="58" max="59" width="12" bestFit="1" customWidth="1"/>
    <col min="60" max="60" width="11.109375" bestFit="1" customWidth="1"/>
    <col min="61" max="61" width="9.109375" bestFit="1" customWidth="1"/>
    <col min="62" max="62" width="9" bestFit="1" customWidth="1"/>
    <col min="63" max="63" width="17.5546875" customWidth="1"/>
    <col min="64" max="64" width="10.77734375" bestFit="1" customWidth="1"/>
    <col min="65" max="65" width="9.109375" bestFit="1" customWidth="1"/>
    <col min="66" max="66" width="10.109375" bestFit="1" customWidth="1"/>
    <col min="67" max="67" width="9.109375" bestFit="1" customWidth="1"/>
    <col min="68" max="68" width="10.109375" bestFit="1" customWidth="1"/>
    <col min="69" max="69" width="9.109375" bestFit="1" customWidth="1"/>
    <col min="70" max="70" width="12" bestFit="1" customWidth="1"/>
    <col min="71" max="71" width="12.6640625" bestFit="1" customWidth="1"/>
    <col min="72" max="72" width="10.77734375" bestFit="1" customWidth="1"/>
    <col min="73" max="75" width="9.109375" bestFit="1" customWidth="1"/>
    <col min="76" max="76" width="11" bestFit="1" customWidth="1"/>
    <col min="77" max="77" width="12.88671875" bestFit="1" customWidth="1"/>
    <col min="78" max="78" width="10.6640625" bestFit="1" customWidth="1"/>
    <col min="79" max="79" width="9" bestFit="1" customWidth="1"/>
    <col min="81" max="83" width="9" bestFit="1" customWidth="1"/>
    <col min="85" max="85" width="9" bestFit="1" customWidth="1"/>
    <col min="86" max="86" width="10.6640625" bestFit="1" customWidth="1"/>
    <col min="87" max="87" width="9" bestFit="1" customWidth="1"/>
    <col min="88" max="88" width="10.6640625" bestFit="1" customWidth="1"/>
    <col min="89" max="89" width="9" bestFit="1" customWidth="1"/>
    <col min="91" max="95" width="9" bestFit="1" customWidth="1"/>
    <col min="96" max="96" width="10" bestFit="1" customWidth="1"/>
    <col min="97" max="99" width="9" bestFit="1" customWidth="1"/>
    <col min="100" max="100" width="10.6640625" bestFit="1" customWidth="1"/>
    <col min="101" max="101" width="9" bestFit="1" customWidth="1"/>
    <col min="102" max="102" width="10.6640625" bestFit="1" customWidth="1"/>
    <col min="103" max="107" width="9" bestFit="1" customWidth="1"/>
    <col min="109" max="111" width="9" bestFit="1" customWidth="1"/>
    <col min="113" max="117" width="9" bestFit="1" customWidth="1"/>
    <col min="119" max="119" width="9" bestFit="1" customWidth="1"/>
    <col min="121" max="135" width="9" bestFit="1" customWidth="1"/>
  </cols>
  <sheetData>
    <row r="1" spans="1:77" x14ac:dyDescent="0.3">
      <c r="C1" t="str">
        <f ca="1">'Financial Analysis'!C2</f>
        <v>NVDA</v>
      </c>
      <c r="D1" t="s">
        <v>4948</v>
      </c>
      <c r="E1" t="str" cm="1">
        <f t="array" aca="1" ref="E1:N1" ca="1">_xlfn.ANCHORARRAY('Price History Pull'!AC3)</f>
        <v>AVGO</v>
      </c>
      <c r="F1" t="str">
        <f ca="1"/>
        <v>MU</v>
      </c>
      <c r="G1" t="str">
        <f ca="1"/>
        <v>AMD</v>
      </c>
      <c r="H1" t="str">
        <f ca="1"/>
        <v>INTC</v>
      </c>
      <c r="I1" t="str">
        <f ca="1"/>
        <v>AMAT</v>
      </c>
      <c r="J1" t="str">
        <f ca="1"/>
        <v>TXN</v>
      </c>
      <c r="K1" t="str">
        <f ca="1"/>
        <v>ADI</v>
      </c>
      <c r="L1" t="str">
        <f ca="1"/>
        <v>ARM</v>
      </c>
      <c r="M1" t="str">
        <f ca="1"/>
        <v>MRVL</v>
      </c>
      <c r="N1" t="str">
        <f ca="1"/>
        <v>MPWR</v>
      </c>
      <c r="Q1" cm="1">
        <f t="array" aca="1" ref="Q1:BY1" ca="1">IFERROR(_xlfn.XLOOKUP(_xlfn.ANCHORARRAY(Q2),INDEX(_xlfn.ANCHORARRAY(A26),1,_xlfn.SEQUENCE(1,COLUMNS(_xlfn.ANCHORARRAY(A26)),1,1)),_xlfn.SEQUENCE(1,COLUMNS(_xlfn.ANCHORARRAY(A26)),1,1)),"")</f>
        <v>11</v>
      </c>
      <c r="R1">
        <f ca="1"/>
        <v>12</v>
      </c>
      <c r="S1">
        <f ca="1"/>
        <v>13</v>
      </c>
      <c r="T1">
        <f ca="1"/>
        <v>14</v>
      </c>
      <c r="U1">
        <f ca="1"/>
        <v>15</v>
      </c>
      <c r="V1">
        <f ca="1"/>
        <v>16</v>
      </c>
      <c r="W1">
        <f ca="1"/>
        <v>17</v>
      </c>
      <c r="X1">
        <f ca="1"/>
        <v>18</v>
      </c>
      <c r="Y1">
        <f ca="1"/>
        <v>19</v>
      </c>
      <c r="Z1">
        <f ca="1"/>
        <v>20</v>
      </c>
      <c r="AA1">
        <f ca="1"/>
        <v>21</v>
      </c>
      <c r="AB1">
        <f ca="1"/>
        <v>22</v>
      </c>
      <c r="AC1">
        <f ca="1"/>
        <v>23</v>
      </c>
      <c r="AD1">
        <f ca="1"/>
        <v>24</v>
      </c>
      <c r="AE1">
        <f ca="1"/>
        <v>25</v>
      </c>
      <c r="AF1">
        <f ca="1"/>
        <v>26</v>
      </c>
      <c r="AG1">
        <f ca="1"/>
        <v>27</v>
      </c>
      <c r="AH1">
        <f ca="1"/>
        <v>28</v>
      </c>
      <c r="AI1">
        <f ca="1"/>
        <v>29</v>
      </c>
      <c r="AJ1">
        <f ca="1"/>
        <v>30</v>
      </c>
      <c r="AK1">
        <f ca="1"/>
        <v>31</v>
      </c>
      <c r="AL1">
        <f ca="1"/>
        <v>32</v>
      </c>
      <c r="AM1">
        <f ca="1"/>
        <v>33</v>
      </c>
      <c r="AN1">
        <f ca="1"/>
        <v>34</v>
      </c>
      <c r="AO1">
        <f ca="1"/>
        <v>35</v>
      </c>
      <c r="AP1">
        <f ca="1"/>
        <v>36</v>
      </c>
      <c r="AQ1">
        <f ca="1"/>
        <v>37</v>
      </c>
      <c r="AR1">
        <f ca="1"/>
        <v>38</v>
      </c>
      <c r="AS1">
        <f ca="1"/>
        <v>39</v>
      </c>
      <c r="AT1">
        <f ca="1"/>
        <v>40</v>
      </c>
      <c r="AU1">
        <f ca="1"/>
        <v>41</v>
      </c>
      <c r="AV1">
        <f ca="1"/>
        <v>42</v>
      </c>
      <c r="AW1">
        <f ca="1"/>
        <v>43</v>
      </c>
      <c r="AX1">
        <f ca="1"/>
        <v>44</v>
      </c>
      <c r="AY1">
        <f ca="1"/>
        <v>45</v>
      </c>
      <c r="AZ1">
        <f ca="1"/>
        <v>46</v>
      </c>
      <c r="BA1">
        <f ca="1"/>
        <v>47</v>
      </c>
      <c r="BB1">
        <f ca="1"/>
        <v>48</v>
      </c>
      <c r="BC1">
        <f ca="1"/>
        <v>49</v>
      </c>
      <c r="BD1">
        <f ca="1"/>
        <v>50</v>
      </c>
      <c r="BE1">
        <f ca="1"/>
        <v>51</v>
      </c>
      <c r="BF1">
        <f ca="1"/>
        <v>52</v>
      </c>
      <c r="BG1">
        <f ca="1"/>
        <v>53</v>
      </c>
      <c r="BH1">
        <f ca="1"/>
        <v>54</v>
      </c>
      <c r="BI1">
        <f ca="1"/>
        <v>55</v>
      </c>
      <c r="BJ1">
        <f ca="1"/>
        <v>56</v>
      </c>
      <c r="BK1">
        <f ca="1"/>
        <v>57</v>
      </c>
      <c r="BL1">
        <f ca="1"/>
        <v>58</v>
      </c>
      <c r="BM1">
        <f ca="1"/>
        <v>59</v>
      </c>
      <c r="BN1">
        <f ca="1"/>
        <v>60</v>
      </c>
      <c r="BO1">
        <f ca="1"/>
        <v>61</v>
      </c>
      <c r="BP1">
        <f ca="1"/>
        <v>62</v>
      </c>
      <c r="BQ1">
        <f ca="1"/>
        <v>63</v>
      </c>
      <c r="BR1">
        <f ca="1"/>
        <v>64</v>
      </c>
      <c r="BS1">
        <f ca="1"/>
        <v>65</v>
      </c>
      <c r="BT1">
        <f ca="1"/>
        <v>66</v>
      </c>
      <c r="BU1">
        <f ca="1"/>
        <v>67</v>
      </c>
      <c r="BV1">
        <f ca="1"/>
        <v>68</v>
      </c>
      <c r="BW1">
        <f ca="1"/>
        <v>69</v>
      </c>
      <c r="BX1">
        <f ca="1"/>
        <v>70</v>
      </c>
      <c r="BY1">
        <f ca="1"/>
        <v>71</v>
      </c>
    </row>
    <row r="2" spans="1:77" x14ac:dyDescent="0.3">
      <c r="A2" s="85">
        <v>32</v>
      </c>
      <c r="B2" t="s">
        <v>3569</v>
      </c>
      <c r="C2" s="86" cm="1">
        <f t="array" aca="1" ref="C2" ca="1">IFERROR(INDEX(_xlfn._xlws.FILTER(INDEX(_xlfn.ANCHORARRAY('Finances Pull'!$A$26),_xlfn.SEQUENCE(ROWS(_xlfn.ANCHORARRAY('Finances Pull'!$A$26)),1,1,1),$A2),(INDEX(_xlfn.ANCHORARRAY('Finances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Pull'!$A$26)),1,1,1),$A2)&lt;&gt;""),""),1,1),"")</f>
        <v>215938000000</v>
      </c>
      <c r="D2" cm="1">
        <f t="array" aca="1" ref="D2" ca="1">IFERROR(IF(SUMPRODUCT(TRANSPOSE(Settings!$B$8:$B$17),E2:N2)/SUM(TRANSPOSE(Settings!$B$8:$B$17))=0,C2,SUMPRODUCT(TRANSPOSE(Settings!$B$8:$B$17),E2:N2)/SUM(TRANSPOSE(Settings!$B$8:$B$17))),"")</f>
        <v>215938000000</v>
      </c>
      <c r="E2" s="86" t="str" cm="1">
        <f t="array" aca="1" ref="E2" ca="1">IFERROR(INDEX(_xlfn._xlws.FILTER(INDEX(_xlfn.ANCHORARRAY('Finances Pull'!$A$26),_xlfn.SEQUENCE(ROWS(_xlfn.ANCHORARRAY('Finances Pull'!$A$26)),1,1,1),$A2),(INDEX(_xlfn.ANCHORARRAY('Finances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Pull'!$A$26)),1,1,1),$A2)&lt;&gt;""),""),1,1),"")</f>
        <v/>
      </c>
      <c r="F2" s="86" t="str" cm="1">
        <f t="array" aca="1" ref="F2" ca="1">IFERROR(INDEX(_xlfn._xlws.FILTER(INDEX(_xlfn.ANCHORARRAY('Finances Pull'!$A$26),_xlfn.SEQUENCE(ROWS(_xlfn.ANCHORARRAY('Finances Pull'!$A$26)),1,1,1),$A2),(INDEX(_xlfn.ANCHORARRAY('Finances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Pull'!$A$26)),1,1,1),$A2)&lt;&gt;""),""),1,1),"")</f>
        <v/>
      </c>
      <c r="G2" s="86" t="str" cm="1">
        <f t="array" aca="1" ref="G2" ca="1">IFERROR(INDEX(_xlfn._xlws.FILTER(INDEX(_xlfn.ANCHORARRAY('Finances Pull'!$A$26),_xlfn.SEQUENCE(ROWS(_xlfn.ANCHORARRAY('Finances Pull'!$A$26)),1,1,1),$A2),(INDEX(_xlfn.ANCHORARRAY('Finances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Pull'!$A$26)),1,1,1),$A2)&lt;&gt;""),""),1,1),"")</f>
        <v/>
      </c>
      <c r="H2" s="86" t="str" cm="1">
        <f t="array" aca="1" ref="H2" ca="1">IFERROR(INDEX(_xlfn._xlws.FILTER(INDEX(_xlfn.ANCHORARRAY('Finances Pull'!$A$26),_xlfn.SEQUENCE(ROWS(_xlfn.ANCHORARRAY('Finances Pull'!$A$26)),1,1,1),$A2),(INDEX(_xlfn.ANCHORARRAY('Finances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Pull'!$A$26)),1,1,1),$A2)&lt;&gt;""),""),1,1),"")</f>
        <v/>
      </c>
      <c r="I2" s="86" t="str" cm="1">
        <f t="array" aca="1" ref="I2" ca="1">IFERROR(INDEX(_xlfn._xlws.FILTER(INDEX(_xlfn.ANCHORARRAY('Finances Pull'!$A$26),_xlfn.SEQUENCE(ROWS(_xlfn.ANCHORARRAY('Finances Pull'!$A$26)),1,1,1),$A2),(INDEX(_xlfn.ANCHORARRAY('Finances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Pull'!$A$26)),1,1,1),$A2)&lt;&gt;""),""),1,1),"")</f>
        <v/>
      </c>
      <c r="J2" s="86" t="str" cm="1">
        <f t="array" aca="1" ref="J2" ca="1">IFERROR(INDEX(_xlfn._xlws.FILTER(INDEX(_xlfn.ANCHORARRAY('Finances Pull'!$A$26),_xlfn.SEQUENCE(ROWS(_xlfn.ANCHORARRAY('Finances Pull'!$A$26)),1,1,1),$A2),(INDEX(_xlfn.ANCHORARRAY('Finances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Pull'!$A$26)),1,1,1),$A2)&lt;&gt;""),""),1,1),"")</f>
        <v/>
      </c>
      <c r="K2" s="86" t="str" cm="1">
        <f t="array" aca="1" ref="K2" ca="1">IFERROR(INDEX(_xlfn._xlws.FILTER(INDEX(_xlfn.ANCHORARRAY('Finances Pull'!$A$26),_xlfn.SEQUENCE(ROWS(_xlfn.ANCHORARRAY('Finances Pull'!$A$26)),1,1,1),$A2),(INDEX(_xlfn.ANCHORARRAY('Finances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Pull'!$A$26)),1,1,1),$A2)&lt;&gt;""),""),1,1),"")</f>
        <v/>
      </c>
      <c r="L2" s="86" t="str" cm="1">
        <f t="array" aca="1" ref="L2" ca="1">IFERROR(INDEX(_xlfn._xlws.FILTER(INDEX(_xlfn.ANCHORARRAY('Finances Pull'!$A$26),_xlfn.SEQUENCE(ROWS(_xlfn.ANCHORARRAY('Finances Pull'!$A$26)),1,1,1),$A2),(INDEX(_xlfn.ANCHORARRAY('Finances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Pull'!$A$26)),1,1,1),$A2)&lt;&gt;""),""),1,1),"")</f>
        <v/>
      </c>
      <c r="M2" s="86" t="str" cm="1">
        <f t="array" aca="1" ref="M2" ca="1">IFERROR(INDEX(_xlfn._xlws.FILTER(INDEX(_xlfn.ANCHORARRAY('Finances Pull'!$A$26),_xlfn.SEQUENCE(ROWS(_xlfn.ANCHORARRAY('Finances Pull'!$A$26)),1,1,1),$A2),(INDEX(_xlfn.ANCHORARRAY('Finances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Pull'!$A$26)),1,1,1),$A2)&lt;&gt;""),""),1,1),"")</f>
        <v/>
      </c>
      <c r="N2" s="86" t="str" cm="1">
        <f t="array" aca="1" ref="N2" ca="1">IFERROR(INDEX(_xlfn._xlws.FILTER(INDEX(_xlfn.ANCHORARRAY('Finances Pull'!$A$26),_xlfn.SEQUENCE(ROWS(_xlfn.ANCHORARRAY('Finances Pull'!$A$26)),1,1,1),$A2),(INDEX(_xlfn.ANCHORARRAY('Finances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Pull'!$A$26)),1,1,1),$A2)&lt;&gt;""),""),1,1),"")</f>
        <v/>
      </c>
      <c r="P2" t="s">
        <v>3546</v>
      </c>
      <c r="Q2" t="str" cm="1">
        <f t="array" aca="1" ref="Q2:BY2" ca="1">K26:BS26</f>
        <v>Total Assets</v>
      </c>
      <c r="R2" t="str">
        <f ca="1"/>
        <v>Current Assets</v>
      </c>
      <c r="S2" t="str">
        <f ca="1"/>
        <v>Cash and Cash Equivalents</v>
      </c>
      <c r="T2" t="str">
        <f ca="1"/>
        <v>Accounts Receivable</v>
      </c>
      <c r="U2" t="str">
        <f ca="1"/>
        <v>Inventory</v>
      </c>
      <c r="V2" t="str">
        <f ca="1"/>
        <v>Total Non-Current Assets</v>
      </c>
      <c r="W2" t="str">
        <f ca="1"/>
        <v>Property, Plant, and Equipment</v>
      </c>
      <c r="X2" t="str">
        <f ca="1"/>
        <v>Intangible Assets</v>
      </c>
      <c r="Y2" t="str">
        <f ca="1"/>
        <v>Goodwill</v>
      </c>
      <c r="Z2" t="str">
        <f ca="1"/>
        <v>Total Liabilities</v>
      </c>
      <c r="AA2" t="str">
        <f ca="1"/>
        <v>Total Current Liabilities</v>
      </c>
      <c r="AB2" t="str">
        <f ca="1"/>
        <v>Current Accounts Payable</v>
      </c>
      <c r="AC2" t="str">
        <f ca="1"/>
        <v>Deferred Revenue</v>
      </c>
      <c r="AD2" t="str">
        <f ca="1"/>
        <v>Current Debt</v>
      </c>
      <c r="AE2" t="str">
        <f ca="1"/>
        <v>Long Term Debt</v>
      </c>
      <c r="AF2" t="str">
        <f ca="1"/>
        <v>Total Shareholder Equity</v>
      </c>
      <c r="AG2" t="str">
        <f ca="1"/>
        <v>Treasury Stock</v>
      </c>
      <c r="AH2" t="str">
        <f ca="1"/>
        <v>Retained Earnings</v>
      </c>
      <c r="AI2" t="str">
        <f ca="1"/>
        <v>Common Stock</v>
      </c>
      <c r="AJ2" t="str">
        <f ca="1"/>
        <v>Common Stock Shares Outstanding</v>
      </c>
      <c r="AK2" t="str">
        <f ca="1"/>
        <v>Gross Profit</v>
      </c>
      <c r="AL2" t="str">
        <f ca="1"/>
        <v>Total Revenue</v>
      </c>
      <c r="AM2" t="str">
        <f ca="1"/>
        <v>Cost of Revenue</v>
      </c>
      <c r="AN2" t="str">
        <f ca="1"/>
        <v>Operating Income</v>
      </c>
      <c r="AO2" t="str">
        <f ca="1"/>
        <v>Research and Development</v>
      </c>
      <c r="AP2" t="str">
        <f ca="1"/>
        <v>Operating Expenses</v>
      </c>
      <c r="AQ2" t="str">
        <f ca="1"/>
        <v>Income Tax Expense</v>
      </c>
      <c r="AR2" t="str">
        <f ca="1"/>
        <v>Net Income</v>
      </c>
      <c r="AS2" t="str">
        <f ca="1"/>
        <v>Interest Expense</v>
      </c>
      <c r="AT2" t="str">
        <f ca="1"/>
        <v>Depreciation &amp; Amortization</v>
      </c>
      <c r="AU2" t="str">
        <f ca="1"/>
        <v>Operating Cash Flow</v>
      </c>
      <c r="AV2" t="str">
        <f ca="1"/>
        <v>Change in Operating Liabilities</v>
      </c>
      <c r="AW2" t="str">
        <f ca="1"/>
        <v>Depreciation, Depletion, and Amortization</v>
      </c>
      <c r="AX2" t="str">
        <f ca="1"/>
        <v>Capital Expenditures</v>
      </c>
      <c r="AY2" t="str">
        <f ca="1"/>
        <v>Cash Flow from Investment</v>
      </c>
      <c r="AZ2" t="str">
        <f ca="1"/>
        <v>Cash Flow from Financing</v>
      </c>
      <c r="BA2" t="str">
        <f ca="1"/>
        <v>Dividend Payout</v>
      </c>
      <c r="BB2" t="str">
        <f ca="1"/>
        <v>Dividend Payout (Common Stock)</v>
      </c>
      <c r="BC2" t="str">
        <f ca="1"/>
        <v>Earnings Per Share</v>
      </c>
      <c r="BD2" t="str">
        <f ca="1"/>
        <v>Average Inventory</v>
      </c>
      <c r="BE2" t="str">
        <f ca="1"/>
        <v>Operating Margin</v>
      </c>
      <c r="BF2" t="str">
        <f ca="1"/>
        <v>EBIT</v>
      </c>
      <c r="BG2" t="str">
        <f ca="1"/>
        <v>EBITDA</v>
      </c>
      <c r="BH2" t="str">
        <f ca="1"/>
        <v>EBITDA Margin</v>
      </c>
      <c r="BI2" t="str">
        <f ca="1"/>
        <v>Operating CF Margin</v>
      </c>
      <c r="BJ2" t="str">
        <f ca="1"/>
        <v>Free CF Margin</v>
      </c>
      <c r="BK2" t="str">
        <f ca="1"/>
        <v>Gross Margin</v>
      </c>
      <c r="BL2" t="str">
        <f ca="1"/>
        <v>Inventory Turnover</v>
      </c>
      <c r="BM2" t="str">
        <f ca="1"/>
        <v>Asset Turnover</v>
      </c>
      <c r="BN2" t="str">
        <f ca="1"/>
        <v>Investing CF Ratio</v>
      </c>
      <c r="BO2" t="str">
        <f ca="1"/>
        <v>CapEx Ratio</v>
      </c>
      <c r="BP2" t="str">
        <f ca="1"/>
        <v>CapEx Coverage Ratio</v>
      </c>
      <c r="BQ2" t="str">
        <f ca="1"/>
        <v>R&amp;D Margin</v>
      </c>
      <c r="BR2" t="str">
        <f ca="1"/>
        <v>Debt Ratio</v>
      </c>
      <c r="BS2" t="str">
        <f ca="1"/>
        <v>Interest Coverage Ratio</v>
      </c>
      <c r="BT2" t="str">
        <f ca="1"/>
        <v>Cash Ratio</v>
      </c>
      <c r="BU2" t="str">
        <f ca="1"/>
        <v>Current Ratio</v>
      </c>
      <c r="BV2" t="str">
        <f ca="1"/>
        <v>Price to Earnings Ratio</v>
      </c>
      <c r="BW2" t="str">
        <f ca="1"/>
        <v>Return on Equity</v>
      </c>
      <c r="BX2" t="str">
        <f ca="1"/>
        <v>Dividend Yield</v>
      </c>
      <c r="BY2" t="str">
        <f ca="1"/>
        <v>Price to Book Ratio</v>
      </c>
    </row>
    <row r="3" spans="1:77" x14ac:dyDescent="0.3">
      <c r="A3" s="85">
        <v>38</v>
      </c>
      <c r="B3" t="s">
        <v>3575</v>
      </c>
      <c r="C3" s="86" cm="1">
        <f t="array" aca="1" ref="C3" ca="1">IFERROR(INDEX(_xlfn._xlws.FILTER(INDEX(_xlfn.ANCHORARRAY('Finances Pull'!$A$26),_xlfn.SEQUENCE(ROWS(_xlfn.ANCHORARRAY('Finances Pull'!$A$26)),1,1,1),$A3),(INDEX(_xlfn.ANCHORARRAY('Finances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Pull'!$A$26)),1,1,1),$A3)&lt;&gt;""),""),1,1),"")</f>
        <v>120067000000</v>
      </c>
      <c r="D3" cm="1">
        <f t="array" aca="1" ref="D3" ca="1">IFERROR(IF(SUMPRODUCT(TRANSPOSE(Settings!$B$8:$B$17),E3:N3)/SUM(TRANSPOSE(Settings!$B$8:$B$17))=0,C3,SUMPRODUCT(TRANSPOSE(Settings!$B$8:$B$17),E3:N3)/SUM(TRANSPOSE(Settings!$B$8:$B$17))),"")</f>
        <v>4654177470.5882349</v>
      </c>
      <c r="E3" s="86" cm="1">
        <f t="array" aca="1" ref="E3" ca="1">IFERROR(INDEX(_xlfn._xlws.FILTER(INDEX(_xlfn.ANCHORARRAY('Finances Pull'!$A$26),_xlfn.SEQUENCE(ROWS(_xlfn.ANCHORARRAY('Finances Pull'!$A$26)),1,1,1),$A3),(INDEX(_xlfn.ANCHORARRAY('Finances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Pull'!$A$26)),1,1,1),$A3)&lt;&gt;""),""),1,1),"")</f>
        <v>5895000000</v>
      </c>
      <c r="F3" s="86" cm="1">
        <f t="array" aca="1" ref="F3" ca="1">IFERROR(INDEX(_xlfn._xlws.FILTER(INDEX(_xlfn.ANCHORARRAY('Finances Pull'!$A$26),_xlfn.SEQUENCE(ROWS(_xlfn.ANCHORARRAY('Finances Pull'!$A$26)),1,1,1),$A3),(INDEX(_xlfn.ANCHORARRAY('Finances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Pull'!$A$26)),1,1,1),$A3)&lt;&gt;""),""),1,1),"")</f>
        <v>8539000000</v>
      </c>
      <c r="G3" s="86" cm="1">
        <f t="array" aca="1" ref="G3" ca="1">IFERROR(INDEX(_xlfn._xlws.FILTER(INDEX(_xlfn.ANCHORARRAY('Finances Pull'!$A$26),_xlfn.SEQUENCE(ROWS(_xlfn.ANCHORARRAY('Finances Pull'!$A$26)),1,1,1),$A3),(INDEX(_xlfn.ANCHORARRAY('Finances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Pull'!$A$26)),1,1,1),$A3)&lt;&gt;""),""),1,1),"")</f>
        <v>4335000000</v>
      </c>
      <c r="H3" s="86" cm="1">
        <f t="array" aca="1" ref="H3" ca="1">IFERROR(INDEX(_xlfn._xlws.FILTER(INDEX(_xlfn.ANCHORARRAY('Finances Pull'!$A$26),_xlfn.SEQUENCE(ROWS(_xlfn.ANCHORARRAY('Finances Pull'!$A$26)),1,1,1),$A3),(INDEX(_xlfn.ANCHORARRAY('Finances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Pull'!$A$26)),1,1,1),$A3)&lt;&gt;""),""),1,1),"")</f>
        <v>-267000000</v>
      </c>
      <c r="I3" s="86" cm="1">
        <f t="array" aca="1" ref="I3" ca="1">IFERROR(INDEX(_xlfn._xlws.FILTER(INDEX(_xlfn.ANCHORARRAY('Finances Pull'!$A$26),_xlfn.SEQUENCE(ROWS(_xlfn.ANCHORARRAY('Finances Pull'!$A$26)),1,1,1),$A3),(INDEX(_xlfn.ANCHORARRAY('Finances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Pull'!$A$26)),1,1,1),$A3)&lt;&gt;""),""),1,1),"")</f>
        <v>6998000000</v>
      </c>
      <c r="J3" s="86" cm="1">
        <f t="array" aca="1" ref="J3" ca="1">IFERROR(INDEX(_xlfn._xlws.FILTER(INDEX(_xlfn.ANCHORARRAY('Finances Pull'!$A$26),_xlfn.SEQUENCE(ROWS(_xlfn.ANCHORARRAY('Finances Pull'!$A$26)),1,1,1),$A3),(INDEX(_xlfn.ANCHORARRAY('Finances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Pull'!$A$26)),1,1,1),$A3)&lt;&gt;""),""),1,1),"")</f>
        <v>5001000000</v>
      </c>
      <c r="K3" s="86" cm="1">
        <f t="array" aca="1" ref="K3" ca="1">IFERROR(INDEX(_xlfn._xlws.FILTER(INDEX(_xlfn.ANCHORARRAY('Finances Pull'!$A$26),_xlfn.SEQUENCE(ROWS(_xlfn.ANCHORARRAY('Finances Pull'!$A$26)),1,1,1),$A3),(INDEX(_xlfn.ANCHORARRAY('Finances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Pull'!$A$26)),1,1,1),$A3)&lt;&gt;""),""),1,1),"")</f>
        <v>2267342000</v>
      </c>
      <c r="L3" s="86" t="str" cm="1">
        <f t="array" aca="1" ref="L3" ca="1">IFERROR(INDEX(_xlfn._xlws.FILTER(INDEX(_xlfn.ANCHORARRAY('Finances Pull'!$A$26),_xlfn.SEQUENCE(ROWS(_xlfn.ANCHORARRAY('Finances Pull'!$A$26)),1,1,1),$A3),(INDEX(_xlfn.ANCHORARRAY('Finances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Pull'!$A$26)),1,1,1),$A3)&lt;&gt;""),""),1,1),"")</f>
        <v/>
      </c>
      <c r="M3" s="86" cm="1">
        <f t="array" aca="1" ref="M3" ca="1">IFERROR(INDEX(_xlfn._xlws.FILTER(INDEX(_xlfn.ANCHORARRAY('Finances Pull'!$A$26),_xlfn.SEQUENCE(ROWS(_xlfn.ANCHORARRAY('Finances Pull'!$A$26)),1,1,1),$A3),(INDEX(_xlfn.ANCHORARRAY('Finances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Pull'!$A$26)),1,1,1),$A3)&lt;&gt;""),""),1,1),"")</f>
        <v>2670100000</v>
      </c>
      <c r="N3" s="86" cm="1">
        <f t="array" aca="1" ref="N3" ca="1">IFERROR(INDEX(_xlfn._xlws.FILTER(INDEX(_xlfn.ANCHORARRAY('Finances Pull'!$A$26),_xlfn.SEQUENCE(ROWS(_xlfn.ANCHORARRAY('Finances Pull'!$A$26)),1,1,1),$A3),(INDEX(_xlfn.ANCHORARRAY('Finances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Pull'!$A$26)),1,1,1),$A3)&lt;&gt;""),""),1,1),"")</f>
        <v>621483000</v>
      </c>
      <c r="O3" s="86"/>
      <c r="P3" s="86" cm="1">
        <f t="array" ref="P3:P11">_xlfn._xlws.SORT(_xlfn._xlws.FILTER(_xlfn.SEQUENCE(10,1,C_Year,-1),_xlfn.SEQUENCE(10,1,C_Year,-1)&lt;='Financial Analysis'!C3),,1)</f>
        <v>2017</v>
      </c>
      <c r="Q3" s="86" cm="1">
        <f t="array" aca="1" ref="Q3:Q11" ca="1">IFERROR(_xlfn.BYROW(_xlfn.ANCHORARRAY($P3),_xlfn.LAMBDA(_xlpm.row,_xlfn._xlws.FILTER(INDEX(_xlfn.ANCHORARRAY($A$26),_xlfn.SEQUENCE(ROWS(_xlfn.ANCHORARRAY($A$26)),1,1,1),Q1),(INDEX(_xlfn.ANCHORARRAY($A$26),_xlfn.SEQUENCE(ROWS(_xlfn.ANCHORARRAY($A$26)),1,1,1),3)=$C$1)*(INDEX(_xlfn.ANCHORARRAY($A$26),_xlfn.SEQUENCE(ROWS(_xlfn.ANCHORARRAY($A$26)),1,1,1),8)=_xlpm.row)))),"")</f>
        <v>9841000000</v>
      </c>
      <c r="R3" s="86" cm="1">
        <f t="array" aca="1" ref="R3:R11" ca="1">IFERROR(_xlfn.BYROW(_xlfn.ANCHORARRAY($P3),_xlfn.LAMBDA(_xlpm.row,_xlfn._xlws.FILTER(INDEX(_xlfn.ANCHORARRAY($A$26),_xlfn.SEQUENCE(ROWS(_xlfn.ANCHORARRAY($A$26)),1,1,1),R1),(INDEX(_xlfn.ANCHORARRAY($A$26),_xlfn.SEQUENCE(ROWS(_xlfn.ANCHORARRAY($A$26)),1,1,1),3)=$C$1)*(INDEX(_xlfn.ANCHORARRAY($A$26),_xlfn.SEQUENCE(ROWS(_xlfn.ANCHORARRAY($A$26)),1,1,1),8)=_xlpm.row)))),"")</f>
        <v>8536000000</v>
      </c>
      <c r="S3" s="86" cm="1">
        <f t="array" aca="1" ref="S3:S11" ca="1">IFERROR(_xlfn.BYROW(_xlfn.ANCHORARRAY($P3),_xlfn.LAMBDA(_xlpm.row,_xlfn._xlws.FILTER(INDEX(_xlfn.ANCHORARRAY($A$26),_xlfn.SEQUENCE(ROWS(_xlfn.ANCHORARRAY($A$26)),1,1,1),S1),(INDEX(_xlfn.ANCHORARRAY($A$26),_xlfn.SEQUENCE(ROWS(_xlfn.ANCHORARRAY($A$26)),1,1,1),3)=$C$1)*(INDEX(_xlfn.ANCHORARRAY($A$26),_xlfn.SEQUENCE(ROWS(_xlfn.ANCHORARRAY($A$26)),1,1,1),8)=_xlpm.row)))),"")</f>
        <v>1766000000</v>
      </c>
      <c r="T3" s="86" cm="1">
        <f t="array" aca="1" ref="T3:T11" ca="1">IFERROR(_xlfn.BYROW(_xlfn.ANCHORARRAY($P3),_xlfn.LAMBDA(_xlpm.row,_xlfn._xlws.FILTER(INDEX(_xlfn.ANCHORARRAY($A$26),_xlfn.SEQUENCE(ROWS(_xlfn.ANCHORARRAY($A$26)),1,1,1),T1),(INDEX(_xlfn.ANCHORARRAY($A$26),_xlfn.SEQUENCE(ROWS(_xlfn.ANCHORARRAY($A$26)),1,1,1),3)=$C$1)*(INDEX(_xlfn.ANCHORARRAY($A$26),_xlfn.SEQUENCE(ROWS(_xlfn.ANCHORARRAY($A$26)),1,1,1),8)=_xlpm.row)))),"")</f>
        <v>826000000</v>
      </c>
      <c r="U3" s="86" cm="1">
        <f t="array" aca="1" ref="U3:U11" ca="1">IFERROR(_xlfn.BYROW(_xlfn.ANCHORARRAY($P3),_xlfn.LAMBDA(_xlpm.row,_xlfn._xlws.FILTER(INDEX(_xlfn.ANCHORARRAY($A$26),_xlfn.SEQUENCE(ROWS(_xlfn.ANCHORARRAY($A$26)),1,1,1),U1),(INDEX(_xlfn.ANCHORARRAY($A$26),_xlfn.SEQUENCE(ROWS(_xlfn.ANCHORARRAY($A$26)),1,1,1),3)=$C$1)*(INDEX(_xlfn.ANCHORARRAY($A$26),_xlfn.SEQUENCE(ROWS(_xlfn.ANCHORARRAY($A$26)),1,1,1),8)=_xlpm.row)))),"")</f>
        <v>794000000</v>
      </c>
      <c r="V3" s="86" cm="1">
        <f t="array" aca="1" ref="V3:V11" ca="1">IFERROR(_xlfn.BYROW(_xlfn.ANCHORARRAY($P3),_xlfn.LAMBDA(_xlpm.row,_xlfn._xlws.FILTER(INDEX(_xlfn.ANCHORARRAY($A$26),_xlfn.SEQUENCE(ROWS(_xlfn.ANCHORARRAY($A$26)),1,1,1),V1),(INDEX(_xlfn.ANCHORARRAY($A$26),_xlfn.SEQUENCE(ROWS(_xlfn.ANCHORARRAY($A$26)),1,1,1),3)=$C$1)*(INDEX(_xlfn.ANCHORARRAY($A$26),_xlfn.SEQUENCE(ROWS(_xlfn.ANCHORARRAY($A$26)),1,1,1),8)=_xlpm.row)))),"")</f>
        <v>583000000</v>
      </c>
      <c r="W3" s="86" cm="1">
        <f t="array" aca="1" ref="W3:W11" ca="1">IFERROR(_xlfn.BYROW(_xlfn.ANCHORARRAY($P3),_xlfn.LAMBDA(_xlpm.row,_xlfn._xlws.FILTER(INDEX(_xlfn.ANCHORARRAY($A$26),_xlfn.SEQUENCE(ROWS(_xlfn.ANCHORARRAY($A$26)),1,1,1),W1),(INDEX(_xlfn.ANCHORARRAY($A$26),_xlfn.SEQUENCE(ROWS(_xlfn.ANCHORARRAY($A$26)),1,1,1),3)=$C$1)*(INDEX(_xlfn.ANCHORARRAY($A$26),_xlfn.SEQUENCE(ROWS(_xlfn.ANCHORARRAY($A$26)),1,1,1),8)=_xlpm.row)))),"")</f>
        <v>521000000</v>
      </c>
      <c r="X3" s="86" cm="1">
        <f t="array" aca="1" ref="X3:X11" ca="1">IFERROR(_xlfn.BYROW(_xlfn.ANCHORARRAY($P3),_xlfn.LAMBDA(_xlpm.row,_xlfn._xlws.FILTER(INDEX(_xlfn.ANCHORARRAY($A$26),_xlfn.SEQUENCE(ROWS(_xlfn.ANCHORARRAY($A$26)),1,1,1),X1),(INDEX(_xlfn.ANCHORARRAY($A$26),_xlfn.SEQUENCE(ROWS(_xlfn.ANCHORARRAY($A$26)),1,1,1),3)=$C$1)*(INDEX(_xlfn.ANCHORARRAY($A$26),_xlfn.SEQUENCE(ROWS(_xlfn.ANCHORARRAY($A$26)),1,1,1),8)=_xlpm.row)))),"")</f>
        <v>104000000</v>
      </c>
      <c r="Y3" s="86" cm="1">
        <f t="array" aca="1" ref="Y3:Y11" ca="1">IFERROR(_xlfn.BYROW(_xlfn.ANCHORARRAY($P3),_xlfn.LAMBDA(_xlpm.row,_xlfn._xlws.FILTER(INDEX(_xlfn.ANCHORARRAY($A$26),_xlfn.SEQUENCE(ROWS(_xlfn.ANCHORARRAY($A$26)),1,1,1),Y1),(INDEX(_xlfn.ANCHORARRAY($A$26),_xlfn.SEQUENCE(ROWS(_xlfn.ANCHORARRAY($A$26)),1,1,1),3)=$C$1)*(INDEX(_xlfn.ANCHORARRAY($A$26),_xlfn.SEQUENCE(ROWS(_xlfn.ANCHORARRAY($A$26)),1,1,1),8)=_xlpm.row)))),"")</f>
        <v>618000000</v>
      </c>
      <c r="Z3" s="86" cm="1">
        <f t="array" aca="1" ref="Z3:Z11" ca="1">IFERROR(_xlfn.BYROW(_xlfn.ANCHORARRAY($P3),_xlfn.LAMBDA(_xlpm.row,_xlfn._xlws.FILTER(INDEX(_xlfn.ANCHORARRAY($A$26),_xlfn.SEQUENCE(ROWS(_xlfn.ANCHORARRAY($A$26)),1,1,1),Z1),(INDEX(_xlfn.ANCHORARRAY($A$26),_xlfn.SEQUENCE(ROWS(_xlfn.ANCHORARRAY($A$26)),1,1,1),3)=$C$1)*(INDEX(_xlfn.ANCHORARRAY($A$26),_xlfn.SEQUENCE(ROWS(_xlfn.ANCHORARRAY($A$26)),1,1,1),8)=_xlpm.row)))),"")</f>
        <v>4048000000</v>
      </c>
      <c r="AA3" s="86" cm="1">
        <f t="array" aca="1" ref="AA3:AA11" ca="1">IFERROR(_xlfn.BYROW(_xlfn.ANCHORARRAY($P3),_xlfn.LAMBDA(_xlpm.row,_xlfn._xlws.FILTER(INDEX(_xlfn.ANCHORARRAY($A$26),_xlfn.SEQUENCE(ROWS(_xlfn.ANCHORARRAY($A$26)),1,1,1),AA1),(INDEX(_xlfn.ANCHORARRAY($A$26),_xlfn.SEQUENCE(ROWS(_xlfn.ANCHORARRAY($A$26)),1,1,1),3)=$C$1)*(INDEX(_xlfn.ANCHORARRAY($A$26),_xlfn.SEQUENCE(ROWS(_xlfn.ANCHORARRAY($A$26)),1,1,1),8)=_xlpm.row)))),"")</f>
        <v>1788000000</v>
      </c>
      <c r="AB3" s="86" cm="1">
        <f t="array" aca="1" ref="AB3:AB11" ca="1">IFERROR(_xlfn.BYROW(_xlfn.ANCHORARRAY($P3),_xlfn.LAMBDA(_xlpm.row,_xlfn._xlws.FILTER(INDEX(_xlfn.ANCHORARRAY($A$26),_xlfn.SEQUENCE(ROWS(_xlfn.ANCHORARRAY($A$26)),1,1,1),AB1),(INDEX(_xlfn.ANCHORARRAY($A$26),_xlfn.SEQUENCE(ROWS(_xlfn.ANCHORARRAY($A$26)),1,1,1),3)=$C$1)*(INDEX(_xlfn.ANCHORARRAY($A$26),_xlfn.SEQUENCE(ROWS(_xlfn.ANCHORARRAY($A$26)),1,1,1),8)=_xlpm.row)))),"")</f>
        <v>485000000</v>
      </c>
      <c r="AC3" s="86" t="str" cm="1">
        <f t="array" aca="1" ref="AC3:AC11" ca="1">IFERROR(_xlfn.BYROW(_xlfn.ANCHORARRAY($P3),_xlfn.LAMBDA(_xlpm.row,_xlfn._xlws.FILTER(INDEX(_xlfn.ANCHORARRAY($A$26),_xlfn.SEQUENCE(ROWS(_xlfn.ANCHORARRAY($A$26)),1,1,1),AC1),(INDEX(_xlfn.ANCHORARRAY($A$26),_xlfn.SEQUENCE(ROWS(_xlfn.ANCHORARRAY($A$26)),1,1,1),3)=$C$1)*(INDEX(_xlfn.ANCHORARRAY($A$26),_xlfn.SEQUENCE(ROWS(_xlfn.ANCHORARRAY($A$26)),1,1,1),8)=_xlpm.row)))),"")</f>
        <v/>
      </c>
      <c r="AD3" s="86" t="str" cm="1">
        <f t="array" aca="1" ref="AD3:AD11" ca="1">IFERROR(_xlfn.BYROW(_xlfn.ANCHORARRAY($P3),_xlfn.LAMBDA(_xlpm.row,_xlfn._xlws.FILTER(INDEX(_xlfn.ANCHORARRAY($A$26),_xlfn.SEQUENCE(ROWS(_xlfn.ANCHORARRAY($A$26)),1,1,1),AD1),(INDEX(_xlfn.ANCHORARRAY($A$26),_xlfn.SEQUENCE(ROWS(_xlfn.ANCHORARRAY($A$26)),1,1,1),3)=$C$1)*(INDEX(_xlfn.ANCHORARRAY($A$26),_xlfn.SEQUENCE(ROWS(_xlfn.ANCHORARRAY($A$26)),1,1,1),8)=_xlpm.row)))),"")</f>
        <v/>
      </c>
      <c r="AE3" s="86" cm="1">
        <f t="array" aca="1" ref="AE3:AE11" ca="1">IFERROR(_xlfn.BYROW(_xlfn.ANCHORARRAY($P3),_xlfn.LAMBDA(_xlpm.row,_xlfn._xlws.FILTER(INDEX(_xlfn.ANCHORARRAY($A$26),_xlfn.SEQUENCE(ROWS(_xlfn.ANCHORARRAY($A$26)),1,1,1),AE1),(INDEX(_xlfn.ANCHORARRAY($A$26),_xlfn.SEQUENCE(ROWS(_xlfn.ANCHORARRAY($A$26)),1,1,1),3)=$C$1)*(INDEX(_xlfn.ANCHORARRAY($A$26),_xlfn.SEQUENCE(ROWS(_xlfn.ANCHORARRAY($A$26)),1,1,1),8)=_xlpm.row)))),"")</f>
        <v>1983000000</v>
      </c>
      <c r="AF3" s="86" cm="1">
        <f t="array" aca="1" ref="AF3:AF11" ca="1">IFERROR(_xlfn.BYROW(_xlfn.ANCHORARRAY($P3),_xlfn.LAMBDA(_xlpm.row,_xlfn._xlws.FILTER(INDEX(_xlfn.ANCHORARRAY($A$26),_xlfn.SEQUENCE(ROWS(_xlfn.ANCHORARRAY($A$26)),1,1,1),AF1),(INDEX(_xlfn.ANCHORARRAY($A$26),_xlfn.SEQUENCE(ROWS(_xlfn.ANCHORARRAY($A$26)),1,1,1),3)=$C$1)*(INDEX(_xlfn.ANCHORARRAY($A$26),_xlfn.SEQUENCE(ROWS(_xlfn.ANCHORARRAY($A$26)),1,1,1),8)=_xlpm.row)))),"")</f>
        <v>5762000000</v>
      </c>
      <c r="AG3" s="86" cm="1">
        <f t="array" aca="1" ref="AG3:AG11" ca="1">IFERROR(_xlfn.BYROW(_xlfn.ANCHORARRAY($P3),_xlfn.LAMBDA(_xlpm.row,_xlfn._xlws.FILTER(INDEX(_xlfn.ANCHORARRAY($A$26),_xlfn.SEQUENCE(ROWS(_xlfn.ANCHORARRAY($A$26)),1,1,1),AG1),(INDEX(_xlfn.ANCHORARRAY($A$26),_xlfn.SEQUENCE(ROWS(_xlfn.ANCHORARRAY($A$26)),1,1,1),3)=$C$1)*(INDEX(_xlfn.ANCHORARRAY($A$26),_xlfn.SEQUENCE(ROWS(_xlfn.ANCHORARRAY($A$26)),1,1,1),8)=_xlpm.row)))),"")</f>
        <v>5039000000</v>
      </c>
      <c r="AH3" s="86" cm="1">
        <f t="array" aca="1" ref="AH3:AH11" ca="1">IFERROR(_xlfn.BYROW(_xlfn.ANCHORARRAY($P3),_xlfn.LAMBDA(_xlpm.row,_xlfn._xlws.FILTER(INDEX(_xlfn.ANCHORARRAY($A$26),_xlfn.SEQUENCE(ROWS(_xlfn.ANCHORARRAY($A$26)),1,1,1),AH1),(INDEX(_xlfn.ANCHORARRAY($A$26),_xlfn.SEQUENCE(ROWS(_xlfn.ANCHORARRAY($A$26)),1,1,1),3)=$C$1)*(INDEX(_xlfn.ANCHORARRAY($A$26),_xlfn.SEQUENCE(ROWS(_xlfn.ANCHORARRAY($A$26)),1,1,1),8)=_xlpm.row)))),"")</f>
        <v>6108000000</v>
      </c>
      <c r="AI3" s="86" cm="1">
        <f t="array" aca="1" ref="AI3:AI11" ca="1">IFERROR(_xlfn.BYROW(_xlfn.ANCHORARRAY($P3),_xlfn.LAMBDA(_xlpm.row,_xlfn._xlws.FILTER(INDEX(_xlfn.ANCHORARRAY($A$26),_xlfn.SEQUENCE(ROWS(_xlfn.ANCHORARRAY($A$26)),1,1,1),AI1),(INDEX(_xlfn.ANCHORARRAY($A$26),_xlfn.SEQUENCE(ROWS(_xlfn.ANCHORARRAY($A$26)),1,1,1),3)=$C$1)*(INDEX(_xlfn.ANCHORARRAY($A$26),_xlfn.SEQUENCE(ROWS(_xlfn.ANCHORARRAY($A$26)),1,1,1),8)=_xlpm.row)))),"")</f>
        <v>1000000</v>
      </c>
      <c r="AJ3" s="86" cm="1">
        <f t="array" aca="1" ref="AJ3:AJ11" ca="1">IFERROR(_xlfn.BYROW(_xlfn.ANCHORARRAY($P3),_xlfn.LAMBDA(_xlpm.row,_xlfn._xlws.FILTER(INDEX(_xlfn.ANCHORARRAY($A$26),_xlfn.SEQUENCE(ROWS(_xlfn.ANCHORARRAY($A$26)),1,1,1),AJ1),(INDEX(_xlfn.ANCHORARRAY($A$26),_xlfn.SEQUENCE(ROWS(_xlfn.ANCHORARRAY($A$26)),1,1,1),3)=$C$1)*(INDEX(_xlfn.ANCHORARRAY($A$26),_xlfn.SEQUENCE(ROWS(_xlfn.ANCHORARRAY($A$26)),1,1,1),8)=_xlpm.row)))),"")</f>
        <v>585000000</v>
      </c>
      <c r="AK3" s="86" cm="1">
        <f t="array" aca="1" ref="AK3:AK11" ca="1">IFERROR(_xlfn.BYROW(_xlfn.ANCHORARRAY($P3),_xlfn.LAMBDA(_xlpm.row,_xlfn._xlws.FILTER(INDEX(_xlfn.ANCHORARRAY($A$26),_xlfn.SEQUENCE(ROWS(_xlfn.ANCHORARRAY($A$26)),1,1,1),AK1),(INDEX(_xlfn.ANCHORARRAY($A$26),_xlfn.SEQUENCE(ROWS(_xlfn.ANCHORARRAY($A$26)),1,1,1),3)=$C$1)*(INDEX(_xlfn.ANCHORARRAY($A$26),_xlfn.SEQUENCE(ROWS(_xlfn.ANCHORARRAY($A$26)),1,1,1),8)=_xlpm.row)))),"")</f>
        <v>1303000000</v>
      </c>
      <c r="AL3" s="86" cm="1">
        <f t="array" aca="1" ref="AL3:AL11" ca="1">IFERROR(_xlfn.BYROW(_xlfn.ANCHORARRAY($P3),_xlfn.LAMBDA(_xlpm.row,_xlfn._xlws.FILTER(INDEX(_xlfn.ANCHORARRAY($A$26),_xlfn.SEQUENCE(ROWS(_xlfn.ANCHORARRAY($A$26)),1,1,1),AL1),(INDEX(_xlfn.ANCHORARRAY($A$26),_xlfn.SEQUENCE(ROWS(_xlfn.ANCHORARRAY($A$26)),1,1,1),3)=$C$1)*(INDEX(_xlfn.ANCHORARRAY($A$26),_xlfn.SEQUENCE(ROWS(_xlfn.ANCHORARRAY($A$26)),1,1,1),8)=_xlpm.row)))),"")</f>
        <v>2173000000</v>
      </c>
      <c r="AM3" s="86" cm="1">
        <f t="array" aca="1" ref="AM3:AM11" ca="1">IFERROR(_xlfn.BYROW(_xlfn.ANCHORARRAY($P3),_xlfn.LAMBDA(_xlpm.row,_xlfn._xlws.FILTER(INDEX(_xlfn.ANCHORARRAY($A$26),_xlfn.SEQUENCE(ROWS(_xlfn.ANCHORARRAY($A$26)),1,1,1),AM1),(INDEX(_xlfn.ANCHORARRAY($A$26),_xlfn.SEQUENCE(ROWS(_xlfn.ANCHORARRAY($A$26)),1,1,1),3)=$C$1)*(INDEX(_xlfn.ANCHORARRAY($A$26),_xlfn.SEQUENCE(ROWS(_xlfn.ANCHORARRAY($A$26)),1,1,1),8)=_xlpm.row)))),"")</f>
        <v>870000000</v>
      </c>
      <c r="AN3" s="86" cm="1">
        <f t="array" aca="1" ref="AN3:AN11" ca="1">IFERROR(_xlfn.BYROW(_xlfn.ANCHORARRAY($P3),_xlfn.LAMBDA(_xlpm.row,_xlfn._xlws.FILTER(INDEX(_xlfn.ANCHORARRAY($A$26),_xlfn.SEQUENCE(ROWS(_xlfn.ANCHORARRAY($A$26)),1,1,1),AN1),(INDEX(_xlfn.ANCHORARRAY($A$26),_xlfn.SEQUENCE(ROWS(_xlfn.ANCHORARRAY($A$26)),1,1,1),3)=$C$1)*(INDEX(_xlfn.ANCHORARRAY($A$26),_xlfn.SEQUENCE(ROWS(_xlfn.ANCHORARRAY($A$26)),1,1,1),8)=_xlpm.row)))),"")</f>
        <v>1934000000</v>
      </c>
      <c r="AO3" s="86" cm="1">
        <f t="array" aca="1" ref="AO3:AO11" ca="1">IFERROR(_xlfn.BYROW(_xlfn.ANCHORARRAY($P3),_xlfn.LAMBDA(_xlpm.row,_xlfn._xlws.FILTER(INDEX(_xlfn.ANCHORARRAY($A$26),_xlfn.SEQUENCE(ROWS(_xlfn.ANCHORARRAY($A$26)),1,1,1),AO1),(INDEX(_xlfn.ANCHORARRAY($A$26),_xlfn.SEQUENCE(ROWS(_xlfn.ANCHORARRAY($A$26)),1,1,1),3)=$C$1)*(INDEX(_xlfn.ANCHORARRAY($A$26),_xlfn.SEQUENCE(ROWS(_xlfn.ANCHORARRAY($A$26)),1,1,1),8)=_xlpm.row)))),"")</f>
        <v>1463000000</v>
      </c>
      <c r="AP3" s="86" cm="1">
        <f t="array" aca="1" ref="AP3:AP11" ca="1">IFERROR(_xlfn.BYROW(_xlfn.ANCHORARRAY($P3),_xlfn.LAMBDA(_xlpm.row,_xlfn._xlws.FILTER(INDEX(_xlfn.ANCHORARRAY($A$26),_xlfn.SEQUENCE(ROWS(_xlfn.ANCHORARRAY($A$26)),1,1,1),AP1),(INDEX(_xlfn.ANCHORARRAY($A$26),_xlfn.SEQUENCE(ROWS(_xlfn.ANCHORARRAY($A$26)),1,1,1),3)=$C$1)*(INDEX(_xlfn.ANCHORARRAY($A$26),_xlfn.SEQUENCE(ROWS(_xlfn.ANCHORARRAY($A$26)),1,1,1),8)=_xlpm.row)))),"")</f>
        <v>2129000000</v>
      </c>
      <c r="AQ3" s="86" cm="1">
        <f t="array" aca="1" ref="AQ3:AQ11" ca="1">IFERROR(_xlfn.BYROW(_xlfn.ANCHORARRAY($P3),_xlfn.LAMBDA(_xlpm.row,_xlfn._xlws.FILTER(INDEX(_xlfn.ANCHORARRAY($A$26),_xlfn.SEQUENCE(ROWS(_xlfn.ANCHORARRAY($A$26)),1,1,1),AQ1),(INDEX(_xlfn.ANCHORARRAY($A$26),_xlfn.SEQUENCE(ROWS(_xlfn.ANCHORARRAY($A$26)),1,1,1),3)=$C$1)*(INDEX(_xlfn.ANCHORARRAY($A$26),_xlfn.SEQUENCE(ROWS(_xlfn.ANCHORARRAY($A$26)),1,1,1),8)=_xlpm.row)))),"")</f>
        <v>239000000</v>
      </c>
      <c r="AR3" s="86" cm="1">
        <f t="array" aca="1" ref="AR3:AR11" ca="1">IFERROR(_xlfn.BYROW(_xlfn.ANCHORARRAY($P3),_xlfn.LAMBDA(_xlpm.row,_xlfn._xlws.FILTER(INDEX(_xlfn.ANCHORARRAY($A$26),_xlfn.SEQUENCE(ROWS(_xlfn.ANCHORARRAY($A$26)),1,1,1),AR1),(INDEX(_xlfn.ANCHORARRAY($A$26),_xlfn.SEQUENCE(ROWS(_xlfn.ANCHORARRAY($A$26)),1,1,1),3)=$C$1)*(INDEX(_xlfn.ANCHORARRAY($A$26),_xlfn.SEQUENCE(ROWS(_xlfn.ANCHORARRAY($A$26)),1,1,1),8)=_xlpm.row)))),"")</f>
        <v>655000000</v>
      </c>
      <c r="AS3" s="86" cm="1">
        <f t="array" aca="1" ref="AS3:AS11" ca="1">IFERROR(_xlfn.BYROW(_xlfn.ANCHORARRAY($P3),_xlfn.LAMBDA(_xlpm.row,_xlfn._xlws.FILTER(INDEX(_xlfn.ANCHORARRAY($A$26),_xlfn.SEQUENCE(ROWS(_xlfn.ANCHORARRAY($A$26)),1,1,1),AS1),(INDEX(_xlfn.ANCHORARRAY($A$26),_xlfn.SEQUENCE(ROWS(_xlfn.ANCHORARRAY($A$26)),1,1,1),3)=$C$1)*(INDEX(_xlfn.ANCHORARRAY($A$26),_xlfn.SEQUENCE(ROWS(_xlfn.ANCHORARRAY($A$26)),1,1,1),8)=_xlpm.row)))),"")</f>
        <v>58000000</v>
      </c>
      <c r="AT3" s="86" cm="1">
        <f t="array" aca="1" ref="AT3:AT11" ca="1">IFERROR(_xlfn.BYROW(_xlfn.ANCHORARRAY($P3),_xlfn.LAMBDA(_xlpm.row,_xlfn._xlws.FILTER(INDEX(_xlfn.ANCHORARRAY($A$26),_xlfn.SEQUENCE(ROWS(_xlfn.ANCHORARRAY($A$26)),1,1,1),AT1),(INDEX(_xlfn.ANCHORARRAY($A$26),_xlfn.SEQUENCE(ROWS(_xlfn.ANCHORARRAY($A$26)),1,1,1),3)=$C$1)*(INDEX(_xlfn.ANCHORARRAY($A$26),_xlfn.SEQUENCE(ROWS(_xlfn.ANCHORARRAY($A$26)),1,1,1),8)=_xlpm.row)))),"")</f>
        <v>187000000</v>
      </c>
      <c r="AU3" s="86" cm="1">
        <f t="array" aca="1" ref="AU3:AU11" ca="1">IFERROR(_xlfn.BYROW(_xlfn.ANCHORARRAY($P3),_xlfn.LAMBDA(_xlpm.row,_xlfn._xlws.FILTER(INDEX(_xlfn.ANCHORARRAY($A$26),_xlfn.SEQUENCE(ROWS(_xlfn.ANCHORARRAY($A$26)),1,1,1),AU1),(INDEX(_xlfn.ANCHORARRAY($A$26),_xlfn.SEQUENCE(ROWS(_xlfn.ANCHORARRAY($A$26)),1,1,1),3)=$C$1)*(INDEX(_xlfn.ANCHORARRAY($A$26),_xlfn.SEQUENCE(ROWS(_xlfn.ANCHORARRAY($A$26)),1,1,1),8)=_xlpm.row)))),"")</f>
        <v>1672000000</v>
      </c>
      <c r="AV3" s="86" cm="1">
        <f t="array" aca="1" ref="AV3:AV11" ca="1">IFERROR(_xlfn.BYROW(_xlfn.ANCHORARRAY($P3),_xlfn.LAMBDA(_xlpm.row,_xlfn._xlws.FILTER(INDEX(_xlfn.ANCHORARRAY($A$26),_xlfn.SEQUENCE(ROWS(_xlfn.ANCHORARRAY($A$26)),1,1,1),AV1),(INDEX(_xlfn.ANCHORARRAY($A$26),_xlfn.SEQUENCE(ROWS(_xlfn.ANCHORARRAY($A$26)),1,1,1),3)=$C$1)*(INDEX(_xlfn.ANCHORARRAY($A$26),_xlfn.SEQUENCE(ROWS(_xlfn.ANCHORARRAY($A$26)),1,1,1),8)=_xlpm.row)))),"")</f>
        <v>-135000000</v>
      </c>
      <c r="AW3" s="86" t="str" cm="1">
        <f t="array" aca="1" ref="AW3:AW11" ca="1">IFERROR(_xlfn.BYROW(_xlfn.ANCHORARRAY($P3),_xlfn.LAMBDA(_xlpm.row,_xlfn._xlws.FILTER(INDEX(_xlfn.ANCHORARRAY($A$26),_xlfn.SEQUENCE(ROWS(_xlfn.ANCHORARRAY($A$26)),1,1,1),AW1),(INDEX(_xlfn.ANCHORARRAY($A$26),_xlfn.SEQUENCE(ROWS(_xlfn.ANCHORARRAY($A$26)),1,1,1),3)=$C$1)*(INDEX(_xlfn.ANCHORARRAY($A$26),_xlfn.SEQUENCE(ROWS(_xlfn.ANCHORARRAY($A$26)),1,1,1),8)=_xlpm.row)))),"")</f>
        <v/>
      </c>
      <c r="AX3" s="86" t="str" cm="1">
        <f t="array" aca="1" ref="AX3:AX11" ca="1">IFERROR(_xlfn.BYROW(_xlfn.ANCHORARRAY($P3),_xlfn.LAMBDA(_xlpm.row,_xlfn._xlws.FILTER(INDEX(_xlfn.ANCHORARRAY($A$26),_xlfn.SEQUENCE(ROWS(_xlfn.ANCHORARRAY($A$26)),1,1,1),AX1),(INDEX(_xlfn.ANCHORARRAY($A$26),_xlfn.SEQUENCE(ROWS(_xlfn.ANCHORARRAY($A$26)),1,1,1),3)=$C$1)*(INDEX(_xlfn.ANCHORARRAY($A$26),_xlfn.SEQUENCE(ROWS(_xlfn.ANCHORARRAY($A$26)),1,1,1),8)=_xlpm.row)))),"")</f>
        <v/>
      </c>
      <c r="AY3" s="86" cm="1">
        <f t="array" aca="1" ref="AY3:AY11" ca="1">IFERROR(_xlfn.BYROW(_xlfn.ANCHORARRAY($P3),_xlfn.LAMBDA(_xlpm.row,_xlfn._xlws.FILTER(INDEX(_xlfn.ANCHORARRAY($A$26),_xlfn.SEQUENCE(ROWS(_xlfn.ANCHORARRAY($A$26)),1,1,1),AY1),(INDEX(_xlfn.ANCHORARRAY($A$26),_xlfn.SEQUENCE(ROWS(_xlfn.ANCHORARRAY($A$26)),1,1,1),3)=$C$1)*(INDEX(_xlfn.ANCHORARRAY($A$26),_xlfn.SEQUENCE(ROWS(_xlfn.ANCHORARRAY($A$26)),1,1,1),8)=_xlpm.row)))),"")</f>
        <v>-793000000</v>
      </c>
      <c r="AZ3" s="86" cm="1">
        <f t="array" aca="1" ref="AZ3:AZ11" ca="1">IFERROR(_xlfn.BYROW(_xlfn.ANCHORARRAY($P3),_xlfn.LAMBDA(_xlpm.row,_xlfn._xlws.FILTER(INDEX(_xlfn.ANCHORARRAY($A$26),_xlfn.SEQUENCE(ROWS(_xlfn.ANCHORARRAY($A$26)),1,1,1),AZ1),(INDEX(_xlfn.ANCHORARRAY($A$26),_xlfn.SEQUENCE(ROWS(_xlfn.ANCHORARRAY($A$26)),1,1,1),3)=$C$1)*(INDEX(_xlfn.ANCHORARRAY($A$26),_xlfn.SEQUENCE(ROWS(_xlfn.ANCHORARRAY($A$26)),1,1,1),8)=_xlpm.row)))),"")</f>
        <v>291000000</v>
      </c>
      <c r="BA3" s="86" cm="1">
        <f t="array" aca="1" ref="BA3:BA11" ca="1">IFERROR(_xlfn.BYROW(_xlfn.ANCHORARRAY($P3),_xlfn.LAMBDA(_xlpm.row,_xlfn._xlws.FILTER(INDEX(_xlfn.ANCHORARRAY($A$26),_xlfn.SEQUENCE(ROWS(_xlfn.ANCHORARRAY($A$26)),1,1,1),BA1),(INDEX(_xlfn.ANCHORARRAY($A$26),_xlfn.SEQUENCE(ROWS(_xlfn.ANCHORARRAY($A$26)),1,1,1),3)=$C$1)*(INDEX(_xlfn.ANCHORARRAY($A$26),_xlfn.SEQUENCE(ROWS(_xlfn.ANCHORARRAY($A$26)),1,1,1),8)=_xlpm.row)))),"")</f>
        <v>261000000</v>
      </c>
      <c r="BB3" s="86" cm="1">
        <f t="array" aca="1" ref="BB3:BB11" ca="1">IFERROR(_xlfn.BYROW(_xlfn.ANCHORARRAY($P3),_xlfn.LAMBDA(_xlpm.row,_xlfn._xlws.FILTER(INDEX(_xlfn.ANCHORARRAY($A$26),_xlfn.SEQUENCE(ROWS(_xlfn.ANCHORARRAY($A$26)),1,1,1),BB1),(INDEX(_xlfn.ANCHORARRAY($A$26),_xlfn.SEQUENCE(ROWS(_xlfn.ANCHORARRAY($A$26)),1,1,1),3)=$C$1)*(INDEX(_xlfn.ANCHORARRAY($A$26),_xlfn.SEQUENCE(ROWS(_xlfn.ANCHORARRAY($A$26)),1,1,1),8)=_xlpm.row)))),"")</f>
        <v>261000000</v>
      </c>
      <c r="BC3" s="86" cm="1">
        <f t="array" aca="1" ref="BC3:BC11" ca="1">IFERROR(_xlfn.BYROW(_xlfn.ANCHORARRAY($P3),_xlfn.LAMBDA(_xlpm.row,_xlfn._xlws.FILTER(INDEX(_xlfn.ANCHORARRAY($A$26),_xlfn.SEQUENCE(ROWS(_xlfn.ANCHORARRAY($A$26)),1,1,1),BC1),(INDEX(_xlfn.ANCHORARRAY($A$26),_xlfn.SEQUENCE(ROWS(_xlfn.ANCHORARRAY($A$26)),1,1,1),3)=$C$1)*(INDEX(_xlfn.ANCHORARRAY($A$26),_xlfn.SEQUENCE(ROWS(_xlfn.ANCHORARRAY($A$26)),1,1,1),8)=_xlpm.row)))),"")</f>
        <v>1.18</v>
      </c>
      <c r="BD3" s="86" t="str" cm="1">
        <f t="array" aca="1" ref="BD3:BD11" ca="1">IFERROR(_xlfn.BYROW(_xlfn.ANCHORARRAY($P3),_xlfn.LAMBDA(_xlpm.row,_xlfn._xlws.FILTER(INDEX(_xlfn.ANCHORARRAY($A$26),_xlfn.SEQUENCE(ROWS(_xlfn.ANCHORARRAY($A$26)),1,1,1),BD1),(INDEX(_xlfn.ANCHORARRAY($A$26),_xlfn.SEQUENCE(ROWS(_xlfn.ANCHORARRAY($A$26)),1,1,1),3)=$C$1)*(INDEX(_xlfn.ANCHORARRAY($A$26),_xlfn.SEQUENCE(ROWS(_xlfn.ANCHORARRAY($A$26)),1,1,1),8)=_xlpm.row)))),"")</f>
        <v/>
      </c>
      <c r="BE3" s="86" cm="1">
        <f t="array" aca="1" ref="BE3:BE11" ca="1">IFERROR(_xlfn.BYROW(_xlfn.ANCHORARRAY($P3),_xlfn.LAMBDA(_xlpm.row,_xlfn._xlws.FILTER(INDEX(_xlfn.ANCHORARRAY($A$26),_xlfn.SEQUENCE(ROWS(_xlfn.ANCHORARRAY($A$26)),1,1,1),BE1),(INDEX(_xlfn.ANCHORARRAY($A$26),_xlfn.SEQUENCE(ROWS(_xlfn.ANCHORARRAY($A$26)),1,1,1),3)=$C$1)*(INDEX(_xlfn.ANCHORARRAY($A$26),_xlfn.SEQUENCE(ROWS(_xlfn.ANCHORARRAY($A$26)),1,1,1),8)=_xlpm.row)))),"")</f>
        <v>0.89001380579843503</v>
      </c>
      <c r="BF3" s="86" cm="1">
        <f t="array" aca="1" ref="BF3:BF11" ca="1">IFERROR(_xlfn.BYROW(_xlfn.ANCHORARRAY($P3),_xlfn.LAMBDA(_xlpm.row,_xlfn._xlws.FILTER(INDEX(_xlfn.ANCHORARRAY($A$26),_xlfn.SEQUENCE(ROWS(_xlfn.ANCHORARRAY($A$26)),1,1,1),BF1),(INDEX(_xlfn.ANCHORARRAY($A$26),_xlfn.SEQUENCE(ROWS(_xlfn.ANCHORARRAY($A$26)),1,1,1),3)=$C$1)*(INDEX(_xlfn.ANCHORARRAY($A$26),_xlfn.SEQUENCE(ROWS(_xlfn.ANCHORARRAY($A$26)),1,1,1),8)=_xlpm.row)))),"")</f>
        <v>952000000</v>
      </c>
      <c r="BG3" s="86" cm="1">
        <f t="array" aca="1" ref="BG3:BG11" ca="1">IFERROR(_xlfn.BYROW(_xlfn.ANCHORARRAY($P3),_xlfn.LAMBDA(_xlpm.row,_xlfn._xlws.FILTER(INDEX(_xlfn.ANCHORARRAY($A$26),_xlfn.SEQUENCE(ROWS(_xlfn.ANCHORARRAY($A$26)),1,1,1),BG1),(INDEX(_xlfn.ANCHORARRAY($A$26),_xlfn.SEQUENCE(ROWS(_xlfn.ANCHORARRAY($A$26)),1,1,1),3)=$C$1)*(INDEX(_xlfn.ANCHORARRAY($A$26),_xlfn.SEQUENCE(ROWS(_xlfn.ANCHORARRAY($A$26)),1,1,1),8)=_xlpm.row)))),"")</f>
        <v>1139000000</v>
      </c>
      <c r="BH3" s="86" cm="1">
        <f t="array" aca="1" ref="BH3:BH11" ca="1">IFERROR(_xlfn.BYROW(_xlfn.ANCHORARRAY($P3),_xlfn.LAMBDA(_xlpm.row,_xlfn._xlws.FILTER(INDEX(_xlfn.ANCHORARRAY($A$26),_xlfn.SEQUENCE(ROWS(_xlfn.ANCHORARRAY($A$26)),1,1,1),BH1),(INDEX(_xlfn.ANCHORARRAY($A$26),_xlfn.SEQUENCE(ROWS(_xlfn.ANCHORARRAY($A$26)),1,1,1),3)=$C$1)*(INDEX(_xlfn.ANCHORARRAY($A$26),_xlfn.SEQUENCE(ROWS(_xlfn.ANCHORARRAY($A$26)),1,1,1),8)=_xlpm.row)))),"")</f>
        <v>0.52416014726185001</v>
      </c>
      <c r="BI3" s="86" cm="1">
        <f t="array" aca="1" ref="BI3:BI11" ca="1">IFERROR(_xlfn.BYROW(_xlfn.ANCHORARRAY($P3),_xlfn.LAMBDA(_xlpm.row,_xlfn._xlws.FILTER(INDEX(_xlfn.ANCHORARRAY($A$26),_xlfn.SEQUENCE(ROWS(_xlfn.ANCHORARRAY($A$26)),1,1,1),BI1),(INDEX(_xlfn.ANCHORARRAY($A$26),_xlfn.SEQUENCE(ROWS(_xlfn.ANCHORARRAY($A$26)),1,1,1),3)=$C$1)*(INDEX(_xlfn.ANCHORARRAY($A$26),_xlfn.SEQUENCE(ROWS(_xlfn.ANCHORARRAY($A$26)),1,1,1),8)=_xlpm.row)))),"")</f>
        <v>0.76944316612977404</v>
      </c>
      <c r="BJ3" s="86" t="str" cm="1">
        <f t="array" aca="1" ref="BJ3:BJ11" ca="1">IFERROR(_xlfn.BYROW(_xlfn.ANCHORARRAY($P3),_xlfn.LAMBDA(_xlpm.row,_xlfn._xlws.FILTER(INDEX(_xlfn.ANCHORARRAY($A$26),_xlfn.SEQUENCE(ROWS(_xlfn.ANCHORARRAY($A$26)),1,1,1),BJ1),(INDEX(_xlfn.ANCHORARRAY($A$26),_xlfn.SEQUENCE(ROWS(_xlfn.ANCHORARRAY($A$26)),1,1,1),3)=$C$1)*(INDEX(_xlfn.ANCHORARRAY($A$26),_xlfn.SEQUENCE(ROWS(_xlfn.ANCHORARRAY($A$26)),1,1,1),8)=_xlpm.row)))),"")</f>
        <v/>
      </c>
      <c r="BK3" s="86" cm="1">
        <f t="array" aca="1" ref="BK3:BK11" ca="1">IFERROR(_xlfn.BYROW(_xlfn.ANCHORARRAY($P3),_xlfn.LAMBDA(_xlpm.row,_xlfn._xlws.FILTER(INDEX(_xlfn.ANCHORARRAY($A$26),_xlfn.SEQUENCE(ROWS(_xlfn.ANCHORARRAY($A$26)),1,1,1),BK1),(INDEX(_xlfn.ANCHORARRAY($A$26),_xlfn.SEQUENCE(ROWS(_xlfn.ANCHORARRAY($A$26)),1,1,1),3)=$C$1)*(INDEX(_xlfn.ANCHORARRAY($A$26),_xlfn.SEQUENCE(ROWS(_xlfn.ANCHORARRAY($A$26)),1,1,1),8)=_xlpm.row)))),"")</f>
        <v>0.59963184537505798</v>
      </c>
      <c r="BL3" s="86" t="str" cm="1">
        <f t="array" aca="1" ref="BL3:BL11" ca="1">IFERROR(_xlfn.BYROW(_xlfn.ANCHORARRAY($P3),_xlfn.LAMBDA(_xlpm.row,_xlfn._xlws.FILTER(INDEX(_xlfn.ANCHORARRAY($A$26),_xlfn.SEQUENCE(ROWS(_xlfn.ANCHORARRAY($A$26)),1,1,1),BL1),(INDEX(_xlfn.ANCHORARRAY($A$26),_xlfn.SEQUENCE(ROWS(_xlfn.ANCHORARRAY($A$26)),1,1,1),3)=$C$1)*(INDEX(_xlfn.ANCHORARRAY($A$26),_xlfn.SEQUENCE(ROWS(_xlfn.ANCHORARRAY($A$26)),1,1,1),8)=_xlpm.row)))),"")</f>
        <v/>
      </c>
      <c r="BM3" s="86" cm="1">
        <f t="array" aca="1" ref="BM3:BM11" ca="1">IFERROR(_xlfn.BYROW(_xlfn.ANCHORARRAY($P3),_xlfn.LAMBDA(_xlpm.row,_xlfn._xlws.FILTER(INDEX(_xlfn.ANCHORARRAY($A$26),_xlfn.SEQUENCE(ROWS(_xlfn.ANCHORARRAY($A$26)),1,1,1),BM1),(INDEX(_xlfn.ANCHORARRAY($A$26),_xlfn.SEQUENCE(ROWS(_xlfn.ANCHORARRAY($A$26)),1,1,1),3)=$C$1)*(INDEX(_xlfn.ANCHORARRAY($A$26),_xlfn.SEQUENCE(ROWS(_xlfn.ANCHORARRAY($A$26)),1,1,1),8)=_xlpm.row)))),"")</f>
        <v>0.22081089320191</v>
      </c>
      <c r="BN3" s="86" cm="1">
        <f t="array" aca="1" ref="BN3:BN11" ca="1">IFERROR(_xlfn.BYROW(_xlfn.ANCHORARRAY($P3),_xlfn.LAMBDA(_xlpm.row,_xlfn._xlws.FILTER(INDEX(_xlfn.ANCHORARRAY($A$26),_xlfn.SEQUENCE(ROWS(_xlfn.ANCHORARRAY($A$26)),1,1,1),BN1),(INDEX(_xlfn.ANCHORARRAY($A$26),_xlfn.SEQUENCE(ROWS(_xlfn.ANCHORARRAY($A$26)),1,1,1),3)=$C$1)*(INDEX(_xlfn.ANCHORARRAY($A$26),_xlfn.SEQUENCE(ROWS(_xlfn.ANCHORARRAY($A$26)),1,1,1),8)=_xlpm.row)))),"")</f>
        <v>-0.36493327197422898</v>
      </c>
      <c r="BO3" s="86" t="str" cm="1">
        <f t="array" aca="1" ref="BO3:BO11" ca="1">IFERROR(_xlfn.BYROW(_xlfn.ANCHORARRAY($P3),_xlfn.LAMBDA(_xlpm.row,_xlfn._xlws.FILTER(INDEX(_xlfn.ANCHORARRAY($A$26),_xlfn.SEQUENCE(ROWS(_xlfn.ANCHORARRAY($A$26)),1,1,1),BO1),(INDEX(_xlfn.ANCHORARRAY($A$26),_xlfn.SEQUENCE(ROWS(_xlfn.ANCHORARRAY($A$26)),1,1,1),3)=$C$1)*(INDEX(_xlfn.ANCHORARRAY($A$26),_xlfn.SEQUENCE(ROWS(_xlfn.ANCHORARRAY($A$26)),1,1,1),8)=_xlpm.row)))),"")</f>
        <v/>
      </c>
      <c r="BP3" s="86" t="str" cm="1">
        <f t="array" aca="1" ref="BP3:BP11" ca="1">IFERROR(_xlfn.BYROW(_xlfn.ANCHORARRAY($P3),_xlfn.LAMBDA(_xlpm.row,_xlfn._xlws.FILTER(INDEX(_xlfn.ANCHORARRAY($A$26),_xlfn.SEQUENCE(ROWS(_xlfn.ANCHORARRAY($A$26)),1,1,1),BP1),(INDEX(_xlfn.ANCHORARRAY($A$26),_xlfn.SEQUENCE(ROWS(_xlfn.ANCHORARRAY($A$26)),1,1,1),3)=$C$1)*(INDEX(_xlfn.ANCHORARRAY($A$26),_xlfn.SEQUENCE(ROWS(_xlfn.ANCHORARRAY($A$26)),1,1,1),8)=_xlpm.row)))),"")</f>
        <v/>
      </c>
      <c r="BQ3" s="86" cm="1">
        <f t="array" aca="1" ref="BQ3:BQ11" ca="1">IFERROR(_xlfn.BYROW(_xlfn.ANCHORARRAY($P3),_xlfn.LAMBDA(_xlpm.row,_xlfn._xlws.FILTER(INDEX(_xlfn.ANCHORARRAY($A$26),_xlfn.SEQUENCE(ROWS(_xlfn.ANCHORARRAY($A$26)),1,1,1),BQ1),(INDEX(_xlfn.ANCHORARRAY($A$26),_xlfn.SEQUENCE(ROWS(_xlfn.ANCHORARRAY($A$26)),1,1,1),3)=$C$1)*(INDEX(_xlfn.ANCHORARRAY($A$26),_xlfn.SEQUENCE(ROWS(_xlfn.ANCHORARRAY($A$26)),1,1,1),8)=_xlpm.row)))),"")</f>
        <v>0.67326277036355298</v>
      </c>
      <c r="BR3" s="86" cm="1">
        <f t="array" aca="1" ref="BR3:BR11" ca="1">IFERROR(_xlfn.BYROW(_xlfn.ANCHORARRAY($P3),_xlfn.LAMBDA(_xlpm.row,_xlfn._xlws.FILTER(INDEX(_xlfn.ANCHORARRAY($A$26),_xlfn.SEQUENCE(ROWS(_xlfn.ANCHORARRAY($A$26)),1,1,1),BR1),(INDEX(_xlfn.ANCHORARRAY($A$26),_xlfn.SEQUENCE(ROWS(_xlfn.ANCHORARRAY($A$26)),1,1,1),3)=$C$1)*(INDEX(_xlfn.ANCHORARRAY($A$26),_xlfn.SEQUENCE(ROWS(_xlfn.ANCHORARRAY($A$26)),1,1,1),8)=_xlpm.row)))),"")</f>
        <v>0.41134031094401002</v>
      </c>
      <c r="BS3" s="86" cm="1">
        <f t="array" aca="1" ref="BS3:BS11" ca="1">IFERROR(_xlfn.BYROW(_xlfn.ANCHORARRAY($P3),_xlfn.LAMBDA(_xlpm.row,_xlfn._xlws.FILTER(INDEX(_xlfn.ANCHORARRAY($A$26),_xlfn.SEQUENCE(ROWS(_xlfn.ANCHORARRAY($A$26)),1,1,1),BS1),(INDEX(_xlfn.ANCHORARRAY($A$26),_xlfn.SEQUENCE(ROWS(_xlfn.ANCHORARRAY($A$26)),1,1,1),3)=$C$1)*(INDEX(_xlfn.ANCHORARRAY($A$26),_xlfn.SEQUENCE(ROWS(_xlfn.ANCHORARRAY($A$26)),1,1,1),8)=_xlpm.row)))),"")</f>
        <v>16.413793103448299</v>
      </c>
      <c r="BT3" s="86" cm="1">
        <f t="array" aca="1" ref="BT3:BT11" ca="1">IFERROR(_xlfn.BYROW(_xlfn.ANCHORARRAY($P3),_xlfn.LAMBDA(_xlpm.row,_xlfn._xlws.FILTER(INDEX(_xlfn.ANCHORARRAY($A$26),_xlfn.SEQUENCE(ROWS(_xlfn.ANCHORARRAY($A$26)),1,1,1),BT1),(INDEX(_xlfn.ANCHORARRAY($A$26),_xlfn.SEQUENCE(ROWS(_xlfn.ANCHORARRAY($A$26)),1,1,1),3)=$C$1)*(INDEX(_xlfn.ANCHORARRAY($A$26),_xlfn.SEQUENCE(ROWS(_xlfn.ANCHORARRAY($A$26)),1,1,1),8)=_xlpm.row)))),"")</f>
        <v>0.98769574944071603</v>
      </c>
      <c r="BU3" s="86" cm="1">
        <f t="array" aca="1" ref="BU3:BU11" ca="1">IFERROR(_xlfn.BYROW(_xlfn.ANCHORARRAY($P3),_xlfn.LAMBDA(_xlpm.row,_xlfn._xlws.FILTER(INDEX(_xlfn.ANCHORARRAY($A$26),_xlfn.SEQUENCE(ROWS(_xlfn.ANCHORARRAY($A$26)),1,1,1),BU1),(INDEX(_xlfn.ANCHORARRAY($A$26),_xlfn.SEQUENCE(ROWS(_xlfn.ANCHORARRAY($A$26)),1,1,1),3)=$C$1)*(INDEX(_xlfn.ANCHORARRAY($A$26),_xlfn.SEQUENCE(ROWS(_xlfn.ANCHORARRAY($A$26)),1,1,1),8)=_xlpm.row)))),"")</f>
        <v>4.3299776286353504</v>
      </c>
      <c r="BV3" s="86" cm="1">
        <f t="array" aca="1" ref="BV3:BV11" ca="1">IFERROR(_xlfn.BYROW(_xlfn.ANCHORARRAY($P3),_xlfn.LAMBDA(_xlpm.row,_xlfn._xlws.FILTER(INDEX(_xlfn.ANCHORARRAY($A$26),_xlfn.SEQUENCE(ROWS(_xlfn.ANCHORARRAY($A$26)),1,1,1),BV1),(INDEX(_xlfn.ANCHORARRAY($A$26),_xlfn.SEQUENCE(ROWS(_xlfn.ANCHORARRAY($A$26)),1,1,1),3)=$C$1)*(INDEX(_xlfn.ANCHORARRAY($A$26),_xlfn.SEQUENCE(ROWS(_xlfn.ANCHORARRAY($A$26)),1,1,1),8)=_xlpm.row)))),"")</f>
        <v>3.0837059322033902</v>
      </c>
      <c r="BW3" s="86" cm="1">
        <f t="array" aca="1" ref="BW3:BW11" ca="1">IFERROR(_xlfn.BYROW(_xlfn.ANCHORARRAY($P3),_xlfn.LAMBDA(_xlpm.row,_xlfn._xlws.FILTER(INDEX(_xlfn.ANCHORARRAY($A$26),_xlfn.SEQUENCE(ROWS(_xlfn.ANCHORARRAY($A$26)),1,1,1),BW1),(INDEX(_xlfn.ANCHORARRAY($A$26),_xlfn.SEQUENCE(ROWS(_xlfn.ANCHORARRAY($A$26)),1,1,1),3)=$C$1)*(INDEX(_xlfn.ANCHORARRAY($A$26),_xlfn.SEQUENCE(ROWS(_xlfn.ANCHORARRAY($A$26)),1,1,1),8)=_xlpm.row)))),"")</f>
        <v>0.11367580701145399</v>
      </c>
      <c r="BX3" s="86" cm="1">
        <f t="array" aca="1" ref="BX3:BX11" ca="1">IFERROR(_xlfn.BYROW(_xlfn.ANCHORARRAY($P3),_xlfn.LAMBDA(_xlpm.row,_xlfn._xlws.FILTER(INDEX(_xlfn.ANCHORARRAY($A$26),_xlfn.SEQUENCE(ROWS(_xlfn.ANCHORARRAY($A$26)),1,1,1),BX1),(INDEX(_xlfn.ANCHORARRAY($A$26),_xlfn.SEQUENCE(ROWS(_xlfn.ANCHORARRAY($A$26)),1,1,1),3)=$C$1)*(INDEX(_xlfn.ANCHORARRAY($A$26),_xlfn.SEQUENCE(ROWS(_xlfn.ANCHORARRAY($A$26)),1,1,1),8)=_xlpm.row)))),"")</f>
        <v>71727475.168140501</v>
      </c>
      <c r="BY3" s="86" cm="1">
        <f t="array" aca="1" ref="BY3:BY11" ca="1">IFERROR(_xlfn.BYROW(_xlfn.ANCHORARRAY($P3),_xlfn.LAMBDA(_xlpm.row,_xlfn._xlws.FILTER(INDEX(_xlfn.ANCHORARRAY($A$26),_xlfn.SEQUENCE(ROWS(_xlfn.ANCHORARRAY($A$26)),1,1,1),BY1),(INDEX(_xlfn.ANCHORARRAY($A$26),_xlfn.SEQUENCE(ROWS(_xlfn.ANCHORARRAY($A$26)),1,1,1),3)=$C$1)*(INDEX(_xlfn.ANCHORARRAY($A$26),_xlfn.SEQUENCE(ROWS(_xlfn.ANCHORARRAY($A$26)),1,1,1),8)=_xlpm.row)))),"")</f>
        <v>7.4518433530024297E-10</v>
      </c>
    </row>
    <row r="4" spans="1:77" x14ac:dyDescent="0.3">
      <c r="A4" s="85">
        <v>52</v>
      </c>
      <c r="B4" t="str" cm="1">
        <f t="array" aca="1" ref="B4:B23" ca="1">TRANSPOSE(AZ26:BS26)</f>
        <v>EBIT</v>
      </c>
      <c r="C4" s="86" cm="1">
        <f t="array" aca="1" ref="C4" ca="1">IFERROR(INDEX(_xlfn._xlws.FILTER(INDEX(_xlfn.ANCHORARRAY('Finances Pull'!$A$26),_xlfn.SEQUENCE(ROWS(_xlfn.ANCHORARRAY('Finances Pull'!$A$26)),1,1,1),$A4),(INDEX(_xlfn.ANCHORARRAY('Finances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Pull'!$A$26)),1,1,1),$A4)&lt;&gt;""),""),1,1),"")</f>
        <v>34075000000</v>
      </c>
      <c r="D4" cm="1">
        <f t="array" aca="1" ref="D4" ca="1">IFERROR(IF(SUMPRODUCT(TRANSPOSE(Settings!$B$8:$B$17),E4:N4)/SUM(TRANSPOSE(Settings!$B$8:$B$17))=0,C4,SUMPRODUCT(TRANSPOSE(Settings!$B$8:$B$17),E4:N4)/SUM(TRANSPOSE(Settings!$B$8:$B$17))),"")</f>
        <v>3328823529.4117646</v>
      </c>
      <c r="E4" s="86" cm="1">
        <f t="array" aca="1" ref="E4" ca="1">IFERROR(INDEX(_xlfn._xlws.FILTER(INDEX(_xlfn.ANCHORARRAY('Finances Pull'!$A$26),_xlfn.SEQUENCE(ROWS(_xlfn.ANCHORARRAY('Finances Pull'!$A$26)),1,1,1),$A4),(INDEX(_xlfn.ANCHORARRAY('Finances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Pull'!$A$26)),1,1,1),$A4)&lt;&gt;""),""),1,1),"")</f>
        <v>13596000000</v>
      </c>
      <c r="F4" s="86" t="str" cm="1">
        <f t="array" aca="1" ref="F4" ca="1">IFERROR(INDEX(_xlfn._xlws.FILTER(INDEX(_xlfn.ANCHORARRAY('Finances Pull'!$A$26),_xlfn.SEQUENCE(ROWS(_xlfn.ANCHORARRAY('Finances Pull'!$A$26)),1,1,1),$A4),(INDEX(_xlfn.ANCHORARRAY('Finances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Pull'!$A$26)),1,1,1),$A4)&lt;&gt;""),""),1,1),"")</f>
        <v/>
      </c>
      <c r="G4" s="86" cm="1">
        <f t="array" aca="1" ref="G4" ca="1">IFERROR(INDEX(_xlfn._xlws.FILTER(INDEX(_xlfn.ANCHORARRAY('Finances Pull'!$A$26),_xlfn.SEQUENCE(ROWS(_xlfn.ANCHORARRAY('Finances Pull'!$A$26)),1,1,1),$A4),(INDEX(_xlfn.ANCHORARRAY('Finances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Pull'!$A$26)),1,1,1),$A4)&lt;&gt;""),""),1,1),"")</f>
        <v>4363000000</v>
      </c>
      <c r="H4" s="86" t="str" cm="1">
        <f t="array" aca="1" ref="H4" ca="1">IFERROR(INDEX(_xlfn._xlws.FILTER(INDEX(_xlfn.ANCHORARRAY('Finances Pull'!$A$26),_xlfn.SEQUENCE(ROWS(_xlfn.ANCHORARRAY('Finances Pull'!$A$26)),1,1,1),$A4),(INDEX(_xlfn.ANCHORARRAY('Finances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Pull'!$A$26)),1,1,1),$A4)&lt;&gt;""),""),1,1),"")</f>
        <v/>
      </c>
      <c r="I4" s="86" t="str" cm="1">
        <f t="array" aca="1" ref="I4" ca="1">IFERROR(INDEX(_xlfn._xlws.FILTER(INDEX(_xlfn.ANCHORARRAY('Finances Pull'!$A$26),_xlfn.SEQUENCE(ROWS(_xlfn.ANCHORARRAY('Finances Pull'!$A$26)),1,1,1),$A4),(INDEX(_xlfn.ANCHORARRAY('Finances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Pull'!$A$26)),1,1,1),$A4)&lt;&gt;""),""),1,1),"")</f>
        <v/>
      </c>
      <c r="J4" s="86" t="str" cm="1">
        <f t="array" aca="1" ref="J4" ca="1">IFERROR(INDEX(_xlfn._xlws.FILTER(INDEX(_xlfn.ANCHORARRAY('Finances Pull'!$A$26),_xlfn.SEQUENCE(ROWS(_xlfn.ANCHORARRAY('Finances Pull'!$A$26)),1,1,1),$A4),(INDEX(_xlfn.ANCHORARRAY('Finances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Pull'!$A$26)),1,1,1),$A4)&lt;&gt;""),""),1,1),"")</f>
        <v/>
      </c>
      <c r="K4" s="86" t="str" cm="1">
        <f t="array" aca="1" ref="K4" ca="1">IFERROR(INDEX(_xlfn._xlws.FILTER(INDEX(_xlfn.ANCHORARRAY('Finances Pull'!$A$26),_xlfn.SEQUENCE(ROWS(_xlfn.ANCHORARRAY('Finances Pull'!$A$26)),1,1,1),$A4),(INDEX(_xlfn.ANCHORARRAY('Finances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Pull'!$A$26)),1,1,1),$A4)&lt;&gt;""),""),1,1),"")</f>
        <v/>
      </c>
      <c r="L4" s="86" t="str" cm="1">
        <f t="array" aca="1" ref="L4" ca="1">IFERROR(INDEX(_xlfn._xlws.FILTER(INDEX(_xlfn.ANCHORARRAY('Finances Pull'!$A$26),_xlfn.SEQUENCE(ROWS(_xlfn.ANCHORARRAY('Finances Pull'!$A$26)),1,1,1),$A4),(INDEX(_xlfn.ANCHORARRAY('Finances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Pull'!$A$26)),1,1,1),$A4)&lt;&gt;""),""),1,1),"")</f>
        <v/>
      </c>
      <c r="M4" s="86" cm="1">
        <f t="array" aca="1" ref="M4" ca="1">IFERROR(INDEX(_xlfn._xlws.FILTER(INDEX(_xlfn.ANCHORARRAY('Finances Pull'!$A$26),_xlfn.SEQUENCE(ROWS(_xlfn.ANCHORARRAY('Finances Pull'!$A$26)),1,1,1),$A4),(INDEX(_xlfn.ANCHORARRAY('Finances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Pull'!$A$26)),1,1,1),$A4)&lt;&gt;""),""),1,1),"")</f>
        <v>-547000000</v>
      </c>
      <c r="N4" s="86" t="str" cm="1">
        <f t="array" aca="1" ref="N4" ca="1">IFERROR(INDEX(_xlfn._xlws.FILTER(INDEX(_xlfn.ANCHORARRAY('Finances Pull'!$A$26),_xlfn.SEQUENCE(ROWS(_xlfn.ANCHORARRAY('Finances Pull'!$A$26)),1,1,1),$A4),(INDEX(_xlfn.ANCHORARRAY('Finances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Pull'!$A$26)),1,1,1),$A4)&lt;&gt;""),""),1,1),"")</f>
        <v/>
      </c>
      <c r="P4" s="86">
        <v>2018</v>
      </c>
      <c r="Q4" s="86">
        <f ca="1"/>
        <v>11241000000</v>
      </c>
      <c r="R4" s="86">
        <f ca="1"/>
        <v>9255000000</v>
      </c>
      <c r="S4" s="86">
        <f ca="1"/>
        <v>4002000000</v>
      </c>
      <c r="T4" s="86">
        <f ca="1"/>
        <v>1265000000</v>
      </c>
      <c r="U4" s="86">
        <f ca="1"/>
        <v>796000000</v>
      </c>
      <c r="V4" s="86">
        <f ca="1"/>
        <v>1071000000</v>
      </c>
      <c r="W4" s="86">
        <f ca="1"/>
        <v>997000000</v>
      </c>
      <c r="X4" s="86">
        <f ca="1"/>
        <v>52000000</v>
      </c>
      <c r="Y4" s="86">
        <f ca="1"/>
        <v>618000000</v>
      </c>
      <c r="Z4" s="86">
        <f ca="1"/>
        <v>3770000000</v>
      </c>
      <c r="AA4" s="86">
        <f ca="1"/>
        <v>1153000000</v>
      </c>
      <c r="AB4" s="86">
        <f ca="1"/>
        <v>596000000</v>
      </c>
      <c r="AC4" s="86" t="str">
        <f ca="1"/>
        <v/>
      </c>
      <c r="AD4" s="86" t="str">
        <f ca="1"/>
        <v/>
      </c>
      <c r="AE4" s="86">
        <f ca="1"/>
        <v>1985000000</v>
      </c>
      <c r="AF4" s="86">
        <f ca="1"/>
        <v>7471000000</v>
      </c>
      <c r="AG4" s="86">
        <f ca="1"/>
        <v>6650000000</v>
      </c>
      <c r="AH4" s="86">
        <f ca="1"/>
        <v>8787000000</v>
      </c>
      <c r="AI4" s="86">
        <f ca="1"/>
        <v>1000000</v>
      </c>
      <c r="AJ4" s="86">
        <f ca="1"/>
        <v>606000000</v>
      </c>
      <c r="AK4" s="86">
        <f ca="1"/>
        <v>1801000000</v>
      </c>
      <c r="AL4" s="86">
        <f ca="1"/>
        <v>2911000000</v>
      </c>
      <c r="AM4" s="86">
        <f ca="1"/>
        <v>1110000000</v>
      </c>
      <c r="AN4" s="86">
        <f ca="1"/>
        <v>3210000000</v>
      </c>
      <c r="AO4" s="86">
        <f ca="1"/>
        <v>1797000000</v>
      </c>
      <c r="AP4" s="86">
        <f ca="1"/>
        <v>2612000000</v>
      </c>
      <c r="AQ4" s="86">
        <f ca="1"/>
        <v>149000000</v>
      </c>
      <c r="AR4" s="86">
        <f ca="1"/>
        <v>1118000000</v>
      </c>
      <c r="AS4" s="86">
        <f ca="1"/>
        <v>61000000</v>
      </c>
      <c r="AT4" s="86">
        <f ca="1"/>
        <v>199000000</v>
      </c>
      <c r="AU4" s="86">
        <f ca="1"/>
        <v>3502000000</v>
      </c>
      <c r="AV4" s="86">
        <f ca="1"/>
        <v>33000000</v>
      </c>
      <c r="AW4" s="86" t="str">
        <f ca="1"/>
        <v/>
      </c>
      <c r="AX4" s="86" t="str">
        <f ca="1"/>
        <v/>
      </c>
      <c r="AY4" s="86">
        <f ca="1"/>
        <v>1278000000</v>
      </c>
      <c r="AZ4" s="86">
        <f ca="1"/>
        <v>-2544000000</v>
      </c>
      <c r="BA4" s="86">
        <f ca="1"/>
        <v>341000000</v>
      </c>
      <c r="BB4" s="86">
        <f ca="1"/>
        <v>341000000</v>
      </c>
      <c r="BC4" s="86">
        <f ca="1"/>
        <v>1.84</v>
      </c>
      <c r="BD4" s="86">
        <f ca="1"/>
        <v>795000000</v>
      </c>
      <c r="BE4" s="86">
        <f ca="1"/>
        <v>1.1027138440398501</v>
      </c>
      <c r="BF4" s="86">
        <f ca="1"/>
        <v>1328000000</v>
      </c>
      <c r="BG4" s="86">
        <f ca="1"/>
        <v>1527000000</v>
      </c>
      <c r="BH4" s="86">
        <f ca="1"/>
        <v>0.52456200618344195</v>
      </c>
      <c r="BI4" s="86">
        <f ca="1"/>
        <v>1.2030230161456501</v>
      </c>
      <c r="BJ4" s="86" t="str">
        <f ca="1"/>
        <v/>
      </c>
      <c r="BK4" s="86">
        <f ca="1"/>
        <v>0.61868773617313599</v>
      </c>
      <c r="BL4" s="86">
        <f ca="1"/>
        <v>1.39622641509434</v>
      </c>
      <c r="BM4" s="86">
        <f ca="1"/>
        <v>0.25896272573614398</v>
      </c>
      <c r="BN4" s="86">
        <f ca="1"/>
        <v>0.439024390243902</v>
      </c>
      <c r="BO4" s="86" t="str">
        <f ca="1"/>
        <v/>
      </c>
      <c r="BP4" s="86" t="str">
        <f ca="1"/>
        <v/>
      </c>
      <c r="BQ4" s="86">
        <f ca="1"/>
        <v>0.61731363792511196</v>
      </c>
      <c r="BR4" s="86">
        <f ca="1"/>
        <v>0.335379414642825</v>
      </c>
      <c r="BS4" s="86">
        <f ca="1"/>
        <v>21.770491803278698</v>
      </c>
      <c r="BT4" s="86">
        <f ca="1"/>
        <v>3.4709453599306199</v>
      </c>
      <c r="BU4" s="86">
        <f ca="1"/>
        <v>7.3365134431916701</v>
      </c>
      <c r="BV4" s="86">
        <f ca="1"/>
        <v>3.01925</v>
      </c>
      <c r="BW4" s="86">
        <f ca="1"/>
        <v>0.149645295141213</v>
      </c>
      <c r="BX4" s="86">
        <f ca="1"/>
        <v>61381497.708544098</v>
      </c>
      <c r="BY4" s="86">
        <f ca="1"/>
        <v>1.36822015794405E-9</v>
      </c>
    </row>
    <row r="5" spans="1:77" x14ac:dyDescent="0.3">
      <c r="A5" s="85">
        <v>53</v>
      </c>
      <c r="B5" t="str">
        <f ca="1"/>
        <v>EBITDA</v>
      </c>
      <c r="C5" s="86" cm="1">
        <f t="array" aca="1" ref="C5" ca="1">IFERROR(INDEX(_xlfn._xlws.FILTER(INDEX(_xlfn.ANCHORARRAY('Finances Pull'!$A$26),_xlfn.SEQUENCE(ROWS(_xlfn.ANCHORARRAY('Finances Pull'!$A$26)),1,1,1),$A5),(INDEX(_xlfn.ANCHORARRAY('Finances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Pull'!$A$26)),1,1,1),$A5)&lt;&gt;""),""),1,1),"")</f>
        <v>34075000000</v>
      </c>
      <c r="D5" cm="1">
        <f t="array" aca="1" ref="D5" ca="1">IFERROR(IF(SUMPRODUCT(TRANSPOSE(Settings!$B$8:$B$17),E5:N5)/SUM(TRANSPOSE(Settings!$B$8:$B$17))=0,C5,SUMPRODUCT(TRANSPOSE(Settings!$B$8:$B$17),E5:N5)/SUM(TRANSPOSE(Settings!$B$8:$B$17))),"")</f>
        <v>3328823529.4117646</v>
      </c>
      <c r="E5" s="86" cm="1">
        <f t="array" aca="1" ref="E5" ca="1">IFERROR(INDEX(_xlfn._xlws.FILTER(INDEX(_xlfn.ANCHORARRAY('Finances Pull'!$A$26),_xlfn.SEQUENCE(ROWS(_xlfn.ANCHORARRAY('Finances Pull'!$A$26)),1,1,1),$A5),(INDEX(_xlfn.ANCHORARRAY('Finances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Pull'!$A$26)),1,1,1),$A5)&lt;&gt;""),""),1,1),"")</f>
        <v>13596000000</v>
      </c>
      <c r="F5" s="86" t="str" cm="1">
        <f t="array" aca="1" ref="F5" ca="1">IFERROR(INDEX(_xlfn._xlws.FILTER(INDEX(_xlfn.ANCHORARRAY('Finances Pull'!$A$26),_xlfn.SEQUENCE(ROWS(_xlfn.ANCHORARRAY('Finances Pull'!$A$26)),1,1,1),$A5),(INDEX(_xlfn.ANCHORARRAY('Finances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Pull'!$A$26)),1,1,1),$A5)&lt;&gt;""),""),1,1),"")</f>
        <v/>
      </c>
      <c r="G5" s="86" cm="1">
        <f t="array" aca="1" ref="G5" ca="1">IFERROR(INDEX(_xlfn._xlws.FILTER(INDEX(_xlfn.ANCHORARRAY('Finances Pull'!$A$26),_xlfn.SEQUENCE(ROWS(_xlfn.ANCHORARRAY('Finances Pull'!$A$26)),1,1,1),$A5),(INDEX(_xlfn.ANCHORARRAY('Finances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Pull'!$A$26)),1,1,1),$A5)&lt;&gt;""),""),1,1),"")</f>
        <v>4363000000</v>
      </c>
      <c r="H5" s="86" t="str" cm="1">
        <f t="array" aca="1" ref="H5" ca="1">IFERROR(INDEX(_xlfn._xlws.FILTER(INDEX(_xlfn.ANCHORARRAY('Finances Pull'!$A$26),_xlfn.SEQUENCE(ROWS(_xlfn.ANCHORARRAY('Finances Pull'!$A$26)),1,1,1),$A5),(INDEX(_xlfn.ANCHORARRAY('Finances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Pull'!$A$26)),1,1,1),$A5)&lt;&gt;""),""),1,1),"")</f>
        <v/>
      </c>
      <c r="I5" s="86" t="str" cm="1">
        <f t="array" aca="1" ref="I5" ca="1">IFERROR(INDEX(_xlfn._xlws.FILTER(INDEX(_xlfn.ANCHORARRAY('Finances Pull'!$A$26),_xlfn.SEQUENCE(ROWS(_xlfn.ANCHORARRAY('Finances Pull'!$A$26)),1,1,1),$A5),(INDEX(_xlfn.ANCHORARRAY('Finances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Pull'!$A$26)),1,1,1),$A5)&lt;&gt;""),""),1,1),"")</f>
        <v/>
      </c>
      <c r="J5" s="86" t="str" cm="1">
        <f t="array" aca="1" ref="J5" ca="1">IFERROR(INDEX(_xlfn._xlws.FILTER(INDEX(_xlfn.ANCHORARRAY('Finances Pull'!$A$26),_xlfn.SEQUENCE(ROWS(_xlfn.ANCHORARRAY('Finances Pull'!$A$26)),1,1,1),$A5),(INDEX(_xlfn.ANCHORARRAY('Finances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Pull'!$A$26)),1,1,1),$A5)&lt;&gt;""),""),1,1),"")</f>
        <v/>
      </c>
      <c r="K5" s="86" t="str" cm="1">
        <f t="array" aca="1" ref="K5" ca="1">IFERROR(INDEX(_xlfn._xlws.FILTER(INDEX(_xlfn.ANCHORARRAY('Finances Pull'!$A$26),_xlfn.SEQUENCE(ROWS(_xlfn.ANCHORARRAY('Finances Pull'!$A$26)),1,1,1),$A5),(INDEX(_xlfn.ANCHORARRAY('Finances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Pull'!$A$26)),1,1,1),$A5)&lt;&gt;""),""),1,1),"")</f>
        <v/>
      </c>
      <c r="L5" s="86" t="str" cm="1">
        <f t="array" aca="1" ref="L5" ca="1">IFERROR(INDEX(_xlfn._xlws.FILTER(INDEX(_xlfn.ANCHORARRAY('Finances Pull'!$A$26),_xlfn.SEQUENCE(ROWS(_xlfn.ANCHORARRAY('Finances Pull'!$A$26)),1,1,1),$A5),(INDEX(_xlfn.ANCHORARRAY('Finances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Pull'!$A$26)),1,1,1),$A5)&lt;&gt;""),""),1,1),"")</f>
        <v/>
      </c>
      <c r="M5" s="86" cm="1">
        <f t="array" aca="1" ref="M5" ca="1">IFERROR(INDEX(_xlfn._xlws.FILTER(INDEX(_xlfn.ANCHORARRAY('Finances Pull'!$A$26),_xlfn.SEQUENCE(ROWS(_xlfn.ANCHORARRAY('Finances Pull'!$A$26)),1,1,1),$A5),(INDEX(_xlfn.ANCHORARRAY('Finances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Pull'!$A$26)),1,1,1),$A5)&lt;&gt;""),""),1,1),"")</f>
        <v>-547000000</v>
      </c>
      <c r="N5" s="86" t="str" cm="1">
        <f t="array" aca="1" ref="N5" ca="1">IFERROR(INDEX(_xlfn._xlws.FILTER(INDEX(_xlfn.ANCHORARRAY('Finances Pull'!$A$26),_xlfn.SEQUENCE(ROWS(_xlfn.ANCHORARRAY('Finances Pull'!$A$26)),1,1,1),$A5),(INDEX(_xlfn.ANCHORARRAY('Finances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Pull'!$A$26)),1,1,1),$A5)&lt;&gt;""),""),1,1),"")</f>
        <v/>
      </c>
      <c r="P5" s="86">
        <v>2019</v>
      </c>
      <c r="Q5" s="86">
        <f ca="1"/>
        <v>13292000000</v>
      </c>
      <c r="R5" s="86">
        <f ca="1"/>
        <v>10557000000</v>
      </c>
      <c r="S5" s="86">
        <f ca="1"/>
        <v>782000000</v>
      </c>
      <c r="T5" s="86">
        <f ca="1"/>
        <v>1424000000</v>
      </c>
      <c r="U5" s="86">
        <f ca="1"/>
        <v>1575000000</v>
      </c>
      <c r="V5" s="86">
        <f ca="1"/>
        <v>1512000000</v>
      </c>
      <c r="W5" s="86">
        <f ca="1"/>
        <v>1404000000</v>
      </c>
      <c r="X5" s="86">
        <f ca="1"/>
        <v>45000000</v>
      </c>
      <c r="Y5" s="86">
        <f ca="1"/>
        <v>618000000</v>
      </c>
      <c r="Z5" s="86">
        <f ca="1"/>
        <v>3950000000</v>
      </c>
      <c r="AA5" s="86">
        <f ca="1"/>
        <v>1329000000</v>
      </c>
      <c r="AB5" s="86">
        <f ca="1"/>
        <v>511000000</v>
      </c>
      <c r="AC5" s="86" t="str">
        <f ca="1"/>
        <v/>
      </c>
      <c r="AD5" s="86" t="str">
        <f ca="1"/>
        <v/>
      </c>
      <c r="AE5" s="86">
        <f ca="1"/>
        <v>1988000000</v>
      </c>
      <c r="AF5" s="86">
        <f ca="1"/>
        <v>9342000000</v>
      </c>
      <c r="AG5" s="86">
        <f ca="1"/>
        <v>9263000000</v>
      </c>
      <c r="AH5" s="86">
        <f ca="1"/>
        <v>12565000000</v>
      </c>
      <c r="AI5" s="86">
        <f ca="1"/>
        <v>1000000</v>
      </c>
      <c r="AJ5" s="86">
        <f ca="1"/>
        <v>606000000</v>
      </c>
      <c r="AK5" s="86">
        <f ca="1"/>
        <v>1207000000</v>
      </c>
      <c r="AL5" s="86" t="str">
        <f ca="1"/>
        <v/>
      </c>
      <c r="AM5" s="86" t="str">
        <f ca="1"/>
        <v/>
      </c>
      <c r="AN5" s="86">
        <f ca="1"/>
        <v>3804000000</v>
      </c>
      <c r="AO5" s="86">
        <f ca="1"/>
        <v>2376000000</v>
      </c>
      <c r="AP5" s="86">
        <f ca="1"/>
        <v>3367000000</v>
      </c>
      <c r="AQ5" s="86">
        <f ca="1"/>
        <v>-245000000</v>
      </c>
      <c r="AR5" s="86">
        <f ca="1"/>
        <v>567000000</v>
      </c>
      <c r="AS5" s="86">
        <f ca="1"/>
        <v>58000000</v>
      </c>
      <c r="AT5" s="86">
        <f ca="1"/>
        <v>262000000</v>
      </c>
      <c r="AU5" s="86">
        <f ca="1"/>
        <v>3743000000</v>
      </c>
      <c r="AV5" s="86">
        <f ca="1"/>
        <v>256000000</v>
      </c>
      <c r="AW5" s="86" t="str">
        <f ca="1"/>
        <v/>
      </c>
      <c r="AX5" s="86" t="str">
        <f ca="1"/>
        <v/>
      </c>
      <c r="AY5" s="86">
        <f ca="1"/>
        <v>-4097000000</v>
      </c>
      <c r="AZ5" s="86">
        <f ca="1"/>
        <v>-2866000000</v>
      </c>
      <c r="BA5" s="86">
        <f ca="1"/>
        <v>371000000</v>
      </c>
      <c r="BB5" s="86">
        <f ca="1"/>
        <v>371000000</v>
      </c>
      <c r="BC5" s="86">
        <f ca="1"/>
        <v>0.93</v>
      </c>
      <c r="BD5" s="86">
        <f ca="1"/>
        <v>1185500000</v>
      </c>
      <c r="BE5" s="86" t="str">
        <f ca="1"/>
        <v/>
      </c>
      <c r="BF5" s="86">
        <f ca="1"/>
        <v>380000000</v>
      </c>
      <c r="BG5" s="86">
        <f ca="1"/>
        <v>642000000</v>
      </c>
      <c r="BH5" s="86" t="str">
        <f ca="1"/>
        <v/>
      </c>
      <c r="BI5" s="86" t="str">
        <f ca="1"/>
        <v/>
      </c>
      <c r="BJ5" s="86" t="str">
        <f ca="1"/>
        <v/>
      </c>
      <c r="BK5" s="86" t="str">
        <f ca="1"/>
        <v/>
      </c>
      <c r="BL5" s="86" t="str">
        <f ca="1"/>
        <v/>
      </c>
      <c r="BM5" s="86" t="str">
        <f ca="1"/>
        <v/>
      </c>
      <c r="BN5" s="86" t="str">
        <f ca="1"/>
        <v/>
      </c>
      <c r="BO5" s="86" t="str">
        <f ca="1"/>
        <v/>
      </c>
      <c r="BP5" s="86" t="str">
        <f ca="1"/>
        <v/>
      </c>
      <c r="BQ5" s="86" t="str">
        <f ca="1"/>
        <v/>
      </c>
      <c r="BR5" s="86">
        <f ca="1"/>
        <v>0.29717123081552799</v>
      </c>
      <c r="BS5" s="86">
        <f ca="1"/>
        <v>6.5517241379310303</v>
      </c>
      <c r="BT5" s="86">
        <f ca="1"/>
        <v>0.58841234010534205</v>
      </c>
      <c r="BU5" s="86">
        <f ca="1"/>
        <v>6.7584650112866802</v>
      </c>
      <c r="BV5" s="86">
        <f ca="1"/>
        <v>4.5293096774193504</v>
      </c>
      <c r="BW5" s="86">
        <f ca="1"/>
        <v>6.06936416184971E-2</v>
      </c>
      <c r="BX5" s="86">
        <f ca="1"/>
        <v>88076276.429411501</v>
      </c>
      <c r="BY5" s="86">
        <f ca="1"/>
        <v>4.1933204238921E-10</v>
      </c>
    </row>
    <row r="6" spans="1:77" x14ac:dyDescent="0.3">
      <c r="A6" s="85">
        <v>54</v>
      </c>
      <c r="B6" t="str">
        <f ca="1"/>
        <v>EBITDA Margin</v>
      </c>
      <c r="C6" s="86" cm="1">
        <f t="array" aca="1" ref="C6" ca="1">IFERROR(INDEX(_xlfn._xlws.FILTER(INDEX(_xlfn.ANCHORARRAY('Finances Pull'!$A$26),_xlfn.SEQUENCE(ROWS(_xlfn.ANCHORARRAY('Finances Pull'!$A$26)),1,1,1),$A6),(INDEX(_xlfn.ANCHORARRAY('Finances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Pull'!$A$26)),1,1,1),$A6)&lt;&gt;""),""),1,1),"")</f>
        <v>0.55932175568760101</v>
      </c>
      <c r="D6" cm="1">
        <f t="array" aca="1" ref="D6" ca="1">IFERROR(IF(SUMPRODUCT(TRANSPOSE(Settings!$B$8:$B$17),E6:N6)/SUM(TRANSPOSE(Settings!$B$8:$B$17))=0,C6,SUMPRODUCT(TRANSPOSE(Settings!$B$8:$B$17),E6:N6)/SUM(TRANSPOSE(Settings!$B$8:$B$17))),"")</f>
        <v>0.55932175568760101</v>
      </c>
      <c r="E6" s="86" t="str" cm="1">
        <f t="array" aca="1" ref="E6" ca="1">IFERROR(INDEX(_xlfn._xlws.FILTER(INDEX(_xlfn.ANCHORARRAY('Finances Pull'!$A$26),_xlfn.SEQUENCE(ROWS(_xlfn.ANCHORARRAY('Finances Pull'!$A$26)),1,1,1),$A6),(INDEX(_xlfn.ANCHORARRAY('Finances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Pull'!$A$26)),1,1,1),$A6)&lt;&gt;""),""),1,1),"")</f>
        <v/>
      </c>
      <c r="F6" s="86" t="str" cm="1">
        <f t="array" aca="1" ref="F6" ca="1">IFERROR(INDEX(_xlfn._xlws.FILTER(INDEX(_xlfn.ANCHORARRAY('Finances Pull'!$A$26),_xlfn.SEQUENCE(ROWS(_xlfn.ANCHORARRAY('Finances Pull'!$A$26)),1,1,1),$A6),(INDEX(_xlfn.ANCHORARRAY('Finances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Pull'!$A$26)),1,1,1),$A6)&lt;&gt;""),""),1,1),"")</f>
        <v/>
      </c>
      <c r="G6" s="86" t="str" cm="1">
        <f t="array" aca="1" ref="G6" ca="1">IFERROR(INDEX(_xlfn._xlws.FILTER(INDEX(_xlfn.ANCHORARRAY('Finances Pull'!$A$26),_xlfn.SEQUENCE(ROWS(_xlfn.ANCHORARRAY('Finances Pull'!$A$26)),1,1,1),$A6),(INDEX(_xlfn.ANCHORARRAY('Finances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Pull'!$A$26)),1,1,1),$A6)&lt;&gt;""),""),1,1),"")</f>
        <v/>
      </c>
      <c r="H6" s="86" t="str" cm="1">
        <f t="array" aca="1" ref="H6" ca="1">IFERROR(INDEX(_xlfn._xlws.FILTER(INDEX(_xlfn.ANCHORARRAY('Finances Pull'!$A$26),_xlfn.SEQUENCE(ROWS(_xlfn.ANCHORARRAY('Finances Pull'!$A$26)),1,1,1),$A6),(INDEX(_xlfn.ANCHORARRAY('Finances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Pull'!$A$26)),1,1,1),$A6)&lt;&gt;""),""),1,1),"")</f>
        <v/>
      </c>
      <c r="I6" s="86" t="str" cm="1">
        <f t="array" aca="1" ref="I6" ca="1">IFERROR(INDEX(_xlfn._xlws.FILTER(INDEX(_xlfn.ANCHORARRAY('Finances Pull'!$A$26),_xlfn.SEQUENCE(ROWS(_xlfn.ANCHORARRAY('Finances Pull'!$A$26)),1,1,1),$A6),(INDEX(_xlfn.ANCHORARRAY('Finances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Pull'!$A$26)),1,1,1),$A6)&lt;&gt;""),""),1,1),"")</f>
        <v/>
      </c>
      <c r="J6" s="86" t="str" cm="1">
        <f t="array" aca="1" ref="J6" ca="1">IFERROR(INDEX(_xlfn._xlws.FILTER(INDEX(_xlfn.ANCHORARRAY('Finances Pull'!$A$26),_xlfn.SEQUENCE(ROWS(_xlfn.ANCHORARRAY('Finances Pull'!$A$26)),1,1,1),$A6),(INDEX(_xlfn.ANCHORARRAY('Finances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Pull'!$A$26)),1,1,1),$A6)&lt;&gt;""),""),1,1),"")</f>
        <v/>
      </c>
      <c r="K6" s="86" t="str" cm="1">
        <f t="array" aca="1" ref="K6" ca="1">IFERROR(INDEX(_xlfn._xlws.FILTER(INDEX(_xlfn.ANCHORARRAY('Finances Pull'!$A$26),_xlfn.SEQUENCE(ROWS(_xlfn.ANCHORARRAY('Finances Pull'!$A$26)),1,1,1),$A6),(INDEX(_xlfn.ANCHORARRAY('Finances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Pull'!$A$26)),1,1,1),$A6)&lt;&gt;""),""),1,1),"")</f>
        <v/>
      </c>
      <c r="L6" s="86" t="str" cm="1">
        <f t="array" aca="1" ref="L6" ca="1">IFERROR(INDEX(_xlfn._xlws.FILTER(INDEX(_xlfn.ANCHORARRAY('Finances Pull'!$A$26),_xlfn.SEQUENCE(ROWS(_xlfn.ANCHORARRAY('Finances Pull'!$A$26)),1,1,1),$A6),(INDEX(_xlfn.ANCHORARRAY('Finances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Pull'!$A$26)),1,1,1),$A6)&lt;&gt;""),""),1,1),"")</f>
        <v/>
      </c>
      <c r="M6" s="86" t="str" cm="1">
        <f t="array" aca="1" ref="M6" ca="1">IFERROR(INDEX(_xlfn._xlws.FILTER(INDEX(_xlfn.ANCHORARRAY('Finances Pull'!$A$26),_xlfn.SEQUENCE(ROWS(_xlfn.ANCHORARRAY('Finances Pull'!$A$26)),1,1,1),$A6),(INDEX(_xlfn.ANCHORARRAY('Finances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Pull'!$A$26)),1,1,1),$A6)&lt;&gt;""),""),1,1),"")</f>
        <v/>
      </c>
      <c r="N6" s="86" t="str" cm="1">
        <f t="array" aca="1" ref="N6" ca="1">IFERROR(INDEX(_xlfn._xlws.FILTER(INDEX(_xlfn.ANCHORARRAY('Finances Pull'!$A$26),_xlfn.SEQUENCE(ROWS(_xlfn.ANCHORARRAY('Finances Pull'!$A$26)),1,1,1),$A6),(INDEX(_xlfn.ANCHORARRAY('Finances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Pull'!$A$26)),1,1,1),$A6)&lt;&gt;""),""),1,1),"")</f>
        <v/>
      </c>
      <c r="P6" s="86">
        <v>2020</v>
      </c>
      <c r="Q6" s="86">
        <f ca="1"/>
        <v>17315000000</v>
      </c>
      <c r="R6" s="86">
        <f ca="1"/>
        <v>13690000000</v>
      </c>
      <c r="S6" s="86">
        <f ca="1"/>
        <v>10896000000</v>
      </c>
      <c r="T6" s="86">
        <f ca="1"/>
        <v>1657000000</v>
      </c>
      <c r="U6" s="86">
        <f ca="1"/>
        <v>979000000</v>
      </c>
      <c r="V6" s="86">
        <f ca="1"/>
        <v>1791000000</v>
      </c>
      <c r="W6" s="86">
        <f ca="1"/>
        <v>1674000000</v>
      </c>
      <c r="X6" s="86">
        <f ca="1"/>
        <v>49000000</v>
      </c>
      <c r="Y6" s="86">
        <f ca="1"/>
        <v>618000000</v>
      </c>
      <c r="Z6" s="86">
        <f ca="1"/>
        <v>5111000000</v>
      </c>
      <c r="AA6" s="86">
        <f ca="1"/>
        <v>1784000000</v>
      </c>
      <c r="AB6" s="86">
        <f ca="1"/>
        <v>687000000</v>
      </c>
      <c r="AC6" s="86" t="str">
        <f ca="1"/>
        <v/>
      </c>
      <c r="AD6" s="86" t="str">
        <f ca="1"/>
        <v/>
      </c>
      <c r="AE6" s="86">
        <f ca="1"/>
        <v>1991000000</v>
      </c>
      <c r="AF6" s="86">
        <f ca="1"/>
        <v>12204000000</v>
      </c>
      <c r="AG6" s="86">
        <f ca="1"/>
        <v>9814000000</v>
      </c>
      <c r="AH6" s="86">
        <f ca="1"/>
        <v>14971000000</v>
      </c>
      <c r="AI6" s="86">
        <f ca="1"/>
        <v>1000000</v>
      </c>
      <c r="AJ6" s="86">
        <f ca="1"/>
        <v>612000000</v>
      </c>
      <c r="AK6" s="86">
        <f ca="1"/>
        <v>2015000000</v>
      </c>
      <c r="AL6" s="86" t="str">
        <f ca="1"/>
        <v/>
      </c>
      <c r="AM6" s="86" t="str">
        <f ca="1"/>
        <v/>
      </c>
      <c r="AN6" s="86">
        <f ca="1"/>
        <v>2846000000</v>
      </c>
      <c r="AO6" s="86">
        <f ca="1"/>
        <v>2829000000</v>
      </c>
      <c r="AP6" s="86">
        <f ca="1"/>
        <v>3922000000</v>
      </c>
      <c r="AQ6" s="86">
        <f ca="1"/>
        <v>174000000</v>
      </c>
      <c r="AR6" s="86">
        <f ca="1"/>
        <v>950000000</v>
      </c>
      <c r="AS6" s="86">
        <f ca="1"/>
        <v>52000000</v>
      </c>
      <c r="AT6" s="86">
        <f ca="1"/>
        <v>381000000</v>
      </c>
      <c r="AU6" s="86">
        <f ca="1"/>
        <v>4761000000</v>
      </c>
      <c r="AV6" s="86">
        <f ca="1"/>
        <v>54000000</v>
      </c>
      <c r="AW6" s="86" t="str">
        <f ca="1"/>
        <v/>
      </c>
      <c r="AX6" s="86" t="str">
        <f ca="1"/>
        <v/>
      </c>
      <c r="AY6" s="86">
        <f ca="1"/>
        <v>6145000000</v>
      </c>
      <c r="AZ6" s="86">
        <f ca="1"/>
        <v>-792000000</v>
      </c>
      <c r="BA6" s="86">
        <f ca="1"/>
        <v>390000000</v>
      </c>
      <c r="BB6" s="86">
        <f ca="1"/>
        <v>390000000</v>
      </c>
      <c r="BC6" s="86">
        <f ca="1"/>
        <v>1.55</v>
      </c>
      <c r="BD6" s="86">
        <f ca="1"/>
        <v>1277000000</v>
      </c>
      <c r="BE6" s="86" t="str">
        <f ca="1"/>
        <v/>
      </c>
      <c r="BF6" s="86">
        <f ca="1"/>
        <v>1176000000</v>
      </c>
      <c r="BG6" s="86">
        <f ca="1"/>
        <v>1557000000</v>
      </c>
      <c r="BH6" s="86" t="str">
        <f ca="1"/>
        <v/>
      </c>
      <c r="BI6" s="86" t="str">
        <f ca="1"/>
        <v/>
      </c>
      <c r="BJ6" s="86" t="str">
        <f ca="1"/>
        <v/>
      </c>
      <c r="BK6" s="86" t="str">
        <f ca="1"/>
        <v/>
      </c>
      <c r="BL6" s="86" t="str">
        <f ca="1"/>
        <v/>
      </c>
      <c r="BM6" s="86" t="str">
        <f ca="1"/>
        <v/>
      </c>
      <c r="BN6" s="86" t="str">
        <f ca="1"/>
        <v/>
      </c>
      <c r="BO6" s="86" t="str">
        <f ca="1"/>
        <v/>
      </c>
      <c r="BP6" s="86" t="str">
        <f ca="1"/>
        <v/>
      </c>
      <c r="BQ6" s="86" t="str">
        <f ca="1"/>
        <v/>
      </c>
      <c r="BR6" s="86">
        <f ca="1"/>
        <v>0.29517759168351099</v>
      </c>
      <c r="BS6" s="86">
        <f ca="1"/>
        <v>22.615384615384599</v>
      </c>
      <c r="BT6" s="86">
        <f ca="1"/>
        <v>6.1076233183856496</v>
      </c>
      <c r="BU6" s="86">
        <f ca="1"/>
        <v>7.125</v>
      </c>
      <c r="BV6" s="86">
        <f ca="1"/>
        <v>6.0657329032258103</v>
      </c>
      <c r="BW6" s="86">
        <f ca="1"/>
        <v>7.7843330055719404E-2</v>
      </c>
      <c r="BX6" s="86">
        <f ca="1"/>
        <v>41481039.017065302</v>
      </c>
      <c r="BY6" s="86">
        <f ca="1"/>
        <v>1.19411039823009E-9</v>
      </c>
    </row>
    <row r="7" spans="1:77" x14ac:dyDescent="0.3">
      <c r="A7" s="85">
        <v>55</v>
      </c>
      <c r="B7" t="str">
        <f ca="1"/>
        <v>Operating CF Margin</v>
      </c>
      <c r="C7" s="86" cm="1">
        <f t="array" aca="1" ref="C7" ca="1">IFERROR(INDEX(_xlfn._xlws.FILTER(INDEX(_xlfn.ANCHORARRAY('Finances Pull'!$A$26),_xlfn.SEQUENCE(ROWS(_xlfn.ANCHORARRAY('Finances Pull'!$A$26)),1,1,1),$A7),(INDEX(_xlfn.ANCHORARRAY('Finances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Pull'!$A$26)),1,1,1),$A7)&lt;&gt;""),""),1,1),"")</f>
        <v>0.47568283488779201</v>
      </c>
      <c r="D7" cm="1">
        <f t="array" aca="1" ref="D7" ca="1">IFERROR(IF(SUMPRODUCT(TRANSPOSE(Settings!$B$8:$B$17),E7:N7)/SUM(TRANSPOSE(Settings!$B$8:$B$17))=0,C7,SUMPRODUCT(TRANSPOSE(Settings!$B$8:$B$17),E7:N7)/SUM(TRANSPOSE(Settings!$B$8:$B$17))),"")</f>
        <v>0.47568283488779201</v>
      </c>
      <c r="E7" s="86" t="str" cm="1">
        <f t="array" aca="1" ref="E7" ca="1">IFERROR(INDEX(_xlfn._xlws.FILTER(INDEX(_xlfn.ANCHORARRAY('Finances Pull'!$A$26),_xlfn.SEQUENCE(ROWS(_xlfn.ANCHORARRAY('Finances Pull'!$A$26)),1,1,1),$A7),(INDEX(_xlfn.ANCHORARRAY('Finances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Pull'!$A$26)),1,1,1),$A7)&lt;&gt;""),""),1,1),"")</f>
        <v/>
      </c>
      <c r="F7" s="86" t="str" cm="1">
        <f t="array" aca="1" ref="F7" ca="1">IFERROR(INDEX(_xlfn._xlws.FILTER(INDEX(_xlfn.ANCHORARRAY('Finances Pull'!$A$26),_xlfn.SEQUENCE(ROWS(_xlfn.ANCHORARRAY('Finances Pull'!$A$26)),1,1,1),$A7),(INDEX(_xlfn.ANCHORARRAY('Finances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Pull'!$A$26)),1,1,1),$A7)&lt;&gt;""),""),1,1),"")</f>
        <v/>
      </c>
      <c r="G7" s="86" t="str" cm="1">
        <f t="array" aca="1" ref="G7" ca="1">IFERROR(INDEX(_xlfn._xlws.FILTER(INDEX(_xlfn.ANCHORARRAY('Finances Pull'!$A$26),_xlfn.SEQUENCE(ROWS(_xlfn.ANCHORARRAY('Finances Pull'!$A$26)),1,1,1),$A7),(INDEX(_xlfn.ANCHORARRAY('Finances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Pull'!$A$26)),1,1,1),$A7)&lt;&gt;""),""),1,1),"")</f>
        <v/>
      </c>
      <c r="H7" s="86" t="str" cm="1">
        <f t="array" aca="1" ref="H7" ca="1">IFERROR(INDEX(_xlfn._xlws.FILTER(INDEX(_xlfn.ANCHORARRAY('Finances Pull'!$A$26),_xlfn.SEQUENCE(ROWS(_xlfn.ANCHORARRAY('Finances Pull'!$A$26)),1,1,1),$A7),(INDEX(_xlfn.ANCHORARRAY('Finances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Pull'!$A$26)),1,1,1),$A7)&lt;&gt;""),""),1,1),"")</f>
        <v/>
      </c>
      <c r="I7" s="86" t="str" cm="1">
        <f t="array" aca="1" ref="I7" ca="1">IFERROR(INDEX(_xlfn._xlws.FILTER(INDEX(_xlfn.ANCHORARRAY('Finances Pull'!$A$26),_xlfn.SEQUENCE(ROWS(_xlfn.ANCHORARRAY('Finances Pull'!$A$26)),1,1,1),$A7),(INDEX(_xlfn.ANCHORARRAY('Finances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Pull'!$A$26)),1,1,1),$A7)&lt;&gt;""),""),1,1),"")</f>
        <v/>
      </c>
      <c r="J7" s="86" t="str" cm="1">
        <f t="array" aca="1" ref="J7" ca="1">IFERROR(INDEX(_xlfn._xlws.FILTER(INDEX(_xlfn.ANCHORARRAY('Finances Pull'!$A$26),_xlfn.SEQUENCE(ROWS(_xlfn.ANCHORARRAY('Finances Pull'!$A$26)),1,1,1),$A7),(INDEX(_xlfn.ANCHORARRAY('Finances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Pull'!$A$26)),1,1,1),$A7)&lt;&gt;""),""),1,1),"")</f>
        <v/>
      </c>
      <c r="K7" s="86" t="str" cm="1">
        <f t="array" aca="1" ref="K7" ca="1">IFERROR(INDEX(_xlfn._xlws.FILTER(INDEX(_xlfn.ANCHORARRAY('Finances Pull'!$A$26),_xlfn.SEQUENCE(ROWS(_xlfn.ANCHORARRAY('Finances Pull'!$A$26)),1,1,1),$A7),(INDEX(_xlfn.ANCHORARRAY('Finances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Pull'!$A$26)),1,1,1),$A7)&lt;&gt;""),""),1,1),"")</f>
        <v/>
      </c>
      <c r="L7" s="86" t="str" cm="1">
        <f t="array" aca="1" ref="L7" ca="1">IFERROR(INDEX(_xlfn._xlws.FILTER(INDEX(_xlfn.ANCHORARRAY('Finances Pull'!$A$26),_xlfn.SEQUENCE(ROWS(_xlfn.ANCHORARRAY('Finances Pull'!$A$26)),1,1,1),$A7),(INDEX(_xlfn.ANCHORARRAY('Finances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Pull'!$A$26)),1,1,1),$A7)&lt;&gt;""),""),1,1),"")</f>
        <v/>
      </c>
      <c r="M7" s="86" t="str" cm="1">
        <f t="array" aca="1" ref="M7" ca="1">IFERROR(INDEX(_xlfn._xlws.FILTER(INDEX(_xlfn.ANCHORARRAY('Finances Pull'!$A$26),_xlfn.SEQUENCE(ROWS(_xlfn.ANCHORARRAY('Finances Pull'!$A$26)),1,1,1),$A7),(INDEX(_xlfn.ANCHORARRAY('Finances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Pull'!$A$26)),1,1,1),$A7)&lt;&gt;""),""),1,1),"")</f>
        <v/>
      </c>
      <c r="N7" s="86" t="str" cm="1">
        <f t="array" aca="1" ref="N7" ca="1">IFERROR(INDEX(_xlfn._xlws.FILTER(INDEX(_xlfn.ANCHORARRAY('Finances Pull'!$A$26),_xlfn.SEQUENCE(ROWS(_xlfn.ANCHORARRAY('Finances Pull'!$A$26)),1,1,1),$A7),(INDEX(_xlfn.ANCHORARRAY('Finances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Pull'!$A$26)),1,1,1),$A7)&lt;&gt;""),""),1,1),"")</f>
        <v/>
      </c>
      <c r="P7" s="86">
        <v>2021</v>
      </c>
      <c r="Q7" s="86">
        <f ca="1"/>
        <v>28791000000</v>
      </c>
      <c r="R7" s="86">
        <f ca="1"/>
        <v>16055000000</v>
      </c>
      <c r="S7" s="86">
        <f ca="1"/>
        <v>847000000</v>
      </c>
      <c r="T7" s="86">
        <f ca="1"/>
        <v>2429000000</v>
      </c>
      <c r="U7" s="86">
        <f ca="1"/>
        <v>1826000000</v>
      </c>
      <c r="V7" s="86">
        <f ca="1"/>
        <v>2149000000</v>
      </c>
      <c r="W7" s="86">
        <f ca="1"/>
        <v>2149000000</v>
      </c>
      <c r="X7" s="86">
        <f ca="1"/>
        <v>2737000000</v>
      </c>
      <c r="Y7" s="86">
        <f ca="1"/>
        <v>4193000000</v>
      </c>
      <c r="Z7" s="86">
        <f ca="1"/>
        <v>11898000000</v>
      </c>
      <c r="AA7" s="86">
        <f ca="1"/>
        <v>3925000000</v>
      </c>
      <c r="AB7" s="86">
        <f ca="1"/>
        <v>1201000000</v>
      </c>
      <c r="AC7" s="86" t="str">
        <f ca="1"/>
        <v/>
      </c>
      <c r="AD7" s="86">
        <f ca="1"/>
        <v>999000000</v>
      </c>
      <c r="AE7" s="86">
        <f ca="1"/>
        <v>6963000000</v>
      </c>
      <c r="AF7" s="86">
        <f ca="1"/>
        <v>16893000000</v>
      </c>
      <c r="AG7" s="86">
        <f ca="1"/>
        <v>10756000000</v>
      </c>
      <c r="AH7" s="86">
        <f ca="1"/>
        <v>18908000000</v>
      </c>
      <c r="AI7" s="86">
        <f ca="1"/>
        <v>1000000</v>
      </c>
      <c r="AJ7" s="86">
        <f ca="1"/>
        <v>620000000</v>
      </c>
      <c r="AK7" s="86">
        <f ca="1"/>
        <v>10396000000</v>
      </c>
      <c r="AL7" s="86" t="str">
        <f ca="1"/>
        <v/>
      </c>
      <c r="AM7" s="86" t="str">
        <f ca="1"/>
        <v/>
      </c>
      <c r="AN7" s="86">
        <f ca="1"/>
        <v>4532000000</v>
      </c>
      <c r="AO7" s="86">
        <f ca="1"/>
        <v>3924000000</v>
      </c>
      <c r="AP7" s="86">
        <f ca="1"/>
        <v>5864000000</v>
      </c>
      <c r="AQ7" s="86">
        <f ca="1"/>
        <v>77000000</v>
      </c>
      <c r="AR7" s="86">
        <f ca="1"/>
        <v>4332000000</v>
      </c>
      <c r="AS7" s="86">
        <f ca="1"/>
        <v>184000000</v>
      </c>
      <c r="AT7" s="86">
        <f ca="1"/>
        <v>1098000000</v>
      </c>
      <c r="AU7" s="86">
        <f ca="1"/>
        <v>5822000000</v>
      </c>
      <c r="AV7" s="86">
        <f ca="1"/>
        <v>239000000</v>
      </c>
      <c r="AW7" s="86" t="str">
        <f ca="1"/>
        <v/>
      </c>
      <c r="AX7" s="86" t="str">
        <f ca="1"/>
        <v/>
      </c>
      <c r="AY7" s="86">
        <f ca="1"/>
        <v>-19675000000</v>
      </c>
      <c r="AZ7" s="86">
        <f ca="1"/>
        <v>3804000000</v>
      </c>
      <c r="BA7" s="86">
        <f ca="1"/>
        <v>395000000</v>
      </c>
      <c r="BB7" s="86">
        <f ca="1"/>
        <v>395000000</v>
      </c>
      <c r="BC7" s="86">
        <f ca="1"/>
        <v>7.02</v>
      </c>
      <c r="BD7" s="86">
        <f ca="1"/>
        <v>1402500000</v>
      </c>
      <c r="BE7" s="86" t="str">
        <f ca="1"/>
        <v/>
      </c>
      <c r="BF7" s="86">
        <f ca="1"/>
        <v>4593000000</v>
      </c>
      <c r="BG7" s="86">
        <f ca="1"/>
        <v>5691000000</v>
      </c>
      <c r="BH7" s="86" t="str">
        <f ca="1"/>
        <v/>
      </c>
      <c r="BI7" s="86" t="str">
        <f ca="1"/>
        <v/>
      </c>
      <c r="BJ7" s="86" t="str">
        <f ca="1"/>
        <v/>
      </c>
      <c r="BK7" s="86" t="str">
        <f ca="1"/>
        <v/>
      </c>
      <c r="BL7" s="86" t="str">
        <f ca="1"/>
        <v/>
      </c>
      <c r="BM7" s="86" t="str">
        <f ca="1"/>
        <v/>
      </c>
      <c r="BN7" s="86" t="str">
        <f ca="1"/>
        <v/>
      </c>
      <c r="BO7" s="86" t="str">
        <f ca="1"/>
        <v/>
      </c>
      <c r="BP7" s="86" t="str">
        <f ca="1"/>
        <v/>
      </c>
      <c r="BQ7" s="86" t="str">
        <f ca="1"/>
        <v/>
      </c>
      <c r="BR7" s="86">
        <f ca="1"/>
        <v>0.41325414191935</v>
      </c>
      <c r="BS7" s="86">
        <f ca="1"/>
        <v>24.961956521739101</v>
      </c>
      <c r="BT7" s="86">
        <f ca="1"/>
        <v>0.21579617834394901</v>
      </c>
      <c r="BU7" s="86">
        <f ca="1"/>
        <v>3.6252229299363101</v>
      </c>
      <c r="BV7" s="86">
        <f ca="1"/>
        <v>3.40216096866097</v>
      </c>
      <c r="BW7" s="86">
        <f ca="1"/>
        <v>0.256437577694903</v>
      </c>
      <c r="BX7" s="86">
        <f ca="1"/>
        <v>16538843.043029901</v>
      </c>
      <c r="BY7" s="86">
        <f ca="1"/>
        <v>9.9248122535961595E-9</v>
      </c>
    </row>
    <row r="8" spans="1:77" x14ac:dyDescent="0.3">
      <c r="A8" s="85">
        <v>56</v>
      </c>
      <c r="B8" t="str">
        <f ca="1"/>
        <v>Free CF Margin</v>
      </c>
      <c r="C8" s="86" cm="1">
        <f t="array" aca="1" ref="C8" ca="1">IFERROR(INDEX(_xlfn._xlws.FILTER(INDEX(_xlfn.ANCHORARRAY('Finances Pull'!$A$26),_xlfn.SEQUENCE(ROWS(_xlfn.ANCHORARRAY('Finances Pull'!$A$26)),1,1,1),$A8),(INDEX(_xlfn.ANCHORARRAY('Finances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Pull'!$A$26)),1,1,1),$A8)&lt;&gt;""),""),1,1),"")</f>
        <v>0.44770258129648299</v>
      </c>
      <c r="D8" cm="1">
        <f t="array" aca="1" ref="D8" ca="1">IFERROR(IF(SUMPRODUCT(TRANSPOSE(Settings!$B$8:$B$17),E8:N8)/SUM(TRANSPOSE(Settings!$B$8:$B$17))=0,C8,SUMPRODUCT(TRANSPOSE(Settings!$B$8:$B$17),E8:N8)/SUM(TRANSPOSE(Settings!$B$8:$B$17))),"")</f>
        <v>0.44770258129648299</v>
      </c>
      <c r="E8" s="86" t="str" cm="1">
        <f t="array" aca="1" ref="E8" ca="1">IFERROR(INDEX(_xlfn._xlws.FILTER(INDEX(_xlfn.ANCHORARRAY('Finances Pull'!$A$26),_xlfn.SEQUENCE(ROWS(_xlfn.ANCHORARRAY('Finances Pull'!$A$26)),1,1,1),$A8),(INDEX(_xlfn.ANCHORARRAY('Finances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Pull'!$A$26)),1,1,1),$A8)&lt;&gt;""),""),1,1),"")</f>
        <v/>
      </c>
      <c r="F8" s="86" t="str" cm="1">
        <f t="array" aca="1" ref="F8" ca="1">IFERROR(INDEX(_xlfn._xlws.FILTER(INDEX(_xlfn.ANCHORARRAY('Finances Pull'!$A$26),_xlfn.SEQUENCE(ROWS(_xlfn.ANCHORARRAY('Finances Pull'!$A$26)),1,1,1),$A8),(INDEX(_xlfn.ANCHORARRAY('Finances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Pull'!$A$26)),1,1,1),$A8)&lt;&gt;""),""),1,1),"")</f>
        <v/>
      </c>
      <c r="G8" s="86" t="str" cm="1">
        <f t="array" aca="1" ref="G8" ca="1">IFERROR(INDEX(_xlfn._xlws.FILTER(INDEX(_xlfn.ANCHORARRAY('Finances Pull'!$A$26),_xlfn.SEQUENCE(ROWS(_xlfn.ANCHORARRAY('Finances Pull'!$A$26)),1,1,1),$A8),(INDEX(_xlfn.ANCHORARRAY('Finances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Pull'!$A$26)),1,1,1),$A8)&lt;&gt;""),""),1,1),"")</f>
        <v/>
      </c>
      <c r="H8" s="86" t="str" cm="1">
        <f t="array" aca="1" ref="H8" ca="1">IFERROR(INDEX(_xlfn._xlws.FILTER(INDEX(_xlfn.ANCHORARRAY('Finances Pull'!$A$26),_xlfn.SEQUENCE(ROWS(_xlfn.ANCHORARRAY('Finances Pull'!$A$26)),1,1,1),$A8),(INDEX(_xlfn.ANCHORARRAY('Finances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Pull'!$A$26)),1,1,1),$A8)&lt;&gt;""),""),1,1),"")</f>
        <v/>
      </c>
      <c r="I8" s="86" t="str" cm="1">
        <f t="array" aca="1" ref="I8" ca="1">IFERROR(INDEX(_xlfn._xlws.FILTER(INDEX(_xlfn.ANCHORARRAY('Finances Pull'!$A$26),_xlfn.SEQUENCE(ROWS(_xlfn.ANCHORARRAY('Finances Pull'!$A$26)),1,1,1),$A8),(INDEX(_xlfn.ANCHORARRAY('Finances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Pull'!$A$26)),1,1,1),$A8)&lt;&gt;""),""),1,1),"")</f>
        <v/>
      </c>
      <c r="J8" s="86" t="str" cm="1">
        <f t="array" aca="1" ref="J8" ca="1">IFERROR(INDEX(_xlfn._xlws.FILTER(INDEX(_xlfn.ANCHORARRAY('Finances Pull'!$A$26),_xlfn.SEQUENCE(ROWS(_xlfn.ANCHORARRAY('Finances Pull'!$A$26)),1,1,1),$A8),(INDEX(_xlfn.ANCHORARRAY('Finances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Pull'!$A$26)),1,1,1),$A8)&lt;&gt;""),""),1,1),"")</f>
        <v/>
      </c>
      <c r="K8" s="86" t="str" cm="1">
        <f t="array" aca="1" ref="K8" ca="1">IFERROR(INDEX(_xlfn._xlws.FILTER(INDEX(_xlfn.ANCHORARRAY('Finances Pull'!$A$26),_xlfn.SEQUENCE(ROWS(_xlfn.ANCHORARRAY('Finances Pull'!$A$26)),1,1,1),$A8),(INDEX(_xlfn.ANCHORARRAY('Finances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Pull'!$A$26)),1,1,1),$A8)&lt;&gt;""),""),1,1),"")</f>
        <v/>
      </c>
      <c r="L8" s="86" t="str" cm="1">
        <f t="array" aca="1" ref="L8" ca="1">IFERROR(INDEX(_xlfn._xlws.FILTER(INDEX(_xlfn.ANCHORARRAY('Finances Pull'!$A$26),_xlfn.SEQUENCE(ROWS(_xlfn.ANCHORARRAY('Finances Pull'!$A$26)),1,1,1),$A8),(INDEX(_xlfn.ANCHORARRAY('Finances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Pull'!$A$26)),1,1,1),$A8)&lt;&gt;""),""),1,1),"")</f>
        <v/>
      </c>
      <c r="M8" s="86" t="str" cm="1">
        <f t="array" aca="1" ref="M8" ca="1">IFERROR(INDEX(_xlfn._xlws.FILTER(INDEX(_xlfn.ANCHORARRAY('Finances Pull'!$A$26),_xlfn.SEQUENCE(ROWS(_xlfn.ANCHORARRAY('Finances Pull'!$A$26)),1,1,1),$A8),(INDEX(_xlfn.ANCHORARRAY('Finances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Pull'!$A$26)),1,1,1),$A8)&lt;&gt;""),""),1,1),"")</f>
        <v/>
      </c>
      <c r="N8" s="86" t="str" cm="1">
        <f t="array" aca="1" ref="N8" ca="1">IFERROR(INDEX(_xlfn._xlws.FILTER(INDEX(_xlfn.ANCHORARRAY('Finances Pull'!$A$26),_xlfn.SEQUENCE(ROWS(_xlfn.ANCHORARRAY('Finances Pull'!$A$26)),1,1,1),$A8),(INDEX(_xlfn.ANCHORARRAY('Finances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Pull'!$A$26)),1,1,1),$A8)&lt;&gt;""),""),1,1),"")</f>
        <v/>
      </c>
      <c r="P8" s="86">
        <v>2022</v>
      </c>
      <c r="Q8" s="86">
        <f ca="1"/>
        <v>44187000000</v>
      </c>
      <c r="R8" s="86">
        <f ca="1"/>
        <v>28829000000</v>
      </c>
      <c r="S8" s="86">
        <f ca="1"/>
        <v>1990000000</v>
      </c>
      <c r="T8" s="86">
        <f ca="1"/>
        <v>4650000000</v>
      </c>
      <c r="U8" s="86">
        <f ca="1"/>
        <v>2605000000</v>
      </c>
      <c r="V8" s="86">
        <f ca="1"/>
        <v>2778000000</v>
      </c>
      <c r="W8" s="86">
        <f ca="1"/>
        <v>2778000000</v>
      </c>
      <c r="X8" s="86">
        <f ca="1"/>
        <v>2339000000</v>
      </c>
      <c r="Y8" s="86">
        <f ca="1"/>
        <v>4349000000</v>
      </c>
      <c r="Z8" s="86">
        <f ca="1"/>
        <v>17575000000</v>
      </c>
      <c r="AA8" s="86">
        <f ca="1"/>
        <v>4335000000</v>
      </c>
      <c r="AB8" s="86">
        <f ca="1"/>
        <v>1783000000</v>
      </c>
      <c r="AC8" s="86" t="str">
        <f ca="1"/>
        <v/>
      </c>
      <c r="AD8" s="86">
        <f ca="1"/>
        <v>0</v>
      </c>
      <c r="AE8" s="86">
        <f ca="1"/>
        <v>10946000000</v>
      </c>
      <c r="AF8" s="86">
        <f ca="1"/>
        <v>26612000000</v>
      </c>
      <c r="AG8" s="86">
        <f ca="1"/>
        <v>0</v>
      </c>
      <c r="AH8" s="86">
        <f ca="1"/>
        <v>16235000000</v>
      </c>
      <c r="AI8" s="86">
        <f ca="1"/>
        <v>3000000</v>
      </c>
      <c r="AJ8" s="86">
        <f ca="1"/>
        <v>2506000000</v>
      </c>
      <c r="AK8" s="86">
        <f ca="1"/>
        <v>17475000000</v>
      </c>
      <c r="AL8" s="86">
        <f ca="1"/>
        <v>26914000000</v>
      </c>
      <c r="AM8" s="86">
        <f ca="1"/>
        <v>9439000000</v>
      </c>
      <c r="AN8" s="86">
        <f ca="1"/>
        <v>10041000000</v>
      </c>
      <c r="AO8" s="86">
        <f ca="1"/>
        <v>5268000000</v>
      </c>
      <c r="AP8" s="86">
        <f ca="1"/>
        <v>7434000000</v>
      </c>
      <c r="AQ8" s="86">
        <f ca="1"/>
        <v>189000000</v>
      </c>
      <c r="AR8" s="86">
        <f ca="1"/>
        <v>9752000000</v>
      </c>
      <c r="AS8" s="86">
        <f ca="1"/>
        <v>236000000</v>
      </c>
      <c r="AT8" s="86" t="str">
        <f ca="1"/>
        <v/>
      </c>
      <c r="AU8" s="86">
        <f ca="1"/>
        <v>9108000000</v>
      </c>
      <c r="AV8" s="86">
        <f ca="1"/>
        <v>581000000</v>
      </c>
      <c r="AW8" s="86">
        <f ca="1"/>
        <v>1174000000</v>
      </c>
      <c r="AX8" s="86" t="str">
        <f ca="1"/>
        <v/>
      </c>
      <c r="AY8" s="86">
        <f ca="1"/>
        <v>-9830000000</v>
      </c>
      <c r="AZ8" s="86">
        <f ca="1"/>
        <v>1865000000</v>
      </c>
      <c r="BA8" s="86">
        <f ca="1"/>
        <v>399000000</v>
      </c>
      <c r="BB8" s="86">
        <f ca="1"/>
        <v>399000000</v>
      </c>
      <c r="BC8" s="86">
        <f ca="1"/>
        <v>3.91</v>
      </c>
      <c r="BD8" s="86">
        <f ca="1"/>
        <v>2215500000</v>
      </c>
      <c r="BE8" s="86">
        <f ca="1"/>
        <v>0.37307720888756801</v>
      </c>
      <c r="BF8" s="86">
        <f ca="1"/>
        <v>10177000000</v>
      </c>
      <c r="BG8" s="86">
        <f ca="1"/>
        <v>10177000000</v>
      </c>
      <c r="BH8" s="86">
        <f ca="1"/>
        <v>0.37813034108642302</v>
      </c>
      <c r="BI8" s="86">
        <f ca="1"/>
        <v>0.33841123578806598</v>
      </c>
      <c r="BJ8" s="86" t="str">
        <f ca="1"/>
        <v/>
      </c>
      <c r="BK8" s="86">
        <f ca="1"/>
        <v>0.64929033216913101</v>
      </c>
      <c r="BL8" s="86">
        <f ca="1"/>
        <v>4.2604378244188696</v>
      </c>
      <c r="BM8" s="86">
        <f ca="1"/>
        <v>0.60909317219996795</v>
      </c>
      <c r="BN8" s="86">
        <f ca="1"/>
        <v>-0.36523742290257899</v>
      </c>
      <c r="BO8" s="86" t="str">
        <f ca="1"/>
        <v/>
      </c>
      <c r="BP8" s="86" t="str">
        <f ca="1"/>
        <v/>
      </c>
      <c r="BQ8" s="86">
        <f ca="1"/>
        <v>0.19573456193802499</v>
      </c>
      <c r="BR8" s="86">
        <f ca="1"/>
        <v>0.397741417158893</v>
      </c>
      <c r="BS8" s="86">
        <f ca="1"/>
        <v>43.122881355932201</v>
      </c>
      <c r="BT8" s="86">
        <f ca="1"/>
        <v>0.45905420991926199</v>
      </c>
      <c r="BU8" s="86">
        <f ca="1"/>
        <v>6.04936562860438</v>
      </c>
      <c r="BV8" s="86">
        <f ca="1"/>
        <v>4.6442508951406598</v>
      </c>
      <c r="BW8" s="86">
        <f ca="1"/>
        <v>0.36645122501127297</v>
      </c>
      <c r="BX8" s="86">
        <f ca="1"/>
        <v>21972550.172170602</v>
      </c>
      <c r="BY8" s="86">
        <f ca="1"/>
        <v>2.6680359277769402E-9</v>
      </c>
    </row>
    <row r="9" spans="1:77" x14ac:dyDescent="0.3">
      <c r="A9" s="85">
        <v>57</v>
      </c>
      <c r="B9" t="str">
        <f ca="1"/>
        <v>Gross Margin</v>
      </c>
      <c r="C9" s="86" cm="1">
        <f t="array" aca="1" ref="C9" ca="1">IFERROR(INDEX(_xlfn._xlws.FILTER(INDEX(_xlfn.ANCHORARRAY('Finances Pull'!$A$26),_xlfn.SEQUENCE(ROWS(_xlfn.ANCHORARRAY('Finances Pull'!$A$26)),1,1,1),$A9),(INDEX(_xlfn.ANCHORARRAY('Finances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Pull'!$A$26)),1,1,1),$A9)&lt;&gt;""),""),1,1),"")</f>
        <v>0.71068084357547101</v>
      </c>
      <c r="D9" cm="1">
        <f t="array" aca="1" ref="D9" ca="1">IFERROR(IF(SUMPRODUCT(TRANSPOSE(Settings!$B$8:$B$17),E9:N9)/SUM(TRANSPOSE(Settings!$B$8:$B$17))=0,C9,SUMPRODUCT(TRANSPOSE(Settings!$B$8:$B$17),E9:N9)/SUM(TRANSPOSE(Settings!$B$8:$B$17))),"")</f>
        <v>0.71068084357547101</v>
      </c>
      <c r="E9" s="86" t="str" cm="1">
        <f t="array" aca="1" ref="E9" ca="1">IFERROR(INDEX(_xlfn._xlws.FILTER(INDEX(_xlfn.ANCHORARRAY('Finances Pull'!$A$26),_xlfn.SEQUENCE(ROWS(_xlfn.ANCHORARRAY('Finances Pull'!$A$26)),1,1,1),$A9),(INDEX(_xlfn.ANCHORARRAY('Finances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Pull'!$A$26)),1,1,1),$A9)&lt;&gt;""),""),1,1),"")</f>
        <v/>
      </c>
      <c r="F9" s="86" t="str" cm="1">
        <f t="array" aca="1" ref="F9" ca="1">IFERROR(INDEX(_xlfn._xlws.FILTER(INDEX(_xlfn.ANCHORARRAY('Finances Pull'!$A$26),_xlfn.SEQUENCE(ROWS(_xlfn.ANCHORARRAY('Finances Pull'!$A$26)),1,1,1),$A9),(INDEX(_xlfn.ANCHORARRAY('Finances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Pull'!$A$26)),1,1,1),$A9)&lt;&gt;""),""),1,1),"")</f>
        <v/>
      </c>
      <c r="G9" s="86" t="str" cm="1">
        <f t="array" aca="1" ref="G9" ca="1">IFERROR(INDEX(_xlfn._xlws.FILTER(INDEX(_xlfn.ANCHORARRAY('Finances Pull'!$A$26),_xlfn.SEQUENCE(ROWS(_xlfn.ANCHORARRAY('Finances Pull'!$A$26)),1,1,1),$A9),(INDEX(_xlfn.ANCHORARRAY('Finances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Pull'!$A$26)),1,1,1),$A9)&lt;&gt;""),""),1,1),"")</f>
        <v/>
      </c>
      <c r="H9" s="86" t="str" cm="1">
        <f t="array" aca="1" ref="H9" ca="1">IFERROR(INDEX(_xlfn._xlws.FILTER(INDEX(_xlfn.ANCHORARRAY('Finances Pull'!$A$26),_xlfn.SEQUENCE(ROWS(_xlfn.ANCHORARRAY('Finances Pull'!$A$26)),1,1,1),$A9),(INDEX(_xlfn.ANCHORARRAY('Finances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Pull'!$A$26)),1,1,1),$A9)&lt;&gt;""),""),1,1),"")</f>
        <v/>
      </c>
      <c r="I9" s="86" t="str" cm="1">
        <f t="array" aca="1" ref="I9" ca="1">IFERROR(INDEX(_xlfn._xlws.FILTER(INDEX(_xlfn.ANCHORARRAY('Finances Pull'!$A$26),_xlfn.SEQUENCE(ROWS(_xlfn.ANCHORARRAY('Finances Pull'!$A$26)),1,1,1),$A9),(INDEX(_xlfn.ANCHORARRAY('Finances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Pull'!$A$26)),1,1,1),$A9)&lt;&gt;""),""),1,1),"")</f>
        <v/>
      </c>
      <c r="J9" s="86" t="str" cm="1">
        <f t="array" aca="1" ref="J9" ca="1">IFERROR(INDEX(_xlfn._xlws.FILTER(INDEX(_xlfn.ANCHORARRAY('Finances Pull'!$A$26),_xlfn.SEQUENCE(ROWS(_xlfn.ANCHORARRAY('Finances Pull'!$A$26)),1,1,1),$A9),(INDEX(_xlfn.ANCHORARRAY('Finances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Pull'!$A$26)),1,1,1),$A9)&lt;&gt;""),""),1,1),"")</f>
        <v/>
      </c>
      <c r="K9" s="86" t="str" cm="1">
        <f t="array" aca="1" ref="K9" ca="1">IFERROR(INDEX(_xlfn._xlws.FILTER(INDEX(_xlfn.ANCHORARRAY('Finances Pull'!$A$26),_xlfn.SEQUENCE(ROWS(_xlfn.ANCHORARRAY('Finances Pull'!$A$26)),1,1,1),$A9),(INDEX(_xlfn.ANCHORARRAY('Finances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Pull'!$A$26)),1,1,1),$A9)&lt;&gt;""),""),1,1),"")</f>
        <v/>
      </c>
      <c r="L9" s="86" t="str" cm="1">
        <f t="array" aca="1" ref="L9" ca="1">IFERROR(INDEX(_xlfn._xlws.FILTER(INDEX(_xlfn.ANCHORARRAY('Finances Pull'!$A$26),_xlfn.SEQUENCE(ROWS(_xlfn.ANCHORARRAY('Finances Pull'!$A$26)),1,1,1),$A9),(INDEX(_xlfn.ANCHORARRAY('Finances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Pull'!$A$26)),1,1,1),$A9)&lt;&gt;""),""),1,1),"")</f>
        <v/>
      </c>
      <c r="M9" s="86" t="str" cm="1">
        <f t="array" aca="1" ref="M9" ca="1">IFERROR(INDEX(_xlfn._xlws.FILTER(INDEX(_xlfn.ANCHORARRAY('Finances Pull'!$A$26),_xlfn.SEQUENCE(ROWS(_xlfn.ANCHORARRAY('Finances Pull'!$A$26)),1,1,1),$A9),(INDEX(_xlfn.ANCHORARRAY('Finances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Pull'!$A$26)),1,1,1),$A9)&lt;&gt;""),""),1,1),"")</f>
        <v/>
      </c>
      <c r="N9" s="86" t="str" cm="1">
        <f t="array" aca="1" ref="N9" ca="1">IFERROR(INDEX(_xlfn._xlws.FILTER(INDEX(_xlfn.ANCHORARRAY('Finances Pull'!$A$26),_xlfn.SEQUENCE(ROWS(_xlfn.ANCHORARRAY('Finances Pull'!$A$26)),1,1,1),$A9),(INDEX(_xlfn.ANCHORARRAY('Finances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Pull'!$A$26)),1,1,1),$A9)&lt;&gt;""),""),1,1),"")</f>
        <v/>
      </c>
      <c r="P9" s="86">
        <v>2023</v>
      </c>
      <c r="Q9" s="86">
        <f ca="1"/>
        <v>41182000000</v>
      </c>
      <c r="R9" s="86">
        <f ca="1"/>
        <v>23073000000</v>
      </c>
      <c r="S9" s="86">
        <f ca="1"/>
        <v>3389000000</v>
      </c>
      <c r="T9" s="86">
        <f ca="1"/>
        <v>3827000000</v>
      </c>
      <c r="U9" s="86">
        <f ca="1"/>
        <v>5159000000</v>
      </c>
      <c r="V9" s="86">
        <f ca="1"/>
        <v>3807000000</v>
      </c>
      <c r="W9" s="86">
        <f ca="1"/>
        <v>3807000000</v>
      </c>
      <c r="X9" s="86">
        <f ca="1"/>
        <v>1676000000</v>
      </c>
      <c r="Y9" s="86">
        <f ca="1"/>
        <v>4372000000</v>
      </c>
      <c r="Z9" s="86">
        <f ca="1"/>
        <v>19081000000</v>
      </c>
      <c r="AA9" s="86">
        <f ca="1"/>
        <v>6563000000</v>
      </c>
      <c r="AB9" s="86">
        <f ca="1"/>
        <v>1193000000</v>
      </c>
      <c r="AC9" s="86" t="str">
        <f ca="1"/>
        <v/>
      </c>
      <c r="AD9" s="86">
        <f ca="1"/>
        <v>1250000000</v>
      </c>
      <c r="AE9" s="86">
        <f ca="1"/>
        <v>10953000000</v>
      </c>
      <c r="AF9" s="86">
        <f ca="1"/>
        <v>22101000000</v>
      </c>
      <c r="AG9" s="86" t="str">
        <f ca="1"/>
        <v/>
      </c>
      <c r="AH9" s="86">
        <f ca="1"/>
        <v>10171000000</v>
      </c>
      <c r="AI9" s="86">
        <f ca="1"/>
        <v>2000000</v>
      </c>
      <c r="AJ9" s="86">
        <f ca="1"/>
        <v>2466000000</v>
      </c>
      <c r="AK9" s="86">
        <f ca="1"/>
        <v>15356000000</v>
      </c>
      <c r="AL9" s="86">
        <f ca="1"/>
        <v>26974000000</v>
      </c>
      <c r="AM9" s="86">
        <f ca="1"/>
        <v>11618000000</v>
      </c>
      <c r="AN9" s="86">
        <f ca="1"/>
        <v>4224000000</v>
      </c>
      <c r="AO9" s="86">
        <f ca="1"/>
        <v>7339000000</v>
      </c>
      <c r="AP9" s="86">
        <f ca="1"/>
        <v>11132000000</v>
      </c>
      <c r="AQ9" s="86">
        <f ca="1"/>
        <v>-187000000</v>
      </c>
      <c r="AR9" s="86">
        <f ca="1"/>
        <v>4368000000</v>
      </c>
      <c r="AS9" s="86">
        <f ca="1"/>
        <v>262000000</v>
      </c>
      <c r="AT9" s="86" t="str">
        <f ca="1"/>
        <v/>
      </c>
      <c r="AU9" s="86">
        <f ca="1"/>
        <v>5641000000</v>
      </c>
      <c r="AV9" s="86">
        <f ca="1"/>
        <v>1341000000</v>
      </c>
      <c r="AW9" s="86">
        <f ca="1"/>
        <v>1544000000</v>
      </c>
      <c r="AX9" s="86" t="str">
        <f ca="1"/>
        <v/>
      </c>
      <c r="AY9" s="86">
        <f ca="1"/>
        <v>7375000000</v>
      </c>
      <c r="AZ9" s="86">
        <f ca="1"/>
        <v>-11617000000</v>
      </c>
      <c r="BA9" s="86">
        <f ca="1"/>
        <v>398000000</v>
      </c>
      <c r="BB9" s="86">
        <f ca="1"/>
        <v>398000000</v>
      </c>
      <c r="BC9" s="86">
        <f ca="1"/>
        <v>1.76</v>
      </c>
      <c r="BD9" s="86">
        <f ca="1"/>
        <v>3882000000</v>
      </c>
      <c r="BE9" s="86">
        <f ca="1"/>
        <v>0.156595239860606</v>
      </c>
      <c r="BF9" s="86">
        <f ca="1"/>
        <v>4443000000</v>
      </c>
      <c r="BG9" s="86">
        <f ca="1"/>
        <v>4443000000</v>
      </c>
      <c r="BH9" s="86">
        <f ca="1"/>
        <v>0.16471416919997001</v>
      </c>
      <c r="BI9" s="86">
        <f ca="1"/>
        <v>0.20912730777786001</v>
      </c>
      <c r="BJ9" s="86" t="str">
        <f ca="1"/>
        <v/>
      </c>
      <c r="BK9" s="86">
        <f ca="1"/>
        <v>0.569288944909913</v>
      </c>
      <c r="BL9" s="86">
        <f ca="1"/>
        <v>2.9927872230808901</v>
      </c>
      <c r="BM9" s="86">
        <f ca="1"/>
        <v>0.65499490068476496</v>
      </c>
      <c r="BN9" s="86">
        <f ca="1"/>
        <v>0.27341143323200101</v>
      </c>
      <c r="BO9" s="86" t="str">
        <f ca="1"/>
        <v/>
      </c>
      <c r="BP9" s="86" t="str">
        <f ca="1"/>
        <v/>
      </c>
      <c r="BQ9" s="86">
        <f ca="1"/>
        <v>0.27207681471046202</v>
      </c>
      <c r="BR9" s="86">
        <f ca="1"/>
        <v>0.46333349521635703</v>
      </c>
      <c r="BS9" s="86">
        <f ca="1"/>
        <v>16.9580152671756</v>
      </c>
      <c r="BT9" s="86">
        <f ca="1"/>
        <v>0.51637970440347403</v>
      </c>
      <c r="BU9" s="86">
        <f ca="1"/>
        <v>2.72954441566357</v>
      </c>
      <c r="BV9" s="86">
        <f ca="1"/>
        <v>20.382236931818198</v>
      </c>
      <c r="BW9" s="86">
        <f ca="1"/>
        <v>0.197638115922356</v>
      </c>
      <c r="BX9" s="86">
        <f ca="1"/>
        <v>11094776.515101099</v>
      </c>
      <c r="BY9" s="86">
        <f ca="1"/>
        <v>2.8567040912175901E-9</v>
      </c>
    </row>
    <row r="10" spans="1:77" x14ac:dyDescent="0.3">
      <c r="A10" s="85">
        <v>58</v>
      </c>
      <c r="B10" t="str">
        <f ca="1"/>
        <v>Inventory Turnover</v>
      </c>
      <c r="C10" s="86" cm="1">
        <f t="array" aca="1" ref="C10" ca="1">IFERROR(INDEX(_xlfn._xlws.FILTER(INDEX(_xlfn.ANCHORARRAY('Finances Pull'!$A$26),_xlfn.SEQUENCE(ROWS(_xlfn.ANCHORARRAY('Finances Pull'!$A$26)),1,1,1),$A10),(INDEX(_xlfn.ANCHORARRAY('Finances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Pull'!$A$26)),1,1,1),$A10)&lt;&gt;""),""),1,1),"")</f>
        <v>3.9688085633516499</v>
      </c>
      <c r="D10" cm="1">
        <f t="array" aca="1" ref="D10" ca="1">IFERROR(IF(SUMPRODUCT(TRANSPOSE(Settings!$B$8:$B$17),E10:N10)/SUM(TRANSPOSE(Settings!$B$8:$B$17))=0,C10,SUMPRODUCT(TRANSPOSE(Settings!$B$8:$B$17),E10:N10)/SUM(TRANSPOSE(Settings!$B$8:$B$17))),"")</f>
        <v>2.0537244981199407</v>
      </c>
      <c r="E10" s="86" cm="1">
        <f t="array" aca="1" ref="E10" ca="1">IFERROR(INDEX(_xlfn._xlws.FILTER(INDEX(_xlfn.ANCHORARRAY('Finances Pull'!$A$26),_xlfn.SEQUENCE(ROWS(_xlfn.ANCHORARRAY('Finances Pull'!$A$26)),1,1,1),$A10),(INDEX(_xlfn.ANCHORARRAY('Finances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Pull'!$A$26)),1,1,1),$A10)&lt;&gt;""),""),1,1),"")</f>
        <v>10.2198511166253</v>
      </c>
      <c r="F10" s="86" t="str" cm="1">
        <f t="array" aca="1" ref="F10" ca="1">IFERROR(INDEX(_xlfn._xlws.FILTER(INDEX(_xlfn.ANCHORARRAY('Finances Pull'!$A$26),_xlfn.SEQUENCE(ROWS(_xlfn.ANCHORARRAY('Finances Pull'!$A$26)),1,1,1),$A10),(INDEX(_xlfn.ANCHORARRAY('Finances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Pull'!$A$26)),1,1,1),$A10)&lt;&gt;""),""),1,1),"")</f>
        <v/>
      </c>
      <c r="G10" s="86" t="str" cm="1">
        <f t="array" aca="1" ref="G10" ca="1">IFERROR(INDEX(_xlfn._xlws.FILTER(INDEX(_xlfn.ANCHORARRAY('Finances Pull'!$A$26),_xlfn.SEQUENCE(ROWS(_xlfn.ANCHORARRAY('Finances Pull'!$A$26)),1,1,1),$A10),(INDEX(_xlfn.ANCHORARRAY('Finances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Pull'!$A$26)),1,1,1),$A10)&lt;&gt;""),""),1,1),"")</f>
        <v/>
      </c>
      <c r="H10" s="86" t="str" cm="1">
        <f t="array" aca="1" ref="H10" ca="1">IFERROR(INDEX(_xlfn._xlws.FILTER(INDEX(_xlfn.ANCHORARRAY('Finances Pull'!$A$26),_xlfn.SEQUENCE(ROWS(_xlfn.ANCHORARRAY('Finances Pull'!$A$26)),1,1,1),$A10),(INDEX(_xlfn.ANCHORARRAY('Finances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Pull'!$A$26)),1,1,1),$A10)&lt;&gt;""),""),1,1),"")</f>
        <v/>
      </c>
      <c r="I10" s="86" t="str" cm="1">
        <f t="array" aca="1" ref="I10" ca="1">IFERROR(INDEX(_xlfn._xlws.FILTER(INDEX(_xlfn.ANCHORARRAY('Finances Pull'!$A$26),_xlfn.SEQUENCE(ROWS(_xlfn.ANCHORARRAY('Finances Pull'!$A$26)),1,1,1),$A10),(INDEX(_xlfn.ANCHORARRAY('Finances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Pull'!$A$26)),1,1,1),$A10)&lt;&gt;""),""),1,1),"")</f>
        <v/>
      </c>
      <c r="J10" s="86" t="str" cm="1">
        <f t="array" aca="1" ref="J10" ca="1">IFERROR(INDEX(_xlfn._xlws.FILTER(INDEX(_xlfn.ANCHORARRAY('Finances Pull'!$A$26),_xlfn.SEQUENCE(ROWS(_xlfn.ANCHORARRAY('Finances Pull'!$A$26)),1,1,1),$A10),(INDEX(_xlfn.ANCHORARRAY('Finances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Pull'!$A$26)),1,1,1),$A10)&lt;&gt;""),""),1,1),"")</f>
        <v/>
      </c>
      <c r="K10" s="86" t="str" cm="1">
        <f t="array" aca="1" ref="K10" ca="1">IFERROR(INDEX(_xlfn._xlws.FILTER(INDEX(_xlfn.ANCHORARRAY('Finances Pull'!$A$26),_xlfn.SEQUENCE(ROWS(_xlfn.ANCHORARRAY('Finances Pull'!$A$26)),1,1,1),$A10),(INDEX(_xlfn.ANCHORARRAY('Finances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Pull'!$A$26)),1,1,1),$A10)&lt;&gt;""),""),1,1),"")</f>
        <v/>
      </c>
      <c r="L10" s="86" t="str" cm="1">
        <f t="array" aca="1" ref="L10" ca="1">IFERROR(INDEX(_xlfn._xlws.FILTER(INDEX(_xlfn.ANCHORARRAY('Finances Pull'!$A$26),_xlfn.SEQUENCE(ROWS(_xlfn.ANCHORARRAY('Finances Pull'!$A$26)),1,1,1),$A10),(INDEX(_xlfn.ANCHORARRAY('Finances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Pull'!$A$26)),1,1,1),$A10)&lt;&gt;""),""),1,1),"")</f>
        <v/>
      </c>
      <c r="M10" s="86" t="str" cm="1">
        <f t="array" aca="1" ref="M10" ca="1">IFERROR(INDEX(_xlfn._xlws.FILTER(INDEX(_xlfn.ANCHORARRAY('Finances Pull'!$A$26),_xlfn.SEQUENCE(ROWS(_xlfn.ANCHORARRAY('Finances Pull'!$A$26)),1,1,1),$A10),(INDEX(_xlfn.ANCHORARRAY('Finances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Pull'!$A$26)),1,1,1),$A10)&lt;&gt;""),""),1,1),"")</f>
        <v/>
      </c>
      <c r="N10" s="86" cm="1">
        <f t="array" aca="1" ref="N10" ca="1">IFERROR(INDEX(_xlfn._xlws.FILTER(INDEX(_xlfn.ANCHORARRAY('Finances Pull'!$A$26),_xlfn.SEQUENCE(ROWS(_xlfn.ANCHORARRAY('Finances Pull'!$A$26)),1,1,1),$A10),(INDEX(_xlfn.ANCHORARRAY('Finances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Pull'!$A$26)),1,1,1),$A10)&lt;&gt;""),""),1,1),"")</f>
        <v>2.5414382378639799</v>
      </c>
      <c r="P10" s="86">
        <v>2024</v>
      </c>
      <c r="Q10" s="86">
        <f ca="1"/>
        <v>65728000000</v>
      </c>
      <c r="R10" s="86">
        <f ca="1"/>
        <v>44345000000</v>
      </c>
      <c r="S10" s="86">
        <f ca="1"/>
        <v>7280000000</v>
      </c>
      <c r="T10" s="86">
        <f ca="1"/>
        <v>9999000000</v>
      </c>
      <c r="U10" s="86">
        <f ca="1"/>
        <v>5282000000</v>
      </c>
      <c r="V10" s="86">
        <f ca="1"/>
        <v>3914000000</v>
      </c>
      <c r="W10" s="86">
        <f ca="1"/>
        <v>3914000000</v>
      </c>
      <c r="X10" s="86">
        <f ca="1"/>
        <v>1112000000</v>
      </c>
      <c r="Y10" s="86">
        <f ca="1"/>
        <v>4430000000</v>
      </c>
      <c r="Z10" s="86">
        <f ca="1"/>
        <v>22750000000</v>
      </c>
      <c r="AA10" s="86">
        <f ca="1"/>
        <v>10631000000</v>
      </c>
      <c r="AB10" s="86">
        <f ca="1"/>
        <v>2699000000</v>
      </c>
      <c r="AC10" s="86" t="str">
        <f ca="1"/>
        <v/>
      </c>
      <c r="AD10" s="86">
        <f ca="1"/>
        <v>1250000000</v>
      </c>
      <c r="AE10" s="86">
        <f ca="1"/>
        <v>9709000000</v>
      </c>
      <c r="AF10" s="86">
        <f ca="1"/>
        <v>42978000000</v>
      </c>
      <c r="AG10" s="86" t="str">
        <f ca="1"/>
        <v/>
      </c>
      <c r="AH10" s="86">
        <f ca="1"/>
        <v>29817000000</v>
      </c>
      <c r="AI10" s="86">
        <f ca="1"/>
        <v>2000000</v>
      </c>
      <c r="AJ10" s="86">
        <f ca="1"/>
        <v>2464000000</v>
      </c>
      <c r="AK10" s="86">
        <f ca="1"/>
        <v>44301000000</v>
      </c>
      <c r="AL10" s="86">
        <f ca="1"/>
        <v>60922000000</v>
      </c>
      <c r="AM10" s="86">
        <f ca="1"/>
        <v>16621000000</v>
      </c>
      <c r="AN10" s="86">
        <f ca="1"/>
        <v>32972000000</v>
      </c>
      <c r="AO10" s="86">
        <f ca="1"/>
        <v>8675000000</v>
      </c>
      <c r="AP10" s="86">
        <f ca="1"/>
        <v>11329000000</v>
      </c>
      <c r="AQ10" s="86">
        <f ca="1"/>
        <v>4058000000</v>
      </c>
      <c r="AR10" s="86">
        <f ca="1"/>
        <v>29760000000</v>
      </c>
      <c r="AS10" s="86">
        <f ca="1"/>
        <v>257000000</v>
      </c>
      <c r="AT10" s="86" t="str">
        <f ca="1"/>
        <v/>
      </c>
      <c r="AU10" s="86">
        <f ca="1"/>
        <v>28090000000</v>
      </c>
      <c r="AV10" s="86">
        <f ca="1"/>
        <v>2025000000</v>
      </c>
      <c r="AW10" s="86">
        <f ca="1"/>
        <v>1508000000</v>
      </c>
      <c r="AX10" s="86">
        <f ca="1"/>
        <v>1069000000</v>
      </c>
      <c r="AY10" s="86">
        <f ca="1"/>
        <v>-10566000000</v>
      </c>
      <c r="AZ10" s="86">
        <f ca="1"/>
        <v>-13633000000</v>
      </c>
      <c r="BA10" s="86">
        <f ca="1"/>
        <v>395000000</v>
      </c>
      <c r="BB10" s="86">
        <f ca="1"/>
        <v>395000000</v>
      </c>
      <c r="BC10" s="86">
        <f ca="1"/>
        <v>12.05</v>
      </c>
      <c r="BD10" s="86">
        <f ca="1"/>
        <v>5220500000</v>
      </c>
      <c r="BE10" s="86">
        <f ca="1"/>
        <v>0.54121663766783801</v>
      </c>
      <c r="BF10" s="86">
        <f ca="1"/>
        <v>34075000000</v>
      </c>
      <c r="BG10" s="86">
        <f ca="1"/>
        <v>34075000000</v>
      </c>
      <c r="BH10" s="86">
        <f ca="1"/>
        <v>0.55932175568760101</v>
      </c>
      <c r="BI10" s="86">
        <f ca="1"/>
        <v>0.46108138275171501</v>
      </c>
      <c r="BJ10" s="86">
        <f ca="1"/>
        <v>0.44353435540527197</v>
      </c>
      <c r="BK10" s="86">
        <f ca="1"/>
        <v>0.72717573290436999</v>
      </c>
      <c r="BL10" s="86">
        <f ca="1"/>
        <v>3.18379465568432</v>
      </c>
      <c r="BM10" s="86">
        <f ca="1"/>
        <v>0.92688047711781896</v>
      </c>
      <c r="BN10" s="86">
        <f ca="1"/>
        <v>-0.173434883949969</v>
      </c>
      <c r="BO10" s="86">
        <f ca="1"/>
        <v>1.7547027346442999E-2</v>
      </c>
      <c r="BP10" s="86">
        <f ca="1"/>
        <v>26.2768942937325</v>
      </c>
      <c r="BQ10" s="86">
        <f ca="1"/>
        <v>0.142395193854437</v>
      </c>
      <c r="BR10" s="86">
        <f ca="1"/>
        <v>0.346123417721519</v>
      </c>
      <c r="BS10" s="86">
        <f ca="1"/>
        <v>132.58754863813201</v>
      </c>
      <c r="BT10" s="86">
        <f ca="1"/>
        <v>0.68478976577932504</v>
      </c>
      <c r="BU10" s="86">
        <f ca="1"/>
        <v>3.6744426676700201</v>
      </c>
      <c r="BV10" s="86">
        <f ca="1"/>
        <v>10.0145838174274</v>
      </c>
      <c r="BW10" s="86">
        <f ca="1"/>
        <v>0.692447298617898</v>
      </c>
      <c r="BX10" s="86">
        <f ca="1"/>
        <v>3273234.6730682799</v>
      </c>
      <c r="BY10" s="86">
        <f ca="1"/>
        <v>3.38345806400949E-8</v>
      </c>
    </row>
    <row r="11" spans="1:77" x14ac:dyDescent="0.3">
      <c r="A11" s="85">
        <v>59</v>
      </c>
      <c r="B11" t="str">
        <f ca="1"/>
        <v>Asset Turnover</v>
      </c>
      <c r="C11" s="86" cm="1">
        <f t="array" aca="1" ref="C11" ca="1">IFERROR(INDEX(_xlfn._xlws.FILTER(INDEX(_xlfn.ANCHORARRAY('Finances Pull'!$A$26),_xlfn.SEQUENCE(ROWS(_xlfn.ANCHORARRAY('Finances Pull'!$A$26)),1,1,1),$A11),(INDEX(_xlfn.ANCHORARRAY('Finances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Pull'!$A$26)),1,1,1),$A11)&lt;&gt;""),""),1,1),"")</f>
        <v>1.0441724733200199</v>
      </c>
      <c r="D11" cm="1">
        <f t="array" aca="1" ref="D11" ca="1">IFERROR(IF(SUMPRODUCT(TRANSPOSE(Settings!$B$8:$B$17),E11:N11)/SUM(TRANSPOSE(Settings!$B$8:$B$17))=0,C11,SUMPRODUCT(TRANSPOSE(Settings!$B$8:$B$17),E11:N11)/SUM(TRANSPOSE(Settings!$B$8:$B$17))),"")</f>
        <v>1.0441724733200199</v>
      </c>
      <c r="E11" s="86" t="str" cm="1">
        <f t="array" aca="1" ref="E11" ca="1">IFERROR(INDEX(_xlfn._xlws.FILTER(INDEX(_xlfn.ANCHORARRAY('Finances Pull'!$A$26),_xlfn.SEQUENCE(ROWS(_xlfn.ANCHORARRAY('Finances Pull'!$A$26)),1,1,1),$A11),(INDEX(_xlfn.ANCHORARRAY('Finances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Pull'!$A$26)),1,1,1),$A11)&lt;&gt;""),""),1,1),"")</f>
        <v/>
      </c>
      <c r="F11" s="86" t="str" cm="1">
        <f t="array" aca="1" ref="F11" ca="1">IFERROR(INDEX(_xlfn._xlws.FILTER(INDEX(_xlfn.ANCHORARRAY('Finances Pull'!$A$26),_xlfn.SEQUENCE(ROWS(_xlfn.ANCHORARRAY('Finances Pull'!$A$26)),1,1,1),$A11),(INDEX(_xlfn.ANCHORARRAY('Finances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Pull'!$A$26)),1,1,1),$A11)&lt;&gt;""),""),1,1),"")</f>
        <v/>
      </c>
      <c r="G11" s="86" t="str" cm="1">
        <f t="array" aca="1" ref="G11" ca="1">IFERROR(INDEX(_xlfn._xlws.FILTER(INDEX(_xlfn.ANCHORARRAY('Finances Pull'!$A$26),_xlfn.SEQUENCE(ROWS(_xlfn.ANCHORARRAY('Finances Pull'!$A$26)),1,1,1),$A11),(INDEX(_xlfn.ANCHORARRAY('Finances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Pull'!$A$26)),1,1,1),$A11)&lt;&gt;""),""),1,1),"")</f>
        <v/>
      </c>
      <c r="H11" s="86" t="str" cm="1">
        <f t="array" aca="1" ref="H11" ca="1">IFERROR(INDEX(_xlfn._xlws.FILTER(INDEX(_xlfn.ANCHORARRAY('Finances Pull'!$A$26),_xlfn.SEQUENCE(ROWS(_xlfn.ANCHORARRAY('Finances Pull'!$A$26)),1,1,1),$A11),(INDEX(_xlfn.ANCHORARRAY('Finances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Pull'!$A$26)),1,1,1),$A11)&lt;&gt;""),""),1,1),"")</f>
        <v/>
      </c>
      <c r="I11" s="86" t="str" cm="1">
        <f t="array" aca="1" ref="I11" ca="1">IFERROR(INDEX(_xlfn._xlws.FILTER(INDEX(_xlfn.ANCHORARRAY('Finances Pull'!$A$26),_xlfn.SEQUENCE(ROWS(_xlfn.ANCHORARRAY('Finances Pull'!$A$26)),1,1,1),$A11),(INDEX(_xlfn.ANCHORARRAY('Finances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Pull'!$A$26)),1,1,1),$A11)&lt;&gt;""),""),1,1),"")</f>
        <v/>
      </c>
      <c r="J11" s="86" t="str" cm="1">
        <f t="array" aca="1" ref="J11" ca="1">IFERROR(INDEX(_xlfn._xlws.FILTER(INDEX(_xlfn.ANCHORARRAY('Finances Pull'!$A$26),_xlfn.SEQUENCE(ROWS(_xlfn.ANCHORARRAY('Finances Pull'!$A$26)),1,1,1),$A11),(INDEX(_xlfn.ANCHORARRAY('Finances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Pull'!$A$26)),1,1,1),$A11)&lt;&gt;""),""),1,1),"")</f>
        <v/>
      </c>
      <c r="K11" s="86" t="str" cm="1">
        <f t="array" aca="1" ref="K11" ca="1">IFERROR(INDEX(_xlfn._xlws.FILTER(INDEX(_xlfn.ANCHORARRAY('Finances Pull'!$A$26),_xlfn.SEQUENCE(ROWS(_xlfn.ANCHORARRAY('Finances Pull'!$A$26)),1,1,1),$A11),(INDEX(_xlfn.ANCHORARRAY('Finances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Pull'!$A$26)),1,1,1),$A11)&lt;&gt;""),""),1,1),"")</f>
        <v/>
      </c>
      <c r="L11" s="86" t="str" cm="1">
        <f t="array" aca="1" ref="L11" ca="1">IFERROR(INDEX(_xlfn._xlws.FILTER(INDEX(_xlfn.ANCHORARRAY('Finances Pull'!$A$26),_xlfn.SEQUENCE(ROWS(_xlfn.ANCHORARRAY('Finances Pull'!$A$26)),1,1,1),$A11),(INDEX(_xlfn.ANCHORARRAY('Finances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Pull'!$A$26)),1,1,1),$A11)&lt;&gt;""),""),1,1),"")</f>
        <v/>
      </c>
      <c r="M11" s="86" t="str" cm="1">
        <f t="array" aca="1" ref="M11" ca="1">IFERROR(INDEX(_xlfn._xlws.FILTER(INDEX(_xlfn.ANCHORARRAY('Finances Pull'!$A$26),_xlfn.SEQUENCE(ROWS(_xlfn.ANCHORARRAY('Finances Pull'!$A$26)),1,1,1),$A11),(INDEX(_xlfn.ANCHORARRAY('Finances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Pull'!$A$26)),1,1,1),$A11)&lt;&gt;""),""),1,1),"")</f>
        <v/>
      </c>
      <c r="N11" s="86" t="str" cm="1">
        <f t="array" aca="1" ref="N11" ca="1">IFERROR(INDEX(_xlfn._xlws.FILTER(INDEX(_xlfn.ANCHORARRAY('Finances Pull'!$A$26),_xlfn.SEQUENCE(ROWS(_xlfn.ANCHORARRAY('Finances Pull'!$A$26)),1,1,1),$A11),(INDEX(_xlfn.ANCHORARRAY('Finances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Pull'!$A$26)),1,1,1),$A11)&lt;&gt;""),""),1,1),"")</f>
        <v/>
      </c>
      <c r="P11" s="86">
        <v>2025</v>
      </c>
      <c r="Q11" s="86">
        <f ca="1"/>
        <v>111601000000</v>
      </c>
      <c r="R11" s="86">
        <f ca="1"/>
        <v>80126000000</v>
      </c>
      <c r="S11" s="86">
        <f ca="1"/>
        <v>8589000000</v>
      </c>
      <c r="T11" s="86">
        <f ca="1"/>
        <v>23065000000</v>
      </c>
      <c r="U11" s="86">
        <f ca="1"/>
        <v>10080000000</v>
      </c>
      <c r="V11" s="86">
        <f ca="1"/>
        <v>6283000000</v>
      </c>
      <c r="W11" s="86">
        <f ca="1"/>
        <v>6283000000</v>
      </c>
      <c r="X11" s="86">
        <f ca="1"/>
        <v>807000000</v>
      </c>
      <c r="Y11" s="86">
        <f ca="1"/>
        <v>5188000000</v>
      </c>
      <c r="Z11" s="86">
        <f ca="1"/>
        <v>32274000000</v>
      </c>
      <c r="AA11" s="86">
        <f ca="1"/>
        <v>18047000000</v>
      </c>
      <c r="AB11" s="86">
        <f ca="1"/>
        <v>6310000000</v>
      </c>
      <c r="AC11" s="86" t="str">
        <f ca="1"/>
        <v/>
      </c>
      <c r="AD11" s="86">
        <f ca="1"/>
        <v>0</v>
      </c>
      <c r="AE11" s="86">
        <f ca="1"/>
        <v>8463000000</v>
      </c>
      <c r="AF11" s="86">
        <f ca="1"/>
        <v>79327000000</v>
      </c>
      <c r="AG11" s="86" t="str">
        <f ca="1"/>
        <v/>
      </c>
      <c r="AH11" s="86">
        <f ca="1"/>
        <v>68038000000</v>
      </c>
      <c r="AI11" s="86">
        <f ca="1"/>
        <v>24000000</v>
      </c>
      <c r="AJ11" s="86">
        <f ca="1"/>
        <v>24477000000</v>
      </c>
      <c r="AK11" s="86">
        <f ca="1"/>
        <v>97858000000</v>
      </c>
      <c r="AL11" s="86">
        <f ca="1"/>
        <v>130497000000</v>
      </c>
      <c r="AM11" s="86">
        <f ca="1"/>
        <v>32639000000</v>
      </c>
      <c r="AN11" s="86">
        <f ca="1"/>
        <v>81453000000</v>
      </c>
      <c r="AO11" s="86">
        <f ca="1"/>
        <v>12914000000</v>
      </c>
      <c r="AP11" s="86">
        <f ca="1"/>
        <v>16405000000</v>
      </c>
      <c r="AQ11" s="86">
        <f ca="1"/>
        <v>11146000000</v>
      </c>
      <c r="AR11" s="86">
        <f ca="1"/>
        <v>72880000000</v>
      </c>
      <c r="AS11" s="86" t="str">
        <f ca="1"/>
        <v/>
      </c>
      <c r="AT11" s="86" t="str">
        <f ca="1"/>
        <v/>
      </c>
      <c r="AU11" s="86">
        <f ca="1"/>
        <v>64089000000</v>
      </c>
      <c r="AV11" s="86">
        <f ca="1"/>
        <v>4278000000</v>
      </c>
      <c r="AW11" s="86">
        <f ca="1"/>
        <v>1864000000</v>
      </c>
      <c r="AX11" s="86">
        <f ca="1"/>
        <v>3236000000</v>
      </c>
      <c r="AY11" s="86">
        <f ca="1"/>
        <v>-20421000000</v>
      </c>
      <c r="AZ11" s="86">
        <f ca="1"/>
        <v>-42359000000</v>
      </c>
      <c r="BA11" s="86">
        <f ca="1"/>
        <v>834000000</v>
      </c>
      <c r="BB11" s="86">
        <f ca="1"/>
        <v>834000000</v>
      </c>
      <c r="BC11" s="86">
        <f ca="1"/>
        <v>2.97</v>
      </c>
      <c r="BD11" s="86">
        <f ca="1"/>
        <v>7681000000</v>
      </c>
      <c r="BE11" s="86">
        <f ca="1"/>
        <v>0.62417526839697501</v>
      </c>
      <c r="BF11" s="86" t="str">
        <f ca="1"/>
        <v/>
      </c>
      <c r="BG11" s="86" t="str">
        <f ca="1"/>
        <v/>
      </c>
      <c r="BH11" s="86" t="str">
        <f ca="1"/>
        <v/>
      </c>
      <c r="BI11" s="86">
        <f ca="1"/>
        <v>0.49111473826984497</v>
      </c>
      <c r="BJ11" s="86">
        <f ca="1"/>
        <v>0.46631723334635999</v>
      </c>
      <c r="BK11" s="86">
        <f ca="1"/>
        <v>0.74988697058169895</v>
      </c>
      <c r="BL11" s="86">
        <f ca="1"/>
        <v>4.24931649524801</v>
      </c>
      <c r="BM11" s="86">
        <f ca="1"/>
        <v>1.1693174792340599</v>
      </c>
      <c r="BN11" s="86">
        <f ca="1"/>
        <v>-0.156486356008184</v>
      </c>
      <c r="BO11" s="86">
        <f ca="1"/>
        <v>2.4797504923484801E-2</v>
      </c>
      <c r="BP11" s="86">
        <f ca="1"/>
        <v>19.8050061804697</v>
      </c>
      <c r="BQ11" s="86">
        <f ca="1"/>
        <v>9.8960129351632606E-2</v>
      </c>
      <c r="BR11" s="86">
        <f ca="1"/>
        <v>0.28919095707027698</v>
      </c>
      <c r="BS11" s="86" t="str">
        <f ca="1"/>
        <v/>
      </c>
      <c r="BT11" s="86">
        <f ca="1"/>
        <v>0.47592397628414701</v>
      </c>
      <c r="BU11" s="86">
        <f ca="1"/>
        <v>3.8813099130049298</v>
      </c>
      <c r="BV11" s="86">
        <f ca="1"/>
        <v>49.279058922558903</v>
      </c>
      <c r="BW11" s="86">
        <f ca="1"/>
        <v>0.91872880608115803</v>
      </c>
      <c r="BX11" s="86">
        <f ca="1"/>
        <v>5698324.7437692601</v>
      </c>
      <c r="BY11" s="86">
        <f ca="1"/>
        <v>5.4796683455822098E-9</v>
      </c>
    </row>
    <row r="12" spans="1:77" x14ac:dyDescent="0.3">
      <c r="A12" s="85">
        <v>60</v>
      </c>
      <c r="B12" t="str">
        <f ca="1"/>
        <v>Investing CF Ratio</v>
      </c>
      <c r="C12" s="86" cm="1">
        <f t="array" aca="1" ref="C12" ca="1">IFERROR(INDEX(_xlfn._xlws.FILTER(INDEX(_xlfn.ANCHORARRAY('Finances Pull'!$A$26),_xlfn.SEQUENCE(ROWS(_xlfn.ANCHORARRAY('Finances Pull'!$A$26)),1,1,1),$A12),(INDEX(_xlfn.ANCHORARRAY('Finances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Pull'!$A$26)),1,1,1),$A12)&lt;&gt;""),""),1,1),"")</f>
        <v>-0.24186572071613099</v>
      </c>
      <c r="D12" cm="1">
        <f t="array" aca="1" ref="D12" ca="1">IFERROR(IF(SUMPRODUCT(TRANSPOSE(Settings!$B$8:$B$17),E12:N12)/SUM(TRANSPOSE(Settings!$B$8:$B$17))=0,C12,SUMPRODUCT(TRANSPOSE(Settings!$B$8:$B$17),E12:N12)/SUM(TRANSPOSE(Settings!$B$8:$B$17))),"")</f>
        <v>-0.24186572071613099</v>
      </c>
      <c r="E12" s="86" t="str" cm="1">
        <f t="array" aca="1" ref="E12" ca="1">IFERROR(INDEX(_xlfn._xlws.FILTER(INDEX(_xlfn.ANCHORARRAY('Finances Pull'!$A$26),_xlfn.SEQUENCE(ROWS(_xlfn.ANCHORARRAY('Finances Pull'!$A$26)),1,1,1),$A12),(INDEX(_xlfn.ANCHORARRAY('Finances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Pull'!$A$26)),1,1,1),$A12)&lt;&gt;""),""),1,1),"")</f>
        <v/>
      </c>
      <c r="F12" s="86" t="str" cm="1">
        <f t="array" aca="1" ref="F12" ca="1">IFERROR(INDEX(_xlfn._xlws.FILTER(INDEX(_xlfn.ANCHORARRAY('Finances Pull'!$A$26),_xlfn.SEQUENCE(ROWS(_xlfn.ANCHORARRAY('Finances Pull'!$A$26)),1,1,1),$A12),(INDEX(_xlfn.ANCHORARRAY('Finances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Pull'!$A$26)),1,1,1),$A12)&lt;&gt;""),""),1,1),"")</f>
        <v/>
      </c>
      <c r="G12" s="86" t="str" cm="1">
        <f t="array" aca="1" ref="G12" ca="1">IFERROR(INDEX(_xlfn._xlws.FILTER(INDEX(_xlfn.ANCHORARRAY('Finances Pull'!$A$26),_xlfn.SEQUENCE(ROWS(_xlfn.ANCHORARRAY('Finances Pull'!$A$26)),1,1,1),$A12),(INDEX(_xlfn.ANCHORARRAY('Finances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Pull'!$A$26)),1,1,1),$A12)&lt;&gt;""),""),1,1),"")</f>
        <v/>
      </c>
      <c r="H12" s="86" t="str" cm="1">
        <f t="array" aca="1" ref="H12" ca="1">IFERROR(INDEX(_xlfn._xlws.FILTER(INDEX(_xlfn.ANCHORARRAY('Finances Pull'!$A$26),_xlfn.SEQUENCE(ROWS(_xlfn.ANCHORARRAY('Finances Pull'!$A$26)),1,1,1),$A12),(INDEX(_xlfn.ANCHORARRAY('Finances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Pull'!$A$26)),1,1,1),$A12)&lt;&gt;""),""),1,1),"")</f>
        <v/>
      </c>
      <c r="I12" s="86" t="str" cm="1">
        <f t="array" aca="1" ref="I12" ca="1">IFERROR(INDEX(_xlfn._xlws.FILTER(INDEX(_xlfn.ANCHORARRAY('Finances Pull'!$A$26),_xlfn.SEQUENCE(ROWS(_xlfn.ANCHORARRAY('Finances Pull'!$A$26)),1,1,1),$A12),(INDEX(_xlfn.ANCHORARRAY('Finances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Pull'!$A$26)),1,1,1),$A12)&lt;&gt;""),""),1,1),"")</f>
        <v/>
      </c>
      <c r="J12" s="86" t="str" cm="1">
        <f t="array" aca="1" ref="J12" ca="1">IFERROR(INDEX(_xlfn._xlws.FILTER(INDEX(_xlfn.ANCHORARRAY('Finances Pull'!$A$26),_xlfn.SEQUENCE(ROWS(_xlfn.ANCHORARRAY('Finances Pull'!$A$26)),1,1,1),$A12),(INDEX(_xlfn.ANCHORARRAY('Finances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Pull'!$A$26)),1,1,1),$A12)&lt;&gt;""),""),1,1),"")</f>
        <v/>
      </c>
      <c r="K12" s="86" t="str" cm="1">
        <f t="array" aca="1" ref="K12" ca="1">IFERROR(INDEX(_xlfn._xlws.FILTER(INDEX(_xlfn.ANCHORARRAY('Finances Pull'!$A$26),_xlfn.SEQUENCE(ROWS(_xlfn.ANCHORARRAY('Finances Pull'!$A$26)),1,1,1),$A12),(INDEX(_xlfn.ANCHORARRAY('Finances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Pull'!$A$26)),1,1,1),$A12)&lt;&gt;""),""),1,1),"")</f>
        <v/>
      </c>
      <c r="L12" s="86" t="str" cm="1">
        <f t="array" aca="1" ref="L12" ca="1">IFERROR(INDEX(_xlfn._xlws.FILTER(INDEX(_xlfn.ANCHORARRAY('Finances Pull'!$A$26),_xlfn.SEQUENCE(ROWS(_xlfn.ANCHORARRAY('Finances Pull'!$A$26)),1,1,1),$A12),(INDEX(_xlfn.ANCHORARRAY('Finances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Pull'!$A$26)),1,1,1),$A12)&lt;&gt;""),""),1,1),"")</f>
        <v/>
      </c>
      <c r="M12" s="86" t="str" cm="1">
        <f t="array" aca="1" ref="M12" ca="1">IFERROR(INDEX(_xlfn._xlws.FILTER(INDEX(_xlfn.ANCHORARRAY('Finances Pull'!$A$26),_xlfn.SEQUENCE(ROWS(_xlfn.ANCHORARRAY('Finances Pull'!$A$26)),1,1,1),$A12),(INDEX(_xlfn.ANCHORARRAY('Finances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Pull'!$A$26)),1,1,1),$A12)&lt;&gt;""),""),1,1),"")</f>
        <v/>
      </c>
      <c r="N12" s="86" t="str" cm="1">
        <f t="array" aca="1" ref="N12" ca="1">IFERROR(INDEX(_xlfn._xlws.FILTER(INDEX(_xlfn.ANCHORARRAY('Finances Pull'!$A$26),_xlfn.SEQUENCE(ROWS(_xlfn.ANCHORARRAY('Finances Pull'!$A$26)),1,1,1),$A12),(INDEX(_xlfn.ANCHORARRAY('Finances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Pull'!$A$26)),1,1,1),$A12)&lt;&gt;""),""),1,1),"")</f>
        <v/>
      </c>
      <c r="P12" s="86"/>
      <c r="Q12" s="86"/>
      <c r="R12" s="86"/>
      <c r="S12" s="8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row>
    <row r="13" spans="1:77" x14ac:dyDescent="0.3">
      <c r="A13" s="85">
        <v>61</v>
      </c>
      <c r="B13" t="str">
        <f ca="1"/>
        <v>CapEx Ratio</v>
      </c>
      <c r="C13" s="86" cm="1">
        <f t="array" aca="1" ref="C13" ca="1">IFERROR(INDEX(_xlfn._xlws.FILTER(INDEX(_xlfn.ANCHORARRAY('Finances Pull'!$A$26),_xlfn.SEQUENCE(ROWS(_xlfn.ANCHORARRAY('Finances Pull'!$A$26)),1,1,1),$A13),(INDEX(_xlfn.ANCHORARRAY('Finances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Pull'!$A$26)),1,1,1),$A13)&lt;&gt;""),""),1,1),"")</f>
        <v>2.7980253591308599E-2</v>
      </c>
      <c r="D13" cm="1">
        <f t="array" aca="1" ref="D13" ca="1">IFERROR(IF(SUMPRODUCT(TRANSPOSE(Settings!$B$8:$B$17),E13:N13)/SUM(TRANSPOSE(Settings!$B$8:$B$17))=0,C13,SUMPRODUCT(TRANSPOSE(Settings!$B$8:$B$17),E13:N13)/SUM(TRANSPOSE(Settings!$B$8:$B$17))),"")</f>
        <v>2.7980253591308599E-2</v>
      </c>
      <c r="E13" s="86" t="str" cm="1">
        <f t="array" aca="1" ref="E13" ca="1">IFERROR(INDEX(_xlfn._xlws.FILTER(INDEX(_xlfn.ANCHORARRAY('Finances Pull'!$A$26),_xlfn.SEQUENCE(ROWS(_xlfn.ANCHORARRAY('Finances Pull'!$A$26)),1,1,1),$A13),(INDEX(_xlfn.ANCHORARRAY('Finances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Pull'!$A$26)),1,1,1),$A13)&lt;&gt;""),""),1,1),"")</f>
        <v/>
      </c>
      <c r="F13" s="86" t="str" cm="1">
        <f t="array" aca="1" ref="F13" ca="1">IFERROR(INDEX(_xlfn._xlws.FILTER(INDEX(_xlfn.ANCHORARRAY('Finances Pull'!$A$26),_xlfn.SEQUENCE(ROWS(_xlfn.ANCHORARRAY('Finances Pull'!$A$26)),1,1,1),$A13),(INDEX(_xlfn.ANCHORARRAY('Finances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Pull'!$A$26)),1,1,1),$A13)&lt;&gt;""),""),1,1),"")</f>
        <v/>
      </c>
      <c r="G13" s="86" t="str" cm="1">
        <f t="array" aca="1" ref="G13" ca="1">IFERROR(INDEX(_xlfn._xlws.FILTER(INDEX(_xlfn.ANCHORARRAY('Finances Pull'!$A$26),_xlfn.SEQUENCE(ROWS(_xlfn.ANCHORARRAY('Finances Pull'!$A$26)),1,1,1),$A13),(INDEX(_xlfn.ANCHORARRAY('Finances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Pull'!$A$26)),1,1,1),$A13)&lt;&gt;""),""),1,1),"")</f>
        <v/>
      </c>
      <c r="H13" s="86" t="str" cm="1">
        <f t="array" aca="1" ref="H13" ca="1">IFERROR(INDEX(_xlfn._xlws.FILTER(INDEX(_xlfn.ANCHORARRAY('Finances Pull'!$A$26),_xlfn.SEQUENCE(ROWS(_xlfn.ANCHORARRAY('Finances Pull'!$A$26)),1,1,1),$A13),(INDEX(_xlfn.ANCHORARRAY('Finances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Pull'!$A$26)),1,1,1),$A13)&lt;&gt;""),""),1,1),"")</f>
        <v/>
      </c>
      <c r="I13" s="86" t="str" cm="1">
        <f t="array" aca="1" ref="I13" ca="1">IFERROR(INDEX(_xlfn._xlws.FILTER(INDEX(_xlfn.ANCHORARRAY('Finances Pull'!$A$26),_xlfn.SEQUENCE(ROWS(_xlfn.ANCHORARRAY('Finances Pull'!$A$26)),1,1,1),$A13),(INDEX(_xlfn.ANCHORARRAY('Finances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Pull'!$A$26)),1,1,1),$A13)&lt;&gt;""),""),1,1),"")</f>
        <v/>
      </c>
      <c r="J13" s="86" t="str" cm="1">
        <f t="array" aca="1" ref="J13" ca="1">IFERROR(INDEX(_xlfn._xlws.FILTER(INDEX(_xlfn.ANCHORARRAY('Finances Pull'!$A$26),_xlfn.SEQUENCE(ROWS(_xlfn.ANCHORARRAY('Finances Pull'!$A$26)),1,1,1),$A13),(INDEX(_xlfn.ANCHORARRAY('Finances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Pull'!$A$26)),1,1,1),$A13)&lt;&gt;""),""),1,1),"")</f>
        <v/>
      </c>
      <c r="K13" s="86" t="str" cm="1">
        <f t="array" aca="1" ref="K13" ca="1">IFERROR(INDEX(_xlfn._xlws.FILTER(INDEX(_xlfn.ANCHORARRAY('Finances Pull'!$A$26),_xlfn.SEQUENCE(ROWS(_xlfn.ANCHORARRAY('Finances Pull'!$A$26)),1,1,1),$A13),(INDEX(_xlfn.ANCHORARRAY('Finances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Pull'!$A$26)),1,1,1),$A13)&lt;&gt;""),""),1,1),"")</f>
        <v/>
      </c>
      <c r="L13" s="86" t="str" cm="1">
        <f t="array" aca="1" ref="L13" ca="1">IFERROR(INDEX(_xlfn._xlws.FILTER(INDEX(_xlfn.ANCHORARRAY('Finances Pull'!$A$26),_xlfn.SEQUENCE(ROWS(_xlfn.ANCHORARRAY('Finances Pull'!$A$26)),1,1,1),$A13),(INDEX(_xlfn.ANCHORARRAY('Finances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Pull'!$A$26)),1,1,1),$A13)&lt;&gt;""),""),1,1),"")</f>
        <v/>
      </c>
      <c r="M13" s="86" t="str" cm="1">
        <f t="array" aca="1" ref="M13" ca="1">IFERROR(INDEX(_xlfn._xlws.FILTER(INDEX(_xlfn.ANCHORARRAY('Finances Pull'!$A$26),_xlfn.SEQUENCE(ROWS(_xlfn.ANCHORARRAY('Finances Pull'!$A$26)),1,1,1),$A13),(INDEX(_xlfn.ANCHORARRAY('Finances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Pull'!$A$26)),1,1,1),$A13)&lt;&gt;""),""),1,1),"")</f>
        <v/>
      </c>
      <c r="N13" s="86" t="str" cm="1">
        <f t="array" aca="1" ref="N13" ca="1">IFERROR(INDEX(_xlfn._xlws.FILTER(INDEX(_xlfn.ANCHORARRAY('Finances Pull'!$A$26),_xlfn.SEQUENCE(ROWS(_xlfn.ANCHORARRAY('Finances Pull'!$A$26)),1,1,1),$A13),(INDEX(_xlfn.ANCHORARRAY('Finances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Pull'!$A$26)),1,1,1),$A13)&lt;&gt;""),""),1,1),"")</f>
        <v/>
      </c>
      <c r="P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row>
    <row r="14" spans="1:77" x14ac:dyDescent="0.3">
      <c r="A14" s="85">
        <v>62</v>
      </c>
      <c r="B14" t="str">
        <f ca="1"/>
        <v>CapEx Coverage Ratio</v>
      </c>
      <c r="C14" s="86" cm="1">
        <f t="array" aca="1" ref="C14" ca="1">IFERROR(INDEX(_xlfn._xlws.FILTER(INDEX(_xlfn.ANCHORARRAY('Finances Pull'!$A$26),_xlfn.SEQUENCE(ROWS(_xlfn.ANCHORARRAY('Finances Pull'!$A$26)),1,1,1),$A14),(INDEX(_xlfn.ANCHORARRAY('Finances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Pull'!$A$26)),1,1,1),$A14)&lt;&gt;""),""),1,1),"")</f>
        <v>17.0006620324396</v>
      </c>
      <c r="D14" cm="1">
        <f t="array" aca="1" ref="D14" ca="1">IFERROR(IF(SUMPRODUCT(TRANSPOSE(Settings!$B$8:$B$17),E14:N14)/SUM(TRANSPOSE(Settings!$B$8:$B$17))=0,C14,SUMPRODUCT(TRANSPOSE(Settings!$B$8:$B$17),E14:N14)/SUM(TRANSPOSE(Settings!$B$8:$B$17))),"")</f>
        <v>17.0006620324396</v>
      </c>
      <c r="E14" s="86" t="str" cm="1">
        <f t="array" aca="1" ref="E14" ca="1">IFERROR(INDEX(_xlfn._xlws.FILTER(INDEX(_xlfn.ANCHORARRAY('Finances Pull'!$A$26),_xlfn.SEQUENCE(ROWS(_xlfn.ANCHORARRAY('Finances Pull'!$A$26)),1,1,1),$A14),(INDEX(_xlfn.ANCHORARRAY('Finances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Pull'!$A$26)),1,1,1),$A14)&lt;&gt;""),""),1,1),"")</f>
        <v/>
      </c>
      <c r="F14" s="86" t="str" cm="1">
        <f t="array" aca="1" ref="F14" ca="1">IFERROR(INDEX(_xlfn._xlws.FILTER(INDEX(_xlfn.ANCHORARRAY('Finances Pull'!$A$26),_xlfn.SEQUENCE(ROWS(_xlfn.ANCHORARRAY('Finances Pull'!$A$26)),1,1,1),$A14),(INDEX(_xlfn.ANCHORARRAY('Finances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Pull'!$A$26)),1,1,1),$A14)&lt;&gt;""),""),1,1),"")</f>
        <v/>
      </c>
      <c r="G14" s="86" t="str" cm="1">
        <f t="array" aca="1" ref="G14" ca="1">IFERROR(INDEX(_xlfn._xlws.FILTER(INDEX(_xlfn.ANCHORARRAY('Finances Pull'!$A$26),_xlfn.SEQUENCE(ROWS(_xlfn.ANCHORARRAY('Finances Pull'!$A$26)),1,1,1),$A14),(INDEX(_xlfn.ANCHORARRAY('Finances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Pull'!$A$26)),1,1,1),$A14)&lt;&gt;""),""),1,1),"")</f>
        <v/>
      </c>
      <c r="H14" s="86" t="str" cm="1">
        <f t="array" aca="1" ref="H14" ca="1">IFERROR(INDEX(_xlfn._xlws.FILTER(INDEX(_xlfn.ANCHORARRAY('Finances Pull'!$A$26),_xlfn.SEQUENCE(ROWS(_xlfn.ANCHORARRAY('Finances Pull'!$A$26)),1,1,1),$A14),(INDEX(_xlfn.ANCHORARRAY('Finances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Pull'!$A$26)),1,1,1),$A14)&lt;&gt;""),""),1,1),"")</f>
        <v/>
      </c>
      <c r="I14" s="86" t="str" cm="1">
        <f t="array" aca="1" ref="I14" ca="1">IFERROR(INDEX(_xlfn._xlws.FILTER(INDEX(_xlfn.ANCHORARRAY('Finances Pull'!$A$26),_xlfn.SEQUENCE(ROWS(_xlfn.ANCHORARRAY('Finances Pull'!$A$26)),1,1,1),$A14),(INDEX(_xlfn.ANCHORARRAY('Finances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Pull'!$A$26)),1,1,1),$A14)&lt;&gt;""),""),1,1),"")</f>
        <v/>
      </c>
      <c r="J14" s="86" t="str" cm="1">
        <f t="array" aca="1" ref="J14" ca="1">IFERROR(INDEX(_xlfn._xlws.FILTER(INDEX(_xlfn.ANCHORARRAY('Finances Pull'!$A$26),_xlfn.SEQUENCE(ROWS(_xlfn.ANCHORARRAY('Finances Pull'!$A$26)),1,1,1),$A14),(INDEX(_xlfn.ANCHORARRAY('Finances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Pull'!$A$26)),1,1,1),$A14)&lt;&gt;""),""),1,1),"")</f>
        <v/>
      </c>
      <c r="K14" s="86" t="str" cm="1">
        <f t="array" aca="1" ref="K14" ca="1">IFERROR(INDEX(_xlfn._xlws.FILTER(INDEX(_xlfn.ANCHORARRAY('Finances Pull'!$A$26),_xlfn.SEQUENCE(ROWS(_xlfn.ANCHORARRAY('Finances Pull'!$A$26)),1,1,1),$A14),(INDEX(_xlfn.ANCHORARRAY('Finances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Pull'!$A$26)),1,1,1),$A14)&lt;&gt;""),""),1,1),"")</f>
        <v/>
      </c>
      <c r="L14" s="86" t="str" cm="1">
        <f t="array" aca="1" ref="L14" ca="1">IFERROR(INDEX(_xlfn._xlws.FILTER(INDEX(_xlfn.ANCHORARRAY('Finances Pull'!$A$26),_xlfn.SEQUENCE(ROWS(_xlfn.ANCHORARRAY('Finances Pull'!$A$26)),1,1,1),$A14),(INDEX(_xlfn.ANCHORARRAY('Finances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Pull'!$A$26)),1,1,1),$A14)&lt;&gt;""),""),1,1),"")</f>
        <v/>
      </c>
      <c r="M14" s="86" t="str" cm="1">
        <f t="array" aca="1" ref="M14" ca="1">IFERROR(INDEX(_xlfn._xlws.FILTER(INDEX(_xlfn.ANCHORARRAY('Finances Pull'!$A$26),_xlfn.SEQUENCE(ROWS(_xlfn.ANCHORARRAY('Finances Pull'!$A$26)),1,1,1),$A14),(INDEX(_xlfn.ANCHORARRAY('Finances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Pull'!$A$26)),1,1,1),$A14)&lt;&gt;""),""),1,1),"")</f>
        <v/>
      </c>
      <c r="N14" s="86" t="str" cm="1">
        <f t="array" aca="1" ref="N14" ca="1">IFERROR(INDEX(_xlfn._xlws.FILTER(INDEX(_xlfn.ANCHORARRAY('Finances Pull'!$A$26),_xlfn.SEQUENCE(ROWS(_xlfn.ANCHORARRAY('Finances Pull'!$A$26)),1,1,1),$A14),(INDEX(_xlfn.ANCHORARRAY('Finances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Pull'!$A$26)),1,1,1),$A14)&lt;&gt;""),""),1,1),"")</f>
        <v/>
      </c>
    </row>
    <row r="15" spans="1:77" x14ac:dyDescent="0.3">
      <c r="A15" s="85">
        <v>63</v>
      </c>
      <c r="B15" t="str">
        <f ca="1"/>
        <v>R&amp;D Margin</v>
      </c>
      <c r="C15" s="86" cm="1">
        <f t="array" aca="1" ref="C15" ca="1">IFERROR(INDEX(_xlfn._xlws.FILTER(INDEX(_xlfn.ANCHORARRAY('Finances Pull'!$A$26),_xlfn.SEQUENCE(ROWS(_xlfn.ANCHORARRAY('Finances Pull'!$A$26)),1,1,1),$A15),(INDEX(_xlfn.ANCHORARRAY('Finances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Pull'!$A$26)),1,1,1),$A15)&lt;&gt;""),""),1,1),"")</f>
        <v>8.5658846520760598E-2</v>
      </c>
      <c r="D15" cm="1">
        <f t="array" aca="1" ref="D15" ca="1">IFERROR(IF(SUMPRODUCT(TRANSPOSE(Settings!$B$8:$B$17),E15:N15)/SUM(TRANSPOSE(Settings!$B$8:$B$17))=0,C15,SUMPRODUCT(TRANSPOSE(Settings!$B$8:$B$17),E15:N15)/SUM(TRANSPOSE(Settings!$B$8:$B$17))),"")</f>
        <v>8.5658846520760598E-2</v>
      </c>
      <c r="E15" s="86" t="str" cm="1">
        <f t="array" aca="1" ref="E15" ca="1">IFERROR(INDEX(_xlfn._xlws.FILTER(INDEX(_xlfn.ANCHORARRAY('Finances Pull'!$A$26),_xlfn.SEQUENCE(ROWS(_xlfn.ANCHORARRAY('Finances Pull'!$A$26)),1,1,1),$A15),(INDEX(_xlfn.ANCHORARRAY('Finances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Pull'!$A$26)),1,1,1),$A15)&lt;&gt;""),""),1,1),"")</f>
        <v/>
      </c>
      <c r="F15" s="86" t="str" cm="1">
        <f t="array" aca="1" ref="F15" ca="1">IFERROR(INDEX(_xlfn._xlws.FILTER(INDEX(_xlfn.ANCHORARRAY('Finances Pull'!$A$26),_xlfn.SEQUENCE(ROWS(_xlfn.ANCHORARRAY('Finances Pull'!$A$26)),1,1,1),$A15),(INDEX(_xlfn.ANCHORARRAY('Finances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Pull'!$A$26)),1,1,1),$A15)&lt;&gt;""),""),1,1),"")</f>
        <v/>
      </c>
      <c r="G15" s="86" t="str" cm="1">
        <f t="array" aca="1" ref="G15" ca="1">IFERROR(INDEX(_xlfn._xlws.FILTER(INDEX(_xlfn.ANCHORARRAY('Finances Pull'!$A$26),_xlfn.SEQUENCE(ROWS(_xlfn.ANCHORARRAY('Finances Pull'!$A$26)),1,1,1),$A15),(INDEX(_xlfn.ANCHORARRAY('Finances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Pull'!$A$26)),1,1,1),$A15)&lt;&gt;""),""),1,1),"")</f>
        <v/>
      </c>
      <c r="H15" s="86" t="str" cm="1">
        <f t="array" aca="1" ref="H15" ca="1">IFERROR(INDEX(_xlfn._xlws.FILTER(INDEX(_xlfn.ANCHORARRAY('Finances Pull'!$A$26),_xlfn.SEQUENCE(ROWS(_xlfn.ANCHORARRAY('Finances Pull'!$A$26)),1,1,1),$A15),(INDEX(_xlfn.ANCHORARRAY('Finances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Pull'!$A$26)),1,1,1),$A15)&lt;&gt;""),""),1,1),"")</f>
        <v/>
      </c>
      <c r="I15" s="86" t="str" cm="1">
        <f t="array" aca="1" ref="I15" ca="1">IFERROR(INDEX(_xlfn._xlws.FILTER(INDEX(_xlfn.ANCHORARRAY('Finances Pull'!$A$26),_xlfn.SEQUENCE(ROWS(_xlfn.ANCHORARRAY('Finances Pull'!$A$26)),1,1,1),$A15),(INDEX(_xlfn.ANCHORARRAY('Finances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Pull'!$A$26)),1,1,1),$A15)&lt;&gt;""),""),1,1),"")</f>
        <v/>
      </c>
      <c r="J15" s="86" t="str" cm="1">
        <f t="array" aca="1" ref="J15" ca="1">IFERROR(INDEX(_xlfn._xlws.FILTER(INDEX(_xlfn.ANCHORARRAY('Finances Pull'!$A$26),_xlfn.SEQUENCE(ROWS(_xlfn.ANCHORARRAY('Finances Pull'!$A$26)),1,1,1),$A15),(INDEX(_xlfn.ANCHORARRAY('Finances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Pull'!$A$26)),1,1,1),$A15)&lt;&gt;""),""),1,1),"")</f>
        <v/>
      </c>
      <c r="K15" s="86" t="str" cm="1">
        <f t="array" aca="1" ref="K15" ca="1">IFERROR(INDEX(_xlfn._xlws.FILTER(INDEX(_xlfn.ANCHORARRAY('Finances Pull'!$A$26),_xlfn.SEQUENCE(ROWS(_xlfn.ANCHORARRAY('Finances Pull'!$A$26)),1,1,1),$A15),(INDEX(_xlfn.ANCHORARRAY('Finances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Pull'!$A$26)),1,1,1),$A15)&lt;&gt;""),""),1,1),"")</f>
        <v/>
      </c>
      <c r="L15" s="86" t="str" cm="1">
        <f t="array" aca="1" ref="L15" ca="1">IFERROR(INDEX(_xlfn._xlws.FILTER(INDEX(_xlfn.ANCHORARRAY('Finances Pull'!$A$26),_xlfn.SEQUENCE(ROWS(_xlfn.ANCHORARRAY('Finances Pull'!$A$26)),1,1,1),$A15),(INDEX(_xlfn.ANCHORARRAY('Finances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Pull'!$A$26)),1,1,1),$A15)&lt;&gt;""),""),1,1),"")</f>
        <v/>
      </c>
      <c r="M15" s="86" t="str" cm="1">
        <f t="array" aca="1" ref="M15" ca="1">IFERROR(INDEX(_xlfn._xlws.FILTER(INDEX(_xlfn.ANCHORARRAY('Finances Pull'!$A$26),_xlfn.SEQUENCE(ROWS(_xlfn.ANCHORARRAY('Finances Pull'!$A$26)),1,1,1),$A15),(INDEX(_xlfn.ANCHORARRAY('Finances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Pull'!$A$26)),1,1,1),$A15)&lt;&gt;""),""),1,1),"")</f>
        <v/>
      </c>
      <c r="N15" s="86" t="str" cm="1">
        <f t="array" aca="1" ref="N15" ca="1">IFERROR(INDEX(_xlfn._xlws.FILTER(INDEX(_xlfn.ANCHORARRAY('Finances Pull'!$A$26),_xlfn.SEQUENCE(ROWS(_xlfn.ANCHORARRAY('Finances Pull'!$A$26)),1,1,1),$A15),(INDEX(_xlfn.ANCHORARRAY('Finances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Pull'!$A$26)),1,1,1),$A15)&lt;&gt;""),""),1,1),"")</f>
        <v/>
      </c>
    </row>
    <row r="16" spans="1:77" x14ac:dyDescent="0.3">
      <c r="A16" s="85">
        <v>64</v>
      </c>
      <c r="B16" t="str">
        <f ca="1"/>
        <v>Debt Ratio</v>
      </c>
      <c r="C16" s="86" cm="1">
        <f t="array" aca="1" ref="C16" ca="1">IFERROR(INDEX(_xlfn._xlws.FILTER(INDEX(_xlfn.ANCHORARRAY('Finances Pull'!$A$26),_xlfn.SEQUENCE(ROWS(_xlfn.ANCHORARRAY('Finances Pull'!$A$26)),1,1,1),$A16),(INDEX(_xlfn.ANCHORARRAY('Finances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Pull'!$A$26)),1,1,1),$A16)&lt;&gt;""),""),1,1),"")</f>
        <v>0.23940658501085599</v>
      </c>
      <c r="D16" cm="1">
        <f t="array" aca="1" ref="D16" ca="1">IFERROR(IF(SUMPRODUCT(TRANSPOSE(Settings!$B$8:$B$17),E16:N16)/SUM(TRANSPOSE(Settings!$B$8:$B$17))=0,C16,SUMPRODUCT(TRANSPOSE(Settings!$B$8:$B$17),E16:N16)/SUM(TRANSPOSE(Settings!$B$8:$B$17))),"")</f>
        <v>0.26730413827187238</v>
      </c>
      <c r="E16" s="86" cm="1">
        <f t="array" aca="1" ref="E16" ca="1">IFERROR(INDEX(_xlfn._xlws.FILTER(INDEX(_xlfn.ANCHORARRAY('Finances Pull'!$A$26),_xlfn.SEQUENCE(ROWS(_xlfn.ANCHORARRAY('Finances Pull'!$A$26)),1,1,1),$A16),(INDEX(_xlfn.ANCHORARRAY('Finances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Pull'!$A$26)),1,1,1),$A16)&lt;&gt;""),""),1,1),"")</f>
        <v>0.52486381595866505</v>
      </c>
      <c r="F16" s="86" cm="1">
        <f t="array" aca="1" ref="F16" ca="1">IFERROR(INDEX(_xlfn._xlws.FILTER(INDEX(_xlfn.ANCHORARRAY('Finances Pull'!$A$26),_xlfn.SEQUENCE(ROWS(_xlfn.ANCHORARRAY('Finances Pull'!$A$26)),1,1,1),$A16),(INDEX(_xlfn.ANCHORARRAY('Finances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Pull'!$A$26)),1,1,1),$A16)&lt;&gt;""),""),1,1),"")</f>
        <v>0.34581753182444003</v>
      </c>
      <c r="G16" s="86" t="str" cm="1">
        <f t="array" aca="1" ref="G16" ca="1">IFERROR(INDEX(_xlfn._xlws.FILTER(INDEX(_xlfn.ANCHORARRAY('Finances Pull'!$A$26),_xlfn.SEQUENCE(ROWS(_xlfn.ANCHORARRAY('Finances Pull'!$A$26)),1,1,1),$A16),(INDEX(_xlfn.ANCHORARRAY('Finances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Pull'!$A$26)),1,1,1),$A16)&lt;&gt;""),""),1,1),"")</f>
        <v/>
      </c>
      <c r="H16" s="86" t="str" cm="1">
        <f t="array" aca="1" ref="H16" ca="1">IFERROR(INDEX(_xlfn._xlws.FILTER(INDEX(_xlfn.ANCHORARRAY('Finances Pull'!$A$26),_xlfn.SEQUENCE(ROWS(_xlfn.ANCHORARRAY('Finances Pull'!$A$26)),1,1,1),$A16),(INDEX(_xlfn.ANCHORARRAY('Finances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Pull'!$A$26)),1,1,1),$A16)&lt;&gt;""),""),1,1),"")</f>
        <v/>
      </c>
      <c r="I16" s="86" cm="1">
        <f t="array" aca="1" ref="I16" ca="1">IFERROR(INDEX(_xlfn._xlws.FILTER(INDEX(_xlfn.ANCHORARRAY('Finances Pull'!$A$26),_xlfn.SEQUENCE(ROWS(_xlfn.ANCHORARRAY('Finances Pull'!$A$26)),1,1,1),$A16),(INDEX(_xlfn.ANCHORARRAY('Finances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Pull'!$A$26)),1,1,1),$A16)&lt;&gt;""),""),1,1),"")</f>
        <v>0.43758781233642802</v>
      </c>
      <c r="J16" s="86" cm="1">
        <f t="array" aca="1" ref="J16" ca="1">IFERROR(INDEX(_xlfn._xlws.FILTER(INDEX(_xlfn.ANCHORARRAY('Finances Pull'!$A$26),_xlfn.SEQUENCE(ROWS(_xlfn.ANCHORARRAY('Finances Pull'!$A$26)),1,1,1),$A16),(INDEX(_xlfn.ANCHORARRAY('Finances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Pull'!$A$26)),1,1,1),$A16)&lt;&gt;""),""),1,1),"")</f>
        <v>0.52947809744108698</v>
      </c>
      <c r="K16" s="86" t="str" cm="1">
        <f t="array" aca="1" ref="K16" ca="1">IFERROR(INDEX(_xlfn._xlws.FILTER(INDEX(_xlfn.ANCHORARRAY('Finances Pull'!$A$26),_xlfn.SEQUENCE(ROWS(_xlfn.ANCHORARRAY('Finances Pull'!$A$26)),1,1,1),$A16),(INDEX(_xlfn.ANCHORARRAY('Finances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Pull'!$A$26)),1,1,1),$A16)&lt;&gt;""),""),1,1),"")</f>
        <v/>
      </c>
      <c r="L16" s="86" t="str" cm="1">
        <f t="array" aca="1" ref="L16" ca="1">IFERROR(INDEX(_xlfn._xlws.FILTER(INDEX(_xlfn.ANCHORARRAY('Finances Pull'!$A$26),_xlfn.SEQUENCE(ROWS(_xlfn.ANCHORARRAY('Finances Pull'!$A$26)),1,1,1),$A16),(INDEX(_xlfn.ANCHORARRAY('Finances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Pull'!$A$26)),1,1,1),$A16)&lt;&gt;""),""),1,1),"")</f>
        <v/>
      </c>
      <c r="M16" s="86" cm="1">
        <f t="array" aca="1" ref="M16" ca="1">IFERROR(INDEX(_xlfn._xlws.FILTER(INDEX(_xlfn.ANCHORARRAY('Finances Pull'!$A$26),_xlfn.SEQUENCE(ROWS(_xlfn.ANCHORARRAY('Finances Pull'!$A$26)),1,1,1),$A16),(INDEX(_xlfn.ANCHORARRAY('Finances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Pull'!$A$26)),1,1,1),$A16)&lt;&gt;""),""),1,1),"")</f>
        <v>0.357944474608823</v>
      </c>
      <c r="N16" s="86" cm="1">
        <f t="array" aca="1" ref="N16" ca="1">IFERROR(INDEX(_xlfn._xlws.FILTER(INDEX(_xlfn.ANCHORARRAY('Finances Pull'!$A$26),_xlfn.SEQUENCE(ROWS(_xlfn.ANCHORARRAY('Finances Pull'!$A$26)),1,1,1),$A16),(INDEX(_xlfn.ANCHORARRAY('Finances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Pull'!$A$26)),1,1,1),$A16)&lt;&gt;""),""),1,1),"")</f>
        <v>0.15800442468275799</v>
      </c>
    </row>
    <row r="17" spans="1:71" x14ac:dyDescent="0.3">
      <c r="A17" s="85">
        <v>65</v>
      </c>
      <c r="B17" t="str">
        <f ca="1"/>
        <v>Interest Coverage Ratio</v>
      </c>
      <c r="C17" s="86" cm="1">
        <f t="array" aca="1" ref="C17" ca="1">IFERROR(INDEX(_xlfn._xlws.FILTER(INDEX(_xlfn.ANCHORARRAY('Finances Pull'!$A$26),_xlfn.SEQUENCE(ROWS(_xlfn.ANCHORARRAY('Finances Pull'!$A$26)),1,1,1),$A17),(INDEX(_xlfn.ANCHORARRAY('Finances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Pull'!$A$26)),1,1,1),$A17)&lt;&gt;""),""),1,1),"")</f>
        <v>132.58754863813201</v>
      </c>
      <c r="D17" cm="1">
        <f t="array" aca="1" ref="D17" ca="1">IFERROR(IF(SUMPRODUCT(TRANSPOSE(Settings!$B$8:$B$17),E17:N17)/SUM(TRANSPOSE(Settings!$B$8:$B$17))=0,C17,SUMPRODUCT(TRANSPOSE(Settings!$B$8:$B$17),E17:N17)/SUM(TRANSPOSE(Settings!$B$8:$B$17))),"")</f>
        <v>5.7974350785055089</v>
      </c>
      <c r="E17" s="86" cm="1">
        <f t="array" aca="1" ref="E17" ca="1">IFERROR(INDEX(_xlfn._xlws.FILTER(INDEX(_xlfn.ANCHORARRAY('Finances Pull'!$A$26),_xlfn.SEQUENCE(ROWS(_xlfn.ANCHORARRAY('Finances Pull'!$A$26)),1,1,1),$A17),(INDEX(_xlfn.ANCHORARRAY('Finances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Pull'!$A$26)),1,1,1),$A17)&lt;&gt;""),""),1,1),"")</f>
        <v>3.43941310397167</v>
      </c>
      <c r="F17" s="86" t="str" cm="1">
        <f t="array" aca="1" ref="F17" ca="1">IFERROR(INDEX(_xlfn._xlws.FILTER(INDEX(_xlfn.ANCHORARRAY('Finances Pull'!$A$26),_xlfn.SEQUENCE(ROWS(_xlfn.ANCHORARRAY('Finances Pull'!$A$26)),1,1,1),$A17),(INDEX(_xlfn.ANCHORARRAY('Finances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Pull'!$A$26)),1,1,1),$A17)&lt;&gt;""),""),1,1),"")</f>
        <v/>
      </c>
      <c r="G17" s="86" cm="1">
        <f t="array" aca="1" ref="G17" ca="1">IFERROR(INDEX(_xlfn._xlws.FILTER(INDEX(_xlfn.ANCHORARRAY('Finances Pull'!$A$26),_xlfn.SEQUENCE(ROWS(_xlfn.ANCHORARRAY('Finances Pull'!$A$26)),1,1,1),$A17),(INDEX(_xlfn.ANCHORARRAY('Finances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Pull'!$A$26)),1,1,1),$A17)&lt;&gt;""),""),1,1),"")</f>
        <v>33.305343511450403</v>
      </c>
      <c r="H17" s="86" t="str" cm="1">
        <f t="array" aca="1" ref="H17" ca="1">IFERROR(INDEX(_xlfn._xlws.FILTER(INDEX(_xlfn.ANCHORARRAY('Finances Pull'!$A$26),_xlfn.SEQUENCE(ROWS(_xlfn.ANCHORARRAY('Finances Pull'!$A$26)),1,1,1),$A17),(INDEX(_xlfn.ANCHORARRAY('Finances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Pull'!$A$26)),1,1,1),$A17)&lt;&gt;""),""),1,1),"")</f>
        <v/>
      </c>
      <c r="I17" s="86" t="str" cm="1">
        <f t="array" aca="1" ref="I17" ca="1">IFERROR(INDEX(_xlfn._xlws.FILTER(INDEX(_xlfn.ANCHORARRAY('Finances Pull'!$A$26),_xlfn.SEQUENCE(ROWS(_xlfn.ANCHORARRAY('Finances Pull'!$A$26)),1,1,1),$A17),(INDEX(_xlfn.ANCHORARRAY('Finances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Pull'!$A$26)),1,1,1),$A17)&lt;&gt;""),""),1,1),"")</f>
        <v/>
      </c>
      <c r="J17" s="86" t="str" cm="1">
        <f t="array" aca="1" ref="J17" ca="1">IFERROR(INDEX(_xlfn._xlws.FILTER(INDEX(_xlfn.ANCHORARRAY('Finances Pull'!$A$26),_xlfn.SEQUENCE(ROWS(_xlfn.ANCHORARRAY('Finances Pull'!$A$26)),1,1,1),$A17),(INDEX(_xlfn.ANCHORARRAY('Finances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Pull'!$A$26)),1,1,1),$A17)&lt;&gt;""),""),1,1),"")</f>
        <v/>
      </c>
      <c r="K17" s="86" t="str" cm="1">
        <f t="array" aca="1" ref="K17" ca="1">IFERROR(INDEX(_xlfn._xlws.FILTER(INDEX(_xlfn.ANCHORARRAY('Finances Pull'!$A$26),_xlfn.SEQUENCE(ROWS(_xlfn.ANCHORARRAY('Finances Pull'!$A$26)),1,1,1),$A17),(INDEX(_xlfn.ANCHORARRAY('Finances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Pull'!$A$26)),1,1,1),$A17)&lt;&gt;""),""),1,1),"")</f>
        <v/>
      </c>
      <c r="L17" s="86" t="str" cm="1">
        <f t="array" aca="1" ref="L17" ca="1">IFERROR(INDEX(_xlfn._xlws.FILTER(INDEX(_xlfn.ANCHORARRAY('Finances Pull'!$A$26),_xlfn.SEQUENCE(ROWS(_xlfn.ANCHORARRAY('Finances Pull'!$A$26)),1,1,1),$A17),(INDEX(_xlfn.ANCHORARRAY('Finances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Pull'!$A$26)),1,1,1),$A17)&lt;&gt;""),""),1,1),"")</f>
        <v/>
      </c>
      <c r="M17" s="86" cm="1">
        <f t="array" aca="1" ref="M17" ca="1">IFERROR(INDEX(_xlfn._xlws.FILTER(INDEX(_xlfn.ANCHORARRAY('Finances Pull'!$A$26),_xlfn.SEQUENCE(ROWS(_xlfn.ANCHORARRAY('Finances Pull'!$A$26)),1,1,1),$A17),(INDEX(_xlfn.ANCHORARRAY('Finances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Pull'!$A$26)),1,1,1),$A17)&lt;&gt;""),""),1,1),"")</f>
        <v>-2.5838450637694801</v>
      </c>
      <c r="N17" s="86" t="str" cm="1">
        <f t="array" aca="1" ref="N17" ca="1">IFERROR(INDEX(_xlfn._xlws.FILTER(INDEX(_xlfn.ANCHORARRAY('Finances Pull'!$A$26),_xlfn.SEQUENCE(ROWS(_xlfn.ANCHORARRAY('Finances Pull'!$A$26)),1,1,1),$A17),(INDEX(_xlfn.ANCHORARRAY('Finances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Pull'!$A$26)),1,1,1),$A17)&lt;&gt;""),""),1,1),"")</f>
        <v/>
      </c>
    </row>
    <row r="18" spans="1:71" x14ac:dyDescent="0.3">
      <c r="A18" s="85">
        <v>66</v>
      </c>
      <c r="B18" t="str">
        <f ca="1"/>
        <v>Cash Ratio</v>
      </c>
      <c r="C18" s="86" cm="1">
        <f t="array" aca="1" ref="C18" ca="1">IFERROR(INDEX(_xlfn._xlws.FILTER(INDEX(_xlfn.ANCHORARRAY('Finances Pull'!$A$26),_xlfn.SEQUENCE(ROWS(_xlfn.ANCHORARRAY('Finances Pull'!$A$26)),1,1,1),$A18),(INDEX(_xlfn.ANCHORARRAY('Finances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Pull'!$A$26)),1,1,1),$A18)&lt;&gt;""),""),1,1),"")</f>
        <v>0.32972670459845199</v>
      </c>
      <c r="D18" cm="1">
        <f t="array" aca="1" ref="D18" ca="1">IFERROR(IF(SUMPRODUCT(TRANSPOSE(Settings!$B$8:$B$17),E18:N18)/SUM(TRANSPOSE(Settings!$B$8:$B$17))=0,C18,SUMPRODUCT(TRANSPOSE(Settings!$B$8:$B$17),E18:N18)/SUM(TRANSPOSE(Settings!$B$8:$B$17))),"")</f>
        <v>0.78588421600512248</v>
      </c>
      <c r="E18" s="86" cm="1">
        <f t="array" aca="1" ref="E18" ca="1">IFERROR(INDEX(_xlfn._xlws.FILTER(INDEX(_xlfn.ANCHORARRAY('Finances Pull'!$A$26),_xlfn.SEQUENCE(ROWS(_xlfn.ANCHORARRAY('Finances Pull'!$A$26)),1,1,1),$A18),(INDEX(_xlfn.ANCHORARRAY('Finances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Pull'!$A$26)),1,1,1),$A18)&lt;&gt;""),""),1,1),"")</f>
        <v>0.87382521335205798</v>
      </c>
      <c r="F18" s="86" cm="1">
        <f t="array" aca="1" ref="F18" ca="1">IFERROR(INDEX(_xlfn._xlws.FILTER(INDEX(_xlfn.ANCHORARRAY('Finances Pull'!$A$26),_xlfn.SEQUENCE(ROWS(_xlfn.ANCHORARRAY('Finances Pull'!$A$26)),1,1,1),$A18),(INDEX(_xlfn.ANCHORARRAY('Finances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Pull'!$A$26)),1,1,1),$A18)&lt;&gt;""),""),1,1),"")</f>
        <v>0.84180199057098004</v>
      </c>
      <c r="G18" s="86" cm="1">
        <f t="array" aca="1" ref="G18" ca="1">IFERROR(INDEX(_xlfn._xlws.FILTER(INDEX(_xlfn.ANCHORARRAY('Finances Pull'!$A$26),_xlfn.SEQUENCE(ROWS(_xlfn.ANCHORARRAY('Finances Pull'!$A$26)),1,1,1),$A18),(INDEX(_xlfn.ANCHORARRAY('Finances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Pull'!$A$26)),1,1,1),$A18)&lt;&gt;""),""),1,1),"")</f>
        <v>0.58582760444209403</v>
      </c>
      <c r="H18" s="86" cm="1">
        <f t="array" aca="1" ref="H18" ca="1">IFERROR(INDEX(_xlfn._xlws.FILTER(INDEX(_xlfn.ANCHORARRAY('Finances Pull'!$A$26),_xlfn.SEQUENCE(ROWS(_xlfn.ANCHORARRAY('Finances Pull'!$A$26)),1,1,1),$A18),(INDEX(_xlfn.ANCHORARRAY('Finances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Pull'!$A$26)),1,1,1),$A18)&lt;&gt;""),""),1,1),"")</f>
        <v>0.45178147268408603</v>
      </c>
      <c r="I18" s="86" cm="1">
        <f t="array" aca="1" ref="I18" ca="1">IFERROR(INDEX(_xlfn._xlws.FILTER(INDEX(_xlfn.ANCHORARRAY('Finances Pull'!$A$26),_xlfn.SEQUENCE(ROWS(_xlfn.ANCHORARRAY('Finances Pull'!$A$26)),1,1,1),$A18),(INDEX(_xlfn.ANCHORARRAY('Finances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Pull'!$A$26)),1,1,1),$A18)&lt;&gt;""),""),1,1),"")</f>
        <v>0.90523815476934599</v>
      </c>
      <c r="J18" s="86" cm="1">
        <f t="array" aca="1" ref="J18" ca="1">IFERROR(INDEX(_xlfn._xlws.FILTER(INDEX(_xlfn.ANCHORARRAY('Finances Pull'!$A$26),_xlfn.SEQUENCE(ROWS(_xlfn.ANCHORARRAY('Finances Pull'!$A$26)),1,1,1),$A18),(INDEX(_xlfn.ANCHORARRAY('Finances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Pull'!$A$26)),1,1,1),$A18)&lt;&gt;""),""),1,1),"")</f>
        <v>1.02089268755935</v>
      </c>
      <c r="K18" s="86" cm="1">
        <f t="array" aca="1" ref="K18" ca="1">IFERROR(INDEX(_xlfn._xlws.FILTER(INDEX(_xlfn.ANCHORARRAY('Finances Pull'!$A$26),_xlfn.SEQUENCE(ROWS(_xlfn.ANCHORARRAY('Finances Pull'!$A$26)),1,1,1),$A18),(INDEX(_xlfn.ANCHORARRAY('Finances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Pull'!$A$26)),1,1,1),$A18)&lt;&gt;""),""),1,1),"")</f>
        <v>0.770042895420884</v>
      </c>
      <c r="L18" s="86" t="str" cm="1">
        <f t="array" aca="1" ref="L18" ca="1">IFERROR(INDEX(_xlfn._xlws.FILTER(INDEX(_xlfn.ANCHORARRAY('Finances Pull'!$A$26),_xlfn.SEQUENCE(ROWS(_xlfn.ANCHORARRAY('Finances Pull'!$A$26)),1,1,1),$A18),(INDEX(_xlfn.ANCHORARRAY('Finances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Pull'!$A$26)),1,1,1),$A18)&lt;&gt;""),""),1,1),"")</f>
        <v/>
      </c>
      <c r="M18" s="86" cm="1">
        <f t="array" aca="1" ref="M18" ca="1">IFERROR(INDEX(_xlfn._xlws.FILTER(INDEX(_xlfn.ANCHORARRAY('Finances Pull'!$A$26),_xlfn.SEQUENCE(ROWS(_xlfn.ANCHORARRAY('Finances Pull'!$A$26)),1,1,1),$A18),(INDEX(_xlfn.ANCHORARRAY('Finances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Pull'!$A$26)),1,1,1),$A18)&lt;&gt;""),""),1,1),"")</f>
        <v>0.819375873311598</v>
      </c>
      <c r="N18" s="86" cm="1">
        <f t="array" aca="1" ref="N18" ca="1">IFERROR(INDEX(_xlfn._xlws.FILTER(INDEX(_xlfn.ANCHORARRAY('Finances Pull'!$A$26),_xlfn.SEQUENCE(ROWS(_xlfn.ANCHORARRAY('Finances Pull'!$A$26)),1,1,1),$A18),(INDEX(_xlfn.ANCHORARRAY('Finances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Pull'!$A$26)),1,1,1),$A18)&lt;&gt;""),""),1,1),"")</f>
        <v>2.9761942793713501</v>
      </c>
    </row>
    <row r="19" spans="1:71" x14ac:dyDescent="0.3">
      <c r="A19" s="85">
        <v>67</v>
      </c>
      <c r="B19" t="str">
        <f ca="1"/>
        <v>Current Ratio</v>
      </c>
      <c r="C19" s="86" cm="1">
        <f t="array" aca="1" ref="C19" ca="1">IFERROR(INDEX(_xlfn._xlws.FILTER(INDEX(_xlfn.ANCHORARRAY('Finances Pull'!$A$26),_xlfn.SEQUENCE(ROWS(_xlfn.ANCHORARRAY('Finances Pull'!$A$26)),1,1,1),$A19),(INDEX(_xlfn.ANCHORARRAY('Finances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Pull'!$A$26)),1,1,1),$A19)&lt;&gt;""),""),1,1),"")</f>
        <v>3.2398097192426101</v>
      </c>
      <c r="D19" cm="1">
        <f t="array" aca="1" ref="D19" ca="1">IFERROR(IF(SUMPRODUCT(TRANSPOSE(Settings!$B$8:$B$17),E19:N19)/SUM(TRANSPOSE(Settings!$B$8:$B$17))=0,C19,SUMPRODUCT(TRANSPOSE(Settings!$B$8:$B$17),E19:N19)/SUM(TRANSPOSE(Settings!$B$8:$B$17))),"")</f>
        <v>1.8222595020797161</v>
      </c>
      <c r="E19" s="86" cm="1">
        <f t="array" aca="1" ref="E19" ca="1">IFERROR(INDEX(_xlfn._xlws.FILTER(INDEX(_xlfn.ANCHORARRAY('Finances Pull'!$A$26),_xlfn.SEQUENCE(ROWS(_xlfn.ANCHORARRAY('Finances Pull'!$A$26)),1,1,1),$A19),(INDEX(_xlfn.ANCHORARRAY('Finances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Pull'!$A$26)),1,1,1),$A19)&lt;&gt;""),""),1,1),"")</f>
        <v>1.5827481905584999</v>
      </c>
      <c r="F19" s="86" cm="1">
        <f t="array" aca="1" ref="F19" ca="1">IFERROR(INDEX(_xlfn._xlws.FILTER(INDEX(_xlfn.ANCHORARRAY('Finances Pull'!$A$26),_xlfn.SEQUENCE(ROWS(_xlfn.ANCHORARRAY('Finances Pull'!$A$26)),1,1,1),$A19),(INDEX(_xlfn.ANCHORARRAY('Finances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Pull'!$A$26)),1,1,1),$A19)&lt;&gt;""),""),1,1),"")</f>
        <v>1.7885454862929999</v>
      </c>
      <c r="G19" s="86" cm="1">
        <f t="array" aca="1" ref="G19" ca="1">IFERROR(INDEX(_xlfn._xlws.FILTER(INDEX(_xlfn.ANCHORARRAY('Finances Pull'!$A$26),_xlfn.SEQUENCE(ROWS(_xlfn.ANCHORARRAY('Finances Pull'!$A$26)),1,1,1),$A19),(INDEX(_xlfn.ANCHORARRAY('Finances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Pull'!$A$26)),1,1,1),$A19)&lt;&gt;""),""),1,1),"")</f>
        <v>2.0123744050766801</v>
      </c>
      <c r="H19" s="86" cm="1">
        <f t="array" aca="1" ref="H19" ca="1">IFERROR(INDEX(_xlfn._xlws.FILTER(INDEX(_xlfn.ANCHORARRAY('Finances Pull'!$A$26),_xlfn.SEQUENCE(ROWS(_xlfn.ANCHORARRAY('Finances Pull'!$A$26)),1,1,1),$A19),(INDEX(_xlfn.ANCHORARRAY('Finances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Pull'!$A$26)),1,1,1),$A19)&lt;&gt;""),""),1,1),"")</f>
        <v>1.64908946951702</v>
      </c>
      <c r="I19" s="86" cm="1">
        <f t="array" aca="1" ref="I19" ca="1">IFERROR(INDEX(_xlfn._xlws.FILTER(INDEX(_xlfn.ANCHORARRAY('Finances Pull'!$A$26),_xlfn.SEQUENCE(ROWS(_xlfn.ANCHORARRAY('Finances Pull'!$A$26)),1,1,1),$A19),(INDEX(_xlfn.ANCHORARRAY('Finances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Pull'!$A$26)),1,1,1),$A19)&lt;&gt;""),""),1,1),"")</f>
        <v>1.8709838729841199</v>
      </c>
      <c r="J19" s="86" cm="1">
        <f t="array" aca="1" ref="J19" ca="1">IFERROR(INDEX(_xlfn._xlws.FILTER(INDEX(_xlfn.ANCHORARRAY('Finances Pull'!$A$26),_xlfn.SEQUENCE(ROWS(_xlfn.ANCHORARRAY('Finances Pull'!$A$26)),1,1,1),$A19),(INDEX(_xlfn.ANCHORARRAY('Finances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Pull'!$A$26)),1,1,1),$A19)&lt;&gt;""),""),1,1),"")</f>
        <v>2.8319088319088301</v>
      </c>
      <c r="K19" s="86" cm="1">
        <f t="array" aca="1" ref="K19" ca="1">IFERROR(INDEX(_xlfn._xlws.FILTER(INDEX(_xlfn.ANCHORARRAY('Finances Pull'!$A$26),_xlfn.SEQUENCE(ROWS(_xlfn.ANCHORARRAY('Finances Pull'!$A$26)),1,1,1),$A19),(INDEX(_xlfn.ANCHORARRAY('Finances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Pull'!$A$26)),1,1,1),$A19)&lt;&gt;""),""),1,1),"")</f>
        <v>1.67962792543351</v>
      </c>
      <c r="L19" s="86" t="str" cm="1">
        <f t="array" aca="1" ref="L19" ca="1">IFERROR(INDEX(_xlfn._xlws.FILTER(INDEX(_xlfn.ANCHORARRAY('Finances Pull'!$A$26),_xlfn.SEQUENCE(ROWS(_xlfn.ANCHORARRAY('Finances Pull'!$A$26)),1,1,1),$A19),(INDEX(_xlfn.ANCHORARRAY('Finances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Pull'!$A$26)),1,1,1),$A19)&lt;&gt;""),""),1,1),"")</f>
        <v/>
      </c>
      <c r="M19" s="86" cm="1">
        <f t="array" aca="1" ref="M19" ca="1">IFERROR(INDEX(_xlfn._xlws.FILTER(INDEX(_xlfn.ANCHORARRAY('Finances Pull'!$A$26),_xlfn.SEQUENCE(ROWS(_xlfn.ANCHORARRAY('Finances Pull'!$A$26)),1,1,1),$A19),(INDEX(_xlfn.ANCHORARRAY('Finances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Pull'!$A$26)),1,1,1),$A19)&lt;&gt;""),""),1,1),"")</f>
        <v>1.5750970346219499</v>
      </c>
      <c r="N19" s="86" cm="1">
        <f t="array" aca="1" ref="N19" ca="1">IFERROR(INDEX(_xlfn._xlws.FILTER(INDEX(_xlfn.ANCHORARRAY('Finances Pull'!$A$26),_xlfn.SEQUENCE(ROWS(_xlfn.ANCHORARRAY('Finances Pull'!$A$26)),1,1,1),$A19),(INDEX(_xlfn.ANCHORARRAY('Finances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Pull'!$A$26)),1,1,1),$A19)&lt;&gt;""),""),1,1),"")</f>
        <v>4.3836124159029701</v>
      </c>
    </row>
    <row r="20" spans="1:71" x14ac:dyDescent="0.3">
      <c r="A20" s="85">
        <v>68</v>
      </c>
      <c r="B20" t="str">
        <f ca="1"/>
        <v>Price to Earnings Ratio</v>
      </c>
      <c r="C20" s="86" cm="1">
        <f t="array" aca="1" ref="C20" ca="1">IFERROR(INDEX(_xlfn._xlws.FILTER(INDEX(_xlfn.ANCHORARRAY('Finances Pull'!$A$26),_xlfn.SEQUENCE(ROWS(_xlfn.ANCHORARRAY('Finances Pull'!$A$26)),1,1,1),$A20),(INDEX(_xlfn.ANCHORARRAY('Finances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Pull'!$A$26)),1,1,1),$A20)&lt;&gt;""),""),1,1),"")</f>
        <v>37.262065314401603</v>
      </c>
      <c r="D20" cm="1">
        <f t="array" aca="1" ref="D20" ca="1">IFERROR(IF(SUMPRODUCT(TRANSPOSE(Settings!$B$8:$B$17),E20:N20)/SUM(TRANSPOSE(Settings!$B$8:$B$17))=0,C20,SUMPRODUCT(TRANSPOSE(Settings!$B$8:$B$17),E20:N20)/SUM(TRANSPOSE(Settings!$B$8:$B$17))),"")</f>
        <v>-18.096750089668745</v>
      </c>
      <c r="E20" s="86" cm="1">
        <f t="array" aca="1" ref="E20" ca="1">IFERROR(INDEX(_xlfn._xlws.FILTER(INDEX(_xlfn.ANCHORARRAY('Finances Pull'!$A$26),_xlfn.SEQUENCE(ROWS(_xlfn.ANCHORARRAY('Finances Pull'!$A$26)),1,1,1),$A20),(INDEX(_xlfn.ANCHORARRAY('Finances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Pull'!$A$26)),1,1,1),$A20)&lt;&gt;""),""),1,1),"")</f>
        <v>54.408067617107903</v>
      </c>
      <c r="F20" s="86" cm="1">
        <f t="array" aca="1" ref="F20" ca="1">IFERROR(INDEX(_xlfn._xlws.FILTER(INDEX(_xlfn.ANCHORARRAY('Finances Pull'!$A$26),_xlfn.SEQUENCE(ROWS(_xlfn.ANCHORARRAY('Finances Pull'!$A$26)),1,1,1),$A20),(INDEX(_xlfn.ANCHORARRAY('Finances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Pull'!$A$26)),1,1,1),$A20)&lt;&gt;""),""),1,1),"")</f>
        <v>18.146005228758199</v>
      </c>
      <c r="G20" s="86" cm="1">
        <f t="array" aca="1" ref="G20" ca="1">IFERROR(INDEX(_xlfn._xlws.FILTER(INDEX(_xlfn.ANCHORARRAY('Finances Pull'!$A$26),_xlfn.SEQUENCE(ROWS(_xlfn.ANCHORARRAY('Finances Pull'!$A$26)),1,1,1),$A20),(INDEX(_xlfn.ANCHORARRAY('Finances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Pull'!$A$26)),1,1,1),$A20)&lt;&gt;""),""),1,1),"")</f>
        <v>59.324919101123598</v>
      </c>
      <c r="H20" s="86" cm="1">
        <f t="array" aca="1" ref="H20" ca="1">IFERROR(INDEX(_xlfn._xlws.FILTER(INDEX(_xlfn.ANCHORARRAY('Finances Pull'!$A$26),_xlfn.SEQUENCE(ROWS(_xlfn.ANCHORARRAY('Finances Pull'!$A$26)),1,1,1),$A20),(INDEX(_xlfn.ANCHORARRAY('Finances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Pull'!$A$26)),1,1,1),$A20)&lt;&gt;""),""),1,1),"")</f>
        <v>-442.34378333333302</v>
      </c>
      <c r="I20" s="86" cm="1">
        <f t="array" aca="1" ref="I20" ca="1">IFERROR(INDEX(_xlfn._xlws.FILTER(INDEX(_xlfn.ANCHORARRAY('Finances Pull'!$A$26),_xlfn.SEQUENCE(ROWS(_xlfn.ANCHORARRAY('Finances Pull'!$A$26)),1,1,1),$A20),(INDEX(_xlfn.ANCHORARRAY('Finances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Pull'!$A$26)),1,1,1),$A20)&lt;&gt;""),""),1,1),"")</f>
        <v>21.133616188289299</v>
      </c>
      <c r="J20" s="86" cm="1">
        <f t="array" aca="1" ref="J20" ca="1">IFERROR(INDEX(_xlfn._xlws.FILTER(INDEX(_xlfn.ANCHORARRAY('Finances Pull'!$A$26),_xlfn.SEQUENCE(ROWS(_xlfn.ANCHORARRAY('Finances Pull'!$A$26)),1,1,1),$A20),(INDEX(_xlfn.ANCHORARRAY('Finances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Pull'!$A$26)),1,1,1),$A20)&lt;&gt;""),""),1,1),"")</f>
        <v>32.184474588665502</v>
      </c>
      <c r="K20" s="86" cm="1">
        <f t="array" aca="1" ref="K20" ca="1">IFERROR(INDEX(_xlfn._xlws.FILTER(INDEX(_xlfn.ANCHORARRAY('Finances Pull'!$A$26),_xlfn.SEQUENCE(ROWS(_xlfn.ANCHORARRAY('Finances Pull'!$A$26)),1,1,1),$A20),(INDEX(_xlfn.ANCHORARRAY('Finances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Pull'!$A$26)),1,1,1),$A20)&lt;&gt;""),""),1,1),"")</f>
        <v>48.723644662309397</v>
      </c>
      <c r="L20" s="86" t="str" cm="1">
        <f t="array" aca="1" ref="L20" ca="1">IFERROR(INDEX(_xlfn._xlws.FILTER(INDEX(_xlfn.ANCHORARRAY('Finances Pull'!$A$26),_xlfn.SEQUENCE(ROWS(_xlfn.ANCHORARRAY('Finances Pull'!$A$26)),1,1,1),$A20),(INDEX(_xlfn.ANCHORARRAY('Finances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Pull'!$A$26)),1,1,1),$A20)&lt;&gt;""),""),1,1),"")</f>
        <v/>
      </c>
      <c r="M20" s="86" cm="1">
        <f t="array" aca="1" ref="M20" ca="1">IFERROR(INDEX(_xlfn._xlws.FILTER(INDEX(_xlfn.ANCHORARRAY('Finances Pull'!$A$26),_xlfn.SEQUENCE(ROWS(_xlfn.ANCHORARRAY('Finances Pull'!$A$26)),1,1,1),$A20),(INDEX(_xlfn.ANCHORARRAY('Finances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Pull'!$A$26)),1,1,1),$A20)&lt;&gt;""),""),1,1),"")</f>
        <v>30.114419677419399</v>
      </c>
      <c r="N20" s="86" cm="1">
        <f t="array" aca="1" ref="N20" ca="1">IFERROR(INDEX(_xlfn._xlws.FILTER(INDEX(_xlfn.ANCHORARRAY('Finances Pull'!$A$26),_xlfn.SEQUENCE(ROWS(_xlfn.ANCHORARRAY('Finances Pull'!$A$26)),1,1,1),$A20),(INDEX(_xlfn.ANCHORARRAY('Finances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Pull'!$A$26)),1,1,1),$A20)&lt;&gt;""),""),1,1),"")</f>
        <v>56.617361128284401</v>
      </c>
    </row>
    <row r="21" spans="1:71" x14ac:dyDescent="0.3">
      <c r="A21" s="85">
        <v>69</v>
      </c>
      <c r="B21" t="str">
        <f ca="1"/>
        <v>Return on Equity</v>
      </c>
      <c r="C21" s="86" cm="1">
        <f t="array" aca="1" ref="C21" ca="1">IFERROR(INDEX(_xlfn._xlws.FILTER(INDEX(_xlfn.ANCHORARRAY('Finances Pull'!$A$26),_xlfn.SEQUENCE(ROWS(_xlfn.ANCHORARRAY('Finances Pull'!$A$26)),1,1,1),$A21),(INDEX(_xlfn.ANCHORARRAY('Finances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Pull'!$A$26)),1,1,1),$A21)&lt;&gt;""),""),1,1),"")</f>
        <v>0.76333339690895297</v>
      </c>
      <c r="D21" cm="1">
        <f t="array" aca="1" ref="D21" ca="1">IFERROR(IF(SUMPRODUCT(TRANSPOSE(Settings!$B$8:$B$17),E21:N21)/SUM(TRANSPOSE(Settings!$B$8:$B$17))=0,C21,SUMPRODUCT(TRANSPOSE(Settings!$B$8:$B$17),E21:N21)/SUM(TRANSPOSE(Settings!$B$8:$B$17))),"")</f>
        <v>0.1157069105801896</v>
      </c>
      <c r="E21" s="86" t="str" cm="1">
        <f t="array" aca="1" ref="E21" ca="1">IFERROR(INDEX(_xlfn._xlws.FILTER(INDEX(_xlfn.ANCHORARRAY('Finances Pull'!$A$26),_xlfn.SEQUENCE(ROWS(_xlfn.ANCHORARRAY('Finances Pull'!$A$26)),1,1,1),$A21),(INDEX(_xlfn.ANCHORARRAY('Finances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Pull'!$A$26)),1,1,1),$A21)&lt;&gt;""),""),1,1),"")</f>
        <v/>
      </c>
      <c r="F21" s="86" cm="1">
        <f t="array" aca="1" ref="F21" ca="1">IFERROR(INDEX(_xlfn._xlws.FILTER(INDEX(_xlfn.ANCHORARRAY('Finances Pull'!$A$26),_xlfn.SEQUENCE(ROWS(_xlfn.ANCHORARRAY('Finances Pull'!$A$26)),1,1,1),$A21),(INDEX(_xlfn.ANCHORARRAY('Finances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Pull'!$A$26)),1,1,1),$A21)&lt;&gt;""),""),1,1),"")</f>
        <v>0.15764792762854199</v>
      </c>
      <c r="G21" s="86" cm="1">
        <f t="array" aca="1" ref="G21" ca="1">IFERROR(INDEX(_xlfn._xlws.FILTER(INDEX(_xlfn.ANCHORARRAY('Finances Pull'!$A$26),_xlfn.SEQUENCE(ROWS(_xlfn.ANCHORARRAY('Finances Pull'!$A$26)),1,1,1),$A21),(INDEX(_xlfn.ANCHORARRAY('Finances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Pull'!$A$26)),1,1,1),$A21)&lt;&gt;""),""),1,1),"")</f>
        <v>6.8810616041524497E-2</v>
      </c>
      <c r="H21" s="86" cm="1">
        <f t="array" aca="1" ref="H21" ca="1">IFERROR(INDEX(_xlfn._xlws.FILTER(INDEX(_xlfn.ANCHORARRAY('Finances Pull'!$A$26),_xlfn.SEQUENCE(ROWS(_xlfn.ANCHORARRAY('Finances Pull'!$A$26)),1,1,1),$A21),(INDEX(_xlfn.ANCHORARRAY('Finances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Pull'!$A$26)),1,1,1),$A21)&lt;&gt;""),""),1,1),"")</f>
        <v>-2.33634637428794E-3</v>
      </c>
      <c r="I21" s="86" cm="1">
        <f t="array" aca="1" ref="I21" ca="1">IFERROR(INDEX(_xlfn._xlws.FILTER(INDEX(_xlfn.ANCHORARRAY('Finances Pull'!$A$26),_xlfn.SEQUENCE(ROWS(_xlfn.ANCHORARRAY('Finances Pull'!$A$26)),1,1,1),$A21),(INDEX(_xlfn.ANCHORARRAY('Finances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Pull'!$A$26)),1,1,1),$A21)&lt;&gt;""),""),1,1),"")</f>
        <v>0.34278716629929001</v>
      </c>
      <c r="J21" s="86" cm="1">
        <f t="array" aca="1" ref="J21" ca="1">IFERROR(INDEX(_xlfn._xlws.FILTER(INDEX(_xlfn.ANCHORARRAY('Finances Pull'!$A$26),_xlfn.SEQUENCE(ROWS(_xlfn.ANCHORARRAY('Finances Pull'!$A$26)),1,1,1),$A21),(INDEX(_xlfn.ANCHORARRAY('Finances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Pull'!$A$26)),1,1,1),$A21)&lt;&gt;""),""),1,1),"")</f>
        <v>0.30731887175075301</v>
      </c>
      <c r="K21" s="86" cm="1">
        <f t="array" aca="1" ref="K21" ca="1">IFERROR(INDEX(_xlfn._xlws.FILTER(INDEX(_xlfn.ANCHORARRAY('Finances Pull'!$A$26),_xlfn.SEQUENCE(ROWS(_xlfn.ANCHORARRAY('Finances Pull'!$A$26)),1,1,1),$A21),(INDEX(_xlfn.ANCHORARRAY('Finances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Pull'!$A$26)),1,1,1),$A21)&lt;&gt;""),""),1,1),"")</f>
        <v>6.7049870688973195E-2</v>
      </c>
      <c r="L21" s="86" t="str" cm="1">
        <f t="array" aca="1" ref="L21" ca="1">IFERROR(INDEX(_xlfn._xlws.FILTER(INDEX(_xlfn.ANCHORARRAY('Finances Pull'!$A$26),_xlfn.SEQUENCE(ROWS(_xlfn.ANCHORARRAY('Finances Pull'!$A$26)),1,1,1),$A21),(INDEX(_xlfn.ANCHORARRAY('Finances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Pull'!$A$26)),1,1,1),$A21)&lt;&gt;""),""),1,1),"")</f>
        <v/>
      </c>
      <c r="M21" s="86" cm="1">
        <f t="array" aca="1" ref="M21" ca="1">IFERROR(INDEX(_xlfn._xlws.FILTER(INDEX(_xlfn.ANCHORARRAY('Finances Pull'!$A$26),_xlfn.SEQUENCE(ROWS(_xlfn.ANCHORARRAY('Finances Pull'!$A$26)),1,1,1),$A21),(INDEX(_xlfn.ANCHORARRAY('Finances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Pull'!$A$26)),1,1,1),$A21)&lt;&gt;""),""),1,1),"")</f>
        <v>0.18661066226831799</v>
      </c>
      <c r="N21" s="86" cm="1">
        <f t="array" aca="1" ref="N21" ca="1">IFERROR(INDEX(_xlfn._xlws.FILTER(INDEX(_xlfn.ANCHORARRAY('Finances Pull'!$A$26),_xlfn.SEQUENCE(ROWS(_xlfn.ANCHORARRAY('Finances Pull'!$A$26)),1,1,1),$A21),(INDEX(_xlfn.ANCHORARRAY('Finances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Pull'!$A$26)),1,1,1),$A21)&lt;&gt;""),""),1,1),"")</f>
        <v>0.17598287638358501</v>
      </c>
    </row>
    <row r="22" spans="1:71" x14ac:dyDescent="0.3">
      <c r="A22" s="85">
        <v>70</v>
      </c>
      <c r="B22" t="str">
        <f ca="1"/>
        <v>Dividend Yield</v>
      </c>
      <c r="C22" s="86" cm="1">
        <f t="array" aca="1" ref="C22" ca="1">IFERROR(INDEX(_xlfn._xlws.FILTER(INDEX(_xlfn.ANCHORARRAY('Finances Pull'!$A$26),_xlfn.SEQUENCE(ROWS(_xlfn.ANCHORARRAY('Finances Pull'!$A$26)),1,1,1),$A22),(INDEX(_xlfn.ANCHORARRAY('Finances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Pull'!$A$26)),1,1,1),$A22)&lt;&gt;""),""),1,1),"")</f>
        <v>5302065.8209338197</v>
      </c>
      <c r="D22" cm="1">
        <f t="array" aca="1" ref="D22" ca="1">IFERROR(IF(SUMPRODUCT(TRANSPOSE(Settings!$B$8:$B$17),E22:N22)/SUM(TRANSPOSE(Settings!$B$8:$B$17))=0,C22,SUMPRODUCT(TRANSPOSE(Settings!$B$8:$B$17),E22:N22)/SUM(TRANSPOSE(Settings!$B$8:$B$17))),"")</f>
        <v>11383452.335691735</v>
      </c>
      <c r="E22" s="86" cm="1">
        <f t="array" aca="1" ref="E22" ca="1">IFERROR(INDEX(_xlfn._xlws.FILTER(INDEX(_xlfn.ANCHORARRAY('Finances Pull'!$A$26),_xlfn.SEQUENCE(ROWS(_xlfn.ANCHORARRAY('Finances Pull'!$A$26)),1,1,1),$A22),(INDEX(_xlfn.ANCHORARRAY('Finances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Pull'!$A$26)),1,1,1),$A22)&lt;&gt;""),""),1,1),"")</f>
        <v>41707903.5376672</v>
      </c>
      <c r="F22" s="86" t="str" cm="1">
        <f t="array" aca="1" ref="F22" ca="1">IFERROR(INDEX(_xlfn._xlws.FILTER(INDEX(_xlfn.ANCHORARRAY('Finances Pull'!$A$26),_xlfn.SEQUENCE(ROWS(_xlfn.ANCHORARRAY('Finances Pull'!$A$26)),1,1,1),$A22),(INDEX(_xlfn.ANCHORARRAY('Finances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Pull'!$A$26)),1,1,1),$A22)&lt;&gt;""),""),1,1),"")</f>
        <v/>
      </c>
      <c r="G22" s="86" t="str" cm="1">
        <f t="array" aca="1" ref="G22" ca="1">IFERROR(INDEX(_xlfn._xlws.FILTER(INDEX(_xlfn.ANCHORARRAY('Finances Pull'!$A$26),_xlfn.SEQUENCE(ROWS(_xlfn.ANCHORARRAY('Finances Pull'!$A$26)),1,1,1),$A22),(INDEX(_xlfn.ANCHORARRAY('Finances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Pull'!$A$26)),1,1,1),$A22)&lt;&gt;""),""),1,1),"")</f>
        <v/>
      </c>
      <c r="H22" s="86" t="str" cm="1">
        <f t="array" aca="1" ref="H22" ca="1">IFERROR(INDEX(_xlfn._xlws.FILTER(INDEX(_xlfn.ANCHORARRAY('Finances Pull'!$A$26),_xlfn.SEQUENCE(ROWS(_xlfn.ANCHORARRAY('Finances Pull'!$A$26)),1,1,1),$A22),(INDEX(_xlfn.ANCHORARRAY('Finances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Pull'!$A$26)),1,1,1),$A22)&lt;&gt;""),""),1,1),"")</f>
        <v/>
      </c>
      <c r="I22" s="86" cm="1">
        <f t="array" aca="1" ref="I22" ca="1">IFERROR(INDEX(_xlfn._xlws.FILTER(INDEX(_xlfn.ANCHORARRAY('Finances Pull'!$A$26),_xlfn.SEQUENCE(ROWS(_xlfn.ANCHORARRAY('Finances Pull'!$A$26)),1,1,1),$A22),(INDEX(_xlfn.ANCHORARRAY('Finances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Pull'!$A$26)),1,1,1),$A22)&lt;&gt;""),""),1,1),"")</f>
        <v>7518723.5910606002</v>
      </c>
      <c r="J22" s="86" cm="1">
        <f t="array" aca="1" ref="J22" ca="1">IFERROR(INDEX(_xlfn._xlws.FILTER(INDEX(_xlfn.ANCHORARRAY('Finances Pull'!$A$26),_xlfn.SEQUENCE(ROWS(_xlfn.ANCHORARRAY('Finances Pull'!$A$26)),1,1,1),$A22),(INDEX(_xlfn.ANCHORARRAY('Finances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Pull'!$A$26)),1,1,1),$A22)&lt;&gt;""),""),1,1),"")</f>
        <v>28395491.266310301</v>
      </c>
      <c r="K22" s="86" t="str" cm="1">
        <f t="array" aca="1" ref="K22" ca="1">IFERROR(INDEX(_xlfn._xlws.FILTER(INDEX(_xlfn.ANCHORARRAY('Finances Pull'!$A$26),_xlfn.SEQUENCE(ROWS(_xlfn.ANCHORARRAY('Finances Pull'!$A$26)),1,1,1),$A22),(INDEX(_xlfn.ANCHORARRAY('Finances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Pull'!$A$26)),1,1,1),$A22)&lt;&gt;""),""),1,1),"")</f>
        <v/>
      </c>
      <c r="L22" s="86" t="str" cm="1">
        <f t="array" aca="1" ref="L22" ca="1">IFERROR(INDEX(_xlfn._xlws.FILTER(INDEX(_xlfn.ANCHORARRAY('Finances Pull'!$A$26),_xlfn.SEQUENCE(ROWS(_xlfn.ANCHORARRAY('Finances Pull'!$A$26)),1,1,1),$A22),(INDEX(_xlfn.ANCHORARRAY('Finances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Pull'!$A$26)),1,1,1),$A22)&lt;&gt;""),""),1,1),"")</f>
        <v/>
      </c>
      <c r="M22" s="86" cm="1">
        <f t="array" aca="1" ref="M22" ca="1">IFERROR(INDEX(_xlfn._xlws.FILTER(INDEX(_xlfn.ANCHORARRAY('Finances Pull'!$A$26),_xlfn.SEQUENCE(ROWS(_xlfn.ANCHORARRAY('Finances Pull'!$A$26)),1,1,1),$A22),(INDEX(_xlfn.ANCHORARRAY('Finances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Pull'!$A$26)),1,1,1),$A22)&lt;&gt;""),""),1,1),"")</f>
        <v>2196997.0210712799</v>
      </c>
      <c r="N22" s="86" cm="1">
        <f t="array" aca="1" ref="N22" ca="1">IFERROR(INDEX(_xlfn._xlws.FILTER(INDEX(_xlfn.ANCHORARRAY('Finances Pull'!$A$26),_xlfn.SEQUENCE(ROWS(_xlfn.ANCHORARRAY('Finances Pull'!$A$26)),1,1,1),$A22),(INDEX(_xlfn.ANCHORARRAY('Finances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Pull'!$A$26)),1,1,1),$A22)&lt;&gt;""),""),1,1),"")</f>
        <v>388733.08985909901</v>
      </c>
    </row>
    <row r="23" spans="1:71" x14ac:dyDescent="0.3">
      <c r="A23" s="85">
        <v>71</v>
      </c>
      <c r="B23" t="str">
        <f ca="1"/>
        <v>Price to Book Ratio</v>
      </c>
      <c r="C23" s="86" cm="1">
        <f t="array" aca="1" ref="C23" ca="1">IFERROR(INDEX(_xlfn._xlws.FILTER(INDEX(_xlfn.ANCHORARRAY('Finances Pull'!$A$26),_xlfn.SEQUENCE(ROWS(_xlfn.ANCHORARRAY('Finances Pull'!$A$26)),1,1,1),$A23),(INDEX(_xlfn.ANCHORARRAY('Finances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Pull'!$A$26)),1,1,1),$A23)&lt;&gt;""),""),1,1),"")</f>
        <v>5.75773093055635E-9</v>
      </c>
      <c r="D23" cm="1">
        <f t="array" aca="1" ref="D23" ca="1">IFERROR(IF(SUMPRODUCT(TRANSPOSE(Settings!$B$8:$B$17),E23:N23)/SUM(TRANSPOSE(Settings!$B$8:$B$17))=0,C23,SUMPRODUCT(TRANSPOSE(Settings!$B$8:$B$17),E23:N23)/SUM(TRANSPOSE(Settings!$B$8:$B$17))),"")</f>
        <v>7.3818326754831E-8</v>
      </c>
      <c r="E23" s="86" t="str" cm="1">
        <f t="array" aca="1" ref="E23" ca="1">IFERROR(INDEX(_xlfn._xlws.FILTER(INDEX(_xlfn.ANCHORARRAY('Finances Pull'!$A$26),_xlfn.SEQUENCE(ROWS(_xlfn.ANCHORARRAY('Finances Pull'!$A$26)),1,1,1),$A23),(INDEX(_xlfn.ANCHORARRAY('Finances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Pull'!$A$26)),1,1,1),$A23)&lt;&gt;""),""),1,1),"")</f>
        <v/>
      </c>
      <c r="F23" s="86" cm="1">
        <f t="array" aca="1" ref="F23" ca="1">IFERROR(INDEX(_xlfn._xlws.FILTER(INDEX(_xlfn.ANCHORARRAY('Finances Pull'!$A$26),_xlfn.SEQUENCE(ROWS(_xlfn.ANCHORARRAY('Finances Pull'!$A$26)),1,1,1),$A23),(INDEX(_xlfn.ANCHORARRAY('Finances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Pull'!$A$26)),1,1,1),$A23)&lt;&gt;""),""),1,1),"")</f>
        <v>1.9605826474660801E-8</v>
      </c>
      <c r="G23" s="86" cm="1">
        <f t="array" aca="1" ref="G23" ca="1">IFERROR(INDEX(_xlfn._xlws.FILTER(INDEX(_xlfn.ANCHORARRAY('Finances Pull'!$A$26),_xlfn.SEQUENCE(ROWS(_xlfn.ANCHORARRAY('Finances Pull'!$A$26)),1,1,1),$A23),(INDEX(_xlfn.ANCHORARRAY('Finances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Pull'!$A$26)),1,1,1),$A23)&lt;&gt;""),""),1,1),"")</f>
        <v>6.7131449035698999E-9</v>
      </c>
      <c r="H23" s="86" cm="1">
        <f t="array" aca="1" ref="H23" ca="1">IFERROR(INDEX(_xlfn._xlws.FILTER(INDEX(_xlfn.ANCHORARRAY('Finances Pull'!$A$26),_xlfn.SEQUENCE(ROWS(_xlfn.ANCHORARRAY('Finances Pull'!$A$26)),1,1,1),$A23),(INDEX(_xlfn.ANCHORARRAY('Finances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Pull'!$A$26)),1,1,1),$A23)&lt;&gt;""),""),1,1),"")</f>
        <v>-1.39344039691637E-11</v>
      </c>
      <c r="I23" s="86" cm="1">
        <f t="array" aca="1" ref="I23" ca="1">IFERROR(INDEX(_xlfn._xlws.FILTER(INDEX(_xlfn.ANCHORARRAY('Finances Pull'!$A$26),_xlfn.SEQUENCE(ROWS(_xlfn.ANCHORARRAY('Finances Pull'!$A$26)),1,1,1),$A23),(INDEX(_xlfn.ANCHORARRAY('Finances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Pull'!$A$26)),1,1,1),$A23)&lt;&gt;""),""),1,1),"")</f>
        <v>7.8534546748469297E-8</v>
      </c>
      <c r="J23" s="86" cm="1">
        <f t="array" aca="1" ref="J23" ca="1">IFERROR(INDEX(_xlfn._xlws.FILTER(INDEX(_xlfn.ANCHORARRAY('Finances Pull'!$A$26),_xlfn.SEQUENCE(ROWS(_xlfn.ANCHORARRAY('Finances Pull'!$A$26)),1,1,1),$A23),(INDEX(_xlfn.ANCHORARRAY('Finances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Pull'!$A$26)),1,1,1),$A23)&lt;&gt;""),""),1,1),"")</f>
        <v>5.9177069115713098E-8</v>
      </c>
      <c r="K23" s="86" cm="1">
        <f t="array" aca="1" ref="K23" ca="1">IFERROR(INDEX(_xlfn._xlws.FILTER(INDEX(_xlfn.ANCHORARRAY('Finances Pull'!$A$26),_xlfn.SEQUENCE(ROWS(_xlfn.ANCHORARRAY('Finances Pull'!$A$26)),1,1,1),$A23),(INDEX(_xlfn.ANCHORARRAY('Finances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Pull'!$A$26)),1,1,1),$A23)&lt;&gt;""),""),1,1),"")</f>
        <v>3.0356105256558697E-8</v>
      </c>
      <c r="L23" s="86" t="str" cm="1">
        <f t="array" aca="1" ref="L23" ca="1">IFERROR(INDEX(_xlfn._xlws.FILTER(INDEX(_xlfn.ANCHORARRAY('Finances Pull'!$A$26),_xlfn.SEQUENCE(ROWS(_xlfn.ANCHORARRAY('Finances Pull'!$A$26)),1,1,1),$A23),(INDEX(_xlfn.ANCHORARRAY('Finances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Pull'!$A$26)),1,1,1),$A23)&lt;&gt;""),""),1,1),"")</f>
        <v/>
      </c>
      <c r="M23" s="86" cm="1">
        <f t="array" aca="1" ref="M23" ca="1">IFERROR(INDEX(_xlfn._xlws.FILTER(INDEX(_xlfn.ANCHORARRAY('Finances Pull'!$A$26),_xlfn.SEQUENCE(ROWS(_xlfn.ANCHORARRAY('Finances Pull'!$A$26)),1,1,1),$A23),(INDEX(_xlfn.ANCHORARRAY('Finances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Pull'!$A$26)),1,1,1),$A23)&lt;&gt;""),""),1,1),"")</f>
        <v>2.0225851464873801E-8</v>
      </c>
      <c r="N23" s="86" cm="1">
        <f t="array" aca="1" ref="N23" ca="1">IFERROR(INDEX(_xlfn._xlws.FILTER(INDEX(_xlfn.ANCHORARRAY('Finances Pull'!$A$26),_xlfn.SEQUENCE(ROWS(_xlfn.ANCHORARRAY('Finances Pull'!$A$26)),1,1,1),$A23),(INDEX(_xlfn.ANCHORARRAY('Finances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Pull'!$A$26)),1,1,1),$A23)&lt;&gt;""),""),1,1),"")</f>
        <v>2.6844748189847002E-6</v>
      </c>
    </row>
    <row r="24" spans="1:71" x14ac:dyDescent="0.3">
      <c r="A24" s="85">
        <v>49</v>
      </c>
      <c r="B24" t="s">
        <v>3586</v>
      </c>
      <c r="C24" s="86" cm="1">
        <f t="array" aca="1" ref="C24" ca="1">IFERROR(INDEX(_xlfn._xlws.FILTER(INDEX(_xlfn.ANCHORARRAY('Finances Pull'!$A$26),_xlfn.SEQUENCE(ROWS(_xlfn.ANCHORARRAY('Finances Pull'!$A$26)),1,1,1),$A24),(INDEX(_xlfn.ANCHORARRAY('Finances Pull'!$A$26),_xlfn.SEQUENCE(ROWS(_xlfn.ANCHORARRAY('Finances Pull'!$A$26)),1,1,1),3)=C$1)*(INDEX(_xlfn.ANCHORARRAY('Finances Pull'!$A$26),_xlfn.SEQUENCE(ROWS(_xlfn.ANCHORARRAY('Finances Pull'!$A$26)),1,1,1),8)&gt;='Financial Analysis'!$C$3-1)*(INDEX(_xlfn.ANCHORARRAY('Finances Pull'!$A$26),_xlfn.SEQUENCE(ROWS(_xlfn.ANCHORARRAY('Finances Pull'!$A$26)),1,1,1),$A24)&lt;&gt;""),""),1,1),"")</f>
        <v>4.93</v>
      </c>
      <c r="D24" cm="1">
        <f t="array" aca="1" ref="D24" ca="1">IFERROR(IF(SUMPRODUCT(TRANSPOSE(Settings!$B$8:$B$17),E24:N24)/SUM(TRANSPOSE(Settings!$B$8:$B$17))=0,C24,SUMPRODUCT(TRANSPOSE(Settings!$B$8:$B$17),E24:N24)/SUM(TRANSPOSE(Settings!$B$8:$B$17))),"")</f>
        <v>4.763529411764706</v>
      </c>
      <c r="E24" s="86" cm="1">
        <f t="array" aca="1" ref="E24" ca="1">IFERROR(INDEX(_xlfn._xlws.FILTER(INDEX(_xlfn.ANCHORARRAY('Finances Pull'!$A$26),_xlfn.SEQUENCE(ROWS(_xlfn.ANCHORARRAY('Finances Pull'!$A$26)),1,1,1),$A24),(INDEX(_xlfn.ANCHORARRAY('Finances Pull'!$A$26),_xlfn.SEQUENCE(ROWS(_xlfn.ANCHORARRAY('Finances Pull'!$A$26)),1,1,1),3)=E$1)*(INDEX(_xlfn.ANCHORARRAY('Finances Pull'!$A$26),_xlfn.SEQUENCE(ROWS(_xlfn.ANCHORARRAY('Finances Pull'!$A$26)),1,1,1),8)&gt;='Financial Analysis'!$C$3-1)*(INDEX(_xlfn.ANCHORARRAY('Finances Pull'!$A$26),_xlfn.SEQUENCE(ROWS(_xlfn.ANCHORARRAY('Finances Pull'!$A$26)),1,1,1),$A24)&lt;&gt;""),""),1,1),"")</f>
        <v>4.91</v>
      </c>
      <c r="F24" s="86" cm="1">
        <f t="array" aca="1" ref="F24" ca="1">IFERROR(INDEX(_xlfn._xlws.FILTER(INDEX(_xlfn.ANCHORARRAY('Finances Pull'!$A$26),_xlfn.SEQUENCE(ROWS(_xlfn.ANCHORARRAY('Finances Pull'!$A$26)),1,1,1),$A24),(INDEX(_xlfn.ANCHORARRAY('Finances Pull'!$A$26),_xlfn.SEQUENCE(ROWS(_xlfn.ANCHORARRAY('Finances Pull'!$A$26)),1,1,1),3)=F$1)*(INDEX(_xlfn.ANCHORARRAY('Finances Pull'!$A$26),_xlfn.SEQUENCE(ROWS(_xlfn.ANCHORARRAY('Finances Pull'!$A$26)),1,1,1),8)&gt;='Financial Analysis'!$C$3-1)*(INDEX(_xlfn.ANCHORARRAY('Finances Pull'!$A$26),_xlfn.SEQUENCE(ROWS(_xlfn.ANCHORARRAY('Finances Pull'!$A$26)),1,1,1),$A24)&lt;&gt;""),""),1,1),"")</f>
        <v>7.65</v>
      </c>
      <c r="G24" s="86" cm="1">
        <f t="array" aca="1" ref="G24" ca="1">IFERROR(INDEX(_xlfn._xlws.FILTER(INDEX(_xlfn.ANCHORARRAY('Finances Pull'!$A$26),_xlfn.SEQUENCE(ROWS(_xlfn.ANCHORARRAY('Finances Pull'!$A$26)),1,1,1),$A24),(INDEX(_xlfn.ANCHORARRAY('Finances Pull'!$A$26),_xlfn.SEQUENCE(ROWS(_xlfn.ANCHORARRAY('Finances Pull'!$A$26)),1,1,1),3)=G$1)*(INDEX(_xlfn.ANCHORARRAY('Finances Pull'!$A$26),_xlfn.SEQUENCE(ROWS(_xlfn.ANCHORARRAY('Finances Pull'!$A$26)),1,1,1),8)&gt;='Financial Analysis'!$C$3-1)*(INDEX(_xlfn.ANCHORARRAY('Finances Pull'!$A$26),_xlfn.SEQUENCE(ROWS(_xlfn.ANCHORARRAY('Finances Pull'!$A$26)),1,1,1),$A24)&lt;&gt;""),""),1,1),"")</f>
        <v>2.67</v>
      </c>
      <c r="H24" s="86" cm="1">
        <f t="array" aca="1" ref="H24" ca="1">IFERROR(INDEX(_xlfn._xlws.FILTER(INDEX(_xlfn.ANCHORARRAY('Finances Pull'!$A$26),_xlfn.SEQUENCE(ROWS(_xlfn.ANCHORARRAY('Finances Pull'!$A$26)),1,1,1),$A24),(INDEX(_xlfn.ANCHORARRAY('Finances Pull'!$A$26),_xlfn.SEQUENCE(ROWS(_xlfn.ANCHORARRAY('Finances Pull'!$A$26)),1,1,1),3)=H$1)*(INDEX(_xlfn.ANCHORARRAY('Finances Pull'!$A$26),_xlfn.SEQUENCE(ROWS(_xlfn.ANCHORARRAY('Finances Pull'!$A$26)),1,1,1),8)&gt;='Financial Analysis'!$C$3-1)*(INDEX(_xlfn.ANCHORARRAY('Finances Pull'!$A$26),_xlfn.SEQUENCE(ROWS(_xlfn.ANCHORARRAY('Finances Pull'!$A$26)),1,1,1),$A24)&lt;&gt;""),""),1,1),"")</f>
        <v>-0.06</v>
      </c>
      <c r="I24" s="86" cm="1">
        <f t="array" aca="1" ref="I24" ca="1">IFERROR(INDEX(_xlfn._xlws.FILTER(INDEX(_xlfn.ANCHORARRAY('Finances Pull'!$A$26),_xlfn.SEQUENCE(ROWS(_xlfn.ANCHORARRAY('Finances Pull'!$A$26)),1,1,1),$A24),(INDEX(_xlfn.ANCHORARRAY('Finances Pull'!$A$26),_xlfn.SEQUENCE(ROWS(_xlfn.ANCHORARRAY('Finances Pull'!$A$26)),1,1,1),3)=I$1)*(INDEX(_xlfn.ANCHORARRAY('Finances Pull'!$A$26),_xlfn.SEQUENCE(ROWS(_xlfn.ANCHORARRAY('Finances Pull'!$A$26)),1,1,1),8)&gt;='Financial Analysis'!$C$3-1)*(INDEX(_xlfn.ANCHORARRAY('Finances Pull'!$A$26),_xlfn.SEQUENCE(ROWS(_xlfn.ANCHORARRAY('Finances Pull'!$A$26)),1,1,1),$A24)&lt;&gt;""),""),1,1),"")</f>
        <v>8.7100000000000009</v>
      </c>
      <c r="J24" s="86" cm="1">
        <f t="array" aca="1" ref="J24" ca="1">IFERROR(INDEX(_xlfn._xlws.FILTER(INDEX(_xlfn.ANCHORARRAY('Finances Pull'!$A$26),_xlfn.SEQUENCE(ROWS(_xlfn.ANCHORARRAY('Finances Pull'!$A$26)),1,1,1),$A24),(INDEX(_xlfn.ANCHORARRAY('Finances Pull'!$A$26),_xlfn.SEQUENCE(ROWS(_xlfn.ANCHORARRAY('Finances Pull'!$A$26)),1,1,1),3)=J$1)*(INDEX(_xlfn.ANCHORARRAY('Finances Pull'!$A$26),_xlfn.SEQUENCE(ROWS(_xlfn.ANCHORARRAY('Finances Pull'!$A$26)),1,1,1),8)&gt;='Financial Analysis'!$C$3-1)*(INDEX(_xlfn.ANCHORARRAY('Finances Pull'!$A$26),_xlfn.SEQUENCE(ROWS(_xlfn.ANCHORARRAY('Finances Pull'!$A$26)),1,1,1),$A24)&lt;&gt;""),""),1,1),"")</f>
        <v>5.47</v>
      </c>
      <c r="K24" s="86" cm="1">
        <f t="array" aca="1" ref="K24" ca="1">IFERROR(INDEX(_xlfn._xlws.FILTER(INDEX(_xlfn.ANCHORARRAY('Finances Pull'!$A$26),_xlfn.SEQUENCE(ROWS(_xlfn.ANCHORARRAY('Finances Pull'!$A$26)),1,1,1),$A24),(INDEX(_xlfn.ANCHORARRAY('Finances Pull'!$A$26),_xlfn.SEQUENCE(ROWS(_xlfn.ANCHORARRAY('Finances Pull'!$A$26)),1,1,1),3)=K$1)*(INDEX(_xlfn.ANCHORARRAY('Finances Pull'!$A$26),_xlfn.SEQUENCE(ROWS(_xlfn.ANCHORARRAY('Finances Pull'!$A$26)),1,1,1),8)&gt;='Financial Analysis'!$C$3-1)*(INDEX(_xlfn.ANCHORARRAY('Finances Pull'!$A$26),_xlfn.SEQUENCE(ROWS(_xlfn.ANCHORARRAY('Finances Pull'!$A$26)),1,1,1),$A24)&lt;&gt;""),""),1,1),"")</f>
        <v>4.59</v>
      </c>
      <c r="L24" s="86" t="str" cm="1">
        <f t="array" aca="1" ref="L24" ca="1">IFERROR(INDEX(_xlfn._xlws.FILTER(INDEX(_xlfn.ANCHORARRAY('Finances Pull'!$A$26),_xlfn.SEQUENCE(ROWS(_xlfn.ANCHORARRAY('Finances Pull'!$A$26)),1,1,1),$A24),(INDEX(_xlfn.ANCHORARRAY('Finances Pull'!$A$26),_xlfn.SEQUENCE(ROWS(_xlfn.ANCHORARRAY('Finances Pull'!$A$26)),1,1,1),3)=L$1)*(INDEX(_xlfn.ANCHORARRAY('Finances Pull'!$A$26),_xlfn.SEQUENCE(ROWS(_xlfn.ANCHORARRAY('Finances Pull'!$A$26)),1,1,1),8)&gt;='Financial Analysis'!$C$3-1)*(INDEX(_xlfn.ANCHORARRAY('Finances Pull'!$A$26),_xlfn.SEQUENCE(ROWS(_xlfn.ANCHORARRAY('Finances Pull'!$A$26)),1,1,1),$A24)&lt;&gt;""),""),1,1),"")</f>
        <v/>
      </c>
      <c r="M24" s="86" cm="1">
        <f t="array" aca="1" ref="M24" ca="1">IFERROR(INDEX(_xlfn._xlws.FILTER(INDEX(_xlfn.ANCHORARRAY('Finances Pull'!$A$26),_xlfn.SEQUENCE(ROWS(_xlfn.ANCHORARRAY('Finances Pull'!$A$26)),1,1,1),$A24),(INDEX(_xlfn.ANCHORARRAY('Finances Pull'!$A$26),_xlfn.SEQUENCE(ROWS(_xlfn.ANCHORARRAY('Finances Pull'!$A$26)),1,1,1),3)=M$1)*(INDEX(_xlfn.ANCHORARRAY('Finances Pull'!$A$26),_xlfn.SEQUENCE(ROWS(_xlfn.ANCHORARRAY('Finances Pull'!$A$26)),1,1,1),8)&gt;='Financial Analysis'!$C$3-1)*(INDEX(_xlfn.ANCHORARRAY('Finances Pull'!$A$26),_xlfn.SEQUENCE(ROWS(_xlfn.ANCHORARRAY('Finances Pull'!$A$26)),1,1,1),$A24)&lt;&gt;""),""),1,1),"")</f>
        <v>3.1</v>
      </c>
      <c r="N24" s="86" cm="1">
        <f t="array" aca="1" ref="N24" ca="1">IFERROR(INDEX(_xlfn._xlws.FILTER(INDEX(_xlfn.ANCHORARRAY('Finances Pull'!$A$26),_xlfn.SEQUENCE(ROWS(_xlfn.ANCHORARRAY('Finances Pull'!$A$26)),1,1,1),$A24),(INDEX(_xlfn.ANCHORARRAY('Finances Pull'!$A$26),_xlfn.SEQUENCE(ROWS(_xlfn.ANCHORARRAY('Finances Pull'!$A$26)),1,1,1),3)=N$1)*(INDEX(_xlfn.ANCHORARRAY('Finances Pull'!$A$26),_xlfn.SEQUENCE(ROWS(_xlfn.ANCHORARRAY('Finances Pull'!$A$26)),1,1,1),8)&gt;='Financial Analysis'!$C$3-1)*(INDEX(_xlfn.ANCHORARRAY('Finances Pull'!$A$26),_xlfn.SEQUENCE(ROWS(_xlfn.ANCHORARRAY('Finances Pull'!$A$26)),1,1,1),$A24)&lt;&gt;""),""),1,1),"")</f>
        <v>12.94</v>
      </c>
    </row>
    <row r="25" spans="1:71" x14ac:dyDescent="0.3">
      <c r="A25" s="85"/>
      <c r="C25" s="86"/>
      <c r="E25" s="86"/>
      <c r="F25" s="86"/>
      <c r="G25" s="86"/>
      <c r="H25" s="86"/>
      <c r="I25" s="86"/>
      <c r="J25" s="86"/>
      <c r="K25" s="86"/>
      <c r="L25" s="86"/>
      <c r="M25" s="86"/>
      <c r="N25" s="86"/>
    </row>
    <row r="26" spans="1:71" x14ac:dyDescent="0.3">
      <c r="A26" s="95" t="str" cm="1">
        <f t="array" aca="1" ref="A26:BS646" ca="1">SQLQuery('Financial Analysis'!A1,IF(SUM(ROWS(_xlfn.ANCHORARRAY('Price History Pull'!S2)),ROWS(_xlfn.ANCHORARRAY('Price History Pull'!U2)))&lt;10,"SELECT * 
FROM ["&amp;SUBSTITUTE(LOWER(SUBSTITUTE('Company Analysis'!B2," &amp;",""))," ","_")&amp;"] WHERE Period = 'FY';",IF(ROWS(_xlfn.ANCHORARRAY('Price History Pull'!S2))&lt;10,"SELECT * 
FROM ["&amp;SUBSTITUTE(LOWER('Company Analysis'!B2)," ","_")&amp;"] 
WHERE  Period = 'FY' AND SIC BETWEEN "&amp;_xlfn.XLOOKUP('Company Analysis'!B4,STable[Security Name],STable[SIC])-Settings!B6&amp;" and "&amp;_xlfn.XLOOKUP('Company Analysis'!B4,STable[Security Name],STable[SIC])+Settings!B6&amp;";","SELECT * 
FROM ["&amp;SUBSTITUTE(LOWER('Company Analysis'!B2)," ","_")&amp;"]
WHERE Period = 'FY' AND Industry = '"&amp;'Company Analysis'!B3&amp;"';")))</f>
        <v>CIK</v>
      </c>
      <c r="B26" t="str">
        <f ca="1"/>
        <v>Name</v>
      </c>
      <c r="C26" t="str">
        <f ca="1"/>
        <v>Ticker</v>
      </c>
      <c r="D26" t="str">
        <f ca="1"/>
        <v>Sector</v>
      </c>
      <c r="E26" t="str">
        <f ca="1"/>
        <v>Industry</v>
      </c>
      <c r="F26" t="str">
        <f ca="1"/>
        <v>SIC</v>
      </c>
      <c r="G26" t="str">
        <f ca="1"/>
        <v>Address</v>
      </c>
      <c r="H26" t="str">
        <f ca="1"/>
        <v>Year</v>
      </c>
      <c r="I26" t="str">
        <f ca="1"/>
        <v>Period</v>
      </c>
      <c r="J26" t="str">
        <f ca="1"/>
        <v>Share Price</v>
      </c>
      <c r="K26" t="str">
        <f ca="1"/>
        <v>Total Assets</v>
      </c>
      <c r="L26" t="str">
        <f ca="1"/>
        <v>Current Assets</v>
      </c>
      <c r="M26" t="str">
        <f ca="1"/>
        <v>Cash and Cash Equivalents</v>
      </c>
      <c r="N26" t="str">
        <f ca="1"/>
        <v>Accounts Receivable</v>
      </c>
      <c r="O26" t="str">
        <f ca="1"/>
        <v>Inventory</v>
      </c>
      <c r="P26" t="str">
        <f ca="1"/>
        <v>Total Non-Current Assets</v>
      </c>
      <c r="Q26" t="str">
        <f ca="1"/>
        <v>Property, Plant, and Equipment</v>
      </c>
      <c r="R26" t="str">
        <f ca="1"/>
        <v>Intangible Assets</v>
      </c>
      <c r="S26" t="str">
        <f ca="1"/>
        <v>Goodwill</v>
      </c>
      <c r="T26" t="str">
        <f ca="1"/>
        <v>Total Liabilities</v>
      </c>
      <c r="U26" t="str">
        <f ca="1"/>
        <v>Total Current Liabilities</v>
      </c>
      <c r="V26" t="str">
        <f ca="1"/>
        <v>Current Accounts Payable</v>
      </c>
      <c r="W26" t="str">
        <f ca="1"/>
        <v>Deferred Revenue</v>
      </c>
      <c r="X26" t="str">
        <f ca="1"/>
        <v>Current Debt</v>
      </c>
      <c r="Y26" t="str">
        <f ca="1"/>
        <v>Long Term Debt</v>
      </c>
      <c r="Z26" t="str">
        <f ca="1"/>
        <v>Total Shareholder Equity</v>
      </c>
      <c r="AA26" t="str">
        <f ca="1"/>
        <v>Treasury Stock</v>
      </c>
      <c r="AB26" t="str">
        <f ca="1"/>
        <v>Retained Earnings</v>
      </c>
      <c r="AC26" t="str">
        <f ca="1"/>
        <v>Common Stock</v>
      </c>
      <c r="AD26" t="str">
        <f ca="1"/>
        <v>Common Stock Shares Outstanding</v>
      </c>
      <c r="AE26" t="str">
        <f ca="1"/>
        <v>Gross Profit</v>
      </c>
      <c r="AF26" t="str">
        <f ca="1"/>
        <v>Total Revenue</v>
      </c>
      <c r="AG26" t="str">
        <f ca="1"/>
        <v>Cost of Revenue</v>
      </c>
      <c r="AH26" t="str">
        <f ca="1"/>
        <v>Operating Income</v>
      </c>
      <c r="AI26" t="str">
        <f ca="1"/>
        <v>Research and Development</v>
      </c>
      <c r="AJ26" t="str">
        <f ca="1"/>
        <v>Operating Expenses</v>
      </c>
      <c r="AK26" t="str">
        <f ca="1"/>
        <v>Income Tax Expense</v>
      </c>
      <c r="AL26" t="str">
        <f ca="1"/>
        <v>Net Income</v>
      </c>
      <c r="AM26" t="str">
        <f ca="1"/>
        <v>Interest Expense</v>
      </c>
      <c r="AN26" t="str">
        <f ca="1"/>
        <v>Depreciation &amp; Amortization</v>
      </c>
      <c r="AO26" t="str">
        <f ca="1"/>
        <v>Operating Cash Flow</v>
      </c>
      <c r="AP26" t="str">
        <f ca="1"/>
        <v>Change in Operating Liabilities</v>
      </c>
      <c r="AQ26" t="str">
        <f ca="1"/>
        <v>Depreciation, Depletion, and Amortization</v>
      </c>
      <c r="AR26" t="str">
        <f ca="1"/>
        <v>Capital Expenditures</v>
      </c>
      <c r="AS26" t="str">
        <f ca="1"/>
        <v>Cash Flow from Investment</v>
      </c>
      <c r="AT26" t="str">
        <f ca="1"/>
        <v>Cash Flow from Financing</v>
      </c>
      <c r="AU26" t="str">
        <f ca="1"/>
        <v>Dividend Payout</v>
      </c>
      <c r="AV26" t="str">
        <f ca="1"/>
        <v>Dividend Payout (Common Stock)</v>
      </c>
      <c r="AW26" t="str">
        <f ca="1"/>
        <v>Earnings Per Share</v>
      </c>
      <c r="AX26" t="str">
        <f ca="1"/>
        <v>Average Inventory</v>
      </c>
      <c r="AY26" t="str">
        <f ca="1"/>
        <v>Operating Margin</v>
      </c>
      <c r="AZ26" t="str">
        <f ca="1"/>
        <v>EBIT</v>
      </c>
      <c r="BA26" t="str">
        <f ca="1"/>
        <v>EBITDA</v>
      </c>
      <c r="BB26" t="str">
        <f ca="1"/>
        <v>EBITDA Margin</v>
      </c>
      <c r="BC26" t="str">
        <f ca="1"/>
        <v>Operating CF Margin</v>
      </c>
      <c r="BD26" t="str">
        <f ca="1"/>
        <v>Free CF Margin</v>
      </c>
      <c r="BE26" t="str">
        <f ca="1"/>
        <v>Gross Margin</v>
      </c>
      <c r="BF26" t="str">
        <f ca="1"/>
        <v>Inventory Turnover</v>
      </c>
      <c r="BG26" t="str">
        <f ca="1"/>
        <v>Asset Turnover</v>
      </c>
      <c r="BH26" t="str">
        <f ca="1"/>
        <v>Investing CF Ratio</v>
      </c>
      <c r="BI26" t="str">
        <f ca="1"/>
        <v>CapEx Ratio</v>
      </c>
      <c r="BJ26" t="str">
        <f ca="1"/>
        <v>CapEx Coverage Ratio</v>
      </c>
      <c r="BK26" t="str">
        <f ca="1"/>
        <v>R&amp;D Margin</v>
      </c>
      <c r="BL26" t="str">
        <f ca="1"/>
        <v>Debt Ratio</v>
      </c>
      <c r="BM26" t="str">
        <f ca="1"/>
        <v>Interest Coverage Ratio</v>
      </c>
      <c r="BN26" t="str">
        <f ca="1"/>
        <v>Cash Ratio</v>
      </c>
      <c r="BO26" t="str">
        <f ca="1"/>
        <v>Current Ratio</v>
      </c>
      <c r="BP26" t="str">
        <f ca="1"/>
        <v>Price to Earnings Ratio</v>
      </c>
      <c r="BQ26" t="str">
        <f ca="1"/>
        <v>Return on Equity</v>
      </c>
      <c r="BR26" t="str">
        <f ca="1"/>
        <v>Dividend Yield</v>
      </c>
      <c r="BS26" t="str">
        <f ca="1"/>
        <v>Price to Book Ratio</v>
      </c>
    </row>
    <row r="27" spans="1:71" x14ac:dyDescent="0.3">
      <c r="A27">
        <f ca="1"/>
        <v>1158114</v>
      </c>
      <c r="B27" t="str">
        <f ca="1"/>
        <v>APPLIED OPTOELECTRONICS, INC.</v>
      </c>
      <c r="C27" t="str">
        <f ca="1"/>
        <v>AAOI</v>
      </c>
      <c r="D27" t="str">
        <f ca="1"/>
        <v>04 Manufacturing</v>
      </c>
      <c r="E27" t="str">
        <f ca="1"/>
        <v>Semiconductors &amp; Related Devices</v>
      </c>
      <c r="F27" t="str">
        <f ca="1"/>
        <v>3674</v>
      </c>
      <c r="G27" t="str">
        <f ca="1"/>
        <v>13139 JESS PIRTLE BLVD SUGAR LAND, TX 77478</v>
      </c>
      <c r="H27">
        <f ca="1"/>
        <v>2026</v>
      </c>
      <c r="I27" t="str">
        <f ca="1"/>
        <v>FY</v>
      </c>
      <c r="J27">
        <f ca="1"/>
        <v>87.070076999999998</v>
      </c>
      <c r="K27" t="str">
        <f ca="1"/>
        <v/>
      </c>
      <c r="L27" t="str">
        <f ca="1"/>
        <v/>
      </c>
      <c r="M27" t="str">
        <f ca="1"/>
        <v/>
      </c>
      <c r="N27" t="str">
        <f ca="1"/>
        <v/>
      </c>
      <c r="O27" t="str">
        <f ca="1"/>
        <v/>
      </c>
      <c r="P27" t="str">
        <f ca="1"/>
        <v/>
      </c>
      <c r="Q27" t="str">
        <f ca="1"/>
        <v/>
      </c>
      <c r="R27" t="str">
        <f ca="1"/>
        <v/>
      </c>
      <c r="S27" t="str">
        <f ca="1"/>
        <v/>
      </c>
      <c r="T27" t="str">
        <f ca="1"/>
        <v/>
      </c>
      <c r="U27" t="str">
        <f ca="1"/>
        <v/>
      </c>
      <c r="V27" t="str">
        <f ca="1"/>
        <v/>
      </c>
      <c r="W27" t="str">
        <f ca="1"/>
        <v/>
      </c>
      <c r="X27" t="str">
        <f ca="1"/>
        <v/>
      </c>
      <c r="Y27" t="str">
        <f ca="1"/>
        <v/>
      </c>
      <c r="Z27" t="str">
        <f ca="1"/>
        <v/>
      </c>
      <c r="AA27" t="str">
        <f ca="1"/>
        <v/>
      </c>
      <c r="AB27" t="str">
        <f ca="1"/>
        <v/>
      </c>
      <c r="AC27" t="str">
        <f ca="1"/>
        <v/>
      </c>
      <c r="AD27" t="str">
        <f ca="1"/>
        <v/>
      </c>
      <c r="AE27" t="str">
        <f ca="1"/>
        <v/>
      </c>
      <c r="AF27" t="str">
        <f ca="1"/>
        <v/>
      </c>
      <c r="AG27" t="str">
        <f ca="1"/>
        <v/>
      </c>
      <c r="AH27" t="str">
        <f ca="1"/>
        <v/>
      </c>
      <c r="AI27" t="str">
        <f ca="1"/>
        <v/>
      </c>
      <c r="AJ27" t="str">
        <f ca="1"/>
        <v/>
      </c>
      <c r="AK27" t="str">
        <f ca="1"/>
        <v/>
      </c>
      <c r="AL27" t="str">
        <f ca="1"/>
        <v/>
      </c>
      <c r="AM27" t="str">
        <f ca="1"/>
        <v/>
      </c>
      <c r="AN27" t="str">
        <f ca="1"/>
        <v/>
      </c>
      <c r="AO27" t="str">
        <f ca="1"/>
        <v/>
      </c>
      <c r="AP27" t="str">
        <f ca="1"/>
        <v/>
      </c>
      <c r="AQ27" t="str">
        <f ca="1"/>
        <v/>
      </c>
      <c r="AR27" t="str">
        <f ca="1"/>
        <v/>
      </c>
      <c r="AS27" t="str">
        <f ca="1"/>
        <v/>
      </c>
      <c r="AT27" t="str">
        <f ca="1"/>
        <v/>
      </c>
      <c r="AU27" t="str">
        <f ca="1"/>
        <v/>
      </c>
      <c r="AV27" t="str">
        <f ca="1"/>
        <v/>
      </c>
      <c r="AW27" t="str">
        <f ca="1"/>
        <v/>
      </c>
      <c r="AX27" t="str">
        <f ca="1"/>
        <v/>
      </c>
      <c r="AY27" t="str">
        <f ca="1"/>
        <v/>
      </c>
      <c r="AZ27" t="str">
        <f ca="1"/>
        <v/>
      </c>
      <c r="BA27" t="str">
        <f ca="1"/>
        <v/>
      </c>
      <c r="BB27" t="str">
        <f ca="1"/>
        <v/>
      </c>
      <c r="BC27" t="str">
        <f ca="1"/>
        <v/>
      </c>
      <c r="BD27" t="str">
        <f ca="1"/>
        <v/>
      </c>
      <c r="BE27" t="str">
        <f ca="1"/>
        <v/>
      </c>
      <c r="BF27" t="str">
        <f ca="1"/>
        <v/>
      </c>
      <c r="BG27" t="str">
        <f ca="1"/>
        <v/>
      </c>
      <c r="BH27" t="str">
        <f ca="1"/>
        <v/>
      </c>
      <c r="BI27" t="str">
        <f ca="1"/>
        <v/>
      </c>
      <c r="BJ27" t="str">
        <f ca="1"/>
        <v/>
      </c>
      <c r="BK27" t="str">
        <f ca="1"/>
        <v/>
      </c>
      <c r="BL27" t="str">
        <f ca="1"/>
        <v/>
      </c>
      <c r="BM27" t="str">
        <f ca="1"/>
        <v/>
      </c>
      <c r="BN27" t="str">
        <f ca="1"/>
        <v/>
      </c>
      <c r="BO27" t="str">
        <f ca="1"/>
        <v/>
      </c>
      <c r="BP27" t="str">
        <f ca="1"/>
        <v/>
      </c>
      <c r="BQ27" t="str">
        <f ca="1"/>
        <v/>
      </c>
      <c r="BR27" t="str">
        <f ca="1"/>
        <v/>
      </c>
      <c r="BS27" t="str">
        <f ca="1"/>
        <v/>
      </c>
    </row>
    <row r="28" spans="1:71" x14ac:dyDescent="0.3">
      <c r="A28">
        <f ca="1"/>
        <v>1158114</v>
      </c>
      <c r="B28" t="str">
        <f ca="1"/>
        <v>APPLIED OPTOELECTRONICS, INC.</v>
      </c>
      <c r="C28" t="str">
        <f ca="1"/>
        <v>AAOI</v>
      </c>
      <c r="D28" t="str">
        <f ca="1"/>
        <v>04 Manufacturing</v>
      </c>
      <c r="E28" t="str">
        <f ca="1"/>
        <v>Semiconductors &amp; Related Devices</v>
      </c>
      <c r="F28" t="str">
        <f ca="1"/>
        <v>3674</v>
      </c>
      <c r="G28" t="str">
        <f ca="1"/>
        <v>13139 JESS PIRTLE BLVD SUGAR LAND, TX 77478</v>
      </c>
      <c r="H28">
        <f ca="1"/>
        <v>2025</v>
      </c>
      <c r="I28" t="str">
        <f ca="1"/>
        <v>FY</v>
      </c>
      <c r="J28">
        <f ca="1"/>
        <v>24.623443000000002</v>
      </c>
      <c r="K28">
        <f ca="1"/>
        <v>1168423000</v>
      </c>
      <c r="L28">
        <f ca="1"/>
        <v>675727000</v>
      </c>
      <c r="M28">
        <f ca="1"/>
        <v>206140000</v>
      </c>
      <c r="N28">
        <f ca="1"/>
        <v>244404000</v>
      </c>
      <c r="O28">
        <f ca="1"/>
        <v>183105000</v>
      </c>
      <c r="P28">
        <f ca="1"/>
        <v>432672000</v>
      </c>
      <c r="Q28">
        <f ca="1"/>
        <v>376050000</v>
      </c>
      <c r="R28" t="str">
        <f ca="1"/>
        <v/>
      </c>
      <c r="S28" t="str">
        <f ca="1"/>
        <v/>
      </c>
      <c r="T28">
        <f ca="1"/>
        <v>434505000</v>
      </c>
      <c r="U28">
        <f ca="1"/>
        <v>257283000</v>
      </c>
      <c r="V28">
        <f ca="1"/>
        <v>143932000</v>
      </c>
      <c r="W28" t="str">
        <f ca="1"/>
        <v/>
      </c>
      <c r="X28" t="str">
        <f ca="1"/>
        <v/>
      </c>
      <c r="Y28">
        <f ca="1"/>
        <v>33975000</v>
      </c>
      <c r="Z28">
        <f ca="1"/>
        <v>733918000</v>
      </c>
      <c r="AA28" t="str">
        <f ca="1"/>
        <v/>
      </c>
      <c r="AB28">
        <f ca="1"/>
        <v>-490078000</v>
      </c>
      <c r="AC28">
        <f ca="1"/>
        <v>75000</v>
      </c>
      <c r="AD28">
        <f ca="1"/>
        <v>74998000</v>
      </c>
      <c r="AE28">
        <f ca="1"/>
        <v>136913000</v>
      </c>
      <c r="AF28" t="str">
        <f ca="1"/>
        <v/>
      </c>
      <c r="AG28" t="str">
        <f ca="1"/>
        <v/>
      </c>
      <c r="AH28">
        <f ca="1"/>
        <v>-54602000</v>
      </c>
      <c r="AI28">
        <f ca="1"/>
        <v>85507000</v>
      </c>
      <c r="AJ28">
        <f ca="1"/>
        <v>191515000</v>
      </c>
      <c r="AK28">
        <f ca="1"/>
        <v>-8476000</v>
      </c>
      <c r="AL28">
        <f ca="1"/>
        <v>-38228000</v>
      </c>
      <c r="AM28" t="str">
        <f ca="1"/>
        <v/>
      </c>
      <c r="AN28">
        <f ca="1"/>
        <v>27696000</v>
      </c>
      <c r="AO28">
        <f ca="1"/>
        <v>-174428000</v>
      </c>
      <c r="AP28" t="str">
        <f ca="1"/>
        <v/>
      </c>
      <c r="AQ28" t="str">
        <f ca="1"/>
        <v/>
      </c>
      <c r="AR28" t="str">
        <f ca="1"/>
        <v/>
      </c>
      <c r="AS28">
        <f ca="1"/>
        <v>-210604000</v>
      </c>
      <c r="AT28">
        <f ca="1"/>
        <v>527941000</v>
      </c>
      <c r="AU28" t="str">
        <f ca="1"/>
        <v/>
      </c>
      <c r="AV28" t="str">
        <f ca="1"/>
        <v/>
      </c>
      <c r="AW28">
        <f ca="1"/>
        <v>-0.64</v>
      </c>
      <c r="AX28">
        <f ca="1"/>
        <v>135620000</v>
      </c>
      <c r="AY28" t="str">
        <f ca="1"/>
        <v/>
      </c>
      <c r="AZ28" t="str">
        <f ca="1"/>
        <v/>
      </c>
      <c r="BA28" t="str">
        <f ca="1"/>
        <v/>
      </c>
      <c r="BB28" t="str">
        <f ca="1"/>
        <v/>
      </c>
      <c r="BC28" t="str">
        <f ca="1"/>
        <v/>
      </c>
      <c r="BD28" t="str">
        <f ca="1"/>
        <v/>
      </c>
      <c r="BE28" t="str">
        <f ca="1"/>
        <v/>
      </c>
      <c r="BF28" t="str">
        <f ca="1"/>
        <v/>
      </c>
      <c r="BG28" t="str">
        <f ca="1"/>
        <v/>
      </c>
      <c r="BH28" t="str">
        <f ca="1"/>
        <v/>
      </c>
      <c r="BI28" t="str">
        <f ca="1"/>
        <v/>
      </c>
      <c r="BJ28" t="str">
        <f ca="1"/>
        <v/>
      </c>
      <c r="BK28" t="str">
        <f ca="1"/>
        <v/>
      </c>
      <c r="BL28">
        <f ca="1"/>
        <v>0.37187302886026702</v>
      </c>
      <c r="BM28" t="str">
        <f ca="1"/>
        <v/>
      </c>
      <c r="BN28">
        <f ca="1"/>
        <v>0.80121889125981904</v>
      </c>
      <c r="BO28">
        <f ca="1"/>
        <v>1.9147087059774599</v>
      </c>
      <c r="BP28">
        <f ca="1"/>
        <v>-38.474129687500003</v>
      </c>
      <c r="BQ28">
        <f ca="1"/>
        <v>-5.2087562915748099E-2</v>
      </c>
      <c r="BR28" t="str">
        <f ca="1"/>
        <v/>
      </c>
      <c r="BS28">
        <f ca="1"/>
        <v>-2.14724308710237E-8</v>
      </c>
    </row>
    <row r="29" spans="1:71" x14ac:dyDescent="0.3">
      <c r="A29">
        <f ca="1"/>
        <v>1158114</v>
      </c>
      <c r="B29" t="str">
        <f ca="1"/>
        <v>APPLIED OPTOELECTRONICS, INC.</v>
      </c>
      <c r="C29" t="str">
        <f ca="1"/>
        <v>AAOI</v>
      </c>
      <c r="D29" t="str">
        <f ca="1"/>
        <v>04 Manufacturing</v>
      </c>
      <c r="E29" t="str">
        <f ca="1"/>
        <v>Semiconductors &amp; Related Devices</v>
      </c>
      <c r="F29" t="str">
        <f ca="1"/>
        <v>3674</v>
      </c>
      <c r="G29" t="str">
        <f ca="1"/>
        <v>13139 JESS PIRTLE BLVD SUGAR LAND, TX 77478</v>
      </c>
      <c r="H29">
        <f ca="1"/>
        <v>2024</v>
      </c>
      <c r="I29" t="str">
        <f ca="1"/>
        <v>FY</v>
      </c>
      <c r="J29">
        <f ca="1"/>
        <v>18.254608999999999</v>
      </c>
      <c r="K29">
        <f ca="1"/>
        <v>547032000</v>
      </c>
      <c r="L29">
        <f ca="1"/>
        <v>301268000</v>
      </c>
      <c r="M29">
        <f ca="1"/>
        <v>67428000</v>
      </c>
      <c r="N29">
        <f ca="1"/>
        <v>116801000</v>
      </c>
      <c r="O29">
        <f ca="1"/>
        <v>88135000</v>
      </c>
      <c r="P29">
        <f ca="1"/>
        <v>237398000</v>
      </c>
      <c r="Q29">
        <f ca="1"/>
        <v>219235000</v>
      </c>
      <c r="R29" t="str">
        <f ca="1"/>
        <v/>
      </c>
      <c r="S29" t="str">
        <f ca="1"/>
        <v/>
      </c>
      <c r="T29">
        <f ca="1"/>
        <v>317920000</v>
      </c>
      <c r="U29">
        <f ca="1"/>
        <v>170069000</v>
      </c>
      <c r="V29">
        <f ca="1"/>
        <v>104969000</v>
      </c>
      <c r="W29" t="str">
        <f ca="1"/>
        <v/>
      </c>
      <c r="X29" t="str">
        <f ca="1"/>
        <v/>
      </c>
      <c r="Y29">
        <f ca="1"/>
        <v>26682000</v>
      </c>
      <c r="Z29">
        <f ca="1"/>
        <v>229112000</v>
      </c>
      <c r="AA29" t="str">
        <f ca="1"/>
        <v/>
      </c>
      <c r="AB29">
        <f ca="1"/>
        <v>-451851000</v>
      </c>
      <c r="AC29">
        <f ca="1"/>
        <v>49000</v>
      </c>
      <c r="AD29">
        <f ca="1"/>
        <v>49393000</v>
      </c>
      <c r="AE29">
        <f ca="1"/>
        <v>61800000</v>
      </c>
      <c r="AF29" t="str">
        <f ca="1"/>
        <v/>
      </c>
      <c r="AG29" t="str">
        <f ca="1"/>
        <v/>
      </c>
      <c r="AH29">
        <f ca="1"/>
        <v>-70908000</v>
      </c>
      <c r="AI29">
        <f ca="1"/>
        <v>54955000</v>
      </c>
      <c r="AJ29">
        <f ca="1"/>
        <v>132708000</v>
      </c>
      <c r="AK29">
        <f ca="1"/>
        <v>2000</v>
      </c>
      <c r="AL29">
        <f ca="1"/>
        <v>-186733000</v>
      </c>
      <c r="AM29" t="str">
        <f ca="1"/>
        <v/>
      </c>
      <c r="AN29">
        <f ca="1"/>
        <v>20649000</v>
      </c>
      <c r="AO29">
        <f ca="1"/>
        <v>-69526000</v>
      </c>
      <c r="AP29" t="str">
        <f ca="1"/>
        <v/>
      </c>
      <c r="AQ29" t="str">
        <f ca="1"/>
        <v/>
      </c>
      <c r="AR29" t="str">
        <f ca="1"/>
        <v/>
      </c>
      <c r="AS29">
        <f ca="1"/>
        <v>-50697000</v>
      </c>
      <c r="AT29">
        <f ca="1"/>
        <v>142179000</v>
      </c>
      <c r="AU29" t="str">
        <f ca="1"/>
        <v/>
      </c>
      <c r="AV29" t="str">
        <f ca="1"/>
        <v/>
      </c>
      <c r="AW29">
        <f ca="1"/>
        <v>-4.5</v>
      </c>
      <c r="AX29">
        <f ca="1"/>
        <v>76000500</v>
      </c>
      <c r="AY29" t="str">
        <f ca="1"/>
        <v/>
      </c>
      <c r="AZ29" t="str">
        <f ca="1"/>
        <v/>
      </c>
      <c r="BA29" t="str">
        <f ca="1"/>
        <v/>
      </c>
      <c r="BB29" t="str">
        <f ca="1"/>
        <v/>
      </c>
      <c r="BC29" t="str">
        <f ca="1"/>
        <v/>
      </c>
      <c r="BD29" t="str">
        <f ca="1"/>
        <v/>
      </c>
      <c r="BE29" t="str">
        <f ca="1"/>
        <v/>
      </c>
      <c r="BF29" t="str">
        <f ca="1"/>
        <v/>
      </c>
      <c r="BG29" t="str">
        <f ca="1"/>
        <v/>
      </c>
      <c r="BH29" t="str">
        <f ca="1"/>
        <v/>
      </c>
      <c r="BI29" t="str">
        <f ca="1"/>
        <v/>
      </c>
      <c r="BJ29" t="str">
        <f ca="1"/>
        <v/>
      </c>
      <c r="BK29" t="str">
        <f ca="1"/>
        <v/>
      </c>
      <c r="BL29">
        <f ca="1"/>
        <v>0.58117258222553703</v>
      </c>
      <c r="BM29" t="str">
        <f ca="1"/>
        <v/>
      </c>
      <c r="BN29">
        <f ca="1"/>
        <v>0.39647437216659098</v>
      </c>
      <c r="BO29">
        <f ca="1"/>
        <v>1.2532148716109299</v>
      </c>
      <c r="BP29">
        <f ca="1"/>
        <v>-4.0565797777777801</v>
      </c>
      <c r="BQ29">
        <f ca="1"/>
        <v>-0.81502933063305305</v>
      </c>
      <c r="BR29" t="str">
        <f ca="1"/>
        <v/>
      </c>
      <c r="BS29">
        <f ca="1"/>
        <v>-3.5853966837180098E-7</v>
      </c>
    </row>
    <row r="30" spans="1:71" x14ac:dyDescent="0.3">
      <c r="A30">
        <f ca="1"/>
        <v>1158114</v>
      </c>
      <c r="B30" t="str">
        <f ca="1"/>
        <v>APPLIED OPTOELECTRONICS, INC.</v>
      </c>
      <c r="C30" t="str">
        <f ca="1"/>
        <v>AAOI</v>
      </c>
      <c r="D30" t="str">
        <f ca="1"/>
        <v>04 Manufacturing</v>
      </c>
      <c r="E30" t="str">
        <f ca="1"/>
        <v>Semiconductors &amp; Related Devices</v>
      </c>
      <c r="F30" t="str">
        <f ca="1"/>
        <v>3674</v>
      </c>
      <c r="G30" t="str">
        <f ca="1"/>
        <v>13139 JESS PIRTLE BLVD SUGAR LAND, TX 77478</v>
      </c>
      <c r="H30">
        <f ca="1"/>
        <v>2023</v>
      </c>
      <c r="I30" t="str">
        <f ca="1"/>
        <v>FY</v>
      </c>
      <c r="J30">
        <f ca="1"/>
        <v>11.015079999999999</v>
      </c>
      <c r="K30">
        <f ca="1"/>
        <v>389186000</v>
      </c>
      <c r="L30">
        <f ca="1"/>
        <v>172605000</v>
      </c>
      <c r="M30">
        <f ca="1"/>
        <v>45366000</v>
      </c>
      <c r="N30">
        <f ca="1"/>
        <v>48071000</v>
      </c>
      <c r="O30">
        <f ca="1"/>
        <v>63866000</v>
      </c>
      <c r="P30">
        <f ca="1"/>
        <v>214001000</v>
      </c>
      <c r="Q30">
        <f ca="1"/>
        <v>200317000</v>
      </c>
      <c r="R30" t="str">
        <f ca="1"/>
        <v/>
      </c>
      <c r="S30" t="str">
        <f ca="1"/>
        <v/>
      </c>
      <c r="T30">
        <f ca="1"/>
        <v>174317000</v>
      </c>
      <c r="U30">
        <f ca="1"/>
        <v>93358000</v>
      </c>
      <c r="V30">
        <f ca="1"/>
        <v>32892000</v>
      </c>
      <c r="W30" t="str">
        <f ca="1"/>
        <v/>
      </c>
      <c r="X30" t="str">
        <f ca="1"/>
        <v/>
      </c>
      <c r="Y30">
        <f ca="1"/>
        <v>23197000</v>
      </c>
      <c r="Z30">
        <f ca="1"/>
        <v>214869000</v>
      </c>
      <c r="AA30" t="str">
        <f ca="1"/>
        <v/>
      </c>
      <c r="AB30">
        <f ca="1"/>
        <v>-265116000</v>
      </c>
      <c r="AC30">
        <f ca="1"/>
        <v>38000</v>
      </c>
      <c r="AD30">
        <f ca="1"/>
        <v>38148000</v>
      </c>
      <c r="AE30">
        <f ca="1"/>
        <v>58921000</v>
      </c>
      <c r="AF30" t="str">
        <f ca="1"/>
        <v/>
      </c>
      <c r="AG30" t="str">
        <f ca="1"/>
        <v/>
      </c>
      <c r="AH30">
        <f ca="1"/>
        <v>-41349000</v>
      </c>
      <c r="AI30">
        <f ca="1"/>
        <v>35975000</v>
      </c>
      <c r="AJ30">
        <f ca="1"/>
        <v>100270000</v>
      </c>
      <c r="AK30">
        <f ca="1"/>
        <v>9000</v>
      </c>
      <c r="AL30">
        <f ca="1"/>
        <v>-56048000</v>
      </c>
      <c r="AM30">
        <f ca="1"/>
        <v>9428000</v>
      </c>
      <c r="AN30">
        <f ca="1"/>
        <v>20427000</v>
      </c>
      <c r="AO30">
        <f ca="1"/>
        <v>-7929000</v>
      </c>
      <c r="AP30" t="str">
        <f ca="1"/>
        <v/>
      </c>
      <c r="AQ30" t="str">
        <f ca="1"/>
        <v/>
      </c>
      <c r="AR30" t="str">
        <f ca="1"/>
        <v/>
      </c>
      <c r="AS30">
        <f ca="1"/>
        <v>-14761000</v>
      </c>
      <c r="AT30">
        <f ca="1"/>
        <v>40578000</v>
      </c>
      <c r="AU30" t="str">
        <f ca="1"/>
        <v/>
      </c>
      <c r="AV30" t="str">
        <f ca="1"/>
        <v/>
      </c>
      <c r="AW30">
        <f ca="1"/>
        <v>-1.75</v>
      </c>
      <c r="AX30">
        <f ca="1"/>
        <v>71772500</v>
      </c>
      <c r="AY30" t="str">
        <f ca="1"/>
        <v/>
      </c>
      <c r="AZ30">
        <f ca="1"/>
        <v>-46611000</v>
      </c>
      <c r="BA30">
        <f ca="1"/>
        <v>-26184000</v>
      </c>
      <c r="BB30" t="str">
        <f ca="1"/>
        <v/>
      </c>
      <c r="BC30" t="str">
        <f ca="1"/>
        <v/>
      </c>
      <c r="BD30" t="str">
        <f ca="1"/>
        <v/>
      </c>
      <c r="BE30" t="str">
        <f ca="1"/>
        <v/>
      </c>
      <c r="BF30" t="str">
        <f ca="1"/>
        <v/>
      </c>
      <c r="BG30" t="str">
        <f ca="1"/>
        <v/>
      </c>
      <c r="BH30" t="str">
        <f ca="1"/>
        <v/>
      </c>
      <c r="BI30" t="str">
        <f ca="1"/>
        <v/>
      </c>
      <c r="BJ30" t="str">
        <f ca="1"/>
        <v/>
      </c>
      <c r="BK30" t="str">
        <f ca="1"/>
        <v/>
      </c>
      <c r="BL30">
        <f ca="1"/>
        <v>0.44790151752632401</v>
      </c>
      <c r="BM30">
        <f ca="1"/>
        <v>-4.9438905388205301</v>
      </c>
      <c r="BN30">
        <f ca="1"/>
        <v>0.48593585980847898</v>
      </c>
      <c r="BO30">
        <f ca="1"/>
        <v>1.16475288673708</v>
      </c>
      <c r="BP30">
        <f ca="1"/>
        <v>-6.2943314285714296</v>
      </c>
      <c r="BQ30">
        <f ca="1"/>
        <v>-0.260847306963778</v>
      </c>
      <c r="BR30" t="str">
        <f ca="1"/>
        <v/>
      </c>
      <c r="BS30">
        <f ca="1"/>
        <v>-8.9712289813793501E-8</v>
      </c>
    </row>
    <row r="31" spans="1:71" x14ac:dyDescent="0.3">
      <c r="A31">
        <f ca="1"/>
        <v>1158114</v>
      </c>
      <c r="B31" t="str">
        <f ca="1"/>
        <v>APPLIED OPTOELECTRONICS, INC.</v>
      </c>
      <c r="C31" t="str">
        <f ca="1"/>
        <v>AAOI</v>
      </c>
      <c r="D31" t="str">
        <f ca="1"/>
        <v>04 Manufacturing</v>
      </c>
      <c r="E31" t="str">
        <f ca="1"/>
        <v>Semiconductors &amp; Related Devices</v>
      </c>
      <c r="F31" t="str">
        <f ca="1"/>
        <v>3674</v>
      </c>
      <c r="G31" t="str">
        <f ca="1"/>
        <v>13139 JESS PIRTLE BLVD SUGAR LAND, TX 77478</v>
      </c>
      <c r="H31">
        <f ca="1"/>
        <v>2022</v>
      </c>
      <c r="I31" t="str">
        <f ca="1"/>
        <v>FY</v>
      </c>
      <c r="J31">
        <f ca="1"/>
        <v>3.2774730000000001</v>
      </c>
      <c r="K31">
        <f ca="1"/>
        <v>408263000</v>
      </c>
      <c r="L31">
        <f ca="1"/>
        <v>183164000</v>
      </c>
      <c r="M31">
        <f ca="1"/>
        <v>24685000</v>
      </c>
      <c r="N31">
        <f ca="1"/>
        <v>61175000</v>
      </c>
      <c r="O31">
        <f ca="1"/>
        <v>79679000</v>
      </c>
      <c r="P31">
        <f ca="1"/>
        <v>224713000</v>
      </c>
      <c r="Q31">
        <f ca="1"/>
        <v>210184000</v>
      </c>
      <c r="R31" t="str">
        <f ca="1"/>
        <v/>
      </c>
      <c r="S31" t="str">
        <f ca="1"/>
        <v/>
      </c>
      <c r="T31">
        <f ca="1"/>
        <v>223593000</v>
      </c>
      <c r="U31">
        <f ca="1"/>
        <v>138582000</v>
      </c>
      <c r="V31">
        <f ca="1"/>
        <v>47845000</v>
      </c>
      <c r="W31" t="str">
        <f ca="1"/>
        <v/>
      </c>
      <c r="X31" t="str">
        <f ca="1"/>
        <v/>
      </c>
      <c r="Y31">
        <f ca="1"/>
        <v>57074000</v>
      </c>
      <c r="Z31">
        <f ca="1"/>
        <v>184670000</v>
      </c>
      <c r="AA31" t="str">
        <f ca="1"/>
        <v/>
      </c>
      <c r="AB31">
        <f ca="1"/>
        <v>-209068000</v>
      </c>
      <c r="AC31">
        <f ca="1"/>
        <v>29000</v>
      </c>
      <c r="AD31">
        <f ca="1"/>
        <v>28622000</v>
      </c>
      <c r="AE31">
        <f ca="1"/>
        <v>33627000</v>
      </c>
      <c r="AF31" t="str">
        <f ca="1"/>
        <v/>
      </c>
      <c r="AG31" t="str">
        <f ca="1"/>
        <v/>
      </c>
      <c r="AH31">
        <f ca="1"/>
        <v>-58998000</v>
      </c>
      <c r="AI31">
        <f ca="1"/>
        <v>36244000</v>
      </c>
      <c r="AJ31">
        <f ca="1"/>
        <v>92625000</v>
      </c>
      <c r="AK31">
        <f ca="1"/>
        <v>1000</v>
      </c>
      <c r="AL31">
        <f ca="1"/>
        <v>-66397000</v>
      </c>
      <c r="AM31">
        <f ca="1"/>
        <v>6319000</v>
      </c>
      <c r="AN31">
        <f ca="1"/>
        <v>23202000</v>
      </c>
      <c r="AO31">
        <f ca="1"/>
        <v>-14022000</v>
      </c>
      <c r="AP31" t="str">
        <f ca="1"/>
        <v/>
      </c>
      <c r="AQ31" t="str">
        <f ca="1"/>
        <v/>
      </c>
      <c r="AR31" t="str">
        <f ca="1"/>
        <v/>
      </c>
      <c r="AS31">
        <f ca="1"/>
        <v>-3834000</v>
      </c>
      <c r="AT31">
        <f ca="1"/>
        <v>10753000</v>
      </c>
      <c r="AU31" t="str">
        <f ca="1"/>
        <v/>
      </c>
      <c r="AV31" t="str">
        <f ca="1"/>
        <v/>
      </c>
      <c r="AW31">
        <f ca="1"/>
        <v>-2.38</v>
      </c>
      <c r="AX31">
        <f ca="1"/>
        <v>86097500</v>
      </c>
      <c r="AY31" t="str">
        <f ca="1"/>
        <v/>
      </c>
      <c r="AZ31">
        <f ca="1"/>
        <v>-60077000</v>
      </c>
      <c r="BA31">
        <f ca="1"/>
        <v>-36875000</v>
      </c>
      <c r="BB31" t="str">
        <f ca="1"/>
        <v/>
      </c>
      <c r="BC31" t="str">
        <f ca="1"/>
        <v/>
      </c>
      <c r="BD31" t="str">
        <f ca="1"/>
        <v/>
      </c>
      <c r="BE31" t="str">
        <f ca="1"/>
        <v/>
      </c>
      <c r="BF31" t="str">
        <f ca="1"/>
        <v/>
      </c>
      <c r="BG31" t="str">
        <f ca="1"/>
        <v/>
      </c>
      <c r="BH31" t="str">
        <f ca="1"/>
        <v/>
      </c>
      <c r="BI31" t="str">
        <f ca="1"/>
        <v/>
      </c>
      <c r="BJ31" t="str">
        <f ca="1"/>
        <v/>
      </c>
      <c r="BK31" t="str">
        <f ca="1"/>
        <v/>
      </c>
      <c r="BL31">
        <f ca="1"/>
        <v>0.54766902707323495</v>
      </c>
      <c r="BM31">
        <f ca="1"/>
        <v>-9.5073587592973592</v>
      </c>
      <c r="BN31">
        <f ca="1"/>
        <v>0.17812558629547801</v>
      </c>
      <c r="BO31">
        <f ca="1"/>
        <v>0.746742001125687</v>
      </c>
      <c r="BP31">
        <f ca="1"/>
        <v>-1.37708949579832</v>
      </c>
      <c r="BQ31">
        <f ca="1"/>
        <v>-0.359544051551416</v>
      </c>
      <c r="BR31" t="str">
        <f ca="1"/>
        <v/>
      </c>
      <c r="BS31">
        <f ca="1"/>
        <v>-4.2239593545242903E-8</v>
      </c>
    </row>
    <row r="32" spans="1:71" x14ac:dyDescent="0.3">
      <c r="A32">
        <f ca="1"/>
        <v>1158114</v>
      </c>
      <c r="B32" t="str">
        <f ca="1"/>
        <v>APPLIED OPTOELECTRONICS, INC.</v>
      </c>
      <c r="C32" t="str">
        <f ca="1"/>
        <v>AAOI</v>
      </c>
      <c r="D32" t="str">
        <f ca="1"/>
        <v>04 Manufacturing</v>
      </c>
      <c r="E32" t="str">
        <f ca="1"/>
        <v>Semiconductors &amp; Related Devices</v>
      </c>
      <c r="F32" t="str">
        <f ca="1"/>
        <v>3674</v>
      </c>
      <c r="G32" t="str">
        <f ca="1"/>
        <v>13139 JESS PIRTLE BLVD SUGAR LAND, TX 77478</v>
      </c>
      <c r="H32">
        <f ca="1"/>
        <v>2021</v>
      </c>
      <c r="I32" t="str">
        <f ca="1"/>
        <v>FY</v>
      </c>
      <c r="J32">
        <f ca="1"/>
        <v>8.0791120000000003</v>
      </c>
      <c r="K32">
        <f ca="1"/>
        <v>454459000</v>
      </c>
      <c r="L32">
        <f ca="1"/>
        <v>194079000</v>
      </c>
      <c r="M32">
        <f ca="1"/>
        <v>34656000</v>
      </c>
      <c r="N32">
        <f ca="1"/>
        <v>47944000</v>
      </c>
      <c r="O32">
        <f ca="1"/>
        <v>92516000</v>
      </c>
      <c r="P32">
        <f ca="1"/>
        <v>259862000</v>
      </c>
      <c r="Q32">
        <f ca="1"/>
        <v>243035000</v>
      </c>
      <c r="R32" t="str">
        <f ca="1"/>
        <v/>
      </c>
      <c r="S32" t="str">
        <f ca="1"/>
        <v/>
      </c>
      <c r="T32">
        <f ca="1"/>
        <v>199889000</v>
      </c>
      <c r="U32">
        <f ca="1"/>
        <v>108957000</v>
      </c>
      <c r="V32">
        <f ca="1"/>
        <v>34402000</v>
      </c>
      <c r="W32" t="str">
        <f ca="1"/>
        <v/>
      </c>
      <c r="X32" t="str">
        <f ca="1"/>
        <v/>
      </c>
      <c r="Y32">
        <f ca="1"/>
        <v>54689000</v>
      </c>
      <c r="Z32">
        <f ca="1"/>
        <v>254570000</v>
      </c>
      <c r="AA32" t="str">
        <f ca="1"/>
        <v/>
      </c>
      <c r="AB32">
        <f ca="1"/>
        <v>-142671000</v>
      </c>
      <c r="AC32">
        <f ca="1"/>
        <v>27000</v>
      </c>
      <c r="AD32">
        <f ca="1"/>
        <v>27323000</v>
      </c>
      <c r="AE32">
        <f ca="1"/>
        <v>37715000</v>
      </c>
      <c r="AF32" t="str">
        <f ca="1"/>
        <v/>
      </c>
      <c r="AG32" t="str">
        <f ca="1"/>
        <v/>
      </c>
      <c r="AH32">
        <f ca="1"/>
        <v>-56766000</v>
      </c>
      <c r="AI32">
        <f ca="1"/>
        <v>41220000</v>
      </c>
      <c r="AJ32">
        <f ca="1"/>
        <v>94481000</v>
      </c>
      <c r="AK32">
        <f ca="1"/>
        <v>2000</v>
      </c>
      <c r="AL32">
        <f ca="1"/>
        <v>-54162000</v>
      </c>
      <c r="AM32">
        <f ca="1"/>
        <v>5620000</v>
      </c>
      <c r="AN32">
        <f ca="1"/>
        <v>25371000</v>
      </c>
      <c r="AO32">
        <f ca="1"/>
        <v>-11644000</v>
      </c>
      <c r="AP32" t="str">
        <f ca="1"/>
        <v/>
      </c>
      <c r="AQ32" t="str">
        <f ca="1"/>
        <v/>
      </c>
      <c r="AR32" t="str">
        <f ca="1"/>
        <v/>
      </c>
      <c r="AS32">
        <f ca="1"/>
        <v>-10546000</v>
      </c>
      <c r="AT32">
        <f ca="1"/>
        <v>14088000</v>
      </c>
      <c r="AU32" t="str">
        <f ca="1"/>
        <v/>
      </c>
      <c r="AV32" t="str">
        <f ca="1"/>
        <v/>
      </c>
      <c r="AW32">
        <f ca="1"/>
        <v>-2.0099999999999998</v>
      </c>
      <c r="AX32">
        <f ca="1"/>
        <v>101456500</v>
      </c>
      <c r="AY32" t="str">
        <f ca="1"/>
        <v/>
      </c>
      <c r="AZ32">
        <f ca="1"/>
        <v>-48540000</v>
      </c>
      <c r="BA32">
        <f ca="1"/>
        <v>-23169000</v>
      </c>
      <c r="BB32" t="str">
        <f ca="1"/>
        <v/>
      </c>
      <c r="BC32" t="str">
        <f ca="1"/>
        <v/>
      </c>
      <c r="BD32" t="str">
        <f ca="1"/>
        <v/>
      </c>
      <c r="BE32" t="str">
        <f ca="1"/>
        <v/>
      </c>
      <c r="BF32" t="str">
        <f ca="1"/>
        <v/>
      </c>
      <c r="BG32" t="str">
        <f ca="1"/>
        <v/>
      </c>
      <c r="BH32" t="str">
        <f ca="1"/>
        <v/>
      </c>
      <c r="BI32" t="str">
        <f ca="1"/>
        <v/>
      </c>
      <c r="BJ32" t="str">
        <f ca="1"/>
        <v/>
      </c>
      <c r="BK32" t="str">
        <f ca="1"/>
        <v/>
      </c>
      <c r="BL32">
        <f ca="1"/>
        <v>0.43983945746481001</v>
      </c>
      <c r="BM32">
        <f ca="1"/>
        <v>-8.6370106761565797</v>
      </c>
      <c r="BN32">
        <f ca="1"/>
        <v>0.318070431454611</v>
      </c>
      <c r="BO32">
        <f ca="1"/>
        <v>0.93213836651156001</v>
      </c>
      <c r="BP32">
        <f ca="1"/>
        <v>-4.0194587064676597</v>
      </c>
      <c r="BQ32">
        <f ca="1"/>
        <v>-0.21275876969006599</v>
      </c>
      <c r="BR32" t="str">
        <f ca="1"/>
        <v/>
      </c>
      <c r="BS32">
        <f ca="1"/>
        <v>-6.3789979651962101E-8</v>
      </c>
    </row>
    <row r="33" spans="1:71" x14ac:dyDescent="0.3">
      <c r="A33">
        <f ca="1"/>
        <v>1158114</v>
      </c>
      <c r="B33" t="str">
        <f ca="1"/>
        <v>APPLIED OPTOELECTRONICS, INC.</v>
      </c>
      <c r="C33" t="str">
        <f ca="1"/>
        <v>AAOI</v>
      </c>
      <c r="D33" t="str">
        <f ca="1"/>
        <v>04 Manufacturing</v>
      </c>
      <c r="E33" t="str">
        <f ca="1"/>
        <v>Semiconductors &amp; Related Devices</v>
      </c>
      <c r="F33" t="str">
        <f ca="1"/>
        <v>3674</v>
      </c>
      <c r="G33" t="str">
        <f ca="1"/>
        <v>13139 JESS PIRTLE BLVD SUGAR LAND, TX 77478</v>
      </c>
      <c r="H33">
        <f ca="1"/>
        <v>2020</v>
      </c>
      <c r="I33" t="str">
        <f ca="1"/>
        <v>FY</v>
      </c>
      <c r="J33">
        <f ca="1"/>
        <v>10.676622</v>
      </c>
      <c r="K33">
        <f ca="1"/>
        <v>480805000</v>
      </c>
      <c r="L33">
        <f ca="1"/>
        <v>209169000</v>
      </c>
      <c r="M33">
        <f ca="1"/>
        <v>43425000</v>
      </c>
      <c r="N33">
        <f ca="1"/>
        <v>43042000</v>
      </c>
      <c r="O33">
        <f ca="1"/>
        <v>110397000</v>
      </c>
      <c r="P33">
        <f ca="1"/>
        <v>270654000</v>
      </c>
      <c r="Q33">
        <f ca="1"/>
        <v>252984000</v>
      </c>
      <c r="R33" t="str">
        <f ca="1"/>
        <v/>
      </c>
      <c r="S33" t="str">
        <f ca="1"/>
        <v/>
      </c>
      <c r="T33">
        <f ca="1"/>
        <v>202914000</v>
      </c>
      <c r="U33">
        <f ca="1"/>
        <v>103148000</v>
      </c>
      <c r="V33">
        <f ca="1"/>
        <v>29482000</v>
      </c>
      <c r="W33" t="str">
        <f ca="1"/>
        <v/>
      </c>
      <c r="X33" t="str">
        <f ca="1"/>
        <v/>
      </c>
      <c r="Y33">
        <f ca="1"/>
        <v>52169000</v>
      </c>
      <c r="Z33">
        <f ca="1"/>
        <v>277891000</v>
      </c>
      <c r="AA33" t="str">
        <f ca="1"/>
        <v/>
      </c>
      <c r="AB33">
        <f ca="1"/>
        <v>-88509000</v>
      </c>
      <c r="AC33">
        <f ca="1"/>
        <v>25000</v>
      </c>
      <c r="AD33">
        <f ca="1"/>
        <v>25110000</v>
      </c>
      <c r="AE33">
        <f ca="1"/>
        <v>11277000</v>
      </c>
      <c r="AF33" t="str">
        <f ca="1"/>
        <v/>
      </c>
      <c r="AG33" t="str">
        <f ca="1"/>
        <v/>
      </c>
      <c r="AH33">
        <f ca="1"/>
        <v>-13161000</v>
      </c>
      <c r="AI33">
        <f ca="1"/>
        <v>10826000</v>
      </c>
      <c r="AJ33">
        <f ca="1"/>
        <v>24438000</v>
      </c>
      <c r="AK33">
        <f ca="1"/>
        <v>4000</v>
      </c>
      <c r="AL33">
        <f ca="1"/>
        <v>-13439000</v>
      </c>
      <c r="AM33">
        <f ca="1"/>
        <v>5635000</v>
      </c>
      <c r="AN33">
        <f ca="1"/>
        <v>24733000</v>
      </c>
      <c r="AO33">
        <f ca="1"/>
        <v>-44009000</v>
      </c>
      <c r="AP33" t="str">
        <f ca="1"/>
        <v/>
      </c>
      <c r="AQ33" t="str">
        <f ca="1"/>
        <v/>
      </c>
      <c r="AR33" t="str">
        <f ca="1"/>
        <v/>
      </c>
      <c r="AS33">
        <f ca="1"/>
        <v>-19347000</v>
      </c>
      <c r="AT33">
        <f ca="1"/>
        <v>47441000</v>
      </c>
      <c r="AU33" t="str">
        <f ca="1"/>
        <v/>
      </c>
      <c r="AV33" t="str">
        <f ca="1"/>
        <v/>
      </c>
      <c r="AW33">
        <f ca="1"/>
        <v>-0.56999999999999995</v>
      </c>
      <c r="AX33">
        <f ca="1"/>
        <v>97712500</v>
      </c>
      <c r="AY33" t="str">
        <f ca="1"/>
        <v/>
      </c>
      <c r="AZ33">
        <f ca="1"/>
        <v>-7800000</v>
      </c>
      <c r="BA33">
        <f ca="1"/>
        <v>16933000</v>
      </c>
      <c r="BB33" t="str">
        <f ca="1"/>
        <v/>
      </c>
      <c r="BC33" t="str">
        <f ca="1"/>
        <v/>
      </c>
      <c r="BD33" t="str">
        <f ca="1"/>
        <v/>
      </c>
      <c r="BE33" t="str">
        <f ca="1"/>
        <v/>
      </c>
      <c r="BF33" t="str">
        <f ca="1"/>
        <v/>
      </c>
      <c r="BG33" t="str">
        <f ca="1"/>
        <v/>
      </c>
      <c r="BH33" t="str">
        <f ca="1"/>
        <v/>
      </c>
      <c r="BI33" t="str">
        <f ca="1"/>
        <v/>
      </c>
      <c r="BJ33" t="str">
        <f ca="1"/>
        <v/>
      </c>
      <c r="BK33" t="str">
        <f ca="1"/>
        <v/>
      </c>
      <c r="BL33">
        <f ca="1"/>
        <v>0.42202972098875802</v>
      </c>
      <c r="BM33">
        <f ca="1"/>
        <v>-1.3842058562555499</v>
      </c>
      <c r="BN33">
        <f ca="1"/>
        <v>0.42099701399930201</v>
      </c>
      <c r="BO33">
        <f ca="1"/>
        <v>0.95757552255012202</v>
      </c>
      <c r="BP33">
        <f ca="1"/>
        <v>-18.730915789473698</v>
      </c>
      <c r="BQ33">
        <f ca="1"/>
        <v>-4.8360688183496398E-2</v>
      </c>
      <c r="BR33" t="str">
        <f ca="1"/>
        <v/>
      </c>
      <c r="BS33">
        <f ca="1"/>
        <v>-2.1899502106941199E-8</v>
      </c>
    </row>
    <row r="34" spans="1:71" x14ac:dyDescent="0.3">
      <c r="A34">
        <f ca="1"/>
        <v>1158114</v>
      </c>
      <c r="B34" t="str">
        <f ca="1"/>
        <v>APPLIED OPTOELECTRONICS, INC.</v>
      </c>
      <c r="C34" t="str">
        <f ca="1"/>
        <v>AAOI</v>
      </c>
      <c r="D34" t="str">
        <f ca="1"/>
        <v>04 Manufacturing</v>
      </c>
      <c r="E34" t="str">
        <f ca="1"/>
        <v>Semiconductors &amp; Related Devices</v>
      </c>
      <c r="F34" t="str">
        <f ca="1"/>
        <v>3674</v>
      </c>
      <c r="G34" t="str">
        <f ca="1"/>
        <v>13139 JESS PIRTLE BLVD SUGAR LAND, TX 77478</v>
      </c>
      <c r="H34">
        <f ca="1"/>
        <v>2019</v>
      </c>
      <c r="I34" t="str">
        <f ca="1"/>
        <v>FY</v>
      </c>
      <c r="J34">
        <f ca="1"/>
        <v>11.950751</v>
      </c>
      <c r="K34">
        <f ca="1"/>
        <v>466825000</v>
      </c>
      <c r="L34">
        <f ca="1"/>
        <v>192804000</v>
      </c>
      <c r="M34">
        <f ca="1"/>
        <v>59977000</v>
      </c>
      <c r="N34">
        <f ca="1"/>
        <v>34655000</v>
      </c>
      <c r="O34">
        <f ca="1"/>
        <v>85028000</v>
      </c>
      <c r="P34">
        <f ca="1"/>
        <v>266010000</v>
      </c>
      <c r="Q34">
        <f ca="1"/>
        <v>248444000</v>
      </c>
      <c r="R34" t="str">
        <f ca="1"/>
        <v/>
      </c>
      <c r="S34" t="str">
        <f ca="1"/>
        <v/>
      </c>
      <c r="T34">
        <f ca="1"/>
        <v>193031000</v>
      </c>
      <c r="U34">
        <f ca="1"/>
        <v>91355000</v>
      </c>
      <c r="V34">
        <f ca="1"/>
        <v>32828000</v>
      </c>
      <c r="W34" t="str">
        <f ca="1"/>
        <v/>
      </c>
      <c r="X34" t="str">
        <f ca="1"/>
        <v/>
      </c>
      <c r="Y34">
        <f ca="1"/>
        <v>49923000</v>
      </c>
      <c r="Z34">
        <f ca="1"/>
        <v>273794000</v>
      </c>
      <c r="AA34" t="str">
        <f ca="1"/>
        <v/>
      </c>
      <c r="AB34">
        <f ca="1"/>
        <v>-30057000</v>
      </c>
      <c r="AC34">
        <f ca="1"/>
        <v>20000</v>
      </c>
      <c r="AD34">
        <f ca="1"/>
        <v>20140000</v>
      </c>
      <c r="AE34">
        <f ca="1"/>
        <v>11336000</v>
      </c>
      <c r="AF34" t="str">
        <f ca="1"/>
        <v/>
      </c>
      <c r="AG34" t="str">
        <f ca="1"/>
        <v/>
      </c>
      <c r="AH34">
        <f ca="1"/>
        <v>-12054000</v>
      </c>
      <c r="AI34">
        <f ca="1"/>
        <v>10597000</v>
      </c>
      <c r="AJ34">
        <f ca="1"/>
        <v>23390000</v>
      </c>
      <c r="AK34">
        <f ca="1"/>
        <v>22267000</v>
      </c>
      <c r="AL34">
        <f ca="1"/>
        <v>-35430000</v>
      </c>
      <c r="AM34">
        <f ca="1"/>
        <v>5405000</v>
      </c>
      <c r="AN34">
        <f ca="1"/>
        <v>24014000</v>
      </c>
      <c r="AO34">
        <f ca="1"/>
        <v>-1754000</v>
      </c>
      <c r="AP34" t="str">
        <f ca="1"/>
        <v/>
      </c>
      <c r="AQ34" t="str">
        <f ca="1"/>
        <v/>
      </c>
      <c r="AR34" t="str">
        <f ca="1"/>
        <v/>
      </c>
      <c r="AS34">
        <f ca="1"/>
        <v>-32116000</v>
      </c>
      <c r="AT34">
        <f ca="1"/>
        <v>42596000</v>
      </c>
      <c r="AU34" t="str">
        <f ca="1"/>
        <v/>
      </c>
      <c r="AV34" t="str">
        <f ca="1"/>
        <v/>
      </c>
      <c r="AW34">
        <f ca="1"/>
        <v>-1.76</v>
      </c>
      <c r="AX34">
        <f ca="1"/>
        <v>89142000</v>
      </c>
      <c r="AY34" t="str">
        <f ca="1"/>
        <v/>
      </c>
      <c r="AZ34">
        <f ca="1"/>
        <v>-7758000</v>
      </c>
      <c r="BA34">
        <f ca="1"/>
        <v>16256000</v>
      </c>
      <c r="BB34" t="str">
        <f ca="1"/>
        <v/>
      </c>
      <c r="BC34" t="str">
        <f ca="1"/>
        <v/>
      </c>
      <c r="BD34" t="str">
        <f ca="1"/>
        <v/>
      </c>
      <c r="BE34" t="str">
        <f ca="1"/>
        <v/>
      </c>
      <c r="BF34" t="str">
        <f ca="1"/>
        <v/>
      </c>
      <c r="BG34" t="str">
        <f ca="1"/>
        <v/>
      </c>
      <c r="BH34" t="str">
        <f ca="1"/>
        <v/>
      </c>
      <c r="BI34" t="str">
        <f ca="1"/>
        <v/>
      </c>
      <c r="BJ34" t="str">
        <f ca="1"/>
        <v/>
      </c>
      <c r="BK34" t="str">
        <f ca="1"/>
        <v/>
      </c>
      <c r="BL34">
        <f ca="1"/>
        <v>0.41349756332672799</v>
      </c>
      <c r="BM34">
        <f ca="1"/>
        <v>-1.43533765032377</v>
      </c>
      <c r="BN34">
        <f ca="1"/>
        <v>0.65652673635816305</v>
      </c>
      <c r="BO34">
        <f ca="1"/>
        <v>1.1797493295386099</v>
      </c>
      <c r="BP34">
        <f ca="1"/>
        <v>-6.7901994318181798</v>
      </c>
      <c r="BQ34">
        <f ca="1"/>
        <v>-0.12940385837527499</v>
      </c>
      <c r="BR34" t="str">
        <f ca="1"/>
        <v/>
      </c>
      <c r="BS34">
        <f ca="1"/>
        <v>-7.6821704493159095E-8</v>
      </c>
    </row>
    <row r="35" spans="1:71" x14ac:dyDescent="0.3">
      <c r="A35">
        <f ca="1"/>
        <v>1158114</v>
      </c>
      <c r="B35" t="str">
        <f ca="1"/>
        <v>APPLIED OPTOELECTRONICS, INC.</v>
      </c>
      <c r="C35" t="str">
        <f ca="1"/>
        <v>AAOI</v>
      </c>
      <c r="D35" t="str">
        <f ca="1"/>
        <v>04 Manufacturing</v>
      </c>
      <c r="E35" t="str">
        <f ca="1"/>
        <v>Semiconductors &amp; Related Devices</v>
      </c>
      <c r="F35" t="str">
        <f ca="1"/>
        <v>3674</v>
      </c>
      <c r="G35" t="str">
        <f ca="1"/>
        <v>13139 JESS PIRTLE BLVD SUGAR LAND, TX 77478</v>
      </c>
      <c r="H35">
        <f ca="1"/>
        <v>2018</v>
      </c>
      <c r="I35" t="str">
        <f ca="1"/>
        <v>FY</v>
      </c>
      <c r="J35">
        <f ca="1"/>
        <v>32.131487999999997</v>
      </c>
      <c r="K35">
        <f ca="1"/>
        <v>466840000</v>
      </c>
      <c r="L35">
        <f ca="1"/>
        <v>194275000</v>
      </c>
      <c r="M35">
        <f ca="1"/>
        <v>55646000</v>
      </c>
      <c r="N35">
        <f ca="1"/>
        <v>30534000</v>
      </c>
      <c r="O35">
        <f ca="1"/>
        <v>93256000</v>
      </c>
      <c r="P35">
        <f ca="1"/>
        <v>244002000</v>
      </c>
      <c r="Q35">
        <f ca="1"/>
        <v>234211000</v>
      </c>
      <c r="R35">
        <f ca="1"/>
        <v>3977000</v>
      </c>
      <c r="S35" t="str">
        <f ca="1"/>
        <v/>
      </c>
      <c r="T35">
        <f ca="1"/>
        <v>137746000</v>
      </c>
      <c r="U35">
        <f ca="1"/>
        <v>77418000</v>
      </c>
      <c r="V35">
        <f ca="1"/>
        <v>29910000</v>
      </c>
      <c r="W35" t="str">
        <f ca="1"/>
        <v/>
      </c>
      <c r="X35" t="str">
        <f ca="1"/>
        <v/>
      </c>
      <c r="Y35">
        <f ca="1"/>
        <v>83917000</v>
      </c>
      <c r="Z35">
        <f ca="1"/>
        <v>329094000</v>
      </c>
      <c r="AA35" t="str">
        <f ca="1"/>
        <v/>
      </c>
      <c r="AB35">
        <f ca="1"/>
        <v>35992000</v>
      </c>
      <c r="AC35">
        <f ca="1"/>
        <v>20000</v>
      </c>
      <c r="AD35">
        <f ca="1"/>
        <v>19810000</v>
      </c>
      <c r="AE35">
        <f ca="1"/>
        <v>10537000</v>
      </c>
      <c r="AF35" t="str">
        <f ca="1"/>
        <v/>
      </c>
      <c r="AG35" t="str">
        <f ca="1"/>
        <v/>
      </c>
      <c r="AH35">
        <f ca="1"/>
        <v>-12277000</v>
      </c>
      <c r="AI35">
        <f ca="1"/>
        <v>11342000</v>
      </c>
      <c r="AJ35">
        <f ca="1"/>
        <v>22814000</v>
      </c>
      <c r="AK35">
        <f ca="1"/>
        <v>-3638000</v>
      </c>
      <c r="AL35">
        <f ca="1"/>
        <v>-8568000</v>
      </c>
      <c r="AM35">
        <f ca="1"/>
        <v>1106000</v>
      </c>
      <c r="AN35">
        <f ca="1"/>
        <v>29698000</v>
      </c>
      <c r="AO35">
        <f ca="1"/>
        <v>14029000</v>
      </c>
      <c r="AP35" t="str">
        <f ca="1"/>
        <v/>
      </c>
      <c r="AQ35" t="str">
        <f ca="1"/>
        <v/>
      </c>
      <c r="AR35" t="str">
        <f ca="1"/>
        <v/>
      </c>
      <c r="AS35">
        <f ca="1"/>
        <v>-76514000</v>
      </c>
      <c r="AT35">
        <f ca="1"/>
        <v>34803000</v>
      </c>
      <c r="AU35" t="str">
        <f ca="1"/>
        <v/>
      </c>
      <c r="AV35" t="str">
        <f ca="1"/>
        <v/>
      </c>
      <c r="AW35">
        <f ca="1"/>
        <v>-0.43</v>
      </c>
      <c r="AX35">
        <f ca="1"/>
        <v>84512000</v>
      </c>
      <c r="AY35" t="str">
        <f ca="1"/>
        <v/>
      </c>
      <c r="AZ35">
        <f ca="1"/>
        <v>-11100000</v>
      </c>
      <c r="BA35">
        <f ca="1"/>
        <v>18598000</v>
      </c>
      <c r="BB35" t="str">
        <f ca="1"/>
        <v/>
      </c>
      <c r="BC35" t="str">
        <f ca="1"/>
        <v/>
      </c>
      <c r="BD35" t="str">
        <f ca="1"/>
        <v/>
      </c>
      <c r="BE35" t="str">
        <f ca="1"/>
        <v/>
      </c>
      <c r="BF35" t="str">
        <f ca="1"/>
        <v/>
      </c>
      <c r="BG35" t="str">
        <f ca="1"/>
        <v/>
      </c>
      <c r="BH35" t="str">
        <f ca="1"/>
        <v/>
      </c>
      <c r="BI35" t="str">
        <f ca="1"/>
        <v/>
      </c>
      <c r="BJ35" t="str">
        <f ca="1"/>
        <v/>
      </c>
      <c r="BK35" t="str">
        <f ca="1"/>
        <v/>
      </c>
      <c r="BL35">
        <f ca="1"/>
        <v>0.29506040613486401</v>
      </c>
      <c r="BM35">
        <f ca="1"/>
        <v>-10.0361663652803</v>
      </c>
      <c r="BN35">
        <f ca="1"/>
        <v>0.718773411868041</v>
      </c>
      <c r="BO35">
        <f ca="1"/>
        <v>1.30485158490274</v>
      </c>
      <c r="BP35">
        <f ca="1"/>
        <v>-74.724390697674394</v>
      </c>
      <c r="BQ35">
        <f ca="1"/>
        <v>-2.6035114587321599E-2</v>
      </c>
      <c r="BR35" t="str">
        <f ca="1"/>
        <v/>
      </c>
      <c r="BS35">
        <f ca="1"/>
        <v>-4.1983566518988503E-8</v>
      </c>
    </row>
    <row r="36" spans="1:71" x14ac:dyDescent="0.3">
      <c r="A36">
        <f ca="1"/>
        <v>1158114</v>
      </c>
      <c r="B36" t="str">
        <f ca="1"/>
        <v>APPLIED OPTOELECTRONICS, INC.</v>
      </c>
      <c r="C36" t="str">
        <f ca="1"/>
        <v>AAOI</v>
      </c>
      <c r="D36" t="str">
        <f ca="1"/>
        <v>04 Manufacturing</v>
      </c>
      <c r="E36" t="str">
        <f ca="1"/>
        <v>Semiconductors &amp; Related Devices</v>
      </c>
      <c r="F36" t="str">
        <f ca="1"/>
        <v>3674</v>
      </c>
      <c r="G36" t="str">
        <f ca="1"/>
        <v>13139 JESS PIRTLE BLVD SUGAR LAND, TX 77478</v>
      </c>
      <c r="H36">
        <f ca="1"/>
        <v>2017</v>
      </c>
      <c r="I36" t="str">
        <f ca="1"/>
        <v>FY</v>
      </c>
      <c r="J36">
        <f ca="1"/>
        <v>59.761324000000002</v>
      </c>
      <c r="K36">
        <f ca="1"/>
        <v>452984000</v>
      </c>
      <c r="L36">
        <f ca="1"/>
        <v>229697000</v>
      </c>
      <c r="M36">
        <f ca="1"/>
        <v>82936000</v>
      </c>
      <c r="N36">
        <f ca="1"/>
        <v>59850000</v>
      </c>
      <c r="O36">
        <f ca="1"/>
        <v>75768000</v>
      </c>
      <c r="P36">
        <f ca="1"/>
        <v>202754000</v>
      </c>
      <c r="Q36">
        <f ca="1"/>
        <v>197943000</v>
      </c>
      <c r="R36">
        <f ca="1"/>
        <v>4007000</v>
      </c>
      <c r="S36" t="str">
        <f ca="1"/>
        <v/>
      </c>
      <c r="T36">
        <f ca="1"/>
        <v>119708000</v>
      </c>
      <c r="U36">
        <f ca="1"/>
        <v>70708000</v>
      </c>
      <c r="V36">
        <f ca="1"/>
        <v>43624000</v>
      </c>
      <c r="W36" t="str">
        <f ca="1"/>
        <v/>
      </c>
      <c r="X36" t="str">
        <f ca="1"/>
        <v/>
      </c>
      <c r="Y36" t="str">
        <f ca="1"/>
        <v/>
      </c>
      <c r="Z36">
        <f ca="1"/>
        <v>333276000</v>
      </c>
      <c r="AA36" t="str">
        <f ca="1"/>
        <v/>
      </c>
      <c r="AB36">
        <f ca="1"/>
        <v>38138000</v>
      </c>
      <c r="AC36">
        <f ca="1"/>
        <v>19000</v>
      </c>
      <c r="AD36">
        <f ca="1"/>
        <v>19451000</v>
      </c>
      <c r="AE36">
        <f ca="1"/>
        <v>32154000</v>
      </c>
      <c r="AF36" t="str">
        <f ca="1"/>
        <v/>
      </c>
      <c r="AG36" t="str">
        <f ca="1"/>
        <v/>
      </c>
      <c r="AH36">
        <f ca="1"/>
        <v>10320000</v>
      </c>
      <c r="AI36">
        <f ca="1"/>
        <v>10670000</v>
      </c>
      <c r="AJ36">
        <f ca="1"/>
        <v>21834000</v>
      </c>
      <c r="AK36">
        <f ca="1"/>
        <v>3703000</v>
      </c>
      <c r="AL36">
        <f ca="1"/>
        <v>5716000</v>
      </c>
      <c r="AM36">
        <f ca="1"/>
        <v>858000</v>
      </c>
      <c r="AN36">
        <f ca="1"/>
        <v>20381000</v>
      </c>
      <c r="AO36">
        <f ca="1"/>
        <v>84284000</v>
      </c>
      <c r="AP36" t="str">
        <f ca="1"/>
        <v/>
      </c>
      <c r="AQ36" t="str">
        <f ca="1"/>
        <v/>
      </c>
      <c r="AR36" t="str">
        <f ca="1"/>
        <v/>
      </c>
      <c r="AS36">
        <f ca="1"/>
        <v>-70159000</v>
      </c>
      <c r="AT36">
        <f ca="1"/>
        <v>18244000</v>
      </c>
      <c r="AU36" t="str">
        <f ca="1"/>
        <v/>
      </c>
      <c r="AV36" t="str">
        <f ca="1"/>
        <v/>
      </c>
      <c r="AW36">
        <f ca="1"/>
        <v>0.28999999999999998</v>
      </c>
      <c r="AX36" t="str">
        <f ca="1"/>
        <v/>
      </c>
      <c r="AY36" t="str">
        <f ca="1"/>
        <v/>
      </c>
      <c r="AZ36">
        <f ca="1"/>
        <v>10277000</v>
      </c>
      <c r="BA36">
        <f ca="1"/>
        <v>30658000</v>
      </c>
      <c r="BB36" t="str">
        <f ca="1"/>
        <v/>
      </c>
      <c r="BC36" t="str">
        <f ca="1"/>
        <v/>
      </c>
      <c r="BD36" t="str">
        <f ca="1"/>
        <v/>
      </c>
      <c r="BE36" t="str">
        <f ca="1"/>
        <v/>
      </c>
      <c r="BF36" t="str">
        <f ca="1"/>
        <v/>
      </c>
      <c r="BG36" t="str">
        <f ca="1"/>
        <v/>
      </c>
      <c r="BH36" t="str">
        <f ca="1"/>
        <v/>
      </c>
      <c r="BI36" t="str">
        <f ca="1"/>
        <v/>
      </c>
      <c r="BJ36" t="str">
        <f ca="1"/>
        <v/>
      </c>
      <c r="BK36" t="str">
        <f ca="1"/>
        <v/>
      </c>
      <c r="BL36">
        <f ca="1"/>
        <v>0.264265404517599</v>
      </c>
      <c r="BM36">
        <f ca="1"/>
        <v>11.977855477855501</v>
      </c>
      <c r="BN36">
        <f ca="1"/>
        <v>1.1729365842620401</v>
      </c>
      <c r="BO36">
        <f ca="1"/>
        <v>2.1769672455733402</v>
      </c>
      <c r="BP36">
        <f ca="1"/>
        <v>206.07353103448301</v>
      </c>
      <c r="BQ36">
        <f ca="1"/>
        <v>1.71509499633937E-2</v>
      </c>
      <c r="BR36" t="str">
        <f ca="1"/>
        <v/>
      </c>
      <c r="BS36">
        <f ca="1"/>
        <v>5.2001296102929702E-8</v>
      </c>
    </row>
    <row r="37" spans="1:71" x14ac:dyDescent="0.3">
      <c r="A37">
        <f ca="1"/>
        <v>912093</v>
      </c>
      <c r="B37" t="str">
        <f ca="1"/>
        <v>VIAVI SOLUTIONS INC.</v>
      </c>
      <c r="C37" t="str">
        <f ca="1"/>
        <v>VIAV</v>
      </c>
      <c r="D37" t="str">
        <f ca="1"/>
        <v>04 Manufacturing</v>
      </c>
      <c r="E37" t="str">
        <f ca="1"/>
        <v>Semiconductors &amp; Related Devices</v>
      </c>
      <c r="F37" t="str">
        <f ca="1"/>
        <v>3674</v>
      </c>
      <c r="G37" t="str">
        <f ca="1"/>
        <v>1445 SOUTH SPECTRUM BLVD. SUITE 102 CHANDLER, AZ 85286</v>
      </c>
      <c r="H37">
        <f ca="1"/>
        <v>2026</v>
      </c>
      <c r="I37" t="str">
        <f ca="1"/>
        <v>FY</v>
      </c>
      <c r="J37">
        <f ca="1"/>
        <v>29.274079</v>
      </c>
      <c r="K37" t="str">
        <f ca="1"/>
        <v/>
      </c>
      <c r="L37" t="str">
        <f ca="1"/>
        <v/>
      </c>
      <c r="M37" t="str">
        <f ca="1"/>
        <v/>
      </c>
      <c r="N37" t="str">
        <f ca="1"/>
        <v/>
      </c>
      <c r="O37" t="str">
        <f ca="1"/>
        <v/>
      </c>
      <c r="P37" t="str">
        <f ca="1"/>
        <v/>
      </c>
      <c r="Q37" t="str">
        <f ca="1"/>
        <v/>
      </c>
      <c r="R37" t="str">
        <f ca="1"/>
        <v/>
      </c>
      <c r="S37" t="str">
        <f ca="1"/>
        <v/>
      </c>
      <c r="T37" t="str">
        <f ca="1"/>
        <v/>
      </c>
      <c r="U37" t="str">
        <f ca="1"/>
        <v/>
      </c>
      <c r="V37" t="str">
        <f ca="1"/>
        <v/>
      </c>
      <c r="W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c r="AL37" t="str">
        <f ca="1"/>
        <v/>
      </c>
      <c r="AM37" t="str">
        <f ca="1"/>
        <v/>
      </c>
      <c r="AN37" t="str">
        <f ca="1"/>
        <v/>
      </c>
      <c r="AO37" t="str">
        <f ca="1"/>
        <v/>
      </c>
      <c r="AP37" t="str">
        <f ca="1"/>
        <v/>
      </c>
      <c r="AQ37" t="str">
        <f ca="1"/>
        <v/>
      </c>
      <c r="AR37" t="str">
        <f ca="1"/>
        <v/>
      </c>
      <c r="AS37" t="str">
        <f ca="1"/>
        <v/>
      </c>
      <c r="AT37" t="str">
        <f ca="1"/>
        <v/>
      </c>
      <c r="AU37" t="str">
        <f ca="1"/>
        <v/>
      </c>
      <c r="AV37" t="str">
        <f ca="1"/>
        <v/>
      </c>
      <c r="AW37" t="str">
        <f ca="1"/>
        <v/>
      </c>
      <c r="AX37" t="str">
        <f ca="1"/>
        <v/>
      </c>
      <c r="AY37" t="str">
        <f ca="1"/>
        <v/>
      </c>
      <c r="AZ37" t="str">
        <f ca="1"/>
        <v/>
      </c>
      <c r="BA37" t="str">
        <f ca="1"/>
        <v/>
      </c>
      <c r="BB37" t="str">
        <f ca="1"/>
        <v/>
      </c>
      <c r="BC37" t="str">
        <f ca="1"/>
        <v/>
      </c>
      <c r="BD37" t="str">
        <f ca="1"/>
        <v/>
      </c>
      <c r="BE37" t="str">
        <f ca="1"/>
        <v/>
      </c>
      <c r="BF37" t="str">
        <f ca="1"/>
        <v/>
      </c>
      <c r="BG37" t="str">
        <f ca="1"/>
        <v/>
      </c>
      <c r="BH37" t="str">
        <f ca="1"/>
        <v/>
      </c>
      <c r="BI37" t="str">
        <f ca="1"/>
        <v/>
      </c>
      <c r="BJ37" t="str">
        <f ca="1"/>
        <v/>
      </c>
      <c r="BK37" t="str">
        <f ca="1"/>
        <v/>
      </c>
      <c r="BL37" t="str">
        <f ca="1"/>
        <v/>
      </c>
      <c r="BM37" t="str">
        <f ca="1"/>
        <v/>
      </c>
      <c r="BN37" t="str">
        <f ca="1"/>
        <v/>
      </c>
      <c r="BO37" t="str">
        <f ca="1"/>
        <v/>
      </c>
      <c r="BP37" t="str">
        <f ca="1"/>
        <v/>
      </c>
      <c r="BQ37" t="str">
        <f ca="1"/>
        <v/>
      </c>
      <c r="BR37" t="str">
        <f ca="1"/>
        <v/>
      </c>
      <c r="BS37" t="str">
        <f ca="1"/>
        <v/>
      </c>
    </row>
    <row r="38" spans="1:71" x14ac:dyDescent="0.3">
      <c r="A38">
        <f ca="1"/>
        <v>912093</v>
      </c>
      <c r="B38" t="str">
        <f ca="1"/>
        <v>VIAVI SOLUTIONS INC.</v>
      </c>
      <c r="C38" t="str">
        <f ca="1"/>
        <v>VIAV</v>
      </c>
      <c r="D38" t="str">
        <f ca="1"/>
        <v>04 Manufacturing</v>
      </c>
      <c r="E38" t="str">
        <f ca="1"/>
        <v>Semiconductors &amp; Related Devices</v>
      </c>
      <c r="F38" t="str">
        <f ca="1"/>
        <v>3674</v>
      </c>
      <c r="G38" t="str">
        <f ca="1"/>
        <v>1445 SOUTH SPECTRUM BLVD. SUITE 102 CHANDLER, AZ 85286</v>
      </c>
      <c r="H38">
        <f ca="1"/>
        <v>2025</v>
      </c>
      <c r="I38" t="str">
        <f ca="1"/>
        <v>FY</v>
      </c>
      <c r="J38">
        <f ca="1"/>
        <v>12.661306</v>
      </c>
      <c r="K38">
        <f ca="1"/>
        <v>1993800000</v>
      </c>
      <c r="L38">
        <f ca="1"/>
        <v>885200000</v>
      </c>
      <c r="M38">
        <f ca="1"/>
        <v>423600000</v>
      </c>
      <c r="N38">
        <f ca="1"/>
        <v>261000000</v>
      </c>
      <c r="O38">
        <f ca="1"/>
        <v>117900000</v>
      </c>
      <c r="P38">
        <f ca="1"/>
        <v>266000000</v>
      </c>
      <c r="Q38">
        <f ca="1"/>
        <v>231900000</v>
      </c>
      <c r="R38">
        <f ca="1"/>
        <v>131600000</v>
      </c>
      <c r="S38">
        <f ca="1"/>
        <v>595700000</v>
      </c>
      <c r="T38">
        <f ca="1"/>
        <v>1213600000</v>
      </c>
      <c r="U38">
        <f ca="1"/>
        <v>589700000</v>
      </c>
      <c r="V38">
        <f ca="1"/>
        <v>68800000</v>
      </c>
      <c r="W38" t="str">
        <f ca="1"/>
        <v/>
      </c>
      <c r="X38" t="str">
        <f ca="1"/>
        <v/>
      </c>
      <c r="Y38" t="str">
        <f ca="1"/>
        <v/>
      </c>
      <c r="Z38">
        <f ca="1"/>
        <v>780200000</v>
      </c>
      <c r="AA38" t="str">
        <f ca="1"/>
        <v/>
      </c>
      <c r="AB38">
        <f ca="1"/>
        <v>-69628100000</v>
      </c>
      <c r="AC38">
        <f ca="1"/>
        <v>200000</v>
      </c>
      <c r="AD38">
        <f ca="1"/>
        <v>223000000</v>
      </c>
      <c r="AE38">
        <f ca="1"/>
        <v>621100000</v>
      </c>
      <c r="AF38" t="str">
        <f ca="1"/>
        <v/>
      </c>
      <c r="AG38">
        <f ca="1"/>
        <v>463200000</v>
      </c>
      <c r="AH38">
        <f ca="1"/>
        <v>57500000</v>
      </c>
      <c r="AI38">
        <f ca="1"/>
        <v>208700000</v>
      </c>
      <c r="AJ38">
        <f ca="1"/>
        <v>563600000</v>
      </c>
      <c r="AK38">
        <f ca="1"/>
        <v>4400000</v>
      </c>
      <c r="AL38">
        <f ca="1"/>
        <v>34800000</v>
      </c>
      <c r="AM38" t="str">
        <f ca="1"/>
        <v/>
      </c>
      <c r="AN38" t="str">
        <f ca="1"/>
        <v/>
      </c>
      <c r="AO38">
        <f ca="1"/>
        <v>89800000</v>
      </c>
      <c r="AP38" t="str">
        <f ca="1"/>
        <v/>
      </c>
      <c r="AQ38" t="str">
        <f ca="1"/>
        <v/>
      </c>
      <c r="AR38" t="str">
        <f ca="1"/>
        <v/>
      </c>
      <c r="AS38">
        <f ca="1"/>
        <v>-128400000</v>
      </c>
      <c r="AT38">
        <f ca="1"/>
        <v>-23600000</v>
      </c>
      <c r="AU38" t="str">
        <f ca="1"/>
        <v/>
      </c>
      <c r="AV38" t="str">
        <f ca="1"/>
        <v/>
      </c>
      <c r="AW38">
        <f ca="1"/>
        <v>0.16</v>
      </c>
      <c r="AX38">
        <f ca="1"/>
        <v>107200000</v>
      </c>
      <c r="AY38" t="str">
        <f ca="1"/>
        <v/>
      </c>
      <c r="AZ38" t="str">
        <f ca="1"/>
        <v/>
      </c>
      <c r="BA38" t="str">
        <f ca="1"/>
        <v/>
      </c>
      <c r="BB38" t="str">
        <f ca="1"/>
        <v/>
      </c>
      <c r="BC38" t="str">
        <f ca="1"/>
        <v/>
      </c>
      <c r="BD38" t="str">
        <f ca="1"/>
        <v/>
      </c>
      <c r="BE38" t="str">
        <f ca="1"/>
        <v/>
      </c>
      <c r="BF38">
        <f ca="1"/>
        <v>4.3208955223880601</v>
      </c>
      <c r="BG38" t="str">
        <f ca="1"/>
        <v/>
      </c>
      <c r="BH38" t="str">
        <f ca="1"/>
        <v/>
      </c>
      <c r="BI38" t="str">
        <f ca="1"/>
        <v/>
      </c>
      <c r="BJ38" t="str">
        <f ca="1"/>
        <v/>
      </c>
      <c r="BK38" t="str">
        <f ca="1"/>
        <v/>
      </c>
      <c r="BL38">
        <f ca="1"/>
        <v>0.60868692948139203</v>
      </c>
      <c r="BM38" t="str">
        <f ca="1"/>
        <v/>
      </c>
      <c r="BN38">
        <f ca="1"/>
        <v>0.71833135492623401</v>
      </c>
      <c r="BO38">
        <f ca="1"/>
        <v>1.30117008648465</v>
      </c>
      <c r="BP38">
        <f ca="1"/>
        <v>79.133162499999997</v>
      </c>
      <c r="BQ38">
        <f ca="1"/>
        <v>4.4603947705716497E-2</v>
      </c>
      <c r="BR38" t="str">
        <f ca="1"/>
        <v/>
      </c>
      <c r="BS38">
        <f ca="1"/>
        <v>2.5965251986670101E-9</v>
      </c>
    </row>
    <row r="39" spans="1:71" x14ac:dyDescent="0.3">
      <c r="A39">
        <f ca="1"/>
        <v>912093</v>
      </c>
      <c r="B39" t="str">
        <f ca="1"/>
        <v>VIAVI SOLUTIONS INC.</v>
      </c>
      <c r="C39" t="str">
        <f ca="1"/>
        <v>VIAV</v>
      </c>
      <c r="D39" t="str">
        <f ca="1"/>
        <v>04 Manufacturing</v>
      </c>
      <c r="E39" t="str">
        <f ca="1"/>
        <v>Semiconductors &amp; Related Devices</v>
      </c>
      <c r="F39" t="str">
        <f ca="1"/>
        <v>3674</v>
      </c>
      <c r="G39" t="str">
        <f ca="1"/>
        <v>1445 SOUTH SPECTRUM BLVD. SUITE 102 CHANDLER, AZ 85286</v>
      </c>
      <c r="H39">
        <f ca="1"/>
        <v>2024</v>
      </c>
      <c r="I39" t="str">
        <f ca="1"/>
        <v>FY</v>
      </c>
      <c r="J39">
        <f ca="1"/>
        <v>8.9605320000000006</v>
      </c>
      <c r="K39">
        <f ca="1"/>
        <v>1736300000</v>
      </c>
      <c r="L39">
        <f ca="1"/>
        <v>876500000</v>
      </c>
      <c r="M39">
        <f ca="1"/>
        <v>471300000</v>
      </c>
      <c r="N39">
        <f ca="1"/>
        <v>213100000</v>
      </c>
      <c r="O39">
        <f ca="1"/>
        <v>96500000</v>
      </c>
      <c r="P39" t="str">
        <f ca="1"/>
        <v/>
      </c>
      <c r="Q39">
        <f ca="1"/>
        <v>228200000</v>
      </c>
      <c r="R39">
        <f ca="1"/>
        <v>38200000</v>
      </c>
      <c r="S39">
        <f ca="1"/>
        <v>452900000</v>
      </c>
      <c r="T39" t="str">
        <f ca="1"/>
        <v/>
      </c>
      <c r="U39">
        <f ca="1"/>
        <v>247100000</v>
      </c>
      <c r="V39">
        <f ca="1"/>
        <v>50400000</v>
      </c>
      <c r="W39" t="str">
        <f ca="1"/>
        <v/>
      </c>
      <c r="X39" t="str">
        <f ca="1"/>
        <v/>
      </c>
      <c r="Y39" t="str">
        <f ca="1"/>
        <v/>
      </c>
      <c r="Z39">
        <f ca="1"/>
        <v>681600000</v>
      </c>
      <c r="AA39" t="str">
        <f ca="1"/>
        <v/>
      </c>
      <c r="AB39">
        <f ca="1"/>
        <v>-69646500000</v>
      </c>
      <c r="AC39">
        <f ca="1"/>
        <v>200000</v>
      </c>
      <c r="AD39">
        <f ca="1"/>
        <v>222000000</v>
      </c>
      <c r="AE39">
        <f ca="1"/>
        <v>575900000</v>
      </c>
      <c r="AF39" t="str">
        <f ca="1"/>
        <v/>
      </c>
      <c r="AG39">
        <f ca="1"/>
        <v>424500000</v>
      </c>
      <c r="AH39">
        <f ca="1"/>
        <v>20800000</v>
      </c>
      <c r="AI39">
        <f ca="1"/>
        <v>201900000</v>
      </c>
      <c r="AJ39">
        <f ca="1"/>
        <v>555100000</v>
      </c>
      <c r="AK39">
        <f ca="1"/>
        <v>37400000</v>
      </c>
      <c r="AL39">
        <f ca="1"/>
        <v>-25800000</v>
      </c>
      <c r="AM39" t="str">
        <f ca="1"/>
        <v/>
      </c>
      <c r="AN39" t="str">
        <f ca="1"/>
        <v/>
      </c>
      <c r="AO39">
        <f ca="1"/>
        <v>116400000</v>
      </c>
      <c r="AP39" t="str">
        <f ca="1"/>
        <v/>
      </c>
      <c r="AQ39" t="str">
        <f ca="1"/>
        <v/>
      </c>
      <c r="AR39" t="str">
        <f ca="1"/>
        <v/>
      </c>
      <c r="AS39">
        <f ca="1"/>
        <v>-21600000</v>
      </c>
      <c r="AT39">
        <f ca="1"/>
        <v>-125700000</v>
      </c>
      <c r="AU39" t="str">
        <f ca="1"/>
        <v/>
      </c>
      <c r="AV39" t="str">
        <f ca="1"/>
        <v/>
      </c>
      <c r="AW39">
        <f ca="1"/>
        <v>-0.12</v>
      </c>
      <c r="AX39">
        <f ca="1"/>
        <v>106300000</v>
      </c>
      <c r="AY39" t="str">
        <f ca="1"/>
        <v/>
      </c>
      <c r="AZ39" t="str">
        <f ca="1"/>
        <v/>
      </c>
      <c r="BA39" t="str">
        <f ca="1"/>
        <v/>
      </c>
      <c r="BB39" t="str">
        <f ca="1"/>
        <v/>
      </c>
      <c r="BC39" t="str">
        <f ca="1"/>
        <v/>
      </c>
      <c r="BD39" t="str">
        <f ca="1"/>
        <v/>
      </c>
      <c r="BE39" t="str">
        <f ca="1"/>
        <v/>
      </c>
      <c r="BF39">
        <f ca="1"/>
        <v>3.9934148635936002</v>
      </c>
      <c r="BG39" t="str">
        <f ca="1"/>
        <v/>
      </c>
      <c r="BH39" t="str">
        <f ca="1"/>
        <v/>
      </c>
      <c r="BI39" t="str">
        <f ca="1"/>
        <v/>
      </c>
      <c r="BJ39" t="str">
        <f ca="1"/>
        <v/>
      </c>
      <c r="BK39" t="str">
        <f ca="1"/>
        <v/>
      </c>
      <c r="BL39" t="str">
        <f ca="1"/>
        <v/>
      </c>
      <c r="BM39" t="str">
        <f ca="1"/>
        <v/>
      </c>
      <c r="BN39">
        <f ca="1"/>
        <v>1.90732496964792</v>
      </c>
      <c r="BO39">
        <f ca="1"/>
        <v>3.1566167543504702</v>
      </c>
      <c r="BP39">
        <f ca="1"/>
        <v>-74.671099999999996</v>
      </c>
      <c r="BQ39">
        <f ca="1"/>
        <v>-3.7852112676056301E-2</v>
      </c>
      <c r="BR39" t="str">
        <f ca="1"/>
        <v/>
      </c>
      <c r="BS39">
        <f ca="1"/>
        <v>-1.5775584507042299E-9</v>
      </c>
    </row>
    <row r="40" spans="1:71" x14ac:dyDescent="0.3">
      <c r="A40">
        <f ca="1"/>
        <v>912093</v>
      </c>
      <c r="B40" t="str">
        <f ca="1"/>
        <v>VIAVI SOLUTIONS INC.</v>
      </c>
      <c r="C40" t="str">
        <f ca="1"/>
        <v>VIAV</v>
      </c>
      <c r="D40" t="str">
        <f ca="1"/>
        <v>04 Manufacturing</v>
      </c>
      <c r="E40" t="str">
        <f ca="1"/>
        <v>Semiconductors &amp; Related Devices</v>
      </c>
      <c r="F40" t="str">
        <f ca="1"/>
        <v>3674</v>
      </c>
      <c r="G40" t="str">
        <f ca="1"/>
        <v>1445 SOUTH SPECTRUM BLVD. SUITE 102 CHANDLER, AZ 85286</v>
      </c>
      <c r="H40">
        <f ca="1"/>
        <v>2023</v>
      </c>
      <c r="I40" t="str">
        <f ca="1"/>
        <v>FY</v>
      </c>
      <c r="J40">
        <f ca="1"/>
        <v>9.8292529999999996</v>
      </c>
      <c r="K40">
        <f ca="1"/>
        <v>1850500000</v>
      </c>
      <c r="L40">
        <f ca="1"/>
        <v>945000000</v>
      </c>
      <c r="M40">
        <f ca="1"/>
        <v>506500000</v>
      </c>
      <c r="N40">
        <f ca="1"/>
        <v>231200000</v>
      </c>
      <c r="O40">
        <f ca="1"/>
        <v>116100000</v>
      </c>
      <c r="P40" t="str">
        <f ca="1"/>
        <v/>
      </c>
      <c r="Q40">
        <f ca="1"/>
        <v>243000000</v>
      </c>
      <c r="R40">
        <f ca="1"/>
        <v>58600000</v>
      </c>
      <c r="S40">
        <f ca="1"/>
        <v>455200000</v>
      </c>
      <c r="T40" t="str">
        <f ca="1"/>
        <v/>
      </c>
      <c r="U40">
        <f ca="1"/>
        <v>343500000</v>
      </c>
      <c r="V40">
        <f ca="1"/>
        <v>47200000</v>
      </c>
      <c r="W40" t="str">
        <f ca="1"/>
        <v/>
      </c>
      <c r="X40" t="str">
        <f ca="1"/>
        <v/>
      </c>
      <c r="Y40">
        <f ca="1"/>
        <v>224100000</v>
      </c>
      <c r="Z40">
        <f ca="1"/>
        <v>690800000</v>
      </c>
      <c r="AA40" t="str">
        <f ca="1"/>
        <v/>
      </c>
      <c r="AB40">
        <f ca="1"/>
        <v>-69600700000</v>
      </c>
      <c r="AC40">
        <f ca="1"/>
        <v>200000</v>
      </c>
      <c r="AD40">
        <f ca="1"/>
        <v>222000000</v>
      </c>
      <c r="AE40">
        <f ca="1"/>
        <v>146000000</v>
      </c>
      <c r="AF40" t="str">
        <f ca="1"/>
        <v/>
      </c>
      <c r="AG40">
        <f ca="1"/>
        <v>467300000</v>
      </c>
      <c r="AH40">
        <f ca="1"/>
        <v>82400000</v>
      </c>
      <c r="AI40">
        <f ca="1"/>
        <v>206900000</v>
      </c>
      <c r="AJ40">
        <f ca="1"/>
        <v>556400000</v>
      </c>
      <c r="AK40">
        <f ca="1"/>
        <v>35200000</v>
      </c>
      <c r="AL40">
        <f ca="1"/>
        <v>-100000</v>
      </c>
      <c r="AM40">
        <f ca="1"/>
        <v>27100000</v>
      </c>
      <c r="AN40" t="str">
        <f ca="1"/>
        <v/>
      </c>
      <c r="AO40">
        <f ca="1"/>
        <v>114100000</v>
      </c>
      <c r="AP40" t="str">
        <f ca="1"/>
        <v/>
      </c>
      <c r="AQ40" t="str">
        <f ca="1"/>
        <v/>
      </c>
      <c r="AR40" t="str">
        <f ca="1"/>
        <v/>
      </c>
      <c r="AS40">
        <f ca="1"/>
        <v>-127100000</v>
      </c>
      <c r="AT40">
        <f ca="1"/>
        <v>-50000000</v>
      </c>
      <c r="AU40" t="str">
        <f ca="1"/>
        <v/>
      </c>
      <c r="AV40" t="str">
        <f ca="1"/>
        <v/>
      </c>
      <c r="AW40">
        <f ca="1"/>
        <v>0</v>
      </c>
      <c r="AX40">
        <f ca="1"/>
        <v>113100000</v>
      </c>
      <c r="AY40" t="str">
        <f ca="1"/>
        <v/>
      </c>
      <c r="AZ40">
        <f ca="1"/>
        <v>62200000</v>
      </c>
      <c r="BA40">
        <f ca="1"/>
        <v>62200000</v>
      </c>
      <c r="BB40" t="str">
        <f ca="1"/>
        <v/>
      </c>
      <c r="BC40" t="str">
        <f ca="1"/>
        <v/>
      </c>
      <c r="BD40" t="str">
        <f ca="1"/>
        <v/>
      </c>
      <c r="BE40" t="str">
        <f ca="1"/>
        <v/>
      </c>
      <c r="BF40">
        <f ca="1"/>
        <v>4.1317418213969903</v>
      </c>
      <c r="BG40" t="str">
        <f ca="1"/>
        <v/>
      </c>
      <c r="BH40" t="str">
        <f ca="1"/>
        <v/>
      </c>
      <c r="BI40" t="str">
        <f ca="1"/>
        <v/>
      </c>
      <c r="BJ40" t="str">
        <f ca="1"/>
        <v/>
      </c>
      <c r="BK40" t="str">
        <f ca="1"/>
        <v/>
      </c>
      <c r="BL40" t="str">
        <f ca="1"/>
        <v/>
      </c>
      <c r="BM40">
        <f ca="1"/>
        <v>2.2952029520295198</v>
      </c>
      <c r="BN40">
        <f ca="1"/>
        <v>1.4745269286753999</v>
      </c>
      <c r="BO40">
        <f ca="1"/>
        <v>2.4131004366812201</v>
      </c>
      <c r="BP40" t="str">
        <f ca="1"/>
        <v/>
      </c>
      <c r="BQ40">
        <f ca="1"/>
        <v>-1.4475969889982601E-4</v>
      </c>
      <c r="BR40" t="str">
        <f ca="1"/>
        <v/>
      </c>
      <c r="BS40" t="str">
        <f ca="1"/>
        <v/>
      </c>
    </row>
    <row r="41" spans="1:71" x14ac:dyDescent="0.3">
      <c r="A41">
        <f ca="1"/>
        <v>912093</v>
      </c>
      <c r="B41" t="str">
        <f ca="1"/>
        <v>VIAVI SOLUTIONS INC.</v>
      </c>
      <c r="C41" t="str">
        <f ca="1"/>
        <v>VIAV</v>
      </c>
      <c r="D41" t="str">
        <f ca="1"/>
        <v>04 Manufacturing</v>
      </c>
      <c r="E41" t="str">
        <f ca="1"/>
        <v>Semiconductors &amp; Related Devices</v>
      </c>
      <c r="F41" t="str">
        <f ca="1"/>
        <v>3674</v>
      </c>
      <c r="G41" t="str">
        <f ca="1"/>
        <v>1445 SOUTH SPECTRUM BLVD. SUITE 102 CHANDLER, AZ 85286</v>
      </c>
      <c r="H41">
        <f ca="1"/>
        <v>2022</v>
      </c>
      <c r="I41" t="str">
        <f ca="1"/>
        <v>FY</v>
      </c>
      <c r="J41">
        <f ca="1"/>
        <v>14.21707</v>
      </c>
      <c r="K41">
        <f ca="1"/>
        <v>1827900000</v>
      </c>
      <c r="L41">
        <f ca="1"/>
        <v>1005100000</v>
      </c>
      <c r="M41">
        <f ca="1"/>
        <v>559900000</v>
      </c>
      <c r="N41">
        <f ca="1"/>
        <v>260900000</v>
      </c>
      <c r="O41">
        <f ca="1"/>
        <v>110100000</v>
      </c>
      <c r="P41" t="str">
        <f ca="1"/>
        <v/>
      </c>
      <c r="Q41">
        <f ca="1"/>
        <v>228900000</v>
      </c>
      <c r="R41">
        <f ca="1"/>
        <v>54200000</v>
      </c>
      <c r="S41">
        <f ca="1"/>
        <v>387600000</v>
      </c>
      <c r="T41" t="str">
        <f ca="1"/>
        <v/>
      </c>
      <c r="U41">
        <f ca="1"/>
        <v>369300000</v>
      </c>
      <c r="V41">
        <f ca="1"/>
        <v>58300000</v>
      </c>
      <c r="W41" t="str">
        <f ca="1"/>
        <v/>
      </c>
      <c r="X41" t="str">
        <f ca="1"/>
        <v/>
      </c>
      <c r="Y41">
        <f ca="1"/>
        <v>224100000</v>
      </c>
      <c r="Z41">
        <f ca="1"/>
        <v>671700000</v>
      </c>
      <c r="AA41" t="str">
        <f ca="1"/>
        <v/>
      </c>
      <c r="AB41">
        <f ca="1"/>
        <v>-69542300000</v>
      </c>
      <c r="AC41">
        <f ca="1"/>
        <v>200000</v>
      </c>
      <c r="AD41">
        <f ca="1"/>
        <v>226000000</v>
      </c>
      <c r="AE41">
        <f ca="1"/>
        <v>201100000</v>
      </c>
      <c r="AF41" t="str">
        <f ca="1"/>
        <v/>
      </c>
      <c r="AG41">
        <f ca="1"/>
        <v>518900000</v>
      </c>
      <c r="AH41">
        <f ca="1"/>
        <v>185000000</v>
      </c>
      <c r="AI41">
        <f ca="1"/>
        <v>213200000</v>
      </c>
      <c r="AJ41">
        <f ca="1"/>
        <v>588500000</v>
      </c>
      <c r="AK41">
        <f ca="1"/>
        <v>49600000</v>
      </c>
      <c r="AL41">
        <f ca="1"/>
        <v>16500000</v>
      </c>
      <c r="AM41">
        <f ca="1"/>
        <v>23300000</v>
      </c>
      <c r="AN41" t="str">
        <f ca="1"/>
        <v/>
      </c>
      <c r="AO41">
        <f ca="1"/>
        <v>178100000</v>
      </c>
      <c r="AP41" t="str">
        <f ca="1"/>
        <v/>
      </c>
      <c r="AQ41" t="str">
        <f ca="1"/>
        <v/>
      </c>
      <c r="AR41" t="str">
        <f ca="1"/>
        <v/>
      </c>
      <c r="AS41">
        <f ca="1"/>
        <v>-71000000</v>
      </c>
      <c r="AT41">
        <f ca="1"/>
        <v>-210400000</v>
      </c>
      <c r="AU41" t="str">
        <f ca="1"/>
        <v/>
      </c>
      <c r="AV41" t="str">
        <f ca="1"/>
        <v/>
      </c>
      <c r="AW41">
        <f ca="1"/>
        <v>7.0000000000000007E-2</v>
      </c>
      <c r="AX41">
        <f ca="1"/>
        <v>102500000</v>
      </c>
      <c r="AY41" t="str">
        <f ca="1"/>
        <v/>
      </c>
      <c r="AZ41">
        <f ca="1"/>
        <v>89400000</v>
      </c>
      <c r="BA41">
        <f ca="1"/>
        <v>89400000</v>
      </c>
      <c r="BB41" t="str">
        <f ca="1"/>
        <v/>
      </c>
      <c r="BC41" t="str">
        <f ca="1"/>
        <v/>
      </c>
      <c r="BD41" t="str">
        <f ca="1"/>
        <v/>
      </c>
      <c r="BE41" t="str">
        <f ca="1"/>
        <v/>
      </c>
      <c r="BF41">
        <f ca="1"/>
        <v>5.0624390243902404</v>
      </c>
      <c r="BG41" t="str">
        <f ca="1"/>
        <v/>
      </c>
      <c r="BH41" t="str">
        <f ca="1"/>
        <v/>
      </c>
      <c r="BI41" t="str">
        <f ca="1"/>
        <v/>
      </c>
      <c r="BJ41" t="str">
        <f ca="1"/>
        <v/>
      </c>
      <c r="BK41" t="str">
        <f ca="1"/>
        <v/>
      </c>
      <c r="BL41" t="str">
        <f ca="1"/>
        <v/>
      </c>
      <c r="BM41">
        <f ca="1"/>
        <v>3.8369098712446399</v>
      </c>
      <c r="BN41">
        <f ca="1"/>
        <v>1.51611156241538</v>
      </c>
      <c r="BO41">
        <f ca="1"/>
        <v>2.4235039263471401</v>
      </c>
      <c r="BP41">
        <f ca="1"/>
        <v>203.101</v>
      </c>
      <c r="BQ41">
        <f ca="1"/>
        <v>2.4564537740062498E-2</v>
      </c>
      <c r="BR41" t="str">
        <f ca="1"/>
        <v/>
      </c>
      <c r="BS41">
        <f ca="1"/>
        <v>1.4816062230162301E-9</v>
      </c>
    </row>
    <row r="42" spans="1:71" x14ac:dyDescent="0.3">
      <c r="A42">
        <f ca="1"/>
        <v>912093</v>
      </c>
      <c r="B42" t="str">
        <f ca="1"/>
        <v>VIAVI SOLUTIONS INC.</v>
      </c>
      <c r="C42" t="str">
        <f ca="1"/>
        <v>VIAV</v>
      </c>
      <c r="D42" t="str">
        <f ca="1"/>
        <v>04 Manufacturing</v>
      </c>
      <c r="E42" t="str">
        <f ca="1"/>
        <v>Semiconductors &amp; Related Devices</v>
      </c>
      <c r="F42" t="str">
        <f ca="1"/>
        <v>3674</v>
      </c>
      <c r="G42" t="str">
        <f ca="1"/>
        <v>1445 SOUTH SPECTRUM BLVD. SUITE 102 CHANDLER, AZ 85286</v>
      </c>
      <c r="H42">
        <f ca="1"/>
        <v>2021</v>
      </c>
      <c r="I42" t="str">
        <f ca="1"/>
        <v>FY</v>
      </c>
      <c r="J42">
        <f ca="1"/>
        <v>16.259160999999999</v>
      </c>
      <c r="K42">
        <f ca="1"/>
        <v>1961400000</v>
      </c>
      <c r="L42">
        <f ca="1"/>
        <v>1112100000</v>
      </c>
      <c r="M42">
        <f ca="1"/>
        <v>697800000</v>
      </c>
      <c r="N42">
        <f ca="1"/>
        <v>256500000</v>
      </c>
      <c r="O42">
        <f ca="1"/>
        <v>94900000</v>
      </c>
      <c r="P42" t="str">
        <f ca="1"/>
        <v/>
      </c>
      <c r="Q42">
        <f ca="1"/>
        <v>196000000</v>
      </c>
      <c r="R42">
        <f ca="1"/>
        <v>88000000</v>
      </c>
      <c r="S42">
        <f ca="1"/>
        <v>396500000</v>
      </c>
      <c r="T42" t="str">
        <f ca="1"/>
        <v/>
      </c>
      <c r="U42">
        <f ca="1"/>
        <v>705000000</v>
      </c>
      <c r="V42">
        <f ca="1"/>
        <v>63200000</v>
      </c>
      <c r="W42" t="str">
        <f ca="1"/>
        <v/>
      </c>
      <c r="X42" t="str">
        <f ca="1"/>
        <v/>
      </c>
      <c r="Y42" t="str">
        <f ca="1"/>
        <v/>
      </c>
      <c r="Z42">
        <f ca="1"/>
        <v>774800000</v>
      </c>
      <c r="AA42" t="str">
        <f ca="1"/>
        <v/>
      </c>
      <c r="AB42">
        <f ca="1"/>
        <v>-69393700000</v>
      </c>
      <c r="AC42">
        <f ca="1"/>
        <v>200000</v>
      </c>
      <c r="AD42">
        <f ca="1"/>
        <v>228000000</v>
      </c>
      <c r="AE42">
        <f ca="1"/>
        <v>182900000</v>
      </c>
      <c r="AF42" t="str">
        <f ca="1"/>
        <v/>
      </c>
      <c r="AG42">
        <f ca="1"/>
        <v>484500000</v>
      </c>
      <c r="AH42">
        <f ca="1"/>
        <v>142200000</v>
      </c>
      <c r="AI42">
        <f ca="1"/>
        <v>203000000</v>
      </c>
      <c r="AJ42">
        <f ca="1"/>
        <v>572200000</v>
      </c>
      <c r="AK42">
        <f ca="1"/>
        <v>63300000</v>
      </c>
      <c r="AL42">
        <f ca="1"/>
        <v>-1900000</v>
      </c>
      <c r="AM42">
        <f ca="1"/>
        <v>36100000</v>
      </c>
      <c r="AN42" t="str">
        <f ca="1"/>
        <v/>
      </c>
      <c r="AO42">
        <f ca="1"/>
        <v>243300000</v>
      </c>
      <c r="AP42" t="str">
        <f ca="1"/>
        <v/>
      </c>
      <c r="AQ42" t="str">
        <f ca="1"/>
        <v/>
      </c>
      <c r="AR42" t="str">
        <f ca="1"/>
        <v/>
      </c>
      <c r="AS42">
        <f ca="1"/>
        <v>-48700000</v>
      </c>
      <c r="AT42">
        <f ca="1"/>
        <v>-58800000</v>
      </c>
      <c r="AU42" t="str">
        <f ca="1"/>
        <v/>
      </c>
      <c r="AV42" t="str">
        <f ca="1"/>
        <v/>
      </c>
      <c r="AW42">
        <f ca="1"/>
        <v>-0.01</v>
      </c>
      <c r="AX42">
        <f ca="1"/>
        <v>89100000</v>
      </c>
      <c r="AY42" t="str">
        <f ca="1"/>
        <v/>
      </c>
      <c r="AZ42">
        <f ca="1"/>
        <v>97500000</v>
      </c>
      <c r="BA42">
        <f ca="1"/>
        <v>97500000</v>
      </c>
      <c r="BB42" t="str">
        <f ca="1"/>
        <v/>
      </c>
      <c r="BC42" t="str">
        <f ca="1"/>
        <v/>
      </c>
      <c r="BD42" t="str">
        <f ca="1"/>
        <v/>
      </c>
      <c r="BE42" t="str">
        <f ca="1"/>
        <v/>
      </c>
      <c r="BF42">
        <f ca="1"/>
        <v>5.4377104377104404</v>
      </c>
      <c r="BG42" t="str">
        <f ca="1"/>
        <v/>
      </c>
      <c r="BH42" t="str">
        <f ca="1"/>
        <v/>
      </c>
      <c r="BI42" t="str">
        <f ca="1"/>
        <v/>
      </c>
      <c r="BJ42" t="str">
        <f ca="1"/>
        <v/>
      </c>
      <c r="BK42" t="str">
        <f ca="1"/>
        <v/>
      </c>
      <c r="BL42" t="str">
        <f ca="1"/>
        <v/>
      </c>
      <c r="BM42">
        <f ca="1"/>
        <v>2.7008310249307499</v>
      </c>
      <c r="BN42">
        <f ca="1"/>
        <v>0.98978723404255298</v>
      </c>
      <c r="BO42">
        <f ca="1"/>
        <v>1.4428368794326201</v>
      </c>
      <c r="BP42">
        <f ca="1"/>
        <v>-1625.9160999999999</v>
      </c>
      <c r="BQ42">
        <f ca="1"/>
        <v>-2.4522457408363398E-3</v>
      </c>
      <c r="BR42" t="str">
        <f ca="1"/>
        <v/>
      </c>
      <c r="BS42">
        <f ca="1"/>
        <v>-2.0984978058853901E-10</v>
      </c>
    </row>
    <row r="43" spans="1:71" x14ac:dyDescent="0.3">
      <c r="A43">
        <f ca="1"/>
        <v>912093</v>
      </c>
      <c r="B43" t="str">
        <f ca="1"/>
        <v>VIAVI SOLUTIONS INC.</v>
      </c>
      <c r="C43" t="str">
        <f ca="1"/>
        <v>VIAV</v>
      </c>
      <c r="D43" t="str">
        <f ca="1"/>
        <v>04 Manufacturing</v>
      </c>
      <c r="E43" t="str">
        <f ca="1"/>
        <v>Semiconductors &amp; Related Devices</v>
      </c>
      <c r="F43" t="str">
        <f ca="1"/>
        <v>3674</v>
      </c>
      <c r="G43" t="str">
        <f ca="1"/>
        <v>1445 SOUTH SPECTRUM BLVD. SUITE 102 CHANDLER, AZ 85286</v>
      </c>
      <c r="H43">
        <f ca="1"/>
        <v>2020</v>
      </c>
      <c r="I43" t="str">
        <f ca="1"/>
        <v>FY</v>
      </c>
      <c r="J43">
        <f ca="1"/>
        <v>12.824953000000001</v>
      </c>
      <c r="K43">
        <f ca="1"/>
        <v>1776300000</v>
      </c>
      <c r="L43">
        <f ca="1"/>
        <v>913600000</v>
      </c>
      <c r="M43">
        <f ca="1"/>
        <v>539000000</v>
      </c>
      <c r="N43">
        <f ca="1"/>
        <v>235500000</v>
      </c>
      <c r="O43">
        <f ca="1"/>
        <v>83300000</v>
      </c>
      <c r="P43" t="str">
        <f ca="1"/>
        <v/>
      </c>
      <c r="Q43">
        <f ca="1"/>
        <v>172500000</v>
      </c>
      <c r="R43">
        <f ca="1"/>
        <v>148100000</v>
      </c>
      <c r="S43">
        <f ca="1"/>
        <v>381400000</v>
      </c>
      <c r="T43" t="str">
        <f ca="1"/>
        <v/>
      </c>
      <c r="U43">
        <f ca="1"/>
        <v>232800000</v>
      </c>
      <c r="V43">
        <f ca="1"/>
        <v>53000000</v>
      </c>
      <c r="W43" t="str">
        <f ca="1"/>
        <v/>
      </c>
      <c r="X43" t="str">
        <f ca="1"/>
        <v/>
      </c>
      <c r="Y43" t="str">
        <f ca="1"/>
        <v/>
      </c>
      <c r="Z43">
        <f ca="1"/>
        <v>711400000</v>
      </c>
      <c r="AA43" t="str">
        <f ca="1"/>
        <v/>
      </c>
      <c r="AB43">
        <f ca="1"/>
        <v>-69397200000</v>
      </c>
      <c r="AC43">
        <f ca="1"/>
        <v>200000</v>
      </c>
      <c r="AD43">
        <f ca="1"/>
        <v>228000000</v>
      </c>
      <c r="AE43">
        <f ca="1"/>
        <v>154600000</v>
      </c>
      <c r="AF43" t="str">
        <f ca="1"/>
        <v/>
      </c>
      <c r="AG43">
        <f ca="1"/>
        <v>471000000</v>
      </c>
      <c r="AH43">
        <f ca="1"/>
        <v>118100000</v>
      </c>
      <c r="AI43">
        <f ca="1"/>
        <v>193600000</v>
      </c>
      <c r="AJ43">
        <f ca="1"/>
        <v>547200000</v>
      </c>
      <c r="AK43">
        <f ca="1"/>
        <v>65300000</v>
      </c>
      <c r="AL43">
        <f ca="1"/>
        <v>26700000</v>
      </c>
      <c r="AM43">
        <f ca="1"/>
        <v>33700000</v>
      </c>
      <c r="AN43" t="str">
        <f ca="1"/>
        <v/>
      </c>
      <c r="AO43">
        <f ca="1"/>
        <v>135600000</v>
      </c>
      <c r="AP43" t="str">
        <f ca="1"/>
        <v/>
      </c>
      <c r="AQ43" t="str">
        <f ca="1"/>
        <v/>
      </c>
      <c r="AR43" t="str">
        <f ca="1"/>
        <v/>
      </c>
      <c r="AS43">
        <f ca="1"/>
        <v>-29800000</v>
      </c>
      <c r="AT43">
        <f ca="1"/>
        <v>-71700000</v>
      </c>
      <c r="AU43" t="str">
        <f ca="1"/>
        <v/>
      </c>
      <c r="AV43" t="str">
        <f ca="1"/>
        <v/>
      </c>
      <c r="AW43">
        <f ca="1"/>
        <v>0.12</v>
      </c>
      <c r="AX43">
        <f ca="1"/>
        <v>93000000</v>
      </c>
      <c r="AY43" t="str">
        <f ca="1"/>
        <v/>
      </c>
      <c r="AZ43">
        <f ca="1"/>
        <v>125700000</v>
      </c>
      <c r="BA43">
        <f ca="1"/>
        <v>125700000</v>
      </c>
      <c r="BB43" t="str">
        <f ca="1"/>
        <v/>
      </c>
      <c r="BC43" t="str">
        <f ca="1"/>
        <v/>
      </c>
      <c r="BD43" t="str">
        <f ca="1"/>
        <v/>
      </c>
      <c r="BE43" t="str">
        <f ca="1"/>
        <v/>
      </c>
      <c r="BF43">
        <f ca="1"/>
        <v>5.0645161290322598</v>
      </c>
      <c r="BG43" t="str">
        <f ca="1"/>
        <v/>
      </c>
      <c r="BH43" t="str">
        <f ca="1"/>
        <v/>
      </c>
      <c r="BI43" t="str">
        <f ca="1"/>
        <v/>
      </c>
      <c r="BJ43" t="str">
        <f ca="1"/>
        <v/>
      </c>
      <c r="BK43" t="str">
        <f ca="1"/>
        <v/>
      </c>
      <c r="BL43" t="str">
        <f ca="1"/>
        <v/>
      </c>
      <c r="BM43">
        <f ca="1"/>
        <v>3.7299703264095001</v>
      </c>
      <c r="BN43">
        <f ca="1"/>
        <v>2.3152920962199302</v>
      </c>
      <c r="BO43">
        <f ca="1"/>
        <v>3.5665807560137499</v>
      </c>
      <c r="BP43">
        <f ca="1"/>
        <v>106.874608333333</v>
      </c>
      <c r="BQ43">
        <f ca="1"/>
        <v>3.7531627776215902E-2</v>
      </c>
      <c r="BR43" t="str">
        <f ca="1"/>
        <v/>
      </c>
      <c r="BS43">
        <f ca="1"/>
        <v>2.1633319651391601E-9</v>
      </c>
    </row>
    <row r="44" spans="1:71" x14ac:dyDescent="0.3">
      <c r="A44">
        <f ca="1"/>
        <v>912093</v>
      </c>
      <c r="B44" t="str">
        <f ca="1"/>
        <v>VIAVI SOLUTIONS INC.</v>
      </c>
      <c r="C44" t="str">
        <f ca="1"/>
        <v>VIAV</v>
      </c>
      <c r="D44" t="str">
        <f ca="1"/>
        <v>04 Manufacturing</v>
      </c>
      <c r="E44" t="str">
        <f ca="1"/>
        <v>Semiconductors &amp; Related Devices</v>
      </c>
      <c r="F44" t="str">
        <f ca="1"/>
        <v>3674</v>
      </c>
      <c r="G44" t="str">
        <f ca="1"/>
        <v>1445 SOUTH SPECTRUM BLVD. SUITE 102 CHANDLER, AZ 85286</v>
      </c>
      <c r="H44">
        <f ca="1"/>
        <v>2019</v>
      </c>
      <c r="I44" t="str">
        <f ca="1"/>
        <v>FY</v>
      </c>
      <c r="J44">
        <f ca="1"/>
        <v>13.437735999999999</v>
      </c>
      <c r="K44">
        <f ca="1"/>
        <v>1815100000</v>
      </c>
      <c r="L44">
        <f ca="1"/>
        <v>916800000</v>
      </c>
      <c r="M44">
        <f ca="1"/>
        <v>521500000</v>
      </c>
      <c r="N44">
        <f ca="1"/>
        <v>233800000</v>
      </c>
      <c r="O44">
        <f ca="1"/>
        <v>102700000</v>
      </c>
      <c r="P44" t="str">
        <f ca="1"/>
        <v/>
      </c>
      <c r="Q44">
        <f ca="1"/>
        <v>179900000</v>
      </c>
      <c r="R44">
        <f ca="1"/>
        <v>211600000</v>
      </c>
      <c r="S44">
        <f ca="1"/>
        <v>381100000</v>
      </c>
      <c r="T44" t="str">
        <f ca="1"/>
        <v/>
      </c>
      <c r="U44">
        <f ca="1"/>
        <v>284000000</v>
      </c>
      <c r="V44">
        <f ca="1"/>
        <v>63400000</v>
      </c>
      <c r="W44" t="str">
        <f ca="1"/>
        <v/>
      </c>
      <c r="X44" t="str">
        <f ca="1"/>
        <v/>
      </c>
      <c r="Y44" t="str">
        <f ca="1"/>
        <v/>
      </c>
      <c r="Z44">
        <f ca="1"/>
        <v>725800000</v>
      </c>
      <c r="AA44" t="str">
        <f ca="1"/>
        <v/>
      </c>
      <c r="AB44">
        <f ca="1"/>
        <v>-69384500000</v>
      </c>
      <c r="AC44">
        <f ca="1"/>
        <v>200000</v>
      </c>
      <c r="AD44">
        <f ca="1"/>
        <v>229000000</v>
      </c>
      <c r="AE44">
        <f ca="1"/>
        <v>169500000</v>
      </c>
      <c r="AF44" t="str">
        <f ca="1"/>
        <v/>
      </c>
      <c r="AG44">
        <f ca="1"/>
        <v>478900000</v>
      </c>
      <c r="AH44">
        <f ca="1"/>
        <v>67400000</v>
      </c>
      <c r="AI44">
        <f ca="1"/>
        <v>187000000</v>
      </c>
      <c r="AJ44">
        <f ca="1"/>
        <v>584000000</v>
      </c>
      <c r="AK44">
        <f ca="1"/>
        <v>31500000</v>
      </c>
      <c r="AL44">
        <f ca="1"/>
        <v>12500000</v>
      </c>
      <c r="AM44">
        <f ca="1"/>
        <v>34300000</v>
      </c>
      <c r="AN44" t="str">
        <f ca="1"/>
        <v/>
      </c>
      <c r="AO44">
        <f ca="1"/>
        <v>138800000</v>
      </c>
      <c r="AP44" t="str">
        <f ca="1"/>
        <v/>
      </c>
      <c r="AQ44" t="str">
        <f ca="1"/>
        <v/>
      </c>
      <c r="AR44" t="str">
        <f ca="1"/>
        <v/>
      </c>
      <c r="AS44">
        <f ca="1"/>
        <v>80600000</v>
      </c>
      <c r="AT44">
        <f ca="1"/>
        <v>-300400000</v>
      </c>
      <c r="AU44" t="str">
        <f ca="1"/>
        <v/>
      </c>
      <c r="AV44" t="str">
        <f ca="1"/>
        <v/>
      </c>
      <c r="AW44">
        <f ca="1"/>
        <v>0.05</v>
      </c>
      <c r="AX44">
        <f ca="1"/>
        <v>97500000</v>
      </c>
      <c r="AY44" t="str">
        <f ca="1"/>
        <v/>
      </c>
      <c r="AZ44">
        <f ca="1"/>
        <v>78300000</v>
      </c>
      <c r="BA44">
        <f ca="1"/>
        <v>78300000</v>
      </c>
      <c r="BB44" t="str">
        <f ca="1"/>
        <v/>
      </c>
      <c r="BC44" t="str">
        <f ca="1"/>
        <v/>
      </c>
      <c r="BD44" t="str">
        <f ca="1"/>
        <v/>
      </c>
      <c r="BE44" t="str">
        <f ca="1"/>
        <v/>
      </c>
      <c r="BF44">
        <f ca="1"/>
        <v>4.9117948717948696</v>
      </c>
      <c r="BG44" t="str">
        <f ca="1"/>
        <v/>
      </c>
      <c r="BH44" t="str">
        <f ca="1"/>
        <v/>
      </c>
      <c r="BI44" t="str">
        <f ca="1"/>
        <v/>
      </c>
      <c r="BJ44" t="str">
        <f ca="1"/>
        <v/>
      </c>
      <c r="BK44" t="str">
        <f ca="1"/>
        <v/>
      </c>
      <c r="BL44" t="str">
        <f ca="1"/>
        <v/>
      </c>
      <c r="BM44">
        <f ca="1"/>
        <v>2.28279883381924</v>
      </c>
      <c r="BN44">
        <f ca="1"/>
        <v>1.8362676056338001</v>
      </c>
      <c r="BO44">
        <f ca="1"/>
        <v>2.8665492957746501</v>
      </c>
      <c r="BP44">
        <f ca="1"/>
        <v>268.75472000000002</v>
      </c>
      <c r="BQ44">
        <f ca="1"/>
        <v>1.7222375310002799E-2</v>
      </c>
      <c r="BR44" t="str">
        <f ca="1"/>
        <v/>
      </c>
      <c r="BS44">
        <f ca="1"/>
        <v>9.2571893083494099E-10</v>
      </c>
    </row>
    <row r="45" spans="1:71" x14ac:dyDescent="0.3">
      <c r="A45">
        <f ca="1"/>
        <v>912093</v>
      </c>
      <c r="B45" t="str">
        <f ca="1"/>
        <v>VIAVI SOLUTIONS INC.</v>
      </c>
      <c r="C45" t="str">
        <f ca="1"/>
        <v>VIAV</v>
      </c>
      <c r="D45" t="str">
        <f ca="1"/>
        <v>04 Manufacturing</v>
      </c>
      <c r="E45" t="str">
        <f ca="1"/>
        <v>Semiconductors &amp; Related Devices</v>
      </c>
      <c r="F45" t="str">
        <f ca="1"/>
        <v>3674</v>
      </c>
      <c r="G45" t="str">
        <f ca="1"/>
        <v>1445 SOUTH SPECTRUM BLVD. SUITE 102 CHANDLER, AZ 85286</v>
      </c>
      <c r="H45">
        <f ca="1"/>
        <v>2018</v>
      </c>
      <c r="I45" t="str">
        <f ca="1"/>
        <v>FY</v>
      </c>
      <c r="J45">
        <f ca="1"/>
        <v>10.319228000000001</v>
      </c>
      <c r="K45">
        <f ca="1"/>
        <v>2022600000</v>
      </c>
      <c r="L45">
        <f ca="1"/>
        <v>1152600000</v>
      </c>
      <c r="M45">
        <f ca="1"/>
        <v>611400000</v>
      </c>
      <c r="N45">
        <f ca="1"/>
        <v>217500000</v>
      </c>
      <c r="O45">
        <f ca="1"/>
        <v>92300000</v>
      </c>
      <c r="P45" t="str">
        <f ca="1"/>
        <v/>
      </c>
      <c r="Q45">
        <f ca="1"/>
        <v>170500000</v>
      </c>
      <c r="R45">
        <f ca="1"/>
        <v>235100000</v>
      </c>
      <c r="S45">
        <f ca="1"/>
        <v>336300000</v>
      </c>
      <c r="T45" t="str">
        <f ca="1"/>
        <v/>
      </c>
      <c r="U45">
        <f ca="1"/>
        <v>561200000</v>
      </c>
      <c r="V45">
        <f ca="1"/>
        <v>55500000</v>
      </c>
      <c r="W45" t="str">
        <f ca="1"/>
        <v/>
      </c>
      <c r="X45" t="str">
        <f ca="1"/>
        <v/>
      </c>
      <c r="Y45" t="str">
        <f ca="1"/>
        <v/>
      </c>
      <c r="Z45">
        <f ca="1"/>
        <v>720700000</v>
      </c>
      <c r="AA45" t="str">
        <f ca="1"/>
        <v/>
      </c>
      <c r="AB45">
        <f ca="1"/>
        <v>-69393300000</v>
      </c>
      <c r="AC45">
        <f ca="1"/>
        <v>200000</v>
      </c>
      <c r="AD45">
        <f ca="1"/>
        <v>227000000</v>
      </c>
      <c r="AE45">
        <f ca="1"/>
        <v>136200000</v>
      </c>
      <c r="AF45" t="str">
        <f ca="1"/>
        <v/>
      </c>
      <c r="AG45">
        <f ca="1"/>
        <v>388200000</v>
      </c>
      <c r="AH45">
        <f ca="1"/>
        <v>5100000</v>
      </c>
      <c r="AI45">
        <f ca="1"/>
        <v>133300000</v>
      </c>
      <c r="AJ45">
        <f ca="1"/>
        <v>487100000</v>
      </c>
      <c r="AK45">
        <f ca="1"/>
        <v>13400000</v>
      </c>
      <c r="AL45">
        <f ca="1"/>
        <v>-28800000</v>
      </c>
      <c r="AM45">
        <f ca="1"/>
        <v>47300000</v>
      </c>
      <c r="AN45" t="str">
        <f ca="1"/>
        <v/>
      </c>
      <c r="AO45">
        <f ca="1"/>
        <v>66000000</v>
      </c>
      <c r="AP45" t="str">
        <f ca="1"/>
        <v/>
      </c>
      <c r="AQ45" t="str">
        <f ca="1"/>
        <v/>
      </c>
      <c r="AR45" t="str">
        <f ca="1"/>
        <v/>
      </c>
      <c r="AS45">
        <f ca="1"/>
        <v>-281600000</v>
      </c>
      <c r="AT45">
        <f ca="1"/>
        <v>-180500000</v>
      </c>
      <c r="AU45" t="str">
        <f ca="1"/>
        <v/>
      </c>
      <c r="AV45" t="str">
        <f ca="1"/>
        <v/>
      </c>
      <c r="AW45">
        <f ca="1"/>
        <v>-0.13</v>
      </c>
      <c r="AX45">
        <f ca="1"/>
        <v>70150000</v>
      </c>
      <c r="AY45" t="str">
        <f ca="1"/>
        <v/>
      </c>
      <c r="AZ45">
        <f ca="1"/>
        <v>31900000</v>
      </c>
      <c r="BA45">
        <f ca="1"/>
        <v>31900000</v>
      </c>
      <c r="BB45" t="str">
        <f ca="1"/>
        <v/>
      </c>
      <c r="BC45" t="str">
        <f ca="1"/>
        <v/>
      </c>
      <c r="BD45" t="str">
        <f ca="1"/>
        <v/>
      </c>
      <c r="BE45" t="str">
        <f ca="1"/>
        <v/>
      </c>
      <c r="BF45">
        <f ca="1"/>
        <v>5.53385602280827</v>
      </c>
      <c r="BG45" t="str">
        <f ca="1"/>
        <v/>
      </c>
      <c r="BH45" t="str">
        <f ca="1"/>
        <v/>
      </c>
      <c r="BI45" t="str">
        <f ca="1"/>
        <v/>
      </c>
      <c r="BJ45" t="str">
        <f ca="1"/>
        <v/>
      </c>
      <c r="BK45" t="str">
        <f ca="1"/>
        <v/>
      </c>
      <c r="BL45" t="str">
        <f ca="1"/>
        <v/>
      </c>
      <c r="BM45">
        <f ca="1"/>
        <v>0.67441860465116299</v>
      </c>
      <c r="BN45">
        <f ca="1"/>
        <v>1.0894511760513199</v>
      </c>
      <c r="BO45">
        <f ca="1"/>
        <v>1.88934426229508</v>
      </c>
      <c r="BP45">
        <f ca="1"/>
        <v>-79.378676923076895</v>
      </c>
      <c r="BQ45">
        <f ca="1"/>
        <v>-3.9961148883030401E-2</v>
      </c>
      <c r="BR45" t="str">
        <f ca="1"/>
        <v/>
      </c>
      <c r="BS45">
        <f ca="1"/>
        <v>-1.86138426529763E-9</v>
      </c>
    </row>
    <row r="46" spans="1:71" x14ac:dyDescent="0.3">
      <c r="A46">
        <f ca="1"/>
        <v>912093</v>
      </c>
      <c r="B46" t="str">
        <f ca="1"/>
        <v>VIAVI SOLUTIONS INC.</v>
      </c>
      <c r="C46" t="str">
        <f ca="1"/>
        <v>VIAV</v>
      </c>
      <c r="D46" t="str">
        <f ca="1"/>
        <v>04 Manufacturing</v>
      </c>
      <c r="E46" t="str">
        <f ca="1"/>
        <v>Semiconductors &amp; Related Devices</v>
      </c>
      <c r="F46" t="str">
        <f ca="1"/>
        <v>3674</v>
      </c>
      <c r="G46" t="str">
        <f ca="1"/>
        <v>1445 SOUTH SPECTRUM BLVD. SUITE 102 CHANDLER, AZ 85286</v>
      </c>
      <c r="H46">
        <f ca="1"/>
        <v>2017</v>
      </c>
      <c r="I46" t="str">
        <f ca="1"/>
        <v>FY</v>
      </c>
      <c r="J46">
        <f ca="1"/>
        <v>10.057819</v>
      </c>
      <c r="K46">
        <f ca="1"/>
        <v>2110500000</v>
      </c>
      <c r="L46">
        <f ca="1"/>
        <v>1667000000</v>
      </c>
      <c r="M46">
        <f ca="1"/>
        <v>1004400000</v>
      </c>
      <c r="N46">
        <f ca="1"/>
        <v>120400000</v>
      </c>
      <c r="O46">
        <f ca="1"/>
        <v>48000000</v>
      </c>
      <c r="P46" t="str">
        <f ca="1"/>
        <v/>
      </c>
      <c r="Q46">
        <f ca="1"/>
        <v>136900000</v>
      </c>
      <c r="R46">
        <f ca="1"/>
        <v>31100000</v>
      </c>
      <c r="S46">
        <f ca="1"/>
        <v>151600000</v>
      </c>
      <c r="T46" t="str">
        <f ca="1"/>
        <v/>
      </c>
      <c r="U46">
        <f ca="1"/>
        <v>228800000</v>
      </c>
      <c r="V46">
        <f ca="1"/>
        <v>32600000</v>
      </c>
      <c r="W46" t="str">
        <f ca="1"/>
        <v/>
      </c>
      <c r="X46" t="str">
        <f ca="1"/>
        <v/>
      </c>
      <c r="Y46" t="str">
        <f ca="1"/>
        <v/>
      </c>
      <c r="Z46">
        <f ca="1"/>
        <v>786400000</v>
      </c>
      <c r="AA46" t="str">
        <f ca="1"/>
        <v/>
      </c>
      <c r="AB46">
        <f ca="1"/>
        <v>-69305800000</v>
      </c>
      <c r="AC46">
        <f ca="1"/>
        <v>200000</v>
      </c>
      <c r="AD46">
        <f ca="1"/>
        <v>228000000</v>
      </c>
      <c r="AE46">
        <f ca="1"/>
        <v>119200000</v>
      </c>
      <c r="AF46" t="str">
        <f ca="1"/>
        <v/>
      </c>
      <c r="AG46" t="str">
        <f ca="1"/>
        <v/>
      </c>
      <c r="AH46">
        <f ca="1"/>
        <v>13600000</v>
      </c>
      <c r="AI46">
        <f ca="1"/>
        <v>136300000</v>
      </c>
      <c r="AJ46">
        <f ca="1"/>
        <v>472400000</v>
      </c>
      <c r="AK46">
        <f ca="1"/>
        <v>21300000</v>
      </c>
      <c r="AL46">
        <f ca="1"/>
        <v>13700000</v>
      </c>
      <c r="AM46">
        <f ca="1"/>
        <v>43200000</v>
      </c>
      <c r="AN46" t="str">
        <f ca="1"/>
        <v/>
      </c>
      <c r="AO46">
        <f ca="1"/>
        <v>80000000</v>
      </c>
      <c r="AP46" t="str">
        <f ca="1"/>
        <v/>
      </c>
      <c r="AQ46" t="str">
        <f ca="1"/>
        <v/>
      </c>
      <c r="AR46" t="str">
        <f ca="1"/>
        <v/>
      </c>
      <c r="AS46">
        <f ca="1"/>
        <v>113700000</v>
      </c>
      <c r="AT46">
        <f ca="1"/>
        <v>325300000</v>
      </c>
      <c r="AU46" t="str">
        <f ca="1"/>
        <v/>
      </c>
      <c r="AV46" t="str">
        <f ca="1"/>
        <v/>
      </c>
      <c r="AW46">
        <f ca="1"/>
        <v>0.06</v>
      </c>
      <c r="AX46" t="str">
        <f ca="1"/>
        <v/>
      </c>
      <c r="AY46" t="str">
        <f ca="1"/>
        <v/>
      </c>
      <c r="AZ46">
        <f ca="1"/>
        <v>78200000</v>
      </c>
      <c r="BA46">
        <f ca="1"/>
        <v>78200000</v>
      </c>
      <c r="BB46" t="str">
        <f ca="1"/>
        <v/>
      </c>
      <c r="BC46" t="str">
        <f ca="1"/>
        <v/>
      </c>
      <c r="BD46" t="str">
        <f ca="1"/>
        <v/>
      </c>
      <c r="BE46" t="str">
        <f ca="1"/>
        <v/>
      </c>
      <c r="BF46" t="str">
        <f ca="1"/>
        <v/>
      </c>
      <c r="BG46" t="str">
        <f ca="1"/>
        <v/>
      </c>
      <c r="BH46" t="str">
        <f ca="1"/>
        <v/>
      </c>
      <c r="BI46" t="str">
        <f ca="1"/>
        <v/>
      </c>
      <c r="BJ46" t="str">
        <f ca="1"/>
        <v/>
      </c>
      <c r="BK46" t="str">
        <f ca="1"/>
        <v/>
      </c>
      <c r="BL46" t="str">
        <f ca="1"/>
        <v/>
      </c>
      <c r="BM46">
        <f ca="1"/>
        <v>1.81018518518519</v>
      </c>
      <c r="BN46">
        <f ca="1"/>
        <v>4.38986013986014</v>
      </c>
      <c r="BO46">
        <f ca="1"/>
        <v>7.0760489510489499</v>
      </c>
      <c r="BP46">
        <f ca="1"/>
        <v>167.630316666667</v>
      </c>
      <c r="BQ46">
        <f ca="1"/>
        <v>1.7421159715157699E-2</v>
      </c>
      <c r="BR46" t="str">
        <f ca="1"/>
        <v/>
      </c>
      <c r="BS46">
        <f ca="1"/>
        <v>7.6738191759918599E-10</v>
      </c>
    </row>
    <row r="47" spans="1:71" x14ac:dyDescent="0.3">
      <c r="A47">
        <f ca="1"/>
        <v>1820721</v>
      </c>
      <c r="B47" t="str">
        <f ca="1"/>
        <v>Array Technologies, Inc.</v>
      </c>
      <c r="C47" t="str">
        <f ca="1"/>
        <v>ARRY</v>
      </c>
      <c r="D47" t="str">
        <f ca="1"/>
        <v>04 Manufacturing</v>
      </c>
      <c r="E47" t="str">
        <f ca="1"/>
        <v>Semiconductors &amp; Related Devices</v>
      </c>
      <c r="F47" t="str">
        <f ca="1"/>
        <v>3674</v>
      </c>
      <c r="G47" t="str">
        <f ca="1"/>
        <v>3901 MIDWAY PLACE NE ALBUQUERQUE, NM 87109</v>
      </c>
      <c r="H47">
        <f ca="1"/>
        <v>2026</v>
      </c>
      <c r="I47" t="str">
        <f ca="1"/>
        <v>FY</v>
      </c>
      <c r="J47">
        <f ca="1"/>
        <v>8.7428220000000003</v>
      </c>
      <c r="K47" t="str">
        <f ca="1"/>
        <v/>
      </c>
      <c r="L47" t="str">
        <f ca="1"/>
        <v/>
      </c>
      <c r="M47" t="str">
        <f ca="1"/>
        <v/>
      </c>
      <c r="N47" t="str">
        <f ca="1"/>
        <v/>
      </c>
      <c r="O47" t="str">
        <f ca="1"/>
        <v/>
      </c>
      <c r="P47" t="str">
        <f ca="1"/>
        <v/>
      </c>
      <c r="Q47" t="str">
        <f ca="1"/>
        <v/>
      </c>
      <c r="R47" t="str">
        <f ca="1"/>
        <v/>
      </c>
      <c r="S47" t="str">
        <f ca="1"/>
        <v/>
      </c>
      <c r="T47" t="str">
        <f ca="1"/>
        <v/>
      </c>
      <c r="U47" t="str">
        <f ca="1"/>
        <v/>
      </c>
      <c r="V47" t="str">
        <f ca="1"/>
        <v/>
      </c>
      <c r="W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c r="AL47" t="str">
        <f ca="1"/>
        <v/>
      </c>
      <c r="AM47" t="str">
        <f ca="1"/>
        <v/>
      </c>
      <c r="AN47" t="str">
        <f ca="1"/>
        <v/>
      </c>
      <c r="AO47" t="str">
        <f ca="1"/>
        <v/>
      </c>
      <c r="AP47" t="str">
        <f ca="1"/>
        <v/>
      </c>
      <c r="AQ47" t="str">
        <f ca="1"/>
        <v/>
      </c>
      <c r="AR47" t="str">
        <f ca="1"/>
        <v/>
      </c>
      <c r="AS47" t="str">
        <f ca="1"/>
        <v/>
      </c>
      <c r="AT47" t="str">
        <f ca="1"/>
        <v/>
      </c>
      <c r="AU47" t="str">
        <f ca="1"/>
        <v/>
      </c>
      <c r="AV47" t="str">
        <f ca="1"/>
        <v/>
      </c>
      <c r="AW47" t="str">
        <f ca="1"/>
        <v/>
      </c>
      <c r="AX47" t="str">
        <f ca="1"/>
        <v/>
      </c>
      <c r="AY47" t="str">
        <f ca="1"/>
        <v/>
      </c>
      <c r="AZ47" t="str">
        <f ca="1"/>
        <v/>
      </c>
      <c r="BA47" t="str">
        <f ca="1"/>
        <v/>
      </c>
      <c r="BB47" t="str">
        <f ca="1"/>
        <v/>
      </c>
      <c r="BC47" t="str">
        <f ca="1"/>
        <v/>
      </c>
      <c r="BD47" t="str">
        <f ca="1"/>
        <v/>
      </c>
      <c r="BE47" t="str">
        <f ca="1"/>
        <v/>
      </c>
      <c r="BF47" t="str">
        <f ca="1"/>
        <v/>
      </c>
      <c r="BG47" t="str">
        <f ca="1"/>
        <v/>
      </c>
      <c r="BH47" t="str">
        <f ca="1"/>
        <v/>
      </c>
      <c r="BI47" t="str">
        <f ca="1"/>
        <v/>
      </c>
      <c r="BJ47" t="str">
        <f ca="1"/>
        <v/>
      </c>
      <c r="BK47" t="str">
        <f ca="1"/>
        <v/>
      </c>
      <c r="BL47" t="str">
        <f ca="1"/>
        <v/>
      </c>
      <c r="BM47" t="str">
        <f ca="1"/>
        <v/>
      </c>
      <c r="BN47" t="str">
        <f ca="1"/>
        <v/>
      </c>
      <c r="BO47" t="str">
        <f ca="1"/>
        <v/>
      </c>
      <c r="BP47" t="str">
        <f ca="1"/>
        <v/>
      </c>
      <c r="BQ47" t="str">
        <f ca="1"/>
        <v/>
      </c>
      <c r="BR47" t="str">
        <f ca="1"/>
        <v/>
      </c>
      <c r="BS47" t="str">
        <f ca="1"/>
        <v/>
      </c>
    </row>
    <row r="48" spans="1:71" x14ac:dyDescent="0.3">
      <c r="A48">
        <f ca="1"/>
        <v>1820721</v>
      </c>
      <c r="B48" t="str">
        <f ca="1"/>
        <v>Array Technologies, Inc.</v>
      </c>
      <c r="C48" t="str">
        <f ca="1"/>
        <v>ARRY</v>
      </c>
      <c r="D48" t="str">
        <f ca="1"/>
        <v>04 Manufacturing</v>
      </c>
      <c r="E48" t="str">
        <f ca="1"/>
        <v>Semiconductors &amp; Related Devices</v>
      </c>
      <c r="F48" t="str">
        <f ca="1"/>
        <v>3674</v>
      </c>
      <c r="G48" t="str">
        <f ca="1"/>
        <v>3901 MIDWAY PLACE NE ALBUQUERQUE, NM 87109</v>
      </c>
      <c r="H48">
        <f ca="1"/>
        <v>2025</v>
      </c>
      <c r="I48" t="str">
        <f ca="1"/>
        <v>FY</v>
      </c>
      <c r="J48">
        <f ca="1"/>
        <v>7.2188439999999998</v>
      </c>
      <c r="K48">
        <f ca="1"/>
        <v>1451792000</v>
      </c>
      <c r="L48">
        <f ca="1"/>
        <v>869044000</v>
      </c>
      <c r="M48">
        <f ca="1"/>
        <v>244388000</v>
      </c>
      <c r="N48">
        <f ca="1"/>
        <v>271578000</v>
      </c>
      <c r="O48">
        <f ca="1"/>
        <v>150374000</v>
      </c>
      <c r="P48">
        <f ca="1"/>
        <v>58225000</v>
      </c>
      <c r="Q48">
        <f ca="1"/>
        <v>58225000</v>
      </c>
      <c r="R48">
        <f ca="1"/>
        <v>238579000</v>
      </c>
      <c r="S48">
        <f ca="1"/>
        <v>135173000</v>
      </c>
      <c r="T48">
        <f ca="1"/>
        <v>1191404000</v>
      </c>
      <c r="U48">
        <f ca="1"/>
        <v>377012000</v>
      </c>
      <c r="V48">
        <f ca="1"/>
        <v>143994000</v>
      </c>
      <c r="W48" t="str">
        <f ca="1"/>
        <v/>
      </c>
      <c r="X48" t="str">
        <f ca="1"/>
        <v/>
      </c>
      <c r="Y48" t="str">
        <f ca="1"/>
        <v/>
      </c>
      <c r="Z48">
        <f ca="1"/>
        <v>-206340000</v>
      </c>
      <c r="AA48" t="str">
        <f ca="1"/>
        <v/>
      </c>
      <c r="AB48">
        <f ca="1"/>
        <v>-422859000</v>
      </c>
      <c r="AC48">
        <f ca="1"/>
        <v>152000</v>
      </c>
      <c r="AD48" t="str">
        <f ca="1"/>
        <v/>
      </c>
      <c r="AE48">
        <f ca="1"/>
        <v>298553000</v>
      </c>
      <c r="AF48" t="str">
        <f ca="1"/>
        <v/>
      </c>
      <c r="AG48">
        <f ca="1"/>
        <v>985588000</v>
      </c>
      <c r="AH48">
        <f ca="1"/>
        <v>-28995000</v>
      </c>
      <c r="AI48">
        <f ca="1"/>
        <v>9900000</v>
      </c>
      <c r="AJ48">
        <f ca="1"/>
        <v>327548000</v>
      </c>
      <c r="AK48">
        <f ca="1"/>
        <v>23018000</v>
      </c>
      <c r="AL48">
        <f ca="1"/>
        <v>-52235000</v>
      </c>
      <c r="AM48" t="str">
        <f ca="1"/>
        <v/>
      </c>
      <c r="AN48">
        <f ca="1"/>
        <v>26199000</v>
      </c>
      <c r="AO48">
        <f ca="1"/>
        <v>101785000</v>
      </c>
      <c r="AP48" t="str">
        <f ca="1"/>
        <v/>
      </c>
      <c r="AQ48" t="str">
        <f ca="1"/>
        <v/>
      </c>
      <c r="AR48" t="str">
        <f ca="1"/>
        <v/>
      </c>
      <c r="AS48">
        <f ca="1"/>
        <v>-187888000</v>
      </c>
      <c r="AT48">
        <f ca="1"/>
        <v>-38053000</v>
      </c>
      <c r="AU48" t="str">
        <f ca="1"/>
        <v/>
      </c>
      <c r="AV48" t="str">
        <f ca="1"/>
        <v/>
      </c>
      <c r="AW48">
        <f ca="1"/>
        <v>-0.73</v>
      </c>
      <c r="AX48">
        <f ca="1"/>
        <v>175596000</v>
      </c>
      <c r="AY48" t="str">
        <f ca="1"/>
        <v/>
      </c>
      <c r="AZ48" t="str">
        <f ca="1"/>
        <v/>
      </c>
      <c r="BA48" t="str">
        <f ca="1"/>
        <v/>
      </c>
      <c r="BB48" t="str">
        <f ca="1"/>
        <v/>
      </c>
      <c r="BC48" t="str">
        <f ca="1"/>
        <v/>
      </c>
      <c r="BD48" t="str">
        <f ca="1"/>
        <v/>
      </c>
      <c r="BE48" t="str">
        <f ca="1"/>
        <v/>
      </c>
      <c r="BF48">
        <f ca="1"/>
        <v>5.6128157816806796</v>
      </c>
      <c r="BG48" t="str">
        <f ca="1"/>
        <v/>
      </c>
      <c r="BH48" t="str">
        <f ca="1"/>
        <v/>
      </c>
      <c r="BI48" t="str">
        <f ca="1"/>
        <v/>
      </c>
      <c r="BJ48" t="str">
        <f ca="1"/>
        <v/>
      </c>
      <c r="BK48" t="str">
        <f ca="1"/>
        <v/>
      </c>
      <c r="BL48">
        <f ca="1"/>
        <v>0.82064372857819901</v>
      </c>
      <c r="BM48" t="str">
        <f ca="1"/>
        <v/>
      </c>
      <c r="BN48">
        <f ca="1"/>
        <v>0.64822339872470902</v>
      </c>
      <c r="BO48">
        <f ca="1"/>
        <v>1.90622579652637</v>
      </c>
      <c r="BP48">
        <f ca="1"/>
        <v>-9.88882739726027</v>
      </c>
      <c r="BQ48">
        <f ca="1"/>
        <v>0.25315014054473201</v>
      </c>
      <c r="BR48" t="str">
        <f ca="1"/>
        <v/>
      </c>
      <c r="BS48">
        <f ca="1"/>
        <v>2.5539188329940901E-8</v>
      </c>
    </row>
    <row r="49" spans="1:71" x14ac:dyDescent="0.3">
      <c r="A49">
        <f ca="1"/>
        <v>1820721</v>
      </c>
      <c r="B49" t="str">
        <f ca="1"/>
        <v>Array Technologies, Inc.</v>
      </c>
      <c r="C49" t="str">
        <f ca="1"/>
        <v>ARRY</v>
      </c>
      <c r="D49" t="str">
        <f ca="1"/>
        <v>04 Manufacturing</v>
      </c>
      <c r="E49" t="str">
        <f ca="1"/>
        <v>Semiconductors &amp; Related Devices</v>
      </c>
      <c r="F49" t="str">
        <f ca="1"/>
        <v>3674</v>
      </c>
      <c r="G49" t="str">
        <f ca="1"/>
        <v>3901 MIDWAY PLACE NE ALBUQUERQUE, NM 87109</v>
      </c>
      <c r="H49">
        <f ca="1"/>
        <v>2024</v>
      </c>
      <c r="I49" t="str">
        <f ca="1"/>
        <v>FY</v>
      </c>
      <c r="J49">
        <f ca="1"/>
        <v>9.9921819999999997</v>
      </c>
      <c r="K49">
        <f ca="1"/>
        <v>1425999000</v>
      </c>
      <c r="L49">
        <f ca="1"/>
        <v>998724000</v>
      </c>
      <c r="M49">
        <f ca="1"/>
        <v>362992000</v>
      </c>
      <c r="N49">
        <f ca="1"/>
        <v>275838000</v>
      </c>
      <c r="O49">
        <f ca="1"/>
        <v>200818000</v>
      </c>
      <c r="P49">
        <f ca="1"/>
        <v>26222000</v>
      </c>
      <c r="Q49">
        <f ca="1"/>
        <v>26222000</v>
      </c>
      <c r="R49">
        <f ca="1"/>
        <v>181409000</v>
      </c>
      <c r="S49">
        <f ca="1"/>
        <v>160189000</v>
      </c>
      <c r="T49">
        <f ca="1"/>
        <v>1137164000</v>
      </c>
      <c r="U49">
        <f ca="1"/>
        <v>437814000</v>
      </c>
      <c r="V49">
        <f ca="1"/>
        <v>172368000</v>
      </c>
      <c r="W49" t="str">
        <f ca="1"/>
        <v/>
      </c>
      <c r="X49" t="str">
        <f ca="1"/>
        <v/>
      </c>
      <c r="Y49" t="str">
        <f ca="1"/>
        <v/>
      </c>
      <c r="Z49">
        <f ca="1"/>
        <v>-118096000</v>
      </c>
      <c r="AA49" t="str">
        <f ca="1"/>
        <v/>
      </c>
      <c r="AB49">
        <f ca="1"/>
        <v>-370624000</v>
      </c>
      <c r="AC49">
        <f ca="1"/>
        <v>151000</v>
      </c>
      <c r="AD49" t="str">
        <f ca="1"/>
        <v/>
      </c>
      <c r="AE49">
        <f ca="1"/>
        <v>297677000</v>
      </c>
      <c r="AF49" t="str">
        <f ca="1"/>
        <v/>
      </c>
      <c r="AG49">
        <f ca="1"/>
        <v>618130000</v>
      </c>
      <c r="AH49">
        <f ca="1"/>
        <v>-227005000</v>
      </c>
      <c r="AI49">
        <f ca="1"/>
        <v>6700000</v>
      </c>
      <c r="AJ49">
        <f ca="1"/>
        <v>524682000</v>
      </c>
      <c r="AK49">
        <f ca="1"/>
        <v>-10182000</v>
      </c>
      <c r="AL49">
        <f ca="1"/>
        <v>-240394000</v>
      </c>
      <c r="AM49" t="str">
        <f ca="1"/>
        <v/>
      </c>
      <c r="AN49">
        <f ca="1"/>
        <v>36086000</v>
      </c>
      <c r="AO49">
        <f ca="1"/>
        <v>153980000</v>
      </c>
      <c r="AP49" t="str">
        <f ca="1"/>
        <v/>
      </c>
      <c r="AQ49" t="str">
        <f ca="1"/>
        <v/>
      </c>
      <c r="AR49" t="str">
        <f ca="1"/>
        <v/>
      </c>
      <c r="AS49">
        <f ca="1"/>
        <v>-9572000</v>
      </c>
      <c r="AT49">
        <f ca="1"/>
        <v>-11844000</v>
      </c>
      <c r="AU49" t="str">
        <f ca="1"/>
        <v/>
      </c>
      <c r="AV49" t="str">
        <f ca="1"/>
        <v/>
      </c>
      <c r="AW49">
        <f ca="1"/>
        <v>-1.95</v>
      </c>
      <c r="AX49">
        <f ca="1"/>
        <v>181391000</v>
      </c>
      <c r="AY49" t="str">
        <f ca="1"/>
        <v/>
      </c>
      <c r="AZ49" t="str">
        <f ca="1"/>
        <v/>
      </c>
      <c r="BA49" t="str">
        <f ca="1"/>
        <v/>
      </c>
      <c r="BB49" t="str">
        <f ca="1"/>
        <v/>
      </c>
      <c r="BC49" t="str">
        <f ca="1"/>
        <v/>
      </c>
      <c r="BD49" t="str">
        <f ca="1"/>
        <v/>
      </c>
      <c r="BE49" t="str">
        <f ca="1"/>
        <v/>
      </c>
      <c r="BF49">
        <f ca="1"/>
        <v>3.4077214415268702</v>
      </c>
      <c r="BG49" t="str">
        <f ca="1"/>
        <v/>
      </c>
      <c r="BH49" t="str">
        <f ca="1"/>
        <v/>
      </c>
      <c r="BI49" t="str">
        <f ca="1"/>
        <v/>
      </c>
      <c r="BJ49" t="str">
        <f ca="1"/>
        <v/>
      </c>
      <c r="BK49" t="str">
        <f ca="1"/>
        <v/>
      </c>
      <c r="BL49">
        <f ca="1"/>
        <v>0.79745076960081995</v>
      </c>
      <c r="BM49" t="str">
        <f ca="1"/>
        <v/>
      </c>
      <c r="BN49">
        <f ca="1"/>
        <v>0.82910094240933396</v>
      </c>
      <c r="BO49">
        <f ca="1"/>
        <v>1.82247712498915</v>
      </c>
      <c r="BP49">
        <f ca="1"/>
        <v>-5.1241958974359001</v>
      </c>
      <c r="BQ49">
        <f ca="1"/>
        <v>2.0355812220566301</v>
      </c>
      <c r="BR49" t="str">
        <f ca="1"/>
        <v/>
      </c>
      <c r="BS49">
        <f ca="1"/>
        <v>1.64990811712505E-7</v>
      </c>
    </row>
    <row r="50" spans="1:71" x14ac:dyDescent="0.3">
      <c r="A50">
        <f ca="1"/>
        <v>1820721</v>
      </c>
      <c r="B50" t="str">
        <f ca="1"/>
        <v>Array Technologies, Inc.</v>
      </c>
      <c r="C50" t="str">
        <f ca="1"/>
        <v>ARRY</v>
      </c>
      <c r="D50" t="str">
        <f ca="1"/>
        <v>04 Manufacturing</v>
      </c>
      <c r="E50" t="str">
        <f ca="1"/>
        <v>Semiconductors &amp; Related Devices</v>
      </c>
      <c r="F50" t="str">
        <f ca="1"/>
        <v>3674</v>
      </c>
      <c r="G50" t="str">
        <f ca="1"/>
        <v>3901 MIDWAY PLACE NE ALBUQUERQUE, NM 87109</v>
      </c>
      <c r="H50">
        <f ca="1"/>
        <v>2023</v>
      </c>
      <c r="I50" t="str">
        <f ca="1"/>
        <v>FY</v>
      </c>
      <c r="J50">
        <f ca="1"/>
        <v>19.902657999999999</v>
      </c>
      <c r="K50">
        <f ca="1"/>
        <v>1706741000</v>
      </c>
      <c r="L50">
        <f ca="1"/>
        <v>832281000</v>
      </c>
      <c r="M50">
        <f ca="1"/>
        <v>249080000</v>
      </c>
      <c r="N50">
        <f ca="1"/>
        <v>332152000</v>
      </c>
      <c r="O50">
        <f ca="1"/>
        <v>161964000</v>
      </c>
      <c r="P50" t="str">
        <f ca="1"/>
        <v/>
      </c>
      <c r="Q50">
        <f ca="1"/>
        <v>31886000</v>
      </c>
      <c r="R50">
        <f ca="1"/>
        <v>350396000</v>
      </c>
      <c r="S50">
        <f ca="1"/>
        <v>435591000</v>
      </c>
      <c r="T50">
        <f ca="1"/>
        <v>1096233000</v>
      </c>
      <c r="U50">
        <f ca="1"/>
        <v>335691000</v>
      </c>
      <c r="V50">
        <f ca="1"/>
        <v>119498000</v>
      </c>
      <c r="W50" t="str">
        <f ca="1"/>
        <v/>
      </c>
      <c r="X50" t="str">
        <f ca="1"/>
        <v/>
      </c>
      <c r="Y50" t="str">
        <f ca="1"/>
        <v/>
      </c>
      <c r="Z50">
        <f ca="1"/>
        <v>259248000</v>
      </c>
      <c r="AA50" t="str">
        <f ca="1"/>
        <v/>
      </c>
      <c r="AB50">
        <f ca="1"/>
        <v>-130230000</v>
      </c>
      <c r="AC50">
        <f ca="1"/>
        <v>151000</v>
      </c>
      <c r="AD50" t="str">
        <f ca="1"/>
        <v/>
      </c>
      <c r="AE50">
        <f ca="1"/>
        <v>415551000</v>
      </c>
      <c r="AF50" t="str">
        <f ca="1"/>
        <v/>
      </c>
      <c r="AG50">
        <f ca="1"/>
        <v>1161000000</v>
      </c>
      <c r="AH50">
        <f ca="1"/>
        <v>214124000</v>
      </c>
      <c r="AI50" t="str">
        <f ca="1"/>
        <v/>
      </c>
      <c r="AJ50">
        <f ca="1"/>
        <v>201427000</v>
      </c>
      <c r="AK50">
        <f ca="1"/>
        <v>39917000</v>
      </c>
      <c r="AL50">
        <f ca="1"/>
        <v>137240000</v>
      </c>
      <c r="AM50">
        <f ca="1"/>
        <v>44229000</v>
      </c>
      <c r="AN50">
        <f ca="1"/>
        <v>38928000</v>
      </c>
      <c r="AO50">
        <f ca="1"/>
        <v>231955000</v>
      </c>
      <c r="AP50" t="str">
        <f ca="1"/>
        <v/>
      </c>
      <c r="AQ50" t="str">
        <f ca="1"/>
        <v/>
      </c>
      <c r="AR50" t="str">
        <f ca="1"/>
        <v/>
      </c>
      <c r="AS50">
        <f ca="1"/>
        <v>-16821000</v>
      </c>
      <c r="AT50">
        <f ca="1"/>
        <v>-101761000</v>
      </c>
      <c r="AU50" t="str">
        <f ca="1"/>
        <v/>
      </c>
      <c r="AV50" t="str">
        <f ca="1"/>
        <v/>
      </c>
      <c r="AW50">
        <f ca="1"/>
        <v>0.56999999999999995</v>
      </c>
      <c r="AX50">
        <f ca="1"/>
        <v>197561500</v>
      </c>
      <c r="AY50" t="str">
        <f ca="1"/>
        <v/>
      </c>
      <c r="AZ50">
        <f ca="1"/>
        <v>221386000</v>
      </c>
      <c r="BA50">
        <f ca="1"/>
        <v>260314000</v>
      </c>
      <c r="BB50" t="str">
        <f ca="1"/>
        <v/>
      </c>
      <c r="BC50" t="str">
        <f ca="1"/>
        <v/>
      </c>
      <c r="BD50" t="str">
        <f ca="1"/>
        <v/>
      </c>
      <c r="BE50" t="str">
        <f ca="1"/>
        <v/>
      </c>
      <c r="BF50">
        <f ca="1"/>
        <v>5.8766510681483997</v>
      </c>
      <c r="BG50" t="str">
        <f ca="1"/>
        <v/>
      </c>
      <c r="BH50" t="str">
        <f ca="1"/>
        <v/>
      </c>
      <c r="BI50" t="str">
        <f ca="1"/>
        <v/>
      </c>
      <c r="BJ50" t="str">
        <f ca="1"/>
        <v/>
      </c>
      <c r="BK50" t="str">
        <f ca="1"/>
        <v/>
      </c>
      <c r="BL50">
        <f ca="1"/>
        <v>0.64229604843382804</v>
      </c>
      <c r="BM50">
        <f ca="1"/>
        <v>5.0054489136087197</v>
      </c>
      <c r="BN50">
        <f ca="1"/>
        <v>0.74199189135246402</v>
      </c>
      <c r="BO50">
        <f ca="1"/>
        <v>1.9968274395202701</v>
      </c>
      <c r="BP50">
        <f ca="1"/>
        <v>34.916943859649102</v>
      </c>
      <c r="BQ50">
        <f ca="1"/>
        <v>0.529377275813121</v>
      </c>
      <c r="BR50" t="str">
        <f ca="1"/>
        <v/>
      </c>
      <c r="BS50">
        <f ca="1"/>
        <v>4.3759315635993298E-8</v>
      </c>
    </row>
    <row r="51" spans="1:71" x14ac:dyDescent="0.3">
      <c r="A51">
        <f ca="1"/>
        <v>1820721</v>
      </c>
      <c r="B51" t="str">
        <f ca="1"/>
        <v>Array Technologies, Inc.</v>
      </c>
      <c r="C51" t="str">
        <f ca="1"/>
        <v>ARRY</v>
      </c>
      <c r="D51" t="str">
        <f ca="1"/>
        <v>04 Manufacturing</v>
      </c>
      <c r="E51" t="str">
        <f ca="1"/>
        <v>Semiconductors &amp; Related Devices</v>
      </c>
      <c r="F51" t="str">
        <f ca="1"/>
        <v>3674</v>
      </c>
      <c r="G51" t="str">
        <f ca="1"/>
        <v>3901 MIDWAY PLACE NE ALBUQUERQUE, NM 87109</v>
      </c>
      <c r="H51">
        <f ca="1"/>
        <v>2022</v>
      </c>
      <c r="I51" t="str">
        <f ca="1"/>
        <v>FY</v>
      </c>
      <c r="J51">
        <f ca="1"/>
        <v>14.005563</v>
      </c>
      <c r="K51">
        <f ca="1"/>
        <v>1706052000</v>
      </c>
      <c r="L51">
        <f ca="1"/>
        <v>831209000</v>
      </c>
      <c r="M51">
        <f ca="1"/>
        <v>133901000</v>
      </c>
      <c r="N51">
        <f ca="1"/>
        <v>421183000</v>
      </c>
      <c r="O51">
        <f ca="1"/>
        <v>233159000</v>
      </c>
      <c r="P51" t="str">
        <f ca="1"/>
        <v/>
      </c>
      <c r="Q51">
        <f ca="1"/>
        <v>23174000</v>
      </c>
      <c r="R51">
        <f ca="1"/>
        <v>386364000</v>
      </c>
      <c r="S51">
        <f ca="1"/>
        <v>416184000</v>
      </c>
      <c r="T51">
        <f ca="1"/>
        <v>1282201000</v>
      </c>
      <c r="U51">
        <f ca="1"/>
        <v>465262000</v>
      </c>
      <c r="V51">
        <f ca="1"/>
        <v>170430000</v>
      </c>
      <c r="W51" t="str">
        <f ca="1"/>
        <v/>
      </c>
      <c r="X51" t="str">
        <f ca="1"/>
        <v/>
      </c>
      <c r="Y51" t="str">
        <f ca="1"/>
        <v/>
      </c>
      <c r="Z51">
        <f ca="1"/>
        <v>124281000</v>
      </c>
      <c r="AA51" t="str">
        <f ca="1"/>
        <v/>
      </c>
      <c r="AB51">
        <f ca="1"/>
        <v>-267470000</v>
      </c>
      <c r="AC51">
        <f ca="1"/>
        <v>150000</v>
      </c>
      <c r="AD51" t="str">
        <f ca="1"/>
        <v/>
      </c>
      <c r="AE51">
        <f ca="1"/>
        <v>227276000</v>
      </c>
      <c r="AF51" t="str">
        <f ca="1"/>
        <v/>
      </c>
      <c r="AG51">
        <f ca="1"/>
        <v>1410270000</v>
      </c>
      <c r="AH51">
        <f ca="1"/>
        <v>-18133000</v>
      </c>
      <c r="AI51" t="str">
        <f ca="1"/>
        <v/>
      </c>
      <c r="AJ51">
        <f ca="1"/>
        <v>245409000</v>
      </c>
      <c r="AK51">
        <f ca="1"/>
        <v>-9384000</v>
      </c>
      <c r="AL51">
        <f ca="1"/>
        <v>4432000</v>
      </c>
      <c r="AM51">
        <f ca="1"/>
        <v>33513000</v>
      </c>
      <c r="AN51">
        <f ca="1"/>
        <v>99139000</v>
      </c>
      <c r="AO51">
        <f ca="1"/>
        <v>141493000</v>
      </c>
      <c r="AP51" t="str">
        <f ca="1"/>
        <v/>
      </c>
      <c r="AQ51">
        <f ca="1"/>
        <v>101059000</v>
      </c>
      <c r="AR51" t="str">
        <f ca="1"/>
        <v/>
      </c>
      <c r="AS51">
        <f ca="1"/>
        <v>-384437000</v>
      </c>
      <c r="AT51">
        <f ca="1"/>
        <v>8440000</v>
      </c>
      <c r="AU51" t="str">
        <f ca="1"/>
        <v/>
      </c>
      <c r="AV51" t="str">
        <f ca="1"/>
        <v/>
      </c>
      <c r="AW51">
        <f ca="1"/>
        <v>-0.28999999999999998</v>
      </c>
      <c r="AX51">
        <f ca="1"/>
        <v>219406000</v>
      </c>
      <c r="AY51" t="str">
        <f ca="1"/>
        <v/>
      </c>
      <c r="AZ51">
        <f ca="1"/>
        <v>28561000</v>
      </c>
      <c r="BA51">
        <f ca="1"/>
        <v>127700000</v>
      </c>
      <c r="BB51" t="str">
        <f ca="1"/>
        <v/>
      </c>
      <c r="BC51" t="str">
        <f ca="1"/>
        <v/>
      </c>
      <c r="BD51" t="str">
        <f ca="1"/>
        <v/>
      </c>
      <c r="BE51" t="str">
        <f ca="1"/>
        <v/>
      </c>
      <c r="BF51">
        <f ca="1"/>
        <v>6.42767289864452</v>
      </c>
      <c r="BG51" t="str">
        <f ca="1"/>
        <v/>
      </c>
      <c r="BH51" t="str">
        <f ca="1"/>
        <v/>
      </c>
      <c r="BI51" t="str">
        <f ca="1"/>
        <v/>
      </c>
      <c r="BJ51" t="str">
        <f ca="1"/>
        <v/>
      </c>
      <c r="BK51" t="str">
        <f ca="1"/>
        <v/>
      </c>
      <c r="BL51">
        <f ca="1"/>
        <v>0.75156032758673197</v>
      </c>
      <c r="BM51">
        <f ca="1"/>
        <v>0.85223644555844003</v>
      </c>
      <c r="BN51">
        <f ca="1"/>
        <v>0.287796983205162</v>
      </c>
      <c r="BO51">
        <f ca="1"/>
        <v>1.28540478268159</v>
      </c>
      <c r="BP51">
        <f ca="1"/>
        <v>-48.295044827586203</v>
      </c>
      <c r="BQ51">
        <f ca="1"/>
        <v>3.5661122778220297E-2</v>
      </c>
      <c r="BR51" t="str">
        <f ca="1"/>
        <v/>
      </c>
      <c r="BS51">
        <f ca="1"/>
        <v>-3.26808866198373E-8</v>
      </c>
    </row>
    <row r="52" spans="1:71" x14ac:dyDescent="0.3">
      <c r="A52">
        <f ca="1"/>
        <v>1820721</v>
      </c>
      <c r="B52" t="str">
        <f ca="1"/>
        <v>Array Technologies, Inc.</v>
      </c>
      <c r="C52" t="str">
        <f ca="1"/>
        <v>ARRY</v>
      </c>
      <c r="D52" t="str">
        <f ca="1"/>
        <v>04 Manufacturing</v>
      </c>
      <c r="E52" t="str">
        <f ca="1"/>
        <v>Semiconductors &amp; Related Devices</v>
      </c>
      <c r="F52" t="str">
        <f ca="1"/>
        <v>3674</v>
      </c>
      <c r="G52" t="str">
        <f ca="1"/>
        <v>3901 MIDWAY PLACE NE ALBUQUERQUE, NM 87109</v>
      </c>
      <c r="H52">
        <f ca="1"/>
        <v>2021</v>
      </c>
      <c r="I52" t="str">
        <f ca="1"/>
        <v>FY</v>
      </c>
      <c r="J52">
        <f ca="1"/>
        <v>21.402633999999999</v>
      </c>
      <c r="K52">
        <f ca="1"/>
        <v>1142979000</v>
      </c>
      <c r="L52">
        <f ca="1"/>
        <v>852033000</v>
      </c>
      <c r="M52">
        <f ca="1"/>
        <v>367670000</v>
      </c>
      <c r="N52">
        <f ca="1"/>
        <v>236009000</v>
      </c>
      <c r="O52">
        <f ca="1"/>
        <v>205653000</v>
      </c>
      <c r="P52" t="str">
        <f ca="1"/>
        <v/>
      </c>
      <c r="Q52">
        <f ca="1"/>
        <v>10692000</v>
      </c>
      <c r="R52">
        <f ca="1"/>
        <v>174753000</v>
      </c>
      <c r="S52">
        <f ca="1"/>
        <v>69727000</v>
      </c>
      <c r="T52">
        <f ca="1"/>
        <v>974722000</v>
      </c>
      <c r="U52">
        <f ca="1"/>
        <v>245305000</v>
      </c>
      <c r="V52">
        <f ca="1"/>
        <v>91392000</v>
      </c>
      <c r="W52" t="str">
        <f ca="1"/>
        <v/>
      </c>
      <c r="X52" t="str">
        <f ca="1"/>
        <v/>
      </c>
      <c r="Y52" t="str">
        <f ca="1"/>
        <v/>
      </c>
      <c r="Z52">
        <f ca="1"/>
        <v>-69205000</v>
      </c>
      <c r="AA52" t="str">
        <f ca="1"/>
        <v/>
      </c>
      <c r="AB52">
        <f ca="1"/>
        <v>-271902000</v>
      </c>
      <c r="AC52">
        <f ca="1"/>
        <v>135000</v>
      </c>
      <c r="AD52" t="str">
        <f ca="1"/>
        <v/>
      </c>
      <c r="AE52">
        <f ca="1"/>
        <v>82859000</v>
      </c>
      <c r="AF52" t="str">
        <f ca="1"/>
        <v/>
      </c>
      <c r="AG52">
        <f ca="1"/>
        <v>770459000</v>
      </c>
      <c r="AH52">
        <f ca="1"/>
        <v>-24741000</v>
      </c>
      <c r="AI52" t="str">
        <f ca="1"/>
        <v/>
      </c>
      <c r="AJ52">
        <f ca="1"/>
        <v>107600000</v>
      </c>
      <c r="AK52">
        <f ca="1"/>
        <v>-10718000</v>
      </c>
      <c r="AL52">
        <f ca="1"/>
        <v>-50403000</v>
      </c>
      <c r="AM52">
        <f ca="1"/>
        <v>35475000</v>
      </c>
      <c r="AN52">
        <f ca="1"/>
        <v>23930000</v>
      </c>
      <c r="AO52">
        <f ca="1"/>
        <v>-263187000</v>
      </c>
      <c r="AP52" t="str">
        <f ca="1"/>
        <v/>
      </c>
      <c r="AQ52">
        <f ca="1"/>
        <v>25946000</v>
      </c>
      <c r="AR52" t="str">
        <f ca="1"/>
        <v/>
      </c>
      <c r="AS52">
        <f ca="1"/>
        <v>-15332000</v>
      </c>
      <c r="AT52">
        <f ca="1"/>
        <v>537748000</v>
      </c>
      <c r="AU52">
        <f ca="1"/>
        <v>8100000</v>
      </c>
      <c r="AV52" t="str">
        <f ca="1"/>
        <v/>
      </c>
      <c r="AW52">
        <f ca="1"/>
        <v>-0.51</v>
      </c>
      <c r="AX52">
        <f ca="1"/>
        <v>162056000</v>
      </c>
      <c r="AY52" t="str">
        <f ca="1"/>
        <v/>
      </c>
      <c r="AZ52">
        <f ca="1"/>
        <v>-25646000</v>
      </c>
      <c r="BA52">
        <f ca="1"/>
        <v>-1716000</v>
      </c>
      <c r="BB52" t="str">
        <f ca="1"/>
        <v/>
      </c>
      <c r="BC52" t="str">
        <f ca="1"/>
        <v/>
      </c>
      <c r="BD52" t="str">
        <f ca="1"/>
        <v/>
      </c>
      <c r="BE52" t="str">
        <f ca="1"/>
        <v/>
      </c>
      <c r="BF52">
        <f ca="1"/>
        <v>4.7542762995507699</v>
      </c>
      <c r="BG52" t="str">
        <f ca="1"/>
        <v/>
      </c>
      <c r="BH52" t="str">
        <f ca="1"/>
        <v/>
      </c>
      <c r="BI52" t="str">
        <f ca="1"/>
        <v/>
      </c>
      <c r="BJ52" t="str">
        <f ca="1"/>
        <v/>
      </c>
      <c r="BK52" t="str">
        <f ca="1"/>
        <v/>
      </c>
      <c r="BL52">
        <f ca="1"/>
        <v>0.85279082117869198</v>
      </c>
      <c r="BM52">
        <f ca="1"/>
        <v>-0.72293164200140902</v>
      </c>
      <c r="BN52">
        <f ca="1"/>
        <v>1.4988279896455401</v>
      </c>
      <c r="BO52">
        <f ca="1"/>
        <v>2.6350054014390198</v>
      </c>
      <c r="BP52">
        <f ca="1"/>
        <v>-41.965949019607798</v>
      </c>
      <c r="BQ52">
        <f ca="1"/>
        <v>0.72831442814825498</v>
      </c>
      <c r="BR52">
        <f ca="1"/>
        <v>378458.090719114</v>
      </c>
      <c r="BS52">
        <f ca="1"/>
        <v>1.5772477913445601E-7</v>
      </c>
    </row>
    <row r="53" spans="1:71" x14ac:dyDescent="0.3">
      <c r="A53">
        <f ca="1"/>
        <v>1820721</v>
      </c>
      <c r="B53" t="str">
        <f ca="1"/>
        <v>Array Technologies, Inc.</v>
      </c>
      <c r="C53" t="str">
        <f ca="1"/>
        <v>ARRY</v>
      </c>
      <c r="D53" t="str">
        <f ca="1"/>
        <v>04 Manufacturing</v>
      </c>
      <c r="E53" t="str">
        <f ca="1"/>
        <v>Semiconductors &amp; Related Devices</v>
      </c>
      <c r="F53" t="str">
        <f ca="1"/>
        <v>3674</v>
      </c>
      <c r="G53" t="str">
        <f ca="1"/>
        <v>3901 MIDWAY PLACE NE ALBUQUERQUE, NM 87109</v>
      </c>
      <c r="H53">
        <f ca="1"/>
        <v>2020</v>
      </c>
      <c r="I53" t="str">
        <f ca="1"/>
        <v>FY</v>
      </c>
      <c r="J53">
        <f ca="1"/>
        <v>38.009242</v>
      </c>
      <c r="K53">
        <f ca="1"/>
        <v>656024000</v>
      </c>
      <c r="L53">
        <f ca="1"/>
        <v>375175000</v>
      </c>
      <c r="M53">
        <f ca="1"/>
        <v>108441000</v>
      </c>
      <c r="N53">
        <f ca="1"/>
        <v>118694000</v>
      </c>
      <c r="O53">
        <f ca="1"/>
        <v>118459000</v>
      </c>
      <c r="P53" t="str">
        <f ca="1"/>
        <v/>
      </c>
      <c r="Q53">
        <f ca="1"/>
        <v>9774000</v>
      </c>
      <c r="R53">
        <f ca="1"/>
        <v>198260000</v>
      </c>
      <c r="S53">
        <f ca="1"/>
        <v>69727000</v>
      </c>
      <c r="T53">
        <f ca="1"/>
        <v>736923000</v>
      </c>
      <c r="U53">
        <f ca="1"/>
        <v>289103000</v>
      </c>
      <c r="V53">
        <f ca="1"/>
        <v>82755000</v>
      </c>
      <c r="W53" t="str">
        <f ca="1"/>
        <v/>
      </c>
      <c r="X53" t="str">
        <f ca="1"/>
        <v/>
      </c>
      <c r="Y53">
        <f ca="1"/>
        <v>428283000</v>
      </c>
      <c r="Z53">
        <f ca="1"/>
        <v>-80899000</v>
      </c>
      <c r="AA53" t="str">
        <f ca="1"/>
        <v/>
      </c>
      <c r="AB53">
        <f ca="1"/>
        <v>-221499000</v>
      </c>
      <c r="AC53">
        <f ca="1"/>
        <v>127000</v>
      </c>
      <c r="AD53" t="str">
        <f ca="1"/>
        <v/>
      </c>
      <c r="AE53">
        <f ca="1"/>
        <v>202801000</v>
      </c>
      <c r="AF53" t="str">
        <f ca="1"/>
        <v/>
      </c>
      <c r="AG53">
        <f ca="1"/>
        <v>669861000</v>
      </c>
      <c r="AH53">
        <f ca="1"/>
        <v>95212000</v>
      </c>
      <c r="AI53" t="str">
        <f ca="1"/>
        <v/>
      </c>
      <c r="AJ53">
        <f ca="1"/>
        <v>107589000</v>
      </c>
      <c r="AK53">
        <f ca="1"/>
        <v>18705000</v>
      </c>
      <c r="AL53">
        <f ca="1"/>
        <v>59073000</v>
      </c>
      <c r="AM53">
        <f ca="1"/>
        <v>15129000</v>
      </c>
      <c r="AN53">
        <f ca="1"/>
        <v>25514000</v>
      </c>
      <c r="AO53">
        <f ca="1"/>
        <v>-122205000</v>
      </c>
      <c r="AP53" t="str">
        <f ca="1"/>
        <v/>
      </c>
      <c r="AQ53">
        <f ca="1"/>
        <v>27474000</v>
      </c>
      <c r="AR53" t="str">
        <f ca="1"/>
        <v/>
      </c>
      <c r="AS53">
        <f ca="1"/>
        <v>-1338000</v>
      </c>
      <c r="AT53">
        <f ca="1"/>
        <v>-129273000</v>
      </c>
      <c r="AU53" t="str">
        <f ca="1"/>
        <v/>
      </c>
      <c r="AV53" t="str">
        <f ca="1"/>
        <v/>
      </c>
      <c r="AW53">
        <f ca="1"/>
        <v>0.49</v>
      </c>
      <c r="AX53" t="str">
        <f ca="1"/>
        <v/>
      </c>
      <c r="AY53" t="str">
        <f ca="1"/>
        <v/>
      </c>
      <c r="AZ53">
        <f ca="1"/>
        <v>92907000</v>
      </c>
      <c r="BA53">
        <f ca="1"/>
        <v>118421000</v>
      </c>
      <c r="BB53" t="str">
        <f ca="1"/>
        <v/>
      </c>
      <c r="BC53" t="str">
        <f ca="1"/>
        <v/>
      </c>
      <c r="BD53" t="str">
        <f ca="1"/>
        <v/>
      </c>
      <c r="BE53" t="str">
        <f ca="1"/>
        <v/>
      </c>
      <c r="BF53" t="str">
        <f ca="1"/>
        <v/>
      </c>
      <c r="BG53" t="str">
        <f ca="1"/>
        <v/>
      </c>
      <c r="BH53" t="str">
        <f ca="1"/>
        <v/>
      </c>
      <c r="BI53" t="str">
        <f ca="1"/>
        <v/>
      </c>
      <c r="BJ53" t="str">
        <f ca="1"/>
        <v/>
      </c>
      <c r="BK53" t="str">
        <f ca="1"/>
        <v/>
      </c>
      <c r="BL53">
        <f ca="1"/>
        <v>1.1233171347389701</v>
      </c>
      <c r="BM53">
        <f ca="1"/>
        <v>6.1409875074360496</v>
      </c>
      <c r="BN53">
        <f ca="1"/>
        <v>0.37509468943594498</v>
      </c>
      <c r="BO53">
        <f ca="1"/>
        <v>0.88797418221187596</v>
      </c>
      <c r="BP53">
        <f ca="1"/>
        <v>77.569881632653093</v>
      </c>
      <c r="BQ53">
        <f ca="1"/>
        <v>-0.730206801072943</v>
      </c>
      <c r="BR53" t="str">
        <f ca="1"/>
        <v/>
      </c>
      <c r="BS53">
        <f ca="1"/>
        <v>-2.30219515445185E-7</v>
      </c>
    </row>
    <row r="54" spans="1:71" x14ac:dyDescent="0.3">
      <c r="A54">
        <f ca="1"/>
        <v>1820721</v>
      </c>
      <c r="B54" t="str">
        <f ca="1"/>
        <v>Array Technologies, Inc.</v>
      </c>
      <c r="C54" t="str">
        <f ca="1"/>
        <v>ARRY</v>
      </c>
      <c r="D54" t="str">
        <f ca="1"/>
        <v>04 Manufacturing</v>
      </c>
      <c r="E54" t="str">
        <f ca="1"/>
        <v>Semiconductors &amp; Related Devices</v>
      </c>
      <c r="F54" t="str">
        <f ca="1"/>
        <v>3674</v>
      </c>
      <c r="G54" t="str">
        <f ca="1"/>
        <v>3901 MIDWAY PLACE NE ALBUQUERQUE, NM 87109</v>
      </c>
      <c r="H54">
        <f ca="1"/>
        <v>2019</v>
      </c>
      <c r="I54" t="str">
        <f ca="1"/>
        <v>FY</v>
      </c>
      <c r="J54" t="str">
        <f ca="1"/>
        <v/>
      </c>
      <c r="K54" t="str">
        <f ca="1"/>
        <v/>
      </c>
      <c r="L54" t="str">
        <f ca="1"/>
        <v/>
      </c>
      <c r="M54" t="str">
        <f ca="1"/>
        <v/>
      </c>
      <c r="N54" t="str">
        <f ca="1"/>
        <v/>
      </c>
      <c r="O54" t="str">
        <f ca="1"/>
        <v/>
      </c>
      <c r="P54" t="str">
        <f ca="1"/>
        <v/>
      </c>
      <c r="Q54" t="str">
        <f ca="1"/>
        <v/>
      </c>
      <c r="R54" t="str">
        <f ca="1"/>
        <v/>
      </c>
      <c r="S54" t="str">
        <f ca="1"/>
        <v/>
      </c>
      <c r="T54" t="str">
        <f ca="1"/>
        <v/>
      </c>
      <c r="U54" t="str">
        <f ca="1"/>
        <v/>
      </c>
      <c r="V54" t="str">
        <f ca="1"/>
        <v/>
      </c>
      <c r="W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c r="AL54" t="str">
        <f ca="1"/>
        <v/>
      </c>
      <c r="AM54" t="str">
        <f ca="1"/>
        <v/>
      </c>
      <c r="AN54" t="str">
        <f ca="1"/>
        <v/>
      </c>
      <c r="AO54" t="str">
        <f ca="1"/>
        <v/>
      </c>
      <c r="AP54" t="str">
        <f ca="1"/>
        <v/>
      </c>
      <c r="AQ54" t="str">
        <f ca="1"/>
        <v/>
      </c>
      <c r="AR54" t="str">
        <f ca="1"/>
        <v/>
      </c>
      <c r="AS54" t="str">
        <f ca="1"/>
        <v/>
      </c>
      <c r="AT54" t="str">
        <f ca="1"/>
        <v/>
      </c>
      <c r="AU54" t="str">
        <f ca="1"/>
        <v/>
      </c>
      <c r="AV54" t="str">
        <f ca="1"/>
        <v/>
      </c>
      <c r="AW54" t="str">
        <f ca="1"/>
        <v/>
      </c>
      <c r="AX54" t="str">
        <f ca="1"/>
        <v/>
      </c>
      <c r="AY54" t="str">
        <f ca="1"/>
        <v/>
      </c>
      <c r="AZ54" t="str">
        <f ca="1"/>
        <v/>
      </c>
      <c r="BA54" t="str">
        <f ca="1"/>
        <v/>
      </c>
      <c r="BB54" t="str">
        <f ca="1"/>
        <v/>
      </c>
      <c r="BC54" t="str">
        <f ca="1"/>
        <v/>
      </c>
      <c r="BD54" t="str">
        <f ca="1"/>
        <v/>
      </c>
      <c r="BE54" t="str">
        <f ca="1"/>
        <v/>
      </c>
      <c r="BF54" t="str">
        <f ca="1"/>
        <v/>
      </c>
      <c r="BG54" t="str">
        <f ca="1"/>
        <v/>
      </c>
      <c r="BH54" t="str">
        <f ca="1"/>
        <v/>
      </c>
      <c r="BI54" t="str">
        <f ca="1"/>
        <v/>
      </c>
      <c r="BJ54" t="str">
        <f ca="1"/>
        <v/>
      </c>
      <c r="BK54" t="str">
        <f ca="1"/>
        <v/>
      </c>
      <c r="BL54" t="str">
        <f ca="1"/>
        <v/>
      </c>
      <c r="BM54" t="str">
        <f ca="1"/>
        <v/>
      </c>
      <c r="BN54" t="str">
        <f ca="1"/>
        <v/>
      </c>
      <c r="BO54" t="str">
        <f ca="1"/>
        <v/>
      </c>
      <c r="BP54" t="str">
        <f ca="1"/>
        <v/>
      </c>
      <c r="BQ54" t="str">
        <f ca="1"/>
        <v/>
      </c>
      <c r="BR54" t="str">
        <f ca="1"/>
        <v/>
      </c>
      <c r="BS54" t="str">
        <f ca="1"/>
        <v/>
      </c>
    </row>
    <row r="55" spans="1:71" x14ac:dyDescent="0.3">
      <c r="A55">
        <f ca="1"/>
        <v>1820721</v>
      </c>
      <c r="B55" t="str">
        <f ca="1"/>
        <v>Array Technologies, Inc.</v>
      </c>
      <c r="C55" t="str">
        <f ca="1"/>
        <v>ARRY</v>
      </c>
      <c r="D55" t="str">
        <f ca="1"/>
        <v>04 Manufacturing</v>
      </c>
      <c r="E55" t="str">
        <f ca="1"/>
        <v>Semiconductors &amp; Related Devices</v>
      </c>
      <c r="F55" t="str">
        <f ca="1"/>
        <v>3674</v>
      </c>
      <c r="G55" t="str">
        <f ca="1"/>
        <v>3901 MIDWAY PLACE NE ALBUQUERQUE, NM 87109</v>
      </c>
      <c r="H55">
        <f ca="1"/>
        <v>2018</v>
      </c>
      <c r="I55" t="str">
        <f ca="1"/>
        <v>FY</v>
      </c>
      <c r="J55" t="str">
        <f ca="1"/>
        <v/>
      </c>
      <c r="K55" t="str">
        <f ca="1"/>
        <v/>
      </c>
      <c r="L55" t="str">
        <f ca="1"/>
        <v/>
      </c>
      <c r="M55" t="str">
        <f ca="1"/>
        <v/>
      </c>
      <c r="N55" t="str">
        <f ca="1"/>
        <v/>
      </c>
      <c r="O55" t="str">
        <f ca="1"/>
        <v/>
      </c>
      <c r="P55" t="str">
        <f ca="1"/>
        <v/>
      </c>
      <c r="Q55" t="str">
        <f ca="1"/>
        <v/>
      </c>
      <c r="R55" t="str">
        <f ca="1"/>
        <v/>
      </c>
      <c r="S55" t="str">
        <f ca="1"/>
        <v/>
      </c>
      <c r="T55" t="str">
        <f ca="1"/>
        <v/>
      </c>
      <c r="U55" t="str">
        <f ca="1"/>
        <v/>
      </c>
      <c r="V55" t="str">
        <f ca="1"/>
        <v/>
      </c>
      <c r="W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c r="AL55" t="str">
        <f ca="1"/>
        <v/>
      </c>
      <c r="AM55" t="str">
        <f ca="1"/>
        <v/>
      </c>
      <c r="AN55" t="str">
        <f ca="1"/>
        <v/>
      </c>
      <c r="AO55" t="str">
        <f ca="1"/>
        <v/>
      </c>
      <c r="AP55" t="str">
        <f ca="1"/>
        <v/>
      </c>
      <c r="AQ55" t="str">
        <f ca="1"/>
        <v/>
      </c>
      <c r="AR55" t="str">
        <f ca="1"/>
        <v/>
      </c>
      <c r="AS55" t="str">
        <f ca="1"/>
        <v/>
      </c>
      <c r="AT55" t="str">
        <f ca="1"/>
        <v/>
      </c>
      <c r="AU55" t="str">
        <f ca="1"/>
        <v/>
      </c>
      <c r="AV55" t="str">
        <f ca="1"/>
        <v/>
      </c>
      <c r="AW55" t="str">
        <f ca="1"/>
        <v/>
      </c>
      <c r="AX55" t="str">
        <f ca="1"/>
        <v/>
      </c>
      <c r="AY55" t="str">
        <f ca="1"/>
        <v/>
      </c>
      <c r="AZ55" t="str">
        <f ca="1"/>
        <v/>
      </c>
      <c r="BA55" t="str">
        <f ca="1"/>
        <v/>
      </c>
      <c r="BB55" t="str">
        <f ca="1"/>
        <v/>
      </c>
      <c r="BC55" t="str">
        <f ca="1"/>
        <v/>
      </c>
      <c r="BD55" t="str">
        <f ca="1"/>
        <v/>
      </c>
      <c r="BE55" t="str">
        <f ca="1"/>
        <v/>
      </c>
      <c r="BF55" t="str">
        <f ca="1"/>
        <v/>
      </c>
      <c r="BG55" t="str">
        <f ca="1"/>
        <v/>
      </c>
      <c r="BH55" t="str">
        <f ca="1"/>
        <v/>
      </c>
      <c r="BI55" t="str">
        <f ca="1"/>
        <v/>
      </c>
      <c r="BJ55" t="str">
        <f ca="1"/>
        <v/>
      </c>
      <c r="BK55" t="str">
        <f ca="1"/>
        <v/>
      </c>
      <c r="BL55" t="str">
        <f ca="1"/>
        <v/>
      </c>
      <c r="BM55" t="str">
        <f ca="1"/>
        <v/>
      </c>
      <c r="BN55" t="str">
        <f ca="1"/>
        <v/>
      </c>
      <c r="BO55" t="str">
        <f ca="1"/>
        <v/>
      </c>
      <c r="BP55" t="str">
        <f ca="1"/>
        <v/>
      </c>
      <c r="BQ55" t="str">
        <f ca="1"/>
        <v/>
      </c>
      <c r="BR55" t="str">
        <f ca="1"/>
        <v/>
      </c>
      <c r="BS55" t="str">
        <f ca="1"/>
        <v/>
      </c>
    </row>
    <row r="56" spans="1:71" x14ac:dyDescent="0.3">
      <c r="A56">
        <f ca="1"/>
        <v>1820721</v>
      </c>
      <c r="B56" t="str">
        <f ca="1"/>
        <v>Array Technologies, Inc.</v>
      </c>
      <c r="C56" t="str">
        <f ca="1"/>
        <v>ARRY</v>
      </c>
      <c r="D56" t="str">
        <f ca="1"/>
        <v>04 Manufacturing</v>
      </c>
      <c r="E56" t="str">
        <f ca="1"/>
        <v>Semiconductors &amp; Related Devices</v>
      </c>
      <c r="F56" t="str">
        <f ca="1"/>
        <v>3674</v>
      </c>
      <c r="G56" t="str">
        <f ca="1"/>
        <v>3901 MIDWAY PLACE NE ALBUQUERQUE, NM 87109</v>
      </c>
      <c r="H56">
        <f ca="1"/>
        <v>2017</v>
      </c>
      <c r="I56" t="str">
        <f ca="1"/>
        <v>FY</v>
      </c>
      <c r="J56" t="str">
        <f ca="1"/>
        <v/>
      </c>
      <c r="K56" t="str">
        <f ca="1"/>
        <v/>
      </c>
      <c r="L56" t="str">
        <f ca="1"/>
        <v/>
      </c>
      <c r="M56" t="str">
        <f ca="1"/>
        <v/>
      </c>
      <c r="N56" t="str">
        <f ca="1"/>
        <v/>
      </c>
      <c r="O56" t="str">
        <f ca="1"/>
        <v/>
      </c>
      <c r="P56" t="str">
        <f ca="1"/>
        <v/>
      </c>
      <c r="Q56" t="str">
        <f ca="1"/>
        <v/>
      </c>
      <c r="R56" t="str">
        <f ca="1"/>
        <v/>
      </c>
      <c r="S56" t="str">
        <f ca="1"/>
        <v/>
      </c>
      <c r="T56" t="str">
        <f ca="1"/>
        <v/>
      </c>
      <c r="U56" t="str">
        <f ca="1"/>
        <v/>
      </c>
      <c r="V56" t="str">
        <f ca="1"/>
        <v/>
      </c>
      <c r="W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c r="AL56" t="str">
        <f ca="1"/>
        <v/>
      </c>
      <c r="AM56" t="str">
        <f ca="1"/>
        <v/>
      </c>
      <c r="AN56" t="str">
        <f ca="1"/>
        <v/>
      </c>
      <c r="AO56" t="str">
        <f ca="1"/>
        <v/>
      </c>
      <c r="AP56" t="str">
        <f ca="1"/>
        <v/>
      </c>
      <c r="AQ56" t="str">
        <f ca="1"/>
        <v/>
      </c>
      <c r="AR56" t="str">
        <f ca="1"/>
        <v/>
      </c>
      <c r="AS56" t="str">
        <f ca="1"/>
        <v/>
      </c>
      <c r="AT56" t="str">
        <f ca="1"/>
        <v/>
      </c>
      <c r="AU56" t="str">
        <f ca="1"/>
        <v/>
      </c>
      <c r="AV56" t="str">
        <f ca="1"/>
        <v/>
      </c>
      <c r="AW56" t="str">
        <f ca="1"/>
        <v/>
      </c>
      <c r="AX56" t="str">
        <f ca="1"/>
        <v/>
      </c>
      <c r="AY56" t="str">
        <f ca="1"/>
        <v/>
      </c>
      <c r="AZ56" t="str">
        <f ca="1"/>
        <v/>
      </c>
      <c r="BA56" t="str">
        <f ca="1"/>
        <v/>
      </c>
      <c r="BB56" t="str">
        <f ca="1"/>
        <v/>
      </c>
      <c r="BC56" t="str">
        <f ca="1"/>
        <v/>
      </c>
      <c r="BD56" t="str">
        <f ca="1"/>
        <v/>
      </c>
      <c r="BE56" t="str">
        <f ca="1"/>
        <v/>
      </c>
      <c r="BF56" t="str">
        <f ca="1"/>
        <v/>
      </c>
      <c r="BG56" t="str">
        <f ca="1"/>
        <v/>
      </c>
      <c r="BH56" t="str">
        <f ca="1"/>
        <v/>
      </c>
      <c r="BI56" t="str">
        <f ca="1"/>
        <v/>
      </c>
      <c r="BJ56" t="str">
        <f ca="1"/>
        <v/>
      </c>
      <c r="BK56" t="str">
        <f ca="1"/>
        <v/>
      </c>
      <c r="BL56" t="str">
        <f ca="1"/>
        <v/>
      </c>
      <c r="BM56" t="str">
        <f ca="1"/>
        <v/>
      </c>
      <c r="BN56" t="str">
        <f ca="1"/>
        <v/>
      </c>
      <c r="BO56" t="str">
        <f ca="1"/>
        <v/>
      </c>
      <c r="BP56" t="str">
        <f ca="1"/>
        <v/>
      </c>
      <c r="BQ56" t="str">
        <f ca="1"/>
        <v/>
      </c>
      <c r="BR56" t="str">
        <f ca="1"/>
        <v/>
      </c>
      <c r="BS56" t="str">
        <f ca="1"/>
        <v/>
      </c>
    </row>
    <row r="57" spans="1:71" x14ac:dyDescent="0.3">
      <c r="A57">
        <f ca="1"/>
        <v>1507957</v>
      </c>
      <c r="B57" t="str">
        <f ca="1"/>
        <v>Ideal Power Inc.</v>
      </c>
      <c r="C57" t="str">
        <f ca="1"/>
        <v>IPWR</v>
      </c>
      <c r="D57" t="str">
        <f ca="1"/>
        <v>04 Manufacturing</v>
      </c>
      <c r="E57" t="str">
        <f ca="1"/>
        <v>Semiconductors &amp; Related Devices</v>
      </c>
      <c r="F57" t="str">
        <f ca="1"/>
        <v>3674</v>
      </c>
      <c r="G57" t="str">
        <f ca="1"/>
        <v>5508 HIGHWAY 290 WEST SUITE 120 AUSTIN, TX 78735</v>
      </c>
      <c r="H57">
        <f ca="1"/>
        <v>2026</v>
      </c>
      <c r="I57" t="str">
        <f ca="1"/>
        <v>FY</v>
      </c>
      <c r="J57">
        <f ca="1"/>
        <v>3.810505</v>
      </c>
      <c r="K57" t="str">
        <f ca="1"/>
        <v/>
      </c>
      <c r="L57" t="str">
        <f ca="1"/>
        <v/>
      </c>
      <c r="M57" t="str">
        <f ca="1"/>
        <v/>
      </c>
      <c r="N57" t="str">
        <f ca="1"/>
        <v/>
      </c>
      <c r="O57" t="str">
        <f ca="1"/>
        <v/>
      </c>
      <c r="P57" t="str">
        <f ca="1"/>
        <v/>
      </c>
      <c r="Q57" t="str">
        <f ca="1"/>
        <v/>
      </c>
      <c r="R57" t="str">
        <f ca="1"/>
        <v/>
      </c>
      <c r="S57" t="str">
        <f ca="1"/>
        <v/>
      </c>
      <c r="T57" t="str">
        <f ca="1"/>
        <v/>
      </c>
      <c r="U57" t="str">
        <f ca="1"/>
        <v/>
      </c>
      <c r="V57" t="str">
        <f ca="1"/>
        <v/>
      </c>
      <c r="W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c r="AL57" t="str">
        <f ca="1"/>
        <v/>
      </c>
      <c r="AM57" t="str">
        <f ca="1"/>
        <v/>
      </c>
      <c r="AN57" t="str">
        <f ca="1"/>
        <v/>
      </c>
      <c r="AO57" t="str">
        <f ca="1"/>
        <v/>
      </c>
      <c r="AP57" t="str">
        <f ca="1"/>
        <v/>
      </c>
      <c r="AQ57" t="str">
        <f ca="1"/>
        <v/>
      </c>
      <c r="AR57" t="str">
        <f ca="1"/>
        <v/>
      </c>
      <c r="AS57" t="str">
        <f ca="1"/>
        <v/>
      </c>
      <c r="AT57" t="str">
        <f ca="1"/>
        <v/>
      </c>
      <c r="AU57" t="str">
        <f ca="1"/>
        <v/>
      </c>
      <c r="AV57" t="str">
        <f ca="1"/>
        <v/>
      </c>
      <c r="AW57" t="str">
        <f ca="1"/>
        <v/>
      </c>
      <c r="AX57" t="str">
        <f ca="1"/>
        <v/>
      </c>
      <c r="AY57" t="str">
        <f ca="1"/>
        <v/>
      </c>
      <c r="AZ57" t="str">
        <f ca="1"/>
        <v/>
      </c>
      <c r="BA57" t="str">
        <f ca="1"/>
        <v/>
      </c>
      <c r="BB57" t="str">
        <f ca="1"/>
        <v/>
      </c>
      <c r="BC57" t="str">
        <f ca="1"/>
        <v/>
      </c>
      <c r="BD57" t="str">
        <f ca="1"/>
        <v/>
      </c>
      <c r="BE57" t="str">
        <f ca="1"/>
        <v/>
      </c>
      <c r="BF57" t="str">
        <f ca="1"/>
        <v/>
      </c>
      <c r="BG57" t="str">
        <f ca="1"/>
        <v/>
      </c>
      <c r="BH57" t="str">
        <f ca="1"/>
        <v/>
      </c>
      <c r="BI57" t="str">
        <f ca="1"/>
        <v/>
      </c>
      <c r="BJ57" t="str">
        <f ca="1"/>
        <v/>
      </c>
      <c r="BK57" t="str">
        <f ca="1"/>
        <v/>
      </c>
      <c r="BL57" t="str">
        <f ca="1"/>
        <v/>
      </c>
      <c r="BM57" t="str">
        <f ca="1"/>
        <v/>
      </c>
      <c r="BN57" t="str">
        <f ca="1"/>
        <v/>
      </c>
      <c r="BO57" t="str">
        <f ca="1"/>
        <v/>
      </c>
      <c r="BP57" t="str">
        <f ca="1"/>
        <v/>
      </c>
      <c r="BQ57" t="str">
        <f ca="1"/>
        <v/>
      </c>
      <c r="BR57" t="str">
        <f ca="1"/>
        <v/>
      </c>
      <c r="BS57" t="str">
        <f ca="1"/>
        <v/>
      </c>
    </row>
    <row r="58" spans="1:71" x14ac:dyDescent="0.3">
      <c r="A58">
        <f ca="1"/>
        <v>1507957</v>
      </c>
      <c r="B58" t="str">
        <f ca="1"/>
        <v>Ideal Power Inc.</v>
      </c>
      <c r="C58" t="str">
        <f ca="1"/>
        <v>IPWR</v>
      </c>
      <c r="D58" t="str">
        <f ca="1"/>
        <v>04 Manufacturing</v>
      </c>
      <c r="E58" t="str">
        <f ca="1"/>
        <v>Semiconductors &amp; Related Devices</v>
      </c>
      <c r="F58" t="str">
        <f ca="1"/>
        <v>3674</v>
      </c>
      <c r="G58" t="str">
        <f ca="1"/>
        <v>5508 HIGHWAY 290 WEST SUITE 120 AUSTIN, TX 78735</v>
      </c>
      <c r="H58">
        <f ca="1"/>
        <v>2025</v>
      </c>
      <c r="I58" t="str">
        <f ca="1"/>
        <v>FY</v>
      </c>
      <c r="J58">
        <f ca="1"/>
        <v>4.9116309999999999</v>
      </c>
      <c r="K58">
        <f ca="1"/>
        <v>10046689</v>
      </c>
      <c r="L58">
        <f ca="1"/>
        <v>6540650</v>
      </c>
      <c r="M58">
        <f ca="1"/>
        <v>6129049</v>
      </c>
      <c r="N58">
        <f ca="1"/>
        <v>24000</v>
      </c>
      <c r="O58">
        <f ca="1"/>
        <v>9700</v>
      </c>
      <c r="P58" t="str">
        <f ca="1"/>
        <v/>
      </c>
      <c r="Q58">
        <f ca="1"/>
        <v>376717</v>
      </c>
      <c r="R58">
        <f ca="1"/>
        <v>2687466</v>
      </c>
      <c r="S58" t="str">
        <f ca="1"/>
        <v/>
      </c>
      <c r="T58">
        <f ca="1"/>
        <v>2169600</v>
      </c>
      <c r="U58">
        <f ca="1"/>
        <v>973162</v>
      </c>
      <c r="V58">
        <f ca="1"/>
        <v>408398</v>
      </c>
      <c r="W58" t="str">
        <f ca="1"/>
        <v/>
      </c>
      <c r="X58" t="str">
        <f ca="1"/>
        <v/>
      </c>
      <c r="Y58" t="str">
        <f ca="1"/>
        <v/>
      </c>
      <c r="Z58">
        <f ca="1"/>
        <v>7877089</v>
      </c>
      <c r="AA58" t="str">
        <f ca="1"/>
        <v/>
      </c>
      <c r="AB58">
        <f ca="1"/>
        <v>-118045683</v>
      </c>
      <c r="AC58">
        <f ca="1"/>
        <v>8539</v>
      </c>
      <c r="AD58">
        <f ca="1"/>
        <v>8537387</v>
      </c>
      <c r="AE58">
        <f ca="1"/>
        <v>-22680</v>
      </c>
      <c r="AF58" t="str">
        <f ca="1"/>
        <v/>
      </c>
      <c r="AG58">
        <f ca="1"/>
        <v>60408</v>
      </c>
      <c r="AH58">
        <f ca="1"/>
        <v>-10933189</v>
      </c>
      <c r="AI58">
        <f ca="1"/>
        <v>6047211</v>
      </c>
      <c r="AJ58">
        <f ca="1"/>
        <v>10910509</v>
      </c>
      <c r="AK58">
        <f ca="1"/>
        <v>1300</v>
      </c>
      <c r="AL58">
        <f ca="1"/>
        <v>-10578420</v>
      </c>
      <c r="AM58" t="str">
        <f ca="1"/>
        <v/>
      </c>
      <c r="AN58" t="str">
        <f ca="1"/>
        <v/>
      </c>
      <c r="AO58">
        <f ca="1"/>
        <v>-9135479</v>
      </c>
      <c r="AP58">
        <f ca="1"/>
        <v>-23520</v>
      </c>
      <c r="AQ58">
        <f ca="1"/>
        <v>371419</v>
      </c>
      <c r="AR58" t="str">
        <f ca="1"/>
        <v/>
      </c>
      <c r="AS58">
        <f ca="1"/>
        <v>-449494</v>
      </c>
      <c r="AT58">
        <f ca="1"/>
        <v>-128828</v>
      </c>
      <c r="AU58" t="str">
        <f ca="1"/>
        <v/>
      </c>
      <c r="AV58" t="str">
        <f ca="1"/>
        <v/>
      </c>
      <c r="AW58">
        <f ca="1"/>
        <v>-1.1599999999999999</v>
      </c>
      <c r="AX58">
        <f ca="1"/>
        <v>53053</v>
      </c>
      <c r="AY58" t="str">
        <f ca="1"/>
        <v/>
      </c>
      <c r="AZ58" t="str">
        <f ca="1"/>
        <v/>
      </c>
      <c r="BA58" t="str">
        <f ca="1"/>
        <v/>
      </c>
      <c r="BB58" t="str">
        <f ca="1"/>
        <v/>
      </c>
      <c r="BC58" t="str">
        <f ca="1"/>
        <v/>
      </c>
      <c r="BD58" t="str">
        <f ca="1"/>
        <v/>
      </c>
      <c r="BE58" t="str">
        <f ca="1"/>
        <v/>
      </c>
      <c r="BF58">
        <f ca="1"/>
        <v>1.1386349499557</v>
      </c>
      <c r="BG58" t="str">
        <f ca="1"/>
        <v/>
      </c>
      <c r="BH58" t="str">
        <f ca="1"/>
        <v/>
      </c>
      <c r="BI58" t="str">
        <f ca="1"/>
        <v/>
      </c>
      <c r="BJ58" t="str">
        <f ca="1"/>
        <v/>
      </c>
      <c r="BK58" t="str">
        <f ca="1"/>
        <v/>
      </c>
      <c r="BL58">
        <f ca="1"/>
        <v>0.21595174290753899</v>
      </c>
      <c r="BM58" t="str">
        <f ca="1"/>
        <v/>
      </c>
      <c r="BN58">
        <f ca="1"/>
        <v>6.2980767847491004</v>
      </c>
      <c r="BO58">
        <f ca="1"/>
        <v>6.7110614676693103</v>
      </c>
      <c r="BP58">
        <f ca="1"/>
        <v>-4.2341646551724104</v>
      </c>
      <c r="BQ58">
        <f ca="1"/>
        <v>-1.3429351883671701</v>
      </c>
      <c r="BR58" t="str">
        <f ca="1"/>
        <v/>
      </c>
      <c r="BS58">
        <f ca="1"/>
        <v>-7.2329917308284796E-7</v>
      </c>
    </row>
    <row r="59" spans="1:71" x14ac:dyDescent="0.3">
      <c r="A59">
        <f ca="1"/>
        <v>1507957</v>
      </c>
      <c r="B59" t="str">
        <f ca="1"/>
        <v>Ideal Power Inc.</v>
      </c>
      <c r="C59" t="str">
        <f ca="1"/>
        <v>IPWR</v>
      </c>
      <c r="D59" t="str">
        <f ca="1"/>
        <v>04 Manufacturing</v>
      </c>
      <c r="E59" t="str">
        <f ca="1"/>
        <v>Semiconductors &amp; Related Devices</v>
      </c>
      <c r="F59" t="str">
        <f ca="1"/>
        <v>3674</v>
      </c>
      <c r="G59" t="str">
        <f ca="1"/>
        <v>5508 HIGHWAY 290 WEST SUITE 120 AUSTIN, TX 78735</v>
      </c>
      <c r="H59">
        <f ca="1"/>
        <v>2024</v>
      </c>
      <c r="I59" t="str">
        <f ca="1"/>
        <v>FY</v>
      </c>
      <c r="J59">
        <f ca="1"/>
        <v>8.1434230000000003</v>
      </c>
      <c r="K59">
        <f ca="1"/>
        <v>19826684</v>
      </c>
      <c r="L59">
        <f ca="1"/>
        <v>16296606</v>
      </c>
      <c r="M59">
        <f ca="1"/>
        <v>15842850</v>
      </c>
      <c r="N59">
        <f ca="1"/>
        <v>692</v>
      </c>
      <c r="O59">
        <f ca="1"/>
        <v>96406</v>
      </c>
      <c r="P59" t="str">
        <f ca="1"/>
        <v/>
      </c>
      <c r="Q59">
        <f ca="1"/>
        <v>415232</v>
      </c>
      <c r="R59" t="str">
        <f ca="1"/>
        <v/>
      </c>
      <c r="S59" t="str">
        <f ca="1"/>
        <v/>
      </c>
      <c r="T59">
        <f ca="1"/>
        <v>1971520</v>
      </c>
      <c r="U59">
        <f ca="1"/>
        <v>560810</v>
      </c>
      <c r="V59">
        <f ca="1"/>
        <v>104117</v>
      </c>
      <c r="W59" t="str">
        <f ca="1"/>
        <v/>
      </c>
      <c r="X59" t="str">
        <f ca="1"/>
        <v/>
      </c>
      <c r="Y59" t="str">
        <f ca="1"/>
        <v/>
      </c>
      <c r="Z59">
        <f ca="1"/>
        <v>17855164</v>
      </c>
      <c r="AA59" t="str">
        <f ca="1"/>
        <v/>
      </c>
      <c r="AB59">
        <f ca="1"/>
        <v>-107467263</v>
      </c>
      <c r="AC59">
        <f ca="1"/>
        <v>8337</v>
      </c>
      <c r="AD59">
        <f ca="1"/>
        <v>8335491</v>
      </c>
      <c r="AE59">
        <f ca="1"/>
        <v>-7377</v>
      </c>
      <c r="AF59" t="str">
        <f ca="1"/>
        <v/>
      </c>
      <c r="AG59">
        <f ca="1"/>
        <v>93409</v>
      </c>
      <c r="AH59">
        <f ca="1"/>
        <v>-11071175</v>
      </c>
      <c r="AI59">
        <f ca="1"/>
        <v>6207218</v>
      </c>
      <c r="AJ59">
        <f ca="1"/>
        <v>11063798</v>
      </c>
      <c r="AK59" t="str">
        <f ca="1"/>
        <v/>
      </c>
      <c r="AL59">
        <f ca="1"/>
        <v>-10417813</v>
      </c>
      <c r="AM59" t="str">
        <f ca="1"/>
        <v/>
      </c>
      <c r="AN59" t="str">
        <f ca="1"/>
        <v/>
      </c>
      <c r="AO59">
        <f ca="1"/>
        <v>-8742580</v>
      </c>
      <c r="AP59">
        <f ca="1"/>
        <v>-198898</v>
      </c>
      <c r="AQ59">
        <f ca="1"/>
        <v>341045</v>
      </c>
      <c r="AR59" t="str">
        <f ca="1"/>
        <v/>
      </c>
      <c r="AS59">
        <f ca="1"/>
        <v>-506428</v>
      </c>
      <c r="AT59">
        <f ca="1"/>
        <v>16617023</v>
      </c>
      <c r="AU59" t="str">
        <f ca="1"/>
        <v/>
      </c>
      <c r="AV59" t="str">
        <f ca="1"/>
        <v/>
      </c>
      <c r="AW59">
        <f ca="1"/>
        <v>-1.28</v>
      </c>
      <c r="AX59">
        <f ca="1"/>
        <v>88928</v>
      </c>
      <c r="AY59" t="str">
        <f ca="1"/>
        <v/>
      </c>
      <c r="AZ59" t="str">
        <f ca="1"/>
        <v/>
      </c>
      <c r="BA59" t="str">
        <f ca="1"/>
        <v/>
      </c>
      <c r="BB59" t="str">
        <f ca="1"/>
        <v/>
      </c>
      <c r="BC59" t="str">
        <f ca="1"/>
        <v/>
      </c>
      <c r="BD59" t="str">
        <f ca="1"/>
        <v/>
      </c>
      <c r="BE59" t="str">
        <f ca="1"/>
        <v/>
      </c>
      <c r="BF59">
        <f ca="1"/>
        <v>1.0503890788053301</v>
      </c>
      <c r="BG59" t="str">
        <f ca="1"/>
        <v/>
      </c>
      <c r="BH59" t="str">
        <f ca="1"/>
        <v/>
      </c>
      <c r="BI59" t="str">
        <f ca="1"/>
        <v/>
      </c>
      <c r="BJ59" t="str">
        <f ca="1"/>
        <v/>
      </c>
      <c r="BK59" t="str">
        <f ca="1"/>
        <v/>
      </c>
      <c r="BL59">
        <f ca="1"/>
        <v>9.9437707283779805E-2</v>
      </c>
      <c r="BM59" t="str">
        <f ca="1"/>
        <v/>
      </c>
      <c r="BN59">
        <f ca="1"/>
        <v>28.249942048108998</v>
      </c>
      <c r="BO59">
        <f ca="1"/>
        <v>28.8871453790054</v>
      </c>
      <c r="BP59">
        <f ca="1"/>
        <v>-6.3620492187500002</v>
      </c>
      <c r="BQ59">
        <f ca="1"/>
        <v>-0.58346218494548696</v>
      </c>
      <c r="BR59" t="str">
        <f ca="1"/>
        <v/>
      </c>
      <c r="BS59">
        <f ca="1"/>
        <v>-5.8378525338663899E-7</v>
      </c>
    </row>
    <row r="60" spans="1:71" x14ac:dyDescent="0.3">
      <c r="A60">
        <f ca="1"/>
        <v>1507957</v>
      </c>
      <c r="B60" t="str">
        <f ca="1"/>
        <v>Ideal Power Inc.</v>
      </c>
      <c r="C60" t="str">
        <f ca="1"/>
        <v>IPWR</v>
      </c>
      <c r="D60" t="str">
        <f ca="1"/>
        <v>04 Manufacturing</v>
      </c>
      <c r="E60" t="str">
        <f ca="1"/>
        <v>Semiconductors &amp; Related Devices</v>
      </c>
      <c r="F60" t="str">
        <f ca="1"/>
        <v>3674</v>
      </c>
      <c r="G60" t="str">
        <f ca="1"/>
        <v>5508 HIGHWAY 290 WEST SUITE 120 AUSTIN, TX 78735</v>
      </c>
      <c r="H60">
        <f ca="1"/>
        <v>2023</v>
      </c>
      <c r="I60" t="str">
        <f ca="1"/>
        <v>FY</v>
      </c>
      <c r="J60">
        <f ca="1"/>
        <v>10.497597000000001</v>
      </c>
      <c r="K60">
        <f ca="1"/>
        <v>12248070</v>
      </c>
      <c r="L60">
        <f ca="1"/>
        <v>9109175</v>
      </c>
      <c r="M60">
        <f ca="1"/>
        <v>8474835</v>
      </c>
      <c r="N60">
        <f ca="1"/>
        <v>70000</v>
      </c>
      <c r="O60">
        <f ca="1"/>
        <v>81450</v>
      </c>
      <c r="P60" t="str">
        <f ca="1"/>
        <v/>
      </c>
      <c r="Q60">
        <f ca="1"/>
        <v>359225</v>
      </c>
      <c r="R60" t="str">
        <f ca="1"/>
        <v/>
      </c>
      <c r="S60" t="str">
        <f ca="1"/>
        <v/>
      </c>
      <c r="T60">
        <f ca="1"/>
        <v>2188370</v>
      </c>
      <c r="U60">
        <f ca="1"/>
        <v>930893</v>
      </c>
      <c r="V60">
        <f ca="1"/>
        <v>405098</v>
      </c>
      <c r="W60" t="str">
        <f ca="1"/>
        <v/>
      </c>
      <c r="X60" t="str">
        <f ca="1"/>
        <v/>
      </c>
      <c r="Y60" t="str">
        <f ca="1"/>
        <v/>
      </c>
      <c r="Z60">
        <f ca="1"/>
        <v>10059700</v>
      </c>
      <c r="AA60" t="str">
        <f ca="1"/>
        <v/>
      </c>
      <c r="AB60">
        <f ca="1"/>
        <v>-97049450</v>
      </c>
      <c r="AC60">
        <f ca="1"/>
        <v>5998</v>
      </c>
      <c r="AD60">
        <f ca="1"/>
        <v>5996697</v>
      </c>
      <c r="AE60">
        <f ca="1"/>
        <v>38258</v>
      </c>
      <c r="AF60" t="str">
        <f ca="1"/>
        <v/>
      </c>
      <c r="AG60">
        <f ca="1"/>
        <v>160613</v>
      </c>
      <c r="AH60">
        <f ca="1"/>
        <v>-10352088</v>
      </c>
      <c r="AI60">
        <f ca="1"/>
        <v>5743211</v>
      </c>
      <c r="AJ60">
        <f ca="1"/>
        <v>10390346</v>
      </c>
      <c r="AK60" t="str">
        <f ca="1"/>
        <v/>
      </c>
      <c r="AL60">
        <f ca="1"/>
        <v>-9954020</v>
      </c>
      <c r="AM60" t="str">
        <f ca="1"/>
        <v/>
      </c>
      <c r="AN60" t="str">
        <f ca="1"/>
        <v/>
      </c>
      <c r="AO60">
        <f ca="1"/>
        <v>-7131578</v>
      </c>
      <c r="AP60">
        <f ca="1"/>
        <v>36052</v>
      </c>
      <c r="AQ60">
        <f ca="1"/>
        <v>271746</v>
      </c>
      <c r="AR60" t="str">
        <f ca="1"/>
        <v/>
      </c>
      <c r="AS60">
        <f ca="1"/>
        <v>-522946</v>
      </c>
      <c r="AT60">
        <f ca="1"/>
        <v>-216264</v>
      </c>
      <c r="AU60" t="str">
        <f ca="1"/>
        <v/>
      </c>
      <c r="AV60" t="str">
        <f ca="1"/>
        <v/>
      </c>
      <c r="AW60">
        <f ca="1"/>
        <v>-1.61</v>
      </c>
      <c r="AX60" t="str">
        <f ca="1"/>
        <v/>
      </c>
      <c r="AY60" t="str">
        <f ca="1"/>
        <v/>
      </c>
      <c r="AZ60" t="str">
        <f ca="1"/>
        <v/>
      </c>
      <c r="BA60" t="str">
        <f ca="1"/>
        <v/>
      </c>
      <c r="BB60" t="str">
        <f ca="1"/>
        <v/>
      </c>
      <c r="BC60" t="str">
        <f ca="1"/>
        <v/>
      </c>
      <c r="BD60" t="str">
        <f ca="1"/>
        <v/>
      </c>
      <c r="BE60" t="str">
        <f ca="1"/>
        <v/>
      </c>
      <c r="BF60" t="str">
        <f ca="1"/>
        <v/>
      </c>
      <c r="BG60" t="str">
        <f ca="1"/>
        <v/>
      </c>
      <c r="BH60" t="str">
        <f ca="1"/>
        <v/>
      </c>
      <c r="BI60" t="str">
        <f ca="1"/>
        <v/>
      </c>
      <c r="BJ60" t="str">
        <f ca="1"/>
        <v/>
      </c>
      <c r="BK60" t="str">
        <f ca="1"/>
        <v/>
      </c>
      <c r="BL60">
        <f ca="1"/>
        <v>0.17867059871473601</v>
      </c>
      <c r="BM60" t="str">
        <f ca="1"/>
        <v/>
      </c>
      <c r="BN60">
        <f ca="1"/>
        <v>9.1039840239425995</v>
      </c>
      <c r="BO60">
        <f ca="1"/>
        <v>9.6979190948905991</v>
      </c>
      <c r="BP60">
        <f ca="1"/>
        <v>-6.5202465838509296</v>
      </c>
      <c r="BQ60">
        <f ca="1"/>
        <v>-0.98949471654224297</v>
      </c>
      <c r="BR60" t="str">
        <f ca="1"/>
        <v/>
      </c>
      <c r="BS60">
        <f ca="1"/>
        <v>-1.6800830213624699E-6</v>
      </c>
    </row>
    <row r="61" spans="1:71" x14ac:dyDescent="0.3">
      <c r="A61">
        <f ca="1"/>
        <v>1507957</v>
      </c>
      <c r="B61" t="str">
        <f ca="1"/>
        <v>Ideal Power Inc.</v>
      </c>
      <c r="C61" t="str">
        <f ca="1"/>
        <v>IPWR</v>
      </c>
      <c r="D61" t="str">
        <f ca="1"/>
        <v>04 Manufacturing</v>
      </c>
      <c r="E61" t="str">
        <f ca="1"/>
        <v>Semiconductors &amp; Related Devices</v>
      </c>
      <c r="F61" t="str">
        <f ca="1"/>
        <v>3674</v>
      </c>
      <c r="G61" t="str">
        <f ca="1"/>
        <v>5508 HIGHWAY 290 WEST SUITE 120 AUSTIN, TX 78735</v>
      </c>
      <c r="H61">
        <f ca="1"/>
        <v>2022</v>
      </c>
      <c r="I61" t="str">
        <f ca="1"/>
        <v>FY</v>
      </c>
      <c r="J61">
        <f ca="1"/>
        <v>10.557308000000001</v>
      </c>
      <c r="K61">
        <f ca="1"/>
        <v>19399367</v>
      </c>
      <c r="L61">
        <f ca="1"/>
        <v>16902924</v>
      </c>
      <c r="M61">
        <f ca="1"/>
        <v>16345623</v>
      </c>
      <c r="N61">
        <f ca="1"/>
        <v>65936</v>
      </c>
      <c r="O61" t="str">
        <f ca="1"/>
        <v/>
      </c>
      <c r="P61" t="str">
        <f ca="1"/>
        <v/>
      </c>
      <c r="Q61">
        <f ca="1"/>
        <v>200103</v>
      </c>
      <c r="R61" t="str">
        <f ca="1"/>
        <v/>
      </c>
      <c r="S61" t="str">
        <f ca="1"/>
        <v/>
      </c>
      <c r="T61">
        <f ca="1"/>
        <v>1490763</v>
      </c>
      <c r="U61">
        <f ca="1"/>
        <v>449318</v>
      </c>
      <c r="V61">
        <f ca="1"/>
        <v>130503</v>
      </c>
      <c r="W61" t="str">
        <f ca="1"/>
        <v/>
      </c>
      <c r="X61" t="str">
        <f ca="1"/>
        <v/>
      </c>
      <c r="Y61" t="str">
        <f ca="1"/>
        <v/>
      </c>
      <c r="Z61">
        <f ca="1"/>
        <v>17908604</v>
      </c>
      <c r="AA61" t="str">
        <f ca="1"/>
        <v/>
      </c>
      <c r="AB61">
        <f ca="1"/>
        <v>-87095430</v>
      </c>
      <c r="AC61">
        <f ca="1"/>
        <v>5926</v>
      </c>
      <c r="AD61">
        <f ca="1"/>
        <v>5924680</v>
      </c>
      <c r="AE61">
        <f ca="1"/>
        <v>0</v>
      </c>
      <c r="AF61" t="str">
        <f ca="1"/>
        <v/>
      </c>
      <c r="AG61">
        <f ca="1"/>
        <v>203269</v>
      </c>
      <c r="AH61">
        <f ca="1"/>
        <v>-7342959</v>
      </c>
      <c r="AI61">
        <f ca="1"/>
        <v>3366776</v>
      </c>
      <c r="AJ61">
        <f ca="1"/>
        <v>7342959</v>
      </c>
      <c r="AK61" t="str">
        <f ca="1"/>
        <v/>
      </c>
      <c r="AL61">
        <f ca="1"/>
        <v>-7189350</v>
      </c>
      <c r="AM61" t="str">
        <f ca="1"/>
        <v/>
      </c>
      <c r="AN61" t="str">
        <f ca="1"/>
        <v/>
      </c>
      <c r="AO61">
        <f ca="1"/>
        <v>-6383914</v>
      </c>
      <c r="AP61">
        <f ca="1"/>
        <v>-236795</v>
      </c>
      <c r="AQ61">
        <f ca="1"/>
        <v>187077</v>
      </c>
      <c r="AR61" t="str">
        <f ca="1"/>
        <v/>
      </c>
      <c r="AS61">
        <f ca="1"/>
        <v>-312740</v>
      </c>
      <c r="AT61">
        <f ca="1"/>
        <v>-127872</v>
      </c>
      <c r="AU61" t="str">
        <f ca="1"/>
        <v/>
      </c>
      <c r="AV61" t="str">
        <f ca="1"/>
        <v/>
      </c>
      <c r="AW61">
        <f ca="1"/>
        <v>-1.17</v>
      </c>
      <c r="AX61" t="str">
        <f ca="1"/>
        <v/>
      </c>
      <c r="AY61" t="str">
        <f ca="1"/>
        <v/>
      </c>
      <c r="AZ61" t="str">
        <f ca="1"/>
        <v/>
      </c>
      <c r="BA61" t="str">
        <f ca="1"/>
        <v/>
      </c>
      <c r="BB61" t="str">
        <f ca="1"/>
        <v/>
      </c>
      <c r="BC61" t="str">
        <f ca="1"/>
        <v/>
      </c>
      <c r="BD61" t="str">
        <f ca="1"/>
        <v/>
      </c>
      <c r="BE61" t="str">
        <f ca="1"/>
        <v/>
      </c>
      <c r="BF61" t="str">
        <f ca="1"/>
        <v/>
      </c>
      <c r="BG61" t="str">
        <f ca="1"/>
        <v/>
      </c>
      <c r="BH61" t="str">
        <f ca="1"/>
        <v/>
      </c>
      <c r="BI61" t="str">
        <f ca="1"/>
        <v/>
      </c>
      <c r="BJ61" t="str">
        <f ca="1"/>
        <v/>
      </c>
      <c r="BK61" t="str">
        <f ca="1"/>
        <v/>
      </c>
      <c r="BL61">
        <f ca="1"/>
        <v>7.6845961004810101E-2</v>
      </c>
      <c r="BM61" t="str">
        <f ca="1"/>
        <v/>
      </c>
      <c r="BN61">
        <f ca="1"/>
        <v>36.378740669191998</v>
      </c>
      <c r="BO61" t="str">
        <f ca="1"/>
        <v/>
      </c>
      <c r="BP61">
        <f ca="1"/>
        <v>-9.0233401709401697</v>
      </c>
      <c r="BQ61">
        <f ca="1"/>
        <v>-0.40144670126158399</v>
      </c>
      <c r="BR61" t="str">
        <f ca="1"/>
        <v/>
      </c>
      <c r="BS61">
        <f ca="1"/>
        <v>-6.8972714791169697E-7</v>
      </c>
    </row>
    <row r="62" spans="1:71" x14ac:dyDescent="0.3">
      <c r="A62">
        <f ca="1"/>
        <v>1507957</v>
      </c>
      <c r="B62" t="str">
        <f ca="1"/>
        <v>Ideal Power Inc.</v>
      </c>
      <c r="C62" t="str">
        <f ca="1"/>
        <v>IPWR</v>
      </c>
      <c r="D62" t="str">
        <f ca="1"/>
        <v>04 Manufacturing</v>
      </c>
      <c r="E62" t="str">
        <f ca="1"/>
        <v>Semiconductors &amp; Related Devices</v>
      </c>
      <c r="F62" t="str">
        <f ca="1"/>
        <v>3674</v>
      </c>
      <c r="G62" t="str">
        <f ca="1"/>
        <v>5508 HIGHWAY 290 WEST SUITE 120 AUSTIN, TX 78735</v>
      </c>
      <c r="H62">
        <f ca="1"/>
        <v>2021</v>
      </c>
      <c r="I62" t="str">
        <f ca="1"/>
        <v>FY</v>
      </c>
      <c r="J62">
        <f ca="1"/>
        <v>15.442608999999999</v>
      </c>
      <c r="K62">
        <f ca="1"/>
        <v>25877480</v>
      </c>
      <c r="L62">
        <f ca="1"/>
        <v>23447311</v>
      </c>
      <c r="M62">
        <f ca="1"/>
        <v>23170149</v>
      </c>
      <c r="N62">
        <f ca="1"/>
        <v>233262</v>
      </c>
      <c r="O62" t="str">
        <f ca="1"/>
        <v/>
      </c>
      <c r="P62" t="str">
        <f ca="1"/>
        <v/>
      </c>
      <c r="Q62">
        <f ca="1"/>
        <v>56158</v>
      </c>
      <c r="R62" t="str">
        <f ca="1"/>
        <v/>
      </c>
      <c r="S62" t="str">
        <f ca="1"/>
        <v/>
      </c>
      <c r="T62">
        <f ca="1"/>
        <v>1727555</v>
      </c>
      <c r="U62">
        <f ca="1"/>
        <v>542871</v>
      </c>
      <c r="V62">
        <f ca="1"/>
        <v>130500</v>
      </c>
      <c r="W62" t="str">
        <f ca="1"/>
        <v/>
      </c>
      <c r="X62" t="str">
        <f ca="1"/>
        <v/>
      </c>
      <c r="Y62" t="str">
        <f ca="1"/>
        <v/>
      </c>
      <c r="Z62">
        <f ca="1"/>
        <v>24149925</v>
      </c>
      <c r="AA62">
        <f ca="1"/>
        <v>13210</v>
      </c>
      <c r="AB62">
        <f ca="1"/>
        <v>-79906080</v>
      </c>
      <c r="AC62">
        <f ca="1"/>
        <v>5894</v>
      </c>
      <c r="AD62">
        <f ca="1"/>
        <v>5892446</v>
      </c>
      <c r="AE62">
        <f ca="1"/>
        <v>0</v>
      </c>
      <c r="AF62" t="str">
        <f ca="1"/>
        <v/>
      </c>
      <c r="AG62">
        <f ca="1"/>
        <v>576399</v>
      </c>
      <c r="AH62">
        <f ca="1"/>
        <v>-4848975</v>
      </c>
      <c r="AI62">
        <f ca="1"/>
        <v>1927743</v>
      </c>
      <c r="AJ62">
        <f ca="1"/>
        <v>4848975</v>
      </c>
      <c r="AK62" t="str">
        <f ca="1"/>
        <v/>
      </c>
      <c r="AL62">
        <f ca="1"/>
        <v>-4770269</v>
      </c>
      <c r="AM62">
        <f ca="1"/>
        <v>12701</v>
      </c>
      <c r="AN62" t="str">
        <f ca="1"/>
        <v/>
      </c>
      <c r="AO62">
        <f ca="1"/>
        <v>-4280864</v>
      </c>
      <c r="AP62" t="str">
        <f ca="1"/>
        <v/>
      </c>
      <c r="AQ62">
        <f ca="1"/>
        <v>157564</v>
      </c>
      <c r="AR62" t="str">
        <f ca="1"/>
        <v/>
      </c>
      <c r="AS62">
        <f ca="1"/>
        <v>-236935</v>
      </c>
      <c r="AT62">
        <f ca="1"/>
        <v>24530692</v>
      </c>
      <c r="AU62" t="str">
        <f ca="1"/>
        <v/>
      </c>
      <c r="AV62" t="str">
        <f ca="1"/>
        <v/>
      </c>
      <c r="AW62">
        <f ca="1"/>
        <v>-0.8</v>
      </c>
      <c r="AX62" t="str">
        <f ca="1"/>
        <v/>
      </c>
      <c r="AY62" t="str">
        <f ca="1"/>
        <v/>
      </c>
      <c r="AZ62" t="str">
        <f ca="1"/>
        <v/>
      </c>
      <c r="BA62" t="str">
        <f ca="1"/>
        <v/>
      </c>
      <c r="BB62" t="str">
        <f ca="1"/>
        <v/>
      </c>
      <c r="BC62" t="str">
        <f ca="1"/>
        <v/>
      </c>
      <c r="BD62" t="str">
        <f ca="1"/>
        <v/>
      </c>
      <c r="BE62" t="str">
        <f ca="1"/>
        <v/>
      </c>
      <c r="BF62" t="str">
        <f ca="1"/>
        <v/>
      </c>
      <c r="BG62" t="str">
        <f ca="1"/>
        <v/>
      </c>
      <c r="BH62" t="str">
        <f ca="1"/>
        <v/>
      </c>
      <c r="BI62" t="str">
        <f ca="1"/>
        <v/>
      </c>
      <c r="BJ62" t="str">
        <f ca="1"/>
        <v/>
      </c>
      <c r="BK62" t="str">
        <f ca="1"/>
        <v/>
      </c>
      <c r="BL62">
        <f ca="1"/>
        <v>6.6759012083093094E-2</v>
      </c>
      <c r="BM62" t="str">
        <f ca="1"/>
        <v/>
      </c>
      <c r="BN62">
        <f ca="1"/>
        <v>42.6807639383942</v>
      </c>
      <c r="BO62" t="str">
        <f ca="1"/>
        <v/>
      </c>
      <c r="BP62">
        <f ca="1"/>
        <v>-19.303261249999998</v>
      </c>
      <c r="BQ62">
        <f ca="1"/>
        <v>-0.197527280105425</v>
      </c>
      <c r="BR62" t="str">
        <f ca="1"/>
        <v/>
      </c>
      <c r="BS62">
        <f ca="1"/>
        <v>-5.1155799448652502E-7</v>
      </c>
    </row>
    <row r="63" spans="1:71" x14ac:dyDescent="0.3">
      <c r="A63">
        <f ca="1"/>
        <v>1507957</v>
      </c>
      <c r="B63" t="str">
        <f ca="1"/>
        <v>Ideal Power Inc.</v>
      </c>
      <c r="C63" t="str">
        <f ca="1"/>
        <v>IPWR</v>
      </c>
      <c r="D63" t="str">
        <f ca="1"/>
        <v>04 Manufacturing</v>
      </c>
      <c r="E63" t="str">
        <f ca="1"/>
        <v>Semiconductors &amp; Related Devices</v>
      </c>
      <c r="F63" t="str">
        <f ca="1"/>
        <v>3674</v>
      </c>
      <c r="G63" t="str">
        <f ca="1"/>
        <v>5508 HIGHWAY 290 WEST SUITE 120 AUSTIN, TX 78735</v>
      </c>
      <c r="H63">
        <f ca="1"/>
        <v>2020</v>
      </c>
      <c r="I63" t="str">
        <f ca="1"/>
        <v>FY</v>
      </c>
      <c r="J63">
        <f ca="1"/>
        <v>5.6870539999999998</v>
      </c>
      <c r="K63">
        <f ca="1"/>
        <v>5132173</v>
      </c>
      <c r="L63">
        <f ca="1"/>
        <v>3446426</v>
      </c>
      <c r="M63">
        <f ca="1"/>
        <v>3157256</v>
      </c>
      <c r="N63">
        <f ca="1"/>
        <v>170287</v>
      </c>
      <c r="O63" t="str">
        <f ca="1"/>
        <v/>
      </c>
      <c r="P63" t="str">
        <f ca="1"/>
        <v/>
      </c>
      <c r="Q63">
        <f ca="1"/>
        <v>37125</v>
      </c>
      <c r="R63" t="str">
        <f ca="1"/>
        <v/>
      </c>
      <c r="S63" t="str">
        <f ca="1"/>
        <v/>
      </c>
      <c r="T63">
        <f ca="1"/>
        <v>1302964</v>
      </c>
      <c r="U63">
        <f ca="1"/>
        <v>659526</v>
      </c>
      <c r="V63">
        <f ca="1"/>
        <v>101984</v>
      </c>
      <c r="W63" t="str">
        <f ca="1"/>
        <v/>
      </c>
      <c r="X63" t="str">
        <f ca="1"/>
        <v/>
      </c>
      <c r="Y63" t="str">
        <f ca="1"/>
        <v/>
      </c>
      <c r="Z63">
        <f ca="1"/>
        <v>3829209</v>
      </c>
      <c r="AA63">
        <f ca="1"/>
        <v>13210</v>
      </c>
      <c r="AB63">
        <f ca="1"/>
        <v>-75135811</v>
      </c>
      <c r="AC63">
        <f ca="1"/>
        <v>3266</v>
      </c>
      <c r="AD63">
        <f ca="1"/>
        <v>3264419</v>
      </c>
      <c r="AE63">
        <f ca="1"/>
        <v>0</v>
      </c>
      <c r="AF63" t="str">
        <f ca="1"/>
        <v/>
      </c>
      <c r="AG63">
        <f ca="1"/>
        <v>428129</v>
      </c>
      <c r="AH63">
        <f ca="1"/>
        <v>-4067982</v>
      </c>
      <c r="AI63">
        <f ca="1"/>
        <v>1720893</v>
      </c>
      <c r="AJ63">
        <f ca="1"/>
        <v>4067982</v>
      </c>
      <c r="AK63" t="str">
        <f ca="1"/>
        <v/>
      </c>
      <c r="AL63">
        <f ca="1"/>
        <v>-7793897</v>
      </c>
      <c r="AM63">
        <f ca="1"/>
        <v>5049</v>
      </c>
      <c r="AN63" t="str">
        <f ca="1"/>
        <v/>
      </c>
      <c r="AO63">
        <f ca="1"/>
        <v>-3019032</v>
      </c>
      <c r="AP63" t="str">
        <f ca="1"/>
        <v/>
      </c>
      <c r="AQ63">
        <f ca="1"/>
        <v>122152</v>
      </c>
      <c r="AR63" t="str">
        <f ca="1"/>
        <v/>
      </c>
      <c r="AS63">
        <f ca="1"/>
        <v>-67160</v>
      </c>
      <c r="AT63">
        <f ca="1"/>
        <v>3185766</v>
      </c>
      <c r="AU63" t="str">
        <f ca="1"/>
        <v/>
      </c>
      <c r="AV63" t="str">
        <f ca="1"/>
        <v/>
      </c>
      <c r="AW63" t="str">
        <f ca="1"/>
        <v/>
      </c>
      <c r="AX63" t="str">
        <f ca="1"/>
        <v/>
      </c>
      <c r="AY63" t="str">
        <f ca="1"/>
        <v/>
      </c>
      <c r="AZ63" t="str">
        <f ca="1"/>
        <v/>
      </c>
      <c r="BA63" t="str">
        <f ca="1"/>
        <v/>
      </c>
      <c r="BB63" t="str">
        <f ca="1"/>
        <v/>
      </c>
      <c r="BC63" t="str">
        <f ca="1"/>
        <v/>
      </c>
      <c r="BD63" t="str">
        <f ca="1"/>
        <v/>
      </c>
      <c r="BE63" t="str">
        <f ca="1"/>
        <v/>
      </c>
      <c r="BF63" t="str">
        <f ca="1"/>
        <v/>
      </c>
      <c r="BG63" t="str">
        <f ca="1"/>
        <v/>
      </c>
      <c r="BH63" t="str">
        <f ca="1"/>
        <v/>
      </c>
      <c r="BI63" t="str">
        <f ca="1"/>
        <v/>
      </c>
      <c r="BJ63" t="str">
        <f ca="1"/>
        <v/>
      </c>
      <c r="BK63" t="str">
        <f ca="1"/>
        <v/>
      </c>
      <c r="BL63">
        <f ca="1"/>
        <v>0.253881542964355</v>
      </c>
      <c r="BM63" t="str">
        <f ca="1"/>
        <v/>
      </c>
      <c r="BN63">
        <f ca="1"/>
        <v>4.7871592628645399</v>
      </c>
      <c r="BO63" t="str">
        <f ca="1"/>
        <v/>
      </c>
      <c r="BP63" t="str">
        <f ca="1"/>
        <v/>
      </c>
      <c r="BQ63">
        <f ca="1"/>
        <v>-2.0353804140750702</v>
      </c>
      <c r="BR63" t="str">
        <f ca="1"/>
        <v/>
      </c>
      <c r="BS63" t="str">
        <f ca="1"/>
        <v/>
      </c>
    </row>
    <row r="64" spans="1:71" x14ac:dyDescent="0.3">
      <c r="A64">
        <f ca="1"/>
        <v>1507957</v>
      </c>
      <c r="B64" t="str">
        <f ca="1"/>
        <v>Ideal Power Inc.</v>
      </c>
      <c r="C64" t="str">
        <f ca="1"/>
        <v>IPWR</v>
      </c>
      <c r="D64" t="str">
        <f ca="1"/>
        <v>04 Manufacturing</v>
      </c>
      <c r="E64" t="str">
        <f ca="1"/>
        <v>Semiconductors &amp; Related Devices</v>
      </c>
      <c r="F64" t="str">
        <f ca="1"/>
        <v>3674</v>
      </c>
      <c r="G64" t="str">
        <f ca="1"/>
        <v>5508 HIGHWAY 290 WEST SUITE 120 AUSTIN, TX 78735</v>
      </c>
      <c r="H64">
        <f ca="1"/>
        <v>2019</v>
      </c>
      <c r="I64" t="str">
        <f ca="1"/>
        <v>FY</v>
      </c>
      <c r="J64">
        <f ca="1"/>
        <v>5.6105289999999997</v>
      </c>
      <c r="K64">
        <f ca="1"/>
        <v>5265740</v>
      </c>
      <c r="L64">
        <f ca="1"/>
        <v>3305830</v>
      </c>
      <c r="M64">
        <f ca="1"/>
        <v>3057682</v>
      </c>
      <c r="N64" t="str">
        <f ca="1"/>
        <v/>
      </c>
      <c r="O64" t="str">
        <f ca="1"/>
        <v/>
      </c>
      <c r="P64" t="str">
        <f ca="1"/>
        <v/>
      </c>
      <c r="Q64">
        <f ca="1"/>
        <v>47302</v>
      </c>
      <c r="R64" t="str">
        <f ca="1"/>
        <v/>
      </c>
      <c r="S64" t="str">
        <f ca="1"/>
        <v/>
      </c>
      <c r="T64">
        <f ca="1"/>
        <v>1376507</v>
      </c>
      <c r="U64">
        <f ca="1"/>
        <v>685210</v>
      </c>
      <c r="V64">
        <f ca="1"/>
        <v>182956</v>
      </c>
      <c r="W64" t="str">
        <f ca="1"/>
        <v/>
      </c>
      <c r="X64" t="str">
        <f ca="1"/>
        <v/>
      </c>
      <c r="Y64" t="str">
        <f ca="1"/>
        <v/>
      </c>
      <c r="Z64">
        <f ca="1"/>
        <v>3889233</v>
      </c>
      <c r="AA64">
        <f ca="1"/>
        <v>13210</v>
      </c>
      <c r="AB64">
        <f ca="1"/>
        <v>-67341914</v>
      </c>
      <c r="AC64">
        <f ca="1"/>
        <v>2101</v>
      </c>
      <c r="AD64">
        <f ca="1"/>
        <v>2099951</v>
      </c>
      <c r="AE64">
        <f ca="1"/>
        <v>0</v>
      </c>
      <c r="AF64" t="str">
        <f ca="1"/>
        <v/>
      </c>
      <c r="AG64">
        <f ca="1"/>
        <v>0</v>
      </c>
      <c r="AH64">
        <f ca="1"/>
        <v>-3115263</v>
      </c>
      <c r="AI64">
        <f ca="1"/>
        <v>1050151</v>
      </c>
      <c r="AJ64">
        <f ca="1"/>
        <v>3115263</v>
      </c>
      <c r="AK64" t="str">
        <f ca="1"/>
        <v/>
      </c>
      <c r="AL64">
        <f ca="1"/>
        <v>-3927662</v>
      </c>
      <c r="AM64" t="str">
        <f ca="1"/>
        <v/>
      </c>
      <c r="AN64" t="str">
        <f ca="1"/>
        <v/>
      </c>
      <c r="AO64">
        <f ca="1"/>
        <v>-3200000</v>
      </c>
      <c r="AP64" t="str">
        <f ca="1"/>
        <v/>
      </c>
      <c r="AQ64">
        <f ca="1"/>
        <v>110463</v>
      </c>
      <c r="AR64" t="str">
        <f ca="1"/>
        <v/>
      </c>
      <c r="AS64" t="str">
        <f ca="1"/>
        <v/>
      </c>
      <c r="AT64">
        <f ca="1"/>
        <v>3098773</v>
      </c>
      <c r="AU64" t="str">
        <f ca="1"/>
        <v/>
      </c>
      <c r="AV64" t="str">
        <f ca="1"/>
        <v/>
      </c>
      <c r="AW64" t="str">
        <f ca="1"/>
        <v/>
      </c>
      <c r="AX64" t="str">
        <f ca="1"/>
        <v/>
      </c>
      <c r="AY64" t="str">
        <f ca="1"/>
        <v/>
      </c>
      <c r="AZ64" t="str">
        <f ca="1"/>
        <v/>
      </c>
      <c r="BA64" t="str">
        <f ca="1"/>
        <v/>
      </c>
      <c r="BB64" t="str">
        <f ca="1"/>
        <v/>
      </c>
      <c r="BC64" t="str">
        <f ca="1"/>
        <v/>
      </c>
      <c r="BD64" t="str">
        <f ca="1"/>
        <v/>
      </c>
      <c r="BE64" t="str">
        <f ca="1"/>
        <v/>
      </c>
      <c r="BF64" t="str">
        <f ca="1"/>
        <v/>
      </c>
      <c r="BG64" t="str">
        <f ca="1"/>
        <v/>
      </c>
      <c r="BH64" t="str">
        <f ca="1"/>
        <v/>
      </c>
      <c r="BI64" t="str">
        <f ca="1"/>
        <v/>
      </c>
      <c r="BJ64" t="str">
        <f ca="1"/>
        <v/>
      </c>
      <c r="BK64" t="str">
        <f ca="1"/>
        <v/>
      </c>
      <c r="BL64">
        <f ca="1"/>
        <v>0.26140808319438502</v>
      </c>
      <c r="BM64" t="str">
        <f ca="1"/>
        <v/>
      </c>
      <c r="BN64">
        <f ca="1"/>
        <v>4.46240130762832</v>
      </c>
      <c r="BO64" t="str">
        <f ca="1"/>
        <v/>
      </c>
      <c r="BP64" t="str">
        <f ca="1"/>
        <v/>
      </c>
      <c r="BQ64">
        <f ca="1"/>
        <v>-1.00988086854143</v>
      </c>
      <c r="BR64" t="str">
        <f ca="1"/>
        <v/>
      </c>
      <c r="BS64" t="str">
        <f ca="1"/>
        <v/>
      </c>
    </row>
    <row r="65" spans="1:71" x14ac:dyDescent="0.3">
      <c r="A65">
        <f ca="1"/>
        <v>1507957</v>
      </c>
      <c r="B65" t="str">
        <f ca="1"/>
        <v>Ideal Power Inc.</v>
      </c>
      <c r="C65" t="str">
        <f ca="1"/>
        <v>IPWR</v>
      </c>
      <c r="D65" t="str">
        <f ca="1"/>
        <v>04 Manufacturing</v>
      </c>
      <c r="E65" t="str">
        <f ca="1"/>
        <v>Semiconductors &amp; Related Devices</v>
      </c>
      <c r="F65" t="str">
        <f ca="1"/>
        <v>3674</v>
      </c>
      <c r="G65" t="str">
        <f ca="1"/>
        <v>5508 HIGHWAY 290 WEST SUITE 120 AUSTIN, TX 78735</v>
      </c>
      <c r="H65">
        <f ca="1"/>
        <v>2018</v>
      </c>
      <c r="I65" t="str">
        <f ca="1"/>
        <v>FY</v>
      </c>
      <c r="J65">
        <f ca="1"/>
        <v>10.704768</v>
      </c>
      <c r="K65">
        <f ca="1"/>
        <v>6165820</v>
      </c>
      <c r="L65">
        <f ca="1"/>
        <v>4688277</v>
      </c>
      <c r="M65">
        <f ca="1"/>
        <v>3258077</v>
      </c>
      <c r="N65">
        <f ca="1"/>
        <v>0</v>
      </c>
      <c r="O65" t="str">
        <f ca="1"/>
        <v/>
      </c>
      <c r="P65" t="str">
        <f ca="1"/>
        <v/>
      </c>
      <c r="Q65">
        <f ca="1"/>
        <v>63214</v>
      </c>
      <c r="R65" t="str">
        <f ca="1"/>
        <v/>
      </c>
      <c r="S65" t="str">
        <f ca="1"/>
        <v/>
      </c>
      <c r="T65">
        <f ca="1"/>
        <v>1567876</v>
      </c>
      <c r="U65">
        <f ca="1"/>
        <v>1139713</v>
      </c>
      <c r="V65">
        <f ca="1"/>
        <v>94203</v>
      </c>
      <c r="W65" t="str">
        <f ca="1"/>
        <v/>
      </c>
      <c r="X65" t="str">
        <f ca="1"/>
        <v/>
      </c>
      <c r="Y65" t="str">
        <f ca="1"/>
        <v/>
      </c>
      <c r="Z65">
        <f ca="1"/>
        <v>4597944</v>
      </c>
      <c r="AA65">
        <f ca="1"/>
        <v>13210</v>
      </c>
      <c r="AB65">
        <f ca="1"/>
        <v>-63414252</v>
      </c>
      <c r="AC65">
        <f ca="1"/>
        <v>14028</v>
      </c>
      <c r="AD65">
        <f ca="1"/>
        <v>14014410</v>
      </c>
      <c r="AE65">
        <f ca="1"/>
        <v>0</v>
      </c>
      <c r="AF65">
        <f ca="1"/>
        <v>0</v>
      </c>
      <c r="AG65">
        <f ca="1"/>
        <v>0</v>
      </c>
      <c r="AH65">
        <f ca="1"/>
        <v>-4311624</v>
      </c>
      <c r="AI65">
        <f ca="1"/>
        <v>871742</v>
      </c>
      <c r="AJ65">
        <f ca="1"/>
        <v>4311624</v>
      </c>
      <c r="AK65" t="str">
        <f ca="1"/>
        <v/>
      </c>
      <c r="AL65">
        <f ca="1"/>
        <v>-7904989</v>
      </c>
      <c r="AM65" t="str">
        <f ca="1"/>
        <v/>
      </c>
      <c r="AN65" t="str">
        <f ca="1"/>
        <v/>
      </c>
      <c r="AO65">
        <f ca="1"/>
        <v>-6546216</v>
      </c>
      <c r="AP65" t="str">
        <f ca="1"/>
        <v/>
      </c>
      <c r="AQ65">
        <f ca="1"/>
        <v>137509</v>
      </c>
      <c r="AR65" t="str">
        <f ca="1"/>
        <v/>
      </c>
      <c r="AS65" t="str">
        <f ca="1"/>
        <v/>
      </c>
      <c r="AT65">
        <f ca="1"/>
        <v>-5721</v>
      </c>
      <c r="AU65" t="str">
        <f ca="1"/>
        <v/>
      </c>
      <c r="AV65" t="str">
        <f ca="1"/>
        <v/>
      </c>
      <c r="AW65" t="str">
        <f ca="1"/>
        <v/>
      </c>
      <c r="AX65" t="str">
        <f ca="1"/>
        <v/>
      </c>
      <c r="AY65" t="str">
        <f ca="1"/>
        <v/>
      </c>
      <c r="AZ65" t="str">
        <f ca="1"/>
        <v/>
      </c>
      <c r="BA65" t="str">
        <f ca="1"/>
        <v/>
      </c>
      <c r="BB65" t="str">
        <f ca="1"/>
        <v/>
      </c>
      <c r="BC65" t="str">
        <f ca="1"/>
        <v/>
      </c>
      <c r="BD65" t="str">
        <f ca="1"/>
        <v/>
      </c>
      <c r="BE65" t="str">
        <f ca="1"/>
        <v/>
      </c>
      <c r="BF65" t="str">
        <f ca="1"/>
        <v/>
      </c>
      <c r="BG65">
        <f ca="1"/>
        <v>0</v>
      </c>
      <c r="BH65" t="str">
        <f ca="1"/>
        <v/>
      </c>
      <c r="BI65" t="str">
        <f ca="1"/>
        <v/>
      </c>
      <c r="BJ65" t="str">
        <f ca="1"/>
        <v/>
      </c>
      <c r="BK65" t="str">
        <f ca="1"/>
        <v/>
      </c>
      <c r="BL65">
        <f ca="1"/>
        <v>0.25428507481567703</v>
      </c>
      <c r="BM65" t="str">
        <f ca="1"/>
        <v/>
      </c>
      <c r="BN65">
        <f ca="1"/>
        <v>2.8586819664248799</v>
      </c>
      <c r="BO65" t="str">
        <f ca="1"/>
        <v/>
      </c>
      <c r="BP65" t="str">
        <f ca="1"/>
        <v/>
      </c>
      <c r="BQ65">
        <f ca="1"/>
        <v>-1.71924429701623</v>
      </c>
      <c r="BR65" t="str">
        <f ca="1"/>
        <v/>
      </c>
      <c r="BS65" t="str">
        <f ca="1"/>
        <v/>
      </c>
    </row>
    <row r="66" spans="1:71" x14ac:dyDescent="0.3">
      <c r="A66">
        <f ca="1"/>
        <v>1507957</v>
      </c>
      <c r="B66" t="str">
        <f ca="1"/>
        <v>Ideal Power Inc.</v>
      </c>
      <c r="C66" t="str">
        <f ca="1"/>
        <v>IPWR</v>
      </c>
      <c r="D66" t="str">
        <f ca="1"/>
        <v>04 Manufacturing</v>
      </c>
      <c r="E66" t="str">
        <f ca="1"/>
        <v>Semiconductors &amp; Related Devices</v>
      </c>
      <c r="F66" t="str">
        <f ca="1"/>
        <v>3674</v>
      </c>
      <c r="G66" t="str">
        <f ca="1"/>
        <v>5508 HIGHWAY 290 WEST SUITE 120 AUSTIN, TX 78735</v>
      </c>
      <c r="H66">
        <f ca="1"/>
        <v>2017</v>
      </c>
      <c r="I66" t="str">
        <f ca="1"/>
        <v>FY</v>
      </c>
      <c r="J66">
        <f ca="1"/>
        <v>22.121749999999999</v>
      </c>
      <c r="K66">
        <f ca="1"/>
        <v>13566987</v>
      </c>
      <c r="L66">
        <f ca="1"/>
        <v>10777902</v>
      </c>
      <c r="M66">
        <f ca="1"/>
        <v>10022247</v>
      </c>
      <c r="N66">
        <f ca="1"/>
        <v>221084</v>
      </c>
      <c r="O66">
        <f ca="1"/>
        <v>251363</v>
      </c>
      <c r="P66" t="str">
        <f ca="1"/>
        <v/>
      </c>
      <c r="Q66">
        <f ca="1"/>
        <v>669571</v>
      </c>
      <c r="R66" t="str">
        <f ca="1"/>
        <v/>
      </c>
      <c r="S66" t="str">
        <f ca="1"/>
        <v/>
      </c>
      <c r="T66">
        <f ca="1"/>
        <v>1986864</v>
      </c>
      <c r="U66">
        <f ca="1"/>
        <v>1530630</v>
      </c>
      <c r="V66">
        <f ca="1"/>
        <v>449475</v>
      </c>
      <c r="W66" t="str">
        <f ca="1"/>
        <v/>
      </c>
      <c r="X66" t="str">
        <f ca="1"/>
        <v/>
      </c>
      <c r="Y66" t="str">
        <f ca="1"/>
        <v/>
      </c>
      <c r="Z66">
        <f ca="1"/>
        <v>11580123</v>
      </c>
      <c r="AA66">
        <f ca="1"/>
        <v>7489</v>
      </c>
      <c r="AB66">
        <f ca="1"/>
        <v>-55509263</v>
      </c>
      <c r="AC66">
        <f ca="1"/>
        <v>13998</v>
      </c>
      <c r="AD66">
        <f ca="1"/>
        <v>13996121</v>
      </c>
      <c r="AE66">
        <f ca="1"/>
        <v>-1029412</v>
      </c>
      <c r="AF66">
        <f ca="1"/>
        <v>1212270</v>
      </c>
      <c r="AG66">
        <f ca="1"/>
        <v>2241682</v>
      </c>
      <c r="AH66">
        <f ca="1"/>
        <v>-10452686</v>
      </c>
      <c r="AI66">
        <f ca="1"/>
        <v>4184905</v>
      </c>
      <c r="AJ66">
        <f ca="1"/>
        <v>9423274</v>
      </c>
      <c r="AK66" t="str">
        <f ca="1"/>
        <v/>
      </c>
      <c r="AL66">
        <f ca="1"/>
        <v>-10435098</v>
      </c>
      <c r="AM66" t="str">
        <f ca="1"/>
        <v/>
      </c>
      <c r="AN66" t="str">
        <f ca="1"/>
        <v/>
      </c>
      <c r="AO66">
        <f ca="1"/>
        <v>-7415539</v>
      </c>
      <c r="AP66" t="str">
        <f ca="1"/>
        <v/>
      </c>
      <c r="AQ66">
        <f ca="1"/>
        <v>451547</v>
      </c>
      <c r="AR66" t="str">
        <f ca="1"/>
        <v/>
      </c>
      <c r="AS66">
        <f ca="1"/>
        <v>-434030</v>
      </c>
      <c r="AT66">
        <f ca="1"/>
        <v>13666900</v>
      </c>
      <c r="AU66" t="str">
        <f ca="1"/>
        <v/>
      </c>
      <c r="AV66" t="str">
        <f ca="1"/>
        <v/>
      </c>
      <c r="AW66" t="str">
        <f ca="1"/>
        <v/>
      </c>
      <c r="AX66" t="str">
        <f ca="1"/>
        <v/>
      </c>
      <c r="AY66">
        <f ca="1"/>
        <v>-8.6224075494732997</v>
      </c>
      <c r="AZ66" t="str">
        <f ca="1"/>
        <v/>
      </c>
      <c r="BA66" t="str">
        <f ca="1"/>
        <v/>
      </c>
      <c r="BB66" t="str">
        <f ca="1"/>
        <v/>
      </c>
      <c r="BC66">
        <f ca="1"/>
        <v>-6.1170688048042097</v>
      </c>
      <c r="BD66" t="str">
        <f ca="1"/>
        <v/>
      </c>
      <c r="BE66">
        <f ca="1"/>
        <v>-0.84916066552830605</v>
      </c>
      <c r="BF66" t="str">
        <f ca="1"/>
        <v/>
      </c>
      <c r="BG66">
        <f ca="1"/>
        <v>8.9354401238830705E-2</v>
      </c>
      <c r="BH66">
        <f ca="1"/>
        <v>-0.35803080171908902</v>
      </c>
      <c r="BI66" t="str">
        <f ca="1"/>
        <v/>
      </c>
      <c r="BJ66" t="str">
        <f ca="1"/>
        <v/>
      </c>
      <c r="BK66">
        <f ca="1"/>
        <v>3.4521228769168602</v>
      </c>
      <c r="BL66">
        <f ca="1"/>
        <v>0.14644843398169399</v>
      </c>
      <c r="BM66" t="str">
        <f ca="1"/>
        <v/>
      </c>
      <c r="BN66">
        <f ca="1"/>
        <v>6.5477920856118104</v>
      </c>
      <c r="BO66">
        <f ca="1"/>
        <v>6.8772590371284998</v>
      </c>
      <c r="BP66" t="str">
        <f ca="1"/>
        <v/>
      </c>
      <c r="BQ66">
        <f ca="1"/>
        <v>-0.90112151658492701</v>
      </c>
      <c r="BR66" t="str">
        <f ca="1"/>
        <v/>
      </c>
      <c r="BS66" t="str">
        <f ca="1"/>
        <v/>
      </c>
    </row>
    <row r="67" spans="1:71" x14ac:dyDescent="0.3">
      <c r="A67">
        <f ca="1"/>
        <v>1852131</v>
      </c>
      <c r="B67" t="str">
        <f ca="1"/>
        <v>Nextpower Inc.</v>
      </c>
      <c r="C67" t="str">
        <f ca="1"/>
        <v>NXT</v>
      </c>
      <c r="D67" t="str">
        <f ca="1"/>
        <v>04 Manufacturing</v>
      </c>
      <c r="E67" t="str">
        <f ca="1"/>
        <v>Semiconductors &amp; Related Devices</v>
      </c>
      <c r="F67" t="str">
        <f ca="1"/>
        <v>3674</v>
      </c>
      <c r="G67" t="str">
        <f ca="1"/>
        <v>6200 PASEO PADRE PARKWAY FREMONT, CA 94555</v>
      </c>
      <c r="H67">
        <f ca="1"/>
        <v>2026</v>
      </c>
      <c r="I67" t="str">
        <f ca="1"/>
        <v>FY</v>
      </c>
      <c r="J67">
        <f ca="1"/>
        <v>111.75430799999999</v>
      </c>
      <c r="K67" t="str">
        <f ca="1"/>
        <v/>
      </c>
      <c r="L67" t="str">
        <f ca="1"/>
        <v/>
      </c>
      <c r="M67" t="str">
        <f ca="1"/>
        <v/>
      </c>
      <c r="N67" t="str">
        <f ca="1"/>
        <v/>
      </c>
      <c r="O67" t="str">
        <f ca="1"/>
        <v/>
      </c>
      <c r="P67" t="str">
        <f ca="1"/>
        <v/>
      </c>
      <c r="Q67" t="str">
        <f ca="1"/>
        <v/>
      </c>
      <c r="R67" t="str">
        <f ca="1"/>
        <v/>
      </c>
      <c r="S67" t="str">
        <f ca="1"/>
        <v/>
      </c>
      <c r="T67" t="str">
        <f ca="1"/>
        <v/>
      </c>
      <c r="U67" t="str">
        <f ca="1"/>
        <v/>
      </c>
      <c r="V67" t="str">
        <f ca="1"/>
        <v/>
      </c>
      <c r="W67" t="str">
        <f ca="1"/>
        <v/>
      </c>
      <c r="X67" t="str">
        <f ca="1"/>
        <v/>
      </c>
      <c r="Y67" t="str">
        <f ca="1"/>
        <v/>
      </c>
      <c r="Z67" t="str">
        <f ca="1"/>
        <v/>
      </c>
      <c r="AA67" t="str">
        <f ca="1"/>
        <v/>
      </c>
      <c r="AB67" t="str">
        <f ca="1"/>
        <v/>
      </c>
      <c r="AC67" t="str">
        <f ca="1"/>
        <v/>
      </c>
      <c r="AD67" t="str">
        <f ca="1"/>
        <v/>
      </c>
      <c r="AE67" t="str">
        <f ca="1"/>
        <v/>
      </c>
      <c r="AF67" t="str">
        <f ca="1"/>
        <v/>
      </c>
      <c r="AG67" t="str">
        <f ca="1"/>
        <v/>
      </c>
      <c r="AH67" t="str">
        <f ca="1"/>
        <v/>
      </c>
      <c r="AI67" t="str">
        <f ca="1"/>
        <v/>
      </c>
      <c r="AJ67" t="str">
        <f ca="1"/>
        <v/>
      </c>
      <c r="AK67" t="str">
        <f ca="1"/>
        <v/>
      </c>
      <c r="AL67" t="str">
        <f ca="1"/>
        <v/>
      </c>
      <c r="AM67" t="str">
        <f ca="1"/>
        <v/>
      </c>
      <c r="AN67" t="str">
        <f ca="1"/>
        <v/>
      </c>
      <c r="AO67" t="str">
        <f ca="1"/>
        <v/>
      </c>
      <c r="AP67" t="str">
        <f ca="1"/>
        <v/>
      </c>
      <c r="AQ67" t="str">
        <f ca="1"/>
        <v/>
      </c>
      <c r="AR67" t="str">
        <f ca="1"/>
        <v/>
      </c>
      <c r="AS67" t="str">
        <f ca="1"/>
        <v/>
      </c>
      <c r="AT67" t="str">
        <f ca="1"/>
        <v/>
      </c>
      <c r="AU67" t="str">
        <f ca="1"/>
        <v/>
      </c>
      <c r="AV67" t="str">
        <f ca="1"/>
        <v/>
      </c>
      <c r="AW67" t="str">
        <f ca="1"/>
        <v/>
      </c>
      <c r="AX67" t="str">
        <f ca="1"/>
        <v/>
      </c>
      <c r="AY67" t="str">
        <f ca="1"/>
        <v/>
      </c>
      <c r="AZ67" t="str">
        <f ca="1"/>
        <v/>
      </c>
      <c r="BA67" t="str">
        <f ca="1"/>
        <v/>
      </c>
      <c r="BB67" t="str">
        <f ca="1"/>
        <v/>
      </c>
      <c r="BC67" t="str">
        <f ca="1"/>
        <v/>
      </c>
      <c r="BD67" t="str">
        <f ca="1"/>
        <v/>
      </c>
      <c r="BE67" t="str">
        <f ca="1"/>
        <v/>
      </c>
      <c r="BF67" t="str">
        <f ca="1"/>
        <v/>
      </c>
      <c r="BG67" t="str">
        <f ca="1"/>
        <v/>
      </c>
      <c r="BH67" t="str">
        <f ca="1"/>
        <v/>
      </c>
      <c r="BI67" t="str">
        <f ca="1"/>
        <v/>
      </c>
      <c r="BJ67" t="str">
        <f ca="1"/>
        <v/>
      </c>
      <c r="BK67" t="str">
        <f ca="1"/>
        <v/>
      </c>
      <c r="BL67" t="str">
        <f ca="1"/>
        <v/>
      </c>
      <c r="BM67" t="str">
        <f ca="1"/>
        <v/>
      </c>
      <c r="BN67" t="str">
        <f ca="1"/>
        <v/>
      </c>
      <c r="BO67" t="str">
        <f ca="1"/>
        <v/>
      </c>
      <c r="BP67" t="str">
        <f ca="1"/>
        <v/>
      </c>
      <c r="BQ67" t="str">
        <f ca="1"/>
        <v/>
      </c>
      <c r="BR67" t="str">
        <f ca="1"/>
        <v/>
      </c>
      <c r="BS67" t="str">
        <f ca="1"/>
        <v/>
      </c>
    </row>
    <row r="68" spans="1:71" x14ac:dyDescent="0.3">
      <c r="A68">
        <f ca="1"/>
        <v>1852131</v>
      </c>
      <c r="B68" t="str">
        <f ca="1"/>
        <v>Nextpower Inc.</v>
      </c>
      <c r="C68" t="str">
        <f ca="1"/>
        <v>NXT</v>
      </c>
      <c r="D68" t="str">
        <f ca="1"/>
        <v>04 Manufacturing</v>
      </c>
      <c r="E68" t="str">
        <f ca="1"/>
        <v>Semiconductors &amp; Related Devices</v>
      </c>
      <c r="F68" t="str">
        <f ca="1"/>
        <v>3674</v>
      </c>
      <c r="G68" t="str">
        <f ca="1"/>
        <v>6200 PASEO PADRE PARKWAY FREMONT, CA 94555</v>
      </c>
      <c r="H68">
        <f ca="1"/>
        <v>2025</v>
      </c>
      <c r="I68" t="str">
        <f ca="1"/>
        <v>FY</v>
      </c>
      <c r="J68">
        <f ca="1"/>
        <v>61.475551000000003</v>
      </c>
      <c r="K68">
        <f ca="1"/>
        <v>3192516000</v>
      </c>
      <c r="L68">
        <f ca="1"/>
        <v>2157986000</v>
      </c>
      <c r="M68">
        <f ca="1"/>
        <v>766103000</v>
      </c>
      <c r="N68">
        <f ca="1"/>
        <v>472462000</v>
      </c>
      <c r="O68">
        <f ca="1"/>
        <v>209432000</v>
      </c>
      <c r="P68" t="str">
        <f ca="1"/>
        <v/>
      </c>
      <c r="Q68">
        <f ca="1"/>
        <v>60395000</v>
      </c>
      <c r="R68">
        <f ca="1"/>
        <v>53241000</v>
      </c>
      <c r="S68">
        <f ca="1"/>
        <v>371018000</v>
      </c>
      <c r="T68">
        <f ca="1"/>
        <v>1564386000</v>
      </c>
      <c r="U68">
        <f ca="1"/>
        <v>1033512000</v>
      </c>
      <c r="V68">
        <f ca="1"/>
        <v>585299000</v>
      </c>
      <c r="W68" t="str">
        <f ca="1"/>
        <v/>
      </c>
      <c r="X68" t="str">
        <f ca="1"/>
        <v/>
      </c>
      <c r="Y68" t="str">
        <f ca="1"/>
        <v/>
      </c>
      <c r="Z68">
        <f ca="1"/>
        <v>1628130000</v>
      </c>
      <c r="AA68" t="str">
        <f ca="1"/>
        <v/>
      </c>
      <c r="AB68">
        <f ca="1"/>
        <v>-2557410000</v>
      </c>
      <c r="AC68" t="str">
        <f ca="1"/>
        <v/>
      </c>
      <c r="AD68">
        <f ca="1"/>
        <v>62053870</v>
      </c>
      <c r="AE68">
        <f ca="1"/>
        <v>1008825000</v>
      </c>
      <c r="AF68">
        <f ca="1"/>
        <v>2959197000</v>
      </c>
      <c r="AG68">
        <f ca="1"/>
        <v>1950372000</v>
      </c>
      <c r="AH68">
        <f ca="1"/>
        <v>639112000</v>
      </c>
      <c r="AI68">
        <f ca="1"/>
        <v>79392000</v>
      </c>
      <c r="AJ68" t="str">
        <f ca="1"/>
        <v/>
      </c>
      <c r="AK68">
        <f ca="1"/>
        <v>130770000</v>
      </c>
      <c r="AL68">
        <f ca="1"/>
        <v>509168000</v>
      </c>
      <c r="AM68" t="str">
        <f ca="1"/>
        <v/>
      </c>
      <c r="AN68" t="str">
        <f ca="1"/>
        <v/>
      </c>
      <c r="AO68">
        <f ca="1"/>
        <v>655794000</v>
      </c>
      <c r="AP68" t="str">
        <f ca="1"/>
        <v/>
      </c>
      <c r="AQ68">
        <f ca="1"/>
        <v>13407000</v>
      </c>
      <c r="AR68" t="str">
        <f ca="1"/>
        <v/>
      </c>
      <c r="AS68">
        <f ca="1"/>
        <v>-186096000</v>
      </c>
      <c r="AT68">
        <f ca="1"/>
        <v>-177649000</v>
      </c>
      <c r="AU68" t="str">
        <f ca="1"/>
        <v/>
      </c>
      <c r="AV68" t="str">
        <f ca="1"/>
        <v/>
      </c>
      <c r="AW68">
        <f ca="1"/>
        <v>3.55</v>
      </c>
      <c r="AX68">
        <f ca="1"/>
        <v>205584000</v>
      </c>
      <c r="AY68">
        <f ca="1"/>
        <v>0.21597480667897401</v>
      </c>
      <c r="AZ68" t="str">
        <f ca="1"/>
        <v/>
      </c>
      <c r="BA68" t="str">
        <f ca="1"/>
        <v/>
      </c>
      <c r="BB68" t="str">
        <f ca="1"/>
        <v/>
      </c>
      <c r="BC68">
        <f ca="1"/>
        <v>0.221612146808746</v>
      </c>
      <c r="BD68" t="str">
        <f ca="1"/>
        <v/>
      </c>
      <c r="BE68">
        <f ca="1"/>
        <v>0.34091174058367901</v>
      </c>
      <c r="BF68">
        <f ca="1"/>
        <v>9.4869834228344594</v>
      </c>
      <c r="BG68">
        <f ca="1"/>
        <v>0.92691688937502603</v>
      </c>
      <c r="BH68">
        <f ca="1"/>
        <v>-6.2887330583262999E-2</v>
      </c>
      <c r="BI68" t="str">
        <f ca="1"/>
        <v/>
      </c>
      <c r="BJ68" t="str">
        <f ca="1"/>
        <v/>
      </c>
      <c r="BK68">
        <f ca="1"/>
        <v>2.6828899867092301E-2</v>
      </c>
      <c r="BL68">
        <f ca="1"/>
        <v>0.49001665144356399</v>
      </c>
      <c r="BM68" t="str">
        <f ca="1"/>
        <v/>
      </c>
      <c r="BN68">
        <f ca="1"/>
        <v>0.74126183343783103</v>
      </c>
      <c r="BO68">
        <f ca="1"/>
        <v>1.8853714325523101</v>
      </c>
      <c r="BP68">
        <f ca="1"/>
        <v>17.317056619718301</v>
      </c>
      <c r="BQ68">
        <f ca="1"/>
        <v>0.31273178431697701</v>
      </c>
      <c r="BR68" t="str">
        <f ca="1"/>
        <v/>
      </c>
      <c r="BS68">
        <f ca="1"/>
        <v>1.34042248499813E-7</v>
      </c>
    </row>
    <row r="69" spans="1:71" x14ac:dyDescent="0.3">
      <c r="A69">
        <f ca="1"/>
        <v>1852131</v>
      </c>
      <c r="B69" t="str">
        <f ca="1"/>
        <v>Nextpower Inc.</v>
      </c>
      <c r="C69" t="str">
        <f ca="1"/>
        <v>NXT</v>
      </c>
      <c r="D69" t="str">
        <f ca="1"/>
        <v>04 Manufacturing</v>
      </c>
      <c r="E69" t="str">
        <f ca="1"/>
        <v>Semiconductors &amp; Related Devices</v>
      </c>
      <c r="F69" t="str">
        <f ca="1"/>
        <v>3674</v>
      </c>
      <c r="G69" t="str">
        <f ca="1"/>
        <v>6200 PASEO PADRE PARKWAY FREMONT, CA 94555</v>
      </c>
      <c r="H69">
        <f ca="1"/>
        <v>2024</v>
      </c>
      <c r="I69" t="str">
        <f ca="1"/>
        <v>FY</v>
      </c>
      <c r="J69">
        <f ca="1"/>
        <v>46.123727000000002</v>
      </c>
      <c r="K69">
        <f ca="1"/>
        <v>2518782000</v>
      </c>
      <c r="L69">
        <f ca="1"/>
        <v>1768235000</v>
      </c>
      <c r="M69">
        <f ca="1"/>
        <v>474054000</v>
      </c>
      <c r="N69">
        <f ca="1"/>
        <v>382687000</v>
      </c>
      <c r="O69">
        <f ca="1"/>
        <v>201736000</v>
      </c>
      <c r="P69" t="str">
        <f ca="1"/>
        <v/>
      </c>
      <c r="Q69">
        <f ca="1"/>
        <v>9236000</v>
      </c>
      <c r="R69">
        <f ca="1"/>
        <v>1546000</v>
      </c>
      <c r="S69">
        <f ca="1"/>
        <v>265153000</v>
      </c>
      <c r="T69">
        <f ca="1"/>
        <v>1526754000</v>
      </c>
      <c r="U69">
        <f ca="1"/>
        <v>891486000</v>
      </c>
      <c r="V69">
        <f ca="1"/>
        <v>456639000</v>
      </c>
      <c r="W69" t="str">
        <f ca="1"/>
        <v/>
      </c>
      <c r="X69" t="str">
        <f ca="1"/>
        <v/>
      </c>
      <c r="Y69" t="str">
        <f ca="1"/>
        <v/>
      </c>
      <c r="Z69">
        <f ca="1"/>
        <v>961013000</v>
      </c>
      <c r="AA69" t="str">
        <f ca="1"/>
        <v/>
      </c>
      <c r="AB69">
        <f ca="1"/>
        <v>-3066578000</v>
      </c>
      <c r="AC69" t="str">
        <f ca="1"/>
        <v/>
      </c>
      <c r="AD69">
        <f ca="1"/>
        <v>62053870</v>
      </c>
      <c r="AE69">
        <f ca="1"/>
        <v>813049000</v>
      </c>
      <c r="AF69">
        <f ca="1"/>
        <v>2499841000</v>
      </c>
      <c r="AG69">
        <f ca="1"/>
        <v>1686792000</v>
      </c>
      <c r="AH69">
        <f ca="1"/>
        <v>587118000</v>
      </c>
      <c r="AI69">
        <f ca="1"/>
        <v>42360000</v>
      </c>
      <c r="AJ69" t="str">
        <f ca="1"/>
        <v/>
      </c>
      <c r="AK69">
        <f ca="1"/>
        <v>111782000</v>
      </c>
      <c r="AL69">
        <f ca="1"/>
        <v>306241000</v>
      </c>
      <c r="AM69" t="str">
        <f ca="1"/>
        <v/>
      </c>
      <c r="AN69" t="str">
        <f ca="1"/>
        <v/>
      </c>
      <c r="AO69">
        <f ca="1"/>
        <v>428973000</v>
      </c>
      <c r="AP69" t="str">
        <f ca="1"/>
        <v/>
      </c>
      <c r="AQ69">
        <f ca="1"/>
        <v>4363000</v>
      </c>
      <c r="AR69" t="str">
        <f ca="1"/>
        <v/>
      </c>
      <c r="AS69">
        <f ca="1"/>
        <v>-6660000</v>
      </c>
      <c r="AT69">
        <f ca="1"/>
        <v>-78267000</v>
      </c>
      <c r="AU69" t="str">
        <f ca="1"/>
        <v/>
      </c>
      <c r="AV69" t="str">
        <f ca="1"/>
        <v/>
      </c>
      <c r="AW69">
        <f ca="1"/>
        <v>3.97</v>
      </c>
      <c r="AX69">
        <f ca="1"/>
        <v>169896500</v>
      </c>
      <c r="AY69">
        <f ca="1"/>
        <v>0.234862137231928</v>
      </c>
      <c r="AZ69" t="str">
        <f ca="1"/>
        <v/>
      </c>
      <c r="BA69" t="str">
        <f ca="1"/>
        <v/>
      </c>
      <c r="BB69" t="str">
        <f ca="1"/>
        <v/>
      </c>
      <c r="BC69">
        <f ca="1"/>
        <v>0.171600113767236</v>
      </c>
      <c r="BD69" t="str">
        <f ca="1"/>
        <v/>
      </c>
      <c r="BE69">
        <f ca="1"/>
        <v>0.32524028528214399</v>
      </c>
      <c r="BF69">
        <f ca="1"/>
        <v>9.9283504957430004</v>
      </c>
      <c r="BG69">
        <f ca="1"/>
        <v>0.99248009553824001</v>
      </c>
      <c r="BH69">
        <f ca="1"/>
        <v>-2.66416944117646E-3</v>
      </c>
      <c r="BI69" t="str">
        <f ca="1"/>
        <v/>
      </c>
      <c r="BJ69" t="str">
        <f ca="1"/>
        <v/>
      </c>
      <c r="BK69">
        <f ca="1"/>
        <v>1.6945077706942199E-2</v>
      </c>
      <c r="BL69">
        <f ca="1"/>
        <v>0.60614773330919502</v>
      </c>
      <c r="BM69" t="str">
        <f ca="1"/>
        <v/>
      </c>
      <c r="BN69">
        <f ca="1"/>
        <v>0.53175708872601501</v>
      </c>
      <c r="BO69">
        <f ca="1"/>
        <v>1.75717734210072</v>
      </c>
      <c r="BP69">
        <f ca="1"/>
        <v>11.6180672544081</v>
      </c>
      <c r="BQ69">
        <f ca="1"/>
        <v>0.31866478393112302</v>
      </c>
      <c r="BR69" t="str">
        <f ca="1"/>
        <v/>
      </c>
      <c r="BS69">
        <f ca="1"/>
        <v>1.90539770211225E-7</v>
      </c>
    </row>
    <row r="70" spans="1:71" x14ac:dyDescent="0.3">
      <c r="A70">
        <f ca="1"/>
        <v>1852131</v>
      </c>
      <c r="B70" t="str">
        <f ca="1"/>
        <v>Nextpower Inc.</v>
      </c>
      <c r="C70" t="str">
        <f ca="1"/>
        <v>NXT</v>
      </c>
      <c r="D70" t="str">
        <f ca="1"/>
        <v>04 Manufacturing</v>
      </c>
      <c r="E70" t="str">
        <f ca="1"/>
        <v>Semiconductors &amp; Related Devices</v>
      </c>
      <c r="F70" t="str">
        <f ca="1"/>
        <v>3674</v>
      </c>
      <c r="G70" t="str">
        <f ca="1"/>
        <v>6200 PASEO PADRE PARKWAY FREMONT, CA 94555</v>
      </c>
      <c r="H70">
        <f ca="1"/>
        <v>2023</v>
      </c>
      <c r="I70" t="str">
        <f ca="1"/>
        <v>FY</v>
      </c>
      <c r="J70">
        <f ca="1"/>
        <v>36.883834</v>
      </c>
      <c r="K70">
        <f ca="1"/>
        <v>1419680000</v>
      </c>
      <c r="L70">
        <f ca="1"/>
        <v>872265000</v>
      </c>
      <c r="M70">
        <f ca="1"/>
        <v>130008000</v>
      </c>
      <c r="N70">
        <f ca="1"/>
        <v>271159000</v>
      </c>
      <c r="O70">
        <f ca="1"/>
        <v>138057000</v>
      </c>
      <c r="P70" t="str">
        <f ca="1"/>
        <v/>
      </c>
      <c r="Q70">
        <f ca="1"/>
        <v>7255000</v>
      </c>
      <c r="R70">
        <f ca="1"/>
        <v>1321000</v>
      </c>
      <c r="S70">
        <f ca="1"/>
        <v>265153000</v>
      </c>
      <c r="T70">
        <f ca="1"/>
        <v>934819000</v>
      </c>
      <c r="U70">
        <f ca="1"/>
        <v>507426000</v>
      </c>
      <c r="V70">
        <f ca="1"/>
        <v>211355000</v>
      </c>
      <c r="W70" t="str">
        <f ca="1"/>
        <v/>
      </c>
      <c r="X70" t="str">
        <f ca="1"/>
        <v/>
      </c>
      <c r="Y70" t="str">
        <f ca="1"/>
        <v/>
      </c>
      <c r="Z70">
        <f ca="1"/>
        <v>-3075767000</v>
      </c>
      <c r="AA70" t="str">
        <f ca="1"/>
        <v/>
      </c>
      <c r="AB70">
        <f ca="1"/>
        <v>-3075782000</v>
      </c>
      <c r="AC70" t="str">
        <f ca="1"/>
        <v/>
      </c>
      <c r="AD70" t="str">
        <f ca="1"/>
        <v/>
      </c>
      <c r="AE70">
        <f ca="1"/>
        <v>286973000</v>
      </c>
      <c r="AF70">
        <f ca="1"/>
        <v>1902137000</v>
      </c>
      <c r="AG70">
        <f ca="1"/>
        <v>1615164000</v>
      </c>
      <c r="AH70">
        <f ca="1"/>
        <v>168485000</v>
      </c>
      <c r="AI70">
        <f ca="1"/>
        <v>21619000</v>
      </c>
      <c r="AJ70" t="str">
        <f ca="1"/>
        <v/>
      </c>
      <c r="AK70">
        <f ca="1"/>
        <v>47750000</v>
      </c>
      <c r="AL70">
        <f ca="1"/>
        <v>1143000</v>
      </c>
      <c r="AM70" t="str">
        <f ca="1"/>
        <v/>
      </c>
      <c r="AN70" t="str">
        <f ca="1"/>
        <v/>
      </c>
      <c r="AO70">
        <f ca="1"/>
        <v>107669000</v>
      </c>
      <c r="AP70" t="str">
        <f ca="1"/>
        <v/>
      </c>
      <c r="AQ70">
        <f ca="1"/>
        <v>4626000</v>
      </c>
      <c r="AR70" t="str">
        <f ca="1"/>
        <v/>
      </c>
      <c r="AS70">
        <f ca="1"/>
        <v>-3159000</v>
      </c>
      <c r="AT70">
        <f ca="1"/>
        <v>-3572000</v>
      </c>
      <c r="AU70" t="str">
        <f ca="1"/>
        <v/>
      </c>
      <c r="AV70" t="str">
        <f ca="1"/>
        <v/>
      </c>
      <c r="AW70">
        <f ca="1"/>
        <v>0.02</v>
      </c>
      <c r="AX70" t="str">
        <f ca="1"/>
        <v/>
      </c>
      <c r="AY70">
        <f ca="1"/>
        <v>8.8576690322516194E-2</v>
      </c>
      <c r="AZ70" t="str">
        <f ca="1"/>
        <v/>
      </c>
      <c r="BA70" t="str">
        <f ca="1"/>
        <v/>
      </c>
      <c r="BB70" t="str">
        <f ca="1"/>
        <v/>
      </c>
      <c r="BC70">
        <f ca="1"/>
        <v>5.66042298740837E-2</v>
      </c>
      <c r="BD70" t="str">
        <f ca="1"/>
        <v/>
      </c>
      <c r="BE70">
        <f ca="1"/>
        <v>0.15086873342982099</v>
      </c>
      <c r="BF70" t="str">
        <f ca="1"/>
        <v/>
      </c>
      <c r="BG70">
        <f ca="1"/>
        <v>1.33983503324693</v>
      </c>
      <c r="BH70">
        <f ca="1"/>
        <v>-1.6607636568764499E-3</v>
      </c>
      <c r="BI70" t="str">
        <f ca="1"/>
        <v/>
      </c>
      <c r="BJ70" t="str">
        <f ca="1"/>
        <v/>
      </c>
      <c r="BK70">
        <f ca="1"/>
        <v>1.1365637701175E-2</v>
      </c>
      <c r="BL70">
        <f ca="1"/>
        <v>0.65847162740899401</v>
      </c>
      <c r="BM70" t="str">
        <f ca="1"/>
        <v/>
      </c>
      <c r="BN70">
        <f ca="1"/>
        <v>0.25621075782478597</v>
      </c>
      <c r="BO70">
        <f ca="1"/>
        <v>1.4469262513154599</v>
      </c>
      <c r="BP70">
        <f ca="1"/>
        <v>1844.1917000000001</v>
      </c>
      <c r="BQ70">
        <f ca="1"/>
        <v>-3.7161462490494201E-4</v>
      </c>
      <c r="BR70" t="str">
        <f ca="1"/>
        <v/>
      </c>
      <c r="BS70">
        <f ca="1"/>
        <v>-2.3983503301778101E-10</v>
      </c>
    </row>
    <row r="71" spans="1:71" x14ac:dyDescent="0.3">
      <c r="A71">
        <f ca="1"/>
        <v>1852131</v>
      </c>
      <c r="B71" t="str">
        <f ca="1"/>
        <v>Nextpower Inc.</v>
      </c>
      <c r="C71" t="str">
        <f ca="1"/>
        <v>NXT</v>
      </c>
      <c r="D71" t="str">
        <f ca="1"/>
        <v>04 Manufacturing</v>
      </c>
      <c r="E71" t="str">
        <f ca="1"/>
        <v>Semiconductors &amp; Related Devices</v>
      </c>
      <c r="F71" t="str">
        <f ca="1"/>
        <v>3674</v>
      </c>
      <c r="G71" t="str">
        <f ca="1"/>
        <v>6200 PASEO PADRE PARKWAY FREMONT, CA 94555</v>
      </c>
      <c r="H71">
        <f ca="1"/>
        <v>2022</v>
      </c>
      <c r="I71" t="str">
        <f ca="1"/>
        <v>FY</v>
      </c>
      <c r="J71" t="str">
        <f ca="1"/>
        <v/>
      </c>
      <c r="K71" t="str">
        <f ca="1"/>
        <v/>
      </c>
      <c r="L71" t="str">
        <f ca="1"/>
        <v/>
      </c>
      <c r="M71" t="str">
        <f ca="1"/>
        <v/>
      </c>
      <c r="N71" t="str">
        <f ca="1"/>
        <v/>
      </c>
      <c r="O71" t="str">
        <f ca="1"/>
        <v/>
      </c>
      <c r="P71" t="str">
        <f ca="1"/>
        <v/>
      </c>
      <c r="Q71" t="str">
        <f ca="1"/>
        <v/>
      </c>
      <c r="R71" t="str">
        <f ca="1"/>
        <v/>
      </c>
      <c r="S71" t="str">
        <f ca="1"/>
        <v/>
      </c>
      <c r="T71" t="str">
        <f ca="1"/>
        <v/>
      </c>
      <c r="U71" t="str">
        <f ca="1"/>
        <v/>
      </c>
      <c r="V71" t="str">
        <f ca="1"/>
        <v/>
      </c>
      <c r="W71" t="str">
        <f ca="1"/>
        <v/>
      </c>
      <c r="X71" t="str">
        <f ca="1"/>
        <v/>
      </c>
      <c r="Y71" t="str">
        <f ca="1"/>
        <v/>
      </c>
      <c r="Z71" t="str">
        <f ca="1"/>
        <v/>
      </c>
      <c r="AA71" t="str">
        <f ca="1"/>
        <v/>
      </c>
      <c r="AB71" t="str">
        <f ca="1"/>
        <v/>
      </c>
      <c r="AC71" t="str">
        <f ca="1"/>
        <v/>
      </c>
      <c r="AD71" t="str">
        <f ca="1"/>
        <v/>
      </c>
      <c r="AE71" t="str">
        <f ca="1"/>
        <v/>
      </c>
      <c r="AF71" t="str">
        <f ca="1"/>
        <v/>
      </c>
      <c r="AG71" t="str">
        <f ca="1"/>
        <v/>
      </c>
      <c r="AH71" t="str">
        <f ca="1"/>
        <v/>
      </c>
      <c r="AI71" t="str">
        <f ca="1"/>
        <v/>
      </c>
      <c r="AJ71" t="str">
        <f ca="1"/>
        <v/>
      </c>
      <c r="AK71" t="str">
        <f ca="1"/>
        <v/>
      </c>
      <c r="AL71" t="str">
        <f ca="1"/>
        <v/>
      </c>
      <c r="AM71" t="str">
        <f ca="1"/>
        <v/>
      </c>
      <c r="AN71" t="str">
        <f ca="1"/>
        <v/>
      </c>
      <c r="AO71" t="str">
        <f ca="1"/>
        <v/>
      </c>
      <c r="AP71" t="str">
        <f ca="1"/>
        <v/>
      </c>
      <c r="AQ71" t="str">
        <f ca="1"/>
        <v/>
      </c>
      <c r="AR71" t="str">
        <f ca="1"/>
        <v/>
      </c>
      <c r="AS71" t="str">
        <f ca="1"/>
        <v/>
      </c>
      <c r="AT71" t="str">
        <f ca="1"/>
        <v/>
      </c>
      <c r="AU71" t="str">
        <f ca="1"/>
        <v/>
      </c>
      <c r="AV71" t="str">
        <f ca="1"/>
        <v/>
      </c>
      <c r="AW71" t="str">
        <f ca="1"/>
        <v/>
      </c>
      <c r="AX71" t="str">
        <f ca="1"/>
        <v/>
      </c>
      <c r="AY71" t="str">
        <f ca="1"/>
        <v/>
      </c>
      <c r="AZ71" t="str">
        <f ca="1"/>
        <v/>
      </c>
      <c r="BA71" t="str">
        <f ca="1"/>
        <v/>
      </c>
      <c r="BB71" t="str">
        <f ca="1"/>
        <v/>
      </c>
      <c r="BC71" t="str">
        <f ca="1"/>
        <v/>
      </c>
      <c r="BD71" t="str">
        <f ca="1"/>
        <v/>
      </c>
      <c r="BE71" t="str">
        <f ca="1"/>
        <v/>
      </c>
      <c r="BF71" t="str">
        <f ca="1"/>
        <v/>
      </c>
      <c r="BG71" t="str">
        <f ca="1"/>
        <v/>
      </c>
      <c r="BH71" t="str">
        <f ca="1"/>
        <v/>
      </c>
      <c r="BI71" t="str">
        <f ca="1"/>
        <v/>
      </c>
      <c r="BJ71" t="str">
        <f ca="1"/>
        <v/>
      </c>
      <c r="BK71" t="str">
        <f ca="1"/>
        <v/>
      </c>
      <c r="BL71" t="str">
        <f ca="1"/>
        <v/>
      </c>
      <c r="BM71" t="str">
        <f ca="1"/>
        <v/>
      </c>
      <c r="BN71" t="str">
        <f ca="1"/>
        <v/>
      </c>
      <c r="BO71" t="str">
        <f ca="1"/>
        <v/>
      </c>
      <c r="BP71" t="str">
        <f ca="1"/>
        <v/>
      </c>
      <c r="BQ71" t="str">
        <f ca="1"/>
        <v/>
      </c>
      <c r="BR71" t="str">
        <f ca="1"/>
        <v/>
      </c>
      <c r="BS71" t="str">
        <f ca="1"/>
        <v/>
      </c>
    </row>
    <row r="72" spans="1:71" x14ac:dyDescent="0.3">
      <c r="A72">
        <f ca="1"/>
        <v>1852131</v>
      </c>
      <c r="B72" t="str">
        <f ca="1"/>
        <v>Nextpower Inc.</v>
      </c>
      <c r="C72" t="str">
        <f ca="1"/>
        <v>NXT</v>
      </c>
      <c r="D72" t="str">
        <f ca="1"/>
        <v>04 Manufacturing</v>
      </c>
      <c r="E72" t="str">
        <f ca="1"/>
        <v>Semiconductors &amp; Related Devices</v>
      </c>
      <c r="F72" t="str">
        <f ca="1"/>
        <v>3674</v>
      </c>
      <c r="G72" t="str">
        <f ca="1"/>
        <v>6200 PASEO PADRE PARKWAY FREMONT, CA 94555</v>
      </c>
      <c r="H72">
        <f ca="1"/>
        <v>2021</v>
      </c>
      <c r="I72" t="str">
        <f ca="1"/>
        <v>FY</v>
      </c>
      <c r="J72" t="str">
        <f ca="1"/>
        <v/>
      </c>
      <c r="K72" t="str">
        <f ca="1"/>
        <v/>
      </c>
      <c r="L72" t="str">
        <f ca="1"/>
        <v/>
      </c>
      <c r="M72" t="str">
        <f ca="1"/>
        <v/>
      </c>
      <c r="N72" t="str">
        <f ca="1"/>
        <v/>
      </c>
      <c r="O72" t="str">
        <f ca="1"/>
        <v/>
      </c>
      <c r="P72" t="str">
        <f ca="1"/>
        <v/>
      </c>
      <c r="Q72" t="str">
        <f ca="1"/>
        <v/>
      </c>
      <c r="R72" t="str">
        <f ca="1"/>
        <v/>
      </c>
      <c r="S72" t="str">
        <f ca="1"/>
        <v/>
      </c>
      <c r="T72" t="str">
        <f ca="1"/>
        <v/>
      </c>
      <c r="U72" t="str">
        <f ca="1"/>
        <v/>
      </c>
      <c r="V72" t="str">
        <f ca="1"/>
        <v/>
      </c>
      <c r="W72" t="str">
        <f ca="1"/>
        <v/>
      </c>
      <c r="X72" t="str">
        <f ca="1"/>
        <v/>
      </c>
      <c r="Y72" t="str">
        <f ca="1"/>
        <v/>
      </c>
      <c r="Z72" t="str">
        <f ca="1"/>
        <v/>
      </c>
      <c r="AA72" t="str">
        <f ca="1"/>
        <v/>
      </c>
      <c r="AB72" t="str">
        <f ca="1"/>
        <v/>
      </c>
      <c r="AC72" t="str">
        <f ca="1"/>
        <v/>
      </c>
      <c r="AD72" t="str">
        <f ca="1"/>
        <v/>
      </c>
      <c r="AE72" t="str">
        <f ca="1"/>
        <v/>
      </c>
      <c r="AF72" t="str">
        <f ca="1"/>
        <v/>
      </c>
      <c r="AG72" t="str">
        <f ca="1"/>
        <v/>
      </c>
      <c r="AH72" t="str">
        <f ca="1"/>
        <v/>
      </c>
      <c r="AI72" t="str">
        <f ca="1"/>
        <v/>
      </c>
      <c r="AJ72" t="str">
        <f ca="1"/>
        <v/>
      </c>
      <c r="AK72" t="str">
        <f ca="1"/>
        <v/>
      </c>
      <c r="AL72" t="str">
        <f ca="1"/>
        <v/>
      </c>
      <c r="AM72" t="str">
        <f ca="1"/>
        <v/>
      </c>
      <c r="AN72" t="str">
        <f ca="1"/>
        <v/>
      </c>
      <c r="AO72" t="str">
        <f ca="1"/>
        <v/>
      </c>
      <c r="AP72" t="str">
        <f ca="1"/>
        <v/>
      </c>
      <c r="AQ72" t="str">
        <f ca="1"/>
        <v/>
      </c>
      <c r="AR72" t="str">
        <f ca="1"/>
        <v/>
      </c>
      <c r="AS72" t="str">
        <f ca="1"/>
        <v/>
      </c>
      <c r="AT72" t="str">
        <f ca="1"/>
        <v/>
      </c>
      <c r="AU72" t="str">
        <f ca="1"/>
        <v/>
      </c>
      <c r="AV72" t="str">
        <f ca="1"/>
        <v/>
      </c>
      <c r="AW72" t="str">
        <f ca="1"/>
        <v/>
      </c>
      <c r="AX72" t="str">
        <f ca="1"/>
        <v/>
      </c>
      <c r="AY72" t="str">
        <f ca="1"/>
        <v/>
      </c>
      <c r="AZ72" t="str">
        <f ca="1"/>
        <v/>
      </c>
      <c r="BA72" t="str">
        <f ca="1"/>
        <v/>
      </c>
      <c r="BB72" t="str">
        <f ca="1"/>
        <v/>
      </c>
      <c r="BC72" t="str">
        <f ca="1"/>
        <v/>
      </c>
      <c r="BD72" t="str">
        <f ca="1"/>
        <v/>
      </c>
      <c r="BE72" t="str">
        <f ca="1"/>
        <v/>
      </c>
      <c r="BF72" t="str">
        <f ca="1"/>
        <v/>
      </c>
      <c r="BG72" t="str">
        <f ca="1"/>
        <v/>
      </c>
      <c r="BH72" t="str">
        <f ca="1"/>
        <v/>
      </c>
      <c r="BI72" t="str">
        <f ca="1"/>
        <v/>
      </c>
      <c r="BJ72" t="str">
        <f ca="1"/>
        <v/>
      </c>
      <c r="BK72" t="str">
        <f ca="1"/>
        <v/>
      </c>
      <c r="BL72" t="str">
        <f ca="1"/>
        <v/>
      </c>
      <c r="BM72" t="str">
        <f ca="1"/>
        <v/>
      </c>
      <c r="BN72" t="str">
        <f ca="1"/>
        <v/>
      </c>
      <c r="BO72" t="str">
        <f ca="1"/>
        <v/>
      </c>
      <c r="BP72" t="str">
        <f ca="1"/>
        <v/>
      </c>
      <c r="BQ72" t="str">
        <f ca="1"/>
        <v/>
      </c>
      <c r="BR72" t="str">
        <f ca="1"/>
        <v/>
      </c>
      <c r="BS72" t="str">
        <f ca="1"/>
        <v/>
      </c>
    </row>
    <row r="73" spans="1:71" x14ac:dyDescent="0.3">
      <c r="A73">
        <f ca="1"/>
        <v>1852131</v>
      </c>
      <c r="B73" t="str">
        <f ca="1"/>
        <v>Nextpower Inc.</v>
      </c>
      <c r="C73" t="str">
        <f ca="1"/>
        <v>NXT</v>
      </c>
      <c r="D73" t="str">
        <f ca="1"/>
        <v>04 Manufacturing</v>
      </c>
      <c r="E73" t="str">
        <f ca="1"/>
        <v>Semiconductors &amp; Related Devices</v>
      </c>
      <c r="F73" t="str">
        <f ca="1"/>
        <v>3674</v>
      </c>
      <c r="G73" t="str">
        <f ca="1"/>
        <v>6200 PASEO PADRE PARKWAY FREMONT, CA 94555</v>
      </c>
      <c r="H73">
        <f ca="1"/>
        <v>2020</v>
      </c>
      <c r="I73" t="str">
        <f ca="1"/>
        <v>FY</v>
      </c>
      <c r="J73" t="str">
        <f ca="1"/>
        <v/>
      </c>
      <c r="K73" t="str">
        <f ca="1"/>
        <v/>
      </c>
      <c r="L73" t="str">
        <f ca="1"/>
        <v/>
      </c>
      <c r="M73" t="str">
        <f ca="1"/>
        <v/>
      </c>
      <c r="N73" t="str">
        <f ca="1"/>
        <v/>
      </c>
      <c r="O73" t="str">
        <f ca="1"/>
        <v/>
      </c>
      <c r="P73" t="str">
        <f ca="1"/>
        <v/>
      </c>
      <c r="Q73" t="str">
        <f ca="1"/>
        <v/>
      </c>
      <c r="R73" t="str">
        <f ca="1"/>
        <v/>
      </c>
      <c r="S73" t="str">
        <f ca="1"/>
        <v/>
      </c>
      <c r="T73" t="str">
        <f ca="1"/>
        <v/>
      </c>
      <c r="U73" t="str">
        <f ca="1"/>
        <v/>
      </c>
      <c r="V73" t="str">
        <f ca="1"/>
        <v/>
      </c>
      <c r="W73" t="str">
        <f ca="1"/>
        <v/>
      </c>
      <c r="X73" t="str">
        <f ca="1"/>
        <v/>
      </c>
      <c r="Y73" t="str">
        <f ca="1"/>
        <v/>
      </c>
      <c r="Z73" t="str">
        <f ca="1"/>
        <v/>
      </c>
      <c r="AA73" t="str">
        <f ca="1"/>
        <v/>
      </c>
      <c r="AB73" t="str">
        <f ca="1"/>
        <v/>
      </c>
      <c r="AC73" t="str">
        <f ca="1"/>
        <v/>
      </c>
      <c r="AD73" t="str">
        <f ca="1"/>
        <v/>
      </c>
      <c r="AE73" t="str">
        <f ca="1"/>
        <v/>
      </c>
      <c r="AF73" t="str">
        <f ca="1"/>
        <v/>
      </c>
      <c r="AG73" t="str">
        <f ca="1"/>
        <v/>
      </c>
      <c r="AH73" t="str">
        <f ca="1"/>
        <v/>
      </c>
      <c r="AI73" t="str">
        <f ca="1"/>
        <v/>
      </c>
      <c r="AJ73" t="str">
        <f ca="1"/>
        <v/>
      </c>
      <c r="AK73" t="str">
        <f ca="1"/>
        <v/>
      </c>
      <c r="AL73" t="str">
        <f ca="1"/>
        <v/>
      </c>
      <c r="AM73" t="str">
        <f ca="1"/>
        <v/>
      </c>
      <c r="AN73" t="str">
        <f ca="1"/>
        <v/>
      </c>
      <c r="AO73" t="str">
        <f ca="1"/>
        <v/>
      </c>
      <c r="AP73" t="str">
        <f ca="1"/>
        <v/>
      </c>
      <c r="AQ73" t="str">
        <f ca="1"/>
        <v/>
      </c>
      <c r="AR73" t="str">
        <f ca="1"/>
        <v/>
      </c>
      <c r="AS73" t="str">
        <f ca="1"/>
        <v/>
      </c>
      <c r="AT73" t="str">
        <f ca="1"/>
        <v/>
      </c>
      <c r="AU73" t="str">
        <f ca="1"/>
        <v/>
      </c>
      <c r="AV73" t="str">
        <f ca="1"/>
        <v/>
      </c>
      <c r="AW73" t="str">
        <f ca="1"/>
        <v/>
      </c>
      <c r="AX73" t="str">
        <f ca="1"/>
        <v/>
      </c>
      <c r="AY73" t="str">
        <f ca="1"/>
        <v/>
      </c>
      <c r="AZ73" t="str">
        <f ca="1"/>
        <v/>
      </c>
      <c r="BA73" t="str">
        <f ca="1"/>
        <v/>
      </c>
      <c r="BB73" t="str">
        <f ca="1"/>
        <v/>
      </c>
      <c r="BC73" t="str">
        <f ca="1"/>
        <v/>
      </c>
      <c r="BD73" t="str">
        <f ca="1"/>
        <v/>
      </c>
      <c r="BE73" t="str">
        <f ca="1"/>
        <v/>
      </c>
      <c r="BF73" t="str">
        <f ca="1"/>
        <v/>
      </c>
      <c r="BG73" t="str">
        <f ca="1"/>
        <v/>
      </c>
      <c r="BH73" t="str">
        <f ca="1"/>
        <v/>
      </c>
      <c r="BI73" t="str">
        <f ca="1"/>
        <v/>
      </c>
      <c r="BJ73" t="str">
        <f ca="1"/>
        <v/>
      </c>
      <c r="BK73" t="str">
        <f ca="1"/>
        <v/>
      </c>
      <c r="BL73" t="str">
        <f ca="1"/>
        <v/>
      </c>
      <c r="BM73" t="str">
        <f ca="1"/>
        <v/>
      </c>
      <c r="BN73" t="str">
        <f ca="1"/>
        <v/>
      </c>
      <c r="BO73" t="str">
        <f ca="1"/>
        <v/>
      </c>
      <c r="BP73" t="str">
        <f ca="1"/>
        <v/>
      </c>
      <c r="BQ73" t="str">
        <f ca="1"/>
        <v/>
      </c>
      <c r="BR73" t="str">
        <f ca="1"/>
        <v/>
      </c>
      <c r="BS73" t="str">
        <f ca="1"/>
        <v/>
      </c>
    </row>
    <row r="74" spans="1:71" x14ac:dyDescent="0.3">
      <c r="A74">
        <f ca="1"/>
        <v>1852131</v>
      </c>
      <c r="B74" t="str">
        <f ca="1"/>
        <v>Nextpower Inc.</v>
      </c>
      <c r="C74" t="str">
        <f ca="1"/>
        <v>NXT</v>
      </c>
      <c r="D74" t="str">
        <f ca="1"/>
        <v>04 Manufacturing</v>
      </c>
      <c r="E74" t="str">
        <f ca="1"/>
        <v>Semiconductors &amp; Related Devices</v>
      </c>
      <c r="F74" t="str">
        <f ca="1"/>
        <v>3674</v>
      </c>
      <c r="G74" t="str">
        <f ca="1"/>
        <v>6200 PASEO PADRE PARKWAY FREMONT, CA 94555</v>
      </c>
      <c r="H74">
        <f ca="1"/>
        <v>2019</v>
      </c>
      <c r="I74" t="str">
        <f ca="1"/>
        <v>FY</v>
      </c>
      <c r="J74" t="str">
        <f ca="1"/>
        <v/>
      </c>
      <c r="K74" t="str">
        <f ca="1"/>
        <v/>
      </c>
      <c r="L74" t="str">
        <f ca="1"/>
        <v/>
      </c>
      <c r="M74" t="str">
        <f ca="1"/>
        <v/>
      </c>
      <c r="N74" t="str">
        <f ca="1"/>
        <v/>
      </c>
      <c r="O74" t="str">
        <f ca="1"/>
        <v/>
      </c>
      <c r="P74" t="str">
        <f ca="1"/>
        <v/>
      </c>
      <c r="Q74" t="str">
        <f ca="1"/>
        <v/>
      </c>
      <c r="R74" t="str">
        <f ca="1"/>
        <v/>
      </c>
      <c r="S74" t="str">
        <f ca="1"/>
        <v/>
      </c>
      <c r="T74" t="str">
        <f ca="1"/>
        <v/>
      </c>
      <c r="U74" t="str">
        <f ca="1"/>
        <v/>
      </c>
      <c r="V74" t="str">
        <f ca="1"/>
        <v/>
      </c>
      <c r="W74" t="str">
        <f ca="1"/>
        <v/>
      </c>
      <c r="X74" t="str">
        <f ca="1"/>
        <v/>
      </c>
      <c r="Y74" t="str">
        <f ca="1"/>
        <v/>
      </c>
      <c r="Z74" t="str">
        <f ca="1"/>
        <v/>
      </c>
      <c r="AA74" t="str">
        <f ca="1"/>
        <v/>
      </c>
      <c r="AB74" t="str">
        <f ca="1"/>
        <v/>
      </c>
      <c r="AC74" t="str">
        <f ca="1"/>
        <v/>
      </c>
      <c r="AD74" t="str">
        <f ca="1"/>
        <v/>
      </c>
      <c r="AE74" t="str">
        <f ca="1"/>
        <v/>
      </c>
      <c r="AF74" t="str">
        <f ca="1"/>
        <v/>
      </c>
      <c r="AG74" t="str">
        <f ca="1"/>
        <v/>
      </c>
      <c r="AH74" t="str">
        <f ca="1"/>
        <v/>
      </c>
      <c r="AI74" t="str">
        <f ca="1"/>
        <v/>
      </c>
      <c r="AJ74" t="str">
        <f ca="1"/>
        <v/>
      </c>
      <c r="AK74" t="str">
        <f ca="1"/>
        <v/>
      </c>
      <c r="AL74" t="str">
        <f ca="1"/>
        <v/>
      </c>
      <c r="AM74" t="str">
        <f ca="1"/>
        <v/>
      </c>
      <c r="AN74" t="str">
        <f ca="1"/>
        <v/>
      </c>
      <c r="AO74" t="str">
        <f ca="1"/>
        <v/>
      </c>
      <c r="AP74" t="str">
        <f ca="1"/>
        <v/>
      </c>
      <c r="AQ74" t="str">
        <f ca="1"/>
        <v/>
      </c>
      <c r="AR74" t="str">
        <f ca="1"/>
        <v/>
      </c>
      <c r="AS74" t="str">
        <f ca="1"/>
        <v/>
      </c>
      <c r="AT74" t="str">
        <f ca="1"/>
        <v/>
      </c>
      <c r="AU74" t="str">
        <f ca="1"/>
        <v/>
      </c>
      <c r="AV74" t="str">
        <f ca="1"/>
        <v/>
      </c>
      <c r="AW74" t="str">
        <f ca="1"/>
        <v/>
      </c>
      <c r="AX74" t="str">
        <f ca="1"/>
        <v/>
      </c>
      <c r="AY74" t="str">
        <f ca="1"/>
        <v/>
      </c>
      <c r="AZ74" t="str">
        <f ca="1"/>
        <v/>
      </c>
      <c r="BA74" t="str">
        <f ca="1"/>
        <v/>
      </c>
      <c r="BB74" t="str">
        <f ca="1"/>
        <v/>
      </c>
      <c r="BC74" t="str">
        <f ca="1"/>
        <v/>
      </c>
      <c r="BD74" t="str">
        <f ca="1"/>
        <v/>
      </c>
      <c r="BE74" t="str">
        <f ca="1"/>
        <v/>
      </c>
      <c r="BF74" t="str">
        <f ca="1"/>
        <v/>
      </c>
      <c r="BG74" t="str">
        <f ca="1"/>
        <v/>
      </c>
      <c r="BH74" t="str">
        <f ca="1"/>
        <v/>
      </c>
      <c r="BI74" t="str">
        <f ca="1"/>
        <v/>
      </c>
      <c r="BJ74" t="str">
        <f ca="1"/>
        <v/>
      </c>
      <c r="BK74" t="str">
        <f ca="1"/>
        <v/>
      </c>
      <c r="BL74" t="str">
        <f ca="1"/>
        <v/>
      </c>
      <c r="BM74" t="str">
        <f ca="1"/>
        <v/>
      </c>
      <c r="BN74" t="str">
        <f ca="1"/>
        <v/>
      </c>
      <c r="BO74" t="str">
        <f ca="1"/>
        <v/>
      </c>
      <c r="BP74" t="str">
        <f ca="1"/>
        <v/>
      </c>
      <c r="BQ74" t="str">
        <f ca="1"/>
        <v/>
      </c>
      <c r="BR74" t="str">
        <f ca="1"/>
        <v/>
      </c>
      <c r="BS74" t="str">
        <f ca="1"/>
        <v/>
      </c>
    </row>
    <row r="75" spans="1:71" x14ac:dyDescent="0.3">
      <c r="A75">
        <f ca="1"/>
        <v>1852131</v>
      </c>
      <c r="B75" t="str">
        <f ca="1"/>
        <v>Nextpower Inc.</v>
      </c>
      <c r="C75" t="str">
        <f ca="1"/>
        <v>NXT</v>
      </c>
      <c r="D75" t="str">
        <f ca="1"/>
        <v>04 Manufacturing</v>
      </c>
      <c r="E75" t="str">
        <f ca="1"/>
        <v>Semiconductors &amp; Related Devices</v>
      </c>
      <c r="F75" t="str">
        <f ca="1"/>
        <v>3674</v>
      </c>
      <c r="G75" t="str">
        <f ca="1"/>
        <v>6200 PASEO PADRE PARKWAY FREMONT, CA 94555</v>
      </c>
      <c r="H75">
        <f ca="1"/>
        <v>2018</v>
      </c>
      <c r="I75" t="str">
        <f ca="1"/>
        <v>FY</v>
      </c>
      <c r="J75" t="str">
        <f ca="1"/>
        <v/>
      </c>
      <c r="K75" t="str">
        <f ca="1"/>
        <v/>
      </c>
      <c r="L75" t="str">
        <f ca="1"/>
        <v/>
      </c>
      <c r="M75" t="str">
        <f ca="1"/>
        <v/>
      </c>
      <c r="N75" t="str">
        <f ca="1"/>
        <v/>
      </c>
      <c r="O75" t="str">
        <f ca="1"/>
        <v/>
      </c>
      <c r="P75" t="str">
        <f ca="1"/>
        <v/>
      </c>
      <c r="Q75" t="str">
        <f ca="1"/>
        <v/>
      </c>
      <c r="R75" t="str">
        <f ca="1"/>
        <v/>
      </c>
      <c r="S75" t="str">
        <f ca="1"/>
        <v/>
      </c>
      <c r="T75" t="str">
        <f ca="1"/>
        <v/>
      </c>
      <c r="U75" t="str">
        <f ca="1"/>
        <v/>
      </c>
      <c r="V75" t="str">
        <f ca="1"/>
        <v/>
      </c>
      <c r="W75" t="str">
        <f ca="1"/>
        <v/>
      </c>
      <c r="X75" t="str">
        <f ca="1"/>
        <v/>
      </c>
      <c r="Y75" t="str">
        <f ca="1"/>
        <v/>
      </c>
      <c r="Z75" t="str">
        <f ca="1"/>
        <v/>
      </c>
      <c r="AA75" t="str">
        <f ca="1"/>
        <v/>
      </c>
      <c r="AB75" t="str">
        <f ca="1"/>
        <v/>
      </c>
      <c r="AC75" t="str">
        <f ca="1"/>
        <v/>
      </c>
      <c r="AD75" t="str">
        <f ca="1"/>
        <v/>
      </c>
      <c r="AE75" t="str">
        <f ca="1"/>
        <v/>
      </c>
      <c r="AF75" t="str">
        <f ca="1"/>
        <v/>
      </c>
      <c r="AG75" t="str">
        <f ca="1"/>
        <v/>
      </c>
      <c r="AH75" t="str">
        <f ca="1"/>
        <v/>
      </c>
      <c r="AI75" t="str">
        <f ca="1"/>
        <v/>
      </c>
      <c r="AJ75" t="str">
        <f ca="1"/>
        <v/>
      </c>
      <c r="AK75" t="str">
        <f ca="1"/>
        <v/>
      </c>
      <c r="AL75" t="str">
        <f ca="1"/>
        <v/>
      </c>
      <c r="AM75" t="str">
        <f ca="1"/>
        <v/>
      </c>
      <c r="AN75" t="str">
        <f ca="1"/>
        <v/>
      </c>
      <c r="AO75" t="str">
        <f ca="1"/>
        <v/>
      </c>
      <c r="AP75" t="str">
        <f ca="1"/>
        <v/>
      </c>
      <c r="AQ75" t="str">
        <f ca="1"/>
        <v/>
      </c>
      <c r="AR75" t="str">
        <f ca="1"/>
        <v/>
      </c>
      <c r="AS75" t="str">
        <f ca="1"/>
        <v/>
      </c>
      <c r="AT75" t="str">
        <f ca="1"/>
        <v/>
      </c>
      <c r="AU75" t="str">
        <f ca="1"/>
        <v/>
      </c>
      <c r="AV75" t="str">
        <f ca="1"/>
        <v/>
      </c>
      <c r="AW75" t="str">
        <f ca="1"/>
        <v/>
      </c>
      <c r="AX75" t="str">
        <f ca="1"/>
        <v/>
      </c>
      <c r="AY75" t="str">
        <f ca="1"/>
        <v/>
      </c>
      <c r="AZ75" t="str">
        <f ca="1"/>
        <v/>
      </c>
      <c r="BA75" t="str">
        <f ca="1"/>
        <v/>
      </c>
      <c r="BB75" t="str">
        <f ca="1"/>
        <v/>
      </c>
      <c r="BC75" t="str">
        <f ca="1"/>
        <v/>
      </c>
      <c r="BD75" t="str">
        <f ca="1"/>
        <v/>
      </c>
      <c r="BE75" t="str">
        <f ca="1"/>
        <v/>
      </c>
      <c r="BF75" t="str">
        <f ca="1"/>
        <v/>
      </c>
      <c r="BG75" t="str">
        <f ca="1"/>
        <v/>
      </c>
      <c r="BH75" t="str">
        <f ca="1"/>
        <v/>
      </c>
      <c r="BI75" t="str">
        <f ca="1"/>
        <v/>
      </c>
      <c r="BJ75" t="str">
        <f ca="1"/>
        <v/>
      </c>
      <c r="BK75" t="str">
        <f ca="1"/>
        <v/>
      </c>
      <c r="BL75" t="str">
        <f ca="1"/>
        <v/>
      </c>
      <c r="BM75" t="str">
        <f ca="1"/>
        <v/>
      </c>
      <c r="BN75" t="str">
        <f ca="1"/>
        <v/>
      </c>
      <c r="BO75" t="str">
        <f ca="1"/>
        <v/>
      </c>
      <c r="BP75" t="str">
        <f ca="1"/>
        <v/>
      </c>
      <c r="BQ75" t="str">
        <f ca="1"/>
        <v/>
      </c>
      <c r="BR75" t="str">
        <f ca="1"/>
        <v/>
      </c>
      <c r="BS75" t="str">
        <f ca="1"/>
        <v/>
      </c>
    </row>
    <row r="76" spans="1:71" x14ac:dyDescent="0.3">
      <c r="A76">
        <f ca="1"/>
        <v>1852131</v>
      </c>
      <c r="B76" t="str">
        <f ca="1"/>
        <v>Nextpower Inc.</v>
      </c>
      <c r="C76" t="str">
        <f ca="1"/>
        <v>NXT</v>
      </c>
      <c r="D76" t="str">
        <f ca="1"/>
        <v>04 Manufacturing</v>
      </c>
      <c r="E76" t="str">
        <f ca="1"/>
        <v>Semiconductors &amp; Related Devices</v>
      </c>
      <c r="F76" t="str">
        <f ca="1"/>
        <v>3674</v>
      </c>
      <c r="G76" t="str">
        <f ca="1"/>
        <v>6200 PASEO PADRE PARKWAY FREMONT, CA 94555</v>
      </c>
      <c r="H76">
        <f ca="1"/>
        <v>2017</v>
      </c>
      <c r="I76" t="str">
        <f ca="1"/>
        <v>FY</v>
      </c>
      <c r="J76" t="str">
        <f ca="1"/>
        <v/>
      </c>
      <c r="K76" t="str">
        <f ca="1"/>
        <v/>
      </c>
      <c r="L76" t="str">
        <f ca="1"/>
        <v/>
      </c>
      <c r="M76" t="str">
        <f ca="1"/>
        <v/>
      </c>
      <c r="N76" t="str">
        <f ca="1"/>
        <v/>
      </c>
      <c r="O76" t="str">
        <f ca="1"/>
        <v/>
      </c>
      <c r="P76" t="str">
        <f ca="1"/>
        <v/>
      </c>
      <c r="Q76" t="str">
        <f ca="1"/>
        <v/>
      </c>
      <c r="R76" t="str">
        <f ca="1"/>
        <v/>
      </c>
      <c r="S76" t="str">
        <f ca="1"/>
        <v/>
      </c>
      <c r="T76" t="str">
        <f ca="1"/>
        <v/>
      </c>
      <c r="U76" t="str">
        <f ca="1"/>
        <v/>
      </c>
      <c r="V76" t="str">
        <f ca="1"/>
        <v/>
      </c>
      <c r="W76" t="str">
        <f ca="1"/>
        <v/>
      </c>
      <c r="X76" t="str">
        <f ca="1"/>
        <v/>
      </c>
      <c r="Y76" t="str">
        <f ca="1"/>
        <v/>
      </c>
      <c r="Z76" t="str">
        <f ca="1"/>
        <v/>
      </c>
      <c r="AA76" t="str">
        <f ca="1"/>
        <v/>
      </c>
      <c r="AB76" t="str">
        <f ca="1"/>
        <v/>
      </c>
      <c r="AC76" t="str">
        <f ca="1"/>
        <v/>
      </c>
      <c r="AD76" t="str">
        <f ca="1"/>
        <v/>
      </c>
      <c r="AE76" t="str">
        <f ca="1"/>
        <v/>
      </c>
      <c r="AF76" t="str">
        <f ca="1"/>
        <v/>
      </c>
      <c r="AG76" t="str">
        <f ca="1"/>
        <v/>
      </c>
      <c r="AH76" t="str">
        <f ca="1"/>
        <v/>
      </c>
      <c r="AI76" t="str">
        <f ca="1"/>
        <v/>
      </c>
      <c r="AJ76" t="str">
        <f ca="1"/>
        <v/>
      </c>
      <c r="AK76" t="str">
        <f ca="1"/>
        <v/>
      </c>
      <c r="AL76" t="str">
        <f ca="1"/>
        <v/>
      </c>
      <c r="AM76" t="str">
        <f ca="1"/>
        <v/>
      </c>
      <c r="AN76" t="str">
        <f ca="1"/>
        <v/>
      </c>
      <c r="AO76" t="str">
        <f ca="1"/>
        <v/>
      </c>
      <c r="AP76" t="str">
        <f ca="1"/>
        <v/>
      </c>
      <c r="AQ76" t="str">
        <f ca="1"/>
        <v/>
      </c>
      <c r="AR76" t="str">
        <f ca="1"/>
        <v/>
      </c>
      <c r="AS76" t="str">
        <f ca="1"/>
        <v/>
      </c>
      <c r="AT76" t="str">
        <f ca="1"/>
        <v/>
      </c>
      <c r="AU76" t="str">
        <f ca="1"/>
        <v/>
      </c>
      <c r="AV76" t="str">
        <f ca="1"/>
        <v/>
      </c>
      <c r="AW76" t="str">
        <f ca="1"/>
        <v/>
      </c>
      <c r="AX76" t="str">
        <f ca="1"/>
        <v/>
      </c>
      <c r="AY76" t="str">
        <f ca="1"/>
        <v/>
      </c>
      <c r="AZ76" t="str">
        <f ca="1"/>
        <v/>
      </c>
      <c r="BA76" t="str">
        <f ca="1"/>
        <v/>
      </c>
      <c r="BB76" t="str">
        <f ca="1"/>
        <v/>
      </c>
      <c r="BC76" t="str">
        <f ca="1"/>
        <v/>
      </c>
      <c r="BD76" t="str">
        <f ca="1"/>
        <v/>
      </c>
      <c r="BE76" t="str">
        <f ca="1"/>
        <v/>
      </c>
      <c r="BF76" t="str">
        <f ca="1"/>
        <v/>
      </c>
      <c r="BG76" t="str">
        <f ca="1"/>
        <v/>
      </c>
      <c r="BH76" t="str">
        <f ca="1"/>
        <v/>
      </c>
      <c r="BI76" t="str">
        <f ca="1"/>
        <v/>
      </c>
      <c r="BJ76" t="str">
        <f ca="1"/>
        <v/>
      </c>
      <c r="BK76" t="str">
        <f ca="1"/>
        <v/>
      </c>
      <c r="BL76" t="str">
        <f ca="1"/>
        <v/>
      </c>
      <c r="BM76" t="str">
        <f ca="1"/>
        <v/>
      </c>
      <c r="BN76" t="str">
        <f ca="1"/>
        <v/>
      </c>
      <c r="BO76" t="str">
        <f ca="1"/>
        <v/>
      </c>
      <c r="BP76" t="str">
        <f ca="1"/>
        <v/>
      </c>
      <c r="BQ76" t="str">
        <f ca="1"/>
        <v/>
      </c>
      <c r="BR76" t="str">
        <f ca="1"/>
        <v/>
      </c>
      <c r="BS76" t="str">
        <f ca="1"/>
        <v/>
      </c>
    </row>
    <row r="77" spans="1:71" x14ac:dyDescent="0.3">
      <c r="A77">
        <f ca="1"/>
        <v>1124796</v>
      </c>
      <c r="B77" t="str">
        <f ca="1"/>
        <v>NLIGHT, INC.</v>
      </c>
      <c r="C77" t="str">
        <f ca="1"/>
        <v>LASR</v>
      </c>
      <c r="D77" t="str">
        <f ca="1"/>
        <v>04 Manufacturing</v>
      </c>
      <c r="E77" t="str">
        <f ca="1"/>
        <v>Semiconductors &amp; Related Devices</v>
      </c>
      <c r="F77" t="str">
        <f ca="1"/>
        <v>3674</v>
      </c>
      <c r="G77" t="str">
        <f ca="1"/>
        <v>4637 NW 18TH AVENUE CAMAS, WA 98607</v>
      </c>
      <c r="H77">
        <f ca="1"/>
        <v>2026</v>
      </c>
      <c r="I77" t="str">
        <f ca="1"/>
        <v>FY</v>
      </c>
      <c r="J77">
        <f ca="1"/>
        <v>57.769193000000001</v>
      </c>
      <c r="K77" t="str">
        <f ca="1"/>
        <v/>
      </c>
      <c r="L77" t="str">
        <f ca="1"/>
        <v/>
      </c>
      <c r="M77" t="str">
        <f ca="1"/>
        <v/>
      </c>
      <c r="N77" t="str">
        <f ca="1"/>
        <v/>
      </c>
      <c r="O77" t="str">
        <f ca="1"/>
        <v/>
      </c>
      <c r="P77" t="str">
        <f ca="1"/>
        <v/>
      </c>
      <c r="Q77" t="str">
        <f ca="1"/>
        <v/>
      </c>
      <c r="R77" t="str">
        <f ca="1"/>
        <v/>
      </c>
      <c r="S77" t="str">
        <f ca="1"/>
        <v/>
      </c>
      <c r="T77" t="str">
        <f ca="1"/>
        <v/>
      </c>
      <c r="U77" t="str">
        <f ca="1"/>
        <v/>
      </c>
      <c r="V77" t="str">
        <f ca="1"/>
        <v/>
      </c>
      <c r="W77" t="str">
        <f ca="1"/>
        <v/>
      </c>
      <c r="X77" t="str">
        <f ca="1"/>
        <v/>
      </c>
      <c r="Y77" t="str">
        <f ca="1"/>
        <v/>
      </c>
      <c r="Z77" t="str">
        <f ca="1"/>
        <v/>
      </c>
      <c r="AA77" t="str">
        <f ca="1"/>
        <v/>
      </c>
      <c r="AB77" t="str">
        <f ca="1"/>
        <v/>
      </c>
      <c r="AC77" t="str">
        <f ca="1"/>
        <v/>
      </c>
      <c r="AD77" t="str">
        <f ca="1"/>
        <v/>
      </c>
      <c r="AE77" t="str">
        <f ca="1"/>
        <v/>
      </c>
      <c r="AF77" t="str">
        <f ca="1"/>
        <v/>
      </c>
      <c r="AG77" t="str">
        <f ca="1"/>
        <v/>
      </c>
      <c r="AH77" t="str">
        <f ca="1"/>
        <v/>
      </c>
      <c r="AI77" t="str">
        <f ca="1"/>
        <v/>
      </c>
      <c r="AJ77" t="str">
        <f ca="1"/>
        <v/>
      </c>
      <c r="AK77" t="str">
        <f ca="1"/>
        <v/>
      </c>
      <c r="AL77" t="str">
        <f ca="1"/>
        <v/>
      </c>
      <c r="AM77" t="str">
        <f ca="1"/>
        <v/>
      </c>
      <c r="AN77" t="str">
        <f ca="1"/>
        <v/>
      </c>
      <c r="AO77" t="str">
        <f ca="1"/>
        <v/>
      </c>
      <c r="AP77" t="str">
        <f ca="1"/>
        <v/>
      </c>
      <c r="AQ77" t="str">
        <f ca="1"/>
        <v/>
      </c>
      <c r="AR77" t="str">
        <f ca="1"/>
        <v/>
      </c>
      <c r="AS77" t="str">
        <f ca="1"/>
        <v/>
      </c>
      <c r="AT77" t="str">
        <f ca="1"/>
        <v/>
      </c>
      <c r="AU77" t="str">
        <f ca="1"/>
        <v/>
      </c>
      <c r="AV77" t="str">
        <f ca="1"/>
        <v/>
      </c>
      <c r="AW77" t="str">
        <f ca="1"/>
        <v/>
      </c>
      <c r="AX77" t="str">
        <f ca="1"/>
        <v/>
      </c>
      <c r="AY77" t="str">
        <f ca="1"/>
        <v/>
      </c>
      <c r="AZ77" t="str">
        <f ca="1"/>
        <v/>
      </c>
      <c r="BA77" t="str">
        <f ca="1"/>
        <v/>
      </c>
      <c r="BB77" t="str">
        <f ca="1"/>
        <v/>
      </c>
      <c r="BC77" t="str">
        <f ca="1"/>
        <v/>
      </c>
      <c r="BD77" t="str">
        <f ca="1"/>
        <v/>
      </c>
      <c r="BE77" t="str">
        <f ca="1"/>
        <v/>
      </c>
      <c r="BF77" t="str">
        <f ca="1"/>
        <v/>
      </c>
      <c r="BG77" t="str">
        <f ca="1"/>
        <v/>
      </c>
      <c r="BH77" t="str">
        <f ca="1"/>
        <v/>
      </c>
      <c r="BI77" t="str">
        <f ca="1"/>
        <v/>
      </c>
      <c r="BJ77" t="str">
        <f ca="1"/>
        <v/>
      </c>
      <c r="BK77" t="str">
        <f ca="1"/>
        <v/>
      </c>
      <c r="BL77" t="str">
        <f ca="1"/>
        <v/>
      </c>
      <c r="BM77" t="str">
        <f ca="1"/>
        <v/>
      </c>
      <c r="BN77" t="str">
        <f ca="1"/>
        <v/>
      </c>
      <c r="BO77" t="str">
        <f ca="1"/>
        <v/>
      </c>
      <c r="BP77" t="str">
        <f ca="1"/>
        <v/>
      </c>
      <c r="BQ77" t="str">
        <f ca="1"/>
        <v/>
      </c>
      <c r="BR77" t="str">
        <f ca="1"/>
        <v/>
      </c>
      <c r="BS77" t="str">
        <f ca="1"/>
        <v/>
      </c>
    </row>
    <row r="78" spans="1:71" x14ac:dyDescent="0.3">
      <c r="A78">
        <f ca="1"/>
        <v>1124796</v>
      </c>
      <c r="B78" t="str">
        <f ca="1"/>
        <v>NLIGHT, INC.</v>
      </c>
      <c r="C78" t="str">
        <f ca="1"/>
        <v>LASR</v>
      </c>
      <c r="D78" t="str">
        <f ca="1"/>
        <v>04 Manufacturing</v>
      </c>
      <c r="E78" t="str">
        <f ca="1"/>
        <v>Semiconductors &amp; Related Devices</v>
      </c>
      <c r="F78" t="str">
        <f ca="1"/>
        <v>3674</v>
      </c>
      <c r="G78" t="str">
        <f ca="1"/>
        <v>4637 NW 18TH AVENUE CAMAS, WA 98607</v>
      </c>
      <c r="H78">
        <f ca="1"/>
        <v>2025</v>
      </c>
      <c r="I78" t="str">
        <f ca="1"/>
        <v>FY</v>
      </c>
      <c r="J78">
        <f ca="1"/>
        <v>22.314872000000001</v>
      </c>
      <c r="K78">
        <f ca="1"/>
        <v>315210000</v>
      </c>
      <c r="L78">
        <f ca="1"/>
        <v>243190000</v>
      </c>
      <c r="M78">
        <f ca="1"/>
        <v>98699000</v>
      </c>
      <c r="N78">
        <f ca="1"/>
        <v>50836000</v>
      </c>
      <c r="O78">
        <f ca="1"/>
        <v>45407000</v>
      </c>
      <c r="P78">
        <f ca="1"/>
        <v>72020000</v>
      </c>
      <c r="Q78">
        <f ca="1"/>
        <v>42114000</v>
      </c>
      <c r="R78" t="str">
        <f ca="1"/>
        <v/>
      </c>
      <c r="S78">
        <f ca="1"/>
        <v>12448000</v>
      </c>
      <c r="T78">
        <f ca="1"/>
        <v>88461000</v>
      </c>
      <c r="U78">
        <f ca="1"/>
        <v>64207000</v>
      </c>
      <c r="V78">
        <f ca="1"/>
        <v>20890000</v>
      </c>
      <c r="W78" t="str">
        <f ca="1"/>
        <v/>
      </c>
      <c r="X78" t="str">
        <f ca="1"/>
        <v/>
      </c>
      <c r="Y78" t="str">
        <f ca="1"/>
        <v/>
      </c>
      <c r="Z78">
        <f ca="1"/>
        <v>226749000</v>
      </c>
      <c r="AA78" t="str">
        <f ca="1"/>
        <v/>
      </c>
      <c r="AB78">
        <f ca="1"/>
        <v>-348563000</v>
      </c>
      <c r="AC78">
        <f ca="1"/>
        <v>16000</v>
      </c>
      <c r="AD78">
        <f ca="1"/>
        <v>51163000</v>
      </c>
      <c r="AE78">
        <f ca="1"/>
        <v>77963000</v>
      </c>
      <c r="AF78" t="str">
        <f ca="1"/>
        <v/>
      </c>
      <c r="AG78">
        <f ca="1"/>
        <v>183367000</v>
      </c>
      <c r="AH78">
        <f ca="1"/>
        <v>-26550000</v>
      </c>
      <c r="AI78">
        <f ca="1"/>
        <v>47972000</v>
      </c>
      <c r="AJ78">
        <f ca="1"/>
        <v>104513000</v>
      </c>
      <c r="AK78">
        <f ca="1"/>
        <v>699000</v>
      </c>
      <c r="AL78">
        <f ca="1"/>
        <v>-23467000</v>
      </c>
      <c r="AM78" t="str">
        <f ca="1"/>
        <v/>
      </c>
      <c r="AN78" t="str">
        <f ca="1"/>
        <v/>
      </c>
      <c r="AO78">
        <f ca="1"/>
        <v>21330000</v>
      </c>
      <c r="AP78">
        <f ca="1"/>
        <v>6059000</v>
      </c>
      <c r="AQ78" t="str">
        <f ca="1"/>
        <v/>
      </c>
      <c r="AR78" t="str">
        <f ca="1"/>
        <v/>
      </c>
      <c r="AS78">
        <f ca="1"/>
        <v>-8771000</v>
      </c>
      <c r="AT78">
        <f ca="1"/>
        <v>20110000</v>
      </c>
      <c r="AU78" t="str">
        <f ca="1"/>
        <v/>
      </c>
      <c r="AV78" t="str">
        <f ca="1"/>
        <v/>
      </c>
      <c r="AW78">
        <f ca="1"/>
        <v>-0.47</v>
      </c>
      <c r="AX78">
        <f ca="1"/>
        <v>43103500</v>
      </c>
      <c r="AY78" t="str">
        <f ca="1"/>
        <v/>
      </c>
      <c r="AZ78" t="str">
        <f ca="1"/>
        <v/>
      </c>
      <c r="BA78" t="str">
        <f ca="1"/>
        <v/>
      </c>
      <c r="BB78" t="str">
        <f ca="1"/>
        <v/>
      </c>
      <c r="BC78" t="str">
        <f ca="1"/>
        <v/>
      </c>
      <c r="BD78" t="str">
        <f ca="1"/>
        <v/>
      </c>
      <c r="BE78" t="str">
        <f ca="1"/>
        <v/>
      </c>
      <c r="BF78">
        <f ca="1"/>
        <v>4.2541092950688499</v>
      </c>
      <c r="BG78" t="str">
        <f ca="1"/>
        <v/>
      </c>
      <c r="BH78" t="str">
        <f ca="1"/>
        <v/>
      </c>
      <c r="BI78" t="str">
        <f ca="1"/>
        <v/>
      </c>
      <c r="BJ78" t="str">
        <f ca="1"/>
        <v/>
      </c>
      <c r="BK78" t="str">
        <f ca="1"/>
        <v/>
      </c>
      <c r="BL78">
        <f ca="1"/>
        <v>0.28064147711049803</v>
      </c>
      <c r="BM78" t="str">
        <f ca="1"/>
        <v/>
      </c>
      <c r="BN78">
        <f ca="1"/>
        <v>1.5371999937701499</v>
      </c>
      <c r="BO78">
        <f ca="1"/>
        <v>3.0803962184808502</v>
      </c>
      <c r="BP78">
        <f ca="1"/>
        <v>-47.478451063829802</v>
      </c>
      <c r="BQ78">
        <f ca="1"/>
        <v>-0.10349328993733201</v>
      </c>
      <c r="BR78" t="str">
        <f ca="1"/>
        <v/>
      </c>
      <c r="BS78">
        <f ca="1"/>
        <v>-4.6253742420032702E-8</v>
      </c>
    </row>
    <row r="79" spans="1:71" x14ac:dyDescent="0.3">
      <c r="A79">
        <f ca="1"/>
        <v>1124796</v>
      </c>
      <c r="B79" t="str">
        <f ca="1"/>
        <v>NLIGHT, INC.</v>
      </c>
      <c r="C79" t="str">
        <f ca="1"/>
        <v>LASR</v>
      </c>
      <c r="D79" t="str">
        <f ca="1"/>
        <v>04 Manufacturing</v>
      </c>
      <c r="E79" t="str">
        <f ca="1"/>
        <v>Semiconductors &amp; Related Devices</v>
      </c>
      <c r="F79" t="str">
        <f ca="1"/>
        <v>3674</v>
      </c>
      <c r="G79" t="str">
        <f ca="1"/>
        <v>4637 NW 18TH AVENUE CAMAS, WA 98607</v>
      </c>
      <c r="H79">
        <f ca="1"/>
        <v>2024</v>
      </c>
      <c r="I79" t="str">
        <f ca="1"/>
        <v>FY</v>
      </c>
      <c r="J79">
        <f ca="1"/>
        <v>11.660385</v>
      </c>
      <c r="K79">
        <f ca="1"/>
        <v>270241000</v>
      </c>
      <c r="L79">
        <f ca="1"/>
        <v>194089000</v>
      </c>
      <c r="M79">
        <f ca="1"/>
        <v>65829000</v>
      </c>
      <c r="N79">
        <f ca="1"/>
        <v>34895000</v>
      </c>
      <c r="O79">
        <f ca="1"/>
        <v>40800000</v>
      </c>
      <c r="P79">
        <f ca="1"/>
        <v>76152000</v>
      </c>
      <c r="Q79">
        <f ca="1"/>
        <v>46937000</v>
      </c>
      <c r="R79" t="str">
        <f ca="1"/>
        <v/>
      </c>
      <c r="S79">
        <f ca="1"/>
        <v>12354000</v>
      </c>
      <c r="T79">
        <f ca="1"/>
        <v>53811000</v>
      </c>
      <c r="U79">
        <f ca="1"/>
        <v>34235000</v>
      </c>
      <c r="V79">
        <f ca="1"/>
        <v>15076000</v>
      </c>
      <c r="W79" t="str">
        <f ca="1"/>
        <v/>
      </c>
      <c r="X79" t="str">
        <f ca="1"/>
        <v/>
      </c>
      <c r="Y79" t="str">
        <f ca="1"/>
        <v/>
      </c>
      <c r="Z79">
        <f ca="1"/>
        <v>216430000</v>
      </c>
      <c r="AA79" t="str">
        <f ca="1"/>
        <v/>
      </c>
      <c r="AB79">
        <f ca="1"/>
        <v>-325096000</v>
      </c>
      <c r="AC79">
        <f ca="1"/>
        <v>16000</v>
      </c>
      <c r="AD79">
        <f ca="1"/>
        <v>48948000</v>
      </c>
      <c r="AE79">
        <f ca="1"/>
        <v>33019000</v>
      </c>
      <c r="AF79" t="str">
        <f ca="1"/>
        <v/>
      </c>
      <c r="AG79">
        <f ca="1"/>
        <v>165529000</v>
      </c>
      <c r="AH79">
        <f ca="1"/>
        <v>-65636000</v>
      </c>
      <c r="AI79">
        <f ca="1"/>
        <v>45107000</v>
      </c>
      <c r="AJ79">
        <f ca="1"/>
        <v>98655000</v>
      </c>
      <c r="AK79">
        <f ca="1"/>
        <v>-76000</v>
      </c>
      <c r="AL79">
        <f ca="1"/>
        <v>-60792000</v>
      </c>
      <c r="AM79" t="str">
        <f ca="1"/>
        <v/>
      </c>
      <c r="AN79" t="str">
        <f ca="1"/>
        <v/>
      </c>
      <c r="AO79">
        <f ca="1"/>
        <v>-2359000</v>
      </c>
      <c r="AP79">
        <f ca="1"/>
        <v>706000</v>
      </c>
      <c r="AQ79" t="str">
        <f ca="1"/>
        <v/>
      </c>
      <c r="AR79" t="str">
        <f ca="1"/>
        <v/>
      </c>
      <c r="AS79">
        <f ca="1"/>
        <v>16690000</v>
      </c>
      <c r="AT79">
        <f ca="1"/>
        <v>-1303000</v>
      </c>
      <c r="AU79" t="str">
        <f ca="1"/>
        <v/>
      </c>
      <c r="AV79" t="str">
        <f ca="1"/>
        <v/>
      </c>
      <c r="AW79">
        <f ca="1"/>
        <v>-1.27</v>
      </c>
      <c r="AX79">
        <f ca="1"/>
        <v>46480000</v>
      </c>
      <c r="AY79" t="str">
        <f ca="1"/>
        <v/>
      </c>
      <c r="AZ79" t="str">
        <f ca="1"/>
        <v/>
      </c>
      <c r="BA79" t="str">
        <f ca="1"/>
        <v/>
      </c>
      <c r="BB79" t="str">
        <f ca="1"/>
        <v/>
      </c>
      <c r="BC79" t="str">
        <f ca="1"/>
        <v/>
      </c>
      <c r="BD79" t="str">
        <f ca="1"/>
        <v/>
      </c>
      <c r="BE79" t="str">
        <f ca="1"/>
        <v/>
      </c>
      <c r="BF79">
        <f ca="1"/>
        <v>3.5612951807228899</v>
      </c>
      <c r="BG79" t="str">
        <f ca="1"/>
        <v/>
      </c>
      <c r="BH79" t="str">
        <f ca="1"/>
        <v/>
      </c>
      <c r="BI79" t="str">
        <f ca="1"/>
        <v/>
      </c>
      <c r="BJ79" t="str">
        <f ca="1"/>
        <v/>
      </c>
      <c r="BK79" t="str">
        <f ca="1"/>
        <v/>
      </c>
      <c r="BL79">
        <f ca="1"/>
        <v>0.19912226494129301</v>
      </c>
      <c r="BM79" t="str">
        <f ca="1"/>
        <v/>
      </c>
      <c r="BN79">
        <f ca="1"/>
        <v>1.9228567255732401</v>
      </c>
      <c r="BO79">
        <f ca="1"/>
        <v>4.4775522126478702</v>
      </c>
      <c r="BP79">
        <f ca="1"/>
        <v>-9.18140551181102</v>
      </c>
      <c r="BQ79">
        <f ca="1"/>
        <v>-0.28088527468465602</v>
      </c>
      <c r="BR79" t="str">
        <f ca="1"/>
        <v/>
      </c>
      <c r="BS79">
        <f ca="1"/>
        <v>-6.8422533613639494E-8</v>
      </c>
    </row>
    <row r="80" spans="1:71" x14ac:dyDescent="0.3">
      <c r="A80">
        <f ca="1"/>
        <v>1124796</v>
      </c>
      <c r="B80" t="str">
        <f ca="1"/>
        <v>NLIGHT, INC.</v>
      </c>
      <c r="C80" t="str">
        <f ca="1"/>
        <v>LASR</v>
      </c>
      <c r="D80" t="str">
        <f ca="1"/>
        <v>04 Manufacturing</v>
      </c>
      <c r="E80" t="str">
        <f ca="1"/>
        <v>Semiconductors &amp; Related Devices</v>
      </c>
      <c r="F80" t="str">
        <f ca="1"/>
        <v>3674</v>
      </c>
      <c r="G80" t="str">
        <f ca="1"/>
        <v>4637 NW 18TH AVENUE CAMAS, WA 98607</v>
      </c>
      <c r="H80">
        <f ca="1"/>
        <v>2023</v>
      </c>
      <c r="I80" t="str">
        <f ca="1"/>
        <v>FY</v>
      </c>
      <c r="J80">
        <f ca="1"/>
        <v>11.677631999999999</v>
      </c>
      <c r="K80">
        <f ca="1"/>
        <v>306803000</v>
      </c>
      <c r="L80">
        <f ca="1"/>
        <v>220554000</v>
      </c>
      <c r="M80">
        <f ca="1"/>
        <v>53210000</v>
      </c>
      <c r="N80">
        <f ca="1"/>
        <v>39585000</v>
      </c>
      <c r="O80">
        <f ca="1"/>
        <v>52160000</v>
      </c>
      <c r="P80">
        <f ca="1"/>
        <v>86249000</v>
      </c>
      <c r="Q80">
        <f ca="1"/>
        <v>52300000</v>
      </c>
      <c r="R80" t="str">
        <f ca="1"/>
        <v/>
      </c>
      <c r="S80">
        <f ca="1"/>
        <v>12399000</v>
      </c>
      <c r="T80">
        <f ca="1"/>
        <v>52384000</v>
      </c>
      <c r="U80">
        <f ca="1"/>
        <v>32752000</v>
      </c>
      <c r="V80">
        <f ca="1"/>
        <v>12166000</v>
      </c>
      <c r="W80" t="str">
        <f ca="1"/>
        <v/>
      </c>
      <c r="X80" t="str">
        <f ca="1"/>
        <v/>
      </c>
      <c r="Y80" t="str">
        <f ca="1"/>
        <v/>
      </c>
      <c r="Z80">
        <f ca="1"/>
        <v>254419000</v>
      </c>
      <c r="AA80" t="str">
        <f ca="1"/>
        <v/>
      </c>
      <c r="AB80">
        <f ca="1"/>
        <v>-264304000</v>
      </c>
      <c r="AC80">
        <f ca="1"/>
        <v>16000</v>
      </c>
      <c r="AD80">
        <f ca="1"/>
        <v>47266000</v>
      </c>
      <c r="AE80">
        <f ca="1"/>
        <v>46113000</v>
      </c>
      <c r="AF80" t="str">
        <f ca="1"/>
        <v/>
      </c>
      <c r="AG80">
        <f ca="1"/>
        <v>163808000</v>
      </c>
      <c r="AH80">
        <f ca="1"/>
        <v>-46766000</v>
      </c>
      <c r="AI80">
        <f ca="1"/>
        <v>46163000</v>
      </c>
      <c r="AJ80">
        <f ca="1"/>
        <v>92879000</v>
      </c>
      <c r="AK80">
        <f ca="1"/>
        <v>-978000</v>
      </c>
      <c r="AL80">
        <f ca="1"/>
        <v>-41670000</v>
      </c>
      <c r="AM80" t="str">
        <f ca="1"/>
        <v/>
      </c>
      <c r="AN80" t="str">
        <f ca="1"/>
        <v/>
      </c>
      <c r="AO80">
        <f ca="1"/>
        <v>10091000</v>
      </c>
      <c r="AP80">
        <f ca="1"/>
        <v>-1336000</v>
      </c>
      <c r="AQ80" t="str">
        <f ca="1"/>
        <v/>
      </c>
      <c r="AR80" t="str">
        <f ca="1"/>
        <v/>
      </c>
      <c r="AS80">
        <f ca="1"/>
        <v>-14100000</v>
      </c>
      <c r="AT80">
        <f ca="1"/>
        <v>-859000</v>
      </c>
      <c r="AU80" t="str">
        <f ca="1"/>
        <v/>
      </c>
      <c r="AV80" t="str">
        <f ca="1"/>
        <v/>
      </c>
      <c r="AW80">
        <f ca="1"/>
        <v>-0.9</v>
      </c>
      <c r="AX80">
        <f ca="1"/>
        <v>59880000</v>
      </c>
      <c r="AY80" t="str">
        <f ca="1"/>
        <v/>
      </c>
      <c r="AZ80" t="str">
        <f ca="1"/>
        <v/>
      </c>
      <c r="BA80" t="str">
        <f ca="1"/>
        <v/>
      </c>
      <c r="BB80" t="str">
        <f ca="1"/>
        <v/>
      </c>
      <c r="BC80" t="str">
        <f ca="1"/>
        <v/>
      </c>
      <c r="BD80" t="str">
        <f ca="1"/>
        <v/>
      </c>
      <c r="BE80" t="str">
        <f ca="1"/>
        <v/>
      </c>
      <c r="BF80">
        <f ca="1"/>
        <v>2.7356045424181699</v>
      </c>
      <c r="BG80" t="str">
        <f ca="1"/>
        <v/>
      </c>
      <c r="BH80" t="str">
        <f ca="1"/>
        <v/>
      </c>
      <c r="BI80" t="str">
        <f ca="1"/>
        <v/>
      </c>
      <c r="BJ80" t="str">
        <f ca="1"/>
        <v/>
      </c>
      <c r="BK80" t="str">
        <f ca="1"/>
        <v/>
      </c>
      <c r="BL80">
        <f ca="1"/>
        <v>0.17074148557869401</v>
      </c>
      <c r="BM80" t="str">
        <f ca="1"/>
        <v/>
      </c>
      <c r="BN80">
        <f ca="1"/>
        <v>1.62463361016121</v>
      </c>
      <c r="BO80">
        <f ca="1"/>
        <v>5.1414875427454803</v>
      </c>
      <c r="BP80">
        <f ca="1"/>
        <v>-12.975146666666699</v>
      </c>
      <c r="BQ80">
        <f ca="1"/>
        <v>-0.16378493744570999</v>
      </c>
      <c r="BR80" t="str">
        <f ca="1"/>
        <v/>
      </c>
      <c r="BS80">
        <f ca="1"/>
        <v>-4.1309292151922602E-8</v>
      </c>
    </row>
    <row r="81" spans="1:71" x14ac:dyDescent="0.3">
      <c r="A81">
        <f ca="1"/>
        <v>1124796</v>
      </c>
      <c r="B81" t="str">
        <f ca="1"/>
        <v>NLIGHT, INC.</v>
      </c>
      <c r="C81" t="str">
        <f ca="1"/>
        <v>LASR</v>
      </c>
      <c r="D81" t="str">
        <f ca="1"/>
        <v>04 Manufacturing</v>
      </c>
      <c r="E81" t="str">
        <f ca="1"/>
        <v>Semiconductors &amp; Related Devices</v>
      </c>
      <c r="F81" t="str">
        <f ca="1"/>
        <v>3674</v>
      </c>
      <c r="G81" t="str">
        <f ca="1"/>
        <v>4637 NW 18TH AVENUE CAMAS, WA 98607</v>
      </c>
      <c r="H81">
        <f ca="1"/>
        <v>2022</v>
      </c>
      <c r="I81" t="str">
        <f ca="1"/>
        <v>FY</v>
      </c>
      <c r="J81">
        <f ca="1"/>
        <v>13.241830999999999</v>
      </c>
      <c r="K81">
        <f ca="1"/>
        <v>329233000</v>
      </c>
      <c r="L81">
        <f ca="1"/>
        <v>230756000</v>
      </c>
      <c r="M81">
        <f ca="1"/>
        <v>57826000</v>
      </c>
      <c r="N81">
        <f ca="1"/>
        <v>37913000</v>
      </c>
      <c r="O81">
        <f ca="1"/>
        <v>67600000</v>
      </c>
      <c r="P81">
        <f ca="1"/>
        <v>98477000</v>
      </c>
      <c r="Q81">
        <f ca="1"/>
        <v>60693000</v>
      </c>
      <c r="R81" t="str">
        <f ca="1"/>
        <v/>
      </c>
      <c r="S81">
        <f ca="1"/>
        <v>12376000</v>
      </c>
      <c r="T81">
        <f ca="1"/>
        <v>58388000</v>
      </c>
      <c r="U81">
        <f ca="1"/>
        <v>34492000</v>
      </c>
      <c r="V81">
        <f ca="1"/>
        <v>17507000</v>
      </c>
      <c r="W81" t="str">
        <f ca="1"/>
        <v/>
      </c>
      <c r="X81" t="str">
        <f ca="1"/>
        <v/>
      </c>
      <c r="Y81" t="str">
        <f ca="1"/>
        <v/>
      </c>
      <c r="Z81">
        <f ca="1"/>
        <v>270845000</v>
      </c>
      <c r="AA81" t="str">
        <f ca="1"/>
        <v/>
      </c>
      <c r="AB81">
        <f ca="1"/>
        <v>-222634000</v>
      </c>
      <c r="AC81">
        <f ca="1"/>
        <v>16000</v>
      </c>
      <c r="AD81">
        <f ca="1"/>
        <v>45629000</v>
      </c>
      <c r="AE81">
        <f ca="1"/>
        <v>50821000</v>
      </c>
      <c r="AF81" t="str">
        <f ca="1"/>
        <v/>
      </c>
      <c r="AG81">
        <f ca="1"/>
        <v>191237000</v>
      </c>
      <c r="AH81">
        <f ca="1"/>
        <v>-55102000</v>
      </c>
      <c r="AI81">
        <f ca="1"/>
        <v>53773000</v>
      </c>
      <c r="AJ81">
        <f ca="1"/>
        <v>105923000</v>
      </c>
      <c r="AK81">
        <f ca="1"/>
        <v>344000</v>
      </c>
      <c r="AL81">
        <f ca="1"/>
        <v>-54579000</v>
      </c>
      <c r="AM81" t="str">
        <f ca="1"/>
        <v/>
      </c>
      <c r="AN81" t="str">
        <f ca="1"/>
        <v/>
      </c>
      <c r="AO81">
        <f ca="1"/>
        <v>-14542000</v>
      </c>
      <c r="AP81">
        <f ca="1"/>
        <v>-577000</v>
      </c>
      <c r="AQ81" t="str">
        <f ca="1"/>
        <v/>
      </c>
      <c r="AR81" t="str">
        <f ca="1"/>
        <v/>
      </c>
      <c r="AS81">
        <f ca="1"/>
        <v>-72381000</v>
      </c>
      <c r="AT81">
        <f ca="1"/>
        <v>-1306000</v>
      </c>
      <c r="AU81" t="str">
        <f ca="1"/>
        <v/>
      </c>
      <c r="AV81" t="str">
        <f ca="1"/>
        <v/>
      </c>
      <c r="AW81">
        <f ca="1"/>
        <v>-1.23</v>
      </c>
      <c r="AX81">
        <f ca="1"/>
        <v>70673000</v>
      </c>
      <c r="AY81" t="str">
        <f ca="1"/>
        <v/>
      </c>
      <c r="AZ81" t="str">
        <f ca="1"/>
        <v/>
      </c>
      <c r="BA81" t="str">
        <f ca="1"/>
        <v/>
      </c>
      <c r="BB81" t="str">
        <f ca="1"/>
        <v/>
      </c>
      <c r="BC81" t="str">
        <f ca="1"/>
        <v/>
      </c>
      <c r="BD81" t="str">
        <f ca="1"/>
        <v/>
      </c>
      <c r="BE81" t="str">
        <f ca="1"/>
        <v/>
      </c>
      <c r="BF81">
        <f ca="1"/>
        <v>2.7059414486437499</v>
      </c>
      <c r="BG81" t="str">
        <f ca="1"/>
        <v/>
      </c>
      <c r="BH81" t="str">
        <f ca="1"/>
        <v/>
      </c>
      <c r="BI81" t="str">
        <f ca="1"/>
        <v/>
      </c>
      <c r="BJ81" t="str">
        <f ca="1"/>
        <v/>
      </c>
      <c r="BK81" t="str">
        <f ca="1"/>
        <v/>
      </c>
      <c r="BL81">
        <f ca="1"/>
        <v>0.177345527331707</v>
      </c>
      <c r="BM81" t="str">
        <f ca="1"/>
        <v/>
      </c>
      <c r="BN81">
        <f ca="1"/>
        <v>1.67650469674127</v>
      </c>
      <c r="BO81">
        <f ca="1"/>
        <v>4.7302562913139301</v>
      </c>
      <c r="BP81">
        <f ca="1"/>
        <v>-10.7657162601626</v>
      </c>
      <c r="BQ81">
        <f ca="1"/>
        <v>-0.201513780944821</v>
      </c>
      <c r="BR81" t="str">
        <f ca="1"/>
        <v/>
      </c>
      <c r="BS81">
        <f ca="1"/>
        <v>-6.0135694327013605E-8</v>
      </c>
    </row>
    <row r="82" spans="1:71" x14ac:dyDescent="0.3">
      <c r="A82">
        <f ca="1"/>
        <v>1124796</v>
      </c>
      <c r="B82" t="str">
        <f ca="1"/>
        <v>NLIGHT, INC.</v>
      </c>
      <c r="C82" t="str">
        <f ca="1"/>
        <v>LASR</v>
      </c>
      <c r="D82" t="str">
        <f ca="1"/>
        <v>04 Manufacturing</v>
      </c>
      <c r="E82" t="str">
        <f ca="1"/>
        <v>Semiconductors &amp; Related Devices</v>
      </c>
      <c r="F82" t="str">
        <f ca="1"/>
        <v>3674</v>
      </c>
      <c r="G82" t="str">
        <f ca="1"/>
        <v>4637 NW 18TH AVENUE CAMAS, WA 98607</v>
      </c>
      <c r="H82">
        <f ca="1"/>
        <v>2021</v>
      </c>
      <c r="I82" t="str">
        <f ca="1"/>
        <v>FY</v>
      </c>
      <c r="J82">
        <f ca="1"/>
        <v>31.172799000000001</v>
      </c>
      <c r="K82">
        <f ca="1"/>
        <v>373618000</v>
      </c>
      <c r="L82">
        <f ca="1"/>
        <v>277204000</v>
      </c>
      <c r="M82">
        <f ca="1"/>
        <v>146534000</v>
      </c>
      <c r="N82">
        <f ca="1"/>
        <v>41574000</v>
      </c>
      <c r="O82">
        <f ca="1"/>
        <v>73746000</v>
      </c>
      <c r="P82">
        <f ca="1"/>
        <v>96414000</v>
      </c>
      <c r="Q82">
        <f ca="1"/>
        <v>56101000</v>
      </c>
      <c r="R82" t="str">
        <f ca="1"/>
        <v/>
      </c>
      <c r="S82">
        <f ca="1"/>
        <v>12420000</v>
      </c>
      <c r="T82">
        <f ca="1"/>
        <v>71485000</v>
      </c>
      <c r="U82">
        <f ca="1"/>
        <v>45772000</v>
      </c>
      <c r="V82">
        <f ca="1"/>
        <v>26347000</v>
      </c>
      <c r="W82" t="str">
        <f ca="1"/>
        <v/>
      </c>
      <c r="X82" t="str">
        <f ca="1"/>
        <v/>
      </c>
      <c r="Y82" t="str">
        <f ca="1"/>
        <v/>
      </c>
      <c r="Z82">
        <f ca="1"/>
        <v>302133000</v>
      </c>
      <c r="AA82" t="str">
        <f ca="1"/>
        <v/>
      </c>
      <c r="AB82">
        <f ca="1"/>
        <v>-168055000</v>
      </c>
      <c r="AC82">
        <f ca="1"/>
        <v>15000</v>
      </c>
      <c r="AD82">
        <f ca="1"/>
        <v>44248000</v>
      </c>
      <c r="AE82">
        <f ca="1"/>
        <v>77307000</v>
      </c>
      <c r="AF82" t="str">
        <f ca="1"/>
        <v/>
      </c>
      <c r="AG82">
        <f ca="1"/>
        <v>192839000</v>
      </c>
      <c r="AH82">
        <f ca="1"/>
        <v>-30217000</v>
      </c>
      <c r="AI82">
        <f ca="1"/>
        <v>54814000</v>
      </c>
      <c r="AJ82">
        <f ca="1"/>
        <v>107524000</v>
      </c>
      <c r="AK82">
        <f ca="1"/>
        <v>-375000</v>
      </c>
      <c r="AL82">
        <f ca="1"/>
        <v>-29669000</v>
      </c>
      <c r="AM82" t="str">
        <f ca="1"/>
        <v/>
      </c>
      <c r="AN82" t="str">
        <f ca="1"/>
        <v/>
      </c>
      <c r="AO82">
        <f ca="1"/>
        <v>-7443000</v>
      </c>
      <c r="AP82">
        <f ca="1"/>
        <v>-199000</v>
      </c>
      <c r="AQ82" t="str">
        <f ca="1"/>
        <v/>
      </c>
      <c r="AR82" t="str">
        <f ca="1"/>
        <v/>
      </c>
      <c r="AS82">
        <f ca="1"/>
        <v>-21853000</v>
      </c>
      <c r="AT82">
        <f ca="1"/>
        <v>73742000</v>
      </c>
      <c r="AU82" t="str">
        <f ca="1"/>
        <v/>
      </c>
      <c r="AV82" t="str">
        <f ca="1"/>
        <v/>
      </c>
      <c r="AW82">
        <f ca="1"/>
        <v>-0.7</v>
      </c>
      <c r="AX82">
        <f ca="1"/>
        <v>64226000</v>
      </c>
      <c r="AY82" t="str">
        <f ca="1"/>
        <v/>
      </c>
      <c r="AZ82" t="str">
        <f ca="1"/>
        <v/>
      </c>
      <c r="BA82" t="str">
        <f ca="1"/>
        <v/>
      </c>
      <c r="BB82" t="str">
        <f ca="1"/>
        <v/>
      </c>
      <c r="BC82" t="str">
        <f ca="1"/>
        <v/>
      </c>
      <c r="BD82" t="str">
        <f ca="1"/>
        <v/>
      </c>
      <c r="BE82" t="str">
        <f ca="1"/>
        <v/>
      </c>
      <c r="BF82">
        <f ca="1"/>
        <v>3.00250677295799</v>
      </c>
      <c r="BG82" t="str">
        <f ca="1"/>
        <v/>
      </c>
      <c r="BH82" t="str">
        <f ca="1"/>
        <v/>
      </c>
      <c r="BI82" t="str">
        <f ca="1"/>
        <v/>
      </c>
      <c r="BJ82" t="str">
        <f ca="1"/>
        <v/>
      </c>
      <c r="BK82" t="str">
        <f ca="1"/>
        <v/>
      </c>
      <c r="BL82">
        <f ca="1"/>
        <v>0.19133178808301499</v>
      </c>
      <c r="BM82" t="str">
        <f ca="1"/>
        <v/>
      </c>
      <c r="BN82">
        <f ca="1"/>
        <v>3.2013894957616</v>
      </c>
      <c r="BO82">
        <f ca="1"/>
        <v>4.4450318972297502</v>
      </c>
      <c r="BP82">
        <f ca="1"/>
        <v>-44.53257</v>
      </c>
      <c r="BQ82">
        <f ca="1"/>
        <v>-9.8198475505820296E-2</v>
      </c>
      <c r="BR82" t="str">
        <f ca="1"/>
        <v/>
      </c>
      <c r="BS82">
        <f ca="1"/>
        <v>-7.22230252901868E-8</v>
      </c>
    </row>
    <row r="83" spans="1:71" x14ac:dyDescent="0.3">
      <c r="A83">
        <f ca="1"/>
        <v>1124796</v>
      </c>
      <c r="B83" t="str">
        <f ca="1"/>
        <v>NLIGHT, INC.</v>
      </c>
      <c r="C83" t="str">
        <f ca="1"/>
        <v>LASR</v>
      </c>
      <c r="D83" t="str">
        <f ca="1"/>
        <v>04 Manufacturing</v>
      </c>
      <c r="E83" t="str">
        <f ca="1"/>
        <v>Semiconductors &amp; Related Devices</v>
      </c>
      <c r="F83" t="str">
        <f ca="1"/>
        <v>3674</v>
      </c>
      <c r="G83" t="str">
        <f ca="1"/>
        <v>4637 NW 18TH AVENUE CAMAS, WA 98607</v>
      </c>
      <c r="H83">
        <f ca="1"/>
        <v>2020</v>
      </c>
      <c r="I83" t="str">
        <f ca="1"/>
        <v>FY</v>
      </c>
      <c r="J83">
        <f ca="1"/>
        <v>21.844144</v>
      </c>
      <c r="K83">
        <f ca="1"/>
        <v>283644000</v>
      </c>
      <c r="L83">
        <f ca="1"/>
        <v>200575000</v>
      </c>
      <c r="M83">
        <f ca="1"/>
        <v>102282000</v>
      </c>
      <c r="N83">
        <f ca="1"/>
        <v>31820000</v>
      </c>
      <c r="O83">
        <f ca="1"/>
        <v>54706000</v>
      </c>
      <c r="P83">
        <f ca="1"/>
        <v>83069000</v>
      </c>
      <c r="Q83">
        <f ca="1"/>
        <v>44480000</v>
      </c>
      <c r="R83" t="str">
        <f ca="1"/>
        <v/>
      </c>
      <c r="S83">
        <f ca="1"/>
        <v>12484000</v>
      </c>
      <c r="T83">
        <f ca="1"/>
        <v>63730000</v>
      </c>
      <c r="U83">
        <f ca="1"/>
        <v>41363000</v>
      </c>
      <c r="V83">
        <f ca="1"/>
        <v>21057000</v>
      </c>
      <c r="W83" t="str">
        <f ca="1"/>
        <v/>
      </c>
      <c r="X83" t="str">
        <f ca="1"/>
        <v/>
      </c>
      <c r="Y83" t="str">
        <f ca="1"/>
        <v/>
      </c>
      <c r="Z83">
        <f ca="1"/>
        <v>219914000</v>
      </c>
      <c r="AA83" t="str">
        <f ca="1"/>
        <v/>
      </c>
      <c r="AB83">
        <f ca="1"/>
        <v>-138386000</v>
      </c>
      <c r="AC83">
        <f ca="1"/>
        <v>15000</v>
      </c>
      <c r="AD83">
        <f ca="1"/>
        <v>39793000</v>
      </c>
      <c r="AE83">
        <f ca="1"/>
        <v>59364000</v>
      </c>
      <c r="AF83" t="str">
        <f ca="1"/>
        <v/>
      </c>
      <c r="AG83">
        <f ca="1"/>
        <v>163425000</v>
      </c>
      <c r="AH83">
        <f ca="1"/>
        <v>-21048000</v>
      </c>
      <c r="AI83">
        <f ca="1"/>
        <v>41164000</v>
      </c>
      <c r="AJ83">
        <f ca="1"/>
        <v>80412000</v>
      </c>
      <c r="AK83">
        <f ca="1"/>
        <v>340000</v>
      </c>
      <c r="AL83">
        <f ca="1"/>
        <v>-20932000</v>
      </c>
      <c r="AM83" t="str">
        <f ca="1"/>
        <v/>
      </c>
      <c r="AN83" t="str">
        <f ca="1"/>
        <v/>
      </c>
      <c r="AO83">
        <f ca="1"/>
        <v>13041000</v>
      </c>
      <c r="AP83">
        <f ca="1"/>
        <v>2269000</v>
      </c>
      <c r="AQ83" t="str">
        <f ca="1"/>
        <v/>
      </c>
      <c r="AR83" t="str">
        <f ca="1"/>
        <v/>
      </c>
      <c r="AS83">
        <f ca="1"/>
        <v>-24539000</v>
      </c>
      <c r="AT83">
        <f ca="1"/>
        <v>-3767000</v>
      </c>
      <c r="AU83" t="str">
        <f ca="1"/>
        <v/>
      </c>
      <c r="AV83" t="str">
        <f ca="1"/>
        <v/>
      </c>
      <c r="AW83">
        <f ca="1"/>
        <v>-0.55000000000000004</v>
      </c>
      <c r="AX83">
        <f ca="1"/>
        <v>50418500</v>
      </c>
      <c r="AY83" t="str">
        <f ca="1"/>
        <v/>
      </c>
      <c r="AZ83" t="str">
        <f ca="1"/>
        <v/>
      </c>
      <c r="BA83" t="str">
        <f ca="1"/>
        <v/>
      </c>
      <c r="BB83" t="str">
        <f ca="1"/>
        <v/>
      </c>
      <c r="BC83" t="str">
        <f ca="1"/>
        <v/>
      </c>
      <c r="BD83" t="str">
        <f ca="1"/>
        <v/>
      </c>
      <c r="BE83" t="str">
        <f ca="1"/>
        <v/>
      </c>
      <c r="BF83">
        <f ca="1"/>
        <v>3.2413697353154101</v>
      </c>
      <c r="BG83" t="str">
        <f ca="1"/>
        <v/>
      </c>
      <c r="BH83" t="str">
        <f ca="1"/>
        <v/>
      </c>
      <c r="BI83" t="str">
        <f ca="1"/>
        <v/>
      </c>
      <c r="BJ83" t="str">
        <f ca="1"/>
        <v/>
      </c>
      <c r="BK83" t="str">
        <f ca="1"/>
        <v/>
      </c>
      <c r="BL83">
        <f ca="1"/>
        <v>0.22468305340497199</v>
      </c>
      <c r="BM83" t="str">
        <f ca="1"/>
        <v/>
      </c>
      <c r="BN83">
        <f ca="1"/>
        <v>2.4727896912699801</v>
      </c>
      <c r="BO83">
        <f ca="1"/>
        <v>3.5265575514348599</v>
      </c>
      <c r="BP83">
        <f ca="1"/>
        <v>-39.7166254545455</v>
      </c>
      <c r="BQ83">
        <f ca="1"/>
        <v>-9.5182662313449795E-2</v>
      </c>
      <c r="BR83" t="str">
        <f ca="1"/>
        <v/>
      </c>
      <c r="BS83">
        <f ca="1"/>
        <v>-5.4631716034449801E-8</v>
      </c>
    </row>
    <row r="84" spans="1:71" x14ac:dyDescent="0.3">
      <c r="A84">
        <f ca="1"/>
        <v>1124796</v>
      </c>
      <c r="B84" t="str">
        <f ca="1"/>
        <v>NLIGHT, INC.</v>
      </c>
      <c r="C84" t="str">
        <f ca="1"/>
        <v>LASR</v>
      </c>
      <c r="D84" t="str">
        <f ca="1"/>
        <v>04 Manufacturing</v>
      </c>
      <c r="E84" t="str">
        <f ca="1"/>
        <v>Semiconductors &amp; Related Devices</v>
      </c>
      <c r="F84" t="str">
        <f ca="1"/>
        <v>3674</v>
      </c>
      <c r="G84" t="str">
        <f ca="1"/>
        <v>4637 NW 18TH AVENUE CAMAS, WA 98607</v>
      </c>
      <c r="H84">
        <f ca="1"/>
        <v>2019</v>
      </c>
      <c r="I84" t="str">
        <f ca="1"/>
        <v>FY</v>
      </c>
      <c r="J84">
        <f ca="1"/>
        <v>18.780992000000001</v>
      </c>
      <c r="K84">
        <f ca="1"/>
        <v>249966000</v>
      </c>
      <c r="L84">
        <f ca="1"/>
        <v>198593000</v>
      </c>
      <c r="M84">
        <f ca="1"/>
        <v>117252000</v>
      </c>
      <c r="N84">
        <f ca="1"/>
        <v>27126000</v>
      </c>
      <c r="O84">
        <f ca="1"/>
        <v>46131000</v>
      </c>
      <c r="P84">
        <f ca="1"/>
        <v>51373000</v>
      </c>
      <c r="Q84">
        <f ca="1"/>
        <v>27747000</v>
      </c>
      <c r="R84" t="str">
        <f ca="1"/>
        <v/>
      </c>
      <c r="S84">
        <f ca="1"/>
        <v>9872000</v>
      </c>
      <c r="T84">
        <f ca="1"/>
        <v>33358000</v>
      </c>
      <c r="U84">
        <f ca="1"/>
        <v>25035000</v>
      </c>
      <c r="V84">
        <f ca="1"/>
        <v>12700000</v>
      </c>
      <c r="W84" t="str">
        <f ca="1"/>
        <v/>
      </c>
      <c r="X84" t="str">
        <f ca="1"/>
        <v/>
      </c>
      <c r="Y84" t="str">
        <f ca="1"/>
        <v/>
      </c>
      <c r="Z84">
        <f ca="1"/>
        <v>216608000</v>
      </c>
      <c r="AA84" t="str">
        <f ca="1"/>
        <v/>
      </c>
      <c r="AB84">
        <f ca="1"/>
        <v>-117454000</v>
      </c>
      <c r="AC84">
        <f ca="1"/>
        <v>15000</v>
      </c>
      <c r="AD84">
        <f ca="1"/>
        <v>38084000</v>
      </c>
      <c r="AE84">
        <f ca="1"/>
        <v>9992000</v>
      </c>
      <c r="AF84" t="str">
        <f ca="1"/>
        <v/>
      </c>
      <c r="AG84">
        <f ca="1"/>
        <v>124280000</v>
      </c>
      <c r="AH84">
        <f ca="1"/>
        <v>-9909000</v>
      </c>
      <c r="AI84">
        <f ca="1"/>
        <v>28137000</v>
      </c>
      <c r="AJ84">
        <f ca="1"/>
        <v>62248000</v>
      </c>
      <c r="AK84">
        <f ca="1"/>
        <v>6119000</v>
      </c>
      <c r="AL84">
        <f ca="1"/>
        <v>-12884000</v>
      </c>
      <c r="AM84" t="str">
        <f ca="1"/>
        <v/>
      </c>
      <c r="AN84" t="str">
        <f ca="1"/>
        <v/>
      </c>
      <c r="AO84">
        <f ca="1"/>
        <v>-4241000</v>
      </c>
      <c r="AP84">
        <f ca="1"/>
        <v>92000</v>
      </c>
      <c r="AQ84" t="str">
        <f ca="1"/>
        <v/>
      </c>
      <c r="AR84">
        <f ca="1"/>
        <v>13632000</v>
      </c>
      <c r="AS84">
        <f ca="1"/>
        <v>-30404000</v>
      </c>
      <c r="AT84">
        <f ca="1"/>
        <v>2452000</v>
      </c>
      <c r="AU84" t="str">
        <f ca="1"/>
        <v/>
      </c>
      <c r="AV84" t="str">
        <f ca="1"/>
        <v/>
      </c>
      <c r="AW84">
        <f ca="1"/>
        <v>-0.28999999999999998</v>
      </c>
      <c r="AX84">
        <f ca="1"/>
        <v>40730000</v>
      </c>
      <c r="AY84" t="str">
        <f ca="1"/>
        <v/>
      </c>
      <c r="AZ84" t="str">
        <f ca="1"/>
        <v/>
      </c>
      <c r="BA84" t="str">
        <f ca="1"/>
        <v/>
      </c>
      <c r="BB84" t="str">
        <f ca="1"/>
        <v/>
      </c>
      <c r="BC84" t="str">
        <f ca="1"/>
        <v/>
      </c>
      <c r="BD84" t="str">
        <f ca="1"/>
        <v/>
      </c>
      <c r="BE84" t="str">
        <f ca="1"/>
        <v/>
      </c>
      <c r="BF84">
        <f ca="1"/>
        <v>3.0513135281119599</v>
      </c>
      <c r="BG84" t="str">
        <f ca="1"/>
        <v/>
      </c>
      <c r="BH84" t="str">
        <f ca="1"/>
        <v/>
      </c>
      <c r="BI84" t="str">
        <f ca="1"/>
        <v/>
      </c>
      <c r="BJ84">
        <f ca="1"/>
        <v>-0.311106220657277</v>
      </c>
      <c r="BK84" t="str">
        <f ca="1"/>
        <v/>
      </c>
      <c r="BL84">
        <f ca="1"/>
        <v>0.133450149220294</v>
      </c>
      <c r="BM84" t="str">
        <f ca="1"/>
        <v/>
      </c>
      <c r="BN84">
        <f ca="1"/>
        <v>4.6835230677052104</v>
      </c>
      <c r="BO84">
        <f ca="1"/>
        <v>6.0899540643099703</v>
      </c>
      <c r="BP84">
        <f ca="1"/>
        <v>-64.762041379310304</v>
      </c>
      <c r="BQ84">
        <f ca="1"/>
        <v>-5.9480720933668199E-2</v>
      </c>
      <c r="BR84" t="str">
        <f ca="1"/>
        <v/>
      </c>
      <c r="BS84">
        <f ca="1"/>
        <v>-2.5144443787856399E-8</v>
      </c>
    </row>
    <row r="85" spans="1:71" x14ac:dyDescent="0.3">
      <c r="A85">
        <f ca="1"/>
        <v>1124796</v>
      </c>
      <c r="B85" t="str">
        <f ca="1"/>
        <v>NLIGHT, INC.</v>
      </c>
      <c r="C85" t="str">
        <f ca="1"/>
        <v>LASR</v>
      </c>
      <c r="D85" t="str">
        <f ca="1"/>
        <v>04 Manufacturing</v>
      </c>
      <c r="E85" t="str">
        <f ca="1"/>
        <v>Semiconductors &amp; Related Devices</v>
      </c>
      <c r="F85" t="str">
        <f ca="1"/>
        <v>3674</v>
      </c>
      <c r="G85" t="str">
        <f ca="1"/>
        <v>4637 NW 18TH AVENUE CAMAS, WA 98607</v>
      </c>
      <c r="H85">
        <f ca="1"/>
        <v>2018</v>
      </c>
      <c r="I85" t="str">
        <f ca="1"/>
        <v>FY</v>
      </c>
      <c r="J85">
        <f ca="1"/>
        <v>24.983594</v>
      </c>
      <c r="K85">
        <f ca="1"/>
        <v>250130000</v>
      </c>
      <c r="L85">
        <f ca="1"/>
        <v>218621000</v>
      </c>
      <c r="M85">
        <f ca="1"/>
        <v>149478000</v>
      </c>
      <c r="N85">
        <f ca="1"/>
        <v>26528000</v>
      </c>
      <c r="O85">
        <f ca="1"/>
        <v>35329000</v>
      </c>
      <c r="P85">
        <f ca="1"/>
        <v>27517000</v>
      </c>
      <c r="Q85">
        <f ca="1"/>
        <v>21462000</v>
      </c>
      <c r="R85" t="str">
        <f ca="1"/>
        <v/>
      </c>
      <c r="S85">
        <f ca="1"/>
        <v>1387000</v>
      </c>
      <c r="T85">
        <f ca="1"/>
        <v>32347000</v>
      </c>
      <c r="U85">
        <f ca="1"/>
        <v>23587000</v>
      </c>
      <c r="V85">
        <f ca="1"/>
        <v>12068000</v>
      </c>
      <c r="W85" t="str">
        <f ca="1"/>
        <v/>
      </c>
      <c r="X85" t="str">
        <f ca="1"/>
        <v/>
      </c>
      <c r="Y85">
        <f ca="1"/>
        <v>109000</v>
      </c>
      <c r="Z85">
        <f ca="1"/>
        <v>217783000</v>
      </c>
      <c r="AA85" t="str">
        <f ca="1"/>
        <v/>
      </c>
      <c r="AB85">
        <f ca="1"/>
        <v>-104731000</v>
      </c>
      <c r="AC85">
        <f ca="1"/>
        <v>15000</v>
      </c>
      <c r="AD85">
        <f ca="1"/>
        <v>36705000</v>
      </c>
      <c r="AE85">
        <f ca="1"/>
        <v>16506000</v>
      </c>
      <c r="AF85">
        <f ca="1"/>
        <v>46162000</v>
      </c>
      <c r="AG85">
        <f ca="1"/>
        <v>124398000</v>
      </c>
      <c r="AH85">
        <f ca="1"/>
        <v>17063000</v>
      </c>
      <c r="AI85">
        <f ca="1"/>
        <v>21054000</v>
      </c>
      <c r="AJ85">
        <f ca="1"/>
        <v>49898000</v>
      </c>
      <c r="AK85">
        <f ca="1"/>
        <v>3600000</v>
      </c>
      <c r="AL85">
        <f ca="1"/>
        <v>13938000</v>
      </c>
      <c r="AM85" t="str">
        <f ca="1"/>
        <v/>
      </c>
      <c r="AN85" t="str">
        <f ca="1"/>
        <v/>
      </c>
      <c r="AO85">
        <f ca="1"/>
        <v>3335000</v>
      </c>
      <c r="AP85">
        <f ca="1"/>
        <v>-310000</v>
      </c>
      <c r="AQ85">
        <f ca="1"/>
        <v>8288000</v>
      </c>
      <c r="AR85">
        <f ca="1"/>
        <v>11714000</v>
      </c>
      <c r="AS85">
        <f ca="1"/>
        <v>-11679000</v>
      </c>
      <c r="AT85">
        <f ca="1"/>
        <v>121301000</v>
      </c>
      <c r="AU85" t="str">
        <f ca="1"/>
        <v/>
      </c>
      <c r="AV85">
        <f ca="1"/>
        <v>0.34</v>
      </c>
      <c r="AW85">
        <f ca="1"/>
        <v>0.06</v>
      </c>
      <c r="AX85" t="str">
        <f ca="1"/>
        <v/>
      </c>
      <c r="AY85">
        <f ca="1"/>
        <v>0.36963303149776899</v>
      </c>
      <c r="AZ85" t="str">
        <f ca="1"/>
        <v/>
      </c>
      <c r="BA85" t="str">
        <f ca="1"/>
        <v/>
      </c>
      <c r="BB85" t="str">
        <f ca="1"/>
        <v/>
      </c>
      <c r="BC85">
        <f ca="1"/>
        <v>7.2245569949309002E-2</v>
      </c>
      <c r="BD85">
        <f ca="1"/>
        <v>-0.18151293271522001</v>
      </c>
      <c r="BE85">
        <f ca="1"/>
        <v>0.357566829860058</v>
      </c>
      <c r="BF85" t="str">
        <f ca="1"/>
        <v/>
      </c>
      <c r="BG85">
        <f ca="1"/>
        <v>0.18455203294287001</v>
      </c>
      <c r="BH85">
        <f ca="1"/>
        <v>-0.25300030327975398</v>
      </c>
      <c r="BI85">
        <f ca="1"/>
        <v>0.25375850266452898</v>
      </c>
      <c r="BJ85">
        <f ca="1"/>
        <v>0.28470206590404601</v>
      </c>
      <c r="BK85">
        <f ca="1"/>
        <v>0.45608942420172399</v>
      </c>
      <c r="BL85">
        <f ca="1"/>
        <v>0.129320753208332</v>
      </c>
      <c r="BM85" t="str">
        <f ca="1"/>
        <v/>
      </c>
      <c r="BN85">
        <f ca="1"/>
        <v>6.3373044473650699</v>
      </c>
      <c r="BO85">
        <f ca="1"/>
        <v>7.7708907449018501</v>
      </c>
      <c r="BP85">
        <f ca="1"/>
        <v>416.393233333333</v>
      </c>
      <c r="BQ85">
        <f ca="1"/>
        <v>6.3999485726617802E-2</v>
      </c>
      <c r="BR85" t="str">
        <f ca="1"/>
        <v/>
      </c>
      <c r="BS85">
        <f ca="1"/>
        <v>6.8830700284227897E-9</v>
      </c>
    </row>
    <row r="86" spans="1:71" x14ac:dyDescent="0.3">
      <c r="A86">
        <f ca="1"/>
        <v>1124796</v>
      </c>
      <c r="B86" t="str">
        <f ca="1"/>
        <v>NLIGHT, INC.</v>
      </c>
      <c r="C86" t="str">
        <f ca="1"/>
        <v>LASR</v>
      </c>
      <c r="D86" t="str">
        <f ca="1"/>
        <v>04 Manufacturing</v>
      </c>
      <c r="E86" t="str">
        <f ca="1"/>
        <v>Semiconductors &amp; Related Devices</v>
      </c>
      <c r="F86" t="str">
        <f ca="1"/>
        <v>3674</v>
      </c>
      <c r="G86" t="str">
        <f ca="1"/>
        <v>4637 NW 18TH AVENUE CAMAS, WA 98607</v>
      </c>
      <c r="H86">
        <f ca="1"/>
        <v>2017</v>
      </c>
      <c r="I86" t="str">
        <f ca="1"/>
        <v>FY</v>
      </c>
      <c r="J86" t="str">
        <f ca="1"/>
        <v/>
      </c>
      <c r="K86" t="str">
        <f ca="1"/>
        <v/>
      </c>
      <c r="L86" t="str">
        <f ca="1"/>
        <v/>
      </c>
      <c r="M86" t="str">
        <f ca="1"/>
        <v/>
      </c>
      <c r="N86" t="str">
        <f ca="1"/>
        <v/>
      </c>
      <c r="O86" t="str">
        <f ca="1"/>
        <v/>
      </c>
      <c r="P86" t="str">
        <f ca="1"/>
        <v/>
      </c>
      <c r="Q86" t="str">
        <f ca="1"/>
        <v/>
      </c>
      <c r="R86" t="str">
        <f ca="1"/>
        <v/>
      </c>
      <c r="S86" t="str">
        <f ca="1"/>
        <v/>
      </c>
      <c r="T86" t="str">
        <f ca="1"/>
        <v/>
      </c>
      <c r="U86" t="str">
        <f ca="1"/>
        <v/>
      </c>
      <c r="V86" t="str">
        <f ca="1"/>
        <v/>
      </c>
      <c r="W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c r="AL86" t="str">
        <f ca="1"/>
        <v/>
      </c>
      <c r="AM86" t="str">
        <f ca="1"/>
        <v/>
      </c>
      <c r="AN86" t="str">
        <f ca="1"/>
        <v/>
      </c>
      <c r="AO86" t="str">
        <f ca="1"/>
        <v/>
      </c>
      <c r="AP86" t="str">
        <f ca="1"/>
        <v/>
      </c>
      <c r="AQ86" t="str">
        <f ca="1"/>
        <v/>
      </c>
      <c r="AR86" t="str">
        <f ca="1"/>
        <v/>
      </c>
      <c r="AS86" t="str">
        <f ca="1"/>
        <v/>
      </c>
      <c r="AT86" t="str">
        <f ca="1"/>
        <v/>
      </c>
      <c r="AU86" t="str">
        <f ca="1"/>
        <v/>
      </c>
      <c r="AV86" t="str">
        <f ca="1"/>
        <v/>
      </c>
      <c r="AW86" t="str">
        <f ca="1"/>
        <v/>
      </c>
      <c r="AX86" t="str">
        <f ca="1"/>
        <v/>
      </c>
      <c r="AY86" t="str">
        <f ca="1"/>
        <v/>
      </c>
      <c r="AZ86" t="str">
        <f ca="1"/>
        <v/>
      </c>
      <c r="BA86" t="str">
        <f ca="1"/>
        <v/>
      </c>
      <c r="BB86" t="str">
        <f ca="1"/>
        <v/>
      </c>
      <c r="BC86" t="str">
        <f ca="1"/>
        <v/>
      </c>
      <c r="BD86" t="str">
        <f ca="1"/>
        <v/>
      </c>
      <c r="BE86" t="str">
        <f ca="1"/>
        <v/>
      </c>
      <c r="BF86" t="str">
        <f ca="1"/>
        <v/>
      </c>
      <c r="BG86" t="str">
        <f ca="1"/>
        <v/>
      </c>
      <c r="BH86" t="str">
        <f ca="1"/>
        <v/>
      </c>
      <c r="BI86" t="str">
        <f ca="1"/>
        <v/>
      </c>
      <c r="BJ86" t="str">
        <f ca="1"/>
        <v/>
      </c>
      <c r="BK86" t="str">
        <f ca="1"/>
        <v/>
      </c>
      <c r="BL86" t="str">
        <f ca="1"/>
        <v/>
      </c>
      <c r="BM86" t="str">
        <f ca="1"/>
        <v/>
      </c>
      <c r="BN86" t="str">
        <f ca="1"/>
        <v/>
      </c>
      <c r="BO86" t="str">
        <f ca="1"/>
        <v/>
      </c>
      <c r="BP86" t="str">
        <f ca="1"/>
        <v/>
      </c>
      <c r="BQ86" t="str">
        <f ca="1"/>
        <v/>
      </c>
      <c r="BR86" t="str">
        <f ca="1"/>
        <v/>
      </c>
      <c r="BS86" t="str">
        <f ca="1"/>
        <v/>
      </c>
    </row>
    <row r="87" spans="1:71" x14ac:dyDescent="0.3">
      <c r="A87">
        <f ca="1"/>
        <v>1111928</v>
      </c>
      <c r="B87" t="str">
        <f ca="1"/>
        <v>IPG PHOTONICS CORP</v>
      </c>
      <c r="C87" t="str">
        <f ca="1"/>
        <v>IPGP</v>
      </c>
      <c r="D87" t="str">
        <f ca="1"/>
        <v>04 Manufacturing</v>
      </c>
      <c r="E87" t="str">
        <f ca="1"/>
        <v>Semiconductors &amp; Related Devices</v>
      </c>
      <c r="F87" t="str">
        <f ca="1"/>
        <v>3674</v>
      </c>
      <c r="G87" t="str">
        <f ca="1"/>
        <v>377 SIMARANO DRIVE MARLBOROUGH, MA 01752</v>
      </c>
      <c r="H87">
        <f ca="1"/>
        <v>2026</v>
      </c>
      <c r="I87" t="str">
        <f ca="1"/>
        <v>FY</v>
      </c>
      <c r="J87">
        <f ca="1"/>
        <v>114.91257</v>
      </c>
      <c r="K87" t="str">
        <f ca="1"/>
        <v/>
      </c>
      <c r="L87" t="str">
        <f ca="1"/>
        <v/>
      </c>
      <c r="M87" t="str">
        <f ca="1"/>
        <v/>
      </c>
      <c r="N87" t="str">
        <f ca="1"/>
        <v/>
      </c>
      <c r="O87" t="str">
        <f ca="1"/>
        <v/>
      </c>
      <c r="P87" t="str">
        <f ca="1"/>
        <v/>
      </c>
      <c r="Q87" t="str">
        <f ca="1"/>
        <v/>
      </c>
      <c r="R87" t="str">
        <f ca="1"/>
        <v/>
      </c>
      <c r="S87" t="str">
        <f ca="1"/>
        <v/>
      </c>
      <c r="T87" t="str">
        <f ca="1"/>
        <v/>
      </c>
      <c r="U87" t="str">
        <f ca="1"/>
        <v/>
      </c>
      <c r="V87" t="str">
        <f ca="1"/>
        <v/>
      </c>
      <c r="W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c r="AL87" t="str">
        <f ca="1"/>
        <v/>
      </c>
      <c r="AM87" t="str">
        <f ca="1"/>
        <v/>
      </c>
      <c r="AN87" t="str">
        <f ca="1"/>
        <v/>
      </c>
      <c r="AO87" t="str">
        <f ca="1"/>
        <v/>
      </c>
      <c r="AP87" t="str">
        <f ca="1"/>
        <v/>
      </c>
      <c r="AQ87" t="str">
        <f ca="1"/>
        <v/>
      </c>
      <c r="AR87" t="str">
        <f ca="1"/>
        <v/>
      </c>
      <c r="AS87" t="str">
        <f ca="1"/>
        <v/>
      </c>
      <c r="AT87" t="str">
        <f ca="1"/>
        <v/>
      </c>
      <c r="AU87" t="str">
        <f ca="1"/>
        <v/>
      </c>
      <c r="AV87" t="str">
        <f ca="1"/>
        <v/>
      </c>
      <c r="AW87" t="str">
        <f ca="1"/>
        <v/>
      </c>
      <c r="AX87" t="str">
        <f ca="1"/>
        <v/>
      </c>
      <c r="AY87" t="str">
        <f ca="1"/>
        <v/>
      </c>
      <c r="AZ87" t="str">
        <f ca="1"/>
        <v/>
      </c>
      <c r="BA87" t="str">
        <f ca="1"/>
        <v/>
      </c>
      <c r="BB87" t="str">
        <f ca="1"/>
        <v/>
      </c>
      <c r="BC87" t="str">
        <f ca="1"/>
        <v/>
      </c>
      <c r="BD87" t="str">
        <f ca="1"/>
        <v/>
      </c>
      <c r="BE87" t="str">
        <f ca="1"/>
        <v/>
      </c>
      <c r="BF87" t="str">
        <f ca="1"/>
        <v/>
      </c>
      <c r="BG87" t="str">
        <f ca="1"/>
        <v/>
      </c>
      <c r="BH87" t="str">
        <f ca="1"/>
        <v/>
      </c>
      <c r="BI87" t="str">
        <f ca="1"/>
        <v/>
      </c>
      <c r="BJ87" t="str">
        <f ca="1"/>
        <v/>
      </c>
      <c r="BK87" t="str">
        <f ca="1"/>
        <v/>
      </c>
      <c r="BL87" t="str">
        <f ca="1"/>
        <v/>
      </c>
      <c r="BM87" t="str">
        <f ca="1"/>
        <v/>
      </c>
      <c r="BN87" t="str">
        <f ca="1"/>
        <v/>
      </c>
      <c r="BO87" t="str">
        <f ca="1"/>
        <v/>
      </c>
      <c r="BP87" t="str">
        <f ca="1"/>
        <v/>
      </c>
      <c r="BQ87" t="str">
        <f ca="1"/>
        <v/>
      </c>
      <c r="BR87" t="str">
        <f ca="1"/>
        <v/>
      </c>
      <c r="BS87" t="str">
        <f ca="1"/>
        <v/>
      </c>
    </row>
    <row r="88" spans="1:71" x14ac:dyDescent="0.3">
      <c r="A88">
        <f ca="1"/>
        <v>1111928</v>
      </c>
      <c r="B88" t="str">
        <f ca="1"/>
        <v>IPG PHOTONICS CORP</v>
      </c>
      <c r="C88" t="str">
        <f ca="1"/>
        <v>IPGP</v>
      </c>
      <c r="D88" t="str">
        <f ca="1"/>
        <v>04 Manufacturing</v>
      </c>
      <c r="E88" t="str">
        <f ca="1"/>
        <v>Semiconductors &amp; Related Devices</v>
      </c>
      <c r="F88" t="str">
        <f ca="1"/>
        <v>3674</v>
      </c>
      <c r="G88" t="str">
        <f ca="1"/>
        <v>377 SIMARANO DRIVE MARLBOROUGH, MA 01752</v>
      </c>
      <c r="H88">
        <f ca="1"/>
        <v>2025</v>
      </c>
      <c r="I88" t="str">
        <f ca="1"/>
        <v>FY</v>
      </c>
      <c r="J88">
        <f ca="1"/>
        <v>70.495035000000001</v>
      </c>
      <c r="K88">
        <f ca="1"/>
        <v>2424280000</v>
      </c>
      <c r="L88">
        <f ca="1"/>
        <v>1423440000</v>
      </c>
      <c r="M88">
        <f ca="1"/>
        <v>403790000</v>
      </c>
      <c r="N88">
        <f ca="1"/>
        <v>181734000</v>
      </c>
      <c r="O88">
        <f ca="1"/>
        <v>313416000</v>
      </c>
      <c r="P88">
        <f ca="1"/>
        <v>659173000</v>
      </c>
      <c r="Q88">
        <f ca="1"/>
        <v>637516000</v>
      </c>
      <c r="R88">
        <f ca="1"/>
        <v>49933000</v>
      </c>
      <c r="S88">
        <f ca="1"/>
        <v>71735000</v>
      </c>
      <c r="T88">
        <f ca="1"/>
        <v>296150000</v>
      </c>
      <c r="U88">
        <f ca="1"/>
        <v>234037000</v>
      </c>
      <c r="V88">
        <f ca="1"/>
        <v>39288000</v>
      </c>
      <c r="W88" t="str">
        <f ca="1"/>
        <v/>
      </c>
      <c r="X88" t="str">
        <f ca="1"/>
        <v/>
      </c>
      <c r="Y88" t="str">
        <f ca="1"/>
        <v/>
      </c>
      <c r="Z88">
        <f ca="1"/>
        <v>2128130000</v>
      </c>
      <c r="AA88" t="str">
        <f ca="1"/>
        <v/>
      </c>
      <c r="AB88">
        <f ca="1"/>
        <v>2644964000</v>
      </c>
      <c r="AC88">
        <f ca="1"/>
        <v>6000</v>
      </c>
      <c r="AD88">
        <f ca="1"/>
        <v>42127067</v>
      </c>
      <c r="AE88">
        <f ca="1"/>
        <v>381463000</v>
      </c>
      <c r="AF88" t="str">
        <f ca="1"/>
        <v/>
      </c>
      <c r="AG88">
        <f ca="1"/>
        <v>622314000</v>
      </c>
      <c r="AH88">
        <f ca="1"/>
        <v>13104000</v>
      </c>
      <c r="AI88">
        <f ca="1"/>
        <v>117402000</v>
      </c>
      <c r="AJ88">
        <f ca="1"/>
        <v>368359000</v>
      </c>
      <c r="AK88">
        <f ca="1"/>
        <v>14000000</v>
      </c>
      <c r="AL88">
        <f ca="1"/>
        <v>31096000</v>
      </c>
      <c r="AM88" t="str">
        <f ca="1"/>
        <v/>
      </c>
      <c r="AN88" t="str">
        <f ca="1"/>
        <v/>
      </c>
      <c r="AO88">
        <f ca="1"/>
        <v>75344000</v>
      </c>
      <c r="AP88" t="str">
        <f ca="1"/>
        <v/>
      </c>
      <c r="AQ88">
        <f ca="1"/>
        <v>66854000</v>
      </c>
      <c r="AR88" t="str">
        <f ca="1"/>
        <v/>
      </c>
      <c r="AS88">
        <f ca="1"/>
        <v>-265230000</v>
      </c>
      <c r="AT88">
        <f ca="1"/>
        <v>-54192000</v>
      </c>
      <c r="AU88" t="str">
        <f ca="1"/>
        <v/>
      </c>
      <c r="AV88" t="str">
        <f ca="1"/>
        <v/>
      </c>
      <c r="AW88">
        <f ca="1"/>
        <v>0.73</v>
      </c>
      <c r="AX88">
        <f ca="1"/>
        <v>299098000</v>
      </c>
      <c r="AY88" t="str">
        <f ca="1"/>
        <v/>
      </c>
      <c r="AZ88" t="str">
        <f ca="1"/>
        <v/>
      </c>
      <c r="BA88" t="str">
        <f ca="1"/>
        <v/>
      </c>
      <c r="BB88" t="str">
        <f ca="1"/>
        <v/>
      </c>
      <c r="BC88" t="str">
        <f ca="1"/>
        <v/>
      </c>
      <c r="BD88" t="str">
        <f ca="1"/>
        <v/>
      </c>
      <c r="BE88" t="str">
        <f ca="1"/>
        <v/>
      </c>
      <c r="BF88">
        <f ca="1"/>
        <v>2.0806357782399099</v>
      </c>
      <c r="BG88" t="str">
        <f ca="1"/>
        <v/>
      </c>
      <c r="BH88" t="str">
        <f ca="1"/>
        <v/>
      </c>
      <c r="BI88" t="str">
        <f ca="1"/>
        <v/>
      </c>
      <c r="BJ88" t="str">
        <f ca="1"/>
        <v/>
      </c>
      <c r="BK88" t="str">
        <f ca="1"/>
        <v/>
      </c>
      <c r="BL88">
        <f ca="1"/>
        <v>0.122159981520286</v>
      </c>
      <c r="BM88" t="str">
        <f ca="1"/>
        <v/>
      </c>
      <c r="BN88">
        <f ca="1"/>
        <v>1.7253254827228199</v>
      </c>
      <c r="BO88">
        <f ca="1"/>
        <v>4.7429423552686103</v>
      </c>
      <c r="BP88">
        <f ca="1"/>
        <v>96.568541095890396</v>
      </c>
      <c r="BQ88">
        <f ca="1"/>
        <v>1.46118893112733E-2</v>
      </c>
      <c r="BR88" t="str">
        <f ca="1"/>
        <v/>
      </c>
      <c r="BS88">
        <f ca="1"/>
        <v>2.41814999788547E-8</v>
      </c>
    </row>
    <row r="89" spans="1:71" x14ac:dyDescent="0.3">
      <c r="A89">
        <f ca="1"/>
        <v>1111928</v>
      </c>
      <c r="B89" t="str">
        <f ca="1"/>
        <v>IPG PHOTONICS CORP</v>
      </c>
      <c r="C89" t="str">
        <f ca="1"/>
        <v>IPGP</v>
      </c>
      <c r="D89" t="str">
        <f ca="1"/>
        <v>04 Manufacturing</v>
      </c>
      <c r="E89" t="str">
        <f ca="1"/>
        <v>Semiconductors &amp; Related Devices</v>
      </c>
      <c r="F89" t="str">
        <f ca="1"/>
        <v>3674</v>
      </c>
      <c r="G89" t="str">
        <f ca="1"/>
        <v>377 SIMARANO DRIVE MARLBOROUGH, MA 01752</v>
      </c>
      <c r="H89">
        <f ca="1"/>
        <v>2024</v>
      </c>
      <c r="I89" t="str">
        <f ca="1"/>
        <v>FY</v>
      </c>
      <c r="J89">
        <f ca="1"/>
        <v>83.171059</v>
      </c>
      <c r="K89">
        <f ca="1"/>
        <v>2289264000</v>
      </c>
      <c r="L89">
        <f ca="1"/>
        <v>1430995000</v>
      </c>
      <c r="M89">
        <f ca="1"/>
        <v>620040000</v>
      </c>
      <c r="N89">
        <f ca="1"/>
        <v>171131000</v>
      </c>
      <c r="O89">
        <f ca="1"/>
        <v>284780000</v>
      </c>
      <c r="P89">
        <f ca="1"/>
        <v>604800000</v>
      </c>
      <c r="Q89">
        <f ca="1"/>
        <v>588375000</v>
      </c>
      <c r="R89">
        <f ca="1"/>
        <v>55376000</v>
      </c>
      <c r="S89">
        <f ca="1"/>
        <v>67241000</v>
      </c>
      <c r="T89">
        <f ca="1"/>
        <v>264793000</v>
      </c>
      <c r="U89">
        <f ca="1"/>
        <v>205019000</v>
      </c>
      <c r="V89">
        <f ca="1"/>
        <v>35385000</v>
      </c>
      <c r="W89" t="str">
        <f ca="1"/>
        <v/>
      </c>
      <c r="X89" t="str">
        <f ca="1"/>
        <v/>
      </c>
      <c r="Y89" t="str">
        <f ca="1"/>
        <v/>
      </c>
      <c r="Z89">
        <f ca="1"/>
        <v>2024471000</v>
      </c>
      <c r="AA89" t="str">
        <f ca="1"/>
        <v/>
      </c>
      <c r="AB89">
        <f ca="1"/>
        <v>2613868000</v>
      </c>
      <c r="AC89">
        <f ca="1"/>
        <v>6000</v>
      </c>
      <c r="AD89">
        <f ca="1"/>
        <v>42548561</v>
      </c>
      <c r="AE89">
        <f ca="1"/>
        <v>338155000</v>
      </c>
      <c r="AF89" t="str">
        <f ca="1"/>
        <v/>
      </c>
      <c r="AG89">
        <f ca="1"/>
        <v>638979000</v>
      </c>
      <c r="AH89">
        <f ca="1"/>
        <v>-208254000</v>
      </c>
      <c r="AI89">
        <f ca="1"/>
        <v>109783000</v>
      </c>
      <c r="AJ89">
        <f ca="1"/>
        <v>546409000</v>
      </c>
      <c r="AK89">
        <f ca="1"/>
        <v>19638000</v>
      </c>
      <c r="AL89">
        <f ca="1"/>
        <v>-181526000</v>
      </c>
      <c r="AM89" t="str">
        <f ca="1"/>
        <v/>
      </c>
      <c r="AN89" t="str">
        <f ca="1"/>
        <v/>
      </c>
      <c r="AO89">
        <f ca="1"/>
        <v>247896000</v>
      </c>
      <c r="AP89" t="str">
        <f ca="1"/>
        <v/>
      </c>
      <c r="AQ89">
        <f ca="1"/>
        <v>61443000</v>
      </c>
      <c r="AR89" t="str">
        <f ca="1"/>
        <v/>
      </c>
      <c r="AS89">
        <f ca="1"/>
        <v>208732000</v>
      </c>
      <c r="AT89">
        <f ca="1"/>
        <v>-339621000</v>
      </c>
      <c r="AU89" t="str">
        <f ca="1"/>
        <v/>
      </c>
      <c r="AV89" t="str">
        <f ca="1"/>
        <v/>
      </c>
      <c r="AW89">
        <f ca="1"/>
        <v>-4.09</v>
      </c>
      <c r="AX89">
        <f ca="1"/>
        <v>369327000</v>
      </c>
      <c r="AY89" t="str">
        <f ca="1"/>
        <v/>
      </c>
      <c r="AZ89" t="str">
        <f ca="1"/>
        <v/>
      </c>
      <c r="BA89" t="str">
        <f ca="1"/>
        <v/>
      </c>
      <c r="BB89" t="str">
        <f ca="1"/>
        <v/>
      </c>
      <c r="BC89" t="str">
        <f ca="1"/>
        <v/>
      </c>
      <c r="BD89" t="str">
        <f ca="1"/>
        <v/>
      </c>
      <c r="BE89" t="str">
        <f ca="1"/>
        <v/>
      </c>
      <c r="BF89">
        <f ca="1"/>
        <v>1.7301172132013101</v>
      </c>
      <c r="BG89" t="str">
        <f ca="1"/>
        <v/>
      </c>
      <c r="BH89" t="str">
        <f ca="1"/>
        <v/>
      </c>
      <c r="BI89" t="str">
        <f ca="1"/>
        <v/>
      </c>
      <c r="BJ89" t="str">
        <f ca="1"/>
        <v/>
      </c>
      <c r="BK89" t="str">
        <f ca="1"/>
        <v/>
      </c>
      <c r="BL89">
        <f ca="1"/>
        <v>0.11566730617351299</v>
      </c>
      <c r="BM89" t="str">
        <f ca="1"/>
        <v/>
      </c>
      <c r="BN89">
        <f ca="1"/>
        <v>3.0243050644086602</v>
      </c>
      <c r="BO89">
        <f ca="1"/>
        <v>5.5907745135816702</v>
      </c>
      <c r="BP89">
        <f ca="1"/>
        <v>-20.335222249388799</v>
      </c>
      <c r="BQ89">
        <f ca="1"/>
        <v>-8.9665892966607097E-2</v>
      </c>
      <c r="BR89" t="str">
        <f ca="1"/>
        <v/>
      </c>
      <c r="BS89">
        <f ca="1"/>
        <v>-1.6802889807263199E-7</v>
      </c>
    </row>
    <row r="90" spans="1:71" x14ac:dyDescent="0.3">
      <c r="A90">
        <f ca="1"/>
        <v>1111928</v>
      </c>
      <c r="B90" t="str">
        <f ca="1"/>
        <v>IPG PHOTONICS CORP</v>
      </c>
      <c r="C90" t="str">
        <f ca="1"/>
        <v>IPGP</v>
      </c>
      <c r="D90" t="str">
        <f ca="1"/>
        <v>04 Manufacturing</v>
      </c>
      <c r="E90" t="str">
        <f ca="1"/>
        <v>Semiconductors &amp; Related Devices</v>
      </c>
      <c r="F90" t="str">
        <f ca="1"/>
        <v>3674</v>
      </c>
      <c r="G90" t="str">
        <f ca="1"/>
        <v>377 SIMARANO DRIVE MARLBOROUGH, MA 01752</v>
      </c>
      <c r="H90">
        <f ca="1"/>
        <v>2023</v>
      </c>
      <c r="I90" t="str">
        <f ca="1"/>
        <v>FY</v>
      </c>
      <c r="J90">
        <f ca="1"/>
        <v>112.05670600000001</v>
      </c>
      <c r="K90">
        <f ca="1"/>
        <v>2698898000</v>
      </c>
      <c r="L90">
        <f ca="1"/>
        <v>1914654000</v>
      </c>
      <c r="M90">
        <f ca="1"/>
        <v>514674000</v>
      </c>
      <c r="N90">
        <f ca="1"/>
        <v>219053000</v>
      </c>
      <c r="O90">
        <f ca="1"/>
        <v>453874000</v>
      </c>
      <c r="P90">
        <f ca="1"/>
        <v>613732000</v>
      </c>
      <c r="Q90">
        <f ca="1"/>
        <v>602257000</v>
      </c>
      <c r="R90">
        <f ca="1"/>
        <v>26234000</v>
      </c>
      <c r="S90">
        <f ca="1"/>
        <v>38540000</v>
      </c>
      <c r="T90">
        <f ca="1"/>
        <v>283513000</v>
      </c>
      <c r="U90">
        <f ca="1"/>
        <v>214861000</v>
      </c>
      <c r="V90">
        <f ca="1"/>
        <v>28618000</v>
      </c>
      <c r="W90" t="str">
        <f ca="1"/>
        <v/>
      </c>
      <c r="X90" t="str">
        <f ca="1"/>
        <v/>
      </c>
      <c r="Y90" t="str">
        <f ca="1"/>
        <v/>
      </c>
      <c r="Z90">
        <f ca="1"/>
        <v>2415385000</v>
      </c>
      <c r="AA90" t="str">
        <f ca="1"/>
        <v/>
      </c>
      <c r="AB90">
        <f ca="1"/>
        <v>2795394000</v>
      </c>
      <c r="AC90">
        <f ca="1"/>
        <v>6000</v>
      </c>
      <c r="AD90">
        <f ca="1"/>
        <v>46320671</v>
      </c>
      <c r="AE90">
        <f ca="1"/>
        <v>541698000</v>
      </c>
      <c r="AF90" t="str">
        <f ca="1"/>
        <v/>
      </c>
      <c r="AG90">
        <f ca="1"/>
        <v>745741000</v>
      </c>
      <c r="AH90">
        <f ca="1"/>
        <v>231973000</v>
      </c>
      <c r="AI90">
        <f ca="1"/>
        <v>98704000</v>
      </c>
      <c r="AJ90">
        <f ca="1"/>
        <v>309725000</v>
      </c>
      <c r="AK90">
        <f ca="1"/>
        <v>55997000</v>
      </c>
      <c r="AL90">
        <f ca="1"/>
        <v>218878000</v>
      </c>
      <c r="AM90" t="str">
        <f ca="1"/>
        <v/>
      </c>
      <c r="AN90" t="str">
        <f ca="1"/>
        <v/>
      </c>
      <c r="AO90">
        <f ca="1"/>
        <v>295986000</v>
      </c>
      <c r="AP90" t="str">
        <f ca="1"/>
        <v/>
      </c>
      <c r="AQ90">
        <f ca="1"/>
        <v>69621000</v>
      </c>
      <c r="AR90" t="str">
        <f ca="1"/>
        <v/>
      </c>
      <c r="AS90">
        <f ca="1"/>
        <v>-237554000</v>
      </c>
      <c r="AT90">
        <f ca="1"/>
        <v>-236380000</v>
      </c>
      <c r="AU90" t="str">
        <f ca="1"/>
        <v/>
      </c>
      <c r="AV90" t="str">
        <f ca="1"/>
        <v/>
      </c>
      <c r="AW90">
        <f ca="1"/>
        <v>4.6399999999999997</v>
      </c>
      <c r="AX90">
        <f ca="1"/>
        <v>481618500</v>
      </c>
      <c r="AY90" t="str">
        <f ca="1"/>
        <v/>
      </c>
      <c r="AZ90" t="str">
        <f ca="1"/>
        <v/>
      </c>
      <c r="BA90" t="str">
        <f ca="1"/>
        <v/>
      </c>
      <c r="BB90" t="str">
        <f ca="1"/>
        <v/>
      </c>
      <c r="BC90" t="str">
        <f ca="1"/>
        <v/>
      </c>
      <c r="BD90" t="str">
        <f ca="1"/>
        <v/>
      </c>
      <c r="BE90" t="str">
        <f ca="1"/>
        <v/>
      </c>
      <c r="BF90">
        <f ca="1"/>
        <v>1.54840605167783</v>
      </c>
      <c r="BG90" t="str">
        <f ca="1"/>
        <v/>
      </c>
      <c r="BH90" t="str">
        <f ca="1"/>
        <v/>
      </c>
      <c r="BI90" t="str">
        <f ca="1"/>
        <v/>
      </c>
      <c r="BJ90" t="str">
        <f ca="1"/>
        <v/>
      </c>
      <c r="BK90" t="str">
        <f ca="1"/>
        <v/>
      </c>
      <c r="BL90">
        <f ca="1"/>
        <v>0.10504768983488801</v>
      </c>
      <c r="BM90" t="str">
        <f ca="1"/>
        <v/>
      </c>
      <c r="BN90">
        <f ca="1"/>
        <v>2.3953811999385599</v>
      </c>
      <c r="BO90">
        <f ca="1"/>
        <v>6.7987210335984702</v>
      </c>
      <c r="BP90">
        <f ca="1"/>
        <v>24.1501521551724</v>
      </c>
      <c r="BQ90">
        <f ca="1"/>
        <v>9.0618265825116895E-2</v>
      </c>
      <c r="BR90" t="str">
        <f ca="1"/>
        <v/>
      </c>
      <c r="BS90">
        <f ca="1"/>
        <v>2.1526303915938899E-7</v>
      </c>
    </row>
    <row r="91" spans="1:71" x14ac:dyDescent="0.3">
      <c r="A91">
        <f ca="1"/>
        <v>1111928</v>
      </c>
      <c r="B91" t="str">
        <f ca="1"/>
        <v>IPG PHOTONICS CORP</v>
      </c>
      <c r="C91" t="str">
        <f ca="1"/>
        <v>IPGP</v>
      </c>
      <c r="D91" t="str">
        <f ca="1"/>
        <v>04 Manufacturing</v>
      </c>
      <c r="E91" t="str">
        <f ca="1"/>
        <v>Semiconductors &amp; Related Devices</v>
      </c>
      <c r="F91" t="str">
        <f ca="1"/>
        <v>3674</v>
      </c>
      <c r="G91" t="str">
        <f ca="1"/>
        <v>377 SIMARANO DRIVE MARLBOROUGH, MA 01752</v>
      </c>
      <c r="H91">
        <f ca="1"/>
        <v>2022</v>
      </c>
      <c r="I91" t="str">
        <f ca="1"/>
        <v>FY</v>
      </c>
      <c r="J91">
        <f ca="1"/>
        <v>103.936367</v>
      </c>
      <c r="K91">
        <f ca="1"/>
        <v>2743280000</v>
      </c>
      <c r="L91">
        <f ca="1"/>
        <v>1986274000</v>
      </c>
      <c r="M91">
        <f ca="1"/>
        <v>698209000</v>
      </c>
      <c r="N91">
        <f ca="1"/>
        <v>211347000</v>
      </c>
      <c r="O91">
        <f ca="1"/>
        <v>509363000</v>
      </c>
      <c r="P91">
        <f ca="1"/>
        <v>590264000</v>
      </c>
      <c r="Q91">
        <f ca="1"/>
        <v>580561000</v>
      </c>
      <c r="R91">
        <f ca="1"/>
        <v>34120000</v>
      </c>
      <c r="S91">
        <f ca="1"/>
        <v>38325000</v>
      </c>
      <c r="T91">
        <f ca="1"/>
        <v>357920000</v>
      </c>
      <c r="U91">
        <f ca="1"/>
        <v>274646000</v>
      </c>
      <c r="V91">
        <f ca="1"/>
        <v>46233000</v>
      </c>
      <c r="W91" t="str">
        <f ca="1"/>
        <v/>
      </c>
      <c r="X91" t="str">
        <f ca="1"/>
        <v/>
      </c>
      <c r="Y91">
        <f ca="1"/>
        <v>16031000</v>
      </c>
      <c r="Z91">
        <f ca="1"/>
        <v>2385360000</v>
      </c>
      <c r="AA91">
        <f ca="1"/>
        <v>938009000</v>
      </c>
      <c r="AB91">
        <f ca="1"/>
        <v>2576516000</v>
      </c>
      <c r="AC91">
        <f ca="1"/>
        <v>6000</v>
      </c>
      <c r="AD91">
        <f ca="1"/>
        <v>48138257</v>
      </c>
      <c r="AE91">
        <f ca="1"/>
        <v>555413000</v>
      </c>
      <c r="AF91" t="str">
        <f ca="1"/>
        <v/>
      </c>
      <c r="AG91">
        <f ca="1"/>
        <v>874134000</v>
      </c>
      <c r="AH91">
        <f ca="1"/>
        <v>169500000</v>
      </c>
      <c r="AI91">
        <f ca="1"/>
        <v>116114000</v>
      </c>
      <c r="AJ91">
        <f ca="1"/>
        <v>385913000</v>
      </c>
      <c r="AK91">
        <f ca="1"/>
        <v>72589000</v>
      </c>
      <c r="AL91">
        <f ca="1"/>
        <v>109909000</v>
      </c>
      <c r="AM91" t="str">
        <f ca="1"/>
        <v/>
      </c>
      <c r="AN91" t="str">
        <f ca="1"/>
        <v/>
      </c>
      <c r="AO91">
        <f ca="1"/>
        <v>212649000</v>
      </c>
      <c r="AP91" t="str">
        <f ca="1"/>
        <v/>
      </c>
      <c r="AQ91">
        <f ca="1"/>
        <v>90564000</v>
      </c>
      <c r="AR91" t="str">
        <f ca="1"/>
        <v/>
      </c>
      <c r="AS91">
        <f ca="1"/>
        <v>296952000</v>
      </c>
      <c r="AT91">
        <f ca="1"/>
        <v>-514549000</v>
      </c>
      <c r="AU91" t="str">
        <f ca="1"/>
        <v/>
      </c>
      <c r="AV91" t="str">
        <f ca="1"/>
        <v/>
      </c>
      <c r="AW91">
        <f ca="1"/>
        <v>2.17</v>
      </c>
      <c r="AX91">
        <f ca="1"/>
        <v>485055000</v>
      </c>
      <c r="AY91" t="str">
        <f ca="1"/>
        <v/>
      </c>
      <c r="AZ91" t="str">
        <f ca="1"/>
        <v/>
      </c>
      <c r="BA91" t="str">
        <f ca="1"/>
        <v/>
      </c>
      <c r="BB91" t="str">
        <f ca="1"/>
        <v/>
      </c>
      <c r="BC91" t="str">
        <f ca="1"/>
        <v/>
      </c>
      <c r="BD91" t="str">
        <f ca="1"/>
        <v/>
      </c>
      <c r="BE91" t="str">
        <f ca="1"/>
        <v/>
      </c>
      <c r="BF91">
        <f ca="1"/>
        <v>1.80213377864366</v>
      </c>
      <c r="BG91" t="str">
        <f ca="1"/>
        <v/>
      </c>
      <c r="BH91" t="str">
        <f ca="1"/>
        <v/>
      </c>
      <c r="BI91" t="str">
        <f ca="1"/>
        <v/>
      </c>
      <c r="BJ91" t="str">
        <f ca="1"/>
        <v/>
      </c>
      <c r="BK91" t="str">
        <f ca="1"/>
        <v/>
      </c>
      <c r="BL91">
        <f ca="1"/>
        <v>0.13047155230235299</v>
      </c>
      <c r="BM91" t="str">
        <f ca="1"/>
        <v/>
      </c>
      <c r="BN91">
        <f ca="1"/>
        <v>2.5422143413703502</v>
      </c>
      <c r="BO91">
        <f ca="1"/>
        <v>5.3775077736431598</v>
      </c>
      <c r="BP91">
        <f ca="1"/>
        <v>47.896943317972401</v>
      </c>
      <c r="BQ91">
        <f ca="1"/>
        <v>4.6076483214273697E-2</v>
      </c>
      <c r="BR91" t="str">
        <f ca="1"/>
        <v/>
      </c>
      <c r="BS91">
        <f ca="1"/>
        <v>9.4552569167756594E-8</v>
      </c>
    </row>
    <row r="92" spans="1:71" x14ac:dyDescent="0.3">
      <c r="A92">
        <f ca="1"/>
        <v>1111928</v>
      </c>
      <c r="B92" t="str">
        <f ca="1"/>
        <v>IPG PHOTONICS CORP</v>
      </c>
      <c r="C92" t="str">
        <f ca="1"/>
        <v>IPGP</v>
      </c>
      <c r="D92" t="str">
        <f ca="1"/>
        <v>04 Manufacturing</v>
      </c>
      <c r="E92" t="str">
        <f ca="1"/>
        <v>Semiconductors &amp; Related Devices</v>
      </c>
      <c r="F92" t="str">
        <f ca="1"/>
        <v>3674</v>
      </c>
      <c r="G92" t="str">
        <f ca="1"/>
        <v>377 SIMARANO DRIVE MARLBOROUGH, MA 01752</v>
      </c>
      <c r="H92">
        <f ca="1"/>
        <v>2021</v>
      </c>
      <c r="I92" t="str">
        <f ca="1"/>
        <v>FY</v>
      </c>
      <c r="J92">
        <f ca="1"/>
        <v>196.084022</v>
      </c>
      <c r="K92">
        <f ca="1"/>
        <v>3170540000</v>
      </c>
      <c r="L92">
        <f ca="1"/>
        <v>2347683000</v>
      </c>
      <c r="M92">
        <f ca="1"/>
        <v>709105000</v>
      </c>
      <c r="N92">
        <f ca="1"/>
        <v>262121000</v>
      </c>
      <c r="O92">
        <f ca="1"/>
        <v>460747000</v>
      </c>
      <c r="P92">
        <f ca="1"/>
        <v>649465000</v>
      </c>
      <c r="Q92">
        <f ca="1"/>
        <v>635302000</v>
      </c>
      <c r="R92">
        <f ca="1"/>
        <v>52678000</v>
      </c>
      <c r="S92">
        <f ca="1"/>
        <v>38609000</v>
      </c>
      <c r="T92">
        <f ca="1"/>
        <v>423319000</v>
      </c>
      <c r="U92">
        <f ca="1"/>
        <v>313433000</v>
      </c>
      <c r="V92">
        <f ca="1"/>
        <v>55839000</v>
      </c>
      <c r="W92" t="str">
        <f ca="1"/>
        <v/>
      </c>
      <c r="X92" t="str">
        <f ca="1"/>
        <v/>
      </c>
      <c r="Y92">
        <f ca="1"/>
        <v>34157000</v>
      </c>
      <c r="Z92">
        <f ca="1"/>
        <v>2746582000</v>
      </c>
      <c r="AA92">
        <f ca="1"/>
        <v>438503000</v>
      </c>
      <c r="AB92">
        <f ca="1"/>
        <v>2466607000</v>
      </c>
      <c r="AC92">
        <f ca="1"/>
        <v>6000</v>
      </c>
      <c r="AD92">
        <f ca="1"/>
        <v>53010265</v>
      </c>
      <c r="AE92">
        <f ca="1"/>
        <v>696398000</v>
      </c>
      <c r="AF92" t="str">
        <f ca="1"/>
        <v/>
      </c>
      <c r="AG92">
        <f ca="1"/>
        <v>764462000</v>
      </c>
      <c r="AH92">
        <f ca="1"/>
        <v>367883000</v>
      </c>
      <c r="AI92">
        <f ca="1"/>
        <v>139573000</v>
      </c>
      <c r="AJ92">
        <f ca="1"/>
        <v>328515000</v>
      </c>
      <c r="AK92">
        <f ca="1"/>
        <v>88615000</v>
      </c>
      <c r="AL92">
        <f ca="1"/>
        <v>278416000</v>
      </c>
      <c r="AM92" t="str">
        <f ca="1"/>
        <v/>
      </c>
      <c r="AN92" t="str">
        <f ca="1"/>
        <v/>
      </c>
      <c r="AO92">
        <f ca="1"/>
        <v>389700000</v>
      </c>
      <c r="AP92" t="str">
        <f ca="1"/>
        <v/>
      </c>
      <c r="AQ92">
        <f ca="1"/>
        <v>96330000</v>
      </c>
      <c r="AR92" t="str">
        <f ca="1"/>
        <v/>
      </c>
      <c r="AS92">
        <f ca="1"/>
        <v>-416282000</v>
      </c>
      <c r="AT92">
        <f ca="1"/>
        <v>-125066000</v>
      </c>
      <c r="AU92" t="str">
        <f ca="1"/>
        <v/>
      </c>
      <c r="AV92" t="str">
        <f ca="1"/>
        <v/>
      </c>
      <c r="AW92">
        <f ca="1"/>
        <v>5.21</v>
      </c>
      <c r="AX92">
        <f ca="1"/>
        <v>412870000</v>
      </c>
      <c r="AY92" t="str">
        <f ca="1"/>
        <v/>
      </c>
      <c r="AZ92" t="str">
        <f ca="1"/>
        <v/>
      </c>
      <c r="BA92" t="str">
        <f ca="1"/>
        <v/>
      </c>
      <c r="BB92" t="str">
        <f ca="1"/>
        <v/>
      </c>
      <c r="BC92" t="str">
        <f ca="1"/>
        <v/>
      </c>
      <c r="BD92" t="str">
        <f ca="1"/>
        <v/>
      </c>
      <c r="BE92" t="str">
        <f ca="1"/>
        <v/>
      </c>
      <c r="BF92">
        <f ca="1"/>
        <v>1.85158040061036</v>
      </c>
      <c r="BG92" t="str">
        <f ca="1"/>
        <v/>
      </c>
      <c r="BH92" t="str">
        <f ca="1"/>
        <v/>
      </c>
      <c r="BI92" t="str">
        <f ca="1"/>
        <v/>
      </c>
      <c r="BJ92" t="str">
        <f ca="1"/>
        <v/>
      </c>
      <c r="BK92" t="str">
        <f ca="1"/>
        <v/>
      </c>
      <c r="BL92">
        <f ca="1"/>
        <v>0.133516372605298</v>
      </c>
      <c r="BM92" t="str">
        <f ca="1"/>
        <v/>
      </c>
      <c r="BN92">
        <f ca="1"/>
        <v>2.2623814339906798</v>
      </c>
      <c r="BO92">
        <f ca="1"/>
        <v>6.0202212275031703</v>
      </c>
      <c r="BP92">
        <f ca="1"/>
        <v>37.636088675623803</v>
      </c>
      <c r="BQ92">
        <f ca="1"/>
        <v>0.101368173242233</v>
      </c>
      <c r="BR92" t="str">
        <f ca="1"/>
        <v/>
      </c>
      <c r="BS92">
        <f ca="1"/>
        <v>3.7195239560297099E-7</v>
      </c>
    </row>
    <row r="93" spans="1:71" x14ac:dyDescent="0.3">
      <c r="A93">
        <f ca="1"/>
        <v>1111928</v>
      </c>
      <c r="B93" t="str">
        <f ca="1"/>
        <v>IPG PHOTONICS CORP</v>
      </c>
      <c r="C93" t="str">
        <f ca="1"/>
        <v>IPGP</v>
      </c>
      <c r="D93" t="str">
        <f ca="1"/>
        <v>04 Manufacturing</v>
      </c>
      <c r="E93" t="str">
        <f ca="1"/>
        <v>Semiconductors &amp; Related Devices</v>
      </c>
      <c r="F93" t="str">
        <f ca="1"/>
        <v>3674</v>
      </c>
      <c r="G93" t="str">
        <f ca="1"/>
        <v>377 SIMARANO DRIVE MARLBOROUGH, MA 01752</v>
      </c>
      <c r="H93">
        <f ca="1"/>
        <v>2020</v>
      </c>
      <c r="I93" t="str">
        <f ca="1"/>
        <v>FY</v>
      </c>
      <c r="J93">
        <f ca="1"/>
        <v>152.16882699999999</v>
      </c>
      <c r="K93">
        <f ca="1"/>
        <v>2935700000</v>
      </c>
      <c r="L93">
        <f ca="1"/>
        <v>2148077000</v>
      </c>
      <c r="M93">
        <f ca="1"/>
        <v>876231000</v>
      </c>
      <c r="N93">
        <f ca="1"/>
        <v>264321000</v>
      </c>
      <c r="O93">
        <f ca="1"/>
        <v>364993000</v>
      </c>
      <c r="P93">
        <f ca="1"/>
        <v>611948000</v>
      </c>
      <c r="Q93">
        <f ca="1"/>
        <v>597527000</v>
      </c>
      <c r="R93">
        <f ca="1"/>
        <v>62114000</v>
      </c>
      <c r="S93">
        <f ca="1"/>
        <v>41366000</v>
      </c>
      <c r="T93">
        <f ca="1"/>
        <v>341589000</v>
      </c>
      <c r="U93">
        <f ca="1"/>
        <v>214578000</v>
      </c>
      <c r="V93">
        <f ca="1"/>
        <v>25748000</v>
      </c>
      <c r="W93" t="str">
        <f ca="1"/>
        <v/>
      </c>
      <c r="X93" t="str">
        <f ca="1"/>
        <v/>
      </c>
      <c r="Y93">
        <f ca="1"/>
        <v>37967000</v>
      </c>
      <c r="Z93">
        <f ca="1"/>
        <v>2592819000</v>
      </c>
      <c r="AA93">
        <f ca="1"/>
        <v>303614000</v>
      </c>
      <c r="AB93">
        <f ca="1"/>
        <v>2188191000</v>
      </c>
      <c r="AC93">
        <f ca="1"/>
        <v>6000</v>
      </c>
      <c r="AD93">
        <f ca="1"/>
        <v>53427234</v>
      </c>
      <c r="AE93">
        <f ca="1"/>
        <v>146879000</v>
      </c>
      <c r="AF93" t="str">
        <f ca="1"/>
        <v/>
      </c>
      <c r="AG93">
        <f ca="1"/>
        <v>661728000</v>
      </c>
      <c r="AH93">
        <f ca="1"/>
        <v>198659000</v>
      </c>
      <c r="AI93">
        <f ca="1"/>
        <v>126898000</v>
      </c>
      <c r="AJ93">
        <f ca="1"/>
        <v>340337000</v>
      </c>
      <c r="AK93">
        <f ca="1"/>
        <v>45354000</v>
      </c>
      <c r="AL93">
        <f ca="1"/>
        <v>49339000</v>
      </c>
      <c r="AM93" t="str">
        <f ca="1"/>
        <v/>
      </c>
      <c r="AN93" t="str">
        <f ca="1"/>
        <v/>
      </c>
      <c r="AO93">
        <f ca="1"/>
        <v>285335000</v>
      </c>
      <c r="AP93" t="str">
        <f ca="1"/>
        <v/>
      </c>
      <c r="AQ93">
        <f ca="1"/>
        <v>94554000</v>
      </c>
      <c r="AR93" t="str">
        <f ca="1"/>
        <v/>
      </c>
      <c r="AS93">
        <f ca="1"/>
        <v>-99574000</v>
      </c>
      <c r="AT93">
        <f ca="1"/>
        <v>-10080000</v>
      </c>
      <c r="AU93" t="str">
        <f ca="1"/>
        <v/>
      </c>
      <c r="AV93" t="str">
        <f ca="1"/>
        <v/>
      </c>
      <c r="AW93">
        <f ca="1"/>
        <v>0.92</v>
      </c>
      <c r="AX93">
        <f ca="1"/>
        <v>372891500</v>
      </c>
      <c r="AY93" t="str">
        <f ca="1"/>
        <v/>
      </c>
      <c r="AZ93" t="str">
        <f ca="1"/>
        <v/>
      </c>
      <c r="BA93" t="str">
        <f ca="1"/>
        <v/>
      </c>
      <c r="BB93" t="str">
        <f ca="1"/>
        <v/>
      </c>
      <c r="BC93" t="str">
        <f ca="1"/>
        <v/>
      </c>
      <c r="BD93" t="str">
        <f ca="1"/>
        <v/>
      </c>
      <c r="BE93" t="str">
        <f ca="1"/>
        <v/>
      </c>
      <c r="BF93">
        <f ca="1"/>
        <v>1.7745859050152699</v>
      </c>
      <c r="BG93" t="str">
        <f ca="1"/>
        <v/>
      </c>
      <c r="BH93" t="str">
        <f ca="1"/>
        <v/>
      </c>
      <c r="BI93" t="str">
        <f ca="1"/>
        <v/>
      </c>
      <c r="BJ93" t="str">
        <f ca="1"/>
        <v/>
      </c>
      <c r="BK93" t="str">
        <f ca="1"/>
        <v/>
      </c>
      <c r="BL93">
        <f ca="1"/>
        <v>0.11635691657866901</v>
      </c>
      <c r="BM93" t="str">
        <f ca="1"/>
        <v/>
      </c>
      <c r="BN93">
        <f ca="1"/>
        <v>4.0835080949584803</v>
      </c>
      <c r="BO93">
        <f ca="1"/>
        <v>8.3097242028539693</v>
      </c>
      <c r="BP93">
        <f ca="1"/>
        <v>165.40089891304299</v>
      </c>
      <c r="BQ93">
        <f ca="1"/>
        <v>1.9029095359143801E-2</v>
      </c>
      <c r="BR93" t="str">
        <f ca="1"/>
        <v/>
      </c>
      <c r="BS93">
        <f ca="1"/>
        <v>5.3993480007667302E-8</v>
      </c>
    </row>
    <row r="94" spans="1:71" x14ac:dyDescent="0.3">
      <c r="A94">
        <f ca="1"/>
        <v>1111928</v>
      </c>
      <c r="B94" t="str">
        <f ca="1"/>
        <v>IPG PHOTONICS CORP</v>
      </c>
      <c r="C94" t="str">
        <f ca="1"/>
        <v>IPGP</v>
      </c>
      <c r="D94" t="str">
        <f ca="1"/>
        <v>04 Manufacturing</v>
      </c>
      <c r="E94" t="str">
        <f ca="1"/>
        <v>Semiconductors &amp; Related Devices</v>
      </c>
      <c r="F94" t="str">
        <f ca="1"/>
        <v>3674</v>
      </c>
      <c r="G94" t="str">
        <f ca="1"/>
        <v>377 SIMARANO DRIVE MARLBOROUGH, MA 01752</v>
      </c>
      <c r="H94">
        <f ca="1"/>
        <v>2019</v>
      </c>
      <c r="I94" t="str">
        <f ca="1"/>
        <v>FY</v>
      </c>
      <c r="J94">
        <f ca="1"/>
        <v>141.29060699999999</v>
      </c>
      <c r="K94">
        <f ca="1"/>
        <v>2730436000</v>
      </c>
      <c r="L94">
        <f ca="1"/>
        <v>1896634000</v>
      </c>
      <c r="M94">
        <f ca="1"/>
        <v>680070000</v>
      </c>
      <c r="N94">
        <f ca="1"/>
        <v>238479000</v>
      </c>
      <c r="O94">
        <f ca="1"/>
        <v>380790000</v>
      </c>
      <c r="P94">
        <f ca="1"/>
        <v>617960000</v>
      </c>
      <c r="Q94">
        <f ca="1"/>
        <v>600852000</v>
      </c>
      <c r="R94">
        <f ca="1"/>
        <v>74271000</v>
      </c>
      <c r="S94">
        <f ca="1"/>
        <v>82092000</v>
      </c>
      <c r="T94">
        <f ca="1"/>
        <v>327993000</v>
      </c>
      <c r="U94">
        <f ca="1"/>
        <v>191904000</v>
      </c>
      <c r="V94">
        <f ca="1"/>
        <v>27329000</v>
      </c>
      <c r="W94" t="str">
        <f ca="1"/>
        <v/>
      </c>
      <c r="X94" t="str">
        <f ca="1"/>
        <v/>
      </c>
      <c r="Y94">
        <f ca="1"/>
        <v>41708000</v>
      </c>
      <c r="Z94">
        <f ca="1"/>
        <v>2401726000</v>
      </c>
      <c r="AA94">
        <f ca="1"/>
        <v>265730000</v>
      </c>
      <c r="AB94">
        <f ca="1"/>
        <v>2028734000</v>
      </c>
      <c r="AC94">
        <f ca="1"/>
        <v>5000</v>
      </c>
      <c r="AD94">
        <f ca="1"/>
        <v>53010875</v>
      </c>
      <c r="AE94">
        <f ca="1"/>
        <v>124203000</v>
      </c>
      <c r="AF94" t="str">
        <f ca="1"/>
        <v/>
      </c>
      <c r="AG94">
        <f ca="1"/>
        <v>708372000</v>
      </c>
      <c r="AH94">
        <f ca="1"/>
        <v>233793000</v>
      </c>
      <c r="AI94">
        <f ca="1"/>
        <v>129997000</v>
      </c>
      <c r="AJ94">
        <f ca="1"/>
        <v>372416000</v>
      </c>
      <c r="AK94">
        <f ca="1"/>
        <v>68115000</v>
      </c>
      <c r="AL94">
        <f ca="1"/>
        <v>-4450000</v>
      </c>
      <c r="AM94" t="str">
        <f ca="1"/>
        <v/>
      </c>
      <c r="AN94" t="str">
        <f ca="1"/>
        <v/>
      </c>
      <c r="AO94">
        <f ca="1"/>
        <v>323521000</v>
      </c>
      <c r="AP94" t="str">
        <f ca="1"/>
        <v/>
      </c>
      <c r="AQ94">
        <f ca="1"/>
        <v>96268000</v>
      </c>
      <c r="AR94" t="str">
        <f ca="1"/>
        <v/>
      </c>
      <c r="AS94">
        <f ca="1"/>
        <v>-139975000</v>
      </c>
      <c r="AT94">
        <f ca="1"/>
        <v>-37067000</v>
      </c>
      <c r="AU94" t="str">
        <f ca="1"/>
        <v/>
      </c>
      <c r="AV94" t="str">
        <f ca="1"/>
        <v/>
      </c>
      <c r="AW94">
        <f ca="1"/>
        <v>-0.08</v>
      </c>
      <c r="AX94">
        <f ca="1"/>
        <v>392184500</v>
      </c>
      <c r="AY94" t="str">
        <f ca="1"/>
        <v/>
      </c>
      <c r="AZ94" t="str">
        <f ca="1"/>
        <v/>
      </c>
      <c r="BA94" t="str">
        <f ca="1"/>
        <v/>
      </c>
      <c r="BB94" t="str">
        <f ca="1"/>
        <v/>
      </c>
      <c r="BC94" t="str">
        <f ca="1"/>
        <v/>
      </c>
      <c r="BD94" t="str">
        <f ca="1"/>
        <v/>
      </c>
      <c r="BE94" t="str">
        <f ca="1"/>
        <v/>
      </c>
      <c r="BF94">
        <f ca="1"/>
        <v>1.8062213065534201</v>
      </c>
      <c r="BG94" t="str">
        <f ca="1"/>
        <v/>
      </c>
      <c r="BH94" t="str">
        <f ca="1"/>
        <v/>
      </c>
      <c r="BI94" t="str">
        <f ca="1"/>
        <v/>
      </c>
      <c r="BJ94" t="str">
        <f ca="1"/>
        <v/>
      </c>
      <c r="BK94" t="str">
        <f ca="1"/>
        <v/>
      </c>
      <c r="BL94">
        <f ca="1"/>
        <v>0.120124771281949</v>
      </c>
      <c r="BM94" t="str">
        <f ca="1"/>
        <v/>
      </c>
      <c r="BN94">
        <f ca="1"/>
        <v>3.5438031515757902</v>
      </c>
      <c r="BO94">
        <f ca="1"/>
        <v>7.8989703184925801</v>
      </c>
      <c r="BP94">
        <f ca="1"/>
        <v>-1766.1325875</v>
      </c>
      <c r="BQ94">
        <f ca="1"/>
        <v>-1.85283417009268E-3</v>
      </c>
      <c r="BR94" t="str">
        <f ca="1"/>
        <v/>
      </c>
      <c r="BS94">
        <f ca="1"/>
        <v>-4.70630228427389E-9</v>
      </c>
    </row>
    <row r="95" spans="1:71" x14ac:dyDescent="0.3">
      <c r="A95">
        <f ca="1"/>
        <v>1111928</v>
      </c>
      <c r="B95" t="str">
        <f ca="1"/>
        <v>IPG PHOTONICS CORP</v>
      </c>
      <c r="C95" t="str">
        <f ca="1"/>
        <v>IPGP</v>
      </c>
      <c r="D95" t="str">
        <f ca="1"/>
        <v>04 Manufacturing</v>
      </c>
      <c r="E95" t="str">
        <f ca="1"/>
        <v>Semiconductors &amp; Related Devices</v>
      </c>
      <c r="F95" t="str">
        <f ca="1"/>
        <v>3674</v>
      </c>
      <c r="G95" t="str">
        <f ca="1"/>
        <v>377 SIMARANO DRIVE MARLBOROUGH, MA 01752</v>
      </c>
      <c r="H95">
        <f ca="1"/>
        <v>2018</v>
      </c>
      <c r="I95" t="str">
        <f ca="1"/>
        <v>FY</v>
      </c>
      <c r="J95">
        <f ca="1"/>
        <v>187.73652200000001</v>
      </c>
      <c r="K95">
        <f ca="1"/>
        <v>2574450000</v>
      </c>
      <c r="L95">
        <f ca="1"/>
        <v>1805424000</v>
      </c>
      <c r="M95">
        <f ca="1"/>
        <v>544358000</v>
      </c>
      <c r="N95">
        <f ca="1"/>
        <v>255509000</v>
      </c>
      <c r="O95">
        <f ca="1"/>
        <v>403579000</v>
      </c>
      <c r="P95">
        <f ca="1"/>
        <v>553732000</v>
      </c>
      <c r="Q95">
        <f ca="1"/>
        <v>543068000</v>
      </c>
      <c r="R95">
        <f ca="1"/>
        <v>87139000</v>
      </c>
      <c r="S95">
        <f ca="1"/>
        <v>100722000</v>
      </c>
      <c r="T95">
        <f ca="1"/>
        <v>368215000</v>
      </c>
      <c r="U95">
        <f ca="1"/>
        <v>245774000</v>
      </c>
      <c r="V95">
        <f ca="1"/>
        <v>36302000</v>
      </c>
      <c r="W95" t="str">
        <f ca="1"/>
        <v/>
      </c>
      <c r="X95" t="str">
        <f ca="1"/>
        <v/>
      </c>
      <c r="Y95" t="str">
        <f ca="1"/>
        <v/>
      </c>
      <c r="Z95">
        <f ca="1"/>
        <v>2205548000</v>
      </c>
      <c r="AA95">
        <f ca="1"/>
        <v>224998000</v>
      </c>
      <c r="AB95">
        <f ca="1"/>
        <v>1848500000</v>
      </c>
      <c r="AC95">
        <f ca="1"/>
        <v>5000</v>
      </c>
      <c r="AD95">
        <f ca="1"/>
        <v>52941607</v>
      </c>
      <c r="AE95">
        <f ca="1"/>
        <v>166747000</v>
      </c>
      <c r="AF95" t="str">
        <f ca="1"/>
        <v/>
      </c>
      <c r="AG95">
        <f ca="1"/>
        <v>659606000</v>
      </c>
      <c r="AH95">
        <f ca="1"/>
        <v>523405000</v>
      </c>
      <c r="AI95">
        <f ca="1"/>
        <v>122769000</v>
      </c>
      <c r="AJ95">
        <f ca="1"/>
        <v>276863000</v>
      </c>
      <c r="AK95">
        <f ca="1"/>
        <v>130226000</v>
      </c>
      <c r="AL95">
        <f ca="1"/>
        <v>75559000</v>
      </c>
      <c r="AM95" t="str">
        <f ca="1"/>
        <v/>
      </c>
      <c r="AN95" t="str">
        <f ca="1"/>
        <v/>
      </c>
      <c r="AO95">
        <f ca="1"/>
        <v>393301000</v>
      </c>
      <c r="AP95" t="str">
        <f ca="1"/>
        <v/>
      </c>
      <c r="AQ95">
        <f ca="1"/>
        <v>80271000</v>
      </c>
      <c r="AR95" t="str">
        <f ca="1"/>
        <v/>
      </c>
      <c r="AS95">
        <f ca="1"/>
        <v>-562999000</v>
      </c>
      <c r="AT95">
        <f ca="1"/>
        <v>-166647000</v>
      </c>
      <c r="AU95" t="str">
        <f ca="1"/>
        <v/>
      </c>
      <c r="AV95" t="str">
        <f ca="1"/>
        <v/>
      </c>
      <c r="AW95">
        <f ca="1"/>
        <v>1.42</v>
      </c>
      <c r="AX95">
        <f ca="1"/>
        <v>355645500</v>
      </c>
      <c r="AY95" t="str">
        <f ca="1"/>
        <v/>
      </c>
      <c r="AZ95" t="str">
        <f ca="1"/>
        <v/>
      </c>
      <c r="BA95" t="str">
        <f ca="1"/>
        <v/>
      </c>
      <c r="BB95" t="str">
        <f ca="1"/>
        <v/>
      </c>
      <c r="BC95" t="str">
        <f ca="1"/>
        <v/>
      </c>
      <c r="BD95" t="str">
        <f ca="1"/>
        <v/>
      </c>
      <c r="BE95" t="str">
        <f ca="1"/>
        <v/>
      </c>
      <c r="BF95">
        <f ca="1"/>
        <v>1.8546727007652299</v>
      </c>
      <c r="BG95" t="str">
        <f ca="1"/>
        <v/>
      </c>
      <c r="BH95" t="str">
        <f ca="1"/>
        <v/>
      </c>
      <c r="BI95" t="str">
        <f ca="1"/>
        <v/>
      </c>
      <c r="BJ95" t="str">
        <f ca="1"/>
        <v/>
      </c>
      <c r="BK95" t="str">
        <f ca="1"/>
        <v/>
      </c>
      <c r="BL95">
        <f ca="1"/>
        <v>0.14302666588980201</v>
      </c>
      <c r="BM95" t="str">
        <f ca="1"/>
        <v/>
      </c>
      <c r="BN95">
        <f ca="1"/>
        <v>2.2148721996631102</v>
      </c>
      <c r="BO95">
        <f ca="1"/>
        <v>5.7037969842212801</v>
      </c>
      <c r="BP95">
        <f ca="1"/>
        <v>132.208818309859</v>
      </c>
      <c r="BQ95">
        <f ca="1"/>
        <v>3.4258606024443798E-2</v>
      </c>
      <c r="BR95" t="str">
        <f ca="1"/>
        <v/>
      </c>
      <c r="BS95">
        <f ca="1"/>
        <v>1.2087057785185399E-7</v>
      </c>
    </row>
    <row r="96" spans="1:71" x14ac:dyDescent="0.3">
      <c r="A96">
        <f ca="1"/>
        <v>1111928</v>
      </c>
      <c r="B96" t="str">
        <f ca="1"/>
        <v>IPG PHOTONICS CORP</v>
      </c>
      <c r="C96" t="str">
        <f ca="1"/>
        <v>IPGP</v>
      </c>
      <c r="D96" t="str">
        <f ca="1"/>
        <v>04 Manufacturing</v>
      </c>
      <c r="E96" t="str">
        <f ca="1"/>
        <v>Semiconductors &amp; Related Devices</v>
      </c>
      <c r="F96" t="str">
        <f ca="1"/>
        <v>3674</v>
      </c>
      <c r="G96" t="str">
        <f ca="1"/>
        <v>377 SIMARANO DRIVE MARLBOROUGH, MA 01752</v>
      </c>
      <c r="H96">
        <f ca="1"/>
        <v>2017</v>
      </c>
      <c r="I96" t="str">
        <f ca="1"/>
        <v>FY</v>
      </c>
      <c r="J96">
        <f ca="1"/>
        <v>167.516233</v>
      </c>
      <c r="K96">
        <f ca="1"/>
        <v>2367255000</v>
      </c>
      <c r="L96">
        <f ca="1"/>
        <v>1754010000</v>
      </c>
      <c r="M96">
        <f ca="1"/>
        <v>909900000</v>
      </c>
      <c r="N96">
        <f ca="1"/>
        <v>237278000</v>
      </c>
      <c r="O96">
        <f ca="1"/>
        <v>307712000</v>
      </c>
      <c r="P96">
        <f ca="1"/>
        <v>473854000</v>
      </c>
      <c r="Q96">
        <f ca="1"/>
        <v>460206000</v>
      </c>
      <c r="R96">
        <f ca="1"/>
        <v>51223000</v>
      </c>
      <c r="S96">
        <f ca="1"/>
        <v>55831000</v>
      </c>
      <c r="T96">
        <f ca="1"/>
        <v>344933000</v>
      </c>
      <c r="U96">
        <f ca="1"/>
        <v>198903000</v>
      </c>
      <c r="V96">
        <f ca="1"/>
        <v>35109000</v>
      </c>
      <c r="W96" t="str">
        <f ca="1"/>
        <v/>
      </c>
      <c r="X96" t="str">
        <f ca="1"/>
        <v/>
      </c>
      <c r="Y96" t="str">
        <f ca="1"/>
        <v/>
      </c>
      <c r="Z96">
        <f ca="1"/>
        <v>2022322000</v>
      </c>
      <c r="AA96">
        <f ca="1"/>
        <v>48933000</v>
      </c>
      <c r="AB96">
        <f ca="1"/>
        <v>1443867000</v>
      </c>
      <c r="AC96">
        <f ca="1"/>
        <v>5000</v>
      </c>
      <c r="AD96">
        <f ca="1"/>
        <v>53629439</v>
      </c>
      <c r="AE96">
        <f ca="1"/>
        <v>208793000</v>
      </c>
      <c r="AF96" t="str">
        <f ca="1"/>
        <v/>
      </c>
      <c r="AG96">
        <f ca="1"/>
        <v>611978000</v>
      </c>
      <c r="AH96">
        <f ca="1"/>
        <v>551112000</v>
      </c>
      <c r="AI96">
        <f ca="1"/>
        <v>100870000</v>
      </c>
      <c r="AJ96">
        <f ca="1"/>
        <v>245799000</v>
      </c>
      <c r="AK96">
        <f ca="1"/>
        <v>204283000</v>
      </c>
      <c r="AL96">
        <f ca="1"/>
        <v>52956000</v>
      </c>
      <c r="AM96" t="str">
        <f ca="1"/>
        <v/>
      </c>
      <c r="AN96" t="str">
        <f ca="1"/>
        <v/>
      </c>
      <c r="AO96">
        <f ca="1"/>
        <v>405395000</v>
      </c>
      <c r="AP96" t="str">
        <f ca="1"/>
        <v/>
      </c>
      <c r="AQ96">
        <f ca="1"/>
        <v>64568000</v>
      </c>
      <c r="AR96" t="str">
        <f ca="1"/>
        <v/>
      </c>
      <c r="AS96">
        <f ca="1"/>
        <v>-170805000</v>
      </c>
      <c r="AT96">
        <f ca="1"/>
        <v>-3372000</v>
      </c>
      <c r="AU96" t="str">
        <f ca="1"/>
        <v/>
      </c>
      <c r="AV96" t="str">
        <f ca="1"/>
        <v/>
      </c>
      <c r="AW96">
        <f ca="1"/>
        <v>0.99</v>
      </c>
      <c r="AX96" t="str">
        <f ca="1"/>
        <v/>
      </c>
      <c r="AY96" t="str">
        <f ca="1"/>
        <v/>
      </c>
      <c r="AZ96" t="str">
        <f ca="1"/>
        <v/>
      </c>
      <c r="BA96" t="str">
        <f ca="1"/>
        <v/>
      </c>
      <c r="BB96" t="str">
        <f ca="1"/>
        <v/>
      </c>
      <c r="BC96" t="str">
        <f ca="1"/>
        <v/>
      </c>
      <c r="BD96" t="str">
        <f ca="1"/>
        <v/>
      </c>
      <c r="BE96" t="str">
        <f ca="1"/>
        <v/>
      </c>
      <c r="BF96" t="str">
        <f ca="1"/>
        <v/>
      </c>
      <c r="BG96" t="str">
        <f ca="1"/>
        <v/>
      </c>
      <c r="BH96" t="str">
        <f ca="1"/>
        <v/>
      </c>
      <c r="BI96" t="str">
        <f ca="1"/>
        <v/>
      </c>
      <c r="BJ96" t="str">
        <f ca="1"/>
        <v/>
      </c>
      <c r="BK96" t="str">
        <f ca="1"/>
        <v/>
      </c>
      <c r="BL96">
        <f ca="1"/>
        <v>0.14571011572475301</v>
      </c>
      <c r="BM96" t="str">
        <f ca="1"/>
        <v/>
      </c>
      <c r="BN96">
        <f ca="1"/>
        <v>4.5745916351186304</v>
      </c>
      <c r="BO96">
        <f ca="1"/>
        <v>7.2713734835573103</v>
      </c>
      <c r="BP96">
        <f ca="1"/>
        <v>169.20831616161601</v>
      </c>
      <c r="BQ96">
        <f ca="1"/>
        <v>2.6185740945309399E-2</v>
      </c>
      <c r="BR96" t="str">
        <f ca="1"/>
        <v/>
      </c>
      <c r="BS96">
        <f ca="1"/>
        <v>8.2005274466677395E-8</v>
      </c>
    </row>
    <row r="97" spans="1:71" x14ac:dyDescent="0.3">
      <c r="A97">
        <f ca="1"/>
        <v>6951</v>
      </c>
      <c r="B97" t="str">
        <f ca="1"/>
        <v>APPLIED MATERIALS INC /DE</v>
      </c>
      <c r="C97" t="str">
        <f ca="1"/>
        <v>AMAT</v>
      </c>
      <c r="D97" t="str">
        <f ca="1"/>
        <v>04 Manufacturing</v>
      </c>
      <c r="E97" t="str">
        <f ca="1"/>
        <v>Semiconductors &amp; Related Devices</v>
      </c>
      <c r="F97" t="str">
        <f ca="1"/>
        <v>3674</v>
      </c>
      <c r="G97" t="str">
        <f ca="1"/>
        <v>3050 BOWERS AVE SANTA CLARA, CA 95054-3299</v>
      </c>
      <c r="H97">
        <f ca="1"/>
        <v>2026</v>
      </c>
      <c r="I97" t="str">
        <f ca="1"/>
        <v>FY</v>
      </c>
      <c r="J97">
        <f ca="1"/>
        <v>339.867053</v>
      </c>
      <c r="K97" t="str">
        <f ca="1"/>
        <v/>
      </c>
      <c r="L97" t="str">
        <f ca="1"/>
        <v/>
      </c>
      <c r="M97" t="str">
        <f ca="1"/>
        <v/>
      </c>
      <c r="N97" t="str">
        <f ca="1"/>
        <v/>
      </c>
      <c r="O97" t="str">
        <f ca="1"/>
        <v/>
      </c>
      <c r="P97" t="str">
        <f ca="1"/>
        <v/>
      </c>
      <c r="Q97" t="str">
        <f ca="1"/>
        <v/>
      </c>
      <c r="R97" t="str">
        <f ca="1"/>
        <v/>
      </c>
      <c r="S97" t="str">
        <f ca="1"/>
        <v/>
      </c>
      <c r="T97" t="str">
        <f ca="1"/>
        <v/>
      </c>
      <c r="U97" t="str">
        <f ca="1"/>
        <v/>
      </c>
      <c r="V97" t="str">
        <f ca="1"/>
        <v/>
      </c>
      <c r="W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c r="AL97" t="str">
        <f ca="1"/>
        <v/>
      </c>
      <c r="AM97" t="str">
        <f ca="1"/>
        <v/>
      </c>
      <c r="AN97" t="str">
        <f ca="1"/>
        <v/>
      </c>
      <c r="AO97" t="str">
        <f ca="1"/>
        <v/>
      </c>
      <c r="AP97" t="str">
        <f ca="1"/>
        <v/>
      </c>
      <c r="AQ97" t="str">
        <f ca="1"/>
        <v/>
      </c>
      <c r="AR97" t="str">
        <f ca="1"/>
        <v/>
      </c>
      <c r="AS97" t="str">
        <f ca="1"/>
        <v/>
      </c>
      <c r="AT97" t="str">
        <f ca="1"/>
        <v/>
      </c>
      <c r="AU97" t="str">
        <f ca="1"/>
        <v/>
      </c>
      <c r="AV97" t="str">
        <f ca="1"/>
        <v/>
      </c>
      <c r="AW97" t="str">
        <f ca="1"/>
        <v/>
      </c>
      <c r="AX97" t="str">
        <f ca="1"/>
        <v/>
      </c>
      <c r="AY97" t="str">
        <f ca="1"/>
        <v/>
      </c>
      <c r="AZ97" t="str">
        <f ca="1"/>
        <v/>
      </c>
      <c r="BA97" t="str">
        <f ca="1"/>
        <v/>
      </c>
      <c r="BB97" t="str">
        <f ca="1"/>
        <v/>
      </c>
      <c r="BC97" t="str">
        <f ca="1"/>
        <v/>
      </c>
      <c r="BD97" t="str">
        <f ca="1"/>
        <v/>
      </c>
      <c r="BE97" t="str">
        <f ca="1"/>
        <v/>
      </c>
      <c r="BF97" t="str">
        <f ca="1"/>
        <v/>
      </c>
      <c r="BG97" t="str">
        <f ca="1"/>
        <v/>
      </c>
      <c r="BH97" t="str">
        <f ca="1"/>
        <v/>
      </c>
      <c r="BI97" t="str">
        <f ca="1"/>
        <v/>
      </c>
      <c r="BJ97" t="str">
        <f ca="1"/>
        <v/>
      </c>
      <c r="BK97" t="str">
        <f ca="1"/>
        <v/>
      </c>
      <c r="BL97" t="str">
        <f ca="1"/>
        <v/>
      </c>
      <c r="BM97" t="str">
        <f ca="1"/>
        <v/>
      </c>
      <c r="BN97" t="str">
        <f ca="1"/>
        <v/>
      </c>
      <c r="BO97" t="str">
        <f ca="1"/>
        <v/>
      </c>
      <c r="BP97" t="str">
        <f ca="1"/>
        <v/>
      </c>
      <c r="BQ97" t="str">
        <f ca="1"/>
        <v/>
      </c>
      <c r="BR97" t="str">
        <f ca="1"/>
        <v/>
      </c>
      <c r="BS97" t="str">
        <f ca="1"/>
        <v/>
      </c>
    </row>
    <row r="98" spans="1:71" x14ac:dyDescent="0.3">
      <c r="A98">
        <f ca="1"/>
        <v>6951</v>
      </c>
      <c r="B98" t="str">
        <f ca="1"/>
        <v>APPLIED MATERIALS INC /DE</v>
      </c>
      <c r="C98" t="str">
        <f ca="1"/>
        <v>AMAT</v>
      </c>
      <c r="D98" t="str">
        <f ca="1"/>
        <v>04 Manufacturing</v>
      </c>
      <c r="E98" t="str">
        <f ca="1"/>
        <v>Semiconductors &amp; Related Devices</v>
      </c>
      <c r="F98" t="str">
        <f ca="1"/>
        <v>3674</v>
      </c>
      <c r="G98" t="str">
        <f ca="1"/>
        <v>3050 BOWERS AVE SANTA CLARA, CA 95054-3299</v>
      </c>
      <c r="H98">
        <f ca="1"/>
        <v>2025</v>
      </c>
      <c r="I98" t="str">
        <f ca="1"/>
        <v>FY</v>
      </c>
      <c r="J98">
        <f ca="1"/>
        <v>184.07379700000001</v>
      </c>
      <c r="K98">
        <f ca="1"/>
        <v>36299000000</v>
      </c>
      <c r="L98">
        <f ca="1"/>
        <v>20881000000</v>
      </c>
      <c r="M98">
        <f ca="1"/>
        <v>7241000000</v>
      </c>
      <c r="N98">
        <f ca="1"/>
        <v>5185000000</v>
      </c>
      <c r="O98">
        <f ca="1"/>
        <v>5915000000</v>
      </c>
      <c r="P98">
        <f ca="1"/>
        <v>5337000000</v>
      </c>
      <c r="Q98">
        <f ca="1"/>
        <v>4610000000</v>
      </c>
      <c r="R98">
        <f ca="1"/>
        <v>226000000</v>
      </c>
      <c r="S98">
        <f ca="1"/>
        <v>3707000000</v>
      </c>
      <c r="T98">
        <f ca="1"/>
        <v>15884000000</v>
      </c>
      <c r="U98">
        <f ca="1"/>
        <v>7999000000</v>
      </c>
      <c r="V98">
        <f ca="1"/>
        <v>1978000000</v>
      </c>
      <c r="W98" t="str">
        <f ca="1"/>
        <v/>
      </c>
      <c r="X98" t="str">
        <f ca="1"/>
        <v/>
      </c>
      <c r="Y98" t="str">
        <f ca="1"/>
        <v/>
      </c>
      <c r="Z98">
        <f ca="1"/>
        <v>20415000000</v>
      </c>
      <c r="AA98" t="str">
        <f ca="1"/>
        <v/>
      </c>
      <c r="AB98">
        <f ca="1"/>
        <v>55227000000</v>
      </c>
      <c r="AC98" t="str">
        <f ca="1"/>
        <v/>
      </c>
      <c r="AD98">
        <f ca="1"/>
        <v>793000000</v>
      </c>
      <c r="AE98">
        <f ca="1"/>
        <v>13808000000</v>
      </c>
      <c r="AF98" t="str">
        <f ca="1"/>
        <v/>
      </c>
      <c r="AG98" t="str">
        <f ca="1"/>
        <v/>
      </c>
      <c r="AH98">
        <f ca="1"/>
        <v>8289000000</v>
      </c>
      <c r="AI98">
        <f ca="1"/>
        <v>3570000000</v>
      </c>
      <c r="AJ98">
        <f ca="1"/>
        <v>5519000000</v>
      </c>
      <c r="AK98">
        <f ca="1"/>
        <v>2273000000</v>
      </c>
      <c r="AL98">
        <f ca="1"/>
        <v>6998000000</v>
      </c>
      <c r="AM98" t="str">
        <f ca="1"/>
        <v/>
      </c>
      <c r="AN98">
        <f ca="1"/>
        <v>435000000</v>
      </c>
      <c r="AO98">
        <f ca="1"/>
        <v>7958000000</v>
      </c>
      <c r="AP98" t="str">
        <f ca="1"/>
        <v/>
      </c>
      <c r="AQ98" t="str">
        <f ca="1"/>
        <v/>
      </c>
      <c r="AR98" t="str">
        <f ca="1"/>
        <v/>
      </c>
      <c r="AS98">
        <f ca="1"/>
        <v>-2782000000</v>
      </c>
      <c r="AT98">
        <f ca="1"/>
        <v>-5977000000</v>
      </c>
      <c r="AU98">
        <f ca="1"/>
        <v>1384000000</v>
      </c>
      <c r="AV98">
        <f ca="1"/>
        <v>1422000000</v>
      </c>
      <c r="AW98">
        <f ca="1"/>
        <v>8.7100000000000009</v>
      </c>
      <c r="AX98">
        <f ca="1"/>
        <v>5668000000</v>
      </c>
      <c r="AY98" t="str">
        <f ca="1"/>
        <v/>
      </c>
      <c r="AZ98" t="str">
        <f ca="1"/>
        <v/>
      </c>
      <c r="BA98" t="str">
        <f ca="1"/>
        <v/>
      </c>
      <c r="BB98" t="str">
        <f ca="1"/>
        <v/>
      </c>
      <c r="BC98" t="str">
        <f ca="1"/>
        <v/>
      </c>
      <c r="BD98" t="str">
        <f ca="1"/>
        <v/>
      </c>
      <c r="BE98" t="str">
        <f ca="1"/>
        <v/>
      </c>
      <c r="BF98" t="str">
        <f ca="1"/>
        <v/>
      </c>
      <c r="BG98" t="str">
        <f ca="1"/>
        <v/>
      </c>
      <c r="BH98" t="str">
        <f ca="1"/>
        <v/>
      </c>
      <c r="BI98" t="str">
        <f ca="1"/>
        <v/>
      </c>
      <c r="BJ98" t="str">
        <f ca="1"/>
        <v/>
      </c>
      <c r="BK98" t="str">
        <f ca="1"/>
        <v/>
      </c>
      <c r="BL98">
        <f ca="1"/>
        <v>0.43758781233642802</v>
      </c>
      <c r="BM98" t="str">
        <f ca="1"/>
        <v/>
      </c>
      <c r="BN98">
        <f ca="1"/>
        <v>0.90523815476934599</v>
      </c>
      <c r="BO98">
        <f ca="1"/>
        <v>1.8709838729841199</v>
      </c>
      <c r="BP98">
        <f ca="1"/>
        <v>21.133616188289299</v>
      </c>
      <c r="BQ98">
        <f ca="1"/>
        <v>0.34278716629929001</v>
      </c>
      <c r="BR98">
        <f ca="1"/>
        <v>7518723.5910606002</v>
      </c>
      <c r="BS98">
        <f ca="1"/>
        <v>7.8534546748469297E-8</v>
      </c>
    </row>
    <row r="99" spans="1:71" x14ac:dyDescent="0.3">
      <c r="A99">
        <f ca="1"/>
        <v>6951</v>
      </c>
      <c r="B99" t="str">
        <f ca="1"/>
        <v>APPLIED MATERIALS INC /DE</v>
      </c>
      <c r="C99" t="str">
        <f ca="1"/>
        <v>AMAT</v>
      </c>
      <c r="D99" t="str">
        <f ca="1"/>
        <v>04 Manufacturing</v>
      </c>
      <c r="E99" t="str">
        <f ca="1"/>
        <v>Semiconductors &amp; Related Devices</v>
      </c>
      <c r="F99" t="str">
        <f ca="1"/>
        <v>3674</v>
      </c>
      <c r="G99" t="str">
        <f ca="1"/>
        <v>3050 BOWERS AVE SANTA CLARA, CA 95054-3299</v>
      </c>
      <c r="H99">
        <f ca="1"/>
        <v>2024</v>
      </c>
      <c r="I99" t="str">
        <f ca="1"/>
        <v>FY</v>
      </c>
      <c r="J99">
        <f ca="1"/>
        <v>191.09019799999999</v>
      </c>
      <c r="K99">
        <f ca="1"/>
        <v>34409000000</v>
      </c>
      <c r="L99">
        <f ca="1"/>
        <v>21220000000</v>
      </c>
      <c r="M99">
        <f ca="1"/>
        <v>8022000000</v>
      </c>
      <c r="N99">
        <f ca="1"/>
        <v>5234000000</v>
      </c>
      <c r="O99">
        <f ca="1"/>
        <v>5421000000</v>
      </c>
      <c r="P99">
        <f ca="1"/>
        <v>3955000000</v>
      </c>
      <c r="Q99">
        <f ca="1"/>
        <v>3339000000</v>
      </c>
      <c r="R99">
        <f ca="1"/>
        <v>249000000</v>
      </c>
      <c r="S99">
        <f ca="1"/>
        <v>3732000000</v>
      </c>
      <c r="T99">
        <f ca="1"/>
        <v>15408000000</v>
      </c>
      <c r="U99">
        <f ca="1"/>
        <v>8468000000</v>
      </c>
      <c r="V99">
        <f ca="1"/>
        <v>1570000000</v>
      </c>
      <c r="W99" t="str">
        <f ca="1"/>
        <v/>
      </c>
      <c r="X99" t="str">
        <f ca="1"/>
        <v/>
      </c>
      <c r="Y99" t="str">
        <f ca="1"/>
        <v/>
      </c>
      <c r="Z99">
        <f ca="1"/>
        <v>19001000000</v>
      </c>
      <c r="AA99" t="str">
        <f ca="1"/>
        <v/>
      </c>
      <c r="AB99">
        <f ca="1"/>
        <v>49651000000</v>
      </c>
      <c r="AC99" t="str">
        <f ca="1"/>
        <v/>
      </c>
      <c r="AD99">
        <f ca="1"/>
        <v>818000000</v>
      </c>
      <c r="AE99">
        <f ca="1"/>
        <v>12897000000</v>
      </c>
      <c r="AF99" t="str">
        <f ca="1"/>
        <v/>
      </c>
      <c r="AG99" t="str">
        <f ca="1"/>
        <v/>
      </c>
      <c r="AH99">
        <f ca="1"/>
        <v>7867000000</v>
      </c>
      <c r="AI99">
        <f ca="1"/>
        <v>3233000000</v>
      </c>
      <c r="AJ99">
        <f ca="1"/>
        <v>5030000000</v>
      </c>
      <c r="AK99">
        <f ca="1"/>
        <v>975000000</v>
      </c>
      <c r="AL99">
        <f ca="1"/>
        <v>7177000000</v>
      </c>
      <c r="AM99" t="str">
        <f ca="1"/>
        <v/>
      </c>
      <c r="AN99">
        <f ca="1"/>
        <v>392000000</v>
      </c>
      <c r="AO99">
        <f ca="1"/>
        <v>8677000000</v>
      </c>
      <c r="AP99" t="str">
        <f ca="1"/>
        <v/>
      </c>
      <c r="AQ99" t="str">
        <f ca="1"/>
        <v/>
      </c>
      <c r="AR99" t="str">
        <f ca="1"/>
        <v/>
      </c>
      <c r="AS99">
        <f ca="1"/>
        <v>-2327000000</v>
      </c>
      <c r="AT99">
        <f ca="1"/>
        <v>-4470000000</v>
      </c>
      <c r="AU99">
        <f ca="1"/>
        <v>1192000000</v>
      </c>
      <c r="AV99">
        <f ca="1"/>
        <v>1252000000</v>
      </c>
      <c r="AW99">
        <f ca="1"/>
        <v>8.68</v>
      </c>
      <c r="AX99">
        <f ca="1"/>
        <v>5573000000</v>
      </c>
      <c r="AY99" t="str">
        <f ca="1"/>
        <v/>
      </c>
      <c r="AZ99" t="str">
        <f ca="1"/>
        <v/>
      </c>
      <c r="BA99" t="str">
        <f ca="1"/>
        <v/>
      </c>
      <c r="BB99" t="str">
        <f ca="1"/>
        <v/>
      </c>
      <c r="BC99" t="str">
        <f ca="1"/>
        <v/>
      </c>
      <c r="BD99" t="str">
        <f ca="1"/>
        <v/>
      </c>
      <c r="BE99" t="str">
        <f ca="1"/>
        <v/>
      </c>
      <c r="BF99" t="str">
        <f ca="1"/>
        <v/>
      </c>
      <c r="BG99" t="str">
        <f ca="1"/>
        <v/>
      </c>
      <c r="BH99" t="str">
        <f ca="1"/>
        <v/>
      </c>
      <c r="BI99" t="str">
        <f ca="1"/>
        <v/>
      </c>
      <c r="BJ99" t="str">
        <f ca="1"/>
        <v/>
      </c>
      <c r="BK99" t="str">
        <f ca="1"/>
        <v/>
      </c>
      <c r="BL99">
        <f ca="1"/>
        <v>0.44778982243017801</v>
      </c>
      <c r="BM99" t="str">
        <f ca="1"/>
        <v/>
      </c>
      <c r="BN99">
        <f ca="1"/>
        <v>0.94733112895606997</v>
      </c>
      <c r="BO99">
        <f ca="1"/>
        <v>1.8657298063297101</v>
      </c>
      <c r="BP99">
        <f ca="1"/>
        <v>22.014999769585302</v>
      </c>
      <c r="BQ99">
        <f ca="1"/>
        <v>0.37771696226514401</v>
      </c>
      <c r="BR99">
        <f ca="1"/>
        <v>6237891.9090344999</v>
      </c>
      <c r="BS99">
        <f ca="1"/>
        <v>8.7293453957160096E-8</v>
      </c>
    </row>
    <row r="100" spans="1:71" x14ac:dyDescent="0.3">
      <c r="A100">
        <f ca="1"/>
        <v>6951</v>
      </c>
      <c r="B100" t="str">
        <f ca="1"/>
        <v>APPLIED MATERIALS INC /DE</v>
      </c>
      <c r="C100" t="str">
        <f ca="1"/>
        <v>AMAT</v>
      </c>
      <c r="D100" t="str">
        <f ca="1"/>
        <v>04 Manufacturing</v>
      </c>
      <c r="E100" t="str">
        <f ca="1"/>
        <v>Semiconductors &amp; Related Devices</v>
      </c>
      <c r="F100" t="str">
        <f ca="1"/>
        <v>3674</v>
      </c>
      <c r="G100" t="str">
        <f ca="1"/>
        <v>3050 BOWERS AVE SANTA CLARA, CA 95054-3299</v>
      </c>
      <c r="H100">
        <f ca="1"/>
        <v>2023</v>
      </c>
      <c r="I100" t="str">
        <f ca="1"/>
        <v>FY</v>
      </c>
      <c r="J100">
        <f ca="1"/>
        <v>127.38565199999999</v>
      </c>
      <c r="K100">
        <f ca="1"/>
        <v>30729000000</v>
      </c>
      <c r="L100">
        <f ca="1"/>
        <v>19147000000</v>
      </c>
      <c r="M100">
        <f ca="1"/>
        <v>6132000000</v>
      </c>
      <c r="N100">
        <f ca="1"/>
        <v>5165000000</v>
      </c>
      <c r="O100">
        <f ca="1"/>
        <v>5725000000</v>
      </c>
      <c r="P100">
        <f ca="1"/>
        <v>3436000000</v>
      </c>
      <c r="Q100">
        <f ca="1"/>
        <v>2723000000</v>
      </c>
      <c r="R100">
        <f ca="1"/>
        <v>294000000</v>
      </c>
      <c r="S100">
        <f ca="1"/>
        <v>3732000000</v>
      </c>
      <c r="T100">
        <f ca="1"/>
        <v>14380000000</v>
      </c>
      <c r="U100">
        <f ca="1"/>
        <v>7372000000</v>
      </c>
      <c r="V100">
        <f ca="1"/>
        <v>1478000000</v>
      </c>
      <c r="W100" t="str">
        <f ca="1"/>
        <v/>
      </c>
      <c r="X100" t="str">
        <f ca="1"/>
        <v/>
      </c>
      <c r="Y100" t="str">
        <f ca="1"/>
        <v/>
      </c>
      <c r="Z100">
        <f ca="1"/>
        <v>16349000000</v>
      </c>
      <c r="AA100" t="str">
        <f ca="1"/>
        <v/>
      </c>
      <c r="AB100">
        <f ca="1"/>
        <v>43726000000</v>
      </c>
      <c r="AC100" t="str">
        <f ca="1"/>
        <v/>
      </c>
      <c r="AD100">
        <f ca="1"/>
        <v>833000000</v>
      </c>
      <c r="AE100">
        <f ca="1"/>
        <v>12384000000</v>
      </c>
      <c r="AF100" t="str">
        <f ca="1"/>
        <v/>
      </c>
      <c r="AG100" t="str">
        <f ca="1"/>
        <v/>
      </c>
      <c r="AH100">
        <f ca="1"/>
        <v>7654000000</v>
      </c>
      <c r="AI100">
        <f ca="1"/>
        <v>3102000000</v>
      </c>
      <c r="AJ100">
        <f ca="1"/>
        <v>4730000000</v>
      </c>
      <c r="AK100">
        <f ca="1"/>
        <v>860000000</v>
      </c>
      <c r="AL100">
        <f ca="1"/>
        <v>6856000000</v>
      </c>
      <c r="AM100">
        <f ca="1"/>
        <v>238000000</v>
      </c>
      <c r="AN100">
        <f ca="1"/>
        <v>515000000</v>
      </c>
      <c r="AO100">
        <f ca="1"/>
        <v>8700000000</v>
      </c>
      <c r="AP100" t="str">
        <f ca="1"/>
        <v/>
      </c>
      <c r="AQ100" t="str">
        <f ca="1"/>
        <v/>
      </c>
      <c r="AR100" t="str">
        <f ca="1"/>
        <v/>
      </c>
      <c r="AS100">
        <f ca="1"/>
        <v>-1535000000</v>
      </c>
      <c r="AT100">
        <f ca="1"/>
        <v>-3032000000</v>
      </c>
      <c r="AU100">
        <f ca="1"/>
        <v>975000000</v>
      </c>
      <c r="AV100">
        <f ca="1"/>
        <v>1022000000</v>
      </c>
      <c r="AW100">
        <f ca="1"/>
        <v>8.16</v>
      </c>
      <c r="AX100">
        <f ca="1"/>
        <v>5828500000</v>
      </c>
      <c r="AY100" t="str">
        <f ca="1"/>
        <v/>
      </c>
      <c r="AZ100">
        <f ca="1"/>
        <v>7954000000</v>
      </c>
      <c r="BA100">
        <f ca="1"/>
        <v>8469000000</v>
      </c>
      <c r="BB100" t="str">
        <f ca="1"/>
        <v/>
      </c>
      <c r="BC100" t="str">
        <f ca="1"/>
        <v/>
      </c>
      <c r="BD100" t="str">
        <f ca="1"/>
        <v/>
      </c>
      <c r="BE100" t="str">
        <f ca="1"/>
        <v/>
      </c>
      <c r="BF100" t="str">
        <f ca="1"/>
        <v/>
      </c>
      <c r="BG100" t="str">
        <f ca="1"/>
        <v/>
      </c>
      <c r="BH100" t="str">
        <f ca="1"/>
        <v/>
      </c>
      <c r="BI100" t="str">
        <f ca="1"/>
        <v/>
      </c>
      <c r="BJ100" t="str">
        <f ca="1"/>
        <v/>
      </c>
      <c r="BK100" t="str">
        <f ca="1"/>
        <v/>
      </c>
      <c r="BL100">
        <f ca="1"/>
        <v>0.46796186013212299</v>
      </c>
      <c r="BM100">
        <f ca="1"/>
        <v>33.420168067226903</v>
      </c>
      <c r="BN100">
        <f ca="1"/>
        <v>0.83179598480737904</v>
      </c>
      <c r="BO100">
        <f ca="1"/>
        <v>1.8206728160607699</v>
      </c>
      <c r="BP100">
        <f ca="1"/>
        <v>15.610986764705901</v>
      </c>
      <c r="BQ100">
        <f ca="1"/>
        <v>0.41935286561869201</v>
      </c>
      <c r="BR100">
        <f ca="1"/>
        <v>7653923.2220595796</v>
      </c>
      <c r="BS100">
        <f ca="1"/>
        <v>6.3579847105021701E-8</v>
      </c>
    </row>
    <row r="101" spans="1:71" x14ac:dyDescent="0.3">
      <c r="A101">
        <f ca="1"/>
        <v>6951</v>
      </c>
      <c r="B101" t="str">
        <f ca="1"/>
        <v>APPLIED MATERIALS INC /DE</v>
      </c>
      <c r="C101" t="str">
        <f ca="1"/>
        <v>AMAT</v>
      </c>
      <c r="D101" t="str">
        <f ca="1"/>
        <v>04 Manufacturing</v>
      </c>
      <c r="E101" t="str">
        <f ca="1"/>
        <v>Semiconductors &amp; Related Devices</v>
      </c>
      <c r="F101" t="str">
        <f ca="1"/>
        <v>3674</v>
      </c>
      <c r="G101" t="str">
        <f ca="1"/>
        <v>3050 BOWERS AVE SANTA CLARA, CA 95054-3299</v>
      </c>
      <c r="H101">
        <f ca="1"/>
        <v>2022</v>
      </c>
      <c r="I101" t="str">
        <f ca="1"/>
        <v>FY</v>
      </c>
      <c r="J101">
        <f ca="1"/>
        <v>105.72849600000001</v>
      </c>
      <c r="K101">
        <f ca="1"/>
        <v>26726000000</v>
      </c>
      <c r="L101">
        <f ca="1"/>
        <v>15925000000</v>
      </c>
      <c r="M101">
        <f ca="1"/>
        <v>1995000000</v>
      </c>
      <c r="N101">
        <f ca="1"/>
        <v>6068000000</v>
      </c>
      <c r="O101">
        <f ca="1"/>
        <v>5932000000</v>
      </c>
      <c r="P101">
        <f ca="1"/>
        <v>2897000000</v>
      </c>
      <c r="Q101">
        <f ca="1"/>
        <v>2307000000</v>
      </c>
      <c r="R101">
        <f ca="1"/>
        <v>339000000</v>
      </c>
      <c r="S101">
        <f ca="1"/>
        <v>3700000000</v>
      </c>
      <c r="T101">
        <f ca="1"/>
        <v>14532000000</v>
      </c>
      <c r="U101">
        <f ca="1"/>
        <v>7379000000</v>
      </c>
      <c r="V101">
        <f ca="1"/>
        <v>1755000000</v>
      </c>
      <c r="W101" t="str">
        <f ca="1"/>
        <v/>
      </c>
      <c r="X101" t="str">
        <f ca="1"/>
        <v/>
      </c>
      <c r="Y101" t="str">
        <f ca="1"/>
        <v/>
      </c>
      <c r="Z101">
        <f ca="1"/>
        <v>12194000000</v>
      </c>
      <c r="AA101">
        <f ca="1"/>
        <v>34097000000</v>
      </c>
      <c r="AB101">
        <f ca="1"/>
        <v>37892000000</v>
      </c>
      <c r="AC101" t="str">
        <f ca="1"/>
        <v/>
      </c>
      <c r="AD101">
        <f ca="1"/>
        <v>844000000</v>
      </c>
      <c r="AE101">
        <f ca="1"/>
        <v>11993000000</v>
      </c>
      <c r="AF101" t="str">
        <f ca="1"/>
        <v/>
      </c>
      <c r="AG101" t="str">
        <f ca="1"/>
        <v/>
      </c>
      <c r="AH101">
        <f ca="1"/>
        <v>7788000000</v>
      </c>
      <c r="AI101">
        <f ca="1"/>
        <v>2771000000</v>
      </c>
      <c r="AJ101">
        <f ca="1"/>
        <v>4205000000</v>
      </c>
      <c r="AK101">
        <f ca="1"/>
        <v>1074000000</v>
      </c>
      <c r="AL101">
        <f ca="1"/>
        <v>6525000000</v>
      </c>
      <c r="AM101">
        <f ca="1"/>
        <v>228000000</v>
      </c>
      <c r="AN101">
        <f ca="1"/>
        <v>444000000</v>
      </c>
      <c r="AO101">
        <f ca="1"/>
        <v>5399000000</v>
      </c>
      <c r="AP101" t="str">
        <f ca="1"/>
        <v/>
      </c>
      <c r="AQ101">
        <f ca="1"/>
        <v>444000000</v>
      </c>
      <c r="AR101" t="str">
        <f ca="1"/>
        <v/>
      </c>
      <c r="AS101">
        <f ca="1"/>
        <v>-1357000000</v>
      </c>
      <c r="AT101">
        <f ca="1"/>
        <v>-7043000000</v>
      </c>
      <c r="AU101">
        <f ca="1"/>
        <v>873000000</v>
      </c>
      <c r="AV101">
        <f ca="1"/>
        <v>879000000</v>
      </c>
      <c r="AW101">
        <f ca="1"/>
        <v>7.49</v>
      </c>
      <c r="AX101">
        <f ca="1"/>
        <v>5120500000</v>
      </c>
      <c r="AY101" t="str">
        <f ca="1"/>
        <v/>
      </c>
      <c r="AZ101">
        <f ca="1"/>
        <v>7827000000</v>
      </c>
      <c r="BA101">
        <f ca="1"/>
        <v>8271000000</v>
      </c>
      <c r="BB101" t="str">
        <f ca="1"/>
        <v/>
      </c>
      <c r="BC101" t="str">
        <f ca="1"/>
        <v/>
      </c>
      <c r="BD101" t="str">
        <f ca="1"/>
        <v/>
      </c>
      <c r="BE101" t="str">
        <f ca="1"/>
        <v/>
      </c>
      <c r="BF101" t="str">
        <f ca="1"/>
        <v/>
      </c>
      <c r="BG101" t="str">
        <f ca="1"/>
        <v/>
      </c>
      <c r="BH101" t="str">
        <f ca="1"/>
        <v/>
      </c>
      <c r="BI101" t="str">
        <f ca="1"/>
        <v/>
      </c>
      <c r="BJ101" t="str">
        <f ca="1"/>
        <v/>
      </c>
      <c r="BK101" t="str">
        <f ca="1"/>
        <v/>
      </c>
      <c r="BL101">
        <f ca="1"/>
        <v>0.543740178103719</v>
      </c>
      <c r="BM101">
        <f ca="1"/>
        <v>34.328947368421098</v>
      </c>
      <c r="BN101">
        <f ca="1"/>
        <v>0.27036183764737798</v>
      </c>
      <c r="BO101">
        <f ca="1"/>
        <v>1.35424854316303</v>
      </c>
      <c r="BP101">
        <f ca="1"/>
        <v>14.1159540720961</v>
      </c>
      <c r="BQ101">
        <f ca="1"/>
        <v>0.53509922912908003</v>
      </c>
      <c r="BR101">
        <f ca="1"/>
        <v>8256998.18902181</v>
      </c>
      <c r="BS101">
        <f ca="1"/>
        <v>6.4942302365097601E-8</v>
      </c>
    </row>
    <row r="102" spans="1:71" x14ac:dyDescent="0.3">
      <c r="A102">
        <f ca="1"/>
        <v>6951</v>
      </c>
      <c r="B102" t="str">
        <f ca="1"/>
        <v>APPLIED MATERIALS INC /DE</v>
      </c>
      <c r="C102" t="str">
        <f ca="1"/>
        <v>AMAT</v>
      </c>
      <c r="D102" t="str">
        <f ca="1"/>
        <v>04 Manufacturing</v>
      </c>
      <c r="E102" t="str">
        <f ca="1"/>
        <v>Semiconductors &amp; Related Devices</v>
      </c>
      <c r="F102" t="str">
        <f ca="1"/>
        <v>3674</v>
      </c>
      <c r="G102" t="str">
        <f ca="1"/>
        <v>3050 BOWERS AVE SANTA CLARA, CA 95054-3299</v>
      </c>
      <c r="H102">
        <f ca="1"/>
        <v>2021</v>
      </c>
      <c r="I102" t="str">
        <f ca="1"/>
        <v>FY</v>
      </c>
      <c r="J102">
        <f ca="1"/>
        <v>124.966078</v>
      </c>
      <c r="K102">
        <f ca="1"/>
        <v>25825000000</v>
      </c>
      <c r="L102">
        <f ca="1"/>
        <v>16107000000</v>
      </c>
      <c r="M102">
        <f ca="1"/>
        <v>4995000000</v>
      </c>
      <c r="N102">
        <f ca="1"/>
        <v>4953000000</v>
      </c>
      <c r="O102">
        <f ca="1"/>
        <v>4309000000</v>
      </c>
      <c r="P102">
        <f ca="1"/>
        <v>2087000000</v>
      </c>
      <c r="Q102">
        <f ca="1"/>
        <v>1934000000</v>
      </c>
      <c r="R102">
        <f ca="1"/>
        <v>104000000</v>
      </c>
      <c r="S102">
        <f ca="1"/>
        <v>3479000000</v>
      </c>
      <c r="T102">
        <f ca="1"/>
        <v>13578000000</v>
      </c>
      <c r="U102">
        <f ca="1"/>
        <v>6344000000</v>
      </c>
      <c r="V102">
        <f ca="1"/>
        <v>1472000000</v>
      </c>
      <c r="W102" t="str">
        <f ca="1"/>
        <v/>
      </c>
      <c r="X102" t="str">
        <f ca="1"/>
        <v/>
      </c>
      <c r="Y102" t="str">
        <f ca="1"/>
        <v/>
      </c>
      <c r="Z102">
        <f ca="1"/>
        <v>12247000000</v>
      </c>
      <c r="AA102">
        <f ca="1"/>
        <v>27995000000</v>
      </c>
      <c r="AB102">
        <f ca="1"/>
        <v>32246000000</v>
      </c>
      <c r="AC102" t="str">
        <f ca="1"/>
        <v/>
      </c>
      <c r="AD102">
        <f ca="1"/>
        <v>892000000</v>
      </c>
      <c r="AE102">
        <f ca="1"/>
        <v>10914000000</v>
      </c>
      <c r="AF102" t="str">
        <f ca="1"/>
        <v/>
      </c>
      <c r="AG102" t="str">
        <f ca="1"/>
        <v/>
      </c>
      <c r="AH102">
        <f ca="1"/>
        <v>6889000000</v>
      </c>
      <c r="AI102">
        <f ca="1"/>
        <v>2485000000</v>
      </c>
      <c r="AJ102">
        <f ca="1"/>
        <v>4025000000</v>
      </c>
      <c r="AK102">
        <f ca="1"/>
        <v>883000000</v>
      </c>
      <c r="AL102">
        <f ca="1"/>
        <v>5888000000</v>
      </c>
      <c r="AM102">
        <f ca="1"/>
        <v>236000000</v>
      </c>
      <c r="AN102">
        <f ca="1"/>
        <v>394000000</v>
      </c>
      <c r="AO102">
        <f ca="1"/>
        <v>5442000000</v>
      </c>
      <c r="AP102" t="str">
        <f ca="1"/>
        <v/>
      </c>
      <c r="AQ102">
        <f ca="1"/>
        <v>394000000</v>
      </c>
      <c r="AR102" t="str">
        <f ca="1"/>
        <v/>
      </c>
      <c r="AS102">
        <f ca="1"/>
        <v>-1216000000</v>
      </c>
      <c r="AT102">
        <f ca="1"/>
        <v>-4591000000</v>
      </c>
      <c r="AU102">
        <f ca="1"/>
        <v>838000000</v>
      </c>
      <c r="AV102">
        <f ca="1"/>
        <v>851000000</v>
      </c>
      <c r="AW102">
        <f ca="1"/>
        <v>6.47</v>
      </c>
      <c r="AX102">
        <f ca="1"/>
        <v>4106500000</v>
      </c>
      <c r="AY102" t="str">
        <f ca="1"/>
        <v/>
      </c>
      <c r="AZ102">
        <f ca="1"/>
        <v>7007000000</v>
      </c>
      <c r="BA102">
        <f ca="1"/>
        <v>7401000000</v>
      </c>
      <c r="BB102" t="str">
        <f ca="1"/>
        <v/>
      </c>
      <c r="BC102" t="str">
        <f ca="1"/>
        <v/>
      </c>
      <c r="BD102" t="str">
        <f ca="1"/>
        <v/>
      </c>
      <c r="BE102" t="str">
        <f ca="1"/>
        <v/>
      </c>
      <c r="BF102" t="str">
        <f ca="1"/>
        <v/>
      </c>
      <c r="BG102" t="str">
        <f ca="1"/>
        <v/>
      </c>
      <c r="BH102" t="str">
        <f ca="1"/>
        <v/>
      </c>
      <c r="BI102" t="str">
        <f ca="1"/>
        <v/>
      </c>
      <c r="BJ102" t="str">
        <f ca="1"/>
        <v/>
      </c>
      <c r="BK102" t="str">
        <f ca="1"/>
        <v/>
      </c>
      <c r="BL102">
        <f ca="1"/>
        <v>0.52576960309777299</v>
      </c>
      <c r="BM102">
        <f ca="1"/>
        <v>29.690677966101699</v>
      </c>
      <c r="BN102">
        <f ca="1"/>
        <v>0.78735813366960905</v>
      </c>
      <c r="BO102">
        <f ca="1"/>
        <v>1.8597099621689801</v>
      </c>
      <c r="BP102">
        <f ca="1"/>
        <v>19.314695208655301</v>
      </c>
      <c r="BQ102">
        <f ca="1"/>
        <v>0.48077080101249298</v>
      </c>
      <c r="BR102">
        <f ca="1"/>
        <v>6705819.7985536503</v>
      </c>
      <c r="BS102">
        <f ca="1"/>
        <v>6.6018659643994396E-8</v>
      </c>
    </row>
    <row r="103" spans="1:71" x14ac:dyDescent="0.3">
      <c r="A103">
        <f ca="1"/>
        <v>6951</v>
      </c>
      <c r="B103" t="str">
        <f ca="1"/>
        <v>APPLIED MATERIALS INC /DE</v>
      </c>
      <c r="C103" t="str">
        <f ca="1"/>
        <v>AMAT</v>
      </c>
      <c r="D103" t="str">
        <f ca="1"/>
        <v>04 Manufacturing</v>
      </c>
      <c r="E103" t="str">
        <f ca="1"/>
        <v>Semiconductors &amp; Related Devices</v>
      </c>
      <c r="F103" t="str">
        <f ca="1"/>
        <v>3674</v>
      </c>
      <c r="G103" t="str">
        <f ca="1"/>
        <v>3050 BOWERS AVE SANTA CLARA, CA 95054-3299</v>
      </c>
      <c r="H103">
        <f ca="1"/>
        <v>2020</v>
      </c>
      <c r="I103" t="str">
        <f ca="1"/>
        <v>FY</v>
      </c>
      <c r="J103">
        <f ca="1"/>
        <v>56.913631000000002</v>
      </c>
      <c r="K103">
        <f ca="1"/>
        <v>22353000000</v>
      </c>
      <c r="L103">
        <f ca="1"/>
        <v>13369000000</v>
      </c>
      <c r="M103">
        <f ca="1"/>
        <v>5351000000</v>
      </c>
      <c r="N103">
        <f ca="1"/>
        <v>2963000000</v>
      </c>
      <c r="O103">
        <f ca="1"/>
        <v>3904000000</v>
      </c>
      <c r="P103">
        <f ca="1"/>
        <v>1777000000</v>
      </c>
      <c r="Q103">
        <f ca="1"/>
        <v>1604000000</v>
      </c>
      <c r="R103">
        <f ca="1"/>
        <v>153000000</v>
      </c>
      <c r="S103">
        <f ca="1"/>
        <v>3466000000</v>
      </c>
      <c r="T103">
        <f ca="1"/>
        <v>11775000000</v>
      </c>
      <c r="U103">
        <f ca="1"/>
        <v>4459000000</v>
      </c>
      <c r="V103">
        <f ca="1"/>
        <v>1124000000</v>
      </c>
      <c r="W103" t="str">
        <f ca="1"/>
        <v/>
      </c>
      <c r="X103" t="str">
        <f ca="1"/>
        <v/>
      </c>
      <c r="Y103">
        <f ca="1"/>
        <v>5448000000</v>
      </c>
      <c r="Z103">
        <f ca="1"/>
        <v>10578000000</v>
      </c>
      <c r="AA103">
        <f ca="1"/>
        <v>24245000000</v>
      </c>
      <c r="AB103">
        <f ca="1"/>
        <v>27209000000</v>
      </c>
      <c r="AC103" t="str">
        <f ca="1"/>
        <v/>
      </c>
      <c r="AD103">
        <f ca="1"/>
        <v>914000000</v>
      </c>
      <c r="AE103">
        <f ca="1"/>
        <v>2130000000</v>
      </c>
      <c r="AF103" t="str">
        <f ca="1"/>
        <v/>
      </c>
      <c r="AG103" t="str">
        <f ca="1"/>
        <v/>
      </c>
      <c r="AH103">
        <f ca="1"/>
        <v>4365000000</v>
      </c>
      <c r="AI103">
        <f ca="1"/>
        <v>2234000000</v>
      </c>
      <c r="AJ103">
        <f ca="1"/>
        <v>3327000000</v>
      </c>
      <c r="AK103">
        <f ca="1"/>
        <v>547000000</v>
      </c>
      <c r="AL103">
        <f ca="1"/>
        <v>1131000000</v>
      </c>
      <c r="AM103">
        <f ca="1"/>
        <v>240000000</v>
      </c>
      <c r="AN103">
        <f ca="1"/>
        <v>376000000</v>
      </c>
      <c r="AO103">
        <f ca="1"/>
        <v>3804000000</v>
      </c>
      <c r="AP103" t="str">
        <f ca="1"/>
        <v/>
      </c>
      <c r="AQ103" t="str">
        <f ca="1"/>
        <v/>
      </c>
      <c r="AR103" t="str">
        <f ca="1"/>
        <v/>
      </c>
      <c r="AS103">
        <f ca="1"/>
        <v>-130000000</v>
      </c>
      <c r="AT103">
        <f ca="1"/>
        <v>-1337000000</v>
      </c>
      <c r="AU103">
        <f ca="1"/>
        <v>787000000</v>
      </c>
      <c r="AV103">
        <f ca="1"/>
        <v>796000000</v>
      </c>
      <c r="AW103">
        <f ca="1"/>
        <v>3.95</v>
      </c>
      <c r="AX103">
        <f ca="1"/>
        <v>3689000000</v>
      </c>
      <c r="AY103" t="str">
        <f ca="1"/>
        <v/>
      </c>
      <c r="AZ103">
        <f ca="1"/>
        <v>1918000000</v>
      </c>
      <c r="BA103">
        <f ca="1"/>
        <v>2294000000</v>
      </c>
      <c r="BB103" t="str">
        <f ca="1"/>
        <v/>
      </c>
      <c r="BC103" t="str">
        <f ca="1"/>
        <v/>
      </c>
      <c r="BD103" t="str">
        <f ca="1"/>
        <v/>
      </c>
      <c r="BE103" t="str">
        <f ca="1"/>
        <v/>
      </c>
      <c r="BF103" t="str">
        <f ca="1"/>
        <v/>
      </c>
      <c r="BG103" t="str">
        <f ca="1"/>
        <v/>
      </c>
      <c r="BH103" t="str">
        <f ca="1"/>
        <v/>
      </c>
      <c r="BI103" t="str">
        <f ca="1"/>
        <v/>
      </c>
      <c r="BJ103" t="str">
        <f ca="1"/>
        <v/>
      </c>
      <c r="BK103" t="str">
        <f ca="1"/>
        <v/>
      </c>
      <c r="BL103">
        <f ca="1"/>
        <v>0.52677492953965899</v>
      </c>
      <c r="BM103">
        <f ca="1"/>
        <v>7.9916666666666698</v>
      </c>
      <c r="BN103">
        <f ca="1"/>
        <v>1.2000448531060799</v>
      </c>
      <c r="BO103">
        <f ca="1"/>
        <v>2.1226732451222201</v>
      </c>
      <c r="BP103">
        <f ca="1"/>
        <v>14.408514177215199</v>
      </c>
      <c r="BQ103">
        <f ca="1"/>
        <v>0.106920022688599</v>
      </c>
      <c r="BR103">
        <f ca="1"/>
        <v>13827970.3152308</v>
      </c>
      <c r="BS103">
        <f ca="1"/>
        <v>2.12524903053507E-8</v>
      </c>
    </row>
    <row r="104" spans="1:71" x14ac:dyDescent="0.3">
      <c r="A104">
        <f ca="1"/>
        <v>6951</v>
      </c>
      <c r="B104" t="str">
        <f ca="1"/>
        <v>APPLIED MATERIALS INC /DE</v>
      </c>
      <c r="C104" t="str">
        <f ca="1"/>
        <v>AMAT</v>
      </c>
      <c r="D104" t="str">
        <f ca="1"/>
        <v>04 Manufacturing</v>
      </c>
      <c r="E104" t="str">
        <f ca="1"/>
        <v>Semiconductors &amp; Related Devices</v>
      </c>
      <c r="F104" t="str">
        <f ca="1"/>
        <v>3674</v>
      </c>
      <c r="G104" t="str">
        <f ca="1"/>
        <v>3050 BOWERS AVE SANTA CLARA, CA 95054-3299</v>
      </c>
      <c r="H104">
        <f ca="1"/>
        <v>2019</v>
      </c>
      <c r="I104" t="str">
        <f ca="1"/>
        <v>FY</v>
      </c>
      <c r="J104">
        <f ca="1"/>
        <v>42.180974999999997</v>
      </c>
      <c r="K104">
        <f ca="1"/>
        <v>19024000000</v>
      </c>
      <c r="L104">
        <f ca="1"/>
        <v>10206000000</v>
      </c>
      <c r="M104">
        <f ca="1"/>
        <v>3129000000</v>
      </c>
      <c r="N104">
        <f ca="1"/>
        <v>2533000000</v>
      </c>
      <c r="O104">
        <f ca="1"/>
        <v>3474000000</v>
      </c>
      <c r="P104">
        <f ca="1"/>
        <v>1706000000</v>
      </c>
      <c r="Q104">
        <f ca="1"/>
        <v>1529000000</v>
      </c>
      <c r="R104">
        <f ca="1"/>
        <v>156000000</v>
      </c>
      <c r="S104">
        <f ca="1"/>
        <v>3399000000</v>
      </c>
      <c r="T104">
        <f ca="1"/>
        <v>10810000000</v>
      </c>
      <c r="U104">
        <f ca="1"/>
        <v>4447000000</v>
      </c>
      <c r="V104">
        <f ca="1"/>
        <v>958000000</v>
      </c>
      <c r="W104" t="str">
        <f ca="1"/>
        <v/>
      </c>
      <c r="X104" t="str">
        <f ca="1"/>
        <v/>
      </c>
      <c r="Y104">
        <f ca="1"/>
        <v>5313000000</v>
      </c>
      <c r="Z104">
        <f ca="1"/>
        <v>8214000000</v>
      </c>
      <c r="AA104">
        <f ca="1"/>
        <v>23596000000</v>
      </c>
      <c r="AB104">
        <f ca="1"/>
        <v>24386000000</v>
      </c>
      <c r="AC104" t="str">
        <f ca="1"/>
        <v/>
      </c>
      <c r="AD104">
        <f ca="1"/>
        <v>916000000</v>
      </c>
      <c r="AE104">
        <f ca="1"/>
        <v>1634000000</v>
      </c>
      <c r="AF104">
        <f ca="1"/>
        <v>3754000000</v>
      </c>
      <c r="AG104" t="str">
        <f ca="1"/>
        <v/>
      </c>
      <c r="AH104">
        <f ca="1"/>
        <v>3350000000</v>
      </c>
      <c r="AI104">
        <f ca="1"/>
        <v>2054000000</v>
      </c>
      <c r="AJ104">
        <f ca="1"/>
        <v>3036000000</v>
      </c>
      <c r="AK104">
        <f ca="1"/>
        <v>563000000</v>
      </c>
      <c r="AL104">
        <f ca="1"/>
        <v>698000000</v>
      </c>
      <c r="AM104">
        <f ca="1"/>
        <v>237000000</v>
      </c>
      <c r="AN104">
        <f ca="1"/>
        <v>363000000</v>
      </c>
      <c r="AO104">
        <f ca="1"/>
        <v>3247000000</v>
      </c>
      <c r="AP104" t="str">
        <f ca="1"/>
        <v/>
      </c>
      <c r="AQ104" t="str">
        <f ca="1"/>
        <v/>
      </c>
      <c r="AR104" t="str">
        <f ca="1"/>
        <v/>
      </c>
      <c r="AS104">
        <f ca="1"/>
        <v>-443000000</v>
      </c>
      <c r="AT104">
        <f ca="1"/>
        <v>-3115000000</v>
      </c>
      <c r="AU104">
        <f ca="1"/>
        <v>771000000</v>
      </c>
      <c r="AV104">
        <f ca="1"/>
        <v>770000000</v>
      </c>
      <c r="AW104">
        <f ca="1"/>
        <v>2.89</v>
      </c>
      <c r="AX104">
        <f ca="1"/>
        <v>3598000000</v>
      </c>
      <c r="AY104">
        <f ca="1"/>
        <v>0.89238145977623895</v>
      </c>
      <c r="AZ104">
        <f ca="1"/>
        <v>1498000000</v>
      </c>
      <c r="BA104">
        <f ca="1"/>
        <v>1861000000</v>
      </c>
      <c r="BB104">
        <f ca="1"/>
        <v>0.49573787959509902</v>
      </c>
      <c r="BC104">
        <f ca="1"/>
        <v>0.86494405966968602</v>
      </c>
      <c r="BD104" t="str">
        <f ca="1"/>
        <v/>
      </c>
      <c r="BE104">
        <f ca="1"/>
        <v>0.43526904635055902</v>
      </c>
      <c r="BF104" t="str">
        <f ca="1"/>
        <v/>
      </c>
      <c r="BG104">
        <f ca="1"/>
        <v>0.19732968881412999</v>
      </c>
      <c r="BH104">
        <f ca="1"/>
        <v>-0.118007458710709</v>
      </c>
      <c r="BI104" t="str">
        <f ca="1"/>
        <v/>
      </c>
      <c r="BJ104" t="str">
        <f ca="1"/>
        <v/>
      </c>
      <c r="BK104">
        <f ca="1"/>
        <v>0.54714970697922205</v>
      </c>
      <c r="BL104">
        <f ca="1"/>
        <v>0.56822960470983996</v>
      </c>
      <c r="BM104">
        <f ca="1"/>
        <v>6.3206751054852299</v>
      </c>
      <c r="BN104">
        <f ca="1"/>
        <v>0.70362041825950095</v>
      </c>
      <c r="BO104">
        <f ca="1"/>
        <v>1.51382954800989</v>
      </c>
      <c r="BP104">
        <f ca="1"/>
        <v>14.5954930795848</v>
      </c>
      <c r="BQ104">
        <f ca="1"/>
        <v>8.4976868760652496E-2</v>
      </c>
      <c r="BR104">
        <f ca="1"/>
        <v>18278382.612066198</v>
      </c>
      <c r="BS104">
        <f ca="1"/>
        <v>1.4840883582907201E-8</v>
      </c>
    </row>
    <row r="105" spans="1:71" x14ac:dyDescent="0.3">
      <c r="A105">
        <f ca="1"/>
        <v>6951</v>
      </c>
      <c r="B105" t="str">
        <f ca="1"/>
        <v>APPLIED MATERIALS INC /DE</v>
      </c>
      <c r="C105" t="str">
        <f ca="1"/>
        <v>AMAT</v>
      </c>
      <c r="D105" t="str">
        <f ca="1"/>
        <v>04 Manufacturing</v>
      </c>
      <c r="E105" t="str">
        <f ca="1"/>
        <v>Semiconductors &amp; Related Devices</v>
      </c>
      <c r="F105" t="str">
        <f ca="1"/>
        <v>3674</v>
      </c>
      <c r="G105" t="str">
        <f ca="1"/>
        <v>3050 BOWERS AVE SANTA CLARA, CA 95054-3299</v>
      </c>
      <c r="H105">
        <f ca="1"/>
        <v>2018</v>
      </c>
      <c r="I105" t="str">
        <f ca="1"/>
        <v>FY</v>
      </c>
      <c r="J105">
        <f ca="1"/>
        <v>42.610419</v>
      </c>
      <c r="K105">
        <f ca="1"/>
        <v>17773000000</v>
      </c>
      <c r="L105">
        <f ca="1"/>
        <v>10747000000</v>
      </c>
      <c r="M105">
        <f ca="1"/>
        <v>3440000000</v>
      </c>
      <c r="N105">
        <f ca="1"/>
        <v>2565000000</v>
      </c>
      <c r="O105">
        <f ca="1"/>
        <v>3722000000</v>
      </c>
      <c r="P105">
        <f ca="1"/>
        <v>1561000000</v>
      </c>
      <c r="Q105">
        <f ca="1"/>
        <v>1407000000</v>
      </c>
      <c r="R105">
        <f ca="1"/>
        <v>213000000</v>
      </c>
      <c r="S105">
        <f ca="1"/>
        <v>3368000000</v>
      </c>
      <c r="T105">
        <f ca="1"/>
        <v>10934000000</v>
      </c>
      <c r="U105">
        <f ca="1"/>
        <v>4068000000</v>
      </c>
      <c r="V105">
        <f ca="1"/>
        <v>996000000</v>
      </c>
      <c r="W105" t="str">
        <f ca="1"/>
        <v/>
      </c>
      <c r="X105" t="str">
        <f ca="1"/>
        <v/>
      </c>
      <c r="Y105">
        <f ca="1"/>
        <v>5309000000</v>
      </c>
      <c r="Z105">
        <f ca="1"/>
        <v>6839000000</v>
      </c>
      <c r="AA105">
        <f ca="1"/>
        <v>21194000000</v>
      </c>
      <c r="AB105">
        <f ca="1"/>
        <v>20874000000</v>
      </c>
      <c r="AC105" t="str">
        <f ca="1"/>
        <v/>
      </c>
      <c r="AD105">
        <f ca="1"/>
        <v>967000000</v>
      </c>
      <c r="AE105">
        <f ca="1"/>
        <v>1780000000</v>
      </c>
      <c r="AF105">
        <f ca="1"/>
        <v>4014000000</v>
      </c>
      <c r="AG105" t="str">
        <f ca="1"/>
        <v/>
      </c>
      <c r="AH105">
        <f ca="1"/>
        <v>4796000000</v>
      </c>
      <c r="AI105">
        <f ca="1"/>
        <v>2019000000</v>
      </c>
      <c r="AJ105">
        <f ca="1"/>
        <v>3021000000</v>
      </c>
      <c r="AK105">
        <f ca="1"/>
        <v>1381000000</v>
      </c>
      <c r="AL105">
        <f ca="1"/>
        <v>876000000</v>
      </c>
      <c r="AM105">
        <f ca="1"/>
        <v>234000000</v>
      </c>
      <c r="AN105">
        <f ca="1"/>
        <v>457000000</v>
      </c>
      <c r="AO105">
        <f ca="1"/>
        <v>3787000000</v>
      </c>
      <c r="AP105" t="str">
        <f ca="1"/>
        <v/>
      </c>
      <c r="AQ105" t="str">
        <f ca="1"/>
        <v/>
      </c>
      <c r="AR105" t="str">
        <f ca="1"/>
        <v/>
      </c>
      <c r="AS105">
        <f ca="1"/>
        <v>571000000</v>
      </c>
      <c r="AT105">
        <f ca="1"/>
        <v>-5928000000</v>
      </c>
      <c r="AU105">
        <f ca="1"/>
        <v>605000000</v>
      </c>
      <c r="AV105">
        <f ca="1"/>
        <v>694000000</v>
      </c>
      <c r="AW105">
        <f ca="1"/>
        <v>3.27</v>
      </c>
      <c r="AX105">
        <f ca="1"/>
        <v>3326000000</v>
      </c>
      <c r="AY105">
        <f ca="1"/>
        <v>1.1948181365221699</v>
      </c>
      <c r="AZ105">
        <f ca="1"/>
        <v>2491000000</v>
      </c>
      <c r="BA105">
        <f ca="1"/>
        <v>2948000000</v>
      </c>
      <c r="BB105">
        <f ca="1"/>
        <v>0.73442949676133495</v>
      </c>
      <c r="BC105">
        <f ca="1"/>
        <v>0.94344793223717005</v>
      </c>
      <c r="BD105" t="str">
        <f ca="1"/>
        <v/>
      </c>
      <c r="BE105">
        <f ca="1"/>
        <v>0.44344793223716999</v>
      </c>
      <c r="BF105" t="str">
        <f ca="1"/>
        <v/>
      </c>
      <c r="BG105">
        <f ca="1"/>
        <v>0.22584819670286399</v>
      </c>
      <c r="BH105">
        <f ca="1"/>
        <v>0.14225211758844</v>
      </c>
      <c r="BI105" t="str">
        <f ca="1"/>
        <v/>
      </c>
      <c r="BJ105" t="str">
        <f ca="1"/>
        <v/>
      </c>
      <c r="BK105">
        <f ca="1"/>
        <v>0.502989536621824</v>
      </c>
      <c r="BL105">
        <f ca="1"/>
        <v>0.61520283576211099</v>
      </c>
      <c r="BM105">
        <f ca="1"/>
        <v>10.6452991452991</v>
      </c>
      <c r="BN105">
        <f ca="1"/>
        <v>0.84562438544739404</v>
      </c>
      <c r="BO105">
        <f ca="1"/>
        <v>1.7268928220255699</v>
      </c>
      <c r="BP105">
        <f ca="1"/>
        <v>13.0307091743119</v>
      </c>
      <c r="BQ105">
        <f ca="1"/>
        <v>0.128088901886241</v>
      </c>
      <c r="BR105">
        <f ca="1"/>
        <v>14198405.324294001</v>
      </c>
      <c r="BS105">
        <f ca="1"/>
        <v>2.03737491051323E-8</v>
      </c>
    </row>
    <row r="106" spans="1:71" x14ac:dyDescent="0.3">
      <c r="A106">
        <f ca="1"/>
        <v>6951</v>
      </c>
      <c r="B106" t="str">
        <f ca="1"/>
        <v>APPLIED MATERIALS INC /DE</v>
      </c>
      <c r="C106" t="str">
        <f ca="1"/>
        <v>AMAT</v>
      </c>
      <c r="D106" t="str">
        <f ca="1"/>
        <v>04 Manufacturing</v>
      </c>
      <c r="E106" t="str">
        <f ca="1"/>
        <v>Semiconductors &amp; Related Devices</v>
      </c>
      <c r="F106" t="str">
        <f ca="1"/>
        <v>3674</v>
      </c>
      <c r="G106" t="str">
        <f ca="1"/>
        <v>3050 BOWERS AVE SANTA CLARA, CA 95054-3299</v>
      </c>
      <c r="H106">
        <f ca="1"/>
        <v>2017</v>
      </c>
      <c r="I106" t="str">
        <f ca="1"/>
        <v>FY</v>
      </c>
      <c r="J106">
        <f ca="1"/>
        <v>40.700803999999998</v>
      </c>
      <c r="K106">
        <f ca="1"/>
        <v>19419000000</v>
      </c>
      <c r="L106">
        <f ca="1"/>
        <v>12918000000</v>
      </c>
      <c r="M106">
        <f ca="1"/>
        <v>5010000000</v>
      </c>
      <c r="N106">
        <f ca="1"/>
        <v>2338000000</v>
      </c>
      <c r="O106">
        <f ca="1"/>
        <v>2930000000</v>
      </c>
      <c r="P106">
        <f ca="1"/>
        <v>1186000000</v>
      </c>
      <c r="Q106">
        <f ca="1"/>
        <v>1066000000</v>
      </c>
      <c r="R106">
        <f ca="1"/>
        <v>412000000</v>
      </c>
      <c r="S106">
        <f ca="1"/>
        <v>3368000000</v>
      </c>
      <c r="T106">
        <f ca="1"/>
        <v>10070000000</v>
      </c>
      <c r="U106">
        <f ca="1"/>
        <v>4115000000</v>
      </c>
      <c r="V106">
        <f ca="1"/>
        <v>945000000</v>
      </c>
      <c r="W106" t="str">
        <f ca="1"/>
        <v/>
      </c>
      <c r="X106" t="str">
        <f ca="1"/>
        <v/>
      </c>
      <c r="Y106">
        <f ca="1"/>
        <v>5304000000</v>
      </c>
      <c r="Z106">
        <f ca="1"/>
        <v>9349000000</v>
      </c>
      <c r="AA106">
        <f ca="1"/>
        <v>15912000000</v>
      </c>
      <c r="AB106">
        <f ca="1"/>
        <v>18258000000</v>
      </c>
      <c r="AC106" t="str">
        <f ca="1"/>
        <v/>
      </c>
      <c r="AD106">
        <f ca="1"/>
        <v>1060000000</v>
      </c>
      <c r="AE106">
        <f ca="1"/>
        <v>1787000000</v>
      </c>
      <c r="AF106" t="str">
        <f ca="1"/>
        <v/>
      </c>
      <c r="AG106" t="str">
        <f ca="1"/>
        <v/>
      </c>
      <c r="AH106">
        <f ca="1"/>
        <v>3868000000</v>
      </c>
      <c r="AI106">
        <f ca="1"/>
        <v>1774000000</v>
      </c>
      <c r="AJ106">
        <f ca="1"/>
        <v>2664000000</v>
      </c>
      <c r="AK106">
        <f ca="1"/>
        <v>297000000</v>
      </c>
      <c r="AL106">
        <f ca="1"/>
        <v>982000000</v>
      </c>
      <c r="AM106">
        <f ca="1"/>
        <v>198000000</v>
      </c>
      <c r="AN106">
        <f ca="1"/>
        <v>407000000</v>
      </c>
      <c r="AO106">
        <f ca="1"/>
        <v>3609000000</v>
      </c>
      <c r="AP106" t="str">
        <f ca="1"/>
        <v/>
      </c>
      <c r="AQ106" t="str">
        <f ca="1"/>
        <v/>
      </c>
      <c r="AR106" t="str">
        <f ca="1"/>
        <v/>
      </c>
      <c r="AS106">
        <f ca="1"/>
        <v>-2526000000</v>
      </c>
      <c r="AT106">
        <f ca="1"/>
        <v>521000000</v>
      </c>
      <c r="AU106">
        <f ca="1"/>
        <v>430000000</v>
      </c>
      <c r="AV106">
        <f ca="1"/>
        <v>428000000</v>
      </c>
      <c r="AW106">
        <f ca="1"/>
        <v>3.2</v>
      </c>
      <c r="AX106" t="str">
        <f ca="1"/>
        <v/>
      </c>
      <c r="AY106" t="str">
        <f ca="1"/>
        <v/>
      </c>
      <c r="AZ106">
        <f ca="1"/>
        <v>1477000000</v>
      </c>
      <c r="BA106">
        <f ca="1"/>
        <v>1884000000</v>
      </c>
      <c r="BB106" t="str">
        <f ca="1"/>
        <v/>
      </c>
      <c r="BC106" t="str">
        <f ca="1"/>
        <v/>
      </c>
      <c r="BD106" t="str">
        <f ca="1"/>
        <v/>
      </c>
      <c r="BE106" t="str">
        <f ca="1"/>
        <v/>
      </c>
      <c r="BF106" t="str">
        <f ca="1"/>
        <v/>
      </c>
      <c r="BG106" t="str">
        <f ca="1"/>
        <v/>
      </c>
      <c r="BH106" t="str">
        <f ca="1"/>
        <v/>
      </c>
      <c r="BI106" t="str">
        <f ca="1"/>
        <v/>
      </c>
      <c r="BJ106" t="str">
        <f ca="1"/>
        <v/>
      </c>
      <c r="BK106" t="str">
        <f ca="1"/>
        <v/>
      </c>
      <c r="BL106">
        <f ca="1"/>
        <v>0.51856429270302296</v>
      </c>
      <c r="BM106">
        <f ca="1"/>
        <v>7.4595959595959602</v>
      </c>
      <c r="BN106">
        <f ca="1"/>
        <v>1.2174969623329299</v>
      </c>
      <c r="BO106">
        <f ca="1"/>
        <v>2.4272174969623301</v>
      </c>
      <c r="BP106">
        <f ca="1"/>
        <v>12.71900125</v>
      </c>
      <c r="BQ106">
        <f ca="1"/>
        <v>0.105037971975612</v>
      </c>
      <c r="BR106">
        <f ca="1"/>
        <v>10564901.862872301</v>
      </c>
      <c r="BS106">
        <f ca="1"/>
        <v>1.39311768959247E-8</v>
      </c>
    </row>
    <row r="107" spans="1:71" x14ac:dyDescent="0.3">
      <c r="A107">
        <f ca="1"/>
        <v>1047127</v>
      </c>
      <c r="B107" t="str">
        <f ca="1"/>
        <v>AMKOR TECHNOLOGY, INC.</v>
      </c>
      <c r="C107" t="str">
        <f ca="1"/>
        <v>AMKR</v>
      </c>
      <c r="D107" t="str">
        <f ca="1"/>
        <v>04 Manufacturing</v>
      </c>
      <c r="E107" t="str">
        <f ca="1"/>
        <v>Semiconductors &amp; Related Devices</v>
      </c>
      <c r="F107" t="str">
        <f ca="1"/>
        <v>3674</v>
      </c>
      <c r="G107" t="str">
        <f ca="1"/>
        <v>2045 EAST INNOVATION CIRCLE TEMPE, AZ 85284</v>
      </c>
      <c r="H107">
        <f ca="1"/>
        <v>2026</v>
      </c>
      <c r="I107" t="str">
        <f ca="1"/>
        <v>FY</v>
      </c>
      <c r="J107">
        <f ca="1"/>
        <v>48.740574000000002</v>
      </c>
      <c r="K107" t="str">
        <f ca="1"/>
        <v/>
      </c>
      <c r="L107" t="str">
        <f ca="1"/>
        <v/>
      </c>
      <c r="M107" t="str">
        <f ca="1"/>
        <v/>
      </c>
      <c r="N107" t="str">
        <f ca="1"/>
        <v/>
      </c>
      <c r="O107" t="str">
        <f ca="1"/>
        <v/>
      </c>
      <c r="P107" t="str">
        <f ca="1"/>
        <v/>
      </c>
      <c r="Q107" t="str">
        <f ca="1"/>
        <v/>
      </c>
      <c r="R107" t="str">
        <f ca="1"/>
        <v/>
      </c>
      <c r="S107" t="str">
        <f ca="1"/>
        <v/>
      </c>
      <c r="T107" t="str">
        <f ca="1"/>
        <v/>
      </c>
      <c r="U107" t="str">
        <f ca="1"/>
        <v/>
      </c>
      <c r="V107" t="str">
        <f ca="1"/>
        <v/>
      </c>
      <c r="W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c r="AL107" t="str">
        <f ca="1"/>
        <v/>
      </c>
      <c r="AM107" t="str">
        <f ca="1"/>
        <v/>
      </c>
      <c r="AN107" t="str">
        <f ca="1"/>
        <v/>
      </c>
      <c r="AO107" t="str">
        <f ca="1"/>
        <v/>
      </c>
      <c r="AP107" t="str">
        <f ca="1"/>
        <v/>
      </c>
      <c r="AQ107" t="str">
        <f ca="1"/>
        <v/>
      </c>
      <c r="AR107" t="str">
        <f ca="1"/>
        <v/>
      </c>
      <c r="AS107" t="str">
        <f ca="1"/>
        <v/>
      </c>
      <c r="AT107" t="str">
        <f ca="1"/>
        <v/>
      </c>
      <c r="AU107" t="str">
        <f ca="1"/>
        <v/>
      </c>
      <c r="AV107" t="str">
        <f ca="1"/>
        <v/>
      </c>
      <c r="AW107" t="str">
        <f ca="1"/>
        <v/>
      </c>
      <c r="AX107" t="str">
        <f ca="1"/>
        <v/>
      </c>
      <c r="AY107" t="str">
        <f ca="1"/>
        <v/>
      </c>
      <c r="AZ107" t="str">
        <f ca="1"/>
        <v/>
      </c>
      <c r="BA107" t="str">
        <f ca="1"/>
        <v/>
      </c>
      <c r="BB107" t="str">
        <f ca="1"/>
        <v/>
      </c>
      <c r="BC107" t="str">
        <f ca="1"/>
        <v/>
      </c>
      <c r="BD107" t="str">
        <f ca="1"/>
        <v/>
      </c>
      <c r="BE107" t="str">
        <f ca="1"/>
        <v/>
      </c>
      <c r="BF107" t="str">
        <f ca="1"/>
        <v/>
      </c>
      <c r="BG107" t="str">
        <f ca="1"/>
        <v/>
      </c>
      <c r="BH107" t="str">
        <f ca="1"/>
        <v/>
      </c>
      <c r="BI107" t="str">
        <f ca="1"/>
        <v/>
      </c>
      <c r="BJ107" t="str">
        <f ca="1"/>
        <v/>
      </c>
      <c r="BK107" t="str">
        <f ca="1"/>
        <v/>
      </c>
      <c r="BL107" t="str">
        <f ca="1"/>
        <v/>
      </c>
      <c r="BM107" t="str">
        <f ca="1"/>
        <v/>
      </c>
      <c r="BN107" t="str">
        <f ca="1"/>
        <v/>
      </c>
      <c r="BO107" t="str">
        <f ca="1"/>
        <v/>
      </c>
      <c r="BP107" t="str">
        <f ca="1"/>
        <v/>
      </c>
      <c r="BQ107" t="str">
        <f ca="1"/>
        <v/>
      </c>
      <c r="BR107" t="str">
        <f ca="1"/>
        <v/>
      </c>
      <c r="BS107" t="str">
        <f ca="1"/>
        <v/>
      </c>
    </row>
    <row r="108" spans="1:71" x14ac:dyDescent="0.3">
      <c r="A108">
        <f ca="1"/>
        <v>1047127</v>
      </c>
      <c r="B108" t="str">
        <f ca="1"/>
        <v>AMKOR TECHNOLOGY, INC.</v>
      </c>
      <c r="C108" t="str">
        <f ca="1"/>
        <v>AMKR</v>
      </c>
      <c r="D108" t="str">
        <f ca="1"/>
        <v>04 Manufacturing</v>
      </c>
      <c r="E108" t="str">
        <f ca="1"/>
        <v>Semiconductors &amp; Related Devices</v>
      </c>
      <c r="F108" t="str">
        <f ca="1"/>
        <v>3674</v>
      </c>
      <c r="G108" t="str">
        <f ca="1"/>
        <v>2045 EAST INNOVATION CIRCLE TEMPE, AZ 85284</v>
      </c>
      <c r="H108">
        <f ca="1"/>
        <v>2025</v>
      </c>
      <c r="I108" t="str">
        <f ca="1"/>
        <v>FY</v>
      </c>
      <c r="J108">
        <f ca="1"/>
        <v>26.146087000000001</v>
      </c>
      <c r="K108">
        <f ca="1"/>
        <v>8136309000</v>
      </c>
      <c r="L108">
        <f ca="1"/>
        <v>3884761000</v>
      </c>
      <c r="M108">
        <f ca="1"/>
        <v>1378347000</v>
      </c>
      <c r="N108">
        <f ca="1"/>
        <v>1354825000</v>
      </c>
      <c r="O108">
        <f ca="1"/>
        <v>437797000</v>
      </c>
      <c r="P108" t="str">
        <f ca="1"/>
        <v/>
      </c>
      <c r="Q108" t="str">
        <f ca="1"/>
        <v/>
      </c>
      <c r="R108" t="str">
        <f ca="1"/>
        <v/>
      </c>
      <c r="S108">
        <f ca="1"/>
        <v>18003000</v>
      </c>
      <c r="T108">
        <f ca="1"/>
        <v>3630022000</v>
      </c>
      <c r="U108">
        <f ca="1"/>
        <v>1711972000</v>
      </c>
      <c r="V108">
        <f ca="1"/>
        <v>912766000</v>
      </c>
      <c r="W108" t="str">
        <f ca="1"/>
        <v/>
      </c>
      <c r="X108">
        <f ca="1"/>
        <v>162430000</v>
      </c>
      <c r="Y108" t="str">
        <f ca="1"/>
        <v/>
      </c>
      <c r="Z108">
        <f ca="1"/>
        <v>4471106000</v>
      </c>
      <c r="AA108" t="str">
        <f ca="1"/>
        <v/>
      </c>
      <c r="AB108">
        <f ca="1"/>
        <v>2627038000</v>
      </c>
      <c r="AC108">
        <f ca="1"/>
        <v>294000</v>
      </c>
      <c r="AD108">
        <f ca="1"/>
        <v>247303000</v>
      </c>
      <c r="AE108">
        <f ca="1"/>
        <v>938599000</v>
      </c>
      <c r="AF108" t="str">
        <f ca="1"/>
        <v/>
      </c>
      <c r="AG108" t="str">
        <f ca="1"/>
        <v/>
      </c>
      <c r="AH108">
        <f ca="1"/>
        <v>467385000</v>
      </c>
      <c r="AI108">
        <f ca="1"/>
        <v>166743000</v>
      </c>
      <c r="AJ108">
        <f ca="1"/>
        <v>471214000</v>
      </c>
      <c r="AK108">
        <f ca="1"/>
        <v>68503000</v>
      </c>
      <c r="AL108">
        <f ca="1"/>
        <v>373895000</v>
      </c>
      <c r="AM108" t="str">
        <f ca="1"/>
        <v/>
      </c>
      <c r="AN108" t="str">
        <f ca="1"/>
        <v/>
      </c>
      <c r="AO108">
        <f ca="1"/>
        <v>1095606000</v>
      </c>
      <c r="AP108" t="str">
        <f ca="1"/>
        <v/>
      </c>
      <c r="AQ108">
        <f ca="1"/>
        <v>642008000</v>
      </c>
      <c r="AR108" t="str">
        <f ca="1"/>
        <v/>
      </c>
      <c r="AS108">
        <f ca="1"/>
        <v>-885044000</v>
      </c>
      <c r="AT108">
        <f ca="1"/>
        <v>98700000</v>
      </c>
      <c r="AU108" t="str">
        <f ca="1"/>
        <v/>
      </c>
      <c r="AV108">
        <f ca="1"/>
        <v>81989000</v>
      </c>
      <c r="AW108">
        <f ca="1"/>
        <v>1.51</v>
      </c>
      <c r="AX108">
        <f ca="1"/>
        <v>374353500</v>
      </c>
      <c r="AY108" t="str">
        <f ca="1"/>
        <v/>
      </c>
      <c r="AZ108" t="str">
        <f ca="1"/>
        <v/>
      </c>
      <c r="BA108" t="str">
        <f ca="1"/>
        <v/>
      </c>
      <c r="BB108" t="str">
        <f ca="1"/>
        <v/>
      </c>
      <c r="BC108" t="str">
        <f ca="1"/>
        <v/>
      </c>
      <c r="BD108" t="str">
        <f ca="1"/>
        <v/>
      </c>
      <c r="BE108" t="str">
        <f ca="1"/>
        <v/>
      </c>
      <c r="BF108" t="str">
        <f ca="1"/>
        <v/>
      </c>
      <c r="BG108" t="str">
        <f ca="1"/>
        <v/>
      </c>
      <c r="BH108" t="str">
        <f ca="1"/>
        <v/>
      </c>
      <c r="BI108" t="str">
        <f ca="1"/>
        <v/>
      </c>
      <c r="BJ108" t="str">
        <f ca="1"/>
        <v/>
      </c>
      <c r="BK108" t="str">
        <f ca="1"/>
        <v/>
      </c>
      <c r="BL108">
        <f ca="1"/>
        <v>0.44615095124828702</v>
      </c>
      <c r="BM108" t="str">
        <f ca="1"/>
        <v/>
      </c>
      <c r="BN108">
        <f ca="1"/>
        <v>0.80512239686163101</v>
      </c>
      <c r="BO108">
        <f ca="1"/>
        <v>2.01344648160133</v>
      </c>
      <c r="BP108">
        <f ca="1"/>
        <v>17.315289403973502</v>
      </c>
      <c r="BQ108">
        <f ca="1"/>
        <v>8.3624722831442594E-2</v>
      </c>
      <c r="BR108" t="str">
        <f ca="1"/>
        <v/>
      </c>
      <c r="BS108">
        <f ca="1"/>
        <v>8.8301622394995806E-9</v>
      </c>
    </row>
    <row r="109" spans="1:71" x14ac:dyDescent="0.3">
      <c r="A109">
        <f ca="1"/>
        <v>1047127</v>
      </c>
      <c r="B109" t="str">
        <f ca="1"/>
        <v>AMKOR TECHNOLOGY, INC.</v>
      </c>
      <c r="C109" t="str">
        <f ca="1"/>
        <v>AMKR</v>
      </c>
      <c r="D109" t="str">
        <f ca="1"/>
        <v>04 Manufacturing</v>
      </c>
      <c r="E109" t="str">
        <f ca="1"/>
        <v>Semiconductors &amp; Related Devices</v>
      </c>
      <c r="F109" t="str">
        <f ca="1"/>
        <v>3674</v>
      </c>
      <c r="G109" t="str">
        <f ca="1"/>
        <v>2045 EAST INNOVATION CIRCLE TEMPE, AZ 85284</v>
      </c>
      <c r="H109">
        <f ca="1"/>
        <v>2024</v>
      </c>
      <c r="I109" t="str">
        <f ca="1"/>
        <v>FY</v>
      </c>
      <c r="J109">
        <f ca="1"/>
        <v>31.023610000000001</v>
      </c>
      <c r="K109">
        <f ca="1"/>
        <v>6944328000</v>
      </c>
      <c r="L109">
        <f ca="1"/>
        <v>3073472000</v>
      </c>
      <c r="M109">
        <f ca="1"/>
        <v>1133553000</v>
      </c>
      <c r="N109">
        <f ca="1"/>
        <v>1055013000</v>
      </c>
      <c r="O109">
        <f ca="1"/>
        <v>310910000</v>
      </c>
      <c r="P109" t="str">
        <f ca="1"/>
        <v/>
      </c>
      <c r="Q109" t="str">
        <f ca="1"/>
        <v/>
      </c>
      <c r="R109" t="str">
        <f ca="1"/>
        <v/>
      </c>
      <c r="S109">
        <f ca="1"/>
        <v>17947000</v>
      </c>
      <c r="T109">
        <f ca="1"/>
        <v>2761163000</v>
      </c>
      <c r="U109">
        <f ca="1"/>
        <v>1455275000</v>
      </c>
      <c r="V109">
        <f ca="1"/>
        <v>712887000</v>
      </c>
      <c r="W109" t="str">
        <f ca="1"/>
        <v/>
      </c>
      <c r="X109">
        <f ca="1"/>
        <v>236029000</v>
      </c>
      <c r="Y109" t="str">
        <f ca="1"/>
        <v/>
      </c>
      <c r="Z109">
        <f ca="1"/>
        <v>4149545000</v>
      </c>
      <c r="AA109" t="str">
        <f ca="1"/>
        <v/>
      </c>
      <c r="AB109">
        <f ca="1"/>
        <v>2335132000</v>
      </c>
      <c r="AC109">
        <f ca="1"/>
        <v>293000</v>
      </c>
      <c r="AD109">
        <f ca="1"/>
        <v>246684000</v>
      </c>
      <c r="AE109">
        <f ca="1"/>
        <v>933212000</v>
      </c>
      <c r="AF109" t="str">
        <f ca="1"/>
        <v/>
      </c>
      <c r="AG109" t="str">
        <f ca="1"/>
        <v/>
      </c>
      <c r="AH109">
        <f ca="1"/>
        <v>438455000</v>
      </c>
      <c r="AI109">
        <f ca="1"/>
        <v>162951000</v>
      </c>
      <c r="AJ109">
        <f ca="1"/>
        <v>494757000</v>
      </c>
      <c r="AK109">
        <f ca="1"/>
        <v>75481000</v>
      </c>
      <c r="AL109">
        <f ca="1"/>
        <v>354012000</v>
      </c>
      <c r="AM109" t="str">
        <f ca="1"/>
        <v/>
      </c>
      <c r="AN109" t="str">
        <f ca="1"/>
        <v/>
      </c>
      <c r="AO109">
        <f ca="1"/>
        <v>1088868000</v>
      </c>
      <c r="AP109" t="str">
        <f ca="1"/>
        <v/>
      </c>
      <c r="AQ109">
        <f ca="1"/>
        <v>594663000</v>
      </c>
      <c r="AR109" t="str">
        <f ca="1"/>
        <v/>
      </c>
      <c r="AS109">
        <f ca="1"/>
        <v>-800324000</v>
      </c>
      <c r="AT109">
        <f ca="1"/>
        <v>-260432000</v>
      </c>
      <c r="AU109" t="str">
        <f ca="1"/>
        <v/>
      </c>
      <c r="AV109">
        <f ca="1"/>
        <v>178711000</v>
      </c>
      <c r="AW109">
        <f ca="1"/>
        <v>1.44</v>
      </c>
      <c r="AX109">
        <f ca="1"/>
        <v>352019000</v>
      </c>
      <c r="AY109" t="str">
        <f ca="1"/>
        <v/>
      </c>
      <c r="AZ109" t="str">
        <f ca="1"/>
        <v/>
      </c>
      <c r="BA109" t="str">
        <f ca="1"/>
        <v/>
      </c>
      <c r="BB109" t="str">
        <f ca="1"/>
        <v/>
      </c>
      <c r="BC109" t="str">
        <f ca="1"/>
        <v/>
      </c>
      <c r="BD109" t="str">
        <f ca="1"/>
        <v/>
      </c>
      <c r="BE109" t="str">
        <f ca="1"/>
        <v/>
      </c>
      <c r="BF109" t="str">
        <f ca="1"/>
        <v/>
      </c>
      <c r="BG109" t="str">
        <f ca="1"/>
        <v/>
      </c>
      <c r="BH109" t="str">
        <f ca="1"/>
        <v/>
      </c>
      <c r="BI109" t="str">
        <f ca="1"/>
        <v/>
      </c>
      <c r="BJ109" t="str">
        <f ca="1"/>
        <v/>
      </c>
      <c r="BK109" t="str">
        <f ca="1"/>
        <v/>
      </c>
      <c r="BL109">
        <f ca="1"/>
        <v>0.397614139193886</v>
      </c>
      <c r="BM109" t="str">
        <f ca="1"/>
        <v/>
      </c>
      <c r="BN109">
        <f ca="1"/>
        <v>0.77892700692309003</v>
      </c>
      <c r="BO109">
        <f ca="1"/>
        <v>1.89830925426466</v>
      </c>
      <c r="BP109">
        <f ca="1"/>
        <v>21.544173611111098</v>
      </c>
      <c r="BQ109">
        <f ca="1"/>
        <v>8.5313450028858595E-2</v>
      </c>
      <c r="BR109" t="str">
        <f ca="1"/>
        <v/>
      </c>
      <c r="BS109">
        <f ca="1"/>
        <v>1.07659992601598E-8</v>
      </c>
    </row>
    <row r="110" spans="1:71" x14ac:dyDescent="0.3">
      <c r="A110">
        <f ca="1"/>
        <v>1047127</v>
      </c>
      <c r="B110" t="str">
        <f ca="1"/>
        <v>AMKOR TECHNOLOGY, INC.</v>
      </c>
      <c r="C110" t="str">
        <f ca="1"/>
        <v>AMKR</v>
      </c>
      <c r="D110" t="str">
        <f ca="1"/>
        <v>04 Manufacturing</v>
      </c>
      <c r="E110" t="str">
        <f ca="1"/>
        <v>Semiconductors &amp; Related Devices</v>
      </c>
      <c r="F110" t="str">
        <f ca="1"/>
        <v>3674</v>
      </c>
      <c r="G110" t="str">
        <f ca="1"/>
        <v>2045 EAST INNOVATION CIRCLE TEMPE, AZ 85284</v>
      </c>
      <c r="H110">
        <f ca="1"/>
        <v>2023</v>
      </c>
      <c r="I110" t="str">
        <f ca="1"/>
        <v>FY</v>
      </c>
      <c r="J110">
        <f ca="1"/>
        <v>24.779509000000001</v>
      </c>
      <c r="K110">
        <f ca="1"/>
        <v>6771125000</v>
      </c>
      <c r="L110">
        <f ca="1"/>
        <v>3195810000</v>
      </c>
      <c r="M110">
        <f ca="1"/>
        <v>1119818000</v>
      </c>
      <c r="N110">
        <f ca="1"/>
        <v>1149493000</v>
      </c>
      <c r="O110">
        <f ca="1"/>
        <v>393128000</v>
      </c>
      <c r="P110" t="str">
        <f ca="1"/>
        <v/>
      </c>
      <c r="Q110" t="str">
        <f ca="1"/>
        <v/>
      </c>
      <c r="R110" t="str">
        <f ca="1"/>
        <v/>
      </c>
      <c r="S110">
        <f ca="1"/>
        <v>20003000</v>
      </c>
      <c r="T110">
        <f ca="1"/>
        <v>2776090000</v>
      </c>
      <c r="U110">
        <f ca="1"/>
        <v>1384475000</v>
      </c>
      <c r="V110">
        <f ca="1"/>
        <v>754453000</v>
      </c>
      <c r="W110" t="str">
        <f ca="1"/>
        <v/>
      </c>
      <c r="X110">
        <f ca="1"/>
        <v>131624000</v>
      </c>
      <c r="Y110" t="str">
        <f ca="1"/>
        <v/>
      </c>
      <c r="Z110">
        <f ca="1"/>
        <v>3962308000</v>
      </c>
      <c r="AA110" t="str">
        <f ca="1"/>
        <v/>
      </c>
      <c r="AB110">
        <f ca="1"/>
        <v>2159831000</v>
      </c>
      <c r="AC110">
        <f ca="1"/>
        <v>292000</v>
      </c>
      <c r="AD110">
        <f ca="1"/>
        <v>245888000</v>
      </c>
      <c r="AE110">
        <f ca="1"/>
        <v>943153000</v>
      </c>
      <c r="AF110" t="str">
        <f ca="1"/>
        <v/>
      </c>
      <c r="AG110" t="str">
        <f ca="1"/>
        <v/>
      </c>
      <c r="AH110">
        <f ca="1"/>
        <v>470287000</v>
      </c>
      <c r="AI110">
        <f ca="1"/>
        <v>177473000</v>
      </c>
      <c r="AJ110">
        <f ca="1"/>
        <v>472866000</v>
      </c>
      <c r="AK110">
        <f ca="1"/>
        <v>81710000</v>
      </c>
      <c r="AL110">
        <f ca="1"/>
        <v>359813000</v>
      </c>
      <c r="AM110">
        <f ca="1"/>
        <v>59000000</v>
      </c>
      <c r="AN110" t="str">
        <f ca="1"/>
        <v/>
      </c>
      <c r="AO110">
        <f ca="1"/>
        <v>1270020000</v>
      </c>
      <c r="AP110" t="str">
        <f ca="1"/>
        <v/>
      </c>
      <c r="AQ110">
        <f ca="1"/>
        <v>631508000</v>
      </c>
      <c r="AR110" t="str">
        <f ca="1"/>
        <v/>
      </c>
      <c r="AS110">
        <f ca="1"/>
        <v>-951910000</v>
      </c>
      <c r="AT110">
        <f ca="1"/>
        <v>-149207000</v>
      </c>
      <c r="AU110" t="str">
        <f ca="1"/>
        <v/>
      </c>
      <c r="AV110" t="str">
        <f ca="1"/>
        <v/>
      </c>
      <c r="AW110">
        <f ca="1"/>
        <v>1.46</v>
      </c>
      <c r="AX110">
        <f ca="1"/>
        <v>511352000</v>
      </c>
      <c r="AY110" t="str">
        <f ca="1"/>
        <v/>
      </c>
      <c r="AZ110">
        <f ca="1"/>
        <v>500523000</v>
      </c>
      <c r="BA110">
        <f ca="1"/>
        <v>500523000</v>
      </c>
      <c r="BB110" t="str">
        <f ca="1"/>
        <v/>
      </c>
      <c r="BC110" t="str">
        <f ca="1"/>
        <v/>
      </c>
      <c r="BD110" t="str">
        <f ca="1"/>
        <v/>
      </c>
      <c r="BE110" t="str">
        <f ca="1"/>
        <v/>
      </c>
      <c r="BF110" t="str">
        <f ca="1"/>
        <v/>
      </c>
      <c r="BG110" t="str">
        <f ca="1"/>
        <v/>
      </c>
      <c r="BH110" t="str">
        <f ca="1"/>
        <v/>
      </c>
      <c r="BI110" t="str">
        <f ca="1"/>
        <v/>
      </c>
      <c r="BJ110" t="str">
        <f ca="1"/>
        <v/>
      </c>
      <c r="BK110" t="str">
        <f ca="1"/>
        <v/>
      </c>
      <c r="BL110">
        <f ca="1"/>
        <v>0.40998947737635899</v>
      </c>
      <c r="BM110">
        <f ca="1"/>
        <v>8.4834406779660991</v>
      </c>
      <c r="BN110">
        <f ca="1"/>
        <v>0.80883945177774996</v>
      </c>
      <c r="BO110">
        <f ca="1"/>
        <v>2.02436447028657</v>
      </c>
      <c r="BP110">
        <f ca="1"/>
        <v>16.972266438356201</v>
      </c>
      <c r="BQ110">
        <f ca="1"/>
        <v>9.0808942666748799E-2</v>
      </c>
      <c r="BR110" t="str">
        <f ca="1"/>
        <v/>
      </c>
      <c r="BS110">
        <f ca="1"/>
        <v>9.1305580333482402E-9</v>
      </c>
    </row>
    <row r="111" spans="1:71" x14ac:dyDescent="0.3">
      <c r="A111">
        <f ca="1"/>
        <v>1047127</v>
      </c>
      <c r="B111" t="str">
        <f ca="1"/>
        <v>AMKOR TECHNOLOGY, INC.</v>
      </c>
      <c r="C111" t="str">
        <f ca="1"/>
        <v>AMKR</v>
      </c>
      <c r="D111" t="str">
        <f ca="1"/>
        <v>04 Manufacturing</v>
      </c>
      <c r="E111" t="str">
        <f ca="1"/>
        <v>Semiconductors &amp; Related Devices</v>
      </c>
      <c r="F111" t="str">
        <f ca="1"/>
        <v>3674</v>
      </c>
      <c r="G111" t="str">
        <f ca="1"/>
        <v>2045 EAST INNOVATION CIRCLE TEMPE, AZ 85284</v>
      </c>
      <c r="H111">
        <f ca="1"/>
        <v>2022</v>
      </c>
      <c r="I111" t="str">
        <f ca="1"/>
        <v>FY</v>
      </c>
      <c r="J111">
        <f ca="1"/>
        <v>19.905702000000002</v>
      </c>
      <c r="K111">
        <f ca="1"/>
        <v>6821757000</v>
      </c>
      <c r="L111">
        <f ca="1"/>
        <v>3301239000</v>
      </c>
      <c r="M111">
        <f ca="1"/>
        <v>959072000</v>
      </c>
      <c r="N111">
        <f ca="1"/>
        <v>1365504000</v>
      </c>
      <c r="O111">
        <f ca="1"/>
        <v>629576000</v>
      </c>
      <c r="P111" t="str">
        <f ca="1"/>
        <v/>
      </c>
      <c r="Q111" t="str">
        <f ca="1"/>
        <v/>
      </c>
      <c r="R111" t="str">
        <f ca="1"/>
        <v/>
      </c>
      <c r="S111">
        <f ca="1"/>
        <v>21517000</v>
      </c>
      <c r="T111">
        <f ca="1"/>
        <v>3122056000</v>
      </c>
      <c r="U111">
        <f ca="1"/>
        <v>1662411000</v>
      </c>
      <c r="V111">
        <f ca="1"/>
        <v>899164000</v>
      </c>
      <c r="W111" t="str">
        <f ca="1"/>
        <v/>
      </c>
      <c r="X111">
        <f ca="1"/>
        <v>143813000</v>
      </c>
      <c r="Y111" t="str">
        <f ca="1"/>
        <v/>
      </c>
      <c r="Z111">
        <f ca="1"/>
        <v>3668752000</v>
      </c>
      <c r="AA111" t="str">
        <f ca="1"/>
        <v/>
      </c>
      <c r="AB111">
        <f ca="1"/>
        <v>1874644000</v>
      </c>
      <c r="AC111">
        <f ca="1"/>
        <v>291000</v>
      </c>
      <c r="AD111">
        <f ca="1"/>
        <v>245091000</v>
      </c>
      <c r="AE111">
        <f ca="1"/>
        <v>1329987000</v>
      </c>
      <c r="AF111" t="str">
        <f ca="1"/>
        <v/>
      </c>
      <c r="AG111" t="str">
        <f ca="1"/>
        <v/>
      </c>
      <c r="AH111">
        <f ca="1"/>
        <v>897186000</v>
      </c>
      <c r="AI111">
        <f ca="1"/>
        <v>149429000</v>
      </c>
      <c r="AJ111">
        <f ca="1"/>
        <v>432801000</v>
      </c>
      <c r="AK111">
        <f ca="1"/>
        <v>89890000</v>
      </c>
      <c r="AL111">
        <f ca="1"/>
        <v>765823000</v>
      </c>
      <c r="AM111">
        <f ca="1"/>
        <v>58563000</v>
      </c>
      <c r="AN111" t="str">
        <f ca="1"/>
        <v/>
      </c>
      <c r="AO111">
        <f ca="1"/>
        <v>1098756000</v>
      </c>
      <c r="AP111" t="str">
        <f ca="1"/>
        <v/>
      </c>
      <c r="AQ111">
        <f ca="1"/>
        <v>612702000</v>
      </c>
      <c r="AR111" t="str">
        <f ca="1"/>
        <v/>
      </c>
      <c r="AS111">
        <f ca="1"/>
        <v>-1007169000</v>
      </c>
      <c r="AT111">
        <f ca="1"/>
        <v>55597000</v>
      </c>
      <c r="AU111" t="str">
        <f ca="1"/>
        <v/>
      </c>
      <c r="AV111" t="str">
        <f ca="1"/>
        <v/>
      </c>
      <c r="AW111">
        <f ca="1"/>
        <v>3.13</v>
      </c>
      <c r="AX111">
        <f ca="1"/>
        <v>557267500</v>
      </c>
      <c r="AY111" t="str">
        <f ca="1"/>
        <v/>
      </c>
      <c r="AZ111">
        <f ca="1"/>
        <v>914276000</v>
      </c>
      <c r="BA111">
        <f ca="1"/>
        <v>914276000</v>
      </c>
      <c r="BB111" t="str">
        <f ca="1"/>
        <v/>
      </c>
      <c r="BC111" t="str">
        <f ca="1"/>
        <v/>
      </c>
      <c r="BD111" t="str">
        <f ca="1"/>
        <v/>
      </c>
      <c r="BE111" t="str">
        <f ca="1"/>
        <v/>
      </c>
      <c r="BF111" t="str">
        <f ca="1"/>
        <v/>
      </c>
      <c r="BG111" t="str">
        <f ca="1"/>
        <v/>
      </c>
      <c r="BH111" t="str">
        <f ca="1"/>
        <v/>
      </c>
      <c r="BI111" t="str">
        <f ca="1"/>
        <v/>
      </c>
      <c r="BJ111" t="str">
        <f ca="1"/>
        <v/>
      </c>
      <c r="BK111" t="str">
        <f ca="1"/>
        <v/>
      </c>
      <c r="BL111">
        <f ca="1"/>
        <v>0.45766156724726498</v>
      </c>
      <c r="BM111">
        <f ca="1"/>
        <v>15.6118368252992</v>
      </c>
      <c r="BN111">
        <f ca="1"/>
        <v>0.57691629807550604</v>
      </c>
      <c r="BO111">
        <f ca="1"/>
        <v>1.6071013726449099</v>
      </c>
      <c r="BP111">
        <f ca="1"/>
        <v>6.3596492012779597</v>
      </c>
      <c r="BQ111">
        <f ca="1"/>
        <v>0.20874210085609499</v>
      </c>
      <c r="BR111" t="str">
        <f ca="1"/>
        <v/>
      </c>
      <c r="BS111">
        <f ca="1"/>
        <v>1.6982572618699801E-8</v>
      </c>
    </row>
    <row r="112" spans="1:71" x14ac:dyDescent="0.3">
      <c r="A112">
        <f ca="1"/>
        <v>1047127</v>
      </c>
      <c r="B112" t="str">
        <f ca="1"/>
        <v>AMKOR TECHNOLOGY, INC.</v>
      </c>
      <c r="C112" t="str">
        <f ca="1"/>
        <v>AMKR</v>
      </c>
      <c r="D112" t="str">
        <f ca="1"/>
        <v>04 Manufacturing</v>
      </c>
      <c r="E112" t="str">
        <f ca="1"/>
        <v>Semiconductors &amp; Related Devices</v>
      </c>
      <c r="F112" t="str">
        <f ca="1"/>
        <v>3674</v>
      </c>
      <c r="G112" t="str">
        <f ca="1"/>
        <v>2045 EAST INNOVATION CIRCLE TEMPE, AZ 85284</v>
      </c>
      <c r="H112">
        <f ca="1"/>
        <v>2021</v>
      </c>
      <c r="I112" t="str">
        <f ca="1"/>
        <v>FY</v>
      </c>
      <c r="J112">
        <f ca="1"/>
        <v>21.527253999999999</v>
      </c>
      <c r="K112">
        <f ca="1"/>
        <v>6038554000</v>
      </c>
      <c r="L112">
        <f ca="1"/>
        <v>2856563000</v>
      </c>
      <c r="M112">
        <f ca="1"/>
        <v>826744000</v>
      </c>
      <c r="N112">
        <f ca="1"/>
        <v>1258767000</v>
      </c>
      <c r="O112">
        <f ca="1"/>
        <v>484959000</v>
      </c>
      <c r="P112" t="str">
        <f ca="1"/>
        <v/>
      </c>
      <c r="Q112">
        <f ca="1"/>
        <v>2566002000</v>
      </c>
      <c r="R112" t="str">
        <f ca="1"/>
        <v/>
      </c>
      <c r="S112">
        <f ca="1"/>
        <v>24516000</v>
      </c>
      <c r="T112">
        <f ca="1"/>
        <v>3066008000</v>
      </c>
      <c r="U112">
        <f ca="1"/>
        <v>1679735000</v>
      </c>
      <c r="V112">
        <f ca="1"/>
        <v>828727000</v>
      </c>
      <c r="W112" t="str">
        <f ca="1"/>
        <v/>
      </c>
      <c r="X112">
        <f ca="1"/>
        <v>153008000</v>
      </c>
      <c r="Y112" t="str">
        <f ca="1"/>
        <v/>
      </c>
      <c r="Z112">
        <f ca="1"/>
        <v>2942276000</v>
      </c>
      <c r="AA112">
        <f ca="1"/>
        <v>219065000</v>
      </c>
      <c r="AB112">
        <f ca="1"/>
        <v>1163939000</v>
      </c>
      <c r="AC112">
        <f ca="1"/>
        <v>290000</v>
      </c>
      <c r="AD112">
        <f ca="1"/>
        <v>244315000</v>
      </c>
      <c r="AE112">
        <f ca="1"/>
        <v>1225554000</v>
      </c>
      <c r="AF112" t="str">
        <f ca="1"/>
        <v/>
      </c>
      <c r="AG112" t="str">
        <f ca="1"/>
        <v/>
      </c>
      <c r="AH112">
        <f ca="1"/>
        <v>763433000</v>
      </c>
      <c r="AI112">
        <f ca="1"/>
        <v>166037000</v>
      </c>
      <c r="AJ112">
        <f ca="1"/>
        <v>462121000</v>
      </c>
      <c r="AK112">
        <f ca="1"/>
        <v>69459000</v>
      </c>
      <c r="AL112">
        <f ca="1"/>
        <v>642995000</v>
      </c>
      <c r="AM112" t="str">
        <f ca="1"/>
        <v/>
      </c>
      <c r="AN112" t="str">
        <f ca="1"/>
        <v/>
      </c>
      <c r="AO112">
        <f ca="1"/>
        <v>1121295000</v>
      </c>
      <c r="AP112" t="str">
        <f ca="1"/>
        <v/>
      </c>
      <c r="AQ112">
        <f ca="1"/>
        <v>563582000</v>
      </c>
      <c r="AR112" t="str">
        <f ca="1"/>
        <v/>
      </c>
      <c r="AS112">
        <f ca="1"/>
        <v>-943879000</v>
      </c>
      <c r="AT112">
        <f ca="1"/>
        <v>-30102000</v>
      </c>
      <c r="AU112" t="str">
        <f ca="1"/>
        <v/>
      </c>
      <c r="AV112" t="str">
        <f ca="1"/>
        <v/>
      </c>
      <c r="AW112">
        <f ca="1"/>
        <v>2.64</v>
      </c>
      <c r="AX112">
        <f ca="1"/>
        <v>391126000</v>
      </c>
      <c r="AY112" t="str">
        <f ca="1"/>
        <v/>
      </c>
      <c r="AZ112" t="str">
        <f ca="1"/>
        <v/>
      </c>
      <c r="BA112" t="str">
        <f ca="1"/>
        <v/>
      </c>
      <c r="BB112" t="str">
        <f ca="1"/>
        <v/>
      </c>
      <c r="BC112" t="str">
        <f ca="1"/>
        <v/>
      </c>
      <c r="BD112" t="str">
        <f ca="1"/>
        <v/>
      </c>
      <c r="BE112" t="str">
        <f ca="1"/>
        <v/>
      </c>
      <c r="BF112" t="str">
        <f ca="1"/>
        <v/>
      </c>
      <c r="BG112" t="str">
        <f ca="1"/>
        <v/>
      </c>
      <c r="BH112" t="str">
        <f ca="1"/>
        <v/>
      </c>
      <c r="BI112" t="str">
        <f ca="1"/>
        <v/>
      </c>
      <c r="BJ112" t="str">
        <f ca="1"/>
        <v/>
      </c>
      <c r="BK112" t="str">
        <f ca="1"/>
        <v/>
      </c>
      <c r="BL112">
        <f ca="1"/>
        <v>0.50773877322286098</v>
      </c>
      <c r="BM112" t="str">
        <f ca="1"/>
        <v/>
      </c>
      <c r="BN112">
        <f ca="1"/>
        <v>0.492187160474718</v>
      </c>
      <c r="BO112">
        <f ca="1"/>
        <v>1.4118917567354401</v>
      </c>
      <c r="BP112">
        <f ca="1"/>
        <v>8.1542628787878808</v>
      </c>
      <c r="BQ112">
        <f ca="1"/>
        <v>0.21853660227660501</v>
      </c>
      <c r="BR112" t="str">
        <f ca="1"/>
        <v/>
      </c>
      <c r="BS112">
        <f ca="1"/>
        <v>1.9315642230708499E-8</v>
      </c>
    </row>
    <row r="113" spans="1:71" x14ac:dyDescent="0.3">
      <c r="A113">
        <f ca="1"/>
        <v>1047127</v>
      </c>
      <c r="B113" t="str">
        <f ca="1"/>
        <v>AMKOR TECHNOLOGY, INC.</v>
      </c>
      <c r="C113" t="str">
        <f ca="1"/>
        <v>AMKR</v>
      </c>
      <c r="D113" t="str">
        <f ca="1"/>
        <v>04 Manufacturing</v>
      </c>
      <c r="E113" t="str">
        <f ca="1"/>
        <v>Semiconductors &amp; Related Devices</v>
      </c>
      <c r="F113" t="str">
        <f ca="1"/>
        <v>3674</v>
      </c>
      <c r="G113" t="str">
        <f ca="1"/>
        <v>2045 EAST INNOVATION CIRCLE TEMPE, AZ 85284</v>
      </c>
      <c r="H113">
        <f ca="1"/>
        <v>2020</v>
      </c>
      <c r="I113" t="str">
        <f ca="1"/>
        <v>FY</v>
      </c>
      <c r="J113">
        <f ca="1"/>
        <v>10.804741</v>
      </c>
      <c r="K113">
        <f ca="1"/>
        <v>5022311000</v>
      </c>
      <c r="L113">
        <f ca="1"/>
        <v>2132932000</v>
      </c>
      <c r="M113">
        <f ca="1"/>
        <v>698002000</v>
      </c>
      <c r="N113">
        <f ca="1"/>
        <v>962643000</v>
      </c>
      <c r="O113">
        <f ca="1"/>
        <v>297293000</v>
      </c>
      <c r="P113" t="str">
        <f ca="1"/>
        <v/>
      </c>
      <c r="Q113">
        <f ca="1"/>
        <v>2404850000</v>
      </c>
      <c r="R113" t="str">
        <f ca="1"/>
        <v/>
      </c>
      <c r="S113">
        <f ca="1"/>
        <v>27325000</v>
      </c>
      <c r="T113">
        <f ca="1"/>
        <v>2668352000</v>
      </c>
      <c r="U113">
        <f ca="1"/>
        <v>1315987000</v>
      </c>
      <c r="V113">
        <f ca="1"/>
        <v>636434000</v>
      </c>
      <c r="W113" t="str">
        <f ca="1"/>
        <v/>
      </c>
      <c r="X113">
        <f ca="1"/>
        <v>149007000</v>
      </c>
      <c r="Y113" t="str">
        <f ca="1"/>
        <v/>
      </c>
      <c r="Z113">
        <f ca="1"/>
        <v>2325699000</v>
      </c>
      <c r="AA113">
        <f ca="1"/>
        <v>217740000</v>
      </c>
      <c r="AB113">
        <f ca="1"/>
        <v>562502000</v>
      </c>
      <c r="AC113">
        <f ca="1"/>
        <v>289000</v>
      </c>
      <c r="AD113">
        <f ca="1"/>
        <v>242829000</v>
      </c>
      <c r="AE113">
        <f ca="1"/>
        <v>278501000</v>
      </c>
      <c r="AF113" t="str">
        <f ca="1"/>
        <v/>
      </c>
      <c r="AG113" t="str">
        <f ca="1"/>
        <v/>
      </c>
      <c r="AH113">
        <f ca="1"/>
        <v>159179000</v>
      </c>
      <c r="AI113">
        <f ca="1"/>
        <v>140727000</v>
      </c>
      <c r="AJ113">
        <f ca="1"/>
        <v>443569000</v>
      </c>
      <c r="AK113">
        <f ca="1"/>
        <v>12679000</v>
      </c>
      <c r="AL113">
        <f ca="1"/>
        <v>126674000</v>
      </c>
      <c r="AM113" t="str">
        <f ca="1"/>
        <v/>
      </c>
      <c r="AN113" t="str">
        <f ca="1"/>
        <v/>
      </c>
      <c r="AO113">
        <f ca="1"/>
        <v>770033000</v>
      </c>
      <c r="AP113" t="str">
        <f ca="1"/>
        <v/>
      </c>
      <c r="AQ113">
        <f ca="1"/>
        <v>510396000</v>
      </c>
      <c r="AR113" t="str">
        <f ca="1"/>
        <v/>
      </c>
      <c r="AS113">
        <f ca="1"/>
        <v>-638705000</v>
      </c>
      <c r="AT113">
        <f ca="1"/>
        <v>-333719000</v>
      </c>
      <c r="AU113" t="str">
        <f ca="1"/>
        <v/>
      </c>
      <c r="AV113" t="str">
        <f ca="1"/>
        <v/>
      </c>
      <c r="AW113">
        <f ca="1"/>
        <v>0.52</v>
      </c>
      <c r="AX113">
        <f ca="1"/>
        <v>258947500</v>
      </c>
      <c r="AY113" t="str">
        <f ca="1"/>
        <v/>
      </c>
      <c r="AZ113" t="str">
        <f ca="1"/>
        <v/>
      </c>
      <c r="BA113" t="str">
        <f ca="1"/>
        <v/>
      </c>
      <c r="BB113" t="str">
        <f ca="1"/>
        <v/>
      </c>
      <c r="BC113" t="str">
        <f ca="1"/>
        <v/>
      </c>
      <c r="BD113" t="str">
        <f ca="1"/>
        <v/>
      </c>
      <c r="BE113" t="str">
        <f ca="1"/>
        <v/>
      </c>
      <c r="BF113" t="str">
        <f ca="1"/>
        <v/>
      </c>
      <c r="BG113" t="str">
        <f ca="1"/>
        <v/>
      </c>
      <c r="BH113" t="str">
        <f ca="1"/>
        <v/>
      </c>
      <c r="BI113" t="str">
        <f ca="1"/>
        <v/>
      </c>
      <c r="BJ113" t="str">
        <f ca="1"/>
        <v/>
      </c>
      <c r="BK113" t="str">
        <f ca="1"/>
        <v/>
      </c>
      <c r="BL113">
        <f ca="1"/>
        <v>0.53129963476973097</v>
      </c>
      <c r="BM113" t="str">
        <f ca="1"/>
        <v/>
      </c>
      <c r="BN113">
        <f ca="1"/>
        <v>0.53040189606736199</v>
      </c>
      <c r="BO113">
        <f ca="1"/>
        <v>1.3948762411786699</v>
      </c>
      <c r="BP113">
        <f ca="1"/>
        <v>20.778348076923098</v>
      </c>
      <c r="BQ113">
        <f ca="1"/>
        <v>5.4467065600492602E-2</v>
      </c>
      <c r="BR113" t="str">
        <f ca="1"/>
        <v/>
      </c>
      <c r="BS113">
        <f ca="1"/>
        <v>2.4158179196878E-9</v>
      </c>
    </row>
    <row r="114" spans="1:71" x14ac:dyDescent="0.3">
      <c r="A114">
        <f ca="1"/>
        <v>1047127</v>
      </c>
      <c r="B114" t="str">
        <f ca="1"/>
        <v>AMKOR TECHNOLOGY, INC.</v>
      </c>
      <c r="C114" t="str">
        <f ca="1"/>
        <v>AMKR</v>
      </c>
      <c r="D114" t="str">
        <f ca="1"/>
        <v>04 Manufacturing</v>
      </c>
      <c r="E114" t="str">
        <f ca="1"/>
        <v>Semiconductors &amp; Related Devices</v>
      </c>
      <c r="F114" t="str">
        <f ca="1"/>
        <v>3674</v>
      </c>
      <c r="G114" t="str">
        <f ca="1"/>
        <v>2045 EAST INNOVATION CIRCLE TEMPE, AZ 85284</v>
      </c>
      <c r="H114">
        <f ca="1"/>
        <v>2019</v>
      </c>
      <c r="I114" t="str">
        <f ca="1"/>
        <v>FY</v>
      </c>
      <c r="J114">
        <f ca="1"/>
        <v>8.8601700000000001</v>
      </c>
      <c r="K114">
        <f ca="1"/>
        <v>4695615000</v>
      </c>
      <c r="L114">
        <f ca="1"/>
        <v>2001533000</v>
      </c>
      <c r="M114">
        <f ca="1"/>
        <v>894948000</v>
      </c>
      <c r="N114">
        <f ca="1"/>
        <v>850753000</v>
      </c>
      <c r="O114">
        <f ca="1"/>
        <v>220602000</v>
      </c>
      <c r="P114" t="str">
        <f ca="1"/>
        <v/>
      </c>
      <c r="Q114">
        <f ca="1"/>
        <v>2650448000</v>
      </c>
      <c r="R114" t="str">
        <f ca="1"/>
        <v/>
      </c>
      <c r="S114">
        <f ca="1"/>
        <v>25976000</v>
      </c>
      <c r="T114">
        <f ca="1"/>
        <v>2705376000</v>
      </c>
      <c r="U114">
        <f ca="1"/>
        <v>1059803000</v>
      </c>
      <c r="V114">
        <f ca="1"/>
        <v>571054000</v>
      </c>
      <c r="W114" t="str">
        <f ca="1"/>
        <v/>
      </c>
      <c r="X114">
        <f ca="1"/>
        <v>144479000</v>
      </c>
      <c r="Y114" t="str">
        <f ca="1"/>
        <v/>
      </c>
      <c r="Z114">
        <f ca="1"/>
        <v>1963739000</v>
      </c>
      <c r="AA114">
        <f ca="1"/>
        <v>217479000</v>
      </c>
      <c r="AB114">
        <f ca="1"/>
        <v>234077000</v>
      </c>
      <c r="AC114">
        <f ca="1"/>
        <v>287000</v>
      </c>
      <c r="AD114">
        <f ca="1"/>
        <v>240805000</v>
      </c>
      <c r="AE114">
        <f ca="1"/>
        <v>222984000</v>
      </c>
      <c r="AF114">
        <f ca="1"/>
        <v>1178464000</v>
      </c>
      <c r="AG114" t="str">
        <f ca="1"/>
        <v/>
      </c>
      <c r="AH114">
        <f ca="1"/>
        <v>118385000</v>
      </c>
      <c r="AI114">
        <f ca="1"/>
        <v>137638000</v>
      </c>
      <c r="AJ114">
        <f ca="1"/>
        <v>416269000</v>
      </c>
      <c r="AK114">
        <f ca="1"/>
        <v>764000</v>
      </c>
      <c r="AL114">
        <f ca="1"/>
        <v>99147000</v>
      </c>
      <c r="AM114" t="str">
        <f ca="1"/>
        <v/>
      </c>
      <c r="AN114" t="str">
        <f ca="1"/>
        <v/>
      </c>
      <c r="AO114">
        <f ca="1"/>
        <v>563850000</v>
      </c>
      <c r="AP114" t="str">
        <f ca="1"/>
        <v/>
      </c>
      <c r="AQ114">
        <f ca="1"/>
        <v>524177000</v>
      </c>
      <c r="AR114" t="str">
        <f ca="1"/>
        <v/>
      </c>
      <c r="AS114">
        <f ca="1"/>
        <v>-462489000</v>
      </c>
      <c r="AT114">
        <f ca="1"/>
        <v>108250000</v>
      </c>
      <c r="AU114" t="str">
        <f ca="1"/>
        <v/>
      </c>
      <c r="AV114" t="str">
        <f ca="1"/>
        <v/>
      </c>
      <c r="AW114">
        <f ca="1"/>
        <v>0.41</v>
      </c>
      <c r="AX114">
        <f ca="1"/>
        <v>225595500</v>
      </c>
      <c r="AY114">
        <f ca="1"/>
        <v>0.100457035598881</v>
      </c>
      <c r="AZ114" t="str">
        <f ca="1"/>
        <v/>
      </c>
      <c r="BA114" t="str">
        <f ca="1"/>
        <v/>
      </c>
      <c r="BB114" t="str">
        <f ca="1"/>
        <v/>
      </c>
      <c r="BC114">
        <f ca="1"/>
        <v>0.47846179433567798</v>
      </c>
      <c r="BD114" t="str">
        <f ca="1"/>
        <v/>
      </c>
      <c r="BE114">
        <f ca="1"/>
        <v>0.18921579276074599</v>
      </c>
      <c r="BF114" t="str">
        <f ca="1"/>
        <v/>
      </c>
      <c r="BG114">
        <f ca="1"/>
        <v>0.25097117204029701</v>
      </c>
      <c r="BH114">
        <f ca="1"/>
        <v>-0.392450681565156</v>
      </c>
      <c r="BI114" t="str">
        <f ca="1"/>
        <v/>
      </c>
      <c r="BJ114" t="str">
        <f ca="1"/>
        <v/>
      </c>
      <c r="BK114">
        <f ca="1"/>
        <v>0.116794403562604</v>
      </c>
      <c r="BL114">
        <f ca="1"/>
        <v>0.576149450072035</v>
      </c>
      <c r="BM114" t="str">
        <f ca="1"/>
        <v/>
      </c>
      <c r="BN114">
        <f ca="1"/>
        <v>0.84444750581004202</v>
      </c>
      <c r="BO114">
        <f ca="1"/>
        <v>1.6804358923309299</v>
      </c>
      <c r="BP114">
        <f ca="1"/>
        <v>21.610170731707299</v>
      </c>
      <c r="BQ114">
        <f ca="1"/>
        <v>5.0488888798358597E-2</v>
      </c>
      <c r="BR114" t="str">
        <f ca="1"/>
        <v/>
      </c>
      <c r="BS114">
        <f ca="1"/>
        <v>1.8498739903826299E-9</v>
      </c>
    </row>
    <row r="115" spans="1:71" x14ac:dyDescent="0.3">
      <c r="A115">
        <f ca="1"/>
        <v>1047127</v>
      </c>
      <c r="B115" t="str">
        <f ca="1"/>
        <v>AMKOR TECHNOLOGY, INC.</v>
      </c>
      <c r="C115" t="str">
        <f ca="1"/>
        <v>AMKR</v>
      </c>
      <c r="D115" t="str">
        <f ca="1"/>
        <v>04 Manufacturing</v>
      </c>
      <c r="E115" t="str">
        <f ca="1"/>
        <v>Semiconductors &amp; Related Devices</v>
      </c>
      <c r="F115" t="str">
        <f ca="1"/>
        <v>3674</v>
      </c>
      <c r="G115" t="str">
        <f ca="1"/>
        <v>2045 EAST INNOVATION CIRCLE TEMPE, AZ 85284</v>
      </c>
      <c r="H115">
        <f ca="1"/>
        <v>2018</v>
      </c>
      <c r="I115" t="str">
        <f ca="1"/>
        <v>FY</v>
      </c>
      <c r="J115">
        <f ca="1"/>
        <v>7.9079350000000002</v>
      </c>
      <c r="K115">
        <f ca="1"/>
        <v>4495447000</v>
      </c>
      <c r="L115">
        <f ca="1"/>
        <v>1671208000</v>
      </c>
      <c r="M115">
        <f ca="1"/>
        <v>681569000</v>
      </c>
      <c r="N115">
        <f ca="1"/>
        <v>724456000</v>
      </c>
      <c r="O115">
        <f ca="1"/>
        <v>230589000</v>
      </c>
      <c r="P115" t="str">
        <f ca="1"/>
        <v/>
      </c>
      <c r="Q115">
        <f ca="1"/>
        <v>2650448000</v>
      </c>
      <c r="R115" t="str">
        <f ca="1"/>
        <v/>
      </c>
      <c r="S115">
        <f ca="1"/>
        <v>25720000</v>
      </c>
      <c r="T115">
        <f ca="1"/>
        <v>2639547000</v>
      </c>
      <c r="U115">
        <f ca="1"/>
        <v>1158423000</v>
      </c>
      <c r="V115">
        <f ca="1"/>
        <v>530398000</v>
      </c>
      <c r="W115" t="str">
        <f ca="1"/>
        <v/>
      </c>
      <c r="X115">
        <f ca="1"/>
        <v>114579000</v>
      </c>
      <c r="Y115" t="str">
        <f ca="1"/>
        <v/>
      </c>
      <c r="Z115">
        <f ca="1"/>
        <v>1830540000</v>
      </c>
      <c r="AA115">
        <f ca="1"/>
        <v>216171000</v>
      </c>
      <c r="AB115">
        <f ca="1"/>
        <v>113189000</v>
      </c>
      <c r="AC115">
        <f ca="1"/>
        <v>285000</v>
      </c>
      <c r="AD115">
        <f ca="1"/>
        <v>239385</v>
      </c>
      <c r="AE115">
        <f ca="1"/>
        <v>182370000</v>
      </c>
      <c r="AF115">
        <f ca="1"/>
        <v>1081271000</v>
      </c>
      <c r="AG115" t="str">
        <f ca="1"/>
        <v/>
      </c>
      <c r="AH115">
        <f ca="1"/>
        <v>75381000</v>
      </c>
      <c r="AI115">
        <f ca="1"/>
        <v>157182000</v>
      </c>
      <c r="AJ115">
        <f ca="1"/>
        <v>452421000</v>
      </c>
      <c r="AK115">
        <f ca="1"/>
        <v>28812000</v>
      </c>
      <c r="AL115">
        <f ca="1"/>
        <v>28295000</v>
      </c>
      <c r="AM115">
        <f ca="1"/>
        <v>78946000</v>
      </c>
      <c r="AN115" t="str">
        <f ca="1"/>
        <v/>
      </c>
      <c r="AO115">
        <f ca="1"/>
        <v>663410000</v>
      </c>
      <c r="AP115" t="str">
        <f ca="1"/>
        <v/>
      </c>
      <c r="AQ115">
        <f ca="1"/>
        <v>571961000</v>
      </c>
      <c r="AR115" t="str">
        <f ca="1"/>
        <v/>
      </c>
      <c r="AS115">
        <f ca="1"/>
        <v>-537383000</v>
      </c>
      <c r="AT115">
        <f ca="1"/>
        <v>-40623000</v>
      </c>
      <c r="AU115" t="str">
        <f ca="1"/>
        <v/>
      </c>
      <c r="AV115" t="str">
        <f ca="1"/>
        <v/>
      </c>
      <c r="AW115">
        <f ca="1"/>
        <v>0.12</v>
      </c>
      <c r="AX115">
        <f ca="1"/>
        <v>278540500</v>
      </c>
      <c r="AY115">
        <f ca="1"/>
        <v>6.9715177786142404E-2</v>
      </c>
      <c r="AZ115">
        <f ca="1"/>
        <v>136053000</v>
      </c>
      <c r="BA115">
        <f ca="1"/>
        <v>136053000</v>
      </c>
      <c r="BB115">
        <f ca="1"/>
        <v>0.12582692035576701</v>
      </c>
      <c r="BC115">
        <f ca="1"/>
        <v>0.613546465224722</v>
      </c>
      <c r="BD115" t="str">
        <f ca="1"/>
        <v/>
      </c>
      <c r="BE115">
        <f ca="1"/>
        <v>0.168662620194197</v>
      </c>
      <c r="BF115" t="str">
        <f ca="1"/>
        <v/>
      </c>
      <c r="BG115">
        <f ca="1"/>
        <v>0.24052580310700999</v>
      </c>
      <c r="BH115">
        <f ca="1"/>
        <v>-0.49699196593638401</v>
      </c>
      <c r="BI115" t="str">
        <f ca="1"/>
        <v/>
      </c>
      <c r="BJ115" t="str">
        <f ca="1"/>
        <v/>
      </c>
      <c r="BK115">
        <f ca="1"/>
        <v>0.14536781250953701</v>
      </c>
      <c r="BL115">
        <f ca="1"/>
        <v>0.58716007551640603</v>
      </c>
      <c r="BM115">
        <f ca="1"/>
        <v>1.72336787170978</v>
      </c>
      <c r="BN115">
        <f ca="1"/>
        <v>0.58835934714694005</v>
      </c>
      <c r="BO115">
        <f ca="1"/>
        <v>1.24360358867184</v>
      </c>
      <c r="BP115">
        <f ca="1"/>
        <v>65.8994583333333</v>
      </c>
      <c r="BQ115">
        <f ca="1"/>
        <v>1.54571874965857E-2</v>
      </c>
      <c r="BR115" t="str">
        <f ca="1"/>
        <v/>
      </c>
      <c r="BS115">
        <f ca="1"/>
        <v>5.1840014421973802E-10</v>
      </c>
    </row>
    <row r="116" spans="1:71" x14ac:dyDescent="0.3">
      <c r="A116">
        <f ca="1"/>
        <v>1047127</v>
      </c>
      <c r="B116" t="str">
        <f ca="1"/>
        <v>AMKOR TECHNOLOGY, INC.</v>
      </c>
      <c r="C116" t="str">
        <f ca="1"/>
        <v>AMKR</v>
      </c>
      <c r="D116" t="str">
        <f ca="1"/>
        <v>04 Manufacturing</v>
      </c>
      <c r="E116" t="str">
        <f ca="1"/>
        <v>Semiconductors &amp; Related Devices</v>
      </c>
      <c r="F116" t="str">
        <f ca="1"/>
        <v>3674</v>
      </c>
      <c r="G116" t="str">
        <f ca="1"/>
        <v>2045 EAST INNOVATION CIRCLE TEMPE, AZ 85284</v>
      </c>
      <c r="H116">
        <f ca="1"/>
        <v>2017</v>
      </c>
      <c r="I116" t="str">
        <f ca="1"/>
        <v>FY</v>
      </c>
      <c r="J116">
        <f ca="1"/>
        <v>9.6830420000000004</v>
      </c>
      <c r="K116">
        <f ca="1"/>
        <v>4521509000</v>
      </c>
      <c r="L116">
        <f ca="1"/>
        <v>1650870000</v>
      </c>
      <c r="M116">
        <f ca="1"/>
        <v>596364000</v>
      </c>
      <c r="N116">
        <f ca="1"/>
        <v>692287000</v>
      </c>
      <c r="O116">
        <f ca="1"/>
        <v>326492000</v>
      </c>
      <c r="P116" t="str">
        <f ca="1"/>
        <v/>
      </c>
      <c r="Q116">
        <f ca="1"/>
        <v>2695065000</v>
      </c>
      <c r="R116" t="str">
        <f ca="1"/>
        <v/>
      </c>
      <c r="S116">
        <f ca="1"/>
        <v>25036000</v>
      </c>
      <c r="T116">
        <f ca="1"/>
        <v>2830730000</v>
      </c>
      <c r="U116">
        <f ca="1"/>
        <v>1361789000</v>
      </c>
      <c r="V116">
        <f ca="1"/>
        <v>569085000</v>
      </c>
      <c r="W116" t="str">
        <f ca="1"/>
        <v/>
      </c>
      <c r="X116">
        <f ca="1"/>
        <v>123848000</v>
      </c>
      <c r="Y116" t="str">
        <f ca="1"/>
        <v/>
      </c>
      <c r="Z116">
        <f ca="1"/>
        <v>1667328000</v>
      </c>
      <c r="AA116">
        <f ca="1"/>
        <v>215982000</v>
      </c>
      <c r="AB116">
        <f ca="1"/>
        <v>-42851000</v>
      </c>
      <c r="AC116">
        <f ca="1"/>
        <v>285000</v>
      </c>
      <c r="AD116">
        <f ca="1"/>
        <v>239184</v>
      </c>
      <c r="AE116">
        <f ca="1"/>
        <v>225494000</v>
      </c>
      <c r="AF116" t="str">
        <f ca="1"/>
        <v/>
      </c>
      <c r="AG116" t="str">
        <f ca="1"/>
        <v/>
      </c>
      <c r="AH116">
        <f ca="1"/>
        <v>110128000</v>
      </c>
      <c r="AI116">
        <f ca="1"/>
        <v>166614000</v>
      </c>
      <c r="AJ116">
        <f ca="1"/>
        <v>355960000</v>
      </c>
      <c r="AK116">
        <f ca="1"/>
        <v>-12782000</v>
      </c>
      <c r="AL116">
        <f ca="1"/>
        <v>100770000</v>
      </c>
      <c r="AM116">
        <f ca="1"/>
        <v>83839000</v>
      </c>
      <c r="AN116" t="str">
        <f ca="1"/>
        <v/>
      </c>
      <c r="AO116">
        <f ca="1"/>
        <v>618267000</v>
      </c>
      <c r="AP116" t="str">
        <f ca="1"/>
        <v/>
      </c>
      <c r="AQ116">
        <f ca="1"/>
        <v>581940000</v>
      </c>
      <c r="AR116" t="str">
        <f ca="1"/>
        <v/>
      </c>
      <c r="AS116">
        <f ca="1"/>
        <v>-454832000</v>
      </c>
      <c r="AT116">
        <f ca="1"/>
        <v>-124886000</v>
      </c>
      <c r="AU116" t="str">
        <f ca="1"/>
        <v/>
      </c>
      <c r="AV116" t="str">
        <f ca="1"/>
        <v/>
      </c>
      <c r="AW116">
        <f ca="1"/>
        <v>0.42</v>
      </c>
      <c r="AX116" t="str">
        <f ca="1"/>
        <v/>
      </c>
      <c r="AY116" t="str">
        <f ca="1"/>
        <v/>
      </c>
      <c r="AZ116">
        <f ca="1"/>
        <v>171827000</v>
      </c>
      <c r="BA116">
        <f ca="1"/>
        <v>171827000</v>
      </c>
      <c r="BB116" t="str">
        <f ca="1"/>
        <v/>
      </c>
      <c r="BC116" t="str">
        <f ca="1"/>
        <v/>
      </c>
      <c r="BD116" t="str">
        <f ca="1"/>
        <v/>
      </c>
      <c r="BE116" t="str">
        <f ca="1"/>
        <v/>
      </c>
      <c r="BF116" t="str">
        <f ca="1"/>
        <v/>
      </c>
      <c r="BG116" t="str">
        <f ca="1"/>
        <v/>
      </c>
      <c r="BH116" t="str">
        <f ca="1"/>
        <v/>
      </c>
      <c r="BI116" t="str">
        <f ca="1"/>
        <v/>
      </c>
      <c r="BJ116" t="str">
        <f ca="1"/>
        <v/>
      </c>
      <c r="BK116" t="str">
        <f ca="1"/>
        <v/>
      </c>
      <c r="BL116">
        <f ca="1"/>
        <v>0.62605868969850598</v>
      </c>
      <c r="BM116">
        <f ca="1"/>
        <v>2.04948770858431</v>
      </c>
      <c r="BN116">
        <f ca="1"/>
        <v>0.43792687413395198</v>
      </c>
      <c r="BO116">
        <f ca="1"/>
        <v>0.97252804949959204</v>
      </c>
      <c r="BP116">
        <f ca="1"/>
        <v>23.0548619047619</v>
      </c>
      <c r="BQ116">
        <f ca="1"/>
        <v>6.0438018194380501E-2</v>
      </c>
      <c r="BR116" t="str">
        <f ca="1"/>
        <v/>
      </c>
      <c r="BS116">
        <f ca="1"/>
        <v>2.4391587258175999E-9</v>
      </c>
    </row>
    <row r="117" spans="1:71" x14ac:dyDescent="0.3">
      <c r="A117">
        <f ca="1"/>
        <v>1477641</v>
      </c>
      <c r="B117" t="str">
        <f ca="1"/>
        <v>DAQO NEW ENERGY CORP.</v>
      </c>
      <c r="C117" t="str">
        <f ca="1"/>
        <v>DQ</v>
      </c>
      <c r="D117" t="str">
        <f ca="1"/>
        <v>04 Manufacturing</v>
      </c>
      <c r="E117" t="str">
        <f ca="1"/>
        <v>Semiconductors &amp; Related Devices</v>
      </c>
      <c r="F117" t="str">
        <f ca="1"/>
        <v>3674</v>
      </c>
      <c r="G117" t="str">
        <f ca="1"/>
        <v>666 LONGDU AVENUE WANZHOU, CHONGQING, None None</v>
      </c>
      <c r="H117">
        <f ca="1"/>
        <v>2026</v>
      </c>
      <c r="I117" t="str">
        <f ca="1"/>
        <v>FY</v>
      </c>
      <c r="J117">
        <f ca="1"/>
        <v>24.113351000000002</v>
      </c>
      <c r="K117" t="str">
        <f ca="1"/>
        <v/>
      </c>
      <c r="L117" t="str">
        <f ca="1"/>
        <v/>
      </c>
      <c r="M117" t="str">
        <f ca="1"/>
        <v/>
      </c>
      <c r="N117" t="str">
        <f ca="1"/>
        <v/>
      </c>
      <c r="O117" t="str">
        <f ca="1"/>
        <v/>
      </c>
      <c r="P117" t="str">
        <f ca="1"/>
        <v/>
      </c>
      <c r="Q117" t="str">
        <f ca="1"/>
        <v/>
      </c>
      <c r="R117" t="str">
        <f ca="1"/>
        <v/>
      </c>
      <c r="S117" t="str">
        <f ca="1"/>
        <v/>
      </c>
      <c r="T117" t="str">
        <f ca="1"/>
        <v/>
      </c>
      <c r="U117" t="str">
        <f ca="1"/>
        <v/>
      </c>
      <c r="V117" t="str">
        <f ca="1"/>
        <v/>
      </c>
      <c r="W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c r="AL117" t="str">
        <f ca="1"/>
        <v/>
      </c>
      <c r="AM117" t="str">
        <f ca="1"/>
        <v/>
      </c>
      <c r="AN117" t="str">
        <f ca="1"/>
        <v/>
      </c>
      <c r="AO117" t="str">
        <f ca="1"/>
        <v/>
      </c>
      <c r="AP117" t="str">
        <f ca="1"/>
        <v/>
      </c>
      <c r="AQ117" t="str">
        <f ca="1"/>
        <v/>
      </c>
      <c r="AR117" t="str">
        <f ca="1"/>
        <v/>
      </c>
      <c r="AS117" t="str">
        <f ca="1"/>
        <v/>
      </c>
      <c r="AT117" t="str">
        <f ca="1"/>
        <v/>
      </c>
      <c r="AU117" t="str">
        <f ca="1"/>
        <v/>
      </c>
      <c r="AV117" t="str">
        <f ca="1"/>
        <v/>
      </c>
      <c r="AW117" t="str">
        <f ca="1"/>
        <v/>
      </c>
      <c r="AX117" t="str">
        <f ca="1"/>
        <v/>
      </c>
      <c r="AY117" t="str">
        <f ca="1"/>
        <v/>
      </c>
      <c r="AZ117" t="str">
        <f ca="1"/>
        <v/>
      </c>
      <c r="BA117" t="str">
        <f ca="1"/>
        <v/>
      </c>
      <c r="BB117" t="str">
        <f ca="1"/>
        <v/>
      </c>
      <c r="BC117" t="str">
        <f ca="1"/>
        <v/>
      </c>
      <c r="BD117" t="str">
        <f ca="1"/>
        <v/>
      </c>
      <c r="BE117" t="str">
        <f ca="1"/>
        <v/>
      </c>
      <c r="BF117" t="str">
        <f ca="1"/>
        <v/>
      </c>
      <c r="BG117" t="str">
        <f ca="1"/>
        <v/>
      </c>
      <c r="BH117" t="str">
        <f ca="1"/>
        <v/>
      </c>
      <c r="BI117" t="str">
        <f ca="1"/>
        <v/>
      </c>
      <c r="BJ117" t="str">
        <f ca="1"/>
        <v/>
      </c>
      <c r="BK117" t="str">
        <f ca="1"/>
        <v/>
      </c>
      <c r="BL117" t="str">
        <f ca="1"/>
        <v/>
      </c>
      <c r="BM117" t="str">
        <f ca="1"/>
        <v/>
      </c>
      <c r="BN117" t="str">
        <f ca="1"/>
        <v/>
      </c>
      <c r="BO117" t="str">
        <f ca="1"/>
        <v/>
      </c>
      <c r="BP117" t="str">
        <f ca="1"/>
        <v/>
      </c>
      <c r="BQ117" t="str">
        <f ca="1"/>
        <v/>
      </c>
      <c r="BR117" t="str">
        <f ca="1"/>
        <v/>
      </c>
      <c r="BS117" t="str">
        <f ca="1"/>
        <v/>
      </c>
    </row>
    <row r="118" spans="1:71" x14ac:dyDescent="0.3">
      <c r="A118">
        <f ca="1"/>
        <v>1477641</v>
      </c>
      <c r="B118" t="str">
        <f ca="1"/>
        <v>DAQO NEW ENERGY CORP.</v>
      </c>
      <c r="C118" t="str">
        <f ca="1"/>
        <v>DQ</v>
      </c>
      <c r="D118" t="str">
        <f ca="1"/>
        <v>04 Manufacturing</v>
      </c>
      <c r="E118" t="str">
        <f ca="1"/>
        <v>Semiconductors &amp; Related Devices</v>
      </c>
      <c r="F118" t="str">
        <f ca="1"/>
        <v>3674</v>
      </c>
      <c r="G118" t="str">
        <f ca="1"/>
        <v>666 LONGDU AVENUE WANZHOU, CHONGQING, None None</v>
      </c>
      <c r="H118">
        <f ca="1"/>
        <v>2025</v>
      </c>
      <c r="I118" t="str">
        <f ca="1"/>
        <v>FY</v>
      </c>
      <c r="J118">
        <f ca="1"/>
        <v>22.841778999999999</v>
      </c>
      <c r="K118" t="str">
        <f ca="1"/>
        <v/>
      </c>
      <c r="L118" t="str">
        <f ca="1"/>
        <v/>
      </c>
      <c r="M118" t="str">
        <f ca="1"/>
        <v/>
      </c>
      <c r="N118" t="str">
        <f ca="1"/>
        <v/>
      </c>
      <c r="O118" t="str">
        <f ca="1"/>
        <v/>
      </c>
      <c r="P118" t="str">
        <f ca="1"/>
        <v/>
      </c>
      <c r="Q118" t="str">
        <f ca="1"/>
        <v/>
      </c>
      <c r="R118" t="str">
        <f ca="1"/>
        <v/>
      </c>
      <c r="S118" t="str">
        <f ca="1"/>
        <v/>
      </c>
      <c r="T118" t="str">
        <f ca="1"/>
        <v/>
      </c>
      <c r="U118" t="str">
        <f ca="1"/>
        <v/>
      </c>
      <c r="V118" t="str">
        <f ca="1"/>
        <v/>
      </c>
      <c r="W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c r="AL118" t="str">
        <f ca="1"/>
        <v/>
      </c>
      <c r="AM118" t="str">
        <f ca="1"/>
        <v/>
      </c>
      <c r="AN118" t="str">
        <f ca="1"/>
        <v/>
      </c>
      <c r="AO118" t="str">
        <f ca="1"/>
        <v/>
      </c>
      <c r="AP118" t="str">
        <f ca="1"/>
        <v/>
      </c>
      <c r="AQ118" t="str">
        <f ca="1"/>
        <v/>
      </c>
      <c r="AR118" t="str">
        <f ca="1"/>
        <v/>
      </c>
      <c r="AS118" t="str">
        <f ca="1"/>
        <v/>
      </c>
      <c r="AT118" t="str">
        <f ca="1"/>
        <v/>
      </c>
      <c r="AU118" t="str">
        <f ca="1"/>
        <v/>
      </c>
      <c r="AV118" t="str">
        <f ca="1"/>
        <v/>
      </c>
      <c r="AW118" t="str">
        <f ca="1"/>
        <v/>
      </c>
      <c r="AX118" t="str">
        <f ca="1"/>
        <v/>
      </c>
      <c r="AY118" t="str">
        <f ca="1"/>
        <v/>
      </c>
      <c r="AZ118" t="str">
        <f ca="1"/>
        <v/>
      </c>
      <c r="BA118" t="str">
        <f ca="1"/>
        <v/>
      </c>
      <c r="BB118" t="str">
        <f ca="1"/>
        <v/>
      </c>
      <c r="BC118" t="str">
        <f ca="1"/>
        <v/>
      </c>
      <c r="BD118" t="str">
        <f ca="1"/>
        <v/>
      </c>
      <c r="BE118" t="str">
        <f ca="1"/>
        <v/>
      </c>
      <c r="BF118" t="str">
        <f ca="1"/>
        <v/>
      </c>
      <c r="BG118" t="str">
        <f ca="1"/>
        <v/>
      </c>
      <c r="BH118" t="str">
        <f ca="1"/>
        <v/>
      </c>
      <c r="BI118" t="str">
        <f ca="1"/>
        <v/>
      </c>
      <c r="BJ118" t="str">
        <f ca="1"/>
        <v/>
      </c>
      <c r="BK118" t="str">
        <f ca="1"/>
        <v/>
      </c>
      <c r="BL118" t="str">
        <f ca="1"/>
        <v/>
      </c>
      <c r="BM118" t="str">
        <f ca="1"/>
        <v/>
      </c>
      <c r="BN118" t="str">
        <f ca="1"/>
        <v/>
      </c>
      <c r="BO118" t="str">
        <f ca="1"/>
        <v/>
      </c>
      <c r="BP118" t="str">
        <f ca="1"/>
        <v/>
      </c>
      <c r="BQ118" t="str">
        <f ca="1"/>
        <v/>
      </c>
      <c r="BR118" t="str">
        <f ca="1"/>
        <v/>
      </c>
      <c r="BS118" t="str">
        <f ca="1"/>
        <v/>
      </c>
    </row>
    <row r="119" spans="1:71" x14ac:dyDescent="0.3">
      <c r="A119">
        <f ca="1"/>
        <v>1477641</v>
      </c>
      <c r="B119" t="str">
        <f ca="1"/>
        <v>DAQO NEW ENERGY CORP.</v>
      </c>
      <c r="C119" t="str">
        <f ca="1"/>
        <v>DQ</v>
      </c>
      <c r="D119" t="str">
        <f ca="1"/>
        <v>04 Manufacturing</v>
      </c>
      <c r="E119" t="str">
        <f ca="1"/>
        <v>Semiconductors &amp; Related Devices</v>
      </c>
      <c r="F119" t="str">
        <f ca="1"/>
        <v>3674</v>
      </c>
      <c r="G119" t="str">
        <f ca="1"/>
        <v>666 LONGDU AVENUE WANZHOU, CHONGQING, None None</v>
      </c>
      <c r="H119">
        <f ca="1"/>
        <v>2024</v>
      </c>
      <c r="I119" t="str">
        <f ca="1"/>
        <v>FY</v>
      </c>
      <c r="J119">
        <f ca="1"/>
        <v>21.130067</v>
      </c>
      <c r="K119" t="str">
        <f ca="1"/>
        <v/>
      </c>
      <c r="L119" t="str">
        <f ca="1"/>
        <v/>
      </c>
      <c r="M119" t="str">
        <f ca="1"/>
        <v/>
      </c>
      <c r="N119" t="str">
        <f ca="1"/>
        <v/>
      </c>
      <c r="O119" t="str">
        <f ca="1"/>
        <v/>
      </c>
      <c r="P119" t="str">
        <f ca="1"/>
        <v/>
      </c>
      <c r="Q119" t="str">
        <f ca="1"/>
        <v/>
      </c>
      <c r="R119" t="str">
        <f ca="1"/>
        <v/>
      </c>
      <c r="S119" t="str">
        <f ca="1"/>
        <v/>
      </c>
      <c r="T119" t="str">
        <f ca="1"/>
        <v/>
      </c>
      <c r="U119" t="str">
        <f ca="1"/>
        <v/>
      </c>
      <c r="V119" t="str">
        <f ca="1"/>
        <v/>
      </c>
      <c r="W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c r="AL119" t="str">
        <f ca="1"/>
        <v/>
      </c>
      <c r="AM119" t="str">
        <f ca="1"/>
        <v/>
      </c>
      <c r="AN119" t="str">
        <f ca="1"/>
        <v/>
      </c>
      <c r="AO119" t="str">
        <f ca="1"/>
        <v/>
      </c>
      <c r="AP119" t="str">
        <f ca="1"/>
        <v/>
      </c>
      <c r="AQ119" t="str">
        <f ca="1"/>
        <v/>
      </c>
      <c r="AR119" t="str">
        <f ca="1"/>
        <v/>
      </c>
      <c r="AS119" t="str">
        <f ca="1"/>
        <v/>
      </c>
      <c r="AT119" t="str">
        <f ca="1"/>
        <v/>
      </c>
      <c r="AU119" t="str">
        <f ca="1"/>
        <v/>
      </c>
      <c r="AV119" t="str">
        <f ca="1"/>
        <v/>
      </c>
      <c r="AW119" t="str">
        <f ca="1"/>
        <v/>
      </c>
      <c r="AX119" t="str">
        <f ca="1"/>
        <v/>
      </c>
      <c r="AY119" t="str">
        <f ca="1"/>
        <v/>
      </c>
      <c r="AZ119" t="str">
        <f ca="1"/>
        <v/>
      </c>
      <c r="BA119" t="str">
        <f ca="1"/>
        <v/>
      </c>
      <c r="BB119" t="str">
        <f ca="1"/>
        <v/>
      </c>
      <c r="BC119" t="str">
        <f ca="1"/>
        <v/>
      </c>
      <c r="BD119" t="str">
        <f ca="1"/>
        <v/>
      </c>
      <c r="BE119" t="str">
        <f ca="1"/>
        <v/>
      </c>
      <c r="BF119" t="str">
        <f ca="1"/>
        <v/>
      </c>
      <c r="BG119" t="str">
        <f ca="1"/>
        <v/>
      </c>
      <c r="BH119" t="str">
        <f ca="1"/>
        <v/>
      </c>
      <c r="BI119" t="str">
        <f ca="1"/>
        <v/>
      </c>
      <c r="BJ119" t="str">
        <f ca="1"/>
        <v/>
      </c>
      <c r="BK119" t="str">
        <f ca="1"/>
        <v/>
      </c>
      <c r="BL119" t="str">
        <f ca="1"/>
        <v/>
      </c>
      <c r="BM119" t="str">
        <f ca="1"/>
        <v/>
      </c>
      <c r="BN119" t="str">
        <f ca="1"/>
        <v/>
      </c>
      <c r="BO119" t="str">
        <f ca="1"/>
        <v/>
      </c>
      <c r="BP119" t="str">
        <f ca="1"/>
        <v/>
      </c>
      <c r="BQ119" t="str">
        <f ca="1"/>
        <v/>
      </c>
      <c r="BR119" t="str">
        <f ca="1"/>
        <v/>
      </c>
      <c r="BS119" t="str">
        <f ca="1"/>
        <v/>
      </c>
    </row>
    <row r="120" spans="1:71" x14ac:dyDescent="0.3">
      <c r="A120">
        <f ca="1"/>
        <v>1477641</v>
      </c>
      <c r="B120" t="str">
        <f ca="1"/>
        <v>DAQO NEW ENERGY CORP.</v>
      </c>
      <c r="C120" t="str">
        <f ca="1"/>
        <v>DQ</v>
      </c>
      <c r="D120" t="str">
        <f ca="1"/>
        <v>04 Manufacturing</v>
      </c>
      <c r="E120" t="str">
        <f ca="1"/>
        <v>Semiconductors &amp; Related Devices</v>
      </c>
      <c r="F120" t="str">
        <f ca="1"/>
        <v>3674</v>
      </c>
      <c r="G120" t="str">
        <f ca="1"/>
        <v>666 LONGDU AVENUE WANZHOU, CHONGQING, None None</v>
      </c>
      <c r="H120">
        <f ca="1"/>
        <v>2023</v>
      </c>
      <c r="I120" t="str">
        <f ca="1"/>
        <v>FY</v>
      </c>
      <c r="J120">
        <f ca="1"/>
        <v>37.459738000000002</v>
      </c>
      <c r="K120" t="str">
        <f ca="1"/>
        <v/>
      </c>
      <c r="L120" t="str">
        <f ca="1"/>
        <v/>
      </c>
      <c r="M120" t="str">
        <f ca="1"/>
        <v/>
      </c>
      <c r="N120" t="str">
        <f ca="1"/>
        <v/>
      </c>
      <c r="O120" t="str">
        <f ca="1"/>
        <v/>
      </c>
      <c r="P120" t="str">
        <f ca="1"/>
        <v/>
      </c>
      <c r="Q120" t="str">
        <f ca="1"/>
        <v/>
      </c>
      <c r="R120" t="str">
        <f ca="1"/>
        <v/>
      </c>
      <c r="S120" t="str">
        <f ca="1"/>
        <v/>
      </c>
      <c r="T120" t="str">
        <f ca="1"/>
        <v/>
      </c>
      <c r="U120" t="str">
        <f ca="1"/>
        <v/>
      </c>
      <c r="V120" t="str">
        <f ca="1"/>
        <v/>
      </c>
      <c r="W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c r="AL120" t="str">
        <f ca="1"/>
        <v/>
      </c>
      <c r="AM120" t="str">
        <f ca="1"/>
        <v/>
      </c>
      <c r="AN120" t="str">
        <f ca="1"/>
        <v/>
      </c>
      <c r="AO120" t="str">
        <f ca="1"/>
        <v/>
      </c>
      <c r="AP120" t="str">
        <f ca="1"/>
        <v/>
      </c>
      <c r="AQ120" t="str">
        <f ca="1"/>
        <v/>
      </c>
      <c r="AR120" t="str">
        <f ca="1"/>
        <v/>
      </c>
      <c r="AS120" t="str">
        <f ca="1"/>
        <v/>
      </c>
      <c r="AT120" t="str">
        <f ca="1"/>
        <v/>
      </c>
      <c r="AU120" t="str">
        <f ca="1"/>
        <v/>
      </c>
      <c r="AV120" t="str">
        <f ca="1"/>
        <v/>
      </c>
      <c r="AW120" t="str">
        <f ca="1"/>
        <v/>
      </c>
      <c r="AX120" t="str">
        <f ca="1"/>
        <v/>
      </c>
      <c r="AY120" t="str">
        <f ca="1"/>
        <v/>
      </c>
      <c r="AZ120" t="str">
        <f ca="1"/>
        <v/>
      </c>
      <c r="BA120" t="str">
        <f ca="1"/>
        <v/>
      </c>
      <c r="BB120" t="str">
        <f ca="1"/>
        <v/>
      </c>
      <c r="BC120" t="str">
        <f ca="1"/>
        <v/>
      </c>
      <c r="BD120" t="str">
        <f ca="1"/>
        <v/>
      </c>
      <c r="BE120" t="str">
        <f ca="1"/>
        <v/>
      </c>
      <c r="BF120" t="str">
        <f ca="1"/>
        <v/>
      </c>
      <c r="BG120" t="str">
        <f ca="1"/>
        <v/>
      </c>
      <c r="BH120" t="str">
        <f ca="1"/>
        <v/>
      </c>
      <c r="BI120" t="str">
        <f ca="1"/>
        <v/>
      </c>
      <c r="BJ120" t="str">
        <f ca="1"/>
        <v/>
      </c>
      <c r="BK120" t="str">
        <f ca="1"/>
        <v/>
      </c>
      <c r="BL120" t="str">
        <f ca="1"/>
        <v/>
      </c>
      <c r="BM120" t="str">
        <f ca="1"/>
        <v/>
      </c>
      <c r="BN120" t="str">
        <f ca="1"/>
        <v/>
      </c>
      <c r="BO120" t="str">
        <f ca="1"/>
        <v/>
      </c>
      <c r="BP120" t="str">
        <f ca="1"/>
        <v/>
      </c>
      <c r="BQ120" t="str">
        <f ca="1"/>
        <v/>
      </c>
      <c r="BR120" t="str">
        <f ca="1"/>
        <v/>
      </c>
      <c r="BS120" t="str">
        <f ca="1"/>
        <v/>
      </c>
    </row>
    <row r="121" spans="1:71" x14ac:dyDescent="0.3">
      <c r="A121">
        <f ca="1"/>
        <v>1477641</v>
      </c>
      <c r="B121" t="str">
        <f ca="1"/>
        <v>DAQO NEW ENERGY CORP.</v>
      </c>
      <c r="C121" t="str">
        <f ca="1"/>
        <v>DQ</v>
      </c>
      <c r="D121" t="str">
        <f ca="1"/>
        <v>04 Manufacturing</v>
      </c>
      <c r="E121" t="str">
        <f ca="1"/>
        <v>Semiconductors &amp; Related Devices</v>
      </c>
      <c r="F121" t="str">
        <f ca="1"/>
        <v>3674</v>
      </c>
      <c r="G121" t="str">
        <f ca="1"/>
        <v>666 LONGDU AVENUE WANZHOU, CHONGQING, None None</v>
      </c>
      <c r="H121">
        <f ca="1"/>
        <v>2022</v>
      </c>
      <c r="I121" t="str">
        <f ca="1"/>
        <v>FY</v>
      </c>
      <c r="J121">
        <f ca="1"/>
        <v>52.989148999999998</v>
      </c>
      <c r="K121" t="str">
        <f ca="1"/>
        <v/>
      </c>
      <c r="L121" t="str">
        <f ca="1"/>
        <v/>
      </c>
      <c r="M121" t="str">
        <f ca="1"/>
        <v/>
      </c>
      <c r="N121" t="str">
        <f ca="1"/>
        <v/>
      </c>
      <c r="O121" t="str">
        <f ca="1"/>
        <v/>
      </c>
      <c r="P121" t="str">
        <f ca="1"/>
        <v/>
      </c>
      <c r="Q121" t="str">
        <f ca="1"/>
        <v/>
      </c>
      <c r="R121" t="str">
        <f ca="1"/>
        <v/>
      </c>
      <c r="S121" t="str">
        <f ca="1"/>
        <v/>
      </c>
      <c r="T121" t="str">
        <f ca="1"/>
        <v/>
      </c>
      <c r="U121" t="str">
        <f ca="1"/>
        <v/>
      </c>
      <c r="V121" t="str">
        <f ca="1"/>
        <v/>
      </c>
      <c r="W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c r="AL121" t="str">
        <f ca="1"/>
        <v/>
      </c>
      <c r="AM121" t="str">
        <f ca="1"/>
        <v/>
      </c>
      <c r="AN121" t="str">
        <f ca="1"/>
        <v/>
      </c>
      <c r="AO121" t="str">
        <f ca="1"/>
        <v/>
      </c>
      <c r="AP121" t="str">
        <f ca="1"/>
        <v/>
      </c>
      <c r="AQ121" t="str">
        <f ca="1"/>
        <v/>
      </c>
      <c r="AR121" t="str">
        <f ca="1"/>
        <v/>
      </c>
      <c r="AS121" t="str">
        <f ca="1"/>
        <v/>
      </c>
      <c r="AT121" t="str">
        <f ca="1"/>
        <v/>
      </c>
      <c r="AU121" t="str">
        <f ca="1"/>
        <v/>
      </c>
      <c r="AV121" t="str">
        <f ca="1"/>
        <v/>
      </c>
      <c r="AW121" t="str">
        <f ca="1"/>
        <v/>
      </c>
      <c r="AX121" t="str">
        <f ca="1"/>
        <v/>
      </c>
      <c r="AY121" t="str">
        <f ca="1"/>
        <v/>
      </c>
      <c r="AZ121" t="str">
        <f ca="1"/>
        <v/>
      </c>
      <c r="BA121" t="str">
        <f ca="1"/>
        <v/>
      </c>
      <c r="BB121" t="str">
        <f ca="1"/>
        <v/>
      </c>
      <c r="BC121" t="str">
        <f ca="1"/>
        <v/>
      </c>
      <c r="BD121" t="str">
        <f ca="1"/>
        <v/>
      </c>
      <c r="BE121" t="str">
        <f ca="1"/>
        <v/>
      </c>
      <c r="BF121" t="str">
        <f ca="1"/>
        <v/>
      </c>
      <c r="BG121" t="str">
        <f ca="1"/>
        <v/>
      </c>
      <c r="BH121" t="str">
        <f ca="1"/>
        <v/>
      </c>
      <c r="BI121" t="str">
        <f ca="1"/>
        <v/>
      </c>
      <c r="BJ121" t="str">
        <f ca="1"/>
        <v/>
      </c>
      <c r="BK121" t="str">
        <f ca="1"/>
        <v/>
      </c>
      <c r="BL121" t="str">
        <f ca="1"/>
        <v/>
      </c>
      <c r="BM121" t="str">
        <f ca="1"/>
        <v/>
      </c>
      <c r="BN121" t="str">
        <f ca="1"/>
        <v/>
      </c>
      <c r="BO121" t="str">
        <f ca="1"/>
        <v/>
      </c>
      <c r="BP121" t="str">
        <f ca="1"/>
        <v/>
      </c>
      <c r="BQ121" t="str">
        <f ca="1"/>
        <v/>
      </c>
      <c r="BR121" t="str">
        <f ca="1"/>
        <v/>
      </c>
      <c r="BS121" t="str">
        <f ca="1"/>
        <v/>
      </c>
    </row>
    <row r="122" spans="1:71" x14ac:dyDescent="0.3">
      <c r="A122">
        <f ca="1"/>
        <v>1477641</v>
      </c>
      <c r="B122" t="str">
        <f ca="1"/>
        <v>DAQO NEW ENERGY CORP.</v>
      </c>
      <c r="C122" t="str">
        <f ca="1"/>
        <v>DQ</v>
      </c>
      <c r="D122" t="str">
        <f ca="1"/>
        <v>04 Manufacturing</v>
      </c>
      <c r="E122" t="str">
        <f ca="1"/>
        <v>Semiconductors &amp; Related Devices</v>
      </c>
      <c r="F122" t="str">
        <f ca="1"/>
        <v>3674</v>
      </c>
      <c r="G122" t="str">
        <f ca="1"/>
        <v>666 LONGDU AVENUE WANZHOU, CHONGQING, None None</v>
      </c>
      <c r="H122">
        <f ca="1"/>
        <v>2021</v>
      </c>
      <c r="I122" t="str">
        <f ca="1"/>
        <v>FY</v>
      </c>
      <c r="J122">
        <f ca="1"/>
        <v>71.696458000000007</v>
      </c>
      <c r="K122" t="str">
        <f ca="1"/>
        <v/>
      </c>
      <c r="L122" t="str">
        <f ca="1"/>
        <v/>
      </c>
      <c r="M122" t="str">
        <f ca="1"/>
        <v/>
      </c>
      <c r="N122" t="str">
        <f ca="1"/>
        <v/>
      </c>
      <c r="O122" t="str">
        <f ca="1"/>
        <v/>
      </c>
      <c r="P122" t="str">
        <f ca="1"/>
        <v/>
      </c>
      <c r="Q122" t="str">
        <f ca="1"/>
        <v/>
      </c>
      <c r="R122" t="str">
        <f ca="1"/>
        <v/>
      </c>
      <c r="S122" t="str">
        <f ca="1"/>
        <v/>
      </c>
      <c r="T122" t="str">
        <f ca="1"/>
        <v/>
      </c>
      <c r="U122" t="str">
        <f ca="1"/>
        <v/>
      </c>
      <c r="V122" t="str">
        <f ca="1"/>
        <v/>
      </c>
      <c r="W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c r="AL122" t="str">
        <f ca="1"/>
        <v/>
      </c>
      <c r="AM122" t="str">
        <f ca="1"/>
        <v/>
      </c>
      <c r="AN122" t="str">
        <f ca="1"/>
        <v/>
      </c>
      <c r="AO122" t="str">
        <f ca="1"/>
        <v/>
      </c>
      <c r="AP122" t="str">
        <f ca="1"/>
        <v/>
      </c>
      <c r="AQ122" t="str">
        <f ca="1"/>
        <v/>
      </c>
      <c r="AR122" t="str">
        <f ca="1"/>
        <v/>
      </c>
      <c r="AS122" t="str">
        <f ca="1"/>
        <v/>
      </c>
      <c r="AT122" t="str">
        <f ca="1"/>
        <v/>
      </c>
      <c r="AU122" t="str">
        <f ca="1"/>
        <v/>
      </c>
      <c r="AV122" t="str">
        <f ca="1"/>
        <v/>
      </c>
      <c r="AW122" t="str">
        <f ca="1"/>
        <v/>
      </c>
      <c r="AX122" t="str">
        <f ca="1"/>
        <v/>
      </c>
      <c r="AY122" t="str">
        <f ca="1"/>
        <v/>
      </c>
      <c r="AZ122" t="str">
        <f ca="1"/>
        <v/>
      </c>
      <c r="BA122" t="str">
        <f ca="1"/>
        <v/>
      </c>
      <c r="BB122" t="str">
        <f ca="1"/>
        <v/>
      </c>
      <c r="BC122" t="str">
        <f ca="1"/>
        <v/>
      </c>
      <c r="BD122" t="str">
        <f ca="1"/>
        <v/>
      </c>
      <c r="BE122" t="str">
        <f ca="1"/>
        <v/>
      </c>
      <c r="BF122" t="str">
        <f ca="1"/>
        <v/>
      </c>
      <c r="BG122" t="str">
        <f ca="1"/>
        <v/>
      </c>
      <c r="BH122" t="str">
        <f ca="1"/>
        <v/>
      </c>
      <c r="BI122" t="str">
        <f ca="1"/>
        <v/>
      </c>
      <c r="BJ122" t="str">
        <f ca="1"/>
        <v/>
      </c>
      <c r="BK122" t="str">
        <f ca="1"/>
        <v/>
      </c>
      <c r="BL122" t="str">
        <f ca="1"/>
        <v/>
      </c>
      <c r="BM122" t="str">
        <f ca="1"/>
        <v/>
      </c>
      <c r="BN122" t="str">
        <f ca="1"/>
        <v/>
      </c>
      <c r="BO122" t="str">
        <f ca="1"/>
        <v/>
      </c>
      <c r="BP122" t="str">
        <f ca="1"/>
        <v/>
      </c>
      <c r="BQ122" t="str">
        <f ca="1"/>
        <v/>
      </c>
      <c r="BR122" t="str">
        <f ca="1"/>
        <v/>
      </c>
      <c r="BS122" t="str">
        <f ca="1"/>
        <v/>
      </c>
    </row>
    <row r="123" spans="1:71" x14ac:dyDescent="0.3">
      <c r="A123">
        <f ca="1"/>
        <v>1477641</v>
      </c>
      <c r="B123" t="str">
        <f ca="1"/>
        <v>DAQO NEW ENERGY CORP.</v>
      </c>
      <c r="C123" t="str">
        <f ca="1"/>
        <v>DQ</v>
      </c>
      <c r="D123" t="str">
        <f ca="1"/>
        <v>04 Manufacturing</v>
      </c>
      <c r="E123" t="str">
        <f ca="1"/>
        <v>Semiconductors &amp; Related Devices</v>
      </c>
      <c r="F123" t="str">
        <f ca="1"/>
        <v>3674</v>
      </c>
      <c r="G123" t="str">
        <f ca="1"/>
        <v>666 LONGDU AVENUE WANZHOU, CHONGQING, None None</v>
      </c>
      <c r="H123">
        <f ca="1"/>
        <v>2020</v>
      </c>
      <c r="I123" t="str">
        <f ca="1"/>
        <v>FY</v>
      </c>
      <c r="J123">
        <f ca="1"/>
        <v>37.732239</v>
      </c>
      <c r="K123" t="str">
        <f ca="1"/>
        <v/>
      </c>
      <c r="L123" t="str">
        <f ca="1"/>
        <v/>
      </c>
      <c r="M123" t="str">
        <f ca="1"/>
        <v/>
      </c>
      <c r="N123" t="str">
        <f ca="1"/>
        <v/>
      </c>
      <c r="O123" t="str">
        <f ca="1"/>
        <v/>
      </c>
      <c r="P123" t="str">
        <f ca="1"/>
        <v/>
      </c>
      <c r="Q123" t="str">
        <f ca="1"/>
        <v/>
      </c>
      <c r="R123" t="str">
        <f ca="1"/>
        <v/>
      </c>
      <c r="S123" t="str">
        <f ca="1"/>
        <v/>
      </c>
      <c r="T123" t="str">
        <f ca="1"/>
        <v/>
      </c>
      <c r="U123" t="str">
        <f ca="1"/>
        <v/>
      </c>
      <c r="V123" t="str">
        <f ca="1"/>
        <v/>
      </c>
      <c r="W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c r="AL123" t="str">
        <f ca="1"/>
        <v/>
      </c>
      <c r="AM123" t="str">
        <f ca="1"/>
        <v/>
      </c>
      <c r="AN123" t="str">
        <f ca="1"/>
        <v/>
      </c>
      <c r="AO123" t="str">
        <f ca="1"/>
        <v/>
      </c>
      <c r="AP123" t="str">
        <f ca="1"/>
        <v/>
      </c>
      <c r="AQ123" t="str">
        <f ca="1"/>
        <v/>
      </c>
      <c r="AR123" t="str">
        <f ca="1"/>
        <v/>
      </c>
      <c r="AS123" t="str">
        <f ca="1"/>
        <v/>
      </c>
      <c r="AT123" t="str">
        <f ca="1"/>
        <v/>
      </c>
      <c r="AU123" t="str">
        <f ca="1"/>
        <v/>
      </c>
      <c r="AV123" t="str">
        <f ca="1"/>
        <v/>
      </c>
      <c r="AW123" t="str">
        <f ca="1"/>
        <v/>
      </c>
      <c r="AX123" t="str">
        <f ca="1"/>
        <v/>
      </c>
      <c r="AY123" t="str">
        <f ca="1"/>
        <v/>
      </c>
      <c r="AZ123" t="str">
        <f ca="1"/>
        <v/>
      </c>
      <c r="BA123" t="str">
        <f ca="1"/>
        <v/>
      </c>
      <c r="BB123" t="str">
        <f ca="1"/>
        <v/>
      </c>
      <c r="BC123" t="str">
        <f ca="1"/>
        <v/>
      </c>
      <c r="BD123" t="str">
        <f ca="1"/>
        <v/>
      </c>
      <c r="BE123" t="str">
        <f ca="1"/>
        <v/>
      </c>
      <c r="BF123" t="str">
        <f ca="1"/>
        <v/>
      </c>
      <c r="BG123" t="str">
        <f ca="1"/>
        <v/>
      </c>
      <c r="BH123" t="str">
        <f ca="1"/>
        <v/>
      </c>
      <c r="BI123" t="str">
        <f ca="1"/>
        <v/>
      </c>
      <c r="BJ123" t="str">
        <f ca="1"/>
        <v/>
      </c>
      <c r="BK123" t="str">
        <f ca="1"/>
        <v/>
      </c>
      <c r="BL123" t="str">
        <f ca="1"/>
        <v/>
      </c>
      <c r="BM123" t="str">
        <f ca="1"/>
        <v/>
      </c>
      <c r="BN123" t="str">
        <f ca="1"/>
        <v/>
      </c>
      <c r="BO123" t="str">
        <f ca="1"/>
        <v/>
      </c>
      <c r="BP123" t="str">
        <f ca="1"/>
        <v/>
      </c>
      <c r="BQ123" t="str">
        <f ca="1"/>
        <v/>
      </c>
      <c r="BR123" t="str">
        <f ca="1"/>
        <v/>
      </c>
      <c r="BS123" t="str">
        <f ca="1"/>
        <v/>
      </c>
    </row>
    <row r="124" spans="1:71" x14ac:dyDescent="0.3">
      <c r="A124">
        <f ca="1"/>
        <v>1477641</v>
      </c>
      <c r="B124" t="str">
        <f ca="1"/>
        <v>DAQO NEW ENERGY CORP.</v>
      </c>
      <c r="C124" t="str">
        <f ca="1"/>
        <v>DQ</v>
      </c>
      <c r="D124" t="str">
        <f ca="1"/>
        <v>04 Manufacturing</v>
      </c>
      <c r="E124" t="str">
        <f ca="1"/>
        <v>Semiconductors &amp; Related Devices</v>
      </c>
      <c r="F124" t="str">
        <f ca="1"/>
        <v>3674</v>
      </c>
      <c r="G124" t="str">
        <f ca="1"/>
        <v>666 LONGDU AVENUE WANZHOU, CHONGQING, None None</v>
      </c>
      <c r="H124">
        <f ca="1"/>
        <v>2019</v>
      </c>
      <c r="I124" t="str">
        <f ca="1"/>
        <v>FY</v>
      </c>
      <c r="J124">
        <f ca="1"/>
        <v>7.8363649999999998</v>
      </c>
      <c r="K124" t="str">
        <f ca="1"/>
        <v/>
      </c>
      <c r="L124" t="str">
        <f ca="1"/>
        <v/>
      </c>
      <c r="M124" t="str">
        <f ca="1"/>
        <v/>
      </c>
      <c r="N124" t="str">
        <f ca="1"/>
        <v/>
      </c>
      <c r="O124" t="str">
        <f ca="1"/>
        <v/>
      </c>
      <c r="P124" t="str">
        <f ca="1"/>
        <v/>
      </c>
      <c r="Q124" t="str">
        <f ca="1"/>
        <v/>
      </c>
      <c r="R124" t="str">
        <f ca="1"/>
        <v/>
      </c>
      <c r="S124" t="str">
        <f ca="1"/>
        <v/>
      </c>
      <c r="T124" t="str">
        <f ca="1"/>
        <v/>
      </c>
      <c r="U124" t="str">
        <f ca="1"/>
        <v/>
      </c>
      <c r="V124" t="str">
        <f ca="1"/>
        <v/>
      </c>
      <c r="W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c r="AL124" t="str">
        <f ca="1"/>
        <v/>
      </c>
      <c r="AM124" t="str">
        <f ca="1"/>
        <v/>
      </c>
      <c r="AN124" t="str">
        <f ca="1"/>
        <v/>
      </c>
      <c r="AO124" t="str">
        <f ca="1"/>
        <v/>
      </c>
      <c r="AP124" t="str">
        <f ca="1"/>
        <v/>
      </c>
      <c r="AQ124" t="str">
        <f ca="1"/>
        <v/>
      </c>
      <c r="AR124" t="str">
        <f ca="1"/>
        <v/>
      </c>
      <c r="AS124" t="str">
        <f ca="1"/>
        <v/>
      </c>
      <c r="AT124" t="str">
        <f ca="1"/>
        <v/>
      </c>
      <c r="AU124" t="str">
        <f ca="1"/>
        <v/>
      </c>
      <c r="AV124" t="str">
        <f ca="1"/>
        <v/>
      </c>
      <c r="AW124" t="str">
        <f ca="1"/>
        <v/>
      </c>
      <c r="AX124" t="str">
        <f ca="1"/>
        <v/>
      </c>
      <c r="AY124" t="str">
        <f ca="1"/>
        <v/>
      </c>
      <c r="AZ124" t="str">
        <f ca="1"/>
        <v/>
      </c>
      <c r="BA124" t="str">
        <f ca="1"/>
        <v/>
      </c>
      <c r="BB124" t="str">
        <f ca="1"/>
        <v/>
      </c>
      <c r="BC124" t="str">
        <f ca="1"/>
        <v/>
      </c>
      <c r="BD124" t="str">
        <f ca="1"/>
        <v/>
      </c>
      <c r="BE124" t="str">
        <f ca="1"/>
        <v/>
      </c>
      <c r="BF124" t="str">
        <f ca="1"/>
        <v/>
      </c>
      <c r="BG124" t="str">
        <f ca="1"/>
        <v/>
      </c>
      <c r="BH124" t="str">
        <f ca="1"/>
        <v/>
      </c>
      <c r="BI124" t="str">
        <f ca="1"/>
        <v/>
      </c>
      <c r="BJ124" t="str">
        <f ca="1"/>
        <v/>
      </c>
      <c r="BK124" t="str">
        <f ca="1"/>
        <v/>
      </c>
      <c r="BL124" t="str">
        <f ca="1"/>
        <v/>
      </c>
      <c r="BM124" t="str">
        <f ca="1"/>
        <v/>
      </c>
      <c r="BN124" t="str">
        <f ca="1"/>
        <v/>
      </c>
      <c r="BO124" t="str">
        <f ca="1"/>
        <v/>
      </c>
      <c r="BP124" t="str">
        <f ca="1"/>
        <v/>
      </c>
      <c r="BQ124" t="str">
        <f ca="1"/>
        <v/>
      </c>
      <c r="BR124" t="str">
        <f ca="1"/>
        <v/>
      </c>
      <c r="BS124" t="str">
        <f ca="1"/>
        <v/>
      </c>
    </row>
    <row r="125" spans="1:71" x14ac:dyDescent="0.3">
      <c r="A125">
        <f ca="1"/>
        <v>1477641</v>
      </c>
      <c r="B125" t="str">
        <f ca="1"/>
        <v>DAQO NEW ENERGY CORP.</v>
      </c>
      <c r="C125" t="str">
        <f ca="1"/>
        <v>DQ</v>
      </c>
      <c r="D125" t="str">
        <f ca="1"/>
        <v>04 Manufacturing</v>
      </c>
      <c r="E125" t="str">
        <f ca="1"/>
        <v>Semiconductors &amp; Related Devices</v>
      </c>
      <c r="F125" t="str">
        <f ca="1"/>
        <v>3674</v>
      </c>
      <c r="G125" t="str">
        <f ca="1"/>
        <v>666 LONGDU AVENUE WANZHOU, CHONGQING, None None</v>
      </c>
      <c r="H125">
        <f ca="1"/>
        <v>2018</v>
      </c>
      <c r="I125" t="str">
        <f ca="1"/>
        <v>FY</v>
      </c>
      <c r="J125">
        <f ca="1"/>
        <v>8.6657949999999992</v>
      </c>
      <c r="K125" t="str">
        <f ca="1"/>
        <v/>
      </c>
      <c r="L125" t="str">
        <f ca="1"/>
        <v/>
      </c>
      <c r="M125" t="str">
        <f ca="1"/>
        <v/>
      </c>
      <c r="N125" t="str">
        <f ca="1"/>
        <v/>
      </c>
      <c r="O125" t="str">
        <f ca="1"/>
        <v/>
      </c>
      <c r="P125" t="str">
        <f ca="1"/>
        <v/>
      </c>
      <c r="Q125" t="str">
        <f ca="1"/>
        <v/>
      </c>
      <c r="R125" t="str">
        <f ca="1"/>
        <v/>
      </c>
      <c r="S125" t="str">
        <f ca="1"/>
        <v/>
      </c>
      <c r="T125" t="str">
        <f ca="1"/>
        <v/>
      </c>
      <c r="U125" t="str">
        <f ca="1"/>
        <v/>
      </c>
      <c r="V125" t="str">
        <f ca="1"/>
        <v/>
      </c>
      <c r="W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c r="AL125" t="str">
        <f ca="1"/>
        <v/>
      </c>
      <c r="AM125" t="str">
        <f ca="1"/>
        <v/>
      </c>
      <c r="AN125" t="str">
        <f ca="1"/>
        <v/>
      </c>
      <c r="AO125" t="str">
        <f ca="1"/>
        <v/>
      </c>
      <c r="AP125" t="str">
        <f ca="1"/>
        <v/>
      </c>
      <c r="AQ125" t="str">
        <f ca="1"/>
        <v/>
      </c>
      <c r="AR125" t="str">
        <f ca="1"/>
        <v/>
      </c>
      <c r="AS125" t="str">
        <f ca="1"/>
        <v/>
      </c>
      <c r="AT125" t="str">
        <f ca="1"/>
        <v/>
      </c>
      <c r="AU125" t="str">
        <f ca="1"/>
        <v/>
      </c>
      <c r="AV125" t="str">
        <f ca="1"/>
        <v/>
      </c>
      <c r="AW125" t="str">
        <f ca="1"/>
        <v/>
      </c>
      <c r="AX125" t="str">
        <f ca="1"/>
        <v/>
      </c>
      <c r="AY125" t="str">
        <f ca="1"/>
        <v/>
      </c>
      <c r="AZ125" t="str">
        <f ca="1"/>
        <v/>
      </c>
      <c r="BA125" t="str">
        <f ca="1"/>
        <v/>
      </c>
      <c r="BB125" t="str">
        <f ca="1"/>
        <v/>
      </c>
      <c r="BC125" t="str">
        <f ca="1"/>
        <v/>
      </c>
      <c r="BD125" t="str">
        <f ca="1"/>
        <v/>
      </c>
      <c r="BE125" t="str">
        <f ca="1"/>
        <v/>
      </c>
      <c r="BF125" t="str">
        <f ca="1"/>
        <v/>
      </c>
      <c r="BG125" t="str">
        <f ca="1"/>
        <v/>
      </c>
      <c r="BH125" t="str">
        <f ca="1"/>
        <v/>
      </c>
      <c r="BI125" t="str">
        <f ca="1"/>
        <v/>
      </c>
      <c r="BJ125" t="str">
        <f ca="1"/>
        <v/>
      </c>
      <c r="BK125" t="str">
        <f ca="1"/>
        <v/>
      </c>
      <c r="BL125" t="str">
        <f ca="1"/>
        <v/>
      </c>
      <c r="BM125" t="str">
        <f ca="1"/>
        <v/>
      </c>
      <c r="BN125" t="str">
        <f ca="1"/>
        <v/>
      </c>
      <c r="BO125" t="str">
        <f ca="1"/>
        <v/>
      </c>
      <c r="BP125" t="str">
        <f ca="1"/>
        <v/>
      </c>
      <c r="BQ125" t="str">
        <f ca="1"/>
        <v/>
      </c>
      <c r="BR125" t="str">
        <f ca="1"/>
        <v/>
      </c>
      <c r="BS125" t="str">
        <f ca="1"/>
        <v/>
      </c>
    </row>
    <row r="126" spans="1:71" x14ac:dyDescent="0.3">
      <c r="A126">
        <f ca="1"/>
        <v>1477641</v>
      </c>
      <c r="B126" t="str">
        <f ca="1"/>
        <v>DAQO NEW ENERGY CORP.</v>
      </c>
      <c r="C126" t="str">
        <f ca="1"/>
        <v>DQ</v>
      </c>
      <c r="D126" t="str">
        <f ca="1"/>
        <v>04 Manufacturing</v>
      </c>
      <c r="E126" t="str">
        <f ca="1"/>
        <v>Semiconductors &amp; Related Devices</v>
      </c>
      <c r="F126" t="str">
        <f ca="1"/>
        <v>3674</v>
      </c>
      <c r="G126" t="str">
        <f ca="1"/>
        <v>666 LONGDU AVENUE WANZHOU, CHONGQING, None None</v>
      </c>
      <c r="H126">
        <f ca="1"/>
        <v>2017</v>
      </c>
      <c r="I126" t="str">
        <f ca="1"/>
        <v>FY</v>
      </c>
      <c r="J126">
        <f ca="1"/>
        <v>7.122293</v>
      </c>
      <c r="K126" t="str">
        <f ca="1"/>
        <v/>
      </c>
      <c r="L126" t="str">
        <f ca="1"/>
        <v/>
      </c>
      <c r="M126" t="str">
        <f ca="1"/>
        <v/>
      </c>
      <c r="N126" t="str">
        <f ca="1"/>
        <v/>
      </c>
      <c r="O126" t="str">
        <f ca="1"/>
        <v/>
      </c>
      <c r="P126" t="str">
        <f ca="1"/>
        <v/>
      </c>
      <c r="Q126" t="str">
        <f ca="1"/>
        <v/>
      </c>
      <c r="R126" t="str">
        <f ca="1"/>
        <v/>
      </c>
      <c r="S126" t="str">
        <f ca="1"/>
        <v/>
      </c>
      <c r="T126" t="str">
        <f ca="1"/>
        <v/>
      </c>
      <c r="U126" t="str">
        <f ca="1"/>
        <v/>
      </c>
      <c r="V126" t="str">
        <f ca="1"/>
        <v/>
      </c>
      <c r="W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c r="AL126" t="str">
        <f ca="1"/>
        <v/>
      </c>
      <c r="AM126" t="str">
        <f ca="1"/>
        <v/>
      </c>
      <c r="AN126" t="str">
        <f ca="1"/>
        <v/>
      </c>
      <c r="AO126" t="str">
        <f ca="1"/>
        <v/>
      </c>
      <c r="AP126" t="str">
        <f ca="1"/>
        <v/>
      </c>
      <c r="AQ126" t="str">
        <f ca="1"/>
        <v/>
      </c>
      <c r="AR126" t="str">
        <f ca="1"/>
        <v/>
      </c>
      <c r="AS126" t="str">
        <f ca="1"/>
        <v/>
      </c>
      <c r="AT126" t="str">
        <f ca="1"/>
        <v/>
      </c>
      <c r="AU126" t="str">
        <f ca="1"/>
        <v/>
      </c>
      <c r="AV126" t="str">
        <f ca="1"/>
        <v/>
      </c>
      <c r="AW126" t="str">
        <f ca="1"/>
        <v/>
      </c>
      <c r="AX126" t="str">
        <f ca="1"/>
        <v/>
      </c>
      <c r="AY126" t="str">
        <f ca="1"/>
        <v/>
      </c>
      <c r="AZ126" t="str">
        <f ca="1"/>
        <v/>
      </c>
      <c r="BA126" t="str">
        <f ca="1"/>
        <v/>
      </c>
      <c r="BB126" t="str">
        <f ca="1"/>
        <v/>
      </c>
      <c r="BC126" t="str">
        <f ca="1"/>
        <v/>
      </c>
      <c r="BD126" t="str">
        <f ca="1"/>
        <v/>
      </c>
      <c r="BE126" t="str">
        <f ca="1"/>
        <v/>
      </c>
      <c r="BF126" t="str">
        <f ca="1"/>
        <v/>
      </c>
      <c r="BG126" t="str">
        <f ca="1"/>
        <v/>
      </c>
      <c r="BH126" t="str">
        <f ca="1"/>
        <v/>
      </c>
      <c r="BI126" t="str">
        <f ca="1"/>
        <v/>
      </c>
      <c r="BJ126" t="str">
        <f ca="1"/>
        <v/>
      </c>
      <c r="BK126" t="str">
        <f ca="1"/>
        <v/>
      </c>
      <c r="BL126" t="str">
        <f ca="1"/>
        <v/>
      </c>
      <c r="BM126" t="str">
        <f ca="1"/>
        <v/>
      </c>
      <c r="BN126" t="str">
        <f ca="1"/>
        <v/>
      </c>
      <c r="BO126" t="str">
        <f ca="1"/>
        <v/>
      </c>
      <c r="BP126" t="str">
        <f ca="1"/>
        <v/>
      </c>
      <c r="BQ126" t="str">
        <f ca="1"/>
        <v/>
      </c>
      <c r="BR126" t="str">
        <f ca="1"/>
        <v/>
      </c>
      <c r="BS126" t="str">
        <f ca="1"/>
        <v/>
      </c>
    </row>
    <row r="127" spans="1:71" x14ac:dyDescent="0.3">
      <c r="A127">
        <f ca="1"/>
        <v>1463101</v>
      </c>
      <c r="B127" t="str">
        <f ca="1"/>
        <v>Enphase Energy, Inc.</v>
      </c>
      <c r="C127" t="str">
        <f ca="1"/>
        <v>ENPH</v>
      </c>
      <c r="D127" t="str">
        <f ca="1"/>
        <v>04 Manufacturing</v>
      </c>
      <c r="E127" t="str">
        <f ca="1"/>
        <v>Semiconductors &amp; Related Devices</v>
      </c>
      <c r="F127" t="str">
        <f ca="1"/>
        <v>3674</v>
      </c>
      <c r="G127" t="str">
        <f ca="1"/>
        <v>47281 BAYSIDE PARKWAY FREMONT, CA 94538</v>
      </c>
      <c r="H127">
        <f ca="1"/>
        <v>2026</v>
      </c>
      <c r="I127" t="str">
        <f ca="1"/>
        <v>FY</v>
      </c>
      <c r="J127">
        <f ca="1"/>
        <v>41.349625000000003</v>
      </c>
      <c r="K127" t="str">
        <f ca="1"/>
        <v/>
      </c>
      <c r="L127" t="str">
        <f ca="1"/>
        <v/>
      </c>
      <c r="M127" t="str">
        <f ca="1"/>
        <v/>
      </c>
      <c r="N127" t="str">
        <f ca="1"/>
        <v/>
      </c>
      <c r="O127" t="str">
        <f ca="1"/>
        <v/>
      </c>
      <c r="P127" t="str">
        <f ca="1"/>
        <v/>
      </c>
      <c r="Q127" t="str">
        <f ca="1"/>
        <v/>
      </c>
      <c r="R127" t="str">
        <f ca="1"/>
        <v/>
      </c>
      <c r="S127" t="str">
        <f ca="1"/>
        <v/>
      </c>
      <c r="T127" t="str">
        <f ca="1"/>
        <v/>
      </c>
      <c r="U127" t="str">
        <f ca="1"/>
        <v/>
      </c>
      <c r="V127" t="str">
        <f ca="1"/>
        <v/>
      </c>
      <c r="W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c r="AL127" t="str">
        <f ca="1"/>
        <v/>
      </c>
      <c r="AM127" t="str">
        <f ca="1"/>
        <v/>
      </c>
      <c r="AN127" t="str">
        <f ca="1"/>
        <v/>
      </c>
      <c r="AO127" t="str">
        <f ca="1"/>
        <v/>
      </c>
      <c r="AP127" t="str">
        <f ca="1"/>
        <v/>
      </c>
      <c r="AQ127" t="str">
        <f ca="1"/>
        <v/>
      </c>
      <c r="AR127" t="str">
        <f ca="1"/>
        <v/>
      </c>
      <c r="AS127" t="str">
        <f ca="1"/>
        <v/>
      </c>
      <c r="AT127" t="str">
        <f ca="1"/>
        <v/>
      </c>
      <c r="AU127" t="str">
        <f ca="1"/>
        <v/>
      </c>
      <c r="AV127" t="str">
        <f ca="1"/>
        <v/>
      </c>
      <c r="AW127" t="str">
        <f ca="1"/>
        <v/>
      </c>
      <c r="AX127" t="str">
        <f ca="1"/>
        <v/>
      </c>
      <c r="AY127" t="str">
        <f ca="1"/>
        <v/>
      </c>
      <c r="AZ127" t="str">
        <f ca="1"/>
        <v/>
      </c>
      <c r="BA127" t="str">
        <f ca="1"/>
        <v/>
      </c>
      <c r="BB127" t="str">
        <f ca="1"/>
        <v/>
      </c>
      <c r="BC127" t="str">
        <f ca="1"/>
        <v/>
      </c>
      <c r="BD127" t="str">
        <f ca="1"/>
        <v/>
      </c>
      <c r="BE127" t="str">
        <f ca="1"/>
        <v/>
      </c>
      <c r="BF127" t="str">
        <f ca="1"/>
        <v/>
      </c>
      <c r="BG127" t="str">
        <f ca="1"/>
        <v/>
      </c>
      <c r="BH127" t="str">
        <f ca="1"/>
        <v/>
      </c>
      <c r="BI127" t="str">
        <f ca="1"/>
        <v/>
      </c>
      <c r="BJ127" t="str">
        <f ca="1"/>
        <v/>
      </c>
      <c r="BK127" t="str">
        <f ca="1"/>
        <v/>
      </c>
      <c r="BL127" t="str">
        <f ca="1"/>
        <v/>
      </c>
      <c r="BM127" t="str">
        <f ca="1"/>
        <v/>
      </c>
      <c r="BN127" t="str">
        <f ca="1"/>
        <v/>
      </c>
      <c r="BO127" t="str">
        <f ca="1"/>
        <v/>
      </c>
      <c r="BP127" t="str">
        <f ca="1"/>
        <v/>
      </c>
      <c r="BQ127" t="str">
        <f ca="1"/>
        <v/>
      </c>
      <c r="BR127" t="str">
        <f ca="1"/>
        <v/>
      </c>
      <c r="BS127" t="str">
        <f ca="1"/>
        <v/>
      </c>
    </row>
    <row r="128" spans="1:71" x14ac:dyDescent="0.3">
      <c r="A128">
        <f ca="1"/>
        <v>1463101</v>
      </c>
      <c r="B128" t="str">
        <f ca="1"/>
        <v>Enphase Energy, Inc.</v>
      </c>
      <c r="C128" t="str">
        <f ca="1"/>
        <v>ENPH</v>
      </c>
      <c r="D128" t="str">
        <f ca="1"/>
        <v>04 Manufacturing</v>
      </c>
      <c r="E128" t="str">
        <f ca="1"/>
        <v>Semiconductors &amp; Related Devices</v>
      </c>
      <c r="F128" t="str">
        <f ca="1"/>
        <v>3674</v>
      </c>
      <c r="G128" t="str">
        <f ca="1"/>
        <v>47281 BAYSIDE PARKWAY FREMONT, CA 94538</v>
      </c>
      <c r="H128">
        <f ca="1"/>
        <v>2025</v>
      </c>
      <c r="I128" t="str">
        <f ca="1"/>
        <v>FY</v>
      </c>
      <c r="J128">
        <f ca="1"/>
        <v>41.172660999999998</v>
      </c>
      <c r="K128">
        <f ca="1"/>
        <v>3509792000</v>
      </c>
      <c r="L128">
        <f ca="1"/>
        <v>2606860000</v>
      </c>
      <c r="M128">
        <f ca="1"/>
        <v>474318000</v>
      </c>
      <c r="N128">
        <f ca="1"/>
        <v>229881000</v>
      </c>
      <c r="O128">
        <f ca="1"/>
        <v>288047000</v>
      </c>
      <c r="P128">
        <f ca="1"/>
        <v>136804000</v>
      </c>
      <c r="Q128">
        <f ca="1"/>
        <v>136804000</v>
      </c>
      <c r="R128">
        <f ca="1"/>
        <v>22288000</v>
      </c>
      <c r="S128">
        <f ca="1"/>
        <v>214760000</v>
      </c>
      <c r="T128">
        <f ca="1"/>
        <v>2422769000</v>
      </c>
      <c r="U128">
        <f ca="1"/>
        <v>1262150000</v>
      </c>
      <c r="V128">
        <f ca="1"/>
        <v>203039000</v>
      </c>
      <c r="W128" t="str">
        <f ca="1"/>
        <v/>
      </c>
      <c r="X128" t="str">
        <f ca="1"/>
        <v/>
      </c>
      <c r="Y128">
        <f ca="1"/>
        <v>1204377000</v>
      </c>
      <c r="Z128">
        <f ca="1"/>
        <v>1087023000</v>
      </c>
      <c r="AA128" t="str">
        <f ca="1"/>
        <v/>
      </c>
      <c r="AB128">
        <f ca="1"/>
        <v>-203896000</v>
      </c>
      <c r="AC128">
        <f ca="1"/>
        <v>1000</v>
      </c>
      <c r="AD128">
        <f ca="1"/>
        <v>131080000</v>
      </c>
      <c r="AE128">
        <f ca="1"/>
        <v>687004000</v>
      </c>
      <c r="AF128" t="str">
        <f ca="1"/>
        <v/>
      </c>
      <c r="AG128">
        <f ca="1"/>
        <v>785981000</v>
      </c>
      <c r="AH128">
        <f ca="1"/>
        <v>157526000</v>
      </c>
      <c r="AI128">
        <f ca="1"/>
        <v>189075000</v>
      </c>
      <c r="AJ128">
        <f ca="1"/>
        <v>529478000</v>
      </c>
      <c r="AK128">
        <f ca="1"/>
        <v>32681000</v>
      </c>
      <c r="AL128">
        <f ca="1"/>
        <v>172133000</v>
      </c>
      <c r="AM128" t="str">
        <f ca="1"/>
        <v/>
      </c>
      <c r="AN128" t="str">
        <f ca="1"/>
        <v/>
      </c>
      <c r="AO128">
        <f ca="1"/>
        <v>136540000</v>
      </c>
      <c r="AP128" t="str">
        <f ca="1"/>
        <v/>
      </c>
      <c r="AQ128">
        <f ca="1"/>
        <v>80645000</v>
      </c>
      <c r="AR128" t="str">
        <f ca="1"/>
        <v/>
      </c>
      <c r="AS128">
        <f ca="1"/>
        <v>106792000</v>
      </c>
      <c r="AT128">
        <f ca="1"/>
        <v>-241624000</v>
      </c>
      <c r="AU128" t="str">
        <f ca="1"/>
        <v/>
      </c>
      <c r="AV128" t="str">
        <f ca="1"/>
        <v/>
      </c>
      <c r="AW128">
        <f ca="1"/>
        <v>1.31</v>
      </c>
      <c r="AX128">
        <f ca="1"/>
        <v>226525500</v>
      </c>
      <c r="AY128" t="str">
        <f ca="1"/>
        <v/>
      </c>
      <c r="AZ128" t="str">
        <f ca="1"/>
        <v/>
      </c>
      <c r="BA128" t="str">
        <f ca="1"/>
        <v/>
      </c>
      <c r="BB128" t="str">
        <f ca="1"/>
        <v/>
      </c>
      <c r="BC128" t="str">
        <f ca="1"/>
        <v/>
      </c>
      <c r="BD128" t="str">
        <f ca="1"/>
        <v/>
      </c>
      <c r="BE128" t="str">
        <f ca="1"/>
        <v/>
      </c>
      <c r="BF128">
        <f ca="1"/>
        <v>3.4697241590902599</v>
      </c>
      <c r="BG128" t="str">
        <f ca="1"/>
        <v/>
      </c>
      <c r="BH128" t="str">
        <f ca="1"/>
        <v/>
      </c>
      <c r="BI128" t="str">
        <f ca="1"/>
        <v/>
      </c>
      <c r="BJ128" t="str">
        <f ca="1"/>
        <v/>
      </c>
      <c r="BK128" t="str">
        <f ca="1"/>
        <v/>
      </c>
      <c r="BL128">
        <f ca="1"/>
        <v>0.69028848433183498</v>
      </c>
      <c r="BM128" t="str">
        <f ca="1"/>
        <v/>
      </c>
      <c r="BN128">
        <f ca="1"/>
        <v>0.37580160836667598</v>
      </c>
      <c r="BO128">
        <f ca="1"/>
        <v>1.83719288515628</v>
      </c>
      <c r="BP128">
        <f ca="1"/>
        <v>31.429512213740502</v>
      </c>
      <c r="BQ128">
        <f ca="1"/>
        <v>0.15835267515038801</v>
      </c>
      <c r="BR128" t="str">
        <f ca="1"/>
        <v/>
      </c>
      <c r="BS128">
        <f ca="1"/>
        <v>4.9618256384639498E-8</v>
      </c>
    </row>
    <row r="129" spans="1:71" x14ac:dyDescent="0.3">
      <c r="A129">
        <f ca="1"/>
        <v>1463101</v>
      </c>
      <c r="B129" t="str">
        <f ca="1"/>
        <v>Enphase Energy, Inc.</v>
      </c>
      <c r="C129" t="str">
        <f ca="1"/>
        <v>ENPH</v>
      </c>
      <c r="D129" t="str">
        <f ca="1"/>
        <v>04 Manufacturing</v>
      </c>
      <c r="E129" t="str">
        <f ca="1"/>
        <v>Semiconductors &amp; Related Devices</v>
      </c>
      <c r="F129" t="str">
        <f ca="1"/>
        <v>3674</v>
      </c>
      <c r="G129" t="str">
        <f ca="1"/>
        <v>47281 BAYSIDE PARKWAY FREMONT, CA 94538</v>
      </c>
      <c r="H129">
        <f ca="1"/>
        <v>2024</v>
      </c>
      <c r="I129" t="str">
        <f ca="1"/>
        <v>FY</v>
      </c>
      <c r="J129">
        <f ca="1"/>
        <v>103.563135</v>
      </c>
      <c r="K129">
        <f ca="1"/>
        <v>3249676000</v>
      </c>
      <c r="L129">
        <f ca="1"/>
        <v>2327084000</v>
      </c>
      <c r="M129">
        <f ca="1"/>
        <v>369110000</v>
      </c>
      <c r="N129">
        <f ca="1"/>
        <v>223749000</v>
      </c>
      <c r="O129">
        <f ca="1"/>
        <v>165004000</v>
      </c>
      <c r="P129">
        <f ca="1"/>
        <v>147514000</v>
      </c>
      <c r="Q129">
        <f ca="1"/>
        <v>147514000</v>
      </c>
      <c r="R129">
        <f ca="1"/>
        <v>42398000</v>
      </c>
      <c r="S129">
        <f ca="1"/>
        <v>211571000</v>
      </c>
      <c r="T129">
        <f ca="1"/>
        <v>2416660000</v>
      </c>
      <c r="U129">
        <f ca="1"/>
        <v>660091000</v>
      </c>
      <c r="V129">
        <f ca="1"/>
        <v>90032000</v>
      </c>
      <c r="W129" t="str">
        <f ca="1"/>
        <v/>
      </c>
      <c r="X129" t="str">
        <f ca="1"/>
        <v/>
      </c>
      <c r="Y129">
        <f ca="1"/>
        <v>1302380000</v>
      </c>
      <c r="Z129">
        <f ca="1"/>
        <v>833016000</v>
      </c>
      <c r="AA129" t="str">
        <f ca="1"/>
        <v/>
      </c>
      <c r="AB129">
        <f ca="1"/>
        <v>-245206000</v>
      </c>
      <c r="AC129">
        <f ca="1"/>
        <v>1000</v>
      </c>
      <c r="AD129">
        <f ca="1"/>
        <v>132448000</v>
      </c>
      <c r="AE129">
        <f ca="1"/>
        <v>629138000</v>
      </c>
      <c r="AF129" t="str">
        <f ca="1"/>
        <v/>
      </c>
      <c r="AG129">
        <f ca="1"/>
        <v>701245000</v>
      </c>
      <c r="AH129">
        <f ca="1"/>
        <v>77292000</v>
      </c>
      <c r="AI129">
        <f ca="1"/>
        <v>201315000</v>
      </c>
      <c r="AJ129">
        <f ca="1"/>
        <v>551846000</v>
      </c>
      <c r="AK129">
        <f ca="1"/>
        <v>17501000</v>
      </c>
      <c r="AL129">
        <f ca="1"/>
        <v>102658000</v>
      </c>
      <c r="AM129" t="str">
        <f ca="1"/>
        <v/>
      </c>
      <c r="AN129" t="str">
        <f ca="1"/>
        <v/>
      </c>
      <c r="AO129">
        <f ca="1"/>
        <v>513693000</v>
      </c>
      <c r="AP129" t="str">
        <f ca="1"/>
        <v/>
      </c>
      <c r="AQ129">
        <f ca="1"/>
        <v>81389000</v>
      </c>
      <c r="AR129" t="str">
        <f ca="1"/>
        <v/>
      </c>
      <c r="AS129">
        <f ca="1"/>
        <v>128267000</v>
      </c>
      <c r="AT129">
        <f ca="1"/>
        <v>-460269000</v>
      </c>
      <c r="AU129" t="str">
        <f ca="1"/>
        <v/>
      </c>
      <c r="AV129" t="str">
        <f ca="1"/>
        <v/>
      </c>
      <c r="AW129">
        <f ca="1"/>
        <v>0.76</v>
      </c>
      <c r="AX129">
        <f ca="1"/>
        <v>189299500</v>
      </c>
      <c r="AY129" t="str">
        <f ca="1"/>
        <v/>
      </c>
      <c r="AZ129" t="str">
        <f ca="1"/>
        <v/>
      </c>
      <c r="BA129" t="str">
        <f ca="1"/>
        <v/>
      </c>
      <c r="BB129" t="str">
        <f ca="1"/>
        <v/>
      </c>
      <c r="BC129" t="str">
        <f ca="1"/>
        <v/>
      </c>
      <c r="BD129" t="str">
        <f ca="1"/>
        <v/>
      </c>
      <c r="BE129" t="str">
        <f ca="1"/>
        <v/>
      </c>
      <c r="BF129">
        <f ca="1"/>
        <v>3.7044207723739402</v>
      </c>
      <c r="BG129" t="str">
        <f ca="1"/>
        <v/>
      </c>
      <c r="BH129" t="str">
        <f ca="1"/>
        <v/>
      </c>
      <c r="BI129" t="str">
        <f ca="1"/>
        <v/>
      </c>
      <c r="BJ129" t="str">
        <f ca="1"/>
        <v/>
      </c>
      <c r="BK129" t="str">
        <f ca="1"/>
        <v/>
      </c>
      <c r="BL129">
        <f ca="1"/>
        <v>0.74366182967163497</v>
      </c>
      <c r="BM129" t="str">
        <f ca="1"/>
        <v/>
      </c>
      <c r="BN129">
        <f ca="1"/>
        <v>0.55918047663125203</v>
      </c>
      <c r="BO129">
        <f ca="1"/>
        <v>3.27542717594998</v>
      </c>
      <c r="BP129">
        <f ca="1"/>
        <v>136.26728289473701</v>
      </c>
      <c r="BQ129">
        <f ca="1"/>
        <v>0.123236528470041</v>
      </c>
      <c r="BR129" t="str">
        <f ca="1"/>
        <v/>
      </c>
      <c r="BS129">
        <f ca="1"/>
        <v>9.4485559220951302E-8</v>
      </c>
    </row>
    <row r="130" spans="1:71" x14ac:dyDescent="0.3">
      <c r="A130">
        <f ca="1"/>
        <v>1463101</v>
      </c>
      <c r="B130" t="str">
        <f ca="1"/>
        <v>Enphase Energy, Inc.</v>
      </c>
      <c r="C130" t="str">
        <f ca="1"/>
        <v>ENPH</v>
      </c>
      <c r="D130" t="str">
        <f ca="1"/>
        <v>04 Manufacturing</v>
      </c>
      <c r="E130" t="str">
        <f ca="1"/>
        <v>Semiconductors &amp; Related Devices</v>
      </c>
      <c r="F130" t="str">
        <f ca="1"/>
        <v>3674</v>
      </c>
      <c r="G130" t="str">
        <f ca="1"/>
        <v>47281 BAYSIDE PARKWAY FREMONT, CA 94538</v>
      </c>
      <c r="H130">
        <f ca="1"/>
        <v>2023</v>
      </c>
      <c r="I130" t="str">
        <f ca="1"/>
        <v>FY</v>
      </c>
      <c r="J130">
        <f ca="1"/>
        <v>157.498941</v>
      </c>
      <c r="K130">
        <f ca="1"/>
        <v>3383012000</v>
      </c>
      <c r="L130">
        <f ca="1"/>
        <v>2443518000</v>
      </c>
      <c r="M130">
        <f ca="1"/>
        <v>288748000</v>
      </c>
      <c r="N130">
        <f ca="1"/>
        <v>445959000</v>
      </c>
      <c r="O130">
        <f ca="1"/>
        <v>213595000</v>
      </c>
      <c r="P130">
        <f ca="1"/>
        <v>168244000</v>
      </c>
      <c r="Q130">
        <f ca="1"/>
        <v>168244000</v>
      </c>
      <c r="R130">
        <f ca="1"/>
        <v>68536000</v>
      </c>
      <c r="S130">
        <f ca="1"/>
        <v>214562000</v>
      </c>
      <c r="T130">
        <f ca="1"/>
        <v>2399388000</v>
      </c>
      <c r="U130">
        <f ca="1"/>
        <v>532449000</v>
      </c>
      <c r="V130">
        <f ca="1"/>
        <v>116164000</v>
      </c>
      <c r="W130" t="str">
        <f ca="1"/>
        <v/>
      </c>
      <c r="X130" t="str">
        <f ca="1"/>
        <v/>
      </c>
      <c r="Y130">
        <f ca="1"/>
        <v>1293738000</v>
      </c>
      <c r="Z130">
        <f ca="1"/>
        <v>983624000</v>
      </c>
      <c r="AA130" t="str">
        <f ca="1"/>
        <v/>
      </c>
      <c r="AB130">
        <f ca="1"/>
        <v>46273000</v>
      </c>
      <c r="AC130">
        <f ca="1"/>
        <v>1000</v>
      </c>
      <c r="AD130">
        <f ca="1"/>
        <v>135722000</v>
      </c>
      <c r="AE130">
        <f ca="1"/>
        <v>1058388000</v>
      </c>
      <c r="AF130" t="str">
        <f ca="1"/>
        <v/>
      </c>
      <c r="AG130">
        <f ca="1"/>
        <v>1232398000</v>
      </c>
      <c r="AH130">
        <f ca="1"/>
        <v>445741000</v>
      </c>
      <c r="AI130">
        <f ca="1"/>
        <v>227336000</v>
      </c>
      <c r="AJ130">
        <f ca="1"/>
        <v>612647000</v>
      </c>
      <c r="AK130">
        <f ca="1"/>
        <v>74203000</v>
      </c>
      <c r="AL130">
        <f ca="1"/>
        <v>438936000</v>
      </c>
      <c r="AM130">
        <f ca="1"/>
        <v>8839000</v>
      </c>
      <c r="AN130" t="str">
        <f ca="1"/>
        <v/>
      </c>
      <c r="AO130">
        <f ca="1"/>
        <v>696780000</v>
      </c>
      <c r="AP130" t="str">
        <f ca="1"/>
        <v/>
      </c>
      <c r="AQ130">
        <f ca="1"/>
        <v>74708000</v>
      </c>
      <c r="AR130" t="str">
        <f ca="1"/>
        <v/>
      </c>
      <c r="AS130">
        <f ca="1"/>
        <v>-366355000</v>
      </c>
      <c r="AT130">
        <f ca="1"/>
        <v>-516774000</v>
      </c>
      <c r="AU130" t="str">
        <f ca="1"/>
        <v/>
      </c>
      <c r="AV130" t="str">
        <f ca="1"/>
        <v/>
      </c>
      <c r="AW130" t="str">
        <f ca="1"/>
        <v/>
      </c>
      <c r="AX130">
        <f ca="1"/>
        <v>181651500</v>
      </c>
      <c r="AY130" t="str">
        <f ca="1"/>
        <v/>
      </c>
      <c r="AZ130">
        <f ca="1"/>
        <v>521978000</v>
      </c>
      <c r="BA130">
        <f ca="1"/>
        <v>521978000</v>
      </c>
      <c r="BB130" t="str">
        <f ca="1"/>
        <v/>
      </c>
      <c r="BC130" t="str">
        <f ca="1"/>
        <v/>
      </c>
      <c r="BD130" t="str">
        <f ca="1"/>
        <v/>
      </c>
      <c r="BE130" t="str">
        <f ca="1"/>
        <v/>
      </c>
      <c r="BF130">
        <f ca="1"/>
        <v>6.7844086065900902</v>
      </c>
      <c r="BG130" t="str">
        <f ca="1"/>
        <v/>
      </c>
      <c r="BH130" t="str">
        <f ca="1"/>
        <v/>
      </c>
      <c r="BI130" t="str">
        <f ca="1"/>
        <v/>
      </c>
      <c r="BJ130" t="str">
        <f ca="1"/>
        <v/>
      </c>
      <c r="BK130" t="str">
        <f ca="1"/>
        <v/>
      </c>
      <c r="BL130">
        <f ca="1"/>
        <v>0.70924608012031898</v>
      </c>
      <c r="BM130">
        <f ca="1"/>
        <v>59.053965380699204</v>
      </c>
      <c r="BN130">
        <f ca="1"/>
        <v>0.54230170401296696</v>
      </c>
      <c r="BO130">
        <f ca="1"/>
        <v>4.1880499352989702</v>
      </c>
      <c r="BP130" t="str">
        <f ca="1"/>
        <v/>
      </c>
      <c r="BQ130">
        <f ca="1"/>
        <v>0.44624368661195701</v>
      </c>
      <c r="BR130" t="str">
        <f ca="1"/>
        <v/>
      </c>
      <c r="BS130" t="str">
        <f ca="1"/>
        <v/>
      </c>
    </row>
    <row r="131" spans="1:71" x14ac:dyDescent="0.3">
      <c r="A131">
        <f ca="1"/>
        <v>1463101</v>
      </c>
      <c r="B131" t="str">
        <f ca="1"/>
        <v>Enphase Energy, Inc.</v>
      </c>
      <c r="C131" t="str">
        <f ca="1"/>
        <v>ENPH</v>
      </c>
      <c r="D131" t="str">
        <f ca="1"/>
        <v>04 Manufacturing</v>
      </c>
      <c r="E131" t="str">
        <f ca="1"/>
        <v>Semiconductors &amp; Related Devices</v>
      </c>
      <c r="F131" t="str">
        <f ca="1"/>
        <v>3674</v>
      </c>
      <c r="G131" t="str">
        <f ca="1"/>
        <v>47281 BAYSIDE PARKWAY FREMONT, CA 94538</v>
      </c>
      <c r="H131">
        <f ca="1"/>
        <v>2022</v>
      </c>
      <c r="I131" t="str">
        <f ca="1"/>
        <v>FY</v>
      </c>
      <c r="J131">
        <f ca="1"/>
        <v>230.370283</v>
      </c>
      <c r="K131">
        <f ca="1"/>
        <v>3084280000</v>
      </c>
      <c r="L131">
        <f ca="1"/>
        <v>2264271000</v>
      </c>
      <c r="M131">
        <f ca="1"/>
        <v>473244000</v>
      </c>
      <c r="N131">
        <f ca="1"/>
        <v>440896000</v>
      </c>
      <c r="O131">
        <f ca="1"/>
        <v>149708000</v>
      </c>
      <c r="P131">
        <f ca="1"/>
        <v>111367000</v>
      </c>
      <c r="Q131">
        <f ca="1"/>
        <v>111367000</v>
      </c>
      <c r="R131">
        <f ca="1"/>
        <v>99541000</v>
      </c>
      <c r="S131">
        <f ca="1"/>
        <v>213559000</v>
      </c>
      <c r="T131">
        <f ca="1"/>
        <v>2258707000</v>
      </c>
      <c r="U131">
        <f ca="1"/>
        <v>638219000</v>
      </c>
      <c r="V131">
        <f ca="1"/>
        <v>125085000</v>
      </c>
      <c r="W131" t="str">
        <f ca="1"/>
        <v/>
      </c>
      <c r="X131" t="str">
        <f ca="1"/>
        <v/>
      </c>
      <c r="Y131">
        <f ca="1"/>
        <v>1290357000</v>
      </c>
      <c r="Z131">
        <f ca="1"/>
        <v>825573000</v>
      </c>
      <c r="AA131" t="str">
        <f ca="1"/>
        <v/>
      </c>
      <c r="AB131">
        <f ca="1"/>
        <v>17335000</v>
      </c>
      <c r="AC131">
        <f ca="1"/>
        <v>1000</v>
      </c>
      <c r="AD131">
        <f ca="1"/>
        <v>136441000</v>
      </c>
      <c r="AE131">
        <f ca="1"/>
        <v>974595000</v>
      </c>
      <c r="AF131" t="str">
        <f ca="1"/>
        <v/>
      </c>
      <c r="AG131">
        <f ca="1"/>
        <v>1356258000</v>
      </c>
      <c r="AH131">
        <f ca="1"/>
        <v>448261000</v>
      </c>
      <c r="AI131">
        <f ca="1"/>
        <v>168846000</v>
      </c>
      <c r="AJ131">
        <f ca="1"/>
        <v>526334000</v>
      </c>
      <c r="AK131">
        <f ca="1"/>
        <v>54686000</v>
      </c>
      <c r="AL131">
        <f ca="1"/>
        <v>397362000</v>
      </c>
      <c r="AM131">
        <f ca="1"/>
        <v>9438000</v>
      </c>
      <c r="AN131" t="str">
        <f ca="1"/>
        <v/>
      </c>
      <c r="AO131">
        <f ca="1"/>
        <v>744817000</v>
      </c>
      <c r="AP131" t="str">
        <f ca="1"/>
        <v/>
      </c>
      <c r="AQ131">
        <f ca="1"/>
        <v>58775000</v>
      </c>
      <c r="AR131" t="str">
        <f ca="1"/>
        <v/>
      </c>
      <c r="AS131">
        <f ca="1"/>
        <v>-371906000</v>
      </c>
      <c r="AT131">
        <f ca="1"/>
        <v>-17126000</v>
      </c>
      <c r="AU131" t="str">
        <f ca="1"/>
        <v/>
      </c>
      <c r="AV131" t="str">
        <f ca="1"/>
        <v/>
      </c>
      <c r="AW131" t="str">
        <f ca="1"/>
        <v/>
      </c>
      <c r="AX131">
        <f ca="1"/>
        <v>112054000</v>
      </c>
      <c r="AY131" t="str">
        <f ca="1"/>
        <v/>
      </c>
      <c r="AZ131">
        <f ca="1"/>
        <v>461486000</v>
      </c>
      <c r="BA131">
        <f ca="1"/>
        <v>461486000</v>
      </c>
      <c r="BB131" t="str">
        <f ca="1"/>
        <v/>
      </c>
      <c r="BC131" t="str">
        <f ca="1"/>
        <v/>
      </c>
      <c r="BD131" t="str">
        <f ca="1"/>
        <v/>
      </c>
      <c r="BE131" t="str">
        <f ca="1"/>
        <v/>
      </c>
      <c r="BF131">
        <f ca="1"/>
        <v>12.1036107590983</v>
      </c>
      <c r="BG131" t="str">
        <f ca="1"/>
        <v/>
      </c>
      <c r="BH131" t="str">
        <f ca="1"/>
        <v/>
      </c>
      <c r="BI131" t="str">
        <f ca="1"/>
        <v/>
      </c>
      <c r="BJ131" t="str">
        <f ca="1"/>
        <v/>
      </c>
      <c r="BK131" t="str">
        <f ca="1"/>
        <v/>
      </c>
      <c r="BL131">
        <f ca="1"/>
        <v>0.73232877689444498</v>
      </c>
      <c r="BM131">
        <f ca="1"/>
        <v>48.896588260224597</v>
      </c>
      <c r="BN131">
        <f ca="1"/>
        <v>0.74150722557617399</v>
      </c>
      <c r="BO131">
        <f ca="1"/>
        <v>3.3132247708075102</v>
      </c>
      <c r="BP131" t="str">
        <f ca="1"/>
        <v/>
      </c>
      <c r="BQ131">
        <f ca="1"/>
        <v>0.48131661282527399</v>
      </c>
      <c r="BR131" t="str">
        <f ca="1"/>
        <v/>
      </c>
      <c r="BS131" t="str">
        <f ca="1"/>
        <v/>
      </c>
    </row>
    <row r="132" spans="1:71" x14ac:dyDescent="0.3">
      <c r="A132">
        <f ca="1"/>
        <v>1463101</v>
      </c>
      <c r="B132" t="str">
        <f ca="1"/>
        <v>Enphase Energy, Inc.</v>
      </c>
      <c r="C132" t="str">
        <f ca="1"/>
        <v>ENPH</v>
      </c>
      <c r="D132" t="str">
        <f ca="1"/>
        <v>04 Manufacturing</v>
      </c>
      <c r="E132" t="str">
        <f ca="1"/>
        <v>Semiconductors &amp; Related Devices</v>
      </c>
      <c r="F132" t="str">
        <f ca="1"/>
        <v>3674</v>
      </c>
      <c r="G132" t="str">
        <f ca="1"/>
        <v>47281 BAYSIDE PARKWAY FREMONT, CA 94538</v>
      </c>
      <c r="H132">
        <f ca="1"/>
        <v>2021</v>
      </c>
      <c r="I132" t="str">
        <f ca="1"/>
        <v>FY</v>
      </c>
      <c r="J132">
        <f ca="1"/>
        <v>175.394633</v>
      </c>
      <c r="K132">
        <f ca="1"/>
        <v>2079256000</v>
      </c>
      <c r="L132">
        <f ca="1"/>
        <v>1462461000</v>
      </c>
      <c r="M132">
        <f ca="1"/>
        <v>119316000</v>
      </c>
      <c r="N132">
        <f ca="1"/>
        <v>333626000</v>
      </c>
      <c r="O132">
        <f ca="1"/>
        <v>74400000</v>
      </c>
      <c r="P132">
        <f ca="1"/>
        <v>82167000</v>
      </c>
      <c r="Q132">
        <f ca="1"/>
        <v>82167000</v>
      </c>
      <c r="R132">
        <f ca="1"/>
        <v>97758000</v>
      </c>
      <c r="S132">
        <f ca="1"/>
        <v>181254000</v>
      </c>
      <c r="T132">
        <f ca="1"/>
        <v>1649088000</v>
      </c>
      <c r="U132">
        <f ca="1"/>
        <v>439796000</v>
      </c>
      <c r="V132">
        <f ca="1"/>
        <v>113767000</v>
      </c>
      <c r="W132" t="str">
        <f ca="1"/>
        <v/>
      </c>
      <c r="X132" t="str">
        <f ca="1"/>
        <v/>
      </c>
      <c r="Y132">
        <f ca="1"/>
        <v>1037646000</v>
      </c>
      <c r="Z132">
        <f ca="1"/>
        <v>430168000</v>
      </c>
      <c r="AA132" t="str">
        <f ca="1"/>
        <v/>
      </c>
      <c r="AB132">
        <f ca="1"/>
        <v>-405737000</v>
      </c>
      <c r="AC132">
        <f ca="1"/>
        <v>1000</v>
      </c>
      <c r="AD132">
        <f ca="1"/>
        <v>133894000</v>
      </c>
      <c r="AE132">
        <f ca="1"/>
        <v>554422000</v>
      </c>
      <c r="AF132" t="str">
        <f ca="1"/>
        <v/>
      </c>
      <c r="AG132">
        <f ca="1"/>
        <v>827627000</v>
      </c>
      <c r="AH132">
        <f ca="1"/>
        <v>215832000</v>
      </c>
      <c r="AI132">
        <f ca="1"/>
        <v>105526000</v>
      </c>
      <c r="AJ132">
        <f ca="1"/>
        <v>338590000</v>
      </c>
      <c r="AK132">
        <f ca="1"/>
        <v>-24521000</v>
      </c>
      <c r="AL132">
        <f ca="1"/>
        <v>145449000</v>
      </c>
      <c r="AM132">
        <f ca="1"/>
        <v>45152000</v>
      </c>
      <c r="AN132" t="str">
        <f ca="1"/>
        <v/>
      </c>
      <c r="AO132">
        <f ca="1"/>
        <v>352028000</v>
      </c>
      <c r="AP132" t="str">
        <f ca="1"/>
        <v/>
      </c>
      <c r="AQ132">
        <f ca="1"/>
        <v>32439000</v>
      </c>
      <c r="AR132" t="str">
        <f ca="1"/>
        <v/>
      </c>
      <c r="AS132">
        <f ca="1"/>
        <v>-1219547000</v>
      </c>
      <c r="AT132">
        <f ca="1"/>
        <v>309411000</v>
      </c>
      <c r="AU132" t="str">
        <f ca="1"/>
        <v/>
      </c>
      <c r="AV132" t="str">
        <f ca="1"/>
        <v/>
      </c>
      <c r="AW132" t="str">
        <f ca="1"/>
        <v/>
      </c>
      <c r="AX132">
        <f ca="1"/>
        <v>58082000</v>
      </c>
      <c r="AY132" t="str">
        <f ca="1"/>
        <v/>
      </c>
      <c r="AZ132">
        <f ca="1"/>
        <v>166080000</v>
      </c>
      <c r="BA132">
        <f ca="1"/>
        <v>166080000</v>
      </c>
      <c r="BB132" t="str">
        <f ca="1"/>
        <v/>
      </c>
      <c r="BC132" t="str">
        <f ca="1"/>
        <v/>
      </c>
      <c r="BD132" t="str">
        <f ca="1"/>
        <v/>
      </c>
      <c r="BE132" t="str">
        <f ca="1"/>
        <v/>
      </c>
      <c r="BF132">
        <f ca="1"/>
        <v>14.2492854929238</v>
      </c>
      <c r="BG132" t="str">
        <f ca="1"/>
        <v/>
      </c>
      <c r="BH132" t="str">
        <f ca="1"/>
        <v/>
      </c>
      <c r="BI132" t="str">
        <f ca="1"/>
        <v/>
      </c>
      <c r="BJ132" t="str">
        <f ca="1"/>
        <v/>
      </c>
      <c r="BK132" t="str">
        <f ca="1"/>
        <v/>
      </c>
      <c r="BL132">
        <f ca="1"/>
        <v>0.79311446017229204</v>
      </c>
      <c r="BM132">
        <f ca="1"/>
        <v>3.6782423812898699</v>
      </c>
      <c r="BN132">
        <f ca="1"/>
        <v>0.271298511127887</v>
      </c>
      <c r="BO132">
        <f ca="1"/>
        <v>3.1561473956106898</v>
      </c>
      <c r="BP132" t="str">
        <f ca="1"/>
        <v/>
      </c>
      <c r="BQ132">
        <f ca="1"/>
        <v>0.33812138513325002</v>
      </c>
      <c r="BR132" t="str">
        <f ca="1"/>
        <v/>
      </c>
      <c r="BS132" t="str">
        <f ca="1"/>
        <v/>
      </c>
    </row>
    <row r="133" spans="1:71" x14ac:dyDescent="0.3">
      <c r="A133">
        <f ca="1"/>
        <v>1463101</v>
      </c>
      <c r="B133" t="str">
        <f ca="1"/>
        <v>Enphase Energy, Inc.</v>
      </c>
      <c r="C133" t="str">
        <f ca="1"/>
        <v>ENPH</v>
      </c>
      <c r="D133" t="str">
        <f ca="1"/>
        <v>04 Manufacturing</v>
      </c>
      <c r="E133" t="str">
        <f ca="1"/>
        <v>Semiconductors &amp; Related Devices</v>
      </c>
      <c r="F133" t="str">
        <f ca="1"/>
        <v>3674</v>
      </c>
      <c r="G133" t="str">
        <f ca="1"/>
        <v>47281 BAYSIDE PARKWAY FREMONT, CA 94538</v>
      </c>
      <c r="H133">
        <f ca="1"/>
        <v>2020</v>
      </c>
      <c r="I133" t="str">
        <f ca="1"/>
        <v>FY</v>
      </c>
      <c r="J133">
        <f ca="1"/>
        <v>59.676220999999998</v>
      </c>
      <c r="K133">
        <f ca="1"/>
        <v>1200102000</v>
      </c>
      <c r="L133">
        <f ca="1"/>
        <v>933064000</v>
      </c>
      <c r="M133">
        <f ca="1"/>
        <v>679379000</v>
      </c>
      <c r="N133">
        <f ca="1"/>
        <v>182165000</v>
      </c>
      <c r="O133">
        <f ca="1"/>
        <v>41764000</v>
      </c>
      <c r="P133">
        <f ca="1"/>
        <v>42985000</v>
      </c>
      <c r="Q133">
        <f ca="1"/>
        <v>42985000</v>
      </c>
      <c r="R133">
        <f ca="1"/>
        <v>28808000</v>
      </c>
      <c r="S133">
        <f ca="1"/>
        <v>24783000</v>
      </c>
      <c r="T133">
        <f ca="1"/>
        <v>716109000</v>
      </c>
      <c r="U133">
        <f ca="1"/>
        <v>534043000</v>
      </c>
      <c r="V133">
        <f ca="1"/>
        <v>72609000</v>
      </c>
      <c r="W133" t="str">
        <f ca="1"/>
        <v/>
      </c>
      <c r="X133" t="str">
        <f ca="1"/>
        <v/>
      </c>
      <c r="Y133">
        <f ca="1"/>
        <v>330865000</v>
      </c>
      <c r="Z133">
        <f ca="1"/>
        <v>483993000</v>
      </c>
      <c r="AA133" t="str">
        <f ca="1"/>
        <v/>
      </c>
      <c r="AB133">
        <f ca="1"/>
        <v>-51186000</v>
      </c>
      <c r="AC133">
        <f ca="1"/>
        <v>1000</v>
      </c>
      <c r="AD133">
        <f ca="1"/>
        <v>128962000</v>
      </c>
      <c r="AE133">
        <f ca="1"/>
        <v>121938000</v>
      </c>
      <c r="AF133" t="str">
        <f ca="1"/>
        <v/>
      </c>
      <c r="AG133">
        <f ca="1"/>
        <v>142901000</v>
      </c>
      <c r="AH133">
        <f ca="1"/>
        <v>79114000</v>
      </c>
      <c r="AI133">
        <f ca="1"/>
        <v>15801000</v>
      </c>
      <c r="AJ133">
        <f ca="1"/>
        <v>42824000</v>
      </c>
      <c r="AK133">
        <f ca="1"/>
        <v>-1639000</v>
      </c>
      <c r="AL133">
        <f ca="1"/>
        <v>72991000</v>
      </c>
      <c r="AM133">
        <f ca="1"/>
        <v>5901000</v>
      </c>
      <c r="AN133" t="str">
        <f ca="1"/>
        <v/>
      </c>
      <c r="AO133">
        <f ca="1"/>
        <v>216334000</v>
      </c>
      <c r="AP133" t="str">
        <f ca="1"/>
        <v/>
      </c>
      <c r="AQ133">
        <f ca="1"/>
        <v>18103000</v>
      </c>
      <c r="AR133" t="str">
        <f ca="1"/>
        <v/>
      </c>
      <c r="AS133">
        <f ca="1"/>
        <v>-25568000</v>
      </c>
      <c r="AT133">
        <f ca="1"/>
        <v>191678000</v>
      </c>
      <c r="AU133" t="str">
        <f ca="1"/>
        <v/>
      </c>
      <c r="AV133" t="str">
        <f ca="1"/>
        <v/>
      </c>
      <c r="AW133" t="str">
        <f ca="1"/>
        <v/>
      </c>
      <c r="AX133">
        <f ca="1"/>
        <v>36910000</v>
      </c>
      <c r="AY133" t="str">
        <f ca="1"/>
        <v/>
      </c>
      <c r="AZ133">
        <f ca="1"/>
        <v>77253000</v>
      </c>
      <c r="BA133">
        <f ca="1"/>
        <v>77253000</v>
      </c>
      <c r="BB133" t="str">
        <f ca="1"/>
        <v/>
      </c>
      <c r="BC133" t="str">
        <f ca="1"/>
        <v/>
      </c>
      <c r="BD133" t="str">
        <f ca="1"/>
        <v/>
      </c>
      <c r="BE133" t="str">
        <f ca="1"/>
        <v/>
      </c>
      <c r="BF133">
        <f ca="1"/>
        <v>3.8716066106746099</v>
      </c>
      <c r="BG133" t="str">
        <f ca="1"/>
        <v/>
      </c>
      <c r="BH133" t="str">
        <f ca="1"/>
        <v/>
      </c>
      <c r="BI133" t="str">
        <f ca="1"/>
        <v/>
      </c>
      <c r="BJ133" t="str">
        <f ca="1"/>
        <v/>
      </c>
      <c r="BK133" t="str">
        <f ca="1"/>
        <v/>
      </c>
      <c r="BL133">
        <f ca="1"/>
        <v>0.59670677992370602</v>
      </c>
      <c r="BM133">
        <f ca="1"/>
        <v>13.091509913574001</v>
      </c>
      <c r="BN133">
        <f ca="1"/>
        <v>1.2721428798804599</v>
      </c>
      <c r="BO133">
        <f ca="1"/>
        <v>1.66896673114337</v>
      </c>
      <c r="BP133" t="str">
        <f ca="1"/>
        <v/>
      </c>
      <c r="BQ133">
        <f ca="1"/>
        <v>0.15081003237650101</v>
      </c>
      <c r="BR133" t="str">
        <f ca="1"/>
        <v/>
      </c>
      <c r="BS133" t="str">
        <f ca="1"/>
        <v/>
      </c>
    </row>
    <row r="134" spans="1:71" x14ac:dyDescent="0.3">
      <c r="A134">
        <f ca="1"/>
        <v>1463101</v>
      </c>
      <c r="B134" t="str">
        <f ca="1"/>
        <v>Enphase Energy, Inc.</v>
      </c>
      <c r="C134" t="str">
        <f ca="1"/>
        <v>ENPH</v>
      </c>
      <c r="D134" t="str">
        <f ca="1"/>
        <v>04 Manufacturing</v>
      </c>
      <c r="E134" t="str">
        <f ca="1"/>
        <v>Semiconductors &amp; Related Devices</v>
      </c>
      <c r="F134" t="str">
        <f ca="1"/>
        <v>3674</v>
      </c>
      <c r="G134" t="str">
        <f ca="1"/>
        <v>47281 BAYSIDE PARKWAY FREMONT, CA 94538</v>
      </c>
      <c r="H134">
        <f ca="1"/>
        <v>2019</v>
      </c>
      <c r="I134" t="str">
        <f ca="1"/>
        <v>FY</v>
      </c>
      <c r="J134">
        <f ca="1"/>
        <v>20.288363</v>
      </c>
      <c r="K134">
        <f ca="1"/>
        <v>713223000</v>
      </c>
      <c r="L134">
        <f ca="1"/>
        <v>499657000</v>
      </c>
      <c r="M134">
        <f ca="1"/>
        <v>251409000</v>
      </c>
      <c r="N134">
        <f ca="1"/>
        <v>145413000</v>
      </c>
      <c r="O134">
        <f ca="1"/>
        <v>32056000</v>
      </c>
      <c r="P134">
        <f ca="1"/>
        <v>28936000</v>
      </c>
      <c r="Q134">
        <f ca="1"/>
        <v>28936000</v>
      </c>
      <c r="R134">
        <f ca="1"/>
        <v>30579000</v>
      </c>
      <c r="S134">
        <f ca="1"/>
        <v>24783000</v>
      </c>
      <c r="T134">
        <f ca="1"/>
        <v>441011000</v>
      </c>
      <c r="U134">
        <f ca="1"/>
        <v>199311000</v>
      </c>
      <c r="V134">
        <f ca="1"/>
        <v>57474000</v>
      </c>
      <c r="W134" t="str">
        <f ca="1"/>
        <v/>
      </c>
      <c r="X134" t="str">
        <f ca="1"/>
        <v/>
      </c>
      <c r="Y134">
        <f ca="1"/>
        <v>105543000</v>
      </c>
      <c r="Z134">
        <f ca="1"/>
        <v>272212000</v>
      </c>
      <c r="AA134" t="str">
        <f ca="1"/>
        <v/>
      </c>
      <c r="AB134">
        <f ca="1"/>
        <v>-185181000</v>
      </c>
      <c r="AC134">
        <f ca="1"/>
        <v>1000</v>
      </c>
      <c r="AD134">
        <f ca="1"/>
        <v>123109000</v>
      </c>
      <c r="AE134">
        <f ca="1"/>
        <v>77881000</v>
      </c>
      <c r="AF134" t="str">
        <f ca="1"/>
        <v/>
      </c>
      <c r="AG134">
        <f ca="1"/>
        <v>132151000</v>
      </c>
      <c r="AH134">
        <f ca="1"/>
        <v>44442000</v>
      </c>
      <c r="AI134">
        <f ca="1"/>
        <v>11168000</v>
      </c>
      <c r="AJ134">
        <f ca="1"/>
        <v>33439000</v>
      </c>
      <c r="AK134">
        <f ca="1"/>
        <v>-72245000</v>
      </c>
      <c r="AL134">
        <f ca="1"/>
        <v>116666000</v>
      </c>
      <c r="AM134">
        <f ca="1"/>
        <v>2303000</v>
      </c>
      <c r="AN134" t="str">
        <f ca="1"/>
        <v/>
      </c>
      <c r="AO134">
        <f ca="1"/>
        <v>139067000</v>
      </c>
      <c r="AP134" t="str">
        <f ca="1"/>
        <v/>
      </c>
      <c r="AQ134">
        <f ca="1"/>
        <v>14119000</v>
      </c>
      <c r="AR134" t="str">
        <f ca="1"/>
        <v/>
      </c>
      <c r="AS134">
        <f ca="1"/>
        <v>-14788000</v>
      </c>
      <c r="AT134">
        <f ca="1"/>
        <v>65850000</v>
      </c>
      <c r="AU134" t="str">
        <f ca="1"/>
        <v/>
      </c>
      <c r="AV134" t="str">
        <f ca="1"/>
        <v/>
      </c>
      <c r="AW134" t="str">
        <f ca="1"/>
        <v/>
      </c>
      <c r="AX134" t="str">
        <f ca="1"/>
        <v/>
      </c>
      <c r="AY134" t="str">
        <f ca="1"/>
        <v/>
      </c>
      <c r="AZ134">
        <f ca="1"/>
        <v>46724000</v>
      </c>
      <c r="BA134">
        <f ca="1"/>
        <v>46724000</v>
      </c>
      <c r="BB134" t="str">
        <f ca="1"/>
        <v/>
      </c>
      <c r="BC134" t="str">
        <f ca="1"/>
        <v/>
      </c>
      <c r="BD134" t="str">
        <f ca="1"/>
        <v/>
      </c>
      <c r="BE134" t="str">
        <f ca="1"/>
        <v/>
      </c>
      <c r="BF134" t="str">
        <f ca="1"/>
        <v/>
      </c>
      <c r="BG134" t="str">
        <f ca="1"/>
        <v/>
      </c>
      <c r="BH134" t="str">
        <f ca="1"/>
        <v/>
      </c>
      <c r="BI134" t="str">
        <f ca="1"/>
        <v/>
      </c>
      <c r="BJ134" t="str">
        <f ca="1"/>
        <v/>
      </c>
      <c r="BK134" t="str">
        <f ca="1"/>
        <v/>
      </c>
      <c r="BL134">
        <f ca="1"/>
        <v>0.61833535934763695</v>
      </c>
      <c r="BM134">
        <f ca="1"/>
        <v>20.288319583152401</v>
      </c>
      <c r="BN134">
        <f ca="1"/>
        <v>1.26139049023887</v>
      </c>
      <c r="BO134">
        <f ca="1"/>
        <v>2.3460872706473799</v>
      </c>
      <c r="BP134" t="str">
        <f ca="1"/>
        <v/>
      </c>
      <c r="BQ134">
        <f ca="1"/>
        <v>0.42858507339867502</v>
      </c>
      <c r="BR134" t="str">
        <f ca="1"/>
        <v/>
      </c>
      <c r="BS134" t="str">
        <f ca="1"/>
        <v/>
      </c>
    </row>
    <row r="135" spans="1:71" x14ac:dyDescent="0.3">
      <c r="A135">
        <f ca="1"/>
        <v>1463101</v>
      </c>
      <c r="B135" t="str">
        <f ca="1"/>
        <v>Enphase Energy, Inc.</v>
      </c>
      <c r="C135" t="str">
        <f ca="1"/>
        <v>ENPH</v>
      </c>
      <c r="D135" t="str">
        <f ca="1"/>
        <v>04 Manufacturing</v>
      </c>
      <c r="E135" t="str">
        <f ca="1"/>
        <v>Semiconductors &amp; Related Devices</v>
      </c>
      <c r="F135" t="str">
        <f ca="1"/>
        <v>3674</v>
      </c>
      <c r="G135" t="str">
        <f ca="1"/>
        <v>47281 BAYSIDE PARKWAY FREMONT, CA 94538</v>
      </c>
      <c r="H135">
        <f ca="1"/>
        <v>2018</v>
      </c>
      <c r="I135" t="str">
        <f ca="1"/>
        <v>FY</v>
      </c>
      <c r="J135">
        <f ca="1"/>
        <v>5.1578179999999998</v>
      </c>
      <c r="K135" t="str">
        <f ca="1"/>
        <v/>
      </c>
      <c r="L135" t="str">
        <f ca="1"/>
        <v/>
      </c>
      <c r="M135" t="str">
        <f ca="1"/>
        <v/>
      </c>
      <c r="N135" t="str">
        <f ca="1"/>
        <v/>
      </c>
      <c r="O135" t="str">
        <f ca="1"/>
        <v/>
      </c>
      <c r="P135" t="str">
        <f ca="1"/>
        <v/>
      </c>
      <c r="Q135" t="str">
        <f ca="1"/>
        <v/>
      </c>
      <c r="R135" t="str">
        <f ca="1"/>
        <v/>
      </c>
      <c r="S135" t="str">
        <f ca="1"/>
        <v/>
      </c>
      <c r="T135" t="str">
        <f ca="1"/>
        <v/>
      </c>
      <c r="U135" t="str">
        <f ca="1"/>
        <v/>
      </c>
      <c r="V135" t="str">
        <f ca="1"/>
        <v/>
      </c>
      <c r="W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c r="AL135" t="str">
        <f ca="1"/>
        <v/>
      </c>
      <c r="AM135" t="str">
        <f ca="1"/>
        <v/>
      </c>
      <c r="AN135" t="str">
        <f ca="1"/>
        <v/>
      </c>
      <c r="AO135" t="str">
        <f ca="1"/>
        <v/>
      </c>
      <c r="AP135" t="str">
        <f ca="1"/>
        <v/>
      </c>
      <c r="AQ135" t="str">
        <f ca="1"/>
        <v/>
      </c>
      <c r="AR135" t="str">
        <f ca="1"/>
        <v/>
      </c>
      <c r="AS135" t="str">
        <f ca="1"/>
        <v/>
      </c>
      <c r="AT135" t="str">
        <f ca="1"/>
        <v/>
      </c>
      <c r="AU135" t="str">
        <f ca="1"/>
        <v/>
      </c>
      <c r="AV135" t="str">
        <f ca="1"/>
        <v/>
      </c>
      <c r="AW135" t="str">
        <f ca="1"/>
        <v/>
      </c>
      <c r="AX135" t="str">
        <f ca="1"/>
        <v/>
      </c>
      <c r="AY135" t="str">
        <f ca="1"/>
        <v/>
      </c>
      <c r="AZ135" t="str">
        <f ca="1"/>
        <v/>
      </c>
      <c r="BA135" t="str">
        <f ca="1"/>
        <v/>
      </c>
      <c r="BB135" t="str">
        <f ca="1"/>
        <v/>
      </c>
      <c r="BC135" t="str">
        <f ca="1"/>
        <v/>
      </c>
      <c r="BD135" t="str">
        <f ca="1"/>
        <v/>
      </c>
      <c r="BE135" t="str">
        <f ca="1"/>
        <v/>
      </c>
      <c r="BF135" t="str">
        <f ca="1"/>
        <v/>
      </c>
      <c r="BG135" t="str">
        <f ca="1"/>
        <v/>
      </c>
      <c r="BH135" t="str">
        <f ca="1"/>
        <v/>
      </c>
      <c r="BI135" t="str">
        <f ca="1"/>
        <v/>
      </c>
      <c r="BJ135" t="str">
        <f ca="1"/>
        <v/>
      </c>
      <c r="BK135" t="str">
        <f ca="1"/>
        <v/>
      </c>
      <c r="BL135" t="str">
        <f ca="1"/>
        <v/>
      </c>
      <c r="BM135" t="str">
        <f ca="1"/>
        <v/>
      </c>
      <c r="BN135" t="str">
        <f ca="1"/>
        <v/>
      </c>
      <c r="BO135" t="str">
        <f ca="1"/>
        <v/>
      </c>
      <c r="BP135" t="str">
        <f ca="1"/>
        <v/>
      </c>
      <c r="BQ135" t="str">
        <f ca="1"/>
        <v/>
      </c>
      <c r="BR135" t="str">
        <f ca="1"/>
        <v/>
      </c>
      <c r="BS135" t="str">
        <f ca="1"/>
        <v/>
      </c>
    </row>
    <row r="136" spans="1:71" x14ac:dyDescent="0.3">
      <c r="A136">
        <f ca="1"/>
        <v>1463101</v>
      </c>
      <c r="B136" t="str">
        <f ca="1"/>
        <v>Enphase Energy, Inc.</v>
      </c>
      <c r="C136" t="str">
        <f ca="1"/>
        <v>ENPH</v>
      </c>
      <c r="D136" t="str">
        <f ca="1"/>
        <v>04 Manufacturing</v>
      </c>
      <c r="E136" t="str">
        <f ca="1"/>
        <v>Semiconductors &amp; Related Devices</v>
      </c>
      <c r="F136" t="str">
        <f ca="1"/>
        <v>3674</v>
      </c>
      <c r="G136" t="str">
        <f ca="1"/>
        <v>47281 BAYSIDE PARKWAY FREMONT, CA 94538</v>
      </c>
      <c r="H136">
        <f ca="1"/>
        <v>2017</v>
      </c>
      <c r="I136" t="str">
        <f ca="1"/>
        <v>FY</v>
      </c>
      <c r="J136">
        <f ca="1"/>
        <v>1.5140359999999999</v>
      </c>
      <c r="K136">
        <f ca="1"/>
        <v>169147000</v>
      </c>
      <c r="L136">
        <f ca="1"/>
        <v>130446000</v>
      </c>
      <c r="M136">
        <f ca="1"/>
        <v>29144000</v>
      </c>
      <c r="N136">
        <f ca="1"/>
        <v>65346000</v>
      </c>
      <c r="O136">
        <f ca="1"/>
        <v>25999000</v>
      </c>
      <c r="P136">
        <f ca="1"/>
        <v>26483000</v>
      </c>
      <c r="Q136">
        <f ca="1"/>
        <v>26483000</v>
      </c>
      <c r="R136">
        <f ca="1"/>
        <v>515000</v>
      </c>
      <c r="S136">
        <f ca="1"/>
        <v>3664000</v>
      </c>
      <c r="T136">
        <f ca="1"/>
        <v>178273000</v>
      </c>
      <c r="U136">
        <f ca="1"/>
        <v>91741000</v>
      </c>
      <c r="V136">
        <f ca="1"/>
        <v>28747000</v>
      </c>
      <c r="W136" t="str">
        <f ca="1"/>
        <v/>
      </c>
      <c r="X136" t="str">
        <f ca="1"/>
        <v/>
      </c>
      <c r="Y136">
        <f ca="1"/>
        <v>49751000</v>
      </c>
      <c r="Z136">
        <f ca="1"/>
        <v>-9126000</v>
      </c>
      <c r="AA136" t="str">
        <f ca="1"/>
        <v/>
      </c>
      <c r="AB136">
        <f ca="1"/>
        <v>-295727000</v>
      </c>
      <c r="AC136">
        <f ca="1"/>
        <v>1000</v>
      </c>
      <c r="AD136">
        <f ca="1"/>
        <v>85914000</v>
      </c>
      <c r="AE136">
        <f ca="1"/>
        <v>18989000</v>
      </c>
      <c r="AF136" t="str">
        <f ca="1"/>
        <v/>
      </c>
      <c r="AG136">
        <f ca="1"/>
        <v>60685000</v>
      </c>
      <c r="AH136" t="str">
        <f ca="1"/>
        <v/>
      </c>
      <c r="AI136">
        <f ca="1"/>
        <v>8208000</v>
      </c>
      <c r="AJ136">
        <f ca="1"/>
        <v>21122000</v>
      </c>
      <c r="AK136">
        <f ca="1"/>
        <v>-948000</v>
      </c>
      <c r="AL136">
        <f ca="1"/>
        <v>-2940000</v>
      </c>
      <c r="AM136">
        <f ca="1"/>
        <v>7936000</v>
      </c>
      <c r="AN136" t="str">
        <f ca="1"/>
        <v/>
      </c>
      <c r="AO136">
        <f ca="1"/>
        <v>-28442000</v>
      </c>
      <c r="AP136" t="str">
        <f ca="1"/>
        <v/>
      </c>
      <c r="AQ136">
        <f ca="1"/>
        <v>9004000</v>
      </c>
      <c r="AR136" t="str">
        <f ca="1"/>
        <v/>
      </c>
      <c r="AS136">
        <f ca="1"/>
        <v>-4121000</v>
      </c>
      <c r="AT136">
        <f ca="1"/>
        <v>43297000</v>
      </c>
      <c r="AU136" t="str">
        <f ca="1"/>
        <v/>
      </c>
      <c r="AV136" t="str">
        <f ca="1"/>
        <v/>
      </c>
      <c r="AW136" t="str">
        <f ca="1"/>
        <v/>
      </c>
      <c r="AX136" t="str">
        <f ca="1"/>
        <v/>
      </c>
      <c r="AY136" t="str">
        <f ca="1"/>
        <v/>
      </c>
      <c r="AZ136">
        <f ca="1"/>
        <v>4048000</v>
      </c>
      <c r="BA136">
        <f ca="1"/>
        <v>4048000</v>
      </c>
      <c r="BB136" t="str">
        <f ca="1"/>
        <v/>
      </c>
      <c r="BC136" t="str">
        <f ca="1"/>
        <v/>
      </c>
      <c r="BD136" t="str">
        <f ca="1"/>
        <v/>
      </c>
      <c r="BE136" t="str">
        <f ca="1"/>
        <v/>
      </c>
      <c r="BF136" t="str">
        <f ca="1"/>
        <v/>
      </c>
      <c r="BG136" t="str">
        <f ca="1"/>
        <v/>
      </c>
      <c r="BH136" t="str">
        <f ca="1"/>
        <v/>
      </c>
      <c r="BI136" t="str">
        <f ca="1"/>
        <v/>
      </c>
      <c r="BJ136" t="str">
        <f ca="1"/>
        <v/>
      </c>
      <c r="BK136" t="str">
        <f ca="1"/>
        <v/>
      </c>
      <c r="BL136">
        <f ca="1"/>
        <v>1.0539530704062099</v>
      </c>
      <c r="BM136">
        <f ca="1"/>
        <v>0.51008064516129004</v>
      </c>
      <c r="BN136">
        <f ca="1"/>
        <v>0.317676938337276</v>
      </c>
      <c r="BO136">
        <f ca="1"/>
        <v>1.13849859931764</v>
      </c>
      <c r="BP136" t="str">
        <f ca="1"/>
        <v/>
      </c>
      <c r="BQ136">
        <f ca="1"/>
        <v>0.32215647600262998</v>
      </c>
      <c r="BR136" t="str">
        <f ca="1"/>
        <v/>
      </c>
      <c r="BS136" t="str">
        <f ca="1"/>
        <v/>
      </c>
    </row>
    <row r="137" spans="1:71" x14ac:dyDescent="0.3">
      <c r="A137">
        <f ca="1"/>
        <v>1039399</v>
      </c>
      <c r="B137" t="str">
        <f ca="1"/>
        <v>FORMFACTOR INC</v>
      </c>
      <c r="C137" t="str">
        <f ca="1"/>
        <v>FORM</v>
      </c>
      <c r="D137" t="str">
        <f ca="1"/>
        <v>04 Manufacturing</v>
      </c>
      <c r="E137" t="str">
        <f ca="1"/>
        <v>Semiconductors &amp; Related Devices</v>
      </c>
      <c r="F137" t="str">
        <f ca="1"/>
        <v>3674</v>
      </c>
      <c r="G137" t="str">
        <f ca="1"/>
        <v>7005 SOUTHFRONT ROAD LIVERMORE, CA 94551</v>
      </c>
      <c r="H137">
        <f ca="1"/>
        <v>2026</v>
      </c>
      <c r="I137" t="str">
        <f ca="1"/>
        <v>FY</v>
      </c>
      <c r="J137">
        <f ca="1"/>
        <v>92.072697000000005</v>
      </c>
      <c r="K137" t="str">
        <f ca="1"/>
        <v/>
      </c>
      <c r="L137" t="str">
        <f ca="1"/>
        <v/>
      </c>
      <c r="M137" t="str">
        <f ca="1"/>
        <v/>
      </c>
      <c r="N137" t="str">
        <f ca="1"/>
        <v/>
      </c>
      <c r="O137" t="str">
        <f ca="1"/>
        <v/>
      </c>
      <c r="P137" t="str">
        <f ca="1"/>
        <v/>
      </c>
      <c r="Q137" t="str">
        <f ca="1"/>
        <v/>
      </c>
      <c r="R137" t="str">
        <f ca="1"/>
        <v/>
      </c>
      <c r="S137" t="str">
        <f ca="1"/>
        <v/>
      </c>
      <c r="T137" t="str">
        <f ca="1"/>
        <v/>
      </c>
      <c r="U137" t="str">
        <f ca="1"/>
        <v/>
      </c>
      <c r="V137" t="str">
        <f ca="1"/>
        <v/>
      </c>
      <c r="W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c r="AL137" t="str">
        <f ca="1"/>
        <v/>
      </c>
      <c r="AM137" t="str">
        <f ca="1"/>
        <v/>
      </c>
      <c r="AN137" t="str">
        <f ca="1"/>
        <v/>
      </c>
      <c r="AO137" t="str">
        <f ca="1"/>
        <v/>
      </c>
      <c r="AP137" t="str">
        <f ca="1"/>
        <v/>
      </c>
      <c r="AQ137" t="str">
        <f ca="1"/>
        <v/>
      </c>
      <c r="AR137" t="str">
        <f ca="1"/>
        <v/>
      </c>
      <c r="AS137" t="str">
        <f ca="1"/>
        <v/>
      </c>
      <c r="AT137" t="str">
        <f ca="1"/>
        <v/>
      </c>
      <c r="AU137" t="str">
        <f ca="1"/>
        <v/>
      </c>
      <c r="AV137" t="str">
        <f ca="1"/>
        <v/>
      </c>
      <c r="AW137" t="str">
        <f ca="1"/>
        <v/>
      </c>
      <c r="AX137" t="str">
        <f ca="1"/>
        <v/>
      </c>
      <c r="AY137" t="str">
        <f ca="1"/>
        <v/>
      </c>
      <c r="AZ137" t="str">
        <f ca="1"/>
        <v/>
      </c>
      <c r="BA137" t="str">
        <f ca="1"/>
        <v/>
      </c>
      <c r="BB137" t="str">
        <f ca="1"/>
        <v/>
      </c>
      <c r="BC137" t="str">
        <f ca="1"/>
        <v/>
      </c>
      <c r="BD137" t="str">
        <f ca="1"/>
        <v/>
      </c>
      <c r="BE137" t="str">
        <f ca="1"/>
        <v/>
      </c>
      <c r="BF137" t="str">
        <f ca="1"/>
        <v/>
      </c>
      <c r="BG137" t="str">
        <f ca="1"/>
        <v/>
      </c>
      <c r="BH137" t="str">
        <f ca="1"/>
        <v/>
      </c>
      <c r="BI137" t="str">
        <f ca="1"/>
        <v/>
      </c>
      <c r="BJ137" t="str">
        <f ca="1"/>
        <v/>
      </c>
      <c r="BK137" t="str">
        <f ca="1"/>
        <v/>
      </c>
      <c r="BL137" t="str">
        <f ca="1"/>
        <v/>
      </c>
      <c r="BM137" t="str">
        <f ca="1"/>
        <v/>
      </c>
      <c r="BN137" t="str">
        <f ca="1"/>
        <v/>
      </c>
      <c r="BO137" t="str">
        <f ca="1"/>
        <v/>
      </c>
      <c r="BP137" t="str">
        <f ca="1"/>
        <v/>
      </c>
      <c r="BQ137" t="str">
        <f ca="1"/>
        <v/>
      </c>
      <c r="BR137" t="str">
        <f ca="1"/>
        <v/>
      </c>
      <c r="BS137" t="str">
        <f ca="1"/>
        <v/>
      </c>
    </row>
    <row r="138" spans="1:71" x14ac:dyDescent="0.3">
      <c r="A138">
        <f ca="1"/>
        <v>1039399</v>
      </c>
      <c r="B138" t="str">
        <f ca="1"/>
        <v>FORMFACTOR INC</v>
      </c>
      <c r="C138" t="str">
        <f ca="1"/>
        <v>FORM</v>
      </c>
      <c r="D138" t="str">
        <f ca="1"/>
        <v>04 Manufacturing</v>
      </c>
      <c r="E138" t="str">
        <f ca="1"/>
        <v>Semiconductors &amp; Related Devices</v>
      </c>
      <c r="F138" t="str">
        <f ca="1"/>
        <v>3674</v>
      </c>
      <c r="G138" t="str">
        <f ca="1"/>
        <v>7005 SOUTHFRONT ROAD LIVERMORE, CA 94551</v>
      </c>
      <c r="H138">
        <f ca="1"/>
        <v>2025</v>
      </c>
      <c r="I138" t="str">
        <f ca="1"/>
        <v>FY</v>
      </c>
      <c r="J138">
        <f ca="1"/>
        <v>38.075217000000002</v>
      </c>
      <c r="K138">
        <f ca="1"/>
        <v>1224362000</v>
      </c>
      <c r="L138">
        <f ca="1"/>
        <v>557054000</v>
      </c>
      <c r="M138">
        <f ca="1"/>
        <v>103330000</v>
      </c>
      <c r="N138">
        <f ca="1"/>
        <v>125416000</v>
      </c>
      <c r="O138">
        <f ca="1"/>
        <v>110884000</v>
      </c>
      <c r="P138">
        <f ca="1"/>
        <v>508601000</v>
      </c>
      <c r="Q138">
        <f ca="1"/>
        <v>259068000</v>
      </c>
      <c r="R138">
        <f ca="1"/>
        <v>16302000</v>
      </c>
      <c r="S138">
        <f ca="1"/>
        <v>216029000</v>
      </c>
      <c r="T138">
        <f ca="1"/>
        <v>188959000</v>
      </c>
      <c r="U138">
        <f ca="1"/>
        <v>123861000</v>
      </c>
      <c r="V138">
        <f ca="1"/>
        <v>47436000</v>
      </c>
      <c r="W138" t="str">
        <f ca="1"/>
        <v/>
      </c>
      <c r="X138" t="str">
        <f ca="1"/>
        <v/>
      </c>
      <c r="Y138">
        <f ca="1"/>
        <v>12208000</v>
      </c>
      <c r="Z138">
        <f ca="1"/>
        <v>1035403000</v>
      </c>
      <c r="AA138" t="str">
        <f ca="1"/>
        <v/>
      </c>
      <c r="AB138">
        <f ca="1"/>
        <v>175306000</v>
      </c>
      <c r="AC138">
        <f ca="1"/>
        <v>78000</v>
      </c>
      <c r="AD138">
        <f ca="1"/>
        <v>77647935</v>
      </c>
      <c r="AE138">
        <f ca="1"/>
        <v>308851000</v>
      </c>
      <c r="AF138" t="str">
        <f ca="1"/>
        <v/>
      </c>
      <c r="AG138" t="str">
        <f ca="1"/>
        <v/>
      </c>
      <c r="AH138">
        <f ca="1"/>
        <v>57070000</v>
      </c>
      <c r="AI138">
        <f ca="1"/>
        <v>115682000</v>
      </c>
      <c r="AJ138">
        <f ca="1"/>
        <v>251781000</v>
      </c>
      <c r="AK138">
        <f ca="1"/>
        <v>13004000</v>
      </c>
      <c r="AL138">
        <f ca="1"/>
        <v>54361000</v>
      </c>
      <c r="AM138">
        <f ca="1"/>
        <v>521000</v>
      </c>
      <c r="AN138" t="str">
        <f ca="1"/>
        <v/>
      </c>
      <c r="AO138">
        <f ca="1"/>
        <v>115398000</v>
      </c>
      <c r="AP138" t="str">
        <f ca="1"/>
        <v/>
      </c>
      <c r="AQ138" t="str">
        <f ca="1"/>
        <v/>
      </c>
      <c r="AR138" t="str">
        <f ca="1"/>
        <v/>
      </c>
      <c r="AS138">
        <f ca="1"/>
        <v>-191468000</v>
      </c>
      <c r="AT138">
        <f ca="1"/>
        <v>-13633000</v>
      </c>
      <c r="AU138" t="str">
        <f ca="1"/>
        <v/>
      </c>
      <c r="AV138">
        <f ca="1"/>
        <v>0</v>
      </c>
      <c r="AW138">
        <f ca="1"/>
        <v>0.7</v>
      </c>
      <c r="AX138">
        <f ca="1"/>
        <v>106280000</v>
      </c>
      <c r="AY138" t="str">
        <f ca="1"/>
        <v/>
      </c>
      <c r="AZ138">
        <f ca="1"/>
        <v>67886000</v>
      </c>
      <c r="BA138">
        <f ca="1"/>
        <v>67886000</v>
      </c>
      <c r="BB138" t="str">
        <f ca="1"/>
        <v/>
      </c>
      <c r="BC138" t="str">
        <f ca="1"/>
        <v/>
      </c>
      <c r="BD138" t="str">
        <f ca="1"/>
        <v/>
      </c>
      <c r="BE138" t="str">
        <f ca="1"/>
        <v/>
      </c>
      <c r="BF138" t="str">
        <f ca="1"/>
        <v/>
      </c>
      <c r="BG138" t="str">
        <f ca="1"/>
        <v/>
      </c>
      <c r="BH138" t="str">
        <f ca="1"/>
        <v/>
      </c>
      <c r="BI138" t="str">
        <f ca="1"/>
        <v/>
      </c>
      <c r="BJ138" t="str">
        <f ca="1"/>
        <v/>
      </c>
      <c r="BK138" t="str">
        <f ca="1"/>
        <v/>
      </c>
      <c r="BL138">
        <f ca="1"/>
        <v>0.154332623848176</v>
      </c>
      <c r="BM138">
        <f ca="1"/>
        <v>130.299424184261</v>
      </c>
      <c r="BN138">
        <f ca="1"/>
        <v>0.83424160954618498</v>
      </c>
      <c r="BO138">
        <f ca="1"/>
        <v>3.6021830923373801</v>
      </c>
      <c r="BP138">
        <f ca="1"/>
        <v>54.393167142857202</v>
      </c>
      <c r="BQ138">
        <f ca="1"/>
        <v>5.2502262404107401E-2</v>
      </c>
      <c r="BR138" t="str">
        <f ca="1"/>
        <v/>
      </c>
      <c r="BS138">
        <f ca="1"/>
        <v>2.5741331539506801E-8</v>
      </c>
    </row>
    <row r="139" spans="1:71" x14ac:dyDescent="0.3">
      <c r="A139">
        <f ca="1"/>
        <v>1039399</v>
      </c>
      <c r="B139" t="str">
        <f ca="1"/>
        <v>FORMFACTOR INC</v>
      </c>
      <c r="C139" t="str">
        <f ca="1"/>
        <v>FORM</v>
      </c>
      <c r="D139" t="str">
        <f ca="1"/>
        <v>04 Manufacturing</v>
      </c>
      <c r="E139" t="str">
        <f ca="1"/>
        <v>Semiconductors &amp; Related Devices</v>
      </c>
      <c r="F139" t="str">
        <f ca="1"/>
        <v>3674</v>
      </c>
      <c r="G139" t="str">
        <f ca="1"/>
        <v>7005 SOUTHFRONT ROAD LIVERMORE, CA 94551</v>
      </c>
      <c r="H139">
        <f ca="1"/>
        <v>2024</v>
      </c>
      <c r="I139" t="str">
        <f ca="1"/>
        <v>FY</v>
      </c>
      <c r="J139">
        <f ca="1"/>
        <v>46.773003000000003</v>
      </c>
      <c r="K139">
        <f ca="1"/>
        <v>1146215000</v>
      </c>
      <c r="L139">
        <f ca="1"/>
        <v>605128000</v>
      </c>
      <c r="M139">
        <f ca="1"/>
        <v>190728000</v>
      </c>
      <c r="N139">
        <f ca="1"/>
        <v>104294000</v>
      </c>
      <c r="O139">
        <f ca="1"/>
        <v>101676000</v>
      </c>
      <c r="P139">
        <f ca="1"/>
        <v>442335000</v>
      </c>
      <c r="Q139">
        <f ca="1"/>
        <v>210230000</v>
      </c>
      <c r="R139">
        <f ca="1"/>
        <v>10355000</v>
      </c>
      <c r="S139">
        <f ca="1"/>
        <v>199171000</v>
      </c>
      <c r="T139">
        <f ca="1"/>
        <v>198447000</v>
      </c>
      <c r="U139">
        <f ca="1"/>
        <v>131345000</v>
      </c>
      <c r="V139">
        <f ca="1"/>
        <v>62287000</v>
      </c>
      <c r="W139" t="str">
        <f ca="1"/>
        <v/>
      </c>
      <c r="X139" t="str">
        <f ca="1"/>
        <v/>
      </c>
      <c r="Y139">
        <f ca="1"/>
        <v>13314000</v>
      </c>
      <c r="Z139">
        <f ca="1"/>
        <v>947768000</v>
      </c>
      <c r="AA139" t="str">
        <f ca="1"/>
        <v/>
      </c>
      <c r="AB139">
        <f ca="1"/>
        <v>120945000</v>
      </c>
      <c r="AC139">
        <f ca="1"/>
        <v>77000</v>
      </c>
      <c r="AD139">
        <f ca="1"/>
        <v>77114633</v>
      </c>
      <c r="AE139">
        <f ca="1"/>
        <v>307923000</v>
      </c>
      <c r="AF139" t="str">
        <f ca="1"/>
        <v/>
      </c>
      <c r="AG139" t="str">
        <f ca="1"/>
        <v/>
      </c>
      <c r="AH139">
        <f ca="1"/>
        <v>64780000</v>
      </c>
      <c r="AI139">
        <f ca="1"/>
        <v>121938000</v>
      </c>
      <c r="AJ139">
        <f ca="1"/>
        <v>263724000</v>
      </c>
      <c r="AK139">
        <f ca="1"/>
        <v>9798000</v>
      </c>
      <c r="AL139">
        <f ca="1"/>
        <v>69614000</v>
      </c>
      <c r="AM139">
        <f ca="1"/>
        <v>418000</v>
      </c>
      <c r="AN139" t="str">
        <f ca="1"/>
        <v/>
      </c>
      <c r="AO139">
        <f ca="1"/>
        <v>117534000</v>
      </c>
      <c r="AP139" t="str">
        <f ca="1"/>
        <v/>
      </c>
      <c r="AQ139" t="str">
        <f ca="1"/>
        <v/>
      </c>
      <c r="AR139" t="str">
        <f ca="1"/>
        <v/>
      </c>
      <c r="AS139">
        <f ca="1"/>
        <v>-33480000</v>
      </c>
      <c r="AT139">
        <f ca="1"/>
        <v>-64612000</v>
      </c>
      <c r="AU139" t="str">
        <f ca="1"/>
        <v/>
      </c>
      <c r="AV139">
        <f ca="1"/>
        <v>0</v>
      </c>
      <c r="AW139">
        <f ca="1"/>
        <v>0.9</v>
      </c>
      <c r="AX139">
        <f ca="1"/>
        <v>106680500</v>
      </c>
      <c r="AY139" t="str">
        <f ca="1"/>
        <v/>
      </c>
      <c r="AZ139">
        <f ca="1"/>
        <v>79830000</v>
      </c>
      <c r="BA139">
        <f ca="1"/>
        <v>79830000</v>
      </c>
      <c r="BB139" t="str">
        <f ca="1"/>
        <v/>
      </c>
      <c r="BC139" t="str">
        <f ca="1"/>
        <v/>
      </c>
      <c r="BD139" t="str">
        <f ca="1"/>
        <v/>
      </c>
      <c r="BE139" t="str">
        <f ca="1"/>
        <v/>
      </c>
      <c r="BF139" t="str">
        <f ca="1"/>
        <v/>
      </c>
      <c r="BG139" t="str">
        <f ca="1"/>
        <v/>
      </c>
      <c r="BH139" t="str">
        <f ca="1"/>
        <v/>
      </c>
      <c r="BI139" t="str">
        <f ca="1"/>
        <v/>
      </c>
      <c r="BJ139" t="str">
        <f ca="1"/>
        <v/>
      </c>
      <c r="BK139" t="str">
        <f ca="1"/>
        <v/>
      </c>
      <c r="BL139">
        <f ca="1"/>
        <v>0.17313244024899299</v>
      </c>
      <c r="BM139">
        <f ca="1"/>
        <v>190.980861244019</v>
      </c>
      <c r="BN139">
        <f ca="1"/>
        <v>1.4521146598652399</v>
      </c>
      <c r="BO139">
        <f ca="1"/>
        <v>3.8330503635463899</v>
      </c>
      <c r="BP139">
        <f ca="1"/>
        <v>51.970003333333302</v>
      </c>
      <c r="BQ139">
        <f ca="1"/>
        <v>7.3450464670678894E-2</v>
      </c>
      <c r="BR139" t="str">
        <f ca="1"/>
        <v/>
      </c>
      <c r="BS139">
        <f ca="1"/>
        <v>4.4415619328780901E-8</v>
      </c>
    </row>
    <row r="140" spans="1:71" x14ac:dyDescent="0.3">
      <c r="A140">
        <f ca="1"/>
        <v>1039399</v>
      </c>
      <c r="B140" t="str">
        <f ca="1"/>
        <v>FORMFACTOR INC</v>
      </c>
      <c r="C140" t="str">
        <f ca="1"/>
        <v>FORM</v>
      </c>
      <c r="D140" t="str">
        <f ca="1"/>
        <v>04 Manufacturing</v>
      </c>
      <c r="E140" t="str">
        <f ca="1"/>
        <v>Semiconductors &amp; Related Devices</v>
      </c>
      <c r="F140" t="str">
        <f ca="1"/>
        <v>3674</v>
      </c>
      <c r="G140" t="str">
        <f ca="1"/>
        <v>7005 SOUTHFRONT ROAD LIVERMORE, CA 94551</v>
      </c>
      <c r="H140">
        <f ca="1"/>
        <v>2023</v>
      </c>
      <c r="I140" t="str">
        <f ca="1"/>
        <v>FY</v>
      </c>
      <c r="J140">
        <f ca="1"/>
        <v>32.156996999999997</v>
      </c>
      <c r="K140">
        <f ca="1"/>
        <v>1106794000</v>
      </c>
      <c r="L140">
        <f ca="1"/>
        <v>573780000</v>
      </c>
      <c r="M140">
        <f ca="1"/>
        <v>177812000</v>
      </c>
      <c r="N140">
        <f ca="1"/>
        <v>102957000</v>
      </c>
      <c r="O140">
        <f ca="1"/>
        <v>111685000</v>
      </c>
      <c r="P140">
        <f ca="1"/>
        <v>448946000</v>
      </c>
      <c r="Q140">
        <f ca="1"/>
        <v>204399000</v>
      </c>
      <c r="R140">
        <f ca="1"/>
        <v>12938000</v>
      </c>
      <c r="S140">
        <f ca="1"/>
        <v>201090000</v>
      </c>
      <c r="T140">
        <f ca="1"/>
        <v>197990000</v>
      </c>
      <c r="U140">
        <f ca="1"/>
        <v>131095000</v>
      </c>
      <c r="V140">
        <f ca="1"/>
        <v>63857000</v>
      </c>
      <c r="W140" t="str">
        <f ca="1"/>
        <v/>
      </c>
      <c r="X140" t="str">
        <f ca="1"/>
        <v/>
      </c>
      <c r="Y140">
        <f ca="1"/>
        <v>14389000</v>
      </c>
      <c r="Z140">
        <f ca="1"/>
        <v>908804000</v>
      </c>
      <c r="AA140" t="str">
        <f ca="1"/>
        <v/>
      </c>
      <c r="AB140">
        <f ca="1"/>
        <v>51331000</v>
      </c>
      <c r="AC140">
        <f ca="1"/>
        <v>77000</v>
      </c>
      <c r="AD140">
        <f ca="1"/>
        <v>77376903</v>
      </c>
      <c r="AE140">
        <f ca="1"/>
        <v>258580000</v>
      </c>
      <c r="AF140" t="str">
        <f ca="1"/>
        <v/>
      </c>
      <c r="AG140" t="str">
        <f ca="1"/>
        <v/>
      </c>
      <c r="AH140">
        <f ca="1"/>
        <v>82756000</v>
      </c>
      <c r="AI140">
        <f ca="1"/>
        <v>115765000</v>
      </c>
      <c r="AJ140">
        <f ca="1"/>
        <v>248777000</v>
      </c>
      <c r="AK140">
        <f ca="1"/>
        <v>6880000</v>
      </c>
      <c r="AL140">
        <f ca="1"/>
        <v>82387000</v>
      </c>
      <c r="AM140">
        <f ca="1"/>
        <v>421000</v>
      </c>
      <c r="AN140" t="str">
        <f ca="1"/>
        <v/>
      </c>
      <c r="AO140">
        <f ca="1"/>
        <v>64602000</v>
      </c>
      <c r="AP140" t="str">
        <f ca="1"/>
        <v/>
      </c>
      <c r="AQ140" t="str">
        <f ca="1"/>
        <v/>
      </c>
      <c r="AR140" t="str">
        <f ca="1"/>
        <v/>
      </c>
      <c r="AS140">
        <f ca="1"/>
        <v>29049000</v>
      </c>
      <c r="AT140">
        <f ca="1"/>
        <v>-22711000</v>
      </c>
      <c r="AU140" t="str">
        <f ca="1"/>
        <v/>
      </c>
      <c r="AV140">
        <f ca="1"/>
        <v>0</v>
      </c>
      <c r="AW140">
        <f ca="1"/>
        <v>1.06</v>
      </c>
      <c r="AX140">
        <f ca="1"/>
        <v>117421000</v>
      </c>
      <c r="AY140" t="str">
        <f ca="1"/>
        <v/>
      </c>
      <c r="AZ140">
        <f ca="1"/>
        <v>89688000</v>
      </c>
      <c r="BA140">
        <f ca="1"/>
        <v>89688000</v>
      </c>
      <c r="BB140" t="str">
        <f ca="1"/>
        <v/>
      </c>
      <c r="BC140" t="str">
        <f ca="1"/>
        <v/>
      </c>
      <c r="BD140" t="str">
        <f ca="1"/>
        <v/>
      </c>
      <c r="BE140" t="str">
        <f ca="1"/>
        <v/>
      </c>
      <c r="BF140" t="str">
        <f ca="1"/>
        <v/>
      </c>
      <c r="BG140" t="str">
        <f ca="1"/>
        <v/>
      </c>
      <c r="BH140" t="str">
        <f ca="1"/>
        <v/>
      </c>
      <c r="BI140" t="str">
        <f ca="1"/>
        <v/>
      </c>
      <c r="BJ140" t="str">
        <f ca="1"/>
        <v/>
      </c>
      <c r="BK140" t="str">
        <f ca="1"/>
        <v/>
      </c>
      <c r="BL140">
        <f ca="1"/>
        <v>0.17888604383471499</v>
      </c>
      <c r="BM140">
        <f ca="1"/>
        <v>213.03562945368199</v>
      </c>
      <c r="BN140">
        <f ca="1"/>
        <v>1.3563598916816</v>
      </c>
      <c r="BO140">
        <f ca="1"/>
        <v>3.5248865326671499</v>
      </c>
      <c r="BP140">
        <f ca="1"/>
        <v>30.336789622641501</v>
      </c>
      <c r="BQ140">
        <f ca="1"/>
        <v>9.0654310500393895E-2</v>
      </c>
      <c r="BR140" t="str">
        <f ca="1"/>
        <v/>
      </c>
      <c r="BS140">
        <f ca="1"/>
        <v>3.7506895678276101E-8</v>
      </c>
    </row>
    <row r="141" spans="1:71" x14ac:dyDescent="0.3">
      <c r="A141">
        <f ca="1"/>
        <v>1039399</v>
      </c>
      <c r="B141" t="str">
        <f ca="1"/>
        <v>FORMFACTOR INC</v>
      </c>
      <c r="C141" t="str">
        <f ca="1"/>
        <v>FORM</v>
      </c>
      <c r="D141" t="str">
        <f ca="1"/>
        <v>04 Manufacturing</v>
      </c>
      <c r="E141" t="str">
        <f ca="1"/>
        <v>Semiconductors &amp; Related Devices</v>
      </c>
      <c r="F141" t="str">
        <f ca="1"/>
        <v>3674</v>
      </c>
      <c r="G141" t="str">
        <f ca="1"/>
        <v>7005 SOUTHFRONT ROAD LIVERMORE, CA 94551</v>
      </c>
      <c r="H141">
        <f ca="1"/>
        <v>2022</v>
      </c>
      <c r="I141" t="str">
        <f ca="1"/>
        <v>FY</v>
      </c>
      <c r="J141">
        <f ca="1"/>
        <v>32.015687999999997</v>
      </c>
      <c r="K141">
        <f ca="1"/>
        <v>1008228000</v>
      </c>
      <c r="L141">
        <f ca="1"/>
        <v>474552000</v>
      </c>
      <c r="M141">
        <f ca="1"/>
        <v>109130000</v>
      </c>
      <c r="N141">
        <f ca="1"/>
        <v>88143000</v>
      </c>
      <c r="O141">
        <f ca="1"/>
        <v>123157000</v>
      </c>
      <c r="P141">
        <f ca="1"/>
        <v>459405000</v>
      </c>
      <c r="Q141">
        <f ca="1"/>
        <v>189848000</v>
      </c>
      <c r="R141">
        <f ca="1"/>
        <v>26751000</v>
      </c>
      <c r="S141">
        <f ca="1"/>
        <v>211444000</v>
      </c>
      <c r="T141">
        <f ca="1"/>
        <v>199943000</v>
      </c>
      <c r="U141">
        <f ca="1"/>
        <v>149667000</v>
      </c>
      <c r="V141">
        <f ca="1"/>
        <v>69308000</v>
      </c>
      <c r="W141" t="str">
        <f ca="1"/>
        <v/>
      </c>
      <c r="X141" t="str">
        <f ca="1"/>
        <v/>
      </c>
      <c r="Y141">
        <f ca="1"/>
        <v>15434000</v>
      </c>
      <c r="Z141">
        <f ca="1"/>
        <v>808285000</v>
      </c>
      <c r="AA141" t="str">
        <f ca="1"/>
        <v/>
      </c>
      <c r="AB141">
        <f ca="1"/>
        <v>-31056000</v>
      </c>
      <c r="AC141">
        <f ca="1"/>
        <v>77000</v>
      </c>
      <c r="AD141">
        <f ca="1"/>
        <v>76914590</v>
      </c>
      <c r="AE141">
        <f ca="1"/>
        <v>296009000</v>
      </c>
      <c r="AF141" t="str">
        <f ca="1"/>
        <v/>
      </c>
      <c r="AG141" t="str">
        <f ca="1"/>
        <v/>
      </c>
      <c r="AH141">
        <f ca="1"/>
        <v>54912000</v>
      </c>
      <c r="AI141">
        <f ca="1"/>
        <v>109222000</v>
      </c>
      <c r="AJ141">
        <f ca="1"/>
        <v>241097000</v>
      </c>
      <c r="AK141">
        <f ca="1"/>
        <v>7132000</v>
      </c>
      <c r="AL141">
        <f ca="1"/>
        <v>50738000</v>
      </c>
      <c r="AM141">
        <f ca="1"/>
        <v>579000</v>
      </c>
      <c r="AN141" t="str">
        <f ca="1"/>
        <v/>
      </c>
      <c r="AO141">
        <f ca="1"/>
        <v>131786000</v>
      </c>
      <c r="AP141" t="str">
        <f ca="1"/>
        <v/>
      </c>
      <c r="AQ141" t="str">
        <f ca="1"/>
        <v/>
      </c>
      <c r="AR141" t="str">
        <f ca="1"/>
        <v/>
      </c>
      <c r="AS141">
        <f ca="1"/>
        <v>-75704000</v>
      </c>
      <c r="AT141">
        <f ca="1"/>
        <v>-95932000</v>
      </c>
      <c r="AU141" t="str">
        <f ca="1"/>
        <v/>
      </c>
      <c r="AV141">
        <f ca="1"/>
        <v>0</v>
      </c>
      <c r="AW141">
        <f ca="1"/>
        <v>0.65</v>
      </c>
      <c r="AX141">
        <f ca="1"/>
        <v>117352500</v>
      </c>
      <c r="AY141" t="str">
        <f ca="1"/>
        <v/>
      </c>
      <c r="AZ141">
        <f ca="1"/>
        <v>58449000</v>
      </c>
      <c r="BA141">
        <f ca="1"/>
        <v>58449000</v>
      </c>
      <c r="BB141" t="str">
        <f ca="1"/>
        <v/>
      </c>
      <c r="BC141" t="str">
        <f ca="1"/>
        <v/>
      </c>
      <c r="BD141" t="str">
        <f ca="1"/>
        <v/>
      </c>
      <c r="BE141" t="str">
        <f ca="1"/>
        <v/>
      </c>
      <c r="BF141" t="str">
        <f ca="1"/>
        <v/>
      </c>
      <c r="BG141" t="str">
        <f ca="1"/>
        <v/>
      </c>
      <c r="BH141" t="str">
        <f ca="1"/>
        <v/>
      </c>
      <c r="BI141" t="str">
        <f ca="1"/>
        <v/>
      </c>
      <c r="BJ141" t="str">
        <f ca="1"/>
        <v/>
      </c>
      <c r="BK141" t="str">
        <f ca="1"/>
        <v/>
      </c>
      <c r="BL141">
        <f ca="1"/>
        <v>0.19831129466747599</v>
      </c>
      <c r="BM141">
        <f ca="1"/>
        <v>100.948186528497</v>
      </c>
      <c r="BN141">
        <f ca="1"/>
        <v>0.72915205088630097</v>
      </c>
      <c r="BO141">
        <f ca="1"/>
        <v>2.3478455504553399</v>
      </c>
      <c r="BP141">
        <f ca="1"/>
        <v>49.254904615384604</v>
      </c>
      <c r="BQ141">
        <f ca="1"/>
        <v>6.2772413195840607E-2</v>
      </c>
      <c r="BR141" t="str">
        <f ca="1"/>
        <v/>
      </c>
      <c r="BS141">
        <f ca="1"/>
        <v>2.5746113313992001E-8</v>
      </c>
    </row>
    <row r="142" spans="1:71" x14ac:dyDescent="0.3">
      <c r="A142">
        <f ca="1"/>
        <v>1039399</v>
      </c>
      <c r="B142" t="str">
        <f ca="1"/>
        <v>FORMFACTOR INC</v>
      </c>
      <c r="C142" t="str">
        <f ca="1"/>
        <v>FORM</v>
      </c>
      <c r="D142" t="str">
        <f ca="1"/>
        <v>04 Manufacturing</v>
      </c>
      <c r="E142" t="str">
        <f ca="1"/>
        <v>Semiconductors &amp; Related Devices</v>
      </c>
      <c r="F142" t="str">
        <f ca="1"/>
        <v>3674</v>
      </c>
      <c r="G142" t="str">
        <f ca="1"/>
        <v>7005 SOUTHFRONT ROAD LIVERMORE, CA 94551</v>
      </c>
      <c r="H142">
        <f ca="1"/>
        <v>2021</v>
      </c>
      <c r="I142" t="str">
        <f ca="1"/>
        <v>FY</v>
      </c>
      <c r="J142">
        <f ca="1"/>
        <v>40.430436</v>
      </c>
      <c r="K142">
        <f ca="1"/>
        <v>1020520000</v>
      </c>
      <c r="L142">
        <f ca="1"/>
        <v>524039000</v>
      </c>
      <c r="M142">
        <f ca="1"/>
        <v>151010000</v>
      </c>
      <c r="N142">
        <f ca="1"/>
        <v>115541000</v>
      </c>
      <c r="O142">
        <f ca="1"/>
        <v>111548000</v>
      </c>
      <c r="P142">
        <f ca="1"/>
        <v>430406000</v>
      </c>
      <c r="Q142">
        <f ca="1"/>
        <v>146555000</v>
      </c>
      <c r="R142">
        <f ca="1"/>
        <v>36342000</v>
      </c>
      <c r="S142">
        <f ca="1"/>
        <v>212299000</v>
      </c>
      <c r="T142">
        <f ca="1"/>
        <v>204740000</v>
      </c>
      <c r="U142">
        <f ca="1"/>
        <v>148754000</v>
      </c>
      <c r="V142">
        <f ca="1"/>
        <v>57862000</v>
      </c>
      <c r="W142" t="str">
        <f ca="1"/>
        <v/>
      </c>
      <c r="X142" t="str">
        <f ca="1"/>
        <v/>
      </c>
      <c r="Y142">
        <f ca="1"/>
        <v>24365000</v>
      </c>
      <c r="Z142">
        <f ca="1"/>
        <v>815780000</v>
      </c>
      <c r="AA142" t="str">
        <f ca="1"/>
        <v/>
      </c>
      <c r="AB142">
        <f ca="1"/>
        <v>-81794000</v>
      </c>
      <c r="AC142">
        <f ca="1"/>
        <v>78000</v>
      </c>
      <c r="AD142">
        <f ca="1"/>
        <v>78240506</v>
      </c>
      <c r="AE142">
        <f ca="1"/>
        <v>322767000</v>
      </c>
      <c r="AF142" t="str">
        <f ca="1"/>
        <v/>
      </c>
      <c r="AG142" t="str">
        <f ca="1"/>
        <v/>
      </c>
      <c r="AH142">
        <f ca="1"/>
        <v>98038000</v>
      </c>
      <c r="AI142">
        <f ca="1"/>
        <v>100937000</v>
      </c>
      <c r="AJ142">
        <f ca="1"/>
        <v>224729000</v>
      </c>
      <c r="AK142">
        <f ca="1"/>
        <v>14576000</v>
      </c>
      <c r="AL142">
        <f ca="1"/>
        <v>83924000</v>
      </c>
      <c r="AM142">
        <f ca="1"/>
        <v>602000</v>
      </c>
      <c r="AN142" t="str">
        <f ca="1"/>
        <v/>
      </c>
      <c r="AO142">
        <f ca="1"/>
        <v>139364000</v>
      </c>
      <c r="AP142" t="str">
        <f ca="1"/>
        <v/>
      </c>
      <c r="AQ142" t="str">
        <f ca="1"/>
        <v/>
      </c>
      <c r="AR142" t="str">
        <f ca="1"/>
        <v/>
      </c>
      <c r="AS142">
        <f ca="1"/>
        <v>-124741000</v>
      </c>
      <c r="AT142">
        <f ca="1"/>
        <v>-47199000</v>
      </c>
      <c r="AU142" t="str">
        <f ca="1"/>
        <v/>
      </c>
      <c r="AV142">
        <f ca="1"/>
        <v>0</v>
      </c>
      <c r="AW142">
        <f ca="1"/>
        <v>1.08</v>
      </c>
      <c r="AX142">
        <f ca="1"/>
        <v>105388500</v>
      </c>
      <c r="AY142" t="str">
        <f ca="1"/>
        <v/>
      </c>
      <c r="AZ142">
        <f ca="1"/>
        <v>99102000</v>
      </c>
      <c r="BA142">
        <f ca="1"/>
        <v>99102000</v>
      </c>
      <c r="BB142" t="str">
        <f ca="1"/>
        <v/>
      </c>
      <c r="BC142" t="str">
        <f ca="1"/>
        <v/>
      </c>
      <c r="BD142" t="str">
        <f ca="1"/>
        <v/>
      </c>
      <c r="BE142" t="str">
        <f ca="1"/>
        <v/>
      </c>
      <c r="BF142" t="str">
        <f ca="1"/>
        <v/>
      </c>
      <c r="BG142" t="str">
        <f ca="1"/>
        <v/>
      </c>
      <c r="BH142" t="str">
        <f ca="1"/>
        <v/>
      </c>
      <c r="BI142" t="str">
        <f ca="1"/>
        <v/>
      </c>
      <c r="BJ142" t="str">
        <f ca="1"/>
        <v/>
      </c>
      <c r="BK142" t="str">
        <f ca="1"/>
        <v/>
      </c>
      <c r="BL142">
        <f ca="1"/>
        <v>0.200623211695998</v>
      </c>
      <c r="BM142">
        <f ca="1"/>
        <v>164.62126245847199</v>
      </c>
      <c r="BN142">
        <f ca="1"/>
        <v>1.01516597872998</v>
      </c>
      <c r="BO142">
        <f ca="1"/>
        <v>2.7729741721230998</v>
      </c>
      <c r="BP142">
        <f ca="1"/>
        <v>37.435588888888901</v>
      </c>
      <c r="BQ142">
        <f ca="1"/>
        <v>0.102875775331584</v>
      </c>
      <c r="BR142" t="str">
        <f ca="1"/>
        <v/>
      </c>
      <c r="BS142">
        <f ca="1"/>
        <v>5.3525302017700899E-8</v>
      </c>
    </row>
    <row r="143" spans="1:71" x14ac:dyDescent="0.3">
      <c r="A143">
        <f ca="1"/>
        <v>1039399</v>
      </c>
      <c r="B143" t="str">
        <f ca="1"/>
        <v>FORMFACTOR INC</v>
      </c>
      <c r="C143" t="str">
        <f ca="1"/>
        <v>FORM</v>
      </c>
      <c r="D143" t="str">
        <f ca="1"/>
        <v>04 Manufacturing</v>
      </c>
      <c r="E143" t="str">
        <f ca="1"/>
        <v>Semiconductors &amp; Related Devices</v>
      </c>
      <c r="F143" t="str">
        <f ca="1"/>
        <v>3674</v>
      </c>
      <c r="G143" t="str">
        <f ca="1"/>
        <v>7005 SOUTHFRONT ROAD LIVERMORE, CA 94551</v>
      </c>
      <c r="H143">
        <f ca="1"/>
        <v>2020</v>
      </c>
      <c r="I143" t="str">
        <f ca="1"/>
        <v>FY</v>
      </c>
      <c r="J143">
        <f ca="1"/>
        <v>27.927755999999999</v>
      </c>
      <c r="K143">
        <f ca="1"/>
        <v>963217000</v>
      </c>
      <c r="L143">
        <f ca="1"/>
        <v>487074000</v>
      </c>
      <c r="M143">
        <f ca="1"/>
        <v>187225000</v>
      </c>
      <c r="N143">
        <f ca="1"/>
        <v>107603000</v>
      </c>
      <c r="O143">
        <f ca="1"/>
        <v>99229000</v>
      </c>
      <c r="P143">
        <f ca="1"/>
        <v>406767000</v>
      </c>
      <c r="Q143">
        <f ca="1"/>
        <v>104103000</v>
      </c>
      <c r="R143">
        <f ca="1"/>
        <v>59147000</v>
      </c>
      <c r="S143">
        <f ca="1"/>
        <v>212761000</v>
      </c>
      <c r="T143">
        <f ca="1"/>
        <v>219133000</v>
      </c>
      <c r="U143">
        <f ca="1"/>
        <v>154571000</v>
      </c>
      <c r="V143">
        <f ca="1"/>
        <v>62045000</v>
      </c>
      <c r="W143" t="str">
        <f ca="1"/>
        <v/>
      </c>
      <c r="X143" t="str">
        <f ca="1"/>
        <v/>
      </c>
      <c r="Y143">
        <f ca="1"/>
        <v>34494000</v>
      </c>
      <c r="Z143">
        <f ca="1"/>
        <v>744084000</v>
      </c>
      <c r="AA143" t="str">
        <f ca="1"/>
        <v/>
      </c>
      <c r="AB143">
        <f ca="1"/>
        <v>-165718000</v>
      </c>
      <c r="AC143">
        <f ca="1"/>
        <v>78000</v>
      </c>
      <c r="AD143">
        <f ca="1"/>
        <v>77437997</v>
      </c>
      <c r="AE143">
        <f ca="1"/>
        <v>287920000</v>
      </c>
      <c r="AF143" t="str">
        <f ca="1"/>
        <v/>
      </c>
      <c r="AG143" t="str">
        <f ca="1"/>
        <v/>
      </c>
      <c r="AH143">
        <f ca="1"/>
        <v>83788000</v>
      </c>
      <c r="AI143">
        <f ca="1"/>
        <v>89034000</v>
      </c>
      <c r="AJ143">
        <f ca="1"/>
        <v>204132000</v>
      </c>
      <c r="AK143">
        <f ca="1"/>
        <v>6652000</v>
      </c>
      <c r="AL143">
        <f ca="1"/>
        <v>78523000</v>
      </c>
      <c r="AM143">
        <f ca="1"/>
        <v>864000</v>
      </c>
      <c r="AN143" t="str">
        <f ca="1"/>
        <v/>
      </c>
      <c r="AO143">
        <f ca="1"/>
        <v>169256000</v>
      </c>
      <c r="AP143" t="str">
        <f ca="1"/>
        <v/>
      </c>
      <c r="AQ143" t="str">
        <f ca="1"/>
        <v/>
      </c>
      <c r="AR143" t="str">
        <f ca="1"/>
        <v/>
      </c>
      <c r="AS143">
        <f ca="1"/>
        <v>-98922000</v>
      </c>
      <c r="AT143">
        <f ca="1"/>
        <v>-30935000</v>
      </c>
      <c r="AU143" t="str">
        <f ca="1"/>
        <v/>
      </c>
      <c r="AV143">
        <f ca="1"/>
        <v>0</v>
      </c>
      <c r="AW143">
        <f ca="1"/>
        <v>1.02</v>
      </c>
      <c r="AX143">
        <f ca="1"/>
        <v>91243500</v>
      </c>
      <c r="AY143" t="str">
        <f ca="1"/>
        <v/>
      </c>
      <c r="AZ143">
        <f ca="1"/>
        <v>86039000</v>
      </c>
      <c r="BA143">
        <f ca="1"/>
        <v>86039000</v>
      </c>
      <c r="BB143" t="str">
        <f ca="1"/>
        <v/>
      </c>
      <c r="BC143" t="str">
        <f ca="1"/>
        <v/>
      </c>
      <c r="BD143" t="str">
        <f ca="1"/>
        <v/>
      </c>
      <c r="BE143" t="str">
        <f ca="1"/>
        <v/>
      </c>
      <c r="BF143" t="str">
        <f ca="1"/>
        <v/>
      </c>
      <c r="BG143" t="str">
        <f ca="1"/>
        <v/>
      </c>
      <c r="BH143" t="str">
        <f ca="1"/>
        <v/>
      </c>
      <c r="BI143" t="str">
        <f ca="1"/>
        <v/>
      </c>
      <c r="BJ143" t="str">
        <f ca="1"/>
        <v/>
      </c>
      <c r="BK143" t="str">
        <f ca="1"/>
        <v/>
      </c>
      <c r="BL143">
        <f ca="1"/>
        <v>0.22750117574752099</v>
      </c>
      <c r="BM143">
        <f ca="1"/>
        <v>99.582175925925895</v>
      </c>
      <c r="BN143">
        <f ca="1"/>
        <v>1.2112556689159</v>
      </c>
      <c r="BO143">
        <f ca="1"/>
        <v>2.5091705429867202</v>
      </c>
      <c r="BP143">
        <f ca="1"/>
        <v>27.380152941176501</v>
      </c>
      <c r="BQ143">
        <f ca="1"/>
        <v>0.105529752017245</v>
      </c>
      <c r="BR143" t="str">
        <f ca="1"/>
        <v/>
      </c>
      <c r="BS143">
        <f ca="1"/>
        <v>3.8283730224007002E-8</v>
      </c>
    </row>
    <row r="144" spans="1:71" x14ac:dyDescent="0.3">
      <c r="A144">
        <f ca="1"/>
        <v>1039399</v>
      </c>
      <c r="B144" t="str">
        <f ca="1"/>
        <v>FORMFACTOR INC</v>
      </c>
      <c r="C144" t="str">
        <f ca="1"/>
        <v>FORM</v>
      </c>
      <c r="D144" t="str">
        <f ca="1"/>
        <v>04 Manufacturing</v>
      </c>
      <c r="E144" t="str">
        <f ca="1"/>
        <v>Semiconductors &amp; Related Devices</v>
      </c>
      <c r="F144" t="str">
        <f ca="1"/>
        <v>3674</v>
      </c>
      <c r="G144" t="str">
        <f ca="1"/>
        <v>7005 SOUTHFRONT ROAD LIVERMORE, CA 94551</v>
      </c>
      <c r="H144">
        <f ca="1"/>
        <v>2019</v>
      </c>
      <c r="I144" t="str">
        <f ca="1"/>
        <v>FY</v>
      </c>
      <c r="J144">
        <f ca="1"/>
        <v>18.527339999999999</v>
      </c>
      <c r="K144">
        <f ca="1"/>
        <v>839882000</v>
      </c>
      <c r="L144">
        <f ca="1"/>
        <v>419043000</v>
      </c>
      <c r="M144">
        <f ca="1"/>
        <v>144545000</v>
      </c>
      <c r="N144">
        <f ca="1"/>
        <v>97868000</v>
      </c>
      <c r="O144">
        <f ca="1"/>
        <v>83258000</v>
      </c>
      <c r="P144">
        <f ca="1"/>
        <v>346973000</v>
      </c>
      <c r="Q144">
        <f ca="1"/>
        <v>58747000</v>
      </c>
      <c r="R144">
        <f ca="1"/>
        <v>57610000</v>
      </c>
      <c r="S144">
        <f ca="1"/>
        <v>199196000</v>
      </c>
      <c r="T144">
        <f ca="1"/>
        <v>198885000</v>
      </c>
      <c r="U144">
        <f ca="1"/>
        <v>136560000</v>
      </c>
      <c r="V144">
        <f ca="1"/>
        <v>40914000</v>
      </c>
      <c r="W144" t="str">
        <f ca="1"/>
        <v/>
      </c>
      <c r="X144" t="str">
        <f ca="1"/>
        <v/>
      </c>
      <c r="Y144">
        <f ca="1"/>
        <v>58485000</v>
      </c>
      <c r="Z144">
        <f ca="1"/>
        <v>640997000</v>
      </c>
      <c r="AA144" t="str">
        <f ca="1"/>
        <v/>
      </c>
      <c r="AB144">
        <f ca="1"/>
        <v>-244241000</v>
      </c>
      <c r="AC144">
        <f ca="1"/>
        <v>76000</v>
      </c>
      <c r="AD144">
        <f ca="1"/>
        <v>75764990</v>
      </c>
      <c r="AE144">
        <f ca="1"/>
        <v>74305000</v>
      </c>
      <c r="AF144" t="str">
        <f ca="1"/>
        <v/>
      </c>
      <c r="AG144" t="str">
        <f ca="1"/>
        <v/>
      </c>
      <c r="AH144">
        <f ca="1"/>
        <v>23718000</v>
      </c>
      <c r="AI144">
        <f ca="1"/>
        <v>21606000</v>
      </c>
      <c r="AJ144">
        <f ca="1"/>
        <v>50587000</v>
      </c>
      <c r="AK144">
        <f ca="1"/>
        <v>5811000</v>
      </c>
      <c r="AL144">
        <f ca="1"/>
        <v>18636000</v>
      </c>
      <c r="AM144">
        <f ca="1"/>
        <v>376000</v>
      </c>
      <c r="AN144" t="str">
        <f ca="1"/>
        <v/>
      </c>
      <c r="AO144">
        <f ca="1"/>
        <v>121048000</v>
      </c>
      <c r="AP144" t="str">
        <f ca="1"/>
        <v/>
      </c>
      <c r="AQ144" t="str">
        <f ca="1"/>
        <v/>
      </c>
      <c r="AR144" t="str">
        <f ca="1"/>
        <v/>
      </c>
      <c r="AS144">
        <f ca="1"/>
        <v>-66352000</v>
      </c>
      <c r="AT144">
        <f ca="1"/>
        <v>-6578000</v>
      </c>
      <c r="AU144" t="str">
        <f ca="1"/>
        <v/>
      </c>
      <c r="AV144">
        <f ca="1"/>
        <v>0</v>
      </c>
      <c r="AW144">
        <f ca="1"/>
        <v>0.25</v>
      </c>
      <c r="AX144">
        <f ca="1"/>
        <v>80482000</v>
      </c>
      <c r="AY144" t="str">
        <f ca="1"/>
        <v/>
      </c>
      <c r="AZ144">
        <f ca="1"/>
        <v>24823000</v>
      </c>
      <c r="BA144">
        <f ca="1"/>
        <v>24823000</v>
      </c>
      <c r="BB144" t="str">
        <f ca="1"/>
        <v/>
      </c>
      <c r="BC144" t="str">
        <f ca="1"/>
        <v/>
      </c>
      <c r="BD144" t="str">
        <f ca="1"/>
        <v/>
      </c>
      <c r="BE144" t="str">
        <f ca="1"/>
        <v/>
      </c>
      <c r="BF144" t="str">
        <f ca="1"/>
        <v/>
      </c>
      <c r="BG144" t="str">
        <f ca="1"/>
        <v/>
      </c>
      <c r="BH144" t="str">
        <f ca="1"/>
        <v/>
      </c>
      <c r="BI144" t="str">
        <f ca="1"/>
        <v/>
      </c>
      <c r="BJ144" t="str">
        <f ca="1"/>
        <v/>
      </c>
      <c r="BK144" t="str">
        <f ca="1"/>
        <v/>
      </c>
      <c r="BL144">
        <f ca="1"/>
        <v>0.23680112206238499</v>
      </c>
      <c r="BM144">
        <f ca="1"/>
        <v>66.018617021276597</v>
      </c>
      <c r="BN144">
        <f ca="1"/>
        <v>1.0584724663151699</v>
      </c>
      <c r="BO144">
        <f ca="1"/>
        <v>2.4588825424721699</v>
      </c>
      <c r="BP144">
        <f ca="1"/>
        <v>74.109359999999995</v>
      </c>
      <c r="BQ144">
        <f ca="1"/>
        <v>2.9073459002148201E-2</v>
      </c>
      <c r="BR144" t="str">
        <f ca="1"/>
        <v/>
      </c>
      <c r="BS144">
        <f ca="1"/>
        <v>7.2259854570302196E-9</v>
      </c>
    </row>
    <row r="145" spans="1:71" x14ac:dyDescent="0.3">
      <c r="A145">
        <f ca="1"/>
        <v>1039399</v>
      </c>
      <c r="B145" t="str">
        <f ca="1"/>
        <v>FORMFACTOR INC</v>
      </c>
      <c r="C145" t="str">
        <f ca="1"/>
        <v>FORM</v>
      </c>
      <c r="D145" t="str">
        <f ca="1"/>
        <v>04 Manufacturing</v>
      </c>
      <c r="E145" t="str">
        <f ca="1"/>
        <v>Semiconductors &amp; Related Devices</v>
      </c>
      <c r="F145" t="str">
        <f ca="1"/>
        <v>3674</v>
      </c>
      <c r="G145" t="str">
        <f ca="1"/>
        <v>7005 SOUTHFRONT ROAD LIVERMORE, CA 94551</v>
      </c>
      <c r="H145">
        <f ca="1"/>
        <v>2018</v>
      </c>
      <c r="I145" t="str">
        <f ca="1"/>
        <v>FY</v>
      </c>
      <c r="J145">
        <f ca="1"/>
        <v>14.194236999999999</v>
      </c>
      <c r="K145">
        <f ca="1"/>
        <v>728222000</v>
      </c>
      <c r="L145">
        <f ca="1"/>
        <v>337820000</v>
      </c>
      <c r="M145">
        <f ca="1"/>
        <v>98472000</v>
      </c>
      <c r="N145">
        <f ca="1"/>
        <v>95333000</v>
      </c>
      <c r="O145">
        <f ca="1"/>
        <v>77706000</v>
      </c>
      <c r="P145">
        <f ca="1"/>
        <v>310908000</v>
      </c>
      <c r="Q145">
        <f ca="1"/>
        <v>54054000</v>
      </c>
      <c r="R145">
        <f ca="1"/>
        <v>67640000</v>
      </c>
      <c r="S145">
        <f ca="1"/>
        <v>189214000</v>
      </c>
      <c r="T145">
        <f ca="1"/>
        <v>148058000</v>
      </c>
      <c r="U145">
        <f ca="1"/>
        <v>102518000</v>
      </c>
      <c r="V145">
        <f ca="1"/>
        <v>40006000</v>
      </c>
      <c r="W145" t="str">
        <f ca="1"/>
        <v/>
      </c>
      <c r="X145" t="str">
        <f ca="1"/>
        <v/>
      </c>
      <c r="Y145">
        <f ca="1"/>
        <v>64811000</v>
      </c>
      <c r="Z145">
        <f ca="1"/>
        <v>580164000</v>
      </c>
      <c r="AA145" t="str">
        <f ca="1"/>
        <v/>
      </c>
      <c r="AB145">
        <f ca="1"/>
        <v>-283587000</v>
      </c>
      <c r="AC145">
        <f ca="1"/>
        <v>74000</v>
      </c>
      <c r="AD145">
        <f ca="1"/>
        <v>74139712</v>
      </c>
      <c r="AE145">
        <f ca="1"/>
        <v>56022000</v>
      </c>
      <c r="AF145" t="str">
        <f ca="1"/>
        <v/>
      </c>
      <c r="AG145" t="str">
        <f ca="1"/>
        <v/>
      </c>
      <c r="AH145">
        <f ca="1"/>
        <v>11796000</v>
      </c>
      <c r="AI145">
        <f ca="1"/>
        <v>18398000</v>
      </c>
      <c r="AJ145">
        <f ca="1"/>
        <v>44226000</v>
      </c>
      <c r="AK145">
        <f ca="1"/>
        <v>-73443000</v>
      </c>
      <c r="AL145">
        <f ca="1"/>
        <v>85100000</v>
      </c>
      <c r="AM145">
        <f ca="1"/>
        <v>660000</v>
      </c>
      <c r="AN145" t="str">
        <f ca="1"/>
        <v/>
      </c>
      <c r="AO145" t="str">
        <f ca="1"/>
        <v/>
      </c>
      <c r="AP145" t="str">
        <f ca="1"/>
        <v/>
      </c>
      <c r="AQ145" t="str">
        <f ca="1"/>
        <v/>
      </c>
      <c r="AR145" t="str">
        <f ca="1"/>
        <v/>
      </c>
      <c r="AS145" t="str">
        <f ca="1"/>
        <v/>
      </c>
      <c r="AT145" t="str">
        <f ca="1"/>
        <v/>
      </c>
      <c r="AU145" t="str">
        <f ca="1"/>
        <v/>
      </c>
      <c r="AV145">
        <f ca="1"/>
        <v>0</v>
      </c>
      <c r="AW145">
        <f ca="1"/>
        <v>1.1499999999999999</v>
      </c>
      <c r="AX145">
        <f ca="1"/>
        <v>72777000</v>
      </c>
      <c r="AY145" t="str">
        <f ca="1"/>
        <v/>
      </c>
      <c r="AZ145">
        <f ca="1"/>
        <v>12317000</v>
      </c>
      <c r="BA145">
        <f ca="1"/>
        <v>12317000</v>
      </c>
      <c r="BB145" t="str">
        <f ca="1"/>
        <v/>
      </c>
      <c r="BC145" t="str">
        <f ca="1"/>
        <v/>
      </c>
      <c r="BD145" t="str">
        <f ca="1"/>
        <v/>
      </c>
      <c r="BE145" t="str">
        <f ca="1"/>
        <v/>
      </c>
      <c r="BF145" t="str">
        <f ca="1"/>
        <v/>
      </c>
      <c r="BG145" t="str">
        <f ca="1"/>
        <v/>
      </c>
      <c r="BH145" t="str">
        <f ca="1"/>
        <v/>
      </c>
      <c r="BI145" t="str">
        <f ca="1"/>
        <v/>
      </c>
      <c r="BJ145" t="str">
        <f ca="1"/>
        <v/>
      </c>
      <c r="BK145" t="str">
        <f ca="1"/>
        <v/>
      </c>
      <c r="BL145">
        <f ca="1"/>
        <v>0.203314373913449</v>
      </c>
      <c r="BM145">
        <f ca="1"/>
        <v>18.6621212121212</v>
      </c>
      <c r="BN145">
        <f ca="1"/>
        <v>0.96053375992508605</v>
      </c>
      <c r="BO145">
        <f ca="1"/>
        <v>2.5372519947716499</v>
      </c>
      <c r="BP145">
        <f ca="1"/>
        <v>12.3428147826087</v>
      </c>
      <c r="BQ145">
        <f ca="1"/>
        <v>0.14668266214380801</v>
      </c>
      <c r="BR145" t="str">
        <f ca="1"/>
        <v/>
      </c>
      <c r="BS145">
        <f ca="1"/>
        <v>2.81357901386504E-8</v>
      </c>
    </row>
    <row r="146" spans="1:71" x14ac:dyDescent="0.3">
      <c r="A146">
        <f ca="1"/>
        <v>1039399</v>
      </c>
      <c r="B146" t="str">
        <f ca="1"/>
        <v>FORMFACTOR INC</v>
      </c>
      <c r="C146" t="str">
        <f ca="1"/>
        <v>FORM</v>
      </c>
      <c r="D146" t="str">
        <f ca="1"/>
        <v>04 Manufacturing</v>
      </c>
      <c r="E146" t="str">
        <f ca="1"/>
        <v>Semiconductors &amp; Related Devices</v>
      </c>
      <c r="F146" t="str">
        <f ca="1"/>
        <v>3674</v>
      </c>
      <c r="G146" t="str">
        <f ca="1"/>
        <v>7005 SOUTHFRONT ROAD LIVERMORE, CA 94551</v>
      </c>
      <c r="H146">
        <f ca="1"/>
        <v>2017</v>
      </c>
      <c r="I146" t="str">
        <f ca="1"/>
        <v>FY</v>
      </c>
      <c r="J146">
        <f ca="1"/>
        <v>14.162526</v>
      </c>
      <c r="K146">
        <f ca="1"/>
        <v>646574000</v>
      </c>
      <c r="L146">
        <f ca="1"/>
        <v>305854000</v>
      </c>
      <c r="M146">
        <f ca="1"/>
        <v>91184000</v>
      </c>
      <c r="N146">
        <f ca="1"/>
        <v>81515000</v>
      </c>
      <c r="O146">
        <f ca="1"/>
        <v>67848000</v>
      </c>
      <c r="P146">
        <f ca="1"/>
        <v>334158000</v>
      </c>
      <c r="Q146">
        <f ca="1"/>
        <v>46754000</v>
      </c>
      <c r="R146">
        <f ca="1"/>
        <v>97484000</v>
      </c>
      <c r="S146">
        <f ca="1"/>
        <v>189920000</v>
      </c>
      <c r="T146">
        <f ca="1"/>
        <v>187937000</v>
      </c>
      <c r="U146">
        <f ca="1"/>
        <v>92161000</v>
      </c>
      <c r="V146">
        <f ca="1"/>
        <v>35046000</v>
      </c>
      <c r="W146" t="str">
        <f ca="1"/>
        <v/>
      </c>
      <c r="X146" t="str">
        <f ca="1"/>
        <v/>
      </c>
      <c r="Y146">
        <f ca="1"/>
        <v>105671000</v>
      </c>
      <c r="Z146">
        <f ca="1"/>
        <v>458637000</v>
      </c>
      <c r="AA146" t="str">
        <f ca="1"/>
        <v/>
      </c>
      <c r="AB146">
        <f ca="1"/>
        <v>-387573000</v>
      </c>
      <c r="AC146">
        <f ca="1"/>
        <v>73000</v>
      </c>
      <c r="AD146">
        <f ca="1"/>
        <v>72532176</v>
      </c>
      <c r="AE146">
        <f ca="1"/>
        <v>48629000</v>
      </c>
      <c r="AF146" t="str">
        <f ca="1"/>
        <v/>
      </c>
      <c r="AG146" t="str">
        <f ca="1"/>
        <v/>
      </c>
      <c r="AH146">
        <f ca="1"/>
        <v>5397000</v>
      </c>
      <c r="AI146">
        <f ca="1"/>
        <v>18513000</v>
      </c>
      <c r="AJ146">
        <f ca="1"/>
        <v>43232000</v>
      </c>
      <c r="AK146">
        <f ca="1"/>
        <v>-1142000</v>
      </c>
      <c r="AL146">
        <f ca="1"/>
        <v>5588000</v>
      </c>
      <c r="AM146">
        <f ca="1"/>
        <v>1045000</v>
      </c>
      <c r="AN146" t="str">
        <f ca="1"/>
        <v/>
      </c>
      <c r="AO146" t="str">
        <f ca="1"/>
        <v/>
      </c>
      <c r="AP146" t="str">
        <f ca="1"/>
        <v/>
      </c>
      <c r="AQ146" t="str">
        <f ca="1"/>
        <v/>
      </c>
      <c r="AR146" t="str">
        <f ca="1"/>
        <v/>
      </c>
      <c r="AS146" t="str">
        <f ca="1"/>
        <v/>
      </c>
      <c r="AT146" t="str">
        <f ca="1"/>
        <v/>
      </c>
      <c r="AU146" t="str">
        <f ca="1"/>
        <v/>
      </c>
      <c r="AV146">
        <f ca="1"/>
        <v>0</v>
      </c>
      <c r="AW146">
        <f ca="1"/>
        <v>0.08</v>
      </c>
      <c r="AX146" t="str">
        <f ca="1"/>
        <v/>
      </c>
      <c r="AY146" t="str">
        <f ca="1"/>
        <v/>
      </c>
      <c r="AZ146">
        <f ca="1"/>
        <v>5491000</v>
      </c>
      <c r="BA146">
        <f ca="1"/>
        <v>5491000</v>
      </c>
      <c r="BB146" t="str">
        <f ca="1"/>
        <v/>
      </c>
      <c r="BC146" t="str">
        <f ca="1"/>
        <v/>
      </c>
      <c r="BD146" t="str">
        <f ca="1"/>
        <v/>
      </c>
      <c r="BE146" t="str">
        <f ca="1"/>
        <v/>
      </c>
      <c r="BF146" t="str">
        <f ca="1"/>
        <v/>
      </c>
      <c r="BG146" t="str">
        <f ca="1"/>
        <v/>
      </c>
      <c r="BH146" t="str">
        <f ca="1"/>
        <v/>
      </c>
      <c r="BI146" t="str">
        <f ca="1"/>
        <v/>
      </c>
      <c r="BJ146" t="str">
        <f ca="1"/>
        <v/>
      </c>
      <c r="BK146" t="str">
        <f ca="1"/>
        <v/>
      </c>
      <c r="BL146">
        <f ca="1"/>
        <v>0.29066587892491802</v>
      </c>
      <c r="BM146">
        <f ca="1"/>
        <v>5.2545454545454504</v>
      </c>
      <c r="BN146">
        <f ca="1"/>
        <v>0.98939898655613501</v>
      </c>
      <c r="BO146">
        <f ca="1"/>
        <v>2.5825023600004302</v>
      </c>
      <c r="BP146">
        <f ca="1"/>
        <v>177.031575</v>
      </c>
      <c r="BQ146">
        <f ca="1"/>
        <v>1.2183927594153999E-2</v>
      </c>
      <c r="BR146" t="str">
        <f ca="1"/>
        <v/>
      </c>
      <c r="BS146">
        <f ca="1"/>
        <v>2.47036780722009E-9</v>
      </c>
    </row>
    <row r="147" spans="1:71" x14ac:dyDescent="0.3">
      <c r="A147">
        <f ca="1"/>
        <v>1652535</v>
      </c>
      <c r="B147" t="str">
        <f ca="1"/>
        <v>ICHOR HOLDINGS, LTD.</v>
      </c>
      <c r="C147" t="str">
        <f ca="1"/>
        <v>ICHR</v>
      </c>
      <c r="D147" t="str">
        <f ca="1"/>
        <v>04 Manufacturing</v>
      </c>
      <c r="E147" t="str">
        <f ca="1"/>
        <v>Semiconductors &amp; Related Devices</v>
      </c>
      <c r="F147" t="str">
        <f ca="1"/>
        <v>3674</v>
      </c>
      <c r="G147" t="str">
        <f ca="1"/>
        <v>3185 LAURELVIEW CT. FREMONT, CA 94538</v>
      </c>
      <c r="H147">
        <f ca="1"/>
        <v>2026</v>
      </c>
      <c r="I147" t="str">
        <f ca="1"/>
        <v>FY</v>
      </c>
      <c r="J147">
        <f ca="1"/>
        <v>40.609307000000001</v>
      </c>
      <c r="K147" t="str">
        <f ca="1"/>
        <v/>
      </c>
      <c r="L147" t="str">
        <f ca="1"/>
        <v/>
      </c>
      <c r="M147" t="str">
        <f ca="1"/>
        <v/>
      </c>
      <c r="N147" t="str">
        <f ca="1"/>
        <v/>
      </c>
      <c r="O147" t="str">
        <f ca="1"/>
        <v/>
      </c>
      <c r="P147" t="str">
        <f ca="1"/>
        <v/>
      </c>
      <c r="Q147" t="str">
        <f ca="1"/>
        <v/>
      </c>
      <c r="R147" t="str">
        <f ca="1"/>
        <v/>
      </c>
      <c r="S147" t="str">
        <f ca="1"/>
        <v/>
      </c>
      <c r="T147" t="str">
        <f ca="1"/>
        <v/>
      </c>
      <c r="U147" t="str">
        <f ca="1"/>
        <v/>
      </c>
      <c r="V147" t="str">
        <f ca="1"/>
        <v/>
      </c>
      <c r="W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c r="AL147" t="str">
        <f ca="1"/>
        <v/>
      </c>
      <c r="AM147" t="str">
        <f ca="1"/>
        <v/>
      </c>
      <c r="AN147" t="str">
        <f ca="1"/>
        <v/>
      </c>
      <c r="AO147" t="str">
        <f ca="1"/>
        <v/>
      </c>
      <c r="AP147" t="str">
        <f ca="1"/>
        <v/>
      </c>
      <c r="AQ147" t="str">
        <f ca="1"/>
        <v/>
      </c>
      <c r="AR147" t="str">
        <f ca="1"/>
        <v/>
      </c>
      <c r="AS147" t="str">
        <f ca="1"/>
        <v/>
      </c>
      <c r="AT147" t="str">
        <f ca="1"/>
        <v/>
      </c>
      <c r="AU147" t="str">
        <f ca="1"/>
        <v/>
      </c>
      <c r="AV147" t="str">
        <f ca="1"/>
        <v/>
      </c>
      <c r="AW147" t="str">
        <f ca="1"/>
        <v/>
      </c>
      <c r="AX147" t="str">
        <f ca="1"/>
        <v/>
      </c>
      <c r="AY147" t="str">
        <f ca="1"/>
        <v/>
      </c>
      <c r="AZ147" t="str">
        <f ca="1"/>
        <v/>
      </c>
      <c r="BA147" t="str">
        <f ca="1"/>
        <v/>
      </c>
      <c r="BB147" t="str">
        <f ca="1"/>
        <v/>
      </c>
      <c r="BC147" t="str">
        <f ca="1"/>
        <v/>
      </c>
      <c r="BD147" t="str">
        <f ca="1"/>
        <v/>
      </c>
      <c r="BE147" t="str">
        <f ca="1"/>
        <v/>
      </c>
      <c r="BF147" t="str">
        <f ca="1"/>
        <v/>
      </c>
      <c r="BG147" t="str">
        <f ca="1"/>
        <v/>
      </c>
      <c r="BH147" t="str">
        <f ca="1"/>
        <v/>
      </c>
      <c r="BI147" t="str">
        <f ca="1"/>
        <v/>
      </c>
      <c r="BJ147" t="str">
        <f ca="1"/>
        <v/>
      </c>
      <c r="BK147" t="str">
        <f ca="1"/>
        <v/>
      </c>
      <c r="BL147" t="str">
        <f ca="1"/>
        <v/>
      </c>
      <c r="BM147" t="str">
        <f ca="1"/>
        <v/>
      </c>
      <c r="BN147" t="str">
        <f ca="1"/>
        <v/>
      </c>
      <c r="BO147" t="str">
        <f ca="1"/>
        <v/>
      </c>
      <c r="BP147" t="str">
        <f ca="1"/>
        <v/>
      </c>
      <c r="BQ147" t="str">
        <f ca="1"/>
        <v/>
      </c>
      <c r="BR147" t="str">
        <f ca="1"/>
        <v/>
      </c>
      <c r="BS147" t="str">
        <f ca="1"/>
        <v/>
      </c>
    </row>
    <row r="148" spans="1:71" x14ac:dyDescent="0.3">
      <c r="A148">
        <f ca="1"/>
        <v>1652535</v>
      </c>
      <c r="B148" t="str">
        <f ca="1"/>
        <v>ICHOR HOLDINGS, LTD.</v>
      </c>
      <c r="C148" t="str">
        <f ca="1"/>
        <v>ICHR</v>
      </c>
      <c r="D148" t="str">
        <f ca="1"/>
        <v>04 Manufacturing</v>
      </c>
      <c r="E148" t="str">
        <f ca="1"/>
        <v>Semiconductors &amp; Related Devices</v>
      </c>
      <c r="F148" t="str">
        <f ca="1"/>
        <v>3674</v>
      </c>
      <c r="G148" t="str">
        <f ca="1"/>
        <v>3185 LAURELVIEW CT. FREMONT, CA 94538</v>
      </c>
      <c r="H148">
        <f ca="1"/>
        <v>2025</v>
      </c>
      <c r="I148" t="str">
        <f ca="1"/>
        <v>FY</v>
      </c>
      <c r="J148">
        <f ca="1"/>
        <v>19.288188000000002</v>
      </c>
      <c r="K148">
        <f ca="1"/>
        <v>942879000</v>
      </c>
      <c r="L148">
        <f ca="1"/>
        <v>410129000</v>
      </c>
      <c r="M148">
        <f ca="1"/>
        <v>98290000</v>
      </c>
      <c r="N148">
        <f ca="1"/>
        <v>70514000</v>
      </c>
      <c r="O148">
        <f ca="1"/>
        <v>231794000</v>
      </c>
      <c r="P148" t="str">
        <f ca="1"/>
        <v/>
      </c>
      <c r="Q148">
        <f ca="1"/>
        <v>103922000</v>
      </c>
      <c r="R148" t="str">
        <f ca="1"/>
        <v/>
      </c>
      <c r="S148">
        <f ca="1"/>
        <v>335402000</v>
      </c>
      <c r="T148">
        <f ca="1"/>
        <v>278993000</v>
      </c>
      <c r="U148">
        <f ca="1"/>
        <v>129588000</v>
      </c>
      <c r="V148">
        <f ca="1"/>
        <v>84007000</v>
      </c>
      <c r="W148" t="str">
        <f ca="1"/>
        <v/>
      </c>
      <c r="X148" t="str">
        <f ca="1"/>
        <v/>
      </c>
      <c r="Y148">
        <f ca="1"/>
        <v>123528000</v>
      </c>
      <c r="Z148">
        <f ca="1"/>
        <v>663886000</v>
      </c>
      <c r="AA148" t="str">
        <f ca="1"/>
        <v/>
      </c>
      <c r="AB148">
        <f ca="1"/>
        <v>131070000</v>
      </c>
      <c r="AC148">
        <f ca="1"/>
        <v>3000</v>
      </c>
      <c r="AD148">
        <f ca="1"/>
        <v>34433776</v>
      </c>
      <c r="AE148">
        <f ca="1"/>
        <v>87775000</v>
      </c>
      <c r="AF148" t="str">
        <f ca="1"/>
        <v/>
      </c>
      <c r="AG148" t="str">
        <f ca="1"/>
        <v/>
      </c>
      <c r="AH148">
        <f ca="1"/>
        <v>-39272000</v>
      </c>
      <c r="AI148">
        <f ca="1"/>
        <v>23086000</v>
      </c>
      <c r="AJ148">
        <f ca="1"/>
        <v>127047000</v>
      </c>
      <c r="AK148">
        <f ca="1"/>
        <v>5215000</v>
      </c>
      <c r="AL148">
        <f ca="1"/>
        <v>-52781000</v>
      </c>
      <c r="AM148" t="str">
        <f ca="1"/>
        <v/>
      </c>
      <c r="AN148">
        <f ca="1"/>
        <v>33505000</v>
      </c>
      <c r="AO148">
        <f ca="1"/>
        <v>29886000</v>
      </c>
      <c r="AP148" t="str">
        <f ca="1"/>
        <v/>
      </c>
      <c r="AQ148" t="str">
        <f ca="1"/>
        <v/>
      </c>
      <c r="AR148" t="str">
        <f ca="1"/>
        <v/>
      </c>
      <c r="AS148">
        <f ca="1"/>
        <v>-36169000</v>
      </c>
      <c r="AT148">
        <f ca="1"/>
        <v>-4096000</v>
      </c>
      <c r="AU148" t="str">
        <f ca="1"/>
        <v/>
      </c>
      <c r="AV148" t="str">
        <f ca="1"/>
        <v/>
      </c>
      <c r="AW148">
        <f ca="1"/>
        <v>-1.54</v>
      </c>
      <c r="AX148">
        <f ca="1"/>
        <v>240948000</v>
      </c>
      <c r="AY148" t="str">
        <f ca="1"/>
        <v/>
      </c>
      <c r="AZ148" t="str">
        <f ca="1"/>
        <v/>
      </c>
      <c r="BA148" t="str">
        <f ca="1"/>
        <v/>
      </c>
      <c r="BB148" t="str">
        <f ca="1"/>
        <v/>
      </c>
      <c r="BC148" t="str">
        <f ca="1"/>
        <v/>
      </c>
      <c r="BD148" t="str">
        <f ca="1"/>
        <v/>
      </c>
      <c r="BE148" t="str">
        <f ca="1"/>
        <v/>
      </c>
      <c r="BF148" t="str">
        <f ca="1"/>
        <v/>
      </c>
      <c r="BG148" t="str">
        <f ca="1"/>
        <v/>
      </c>
      <c r="BH148" t="str">
        <f ca="1"/>
        <v/>
      </c>
      <c r="BI148" t="str">
        <f ca="1"/>
        <v/>
      </c>
      <c r="BJ148" t="str">
        <f ca="1"/>
        <v/>
      </c>
      <c r="BK148" t="str">
        <f ca="1"/>
        <v/>
      </c>
      <c r="BL148">
        <f ca="1"/>
        <v>0.29589480728704298</v>
      </c>
      <c r="BM148" t="str">
        <f ca="1"/>
        <v/>
      </c>
      <c r="BN148">
        <f ca="1"/>
        <v>0.75848072352378304</v>
      </c>
      <c r="BO148">
        <f ca="1"/>
        <v>1.3761690897305301</v>
      </c>
      <c r="BP148">
        <f ca="1"/>
        <v>-12.5247974025974</v>
      </c>
      <c r="BQ148">
        <f ca="1"/>
        <v>-7.9503107461220704E-2</v>
      </c>
      <c r="BR148" t="str">
        <f ca="1"/>
        <v/>
      </c>
      <c r="BS148">
        <f ca="1"/>
        <v>-4.4742334557439098E-8</v>
      </c>
    </row>
    <row r="149" spans="1:71" x14ac:dyDescent="0.3">
      <c r="A149">
        <f ca="1"/>
        <v>1652535</v>
      </c>
      <c r="B149" t="str">
        <f ca="1"/>
        <v>ICHOR HOLDINGS, LTD.</v>
      </c>
      <c r="C149" t="str">
        <f ca="1"/>
        <v>ICHR</v>
      </c>
      <c r="D149" t="str">
        <f ca="1"/>
        <v>04 Manufacturing</v>
      </c>
      <c r="E149" t="str">
        <f ca="1"/>
        <v>Semiconductors &amp; Related Devices</v>
      </c>
      <c r="F149" t="str">
        <f ca="1"/>
        <v>3674</v>
      </c>
      <c r="G149" t="str">
        <f ca="1"/>
        <v>3185 LAURELVIEW CT. FREMONT, CA 94538</v>
      </c>
      <c r="H149">
        <f ca="1"/>
        <v>2024</v>
      </c>
      <c r="I149" t="str">
        <f ca="1"/>
        <v>FY</v>
      </c>
      <c r="J149">
        <f ca="1"/>
        <v>35.152327999999997</v>
      </c>
      <c r="K149">
        <f ca="1"/>
        <v>995564000</v>
      </c>
      <c r="L149">
        <f ca="1"/>
        <v>452620000</v>
      </c>
      <c r="M149">
        <f ca="1"/>
        <v>108669000</v>
      </c>
      <c r="N149">
        <f ca="1"/>
        <v>86619000</v>
      </c>
      <c r="O149">
        <f ca="1"/>
        <v>250102000</v>
      </c>
      <c r="P149" t="str">
        <f ca="1"/>
        <v/>
      </c>
      <c r="Q149">
        <f ca="1"/>
        <v>94867000</v>
      </c>
      <c r="R149" t="str">
        <f ca="1"/>
        <v/>
      </c>
      <c r="S149">
        <f ca="1"/>
        <v>335402000</v>
      </c>
      <c r="T149">
        <f ca="1"/>
        <v>297228000</v>
      </c>
      <c r="U149">
        <f ca="1"/>
        <v>135670000</v>
      </c>
      <c r="V149">
        <f ca="1"/>
        <v>91719000</v>
      </c>
      <c r="W149" t="str">
        <f ca="1"/>
        <v/>
      </c>
      <c r="X149" t="str">
        <f ca="1"/>
        <v/>
      </c>
      <c r="Y149">
        <f ca="1"/>
        <v>128523000</v>
      </c>
      <c r="Z149">
        <f ca="1"/>
        <v>698336000</v>
      </c>
      <c r="AA149" t="str">
        <f ca="1"/>
        <v/>
      </c>
      <c r="AB149">
        <f ca="1"/>
        <v>183851000</v>
      </c>
      <c r="AC149">
        <f ca="1"/>
        <v>3000</v>
      </c>
      <c r="AD149">
        <f ca="1"/>
        <v>33859542</v>
      </c>
      <c r="AE149">
        <f ca="1"/>
        <v>103334000</v>
      </c>
      <c r="AF149" t="str">
        <f ca="1"/>
        <v/>
      </c>
      <c r="AG149" t="str">
        <f ca="1"/>
        <v/>
      </c>
      <c r="AH149">
        <f ca="1"/>
        <v>-7640000</v>
      </c>
      <c r="AI149">
        <f ca="1"/>
        <v>23018000</v>
      </c>
      <c r="AJ149">
        <f ca="1"/>
        <v>110974000</v>
      </c>
      <c r="AK149">
        <f ca="1"/>
        <v>2766000</v>
      </c>
      <c r="AL149">
        <f ca="1"/>
        <v>-20820000</v>
      </c>
      <c r="AM149" t="str">
        <f ca="1"/>
        <v/>
      </c>
      <c r="AN149">
        <f ca="1"/>
        <v>30744000</v>
      </c>
      <c r="AO149">
        <f ca="1"/>
        <v>27880000</v>
      </c>
      <c r="AP149" t="str">
        <f ca="1"/>
        <v/>
      </c>
      <c r="AQ149" t="str">
        <f ca="1"/>
        <v/>
      </c>
      <c r="AR149" t="str">
        <f ca="1"/>
        <v/>
      </c>
      <c r="AS149">
        <f ca="1"/>
        <v>-17636000</v>
      </c>
      <c r="AT149">
        <f ca="1"/>
        <v>18470000</v>
      </c>
      <c r="AU149" t="str">
        <f ca="1"/>
        <v/>
      </c>
      <c r="AV149" t="str">
        <f ca="1"/>
        <v/>
      </c>
      <c r="AW149">
        <f ca="1"/>
        <v>-0.64</v>
      </c>
      <c r="AX149">
        <f ca="1"/>
        <v>247993500</v>
      </c>
      <c r="AY149" t="str">
        <f ca="1"/>
        <v/>
      </c>
      <c r="AZ149" t="str">
        <f ca="1"/>
        <v/>
      </c>
      <c r="BA149" t="str">
        <f ca="1"/>
        <v/>
      </c>
      <c r="BB149" t="str">
        <f ca="1"/>
        <v/>
      </c>
      <c r="BC149" t="str">
        <f ca="1"/>
        <v/>
      </c>
      <c r="BD149" t="str">
        <f ca="1"/>
        <v/>
      </c>
      <c r="BE149" t="str">
        <f ca="1"/>
        <v/>
      </c>
      <c r="BF149" t="str">
        <f ca="1"/>
        <v/>
      </c>
      <c r="BG149" t="str">
        <f ca="1"/>
        <v/>
      </c>
      <c r="BH149" t="str">
        <f ca="1"/>
        <v/>
      </c>
      <c r="BI149" t="str">
        <f ca="1"/>
        <v/>
      </c>
      <c r="BJ149" t="str">
        <f ca="1"/>
        <v/>
      </c>
      <c r="BK149" t="str">
        <f ca="1"/>
        <v/>
      </c>
      <c r="BL149">
        <f ca="1"/>
        <v>0.29855237835036202</v>
      </c>
      <c r="BM149" t="str">
        <f ca="1"/>
        <v/>
      </c>
      <c r="BN149">
        <f ca="1"/>
        <v>0.80098031989385998</v>
      </c>
      <c r="BO149">
        <f ca="1"/>
        <v>1.4927249944718799</v>
      </c>
      <c r="BP149">
        <f ca="1"/>
        <v>-54.925512500000004</v>
      </c>
      <c r="BQ149">
        <f ca="1"/>
        <v>-2.9813728634926501E-2</v>
      </c>
      <c r="BR149" t="str">
        <f ca="1"/>
        <v/>
      </c>
      <c r="BS149">
        <f ca="1"/>
        <v>-3.2215852999129401E-8</v>
      </c>
    </row>
    <row r="150" spans="1:71" x14ac:dyDescent="0.3">
      <c r="A150">
        <f ca="1"/>
        <v>1652535</v>
      </c>
      <c r="B150" t="str">
        <f ca="1"/>
        <v>ICHOR HOLDINGS, LTD.</v>
      </c>
      <c r="C150" t="str">
        <f ca="1"/>
        <v>ICHR</v>
      </c>
      <c r="D150" t="str">
        <f ca="1"/>
        <v>04 Manufacturing</v>
      </c>
      <c r="E150" t="str">
        <f ca="1"/>
        <v>Semiconductors &amp; Related Devices</v>
      </c>
      <c r="F150" t="str">
        <f ca="1"/>
        <v>3674</v>
      </c>
      <c r="G150" t="str">
        <f ca="1"/>
        <v>3185 LAURELVIEW CT. FREMONT, CA 94538</v>
      </c>
      <c r="H150">
        <f ca="1"/>
        <v>2023</v>
      </c>
      <c r="I150" t="str">
        <f ca="1"/>
        <v>FY</v>
      </c>
      <c r="J150">
        <f ca="1"/>
        <v>31.224976999999999</v>
      </c>
      <c r="K150">
        <f ca="1"/>
        <v>938481000</v>
      </c>
      <c r="L150">
        <f ca="1"/>
        <v>401365000</v>
      </c>
      <c r="M150">
        <f ca="1"/>
        <v>79955000</v>
      </c>
      <c r="N150">
        <f ca="1"/>
        <v>66721000</v>
      </c>
      <c r="O150">
        <f ca="1"/>
        <v>245885000</v>
      </c>
      <c r="P150" t="str">
        <f ca="1"/>
        <v/>
      </c>
      <c r="Q150">
        <f ca="1"/>
        <v>92755000</v>
      </c>
      <c r="R150" t="str">
        <f ca="1"/>
        <v/>
      </c>
      <c r="S150">
        <f ca="1"/>
        <v>335402000</v>
      </c>
      <c r="T150">
        <f ca="1"/>
        <v>373804000</v>
      </c>
      <c r="U150">
        <f ca="1"/>
        <v>98962000</v>
      </c>
      <c r="V150">
        <f ca="1"/>
        <v>60490000</v>
      </c>
      <c r="W150" t="str">
        <f ca="1"/>
        <v/>
      </c>
      <c r="X150" t="str">
        <f ca="1"/>
        <v/>
      </c>
      <c r="Y150">
        <f ca="1"/>
        <v>248683000</v>
      </c>
      <c r="Z150">
        <f ca="1"/>
        <v>564677000</v>
      </c>
      <c r="AA150" t="str">
        <f ca="1"/>
        <v/>
      </c>
      <c r="AB150">
        <f ca="1"/>
        <v>204671000</v>
      </c>
      <c r="AC150">
        <f ca="1"/>
        <v>3000</v>
      </c>
      <c r="AD150">
        <f ca="1"/>
        <v>29435398</v>
      </c>
      <c r="AE150">
        <f ca="1"/>
        <v>103396000</v>
      </c>
      <c r="AF150" t="str">
        <f ca="1"/>
        <v/>
      </c>
      <c r="AG150" t="str">
        <f ca="1"/>
        <v/>
      </c>
      <c r="AH150">
        <f ca="1"/>
        <v>-10895000</v>
      </c>
      <c r="AI150">
        <f ca="1"/>
        <v>20223000</v>
      </c>
      <c r="AJ150">
        <f ca="1"/>
        <v>114291000</v>
      </c>
      <c r="AK150">
        <f ca="1"/>
        <v>11907000</v>
      </c>
      <c r="AL150">
        <f ca="1"/>
        <v>-42985000</v>
      </c>
      <c r="AM150">
        <f ca="1"/>
        <v>19379000</v>
      </c>
      <c r="AN150">
        <f ca="1"/>
        <v>34577000</v>
      </c>
      <c r="AO150">
        <f ca="1"/>
        <v>57632000</v>
      </c>
      <c r="AP150" t="str">
        <f ca="1"/>
        <v/>
      </c>
      <c r="AQ150" t="str">
        <f ca="1"/>
        <v/>
      </c>
      <c r="AR150" t="str">
        <f ca="1"/>
        <v/>
      </c>
      <c r="AS150">
        <f ca="1"/>
        <v>-15496000</v>
      </c>
      <c r="AT150">
        <f ca="1"/>
        <v>-48651000</v>
      </c>
      <c r="AU150" t="str">
        <f ca="1"/>
        <v/>
      </c>
      <c r="AV150" t="str">
        <f ca="1"/>
        <v/>
      </c>
      <c r="AW150">
        <f ca="1"/>
        <v>-1.47</v>
      </c>
      <c r="AX150">
        <f ca="1"/>
        <v>264772500</v>
      </c>
      <c r="AY150" t="str">
        <f ca="1"/>
        <v/>
      </c>
      <c r="AZ150">
        <f ca="1"/>
        <v>-11699000</v>
      </c>
      <c r="BA150">
        <f ca="1"/>
        <v>22878000</v>
      </c>
      <c r="BB150" t="str">
        <f ca="1"/>
        <v/>
      </c>
      <c r="BC150" t="str">
        <f ca="1"/>
        <v/>
      </c>
      <c r="BD150" t="str">
        <f ca="1"/>
        <v/>
      </c>
      <c r="BE150" t="str">
        <f ca="1"/>
        <v/>
      </c>
      <c r="BF150" t="str">
        <f ca="1"/>
        <v/>
      </c>
      <c r="BG150" t="str">
        <f ca="1"/>
        <v/>
      </c>
      <c r="BH150" t="str">
        <f ca="1"/>
        <v/>
      </c>
      <c r="BI150" t="str">
        <f ca="1"/>
        <v/>
      </c>
      <c r="BJ150" t="str">
        <f ca="1"/>
        <v/>
      </c>
      <c r="BK150" t="str">
        <f ca="1"/>
        <v/>
      </c>
      <c r="BL150">
        <f ca="1"/>
        <v>0.398307477721978</v>
      </c>
      <c r="BM150">
        <f ca="1"/>
        <v>-0.60369472108984001</v>
      </c>
      <c r="BN150">
        <f ca="1"/>
        <v>0.80793637962046005</v>
      </c>
      <c r="BO150">
        <f ca="1"/>
        <v>1.5711081020997999</v>
      </c>
      <c r="BP150">
        <f ca="1"/>
        <v>-21.241480952381</v>
      </c>
      <c r="BQ150">
        <f ca="1"/>
        <v>-7.6123164216003097E-2</v>
      </c>
      <c r="BR150" t="str">
        <f ca="1"/>
        <v/>
      </c>
      <c r="BS150">
        <f ca="1"/>
        <v>-8.1286675727893995E-8</v>
      </c>
    </row>
    <row r="151" spans="1:71" x14ac:dyDescent="0.3">
      <c r="A151">
        <f ca="1"/>
        <v>1652535</v>
      </c>
      <c r="B151" t="str">
        <f ca="1"/>
        <v>ICHOR HOLDINGS, LTD.</v>
      </c>
      <c r="C151" t="str">
        <f ca="1"/>
        <v>ICHR</v>
      </c>
      <c r="D151" t="str">
        <f ca="1"/>
        <v>04 Manufacturing</v>
      </c>
      <c r="E151" t="str">
        <f ca="1"/>
        <v>Semiconductors &amp; Related Devices</v>
      </c>
      <c r="F151" t="str">
        <f ca="1"/>
        <v>3674</v>
      </c>
      <c r="G151" t="str">
        <f ca="1"/>
        <v>3185 LAURELVIEW CT. FREMONT, CA 94538</v>
      </c>
      <c r="H151">
        <f ca="1"/>
        <v>2022</v>
      </c>
      <c r="I151" t="str">
        <f ca="1"/>
        <v>FY</v>
      </c>
      <c r="J151">
        <f ca="1"/>
        <v>31.061955999999999</v>
      </c>
      <c r="K151">
        <f ca="1"/>
        <v>1083742000</v>
      </c>
      <c r="L151">
        <f ca="1"/>
        <v>513458000</v>
      </c>
      <c r="M151">
        <f ca="1"/>
        <v>86470000</v>
      </c>
      <c r="N151">
        <f ca="1"/>
        <v>136321000</v>
      </c>
      <c r="O151">
        <f ca="1"/>
        <v>283660000</v>
      </c>
      <c r="P151" t="str">
        <f ca="1"/>
        <v/>
      </c>
      <c r="Q151">
        <f ca="1"/>
        <v>98055000</v>
      </c>
      <c r="R151" t="str">
        <f ca="1"/>
        <v/>
      </c>
      <c r="S151">
        <f ca="1"/>
        <v>335402000</v>
      </c>
      <c r="T151">
        <f ca="1"/>
        <v>496246000</v>
      </c>
      <c r="U151">
        <f ca="1"/>
        <v>166292000</v>
      </c>
      <c r="V151">
        <f ca="1"/>
        <v>110165000</v>
      </c>
      <c r="W151" t="str">
        <f ca="1"/>
        <v/>
      </c>
      <c r="X151" t="str">
        <f ca="1"/>
        <v/>
      </c>
      <c r="Y151">
        <f ca="1"/>
        <v>300718000</v>
      </c>
      <c r="Z151">
        <f ca="1"/>
        <v>587496000</v>
      </c>
      <c r="AA151">
        <f ca="1"/>
        <v>91578000</v>
      </c>
      <c r="AB151">
        <f ca="1"/>
        <v>247656000</v>
      </c>
      <c r="AC151">
        <f ca="1"/>
        <v>3000</v>
      </c>
      <c r="AD151">
        <f ca="1"/>
        <v>28861949</v>
      </c>
      <c r="AE151">
        <f ca="1"/>
        <v>211864000</v>
      </c>
      <c r="AF151" t="str">
        <f ca="1"/>
        <v/>
      </c>
      <c r="AG151" t="str">
        <f ca="1"/>
        <v/>
      </c>
      <c r="AH151">
        <f ca="1"/>
        <v>85823000</v>
      </c>
      <c r="AI151">
        <f ca="1"/>
        <v>19564000</v>
      </c>
      <c r="AJ151">
        <f ca="1"/>
        <v>126041000</v>
      </c>
      <c r="AK151">
        <f ca="1"/>
        <v>2526000</v>
      </c>
      <c r="AL151">
        <f ca="1"/>
        <v>72804000</v>
      </c>
      <c r="AM151">
        <f ca="1"/>
        <v>11056000</v>
      </c>
      <c r="AN151">
        <f ca="1"/>
        <v>35100000</v>
      </c>
      <c r="AO151">
        <f ca="1"/>
        <v>31453000</v>
      </c>
      <c r="AP151" t="str">
        <f ca="1"/>
        <v/>
      </c>
      <c r="AQ151" t="str">
        <f ca="1"/>
        <v/>
      </c>
      <c r="AR151" t="str">
        <f ca="1"/>
        <v/>
      </c>
      <c r="AS151">
        <f ca="1"/>
        <v>-28933000</v>
      </c>
      <c r="AT151">
        <f ca="1"/>
        <v>8455000</v>
      </c>
      <c r="AU151" t="str">
        <f ca="1"/>
        <v/>
      </c>
      <c r="AV151" t="str">
        <f ca="1"/>
        <v/>
      </c>
      <c r="AW151">
        <f ca="1"/>
        <v>2.54</v>
      </c>
      <c r="AX151">
        <f ca="1"/>
        <v>259896500</v>
      </c>
      <c r="AY151" t="str">
        <f ca="1"/>
        <v/>
      </c>
      <c r="AZ151">
        <f ca="1"/>
        <v>86386000</v>
      </c>
      <c r="BA151">
        <f ca="1"/>
        <v>121486000</v>
      </c>
      <c r="BB151" t="str">
        <f ca="1"/>
        <v/>
      </c>
      <c r="BC151" t="str">
        <f ca="1"/>
        <v/>
      </c>
      <c r="BD151" t="str">
        <f ca="1"/>
        <v/>
      </c>
      <c r="BE151" t="str">
        <f ca="1"/>
        <v/>
      </c>
      <c r="BF151" t="str">
        <f ca="1"/>
        <v/>
      </c>
      <c r="BG151" t="str">
        <f ca="1"/>
        <v/>
      </c>
      <c r="BH151" t="str">
        <f ca="1"/>
        <v/>
      </c>
      <c r="BI151" t="str">
        <f ca="1"/>
        <v/>
      </c>
      <c r="BJ151" t="str">
        <f ca="1"/>
        <v/>
      </c>
      <c r="BK151" t="str">
        <f ca="1"/>
        <v/>
      </c>
      <c r="BL151">
        <f ca="1"/>
        <v>0.45790049661266202</v>
      </c>
      <c r="BM151">
        <f ca="1"/>
        <v>7.8134949348769904</v>
      </c>
      <c r="BN151">
        <f ca="1"/>
        <v>0.51998893512616395</v>
      </c>
      <c r="BO151">
        <f ca="1"/>
        <v>1.3818944988333799</v>
      </c>
      <c r="BP151">
        <f ca="1"/>
        <v>12.2291165354331</v>
      </c>
      <c r="BQ151">
        <f ca="1"/>
        <v>0.12392254585563101</v>
      </c>
      <c r="BR151" t="str">
        <f ca="1"/>
        <v/>
      </c>
      <c r="BS151">
        <f ca="1"/>
        <v>1.3429430709315499E-7</v>
      </c>
    </row>
    <row r="152" spans="1:71" x14ac:dyDescent="0.3">
      <c r="A152">
        <f ca="1"/>
        <v>1652535</v>
      </c>
      <c r="B152" t="str">
        <f ca="1"/>
        <v>ICHOR HOLDINGS, LTD.</v>
      </c>
      <c r="C152" t="str">
        <f ca="1"/>
        <v>ICHR</v>
      </c>
      <c r="D152" t="str">
        <f ca="1"/>
        <v>04 Manufacturing</v>
      </c>
      <c r="E152" t="str">
        <f ca="1"/>
        <v>Semiconductors &amp; Related Devices</v>
      </c>
      <c r="F152" t="str">
        <f ca="1"/>
        <v>3674</v>
      </c>
      <c r="G152" t="str">
        <f ca="1"/>
        <v>3185 LAURELVIEW CT. FREMONT, CA 94538</v>
      </c>
      <c r="H152">
        <f ca="1"/>
        <v>2021</v>
      </c>
      <c r="I152" t="str">
        <f ca="1"/>
        <v>FY</v>
      </c>
      <c r="J152">
        <f ca="1"/>
        <v>46.733628000000003</v>
      </c>
      <c r="K152">
        <f ca="1"/>
        <v>1020876000</v>
      </c>
      <c r="L152">
        <f ca="1"/>
        <v>462771000</v>
      </c>
      <c r="M152">
        <f ca="1"/>
        <v>75495000</v>
      </c>
      <c r="N152">
        <f ca="1"/>
        <v>142990000</v>
      </c>
      <c r="O152">
        <f ca="1"/>
        <v>236133000</v>
      </c>
      <c r="P152" t="str">
        <f ca="1"/>
        <v/>
      </c>
      <c r="Q152">
        <f ca="1"/>
        <v>85204000</v>
      </c>
      <c r="R152" t="str">
        <f ca="1"/>
        <v/>
      </c>
      <c r="S152">
        <f ca="1"/>
        <v>335902000</v>
      </c>
      <c r="T152">
        <f ca="1"/>
        <v>520161000</v>
      </c>
      <c r="U152">
        <f ca="1"/>
        <v>208303000</v>
      </c>
      <c r="V152">
        <f ca="1"/>
        <v>159727000</v>
      </c>
      <c r="W152" t="str">
        <f ca="1"/>
        <v/>
      </c>
      <c r="X152" t="str">
        <f ca="1"/>
        <v/>
      </c>
      <c r="Y152">
        <f ca="1"/>
        <v>292753000</v>
      </c>
      <c r="Z152">
        <f ca="1"/>
        <v>500715000</v>
      </c>
      <c r="AA152">
        <f ca="1"/>
        <v>91578000</v>
      </c>
      <c r="AB152">
        <f ca="1"/>
        <v>174852000</v>
      </c>
      <c r="AC152">
        <f ca="1"/>
        <v>3000</v>
      </c>
      <c r="AD152">
        <f ca="1"/>
        <v>28551160</v>
      </c>
      <c r="AE152">
        <f ca="1"/>
        <v>177480000</v>
      </c>
      <c r="AF152" t="str">
        <f ca="1"/>
        <v/>
      </c>
      <c r="AG152" t="str">
        <f ca="1"/>
        <v/>
      </c>
      <c r="AH152">
        <f ca="1"/>
        <v>81014000</v>
      </c>
      <c r="AI152">
        <f ca="1"/>
        <v>15691000</v>
      </c>
      <c r="AJ152">
        <f ca="1"/>
        <v>96466000</v>
      </c>
      <c r="AK152">
        <f ca="1"/>
        <v>2857000</v>
      </c>
      <c r="AL152">
        <f ca="1"/>
        <v>70899000</v>
      </c>
      <c r="AM152">
        <f ca="1"/>
        <v>6451000</v>
      </c>
      <c r="AN152">
        <f ca="1"/>
        <v>25992000</v>
      </c>
      <c r="AO152">
        <f ca="1"/>
        <v>15272000</v>
      </c>
      <c r="AP152" t="str">
        <f ca="1"/>
        <v/>
      </c>
      <c r="AQ152" t="str">
        <f ca="1"/>
        <v/>
      </c>
      <c r="AR152" t="str">
        <f ca="1"/>
        <v/>
      </c>
      <c r="AS152">
        <f ca="1"/>
        <v>-289585000</v>
      </c>
      <c r="AT152">
        <f ca="1"/>
        <v>96909000</v>
      </c>
      <c r="AU152" t="str">
        <f ca="1"/>
        <v/>
      </c>
      <c r="AV152" t="str">
        <f ca="1"/>
        <v/>
      </c>
      <c r="AW152">
        <f ca="1"/>
        <v>2.5099999999999998</v>
      </c>
      <c r="AX152">
        <f ca="1"/>
        <v>185444500</v>
      </c>
      <c r="AY152" t="str">
        <f ca="1"/>
        <v/>
      </c>
      <c r="AZ152">
        <f ca="1"/>
        <v>80207000</v>
      </c>
      <c r="BA152">
        <f ca="1"/>
        <v>106199000</v>
      </c>
      <c r="BB152" t="str">
        <f ca="1"/>
        <v/>
      </c>
      <c r="BC152" t="str">
        <f ca="1"/>
        <v/>
      </c>
      <c r="BD152" t="str">
        <f ca="1"/>
        <v/>
      </c>
      <c r="BE152" t="str">
        <f ca="1"/>
        <v/>
      </c>
      <c r="BF152" t="str">
        <f ca="1"/>
        <v/>
      </c>
      <c r="BG152" t="str">
        <f ca="1"/>
        <v/>
      </c>
      <c r="BH152" t="str">
        <f ca="1"/>
        <v/>
      </c>
      <c r="BI152" t="str">
        <f ca="1"/>
        <v/>
      </c>
      <c r="BJ152" t="str">
        <f ca="1"/>
        <v/>
      </c>
      <c r="BK152" t="str">
        <f ca="1"/>
        <v/>
      </c>
      <c r="BL152">
        <f ca="1"/>
        <v>0.50952417335699896</v>
      </c>
      <c r="BM152">
        <f ca="1"/>
        <v>12.4332661602852</v>
      </c>
      <c r="BN152">
        <f ca="1"/>
        <v>0.36242876962885801</v>
      </c>
      <c r="BO152">
        <f ca="1"/>
        <v>1.08802081583078</v>
      </c>
      <c r="BP152">
        <f ca="1"/>
        <v>18.618975298804799</v>
      </c>
      <c r="BQ152">
        <f ca="1"/>
        <v>0.14159551840867601</v>
      </c>
      <c r="BR152" t="str">
        <f ca="1"/>
        <v/>
      </c>
      <c r="BS152">
        <f ca="1"/>
        <v>2.3426780959228301E-7</v>
      </c>
    </row>
    <row r="153" spans="1:71" x14ac:dyDescent="0.3">
      <c r="A153">
        <f ca="1"/>
        <v>1652535</v>
      </c>
      <c r="B153" t="str">
        <f ca="1"/>
        <v>ICHOR HOLDINGS, LTD.</v>
      </c>
      <c r="C153" t="str">
        <f ca="1"/>
        <v>ICHR</v>
      </c>
      <c r="D153" t="str">
        <f ca="1"/>
        <v>04 Manufacturing</v>
      </c>
      <c r="E153" t="str">
        <f ca="1"/>
        <v>Semiconductors &amp; Related Devices</v>
      </c>
      <c r="F153" t="str">
        <f ca="1"/>
        <v>3674</v>
      </c>
      <c r="G153" t="str">
        <f ca="1"/>
        <v>3185 LAURELVIEW CT. FREMONT, CA 94538</v>
      </c>
      <c r="H153">
        <f ca="1"/>
        <v>2020</v>
      </c>
      <c r="I153" t="str">
        <f ca="1"/>
        <v>FY</v>
      </c>
      <c r="J153">
        <f ca="1"/>
        <v>27.269385</v>
      </c>
      <c r="K153">
        <f ca="1"/>
        <v>774172000</v>
      </c>
      <c r="L153">
        <f ca="1"/>
        <v>495714000</v>
      </c>
      <c r="M153" t="str">
        <f ca="1"/>
        <v/>
      </c>
      <c r="N153">
        <f ca="1"/>
        <v>100977000</v>
      </c>
      <c r="O153">
        <f ca="1"/>
        <v>134756000</v>
      </c>
      <c r="P153" t="str">
        <f ca="1"/>
        <v/>
      </c>
      <c r="Q153">
        <f ca="1"/>
        <v>41811000</v>
      </c>
      <c r="R153" t="str">
        <f ca="1"/>
        <v/>
      </c>
      <c r="S153">
        <f ca="1"/>
        <v>174887000</v>
      </c>
      <c r="T153">
        <f ca="1"/>
        <v>362483000</v>
      </c>
      <c r="U153">
        <f ca="1"/>
        <v>162034000</v>
      </c>
      <c r="V153">
        <f ca="1"/>
        <v>116664000</v>
      </c>
      <c r="W153" t="str">
        <f ca="1"/>
        <v/>
      </c>
      <c r="X153" t="str">
        <f ca="1"/>
        <v/>
      </c>
      <c r="Y153">
        <f ca="1"/>
        <v>200272000</v>
      </c>
      <c r="Z153">
        <f ca="1"/>
        <v>411689000</v>
      </c>
      <c r="AA153">
        <f ca="1"/>
        <v>91578000</v>
      </c>
      <c r="AB153">
        <f ca="1"/>
        <v>103953000</v>
      </c>
      <c r="AC153">
        <f ca="1"/>
        <v>3000</v>
      </c>
      <c r="AD153">
        <f ca="1"/>
        <v>27907077</v>
      </c>
      <c r="AE153">
        <f ca="1"/>
        <v>124892000</v>
      </c>
      <c r="AF153" t="str">
        <f ca="1"/>
        <v/>
      </c>
      <c r="AG153" t="str">
        <f ca="1"/>
        <v/>
      </c>
      <c r="AH153">
        <f ca="1"/>
        <v>41552000</v>
      </c>
      <c r="AI153">
        <f ca="1"/>
        <v>13361000</v>
      </c>
      <c r="AJ153">
        <f ca="1"/>
        <v>83340000</v>
      </c>
      <c r="AK153">
        <f ca="1"/>
        <v>-988000</v>
      </c>
      <c r="AL153">
        <f ca="1"/>
        <v>33279000</v>
      </c>
      <c r="AM153">
        <f ca="1"/>
        <v>8727000</v>
      </c>
      <c r="AN153">
        <f ca="1"/>
        <v>24246000</v>
      </c>
      <c r="AO153">
        <f ca="1"/>
        <v>38259000</v>
      </c>
      <c r="AP153" t="str">
        <f ca="1"/>
        <v/>
      </c>
      <c r="AQ153" t="str">
        <f ca="1"/>
        <v/>
      </c>
      <c r="AR153" t="str">
        <f ca="1"/>
        <v/>
      </c>
      <c r="AS153">
        <f ca="1"/>
        <v>-14597000</v>
      </c>
      <c r="AT153">
        <f ca="1"/>
        <v>168625000</v>
      </c>
      <c r="AU153" t="str">
        <f ca="1"/>
        <v/>
      </c>
      <c r="AV153" t="str">
        <f ca="1"/>
        <v/>
      </c>
      <c r="AW153">
        <f ca="1"/>
        <v>1.44</v>
      </c>
      <c r="AX153">
        <f ca="1"/>
        <v>130896500</v>
      </c>
      <c r="AY153" t="str">
        <f ca="1"/>
        <v/>
      </c>
      <c r="AZ153">
        <f ca="1"/>
        <v>41018000</v>
      </c>
      <c r="BA153">
        <f ca="1"/>
        <v>65264000</v>
      </c>
      <c r="BB153" t="str">
        <f ca="1"/>
        <v/>
      </c>
      <c r="BC153" t="str">
        <f ca="1"/>
        <v/>
      </c>
      <c r="BD153" t="str">
        <f ca="1"/>
        <v/>
      </c>
      <c r="BE153" t="str">
        <f ca="1"/>
        <v/>
      </c>
      <c r="BF153" t="str">
        <f ca="1"/>
        <v/>
      </c>
      <c r="BG153" t="str">
        <f ca="1"/>
        <v/>
      </c>
      <c r="BH153" t="str">
        <f ca="1"/>
        <v/>
      </c>
      <c r="BI153" t="str">
        <f ca="1"/>
        <v/>
      </c>
      <c r="BJ153" t="str">
        <f ca="1"/>
        <v/>
      </c>
      <c r="BK153" t="str">
        <f ca="1"/>
        <v/>
      </c>
      <c r="BL153">
        <f ca="1"/>
        <v>0.46822024046336003</v>
      </c>
      <c r="BM153">
        <f ca="1"/>
        <v>4.7001260456055904</v>
      </c>
      <c r="BN153" t="str">
        <f ca="1"/>
        <v/>
      </c>
      <c r="BO153">
        <f ca="1"/>
        <v>2.2276682671538102</v>
      </c>
      <c r="BP153">
        <f ca="1"/>
        <v>18.9370729166667</v>
      </c>
      <c r="BQ153">
        <f ca="1"/>
        <v>8.0835290717021793E-2</v>
      </c>
      <c r="BR153" t="str">
        <f ca="1"/>
        <v/>
      </c>
      <c r="BS153">
        <f ca="1"/>
        <v>9.5382471720157697E-8</v>
      </c>
    </row>
    <row r="154" spans="1:71" x14ac:dyDescent="0.3">
      <c r="A154">
        <f ca="1"/>
        <v>1652535</v>
      </c>
      <c r="B154" t="str">
        <f ca="1"/>
        <v>ICHOR HOLDINGS, LTD.</v>
      </c>
      <c r="C154" t="str">
        <f ca="1"/>
        <v>ICHR</v>
      </c>
      <c r="D154" t="str">
        <f ca="1"/>
        <v>04 Manufacturing</v>
      </c>
      <c r="E154" t="str">
        <f ca="1"/>
        <v>Semiconductors &amp; Related Devices</v>
      </c>
      <c r="F154" t="str">
        <f ca="1"/>
        <v>3674</v>
      </c>
      <c r="G154" t="str">
        <f ca="1"/>
        <v>3185 LAURELVIEW CT. FREMONT, CA 94538</v>
      </c>
      <c r="H154">
        <f ca="1"/>
        <v>2019</v>
      </c>
      <c r="I154" t="str">
        <f ca="1"/>
        <v>FY</v>
      </c>
      <c r="J154">
        <f ca="1"/>
        <v>24.431849</v>
      </c>
      <c r="K154">
        <f ca="1"/>
        <v>566555000</v>
      </c>
      <c r="L154">
        <f ca="1"/>
        <v>276947000</v>
      </c>
      <c r="M154" t="str">
        <f ca="1"/>
        <v/>
      </c>
      <c r="N154">
        <f ca="1"/>
        <v>84849000</v>
      </c>
      <c r="O154">
        <f ca="1"/>
        <v>127037000</v>
      </c>
      <c r="P154" t="str">
        <f ca="1"/>
        <v/>
      </c>
      <c r="Q154">
        <f ca="1"/>
        <v>44541000</v>
      </c>
      <c r="R154" t="str">
        <f ca="1"/>
        <v/>
      </c>
      <c r="S154">
        <f ca="1"/>
        <v>173010000</v>
      </c>
      <c r="T154">
        <f ca="1"/>
        <v>345139000</v>
      </c>
      <c r="U154">
        <f ca="1"/>
        <v>163867000</v>
      </c>
      <c r="V154">
        <f ca="1"/>
        <v>131578000</v>
      </c>
      <c r="W154" t="str">
        <f ca="1"/>
        <v/>
      </c>
      <c r="X154" t="str">
        <f ca="1"/>
        <v/>
      </c>
      <c r="Y154">
        <f ca="1"/>
        <v>178054000</v>
      </c>
      <c r="Z154">
        <f ca="1"/>
        <v>221416000</v>
      </c>
      <c r="AA154">
        <f ca="1"/>
        <v>91578000</v>
      </c>
      <c r="AB154">
        <f ca="1"/>
        <v>70674000</v>
      </c>
      <c r="AC154">
        <f ca="1"/>
        <v>2000</v>
      </c>
      <c r="AD154">
        <f ca="1"/>
        <v>22618708</v>
      </c>
      <c r="AE154">
        <f ca="1"/>
        <v>86364000</v>
      </c>
      <c r="AF154" t="str">
        <f ca="1"/>
        <v/>
      </c>
      <c r="AG154" t="str">
        <f ca="1"/>
        <v/>
      </c>
      <c r="AH154">
        <f ca="1"/>
        <v>14977000</v>
      </c>
      <c r="AI154">
        <f ca="1"/>
        <v>11102000</v>
      </c>
      <c r="AJ154">
        <f ca="1"/>
        <v>71387000</v>
      </c>
      <c r="AK154">
        <f ca="1"/>
        <v>-6454000</v>
      </c>
      <c r="AL154">
        <f ca="1"/>
        <v>10729000</v>
      </c>
      <c r="AM154">
        <f ca="1"/>
        <v>10647000</v>
      </c>
      <c r="AN154">
        <f ca="1"/>
        <v>21869000</v>
      </c>
      <c r="AO154">
        <f ca="1"/>
        <v>57150000</v>
      </c>
      <c r="AP154" t="str">
        <f ca="1"/>
        <v/>
      </c>
      <c r="AQ154" t="str">
        <f ca="1"/>
        <v/>
      </c>
      <c r="AR154" t="str">
        <f ca="1"/>
        <v/>
      </c>
      <c r="AS154">
        <f ca="1"/>
        <v>-20490000</v>
      </c>
      <c r="AT154">
        <f ca="1"/>
        <v>-19882000</v>
      </c>
      <c r="AU154" t="str">
        <f ca="1"/>
        <v/>
      </c>
      <c r="AV154" t="str">
        <f ca="1"/>
        <v/>
      </c>
      <c r="AW154">
        <f ca="1"/>
        <v>0.48</v>
      </c>
      <c r="AX154">
        <f ca="1"/>
        <v>124071500</v>
      </c>
      <c r="AY154" t="str">
        <f ca="1"/>
        <v/>
      </c>
      <c r="AZ154">
        <f ca="1"/>
        <v>14922000</v>
      </c>
      <c r="BA154">
        <f ca="1"/>
        <v>36791000</v>
      </c>
      <c r="BB154" t="str">
        <f ca="1"/>
        <v/>
      </c>
      <c r="BC154" t="str">
        <f ca="1"/>
        <v/>
      </c>
      <c r="BD154" t="str">
        <f ca="1"/>
        <v/>
      </c>
      <c r="BE154" t="str">
        <f ca="1"/>
        <v/>
      </c>
      <c r="BF154" t="str">
        <f ca="1"/>
        <v/>
      </c>
      <c r="BG154" t="str">
        <f ca="1"/>
        <v/>
      </c>
      <c r="BH154" t="str">
        <f ca="1"/>
        <v/>
      </c>
      <c r="BI154" t="str">
        <f ca="1"/>
        <v/>
      </c>
      <c r="BJ154" t="str">
        <f ca="1"/>
        <v/>
      </c>
      <c r="BK154" t="str">
        <f ca="1"/>
        <v/>
      </c>
      <c r="BL154">
        <f ca="1"/>
        <v>0.60918886957135698</v>
      </c>
      <c r="BM154">
        <f ca="1"/>
        <v>1.4015215553677101</v>
      </c>
      <c r="BN154" t="str">
        <f ca="1"/>
        <v/>
      </c>
      <c r="BO154">
        <f ca="1"/>
        <v>0.91482726845551599</v>
      </c>
      <c r="BP154">
        <f ca="1"/>
        <v>50.899685416666699</v>
      </c>
      <c r="BQ154">
        <f ca="1"/>
        <v>4.84562994544206E-2</v>
      </c>
      <c r="BR154" t="str">
        <f ca="1"/>
        <v/>
      </c>
      <c r="BS154">
        <f ca="1"/>
        <v>5.2964950681070899E-8</v>
      </c>
    </row>
    <row r="155" spans="1:71" x14ac:dyDescent="0.3">
      <c r="A155">
        <f ca="1"/>
        <v>1652535</v>
      </c>
      <c r="B155" t="str">
        <f ca="1"/>
        <v>ICHOR HOLDINGS, LTD.</v>
      </c>
      <c r="C155" t="str">
        <f ca="1"/>
        <v>ICHR</v>
      </c>
      <c r="D155" t="str">
        <f ca="1"/>
        <v>04 Manufacturing</v>
      </c>
      <c r="E155" t="str">
        <f ca="1"/>
        <v>Semiconductors &amp; Related Devices</v>
      </c>
      <c r="F155" t="str">
        <f ca="1"/>
        <v>3674</v>
      </c>
      <c r="G155" t="str">
        <f ca="1"/>
        <v>3185 LAURELVIEW CT. FREMONT, CA 94538</v>
      </c>
      <c r="H155">
        <f ca="1"/>
        <v>2018</v>
      </c>
      <c r="I155" t="str">
        <f ca="1"/>
        <v>FY</v>
      </c>
      <c r="J155">
        <f ca="1"/>
        <v>23.675335</v>
      </c>
      <c r="K155">
        <f ca="1"/>
        <v>485489000</v>
      </c>
      <c r="L155">
        <f ca="1"/>
        <v>211575000</v>
      </c>
      <c r="M155" t="str">
        <f ca="1"/>
        <v/>
      </c>
      <c r="N155">
        <f ca="1"/>
        <v>40287000</v>
      </c>
      <c r="O155">
        <f ca="1"/>
        <v>121106000</v>
      </c>
      <c r="P155" t="str">
        <f ca="1"/>
        <v/>
      </c>
      <c r="Q155">
        <f ca="1"/>
        <v>41740000</v>
      </c>
      <c r="R155" t="str">
        <f ca="1"/>
        <v/>
      </c>
      <c r="S155">
        <f ca="1"/>
        <v>173010000</v>
      </c>
      <c r="T155">
        <f ca="1"/>
        <v>287163000</v>
      </c>
      <c r="U155">
        <f ca="1"/>
        <v>87754000</v>
      </c>
      <c r="V155">
        <f ca="1"/>
        <v>64300000</v>
      </c>
      <c r="W155" t="str">
        <f ca="1"/>
        <v/>
      </c>
      <c r="X155" t="str">
        <f ca="1"/>
        <v/>
      </c>
      <c r="Y155">
        <f ca="1"/>
        <v>200867000</v>
      </c>
      <c r="Z155">
        <f ca="1"/>
        <v>198326000</v>
      </c>
      <c r="AA155">
        <f ca="1"/>
        <v>89979000</v>
      </c>
      <c r="AB155">
        <f ca="1"/>
        <v>59945000</v>
      </c>
      <c r="AC155">
        <f ca="1"/>
        <v>2000</v>
      </c>
      <c r="AD155">
        <f ca="1"/>
        <v>22234508</v>
      </c>
      <c r="AE155">
        <f ca="1"/>
        <v>136137000</v>
      </c>
      <c r="AF155" t="str">
        <f ca="1"/>
        <v/>
      </c>
      <c r="AG155" t="str">
        <f ca="1"/>
        <v/>
      </c>
      <c r="AH155">
        <f ca="1"/>
        <v>63965000</v>
      </c>
      <c r="AI155">
        <f ca="1"/>
        <v>9355000</v>
      </c>
      <c r="AJ155">
        <f ca="1"/>
        <v>72172000</v>
      </c>
      <c r="AK155">
        <f ca="1"/>
        <v>-3664000</v>
      </c>
      <c r="AL155">
        <f ca="1"/>
        <v>57883000</v>
      </c>
      <c r="AM155">
        <f ca="1"/>
        <v>9987000</v>
      </c>
      <c r="AN155">
        <f ca="1"/>
        <v>23064000</v>
      </c>
      <c r="AO155">
        <f ca="1"/>
        <v>60475000</v>
      </c>
      <c r="AP155" t="str">
        <f ca="1"/>
        <v/>
      </c>
      <c r="AQ155" t="str">
        <f ca="1"/>
        <v/>
      </c>
      <c r="AR155" t="str">
        <f ca="1"/>
        <v/>
      </c>
      <c r="AS155">
        <f ca="1"/>
        <v>-15363000</v>
      </c>
      <c r="AT155">
        <f ca="1"/>
        <v>-70582000</v>
      </c>
      <c r="AU155" t="str">
        <f ca="1"/>
        <v/>
      </c>
      <c r="AV155" t="str">
        <f ca="1"/>
        <v/>
      </c>
      <c r="AW155">
        <f ca="1"/>
        <v>2.34</v>
      </c>
      <c r="AX155">
        <f ca="1"/>
        <v>137823500</v>
      </c>
      <c r="AY155" t="str">
        <f ca="1"/>
        <v/>
      </c>
      <c r="AZ155">
        <f ca="1"/>
        <v>64206000</v>
      </c>
      <c r="BA155">
        <f ca="1"/>
        <v>87270000</v>
      </c>
      <c r="BB155" t="str">
        <f ca="1"/>
        <v/>
      </c>
      <c r="BC155" t="str">
        <f ca="1"/>
        <v/>
      </c>
      <c r="BD155" t="str">
        <f ca="1"/>
        <v/>
      </c>
      <c r="BE155" t="str">
        <f ca="1"/>
        <v/>
      </c>
      <c r="BF155" t="str">
        <f ca="1"/>
        <v/>
      </c>
      <c r="BG155" t="str">
        <f ca="1"/>
        <v/>
      </c>
      <c r="BH155" t="str">
        <f ca="1"/>
        <v/>
      </c>
      <c r="BI155" t="str">
        <f ca="1"/>
        <v/>
      </c>
      <c r="BJ155" t="str">
        <f ca="1"/>
        <v/>
      </c>
      <c r="BK155" t="str">
        <f ca="1"/>
        <v/>
      </c>
      <c r="BL155">
        <f ca="1"/>
        <v>0.59149228921767505</v>
      </c>
      <c r="BM155">
        <f ca="1"/>
        <v>6.4289576449384196</v>
      </c>
      <c r="BN155" t="str">
        <f ca="1"/>
        <v/>
      </c>
      <c r="BO155">
        <f ca="1"/>
        <v>1.0309387606263001</v>
      </c>
      <c r="BP155">
        <f ca="1"/>
        <v>10.117664529914499</v>
      </c>
      <c r="BQ155">
        <f ca="1"/>
        <v>0.29185785020622601</v>
      </c>
      <c r="BR155" t="str">
        <f ca="1"/>
        <v/>
      </c>
      <c r="BS155">
        <f ca="1"/>
        <v>2.7933949104000501E-7</v>
      </c>
    </row>
    <row r="156" spans="1:71" x14ac:dyDescent="0.3">
      <c r="A156">
        <f ca="1"/>
        <v>1652535</v>
      </c>
      <c r="B156" t="str">
        <f ca="1"/>
        <v>ICHOR HOLDINGS, LTD.</v>
      </c>
      <c r="C156" t="str">
        <f ca="1"/>
        <v>ICHR</v>
      </c>
      <c r="D156" t="str">
        <f ca="1"/>
        <v>04 Manufacturing</v>
      </c>
      <c r="E156" t="str">
        <f ca="1"/>
        <v>Semiconductors &amp; Related Devices</v>
      </c>
      <c r="F156" t="str">
        <f ca="1"/>
        <v>3674</v>
      </c>
      <c r="G156" t="str">
        <f ca="1"/>
        <v>3185 LAURELVIEW CT. FREMONT, CA 94538</v>
      </c>
      <c r="H156">
        <f ca="1"/>
        <v>2017</v>
      </c>
      <c r="I156" t="str">
        <f ca="1"/>
        <v>FY</v>
      </c>
      <c r="J156">
        <f ca="1"/>
        <v>24.065871000000001</v>
      </c>
      <c r="K156">
        <f ca="1"/>
        <v>557684000</v>
      </c>
      <c r="L156">
        <f ca="1"/>
        <v>278454000</v>
      </c>
      <c r="M156" t="str">
        <f ca="1"/>
        <v/>
      </c>
      <c r="N156">
        <f ca="1"/>
        <v>49249000</v>
      </c>
      <c r="O156">
        <f ca="1"/>
        <v>154541000</v>
      </c>
      <c r="P156" t="str">
        <f ca="1"/>
        <v/>
      </c>
      <c r="Q156">
        <f ca="1"/>
        <v>34380000</v>
      </c>
      <c r="R156" t="str">
        <f ca="1"/>
        <v/>
      </c>
      <c r="S156">
        <f ca="1"/>
        <v>169399000</v>
      </c>
      <c r="T156">
        <f ca="1"/>
        <v>340922000</v>
      </c>
      <c r="U156">
        <f ca="1"/>
        <v>147221000</v>
      </c>
      <c r="V156">
        <f ca="1"/>
        <v>121405000</v>
      </c>
      <c r="W156" t="str">
        <f ca="1"/>
        <v/>
      </c>
      <c r="X156" t="str">
        <f ca="1"/>
        <v/>
      </c>
      <c r="Y156">
        <f ca="1"/>
        <v>186737000</v>
      </c>
      <c r="Z156">
        <f ca="1"/>
        <v>216762000</v>
      </c>
      <c r="AA156" t="str">
        <f ca="1"/>
        <v/>
      </c>
      <c r="AB156">
        <f ca="1"/>
        <v>2062000</v>
      </c>
      <c r="AC156">
        <f ca="1"/>
        <v>3000</v>
      </c>
      <c r="AD156">
        <f ca="1"/>
        <v>25892162</v>
      </c>
      <c r="AE156">
        <f ca="1"/>
        <v>100761000</v>
      </c>
      <c r="AF156" t="str">
        <f ca="1"/>
        <v/>
      </c>
      <c r="AG156" t="str">
        <f ca="1"/>
        <v/>
      </c>
      <c r="AH156">
        <f ca="1"/>
        <v>46180000</v>
      </c>
      <c r="AI156">
        <f ca="1"/>
        <v>7899000</v>
      </c>
      <c r="AJ156">
        <f ca="1"/>
        <v>54581000</v>
      </c>
      <c r="AK156">
        <f ca="1"/>
        <v>-13886000</v>
      </c>
      <c r="AL156">
        <f ca="1"/>
        <v>56454000</v>
      </c>
      <c r="AM156">
        <f ca="1"/>
        <v>3277000</v>
      </c>
      <c r="AN156">
        <f ca="1"/>
        <v>12509000</v>
      </c>
      <c r="AO156">
        <f ca="1"/>
        <v>38803000</v>
      </c>
      <c r="AP156" t="str">
        <f ca="1"/>
        <v/>
      </c>
      <c r="AQ156" t="str">
        <f ca="1"/>
        <v/>
      </c>
      <c r="AR156" t="str">
        <f ca="1"/>
        <v/>
      </c>
      <c r="AS156">
        <f ca="1"/>
        <v>-186751000</v>
      </c>
      <c r="AT156">
        <f ca="1"/>
        <v>164604000</v>
      </c>
      <c r="AU156" t="str">
        <f ca="1"/>
        <v/>
      </c>
      <c r="AV156" t="str">
        <f ca="1"/>
        <v/>
      </c>
      <c r="AW156">
        <f ca="1"/>
        <v>2.25</v>
      </c>
      <c r="AX156" t="str">
        <f ca="1"/>
        <v/>
      </c>
      <c r="AY156" t="str">
        <f ca="1"/>
        <v/>
      </c>
      <c r="AZ156">
        <f ca="1"/>
        <v>45845000</v>
      </c>
      <c r="BA156">
        <f ca="1"/>
        <v>58354000</v>
      </c>
      <c r="BB156" t="str">
        <f ca="1"/>
        <v/>
      </c>
      <c r="BC156" t="str">
        <f ca="1"/>
        <v/>
      </c>
      <c r="BD156" t="str">
        <f ca="1"/>
        <v/>
      </c>
      <c r="BE156" t="str">
        <f ca="1"/>
        <v/>
      </c>
      <c r="BF156" t="str">
        <f ca="1"/>
        <v/>
      </c>
      <c r="BG156" t="str">
        <f ca="1"/>
        <v/>
      </c>
      <c r="BH156" t="str">
        <f ca="1"/>
        <v/>
      </c>
      <c r="BI156" t="str">
        <f ca="1"/>
        <v/>
      </c>
      <c r="BJ156" t="str">
        <f ca="1"/>
        <v/>
      </c>
      <c r="BK156" t="str">
        <f ca="1"/>
        <v/>
      </c>
      <c r="BL156">
        <f ca="1"/>
        <v>0.61131752031616504</v>
      </c>
      <c r="BM156">
        <f ca="1"/>
        <v>13.989929813854101</v>
      </c>
      <c r="BN156" t="str">
        <f ca="1"/>
        <v/>
      </c>
      <c r="BO156">
        <f ca="1"/>
        <v>0.841680195080865</v>
      </c>
      <c r="BP156">
        <f ca="1"/>
        <v>10.695942666666699</v>
      </c>
      <c r="BQ156">
        <f ca="1"/>
        <v>0.260442328452404</v>
      </c>
      <c r="BR156" t="str">
        <f ca="1"/>
        <v/>
      </c>
      <c r="BS156">
        <f ca="1"/>
        <v>2.4980490007473601E-7</v>
      </c>
    </row>
    <row r="157" spans="1:71" x14ac:dyDescent="0.3">
      <c r="A157">
        <f ca="1"/>
        <v>56978</v>
      </c>
      <c r="B157" t="str">
        <f ca="1"/>
        <v>KULICKE &amp; SOFFA INDUSTRIES INC</v>
      </c>
      <c r="C157" t="str">
        <f ca="1"/>
        <v>KLIC</v>
      </c>
      <c r="D157" t="str">
        <f ca="1"/>
        <v>04 Manufacturing</v>
      </c>
      <c r="E157" t="str">
        <f ca="1"/>
        <v>Semiconductors &amp; Related Devices</v>
      </c>
      <c r="F157" t="str">
        <f ca="1"/>
        <v>3674</v>
      </c>
      <c r="G157" t="str">
        <f ca="1"/>
        <v>23A SERANGOON NORTH AVENUE 5, #01-01 SINGAPORE, U0 554369</v>
      </c>
      <c r="H157">
        <f ca="1"/>
        <v>2026</v>
      </c>
      <c r="I157" t="str">
        <f ca="1"/>
        <v>FY</v>
      </c>
      <c r="J157">
        <f ca="1"/>
        <v>64.562096999999994</v>
      </c>
      <c r="K157" t="str">
        <f ca="1"/>
        <v/>
      </c>
      <c r="L157" t="str">
        <f ca="1"/>
        <v/>
      </c>
      <c r="M157" t="str">
        <f ca="1"/>
        <v/>
      </c>
      <c r="N157" t="str">
        <f ca="1"/>
        <v/>
      </c>
      <c r="O157" t="str">
        <f ca="1"/>
        <v/>
      </c>
      <c r="P157" t="str">
        <f ca="1"/>
        <v/>
      </c>
      <c r="Q157" t="str">
        <f ca="1"/>
        <v/>
      </c>
      <c r="R157" t="str">
        <f ca="1"/>
        <v/>
      </c>
      <c r="S157" t="str">
        <f ca="1"/>
        <v/>
      </c>
      <c r="T157" t="str">
        <f ca="1"/>
        <v/>
      </c>
      <c r="U157" t="str">
        <f ca="1"/>
        <v/>
      </c>
      <c r="V157" t="str">
        <f ca="1"/>
        <v/>
      </c>
      <c r="W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c r="AL157" t="str">
        <f ca="1"/>
        <v/>
      </c>
      <c r="AM157" t="str">
        <f ca="1"/>
        <v/>
      </c>
      <c r="AN157" t="str">
        <f ca="1"/>
        <v/>
      </c>
      <c r="AO157" t="str">
        <f ca="1"/>
        <v/>
      </c>
      <c r="AP157" t="str">
        <f ca="1"/>
        <v/>
      </c>
      <c r="AQ157" t="str">
        <f ca="1"/>
        <v/>
      </c>
      <c r="AR157" t="str">
        <f ca="1"/>
        <v/>
      </c>
      <c r="AS157" t="str">
        <f ca="1"/>
        <v/>
      </c>
      <c r="AT157" t="str">
        <f ca="1"/>
        <v/>
      </c>
      <c r="AU157" t="str">
        <f ca="1"/>
        <v/>
      </c>
      <c r="AV157" t="str">
        <f ca="1"/>
        <v/>
      </c>
      <c r="AW157" t="str">
        <f ca="1"/>
        <v/>
      </c>
      <c r="AX157" t="str">
        <f ca="1"/>
        <v/>
      </c>
      <c r="AY157" t="str">
        <f ca="1"/>
        <v/>
      </c>
      <c r="AZ157" t="str">
        <f ca="1"/>
        <v/>
      </c>
      <c r="BA157" t="str">
        <f ca="1"/>
        <v/>
      </c>
      <c r="BB157" t="str">
        <f ca="1"/>
        <v/>
      </c>
      <c r="BC157" t="str">
        <f ca="1"/>
        <v/>
      </c>
      <c r="BD157" t="str">
        <f ca="1"/>
        <v/>
      </c>
      <c r="BE157" t="str">
        <f ca="1"/>
        <v/>
      </c>
      <c r="BF157" t="str">
        <f ca="1"/>
        <v/>
      </c>
      <c r="BG157" t="str">
        <f ca="1"/>
        <v/>
      </c>
      <c r="BH157" t="str">
        <f ca="1"/>
        <v/>
      </c>
      <c r="BI157" t="str">
        <f ca="1"/>
        <v/>
      </c>
      <c r="BJ157" t="str">
        <f ca="1"/>
        <v/>
      </c>
      <c r="BK157" t="str">
        <f ca="1"/>
        <v/>
      </c>
      <c r="BL157" t="str">
        <f ca="1"/>
        <v/>
      </c>
      <c r="BM157" t="str">
        <f ca="1"/>
        <v/>
      </c>
      <c r="BN157" t="str">
        <f ca="1"/>
        <v/>
      </c>
      <c r="BO157" t="str">
        <f ca="1"/>
        <v/>
      </c>
      <c r="BP157" t="str">
        <f ca="1"/>
        <v/>
      </c>
      <c r="BQ157" t="str">
        <f ca="1"/>
        <v/>
      </c>
      <c r="BR157" t="str">
        <f ca="1"/>
        <v/>
      </c>
      <c r="BS157" t="str">
        <f ca="1"/>
        <v/>
      </c>
    </row>
    <row r="158" spans="1:71" x14ac:dyDescent="0.3">
      <c r="A158">
        <f ca="1"/>
        <v>56978</v>
      </c>
      <c r="B158" t="str">
        <f ca="1"/>
        <v>KULICKE &amp; SOFFA INDUSTRIES INC</v>
      </c>
      <c r="C158" t="str">
        <f ca="1"/>
        <v>KLIC</v>
      </c>
      <c r="D158" t="str">
        <f ca="1"/>
        <v>04 Manufacturing</v>
      </c>
      <c r="E158" t="str">
        <f ca="1"/>
        <v>Semiconductors &amp; Related Devices</v>
      </c>
      <c r="F158" t="str">
        <f ca="1"/>
        <v>3674</v>
      </c>
      <c r="G158" t="str">
        <f ca="1"/>
        <v>23A SERANGOON NORTH AVENUE 5, #01-01 SINGAPORE, U0 554369</v>
      </c>
      <c r="H158">
        <f ca="1"/>
        <v>2025</v>
      </c>
      <c r="I158" t="str">
        <f ca="1"/>
        <v>FY</v>
      </c>
      <c r="J158">
        <f ca="1"/>
        <v>37.195883000000002</v>
      </c>
      <c r="K158">
        <f ca="1"/>
        <v>1104342000</v>
      </c>
      <c r="L158">
        <f ca="1"/>
        <v>901535000</v>
      </c>
      <c r="M158">
        <f ca="1"/>
        <v>215708000</v>
      </c>
      <c r="N158" t="str">
        <f ca="1"/>
        <v/>
      </c>
      <c r="O158">
        <f ca="1"/>
        <v>160225000</v>
      </c>
      <c r="P158">
        <f ca="1"/>
        <v>91186000</v>
      </c>
      <c r="Q158">
        <f ca="1"/>
        <v>58993000</v>
      </c>
      <c r="R158">
        <f ca="1"/>
        <v>5600000</v>
      </c>
      <c r="S158">
        <f ca="1"/>
        <v>69522000</v>
      </c>
      <c r="T158">
        <f ca="1"/>
        <v>282851000</v>
      </c>
      <c r="U158">
        <f ca="1"/>
        <v>188171000</v>
      </c>
      <c r="V158">
        <f ca="1"/>
        <v>57178000</v>
      </c>
      <c r="W158" t="str">
        <f ca="1"/>
        <v/>
      </c>
      <c r="X158" t="str">
        <f ca="1"/>
        <v/>
      </c>
      <c r="Y158" t="str">
        <f ca="1"/>
        <v/>
      </c>
      <c r="Z158">
        <f ca="1"/>
        <v>821491000</v>
      </c>
      <c r="AA158">
        <f ca="1"/>
        <v>974202000</v>
      </c>
      <c r="AB158">
        <f ca="1"/>
        <v>1199500000</v>
      </c>
      <c r="AC158">
        <f ca="1"/>
        <v>620043000</v>
      </c>
      <c r="AD158">
        <f ca="1"/>
        <v>51920000</v>
      </c>
      <c r="AE158">
        <f ca="1"/>
        <v>277921000</v>
      </c>
      <c r="AF158">
        <f ca="1"/>
        <v>654081000</v>
      </c>
      <c r="AG158" t="str">
        <f ca="1"/>
        <v/>
      </c>
      <c r="AH158">
        <f ca="1"/>
        <v>-3224000</v>
      </c>
      <c r="AI158">
        <f ca="1"/>
        <v>149616000</v>
      </c>
      <c r="AJ158">
        <f ca="1"/>
        <v>281145000</v>
      </c>
      <c r="AK158">
        <f ca="1"/>
        <v>20263000</v>
      </c>
      <c r="AL158">
        <f ca="1"/>
        <v>213000</v>
      </c>
      <c r="AM158" t="str">
        <f ca="1"/>
        <v/>
      </c>
      <c r="AN158" t="str">
        <f ca="1"/>
        <v/>
      </c>
      <c r="AO158">
        <f ca="1"/>
        <v>113565000</v>
      </c>
      <c r="AP158" t="str">
        <f ca="1"/>
        <v/>
      </c>
      <c r="AQ158">
        <f ca="1"/>
        <v>17974000</v>
      </c>
      <c r="AR158" t="str">
        <f ca="1"/>
        <v/>
      </c>
      <c r="AS158">
        <f ca="1"/>
        <v>27663000</v>
      </c>
      <c r="AT158">
        <f ca="1"/>
        <v>-153072000</v>
      </c>
      <c r="AU158" t="str">
        <f ca="1"/>
        <v/>
      </c>
      <c r="AV158">
        <f ca="1"/>
        <v>43271000</v>
      </c>
      <c r="AW158">
        <f ca="1"/>
        <v>4.0000000000000001E-3</v>
      </c>
      <c r="AX158">
        <f ca="1"/>
        <v>168980500</v>
      </c>
      <c r="AY158">
        <f ca="1"/>
        <v>-4.92905312950537E-3</v>
      </c>
      <c r="AZ158" t="str">
        <f ca="1"/>
        <v/>
      </c>
      <c r="BA158" t="str">
        <f ca="1"/>
        <v/>
      </c>
      <c r="BB158" t="str">
        <f ca="1"/>
        <v/>
      </c>
      <c r="BC158">
        <f ca="1"/>
        <v>0.17362528494177301</v>
      </c>
      <c r="BD158" t="str">
        <f ca="1"/>
        <v/>
      </c>
      <c r="BE158">
        <f ca="1"/>
        <v>0.42490303188748801</v>
      </c>
      <c r="BF158" t="str">
        <f ca="1"/>
        <v/>
      </c>
      <c r="BG158">
        <f ca="1"/>
        <v>0.59228119549921998</v>
      </c>
      <c r="BH158">
        <f ca="1"/>
        <v>4.2292927022799902E-2</v>
      </c>
      <c r="BI158" t="str">
        <f ca="1"/>
        <v/>
      </c>
      <c r="BJ158" t="str">
        <f ca="1"/>
        <v/>
      </c>
      <c r="BK158">
        <f ca="1"/>
        <v>0.22874231173203299</v>
      </c>
      <c r="BL158">
        <f ca="1"/>
        <v>0.256126272477186</v>
      </c>
      <c r="BM158" t="str">
        <f ca="1"/>
        <v/>
      </c>
      <c r="BN158">
        <f ca="1"/>
        <v>1.1463402968576499</v>
      </c>
      <c r="BO158">
        <f ca="1"/>
        <v>3.9395549792476001</v>
      </c>
      <c r="BP158">
        <f ca="1"/>
        <v>9298.9707500000004</v>
      </c>
      <c r="BQ158">
        <f ca="1"/>
        <v>2.5928464219327998E-4</v>
      </c>
      <c r="BR158" t="str">
        <f ca="1"/>
        <v/>
      </c>
      <c r="BS158">
        <f ca="1"/>
        <v>1.8111401342193601E-10</v>
      </c>
    </row>
    <row r="159" spans="1:71" x14ac:dyDescent="0.3">
      <c r="A159">
        <f ca="1"/>
        <v>56978</v>
      </c>
      <c r="B159" t="str">
        <f ca="1"/>
        <v>KULICKE &amp; SOFFA INDUSTRIES INC</v>
      </c>
      <c r="C159" t="str">
        <f ca="1"/>
        <v>KLIC</v>
      </c>
      <c r="D159" t="str">
        <f ca="1"/>
        <v>04 Manufacturing</v>
      </c>
      <c r="E159" t="str">
        <f ca="1"/>
        <v>Semiconductors &amp; Related Devices</v>
      </c>
      <c r="F159" t="str">
        <f ca="1"/>
        <v>3674</v>
      </c>
      <c r="G159" t="str">
        <f ca="1"/>
        <v>23A SERANGOON NORTH AVENUE 5, #01-01 SINGAPORE, U0 554369</v>
      </c>
      <c r="H159">
        <f ca="1"/>
        <v>2024</v>
      </c>
      <c r="I159" t="str">
        <f ca="1"/>
        <v>FY</v>
      </c>
      <c r="J159">
        <f ca="1"/>
        <v>45.101703000000001</v>
      </c>
      <c r="K159">
        <f ca="1"/>
        <v>1240162000</v>
      </c>
      <c r="L159">
        <f ca="1"/>
        <v>994953000</v>
      </c>
      <c r="M159">
        <f ca="1"/>
        <v>227147000</v>
      </c>
      <c r="N159" t="str">
        <f ca="1"/>
        <v/>
      </c>
      <c r="O159">
        <f ca="1"/>
        <v>177736000</v>
      </c>
      <c r="P159">
        <f ca="1"/>
        <v>112322000</v>
      </c>
      <c r="Q159">
        <f ca="1"/>
        <v>64823000</v>
      </c>
      <c r="R159">
        <f ca="1"/>
        <v>25239000</v>
      </c>
      <c r="S159">
        <f ca="1"/>
        <v>89748000</v>
      </c>
      <c r="T159">
        <f ca="1"/>
        <v>296153000</v>
      </c>
      <c r="U159">
        <f ca="1"/>
        <v>183794000</v>
      </c>
      <c r="V159">
        <f ca="1"/>
        <v>58847000</v>
      </c>
      <c r="W159" t="str">
        <f ca="1"/>
        <v/>
      </c>
      <c r="X159" t="str">
        <f ca="1"/>
        <v/>
      </c>
      <c r="Y159" t="str">
        <f ca="1"/>
        <v/>
      </c>
      <c r="Z159">
        <f ca="1"/>
        <v>944009000</v>
      </c>
      <c r="AA159">
        <f ca="1"/>
        <v>881830000</v>
      </c>
      <c r="AB159">
        <f ca="1"/>
        <v>1242558000</v>
      </c>
      <c r="AC159">
        <f ca="1"/>
        <v>596703000</v>
      </c>
      <c r="AD159">
        <f ca="1"/>
        <v>53854000</v>
      </c>
      <c r="AE159">
        <f ca="1"/>
        <v>268754000</v>
      </c>
      <c r="AF159">
        <f ca="1"/>
        <v>706232000</v>
      </c>
      <c r="AG159" t="str">
        <f ca="1"/>
        <v/>
      </c>
      <c r="AH159">
        <f ca="1"/>
        <v>-92496000</v>
      </c>
      <c r="AI159">
        <f ca="1"/>
        <v>151214000</v>
      </c>
      <c r="AJ159">
        <f ca="1"/>
        <v>361250000</v>
      </c>
      <c r="AK159">
        <f ca="1"/>
        <v>10651000</v>
      </c>
      <c r="AL159">
        <f ca="1"/>
        <v>-69006000</v>
      </c>
      <c r="AM159" t="str">
        <f ca="1"/>
        <v/>
      </c>
      <c r="AN159" t="str">
        <f ca="1"/>
        <v/>
      </c>
      <c r="AO159">
        <f ca="1"/>
        <v>31037000</v>
      </c>
      <c r="AP159" t="str">
        <f ca="1"/>
        <v/>
      </c>
      <c r="AQ159">
        <f ca="1"/>
        <v>24735000</v>
      </c>
      <c r="AR159" t="str">
        <f ca="1"/>
        <v/>
      </c>
      <c r="AS159">
        <f ca="1"/>
        <v>-138501000</v>
      </c>
      <c r="AT159">
        <f ca="1"/>
        <v>-196100000</v>
      </c>
      <c r="AU159" t="str">
        <f ca="1"/>
        <v/>
      </c>
      <c r="AV159">
        <f ca="1"/>
        <v>44246000</v>
      </c>
      <c r="AW159">
        <f ca="1"/>
        <v>-1.24</v>
      </c>
      <c r="AX159">
        <f ca="1"/>
        <v>197520000</v>
      </c>
      <c r="AY159">
        <f ca="1"/>
        <v>-0.13097112563576799</v>
      </c>
      <c r="AZ159" t="str">
        <f ca="1"/>
        <v/>
      </c>
      <c r="BA159" t="str">
        <f ca="1"/>
        <v/>
      </c>
      <c r="BB159" t="str">
        <f ca="1"/>
        <v/>
      </c>
      <c r="BC159">
        <f ca="1"/>
        <v>4.3947314763420502E-2</v>
      </c>
      <c r="BD159" t="str">
        <f ca="1"/>
        <v/>
      </c>
      <c r="BE159">
        <f ca="1"/>
        <v>0.38054633604821098</v>
      </c>
      <c r="BF159" t="str">
        <f ca="1"/>
        <v/>
      </c>
      <c r="BG159">
        <f ca="1"/>
        <v>0.56946753730560995</v>
      </c>
      <c r="BH159">
        <f ca="1"/>
        <v>-0.19611260888773099</v>
      </c>
      <c r="BI159" t="str">
        <f ca="1"/>
        <v/>
      </c>
      <c r="BJ159" t="str">
        <f ca="1"/>
        <v/>
      </c>
      <c r="BK159">
        <f ca="1"/>
        <v>0.214113775643131</v>
      </c>
      <c r="BL159">
        <f ca="1"/>
        <v>0.238801866207802</v>
      </c>
      <c r="BM159" t="str">
        <f ca="1"/>
        <v/>
      </c>
      <c r="BN159">
        <f ca="1"/>
        <v>1.2358782114758899</v>
      </c>
      <c r="BO159">
        <f ca="1"/>
        <v>4.4463747456391403</v>
      </c>
      <c r="BP159">
        <f ca="1"/>
        <v>-36.3723411290323</v>
      </c>
      <c r="BQ159">
        <f ca="1"/>
        <v>-7.3098879353904495E-2</v>
      </c>
      <c r="BR159" t="str">
        <f ca="1"/>
        <v/>
      </c>
      <c r="BS159">
        <f ca="1"/>
        <v>-5.9243197596633097E-8</v>
      </c>
    </row>
    <row r="160" spans="1:71" x14ac:dyDescent="0.3">
      <c r="A160">
        <f ca="1"/>
        <v>56978</v>
      </c>
      <c r="B160" t="str">
        <f ca="1"/>
        <v>KULICKE &amp; SOFFA INDUSTRIES INC</v>
      </c>
      <c r="C160" t="str">
        <f ca="1"/>
        <v>KLIC</v>
      </c>
      <c r="D160" t="str">
        <f ca="1"/>
        <v>04 Manufacturing</v>
      </c>
      <c r="E160" t="str">
        <f ca="1"/>
        <v>Semiconductors &amp; Related Devices</v>
      </c>
      <c r="F160" t="str">
        <f ca="1"/>
        <v>3674</v>
      </c>
      <c r="G160" t="str">
        <f ca="1"/>
        <v>23A SERANGOON NORTH AVENUE 5, #01-01 SINGAPORE, U0 554369</v>
      </c>
      <c r="H160">
        <f ca="1"/>
        <v>2023</v>
      </c>
      <c r="I160" t="str">
        <f ca="1"/>
        <v>FY</v>
      </c>
      <c r="J160">
        <f ca="1"/>
        <v>48.566577000000002</v>
      </c>
      <c r="K160">
        <f ca="1"/>
        <v>1499777000</v>
      </c>
      <c r="L160">
        <f ca="1"/>
        <v>1189058000</v>
      </c>
      <c r="M160">
        <f ca="1"/>
        <v>529402000</v>
      </c>
      <c r="N160" t="str">
        <f ca="1"/>
        <v/>
      </c>
      <c r="O160">
        <f ca="1"/>
        <v>217304000</v>
      </c>
      <c r="P160">
        <f ca="1"/>
        <v>161138000</v>
      </c>
      <c r="Q160">
        <f ca="1"/>
        <v>110051000</v>
      </c>
      <c r="R160">
        <f ca="1"/>
        <v>29357000</v>
      </c>
      <c r="S160">
        <f ca="1"/>
        <v>88673000</v>
      </c>
      <c r="T160">
        <f ca="1"/>
        <v>325216000</v>
      </c>
      <c r="U160">
        <f ca="1"/>
        <v>181551000</v>
      </c>
      <c r="V160">
        <f ca="1"/>
        <v>49302000</v>
      </c>
      <c r="W160" t="str">
        <f ca="1"/>
        <v/>
      </c>
      <c r="X160" t="str">
        <f ca="1"/>
        <v/>
      </c>
      <c r="Y160" t="str">
        <f ca="1"/>
        <v/>
      </c>
      <c r="Z160">
        <f ca="1"/>
        <v>1174561000</v>
      </c>
      <c r="AA160">
        <f ca="1"/>
        <v>737214000</v>
      </c>
      <c r="AB160">
        <f ca="1"/>
        <v>1355810000</v>
      </c>
      <c r="AC160">
        <f ca="1"/>
        <v>577727000</v>
      </c>
      <c r="AD160">
        <f ca="1"/>
        <v>56310000</v>
      </c>
      <c r="AE160">
        <f ca="1"/>
        <v>358655000</v>
      </c>
      <c r="AF160">
        <f ca="1"/>
        <v>742491000</v>
      </c>
      <c r="AG160" t="str">
        <f ca="1"/>
        <v/>
      </c>
      <c r="AH160">
        <f ca="1"/>
        <v>39437000</v>
      </c>
      <c r="AI160">
        <f ca="1"/>
        <v>144701000</v>
      </c>
      <c r="AJ160">
        <f ca="1"/>
        <v>319218000</v>
      </c>
      <c r="AK160">
        <f ca="1"/>
        <v>15053000</v>
      </c>
      <c r="AL160">
        <f ca="1"/>
        <v>57148000</v>
      </c>
      <c r="AM160">
        <f ca="1"/>
        <v>142000</v>
      </c>
      <c r="AN160" t="str">
        <f ca="1"/>
        <v/>
      </c>
      <c r="AO160">
        <f ca="1"/>
        <v>173404000</v>
      </c>
      <c r="AP160" t="str">
        <f ca="1"/>
        <v/>
      </c>
      <c r="AQ160">
        <f ca="1"/>
        <v>28857000</v>
      </c>
      <c r="AR160" t="str">
        <f ca="1"/>
        <v/>
      </c>
      <c r="AS160">
        <f ca="1"/>
        <v>-91338000</v>
      </c>
      <c r="AT160">
        <f ca="1"/>
        <v>-111876000</v>
      </c>
      <c r="AU160" t="str">
        <f ca="1"/>
        <v/>
      </c>
      <c r="AV160">
        <f ca="1"/>
        <v>43004000</v>
      </c>
      <c r="AW160">
        <f ca="1"/>
        <v>1.01</v>
      </c>
      <c r="AX160">
        <f ca="1"/>
        <v>201145000</v>
      </c>
      <c r="AY160">
        <f ca="1"/>
        <v>5.3114448525301998E-2</v>
      </c>
      <c r="AZ160">
        <f ca="1"/>
        <v>72343000</v>
      </c>
      <c r="BA160">
        <f ca="1"/>
        <v>72343000</v>
      </c>
      <c r="BB160">
        <f ca="1"/>
        <v>9.7432830835659998E-2</v>
      </c>
      <c r="BC160">
        <f ca="1"/>
        <v>0.233543571571911</v>
      </c>
      <c r="BD160" t="str">
        <f ca="1"/>
        <v/>
      </c>
      <c r="BE160">
        <f ca="1"/>
        <v>0.48304289210239598</v>
      </c>
      <c r="BF160" t="str">
        <f ca="1"/>
        <v/>
      </c>
      <c r="BG160">
        <f ca="1"/>
        <v>0.49506760004987399</v>
      </c>
      <c r="BH160">
        <f ca="1"/>
        <v>-0.12301563251271699</v>
      </c>
      <c r="BI160" t="str">
        <f ca="1"/>
        <v/>
      </c>
      <c r="BJ160" t="str">
        <f ca="1"/>
        <v/>
      </c>
      <c r="BK160">
        <f ca="1"/>
        <v>0.19488586393639801</v>
      </c>
      <c r="BL160">
        <f ca="1"/>
        <v>0.21684290397839101</v>
      </c>
      <c r="BM160">
        <f ca="1"/>
        <v>509.45774647887299</v>
      </c>
      <c r="BN160">
        <f ca="1"/>
        <v>2.9159960562045901</v>
      </c>
      <c r="BO160">
        <f ca="1"/>
        <v>5.3525125171439401</v>
      </c>
      <c r="BP160">
        <f ca="1"/>
        <v>48.085719801980197</v>
      </c>
      <c r="BQ160">
        <f ca="1"/>
        <v>4.8654773996412298E-2</v>
      </c>
      <c r="BR160" t="str">
        <f ca="1"/>
        <v/>
      </c>
      <c r="BS160">
        <f ca="1"/>
        <v>4.1762192657512001E-8</v>
      </c>
    </row>
    <row r="161" spans="1:71" x14ac:dyDescent="0.3">
      <c r="A161">
        <f ca="1"/>
        <v>56978</v>
      </c>
      <c r="B161" t="str">
        <f ca="1"/>
        <v>KULICKE &amp; SOFFA INDUSTRIES INC</v>
      </c>
      <c r="C161" t="str">
        <f ca="1"/>
        <v>KLIC</v>
      </c>
      <c r="D161" t="str">
        <f ca="1"/>
        <v>04 Manufacturing</v>
      </c>
      <c r="E161" t="str">
        <f ca="1"/>
        <v>Semiconductors &amp; Related Devices</v>
      </c>
      <c r="F161" t="str">
        <f ca="1"/>
        <v>3674</v>
      </c>
      <c r="G161" t="str">
        <f ca="1"/>
        <v>23A SERANGOON NORTH AVENUE 5, #01-01 SINGAPORE, U0 554369</v>
      </c>
      <c r="H161">
        <f ca="1"/>
        <v>2022</v>
      </c>
      <c r="I161" t="str">
        <f ca="1"/>
        <v>FY</v>
      </c>
      <c r="J161">
        <f ca="1"/>
        <v>45.978158999999998</v>
      </c>
      <c r="K161">
        <f ca="1"/>
        <v>1588599000</v>
      </c>
      <c r="L161">
        <f ca="1"/>
        <v>1332046000</v>
      </c>
      <c r="M161">
        <f ca="1"/>
        <v>555537000</v>
      </c>
      <c r="N161" t="str">
        <f ca="1"/>
        <v/>
      </c>
      <c r="O161">
        <f ca="1"/>
        <v>184986000</v>
      </c>
      <c r="P161">
        <f ca="1"/>
        <v>130946000</v>
      </c>
      <c r="Q161">
        <f ca="1"/>
        <v>80908000</v>
      </c>
      <c r="R161">
        <f ca="1"/>
        <v>31939000</v>
      </c>
      <c r="S161">
        <f ca="1"/>
        <v>68096000</v>
      </c>
      <c r="T161">
        <f ca="1"/>
        <v>393949000</v>
      </c>
      <c r="U161">
        <f ca="1"/>
        <v>248681000</v>
      </c>
      <c r="V161">
        <f ca="1"/>
        <v>67311000</v>
      </c>
      <c r="W161" t="str">
        <f ca="1"/>
        <v/>
      </c>
      <c r="X161" t="str">
        <f ca="1"/>
        <v/>
      </c>
      <c r="Y161" t="str">
        <f ca="1"/>
        <v/>
      </c>
      <c r="Z161">
        <f ca="1"/>
        <v>1194650000</v>
      </c>
      <c r="AA161">
        <f ca="1"/>
        <v>675800000</v>
      </c>
      <c r="AB161">
        <f ca="1"/>
        <v>1341666000</v>
      </c>
      <c r="AC161">
        <f ca="1"/>
        <v>561684000</v>
      </c>
      <c r="AD161">
        <f ca="1"/>
        <v>57128000</v>
      </c>
      <c r="AE161">
        <f ca="1"/>
        <v>748320000</v>
      </c>
      <c r="AF161">
        <f ca="1"/>
        <v>1503620000</v>
      </c>
      <c r="AG161" t="str">
        <f ca="1"/>
        <v/>
      </c>
      <c r="AH161">
        <f ca="1"/>
        <v>470072000</v>
      </c>
      <c r="AI161">
        <f ca="1"/>
        <v>136852000</v>
      </c>
      <c r="AJ161">
        <f ca="1"/>
        <v>278248000</v>
      </c>
      <c r="AK161">
        <f ca="1"/>
        <v>43443000</v>
      </c>
      <c r="AL161">
        <f ca="1"/>
        <v>433545000</v>
      </c>
      <c r="AM161">
        <f ca="1"/>
        <v>208000</v>
      </c>
      <c r="AN161" t="str">
        <f ca="1"/>
        <v/>
      </c>
      <c r="AO161">
        <f ca="1"/>
        <v>390188000</v>
      </c>
      <c r="AP161" t="str">
        <f ca="1"/>
        <v/>
      </c>
      <c r="AQ161">
        <f ca="1"/>
        <v>21293000</v>
      </c>
      <c r="AR161" t="str">
        <f ca="1"/>
        <v/>
      </c>
      <c r="AS161">
        <f ca="1"/>
        <v>133799000</v>
      </c>
      <c r="AT161">
        <f ca="1"/>
        <v>-321191000</v>
      </c>
      <c r="AU161" t="str">
        <f ca="1"/>
        <v/>
      </c>
      <c r="AV161">
        <f ca="1"/>
        <v>40433000</v>
      </c>
      <c r="AW161">
        <f ca="1"/>
        <v>7.21</v>
      </c>
      <c r="AX161">
        <f ca="1"/>
        <v>176154500</v>
      </c>
      <c r="AY161">
        <f ca="1"/>
        <v>0.31262686050996902</v>
      </c>
      <c r="AZ161">
        <f ca="1"/>
        <v>477196000</v>
      </c>
      <c r="BA161">
        <f ca="1"/>
        <v>477196000</v>
      </c>
      <c r="BB161">
        <f ca="1"/>
        <v>0.31736475971322498</v>
      </c>
      <c r="BC161">
        <f ca="1"/>
        <v>0.25949907556430502</v>
      </c>
      <c r="BD161" t="str">
        <f ca="1"/>
        <v/>
      </c>
      <c r="BE161">
        <f ca="1"/>
        <v>0.497678934837259</v>
      </c>
      <c r="BF161" t="str">
        <f ca="1"/>
        <v/>
      </c>
      <c r="BG161">
        <f ca="1"/>
        <v>0.94650695361132697</v>
      </c>
      <c r="BH161">
        <f ca="1"/>
        <v>8.8984583870924797E-2</v>
      </c>
      <c r="BI161" t="str">
        <f ca="1"/>
        <v/>
      </c>
      <c r="BJ161" t="str">
        <f ca="1"/>
        <v/>
      </c>
      <c r="BK161">
        <f ca="1"/>
        <v>9.1015017092084399E-2</v>
      </c>
      <c r="BL161">
        <f ca="1"/>
        <v>0.24798517435803499</v>
      </c>
      <c r="BM161">
        <f ca="1"/>
        <v>2294.2115384615399</v>
      </c>
      <c r="BN161">
        <f ca="1"/>
        <v>2.2339342370345898</v>
      </c>
      <c r="BO161">
        <f ca="1"/>
        <v>4.6125759507159803</v>
      </c>
      <c r="BP161">
        <f ca="1"/>
        <v>6.3769984743411898</v>
      </c>
      <c r="BQ161">
        <f ca="1"/>
        <v>0.36290545348009901</v>
      </c>
      <c r="BR161" t="str">
        <f ca="1"/>
        <v/>
      </c>
      <c r="BS161">
        <f ca="1"/>
        <v>2.7748924487506798E-7</v>
      </c>
    </row>
    <row r="162" spans="1:71" x14ac:dyDescent="0.3">
      <c r="A162">
        <f ca="1"/>
        <v>56978</v>
      </c>
      <c r="B162" t="str">
        <f ca="1"/>
        <v>KULICKE &amp; SOFFA INDUSTRIES INC</v>
      </c>
      <c r="C162" t="str">
        <f ca="1"/>
        <v>KLIC</v>
      </c>
      <c r="D162" t="str">
        <f ca="1"/>
        <v>04 Manufacturing</v>
      </c>
      <c r="E162" t="str">
        <f ca="1"/>
        <v>Semiconductors &amp; Related Devices</v>
      </c>
      <c r="F162" t="str">
        <f ca="1"/>
        <v>3674</v>
      </c>
      <c r="G162" t="str">
        <f ca="1"/>
        <v>23A SERANGOON NORTH AVENUE 5, #01-01 SINGAPORE, U0 554369</v>
      </c>
      <c r="H162">
        <f ca="1"/>
        <v>2021</v>
      </c>
      <c r="I162" t="str">
        <f ca="1"/>
        <v>FY</v>
      </c>
      <c r="J162">
        <f ca="1"/>
        <v>51.371589999999998</v>
      </c>
      <c r="K162">
        <f ca="1"/>
        <v>1601631000</v>
      </c>
      <c r="L162">
        <f ca="1"/>
        <v>1351890000</v>
      </c>
      <c r="M162">
        <f ca="1"/>
        <v>362788000</v>
      </c>
      <c r="N162" t="str">
        <f ca="1"/>
        <v/>
      </c>
      <c r="O162">
        <f ca="1"/>
        <v>167323000</v>
      </c>
      <c r="P162">
        <f ca="1"/>
        <v>118324000</v>
      </c>
      <c r="Q162">
        <f ca="1"/>
        <v>67982000</v>
      </c>
      <c r="R162">
        <f ca="1"/>
        <v>42752000</v>
      </c>
      <c r="S162">
        <f ca="1"/>
        <v>72949000</v>
      </c>
      <c r="T162">
        <f ca="1"/>
        <v>506394000</v>
      </c>
      <c r="U162">
        <f ca="1"/>
        <v>351875000</v>
      </c>
      <c r="V162">
        <f ca="1"/>
        <v>154636000</v>
      </c>
      <c r="W162" t="str">
        <f ca="1"/>
        <v/>
      </c>
      <c r="X162" t="str">
        <f ca="1"/>
        <v/>
      </c>
      <c r="Y162" t="str">
        <f ca="1"/>
        <v/>
      </c>
      <c r="Z162">
        <f ca="1"/>
        <v>1095237000</v>
      </c>
      <c r="AA162">
        <f ca="1"/>
        <v>400412000</v>
      </c>
      <c r="AB162">
        <f ca="1"/>
        <v>948554000</v>
      </c>
      <c r="AC162">
        <f ca="1"/>
        <v>550117000</v>
      </c>
      <c r="AD162">
        <f ca="1"/>
        <v>61931000</v>
      </c>
      <c r="AE162">
        <f ca="1"/>
        <v>696986000</v>
      </c>
      <c r="AF162">
        <f ca="1"/>
        <v>1517664000</v>
      </c>
      <c r="AG162" t="str">
        <f ca="1"/>
        <v/>
      </c>
      <c r="AH162">
        <f ca="1"/>
        <v>412447000</v>
      </c>
      <c r="AI162">
        <f ca="1"/>
        <v>137478000</v>
      </c>
      <c r="AJ162">
        <f ca="1"/>
        <v>284539000</v>
      </c>
      <c r="AK162">
        <f ca="1"/>
        <v>47295000</v>
      </c>
      <c r="AL162">
        <f ca="1"/>
        <v>367161000</v>
      </c>
      <c r="AM162">
        <f ca="1"/>
        <v>218000</v>
      </c>
      <c r="AN162" t="str">
        <f ca="1"/>
        <v/>
      </c>
      <c r="AO162">
        <f ca="1"/>
        <v>300032000</v>
      </c>
      <c r="AP162" t="str">
        <f ca="1"/>
        <v/>
      </c>
      <c r="AQ162">
        <f ca="1"/>
        <v>19810000</v>
      </c>
      <c r="AR162" t="str">
        <f ca="1"/>
        <v/>
      </c>
      <c r="AS162">
        <f ca="1"/>
        <v>-81707000</v>
      </c>
      <c r="AT162">
        <f ca="1"/>
        <v>-44258000</v>
      </c>
      <c r="AU162" t="str">
        <f ca="1"/>
        <v/>
      </c>
      <c r="AV162">
        <f ca="1"/>
        <v>34726000</v>
      </c>
      <c r="AW162">
        <f ca="1"/>
        <v>5.92</v>
      </c>
      <c r="AX162">
        <f ca="1"/>
        <v>139566000</v>
      </c>
      <c r="AY162">
        <f ca="1"/>
        <v>0.271764369452</v>
      </c>
      <c r="AZ162">
        <f ca="1"/>
        <v>414674000</v>
      </c>
      <c r="BA162">
        <f ca="1"/>
        <v>414674000</v>
      </c>
      <c r="BB162">
        <f ca="1"/>
        <v>0.273231756172644</v>
      </c>
      <c r="BC162">
        <f ca="1"/>
        <v>0.197693297067072</v>
      </c>
      <c r="BD162" t="str">
        <f ca="1"/>
        <v/>
      </c>
      <c r="BE162">
        <f ca="1"/>
        <v>0.45924921458241103</v>
      </c>
      <c r="BF162" t="str">
        <f ca="1"/>
        <v/>
      </c>
      <c r="BG162">
        <f ca="1"/>
        <v>0.94757406668577204</v>
      </c>
      <c r="BH162">
        <f ca="1"/>
        <v>-5.3837344761422802E-2</v>
      </c>
      <c r="BI162" t="str">
        <f ca="1"/>
        <v/>
      </c>
      <c r="BJ162" t="str">
        <f ca="1"/>
        <v/>
      </c>
      <c r="BK162">
        <f ca="1"/>
        <v>9.0585267885381807E-2</v>
      </c>
      <c r="BL162">
        <f ca="1"/>
        <v>0.31617395017953598</v>
      </c>
      <c r="BM162">
        <f ca="1"/>
        <v>1902.17431192661</v>
      </c>
      <c r="BN162">
        <f ca="1"/>
        <v>1.03101385435169</v>
      </c>
      <c r="BO162">
        <f ca="1"/>
        <v>3.3664426287744198</v>
      </c>
      <c r="BP162">
        <f ca="1"/>
        <v>8.6776334459459505</v>
      </c>
      <c r="BQ162">
        <f ca="1"/>
        <v>0.33523429175603098</v>
      </c>
      <c r="BR162" t="str">
        <f ca="1"/>
        <v/>
      </c>
      <c r="BS162">
        <f ca="1"/>
        <v>2.7767488936184599E-7</v>
      </c>
    </row>
    <row r="163" spans="1:71" x14ac:dyDescent="0.3">
      <c r="A163">
        <f ca="1"/>
        <v>56978</v>
      </c>
      <c r="B163" t="str">
        <f ca="1"/>
        <v>KULICKE &amp; SOFFA INDUSTRIES INC</v>
      </c>
      <c r="C163" t="str">
        <f ca="1"/>
        <v>KLIC</v>
      </c>
      <c r="D163" t="str">
        <f ca="1"/>
        <v>04 Manufacturing</v>
      </c>
      <c r="E163" t="str">
        <f ca="1"/>
        <v>Semiconductors &amp; Related Devices</v>
      </c>
      <c r="F163" t="str">
        <f ca="1"/>
        <v>3674</v>
      </c>
      <c r="G163" t="str">
        <f ca="1"/>
        <v>23A SERANGOON NORTH AVENUE 5, #01-01 SINGAPORE, U0 554369</v>
      </c>
      <c r="H163">
        <f ca="1"/>
        <v>2020</v>
      </c>
      <c r="I163" t="str">
        <f ca="1"/>
        <v>FY</v>
      </c>
      <c r="J163">
        <f ca="1"/>
        <v>22.658425000000001</v>
      </c>
      <c r="K163">
        <f ca="1"/>
        <v>1054566000</v>
      </c>
      <c r="L163">
        <f ca="1"/>
        <v>860196000</v>
      </c>
      <c r="M163">
        <f ca="1"/>
        <v>188127000</v>
      </c>
      <c r="N163" t="str">
        <f ca="1"/>
        <v/>
      </c>
      <c r="O163">
        <f ca="1"/>
        <v>111809000</v>
      </c>
      <c r="P163">
        <f ca="1"/>
        <v>99703000</v>
      </c>
      <c r="Q163">
        <f ca="1"/>
        <v>59147000</v>
      </c>
      <c r="R163">
        <f ca="1"/>
        <v>37972000</v>
      </c>
      <c r="S163">
        <f ca="1"/>
        <v>56695000</v>
      </c>
      <c r="T163">
        <f ca="1"/>
        <v>296572000</v>
      </c>
      <c r="U163">
        <f ca="1"/>
        <v>157893000</v>
      </c>
      <c r="V163">
        <f ca="1"/>
        <v>57688000</v>
      </c>
      <c r="W163" t="str">
        <f ca="1"/>
        <v/>
      </c>
      <c r="X163" t="str">
        <f ca="1"/>
        <v/>
      </c>
      <c r="Y163" t="str">
        <f ca="1"/>
        <v/>
      </c>
      <c r="Z163">
        <f ca="1"/>
        <v>757994000</v>
      </c>
      <c r="AA163">
        <f ca="1"/>
        <v>394817000</v>
      </c>
      <c r="AB163">
        <f ca="1"/>
        <v>616119000</v>
      </c>
      <c r="AC163">
        <f ca="1"/>
        <v>539213000</v>
      </c>
      <c r="AD163">
        <f ca="1"/>
        <v>61558000</v>
      </c>
      <c r="AE163">
        <f ca="1"/>
        <v>88885000</v>
      </c>
      <c r="AF163">
        <f ca="1"/>
        <v>177688000</v>
      </c>
      <c r="AG163" t="str">
        <f ca="1"/>
        <v/>
      </c>
      <c r="AH163">
        <f ca="1"/>
        <v>23048000</v>
      </c>
      <c r="AI163">
        <f ca="1"/>
        <v>123459000</v>
      </c>
      <c r="AJ163">
        <f ca="1"/>
        <v>239466000</v>
      </c>
      <c r="AK163">
        <f ca="1"/>
        <v>8013000</v>
      </c>
      <c r="AL163">
        <f ca="1"/>
        <v>15784000</v>
      </c>
      <c r="AM163">
        <f ca="1"/>
        <v>1716000</v>
      </c>
      <c r="AN163" t="str">
        <f ca="1"/>
        <v/>
      </c>
      <c r="AO163">
        <f ca="1"/>
        <v>94412000</v>
      </c>
      <c r="AP163" t="str">
        <f ca="1"/>
        <v/>
      </c>
      <c r="AQ163">
        <f ca="1"/>
        <v>19739000</v>
      </c>
      <c r="AR163" t="str">
        <f ca="1"/>
        <v/>
      </c>
      <c r="AS163">
        <f ca="1"/>
        <v>-125957000</v>
      </c>
      <c r="AT163">
        <f ca="1"/>
        <v>-145809000</v>
      </c>
      <c r="AU163" t="str">
        <f ca="1"/>
        <v/>
      </c>
      <c r="AV163">
        <f ca="1"/>
        <v>30037000</v>
      </c>
      <c r="AW163">
        <f ca="1"/>
        <v>0.26</v>
      </c>
      <c r="AX163">
        <f ca="1"/>
        <v>100558500</v>
      </c>
      <c r="AY163">
        <f ca="1"/>
        <v>0.12971050380442101</v>
      </c>
      <c r="AZ163">
        <f ca="1"/>
        <v>25513000</v>
      </c>
      <c r="BA163">
        <f ca="1"/>
        <v>25513000</v>
      </c>
      <c r="BB163">
        <f ca="1"/>
        <v>0.14358313448291399</v>
      </c>
      <c r="BC163">
        <f ca="1"/>
        <v>0.53133582459141904</v>
      </c>
      <c r="BD163" t="str">
        <f ca="1"/>
        <v/>
      </c>
      <c r="BE163">
        <f ca="1"/>
        <v>0.50023074152447</v>
      </c>
      <c r="BF163" t="str">
        <f ca="1"/>
        <v/>
      </c>
      <c r="BG163">
        <f ca="1"/>
        <v>0.168493958652185</v>
      </c>
      <c r="BH163">
        <f ca="1"/>
        <v>-0.708866102381703</v>
      </c>
      <c r="BI163" t="str">
        <f ca="1"/>
        <v/>
      </c>
      <c r="BJ163" t="str">
        <f ca="1"/>
        <v/>
      </c>
      <c r="BK163">
        <f ca="1"/>
        <v>0.69480775291522201</v>
      </c>
      <c r="BL163">
        <f ca="1"/>
        <v>0.281226589895749</v>
      </c>
      <c r="BM163">
        <f ca="1"/>
        <v>14.8677156177156</v>
      </c>
      <c r="BN163">
        <f ca="1"/>
        <v>1.19148410632517</v>
      </c>
      <c r="BO163">
        <f ca="1"/>
        <v>4.7398364715345203</v>
      </c>
      <c r="BP163">
        <f ca="1"/>
        <v>87.147788461538497</v>
      </c>
      <c r="BQ163">
        <f ca="1"/>
        <v>2.0823383826257199E-2</v>
      </c>
      <c r="BR163" t="str">
        <f ca="1"/>
        <v/>
      </c>
      <c r="BS163">
        <f ca="1"/>
        <v>7.7720806497149107E-9</v>
      </c>
    </row>
    <row r="164" spans="1:71" x14ac:dyDescent="0.3">
      <c r="A164">
        <f ca="1"/>
        <v>56978</v>
      </c>
      <c r="B164" t="str">
        <f ca="1"/>
        <v>KULICKE &amp; SOFFA INDUSTRIES INC</v>
      </c>
      <c r="C164" t="str">
        <f ca="1"/>
        <v>KLIC</v>
      </c>
      <c r="D164" t="str">
        <f ca="1"/>
        <v>04 Manufacturing</v>
      </c>
      <c r="E164" t="str">
        <f ca="1"/>
        <v>Semiconductors &amp; Related Devices</v>
      </c>
      <c r="F164" t="str">
        <f ca="1"/>
        <v>3674</v>
      </c>
      <c r="G164" t="str">
        <f ca="1"/>
        <v>23A SERANGOON NORTH AVENUE 5, #01-01 SINGAPORE, U0 554369</v>
      </c>
      <c r="H164">
        <f ca="1"/>
        <v>2019</v>
      </c>
      <c r="I164" t="str">
        <f ca="1"/>
        <v>FY</v>
      </c>
      <c r="J164">
        <f ca="1"/>
        <v>20.087541000000002</v>
      </c>
      <c r="K164">
        <f ca="1"/>
        <v>1079616000</v>
      </c>
      <c r="L164">
        <f ca="1"/>
        <v>893751000</v>
      </c>
      <c r="M164">
        <f ca="1"/>
        <v>364184000</v>
      </c>
      <c r="N164" t="str">
        <f ca="1"/>
        <v/>
      </c>
      <c r="O164">
        <f ca="1"/>
        <v>89308000</v>
      </c>
      <c r="P164">
        <f ca="1"/>
        <v>87523000</v>
      </c>
      <c r="Q164">
        <f ca="1"/>
        <v>72370000</v>
      </c>
      <c r="R164">
        <f ca="1"/>
        <v>42651000</v>
      </c>
      <c r="S164">
        <f ca="1"/>
        <v>55691000</v>
      </c>
      <c r="T164">
        <f ca="1"/>
        <v>310553000</v>
      </c>
      <c r="U164">
        <f ca="1"/>
        <v>174642000</v>
      </c>
      <c r="V164">
        <f ca="1"/>
        <v>36711000</v>
      </c>
      <c r="W164" t="str">
        <f ca="1"/>
        <v/>
      </c>
      <c r="X164" t="str">
        <f ca="1"/>
        <v/>
      </c>
      <c r="Y164" t="str">
        <f ca="1"/>
        <v/>
      </c>
      <c r="Z164">
        <f ca="1"/>
        <v>769063000</v>
      </c>
      <c r="AA164">
        <f ca="1"/>
        <v>349212000</v>
      </c>
      <c r="AB164">
        <f ca="1"/>
        <v>594625000</v>
      </c>
      <c r="AC164">
        <f ca="1"/>
        <v>533590000</v>
      </c>
      <c r="AD164">
        <f ca="1"/>
        <v>63172000</v>
      </c>
      <c r="AE164">
        <f ca="1"/>
        <v>65438000</v>
      </c>
      <c r="AF164">
        <f ca="1"/>
        <v>139827000</v>
      </c>
      <c r="AG164" t="str">
        <f ca="1"/>
        <v/>
      </c>
      <c r="AH164">
        <f ca="1"/>
        <v>7693000</v>
      </c>
      <c r="AI164">
        <f ca="1"/>
        <v>116169000</v>
      </c>
      <c r="AJ164">
        <f ca="1"/>
        <v>232980000</v>
      </c>
      <c r="AK164">
        <f ca="1"/>
        <v>3804000</v>
      </c>
      <c r="AL164">
        <f ca="1"/>
        <v>6404000</v>
      </c>
      <c r="AM164">
        <f ca="1"/>
        <v>2055000</v>
      </c>
      <c r="AN164" t="str">
        <f ca="1"/>
        <v/>
      </c>
      <c r="AO164">
        <f ca="1"/>
        <v>65967000</v>
      </c>
      <c r="AP164" t="str">
        <f ca="1"/>
        <v/>
      </c>
      <c r="AQ164">
        <f ca="1"/>
        <v>20304000</v>
      </c>
      <c r="AR164" t="str">
        <f ca="1"/>
        <v/>
      </c>
      <c r="AS164">
        <f ca="1"/>
        <v>47468000</v>
      </c>
      <c r="AT164">
        <f ca="1"/>
        <v>-71318000</v>
      </c>
      <c r="AU164" t="str">
        <f ca="1"/>
        <v/>
      </c>
      <c r="AV164">
        <f ca="1"/>
        <v>31091000</v>
      </c>
      <c r="AW164">
        <f ca="1"/>
        <v>0.1</v>
      </c>
      <c r="AX164">
        <f ca="1"/>
        <v>102249500</v>
      </c>
      <c r="AY164">
        <f ca="1"/>
        <v>5.5017986511904003E-2</v>
      </c>
      <c r="AZ164">
        <f ca="1"/>
        <v>12263000</v>
      </c>
      <c r="BA164">
        <f ca="1"/>
        <v>12263000</v>
      </c>
      <c r="BB164">
        <f ca="1"/>
        <v>8.7701230806639593E-2</v>
      </c>
      <c r="BC164">
        <f ca="1"/>
        <v>0.47177583728464501</v>
      </c>
      <c r="BD164" t="str">
        <f ca="1"/>
        <v/>
      </c>
      <c r="BE164">
        <f ca="1"/>
        <v>0.46799259084440098</v>
      </c>
      <c r="BF164" t="str">
        <f ca="1"/>
        <v/>
      </c>
      <c r="BG164">
        <f ca="1"/>
        <v>0.129515494398008</v>
      </c>
      <c r="BH164">
        <f ca="1"/>
        <v>0.339476638989609</v>
      </c>
      <c r="BI164" t="str">
        <f ca="1"/>
        <v/>
      </c>
      <c r="BJ164" t="str">
        <f ca="1"/>
        <v/>
      </c>
      <c r="BK164">
        <f ca="1"/>
        <v>0.83080520929434198</v>
      </c>
      <c r="BL164">
        <f ca="1"/>
        <v>0.28765135010966902</v>
      </c>
      <c r="BM164">
        <f ca="1"/>
        <v>5.9673965936739704</v>
      </c>
      <c r="BN164">
        <f ca="1"/>
        <v>2.0853173921508001</v>
      </c>
      <c r="BO164">
        <f ca="1"/>
        <v>4.6062401942258999</v>
      </c>
      <c r="BP164">
        <f ca="1"/>
        <v>200.87540999999999</v>
      </c>
      <c r="BQ164">
        <f ca="1"/>
        <v>8.3270161222162593E-3</v>
      </c>
      <c r="BR164" t="str">
        <f ca="1"/>
        <v/>
      </c>
      <c r="BS164">
        <f ca="1"/>
        <v>2.6119499962941902E-9</v>
      </c>
    </row>
    <row r="165" spans="1:71" x14ac:dyDescent="0.3">
      <c r="A165">
        <f ca="1"/>
        <v>56978</v>
      </c>
      <c r="B165" t="str">
        <f ca="1"/>
        <v>KULICKE &amp; SOFFA INDUSTRIES INC</v>
      </c>
      <c r="C165" t="str">
        <f ca="1"/>
        <v>KLIC</v>
      </c>
      <c r="D165" t="str">
        <f ca="1"/>
        <v>04 Manufacturing</v>
      </c>
      <c r="E165" t="str">
        <f ca="1"/>
        <v>Semiconductors &amp; Related Devices</v>
      </c>
      <c r="F165" t="str">
        <f ca="1"/>
        <v>3674</v>
      </c>
      <c r="G165" t="str">
        <f ca="1"/>
        <v>23A SERANGOON NORTH AVENUE 5, #01-01 SINGAPORE, U0 554369</v>
      </c>
      <c r="H165">
        <f ca="1"/>
        <v>2018</v>
      </c>
      <c r="I165" t="str">
        <f ca="1"/>
        <v>FY</v>
      </c>
      <c r="J165">
        <f ca="1"/>
        <v>20.629787</v>
      </c>
      <c r="K165">
        <f ca="1"/>
        <v>1185740000</v>
      </c>
      <c r="L165">
        <f ca="1"/>
        <v>987273000</v>
      </c>
      <c r="M165">
        <f ca="1"/>
        <v>320630000</v>
      </c>
      <c r="N165" t="str">
        <f ca="1"/>
        <v/>
      </c>
      <c r="O165">
        <f ca="1"/>
        <v>115191000</v>
      </c>
      <c r="P165">
        <f ca="1"/>
        <v>87673000</v>
      </c>
      <c r="Q165">
        <f ca="1"/>
        <v>76067000</v>
      </c>
      <c r="R165">
        <f ca="1"/>
        <v>52871000</v>
      </c>
      <c r="S165">
        <f ca="1"/>
        <v>56550000</v>
      </c>
      <c r="T165">
        <f ca="1"/>
        <v>305533000</v>
      </c>
      <c r="U165">
        <f ca="1"/>
        <v>174076000</v>
      </c>
      <c r="V165">
        <f ca="1"/>
        <v>48527000</v>
      </c>
      <c r="W165" t="str">
        <f ca="1"/>
        <v/>
      </c>
      <c r="X165" t="str">
        <f ca="1"/>
        <v/>
      </c>
      <c r="Y165" t="str">
        <f ca="1"/>
        <v/>
      </c>
      <c r="Z165">
        <f ca="1"/>
        <v>880207000</v>
      </c>
      <c r="AA165">
        <f ca="1"/>
        <v>248664000</v>
      </c>
      <c r="AB165">
        <f ca="1"/>
        <v>613529000</v>
      </c>
      <c r="AC165">
        <f ca="1"/>
        <v>519244000</v>
      </c>
      <c r="AD165">
        <f ca="1"/>
        <v>67143000</v>
      </c>
      <c r="AE165">
        <f ca="1"/>
        <v>85823000</v>
      </c>
      <c r="AF165" t="str">
        <f ca="1"/>
        <v/>
      </c>
      <c r="AG165" t="str">
        <f ca="1"/>
        <v/>
      </c>
      <c r="AH165">
        <f ca="1"/>
        <v>24574000</v>
      </c>
      <c r="AI165">
        <f ca="1"/>
        <v>119621000</v>
      </c>
      <c r="AJ165">
        <f ca="1"/>
        <v>242809000</v>
      </c>
      <c r="AK165">
        <f ca="1"/>
        <v>-1750000</v>
      </c>
      <c r="AL165">
        <f ca="1"/>
        <v>29635000</v>
      </c>
      <c r="AM165">
        <f ca="1"/>
        <v>1054000</v>
      </c>
      <c r="AN165" t="str">
        <f ca="1"/>
        <v/>
      </c>
      <c r="AO165">
        <f ca="1"/>
        <v>123499000</v>
      </c>
      <c r="AP165" t="str">
        <f ca="1"/>
        <v/>
      </c>
      <c r="AQ165">
        <f ca="1"/>
        <v>19015000</v>
      </c>
      <c r="AR165" t="str">
        <f ca="1"/>
        <v/>
      </c>
      <c r="AS165">
        <f ca="1"/>
        <v>-96871000</v>
      </c>
      <c r="AT165">
        <f ca="1"/>
        <v>-99135000</v>
      </c>
      <c r="AU165" t="str">
        <f ca="1"/>
        <v/>
      </c>
      <c r="AV165">
        <f ca="1"/>
        <v>16233000</v>
      </c>
      <c r="AW165">
        <f ca="1"/>
        <v>0.44</v>
      </c>
      <c r="AX165">
        <f ca="1"/>
        <v>118607000</v>
      </c>
      <c r="AY165" t="str">
        <f ca="1"/>
        <v/>
      </c>
      <c r="AZ165">
        <f ca="1"/>
        <v>28939000</v>
      </c>
      <c r="BA165">
        <f ca="1"/>
        <v>28939000</v>
      </c>
      <c r="BB165" t="str">
        <f ca="1"/>
        <v/>
      </c>
      <c r="BC165" t="str">
        <f ca="1"/>
        <v/>
      </c>
      <c r="BD165" t="str">
        <f ca="1"/>
        <v/>
      </c>
      <c r="BE165" t="str">
        <f ca="1"/>
        <v/>
      </c>
      <c r="BF165" t="str">
        <f ca="1"/>
        <v/>
      </c>
      <c r="BG165" t="str">
        <f ca="1"/>
        <v/>
      </c>
      <c r="BH165" t="str">
        <f ca="1"/>
        <v/>
      </c>
      <c r="BI165" t="str">
        <f ca="1"/>
        <v/>
      </c>
      <c r="BJ165" t="str">
        <f ca="1"/>
        <v/>
      </c>
      <c r="BK165" t="str">
        <f ca="1"/>
        <v/>
      </c>
      <c r="BL165">
        <f ca="1"/>
        <v>0.25767284564913101</v>
      </c>
      <c r="BM165">
        <f ca="1"/>
        <v>27.456356736242899</v>
      </c>
      <c r="BN165">
        <f ca="1"/>
        <v>1.84189664284565</v>
      </c>
      <c r="BO165">
        <f ca="1"/>
        <v>5.0097773386337003</v>
      </c>
      <c r="BP165">
        <f ca="1"/>
        <v>46.8858795454545</v>
      </c>
      <c r="BQ165">
        <f ca="1"/>
        <v>3.3668216680848899E-2</v>
      </c>
      <c r="BR165" t="str">
        <f ca="1"/>
        <v/>
      </c>
      <c r="BS165">
        <f ca="1"/>
        <v>1.03124677263416E-8</v>
      </c>
    </row>
    <row r="166" spans="1:71" x14ac:dyDescent="0.3">
      <c r="A166">
        <f ca="1"/>
        <v>56978</v>
      </c>
      <c r="B166" t="str">
        <f ca="1"/>
        <v>KULICKE &amp; SOFFA INDUSTRIES INC</v>
      </c>
      <c r="C166" t="str">
        <f ca="1"/>
        <v>KLIC</v>
      </c>
      <c r="D166" t="str">
        <f ca="1"/>
        <v>04 Manufacturing</v>
      </c>
      <c r="E166" t="str">
        <f ca="1"/>
        <v>Semiconductors &amp; Related Devices</v>
      </c>
      <c r="F166" t="str">
        <f ca="1"/>
        <v>3674</v>
      </c>
      <c r="G166" t="str">
        <f ca="1"/>
        <v>23A SERANGOON NORTH AVENUE 5, #01-01 SINGAPORE, U0 554369</v>
      </c>
      <c r="H166">
        <f ca="1"/>
        <v>2017</v>
      </c>
      <c r="I166" t="str">
        <f ca="1"/>
        <v>FY</v>
      </c>
      <c r="J166">
        <f ca="1"/>
        <v>18.489349000000001</v>
      </c>
      <c r="K166">
        <f ca="1"/>
        <v>1171107000</v>
      </c>
      <c r="L166">
        <f ca="1"/>
        <v>953382000</v>
      </c>
      <c r="M166">
        <f ca="1"/>
        <v>392410000</v>
      </c>
      <c r="N166" t="str">
        <f ca="1"/>
        <v/>
      </c>
      <c r="O166">
        <f ca="1"/>
        <v>122023000</v>
      </c>
      <c r="P166">
        <f ca="1"/>
        <v>97589000</v>
      </c>
      <c r="Q166">
        <f ca="1"/>
        <v>67762000</v>
      </c>
      <c r="R166">
        <f ca="1"/>
        <v>62316000</v>
      </c>
      <c r="S166">
        <f ca="1"/>
        <v>56318000</v>
      </c>
      <c r="T166">
        <f ca="1"/>
        <v>258171000</v>
      </c>
      <c r="U166">
        <f ca="1"/>
        <v>200448000</v>
      </c>
      <c r="V166">
        <f ca="1"/>
        <v>51354000</v>
      </c>
      <c r="W166" t="str">
        <f ca="1"/>
        <v/>
      </c>
      <c r="X166" t="str">
        <f ca="1"/>
        <v/>
      </c>
      <c r="Y166" t="str">
        <f ca="1"/>
        <v/>
      </c>
      <c r="Z166">
        <f ca="1"/>
        <v>912936000</v>
      </c>
      <c r="AA166">
        <f ca="1"/>
        <v>157604000</v>
      </c>
      <c r="AB166">
        <f ca="1"/>
        <v>561986000</v>
      </c>
      <c r="AC166">
        <f ca="1"/>
        <v>506515000</v>
      </c>
      <c r="AD166">
        <f ca="1"/>
        <v>70197000</v>
      </c>
      <c r="AE166">
        <f ca="1"/>
        <v>104739000</v>
      </c>
      <c r="AF166" t="str">
        <f ca="1"/>
        <v/>
      </c>
      <c r="AG166" t="str">
        <f ca="1"/>
        <v/>
      </c>
      <c r="AH166">
        <f ca="1"/>
        <v>36904000</v>
      </c>
      <c r="AI166">
        <f ca="1"/>
        <v>100203000</v>
      </c>
      <c r="AJ166">
        <f ca="1"/>
        <v>276792000</v>
      </c>
      <c r="AK166">
        <f ca="1"/>
        <v>2242000</v>
      </c>
      <c r="AL166">
        <f ca="1"/>
        <v>36576000</v>
      </c>
      <c r="AM166">
        <f ca="1"/>
        <v>1059000</v>
      </c>
      <c r="AN166" t="str">
        <f ca="1"/>
        <v/>
      </c>
      <c r="AO166">
        <f ca="1"/>
        <v>136310000</v>
      </c>
      <c r="AP166" t="str">
        <f ca="1"/>
        <v/>
      </c>
      <c r="AQ166">
        <f ca="1"/>
        <v>16257000</v>
      </c>
      <c r="AR166" t="str">
        <f ca="1"/>
        <v/>
      </c>
      <c r="AS166">
        <f ca="1"/>
        <v>-145199000</v>
      </c>
      <c r="AT166">
        <f ca="1"/>
        <v>-22684000</v>
      </c>
      <c r="AU166" t="str">
        <f ca="1"/>
        <v/>
      </c>
      <c r="AV166" t="str">
        <f ca="1"/>
        <v/>
      </c>
      <c r="AW166">
        <f ca="1"/>
        <v>0.52</v>
      </c>
      <c r="AX166" t="str">
        <f ca="1"/>
        <v/>
      </c>
      <c r="AY166" t="str">
        <f ca="1"/>
        <v/>
      </c>
      <c r="AZ166">
        <f ca="1"/>
        <v>39877000</v>
      </c>
      <c r="BA166">
        <f ca="1"/>
        <v>39877000</v>
      </c>
      <c r="BB166" t="str">
        <f ca="1"/>
        <v/>
      </c>
      <c r="BC166" t="str">
        <f ca="1"/>
        <v/>
      </c>
      <c r="BD166" t="str">
        <f ca="1"/>
        <v/>
      </c>
      <c r="BE166" t="str">
        <f ca="1"/>
        <v/>
      </c>
      <c r="BF166" t="str">
        <f ca="1"/>
        <v/>
      </c>
      <c r="BG166" t="str">
        <f ca="1"/>
        <v/>
      </c>
      <c r="BH166" t="str">
        <f ca="1"/>
        <v/>
      </c>
      <c r="BI166" t="str">
        <f ca="1"/>
        <v/>
      </c>
      <c r="BJ166" t="str">
        <f ca="1"/>
        <v/>
      </c>
      <c r="BK166" t="str">
        <f ca="1"/>
        <v/>
      </c>
      <c r="BL166">
        <f ca="1"/>
        <v>0.22045039437045499</v>
      </c>
      <c r="BM166">
        <f ca="1"/>
        <v>37.655335221907499</v>
      </c>
      <c r="BN166">
        <f ca="1"/>
        <v>1.9576648307790501</v>
      </c>
      <c r="BO166">
        <f ca="1"/>
        <v>4.1475045897190297</v>
      </c>
      <c r="BP166">
        <f ca="1"/>
        <v>35.556440384615399</v>
      </c>
      <c r="BQ166">
        <f ca="1"/>
        <v>4.0064144693603899E-2</v>
      </c>
      <c r="BR166" t="str">
        <f ca="1"/>
        <v/>
      </c>
      <c r="BS166">
        <f ca="1"/>
        <v>1.05313641701061E-8</v>
      </c>
    </row>
    <row r="167" spans="1:71" x14ac:dyDescent="0.3">
      <c r="A167">
        <f ca="1"/>
        <v>810136</v>
      </c>
      <c r="B167" t="str">
        <f ca="1"/>
        <v>PHOTRONICS INC</v>
      </c>
      <c r="C167" t="str">
        <f ca="1"/>
        <v>PLAB</v>
      </c>
      <c r="D167" t="str">
        <f ca="1"/>
        <v>04 Manufacturing</v>
      </c>
      <c r="E167" t="str">
        <f ca="1"/>
        <v>Semiconductors &amp; Related Devices</v>
      </c>
      <c r="F167" t="str">
        <f ca="1"/>
        <v>3674</v>
      </c>
      <c r="G167" t="str">
        <f ca="1"/>
        <v>15 SECOR ROAD PO BOX 5226 BROOKFIELD, CT 06804</v>
      </c>
      <c r="H167">
        <f ca="1"/>
        <v>2026</v>
      </c>
      <c r="I167" t="str">
        <f ca="1"/>
        <v>FY</v>
      </c>
      <c r="J167">
        <f ca="1"/>
        <v>37.280262999999998</v>
      </c>
      <c r="K167" t="str">
        <f ca="1"/>
        <v/>
      </c>
      <c r="L167" t="str">
        <f ca="1"/>
        <v/>
      </c>
      <c r="M167" t="str">
        <f ca="1"/>
        <v/>
      </c>
      <c r="N167" t="str">
        <f ca="1"/>
        <v/>
      </c>
      <c r="O167" t="str">
        <f ca="1"/>
        <v/>
      </c>
      <c r="P167" t="str">
        <f ca="1"/>
        <v/>
      </c>
      <c r="Q167" t="str">
        <f ca="1"/>
        <v/>
      </c>
      <c r="R167" t="str">
        <f ca="1"/>
        <v/>
      </c>
      <c r="S167" t="str">
        <f ca="1"/>
        <v/>
      </c>
      <c r="T167" t="str">
        <f ca="1"/>
        <v/>
      </c>
      <c r="U167" t="str">
        <f ca="1"/>
        <v/>
      </c>
      <c r="V167" t="str">
        <f ca="1"/>
        <v/>
      </c>
      <c r="W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c r="AL167" t="str">
        <f ca="1"/>
        <v/>
      </c>
      <c r="AM167" t="str">
        <f ca="1"/>
        <v/>
      </c>
      <c r="AN167" t="str">
        <f ca="1"/>
        <v/>
      </c>
      <c r="AO167" t="str">
        <f ca="1"/>
        <v/>
      </c>
      <c r="AP167" t="str">
        <f ca="1"/>
        <v/>
      </c>
      <c r="AQ167" t="str">
        <f ca="1"/>
        <v/>
      </c>
      <c r="AR167" t="str">
        <f ca="1"/>
        <v/>
      </c>
      <c r="AS167" t="str">
        <f ca="1"/>
        <v/>
      </c>
      <c r="AT167" t="str">
        <f ca="1"/>
        <v/>
      </c>
      <c r="AU167" t="str">
        <f ca="1"/>
        <v/>
      </c>
      <c r="AV167" t="str">
        <f ca="1"/>
        <v/>
      </c>
      <c r="AW167" t="str">
        <f ca="1"/>
        <v/>
      </c>
      <c r="AX167" t="str">
        <f ca="1"/>
        <v/>
      </c>
      <c r="AY167" t="str">
        <f ca="1"/>
        <v/>
      </c>
      <c r="AZ167" t="str">
        <f ca="1"/>
        <v/>
      </c>
      <c r="BA167" t="str">
        <f ca="1"/>
        <v/>
      </c>
      <c r="BB167" t="str">
        <f ca="1"/>
        <v/>
      </c>
      <c r="BC167" t="str">
        <f ca="1"/>
        <v/>
      </c>
      <c r="BD167" t="str">
        <f ca="1"/>
        <v/>
      </c>
      <c r="BE167" t="str">
        <f ca="1"/>
        <v/>
      </c>
      <c r="BF167" t="str">
        <f ca="1"/>
        <v/>
      </c>
      <c r="BG167" t="str">
        <f ca="1"/>
        <v/>
      </c>
      <c r="BH167" t="str">
        <f ca="1"/>
        <v/>
      </c>
      <c r="BI167" t="str">
        <f ca="1"/>
        <v/>
      </c>
      <c r="BJ167" t="str">
        <f ca="1"/>
        <v/>
      </c>
      <c r="BK167" t="str">
        <f ca="1"/>
        <v/>
      </c>
      <c r="BL167" t="str">
        <f ca="1"/>
        <v/>
      </c>
      <c r="BM167" t="str">
        <f ca="1"/>
        <v/>
      </c>
      <c r="BN167" t="str">
        <f ca="1"/>
        <v/>
      </c>
      <c r="BO167" t="str">
        <f ca="1"/>
        <v/>
      </c>
      <c r="BP167" t="str">
        <f ca="1"/>
        <v/>
      </c>
      <c r="BQ167" t="str">
        <f ca="1"/>
        <v/>
      </c>
      <c r="BR167" t="str">
        <f ca="1"/>
        <v/>
      </c>
      <c r="BS167" t="str">
        <f ca="1"/>
        <v/>
      </c>
    </row>
    <row r="168" spans="1:71" x14ac:dyDescent="0.3">
      <c r="A168">
        <f ca="1"/>
        <v>810136</v>
      </c>
      <c r="B168" t="str">
        <f ca="1"/>
        <v>PHOTRONICS INC</v>
      </c>
      <c r="C168" t="str">
        <f ca="1"/>
        <v>PLAB</v>
      </c>
      <c r="D168" t="str">
        <f ca="1"/>
        <v>04 Manufacturing</v>
      </c>
      <c r="E168" t="str">
        <f ca="1"/>
        <v>Semiconductors &amp; Related Devices</v>
      </c>
      <c r="F168" t="str">
        <f ca="1"/>
        <v>3674</v>
      </c>
      <c r="G168" t="str">
        <f ca="1"/>
        <v>15 SECOR ROAD PO BOX 5226 BROOKFIELD, CT 06804</v>
      </c>
      <c r="H168">
        <f ca="1"/>
        <v>2025</v>
      </c>
      <c r="I168" t="str">
        <f ca="1"/>
        <v>FY</v>
      </c>
      <c r="J168">
        <f ca="1"/>
        <v>24.381216999999999</v>
      </c>
      <c r="K168">
        <f ca="1"/>
        <v>1804534000</v>
      </c>
      <c r="L168">
        <f ca="1"/>
        <v>890052000</v>
      </c>
      <c r="M168">
        <f ca="1"/>
        <v>492256000</v>
      </c>
      <c r="N168">
        <f ca="1"/>
        <v>195921000</v>
      </c>
      <c r="O168">
        <f ca="1"/>
        <v>61767000</v>
      </c>
      <c r="P168">
        <f ca="1"/>
        <v>854436000</v>
      </c>
      <c r="Q168">
        <f ca="1"/>
        <v>854436000</v>
      </c>
      <c r="R168" t="str">
        <f ca="1"/>
        <v/>
      </c>
      <c r="S168" t="str">
        <f ca="1"/>
        <v/>
      </c>
      <c r="T168">
        <f ca="1"/>
        <v>207227000</v>
      </c>
      <c r="U168">
        <f ca="1"/>
        <v>165873000</v>
      </c>
      <c r="V168">
        <f ca="1"/>
        <v>84209000</v>
      </c>
      <c r="W168" t="str">
        <f ca="1"/>
        <v/>
      </c>
      <c r="X168" t="str">
        <f ca="1"/>
        <v/>
      </c>
      <c r="Y168" t="str">
        <f ca="1"/>
        <v/>
      </c>
      <c r="Z168">
        <f ca="1"/>
        <v>1173589000</v>
      </c>
      <c r="AA168" t="str">
        <f ca="1"/>
        <v/>
      </c>
      <c r="AB168">
        <f ca="1"/>
        <v>772199000</v>
      </c>
      <c r="AC168">
        <f ca="1"/>
        <v>576000</v>
      </c>
      <c r="AD168">
        <f ca="1"/>
        <v>57633000</v>
      </c>
      <c r="AE168">
        <f ca="1"/>
        <v>299830000</v>
      </c>
      <c r="AF168" t="str">
        <f ca="1"/>
        <v/>
      </c>
      <c r="AG168" t="str">
        <f ca="1"/>
        <v/>
      </c>
      <c r="AH168">
        <f ca="1"/>
        <v>208161000</v>
      </c>
      <c r="AI168">
        <f ca="1"/>
        <v>15804000</v>
      </c>
      <c r="AJ168">
        <f ca="1"/>
        <v>91429000</v>
      </c>
      <c r="AK168">
        <f ca="1"/>
        <v>31550000</v>
      </c>
      <c r="AL168">
        <f ca="1"/>
        <v>136405000</v>
      </c>
      <c r="AM168" t="str">
        <f ca="1"/>
        <v/>
      </c>
      <c r="AN168" t="str">
        <f ca="1"/>
        <v/>
      </c>
      <c r="AO168">
        <f ca="1"/>
        <v>247798000</v>
      </c>
      <c r="AP168" t="str">
        <f ca="1"/>
        <v/>
      </c>
      <c r="AQ168">
        <f ca="1"/>
        <v>77258000</v>
      </c>
      <c r="AR168" t="str">
        <f ca="1"/>
        <v/>
      </c>
      <c r="AS168">
        <f ca="1"/>
        <v>-238899000</v>
      </c>
      <c r="AT168">
        <f ca="1"/>
        <v>-115257000</v>
      </c>
      <c r="AU168" t="str">
        <f ca="1"/>
        <v/>
      </c>
      <c r="AV168" t="str">
        <f ca="1"/>
        <v/>
      </c>
      <c r="AW168">
        <f ca="1"/>
        <v>2.29</v>
      </c>
      <c r="AX168">
        <f ca="1"/>
        <v>59147000</v>
      </c>
      <c r="AY168" t="str">
        <f ca="1"/>
        <v/>
      </c>
      <c r="AZ168" t="str">
        <f ca="1"/>
        <v/>
      </c>
      <c r="BA168" t="str">
        <f ca="1"/>
        <v/>
      </c>
      <c r="BB168" t="str">
        <f ca="1"/>
        <v/>
      </c>
      <c r="BC168" t="str">
        <f ca="1"/>
        <v/>
      </c>
      <c r="BD168" t="str">
        <f ca="1"/>
        <v/>
      </c>
      <c r="BE168" t="str">
        <f ca="1"/>
        <v/>
      </c>
      <c r="BF168" t="str">
        <f ca="1"/>
        <v/>
      </c>
      <c r="BG168" t="str">
        <f ca="1"/>
        <v/>
      </c>
      <c r="BH168" t="str">
        <f ca="1"/>
        <v/>
      </c>
      <c r="BI168" t="str">
        <f ca="1"/>
        <v/>
      </c>
      <c r="BJ168" t="str">
        <f ca="1"/>
        <v/>
      </c>
      <c r="BK168" t="str">
        <f ca="1"/>
        <v/>
      </c>
      <c r="BL168">
        <f ca="1"/>
        <v>0.114836849845999</v>
      </c>
      <c r="BM168" t="str">
        <f ca="1"/>
        <v/>
      </c>
      <c r="BN168">
        <f ca="1"/>
        <v>2.9676680351835398</v>
      </c>
      <c r="BO168">
        <f ca="1"/>
        <v>4.9934889945922496</v>
      </c>
      <c r="BP168">
        <f ca="1"/>
        <v>10.646819650655001</v>
      </c>
      <c r="BQ168">
        <f ca="1"/>
        <v>0.116228935342782</v>
      </c>
      <c r="BR168" t="str">
        <f ca="1"/>
        <v/>
      </c>
      <c r="BS168">
        <f ca="1"/>
        <v>4.7574565652881903E-8</v>
      </c>
    </row>
    <row r="169" spans="1:71" x14ac:dyDescent="0.3">
      <c r="A169">
        <f ca="1"/>
        <v>810136</v>
      </c>
      <c r="B169" t="str">
        <f ca="1"/>
        <v>PHOTRONICS INC</v>
      </c>
      <c r="C169" t="str">
        <f ca="1"/>
        <v>PLAB</v>
      </c>
      <c r="D169" t="str">
        <f ca="1"/>
        <v>04 Manufacturing</v>
      </c>
      <c r="E169" t="str">
        <f ca="1"/>
        <v>Semiconductors &amp; Related Devices</v>
      </c>
      <c r="F169" t="str">
        <f ca="1"/>
        <v>3674</v>
      </c>
      <c r="G169" t="str">
        <f ca="1"/>
        <v>15 SECOR ROAD PO BOX 5226 BROOKFIELD, CT 06804</v>
      </c>
      <c r="H169">
        <f ca="1"/>
        <v>2024</v>
      </c>
      <c r="I169" t="str">
        <f ca="1"/>
        <v>FY</v>
      </c>
      <c r="J169">
        <f ca="1"/>
        <v>26.629165</v>
      </c>
      <c r="K169">
        <f ca="1"/>
        <v>1712059000</v>
      </c>
      <c r="L169">
        <f ca="1"/>
        <v>931062000</v>
      </c>
      <c r="M169">
        <f ca="1"/>
        <v>598485000</v>
      </c>
      <c r="N169">
        <f ca="1"/>
        <v>200830000</v>
      </c>
      <c r="O169">
        <f ca="1"/>
        <v>56527000</v>
      </c>
      <c r="P169">
        <f ca="1"/>
        <v>745257000</v>
      </c>
      <c r="Q169">
        <f ca="1"/>
        <v>745257000</v>
      </c>
      <c r="R169" t="str">
        <f ca="1"/>
        <v/>
      </c>
      <c r="S169" t="str">
        <f ca="1"/>
        <v/>
      </c>
      <c r="T169">
        <f ca="1"/>
        <v>231300000</v>
      </c>
      <c r="U169">
        <f ca="1"/>
        <v>183811000</v>
      </c>
      <c r="V169">
        <f ca="1"/>
        <v>78717000</v>
      </c>
      <c r="W169" t="str">
        <f ca="1"/>
        <v/>
      </c>
      <c r="X169" t="str">
        <f ca="1"/>
        <v/>
      </c>
      <c r="Y169" t="str">
        <f ca="1"/>
        <v/>
      </c>
      <c r="Z169">
        <f ca="1"/>
        <v>1120864000</v>
      </c>
      <c r="AA169" t="str">
        <f ca="1"/>
        <v/>
      </c>
      <c r="AB169">
        <f ca="1"/>
        <v>691807000</v>
      </c>
      <c r="AC169">
        <f ca="1"/>
        <v>619000</v>
      </c>
      <c r="AD169">
        <f ca="1"/>
        <v>61949000</v>
      </c>
      <c r="AE169">
        <f ca="1"/>
        <v>315946000</v>
      </c>
      <c r="AF169" t="str">
        <f ca="1"/>
        <v/>
      </c>
      <c r="AG169" t="str">
        <f ca="1"/>
        <v/>
      </c>
      <c r="AH169">
        <f ca="1"/>
        <v>221518000</v>
      </c>
      <c r="AI169">
        <f ca="1"/>
        <v>16576000</v>
      </c>
      <c r="AJ169">
        <f ca="1"/>
        <v>94336000</v>
      </c>
      <c r="AK169">
        <f ca="1"/>
        <v>63567000</v>
      </c>
      <c r="AL169">
        <f ca="1"/>
        <v>130688000</v>
      </c>
      <c r="AM169" t="str">
        <f ca="1"/>
        <v/>
      </c>
      <c r="AN169" t="str">
        <f ca="1"/>
        <v/>
      </c>
      <c r="AO169">
        <f ca="1"/>
        <v>261444000</v>
      </c>
      <c r="AP169" t="str">
        <f ca="1"/>
        <v/>
      </c>
      <c r="AQ169">
        <f ca="1"/>
        <v>82433000</v>
      </c>
      <c r="AR169" t="str">
        <f ca="1"/>
        <v/>
      </c>
      <c r="AS169">
        <f ca="1"/>
        <v>-156465000</v>
      </c>
      <c r="AT169">
        <f ca="1"/>
        <v>-7730000</v>
      </c>
      <c r="AU169" t="str">
        <f ca="1"/>
        <v/>
      </c>
      <c r="AV169" t="str">
        <f ca="1"/>
        <v/>
      </c>
      <c r="AW169">
        <f ca="1"/>
        <v>2.12</v>
      </c>
      <c r="AX169">
        <f ca="1"/>
        <v>53245000</v>
      </c>
      <c r="AY169" t="str">
        <f ca="1"/>
        <v/>
      </c>
      <c r="AZ169" t="str">
        <f ca="1"/>
        <v/>
      </c>
      <c r="BA169" t="str">
        <f ca="1"/>
        <v/>
      </c>
      <c r="BB169" t="str">
        <f ca="1"/>
        <v/>
      </c>
      <c r="BC169" t="str">
        <f ca="1"/>
        <v/>
      </c>
      <c r="BD169" t="str">
        <f ca="1"/>
        <v/>
      </c>
      <c r="BE169" t="str">
        <f ca="1"/>
        <v/>
      </c>
      <c r="BF169" t="str">
        <f ca="1"/>
        <v/>
      </c>
      <c r="BG169" t="str">
        <f ca="1"/>
        <v/>
      </c>
      <c r="BH169" t="str">
        <f ca="1"/>
        <v/>
      </c>
      <c r="BI169" t="str">
        <f ca="1"/>
        <v/>
      </c>
      <c r="BJ169" t="str">
        <f ca="1"/>
        <v/>
      </c>
      <c r="BK169" t="str">
        <f ca="1"/>
        <v/>
      </c>
      <c r="BL169">
        <f ca="1"/>
        <v>0.13510048427069399</v>
      </c>
      <c r="BM169" t="str">
        <f ca="1"/>
        <v/>
      </c>
      <c r="BN169">
        <f ca="1"/>
        <v>3.2559803276191301</v>
      </c>
      <c r="BO169">
        <f ca="1"/>
        <v>4.7577946912861604</v>
      </c>
      <c r="BP169">
        <f ca="1"/>
        <v>12.560926886792499</v>
      </c>
      <c r="BQ169">
        <f ca="1"/>
        <v>0.116595768978217</v>
      </c>
      <c r="BR169" t="str">
        <f ca="1"/>
        <v/>
      </c>
      <c r="BS169">
        <f ca="1"/>
        <v>5.0366351136266298E-8</v>
      </c>
    </row>
    <row r="170" spans="1:71" x14ac:dyDescent="0.3">
      <c r="A170">
        <f ca="1"/>
        <v>810136</v>
      </c>
      <c r="B170" t="str">
        <f ca="1"/>
        <v>PHOTRONICS INC</v>
      </c>
      <c r="C170" t="str">
        <f ca="1"/>
        <v>PLAB</v>
      </c>
      <c r="D170" t="str">
        <f ca="1"/>
        <v>04 Manufacturing</v>
      </c>
      <c r="E170" t="str">
        <f ca="1"/>
        <v>Semiconductors &amp; Related Devices</v>
      </c>
      <c r="F170" t="str">
        <f ca="1"/>
        <v>3674</v>
      </c>
      <c r="G170" t="str">
        <f ca="1"/>
        <v>15 SECOR ROAD PO BOX 5226 BROOKFIELD, CT 06804</v>
      </c>
      <c r="H170">
        <f ca="1"/>
        <v>2023</v>
      </c>
      <c r="I170" t="str">
        <f ca="1"/>
        <v>FY</v>
      </c>
      <c r="J170">
        <f ca="1"/>
        <v>20.490483000000001</v>
      </c>
      <c r="K170">
        <f ca="1"/>
        <v>1526221000</v>
      </c>
      <c r="L170">
        <f ca="1"/>
        <v>785450000</v>
      </c>
      <c r="M170">
        <f ca="1"/>
        <v>499292000</v>
      </c>
      <c r="N170">
        <f ca="1"/>
        <v>194927000</v>
      </c>
      <c r="O170">
        <f ca="1"/>
        <v>49963000</v>
      </c>
      <c r="P170">
        <f ca="1"/>
        <v>716135000</v>
      </c>
      <c r="Q170">
        <f ca="1"/>
        <v>709244000</v>
      </c>
      <c r="R170" t="str">
        <f ca="1"/>
        <v/>
      </c>
      <c r="S170" t="str">
        <f ca="1"/>
        <v/>
      </c>
      <c r="T170">
        <f ca="1"/>
        <v>250612000</v>
      </c>
      <c r="U170">
        <f ca="1"/>
        <v>185223000</v>
      </c>
      <c r="V170">
        <f ca="1"/>
        <v>84024000</v>
      </c>
      <c r="W170" t="str">
        <f ca="1"/>
        <v/>
      </c>
      <c r="X170" t="str">
        <f ca="1"/>
        <v/>
      </c>
      <c r="Y170" t="str">
        <f ca="1"/>
        <v/>
      </c>
      <c r="Z170">
        <f ca="1"/>
        <v>975008000</v>
      </c>
      <c r="AA170" t="str">
        <f ca="1"/>
        <v/>
      </c>
      <c r="AB170">
        <f ca="1"/>
        <v>561119000</v>
      </c>
      <c r="AC170">
        <f ca="1"/>
        <v>613000</v>
      </c>
      <c r="AD170">
        <f ca="1"/>
        <v>61310000</v>
      </c>
      <c r="AE170">
        <f ca="1"/>
        <v>336162000</v>
      </c>
      <c r="AF170" t="str">
        <f ca="1"/>
        <v/>
      </c>
      <c r="AG170" t="str">
        <f ca="1"/>
        <v/>
      </c>
      <c r="AH170">
        <f ca="1"/>
        <v>253050000</v>
      </c>
      <c r="AI170">
        <f ca="1"/>
        <v>13654000</v>
      </c>
      <c r="AJ170">
        <f ca="1"/>
        <v>83112000</v>
      </c>
      <c r="AK170">
        <f ca="1"/>
        <v>70312000</v>
      </c>
      <c r="AL170">
        <f ca="1"/>
        <v>125485000</v>
      </c>
      <c r="AM170" t="str">
        <f ca="1"/>
        <v/>
      </c>
      <c r="AN170" t="str">
        <f ca="1"/>
        <v/>
      </c>
      <c r="AO170">
        <f ca="1"/>
        <v>302176000</v>
      </c>
      <c r="AP170" t="str">
        <f ca="1"/>
        <v/>
      </c>
      <c r="AQ170">
        <f ca="1"/>
        <v>80473000</v>
      </c>
      <c r="AR170" t="str">
        <f ca="1"/>
        <v/>
      </c>
      <c r="AS170">
        <f ca="1"/>
        <v>-101545000</v>
      </c>
      <c r="AT170">
        <f ca="1"/>
        <v>-18493000</v>
      </c>
      <c r="AU170" t="str">
        <f ca="1"/>
        <v/>
      </c>
      <c r="AV170" t="str">
        <f ca="1"/>
        <v/>
      </c>
      <c r="AW170">
        <f ca="1"/>
        <v>2.0499999999999998</v>
      </c>
      <c r="AX170">
        <f ca="1"/>
        <v>50358000</v>
      </c>
      <c r="AY170" t="str">
        <f ca="1"/>
        <v/>
      </c>
      <c r="AZ170" t="str">
        <f ca="1"/>
        <v/>
      </c>
      <c r="BA170" t="str">
        <f ca="1"/>
        <v/>
      </c>
      <c r="BB170" t="str">
        <f ca="1"/>
        <v/>
      </c>
      <c r="BC170" t="str">
        <f ca="1"/>
        <v/>
      </c>
      <c r="BD170" t="str">
        <f ca="1"/>
        <v/>
      </c>
      <c r="BE170" t="str">
        <f ca="1"/>
        <v/>
      </c>
      <c r="BF170" t="str">
        <f ca="1"/>
        <v/>
      </c>
      <c r="BG170" t="str">
        <f ca="1"/>
        <v/>
      </c>
      <c r="BH170" t="str">
        <f ca="1"/>
        <v/>
      </c>
      <c r="BI170" t="str">
        <f ca="1"/>
        <v/>
      </c>
      <c r="BJ170" t="str">
        <f ca="1"/>
        <v/>
      </c>
      <c r="BK170" t="str">
        <f ca="1"/>
        <v/>
      </c>
      <c r="BL170">
        <f ca="1"/>
        <v>0.16420426661669599</v>
      </c>
      <c r="BM170" t="str">
        <f ca="1"/>
        <v/>
      </c>
      <c r="BN170">
        <f ca="1"/>
        <v>2.6956263530986999</v>
      </c>
      <c r="BO170">
        <f ca="1"/>
        <v>3.97081895876862</v>
      </c>
      <c r="BP170">
        <f ca="1"/>
        <v>9.9953575609756093</v>
      </c>
      <c r="BQ170">
        <f ca="1"/>
        <v>0.12870150809018999</v>
      </c>
      <c r="BR170" t="str">
        <f ca="1"/>
        <v/>
      </c>
      <c r="BS170">
        <f ca="1"/>
        <v>4.3082200505021497E-8</v>
      </c>
    </row>
    <row r="171" spans="1:71" x14ac:dyDescent="0.3">
      <c r="A171">
        <f ca="1"/>
        <v>810136</v>
      </c>
      <c r="B171" t="str">
        <f ca="1"/>
        <v>PHOTRONICS INC</v>
      </c>
      <c r="C171" t="str">
        <f ca="1"/>
        <v>PLAB</v>
      </c>
      <c r="D171" t="str">
        <f ca="1"/>
        <v>04 Manufacturing</v>
      </c>
      <c r="E171" t="str">
        <f ca="1"/>
        <v>Semiconductors &amp; Related Devices</v>
      </c>
      <c r="F171" t="str">
        <f ca="1"/>
        <v>3674</v>
      </c>
      <c r="G171" t="str">
        <f ca="1"/>
        <v>15 SECOR ROAD PO BOX 5226 BROOKFIELD, CT 06804</v>
      </c>
      <c r="H171">
        <f ca="1"/>
        <v>2022</v>
      </c>
      <c r="I171" t="str">
        <f ca="1"/>
        <v>FY</v>
      </c>
      <c r="J171">
        <f ca="1"/>
        <v>18.419744000000001</v>
      </c>
      <c r="K171">
        <f ca="1"/>
        <v>1315830000</v>
      </c>
      <c r="L171">
        <f ca="1"/>
        <v>644652000</v>
      </c>
      <c r="M171">
        <f ca="1"/>
        <v>319680000</v>
      </c>
      <c r="N171">
        <f ca="1"/>
        <v>198147000</v>
      </c>
      <c r="O171">
        <f ca="1"/>
        <v>50753000</v>
      </c>
      <c r="P171">
        <f ca="1"/>
        <v>647967000</v>
      </c>
      <c r="Q171">
        <f ca="1"/>
        <v>643873000</v>
      </c>
      <c r="R171" t="str">
        <f ca="1"/>
        <v/>
      </c>
      <c r="S171" t="str">
        <f ca="1"/>
        <v/>
      </c>
      <c r="T171">
        <f ca="1"/>
        <v>253741000</v>
      </c>
      <c r="U171">
        <f ca="1"/>
        <v>193797000</v>
      </c>
      <c r="V171">
        <f ca="1"/>
        <v>79566000</v>
      </c>
      <c r="W171" t="str">
        <f ca="1"/>
        <v/>
      </c>
      <c r="X171" t="str">
        <f ca="1"/>
        <v/>
      </c>
      <c r="Y171" t="str">
        <f ca="1"/>
        <v/>
      </c>
      <c r="Z171">
        <f ca="1"/>
        <v>831527000</v>
      </c>
      <c r="AA171" t="str">
        <f ca="1"/>
        <v/>
      </c>
      <c r="AB171">
        <f ca="1"/>
        <v>435634000</v>
      </c>
      <c r="AC171">
        <f ca="1"/>
        <v>608000</v>
      </c>
      <c r="AD171">
        <f ca="1"/>
        <v>60791000</v>
      </c>
      <c r="AE171">
        <f ca="1"/>
        <v>294213000</v>
      </c>
      <c r="AF171" t="str">
        <f ca="1"/>
        <v/>
      </c>
      <c r="AG171" t="str">
        <f ca="1"/>
        <v/>
      </c>
      <c r="AH171">
        <f ca="1"/>
        <v>211866000</v>
      </c>
      <c r="AI171">
        <f ca="1"/>
        <v>18341000</v>
      </c>
      <c r="AJ171">
        <f ca="1"/>
        <v>82330000</v>
      </c>
      <c r="AK171">
        <f ca="1"/>
        <v>59791000</v>
      </c>
      <c r="AL171">
        <f ca="1"/>
        <v>118786000</v>
      </c>
      <c r="AM171" t="str">
        <f ca="1"/>
        <v/>
      </c>
      <c r="AN171" t="str">
        <f ca="1"/>
        <v/>
      </c>
      <c r="AO171">
        <f ca="1"/>
        <v>275187000</v>
      </c>
      <c r="AP171" t="str">
        <f ca="1"/>
        <v/>
      </c>
      <c r="AQ171">
        <f ca="1"/>
        <v>79971000</v>
      </c>
      <c r="AR171" t="str">
        <f ca="1"/>
        <v/>
      </c>
      <c r="AS171">
        <f ca="1"/>
        <v>-147757000</v>
      </c>
      <c r="AT171">
        <f ca="1"/>
        <v>-38689000</v>
      </c>
      <c r="AU171" t="str">
        <f ca="1"/>
        <v/>
      </c>
      <c r="AV171" t="str">
        <f ca="1"/>
        <v/>
      </c>
      <c r="AW171">
        <f ca="1"/>
        <v>1.96</v>
      </c>
      <c r="AX171">
        <f ca="1"/>
        <v>53001000</v>
      </c>
      <c r="AY171" t="str">
        <f ca="1"/>
        <v/>
      </c>
      <c r="AZ171" t="str">
        <f ca="1"/>
        <v/>
      </c>
      <c r="BA171" t="str">
        <f ca="1"/>
        <v/>
      </c>
      <c r="BB171" t="str">
        <f ca="1"/>
        <v/>
      </c>
      <c r="BC171" t="str">
        <f ca="1"/>
        <v/>
      </c>
      <c r="BD171" t="str">
        <f ca="1"/>
        <v/>
      </c>
      <c r="BE171" t="str">
        <f ca="1"/>
        <v/>
      </c>
      <c r="BF171" t="str">
        <f ca="1"/>
        <v/>
      </c>
      <c r="BG171" t="str">
        <f ca="1"/>
        <v/>
      </c>
      <c r="BH171" t="str">
        <f ca="1"/>
        <v/>
      </c>
      <c r="BI171" t="str">
        <f ca="1"/>
        <v/>
      </c>
      <c r="BJ171" t="str">
        <f ca="1"/>
        <v/>
      </c>
      <c r="BK171" t="str">
        <f ca="1"/>
        <v/>
      </c>
      <c r="BL171">
        <f ca="1"/>
        <v>0.192837220613605</v>
      </c>
      <c r="BM171" t="str">
        <f ca="1"/>
        <v/>
      </c>
      <c r="BN171">
        <f ca="1"/>
        <v>1.6495611387173199</v>
      </c>
      <c r="BO171">
        <f ca="1"/>
        <v>3.0645417627723899</v>
      </c>
      <c r="BP171">
        <f ca="1"/>
        <v>9.3978285714285708</v>
      </c>
      <c r="BQ171">
        <f ca="1"/>
        <v>0.14285284783296301</v>
      </c>
      <c r="BR171" t="str">
        <f ca="1"/>
        <v/>
      </c>
      <c r="BS171">
        <f ca="1"/>
        <v>4.3417349334417303E-8</v>
      </c>
    </row>
    <row r="172" spans="1:71" x14ac:dyDescent="0.3">
      <c r="A172">
        <f ca="1"/>
        <v>810136</v>
      </c>
      <c r="B172" t="str">
        <f ca="1"/>
        <v>PHOTRONICS INC</v>
      </c>
      <c r="C172" t="str">
        <f ca="1"/>
        <v>PLAB</v>
      </c>
      <c r="D172" t="str">
        <f ca="1"/>
        <v>04 Manufacturing</v>
      </c>
      <c r="E172" t="str">
        <f ca="1"/>
        <v>Semiconductors &amp; Related Devices</v>
      </c>
      <c r="F172" t="str">
        <f ca="1"/>
        <v>3674</v>
      </c>
      <c r="G172" t="str">
        <f ca="1"/>
        <v>15 SECOR ROAD PO BOX 5226 BROOKFIELD, CT 06804</v>
      </c>
      <c r="H172">
        <f ca="1"/>
        <v>2021</v>
      </c>
      <c r="I172" t="str">
        <f ca="1"/>
        <v>FY</v>
      </c>
      <c r="J172">
        <f ca="1"/>
        <v>13.608514</v>
      </c>
      <c r="K172">
        <f ca="1"/>
        <v>1294202000</v>
      </c>
      <c r="L172">
        <f ca="1"/>
        <v>550616000</v>
      </c>
      <c r="M172">
        <f ca="1"/>
        <v>276670000</v>
      </c>
      <c r="N172">
        <f ca="1"/>
        <v>174447000</v>
      </c>
      <c r="O172">
        <f ca="1"/>
        <v>55249000</v>
      </c>
      <c r="P172" t="str">
        <f ca="1"/>
        <v/>
      </c>
      <c r="Q172">
        <f ca="1"/>
        <v>696553000</v>
      </c>
      <c r="R172">
        <f ca="1"/>
        <v>774000</v>
      </c>
      <c r="S172" t="str">
        <f ca="1"/>
        <v/>
      </c>
      <c r="T172">
        <f ca="1"/>
        <v>293640000</v>
      </c>
      <c r="U172">
        <f ca="1"/>
        <v>176148000</v>
      </c>
      <c r="V172">
        <f ca="1"/>
        <v>81534000</v>
      </c>
      <c r="W172" t="str">
        <f ca="1"/>
        <v/>
      </c>
      <c r="X172" t="str">
        <f ca="1"/>
        <v/>
      </c>
      <c r="Y172" t="str">
        <f ca="1"/>
        <v/>
      </c>
      <c r="Z172">
        <f ca="1"/>
        <v>823692000</v>
      </c>
      <c r="AA172" t="str">
        <f ca="1"/>
        <v/>
      </c>
      <c r="AB172">
        <f ca="1"/>
        <v>317849000</v>
      </c>
      <c r="AC172">
        <f ca="1"/>
        <v>600000</v>
      </c>
      <c r="AD172">
        <f ca="1"/>
        <v>60024000</v>
      </c>
      <c r="AE172">
        <f ca="1"/>
        <v>167044000</v>
      </c>
      <c r="AF172" t="str">
        <f ca="1"/>
        <v/>
      </c>
      <c r="AG172" t="str">
        <f ca="1"/>
        <v/>
      </c>
      <c r="AH172">
        <f ca="1"/>
        <v>94554000</v>
      </c>
      <c r="AI172">
        <f ca="1"/>
        <v>18490000</v>
      </c>
      <c r="AJ172">
        <f ca="1"/>
        <v>76015000</v>
      </c>
      <c r="AK172">
        <f ca="1"/>
        <v>23190000</v>
      </c>
      <c r="AL172">
        <f ca="1"/>
        <v>55449000</v>
      </c>
      <c r="AM172" t="str">
        <f ca="1"/>
        <v/>
      </c>
      <c r="AN172" t="str">
        <f ca="1"/>
        <v/>
      </c>
      <c r="AO172">
        <f ca="1"/>
        <v>150772000</v>
      </c>
      <c r="AP172" t="str">
        <f ca="1"/>
        <v/>
      </c>
      <c r="AQ172">
        <f ca="1"/>
        <v>87535000</v>
      </c>
      <c r="AR172" t="str">
        <f ca="1"/>
        <v/>
      </c>
      <c r="AS172">
        <f ca="1"/>
        <v>-103494000</v>
      </c>
      <c r="AT172">
        <f ca="1"/>
        <v>-53903000</v>
      </c>
      <c r="AU172" t="str">
        <f ca="1"/>
        <v/>
      </c>
      <c r="AV172" t="str">
        <f ca="1"/>
        <v/>
      </c>
      <c r="AW172">
        <f ca="1"/>
        <v>0.9</v>
      </c>
      <c r="AX172">
        <f ca="1"/>
        <v>56259000</v>
      </c>
      <c r="AY172" t="str">
        <f ca="1"/>
        <v/>
      </c>
      <c r="AZ172" t="str">
        <f ca="1"/>
        <v/>
      </c>
      <c r="BA172" t="str">
        <f ca="1"/>
        <v/>
      </c>
      <c r="BB172" t="str">
        <f ca="1"/>
        <v/>
      </c>
      <c r="BC172" t="str">
        <f ca="1"/>
        <v/>
      </c>
      <c r="BD172" t="str">
        <f ca="1"/>
        <v/>
      </c>
      <c r="BE172" t="str">
        <f ca="1"/>
        <v/>
      </c>
      <c r="BF172" t="str">
        <f ca="1"/>
        <v/>
      </c>
      <c r="BG172" t="str">
        <f ca="1"/>
        <v/>
      </c>
      <c r="BH172" t="str">
        <f ca="1"/>
        <v/>
      </c>
      <c r="BI172" t="str">
        <f ca="1"/>
        <v/>
      </c>
      <c r="BJ172" t="str">
        <f ca="1"/>
        <v/>
      </c>
      <c r="BK172" t="str">
        <f ca="1"/>
        <v/>
      </c>
      <c r="BL172">
        <f ca="1"/>
        <v>0.226888847336042</v>
      </c>
      <c r="BM172" t="str">
        <f ca="1"/>
        <v/>
      </c>
      <c r="BN172">
        <f ca="1"/>
        <v>1.57066784749188</v>
      </c>
      <c r="BO172">
        <f ca="1"/>
        <v>2.81222040556804</v>
      </c>
      <c r="BP172">
        <f ca="1"/>
        <v>15.120571111111101</v>
      </c>
      <c r="BQ172">
        <f ca="1"/>
        <v>6.7317638146297404E-2</v>
      </c>
      <c r="BR172" t="str">
        <f ca="1"/>
        <v/>
      </c>
      <c r="BS172">
        <f ca="1"/>
        <v>1.4869226118500601E-8</v>
      </c>
    </row>
    <row r="173" spans="1:71" x14ac:dyDescent="0.3">
      <c r="A173">
        <f ca="1"/>
        <v>810136</v>
      </c>
      <c r="B173" t="str">
        <f ca="1"/>
        <v>PHOTRONICS INC</v>
      </c>
      <c r="C173" t="str">
        <f ca="1"/>
        <v>PLAB</v>
      </c>
      <c r="D173" t="str">
        <f ca="1"/>
        <v>04 Manufacturing</v>
      </c>
      <c r="E173" t="str">
        <f ca="1"/>
        <v>Semiconductors &amp; Related Devices</v>
      </c>
      <c r="F173" t="str">
        <f ca="1"/>
        <v>3674</v>
      </c>
      <c r="G173" t="str">
        <f ca="1"/>
        <v>15 SECOR ROAD PO BOX 5226 BROOKFIELD, CT 06804</v>
      </c>
      <c r="H173">
        <f ca="1"/>
        <v>2020</v>
      </c>
      <c r="I173" t="str">
        <f ca="1"/>
        <v>FY</v>
      </c>
      <c r="J173">
        <f ca="1"/>
        <v>11.587638</v>
      </c>
      <c r="K173">
        <f ca="1"/>
        <v>1188182000</v>
      </c>
      <c r="L173">
        <f ca="1"/>
        <v>500139000</v>
      </c>
      <c r="M173">
        <f ca="1"/>
        <v>278665000</v>
      </c>
      <c r="N173">
        <f ca="1"/>
        <v>134470000</v>
      </c>
      <c r="O173">
        <f ca="1"/>
        <v>57269000</v>
      </c>
      <c r="P173" t="str">
        <f ca="1"/>
        <v/>
      </c>
      <c r="Q173">
        <f ca="1"/>
        <v>631475000</v>
      </c>
      <c r="R173">
        <f ca="1"/>
        <v>3437000</v>
      </c>
      <c r="S173" t="str">
        <f ca="1"/>
        <v/>
      </c>
      <c r="T173">
        <f ca="1"/>
        <v>225916000</v>
      </c>
      <c r="U173">
        <f ca="1"/>
        <v>142939000</v>
      </c>
      <c r="V173">
        <f ca="1"/>
        <v>75378000</v>
      </c>
      <c r="W173" t="str">
        <f ca="1"/>
        <v/>
      </c>
      <c r="X173" t="str">
        <f ca="1"/>
        <v/>
      </c>
      <c r="Y173">
        <f ca="1"/>
        <v>63950000</v>
      </c>
      <c r="Z173">
        <f ca="1"/>
        <v>804962000</v>
      </c>
      <c r="AA173" t="str">
        <f ca="1"/>
        <v/>
      </c>
      <c r="AB173">
        <f ca="1"/>
        <v>279037000</v>
      </c>
      <c r="AC173">
        <f ca="1"/>
        <v>631000</v>
      </c>
      <c r="AD173">
        <f ca="1"/>
        <v>63138000</v>
      </c>
      <c r="AE173">
        <f ca="1"/>
        <v>31885000</v>
      </c>
      <c r="AF173" t="str">
        <f ca="1"/>
        <v/>
      </c>
      <c r="AG173" t="str">
        <f ca="1"/>
        <v/>
      </c>
      <c r="AH173">
        <f ca="1"/>
        <v>63928000</v>
      </c>
      <c r="AI173">
        <f ca="1"/>
        <v>17144000</v>
      </c>
      <c r="AJ173">
        <f ca="1"/>
        <v>70726000</v>
      </c>
      <c r="AK173">
        <f ca="1"/>
        <v>21258000</v>
      </c>
      <c r="AL173">
        <f ca="1"/>
        <v>6460000</v>
      </c>
      <c r="AM173" t="str">
        <f ca="1"/>
        <v/>
      </c>
      <c r="AN173" t="str">
        <f ca="1"/>
        <v/>
      </c>
      <c r="AO173">
        <f ca="1"/>
        <v>143046000</v>
      </c>
      <c r="AP173" t="str">
        <f ca="1"/>
        <v/>
      </c>
      <c r="AQ173">
        <f ca="1"/>
        <v>89171000</v>
      </c>
      <c r="AR173" t="str">
        <f ca="1"/>
        <v/>
      </c>
      <c r="AS173">
        <f ca="1"/>
        <v>-65711000</v>
      </c>
      <c r="AT173">
        <f ca="1"/>
        <v>-16010000</v>
      </c>
      <c r="AU173" t="str">
        <f ca="1"/>
        <v/>
      </c>
      <c r="AV173" t="str">
        <f ca="1"/>
        <v/>
      </c>
      <c r="AW173">
        <f ca="1"/>
        <v>0.1</v>
      </c>
      <c r="AX173">
        <f ca="1"/>
        <v>52712000</v>
      </c>
      <c r="AY173" t="str">
        <f ca="1"/>
        <v/>
      </c>
      <c r="AZ173" t="str">
        <f ca="1"/>
        <v/>
      </c>
      <c r="BA173" t="str">
        <f ca="1"/>
        <v/>
      </c>
      <c r="BB173" t="str">
        <f ca="1"/>
        <v/>
      </c>
      <c r="BC173" t="str">
        <f ca="1"/>
        <v/>
      </c>
      <c r="BD173" t="str">
        <f ca="1"/>
        <v/>
      </c>
      <c r="BE173" t="str">
        <f ca="1"/>
        <v/>
      </c>
      <c r="BF173" t="str">
        <f ca="1"/>
        <v/>
      </c>
      <c r="BG173" t="str">
        <f ca="1"/>
        <v/>
      </c>
      <c r="BH173" t="str">
        <f ca="1"/>
        <v/>
      </c>
      <c r="BI173" t="str">
        <f ca="1"/>
        <v/>
      </c>
      <c r="BJ173" t="str">
        <f ca="1"/>
        <v/>
      </c>
      <c r="BK173" t="str">
        <f ca="1"/>
        <v/>
      </c>
      <c r="BL173">
        <f ca="1"/>
        <v>0.19013585460813201</v>
      </c>
      <c r="BM173" t="str">
        <f ca="1"/>
        <v/>
      </c>
      <c r="BN173">
        <f ca="1"/>
        <v>1.94953791477483</v>
      </c>
      <c r="BO173">
        <f ca="1"/>
        <v>3.0983146656965599</v>
      </c>
      <c r="BP173">
        <f ca="1"/>
        <v>115.87638</v>
      </c>
      <c r="BQ173">
        <f ca="1"/>
        <v>8.0252235509253797E-3</v>
      </c>
      <c r="BR173" t="str">
        <f ca="1"/>
        <v/>
      </c>
      <c r="BS173">
        <f ca="1"/>
        <v>1.43952608943031E-9</v>
      </c>
    </row>
    <row r="174" spans="1:71" x14ac:dyDescent="0.3">
      <c r="A174">
        <f ca="1"/>
        <v>810136</v>
      </c>
      <c r="B174" t="str">
        <f ca="1"/>
        <v>PHOTRONICS INC</v>
      </c>
      <c r="C174" t="str">
        <f ca="1"/>
        <v>PLAB</v>
      </c>
      <c r="D174" t="str">
        <f ca="1"/>
        <v>04 Manufacturing</v>
      </c>
      <c r="E174" t="str">
        <f ca="1"/>
        <v>Semiconductors &amp; Related Devices</v>
      </c>
      <c r="F174" t="str">
        <f ca="1"/>
        <v>3674</v>
      </c>
      <c r="G174" t="str">
        <f ca="1"/>
        <v>15 SECOR ROAD PO BOX 5226 BROOKFIELD, CT 06804</v>
      </c>
      <c r="H174">
        <f ca="1"/>
        <v>2019</v>
      </c>
      <c r="I174" t="str">
        <f ca="1"/>
        <v>FY</v>
      </c>
      <c r="J174">
        <f ca="1"/>
        <v>10.791515</v>
      </c>
      <c r="K174">
        <f ca="1"/>
        <v>1118665000</v>
      </c>
      <c r="L174">
        <f ca="1"/>
        <v>427527000</v>
      </c>
      <c r="M174">
        <f ca="1"/>
        <v>206530000</v>
      </c>
      <c r="N174">
        <f ca="1"/>
        <v>134454000</v>
      </c>
      <c r="O174">
        <f ca="1"/>
        <v>48155000</v>
      </c>
      <c r="P174" t="str">
        <f ca="1"/>
        <v/>
      </c>
      <c r="Q174">
        <f ca="1"/>
        <v>632441000</v>
      </c>
      <c r="R174">
        <f ca="1"/>
        <v>7870000</v>
      </c>
      <c r="S174" t="str">
        <f ca="1"/>
        <v/>
      </c>
      <c r="T174">
        <f ca="1"/>
        <v>207573000</v>
      </c>
      <c r="U174">
        <f ca="1"/>
        <v>151954000</v>
      </c>
      <c r="V174">
        <f ca="1"/>
        <v>91379000</v>
      </c>
      <c r="W174" t="str">
        <f ca="1"/>
        <v/>
      </c>
      <c r="X174" t="str">
        <f ca="1"/>
        <v/>
      </c>
      <c r="Y174">
        <f ca="1"/>
        <v>44029000</v>
      </c>
      <c r="Z174">
        <f ca="1"/>
        <v>769892000</v>
      </c>
      <c r="AA174" t="str">
        <f ca="1"/>
        <v/>
      </c>
      <c r="AB174">
        <f ca="1"/>
        <v>253922000</v>
      </c>
      <c r="AC174">
        <f ca="1"/>
        <v>656000</v>
      </c>
      <c r="AD174">
        <f ca="1"/>
        <v>65595000</v>
      </c>
      <c r="AE174">
        <f ca="1"/>
        <v>38159000</v>
      </c>
      <c r="AF174" t="str">
        <f ca="1"/>
        <v/>
      </c>
      <c r="AG174" t="str">
        <f ca="1"/>
        <v/>
      </c>
      <c r="AH174">
        <f ca="1"/>
        <v>52121000</v>
      </c>
      <c r="AI174">
        <f ca="1"/>
        <v>16394000</v>
      </c>
      <c r="AJ174">
        <f ca="1"/>
        <v>68720000</v>
      </c>
      <c r="AK174">
        <f ca="1"/>
        <v>10210000</v>
      </c>
      <c r="AL174">
        <f ca="1"/>
        <v>9700000</v>
      </c>
      <c r="AM174" t="str">
        <f ca="1"/>
        <v/>
      </c>
      <c r="AN174" t="str">
        <f ca="1"/>
        <v/>
      </c>
      <c r="AO174">
        <f ca="1"/>
        <v>68386000</v>
      </c>
      <c r="AP174" t="str">
        <f ca="1"/>
        <v/>
      </c>
      <c r="AQ174">
        <f ca="1"/>
        <v>79238000</v>
      </c>
      <c r="AR174" t="str">
        <f ca="1"/>
        <v/>
      </c>
      <c r="AS174">
        <f ca="1"/>
        <v>-151406000</v>
      </c>
      <c r="AT174">
        <f ca="1"/>
        <v>-42059000</v>
      </c>
      <c r="AU174" t="str">
        <f ca="1"/>
        <v/>
      </c>
      <c r="AV174" t="str">
        <f ca="1"/>
        <v/>
      </c>
      <c r="AW174">
        <f ca="1"/>
        <v>0.15</v>
      </c>
      <c r="AX174">
        <f ca="1"/>
        <v>38667500</v>
      </c>
      <c r="AY174" t="str">
        <f ca="1"/>
        <v/>
      </c>
      <c r="AZ174" t="str">
        <f ca="1"/>
        <v/>
      </c>
      <c r="BA174" t="str">
        <f ca="1"/>
        <v/>
      </c>
      <c r="BB174" t="str">
        <f ca="1"/>
        <v/>
      </c>
      <c r="BC174" t="str">
        <f ca="1"/>
        <v/>
      </c>
      <c r="BD174" t="str">
        <f ca="1"/>
        <v/>
      </c>
      <c r="BE174" t="str">
        <f ca="1"/>
        <v/>
      </c>
      <c r="BF174" t="str">
        <f ca="1"/>
        <v/>
      </c>
      <c r="BG174" t="str">
        <f ca="1"/>
        <v/>
      </c>
      <c r="BH174" t="str">
        <f ca="1"/>
        <v/>
      </c>
      <c r="BI174" t="str">
        <f ca="1"/>
        <v/>
      </c>
      <c r="BJ174" t="str">
        <f ca="1"/>
        <v/>
      </c>
      <c r="BK174" t="str">
        <f ca="1"/>
        <v/>
      </c>
      <c r="BL174">
        <f ca="1"/>
        <v>0.185554209705318</v>
      </c>
      <c r="BM174" t="str">
        <f ca="1"/>
        <v/>
      </c>
      <c r="BN174">
        <f ca="1"/>
        <v>1.35916132513787</v>
      </c>
      <c r="BO174">
        <f ca="1"/>
        <v>2.4966239783092301</v>
      </c>
      <c r="BP174">
        <f ca="1"/>
        <v>71.943433333333303</v>
      </c>
      <c r="BQ174">
        <f ca="1"/>
        <v>1.2599169753679701E-2</v>
      </c>
      <c r="BR174" t="str">
        <f ca="1"/>
        <v/>
      </c>
      <c r="BS174">
        <f ca="1"/>
        <v>2.1025380832636301E-9</v>
      </c>
    </row>
    <row r="175" spans="1:71" x14ac:dyDescent="0.3">
      <c r="A175">
        <f ca="1"/>
        <v>810136</v>
      </c>
      <c r="B175" t="str">
        <f ca="1"/>
        <v>PHOTRONICS INC</v>
      </c>
      <c r="C175" t="str">
        <f ca="1"/>
        <v>PLAB</v>
      </c>
      <c r="D175" t="str">
        <f ca="1"/>
        <v>04 Manufacturing</v>
      </c>
      <c r="E175" t="str">
        <f ca="1"/>
        <v>Semiconductors &amp; Related Devices</v>
      </c>
      <c r="F175" t="str">
        <f ca="1"/>
        <v>3674</v>
      </c>
      <c r="G175" t="str">
        <f ca="1"/>
        <v>15 SECOR ROAD PO BOX 5226 BROOKFIELD, CT 06804</v>
      </c>
      <c r="H175">
        <f ca="1"/>
        <v>2018</v>
      </c>
      <c r="I175" t="str">
        <f ca="1"/>
        <v>FY</v>
      </c>
      <c r="J175">
        <f ca="1"/>
        <v>8.9163870000000003</v>
      </c>
      <c r="K175">
        <f ca="1"/>
        <v>1110009000</v>
      </c>
      <c r="L175">
        <f ca="1"/>
        <v>502731000</v>
      </c>
      <c r="M175">
        <f ca="1"/>
        <v>329277000</v>
      </c>
      <c r="N175">
        <f ca="1"/>
        <v>120515000</v>
      </c>
      <c r="O175">
        <f ca="1"/>
        <v>29180000</v>
      </c>
      <c r="P175" t="str">
        <f ca="1"/>
        <v/>
      </c>
      <c r="Q175">
        <f ca="1"/>
        <v>571781000</v>
      </c>
      <c r="R175">
        <f ca="1"/>
        <v>12368000</v>
      </c>
      <c r="S175" t="str">
        <f ca="1"/>
        <v/>
      </c>
      <c r="T175">
        <f ca="1"/>
        <v>205440000</v>
      </c>
      <c r="U175">
        <f ca="1"/>
        <v>191076000</v>
      </c>
      <c r="V175">
        <f ca="1"/>
        <v>89149000</v>
      </c>
      <c r="W175">
        <f ca="1"/>
        <v>7834000</v>
      </c>
      <c r="X175" t="str">
        <f ca="1"/>
        <v/>
      </c>
      <c r="Y175" t="str">
        <f ca="1"/>
        <v/>
      </c>
      <c r="Z175">
        <f ca="1"/>
        <v>759671000</v>
      </c>
      <c r="AA175" t="str">
        <f ca="1"/>
        <v/>
      </c>
      <c r="AB175">
        <f ca="1"/>
        <v>231445000</v>
      </c>
      <c r="AC175">
        <f ca="1"/>
        <v>697000</v>
      </c>
      <c r="AD175">
        <f ca="1"/>
        <v>67142000</v>
      </c>
      <c r="AE175">
        <f ca="1"/>
        <v>35425000</v>
      </c>
      <c r="AF175">
        <f ca="1"/>
        <v>144660000</v>
      </c>
      <c r="AG175" t="str">
        <f ca="1"/>
        <v/>
      </c>
      <c r="AH175">
        <f ca="1"/>
        <v>65627000</v>
      </c>
      <c r="AI175">
        <f ca="1"/>
        <v>14481000</v>
      </c>
      <c r="AJ175">
        <f ca="1"/>
        <v>65876000</v>
      </c>
      <c r="AK175">
        <f ca="1"/>
        <v>7335000</v>
      </c>
      <c r="AL175">
        <f ca="1"/>
        <v>12487000</v>
      </c>
      <c r="AM175" t="str">
        <f ca="1"/>
        <v/>
      </c>
      <c r="AN175" t="str">
        <f ca="1"/>
        <v/>
      </c>
      <c r="AO175">
        <f ca="1"/>
        <v>130567000</v>
      </c>
      <c r="AP175" t="str">
        <f ca="1"/>
        <v/>
      </c>
      <c r="AQ175">
        <f ca="1"/>
        <v>79536000</v>
      </c>
      <c r="AR175" t="str">
        <f ca="1"/>
        <v/>
      </c>
      <c r="AS175">
        <f ca="1"/>
        <v>-90729000</v>
      </c>
      <c r="AT175">
        <f ca="1"/>
        <v>-13805000</v>
      </c>
      <c r="AU175" t="str">
        <f ca="1"/>
        <v/>
      </c>
      <c r="AV175" t="str">
        <f ca="1"/>
        <v/>
      </c>
      <c r="AW175">
        <f ca="1"/>
        <v>0.18</v>
      </c>
      <c r="AX175">
        <f ca="1"/>
        <v>26441500</v>
      </c>
      <c r="AY175">
        <f ca="1"/>
        <v>0.45366376330706498</v>
      </c>
      <c r="AZ175" t="str">
        <f ca="1"/>
        <v/>
      </c>
      <c r="BA175" t="str">
        <f ca="1"/>
        <v/>
      </c>
      <c r="BB175" t="str">
        <f ca="1"/>
        <v/>
      </c>
      <c r="BC175">
        <f ca="1"/>
        <v>0.90257845983685903</v>
      </c>
      <c r="BD175" t="str">
        <f ca="1"/>
        <v/>
      </c>
      <c r="BE175">
        <f ca="1"/>
        <v>0.24488455689202299</v>
      </c>
      <c r="BF175" t="str">
        <f ca="1"/>
        <v/>
      </c>
      <c r="BG175">
        <f ca="1"/>
        <v>0.13032326764918101</v>
      </c>
      <c r="BH175">
        <f ca="1"/>
        <v>-0.62718788884280396</v>
      </c>
      <c r="BI175" t="str">
        <f ca="1"/>
        <v/>
      </c>
      <c r="BJ175" t="str">
        <f ca="1"/>
        <v/>
      </c>
      <c r="BK175">
        <f ca="1"/>
        <v>0.10010369141435101</v>
      </c>
      <c r="BL175">
        <f ca="1"/>
        <v>0.185079580435834</v>
      </c>
      <c r="BM175" t="str">
        <f ca="1"/>
        <v/>
      </c>
      <c r="BN175">
        <f ca="1"/>
        <v>1.72327764868429</v>
      </c>
      <c r="BO175">
        <f ca="1"/>
        <v>2.4783384621825899</v>
      </c>
      <c r="BP175">
        <f ca="1"/>
        <v>49.535483333333303</v>
      </c>
      <c r="BQ175">
        <f ca="1"/>
        <v>1.6437378812670201E-2</v>
      </c>
      <c r="BR175" t="str">
        <f ca="1"/>
        <v/>
      </c>
      <c r="BS175">
        <f ca="1"/>
        <v>2.1126904409935398E-9</v>
      </c>
    </row>
    <row r="176" spans="1:71" x14ac:dyDescent="0.3">
      <c r="A176">
        <f ca="1"/>
        <v>810136</v>
      </c>
      <c r="B176" t="str">
        <f ca="1"/>
        <v>PHOTRONICS INC</v>
      </c>
      <c r="C176" t="str">
        <f ca="1"/>
        <v>PLAB</v>
      </c>
      <c r="D176" t="str">
        <f ca="1"/>
        <v>04 Manufacturing</v>
      </c>
      <c r="E176" t="str">
        <f ca="1"/>
        <v>Semiconductors &amp; Related Devices</v>
      </c>
      <c r="F176" t="str">
        <f ca="1"/>
        <v>3674</v>
      </c>
      <c r="G176" t="str">
        <f ca="1"/>
        <v>15 SECOR ROAD PO BOX 5226 BROOKFIELD, CT 06804</v>
      </c>
      <c r="H176">
        <f ca="1"/>
        <v>2017</v>
      </c>
      <c r="I176" t="str">
        <f ca="1"/>
        <v>FY</v>
      </c>
      <c r="J176">
        <f ca="1"/>
        <v>9.535501</v>
      </c>
      <c r="K176">
        <f ca="1"/>
        <v>1020794000</v>
      </c>
      <c r="L176">
        <f ca="1"/>
        <v>449124000</v>
      </c>
      <c r="M176">
        <f ca="1"/>
        <v>308021000</v>
      </c>
      <c r="N176">
        <f ca="1"/>
        <v>105320000</v>
      </c>
      <c r="O176">
        <f ca="1"/>
        <v>23703000</v>
      </c>
      <c r="P176" t="str">
        <f ca="1"/>
        <v/>
      </c>
      <c r="Q176">
        <f ca="1"/>
        <v>535197000</v>
      </c>
      <c r="R176">
        <f ca="1"/>
        <v>17122000</v>
      </c>
      <c r="S176" t="str">
        <f ca="1"/>
        <v/>
      </c>
      <c r="T176">
        <f ca="1"/>
        <v>155499000</v>
      </c>
      <c r="U176">
        <f ca="1"/>
        <v>81776000</v>
      </c>
      <c r="V176">
        <f ca="1"/>
        <v>50834000</v>
      </c>
      <c r="W176">
        <f ca="1"/>
        <v>5700000</v>
      </c>
      <c r="X176" t="str">
        <f ca="1"/>
        <v/>
      </c>
      <c r="Y176" t="str">
        <f ca="1"/>
        <v/>
      </c>
      <c r="Z176">
        <f ca="1"/>
        <v>744564000</v>
      </c>
      <c r="AA176" t="str">
        <f ca="1"/>
        <v/>
      </c>
      <c r="AB176">
        <f ca="1"/>
        <v>189390000</v>
      </c>
      <c r="AC176">
        <f ca="1"/>
        <v>687000</v>
      </c>
      <c r="AD176">
        <f ca="1"/>
        <v>68666000</v>
      </c>
      <c r="AE176">
        <f ca="1"/>
        <v>26442000</v>
      </c>
      <c r="AF176" t="str">
        <f ca="1"/>
        <v/>
      </c>
      <c r="AG176" t="str">
        <f ca="1"/>
        <v/>
      </c>
      <c r="AH176">
        <f ca="1"/>
        <v>31868000</v>
      </c>
      <c r="AI176">
        <f ca="1"/>
        <v>15862000</v>
      </c>
      <c r="AJ176">
        <f ca="1"/>
        <v>59447000</v>
      </c>
      <c r="AK176">
        <f ca="1"/>
        <v>5276000</v>
      </c>
      <c r="AL176">
        <f ca="1"/>
        <v>5386000</v>
      </c>
      <c r="AM176" t="str">
        <f ca="1"/>
        <v/>
      </c>
      <c r="AN176" t="str">
        <f ca="1"/>
        <v/>
      </c>
      <c r="AO176">
        <f ca="1"/>
        <v>96833000</v>
      </c>
      <c r="AP176" t="str">
        <f ca="1"/>
        <v/>
      </c>
      <c r="AQ176">
        <f ca="1"/>
        <v>81699000</v>
      </c>
      <c r="AR176" t="str">
        <f ca="1"/>
        <v/>
      </c>
      <c r="AS176">
        <f ca="1"/>
        <v>-98066000</v>
      </c>
      <c r="AT176">
        <f ca="1"/>
        <v>-10928000</v>
      </c>
      <c r="AU176" t="str">
        <f ca="1"/>
        <v/>
      </c>
      <c r="AV176" t="str">
        <f ca="1"/>
        <v/>
      </c>
      <c r="AW176">
        <f ca="1"/>
        <v>0.08</v>
      </c>
      <c r="AX176" t="str">
        <f ca="1"/>
        <v/>
      </c>
      <c r="AY176" t="str">
        <f ca="1"/>
        <v/>
      </c>
      <c r="AZ176" t="str">
        <f ca="1"/>
        <v/>
      </c>
      <c r="BA176" t="str">
        <f ca="1"/>
        <v/>
      </c>
      <c r="BB176" t="str">
        <f ca="1"/>
        <v/>
      </c>
      <c r="BC176" t="str">
        <f ca="1"/>
        <v/>
      </c>
      <c r="BD176" t="str">
        <f ca="1"/>
        <v/>
      </c>
      <c r="BE176" t="str">
        <f ca="1"/>
        <v/>
      </c>
      <c r="BF176" t="str">
        <f ca="1"/>
        <v/>
      </c>
      <c r="BG176" t="str">
        <f ca="1"/>
        <v/>
      </c>
      <c r="BH176" t="str">
        <f ca="1"/>
        <v/>
      </c>
      <c r="BI176" t="str">
        <f ca="1"/>
        <v/>
      </c>
      <c r="BJ176" t="str">
        <f ca="1"/>
        <v/>
      </c>
      <c r="BK176" t="str">
        <f ca="1"/>
        <v/>
      </c>
      <c r="BL176">
        <f ca="1"/>
        <v>0.152331420443302</v>
      </c>
      <c r="BM176" t="str">
        <f ca="1"/>
        <v/>
      </c>
      <c r="BN176">
        <f ca="1"/>
        <v>3.7666430248483702</v>
      </c>
      <c r="BO176">
        <f ca="1"/>
        <v>5.2022720602621799</v>
      </c>
      <c r="BP176">
        <f ca="1"/>
        <v>119.19376250000001</v>
      </c>
      <c r="BQ176">
        <f ca="1"/>
        <v>7.2337636522850999E-3</v>
      </c>
      <c r="BR176" t="str">
        <f ca="1"/>
        <v/>
      </c>
      <c r="BS176">
        <f ca="1"/>
        <v>1.02454601619203E-9</v>
      </c>
    </row>
    <row r="177" spans="1:71" x14ac:dyDescent="0.3">
      <c r="A177">
        <f ca="1"/>
        <v>1419612</v>
      </c>
      <c r="B177" t="str">
        <f ca="1"/>
        <v>SOLAREDGE TECHNOLOGIES, INC.</v>
      </c>
      <c r="C177" t="str">
        <f ca="1"/>
        <v>SEDG</v>
      </c>
      <c r="D177" t="str">
        <f ca="1"/>
        <v>04 Manufacturing</v>
      </c>
      <c r="E177" t="str">
        <f ca="1"/>
        <v>Semiconductors &amp; Related Devices</v>
      </c>
      <c r="F177" t="str">
        <f ca="1"/>
        <v>3674</v>
      </c>
      <c r="G177" t="str">
        <f ca="1"/>
        <v>1 HAMADA STREET HERZILIYA PITUACH, None None</v>
      </c>
      <c r="H177">
        <f ca="1"/>
        <v>2026</v>
      </c>
      <c r="I177" t="str">
        <f ca="1"/>
        <v>FY</v>
      </c>
      <c r="J177">
        <f ca="1"/>
        <v>39.060828000000001</v>
      </c>
      <c r="K177" t="str">
        <f ca="1"/>
        <v/>
      </c>
      <c r="L177" t="str">
        <f ca="1"/>
        <v/>
      </c>
      <c r="M177" t="str">
        <f ca="1"/>
        <v/>
      </c>
      <c r="N177" t="str">
        <f ca="1"/>
        <v/>
      </c>
      <c r="O177" t="str">
        <f ca="1"/>
        <v/>
      </c>
      <c r="P177" t="str">
        <f ca="1"/>
        <v/>
      </c>
      <c r="Q177" t="str">
        <f ca="1"/>
        <v/>
      </c>
      <c r="R177" t="str">
        <f ca="1"/>
        <v/>
      </c>
      <c r="S177" t="str">
        <f ca="1"/>
        <v/>
      </c>
      <c r="T177" t="str">
        <f ca="1"/>
        <v/>
      </c>
      <c r="U177" t="str">
        <f ca="1"/>
        <v/>
      </c>
      <c r="V177" t="str">
        <f ca="1"/>
        <v/>
      </c>
      <c r="W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c r="AL177" t="str">
        <f ca="1"/>
        <v/>
      </c>
      <c r="AM177" t="str">
        <f ca="1"/>
        <v/>
      </c>
      <c r="AN177" t="str">
        <f ca="1"/>
        <v/>
      </c>
      <c r="AO177" t="str">
        <f ca="1"/>
        <v/>
      </c>
      <c r="AP177" t="str">
        <f ca="1"/>
        <v/>
      </c>
      <c r="AQ177" t="str">
        <f ca="1"/>
        <v/>
      </c>
      <c r="AR177" t="str">
        <f ca="1"/>
        <v/>
      </c>
      <c r="AS177" t="str">
        <f ca="1"/>
        <v/>
      </c>
      <c r="AT177" t="str">
        <f ca="1"/>
        <v/>
      </c>
      <c r="AU177" t="str">
        <f ca="1"/>
        <v/>
      </c>
      <c r="AV177" t="str">
        <f ca="1"/>
        <v/>
      </c>
      <c r="AW177" t="str">
        <f ca="1"/>
        <v/>
      </c>
      <c r="AX177" t="str">
        <f ca="1"/>
        <v/>
      </c>
      <c r="AY177" t="str">
        <f ca="1"/>
        <v/>
      </c>
      <c r="AZ177" t="str">
        <f ca="1"/>
        <v/>
      </c>
      <c r="BA177" t="str">
        <f ca="1"/>
        <v/>
      </c>
      <c r="BB177" t="str">
        <f ca="1"/>
        <v/>
      </c>
      <c r="BC177" t="str">
        <f ca="1"/>
        <v/>
      </c>
      <c r="BD177" t="str">
        <f ca="1"/>
        <v/>
      </c>
      <c r="BE177" t="str">
        <f ca="1"/>
        <v/>
      </c>
      <c r="BF177" t="str">
        <f ca="1"/>
        <v/>
      </c>
      <c r="BG177" t="str">
        <f ca="1"/>
        <v/>
      </c>
      <c r="BH177" t="str">
        <f ca="1"/>
        <v/>
      </c>
      <c r="BI177" t="str">
        <f ca="1"/>
        <v/>
      </c>
      <c r="BJ177" t="str">
        <f ca="1"/>
        <v/>
      </c>
      <c r="BK177" t="str">
        <f ca="1"/>
        <v/>
      </c>
      <c r="BL177" t="str">
        <f ca="1"/>
        <v/>
      </c>
      <c r="BM177" t="str">
        <f ca="1"/>
        <v/>
      </c>
      <c r="BN177" t="str">
        <f ca="1"/>
        <v/>
      </c>
      <c r="BO177" t="str">
        <f ca="1"/>
        <v/>
      </c>
      <c r="BP177" t="str">
        <f ca="1"/>
        <v/>
      </c>
      <c r="BQ177" t="str">
        <f ca="1"/>
        <v/>
      </c>
      <c r="BR177" t="str">
        <f ca="1"/>
        <v/>
      </c>
      <c r="BS177" t="str">
        <f ca="1"/>
        <v/>
      </c>
    </row>
    <row r="178" spans="1:71" x14ac:dyDescent="0.3">
      <c r="A178">
        <f ca="1"/>
        <v>1419612</v>
      </c>
      <c r="B178" t="str">
        <f ca="1"/>
        <v>SOLAREDGE TECHNOLOGIES, INC.</v>
      </c>
      <c r="C178" t="str">
        <f ca="1"/>
        <v>SEDG</v>
      </c>
      <c r="D178" t="str">
        <f ca="1"/>
        <v>04 Manufacturing</v>
      </c>
      <c r="E178" t="str">
        <f ca="1"/>
        <v>Semiconductors &amp; Related Devices</v>
      </c>
      <c r="F178" t="str">
        <f ca="1"/>
        <v>3674</v>
      </c>
      <c r="G178" t="str">
        <f ca="1"/>
        <v>1 HAMADA STREET HERZILIYA PITUACH, None None</v>
      </c>
      <c r="H178">
        <f ca="1"/>
        <v>2025</v>
      </c>
      <c r="I178" t="str">
        <f ca="1"/>
        <v>FY</v>
      </c>
      <c r="J178">
        <f ca="1"/>
        <v>23.994219999999999</v>
      </c>
      <c r="K178">
        <f ca="1"/>
        <v>2182194000</v>
      </c>
      <c r="L178">
        <f ca="1"/>
        <v>1739847000</v>
      </c>
      <c r="M178">
        <f ca="1"/>
        <v>455075000</v>
      </c>
      <c r="N178">
        <f ca="1"/>
        <v>267441000</v>
      </c>
      <c r="O178">
        <f ca="1"/>
        <v>552632000</v>
      </c>
      <c r="P178">
        <f ca="1"/>
        <v>317529000</v>
      </c>
      <c r="Q178">
        <f ca="1"/>
        <v>269351000</v>
      </c>
      <c r="R178">
        <f ca="1"/>
        <v>7129000</v>
      </c>
      <c r="S178">
        <f ca="1"/>
        <v>50123000</v>
      </c>
      <c r="T178" t="str">
        <f ca="1"/>
        <v/>
      </c>
      <c r="U178">
        <f ca="1"/>
        <v>803495000</v>
      </c>
      <c r="V178">
        <f ca="1"/>
        <v>271983000</v>
      </c>
      <c r="W178">
        <f ca="1"/>
        <v>363699000</v>
      </c>
      <c r="X178" t="str">
        <f ca="1"/>
        <v/>
      </c>
      <c r="Y178" t="str">
        <f ca="1"/>
        <v/>
      </c>
      <c r="Z178">
        <f ca="1"/>
        <v>427464000</v>
      </c>
      <c r="AA178">
        <f ca="1"/>
        <v>0</v>
      </c>
      <c r="AB178">
        <f ca="1"/>
        <v>-1433639000</v>
      </c>
      <c r="AC178">
        <f ca="1"/>
        <v>6000</v>
      </c>
      <c r="AD178">
        <f ca="1"/>
        <v>60360154</v>
      </c>
      <c r="AE178">
        <f ca="1"/>
        <v>196281000</v>
      </c>
      <c r="AF178">
        <f ca="1"/>
        <v>1184444000</v>
      </c>
      <c r="AG178">
        <f ca="1"/>
        <v>988163000</v>
      </c>
      <c r="AH178">
        <f ca="1"/>
        <v>-301679000</v>
      </c>
      <c r="AI178">
        <f ca="1"/>
        <v>221255000</v>
      </c>
      <c r="AJ178">
        <f ca="1"/>
        <v>497960000</v>
      </c>
      <c r="AK178">
        <f ca="1"/>
        <v>13382000</v>
      </c>
      <c r="AL178">
        <f ca="1"/>
        <v>-405448000</v>
      </c>
      <c r="AM178" t="str">
        <f ca="1"/>
        <v/>
      </c>
      <c r="AN178" t="str">
        <f ca="1"/>
        <v/>
      </c>
      <c r="AO178">
        <f ca="1"/>
        <v>104261000</v>
      </c>
      <c r="AP178">
        <f ca="1"/>
        <v>38992000</v>
      </c>
      <c r="AQ178">
        <f ca="1"/>
        <v>30511000</v>
      </c>
      <c r="AR178" t="str">
        <f ca="1"/>
        <v/>
      </c>
      <c r="AS178">
        <f ca="1"/>
        <v>379882000</v>
      </c>
      <c r="AT178">
        <f ca="1"/>
        <v>-348890000</v>
      </c>
      <c r="AU178" t="str">
        <f ca="1"/>
        <v/>
      </c>
      <c r="AV178" t="str">
        <f ca="1"/>
        <v/>
      </c>
      <c r="AW178">
        <f ca="1"/>
        <v>-6.88</v>
      </c>
      <c r="AX178">
        <f ca="1"/>
        <v>599264500</v>
      </c>
      <c r="AY178">
        <f ca="1"/>
        <v>-0.25470093985025899</v>
      </c>
      <c r="AZ178" t="str">
        <f ca="1"/>
        <v/>
      </c>
      <c r="BA178" t="str">
        <f ca="1"/>
        <v/>
      </c>
      <c r="BB178" t="str">
        <f ca="1"/>
        <v/>
      </c>
      <c r="BC178">
        <f ca="1"/>
        <v>8.8025267551695097E-2</v>
      </c>
      <c r="BD178" t="str">
        <f ca="1"/>
        <v/>
      </c>
      <c r="BE178">
        <f ca="1"/>
        <v>0.165715728223538</v>
      </c>
      <c r="BF178">
        <f ca="1"/>
        <v>1.6489596830781701</v>
      </c>
      <c r="BG178">
        <f ca="1"/>
        <v>0.54277667338467595</v>
      </c>
      <c r="BH178">
        <f ca="1"/>
        <v>0.32072601152946001</v>
      </c>
      <c r="BI178" t="str">
        <f ca="1"/>
        <v/>
      </c>
      <c r="BJ178" t="str">
        <f ca="1"/>
        <v/>
      </c>
      <c r="BK178">
        <f ca="1"/>
        <v>0.186800726754494</v>
      </c>
      <c r="BL178" t="str">
        <f ca="1"/>
        <v/>
      </c>
      <c r="BM178" t="str">
        <f ca="1"/>
        <v/>
      </c>
      <c r="BN178">
        <f ca="1"/>
        <v>0.56636942358073195</v>
      </c>
      <c r="BO178">
        <f ca="1"/>
        <v>1.47756364383101</v>
      </c>
      <c r="BP178">
        <f ca="1"/>
        <v>-3.4875319767441901</v>
      </c>
      <c r="BQ178">
        <f ca="1"/>
        <v>-0.94849624763722795</v>
      </c>
      <c r="BR178" t="str">
        <f ca="1"/>
        <v/>
      </c>
      <c r="BS178">
        <f ca="1"/>
        <v>-3.8618511406808499E-7</v>
      </c>
    </row>
    <row r="179" spans="1:71" x14ac:dyDescent="0.3">
      <c r="A179">
        <f ca="1"/>
        <v>1419612</v>
      </c>
      <c r="B179" t="str">
        <f ca="1"/>
        <v>SOLAREDGE TECHNOLOGIES, INC.</v>
      </c>
      <c r="C179" t="str">
        <f ca="1"/>
        <v>SEDG</v>
      </c>
      <c r="D179" t="str">
        <f ca="1"/>
        <v>04 Manufacturing</v>
      </c>
      <c r="E179" t="str">
        <f ca="1"/>
        <v>Semiconductors &amp; Related Devices</v>
      </c>
      <c r="F179" t="str">
        <f ca="1"/>
        <v>3674</v>
      </c>
      <c r="G179" t="str">
        <f ca="1"/>
        <v>1 HAMADA STREET HERZILIYA PITUACH, None None</v>
      </c>
      <c r="H179">
        <f ca="1"/>
        <v>2024</v>
      </c>
      <c r="I179" t="str">
        <f ca="1"/>
        <v>FY</v>
      </c>
      <c r="J179">
        <f ca="1"/>
        <v>32.164394999999999</v>
      </c>
      <c r="K179">
        <f ca="1"/>
        <v>2630195000</v>
      </c>
      <c r="L179">
        <f ca="1"/>
        <v>2034307000</v>
      </c>
      <c r="M179">
        <f ca="1"/>
        <v>274611000</v>
      </c>
      <c r="N179">
        <f ca="1"/>
        <v>160423000</v>
      </c>
      <c r="O179">
        <f ca="1"/>
        <v>645897000</v>
      </c>
      <c r="P179">
        <f ca="1"/>
        <v>384831000</v>
      </c>
      <c r="Q179">
        <f ca="1"/>
        <v>343438000</v>
      </c>
      <c r="R179" t="str">
        <f ca="1"/>
        <v/>
      </c>
      <c r="S179">
        <f ca="1"/>
        <v>48380000</v>
      </c>
      <c r="T179" t="str">
        <f ca="1"/>
        <v/>
      </c>
      <c r="U179">
        <f ca="1"/>
        <v>1041079000</v>
      </c>
      <c r="V179">
        <f ca="1"/>
        <v>93491000</v>
      </c>
      <c r="W179">
        <f ca="1"/>
        <v>371919000</v>
      </c>
      <c r="X179" t="str">
        <f ca="1"/>
        <v/>
      </c>
      <c r="Y179" t="str">
        <f ca="1"/>
        <v/>
      </c>
      <c r="Z179">
        <f ca="1"/>
        <v>658342000</v>
      </c>
      <c r="AA179">
        <f ca="1"/>
        <v>50194000</v>
      </c>
      <c r="AB179">
        <f ca="1"/>
        <v>-1028191000</v>
      </c>
      <c r="AC179">
        <f ca="1"/>
        <v>6000</v>
      </c>
      <c r="AD179">
        <f ca="1"/>
        <v>58027126</v>
      </c>
      <c r="AE179">
        <f ca="1"/>
        <v>-877204000</v>
      </c>
      <c r="AF179">
        <f ca="1"/>
        <v>901456000</v>
      </c>
      <c r="AG179">
        <f ca="1"/>
        <v>1778660000</v>
      </c>
      <c r="AH179">
        <f ca="1"/>
        <v>-1708288000</v>
      </c>
      <c r="AI179">
        <f ca="1"/>
        <v>277237000</v>
      </c>
      <c r="AJ179">
        <f ca="1"/>
        <v>831084000</v>
      </c>
      <c r="AK179">
        <f ca="1"/>
        <v>96150000</v>
      </c>
      <c r="AL179">
        <f ca="1"/>
        <v>-1254539000</v>
      </c>
      <c r="AM179">
        <f ca="1"/>
        <v>1156000</v>
      </c>
      <c r="AN179" t="str">
        <f ca="1"/>
        <v/>
      </c>
      <c r="AO179">
        <f ca="1"/>
        <v>-313319000</v>
      </c>
      <c r="AP179">
        <f ca="1"/>
        <v>78547000</v>
      </c>
      <c r="AQ179">
        <f ca="1"/>
        <v>59865000</v>
      </c>
      <c r="AR179" t="str">
        <f ca="1"/>
        <v/>
      </c>
      <c r="AS179">
        <f ca="1"/>
        <v>416286000</v>
      </c>
      <c r="AT179">
        <f ca="1"/>
        <v>-20129000</v>
      </c>
      <c r="AU179" t="str">
        <f ca="1"/>
        <v/>
      </c>
      <c r="AV179" t="str">
        <f ca="1"/>
        <v/>
      </c>
      <c r="AW179">
        <f ca="1"/>
        <v>-31.64</v>
      </c>
      <c r="AX179">
        <f ca="1"/>
        <v>1044673000</v>
      </c>
      <c r="AY179">
        <f ca="1"/>
        <v>-1.89503203706005</v>
      </c>
      <c r="AZ179">
        <f ca="1"/>
        <v>-1157233000</v>
      </c>
      <c r="BA179">
        <f ca="1"/>
        <v>-1157233000</v>
      </c>
      <c r="BB179">
        <f ca="1"/>
        <v>-1.28373764221437</v>
      </c>
      <c r="BC179">
        <f ca="1"/>
        <v>-0.34756993131112301</v>
      </c>
      <c r="BD179" t="str">
        <f ca="1"/>
        <v/>
      </c>
      <c r="BE179">
        <f ca="1"/>
        <v>-0.97309685664081202</v>
      </c>
      <c r="BF179">
        <f ca="1"/>
        <v>1.70259976088211</v>
      </c>
      <c r="BG179">
        <f ca="1"/>
        <v>0.34273352356004</v>
      </c>
      <c r="BH179">
        <f ca="1"/>
        <v>0.46179292167338198</v>
      </c>
      <c r="BI179" t="str">
        <f ca="1"/>
        <v/>
      </c>
      <c r="BJ179" t="str">
        <f ca="1"/>
        <v/>
      </c>
      <c r="BK179">
        <f ca="1"/>
        <v>0.30754357395147403</v>
      </c>
      <c r="BL179" t="str">
        <f ca="1"/>
        <v/>
      </c>
      <c r="BM179">
        <f ca="1"/>
        <v>-1001.06660899654</v>
      </c>
      <c r="BN179">
        <f ca="1"/>
        <v>0.26377537151359298</v>
      </c>
      <c r="BO179">
        <f ca="1"/>
        <v>1.3336259784319899</v>
      </c>
      <c r="BP179">
        <f ca="1"/>
        <v>-1.0165737989886201</v>
      </c>
      <c r="BQ179">
        <f ca="1"/>
        <v>-1.90560377433006</v>
      </c>
      <c r="BR179" t="str">
        <f ca="1"/>
        <v/>
      </c>
      <c r="BS179">
        <f ca="1"/>
        <v>-1.54582490225445E-6</v>
      </c>
    </row>
    <row r="180" spans="1:71" x14ac:dyDescent="0.3">
      <c r="A180">
        <f ca="1"/>
        <v>1419612</v>
      </c>
      <c r="B180" t="str">
        <f ca="1"/>
        <v>SOLAREDGE TECHNOLOGIES, INC.</v>
      </c>
      <c r="C180" t="str">
        <f ca="1"/>
        <v>SEDG</v>
      </c>
      <c r="D180" t="str">
        <f ca="1"/>
        <v>04 Manufacturing</v>
      </c>
      <c r="E180" t="str">
        <f ca="1"/>
        <v>Semiconductors &amp; Related Devices</v>
      </c>
      <c r="F180" t="str">
        <f ca="1"/>
        <v>3674</v>
      </c>
      <c r="G180" t="str">
        <f ca="1"/>
        <v>1 HAMADA STREET HERZILIYA PITUACH, None None</v>
      </c>
      <c r="H180">
        <f ca="1"/>
        <v>2023</v>
      </c>
      <c r="I180" t="str">
        <f ca="1"/>
        <v>FY</v>
      </c>
      <c r="J180">
        <f ca="1"/>
        <v>168.04151400000001</v>
      </c>
      <c r="K180">
        <f ca="1"/>
        <v>4587731000</v>
      </c>
      <c r="L180">
        <f ca="1"/>
        <v>3304306000</v>
      </c>
      <c r="M180">
        <f ca="1"/>
        <v>338468000</v>
      </c>
      <c r="N180">
        <f ca="1"/>
        <v>622425000</v>
      </c>
      <c r="O180">
        <f ca="1"/>
        <v>1443449000</v>
      </c>
      <c r="P180">
        <f ca="1"/>
        <v>678746000</v>
      </c>
      <c r="Q180">
        <f ca="1"/>
        <v>614579000</v>
      </c>
      <c r="R180">
        <f ca="1"/>
        <v>35345000</v>
      </c>
      <c r="S180">
        <f ca="1"/>
        <v>42996000</v>
      </c>
      <c r="T180" t="str">
        <f ca="1"/>
        <v/>
      </c>
      <c r="U180">
        <f ca="1"/>
        <v>893231000</v>
      </c>
      <c r="V180">
        <f ca="1"/>
        <v>386471000</v>
      </c>
      <c r="W180">
        <f ca="1"/>
        <v>255443000</v>
      </c>
      <c r="X180" t="str">
        <f ca="1"/>
        <v/>
      </c>
      <c r="Y180" t="str">
        <f ca="1"/>
        <v/>
      </c>
      <c r="Z180">
        <f ca="1"/>
        <v>2411909000</v>
      </c>
      <c r="AA180" t="str">
        <f ca="1"/>
        <v/>
      </c>
      <c r="AB180">
        <f ca="1"/>
        <v>778166000</v>
      </c>
      <c r="AC180">
        <f ca="1"/>
        <v>6000</v>
      </c>
      <c r="AD180">
        <f ca="1"/>
        <v>57123437</v>
      </c>
      <c r="AE180">
        <f ca="1"/>
        <v>703823000</v>
      </c>
      <c r="AF180">
        <f ca="1"/>
        <v>2976528000</v>
      </c>
      <c r="AG180">
        <f ca="1"/>
        <v>2272705000</v>
      </c>
      <c r="AH180">
        <f ca="1"/>
        <v>40205000</v>
      </c>
      <c r="AI180">
        <f ca="1"/>
        <v>321482000</v>
      </c>
      <c r="AJ180">
        <f ca="1"/>
        <v>663618000</v>
      </c>
      <c r="AK180">
        <f ca="1"/>
        <v>46420000</v>
      </c>
      <c r="AL180">
        <f ca="1"/>
        <v>34329000</v>
      </c>
      <c r="AM180">
        <f ca="1"/>
        <v>1269000</v>
      </c>
      <c r="AN180" t="str">
        <f ca="1"/>
        <v/>
      </c>
      <c r="AO180">
        <f ca="1"/>
        <v>-180113000</v>
      </c>
      <c r="AP180">
        <f ca="1"/>
        <v>-30986000</v>
      </c>
      <c r="AQ180">
        <f ca="1"/>
        <v>57196000</v>
      </c>
      <c r="AR180" t="str">
        <f ca="1"/>
        <v/>
      </c>
      <c r="AS180">
        <f ca="1"/>
        <v>-268894000</v>
      </c>
      <c r="AT180">
        <f ca="1"/>
        <v>-11956000</v>
      </c>
      <c r="AU180" t="str">
        <f ca="1"/>
        <v/>
      </c>
      <c r="AV180" t="str">
        <f ca="1"/>
        <v/>
      </c>
      <c r="AW180">
        <f ca="1"/>
        <v>0.61</v>
      </c>
      <c r="AX180">
        <f ca="1"/>
        <v>1086325000</v>
      </c>
      <c r="AY180">
        <f ca="1"/>
        <v>1.3507348158660001E-2</v>
      </c>
      <c r="AZ180">
        <f ca="1"/>
        <v>82018000</v>
      </c>
      <c r="BA180">
        <f ca="1"/>
        <v>82018000</v>
      </c>
      <c r="BB180">
        <f ca="1"/>
        <v>2.7554923051286598E-2</v>
      </c>
      <c r="BC180">
        <f ca="1"/>
        <v>-6.0511105556541003E-2</v>
      </c>
      <c r="BD180" t="str">
        <f ca="1"/>
        <v/>
      </c>
      <c r="BE180">
        <f ca="1"/>
        <v>0.23645771180382</v>
      </c>
      <c r="BF180">
        <f ca="1"/>
        <v>2.09210411248936</v>
      </c>
      <c r="BG180">
        <f ca="1"/>
        <v>0.64880177150752705</v>
      </c>
      <c r="BH180">
        <f ca="1"/>
        <v>-9.0338138932339995E-2</v>
      </c>
      <c r="BI180" t="str">
        <f ca="1"/>
        <v/>
      </c>
      <c r="BJ180" t="str">
        <f ca="1"/>
        <v/>
      </c>
      <c r="BK180">
        <f ca="1"/>
        <v>0.108005703289201</v>
      </c>
      <c r="BL180" t="str">
        <f ca="1"/>
        <v/>
      </c>
      <c r="BM180">
        <f ca="1"/>
        <v>64.631993695823496</v>
      </c>
      <c r="BN180">
        <f ca="1"/>
        <v>0.378925496316182</v>
      </c>
      <c r="BO180">
        <f ca="1"/>
        <v>2.0832875258471799</v>
      </c>
      <c r="BP180">
        <f ca="1"/>
        <v>275.47789180327902</v>
      </c>
      <c r="BQ180">
        <f ca="1"/>
        <v>1.4233124052358499E-2</v>
      </c>
      <c r="BR180" t="str">
        <f ca="1"/>
        <v/>
      </c>
      <c r="BS180">
        <f ca="1"/>
        <v>4.2499664597627903E-8</v>
      </c>
    </row>
    <row r="181" spans="1:71" x14ac:dyDescent="0.3">
      <c r="A181">
        <f ca="1"/>
        <v>1419612</v>
      </c>
      <c r="B181" t="str">
        <f ca="1"/>
        <v>SOLAREDGE TECHNOLOGIES, INC.</v>
      </c>
      <c r="C181" t="str">
        <f ca="1"/>
        <v>SEDG</v>
      </c>
      <c r="D181" t="str">
        <f ca="1"/>
        <v>04 Manufacturing</v>
      </c>
      <c r="E181" t="str">
        <f ca="1"/>
        <v>Semiconductors &amp; Related Devices</v>
      </c>
      <c r="F181" t="str">
        <f ca="1"/>
        <v>3674</v>
      </c>
      <c r="G181" t="str">
        <f ca="1"/>
        <v>1 HAMADA STREET HERZILIYA PITUACH, None None</v>
      </c>
      <c r="H181">
        <f ca="1"/>
        <v>2022</v>
      </c>
      <c r="I181" t="str">
        <f ca="1"/>
        <v>FY</v>
      </c>
      <c r="J181">
        <f ca="1"/>
        <v>275.98420800000002</v>
      </c>
      <c r="K181">
        <f ca="1"/>
        <v>4265949000</v>
      </c>
      <c r="L181">
        <f ca="1"/>
        <v>2899658000</v>
      </c>
      <c r="M181">
        <f ca="1"/>
        <v>783112000</v>
      </c>
      <c r="N181">
        <f ca="1"/>
        <v>905146000</v>
      </c>
      <c r="O181">
        <f ca="1"/>
        <v>729201000</v>
      </c>
      <c r="P181">
        <f ca="1"/>
        <v>606723000</v>
      </c>
      <c r="Q181">
        <f ca="1"/>
        <v>543969000</v>
      </c>
      <c r="R181">
        <f ca="1"/>
        <v>19929000</v>
      </c>
      <c r="S181">
        <f ca="1"/>
        <v>31189000</v>
      </c>
      <c r="T181" t="str">
        <f ca="1"/>
        <v/>
      </c>
      <c r="U181">
        <f ca="1"/>
        <v>889717000</v>
      </c>
      <c r="V181">
        <f ca="1"/>
        <v>459831000</v>
      </c>
      <c r="W181">
        <f ca="1"/>
        <v>213577000</v>
      </c>
      <c r="X181" t="str">
        <f ca="1"/>
        <v/>
      </c>
      <c r="Y181" t="str">
        <f ca="1"/>
        <v/>
      </c>
      <c r="Z181">
        <f ca="1"/>
        <v>2176366000</v>
      </c>
      <c r="AA181" t="str">
        <f ca="1"/>
        <v/>
      </c>
      <c r="AB181">
        <f ca="1"/>
        <v>743837000</v>
      </c>
      <c r="AC181">
        <f ca="1"/>
        <v>6000</v>
      </c>
      <c r="AD181">
        <f ca="1"/>
        <v>56133404</v>
      </c>
      <c r="AE181">
        <f ca="1"/>
        <v>844648000</v>
      </c>
      <c r="AF181">
        <f ca="1"/>
        <v>3110279000</v>
      </c>
      <c r="AG181">
        <f ca="1"/>
        <v>2265631000</v>
      </c>
      <c r="AH181">
        <f ca="1"/>
        <v>166120000</v>
      </c>
      <c r="AI181">
        <f ca="1"/>
        <v>289814000</v>
      </c>
      <c r="AJ181">
        <f ca="1"/>
        <v>678528000</v>
      </c>
      <c r="AK181">
        <f ca="1"/>
        <v>83376000</v>
      </c>
      <c r="AL181">
        <f ca="1"/>
        <v>93779000</v>
      </c>
      <c r="AM181" t="str">
        <f ca="1"/>
        <v/>
      </c>
      <c r="AN181" t="str">
        <f ca="1"/>
        <v/>
      </c>
      <c r="AO181">
        <f ca="1"/>
        <v>31284000</v>
      </c>
      <c r="AP181" t="str">
        <f ca="1"/>
        <v/>
      </c>
      <c r="AQ181" t="str">
        <f ca="1"/>
        <v/>
      </c>
      <c r="AR181" t="str">
        <f ca="1"/>
        <v/>
      </c>
      <c r="AS181">
        <f ca="1"/>
        <v>-417044000</v>
      </c>
      <c r="AT181">
        <f ca="1"/>
        <v>654607000</v>
      </c>
      <c r="AU181" t="str">
        <f ca="1"/>
        <v/>
      </c>
      <c r="AV181" t="str">
        <f ca="1"/>
        <v/>
      </c>
      <c r="AW181">
        <f ca="1"/>
        <v>1.7</v>
      </c>
      <c r="AX181">
        <f ca="1"/>
        <v>554672000</v>
      </c>
      <c r="AY181">
        <f ca="1"/>
        <v>5.3409999553094799E-2</v>
      </c>
      <c r="AZ181" t="str">
        <f ca="1"/>
        <v/>
      </c>
      <c r="BA181" t="str">
        <f ca="1"/>
        <v/>
      </c>
      <c r="BB181" t="str">
        <f ca="1"/>
        <v/>
      </c>
      <c r="BC181">
        <f ca="1"/>
        <v>1.00582616543403E-2</v>
      </c>
      <c r="BD181" t="str">
        <f ca="1"/>
        <v/>
      </c>
      <c r="BE181">
        <f ca="1"/>
        <v>0.27156663437588702</v>
      </c>
      <c r="BF181">
        <f ca="1"/>
        <v>4.0846319987307798</v>
      </c>
      <c r="BG181">
        <f ca="1"/>
        <v>0.729094276560737</v>
      </c>
      <c r="BH181">
        <f ca="1"/>
        <v>-0.134085720284257</v>
      </c>
      <c r="BI181" t="str">
        <f ca="1"/>
        <v/>
      </c>
      <c r="BJ181" t="str">
        <f ca="1"/>
        <v/>
      </c>
      <c r="BK181">
        <f ca="1"/>
        <v>9.3179422167593298E-2</v>
      </c>
      <c r="BL181" t="str">
        <f ca="1"/>
        <v/>
      </c>
      <c r="BM181" t="str">
        <f ca="1"/>
        <v/>
      </c>
      <c r="BN181">
        <f ca="1"/>
        <v>0.88018100137459399</v>
      </c>
      <c r="BO181">
        <f ca="1"/>
        <v>2.4394914337929898</v>
      </c>
      <c r="BP181">
        <f ca="1"/>
        <v>162.34365176470601</v>
      </c>
      <c r="BQ181">
        <f ca="1"/>
        <v>4.30897192843483E-2</v>
      </c>
      <c r="BR181" t="str">
        <f ca="1"/>
        <v/>
      </c>
      <c r="BS181">
        <f ca="1"/>
        <v>2.1557640286606199E-7</v>
      </c>
    </row>
    <row r="182" spans="1:71" x14ac:dyDescent="0.3">
      <c r="A182">
        <f ca="1"/>
        <v>1419612</v>
      </c>
      <c r="B182" t="str">
        <f ca="1"/>
        <v>SOLAREDGE TECHNOLOGIES, INC.</v>
      </c>
      <c r="C182" t="str">
        <f ca="1"/>
        <v>SEDG</v>
      </c>
      <c r="D182" t="str">
        <f ca="1"/>
        <v>04 Manufacturing</v>
      </c>
      <c r="E182" t="str">
        <f ca="1"/>
        <v>Semiconductors &amp; Related Devices</v>
      </c>
      <c r="F182" t="str">
        <f ca="1"/>
        <v>3674</v>
      </c>
      <c r="G182" t="str">
        <f ca="1"/>
        <v>1 HAMADA STREET HERZILIYA PITUACH, None None</v>
      </c>
      <c r="H182">
        <f ca="1"/>
        <v>2021</v>
      </c>
      <c r="I182" t="str">
        <f ca="1"/>
        <v>FY</v>
      </c>
      <c r="J182">
        <f ca="1"/>
        <v>286.17039799999998</v>
      </c>
      <c r="K182">
        <f ca="1"/>
        <v>2892060000</v>
      </c>
      <c r="L182">
        <f ca="1"/>
        <v>1711291000</v>
      </c>
      <c r="M182">
        <f ca="1"/>
        <v>530089000</v>
      </c>
      <c r="N182">
        <f ca="1"/>
        <v>456339000</v>
      </c>
      <c r="O182">
        <f ca="1"/>
        <v>380143000</v>
      </c>
      <c r="P182">
        <f ca="1"/>
        <v>457517000</v>
      </c>
      <c r="Q182">
        <f ca="1"/>
        <v>410379000</v>
      </c>
      <c r="R182">
        <f ca="1"/>
        <v>58861000</v>
      </c>
      <c r="S182">
        <f ca="1"/>
        <v>129629000</v>
      </c>
      <c r="T182" t="str">
        <f ca="1"/>
        <v/>
      </c>
      <c r="U182">
        <f ca="1"/>
        <v>525181000</v>
      </c>
      <c r="V182">
        <f ca="1"/>
        <v>252068000</v>
      </c>
      <c r="W182">
        <f ca="1"/>
        <v>169344000</v>
      </c>
      <c r="X182" t="str">
        <f ca="1"/>
        <v/>
      </c>
      <c r="Y182" t="str">
        <f ca="1"/>
        <v/>
      </c>
      <c r="Z182">
        <f ca="1"/>
        <v>1310039000</v>
      </c>
      <c r="AA182" t="str">
        <f ca="1"/>
        <v/>
      </c>
      <c r="AB182">
        <f ca="1"/>
        <v>650058000</v>
      </c>
      <c r="AC182">
        <f ca="1"/>
        <v>5000</v>
      </c>
      <c r="AD182">
        <f ca="1"/>
        <v>52815395</v>
      </c>
      <c r="AE182">
        <f ca="1"/>
        <v>629318000</v>
      </c>
      <c r="AF182">
        <f ca="1"/>
        <v>1963865000</v>
      </c>
      <c r="AG182">
        <f ca="1"/>
        <v>1334547000</v>
      </c>
      <c r="AH182">
        <f ca="1"/>
        <v>207139000</v>
      </c>
      <c r="AI182">
        <f ca="1"/>
        <v>219633000</v>
      </c>
      <c r="AJ182">
        <f ca="1"/>
        <v>422179000</v>
      </c>
      <c r="AK182">
        <f ca="1"/>
        <v>18054000</v>
      </c>
      <c r="AL182">
        <f ca="1"/>
        <v>169170000</v>
      </c>
      <c r="AM182">
        <f ca="1"/>
        <v>6376000</v>
      </c>
      <c r="AN182" t="str">
        <f ca="1"/>
        <v/>
      </c>
      <c r="AO182">
        <f ca="1"/>
        <v>214129000</v>
      </c>
      <c r="AP182" t="str">
        <f ca="1"/>
        <v/>
      </c>
      <c r="AQ182" t="str">
        <f ca="1"/>
        <v/>
      </c>
      <c r="AR182" t="str">
        <f ca="1"/>
        <v/>
      </c>
      <c r="AS182">
        <f ca="1"/>
        <v>-484211000</v>
      </c>
      <c r="AT182">
        <f ca="1"/>
        <v>-15178000</v>
      </c>
      <c r="AU182" t="str">
        <f ca="1"/>
        <v/>
      </c>
      <c r="AV182" t="str">
        <f ca="1"/>
        <v/>
      </c>
      <c r="AW182">
        <f ca="1"/>
        <v>3.24</v>
      </c>
      <c r="AX182">
        <f ca="1"/>
        <v>355919500</v>
      </c>
      <c r="AY182">
        <f ca="1"/>
        <v>0.10547517268244</v>
      </c>
      <c r="AZ182">
        <f ca="1"/>
        <v>193600000</v>
      </c>
      <c r="BA182">
        <f ca="1"/>
        <v>193600000</v>
      </c>
      <c r="BB182">
        <f ca="1"/>
        <v>9.8581114282295407E-2</v>
      </c>
      <c r="BC182">
        <f ca="1"/>
        <v>0.10903448047600001</v>
      </c>
      <c r="BD182" t="str">
        <f ca="1"/>
        <v/>
      </c>
      <c r="BE182">
        <f ca="1"/>
        <v>0.32044870701397499</v>
      </c>
      <c r="BF182">
        <f ca="1"/>
        <v>3.7495753955599498</v>
      </c>
      <c r="BG182">
        <f ca="1"/>
        <v>0.67905403069092596</v>
      </c>
      <c r="BH182">
        <f ca="1"/>
        <v>-0.24656022689950699</v>
      </c>
      <c r="BI182" t="str">
        <f ca="1"/>
        <v/>
      </c>
      <c r="BJ182" t="str">
        <f ca="1"/>
        <v/>
      </c>
      <c r="BK182">
        <f ca="1"/>
        <v>0.111837117113447</v>
      </c>
      <c r="BL182" t="str">
        <f ca="1"/>
        <v/>
      </c>
      <c r="BM182">
        <f ca="1"/>
        <v>30.363864491844399</v>
      </c>
      <c r="BN182">
        <f ca="1"/>
        <v>1.00934534950807</v>
      </c>
      <c r="BO182">
        <f ca="1"/>
        <v>2.53464615056523</v>
      </c>
      <c r="BP182">
        <f ca="1"/>
        <v>88.324196913580195</v>
      </c>
      <c r="BQ182">
        <f ca="1"/>
        <v>0.12913356014591901</v>
      </c>
      <c r="BR182" t="str">
        <f ca="1"/>
        <v/>
      </c>
      <c r="BS182">
        <f ca="1"/>
        <v>7.0775915031537204E-7</v>
      </c>
    </row>
    <row r="183" spans="1:71" x14ac:dyDescent="0.3">
      <c r="A183">
        <f ca="1"/>
        <v>1419612</v>
      </c>
      <c r="B183" t="str">
        <f ca="1"/>
        <v>SOLAREDGE TECHNOLOGIES, INC.</v>
      </c>
      <c r="C183" t="str">
        <f ca="1"/>
        <v>SEDG</v>
      </c>
      <c r="D183" t="str">
        <f ca="1"/>
        <v>04 Manufacturing</v>
      </c>
      <c r="E183" t="str">
        <f ca="1"/>
        <v>Semiconductors &amp; Related Devices</v>
      </c>
      <c r="F183" t="str">
        <f ca="1"/>
        <v>3674</v>
      </c>
      <c r="G183" t="str">
        <f ca="1"/>
        <v>1 HAMADA STREET HERZILIYA PITUACH, None None</v>
      </c>
      <c r="H183">
        <f ca="1"/>
        <v>2020</v>
      </c>
      <c r="I183" t="str">
        <f ca="1"/>
        <v>FY</v>
      </c>
      <c r="J183">
        <f ca="1"/>
        <v>172.19025199999999</v>
      </c>
      <c r="K183">
        <f ca="1"/>
        <v>2437109000</v>
      </c>
      <c r="L183">
        <f ca="1"/>
        <v>1719341000</v>
      </c>
      <c r="M183">
        <f ca="1"/>
        <v>827146000</v>
      </c>
      <c r="N183">
        <f ca="1"/>
        <v>218706000</v>
      </c>
      <c r="O183">
        <f ca="1"/>
        <v>331696000</v>
      </c>
      <c r="P183">
        <f ca="1"/>
        <v>345008000</v>
      </c>
      <c r="Q183">
        <f ca="1"/>
        <v>303408000</v>
      </c>
      <c r="R183">
        <f ca="1"/>
        <v>67818000</v>
      </c>
      <c r="S183">
        <f ca="1"/>
        <v>140479000</v>
      </c>
      <c r="T183" t="str">
        <f ca="1"/>
        <v/>
      </c>
      <c r="U183">
        <f ca="1"/>
        <v>436099000</v>
      </c>
      <c r="V183">
        <f ca="1"/>
        <v>162051000</v>
      </c>
      <c r="W183">
        <f ca="1"/>
        <v>140020000</v>
      </c>
      <c r="X183" t="str">
        <f ca="1"/>
        <v/>
      </c>
      <c r="Y183" t="str">
        <f ca="1"/>
        <v/>
      </c>
      <c r="Z183">
        <f ca="1"/>
        <v>1085757000</v>
      </c>
      <c r="AA183" t="str">
        <f ca="1"/>
        <v/>
      </c>
      <c r="AB183">
        <f ca="1"/>
        <v>478004000</v>
      </c>
      <c r="AC183">
        <f ca="1"/>
        <v>5000</v>
      </c>
      <c r="AD183">
        <f ca="1"/>
        <v>51560936</v>
      </c>
      <c r="AE183">
        <f ca="1"/>
        <v>461359000</v>
      </c>
      <c r="AF183">
        <f ca="1"/>
        <v>1459271000</v>
      </c>
      <c r="AG183">
        <f ca="1"/>
        <v>997912000</v>
      </c>
      <c r="AH183">
        <f ca="1"/>
        <v>142561000</v>
      </c>
      <c r="AI183">
        <f ca="1"/>
        <v>163123000</v>
      </c>
      <c r="AJ183">
        <f ca="1"/>
        <v>318798000</v>
      </c>
      <c r="AK183">
        <f ca="1"/>
        <v>23344000</v>
      </c>
      <c r="AL183">
        <f ca="1"/>
        <v>140322000</v>
      </c>
      <c r="AM183">
        <f ca="1"/>
        <v>5330000</v>
      </c>
      <c r="AN183" t="str">
        <f ca="1"/>
        <v/>
      </c>
      <c r="AO183">
        <f ca="1"/>
        <v>222655000</v>
      </c>
      <c r="AP183" t="str">
        <f ca="1"/>
        <v/>
      </c>
      <c r="AQ183" t="str">
        <f ca="1"/>
        <v/>
      </c>
      <c r="AR183" t="str">
        <f ca="1"/>
        <v/>
      </c>
      <c r="AS183">
        <f ca="1"/>
        <v>-236637000</v>
      </c>
      <c r="AT183">
        <f ca="1"/>
        <v>640484000</v>
      </c>
      <c r="AU183" t="str">
        <f ca="1"/>
        <v/>
      </c>
      <c r="AV183" t="str">
        <f ca="1"/>
        <v/>
      </c>
      <c r="AW183">
        <f ca="1"/>
        <v>2.79</v>
      </c>
      <c r="AX183">
        <f ca="1"/>
        <v>251247000</v>
      </c>
      <c r="AY183">
        <f ca="1"/>
        <v>9.7693300284868306E-2</v>
      </c>
      <c r="AZ183">
        <f ca="1"/>
        <v>168996000</v>
      </c>
      <c r="BA183">
        <f ca="1"/>
        <v>168996000</v>
      </c>
      <c r="BB183">
        <f ca="1"/>
        <v>0.115808509865542</v>
      </c>
      <c r="BC183">
        <f ca="1"/>
        <v>0.15257960995593001</v>
      </c>
      <c r="BD183" t="str">
        <f ca="1"/>
        <v/>
      </c>
      <c r="BE183">
        <f ca="1"/>
        <v>0.31615717711103702</v>
      </c>
      <c r="BF183">
        <f ca="1"/>
        <v>3.9718364796395602</v>
      </c>
      <c r="BG183">
        <f ca="1"/>
        <v>0.59877133111403702</v>
      </c>
      <c r="BH183">
        <f ca="1"/>
        <v>-0.162161106470286</v>
      </c>
      <c r="BI183" t="str">
        <f ca="1"/>
        <v/>
      </c>
      <c r="BJ183" t="str">
        <f ca="1"/>
        <v/>
      </c>
      <c r="BK183">
        <f ca="1"/>
        <v>0.11178389757625599</v>
      </c>
      <c r="BL183" t="str">
        <f ca="1"/>
        <v/>
      </c>
      <c r="BM183">
        <f ca="1"/>
        <v>31.706566604127602</v>
      </c>
      <c r="BN183">
        <f ca="1"/>
        <v>1.8966931820527</v>
      </c>
      <c r="BO183">
        <f ca="1"/>
        <v>3.1819495114641398</v>
      </c>
      <c r="BP183">
        <f ca="1"/>
        <v>61.716936200716802</v>
      </c>
      <c r="BQ183">
        <f ca="1"/>
        <v>0.129238862839475</v>
      </c>
      <c r="BR183" t="str">
        <f ca="1"/>
        <v/>
      </c>
      <c r="BS183">
        <f ca="1"/>
        <v>4.4246622686291702E-7</v>
      </c>
    </row>
    <row r="184" spans="1:71" x14ac:dyDescent="0.3">
      <c r="A184">
        <f ca="1"/>
        <v>1419612</v>
      </c>
      <c r="B184" t="str">
        <f ca="1"/>
        <v>SOLAREDGE TECHNOLOGIES, INC.</v>
      </c>
      <c r="C184" t="str">
        <f ca="1"/>
        <v>SEDG</v>
      </c>
      <c r="D184" t="str">
        <f ca="1"/>
        <v>04 Manufacturing</v>
      </c>
      <c r="E184" t="str">
        <f ca="1"/>
        <v>Semiconductors &amp; Related Devices</v>
      </c>
      <c r="F184" t="str">
        <f ca="1"/>
        <v>3674</v>
      </c>
      <c r="G184" t="str">
        <f ca="1"/>
        <v>1 HAMADA STREET HERZILIYA PITUACH, None None</v>
      </c>
      <c r="H184">
        <f ca="1"/>
        <v>2019</v>
      </c>
      <c r="I184" t="str">
        <f ca="1"/>
        <v>FY</v>
      </c>
      <c r="J184">
        <f ca="1"/>
        <v>69.143219999999999</v>
      </c>
      <c r="K184">
        <f ca="1"/>
        <v>1494624000</v>
      </c>
      <c r="L184">
        <f ca="1"/>
        <v>932763000</v>
      </c>
      <c r="M184">
        <f ca="1"/>
        <v>223901000</v>
      </c>
      <c r="N184">
        <f ca="1"/>
        <v>298383000</v>
      </c>
      <c r="O184">
        <f ca="1"/>
        <v>170798000</v>
      </c>
      <c r="P184">
        <f ca="1"/>
        <v>176963000</v>
      </c>
      <c r="Q184">
        <f ca="1"/>
        <v>176963000</v>
      </c>
      <c r="R184">
        <f ca="1"/>
        <v>74008000</v>
      </c>
      <c r="S184">
        <f ca="1"/>
        <v>129654000</v>
      </c>
      <c r="T184" t="str">
        <f ca="1"/>
        <v/>
      </c>
      <c r="U184">
        <f ca="1"/>
        <v>436714000</v>
      </c>
      <c r="V184">
        <f ca="1"/>
        <v>157148000</v>
      </c>
      <c r="W184" t="str">
        <f ca="1"/>
        <v/>
      </c>
      <c r="X184" t="str">
        <f ca="1"/>
        <v/>
      </c>
      <c r="Y184" t="str">
        <f ca="1"/>
        <v/>
      </c>
      <c r="Z184">
        <f ca="1"/>
        <v>811670000</v>
      </c>
      <c r="AA184" t="str">
        <f ca="1"/>
        <v/>
      </c>
      <c r="AB184">
        <f ca="1"/>
        <v>337682000</v>
      </c>
      <c r="AC184">
        <f ca="1"/>
        <v>5000</v>
      </c>
      <c r="AD184">
        <f ca="1"/>
        <v>48898062</v>
      </c>
      <c r="AE184">
        <f ca="1"/>
        <v>479338000</v>
      </c>
      <c r="AF184">
        <f ca="1"/>
        <v>1425660000</v>
      </c>
      <c r="AG184">
        <f ca="1"/>
        <v>946322000</v>
      </c>
      <c r="AH184">
        <f ca="1"/>
        <v>189946000</v>
      </c>
      <c r="AI184">
        <f ca="1"/>
        <v>121351000</v>
      </c>
      <c r="AJ184">
        <f ca="1"/>
        <v>289392000</v>
      </c>
      <c r="AK184">
        <f ca="1"/>
        <v>33646000</v>
      </c>
      <c r="AL184">
        <f ca="1"/>
        <v>146549000</v>
      </c>
      <c r="AM184">
        <f ca="1"/>
        <v>4805000</v>
      </c>
      <c r="AN184">
        <f ca="1"/>
        <v>17261000</v>
      </c>
      <c r="AO184">
        <f ca="1"/>
        <v>259000000</v>
      </c>
      <c r="AP184" t="str">
        <f ca="1"/>
        <v/>
      </c>
      <c r="AQ184" t="str">
        <f ca="1"/>
        <v/>
      </c>
      <c r="AR184" t="str">
        <f ca="1"/>
        <v/>
      </c>
      <c r="AS184">
        <f ca="1"/>
        <v>-152853000</v>
      </c>
      <c r="AT184">
        <f ca="1"/>
        <v>-73021000</v>
      </c>
      <c r="AU184" t="str">
        <f ca="1"/>
        <v/>
      </c>
      <c r="AV184" t="str">
        <f ca="1"/>
        <v/>
      </c>
      <c r="AW184">
        <f ca="1"/>
        <v>3.06</v>
      </c>
      <c r="AX184">
        <f ca="1"/>
        <v>156158500</v>
      </c>
      <c r="AY184">
        <f ca="1"/>
        <v>0.13323373034243799</v>
      </c>
      <c r="AZ184">
        <f ca="1"/>
        <v>185000000</v>
      </c>
      <c r="BA184">
        <f ca="1"/>
        <v>202261000</v>
      </c>
      <c r="BB184">
        <f ca="1"/>
        <v>0.141871834799321</v>
      </c>
      <c r="BC184">
        <f ca="1"/>
        <v>0.18167024395718501</v>
      </c>
      <c r="BD184" t="str">
        <f ca="1"/>
        <v/>
      </c>
      <c r="BE184">
        <f ca="1"/>
        <v>0.33622182006930101</v>
      </c>
      <c r="BF184">
        <f ca="1"/>
        <v>6.0600095415875499</v>
      </c>
      <c r="BG184">
        <f ca="1"/>
        <v>0.95385862932750998</v>
      </c>
      <c r="BH184">
        <f ca="1"/>
        <v>-0.107215605403813</v>
      </c>
      <c r="BI184" t="str">
        <f ca="1"/>
        <v/>
      </c>
      <c r="BJ184" t="str">
        <f ca="1"/>
        <v/>
      </c>
      <c r="BK184">
        <f ca="1"/>
        <v>8.5119172874317903E-2</v>
      </c>
      <c r="BL184" t="str">
        <f ca="1"/>
        <v/>
      </c>
      <c r="BM184">
        <f ca="1"/>
        <v>38.501560874089499</v>
      </c>
      <c r="BN184">
        <f ca="1"/>
        <v>0.51269480712777704</v>
      </c>
      <c r="BO184">
        <f ca="1"/>
        <v>1.74476888764729</v>
      </c>
      <c r="BP184">
        <f ca="1"/>
        <v>22.595823529411799</v>
      </c>
      <c r="BQ184">
        <f ca="1"/>
        <v>0.18055244126307499</v>
      </c>
      <c r="BR184" t="str">
        <f ca="1"/>
        <v/>
      </c>
      <c r="BS184">
        <f ca="1"/>
        <v>2.60670288664112E-7</v>
      </c>
    </row>
    <row r="185" spans="1:71" x14ac:dyDescent="0.3">
      <c r="A185">
        <f ca="1"/>
        <v>1419612</v>
      </c>
      <c r="B185" t="str">
        <f ca="1"/>
        <v>SOLAREDGE TECHNOLOGIES, INC.</v>
      </c>
      <c r="C185" t="str">
        <f ca="1"/>
        <v>SEDG</v>
      </c>
      <c r="D185" t="str">
        <f ca="1"/>
        <v>04 Manufacturing</v>
      </c>
      <c r="E185" t="str">
        <f ca="1"/>
        <v>Semiconductors &amp; Related Devices</v>
      </c>
      <c r="F185" t="str">
        <f ca="1"/>
        <v>3674</v>
      </c>
      <c r="G185" t="str">
        <f ca="1"/>
        <v>1 HAMADA STREET HERZILIYA PITUACH, None None</v>
      </c>
      <c r="H185">
        <f ca="1"/>
        <v>2018</v>
      </c>
      <c r="I185" t="str">
        <f ca="1"/>
        <v>FY</v>
      </c>
      <c r="J185">
        <f ca="1"/>
        <v>47.168444999999998</v>
      </c>
      <c r="K185">
        <f ca="1"/>
        <v>964472000</v>
      </c>
      <c r="L185">
        <f ca="1"/>
        <v>678113000</v>
      </c>
      <c r="M185">
        <f ca="1"/>
        <v>191633000</v>
      </c>
      <c r="N185">
        <f ca="1"/>
        <v>173579000</v>
      </c>
      <c r="O185">
        <f ca="1"/>
        <v>141519000</v>
      </c>
      <c r="P185">
        <f ca="1"/>
        <v>119329000</v>
      </c>
      <c r="Q185">
        <f ca="1"/>
        <v>119329000</v>
      </c>
      <c r="R185">
        <f ca="1"/>
        <v>38504000</v>
      </c>
      <c r="S185">
        <f ca="1"/>
        <v>34874000</v>
      </c>
      <c r="T185" t="str">
        <f ca="1"/>
        <v/>
      </c>
      <c r="U185">
        <f ca="1"/>
        <v>225718000</v>
      </c>
      <c r="V185">
        <f ca="1"/>
        <v>107079000</v>
      </c>
      <c r="W185" t="str">
        <f ca="1"/>
        <v/>
      </c>
      <c r="X185" t="str">
        <f ca="1"/>
        <v/>
      </c>
      <c r="Y185" t="str">
        <f ca="1"/>
        <v/>
      </c>
      <c r="Z185">
        <f ca="1"/>
        <v>562408000</v>
      </c>
      <c r="AA185" t="str">
        <f ca="1"/>
        <v/>
      </c>
      <c r="AB185">
        <f ca="1"/>
        <v>191133000</v>
      </c>
      <c r="AC185">
        <f ca="1"/>
        <v>5000</v>
      </c>
      <c r="AD185">
        <f ca="1"/>
        <v>46052802</v>
      </c>
      <c r="AE185">
        <f ca="1"/>
        <v>319236000</v>
      </c>
      <c r="AF185">
        <f ca="1"/>
        <v>937237000</v>
      </c>
      <c r="AG185">
        <f ca="1"/>
        <v>618001000</v>
      </c>
      <c r="AH185">
        <f ca="1"/>
        <v>139420000</v>
      </c>
      <c r="AI185">
        <f ca="1"/>
        <v>82245000</v>
      </c>
      <c r="AJ185">
        <f ca="1"/>
        <v>179816000</v>
      </c>
      <c r="AK185">
        <f ca="1"/>
        <v>9077000</v>
      </c>
      <c r="AL185">
        <f ca="1"/>
        <v>128833000</v>
      </c>
      <c r="AM185">
        <f ca="1"/>
        <v>2536000</v>
      </c>
      <c r="AN185">
        <f ca="1"/>
        <v>11426000</v>
      </c>
      <c r="AO185">
        <f ca="1"/>
        <v>189079000</v>
      </c>
      <c r="AP185" t="str">
        <f ca="1"/>
        <v/>
      </c>
      <c r="AQ185" t="str">
        <f ca="1"/>
        <v/>
      </c>
      <c r="AR185" t="str">
        <f ca="1"/>
        <v/>
      </c>
      <c r="AS185">
        <f ca="1"/>
        <v>-152628000</v>
      </c>
      <c r="AT185">
        <f ca="1"/>
        <v>-7955000</v>
      </c>
      <c r="AU185" t="str">
        <f ca="1"/>
        <v/>
      </c>
      <c r="AV185" t="str">
        <f ca="1"/>
        <v/>
      </c>
      <c r="AW185">
        <f ca="1"/>
        <v>2.85</v>
      </c>
      <c r="AX185">
        <f ca="1"/>
        <v>112255500</v>
      </c>
      <c r="AY185">
        <f ca="1"/>
        <v>0.14875639779479499</v>
      </c>
      <c r="AZ185">
        <f ca="1"/>
        <v>140446000</v>
      </c>
      <c r="BA185">
        <f ca="1"/>
        <v>151872000</v>
      </c>
      <c r="BB185">
        <f ca="1"/>
        <v>0.162042258254849</v>
      </c>
      <c r="BC185">
        <f ca="1"/>
        <v>0.20174086170307001</v>
      </c>
      <c r="BD185" t="str">
        <f ca="1"/>
        <v/>
      </c>
      <c r="BE185">
        <f ca="1"/>
        <v>0.34061395356777402</v>
      </c>
      <c r="BF185">
        <f ca="1"/>
        <v>5.5053070896303504</v>
      </c>
      <c r="BG185">
        <f ca="1"/>
        <v>0.97176175150756094</v>
      </c>
      <c r="BH185">
        <f ca="1"/>
        <v>-0.16284888454040999</v>
      </c>
      <c r="BI185" t="str">
        <f ca="1"/>
        <v/>
      </c>
      <c r="BJ185" t="str">
        <f ca="1"/>
        <v/>
      </c>
      <c r="BK185">
        <f ca="1"/>
        <v>8.7752617534305605E-2</v>
      </c>
      <c r="BL185" t="str">
        <f ca="1"/>
        <v/>
      </c>
      <c r="BM185">
        <f ca="1"/>
        <v>55.380914826498397</v>
      </c>
      <c r="BN185">
        <f ca="1"/>
        <v>0.84899299125457395</v>
      </c>
      <c r="BO185">
        <f ca="1"/>
        <v>2.3772760701406201</v>
      </c>
      <c r="BP185">
        <f ca="1"/>
        <v>16.5503315789474</v>
      </c>
      <c r="BQ185">
        <f ca="1"/>
        <v>0.22907391075518099</v>
      </c>
      <c r="BR185" t="str">
        <f ca="1"/>
        <v/>
      </c>
      <c r="BS185">
        <f ca="1"/>
        <v>2.3902588201092401E-7</v>
      </c>
    </row>
    <row r="186" spans="1:71" x14ac:dyDescent="0.3">
      <c r="A186">
        <f ca="1"/>
        <v>1419612</v>
      </c>
      <c r="B186" t="str">
        <f ca="1"/>
        <v>SOLAREDGE TECHNOLOGIES, INC.</v>
      </c>
      <c r="C186" t="str">
        <f ca="1"/>
        <v>SEDG</v>
      </c>
      <c r="D186" t="str">
        <f ca="1"/>
        <v>04 Manufacturing</v>
      </c>
      <c r="E186" t="str">
        <f ca="1"/>
        <v>Semiconductors &amp; Related Devices</v>
      </c>
      <c r="F186" t="str">
        <f ca="1"/>
        <v>3674</v>
      </c>
      <c r="G186" t="str">
        <f ca="1"/>
        <v>1 HAMADA STREET HERZILIYA PITUACH, None None</v>
      </c>
      <c r="H186">
        <f ca="1"/>
        <v>2017</v>
      </c>
      <c r="I186" t="str">
        <f ca="1"/>
        <v>FY</v>
      </c>
      <c r="J186">
        <f ca="1"/>
        <v>23.062104000000001</v>
      </c>
      <c r="K186">
        <f ca="1"/>
        <v>641305000</v>
      </c>
      <c r="L186">
        <f ca="1"/>
        <v>476686000</v>
      </c>
      <c r="M186">
        <f ca="1"/>
        <v>163163000</v>
      </c>
      <c r="N186">
        <f ca="1"/>
        <v>109528000</v>
      </c>
      <c r="O186">
        <f ca="1"/>
        <v>82992000</v>
      </c>
      <c r="P186">
        <f ca="1"/>
        <v>51182000</v>
      </c>
      <c r="Q186">
        <f ca="1"/>
        <v>52297000</v>
      </c>
      <c r="R186" t="str">
        <f ca="1"/>
        <v/>
      </c>
      <c r="S186" t="str">
        <f ca="1"/>
        <v/>
      </c>
      <c r="T186" t="str">
        <f ca="1"/>
        <v/>
      </c>
      <c r="U186">
        <f ca="1"/>
        <v>129754000</v>
      </c>
      <c r="V186">
        <f ca="1"/>
        <v>69488000</v>
      </c>
      <c r="W186" t="str">
        <f ca="1"/>
        <v/>
      </c>
      <c r="X186" t="str">
        <f ca="1"/>
        <v/>
      </c>
      <c r="Y186" t="str">
        <f ca="1"/>
        <v/>
      </c>
      <c r="Z186">
        <f ca="1"/>
        <v>397467000</v>
      </c>
      <c r="AA186" t="str">
        <f ca="1"/>
        <v/>
      </c>
      <c r="AB186">
        <f ca="1"/>
        <v>66172000</v>
      </c>
      <c r="AC186">
        <f ca="1"/>
        <v>4000</v>
      </c>
      <c r="AD186">
        <f ca="1"/>
        <v>43812601</v>
      </c>
      <c r="AE186">
        <f ca="1"/>
        <v>214766000</v>
      </c>
      <c r="AF186" t="str">
        <f ca="1"/>
        <v/>
      </c>
      <c r="AG186">
        <f ca="1"/>
        <v>392279000</v>
      </c>
      <c r="AH186">
        <f ca="1"/>
        <v>91086000</v>
      </c>
      <c r="AI186">
        <f ca="1"/>
        <v>54966000</v>
      </c>
      <c r="AJ186">
        <f ca="1"/>
        <v>123680000</v>
      </c>
      <c r="AK186">
        <f ca="1"/>
        <v>16072000</v>
      </c>
      <c r="AL186">
        <f ca="1"/>
        <v>84172000</v>
      </c>
      <c r="AM186" t="str">
        <f ca="1"/>
        <v/>
      </c>
      <c r="AN186">
        <f ca="1"/>
        <v>7155000</v>
      </c>
      <c r="AO186">
        <f ca="1"/>
        <v>136665000</v>
      </c>
      <c r="AP186" t="str">
        <f ca="1"/>
        <v/>
      </c>
      <c r="AQ186" t="str">
        <f ca="1"/>
        <v/>
      </c>
      <c r="AR186" t="str">
        <f ca="1"/>
        <v/>
      </c>
      <c r="AS186">
        <f ca="1"/>
        <v>-85407000</v>
      </c>
      <c r="AT186">
        <f ca="1"/>
        <v>7240000</v>
      </c>
      <c r="AU186" t="str">
        <f ca="1"/>
        <v/>
      </c>
      <c r="AV186" t="str">
        <f ca="1"/>
        <v/>
      </c>
      <c r="AW186">
        <f ca="1"/>
        <v>1.99</v>
      </c>
      <c r="AX186" t="str">
        <f ca="1"/>
        <v/>
      </c>
      <c r="AY186" t="str">
        <f ca="1"/>
        <v/>
      </c>
      <c r="AZ186" t="str">
        <f ca="1"/>
        <v/>
      </c>
      <c r="BA186" t="str">
        <f ca="1"/>
        <v/>
      </c>
      <c r="BB186" t="str">
        <f ca="1"/>
        <v/>
      </c>
      <c r="BC186" t="str">
        <f ca="1"/>
        <v/>
      </c>
      <c r="BD186" t="str">
        <f ca="1"/>
        <v/>
      </c>
      <c r="BE186" t="str">
        <f ca="1"/>
        <v/>
      </c>
      <c r="BF186" t="str">
        <f ca="1"/>
        <v/>
      </c>
      <c r="BG186" t="str">
        <f ca="1"/>
        <v/>
      </c>
      <c r="BH186" t="str">
        <f ca="1"/>
        <v/>
      </c>
      <c r="BI186" t="str">
        <f ca="1"/>
        <v/>
      </c>
      <c r="BJ186" t="str">
        <f ca="1"/>
        <v/>
      </c>
      <c r="BK186" t="str">
        <f ca="1"/>
        <v/>
      </c>
      <c r="BL186" t="str">
        <f ca="1"/>
        <v/>
      </c>
      <c r="BM186" t="str">
        <f ca="1"/>
        <v/>
      </c>
      <c r="BN186">
        <f ca="1"/>
        <v>1.2574795382030599</v>
      </c>
      <c r="BO186">
        <f ca="1"/>
        <v>3.0341569431385502</v>
      </c>
      <c r="BP186">
        <f ca="1"/>
        <v>11.5889969849246</v>
      </c>
      <c r="BQ186">
        <f ca="1"/>
        <v>0.21177104011150599</v>
      </c>
      <c r="BR186" t="str">
        <f ca="1"/>
        <v/>
      </c>
      <c r="BS186">
        <f ca="1"/>
        <v>1.1546515046532201E-7</v>
      </c>
    </row>
    <row r="187" spans="1:71" x14ac:dyDescent="0.3">
      <c r="A187">
        <f ca="1"/>
        <v>1275014</v>
      </c>
      <c r="B187" t="str">
        <f ca="1"/>
        <v>Ultra Clean Holdings, Inc.</v>
      </c>
      <c r="C187" t="str">
        <f ca="1"/>
        <v>UCTT</v>
      </c>
      <c r="D187" t="str">
        <f ca="1"/>
        <v>04 Manufacturing</v>
      </c>
      <c r="E187" t="str">
        <f ca="1"/>
        <v>Semiconductors &amp; Related Devices</v>
      </c>
      <c r="F187" t="str">
        <f ca="1"/>
        <v>3674</v>
      </c>
      <c r="G187" t="str">
        <f ca="1"/>
        <v>26462 CORPORATE AVENUE HAYWARD, CA 94545</v>
      </c>
      <c r="H187">
        <f ca="1"/>
        <v>2026</v>
      </c>
      <c r="I187" t="str">
        <f ca="1"/>
        <v>FY</v>
      </c>
      <c r="J187">
        <f ca="1"/>
        <v>54.795952999999997</v>
      </c>
      <c r="K187" t="str">
        <f ca="1"/>
        <v/>
      </c>
      <c r="L187" t="str">
        <f ca="1"/>
        <v/>
      </c>
      <c r="M187" t="str">
        <f ca="1"/>
        <v/>
      </c>
      <c r="N187" t="str">
        <f ca="1"/>
        <v/>
      </c>
      <c r="O187" t="str">
        <f ca="1"/>
        <v/>
      </c>
      <c r="P187" t="str">
        <f ca="1"/>
        <v/>
      </c>
      <c r="Q187" t="str">
        <f ca="1"/>
        <v/>
      </c>
      <c r="R187" t="str">
        <f ca="1"/>
        <v/>
      </c>
      <c r="S187" t="str">
        <f ca="1"/>
        <v/>
      </c>
      <c r="T187" t="str">
        <f ca="1"/>
        <v/>
      </c>
      <c r="U187" t="str">
        <f ca="1"/>
        <v/>
      </c>
      <c r="V187" t="str">
        <f ca="1"/>
        <v/>
      </c>
      <c r="W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c r="AL187" t="str">
        <f ca="1"/>
        <v/>
      </c>
      <c r="AM187" t="str">
        <f ca="1"/>
        <v/>
      </c>
      <c r="AN187" t="str">
        <f ca="1"/>
        <v/>
      </c>
      <c r="AO187" t="str">
        <f ca="1"/>
        <v/>
      </c>
      <c r="AP187" t="str">
        <f ca="1"/>
        <v/>
      </c>
      <c r="AQ187" t="str">
        <f ca="1"/>
        <v/>
      </c>
      <c r="AR187" t="str">
        <f ca="1"/>
        <v/>
      </c>
      <c r="AS187" t="str">
        <f ca="1"/>
        <v/>
      </c>
      <c r="AT187" t="str">
        <f ca="1"/>
        <v/>
      </c>
      <c r="AU187" t="str">
        <f ca="1"/>
        <v/>
      </c>
      <c r="AV187" t="str">
        <f ca="1"/>
        <v/>
      </c>
      <c r="AW187" t="str">
        <f ca="1"/>
        <v/>
      </c>
      <c r="AX187" t="str">
        <f ca="1"/>
        <v/>
      </c>
      <c r="AY187" t="str">
        <f ca="1"/>
        <v/>
      </c>
      <c r="AZ187" t="str">
        <f ca="1"/>
        <v/>
      </c>
      <c r="BA187" t="str">
        <f ca="1"/>
        <v/>
      </c>
      <c r="BB187" t="str">
        <f ca="1"/>
        <v/>
      </c>
      <c r="BC187" t="str">
        <f ca="1"/>
        <v/>
      </c>
      <c r="BD187" t="str">
        <f ca="1"/>
        <v/>
      </c>
      <c r="BE187" t="str">
        <f ca="1"/>
        <v/>
      </c>
      <c r="BF187" t="str">
        <f ca="1"/>
        <v/>
      </c>
      <c r="BG187" t="str">
        <f ca="1"/>
        <v/>
      </c>
      <c r="BH187" t="str">
        <f ca="1"/>
        <v/>
      </c>
      <c r="BI187" t="str">
        <f ca="1"/>
        <v/>
      </c>
      <c r="BJ187" t="str">
        <f ca="1"/>
        <v/>
      </c>
      <c r="BK187" t="str">
        <f ca="1"/>
        <v/>
      </c>
      <c r="BL187" t="str">
        <f ca="1"/>
        <v/>
      </c>
      <c r="BM187" t="str">
        <f ca="1"/>
        <v/>
      </c>
      <c r="BN187" t="str">
        <f ca="1"/>
        <v/>
      </c>
      <c r="BO187" t="str">
        <f ca="1"/>
        <v/>
      </c>
      <c r="BP187" t="str">
        <f ca="1"/>
        <v/>
      </c>
      <c r="BQ187" t="str">
        <f ca="1"/>
        <v/>
      </c>
      <c r="BR187" t="str">
        <f ca="1"/>
        <v/>
      </c>
      <c r="BS187" t="str">
        <f ca="1"/>
        <v/>
      </c>
    </row>
    <row r="188" spans="1:71" x14ac:dyDescent="0.3">
      <c r="A188">
        <f ca="1"/>
        <v>1275014</v>
      </c>
      <c r="B188" t="str">
        <f ca="1"/>
        <v>Ultra Clean Holdings, Inc.</v>
      </c>
      <c r="C188" t="str">
        <f ca="1"/>
        <v>UCTT</v>
      </c>
      <c r="D188" t="str">
        <f ca="1"/>
        <v>04 Manufacturing</v>
      </c>
      <c r="E188" t="str">
        <f ca="1"/>
        <v>Semiconductors &amp; Related Devices</v>
      </c>
      <c r="F188" t="str">
        <f ca="1"/>
        <v>3674</v>
      </c>
      <c r="G188" t="str">
        <f ca="1"/>
        <v>26462 CORPORATE AVENUE HAYWARD, CA 94545</v>
      </c>
      <c r="H188">
        <f ca="1"/>
        <v>2025</v>
      </c>
      <c r="I188" t="str">
        <f ca="1"/>
        <v>FY</v>
      </c>
      <c r="J188">
        <f ca="1"/>
        <v>24.951360999999999</v>
      </c>
      <c r="K188">
        <f ca="1"/>
        <v>1729000000</v>
      </c>
      <c r="L188">
        <f ca="1"/>
        <v>959700000</v>
      </c>
      <c r="M188">
        <f ca="1"/>
        <v>311800000</v>
      </c>
      <c r="N188">
        <f ca="1"/>
        <v>208800000</v>
      </c>
      <c r="O188">
        <f ca="1"/>
        <v>390900000</v>
      </c>
      <c r="P188" t="str">
        <f ca="1"/>
        <v/>
      </c>
      <c r="Q188">
        <f ca="1"/>
        <v>324600000</v>
      </c>
      <c r="R188">
        <f ca="1"/>
        <v>156800000</v>
      </c>
      <c r="S188">
        <f ca="1"/>
        <v>114200000</v>
      </c>
      <c r="T188">
        <f ca="1"/>
        <v>944900000</v>
      </c>
      <c r="U188">
        <f ca="1"/>
        <v>300700000</v>
      </c>
      <c r="V188">
        <f ca="1"/>
        <v>194900000</v>
      </c>
      <c r="W188" t="str">
        <f ca="1"/>
        <v/>
      </c>
      <c r="X188" t="str">
        <f ca="1"/>
        <v/>
      </c>
      <c r="Y188">
        <f ca="1"/>
        <v>481400000</v>
      </c>
      <c r="Z188">
        <f ca="1"/>
        <v>711000000</v>
      </c>
      <c r="AA188" t="str">
        <f ca="1"/>
        <v/>
      </c>
      <c r="AB188">
        <f ca="1"/>
        <v>189200000</v>
      </c>
      <c r="AC188">
        <f ca="1"/>
        <v>100000</v>
      </c>
      <c r="AD188">
        <f ca="1"/>
        <v>45500000</v>
      </c>
      <c r="AE188">
        <f ca="1"/>
        <v>322900000</v>
      </c>
      <c r="AF188" t="str">
        <f ca="1"/>
        <v/>
      </c>
      <c r="AG188">
        <f ca="1"/>
        <v>1731100000</v>
      </c>
      <c r="AH188">
        <f ca="1"/>
        <v>-107400000</v>
      </c>
      <c r="AI188">
        <f ca="1"/>
        <v>32000000</v>
      </c>
      <c r="AJ188">
        <f ca="1"/>
        <v>430300000</v>
      </c>
      <c r="AK188">
        <f ca="1"/>
        <v>25900000</v>
      </c>
      <c r="AL188">
        <f ca="1"/>
        <v>-181200000</v>
      </c>
      <c r="AM188" t="str">
        <f ca="1"/>
        <v/>
      </c>
      <c r="AN188">
        <f ca="1"/>
        <v>47900000</v>
      </c>
      <c r="AO188">
        <f ca="1"/>
        <v>65600000</v>
      </c>
      <c r="AP188" t="str">
        <f ca="1"/>
        <v/>
      </c>
      <c r="AQ188" t="str">
        <f ca="1"/>
        <v/>
      </c>
      <c r="AR188" t="str">
        <f ca="1"/>
        <v/>
      </c>
      <c r="AS188">
        <f ca="1"/>
        <v>-47000000</v>
      </c>
      <c r="AT188">
        <f ca="1"/>
        <v>-21200000</v>
      </c>
      <c r="AU188" t="str">
        <f ca="1"/>
        <v/>
      </c>
      <c r="AV188" t="str">
        <f ca="1"/>
        <v/>
      </c>
      <c r="AW188">
        <f ca="1"/>
        <v>-4</v>
      </c>
      <c r="AX188">
        <f ca="1"/>
        <v>385950000</v>
      </c>
      <c r="AY188" t="str">
        <f ca="1"/>
        <v/>
      </c>
      <c r="AZ188" t="str">
        <f ca="1"/>
        <v/>
      </c>
      <c r="BA188" t="str">
        <f ca="1"/>
        <v/>
      </c>
      <c r="BB188" t="str">
        <f ca="1"/>
        <v/>
      </c>
      <c r="BC188" t="str">
        <f ca="1"/>
        <v/>
      </c>
      <c r="BD188" t="str">
        <f ca="1"/>
        <v/>
      </c>
      <c r="BE188" t="str">
        <f ca="1"/>
        <v/>
      </c>
      <c r="BF188">
        <f ca="1"/>
        <v>4.4852960228008802</v>
      </c>
      <c r="BG188" t="str">
        <f ca="1"/>
        <v/>
      </c>
      <c r="BH188" t="str">
        <f ca="1"/>
        <v/>
      </c>
      <c r="BI188" t="str">
        <f ca="1"/>
        <v/>
      </c>
      <c r="BJ188" t="str">
        <f ca="1"/>
        <v/>
      </c>
      <c r="BK188" t="str">
        <f ca="1"/>
        <v/>
      </c>
      <c r="BL188">
        <f ca="1"/>
        <v>0.54650086755349903</v>
      </c>
      <c r="BM188" t="str">
        <f ca="1"/>
        <v/>
      </c>
      <c r="BN188">
        <f ca="1"/>
        <v>1.0369138676421701</v>
      </c>
      <c r="BO188">
        <f ca="1"/>
        <v>1.89158629863651</v>
      </c>
      <c r="BP188">
        <f ca="1"/>
        <v>-6.2378402499999996</v>
      </c>
      <c r="BQ188">
        <f ca="1"/>
        <v>-0.25485232067510499</v>
      </c>
      <c r="BR188" t="str">
        <f ca="1"/>
        <v/>
      </c>
      <c r="BS188">
        <f ca="1"/>
        <v>-1.40373338959212E-7</v>
      </c>
    </row>
    <row r="189" spans="1:71" x14ac:dyDescent="0.3">
      <c r="A189">
        <f ca="1"/>
        <v>1275014</v>
      </c>
      <c r="B189" t="str">
        <f ca="1"/>
        <v>Ultra Clean Holdings, Inc.</v>
      </c>
      <c r="C189" t="str">
        <f ca="1"/>
        <v>UCTT</v>
      </c>
      <c r="D189" t="str">
        <f ca="1"/>
        <v>04 Manufacturing</v>
      </c>
      <c r="E189" t="str">
        <f ca="1"/>
        <v>Semiconductors &amp; Related Devices</v>
      </c>
      <c r="F189" t="str">
        <f ca="1"/>
        <v>3674</v>
      </c>
      <c r="G189" t="str">
        <f ca="1"/>
        <v>26462 CORPORATE AVENUE HAYWARD, CA 94545</v>
      </c>
      <c r="H189">
        <f ca="1"/>
        <v>2024</v>
      </c>
      <c r="I189" t="str">
        <f ca="1"/>
        <v>FY</v>
      </c>
      <c r="J189">
        <f ca="1"/>
        <v>40.449305000000003</v>
      </c>
      <c r="K189">
        <f ca="1"/>
        <v>1919900000</v>
      </c>
      <c r="L189">
        <f ca="1"/>
        <v>970100000</v>
      </c>
      <c r="M189">
        <f ca="1"/>
        <v>313900000</v>
      </c>
      <c r="N189">
        <f ca="1"/>
        <v>241100000</v>
      </c>
      <c r="O189">
        <f ca="1"/>
        <v>381000000</v>
      </c>
      <c r="P189" t="str">
        <f ca="1"/>
        <v/>
      </c>
      <c r="Q189">
        <f ca="1"/>
        <v>325900000</v>
      </c>
      <c r="R189">
        <f ca="1"/>
        <v>184900000</v>
      </c>
      <c r="S189">
        <f ca="1"/>
        <v>265300000</v>
      </c>
      <c r="T189">
        <f ca="1"/>
        <v>984100000</v>
      </c>
      <c r="U189">
        <f ca="1"/>
        <v>335600000</v>
      </c>
      <c r="V189">
        <f ca="1"/>
        <v>212500000</v>
      </c>
      <c r="W189" t="str">
        <f ca="1"/>
        <v/>
      </c>
      <c r="X189" t="str">
        <f ca="1"/>
        <v/>
      </c>
      <c r="Y189">
        <f ca="1"/>
        <v>499700000</v>
      </c>
      <c r="Z189">
        <f ca="1"/>
        <v>873600000</v>
      </c>
      <c r="AA189" t="str">
        <f ca="1"/>
        <v/>
      </c>
      <c r="AB189">
        <f ca="1"/>
        <v>370400000</v>
      </c>
      <c r="AC189">
        <f ca="1"/>
        <v>100000</v>
      </c>
      <c r="AD189">
        <f ca="1"/>
        <v>45100000</v>
      </c>
      <c r="AE189">
        <f ca="1"/>
        <v>356300000</v>
      </c>
      <c r="AF189" t="str">
        <f ca="1"/>
        <v/>
      </c>
      <c r="AG189">
        <f ca="1"/>
        <v>1741300000</v>
      </c>
      <c r="AH189">
        <f ca="1"/>
        <v>91200000</v>
      </c>
      <c r="AI189">
        <f ca="1"/>
        <v>28300000</v>
      </c>
      <c r="AJ189">
        <f ca="1"/>
        <v>265100000</v>
      </c>
      <c r="AK189">
        <f ca="1"/>
        <v>32700000</v>
      </c>
      <c r="AL189">
        <f ca="1"/>
        <v>23700000</v>
      </c>
      <c r="AM189" t="str">
        <f ca="1"/>
        <v/>
      </c>
      <c r="AN189">
        <f ca="1"/>
        <v>45700000</v>
      </c>
      <c r="AO189">
        <f ca="1"/>
        <v>65000000</v>
      </c>
      <c r="AP189" t="str">
        <f ca="1"/>
        <v/>
      </c>
      <c r="AQ189" t="str">
        <f ca="1"/>
        <v/>
      </c>
      <c r="AR189" t="str">
        <f ca="1"/>
        <v/>
      </c>
      <c r="AS189">
        <f ca="1"/>
        <v>-63500000</v>
      </c>
      <c r="AT189">
        <f ca="1"/>
        <v>9800000</v>
      </c>
      <c r="AU189" t="str">
        <f ca="1"/>
        <v/>
      </c>
      <c r="AV189" t="str">
        <f ca="1"/>
        <v/>
      </c>
      <c r="AW189">
        <f ca="1"/>
        <v>0.53</v>
      </c>
      <c r="AX189">
        <f ca="1"/>
        <v>377750000</v>
      </c>
      <c r="AY189" t="str">
        <f ca="1"/>
        <v/>
      </c>
      <c r="AZ189" t="str">
        <f ca="1"/>
        <v/>
      </c>
      <c r="BA189" t="str">
        <f ca="1"/>
        <v/>
      </c>
      <c r="BB189" t="str">
        <f ca="1"/>
        <v/>
      </c>
      <c r="BC189" t="str">
        <f ca="1"/>
        <v/>
      </c>
      <c r="BD189" t="str">
        <f ca="1"/>
        <v/>
      </c>
      <c r="BE189" t="str">
        <f ca="1"/>
        <v/>
      </c>
      <c r="BF189">
        <f ca="1"/>
        <v>4.6096624751819997</v>
      </c>
      <c r="BG189" t="str">
        <f ca="1"/>
        <v/>
      </c>
      <c r="BH189" t="str">
        <f ca="1"/>
        <v/>
      </c>
      <c r="BI189" t="str">
        <f ca="1"/>
        <v/>
      </c>
      <c r="BJ189" t="str">
        <f ca="1"/>
        <v/>
      </c>
      <c r="BK189" t="str">
        <f ca="1"/>
        <v/>
      </c>
      <c r="BL189">
        <f ca="1"/>
        <v>0.51257878014479896</v>
      </c>
      <c r="BM189" t="str">
        <f ca="1"/>
        <v/>
      </c>
      <c r="BN189">
        <f ca="1"/>
        <v>0.93533969010727103</v>
      </c>
      <c r="BO189">
        <f ca="1"/>
        <v>1.7553635280095401</v>
      </c>
      <c r="BP189">
        <f ca="1"/>
        <v>76.319443396226404</v>
      </c>
      <c r="BQ189">
        <f ca="1"/>
        <v>2.7129120879120901E-2</v>
      </c>
      <c r="BR189" t="str">
        <f ca="1"/>
        <v/>
      </c>
      <c r="BS189">
        <f ca="1"/>
        <v>2.4539985863095199E-8</v>
      </c>
    </row>
    <row r="190" spans="1:71" x14ac:dyDescent="0.3">
      <c r="A190">
        <f ca="1"/>
        <v>1275014</v>
      </c>
      <c r="B190" t="str">
        <f ca="1"/>
        <v>Ultra Clean Holdings, Inc.</v>
      </c>
      <c r="C190" t="str">
        <f ca="1"/>
        <v>UCTT</v>
      </c>
      <c r="D190" t="str">
        <f ca="1"/>
        <v>04 Manufacturing</v>
      </c>
      <c r="E190" t="str">
        <f ca="1"/>
        <v>Semiconductors &amp; Related Devices</v>
      </c>
      <c r="F190" t="str">
        <f ca="1"/>
        <v>3674</v>
      </c>
      <c r="G190" t="str">
        <f ca="1"/>
        <v>26462 CORPORATE AVENUE HAYWARD, CA 94545</v>
      </c>
      <c r="H190">
        <f ca="1"/>
        <v>2023</v>
      </c>
      <c r="I190" t="str">
        <f ca="1"/>
        <v>FY</v>
      </c>
      <c r="J190">
        <f ca="1"/>
        <v>31.622261999999999</v>
      </c>
      <c r="K190">
        <f ca="1"/>
        <v>1867700000</v>
      </c>
      <c r="L190">
        <f ca="1"/>
        <v>893200000</v>
      </c>
      <c r="M190">
        <f ca="1"/>
        <v>307000000</v>
      </c>
      <c r="N190">
        <f ca="1"/>
        <v>180800000</v>
      </c>
      <c r="O190">
        <f ca="1"/>
        <v>374500000</v>
      </c>
      <c r="P190" t="str">
        <f ca="1"/>
        <v/>
      </c>
      <c r="Q190">
        <f ca="1"/>
        <v>328300000</v>
      </c>
      <c r="R190">
        <f ca="1"/>
        <v>215300000</v>
      </c>
      <c r="S190">
        <f ca="1"/>
        <v>265200000</v>
      </c>
      <c r="T190">
        <f ca="1"/>
        <v>970500000</v>
      </c>
      <c r="U190">
        <f ca="1"/>
        <v>310000000</v>
      </c>
      <c r="V190">
        <f ca="1"/>
        <v>192900000</v>
      </c>
      <c r="W190" t="str">
        <f ca="1"/>
        <v/>
      </c>
      <c r="X190" t="str">
        <f ca="1"/>
        <v/>
      </c>
      <c r="Y190">
        <f ca="1"/>
        <v>485300000</v>
      </c>
      <c r="Z190">
        <f ca="1"/>
        <v>838900000</v>
      </c>
      <c r="AA190">
        <f ca="1"/>
        <v>45000000</v>
      </c>
      <c r="AB190">
        <f ca="1"/>
        <v>346700000</v>
      </c>
      <c r="AC190">
        <f ca="1"/>
        <v>100000</v>
      </c>
      <c r="AD190">
        <f ca="1"/>
        <v>44600000</v>
      </c>
      <c r="AE190">
        <f ca="1"/>
        <v>277300000</v>
      </c>
      <c r="AF190">
        <f ca="1"/>
        <v>1734500000</v>
      </c>
      <c r="AG190">
        <f ca="1"/>
        <v>1457200000</v>
      </c>
      <c r="AH190">
        <f ca="1"/>
        <v>35200000</v>
      </c>
      <c r="AI190">
        <f ca="1"/>
        <v>28300000</v>
      </c>
      <c r="AJ190">
        <f ca="1"/>
        <v>242100000</v>
      </c>
      <c r="AK190">
        <f ca="1"/>
        <v>10900000</v>
      </c>
      <c r="AL190">
        <f ca="1"/>
        <v>-31100000</v>
      </c>
      <c r="AM190">
        <f ca="1"/>
        <v>48800000</v>
      </c>
      <c r="AN190">
        <f ca="1"/>
        <v>37600000</v>
      </c>
      <c r="AO190">
        <f ca="1"/>
        <v>135900000</v>
      </c>
      <c r="AP190" t="str">
        <f ca="1"/>
        <v/>
      </c>
      <c r="AQ190" t="str">
        <f ca="1"/>
        <v/>
      </c>
      <c r="AR190" t="str">
        <f ca="1"/>
        <v/>
      </c>
      <c r="AS190">
        <f ca="1"/>
        <v>-119700000</v>
      </c>
      <c r="AT190">
        <f ca="1"/>
        <v>-69900000</v>
      </c>
      <c r="AU190" t="str">
        <f ca="1"/>
        <v/>
      </c>
      <c r="AV190" t="str">
        <f ca="1"/>
        <v/>
      </c>
      <c r="AW190">
        <f ca="1"/>
        <v>-0.7</v>
      </c>
      <c r="AX190">
        <f ca="1"/>
        <v>409200000</v>
      </c>
      <c r="AY190">
        <f ca="1"/>
        <v>2.0294032862496401E-2</v>
      </c>
      <c r="AZ190">
        <f ca="1"/>
        <v>28600000</v>
      </c>
      <c r="BA190">
        <f ca="1"/>
        <v>66200000</v>
      </c>
      <c r="BB190">
        <f ca="1"/>
        <v>3.8166618622081303E-2</v>
      </c>
      <c r="BC190">
        <f ca="1"/>
        <v>7.8351109829922203E-2</v>
      </c>
      <c r="BD190" t="str">
        <f ca="1"/>
        <v/>
      </c>
      <c r="BE190">
        <f ca="1"/>
        <v>0.15987316229460899</v>
      </c>
      <c r="BF190">
        <f ca="1"/>
        <v>3.5610948191593401</v>
      </c>
      <c r="BG190">
        <f ca="1"/>
        <v>0.92868233656368804</v>
      </c>
      <c r="BH190">
        <f ca="1"/>
        <v>-6.9011242432977807E-2</v>
      </c>
      <c r="BI190" t="str">
        <f ca="1"/>
        <v/>
      </c>
      <c r="BJ190" t="str">
        <f ca="1"/>
        <v/>
      </c>
      <c r="BK190">
        <f ca="1"/>
        <v>1.63159411934275E-2</v>
      </c>
      <c r="BL190">
        <f ca="1"/>
        <v>0.519623065802859</v>
      </c>
      <c r="BM190">
        <f ca="1"/>
        <v>0.58606557377049195</v>
      </c>
      <c r="BN190">
        <f ca="1"/>
        <v>0.99032258064516099</v>
      </c>
      <c r="BO190">
        <f ca="1"/>
        <v>1.6732258064516099</v>
      </c>
      <c r="BP190">
        <f ca="1"/>
        <v>-45.174660000000003</v>
      </c>
      <c r="BQ190">
        <f ca="1"/>
        <v>-3.70723566575277E-2</v>
      </c>
      <c r="BR190" t="str">
        <f ca="1"/>
        <v/>
      </c>
      <c r="BS190">
        <f ca="1"/>
        <v>-2.6386438669686499E-8</v>
      </c>
    </row>
    <row r="191" spans="1:71" x14ac:dyDescent="0.3">
      <c r="A191">
        <f ca="1"/>
        <v>1275014</v>
      </c>
      <c r="B191" t="str">
        <f ca="1"/>
        <v>Ultra Clean Holdings, Inc.</v>
      </c>
      <c r="C191" t="str">
        <f ca="1"/>
        <v>UCTT</v>
      </c>
      <c r="D191" t="str">
        <f ca="1"/>
        <v>04 Manufacturing</v>
      </c>
      <c r="E191" t="str">
        <f ca="1"/>
        <v>Semiconductors &amp; Related Devices</v>
      </c>
      <c r="F191" t="str">
        <f ca="1"/>
        <v>3674</v>
      </c>
      <c r="G191" t="str">
        <f ca="1"/>
        <v>26462 CORPORATE AVENUE HAYWARD, CA 94545</v>
      </c>
      <c r="H191">
        <f ca="1"/>
        <v>2022</v>
      </c>
      <c r="I191" t="str">
        <f ca="1"/>
        <v>FY</v>
      </c>
      <c r="J191">
        <f ca="1"/>
        <v>36.501004000000002</v>
      </c>
      <c r="K191">
        <f ca="1"/>
        <v>1960900000</v>
      </c>
      <c r="L191">
        <f ca="1"/>
        <v>1098800000</v>
      </c>
      <c r="M191">
        <f ca="1"/>
        <v>358800000</v>
      </c>
      <c r="N191">
        <f ca="1"/>
        <v>253700000</v>
      </c>
      <c r="O191">
        <f ca="1"/>
        <v>443900000</v>
      </c>
      <c r="P191" t="str">
        <f ca="1"/>
        <v/>
      </c>
      <c r="Q191">
        <f ca="1"/>
        <v>279600000</v>
      </c>
      <c r="R191">
        <f ca="1"/>
        <v>187900000</v>
      </c>
      <c r="S191">
        <f ca="1"/>
        <v>248800000</v>
      </c>
      <c r="T191">
        <f ca="1"/>
        <v>1023900000</v>
      </c>
      <c r="U191">
        <f ca="1"/>
        <v>389200000</v>
      </c>
      <c r="V191">
        <f ca="1"/>
        <v>253500000</v>
      </c>
      <c r="W191" t="str">
        <f ca="1"/>
        <v/>
      </c>
      <c r="X191" t="str">
        <f ca="1"/>
        <v/>
      </c>
      <c r="Y191">
        <f ca="1"/>
        <v>524000000</v>
      </c>
      <c r="Z191">
        <f ca="1"/>
        <v>887900000</v>
      </c>
      <c r="AA191">
        <f ca="1"/>
        <v>15400000</v>
      </c>
      <c r="AB191">
        <f ca="1"/>
        <v>377800000</v>
      </c>
      <c r="AC191">
        <f ca="1"/>
        <v>100000</v>
      </c>
      <c r="AD191">
        <f ca="1"/>
        <v>45200000</v>
      </c>
      <c r="AE191">
        <f ca="1"/>
        <v>465000000</v>
      </c>
      <c r="AF191">
        <f ca="1"/>
        <v>2374300000</v>
      </c>
      <c r="AG191">
        <f ca="1"/>
        <v>1909300000</v>
      </c>
      <c r="AH191">
        <f ca="1"/>
        <v>120400000</v>
      </c>
      <c r="AI191">
        <f ca="1"/>
        <v>28500000</v>
      </c>
      <c r="AJ191">
        <f ca="1"/>
        <v>344600000</v>
      </c>
      <c r="AK191">
        <f ca="1"/>
        <v>37900000</v>
      </c>
      <c r="AL191">
        <f ca="1"/>
        <v>40400000</v>
      </c>
      <c r="AM191">
        <f ca="1"/>
        <v>33900000</v>
      </c>
      <c r="AN191">
        <f ca="1"/>
        <v>38400000</v>
      </c>
      <c r="AO191">
        <f ca="1"/>
        <v>47200000</v>
      </c>
      <c r="AP191" t="str">
        <f ca="1"/>
        <v/>
      </c>
      <c r="AQ191" t="str">
        <f ca="1"/>
        <v/>
      </c>
      <c r="AR191" t="str">
        <f ca="1"/>
        <v/>
      </c>
      <c r="AS191">
        <f ca="1"/>
        <v>-96200000</v>
      </c>
      <c r="AT191">
        <f ca="1"/>
        <v>-56000000</v>
      </c>
      <c r="AU191" t="str">
        <f ca="1"/>
        <v/>
      </c>
      <c r="AV191" t="str">
        <f ca="1"/>
        <v/>
      </c>
      <c r="AW191">
        <f ca="1"/>
        <v>0.89</v>
      </c>
      <c r="AX191" t="str">
        <f ca="1"/>
        <v/>
      </c>
      <c r="AY191">
        <f ca="1"/>
        <v>5.0709682853893802E-2</v>
      </c>
      <c r="AZ191">
        <f ca="1"/>
        <v>112200000</v>
      </c>
      <c r="BA191">
        <f ca="1"/>
        <v>150600000</v>
      </c>
      <c r="BB191">
        <f ca="1"/>
        <v>6.3429221244156203E-2</v>
      </c>
      <c r="BC191">
        <f ca="1"/>
        <v>1.9879543444383599E-2</v>
      </c>
      <c r="BD191" t="str">
        <f ca="1"/>
        <v/>
      </c>
      <c r="BE191">
        <f ca="1"/>
        <v>0.19584719706861001</v>
      </c>
      <c r="BF191" t="str">
        <f ca="1"/>
        <v/>
      </c>
      <c r="BG191">
        <f ca="1"/>
        <v>1.2108215615278699</v>
      </c>
      <c r="BH191">
        <f ca="1"/>
        <v>-4.0517205070968301E-2</v>
      </c>
      <c r="BI191" t="str">
        <f ca="1"/>
        <v/>
      </c>
      <c r="BJ191" t="str">
        <f ca="1"/>
        <v/>
      </c>
      <c r="BK191">
        <f ca="1"/>
        <v>1.2003537884850301E-2</v>
      </c>
      <c r="BL191">
        <f ca="1"/>
        <v>0.52215819266663299</v>
      </c>
      <c r="BM191">
        <f ca="1"/>
        <v>3.3097345132743401</v>
      </c>
      <c r="BN191">
        <f ca="1"/>
        <v>0.92189105858170595</v>
      </c>
      <c r="BO191">
        <f ca="1"/>
        <v>1.68268242548818</v>
      </c>
      <c r="BP191">
        <f ca="1"/>
        <v>41.012364044943801</v>
      </c>
      <c r="BQ191">
        <f ca="1"/>
        <v>4.5500619439125999E-2</v>
      </c>
      <c r="BR191" t="str">
        <f ca="1"/>
        <v/>
      </c>
      <c r="BS191">
        <f ca="1"/>
        <v>3.6587333663700897E-8</v>
      </c>
    </row>
    <row r="192" spans="1:71" x14ac:dyDescent="0.3">
      <c r="A192">
        <f ca="1"/>
        <v>1275014</v>
      </c>
      <c r="B192" t="str">
        <f ca="1"/>
        <v>Ultra Clean Holdings, Inc.</v>
      </c>
      <c r="C192" t="str">
        <f ca="1"/>
        <v>UCTT</v>
      </c>
      <c r="D192" t="str">
        <f ca="1"/>
        <v>04 Manufacturing</v>
      </c>
      <c r="E192" t="str">
        <f ca="1"/>
        <v>Semiconductors &amp; Related Devices</v>
      </c>
      <c r="F192" t="str">
        <f ca="1"/>
        <v>3674</v>
      </c>
      <c r="G192" t="str">
        <f ca="1"/>
        <v>26462 CORPORATE AVENUE HAYWARD, CA 94545</v>
      </c>
      <c r="H192">
        <f ca="1"/>
        <v>2021</v>
      </c>
      <c r="I192" t="str">
        <f ca="1"/>
        <v>FY</v>
      </c>
      <c r="J192">
        <f ca="1"/>
        <v>50.067650999999998</v>
      </c>
      <c r="K192" t="str">
        <f ca="1"/>
        <v/>
      </c>
      <c r="L192" t="str">
        <f ca="1"/>
        <v/>
      </c>
      <c r="M192" t="str">
        <f ca="1"/>
        <v/>
      </c>
      <c r="N192" t="str">
        <f ca="1"/>
        <v/>
      </c>
      <c r="O192" t="str">
        <f ca="1"/>
        <v/>
      </c>
      <c r="P192" t="str">
        <f ca="1"/>
        <v/>
      </c>
      <c r="Q192" t="str">
        <f ca="1"/>
        <v/>
      </c>
      <c r="R192" t="str">
        <f ca="1"/>
        <v/>
      </c>
      <c r="S192" t="str">
        <f ca="1"/>
        <v/>
      </c>
      <c r="T192" t="str">
        <f ca="1"/>
        <v/>
      </c>
      <c r="U192" t="str">
        <f ca="1"/>
        <v/>
      </c>
      <c r="V192" t="str">
        <f ca="1"/>
        <v/>
      </c>
      <c r="W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c r="AL192" t="str">
        <f ca="1"/>
        <v/>
      </c>
      <c r="AM192" t="str">
        <f ca="1"/>
        <v/>
      </c>
      <c r="AN192" t="str">
        <f ca="1"/>
        <v/>
      </c>
      <c r="AO192" t="str">
        <f ca="1"/>
        <v/>
      </c>
      <c r="AP192" t="str">
        <f ca="1"/>
        <v/>
      </c>
      <c r="AQ192" t="str">
        <f ca="1"/>
        <v/>
      </c>
      <c r="AR192" t="str">
        <f ca="1"/>
        <v/>
      </c>
      <c r="AS192" t="str">
        <f ca="1"/>
        <v/>
      </c>
      <c r="AT192" t="str">
        <f ca="1"/>
        <v/>
      </c>
      <c r="AU192" t="str">
        <f ca="1"/>
        <v/>
      </c>
      <c r="AV192" t="str">
        <f ca="1"/>
        <v/>
      </c>
      <c r="AW192" t="str">
        <f ca="1"/>
        <v/>
      </c>
      <c r="AX192" t="str">
        <f ca="1"/>
        <v/>
      </c>
      <c r="AY192" t="str">
        <f ca="1"/>
        <v/>
      </c>
      <c r="AZ192" t="str">
        <f ca="1"/>
        <v/>
      </c>
      <c r="BA192" t="str">
        <f ca="1"/>
        <v/>
      </c>
      <c r="BB192" t="str">
        <f ca="1"/>
        <v/>
      </c>
      <c r="BC192" t="str">
        <f ca="1"/>
        <v/>
      </c>
      <c r="BD192" t="str">
        <f ca="1"/>
        <v/>
      </c>
      <c r="BE192" t="str">
        <f ca="1"/>
        <v/>
      </c>
      <c r="BF192" t="str">
        <f ca="1"/>
        <v/>
      </c>
      <c r="BG192" t="str">
        <f ca="1"/>
        <v/>
      </c>
      <c r="BH192" t="str">
        <f ca="1"/>
        <v/>
      </c>
      <c r="BI192" t="str">
        <f ca="1"/>
        <v/>
      </c>
      <c r="BJ192" t="str">
        <f ca="1"/>
        <v/>
      </c>
      <c r="BK192" t="str">
        <f ca="1"/>
        <v/>
      </c>
      <c r="BL192" t="str">
        <f ca="1"/>
        <v/>
      </c>
      <c r="BM192" t="str">
        <f ca="1"/>
        <v/>
      </c>
      <c r="BN192" t="str">
        <f ca="1"/>
        <v/>
      </c>
      <c r="BO192" t="str">
        <f ca="1"/>
        <v/>
      </c>
      <c r="BP192" t="str">
        <f ca="1"/>
        <v/>
      </c>
      <c r="BQ192" t="str">
        <f ca="1"/>
        <v/>
      </c>
      <c r="BR192" t="str">
        <f ca="1"/>
        <v/>
      </c>
      <c r="BS192" t="str">
        <f ca="1"/>
        <v/>
      </c>
    </row>
    <row r="193" spans="1:71" x14ac:dyDescent="0.3">
      <c r="A193">
        <f ca="1"/>
        <v>1275014</v>
      </c>
      <c r="B193" t="str">
        <f ca="1"/>
        <v>Ultra Clean Holdings, Inc.</v>
      </c>
      <c r="C193" t="str">
        <f ca="1"/>
        <v>UCTT</v>
      </c>
      <c r="D193" t="str">
        <f ca="1"/>
        <v>04 Manufacturing</v>
      </c>
      <c r="E193" t="str">
        <f ca="1"/>
        <v>Semiconductors &amp; Related Devices</v>
      </c>
      <c r="F193" t="str">
        <f ca="1"/>
        <v>3674</v>
      </c>
      <c r="G193" t="str">
        <f ca="1"/>
        <v>26462 CORPORATE AVENUE HAYWARD, CA 94545</v>
      </c>
      <c r="H193">
        <f ca="1"/>
        <v>2020</v>
      </c>
      <c r="I193" t="str">
        <f ca="1"/>
        <v>FY</v>
      </c>
      <c r="J193">
        <f ca="1"/>
        <v>22.727649</v>
      </c>
      <c r="K193">
        <f ca="1"/>
        <v>2025400000</v>
      </c>
      <c r="L193">
        <f ca="1"/>
        <v>1137100000</v>
      </c>
      <c r="M193">
        <f ca="1"/>
        <v>466500000</v>
      </c>
      <c r="N193">
        <f ca="1"/>
        <v>250100000</v>
      </c>
      <c r="O193">
        <f ca="1"/>
        <v>379200000</v>
      </c>
      <c r="P193" t="str">
        <f ca="1"/>
        <v/>
      </c>
      <c r="Q193">
        <f ca="1"/>
        <v>242300000</v>
      </c>
      <c r="R193">
        <f ca="1"/>
        <v>245700000</v>
      </c>
      <c r="S193">
        <f ca="1"/>
        <v>270000000</v>
      </c>
      <c r="T193">
        <f ca="1"/>
        <v>1132700000</v>
      </c>
      <c r="U193">
        <f ca="1"/>
        <v>469100000</v>
      </c>
      <c r="V193">
        <f ca="1"/>
        <v>332900000</v>
      </c>
      <c r="W193" t="str">
        <f ca="1"/>
        <v/>
      </c>
      <c r="X193" t="str">
        <f ca="1"/>
        <v/>
      </c>
      <c r="Y193">
        <f ca="1"/>
        <v>565400000</v>
      </c>
      <c r="Z193">
        <f ca="1"/>
        <v>848900000</v>
      </c>
      <c r="AA193">
        <f ca="1"/>
        <v>3300000</v>
      </c>
      <c r="AB193">
        <f ca="1"/>
        <v>337400000</v>
      </c>
      <c r="AC193">
        <f ca="1"/>
        <v>100000</v>
      </c>
      <c r="AD193">
        <f ca="1"/>
        <v>44900000</v>
      </c>
      <c r="AE193">
        <f ca="1"/>
        <v>430000000</v>
      </c>
      <c r="AF193">
        <f ca="1"/>
        <v>2101600000</v>
      </c>
      <c r="AG193">
        <f ca="1"/>
        <v>1671600000</v>
      </c>
      <c r="AH193">
        <f ca="1"/>
        <v>185700000</v>
      </c>
      <c r="AI193">
        <f ca="1"/>
        <v>24500000</v>
      </c>
      <c r="AJ193">
        <f ca="1"/>
        <v>244300000</v>
      </c>
      <c r="AK193">
        <f ca="1"/>
        <v>27900000</v>
      </c>
      <c r="AL193">
        <f ca="1"/>
        <v>119500000</v>
      </c>
      <c r="AM193">
        <f ca="1"/>
        <v>24200000</v>
      </c>
      <c r="AN193">
        <f ca="1"/>
        <v>34100000</v>
      </c>
      <c r="AO193">
        <f ca="1"/>
        <v>211600000</v>
      </c>
      <c r="AP193" t="str">
        <f ca="1"/>
        <v/>
      </c>
      <c r="AQ193" t="str">
        <f ca="1"/>
        <v/>
      </c>
      <c r="AR193" t="str">
        <f ca="1"/>
        <v/>
      </c>
      <c r="AS193">
        <f ca="1"/>
        <v>-404800000</v>
      </c>
      <c r="AT193">
        <f ca="1"/>
        <v>460800000</v>
      </c>
      <c r="AU193" t="str">
        <f ca="1"/>
        <v/>
      </c>
      <c r="AV193" t="str">
        <f ca="1"/>
        <v/>
      </c>
      <c r="AW193">
        <f ca="1"/>
        <v>2.75</v>
      </c>
      <c r="AX193">
        <f ca="1"/>
        <v>275800000</v>
      </c>
      <c r="AY193">
        <f ca="1"/>
        <v>8.8361248572516204E-2</v>
      </c>
      <c r="AZ193">
        <f ca="1"/>
        <v>171600000</v>
      </c>
      <c r="BA193">
        <f ca="1"/>
        <v>205700000</v>
      </c>
      <c r="BB193">
        <f ca="1"/>
        <v>9.7877807384849594E-2</v>
      </c>
      <c r="BC193">
        <f ca="1"/>
        <v>0.10068519223448801</v>
      </c>
      <c r="BD193" t="str">
        <f ca="1"/>
        <v/>
      </c>
      <c r="BE193">
        <f ca="1"/>
        <v>0.20460601446516899</v>
      </c>
      <c r="BF193">
        <f ca="1"/>
        <v>6.0609137055837596</v>
      </c>
      <c r="BG193">
        <f ca="1"/>
        <v>1.0376221980843301</v>
      </c>
      <c r="BH193">
        <f ca="1"/>
        <v>-0.19261515036162899</v>
      </c>
      <c r="BI193" t="str">
        <f ca="1"/>
        <v/>
      </c>
      <c r="BJ193" t="str">
        <f ca="1"/>
        <v/>
      </c>
      <c r="BK193">
        <f ca="1"/>
        <v>1.1657784545108499E-2</v>
      </c>
      <c r="BL193">
        <f ca="1"/>
        <v>0.559247556038313</v>
      </c>
      <c r="BM193">
        <f ca="1"/>
        <v>7.0909090909090899</v>
      </c>
      <c r="BN193">
        <f ca="1"/>
        <v>0.99445747175442301</v>
      </c>
      <c r="BO193">
        <f ca="1"/>
        <v>1.61564698358559</v>
      </c>
      <c r="BP193">
        <f ca="1"/>
        <v>8.2645996363636396</v>
      </c>
      <c r="BQ193">
        <f ca="1"/>
        <v>0.14077040876428301</v>
      </c>
      <c r="BR193" t="str">
        <f ca="1"/>
        <v/>
      </c>
      <c r="BS193">
        <f ca="1"/>
        <v>7.3625909706679205E-8</v>
      </c>
    </row>
    <row r="194" spans="1:71" x14ac:dyDescent="0.3">
      <c r="A194">
        <f ca="1"/>
        <v>1275014</v>
      </c>
      <c r="B194" t="str">
        <f ca="1"/>
        <v>Ultra Clean Holdings, Inc.</v>
      </c>
      <c r="C194" t="str">
        <f ca="1"/>
        <v>UCTT</v>
      </c>
      <c r="D194" t="str">
        <f ca="1"/>
        <v>04 Manufacturing</v>
      </c>
      <c r="E194" t="str">
        <f ca="1"/>
        <v>Semiconductors &amp; Related Devices</v>
      </c>
      <c r="F194" t="str">
        <f ca="1"/>
        <v>3674</v>
      </c>
      <c r="G194" t="str">
        <f ca="1"/>
        <v>26462 CORPORATE AVENUE HAYWARD, CA 94545</v>
      </c>
      <c r="H194">
        <f ca="1"/>
        <v>2019</v>
      </c>
      <c r="I194" t="str">
        <f ca="1"/>
        <v>FY</v>
      </c>
      <c r="J194">
        <f ca="1"/>
        <v>14.53318</v>
      </c>
      <c r="K194">
        <f ca="1"/>
        <v>1019300000</v>
      </c>
      <c r="L194">
        <f ca="1"/>
        <v>467000000</v>
      </c>
      <c r="M194">
        <f ca="1"/>
        <v>162500000</v>
      </c>
      <c r="N194">
        <f ca="1"/>
        <v>112700000</v>
      </c>
      <c r="O194">
        <f ca="1"/>
        <v>172400000</v>
      </c>
      <c r="P194" t="str">
        <f ca="1"/>
        <v/>
      </c>
      <c r="Q194">
        <f ca="1"/>
        <v>145300000</v>
      </c>
      <c r="R194">
        <f ca="1"/>
        <v>180300000</v>
      </c>
      <c r="S194">
        <f ca="1"/>
        <v>171100000</v>
      </c>
      <c r="T194">
        <f ca="1"/>
        <v>566800000</v>
      </c>
      <c r="U194">
        <f ca="1"/>
        <v>210600000</v>
      </c>
      <c r="V194">
        <f ca="1"/>
        <v>133100000</v>
      </c>
      <c r="W194" t="str">
        <f ca="1"/>
        <v/>
      </c>
      <c r="X194" t="str">
        <f ca="1"/>
        <v/>
      </c>
      <c r="Y194">
        <f ca="1"/>
        <v>301900000</v>
      </c>
      <c r="Z194">
        <f ca="1"/>
        <v>436700000</v>
      </c>
      <c r="AA194">
        <f ca="1"/>
        <v>3300000</v>
      </c>
      <c r="AB194">
        <f ca="1"/>
        <v>140300000</v>
      </c>
      <c r="AC194">
        <f ca="1"/>
        <v>100000</v>
      </c>
      <c r="AD194">
        <f ca="1"/>
        <v>39.9</v>
      </c>
      <c r="AE194">
        <f ca="1"/>
        <v>56300000</v>
      </c>
      <c r="AF194">
        <f ca="1"/>
        <v>286400000</v>
      </c>
      <c r="AG194">
        <f ca="1"/>
        <v>869400000</v>
      </c>
      <c r="AH194">
        <f ca="1"/>
        <v>29900000</v>
      </c>
      <c r="AI194">
        <f ca="1"/>
        <v>14600000</v>
      </c>
      <c r="AJ194">
        <f ca="1"/>
        <v>166900000</v>
      </c>
      <c r="AK194">
        <f ca="1"/>
        <v>10000000</v>
      </c>
      <c r="AL194">
        <f ca="1"/>
        <v>-10300000</v>
      </c>
      <c r="AM194">
        <f ca="1"/>
        <v>25600000</v>
      </c>
      <c r="AN194">
        <f ca="1"/>
        <v>21500000</v>
      </c>
      <c r="AO194">
        <f ca="1"/>
        <v>121000000</v>
      </c>
      <c r="AP194" t="str">
        <f ca="1"/>
        <v/>
      </c>
      <c r="AQ194" t="str">
        <f ca="1"/>
        <v/>
      </c>
      <c r="AR194" t="str">
        <f ca="1"/>
        <v/>
      </c>
      <c r="AS194">
        <f ca="1"/>
        <v>-49200000</v>
      </c>
      <c r="AT194">
        <f ca="1"/>
        <v>-53400000</v>
      </c>
      <c r="AU194" t="str">
        <f ca="1"/>
        <v/>
      </c>
      <c r="AV194" t="str">
        <f ca="1"/>
        <v/>
      </c>
      <c r="AW194">
        <f ca="1"/>
        <v>-0.24</v>
      </c>
      <c r="AX194">
        <f ca="1"/>
        <v>179258000</v>
      </c>
      <c r="AY194">
        <f ca="1"/>
        <v>0.104399441340782</v>
      </c>
      <c r="AZ194">
        <f ca="1"/>
        <v>25300000</v>
      </c>
      <c r="BA194">
        <f ca="1"/>
        <v>46800000</v>
      </c>
      <c r="BB194">
        <f ca="1"/>
        <v>0.16340782122905001</v>
      </c>
      <c r="BC194">
        <f ca="1"/>
        <v>0.42248603351955299</v>
      </c>
      <c r="BD194" t="str">
        <f ca="1"/>
        <v/>
      </c>
      <c r="BE194">
        <f ca="1"/>
        <v>0.19657821229050301</v>
      </c>
      <c r="BF194">
        <f ca="1"/>
        <v>4.8499927478829399</v>
      </c>
      <c r="BG194">
        <f ca="1"/>
        <v>0.28097714117531603</v>
      </c>
      <c r="BH194">
        <f ca="1"/>
        <v>-0.17178770949720701</v>
      </c>
      <c r="BI194" t="str">
        <f ca="1"/>
        <v/>
      </c>
      <c r="BJ194" t="str">
        <f ca="1"/>
        <v/>
      </c>
      <c r="BK194">
        <f ca="1"/>
        <v>5.0977653631284897E-2</v>
      </c>
      <c r="BL194">
        <f ca="1"/>
        <v>0.55606788972824495</v>
      </c>
      <c r="BM194">
        <f ca="1"/>
        <v>0.98828125</v>
      </c>
      <c r="BN194">
        <f ca="1"/>
        <v>0.77160493827160503</v>
      </c>
      <c r="BO194">
        <f ca="1"/>
        <v>1.3988603988604</v>
      </c>
      <c r="BP194">
        <f ca="1"/>
        <v>-60.554916666666699</v>
      </c>
      <c r="BQ194">
        <f ca="1"/>
        <v>-2.3585985802610499E-2</v>
      </c>
      <c r="BR194" t="str">
        <f ca="1"/>
        <v/>
      </c>
      <c r="BS194">
        <f ca="1"/>
        <v>-7.9870922830318293E-9</v>
      </c>
    </row>
    <row r="195" spans="1:71" x14ac:dyDescent="0.3">
      <c r="A195">
        <f ca="1"/>
        <v>1275014</v>
      </c>
      <c r="B195" t="str">
        <f ca="1"/>
        <v>Ultra Clean Holdings, Inc.</v>
      </c>
      <c r="C195" t="str">
        <f ca="1"/>
        <v>UCTT</v>
      </c>
      <c r="D195" t="str">
        <f ca="1"/>
        <v>04 Manufacturing</v>
      </c>
      <c r="E195" t="str">
        <f ca="1"/>
        <v>Semiconductors &amp; Related Devices</v>
      </c>
      <c r="F195" t="str">
        <f ca="1"/>
        <v>3674</v>
      </c>
      <c r="G195" t="str">
        <f ca="1"/>
        <v>26462 CORPORATE AVENUE HAYWARD, CA 94545</v>
      </c>
      <c r="H195">
        <f ca="1"/>
        <v>2018</v>
      </c>
      <c r="I195" t="str">
        <f ca="1"/>
        <v>FY</v>
      </c>
      <c r="J195">
        <f ca="1"/>
        <v>16.82696</v>
      </c>
      <c r="K195">
        <f ca="1"/>
        <v>965477000</v>
      </c>
      <c r="L195">
        <f ca="1"/>
        <v>462925000</v>
      </c>
      <c r="M195">
        <f ca="1"/>
        <v>144145000</v>
      </c>
      <c r="N195">
        <f ca="1"/>
        <v>106956000</v>
      </c>
      <c r="O195">
        <f ca="1"/>
        <v>186116000</v>
      </c>
      <c r="P195" t="str">
        <f ca="1"/>
        <v/>
      </c>
      <c r="Q195">
        <f ca="1"/>
        <v>143459000</v>
      </c>
      <c r="R195">
        <f ca="1"/>
        <v>193507000</v>
      </c>
      <c r="S195">
        <f ca="1"/>
        <v>150226000</v>
      </c>
      <c r="T195">
        <f ca="1"/>
        <v>514489000</v>
      </c>
      <c r="U195">
        <f ca="1"/>
        <v>139298000</v>
      </c>
      <c r="V195">
        <f ca="1"/>
        <v>99011000</v>
      </c>
      <c r="W195" t="str">
        <f ca="1"/>
        <v/>
      </c>
      <c r="X195" t="str">
        <f ca="1"/>
        <v/>
      </c>
      <c r="Y195" t="str">
        <f ca="1"/>
        <v/>
      </c>
      <c r="Z195">
        <f ca="1"/>
        <v>436298000</v>
      </c>
      <c r="AA195">
        <f ca="1"/>
        <v>3337000</v>
      </c>
      <c r="AB195">
        <f ca="1"/>
        <v>149718000</v>
      </c>
      <c r="AC195">
        <f ca="1"/>
        <v>40000</v>
      </c>
      <c r="AD195">
        <f ca="1"/>
        <v>39065935</v>
      </c>
      <c r="AE195">
        <f ca="1"/>
        <v>175841000</v>
      </c>
      <c r="AF195" t="str">
        <f ca="1"/>
        <v/>
      </c>
      <c r="AG195" t="str">
        <f ca="1"/>
        <v/>
      </c>
      <c r="AH195">
        <f ca="1"/>
        <v>60704000</v>
      </c>
      <c r="AI195">
        <f ca="1"/>
        <v>13287000</v>
      </c>
      <c r="AJ195">
        <f ca="1"/>
        <v>115137000</v>
      </c>
      <c r="AK195">
        <f ca="1"/>
        <v>15319000</v>
      </c>
      <c r="AL195">
        <f ca="1"/>
        <v>36596000</v>
      </c>
      <c r="AM195" t="str">
        <f ca="1"/>
        <v/>
      </c>
      <c r="AN195">
        <f ca="1"/>
        <v>11535000</v>
      </c>
      <c r="AO195">
        <f ca="1"/>
        <v>41709000</v>
      </c>
      <c r="AP195" t="str">
        <f ca="1"/>
        <v/>
      </c>
      <c r="AQ195" t="str">
        <f ca="1"/>
        <v/>
      </c>
      <c r="AR195" t="str">
        <f ca="1"/>
        <v/>
      </c>
      <c r="AS195">
        <f ca="1"/>
        <v>-345933000</v>
      </c>
      <c r="AT195">
        <f ca="1"/>
        <v>380075000</v>
      </c>
      <c r="AU195" t="str">
        <f ca="1"/>
        <v/>
      </c>
      <c r="AV195" t="str">
        <f ca="1"/>
        <v/>
      </c>
      <c r="AW195">
        <f ca="1"/>
        <v>0.95</v>
      </c>
      <c r="AX195">
        <f ca="1"/>
        <v>211478000</v>
      </c>
      <c r="AY195" t="str">
        <f ca="1"/>
        <v/>
      </c>
      <c r="AZ195" t="str">
        <f ca="1"/>
        <v/>
      </c>
      <c r="BA195" t="str">
        <f ca="1"/>
        <v/>
      </c>
      <c r="BB195" t="str">
        <f ca="1"/>
        <v/>
      </c>
      <c r="BC195" t="str">
        <f ca="1"/>
        <v/>
      </c>
      <c r="BD195" t="str">
        <f ca="1"/>
        <v/>
      </c>
      <c r="BE195" t="str">
        <f ca="1"/>
        <v/>
      </c>
      <c r="BF195" t="str">
        <f ca="1"/>
        <v/>
      </c>
      <c r="BG195" t="str">
        <f ca="1"/>
        <v/>
      </c>
      <c r="BH195" t="str">
        <f ca="1"/>
        <v/>
      </c>
      <c r="BI195" t="str">
        <f ca="1"/>
        <v/>
      </c>
      <c r="BJ195" t="str">
        <f ca="1"/>
        <v/>
      </c>
      <c r="BK195" t="str">
        <f ca="1"/>
        <v/>
      </c>
      <c r="BL195">
        <f ca="1"/>
        <v>0.53288581706244698</v>
      </c>
      <c r="BM195" t="str">
        <f ca="1"/>
        <v/>
      </c>
      <c r="BN195">
        <f ca="1"/>
        <v>1.0347959051816999</v>
      </c>
      <c r="BO195">
        <f ca="1"/>
        <v>1.98717138795963</v>
      </c>
      <c r="BP195">
        <f ca="1"/>
        <v>17.712589473684201</v>
      </c>
      <c r="BQ195">
        <f ca="1"/>
        <v>8.3878450050194994E-2</v>
      </c>
      <c r="BR195" t="str">
        <f ca="1"/>
        <v/>
      </c>
      <c r="BS195">
        <f ca="1"/>
        <v>3.6639205313799301E-8</v>
      </c>
    </row>
    <row r="196" spans="1:71" x14ac:dyDescent="0.3">
      <c r="A196">
        <f ca="1"/>
        <v>1275014</v>
      </c>
      <c r="B196" t="str">
        <f ca="1"/>
        <v>Ultra Clean Holdings, Inc.</v>
      </c>
      <c r="C196" t="str">
        <f ca="1"/>
        <v>UCTT</v>
      </c>
      <c r="D196" t="str">
        <f ca="1"/>
        <v>04 Manufacturing</v>
      </c>
      <c r="E196" t="str">
        <f ca="1"/>
        <v>Semiconductors &amp; Related Devices</v>
      </c>
      <c r="F196" t="str">
        <f ca="1"/>
        <v>3674</v>
      </c>
      <c r="G196" t="str">
        <f ca="1"/>
        <v>26462 CORPORATE AVENUE HAYWARD, CA 94545</v>
      </c>
      <c r="H196">
        <f ca="1"/>
        <v>2017</v>
      </c>
      <c r="I196" t="str">
        <f ca="1"/>
        <v>FY</v>
      </c>
      <c r="J196">
        <f ca="1"/>
        <v>22.226707999999999</v>
      </c>
      <c r="K196">
        <f ca="1"/>
        <v>563412000</v>
      </c>
      <c r="L196">
        <f ca="1"/>
        <v>407448000</v>
      </c>
      <c r="M196">
        <f ca="1"/>
        <v>68306000</v>
      </c>
      <c r="N196">
        <f ca="1"/>
        <v>90213000</v>
      </c>
      <c r="O196">
        <f ca="1"/>
        <v>236840000</v>
      </c>
      <c r="P196" t="str">
        <f ca="1"/>
        <v/>
      </c>
      <c r="Q196">
        <f ca="1"/>
        <v>32246000</v>
      </c>
      <c r="R196">
        <f ca="1"/>
        <v>31587000</v>
      </c>
      <c r="S196">
        <f ca="1"/>
        <v>85248000</v>
      </c>
      <c r="T196">
        <f ca="1"/>
        <v>263107000</v>
      </c>
      <c r="U196">
        <f ca="1"/>
        <v>207347000</v>
      </c>
      <c r="V196">
        <f ca="1"/>
        <v>173521000</v>
      </c>
      <c r="W196" t="str">
        <f ca="1"/>
        <v/>
      </c>
      <c r="X196" t="str">
        <f ca="1"/>
        <v/>
      </c>
      <c r="Y196" t="str">
        <f ca="1"/>
        <v/>
      </c>
      <c r="Z196">
        <f ca="1"/>
        <v>300305000</v>
      </c>
      <c r="AA196">
        <f ca="1"/>
        <v>3337000</v>
      </c>
      <c r="AB196">
        <f ca="1"/>
        <v>113122000</v>
      </c>
      <c r="AC196">
        <f ca="1"/>
        <v>34000</v>
      </c>
      <c r="AD196">
        <f ca="1"/>
        <v>33664940</v>
      </c>
      <c r="AE196">
        <f ca="1"/>
        <v>167629000</v>
      </c>
      <c r="AF196" t="str">
        <f ca="1"/>
        <v/>
      </c>
      <c r="AG196" t="str">
        <f ca="1"/>
        <v/>
      </c>
      <c r="AH196">
        <f ca="1"/>
        <v>89397000</v>
      </c>
      <c r="AI196">
        <f ca="1"/>
        <v>11666000</v>
      </c>
      <c r="AJ196">
        <f ca="1"/>
        <v>78232000</v>
      </c>
      <c r="AK196">
        <f ca="1"/>
        <v>11857000</v>
      </c>
      <c r="AL196">
        <f ca="1"/>
        <v>75085000</v>
      </c>
      <c r="AM196" t="str">
        <f ca="1"/>
        <v/>
      </c>
      <c r="AN196">
        <f ca="1"/>
        <v>5275000</v>
      </c>
      <c r="AO196" t="str">
        <f ca="1"/>
        <v/>
      </c>
      <c r="AP196" t="str">
        <f ca="1"/>
        <v/>
      </c>
      <c r="AQ196" t="str">
        <f ca="1"/>
        <v/>
      </c>
      <c r="AR196" t="str">
        <f ca="1"/>
        <v/>
      </c>
      <c r="AS196" t="str">
        <f ca="1"/>
        <v/>
      </c>
      <c r="AT196" t="str">
        <f ca="1"/>
        <v/>
      </c>
      <c r="AU196" t="str">
        <f ca="1"/>
        <v/>
      </c>
      <c r="AV196" t="str">
        <f ca="1"/>
        <v/>
      </c>
      <c r="AW196">
        <f ca="1"/>
        <v>2.25</v>
      </c>
      <c r="AX196" t="str">
        <f ca="1"/>
        <v/>
      </c>
      <c r="AY196" t="str">
        <f ca="1"/>
        <v/>
      </c>
      <c r="AZ196" t="str">
        <f ca="1"/>
        <v/>
      </c>
      <c r="BA196" t="str">
        <f ca="1"/>
        <v/>
      </c>
      <c r="BB196" t="str">
        <f ca="1"/>
        <v/>
      </c>
      <c r="BC196" t="str">
        <f ca="1"/>
        <v/>
      </c>
      <c r="BD196" t="str">
        <f ca="1"/>
        <v/>
      </c>
      <c r="BE196" t="str">
        <f ca="1"/>
        <v/>
      </c>
      <c r="BF196" t="str">
        <f ca="1"/>
        <v/>
      </c>
      <c r="BG196" t="str">
        <f ca="1"/>
        <v/>
      </c>
      <c r="BH196" t="str">
        <f ca="1"/>
        <v/>
      </c>
      <c r="BI196" t="str">
        <f ca="1"/>
        <v/>
      </c>
      <c r="BJ196" t="str">
        <f ca="1"/>
        <v/>
      </c>
      <c r="BK196" t="str">
        <f ca="1"/>
        <v/>
      </c>
      <c r="BL196">
        <f ca="1"/>
        <v>0.46698863353993197</v>
      </c>
      <c r="BM196" t="str">
        <f ca="1"/>
        <v/>
      </c>
      <c r="BN196">
        <f ca="1"/>
        <v>0.32942844603490801</v>
      </c>
      <c r="BO196">
        <f ca="1"/>
        <v>0.82281393027147698</v>
      </c>
      <c r="BP196">
        <f ca="1"/>
        <v>9.87853688888889</v>
      </c>
      <c r="BQ196">
        <f ca="1"/>
        <v>0.25002913704400498</v>
      </c>
      <c r="BR196" t="str">
        <f ca="1"/>
        <v/>
      </c>
      <c r="BS196">
        <f ca="1"/>
        <v>1.66531003479796E-7</v>
      </c>
    </row>
    <row r="197" spans="1:71" x14ac:dyDescent="0.3">
      <c r="A197">
        <f ca="1"/>
        <v>6281</v>
      </c>
      <c r="B197" t="str">
        <f ca="1"/>
        <v>ANALOG DEVICES INC</v>
      </c>
      <c r="C197" t="str">
        <f ca="1"/>
        <v>ADI</v>
      </c>
      <c r="D197" t="str">
        <f ca="1"/>
        <v>04 Manufacturing</v>
      </c>
      <c r="E197" t="str">
        <f ca="1"/>
        <v>Semiconductors &amp; Related Devices</v>
      </c>
      <c r="F197" t="str">
        <f ca="1"/>
        <v>3674</v>
      </c>
      <c r="G197" t="str">
        <f ca="1"/>
        <v>ONE ANALOG WAY WILMINGTON, MA 01887</v>
      </c>
      <c r="H197">
        <f ca="1"/>
        <v>2026</v>
      </c>
      <c r="I197" t="str">
        <f ca="1"/>
        <v>FY</v>
      </c>
      <c r="J197">
        <f ca="1"/>
        <v>320.99003199999999</v>
      </c>
      <c r="K197" t="str">
        <f ca="1"/>
        <v/>
      </c>
      <c r="L197" t="str">
        <f ca="1"/>
        <v/>
      </c>
      <c r="M197" t="str">
        <f ca="1"/>
        <v/>
      </c>
      <c r="N197" t="str">
        <f ca="1"/>
        <v/>
      </c>
      <c r="O197" t="str">
        <f ca="1"/>
        <v/>
      </c>
      <c r="P197" t="str">
        <f ca="1"/>
        <v/>
      </c>
      <c r="Q197" t="str">
        <f ca="1"/>
        <v/>
      </c>
      <c r="R197" t="str">
        <f ca="1"/>
        <v/>
      </c>
      <c r="S197" t="str">
        <f ca="1"/>
        <v/>
      </c>
      <c r="T197" t="str">
        <f ca="1"/>
        <v/>
      </c>
      <c r="U197" t="str">
        <f ca="1"/>
        <v/>
      </c>
      <c r="V197" t="str">
        <f ca="1"/>
        <v/>
      </c>
      <c r="W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c r="AL197" t="str">
        <f ca="1"/>
        <v/>
      </c>
      <c r="AM197" t="str">
        <f ca="1"/>
        <v/>
      </c>
      <c r="AN197" t="str">
        <f ca="1"/>
        <v/>
      </c>
      <c r="AO197" t="str">
        <f ca="1"/>
        <v/>
      </c>
      <c r="AP197" t="str">
        <f ca="1"/>
        <v/>
      </c>
      <c r="AQ197" t="str">
        <f ca="1"/>
        <v/>
      </c>
      <c r="AR197" t="str">
        <f ca="1"/>
        <v/>
      </c>
      <c r="AS197" t="str">
        <f ca="1"/>
        <v/>
      </c>
      <c r="AT197" t="str">
        <f ca="1"/>
        <v/>
      </c>
      <c r="AU197" t="str">
        <f ca="1"/>
        <v/>
      </c>
      <c r="AV197" t="str">
        <f ca="1"/>
        <v/>
      </c>
      <c r="AW197" t="str">
        <f ca="1"/>
        <v/>
      </c>
      <c r="AX197" t="str">
        <f ca="1"/>
        <v/>
      </c>
      <c r="AY197" t="str">
        <f ca="1"/>
        <v/>
      </c>
      <c r="AZ197" t="str">
        <f ca="1"/>
        <v/>
      </c>
      <c r="BA197" t="str">
        <f ca="1"/>
        <v/>
      </c>
      <c r="BB197" t="str">
        <f ca="1"/>
        <v/>
      </c>
      <c r="BC197" t="str">
        <f ca="1"/>
        <v/>
      </c>
      <c r="BD197" t="str">
        <f ca="1"/>
        <v/>
      </c>
      <c r="BE197" t="str">
        <f ca="1"/>
        <v/>
      </c>
      <c r="BF197" t="str">
        <f ca="1"/>
        <v/>
      </c>
      <c r="BG197" t="str">
        <f ca="1"/>
        <v/>
      </c>
      <c r="BH197" t="str">
        <f ca="1"/>
        <v/>
      </c>
      <c r="BI197" t="str">
        <f ca="1"/>
        <v/>
      </c>
      <c r="BJ197" t="str">
        <f ca="1"/>
        <v/>
      </c>
      <c r="BK197" t="str">
        <f ca="1"/>
        <v/>
      </c>
      <c r="BL197" t="str">
        <f ca="1"/>
        <v/>
      </c>
      <c r="BM197" t="str">
        <f ca="1"/>
        <v/>
      </c>
      <c r="BN197" t="str">
        <f ca="1"/>
        <v/>
      </c>
      <c r="BO197" t="str">
        <f ca="1"/>
        <v/>
      </c>
      <c r="BP197" t="str">
        <f ca="1"/>
        <v/>
      </c>
      <c r="BQ197" t="str">
        <f ca="1"/>
        <v/>
      </c>
      <c r="BR197" t="str">
        <f ca="1"/>
        <v/>
      </c>
      <c r="BS197" t="str">
        <f ca="1"/>
        <v/>
      </c>
    </row>
    <row r="198" spans="1:71" x14ac:dyDescent="0.3">
      <c r="A198">
        <f ca="1"/>
        <v>6281</v>
      </c>
      <c r="B198" t="str">
        <f ca="1"/>
        <v>ANALOG DEVICES INC</v>
      </c>
      <c r="C198" t="str">
        <f ca="1"/>
        <v>ADI</v>
      </c>
      <c r="D198" t="str">
        <f ca="1"/>
        <v>04 Manufacturing</v>
      </c>
      <c r="E198" t="str">
        <f ca="1"/>
        <v>Semiconductors &amp; Related Devices</v>
      </c>
      <c r="F198" t="str">
        <f ca="1"/>
        <v>3674</v>
      </c>
      <c r="G198" t="str">
        <f ca="1"/>
        <v>ONE ANALOG WAY WILMINGTON, MA 01887</v>
      </c>
      <c r="H198">
        <f ca="1"/>
        <v>2025</v>
      </c>
      <c r="I198" t="str">
        <f ca="1"/>
        <v>FY</v>
      </c>
      <c r="J198">
        <f ca="1"/>
        <v>223.64152899999999</v>
      </c>
      <c r="K198">
        <f ca="1"/>
        <v>47992712000</v>
      </c>
      <c r="L198">
        <f ca="1"/>
        <v>7108061000</v>
      </c>
      <c r="M198">
        <f ca="1"/>
        <v>2499406000</v>
      </c>
      <c r="N198">
        <f ca="1"/>
        <v>1436075000</v>
      </c>
      <c r="O198">
        <f ca="1"/>
        <v>1656323000</v>
      </c>
      <c r="P198" t="str">
        <f ca="1"/>
        <v/>
      </c>
      <c r="Q198">
        <f ca="1"/>
        <v>3315696000</v>
      </c>
      <c r="R198">
        <f ca="1"/>
        <v>8013815000</v>
      </c>
      <c r="S198">
        <f ca="1"/>
        <v>26945180000</v>
      </c>
      <c r="T198" t="str">
        <f ca="1"/>
        <v/>
      </c>
      <c r="U198">
        <f ca="1"/>
        <v>3245801000</v>
      </c>
      <c r="V198">
        <f ca="1"/>
        <v>543760000</v>
      </c>
      <c r="W198" t="str">
        <f ca="1"/>
        <v/>
      </c>
      <c r="X198" t="str">
        <f ca="1"/>
        <v/>
      </c>
      <c r="Y198" t="str">
        <f ca="1"/>
        <v/>
      </c>
      <c r="Z198">
        <f ca="1"/>
        <v>33815755000</v>
      </c>
      <c r="AA198" t="str">
        <f ca="1"/>
        <v/>
      </c>
      <c r="AB198">
        <f ca="1"/>
        <v>10539541000</v>
      </c>
      <c r="AC198">
        <f ca="1"/>
        <v>81611000</v>
      </c>
      <c r="AD198">
        <f ca="1"/>
        <v>489654097</v>
      </c>
      <c r="AE198">
        <f ca="1"/>
        <v>6773478000</v>
      </c>
      <c r="AF198" t="str">
        <f ca="1"/>
        <v/>
      </c>
      <c r="AG198" t="str">
        <f ca="1"/>
        <v/>
      </c>
      <c r="AH198">
        <f ca="1"/>
        <v>2932496000</v>
      </c>
      <c r="AI198">
        <f ca="1"/>
        <v>1766001000</v>
      </c>
      <c r="AJ198">
        <f ca="1"/>
        <v>3840982000</v>
      </c>
      <c r="AK198">
        <f ca="1"/>
        <v>444770000</v>
      </c>
      <c r="AL198">
        <f ca="1"/>
        <v>2267342000</v>
      </c>
      <c r="AM198" t="str">
        <f ca="1"/>
        <v/>
      </c>
      <c r="AN198" t="str">
        <f ca="1"/>
        <v/>
      </c>
      <c r="AO198">
        <f ca="1"/>
        <v>4812202000</v>
      </c>
      <c r="AP198" t="str">
        <f ca="1"/>
        <v/>
      </c>
      <c r="AQ198" t="str">
        <f ca="1"/>
        <v/>
      </c>
      <c r="AR198" t="str">
        <f ca="1"/>
        <v/>
      </c>
      <c r="AS198">
        <f ca="1"/>
        <v>-1321521000</v>
      </c>
      <c r="AT198">
        <f ca="1"/>
        <v>-2982617000</v>
      </c>
      <c r="AU198" t="str">
        <f ca="1"/>
        <v/>
      </c>
      <c r="AV198" t="str">
        <f ca="1"/>
        <v/>
      </c>
      <c r="AW198">
        <f ca="1"/>
        <v>4.59</v>
      </c>
      <c r="AX198">
        <f ca="1"/>
        <v>1552005000</v>
      </c>
      <c r="AY198" t="str">
        <f ca="1"/>
        <v/>
      </c>
      <c r="AZ198" t="str">
        <f ca="1"/>
        <v/>
      </c>
      <c r="BA198" t="str">
        <f ca="1"/>
        <v/>
      </c>
      <c r="BB198" t="str">
        <f ca="1"/>
        <v/>
      </c>
      <c r="BC198" t="str">
        <f ca="1"/>
        <v/>
      </c>
      <c r="BD198" t="str">
        <f ca="1"/>
        <v/>
      </c>
      <c r="BE198" t="str">
        <f ca="1"/>
        <v/>
      </c>
      <c r="BF198" t="str">
        <f ca="1"/>
        <v/>
      </c>
      <c r="BG198" t="str">
        <f ca="1"/>
        <v/>
      </c>
      <c r="BH198" t="str">
        <f ca="1"/>
        <v/>
      </c>
      <c r="BI198" t="str">
        <f ca="1"/>
        <v/>
      </c>
      <c r="BJ198" t="str">
        <f ca="1"/>
        <v/>
      </c>
      <c r="BK198" t="str">
        <f ca="1"/>
        <v/>
      </c>
      <c r="BL198" t="str">
        <f ca="1"/>
        <v/>
      </c>
      <c r="BM198" t="str">
        <f ca="1"/>
        <v/>
      </c>
      <c r="BN198">
        <f ca="1"/>
        <v>0.770042895420884</v>
      </c>
      <c r="BO198">
        <f ca="1"/>
        <v>1.67962792543351</v>
      </c>
      <c r="BP198">
        <f ca="1"/>
        <v>48.723644662309397</v>
      </c>
      <c r="BQ198">
        <f ca="1"/>
        <v>6.7049870688973195E-2</v>
      </c>
      <c r="BR198" t="str">
        <f ca="1"/>
        <v/>
      </c>
      <c r="BS198">
        <f ca="1"/>
        <v>3.0356105256558697E-8</v>
      </c>
    </row>
    <row r="199" spans="1:71" x14ac:dyDescent="0.3">
      <c r="A199">
        <f ca="1"/>
        <v>6281</v>
      </c>
      <c r="B199" t="str">
        <f ca="1"/>
        <v>ANALOG DEVICES INC</v>
      </c>
      <c r="C199" t="str">
        <f ca="1"/>
        <v>ADI</v>
      </c>
      <c r="D199" t="str">
        <f ca="1"/>
        <v>04 Manufacturing</v>
      </c>
      <c r="E199" t="str">
        <f ca="1"/>
        <v>Semiconductors &amp; Related Devices</v>
      </c>
      <c r="F199" t="str">
        <f ca="1"/>
        <v>3674</v>
      </c>
      <c r="G199" t="str">
        <f ca="1"/>
        <v>ONE ANALOG WAY WILMINGTON, MA 01887</v>
      </c>
      <c r="H199">
        <f ca="1"/>
        <v>2024</v>
      </c>
      <c r="I199" t="str">
        <f ca="1"/>
        <v>FY</v>
      </c>
      <c r="J199">
        <f ca="1"/>
        <v>206.63754299999999</v>
      </c>
      <c r="K199">
        <f ca="1"/>
        <v>48228277000</v>
      </c>
      <c r="L199">
        <f ca="1"/>
        <v>5484654000</v>
      </c>
      <c r="M199">
        <f ca="1"/>
        <v>1991342000</v>
      </c>
      <c r="N199">
        <f ca="1"/>
        <v>1336331000</v>
      </c>
      <c r="O199">
        <f ca="1"/>
        <v>1447687000</v>
      </c>
      <c r="P199" t="str">
        <f ca="1"/>
        <v/>
      </c>
      <c r="Q199">
        <f ca="1"/>
        <v>3415550000</v>
      </c>
      <c r="R199">
        <f ca="1"/>
        <v>9585464000</v>
      </c>
      <c r="S199">
        <f ca="1"/>
        <v>26909775000</v>
      </c>
      <c r="T199" t="str">
        <f ca="1"/>
        <v/>
      </c>
      <c r="U199">
        <f ca="1"/>
        <v>2988280000</v>
      </c>
      <c r="V199">
        <f ca="1"/>
        <v>487457000</v>
      </c>
      <c r="W199" t="str">
        <f ca="1"/>
        <v/>
      </c>
      <c r="X199" t="str">
        <f ca="1"/>
        <v/>
      </c>
      <c r="Y199" t="str">
        <f ca="1"/>
        <v/>
      </c>
      <c r="Z199">
        <f ca="1"/>
        <v>35176317000</v>
      </c>
      <c r="AA199" t="str">
        <f ca="1"/>
        <v/>
      </c>
      <c r="AB199">
        <f ca="1"/>
        <v>10196612000</v>
      </c>
      <c r="AC199">
        <f ca="1"/>
        <v>82718000</v>
      </c>
      <c r="AD199">
        <f ca="1"/>
        <v>496296854</v>
      </c>
      <c r="AE199">
        <f ca="1"/>
        <v>5381343000</v>
      </c>
      <c r="AF199" t="str">
        <f ca="1"/>
        <v/>
      </c>
      <c r="AG199" t="str">
        <f ca="1"/>
        <v/>
      </c>
      <c r="AH199">
        <f ca="1"/>
        <v>2032798000</v>
      </c>
      <c r="AI199">
        <f ca="1"/>
        <v>1487863000</v>
      </c>
      <c r="AJ199">
        <f ca="1"/>
        <v>3348545000</v>
      </c>
      <c r="AK199">
        <f ca="1"/>
        <v>142067000</v>
      </c>
      <c r="AL199">
        <f ca="1"/>
        <v>1635273000</v>
      </c>
      <c r="AM199" t="str">
        <f ca="1"/>
        <v/>
      </c>
      <c r="AN199" t="str">
        <f ca="1"/>
        <v/>
      </c>
      <c r="AO199">
        <f ca="1"/>
        <v>3852529000</v>
      </c>
      <c r="AP199" t="str">
        <f ca="1"/>
        <v/>
      </c>
      <c r="AQ199" t="str">
        <f ca="1"/>
        <v/>
      </c>
      <c r="AR199" t="str">
        <f ca="1"/>
        <v/>
      </c>
      <c r="AS199">
        <f ca="1"/>
        <v>-1104858000</v>
      </c>
      <c r="AT199">
        <f ca="1"/>
        <v>-1714390000</v>
      </c>
      <c r="AU199" t="str">
        <f ca="1"/>
        <v/>
      </c>
      <c r="AV199" t="str">
        <f ca="1"/>
        <v/>
      </c>
      <c r="AW199">
        <f ca="1"/>
        <v>3.3</v>
      </c>
      <c r="AX199">
        <f ca="1"/>
        <v>1544950500</v>
      </c>
      <c r="AY199" t="str">
        <f ca="1"/>
        <v/>
      </c>
      <c r="AZ199" t="str">
        <f ca="1"/>
        <v/>
      </c>
      <c r="BA199" t="str">
        <f ca="1"/>
        <v/>
      </c>
      <c r="BB199" t="str">
        <f ca="1"/>
        <v/>
      </c>
      <c r="BC199" t="str">
        <f ca="1"/>
        <v/>
      </c>
      <c r="BD199" t="str">
        <f ca="1"/>
        <v/>
      </c>
      <c r="BE199" t="str">
        <f ca="1"/>
        <v/>
      </c>
      <c r="BF199" t="str">
        <f ca="1"/>
        <v/>
      </c>
      <c r="BG199" t="str">
        <f ca="1"/>
        <v/>
      </c>
      <c r="BH199" t="str">
        <f ca="1"/>
        <v/>
      </c>
      <c r="BI199" t="str">
        <f ca="1"/>
        <v/>
      </c>
      <c r="BJ199" t="str">
        <f ca="1"/>
        <v/>
      </c>
      <c r="BK199" t="str">
        <f ca="1"/>
        <v/>
      </c>
      <c r="BL199" t="str">
        <f ca="1"/>
        <v/>
      </c>
      <c r="BM199" t="str">
        <f ca="1"/>
        <v/>
      </c>
      <c r="BN199">
        <f ca="1"/>
        <v>0.66638400685344101</v>
      </c>
      <c r="BO199">
        <f ca="1"/>
        <v>1.35093331280871</v>
      </c>
      <c r="BP199">
        <f ca="1"/>
        <v>62.617437272727301</v>
      </c>
      <c r="BQ199">
        <f ca="1"/>
        <v>4.6487896956352803E-2</v>
      </c>
      <c r="BR199" t="str">
        <f ca="1"/>
        <v/>
      </c>
      <c r="BS199">
        <f ca="1"/>
        <v>1.93853123367065E-8</v>
      </c>
    </row>
    <row r="200" spans="1:71" x14ac:dyDescent="0.3">
      <c r="A200">
        <f ca="1"/>
        <v>6281</v>
      </c>
      <c r="B200" t="str">
        <f ca="1"/>
        <v>ANALOG DEVICES INC</v>
      </c>
      <c r="C200" t="str">
        <f ca="1"/>
        <v>ADI</v>
      </c>
      <c r="D200" t="str">
        <f ca="1"/>
        <v>04 Manufacturing</v>
      </c>
      <c r="E200" t="str">
        <f ca="1"/>
        <v>Semiconductors &amp; Related Devices</v>
      </c>
      <c r="F200" t="str">
        <f ca="1"/>
        <v>3674</v>
      </c>
      <c r="G200" t="str">
        <f ca="1"/>
        <v>ONE ANALOG WAY WILMINGTON, MA 01887</v>
      </c>
      <c r="H200">
        <f ca="1"/>
        <v>2023</v>
      </c>
      <c r="I200" t="str">
        <f ca="1"/>
        <v>FY</v>
      </c>
      <c r="J200">
        <f ca="1"/>
        <v>172.8691</v>
      </c>
      <c r="K200">
        <f ca="1"/>
        <v>48794478000</v>
      </c>
      <c r="L200">
        <f ca="1"/>
        <v>4384022000</v>
      </c>
      <c r="M200">
        <f ca="1"/>
        <v>958061000</v>
      </c>
      <c r="N200">
        <f ca="1"/>
        <v>1469734000</v>
      </c>
      <c r="O200">
        <f ca="1"/>
        <v>1642214000</v>
      </c>
      <c r="P200" t="str">
        <f ca="1"/>
        <v/>
      </c>
      <c r="Q200">
        <f ca="1"/>
        <v>3219157000</v>
      </c>
      <c r="R200">
        <f ca="1"/>
        <v>11311957000</v>
      </c>
      <c r="S200">
        <f ca="1"/>
        <v>26913134000</v>
      </c>
      <c r="T200" t="str">
        <f ca="1"/>
        <v/>
      </c>
      <c r="U200">
        <f ca="1"/>
        <v>3200971000</v>
      </c>
      <c r="V200">
        <f ca="1"/>
        <v>493041000</v>
      </c>
      <c r="W200" t="str">
        <f ca="1"/>
        <v/>
      </c>
      <c r="X200" t="str">
        <f ca="1"/>
        <v/>
      </c>
      <c r="Y200" t="str">
        <f ca="1"/>
        <v/>
      </c>
      <c r="Z200">
        <f ca="1"/>
        <v>35565122000</v>
      </c>
      <c r="AA200" t="str">
        <f ca="1"/>
        <v/>
      </c>
      <c r="AB200">
        <f ca="1"/>
        <v>10356798000</v>
      </c>
      <c r="AC200">
        <f ca="1"/>
        <v>82712000</v>
      </c>
      <c r="AD200">
        <f ca="1"/>
        <v>496261678</v>
      </c>
      <c r="AE200">
        <f ca="1"/>
        <v>7877218000</v>
      </c>
      <c r="AF200" t="str">
        <f ca="1"/>
        <v/>
      </c>
      <c r="AG200" t="str">
        <f ca="1"/>
        <v/>
      </c>
      <c r="AH200">
        <f ca="1"/>
        <v>3823112000</v>
      </c>
      <c r="AI200">
        <f ca="1"/>
        <v>1660194000</v>
      </c>
      <c r="AJ200">
        <f ca="1"/>
        <v>4054106000</v>
      </c>
      <c r="AK200">
        <f ca="1"/>
        <v>293424000</v>
      </c>
      <c r="AL200">
        <f ca="1"/>
        <v>3314579000</v>
      </c>
      <c r="AM200">
        <f ca="1"/>
        <v>264641000</v>
      </c>
      <c r="AN200" t="str">
        <f ca="1"/>
        <v/>
      </c>
      <c r="AO200">
        <f ca="1"/>
        <v>4817634000</v>
      </c>
      <c r="AP200" t="str">
        <f ca="1"/>
        <v/>
      </c>
      <c r="AQ200" t="str">
        <f ca="1"/>
        <v/>
      </c>
      <c r="AR200" t="str">
        <f ca="1"/>
        <v/>
      </c>
      <c r="AS200">
        <f ca="1"/>
        <v>-1266385000</v>
      </c>
      <c r="AT200">
        <f ca="1"/>
        <v>-4063760000</v>
      </c>
      <c r="AU200" t="str">
        <f ca="1"/>
        <v/>
      </c>
      <c r="AV200" t="str">
        <f ca="1"/>
        <v/>
      </c>
      <c r="AW200">
        <f ca="1"/>
        <v>6.6</v>
      </c>
      <c r="AX200">
        <f ca="1"/>
        <v>1521064000</v>
      </c>
      <c r="AY200" t="str">
        <f ca="1"/>
        <v/>
      </c>
      <c r="AZ200">
        <f ca="1"/>
        <v>3872644000</v>
      </c>
      <c r="BA200">
        <f ca="1"/>
        <v>3872644000</v>
      </c>
      <c r="BB200" t="str">
        <f ca="1"/>
        <v/>
      </c>
      <c r="BC200" t="str">
        <f ca="1"/>
        <v/>
      </c>
      <c r="BD200" t="str">
        <f ca="1"/>
        <v/>
      </c>
      <c r="BE200" t="str">
        <f ca="1"/>
        <v/>
      </c>
      <c r="BF200" t="str">
        <f ca="1"/>
        <v/>
      </c>
      <c r="BG200" t="str">
        <f ca="1"/>
        <v/>
      </c>
      <c r="BH200" t="str">
        <f ca="1"/>
        <v/>
      </c>
      <c r="BI200" t="str">
        <f ca="1"/>
        <v/>
      </c>
      <c r="BJ200" t="str">
        <f ca="1"/>
        <v/>
      </c>
      <c r="BK200" t="str">
        <f ca="1"/>
        <v/>
      </c>
      <c r="BL200" t="str">
        <f ca="1"/>
        <v/>
      </c>
      <c r="BM200">
        <f ca="1"/>
        <v>14.633575296344899</v>
      </c>
      <c r="BN200">
        <f ca="1"/>
        <v>0.29930324267230202</v>
      </c>
      <c r="BO200">
        <f ca="1"/>
        <v>0.85655508906516198</v>
      </c>
      <c r="BP200">
        <f ca="1"/>
        <v>26.192287878787901</v>
      </c>
      <c r="BQ200">
        <f ca="1"/>
        <v>9.3197459016167605E-2</v>
      </c>
      <c r="BR200" t="str">
        <f ca="1"/>
        <v/>
      </c>
      <c r="BS200">
        <f ca="1"/>
        <v>3.2080195310450498E-8</v>
      </c>
    </row>
    <row r="201" spans="1:71" x14ac:dyDescent="0.3">
      <c r="A201">
        <f ca="1"/>
        <v>6281</v>
      </c>
      <c r="B201" t="str">
        <f ca="1"/>
        <v>ANALOG DEVICES INC</v>
      </c>
      <c r="C201" t="str">
        <f ca="1"/>
        <v>ADI</v>
      </c>
      <c r="D201" t="str">
        <f ca="1"/>
        <v>04 Manufacturing</v>
      </c>
      <c r="E201" t="str">
        <f ca="1"/>
        <v>Semiconductors &amp; Related Devices</v>
      </c>
      <c r="F201" t="str">
        <f ca="1"/>
        <v>3674</v>
      </c>
      <c r="G201" t="str">
        <f ca="1"/>
        <v>ONE ANALOG WAY WILMINGTON, MA 01887</v>
      </c>
      <c r="H201">
        <f ca="1"/>
        <v>2022</v>
      </c>
      <c r="I201" t="str">
        <f ca="1"/>
        <v>FY</v>
      </c>
      <c r="J201">
        <f ca="1"/>
        <v>147.904383</v>
      </c>
      <c r="K201">
        <f ca="1"/>
        <v>50302350000</v>
      </c>
      <c r="L201">
        <f ca="1"/>
        <v>4937992000</v>
      </c>
      <c r="M201">
        <f ca="1"/>
        <v>1470572000</v>
      </c>
      <c r="N201">
        <f ca="1"/>
        <v>1800462000</v>
      </c>
      <c r="O201">
        <f ca="1"/>
        <v>1399914000</v>
      </c>
      <c r="P201" t="str">
        <f ca="1"/>
        <v/>
      </c>
      <c r="Q201">
        <f ca="1"/>
        <v>2401304000</v>
      </c>
      <c r="R201">
        <f ca="1"/>
        <v>13265406000</v>
      </c>
      <c r="S201">
        <f ca="1"/>
        <v>26913134000</v>
      </c>
      <c r="T201" t="str">
        <f ca="1"/>
        <v/>
      </c>
      <c r="U201">
        <f ca="1"/>
        <v>2442655000</v>
      </c>
      <c r="V201">
        <f ca="1"/>
        <v>582160000</v>
      </c>
      <c r="W201" t="str">
        <f ca="1"/>
        <v/>
      </c>
      <c r="X201">
        <f ca="1"/>
        <v>0</v>
      </c>
      <c r="Y201" t="str">
        <f ca="1"/>
        <v/>
      </c>
      <c r="Z201">
        <f ca="1"/>
        <v>36465323000</v>
      </c>
      <c r="AA201" t="str">
        <f ca="1"/>
        <v/>
      </c>
      <c r="AB201">
        <f ca="1"/>
        <v>8721325000</v>
      </c>
      <c r="AC201">
        <f ca="1"/>
        <v>84880000</v>
      </c>
      <c r="AD201">
        <f ca="1"/>
        <v>509295941</v>
      </c>
      <c r="AE201">
        <f ca="1"/>
        <v>7532474000</v>
      </c>
      <c r="AF201" t="str">
        <f ca="1"/>
        <v/>
      </c>
      <c r="AG201" t="str">
        <f ca="1"/>
        <v/>
      </c>
      <c r="AH201">
        <f ca="1"/>
        <v>3278700000</v>
      </c>
      <c r="AI201">
        <f ca="1"/>
        <v>1700518000</v>
      </c>
      <c r="AJ201">
        <f ca="1"/>
        <v>4253774000</v>
      </c>
      <c r="AK201">
        <f ca="1"/>
        <v>350188000</v>
      </c>
      <c r="AL201">
        <f ca="1"/>
        <v>2748561000</v>
      </c>
      <c r="AM201">
        <f ca="1"/>
        <v>200408000</v>
      </c>
      <c r="AN201" t="str">
        <f ca="1"/>
        <v/>
      </c>
      <c r="AO201">
        <f ca="1"/>
        <v>4475402000</v>
      </c>
      <c r="AP201" t="str">
        <f ca="1"/>
        <v/>
      </c>
      <c r="AQ201" t="str">
        <f ca="1"/>
        <v/>
      </c>
      <c r="AR201" t="str">
        <f ca="1"/>
        <v/>
      </c>
      <c r="AS201">
        <f ca="1"/>
        <v>-657368000</v>
      </c>
      <c r="AT201">
        <f ca="1"/>
        <v>-4290720000</v>
      </c>
      <c r="AU201" t="str">
        <f ca="1"/>
        <v/>
      </c>
      <c r="AV201" t="str">
        <f ca="1"/>
        <v/>
      </c>
      <c r="AW201">
        <f ca="1"/>
        <v>5.29</v>
      </c>
      <c r="AX201">
        <f ca="1"/>
        <v>1300262000</v>
      </c>
      <c r="AY201" t="str">
        <f ca="1"/>
        <v/>
      </c>
      <c r="AZ201">
        <f ca="1"/>
        <v>3299157000</v>
      </c>
      <c r="BA201">
        <f ca="1"/>
        <v>3299157000</v>
      </c>
      <c r="BB201" t="str">
        <f ca="1"/>
        <v/>
      </c>
      <c r="BC201" t="str">
        <f ca="1"/>
        <v/>
      </c>
      <c r="BD201" t="str">
        <f ca="1"/>
        <v/>
      </c>
      <c r="BE201" t="str">
        <f ca="1"/>
        <v/>
      </c>
      <c r="BF201" t="str">
        <f ca="1"/>
        <v/>
      </c>
      <c r="BG201" t="str">
        <f ca="1"/>
        <v/>
      </c>
      <c r="BH201" t="str">
        <f ca="1"/>
        <v/>
      </c>
      <c r="BI201" t="str">
        <f ca="1"/>
        <v/>
      </c>
      <c r="BJ201" t="str">
        <f ca="1"/>
        <v/>
      </c>
      <c r="BK201" t="str">
        <f ca="1"/>
        <v/>
      </c>
      <c r="BL201" t="str">
        <f ca="1"/>
        <v/>
      </c>
      <c r="BM201">
        <f ca="1"/>
        <v>16.4622021077003</v>
      </c>
      <c r="BN201">
        <f ca="1"/>
        <v>0.60203835580546605</v>
      </c>
      <c r="BO201">
        <f ca="1"/>
        <v>1.4484558809983401</v>
      </c>
      <c r="BP201">
        <f ca="1"/>
        <v>27.959240642722101</v>
      </c>
      <c r="BQ201">
        <f ca="1"/>
        <v>7.53746511445956E-2</v>
      </c>
      <c r="BR201" t="str">
        <f ca="1"/>
        <v/>
      </c>
      <c r="BS201">
        <f ca="1"/>
        <v>2.1456389843852499E-8</v>
      </c>
    </row>
    <row r="202" spans="1:71" x14ac:dyDescent="0.3">
      <c r="A202">
        <f ca="1"/>
        <v>6281</v>
      </c>
      <c r="B202" t="str">
        <f ca="1"/>
        <v>ANALOG DEVICES INC</v>
      </c>
      <c r="C202" t="str">
        <f ca="1"/>
        <v>ADI</v>
      </c>
      <c r="D202" t="str">
        <f ca="1"/>
        <v>04 Manufacturing</v>
      </c>
      <c r="E202" t="str">
        <f ca="1"/>
        <v>Semiconductors &amp; Related Devices</v>
      </c>
      <c r="F202" t="str">
        <f ca="1"/>
        <v>3674</v>
      </c>
      <c r="G202" t="str">
        <f ca="1"/>
        <v>ONE ANALOG WAY WILMINGTON, MA 01887</v>
      </c>
      <c r="H202">
        <f ca="1"/>
        <v>2021</v>
      </c>
      <c r="I202" t="str">
        <f ca="1"/>
        <v>FY</v>
      </c>
      <c r="J202">
        <f ca="1"/>
        <v>151.89628999999999</v>
      </c>
      <c r="K202">
        <f ca="1"/>
        <v>52322071000</v>
      </c>
      <c r="L202">
        <f ca="1"/>
        <v>5378317000</v>
      </c>
      <c r="M202">
        <f ca="1"/>
        <v>1977964000</v>
      </c>
      <c r="N202">
        <f ca="1"/>
        <v>1459056000</v>
      </c>
      <c r="O202">
        <f ca="1"/>
        <v>1200610000</v>
      </c>
      <c r="P202" t="str">
        <f ca="1"/>
        <v/>
      </c>
      <c r="Q202">
        <f ca="1"/>
        <v>1979051000</v>
      </c>
      <c r="R202">
        <f ca="1"/>
        <v>15267170000</v>
      </c>
      <c r="S202">
        <f ca="1"/>
        <v>26918470000</v>
      </c>
      <c r="T202" t="str">
        <f ca="1"/>
        <v/>
      </c>
      <c r="U202">
        <f ca="1"/>
        <v>2770312000</v>
      </c>
      <c r="V202">
        <f ca="1"/>
        <v>443434000</v>
      </c>
      <c r="W202" t="str">
        <f ca="1"/>
        <v/>
      </c>
      <c r="X202" t="str">
        <f ca="1"/>
        <v/>
      </c>
      <c r="Y202" t="str">
        <f ca="1"/>
        <v/>
      </c>
      <c r="Z202">
        <f ca="1"/>
        <v>37992542000</v>
      </c>
      <c r="AA202" t="str">
        <f ca="1"/>
        <v/>
      </c>
      <c r="AB202">
        <f ca="1"/>
        <v>7517316000</v>
      </c>
      <c r="AC202">
        <f ca="1"/>
        <v>87554000</v>
      </c>
      <c r="AD202">
        <f ca="1"/>
        <v>525330672</v>
      </c>
      <c r="AE202">
        <f ca="1"/>
        <v>4525012000</v>
      </c>
      <c r="AF202" t="str">
        <f ca="1"/>
        <v/>
      </c>
      <c r="AG202" t="str">
        <f ca="1"/>
        <v/>
      </c>
      <c r="AH202">
        <f ca="1"/>
        <v>1692201000</v>
      </c>
      <c r="AI202">
        <f ca="1"/>
        <v>1296126000</v>
      </c>
      <c r="AJ202">
        <f ca="1"/>
        <v>2832811000</v>
      </c>
      <c r="AK202">
        <f ca="1"/>
        <v>-61708000</v>
      </c>
      <c r="AL202">
        <f ca="1"/>
        <v>1390422000</v>
      </c>
      <c r="AM202">
        <f ca="1"/>
        <v>184825000</v>
      </c>
      <c r="AN202" t="str">
        <f ca="1"/>
        <v/>
      </c>
      <c r="AO202">
        <f ca="1"/>
        <v>2735069000</v>
      </c>
      <c r="AP202" t="str">
        <f ca="1"/>
        <v/>
      </c>
      <c r="AQ202" t="str">
        <f ca="1"/>
        <v/>
      </c>
      <c r="AR202" t="str">
        <f ca="1"/>
        <v/>
      </c>
      <c r="AS202">
        <f ca="1"/>
        <v>2143525000</v>
      </c>
      <c r="AT202">
        <f ca="1"/>
        <v>-3959664000</v>
      </c>
      <c r="AU202" t="str">
        <f ca="1"/>
        <v/>
      </c>
      <c r="AV202" t="str">
        <f ca="1"/>
        <v/>
      </c>
      <c r="AW202" t="str">
        <f ca="1"/>
        <v/>
      </c>
      <c r="AX202">
        <f ca="1"/>
        <v>904435000</v>
      </c>
      <c r="AY202" t="str">
        <f ca="1"/>
        <v/>
      </c>
      <c r="AZ202">
        <f ca="1"/>
        <v>1513539000</v>
      </c>
      <c r="BA202">
        <f ca="1"/>
        <v>1513539000</v>
      </c>
      <c r="BB202" t="str">
        <f ca="1"/>
        <v/>
      </c>
      <c r="BC202" t="str">
        <f ca="1"/>
        <v/>
      </c>
      <c r="BD202" t="str">
        <f ca="1"/>
        <v/>
      </c>
      <c r="BE202" t="str">
        <f ca="1"/>
        <v/>
      </c>
      <c r="BF202" t="str">
        <f ca="1"/>
        <v/>
      </c>
      <c r="BG202" t="str">
        <f ca="1"/>
        <v/>
      </c>
      <c r="BH202" t="str">
        <f ca="1"/>
        <v/>
      </c>
      <c r="BI202" t="str">
        <f ca="1"/>
        <v/>
      </c>
      <c r="BJ202" t="str">
        <f ca="1"/>
        <v/>
      </c>
      <c r="BK202" t="str">
        <f ca="1"/>
        <v/>
      </c>
      <c r="BL202" t="str">
        <f ca="1"/>
        <v/>
      </c>
      <c r="BM202">
        <f ca="1"/>
        <v>8.1890382794535395</v>
      </c>
      <c r="BN202">
        <f ca="1"/>
        <v>0.71398600590836003</v>
      </c>
      <c r="BO202">
        <f ca="1"/>
        <v>1.50802761566206</v>
      </c>
      <c r="BP202" t="str">
        <f ca="1"/>
        <v/>
      </c>
      <c r="BQ202">
        <f ca="1"/>
        <v>3.6597235320553201E-2</v>
      </c>
      <c r="BR202" t="str">
        <f ca="1"/>
        <v/>
      </c>
      <c r="BS202" t="str">
        <f ca="1"/>
        <v/>
      </c>
    </row>
    <row r="203" spans="1:71" x14ac:dyDescent="0.3">
      <c r="A203">
        <f ca="1"/>
        <v>6281</v>
      </c>
      <c r="B203" t="str">
        <f ca="1"/>
        <v>ANALOG DEVICES INC</v>
      </c>
      <c r="C203" t="str">
        <f ca="1"/>
        <v>ADI</v>
      </c>
      <c r="D203" t="str">
        <f ca="1"/>
        <v>04 Manufacturing</v>
      </c>
      <c r="E203" t="str">
        <f ca="1"/>
        <v>Semiconductors &amp; Related Devices</v>
      </c>
      <c r="F203" t="str">
        <f ca="1"/>
        <v>3674</v>
      </c>
      <c r="G203" t="str">
        <f ca="1"/>
        <v>ONE ANALOG WAY WILMINGTON, MA 01887</v>
      </c>
      <c r="H203">
        <f ca="1"/>
        <v>2020</v>
      </c>
      <c r="I203" t="str">
        <f ca="1"/>
        <v>FY</v>
      </c>
      <c r="J203">
        <f ca="1"/>
        <v>104.17189399999999</v>
      </c>
      <c r="K203">
        <f ca="1"/>
        <v>21468603000</v>
      </c>
      <c r="L203">
        <f ca="1"/>
        <v>2517688000</v>
      </c>
      <c r="M203">
        <f ca="1"/>
        <v>1055860000</v>
      </c>
      <c r="N203">
        <f ca="1"/>
        <v>737536000</v>
      </c>
      <c r="O203">
        <f ca="1"/>
        <v>608260000</v>
      </c>
      <c r="P203" t="str">
        <f ca="1"/>
        <v/>
      </c>
      <c r="Q203">
        <f ca="1"/>
        <v>1120561000</v>
      </c>
      <c r="R203">
        <f ca="1"/>
        <v>3650280000</v>
      </c>
      <c r="S203">
        <f ca="1"/>
        <v>12278425000</v>
      </c>
      <c r="T203" t="str">
        <f ca="1"/>
        <v/>
      </c>
      <c r="U203">
        <f ca="1"/>
        <v>1364986000</v>
      </c>
      <c r="V203">
        <f ca="1"/>
        <v>227273000</v>
      </c>
      <c r="W203" t="str">
        <f ca="1"/>
        <v/>
      </c>
      <c r="X203" t="str">
        <f ca="1"/>
        <v/>
      </c>
      <c r="Y203" t="str">
        <f ca="1"/>
        <v/>
      </c>
      <c r="Z203">
        <f ca="1"/>
        <v>11997945000</v>
      </c>
      <c r="AA203" t="str">
        <f ca="1"/>
        <v/>
      </c>
      <c r="AB203">
        <f ca="1"/>
        <v>7236238000</v>
      </c>
      <c r="AC203">
        <f ca="1"/>
        <v>61582000</v>
      </c>
      <c r="AD203">
        <f ca="1"/>
        <v>369484899</v>
      </c>
      <c r="AE203">
        <f ca="1"/>
        <v>3690478000</v>
      </c>
      <c r="AF203" t="str">
        <f ca="1"/>
        <v/>
      </c>
      <c r="AG203" t="str">
        <f ca="1"/>
        <v/>
      </c>
      <c r="AH203">
        <f ca="1"/>
        <v>1498244000</v>
      </c>
      <c r="AI203">
        <f ca="1"/>
        <v>1050519000</v>
      </c>
      <c r="AJ203">
        <f ca="1"/>
        <v>2192234000</v>
      </c>
      <c r="AK203">
        <f ca="1"/>
        <v>90856000</v>
      </c>
      <c r="AL203">
        <f ca="1"/>
        <v>1220761000</v>
      </c>
      <c r="AM203">
        <f ca="1"/>
        <v>193305000</v>
      </c>
      <c r="AN203" t="str">
        <f ca="1"/>
        <v/>
      </c>
      <c r="AO203">
        <f ca="1"/>
        <v>2008487000</v>
      </c>
      <c r="AP203" t="str">
        <f ca="1"/>
        <v/>
      </c>
      <c r="AQ203" t="str">
        <f ca="1"/>
        <v/>
      </c>
      <c r="AR203" t="str">
        <f ca="1"/>
        <v/>
      </c>
      <c r="AS203">
        <f ca="1"/>
        <v>-180523000</v>
      </c>
      <c r="AT203">
        <f ca="1"/>
        <v>-1420608000</v>
      </c>
      <c r="AU203" t="str">
        <f ca="1"/>
        <v/>
      </c>
      <c r="AV203" t="str">
        <f ca="1"/>
        <v/>
      </c>
      <c r="AW203" t="str">
        <f ca="1"/>
        <v/>
      </c>
      <c r="AX203">
        <f ca="1"/>
        <v>609073000</v>
      </c>
      <c r="AY203" t="str">
        <f ca="1"/>
        <v/>
      </c>
      <c r="AZ203">
        <f ca="1"/>
        <v>1504922000</v>
      </c>
      <c r="BA203">
        <f ca="1"/>
        <v>1504922000</v>
      </c>
      <c r="BB203" t="str">
        <f ca="1"/>
        <v/>
      </c>
      <c r="BC203" t="str">
        <f ca="1"/>
        <v/>
      </c>
      <c r="BD203" t="str">
        <f ca="1"/>
        <v/>
      </c>
      <c r="BE203" t="str">
        <f ca="1"/>
        <v/>
      </c>
      <c r="BF203" t="str">
        <f ca="1"/>
        <v/>
      </c>
      <c r="BG203" t="str">
        <f ca="1"/>
        <v/>
      </c>
      <c r="BH203" t="str">
        <f ca="1"/>
        <v/>
      </c>
      <c r="BI203" t="str">
        <f ca="1"/>
        <v/>
      </c>
      <c r="BJ203" t="str">
        <f ca="1"/>
        <v/>
      </c>
      <c r="BK203" t="str">
        <f ca="1"/>
        <v/>
      </c>
      <c r="BL203" t="str">
        <f ca="1"/>
        <v/>
      </c>
      <c r="BM203">
        <f ca="1"/>
        <v>7.7852202477949399</v>
      </c>
      <c r="BN203">
        <f ca="1"/>
        <v>0.773531743182714</v>
      </c>
      <c r="BO203">
        <f ca="1"/>
        <v>1.3988626989580799</v>
      </c>
      <c r="BP203" t="str">
        <f ca="1"/>
        <v/>
      </c>
      <c r="BQ203">
        <f ca="1"/>
        <v>0.101747507594009</v>
      </c>
      <c r="BR203" t="str">
        <f ca="1"/>
        <v/>
      </c>
      <c r="BS203" t="str">
        <f ca="1"/>
        <v/>
      </c>
    </row>
    <row r="204" spans="1:71" x14ac:dyDescent="0.3">
      <c r="A204">
        <f ca="1"/>
        <v>6281</v>
      </c>
      <c r="B204" t="str">
        <f ca="1"/>
        <v>ANALOG DEVICES INC</v>
      </c>
      <c r="C204" t="str">
        <f ca="1"/>
        <v>ADI</v>
      </c>
      <c r="D204" t="str">
        <f ca="1"/>
        <v>04 Manufacturing</v>
      </c>
      <c r="E204" t="str">
        <f ca="1"/>
        <v>Semiconductors &amp; Related Devices</v>
      </c>
      <c r="F204" t="str">
        <f ca="1"/>
        <v>3674</v>
      </c>
      <c r="G204" t="str">
        <f ca="1"/>
        <v>ONE ANALOG WAY WILMINGTON, MA 01887</v>
      </c>
      <c r="H204">
        <f ca="1"/>
        <v>2019</v>
      </c>
      <c r="I204" t="str">
        <f ca="1"/>
        <v>FY</v>
      </c>
      <c r="J204">
        <f ca="1"/>
        <v>95.300205000000005</v>
      </c>
      <c r="K204">
        <f ca="1"/>
        <v>21392641000</v>
      </c>
      <c r="L204">
        <f ca="1"/>
        <v>1985126000</v>
      </c>
      <c r="M204">
        <f ca="1"/>
        <v>648322000</v>
      </c>
      <c r="N204">
        <f ca="1"/>
        <v>635136000</v>
      </c>
      <c r="O204">
        <f ca="1"/>
        <v>609886000</v>
      </c>
      <c r="P204" t="str">
        <f ca="1"/>
        <v/>
      </c>
      <c r="Q204">
        <f ca="1"/>
        <v>1219989000</v>
      </c>
      <c r="R204">
        <f ca="1"/>
        <v>4217224000</v>
      </c>
      <c r="S204">
        <f ca="1"/>
        <v>12256880000</v>
      </c>
      <c r="T204" t="str">
        <f ca="1"/>
        <v/>
      </c>
      <c r="U204">
        <f ca="1"/>
        <v>1508632000</v>
      </c>
      <c r="V204">
        <f ca="1"/>
        <v>225270000</v>
      </c>
      <c r="W204" t="str">
        <f ca="1"/>
        <v/>
      </c>
      <c r="X204" t="str">
        <f ca="1"/>
        <v/>
      </c>
      <c r="Y204" t="str">
        <f ca="1"/>
        <v/>
      </c>
      <c r="Z204">
        <f ca="1"/>
        <v>11709188000</v>
      </c>
      <c r="AA204" t="str">
        <f ca="1"/>
        <v/>
      </c>
      <c r="AB204">
        <f ca="1"/>
        <v>6899253000</v>
      </c>
      <c r="AC204">
        <f ca="1"/>
        <v>61385000</v>
      </c>
      <c r="AD204">
        <f ca="1"/>
        <v>368302369</v>
      </c>
      <c r="AE204">
        <f ca="1"/>
        <v>942191000</v>
      </c>
      <c r="AF204" t="str">
        <f ca="1"/>
        <v/>
      </c>
      <c r="AG204" t="str">
        <f ca="1"/>
        <v/>
      </c>
      <c r="AH204">
        <f ca="1"/>
        <v>338361000</v>
      </c>
      <c r="AI204">
        <f ca="1"/>
        <v>277018000</v>
      </c>
      <c r="AJ204">
        <f ca="1"/>
        <v>603830000</v>
      </c>
      <c r="AK204">
        <f ca="1"/>
        <v>10133000</v>
      </c>
      <c r="AL204">
        <f ca="1"/>
        <v>1363011000</v>
      </c>
      <c r="AM204">
        <f ca="1"/>
        <v>50775000</v>
      </c>
      <c r="AN204" t="str">
        <f ca="1"/>
        <v/>
      </c>
      <c r="AO204">
        <f ca="1"/>
        <v>2253100000</v>
      </c>
      <c r="AP204" t="str">
        <f ca="1"/>
        <v/>
      </c>
      <c r="AQ204" t="str">
        <f ca="1"/>
        <v/>
      </c>
      <c r="AR204" t="str">
        <f ca="1"/>
        <v/>
      </c>
      <c r="AS204">
        <f ca="1"/>
        <v>-293186000</v>
      </c>
      <c r="AT204">
        <f ca="1"/>
        <v>-2126794000</v>
      </c>
      <c r="AU204" t="str">
        <f ca="1"/>
        <v/>
      </c>
      <c r="AV204" t="str">
        <f ca="1"/>
        <v/>
      </c>
      <c r="AW204">
        <f ca="1"/>
        <v>0.75</v>
      </c>
      <c r="AX204">
        <f ca="1"/>
        <v>598323000</v>
      </c>
      <c r="AY204" t="str">
        <f ca="1"/>
        <v/>
      </c>
      <c r="AZ204">
        <f ca="1"/>
        <v>1423919000</v>
      </c>
      <c r="BA204">
        <f ca="1"/>
        <v>1423919000</v>
      </c>
      <c r="BB204" t="str">
        <f ca="1"/>
        <v/>
      </c>
      <c r="BC204" t="str">
        <f ca="1"/>
        <v/>
      </c>
      <c r="BD204" t="str">
        <f ca="1"/>
        <v/>
      </c>
      <c r="BE204" t="str">
        <f ca="1"/>
        <v/>
      </c>
      <c r="BF204" t="str">
        <f ca="1"/>
        <v/>
      </c>
      <c r="BG204" t="str">
        <f ca="1"/>
        <v/>
      </c>
      <c r="BH204" t="str">
        <f ca="1"/>
        <v/>
      </c>
      <c r="BI204" t="str">
        <f ca="1"/>
        <v/>
      </c>
      <c r="BJ204" t="str">
        <f ca="1"/>
        <v/>
      </c>
      <c r="BK204" t="str">
        <f ca="1"/>
        <v/>
      </c>
      <c r="BL204" t="str">
        <f ca="1"/>
        <v/>
      </c>
      <c r="BM204">
        <f ca="1"/>
        <v>28.0437026095519</v>
      </c>
      <c r="BN204">
        <f ca="1"/>
        <v>0.42974164673691101</v>
      </c>
      <c r="BO204">
        <f ca="1"/>
        <v>0.91158082289120201</v>
      </c>
      <c r="BP204">
        <f ca="1"/>
        <v>127.06694</v>
      </c>
      <c r="BQ204">
        <f ca="1"/>
        <v>0.11640525372041199</v>
      </c>
      <c r="BR204" t="str">
        <f ca="1"/>
        <v/>
      </c>
      <c r="BS204">
        <f ca="1"/>
        <v>6.1041938817619101E-9</v>
      </c>
    </row>
    <row r="205" spans="1:71" x14ac:dyDescent="0.3">
      <c r="A205">
        <f ca="1"/>
        <v>6281</v>
      </c>
      <c r="B205" t="str">
        <f ca="1"/>
        <v>ANALOG DEVICES INC</v>
      </c>
      <c r="C205" t="str">
        <f ca="1"/>
        <v>ADI</v>
      </c>
      <c r="D205" t="str">
        <f ca="1"/>
        <v>04 Manufacturing</v>
      </c>
      <c r="E205" t="str">
        <f ca="1"/>
        <v>Semiconductors &amp; Related Devices</v>
      </c>
      <c r="F205" t="str">
        <f ca="1"/>
        <v>3674</v>
      </c>
      <c r="G205" t="str">
        <f ca="1"/>
        <v>ONE ANALOG WAY WILMINGTON, MA 01887</v>
      </c>
      <c r="H205">
        <f ca="1"/>
        <v>2018</v>
      </c>
      <c r="I205" t="str">
        <f ca="1"/>
        <v>FY</v>
      </c>
      <c r="J205">
        <f ca="1"/>
        <v>79.232832999999999</v>
      </c>
      <c r="K205">
        <f ca="1"/>
        <v>20449779000</v>
      </c>
      <c r="L205">
        <f ca="1"/>
        <v>2112126000</v>
      </c>
      <c r="M205">
        <f ca="1"/>
        <v>816591000</v>
      </c>
      <c r="N205">
        <f ca="1"/>
        <v>639717000</v>
      </c>
      <c r="O205">
        <f ca="1"/>
        <v>586760000</v>
      </c>
      <c r="P205" t="str">
        <f ca="1"/>
        <v/>
      </c>
      <c r="Q205">
        <f ca="1"/>
        <v>1154328000</v>
      </c>
      <c r="R205">
        <f ca="1"/>
        <v>4778192000</v>
      </c>
      <c r="S205">
        <f ca="1"/>
        <v>12252604000</v>
      </c>
      <c r="T205" t="str">
        <f ca="1"/>
        <v/>
      </c>
      <c r="U205">
        <f ca="1"/>
        <v>1406138000</v>
      </c>
      <c r="V205">
        <f ca="1"/>
        <v>260919000</v>
      </c>
      <c r="W205" t="str">
        <f ca="1"/>
        <v/>
      </c>
      <c r="X205">
        <f ca="1"/>
        <v>67000000</v>
      </c>
      <c r="Y205" t="str">
        <f ca="1"/>
        <v/>
      </c>
      <c r="Z205">
        <f ca="1"/>
        <v>10988540000</v>
      </c>
      <c r="AA205" t="str">
        <f ca="1"/>
        <v/>
      </c>
      <c r="AB205">
        <f ca="1"/>
        <v>5703064000</v>
      </c>
      <c r="AC205">
        <f ca="1"/>
        <v>61694000</v>
      </c>
      <c r="AD205">
        <f ca="1"/>
        <v>370159553</v>
      </c>
      <c r="AE205">
        <f ca="1"/>
        <v>1093654000</v>
      </c>
      <c r="AF205">
        <f ca="1"/>
        <v>1596586000</v>
      </c>
      <c r="AG205" t="str">
        <f ca="1"/>
        <v/>
      </c>
      <c r="AH205">
        <f ca="1"/>
        <v>513372000</v>
      </c>
      <c r="AI205">
        <f ca="1"/>
        <v>295699000</v>
      </c>
      <c r="AJ205">
        <f ca="1"/>
        <v>580282000</v>
      </c>
      <c r="AK205">
        <f ca="1"/>
        <v>24557000</v>
      </c>
      <c r="AL205">
        <f ca="1"/>
        <v>1495432000</v>
      </c>
      <c r="AM205">
        <f ca="1"/>
        <v>59102000</v>
      </c>
      <c r="AN205" t="str">
        <f ca="1"/>
        <v/>
      </c>
      <c r="AO205">
        <f ca="1"/>
        <v>2442361000</v>
      </c>
      <c r="AP205" t="str">
        <f ca="1"/>
        <v/>
      </c>
      <c r="AQ205" t="str">
        <f ca="1"/>
        <v/>
      </c>
      <c r="AR205" t="str">
        <f ca="1"/>
        <v/>
      </c>
      <c r="AS205">
        <f ca="1"/>
        <v>-313998000</v>
      </c>
      <c r="AT205">
        <f ca="1"/>
        <v>-2358042000</v>
      </c>
      <c r="AU205" t="str">
        <f ca="1"/>
        <v/>
      </c>
      <c r="AV205" t="str">
        <f ca="1"/>
        <v/>
      </c>
      <c r="AW205">
        <f ca="1"/>
        <v>1.1599999999999999</v>
      </c>
      <c r="AX205">
        <f ca="1"/>
        <v>568788000</v>
      </c>
      <c r="AY205">
        <f ca="1"/>
        <v>0.321543593642936</v>
      </c>
      <c r="AZ205">
        <f ca="1"/>
        <v>1579091000</v>
      </c>
      <c r="BA205">
        <f ca="1"/>
        <v>1579091000</v>
      </c>
      <c r="BB205">
        <f ca="1"/>
        <v>0.98904224388789597</v>
      </c>
      <c r="BC205">
        <f ca="1"/>
        <v>1.5297397071000201</v>
      </c>
      <c r="BD205" t="str">
        <f ca="1"/>
        <v/>
      </c>
      <c r="BE205">
        <f ca="1"/>
        <v>0.68499535884693996</v>
      </c>
      <c r="BF205" t="str">
        <f ca="1"/>
        <v/>
      </c>
      <c r="BG205">
        <f ca="1"/>
        <v>7.8073508765058003E-2</v>
      </c>
      <c r="BH205">
        <f ca="1"/>
        <v>-0.19666839117967999</v>
      </c>
      <c r="BI205" t="str">
        <f ca="1"/>
        <v/>
      </c>
      <c r="BJ205" t="str">
        <f ca="1"/>
        <v/>
      </c>
      <c r="BK205">
        <f ca="1"/>
        <v>0.185207060565482</v>
      </c>
      <c r="BL205" t="str">
        <f ca="1"/>
        <v/>
      </c>
      <c r="BM205">
        <f ca="1"/>
        <v>26.718063686508099</v>
      </c>
      <c r="BN205">
        <f ca="1"/>
        <v>0.58073318550526298</v>
      </c>
      <c r="BO205">
        <f ca="1"/>
        <v>1.0847911086963</v>
      </c>
      <c r="BP205">
        <f ca="1"/>
        <v>68.304166379310303</v>
      </c>
      <c r="BQ205">
        <f ca="1"/>
        <v>0.13609014482360701</v>
      </c>
      <c r="BR205" t="str">
        <f ca="1"/>
        <v/>
      </c>
      <c r="BS205">
        <f ca="1"/>
        <v>8.3641763400779392E-9</v>
      </c>
    </row>
    <row r="206" spans="1:71" x14ac:dyDescent="0.3">
      <c r="A206">
        <f ca="1"/>
        <v>6281</v>
      </c>
      <c r="B206" t="str">
        <f ca="1"/>
        <v>ANALOG DEVICES INC</v>
      </c>
      <c r="C206" t="str">
        <f ca="1"/>
        <v>ADI</v>
      </c>
      <c r="D206" t="str">
        <f ca="1"/>
        <v>04 Manufacturing</v>
      </c>
      <c r="E206" t="str">
        <f ca="1"/>
        <v>Semiconductors &amp; Related Devices</v>
      </c>
      <c r="F206" t="str">
        <f ca="1"/>
        <v>3674</v>
      </c>
      <c r="G206" t="str">
        <f ca="1"/>
        <v>ONE ANALOG WAY WILMINGTON, MA 01887</v>
      </c>
      <c r="H206">
        <f ca="1"/>
        <v>2017</v>
      </c>
      <c r="I206" t="str">
        <f ca="1"/>
        <v>FY</v>
      </c>
      <c r="J206">
        <f ca="1"/>
        <v>69.350639999999999</v>
      </c>
      <c r="K206">
        <f ca="1"/>
        <v>21141294000</v>
      </c>
      <c r="L206">
        <f ca="1"/>
        <v>2351338000</v>
      </c>
      <c r="M206">
        <f ca="1"/>
        <v>1047838000</v>
      </c>
      <c r="N206">
        <f ca="1"/>
        <v>688953000</v>
      </c>
      <c r="O206">
        <f ca="1"/>
        <v>550816000</v>
      </c>
      <c r="P206" t="str">
        <f ca="1"/>
        <v/>
      </c>
      <c r="Q206">
        <f ca="1"/>
        <v>1107304000</v>
      </c>
      <c r="R206">
        <f ca="1"/>
        <v>5319425000</v>
      </c>
      <c r="S206">
        <f ca="1"/>
        <v>12217455000</v>
      </c>
      <c r="T206" t="str">
        <f ca="1"/>
        <v/>
      </c>
      <c r="U206">
        <f ca="1"/>
        <v>1596332000</v>
      </c>
      <c r="V206">
        <f ca="1"/>
        <v>236629000</v>
      </c>
      <c r="W206" t="str">
        <f ca="1"/>
        <v/>
      </c>
      <c r="X206" t="str">
        <f ca="1"/>
        <v/>
      </c>
      <c r="Y206" t="str">
        <f ca="1"/>
        <v/>
      </c>
      <c r="Z206">
        <f ca="1"/>
        <v>10161540000</v>
      </c>
      <c r="AA206" t="str">
        <f ca="1"/>
        <v/>
      </c>
      <c r="AB206">
        <f ca="1"/>
        <v>4910939000</v>
      </c>
      <c r="AC206">
        <f ca="1"/>
        <v>61441000</v>
      </c>
      <c r="AD206">
        <f ca="1"/>
        <v>368635788</v>
      </c>
      <c r="AE206">
        <f ca="1"/>
        <v>1006025000</v>
      </c>
      <c r="AF206" t="str">
        <f ca="1"/>
        <v/>
      </c>
      <c r="AG206" t="str">
        <f ca="1"/>
        <v/>
      </c>
      <c r="AH206">
        <f ca="1"/>
        <v>448210000</v>
      </c>
      <c r="AI206">
        <f ca="1"/>
        <v>273746000</v>
      </c>
      <c r="AJ206">
        <f ca="1"/>
        <v>557815000</v>
      </c>
      <c r="AK206">
        <f ca="1"/>
        <v>34014000</v>
      </c>
      <c r="AL206">
        <f ca="1"/>
        <v>727259000</v>
      </c>
      <c r="AM206">
        <f ca="1"/>
        <v>63517000</v>
      </c>
      <c r="AN206" t="str">
        <f ca="1"/>
        <v/>
      </c>
      <c r="AO206">
        <f ca="1"/>
        <v>1112592000</v>
      </c>
      <c r="AP206" t="str">
        <f ca="1"/>
        <v/>
      </c>
      <c r="AQ206" t="str">
        <f ca="1"/>
        <v/>
      </c>
      <c r="AR206" t="str">
        <f ca="1"/>
        <v/>
      </c>
      <c r="AS206">
        <f ca="1"/>
        <v>-6618014000</v>
      </c>
      <c r="AT206">
        <f ca="1"/>
        <v>5628578000</v>
      </c>
      <c r="AU206" t="str">
        <f ca="1"/>
        <v/>
      </c>
      <c r="AV206" t="str">
        <f ca="1"/>
        <v/>
      </c>
      <c r="AW206">
        <f ca="1"/>
        <v>0.94</v>
      </c>
      <c r="AX206" t="str">
        <f ca="1"/>
        <v/>
      </c>
      <c r="AY206" t="str">
        <f ca="1"/>
        <v/>
      </c>
      <c r="AZ206">
        <f ca="1"/>
        <v>824790000</v>
      </c>
      <c r="BA206">
        <f ca="1"/>
        <v>824790000</v>
      </c>
      <c r="BB206" t="str">
        <f ca="1"/>
        <v/>
      </c>
      <c r="BC206" t="str">
        <f ca="1"/>
        <v/>
      </c>
      <c r="BD206" t="str">
        <f ca="1"/>
        <v/>
      </c>
      <c r="BE206" t="str">
        <f ca="1"/>
        <v/>
      </c>
      <c r="BF206" t="str">
        <f ca="1"/>
        <v/>
      </c>
      <c r="BG206" t="str">
        <f ca="1"/>
        <v/>
      </c>
      <c r="BH206" t="str">
        <f ca="1"/>
        <v/>
      </c>
      <c r="BI206" t="str">
        <f ca="1"/>
        <v/>
      </c>
      <c r="BJ206" t="str">
        <f ca="1"/>
        <v/>
      </c>
      <c r="BK206" t="str">
        <f ca="1"/>
        <v/>
      </c>
      <c r="BL206" t="str">
        <f ca="1"/>
        <v/>
      </c>
      <c r="BM206">
        <f ca="1"/>
        <v>12.9853425067305</v>
      </c>
      <c r="BN206">
        <f ca="1"/>
        <v>0.65640355515018201</v>
      </c>
      <c r="BO206">
        <f ca="1"/>
        <v>1.12791198823302</v>
      </c>
      <c r="BP206">
        <f ca="1"/>
        <v>73.777276595744695</v>
      </c>
      <c r="BQ206">
        <f ca="1"/>
        <v>7.1569762063624198E-2</v>
      </c>
      <c r="BR206" t="str">
        <f ca="1"/>
        <v/>
      </c>
      <c r="BS206">
        <f ca="1"/>
        <v>6.4153269681564001E-9</v>
      </c>
    </row>
    <row r="207" spans="1:71" x14ac:dyDescent="0.3">
      <c r="A207">
        <f ca="1"/>
        <v>866291</v>
      </c>
      <c r="B207" t="str">
        <f ca="1"/>
        <v>ALLEGRO MICROSYSTEMS, INC.</v>
      </c>
      <c r="C207" t="str">
        <f ca="1"/>
        <v>ALGM</v>
      </c>
      <c r="D207" t="str">
        <f ca="1"/>
        <v>04 Manufacturing</v>
      </c>
      <c r="E207" t="str">
        <f ca="1"/>
        <v>Semiconductors &amp; Related Devices</v>
      </c>
      <c r="F207" t="str">
        <f ca="1"/>
        <v>3674</v>
      </c>
      <c r="G207" t="str">
        <f ca="1"/>
        <v>955 PERIMETER ROAD MANCHESTER, NH 03103</v>
      </c>
      <c r="H207">
        <f ca="1"/>
        <v>2026</v>
      </c>
      <c r="I207" t="str">
        <f ca="1"/>
        <v>FY</v>
      </c>
      <c r="J207">
        <f ca="1"/>
        <v>35.236741000000002</v>
      </c>
      <c r="K207" t="str">
        <f ca="1"/>
        <v/>
      </c>
      <c r="L207" t="str">
        <f ca="1"/>
        <v/>
      </c>
      <c r="M207" t="str">
        <f ca="1"/>
        <v/>
      </c>
      <c r="N207" t="str">
        <f ca="1"/>
        <v/>
      </c>
      <c r="O207" t="str">
        <f ca="1"/>
        <v/>
      </c>
      <c r="P207" t="str">
        <f ca="1"/>
        <v/>
      </c>
      <c r="Q207" t="str">
        <f ca="1"/>
        <v/>
      </c>
      <c r="R207" t="str">
        <f ca="1"/>
        <v/>
      </c>
      <c r="S207" t="str">
        <f ca="1"/>
        <v/>
      </c>
      <c r="T207" t="str">
        <f ca="1"/>
        <v/>
      </c>
      <c r="U207" t="str">
        <f ca="1"/>
        <v/>
      </c>
      <c r="V207" t="str">
        <f ca="1"/>
        <v/>
      </c>
      <c r="W207" t="str">
        <f ca="1"/>
        <v/>
      </c>
      <c r="X207" t="str">
        <f ca="1"/>
        <v/>
      </c>
      <c r="Y207" t="str">
        <f ca="1"/>
        <v/>
      </c>
      <c r="Z207" t="str">
        <f ca="1"/>
        <v/>
      </c>
      <c r="AA207" t="str">
        <f ca="1"/>
        <v/>
      </c>
      <c r="AB207" t="str">
        <f ca="1"/>
        <v/>
      </c>
      <c r="AC207" t="str">
        <f ca="1"/>
        <v/>
      </c>
      <c r="AD207" t="str">
        <f ca="1"/>
        <v/>
      </c>
      <c r="AE207" t="str">
        <f ca="1"/>
        <v/>
      </c>
      <c r="AF207" t="str">
        <f ca="1"/>
        <v/>
      </c>
      <c r="AG207" t="str">
        <f ca="1"/>
        <v/>
      </c>
      <c r="AH207" t="str">
        <f ca="1"/>
        <v/>
      </c>
      <c r="AI207" t="str">
        <f ca="1"/>
        <v/>
      </c>
      <c r="AJ207" t="str">
        <f ca="1"/>
        <v/>
      </c>
      <c r="AK207" t="str">
        <f ca="1"/>
        <v/>
      </c>
      <c r="AL207" t="str">
        <f ca="1"/>
        <v/>
      </c>
      <c r="AM207" t="str">
        <f ca="1"/>
        <v/>
      </c>
      <c r="AN207" t="str">
        <f ca="1"/>
        <v/>
      </c>
      <c r="AO207" t="str">
        <f ca="1"/>
        <v/>
      </c>
      <c r="AP207" t="str">
        <f ca="1"/>
        <v/>
      </c>
      <c r="AQ207" t="str">
        <f ca="1"/>
        <v/>
      </c>
      <c r="AR207" t="str">
        <f ca="1"/>
        <v/>
      </c>
      <c r="AS207" t="str">
        <f ca="1"/>
        <v/>
      </c>
      <c r="AT207" t="str">
        <f ca="1"/>
        <v/>
      </c>
      <c r="AU207" t="str">
        <f ca="1"/>
        <v/>
      </c>
      <c r="AV207" t="str">
        <f ca="1"/>
        <v/>
      </c>
      <c r="AW207" t="str">
        <f ca="1"/>
        <v/>
      </c>
      <c r="AX207" t="str">
        <f ca="1"/>
        <v/>
      </c>
      <c r="AY207" t="str">
        <f ca="1"/>
        <v/>
      </c>
      <c r="AZ207" t="str">
        <f ca="1"/>
        <v/>
      </c>
      <c r="BA207" t="str">
        <f ca="1"/>
        <v/>
      </c>
      <c r="BB207" t="str">
        <f ca="1"/>
        <v/>
      </c>
      <c r="BC207" t="str">
        <f ca="1"/>
        <v/>
      </c>
      <c r="BD207" t="str">
        <f ca="1"/>
        <v/>
      </c>
      <c r="BE207" t="str">
        <f ca="1"/>
        <v/>
      </c>
      <c r="BF207" t="str">
        <f ca="1"/>
        <v/>
      </c>
      <c r="BG207" t="str">
        <f ca="1"/>
        <v/>
      </c>
      <c r="BH207" t="str">
        <f ca="1"/>
        <v/>
      </c>
      <c r="BI207" t="str">
        <f ca="1"/>
        <v/>
      </c>
      <c r="BJ207" t="str">
        <f ca="1"/>
        <v/>
      </c>
      <c r="BK207" t="str">
        <f ca="1"/>
        <v/>
      </c>
      <c r="BL207" t="str">
        <f ca="1"/>
        <v/>
      </c>
      <c r="BM207" t="str">
        <f ca="1"/>
        <v/>
      </c>
      <c r="BN207" t="str">
        <f ca="1"/>
        <v/>
      </c>
      <c r="BO207" t="str">
        <f ca="1"/>
        <v/>
      </c>
      <c r="BP207" t="str">
        <f ca="1"/>
        <v/>
      </c>
      <c r="BQ207" t="str">
        <f ca="1"/>
        <v/>
      </c>
      <c r="BR207" t="str">
        <f ca="1"/>
        <v/>
      </c>
      <c r="BS207" t="str">
        <f ca="1"/>
        <v/>
      </c>
    </row>
    <row r="208" spans="1:71" x14ac:dyDescent="0.3">
      <c r="A208">
        <f ca="1"/>
        <v>866291</v>
      </c>
      <c r="B208" t="str">
        <f ca="1"/>
        <v>ALLEGRO MICROSYSTEMS, INC.</v>
      </c>
      <c r="C208" t="str">
        <f ca="1"/>
        <v>ALGM</v>
      </c>
      <c r="D208" t="str">
        <f ca="1"/>
        <v>04 Manufacturing</v>
      </c>
      <c r="E208" t="str">
        <f ca="1"/>
        <v>Semiconductors &amp; Related Devices</v>
      </c>
      <c r="F208" t="str">
        <f ca="1"/>
        <v>3674</v>
      </c>
      <c r="G208" t="str">
        <f ca="1"/>
        <v>955 PERIMETER ROAD MANCHESTER, NH 03103</v>
      </c>
      <c r="H208">
        <f ca="1"/>
        <v>2025</v>
      </c>
      <c r="I208" t="str">
        <f ca="1"/>
        <v>FY</v>
      </c>
      <c r="J208">
        <f ca="1"/>
        <v>26.607662000000001</v>
      </c>
      <c r="K208">
        <f ca="1"/>
        <v>1420961000</v>
      </c>
      <c r="L208">
        <f ca="1"/>
        <v>483036000</v>
      </c>
      <c r="M208">
        <f ca="1"/>
        <v>121334000</v>
      </c>
      <c r="N208">
        <f ca="1"/>
        <v>84598000</v>
      </c>
      <c r="O208">
        <f ca="1"/>
        <v>183914000</v>
      </c>
      <c r="P208">
        <f ca="1"/>
        <v>302919000</v>
      </c>
      <c r="Q208">
        <f ca="1"/>
        <v>302919000</v>
      </c>
      <c r="R208">
        <f ca="1"/>
        <v>262115000</v>
      </c>
      <c r="S208">
        <f ca="1"/>
        <v>202475000</v>
      </c>
      <c r="T208">
        <f ca="1"/>
        <v>489861000</v>
      </c>
      <c r="U208">
        <f ca="1"/>
        <v>112261000</v>
      </c>
      <c r="V208" t="str">
        <f ca="1"/>
        <v/>
      </c>
      <c r="W208" t="str">
        <f ca="1"/>
        <v/>
      </c>
      <c r="X208" t="str">
        <f ca="1"/>
        <v/>
      </c>
      <c r="Y208">
        <f ca="1"/>
        <v>338929000</v>
      </c>
      <c r="Z208">
        <f ca="1"/>
        <v>929555000</v>
      </c>
      <c r="AA208" t="str">
        <f ca="1"/>
        <v/>
      </c>
      <c r="AB208">
        <f ca="1"/>
        <v>-53591000</v>
      </c>
      <c r="AC208">
        <f ca="1"/>
        <v>1843000</v>
      </c>
      <c r="AD208">
        <f ca="1"/>
        <v>184286567</v>
      </c>
      <c r="AE208">
        <f ca="1"/>
        <v>321527000</v>
      </c>
      <c r="AF208" t="str">
        <f ca="1"/>
        <v/>
      </c>
      <c r="AG208" t="str">
        <f ca="1"/>
        <v/>
      </c>
      <c r="AH208">
        <f ca="1"/>
        <v>-19802000</v>
      </c>
      <c r="AI208">
        <f ca="1"/>
        <v>179649000</v>
      </c>
      <c r="AJ208">
        <f ca="1"/>
        <v>341329000</v>
      </c>
      <c r="AK208">
        <f ca="1"/>
        <v>-12933000</v>
      </c>
      <c r="AL208">
        <f ca="1"/>
        <v>-73010000</v>
      </c>
      <c r="AM208">
        <f ca="1"/>
        <v>30366000</v>
      </c>
      <c r="AN208" t="str">
        <f ca="1"/>
        <v/>
      </c>
      <c r="AO208">
        <f ca="1"/>
        <v>61913000</v>
      </c>
      <c r="AP208" t="str">
        <f ca="1"/>
        <v/>
      </c>
      <c r="AQ208">
        <f ca="1"/>
        <v>64502000</v>
      </c>
      <c r="AR208" t="str">
        <f ca="1"/>
        <v/>
      </c>
      <c r="AS208">
        <f ca="1"/>
        <v>-40816000</v>
      </c>
      <c r="AT208">
        <f ca="1"/>
        <v>-112062000</v>
      </c>
      <c r="AU208" t="str">
        <f ca="1"/>
        <v/>
      </c>
      <c r="AV208" t="str">
        <f ca="1"/>
        <v/>
      </c>
      <c r="AW208">
        <f ca="1"/>
        <v>-0.39</v>
      </c>
      <c r="AX208">
        <f ca="1"/>
        <v>173108000</v>
      </c>
      <c r="AY208" t="str">
        <f ca="1"/>
        <v/>
      </c>
      <c r="AZ208">
        <f ca="1"/>
        <v>-55577000</v>
      </c>
      <c r="BA208">
        <f ca="1"/>
        <v>-55577000</v>
      </c>
      <c r="BB208" t="str">
        <f ca="1"/>
        <v/>
      </c>
      <c r="BC208" t="str">
        <f ca="1"/>
        <v/>
      </c>
      <c r="BD208" t="str">
        <f ca="1"/>
        <v/>
      </c>
      <c r="BE208" t="str">
        <f ca="1"/>
        <v/>
      </c>
      <c r="BF208" t="str">
        <f ca="1"/>
        <v/>
      </c>
      <c r="BG208" t="str">
        <f ca="1"/>
        <v/>
      </c>
      <c r="BH208" t="str">
        <f ca="1"/>
        <v/>
      </c>
      <c r="BI208" t="str">
        <f ca="1"/>
        <v/>
      </c>
      <c r="BJ208" t="str">
        <f ca="1"/>
        <v/>
      </c>
      <c r="BK208" t="str">
        <f ca="1"/>
        <v/>
      </c>
      <c r="BL208">
        <f ca="1"/>
        <v>0.34473922929623002</v>
      </c>
      <c r="BM208">
        <f ca="1"/>
        <v>-1.8302377659224101</v>
      </c>
      <c r="BN208">
        <f ca="1"/>
        <v>1.0808205877374999</v>
      </c>
      <c r="BO208">
        <f ca="1"/>
        <v>2.6645228529943599</v>
      </c>
      <c r="BP208">
        <f ca="1"/>
        <v>-68.2247743589744</v>
      </c>
      <c r="BQ208">
        <f ca="1"/>
        <v>-7.85429587275632E-2</v>
      </c>
      <c r="BR208" t="str">
        <f ca="1"/>
        <v/>
      </c>
      <c r="BS208">
        <f ca="1"/>
        <v>-1.11633934301897E-8</v>
      </c>
    </row>
    <row r="209" spans="1:71" x14ac:dyDescent="0.3">
      <c r="A209">
        <f ca="1"/>
        <v>866291</v>
      </c>
      <c r="B209" t="str">
        <f ca="1"/>
        <v>ALLEGRO MICROSYSTEMS, INC.</v>
      </c>
      <c r="C209" t="str">
        <f ca="1"/>
        <v>ALGM</v>
      </c>
      <c r="D209" t="str">
        <f ca="1"/>
        <v>04 Manufacturing</v>
      </c>
      <c r="E209" t="str">
        <f ca="1"/>
        <v>Semiconductors &amp; Related Devices</v>
      </c>
      <c r="F209" t="str">
        <f ca="1"/>
        <v>3674</v>
      </c>
      <c r="G209" t="str">
        <f ca="1"/>
        <v>955 PERIMETER ROAD MANCHESTER, NH 03103</v>
      </c>
      <c r="H209">
        <f ca="1"/>
        <v>2024</v>
      </c>
      <c r="I209" t="str">
        <f ca="1"/>
        <v>FY</v>
      </c>
      <c r="J209">
        <f ca="1"/>
        <v>25.177980000000002</v>
      </c>
      <c r="K209">
        <f ca="1"/>
        <v>1530603000</v>
      </c>
      <c r="L209">
        <f ca="1"/>
        <v>572213000</v>
      </c>
      <c r="M209">
        <f ca="1"/>
        <v>212143000</v>
      </c>
      <c r="N209">
        <f ca="1"/>
        <v>118508000</v>
      </c>
      <c r="O209">
        <f ca="1"/>
        <v>162302000</v>
      </c>
      <c r="P209">
        <f ca="1"/>
        <v>321175000</v>
      </c>
      <c r="Q209">
        <f ca="1"/>
        <v>321175000</v>
      </c>
      <c r="R209">
        <f ca="1"/>
        <v>276854000</v>
      </c>
      <c r="S209">
        <f ca="1"/>
        <v>202425000</v>
      </c>
      <c r="T209">
        <f ca="1"/>
        <v>398887000</v>
      </c>
      <c r="U209">
        <f ca="1"/>
        <v>117908000</v>
      </c>
      <c r="V209" t="str">
        <f ca="1"/>
        <v/>
      </c>
      <c r="W209" t="str">
        <f ca="1"/>
        <v/>
      </c>
      <c r="X209" t="str">
        <f ca="1"/>
        <v/>
      </c>
      <c r="Y209">
        <f ca="1"/>
        <v>245102000</v>
      </c>
      <c r="Z209">
        <f ca="1"/>
        <v>1130435000</v>
      </c>
      <c r="AA209" t="str">
        <f ca="1"/>
        <v/>
      </c>
      <c r="AB209">
        <f ca="1"/>
        <v>463012000</v>
      </c>
      <c r="AC209">
        <f ca="1"/>
        <v>1932000</v>
      </c>
      <c r="AD209">
        <f ca="1"/>
        <v>193164609</v>
      </c>
      <c r="AE209">
        <f ca="1"/>
        <v>574529000</v>
      </c>
      <c r="AF209" t="str">
        <f ca="1"/>
        <v/>
      </c>
      <c r="AG209" t="str">
        <f ca="1"/>
        <v/>
      </c>
      <c r="AH209">
        <f ca="1"/>
        <v>196244000</v>
      </c>
      <c r="AI209">
        <f ca="1"/>
        <v>176638000</v>
      </c>
      <c r="AJ209">
        <f ca="1"/>
        <v>378285000</v>
      </c>
      <c r="AK209">
        <f ca="1"/>
        <v>41909000</v>
      </c>
      <c r="AL209">
        <f ca="1"/>
        <v>152697000</v>
      </c>
      <c r="AM209">
        <f ca="1"/>
        <v>10763000</v>
      </c>
      <c r="AN209" t="str">
        <f ca="1"/>
        <v/>
      </c>
      <c r="AO209">
        <f ca="1"/>
        <v>181715000</v>
      </c>
      <c r="AP209" t="str">
        <f ca="1"/>
        <v/>
      </c>
      <c r="AQ209">
        <f ca="1"/>
        <v>71382000</v>
      </c>
      <c r="AR209" t="str">
        <f ca="1"/>
        <v/>
      </c>
      <c r="AS209">
        <f ca="1"/>
        <v>-516716000</v>
      </c>
      <c r="AT209">
        <f ca="1"/>
        <v>198878000</v>
      </c>
      <c r="AU209" t="str">
        <f ca="1"/>
        <v/>
      </c>
      <c r="AV209" t="str">
        <f ca="1"/>
        <v/>
      </c>
      <c r="AW209">
        <f ca="1"/>
        <v>0.79</v>
      </c>
      <c r="AX209">
        <f ca="1"/>
        <v>156801500</v>
      </c>
      <c r="AY209" t="str">
        <f ca="1"/>
        <v/>
      </c>
      <c r="AZ209">
        <f ca="1"/>
        <v>205369000</v>
      </c>
      <c r="BA209">
        <f ca="1"/>
        <v>205369000</v>
      </c>
      <c r="BB209" t="str">
        <f ca="1"/>
        <v/>
      </c>
      <c r="BC209" t="str">
        <f ca="1"/>
        <v/>
      </c>
      <c r="BD209" t="str">
        <f ca="1"/>
        <v/>
      </c>
      <c r="BE209" t="str">
        <f ca="1"/>
        <v/>
      </c>
      <c r="BF209" t="str">
        <f ca="1"/>
        <v/>
      </c>
      <c r="BG209" t="str">
        <f ca="1"/>
        <v/>
      </c>
      <c r="BH209" t="str">
        <f ca="1"/>
        <v/>
      </c>
      <c r="BI209" t="str">
        <f ca="1"/>
        <v/>
      </c>
      <c r="BJ209" t="str">
        <f ca="1"/>
        <v/>
      </c>
      <c r="BK209" t="str">
        <f ca="1"/>
        <v/>
      </c>
      <c r="BL209">
        <f ca="1"/>
        <v>0.26060774740412801</v>
      </c>
      <c r="BM209">
        <f ca="1"/>
        <v>19.081018303446999</v>
      </c>
      <c r="BN209">
        <f ca="1"/>
        <v>1.7992248193506799</v>
      </c>
      <c r="BO209">
        <f ca="1"/>
        <v>3.4765325508023199</v>
      </c>
      <c r="BP209">
        <f ca="1"/>
        <v>31.870860759493699</v>
      </c>
      <c r="BQ209">
        <f ca="1"/>
        <v>0.13507808940805999</v>
      </c>
      <c r="BR209" t="str">
        <f ca="1"/>
        <v/>
      </c>
      <c r="BS209">
        <f ca="1"/>
        <v>1.75955311008594E-8</v>
      </c>
    </row>
    <row r="210" spans="1:71" x14ac:dyDescent="0.3">
      <c r="A210">
        <f ca="1"/>
        <v>866291</v>
      </c>
      <c r="B210" t="str">
        <f ca="1"/>
        <v>ALLEGRO MICROSYSTEMS, INC.</v>
      </c>
      <c r="C210" t="str">
        <f ca="1"/>
        <v>ALGM</v>
      </c>
      <c r="D210" t="str">
        <f ca="1"/>
        <v>04 Manufacturing</v>
      </c>
      <c r="E210" t="str">
        <f ca="1"/>
        <v>Semiconductors &amp; Related Devices</v>
      </c>
      <c r="F210" t="str">
        <f ca="1"/>
        <v>3674</v>
      </c>
      <c r="G210" t="str">
        <f ca="1"/>
        <v>955 PERIMETER ROAD MANCHESTER, NH 03103</v>
      </c>
      <c r="H210">
        <f ca="1"/>
        <v>2023</v>
      </c>
      <c r="I210" t="str">
        <f ca="1"/>
        <v>FY</v>
      </c>
      <c r="J210">
        <f ca="1"/>
        <v>38.268770000000004</v>
      </c>
      <c r="K210">
        <f ca="1"/>
        <v>1181155000</v>
      </c>
      <c r="L210">
        <f ca="1"/>
        <v>665829000</v>
      </c>
      <c r="M210">
        <f ca="1"/>
        <v>351576000</v>
      </c>
      <c r="N210">
        <f ca="1"/>
        <v>111290000</v>
      </c>
      <c r="O210">
        <f ca="1"/>
        <v>151301000</v>
      </c>
      <c r="P210">
        <f ca="1"/>
        <v>265267000</v>
      </c>
      <c r="Q210">
        <f ca="1"/>
        <v>263099000</v>
      </c>
      <c r="R210">
        <f ca="1"/>
        <v>52378000</v>
      </c>
      <c r="S210">
        <f ca="1"/>
        <v>27691000</v>
      </c>
      <c r="T210">
        <f ca="1"/>
        <v>214340000</v>
      </c>
      <c r="U210">
        <f ca="1"/>
        <v>165325000</v>
      </c>
      <c r="V210" t="str">
        <f ca="1"/>
        <v/>
      </c>
      <c r="W210" t="str">
        <f ca="1"/>
        <v/>
      </c>
      <c r="X210" t="str">
        <f ca="1"/>
        <v/>
      </c>
      <c r="Y210" t="str">
        <f ca="1"/>
        <v/>
      </c>
      <c r="Z210">
        <f ca="1"/>
        <v>965628000</v>
      </c>
      <c r="AA210" t="str">
        <f ca="1"/>
        <v/>
      </c>
      <c r="AB210">
        <f ca="1"/>
        <v>310315000</v>
      </c>
      <c r="AC210">
        <f ca="1"/>
        <v>1918000</v>
      </c>
      <c r="AD210">
        <f ca="1"/>
        <v>191754292</v>
      </c>
      <c r="AE210">
        <f ca="1"/>
        <v>546079000</v>
      </c>
      <c r="AF210" t="str">
        <f ca="1"/>
        <v/>
      </c>
      <c r="AG210" t="str">
        <f ca="1"/>
        <v/>
      </c>
      <c r="AH210">
        <f ca="1"/>
        <v>203307000</v>
      </c>
      <c r="AI210">
        <f ca="1"/>
        <v>150850000</v>
      </c>
      <c r="AJ210">
        <f ca="1"/>
        <v>342772000</v>
      </c>
      <c r="AK210">
        <f ca="1"/>
        <v>23852000</v>
      </c>
      <c r="AL210">
        <f ca="1"/>
        <v>187357000</v>
      </c>
      <c r="AM210">
        <f ca="1"/>
        <v>2336000</v>
      </c>
      <c r="AN210" t="str">
        <f ca="1"/>
        <v/>
      </c>
      <c r="AO210">
        <f ca="1"/>
        <v>193206000</v>
      </c>
      <c r="AP210" t="str">
        <f ca="1"/>
        <v/>
      </c>
      <c r="AQ210">
        <f ca="1"/>
        <v>50808000</v>
      </c>
      <c r="AR210" t="str">
        <f ca="1"/>
        <v/>
      </c>
      <c r="AS210">
        <f ca="1"/>
        <v>-99696000</v>
      </c>
      <c r="AT210">
        <f ca="1"/>
        <v>-19998000</v>
      </c>
      <c r="AU210" t="str">
        <f ca="1"/>
        <v/>
      </c>
      <c r="AV210">
        <f ca="1"/>
        <v>400000000</v>
      </c>
      <c r="AW210">
        <f ca="1"/>
        <v>0.98</v>
      </c>
      <c r="AX210">
        <f ca="1"/>
        <v>118730500</v>
      </c>
      <c r="AY210" t="str">
        <f ca="1"/>
        <v/>
      </c>
      <c r="AZ210">
        <f ca="1"/>
        <v>213545000</v>
      </c>
      <c r="BA210">
        <f ca="1"/>
        <v>213545000</v>
      </c>
      <c r="BB210" t="str">
        <f ca="1"/>
        <v/>
      </c>
      <c r="BC210" t="str">
        <f ca="1"/>
        <v/>
      </c>
      <c r="BD210" t="str">
        <f ca="1"/>
        <v/>
      </c>
      <c r="BE210" t="str">
        <f ca="1"/>
        <v/>
      </c>
      <c r="BF210" t="str">
        <f ca="1"/>
        <v/>
      </c>
      <c r="BG210" t="str">
        <f ca="1"/>
        <v/>
      </c>
      <c r="BH210" t="str">
        <f ca="1"/>
        <v/>
      </c>
      <c r="BI210" t="str">
        <f ca="1"/>
        <v/>
      </c>
      <c r="BJ210" t="str">
        <f ca="1"/>
        <v/>
      </c>
      <c r="BK210" t="str">
        <f ca="1"/>
        <v/>
      </c>
      <c r="BL210">
        <f ca="1"/>
        <v>0.18146644597872399</v>
      </c>
      <c r="BM210">
        <f ca="1"/>
        <v>91.414811643835606</v>
      </c>
      <c r="BN210">
        <f ca="1"/>
        <v>2.1265749281717801</v>
      </c>
      <c r="BO210">
        <f ca="1"/>
        <v>3.11222138212612</v>
      </c>
      <c r="BP210">
        <f ca="1"/>
        <v>39.049765306122502</v>
      </c>
      <c r="BQ210">
        <f ca="1"/>
        <v>0.194026063867245</v>
      </c>
      <c r="BR210" t="str">
        <f ca="1"/>
        <v/>
      </c>
      <c r="BS210">
        <f ca="1"/>
        <v>3.8838346236853101E-8</v>
      </c>
    </row>
    <row r="211" spans="1:71" x14ac:dyDescent="0.3">
      <c r="A211">
        <f ca="1"/>
        <v>866291</v>
      </c>
      <c r="B211" t="str">
        <f ca="1"/>
        <v>ALLEGRO MICROSYSTEMS, INC.</v>
      </c>
      <c r="C211" t="str">
        <f ca="1"/>
        <v>ALGM</v>
      </c>
      <c r="D211" t="str">
        <f ca="1"/>
        <v>04 Manufacturing</v>
      </c>
      <c r="E211" t="str">
        <f ca="1"/>
        <v>Semiconductors &amp; Related Devices</v>
      </c>
      <c r="F211" t="str">
        <f ca="1"/>
        <v>3674</v>
      </c>
      <c r="G211" t="str">
        <f ca="1"/>
        <v>955 PERIMETER ROAD MANCHESTER, NH 03103</v>
      </c>
      <c r="H211">
        <f ca="1"/>
        <v>2022</v>
      </c>
      <c r="I211" t="str">
        <f ca="1"/>
        <v>FY</v>
      </c>
      <c r="J211">
        <f ca="1"/>
        <v>26.80978</v>
      </c>
      <c r="K211">
        <f ca="1"/>
        <v>892620000</v>
      </c>
      <c r="L211">
        <f ca="1"/>
        <v>511692000</v>
      </c>
      <c r="M211">
        <f ca="1"/>
        <v>282383000</v>
      </c>
      <c r="N211">
        <f ca="1"/>
        <v>87359000</v>
      </c>
      <c r="O211">
        <f ca="1"/>
        <v>86160000</v>
      </c>
      <c r="P211">
        <f ca="1"/>
        <v>210455000</v>
      </c>
      <c r="Q211">
        <f ca="1"/>
        <v>210028000</v>
      </c>
      <c r="R211" t="str">
        <f ca="1"/>
        <v/>
      </c>
      <c r="S211">
        <f ca="1"/>
        <v>20009000</v>
      </c>
      <c r="T211">
        <f ca="1"/>
        <v>157257000</v>
      </c>
      <c r="U211">
        <f ca="1"/>
        <v>104223000</v>
      </c>
      <c r="V211" t="str">
        <f ca="1"/>
        <v/>
      </c>
      <c r="W211" t="str">
        <f ca="1"/>
        <v/>
      </c>
      <c r="X211" t="str">
        <f ca="1"/>
        <v/>
      </c>
      <c r="Y211">
        <f ca="1"/>
        <v>25000000</v>
      </c>
      <c r="Z211">
        <f ca="1"/>
        <v>734207000</v>
      </c>
      <c r="AA211" t="str">
        <f ca="1"/>
        <v/>
      </c>
      <c r="AB211">
        <f ca="1"/>
        <v>122958000</v>
      </c>
      <c r="AC211">
        <f ca="1"/>
        <v>1905000</v>
      </c>
      <c r="AD211">
        <f ca="1"/>
        <v>190473595</v>
      </c>
      <c r="AE211">
        <f ca="1"/>
        <v>407460000</v>
      </c>
      <c r="AF211" t="str">
        <f ca="1"/>
        <v/>
      </c>
      <c r="AG211" t="str">
        <f ca="1"/>
        <v/>
      </c>
      <c r="AH211">
        <f ca="1"/>
        <v>136650000</v>
      </c>
      <c r="AI211">
        <f ca="1"/>
        <v>121873000</v>
      </c>
      <c r="AJ211">
        <f ca="1"/>
        <v>270810000</v>
      </c>
      <c r="AK211">
        <f ca="1"/>
        <v>21191000</v>
      </c>
      <c r="AL211">
        <f ca="1"/>
        <v>119407000</v>
      </c>
      <c r="AM211" t="str">
        <f ca="1"/>
        <v/>
      </c>
      <c r="AN211" t="str">
        <f ca="1"/>
        <v/>
      </c>
      <c r="AO211">
        <f ca="1"/>
        <v>156129000</v>
      </c>
      <c r="AP211" t="str">
        <f ca="1"/>
        <v/>
      </c>
      <c r="AQ211">
        <f ca="1"/>
        <v>48527000</v>
      </c>
      <c r="AR211" t="str">
        <f ca="1"/>
        <v/>
      </c>
      <c r="AS211">
        <f ca="1"/>
        <v>-66271000</v>
      </c>
      <c r="AT211">
        <f ca="1"/>
        <v>-5307000</v>
      </c>
      <c r="AU211">
        <f ca="1"/>
        <v>0</v>
      </c>
      <c r="AV211">
        <f ca="1"/>
        <v>400000000</v>
      </c>
      <c r="AW211">
        <f ca="1"/>
        <v>0.63</v>
      </c>
      <c r="AX211">
        <f ca="1"/>
        <v>86829000</v>
      </c>
      <c r="AY211" t="str">
        <f ca="1"/>
        <v/>
      </c>
      <c r="AZ211" t="str">
        <f ca="1"/>
        <v/>
      </c>
      <c r="BA211" t="str">
        <f ca="1"/>
        <v/>
      </c>
      <c r="BB211" t="str">
        <f ca="1"/>
        <v/>
      </c>
      <c r="BC211" t="str">
        <f ca="1"/>
        <v/>
      </c>
      <c r="BD211" t="str">
        <f ca="1"/>
        <v/>
      </c>
      <c r="BE211" t="str">
        <f ca="1"/>
        <v/>
      </c>
      <c r="BF211" t="str">
        <f ca="1"/>
        <v/>
      </c>
      <c r="BG211" t="str">
        <f ca="1"/>
        <v/>
      </c>
      <c r="BH211" t="str">
        <f ca="1"/>
        <v/>
      </c>
      <c r="BI211" t="str">
        <f ca="1"/>
        <v/>
      </c>
      <c r="BJ211" t="str">
        <f ca="1"/>
        <v/>
      </c>
      <c r="BK211" t="str">
        <f ca="1"/>
        <v/>
      </c>
      <c r="BL211">
        <f ca="1"/>
        <v>0.176174631982254</v>
      </c>
      <c r="BM211" t="str">
        <f ca="1"/>
        <v/>
      </c>
      <c r="BN211">
        <f ca="1"/>
        <v>2.70941155023363</v>
      </c>
      <c r="BO211">
        <f ca="1"/>
        <v>4.0828991681298801</v>
      </c>
      <c r="BP211">
        <f ca="1"/>
        <v>42.555206349206401</v>
      </c>
      <c r="BQ211">
        <f ca="1"/>
        <v>0.16263397107355301</v>
      </c>
      <c r="BR211">
        <f ca="1"/>
        <v>0</v>
      </c>
      <c r="BS211">
        <f ca="1"/>
        <v>2.3004631391419601E-8</v>
      </c>
    </row>
    <row r="212" spans="1:71" x14ac:dyDescent="0.3">
      <c r="A212">
        <f ca="1"/>
        <v>866291</v>
      </c>
      <c r="B212" t="str">
        <f ca="1"/>
        <v>ALLEGRO MICROSYSTEMS, INC.</v>
      </c>
      <c r="C212" t="str">
        <f ca="1"/>
        <v>ALGM</v>
      </c>
      <c r="D212" t="str">
        <f ca="1"/>
        <v>04 Manufacturing</v>
      </c>
      <c r="E212" t="str">
        <f ca="1"/>
        <v>Semiconductors &amp; Related Devices</v>
      </c>
      <c r="F212" t="str">
        <f ca="1"/>
        <v>3674</v>
      </c>
      <c r="G212" t="str">
        <f ca="1"/>
        <v>955 PERIMETER ROAD MANCHESTER, NH 03103</v>
      </c>
      <c r="H212">
        <f ca="1"/>
        <v>2021</v>
      </c>
      <c r="I212" t="str">
        <f ca="1"/>
        <v>FY</v>
      </c>
      <c r="J212">
        <f ca="1"/>
        <v>29.585622999999998</v>
      </c>
      <c r="K212">
        <f ca="1"/>
        <v>747678000</v>
      </c>
      <c r="L212">
        <f ca="1"/>
        <v>430564000</v>
      </c>
      <c r="M212">
        <f ca="1"/>
        <v>197214000</v>
      </c>
      <c r="N212">
        <f ca="1"/>
        <v>69500000</v>
      </c>
      <c r="O212">
        <f ca="1"/>
        <v>87498000</v>
      </c>
      <c r="P212">
        <f ca="1"/>
        <v>193791000</v>
      </c>
      <c r="Q212">
        <f ca="1"/>
        <v>192393000</v>
      </c>
      <c r="R212" t="str">
        <f ca="1"/>
        <v/>
      </c>
      <c r="S212">
        <f ca="1"/>
        <v>20106000</v>
      </c>
      <c r="T212">
        <f ca="1"/>
        <v>160807000</v>
      </c>
      <c r="U212">
        <f ca="1"/>
        <v>116674000</v>
      </c>
      <c r="V212" t="str">
        <f ca="1"/>
        <v/>
      </c>
      <c r="W212" t="str">
        <f ca="1"/>
        <v/>
      </c>
      <c r="X212" t="str">
        <f ca="1"/>
        <v/>
      </c>
      <c r="Y212">
        <f ca="1"/>
        <v>25000000</v>
      </c>
      <c r="Z212">
        <f ca="1"/>
        <v>585752000</v>
      </c>
      <c r="AA212" t="str">
        <f ca="1"/>
        <v/>
      </c>
      <c r="AB212">
        <f ca="1"/>
        <v>3551000</v>
      </c>
      <c r="AC212">
        <f ca="1"/>
        <v>1896000</v>
      </c>
      <c r="AD212">
        <f ca="1"/>
        <v>189588161</v>
      </c>
      <c r="AE212">
        <f ca="1"/>
        <v>278902000</v>
      </c>
      <c r="AF212" t="str">
        <f ca="1"/>
        <v/>
      </c>
      <c r="AG212" t="str">
        <f ca="1"/>
        <v/>
      </c>
      <c r="AH212">
        <f ca="1"/>
        <v>12158000</v>
      </c>
      <c r="AI212">
        <f ca="1"/>
        <v>108649000</v>
      </c>
      <c r="AJ212">
        <f ca="1"/>
        <v>266744000</v>
      </c>
      <c r="AK212">
        <f ca="1"/>
        <v>-19552000</v>
      </c>
      <c r="AL212">
        <f ca="1"/>
        <v>17953000</v>
      </c>
      <c r="AM212" t="str">
        <f ca="1"/>
        <v/>
      </c>
      <c r="AN212" t="str">
        <f ca="1"/>
        <v/>
      </c>
      <c r="AO212">
        <f ca="1"/>
        <v>120570000</v>
      </c>
      <c r="AP212" t="str">
        <f ca="1"/>
        <v/>
      </c>
      <c r="AQ212">
        <f ca="1"/>
        <v>48307000</v>
      </c>
      <c r="AR212" t="str">
        <f ca="1"/>
        <v/>
      </c>
      <c r="AS212">
        <f ca="1"/>
        <v>-68245000</v>
      </c>
      <c r="AT212">
        <f ca="1"/>
        <v>-72186000</v>
      </c>
      <c r="AU212">
        <f ca="1"/>
        <v>400000000</v>
      </c>
      <c r="AV212">
        <f ca="1"/>
        <v>400000000</v>
      </c>
      <c r="AW212">
        <f ca="1"/>
        <v>0.22</v>
      </c>
      <c r="AX212" t="str">
        <f ca="1"/>
        <v/>
      </c>
      <c r="AY212" t="str">
        <f ca="1"/>
        <v/>
      </c>
      <c r="AZ212" t="str">
        <f ca="1"/>
        <v/>
      </c>
      <c r="BA212" t="str">
        <f ca="1"/>
        <v/>
      </c>
      <c r="BB212" t="str">
        <f ca="1"/>
        <v/>
      </c>
      <c r="BC212" t="str">
        <f ca="1"/>
        <v/>
      </c>
      <c r="BD212" t="str">
        <f ca="1"/>
        <v/>
      </c>
      <c r="BE212" t="str">
        <f ca="1"/>
        <v/>
      </c>
      <c r="BF212" t="str">
        <f ca="1"/>
        <v/>
      </c>
      <c r="BG212" t="str">
        <f ca="1"/>
        <v/>
      </c>
      <c r="BH212" t="str">
        <f ca="1"/>
        <v/>
      </c>
      <c r="BI212" t="str">
        <f ca="1"/>
        <v/>
      </c>
      <c r="BJ212" t="str">
        <f ca="1"/>
        <v/>
      </c>
      <c r="BK212" t="str">
        <f ca="1"/>
        <v/>
      </c>
      <c r="BL212">
        <f ca="1"/>
        <v>0.215075206171641</v>
      </c>
      <c r="BM212" t="str">
        <f ca="1"/>
        <v/>
      </c>
      <c r="BN212">
        <f ca="1"/>
        <v>1.6902994668906499</v>
      </c>
      <c r="BO212">
        <f ca="1"/>
        <v>2.94038089034404</v>
      </c>
      <c r="BP212">
        <f ca="1"/>
        <v>134.48010454545499</v>
      </c>
      <c r="BQ212">
        <f ca="1"/>
        <v>3.0649489886504899E-2</v>
      </c>
      <c r="BR212">
        <f ca="1"/>
        <v>13520080.3444295</v>
      </c>
      <c r="BS212">
        <f ca="1"/>
        <v>1.11119331389393E-8</v>
      </c>
    </row>
    <row r="213" spans="1:71" x14ac:dyDescent="0.3">
      <c r="A213">
        <f ca="1"/>
        <v>866291</v>
      </c>
      <c r="B213" t="str">
        <f ca="1"/>
        <v>ALLEGRO MICROSYSTEMS, INC.</v>
      </c>
      <c r="C213" t="str">
        <f ca="1"/>
        <v>ALGM</v>
      </c>
      <c r="D213" t="str">
        <f ca="1"/>
        <v>04 Manufacturing</v>
      </c>
      <c r="E213" t="str">
        <f ca="1"/>
        <v>Semiconductors &amp; Related Devices</v>
      </c>
      <c r="F213" t="str">
        <f ca="1"/>
        <v>3674</v>
      </c>
      <c r="G213" t="str">
        <f ca="1"/>
        <v>955 PERIMETER ROAD MANCHESTER, NH 03103</v>
      </c>
      <c r="H213">
        <f ca="1"/>
        <v>2020</v>
      </c>
      <c r="I213" t="str">
        <f ca="1"/>
        <v>FY</v>
      </c>
      <c r="J213">
        <f ca="1"/>
        <v>22.496511999999999</v>
      </c>
      <c r="K213" t="str">
        <f ca="1"/>
        <v/>
      </c>
      <c r="L213" t="str">
        <f ca="1"/>
        <v/>
      </c>
      <c r="M213" t="str">
        <f ca="1"/>
        <v/>
      </c>
      <c r="N213" t="str">
        <f ca="1"/>
        <v/>
      </c>
      <c r="O213" t="str">
        <f ca="1"/>
        <v/>
      </c>
      <c r="P213" t="str">
        <f ca="1"/>
        <v/>
      </c>
      <c r="Q213" t="str">
        <f ca="1"/>
        <v/>
      </c>
      <c r="R213" t="str">
        <f ca="1"/>
        <v/>
      </c>
      <c r="S213" t="str">
        <f ca="1"/>
        <v/>
      </c>
      <c r="T213" t="str">
        <f ca="1"/>
        <v/>
      </c>
      <c r="U213" t="str">
        <f ca="1"/>
        <v/>
      </c>
      <c r="V213" t="str">
        <f ca="1"/>
        <v/>
      </c>
      <c r="W213" t="str">
        <f ca="1"/>
        <v/>
      </c>
      <c r="X213" t="str">
        <f ca="1"/>
        <v/>
      </c>
      <c r="Y213" t="str">
        <f ca="1"/>
        <v/>
      </c>
      <c r="Z213" t="str">
        <f ca="1"/>
        <v/>
      </c>
      <c r="AA213" t="str">
        <f ca="1"/>
        <v/>
      </c>
      <c r="AB213" t="str">
        <f ca="1"/>
        <v/>
      </c>
      <c r="AC213" t="str">
        <f ca="1"/>
        <v/>
      </c>
      <c r="AD213" t="str">
        <f ca="1"/>
        <v/>
      </c>
      <c r="AE213" t="str">
        <f ca="1"/>
        <v/>
      </c>
      <c r="AF213" t="str">
        <f ca="1"/>
        <v/>
      </c>
      <c r="AG213" t="str">
        <f ca="1"/>
        <v/>
      </c>
      <c r="AH213" t="str">
        <f ca="1"/>
        <v/>
      </c>
      <c r="AI213" t="str">
        <f ca="1"/>
        <v/>
      </c>
      <c r="AJ213" t="str">
        <f ca="1"/>
        <v/>
      </c>
      <c r="AK213" t="str">
        <f ca="1"/>
        <v/>
      </c>
      <c r="AL213" t="str">
        <f ca="1"/>
        <v/>
      </c>
      <c r="AM213" t="str">
        <f ca="1"/>
        <v/>
      </c>
      <c r="AN213" t="str">
        <f ca="1"/>
        <v/>
      </c>
      <c r="AO213" t="str">
        <f ca="1"/>
        <v/>
      </c>
      <c r="AP213" t="str">
        <f ca="1"/>
        <v/>
      </c>
      <c r="AQ213" t="str">
        <f ca="1"/>
        <v/>
      </c>
      <c r="AR213" t="str">
        <f ca="1"/>
        <v/>
      </c>
      <c r="AS213" t="str">
        <f ca="1"/>
        <v/>
      </c>
      <c r="AT213" t="str">
        <f ca="1"/>
        <v/>
      </c>
      <c r="AU213" t="str">
        <f ca="1"/>
        <v/>
      </c>
      <c r="AV213" t="str">
        <f ca="1"/>
        <v/>
      </c>
      <c r="AW213" t="str">
        <f ca="1"/>
        <v/>
      </c>
      <c r="AX213" t="str">
        <f ca="1"/>
        <v/>
      </c>
      <c r="AY213" t="str">
        <f ca="1"/>
        <v/>
      </c>
      <c r="AZ213" t="str">
        <f ca="1"/>
        <v/>
      </c>
      <c r="BA213" t="str">
        <f ca="1"/>
        <v/>
      </c>
      <c r="BB213" t="str">
        <f ca="1"/>
        <v/>
      </c>
      <c r="BC213" t="str">
        <f ca="1"/>
        <v/>
      </c>
      <c r="BD213" t="str">
        <f ca="1"/>
        <v/>
      </c>
      <c r="BE213" t="str">
        <f ca="1"/>
        <v/>
      </c>
      <c r="BF213" t="str">
        <f ca="1"/>
        <v/>
      </c>
      <c r="BG213" t="str">
        <f ca="1"/>
        <v/>
      </c>
      <c r="BH213" t="str">
        <f ca="1"/>
        <v/>
      </c>
      <c r="BI213" t="str">
        <f ca="1"/>
        <v/>
      </c>
      <c r="BJ213" t="str">
        <f ca="1"/>
        <v/>
      </c>
      <c r="BK213" t="str">
        <f ca="1"/>
        <v/>
      </c>
      <c r="BL213" t="str">
        <f ca="1"/>
        <v/>
      </c>
      <c r="BM213" t="str">
        <f ca="1"/>
        <v/>
      </c>
      <c r="BN213" t="str">
        <f ca="1"/>
        <v/>
      </c>
      <c r="BO213" t="str">
        <f ca="1"/>
        <v/>
      </c>
      <c r="BP213" t="str">
        <f ca="1"/>
        <v/>
      </c>
      <c r="BQ213" t="str">
        <f ca="1"/>
        <v/>
      </c>
      <c r="BR213" t="str">
        <f ca="1"/>
        <v/>
      </c>
      <c r="BS213" t="str">
        <f ca="1"/>
        <v/>
      </c>
    </row>
    <row r="214" spans="1:71" x14ac:dyDescent="0.3">
      <c r="A214">
        <f ca="1"/>
        <v>866291</v>
      </c>
      <c r="B214" t="str">
        <f ca="1"/>
        <v>ALLEGRO MICROSYSTEMS, INC.</v>
      </c>
      <c r="C214" t="str">
        <f ca="1"/>
        <v>ALGM</v>
      </c>
      <c r="D214" t="str">
        <f ca="1"/>
        <v>04 Manufacturing</v>
      </c>
      <c r="E214" t="str">
        <f ca="1"/>
        <v>Semiconductors &amp; Related Devices</v>
      </c>
      <c r="F214" t="str">
        <f ca="1"/>
        <v>3674</v>
      </c>
      <c r="G214" t="str">
        <f ca="1"/>
        <v>955 PERIMETER ROAD MANCHESTER, NH 03103</v>
      </c>
      <c r="H214">
        <f ca="1"/>
        <v>2019</v>
      </c>
      <c r="I214" t="str">
        <f ca="1"/>
        <v>FY</v>
      </c>
      <c r="J214" t="str">
        <f ca="1"/>
        <v/>
      </c>
      <c r="K214" t="str">
        <f ca="1"/>
        <v/>
      </c>
      <c r="L214" t="str">
        <f ca="1"/>
        <v/>
      </c>
      <c r="M214" t="str">
        <f ca="1"/>
        <v/>
      </c>
      <c r="N214" t="str">
        <f ca="1"/>
        <v/>
      </c>
      <c r="O214" t="str">
        <f ca="1"/>
        <v/>
      </c>
      <c r="P214" t="str">
        <f ca="1"/>
        <v/>
      </c>
      <c r="Q214" t="str">
        <f ca="1"/>
        <v/>
      </c>
      <c r="R214" t="str">
        <f ca="1"/>
        <v/>
      </c>
      <c r="S214" t="str">
        <f ca="1"/>
        <v/>
      </c>
      <c r="T214" t="str">
        <f ca="1"/>
        <v/>
      </c>
      <c r="U214" t="str">
        <f ca="1"/>
        <v/>
      </c>
      <c r="V214" t="str">
        <f ca="1"/>
        <v/>
      </c>
      <c r="W214" t="str">
        <f ca="1"/>
        <v/>
      </c>
      <c r="X214" t="str">
        <f ca="1"/>
        <v/>
      </c>
      <c r="Y214" t="str">
        <f ca="1"/>
        <v/>
      </c>
      <c r="Z214" t="str">
        <f ca="1"/>
        <v/>
      </c>
      <c r="AA214" t="str">
        <f ca="1"/>
        <v/>
      </c>
      <c r="AB214" t="str">
        <f ca="1"/>
        <v/>
      </c>
      <c r="AC214" t="str">
        <f ca="1"/>
        <v/>
      </c>
      <c r="AD214" t="str">
        <f ca="1"/>
        <v/>
      </c>
      <c r="AE214" t="str">
        <f ca="1"/>
        <v/>
      </c>
      <c r="AF214" t="str">
        <f ca="1"/>
        <v/>
      </c>
      <c r="AG214" t="str">
        <f ca="1"/>
        <v/>
      </c>
      <c r="AH214" t="str">
        <f ca="1"/>
        <v/>
      </c>
      <c r="AI214" t="str">
        <f ca="1"/>
        <v/>
      </c>
      <c r="AJ214" t="str">
        <f ca="1"/>
        <v/>
      </c>
      <c r="AK214" t="str">
        <f ca="1"/>
        <v/>
      </c>
      <c r="AL214" t="str">
        <f ca="1"/>
        <v/>
      </c>
      <c r="AM214" t="str">
        <f ca="1"/>
        <v/>
      </c>
      <c r="AN214" t="str">
        <f ca="1"/>
        <v/>
      </c>
      <c r="AO214" t="str">
        <f ca="1"/>
        <v/>
      </c>
      <c r="AP214" t="str">
        <f ca="1"/>
        <v/>
      </c>
      <c r="AQ214" t="str">
        <f ca="1"/>
        <v/>
      </c>
      <c r="AR214" t="str">
        <f ca="1"/>
        <v/>
      </c>
      <c r="AS214" t="str">
        <f ca="1"/>
        <v/>
      </c>
      <c r="AT214" t="str">
        <f ca="1"/>
        <v/>
      </c>
      <c r="AU214" t="str">
        <f ca="1"/>
        <v/>
      </c>
      <c r="AV214" t="str">
        <f ca="1"/>
        <v/>
      </c>
      <c r="AW214" t="str">
        <f ca="1"/>
        <v/>
      </c>
      <c r="AX214" t="str">
        <f ca="1"/>
        <v/>
      </c>
      <c r="AY214" t="str">
        <f ca="1"/>
        <v/>
      </c>
      <c r="AZ214" t="str">
        <f ca="1"/>
        <v/>
      </c>
      <c r="BA214" t="str">
        <f ca="1"/>
        <v/>
      </c>
      <c r="BB214" t="str">
        <f ca="1"/>
        <v/>
      </c>
      <c r="BC214" t="str">
        <f ca="1"/>
        <v/>
      </c>
      <c r="BD214" t="str">
        <f ca="1"/>
        <v/>
      </c>
      <c r="BE214" t="str">
        <f ca="1"/>
        <v/>
      </c>
      <c r="BF214" t="str">
        <f ca="1"/>
        <v/>
      </c>
      <c r="BG214" t="str">
        <f ca="1"/>
        <v/>
      </c>
      <c r="BH214" t="str">
        <f ca="1"/>
        <v/>
      </c>
      <c r="BI214" t="str">
        <f ca="1"/>
        <v/>
      </c>
      <c r="BJ214" t="str">
        <f ca="1"/>
        <v/>
      </c>
      <c r="BK214" t="str">
        <f ca="1"/>
        <v/>
      </c>
      <c r="BL214" t="str">
        <f ca="1"/>
        <v/>
      </c>
      <c r="BM214" t="str">
        <f ca="1"/>
        <v/>
      </c>
      <c r="BN214" t="str">
        <f ca="1"/>
        <v/>
      </c>
      <c r="BO214" t="str">
        <f ca="1"/>
        <v/>
      </c>
      <c r="BP214" t="str">
        <f ca="1"/>
        <v/>
      </c>
      <c r="BQ214" t="str">
        <f ca="1"/>
        <v/>
      </c>
      <c r="BR214" t="str">
        <f ca="1"/>
        <v/>
      </c>
      <c r="BS214" t="str">
        <f ca="1"/>
        <v/>
      </c>
    </row>
    <row r="215" spans="1:71" x14ac:dyDescent="0.3">
      <c r="A215">
        <f ca="1"/>
        <v>866291</v>
      </c>
      <c r="B215" t="str">
        <f ca="1"/>
        <v>ALLEGRO MICROSYSTEMS, INC.</v>
      </c>
      <c r="C215" t="str">
        <f ca="1"/>
        <v>ALGM</v>
      </c>
      <c r="D215" t="str">
        <f ca="1"/>
        <v>04 Manufacturing</v>
      </c>
      <c r="E215" t="str">
        <f ca="1"/>
        <v>Semiconductors &amp; Related Devices</v>
      </c>
      <c r="F215" t="str">
        <f ca="1"/>
        <v>3674</v>
      </c>
      <c r="G215" t="str">
        <f ca="1"/>
        <v>955 PERIMETER ROAD MANCHESTER, NH 03103</v>
      </c>
      <c r="H215">
        <f ca="1"/>
        <v>2018</v>
      </c>
      <c r="I215" t="str">
        <f ca="1"/>
        <v>FY</v>
      </c>
      <c r="J215" t="str">
        <f ca="1"/>
        <v/>
      </c>
      <c r="K215" t="str">
        <f ca="1"/>
        <v/>
      </c>
      <c r="L215" t="str">
        <f ca="1"/>
        <v/>
      </c>
      <c r="M215" t="str">
        <f ca="1"/>
        <v/>
      </c>
      <c r="N215" t="str">
        <f ca="1"/>
        <v/>
      </c>
      <c r="O215" t="str">
        <f ca="1"/>
        <v/>
      </c>
      <c r="P215" t="str">
        <f ca="1"/>
        <v/>
      </c>
      <c r="Q215" t="str">
        <f ca="1"/>
        <v/>
      </c>
      <c r="R215" t="str">
        <f ca="1"/>
        <v/>
      </c>
      <c r="S215" t="str">
        <f ca="1"/>
        <v/>
      </c>
      <c r="T215" t="str">
        <f ca="1"/>
        <v/>
      </c>
      <c r="U215" t="str">
        <f ca="1"/>
        <v/>
      </c>
      <c r="V215" t="str">
        <f ca="1"/>
        <v/>
      </c>
      <c r="W215" t="str">
        <f ca="1"/>
        <v/>
      </c>
      <c r="X215" t="str">
        <f ca="1"/>
        <v/>
      </c>
      <c r="Y215" t="str">
        <f ca="1"/>
        <v/>
      </c>
      <c r="Z215" t="str">
        <f ca="1"/>
        <v/>
      </c>
      <c r="AA215" t="str">
        <f ca="1"/>
        <v/>
      </c>
      <c r="AB215" t="str">
        <f ca="1"/>
        <v/>
      </c>
      <c r="AC215" t="str">
        <f ca="1"/>
        <v/>
      </c>
      <c r="AD215" t="str">
        <f ca="1"/>
        <v/>
      </c>
      <c r="AE215" t="str">
        <f ca="1"/>
        <v/>
      </c>
      <c r="AF215" t="str">
        <f ca="1"/>
        <v/>
      </c>
      <c r="AG215" t="str">
        <f ca="1"/>
        <v/>
      </c>
      <c r="AH215" t="str">
        <f ca="1"/>
        <v/>
      </c>
      <c r="AI215" t="str">
        <f ca="1"/>
        <v/>
      </c>
      <c r="AJ215" t="str">
        <f ca="1"/>
        <v/>
      </c>
      <c r="AK215" t="str">
        <f ca="1"/>
        <v/>
      </c>
      <c r="AL215" t="str">
        <f ca="1"/>
        <v/>
      </c>
      <c r="AM215" t="str">
        <f ca="1"/>
        <v/>
      </c>
      <c r="AN215" t="str">
        <f ca="1"/>
        <v/>
      </c>
      <c r="AO215" t="str">
        <f ca="1"/>
        <v/>
      </c>
      <c r="AP215" t="str">
        <f ca="1"/>
        <v/>
      </c>
      <c r="AQ215" t="str">
        <f ca="1"/>
        <v/>
      </c>
      <c r="AR215" t="str">
        <f ca="1"/>
        <v/>
      </c>
      <c r="AS215" t="str">
        <f ca="1"/>
        <v/>
      </c>
      <c r="AT215" t="str">
        <f ca="1"/>
        <v/>
      </c>
      <c r="AU215" t="str">
        <f ca="1"/>
        <v/>
      </c>
      <c r="AV215" t="str">
        <f ca="1"/>
        <v/>
      </c>
      <c r="AW215" t="str">
        <f ca="1"/>
        <v/>
      </c>
      <c r="AX215" t="str">
        <f ca="1"/>
        <v/>
      </c>
      <c r="AY215" t="str">
        <f ca="1"/>
        <v/>
      </c>
      <c r="AZ215" t="str">
        <f ca="1"/>
        <v/>
      </c>
      <c r="BA215" t="str">
        <f ca="1"/>
        <v/>
      </c>
      <c r="BB215" t="str">
        <f ca="1"/>
        <v/>
      </c>
      <c r="BC215" t="str">
        <f ca="1"/>
        <v/>
      </c>
      <c r="BD215" t="str">
        <f ca="1"/>
        <v/>
      </c>
      <c r="BE215" t="str">
        <f ca="1"/>
        <v/>
      </c>
      <c r="BF215" t="str">
        <f ca="1"/>
        <v/>
      </c>
      <c r="BG215" t="str">
        <f ca="1"/>
        <v/>
      </c>
      <c r="BH215" t="str">
        <f ca="1"/>
        <v/>
      </c>
      <c r="BI215" t="str">
        <f ca="1"/>
        <v/>
      </c>
      <c r="BJ215" t="str">
        <f ca="1"/>
        <v/>
      </c>
      <c r="BK215" t="str">
        <f ca="1"/>
        <v/>
      </c>
      <c r="BL215" t="str">
        <f ca="1"/>
        <v/>
      </c>
      <c r="BM215" t="str">
        <f ca="1"/>
        <v/>
      </c>
      <c r="BN215" t="str">
        <f ca="1"/>
        <v/>
      </c>
      <c r="BO215" t="str">
        <f ca="1"/>
        <v/>
      </c>
      <c r="BP215" t="str">
        <f ca="1"/>
        <v/>
      </c>
      <c r="BQ215" t="str">
        <f ca="1"/>
        <v/>
      </c>
      <c r="BR215" t="str">
        <f ca="1"/>
        <v/>
      </c>
      <c r="BS215" t="str">
        <f ca="1"/>
        <v/>
      </c>
    </row>
    <row r="216" spans="1:71" x14ac:dyDescent="0.3">
      <c r="A216">
        <f ca="1"/>
        <v>866291</v>
      </c>
      <c r="B216" t="str">
        <f ca="1"/>
        <v>ALLEGRO MICROSYSTEMS, INC.</v>
      </c>
      <c r="C216" t="str">
        <f ca="1"/>
        <v>ALGM</v>
      </c>
      <c r="D216" t="str">
        <f ca="1"/>
        <v>04 Manufacturing</v>
      </c>
      <c r="E216" t="str">
        <f ca="1"/>
        <v>Semiconductors &amp; Related Devices</v>
      </c>
      <c r="F216" t="str">
        <f ca="1"/>
        <v>3674</v>
      </c>
      <c r="G216" t="str">
        <f ca="1"/>
        <v>955 PERIMETER ROAD MANCHESTER, NH 03103</v>
      </c>
      <c r="H216">
        <f ca="1"/>
        <v>2017</v>
      </c>
      <c r="I216" t="str">
        <f ca="1"/>
        <v>FY</v>
      </c>
      <c r="J216" t="str">
        <f ca="1"/>
        <v/>
      </c>
      <c r="K216" t="str">
        <f ca="1"/>
        <v/>
      </c>
      <c r="L216" t="str">
        <f ca="1"/>
        <v/>
      </c>
      <c r="M216" t="str">
        <f ca="1"/>
        <v/>
      </c>
      <c r="N216" t="str">
        <f ca="1"/>
        <v/>
      </c>
      <c r="O216" t="str">
        <f ca="1"/>
        <v/>
      </c>
      <c r="P216" t="str">
        <f ca="1"/>
        <v/>
      </c>
      <c r="Q216" t="str">
        <f ca="1"/>
        <v/>
      </c>
      <c r="R216" t="str">
        <f ca="1"/>
        <v/>
      </c>
      <c r="S216" t="str">
        <f ca="1"/>
        <v/>
      </c>
      <c r="T216" t="str">
        <f ca="1"/>
        <v/>
      </c>
      <c r="U216" t="str">
        <f ca="1"/>
        <v/>
      </c>
      <c r="V216" t="str">
        <f ca="1"/>
        <v/>
      </c>
      <c r="W216" t="str">
        <f ca="1"/>
        <v/>
      </c>
      <c r="X216" t="str">
        <f ca="1"/>
        <v/>
      </c>
      <c r="Y216" t="str">
        <f ca="1"/>
        <v/>
      </c>
      <c r="Z216" t="str">
        <f ca="1"/>
        <v/>
      </c>
      <c r="AA216" t="str">
        <f ca="1"/>
        <v/>
      </c>
      <c r="AB216" t="str">
        <f ca="1"/>
        <v/>
      </c>
      <c r="AC216" t="str">
        <f ca="1"/>
        <v/>
      </c>
      <c r="AD216" t="str">
        <f ca="1"/>
        <v/>
      </c>
      <c r="AE216" t="str">
        <f ca="1"/>
        <v/>
      </c>
      <c r="AF216" t="str">
        <f ca="1"/>
        <v/>
      </c>
      <c r="AG216" t="str">
        <f ca="1"/>
        <v/>
      </c>
      <c r="AH216" t="str">
        <f ca="1"/>
        <v/>
      </c>
      <c r="AI216" t="str">
        <f ca="1"/>
        <v/>
      </c>
      <c r="AJ216" t="str">
        <f ca="1"/>
        <v/>
      </c>
      <c r="AK216" t="str">
        <f ca="1"/>
        <v/>
      </c>
      <c r="AL216" t="str">
        <f ca="1"/>
        <v/>
      </c>
      <c r="AM216" t="str">
        <f ca="1"/>
        <v/>
      </c>
      <c r="AN216" t="str">
        <f ca="1"/>
        <v/>
      </c>
      <c r="AO216" t="str">
        <f ca="1"/>
        <v/>
      </c>
      <c r="AP216" t="str">
        <f ca="1"/>
        <v/>
      </c>
      <c r="AQ216" t="str">
        <f ca="1"/>
        <v/>
      </c>
      <c r="AR216" t="str">
        <f ca="1"/>
        <v/>
      </c>
      <c r="AS216" t="str">
        <f ca="1"/>
        <v/>
      </c>
      <c r="AT216" t="str">
        <f ca="1"/>
        <v/>
      </c>
      <c r="AU216" t="str">
        <f ca="1"/>
        <v/>
      </c>
      <c r="AV216" t="str">
        <f ca="1"/>
        <v/>
      </c>
      <c r="AW216" t="str">
        <f ca="1"/>
        <v/>
      </c>
      <c r="AX216" t="str">
        <f ca="1"/>
        <v/>
      </c>
      <c r="AY216" t="str">
        <f ca="1"/>
        <v/>
      </c>
      <c r="AZ216" t="str">
        <f ca="1"/>
        <v/>
      </c>
      <c r="BA216" t="str">
        <f ca="1"/>
        <v/>
      </c>
      <c r="BB216" t="str">
        <f ca="1"/>
        <v/>
      </c>
      <c r="BC216" t="str">
        <f ca="1"/>
        <v/>
      </c>
      <c r="BD216" t="str">
        <f ca="1"/>
        <v/>
      </c>
      <c r="BE216" t="str">
        <f ca="1"/>
        <v/>
      </c>
      <c r="BF216" t="str">
        <f ca="1"/>
        <v/>
      </c>
      <c r="BG216" t="str">
        <f ca="1"/>
        <v/>
      </c>
      <c r="BH216" t="str">
        <f ca="1"/>
        <v/>
      </c>
      <c r="BI216" t="str">
        <f ca="1"/>
        <v/>
      </c>
      <c r="BJ216" t="str">
        <f ca="1"/>
        <v/>
      </c>
      <c r="BK216" t="str">
        <f ca="1"/>
        <v/>
      </c>
      <c r="BL216" t="str">
        <f ca="1"/>
        <v/>
      </c>
      <c r="BM216" t="str">
        <f ca="1"/>
        <v/>
      </c>
      <c r="BN216" t="str">
        <f ca="1"/>
        <v/>
      </c>
      <c r="BO216" t="str">
        <f ca="1"/>
        <v/>
      </c>
      <c r="BP216" t="str">
        <f ca="1"/>
        <v/>
      </c>
      <c r="BQ216" t="str">
        <f ca="1"/>
        <v/>
      </c>
      <c r="BR216" t="str">
        <f ca="1"/>
        <v/>
      </c>
      <c r="BS216" t="str">
        <f ca="1"/>
        <v/>
      </c>
    </row>
    <row r="217" spans="1:71" x14ac:dyDescent="0.3">
      <c r="A217">
        <f ca="1"/>
        <v>1280263</v>
      </c>
      <c r="B217" t="str">
        <f ca="1"/>
        <v>AMBARELLA INC</v>
      </c>
      <c r="C217" t="str">
        <f ca="1"/>
        <v>AMBA</v>
      </c>
      <c r="D217" t="str">
        <f ca="1"/>
        <v>04 Manufacturing</v>
      </c>
      <c r="E217" t="str">
        <f ca="1"/>
        <v>Semiconductors &amp; Related Devices</v>
      </c>
      <c r="F217" t="str">
        <f ca="1"/>
        <v>3674</v>
      </c>
      <c r="G217" t="str">
        <f ca="1"/>
        <v>3001 TASMAN DRIVE SANTA CLARA, CA 95054</v>
      </c>
      <c r="H217">
        <f ca="1"/>
        <v>2026</v>
      </c>
      <c r="I217" t="str">
        <f ca="1"/>
        <v>FY</v>
      </c>
      <c r="J217">
        <f ca="1"/>
        <v>61.869225</v>
      </c>
      <c r="K217">
        <f ca="1"/>
        <v>798600000</v>
      </c>
      <c r="L217">
        <f ca="1"/>
        <v>410275000</v>
      </c>
      <c r="M217">
        <f ca="1"/>
        <v>191019000</v>
      </c>
      <c r="N217">
        <f ca="1"/>
        <v>39180000</v>
      </c>
      <c r="O217">
        <f ca="1"/>
        <v>52246000</v>
      </c>
      <c r="P217" t="str">
        <f ca="1"/>
        <v/>
      </c>
      <c r="Q217">
        <f ca="1"/>
        <v>11553000</v>
      </c>
      <c r="R217" t="str">
        <f ca="1"/>
        <v/>
      </c>
      <c r="S217">
        <f ca="1"/>
        <v>303625000</v>
      </c>
      <c r="T217">
        <f ca="1"/>
        <v>203811000</v>
      </c>
      <c r="U217">
        <f ca="1"/>
        <v>177944000</v>
      </c>
      <c r="V217">
        <f ca="1"/>
        <v>54029000</v>
      </c>
      <c r="W217" t="str">
        <f ca="1"/>
        <v/>
      </c>
      <c r="X217" t="str">
        <f ca="1"/>
        <v/>
      </c>
      <c r="Y217" t="str">
        <f ca="1"/>
        <v/>
      </c>
      <c r="Z217">
        <f ca="1"/>
        <v>594789000</v>
      </c>
      <c r="AA217" t="str">
        <f ca="1"/>
        <v/>
      </c>
      <c r="AB217">
        <f ca="1"/>
        <v>-327922000</v>
      </c>
      <c r="AC217">
        <f ca="1"/>
        <v>19000</v>
      </c>
      <c r="AD217">
        <f ca="1"/>
        <v>43305592</v>
      </c>
      <c r="AE217">
        <f ca="1"/>
        <v>231266000</v>
      </c>
      <c r="AF217" t="str">
        <f ca="1"/>
        <v/>
      </c>
      <c r="AG217" t="str">
        <f ca="1"/>
        <v/>
      </c>
      <c r="AH217">
        <f ca="1"/>
        <v>-82527000</v>
      </c>
      <c r="AI217">
        <f ca="1"/>
        <v>238519000</v>
      </c>
      <c r="AJ217">
        <f ca="1"/>
        <v>313793000</v>
      </c>
      <c r="AK217">
        <f ca="1"/>
        <v>2168000</v>
      </c>
      <c r="AL217">
        <f ca="1"/>
        <v>-75865000</v>
      </c>
      <c r="AM217" t="str">
        <f ca="1"/>
        <v/>
      </c>
      <c r="AN217" t="str">
        <f ca="1"/>
        <v/>
      </c>
      <c r="AO217">
        <f ca="1"/>
        <v>73519000</v>
      </c>
      <c r="AP217">
        <f ca="1"/>
        <v>12996000</v>
      </c>
      <c r="AQ217">
        <f ca="1"/>
        <v>25592000</v>
      </c>
      <c r="AR217">
        <f ca="1"/>
        <v>15514000</v>
      </c>
      <c r="AS217">
        <f ca="1"/>
        <v>-30494000</v>
      </c>
      <c r="AT217">
        <f ca="1"/>
        <v>3807000</v>
      </c>
      <c r="AU217" t="str">
        <f ca="1"/>
        <v/>
      </c>
      <c r="AV217" t="str">
        <f ca="1"/>
        <v/>
      </c>
      <c r="AW217">
        <f ca="1"/>
        <v>-1.78</v>
      </c>
      <c r="AX217">
        <f ca="1"/>
        <v>43337000</v>
      </c>
      <c r="AY217" t="str">
        <f ca="1"/>
        <v/>
      </c>
      <c r="AZ217" t="str">
        <f ca="1"/>
        <v/>
      </c>
      <c r="BA217" t="str">
        <f ca="1"/>
        <v/>
      </c>
      <c r="BB217" t="str">
        <f ca="1"/>
        <v/>
      </c>
      <c r="BC217" t="str">
        <f ca="1"/>
        <v/>
      </c>
      <c r="BD217" t="str">
        <f ca="1"/>
        <v/>
      </c>
      <c r="BE217" t="str">
        <f ca="1"/>
        <v/>
      </c>
      <c r="BF217" t="str">
        <f ca="1"/>
        <v/>
      </c>
      <c r="BG217" t="str">
        <f ca="1"/>
        <v/>
      </c>
      <c r="BH217" t="str">
        <f ca="1"/>
        <v/>
      </c>
      <c r="BI217" t="str">
        <f ca="1"/>
        <v/>
      </c>
      <c r="BJ217">
        <f ca="1"/>
        <v>4.7388810107000099</v>
      </c>
      <c r="BK217" t="str">
        <f ca="1"/>
        <v/>
      </c>
      <c r="BL217">
        <f ca="1"/>
        <v>0.25521036814425202</v>
      </c>
      <c r="BM217" t="str">
        <f ca="1"/>
        <v/>
      </c>
      <c r="BN217">
        <f ca="1"/>
        <v>1.07347817290833</v>
      </c>
      <c r="BO217">
        <f ca="1"/>
        <v>2.0120318751966901</v>
      </c>
      <c r="BP217">
        <f ca="1"/>
        <v>-34.757991573033699</v>
      </c>
      <c r="BQ217">
        <f ca="1"/>
        <v>-0.12754943349658501</v>
      </c>
      <c r="BR217" t="str">
        <f ca="1"/>
        <v/>
      </c>
      <c r="BS217">
        <f ca="1"/>
        <v>-1.8515342499609099E-7</v>
      </c>
    </row>
    <row r="218" spans="1:71" x14ac:dyDescent="0.3">
      <c r="A218">
        <f ca="1"/>
        <v>1280263</v>
      </c>
      <c r="B218" t="str">
        <f ca="1"/>
        <v>AMBARELLA INC</v>
      </c>
      <c r="C218" t="str">
        <f ca="1"/>
        <v>AMBA</v>
      </c>
      <c r="D218" t="str">
        <f ca="1"/>
        <v>04 Manufacturing</v>
      </c>
      <c r="E218" t="str">
        <f ca="1"/>
        <v>Semiconductors &amp; Related Devices</v>
      </c>
      <c r="F218" t="str">
        <f ca="1"/>
        <v>3674</v>
      </c>
      <c r="G218" t="str">
        <f ca="1"/>
        <v>3001 TASMAN DRIVE SANTA CLARA, CA 95054</v>
      </c>
      <c r="H218">
        <f ca="1"/>
        <v>2025</v>
      </c>
      <c r="I218" t="str">
        <f ca="1"/>
        <v>FY</v>
      </c>
      <c r="J218">
        <f ca="1"/>
        <v>68.017878999999994</v>
      </c>
      <c r="K218">
        <f ca="1"/>
        <v>688968000</v>
      </c>
      <c r="L218">
        <f ca="1"/>
        <v>320551000</v>
      </c>
      <c r="M218">
        <f ca="1"/>
        <v>144622000</v>
      </c>
      <c r="N218">
        <f ca="1"/>
        <v>29767000</v>
      </c>
      <c r="O218">
        <f ca="1"/>
        <v>34428000</v>
      </c>
      <c r="P218" t="str">
        <f ca="1"/>
        <v/>
      </c>
      <c r="Q218">
        <f ca="1"/>
        <v>9084000</v>
      </c>
      <c r="R218" t="str">
        <f ca="1"/>
        <v/>
      </c>
      <c r="S218">
        <f ca="1"/>
        <v>303625000</v>
      </c>
      <c r="T218">
        <f ca="1"/>
        <v>127556000</v>
      </c>
      <c r="U218">
        <f ca="1"/>
        <v>120994000</v>
      </c>
      <c r="V218">
        <f ca="1"/>
        <v>21775000</v>
      </c>
      <c r="W218" t="str">
        <f ca="1"/>
        <v/>
      </c>
      <c r="X218" t="str">
        <f ca="1"/>
        <v/>
      </c>
      <c r="Y218" t="str">
        <f ca="1"/>
        <v/>
      </c>
      <c r="Z218">
        <f ca="1"/>
        <v>561412000</v>
      </c>
      <c r="AA218" t="str">
        <f ca="1"/>
        <v/>
      </c>
      <c r="AB218">
        <f ca="1"/>
        <v>-252057000</v>
      </c>
      <c r="AC218">
        <f ca="1"/>
        <v>19000</v>
      </c>
      <c r="AD218">
        <f ca="1"/>
        <v>41963959</v>
      </c>
      <c r="AE218">
        <f ca="1"/>
        <v>172330000</v>
      </c>
      <c r="AF218" t="str">
        <f ca="1"/>
        <v/>
      </c>
      <c r="AG218" t="str">
        <f ca="1"/>
        <v/>
      </c>
      <c r="AH218">
        <f ca="1"/>
        <v>-126595000</v>
      </c>
      <c r="AI218">
        <f ca="1"/>
        <v>226109000</v>
      </c>
      <c r="AJ218">
        <f ca="1"/>
        <v>298925000</v>
      </c>
      <c r="AK218">
        <f ca="1"/>
        <v>-602000</v>
      </c>
      <c r="AL218">
        <f ca="1"/>
        <v>-117126000</v>
      </c>
      <c r="AM218" t="str">
        <f ca="1"/>
        <v/>
      </c>
      <c r="AN218" t="str">
        <f ca="1"/>
        <v/>
      </c>
      <c r="AO218">
        <f ca="1"/>
        <v>33836000</v>
      </c>
      <c r="AP218">
        <f ca="1"/>
        <v>30383000</v>
      </c>
      <c r="AQ218">
        <f ca="1"/>
        <v>26060000</v>
      </c>
      <c r="AR218">
        <f ca="1"/>
        <v>10381000</v>
      </c>
      <c r="AS218">
        <f ca="1"/>
        <v>-40526000</v>
      </c>
      <c r="AT218">
        <f ca="1"/>
        <v>6398000</v>
      </c>
      <c r="AU218" t="str">
        <f ca="1"/>
        <v/>
      </c>
      <c r="AV218" t="str">
        <f ca="1"/>
        <v/>
      </c>
      <c r="AW218">
        <f ca="1"/>
        <v>-2.84</v>
      </c>
      <c r="AX218">
        <f ca="1"/>
        <v>31735500</v>
      </c>
      <c r="AY218" t="str">
        <f ca="1"/>
        <v/>
      </c>
      <c r="AZ218" t="str">
        <f ca="1"/>
        <v/>
      </c>
      <c r="BA218" t="str">
        <f ca="1"/>
        <v/>
      </c>
      <c r="BB218" t="str">
        <f ca="1"/>
        <v/>
      </c>
      <c r="BC218" t="str">
        <f ca="1"/>
        <v/>
      </c>
      <c r="BD218" t="str">
        <f ca="1"/>
        <v/>
      </c>
      <c r="BE218" t="str">
        <f ca="1"/>
        <v/>
      </c>
      <c r="BF218" t="str">
        <f ca="1"/>
        <v/>
      </c>
      <c r="BG218" t="str">
        <f ca="1"/>
        <v/>
      </c>
      <c r="BH218" t="str">
        <f ca="1"/>
        <v/>
      </c>
      <c r="BI218" t="str">
        <f ca="1"/>
        <v/>
      </c>
      <c r="BJ218">
        <f ca="1"/>
        <v>3.2594162412098999</v>
      </c>
      <c r="BK218" t="str">
        <f ca="1"/>
        <v/>
      </c>
      <c r="BL218">
        <f ca="1"/>
        <v>0.18514067416774099</v>
      </c>
      <c r="BM218" t="str">
        <f ca="1"/>
        <v/>
      </c>
      <c r="BN218">
        <f ca="1"/>
        <v>1.19528241069805</v>
      </c>
      <c r="BO218">
        <f ca="1"/>
        <v>2.3647701538919299</v>
      </c>
      <c r="BP218">
        <f ca="1"/>
        <v>-23.949957394366201</v>
      </c>
      <c r="BQ218">
        <f ca="1"/>
        <v>-0.208627532008578</v>
      </c>
      <c r="BR218" t="str">
        <f ca="1"/>
        <v/>
      </c>
      <c r="BS218">
        <f ca="1"/>
        <v>-3.4408024117760203E-7</v>
      </c>
    </row>
    <row r="219" spans="1:71" x14ac:dyDescent="0.3">
      <c r="A219">
        <f ca="1"/>
        <v>1280263</v>
      </c>
      <c r="B219" t="str">
        <f ca="1"/>
        <v>AMBARELLA INC</v>
      </c>
      <c r="C219" t="str">
        <f ca="1"/>
        <v>AMBA</v>
      </c>
      <c r="D219" t="str">
        <f ca="1"/>
        <v>04 Manufacturing</v>
      </c>
      <c r="E219" t="str">
        <f ca="1"/>
        <v>Semiconductors &amp; Related Devices</v>
      </c>
      <c r="F219" t="str">
        <f ca="1"/>
        <v>3674</v>
      </c>
      <c r="G219" t="str">
        <f ca="1"/>
        <v>3001 TASMAN DRIVE SANTA CLARA, CA 95054</v>
      </c>
      <c r="H219">
        <f ca="1"/>
        <v>2024</v>
      </c>
      <c r="I219" t="str">
        <f ca="1"/>
        <v>FY</v>
      </c>
      <c r="J219">
        <f ca="1"/>
        <v>56.582348000000003</v>
      </c>
      <c r="K219">
        <f ca="1"/>
        <v>657655000</v>
      </c>
      <c r="L219">
        <f ca="1"/>
        <v>280157000</v>
      </c>
      <c r="M219">
        <f ca="1"/>
        <v>144914000</v>
      </c>
      <c r="N219">
        <f ca="1"/>
        <v>24950000</v>
      </c>
      <c r="O219">
        <f ca="1"/>
        <v>29043000</v>
      </c>
      <c r="P219" t="str">
        <f ca="1"/>
        <v/>
      </c>
      <c r="Q219">
        <f ca="1"/>
        <v>10439000</v>
      </c>
      <c r="R219" t="str">
        <f ca="1"/>
        <v/>
      </c>
      <c r="S219">
        <f ca="1"/>
        <v>303625000</v>
      </c>
      <c r="T219">
        <f ca="1"/>
        <v>97784000</v>
      </c>
      <c r="U219">
        <f ca="1"/>
        <v>82979000</v>
      </c>
      <c r="V219">
        <f ca="1"/>
        <v>28503000</v>
      </c>
      <c r="W219" t="str">
        <f ca="1"/>
        <v/>
      </c>
      <c r="X219" t="str">
        <f ca="1"/>
        <v/>
      </c>
      <c r="Y219" t="str">
        <f ca="1"/>
        <v/>
      </c>
      <c r="Z219">
        <f ca="1"/>
        <v>559871000</v>
      </c>
      <c r="AA219" t="str">
        <f ca="1"/>
        <v/>
      </c>
      <c r="AB219">
        <f ca="1"/>
        <v>-134931000</v>
      </c>
      <c r="AC219">
        <f ca="1"/>
        <v>18000</v>
      </c>
      <c r="AD219">
        <f ca="1"/>
        <v>40520558</v>
      </c>
      <c r="AE219">
        <f ca="1"/>
        <v>136817000</v>
      </c>
      <c r="AF219" t="str">
        <f ca="1"/>
        <v/>
      </c>
      <c r="AG219" t="str">
        <f ca="1"/>
        <v/>
      </c>
      <c r="AH219">
        <f ca="1"/>
        <v>-154560000</v>
      </c>
      <c r="AI219">
        <f ca="1"/>
        <v>215052000</v>
      </c>
      <c r="AJ219">
        <f ca="1"/>
        <v>291377000</v>
      </c>
      <c r="AK219">
        <f ca="1"/>
        <v>20887000</v>
      </c>
      <c r="AL219">
        <f ca="1"/>
        <v>-169417000</v>
      </c>
      <c r="AM219" t="str">
        <f ca="1"/>
        <v/>
      </c>
      <c r="AN219">
        <f ca="1"/>
        <v>24813000</v>
      </c>
      <c r="AO219">
        <f ca="1"/>
        <v>19024000</v>
      </c>
      <c r="AP219">
        <f ca="1"/>
        <v>-6660000</v>
      </c>
      <c r="AQ219" t="str">
        <f ca="1"/>
        <v/>
      </c>
      <c r="AR219">
        <f ca="1"/>
        <v>11977000</v>
      </c>
      <c r="AS219">
        <f ca="1"/>
        <v>7842000</v>
      </c>
      <c r="AT219">
        <f ca="1"/>
        <v>4506000</v>
      </c>
      <c r="AU219" t="str">
        <f ca="1"/>
        <v/>
      </c>
      <c r="AV219" t="str">
        <f ca="1"/>
        <v/>
      </c>
      <c r="AW219">
        <f ca="1"/>
        <v>-4.25</v>
      </c>
      <c r="AX219">
        <f ca="1"/>
        <v>34764500</v>
      </c>
      <c r="AY219" t="str">
        <f ca="1"/>
        <v/>
      </c>
      <c r="AZ219" t="str">
        <f ca="1"/>
        <v/>
      </c>
      <c r="BA219" t="str">
        <f ca="1"/>
        <v/>
      </c>
      <c r="BB219" t="str">
        <f ca="1"/>
        <v/>
      </c>
      <c r="BC219" t="str">
        <f ca="1"/>
        <v/>
      </c>
      <c r="BD219" t="str">
        <f ca="1"/>
        <v/>
      </c>
      <c r="BE219" t="str">
        <f ca="1"/>
        <v/>
      </c>
      <c r="BF219" t="str">
        <f ca="1"/>
        <v/>
      </c>
      <c r="BG219" t="str">
        <f ca="1"/>
        <v/>
      </c>
      <c r="BH219" t="str">
        <f ca="1"/>
        <v/>
      </c>
      <c r="BI219" t="str">
        <f ca="1"/>
        <v/>
      </c>
      <c r="BJ219">
        <f ca="1"/>
        <v>1.58837772397094</v>
      </c>
      <c r="BK219" t="str">
        <f ca="1"/>
        <v/>
      </c>
      <c r="BL219">
        <f ca="1"/>
        <v>0.148685861127795</v>
      </c>
      <c r="BM219" t="str">
        <f ca="1"/>
        <v/>
      </c>
      <c r="BN219">
        <f ca="1"/>
        <v>1.7463936658672701</v>
      </c>
      <c r="BO219">
        <f ca="1"/>
        <v>3.0262355535737999</v>
      </c>
      <c r="BP219">
        <f ca="1"/>
        <v>-13.313493647058801</v>
      </c>
      <c r="BQ219">
        <f ca="1"/>
        <v>-0.30260006322885102</v>
      </c>
      <c r="BR219" t="str">
        <f ca="1"/>
        <v/>
      </c>
      <c r="BS219">
        <f ca="1"/>
        <v>-4.2951854802267001E-7</v>
      </c>
    </row>
    <row r="220" spans="1:71" x14ac:dyDescent="0.3">
      <c r="A220">
        <f ca="1"/>
        <v>1280263</v>
      </c>
      <c r="B220" t="str">
        <f ca="1"/>
        <v>AMBARELLA INC</v>
      </c>
      <c r="C220" t="str">
        <f ca="1"/>
        <v>AMBA</v>
      </c>
      <c r="D220" t="str">
        <f ca="1"/>
        <v>04 Manufacturing</v>
      </c>
      <c r="E220" t="str">
        <f ca="1"/>
        <v>Semiconductors &amp; Related Devices</v>
      </c>
      <c r="F220" t="str">
        <f ca="1"/>
        <v>3674</v>
      </c>
      <c r="G220" t="str">
        <f ca="1"/>
        <v>3001 TASMAN DRIVE SANTA CLARA, CA 95054</v>
      </c>
      <c r="H220">
        <f ca="1"/>
        <v>2023</v>
      </c>
      <c r="I220" t="str">
        <f ca="1"/>
        <v>FY</v>
      </c>
      <c r="J220">
        <f ca="1"/>
        <v>70.740325999999996</v>
      </c>
      <c r="K220">
        <f ca="1"/>
        <v>710195000</v>
      </c>
      <c r="L220">
        <f ca="1"/>
        <v>304632000</v>
      </c>
      <c r="M220">
        <f ca="1"/>
        <v>113541000</v>
      </c>
      <c r="N220">
        <f ca="1"/>
        <v>51987000</v>
      </c>
      <c r="O220">
        <f ca="1"/>
        <v>40486000</v>
      </c>
      <c r="P220" t="str">
        <f ca="1"/>
        <v/>
      </c>
      <c r="Q220">
        <f ca="1"/>
        <v>11814000</v>
      </c>
      <c r="R220" t="str">
        <f ca="1"/>
        <v/>
      </c>
      <c r="S220">
        <f ca="1"/>
        <v>303625000</v>
      </c>
      <c r="T220">
        <f ca="1"/>
        <v>104107000</v>
      </c>
      <c r="U220">
        <f ca="1"/>
        <v>83462000</v>
      </c>
      <c r="V220">
        <f ca="1"/>
        <v>17845000</v>
      </c>
      <c r="W220" t="str">
        <f ca="1"/>
        <v/>
      </c>
      <c r="X220" t="str">
        <f ca="1"/>
        <v/>
      </c>
      <c r="Y220" t="str">
        <f ca="1"/>
        <v/>
      </c>
      <c r="Z220">
        <f ca="1"/>
        <v>606088000</v>
      </c>
      <c r="AA220" t="str">
        <f ca="1"/>
        <v/>
      </c>
      <c r="AB220">
        <f ca="1"/>
        <v>34486000</v>
      </c>
      <c r="AC220">
        <f ca="1"/>
        <v>18000</v>
      </c>
      <c r="AD220">
        <f ca="1"/>
        <v>39043000</v>
      </c>
      <c r="AE220">
        <f ca="1"/>
        <v>208934000</v>
      </c>
      <c r="AF220" t="str">
        <f ca="1"/>
        <v/>
      </c>
      <c r="AG220" t="str">
        <f ca="1"/>
        <v/>
      </c>
      <c r="AH220">
        <f ca="1"/>
        <v>-74256000</v>
      </c>
      <c r="AI220">
        <f ca="1"/>
        <v>204946000</v>
      </c>
      <c r="AJ220">
        <f ca="1"/>
        <v>283190000</v>
      </c>
      <c r="AK220">
        <f ca="1"/>
        <v>-5552000</v>
      </c>
      <c r="AL220">
        <f ca="1"/>
        <v>-65386000</v>
      </c>
      <c r="AM220" t="str">
        <f ca="1"/>
        <v/>
      </c>
      <c r="AN220">
        <f ca="1"/>
        <v>19934000</v>
      </c>
      <c r="AO220">
        <f ca="1"/>
        <v>44093000</v>
      </c>
      <c r="AP220">
        <f ca="1"/>
        <v>5225000</v>
      </c>
      <c r="AQ220" t="str">
        <f ca="1"/>
        <v/>
      </c>
      <c r="AR220">
        <f ca="1"/>
        <v>15051000</v>
      </c>
      <c r="AS220">
        <f ca="1"/>
        <v>-107295000</v>
      </c>
      <c r="AT220">
        <f ca="1"/>
        <v>5698000</v>
      </c>
      <c r="AU220" t="str">
        <f ca="1"/>
        <v/>
      </c>
      <c r="AV220" t="str">
        <f ca="1"/>
        <v/>
      </c>
      <c r="AW220">
        <f ca="1"/>
        <v>-1.7</v>
      </c>
      <c r="AX220">
        <f ca="1"/>
        <v>42852500</v>
      </c>
      <c r="AY220" t="str">
        <f ca="1"/>
        <v/>
      </c>
      <c r="AZ220" t="str">
        <f ca="1"/>
        <v/>
      </c>
      <c r="BA220" t="str">
        <f ca="1"/>
        <v/>
      </c>
      <c r="BB220" t="str">
        <f ca="1"/>
        <v/>
      </c>
      <c r="BC220" t="str">
        <f ca="1"/>
        <v/>
      </c>
      <c r="BD220" t="str">
        <f ca="1"/>
        <v/>
      </c>
      <c r="BE220" t="str">
        <f ca="1"/>
        <v/>
      </c>
      <c r="BF220" t="str">
        <f ca="1"/>
        <v/>
      </c>
      <c r="BG220" t="str">
        <f ca="1"/>
        <v/>
      </c>
      <c r="BH220" t="str">
        <f ca="1"/>
        <v/>
      </c>
      <c r="BI220" t="str">
        <f ca="1"/>
        <v/>
      </c>
      <c r="BJ220">
        <f ca="1"/>
        <v>2.9295727858613998</v>
      </c>
      <c r="BK220" t="str">
        <f ca="1"/>
        <v/>
      </c>
      <c r="BL220">
        <f ca="1"/>
        <v>0.14658931701856501</v>
      </c>
      <c r="BM220" t="str">
        <f ca="1"/>
        <v/>
      </c>
      <c r="BN220">
        <f ca="1"/>
        <v>1.3603915554384001</v>
      </c>
      <c r="BO220">
        <f ca="1"/>
        <v>3.1648654477486802</v>
      </c>
      <c r="BP220">
        <f ca="1"/>
        <v>-41.611956470588197</v>
      </c>
      <c r="BQ220">
        <f ca="1"/>
        <v>-0.107882023732527</v>
      </c>
      <c r="BR220" t="str">
        <f ca="1"/>
        <v/>
      </c>
      <c r="BS220">
        <f ca="1"/>
        <v>-1.9841764595240301E-7</v>
      </c>
    </row>
    <row r="221" spans="1:71" x14ac:dyDescent="0.3">
      <c r="A221">
        <f ca="1"/>
        <v>1280263</v>
      </c>
      <c r="B221" t="str">
        <f ca="1"/>
        <v>AMBARELLA INC</v>
      </c>
      <c r="C221" t="str">
        <f ca="1"/>
        <v>AMBA</v>
      </c>
      <c r="D221" t="str">
        <f ca="1"/>
        <v>04 Manufacturing</v>
      </c>
      <c r="E221" t="str">
        <f ca="1"/>
        <v>Semiconductors &amp; Related Devices</v>
      </c>
      <c r="F221" t="str">
        <f ca="1"/>
        <v>3674</v>
      </c>
      <c r="G221" t="str">
        <f ca="1"/>
        <v>3001 TASMAN DRIVE SANTA CLARA, CA 95054</v>
      </c>
      <c r="H221">
        <f ca="1"/>
        <v>2022</v>
      </c>
      <c r="I221" t="str">
        <f ca="1"/>
        <v>FY</v>
      </c>
      <c r="J221">
        <f ca="1"/>
        <v>89.924991000000006</v>
      </c>
      <c r="K221">
        <f ca="1"/>
        <v>657545000</v>
      </c>
      <c r="L221">
        <f ca="1"/>
        <v>266748000</v>
      </c>
      <c r="M221">
        <f ca="1"/>
        <v>171043000</v>
      </c>
      <c r="N221">
        <f ca="1"/>
        <v>44307000</v>
      </c>
      <c r="O221">
        <f ca="1"/>
        <v>45219000</v>
      </c>
      <c r="P221" t="str">
        <f ca="1"/>
        <v/>
      </c>
      <c r="Q221">
        <f ca="1"/>
        <v>10134000</v>
      </c>
      <c r="R221" t="str">
        <f ca="1"/>
        <v/>
      </c>
      <c r="S221">
        <f ca="1"/>
        <v>303625000</v>
      </c>
      <c r="T221">
        <f ca="1"/>
        <v>110369000</v>
      </c>
      <c r="U221">
        <f ca="1"/>
        <v>89284000</v>
      </c>
      <c r="V221">
        <f ca="1"/>
        <v>31170000</v>
      </c>
      <c r="W221" t="str">
        <f ca="1"/>
        <v/>
      </c>
      <c r="X221" t="str">
        <f ca="1"/>
        <v/>
      </c>
      <c r="Y221" t="str">
        <f ca="1"/>
        <v/>
      </c>
      <c r="Z221">
        <f ca="1"/>
        <v>547176000</v>
      </c>
      <c r="AA221" t="str">
        <f ca="1"/>
        <v/>
      </c>
      <c r="AB221">
        <f ca="1"/>
        <v>99872000</v>
      </c>
      <c r="AC221">
        <f ca="1"/>
        <v>17000</v>
      </c>
      <c r="AD221">
        <f ca="1"/>
        <v>37302818</v>
      </c>
      <c r="AE221">
        <f ca="1"/>
        <v>208132000</v>
      </c>
      <c r="AF221" t="str">
        <f ca="1"/>
        <v/>
      </c>
      <c r="AG221" t="str">
        <f ca="1"/>
        <v/>
      </c>
      <c r="AH221">
        <f ca="1"/>
        <v>-29643000</v>
      </c>
      <c r="AI221">
        <f ca="1"/>
        <v>167337000</v>
      </c>
      <c r="AJ221">
        <f ca="1"/>
        <v>237775000</v>
      </c>
      <c r="AK221">
        <f ca="1"/>
        <v>-2230000</v>
      </c>
      <c r="AL221">
        <f ca="1"/>
        <v>-26411000</v>
      </c>
      <c r="AM221" t="str">
        <f ca="1"/>
        <v/>
      </c>
      <c r="AN221">
        <f ca="1"/>
        <v>14007000</v>
      </c>
      <c r="AO221">
        <f ca="1"/>
        <v>38795000</v>
      </c>
      <c r="AP221">
        <f ca="1"/>
        <v>-1954000</v>
      </c>
      <c r="AQ221" t="str">
        <f ca="1"/>
        <v/>
      </c>
      <c r="AR221">
        <f ca="1"/>
        <v>9679000</v>
      </c>
      <c r="AS221">
        <f ca="1"/>
        <v>-119551000</v>
      </c>
      <c r="AT221">
        <f ca="1"/>
        <v>10525000</v>
      </c>
      <c r="AU221" t="str">
        <f ca="1"/>
        <v/>
      </c>
      <c r="AV221" t="str">
        <f ca="1"/>
        <v/>
      </c>
      <c r="AW221">
        <f ca="1"/>
        <v>-0.72</v>
      </c>
      <c r="AX221">
        <f ca="1"/>
        <v>35650000</v>
      </c>
      <c r="AY221" t="str">
        <f ca="1"/>
        <v/>
      </c>
      <c r="AZ221" t="str">
        <f ca="1"/>
        <v/>
      </c>
      <c r="BA221" t="str">
        <f ca="1"/>
        <v/>
      </c>
      <c r="BB221" t="str">
        <f ca="1"/>
        <v/>
      </c>
      <c r="BC221" t="str">
        <f ca="1"/>
        <v/>
      </c>
      <c r="BD221" t="str">
        <f ca="1"/>
        <v/>
      </c>
      <c r="BE221" t="str">
        <f ca="1"/>
        <v/>
      </c>
      <c r="BF221" t="str">
        <f ca="1"/>
        <v/>
      </c>
      <c r="BG221" t="str">
        <f ca="1"/>
        <v/>
      </c>
      <c r="BH221" t="str">
        <f ca="1"/>
        <v/>
      </c>
      <c r="BI221" t="str">
        <f ca="1"/>
        <v/>
      </c>
      <c r="BJ221">
        <f ca="1"/>
        <v>4.0081620002066298</v>
      </c>
      <c r="BK221" t="str">
        <f ca="1"/>
        <v/>
      </c>
      <c r="BL221">
        <f ca="1"/>
        <v>0.16785010911800699</v>
      </c>
      <c r="BM221" t="str">
        <f ca="1"/>
        <v/>
      </c>
      <c r="BN221">
        <f ca="1"/>
        <v>1.91571838179293</v>
      </c>
      <c r="BO221">
        <f ca="1"/>
        <v>2.48117243851082</v>
      </c>
      <c r="BP221">
        <f ca="1"/>
        <v>-124.895820833333</v>
      </c>
      <c r="BQ221">
        <f ca="1"/>
        <v>-4.8267833384505202E-2</v>
      </c>
      <c r="BR221" t="str">
        <f ca="1"/>
        <v/>
      </c>
      <c r="BS221">
        <f ca="1"/>
        <v>-1.18327546383613E-7</v>
      </c>
    </row>
    <row r="222" spans="1:71" x14ac:dyDescent="0.3">
      <c r="A222">
        <f ca="1"/>
        <v>1280263</v>
      </c>
      <c r="B222" t="str">
        <f ca="1"/>
        <v>AMBARELLA INC</v>
      </c>
      <c r="C222" t="str">
        <f ca="1"/>
        <v>AMBA</v>
      </c>
      <c r="D222" t="str">
        <f ca="1"/>
        <v>04 Manufacturing</v>
      </c>
      <c r="E222" t="str">
        <f ca="1"/>
        <v>Semiconductors &amp; Related Devices</v>
      </c>
      <c r="F222" t="str">
        <f ca="1"/>
        <v>3674</v>
      </c>
      <c r="G222" t="str">
        <f ca="1"/>
        <v>3001 TASMAN DRIVE SANTA CLARA, CA 95054</v>
      </c>
      <c r="H222">
        <f ca="1"/>
        <v>2021</v>
      </c>
      <c r="I222" t="str">
        <f ca="1"/>
        <v>FY</v>
      </c>
      <c r="J222">
        <f ca="1"/>
        <v>135.278268</v>
      </c>
      <c r="K222">
        <f ca="1"/>
        <v>573280000</v>
      </c>
      <c r="L222">
        <f ca="1"/>
        <v>497304000</v>
      </c>
      <c r="M222">
        <f ca="1"/>
        <v>241274000</v>
      </c>
      <c r="N222">
        <f ca="1"/>
        <v>24974000</v>
      </c>
      <c r="O222">
        <f ca="1"/>
        <v>26081000</v>
      </c>
      <c r="P222" t="str">
        <f ca="1"/>
        <v/>
      </c>
      <c r="Q222">
        <f ca="1"/>
        <v>5530000</v>
      </c>
      <c r="R222" t="str">
        <f ca="1"/>
        <v/>
      </c>
      <c r="S222">
        <f ca="1"/>
        <v>26601000</v>
      </c>
      <c r="T222">
        <f ca="1"/>
        <v>98304000</v>
      </c>
      <c r="U222">
        <f ca="1"/>
        <v>73967000</v>
      </c>
      <c r="V222">
        <f ca="1"/>
        <v>21124000</v>
      </c>
      <c r="W222" t="str">
        <f ca="1"/>
        <v/>
      </c>
      <c r="X222" t="str">
        <f ca="1"/>
        <v/>
      </c>
      <c r="Y222" t="str">
        <f ca="1"/>
        <v/>
      </c>
      <c r="Z222">
        <f ca="1"/>
        <v>474976000</v>
      </c>
      <c r="AA222" t="str">
        <f ca="1"/>
        <v/>
      </c>
      <c r="AB222">
        <f ca="1"/>
        <v>126283000</v>
      </c>
      <c r="AC222">
        <f ca="1"/>
        <v>16000</v>
      </c>
      <c r="AD222">
        <f ca="1"/>
        <v>35547440</v>
      </c>
      <c r="AE222">
        <f ca="1"/>
        <v>135573000</v>
      </c>
      <c r="AF222" t="str">
        <f ca="1"/>
        <v/>
      </c>
      <c r="AG222" t="str">
        <f ca="1"/>
        <v/>
      </c>
      <c r="AH222">
        <f ca="1"/>
        <v>-61166000</v>
      </c>
      <c r="AI222">
        <f ca="1"/>
        <v>140759000</v>
      </c>
      <c r="AJ222">
        <f ca="1"/>
        <v>196739000</v>
      </c>
      <c r="AK222">
        <f ca="1"/>
        <v>2483000</v>
      </c>
      <c r="AL222">
        <f ca="1"/>
        <v>-59786000</v>
      </c>
      <c r="AM222" t="str">
        <f ca="1"/>
        <v/>
      </c>
      <c r="AN222">
        <f ca="1"/>
        <v>11967000</v>
      </c>
      <c r="AO222">
        <f ca="1"/>
        <v>30800000</v>
      </c>
      <c r="AP222">
        <f ca="1"/>
        <v>12055000</v>
      </c>
      <c r="AQ222" t="str">
        <f ca="1"/>
        <v/>
      </c>
      <c r="AR222" t="str">
        <f ca="1"/>
        <v/>
      </c>
      <c r="AS222">
        <f ca="1"/>
        <v>-31324000</v>
      </c>
      <c r="AT222">
        <f ca="1"/>
        <v>10396000</v>
      </c>
      <c r="AU222" t="str">
        <f ca="1"/>
        <v/>
      </c>
      <c r="AV222" t="str">
        <f ca="1"/>
        <v/>
      </c>
      <c r="AW222">
        <f ca="1"/>
        <v>-1.72</v>
      </c>
      <c r="AX222">
        <f ca="1"/>
        <v>24526000</v>
      </c>
      <c r="AY222" t="str">
        <f ca="1"/>
        <v/>
      </c>
      <c r="AZ222" t="str">
        <f ca="1"/>
        <v/>
      </c>
      <c r="BA222" t="str">
        <f ca="1"/>
        <v/>
      </c>
      <c r="BB222" t="str">
        <f ca="1"/>
        <v/>
      </c>
      <c r="BC222" t="str">
        <f ca="1"/>
        <v/>
      </c>
      <c r="BD222" t="str">
        <f ca="1"/>
        <v/>
      </c>
      <c r="BE222" t="str">
        <f ca="1"/>
        <v/>
      </c>
      <c r="BF222" t="str">
        <f ca="1"/>
        <v/>
      </c>
      <c r="BG222" t="str">
        <f ca="1"/>
        <v/>
      </c>
      <c r="BH222" t="str">
        <f ca="1"/>
        <v/>
      </c>
      <c r="BI222" t="str">
        <f ca="1"/>
        <v/>
      </c>
      <c r="BJ222" t="str">
        <f ca="1"/>
        <v/>
      </c>
      <c r="BK222" t="str">
        <f ca="1"/>
        <v/>
      </c>
      <c r="BL222">
        <f ca="1"/>
        <v>0.171476416410829</v>
      </c>
      <c r="BM222" t="str">
        <f ca="1"/>
        <v/>
      </c>
      <c r="BN222">
        <f ca="1"/>
        <v>3.2619140968269602</v>
      </c>
      <c r="BO222">
        <f ca="1"/>
        <v>6.3707193748563604</v>
      </c>
      <c r="BP222">
        <f ca="1"/>
        <v>-78.650155813953504</v>
      </c>
      <c r="BQ222">
        <f ca="1"/>
        <v>-0.12587162298726701</v>
      </c>
      <c r="BR222" t="str">
        <f ca="1"/>
        <v/>
      </c>
      <c r="BS222">
        <f ca="1"/>
        <v>-4.8987447988950998E-7</v>
      </c>
    </row>
    <row r="223" spans="1:71" x14ac:dyDescent="0.3">
      <c r="A223">
        <f ca="1"/>
        <v>1280263</v>
      </c>
      <c r="B223" t="str">
        <f ca="1"/>
        <v>AMBARELLA INC</v>
      </c>
      <c r="C223" t="str">
        <f ca="1"/>
        <v>AMBA</v>
      </c>
      <c r="D223" t="str">
        <f ca="1"/>
        <v>04 Manufacturing</v>
      </c>
      <c r="E223" t="str">
        <f ca="1"/>
        <v>Semiconductors &amp; Related Devices</v>
      </c>
      <c r="F223" t="str">
        <f ca="1"/>
        <v>3674</v>
      </c>
      <c r="G223" t="str">
        <f ca="1"/>
        <v>3001 TASMAN DRIVE SANTA CLARA, CA 95054</v>
      </c>
      <c r="H223">
        <f ca="1"/>
        <v>2020</v>
      </c>
      <c r="I223" t="str">
        <f ca="1"/>
        <v>FY</v>
      </c>
      <c r="J223">
        <f ca="1"/>
        <v>58.790461000000001</v>
      </c>
      <c r="K223">
        <f ca="1"/>
        <v>527276000</v>
      </c>
      <c r="L223">
        <f ca="1"/>
        <v>451190000</v>
      </c>
      <c r="M223">
        <f ca="1"/>
        <v>231403000</v>
      </c>
      <c r="N223">
        <f ca="1"/>
        <v>18487000</v>
      </c>
      <c r="O223">
        <f ca="1"/>
        <v>22971000</v>
      </c>
      <c r="P223" t="str">
        <f ca="1"/>
        <v/>
      </c>
      <c r="Q223">
        <f ca="1"/>
        <v>5614000</v>
      </c>
      <c r="R223" t="str">
        <f ca="1"/>
        <v/>
      </c>
      <c r="S223">
        <f ca="1"/>
        <v>26601000</v>
      </c>
      <c r="T223">
        <f ca="1"/>
        <v>79204000</v>
      </c>
      <c r="U223">
        <f ca="1"/>
        <v>53453000</v>
      </c>
      <c r="V223">
        <f ca="1"/>
        <v>14910000</v>
      </c>
      <c r="W223" t="str">
        <f ca="1"/>
        <v/>
      </c>
      <c r="X223" t="str">
        <f ca="1"/>
        <v/>
      </c>
      <c r="Y223" t="str">
        <f ca="1"/>
        <v/>
      </c>
      <c r="Z223">
        <f ca="1"/>
        <v>448072000</v>
      </c>
      <c r="AA223" t="str">
        <f ca="1"/>
        <v/>
      </c>
      <c r="AB223">
        <f ca="1"/>
        <v>186069000</v>
      </c>
      <c r="AC223">
        <f ca="1"/>
        <v>15000</v>
      </c>
      <c r="AD223">
        <f ca="1"/>
        <v>33805609</v>
      </c>
      <c r="AE223">
        <f ca="1"/>
        <v>132709000</v>
      </c>
      <c r="AF223" t="str">
        <f ca="1"/>
        <v/>
      </c>
      <c r="AG223" t="str">
        <f ca="1"/>
        <v/>
      </c>
      <c r="AH223">
        <f ca="1"/>
        <v>-49649000</v>
      </c>
      <c r="AI223">
        <f ca="1"/>
        <v>129724000</v>
      </c>
      <c r="AJ223">
        <f ca="1"/>
        <v>182358000</v>
      </c>
      <c r="AK223">
        <f ca="1"/>
        <v>3164000</v>
      </c>
      <c r="AL223">
        <f ca="1"/>
        <v>-44792000</v>
      </c>
      <c r="AM223" t="str">
        <f ca="1"/>
        <v/>
      </c>
      <c r="AN223">
        <f ca="1"/>
        <v>11631000</v>
      </c>
      <c r="AO223">
        <f ca="1"/>
        <v>39414000</v>
      </c>
      <c r="AP223" t="str">
        <f ca="1"/>
        <v/>
      </c>
      <c r="AQ223" t="str">
        <f ca="1"/>
        <v/>
      </c>
      <c r="AR223" t="str">
        <f ca="1"/>
        <v/>
      </c>
      <c r="AS223">
        <f ca="1"/>
        <v>-8576000</v>
      </c>
      <c r="AT223">
        <f ca="1"/>
        <v>6516000</v>
      </c>
      <c r="AU223" t="str">
        <f ca="1"/>
        <v/>
      </c>
      <c r="AV223" t="str">
        <f ca="1"/>
        <v/>
      </c>
      <c r="AW223">
        <f ca="1"/>
        <v>-1.35</v>
      </c>
      <c r="AX223">
        <f ca="1"/>
        <v>20611500</v>
      </c>
      <c r="AY223" t="str">
        <f ca="1"/>
        <v/>
      </c>
      <c r="AZ223" t="str">
        <f ca="1"/>
        <v/>
      </c>
      <c r="BA223" t="str">
        <f ca="1"/>
        <v/>
      </c>
      <c r="BB223" t="str">
        <f ca="1"/>
        <v/>
      </c>
      <c r="BC223" t="str">
        <f ca="1"/>
        <v/>
      </c>
      <c r="BD223" t="str">
        <f ca="1"/>
        <v/>
      </c>
      <c r="BE223" t="str">
        <f ca="1"/>
        <v/>
      </c>
      <c r="BF223" t="str">
        <f ca="1"/>
        <v/>
      </c>
      <c r="BG223" t="str">
        <f ca="1"/>
        <v/>
      </c>
      <c r="BH223" t="str">
        <f ca="1"/>
        <v/>
      </c>
      <c r="BI223" t="str">
        <f ca="1"/>
        <v/>
      </c>
      <c r="BJ223" t="str">
        <f ca="1"/>
        <v/>
      </c>
      <c r="BK223" t="str">
        <f ca="1"/>
        <v/>
      </c>
      <c r="BL223">
        <f ca="1"/>
        <v>0.150213550398653</v>
      </c>
      <c r="BM223" t="str">
        <f ca="1"/>
        <v/>
      </c>
      <c r="BN223">
        <f ca="1"/>
        <v>4.3290928479224702</v>
      </c>
      <c r="BO223">
        <f ca="1"/>
        <v>8.0111312742035103</v>
      </c>
      <c r="BP223">
        <f ca="1"/>
        <v>-43.5484896296296</v>
      </c>
      <c r="BQ223">
        <f ca="1"/>
        <v>-9.9966076880501395E-2</v>
      </c>
      <c r="BR223" t="str">
        <f ca="1"/>
        <v/>
      </c>
      <c r="BS223">
        <f ca="1"/>
        <v>-1.77130287877841E-7</v>
      </c>
    </row>
    <row r="224" spans="1:71" x14ac:dyDescent="0.3">
      <c r="A224">
        <f ca="1"/>
        <v>1280263</v>
      </c>
      <c r="B224" t="str">
        <f ca="1"/>
        <v>AMBARELLA INC</v>
      </c>
      <c r="C224" t="str">
        <f ca="1"/>
        <v>AMBA</v>
      </c>
      <c r="D224" t="str">
        <f ca="1"/>
        <v>04 Manufacturing</v>
      </c>
      <c r="E224" t="str">
        <f ca="1"/>
        <v>Semiconductors &amp; Related Devices</v>
      </c>
      <c r="F224" t="str">
        <f ca="1"/>
        <v>3674</v>
      </c>
      <c r="G224" t="str">
        <f ca="1"/>
        <v>3001 TASMAN DRIVE SANTA CLARA, CA 95054</v>
      </c>
      <c r="H224">
        <f ca="1"/>
        <v>2019</v>
      </c>
      <c r="I224" t="str">
        <f ca="1"/>
        <v>FY</v>
      </c>
      <c r="J224">
        <f ca="1"/>
        <v>49.351914000000001</v>
      </c>
      <c r="K224">
        <f ca="1"/>
        <v>466853000</v>
      </c>
      <c r="L224">
        <f ca="1"/>
        <v>409589000</v>
      </c>
      <c r="M224">
        <f ca="1"/>
        <v>194047000</v>
      </c>
      <c r="N224">
        <f ca="1"/>
        <v>26212000</v>
      </c>
      <c r="O224">
        <f ca="1"/>
        <v>18252000</v>
      </c>
      <c r="P224" t="str">
        <f ca="1"/>
        <v/>
      </c>
      <c r="Q224">
        <f ca="1"/>
        <v>6728000</v>
      </c>
      <c r="R224">
        <f ca="1"/>
        <v>10936000</v>
      </c>
      <c r="S224">
        <f ca="1"/>
        <v>26601000</v>
      </c>
      <c r="T224">
        <f ca="1"/>
        <v>47364000</v>
      </c>
      <c r="U224">
        <f ca="1"/>
        <v>39023000</v>
      </c>
      <c r="V224">
        <f ca="1"/>
        <v>12801000</v>
      </c>
      <c r="W224" t="str">
        <f ca="1"/>
        <v/>
      </c>
      <c r="X224" t="str">
        <f ca="1"/>
        <v/>
      </c>
      <c r="Y224" t="str">
        <f ca="1"/>
        <v/>
      </c>
      <c r="Z224">
        <f ca="1"/>
        <v>419489000</v>
      </c>
      <c r="AA224" t="str">
        <f ca="1"/>
        <v/>
      </c>
      <c r="AB224">
        <f ca="1"/>
        <v>230861000</v>
      </c>
      <c r="AC224">
        <f ca="1"/>
        <v>15000</v>
      </c>
      <c r="AD224">
        <f ca="1"/>
        <v>32303540</v>
      </c>
      <c r="AE224">
        <f ca="1"/>
        <v>138144000</v>
      </c>
      <c r="AF224" t="str">
        <f ca="1"/>
        <v/>
      </c>
      <c r="AG224" t="str">
        <f ca="1"/>
        <v/>
      </c>
      <c r="AH224">
        <f ca="1"/>
        <v>-40420000</v>
      </c>
      <c r="AI224">
        <f ca="1"/>
        <v>128084000</v>
      </c>
      <c r="AJ224">
        <f ca="1"/>
        <v>178564000</v>
      </c>
      <c r="AK224">
        <f ca="1"/>
        <v>-4105000</v>
      </c>
      <c r="AL224">
        <f ca="1"/>
        <v>-30447000</v>
      </c>
      <c r="AM224" t="str">
        <f ca="1"/>
        <v/>
      </c>
      <c r="AN224" t="str">
        <f ca="1"/>
        <v/>
      </c>
      <c r="AO224">
        <f ca="1"/>
        <v>24472000</v>
      </c>
      <c r="AP224" t="str">
        <f ca="1"/>
        <v/>
      </c>
      <c r="AQ224" t="str">
        <f ca="1"/>
        <v/>
      </c>
      <c r="AR224" t="str">
        <f ca="1"/>
        <v/>
      </c>
      <c r="AS224">
        <f ca="1"/>
        <v>-79142000</v>
      </c>
      <c r="AT224">
        <f ca="1"/>
        <v>-97953000</v>
      </c>
      <c r="AU224" t="str">
        <f ca="1"/>
        <v/>
      </c>
      <c r="AV224" t="str">
        <f ca="1"/>
        <v/>
      </c>
      <c r="AW224">
        <f ca="1"/>
        <v>-0.93</v>
      </c>
      <c r="AX224">
        <f ca="1"/>
        <v>20817500</v>
      </c>
      <c r="AY224" t="str">
        <f ca="1"/>
        <v/>
      </c>
      <c r="AZ224" t="str">
        <f ca="1"/>
        <v/>
      </c>
      <c r="BA224" t="str">
        <f ca="1"/>
        <v/>
      </c>
      <c r="BB224" t="str">
        <f ca="1"/>
        <v/>
      </c>
      <c r="BC224" t="str">
        <f ca="1"/>
        <v/>
      </c>
      <c r="BD224" t="str">
        <f ca="1"/>
        <v/>
      </c>
      <c r="BE224" t="str">
        <f ca="1"/>
        <v/>
      </c>
      <c r="BF224" t="str">
        <f ca="1"/>
        <v/>
      </c>
      <c r="BG224" t="str">
        <f ca="1"/>
        <v/>
      </c>
      <c r="BH224" t="str">
        <f ca="1"/>
        <v/>
      </c>
      <c r="BI224" t="str">
        <f ca="1"/>
        <v/>
      </c>
      <c r="BJ224" t="str">
        <f ca="1"/>
        <v/>
      </c>
      <c r="BK224" t="str">
        <f ca="1"/>
        <v/>
      </c>
      <c r="BL224">
        <f ca="1"/>
        <v>0.101453776670601</v>
      </c>
      <c r="BM224" t="str">
        <f ca="1"/>
        <v/>
      </c>
      <c r="BN224">
        <f ca="1"/>
        <v>4.9726315249980804</v>
      </c>
      <c r="BO224">
        <f ca="1"/>
        <v>10.028367885605901</v>
      </c>
      <c r="BP224">
        <f ca="1"/>
        <v>-53.066574193548398</v>
      </c>
      <c r="BQ224">
        <f ca="1"/>
        <v>-7.2581164225998807E-2</v>
      </c>
      <c r="BR224" t="str">
        <f ca="1"/>
        <v/>
      </c>
      <c r="BS224">
        <f ca="1"/>
        <v>-1.09412356509944E-7</v>
      </c>
    </row>
    <row r="225" spans="1:71" x14ac:dyDescent="0.3">
      <c r="A225">
        <f ca="1"/>
        <v>1280263</v>
      </c>
      <c r="B225" t="str">
        <f ca="1"/>
        <v>AMBARELLA INC</v>
      </c>
      <c r="C225" t="str">
        <f ca="1"/>
        <v>AMBA</v>
      </c>
      <c r="D225" t="str">
        <f ca="1"/>
        <v>04 Manufacturing</v>
      </c>
      <c r="E225" t="str">
        <f ca="1"/>
        <v>Semiconductors &amp; Related Devices</v>
      </c>
      <c r="F225" t="str">
        <f ca="1"/>
        <v>3674</v>
      </c>
      <c r="G225" t="str">
        <f ca="1"/>
        <v>3001 TASMAN DRIVE SANTA CLARA, CA 95054</v>
      </c>
      <c r="H225">
        <f ca="1"/>
        <v>2018</v>
      </c>
      <c r="I225" t="str">
        <f ca="1"/>
        <v>FY</v>
      </c>
      <c r="J225">
        <f ca="1"/>
        <v>44.289765000000003</v>
      </c>
      <c r="K225">
        <f ca="1"/>
        <v>546649000</v>
      </c>
      <c r="L225">
        <f ca="1"/>
        <v>493283000</v>
      </c>
      <c r="M225">
        <f ca="1"/>
        <v>346672000</v>
      </c>
      <c r="N225">
        <f ca="1"/>
        <v>31294000</v>
      </c>
      <c r="O225">
        <f ca="1"/>
        <v>23383000</v>
      </c>
      <c r="P225" t="str">
        <f ca="1"/>
        <v/>
      </c>
      <c r="Q225">
        <f ca="1"/>
        <v>6449000</v>
      </c>
      <c r="R225">
        <f ca="1"/>
        <v>14417000</v>
      </c>
      <c r="S225">
        <f ca="1"/>
        <v>26601000</v>
      </c>
      <c r="T225">
        <f ca="1"/>
        <v>64462000</v>
      </c>
      <c r="U225">
        <f ca="1"/>
        <v>53236000</v>
      </c>
      <c r="V225">
        <f ca="1"/>
        <v>19815000</v>
      </c>
      <c r="W225" t="str">
        <f ca="1"/>
        <v/>
      </c>
      <c r="X225" t="str">
        <f ca="1"/>
        <v/>
      </c>
      <c r="Y225" t="str">
        <f ca="1"/>
        <v/>
      </c>
      <c r="Z225">
        <f ca="1"/>
        <v>482187000</v>
      </c>
      <c r="AA225" t="str">
        <f ca="1"/>
        <v/>
      </c>
      <c r="AB225">
        <f ca="1"/>
        <v>261265000</v>
      </c>
      <c r="AC225">
        <f ca="1"/>
        <v>15000</v>
      </c>
      <c r="AD225">
        <f ca="1"/>
        <v>33489614</v>
      </c>
      <c r="AE225">
        <f ca="1"/>
        <v>187733000</v>
      </c>
      <c r="AF225">
        <f ca="1"/>
        <v>295402000</v>
      </c>
      <c r="AG225">
        <f ca="1"/>
        <v>107669000</v>
      </c>
      <c r="AH225">
        <f ca="1"/>
        <v>24431000</v>
      </c>
      <c r="AI225">
        <f ca="1"/>
        <v>115510000</v>
      </c>
      <c r="AJ225">
        <f ca="1"/>
        <v>163302000</v>
      </c>
      <c r="AK225">
        <f ca="1"/>
        <v>6877000</v>
      </c>
      <c r="AL225">
        <f ca="1"/>
        <v>18852000</v>
      </c>
      <c r="AM225" t="str">
        <f ca="1"/>
        <v/>
      </c>
      <c r="AN225" t="str">
        <f ca="1"/>
        <v/>
      </c>
      <c r="AO225" t="str">
        <f ca="1"/>
        <v/>
      </c>
      <c r="AP225" t="str">
        <f ca="1"/>
        <v/>
      </c>
      <c r="AQ225" t="str">
        <f ca="1"/>
        <v/>
      </c>
      <c r="AR225" t="str">
        <f ca="1"/>
        <v/>
      </c>
      <c r="AS225" t="str">
        <f ca="1"/>
        <v/>
      </c>
      <c r="AT225" t="str">
        <f ca="1"/>
        <v/>
      </c>
      <c r="AU225" t="str">
        <f ca="1"/>
        <v/>
      </c>
      <c r="AV225" t="str">
        <f ca="1"/>
        <v/>
      </c>
      <c r="AW225">
        <f ca="1"/>
        <v>0.56999999999999995</v>
      </c>
      <c r="AX225">
        <f ca="1"/>
        <v>21764000</v>
      </c>
      <c r="AY225">
        <f ca="1"/>
        <v>8.2704247093790803E-2</v>
      </c>
      <c r="AZ225" t="str">
        <f ca="1"/>
        <v/>
      </c>
      <c r="BA225" t="str">
        <f ca="1"/>
        <v/>
      </c>
      <c r="BB225" t="str">
        <f ca="1"/>
        <v/>
      </c>
      <c r="BC225" t="str">
        <f ca="1"/>
        <v/>
      </c>
      <c r="BD225" t="str">
        <f ca="1"/>
        <v/>
      </c>
      <c r="BE225">
        <f ca="1"/>
        <v>0.63551702425846801</v>
      </c>
      <c r="BF225">
        <f ca="1"/>
        <v>4.9471145010108399</v>
      </c>
      <c r="BG225">
        <f ca="1"/>
        <v>0.54038697592056295</v>
      </c>
      <c r="BH225" t="str">
        <f ca="1"/>
        <v/>
      </c>
      <c r="BI225" t="str">
        <f ca="1"/>
        <v/>
      </c>
      <c r="BJ225" t="str">
        <f ca="1"/>
        <v/>
      </c>
      <c r="BK225">
        <f ca="1"/>
        <v>0.39102646562988702</v>
      </c>
      <c r="BL225">
        <f ca="1"/>
        <v>0.117922103580177</v>
      </c>
      <c r="BM225" t="str">
        <f ca="1"/>
        <v/>
      </c>
      <c r="BN225">
        <f ca="1"/>
        <v>6.5119843714779497</v>
      </c>
      <c r="BO225">
        <f ca="1"/>
        <v>8.82673378916523</v>
      </c>
      <c r="BP225">
        <f ca="1"/>
        <v>77.701342105263194</v>
      </c>
      <c r="BQ225">
        <f ca="1"/>
        <v>3.9096864909257199E-2</v>
      </c>
      <c r="BR225" t="str">
        <f ca="1"/>
        <v/>
      </c>
      <c r="BS225">
        <f ca="1"/>
        <v>5.2355550958445597E-8</v>
      </c>
    </row>
    <row r="226" spans="1:71" x14ac:dyDescent="0.3">
      <c r="A226">
        <f ca="1"/>
        <v>1280263</v>
      </c>
      <c r="B226" t="str">
        <f ca="1"/>
        <v>AMBARELLA INC</v>
      </c>
      <c r="C226" t="str">
        <f ca="1"/>
        <v>AMBA</v>
      </c>
      <c r="D226" t="str">
        <f ca="1"/>
        <v>04 Manufacturing</v>
      </c>
      <c r="E226" t="str">
        <f ca="1"/>
        <v>Semiconductors &amp; Related Devices</v>
      </c>
      <c r="F226" t="str">
        <f ca="1"/>
        <v>3674</v>
      </c>
      <c r="G226" t="str">
        <f ca="1"/>
        <v>3001 TASMAN DRIVE SANTA CLARA, CA 95054</v>
      </c>
      <c r="H226">
        <f ca="1"/>
        <v>2017</v>
      </c>
      <c r="I226" t="str">
        <f ca="1"/>
        <v>FY</v>
      </c>
      <c r="J226">
        <f ca="1"/>
        <v>52.877186000000002</v>
      </c>
      <c r="K226">
        <f ca="1"/>
        <v>512271000</v>
      </c>
      <c r="L226">
        <f ca="1"/>
        <v>468535000</v>
      </c>
      <c r="M226">
        <f ca="1"/>
        <v>322872000</v>
      </c>
      <c r="N226">
        <f ca="1"/>
        <v>38596000</v>
      </c>
      <c r="O226">
        <f ca="1"/>
        <v>20145000</v>
      </c>
      <c r="P226" t="str">
        <f ca="1"/>
        <v/>
      </c>
      <c r="Q226">
        <f ca="1"/>
        <v>4988000</v>
      </c>
      <c r="R226">
        <f ca="1"/>
        <v>4149000</v>
      </c>
      <c r="S226">
        <f ca="1"/>
        <v>26601000</v>
      </c>
      <c r="T226">
        <f ca="1"/>
        <v>57637000</v>
      </c>
      <c r="U226">
        <f ca="1"/>
        <v>54396000</v>
      </c>
      <c r="V226">
        <f ca="1"/>
        <v>19955000</v>
      </c>
      <c r="W226" t="str">
        <f ca="1"/>
        <v/>
      </c>
      <c r="X226" t="str">
        <f ca="1"/>
        <v/>
      </c>
      <c r="Y226" t="str">
        <f ca="1"/>
        <v/>
      </c>
      <c r="Z226">
        <f ca="1"/>
        <v>454634000</v>
      </c>
      <c r="AA226" t="str">
        <f ca="1"/>
        <v/>
      </c>
      <c r="AB226">
        <f ca="1"/>
        <v>242413000</v>
      </c>
      <c r="AC226">
        <f ca="1"/>
        <v>15000</v>
      </c>
      <c r="AD226">
        <f ca="1"/>
        <v>33369032</v>
      </c>
      <c r="AE226">
        <f ca="1"/>
        <v>205014000</v>
      </c>
      <c r="AF226">
        <f ca="1"/>
        <v>310297000</v>
      </c>
      <c r="AG226">
        <f ca="1"/>
        <v>105283000</v>
      </c>
      <c r="AH226">
        <f ca="1"/>
        <v>60363000</v>
      </c>
      <c r="AI226">
        <f ca="1"/>
        <v>101205000</v>
      </c>
      <c r="AJ226">
        <f ca="1"/>
        <v>144651000</v>
      </c>
      <c r="AK226">
        <f ca="1"/>
        <v>3071000</v>
      </c>
      <c r="AL226">
        <f ca="1"/>
        <v>57810000</v>
      </c>
      <c r="AM226" t="str">
        <f ca="1"/>
        <v/>
      </c>
      <c r="AN226" t="str">
        <f ca="1"/>
        <v/>
      </c>
      <c r="AO226" t="str">
        <f ca="1"/>
        <v/>
      </c>
      <c r="AP226" t="str">
        <f ca="1"/>
        <v/>
      </c>
      <c r="AQ226">
        <f ca="1"/>
        <v>1585000</v>
      </c>
      <c r="AR226" t="str">
        <f ca="1"/>
        <v/>
      </c>
      <c r="AS226" t="str">
        <f ca="1"/>
        <v/>
      </c>
      <c r="AT226" t="str">
        <f ca="1"/>
        <v/>
      </c>
      <c r="AU226" t="str">
        <f ca="1"/>
        <v/>
      </c>
      <c r="AV226" t="str">
        <f ca="1"/>
        <v/>
      </c>
      <c r="AW226">
        <f ca="1"/>
        <v>1.77</v>
      </c>
      <c r="AX226" t="str">
        <f ca="1"/>
        <v/>
      </c>
      <c r="AY226">
        <f ca="1"/>
        <v>0.19453297969364799</v>
      </c>
      <c r="AZ226" t="str">
        <f ca="1"/>
        <v/>
      </c>
      <c r="BA226" t="str">
        <f ca="1"/>
        <v/>
      </c>
      <c r="BB226" t="str">
        <f ca="1"/>
        <v/>
      </c>
      <c r="BC226" t="str">
        <f ca="1"/>
        <v/>
      </c>
      <c r="BD226" t="str">
        <f ca="1"/>
        <v/>
      </c>
      <c r="BE226">
        <f ca="1"/>
        <v>0.660702488261246</v>
      </c>
      <c r="BF226" t="str">
        <f ca="1"/>
        <v/>
      </c>
      <c r="BG226">
        <f ca="1"/>
        <v>0.605728218072075</v>
      </c>
      <c r="BH226" t="str">
        <f ca="1"/>
        <v/>
      </c>
      <c r="BI226" t="str">
        <f ca="1"/>
        <v/>
      </c>
      <c r="BJ226" t="str">
        <f ca="1"/>
        <v/>
      </c>
      <c r="BK226">
        <f ca="1"/>
        <v>0.326155264150153</v>
      </c>
      <c r="BL226">
        <f ca="1"/>
        <v>0.11251271299761301</v>
      </c>
      <c r="BM226" t="str">
        <f ca="1"/>
        <v/>
      </c>
      <c r="BN226">
        <f ca="1"/>
        <v>5.9355834987866798</v>
      </c>
      <c r="BO226">
        <f ca="1"/>
        <v>8.2430693433340707</v>
      </c>
      <c r="BP226">
        <f ca="1"/>
        <v>29.874116384180802</v>
      </c>
      <c r="BQ226">
        <f ca="1"/>
        <v>0.12715722977164001</v>
      </c>
      <c r="BR226" t="str">
        <f ca="1"/>
        <v/>
      </c>
      <c r="BS226">
        <f ca="1"/>
        <v>2.0586366004302399E-7</v>
      </c>
    </row>
    <row r="227" spans="1:71" x14ac:dyDescent="0.3">
      <c r="A227">
        <f ca="1"/>
        <v>2488</v>
      </c>
      <c r="B227" t="str">
        <f ca="1"/>
        <v>ADVANCED MICRO DEVICES INC</v>
      </c>
      <c r="C227" t="str">
        <f ca="1"/>
        <v>AMD</v>
      </c>
      <c r="D227" t="str">
        <f ca="1"/>
        <v>04 Manufacturing</v>
      </c>
      <c r="E227" t="str">
        <f ca="1"/>
        <v>Semiconductors &amp; Related Devices</v>
      </c>
      <c r="F227" t="str">
        <f ca="1"/>
        <v>3674</v>
      </c>
      <c r="G227" t="str">
        <f ca="1"/>
        <v>2485 AUGUSTINE DRIVE SANTA CLARA, CA 95054</v>
      </c>
      <c r="H227">
        <f ca="1"/>
        <v>2026</v>
      </c>
      <c r="I227" t="str">
        <f ca="1"/>
        <v>FY</v>
      </c>
      <c r="J227">
        <f ca="1"/>
        <v>217.03568899999999</v>
      </c>
      <c r="K227" t="str">
        <f ca="1"/>
        <v/>
      </c>
      <c r="L227" t="str">
        <f ca="1"/>
        <v/>
      </c>
      <c r="M227" t="str">
        <f ca="1"/>
        <v/>
      </c>
      <c r="N227" t="str">
        <f ca="1"/>
        <v/>
      </c>
      <c r="O227" t="str">
        <f ca="1"/>
        <v/>
      </c>
      <c r="P227" t="str">
        <f ca="1"/>
        <v/>
      </c>
      <c r="Q227" t="str">
        <f ca="1"/>
        <v/>
      </c>
      <c r="R227" t="str">
        <f ca="1"/>
        <v/>
      </c>
      <c r="S227" t="str">
        <f ca="1"/>
        <v/>
      </c>
      <c r="T227" t="str">
        <f ca="1"/>
        <v/>
      </c>
      <c r="U227" t="str">
        <f ca="1"/>
        <v/>
      </c>
      <c r="V227" t="str">
        <f ca="1"/>
        <v/>
      </c>
      <c r="W227" t="str">
        <f ca="1"/>
        <v/>
      </c>
      <c r="X227" t="str">
        <f ca="1"/>
        <v/>
      </c>
      <c r="Y227" t="str">
        <f ca="1"/>
        <v/>
      </c>
      <c r="Z227" t="str">
        <f ca="1"/>
        <v/>
      </c>
      <c r="AA227" t="str">
        <f ca="1"/>
        <v/>
      </c>
      <c r="AB227" t="str">
        <f ca="1"/>
        <v/>
      </c>
      <c r="AC227" t="str">
        <f ca="1"/>
        <v/>
      </c>
      <c r="AD227" t="str">
        <f ca="1"/>
        <v/>
      </c>
      <c r="AE227" t="str">
        <f ca="1"/>
        <v/>
      </c>
      <c r="AF227" t="str">
        <f ca="1"/>
        <v/>
      </c>
      <c r="AG227" t="str">
        <f ca="1"/>
        <v/>
      </c>
      <c r="AH227" t="str">
        <f ca="1"/>
        <v/>
      </c>
      <c r="AI227" t="str">
        <f ca="1"/>
        <v/>
      </c>
      <c r="AJ227" t="str">
        <f ca="1"/>
        <v/>
      </c>
      <c r="AK227" t="str">
        <f ca="1"/>
        <v/>
      </c>
      <c r="AL227" t="str">
        <f ca="1"/>
        <v/>
      </c>
      <c r="AM227" t="str">
        <f ca="1"/>
        <v/>
      </c>
      <c r="AN227" t="str">
        <f ca="1"/>
        <v/>
      </c>
      <c r="AO227" t="str">
        <f ca="1"/>
        <v/>
      </c>
      <c r="AP227" t="str">
        <f ca="1"/>
        <v/>
      </c>
      <c r="AQ227" t="str">
        <f ca="1"/>
        <v/>
      </c>
      <c r="AR227" t="str">
        <f ca="1"/>
        <v/>
      </c>
      <c r="AS227" t="str">
        <f ca="1"/>
        <v/>
      </c>
      <c r="AT227" t="str">
        <f ca="1"/>
        <v/>
      </c>
      <c r="AU227" t="str">
        <f ca="1"/>
        <v/>
      </c>
      <c r="AV227" t="str">
        <f ca="1"/>
        <v/>
      </c>
      <c r="AW227" t="str">
        <f ca="1"/>
        <v/>
      </c>
      <c r="AX227" t="str">
        <f ca="1"/>
        <v/>
      </c>
      <c r="AY227" t="str">
        <f ca="1"/>
        <v/>
      </c>
      <c r="AZ227" t="str">
        <f ca="1"/>
        <v/>
      </c>
      <c r="BA227" t="str">
        <f ca="1"/>
        <v/>
      </c>
      <c r="BB227" t="str">
        <f ca="1"/>
        <v/>
      </c>
      <c r="BC227" t="str">
        <f ca="1"/>
        <v/>
      </c>
      <c r="BD227" t="str">
        <f ca="1"/>
        <v/>
      </c>
      <c r="BE227" t="str">
        <f ca="1"/>
        <v/>
      </c>
      <c r="BF227" t="str">
        <f ca="1"/>
        <v/>
      </c>
      <c r="BG227" t="str">
        <f ca="1"/>
        <v/>
      </c>
      <c r="BH227" t="str">
        <f ca="1"/>
        <v/>
      </c>
      <c r="BI227" t="str">
        <f ca="1"/>
        <v/>
      </c>
      <c r="BJ227" t="str">
        <f ca="1"/>
        <v/>
      </c>
      <c r="BK227" t="str">
        <f ca="1"/>
        <v/>
      </c>
      <c r="BL227" t="str">
        <f ca="1"/>
        <v/>
      </c>
      <c r="BM227" t="str">
        <f ca="1"/>
        <v/>
      </c>
      <c r="BN227" t="str">
        <f ca="1"/>
        <v/>
      </c>
      <c r="BO227" t="str">
        <f ca="1"/>
        <v/>
      </c>
      <c r="BP227" t="str">
        <f ca="1"/>
        <v/>
      </c>
      <c r="BQ227" t="str">
        <f ca="1"/>
        <v/>
      </c>
      <c r="BR227" t="str">
        <f ca="1"/>
        <v/>
      </c>
      <c r="BS227" t="str">
        <f ca="1"/>
        <v/>
      </c>
    </row>
    <row r="228" spans="1:71" x14ac:dyDescent="0.3">
      <c r="A228">
        <f ca="1"/>
        <v>2488</v>
      </c>
      <c r="B228" t="str">
        <f ca="1"/>
        <v>ADVANCED MICRO DEVICES INC</v>
      </c>
      <c r="C228" t="str">
        <f ca="1"/>
        <v>AMD</v>
      </c>
      <c r="D228" t="str">
        <f ca="1"/>
        <v>04 Manufacturing</v>
      </c>
      <c r="E228" t="str">
        <f ca="1"/>
        <v>Semiconductors &amp; Related Devices</v>
      </c>
      <c r="F228" t="str">
        <f ca="1"/>
        <v>3674</v>
      </c>
      <c r="G228" t="str">
        <f ca="1"/>
        <v>2485 AUGUSTINE DRIVE SANTA CLARA, CA 95054</v>
      </c>
      <c r="H228">
        <f ca="1"/>
        <v>2025</v>
      </c>
      <c r="I228" t="str">
        <f ca="1"/>
        <v>FY</v>
      </c>
      <c r="J228">
        <f ca="1"/>
        <v>158.39753400000001</v>
      </c>
      <c r="K228">
        <f ca="1"/>
        <v>76926000000</v>
      </c>
      <c r="L228">
        <f ca="1"/>
        <v>26947000000</v>
      </c>
      <c r="M228">
        <f ca="1"/>
        <v>5539000000</v>
      </c>
      <c r="N228">
        <f ca="1"/>
        <v>6315000000</v>
      </c>
      <c r="O228">
        <f ca="1"/>
        <v>7920000000</v>
      </c>
      <c r="P228" t="str">
        <f ca="1"/>
        <v/>
      </c>
      <c r="Q228">
        <f ca="1"/>
        <v>2312000000</v>
      </c>
      <c r="R228">
        <f ca="1"/>
        <v>16705000000</v>
      </c>
      <c r="S228">
        <f ca="1"/>
        <v>25126000000</v>
      </c>
      <c r="T228" t="str">
        <f ca="1"/>
        <v/>
      </c>
      <c r="U228">
        <f ca="1"/>
        <v>9455000000</v>
      </c>
      <c r="V228">
        <f ca="1"/>
        <v>2929000000</v>
      </c>
      <c r="W228" t="str">
        <f ca="1"/>
        <v/>
      </c>
      <c r="X228" t="str">
        <f ca="1"/>
        <v/>
      </c>
      <c r="Y228" t="str">
        <f ca="1"/>
        <v/>
      </c>
      <c r="Z228">
        <f ca="1"/>
        <v>62999000000</v>
      </c>
      <c r="AA228">
        <f ca="1"/>
        <v>7079000000</v>
      </c>
      <c r="AB228">
        <f ca="1"/>
        <v>6699000000</v>
      </c>
      <c r="AC228">
        <f ca="1"/>
        <v>17000000</v>
      </c>
      <c r="AD228">
        <f ca="1"/>
        <v>1630000000</v>
      </c>
      <c r="AE228">
        <f ca="1"/>
        <v>17152000000</v>
      </c>
      <c r="AF228" t="str">
        <f ca="1"/>
        <v/>
      </c>
      <c r="AG228" t="str">
        <f ca="1"/>
        <v/>
      </c>
      <c r="AH228">
        <f ca="1"/>
        <v>3694000000</v>
      </c>
      <c r="AI228">
        <f ca="1"/>
        <v>8091000000</v>
      </c>
      <c r="AJ228">
        <f ca="1"/>
        <v>13458000000</v>
      </c>
      <c r="AK228">
        <f ca="1"/>
        <v>-103000000</v>
      </c>
      <c r="AL228">
        <f ca="1"/>
        <v>4335000000</v>
      </c>
      <c r="AM228">
        <f ca="1"/>
        <v>131000000</v>
      </c>
      <c r="AN228" t="str">
        <f ca="1"/>
        <v/>
      </c>
      <c r="AO228">
        <f ca="1"/>
        <v>7709000000</v>
      </c>
      <c r="AP228">
        <f ca="1"/>
        <v>-467000000</v>
      </c>
      <c r="AQ228" t="str">
        <f ca="1"/>
        <v/>
      </c>
      <c r="AR228" t="str">
        <f ca="1"/>
        <v/>
      </c>
      <c r="AS228">
        <f ca="1"/>
        <v>-5533000000</v>
      </c>
      <c r="AT228">
        <f ca="1"/>
        <v>-431000000</v>
      </c>
      <c r="AU228" t="str">
        <f ca="1"/>
        <v/>
      </c>
      <c r="AV228" t="str">
        <f ca="1"/>
        <v/>
      </c>
      <c r="AW228">
        <f ca="1"/>
        <v>2.67</v>
      </c>
      <c r="AX228">
        <f ca="1"/>
        <v>6827000000</v>
      </c>
      <c r="AY228" t="str">
        <f ca="1"/>
        <v/>
      </c>
      <c r="AZ228">
        <f ca="1"/>
        <v>4363000000</v>
      </c>
      <c r="BA228">
        <f ca="1"/>
        <v>4363000000</v>
      </c>
      <c r="BB228" t="str">
        <f ca="1"/>
        <v/>
      </c>
      <c r="BC228" t="str">
        <f ca="1"/>
        <v/>
      </c>
      <c r="BD228" t="str">
        <f ca="1"/>
        <v/>
      </c>
      <c r="BE228" t="str">
        <f ca="1"/>
        <v/>
      </c>
      <c r="BF228" t="str">
        <f ca="1"/>
        <v/>
      </c>
      <c r="BG228" t="str">
        <f ca="1"/>
        <v/>
      </c>
      <c r="BH228" t="str">
        <f ca="1"/>
        <v/>
      </c>
      <c r="BI228" t="str">
        <f ca="1"/>
        <v/>
      </c>
      <c r="BJ228" t="str">
        <f ca="1"/>
        <v/>
      </c>
      <c r="BK228" t="str">
        <f ca="1"/>
        <v/>
      </c>
      <c r="BL228" t="str">
        <f ca="1"/>
        <v/>
      </c>
      <c r="BM228">
        <f ca="1"/>
        <v>33.305343511450403</v>
      </c>
      <c r="BN228">
        <f ca="1"/>
        <v>0.58582760444209403</v>
      </c>
      <c r="BO228">
        <f ca="1"/>
        <v>2.0123744050766801</v>
      </c>
      <c r="BP228">
        <f ca="1"/>
        <v>59.324919101123598</v>
      </c>
      <c r="BQ228">
        <f ca="1"/>
        <v>6.8810616041524497E-2</v>
      </c>
      <c r="BR228" t="str">
        <f ca="1"/>
        <v/>
      </c>
      <c r="BS228">
        <f ca="1"/>
        <v>6.7131449035698999E-9</v>
      </c>
    </row>
    <row r="229" spans="1:71" x14ac:dyDescent="0.3">
      <c r="A229">
        <f ca="1"/>
        <v>2488</v>
      </c>
      <c r="B229" t="str">
        <f ca="1"/>
        <v>ADVANCED MICRO DEVICES INC</v>
      </c>
      <c r="C229" t="str">
        <f ca="1"/>
        <v>AMD</v>
      </c>
      <c r="D229" t="str">
        <f ca="1"/>
        <v>04 Manufacturing</v>
      </c>
      <c r="E229" t="str">
        <f ca="1"/>
        <v>Semiconductors &amp; Related Devices</v>
      </c>
      <c r="F229" t="str">
        <f ca="1"/>
        <v>3674</v>
      </c>
      <c r="G229" t="str">
        <f ca="1"/>
        <v>2485 AUGUSTINE DRIVE SANTA CLARA, CA 95054</v>
      </c>
      <c r="H229">
        <f ca="1"/>
        <v>2024</v>
      </c>
      <c r="I229" t="str">
        <f ca="1"/>
        <v>FY</v>
      </c>
      <c r="J229">
        <f ca="1"/>
        <v>161.86169000000001</v>
      </c>
      <c r="K229">
        <f ca="1"/>
        <v>69226000000</v>
      </c>
      <c r="L229">
        <f ca="1"/>
        <v>19049000000</v>
      </c>
      <c r="M229">
        <f ca="1"/>
        <v>3787000000</v>
      </c>
      <c r="N229">
        <f ca="1"/>
        <v>6192000000</v>
      </c>
      <c r="O229">
        <f ca="1"/>
        <v>5734000000</v>
      </c>
      <c r="P229" t="str">
        <f ca="1"/>
        <v/>
      </c>
      <c r="Q229">
        <f ca="1"/>
        <v>1802000000</v>
      </c>
      <c r="R229">
        <f ca="1"/>
        <v>18930000000</v>
      </c>
      <c r="S229">
        <f ca="1"/>
        <v>24839000000</v>
      </c>
      <c r="T229" t="str">
        <f ca="1"/>
        <v/>
      </c>
      <c r="U229">
        <f ca="1"/>
        <v>7281000000</v>
      </c>
      <c r="V229">
        <f ca="1"/>
        <v>1990000000</v>
      </c>
      <c r="W229" t="str">
        <f ca="1"/>
        <v/>
      </c>
      <c r="X229" t="str">
        <f ca="1"/>
        <v/>
      </c>
      <c r="Y229" t="str">
        <f ca="1"/>
        <v/>
      </c>
      <c r="Z229">
        <f ca="1"/>
        <v>57568000000</v>
      </c>
      <c r="AA229">
        <f ca="1"/>
        <v>6106000000</v>
      </c>
      <c r="AB229">
        <f ca="1"/>
        <v>2364000000</v>
      </c>
      <c r="AC229">
        <f ca="1"/>
        <v>17000000</v>
      </c>
      <c r="AD229">
        <f ca="1"/>
        <v>1622000000</v>
      </c>
      <c r="AE229">
        <f ca="1"/>
        <v>12725000000</v>
      </c>
      <c r="AF229" t="str">
        <f ca="1"/>
        <v/>
      </c>
      <c r="AG229" t="str">
        <f ca="1"/>
        <v/>
      </c>
      <c r="AH229">
        <f ca="1"/>
        <v>1900000000</v>
      </c>
      <c r="AI229">
        <f ca="1"/>
        <v>6456000000</v>
      </c>
      <c r="AJ229" t="str">
        <f ca="1"/>
        <v/>
      </c>
      <c r="AK229">
        <f ca="1"/>
        <v>381000000</v>
      </c>
      <c r="AL229">
        <f ca="1"/>
        <v>1641000000</v>
      </c>
      <c r="AM229">
        <f ca="1"/>
        <v>92000000</v>
      </c>
      <c r="AN229" t="str">
        <f ca="1"/>
        <v/>
      </c>
      <c r="AO229">
        <f ca="1"/>
        <v>3041000000</v>
      </c>
      <c r="AP229">
        <f ca="1"/>
        <v>883000000</v>
      </c>
      <c r="AQ229" t="str">
        <f ca="1"/>
        <v/>
      </c>
      <c r="AR229" t="str">
        <f ca="1"/>
        <v/>
      </c>
      <c r="AS229">
        <f ca="1"/>
        <v>-1101000000</v>
      </c>
      <c r="AT229">
        <f ca="1"/>
        <v>-2062000000</v>
      </c>
      <c r="AU229" t="str">
        <f ca="1"/>
        <v/>
      </c>
      <c r="AV229" t="str">
        <f ca="1"/>
        <v/>
      </c>
      <c r="AW229">
        <f ca="1"/>
        <v>1.01</v>
      </c>
      <c r="AX229">
        <f ca="1"/>
        <v>5042500000</v>
      </c>
      <c r="AY229" t="str">
        <f ca="1"/>
        <v/>
      </c>
      <c r="AZ229">
        <f ca="1"/>
        <v>2114000000</v>
      </c>
      <c r="BA229">
        <f ca="1"/>
        <v>2114000000</v>
      </c>
      <c r="BB229" t="str">
        <f ca="1"/>
        <v/>
      </c>
      <c r="BC229" t="str">
        <f ca="1"/>
        <v/>
      </c>
      <c r="BD229" t="str">
        <f ca="1"/>
        <v/>
      </c>
      <c r="BE229" t="str">
        <f ca="1"/>
        <v/>
      </c>
      <c r="BF229" t="str">
        <f ca="1"/>
        <v/>
      </c>
      <c r="BG229" t="str">
        <f ca="1"/>
        <v/>
      </c>
      <c r="BH229" t="str">
        <f ca="1"/>
        <v/>
      </c>
      <c r="BI229" t="str">
        <f ca="1"/>
        <v/>
      </c>
      <c r="BJ229" t="str">
        <f ca="1"/>
        <v/>
      </c>
      <c r="BK229" t="str">
        <f ca="1"/>
        <v/>
      </c>
      <c r="BL229" t="str">
        <f ca="1"/>
        <v/>
      </c>
      <c r="BM229">
        <f ca="1"/>
        <v>22.978260869565201</v>
      </c>
      <c r="BN229">
        <f ca="1"/>
        <v>0.52012086251888501</v>
      </c>
      <c r="BO229">
        <f ca="1"/>
        <v>1.8287323169894201</v>
      </c>
      <c r="BP229">
        <f ca="1"/>
        <v>160.25909900990101</v>
      </c>
      <c r="BQ229">
        <f ca="1"/>
        <v>2.85054196775987E-2</v>
      </c>
      <c r="BR229" t="str">
        <f ca="1"/>
        <v/>
      </c>
      <c r="BS229">
        <f ca="1"/>
        <v>2.8397774266953901E-9</v>
      </c>
    </row>
    <row r="230" spans="1:71" x14ac:dyDescent="0.3">
      <c r="A230">
        <f ca="1"/>
        <v>2488</v>
      </c>
      <c r="B230" t="str">
        <f ca="1"/>
        <v>ADVANCED MICRO DEVICES INC</v>
      </c>
      <c r="C230" t="str">
        <f ca="1"/>
        <v>AMD</v>
      </c>
      <c r="D230" t="str">
        <f ca="1"/>
        <v>04 Manufacturing</v>
      </c>
      <c r="E230" t="str">
        <f ca="1"/>
        <v>Semiconductors &amp; Related Devices</v>
      </c>
      <c r="F230" t="str">
        <f ca="1"/>
        <v>3674</v>
      </c>
      <c r="G230" t="str">
        <f ca="1"/>
        <v>2485 AUGUSTINE DRIVE SANTA CLARA, CA 95054</v>
      </c>
      <c r="H230">
        <f ca="1"/>
        <v>2023</v>
      </c>
      <c r="I230" t="str">
        <f ca="1"/>
        <v>FY</v>
      </c>
      <c r="J230">
        <f ca="1"/>
        <v>103.24066500000001</v>
      </c>
      <c r="K230">
        <f ca="1"/>
        <v>67885000000</v>
      </c>
      <c r="L230">
        <f ca="1"/>
        <v>16768000000</v>
      </c>
      <c r="M230">
        <f ca="1"/>
        <v>3933000000</v>
      </c>
      <c r="N230">
        <f ca="1"/>
        <v>5376000000</v>
      </c>
      <c r="O230">
        <f ca="1"/>
        <v>4351000000</v>
      </c>
      <c r="P230" t="str">
        <f ca="1"/>
        <v/>
      </c>
      <c r="Q230">
        <f ca="1"/>
        <v>1589000000</v>
      </c>
      <c r="R230">
        <f ca="1"/>
        <v>21363000000</v>
      </c>
      <c r="S230">
        <f ca="1"/>
        <v>24262000000</v>
      </c>
      <c r="T230" t="str">
        <f ca="1"/>
        <v/>
      </c>
      <c r="U230">
        <f ca="1"/>
        <v>6689000000</v>
      </c>
      <c r="V230">
        <f ca="1"/>
        <v>2055000000</v>
      </c>
      <c r="W230" t="str">
        <f ca="1"/>
        <v/>
      </c>
      <c r="X230" t="str">
        <f ca="1"/>
        <v/>
      </c>
      <c r="Y230" t="str">
        <f ca="1"/>
        <v/>
      </c>
      <c r="Z230">
        <f ca="1"/>
        <v>55892000000</v>
      </c>
      <c r="AA230">
        <f ca="1"/>
        <v>4514000000</v>
      </c>
      <c r="AB230">
        <f ca="1"/>
        <v>723000000</v>
      </c>
      <c r="AC230">
        <f ca="1"/>
        <v>17000000</v>
      </c>
      <c r="AD230">
        <f ca="1"/>
        <v>1616000000</v>
      </c>
      <c r="AE230">
        <f ca="1"/>
        <v>10460000000</v>
      </c>
      <c r="AF230" t="str">
        <f ca="1"/>
        <v/>
      </c>
      <c r="AG230" t="str">
        <f ca="1"/>
        <v/>
      </c>
      <c r="AH230">
        <f ca="1"/>
        <v>401000000</v>
      </c>
      <c r="AI230">
        <f ca="1"/>
        <v>5872000000</v>
      </c>
      <c r="AJ230" t="str">
        <f ca="1"/>
        <v/>
      </c>
      <c r="AK230">
        <f ca="1"/>
        <v>-346000000</v>
      </c>
      <c r="AL230">
        <f ca="1"/>
        <v>854000000</v>
      </c>
      <c r="AM230">
        <f ca="1"/>
        <v>106000000</v>
      </c>
      <c r="AN230" t="str">
        <f ca="1"/>
        <v/>
      </c>
      <c r="AO230">
        <f ca="1"/>
        <v>1667000000</v>
      </c>
      <c r="AP230">
        <f ca="1"/>
        <v>-221000000</v>
      </c>
      <c r="AQ230" t="str">
        <f ca="1"/>
        <v/>
      </c>
      <c r="AR230" t="str">
        <f ca="1"/>
        <v/>
      </c>
      <c r="AS230">
        <f ca="1"/>
        <v>-1423000000</v>
      </c>
      <c r="AT230">
        <f ca="1"/>
        <v>-1146000000</v>
      </c>
      <c r="AU230" t="str">
        <f ca="1"/>
        <v/>
      </c>
      <c r="AV230" t="str">
        <f ca="1"/>
        <v/>
      </c>
      <c r="AW230">
        <f ca="1"/>
        <v>0.53</v>
      </c>
      <c r="AX230">
        <f ca="1"/>
        <v>4061000000</v>
      </c>
      <c r="AY230" t="str">
        <f ca="1"/>
        <v/>
      </c>
      <c r="AZ230">
        <f ca="1"/>
        <v>614000000</v>
      </c>
      <c r="BA230">
        <f ca="1"/>
        <v>614000000</v>
      </c>
      <c r="BB230" t="str">
        <f ca="1"/>
        <v/>
      </c>
      <c r="BC230" t="str">
        <f ca="1"/>
        <v/>
      </c>
      <c r="BD230" t="str">
        <f ca="1"/>
        <v/>
      </c>
      <c r="BE230" t="str">
        <f ca="1"/>
        <v/>
      </c>
      <c r="BF230" t="str">
        <f ca="1"/>
        <v/>
      </c>
      <c r="BG230" t="str">
        <f ca="1"/>
        <v/>
      </c>
      <c r="BH230" t="str">
        <f ca="1"/>
        <v/>
      </c>
      <c r="BI230" t="str">
        <f ca="1"/>
        <v/>
      </c>
      <c r="BJ230" t="str">
        <f ca="1"/>
        <v/>
      </c>
      <c r="BK230" t="str">
        <f ca="1"/>
        <v/>
      </c>
      <c r="BL230" t="str">
        <f ca="1"/>
        <v/>
      </c>
      <c r="BM230">
        <f ca="1"/>
        <v>5.7924528301886804</v>
      </c>
      <c r="BN230">
        <f ca="1"/>
        <v>0.58798026610853604</v>
      </c>
      <c r="BO230">
        <f ca="1"/>
        <v>1.8563312901779001</v>
      </c>
      <c r="BP230">
        <f ca="1"/>
        <v>194.79370754716999</v>
      </c>
      <c r="BQ230">
        <f ca="1"/>
        <v>1.52794675445502E-2</v>
      </c>
      <c r="BR230" t="str">
        <f ca="1"/>
        <v/>
      </c>
      <c r="BS230">
        <f ca="1"/>
        <v>9.789871976311461E-10</v>
      </c>
    </row>
    <row r="231" spans="1:71" x14ac:dyDescent="0.3">
      <c r="A231">
        <f ca="1"/>
        <v>2488</v>
      </c>
      <c r="B231" t="str">
        <f ca="1"/>
        <v>ADVANCED MICRO DEVICES INC</v>
      </c>
      <c r="C231" t="str">
        <f ca="1"/>
        <v>AMD</v>
      </c>
      <c r="D231" t="str">
        <f ca="1"/>
        <v>04 Manufacturing</v>
      </c>
      <c r="E231" t="str">
        <f ca="1"/>
        <v>Semiconductors &amp; Related Devices</v>
      </c>
      <c r="F231" t="str">
        <f ca="1"/>
        <v>3674</v>
      </c>
      <c r="G231" t="str">
        <f ca="1"/>
        <v>2485 AUGUSTINE DRIVE SANTA CLARA, CA 95054</v>
      </c>
      <c r="H231">
        <f ca="1"/>
        <v>2022</v>
      </c>
      <c r="I231" t="str">
        <f ca="1"/>
        <v>FY</v>
      </c>
      <c r="J231">
        <f ca="1"/>
        <v>92.270128</v>
      </c>
      <c r="K231">
        <f ca="1"/>
        <v>67580000000</v>
      </c>
      <c r="L231">
        <f ca="1"/>
        <v>15019000000</v>
      </c>
      <c r="M231">
        <f ca="1"/>
        <v>4835000000</v>
      </c>
      <c r="N231">
        <f ca="1"/>
        <v>4126000000</v>
      </c>
      <c r="O231">
        <f ca="1"/>
        <v>3771000000</v>
      </c>
      <c r="P231" t="str">
        <f ca="1"/>
        <v/>
      </c>
      <c r="Q231">
        <f ca="1"/>
        <v>1513000000</v>
      </c>
      <c r="R231">
        <f ca="1"/>
        <v>24118000000</v>
      </c>
      <c r="S231">
        <f ca="1"/>
        <v>24177000000</v>
      </c>
      <c r="T231" t="str">
        <f ca="1"/>
        <v/>
      </c>
      <c r="U231">
        <f ca="1"/>
        <v>6369000000</v>
      </c>
      <c r="V231">
        <f ca="1"/>
        <v>2493000000</v>
      </c>
      <c r="W231" t="str">
        <f ca="1"/>
        <v/>
      </c>
      <c r="X231" t="str">
        <f ca="1"/>
        <v/>
      </c>
      <c r="Y231" t="str">
        <f ca="1"/>
        <v/>
      </c>
      <c r="Z231">
        <f ca="1"/>
        <v>54750000000</v>
      </c>
      <c r="AA231">
        <f ca="1"/>
        <v>3099000000</v>
      </c>
      <c r="AB231">
        <f ca="1"/>
        <v>-131000000</v>
      </c>
      <c r="AC231">
        <f ca="1"/>
        <v>16000000</v>
      </c>
      <c r="AD231">
        <f ca="1"/>
        <v>1612000000</v>
      </c>
      <c r="AE231">
        <f ca="1"/>
        <v>10603000000</v>
      </c>
      <c r="AF231" t="str">
        <f ca="1"/>
        <v/>
      </c>
      <c r="AG231" t="str">
        <f ca="1"/>
        <v/>
      </c>
      <c r="AH231">
        <f ca="1"/>
        <v>1264000000</v>
      </c>
      <c r="AI231">
        <f ca="1"/>
        <v>5005000000</v>
      </c>
      <c r="AJ231" t="str">
        <f ca="1"/>
        <v/>
      </c>
      <c r="AK231">
        <f ca="1"/>
        <v>-122000000</v>
      </c>
      <c r="AL231">
        <f ca="1"/>
        <v>1320000000</v>
      </c>
      <c r="AM231">
        <f ca="1"/>
        <v>88000000</v>
      </c>
      <c r="AN231" t="str">
        <f ca="1"/>
        <v/>
      </c>
      <c r="AO231">
        <f ca="1"/>
        <v>3565000000</v>
      </c>
      <c r="AP231">
        <f ca="1"/>
        <v>546000000</v>
      </c>
      <c r="AQ231" t="str">
        <f ca="1"/>
        <v/>
      </c>
      <c r="AR231" t="str">
        <f ca="1"/>
        <v/>
      </c>
      <c r="AS231">
        <f ca="1"/>
        <v>1999000000</v>
      </c>
      <c r="AT231">
        <f ca="1"/>
        <v>-3264000000</v>
      </c>
      <c r="AU231" t="str">
        <f ca="1"/>
        <v/>
      </c>
      <c r="AV231" t="str">
        <f ca="1"/>
        <v/>
      </c>
      <c r="AW231">
        <f ca="1"/>
        <v>0.85</v>
      </c>
      <c r="AX231">
        <f ca="1"/>
        <v>2863000000</v>
      </c>
      <c r="AY231" t="str">
        <f ca="1"/>
        <v/>
      </c>
      <c r="AZ231">
        <f ca="1"/>
        <v>1286000000</v>
      </c>
      <c r="BA231">
        <f ca="1"/>
        <v>1286000000</v>
      </c>
      <c r="BB231" t="str">
        <f ca="1"/>
        <v/>
      </c>
      <c r="BC231" t="str">
        <f ca="1"/>
        <v/>
      </c>
      <c r="BD231" t="str">
        <f ca="1"/>
        <v/>
      </c>
      <c r="BE231" t="str">
        <f ca="1"/>
        <v/>
      </c>
      <c r="BF231" t="str">
        <f ca="1"/>
        <v/>
      </c>
      <c r="BG231" t="str">
        <f ca="1"/>
        <v/>
      </c>
      <c r="BH231" t="str">
        <f ca="1"/>
        <v/>
      </c>
      <c r="BI231" t="str">
        <f ca="1"/>
        <v/>
      </c>
      <c r="BJ231" t="str">
        <f ca="1"/>
        <v/>
      </c>
      <c r="BK231" t="str">
        <f ca="1"/>
        <v/>
      </c>
      <c r="BL231" t="str">
        <f ca="1"/>
        <v/>
      </c>
      <c r="BM231">
        <f ca="1"/>
        <v>14.613636363636401</v>
      </c>
      <c r="BN231">
        <f ca="1"/>
        <v>0.75914586277280605</v>
      </c>
      <c r="BO231">
        <f ca="1"/>
        <v>1.76605432563982</v>
      </c>
      <c r="BP231">
        <f ca="1"/>
        <v>108.553091764706</v>
      </c>
      <c r="BQ231">
        <f ca="1"/>
        <v>2.4109589041095902E-2</v>
      </c>
      <c r="BR231" t="str">
        <f ca="1"/>
        <v/>
      </c>
      <c r="BS231">
        <f ca="1"/>
        <v>1.43250427031963E-9</v>
      </c>
    </row>
    <row r="232" spans="1:71" x14ac:dyDescent="0.3">
      <c r="A232">
        <f ca="1"/>
        <v>2488</v>
      </c>
      <c r="B232" t="str">
        <f ca="1"/>
        <v>ADVANCED MICRO DEVICES INC</v>
      </c>
      <c r="C232" t="str">
        <f ca="1"/>
        <v>AMD</v>
      </c>
      <c r="D232" t="str">
        <f ca="1"/>
        <v>04 Manufacturing</v>
      </c>
      <c r="E232" t="str">
        <f ca="1"/>
        <v>Semiconductors &amp; Related Devices</v>
      </c>
      <c r="F232" t="str">
        <f ca="1"/>
        <v>3674</v>
      </c>
      <c r="G232" t="str">
        <f ca="1"/>
        <v>2485 AUGUSTINE DRIVE SANTA CLARA, CA 95054</v>
      </c>
      <c r="H232">
        <f ca="1"/>
        <v>2021</v>
      </c>
      <c r="I232" t="str">
        <f ca="1"/>
        <v>FY</v>
      </c>
      <c r="J232">
        <f ca="1"/>
        <v>104.45621800000001</v>
      </c>
      <c r="K232">
        <f ca="1"/>
        <v>12419000000</v>
      </c>
      <c r="L232">
        <f ca="1"/>
        <v>8583000000</v>
      </c>
      <c r="M232">
        <f ca="1"/>
        <v>2535000000</v>
      </c>
      <c r="N232">
        <f ca="1"/>
        <v>2706000000</v>
      </c>
      <c r="O232">
        <f ca="1"/>
        <v>1955000000</v>
      </c>
      <c r="P232" t="str">
        <f ca="1"/>
        <v/>
      </c>
      <c r="Q232">
        <f ca="1"/>
        <v>702000000</v>
      </c>
      <c r="R232" t="str">
        <f ca="1"/>
        <v/>
      </c>
      <c r="S232">
        <f ca="1"/>
        <v>289000000</v>
      </c>
      <c r="T232" t="str">
        <f ca="1"/>
        <v/>
      </c>
      <c r="U232">
        <f ca="1"/>
        <v>4240000000</v>
      </c>
      <c r="V232">
        <f ca="1"/>
        <v>1321000000</v>
      </c>
      <c r="W232" t="str">
        <f ca="1"/>
        <v/>
      </c>
      <c r="X232" t="str">
        <f ca="1"/>
        <v/>
      </c>
      <c r="Y232">
        <f ca="1"/>
        <v>1000000</v>
      </c>
      <c r="Z232">
        <f ca="1"/>
        <v>7497000000</v>
      </c>
      <c r="AA232">
        <f ca="1"/>
        <v>2130000000</v>
      </c>
      <c r="AB232">
        <f ca="1"/>
        <v>-1451000000</v>
      </c>
      <c r="AC232">
        <f ca="1"/>
        <v>12000000</v>
      </c>
      <c r="AD232">
        <f ca="1"/>
        <v>1207000000</v>
      </c>
      <c r="AE232">
        <f ca="1"/>
        <v>7929000000</v>
      </c>
      <c r="AF232" t="str">
        <f ca="1"/>
        <v/>
      </c>
      <c r="AG232" t="str">
        <f ca="1"/>
        <v/>
      </c>
      <c r="AH232">
        <f ca="1"/>
        <v>3648000000</v>
      </c>
      <c r="AI232">
        <f ca="1"/>
        <v>2845000000</v>
      </c>
      <c r="AJ232" t="str">
        <f ca="1"/>
        <v/>
      </c>
      <c r="AK232">
        <f ca="1"/>
        <v>513000000</v>
      </c>
      <c r="AL232">
        <f ca="1"/>
        <v>3162000000</v>
      </c>
      <c r="AM232">
        <f ca="1"/>
        <v>34000000</v>
      </c>
      <c r="AN232" t="str">
        <f ca="1"/>
        <v/>
      </c>
      <c r="AO232">
        <f ca="1"/>
        <v>3521000000</v>
      </c>
      <c r="AP232">
        <f ca="1"/>
        <v>526000000</v>
      </c>
      <c r="AQ232" t="str">
        <f ca="1"/>
        <v/>
      </c>
      <c r="AR232" t="str">
        <f ca="1"/>
        <v/>
      </c>
      <c r="AS232">
        <f ca="1"/>
        <v>-686000000</v>
      </c>
      <c r="AT232">
        <f ca="1"/>
        <v>-1895000000</v>
      </c>
      <c r="AU232" t="str">
        <f ca="1"/>
        <v/>
      </c>
      <c r="AV232" t="str">
        <f ca="1"/>
        <v/>
      </c>
      <c r="AW232">
        <f ca="1"/>
        <v>2.61</v>
      </c>
      <c r="AX232">
        <f ca="1"/>
        <v>1677000000</v>
      </c>
      <c r="AY232" t="str">
        <f ca="1"/>
        <v/>
      </c>
      <c r="AZ232">
        <f ca="1"/>
        <v>3709000000</v>
      </c>
      <c r="BA232">
        <f ca="1"/>
        <v>3709000000</v>
      </c>
      <c r="BB232" t="str">
        <f ca="1"/>
        <v/>
      </c>
      <c r="BC232" t="str">
        <f ca="1"/>
        <v/>
      </c>
      <c r="BD232" t="str">
        <f ca="1"/>
        <v/>
      </c>
      <c r="BE232" t="str">
        <f ca="1"/>
        <v/>
      </c>
      <c r="BF232" t="str">
        <f ca="1"/>
        <v/>
      </c>
      <c r="BG232" t="str">
        <f ca="1"/>
        <v/>
      </c>
      <c r="BH232" t="str">
        <f ca="1"/>
        <v/>
      </c>
      <c r="BI232" t="str">
        <f ca="1"/>
        <v/>
      </c>
      <c r="BJ232" t="str">
        <f ca="1"/>
        <v/>
      </c>
      <c r="BK232" t="str">
        <f ca="1"/>
        <v/>
      </c>
      <c r="BL232" t="str">
        <f ca="1"/>
        <v/>
      </c>
      <c r="BM232">
        <f ca="1"/>
        <v>109.08823529411799</v>
      </c>
      <c r="BN232">
        <f ca="1"/>
        <v>0.597877358490566</v>
      </c>
      <c r="BO232">
        <f ca="1"/>
        <v>1.5632075471698099</v>
      </c>
      <c r="BP232">
        <f ca="1"/>
        <v>40.021539463601499</v>
      </c>
      <c r="BQ232">
        <f ca="1"/>
        <v>0.421768707482993</v>
      </c>
      <c r="BR232" t="str">
        <f ca="1"/>
        <v/>
      </c>
      <c r="BS232">
        <f ca="1"/>
        <v>3.6365309987995202E-8</v>
      </c>
    </row>
    <row r="233" spans="1:71" x14ac:dyDescent="0.3">
      <c r="A233">
        <f ca="1"/>
        <v>2488</v>
      </c>
      <c r="B233" t="str">
        <f ca="1"/>
        <v>ADVANCED MICRO DEVICES INC</v>
      </c>
      <c r="C233" t="str">
        <f ca="1"/>
        <v>AMD</v>
      </c>
      <c r="D233" t="str">
        <f ca="1"/>
        <v>04 Manufacturing</v>
      </c>
      <c r="E233" t="str">
        <f ca="1"/>
        <v>Semiconductors &amp; Related Devices</v>
      </c>
      <c r="F233" t="str">
        <f ca="1"/>
        <v>3674</v>
      </c>
      <c r="G233" t="str">
        <f ca="1"/>
        <v>2485 AUGUSTINE DRIVE SANTA CLARA, CA 95054</v>
      </c>
      <c r="H233">
        <f ca="1"/>
        <v>2020</v>
      </c>
      <c r="I233" t="str">
        <f ca="1"/>
        <v>FY</v>
      </c>
      <c r="J233">
        <f ca="1"/>
        <v>62.779567999999998</v>
      </c>
      <c r="K233">
        <f ca="1"/>
        <v>8962000000</v>
      </c>
      <c r="L233">
        <f ca="1"/>
        <v>6143000000</v>
      </c>
      <c r="M233">
        <f ca="1"/>
        <v>1595000000</v>
      </c>
      <c r="N233">
        <f ca="1"/>
        <v>2066000000</v>
      </c>
      <c r="O233">
        <f ca="1"/>
        <v>1399000000</v>
      </c>
      <c r="P233" t="str">
        <f ca="1"/>
        <v/>
      </c>
      <c r="Q233">
        <f ca="1"/>
        <v>641000000</v>
      </c>
      <c r="R233" t="str">
        <f ca="1"/>
        <v/>
      </c>
      <c r="S233">
        <f ca="1"/>
        <v>289000000</v>
      </c>
      <c r="T233" t="str">
        <f ca="1"/>
        <v/>
      </c>
      <c r="U233">
        <f ca="1"/>
        <v>2417000000</v>
      </c>
      <c r="V233">
        <f ca="1"/>
        <v>468000000</v>
      </c>
      <c r="W233" t="str">
        <f ca="1"/>
        <v/>
      </c>
      <c r="X233" t="str">
        <f ca="1"/>
        <v/>
      </c>
      <c r="Y233">
        <f ca="1"/>
        <v>330000000</v>
      </c>
      <c r="Z233">
        <f ca="1"/>
        <v>5837000000</v>
      </c>
      <c r="AA233">
        <f ca="1"/>
        <v>131000000</v>
      </c>
      <c r="AB233">
        <f ca="1"/>
        <v>-4605000000</v>
      </c>
      <c r="AC233">
        <f ca="1"/>
        <v>12000000</v>
      </c>
      <c r="AD233">
        <f ca="1"/>
        <v>1211000000</v>
      </c>
      <c r="AE233">
        <f ca="1"/>
        <v>1451000000</v>
      </c>
      <c r="AF233" t="str">
        <f ca="1"/>
        <v/>
      </c>
      <c r="AG233" t="str">
        <f ca="1"/>
        <v/>
      </c>
      <c r="AH233">
        <f ca="1"/>
        <v>570000000</v>
      </c>
      <c r="AI233">
        <f ca="1"/>
        <v>573000000</v>
      </c>
      <c r="AJ233" t="str">
        <f ca="1"/>
        <v/>
      </c>
      <c r="AK233">
        <f ca="1"/>
        <v>-1232000000</v>
      </c>
      <c r="AL233">
        <f ca="1"/>
        <v>1781000000</v>
      </c>
      <c r="AM233">
        <f ca="1"/>
        <v>9000000</v>
      </c>
      <c r="AN233" t="str">
        <f ca="1"/>
        <v/>
      </c>
      <c r="AO233">
        <f ca="1"/>
        <v>1071000000</v>
      </c>
      <c r="AP233">
        <f ca="1"/>
        <v>574000000</v>
      </c>
      <c r="AQ233" t="str">
        <f ca="1"/>
        <v/>
      </c>
      <c r="AR233" t="str">
        <f ca="1"/>
        <v/>
      </c>
      <c r="AS233">
        <f ca="1"/>
        <v>-952000000</v>
      </c>
      <c r="AT233">
        <f ca="1"/>
        <v>6000000</v>
      </c>
      <c r="AU233" t="str">
        <f ca="1"/>
        <v/>
      </c>
      <c r="AV233" t="str">
        <f ca="1"/>
        <v/>
      </c>
      <c r="AW233">
        <f ca="1"/>
        <v>1.48</v>
      </c>
      <c r="AX233">
        <f ca="1"/>
        <v>1190500000</v>
      </c>
      <c r="AY233" t="str">
        <f ca="1"/>
        <v/>
      </c>
      <c r="AZ233">
        <f ca="1"/>
        <v>558000000</v>
      </c>
      <c r="BA233">
        <f ca="1"/>
        <v>558000000</v>
      </c>
      <c r="BB233" t="str">
        <f ca="1"/>
        <v/>
      </c>
      <c r="BC233" t="str">
        <f ca="1"/>
        <v/>
      </c>
      <c r="BD233" t="str">
        <f ca="1"/>
        <v/>
      </c>
      <c r="BE233" t="str">
        <f ca="1"/>
        <v/>
      </c>
      <c r="BF233" t="str">
        <f ca="1"/>
        <v/>
      </c>
      <c r="BG233" t="str">
        <f ca="1"/>
        <v/>
      </c>
      <c r="BH233" t="str">
        <f ca="1"/>
        <v/>
      </c>
      <c r="BI233" t="str">
        <f ca="1"/>
        <v/>
      </c>
      <c r="BJ233" t="str">
        <f ca="1"/>
        <v/>
      </c>
      <c r="BK233" t="str">
        <f ca="1"/>
        <v/>
      </c>
      <c r="BL233" t="str">
        <f ca="1"/>
        <v/>
      </c>
      <c r="BM233">
        <f ca="1"/>
        <v>62</v>
      </c>
      <c r="BN233">
        <f ca="1"/>
        <v>0.65990897807199</v>
      </c>
      <c r="BO233">
        <f ca="1"/>
        <v>1.9627637567232099</v>
      </c>
      <c r="BP233">
        <f ca="1"/>
        <v>42.418627027027</v>
      </c>
      <c r="BQ233">
        <f ca="1"/>
        <v>0.30512249443207101</v>
      </c>
      <c r="BR233" t="str">
        <f ca="1"/>
        <v/>
      </c>
      <c r="BS233">
        <f ca="1"/>
        <v>1.5918067610073699E-8</v>
      </c>
    </row>
    <row r="234" spans="1:71" x14ac:dyDescent="0.3">
      <c r="A234">
        <f ca="1"/>
        <v>2488</v>
      </c>
      <c r="B234" t="str">
        <f ca="1"/>
        <v>ADVANCED MICRO DEVICES INC</v>
      </c>
      <c r="C234" t="str">
        <f ca="1"/>
        <v>AMD</v>
      </c>
      <c r="D234" t="str">
        <f ca="1"/>
        <v>04 Manufacturing</v>
      </c>
      <c r="E234" t="str">
        <f ca="1"/>
        <v>Semiconductors &amp; Related Devices</v>
      </c>
      <c r="F234" t="str">
        <f ca="1"/>
        <v>3674</v>
      </c>
      <c r="G234" t="str">
        <f ca="1"/>
        <v>2485 AUGUSTINE DRIVE SANTA CLARA, CA 95054</v>
      </c>
      <c r="H234">
        <f ca="1"/>
        <v>2019</v>
      </c>
      <c r="I234" t="str">
        <f ca="1"/>
        <v>FY</v>
      </c>
      <c r="J234">
        <f ca="1"/>
        <v>29.071950999999999</v>
      </c>
      <c r="K234">
        <f ca="1"/>
        <v>6028000000</v>
      </c>
      <c r="L234">
        <f ca="1"/>
        <v>4597000000</v>
      </c>
      <c r="M234">
        <f ca="1"/>
        <v>1466000000</v>
      </c>
      <c r="N234">
        <f ca="1"/>
        <v>1859000000</v>
      </c>
      <c r="O234">
        <f ca="1"/>
        <v>982000000</v>
      </c>
      <c r="P234" t="str">
        <f ca="1"/>
        <v/>
      </c>
      <c r="Q234">
        <f ca="1"/>
        <v>500000000</v>
      </c>
      <c r="R234" t="str">
        <f ca="1"/>
        <v/>
      </c>
      <c r="S234">
        <f ca="1"/>
        <v>289000000</v>
      </c>
      <c r="T234" t="str">
        <f ca="1"/>
        <v/>
      </c>
      <c r="U234">
        <f ca="1"/>
        <v>2359000000</v>
      </c>
      <c r="V234">
        <f ca="1"/>
        <v>988000000</v>
      </c>
      <c r="W234" t="str">
        <f ca="1"/>
        <v/>
      </c>
      <c r="X234">
        <f ca="1"/>
        <v>0</v>
      </c>
      <c r="Y234">
        <f ca="1"/>
        <v>486000000</v>
      </c>
      <c r="Z234">
        <f ca="1"/>
        <v>2827000000</v>
      </c>
      <c r="AA234">
        <f ca="1"/>
        <v>53000000</v>
      </c>
      <c r="AB234">
        <f ca="1"/>
        <v>-7095000000</v>
      </c>
      <c r="AC234">
        <f ca="1"/>
        <v>12000000</v>
      </c>
      <c r="AD234">
        <f ca="1"/>
        <v>1170000000</v>
      </c>
      <c r="AE234">
        <f ca="1"/>
        <v>949000000</v>
      </c>
      <c r="AF234" t="str">
        <f ca="1"/>
        <v/>
      </c>
      <c r="AG234" t="str">
        <f ca="1"/>
        <v/>
      </c>
      <c r="AH234">
        <f ca="1"/>
        <v>348000000</v>
      </c>
      <c r="AI234">
        <f ca="1"/>
        <v>395000000</v>
      </c>
      <c r="AJ234" t="str">
        <f ca="1"/>
        <v/>
      </c>
      <c r="AK234">
        <f ca="1"/>
        <v>35000000</v>
      </c>
      <c r="AL234">
        <f ca="1"/>
        <v>170000000</v>
      </c>
      <c r="AM234">
        <f ca="1"/>
        <v>18000000</v>
      </c>
      <c r="AN234" t="str">
        <f ca="1"/>
        <v/>
      </c>
      <c r="AO234">
        <f ca="1"/>
        <v>493000000</v>
      </c>
      <c r="AP234" t="str">
        <f ca="1"/>
        <v/>
      </c>
      <c r="AQ234">
        <f ca="1"/>
        <v>222000000</v>
      </c>
      <c r="AR234" t="str">
        <f ca="1"/>
        <v/>
      </c>
      <c r="AS234">
        <f ca="1"/>
        <v>-149000000</v>
      </c>
      <c r="AT234">
        <f ca="1"/>
        <v>43000000</v>
      </c>
      <c r="AU234" t="str">
        <f ca="1"/>
        <v/>
      </c>
      <c r="AV234" t="str">
        <f ca="1"/>
        <v/>
      </c>
      <c r="AW234">
        <f ca="1"/>
        <v>0.15</v>
      </c>
      <c r="AX234">
        <f ca="1"/>
        <v>913500000</v>
      </c>
      <c r="AY234" t="str">
        <f ca="1"/>
        <v/>
      </c>
      <c r="AZ234">
        <f ca="1"/>
        <v>223000000</v>
      </c>
      <c r="BA234">
        <f ca="1"/>
        <v>223000000</v>
      </c>
      <c r="BB234" t="str">
        <f ca="1"/>
        <v/>
      </c>
      <c r="BC234" t="str">
        <f ca="1"/>
        <v/>
      </c>
      <c r="BD234" t="str">
        <f ca="1"/>
        <v/>
      </c>
      <c r="BE234" t="str">
        <f ca="1"/>
        <v/>
      </c>
      <c r="BF234" t="str">
        <f ca="1"/>
        <v/>
      </c>
      <c r="BG234" t="str">
        <f ca="1"/>
        <v/>
      </c>
      <c r="BH234" t="str">
        <f ca="1"/>
        <v/>
      </c>
      <c r="BI234" t="str">
        <f ca="1"/>
        <v/>
      </c>
      <c r="BJ234" t="str">
        <f ca="1"/>
        <v/>
      </c>
      <c r="BK234" t="str">
        <f ca="1"/>
        <v/>
      </c>
      <c r="BL234" t="str">
        <f ca="1"/>
        <v/>
      </c>
      <c r="BM234">
        <f ca="1"/>
        <v>12.3888888888889</v>
      </c>
      <c r="BN234">
        <f ca="1"/>
        <v>0.62144976685036002</v>
      </c>
      <c r="BO234">
        <f ca="1"/>
        <v>1.53242899533701</v>
      </c>
      <c r="BP234">
        <f ca="1"/>
        <v>193.81300666666701</v>
      </c>
      <c r="BQ234">
        <f ca="1"/>
        <v>6.01344181110718E-2</v>
      </c>
      <c r="BR234" t="str">
        <f ca="1"/>
        <v/>
      </c>
      <c r="BS234">
        <f ca="1"/>
        <v>1.5425513441811099E-9</v>
      </c>
    </row>
    <row r="235" spans="1:71" x14ac:dyDescent="0.3">
      <c r="A235">
        <f ca="1"/>
        <v>2488</v>
      </c>
      <c r="B235" t="str">
        <f ca="1"/>
        <v>ADVANCED MICRO DEVICES INC</v>
      </c>
      <c r="C235" t="str">
        <f ca="1"/>
        <v>AMD</v>
      </c>
      <c r="D235" t="str">
        <f ca="1"/>
        <v>04 Manufacturing</v>
      </c>
      <c r="E235" t="str">
        <f ca="1"/>
        <v>Semiconductors &amp; Related Devices</v>
      </c>
      <c r="F235" t="str">
        <f ca="1"/>
        <v>3674</v>
      </c>
      <c r="G235" t="str">
        <f ca="1"/>
        <v>2485 AUGUSTINE DRIVE SANTA CLARA, CA 95054</v>
      </c>
      <c r="H235">
        <f ca="1"/>
        <v>2018</v>
      </c>
      <c r="I235" t="str">
        <f ca="1"/>
        <v>FY</v>
      </c>
      <c r="J235">
        <f ca="1"/>
        <v>19.422141</v>
      </c>
      <c r="K235">
        <f ca="1"/>
        <v>4556000000</v>
      </c>
      <c r="L235">
        <f ca="1"/>
        <v>3540000000</v>
      </c>
      <c r="M235">
        <f ca="1"/>
        <v>1078000000</v>
      </c>
      <c r="N235">
        <f ca="1"/>
        <v>1235000000</v>
      </c>
      <c r="O235">
        <f ca="1"/>
        <v>845000000</v>
      </c>
      <c r="P235" t="str">
        <f ca="1"/>
        <v/>
      </c>
      <c r="Q235">
        <f ca="1"/>
        <v>348000000</v>
      </c>
      <c r="R235" t="str">
        <f ca="1"/>
        <v/>
      </c>
      <c r="S235">
        <f ca="1"/>
        <v>289000000</v>
      </c>
      <c r="T235" t="str">
        <f ca="1"/>
        <v/>
      </c>
      <c r="U235">
        <f ca="1"/>
        <v>1984000000</v>
      </c>
      <c r="V235">
        <f ca="1"/>
        <v>528000000</v>
      </c>
      <c r="W235" t="str">
        <f ca="1"/>
        <v/>
      </c>
      <c r="X235">
        <f ca="1"/>
        <v>136000000</v>
      </c>
      <c r="Y235">
        <f ca="1"/>
        <v>1250000000</v>
      </c>
      <c r="Z235">
        <f ca="1"/>
        <v>1266000000</v>
      </c>
      <c r="AA235">
        <f ca="1"/>
        <v>50000000</v>
      </c>
      <c r="AB235">
        <f ca="1"/>
        <v>-7436000000</v>
      </c>
      <c r="AC235">
        <f ca="1"/>
        <v>10000000</v>
      </c>
      <c r="AD235">
        <f ca="1"/>
        <v>1005000000</v>
      </c>
      <c r="AE235">
        <f ca="1"/>
        <v>537000000</v>
      </c>
      <c r="AF235" t="str">
        <f ca="1"/>
        <v/>
      </c>
      <c r="AG235" t="str">
        <f ca="1"/>
        <v/>
      </c>
      <c r="AH235">
        <f ca="1"/>
        <v>28000000</v>
      </c>
      <c r="AI235">
        <f ca="1"/>
        <v>371000000</v>
      </c>
      <c r="AJ235" t="str">
        <f ca="1"/>
        <v/>
      </c>
      <c r="AK235">
        <f ca="1"/>
        <v>-35000000</v>
      </c>
      <c r="AL235">
        <f ca="1"/>
        <v>38000000</v>
      </c>
      <c r="AM235">
        <f ca="1"/>
        <v>29000000</v>
      </c>
      <c r="AN235" t="str">
        <f ca="1"/>
        <v/>
      </c>
      <c r="AO235">
        <f ca="1"/>
        <v>34000000</v>
      </c>
      <c r="AP235" t="str">
        <f ca="1"/>
        <v/>
      </c>
      <c r="AQ235">
        <f ca="1"/>
        <v>170000000</v>
      </c>
      <c r="AR235" t="str">
        <f ca="1"/>
        <v/>
      </c>
      <c r="AS235">
        <f ca="1"/>
        <v>-170000000</v>
      </c>
      <c r="AT235">
        <f ca="1"/>
        <v>28000000</v>
      </c>
      <c r="AU235" t="str">
        <f ca="1"/>
        <v/>
      </c>
      <c r="AV235" t="str">
        <f ca="1"/>
        <v/>
      </c>
      <c r="AW235">
        <f ca="1"/>
        <v>0.04</v>
      </c>
      <c r="AX235">
        <f ca="1"/>
        <v>792000000</v>
      </c>
      <c r="AY235" t="str">
        <f ca="1"/>
        <v/>
      </c>
      <c r="AZ235">
        <f ca="1"/>
        <v>32000000</v>
      </c>
      <c r="BA235">
        <f ca="1"/>
        <v>32000000</v>
      </c>
      <c r="BB235" t="str">
        <f ca="1"/>
        <v/>
      </c>
      <c r="BC235" t="str">
        <f ca="1"/>
        <v/>
      </c>
      <c r="BD235" t="str">
        <f ca="1"/>
        <v/>
      </c>
      <c r="BE235" t="str">
        <f ca="1"/>
        <v/>
      </c>
      <c r="BF235" t="str">
        <f ca="1"/>
        <v/>
      </c>
      <c r="BG235" t="str">
        <f ca="1"/>
        <v/>
      </c>
      <c r="BH235" t="str">
        <f ca="1"/>
        <v/>
      </c>
      <c r="BI235" t="str">
        <f ca="1"/>
        <v/>
      </c>
      <c r="BJ235" t="str">
        <f ca="1"/>
        <v/>
      </c>
      <c r="BK235" t="str">
        <f ca="1"/>
        <v/>
      </c>
      <c r="BL235" t="str">
        <f ca="1"/>
        <v/>
      </c>
      <c r="BM235">
        <f ca="1"/>
        <v>1.1034482758620701</v>
      </c>
      <c r="BN235">
        <f ca="1"/>
        <v>0.54334677419354804</v>
      </c>
      <c r="BO235">
        <f ca="1"/>
        <v>1.3583669354838701</v>
      </c>
      <c r="BP235">
        <f ca="1"/>
        <v>485.55352499999998</v>
      </c>
      <c r="BQ235">
        <f ca="1"/>
        <v>3.0015797788309598E-2</v>
      </c>
      <c r="BR235" t="str">
        <f ca="1"/>
        <v/>
      </c>
      <c r="BS235">
        <f ca="1"/>
        <v>6.1365374407582903E-10</v>
      </c>
    </row>
    <row r="236" spans="1:71" x14ac:dyDescent="0.3">
      <c r="A236">
        <f ca="1"/>
        <v>2488</v>
      </c>
      <c r="B236" t="str">
        <f ca="1"/>
        <v>ADVANCED MICRO DEVICES INC</v>
      </c>
      <c r="C236" t="str">
        <f ca="1"/>
        <v>AMD</v>
      </c>
      <c r="D236" t="str">
        <f ca="1"/>
        <v>04 Manufacturing</v>
      </c>
      <c r="E236" t="str">
        <f ca="1"/>
        <v>Semiconductors &amp; Related Devices</v>
      </c>
      <c r="F236" t="str">
        <f ca="1"/>
        <v>3674</v>
      </c>
      <c r="G236" t="str">
        <f ca="1"/>
        <v>2485 AUGUSTINE DRIVE SANTA CLARA, CA 95054</v>
      </c>
      <c r="H236">
        <f ca="1"/>
        <v>2017</v>
      </c>
      <c r="I236" t="str">
        <f ca="1"/>
        <v>FY</v>
      </c>
      <c r="J236">
        <f ca="1"/>
        <v>12.609938</v>
      </c>
      <c r="K236">
        <f ca="1"/>
        <v>3540000000</v>
      </c>
      <c r="L236">
        <f ca="1"/>
        <v>2622000000</v>
      </c>
      <c r="M236">
        <f ca="1"/>
        <v>1185000000</v>
      </c>
      <c r="N236">
        <f ca="1"/>
        <v>400000000</v>
      </c>
      <c r="O236">
        <f ca="1"/>
        <v>739000000</v>
      </c>
      <c r="P236" t="str">
        <f ca="1"/>
        <v/>
      </c>
      <c r="Q236">
        <f ca="1"/>
        <v>261000000</v>
      </c>
      <c r="R236" t="str">
        <f ca="1"/>
        <v/>
      </c>
      <c r="S236">
        <f ca="1"/>
        <v>289000000</v>
      </c>
      <c r="T236" t="str">
        <f ca="1"/>
        <v/>
      </c>
      <c r="U236">
        <f ca="1"/>
        <v>1486000000</v>
      </c>
      <c r="V236">
        <f ca="1"/>
        <v>384000000</v>
      </c>
      <c r="W236" t="str">
        <f ca="1"/>
        <v/>
      </c>
      <c r="X236" t="str">
        <f ca="1"/>
        <v/>
      </c>
      <c r="Y236">
        <f ca="1"/>
        <v>1395000000</v>
      </c>
      <c r="Z236">
        <f ca="1"/>
        <v>611000000</v>
      </c>
      <c r="AA236">
        <f ca="1"/>
        <v>108000000</v>
      </c>
      <c r="AB236">
        <f ca="1"/>
        <v>-7760000000</v>
      </c>
      <c r="AC236">
        <f ca="1"/>
        <v>9000000</v>
      </c>
      <c r="AD236">
        <f ca="1"/>
        <v>967000000</v>
      </c>
      <c r="AE236">
        <f ca="1"/>
        <v>515000000</v>
      </c>
      <c r="AF236" t="str">
        <f ca="1"/>
        <v/>
      </c>
      <c r="AG236" t="str">
        <f ca="1"/>
        <v/>
      </c>
      <c r="AH236">
        <f ca="1"/>
        <v>82000000</v>
      </c>
      <c r="AI236">
        <f ca="1"/>
        <v>300000000</v>
      </c>
      <c r="AJ236" t="str">
        <f ca="1"/>
        <v/>
      </c>
      <c r="AK236">
        <f ca="1"/>
        <v>-8000000</v>
      </c>
      <c r="AL236">
        <f ca="1"/>
        <v>61000000</v>
      </c>
      <c r="AM236">
        <f ca="1"/>
        <v>31000000</v>
      </c>
      <c r="AN236" t="str">
        <f ca="1"/>
        <v/>
      </c>
      <c r="AO236">
        <f ca="1"/>
        <v>68000000</v>
      </c>
      <c r="AP236" t="str">
        <f ca="1"/>
        <v/>
      </c>
      <c r="AQ236">
        <f ca="1"/>
        <v>144000000</v>
      </c>
      <c r="AR236" t="str">
        <f ca="1"/>
        <v/>
      </c>
      <c r="AS236">
        <f ca="1"/>
        <v>-114000000</v>
      </c>
      <c r="AT236">
        <f ca="1"/>
        <v>-33000000</v>
      </c>
      <c r="AU236" t="str">
        <f ca="1"/>
        <v/>
      </c>
      <c r="AV236" t="str">
        <f ca="1"/>
        <v/>
      </c>
      <c r="AW236">
        <f ca="1"/>
        <v>0.06</v>
      </c>
      <c r="AX236" t="str">
        <f ca="1"/>
        <v/>
      </c>
      <c r="AY236" t="str">
        <f ca="1"/>
        <v/>
      </c>
      <c r="AZ236">
        <f ca="1"/>
        <v>84000000</v>
      </c>
      <c r="BA236">
        <f ca="1"/>
        <v>84000000</v>
      </c>
      <c r="BB236" t="str">
        <f ca="1"/>
        <v/>
      </c>
      <c r="BC236" t="str">
        <f ca="1"/>
        <v/>
      </c>
      <c r="BD236" t="str">
        <f ca="1"/>
        <v/>
      </c>
      <c r="BE236" t="str">
        <f ca="1"/>
        <v/>
      </c>
      <c r="BF236" t="str">
        <f ca="1"/>
        <v/>
      </c>
      <c r="BG236" t="str">
        <f ca="1"/>
        <v/>
      </c>
      <c r="BH236" t="str">
        <f ca="1"/>
        <v/>
      </c>
      <c r="BI236" t="str">
        <f ca="1"/>
        <v/>
      </c>
      <c r="BJ236" t="str">
        <f ca="1"/>
        <v/>
      </c>
      <c r="BK236" t="str">
        <f ca="1"/>
        <v/>
      </c>
      <c r="BL236" t="str">
        <f ca="1"/>
        <v/>
      </c>
      <c r="BM236">
        <f ca="1"/>
        <v>2.7096774193548399</v>
      </c>
      <c r="BN236">
        <f ca="1"/>
        <v>0.79744279946164198</v>
      </c>
      <c r="BO236">
        <f ca="1"/>
        <v>1.2671601615074</v>
      </c>
      <c r="BP236">
        <f ca="1"/>
        <v>210.16563333333301</v>
      </c>
      <c r="BQ236">
        <f ca="1"/>
        <v>9.9836333878887101E-2</v>
      </c>
      <c r="BR236" t="str">
        <f ca="1"/>
        <v/>
      </c>
      <c r="BS236">
        <f ca="1"/>
        <v>1.23829178396072E-9</v>
      </c>
    </row>
    <row r="237" spans="1:71" x14ac:dyDescent="0.3">
      <c r="A237">
        <f ca="1"/>
        <v>1387467</v>
      </c>
      <c r="B237" t="str">
        <f ca="1"/>
        <v>ALPHA &amp; OMEGA SEMICONDUCTOR Ltd</v>
      </c>
      <c r="C237" t="str">
        <f ca="1"/>
        <v>AOSL</v>
      </c>
      <c r="D237" t="str">
        <f ca="1"/>
        <v>04 Manufacturing</v>
      </c>
      <c r="E237" t="str">
        <f ca="1"/>
        <v>Semiconductors &amp; Related Devices</v>
      </c>
      <c r="F237" t="str">
        <f ca="1"/>
        <v>3674</v>
      </c>
      <c r="G237" t="str">
        <f ca="1"/>
        <v>475 OAKMEAD PARKWAY SUNNYVALE, CA 94085</v>
      </c>
      <c r="H237">
        <f ca="1"/>
        <v>2026</v>
      </c>
      <c r="I237" t="str">
        <f ca="1"/>
        <v>FY</v>
      </c>
      <c r="J237">
        <f ca="1"/>
        <v>23.017790000000002</v>
      </c>
      <c r="K237" t="str">
        <f ca="1"/>
        <v/>
      </c>
      <c r="L237" t="str">
        <f ca="1"/>
        <v/>
      </c>
      <c r="M237" t="str">
        <f ca="1"/>
        <v/>
      </c>
      <c r="N237" t="str">
        <f ca="1"/>
        <v/>
      </c>
      <c r="O237" t="str">
        <f ca="1"/>
        <v/>
      </c>
      <c r="P237" t="str">
        <f ca="1"/>
        <v/>
      </c>
      <c r="Q237" t="str">
        <f ca="1"/>
        <v/>
      </c>
      <c r="R237" t="str">
        <f ca="1"/>
        <v/>
      </c>
      <c r="S237" t="str">
        <f ca="1"/>
        <v/>
      </c>
      <c r="T237" t="str">
        <f ca="1"/>
        <v/>
      </c>
      <c r="U237" t="str">
        <f ca="1"/>
        <v/>
      </c>
      <c r="V237" t="str">
        <f ca="1"/>
        <v/>
      </c>
      <c r="W237" t="str">
        <f ca="1"/>
        <v/>
      </c>
      <c r="X237" t="str">
        <f ca="1"/>
        <v/>
      </c>
      <c r="Y237" t="str">
        <f ca="1"/>
        <v/>
      </c>
      <c r="Z237" t="str">
        <f ca="1"/>
        <v/>
      </c>
      <c r="AA237" t="str">
        <f ca="1"/>
        <v/>
      </c>
      <c r="AB237" t="str">
        <f ca="1"/>
        <v/>
      </c>
      <c r="AC237" t="str">
        <f ca="1"/>
        <v/>
      </c>
      <c r="AD237" t="str">
        <f ca="1"/>
        <v/>
      </c>
      <c r="AE237" t="str">
        <f ca="1"/>
        <v/>
      </c>
      <c r="AF237" t="str">
        <f ca="1"/>
        <v/>
      </c>
      <c r="AG237" t="str">
        <f ca="1"/>
        <v/>
      </c>
      <c r="AH237" t="str">
        <f ca="1"/>
        <v/>
      </c>
      <c r="AI237" t="str">
        <f ca="1"/>
        <v/>
      </c>
      <c r="AJ237" t="str">
        <f ca="1"/>
        <v/>
      </c>
      <c r="AK237" t="str">
        <f ca="1"/>
        <v/>
      </c>
      <c r="AL237" t="str">
        <f ca="1"/>
        <v/>
      </c>
      <c r="AM237" t="str">
        <f ca="1"/>
        <v/>
      </c>
      <c r="AN237" t="str">
        <f ca="1"/>
        <v/>
      </c>
      <c r="AO237" t="str">
        <f ca="1"/>
        <v/>
      </c>
      <c r="AP237" t="str">
        <f ca="1"/>
        <v/>
      </c>
      <c r="AQ237" t="str">
        <f ca="1"/>
        <v/>
      </c>
      <c r="AR237" t="str">
        <f ca="1"/>
        <v/>
      </c>
      <c r="AS237" t="str">
        <f ca="1"/>
        <v/>
      </c>
      <c r="AT237" t="str">
        <f ca="1"/>
        <v/>
      </c>
      <c r="AU237" t="str">
        <f ca="1"/>
        <v/>
      </c>
      <c r="AV237" t="str">
        <f ca="1"/>
        <v/>
      </c>
      <c r="AW237" t="str">
        <f ca="1"/>
        <v/>
      </c>
      <c r="AX237" t="str">
        <f ca="1"/>
        <v/>
      </c>
      <c r="AY237" t="str">
        <f ca="1"/>
        <v/>
      </c>
      <c r="AZ237" t="str">
        <f ca="1"/>
        <v/>
      </c>
      <c r="BA237" t="str">
        <f ca="1"/>
        <v/>
      </c>
      <c r="BB237" t="str">
        <f ca="1"/>
        <v/>
      </c>
      <c r="BC237" t="str">
        <f ca="1"/>
        <v/>
      </c>
      <c r="BD237" t="str">
        <f ca="1"/>
        <v/>
      </c>
      <c r="BE237" t="str">
        <f ca="1"/>
        <v/>
      </c>
      <c r="BF237" t="str">
        <f ca="1"/>
        <v/>
      </c>
      <c r="BG237" t="str">
        <f ca="1"/>
        <v/>
      </c>
      <c r="BH237" t="str">
        <f ca="1"/>
        <v/>
      </c>
      <c r="BI237" t="str">
        <f ca="1"/>
        <v/>
      </c>
      <c r="BJ237" t="str">
        <f ca="1"/>
        <v/>
      </c>
      <c r="BK237" t="str">
        <f ca="1"/>
        <v/>
      </c>
      <c r="BL237" t="str">
        <f ca="1"/>
        <v/>
      </c>
      <c r="BM237" t="str">
        <f ca="1"/>
        <v/>
      </c>
      <c r="BN237" t="str">
        <f ca="1"/>
        <v/>
      </c>
      <c r="BO237" t="str">
        <f ca="1"/>
        <v/>
      </c>
      <c r="BP237" t="str">
        <f ca="1"/>
        <v/>
      </c>
      <c r="BQ237" t="str">
        <f ca="1"/>
        <v/>
      </c>
      <c r="BR237" t="str">
        <f ca="1"/>
        <v/>
      </c>
      <c r="BS237" t="str">
        <f ca="1"/>
        <v/>
      </c>
    </row>
    <row r="238" spans="1:71" x14ac:dyDescent="0.3">
      <c r="A238">
        <f ca="1"/>
        <v>1387467</v>
      </c>
      <c r="B238" t="str">
        <f ca="1"/>
        <v>ALPHA &amp; OMEGA SEMICONDUCTOR Ltd</v>
      </c>
      <c r="C238" t="str">
        <f ca="1"/>
        <v>AOSL</v>
      </c>
      <c r="D238" t="str">
        <f ca="1"/>
        <v>04 Manufacturing</v>
      </c>
      <c r="E238" t="str">
        <f ca="1"/>
        <v>Semiconductors &amp; Related Devices</v>
      </c>
      <c r="F238" t="str">
        <f ca="1"/>
        <v>3674</v>
      </c>
      <c r="G238" t="str">
        <f ca="1"/>
        <v>475 OAKMEAD PARKWAY SUNNYVALE, CA 94085</v>
      </c>
      <c r="H238">
        <f ca="1"/>
        <v>2025</v>
      </c>
      <c r="I238" t="str">
        <f ca="1"/>
        <v>FY</v>
      </c>
      <c r="J238">
        <f ca="1"/>
        <v>27.303501000000001</v>
      </c>
      <c r="K238">
        <f ca="1"/>
        <v>1034303000</v>
      </c>
      <c r="L238">
        <f ca="1"/>
        <v>396162000</v>
      </c>
      <c r="M238">
        <f ca="1"/>
        <v>153079000</v>
      </c>
      <c r="N238">
        <f ca="1"/>
        <v>34772000</v>
      </c>
      <c r="O238">
        <f ca="1"/>
        <v>189677000</v>
      </c>
      <c r="P238" t="str">
        <f ca="1"/>
        <v/>
      </c>
      <c r="Q238">
        <f ca="1"/>
        <v>314097000</v>
      </c>
      <c r="R238">
        <f ca="1"/>
        <v>0</v>
      </c>
      <c r="S238">
        <f ca="1"/>
        <v>269000</v>
      </c>
      <c r="T238">
        <f ca="1"/>
        <v>211971000</v>
      </c>
      <c r="U238">
        <f ca="1"/>
        <v>154507000</v>
      </c>
      <c r="V238" t="str">
        <f ca="1"/>
        <v/>
      </c>
      <c r="W238" t="str">
        <f ca="1"/>
        <v/>
      </c>
      <c r="X238" t="str">
        <f ca="1"/>
        <v/>
      </c>
      <c r="Y238">
        <f ca="1"/>
        <v>14872000</v>
      </c>
      <c r="Z238">
        <f ca="1"/>
        <v>822332000</v>
      </c>
      <c r="AA238">
        <f ca="1"/>
        <v>79058000</v>
      </c>
      <c r="AB238">
        <f ca="1"/>
        <v>533927000</v>
      </c>
      <c r="AC238">
        <f ca="1"/>
        <v>74000</v>
      </c>
      <c r="AD238">
        <f ca="1"/>
        <v>30009000</v>
      </c>
      <c r="AE238">
        <f ca="1"/>
        <v>161004000</v>
      </c>
      <c r="AF238" t="str">
        <f ca="1"/>
        <v/>
      </c>
      <c r="AG238">
        <f ca="1"/>
        <v>535158000</v>
      </c>
      <c r="AH238">
        <f ca="1"/>
        <v>-28436000</v>
      </c>
      <c r="AI238">
        <f ca="1"/>
        <v>94265000</v>
      </c>
      <c r="AJ238">
        <f ca="1"/>
        <v>189440000</v>
      </c>
      <c r="AK238">
        <f ca="1"/>
        <v>-8625000</v>
      </c>
      <c r="AL238">
        <f ca="1"/>
        <v>-96976000</v>
      </c>
      <c r="AM238" t="str">
        <f ca="1"/>
        <v/>
      </c>
      <c r="AN238" t="str">
        <f ca="1"/>
        <v/>
      </c>
      <c r="AO238">
        <f ca="1"/>
        <v>29668000</v>
      </c>
      <c r="AP238" t="str">
        <f ca="1"/>
        <v/>
      </c>
      <c r="AQ238" t="str">
        <f ca="1"/>
        <v/>
      </c>
      <c r="AR238" t="str">
        <f ca="1"/>
        <v/>
      </c>
      <c r="AS238">
        <f ca="1"/>
        <v>-36441000</v>
      </c>
      <c r="AT238">
        <f ca="1"/>
        <v>-15496000</v>
      </c>
      <c r="AU238" t="str">
        <f ca="1"/>
        <v/>
      </c>
      <c r="AV238" t="str">
        <f ca="1"/>
        <v/>
      </c>
      <c r="AW238">
        <f ca="1"/>
        <v>-3.3</v>
      </c>
      <c r="AX238">
        <f ca="1"/>
        <v>192713500</v>
      </c>
      <c r="AY238" t="str">
        <f ca="1"/>
        <v/>
      </c>
      <c r="AZ238" t="str">
        <f ca="1"/>
        <v/>
      </c>
      <c r="BA238" t="str">
        <f ca="1"/>
        <v/>
      </c>
      <c r="BB238" t="str">
        <f ca="1"/>
        <v/>
      </c>
      <c r="BC238" t="str">
        <f ca="1"/>
        <v/>
      </c>
      <c r="BD238" t="str">
        <f ca="1"/>
        <v/>
      </c>
      <c r="BE238" t="str">
        <f ca="1"/>
        <v/>
      </c>
      <c r="BF238">
        <f ca="1"/>
        <v>2.7769616555145298</v>
      </c>
      <c r="BG238" t="str">
        <f ca="1"/>
        <v/>
      </c>
      <c r="BH238" t="str">
        <f ca="1"/>
        <v/>
      </c>
      <c r="BI238" t="str">
        <f ca="1"/>
        <v/>
      </c>
      <c r="BJ238" t="str">
        <f ca="1"/>
        <v/>
      </c>
      <c r="BK238" t="str">
        <f ca="1"/>
        <v/>
      </c>
      <c r="BL238">
        <f ca="1"/>
        <v>0.204940911899124</v>
      </c>
      <c r="BM238" t="str">
        <f ca="1"/>
        <v/>
      </c>
      <c r="BN238">
        <f ca="1"/>
        <v>0.99075770029836796</v>
      </c>
      <c r="BO238">
        <f ca="1"/>
        <v>1.3364119425009899</v>
      </c>
      <c r="BP238">
        <f ca="1"/>
        <v>-8.2737881818181798</v>
      </c>
      <c r="BQ238">
        <f ca="1"/>
        <v>-0.11792803879698199</v>
      </c>
      <c r="BR238" t="str">
        <f ca="1"/>
        <v/>
      </c>
      <c r="BS238">
        <f ca="1"/>
        <v>-1.09568341375503E-7</v>
      </c>
    </row>
    <row r="239" spans="1:71" x14ac:dyDescent="0.3">
      <c r="A239">
        <f ca="1"/>
        <v>1387467</v>
      </c>
      <c r="B239" t="str">
        <f ca="1"/>
        <v>ALPHA &amp; OMEGA SEMICONDUCTOR Ltd</v>
      </c>
      <c r="C239" t="str">
        <f ca="1"/>
        <v>AOSL</v>
      </c>
      <c r="D239" t="str">
        <f ca="1"/>
        <v>04 Manufacturing</v>
      </c>
      <c r="E239" t="str">
        <f ca="1"/>
        <v>Semiconductors &amp; Related Devices</v>
      </c>
      <c r="F239" t="str">
        <f ca="1"/>
        <v>3674</v>
      </c>
      <c r="G239" t="str">
        <f ca="1"/>
        <v>475 OAKMEAD PARKWAY SUNNYVALE, CA 94085</v>
      </c>
      <c r="H239">
        <f ca="1"/>
        <v>2024</v>
      </c>
      <c r="I239" t="str">
        <f ca="1"/>
        <v>FY</v>
      </c>
      <c r="J239">
        <f ca="1"/>
        <v>36.454828999999997</v>
      </c>
      <c r="K239">
        <f ca="1"/>
        <v>1145013000</v>
      </c>
      <c r="L239">
        <f ca="1"/>
        <v>398001000</v>
      </c>
      <c r="M239">
        <f ca="1"/>
        <v>175127000</v>
      </c>
      <c r="N239">
        <f ca="1"/>
        <v>12546000</v>
      </c>
      <c r="O239">
        <f ca="1"/>
        <v>195750000</v>
      </c>
      <c r="P239" t="str">
        <f ca="1"/>
        <v/>
      </c>
      <c r="Q239">
        <f ca="1"/>
        <v>336619000</v>
      </c>
      <c r="R239">
        <f ca="1"/>
        <v>3247000</v>
      </c>
      <c r="S239">
        <f ca="1"/>
        <v>269000</v>
      </c>
      <c r="T239">
        <f ca="1"/>
        <v>253406000</v>
      </c>
      <c r="U239">
        <f ca="1"/>
        <v>154233000</v>
      </c>
      <c r="V239" t="str">
        <f ca="1"/>
        <v/>
      </c>
      <c r="W239" t="str">
        <f ca="1"/>
        <v/>
      </c>
      <c r="X239" t="str">
        <f ca="1"/>
        <v/>
      </c>
      <c r="Y239">
        <f ca="1"/>
        <v>26724000</v>
      </c>
      <c r="Z239">
        <f ca="1"/>
        <v>891607000</v>
      </c>
      <c r="AA239">
        <f ca="1"/>
        <v>79213000</v>
      </c>
      <c r="AB239">
        <f ca="1"/>
        <v>631058000</v>
      </c>
      <c r="AC239">
        <f ca="1"/>
        <v>72000</v>
      </c>
      <c r="AD239">
        <f ca="1"/>
        <v>28969000</v>
      </c>
      <c r="AE239">
        <f ca="1"/>
        <v>171918000</v>
      </c>
      <c r="AF239" t="str">
        <f ca="1"/>
        <v/>
      </c>
      <c r="AG239">
        <f ca="1"/>
        <v>485356000</v>
      </c>
      <c r="AH239">
        <f ca="1"/>
        <v>-3756000</v>
      </c>
      <c r="AI239">
        <f ca="1"/>
        <v>89940000</v>
      </c>
      <c r="AJ239">
        <f ca="1"/>
        <v>175674000</v>
      </c>
      <c r="AK239">
        <f ca="1"/>
        <v>3649000</v>
      </c>
      <c r="AL239">
        <f ca="1"/>
        <v>-11081000</v>
      </c>
      <c r="AM239" t="str">
        <f ca="1"/>
        <v/>
      </c>
      <c r="AN239" t="str">
        <f ca="1"/>
        <v/>
      </c>
      <c r="AO239">
        <f ca="1"/>
        <v>25710000</v>
      </c>
      <c r="AP239" t="str">
        <f ca="1"/>
        <v/>
      </c>
      <c r="AQ239" t="str">
        <f ca="1"/>
        <v/>
      </c>
      <c r="AR239" t="str">
        <f ca="1"/>
        <v/>
      </c>
      <c r="AS239">
        <f ca="1"/>
        <v>-35744000</v>
      </c>
      <c r="AT239">
        <f ca="1"/>
        <v>-9903000</v>
      </c>
      <c r="AU239" t="str">
        <f ca="1"/>
        <v/>
      </c>
      <c r="AV239" t="str">
        <f ca="1"/>
        <v/>
      </c>
      <c r="AW239">
        <f ca="1"/>
        <v>-0.39</v>
      </c>
      <c r="AX239">
        <f ca="1"/>
        <v>189498500</v>
      </c>
      <c r="AY239" t="str">
        <f ca="1"/>
        <v/>
      </c>
      <c r="AZ239" t="str">
        <f ca="1"/>
        <v/>
      </c>
      <c r="BA239" t="str">
        <f ca="1"/>
        <v/>
      </c>
      <c r="BB239" t="str">
        <f ca="1"/>
        <v/>
      </c>
      <c r="BC239" t="str">
        <f ca="1"/>
        <v/>
      </c>
      <c r="BD239" t="str">
        <f ca="1"/>
        <v/>
      </c>
      <c r="BE239" t="str">
        <f ca="1"/>
        <v/>
      </c>
      <c r="BF239">
        <f ca="1"/>
        <v>2.56126565645638</v>
      </c>
      <c r="BG239" t="str">
        <f ca="1"/>
        <v/>
      </c>
      <c r="BH239" t="str">
        <f ca="1"/>
        <v/>
      </c>
      <c r="BI239" t="str">
        <f ca="1"/>
        <v/>
      </c>
      <c r="BJ239" t="str">
        <f ca="1"/>
        <v/>
      </c>
      <c r="BK239" t="str">
        <f ca="1"/>
        <v/>
      </c>
      <c r="BL239">
        <f ca="1"/>
        <v>0.22131277112137601</v>
      </c>
      <c r="BM239" t="str">
        <f ca="1"/>
        <v/>
      </c>
      <c r="BN239">
        <f ca="1"/>
        <v>1.13547035978033</v>
      </c>
      <c r="BO239">
        <f ca="1"/>
        <v>1.31133415027912</v>
      </c>
      <c r="BP239">
        <f ca="1"/>
        <v>-93.473920512820499</v>
      </c>
      <c r="BQ239">
        <f ca="1"/>
        <v>-1.24281213584012E-2</v>
      </c>
      <c r="BR239" t="str">
        <f ca="1"/>
        <v/>
      </c>
      <c r="BS239">
        <f ca="1"/>
        <v>-1.5945795972889401E-8</v>
      </c>
    </row>
    <row r="240" spans="1:71" x14ac:dyDescent="0.3">
      <c r="A240">
        <f ca="1"/>
        <v>1387467</v>
      </c>
      <c r="B240" t="str">
        <f ca="1"/>
        <v>ALPHA &amp; OMEGA SEMICONDUCTOR Ltd</v>
      </c>
      <c r="C240" t="str">
        <f ca="1"/>
        <v>AOSL</v>
      </c>
      <c r="D240" t="str">
        <f ca="1"/>
        <v>04 Manufacturing</v>
      </c>
      <c r="E240" t="str">
        <f ca="1"/>
        <v>Semiconductors &amp; Related Devices</v>
      </c>
      <c r="F240" t="str">
        <f ca="1"/>
        <v>3674</v>
      </c>
      <c r="G240" t="str">
        <f ca="1"/>
        <v>475 OAKMEAD PARKWAY SUNNYVALE, CA 94085</v>
      </c>
      <c r="H240">
        <f ca="1"/>
        <v>2023</v>
      </c>
      <c r="I240" t="str">
        <f ca="1"/>
        <v>FY</v>
      </c>
      <c r="J240">
        <f ca="1"/>
        <v>28.112376999999999</v>
      </c>
      <c r="K240">
        <f ca="1"/>
        <v>1199737000</v>
      </c>
      <c r="L240">
        <f ca="1"/>
        <v>423936000</v>
      </c>
      <c r="M240">
        <f ca="1"/>
        <v>195188000</v>
      </c>
      <c r="N240">
        <f ca="1"/>
        <v>22420000</v>
      </c>
      <c r="O240">
        <f ca="1"/>
        <v>183247000</v>
      </c>
      <c r="P240" t="str">
        <f ca="1"/>
        <v/>
      </c>
      <c r="Q240">
        <f ca="1"/>
        <v>357831000</v>
      </c>
      <c r="R240">
        <f ca="1"/>
        <v>6496000</v>
      </c>
      <c r="S240">
        <f ca="1"/>
        <v>269000</v>
      </c>
      <c r="T240">
        <f ca="1"/>
        <v>315818000</v>
      </c>
      <c r="U240">
        <f ca="1"/>
        <v>172561000</v>
      </c>
      <c r="V240" t="str">
        <f ca="1"/>
        <v/>
      </c>
      <c r="W240" t="str">
        <f ca="1"/>
        <v/>
      </c>
      <c r="X240" t="str">
        <f ca="1"/>
        <v/>
      </c>
      <c r="Y240">
        <f ca="1"/>
        <v>38360000</v>
      </c>
      <c r="Z240">
        <f ca="1"/>
        <v>883919000</v>
      </c>
      <c r="AA240">
        <f ca="1"/>
        <v>79365000</v>
      </c>
      <c r="AB240">
        <f ca="1"/>
        <v>642291000</v>
      </c>
      <c r="AC240">
        <f ca="1"/>
        <v>70000</v>
      </c>
      <c r="AD240">
        <f ca="1"/>
        <v>27654000</v>
      </c>
      <c r="AE240">
        <f ca="1"/>
        <v>199536000</v>
      </c>
      <c r="AF240" t="str">
        <f ca="1"/>
        <v/>
      </c>
      <c r="AG240">
        <f ca="1"/>
        <v>491785000</v>
      </c>
      <c r="AH240">
        <f ca="1"/>
        <v>22529000</v>
      </c>
      <c r="AI240">
        <f ca="1"/>
        <v>88146000</v>
      </c>
      <c r="AJ240">
        <f ca="1"/>
        <v>177007000</v>
      </c>
      <c r="AK240">
        <f ca="1"/>
        <v>5937000</v>
      </c>
      <c r="AL240">
        <f ca="1"/>
        <v>12364000</v>
      </c>
      <c r="AM240" t="str">
        <f ca="1"/>
        <v/>
      </c>
      <c r="AN240" t="str">
        <f ca="1"/>
        <v/>
      </c>
      <c r="AO240">
        <f ca="1"/>
        <v>20473000</v>
      </c>
      <c r="AP240" t="str">
        <f ca="1"/>
        <v/>
      </c>
      <c r="AQ240" t="str">
        <f ca="1"/>
        <v/>
      </c>
      <c r="AR240" t="str">
        <f ca="1"/>
        <v/>
      </c>
      <c r="AS240">
        <f ca="1"/>
        <v>-109630000</v>
      </c>
      <c r="AT240">
        <f ca="1"/>
        <v>-29611000</v>
      </c>
      <c r="AU240" t="str">
        <f ca="1"/>
        <v/>
      </c>
      <c r="AV240" t="str">
        <f ca="1"/>
        <v/>
      </c>
      <c r="AW240">
        <f ca="1"/>
        <v>0.45</v>
      </c>
      <c r="AX240">
        <f ca="1"/>
        <v>170643500</v>
      </c>
      <c r="AY240" t="str">
        <f ca="1"/>
        <v/>
      </c>
      <c r="AZ240" t="str">
        <f ca="1"/>
        <v/>
      </c>
      <c r="BA240" t="str">
        <f ca="1"/>
        <v/>
      </c>
      <c r="BB240" t="str">
        <f ca="1"/>
        <v/>
      </c>
      <c r="BC240" t="str">
        <f ca="1"/>
        <v/>
      </c>
      <c r="BD240" t="str">
        <f ca="1"/>
        <v/>
      </c>
      <c r="BE240" t="str">
        <f ca="1"/>
        <v/>
      </c>
      <c r="BF240">
        <f ca="1"/>
        <v>2.8819439357490899</v>
      </c>
      <c r="BG240" t="str">
        <f ca="1"/>
        <v/>
      </c>
      <c r="BH240" t="str">
        <f ca="1"/>
        <v/>
      </c>
      <c r="BI240" t="str">
        <f ca="1"/>
        <v/>
      </c>
      <c r="BJ240" t="str">
        <f ca="1"/>
        <v/>
      </c>
      <c r="BK240" t="str">
        <f ca="1"/>
        <v/>
      </c>
      <c r="BL240">
        <f ca="1"/>
        <v>0.26323935995972497</v>
      </c>
      <c r="BM240" t="str">
        <f ca="1"/>
        <v/>
      </c>
      <c r="BN240">
        <f ca="1"/>
        <v>1.13112464577744</v>
      </c>
      <c r="BO240">
        <f ca="1"/>
        <v>1.39480531522186</v>
      </c>
      <c r="BP240">
        <f ca="1"/>
        <v>62.471948888888903</v>
      </c>
      <c r="BQ240">
        <f ca="1"/>
        <v>1.39877070184033E-2</v>
      </c>
      <c r="BR240" t="str">
        <f ca="1"/>
        <v/>
      </c>
      <c r="BS240">
        <f ca="1"/>
        <v>1.43119105370515E-8</v>
      </c>
    </row>
    <row r="241" spans="1:71" x14ac:dyDescent="0.3">
      <c r="A241">
        <f ca="1"/>
        <v>1387467</v>
      </c>
      <c r="B241" t="str">
        <f ca="1"/>
        <v>ALPHA &amp; OMEGA SEMICONDUCTOR Ltd</v>
      </c>
      <c r="C241" t="str">
        <f ca="1"/>
        <v>AOSL</v>
      </c>
      <c r="D241" t="str">
        <f ca="1"/>
        <v>04 Manufacturing</v>
      </c>
      <c r="E241" t="str">
        <f ca="1"/>
        <v>Semiconductors &amp; Related Devices</v>
      </c>
      <c r="F241" t="str">
        <f ca="1"/>
        <v>3674</v>
      </c>
      <c r="G241" t="str">
        <f ca="1"/>
        <v>475 OAKMEAD PARKWAY SUNNYVALE, CA 94085</v>
      </c>
      <c r="H241">
        <f ca="1"/>
        <v>2022</v>
      </c>
      <c r="I241" t="str">
        <f ca="1"/>
        <v>FY</v>
      </c>
      <c r="J241">
        <f ca="1"/>
        <v>43.613942000000002</v>
      </c>
      <c r="K241">
        <f ca="1"/>
        <v>1298629000</v>
      </c>
      <c r="L241">
        <f ca="1"/>
        <v>549592000</v>
      </c>
      <c r="M241">
        <f ca="1"/>
        <v>314352000</v>
      </c>
      <c r="N241">
        <f ca="1"/>
        <v>65681000</v>
      </c>
      <c r="O241">
        <f ca="1"/>
        <v>158040000</v>
      </c>
      <c r="P241" t="str">
        <f ca="1"/>
        <v/>
      </c>
      <c r="Q241">
        <f ca="1"/>
        <v>318666000</v>
      </c>
      <c r="R241">
        <f ca="1"/>
        <v>9781000</v>
      </c>
      <c r="S241">
        <f ca="1"/>
        <v>269000</v>
      </c>
      <c r="T241">
        <f ca="1"/>
        <v>444536000</v>
      </c>
      <c r="U241">
        <f ca="1"/>
        <v>267722000</v>
      </c>
      <c r="V241">
        <f ca="1"/>
        <v>87377000</v>
      </c>
      <c r="W241" t="str">
        <f ca="1"/>
        <v/>
      </c>
      <c r="X241" t="str">
        <f ca="1"/>
        <v/>
      </c>
      <c r="Y241">
        <f ca="1"/>
        <v>42486000</v>
      </c>
      <c r="Z241">
        <f ca="1"/>
        <v>854093000</v>
      </c>
      <c r="AA241">
        <f ca="1"/>
        <v>66000000</v>
      </c>
      <c r="AB241">
        <f ca="1"/>
        <v>629994000</v>
      </c>
      <c r="AC241">
        <f ca="1"/>
        <v>68000</v>
      </c>
      <c r="AD241">
        <f ca="1"/>
        <v>27371000</v>
      </c>
      <c r="AE241">
        <f ca="1"/>
        <v>268556000</v>
      </c>
      <c r="AF241" t="str">
        <f ca="1"/>
        <v/>
      </c>
      <c r="AG241">
        <f ca="1"/>
        <v>508996000</v>
      </c>
      <c r="AH241">
        <f ca="1"/>
        <v>102038000</v>
      </c>
      <c r="AI241">
        <f ca="1"/>
        <v>71259000</v>
      </c>
      <c r="AJ241">
        <f ca="1"/>
        <v>166518000</v>
      </c>
      <c r="AK241">
        <f ca="1"/>
        <v>39258000</v>
      </c>
      <c r="AL241">
        <f ca="1"/>
        <v>453163000</v>
      </c>
      <c r="AM241" t="str">
        <f ca="1"/>
        <v/>
      </c>
      <c r="AN241" t="str">
        <f ca="1"/>
        <v/>
      </c>
      <c r="AO241">
        <f ca="1"/>
        <v>218865000</v>
      </c>
      <c r="AP241" t="str">
        <f ca="1"/>
        <v/>
      </c>
      <c r="AQ241" t="str">
        <f ca="1"/>
        <v/>
      </c>
      <c r="AR241" t="str">
        <f ca="1"/>
        <v/>
      </c>
      <c r="AS241">
        <f ca="1"/>
        <v>-130822000</v>
      </c>
      <c r="AT241">
        <f ca="1"/>
        <v>21854000</v>
      </c>
      <c r="AU241" t="str">
        <f ca="1"/>
        <v/>
      </c>
      <c r="AV241" t="str">
        <f ca="1"/>
        <v/>
      </c>
      <c r="AW241">
        <f ca="1"/>
        <v>16.93</v>
      </c>
      <c r="AX241">
        <f ca="1"/>
        <v>156166500</v>
      </c>
      <c r="AY241" t="str">
        <f ca="1"/>
        <v/>
      </c>
      <c r="AZ241" t="str">
        <f ca="1"/>
        <v/>
      </c>
      <c r="BA241" t="str">
        <f ca="1"/>
        <v/>
      </c>
      <c r="BB241" t="str">
        <f ca="1"/>
        <v/>
      </c>
      <c r="BC241" t="str">
        <f ca="1"/>
        <v/>
      </c>
      <c r="BD241" t="str">
        <f ca="1"/>
        <v/>
      </c>
      <c r="BE241" t="str">
        <f ca="1"/>
        <v/>
      </c>
      <c r="BF241">
        <f ca="1"/>
        <v>3.2593161785658298</v>
      </c>
      <c r="BG241" t="str">
        <f ca="1"/>
        <v/>
      </c>
      <c r="BH241" t="str">
        <f ca="1"/>
        <v/>
      </c>
      <c r="BI241" t="str">
        <f ca="1"/>
        <v/>
      </c>
      <c r="BJ241" t="str">
        <f ca="1"/>
        <v/>
      </c>
      <c r="BK241" t="str">
        <f ca="1"/>
        <v/>
      </c>
      <c r="BL241">
        <f ca="1"/>
        <v>0.342311776496598</v>
      </c>
      <c r="BM241" t="str">
        <f ca="1"/>
        <v/>
      </c>
      <c r="BN241">
        <f ca="1"/>
        <v>1.1741732095233099</v>
      </c>
      <c r="BO241">
        <f ca="1"/>
        <v>1.46253202949328</v>
      </c>
      <c r="BP241">
        <f ca="1"/>
        <v>2.5761336089781501</v>
      </c>
      <c r="BQ241">
        <f ca="1"/>
        <v>0.530578051804663</v>
      </c>
      <c r="BR241" t="str">
        <f ca="1"/>
        <v/>
      </c>
      <c r="BS241">
        <f ca="1"/>
        <v>8.6452416547144195E-7</v>
      </c>
    </row>
    <row r="242" spans="1:71" x14ac:dyDescent="0.3">
      <c r="A242">
        <f ca="1"/>
        <v>1387467</v>
      </c>
      <c r="B242" t="str">
        <f ca="1"/>
        <v>ALPHA &amp; OMEGA SEMICONDUCTOR Ltd</v>
      </c>
      <c r="C242" t="str">
        <f ca="1"/>
        <v>AOSL</v>
      </c>
      <c r="D242" t="str">
        <f ca="1"/>
        <v>04 Manufacturing</v>
      </c>
      <c r="E242" t="str">
        <f ca="1"/>
        <v>Semiconductors &amp; Related Devices</v>
      </c>
      <c r="F242" t="str">
        <f ca="1"/>
        <v>3674</v>
      </c>
      <c r="G242" t="str">
        <f ca="1"/>
        <v>475 OAKMEAD PARKWAY SUNNYVALE, CA 94085</v>
      </c>
      <c r="H242">
        <f ca="1"/>
        <v>2021</v>
      </c>
      <c r="I242" t="str">
        <f ca="1"/>
        <v>FY</v>
      </c>
      <c r="J242">
        <f ca="1"/>
        <v>36.751435999999998</v>
      </c>
      <c r="K242">
        <f ca="1"/>
        <v>918573000</v>
      </c>
      <c r="L242">
        <f ca="1"/>
        <v>407322000</v>
      </c>
      <c r="M242">
        <f ca="1"/>
        <v>202412000</v>
      </c>
      <c r="N242">
        <f ca="1"/>
        <v>35789000</v>
      </c>
      <c r="O242">
        <f ca="1"/>
        <v>154293000</v>
      </c>
      <c r="P242" t="str">
        <f ca="1"/>
        <v/>
      </c>
      <c r="Q242">
        <f ca="1"/>
        <v>436977000</v>
      </c>
      <c r="R242">
        <f ca="1"/>
        <v>13141000</v>
      </c>
      <c r="S242">
        <f ca="1"/>
        <v>269000</v>
      </c>
      <c r="T242">
        <f ca="1"/>
        <v>402248000</v>
      </c>
      <c r="U242">
        <f ca="1"/>
        <v>233230000</v>
      </c>
      <c r="V242">
        <f ca="1"/>
        <v>80699000</v>
      </c>
      <c r="W242" t="str">
        <f ca="1"/>
        <v/>
      </c>
      <c r="X242">
        <f ca="1"/>
        <v>58030000</v>
      </c>
      <c r="Y242">
        <f ca="1"/>
        <v>77990000</v>
      </c>
      <c r="Z242">
        <f ca="1"/>
        <v>373205000</v>
      </c>
      <c r="AA242">
        <f ca="1"/>
        <v>66064000</v>
      </c>
      <c r="AB242">
        <f ca="1"/>
        <v>176895000</v>
      </c>
      <c r="AC242">
        <f ca="1"/>
        <v>66000</v>
      </c>
      <c r="AD242">
        <f ca="1"/>
        <v>26350000</v>
      </c>
      <c r="AE242">
        <f ca="1"/>
        <v>204543000</v>
      </c>
      <c r="AF242" t="str">
        <f ca="1"/>
        <v/>
      </c>
      <c r="AG242">
        <f ca="1"/>
        <v>452359000</v>
      </c>
      <c r="AH242">
        <f ca="1"/>
        <v>64076000</v>
      </c>
      <c r="AI242">
        <f ca="1"/>
        <v>62953000</v>
      </c>
      <c r="AJ242">
        <f ca="1"/>
        <v>140467000</v>
      </c>
      <c r="AK242">
        <f ca="1"/>
        <v>3935000</v>
      </c>
      <c r="AL242">
        <f ca="1"/>
        <v>58116000</v>
      </c>
      <c r="AM242" t="str">
        <f ca="1"/>
        <v/>
      </c>
      <c r="AN242" t="str">
        <f ca="1"/>
        <v/>
      </c>
      <c r="AO242">
        <f ca="1"/>
        <v>128744000</v>
      </c>
      <c r="AP242" t="str">
        <f ca="1"/>
        <v/>
      </c>
      <c r="AQ242" t="str">
        <f ca="1"/>
        <v/>
      </c>
      <c r="AR242" t="str">
        <f ca="1"/>
        <v/>
      </c>
      <c r="AS242">
        <f ca="1"/>
        <v>-72539000</v>
      </c>
      <c r="AT242">
        <f ca="1"/>
        <v>-18991000</v>
      </c>
      <c r="AU242" t="str">
        <f ca="1"/>
        <v/>
      </c>
      <c r="AV242" t="str">
        <f ca="1"/>
        <v/>
      </c>
      <c r="AW242">
        <f ca="1"/>
        <v>2.25</v>
      </c>
      <c r="AX242">
        <f ca="1"/>
        <v>144910500</v>
      </c>
      <c r="AY242" t="str">
        <f ca="1"/>
        <v/>
      </c>
      <c r="AZ242" t="str">
        <f ca="1"/>
        <v/>
      </c>
      <c r="BA242" t="str">
        <f ca="1"/>
        <v/>
      </c>
      <c r="BB242" t="str">
        <f ca="1"/>
        <v/>
      </c>
      <c r="BC242" t="str">
        <f ca="1"/>
        <v/>
      </c>
      <c r="BD242" t="str">
        <f ca="1"/>
        <v/>
      </c>
      <c r="BE242" t="str">
        <f ca="1"/>
        <v/>
      </c>
      <c r="BF242">
        <f ca="1"/>
        <v>3.12164404925799</v>
      </c>
      <c r="BG242" t="str">
        <f ca="1"/>
        <v/>
      </c>
      <c r="BH242" t="str">
        <f ca="1"/>
        <v/>
      </c>
      <c r="BI242" t="str">
        <f ca="1"/>
        <v/>
      </c>
      <c r="BJ242" t="str">
        <f ca="1"/>
        <v/>
      </c>
      <c r="BK242" t="str">
        <f ca="1"/>
        <v/>
      </c>
      <c r="BL242">
        <f ca="1"/>
        <v>0.43790531618064099</v>
      </c>
      <c r="BM242" t="str">
        <f ca="1"/>
        <v/>
      </c>
      <c r="BN242">
        <f ca="1"/>
        <v>0.86786433992196499</v>
      </c>
      <c r="BO242">
        <f ca="1"/>
        <v>1.0848904514856601</v>
      </c>
      <c r="BP242">
        <f ca="1"/>
        <v>16.3339715555556</v>
      </c>
      <c r="BQ242">
        <f ca="1"/>
        <v>0.15572138636942201</v>
      </c>
      <c r="BR242" t="str">
        <f ca="1"/>
        <v/>
      </c>
      <c r="BS242">
        <f ca="1"/>
        <v>2.2156919387468E-7</v>
      </c>
    </row>
    <row r="243" spans="1:71" x14ac:dyDescent="0.3">
      <c r="A243">
        <f ca="1"/>
        <v>1387467</v>
      </c>
      <c r="B243" t="str">
        <f ca="1"/>
        <v>ALPHA &amp; OMEGA SEMICONDUCTOR Ltd</v>
      </c>
      <c r="C243" t="str">
        <f ca="1"/>
        <v>AOSL</v>
      </c>
      <c r="D243" t="str">
        <f ca="1"/>
        <v>04 Manufacturing</v>
      </c>
      <c r="E243" t="str">
        <f ca="1"/>
        <v>Semiconductors &amp; Related Devices</v>
      </c>
      <c r="F243" t="str">
        <f ca="1"/>
        <v>3674</v>
      </c>
      <c r="G243" t="str">
        <f ca="1"/>
        <v>475 OAKMEAD PARKWAY SUNNYVALE, CA 94085</v>
      </c>
      <c r="H243">
        <f ca="1"/>
        <v>2020</v>
      </c>
      <c r="I243" t="str">
        <f ca="1"/>
        <v>FY</v>
      </c>
      <c r="J243">
        <f ca="1"/>
        <v>14.983955</v>
      </c>
      <c r="K243">
        <f ca="1"/>
        <v>792939000</v>
      </c>
      <c r="L243">
        <f ca="1"/>
        <v>318333000</v>
      </c>
      <c r="M243">
        <f ca="1"/>
        <v>158536000</v>
      </c>
      <c r="N243">
        <f ca="1"/>
        <v>13272000</v>
      </c>
      <c r="O243">
        <f ca="1"/>
        <v>135528000</v>
      </c>
      <c r="P243" t="str">
        <f ca="1"/>
        <v/>
      </c>
      <c r="Q243">
        <f ca="1"/>
        <v>412340000</v>
      </c>
      <c r="R243">
        <f ca="1"/>
        <v>16501000</v>
      </c>
      <c r="S243">
        <f ca="1"/>
        <v>269000</v>
      </c>
      <c r="T243">
        <f ca="1"/>
        <v>361051000</v>
      </c>
      <c r="U243">
        <f ca="1"/>
        <v>192058000</v>
      </c>
      <c r="V243">
        <f ca="1"/>
        <v>86181000</v>
      </c>
      <c r="W243" t="str">
        <f ca="1"/>
        <v/>
      </c>
      <c r="X243">
        <f ca="1"/>
        <v>30114000</v>
      </c>
      <c r="Y243">
        <f ca="1"/>
        <v>129889000</v>
      </c>
      <c r="Z243">
        <f ca="1"/>
        <v>293689000</v>
      </c>
      <c r="AA243">
        <f ca="1"/>
        <v>66184000</v>
      </c>
      <c r="AB243">
        <f ca="1"/>
        <v>118833000</v>
      </c>
      <c r="AC243">
        <f ca="1"/>
        <v>64000</v>
      </c>
      <c r="AD243">
        <f ca="1"/>
        <v>25305000</v>
      </c>
      <c r="AE243">
        <f ca="1"/>
        <v>102731000</v>
      </c>
      <c r="AF243" t="str">
        <f ca="1"/>
        <v/>
      </c>
      <c r="AG243">
        <f ca="1"/>
        <v>362178000</v>
      </c>
      <c r="AH243">
        <f ca="1"/>
        <v>-13937000</v>
      </c>
      <c r="AI243">
        <f ca="1"/>
        <v>51252000</v>
      </c>
      <c r="AJ243">
        <f ca="1"/>
        <v>116668000</v>
      </c>
      <c r="AK243">
        <f ca="1"/>
        <v>348000</v>
      </c>
      <c r="AL243">
        <f ca="1"/>
        <v>-6596000</v>
      </c>
      <c r="AM243" t="str">
        <f ca="1"/>
        <v/>
      </c>
      <c r="AN243" t="str">
        <f ca="1"/>
        <v/>
      </c>
      <c r="AO243">
        <f ca="1"/>
        <v>62315000</v>
      </c>
      <c r="AP243" t="str">
        <f ca="1"/>
        <v/>
      </c>
      <c r="AQ243" t="str">
        <f ca="1"/>
        <v/>
      </c>
      <c r="AR243" t="str">
        <f ca="1"/>
        <v/>
      </c>
      <c r="AS243">
        <f ca="1"/>
        <v>-60849000</v>
      </c>
      <c r="AT243">
        <f ca="1"/>
        <v>37651000</v>
      </c>
      <c r="AU243" t="str">
        <f ca="1"/>
        <v/>
      </c>
      <c r="AV243" t="str">
        <f ca="1"/>
        <v/>
      </c>
      <c r="AW243">
        <f ca="1"/>
        <v>-0.27</v>
      </c>
      <c r="AX243">
        <f ca="1"/>
        <v>123585500</v>
      </c>
      <c r="AY243" t="str">
        <f ca="1"/>
        <v/>
      </c>
      <c r="AZ243" t="str">
        <f ca="1"/>
        <v/>
      </c>
      <c r="BA243" t="str">
        <f ca="1"/>
        <v/>
      </c>
      <c r="BB243" t="str">
        <f ca="1"/>
        <v/>
      </c>
      <c r="BC243" t="str">
        <f ca="1"/>
        <v/>
      </c>
      <c r="BD243" t="str">
        <f ca="1"/>
        <v/>
      </c>
      <c r="BE243" t="str">
        <f ca="1"/>
        <v/>
      </c>
      <c r="BF243">
        <f ca="1"/>
        <v>2.9305865170266698</v>
      </c>
      <c r="BG243" t="str">
        <f ca="1"/>
        <v/>
      </c>
      <c r="BH243" t="str">
        <f ca="1"/>
        <v/>
      </c>
      <c r="BI243" t="str">
        <f ca="1"/>
        <v/>
      </c>
      <c r="BJ243" t="str">
        <f ca="1"/>
        <v/>
      </c>
      <c r="BK243" t="str">
        <f ca="1"/>
        <v/>
      </c>
      <c r="BL243">
        <f ca="1"/>
        <v>0.455332629622203</v>
      </c>
      <c r="BM243" t="str">
        <f ca="1"/>
        <v/>
      </c>
      <c r="BN243">
        <f ca="1"/>
        <v>0.82545897593435302</v>
      </c>
      <c r="BO243">
        <f ca="1"/>
        <v>0.95182184548417703</v>
      </c>
      <c r="BP243">
        <f ca="1"/>
        <v>-55.4961296296296</v>
      </c>
      <c r="BQ243">
        <f ca="1"/>
        <v>-2.24591319388877E-2</v>
      </c>
      <c r="BR243" t="str">
        <f ca="1"/>
        <v/>
      </c>
      <c r="BS243">
        <f ca="1"/>
        <v>-1.37753468805437E-8</v>
      </c>
    </row>
    <row r="244" spans="1:71" x14ac:dyDescent="0.3">
      <c r="A244">
        <f ca="1"/>
        <v>1387467</v>
      </c>
      <c r="B244" t="str">
        <f ca="1"/>
        <v>ALPHA &amp; OMEGA SEMICONDUCTOR Ltd</v>
      </c>
      <c r="C244" t="str">
        <f ca="1"/>
        <v>AOSL</v>
      </c>
      <c r="D244" t="str">
        <f ca="1"/>
        <v>04 Manufacturing</v>
      </c>
      <c r="E244" t="str">
        <f ca="1"/>
        <v>Semiconductors &amp; Related Devices</v>
      </c>
      <c r="F244" t="str">
        <f ca="1"/>
        <v>3674</v>
      </c>
      <c r="G244" t="str">
        <f ca="1"/>
        <v>475 OAKMEAD PARKWAY SUNNYVALE, CA 94085</v>
      </c>
      <c r="H244">
        <f ca="1"/>
        <v>2019</v>
      </c>
      <c r="I244" t="str">
        <f ca="1"/>
        <v>FY</v>
      </c>
      <c r="J244">
        <f ca="1"/>
        <v>11.568476</v>
      </c>
      <c r="K244">
        <f ca="1"/>
        <v>739394000</v>
      </c>
      <c r="L244">
        <f ca="1"/>
        <v>295298000</v>
      </c>
      <c r="M244">
        <f ca="1"/>
        <v>121893000</v>
      </c>
      <c r="N244">
        <f ca="1"/>
        <v>24296000</v>
      </c>
      <c r="O244">
        <f ca="1"/>
        <v>111643000</v>
      </c>
      <c r="P244" t="str">
        <f ca="1"/>
        <v/>
      </c>
      <c r="Q244">
        <f ca="1"/>
        <v>409737000</v>
      </c>
      <c r="R244">
        <f ca="1"/>
        <v>16613000</v>
      </c>
      <c r="S244">
        <f ca="1"/>
        <v>269000</v>
      </c>
      <c r="T244">
        <f ca="1"/>
        <v>296105000</v>
      </c>
      <c r="U244">
        <f ca="1"/>
        <v>177964000</v>
      </c>
      <c r="V244">
        <f ca="1"/>
        <v>94384000</v>
      </c>
      <c r="W244" t="str">
        <f ca="1"/>
        <v/>
      </c>
      <c r="X244">
        <f ca="1"/>
        <v>26609000</v>
      </c>
      <c r="Y244">
        <f ca="1"/>
        <v>85989000</v>
      </c>
      <c r="Z244">
        <f ca="1"/>
        <v>291024000</v>
      </c>
      <c r="AA244">
        <f ca="1"/>
        <v>66240000</v>
      </c>
      <c r="AB244">
        <f ca="1"/>
        <v>125485000</v>
      </c>
      <c r="AC244">
        <f ca="1"/>
        <v>62000</v>
      </c>
      <c r="AD244">
        <f ca="1"/>
        <v>24517000</v>
      </c>
      <c r="AE244">
        <f ca="1"/>
        <v>115378000</v>
      </c>
      <c r="AF244" t="str">
        <f ca="1"/>
        <v/>
      </c>
      <c r="AG244">
        <f ca="1"/>
        <v>335542000</v>
      </c>
      <c r="AH244">
        <f ca="1"/>
        <v>-7020000</v>
      </c>
      <c r="AI244">
        <f ca="1"/>
        <v>46431000</v>
      </c>
      <c r="AJ244">
        <f ca="1"/>
        <v>122398000</v>
      </c>
      <c r="AK244">
        <f ca="1"/>
        <v>1256000</v>
      </c>
      <c r="AL244">
        <f ca="1"/>
        <v>1861000</v>
      </c>
      <c r="AM244">
        <f ca="1"/>
        <v>6905000</v>
      </c>
      <c r="AN244" t="str">
        <f ca="1"/>
        <v/>
      </c>
      <c r="AO244">
        <f ca="1"/>
        <v>31421000</v>
      </c>
      <c r="AP244" t="str">
        <f ca="1"/>
        <v/>
      </c>
      <c r="AQ244" t="str">
        <f ca="1"/>
        <v/>
      </c>
      <c r="AR244" t="str">
        <f ca="1"/>
        <v/>
      </c>
      <c r="AS244">
        <f ca="1"/>
        <v>-112435000</v>
      </c>
      <c r="AT244">
        <f ca="1"/>
        <v>75099000</v>
      </c>
      <c r="AU244" t="str">
        <f ca="1"/>
        <v/>
      </c>
      <c r="AV244" t="str">
        <f ca="1"/>
        <v/>
      </c>
      <c r="AW244">
        <f ca="1"/>
        <v>0.08</v>
      </c>
      <c r="AX244">
        <f ca="1"/>
        <v>100912500</v>
      </c>
      <c r="AY244" t="str">
        <f ca="1"/>
        <v/>
      </c>
      <c r="AZ244">
        <f ca="1"/>
        <v>10022000</v>
      </c>
      <c r="BA244">
        <f ca="1"/>
        <v>10022000</v>
      </c>
      <c r="BB244" t="str">
        <f ca="1"/>
        <v/>
      </c>
      <c r="BC244" t="str">
        <f ca="1"/>
        <v/>
      </c>
      <c r="BD244" t="str">
        <f ca="1"/>
        <v/>
      </c>
      <c r="BE244" t="str">
        <f ca="1"/>
        <v/>
      </c>
      <c r="BF244">
        <f ca="1"/>
        <v>3.3250786572525701</v>
      </c>
      <c r="BG244" t="str">
        <f ca="1"/>
        <v/>
      </c>
      <c r="BH244" t="str">
        <f ca="1"/>
        <v/>
      </c>
      <c r="BI244" t="str">
        <f ca="1"/>
        <v/>
      </c>
      <c r="BJ244" t="str">
        <f ca="1"/>
        <v/>
      </c>
      <c r="BK244" t="str">
        <f ca="1"/>
        <v/>
      </c>
      <c r="BL244">
        <f ca="1"/>
        <v>0.40046984422378301</v>
      </c>
      <c r="BM244">
        <f ca="1"/>
        <v>1.4514120202751599</v>
      </c>
      <c r="BN244">
        <f ca="1"/>
        <v>0.68493066013351001</v>
      </c>
      <c r="BO244">
        <f ca="1"/>
        <v>1.03197837764941</v>
      </c>
      <c r="BP244">
        <f ca="1"/>
        <v>144.60595000000001</v>
      </c>
      <c r="BQ244">
        <f ca="1"/>
        <v>6.3946616086645799E-3</v>
      </c>
      <c r="BR244" t="str">
        <f ca="1"/>
        <v/>
      </c>
      <c r="BS244">
        <f ca="1"/>
        <v>3.1800747704656701E-9</v>
      </c>
    </row>
    <row r="245" spans="1:71" x14ac:dyDescent="0.3">
      <c r="A245">
        <f ca="1"/>
        <v>1387467</v>
      </c>
      <c r="B245" t="str">
        <f ca="1"/>
        <v>ALPHA &amp; OMEGA SEMICONDUCTOR Ltd</v>
      </c>
      <c r="C245" t="str">
        <f ca="1"/>
        <v>AOSL</v>
      </c>
      <c r="D245" t="str">
        <f ca="1"/>
        <v>04 Manufacturing</v>
      </c>
      <c r="E245" t="str">
        <f ca="1"/>
        <v>Semiconductors &amp; Related Devices</v>
      </c>
      <c r="F245" t="str">
        <f ca="1"/>
        <v>3674</v>
      </c>
      <c r="G245" t="str">
        <f ca="1"/>
        <v>475 OAKMEAD PARKWAY SUNNYVALE, CA 94085</v>
      </c>
      <c r="H245">
        <f ca="1"/>
        <v>2018</v>
      </c>
      <c r="I245" t="str">
        <f ca="1"/>
        <v>FY</v>
      </c>
      <c r="J245">
        <f ca="1"/>
        <v>13.823676000000001</v>
      </c>
      <c r="K245">
        <f ca="1"/>
        <v>667049000</v>
      </c>
      <c r="L245">
        <f ca="1"/>
        <v>285212000</v>
      </c>
      <c r="M245">
        <f ca="1"/>
        <v>131535000</v>
      </c>
      <c r="N245">
        <f ca="1"/>
        <v>33755000</v>
      </c>
      <c r="O245">
        <f ca="1"/>
        <v>90182000</v>
      </c>
      <c r="P245" t="str">
        <f ca="1"/>
        <v/>
      </c>
      <c r="Q245">
        <f ca="1"/>
        <v>331656000</v>
      </c>
      <c r="R245">
        <f ca="1"/>
        <v>16322000</v>
      </c>
      <c r="S245">
        <f ca="1"/>
        <v>269000</v>
      </c>
      <c r="T245">
        <f ca="1"/>
        <v>240887000</v>
      </c>
      <c r="U245">
        <f ca="1"/>
        <v>154680000</v>
      </c>
      <c r="V245">
        <f ca="1"/>
        <v>92661000</v>
      </c>
      <c r="W245" t="str">
        <f ca="1"/>
        <v/>
      </c>
      <c r="X245">
        <f ca="1"/>
        <v>3811000</v>
      </c>
      <c r="Y245">
        <f ca="1"/>
        <v>30597000</v>
      </c>
      <c r="Z245">
        <f ca="1"/>
        <v>278594000</v>
      </c>
      <c r="AA245">
        <f ca="1"/>
        <v>64790000</v>
      </c>
      <c r="AB245">
        <f ca="1"/>
        <v>122639000</v>
      </c>
      <c r="AC245">
        <f ca="1"/>
        <v>61000</v>
      </c>
      <c r="AD245">
        <f ca="1"/>
        <v>23860000</v>
      </c>
      <c r="AE245">
        <f ca="1"/>
        <v>111928000</v>
      </c>
      <c r="AF245" t="str">
        <f ca="1"/>
        <v/>
      </c>
      <c r="AG245" t="str">
        <f ca="1"/>
        <v/>
      </c>
      <c r="AH245">
        <f ca="1"/>
        <v>8420000</v>
      </c>
      <c r="AI245">
        <f ca="1"/>
        <v>37344000</v>
      </c>
      <c r="AJ245">
        <f ca="1"/>
        <v>103508000</v>
      </c>
      <c r="AK245">
        <f ca="1"/>
        <v>708000</v>
      </c>
      <c r="AL245">
        <f ca="1"/>
        <v>14263000</v>
      </c>
      <c r="AM245">
        <f ca="1"/>
        <v>821000</v>
      </c>
      <c r="AN245" t="str">
        <f ca="1"/>
        <v/>
      </c>
      <c r="AO245">
        <f ca="1"/>
        <v>3480000</v>
      </c>
      <c r="AP245" t="str">
        <f ca="1"/>
        <v/>
      </c>
      <c r="AQ245" t="str">
        <f ca="1"/>
        <v/>
      </c>
      <c r="AR245" t="str">
        <f ca="1"/>
        <v/>
      </c>
      <c r="AS245">
        <f ca="1"/>
        <v>-194095000</v>
      </c>
      <c r="AT245">
        <f ca="1"/>
        <v>206953000</v>
      </c>
      <c r="AU245" t="str">
        <f ca="1"/>
        <v/>
      </c>
      <c r="AV245" t="str">
        <f ca="1"/>
        <v/>
      </c>
      <c r="AW245">
        <f ca="1"/>
        <v>0.6</v>
      </c>
      <c r="AX245">
        <f ca="1"/>
        <v>83218000</v>
      </c>
      <c r="AY245" t="str">
        <f ca="1"/>
        <v/>
      </c>
      <c r="AZ245">
        <f ca="1"/>
        <v>15792000</v>
      </c>
      <c r="BA245">
        <f ca="1"/>
        <v>15792000</v>
      </c>
      <c r="BB245" t="str">
        <f ca="1"/>
        <v/>
      </c>
      <c r="BC245" t="str">
        <f ca="1"/>
        <v/>
      </c>
      <c r="BD245" t="str">
        <f ca="1"/>
        <v/>
      </c>
      <c r="BE245" t="str">
        <f ca="1"/>
        <v/>
      </c>
      <c r="BF245" t="str">
        <f ca="1"/>
        <v/>
      </c>
      <c r="BG245" t="str">
        <f ca="1"/>
        <v/>
      </c>
      <c r="BH245" t="str">
        <f ca="1"/>
        <v/>
      </c>
      <c r="BI245" t="str">
        <f ca="1"/>
        <v/>
      </c>
      <c r="BJ245" t="str">
        <f ca="1"/>
        <v/>
      </c>
      <c r="BK245" t="str">
        <f ca="1"/>
        <v/>
      </c>
      <c r="BL245">
        <f ca="1"/>
        <v>0.36112339573254698</v>
      </c>
      <c r="BM245">
        <f ca="1"/>
        <v>19.235079171741798</v>
      </c>
      <c r="BN245">
        <f ca="1"/>
        <v>0.85036850271528297</v>
      </c>
      <c r="BO245">
        <f ca="1"/>
        <v>1.26086113266098</v>
      </c>
      <c r="BP245">
        <f ca="1"/>
        <v>23.039459999999998</v>
      </c>
      <c r="BQ245">
        <f ca="1"/>
        <v>5.11963646022527E-2</v>
      </c>
      <c r="BR245" t="str">
        <f ca="1"/>
        <v/>
      </c>
      <c r="BS245">
        <f ca="1"/>
        <v>2.9771659116851002E-8</v>
      </c>
    </row>
    <row r="246" spans="1:71" x14ac:dyDescent="0.3">
      <c r="A246">
        <f ca="1"/>
        <v>1387467</v>
      </c>
      <c r="B246" t="str">
        <f ca="1"/>
        <v>ALPHA &amp; OMEGA SEMICONDUCTOR Ltd</v>
      </c>
      <c r="C246" t="str">
        <f ca="1"/>
        <v>AOSL</v>
      </c>
      <c r="D246" t="str">
        <f ca="1"/>
        <v>04 Manufacturing</v>
      </c>
      <c r="E246" t="str">
        <f ca="1"/>
        <v>Semiconductors &amp; Related Devices</v>
      </c>
      <c r="F246" t="str">
        <f ca="1"/>
        <v>3674</v>
      </c>
      <c r="G246" t="str">
        <f ca="1"/>
        <v>475 OAKMEAD PARKWAY SUNNYVALE, CA 94085</v>
      </c>
      <c r="H246">
        <f ca="1"/>
        <v>2017</v>
      </c>
      <c r="I246" t="str">
        <f ca="1"/>
        <v>FY</v>
      </c>
      <c r="J246">
        <f ca="1"/>
        <v>18.074048000000001</v>
      </c>
      <c r="K246">
        <f ca="1"/>
        <v>398408000</v>
      </c>
      <c r="L246">
        <f ca="1"/>
        <v>225476000</v>
      </c>
      <c r="M246">
        <f ca="1"/>
        <v>115708000</v>
      </c>
      <c r="N246">
        <f ca="1"/>
        <v>28410000</v>
      </c>
      <c r="O246">
        <f ca="1"/>
        <v>76254000</v>
      </c>
      <c r="P246" t="str">
        <f ca="1"/>
        <v/>
      </c>
      <c r="Q246">
        <f ca="1"/>
        <v>139387000</v>
      </c>
      <c r="R246" t="str">
        <f ca="1"/>
        <v/>
      </c>
      <c r="S246">
        <f ca="1"/>
        <v>269000</v>
      </c>
      <c r="T246">
        <f ca="1"/>
        <v>99859000</v>
      </c>
      <c r="U246">
        <f ca="1"/>
        <v>94910000</v>
      </c>
      <c r="V246">
        <f ca="1"/>
        <v>63134000</v>
      </c>
      <c r="W246" t="str">
        <f ca="1"/>
        <v/>
      </c>
      <c r="X246" t="str">
        <f ca="1"/>
        <v/>
      </c>
      <c r="Y246" t="str">
        <f ca="1"/>
        <v/>
      </c>
      <c r="Z246">
        <f ca="1"/>
        <v>270770000</v>
      </c>
      <c r="AA246">
        <f ca="1"/>
        <v>49836000</v>
      </c>
      <c r="AB246">
        <f ca="1"/>
        <v>113909000</v>
      </c>
      <c r="AC246">
        <f ca="1"/>
        <v>59000</v>
      </c>
      <c r="AD246">
        <f ca="1"/>
        <v>23992000</v>
      </c>
      <c r="AE246">
        <f ca="1"/>
        <v>91821000</v>
      </c>
      <c r="AF246" t="str">
        <f ca="1"/>
        <v/>
      </c>
      <c r="AG246" t="str">
        <f ca="1"/>
        <v/>
      </c>
      <c r="AH246">
        <f ca="1"/>
        <v>13144000</v>
      </c>
      <c r="AI246">
        <f ca="1"/>
        <v>29835000</v>
      </c>
      <c r="AJ246">
        <f ca="1"/>
        <v>78677000</v>
      </c>
      <c r="AK246">
        <f ca="1"/>
        <v>3652000</v>
      </c>
      <c r="AL246">
        <f ca="1"/>
        <v>13829000</v>
      </c>
      <c r="AM246">
        <f ca="1"/>
        <v>91000</v>
      </c>
      <c r="AN246" t="str">
        <f ca="1"/>
        <v/>
      </c>
      <c r="AO246">
        <f ca="1"/>
        <v>42648000</v>
      </c>
      <c r="AP246" t="str">
        <f ca="1"/>
        <v/>
      </c>
      <c r="AQ246" t="str">
        <f ca="1"/>
        <v/>
      </c>
      <c r="AR246" t="str">
        <f ca="1"/>
        <v/>
      </c>
      <c r="AS246">
        <f ca="1"/>
        <v>-55618000</v>
      </c>
      <c r="AT246">
        <f ca="1"/>
        <v>40809000</v>
      </c>
      <c r="AU246" t="str">
        <f ca="1"/>
        <v/>
      </c>
      <c r="AV246" t="str">
        <f ca="1"/>
        <v/>
      </c>
      <c r="AW246">
        <f ca="1"/>
        <v>0.59</v>
      </c>
      <c r="AX246" t="str">
        <f ca="1"/>
        <v/>
      </c>
      <c r="AY246" t="str">
        <f ca="1"/>
        <v/>
      </c>
      <c r="AZ246">
        <f ca="1"/>
        <v>17572000</v>
      </c>
      <c r="BA246">
        <f ca="1"/>
        <v>17572000</v>
      </c>
      <c r="BB246" t="str">
        <f ca="1"/>
        <v/>
      </c>
      <c r="BC246" t="str">
        <f ca="1"/>
        <v/>
      </c>
      <c r="BD246" t="str">
        <f ca="1"/>
        <v/>
      </c>
      <c r="BE246" t="str">
        <f ca="1"/>
        <v/>
      </c>
      <c r="BF246" t="str">
        <f ca="1"/>
        <v/>
      </c>
      <c r="BG246" t="str">
        <f ca="1"/>
        <v/>
      </c>
      <c r="BH246" t="str">
        <f ca="1"/>
        <v/>
      </c>
      <c r="BI246" t="str">
        <f ca="1"/>
        <v/>
      </c>
      <c r="BJ246" t="str">
        <f ca="1"/>
        <v/>
      </c>
      <c r="BK246" t="str">
        <f ca="1"/>
        <v/>
      </c>
      <c r="BL246">
        <f ca="1"/>
        <v>0.25064506736812497</v>
      </c>
      <c r="BM246">
        <f ca="1"/>
        <v>193.098901098901</v>
      </c>
      <c r="BN246">
        <f ca="1"/>
        <v>1.2191339163418</v>
      </c>
      <c r="BO246">
        <f ca="1"/>
        <v>1.57224739226636</v>
      </c>
      <c r="BP246">
        <f ca="1"/>
        <v>30.633979661017001</v>
      </c>
      <c r="BQ246">
        <f ca="1"/>
        <v>5.1072866270266297E-2</v>
      </c>
      <c r="BR246" t="str">
        <f ca="1"/>
        <v/>
      </c>
      <c r="BS246">
        <f ca="1"/>
        <v>3.9382827935147903E-8</v>
      </c>
    </row>
    <row r="247" spans="1:71" x14ac:dyDescent="0.3">
      <c r="A247">
        <f ca="1"/>
        <v>1973239</v>
      </c>
      <c r="B247" t="str">
        <f ca="1"/>
        <v>ARM HOLDINGS PLC /UK</v>
      </c>
      <c r="C247" t="str">
        <f ca="1"/>
        <v>ARM</v>
      </c>
      <c r="D247" t="str">
        <f ca="1"/>
        <v>04 Manufacturing</v>
      </c>
      <c r="E247" t="str">
        <f ca="1"/>
        <v>Semiconductors &amp; Related Devices</v>
      </c>
      <c r="F247" t="str">
        <f ca="1"/>
        <v>3674</v>
      </c>
      <c r="G247" t="str">
        <f ca="1"/>
        <v>110 FULBOURN ROAD CAMBRIDGE, X0 CB1 9NJ</v>
      </c>
      <c r="H247">
        <f ca="1"/>
        <v>2026</v>
      </c>
      <c r="I247" t="str">
        <f ca="1"/>
        <v>FY</v>
      </c>
      <c r="J247">
        <f ca="1"/>
        <v>128.45351099999999</v>
      </c>
      <c r="K247" t="str">
        <f ca="1"/>
        <v/>
      </c>
      <c r="L247" t="str">
        <f ca="1"/>
        <v/>
      </c>
      <c r="M247" t="str">
        <f ca="1"/>
        <v/>
      </c>
      <c r="N247" t="str">
        <f ca="1"/>
        <v/>
      </c>
      <c r="O247" t="str">
        <f ca="1"/>
        <v/>
      </c>
      <c r="P247" t="str">
        <f ca="1"/>
        <v/>
      </c>
      <c r="Q247" t="str">
        <f ca="1"/>
        <v/>
      </c>
      <c r="R247" t="str">
        <f ca="1"/>
        <v/>
      </c>
      <c r="S247" t="str">
        <f ca="1"/>
        <v/>
      </c>
      <c r="T247" t="str">
        <f ca="1"/>
        <v/>
      </c>
      <c r="U247" t="str">
        <f ca="1"/>
        <v/>
      </c>
      <c r="V247" t="str">
        <f ca="1"/>
        <v/>
      </c>
      <c r="W247" t="str">
        <f ca="1"/>
        <v/>
      </c>
      <c r="X247" t="str">
        <f ca="1"/>
        <v/>
      </c>
      <c r="Y247" t="str">
        <f ca="1"/>
        <v/>
      </c>
      <c r="Z247" t="str">
        <f ca="1"/>
        <v/>
      </c>
      <c r="AA247" t="str">
        <f ca="1"/>
        <v/>
      </c>
      <c r="AB247" t="str">
        <f ca="1"/>
        <v/>
      </c>
      <c r="AC247" t="str">
        <f ca="1"/>
        <v/>
      </c>
      <c r="AD247" t="str">
        <f ca="1"/>
        <v/>
      </c>
      <c r="AE247" t="str">
        <f ca="1"/>
        <v/>
      </c>
      <c r="AF247" t="str">
        <f ca="1"/>
        <v/>
      </c>
      <c r="AG247" t="str">
        <f ca="1"/>
        <v/>
      </c>
      <c r="AH247" t="str">
        <f ca="1"/>
        <v/>
      </c>
      <c r="AI247" t="str">
        <f ca="1"/>
        <v/>
      </c>
      <c r="AJ247" t="str">
        <f ca="1"/>
        <v/>
      </c>
      <c r="AK247" t="str">
        <f ca="1"/>
        <v/>
      </c>
      <c r="AL247" t="str">
        <f ca="1"/>
        <v/>
      </c>
      <c r="AM247" t="str">
        <f ca="1"/>
        <v/>
      </c>
      <c r="AN247" t="str">
        <f ca="1"/>
        <v/>
      </c>
      <c r="AO247" t="str">
        <f ca="1"/>
        <v/>
      </c>
      <c r="AP247" t="str">
        <f ca="1"/>
        <v/>
      </c>
      <c r="AQ247" t="str">
        <f ca="1"/>
        <v/>
      </c>
      <c r="AR247" t="str">
        <f ca="1"/>
        <v/>
      </c>
      <c r="AS247" t="str">
        <f ca="1"/>
        <v/>
      </c>
      <c r="AT247" t="str">
        <f ca="1"/>
        <v/>
      </c>
      <c r="AU247" t="str">
        <f ca="1"/>
        <v/>
      </c>
      <c r="AV247" t="str">
        <f ca="1"/>
        <v/>
      </c>
      <c r="AW247" t="str">
        <f ca="1"/>
        <v/>
      </c>
      <c r="AX247" t="str">
        <f ca="1"/>
        <v/>
      </c>
      <c r="AY247" t="str">
        <f ca="1"/>
        <v/>
      </c>
      <c r="AZ247" t="str">
        <f ca="1"/>
        <v/>
      </c>
      <c r="BA247" t="str">
        <f ca="1"/>
        <v/>
      </c>
      <c r="BB247" t="str">
        <f ca="1"/>
        <v/>
      </c>
      <c r="BC247" t="str">
        <f ca="1"/>
        <v/>
      </c>
      <c r="BD247" t="str">
        <f ca="1"/>
        <v/>
      </c>
      <c r="BE247" t="str">
        <f ca="1"/>
        <v/>
      </c>
      <c r="BF247" t="str">
        <f ca="1"/>
        <v/>
      </c>
      <c r="BG247" t="str">
        <f ca="1"/>
        <v/>
      </c>
      <c r="BH247" t="str">
        <f ca="1"/>
        <v/>
      </c>
      <c r="BI247" t="str">
        <f ca="1"/>
        <v/>
      </c>
      <c r="BJ247" t="str">
        <f ca="1"/>
        <v/>
      </c>
      <c r="BK247" t="str">
        <f ca="1"/>
        <v/>
      </c>
      <c r="BL247" t="str">
        <f ca="1"/>
        <v/>
      </c>
      <c r="BM247" t="str">
        <f ca="1"/>
        <v/>
      </c>
      <c r="BN247" t="str">
        <f ca="1"/>
        <v/>
      </c>
      <c r="BO247" t="str">
        <f ca="1"/>
        <v/>
      </c>
      <c r="BP247" t="str">
        <f ca="1"/>
        <v/>
      </c>
      <c r="BQ247" t="str">
        <f ca="1"/>
        <v/>
      </c>
      <c r="BR247" t="str">
        <f ca="1"/>
        <v/>
      </c>
      <c r="BS247" t="str">
        <f ca="1"/>
        <v/>
      </c>
    </row>
    <row r="248" spans="1:71" x14ac:dyDescent="0.3">
      <c r="A248">
        <f ca="1"/>
        <v>1973239</v>
      </c>
      <c r="B248" t="str">
        <f ca="1"/>
        <v>ARM HOLDINGS PLC /UK</v>
      </c>
      <c r="C248" t="str">
        <f ca="1"/>
        <v>ARM</v>
      </c>
      <c r="D248" t="str">
        <f ca="1"/>
        <v>04 Manufacturing</v>
      </c>
      <c r="E248" t="str">
        <f ca="1"/>
        <v>Semiconductors &amp; Related Devices</v>
      </c>
      <c r="F248" t="str">
        <f ca="1"/>
        <v>3674</v>
      </c>
      <c r="G248" t="str">
        <f ca="1"/>
        <v>110 FULBOURN ROAD CAMBRIDGE, X0 CB1 9NJ</v>
      </c>
      <c r="H248">
        <f ca="1"/>
        <v>2025</v>
      </c>
      <c r="I248" t="str">
        <f ca="1"/>
        <v>FY</v>
      </c>
      <c r="J248">
        <f ca="1"/>
        <v>139.601539</v>
      </c>
      <c r="K248" t="str">
        <f ca="1"/>
        <v/>
      </c>
      <c r="L248" t="str">
        <f ca="1"/>
        <v/>
      </c>
      <c r="M248" t="str">
        <f ca="1"/>
        <v/>
      </c>
      <c r="N248" t="str">
        <f ca="1"/>
        <v/>
      </c>
      <c r="O248" t="str">
        <f ca="1"/>
        <v/>
      </c>
      <c r="P248" t="str">
        <f ca="1"/>
        <v/>
      </c>
      <c r="Q248" t="str">
        <f ca="1"/>
        <v/>
      </c>
      <c r="R248" t="str">
        <f ca="1"/>
        <v/>
      </c>
      <c r="S248" t="str">
        <f ca="1"/>
        <v/>
      </c>
      <c r="T248" t="str">
        <f ca="1"/>
        <v/>
      </c>
      <c r="U248" t="str">
        <f ca="1"/>
        <v/>
      </c>
      <c r="V248" t="str">
        <f ca="1"/>
        <v/>
      </c>
      <c r="W248" t="str">
        <f ca="1"/>
        <v/>
      </c>
      <c r="X248" t="str">
        <f ca="1"/>
        <v/>
      </c>
      <c r="Y248" t="str">
        <f ca="1"/>
        <v/>
      </c>
      <c r="Z248" t="str">
        <f ca="1"/>
        <v/>
      </c>
      <c r="AA248" t="str">
        <f ca="1"/>
        <v/>
      </c>
      <c r="AB248" t="str">
        <f ca="1"/>
        <v/>
      </c>
      <c r="AC248" t="str">
        <f ca="1"/>
        <v/>
      </c>
      <c r="AD248" t="str">
        <f ca="1"/>
        <v/>
      </c>
      <c r="AE248" t="str">
        <f ca="1"/>
        <v/>
      </c>
      <c r="AF248" t="str">
        <f ca="1"/>
        <v/>
      </c>
      <c r="AG248" t="str">
        <f ca="1"/>
        <v/>
      </c>
      <c r="AH248" t="str">
        <f ca="1"/>
        <v/>
      </c>
      <c r="AI248" t="str">
        <f ca="1"/>
        <v/>
      </c>
      <c r="AJ248" t="str">
        <f ca="1"/>
        <v/>
      </c>
      <c r="AK248" t="str">
        <f ca="1"/>
        <v/>
      </c>
      <c r="AL248" t="str">
        <f ca="1"/>
        <v/>
      </c>
      <c r="AM248" t="str">
        <f ca="1"/>
        <v/>
      </c>
      <c r="AN248" t="str">
        <f ca="1"/>
        <v/>
      </c>
      <c r="AO248" t="str">
        <f ca="1"/>
        <v/>
      </c>
      <c r="AP248" t="str">
        <f ca="1"/>
        <v/>
      </c>
      <c r="AQ248" t="str">
        <f ca="1"/>
        <v/>
      </c>
      <c r="AR248" t="str">
        <f ca="1"/>
        <v/>
      </c>
      <c r="AS248" t="str">
        <f ca="1"/>
        <v/>
      </c>
      <c r="AT248" t="str">
        <f ca="1"/>
        <v/>
      </c>
      <c r="AU248" t="str">
        <f ca="1"/>
        <v/>
      </c>
      <c r="AV248" t="str">
        <f ca="1"/>
        <v/>
      </c>
      <c r="AW248" t="str">
        <f ca="1"/>
        <v/>
      </c>
      <c r="AX248" t="str">
        <f ca="1"/>
        <v/>
      </c>
      <c r="AY248" t="str">
        <f ca="1"/>
        <v/>
      </c>
      <c r="AZ248" t="str">
        <f ca="1"/>
        <v/>
      </c>
      <c r="BA248" t="str">
        <f ca="1"/>
        <v/>
      </c>
      <c r="BB248" t="str">
        <f ca="1"/>
        <v/>
      </c>
      <c r="BC248" t="str">
        <f ca="1"/>
        <v/>
      </c>
      <c r="BD248" t="str">
        <f ca="1"/>
        <v/>
      </c>
      <c r="BE248" t="str">
        <f ca="1"/>
        <v/>
      </c>
      <c r="BF248" t="str">
        <f ca="1"/>
        <v/>
      </c>
      <c r="BG248" t="str">
        <f ca="1"/>
        <v/>
      </c>
      <c r="BH248" t="str">
        <f ca="1"/>
        <v/>
      </c>
      <c r="BI248" t="str">
        <f ca="1"/>
        <v/>
      </c>
      <c r="BJ248" t="str">
        <f ca="1"/>
        <v/>
      </c>
      <c r="BK248" t="str">
        <f ca="1"/>
        <v/>
      </c>
      <c r="BL248" t="str">
        <f ca="1"/>
        <v/>
      </c>
      <c r="BM248" t="str">
        <f ca="1"/>
        <v/>
      </c>
      <c r="BN248" t="str">
        <f ca="1"/>
        <v/>
      </c>
      <c r="BO248" t="str">
        <f ca="1"/>
        <v/>
      </c>
      <c r="BP248" t="str">
        <f ca="1"/>
        <v/>
      </c>
      <c r="BQ248" t="str">
        <f ca="1"/>
        <v/>
      </c>
      <c r="BR248" t="str">
        <f ca="1"/>
        <v/>
      </c>
      <c r="BS248" t="str">
        <f ca="1"/>
        <v/>
      </c>
    </row>
    <row r="249" spans="1:71" x14ac:dyDescent="0.3">
      <c r="A249">
        <f ca="1"/>
        <v>1973239</v>
      </c>
      <c r="B249" t="str">
        <f ca="1"/>
        <v>ARM HOLDINGS PLC /UK</v>
      </c>
      <c r="C249" t="str">
        <f ca="1"/>
        <v>ARM</v>
      </c>
      <c r="D249" t="str">
        <f ca="1"/>
        <v>04 Manufacturing</v>
      </c>
      <c r="E249" t="str">
        <f ca="1"/>
        <v>Semiconductors &amp; Related Devices</v>
      </c>
      <c r="F249" t="str">
        <f ca="1"/>
        <v>3674</v>
      </c>
      <c r="G249" t="str">
        <f ca="1"/>
        <v>110 FULBOURN ROAD CAMBRIDGE, X0 CB1 9NJ</v>
      </c>
      <c r="H249">
        <f ca="1"/>
        <v>2024</v>
      </c>
      <c r="I249" t="str">
        <f ca="1"/>
        <v>FY</v>
      </c>
      <c r="J249">
        <f ca="1"/>
        <v>128.70190500000001</v>
      </c>
      <c r="K249" t="str">
        <f ca="1"/>
        <v/>
      </c>
      <c r="L249" t="str">
        <f ca="1"/>
        <v/>
      </c>
      <c r="M249" t="str">
        <f ca="1"/>
        <v/>
      </c>
      <c r="N249" t="str">
        <f ca="1"/>
        <v/>
      </c>
      <c r="O249" t="str">
        <f ca="1"/>
        <v/>
      </c>
      <c r="P249" t="str">
        <f ca="1"/>
        <v/>
      </c>
      <c r="Q249" t="str">
        <f ca="1"/>
        <v/>
      </c>
      <c r="R249" t="str">
        <f ca="1"/>
        <v/>
      </c>
      <c r="S249" t="str">
        <f ca="1"/>
        <v/>
      </c>
      <c r="T249" t="str">
        <f ca="1"/>
        <v/>
      </c>
      <c r="U249" t="str">
        <f ca="1"/>
        <v/>
      </c>
      <c r="V249" t="str">
        <f ca="1"/>
        <v/>
      </c>
      <c r="W249" t="str">
        <f ca="1"/>
        <v/>
      </c>
      <c r="X249" t="str">
        <f ca="1"/>
        <v/>
      </c>
      <c r="Y249" t="str">
        <f ca="1"/>
        <v/>
      </c>
      <c r="Z249" t="str">
        <f ca="1"/>
        <v/>
      </c>
      <c r="AA249" t="str">
        <f ca="1"/>
        <v/>
      </c>
      <c r="AB249" t="str">
        <f ca="1"/>
        <v/>
      </c>
      <c r="AC249" t="str">
        <f ca="1"/>
        <v/>
      </c>
      <c r="AD249" t="str">
        <f ca="1"/>
        <v/>
      </c>
      <c r="AE249" t="str">
        <f ca="1"/>
        <v/>
      </c>
      <c r="AF249" t="str">
        <f ca="1"/>
        <v/>
      </c>
      <c r="AG249" t="str">
        <f ca="1"/>
        <v/>
      </c>
      <c r="AH249" t="str">
        <f ca="1"/>
        <v/>
      </c>
      <c r="AI249" t="str">
        <f ca="1"/>
        <v/>
      </c>
      <c r="AJ249" t="str">
        <f ca="1"/>
        <v/>
      </c>
      <c r="AK249" t="str">
        <f ca="1"/>
        <v/>
      </c>
      <c r="AL249" t="str">
        <f ca="1"/>
        <v/>
      </c>
      <c r="AM249" t="str">
        <f ca="1"/>
        <v/>
      </c>
      <c r="AN249" t="str">
        <f ca="1"/>
        <v/>
      </c>
      <c r="AO249" t="str">
        <f ca="1"/>
        <v/>
      </c>
      <c r="AP249" t="str">
        <f ca="1"/>
        <v/>
      </c>
      <c r="AQ249" t="str">
        <f ca="1"/>
        <v/>
      </c>
      <c r="AR249" t="str">
        <f ca="1"/>
        <v/>
      </c>
      <c r="AS249" t="str">
        <f ca="1"/>
        <v/>
      </c>
      <c r="AT249" t="str">
        <f ca="1"/>
        <v/>
      </c>
      <c r="AU249" t="str">
        <f ca="1"/>
        <v/>
      </c>
      <c r="AV249" t="str">
        <f ca="1"/>
        <v/>
      </c>
      <c r="AW249" t="str">
        <f ca="1"/>
        <v/>
      </c>
      <c r="AX249" t="str">
        <f ca="1"/>
        <v/>
      </c>
      <c r="AY249" t="str">
        <f ca="1"/>
        <v/>
      </c>
      <c r="AZ249" t="str">
        <f ca="1"/>
        <v/>
      </c>
      <c r="BA249" t="str">
        <f ca="1"/>
        <v/>
      </c>
      <c r="BB249" t="str">
        <f ca="1"/>
        <v/>
      </c>
      <c r="BC249" t="str">
        <f ca="1"/>
        <v/>
      </c>
      <c r="BD249" t="str">
        <f ca="1"/>
        <v/>
      </c>
      <c r="BE249" t="str">
        <f ca="1"/>
        <v/>
      </c>
      <c r="BF249" t="str">
        <f ca="1"/>
        <v/>
      </c>
      <c r="BG249" t="str">
        <f ca="1"/>
        <v/>
      </c>
      <c r="BH249" t="str">
        <f ca="1"/>
        <v/>
      </c>
      <c r="BI249" t="str">
        <f ca="1"/>
        <v/>
      </c>
      <c r="BJ249" t="str">
        <f ca="1"/>
        <v/>
      </c>
      <c r="BK249" t="str">
        <f ca="1"/>
        <v/>
      </c>
      <c r="BL249" t="str">
        <f ca="1"/>
        <v/>
      </c>
      <c r="BM249" t="str">
        <f ca="1"/>
        <v/>
      </c>
      <c r="BN249" t="str">
        <f ca="1"/>
        <v/>
      </c>
      <c r="BO249" t="str">
        <f ca="1"/>
        <v/>
      </c>
      <c r="BP249" t="str">
        <f ca="1"/>
        <v/>
      </c>
      <c r="BQ249" t="str">
        <f ca="1"/>
        <v/>
      </c>
      <c r="BR249" t="str">
        <f ca="1"/>
        <v/>
      </c>
      <c r="BS249" t="str">
        <f ca="1"/>
        <v/>
      </c>
    </row>
    <row r="250" spans="1:71" x14ac:dyDescent="0.3">
      <c r="A250">
        <f ca="1"/>
        <v>1973239</v>
      </c>
      <c r="B250" t="str">
        <f ca="1"/>
        <v>ARM HOLDINGS PLC /UK</v>
      </c>
      <c r="C250" t="str">
        <f ca="1"/>
        <v>ARM</v>
      </c>
      <c r="D250" t="str">
        <f ca="1"/>
        <v>04 Manufacturing</v>
      </c>
      <c r="E250" t="str">
        <f ca="1"/>
        <v>Semiconductors &amp; Related Devices</v>
      </c>
      <c r="F250" t="str">
        <f ca="1"/>
        <v>3674</v>
      </c>
      <c r="G250" t="str">
        <f ca="1"/>
        <v>110 FULBOURN ROAD CAMBRIDGE, X0 CB1 9NJ</v>
      </c>
      <c r="H250">
        <f ca="1"/>
        <v>2023</v>
      </c>
      <c r="I250" t="str">
        <f ca="1"/>
        <v>FY</v>
      </c>
      <c r="J250">
        <f ca="1"/>
        <v>58.995646000000001</v>
      </c>
      <c r="K250" t="str">
        <f ca="1"/>
        <v/>
      </c>
      <c r="L250" t="str">
        <f ca="1"/>
        <v/>
      </c>
      <c r="M250" t="str">
        <f ca="1"/>
        <v/>
      </c>
      <c r="N250" t="str">
        <f ca="1"/>
        <v/>
      </c>
      <c r="O250" t="str">
        <f ca="1"/>
        <v/>
      </c>
      <c r="P250" t="str">
        <f ca="1"/>
        <v/>
      </c>
      <c r="Q250" t="str">
        <f ca="1"/>
        <v/>
      </c>
      <c r="R250" t="str">
        <f ca="1"/>
        <v/>
      </c>
      <c r="S250" t="str">
        <f ca="1"/>
        <v/>
      </c>
      <c r="T250" t="str">
        <f ca="1"/>
        <v/>
      </c>
      <c r="U250" t="str">
        <f ca="1"/>
        <v/>
      </c>
      <c r="V250" t="str">
        <f ca="1"/>
        <v/>
      </c>
      <c r="W250" t="str">
        <f ca="1"/>
        <v/>
      </c>
      <c r="X250" t="str">
        <f ca="1"/>
        <v/>
      </c>
      <c r="Y250" t="str">
        <f ca="1"/>
        <v/>
      </c>
      <c r="Z250" t="str">
        <f ca="1"/>
        <v/>
      </c>
      <c r="AA250" t="str">
        <f ca="1"/>
        <v/>
      </c>
      <c r="AB250" t="str">
        <f ca="1"/>
        <v/>
      </c>
      <c r="AC250" t="str">
        <f ca="1"/>
        <v/>
      </c>
      <c r="AD250" t="str">
        <f ca="1"/>
        <v/>
      </c>
      <c r="AE250" t="str">
        <f ca="1"/>
        <v/>
      </c>
      <c r="AF250" t="str">
        <f ca="1"/>
        <v/>
      </c>
      <c r="AG250" t="str">
        <f ca="1"/>
        <v/>
      </c>
      <c r="AH250" t="str">
        <f ca="1"/>
        <v/>
      </c>
      <c r="AI250" t="str">
        <f ca="1"/>
        <v/>
      </c>
      <c r="AJ250" t="str">
        <f ca="1"/>
        <v/>
      </c>
      <c r="AK250" t="str">
        <f ca="1"/>
        <v/>
      </c>
      <c r="AL250" t="str">
        <f ca="1"/>
        <v/>
      </c>
      <c r="AM250" t="str">
        <f ca="1"/>
        <v/>
      </c>
      <c r="AN250" t="str">
        <f ca="1"/>
        <v/>
      </c>
      <c r="AO250" t="str">
        <f ca="1"/>
        <v/>
      </c>
      <c r="AP250" t="str">
        <f ca="1"/>
        <v/>
      </c>
      <c r="AQ250" t="str">
        <f ca="1"/>
        <v/>
      </c>
      <c r="AR250" t="str">
        <f ca="1"/>
        <v/>
      </c>
      <c r="AS250" t="str">
        <f ca="1"/>
        <v/>
      </c>
      <c r="AT250" t="str">
        <f ca="1"/>
        <v/>
      </c>
      <c r="AU250" t="str">
        <f ca="1"/>
        <v/>
      </c>
      <c r="AV250" t="str">
        <f ca="1"/>
        <v/>
      </c>
      <c r="AW250" t="str">
        <f ca="1"/>
        <v/>
      </c>
      <c r="AX250" t="str">
        <f ca="1"/>
        <v/>
      </c>
      <c r="AY250" t="str">
        <f ca="1"/>
        <v/>
      </c>
      <c r="AZ250" t="str">
        <f ca="1"/>
        <v/>
      </c>
      <c r="BA250" t="str">
        <f ca="1"/>
        <v/>
      </c>
      <c r="BB250" t="str">
        <f ca="1"/>
        <v/>
      </c>
      <c r="BC250" t="str">
        <f ca="1"/>
        <v/>
      </c>
      <c r="BD250" t="str">
        <f ca="1"/>
        <v/>
      </c>
      <c r="BE250" t="str">
        <f ca="1"/>
        <v/>
      </c>
      <c r="BF250" t="str">
        <f ca="1"/>
        <v/>
      </c>
      <c r="BG250" t="str">
        <f ca="1"/>
        <v/>
      </c>
      <c r="BH250" t="str">
        <f ca="1"/>
        <v/>
      </c>
      <c r="BI250" t="str">
        <f ca="1"/>
        <v/>
      </c>
      <c r="BJ250" t="str">
        <f ca="1"/>
        <v/>
      </c>
      <c r="BK250" t="str">
        <f ca="1"/>
        <v/>
      </c>
      <c r="BL250" t="str">
        <f ca="1"/>
        <v/>
      </c>
      <c r="BM250" t="str">
        <f ca="1"/>
        <v/>
      </c>
      <c r="BN250" t="str">
        <f ca="1"/>
        <v/>
      </c>
      <c r="BO250" t="str">
        <f ca="1"/>
        <v/>
      </c>
      <c r="BP250" t="str">
        <f ca="1"/>
        <v/>
      </c>
      <c r="BQ250" t="str">
        <f ca="1"/>
        <v/>
      </c>
      <c r="BR250" t="str">
        <f ca="1"/>
        <v/>
      </c>
      <c r="BS250" t="str">
        <f ca="1"/>
        <v/>
      </c>
    </row>
    <row r="251" spans="1:71" x14ac:dyDescent="0.3">
      <c r="A251">
        <f ca="1"/>
        <v>1973239</v>
      </c>
      <c r="B251" t="str">
        <f ca="1"/>
        <v>ARM HOLDINGS PLC /UK</v>
      </c>
      <c r="C251" t="str">
        <f ca="1"/>
        <v>ARM</v>
      </c>
      <c r="D251" t="str">
        <f ca="1"/>
        <v>04 Manufacturing</v>
      </c>
      <c r="E251" t="str">
        <f ca="1"/>
        <v>Semiconductors &amp; Related Devices</v>
      </c>
      <c r="F251" t="str">
        <f ca="1"/>
        <v>3674</v>
      </c>
      <c r="G251" t="str">
        <f ca="1"/>
        <v>110 FULBOURN ROAD CAMBRIDGE, X0 CB1 9NJ</v>
      </c>
      <c r="H251">
        <f ca="1"/>
        <v>2022</v>
      </c>
      <c r="I251" t="str">
        <f ca="1"/>
        <v>FY</v>
      </c>
      <c r="J251" t="str">
        <f ca="1"/>
        <v/>
      </c>
      <c r="K251" t="str">
        <f ca="1"/>
        <v/>
      </c>
      <c r="L251" t="str">
        <f ca="1"/>
        <v/>
      </c>
      <c r="M251" t="str">
        <f ca="1"/>
        <v/>
      </c>
      <c r="N251" t="str">
        <f ca="1"/>
        <v/>
      </c>
      <c r="O251" t="str">
        <f ca="1"/>
        <v/>
      </c>
      <c r="P251" t="str">
        <f ca="1"/>
        <v/>
      </c>
      <c r="Q251" t="str">
        <f ca="1"/>
        <v/>
      </c>
      <c r="R251" t="str">
        <f ca="1"/>
        <v/>
      </c>
      <c r="S251" t="str">
        <f ca="1"/>
        <v/>
      </c>
      <c r="T251" t="str">
        <f ca="1"/>
        <v/>
      </c>
      <c r="U251" t="str">
        <f ca="1"/>
        <v/>
      </c>
      <c r="V251" t="str">
        <f ca="1"/>
        <v/>
      </c>
      <c r="W251" t="str">
        <f ca="1"/>
        <v/>
      </c>
      <c r="X251" t="str">
        <f ca="1"/>
        <v/>
      </c>
      <c r="Y251" t="str">
        <f ca="1"/>
        <v/>
      </c>
      <c r="Z251" t="str">
        <f ca="1"/>
        <v/>
      </c>
      <c r="AA251" t="str">
        <f ca="1"/>
        <v/>
      </c>
      <c r="AB251" t="str">
        <f ca="1"/>
        <v/>
      </c>
      <c r="AC251" t="str">
        <f ca="1"/>
        <v/>
      </c>
      <c r="AD251" t="str">
        <f ca="1"/>
        <v/>
      </c>
      <c r="AE251" t="str">
        <f ca="1"/>
        <v/>
      </c>
      <c r="AF251" t="str">
        <f ca="1"/>
        <v/>
      </c>
      <c r="AG251" t="str">
        <f ca="1"/>
        <v/>
      </c>
      <c r="AH251" t="str">
        <f ca="1"/>
        <v/>
      </c>
      <c r="AI251" t="str">
        <f ca="1"/>
        <v/>
      </c>
      <c r="AJ251" t="str">
        <f ca="1"/>
        <v/>
      </c>
      <c r="AK251" t="str">
        <f ca="1"/>
        <v/>
      </c>
      <c r="AL251" t="str">
        <f ca="1"/>
        <v/>
      </c>
      <c r="AM251" t="str">
        <f ca="1"/>
        <v/>
      </c>
      <c r="AN251" t="str">
        <f ca="1"/>
        <v/>
      </c>
      <c r="AO251" t="str">
        <f ca="1"/>
        <v/>
      </c>
      <c r="AP251" t="str">
        <f ca="1"/>
        <v/>
      </c>
      <c r="AQ251" t="str">
        <f ca="1"/>
        <v/>
      </c>
      <c r="AR251" t="str">
        <f ca="1"/>
        <v/>
      </c>
      <c r="AS251" t="str">
        <f ca="1"/>
        <v/>
      </c>
      <c r="AT251" t="str">
        <f ca="1"/>
        <v/>
      </c>
      <c r="AU251" t="str">
        <f ca="1"/>
        <v/>
      </c>
      <c r="AV251" t="str">
        <f ca="1"/>
        <v/>
      </c>
      <c r="AW251" t="str">
        <f ca="1"/>
        <v/>
      </c>
      <c r="AX251" t="str">
        <f ca="1"/>
        <v/>
      </c>
      <c r="AY251" t="str">
        <f ca="1"/>
        <v/>
      </c>
      <c r="AZ251" t="str">
        <f ca="1"/>
        <v/>
      </c>
      <c r="BA251" t="str">
        <f ca="1"/>
        <v/>
      </c>
      <c r="BB251" t="str">
        <f ca="1"/>
        <v/>
      </c>
      <c r="BC251" t="str">
        <f ca="1"/>
        <v/>
      </c>
      <c r="BD251" t="str">
        <f ca="1"/>
        <v/>
      </c>
      <c r="BE251" t="str">
        <f ca="1"/>
        <v/>
      </c>
      <c r="BF251" t="str">
        <f ca="1"/>
        <v/>
      </c>
      <c r="BG251" t="str">
        <f ca="1"/>
        <v/>
      </c>
      <c r="BH251" t="str">
        <f ca="1"/>
        <v/>
      </c>
      <c r="BI251" t="str">
        <f ca="1"/>
        <v/>
      </c>
      <c r="BJ251" t="str">
        <f ca="1"/>
        <v/>
      </c>
      <c r="BK251" t="str">
        <f ca="1"/>
        <v/>
      </c>
      <c r="BL251" t="str">
        <f ca="1"/>
        <v/>
      </c>
      <c r="BM251" t="str">
        <f ca="1"/>
        <v/>
      </c>
      <c r="BN251" t="str">
        <f ca="1"/>
        <v/>
      </c>
      <c r="BO251" t="str">
        <f ca="1"/>
        <v/>
      </c>
      <c r="BP251" t="str">
        <f ca="1"/>
        <v/>
      </c>
      <c r="BQ251" t="str">
        <f ca="1"/>
        <v/>
      </c>
      <c r="BR251" t="str">
        <f ca="1"/>
        <v/>
      </c>
      <c r="BS251" t="str">
        <f ca="1"/>
        <v/>
      </c>
    </row>
    <row r="252" spans="1:71" x14ac:dyDescent="0.3">
      <c r="A252">
        <f ca="1"/>
        <v>1973239</v>
      </c>
      <c r="B252" t="str">
        <f ca="1"/>
        <v>ARM HOLDINGS PLC /UK</v>
      </c>
      <c r="C252" t="str">
        <f ca="1"/>
        <v>ARM</v>
      </c>
      <c r="D252" t="str">
        <f ca="1"/>
        <v>04 Manufacturing</v>
      </c>
      <c r="E252" t="str">
        <f ca="1"/>
        <v>Semiconductors &amp; Related Devices</v>
      </c>
      <c r="F252" t="str">
        <f ca="1"/>
        <v>3674</v>
      </c>
      <c r="G252" t="str">
        <f ca="1"/>
        <v>110 FULBOURN ROAD CAMBRIDGE, X0 CB1 9NJ</v>
      </c>
      <c r="H252">
        <f ca="1"/>
        <v>2021</v>
      </c>
      <c r="I252" t="str">
        <f ca="1"/>
        <v>FY</v>
      </c>
      <c r="J252" t="str">
        <f ca="1"/>
        <v/>
      </c>
      <c r="K252" t="str">
        <f ca="1"/>
        <v/>
      </c>
      <c r="L252" t="str">
        <f ca="1"/>
        <v/>
      </c>
      <c r="M252" t="str">
        <f ca="1"/>
        <v/>
      </c>
      <c r="N252" t="str">
        <f ca="1"/>
        <v/>
      </c>
      <c r="O252" t="str">
        <f ca="1"/>
        <v/>
      </c>
      <c r="P252" t="str">
        <f ca="1"/>
        <v/>
      </c>
      <c r="Q252" t="str">
        <f ca="1"/>
        <v/>
      </c>
      <c r="R252" t="str">
        <f ca="1"/>
        <v/>
      </c>
      <c r="S252" t="str">
        <f ca="1"/>
        <v/>
      </c>
      <c r="T252" t="str">
        <f ca="1"/>
        <v/>
      </c>
      <c r="U252" t="str">
        <f ca="1"/>
        <v/>
      </c>
      <c r="V252" t="str">
        <f ca="1"/>
        <v/>
      </c>
      <c r="W252" t="str">
        <f ca="1"/>
        <v/>
      </c>
      <c r="X252" t="str">
        <f ca="1"/>
        <v/>
      </c>
      <c r="Y252" t="str">
        <f ca="1"/>
        <v/>
      </c>
      <c r="Z252" t="str">
        <f ca="1"/>
        <v/>
      </c>
      <c r="AA252" t="str">
        <f ca="1"/>
        <v/>
      </c>
      <c r="AB252" t="str">
        <f ca="1"/>
        <v/>
      </c>
      <c r="AC252" t="str">
        <f ca="1"/>
        <v/>
      </c>
      <c r="AD252" t="str">
        <f ca="1"/>
        <v/>
      </c>
      <c r="AE252" t="str">
        <f ca="1"/>
        <v/>
      </c>
      <c r="AF252" t="str">
        <f ca="1"/>
        <v/>
      </c>
      <c r="AG252" t="str">
        <f ca="1"/>
        <v/>
      </c>
      <c r="AH252" t="str">
        <f ca="1"/>
        <v/>
      </c>
      <c r="AI252" t="str">
        <f ca="1"/>
        <v/>
      </c>
      <c r="AJ252" t="str">
        <f ca="1"/>
        <v/>
      </c>
      <c r="AK252" t="str">
        <f ca="1"/>
        <v/>
      </c>
      <c r="AL252" t="str">
        <f ca="1"/>
        <v/>
      </c>
      <c r="AM252" t="str">
        <f ca="1"/>
        <v/>
      </c>
      <c r="AN252" t="str">
        <f ca="1"/>
        <v/>
      </c>
      <c r="AO252" t="str">
        <f ca="1"/>
        <v/>
      </c>
      <c r="AP252" t="str">
        <f ca="1"/>
        <v/>
      </c>
      <c r="AQ252" t="str">
        <f ca="1"/>
        <v/>
      </c>
      <c r="AR252" t="str">
        <f ca="1"/>
        <v/>
      </c>
      <c r="AS252" t="str">
        <f ca="1"/>
        <v/>
      </c>
      <c r="AT252" t="str">
        <f ca="1"/>
        <v/>
      </c>
      <c r="AU252" t="str">
        <f ca="1"/>
        <v/>
      </c>
      <c r="AV252" t="str">
        <f ca="1"/>
        <v/>
      </c>
      <c r="AW252" t="str">
        <f ca="1"/>
        <v/>
      </c>
      <c r="AX252" t="str">
        <f ca="1"/>
        <v/>
      </c>
      <c r="AY252" t="str">
        <f ca="1"/>
        <v/>
      </c>
      <c r="AZ252" t="str">
        <f ca="1"/>
        <v/>
      </c>
      <c r="BA252" t="str">
        <f ca="1"/>
        <v/>
      </c>
      <c r="BB252" t="str">
        <f ca="1"/>
        <v/>
      </c>
      <c r="BC252" t="str">
        <f ca="1"/>
        <v/>
      </c>
      <c r="BD252" t="str">
        <f ca="1"/>
        <v/>
      </c>
      <c r="BE252" t="str">
        <f ca="1"/>
        <v/>
      </c>
      <c r="BF252" t="str">
        <f ca="1"/>
        <v/>
      </c>
      <c r="BG252" t="str">
        <f ca="1"/>
        <v/>
      </c>
      <c r="BH252" t="str">
        <f ca="1"/>
        <v/>
      </c>
      <c r="BI252" t="str">
        <f ca="1"/>
        <v/>
      </c>
      <c r="BJ252" t="str">
        <f ca="1"/>
        <v/>
      </c>
      <c r="BK252" t="str">
        <f ca="1"/>
        <v/>
      </c>
      <c r="BL252" t="str">
        <f ca="1"/>
        <v/>
      </c>
      <c r="BM252" t="str">
        <f ca="1"/>
        <v/>
      </c>
      <c r="BN252" t="str">
        <f ca="1"/>
        <v/>
      </c>
      <c r="BO252" t="str">
        <f ca="1"/>
        <v/>
      </c>
      <c r="BP252" t="str">
        <f ca="1"/>
        <v/>
      </c>
      <c r="BQ252" t="str">
        <f ca="1"/>
        <v/>
      </c>
      <c r="BR252" t="str">
        <f ca="1"/>
        <v/>
      </c>
      <c r="BS252" t="str">
        <f ca="1"/>
        <v/>
      </c>
    </row>
    <row r="253" spans="1:71" x14ac:dyDescent="0.3">
      <c r="A253">
        <f ca="1"/>
        <v>1973239</v>
      </c>
      <c r="B253" t="str">
        <f ca="1"/>
        <v>ARM HOLDINGS PLC /UK</v>
      </c>
      <c r="C253" t="str">
        <f ca="1"/>
        <v>ARM</v>
      </c>
      <c r="D253" t="str">
        <f ca="1"/>
        <v>04 Manufacturing</v>
      </c>
      <c r="E253" t="str">
        <f ca="1"/>
        <v>Semiconductors &amp; Related Devices</v>
      </c>
      <c r="F253" t="str">
        <f ca="1"/>
        <v>3674</v>
      </c>
      <c r="G253" t="str">
        <f ca="1"/>
        <v>110 FULBOURN ROAD CAMBRIDGE, X0 CB1 9NJ</v>
      </c>
      <c r="H253">
        <f ca="1"/>
        <v>2020</v>
      </c>
      <c r="I253" t="str">
        <f ca="1"/>
        <v>FY</v>
      </c>
      <c r="J253" t="str">
        <f ca="1"/>
        <v/>
      </c>
      <c r="K253" t="str">
        <f ca="1"/>
        <v/>
      </c>
      <c r="L253" t="str">
        <f ca="1"/>
        <v/>
      </c>
      <c r="M253" t="str">
        <f ca="1"/>
        <v/>
      </c>
      <c r="N253" t="str">
        <f ca="1"/>
        <v/>
      </c>
      <c r="O253" t="str">
        <f ca="1"/>
        <v/>
      </c>
      <c r="P253" t="str">
        <f ca="1"/>
        <v/>
      </c>
      <c r="Q253" t="str">
        <f ca="1"/>
        <v/>
      </c>
      <c r="R253" t="str">
        <f ca="1"/>
        <v/>
      </c>
      <c r="S253" t="str">
        <f ca="1"/>
        <v/>
      </c>
      <c r="T253" t="str">
        <f ca="1"/>
        <v/>
      </c>
      <c r="U253" t="str">
        <f ca="1"/>
        <v/>
      </c>
      <c r="V253" t="str">
        <f ca="1"/>
        <v/>
      </c>
      <c r="W253" t="str">
        <f ca="1"/>
        <v/>
      </c>
      <c r="X253" t="str">
        <f ca="1"/>
        <v/>
      </c>
      <c r="Y253" t="str">
        <f ca="1"/>
        <v/>
      </c>
      <c r="Z253" t="str">
        <f ca="1"/>
        <v/>
      </c>
      <c r="AA253" t="str">
        <f ca="1"/>
        <v/>
      </c>
      <c r="AB253" t="str">
        <f ca="1"/>
        <v/>
      </c>
      <c r="AC253" t="str">
        <f ca="1"/>
        <v/>
      </c>
      <c r="AD253" t="str">
        <f ca="1"/>
        <v/>
      </c>
      <c r="AE253" t="str">
        <f ca="1"/>
        <v/>
      </c>
      <c r="AF253" t="str">
        <f ca="1"/>
        <v/>
      </c>
      <c r="AG253" t="str">
        <f ca="1"/>
        <v/>
      </c>
      <c r="AH253" t="str">
        <f ca="1"/>
        <v/>
      </c>
      <c r="AI253" t="str">
        <f ca="1"/>
        <v/>
      </c>
      <c r="AJ253" t="str">
        <f ca="1"/>
        <v/>
      </c>
      <c r="AK253" t="str">
        <f ca="1"/>
        <v/>
      </c>
      <c r="AL253" t="str">
        <f ca="1"/>
        <v/>
      </c>
      <c r="AM253" t="str">
        <f ca="1"/>
        <v/>
      </c>
      <c r="AN253" t="str">
        <f ca="1"/>
        <v/>
      </c>
      <c r="AO253" t="str">
        <f ca="1"/>
        <v/>
      </c>
      <c r="AP253" t="str">
        <f ca="1"/>
        <v/>
      </c>
      <c r="AQ253" t="str">
        <f ca="1"/>
        <v/>
      </c>
      <c r="AR253" t="str">
        <f ca="1"/>
        <v/>
      </c>
      <c r="AS253" t="str">
        <f ca="1"/>
        <v/>
      </c>
      <c r="AT253" t="str">
        <f ca="1"/>
        <v/>
      </c>
      <c r="AU253" t="str">
        <f ca="1"/>
        <v/>
      </c>
      <c r="AV253" t="str">
        <f ca="1"/>
        <v/>
      </c>
      <c r="AW253" t="str">
        <f ca="1"/>
        <v/>
      </c>
      <c r="AX253" t="str">
        <f ca="1"/>
        <v/>
      </c>
      <c r="AY253" t="str">
        <f ca="1"/>
        <v/>
      </c>
      <c r="AZ253" t="str">
        <f ca="1"/>
        <v/>
      </c>
      <c r="BA253" t="str">
        <f ca="1"/>
        <v/>
      </c>
      <c r="BB253" t="str">
        <f ca="1"/>
        <v/>
      </c>
      <c r="BC253" t="str">
        <f ca="1"/>
        <v/>
      </c>
      <c r="BD253" t="str">
        <f ca="1"/>
        <v/>
      </c>
      <c r="BE253" t="str">
        <f ca="1"/>
        <v/>
      </c>
      <c r="BF253" t="str">
        <f ca="1"/>
        <v/>
      </c>
      <c r="BG253" t="str">
        <f ca="1"/>
        <v/>
      </c>
      <c r="BH253" t="str">
        <f ca="1"/>
        <v/>
      </c>
      <c r="BI253" t="str">
        <f ca="1"/>
        <v/>
      </c>
      <c r="BJ253" t="str">
        <f ca="1"/>
        <v/>
      </c>
      <c r="BK253" t="str">
        <f ca="1"/>
        <v/>
      </c>
      <c r="BL253" t="str">
        <f ca="1"/>
        <v/>
      </c>
      <c r="BM253" t="str">
        <f ca="1"/>
        <v/>
      </c>
      <c r="BN253" t="str">
        <f ca="1"/>
        <v/>
      </c>
      <c r="BO253" t="str">
        <f ca="1"/>
        <v/>
      </c>
      <c r="BP253" t="str">
        <f ca="1"/>
        <v/>
      </c>
      <c r="BQ253" t="str">
        <f ca="1"/>
        <v/>
      </c>
      <c r="BR253" t="str">
        <f ca="1"/>
        <v/>
      </c>
      <c r="BS253" t="str">
        <f ca="1"/>
        <v/>
      </c>
    </row>
    <row r="254" spans="1:71" x14ac:dyDescent="0.3">
      <c r="A254">
        <f ca="1"/>
        <v>1973239</v>
      </c>
      <c r="B254" t="str">
        <f ca="1"/>
        <v>ARM HOLDINGS PLC /UK</v>
      </c>
      <c r="C254" t="str">
        <f ca="1"/>
        <v>ARM</v>
      </c>
      <c r="D254" t="str">
        <f ca="1"/>
        <v>04 Manufacturing</v>
      </c>
      <c r="E254" t="str">
        <f ca="1"/>
        <v>Semiconductors &amp; Related Devices</v>
      </c>
      <c r="F254" t="str">
        <f ca="1"/>
        <v>3674</v>
      </c>
      <c r="G254" t="str">
        <f ca="1"/>
        <v>110 FULBOURN ROAD CAMBRIDGE, X0 CB1 9NJ</v>
      </c>
      <c r="H254">
        <f ca="1"/>
        <v>2019</v>
      </c>
      <c r="I254" t="str">
        <f ca="1"/>
        <v>FY</v>
      </c>
      <c r="J254" t="str">
        <f ca="1"/>
        <v/>
      </c>
      <c r="K254" t="str">
        <f ca="1"/>
        <v/>
      </c>
      <c r="L254" t="str">
        <f ca="1"/>
        <v/>
      </c>
      <c r="M254" t="str">
        <f ca="1"/>
        <v/>
      </c>
      <c r="N254" t="str">
        <f ca="1"/>
        <v/>
      </c>
      <c r="O254" t="str">
        <f ca="1"/>
        <v/>
      </c>
      <c r="P254" t="str">
        <f ca="1"/>
        <v/>
      </c>
      <c r="Q254" t="str">
        <f ca="1"/>
        <v/>
      </c>
      <c r="R254" t="str">
        <f ca="1"/>
        <v/>
      </c>
      <c r="S254" t="str">
        <f ca="1"/>
        <v/>
      </c>
      <c r="T254" t="str">
        <f ca="1"/>
        <v/>
      </c>
      <c r="U254" t="str">
        <f ca="1"/>
        <v/>
      </c>
      <c r="V254" t="str">
        <f ca="1"/>
        <v/>
      </c>
      <c r="W254" t="str">
        <f ca="1"/>
        <v/>
      </c>
      <c r="X254" t="str">
        <f ca="1"/>
        <v/>
      </c>
      <c r="Y254" t="str">
        <f ca="1"/>
        <v/>
      </c>
      <c r="Z254" t="str">
        <f ca="1"/>
        <v/>
      </c>
      <c r="AA254" t="str">
        <f ca="1"/>
        <v/>
      </c>
      <c r="AB254" t="str">
        <f ca="1"/>
        <v/>
      </c>
      <c r="AC254" t="str">
        <f ca="1"/>
        <v/>
      </c>
      <c r="AD254" t="str">
        <f ca="1"/>
        <v/>
      </c>
      <c r="AE254" t="str">
        <f ca="1"/>
        <v/>
      </c>
      <c r="AF254" t="str">
        <f ca="1"/>
        <v/>
      </c>
      <c r="AG254" t="str">
        <f ca="1"/>
        <v/>
      </c>
      <c r="AH254" t="str">
        <f ca="1"/>
        <v/>
      </c>
      <c r="AI254" t="str">
        <f ca="1"/>
        <v/>
      </c>
      <c r="AJ254" t="str">
        <f ca="1"/>
        <v/>
      </c>
      <c r="AK254" t="str">
        <f ca="1"/>
        <v/>
      </c>
      <c r="AL254" t="str">
        <f ca="1"/>
        <v/>
      </c>
      <c r="AM254" t="str">
        <f ca="1"/>
        <v/>
      </c>
      <c r="AN254" t="str">
        <f ca="1"/>
        <v/>
      </c>
      <c r="AO254" t="str">
        <f ca="1"/>
        <v/>
      </c>
      <c r="AP254" t="str">
        <f ca="1"/>
        <v/>
      </c>
      <c r="AQ254" t="str">
        <f ca="1"/>
        <v/>
      </c>
      <c r="AR254" t="str">
        <f ca="1"/>
        <v/>
      </c>
      <c r="AS254" t="str">
        <f ca="1"/>
        <v/>
      </c>
      <c r="AT254" t="str">
        <f ca="1"/>
        <v/>
      </c>
      <c r="AU254" t="str">
        <f ca="1"/>
        <v/>
      </c>
      <c r="AV254" t="str">
        <f ca="1"/>
        <v/>
      </c>
      <c r="AW254" t="str">
        <f ca="1"/>
        <v/>
      </c>
      <c r="AX254" t="str">
        <f ca="1"/>
        <v/>
      </c>
      <c r="AY254" t="str">
        <f ca="1"/>
        <v/>
      </c>
      <c r="AZ254" t="str">
        <f ca="1"/>
        <v/>
      </c>
      <c r="BA254" t="str">
        <f ca="1"/>
        <v/>
      </c>
      <c r="BB254" t="str">
        <f ca="1"/>
        <v/>
      </c>
      <c r="BC254" t="str">
        <f ca="1"/>
        <v/>
      </c>
      <c r="BD254" t="str">
        <f ca="1"/>
        <v/>
      </c>
      <c r="BE254" t="str">
        <f ca="1"/>
        <v/>
      </c>
      <c r="BF254" t="str">
        <f ca="1"/>
        <v/>
      </c>
      <c r="BG254" t="str">
        <f ca="1"/>
        <v/>
      </c>
      <c r="BH254" t="str">
        <f ca="1"/>
        <v/>
      </c>
      <c r="BI254" t="str">
        <f ca="1"/>
        <v/>
      </c>
      <c r="BJ254" t="str">
        <f ca="1"/>
        <v/>
      </c>
      <c r="BK254" t="str">
        <f ca="1"/>
        <v/>
      </c>
      <c r="BL254" t="str">
        <f ca="1"/>
        <v/>
      </c>
      <c r="BM254" t="str">
        <f ca="1"/>
        <v/>
      </c>
      <c r="BN254" t="str">
        <f ca="1"/>
        <v/>
      </c>
      <c r="BO254" t="str">
        <f ca="1"/>
        <v/>
      </c>
      <c r="BP254" t="str">
        <f ca="1"/>
        <v/>
      </c>
      <c r="BQ254" t="str">
        <f ca="1"/>
        <v/>
      </c>
      <c r="BR254" t="str">
        <f ca="1"/>
        <v/>
      </c>
      <c r="BS254" t="str">
        <f ca="1"/>
        <v/>
      </c>
    </row>
    <row r="255" spans="1:71" x14ac:dyDescent="0.3">
      <c r="A255">
        <f ca="1"/>
        <v>1973239</v>
      </c>
      <c r="B255" t="str">
        <f ca="1"/>
        <v>ARM HOLDINGS PLC /UK</v>
      </c>
      <c r="C255" t="str">
        <f ca="1"/>
        <v>ARM</v>
      </c>
      <c r="D255" t="str">
        <f ca="1"/>
        <v>04 Manufacturing</v>
      </c>
      <c r="E255" t="str">
        <f ca="1"/>
        <v>Semiconductors &amp; Related Devices</v>
      </c>
      <c r="F255" t="str">
        <f ca="1"/>
        <v>3674</v>
      </c>
      <c r="G255" t="str">
        <f ca="1"/>
        <v>110 FULBOURN ROAD CAMBRIDGE, X0 CB1 9NJ</v>
      </c>
      <c r="H255">
        <f ca="1"/>
        <v>2018</v>
      </c>
      <c r="I255" t="str">
        <f ca="1"/>
        <v>FY</v>
      </c>
      <c r="J255" t="str">
        <f ca="1"/>
        <v/>
      </c>
      <c r="K255" t="str">
        <f ca="1"/>
        <v/>
      </c>
      <c r="L255" t="str">
        <f ca="1"/>
        <v/>
      </c>
      <c r="M255" t="str">
        <f ca="1"/>
        <v/>
      </c>
      <c r="N255" t="str">
        <f ca="1"/>
        <v/>
      </c>
      <c r="O255" t="str">
        <f ca="1"/>
        <v/>
      </c>
      <c r="P255" t="str">
        <f ca="1"/>
        <v/>
      </c>
      <c r="Q255" t="str">
        <f ca="1"/>
        <v/>
      </c>
      <c r="R255" t="str">
        <f ca="1"/>
        <v/>
      </c>
      <c r="S255" t="str">
        <f ca="1"/>
        <v/>
      </c>
      <c r="T255" t="str">
        <f ca="1"/>
        <v/>
      </c>
      <c r="U255" t="str">
        <f ca="1"/>
        <v/>
      </c>
      <c r="V255" t="str">
        <f ca="1"/>
        <v/>
      </c>
      <c r="W255" t="str">
        <f ca="1"/>
        <v/>
      </c>
      <c r="X255" t="str">
        <f ca="1"/>
        <v/>
      </c>
      <c r="Y255" t="str">
        <f ca="1"/>
        <v/>
      </c>
      <c r="Z255" t="str">
        <f ca="1"/>
        <v/>
      </c>
      <c r="AA255" t="str">
        <f ca="1"/>
        <v/>
      </c>
      <c r="AB255" t="str">
        <f ca="1"/>
        <v/>
      </c>
      <c r="AC255" t="str">
        <f ca="1"/>
        <v/>
      </c>
      <c r="AD255" t="str">
        <f ca="1"/>
        <v/>
      </c>
      <c r="AE255" t="str">
        <f ca="1"/>
        <v/>
      </c>
      <c r="AF255" t="str">
        <f ca="1"/>
        <v/>
      </c>
      <c r="AG255" t="str">
        <f ca="1"/>
        <v/>
      </c>
      <c r="AH255" t="str">
        <f ca="1"/>
        <v/>
      </c>
      <c r="AI255" t="str">
        <f ca="1"/>
        <v/>
      </c>
      <c r="AJ255" t="str">
        <f ca="1"/>
        <v/>
      </c>
      <c r="AK255" t="str">
        <f ca="1"/>
        <v/>
      </c>
      <c r="AL255" t="str">
        <f ca="1"/>
        <v/>
      </c>
      <c r="AM255" t="str">
        <f ca="1"/>
        <v/>
      </c>
      <c r="AN255" t="str">
        <f ca="1"/>
        <v/>
      </c>
      <c r="AO255" t="str">
        <f ca="1"/>
        <v/>
      </c>
      <c r="AP255" t="str">
        <f ca="1"/>
        <v/>
      </c>
      <c r="AQ255" t="str">
        <f ca="1"/>
        <v/>
      </c>
      <c r="AR255" t="str">
        <f ca="1"/>
        <v/>
      </c>
      <c r="AS255" t="str">
        <f ca="1"/>
        <v/>
      </c>
      <c r="AT255" t="str">
        <f ca="1"/>
        <v/>
      </c>
      <c r="AU255" t="str">
        <f ca="1"/>
        <v/>
      </c>
      <c r="AV255" t="str">
        <f ca="1"/>
        <v/>
      </c>
      <c r="AW255" t="str">
        <f ca="1"/>
        <v/>
      </c>
      <c r="AX255" t="str">
        <f ca="1"/>
        <v/>
      </c>
      <c r="AY255" t="str">
        <f ca="1"/>
        <v/>
      </c>
      <c r="AZ255" t="str">
        <f ca="1"/>
        <v/>
      </c>
      <c r="BA255" t="str">
        <f ca="1"/>
        <v/>
      </c>
      <c r="BB255" t="str">
        <f ca="1"/>
        <v/>
      </c>
      <c r="BC255" t="str">
        <f ca="1"/>
        <v/>
      </c>
      <c r="BD255" t="str">
        <f ca="1"/>
        <v/>
      </c>
      <c r="BE255" t="str">
        <f ca="1"/>
        <v/>
      </c>
      <c r="BF255" t="str">
        <f ca="1"/>
        <v/>
      </c>
      <c r="BG255" t="str">
        <f ca="1"/>
        <v/>
      </c>
      <c r="BH255" t="str">
        <f ca="1"/>
        <v/>
      </c>
      <c r="BI255" t="str">
        <f ca="1"/>
        <v/>
      </c>
      <c r="BJ255" t="str">
        <f ca="1"/>
        <v/>
      </c>
      <c r="BK255" t="str">
        <f ca="1"/>
        <v/>
      </c>
      <c r="BL255" t="str">
        <f ca="1"/>
        <v/>
      </c>
      <c r="BM255" t="str">
        <f ca="1"/>
        <v/>
      </c>
      <c r="BN255" t="str">
        <f ca="1"/>
        <v/>
      </c>
      <c r="BO255" t="str">
        <f ca="1"/>
        <v/>
      </c>
      <c r="BP255" t="str">
        <f ca="1"/>
        <v/>
      </c>
      <c r="BQ255" t="str">
        <f ca="1"/>
        <v/>
      </c>
      <c r="BR255" t="str">
        <f ca="1"/>
        <v/>
      </c>
      <c r="BS255" t="str">
        <f ca="1"/>
        <v/>
      </c>
    </row>
    <row r="256" spans="1:71" x14ac:dyDescent="0.3">
      <c r="A256">
        <f ca="1"/>
        <v>1973239</v>
      </c>
      <c r="B256" t="str">
        <f ca="1"/>
        <v>ARM HOLDINGS PLC /UK</v>
      </c>
      <c r="C256" t="str">
        <f ca="1"/>
        <v>ARM</v>
      </c>
      <c r="D256" t="str">
        <f ca="1"/>
        <v>04 Manufacturing</v>
      </c>
      <c r="E256" t="str">
        <f ca="1"/>
        <v>Semiconductors &amp; Related Devices</v>
      </c>
      <c r="F256" t="str">
        <f ca="1"/>
        <v>3674</v>
      </c>
      <c r="G256" t="str">
        <f ca="1"/>
        <v>110 FULBOURN ROAD CAMBRIDGE, X0 CB1 9NJ</v>
      </c>
      <c r="H256">
        <f ca="1"/>
        <v>2017</v>
      </c>
      <c r="I256" t="str">
        <f ca="1"/>
        <v>FY</v>
      </c>
      <c r="J256" t="str">
        <f ca="1"/>
        <v/>
      </c>
      <c r="K256" t="str">
        <f ca="1"/>
        <v/>
      </c>
      <c r="L256" t="str">
        <f ca="1"/>
        <v/>
      </c>
      <c r="M256" t="str">
        <f ca="1"/>
        <v/>
      </c>
      <c r="N256" t="str">
        <f ca="1"/>
        <v/>
      </c>
      <c r="O256" t="str">
        <f ca="1"/>
        <v/>
      </c>
      <c r="P256" t="str">
        <f ca="1"/>
        <v/>
      </c>
      <c r="Q256" t="str">
        <f ca="1"/>
        <v/>
      </c>
      <c r="R256" t="str">
        <f ca="1"/>
        <v/>
      </c>
      <c r="S256" t="str">
        <f ca="1"/>
        <v/>
      </c>
      <c r="T256" t="str">
        <f ca="1"/>
        <v/>
      </c>
      <c r="U256" t="str">
        <f ca="1"/>
        <v/>
      </c>
      <c r="V256" t="str">
        <f ca="1"/>
        <v/>
      </c>
      <c r="W256" t="str">
        <f ca="1"/>
        <v/>
      </c>
      <c r="X256" t="str">
        <f ca="1"/>
        <v/>
      </c>
      <c r="Y256" t="str">
        <f ca="1"/>
        <v/>
      </c>
      <c r="Z256" t="str">
        <f ca="1"/>
        <v/>
      </c>
      <c r="AA256" t="str">
        <f ca="1"/>
        <v/>
      </c>
      <c r="AB256" t="str">
        <f ca="1"/>
        <v/>
      </c>
      <c r="AC256" t="str">
        <f ca="1"/>
        <v/>
      </c>
      <c r="AD256" t="str">
        <f ca="1"/>
        <v/>
      </c>
      <c r="AE256" t="str">
        <f ca="1"/>
        <v/>
      </c>
      <c r="AF256" t="str">
        <f ca="1"/>
        <v/>
      </c>
      <c r="AG256" t="str">
        <f ca="1"/>
        <v/>
      </c>
      <c r="AH256" t="str">
        <f ca="1"/>
        <v/>
      </c>
      <c r="AI256" t="str">
        <f ca="1"/>
        <v/>
      </c>
      <c r="AJ256" t="str">
        <f ca="1"/>
        <v/>
      </c>
      <c r="AK256" t="str">
        <f ca="1"/>
        <v/>
      </c>
      <c r="AL256" t="str">
        <f ca="1"/>
        <v/>
      </c>
      <c r="AM256" t="str">
        <f ca="1"/>
        <v/>
      </c>
      <c r="AN256" t="str">
        <f ca="1"/>
        <v/>
      </c>
      <c r="AO256" t="str">
        <f ca="1"/>
        <v/>
      </c>
      <c r="AP256" t="str">
        <f ca="1"/>
        <v/>
      </c>
      <c r="AQ256" t="str">
        <f ca="1"/>
        <v/>
      </c>
      <c r="AR256" t="str">
        <f ca="1"/>
        <v/>
      </c>
      <c r="AS256" t="str">
        <f ca="1"/>
        <v/>
      </c>
      <c r="AT256" t="str">
        <f ca="1"/>
        <v/>
      </c>
      <c r="AU256" t="str">
        <f ca="1"/>
        <v/>
      </c>
      <c r="AV256" t="str">
        <f ca="1"/>
        <v/>
      </c>
      <c r="AW256" t="str">
        <f ca="1"/>
        <v/>
      </c>
      <c r="AX256" t="str">
        <f ca="1"/>
        <v/>
      </c>
      <c r="AY256" t="str">
        <f ca="1"/>
        <v/>
      </c>
      <c r="AZ256" t="str">
        <f ca="1"/>
        <v/>
      </c>
      <c r="BA256" t="str">
        <f ca="1"/>
        <v/>
      </c>
      <c r="BB256" t="str">
        <f ca="1"/>
        <v/>
      </c>
      <c r="BC256" t="str">
        <f ca="1"/>
        <v/>
      </c>
      <c r="BD256" t="str">
        <f ca="1"/>
        <v/>
      </c>
      <c r="BE256" t="str">
        <f ca="1"/>
        <v/>
      </c>
      <c r="BF256" t="str">
        <f ca="1"/>
        <v/>
      </c>
      <c r="BG256" t="str">
        <f ca="1"/>
        <v/>
      </c>
      <c r="BH256" t="str">
        <f ca="1"/>
        <v/>
      </c>
      <c r="BI256" t="str">
        <f ca="1"/>
        <v/>
      </c>
      <c r="BJ256" t="str">
        <f ca="1"/>
        <v/>
      </c>
      <c r="BK256" t="str">
        <f ca="1"/>
        <v/>
      </c>
      <c r="BL256" t="str">
        <f ca="1"/>
        <v/>
      </c>
      <c r="BM256" t="str">
        <f ca="1"/>
        <v/>
      </c>
      <c r="BN256" t="str">
        <f ca="1"/>
        <v/>
      </c>
      <c r="BO256" t="str">
        <f ca="1"/>
        <v/>
      </c>
      <c r="BP256" t="str">
        <f ca="1"/>
        <v/>
      </c>
      <c r="BQ256" t="str">
        <f ca="1"/>
        <v/>
      </c>
      <c r="BR256" t="str">
        <f ca="1"/>
        <v/>
      </c>
      <c r="BS256" t="str">
        <f ca="1"/>
        <v/>
      </c>
    </row>
    <row r="257" spans="1:71" x14ac:dyDescent="0.3">
      <c r="A257">
        <f ca="1"/>
        <v>1730168</v>
      </c>
      <c r="B257" t="str">
        <f ca="1"/>
        <v>Broadcom Inc.</v>
      </c>
      <c r="C257" t="str">
        <f ca="1"/>
        <v>AVGO</v>
      </c>
      <c r="D257" t="str">
        <f ca="1"/>
        <v>04 Manufacturing</v>
      </c>
      <c r="E257" t="str">
        <f ca="1"/>
        <v>Semiconductors &amp; Related Devices</v>
      </c>
      <c r="F257" t="str">
        <f ca="1"/>
        <v>3674</v>
      </c>
      <c r="G257" t="str">
        <f ca="1"/>
        <v>3421 HILLVIEW AVENUE PALO ALTO, CA 94304</v>
      </c>
      <c r="H257">
        <f ca="1"/>
        <v>2026</v>
      </c>
      <c r="I257" t="str">
        <f ca="1"/>
        <v>FY</v>
      </c>
      <c r="J257">
        <f ca="1"/>
        <v>331.27812399999999</v>
      </c>
      <c r="K257" t="str">
        <f ca="1"/>
        <v/>
      </c>
      <c r="L257" t="str">
        <f ca="1"/>
        <v/>
      </c>
      <c r="M257" t="str">
        <f ca="1"/>
        <v/>
      </c>
      <c r="N257" t="str">
        <f ca="1"/>
        <v/>
      </c>
      <c r="O257" t="str">
        <f ca="1"/>
        <v/>
      </c>
      <c r="P257" t="str">
        <f ca="1"/>
        <v/>
      </c>
      <c r="Q257" t="str">
        <f ca="1"/>
        <v/>
      </c>
      <c r="R257" t="str">
        <f ca="1"/>
        <v/>
      </c>
      <c r="S257" t="str">
        <f ca="1"/>
        <v/>
      </c>
      <c r="T257" t="str">
        <f ca="1"/>
        <v/>
      </c>
      <c r="U257" t="str">
        <f ca="1"/>
        <v/>
      </c>
      <c r="V257" t="str">
        <f ca="1"/>
        <v/>
      </c>
      <c r="W257" t="str">
        <f ca="1"/>
        <v/>
      </c>
      <c r="X257" t="str">
        <f ca="1"/>
        <v/>
      </c>
      <c r="Y257" t="str">
        <f ca="1"/>
        <v/>
      </c>
      <c r="Z257" t="str">
        <f ca="1"/>
        <v/>
      </c>
      <c r="AA257" t="str">
        <f ca="1"/>
        <v/>
      </c>
      <c r="AB257" t="str">
        <f ca="1"/>
        <v/>
      </c>
      <c r="AC257" t="str">
        <f ca="1"/>
        <v/>
      </c>
      <c r="AD257" t="str">
        <f ca="1"/>
        <v/>
      </c>
      <c r="AE257" t="str">
        <f ca="1"/>
        <v/>
      </c>
      <c r="AF257" t="str">
        <f ca="1"/>
        <v/>
      </c>
      <c r="AG257" t="str">
        <f ca="1"/>
        <v/>
      </c>
      <c r="AH257" t="str">
        <f ca="1"/>
        <v/>
      </c>
      <c r="AI257" t="str">
        <f ca="1"/>
        <v/>
      </c>
      <c r="AJ257" t="str">
        <f ca="1"/>
        <v/>
      </c>
      <c r="AK257" t="str">
        <f ca="1"/>
        <v/>
      </c>
      <c r="AL257" t="str">
        <f ca="1"/>
        <v/>
      </c>
      <c r="AM257" t="str">
        <f ca="1"/>
        <v/>
      </c>
      <c r="AN257" t="str">
        <f ca="1"/>
        <v/>
      </c>
      <c r="AO257" t="str">
        <f ca="1"/>
        <v/>
      </c>
      <c r="AP257" t="str">
        <f ca="1"/>
        <v/>
      </c>
      <c r="AQ257" t="str">
        <f ca="1"/>
        <v/>
      </c>
      <c r="AR257" t="str">
        <f ca="1"/>
        <v/>
      </c>
      <c r="AS257" t="str">
        <f ca="1"/>
        <v/>
      </c>
      <c r="AT257" t="str">
        <f ca="1"/>
        <v/>
      </c>
      <c r="AU257" t="str">
        <f ca="1"/>
        <v/>
      </c>
      <c r="AV257" t="str">
        <f ca="1"/>
        <v/>
      </c>
      <c r="AW257" t="str">
        <f ca="1"/>
        <v/>
      </c>
      <c r="AX257" t="str">
        <f ca="1"/>
        <v/>
      </c>
      <c r="AY257" t="str">
        <f ca="1"/>
        <v/>
      </c>
      <c r="AZ257" t="str">
        <f ca="1"/>
        <v/>
      </c>
      <c r="BA257" t="str">
        <f ca="1"/>
        <v/>
      </c>
      <c r="BB257" t="str">
        <f ca="1"/>
        <v/>
      </c>
      <c r="BC257" t="str">
        <f ca="1"/>
        <v/>
      </c>
      <c r="BD257" t="str">
        <f ca="1"/>
        <v/>
      </c>
      <c r="BE257" t="str">
        <f ca="1"/>
        <v/>
      </c>
      <c r="BF257" t="str">
        <f ca="1"/>
        <v/>
      </c>
      <c r="BG257" t="str">
        <f ca="1"/>
        <v/>
      </c>
      <c r="BH257" t="str">
        <f ca="1"/>
        <v/>
      </c>
      <c r="BI257" t="str">
        <f ca="1"/>
        <v/>
      </c>
      <c r="BJ257" t="str">
        <f ca="1"/>
        <v/>
      </c>
      <c r="BK257" t="str">
        <f ca="1"/>
        <v/>
      </c>
      <c r="BL257" t="str">
        <f ca="1"/>
        <v/>
      </c>
      <c r="BM257" t="str">
        <f ca="1"/>
        <v/>
      </c>
      <c r="BN257" t="str">
        <f ca="1"/>
        <v/>
      </c>
      <c r="BO257" t="str">
        <f ca="1"/>
        <v/>
      </c>
      <c r="BP257" t="str">
        <f ca="1"/>
        <v/>
      </c>
      <c r="BQ257" t="str">
        <f ca="1"/>
        <v/>
      </c>
      <c r="BR257" t="str">
        <f ca="1"/>
        <v/>
      </c>
      <c r="BS257" t="str">
        <f ca="1"/>
        <v/>
      </c>
    </row>
    <row r="258" spans="1:71" x14ac:dyDescent="0.3">
      <c r="A258">
        <f ca="1"/>
        <v>1730168</v>
      </c>
      <c r="B258" t="str">
        <f ca="1"/>
        <v>Broadcom Inc.</v>
      </c>
      <c r="C258" t="str">
        <f ca="1"/>
        <v>AVGO</v>
      </c>
      <c r="D258" t="str">
        <f ca="1"/>
        <v>04 Manufacturing</v>
      </c>
      <c r="E258" t="str">
        <f ca="1"/>
        <v>Semiconductors &amp; Related Devices</v>
      </c>
      <c r="F258" t="str">
        <f ca="1"/>
        <v>3674</v>
      </c>
      <c r="G258" t="str">
        <f ca="1"/>
        <v>3421 HILLVIEW AVENUE PALO ALTO, CA 94304</v>
      </c>
      <c r="H258">
        <f ca="1"/>
        <v>2025</v>
      </c>
      <c r="I258" t="str">
        <f ca="1"/>
        <v>FY</v>
      </c>
      <c r="J258">
        <f ca="1"/>
        <v>267.14361200000002</v>
      </c>
      <c r="K258">
        <f ca="1"/>
        <v>171092000000</v>
      </c>
      <c r="L258">
        <f ca="1"/>
        <v>31573000000</v>
      </c>
      <c r="M258">
        <f ca="1"/>
        <v>16178000000</v>
      </c>
      <c r="N258">
        <f ca="1"/>
        <v>7145000000</v>
      </c>
      <c r="O258">
        <f ca="1"/>
        <v>2270000000</v>
      </c>
      <c r="P258" t="str">
        <f ca="1"/>
        <v/>
      </c>
      <c r="Q258">
        <f ca="1"/>
        <v>2530000000</v>
      </c>
      <c r="R258">
        <f ca="1"/>
        <v>32273000000</v>
      </c>
      <c r="S258">
        <f ca="1"/>
        <v>97801000000</v>
      </c>
      <c r="T258">
        <f ca="1"/>
        <v>89800000000</v>
      </c>
      <c r="U258">
        <f ca="1"/>
        <v>18514000000</v>
      </c>
      <c r="V258">
        <f ca="1"/>
        <v>1560000000</v>
      </c>
      <c r="W258" t="str">
        <f ca="1"/>
        <v/>
      </c>
      <c r="X258" t="str">
        <f ca="1"/>
        <v/>
      </c>
      <c r="Y258" t="str">
        <f ca="1"/>
        <v/>
      </c>
      <c r="Z258" t="str">
        <f ca="1"/>
        <v/>
      </c>
      <c r="AA258" t="str">
        <f ca="1"/>
        <v/>
      </c>
      <c r="AB258">
        <f ca="1"/>
        <v>9761000000</v>
      </c>
      <c r="AC258">
        <f ca="1"/>
        <v>5000000</v>
      </c>
      <c r="AD258">
        <f ca="1"/>
        <v>4741000000</v>
      </c>
      <c r="AE258">
        <f ca="1"/>
        <v>43294000000</v>
      </c>
      <c r="AF258" t="str">
        <f ca="1"/>
        <v/>
      </c>
      <c r="AG258">
        <f ca="1"/>
        <v>20593000000</v>
      </c>
      <c r="AH258">
        <f ca="1"/>
        <v>25484000000</v>
      </c>
      <c r="AI258">
        <f ca="1"/>
        <v>10977000000</v>
      </c>
      <c r="AJ258">
        <f ca="1"/>
        <v>17810000000</v>
      </c>
      <c r="AK258">
        <f ca="1"/>
        <v>-397000000</v>
      </c>
      <c r="AL258" t="str">
        <f ca="1"/>
        <v/>
      </c>
      <c r="AM258" t="str">
        <f ca="1"/>
        <v/>
      </c>
      <c r="AN258" t="str">
        <f ca="1"/>
        <v/>
      </c>
      <c r="AO258">
        <f ca="1"/>
        <v>27537000000</v>
      </c>
      <c r="AP258" t="str">
        <f ca="1"/>
        <v/>
      </c>
      <c r="AQ258" t="str">
        <f ca="1"/>
        <v/>
      </c>
      <c r="AR258" t="str">
        <f ca="1"/>
        <v/>
      </c>
      <c r="AS258">
        <f ca="1"/>
        <v>-580000000</v>
      </c>
      <c r="AT258">
        <f ca="1"/>
        <v>-20127000000</v>
      </c>
      <c r="AU258">
        <f ca="1"/>
        <v>11142000000</v>
      </c>
      <c r="AV258">
        <f ca="1"/>
        <v>11142000000</v>
      </c>
      <c r="AW258">
        <f ca="1"/>
        <v>4.91</v>
      </c>
      <c r="AX258">
        <f ca="1"/>
        <v>2015000000</v>
      </c>
      <c r="AY258" t="str">
        <f ca="1"/>
        <v/>
      </c>
      <c r="AZ258" t="str">
        <f ca="1"/>
        <v/>
      </c>
      <c r="BA258" t="str">
        <f ca="1"/>
        <v/>
      </c>
      <c r="BB258" t="str">
        <f ca="1"/>
        <v/>
      </c>
      <c r="BC258" t="str">
        <f ca="1"/>
        <v/>
      </c>
      <c r="BD258" t="str">
        <f ca="1"/>
        <v/>
      </c>
      <c r="BE258" t="str">
        <f ca="1"/>
        <v/>
      </c>
      <c r="BF258">
        <f ca="1"/>
        <v>10.2198511166253</v>
      </c>
      <c r="BG258" t="str">
        <f ca="1"/>
        <v/>
      </c>
      <c r="BH258" t="str">
        <f ca="1"/>
        <v/>
      </c>
      <c r="BI258" t="str">
        <f ca="1"/>
        <v/>
      </c>
      <c r="BJ258" t="str">
        <f ca="1"/>
        <v/>
      </c>
      <c r="BK258" t="str">
        <f ca="1"/>
        <v/>
      </c>
      <c r="BL258">
        <f ca="1"/>
        <v>0.52486381595866505</v>
      </c>
      <c r="BM258" t="str">
        <f ca="1"/>
        <v/>
      </c>
      <c r="BN258">
        <f ca="1"/>
        <v>0.87382521335205798</v>
      </c>
      <c r="BO258">
        <f ca="1"/>
        <v>1.5827481905584999</v>
      </c>
      <c r="BP258">
        <f ca="1"/>
        <v>54.408067617107903</v>
      </c>
      <c r="BQ258" t="str">
        <f ca="1"/>
        <v/>
      </c>
      <c r="BR258">
        <f ca="1"/>
        <v>41707903.5376672</v>
      </c>
      <c r="BS258" t="str">
        <f ca="1"/>
        <v/>
      </c>
    </row>
    <row r="259" spans="1:71" x14ac:dyDescent="0.3">
      <c r="A259">
        <f ca="1"/>
        <v>1730168</v>
      </c>
      <c r="B259" t="str">
        <f ca="1"/>
        <v>Broadcom Inc.</v>
      </c>
      <c r="C259" t="str">
        <f ca="1"/>
        <v>AVGO</v>
      </c>
      <c r="D259" t="str">
        <f ca="1"/>
        <v>04 Manufacturing</v>
      </c>
      <c r="E259" t="str">
        <f ca="1"/>
        <v>Semiconductors &amp; Related Devices</v>
      </c>
      <c r="F259" t="str">
        <f ca="1"/>
        <v>3674</v>
      </c>
      <c r="G259" t="str">
        <f ca="1"/>
        <v>3421 HILLVIEW AVENUE PALO ALTO, CA 94304</v>
      </c>
      <c r="H259">
        <f ca="1"/>
        <v>2024</v>
      </c>
      <c r="I259" t="str">
        <f ca="1"/>
        <v>FY</v>
      </c>
      <c r="J259">
        <f ca="1"/>
        <v>171.61105000000001</v>
      </c>
      <c r="K259">
        <f ca="1"/>
        <v>165645000000</v>
      </c>
      <c r="L259">
        <f ca="1"/>
        <v>19595000000</v>
      </c>
      <c r="M259">
        <f ca="1"/>
        <v>9348000000</v>
      </c>
      <c r="N259">
        <f ca="1"/>
        <v>4416000000</v>
      </c>
      <c r="O259">
        <f ca="1"/>
        <v>1760000000</v>
      </c>
      <c r="P259" t="str">
        <f ca="1"/>
        <v/>
      </c>
      <c r="Q259">
        <f ca="1"/>
        <v>2521000000</v>
      </c>
      <c r="R259">
        <f ca="1"/>
        <v>40583000000</v>
      </c>
      <c r="S259">
        <f ca="1"/>
        <v>97873000000</v>
      </c>
      <c r="T259">
        <f ca="1"/>
        <v>97967000000</v>
      </c>
      <c r="U259">
        <f ca="1"/>
        <v>16697000000</v>
      </c>
      <c r="V259">
        <f ca="1"/>
        <v>1662000000</v>
      </c>
      <c r="W259" t="str">
        <f ca="1"/>
        <v/>
      </c>
      <c r="X259" t="str">
        <f ca="1"/>
        <v/>
      </c>
      <c r="Y259" t="str">
        <f ca="1"/>
        <v/>
      </c>
      <c r="Z259" t="str">
        <f ca="1"/>
        <v/>
      </c>
      <c r="AA259" t="str">
        <f ca="1"/>
        <v/>
      </c>
      <c r="AB259">
        <f ca="1"/>
        <v>0</v>
      </c>
      <c r="AC259">
        <f ca="1"/>
        <v>5000000</v>
      </c>
      <c r="AD259">
        <f ca="1"/>
        <v>4686000000</v>
      </c>
      <c r="AE259">
        <f ca="1"/>
        <v>32509000000</v>
      </c>
      <c r="AF259" t="str">
        <f ca="1"/>
        <v/>
      </c>
      <c r="AG259">
        <f ca="1"/>
        <v>19065000000</v>
      </c>
      <c r="AH259">
        <f ca="1"/>
        <v>13463000000</v>
      </c>
      <c r="AI259">
        <f ca="1"/>
        <v>9310000000</v>
      </c>
      <c r="AJ259">
        <f ca="1"/>
        <v>19046000000</v>
      </c>
      <c r="AK259">
        <f ca="1"/>
        <v>3748000000</v>
      </c>
      <c r="AL259">
        <f ca="1"/>
        <v>5895000000</v>
      </c>
      <c r="AM259">
        <f ca="1"/>
        <v>3953000000</v>
      </c>
      <c r="AN259" t="str">
        <f ca="1"/>
        <v/>
      </c>
      <c r="AO259">
        <f ca="1"/>
        <v>19962000000</v>
      </c>
      <c r="AP259" t="str">
        <f ca="1"/>
        <v/>
      </c>
      <c r="AQ259" t="str">
        <f ca="1"/>
        <v/>
      </c>
      <c r="AR259" t="str">
        <f ca="1"/>
        <v/>
      </c>
      <c r="AS259">
        <f ca="1"/>
        <v>-23070000000</v>
      </c>
      <c r="AT259">
        <f ca="1"/>
        <v>-1733000000</v>
      </c>
      <c r="AU259">
        <f ca="1"/>
        <v>9814000000</v>
      </c>
      <c r="AV259">
        <f ca="1"/>
        <v>9814000000</v>
      </c>
      <c r="AW259">
        <f ca="1"/>
        <v>1.27</v>
      </c>
      <c r="AX259">
        <f ca="1"/>
        <v>1829000000</v>
      </c>
      <c r="AY259" t="str">
        <f ca="1"/>
        <v/>
      </c>
      <c r="AZ259">
        <f ca="1"/>
        <v>13596000000</v>
      </c>
      <c r="BA259">
        <f ca="1"/>
        <v>13596000000</v>
      </c>
      <c r="BB259" t="str">
        <f ca="1"/>
        <v/>
      </c>
      <c r="BC259" t="str">
        <f ca="1"/>
        <v/>
      </c>
      <c r="BD259" t="str">
        <f ca="1"/>
        <v/>
      </c>
      <c r="BE259" t="str">
        <f ca="1"/>
        <v/>
      </c>
      <c r="BF259">
        <f ca="1"/>
        <v>10.4237288135593</v>
      </c>
      <c r="BG259" t="str">
        <f ca="1"/>
        <v/>
      </c>
      <c r="BH259" t="str">
        <f ca="1"/>
        <v/>
      </c>
      <c r="BI259" t="str">
        <f ca="1"/>
        <v/>
      </c>
      <c r="BJ259" t="str">
        <f ca="1"/>
        <v/>
      </c>
      <c r="BK259" t="str">
        <f ca="1"/>
        <v/>
      </c>
      <c r="BL259">
        <f ca="1"/>
        <v>0.59142745027015597</v>
      </c>
      <c r="BM259">
        <f ca="1"/>
        <v>3.43941310397167</v>
      </c>
      <c r="BN259">
        <f ca="1"/>
        <v>0.55986105288375199</v>
      </c>
      <c r="BO259">
        <f ca="1"/>
        <v>1.06815595615979</v>
      </c>
      <c r="BP259">
        <f ca="1"/>
        <v>135.126811023622</v>
      </c>
      <c r="BQ259" t="str">
        <f ca="1"/>
        <v/>
      </c>
      <c r="BR259">
        <f ca="1"/>
        <v>57187459.665330403</v>
      </c>
      <c r="BS259" t="str">
        <f ca="1"/>
        <v/>
      </c>
    </row>
    <row r="260" spans="1:71" x14ac:dyDescent="0.3">
      <c r="A260">
        <f ca="1"/>
        <v>1730168</v>
      </c>
      <c r="B260" t="str">
        <f ca="1"/>
        <v>Broadcom Inc.</v>
      </c>
      <c r="C260" t="str">
        <f ca="1"/>
        <v>AVGO</v>
      </c>
      <c r="D260" t="str">
        <f ca="1"/>
        <v>04 Manufacturing</v>
      </c>
      <c r="E260" t="str">
        <f ca="1"/>
        <v>Semiconductors &amp; Related Devices</v>
      </c>
      <c r="F260" t="str">
        <f ca="1"/>
        <v>3674</v>
      </c>
      <c r="G260" t="str">
        <f ca="1"/>
        <v>3421 HILLVIEW AVENUE PALO ALTO, CA 94304</v>
      </c>
      <c r="H260">
        <f ca="1"/>
        <v>2023</v>
      </c>
      <c r="I260" t="str">
        <f ca="1"/>
        <v>FY</v>
      </c>
      <c r="J260">
        <f ca="1"/>
        <v>76.445746</v>
      </c>
      <c r="K260">
        <f ca="1"/>
        <v>72861000000</v>
      </c>
      <c r="L260">
        <f ca="1"/>
        <v>20847000000</v>
      </c>
      <c r="M260">
        <f ca="1"/>
        <v>14189000000</v>
      </c>
      <c r="N260">
        <f ca="1"/>
        <v>3154000000</v>
      </c>
      <c r="O260">
        <f ca="1"/>
        <v>1898000000</v>
      </c>
      <c r="P260" t="str">
        <f ca="1"/>
        <v/>
      </c>
      <c r="Q260">
        <f ca="1"/>
        <v>2154000000</v>
      </c>
      <c r="R260">
        <f ca="1"/>
        <v>3867000000</v>
      </c>
      <c r="S260">
        <f ca="1"/>
        <v>43653000000</v>
      </c>
      <c r="T260">
        <f ca="1"/>
        <v>48873000000</v>
      </c>
      <c r="U260">
        <f ca="1"/>
        <v>7405000000</v>
      </c>
      <c r="V260">
        <f ca="1"/>
        <v>1210000000</v>
      </c>
      <c r="W260" t="str">
        <f ca="1"/>
        <v/>
      </c>
      <c r="X260" t="str">
        <f ca="1"/>
        <v/>
      </c>
      <c r="Y260" t="str">
        <f ca="1"/>
        <v/>
      </c>
      <c r="Z260" t="str">
        <f ca="1"/>
        <v/>
      </c>
      <c r="AA260" t="str">
        <f ca="1"/>
        <v/>
      </c>
      <c r="AB260">
        <f ca="1"/>
        <v>2682000000</v>
      </c>
      <c r="AC260">
        <f ca="1"/>
        <v>0</v>
      </c>
      <c r="AD260">
        <f ca="1"/>
        <v>414000000</v>
      </c>
      <c r="AE260">
        <f ca="1"/>
        <v>24690000000</v>
      </c>
      <c r="AF260" t="str">
        <f ca="1"/>
        <v/>
      </c>
      <c r="AG260">
        <f ca="1"/>
        <v>11129000000</v>
      </c>
      <c r="AH260">
        <f ca="1"/>
        <v>16207000000</v>
      </c>
      <c r="AI260">
        <f ca="1"/>
        <v>5253000000</v>
      </c>
      <c r="AJ260">
        <f ca="1"/>
        <v>8483000000</v>
      </c>
      <c r="AK260">
        <f ca="1"/>
        <v>1015000000</v>
      </c>
      <c r="AL260" t="str">
        <f ca="1"/>
        <v/>
      </c>
      <c r="AM260">
        <f ca="1"/>
        <v>1622000000</v>
      </c>
      <c r="AN260" t="str">
        <f ca="1"/>
        <v/>
      </c>
      <c r="AO260">
        <f ca="1"/>
        <v>18085000000</v>
      </c>
      <c r="AP260" t="str">
        <f ca="1"/>
        <v/>
      </c>
      <c r="AQ260" t="str">
        <f ca="1"/>
        <v/>
      </c>
      <c r="AR260" t="str">
        <f ca="1"/>
        <v/>
      </c>
      <c r="AS260">
        <f ca="1"/>
        <v>-689000000</v>
      </c>
      <c r="AT260">
        <f ca="1"/>
        <v>-15623000000</v>
      </c>
      <c r="AU260">
        <f ca="1"/>
        <v>7645000000</v>
      </c>
      <c r="AV260">
        <f ca="1"/>
        <v>7645000000</v>
      </c>
      <c r="AW260">
        <f ca="1"/>
        <v>33.93</v>
      </c>
      <c r="AX260">
        <f ca="1"/>
        <v>1911500000</v>
      </c>
      <c r="AY260" t="str">
        <f ca="1"/>
        <v/>
      </c>
      <c r="AZ260" t="str">
        <f ca="1"/>
        <v/>
      </c>
      <c r="BA260" t="str">
        <f ca="1"/>
        <v/>
      </c>
      <c r="BB260" t="str">
        <f ca="1"/>
        <v/>
      </c>
      <c r="BC260" t="str">
        <f ca="1"/>
        <v/>
      </c>
      <c r="BD260" t="str">
        <f ca="1"/>
        <v/>
      </c>
      <c r="BE260" t="str">
        <f ca="1"/>
        <v/>
      </c>
      <c r="BF260">
        <f ca="1"/>
        <v>5.8221292178917103</v>
      </c>
      <c r="BG260" t="str">
        <f ca="1"/>
        <v/>
      </c>
      <c r="BH260" t="str">
        <f ca="1"/>
        <v/>
      </c>
      <c r="BI260" t="str">
        <f ca="1"/>
        <v/>
      </c>
      <c r="BJ260" t="str">
        <f ca="1"/>
        <v/>
      </c>
      <c r="BK260" t="str">
        <f ca="1"/>
        <v/>
      </c>
      <c r="BL260">
        <f ca="1"/>
        <v>0.67077037098035996</v>
      </c>
      <c r="BM260" t="str">
        <f ca="1"/>
        <v/>
      </c>
      <c r="BN260">
        <f ca="1"/>
        <v>1.91613774476705</v>
      </c>
      <c r="BO260">
        <f ca="1"/>
        <v>2.5589466576637401</v>
      </c>
      <c r="BP260">
        <f ca="1"/>
        <v>2.2530429118773898</v>
      </c>
      <c r="BQ260" t="str">
        <f ca="1"/>
        <v/>
      </c>
      <c r="BR260">
        <f ca="1"/>
        <v>100005564.73083501</v>
      </c>
      <c r="BS260" t="str">
        <f ca="1"/>
        <v/>
      </c>
    </row>
    <row r="261" spans="1:71" x14ac:dyDescent="0.3">
      <c r="A261">
        <f ca="1"/>
        <v>1730168</v>
      </c>
      <c r="B261" t="str">
        <f ca="1"/>
        <v>Broadcom Inc.</v>
      </c>
      <c r="C261" t="str">
        <f ca="1"/>
        <v>AVGO</v>
      </c>
      <c r="D261" t="str">
        <f ca="1"/>
        <v>04 Manufacturing</v>
      </c>
      <c r="E261" t="str">
        <f ca="1"/>
        <v>Semiconductors &amp; Related Devices</v>
      </c>
      <c r="F261" t="str">
        <f ca="1"/>
        <v>3674</v>
      </c>
      <c r="G261" t="str">
        <f ca="1"/>
        <v>3421 HILLVIEW AVENUE PALO ALTO, CA 94304</v>
      </c>
      <c r="H261">
        <f ca="1"/>
        <v>2022</v>
      </c>
      <c r="I261" t="str">
        <f ca="1"/>
        <v>FY</v>
      </c>
      <c r="J261">
        <f ca="1"/>
        <v>50.652970000000003</v>
      </c>
      <c r="K261">
        <f ca="1"/>
        <v>73249000000</v>
      </c>
      <c r="L261">
        <f ca="1"/>
        <v>18504000000</v>
      </c>
      <c r="M261">
        <f ca="1"/>
        <v>12416000000</v>
      </c>
      <c r="N261">
        <f ca="1"/>
        <v>2958000000</v>
      </c>
      <c r="O261">
        <f ca="1"/>
        <v>1925000000</v>
      </c>
      <c r="P261" t="str">
        <f ca="1"/>
        <v/>
      </c>
      <c r="Q261">
        <f ca="1"/>
        <v>2223000000</v>
      </c>
      <c r="R261">
        <f ca="1"/>
        <v>7111000000</v>
      </c>
      <c r="S261">
        <f ca="1"/>
        <v>43614000000</v>
      </c>
      <c r="T261">
        <f ca="1"/>
        <v>50540000000</v>
      </c>
      <c r="U261">
        <f ca="1"/>
        <v>7052000000</v>
      </c>
      <c r="V261">
        <f ca="1"/>
        <v>998000000</v>
      </c>
      <c r="W261" t="str">
        <f ca="1"/>
        <v/>
      </c>
      <c r="X261" t="str">
        <f ca="1"/>
        <v/>
      </c>
      <c r="Y261" t="str">
        <f ca="1"/>
        <v/>
      </c>
      <c r="Z261" t="str">
        <f ca="1"/>
        <v/>
      </c>
      <c r="AA261" t="str">
        <f ca="1"/>
        <v/>
      </c>
      <c r="AB261">
        <f ca="1"/>
        <v>1604000000</v>
      </c>
      <c r="AC261">
        <f ca="1"/>
        <v>0</v>
      </c>
      <c r="AD261">
        <f ca="1"/>
        <v>418000000</v>
      </c>
      <c r="AE261">
        <f ca="1"/>
        <v>22095000000</v>
      </c>
      <c r="AF261" t="str">
        <f ca="1"/>
        <v/>
      </c>
      <c r="AG261">
        <f ca="1"/>
        <v>11108000000</v>
      </c>
      <c r="AH261">
        <f ca="1"/>
        <v>14225000000</v>
      </c>
      <c r="AI261">
        <f ca="1"/>
        <v>4919000000</v>
      </c>
      <c r="AJ261">
        <f ca="1"/>
        <v>7870000000</v>
      </c>
      <c r="AK261">
        <f ca="1"/>
        <v>939000000</v>
      </c>
      <c r="AL261" t="str">
        <f ca="1"/>
        <v/>
      </c>
      <c r="AM261">
        <f ca="1"/>
        <v>1737000000</v>
      </c>
      <c r="AN261" t="str">
        <f ca="1"/>
        <v/>
      </c>
      <c r="AO261">
        <f ca="1"/>
        <v>16736000000</v>
      </c>
      <c r="AP261" t="str">
        <f ca="1"/>
        <v/>
      </c>
      <c r="AQ261" t="str">
        <f ca="1"/>
        <v/>
      </c>
      <c r="AR261" t="str">
        <f ca="1"/>
        <v/>
      </c>
      <c r="AS261">
        <f ca="1"/>
        <v>-667000000</v>
      </c>
      <c r="AT261">
        <f ca="1"/>
        <v>-15816000000</v>
      </c>
      <c r="AU261">
        <f ca="1"/>
        <v>7032000000</v>
      </c>
      <c r="AV261">
        <f ca="1"/>
        <v>6733000000</v>
      </c>
      <c r="AW261">
        <f ca="1"/>
        <v>27.44</v>
      </c>
      <c r="AX261">
        <f ca="1"/>
        <v>1611000000</v>
      </c>
      <c r="AY261" t="str">
        <f ca="1"/>
        <v/>
      </c>
      <c r="AZ261" t="str">
        <f ca="1"/>
        <v/>
      </c>
      <c r="BA261" t="str">
        <f ca="1"/>
        <v/>
      </c>
      <c r="BB261" t="str">
        <f ca="1"/>
        <v/>
      </c>
      <c r="BC261" t="str">
        <f ca="1"/>
        <v/>
      </c>
      <c r="BD261" t="str">
        <f ca="1"/>
        <v/>
      </c>
      <c r="BE261" t="str">
        <f ca="1"/>
        <v/>
      </c>
      <c r="BF261">
        <f ca="1"/>
        <v>6.8950962135319704</v>
      </c>
      <c r="BG261" t="str">
        <f ca="1"/>
        <v/>
      </c>
      <c r="BH261" t="str">
        <f ca="1"/>
        <v/>
      </c>
      <c r="BI261" t="str">
        <f ca="1"/>
        <v/>
      </c>
      <c r="BJ261" t="str">
        <f ca="1"/>
        <v/>
      </c>
      <c r="BK261" t="str">
        <f ca="1"/>
        <v/>
      </c>
      <c r="BL261">
        <f ca="1"/>
        <v>0.68997528976504796</v>
      </c>
      <c r="BM261" t="str">
        <f ca="1"/>
        <v/>
      </c>
      <c r="BN261">
        <f ca="1"/>
        <v>1.7606352807714101</v>
      </c>
      <c r="BO261">
        <f ca="1"/>
        <v>2.3509642654566099</v>
      </c>
      <c r="BP261">
        <f ca="1"/>
        <v>1.84595371720117</v>
      </c>
      <c r="BQ261" t="str">
        <f ca="1"/>
        <v/>
      </c>
      <c r="BR261">
        <f ca="1"/>
        <v>138827002.64170101</v>
      </c>
      <c r="BS261" t="str">
        <f ca="1"/>
        <v/>
      </c>
    </row>
    <row r="262" spans="1:71" x14ac:dyDescent="0.3">
      <c r="A262">
        <f ca="1"/>
        <v>1730168</v>
      </c>
      <c r="B262" t="str">
        <f ca="1"/>
        <v>Broadcom Inc.</v>
      </c>
      <c r="C262" t="str">
        <f ca="1"/>
        <v>AVGO</v>
      </c>
      <c r="D262" t="str">
        <f ca="1"/>
        <v>04 Manufacturing</v>
      </c>
      <c r="E262" t="str">
        <f ca="1"/>
        <v>Semiconductors &amp; Related Devices</v>
      </c>
      <c r="F262" t="str">
        <f ca="1"/>
        <v>3674</v>
      </c>
      <c r="G262" t="str">
        <f ca="1"/>
        <v>3421 HILLVIEW AVENUE PALO ALTO, CA 94304</v>
      </c>
      <c r="H262">
        <f ca="1"/>
        <v>2021</v>
      </c>
      <c r="I262" t="str">
        <f ca="1"/>
        <v>FY</v>
      </c>
      <c r="J262">
        <f ca="1"/>
        <v>45.068308999999999</v>
      </c>
      <c r="K262">
        <f ca="1"/>
        <v>75570000000</v>
      </c>
      <c r="L262">
        <f ca="1"/>
        <v>16586000000</v>
      </c>
      <c r="M262">
        <f ca="1"/>
        <v>12163000000</v>
      </c>
      <c r="N262">
        <f ca="1"/>
        <v>2071000000</v>
      </c>
      <c r="O262">
        <f ca="1"/>
        <v>1297000000</v>
      </c>
      <c r="P262" t="str">
        <f ca="1"/>
        <v/>
      </c>
      <c r="Q262">
        <f ca="1"/>
        <v>2348000000</v>
      </c>
      <c r="R262">
        <f ca="1"/>
        <v>11374000000</v>
      </c>
      <c r="S262">
        <f ca="1"/>
        <v>43450000000</v>
      </c>
      <c r="T262">
        <f ca="1"/>
        <v>50581000000</v>
      </c>
      <c r="U262">
        <f ca="1"/>
        <v>6281000000</v>
      </c>
      <c r="V262">
        <f ca="1"/>
        <v>1086000000</v>
      </c>
      <c r="W262" t="str">
        <f ca="1"/>
        <v/>
      </c>
      <c r="X262" t="str">
        <f ca="1"/>
        <v/>
      </c>
      <c r="Y262">
        <f ca="1"/>
        <v>39665000000</v>
      </c>
      <c r="Z262" t="str">
        <f ca="1"/>
        <v/>
      </c>
      <c r="AA262" t="str">
        <f ca="1"/>
        <v/>
      </c>
      <c r="AB262">
        <f ca="1"/>
        <v>748000000</v>
      </c>
      <c r="AC262">
        <f ca="1"/>
        <v>0</v>
      </c>
      <c r="AD262">
        <f ca="1"/>
        <v>413000000</v>
      </c>
      <c r="AE262">
        <f ca="1"/>
        <v>16844000000</v>
      </c>
      <c r="AF262" t="str">
        <f ca="1"/>
        <v/>
      </c>
      <c r="AG262">
        <f ca="1"/>
        <v>10606000000</v>
      </c>
      <c r="AH262">
        <f ca="1"/>
        <v>8519000000</v>
      </c>
      <c r="AI262">
        <f ca="1"/>
        <v>4854000000</v>
      </c>
      <c r="AJ262">
        <f ca="1"/>
        <v>8325000000</v>
      </c>
      <c r="AK262">
        <f ca="1"/>
        <v>29000000</v>
      </c>
      <c r="AL262" t="str">
        <f ca="1"/>
        <v/>
      </c>
      <c r="AM262">
        <f ca="1"/>
        <v>1885000000</v>
      </c>
      <c r="AN262" t="str">
        <f ca="1"/>
        <v/>
      </c>
      <c r="AO262">
        <f ca="1"/>
        <v>13764000000</v>
      </c>
      <c r="AP262" t="str">
        <f ca="1"/>
        <v/>
      </c>
      <c r="AQ262" t="str">
        <f ca="1"/>
        <v/>
      </c>
      <c r="AR262" t="str">
        <f ca="1"/>
        <v/>
      </c>
      <c r="AS262">
        <f ca="1"/>
        <v>-245000000</v>
      </c>
      <c r="AT262">
        <f ca="1"/>
        <v>-8974000000</v>
      </c>
      <c r="AU262">
        <f ca="1"/>
        <v>6212000000</v>
      </c>
      <c r="AV262">
        <f ca="1"/>
        <v>5913000000</v>
      </c>
      <c r="AW262">
        <f ca="1"/>
        <v>15.7</v>
      </c>
      <c r="AX262">
        <f ca="1"/>
        <v>1150000000</v>
      </c>
      <c r="AY262" t="str">
        <f ca="1"/>
        <v/>
      </c>
      <c r="AZ262" t="str">
        <f ca="1"/>
        <v/>
      </c>
      <c r="BA262" t="str">
        <f ca="1"/>
        <v/>
      </c>
      <c r="BB262" t="str">
        <f ca="1"/>
        <v/>
      </c>
      <c r="BC262" t="str">
        <f ca="1"/>
        <v/>
      </c>
      <c r="BD262" t="str">
        <f ca="1"/>
        <v/>
      </c>
      <c r="BE262" t="str">
        <f ca="1"/>
        <v/>
      </c>
      <c r="BF262">
        <f ca="1"/>
        <v>9.2226086956521698</v>
      </c>
      <c r="BG262" t="str">
        <f ca="1"/>
        <v/>
      </c>
      <c r="BH262" t="str">
        <f ca="1"/>
        <v/>
      </c>
      <c r="BI262" t="str">
        <f ca="1"/>
        <v/>
      </c>
      <c r="BJ262" t="str">
        <f ca="1"/>
        <v/>
      </c>
      <c r="BK262" t="str">
        <f ca="1"/>
        <v/>
      </c>
      <c r="BL262">
        <f ca="1"/>
        <v>0.66932645229588505</v>
      </c>
      <c r="BM262" t="str">
        <f ca="1"/>
        <v/>
      </c>
      <c r="BN262">
        <f ca="1"/>
        <v>1.9364750835854201</v>
      </c>
      <c r="BO262">
        <f ca="1"/>
        <v>2.4341665339913998</v>
      </c>
      <c r="BP262">
        <f ca="1"/>
        <v>2.87059292993631</v>
      </c>
      <c r="BQ262" t="str">
        <f ca="1"/>
        <v/>
      </c>
      <c r="BR262">
        <f ca="1"/>
        <v>137835213.653124</v>
      </c>
      <c r="BS262" t="str">
        <f ca="1"/>
        <v/>
      </c>
    </row>
    <row r="263" spans="1:71" x14ac:dyDescent="0.3">
      <c r="A263">
        <f ca="1"/>
        <v>1730168</v>
      </c>
      <c r="B263" t="str">
        <f ca="1"/>
        <v>Broadcom Inc.</v>
      </c>
      <c r="C263" t="str">
        <f ca="1"/>
        <v>AVGO</v>
      </c>
      <c r="D263" t="str">
        <f ca="1"/>
        <v>04 Manufacturing</v>
      </c>
      <c r="E263" t="str">
        <f ca="1"/>
        <v>Semiconductors &amp; Related Devices</v>
      </c>
      <c r="F263" t="str">
        <f ca="1"/>
        <v>3674</v>
      </c>
      <c r="G263" t="str">
        <f ca="1"/>
        <v>3421 HILLVIEW AVENUE PALO ALTO, CA 94304</v>
      </c>
      <c r="H263">
        <f ca="1"/>
        <v>2020</v>
      </c>
      <c r="I263" t="str">
        <f ca="1"/>
        <v>FY</v>
      </c>
      <c r="J263">
        <f ca="1"/>
        <v>26.544264999999999</v>
      </c>
      <c r="K263">
        <f ca="1"/>
        <v>75933000000</v>
      </c>
      <c r="L263">
        <f ca="1"/>
        <v>11895000000</v>
      </c>
      <c r="M263">
        <f ca="1"/>
        <v>7618000000</v>
      </c>
      <c r="N263">
        <f ca="1"/>
        <v>2297000000</v>
      </c>
      <c r="O263">
        <f ca="1"/>
        <v>1003000000</v>
      </c>
      <c r="P263" t="str">
        <f ca="1"/>
        <v/>
      </c>
      <c r="Q263">
        <f ca="1"/>
        <v>2509000000</v>
      </c>
      <c r="R263">
        <f ca="1"/>
        <v>16782000000</v>
      </c>
      <c r="S263">
        <f ca="1"/>
        <v>43447000000</v>
      </c>
      <c r="T263">
        <f ca="1"/>
        <v>52032000000</v>
      </c>
      <c r="U263">
        <f ca="1"/>
        <v>6371000000</v>
      </c>
      <c r="V263">
        <f ca="1"/>
        <v>836000000</v>
      </c>
      <c r="W263" t="str">
        <f ca="1"/>
        <v/>
      </c>
      <c r="X263" t="str">
        <f ca="1"/>
        <v/>
      </c>
      <c r="Y263" t="str">
        <f ca="1"/>
        <v/>
      </c>
      <c r="Z263" t="str">
        <f ca="1"/>
        <v/>
      </c>
      <c r="AA263" t="str">
        <f ca="1"/>
        <v/>
      </c>
      <c r="AB263">
        <f ca="1"/>
        <v>0</v>
      </c>
      <c r="AC263">
        <f ca="1"/>
        <v>0</v>
      </c>
      <c r="AD263">
        <f ca="1"/>
        <v>407000000</v>
      </c>
      <c r="AE263">
        <f ca="1"/>
        <v>3747000000</v>
      </c>
      <c r="AF263" t="str">
        <f ca="1"/>
        <v/>
      </c>
      <c r="AG263">
        <f ca="1"/>
        <v>10372000000</v>
      </c>
      <c r="AH263">
        <f ca="1"/>
        <v>1526000000</v>
      </c>
      <c r="AI263">
        <f ca="1"/>
        <v>4968000000</v>
      </c>
      <c r="AJ263">
        <f ca="1"/>
        <v>9502000000</v>
      </c>
      <c r="AK263">
        <f ca="1"/>
        <v>-518000000</v>
      </c>
      <c r="AL263" t="str">
        <f ca="1"/>
        <v/>
      </c>
      <c r="AM263">
        <f ca="1"/>
        <v>1777000000</v>
      </c>
      <c r="AN263" t="str">
        <f ca="1"/>
        <v/>
      </c>
      <c r="AO263">
        <f ca="1"/>
        <v>12061000000</v>
      </c>
      <c r="AP263" t="str">
        <f ca="1"/>
        <v/>
      </c>
      <c r="AQ263" t="str">
        <f ca="1"/>
        <v/>
      </c>
      <c r="AR263" t="str">
        <f ca="1"/>
        <v/>
      </c>
      <c r="AS263">
        <f ca="1"/>
        <v>-11109000000</v>
      </c>
      <c r="AT263">
        <f ca="1"/>
        <v>1611000000</v>
      </c>
      <c r="AU263">
        <f ca="1"/>
        <v>5534000000</v>
      </c>
      <c r="AV263">
        <f ca="1"/>
        <v>5235000000</v>
      </c>
      <c r="AW263">
        <f ca="1"/>
        <v>6.62</v>
      </c>
      <c r="AX263">
        <f ca="1"/>
        <v>938500000</v>
      </c>
      <c r="AY263" t="str">
        <f ca="1"/>
        <v/>
      </c>
      <c r="AZ263" t="str">
        <f ca="1"/>
        <v/>
      </c>
      <c r="BA263" t="str">
        <f ca="1"/>
        <v/>
      </c>
      <c r="BB263" t="str">
        <f ca="1"/>
        <v/>
      </c>
      <c r="BC263" t="str">
        <f ca="1"/>
        <v/>
      </c>
      <c r="BD263" t="str">
        <f ca="1"/>
        <v/>
      </c>
      <c r="BE263" t="str">
        <f ca="1"/>
        <v/>
      </c>
      <c r="BF263">
        <f ca="1"/>
        <v>11.051678209909401</v>
      </c>
      <c r="BG263" t="str">
        <f ca="1"/>
        <v/>
      </c>
      <c r="BH263" t="str">
        <f ca="1"/>
        <v/>
      </c>
      <c r="BI263" t="str">
        <f ca="1"/>
        <v/>
      </c>
      <c r="BJ263" t="str">
        <f ca="1"/>
        <v/>
      </c>
      <c r="BK263" t="str">
        <f ca="1"/>
        <v/>
      </c>
      <c r="BL263">
        <f ca="1"/>
        <v>0.68523566828651605</v>
      </c>
      <c r="BM263" t="str">
        <f ca="1"/>
        <v/>
      </c>
      <c r="BN263">
        <f ca="1"/>
        <v>1.1957306545283299</v>
      </c>
      <c r="BO263">
        <f ca="1"/>
        <v>1.7096217234343101</v>
      </c>
      <c r="BP263">
        <f ca="1"/>
        <v>4.0097077039274902</v>
      </c>
      <c r="BQ263" t="str">
        <f ca="1"/>
        <v/>
      </c>
      <c r="BR263">
        <f ca="1"/>
        <v>208481945.15839899</v>
      </c>
      <c r="BS263" t="str">
        <f ca="1"/>
        <v/>
      </c>
    </row>
    <row r="264" spans="1:71" x14ac:dyDescent="0.3">
      <c r="A264">
        <f ca="1"/>
        <v>1730168</v>
      </c>
      <c r="B264" t="str">
        <f ca="1"/>
        <v>Broadcom Inc.</v>
      </c>
      <c r="C264" t="str">
        <f ca="1"/>
        <v>AVGO</v>
      </c>
      <c r="D264" t="str">
        <f ca="1"/>
        <v>04 Manufacturing</v>
      </c>
      <c r="E264" t="str">
        <f ca="1"/>
        <v>Semiconductors &amp; Related Devices</v>
      </c>
      <c r="F264" t="str">
        <f ca="1"/>
        <v>3674</v>
      </c>
      <c r="G264" t="str">
        <f ca="1"/>
        <v>3421 HILLVIEW AVENUE PALO ALTO, CA 94304</v>
      </c>
      <c r="H264">
        <f ca="1"/>
        <v>2019</v>
      </c>
      <c r="I264" t="str">
        <f ca="1"/>
        <v>FY</v>
      </c>
      <c r="J264">
        <f ca="1"/>
        <v>23.862652000000001</v>
      </c>
      <c r="K264">
        <f ca="1"/>
        <v>67493000000</v>
      </c>
      <c r="L264">
        <f ca="1"/>
        <v>9917000000</v>
      </c>
      <c r="M264">
        <f ca="1"/>
        <v>5055000000</v>
      </c>
      <c r="N264">
        <f ca="1"/>
        <v>3259000000</v>
      </c>
      <c r="O264">
        <f ca="1"/>
        <v>874000000</v>
      </c>
      <c r="P264" t="str">
        <f ca="1"/>
        <v/>
      </c>
      <c r="Q264">
        <f ca="1"/>
        <v>2565000000</v>
      </c>
      <c r="R264">
        <f ca="1"/>
        <v>17554000000</v>
      </c>
      <c r="S264">
        <f ca="1"/>
        <v>36714000000</v>
      </c>
      <c r="T264">
        <f ca="1"/>
        <v>42523000000</v>
      </c>
      <c r="U264">
        <f ca="1"/>
        <v>6899000000</v>
      </c>
      <c r="V264">
        <f ca="1"/>
        <v>855000000</v>
      </c>
      <c r="W264" t="str">
        <f ca="1"/>
        <v/>
      </c>
      <c r="X264" t="str">
        <f ca="1"/>
        <v/>
      </c>
      <c r="Y264">
        <f ca="1"/>
        <v>32798000000</v>
      </c>
      <c r="Z264">
        <f ca="1"/>
        <v>24941000000</v>
      </c>
      <c r="AA264" t="str">
        <f ca="1"/>
        <v/>
      </c>
      <c r="AB264">
        <f ca="1"/>
        <v>0</v>
      </c>
      <c r="AC264">
        <f ca="1"/>
        <v>0</v>
      </c>
      <c r="AD264">
        <f ca="1"/>
        <v>397560810</v>
      </c>
      <c r="AE264">
        <f ca="1"/>
        <v>3152000000</v>
      </c>
      <c r="AF264" t="str">
        <f ca="1"/>
        <v/>
      </c>
      <c r="AG264">
        <f ca="1"/>
        <v>10114000000</v>
      </c>
      <c r="AH264">
        <f ca="1"/>
        <v>1054000000</v>
      </c>
      <c r="AI264">
        <f ca="1"/>
        <v>4696000000</v>
      </c>
      <c r="AJ264">
        <f ca="1"/>
        <v>9039000000</v>
      </c>
      <c r="AK264">
        <f ca="1"/>
        <v>-510000000</v>
      </c>
      <c r="AL264" t="str">
        <f ca="1"/>
        <v/>
      </c>
      <c r="AM264">
        <f ca="1"/>
        <v>1444000000</v>
      </c>
      <c r="AN264" t="str">
        <f ca="1"/>
        <v/>
      </c>
      <c r="AO264">
        <f ca="1"/>
        <v>9697000000</v>
      </c>
      <c r="AP264" t="str">
        <f ca="1"/>
        <v/>
      </c>
      <c r="AQ264" t="str">
        <f ca="1"/>
        <v/>
      </c>
      <c r="AR264" t="str">
        <f ca="1"/>
        <v/>
      </c>
      <c r="AS264">
        <f ca="1"/>
        <v>-15422000000</v>
      </c>
      <c r="AT264">
        <f ca="1"/>
        <v>6488000000</v>
      </c>
      <c r="AU264">
        <f ca="1"/>
        <v>4235000000</v>
      </c>
      <c r="AV264">
        <f ca="1"/>
        <v>4235000000</v>
      </c>
      <c r="AW264">
        <f ca="1"/>
        <v>6.77</v>
      </c>
      <c r="AX264">
        <f ca="1"/>
        <v>999000000</v>
      </c>
      <c r="AY264" t="str">
        <f ca="1"/>
        <v/>
      </c>
      <c r="AZ264" t="str">
        <f ca="1"/>
        <v/>
      </c>
      <c r="BA264" t="str">
        <f ca="1"/>
        <v/>
      </c>
      <c r="BB264" t="str">
        <f ca="1"/>
        <v/>
      </c>
      <c r="BC264" t="str">
        <f ca="1"/>
        <v/>
      </c>
      <c r="BD264" t="str">
        <f ca="1"/>
        <v/>
      </c>
      <c r="BE264" t="str">
        <f ca="1"/>
        <v/>
      </c>
      <c r="BF264">
        <f ca="1"/>
        <v>10.1241241241241</v>
      </c>
      <c r="BG264" t="str">
        <f ca="1"/>
        <v/>
      </c>
      <c r="BH264" t="str">
        <f ca="1"/>
        <v/>
      </c>
      <c r="BI264" t="str">
        <f ca="1"/>
        <v/>
      </c>
      <c r="BJ264" t="str">
        <f ca="1"/>
        <v/>
      </c>
      <c r="BK264" t="str">
        <f ca="1"/>
        <v/>
      </c>
      <c r="BL264">
        <f ca="1"/>
        <v>0.63003570740669401</v>
      </c>
      <c r="BM264" t="str">
        <f ca="1"/>
        <v/>
      </c>
      <c r="BN264">
        <f ca="1"/>
        <v>0.73271488621539305</v>
      </c>
      <c r="BO264">
        <f ca="1"/>
        <v>1.3107696767647501</v>
      </c>
      <c r="BP264">
        <f ca="1"/>
        <v>3.52476395864106</v>
      </c>
      <c r="BQ264" t="str">
        <f ca="1"/>
        <v/>
      </c>
      <c r="BR264">
        <f ca="1"/>
        <v>177473987.38413501</v>
      </c>
      <c r="BS264">
        <f ca="1"/>
        <v>6.4772925720700899E-9</v>
      </c>
    </row>
    <row r="265" spans="1:71" x14ac:dyDescent="0.3">
      <c r="A265">
        <f ca="1"/>
        <v>1730168</v>
      </c>
      <c r="B265" t="str">
        <f ca="1"/>
        <v>Broadcom Inc.</v>
      </c>
      <c r="C265" t="str">
        <f ca="1"/>
        <v>AVGO</v>
      </c>
      <c r="D265" t="str">
        <f ca="1"/>
        <v>04 Manufacturing</v>
      </c>
      <c r="E265" t="str">
        <f ca="1"/>
        <v>Semiconductors &amp; Related Devices</v>
      </c>
      <c r="F265" t="str">
        <f ca="1"/>
        <v>3674</v>
      </c>
      <c r="G265" t="str">
        <f ca="1"/>
        <v>3421 HILLVIEW AVENUE PALO ALTO, CA 94304</v>
      </c>
      <c r="H265">
        <f ca="1"/>
        <v>2018</v>
      </c>
      <c r="I265" t="str">
        <f ca="1"/>
        <v>FY</v>
      </c>
      <c r="J265">
        <f ca="1"/>
        <v>19.191745000000001</v>
      </c>
      <c r="K265">
        <f ca="1"/>
        <v>50124000000</v>
      </c>
      <c r="L265">
        <f ca="1"/>
        <v>9107000000</v>
      </c>
      <c r="M265">
        <f ca="1"/>
        <v>4292000000</v>
      </c>
      <c r="N265">
        <f ca="1"/>
        <v>3325000000</v>
      </c>
      <c r="O265">
        <f ca="1"/>
        <v>1124000000</v>
      </c>
      <c r="P265" t="str">
        <f ca="1"/>
        <v/>
      </c>
      <c r="Q265">
        <f ca="1"/>
        <v>2635000000</v>
      </c>
      <c r="R265">
        <f ca="1"/>
        <v>10762000000</v>
      </c>
      <c r="S265">
        <f ca="1"/>
        <v>26913000000</v>
      </c>
      <c r="T265">
        <f ca="1"/>
        <v>23467000000</v>
      </c>
      <c r="U265">
        <f ca="1"/>
        <v>2338000000</v>
      </c>
      <c r="V265">
        <f ca="1"/>
        <v>811000000</v>
      </c>
      <c r="W265" t="str">
        <f ca="1"/>
        <v/>
      </c>
      <c r="X265" t="str">
        <f ca="1"/>
        <v/>
      </c>
      <c r="Y265">
        <f ca="1"/>
        <v>17493000000</v>
      </c>
      <c r="Z265">
        <f ca="1"/>
        <v>26657000000</v>
      </c>
      <c r="AA265" t="str">
        <f ca="1"/>
        <v/>
      </c>
      <c r="AB265">
        <f ca="1"/>
        <v>3487000000</v>
      </c>
      <c r="AC265" t="str">
        <f ca="1"/>
        <v/>
      </c>
      <c r="AD265">
        <f ca="1"/>
        <v>407637618</v>
      </c>
      <c r="AE265">
        <f ca="1"/>
        <v>2935000000</v>
      </c>
      <c r="AF265">
        <f ca="1"/>
        <v>5444000000</v>
      </c>
      <c r="AG265" t="str">
        <f ca="1"/>
        <v/>
      </c>
      <c r="AH265">
        <f ca="1"/>
        <v>1652000000</v>
      </c>
      <c r="AI265">
        <f ca="1"/>
        <v>3768000000</v>
      </c>
      <c r="AJ265">
        <f ca="1"/>
        <v>5598000000</v>
      </c>
      <c r="AK265">
        <f ca="1"/>
        <v>-8084000000</v>
      </c>
      <c r="AL265">
        <f ca="1"/>
        <v>1115000000</v>
      </c>
      <c r="AM265">
        <f ca="1"/>
        <v>628000000</v>
      </c>
      <c r="AN265" t="str">
        <f ca="1"/>
        <v/>
      </c>
      <c r="AO265">
        <f ca="1"/>
        <v>8880000000</v>
      </c>
      <c r="AP265" t="str">
        <f ca="1"/>
        <v/>
      </c>
      <c r="AQ265" t="str">
        <f ca="1"/>
        <v/>
      </c>
      <c r="AR265" t="str">
        <f ca="1"/>
        <v/>
      </c>
      <c r="AS265">
        <f ca="1"/>
        <v>-4674000000</v>
      </c>
      <c r="AT265">
        <f ca="1"/>
        <v>-11118000000</v>
      </c>
      <c r="AU265">
        <f ca="1"/>
        <v>2998000000</v>
      </c>
      <c r="AV265">
        <f ca="1"/>
        <v>2921000000</v>
      </c>
      <c r="AW265">
        <f ca="1"/>
        <v>29.33</v>
      </c>
      <c r="AX265" t="str">
        <f ca="1"/>
        <v/>
      </c>
      <c r="AY265">
        <f ca="1"/>
        <v>0.30345334313005101</v>
      </c>
      <c r="AZ265">
        <f ca="1"/>
        <v>-6341000000</v>
      </c>
      <c r="BA265">
        <f ca="1"/>
        <v>-6341000000</v>
      </c>
      <c r="BB265">
        <f ca="1"/>
        <v>-1.1647685525349001</v>
      </c>
      <c r="BC265">
        <f ca="1"/>
        <v>1.63115356355621</v>
      </c>
      <c r="BD265" t="str">
        <f ca="1"/>
        <v/>
      </c>
      <c r="BE265">
        <f ca="1"/>
        <v>0.53912564290962495</v>
      </c>
      <c r="BF265" t="str">
        <f ca="1"/>
        <v/>
      </c>
      <c r="BG265">
        <f ca="1"/>
        <v>0.10861064559891501</v>
      </c>
      <c r="BH265">
        <f ca="1"/>
        <v>-0.85855988243938297</v>
      </c>
      <c r="BI265" t="str">
        <f ca="1"/>
        <v/>
      </c>
      <c r="BJ265" t="str">
        <f ca="1"/>
        <v/>
      </c>
      <c r="BK265">
        <f ca="1"/>
        <v>0.69213813372520205</v>
      </c>
      <c r="BL265">
        <f ca="1"/>
        <v>0.46817891628760699</v>
      </c>
      <c r="BM265">
        <f ca="1"/>
        <v>-10.097133757961799</v>
      </c>
      <c r="BN265">
        <f ca="1"/>
        <v>1.8357570573139399</v>
      </c>
      <c r="BO265">
        <f ca="1"/>
        <v>3.4144568006843499</v>
      </c>
      <c r="BP265">
        <f ca="1"/>
        <v>0.65433839072621902</v>
      </c>
      <c r="BQ265">
        <f ca="1"/>
        <v>4.1827662527666301E-2</v>
      </c>
      <c r="BR265">
        <f ca="1"/>
        <v>156212996.78585801</v>
      </c>
      <c r="BS265">
        <f ca="1"/>
        <v>2.1116175145365199E-8</v>
      </c>
    </row>
    <row r="266" spans="1:71" x14ac:dyDescent="0.3">
      <c r="A266">
        <f ca="1"/>
        <v>1730168</v>
      </c>
      <c r="B266" t="str">
        <f ca="1"/>
        <v>Broadcom Inc.</v>
      </c>
      <c r="C266" t="str">
        <f ca="1"/>
        <v>AVGO</v>
      </c>
      <c r="D266" t="str">
        <f ca="1"/>
        <v>04 Manufacturing</v>
      </c>
      <c r="E266" t="str">
        <f ca="1"/>
        <v>Semiconductors &amp; Related Devices</v>
      </c>
      <c r="F266" t="str">
        <f ca="1"/>
        <v>3674</v>
      </c>
      <c r="G266" t="str">
        <f ca="1"/>
        <v>3421 HILLVIEW AVENUE PALO ALTO, CA 94304</v>
      </c>
      <c r="H266">
        <f ca="1"/>
        <v>2017</v>
      </c>
      <c r="I266" t="str">
        <f ca="1"/>
        <v>FY</v>
      </c>
      <c r="J266">
        <f ca="1"/>
        <v>18.752361000000001</v>
      </c>
      <c r="K266" t="str">
        <f ca="1"/>
        <v/>
      </c>
      <c r="L266" t="str">
        <f ca="1"/>
        <v/>
      </c>
      <c r="M266" t="str">
        <f ca="1"/>
        <v/>
      </c>
      <c r="N266" t="str">
        <f ca="1"/>
        <v/>
      </c>
      <c r="O266" t="str">
        <f ca="1"/>
        <v/>
      </c>
      <c r="P266" t="str">
        <f ca="1"/>
        <v/>
      </c>
      <c r="Q266" t="str">
        <f ca="1"/>
        <v/>
      </c>
      <c r="R266" t="str">
        <f ca="1"/>
        <v/>
      </c>
      <c r="S266" t="str">
        <f ca="1"/>
        <v/>
      </c>
      <c r="T266" t="str">
        <f ca="1"/>
        <v/>
      </c>
      <c r="U266" t="str">
        <f ca="1"/>
        <v/>
      </c>
      <c r="V266" t="str">
        <f ca="1"/>
        <v/>
      </c>
      <c r="W266" t="str">
        <f ca="1"/>
        <v/>
      </c>
      <c r="X266" t="str">
        <f ca="1"/>
        <v/>
      </c>
      <c r="Y266" t="str">
        <f ca="1"/>
        <v/>
      </c>
      <c r="Z266" t="str">
        <f ca="1"/>
        <v/>
      </c>
      <c r="AA266" t="str">
        <f ca="1"/>
        <v/>
      </c>
      <c r="AB266" t="str">
        <f ca="1"/>
        <v/>
      </c>
      <c r="AC266" t="str">
        <f ca="1"/>
        <v/>
      </c>
      <c r="AD266" t="str">
        <f ca="1"/>
        <v/>
      </c>
      <c r="AE266" t="str">
        <f ca="1"/>
        <v/>
      </c>
      <c r="AF266" t="str">
        <f ca="1"/>
        <v/>
      </c>
      <c r="AG266" t="str">
        <f ca="1"/>
        <v/>
      </c>
      <c r="AH266" t="str">
        <f ca="1"/>
        <v/>
      </c>
      <c r="AI266" t="str">
        <f ca="1"/>
        <v/>
      </c>
      <c r="AJ266" t="str">
        <f ca="1"/>
        <v/>
      </c>
      <c r="AK266" t="str">
        <f ca="1"/>
        <v/>
      </c>
      <c r="AL266" t="str">
        <f ca="1"/>
        <v/>
      </c>
      <c r="AM266" t="str">
        <f ca="1"/>
        <v/>
      </c>
      <c r="AN266" t="str">
        <f ca="1"/>
        <v/>
      </c>
      <c r="AO266" t="str">
        <f ca="1"/>
        <v/>
      </c>
      <c r="AP266" t="str">
        <f ca="1"/>
        <v/>
      </c>
      <c r="AQ266" t="str">
        <f ca="1"/>
        <v/>
      </c>
      <c r="AR266" t="str">
        <f ca="1"/>
        <v/>
      </c>
      <c r="AS266" t="str">
        <f ca="1"/>
        <v/>
      </c>
      <c r="AT266" t="str">
        <f ca="1"/>
        <v/>
      </c>
      <c r="AU266" t="str">
        <f ca="1"/>
        <v/>
      </c>
      <c r="AV266" t="str">
        <f ca="1"/>
        <v/>
      </c>
      <c r="AW266" t="str">
        <f ca="1"/>
        <v/>
      </c>
      <c r="AX266" t="str">
        <f ca="1"/>
        <v/>
      </c>
      <c r="AY266" t="str">
        <f ca="1"/>
        <v/>
      </c>
      <c r="AZ266" t="str">
        <f ca="1"/>
        <v/>
      </c>
      <c r="BA266" t="str">
        <f ca="1"/>
        <v/>
      </c>
      <c r="BB266" t="str">
        <f ca="1"/>
        <v/>
      </c>
      <c r="BC266" t="str">
        <f ca="1"/>
        <v/>
      </c>
      <c r="BD266" t="str">
        <f ca="1"/>
        <v/>
      </c>
      <c r="BE266" t="str">
        <f ca="1"/>
        <v/>
      </c>
      <c r="BF266" t="str">
        <f ca="1"/>
        <v/>
      </c>
      <c r="BG266" t="str">
        <f ca="1"/>
        <v/>
      </c>
      <c r="BH266" t="str">
        <f ca="1"/>
        <v/>
      </c>
      <c r="BI266" t="str">
        <f ca="1"/>
        <v/>
      </c>
      <c r="BJ266" t="str">
        <f ca="1"/>
        <v/>
      </c>
      <c r="BK266" t="str">
        <f ca="1"/>
        <v/>
      </c>
      <c r="BL266" t="str">
        <f ca="1"/>
        <v/>
      </c>
      <c r="BM266" t="str">
        <f ca="1"/>
        <v/>
      </c>
      <c r="BN266" t="str">
        <f ca="1"/>
        <v/>
      </c>
      <c r="BO266" t="str">
        <f ca="1"/>
        <v/>
      </c>
      <c r="BP266" t="str">
        <f ca="1"/>
        <v/>
      </c>
      <c r="BQ266" t="str">
        <f ca="1"/>
        <v/>
      </c>
      <c r="BR266" t="str">
        <f ca="1"/>
        <v/>
      </c>
      <c r="BS266" t="str">
        <f ca="1"/>
        <v/>
      </c>
    </row>
    <row r="267" spans="1:71" x14ac:dyDescent="0.3">
      <c r="A267">
        <f ca="1"/>
        <v>1807794</v>
      </c>
      <c r="B267" t="str">
        <f ca="1"/>
        <v>Credo Technology Group Holding Ltd</v>
      </c>
      <c r="C267" t="str">
        <f ca="1"/>
        <v>CRDO</v>
      </c>
      <c r="D267" t="str">
        <f ca="1"/>
        <v>04 Manufacturing</v>
      </c>
      <c r="E267" t="str">
        <f ca="1"/>
        <v>Semiconductors &amp; Related Devices</v>
      </c>
      <c r="F267" t="str">
        <f ca="1"/>
        <v>3674</v>
      </c>
      <c r="G267" t="str">
        <f ca="1"/>
        <v>C/O MAPLES CORPORATE SERVICES, LIMITED PO BOX 309, UGLAND HOUSE GRAND CAYMAN, E9 KY1-1104</v>
      </c>
      <c r="H267">
        <f ca="1"/>
        <v>2026</v>
      </c>
      <c r="I267" t="str">
        <f ca="1"/>
        <v>FY</v>
      </c>
      <c r="J267">
        <f ca="1"/>
        <v>121.20233899999999</v>
      </c>
      <c r="K267" t="str">
        <f ca="1"/>
        <v/>
      </c>
      <c r="L267" t="str">
        <f ca="1"/>
        <v/>
      </c>
      <c r="M267" t="str">
        <f ca="1"/>
        <v/>
      </c>
      <c r="N267" t="str">
        <f ca="1"/>
        <v/>
      </c>
      <c r="O267" t="str">
        <f ca="1"/>
        <v/>
      </c>
      <c r="P267" t="str">
        <f ca="1"/>
        <v/>
      </c>
      <c r="Q267" t="str">
        <f ca="1"/>
        <v/>
      </c>
      <c r="R267" t="str">
        <f ca="1"/>
        <v/>
      </c>
      <c r="S267" t="str">
        <f ca="1"/>
        <v/>
      </c>
      <c r="T267" t="str">
        <f ca="1"/>
        <v/>
      </c>
      <c r="U267" t="str">
        <f ca="1"/>
        <v/>
      </c>
      <c r="V267" t="str">
        <f ca="1"/>
        <v/>
      </c>
      <c r="W267" t="str">
        <f ca="1"/>
        <v/>
      </c>
      <c r="X267" t="str">
        <f ca="1"/>
        <v/>
      </c>
      <c r="Y267" t="str">
        <f ca="1"/>
        <v/>
      </c>
      <c r="Z267" t="str">
        <f ca="1"/>
        <v/>
      </c>
      <c r="AA267" t="str">
        <f ca="1"/>
        <v/>
      </c>
      <c r="AB267" t="str">
        <f ca="1"/>
        <v/>
      </c>
      <c r="AC267" t="str">
        <f ca="1"/>
        <v/>
      </c>
      <c r="AD267" t="str">
        <f ca="1"/>
        <v/>
      </c>
      <c r="AE267" t="str">
        <f ca="1"/>
        <v/>
      </c>
      <c r="AF267" t="str">
        <f ca="1"/>
        <v/>
      </c>
      <c r="AG267" t="str">
        <f ca="1"/>
        <v/>
      </c>
      <c r="AH267" t="str">
        <f ca="1"/>
        <v/>
      </c>
      <c r="AI267" t="str">
        <f ca="1"/>
        <v/>
      </c>
      <c r="AJ267" t="str">
        <f ca="1"/>
        <v/>
      </c>
      <c r="AK267" t="str">
        <f ca="1"/>
        <v/>
      </c>
      <c r="AL267" t="str">
        <f ca="1"/>
        <v/>
      </c>
      <c r="AM267" t="str">
        <f ca="1"/>
        <v/>
      </c>
      <c r="AN267" t="str">
        <f ca="1"/>
        <v/>
      </c>
      <c r="AO267" t="str">
        <f ca="1"/>
        <v/>
      </c>
      <c r="AP267" t="str">
        <f ca="1"/>
        <v/>
      </c>
      <c r="AQ267" t="str">
        <f ca="1"/>
        <v/>
      </c>
      <c r="AR267" t="str">
        <f ca="1"/>
        <v/>
      </c>
      <c r="AS267" t="str">
        <f ca="1"/>
        <v/>
      </c>
      <c r="AT267" t="str">
        <f ca="1"/>
        <v/>
      </c>
      <c r="AU267" t="str">
        <f ca="1"/>
        <v/>
      </c>
      <c r="AV267" t="str">
        <f ca="1"/>
        <v/>
      </c>
      <c r="AW267" t="str">
        <f ca="1"/>
        <v/>
      </c>
      <c r="AX267" t="str">
        <f ca="1"/>
        <v/>
      </c>
      <c r="AY267" t="str">
        <f ca="1"/>
        <v/>
      </c>
      <c r="AZ267" t="str">
        <f ca="1"/>
        <v/>
      </c>
      <c r="BA267" t="str">
        <f ca="1"/>
        <v/>
      </c>
      <c r="BB267" t="str">
        <f ca="1"/>
        <v/>
      </c>
      <c r="BC267" t="str">
        <f ca="1"/>
        <v/>
      </c>
      <c r="BD267" t="str">
        <f ca="1"/>
        <v/>
      </c>
      <c r="BE267" t="str">
        <f ca="1"/>
        <v/>
      </c>
      <c r="BF267" t="str">
        <f ca="1"/>
        <v/>
      </c>
      <c r="BG267" t="str">
        <f ca="1"/>
        <v/>
      </c>
      <c r="BH267" t="str">
        <f ca="1"/>
        <v/>
      </c>
      <c r="BI267" t="str">
        <f ca="1"/>
        <v/>
      </c>
      <c r="BJ267" t="str">
        <f ca="1"/>
        <v/>
      </c>
      <c r="BK267" t="str">
        <f ca="1"/>
        <v/>
      </c>
      <c r="BL267" t="str">
        <f ca="1"/>
        <v/>
      </c>
      <c r="BM267" t="str">
        <f ca="1"/>
        <v/>
      </c>
      <c r="BN267" t="str">
        <f ca="1"/>
        <v/>
      </c>
      <c r="BO267" t="str">
        <f ca="1"/>
        <v/>
      </c>
      <c r="BP267" t="str">
        <f ca="1"/>
        <v/>
      </c>
      <c r="BQ267" t="str">
        <f ca="1"/>
        <v/>
      </c>
      <c r="BR267" t="str">
        <f ca="1"/>
        <v/>
      </c>
      <c r="BS267" t="str">
        <f ca="1"/>
        <v/>
      </c>
    </row>
    <row r="268" spans="1:71" x14ac:dyDescent="0.3">
      <c r="A268">
        <f ca="1"/>
        <v>1807794</v>
      </c>
      <c r="B268" t="str">
        <f ca="1"/>
        <v>Credo Technology Group Holding Ltd</v>
      </c>
      <c r="C268" t="str">
        <f ca="1"/>
        <v>CRDO</v>
      </c>
      <c r="D268" t="str">
        <f ca="1"/>
        <v>04 Manufacturing</v>
      </c>
      <c r="E268" t="str">
        <f ca="1"/>
        <v>Semiconductors &amp; Related Devices</v>
      </c>
      <c r="F268" t="str">
        <f ca="1"/>
        <v>3674</v>
      </c>
      <c r="G268" t="str">
        <f ca="1"/>
        <v>C/O MAPLES CORPORATE SERVICES, LIMITED PO BOX 309, UGLAND HOUSE GRAND CAYMAN, E9 KY1-1104</v>
      </c>
      <c r="H268">
        <f ca="1"/>
        <v>2025</v>
      </c>
      <c r="I268" t="str">
        <f ca="1"/>
        <v>FY</v>
      </c>
      <c r="J268">
        <f ca="1"/>
        <v>100.41247300000001</v>
      </c>
      <c r="K268">
        <f ca="1"/>
        <v>809257000</v>
      </c>
      <c r="L268">
        <f ca="1"/>
        <v>713534000</v>
      </c>
      <c r="M268">
        <f ca="1"/>
        <v>236328000</v>
      </c>
      <c r="N268">
        <f ca="1"/>
        <v>162144000</v>
      </c>
      <c r="O268">
        <f ca="1"/>
        <v>90029000</v>
      </c>
      <c r="P268" t="str">
        <f ca="1"/>
        <v/>
      </c>
      <c r="Q268">
        <f ca="1"/>
        <v>63631000</v>
      </c>
      <c r="R268" t="str">
        <f ca="1"/>
        <v/>
      </c>
      <c r="S268" t="str">
        <f ca="1"/>
        <v/>
      </c>
      <c r="T268">
        <f ca="1"/>
        <v>127675000</v>
      </c>
      <c r="U268">
        <f ca="1"/>
        <v>107711000</v>
      </c>
      <c r="V268">
        <f ca="1"/>
        <v>56158000</v>
      </c>
      <c r="W268" t="str">
        <f ca="1"/>
        <v/>
      </c>
      <c r="X268" t="str">
        <f ca="1"/>
        <v/>
      </c>
      <c r="Y268" t="str">
        <f ca="1"/>
        <v/>
      </c>
      <c r="Z268">
        <f ca="1"/>
        <v>681582000</v>
      </c>
      <c r="AA268" t="str">
        <f ca="1"/>
        <v/>
      </c>
      <c r="AB268">
        <f ca="1"/>
        <v>-83162000</v>
      </c>
      <c r="AC268">
        <f ca="1"/>
        <v>8000</v>
      </c>
      <c r="AD268">
        <f ca="1"/>
        <v>171169000</v>
      </c>
      <c r="AE268">
        <f ca="1"/>
        <v>282909000</v>
      </c>
      <c r="AF268" t="str">
        <f ca="1"/>
        <v/>
      </c>
      <c r="AG268" t="str">
        <f ca="1"/>
        <v/>
      </c>
      <c r="AH268">
        <f ca="1"/>
        <v>37124000</v>
      </c>
      <c r="AI268">
        <f ca="1"/>
        <v>145994000</v>
      </c>
      <c r="AJ268">
        <f ca="1"/>
        <v>245785000</v>
      </c>
      <c r="AK268">
        <f ca="1"/>
        <v>2687000</v>
      </c>
      <c r="AL268">
        <f ca="1"/>
        <v>52183000</v>
      </c>
      <c r="AM268" t="str">
        <f ca="1"/>
        <v/>
      </c>
      <c r="AN268" t="str">
        <f ca="1"/>
        <v/>
      </c>
      <c r="AO268">
        <f ca="1"/>
        <v>65083000</v>
      </c>
      <c r="AP268" t="str">
        <f ca="1"/>
        <v/>
      </c>
      <c r="AQ268">
        <f ca="1"/>
        <v>21938000</v>
      </c>
      <c r="AR268" t="str">
        <f ca="1"/>
        <v/>
      </c>
      <c r="AS268">
        <f ca="1"/>
        <v>111990000</v>
      </c>
      <c r="AT268">
        <f ca="1"/>
        <v>-7728000</v>
      </c>
      <c r="AU268" t="str">
        <f ca="1"/>
        <v/>
      </c>
      <c r="AV268" t="str">
        <f ca="1"/>
        <v/>
      </c>
      <c r="AW268">
        <f ca="1"/>
        <v>0.31</v>
      </c>
      <c r="AX268">
        <f ca="1"/>
        <v>57968000</v>
      </c>
      <c r="AY268" t="str">
        <f ca="1"/>
        <v/>
      </c>
      <c r="AZ268" t="str">
        <f ca="1"/>
        <v/>
      </c>
      <c r="BA268" t="str">
        <f ca="1"/>
        <v/>
      </c>
      <c r="BB268" t="str">
        <f ca="1"/>
        <v/>
      </c>
      <c r="BC268" t="str">
        <f ca="1"/>
        <v/>
      </c>
      <c r="BD268" t="str">
        <f ca="1"/>
        <v/>
      </c>
      <c r="BE268" t="str">
        <f ca="1"/>
        <v/>
      </c>
      <c r="BF268" t="str">
        <f ca="1"/>
        <v/>
      </c>
      <c r="BG268" t="str">
        <f ca="1"/>
        <v/>
      </c>
      <c r="BH268" t="str">
        <f ca="1"/>
        <v/>
      </c>
      <c r="BI268" t="str">
        <f ca="1"/>
        <v/>
      </c>
      <c r="BJ268" t="str">
        <f ca="1"/>
        <v/>
      </c>
      <c r="BK268" t="str">
        <f ca="1"/>
        <v/>
      </c>
      <c r="BL268">
        <f ca="1"/>
        <v>0.157768175004974</v>
      </c>
      <c r="BM268" t="str">
        <f ca="1"/>
        <v/>
      </c>
      <c r="BN268">
        <f ca="1"/>
        <v>2.1940934537790899</v>
      </c>
      <c r="BO268">
        <f ca="1"/>
        <v>5.7886845354699101</v>
      </c>
      <c r="BP268">
        <f ca="1"/>
        <v>323.91120322580599</v>
      </c>
      <c r="BQ268">
        <f ca="1"/>
        <v>7.6561587600611505E-2</v>
      </c>
      <c r="BR268" t="str">
        <f ca="1"/>
        <v/>
      </c>
      <c r="BS268">
        <f ca="1"/>
        <v>4.5670024487149002E-8</v>
      </c>
    </row>
    <row r="269" spans="1:71" x14ac:dyDescent="0.3">
      <c r="A269">
        <f ca="1"/>
        <v>1807794</v>
      </c>
      <c r="B269" t="str">
        <f ca="1"/>
        <v>Credo Technology Group Holding Ltd</v>
      </c>
      <c r="C269" t="str">
        <f ca="1"/>
        <v>CRDO</v>
      </c>
      <c r="D269" t="str">
        <f ca="1"/>
        <v>04 Manufacturing</v>
      </c>
      <c r="E269" t="str">
        <f ca="1"/>
        <v>Semiconductors &amp; Related Devices</v>
      </c>
      <c r="F269" t="str">
        <f ca="1"/>
        <v>3674</v>
      </c>
      <c r="G269" t="str">
        <f ca="1"/>
        <v>C/O MAPLES CORPORATE SERVICES, LIMITED PO BOX 309, UGLAND HOUSE GRAND CAYMAN, E9 KY1-1104</v>
      </c>
      <c r="H269">
        <f ca="1"/>
        <v>2024</v>
      </c>
      <c r="I269" t="str">
        <f ca="1"/>
        <v>FY</v>
      </c>
      <c r="J269">
        <f ca="1"/>
        <v>34.577513000000003</v>
      </c>
      <c r="K269">
        <f ca="1"/>
        <v>601932000</v>
      </c>
      <c r="L269">
        <f ca="1"/>
        <v>530265000</v>
      </c>
      <c r="M269">
        <f ca="1"/>
        <v>66942000</v>
      </c>
      <c r="N269">
        <f ca="1"/>
        <v>59662000</v>
      </c>
      <c r="O269">
        <f ca="1"/>
        <v>25907000</v>
      </c>
      <c r="P269" t="str">
        <f ca="1"/>
        <v/>
      </c>
      <c r="Q269">
        <f ca="1"/>
        <v>43665000</v>
      </c>
      <c r="R269" t="str">
        <f ca="1"/>
        <v/>
      </c>
      <c r="S269" t="str">
        <f ca="1"/>
        <v/>
      </c>
      <c r="T269">
        <f ca="1"/>
        <v>61734000</v>
      </c>
      <c r="U269">
        <f ca="1"/>
        <v>44620000</v>
      </c>
      <c r="V269">
        <f ca="1"/>
        <v>13417000</v>
      </c>
      <c r="W269" t="str">
        <f ca="1"/>
        <v/>
      </c>
      <c r="X269" t="str">
        <f ca="1"/>
        <v/>
      </c>
      <c r="Y269" t="str">
        <f ca="1"/>
        <v/>
      </c>
      <c r="Z269">
        <f ca="1"/>
        <v>540198000</v>
      </c>
      <c r="AA269" t="str">
        <f ca="1"/>
        <v/>
      </c>
      <c r="AB269">
        <f ca="1"/>
        <v>-135345000</v>
      </c>
      <c r="AC269">
        <f ca="1"/>
        <v>8000</v>
      </c>
      <c r="AD269">
        <f ca="1"/>
        <v>164305000</v>
      </c>
      <c r="AE269">
        <f ca="1"/>
        <v>119431000</v>
      </c>
      <c r="AF269" t="str">
        <f ca="1"/>
        <v/>
      </c>
      <c r="AG269" t="str">
        <f ca="1"/>
        <v/>
      </c>
      <c r="AH269">
        <f ca="1"/>
        <v>-37058000</v>
      </c>
      <c r="AI269">
        <f ca="1"/>
        <v>95531000</v>
      </c>
      <c r="AJ269">
        <f ca="1"/>
        <v>156489000</v>
      </c>
      <c r="AK269">
        <f ca="1"/>
        <v>5624000</v>
      </c>
      <c r="AL269">
        <f ca="1"/>
        <v>-28369000</v>
      </c>
      <c r="AM269" t="str">
        <f ca="1"/>
        <v/>
      </c>
      <c r="AN269" t="str">
        <f ca="1"/>
        <v/>
      </c>
      <c r="AO269">
        <f ca="1"/>
        <v>32737000</v>
      </c>
      <c r="AP269" t="str">
        <f ca="1"/>
        <v/>
      </c>
      <c r="AQ269">
        <f ca="1"/>
        <v>13771000</v>
      </c>
      <c r="AR269" t="str">
        <f ca="1"/>
        <v/>
      </c>
      <c r="AS269">
        <f ca="1"/>
        <v>-249485000</v>
      </c>
      <c r="AT269">
        <f ca="1"/>
        <v>175276000</v>
      </c>
      <c r="AU269" t="str">
        <f ca="1"/>
        <v/>
      </c>
      <c r="AV269" t="str">
        <f ca="1"/>
        <v/>
      </c>
      <c r="AW269">
        <f ca="1"/>
        <v>-0.18</v>
      </c>
      <c r="AX269">
        <f ca="1"/>
        <v>35965000</v>
      </c>
      <c r="AY269" t="str">
        <f ca="1"/>
        <v/>
      </c>
      <c r="AZ269" t="str">
        <f ca="1"/>
        <v/>
      </c>
      <c r="BA269" t="str">
        <f ca="1"/>
        <v/>
      </c>
      <c r="BB269" t="str">
        <f ca="1"/>
        <v/>
      </c>
      <c r="BC269" t="str">
        <f ca="1"/>
        <v/>
      </c>
      <c r="BD269" t="str">
        <f ca="1"/>
        <v/>
      </c>
      <c r="BE269" t="str">
        <f ca="1"/>
        <v/>
      </c>
      <c r="BF269" t="str">
        <f ca="1"/>
        <v/>
      </c>
      <c r="BG269" t="str">
        <f ca="1"/>
        <v/>
      </c>
      <c r="BH269" t="str">
        <f ca="1"/>
        <v/>
      </c>
      <c r="BI269" t="str">
        <f ca="1"/>
        <v/>
      </c>
      <c r="BJ269" t="str">
        <f ca="1"/>
        <v/>
      </c>
      <c r="BK269" t="str">
        <f ca="1"/>
        <v/>
      </c>
      <c r="BL269">
        <f ca="1"/>
        <v>0.10255975758058999</v>
      </c>
      <c r="BM269" t="str">
        <f ca="1"/>
        <v/>
      </c>
      <c r="BN269">
        <f ca="1"/>
        <v>1.5002689376961</v>
      </c>
      <c r="BO269">
        <f ca="1"/>
        <v>11.303406544150601</v>
      </c>
      <c r="BP269">
        <f ca="1"/>
        <v>-192.097294444444</v>
      </c>
      <c r="BQ269">
        <f ca="1"/>
        <v>-5.2515929344425602E-2</v>
      </c>
      <c r="BR269" t="str">
        <f ca="1"/>
        <v/>
      </c>
      <c r="BS269">
        <f ca="1"/>
        <v>-1.15216130752058E-8</v>
      </c>
    </row>
    <row r="270" spans="1:71" x14ac:dyDescent="0.3">
      <c r="A270">
        <f ca="1"/>
        <v>1807794</v>
      </c>
      <c r="B270" t="str">
        <f ca="1"/>
        <v>Credo Technology Group Holding Ltd</v>
      </c>
      <c r="C270" t="str">
        <f ca="1"/>
        <v>CRDO</v>
      </c>
      <c r="D270" t="str">
        <f ca="1"/>
        <v>04 Manufacturing</v>
      </c>
      <c r="E270" t="str">
        <f ca="1"/>
        <v>Semiconductors &amp; Related Devices</v>
      </c>
      <c r="F270" t="str">
        <f ca="1"/>
        <v>3674</v>
      </c>
      <c r="G270" t="str">
        <f ca="1"/>
        <v>C/O MAPLES CORPORATE SERVICES, LIMITED PO BOX 309, UGLAND HOUSE GRAND CAYMAN, E9 KY1-1104</v>
      </c>
      <c r="H270">
        <f ca="1"/>
        <v>2023</v>
      </c>
      <c r="I270" t="str">
        <f ca="1"/>
        <v>FY</v>
      </c>
      <c r="J270">
        <f ca="1"/>
        <v>14.317895</v>
      </c>
      <c r="K270">
        <f ca="1"/>
        <v>397289000</v>
      </c>
      <c r="L270">
        <f ca="1"/>
        <v>328232000</v>
      </c>
      <c r="M270">
        <f ca="1"/>
        <v>108583000</v>
      </c>
      <c r="N270">
        <f ca="1"/>
        <v>49541000</v>
      </c>
      <c r="O270">
        <f ca="1"/>
        <v>46023000</v>
      </c>
      <c r="P270" t="str">
        <f ca="1"/>
        <v/>
      </c>
      <c r="Q270">
        <f ca="1"/>
        <v>40222000</v>
      </c>
      <c r="R270" t="str">
        <f ca="1"/>
        <v/>
      </c>
      <c r="S270" t="str">
        <f ca="1"/>
        <v/>
      </c>
      <c r="T270">
        <f ca="1"/>
        <v>49654000</v>
      </c>
      <c r="U270">
        <f ca="1"/>
        <v>31032000</v>
      </c>
      <c r="V270">
        <f ca="1"/>
        <v>6067000</v>
      </c>
      <c r="W270" t="str">
        <f ca="1"/>
        <v/>
      </c>
      <c r="X270" t="str">
        <f ca="1"/>
        <v/>
      </c>
      <c r="Y270" t="str">
        <f ca="1"/>
        <v/>
      </c>
      <c r="Z270">
        <f ca="1"/>
        <v>347635000</v>
      </c>
      <c r="AA270" t="str">
        <f ca="1"/>
        <v/>
      </c>
      <c r="AB270">
        <f ca="1"/>
        <v>-106976000</v>
      </c>
      <c r="AC270">
        <f ca="1"/>
        <v>7000</v>
      </c>
      <c r="AD270">
        <f ca="1"/>
        <v>148651000</v>
      </c>
      <c r="AE270">
        <f ca="1"/>
        <v>106194000</v>
      </c>
      <c r="AF270" t="str">
        <f ca="1"/>
        <v/>
      </c>
      <c r="AG270" t="str">
        <f ca="1"/>
        <v/>
      </c>
      <c r="AH270">
        <f ca="1"/>
        <v>-21235000</v>
      </c>
      <c r="AI270">
        <f ca="1"/>
        <v>76774000</v>
      </c>
      <c r="AJ270">
        <f ca="1"/>
        <v>127429000</v>
      </c>
      <c r="AK270">
        <f ca="1"/>
        <v>-1367000</v>
      </c>
      <c r="AL270">
        <f ca="1"/>
        <v>-16547000</v>
      </c>
      <c r="AM270" t="str">
        <f ca="1"/>
        <v/>
      </c>
      <c r="AN270" t="str">
        <f ca="1"/>
        <v/>
      </c>
      <c r="AO270">
        <f ca="1"/>
        <v>-24615000</v>
      </c>
      <c r="AP270" t="str">
        <f ca="1"/>
        <v/>
      </c>
      <c r="AQ270">
        <f ca="1"/>
        <v>9514000</v>
      </c>
      <c r="AR270" t="str">
        <f ca="1"/>
        <v/>
      </c>
      <c r="AS270">
        <f ca="1"/>
        <v>-130941000</v>
      </c>
      <c r="AT270">
        <f ca="1"/>
        <v>4885000</v>
      </c>
      <c r="AU270" t="str">
        <f ca="1"/>
        <v/>
      </c>
      <c r="AV270" t="str">
        <f ca="1"/>
        <v/>
      </c>
      <c r="AW270">
        <f ca="1"/>
        <v>-0.11</v>
      </c>
      <c r="AX270">
        <f ca="1"/>
        <v>36680000</v>
      </c>
      <c r="AY270" t="str">
        <f ca="1"/>
        <v/>
      </c>
      <c r="AZ270" t="str">
        <f ca="1"/>
        <v/>
      </c>
      <c r="BA270" t="str">
        <f ca="1"/>
        <v/>
      </c>
      <c r="BB270" t="str">
        <f ca="1"/>
        <v/>
      </c>
      <c r="BC270" t="str">
        <f ca="1"/>
        <v/>
      </c>
      <c r="BD270" t="str">
        <f ca="1"/>
        <v/>
      </c>
      <c r="BE270" t="str">
        <f ca="1"/>
        <v/>
      </c>
      <c r="BF270" t="str">
        <f ca="1"/>
        <v/>
      </c>
      <c r="BG270" t="str">
        <f ca="1"/>
        <v/>
      </c>
      <c r="BH270" t="str">
        <f ca="1"/>
        <v/>
      </c>
      <c r="BI270" t="str">
        <f ca="1"/>
        <v/>
      </c>
      <c r="BJ270" t="str">
        <f ca="1"/>
        <v/>
      </c>
      <c r="BK270" t="str">
        <f ca="1"/>
        <v/>
      </c>
      <c r="BL270">
        <f ca="1"/>
        <v>0.12498206595199</v>
      </c>
      <c r="BM270" t="str">
        <f ca="1"/>
        <v/>
      </c>
      <c r="BN270">
        <f ca="1"/>
        <v>3.49906548079402</v>
      </c>
      <c r="BO270">
        <f ca="1"/>
        <v>9.0941286414024205</v>
      </c>
      <c r="BP270">
        <f ca="1"/>
        <v>-130.16268181818199</v>
      </c>
      <c r="BQ270">
        <f ca="1"/>
        <v>-4.7598774576783097E-2</v>
      </c>
      <c r="BR270" t="str">
        <f ca="1"/>
        <v/>
      </c>
      <c r="BS270">
        <f ca="1"/>
        <v>-4.5305232499604496E-9</v>
      </c>
    </row>
    <row r="271" spans="1:71" x14ac:dyDescent="0.3">
      <c r="A271">
        <f ca="1"/>
        <v>1807794</v>
      </c>
      <c r="B271" t="str">
        <f ca="1"/>
        <v>Credo Technology Group Holding Ltd</v>
      </c>
      <c r="C271" t="str">
        <f ca="1"/>
        <v>CRDO</v>
      </c>
      <c r="D271" t="str">
        <f ca="1"/>
        <v>04 Manufacturing</v>
      </c>
      <c r="E271" t="str">
        <f ca="1"/>
        <v>Semiconductors &amp; Related Devices</v>
      </c>
      <c r="F271" t="str">
        <f ca="1"/>
        <v>3674</v>
      </c>
      <c r="G271" t="str">
        <f ca="1"/>
        <v>C/O MAPLES CORPORATE SERVICES, LIMITED PO BOX 309, UGLAND HOUSE GRAND CAYMAN, E9 KY1-1104</v>
      </c>
      <c r="H271">
        <f ca="1"/>
        <v>2022</v>
      </c>
      <c r="I271" t="str">
        <f ca="1"/>
        <v>FY</v>
      </c>
      <c r="J271">
        <f ca="1"/>
        <v>13.14254</v>
      </c>
      <c r="K271">
        <f ca="1"/>
        <v>375689000</v>
      </c>
      <c r="L271">
        <f ca="1"/>
        <v>332177000</v>
      </c>
      <c r="M271">
        <f ca="1"/>
        <v>259322000</v>
      </c>
      <c r="N271">
        <f ca="1"/>
        <v>29524000</v>
      </c>
      <c r="O271">
        <f ca="1"/>
        <v>27337000</v>
      </c>
      <c r="P271" t="str">
        <f ca="1"/>
        <v/>
      </c>
      <c r="Q271">
        <f ca="1"/>
        <v>21844000</v>
      </c>
      <c r="R271" t="str">
        <f ca="1"/>
        <v/>
      </c>
      <c r="S271" t="str">
        <f ca="1"/>
        <v/>
      </c>
      <c r="T271">
        <f ca="1"/>
        <v>41526000</v>
      </c>
      <c r="U271">
        <f ca="1"/>
        <v>26497000</v>
      </c>
      <c r="V271">
        <f ca="1"/>
        <v>8487000</v>
      </c>
      <c r="W271" t="str">
        <f ca="1"/>
        <v/>
      </c>
      <c r="X271" t="str">
        <f ca="1"/>
        <v/>
      </c>
      <c r="Y271" t="str">
        <f ca="1"/>
        <v/>
      </c>
      <c r="Z271">
        <f ca="1"/>
        <v>334163000</v>
      </c>
      <c r="AA271" t="str">
        <f ca="1"/>
        <v/>
      </c>
      <c r="AB271">
        <f ca="1"/>
        <v>-90429000</v>
      </c>
      <c r="AC271">
        <f ca="1"/>
        <v>7000</v>
      </c>
      <c r="AD271">
        <f ca="1"/>
        <v>144755000</v>
      </c>
      <c r="AE271">
        <f ca="1"/>
        <v>64015000</v>
      </c>
      <c r="AF271" t="str">
        <f ca="1"/>
        <v/>
      </c>
      <c r="AG271" t="str">
        <f ca="1"/>
        <v/>
      </c>
      <c r="AH271">
        <f ca="1"/>
        <v>-21968000</v>
      </c>
      <c r="AI271">
        <f ca="1"/>
        <v>47949000</v>
      </c>
      <c r="AJ271">
        <f ca="1"/>
        <v>85983000</v>
      </c>
      <c r="AK271">
        <f ca="1"/>
        <v>-37000</v>
      </c>
      <c r="AL271">
        <f ca="1"/>
        <v>-22176000</v>
      </c>
      <c r="AM271" t="str">
        <f ca="1"/>
        <v/>
      </c>
      <c r="AN271" t="str">
        <f ca="1"/>
        <v/>
      </c>
      <c r="AO271">
        <f ca="1"/>
        <v>-30832000</v>
      </c>
      <c r="AP271" t="str">
        <f ca="1"/>
        <v/>
      </c>
      <c r="AQ271">
        <f ca="1"/>
        <v>4793000</v>
      </c>
      <c r="AR271" t="str">
        <f ca="1"/>
        <v/>
      </c>
      <c r="AS271">
        <f ca="1"/>
        <v>-17580000</v>
      </c>
      <c r="AT271">
        <f ca="1"/>
        <v>204181000</v>
      </c>
      <c r="AU271" t="str">
        <f ca="1"/>
        <v/>
      </c>
      <c r="AV271" t="str">
        <f ca="1"/>
        <v/>
      </c>
      <c r="AW271">
        <f ca="1"/>
        <v>-0.25</v>
      </c>
      <c r="AX271" t="str">
        <f ca="1"/>
        <v/>
      </c>
      <c r="AY271" t="str">
        <f ca="1"/>
        <v/>
      </c>
      <c r="AZ271" t="str">
        <f ca="1"/>
        <v/>
      </c>
      <c r="BA271" t="str">
        <f ca="1"/>
        <v/>
      </c>
      <c r="BB271" t="str">
        <f ca="1"/>
        <v/>
      </c>
      <c r="BC271" t="str">
        <f ca="1"/>
        <v/>
      </c>
      <c r="BD271" t="str">
        <f ca="1"/>
        <v/>
      </c>
      <c r="BE271" t="str">
        <f ca="1"/>
        <v/>
      </c>
      <c r="BF271" t="str">
        <f ca="1"/>
        <v/>
      </c>
      <c r="BG271" t="str">
        <f ca="1"/>
        <v/>
      </c>
      <c r="BH271" t="str">
        <f ca="1"/>
        <v/>
      </c>
      <c r="BI271" t="str">
        <f ca="1"/>
        <v/>
      </c>
      <c r="BJ271" t="str">
        <f ca="1"/>
        <v/>
      </c>
      <c r="BK271" t="str">
        <f ca="1"/>
        <v/>
      </c>
      <c r="BL271">
        <f ca="1"/>
        <v>0.110532914192324</v>
      </c>
      <c r="BM271" t="str">
        <f ca="1"/>
        <v/>
      </c>
      <c r="BN271">
        <f ca="1"/>
        <v>9.7868437936370096</v>
      </c>
      <c r="BO271">
        <f ca="1"/>
        <v>11.504698645129601</v>
      </c>
      <c r="BP271">
        <f ca="1"/>
        <v>-52.570160000000001</v>
      </c>
      <c r="BQ271">
        <f ca="1"/>
        <v>-6.6362822933717994E-2</v>
      </c>
      <c r="BR271" t="str">
        <f ca="1"/>
        <v/>
      </c>
      <c r="BS271">
        <f ca="1"/>
        <v>-9.8324320765614407E-9</v>
      </c>
    </row>
    <row r="272" spans="1:71" x14ac:dyDescent="0.3">
      <c r="A272">
        <f ca="1"/>
        <v>1807794</v>
      </c>
      <c r="B272" t="str">
        <f ca="1"/>
        <v>Credo Technology Group Holding Ltd</v>
      </c>
      <c r="C272" t="str">
        <f ca="1"/>
        <v>CRDO</v>
      </c>
      <c r="D272" t="str">
        <f ca="1"/>
        <v>04 Manufacturing</v>
      </c>
      <c r="E272" t="str">
        <f ca="1"/>
        <v>Semiconductors &amp; Related Devices</v>
      </c>
      <c r="F272" t="str">
        <f ca="1"/>
        <v>3674</v>
      </c>
      <c r="G272" t="str">
        <f ca="1"/>
        <v>C/O MAPLES CORPORATE SERVICES, LIMITED PO BOX 309, UGLAND HOUSE GRAND CAYMAN, E9 KY1-1104</v>
      </c>
      <c r="H272">
        <f ca="1"/>
        <v>2021</v>
      </c>
      <c r="I272" t="str">
        <f ca="1"/>
        <v>FY</v>
      </c>
      <c r="J272" t="str">
        <f ca="1"/>
        <v/>
      </c>
      <c r="K272" t="str">
        <f ca="1"/>
        <v/>
      </c>
      <c r="L272" t="str">
        <f ca="1"/>
        <v/>
      </c>
      <c r="M272" t="str">
        <f ca="1"/>
        <v/>
      </c>
      <c r="N272" t="str">
        <f ca="1"/>
        <v/>
      </c>
      <c r="O272" t="str">
        <f ca="1"/>
        <v/>
      </c>
      <c r="P272" t="str">
        <f ca="1"/>
        <v/>
      </c>
      <c r="Q272" t="str">
        <f ca="1"/>
        <v/>
      </c>
      <c r="R272" t="str">
        <f ca="1"/>
        <v/>
      </c>
      <c r="S272" t="str">
        <f ca="1"/>
        <v/>
      </c>
      <c r="T272" t="str">
        <f ca="1"/>
        <v/>
      </c>
      <c r="U272" t="str">
        <f ca="1"/>
        <v/>
      </c>
      <c r="V272" t="str">
        <f ca="1"/>
        <v/>
      </c>
      <c r="W272" t="str">
        <f ca="1"/>
        <v/>
      </c>
      <c r="X272" t="str">
        <f ca="1"/>
        <v/>
      </c>
      <c r="Y272" t="str">
        <f ca="1"/>
        <v/>
      </c>
      <c r="Z272" t="str">
        <f ca="1"/>
        <v/>
      </c>
      <c r="AA272" t="str">
        <f ca="1"/>
        <v/>
      </c>
      <c r="AB272" t="str">
        <f ca="1"/>
        <v/>
      </c>
      <c r="AC272" t="str">
        <f ca="1"/>
        <v/>
      </c>
      <c r="AD272" t="str">
        <f ca="1"/>
        <v/>
      </c>
      <c r="AE272" t="str">
        <f ca="1"/>
        <v/>
      </c>
      <c r="AF272" t="str">
        <f ca="1"/>
        <v/>
      </c>
      <c r="AG272" t="str">
        <f ca="1"/>
        <v/>
      </c>
      <c r="AH272" t="str">
        <f ca="1"/>
        <v/>
      </c>
      <c r="AI272" t="str">
        <f ca="1"/>
        <v/>
      </c>
      <c r="AJ272" t="str">
        <f ca="1"/>
        <v/>
      </c>
      <c r="AK272" t="str">
        <f ca="1"/>
        <v/>
      </c>
      <c r="AL272" t="str">
        <f ca="1"/>
        <v/>
      </c>
      <c r="AM272" t="str">
        <f ca="1"/>
        <v/>
      </c>
      <c r="AN272" t="str">
        <f ca="1"/>
        <v/>
      </c>
      <c r="AO272" t="str">
        <f ca="1"/>
        <v/>
      </c>
      <c r="AP272" t="str">
        <f ca="1"/>
        <v/>
      </c>
      <c r="AQ272" t="str">
        <f ca="1"/>
        <v/>
      </c>
      <c r="AR272" t="str">
        <f ca="1"/>
        <v/>
      </c>
      <c r="AS272" t="str">
        <f ca="1"/>
        <v/>
      </c>
      <c r="AT272" t="str">
        <f ca="1"/>
        <v/>
      </c>
      <c r="AU272" t="str">
        <f ca="1"/>
        <v/>
      </c>
      <c r="AV272" t="str">
        <f ca="1"/>
        <v/>
      </c>
      <c r="AW272" t="str">
        <f ca="1"/>
        <v/>
      </c>
      <c r="AX272" t="str">
        <f ca="1"/>
        <v/>
      </c>
      <c r="AY272" t="str">
        <f ca="1"/>
        <v/>
      </c>
      <c r="AZ272" t="str">
        <f ca="1"/>
        <v/>
      </c>
      <c r="BA272" t="str">
        <f ca="1"/>
        <v/>
      </c>
      <c r="BB272" t="str">
        <f ca="1"/>
        <v/>
      </c>
      <c r="BC272" t="str">
        <f ca="1"/>
        <v/>
      </c>
      <c r="BD272" t="str">
        <f ca="1"/>
        <v/>
      </c>
      <c r="BE272" t="str">
        <f ca="1"/>
        <v/>
      </c>
      <c r="BF272" t="str">
        <f ca="1"/>
        <v/>
      </c>
      <c r="BG272" t="str">
        <f ca="1"/>
        <v/>
      </c>
      <c r="BH272" t="str">
        <f ca="1"/>
        <v/>
      </c>
      <c r="BI272" t="str">
        <f ca="1"/>
        <v/>
      </c>
      <c r="BJ272" t="str">
        <f ca="1"/>
        <v/>
      </c>
      <c r="BK272" t="str">
        <f ca="1"/>
        <v/>
      </c>
      <c r="BL272" t="str">
        <f ca="1"/>
        <v/>
      </c>
      <c r="BM272" t="str">
        <f ca="1"/>
        <v/>
      </c>
      <c r="BN272" t="str">
        <f ca="1"/>
        <v/>
      </c>
      <c r="BO272" t="str">
        <f ca="1"/>
        <v/>
      </c>
      <c r="BP272" t="str">
        <f ca="1"/>
        <v/>
      </c>
      <c r="BQ272" t="str">
        <f ca="1"/>
        <v/>
      </c>
      <c r="BR272" t="str">
        <f ca="1"/>
        <v/>
      </c>
      <c r="BS272" t="str">
        <f ca="1"/>
        <v/>
      </c>
    </row>
    <row r="273" spans="1:71" x14ac:dyDescent="0.3">
      <c r="A273">
        <f ca="1"/>
        <v>1807794</v>
      </c>
      <c r="B273" t="str">
        <f ca="1"/>
        <v>Credo Technology Group Holding Ltd</v>
      </c>
      <c r="C273" t="str">
        <f ca="1"/>
        <v>CRDO</v>
      </c>
      <c r="D273" t="str">
        <f ca="1"/>
        <v>04 Manufacturing</v>
      </c>
      <c r="E273" t="str">
        <f ca="1"/>
        <v>Semiconductors &amp; Related Devices</v>
      </c>
      <c r="F273" t="str">
        <f ca="1"/>
        <v>3674</v>
      </c>
      <c r="G273" t="str">
        <f ca="1"/>
        <v>C/O MAPLES CORPORATE SERVICES, LIMITED PO BOX 309, UGLAND HOUSE GRAND CAYMAN, E9 KY1-1104</v>
      </c>
      <c r="H273">
        <f ca="1"/>
        <v>2020</v>
      </c>
      <c r="I273" t="str">
        <f ca="1"/>
        <v>FY</v>
      </c>
      <c r="J273" t="str">
        <f ca="1"/>
        <v/>
      </c>
      <c r="K273" t="str">
        <f ca="1"/>
        <v/>
      </c>
      <c r="L273" t="str">
        <f ca="1"/>
        <v/>
      </c>
      <c r="M273" t="str">
        <f ca="1"/>
        <v/>
      </c>
      <c r="N273" t="str">
        <f ca="1"/>
        <v/>
      </c>
      <c r="O273" t="str">
        <f ca="1"/>
        <v/>
      </c>
      <c r="P273" t="str">
        <f ca="1"/>
        <v/>
      </c>
      <c r="Q273" t="str">
        <f ca="1"/>
        <v/>
      </c>
      <c r="R273" t="str">
        <f ca="1"/>
        <v/>
      </c>
      <c r="S273" t="str">
        <f ca="1"/>
        <v/>
      </c>
      <c r="T273" t="str">
        <f ca="1"/>
        <v/>
      </c>
      <c r="U273" t="str">
        <f ca="1"/>
        <v/>
      </c>
      <c r="V273" t="str">
        <f ca="1"/>
        <v/>
      </c>
      <c r="W273" t="str">
        <f ca="1"/>
        <v/>
      </c>
      <c r="X273" t="str">
        <f ca="1"/>
        <v/>
      </c>
      <c r="Y273" t="str">
        <f ca="1"/>
        <v/>
      </c>
      <c r="Z273" t="str">
        <f ca="1"/>
        <v/>
      </c>
      <c r="AA273" t="str">
        <f ca="1"/>
        <v/>
      </c>
      <c r="AB273" t="str">
        <f ca="1"/>
        <v/>
      </c>
      <c r="AC273" t="str">
        <f ca="1"/>
        <v/>
      </c>
      <c r="AD273" t="str">
        <f ca="1"/>
        <v/>
      </c>
      <c r="AE273" t="str">
        <f ca="1"/>
        <v/>
      </c>
      <c r="AF273" t="str">
        <f ca="1"/>
        <v/>
      </c>
      <c r="AG273" t="str">
        <f ca="1"/>
        <v/>
      </c>
      <c r="AH273" t="str">
        <f ca="1"/>
        <v/>
      </c>
      <c r="AI273" t="str">
        <f ca="1"/>
        <v/>
      </c>
      <c r="AJ273" t="str">
        <f ca="1"/>
        <v/>
      </c>
      <c r="AK273" t="str">
        <f ca="1"/>
        <v/>
      </c>
      <c r="AL273" t="str">
        <f ca="1"/>
        <v/>
      </c>
      <c r="AM273" t="str">
        <f ca="1"/>
        <v/>
      </c>
      <c r="AN273" t="str">
        <f ca="1"/>
        <v/>
      </c>
      <c r="AO273" t="str">
        <f ca="1"/>
        <v/>
      </c>
      <c r="AP273" t="str">
        <f ca="1"/>
        <v/>
      </c>
      <c r="AQ273" t="str">
        <f ca="1"/>
        <v/>
      </c>
      <c r="AR273" t="str">
        <f ca="1"/>
        <v/>
      </c>
      <c r="AS273" t="str">
        <f ca="1"/>
        <v/>
      </c>
      <c r="AT273" t="str">
        <f ca="1"/>
        <v/>
      </c>
      <c r="AU273" t="str">
        <f ca="1"/>
        <v/>
      </c>
      <c r="AV273" t="str">
        <f ca="1"/>
        <v/>
      </c>
      <c r="AW273" t="str">
        <f ca="1"/>
        <v/>
      </c>
      <c r="AX273" t="str">
        <f ca="1"/>
        <v/>
      </c>
      <c r="AY273" t="str">
        <f ca="1"/>
        <v/>
      </c>
      <c r="AZ273" t="str">
        <f ca="1"/>
        <v/>
      </c>
      <c r="BA273" t="str">
        <f ca="1"/>
        <v/>
      </c>
      <c r="BB273" t="str">
        <f ca="1"/>
        <v/>
      </c>
      <c r="BC273" t="str">
        <f ca="1"/>
        <v/>
      </c>
      <c r="BD273" t="str">
        <f ca="1"/>
        <v/>
      </c>
      <c r="BE273" t="str">
        <f ca="1"/>
        <v/>
      </c>
      <c r="BF273" t="str">
        <f ca="1"/>
        <v/>
      </c>
      <c r="BG273" t="str">
        <f ca="1"/>
        <v/>
      </c>
      <c r="BH273" t="str">
        <f ca="1"/>
        <v/>
      </c>
      <c r="BI273" t="str">
        <f ca="1"/>
        <v/>
      </c>
      <c r="BJ273" t="str">
        <f ca="1"/>
        <v/>
      </c>
      <c r="BK273" t="str">
        <f ca="1"/>
        <v/>
      </c>
      <c r="BL273" t="str">
        <f ca="1"/>
        <v/>
      </c>
      <c r="BM273" t="str">
        <f ca="1"/>
        <v/>
      </c>
      <c r="BN273" t="str">
        <f ca="1"/>
        <v/>
      </c>
      <c r="BO273" t="str">
        <f ca="1"/>
        <v/>
      </c>
      <c r="BP273" t="str">
        <f ca="1"/>
        <v/>
      </c>
      <c r="BQ273" t="str">
        <f ca="1"/>
        <v/>
      </c>
      <c r="BR273" t="str">
        <f ca="1"/>
        <v/>
      </c>
      <c r="BS273" t="str">
        <f ca="1"/>
        <v/>
      </c>
    </row>
    <row r="274" spans="1:71" x14ac:dyDescent="0.3">
      <c r="A274">
        <f ca="1"/>
        <v>1807794</v>
      </c>
      <c r="B274" t="str">
        <f ca="1"/>
        <v>Credo Technology Group Holding Ltd</v>
      </c>
      <c r="C274" t="str">
        <f ca="1"/>
        <v>CRDO</v>
      </c>
      <c r="D274" t="str">
        <f ca="1"/>
        <v>04 Manufacturing</v>
      </c>
      <c r="E274" t="str">
        <f ca="1"/>
        <v>Semiconductors &amp; Related Devices</v>
      </c>
      <c r="F274" t="str">
        <f ca="1"/>
        <v>3674</v>
      </c>
      <c r="G274" t="str">
        <f ca="1"/>
        <v>C/O MAPLES CORPORATE SERVICES, LIMITED PO BOX 309, UGLAND HOUSE GRAND CAYMAN, E9 KY1-1104</v>
      </c>
      <c r="H274">
        <f ca="1"/>
        <v>2019</v>
      </c>
      <c r="I274" t="str">
        <f ca="1"/>
        <v>FY</v>
      </c>
      <c r="J274" t="str">
        <f ca="1"/>
        <v/>
      </c>
      <c r="K274" t="str">
        <f ca="1"/>
        <v/>
      </c>
      <c r="L274" t="str">
        <f ca="1"/>
        <v/>
      </c>
      <c r="M274" t="str">
        <f ca="1"/>
        <v/>
      </c>
      <c r="N274" t="str">
        <f ca="1"/>
        <v/>
      </c>
      <c r="O274" t="str">
        <f ca="1"/>
        <v/>
      </c>
      <c r="P274" t="str">
        <f ca="1"/>
        <v/>
      </c>
      <c r="Q274" t="str">
        <f ca="1"/>
        <v/>
      </c>
      <c r="R274" t="str">
        <f ca="1"/>
        <v/>
      </c>
      <c r="S274" t="str">
        <f ca="1"/>
        <v/>
      </c>
      <c r="T274" t="str">
        <f ca="1"/>
        <v/>
      </c>
      <c r="U274" t="str">
        <f ca="1"/>
        <v/>
      </c>
      <c r="V274" t="str">
        <f ca="1"/>
        <v/>
      </c>
      <c r="W274" t="str">
        <f ca="1"/>
        <v/>
      </c>
      <c r="X274" t="str">
        <f ca="1"/>
        <v/>
      </c>
      <c r="Y274" t="str">
        <f ca="1"/>
        <v/>
      </c>
      <c r="Z274" t="str">
        <f ca="1"/>
        <v/>
      </c>
      <c r="AA274" t="str">
        <f ca="1"/>
        <v/>
      </c>
      <c r="AB274" t="str">
        <f ca="1"/>
        <v/>
      </c>
      <c r="AC274" t="str">
        <f ca="1"/>
        <v/>
      </c>
      <c r="AD274" t="str">
        <f ca="1"/>
        <v/>
      </c>
      <c r="AE274" t="str">
        <f ca="1"/>
        <v/>
      </c>
      <c r="AF274" t="str">
        <f ca="1"/>
        <v/>
      </c>
      <c r="AG274" t="str">
        <f ca="1"/>
        <v/>
      </c>
      <c r="AH274" t="str">
        <f ca="1"/>
        <v/>
      </c>
      <c r="AI274" t="str">
        <f ca="1"/>
        <v/>
      </c>
      <c r="AJ274" t="str">
        <f ca="1"/>
        <v/>
      </c>
      <c r="AK274" t="str">
        <f ca="1"/>
        <v/>
      </c>
      <c r="AL274" t="str">
        <f ca="1"/>
        <v/>
      </c>
      <c r="AM274" t="str">
        <f ca="1"/>
        <v/>
      </c>
      <c r="AN274" t="str">
        <f ca="1"/>
        <v/>
      </c>
      <c r="AO274" t="str">
        <f ca="1"/>
        <v/>
      </c>
      <c r="AP274" t="str">
        <f ca="1"/>
        <v/>
      </c>
      <c r="AQ274" t="str">
        <f ca="1"/>
        <v/>
      </c>
      <c r="AR274" t="str">
        <f ca="1"/>
        <v/>
      </c>
      <c r="AS274" t="str">
        <f ca="1"/>
        <v/>
      </c>
      <c r="AT274" t="str">
        <f ca="1"/>
        <v/>
      </c>
      <c r="AU274" t="str">
        <f ca="1"/>
        <v/>
      </c>
      <c r="AV274" t="str">
        <f ca="1"/>
        <v/>
      </c>
      <c r="AW274" t="str">
        <f ca="1"/>
        <v/>
      </c>
      <c r="AX274" t="str">
        <f ca="1"/>
        <v/>
      </c>
      <c r="AY274" t="str">
        <f ca="1"/>
        <v/>
      </c>
      <c r="AZ274" t="str">
        <f ca="1"/>
        <v/>
      </c>
      <c r="BA274" t="str">
        <f ca="1"/>
        <v/>
      </c>
      <c r="BB274" t="str">
        <f ca="1"/>
        <v/>
      </c>
      <c r="BC274" t="str">
        <f ca="1"/>
        <v/>
      </c>
      <c r="BD274" t="str">
        <f ca="1"/>
        <v/>
      </c>
      <c r="BE274" t="str">
        <f ca="1"/>
        <v/>
      </c>
      <c r="BF274" t="str">
        <f ca="1"/>
        <v/>
      </c>
      <c r="BG274" t="str">
        <f ca="1"/>
        <v/>
      </c>
      <c r="BH274" t="str">
        <f ca="1"/>
        <v/>
      </c>
      <c r="BI274" t="str">
        <f ca="1"/>
        <v/>
      </c>
      <c r="BJ274" t="str">
        <f ca="1"/>
        <v/>
      </c>
      <c r="BK274" t="str">
        <f ca="1"/>
        <v/>
      </c>
      <c r="BL274" t="str">
        <f ca="1"/>
        <v/>
      </c>
      <c r="BM274" t="str">
        <f ca="1"/>
        <v/>
      </c>
      <c r="BN274" t="str">
        <f ca="1"/>
        <v/>
      </c>
      <c r="BO274" t="str">
        <f ca="1"/>
        <v/>
      </c>
      <c r="BP274" t="str">
        <f ca="1"/>
        <v/>
      </c>
      <c r="BQ274" t="str">
        <f ca="1"/>
        <v/>
      </c>
      <c r="BR274" t="str">
        <f ca="1"/>
        <v/>
      </c>
      <c r="BS274" t="str">
        <f ca="1"/>
        <v/>
      </c>
    </row>
    <row r="275" spans="1:71" x14ac:dyDescent="0.3">
      <c r="A275">
        <f ca="1"/>
        <v>1807794</v>
      </c>
      <c r="B275" t="str">
        <f ca="1"/>
        <v>Credo Technology Group Holding Ltd</v>
      </c>
      <c r="C275" t="str">
        <f ca="1"/>
        <v>CRDO</v>
      </c>
      <c r="D275" t="str">
        <f ca="1"/>
        <v>04 Manufacturing</v>
      </c>
      <c r="E275" t="str">
        <f ca="1"/>
        <v>Semiconductors &amp; Related Devices</v>
      </c>
      <c r="F275" t="str">
        <f ca="1"/>
        <v>3674</v>
      </c>
      <c r="G275" t="str">
        <f ca="1"/>
        <v>C/O MAPLES CORPORATE SERVICES, LIMITED PO BOX 309, UGLAND HOUSE GRAND CAYMAN, E9 KY1-1104</v>
      </c>
      <c r="H275">
        <f ca="1"/>
        <v>2018</v>
      </c>
      <c r="I275" t="str">
        <f ca="1"/>
        <v>FY</v>
      </c>
      <c r="J275" t="str">
        <f ca="1"/>
        <v/>
      </c>
      <c r="K275" t="str">
        <f ca="1"/>
        <v/>
      </c>
      <c r="L275" t="str">
        <f ca="1"/>
        <v/>
      </c>
      <c r="M275" t="str">
        <f ca="1"/>
        <v/>
      </c>
      <c r="N275" t="str">
        <f ca="1"/>
        <v/>
      </c>
      <c r="O275" t="str">
        <f ca="1"/>
        <v/>
      </c>
      <c r="P275" t="str">
        <f ca="1"/>
        <v/>
      </c>
      <c r="Q275" t="str">
        <f ca="1"/>
        <v/>
      </c>
      <c r="R275" t="str">
        <f ca="1"/>
        <v/>
      </c>
      <c r="S275" t="str">
        <f ca="1"/>
        <v/>
      </c>
      <c r="T275" t="str">
        <f ca="1"/>
        <v/>
      </c>
      <c r="U275" t="str">
        <f ca="1"/>
        <v/>
      </c>
      <c r="V275" t="str">
        <f ca="1"/>
        <v/>
      </c>
      <c r="W275" t="str">
        <f ca="1"/>
        <v/>
      </c>
      <c r="X275" t="str">
        <f ca="1"/>
        <v/>
      </c>
      <c r="Y275" t="str">
        <f ca="1"/>
        <v/>
      </c>
      <c r="Z275" t="str">
        <f ca="1"/>
        <v/>
      </c>
      <c r="AA275" t="str">
        <f ca="1"/>
        <v/>
      </c>
      <c r="AB275" t="str">
        <f ca="1"/>
        <v/>
      </c>
      <c r="AC275" t="str">
        <f ca="1"/>
        <v/>
      </c>
      <c r="AD275" t="str">
        <f ca="1"/>
        <v/>
      </c>
      <c r="AE275" t="str">
        <f ca="1"/>
        <v/>
      </c>
      <c r="AF275" t="str">
        <f ca="1"/>
        <v/>
      </c>
      <c r="AG275" t="str">
        <f ca="1"/>
        <v/>
      </c>
      <c r="AH275" t="str">
        <f ca="1"/>
        <v/>
      </c>
      <c r="AI275" t="str">
        <f ca="1"/>
        <v/>
      </c>
      <c r="AJ275" t="str">
        <f ca="1"/>
        <v/>
      </c>
      <c r="AK275" t="str">
        <f ca="1"/>
        <v/>
      </c>
      <c r="AL275" t="str">
        <f ca="1"/>
        <v/>
      </c>
      <c r="AM275" t="str">
        <f ca="1"/>
        <v/>
      </c>
      <c r="AN275" t="str">
        <f ca="1"/>
        <v/>
      </c>
      <c r="AO275" t="str">
        <f ca="1"/>
        <v/>
      </c>
      <c r="AP275" t="str">
        <f ca="1"/>
        <v/>
      </c>
      <c r="AQ275" t="str">
        <f ca="1"/>
        <v/>
      </c>
      <c r="AR275" t="str">
        <f ca="1"/>
        <v/>
      </c>
      <c r="AS275" t="str">
        <f ca="1"/>
        <v/>
      </c>
      <c r="AT275" t="str">
        <f ca="1"/>
        <v/>
      </c>
      <c r="AU275" t="str">
        <f ca="1"/>
        <v/>
      </c>
      <c r="AV275" t="str">
        <f ca="1"/>
        <v/>
      </c>
      <c r="AW275" t="str">
        <f ca="1"/>
        <v/>
      </c>
      <c r="AX275" t="str">
        <f ca="1"/>
        <v/>
      </c>
      <c r="AY275" t="str">
        <f ca="1"/>
        <v/>
      </c>
      <c r="AZ275" t="str">
        <f ca="1"/>
        <v/>
      </c>
      <c r="BA275" t="str">
        <f ca="1"/>
        <v/>
      </c>
      <c r="BB275" t="str">
        <f ca="1"/>
        <v/>
      </c>
      <c r="BC275" t="str">
        <f ca="1"/>
        <v/>
      </c>
      <c r="BD275" t="str">
        <f ca="1"/>
        <v/>
      </c>
      <c r="BE275" t="str">
        <f ca="1"/>
        <v/>
      </c>
      <c r="BF275" t="str">
        <f ca="1"/>
        <v/>
      </c>
      <c r="BG275" t="str">
        <f ca="1"/>
        <v/>
      </c>
      <c r="BH275" t="str">
        <f ca="1"/>
        <v/>
      </c>
      <c r="BI275" t="str">
        <f ca="1"/>
        <v/>
      </c>
      <c r="BJ275" t="str">
        <f ca="1"/>
        <v/>
      </c>
      <c r="BK275" t="str">
        <f ca="1"/>
        <v/>
      </c>
      <c r="BL275" t="str">
        <f ca="1"/>
        <v/>
      </c>
      <c r="BM275" t="str">
        <f ca="1"/>
        <v/>
      </c>
      <c r="BN275" t="str">
        <f ca="1"/>
        <v/>
      </c>
      <c r="BO275" t="str">
        <f ca="1"/>
        <v/>
      </c>
      <c r="BP275" t="str">
        <f ca="1"/>
        <v/>
      </c>
      <c r="BQ275" t="str">
        <f ca="1"/>
        <v/>
      </c>
      <c r="BR275" t="str">
        <f ca="1"/>
        <v/>
      </c>
      <c r="BS275" t="str">
        <f ca="1"/>
        <v/>
      </c>
    </row>
    <row r="276" spans="1:71" x14ac:dyDescent="0.3">
      <c r="A276">
        <f ca="1"/>
        <v>1807794</v>
      </c>
      <c r="B276" t="str">
        <f ca="1"/>
        <v>Credo Technology Group Holding Ltd</v>
      </c>
      <c r="C276" t="str">
        <f ca="1"/>
        <v>CRDO</v>
      </c>
      <c r="D276" t="str">
        <f ca="1"/>
        <v>04 Manufacturing</v>
      </c>
      <c r="E276" t="str">
        <f ca="1"/>
        <v>Semiconductors &amp; Related Devices</v>
      </c>
      <c r="F276" t="str">
        <f ca="1"/>
        <v>3674</v>
      </c>
      <c r="G276" t="str">
        <f ca="1"/>
        <v>C/O MAPLES CORPORATE SERVICES, LIMITED PO BOX 309, UGLAND HOUSE GRAND CAYMAN, E9 KY1-1104</v>
      </c>
      <c r="H276">
        <f ca="1"/>
        <v>2017</v>
      </c>
      <c r="I276" t="str">
        <f ca="1"/>
        <v>FY</v>
      </c>
      <c r="J276" t="str">
        <f ca="1"/>
        <v/>
      </c>
      <c r="K276" t="str">
        <f ca="1"/>
        <v/>
      </c>
      <c r="L276" t="str">
        <f ca="1"/>
        <v/>
      </c>
      <c r="M276" t="str">
        <f ca="1"/>
        <v/>
      </c>
      <c r="N276" t="str">
        <f ca="1"/>
        <v/>
      </c>
      <c r="O276" t="str">
        <f ca="1"/>
        <v/>
      </c>
      <c r="P276" t="str">
        <f ca="1"/>
        <v/>
      </c>
      <c r="Q276" t="str">
        <f ca="1"/>
        <v/>
      </c>
      <c r="R276" t="str">
        <f ca="1"/>
        <v/>
      </c>
      <c r="S276" t="str">
        <f ca="1"/>
        <v/>
      </c>
      <c r="T276" t="str">
        <f ca="1"/>
        <v/>
      </c>
      <c r="U276" t="str">
        <f ca="1"/>
        <v/>
      </c>
      <c r="V276" t="str">
        <f ca="1"/>
        <v/>
      </c>
      <c r="W276" t="str">
        <f ca="1"/>
        <v/>
      </c>
      <c r="X276" t="str">
        <f ca="1"/>
        <v/>
      </c>
      <c r="Y276" t="str">
        <f ca="1"/>
        <v/>
      </c>
      <c r="Z276" t="str">
        <f ca="1"/>
        <v/>
      </c>
      <c r="AA276" t="str">
        <f ca="1"/>
        <v/>
      </c>
      <c r="AB276" t="str">
        <f ca="1"/>
        <v/>
      </c>
      <c r="AC276" t="str">
        <f ca="1"/>
        <v/>
      </c>
      <c r="AD276" t="str">
        <f ca="1"/>
        <v/>
      </c>
      <c r="AE276" t="str">
        <f ca="1"/>
        <v/>
      </c>
      <c r="AF276" t="str">
        <f ca="1"/>
        <v/>
      </c>
      <c r="AG276" t="str">
        <f ca="1"/>
        <v/>
      </c>
      <c r="AH276" t="str">
        <f ca="1"/>
        <v/>
      </c>
      <c r="AI276" t="str">
        <f ca="1"/>
        <v/>
      </c>
      <c r="AJ276" t="str">
        <f ca="1"/>
        <v/>
      </c>
      <c r="AK276" t="str">
        <f ca="1"/>
        <v/>
      </c>
      <c r="AL276" t="str">
        <f ca="1"/>
        <v/>
      </c>
      <c r="AM276" t="str">
        <f ca="1"/>
        <v/>
      </c>
      <c r="AN276" t="str">
        <f ca="1"/>
        <v/>
      </c>
      <c r="AO276" t="str">
        <f ca="1"/>
        <v/>
      </c>
      <c r="AP276" t="str">
        <f ca="1"/>
        <v/>
      </c>
      <c r="AQ276" t="str">
        <f ca="1"/>
        <v/>
      </c>
      <c r="AR276" t="str">
        <f ca="1"/>
        <v/>
      </c>
      <c r="AS276" t="str">
        <f ca="1"/>
        <v/>
      </c>
      <c r="AT276" t="str">
        <f ca="1"/>
        <v/>
      </c>
      <c r="AU276" t="str">
        <f ca="1"/>
        <v/>
      </c>
      <c r="AV276" t="str">
        <f ca="1"/>
        <v/>
      </c>
      <c r="AW276" t="str">
        <f ca="1"/>
        <v/>
      </c>
      <c r="AX276" t="str">
        <f ca="1"/>
        <v/>
      </c>
      <c r="AY276" t="str">
        <f ca="1"/>
        <v/>
      </c>
      <c r="AZ276" t="str">
        <f ca="1"/>
        <v/>
      </c>
      <c r="BA276" t="str">
        <f ca="1"/>
        <v/>
      </c>
      <c r="BB276" t="str">
        <f ca="1"/>
        <v/>
      </c>
      <c r="BC276" t="str">
        <f ca="1"/>
        <v/>
      </c>
      <c r="BD276" t="str">
        <f ca="1"/>
        <v/>
      </c>
      <c r="BE276" t="str">
        <f ca="1"/>
        <v/>
      </c>
      <c r="BF276" t="str">
        <f ca="1"/>
        <v/>
      </c>
      <c r="BG276" t="str">
        <f ca="1"/>
        <v/>
      </c>
      <c r="BH276" t="str">
        <f ca="1"/>
        <v/>
      </c>
      <c r="BI276" t="str">
        <f ca="1"/>
        <v/>
      </c>
      <c r="BJ276" t="str">
        <f ca="1"/>
        <v/>
      </c>
      <c r="BK276" t="str">
        <f ca="1"/>
        <v/>
      </c>
      <c r="BL276" t="str">
        <f ca="1"/>
        <v/>
      </c>
      <c r="BM276" t="str">
        <f ca="1"/>
        <v/>
      </c>
      <c r="BN276" t="str">
        <f ca="1"/>
        <v/>
      </c>
      <c r="BO276" t="str">
        <f ca="1"/>
        <v/>
      </c>
      <c r="BP276" t="str">
        <f ca="1"/>
        <v/>
      </c>
      <c r="BQ276" t="str">
        <f ca="1"/>
        <v/>
      </c>
      <c r="BR276" t="str">
        <f ca="1"/>
        <v/>
      </c>
      <c r="BS276" t="str">
        <f ca="1"/>
        <v/>
      </c>
    </row>
    <row r="277" spans="1:71" x14ac:dyDescent="0.3">
      <c r="A277">
        <f ca="1"/>
        <v>772406</v>
      </c>
      <c r="B277" t="str">
        <f ca="1"/>
        <v>CIRRUS LOGIC, INC.</v>
      </c>
      <c r="C277" t="str">
        <f ca="1"/>
        <v>CRUS</v>
      </c>
      <c r="D277" t="str">
        <f ca="1"/>
        <v>04 Manufacturing</v>
      </c>
      <c r="E277" t="str">
        <f ca="1"/>
        <v>Semiconductors &amp; Related Devices</v>
      </c>
      <c r="F277" t="str">
        <f ca="1"/>
        <v>3674</v>
      </c>
      <c r="G277" t="str">
        <f ca="1"/>
        <v>800 WEST 6TH STREET AUSTIN, TX 78701</v>
      </c>
      <c r="H277">
        <f ca="1"/>
        <v>2026</v>
      </c>
      <c r="I277" t="str">
        <f ca="1"/>
        <v>FY</v>
      </c>
      <c r="J277">
        <f ca="1"/>
        <v>138.513957</v>
      </c>
      <c r="K277" t="str">
        <f ca="1"/>
        <v/>
      </c>
      <c r="L277" t="str">
        <f ca="1"/>
        <v/>
      </c>
      <c r="M277" t="str">
        <f ca="1"/>
        <v/>
      </c>
      <c r="N277" t="str">
        <f ca="1"/>
        <v/>
      </c>
      <c r="O277" t="str">
        <f ca="1"/>
        <v/>
      </c>
      <c r="P277" t="str">
        <f ca="1"/>
        <v/>
      </c>
      <c r="Q277" t="str">
        <f ca="1"/>
        <v/>
      </c>
      <c r="R277" t="str">
        <f ca="1"/>
        <v/>
      </c>
      <c r="S277" t="str">
        <f ca="1"/>
        <v/>
      </c>
      <c r="T277" t="str">
        <f ca="1"/>
        <v/>
      </c>
      <c r="U277" t="str">
        <f ca="1"/>
        <v/>
      </c>
      <c r="V277" t="str">
        <f ca="1"/>
        <v/>
      </c>
      <c r="W277" t="str">
        <f ca="1"/>
        <v/>
      </c>
      <c r="X277" t="str">
        <f ca="1"/>
        <v/>
      </c>
      <c r="Y277" t="str">
        <f ca="1"/>
        <v/>
      </c>
      <c r="Z277" t="str">
        <f ca="1"/>
        <v/>
      </c>
      <c r="AA277" t="str">
        <f ca="1"/>
        <v/>
      </c>
      <c r="AB277" t="str">
        <f ca="1"/>
        <v/>
      </c>
      <c r="AC277" t="str">
        <f ca="1"/>
        <v/>
      </c>
      <c r="AD277" t="str">
        <f ca="1"/>
        <v/>
      </c>
      <c r="AE277" t="str">
        <f ca="1"/>
        <v/>
      </c>
      <c r="AF277" t="str">
        <f ca="1"/>
        <v/>
      </c>
      <c r="AG277" t="str">
        <f ca="1"/>
        <v/>
      </c>
      <c r="AH277" t="str">
        <f ca="1"/>
        <v/>
      </c>
      <c r="AI277" t="str">
        <f ca="1"/>
        <v/>
      </c>
      <c r="AJ277" t="str">
        <f ca="1"/>
        <v/>
      </c>
      <c r="AK277" t="str">
        <f ca="1"/>
        <v/>
      </c>
      <c r="AL277" t="str">
        <f ca="1"/>
        <v/>
      </c>
      <c r="AM277" t="str">
        <f ca="1"/>
        <v/>
      </c>
      <c r="AN277" t="str">
        <f ca="1"/>
        <v/>
      </c>
      <c r="AO277" t="str">
        <f ca="1"/>
        <v/>
      </c>
      <c r="AP277" t="str">
        <f ca="1"/>
        <v/>
      </c>
      <c r="AQ277" t="str">
        <f ca="1"/>
        <v/>
      </c>
      <c r="AR277" t="str">
        <f ca="1"/>
        <v/>
      </c>
      <c r="AS277" t="str">
        <f ca="1"/>
        <v/>
      </c>
      <c r="AT277" t="str">
        <f ca="1"/>
        <v/>
      </c>
      <c r="AU277" t="str">
        <f ca="1"/>
        <v/>
      </c>
      <c r="AV277" t="str">
        <f ca="1"/>
        <v/>
      </c>
      <c r="AW277" t="str">
        <f ca="1"/>
        <v/>
      </c>
      <c r="AX277" t="str">
        <f ca="1"/>
        <v/>
      </c>
      <c r="AY277" t="str">
        <f ca="1"/>
        <v/>
      </c>
      <c r="AZ277" t="str">
        <f ca="1"/>
        <v/>
      </c>
      <c r="BA277" t="str">
        <f ca="1"/>
        <v/>
      </c>
      <c r="BB277" t="str">
        <f ca="1"/>
        <v/>
      </c>
      <c r="BC277" t="str">
        <f ca="1"/>
        <v/>
      </c>
      <c r="BD277" t="str">
        <f ca="1"/>
        <v/>
      </c>
      <c r="BE277" t="str">
        <f ca="1"/>
        <v/>
      </c>
      <c r="BF277" t="str">
        <f ca="1"/>
        <v/>
      </c>
      <c r="BG277" t="str">
        <f ca="1"/>
        <v/>
      </c>
      <c r="BH277" t="str">
        <f ca="1"/>
        <v/>
      </c>
      <c r="BI277" t="str">
        <f ca="1"/>
        <v/>
      </c>
      <c r="BJ277" t="str">
        <f ca="1"/>
        <v/>
      </c>
      <c r="BK277" t="str">
        <f ca="1"/>
        <v/>
      </c>
      <c r="BL277" t="str">
        <f ca="1"/>
        <v/>
      </c>
      <c r="BM277" t="str">
        <f ca="1"/>
        <v/>
      </c>
      <c r="BN277" t="str">
        <f ca="1"/>
        <v/>
      </c>
      <c r="BO277" t="str">
        <f ca="1"/>
        <v/>
      </c>
      <c r="BP277" t="str">
        <f ca="1"/>
        <v/>
      </c>
      <c r="BQ277" t="str">
        <f ca="1"/>
        <v/>
      </c>
      <c r="BR277" t="str">
        <f ca="1"/>
        <v/>
      </c>
      <c r="BS277" t="str">
        <f ca="1"/>
        <v/>
      </c>
    </row>
    <row r="278" spans="1:71" x14ac:dyDescent="0.3">
      <c r="A278">
        <f ca="1"/>
        <v>772406</v>
      </c>
      <c r="B278" t="str">
        <f ca="1"/>
        <v>CIRRUS LOGIC, INC.</v>
      </c>
      <c r="C278" t="str">
        <f ca="1"/>
        <v>CRUS</v>
      </c>
      <c r="D278" t="str">
        <f ca="1"/>
        <v>04 Manufacturing</v>
      </c>
      <c r="E278" t="str">
        <f ca="1"/>
        <v>Semiconductors &amp; Related Devices</v>
      </c>
      <c r="F278" t="str">
        <f ca="1"/>
        <v>3674</v>
      </c>
      <c r="G278" t="str">
        <f ca="1"/>
        <v>800 WEST 6TH STREET AUSTIN, TX 78701</v>
      </c>
      <c r="H278">
        <f ca="1"/>
        <v>2025</v>
      </c>
      <c r="I278" t="str">
        <f ca="1"/>
        <v>FY</v>
      </c>
      <c r="J278">
        <f ca="1"/>
        <v>107.22480299999999</v>
      </c>
      <c r="K278">
        <f ca="1"/>
        <v>2327073000</v>
      </c>
      <c r="L278">
        <f ca="1"/>
        <v>1239734000</v>
      </c>
      <c r="M278">
        <f ca="1"/>
        <v>539620000</v>
      </c>
      <c r="N278">
        <f ca="1"/>
        <v>216009000</v>
      </c>
      <c r="O278">
        <f ca="1"/>
        <v>299092000</v>
      </c>
      <c r="P278" t="str">
        <f ca="1"/>
        <v/>
      </c>
      <c r="Q278">
        <f ca="1"/>
        <v>159900000</v>
      </c>
      <c r="R278" t="str">
        <f ca="1"/>
        <v/>
      </c>
      <c r="S278">
        <f ca="1"/>
        <v>435936000</v>
      </c>
      <c r="T278" t="str">
        <f ca="1"/>
        <v/>
      </c>
      <c r="U278">
        <f ca="1"/>
        <v>195188000</v>
      </c>
      <c r="V278">
        <f ca="1"/>
        <v>63162000</v>
      </c>
      <c r="W278" t="str">
        <f ca="1"/>
        <v/>
      </c>
      <c r="X278" t="str">
        <f ca="1"/>
        <v/>
      </c>
      <c r="Y278" t="str">
        <f ca="1"/>
        <v/>
      </c>
      <c r="Z278">
        <f ca="1"/>
        <v>1949449000</v>
      </c>
      <c r="AA278" t="str">
        <f ca="1"/>
        <v/>
      </c>
      <c r="AB278">
        <f ca="1"/>
        <v>90351000</v>
      </c>
      <c r="AC278">
        <f ca="1"/>
        <v>52000</v>
      </c>
      <c r="AD278">
        <f ca="1"/>
        <v>52291000</v>
      </c>
      <c r="AE278">
        <f ca="1"/>
        <v>996038000</v>
      </c>
      <c r="AF278" t="str">
        <f ca="1"/>
        <v/>
      </c>
      <c r="AG278" t="str">
        <f ca="1"/>
        <v/>
      </c>
      <c r="AH278">
        <f ca="1"/>
        <v>410359000</v>
      </c>
      <c r="AI278">
        <f ca="1"/>
        <v>434684000</v>
      </c>
      <c r="AJ278">
        <f ca="1"/>
        <v>585679000</v>
      </c>
      <c r="AK278">
        <f ca="1"/>
        <v>113407000</v>
      </c>
      <c r="AL278">
        <f ca="1"/>
        <v>331507000</v>
      </c>
      <c r="AM278" t="str">
        <f ca="1"/>
        <v/>
      </c>
      <c r="AN278">
        <f ca="1"/>
        <v>31100000</v>
      </c>
      <c r="AO278">
        <f ca="1"/>
        <v>444366000</v>
      </c>
      <c r="AP278" t="str">
        <f ca="1"/>
        <v/>
      </c>
      <c r="AQ278">
        <f ca="1"/>
        <v>50951000</v>
      </c>
      <c r="AR278" t="str">
        <f ca="1"/>
        <v/>
      </c>
      <c r="AS278">
        <f ca="1"/>
        <v>-124284000</v>
      </c>
      <c r="AT278">
        <f ca="1"/>
        <v>-283226000</v>
      </c>
      <c r="AU278" t="str">
        <f ca="1"/>
        <v/>
      </c>
      <c r="AV278" t="str">
        <f ca="1"/>
        <v/>
      </c>
      <c r="AW278">
        <f ca="1"/>
        <v>6.24</v>
      </c>
      <c r="AX278">
        <f ca="1"/>
        <v>263170000</v>
      </c>
      <c r="AY278" t="str">
        <f ca="1"/>
        <v/>
      </c>
      <c r="AZ278" t="str">
        <f ca="1"/>
        <v/>
      </c>
      <c r="BA278" t="str">
        <f ca="1"/>
        <v/>
      </c>
      <c r="BB278" t="str">
        <f ca="1"/>
        <v/>
      </c>
      <c r="BC278" t="str">
        <f ca="1"/>
        <v/>
      </c>
      <c r="BD278" t="str">
        <f ca="1"/>
        <v/>
      </c>
      <c r="BE278" t="str">
        <f ca="1"/>
        <v/>
      </c>
      <c r="BF278" t="str">
        <f ca="1"/>
        <v/>
      </c>
      <c r="BG278" t="str">
        <f ca="1"/>
        <v/>
      </c>
      <c r="BH278" t="str">
        <f ca="1"/>
        <v/>
      </c>
      <c r="BI278" t="str">
        <f ca="1"/>
        <v/>
      </c>
      <c r="BJ278" t="str">
        <f ca="1"/>
        <v/>
      </c>
      <c r="BK278" t="str">
        <f ca="1"/>
        <v/>
      </c>
      <c r="BL278" t="str">
        <f ca="1"/>
        <v/>
      </c>
      <c r="BM278" t="str">
        <f ca="1"/>
        <v/>
      </c>
      <c r="BN278">
        <f ca="1"/>
        <v>2.7646166772547498</v>
      </c>
      <c r="BO278">
        <f ca="1"/>
        <v>4.81915896469045</v>
      </c>
      <c r="BP278">
        <f ca="1"/>
        <v>17.183462019230799</v>
      </c>
      <c r="BQ278">
        <f ca="1"/>
        <v>0.170051640232702</v>
      </c>
      <c r="BR278" t="str">
        <f ca="1"/>
        <v/>
      </c>
      <c r="BS278">
        <f ca="1"/>
        <v>3.4321635021998501E-7</v>
      </c>
    </row>
    <row r="279" spans="1:71" x14ac:dyDescent="0.3">
      <c r="A279">
        <f ca="1"/>
        <v>772406</v>
      </c>
      <c r="B279" t="str">
        <f ca="1"/>
        <v>CIRRUS LOGIC, INC.</v>
      </c>
      <c r="C279" t="str">
        <f ca="1"/>
        <v>CRUS</v>
      </c>
      <c r="D279" t="str">
        <f ca="1"/>
        <v>04 Manufacturing</v>
      </c>
      <c r="E279" t="str">
        <f ca="1"/>
        <v>Semiconductors &amp; Related Devices</v>
      </c>
      <c r="F279" t="str">
        <f ca="1"/>
        <v>3674</v>
      </c>
      <c r="G279" t="str">
        <f ca="1"/>
        <v>800 WEST 6TH STREET AUSTIN, TX 78701</v>
      </c>
      <c r="H279">
        <f ca="1"/>
        <v>2024</v>
      </c>
      <c r="I279" t="str">
        <f ca="1"/>
        <v>FY</v>
      </c>
      <c r="J279">
        <f ca="1"/>
        <v>109.669324</v>
      </c>
      <c r="K279">
        <f ca="1"/>
        <v>2231576000</v>
      </c>
      <c r="L279">
        <f ca="1"/>
        <v>1106192000</v>
      </c>
      <c r="M279">
        <f ca="1"/>
        <v>502764000</v>
      </c>
      <c r="N279">
        <f ca="1"/>
        <v>162478000</v>
      </c>
      <c r="O279">
        <f ca="1"/>
        <v>227248000</v>
      </c>
      <c r="P279" t="str">
        <f ca="1"/>
        <v/>
      </c>
      <c r="Q279">
        <f ca="1"/>
        <v>170175000</v>
      </c>
      <c r="R279" t="str">
        <f ca="1"/>
        <v/>
      </c>
      <c r="S279">
        <f ca="1"/>
        <v>435936000</v>
      </c>
      <c r="T279" t="str">
        <f ca="1"/>
        <v/>
      </c>
      <c r="U279">
        <f ca="1"/>
        <v>186393000</v>
      </c>
      <c r="V279">
        <f ca="1"/>
        <v>55545000</v>
      </c>
      <c r="W279" t="str">
        <f ca="1"/>
        <v/>
      </c>
      <c r="X279" t="str">
        <f ca="1"/>
        <v/>
      </c>
      <c r="Y279" t="str">
        <f ca="1"/>
        <v/>
      </c>
      <c r="Z279">
        <f ca="1"/>
        <v>1817014000</v>
      </c>
      <c r="AA279" t="str">
        <f ca="1"/>
        <v/>
      </c>
      <c r="AB279">
        <f ca="1"/>
        <v>58916000</v>
      </c>
      <c r="AC279">
        <f ca="1"/>
        <v>53000</v>
      </c>
      <c r="AD279">
        <f ca="1"/>
        <v>53491000</v>
      </c>
      <c r="AE279">
        <f ca="1"/>
        <v>916072000</v>
      </c>
      <c r="AF279" t="str">
        <f ca="1"/>
        <v/>
      </c>
      <c r="AG279" t="str">
        <f ca="1"/>
        <v/>
      </c>
      <c r="AH279">
        <f ca="1"/>
        <v>343466000</v>
      </c>
      <c r="AI279">
        <f ca="1"/>
        <v>426475000</v>
      </c>
      <c r="AJ279">
        <f ca="1"/>
        <v>572606000</v>
      </c>
      <c r="AK279">
        <f ca="1"/>
        <v>89364000</v>
      </c>
      <c r="AL279">
        <f ca="1"/>
        <v>274572000</v>
      </c>
      <c r="AM279" t="str">
        <f ca="1"/>
        <v/>
      </c>
      <c r="AN279">
        <f ca="1"/>
        <v>28100000</v>
      </c>
      <c r="AO279">
        <f ca="1"/>
        <v>421674000</v>
      </c>
      <c r="AP279" t="str">
        <f ca="1"/>
        <v/>
      </c>
      <c r="AQ279">
        <f ca="1"/>
        <v>48292000</v>
      </c>
      <c r="AR279" t="str">
        <f ca="1"/>
        <v/>
      </c>
      <c r="AS279">
        <f ca="1"/>
        <v>-163012000</v>
      </c>
      <c r="AT279">
        <f ca="1"/>
        <v>-201682000</v>
      </c>
      <c r="AU279" t="str">
        <f ca="1"/>
        <v/>
      </c>
      <c r="AV279" t="str">
        <f ca="1"/>
        <v/>
      </c>
      <c r="AW279">
        <f ca="1"/>
        <v>5.0599999999999996</v>
      </c>
      <c r="AX279">
        <f ca="1"/>
        <v>230349000</v>
      </c>
      <c r="AY279" t="str">
        <f ca="1"/>
        <v/>
      </c>
      <c r="AZ279" t="str">
        <f ca="1"/>
        <v/>
      </c>
      <c r="BA279" t="str">
        <f ca="1"/>
        <v/>
      </c>
      <c r="BB279" t="str">
        <f ca="1"/>
        <v/>
      </c>
      <c r="BC279" t="str">
        <f ca="1"/>
        <v/>
      </c>
      <c r="BD279" t="str">
        <f ca="1"/>
        <v/>
      </c>
      <c r="BE279" t="str">
        <f ca="1"/>
        <v/>
      </c>
      <c r="BF279" t="str">
        <f ca="1"/>
        <v/>
      </c>
      <c r="BG279" t="str">
        <f ca="1"/>
        <v/>
      </c>
      <c r="BH279" t="str">
        <f ca="1"/>
        <v/>
      </c>
      <c r="BI279" t="str">
        <f ca="1"/>
        <v/>
      </c>
      <c r="BJ279" t="str">
        <f ca="1"/>
        <v/>
      </c>
      <c r="BK279" t="str">
        <f ca="1"/>
        <v/>
      </c>
      <c r="BL279" t="str">
        <f ca="1"/>
        <v/>
      </c>
      <c r="BM279" t="str">
        <f ca="1"/>
        <v/>
      </c>
      <c r="BN279">
        <f ca="1"/>
        <v>2.6973330543528999</v>
      </c>
      <c r="BO279">
        <f ca="1"/>
        <v>4.7155418926676402</v>
      </c>
      <c r="BP279">
        <f ca="1"/>
        <v>21.6737794466403</v>
      </c>
      <c r="BQ279">
        <f ca="1"/>
        <v>0.151111659018588</v>
      </c>
      <c r="BR279" t="str">
        <f ca="1"/>
        <v/>
      </c>
      <c r="BS279">
        <f ca="1"/>
        <v>3.0540589089572199E-7</v>
      </c>
    </row>
    <row r="280" spans="1:71" x14ac:dyDescent="0.3">
      <c r="A280">
        <f ca="1"/>
        <v>772406</v>
      </c>
      <c r="B280" t="str">
        <f ca="1"/>
        <v>CIRRUS LOGIC, INC.</v>
      </c>
      <c r="C280" t="str">
        <f ca="1"/>
        <v>CRUS</v>
      </c>
      <c r="D280" t="str">
        <f ca="1"/>
        <v>04 Manufacturing</v>
      </c>
      <c r="E280" t="str">
        <f ca="1"/>
        <v>Semiconductors &amp; Related Devices</v>
      </c>
      <c r="F280" t="str">
        <f ca="1"/>
        <v>3674</v>
      </c>
      <c r="G280" t="str">
        <f ca="1"/>
        <v>800 WEST 6TH STREET AUSTIN, TX 78701</v>
      </c>
      <c r="H280">
        <f ca="1"/>
        <v>2023</v>
      </c>
      <c r="I280" t="str">
        <f ca="1"/>
        <v>FY</v>
      </c>
      <c r="J280">
        <f ca="1"/>
        <v>84.778155999999996</v>
      </c>
      <c r="K280">
        <f ca="1"/>
        <v>2063966000</v>
      </c>
      <c r="L280">
        <f ca="1"/>
        <v>1017856000</v>
      </c>
      <c r="M280">
        <f ca="1"/>
        <v>445784000</v>
      </c>
      <c r="N280">
        <f ca="1"/>
        <v>150473000</v>
      </c>
      <c r="O280">
        <f ca="1"/>
        <v>233450000</v>
      </c>
      <c r="P280" t="str">
        <f ca="1"/>
        <v/>
      </c>
      <c r="Q280">
        <f ca="1"/>
        <v>162972000</v>
      </c>
      <c r="R280" t="str">
        <f ca="1"/>
        <v/>
      </c>
      <c r="S280">
        <f ca="1"/>
        <v>435936000</v>
      </c>
      <c r="T280" t="str">
        <f ca="1"/>
        <v/>
      </c>
      <c r="U280">
        <f ca="1"/>
        <v>216340000</v>
      </c>
      <c r="V280">
        <f ca="1"/>
        <v>81462000</v>
      </c>
      <c r="W280" t="str">
        <f ca="1"/>
        <v/>
      </c>
      <c r="X280" t="str">
        <f ca="1"/>
        <v/>
      </c>
      <c r="Y280" t="str">
        <f ca="1"/>
        <v/>
      </c>
      <c r="Z280">
        <f ca="1"/>
        <v>1658282000</v>
      </c>
      <c r="AA280" t="str">
        <f ca="1"/>
        <v/>
      </c>
      <c r="AB280">
        <f ca="1"/>
        <v>-9320000</v>
      </c>
      <c r="AC280">
        <f ca="1"/>
        <v>55000</v>
      </c>
      <c r="AD280">
        <f ca="1"/>
        <v>55098000</v>
      </c>
      <c r="AE280">
        <f ca="1"/>
        <v>956979000</v>
      </c>
      <c r="AF280" t="str">
        <f ca="1"/>
        <v/>
      </c>
      <c r="AG280" t="str">
        <f ca="1"/>
        <v/>
      </c>
      <c r="AH280">
        <f ca="1"/>
        <v>249031000</v>
      </c>
      <c r="AI280">
        <f ca="1"/>
        <v>458412000</v>
      </c>
      <c r="AJ280">
        <f ca="1"/>
        <v>707948000</v>
      </c>
      <c r="AK280">
        <f ca="1"/>
        <v>78036000</v>
      </c>
      <c r="AL280">
        <f ca="1"/>
        <v>176703000</v>
      </c>
      <c r="AM280">
        <f ca="1"/>
        <v>898000</v>
      </c>
      <c r="AN280">
        <f ca="1"/>
        <v>27100000</v>
      </c>
      <c r="AO280">
        <f ca="1"/>
        <v>339568000</v>
      </c>
      <c r="AP280" t="str">
        <f ca="1"/>
        <v/>
      </c>
      <c r="AQ280">
        <f ca="1"/>
        <v>71202000</v>
      </c>
      <c r="AR280" t="str">
        <f ca="1"/>
        <v/>
      </c>
      <c r="AS280">
        <f ca="1"/>
        <v>-33330000</v>
      </c>
      <c r="AT280">
        <f ca="1"/>
        <v>-230268000</v>
      </c>
      <c r="AU280" t="str">
        <f ca="1"/>
        <v/>
      </c>
      <c r="AV280" t="str">
        <f ca="1"/>
        <v/>
      </c>
      <c r="AW280">
        <f ca="1"/>
        <v>3.18</v>
      </c>
      <c r="AX280">
        <f ca="1"/>
        <v>185943000</v>
      </c>
      <c r="AY280" t="str">
        <f ca="1"/>
        <v/>
      </c>
      <c r="AZ280">
        <f ca="1"/>
        <v>255637000</v>
      </c>
      <c r="BA280">
        <f ca="1"/>
        <v>282737000</v>
      </c>
      <c r="BB280" t="str">
        <f ca="1"/>
        <v/>
      </c>
      <c r="BC280" t="str">
        <f ca="1"/>
        <v/>
      </c>
      <c r="BD280" t="str">
        <f ca="1"/>
        <v/>
      </c>
      <c r="BE280" t="str">
        <f ca="1"/>
        <v/>
      </c>
      <c r="BF280" t="str">
        <f ca="1"/>
        <v/>
      </c>
      <c r="BG280" t="str">
        <f ca="1"/>
        <v/>
      </c>
      <c r="BH280" t="str">
        <f ca="1"/>
        <v/>
      </c>
      <c r="BI280" t="str">
        <f ca="1"/>
        <v/>
      </c>
      <c r="BJ280" t="str">
        <f ca="1"/>
        <v/>
      </c>
      <c r="BK280" t="str">
        <f ca="1"/>
        <v/>
      </c>
      <c r="BL280" t="str">
        <f ca="1"/>
        <v/>
      </c>
      <c r="BM280">
        <f ca="1"/>
        <v>284.673719376392</v>
      </c>
      <c r="BN280">
        <f ca="1"/>
        <v>2.0605713229176299</v>
      </c>
      <c r="BO280">
        <f ca="1"/>
        <v>3.6258019783673801</v>
      </c>
      <c r="BP280">
        <f ca="1"/>
        <v>26.659797484276702</v>
      </c>
      <c r="BQ280">
        <f ca="1"/>
        <v>0.106557871339133</v>
      </c>
      <c r="BR280" t="str">
        <f ca="1"/>
        <v/>
      </c>
      <c r="BS280">
        <f ca="1"/>
        <v>1.6257460195551801E-7</v>
      </c>
    </row>
    <row r="281" spans="1:71" x14ac:dyDescent="0.3">
      <c r="A281">
        <f ca="1"/>
        <v>772406</v>
      </c>
      <c r="B281" t="str">
        <f ca="1"/>
        <v>CIRRUS LOGIC, INC.</v>
      </c>
      <c r="C281" t="str">
        <f ca="1"/>
        <v>CRUS</v>
      </c>
      <c r="D281" t="str">
        <f ca="1"/>
        <v>04 Manufacturing</v>
      </c>
      <c r="E281" t="str">
        <f ca="1"/>
        <v>Semiconductors &amp; Related Devices</v>
      </c>
      <c r="F281" t="str">
        <f ca="1"/>
        <v>3674</v>
      </c>
      <c r="G281" t="str">
        <f ca="1"/>
        <v>800 WEST 6TH STREET AUSTIN, TX 78701</v>
      </c>
      <c r="H281">
        <f ca="1"/>
        <v>2022</v>
      </c>
      <c r="I281" t="str">
        <f ca="1"/>
        <v>FY</v>
      </c>
      <c r="J281">
        <f ca="1"/>
        <v>78.117531999999997</v>
      </c>
      <c r="K281">
        <f ca="1"/>
        <v>2123400000</v>
      </c>
      <c r="L281">
        <f ca="1"/>
        <v>840015000</v>
      </c>
      <c r="M281">
        <f ca="1"/>
        <v>369814000</v>
      </c>
      <c r="N281">
        <f ca="1"/>
        <v>240264000</v>
      </c>
      <c r="O281">
        <f ca="1"/>
        <v>138436000</v>
      </c>
      <c r="P281" t="str">
        <f ca="1"/>
        <v/>
      </c>
      <c r="Q281">
        <f ca="1"/>
        <v>157077000</v>
      </c>
      <c r="R281" t="str">
        <f ca="1"/>
        <v/>
      </c>
      <c r="S281">
        <f ca="1"/>
        <v>435791000</v>
      </c>
      <c r="T281" t="str">
        <f ca="1"/>
        <v/>
      </c>
      <c r="U281">
        <f ca="1"/>
        <v>264783000</v>
      </c>
      <c r="V281">
        <f ca="1"/>
        <v>115417000</v>
      </c>
      <c r="W281" t="str">
        <f ca="1"/>
        <v/>
      </c>
      <c r="X281" t="str">
        <f ca="1"/>
        <v/>
      </c>
      <c r="Y281" t="str">
        <f ca="1"/>
        <v/>
      </c>
      <c r="Z281">
        <f ca="1"/>
        <v>1599817000</v>
      </c>
      <c r="AA281" t="str">
        <f ca="1"/>
        <v/>
      </c>
      <c r="AB281">
        <f ca="1"/>
        <v>23435000</v>
      </c>
      <c r="AC281">
        <f ca="1"/>
        <v>57000</v>
      </c>
      <c r="AD281">
        <f ca="1"/>
        <v>56596000</v>
      </c>
      <c r="AE281">
        <f ca="1"/>
        <v>923641000</v>
      </c>
      <c r="AF281" t="str">
        <f ca="1"/>
        <v/>
      </c>
      <c r="AG281" t="str">
        <f ca="1"/>
        <v/>
      </c>
      <c r="AH281">
        <f ca="1"/>
        <v>366338000</v>
      </c>
      <c r="AI281">
        <f ca="1"/>
        <v>406307000</v>
      </c>
      <c r="AJ281">
        <f ca="1"/>
        <v>557303000</v>
      </c>
      <c r="AK281">
        <f ca="1"/>
        <v>42308000</v>
      </c>
      <c r="AL281">
        <f ca="1"/>
        <v>326355000</v>
      </c>
      <c r="AM281">
        <f ca="1"/>
        <v>948000</v>
      </c>
      <c r="AN281">
        <f ca="1"/>
        <v>24800000</v>
      </c>
      <c r="AO281">
        <f ca="1"/>
        <v>124753000</v>
      </c>
      <c r="AP281" t="str">
        <f ca="1"/>
        <v/>
      </c>
      <c r="AQ281">
        <f ca="1"/>
        <v>62061000</v>
      </c>
      <c r="AR281" t="str">
        <f ca="1"/>
        <v/>
      </c>
      <c r="AS281">
        <f ca="1"/>
        <v>-18372000</v>
      </c>
      <c r="AT281">
        <f ca="1"/>
        <v>-178731000</v>
      </c>
      <c r="AU281" t="str">
        <f ca="1"/>
        <v/>
      </c>
      <c r="AV281" t="str">
        <f ca="1"/>
        <v/>
      </c>
      <c r="AW281">
        <f ca="1"/>
        <v>5.7</v>
      </c>
      <c r="AX281">
        <f ca="1"/>
        <v>155849500</v>
      </c>
      <c r="AY281" t="str">
        <f ca="1"/>
        <v/>
      </c>
      <c r="AZ281">
        <f ca="1"/>
        <v>369611000</v>
      </c>
      <c r="BA281">
        <f ca="1"/>
        <v>394411000</v>
      </c>
      <c r="BB281" t="str">
        <f ca="1"/>
        <v/>
      </c>
      <c r="BC281" t="str">
        <f ca="1"/>
        <v/>
      </c>
      <c r="BD281" t="str">
        <f ca="1"/>
        <v/>
      </c>
      <c r="BE281" t="str">
        <f ca="1"/>
        <v/>
      </c>
      <c r="BF281" t="str">
        <f ca="1"/>
        <v/>
      </c>
      <c r="BG281" t="str">
        <f ca="1"/>
        <v/>
      </c>
      <c r="BH281" t="str">
        <f ca="1"/>
        <v/>
      </c>
      <c r="BI281" t="str">
        <f ca="1"/>
        <v/>
      </c>
      <c r="BJ281" t="str">
        <f ca="1"/>
        <v/>
      </c>
      <c r="BK281" t="str">
        <f ca="1"/>
        <v/>
      </c>
      <c r="BL281" t="str">
        <f ca="1"/>
        <v/>
      </c>
      <c r="BM281">
        <f ca="1"/>
        <v>389.88502109704598</v>
      </c>
      <c r="BN281">
        <f ca="1"/>
        <v>1.3966682151044401</v>
      </c>
      <c r="BO281">
        <f ca="1"/>
        <v>2.64963762779333</v>
      </c>
      <c r="BP281">
        <f ca="1"/>
        <v>13.7048301754386</v>
      </c>
      <c r="BQ281">
        <f ca="1"/>
        <v>0.20399520695179499</v>
      </c>
      <c r="BR281" t="str">
        <f ca="1"/>
        <v/>
      </c>
      <c r="BS281">
        <f ca="1"/>
        <v>2.7832554123377898E-7</v>
      </c>
    </row>
    <row r="282" spans="1:71" x14ac:dyDescent="0.3">
      <c r="A282">
        <f ca="1"/>
        <v>772406</v>
      </c>
      <c r="B282" t="str">
        <f ca="1"/>
        <v>CIRRUS LOGIC, INC.</v>
      </c>
      <c r="C282" t="str">
        <f ca="1"/>
        <v>CRUS</v>
      </c>
      <c r="D282" t="str">
        <f ca="1"/>
        <v>04 Manufacturing</v>
      </c>
      <c r="E282" t="str">
        <f ca="1"/>
        <v>Semiconductors &amp; Related Devices</v>
      </c>
      <c r="F282" t="str">
        <f ca="1"/>
        <v>3674</v>
      </c>
      <c r="G282" t="str">
        <f ca="1"/>
        <v>800 WEST 6TH STREET AUSTIN, TX 78701</v>
      </c>
      <c r="H282">
        <f ca="1"/>
        <v>2021</v>
      </c>
      <c r="I282" t="str">
        <f ca="1"/>
        <v>FY</v>
      </c>
      <c r="J282">
        <f ca="1"/>
        <v>83.171290999999997</v>
      </c>
      <c r="K282">
        <f ca="1"/>
        <v>1830614000</v>
      </c>
      <c r="L282">
        <f ca="1"/>
        <v>842519000</v>
      </c>
      <c r="M282">
        <f ca="1"/>
        <v>442164000</v>
      </c>
      <c r="N282">
        <f ca="1"/>
        <v>108712000</v>
      </c>
      <c r="O282">
        <f ca="1"/>
        <v>173263000</v>
      </c>
      <c r="P282" t="str">
        <f ca="1"/>
        <v/>
      </c>
      <c r="Q282">
        <f ca="1"/>
        <v>154942000</v>
      </c>
      <c r="R282" t="str">
        <f ca="1"/>
        <v/>
      </c>
      <c r="S282">
        <f ca="1"/>
        <v>287518000</v>
      </c>
      <c r="T282" t="str">
        <f ca="1"/>
        <v/>
      </c>
      <c r="U282">
        <f ca="1"/>
        <v>213610000</v>
      </c>
      <c r="V282">
        <f ca="1"/>
        <v>102744000</v>
      </c>
      <c r="W282" t="str">
        <f ca="1"/>
        <v/>
      </c>
      <c r="X282" t="str">
        <f ca="1"/>
        <v/>
      </c>
      <c r="Y282" t="str">
        <f ca="1"/>
        <v/>
      </c>
      <c r="Z282">
        <f ca="1"/>
        <v>1389005000</v>
      </c>
      <c r="AA282" t="str">
        <f ca="1"/>
        <v/>
      </c>
      <c r="AB282">
        <f ca="1"/>
        <v>-112689000</v>
      </c>
      <c r="AC282">
        <f ca="1"/>
        <v>58000</v>
      </c>
      <c r="AD282">
        <f ca="1"/>
        <v>57652000</v>
      </c>
      <c r="AE282">
        <f ca="1"/>
        <v>148119000</v>
      </c>
      <c r="AF282" t="str">
        <f ca="1"/>
        <v/>
      </c>
      <c r="AG282" t="str">
        <f ca="1"/>
        <v/>
      </c>
      <c r="AH282">
        <f ca="1"/>
        <v>237182000</v>
      </c>
      <c r="AI282">
        <f ca="1"/>
        <v>342759000</v>
      </c>
      <c r="AJ282">
        <f ca="1"/>
        <v>470119000</v>
      </c>
      <c r="AK282">
        <f ca="1"/>
        <v>27902000</v>
      </c>
      <c r="AL282">
        <f ca="1"/>
        <v>25281000</v>
      </c>
      <c r="AM282">
        <f ca="1"/>
        <v>1057000</v>
      </c>
      <c r="AN282">
        <f ca="1"/>
        <v>24900000</v>
      </c>
      <c r="AO282">
        <f ca="1"/>
        <v>348945000</v>
      </c>
      <c r="AP282" t="str">
        <f ca="1"/>
        <v/>
      </c>
      <c r="AQ282">
        <f ca="1"/>
        <v>47083000</v>
      </c>
      <c r="AR282" t="str">
        <f ca="1"/>
        <v/>
      </c>
      <c r="AS282">
        <f ca="1"/>
        <v>-77675000</v>
      </c>
      <c r="AT282">
        <f ca="1"/>
        <v>-121225000</v>
      </c>
      <c r="AU282" t="str">
        <f ca="1"/>
        <v/>
      </c>
      <c r="AV282" t="str">
        <f ca="1"/>
        <v/>
      </c>
      <c r="AW282">
        <f ca="1"/>
        <v>0.44</v>
      </c>
      <c r="AX282">
        <f ca="1"/>
        <v>159994000</v>
      </c>
      <c r="AY282" t="str">
        <f ca="1"/>
        <v/>
      </c>
      <c r="AZ282">
        <f ca="1"/>
        <v>54240000</v>
      </c>
      <c r="BA282">
        <f ca="1"/>
        <v>79140000</v>
      </c>
      <c r="BB282" t="str">
        <f ca="1"/>
        <v/>
      </c>
      <c r="BC282" t="str">
        <f ca="1"/>
        <v/>
      </c>
      <c r="BD282" t="str">
        <f ca="1"/>
        <v/>
      </c>
      <c r="BE282" t="str">
        <f ca="1"/>
        <v/>
      </c>
      <c r="BF282" t="str">
        <f ca="1"/>
        <v/>
      </c>
      <c r="BG282" t="str">
        <f ca="1"/>
        <v/>
      </c>
      <c r="BH282" t="str">
        <f ca="1"/>
        <v/>
      </c>
      <c r="BI282" t="str">
        <f ca="1"/>
        <v/>
      </c>
      <c r="BJ282" t="str">
        <f ca="1"/>
        <v/>
      </c>
      <c r="BK282" t="str">
        <f ca="1"/>
        <v/>
      </c>
      <c r="BL282" t="str">
        <f ca="1"/>
        <v/>
      </c>
      <c r="BM282">
        <f ca="1"/>
        <v>51.315042573320703</v>
      </c>
      <c r="BN282">
        <f ca="1"/>
        <v>2.06995927156968</v>
      </c>
      <c r="BO282">
        <f ca="1"/>
        <v>3.1330742942746101</v>
      </c>
      <c r="BP282">
        <f ca="1"/>
        <v>189.025661363636</v>
      </c>
      <c r="BQ282">
        <f ca="1"/>
        <v>1.82007984132527E-2</v>
      </c>
      <c r="BR282" t="str">
        <f ca="1"/>
        <v/>
      </c>
      <c r="BS282">
        <f ca="1"/>
        <v>2.6346462424541299E-8</v>
      </c>
    </row>
    <row r="283" spans="1:71" x14ac:dyDescent="0.3">
      <c r="A283">
        <f ca="1"/>
        <v>772406</v>
      </c>
      <c r="B283" t="str">
        <f ca="1"/>
        <v>CIRRUS LOGIC, INC.</v>
      </c>
      <c r="C283" t="str">
        <f ca="1"/>
        <v>CRUS</v>
      </c>
      <c r="D283" t="str">
        <f ca="1"/>
        <v>04 Manufacturing</v>
      </c>
      <c r="E283" t="str">
        <f ca="1"/>
        <v>Semiconductors &amp; Related Devices</v>
      </c>
      <c r="F283" t="str">
        <f ca="1"/>
        <v>3674</v>
      </c>
      <c r="G283" t="str">
        <f ca="1"/>
        <v>800 WEST 6TH STREET AUSTIN, TX 78701</v>
      </c>
      <c r="H283">
        <f ca="1"/>
        <v>2020</v>
      </c>
      <c r="I283" t="str">
        <f ca="1"/>
        <v>FY</v>
      </c>
      <c r="J283">
        <f ca="1"/>
        <v>68.524699999999996</v>
      </c>
      <c r="K283">
        <f ca="1"/>
        <v>1592677000</v>
      </c>
      <c r="L283">
        <f ca="1"/>
        <v>650196000</v>
      </c>
      <c r="M283">
        <f ca="1"/>
        <v>292119000</v>
      </c>
      <c r="N283">
        <f ca="1"/>
        <v>153998000</v>
      </c>
      <c r="O283">
        <f ca="1"/>
        <v>146725000</v>
      </c>
      <c r="P283" t="str">
        <f ca="1"/>
        <v/>
      </c>
      <c r="Q283">
        <f ca="1"/>
        <v>158244000</v>
      </c>
      <c r="R283" t="str">
        <f ca="1"/>
        <v/>
      </c>
      <c r="S283">
        <f ca="1"/>
        <v>287088000</v>
      </c>
      <c r="T283" t="str">
        <f ca="1"/>
        <v/>
      </c>
      <c r="U283">
        <f ca="1"/>
        <v>158637000</v>
      </c>
      <c r="V283">
        <f ca="1"/>
        <v>78412000</v>
      </c>
      <c r="W283" t="str">
        <f ca="1"/>
        <v/>
      </c>
      <c r="X283" t="str">
        <f ca="1"/>
        <v/>
      </c>
      <c r="Y283" t="str">
        <f ca="1"/>
        <v/>
      </c>
      <c r="Z283">
        <f ca="1"/>
        <v>1229779000</v>
      </c>
      <c r="AA283" t="str">
        <f ca="1"/>
        <v/>
      </c>
      <c r="AB283">
        <f ca="1"/>
        <v>-201681000</v>
      </c>
      <c r="AC283">
        <f ca="1"/>
        <v>58000</v>
      </c>
      <c r="AD283">
        <f ca="1"/>
        <v>58242000</v>
      </c>
      <c r="AE283">
        <f ca="1"/>
        <v>146235000</v>
      </c>
      <c r="AF283" t="str">
        <f ca="1"/>
        <v/>
      </c>
      <c r="AG283" t="str">
        <f ca="1"/>
        <v/>
      </c>
      <c r="AH283">
        <f ca="1"/>
        <v>173480000</v>
      </c>
      <c r="AI283">
        <f ca="1"/>
        <v>347647000</v>
      </c>
      <c r="AJ283">
        <f ca="1"/>
        <v>500687000</v>
      </c>
      <c r="AK283">
        <f ca="1"/>
        <v>21768000</v>
      </c>
      <c r="AL283">
        <f ca="1"/>
        <v>10158000</v>
      </c>
      <c r="AM283">
        <f ca="1"/>
        <v>1057000</v>
      </c>
      <c r="AN283">
        <f ca="1"/>
        <v>31900000</v>
      </c>
      <c r="AO283">
        <f ca="1"/>
        <v>295815000</v>
      </c>
      <c r="AP283" t="str">
        <f ca="1"/>
        <v/>
      </c>
      <c r="AQ283">
        <f ca="1"/>
        <v>68237000</v>
      </c>
      <c r="AR283" t="str">
        <f ca="1"/>
        <v/>
      </c>
      <c r="AS283">
        <f ca="1"/>
        <v>-100221000</v>
      </c>
      <c r="AT283">
        <f ca="1"/>
        <v>-119647000</v>
      </c>
      <c r="AU283" t="str">
        <f ca="1"/>
        <v/>
      </c>
      <c r="AV283" t="str">
        <f ca="1"/>
        <v/>
      </c>
      <c r="AW283">
        <f ca="1"/>
        <v>0.17</v>
      </c>
      <c r="AX283">
        <f ca="1"/>
        <v>155729000</v>
      </c>
      <c r="AY283" t="str">
        <f ca="1"/>
        <v/>
      </c>
      <c r="AZ283">
        <f ca="1"/>
        <v>32983000</v>
      </c>
      <c r="BA283">
        <f ca="1"/>
        <v>64883000</v>
      </c>
      <c r="BB283" t="str">
        <f ca="1"/>
        <v/>
      </c>
      <c r="BC283" t="str">
        <f ca="1"/>
        <v/>
      </c>
      <c r="BD283" t="str">
        <f ca="1"/>
        <v/>
      </c>
      <c r="BE283" t="str">
        <f ca="1"/>
        <v/>
      </c>
      <c r="BF283" t="str">
        <f ca="1"/>
        <v/>
      </c>
      <c r="BG283" t="str">
        <f ca="1"/>
        <v/>
      </c>
      <c r="BH283" t="str">
        <f ca="1"/>
        <v/>
      </c>
      <c r="BI283" t="str">
        <f ca="1"/>
        <v/>
      </c>
      <c r="BJ283" t="str">
        <f ca="1"/>
        <v/>
      </c>
      <c r="BK283" t="str">
        <f ca="1"/>
        <v/>
      </c>
      <c r="BL283" t="str">
        <f ca="1"/>
        <v/>
      </c>
      <c r="BM283">
        <f ca="1"/>
        <v>31.2043519394513</v>
      </c>
      <c r="BN283">
        <f ca="1"/>
        <v>1.8414304355226101</v>
      </c>
      <c r="BO283">
        <f ca="1"/>
        <v>3.1737299621147601</v>
      </c>
      <c r="BP283">
        <f ca="1"/>
        <v>403.08647058823499</v>
      </c>
      <c r="BQ283">
        <f ca="1"/>
        <v>8.2600207029067795E-3</v>
      </c>
      <c r="BR283" t="str">
        <f ca="1"/>
        <v/>
      </c>
      <c r="BS283">
        <f ca="1"/>
        <v>9.4725954826029706E-9</v>
      </c>
    </row>
    <row r="284" spans="1:71" x14ac:dyDescent="0.3">
      <c r="A284">
        <f ca="1"/>
        <v>772406</v>
      </c>
      <c r="B284" t="str">
        <f ca="1"/>
        <v>CIRRUS LOGIC, INC.</v>
      </c>
      <c r="C284" t="str">
        <f ca="1"/>
        <v>CRUS</v>
      </c>
      <c r="D284" t="str">
        <f ca="1"/>
        <v>04 Manufacturing</v>
      </c>
      <c r="E284" t="str">
        <f ca="1"/>
        <v>Semiconductors &amp; Related Devices</v>
      </c>
      <c r="F284" t="str">
        <f ca="1"/>
        <v>3674</v>
      </c>
      <c r="G284" t="str">
        <f ca="1"/>
        <v>800 WEST 6TH STREET AUSTIN, TX 78701</v>
      </c>
      <c r="H284">
        <f ca="1"/>
        <v>2019</v>
      </c>
      <c r="I284" t="str">
        <f ca="1"/>
        <v>FY</v>
      </c>
      <c r="J284">
        <f ca="1"/>
        <v>50.620640000000002</v>
      </c>
      <c r="K284">
        <f ca="1"/>
        <v>1352640000</v>
      </c>
      <c r="L284">
        <f ca="1"/>
        <v>624983000</v>
      </c>
      <c r="M284">
        <f ca="1"/>
        <v>216172000</v>
      </c>
      <c r="N284">
        <f ca="1"/>
        <v>120656000</v>
      </c>
      <c r="O284">
        <f ca="1"/>
        <v>164733000</v>
      </c>
      <c r="P284" t="str">
        <f ca="1"/>
        <v/>
      </c>
      <c r="Q284">
        <f ca="1"/>
        <v>186185000</v>
      </c>
      <c r="R284" t="str">
        <f ca="1"/>
        <v/>
      </c>
      <c r="S284">
        <f ca="1"/>
        <v>286241000</v>
      </c>
      <c r="T284" t="str">
        <f ca="1"/>
        <v/>
      </c>
      <c r="U284">
        <f ca="1"/>
        <v>115540000</v>
      </c>
      <c r="V284">
        <f ca="1"/>
        <v>48398000</v>
      </c>
      <c r="W284" t="str">
        <f ca="1"/>
        <v/>
      </c>
      <c r="X284" t="str">
        <f ca="1"/>
        <v/>
      </c>
      <c r="Y284" t="str">
        <f ca="1"/>
        <v/>
      </c>
      <c r="Z284">
        <f ca="1"/>
        <v>1140240000</v>
      </c>
      <c r="AA284" t="str">
        <f ca="1"/>
        <v/>
      </c>
      <c r="AB284">
        <f ca="1"/>
        <v>-222430000</v>
      </c>
      <c r="AC284">
        <f ca="1"/>
        <v>59000</v>
      </c>
      <c r="AD284">
        <f ca="1"/>
        <v>58954000</v>
      </c>
      <c r="AE284">
        <f ca="1"/>
        <v>124639000</v>
      </c>
      <c r="AF284" t="str">
        <f ca="1"/>
        <v/>
      </c>
      <c r="AG284" t="str">
        <f ca="1"/>
        <v/>
      </c>
      <c r="AH284">
        <f ca="1"/>
        <v>100769000</v>
      </c>
      <c r="AI284">
        <f ca="1"/>
        <v>375139000</v>
      </c>
      <c r="AJ284">
        <f ca="1"/>
        <v>496728000</v>
      </c>
      <c r="AK284">
        <f ca="1"/>
        <v>3753000</v>
      </c>
      <c r="AL284">
        <f ca="1"/>
        <v>6157000</v>
      </c>
      <c r="AM284">
        <f ca="1"/>
        <v>1057000</v>
      </c>
      <c r="AN284">
        <f ca="1"/>
        <v>32000000</v>
      </c>
      <c r="AO284">
        <f ca="1"/>
        <v>206694000</v>
      </c>
      <c r="AP284" t="str">
        <f ca="1"/>
        <v/>
      </c>
      <c r="AQ284">
        <f ca="1"/>
        <v>79826000</v>
      </c>
      <c r="AR284" t="str">
        <f ca="1"/>
        <v/>
      </c>
      <c r="AS284">
        <f ca="1"/>
        <v>-54662000</v>
      </c>
      <c r="AT284">
        <f ca="1"/>
        <v>-171464000</v>
      </c>
      <c r="AU284" t="str">
        <f ca="1"/>
        <v/>
      </c>
      <c r="AV284" t="str">
        <f ca="1"/>
        <v/>
      </c>
      <c r="AW284">
        <f ca="1"/>
        <v>0.1</v>
      </c>
      <c r="AX284">
        <f ca="1"/>
        <v>185246500</v>
      </c>
      <c r="AY284" t="str">
        <f ca="1"/>
        <v/>
      </c>
      <c r="AZ284">
        <f ca="1"/>
        <v>10967000</v>
      </c>
      <c r="BA284">
        <f ca="1"/>
        <v>42967000</v>
      </c>
      <c r="BB284" t="str">
        <f ca="1"/>
        <v/>
      </c>
      <c r="BC284" t="str">
        <f ca="1"/>
        <v/>
      </c>
      <c r="BD284" t="str">
        <f ca="1"/>
        <v/>
      </c>
      <c r="BE284" t="str">
        <f ca="1"/>
        <v/>
      </c>
      <c r="BF284" t="str">
        <f ca="1"/>
        <v/>
      </c>
      <c r="BG284" t="str">
        <f ca="1"/>
        <v/>
      </c>
      <c r="BH284" t="str">
        <f ca="1"/>
        <v/>
      </c>
      <c r="BI284" t="str">
        <f ca="1"/>
        <v/>
      </c>
      <c r="BJ284" t="str">
        <f ca="1"/>
        <v/>
      </c>
      <c r="BK284" t="str">
        <f ca="1"/>
        <v/>
      </c>
      <c r="BL284" t="str">
        <f ca="1"/>
        <v/>
      </c>
      <c r="BM284">
        <f ca="1"/>
        <v>10.375591296121099</v>
      </c>
      <c r="BN284">
        <f ca="1"/>
        <v>1.8709710922624201</v>
      </c>
      <c r="BO284">
        <f ca="1"/>
        <v>3.9834689285096099</v>
      </c>
      <c r="BP284">
        <f ca="1"/>
        <v>506.20639999999997</v>
      </c>
      <c r="BQ284">
        <f ca="1"/>
        <v>5.3997404055286602E-3</v>
      </c>
      <c r="BR284" t="str">
        <f ca="1"/>
        <v/>
      </c>
      <c r="BS284">
        <f ca="1"/>
        <v>4.4394723917771697E-9</v>
      </c>
    </row>
    <row r="285" spans="1:71" x14ac:dyDescent="0.3">
      <c r="A285">
        <f ca="1"/>
        <v>772406</v>
      </c>
      <c r="B285" t="str">
        <f ca="1"/>
        <v>CIRRUS LOGIC, INC.</v>
      </c>
      <c r="C285" t="str">
        <f ca="1"/>
        <v>CRUS</v>
      </c>
      <c r="D285" t="str">
        <f ca="1"/>
        <v>04 Manufacturing</v>
      </c>
      <c r="E285" t="str">
        <f ca="1"/>
        <v>Semiconductors &amp; Related Devices</v>
      </c>
      <c r="F285" t="str">
        <f ca="1"/>
        <v>3674</v>
      </c>
      <c r="G285" t="str">
        <f ca="1"/>
        <v>800 WEST 6TH STREET AUSTIN, TX 78701</v>
      </c>
      <c r="H285">
        <f ca="1"/>
        <v>2018</v>
      </c>
      <c r="I285" t="str">
        <f ca="1"/>
        <v>FY</v>
      </c>
      <c r="J285">
        <f ca="1"/>
        <v>40.838453000000001</v>
      </c>
      <c r="K285">
        <f ca="1"/>
        <v>1430117000</v>
      </c>
      <c r="L285">
        <f ca="1"/>
        <v>613674000</v>
      </c>
      <c r="M285">
        <f ca="1"/>
        <v>235604000</v>
      </c>
      <c r="N285">
        <f ca="1"/>
        <v>100801000</v>
      </c>
      <c r="O285">
        <f ca="1"/>
        <v>205760000</v>
      </c>
      <c r="P285" t="str">
        <f ca="1"/>
        <v/>
      </c>
      <c r="Q285">
        <f ca="1"/>
        <v>191154000</v>
      </c>
      <c r="R285" t="str">
        <f ca="1"/>
        <v/>
      </c>
      <c r="S285">
        <f ca="1"/>
        <v>288718000</v>
      </c>
      <c r="T285" t="str">
        <f ca="1"/>
        <v/>
      </c>
      <c r="U285">
        <f ca="1"/>
        <v>140209000</v>
      </c>
      <c r="V285">
        <f ca="1"/>
        <v>69850000</v>
      </c>
      <c r="W285" t="str">
        <f ca="1"/>
        <v/>
      </c>
      <c r="X285" t="str">
        <f ca="1"/>
        <v/>
      </c>
      <c r="Y285" t="str">
        <f ca="1"/>
        <v/>
      </c>
      <c r="Z285">
        <f ca="1"/>
        <v>1161728000</v>
      </c>
      <c r="AA285" t="str">
        <f ca="1"/>
        <v/>
      </c>
      <c r="AB285">
        <f ca="1"/>
        <v>-139345000</v>
      </c>
      <c r="AC285">
        <f ca="1"/>
        <v>62000</v>
      </c>
      <c r="AD285">
        <f ca="1"/>
        <v>61960000</v>
      </c>
      <c r="AE285">
        <f ca="1"/>
        <v>152630000</v>
      </c>
      <c r="AF285" t="str">
        <f ca="1"/>
        <v/>
      </c>
      <c r="AG285" t="str">
        <f ca="1"/>
        <v/>
      </c>
      <c r="AH285">
        <f ca="1"/>
        <v>262461000</v>
      </c>
      <c r="AI285">
        <f ca="1"/>
        <v>366444000</v>
      </c>
      <c r="AJ285">
        <f ca="1"/>
        <v>498255000</v>
      </c>
      <c r="AK285">
        <f ca="1"/>
        <v>103104000</v>
      </c>
      <c r="AL285">
        <f ca="1"/>
        <v>12004000</v>
      </c>
      <c r="AM285">
        <f ca="1"/>
        <v>1153000</v>
      </c>
      <c r="AN285">
        <f ca="1"/>
        <v>27700000</v>
      </c>
      <c r="AO285">
        <f ca="1"/>
        <v>318711000</v>
      </c>
      <c r="AP285" t="str">
        <f ca="1"/>
        <v/>
      </c>
      <c r="AQ285">
        <f ca="1"/>
        <v>81399000</v>
      </c>
      <c r="AR285" t="str">
        <f ca="1"/>
        <v/>
      </c>
      <c r="AS285">
        <f ca="1"/>
        <v>-184716000</v>
      </c>
      <c r="AT285">
        <f ca="1"/>
        <v>-249557000</v>
      </c>
      <c r="AU285" t="str">
        <f ca="1"/>
        <v/>
      </c>
      <c r="AV285" t="str">
        <f ca="1"/>
        <v/>
      </c>
      <c r="AW285">
        <f ca="1"/>
        <v>0.19</v>
      </c>
      <c r="AX285">
        <f ca="1"/>
        <v>186827500</v>
      </c>
      <c r="AY285" t="str">
        <f ca="1"/>
        <v/>
      </c>
      <c r="AZ285">
        <f ca="1"/>
        <v>116261000</v>
      </c>
      <c r="BA285">
        <f ca="1"/>
        <v>143961000</v>
      </c>
      <c r="BB285" t="str">
        <f ca="1"/>
        <v/>
      </c>
      <c r="BC285" t="str">
        <f ca="1"/>
        <v/>
      </c>
      <c r="BD285" t="str">
        <f ca="1"/>
        <v/>
      </c>
      <c r="BE285" t="str">
        <f ca="1"/>
        <v/>
      </c>
      <c r="BF285" t="str">
        <f ca="1"/>
        <v/>
      </c>
      <c r="BG285" t="str">
        <f ca="1"/>
        <v/>
      </c>
      <c r="BH285" t="str">
        <f ca="1"/>
        <v/>
      </c>
      <c r="BI285" t="str">
        <f ca="1"/>
        <v/>
      </c>
      <c r="BJ285" t="str">
        <f ca="1"/>
        <v/>
      </c>
      <c r="BK285" t="str">
        <f ca="1"/>
        <v/>
      </c>
      <c r="BL285" t="str">
        <f ca="1"/>
        <v/>
      </c>
      <c r="BM285">
        <f ca="1"/>
        <v>100.833477883781</v>
      </c>
      <c r="BN285">
        <f ca="1"/>
        <v>1.6803771512527701</v>
      </c>
      <c r="BO285">
        <f ca="1"/>
        <v>2.9093282171615198</v>
      </c>
      <c r="BP285">
        <f ca="1"/>
        <v>214.939226315789</v>
      </c>
      <c r="BQ285">
        <f ca="1"/>
        <v>1.0332883428823301E-2</v>
      </c>
      <c r="BR285" t="str">
        <f ca="1"/>
        <v/>
      </c>
      <c r="BS285">
        <f ca="1"/>
        <v>6.6791073900258902E-9</v>
      </c>
    </row>
    <row r="286" spans="1:71" x14ac:dyDescent="0.3">
      <c r="A286">
        <f ca="1"/>
        <v>772406</v>
      </c>
      <c r="B286" t="str">
        <f ca="1"/>
        <v>CIRRUS LOGIC, INC.</v>
      </c>
      <c r="C286" t="str">
        <f ca="1"/>
        <v>CRUS</v>
      </c>
      <c r="D286" t="str">
        <f ca="1"/>
        <v>04 Manufacturing</v>
      </c>
      <c r="E286" t="str">
        <f ca="1"/>
        <v>Semiconductors &amp; Related Devices</v>
      </c>
      <c r="F286" t="str">
        <f ca="1"/>
        <v>3674</v>
      </c>
      <c r="G286" t="str">
        <f ca="1"/>
        <v>800 WEST 6TH STREET AUSTIN, TX 78701</v>
      </c>
      <c r="H286">
        <f ca="1"/>
        <v>2017</v>
      </c>
      <c r="I286" t="str">
        <f ca="1"/>
        <v>FY</v>
      </c>
      <c r="J286">
        <f ca="1"/>
        <v>58.480905</v>
      </c>
      <c r="K286">
        <f ca="1"/>
        <v>1413470000</v>
      </c>
      <c r="L286">
        <f ca="1"/>
        <v>775928000</v>
      </c>
      <c r="M286">
        <f ca="1"/>
        <v>351166000</v>
      </c>
      <c r="N286">
        <f ca="1"/>
        <v>119974000</v>
      </c>
      <c r="O286">
        <f ca="1"/>
        <v>167895000</v>
      </c>
      <c r="P286" t="str">
        <f ca="1"/>
        <v/>
      </c>
      <c r="Q286">
        <f ca="1"/>
        <v>168139000</v>
      </c>
      <c r="R286" t="str">
        <f ca="1"/>
        <v/>
      </c>
      <c r="S286">
        <f ca="1"/>
        <v>286767000</v>
      </c>
      <c r="T286" t="str">
        <f ca="1"/>
        <v/>
      </c>
      <c r="U286">
        <f ca="1"/>
        <v>144075000</v>
      </c>
      <c r="V286">
        <f ca="1"/>
        <v>73811000</v>
      </c>
      <c r="W286" t="str">
        <f ca="1"/>
        <v/>
      </c>
      <c r="X286" t="str">
        <f ca="1"/>
        <v/>
      </c>
      <c r="Y286" t="str">
        <f ca="1"/>
        <v/>
      </c>
      <c r="Z286">
        <f ca="1"/>
        <v>1151692000</v>
      </c>
      <c r="AA286" t="str">
        <f ca="1"/>
        <v/>
      </c>
      <c r="AB286">
        <f ca="1"/>
        <v>-107014000</v>
      </c>
      <c r="AC286">
        <f ca="1"/>
        <v>64000</v>
      </c>
      <c r="AD286">
        <f ca="1"/>
        <v>64295000</v>
      </c>
      <c r="AE286">
        <f ca="1"/>
        <v>164279000</v>
      </c>
      <c r="AF286" t="str">
        <f ca="1"/>
        <v/>
      </c>
      <c r="AG286" t="str">
        <f ca="1"/>
        <v/>
      </c>
      <c r="AH286">
        <f ca="1"/>
        <v>317050000</v>
      </c>
      <c r="AI286">
        <f ca="1"/>
        <v>303658000</v>
      </c>
      <c r="AJ286">
        <f ca="1"/>
        <v>440765000</v>
      </c>
      <c r="AK286">
        <f ca="1"/>
        <v>53838000</v>
      </c>
      <c r="AL286">
        <f ca="1"/>
        <v>35058000</v>
      </c>
      <c r="AM286">
        <f ca="1"/>
        <v>3600000</v>
      </c>
      <c r="AN286">
        <f ca="1"/>
        <v>26100000</v>
      </c>
      <c r="AO286" t="str">
        <f ca="1"/>
        <v/>
      </c>
      <c r="AP286" t="str">
        <f ca="1"/>
        <v/>
      </c>
      <c r="AQ286">
        <f ca="1"/>
        <v>63433000</v>
      </c>
      <c r="AR286" t="str">
        <f ca="1"/>
        <v/>
      </c>
      <c r="AS286">
        <f ca="1"/>
        <v>-69865000</v>
      </c>
      <c r="AT286" t="str">
        <f ca="1"/>
        <v/>
      </c>
      <c r="AU286" t="str">
        <f ca="1"/>
        <v/>
      </c>
      <c r="AV286" t="str">
        <f ca="1"/>
        <v/>
      </c>
      <c r="AW286">
        <f ca="1"/>
        <v>0.55000000000000004</v>
      </c>
      <c r="AX286" t="str">
        <f ca="1"/>
        <v/>
      </c>
      <c r="AY286" t="str">
        <f ca="1"/>
        <v/>
      </c>
      <c r="AZ286">
        <f ca="1"/>
        <v>92496000</v>
      </c>
      <c r="BA286">
        <f ca="1"/>
        <v>118596000</v>
      </c>
      <c r="BB286" t="str">
        <f ca="1"/>
        <v/>
      </c>
      <c r="BC286" t="str">
        <f ca="1"/>
        <v/>
      </c>
      <c r="BD286" t="str">
        <f ca="1"/>
        <v/>
      </c>
      <c r="BE286" t="str">
        <f ca="1"/>
        <v/>
      </c>
      <c r="BF286" t="str">
        <f ca="1"/>
        <v/>
      </c>
      <c r="BG286" t="str">
        <f ca="1"/>
        <v/>
      </c>
      <c r="BH286" t="str">
        <f ca="1"/>
        <v/>
      </c>
      <c r="BI286" t="str">
        <f ca="1"/>
        <v/>
      </c>
      <c r="BJ286" t="str">
        <f ca="1"/>
        <v/>
      </c>
      <c r="BK286" t="str">
        <f ca="1"/>
        <v/>
      </c>
      <c r="BL286" t="str">
        <f ca="1"/>
        <v/>
      </c>
      <c r="BM286">
        <f ca="1"/>
        <v>25.6933333333333</v>
      </c>
      <c r="BN286">
        <f ca="1"/>
        <v>2.43738330730522</v>
      </c>
      <c r="BO286">
        <f ca="1"/>
        <v>4.2202533402741604</v>
      </c>
      <c r="BP286">
        <f ca="1"/>
        <v>106.328918181818</v>
      </c>
      <c r="BQ286">
        <f ca="1"/>
        <v>3.04404302539221E-2</v>
      </c>
      <c r="BR286" t="str">
        <f ca="1"/>
        <v/>
      </c>
      <c r="BS286">
        <f ca="1"/>
        <v>2.79280378347683E-8</v>
      </c>
    </row>
    <row r="287" spans="1:71" x14ac:dyDescent="0.3">
      <c r="A287">
        <f ca="1"/>
        <v>1375877</v>
      </c>
      <c r="B287" t="str">
        <f ca="1"/>
        <v>Canadian Solar Inc.</v>
      </c>
      <c r="C287" t="str">
        <f ca="1"/>
        <v>CSIQ</v>
      </c>
      <c r="D287" t="str">
        <f ca="1"/>
        <v>04 Manufacturing</v>
      </c>
      <c r="E287" t="str">
        <f ca="1"/>
        <v>Semiconductors &amp; Related Devices</v>
      </c>
      <c r="F287" t="str">
        <f ca="1"/>
        <v>3674</v>
      </c>
      <c r="G287" t="str">
        <f ca="1"/>
        <v>4273 KING STREET EAST, SUITE 102 KITCHENER, A6 N2P 2E9</v>
      </c>
      <c r="H287">
        <f ca="1"/>
        <v>2026</v>
      </c>
      <c r="I287" t="str">
        <f ca="1"/>
        <v>FY</v>
      </c>
      <c r="J287">
        <f ca="1"/>
        <v>18.457469</v>
      </c>
      <c r="K287" t="str">
        <f ca="1"/>
        <v/>
      </c>
      <c r="L287" t="str">
        <f ca="1"/>
        <v/>
      </c>
      <c r="M287" t="str">
        <f ca="1"/>
        <v/>
      </c>
      <c r="N287" t="str">
        <f ca="1"/>
        <v/>
      </c>
      <c r="O287" t="str">
        <f ca="1"/>
        <v/>
      </c>
      <c r="P287" t="str">
        <f ca="1"/>
        <v/>
      </c>
      <c r="Q287" t="str">
        <f ca="1"/>
        <v/>
      </c>
      <c r="R287" t="str">
        <f ca="1"/>
        <v/>
      </c>
      <c r="S287" t="str">
        <f ca="1"/>
        <v/>
      </c>
      <c r="T287" t="str">
        <f ca="1"/>
        <v/>
      </c>
      <c r="U287" t="str">
        <f ca="1"/>
        <v/>
      </c>
      <c r="V287" t="str">
        <f ca="1"/>
        <v/>
      </c>
      <c r="W287" t="str">
        <f ca="1"/>
        <v/>
      </c>
      <c r="X287" t="str">
        <f ca="1"/>
        <v/>
      </c>
      <c r="Y287" t="str">
        <f ca="1"/>
        <v/>
      </c>
      <c r="Z287" t="str">
        <f ca="1"/>
        <v/>
      </c>
      <c r="AA287" t="str">
        <f ca="1"/>
        <v/>
      </c>
      <c r="AB287" t="str">
        <f ca="1"/>
        <v/>
      </c>
      <c r="AC287" t="str">
        <f ca="1"/>
        <v/>
      </c>
      <c r="AD287" t="str">
        <f ca="1"/>
        <v/>
      </c>
      <c r="AE287" t="str">
        <f ca="1"/>
        <v/>
      </c>
      <c r="AF287" t="str">
        <f ca="1"/>
        <v/>
      </c>
      <c r="AG287" t="str">
        <f ca="1"/>
        <v/>
      </c>
      <c r="AH287" t="str">
        <f ca="1"/>
        <v/>
      </c>
      <c r="AI287" t="str">
        <f ca="1"/>
        <v/>
      </c>
      <c r="AJ287" t="str">
        <f ca="1"/>
        <v/>
      </c>
      <c r="AK287" t="str">
        <f ca="1"/>
        <v/>
      </c>
      <c r="AL287" t="str">
        <f ca="1"/>
        <v/>
      </c>
      <c r="AM287" t="str">
        <f ca="1"/>
        <v/>
      </c>
      <c r="AN287" t="str">
        <f ca="1"/>
        <v/>
      </c>
      <c r="AO287" t="str">
        <f ca="1"/>
        <v/>
      </c>
      <c r="AP287" t="str">
        <f ca="1"/>
        <v/>
      </c>
      <c r="AQ287" t="str">
        <f ca="1"/>
        <v/>
      </c>
      <c r="AR287" t="str">
        <f ca="1"/>
        <v/>
      </c>
      <c r="AS287" t="str">
        <f ca="1"/>
        <v/>
      </c>
      <c r="AT287" t="str">
        <f ca="1"/>
        <v/>
      </c>
      <c r="AU287" t="str">
        <f ca="1"/>
        <v/>
      </c>
      <c r="AV287" t="str">
        <f ca="1"/>
        <v/>
      </c>
      <c r="AW287" t="str">
        <f ca="1"/>
        <v/>
      </c>
      <c r="AX287" t="str">
        <f ca="1"/>
        <v/>
      </c>
      <c r="AY287" t="str">
        <f ca="1"/>
        <v/>
      </c>
      <c r="AZ287" t="str">
        <f ca="1"/>
        <v/>
      </c>
      <c r="BA287" t="str">
        <f ca="1"/>
        <v/>
      </c>
      <c r="BB287" t="str">
        <f ca="1"/>
        <v/>
      </c>
      <c r="BC287" t="str">
        <f ca="1"/>
        <v/>
      </c>
      <c r="BD287" t="str">
        <f ca="1"/>
        <v/>
      </c>
      <c r="BE287" t="str">
        <f ca="1"/>
        <v/>
      </c>
      <c r="BF287" t="str">
        <f ca="1"/>
        <v/>
      </c>
      <c r="BG287" t="str">
        <f ca="1"/>
        <v/>
      </c>
      <c r="BH287" t="str">
        <f ca="1"/>
        <v/>
      </c>
      <c r="BI287" t="str">
        <f ca="1"/>
        <v/>
      </c>
      <c r="BJ287" t="str">
        <f ca="1"/>
        <v/>
      </c>
      <c r="BK287" t="str">
        <f ca="1"/>
        <v/>
      </c>
      <c r="BL287" t="str">
        <f ca="1"/>
        <v/>
      </c>
      <c r="BM287" t="str">
        <f ca="1"/>
        <v/>
      </c>
      <c r="BN287" t="str">
        <f ca="1"/>
        <v/>
      </c>
      <c r="BO287" t="str">
        <f ca="1"/>
        <v/>
      </c>
      <c r="BP287" t="str">
        <f ca="1"/>
        <v/>
      </c>
      <c r="BQ287" t="str">
        <f ca="1"/>
        <v/>
      </c>
      <c r="BR287" t="str">
        <f ca="1"/>
        <v/>
      </c>
      <c r="BS287" t="str">
        <f ca="1"/>
        <v/>
      </c>
    </row>
    <row r="288" spans="1:71" x14ac:dyDescent="0.3">
      <c r="A288">
        <f ca="1"/>
        <v>1375877</v>
      </c>
      <c r="B288" t="str">
        <f ca="1"/>
        <v>Canadian Solar Inc.</v>
      </c>
      <c r="C288" t="str">
        <f ca="1"/>
        <v>CSIQ</v>
      </c>
      <c r="D288" t="str">
        <f ca="1"/>
        <v>04 Manufacturing</v>
      </c>
      <c r="E288" t="str">
        <f ca="1"/>
        <v>Semiconductors &amp; Related Devices</v>
      </c>
      <c r="F288" t="str">
        <f ca="1"/>
        <v>3674</v>
      </c>
      <c r="G288" t="str">
        <f ca="1"/>
        <v>4273 KING STREET EAST, SUITE 102 KITCHENER, A6 N2P 2E9</v>
      </c>
      <c r="H288">
        <f ca="1"/>
        <v>2025</v>
      </c>
      <c r="I288" t="str">
        <f ca="1"/>
        <v>FY</v>
      </c>
      <c r="J288">
        <f ca="1"/>
        <v>17.229652000000002</v>
      </c>
      <c r="K288" t="str">
        <f ca="1"/>
        <v/>
      </c>
      <c r="L288" t="str">
        <f ca="1"/>
        <v/>
      </c>
      <c r="M288" t="str">
        <f ca="1"/>
        <v/>
      </c>
      <c r="N288" t="str">
        <f ca="1"/>
        <v/>
      </c>
      <c r="O288" t="str">
        <f ca="1"/>
        <v/>
      </c>
      <c r="P288" t="str">
        <f ca="1"/>
        <v/>
      </c>
      <c r="Q288" t="str">
        <f ca="1"/>
        <v/>
      </c>
      <c r="R288" t="str">
        <f ca="1"/>
        <v/>
      </c>
      <c r="S288" t="str">
        <f ca="1"/>
        <v/>
      </c>
      <c r="T288" t="str">
        <f ca="1"/>
        <v/>
      </c>
      <c r="U288" t="str">
        <f ca="1"/>
        <v/>
      </c>
      <c r="V288" t="str">
        <f ca="1"/>
        <v/>
      </c>
      <c r="W288" t="str">
        <f ca="1"/>
        <v/>
      </c>
      <c r="X288" t="str">
        <f ca="1"/>
        <v/>
      </c>
      <c r="Y288" t="str">
        <f ca="1"/>
        <v/>
      </c>
      <c r="Z288" t="str">
        <f ca="1"/>
        <v/>
      </c>
      <c r="AA288" t="str">
        <f ca="1"/>
        <v/>
      </c>
      <c r="AB288" t="str">
        <f ca="1"/>
        <v/>
      </c>
      <c r="AC288" t="str">
        <f ca="1"/>
        <v/>
      </c>
      <c r="AD288" t="str">
        <f ca="1"/>
        <v/>
      </c>
      <c r="AE288" t="str">
        <f ca="1"/>
        <v/>
      </c>
      <c r="AF288" t="str">
        <f ca="1"/>
        <v/>
      </c>
      <c r="AG288" t="str">
        <f ca="1"/>
        <v/>
      </c>
      <c r="AH288" t="str">
        <f ca="1"/>
        <v/>
      </c>
      <c r="AI288" t="str">
        <f ca="1"/>
        <v/>
      </c>
      <c r="AJ288" t="str">
        <f ca="1"/>
        <v/>
      </c>
      <c r="AK288" t="str">
        <f ca="1"/>
        <v/>
      </c>
      <c r="AL288" t="str">
        <f ca="1"/>
        <v/>
      </c>
      <c r="AM288" t="str">
        <f ca="1"/>
        <v/>
      </c>
      <c r="AN288" t="str">
        <f ca="1"/>
        <v/>
      </c>
      <c r="AO288" t="str">
        <f ca="1"/>
        <v/>
      </c>
      <c r="AP288" t="str">
        <f ca="1"/>
        <v/>
      </c>
      <c r="AQ288" t="str">
        <f ca="1"/>
        <v/>
      </c>
      <c r="AR288" t="str">
        <f ca="1"/>
        <v/>
      </c>
      <c r="AS288" t="str">
        <f ca="1"/>
        <v/>
      </c>
      <c r="AT288" t="str">
        <f ca="1"/>
        <v/>
      </c>
      <c r="AU288" t="str">
        <f ca="1"/>
        <v/>
      </c>
      <c r="AV288" t="str">
        <f ca="1"/>
        <v/>
      </c>
      <c r="AW288" t="str">
        <f ca="1"/>
        <v/>
      </c>
      <c r="AX288" t="str">
        <f ca="1"/>
        <v/>
      </c>
      <c r="AY288" t="str">
        <f ca="1"/>
        <v/>
      </c>
      <c r="AZ288" t="str">
        <f ca="1"/>
        <v/>
      </c>
      <c r="BA288" t="str">
        <f ca="1"/>
        <v/>
      </c>
      <c r="BB288" t="str">
        <f ca="1"/>
        <v/>
      </c>
      <c r="BC288" t="str">
        <f ca="1"/>
        <v/>
      </c>
      <c r="BD288" t="str">
        <f ca="1"/>
        <v/>
      </c>
      <c r="BE288" t="str">
        <f ca="1"/>
        <v/>
      </c>
      <c r="BF288" t="str">
        <f ca="1"/>
        <v/>
      </c>
      <c r="BG288" t="str">
        <f ca="1"/>
        <v/>
      </c>
      <c r="BH288" t="str">
        <f ca="1"/>
        <v/>
      </c>
      <c r="BI288" t="str">
        <f ca="1"/>
        <v/>
      </c>
      <c r="BJ288" t="str">
        <f ca="1"/>
        <v/>
      </c>
      <c r="BK288" t="str">
        <f ca="1"/>
        <v/>
      </c>
      <c r="BL288" t="str">
        <f ca="1"/>
        <v/>
      </c>
      <c r="BM288" t="str">
        <f ca="1"/>
        <v/>
      </c>
      <c r="BN288" t="str">
        <f ca="1"/>
        <v/>
      </c>
      <c r="BO288" t="str">
        <f ca="1"/>
        <v/>
      </c>
      <c r="BP288" t="str">
        <f ca="1"/>
        <v/>
      </c>
      <c r="BQ288" t="str">
        <f ca="1"/>
        <v/>
      </c>
      <c r="BR288" t="str">
        <f ca="1"/>
        <v/>
      </c>
      <c r="BS288" t="str">
        <f ca="1"/>
        <v/>
      </c>
    </row>
    <row r="289" spans="1:71" x14ac:dyDescent="0.3">
      <c r="A289">
        <f ca="1"/>
        <v>1375877</v>
      </c>
      <c r="B289" t="str">
        <f ca="1"/>
        <v>Canadian Solar Inc.</v>
      </c>
      <c r="C289" t="str">
        <f ca="1"/>
        <v>CSIQ</v>
      </c>
      <c r="D289" t="str">
        <f ca="1"/>
        <v>04 Manufacturing</v>
      </c>
      <c r="E289" t="str">
        <f ca="1"/>
        <v>Semiconductors &amp; Related Devices</v>
      </c>
      <c r="F289" t="str">
        <f ca="1"/>
        <v>3674</v>
      </c>
      <c r="G289" t="str">
        <f ca="1"/>
        <v>4273 KING STREET EAST, SUITE 102 KITCHENER, A6 N2P 2E9</v>
      </c>
      <c r="H289">
        <f ca="1"/>
        <v>2024</v>
      </c>
      <c r="I289" t="str">
        <f ca="1"/>
        <v>FY</v>
      </c>
      <c r="J289">
        <f ca="1"/>
        <v>15.802038</v>
      </c>
      <c r="K289" t="str">
        <f ca="1"/>
        <v/>
      </c>
      <c r="L289" t="str">
        <f ca="1"/>
        <v/>
      </c>
      <c r="M289" t="str">
        <f ca="1"/>
        <v/>
      </c>
      <c r="N289" t="str">
        <f ca="1"/>
        <v/>
      </c>
      <c r="O289" t="str">
        <f ca="1"/>
        <v/>
      </c>
      <c r="P289" t="str">
        <f ca="1"/>
        <v/>
      </c>
      <c r="Q289" t="str">
        <f ca="1"/>
        <v/>
      </c>
      <c r="R289" t="str">
        <f ca="1"/>
        <v/>
      </c>
      <c r="S289" t="str">
        <f ca="1"/>
        <v/>
      </c>
      <c r="T289" t="str">
        <f ca="1"/>
        <v/>
      </c>
      <c r="U289" t="str">
        <f ca="1"/>
        <v/>
      </c>
      <c r="V289" t="str">
        <f ca="1"/>
        <v/>
      </c>
      <c r="W289" t="str">
        <f ca="1"/>
        <v/>
      </c>
      <c r="X289" t="str">
        <f ca="1"/>
        <v/>
      </c>
      <c r="Y289" t="str">
        <f ca="1"/>
        <v/>
      </c>
      <c r="Z289" t="str">
        <f ca="1"/>
        <v/>
      </c>
      <c r="AA289" t="str">
        <f ca="1"/>
        <v/>
      </c>
      <c r="AB289" t="str">
        <f ca="1"/>
        <v/>
      </c>
      <c r="AC289" t="str">
        <f ca="1"/>
        <v/>
      </c>
      <c r="AD289" t="str">
        <f ca="1"/>
        <v/>
      </c>
      <c r="AE289" t="str">
        <f ca="1"/>
        <v/>
      </c>
      <c r="AF289" t="str">
        <f ca="1"/>
        <v/>
      </c>
      <c r="AG289" t="str">
        <f ca="1"/>
        <v/>
      </c>
      <c r="AH289" t="str">
        <f ca="1"/>
        <v/>
      </c>
      <c r="AI289" t="str">
        <f ca="1"/>
        <v/>
      </c>
      <c r="AJ289" t="str">
        <f ca="1"/>
        <v/>
      </c>
      <c r="AK289" t="str">
        <f ca="1"/>
        <v/>
      </c>
      <c r="AL289" t="str">
        <f ca="1"/>
        <v/>
      </c>
      <c r="AM289" t="str">
        <f ca="1"/>
        <v/>
      </c>
      <c r="AN289" t="str">
        <f ca="1"/>
        <v/>
      </c>
      <c r="AO289" t="str">
        <f ca="1"/>
        <v/>
      </c>
      <c r="AP289" t="str">
        <f ca="1"/>
        <v/>
      </c>
      <c r="AQ289" t="str">
        <f ca="1"/>
        <v/>
      </c>
      <c r="AR289" t="str">
        <f ca="1"/>
        <v/>
      </c>
      <c r="AS289" t="str">
        <f ca="1"/>
        <v/>
      </c>
      <c r="AT289" t="str">
        <f ca="1"/>
        <v/>
      </c>
      <c r="AU289" t="str">
        <f ca="1"/>
        <v/>
      </c>
      <c r="AV289" t="str">
        <f ca="1"/>
        <v/>
      </c>
      <c r="AW289" t="str">
        <f ca="1"/>
        <v/>
      </c>
      <c r="AX289" t="str">
        <f ca="1"/>
        <v/>
      </c>
      <c r="AY289" t="str">
        <f ca="1"/>
        <v/>
      </c>
      <c r="AZ289" t="str">
        <f ca="1"/>
        <v/>
      </c>
      <c r="BA289" t="str">
        <f ca="1"/>
        <v/>
      </c>
      <c r="BB289" t="str">
        <f ca="1"/>
        <v/>
      </c>
      <c r="BC289" t="str">
        <f ca="1"/>
        <v/>
      </c>
      <c r="BD289" t="str">
        <f ca="1"/>
        <v/>
      </c>
      <c r="BE289" t="str">
        <f ca="1"/>
        <v/>
      </c>
      <c r="BF289" t="str">
        <f ca="1"/>
        <v/>
      </c>
      <c r="BG289" t="str">
        <f ca="1"/>
        <v/>
      </c>
      <c r="BH289" t="str">
        <f ca="1"/>
        <v/>
      </c>
      <c r="BI289" t="str">
        <f ca="1"/>
        <v/>
      </c>
      <c r="BJ289" t="str">
        <f ca="1"/>
        <v/>
      </c>
      <c r="BK289" t="str">
        <f ca="1"/>
        <v/>
      </c>
      <c r="BL289" t="str">
        <f ca="1"/>
        <v/>
      </c>
      <c r="BM289" t="str">
        <f ca="1"/>
        <v/>
      </c>
      <c r="BN289" t="str">
        <f ca="1"/>
        <v/>
      </c>
      <c r="BO289" t="str">
        <f ca="1"/>
        <v/>
      </c>
      <c r="BP289" t="str">
        <f ca="1"/>
        <v/>
      </c>
      <c r="BQ289" t="str">
        <f ca="1"/>
        <v/>
      </c>
      <c r="BR289" t="str">
        <f ca="1"/>
        <v/>
      </c>
      <c r="BS289" t="str">
        <f ca="1"/>
        <v/>
      </c>
    </row>
    <row r="290" spans="1:71" x14ac:dyDescent="0.3">
      <c r="A290">
        <f ca="1"/>
        <v>1375877</v>
      </c>
      <c r="B290" t="str">
        <f ca="1"/>
        <v>Canadian Solar Inc.</v>
      </c>
      <c r="C290" t="str">
        <f ca="1"/>
        <v>CSIQ</v>
      </c>
      <c r="D290" t="str">
        <f ca="1"/>
        <v>04 Manufacturing</v>
      </c>
      <c r="E290" t="str">
        <f ca="1"/>
        <v>Semiconductors &amp; Related Devices</v>
      </c>
      <c r="F290" t="str">
        <f ca="1"/>
        <v>3674</v>
      </c>
      <c r="G290" t="str">
        <f ca="1"/>
        <v>4273 KING STREET EAST, SUITE 102 KITCHENER, A6 N2P 2E9</v>
      </c>
      <c r="H290">
        <f ca="1"/>
        <v>2023</v>
      </c>
      <c r="I290" t="str">
        <f ca="1"/>
        <v>FY</v>
      </c>
      <c r="J290">
        <f ca="1"/>
        <v>33.014533999999998</v>
      </c>
      <c r="K290" t="str">
        <f ca="1"/>
        <v/>
      </c>
      <c r="L290" t="str">
        <f ca="1"/>
        <v/>
      </c>
      <c r="M290" t="str">
        <f ca="1"/>
        <v/>
      </c>
      <c r="N290" t="str">
        <f ca="1"/>
        <v/>
      </c>
      <c r="O290" t="str">
        <f ca="1"/>
        <v/>
      </c>
      <c r="P290" t="str">
        <f ca="1"/>
        <v/>
      </c>
      <c r="Q290" t="str">
        <f ca="1"/>
        <v/>
      </c>
      <c r="R290" t="str">
        <f ca="1"/>
        <v/>
      </c>
      <c r="S290" t="str">
        <f ca="1"/>
        <v/>
      </c>
      <c r="T290" t="str">
        <f ca="1"/>
        <v/>
      </c>
      <c r="U290" t="str">
        <f ca="1"/>
        <v/>
      </c>
      <c r="V290" t="str">
        <f ca="1"/>
        <v/>
      </c>
      <c r="W290" t="str">
        <f ca="1"/>
        <v/>
      </c>
      <c r="X290" t="str">
        <f ca="1"/>
        <v/>
      </c>
      <c r="Y290" t="str">
        <f ca="1"/>
        <v/>
      </c>
      <c r="Z290" t="str">
        <f ca="1"/>
        <v/>
      </c>
      <c r="AA290" t="str">
        <f ca="1"/>
        <v/>
      </c>
      <c r="AB290" t="str">
        <f ca="1"/>
        <v/>
      </c>
      <c r="AC290" t="str">
        <f ca="1"/>
        <v/>
      </c>
      <c r="AD290" t="str">
        <f ca="1"/>
        <v/>
      </c>
      <c r="AE290" t="str">
        <f ca="1"/>
        <v/>
      </c>
      <c r="AF290" t="str">
        <f ca="1"/>
        <v/>
      </c>
      <c r="AG290" t="str">
        <f ca="1"/>
        <v/>
      </c>
      <c r="AH290" t="str">
        <f ca="1"/>
        <v/>
      </c>
      <c r="AI290" t="str">
        <f ca="1"/>
        <v/>
      </c>
      <c r="AJ290" t="str">
        <f ca="1"/>
        <v/>
      </c>
      <c r="AK290" t="str">
        <f ca="1"/>
        <v/>
      </c>
      <c r="AL290" t="str">
        <f ca="1"/>
        <v/>
      </c>
      <c r="AM290" t="str">
        <f ca="1"/>
        <v/>
      </c>
      <c r="AN290" t="str">
        <f ca="1"/>
        <v/>
      </c>
      <c r="AO290" t="str">
        <f ca="1"/>
        <v/>
      </c>
      <c r="AP290" t="str">
        <f ca="1"/>
        <v/>
      </c>
      <c r="AQ290" t="str">
        <f ca="1"/>
        <v/>
      </c>
      <c r="AR290" t="str">
        <f ca="1"/>
        <v/>
      </c>
      <c r="AS290" t="str">
        <f ca="1"/>
        <v/>
      </c>
      <c r="AT290" t="str">
        <f ca="1"/>
        <v/>
      </c>
      <c r="AU290" t="str">
        <f ca="1"/>
        <v/>
      </c>
      <c r="AV290" t="str">
        <f ca="1"/>
        <v/>
      </c>
      <c r="AW290" t="str">
        <f ca="1"/>
        <v/>
      </c>
      <c r="AX290" t="str">
        <f ca="1"/>
        <v/>
      </c>
      <c r="AY290" t="str">
        <f ca="1"/>
        <v/>
      </c>
      <c r="AZ290" t="str">
        <f ca="1"/>
        <v/>
      </c>
      <c r="BA290" t="str">
        <f ca="1"/>
        <v/>
      </c>
      <c r="BB290" t="str">
        <f ca="1"/>
        <v/>
      </c>
      <c r="BC290" t="str">
        <f ca="1"/>
        <v/>
      </c>
      <c r="BD290" t="str">
        <f ca="1"/>
        <v/>
      </c>
      <c r="BE290" t="str">
        <f ca="1"/>
        <v/>
      </c>
      <c r="BF290" t="str">
        <f ca="1"/>
        <v/>
      </c>
      <c r="BG290" t="str">
        <f ca="1"/>
        <v/>
      </c>
      <c r="BH290" t="str">
        <f ca="1"/>
        <v/>
      </c>
      <c r="BI290" t="str">
        <f ca="1"/>
        <v/>
      </c>
      <c r="BJ290" t="str">
        <f ca="1"/>
        <v/>
      </c>
      <c r="BK290" t="str">
        <f ca="1"/>
        <v/>
      </c>
      <c r="BL290" t="str">
        <f ca="1"/>
        <v/>
      </c>
      <c r="BM290" t="str">
        <f ca="1"/>
        <v/>
      </c>
      <c r="BN290" t="str">
        <f ca="1"/>
        <v/>
      </c>
      <c r="BO290" t="str">
        <f ca="1"/>
        <v/>
      </c>
      <c r="BP290" t="str">
        <f ca="1"/>
        <v/>
      </c>
      <c r="BQ290" t="str">
        <f ca="1"/>
        <v/>
      </c>
      <c r="BR290" t="str">
        <f ca="1"/>
        <v/>
      </c>
      <c r="BS290" t="str">
        <f ca="1"/>
        <v/>
      </c>
    </row>
    <row r="291" spans="1:71" x14ac:dyDescent="0.3">
      <c r="A291">
        <f ca="1"/>
        <v>1375877</v>
      </c>
      <c r="B291" t="str">
        <f ca="1"/>
        <v>Canadian Solar Inc.</v>
      </c>
      <c r="C291" t="str">
        <f ca="1"/>
        <v>CSIQ</v>
      </c>
      <c r="D291" t="str">
        <f ca="1"/>
        <v>04 Manufacturing</v>
      </c>
      <c r="E291" t="str">
        <f ca="1"/>
        <v>Semiconductors &amp; Related Devices</v>
      </c>
      <c r="F291" t="str">
        <f ca="1"/>
        <v>3674</v>
      </c>
      <c r="G291" t="str">
        <f ca="1"/>
        <v>4273 KING STREET EAST, SUITE 102 KITCHENER, A6 N2P 2E9</v>
      </c>
      <c r="H291">
        <f ca="1"/>
        <v>2022</v>
      </c>
      <c r="I291" t="str">
        <f ca="1"/>
        <v>FY</v>
      </c>
      <c r="J291">
        <f ca="1"/>
        <v>34.153326</v>
      </c>
      <c r="K291" t="str">
        <f ca="1"/>
        <v/>
      </c>
      <c r="L291" t="str">
        <f ca="1"/>
        <v/>
      </c>
      <c r="M291" t="str">
        <f ca="1"/>
        <v/>
      </c>
      <c r="N291" t="str">
        <f ca="1"/>
        <v/>
      </c>
      <c r="O291" t="str">
        <f ca="1"/>
        <v/>
      </c>
      <c r="P291" t="str">
        <f ca="1"/>
        <v/>
      </c>
      <c r="Q291" t="str">
        <f ca="1"/>
        <v/>
      </c>
      <c r="R291" t="str">
        <f ca="1"/>
        <v/>
      </c>
      <c r="S291" t="str">
        <f ca="1"/>
        <v/>
      </c>
      <c r="T291" t="str">
        <f ca="1"/>
        <v/>
      </c>
      <c r="U291" t="str">
        <f ca="1"/>
        <v/>
      </c>
      <c r="V291" t="str">
        <f ca="1"/>
        <v/>
      </c>
      <c r="W291" t="str">
        <f ca="1"/>
        <v/>
      </c>
      <c r="X291" t="str">
        <f ca="1"/>
        <v/>
      </c>
      <c r="Y291" t="str">
        <f ca="1"/>
        <v/>
      </c>
      <c r="Z291" t="str">
        <f ca="1"/>
        <v/>
      </c>
      <c r="AA291" t="str">
        <f ca="1"/>
        <v/>
      </c>
      <c r="AB291" t="str">
        <f ca="1"/>
        <v/>
      </c>
      <c r="AC291" t="str">
        <f ca="1"/>
        <v/>
      </c>
      <c r="AD291" t="str">
        <f ca="1"/>
        <v/>
      </c>
      <c r="AE291" t="str">
        <f ca="1"/>
        <v/>
      </c>
      <c r="AF291" t="str">
        <f ca="1"/>
        <v/>
      </c>
      <c r="AG291" t="str">
        <f ca="1"/>
        <v/>
      </c>
      <c r="AH291" t="str">
        <f ca="1"/>
        <v/>
      </c>
      <c r="AI291" t="str">
        <f ca="1"/>
        <v/>
      </c>
      <c r="AJ291" t="str">
        <f ca="1"/>
        <v/>
      </c>
      <c r="AK291" t="str">
        <f ca="1"/>
        <v/>
      </c>
      <c r="AL291" t="str">
        <f ca="1"/>
        <v/>
      </c>
      <c r="AM291" t="str">
        <f ca="1"/>
        <v/>
      </c>
      <c r="AN291" t="str">
        <f ca="1"/>
        <v/>
      </c>
      <c r="AO291" t="str">
        <f ca="1"/>
        <v/>
      </c>
      <c r="AP291" t="str">
        <f ca="1"/>
        <v/>
      </c>
      <c r="AQ291" t="str">
        <f ca="1"/>
        <v/>
      </c>
      <c r="AR291" t="str">
        <f ca="1"/>
        <v/>
      </c>
      <c r="AS291" t="str">
        <f ca="1"/>
        <v/>
      </c>
      <c r="AT291" t="str">
        <f ca="1"/>
        <v/>
      </c>
      <c r="AU291" t="str">
        <f ca="1"/>
        <v/>
      </c>
      <c r="AV291" t="str">
        <f ca="1"/>
        <v/>
      </c>
      <c r="AW291" t="str">
        <f ca="1"/>
        <v/>
      </c>
      <c r="AX291" t="str">
        <f ca="1"/>
        <v/>
      </c>
      <c r="AY291" t="str">
        <f ca="1"/>
        <v/>
      </c>
      <c r="AZ291" t="str">
        <f ca="1"/>
        <v/>
      </c>
      <c r="BA291" t="str">
        <f ca="1"/>
        <v/>
      </c>
      <c r="BB291" t="str">
        <f ca="1"/>
        <v/>
      </c>
      <c r="BC291" t="str">
        <f ca="1"/>
        <v/>
      </c>
      <c r="BD291" t="str">
        <f ca="1"/>
        <v/>
      </c>
      <c r="BE291" t="str">
        <f ca="1"/>
        <v/>
      </c>
      <c r="BF291" t="str">
        <f ca="1"/>
        <v/>
      </c>
      <c r="BG291" t="str">
        <f ca="1"/>
        <v/>
      </c>
      <c r="BH291" t="str">
        <f ca="1"/>
        <v/>
      </c>
      <c r="BI291" t="str">
        <f ca="1"/>
        <v/>
      </c>
      <c r="BJ291" t="str">
        <f ca="1"/>
        <v/>
      </c>
      <c r="BK291" t="str">
        <f ca="1"/>
        <v/>
      </c>
      <c r="BL291" t="str">
        <f ca="1"/>
        <v/>
      </c>
      <c r="BM291" t="str">
        <f ca="1"/>
        <v/>
      </c>
      <c r="BN291" t="str">
        <f ca="1"/>
        <v/>
      </c>
      <c r="BO291" t="str">
        <f ca="1"/>
        <v/>
      </c>
      <c r="BP291" t="str">
        <f ca="1"/>
        <v/>
      </c>
      <c r="BQ291" t="str">
        <f ca="1"/>
        <v/>
      </c>
      <c r="BR291" t="str">
        <f ca="1"/>
        <v/>
      </c>
      <c r="BS291" t="str">
        <f ca="1"/>
        <v/>
      </c>
    </row>
    <row r="292" spans="1:71" x14ac:dyDescent="0.3">
      <c r="A292">
        <f ca="1"/>
        <v>1375877</v>
      </c>
      <c r="B292" t="str">
        <f ca="1"/>
        <v>Canadian Solar Inc.</v>
      </c>
      <c r="C292" t="str">
        <f ca="1"/>
        <v>CSIQ</v>
      </c>
      <c r="D292" t="str">
        <f ca="1"/>
        <v>04 Manufacturing</v>
      </c>
      <c r="E292" t="str">
        <f ca="1"/>
        <v>Semiconductors &amp; Related Devices</v>
      </c>
      <c r="F292" t="str">
        <f ca="1"/>
        <v>3674</v>
      </c>
      <c r="G292" t="str">
        <f ca="1"/>
        <v>4273 KING STREET EAST, SUITE 102 KITCHENER, A6 N2P 2E9</v>
      </c>
      <c r="H292">
        <f ca="1"/>
        <v>2021</v>
      </c>
      <c r="I292" t="str">
        <f ca="1"/>
        <v>FY</v>
      </c>
      <c r="J292">
        <f ca="1"/>
        <v>43.264668999999998</v>
      </c>
      <c r="K292" t="str">
        <f ca="1"/>
        <v/>
      </c>
      <c r="L292" t="str">
        <f ca="1"/>
        <v/>
      </c>
      <c r="M292" t="str">
        <f ca="1"/>
        <v/>
      </c>
      <c r="N292" t="str">
        <f ca="1"/>
        <v/>
      </c>
      <c r="O292" t="str">
        <f ca="1"/>
        <v/>
      </c>
      <c r="P292" t="str">
        <f ca="1"/>
        <v/>
      </c>
      <c r="Q292" t="str">
        <f ca="1"/>
        <v/>
      </c>
      <c r="R292" t="str">
        <f ca="1"/>
        <v/>
      </c>
      <c r="S292" t="str">
        <f ca="1"/>
        <v/>
      </c>
      <c r="T292" t="str">
        <f ca="1"/>
        <v/>
      </c>
      <c r="U292" t="str">
        <f ca="1"/>
        <v/>
      </c>
      <c r="V292" t="str">
        <f ca="1"/>
        <v/>
      </c>
      <c r="W292" t="str">
        <f ca="1"/>
        <v/>
      </c>
      <c r="X292" t="str">
        <f ca="1"/>
        <v/>
      </c>
      <c r="Y292" t="str">
        <f ca="1"/>
        <v/>
      </c>
      <c r="Z292" t="str">
        <f ca="1"/>
        <v/>
      </c>
      <c r="AA292" t="str">
        <f ca="1"/>
        <v/>
      </c>
      <c r="AB292" t="str">
        <f ca="1"/>
        <v/>
      </c>
      <c r="AC292" t="str">
        <f ca="1"/>
        <v/>
      </c>
      <c r="AD292" t="str">
        <f ca="1"/>
        <v/>
      </c>
      <c r="AE292" t="str">
        <f ca="1"/>
        <v/>
      </c>
      <c r="AF292" t="str">
        <f ca="1"/>
        <v/>
      </c>
      <c r="AG292" t="str">
        <f ca="1"/>
        <v/>
      </c>
      <c r="AH292" t="str">
        <f ca="1"/>
        <v/>
      </c>
      <c r="AI292" t="str">
        <f ca="1"/>
        <v/>
      </c>
      <c r="AJ292" t="str">
        <f ca="1"/>
        <v/>
      </c>
      <c r="AK292" t="str">
        <f ca="1"/>
        <v/>
      </c>
      <c r="AL292" t="str">
        <f ca="1"/>
        <v/>
      </c>
      <c r="AM292" t="str">
        <f ca="1"/>
        <v/>
      </c>
      <c r="AN292" t="str">
        <f ca="1"/>
        <v/>
      </c>
      <c r="AO292" t="str">
        <f ca="1"/>
        <v/>
      </c>
      <c r="AP292" t="str">
        <f ca="1"/>
        <v/>
      </c>
      <c r="AQ292" t="str">
        <f ca="1"/>
        <v/>
      </c>
      <c r="AR292" t="str">
        <f ca="1"/>
        <v/>
      </c>
      <c r="AS292" t="str">
        <f ca="1"/>
        <v/>
      </c>
      <c r="AT292" t="str">
        <f ca="1"/>
        <v/>
      </c>
      <c r="AU292" t="str">
        <f ca="1"/>
        <v/>
      </c>
      <c r="AV292" t="str">
        <f ca="1"/>
        <v/>
      </c>
      <c r="AW292" t="str">
        <f ca="1"/>
        <v/>
      </c>
      <c r="AX292" t="str">
        <f ca="1"/>
        <v/>
      </c>
      <c r="AY292" t="str">
        <f ca="1"/>
        <v/>
      </c>
      <c r="AZ292" t="str">
        <f ca="1"/>
        <v/>
      </c>
      <c r="BA292" t="str">
        <f ca="1"/>
        <v/>
      </c>
      <c r="BB292" t="str">
        <f ca="1"/>
        <v/>
      </c>
      <c r="BC292" t="str">
        <f ca="1"/>
        <v/>
      </c>
      <c r="BD292" t="str">
        <f ca="1"/>
        <v/>
      </c>
      <c r="BE292" t="str">
        <f ca="1"/>
        <v/>
      </c>
      <c r="BF292" t="str">
        <f ca="1"/>
        <v/>
      </c>
      <c r="BG292" t="str">
        <f ca="1"/>
        <v/>
      </c>
      <c r="BH292" t="str">
        <f ca="1"/>
        <v/>
      </c>
      <c r="BI292" t="str">
        <f ca="1"/>
        <v/>
      </c>
      <c r="BJ292" t="str">
        <f ca="1"/>
        <v/>
      </c>
      <c r="BK292" t="str">
        <f ca="1"/>
        <v/>
      </c>
      <c r="BL292" t="str">
        <f ca="1"/>
        <v/>
      </c>
      <c r="BM292" t="str">
        <f ca="1"/>
        <v/>
      </c>
      <c r="BN292" t="str">
        <f ca="1"/>
        <v/>
      </c>
      <c r="BO292" t="str">
        <f ca="1"/>
        <v/>
      </c>
      <c r="BP292" t="str">
        <f ca="1"/>
        <v/>
      </c>
      <c r="BQ292" t="str">
        <f ca="1"/>
        <v/>
      </c>
      <c r="BR292" t="str">
        <f ca="1"/>
        <v/>
      </c>
      <c r="BS292" t="str">
        <f ca="1"/>
        <v/>
      </c>
    </row>
    <row r="293" spans="1:71" x14ac:dyDescent="0.3">
      <c r="A293">
        <f ca="1"/>
        <v>1375877</v>
      </c>
      <c r="B293" t="str">
        <f ca="1"/>
        <v>Canadian Solar Inc.</v>
      </c>
      <c r="C293" t="str">
        <f ca="1"/>
        <v>CSIQ</v>
      </c>
      <c r="D293" t="str">
        <f ca="1"/>
        <v>04 Manufacturing</v>
      </c>
      <c r="E293" t="str">
        <f ca="1"/>
        <v>Semiconductors &amp; Related Devices</v>
      </c>
      <c r="F293" t="str">
        <f ca="1"/>
        <v>3674</v>
      </c>
      <c r="G293" t="str">
        <f ca="1"/>
        <v>4273 KING STREET EAST, SUITE 102 KITCHENER, A6 N2P 2E9</v>
      </c>
      <c r="H293">
        <f ca="1"/>
        <v>2020</v>
      </c>
      <c r="I293" t="str">
        <f ca="1"/>
        <v>FY</v>
      </c>
      <c r="J293">
        <f ca="1"/>
        <v>31.137369</v>
      </c>
      <c r="K293" t="str">
        <f ca="1"/>
        <v/>
      </c>
      <c r="L293" t="str">
        <f ca="1"/>
        <v/>
      </c>
      <c r="M293" t="str">
        <f ca="1"/>
        <v/>
      </c>
      <c r="N293" t="str">
        <f ca="1"/>
        <v/>
      </c>
      <c r="O293" t="str">
        <f ca="1"/>
        <v/>
      </c>
      <c r="P293" t="str">
        <f ca="1"/>
        <v/>
      </c>
      <c r="Q293" t="str">
        <f ca="1"/>
        <v/>
      </c>
      <c r="R293" t="str">
        <f ca="1"/>
        <v/>
      </c>
      <c r="S293" t="str">
        <f ca="1"/>
        <v/>
      </c>
      <c r="T293" t="str">
        <f ca="1"/>
        <v/>
      </c>
      <c r="U293" t="str">
        <f ca="1"/>
        <v/>
      </c>
      <c r="V293" t="str">
        <f ca="1"/>
        <v/>
      </c>
      <c r="W293" t="str">
        <f ca="1"/>
        <v/>
      </c>
      <c r="X293" t="str">
        <f ca="1"/>
        <v/>
      </c>
      <c r="Y293" t="str">
        <f ca="1"/>
        <v/>
      </c>
      <c r="Z293" t="str">
        <f ca="1"/>
        <v/>
      </c>
      <c r="AA293" t="str">
        <f ca="1"/>
        <v/>
      </c>
      <c r="AB293" t="str">
        <f ca="1"/>
        <v/>
      </c>
      <c r="AC293" t="str">
        <f ca="1"/>
        <v/>
      </c>
      <c r="AD293" t="str">
        <f ca="1"/>
        <v/>
      </c>
      <c r="AE293" t="str">
        <f ca="1"/>
        <v/>
      </c>
      <c r="AF293" t="str">
        <f ca="1"/>
        <v/>
      </c>
      <c r="AG293" t="str">
        <f ca="1"/>
        <v/>
      </c>
      <c r="AH293" t="str">
        <f ca="1"/>
        <v/>
      </c>
      <c r="AI293" t="str">
        <f ca="1"/>
        <v/>
      </c>
      <c r="AJ293" t="str">
        <f ca="1"/>
        <v/>
      </c>
      <c r="AK293" t="str">
        <f ca="1"/>
        <v/>
      </c>
      <c r="AL293" t="str">
        <f ca="1"/>
        <v/>
      </c>
      <c r="AM293" t="str">
        <f ca="1"/>
        <v/>
      </c>
      <c r="AN293" t="str">
        <f ca="1"/>
        <v/>
      </c>
      <c r="AO293" t="str">
        <f ca="1"/>
        <v/>
      </c>
      <c r="AP293" t="str">
        <f ca="1"/>
        <v/>
      </c>
      <c r="AQ293" t="str">
        <f ca="1"/>
        <v/>
      </c>
      <c r="AR293" t="str">
        <f ca="1"/>
        <v/>
      </c>
      <c r="AS293" t="str">
        <f ca="1"/>
        <v/>
      </c>
      <c r="AT293" t="str">
        <f ca="1"/>
        <v/>
      </c>
      <c r="AU293" t="str">
        <f ca="1"/>
        <v/>
      </c>
      <c r="AV293" t="str">
        <f ca="1"/>
        <v/>
      </c>
      <c r="AW293" t="str">
        <f ca="1"/>
        <v/>
      </c>
      <c r="AX293" t="str">
        <f ca="1"/>
        <v/>
      </c>
      <c r="AY293" t="str">
        <f ca="1"/>
        <v/>
      </c>
      <c r="AZ293" t="str">
        <f ca="1"/>
        <v/>
      </c>
      <c r="BA293" t="str">
        <f ca="1"/>
        <v/>
      </c>
      <c r="BB293" t="str">
        <f ca="1"/>
        <v/>
      </c>
      <c r="BC293" t="str">
        <f ca="1"/>
        <v/>
      </c>
      <c r="BD293" t="str">
        <f ca="1"/>
        <v/>
      </c>
      <c r="BE293" t="str">
        <f ca="1"/>
        <v/>
      </c>
      <c r="BF293" t="str">
        <f ca="1"/>
        <v/>
      </c>
      <c r="BG293" t="str">
        <f ca="1"/>
        <v/>
      </c>
      <c r="BH293" t="str">
        <f ca="1"/>
        <v/>
      </c>
      <c r="BI293" t="str">
        <f ca="1"/>
        <v/>
      </c>
      <c r="BJ293" t="str">
        <f ca="1"/>
        <v/>
      </c>
      <c r="BK293" t="str">
        <f ca="1"/>
        <v/>
      </c>
      <c r="BL293" t="str">
        <f ca="1"/>
        <v/>
      </c>
      <c r="BM293" t="str">
        <f ca="1"/>
        <v/>
      </c>
      <c r="BN293" t="str">
        <f ca="1"/>
        <v/>
      </c>
      <c r="BO293" t="str">
        <f ca="1"/>
        <v/>
      </c>
      <c r="BP293" t="str">
        <f ca="1"/>
        <v/>
      </c>
      <c r="BQ293" t="str">
        <f ca="1"/>
        <v/>
      </c>
      <c r="BR293" t="str">
        <f ca="1"/>
        <v/>
      </c>
      <c r="BS293" t="str">
        <f ca="1"/>
        <v/>
      </c>
    </row>
    <row r="294" spans="1:71" x14ac:dyDescent="0.3">
      <c r="A294">
        <f ca="1"/>
        <v>1375877</v>
      </c>
      <c r="B294" t="str">
        <f ca="1"/>
        <v>Canadian Solar Inc.</v>
      </c>
      <c r="C294" t="str">
        <f ca="1"/>
        <v>CSIQ</v>
      </c>
      <c r="D294" t="str">
        <f ca="1"/>
        <v>04 Manufacturing</v>
      </c>
      <c r="E294" t="str">
        <f ca="1"/>
        <v>Semiconductors &amp; Related Devices</v>
      </c>
      <c r="F294" t="str">
        <f ca="1"/>
        <v>3674</v>
      </c>
      <c r="G294" t="str">
        <f ca="1"/>
        <v>4273 KING STREET EAST, SUITE 102 KITCHENER, A6 N2P 2E9</v>
      </c>
      <c r="H294">
        <f ca="1"/>
        <v>2019</v>
      </c>
      <c r="I294" t="str">
        <f ca="1"/>
        <v>FY</v>
      </c>
      <c r="J294">
        <f ca="1"/>
        <v>19.937474000000002</v>
      </c>
      <c r="K294" t="str">
        <f ca="1"/>
        <v/>
      </c>
      <c r="L294" t="str">
        <f ca="1"/>
        <v/>
      </c>
      <c r="M294" t="str">
        <f ca="1"/>
        <v/>
      </c>
      <c r="N294" t="str">
        <f ca="1"/>
        <v/>
      </c>
      <c r="O294" t="str">
        <f ca="1"/>
        <v/>
      </c>
      <c r="P294" t="str">
        <f ca="1"/>
        <v/>
      </c>
      <c r="Q294" t="str">
        <f ca="1"/>
        <v/>
      </c>
      <c r="R294" t="str">
        <f ca="1"/>
        <v/>
      </c>
      <c r="S294" t="str">
        <f ca="1"/>
        <v/>
      </c>
      <c r="T294" t="str">
        <f ca="1"/>
        <v/>
      </c>
      <c r="U294" t="str">
        <f ca="1"/>
        <v/>
      </c>
      <c r="V294" t="str">
        <f ca="1"/>
        <v/>
      </c>
      <c r="W294" t="str">
        <f ca="1"/>
        <v/>
      </c>
      <c r="X294" t="str">
        <f ca="1"/>
        <v/>
      </c>
      <c r="Y294" t="str">
        <f ca="1"/>
        <v/>
      </c>
      <c r="Z294" t="str">
        <f ca="1"/>
        <v/>
      </c>
      <c r="AA294" t="str">
        <f ca="1"/>
        <v/>
      </c>
      <c r="AB294" t="str">
        <f ca="1"/>
        <v/>
      </c>
      <c r="AC294" t="str">
        <f ca="1"/>
        <v/>
      </c>
      <c r="AD294" t="str">
        <f ca="1"/>
        <v/>
      </c>
      <c r="AE294" t="str">
        <f ca="1"/>
        <v/>
      </c>
      <c r="AF294" t="str">
        <f ca="1"/>
        <v/>
      </c>
      <c r="AG294" t="str">
        <f ca="1"/>
        <v/>
      </c>
      <c r="AH294" t="str">
        <f ca="1"/>
        <v/>
      </c>
      <c r="AI294" t="str">
        <f ca="1"/>
        <v/>
      </c>
      <c r="AJ294" t="str">
        <f ca="1"/>
        <v/>
      </c>
      <c r="AK294" t="str">
        <f ca="1"/>
        <v/>
      </c>
      <c r="AL294" t="str">
        <f ca="1"/>
        <v/>
      </c>
      <c r="AM294" t="str">
        <f ca="1"/>
        <v/>
      </c>
      <c r="AN294" t="str">
        <f ca="1"/>
        <v/>
      </c>
      <c r="AO294" t="str">
        <f ca="1"/>
        <v/>
      </c>
      <c r="AP294" t="str">
        <f ca="1"/>
        <v/>
      </c>
      <c r="AQ294" t="str">
        <f ca="1"/>
        <v/>
      </c>
      <c r="AR294" t="str">
        <f ca="1"/>
        <v/>
      </c>
      <c r="AS294" t="str">
        <f ca="1"/>
        <v/>
      </c>
      <c r="AT294" t="str">
        <f ca="1"/>
        <v/>
      </c>
      <c r="AU294" t="str">
        <f ca="1"/>
        <v/>
      </c>
      <c r="AV294" t="str">
        <f ca="1"/>
        <v/>
      </c>
      <c r="AW294" t="str">
        <f ca="1"/>
        <v/>
      </c>
      <c r="AX294" t="str">
        <f ca="1"/>
        <v/>
      </c>
      <c r="AY294" t="str">
        <f ca="1"/>
        <v/>
      </c>
      <c r="AZ294" t="str">
        <f ca="1"/>
        <v/>
      </c>
      <c r="BA294" t="str">
        <f ca="1"/>
        <v/>
      </c>
      <c r="BB294" t="str">
        <f ca="1"/>
        <v/>
      </c>
      <c r="BC294" t="str">
        <f ca="1"/>
        <v/>
      </c>
      <c r="BD294" t="str">
        <f ca="1"/>
        <v/>
      </c>
      <c r="BE294" t="str">
        <f ca="1"/>
        <v/>
      </c>
      <c r="BF294" t="str">
        <f ca="1"/>
        <v/>
      </c>
      <c r="BG294" t="str">
        <f ca="1"/>
        <v/>
      </c>
      <c r="BH294" t="str">
        <f ca="1"/>
        <v/>
      </c>
      <c r="BI294" t="str">
        <f ca="1"/>
        <v/>
      </c>
      <c r="BJ294" t="str">
        <f ca="1"/>
        <v/>
      </c>
      <c r="BK294" t="str">
        <f ca="1"/>
        <v/>
      </c>
      <c r="BL294" t="str">
        <f ca="1"/>
        <v/>
      </c>
      <c r="BM294" t="str">
        <f ca="1"/>
        <v/>
      </c>
      <c r="BN294" t="str">
        <f ca="1"/>
        <v/>
      </c>
      <c r="BO294" t="str">
        <f ca="1"/>
        <v/>
      </c>
      <c r="BP294" t="str">
        <f ca="1"/>
        <v/>
      </c>
      <c r="BQ294" t="str">
        <f ca="1"/>
        <v/>
      </c>
      <c r="BR294" t="str">
        <f ca="1"/>
        <v/>
      </c>
      <c r="BS294" t="str">
        <f ca="1"/>
        <v/>
      </c>
    </row>
    <row r="295" spans="1:71" x14ac:dyDescent="0.3">
      <c r="A295">
        <f ca="1"/>
        <v>1375877</v>
      </c>
      <c r="B295" t="str">
        <f ca="1"/>
        <v>Canadian Solar Inc.</v>
      </c>
      <c r="C295" t="str">
        <f ca="1"/>
        <v>CSIQ</v>
      </c>
      <c r="D295" t="str">
        <f ca="1"/>
        <v>04 Manufacturing</v>
      </c>
      <c r="E295" t="str">
        <f ca="1"/>
        <v>Semiconductors &amp; Related Devices</v>
      </c>
      <c r="F295" t="str">
        <f ca="1"/>
        <v>3674</v>
      </c>
      <c r="G295" t="str">
        <f ca="1"/>
        <v>4273 KING STREET EAST, SUITE 102 KITCHENER, A6 N2P 2E9</v>
      </c>
      <c r="H295">
        <f ca="1"/>
        <v>2018</v>
      </c>
      <c r="I295" t="str">
        <f ca="1"/>
        <v>FY</v>
      </c>
      <c r="J295">
        <f ca="1"/>
        <v>14.785441</v>
      </c>
      <c r="K295" t="str">
        <f ca="1"/>
        <v/>
      </c>
      <c r="L295" t="str">
        <f ca="1"/>
        <v/>
      </c>
      <c r="M295" t="str">
        <f ca="1"/>
        <v/>
      </c>
      <c r="N295" t="str">
        <f ca="1"/>
        <v/>
      </c>
      <c r="O295" t="str">
        <f ca="1"/>
        <v/>
      </c>
      <c r="P295" t="str">
        <f ca="1"/>
        <v/>
      </c>
      <c r="Q295" t="str">
        <f ca="1"/>
        <v/>
      </c>
      <c r="R295" t="str">
        <f ca="1"/>
        <v/>
      </c>
      <c r="S295" t="str">
        <f ca="1"/>
        <v/>
      </c>
      <c r="T295" t="str">
        <f ca="1"/>
        <v/>
      </c>
      <c r="U295" t="str">
        <f ca="1"/>
        <v/>
      </c>
      <c r="V295" t="str">
        <f ca="1"/>
        <v/>
      </c>
      <c r="W295" t="str">
        <f ca="1"/>
        <v/>
      </c>
      <c r="X295" t="str">
        <f ca="1"/>
        <v/>
      </c>
      <c r="Y295" t="str">
        <f ca="1"/>
        <v/>
      </c>
      <c r="Z295" t="str">
        <f ca="1"/>
        <v/>
      </c>
      <c r="AA295" t="str">
        <f ca="1"/>
        <v/>
      </c>
      <c r="AB295" t="str">
        <f ca="1"/>
        <v/>
      </c>
      <c r="AC295" t="str">
        <f ca="1"/>
        <v/>
      </c>
      <c r="AD295" t="str">
        <f ca="1"/>
        <v/>
      </c>
      <c r="AE295" t="str">
        <f ca="1"/>
        <v/>
      </c>
      <c r="AF295" t="str">
        <f ca="1"/>
        <v/>
      </c>
      <c r="AG295" t="str">
        <f ca="1"/>
        <v/>
      </c>
      <c r="AH295" t="str">
        <f ca="1"/>
        <v/>
      </c>
      <c r="AI295" t="str">
        <f ca="1"/>
        <v/>
      </c>
      <c r="AJ295" t="str">
        <f ca="1"/>
        <v/>
      </c>
      <c r="AK295" t="str">
        <f ca="1"/>
        <v/>
      </c>
      <c r="AL295" t="str">
        <f ca="1"/>
        <v/>
      </c>
      <c r="AM295" t="str">
        <f ca="1"/>
        <v/>
      </c>
      <c r="AN295" t="str">
        <f ca="1"/>
        <v/>
      </c>
      <c r="AO295" t="str">
        <f ca="1"/>
        <v/>
      </c>
      <c r="AP295" t="str">
        <f ca="1"/>
        <v/>
      </c>
      <c r="AQ295" t="str">
        <f ca="1"/>
        <v/>
      </c>
      <c r="AR295" t="str">
        <f ca="1"/>
        <v/>
      </c>
      <c r="AS295" t="str">
        <f ca="1"/>
        <v/>
      </c>
      <c r="AT295" t="str">
        <f ca="1"/>
        <v/>
      </c>
      <c r="AU295" t="str">
        <f ca="1"/>
        <v/>
      </c>
      <c r="AV295" t="str">
        <f ca="1"/>
        <v/>
      </c>
      <c r="AW295" t="str">
        <f ca="1"/>
        <v/>
      </c>
      <c r="AX295" t="str">
        <f ca="1"/>
        <v/>
      </c>
      <c r="AY295" t="str">
        <f ca="1"/>
        <v/>
      </c>
      <c r="AZ295" t="str">
        <f ca="1"/>
        <v/>
      </c>
      <c r="BA295" t="str">
        <f ca="1"/>
        <v/>
      </c>
      <c r="BB295" t="str">
        <f ca="1"/>
        <v/>
      </c>
      <c r="BC295" t="str">
        <f ca="1"/>
        <v/>
      </c>
      <c r="BD295" t="str">
        <f ca="1"/>
        <v/>
      </c>
      <c r="BE295" t="str">
        <f ca="1"/>
        <v/>
      </c>
      <c r="BF295" t="str">
        <f ca="1"/>
        <v/>
      </c>
      <c r="BG295" t="str">
        <f ca="1"/>
        <v/>
      </c>
      <c r="BH295" t="str">
        <f ca="1"/>
        <v/>
      </c>
      <c r="BI295" t="str">
        <f ca="1"/>
        <v/>
      </c>
      <c r="BJ295" t="str">
        <f ca="1"/>
        <v/>
      </c>
      <c r="BK295" t="str">
        <f ca="1"/>
        <v/>
      </c>
      <c r="BL295" t="str">
        <f ca="1"/>
        <v/>
      </c>
      <c r="BM295" t="str">
        <f ca="1"/>
        <v/>
      </c>
      <c r="BN295" t="str">
        <f ca="1"/>
        <v/>
      </c>
      <c r="BO295" t="str">
        <f ca="1"/>
        <v/>
      </c>
      <c r="BP295" t="str">
        <f ca="1"/>
        <v/>
      </c>
      <c r="BQ295" t="str">
        <f ca="1"/>
        <v/>
      </c>
      <c r="BR295" t="str">
        <f ca="1"/>
        <v/>
      </c>
      <c r="BS295" t="str">
        <f ca="1"/>
        <v/>
      </c>
    </row>
    <row r="296" spans="1:71" x14ac:dyDescent="0.3">
      <c r="A296">
        <f ca="1"/>
        <v>1375877</v>
      </c>
      <c r="B296" t="str">
        <f ca="1"/>
        <v>Canadian Solar Inc.</v>
      </c>
      <c r="C296" t="str">
        <f ca="1"/>
        <v>CSIQ</v>
      </c>
      <c r="D296" t="str">
        <f ca="1"/>
        <v>04 Manufacturing</v>
      </c>
      <c r="E296" t="str">
        <f ca="1"/>
        <v>Semiconductors &amp; Related Devices</v>
      </c>
      <c r="F296" t="str">
        <f ca="1"/>
        <v>3674</v>
      </c>
      <c r="G296" t="str">
        <f ca="1"/>
        <v>4273 KING STREET EAST, SUITE 102 KITCHENER, A6 N2P 2E9</v>
      </c>
      <c r="H296">
        <f ca="1"/>
        <v>2017</v>
      </c>
      <c r="I296" t="str">
        <f ca="1"/>
        <v>FY</v>
      </c>
      <c r="J296">
        <f ca="1"/>
        <v>14.983509</v>
      </c>
      <c r="K296" t="str">
        <f ca="1"/>
        <v/>
      </c>
      <c r="L296" t="str">
        <f ca="1"/>
        <v/>
      </c>
      <c r="M296" t="str">
        <f ca="1"/>
        <v/>
      </c>
      <c r="N296" t="str">
        <f ca="1"/>
        <v/>
      </c>
      <c r="O296" t="str">
        <f ca="1"/>
        <v/>
      </c>
      <c r="P296" t="str">
        <f ca="1"/>
        <v/>
      </c>
      <c r="Q296" t="str">
        <f ca="1"/>
        <v/>
      </c>
      <c r="R296" t="str">
        <f ca="1"/>
        <v/>
      </c>
      <c r="S296" t="str">
        <f ca="1"/>
        <v/>
      </c>
      <c r="T296" t="str">
        <f ca="1"/>
        <v/>
      </c>
      <c r="U296" t="str">
        <f ca="1"/>
        <v/>
      </c>
      <c r="V296" t="str">
        <f ca="1"/>
        <v/>
      </c>
      <c r="W296" t="str">
        <f ca="1"/>
        <v/>
      </c>
      <c r="X296" t="str">
        <f ca="1"/>
        <v/>
      </c>
      <c r="Y296" t="str">
        <f ca="1"/>
        <v/>
      </c>
      <c r="Z296" t="str">
        <f ca="1"/>
        <v/>
      </c>
      <c r="AA296" t="str">
        <f ca="1"/>
        <v/>
      </c>
      <c r="AB296" t="str">
        <f ca="1"/>
        <v/>
      </c>
      <c r="AC296" t="str">
        <f ca="1"/>
        <v/>
      </c>
      <c r="AD296" t="str">
        <f ca="1"/>
        <v/>
      </c>
      <c r="AE296" t="str">
        <f ca="1"/>
        <v/>
      </c>
      <c r="AF296" t="str">
        <f ca="1"/>
        <v/>
      </c>
      <c r="AG296" t="str">
        <f ca="1"/>
        <v/>
      </c>
      <c r="AH296" t="str">
        <f ca="1"/>
        <v/>
      </c>
      <c r="AI296" t="str">
        <f ca="1"/>
        <v/>
      </c>
      <c r="AJ296" t="str">
        <f ca="1"/>
        <v/>
      </c>
      <c r="AK296" t="str">
        <f ca="1"/>
        <v/>
      </c>
      <c r="AL296" t="str">
        <f ca="1"/>
        <v/>
      </c>
      <c r="AM296" t="str">
        <f ca="1"/>
        <v/>
      </c>
      <c r="AN296" t="str">
        <f ca="1"/>
        <v/>
      </c>
      <c r="AO296" t="str">
        <f ca="1"/>
        <v/>
      </c>
      <c r="AP296" t="str">
        <f ca="1"/>
        <v/>
      </c>
      <c r="AQ296" t="str">
        <f ca="1"/>
        <v/>
      </c>
      <c r="AR296" t="str">
        <f ca="1"/>
        <v/>
      </c>
      <c r="AS296" t="str">
        <f ca="1"/>
        <v/>
      </c>
      <c r="AT296" t="str">
        <f ca="1"/>
        <v/>
      </c>
      <c r="AU296" t="str">
        <f ca="1"/>
        <v/>
      </c>
      <c r="AV296" t="str">
        <f ca="1"/>
        <v/>
      </c>
      <c r="AW296" t="str">
        <f ca="1"/>
        <v/>
      </c>
      <c r="AX296" t="str">
        <f ca="1"/>
        <v/>
      </c>
      <c r="AY296" t="str">
        <f ca="1"/>
        <v/>
      </c>
      <c r="AZ296" t="str">
        <f ca="1"/>
        <v/>
      </c>
      <c r="BA296" t="str">
        <f ca="1"/>
        <v/>
      </c>
      <c r="BB296" t="str">
        <f ca="1"/>
        <v/>
      </c>
      <c r="BC296" t="str">
        <f ca="1"/>
        <v/>
      </c>
      <c r="BD296" t="str">
        <f ca="1"/>
        <v/>
      </c>
      <c r="BE296" t="str">
        <f ca="1"/>
        <v/>
      </c>
      <c r="BF296" t="str">
        <f ca="1"/>
        <v/>
      </c>
      <c r="BG296" t="str">
        <f ca="1"/>
        <v/>
      </c>
      <c r="BH296" t="str">
        <f ca="1"/>
        <v/>
      </c>
      <c r="BI296" t="str">
        <f ca="1"/>
        <v/>
      </c>
      <c r="BJ296" t="str">
        <f ca="1"/>
        <v/>
      </c>
      <c r="BK296" t="str">
        <f ca="1"/>
        <v/>
      </c>
      <c r="BL296" t="str">
        <f ca="1"/>
        <v/>
      </c>
      <c r="BM296" t="str">
        <f ca="1"/>
        <v/>
      </c>
      <c r="BN296" t="str">
        <f ca="1"/>
        <v/>
      </c>
      <c r="BO296" t="str">
        <f ca="1"/>
        <v/>
      </c>
      <c r="BP296" t="str">
        <f ca="1"/>
        <v/>
      </c>
      <c r="BQ296" t="str">
        <f ca="1"/>
        <v/>
      </c>
      <c r="BR296" t="str">
        <f ca="1"/>
        <v/>
      </c>
      <c r="BS296" t="str">
        <f ca="1"/>
        <v/>
      </c>
    </row>
    <row r="297" spans="1:71" x14ac:dyDescent="0.3">
      <c r="A297">
        <f ca="1"/>
        <v>29002</v>
      </c>
      <c r="B297" t="str">
        <f ca="1"/>
        <v>DIODES INC /DEL/</v>
      </c>
      <c r="C297" t="str">
        <f ca="1"/>
        <v>DIOD</v>
      </c>
      <c r="D297" t="str">
        <f ca="1"/>
        <v>04 Manufacturing</v>
      </c>
      <c r="E297" t="str">
        <f ca="1"/>
        <v>Semiconductors &amp; Related Devices</v>
      </c>
      <c r="F297" t="str">
        <f ca="1"/>
        <v>3674</v>
      </c>
      <c r="G297" t="str">
        <f ca="1"/>
        <v>4949 HEDGCOXE ROAD SUITE 200 PLANO, TX 75024</v>
      </c>
      <c r="H297">
        <f ca="1"/>
        <v>2026</v>
      </c>
      <c r="I297" t="str">
        <f ca="1"/>
        <v>FY</v>
      </c>
      <c r="J297">
        <f ca="1"/>
        <v>68.055616000000001</v>
      </c>
      <c r="K297" t="str">
        <f ca="1"/>
        <v/>
      </c>
      <c r="L297" t="str">
        <f ca="1"/>
        <v/>
      </c>
      <c r="M297" t="str">
        <f ca="1"/>
        <v/>
      </c>
      <c r="N297" t="str">
        <f ca="1"/>
        <v/>
      </c>
      <c r="O297" t="str">
        <f ca="1"/>
        <v/>
      </c>
      <c r="P297" t="str">
        <f ca="1"/>
        <v/>
      </c>
      <c r="Q297" t="str">
        <f ca="1"/>
        <v/>
      </c>
      <c r="R297" t="str">
        <f ca="1"/>
        <v/>
      </c>
      <c r="S297" t="str">
        <f ca="1"/>
        <v/>
      </c>
      <c r="T297" t="str">
        <f ca="1"/>
        <v/>
      </c>
      <c r="U297" t="str">
        <f ca="1"/>
        <v/>
      </c>
      <c r="V297" t="str">
        <f ca="1"/>
        <v/>
      </c>
      <c r="W297" t="str">
        <f ca="1"/>
        <v/>
      </c>
      <c r="X297" t="str">
        <f ca="1"/>
        <v/>
      </c>
      <c r="Y297" t="str">
        <f ca="1"/>
        <v/>
      </c>
      <c r="Z297" t="str">
        <f ca="1"/>
        <v/>
      </c>
      <c r="AA297" t="str">
        <f ca="1"/>
        <v/>
      </c>
      <c r="AB297" t="str">
        <f ca="1"/>
        <v/>
      </c>
      <c r="AC297" t="str">
        <f ca="1"/>
        <v/>
      </c>
      <c r="AD297" t="str">
        <f ca="1"/>
        <v/>
      </c>
      <c r="AE297" t="str">
        <f ca="1"/>
        <v/>
      </c>
      <c r="AF297" t="str">
        <f ca="1"/>
        <v/>
      </c>
      <c r="AG297" t="str">
        <f ca="1"/>
        <v/>
      </c>
      <c r="AH297" t="str">
        <f ca="1"/>
        <v/>
      </c>
      <c r="AI297" t="str">
        <f ca="1"/>
        <v/>
      </c>
      <c r="AJ297" t="str">
        <f ca="1"/>
        <v/>
      </c>
      <c r="AK297" t="str">
        <f ca="1"/>
        <v/>
      </c>
      <c r="AL297" t="str">
        <f ca="1"/>
        <v/>
      </c>
      <c r="AM297" t="str">
        <f ca="1"/>
        <v/>
      </c>
      <c r="AN297" t="str">
        <f ca="1"/>
        <v/>
      </c>
      <c r="AO297" t="str">
        <f ca="1"/>
        <v/>
      </c>
      <c r="AP297" t="str">
        <f ca="1"/>
        <v/>
      </c>
      <c r="AQ297" t="str">
        <f ca="1"/>
        <v/>
      </c>
      <c r="AR297" t="str">
        <f ca="1"/>
        <v/>
      </c>
      <c r="AS297" t="str">
        <f ca="1"/>
        <v/>
      </c>
      <c r="AT297" t="str">
        <f ca="1"/>
        <v/>
      </c>
      <c r="AU297" t="str">
        <f ca="1"/>
        <v/>
      </c>
      <c r="AV297" t="str">
        <f ca="1"/>
        <v/>
      </c>
      <c r="AW297" t="str">
        <f ca="1"/>
        <v/>
      </c>
      <c r="AX297" t="str">
        <f ca="1"/>
        <v/>
      </c>
      <c r="AY297" t="str">
        <f ca="1"/>
        <v/>
      </c>
      <c r="AZ297" t="str">
        <f ca="1"/>
        <v/>
      </c>
      <c r="BA297" t="str">
        <f ca="1"/>
        <v/>
      </c>
      <c r="BB297" t="str">
        <f ca="1"/>
        <v/>
      </c>
      <c r="BC297" t="str">
        <f ca="1"/>
        <v/>
      </c>
      <c r="BD297" t="str">
        <f ca="1"/>
        <v/>
      </c>
      <c r="BE297" t="str">
        <f ca="1"/>
        <v/>
      </c>
      <c r="BF297" t="str">
        <f ca="1"/>
        <v/>
      </c>
      <c r="BG297" t="str">
        <f ca="1"/>
        <v/>
      </c>
      <c r="BH297" t="str">
        <f ca="1"/>
        <v/>
      </c>
      <c r="BI297" t="str">
        <f ca="1"/>
        <v/>
      </c>
      <c r="BJ297" t="str">
        <f ca="1"/>
        <v/>
      </c>
      <c r="BK297" t="str">
        <f ca="1"/>
        <v/>
      </c>
      <c r="BL297" t="str">
        <f ca="1"/>
        <v/>
      </c>
      <c r="BM297" t="str">
        <f ca="1"/>
        <v/>
      </c>
      <c r="BN297" t="str">
        <f ca="1"/>
        <v/>
      </c>
      <c r="BO297" t="str">
        <f ca="1"/>
        <v/>
      </c>
      <c r="BP297" t="str">
        <f ca="1"/>
        <v/>
      </c>
      <c r="BQ297" t="str">
        <f ca="1"/>
        <v/>
      </c>
      <c r="BR297" t="str">
        <f ca="1"/>
        <v/>
      </c>
      <c r="BS297" t="str">
        <f ca="1"/>
        <v/>
      </c>
    </row>
    <row r="298" spans="1:71" x14ac:dyDescent="0.3">
      <c r="A298">
        <f ca="1"/>
        <v>29002</v>
      </c>
      <c r="B298" t="str">
        <f ca="1"/>
        <v>DIODES INC /DEL/</v>
      </c>
      <c r="C298" t="str">
        <f ca="1"/>
        <v>DIOD</v>
      </c>
      <c r="D298" t="str">
        <f ca="1"/>
        <v>04 Manufacturing</v>
      </c>
      <c r="E298" t="str">
        <f ca="1"/>
        <v>Semiconductors &amp; Related Devices</v>
      </c>
      <c r="F298" t="str">
        <f ca="1"/>
        <v>3674</v>
      </c>
      <c r="G298" t="str">
        <f ca="1"/>
        <v>4949 HEDGCOXE ROAD SUITE 200 PLANO, TX 75024</v>
      </c>
      <c r="H298">
        <f ca="1"/>
        <v>2025</v>
      </c>
      <c r="I298" t="str">
        <f ca="1"/>
        <v>FY</v>
      </c>
      <c r="J298">
        <f ca="1"/>
        <v>49.742328999999998</v>
      </c>
      <c r="K298">
        <f ca="1"/>
        <v>2448100000</v>
      </c>
      <c r="L298">
        <f ca="1"/>
        <v>1256962000</v>
      </c>
      <c r="M298">
        <f ca="1"/>
        <v>367212000</v>
      </c>
      <c r="N298" t="str">
        <f ca="1"/>
        <v/>
      </c>
      <c r="O298">
        <f ca="1"/>
        <v>471546000</v>
      </c>
      <c r="P298" t="str">
        <f ca="1"/>
        <v/>
      </c>
      <c r="Q298">
        <f ca="1"/>
        <v>649605000</v>
      </c>
      <c r="R298">
        <f ca="1"/>
        <v>45455000</v>
      </c>
      <c r="S298">
        <f ca="1"/>
        <v>183437000</v>
      </c>
      <c r="T298">
        <f ca="1"/>
        <v>509691000</v>
      </c>
      <c r="U298">
        <f ca="1"/>
        <v>378340000</v>
      </c>
      <c r="V298">
        <f ca="1"/>
        <v>149376000</v>
      </c>
      <c r="W298" t="str">
        <f ca="1"/>
        <v/>
      </c>
      <c r="X298" t="str">
        <f ca="1"/>
        <v/>
      </c>
      <c r="Y298">
        <f ca="1"/>
        <v>25666000</v>
      </c>
      <c r="Z298">
        <f ca="1"/>
        <v>1878124000</v>
      </c>
      <c r="AA298">
        <f ca="1"/>
        <v>371914000</v>
      </c>
      <c r="AB298" t="str">
        <f ca="1"/>
        <v/>
      </c>
      <c r="AC298">
        <f ca="1"/>
        <v>37259000</v>
      </c>
      <c r="AD298">
        <f ca="1"/>
        <v>45875799</v>
      </c>
      <c r="AE298">
        <f ca="1"/>
        <v>462436000</v>
      </c>
      <c r="AF298" t="str">
        <f ca="1"/>
        <v/>
      </c>
      <c r="AG298" t="str">
        <f ca="1"/>
        <v/>
      </c>
      <c r="AH298">
        <f ca="1"/>
        <v>35462000</v>
      </c>
      <c r="AI298">
        <f ca="1"/>
        <v>162175000</v>
      </c>
      <c r="AJ298">
        <f ca="1"/>
        <v>426974000</v>
      </c>
      <c r="AK298">
        <f ca="1"/>
        <v>14789000</v>
      </c>
      <c r="AL298">
        <f ca="1"/>
        <v>66141000</v>
      </c>
      <c r="AM298" t="str">
        <f ca="1"/>
        <v/>
      </c>
      <c r="AN298" t="str">
        <f ca="1"/>
        <v/>
      </c>
      <c r="AO298">
        <f ca="1"/>
        <v>215513000</v>
      </c>
      <c r="AP298" t="str">
        <f ca="1"/>
        <v/>
      </c>
      <c r="AQ298" t="str">
        <f ca="1"/>
        <v/>
      </c>
      <c r="AR298" t="str">
        <f ca="1"/>
        <v/>
      </c>
      <c r="AS298">
        <f ca="1"/>
        <v>-116178000</v>
      </c>
      <c r="AT298">
        <f ca="1"/>
        <v>-54811000</v>
      </c>
      <c r="AU298" t="str">
        <f ca="1"/>
        <v/>
      </c>
      <c r="AV298" t="str">
        <f ca="1"/>
        <v/>
      </c>
      <c r="AW298">
        <f ca="1"/>
        <v>1.43</v>
      </c>
      <c r="AX298">
        <f ca="1"/>
        <v>473247000</v>
      </c>
      <c r="AY298" t="str">
        <f ca="1"/>
        <v/>
      </c>
      <c r="AZ298" t="str">
        <f ca="1"/>
        <v/>
      </c>
      <c r="BA298" t="str">
        <f ca="1"/>
        <v/>
      </c>
      <c r="BB298" t="str">
        <f ca="1"/>
        <v/>
      </c>
      <c r="BC298" t="str">
        <f ca="1"/>
        <v/>
      </c>
      <c r="BD298" t="str">
        <f ca="1"/>
        <v/>
      </c>
      <c r="BE298" t="str">
        <f ca="1"/>
        <v/>
      </c>
      <c r="BF298" t="str">
        <f ca="1"/>
        <v/>
      </c>
      <c r="BG298" t="str">
        <f ca="1"/>
        <v/>
      </c>
      <c r="BH298" t="str">
        <f ca="1"/>
        <v/>
      </c>
      <c r="BI298" t="str">
        <f ca="1"/>
        <v/>
      </c>
      <c r="BJ298" t="str">
        <f ca="1"/>
        <v/>
      </c>
      <c r="BK298" t="str">
        <f ca="1"/>
        <v/>
      </c>
      <c r="BL298">
        <f ca="1"/>
        <v>0.208198602998244</v>
      </c>
      <c r="BM298" t="str">
        <f ca="1"/>
        <v/>
      </c>
      <c r="BN298">
        <f ca="1"/>
        <v>0.97058730242638902</v>
      </c>
      <c r="BO298">
        <f ca="1"/>
        <v>2.0759528466458699</v>
      </c>
      <c r="BP298">
        <f ca="1"/>
        <v>34.784845454545497</v>
      </c>
      <c r="BQ298">
        <f ca="1"/>
        <v>3.52165245745222E-2</v>
      </c>
      <c r="BR298" t="str">
        <f ca="1"/>
        <v/>
      </c>
      <c r="BS298">
        <f ca="1"/>
        <v>3.7873713593990599E-8</v>
      </c>
    </row>
    <row r="299" spans="1:71" x14ac:dyDescent="0.3">
      <c r="A299">
        <f ca="1"/>
        <v>29002</v>
      </c>
      <c r="B299" t="str">
        <f ca="1"/>
        <v>DIODES INC /DEL/</v>
      </c>
      <c r="C299" t="str">
        <f ca="1"/>
        <v>DIOD</v>
      </c>
      <c r="D299" t="str">
        <f ca="1"/>
        <v>04 Manufacturing</v>
      </c>
      <c r="E299" t="str">
        <f ca="1"/>
        <v>Semiconductors &amp; Related Devices</v>
      </c>
      <c r="F299" t="str">
        <f ca="1"/>
        <v>3674</v>
      </c>
      <c r="G299" t="str">
        <f ca="1"/>
        <v>4949 HEDGCOXE ROAD SUITE 200 PLANO, TX 75024</v>
      </c>
      <c r="H299">
        <f ca="1"/>
        <v>2024</v>
      </c>
      <c r="I299" t="str">
        <f ca="1"/>
        <v>FY</v>
      </c>
      <c r="J299">
        <f ca="1"/>
        <v>67.791534999999996</v>
      </c>
      <c r="K299">
        <f ca="1"/>
        <v>2386281000</v>
      </c>
      <c r="L299">
        <f ca="1"/>
        <v>1224153000</v>
      </c>
      <c r="M299">
        <f ca="1"/>
        <v>308671000</v>
      </c>
      <c r="N299" t="str">
        <f ca="1"/>
        <v/>
      </c>
      <c r="O299">
        <f ca="1"/>
        <v>474948000</v>
      </c>
      <c r="P299" t="str">
        <f ca="1"/>
        <v/>
      </c>
      <c r="Q299">
        <f ca="1"/>
        <v>684259000</v>
      </c>
      <c r="R299">
        <f ca="1"/>
        <v>67397000</v>
      </c>
      <c r="S299">
        <f ca="1"/>
        <v>181555000</v>
      </c>
      <c r="T299">
        <f ca="1"/>
        <v>517334000</v>
      </c>
      <c r="U299">
        <f ca="1"/>
        <v>375596000</v>
      </c>
      <c r="V299">
        <f ca="1"/>
        <v>133765000</v>
      </c>
      <c r="W299" t="str">
        <f ca="1"/>
        <v/>
      </c>
      <c r="X299" t="str">
        <f ca="1"/>
        <v/>
      </c>
      <c r="Y299">
        <f ca="1"/>
        <v>20659000</v>
      </c>
      <c r="Z299">
        <f ca="1"/>
        <v>1795301000</v>
      </c>
      <c r="AA299">
        <f ca="1"/>
        <v>338100000</v>
      </c>
      <c r="AB299" t="str">
        <f ca="1"/>
        <v/>
      </c>
      <c r="AC299">
        <f ca="1"/>
        <v>37083000</v>
      </c>
      <c r="AD299">
        <f ca="1"/>
        <v>46332891</v>
      </c>
      <c r="AE299">
        <f ca="1"/>
        <v>435862000</v>
      </c>
      <c r="AF299" t="str">
        <f ca="1"/>
        <v/>
      </c>
      <c r="AG299" t="str">
        <f ca="1"/>
        <v/>
      </c>
      <c r="AH299">
        <f ca="1"/>
        <v>50450000</v>
      </c>
      <c r="AI299">
        <f ca="1"/>
        <v>134051000</v>
      </c>
      <c r="AJ299">
        <f ca="1"/>
        <v>385412000</v>
      </c>
      <c r="AK299">
        <f ca="1"/>
        <v>11840000</v>
      </c>
      <c r="AL299">
        <f ca="1"/>
        <v>44024000</v>
      </c>
      <c r="AM299">
        <f ca="1"/>
        <v>2334000</v>
      </c>
      <c r="AN299" t="str">
        <f ca="1"/>
        <v/>
      </c>
      <c r="AO299">
        <f ca="1"/>
        <v>119435000</v>
      </c>
      <c r="AP299" t="str">
        <f ca="1"/>
        <v/>
      </c>
      <c r="AQ299" t="str">
        <f ca="1"/>
        <v/>
      </c>
      <c r="AR299" t="str">
        <f ca="1"/>
        <v/>
      </c>
      <c r="AS299">
        <f ca="1"/>
        <v>-118040000</v>
      </c>
      <c r="AT299">
        <f ca="1"/>
        <v>-19344000</v>
      </c>
      <c r="AU299" t="str">
        <f ca="1"/>
        <v/>
      </c>
      <c r="AV299" t="str">
        <f ca="1"/>
        <v/>
      </c>
      <c r="AW299">
        <f ca="1"/>
        <v>0.95</v>
      </c>
      <c r="AX299">
        <f ca="1"/>
        <v>432361000</v>
      </c>
      <c r="AY299" t="str">
        <f ca="1"/>
        <v/>
      </c>
      <c r="AZ299">
        <f ca="1"/>
        <v>58198000</v>
      </c>
      <c r="BA299">
        <f ca="1"/>
        <v>58198000</v>
      </c>
      <c r="BB299" t="str">
        <f ca="1"/>
        <v/>
      </c>
      <c r="BC299" t="str">
        <f ca="1"/>
        <v/>
      </c>
      <c r="BD299" t="str">
        <f ca="1"/>
        <v/>
      </c>
      <c r="BE299" t="str">
        <f ca="1"/>
        <v/>
      </c>
      <c r="BF299" t="str">
        <f ca="1"/>
        <v/>
      </c>
      <c r="BG299" t="str">
        <f ca="1"/>
        <v/>
      </c>
      <c r="BH299" t="str">
        <f ca="1"/>
        <v/>
      </c>
      <c r="BI299" t="str">
        <f ca="1"/>
        <v/>
      </c>
      <c r="BJ299" t="str">
        <f ca="1"/>
        <v/>
      </c>
      <c r="BK299" t="str">
        <f ca="1"/>
        <v/>
      </c>
      <c r="BL299">
        <f ca="1"/>
        <v>0.21679508825658</v>
      </c>
      <c r="BM299">
        <f ca="1"/>
        <v>24.9348757497858</v>
      </c>
      <c r="BN299">
        <f ca="1"/>
        <v>0.82181652626758495</v>
      </c>
      <c r="BO299">
        <f ca="1"/>
        <v>1.9947097413178001</v>
      </c>
      <c r="BP299">
        <f ca="1"/>
        <v>71.359510526315802</v>
      </c>
      <c r="BQ299">
        <f ca="1"/>
        <v>2.45217932814609E-2</v>
      </c>
      <c r="BR299" t="str">
        <f ca="1"/>
        <v/>
      </c>
      <c r="BS299">
        <f ca="1"/>
        <v>3.58725128822409E-8</v>
      </c>
    </row>
    <row r="300" spans="1:71" x14ac:dyDescent="0.3">
      <c r="A300">
        <f ca="1"/>
        <v>29002</v>
      </c>
      <c r="B300" t="str">
        <f ca="1"/>
        <v>DIODES INC /DEL/</v>
      </c>
      <c r="C300" t="str">
        <f ca="1"/>
        <v>DIOD</v>
      </c>
      <c r="D300" t="str">
        <f ca="1"/>
        <v>04 Manufacturing</v>
      </c>
      <c r="E300" t="str">
        <f ca="1"/>
        <v>Semiconductors &amp; Related Devices</v>
      </c>
      <c r="F300" t="str">
        <f ca="1"/>
        <v>3674</v>
      </c>
      <c r="G300" t="str">
        <f ca="1"/>
        <v>4949 HEDGCOXE ROAD SUITE 200 PLANO, TX 75024</v>
      </c>
      <c r="H300">
        <f ca="1"/>
        <v>2023</v>
      </c>
      <c r="I300" t="str">
        <f ca="1"/>
        <v>FY</v>
      </c>
      <c r="J300">
        <f ca="1"/>
        <v>82.201713999999996</v>
      </c>
      <c r="K300">
        <f ca="1"/>
        <v>2367659000</v>
      </c>
      <c r="L300">
        <f ca="1"/>
        <v>1187385000</v>
      </c>
      <c r="M300">
        <f ca="1"/>
        <v>315457000</v>
      </c>
      <c r="N300" t="str">
        <f ca="1"/>
        <v/>
      </c>
      <c r="O300">
        <f ca="1"/>
        <v>389774000</v>
      </c>
      <c r="P300" t="str">
        <f ca="1"/>
        <v/>
      </c>
      <c r="Q300">
        <f ca="1"/>
        <v>746169000</v>
      </c>
      <c r="R300">
        <f ca="1"/>
        <v>63937000</v>
      </c>
      <c r="S300">
        <f ca="1"/>
        <v>146558000</v>
      </c>
      <c r="T300">
        <f ca="1"/>
        <v>557982000</v>
      </c>
      <c r="U300">
        <f ca="1"/>
        <v>393498000</v>
      </c>
      <c r="V300">
        <f ca="1"/>
        <v>158261000</v>
      </c>
      <c r="W300" t="str">
        <f ca="1"/>
        <v/>
      </c>
      <c r="X300" t="str">
        <f ca="1"/>
        <v/>
      </c>
      <c r="Y300">
        <f ca="1"/>
        <v>21398000</v>
      </c>
      <c r="Z300">
        <f ca="1"/>
        <v>1740741000</v>
      </c>
      <c r="AA300">
        <f ca="1"/>
        <v>337986000</v>
      </c>
      <c r="AB300" t="str">
        <f ca="1"/>
        <v/>
      </c>
      <c r="AC300">
        <f ca="1"/>
        <v>36819000</v>
      </c>
      <c r="AD300">
        <f ca="1"/>
        <v>45938382</v>
      </c>
      <c r="AE300">
        <f ca="1"/>
        <v>658182000</v>
      </c>
      <c r="AF300" t="str">
        <f ca="1"/>
        <v/>
      </c>
      <c r="AG300" t="str">
        <f ca="1"/>
        <v/>
      </c>
      <c r="AH300">
        <f ca="1"/>
        <v>250571000</v>
      </c>
      <c r="AI300">
        <f ca="1"/>
        <v>134868000</v>
      </c>
      <c r="AJ300">
        <f ca="1"/>
        <v>407611000</v>
      </c>
      <c r="AK300">
        <f ca="1"/>
        <v>47285000</v>
      </c>
      <c r="AL300">
        <f ca="1"/>
        <v>227182000</v>
      </c>
      <c r="AM300">
        <f ca="1"/>
        <v>5700000</v>
      </c>
      <c r="AN300" t="str">
        <f ca="1"/>
        <v/>
      </c>
      <c r="AO300">
        <f ca="1"/>
        <v>280914000</v>
      </c>
      <c r="AP300" t="str">
        <f ca="1"/>
        <v/>
      </c>
      <c r="AQ300" t="str">
        <f ca="1"/>
        <v/>
      </c>
      <c r="AR300" t="str">
        <f ca="1"/>
        <v/>
      </c>
      <c r="AS300">
        <f ca="1"/>
        <v>-158322000</v>
      </c>
      <c r="AT300">
        <f ca="1"/>
        <v>-144723000</v>
      </c>
      <c r="AU300" t="str">
        <f ca="1"/>
        <v/>
      </c>
      <c r="AV300" t="str">
        <f ca="1"/>
        <v/>
      </c>
      <c r="AW300">
        <f ca="1"/>
        <v>4.96</v>
      </c>
      <c r="AX300">
        <f ca="1"/>
        <v>375027500</v>
      </c>
      <c r="AY300" t="str">
        <f ca="1"/>
        <v/>
      </c>
      <c r="AZ300">
        <f ca="1"/>
        <v>280167000</v>
      </c>
      <c r="BA300">
        <f ca="1"/>
        <v>280167000</v>
      </c>
      <c r="BB300" t="str">
        <f ca="1"/>
        <v/>
      </c>
      <c r="BC300" t="str">
        <f ca="1"/>
        <v/>
      </c>
      <c r="BD300" t="str">
        <f ca="1"/>
        <v/>
      </c>
      <c r="BE300" t="str">
        <f ca="1"/>
        <v/>
      </c>
      <c r="BF300" t="str">
        <f ca="1"/>
        <v/>
      </c>
      <c r="BG300" t="str">
        <f ca="1"/>
        <v/>
      </c>
      <c r="BH300" t="str">
        <f ca="1"/>
        <v/>
      </c>
      <c r="BI300" t="str">
        <f ca="1"/>
        <v/>
      </c>
      <c r="BJ300" t="str">
        <f ca="1"/>
        <v/>
      </c>
      <c r="BK300" t="str">
        <f ca="1"/>
        <v/>
      </c>
      <c r="BL300">
        <f ca="1"/>
        <v>0.235668227561486</v>
      </c>
      <c r="BM300">
        <f ca="1"/>
        <v>49.1521052631579</v>
      </c>
      <c r="BN300">
        <f ca="1"/>
        <v>0.80167370609253397</v>
      </c>
      <c r="BO300">
        <f ca="1"/>
        <v>2.0269759947954</v>
      </c>
      <c r="BP300">
        <f ca="1"/>
        <v>16.572926209677401</v>
      </c>
      <c r="BQ300">
        <f ca="1"/>
        <v>0.13050878907315899</v>
      </c>
      <c r="BR300" t="str">
        <f ca="1"/>
        <v/>
      </c>
      <c r="BS300">
        <f ca="1"/>
        <v>2.34222380836667E-7</v>
      </c>
    </row>
    <row r="301" spans="1:71" x14ac:dyDescent="0.3">
      <c r="A301">
        <f ca="1"/>
        <v>29002</v>
      </c>
      <c r="B301" t="str">
        <f ca="1"/>
        <v>DIODES INC /DEL/</v>
      </c>
      <c r="C301" t="str">
        <f ca="1"/>
        <v>DIOD</v>
      </c>
      <c r="D301" t="str">
        <f ca="1"/>
        <v>04 Manufacturing</v>
      </c>
      <c r="E301" t="str">
        <f ca="1"/>
        <v>Semiconductors &amp; Related Devices</v>
      </c>
      <c r="F301" t="str">
        <f ca="1"/>
        <v>3674</v>
      </c>
      <c r="G301" t="str">
        <f ca="1"/>
        <v>4949 HEDGCOXE ROAD SUITE 200 PLANO, TX 75024</v>
      </c>
      <c r="H301">
        <f ca="1"/>
        <v>2022</v>
      </c>
      <c r="I301" t="str">
        <f ca="1"/>
        <v>FY</v>
      </c>
      <c r="J301">
        <f ca="1"/>
        <v>78.225371999999993</v>
      </c>
      <c r="K301">
        <f ca="1"/>
        <v>2288312000</v>
      </c>
      <c r="L301">
        <f ca="1"/>
        <v>1161671000</v>
      </c>
      <c r="M301">
        <f ca="1"/>
        <v>336732000</v>
      </c>
      <c r="N301" t="str">
        <f ca="1"/>
        <v/>
      </c>
      <c r="O301">
        <f ca="1"/>
        <v>360281000</v>
      </c>
      <c r="P301" t="str">
        <f ca="1"/>
        <v/>
      </c>
      <c r="Q301">
        <f ca="1"/>
        <v>736730000</v>
      </c>
      <c r="R301">
        <f ca="1"/>
        <v>79137000</v>
      </c>
      <c r="S301">
        <f ca="1"/>
        <v>144757000</v>
      </c>
      <c r="T301">
        <f ca="1"/>
        <v>705393000</v>
      </c>
      <c r="U301">
        <f ca="1"/>
        <v>432530000</v>
      </c>
      <c r="V301">
        <f ca="1"/>
        <v>160442000</v>
      </c>
      <c r="W301" t="str">
        <f ca="1"/>
        <v/>
      </c>
      <c r="X301" t="str">
        <f ca="1"/>
        <v/>
      </c>
      <c r="Y301">
        <f ca="1"/>
        <v>150348000</v>
      </c>
      <c r="Z301">
        <f ca="1"/>
        <v>1513645000</v>
      </c>
      <c r="AA301">
        <f ca="1"/>
        <v>337490000</v>
      </c>
      <c r="AB301" t="str">
        <f ca="1"/>
        <v/>
      </c>
      <c r="AC301">
        <f ca="1"/>
        <v>36503000</v>
      </c>
      <c r="AD301">
        <f ca="1"/>
        <v>45469722</v>
      </c>
      <c r="AE301">
        <f ca="1"/>
        <v>827237000</v>
      </c>
      <c r="AF301" t="str">
        <f ca="1"/>
        <v/>
      </c>
      <c r="AG301" t="str">
        <f ca="1"/>
        <v/>
      </c>
      <c r="AH301">
        <f ca="1"/>
        <v>408193000</v>
      </c>
      <c r="AI301">
        <f ca="1"/>
        <v>126316000</v>
      </c>
      <c r="AJ301">
        <f ca="1"/>
        <v>419044000</v>
      </c>
      <c r="AK301">
        <f ca="1"/>
        <v>56685000</v>
      </c>
      <c r="AL301">
        <f ca="1"/>
        <v>331283000</v>
      </c>
      <c r="AM301">
        <f ca="1"/>
        <v>8320000</v>
      </c>
      <c r="AN301" t="str">
        <f ca="1"/>
        <v/>
      </c>
      <c r="AO301">
        <f ca="1"/>
        <v>392501000</v>
      </c>
      <c r="AP301" t="str">
        <f ca="1"/>
        <v/>
      </c>
      <c r="AQ301" t="str">
        <f ca="1"/>
        <v/>
      </c>
      <c r="AR301" t="str">
        <f ca="1"/>
        <v/>
      </c>
      <c r="AS301">
        <f ca="1"/>
        <v>-265263000</v>
      </c>
      <c r="AT301">
        <f ca="1"/>
        <v>-125713000</v>
      </c>
      <c r="AU301" t="str">
        <f ca="1"/>
        <v/>
      </c>
      <c r="AV301" t="str">
        <f ca="1"/>
        <v/>
      </c>
      <c r="AW301">
        <f ca="1"/>
        <v>7.31</v>
      </c>
      <c r="AX301">
        <f ca="1"/>
        <v>354451500</v>
      </c>
      <c r="AY301" t="str">
        <f ca="1"/>
        <v/>
      </c>
      <c r="AZ301">
        <f ca="1"/>
        <v>396288000</v>
      </c>
      <c r="BA301">
        <f ca="1"/>
        <v>396288000</v>
      </c>
      <c r="BB301" t="str">
        <f ca="1"/>
        <v/>
      </c>
      <c r="BC301" t="str">
        <f ca="1"/>
        <v/>
      </c>
      <c r="BD301" t="str">
        <f ca="1"/>
        <v/>
      </c>
      <c r="BE301" t="str">
        <f ca="1"/>
        <v/>
      </c>
      <c r="BF301" t="str">
        <f ca="1"/>
        <v/>
      </c>
      <c r="BG301" t="str">
        <f ca="1"/>
        <v/>
      </c>
      <c r="BH301" t="str">
        <f ca="1"/>
        <v/>
      </c>
      <c r="BI301" t="str">
        <f ca="1"/>
        <v/>
      </c>
      <c r="BJ301" t="str">
        <f ca="1"/>
        <v/>
      </c>
      <c r="BK301" t="str">
        <f ca="1"/>
        <v/>
      </c>
      <c r="BL301">
        <f ca="1"/>
        <v>0.30825910103167697</v>
      </c>
      <c r="BM301">
        <f ca="1"/>
        <v>47.630769230769197</v>
      </c>
      <c r="BN301">
        <f ca="1"/>
        <v>0.77851709707997097</v>
      </c>
      <c r="BO301">
        <f ca="1"/>
        <v>1.8527963378262799</v>
      </c>
      <c r="BP301">
        <f ca="1"/>
        <v>10.7011452804378</v>
      </c>
      <c r="BQ301">
        <f ca="1"/>
        <v>0.21886439686980799</v>
      </c>
      <c r="BR301" t="str">
        <f ca="1"/>
        <v/>
      </c>
      <c r="BS301">
        <f ca="1"/>
        <v>3.7778175815333198E-7</v>
      </c>
    </row>
    <row r="302" spans="1:71" x14ac:dyDescent="0.3">
      <c r="A302">
        <f ca="1"/>
        <v>29002</v>
      </c>
      <c r="B302" t="str">
        <f ca="1"/>
        <v>DIODES INC /DEL/</v>
      </c>
      <c r="C302" t="str">
        <f ca="1"/>
        <v>DIOD</v>
      </c>
      <c r="D302" t="str">
        <f ca="1"/>
        <v>04 Manufacturing</v>
      </c>
      <c r="E302" t="str">
        <f ca="1"/>
        <v>Semiconductors &amp; Related Devices</v>
      </c>
      <c r="F302" t="str">
        <f ca="1"/>
        <v>3674</v>
      </c>
      <c r="G302" t="str">
        <f ca="1"/>
        <v>4949 HEDGCOXE ROAD SUITE 200 PLANO, TX 75024</v>
      </c>
      <c r="H302">
        <f ca="1"/>
        <v>2021</v>
      </c>
      <c r="I302" t="str">
        <f ca="1"/>
        <v>FY</v>
      </c>
      <c r="J302">
        <f ca="1"/>
        <v>85.896214999999998</v>
      </c>
      <c r="K302">
        <f ca="1"/>
        <v>2194495000</v>
      </c>
      <c r="L302">
        <f ca="1"/>
        <v>1187672000</v>
      </c>
      <c r="M302">
        <f ca="1"/>
        <v>363599000</v>
      </c>
      <c r="N302" t="str">
        <f ca="1"/>
        <v/>
      </c>
      <c r="O302">
        <f ca="1"/>
        <v>348622000</v>
      </c>
      <c r="P302" t="str">
        <f ca="1"/>
        <v/>
      </c>
      <c r="Q302">
        <f ca="1"/>
        <v>582079000</v>
      </c>
      <c r="R302">
        <f ca="1"/>
        <v>94550000</v>
      </c>
      <c r="S302">
        <f ca="1"/>
        <v>149890000</v>
      </c>
      <c r="T302">
        <f ca="1"/>
        <v>891771000</v>
      </c>
      <c r="U302">
        <f ca="1"/>
        <v>471034000</v>
      </c>
      <c r="V302">
        <f ca="1"/>
        <v>221254000</v>
      </c>
      <c r="W302" t="str">
        <f ca="1"/>
        <v/>
      </c>
      <c r="X302" t="str">
        <f ca="1"/>
        <v/>
      </c>
      <c r="Y302">
        <f ca="1"/>
        <v>284959000</v>
      </c>
      <c r="Z302">
        <f ca="1"/>
        <v>1237242000</v>
      </c>
      <c r="AA302">
        <f ca="1"/>
        <v>336894000</v>
      </c>
      <c r="AB302" t="str">
        <f ca="1"/>
        <v/>
      </c>
      <c r="AC302">
        <f ca="1"/>
        <v>36195000</v>
      </c>
      <c r="AD302">
        <f ca="1"/>
        <v>45017774</v>
      </c>
      <c r="AE302">
        <f ca="1"/>
        <v>670360000</v>
      </c>
      <c r="AF302" t="str">
        <f ca="1"/>
        <v/>
      </c>
      <c r="AG302" t="str">
        <f ca="1"/>
        <v/>
      </c>
      <c r="AH302">
        <f ca="1"/>
        <v>275985000</v>
      </c>
      <c r="AI302">
        <f ca="1"/>
        <v>119200000</v>
      </c>
      <c r="AJ302">
        <f ca="1"/>
        <v>394375000</v>
      </c>
      <c r="AK302">
        <f ca="1"/>
        <v>78807000</v>
      </c>
      <c r="AL302">
        <f ca="1"/>
        <v>228763000</v>
      </c>
      <c r="AM302">
        <f ca="1"/>
        <v>7491000</v>
      </c>
      <c r="AN302" t="str">
        <f ca="1"/>
        <v/>
      </c>
      <c r="AO302">
        <f ca="1"/>
        <v>338543000</v>
      </c>
      <c r="AP302" t="str">
        <f ca="1"/>
        <v/>
      </c>
      <c r="AQ302" t="str">
        <f ca="1"/>
        <v/>
      </c>
      <c r="AR302" t="str">
        <f ca="1"/>
        <v/>
      </c>
      <c r="AS302">
        <f ca="1"/>
        <v>-144229000</v>
      </c>
      <c r="AT302">
        <f ca="1"/>
        <v>-158441000</v>
      </c>
      <c r="AU302" t="str">
        <f ca="1"/>
        <v/>
      </c>
      <c r="AV302" t="str">
        <f ca="1"/>
        <v/>
      </c>
      <c r="AW302">
        <f ca="1"/>
        <v>5.1100000000000003</v>
      </c>
      <c r="AX302">
        <f ca="1"/>
        <v>327842000</v>
      </c>
      <c r="AY302" t="str">
        <f ca="1"/>
        <v/>
      </c>
      <c r="AZ302">
        <f ca="1"/>
        <v>315061000</v>
      </c>
      <c r="BA302">
        <f ca="1"/>
        <v>315061000</v>
      </c>
      <c r="BB302" t="str">
        <f ca="1"/>
        <v/>
      </c>
      <c r="BC302" t="str">
        <f ca="1"/>
        <v/>
      </c>
      <c r="BD302" t="str">
        <f ca="1"/>
        <v/>
      </c>
      <c r="BE302" t="str">
        <f ca="1"/>
        <v/>
      </c>
      <c r="BF302" t="str">
        <f ca="1"/>
        <v/>
      </c>
      <c r="BG302" t="str">
        <f ca="1"/>
        <v/>
      </c>
      <c r="BH302" t="str">
        <f ca="1"/>
        <v/>
      </c>
      <c r="BI302" t="str">
        <f ca="1"/>
        <v/>
      </c>
      <c r="BJ302" t="str">
        <f ca="1"/>
        <v/>
      </c>
      <c r="BK302" t="str">
        <f ca="1"/>
        <v/>
      </c>
      <c r="BL302">
        <f ca="1"/>
        <v>0.40636729634836299</v>
      </c>
      <c r="BM302">
        <f ca="1"/>
        <v>42.0586036577226</v>
      </c>
      <c r="BN302">
        <f ca="1"/>
        <v>0.77191667692777999</v>
      </c>
      <c r="BO302">
        <f ca="1"/>
        <v>1.78129391933491</v>
      </c>
      <c r="BP302">
        <f ca="1"/>
        <v>16.809435420743601</v>
      </c>
      <c r="BQ302">
        <f ca="1"/>
        <v>0.18489753823423399</v>
      </c>
      <c r="BR302" t="str">
        <f ca="1"/>
        <v/>
      </c>
      <c r="BS302">
        <f ca="1"/>
        <v>3.54764596295632E-7</v>
      </c>
    </row>
    <row r="303" spans="1:71" x14ac:dyDescent="0.3">
      <c r="A303">
        <f ca="1"/>
        <v>29002</v>
      </c>
      <c r="B303" t="str">
        <f ca="1"/>
        <v>DIODES INC /DEL/</v>
      </c>
      <c r="C303" t="str">
        <f ca="1"/>
        <v>DIOD</v>
      </c>
      <c r="D303" t="str">
        <f ca="1"/>
        <v>04 Manufacturing</v>
      </c>
      <c r="E303" t="str">
        <f ca="1"/>
        <v>Semiconductors &amp; Related Devices</v>
      </c>
      <c r="F303" t="str">
        <f ca="1"/>
        <v>3674</v>
      </c>
      <c r="G303" t="str">
        <f ca="1"/>
        <v>4949 HEDGCOXE ROAD SUITE 200 PLANO, TX 75024</v>
      </c>
      <c r="H303">
        <f ca="1"/>
        <v>2020</v>
      </c>
      <c r="I303" t="str">
        <f ca="1"/>
        <v>FY</v>
      </c>
      <c r="J303">
        <f ca="1"/>
        <v>51.787022999999998</v>
      </c>
      <c r="K303">
        <f ca="1"/>
        <v>1979457000</v>
      </c>
      <c r="L303">
        <f ca="1"/>
        <v>1023987000</v>
      </c>
      <c r="M303">
        <f ca="1"/>
        <v>268065000</v>
      </c>
      <c r="N303" t="str">
        <f ca="1"/>
        <v/>
      </c>
      <c r="O303">
        <f ca="1"/>
        <v>307062000</v>
      </c>
      <c r="P303" t="str">
        <f ca="1"/>
        <v/>
      </c>
      <c r="Q303">
        <f ca="1"/>
        <v>530815000</v>
      </c>
      <c r="R303">
        <f ca="1"/>
        <v>110591000</v>
      </c>
      <c r="S303">
        <f ca="1"/>
        <v>158331000</v>
      </c>
      <c r="T303">
        <f ca="1"/>
        <v>963334000</v>
      </c>
      <c r="U303">
        <f ca="1"/>
        <v>509762000</v>
      </c>
      <c r="V303">
        <f ca="1"/>
        <v>168045000</v>
      </c>
      <c r="W303" t="str">
        <f ca="1"/>
        <v/>
      </c>
      <c r="X303" t="str">
        <f ca="1"/>
        <v/>
      </c>
      <c r="Y303">
        <f ca="1"/>
        <v>312247000</v>
      </c>
      <c r="Z303">
        <f ca="1"/>
        <v>963820000</v>
      </c>
      <c r="AA303">
        <f ca="1"/>
        <v>335910000</v>
      </c>
      <c r="AB303" t="str">
        <f ca="1"/>
        <v/>
      </c>
      <c r="AC303">
        <f ca="1"/>
        <v>35692000</v>
      </c>
      <c r="AD303">
        <f ca="1"/>
        <v>44276194</v>
      </c>
      <c r="AE303">
        <f ca="1"/>
        <v>122697000</v>
      </c>
      <c r="AF303" t="str">
        <f ca="1"/>
        <v/>
      </c>
      <c r="AG303" t="str">
        <f ca="1"/>
        <v/>
      </c>
      <c r="AH303">
        <f ca="1"/>
        <v>134332000</v>
      </c>
      <c r="AI303">
        <f ca="1"/>
        <v>94288000</v>
      </c>
      <c r="AJ303">
        <f ca="1"/>
        <v>296789000</v>
      </c>
      <c r="AK303">
        <f ca="1"/>
        <v>21112000</v>
      </c>
      <c r="AL303">
        <f ca="1"/>
        <v>29735000</v>
      </c>
      <c r="AM303">
        <f ca="1"/>
        <v>11662000</v>
      </c>
      <c r="AN303" t="str">
        <f ca="1"/>
        <v/>
      </c>
      <c r="AO303">
        <f ca="1"/>
        <v>187220000</v>
      </c>
      <c r="AP303" t="str">
        <f ca="1"/>
        <v/>
      </c>
      <c r="AQ303" t="str">
        <f ca="1"/>
        <v/>
      </c>
      <c r="AR303" t="str">
        <f ca="1"/>
        <v/>
      </c>
      <c r="AS303">
        <f ca="1"/>
        <v>-106772000</v>
      </c>
      <c r="AT303">
        <f ca="1"/>
        <v>-54302000</v>
      </c>
      <c r="AU303" t="str">
        <f ca="1"/>
        <v/>
      </c>
      <c r="AV303" t="str">
        <f ca="1"/>
        <v/>
      </c>
      <c r="AW303">
        <f ca="1"/>
        <v>0.6</v>
      </c>
      <c r="AX303">
        <f ca="1"/>
        <v>271767000</v>
      </c>
      <c r="AY303" t="str">
        <f ca="1"/>
        <v/>
      </c>
      <c r="AZ303">
        <f ca="1"/>
        <v>62509000</v>
      </c>
      <c r="BA303">
        <f ca="1"/>
        <v>62509000</v>
      </c>
      <c r="BB303" t="str">
        <f ca="1"/>
        <v/>
      </c>
      <c r="BC303" t="str">
        <f ca="1"/>
        <v/>
      </c>
      <c r="BD303" t="str">
        <f ca="1"/>
        <v/>
      </c>
      <c r="BE303" t="str">
        <f ca="1"/>
        <v/>
      </c>
      <c r="BF303" t="str">
        <f ca="1"/>
        <v/>
      </c>
      <c r="BG303" t="str">
        <f ca="1"/>
        <v/>
      </c>
      <c r="BH303" t="str">
        <f ca="1"/>
        <v/>
      </c>
      <c r="BI303" t="str">
        <f ca="1"/>
        <v/>
      </c>
      <c r="BJ303" t="str">
        <f ca="1"/>
        <v/>
      </c>
      <c r="BK303" t="str">
        <f ca="1"/>
        <v/>
      </c>
      <c r="BL303">
        <f ca="1"/>
        <v>0.486665787637721</v>
      </c>
      <c r="BM303">
        <f ca="1"/>
        <v>5.3600583090378997</v>
      </c>
      <c r="BN303">
        <f ca="1"/>
        <v>0.52586304981540399</v>
      </c>
      <c r="BO303">
        <f ca="1"/>
        <v>1.4063916102024101</v>
      </c>
      <c r="BP303">
        <f ca="1"/>
        <v>86.311705000000003</v>
      </c>
      <c r="BQ303">
        <f ca="1"/>
        <v>3.0851196281463301E-2</v>
      </c>
      <c r="BR303" t="str">
        <f ca="1"/>
        <v/>
      </c>
      <c r="BS303">
        <f ca="1"/>
        <v>3.2238606586292001E-8</v>
      </c>
    </row>
    <row r="304" spans="1:71" x14ac:dyDescent="0.3">
      <c r="A304">
        <f ca="1"/>
        <v>29002</v>
      </c>
      <c r="B304" t="str">
        <f ca="1"/>
        <v>DIODES INC /DEL/</v>
      </c>
      <c r="C304" t="str">
        <f ca="1"/>
        <v>DIOD</v>
      </c>
      <c r="D304" t="str">
        <f ca="1"/>
        <v>04 Manufacturing</v>
      </c>
      <c r="E304" t="str">
        <f ca="1"/>
        <v>Semiconductors &amp; Related Devices</v>
      </c>
      <c r="F304" t="str">
        <f ca="1"/>
        <v>3674</v>
      </c>
      <c r="G304" t="str">
        <f ca="1"/>
        <v>4949 HEDGCOXE ROAD SUITE 200 PLANO, TX 75024</v>
      </c>
      <c r="H304">
        <f ca="1"/>
        <v>2019</v>
      </c>
      <c r="I304" t="str">
        <f ca="1"/>
        <v>FY</v>
      </c>
      <c r="J304">
        <f ca="1"/>
        <v>39.322569000000001</v>
      </c>
      <c r="K304">
        <f ca="1"/>
        <v>1639384000</v>
      </c>
      <c r="L304">
        <f ca="1"/>
        <v>809959000</v>
      </c>
      <c r="M304">
        <f ca="1"/>
        <v>258390000</v>
      </c>
      <c r="N304" t="str">
        <f ca="1"/>
        <v/>
      </c>
      <c r="O304">
        <f ca="1"/>
        <v>236472000</v>
      </c>
      <c r="P304" t="str">
        <f ca="1"/>
        <v/>
      </c>
      <c r="Q304">
        <f ca="1"/>
        <v>469574000</v>
      </c>
      <c r="R304">
        <f ca="1"/>
        <v>119523000</v>
      </c>
      <c r="S304">
        <f ca="1"/>
        <v>141318000</v>
      </c>
      <c r="T304">
        <f ca="1"/>
        <v>486601000</v>
      </c>
      <c r="U304">
        <f ca="1"/>
        <v>285322000</v>
      </c>
      <c r="V304">
        <f ca="1"/>
        <v>122148000</v>
      </c>
      <c r="W304" t="str">
        <f ca="1"/>
        <v/>
      </c>
      <c r="X304" t="str">
        <f ca="1"/>
        <v/>
      </c>
      <c r="Y304">
        <f ca="1"/>
        <v>98641000</v>
      </c>
      <c r="Z304">
        <f ca="1"/>
        <v>1106424000</v>
      </c>
      <c r="AA304">
        <f ca="1"/>
        <v>37768000</v>
      </c>
      <c r="AB304" t="str">
        <f ca="1"/>
        <v/>
      </c>
      <c r="AC304">
        <f ca="1"/>
        <v>35111000</v>
      </c>
      <c r="AD304">
        <f ca="1"/>
        <v>51206969</v>
      </c>
      <c r="AE304">
        <f ca="1"/>
        <v>109362000</v>
      </c>
      <c r="AF304" t="str">
        <f ca="1"/>
        <v/>
      </c>
      <c r="AG304" t="str">
        <f ca="1"/>
        <v/>
      </c>
      <c r="AH304">
        <f ca="1"/>
        <v>200608000</v>
      </c>
      <c r="AI304">
        <f ca="1"/>
        <v>88517000</v>
      </c>
      <c r="AJ304">
        <f ca="1"/>
        <v>265199000</v>
      </c>
      <c r="AK304">
        <f ca="1"/>
        <v>44131000</v>
      </c>
      <c r="AL304">
        <f ca="1"/>
        <v>47190000</v>
      </c>
      <c r="AM304">
        <f ca="1"/>
        <v>7893000</v>
      </c>
      <c r="AN304" t="str">
        <f ca="1"/>
        <v/>
      </c>
      <c r="AO304">
        <f ca="1"/>
        <v>229772000</v>
      </c>
      <c r="AP304" t="str">
        <f ca="1"/>
        <v/>
      </c>
      <c r="AQ304" t="str">
        <f ca="1"/>
        <v/>
      </c>
      <c r="AR304" t="str">
        <f ca="1"/>
        <v/>
      </c>
      <c r="AS304">
        <f ca="1"/>
        <v>-100426000</v>
      </c>
      <c r="AT304">
        <f ca="1"/>
        <v>-112432000</v>
      </c>
      <c r="AU304" t="str">
        <f ca="1"/>
        <v/>
      </c>
      <c r="AV304" t="str">
        <f ca="1"/>
        <v/>
      </c>
      <c r="AW304">
        <f ca="1"/>
        <v>0.92</v>
      </c>
      <c r="AX304">
        <f ca="1"/>
        <v>225953500</v>
      </c>
      <c r="AY304" t="str">
        <f ca="1"/>
        <v/>
      </c>
      <c r="AZ304">
        <f ca="1"/>
        <v>99214000</v>
      </c>
      <c r="BA304">
        <f ca="1"/>
        <v>99214000</v>
      </c>
      <c r="BB304" t="str">
        <f ca="1"/>
        <v/>
      </c>
      <c r="BC304" t="str">
        <f ca="1"/>
        <v/>
      </c>
      <c r="BD304" t="str">
        <f ca="1"/>
        <v/>
      </c>
      <c r="BE304" t="str">
        <f ca="1"/>
        <v/>
      </c>
      <c r="BF304" t="str">
        <f ca="1"/>
        <v/>
      </c>
      <c r="BG304" t="str">
        <f ca="1"/>
        <v/>
      </c>
      <c r="BH304" t="str">
        <f ca="1"/>
        <v/>
      </c>
      <c r="BI304" t="str">
        <f ca="1"/>
        <v/>
      </c>
      <c r="BJ304" t="str">
        <f ca="1"/>
        <v/>
      </c>
      <c r="BK304" t="str">
        <f ca="1"/>
        <v/>
      </c>
      <c r="BL304">
        <f ca="1"/>
        <v>0.29681941509737803</v>
      </c>
      <c r="BM304">
        <f ca="1"/>
        <v>12.569872038515101</v>
      </c>
      <c r="BN304">
        <f ca="1"/>
        <v>0.90560840033365797</v>
      </c>
      <c r="BO304">
        <f ca="1"/>
        <v>2.00996418082027</v>
      </c>
      <c r="BP304">
        <f ca="1"/>
        <v>42.741922826086999</v>
      </c>
      <c r="BQ304">
        <f ca="1"/>
        <v>4.26509186351706E-2</v>
      </c>
      <c r="BR304" t="str">
        <f ca="1"/>
        <v/>
      </c>
      <c r="BS304">
        <f ca="1"/>
        <v>3.2697016225244599E-8</v>
      </c>
    </row>
    <row r="305" spans="1:71" x14ac:dyDescent="0.3">
      <c r="A305">
        <f ca="1"/>
        <v>29002</v>
      </c>
      <c r="B305" t="str">
        <f ca="1"/>
        <v>DIODES INC /DEL/</v>
      </c>
      <c r="C305" t="str">
        <f ca="1"/>
        <v>DIOD</v>
      </c>
      <c r="D305" t="str">
        <f ca="1"/>
        <v>04 Manufacturing</v>
      </c>
      <c r="E305" t="str">
        <f ca="1"/>
        <v>Semiconductors &amp; Related Devices</v>
      </c>
      <c r="F305" t="str">
        <f ca="1"/>
        <v>3674</v>
      </c>
      <c r="G305" t="str">
        <f ca="1"/>
        <v>4949 HEDGCOXE ROAD SUITE 200 PLANO, TX 75024</v>
      </c>
      <c r="H305">
        <f ca="1"/>
        <v>2018</v>
      </c>
      <c r="I305" t="str">
        <f ca="1"/>
        <v>FY</v>
      </c>
      <c r="J305">
        <f ca="1"/>
        <v>32.892614000000002</v>
      </c>
      <c r="K305">
        <f ca="1"/>
        <v>1526371000</v>
      </c>
      <c r="L305">
        <f ca="1"/>
        <v>734838000</v>
      </c>
      <c r="M305">
        <f ca="1"/>
        <v>241053000</v>
      </c>
      <c r="N305" t="str">
        <f ca="1"/>
        <v/>
      </c>
      <c r="O305">
        <f ca="1"/>
        <v>215435000</v>
      </c>
      <c r="P305" t="str">
        <f ca="1"/>
        <v/>
      </c>
      <c r="Q305">
        <f ca="1"/>
        <v>446835000</v>
      </c>
      <c r="R305">
        <f ca="1"/>
        <v>137935000</v>
      </c>
      <c r="S305">
        <f ca="1"/>
        <v>132437000</v>
      </c>
      <c r="T305">
        <f ca="1"/>
        <v>548939000</v>
      </c>
      <c r="U305">
        <f ca="1"/>
        <v>254024000</v>
      </c>
      <c r="V305">
        <f ca="1"/>
        <v>117808000</v>
      </c>
      <c r="W305" t="str">
        <f ca="1"/>
        <v/>
      </c>
      <c r="X305" t="str">
        <f ca="1"/>
        <v/>
      </c>
      <c r="Y305">
        <f ca="1"/>
        <v>215191000</v>
      </c>
      <c r="Z305">
        <f ca="1"/>
        <v>931463000</v>
      </c>
      <c r="AA305">
        <f ca="1"/>
        <v>37768000</v>
      </c>
      <c r="AB305" t="str">
        <f ca="1"/>
        <v/>
      </c>
      <c r="AC305">
        <f ca="1"/>
        <v>34454000</v>
      </c>
      <c r="AD305">
        <f ca="1"/>
        <v>50221035</v>
      </c>
      <c r="AE305">
        <f ca="1"/>
        <v>114199000</v>
      </c>
      <c r="AF305" t="str">
        <f ca="1"/>
        <v/>
      </c>
      <c r="AG305" t="str">
        <f ca="1"/>
        <v/>
      </c>
      <c r="AH305">
        <f ca="1"/>
        <v>154482000</v>
      </c>
      <c r="AI305">
        <f ca="1"/>
        <v>86286000</v>
      </c>
      <c r="AJ305">
        <f ca="1"/>
        <v>280794000</v>
      </c>
      <c r="AK305">
        <f ca="1"/>
        <v>44556000</v>
      </c>
      <c r="AL305">
        <f ca="1"/>
        <v>29519000</v>
      </c>
      <c r="AM305">
        <f ca="1"/>
        <v>9901000</v>
      </c>
      <c r="AN305" t="str">
        <f ca="1"/>
        <v/>
      </c>
      <c r="AO305">
        <f ca="1"/>
        <v>185566000</v>
      </c>
      <c r="AP305" t="str">
        <f ca="1"/>
        <v/>
      </c>
      <c r="AQ305" t="str">
        <f ca="1"/>
        <v/>
      </c>
      <c r="AR305" t="str">
        <f ca="1"/>
        <v/>
      </c>
      <c r="AS305">
        <f ca="1"/>
        <v>-88944000</v>
      </c>
      <c r="AT305">
        <f ca="1"/>
        <v>-51911000</v>
      </c>
      <c r="AU305" t="str">
        <f ca="1"/>
        <v/>
      </c>
      <c r="AV305" t="str">
        <f ca="1"/>
        <v/>
      </c>
      <c r="AW305">
        <f ca="1"/>
        <v>0.59</v>
      </c>
      <c r="AX305">
        <f ca="1"/>
        <v>215970500</v>
      </c>
      <c r="AY305" t="str">
        <f ca="1"/>
        <v/>
      </c>
      <c r="AZ305">
        <f ca="1"/>
        <v>83976000</v>
      </c>
      <c r="BA305">
        <f ca="1"/>
        <v>83976000</v>
      </c>
      <c r="BB305" t="str">
        <f ca="1"/>
        <v/>
      </c>
      <c r="BC305" t="str">
        <f ca="1"/>
        <v/>
      </c>
      <c r="BD305" t="str">
        <f ca="1"/>
        <v/>
      </c>
      <c r="BE305" t="str">
        <f ca="1"/>
        <v/>
      </c>
      <c r="BF305" t="str">
        <f ca="1"/>
        <v/>
      </c>
      <c r="BG305" t="str">
        <f ca="1"/>
        <v/>
      </c>
      <c r="BH305" t="str">
        <f ca="1"/>
        <v/>
      </c>
      <c r="BI305" t="str">
        <f ca="1"/>
        <v/>
      </c>
      <c r="BJ305" t="str">
        <f ca="1"/>
        <v/>
      </c>
      <c r="BK305" t="str">
        <f ca="1"/>
        <v/>
      </c>
      <c r="BL305">
        <f ca="1"/>
        <v>0.35963668072834198</v>
      </c>
      <c r="BM305">
        <f ca="1"/>
        <v>8.4815675184324792</v>
      </c>
      <c r="BN305">
        <f ca="1"/>
        <v>0.948937895631909</v>
      </c>
      <c r="BO305">
        <f ca="1"/>
        <v>2.04470050074009</v>
      </c>
      <c r="BP305">
        <f ca="1"/>
        <v>55.750193220339</v>
      </c>
      <c r="BQ305">
        <f ca="1"/>
        <v>3.16910065134096E-2</v>
      </c>
      <c r="BR305" t="str">
        <f ca="1"/>
        <v/>
      </c>
      <c r="BS305">
        <f ca="1"/>
        <v>2.0834582007014799E-8</v>
      </c>
    </row>
    <row r="306" spans="1:71" x14ac:dyDescent="0.3">
      <c r="A306">
        <f ca="1"/>
        <v>29002</v>
      </c>
      <c r="B306" t="str">
        <f ca="1"/>
        <v>DIODES INC /DEL/</v>
      </c>
      <c r="C306" t="str">
        <f ca="1"/>
        <v>DIOD</v>
      </c>
      <c r="D306" t="str">
        <f ca="1"/>
        <v>04 Manufacturing</v>
      </c>
      <c r="E306" t="str">
        <f ca="1"/>
        <v>Semiconductors &amp; Related Devices</v>
      </c>
      <c r="F306" t="str">
        <f ca="1"/>
        <v>3674</v>
      </c>
      <c r="G306" t="str">
        <f ca="1"/>
        <v>4949 HEDGCOXE ROAD SUITE 200 PLANO, TX 75024</v>
      </c>
      <c r="H306">
        <f ca="1"/>
        <v>2017</v>
      </c>
      <c r="I306" t="str">
        <f ca="1"/>
        <v>FY</v>
      </c>
      <c r="J306">
        <f ca="1"/>
        <v>27.390530999999999</v>
      </c>
      <c r="K306">
        <f ca="1"/>
        <v>1488673000</v>
      </c>
      <c r="L306">
        <f ca="1"/>
        <v>662324000</v>
      </c>
      <c r="M306">
        <f ca="1"/>
        <v>203820000</v>
      </c>
      <c r="N306" t="str">
        <f ca="1"/>
        <v/>
      </c>
      <c r="O306">
        <f ca="1"/>
        <v>216506000</v>
      </c>
      <c r="P306" t="str">
        <f ca="1"/>
        <v/>
      </c>
      <c r="Q306">
        <f ca="1"/>
        <v>459169000</v>
      </c>
      <c r="R306">
        <f ca="1"/>
        <v>156445000</v>
      </c>
      <c r="S306">
        <f ca="1"/>
        <v>134187000</v>
      </c>
      <c r="T306">
        <f ca="1"/>
        <v>614755000</v>
      </c>
      <c r="U306">
        <f ca="1"/>
        <v>247162000</v>
      </c>
      <c r="V306">
        <f ca="1"/>
        <v>108001000</v>
      </c>
      <c r="W306" t="str">
        <f ca="1"/>
        <v/>
      </c>
      <c r="X306" t="str">
        <f ca="1"/>
        <v/>
      </c>
      <c r="Y306">
        <f ca="1"/>
        <v>270083000</v>
      </c>
      <c r="Z306">
        <f ca="1"/>
        <v>831504000</v>
      </c>
      <c r="AA306">
        <f ca="1"/>
        <v>37768000</v>
      </c>
      <c r="AB306" t="str">
        <f ca="1"/>
        <v/>
      </c>
      <c r="AC306">
        <f ca="1"/>
        <v>33727000</v>
      </c>
      <c r="AD306">
        <f ca="1"/>
        <v>49130090</v>
      </c>
      <c r="AE306">
        <f ca="1"/>
        <v>96379000</v>
      </c>
      <c r="AF306" t="str">
        <f ca="1"/>
        <v/>
      </c>
      <c r="AG306" t="str">
        <f ca="1"/>
        <v/>
      </c>
      <c r="AH306">
        <f ca="1"/>
        <v>80360000</v>
      </c>
      <c r="AI306">
        <f ca="1"/>
        <v>77877000</v>
      </c>
      <c r="AJ306">
        <f ca="1"/>
        <v>276416000</v>
      </c>
      <c r="AK306">
        <f ca="1"/>
        <v>62325000</v>
      </c>
      <c r="AL306">
        <f ca="1"/>
        <v>-30651000</v>
      </c>
      <c r="AM306">
        <f ca="1"/>
        <v>13448000</v>
      </c>
      <c r="AN306" t="str">
        <f ca="1"/>
        <v/>
      </c>
      <c r="AO306" t="str">
        <f ca="1"/>
        <v/>
      </c>
      <c r="AP306" t="str">
        <f ca="1"/>
        <v/>
      </c>
      <c r="AQ306" t="str">
        <f ca="1"/>
        <v/>
      </c>
      <c r="AR306" t="str">
        <f ca="1"/>
        <v/>
      </c>
      <c r="AS306" t="str">
        <f ca="1"/>
        <v/>
      </c>
      <c r="AT306" t="str">
        <f ca="1"/>
        <v/>
      </c>
      <c r="AU306" t="str">
        <f ca="1"/>
        <v/>
      </c>
      <c r="AV306" t="str">
        <f ca="1"/>
        <v/>
      </c>
      <c r="AW306">
        <f ca="1"/>
        <v>-0.62</v>
      </c>
      <c r="AX306" t="str">
        <f ca="1"/>
        <v/>
      </c>
      <c r="AY306" t="str">
        <f ca="1"/>
        <v/>
      </c>
      <c r="AZ306">
        <f ca="1"/>
        <v>45122000</v>
      </c>
      <c r="BA306">
        <f ca="1"/>
        <v>45122000</v>
      </c>
      <c r="BB306" t="str">
        <f ca="1"/>
        <v/>
      </c>
      <c r="BC306" t="str">
        <f ca="1"/>
        <v/>
      </c>
      <c r="BD306" t="str">
        <f ca="1"/>
        <v/>
      </c>
      <c r="BE306" t="str">
        <f ca="1"/>
        <v/>
      </c>
      <c r="BF306" t="str">
        <f ca="1"/>
        <v/>
      </c>
      <c r="BG306" t="str">
        <f ca="1"/>
        <v/>
      </c>
      <c r="BH306" t="str">
        <f ca="1"/>
        <v/>
      </c>
      <c r="BI306" t="str">
        <f ca="1"/>
        <v/>
      </c>
      <c r="BJ306" t="str">
        <f ca="1"/>
        <v/>
      </c>
      <c r="BK306" t="str">
        <f ca="1"/>
        <v/>
      </c>
      <c r="BL306">
        <f ca="1"/>
        <v>0.412955027732753</v>
      </c>
      <c r="BM306">
        <f ca="1"/>
        <v>3.3552944675788199</v>
      </c>
      <c r="BN306">
        <f ca="1"/>
        <v>0.82464132835953796</v>
      </c>
      <c r="BO306">
        <f ca="1"/>
        <v>1.8037481489873</v>
      </c>
      <c r="BP306">
        <f ca="1"/>
        <v>-44.178275806451602</v>
      </c>
      <c r="BQ306">
        <f ca="1"/>
        <v>-3.6862119725220799E-2</v>
      </c>
      <c r="BR306" t="str">
        <f ca="1"/>
        <v/>
      </c>
      <c r="BS306">
        <f ca="1"/>
        <v>-2.0423388486405399E-8</v>
      </c>
    </row>
    <row r="307" spans="1:71" x14ac:dyDescent="0.3">
      <c r="A307">
        <f ca="1"/>
        <v>1274494</v>
      </c>
      <c r="B307" t="str">
        <f ca="1"/>
        <v>FIRST SOLAR, INC.</v>
      </c>
      <c r="C307" t="str">
        <f ca="1"/>
        <v>FSLR</v>
      </c>
      <c r="D307" t="str">
        <f ca="1"/>
        <v>04 Manufacturing</v>
      </c>
      <c r="E307" t="str">
        <f ca="1"/>
        <v>Semiconductors &amp; Related Devices</v>
      </c>
      <c r="F307" t="str">
        <f ca="1"/>
        <v>3674</v>
      </c>
      <c r="G307" t="str">
        <f ca="1"/>
        <v>4300 E CAMELBACK ROAD SUITE 220 PHOENIX, AZ 85018</v>
      </c>
      <c r="H307">
        <f ca="1"/>
        <v>2026</v>
      </c>
      <c r="I307" t="str">
        <f ca="1"/>
        <v>FY</v>
      </c>
      <c r="J307">
        <f ca="1"/>
        <v>219.01949999999999</v>
      </c>
      <c r="K307" t="str">
        <f ca="1"/>
        <v/>
      </c>
      <c r="L307" t="str">
        <f ca="1"/>
        <v/>
      </c>
      <c r="M307" t="str">
        <f ca="1"/>
        <v/>
      </c>
      <c r="N307" t="str">
        <f ca="1"/>
        <v/>
      </c>
      <c r="O307" t="str">
        <f ca="1"/>
        <v/>
      </c>
      <c r="P307" t="str">
        <f ca="1"/>
        <v/>
      </c>
      <c r="Q307" t="str">
        <f ca="1"/>
        <v/>
      </c>
      <c r="R307" t="str">
        <f ca="1"/>
        <v/>
      </c>
      <c r="S307" t="str">
        <f ca="1"/>
        <v/>
      </c>
      <c r="T307" t="str">
        <f ca="1"/>
        <v/>
      </c>
      <c r="U307" t="str">
        <f ca="1"/>
        <v/>
      </c>
      <c r="V307" t="str">
        <f ca="1"/>
        <v/>
      </c>
      <c r="W307" t="str">
        <f ca="1"/>
        <v/>
      </c>
      <c r="X307" t="str">
        <f ca="1"/>
        <v/>
      </c>
      <c r="Y307" t="str">
        <f ca="1"/>
        <v/>
      </c>
      <c r="Z307" t="str">
        <f ca="1"/>
        <v/>
      </c>
      <c r="AA307" t="str">
        <f ca="1"/>
        <v/>
      </c>
      <c r="AB307" t="str">
        <f ca="1"/>
        <v/>
      </c>
      <c r="AC307" t="str">
        <f ca="1"/>
        <v/>
      </c>
      <c r="AD307" t="str">
        <f ca="1"/>
        <v/>
      </c>
      <c r="AE307" t="str">
        <f ca="1"/>
        <v/>
      </c>
      <c r="AF307" t="str">
        <f ca="1"/>
        <v/>
      </c>
      <c r="AG307" t="str">
        <f ca="1"/>
        <v/>
      </c>
      <c r="AH307" t="str">
        <f ca="1"/>
        <v/>
      </c>
      <c r="AI307" t="str">
        <f ca="1"/>
        <v/>
      </c>
      <c r="AJ307" t="str">
        <f ca="1"/>
        <v/>
      </c>
      <c r="AK307" t="str">
        <f ca="1"/>
        <v/>
      </c>
      <c r="AL307" t="str">
        <f ca="1"/>
        <v/>
      </c>
      <c r="AM307" t="str">
        <f ca="1"/>
        <v/>
      </c>
      <c r="AN307" t="str">
        <f ca="1"/>
        <v/>
      </c>
      <c r="AO307" t="str">
        <f ca="1"/>
        <v/>
      </c>
      <c r="AP307" t="str">
        <f ca="1"/>
        <v/>
      </c>
      <c r="AQ307" t="str">
        <f ca="1"/>
        <v/>
      </c>
      <c r="AR307" t="str">
        <f ca="1"/>
        <v/>
      </c>
      <c r="AS307" t="str">
        <f ca="1"/>
        <v/>
      </c>
      <c r="AT307" t="str">
        <f ca="1"/>
        <v/>
      </c>
      <c r="AU307" t="str">
        <f ca="1"/>
        <v/>
      </c>
      <c r="AV307" t="str">
        <f ca="1"/>
        <v/>
      </c>
      <c r="AW307" t="str">
        <f ca="1"/>
        <v/>
      </c>
      <c r="AX307" t="str">
        <f ca="1"/>
        <v/>
      </c>
      <c r="AY307" t="str">
        <f ca="1"/>
        <v/>
      </c>
      <c r="AZ307" t="str">
        <f ca="1"/>
        <v/>
      </c>
      <c r="BA307" t="str">
        <f ca="1"/>
        <v/>
      </c>
      <c r="BB307" t="str">
        <f ca="1"/>
        <v/>
      </c>
      <c r="BC307" t="str">
        <f ca="1"/>
        <v/>
      </c>
      <c r="BD307" t="str">
        <f ca="1"/>
        <v/>
      </c>
      <c r="BE307" t="str">
        <f ca="1"/>
        <v/>
      </c>
      <c r="BF307" t="str">
        <f ca="1"/>
        <v/>
      </c>
      <c r="BG307" t="str">
        <f ca="1"/>
        <v/>
      </c>
      <c r="BH307" t="str">
        <f ca="1"/>
        <v/>
      </c>
      <c r="BI307" t="str">
        <f ca="1"/>
        <v/>
      </c>
      <c r="BJ307" t="str">
        <f ca="1"/>
        <v/>
      </c>
      <c r="BK307" t="str">
        <f ca="1"/>
        <v/>
      </c>
      <c r="BL307" t="str">
        <f ca="1"/>
        <v/>
      </c>
      <c r="BM307" t="str">
        <f ca="1"/>
        <v/>
      </c>
      <c r="BN307" t="str">
        <f ca="1"/>
        <v/>
      </c>
      <c r="BO307" t="str">
        <f ca="1"/>
        <v/>
      </c>
      <c r="BP307" t="str">
        <f ca="1"/>
        <v/>
      </c>
      <c r="BQ307" t="str">
        <f ca="1"/>
        <v/>
      </c>
      <c r="BR307" t="str">
        <f ca="1"/>
        <v/>
      </c>
      <c r="BS307" t="str">
        <f ca="1"/>
        <v/>
      </c>
    </row>
    <row r="308" spans="1:71" x14ac:dyDescent="0.3">
      <c r="A308">
        <f ca="1"/>
        <v>1274494</v>
      </c>
      <c r="B308" t="str">
        <f ca="1"/>
        <v>FIRST SOLAR, INC.</v>
      </c>
      <c r="C308" t="str">
        <f ca="1"/>
        <v>FSLR</v>
      </c>
      <c r="D308" t="str">
        <f ca="1"/>
        <v>04 Manufacturing</v>
      </c>
      <c r="E308" t="str">
        <f ca="1"/>
        <v>Semiconductors &amp; Related Devices</v>
      </c>
      <c r="F308" t="str">
        <f ca="1"/>
        <v>3674</v>
      </c>
      <c r="G308" t="str">
        <f ca="1"/>
        <v>4300 E CAMELBACK ROAD SUITE 220 PHOENIX, AZ 85018</v>
      </c>
      <c r="H308">
        <f ca="1"/>
        <v>2025</v>
      </c>
      <c r="I308" t="str">
        <f ca="1"/>
        <v>FY</v>
      </c>
      <c r="J308">
        <f ca="1"/>
        <v>176.64012600000001</v>
      </c>
      <c r="K308">
        <f ca="1"/>
        <v>13321310000</v>
      </c>
      <c r="L308">
        <f ca="1"/>
        <v>6028832000</v>
      </c>
      <c r="M308">
        <f ca="1"/>
        <v>2803514000</v>
      </c>
      <c r="N308">
        <f ca="1"/>
        <v>1294040000</v>
      </c>
      <c r="O308">
        <f ca="1"/>
        <v>736734000</v>
      </c>
      <c r="P308">
        <f ca="1"/>
        <v>5897573000</v>
      </c>
      <c r="Q308">
        <f ca="1"/>
        <v>5675794000</v>
      </c>
      <c r="R308">
        <f ca="1"/>
        <v>51007000</v>
      </c>
      <c r="S308">
        <f ca="1"/>
        <v>31095000</v>
      </c>
      <c r="T308">
        <f ca="1"/>
        <v>3783317000</v>
      </c>
      <c r="U308">
        <f ca="1"/>
        <v>2254102000</v>
      </c>
      <c r="V308">
        <f ca="1"/>
        <v>405775000</v>
      </c>
      <c r="W308">
        <f ca="1"/>
        <v>1819404000</v>
      </c>
      <c r="X308">
        <f ca="1"/>
        <v>215979000</v>
      </c>
      <c r="Y308" t="str">
        <f ca="1"/>
        <v/>
      </c>
      <c r="Z308">
        <f ca="1"/>
        <v>9537993000</v>
      </c>
      <c r="AA308" t="str">
        <f ca="1"/>
        <v/>
      </c>
      <c r="AB308">
        <f ca="1"/>
        <v>6791339000</v>
      </c>
      <c r="AC308">
        <f ca="1"/>
        <v>107000</v>
      </c>
      <c r="AD308">
        <f ca="1"/>
        <v>107309794</v>
      </c>
      <c r="AE308">
        <f ca="1"/>
        <v>2120339000</v>
      </c>
      <c r="AF308">
        <f ca="1"/>
        <v>5219376000</v>
      </c>
      <c r="AG308" t="str">
        <f ca="1"/>
        <v/>
      </c>
      <c r="AH308">
        <f ca="1"/>
        <v>1596864000</v>
      </c>
      <c r="AI308">
        <f ca="1"/>
        <v>233421000</v>
      </c>
      <c r="AJ308">
        <f ca="1"/>
        <v>523475000</v>
      </c>
      <c r="AK308">
        <f ca="1"/>
        <v>52684000</v>
      </c>
      <c r="AL308">
        <f ca="1"/>
        <v>1528229000</v>
      </c>
      <c r="AM308" t="str">
        <f ca="1"/>
        <v/>
      </c>
      <c r="AN308" t="str">
        <f ca="1"/>
        <v/>
      </c>
      <c r="AO308">
        <f ca="1"/>
        <v>2057105000</v>
      </c>
      <c r="AP308" t="str">
        <f ca="1"/>
        <v/>
      </c>
      <c r="AQ308" t="str">
        <f ca="1"/>
        <v/>
      </c>
      <c r="AR308" t="str">
        <f ca="1"/>
        <v/>
      </c>
      <c r="AS308">
        <f ca="1"/>
        <v>-765168000</v>
      </c>
      <c r="AT308">
        <f ca="1"/>
        <v>-119228000</v>
      </c>
      <c r="AU308" t="str">
        <f ca="1"/>
        <v/>
      </c>
      <c r="AV308" t="str">
        <f ca="1"/>
        <v/>
      </c>
      <c r="AW308">
        <f ca="1"/>
        <v>14.25</v>
      </c>
      <c r="AX308">
        <f ca="1"/>
        <v>910559000</v>
      </c>
      <c r="AY308">
        <f ca="1"/>
        <v>0.30594921691788401</v>
      </c>
      <c r="AZ308" t="str">
        <f ca="1"/>
        <v/>
      </c>
      <c r="BA308" t="str">
        <f ca="1"/>
        <v/>
      </c>
      <c r="BB308" t="str">
        <f ca="1"/>
        <v/>
      </c>
      <c r="BC308">
        <f ca="1"/>
        <v>0.39412853183982099</v>
      </c>
      <c r="BD308" t="str">
        <f ca="1"/>
        <v/>
      </c>
      <c r="BE308">
        <f ca="1"/>
        <v>0.406243773202007</v>
      </c>
      <c r="BF308" t="str">
        <f ca="1"/>
        <v/>
      </c>
      <c r="BG308">
        <f ca="1"/>
        <v>0.39180651152176499</v>
      </c>
      <c r="BH308">
        <f ca="1"/>
        <v>-0.14660143281495699</v>
      </c>
      <c r="BI308" t="str">
        <f ca="1"/>
        <v/>
      </c>
      <c r="BJ308" t="str">
        <f ca="1"/>
        <v/>
      </c>
      <c r="BK308">
        <f ca="1"/>
        <v>4.4722012746351299E-2</v>
      </c>
      <c r="BL308">
        <f ca="1"/>
        <v>0.284004876397291</v>
      </c>
      <c r="BM308" t="str">
        <f ca="1"/>
        <v/>
      </c>
      <c r="BN308">
        <f ca="1"/>
        <v>1.2437387482908899</v>
      </c>
      <c r="BO308">
        <f ca="1"/>
        <v>2.3477633221566698</v>
      </c>
      <c r="BP308">
        <f ca="1"/>
        <v>12.3957983157895</v>
      </c>
      <c r="BQ308">
        <f ca="1"/>
        <v>0.16022542687963801</v>
      </c>
      <c r="BR308" t="str">
        <f ca="1"/>
        <v/>
      </c>
      <c r="BS308">
        <f ca="1"/>
        <v>2.63904764398548E-7</v>
      </c>
    </row>
    <row r="309" spans="1:71" x14ac:dyDescent="0.3">
      <c r="A309">
        <f ca="1"/>
        <v>1274494</v>
      </c>
      <c r="B309" t="str">
        <f ca="1"/>
        <v>FIRST SOLAR, INC.</v>
      </c>
      <c r="C309" t="str">
        <f ca="1"/>
        <v>FSLR</v>
      </c>
      <c r="D309" t="str">
        <f ca="1"/>
        <v>04 Manufacturing</v>
      </c>
      <c r="E309" t="str">
        <f ca="1"/>
        <v>Semiconductors &amp; Related Devices</v>
      </c>
      <c r="F309" t="str">
        <f ca="1"/>
        <v>3674</v>
      </c>
      <c r="G309" t="str">
        <f ca="1"/>
        <v>4300 E CAMELBACK ROAD SUITE 220 PHOENIX, AZ 85018</v>
      </c>
      <c r="H309">
        <f ca="1"/>
        <v>2024</v>
      </c>
      <c r="I309" t="str">
        <f ca="1"/>
        <v>FY</v>
      </c>
      <c r="J309">
        <f ca="1"/>
        <v>204.31726900000001</v>
      </c>
      <c r="K309">
        <f ca="1"/>
        <v>12124361000</v>
      </c>
      <c r="L309">
        <f ca="1"/>
        <v>5089033000</v>
      </c>
      <c r="M309">
        <f ca="1"/>
        <v>1621376000</v>
      </c>
      <c r="N309">
        <f ca="1"/>
        <v>1261049000</v>
      </c>
      <c r="O309">
        <f ca="1"/>
        <v>1084384000</v>
      </c>
      <c r="P309">
        <f ca="1"/>
        <v>5582683000</v>
      </c>
      <c r="Q309">
        <f ca="1"/>
        <v>5413683000</v>
      </c>
      <c r="R309">
        <f ca="1"/>
        <v>54654000</v>
      </c>
      <c r="S309">
        <f ca="1"/>
        <v>28335000</v>
      </c>
      <c r="T309">
        <f ca="1"/>
        <v>4146784000</v>
      </c>
      <c r="U309">
        <f ca="1"/>
        <v>2077442000</v>
      </c>
      <c r="V309">
        <f ca="1"/>
        <v>482190000</v>
      </c>
      <c r="W309">
        <f ca="1"/>
        <v>2039825000</v>
      </c>
      <c r="X309">
        <f ca="1"/>
        <v>236424000</v>
      </c>
      <c r="Y309" t="str">
        <f ca="1"/>
        <v/>
      </c>
      <c r="Z309">
        <f ca="1"/>
        <v>7977577000</v>
      </c>
      <c r="AA309" t="str">
        <f ca="1"/>
        <v/>
      </c>
      <c r="AB309">
        <f ca="1"/>
        <v>5263110000</v>
      </c>
      <c r="AC309">
        <f ca="1"/>
        <v>107000</v>
      </c>
      <c r="AD309">
        <f ca="1"/>
        <v>107060281</v>
      </c>
      <c r="AE309">
        <f ca="1"/>
        <v>1857864000</v>
      </c>
      <c r="AF309">
        <f ca="1"/>
        <v>4206289000</v>
      </c>
      <c r="AG309" t="str">
        <f ca="1"/>
        <v/>
      </c>
      <c r="AH309">
        <f ca="1"/>
        <v>1394420000</v>
      </c>
      <c r="AI309">
        <f ca="1"/>
        <v>191375000</v>
      </c>
      <c r="AJ309">
        <f ca="1"/>
        <v>464559000</v>
      </c>
      <c r="AK309">
        <f ca="1"/>
        <v>114294000</v>
      </c>
      <c r="AL309">
        <f ca="1"/>
        <v>1292044000</v>
      </c>
      <c r="AM309" t="str">
        <f ca="1"/>
        <v/>
      </c>
      <c r="AN309" t="str">
        <f ca="1"/>
        <v/>
      </c>
      <c r="AO309">
        <f ca="1"/>
        <v>1217999000</v>
      </c>
      <c r="AP309" t="str">
        <f ca="1"/>
        <v/>
      </c>
      <c r="AQ309" t="str">
        <f ca="1"/>
        <v/>
      </c>
      <c r="AR309" t="str">
        <f ca="1"/>
        <v/>
      </c>
      <c r="AS309">
        <f ca="1"/>
        <v>-1563307000</v>
      </c>
      <c r="AT309">
        <f ca="1"/>
        <v>24849000</v>
      </c>
      <c r="AU309" t="str">
        <f ca="1"/>
        <v/>
      </c>
      <c r="AV309" t="str">
        <f ca="1"/>
        <v/>
      </c>
      <c r="AW309">
        <f ca="1"/>
        <v>12.07</v>
      </c>
      <c r="AX309">
        <f ca="1"/>
        <v>952141500</v>
      </c>
      <c r="AY309">
        <f ca="1"/>
        <v>0.33150836758957802</v>
      </c>
      <c r="AZ309" t="str">
        <f ca="1"/>
        <v/>
      </c>
      <c r="BA309" t="str">
        <f ca="1"/>
        <v/>
      </c>
      <c r="BB309" t="str">
        <f ca="1"/>
        <v/>
      </c>
      <c r="BC309">
        <f ca="1"/>
        <v>0.28956617103579901</v>
      </c>
      <c r="BD309" t="str">
        <f ca="1"/>
        <v/>
      </c>
      <c r="BE309">
        <f ca="1"/>
        <v>0.44168719743222601</v>
      </c>
      <c r="BF309" t="str">
        <f ca="1"/>
        <v/>
      </c>
      <c r="BG309">
        <f ca="1"/>
        <v>0.346928716490708</v>
      </c>
      <c r="BH309">
        <f ca="1"/>
        <v>-0.37165943661978501</v>
      </c>
      <c r="BI309" t="str">
        <f ca="1"/>
        <v/>
      </c>
      <c r="BJ309" t="str">
        <f ca="1"/>
        <v/>
      </c>
      <c r="BK309">
        <f ca="1"/>
        <v>4.54973493262113E-2</v>
      </c>
      <c r="BL309">
        <f ca="1"/>
        <v>0.34202082897399699</v>
      </c>
      <c r="BM309" t="str">
        <f ca="1"/>
        <v/>
      </c>
      <c r="BN309">
        <f ca="1"/>
        <v>0.78046751726401997</v>
      </c>
      <c r="BO309">
        <f ca="1"/>
        <v>1.9276826982413999</v>
      </c>
      <c r="BP309">
        <f ca="1"/>
        <v>16.9276942004971</v>
      </c>
      <c r="BQ309">
        <f ca="1"/>
        <v>0.16195945209930299</v>
      </c>
      <c r="BR309" t="str">
        <f ca="1"/>
        <v/>
      </c>
      <c r="BS309">
        <f ca="1"/>
        <v>3.0913013272451002E-7</v>
      </c>
    </row>
    <row r="310" spans="1:71" x14ac:dyDescent="0.3">
      <c r="A310">
        <f ca="1"/>
        <v>1274494</v>
      </c>
      <c r="B310" t="str">
        <f ca="1"/>
        <v>FIRST SOLAR, INC.</v>
      </c>
      <c r="C310" t="str">
        <f ca="1"/>
        <v>FSLR</v>
      </c>
      <c r="D310" t="str">
        <f ca="1"/>
        <v>04 Manufacturing</v>
      </c>
      <c r="E310" t="str">
        <f ca="1"/>
        <v>Semiconductors &amp; Related Devices</v>
      </c>
      <c r="F310" t="str">
        <f ca="1"/>
        <v>3674</v>
      </c>
      <c r="G310" t="str">
        <f ca="1"/>
        <v>4300 E CAMELBACK ROAD SUITE 220 PHOENIX, AZ 85018</v>
      </c>
      <c r="H310">
        <f ca="1"/>
        <v>2023</v>
      </c>
      <c r="I310" t="str">
        <f ca="1"/>
        <v>FY</v>
      </c>
      <c r="J310">
        <f ca="1"/>
        <v>182.38451499999999</v>
      </c>
      <c r="K310">
        <f ca="1"/>
        <v>10365132000</v>
      </c>
      <c r="L310">
        <f ca="1"/>
        <v>4634809000</v>
      </c>
      <c r="M310">
        <f ca="1"/>
        <v>1946994000</v>
      </c>
      <c r="N310">
        <f ca="1"/>
        <v>660776000</v>
      </c>
      <c r="O310">
        <f ca="1"/>
        <v>819899000</v>
      </c>
      <c r="P310">
        <f ca="1"/>
        <v>4527183000</v>
      </c>
      <c r="Q310">
        <f ca="1"/>
        <v>4397285000</v>
      </c>
      <c r="R310">
        <f ca="1"/>
        <v>64511000</v>
      </c>
      <c r="S310">
        <f ca="1"/>
        <v>29687000</v>
      </c>
      <c r="T310">
        <f ca="1"/>
        <v>3677663000</v>
      </c>
      <c r="U310">
        <f ca="1"/>
        <v>1306158000</v>
      </c>
      <c r="V310">
        <f ca="1"/>
        <v>207178000</v>
      </c>
      <c r="W310">
        <f ca="1"/>
        <v>2005183000</v>
      </c>
      <c r="X310">
        <f ca="1"/>
        <v>96238000</v>
      </c>
      <c r="Y310" t="str">
        <f ca="1"/>
        <v/>
      </c>
      <c r="Z310">
        <f ca="1"/>
        <v>6687469000</v>
      </c>
      <c r="AA310" t="str">
        <f ca="1"/>
        <v/>
      </c>
      <c r="AB310">
        <f ca="1"/>
        <v>3971066000</v>
      </c>
      <c r="AC310">
        <f ca="1"/>
        <v>107000</v>
      </c>
      <c r="AD310">
        <f ca="1"/>
        <v>106847475</v>
      </c>
      <c r="AE310">
        <f ca="1"/>
        <v>1300679000</v>
      </c>
      <c r="AF310">
        <f ca="1"/>
        <v>3318602000</v>
      </c>
      <c r="AG310" t="str">
        <f ca="1"/>
        <v/>
      </c>
      <c r="AH310">
        <f ca="1"/>
        <v>857266000</v>
      </c>
      <c r="AI310">
        <f ca="1"/>
        <v>152307000</v>
      </c>
      <c r="AJ310">
        <f ca="1"/>
        <v>450296000</v>
      </c>
      <c r="AK310">
        <f ca="1"/>
        <v>60513000</v>
      </c>
      <c r="AL310">
        <f ca="1"/>
        <v>830777000</v>
      </c>
      <c r="AM310">
        <f ca="1"/>
        <v>12965000</v>
      </c>
      <c r="AN310" t="str">
        <f ca="1"/>
        <v/>
      </c>
      <c r="AO310">
        <f ca="1"/>
        <v>602260000</v>
      </c>
      <c r="AP310" t="str">
        <f ca="1"/>
        <v/>
      </c>
      <c r="AQ310" t="str">
        <f ca="1"/>
        <v/>
      </c>
      <c r="AR310" t="str">
        <f ca="1"/>
        <v/>
      </c>
      <c r="AS310">
        <f ca="1"/>
        <v>-472791000</v>
      </c>
      <c r="AT310">
        <f ca="1"/>
        <v>336853000</v>
      </c>
      <c r="AU310" t="str">
        <f ca="1"/>
        <v/>
      </c>
      <c r="AV310" t="str">
        <f ca="1"/>
        <v/>
      </c>
      <c r="AW310">
        <f ca="1"/>
        <v>7.78</v>
      </c>
      <c r="AX310">
        <f ca="1"/>
        <v>720637500</v>
      </c>
      <c r="AY310">
        <f ca="1"/>
        <v>0.25832142570877697</v>
      </c>
      <c r="AZ310">
        <f ca="1"/>
        <v>904255000</v>
      </c>
      <c r="BA310">
        <f ca="1"/>
        <v>904255000</v>
      </c>
      <c r="BB310">
        <f ca="1"/>
        <v>0.27248070121093199</v>
      </c>
      <c r="BC310">
        <f ca="1"/>
        <v>0.18148003285720901</v>
      </c>
      <c r="BD310" t="str">
        <f ca="1"/>
        <v/>
      </c>
      <c r="BE310">
        <f ca="1"/>
        <v>0.39193582116807002</v>
      </c>
      <c r="BF310" t="str">
        <f ca="1"/>
        <v/>
      </c>
      <c r="BG310">
        <f ca="1"/>
        <v>0.32016977690202097</v>
      </c>
      <c r="BH310">
        <f ca="1"/>
        <v>-0.14246691829872901</v>
      </c>
      <c r="BI310" t="str">
        <f ca="1"/>
        <v/>
      </c>
      <c r="BJ310" t="str">
        <f ca="1"/>
        <v/>
      </c>
      <c r="BK310">
        <f ca="1"/>
        <v>4.5894928045002101E-2</v>
      </c>
      <c r="BL310">
        <f ca="1"/>
        <v>0.35481101446657898</v>
      </c>
      <c r="BM310">
        <f ca="1"/>
        <v>69.745854222907795</v>
      </c>
      <c r="BN310">
        <f ca="1"/>
        <v>1.4906267082542799</v>
      </c>
      <c r="BO310">
        <f ca="1"/>
        <v>2.9207109706482699</v>
      </c>
      <c r="BP310">
        <f ca="1"/>
        <v>23.442739717223599</v>
      </c>
      <c r="BQ310">
        <f ca="1"/>
        <v>0.124228912313463</v>
      </c>
      <c r="BR310" t="str">
        <f ca="1"/>
        <v/>
      </c>
      <c r="BS310">
        <f ca="1"/>
        <v>2.1218065111030801E-7</v>
      </c>
    </row>
    <row r="311" spans="1:71" x14ac:dyDescent="0.3">
      <c r="A311">
        <f ca="1"/>
        <v>1274494</v>
      </c>
      <c r="B311" t="str">
        <f ca="1"/>
        <v>FIRST SOLAR, INC.</v>
      </c>
      <c r="C311" t="str">
        <f ca="1"/>
        <v>FSLR</v>
      </c>
      <c r="D311" t="str">
        <f ca="1"/>
        <v>04 Manufacturing</v>
      </c>
      <c r="E311" t="str">
        <f ca="1"/>
        <v>Semiconductors &amp; Related Devices</v>
      </c>
      <c r="F311" t="str">
        <f ca="1"/>
        <v>3674</v>
      </c>
      <c r="G311" t="str">
        <f ca="1"/>
        <v>4300 E CAMELBACK ROAD SUITE 220 PHOENIX, AZ 85018</v>
      </c>
      <c r="H311">
        <f ca="1"/>
        <v>2022</v>
      </c>
      <c r="I311" t="str">
        <f ca="1"/>
        <v>FY</v>
      </c>
      <c r="J311">
        <f ca="1"/>
        <v>111.84002599999999</v>
      </c>
      <c r="K311">
        <f ca="1"/>
        <v>8251228000</v>
      </c>
      <c r="L311">
        <f ca="1"/>
        <v>3791421000</v>
      </c>
      <c r="M311">
        <f ca="1"/>
        <v>1481269000</v>
      </c>
      <c r="N311">
        <f ca="1"/>
        <v>324337000</v>
      </c>
      <c r="O311">
        <f ca="1"/>
        <v>621376000</v>
      </c>
      <c r="P311">
        <f ca="1"/>
        <v>3666437000</v>
      </c>
      <c r="Q311">
        <f ca="1"/>
        <v>3536902000</v>
      </c>
      <c r="R311">
        <f ca="1"/>
        <v>31106000</v>
      </c>
      <c r="S311">
        <f ca="1"/>
        <v>14462000</v>
      </c>
      <c r="T311">
        <f ca="1"/>
        <v>2415173000</v>
      </c>
      <c r="U311">
        <f ca="1"/>
        <v>1038048000</v>
      </c>
      <c r="V311">
        <f ca="1"/>
        <v>341409000</v>
      </c>
      <c r="W311">
        <f ca="1"/>
        <v>1207940000</v>
      </c>
      <c r="X311" t="str">
        <f ca="1"/>
        <v/>
      </c>
      <c r="Y311">
        <f ca="1"/>
        <v>185000000</v>
      </c>
      <c r="Z311">
        <f ca="1"/>
        <v>5836055000</v>
      </c>
      <c r="AA311" t="str">
        <f ca="1"/>
        <v/>
      </c>
      <c r="AB311">
        <f ca="1"/>
        <v>3140289000</v>
      </c>
      <c r="AC311">
        <f ca="1"/>
        <v>107000</v>
      </c>
      <c r="AD311">
        <f ca="1"/>
        <v>106609094</v>
      </c>
      <c r="AE311">
        <f ca="1"/>
        <v>69858000</v>
      </c>
      <c r="AF311">
        <f ca="1"/>
        <v>2619319000</v>
      </c>
      <c r="AG311" t="str">
        <f ca="1"/>
        <v/>
      </c>
      <c r="AH311">
        <f ca="1"/>
        <v>-27236000</v>
      </c>
      <c r="AI311">
        <f ca="1"/>
        <v>112804000</v>
      </c>
      <c r="AJ311">
        <f ca="1"/>
        <v>350605000</v>
      </c>
      <c r="AK311">
        <f ca="1"/>
        <v>52764000</v>
      </c>
      <c r="AL311">
        <f ca="1"/>
        <v>-44166000</v>
      </c>
      <c r="AM311">
        <f ca="1"/>
        <v>12225000</v>
      </c>
      <c r="AN311" t="str">
        <f ca="1"/>
        <v/>
      </c>
      <c r="AO311">
        <f ca="1"/>
        <v>873369000</v>
      </c>
      <c r="AP311" t="str">
        <f ca="1"/>
        <v/>
      </c>
      <c r="AQ311" t="str">
        <f ca="1"/>
        <v/>
      </c>
      <c r="AR311" t="str">
        <f ca="1"/>
        <v/>
      </c>
      <c r="AS311">
        <f ca="1"/>
        <v>-1192574000</v>
      </c>
      <c r="AT311">
        <f ca="1"/>
        <v>309392000</v>
      </c>
      <c r="AU311" t="str">
        <f ca="1"/>
        <v/>
      </c>
      <c r="AV311" t="str">
        <f ca="1"/>
        <v/>
      </c>
      <c r="AW311">
        <f ca="1"/>
        <v>-0.41</v>
      </c>
      <c r="AX311">
        <f ca="1"/>
        <v>643837500</v>
      </c>
      <c r="AY311">
        <f ca="1"/>
        <v>-1.03981225654454E-2</v>
      </c>
      <c r="AZ311">
        <f ca="1"/>
        <v>20823000</v>
      </c>
      <c r="BA311">
        <f ca="1"/>
        <v>20823000</v>
      </c>
      <c r="BB311">
        <f ca="1"/>
        <v>7.9497762586382206E-3</v>
      </c>
      <c r="BC311">
        <f ca="1"/>
        <v>0.33343361385153902</v>
      </c>
      <c r="BD311" t="str">
        <f ca="1"/>
        <v/>
      </c>
      <c r="BE311">
        <f ca="1"/>
        <v>2.6670291018390701E-2</v>
      </c>
      <c r="BF311" t="str">
        <f ca="1"/>
        <v/>
      </c>
      <c r="BG311">
        <f ca="1"/>
        <v>0.31744596077093001</v>
      </c>
      <c r="BH311">
        <f ca="1"/>
        <v>-0.45529925908222701</v>
      </c>
      <c r="BI311" t="str">
        <f ca="1"/>
        <v/>
      </c>
      <c r="BJ311" t="str">
        <f ca="1"/>
        <v/>
      </c>
      <c r="BK311">
        <f ca="1"/>
        <v>4.3066155745062E-2</v>
      </c>
      <c r="BL311">
        <f ca="1"/>
        <v>0.29270467377704301</v>
      </c>
      <c r="BM311">
        <f ca="1"/>
        <v>1.70331288343558</v>
      </c>
      <c r="BN311">
        <f ca="1"/>
        <v>1.4269754385153699</v>
      </c>
      <c r="BO311">
        <f ca="1"/>
        <v>3.0538520376707101</v>
      </c>
      <c r="BP311">
        <f ca="1"/>
        <v>-272.78055121951201</v>
      </c>
      <c r="BQ311">
        <f ca="1"/>
        <v>-7.5677833742142601E-3</v>
      </c>
      <c r="BR311" t="str">
        <f ca="1"/>
        <v/>
      </c>
      <c r="BS311">
        <f ca="1"/>
        <v>-7.8570902193348103E-9</v>
      </c>
    </row>
    <row r="312" spans="1:71" x14ac:dyDescent="0.3">
      <c r="A312">
        <f ca="1"/>
        <v>1274494</v>
      </c>
      <c r="B312" t="str">
        <f ca="1"/>
        <v>FIRST SOLAR, INC.</v>
      </c>
      <c r="C312" t="str">
        <f ca="1"/>
        <v>FSLR</v>
      </c>
      <c r="D312" t="str">
        <f ca="1"/>
        <v>04 Manufacturing</v>
      </c>
      <c r="E312" t="str">
        <f ca="1"/>
        <v>Semiconductors &amp; Related Devices</v>
      </c>
      <c r="F312" t="str">
        <f ca="1"/>
        <v>3674</v>
      </c>
      <c r="G312" t="str">
        <f ca="1"/>
        <v>4300 E CAMELBACK ROAD SUITE 220 PHOENIX, AZ 85018</v>
      </c>
      <c r="H312">
        <f ca="1"/>
        <v>2021</v>
      </c>
      <c r="I312" t="str">
        <f ca="1"/>
        <v>FY</v>
      </c>
      <c r="J312">
        <f ca="1"/>
        <v>91.186149</v>
      </c>
      <c r="K312">
        <f ca="1"/>
        <v>7413746000</v>
      </c>
      <c r="L312">
        <f ca="1"/>
        <v>3191243000</v>
      </c>
      <c r="M312">
        <f ca="1"/>
        <v>1450654000</v>
      </c>
      <c r="N312">
        <f ca="1"/>
        <v>429436000</v>
      </c>
      <c r="O312">
        <f ca="1"/>
        <v>666299000</v>
      </c>
      <c r="P312">
        <f ca="1"/>
        <v>3389912000</v>
      </c>
      <c r="Q312">
        <f ca="1"/>
        <v>2649587000</v>
      </c>
      <c r="R312">
        <f ca="1"/>
        <v>45509000</v>
      </c>
      <c r="S312">
        <f ca="1"/>
        <v>14462000</v>
      </c>
      <c r="T312">
        <f ca="1"/>
        <v>1454195000</v>
      </c>
      <c r="U312">
        <f ca="1"/>
        <v>726878000</v>
      </c>
      <c r="V312">
        <f ca="1"/>
        <v>193374000</v>
      </c>
      <c r="W312">
        <f ca="1"/>
        <v>297811000</v>
      </c>
      <c r="X312" t="str">
        <f ca="1"/>
        <v/>
      </c>
      <c r="Y312">
        <f ca="1"/>
        <v>246737000</v>
      </c>
      <c r="Z312">
        <f ca="1"/>
        <v>5959551000</v>
      </c>
      <c r="AA312" t="str">
        <f ca="1"/>
        <v/>
      </c>
      <c r="AB312">
        <f ca="1"/>
        <v>3184455000</v>
      </c>
      <c r="AC312">
        <f ca="1"/>
        <v>106000</v>
      </c>
      <c r="AD312">
        <f ca="1"/>
        <v>106332315</v>
      </c>
      <c r="AE312">
        <f ca="1"/>
        <v>729954000</v>
      </c>
      <c r="AF312">
        <f ca="1"/>
        <v>2923377000</v>
      </c>
      <c r="AG312" t="str">
        <f ca="1"/>
        <v/>
      </c>
      <c r="AH312">
        <f ca="1"/>
        <v>586751000</v>
      </c>
      <c r="AI312">
        <f ca="1"/>
        <v>99115000</v>
      </c>
      <c r="AJ312">
        <f ca="1"/>
        <v>290487000</v>
      </c>
      <c r="AK312">
        <f ca="1"/>
        <v>103469000</v>
      </c>
      <c r="AL312">
        <f ca="1"/>
        <v>468693000</v>
      </c>
      <c r="AM312">
        <f ca="1"/>
        <v>13107000</v>
      </c>
      <c r="AN312" t="str">
        <f ca="1"/>
        <v/>
      </c>
      <c r="AO312">
        <f ca="1"/>
        <v>237559000</v>
      </c>
      <c r="AP312" t="str">
        <f ca="1"/>
        <v/>
      </c>
      <c r="AQ312" t="str">
        <f ca="1"/>
        <v/>
      </c>
      <c r="AR312" t="str">
        <f ca="1"/>
        <v/>
      </c>
      <c r="AS312">
        <f ca="1"/>
        <v>-99040000</v>
      </c>
      <c r="AT312">
        <f ca="1"/>
        <v>40550000</v>
      </c>
      <c r="AU312" t="str">
        <f ca="1"/>
        <v/>
      </c>
      <c r="AV312" t="str">
        <f ca="1"/>
        <v/>
      </c>
      <c r="AW312">
        <f ca="1"/>
        <v>4.41</v>
      </c>
      <c r="AX312">
        <f ca="1"/>
        <v>616943000</v>
      </c>
      <c r="AY312">
        <f ca="1"/>
        <v>0.200710000797023</v>
      </c>
      <c r="AZ312">
        <f ca="1"/>
        <v>585269000</v>
      </c>
      <c r="BA312">
        <f ca="1"/>
        <v>585269000</v>
      </c>
      <c r="BB312">
        <f ca="1"/>
        <v>0.20020305283923401</v>
      </c>
      <c r="BC312">
        <f ca="1"/>
        <v>8.1261842040900006E-2</v>
      </c>
      <c r="BD312" t="str">
        <f ca="1"/>
        <v/>
      </c>
      <c r="BE312">
        <f ca="1"/>
        <v>0.249695472051672</v>
      </c>
      <c r="BF312" t="str">
        <f ca="1"/>
        <v/>
      </c>
      <c r="BG312">
        <f ca="1"/>
        <v>0.39431847273969201</v>
      </c>
      <c r="BH312">
        <f ca="1"/>
        <v>-3.3878627354597103E-2</v>
      </c>
      <c r="BI312" t="str">
        <f ca="1"/>
        <v/>
      </c>
      <c r="BJ312" t="str">
        <f ca="1"/>
        <v/>
      </c>
      <c r="BK312">
        <f ca="1"/>
        <v>3.3904282615618897E-2</v>
      </c>
      <c r="BL312">
        <f ca="1"/>
        <v>0.19614847878521899</v>
      </c>
      <c r="BM312">
        <f ca="1"/>
        <v>44.653162432288099</v>
      </c>
      <c r="BN312">
        <f ca="1"/>
        <v>1.9957324337784299</v>
      </c>
      <c r="BO312">
        <f ca="1"/>
        <v>3.4736833416336701</v>
      </c>
      <c r="BP312">
        <f ca="1"/>
        <v>20.677131292517</v>
      </c>
      <c r="BQ312">
        <f ca="1"/>
        <v>7.8645689918586101E-2</v>
      </c>
      <c r="BR312" t="str">
        <f ca="1"/>
        <v/>
      </c>
      <c r="BS312">
        <f ca="1"/>
        <v>6.7476713780954299E-8</v>
      </c>
    </row>
    <row r="313" spans="1:71" x14ac:dyDescent="0.3">
      <c r="A313">
        <f ca="1"/>
        <v>1274494</v>
      </c>
      <c r="B313" t="str">
        <f ca="1"/>
        <v>FIRST SOLAR, INC.</v>
      </c>
      <c r="C313" t="str">
        <f ca="1"/>
        <v>FSLR</v>
      </c>
      <c r="D313" t="str">
        <f ca="1"/>
        <v>04 Manufacturing</v>
      </c>
      <c r="E313" t="str">
        <f ca="1"/>
        <v>Semiconductors &amp; Related Devices</v>
      </c>
      <c r="F313" t="str">
        <f ca="1"/>
        <v>3674</v>
      </c>
      <c r="G313" t="str">
        <f ca="1"/>
        <v>4300 E CAMELBACK ROAD SUITE 220 PHOENIX, AZ 85018</v>
      </c>
      <c r="H313">
        <f ca="1"/>
        <v>2020</v>
      </c>
      <c r="I313" t="str">
        <f ca="1"/>
        <v>FY</v>
      </c>
      <c r="J313">
        <f ca="1"/>
        <v>65.820673999999997</v>
      </c>
      <c r="K313">
        <f ca="1"/>
        <v>7108931000</v>
      </c>
      <c r="L313">
        <f ca="1"/>
        <v>3014535000</v>
      </c>
      <c r="M313">
        <f ca="1"/>
        <v>1227002000</v>
      </c>
      <c r="N313">
        <f ca="1"/>
        <v>266086000</v>
      </c>
      <c r="O313">
        <f ca="1"/>
        <v>567587000</v>
      </c>
      <c r="P313">
        <f ca="1"/>
        <v>3245722000</v>
      </c>
      <c r="Q313">
        <f ca="1"/>
        <v>2402285000</v>
      </c>
      <c r="R313">
        <f ca="1"/>
        <v>56138000</v>
      </c>
      <c r="S313">
        <f ca="1"/>
        <v>14462000</v>
      </c>
      <c r="T313">
        <f ca="1"/>
        <v>1588003000</v>
      </c>
      <c r="U313">
        <f ca="1"/>
        <v>847398000</v>
      </c>
      <c r="V313">
        <f ca="1"/>
        <v>183349000</v>
      </c>
      <c r="W313">
        <f ca="1"/>
        <v>233732000</v>
      </c>
      <c r="X313" t="str">
        <f ca="1"/>
        <v/>
      </c>
      <c r="Y313">
        <f ca="1"/>
        <v>287149000</v>
      </c>
      <c r="Z313">
        <f ca="1"/>
        <v>5520928000</v>
      </c>
      <c r="AA313" t="str">
        <f ca="1"/>
        <v/>
      </c>
      <c r="AB313">
        <f ca="1"/>
        <v>2715762000</v>
      </c>
      <c r="AC313">
        <f ca="1"/>
        <v>106000</v>
      </c>
      <c r="AD313">
        <f ca="1"/>
        <v>105980466</v>
      </c>
      <c r="AE313">
        <f ca="1"/>
        <v>680673000</v>
      </c>
      <c r="AF313">
        <f ca="1"/>
        <v>2711332000</v>
      </c>
      <c r="AG313" t="str">
        <f ca="1"/>
        <v/>
      </c>
      <c r="AH313">
        <f ca="1"/>
        <v>317489000</v>
      </c>
      <c r="AI313">
        <f ca="1"/>
        <v>93738000</v>
      </c>
      <c r="AJ313">
        <f ca="1"/>
        <v>363184000</v>
      </c>
      <c r="AK313">
        <f ca="1"/>
        <v>-107294000</v>
      </c>
      <c r="AL313">
        <f ca="1"/>
        <v>398355000</v>
      </c>
      <c r="AM313">
        <f ca="1"/>
        <v>24036000</v>
      </c>
      <c r="AN313" t="str">
        <f ca="1"/>
        <v/>
      </c>
      <c r="AO313">
        <f ca="1"/>
        <v>37120000</v>
      </c>
      <c r="AP313" t="str">
        <f ca="1"/>
        <v/>
      </c>
      <c r="AQ313" t="str">
        <f ca="1"/>
        <v/>
      </c>
      <c r="AR313" t="str">
        <f ca="1"/>
        <v/>
      </c>
      <c r="AS313">
        <f ca="1"/>
        <v>-131227000</v>
      </c>
      <c r="AT313">
        <f ca="1"/>
        <v>-82587000</v>
      </c>
      <c r="AU313" t="str">
        <f ca="1"/>
        <v/>
      </c>
      <c r="AV313" t="str">
        <f ca="1"/>
        <v/>
      </c>
      <c r="AW313">
        <f ca="1"/>
        <v>3.76</v>
      </c>
      <c r="AX313">
        <f ca="1"/>
        <v>505550000</v>
      </c>
      <c r="AY313">
        <f ca="1"/>
        <v>0.117097057829878</v>
      </c>
      <c r="AZ313">
        <f ca="1"/>
        <v>315097000</v>
      </c>
      <c r="BA313">
        <f ca="1"/>
        <v>315097000</v>
      </c>
      <c r="BB313">
        <f ca="1"/>
        <v>0.116214834627408</v>
      </c>
      <c r="BC313">
        <f ca="1"/>
        <v>1.36906878242871E-2</v>
      </c>
      <c r="BD313" t="str">
        <f ca="1"/>
        <v/>
      </c>
      <c r="BE313">
        <f ca="1"/>
        <v>0.25104745564172898</v>
      </c>
      <c r="BF313" t="str">
        <f ca="1"/>
        <v/>
      </c>
      <c r="BG313">
        <f ca="1"/>
        <v>0.38139799078089198</v>
      </c>
      <c r="BH313">
        <f ca="1"/>
        <v>-4.8399458273645599E-2</v>
      </c>
      <c r="BI313" t="str">
        <f ca="1"/>
        <v/>
      </c>
      <c r="BJ313" t="str">
        <f ca="1"/>
        <v/>
      </c>
      <c r="BK313">
        <f ca="1"/>
        <v>3.4572674980415503E-2</v>
      </c>
      <c r="BL313">
        <f ca="1"/>
        <v>0.22338140572752799</v>
      </c>
      <c r="BM313">
        <f ca="1"/>
        <v>13.109377600266299</v>
      </c>
      <c r="BN313">
        <f ca="1"/>
        <v>1.4479642387638401</v>
      </c>
      <c r="BO313">
        <f ca="1"/>
        <v>2.8876018116634699</v>
      </c>
      <c r="BP313">
        <f ca="1"/>
        <v>17.505498404255299</v>
      </c>
      <c r="BQ313">
        <f ca="1"/>
        <v>7.2153630693970294E-2</v>
      </c>
      <c r="BR313" t="str">
        <f ca="1"/>
        <v/>
      </c>
      <c r="BS313">
        <f ca="1"/>
        <v>4.48268360391586E-8</v>
      </c>
    </row>
    <row r="314" spans="1:71" x14ac:dyDescent="0.3">
      <c r="A314">
        <f ca="1"/>
        <v>1274494</v>
      </c>
      <c r="B314" t="str">
        <f ca="1"/>
        <v>FIRST SOLAR, INC.</v>
      </c>
      <c r="C314" t="str">
        <f ca="1"/>
        <v>FSLR</v>
      </c>
      <c r="D314" t="str">
        <f ca="1"/>
        <v>04 Manufacturing</v>
      </c>
      <c r="E314" t="str">
        <f ca="1"/>
        <v>Semiconductors &amp; Related Devices</v>
      </c>
      <c r="F314" t="str">
        <f ca="1"/>
        <v>3674</v>
      </c>
      <c r="G314" t="str">
        <f ca="1"/>
        <v>4300 E CAMELBACK ROAD SUITE 220 PHOENIX, AZ 85018</v>
      </c>
      <c r="H314">
        <f ca="1"/>
        <v>2019</v>
      </c>
      <c r="I314" t="str">
        <f ca="1"/>
        <v>FY</v>
      </c>
      <c r="J314">
        <f ca="1"/>
        <v>56.883173999999997</v>
      </c>
      <c r="K314">
        <f ca="1"/>
        <v>7515689000</v>
      </c>
      <c r="L314">
        <f ca="1"/>
        <v>3599834000</v>
      </c>
      <c r="M314">
        <f ca="1"/>
        <v>1352741000</v>
      </c>
      <c r="N314">
        <f ca="1"/>
        <v>475039000</v>
      </c>
      <c r="O314">
        <f ca="1"/>
        <v>443513000</v>
      </c>
      <c r="P314">
        <f ca="1"/>
        <v>3140957000</v>
      </c>
      <c r="Q314">
        <f ca="1"/>
        <v>2181149000</v>
      </c>
      <c r="R314">
        <f ca="1"/>
        <v>64543000</v>
      </c>
      <c r="S314">
        <f ca="1"/>
        <v>14462000</v>
      </c>
      <c r="T314">
        <f ca="1"/>
        <v>2418922000</v>
      </c>
      <c r="U314">
        <f ca="1"/>
        <v>1318208000</v>
      </c>
      <c r="V314">
        <f ca="1"/>
        <v>218081000</v>
      </c>
      <c r="W314">
        <f ca="1"/>
        <v>394655000</v>
      </c>
      <c r="X314" t="str">
        <f ca="1"/>
        <v/>
      </c>
      <c r="Y314">
        <f ca="1"/>
        <v>482892000</v>
      </c>
      <c r="Z314">
        <f ca="1"/>
        <v>5096767000</v>
      </c>
      <c r="AA314" t="str">
        <f ca="1"/>
        <v/>
      </c>
      <c r="AB314">
        <f ca="1"/>
        <v>2326620000</v>
      </c>
      <c r="AC314">
        <f ca="1"/>
        <v>105000</v>
      </c>
      <c r="AD314">
        <f ca="1"/>
        <v>105448921</v>
      </c>
      <c r="AE314">
        <f ca="1"/>
        <v>549212000</v>
      </c>
      <c r="AF314">
        <f ca="1"/>
        <v>3063117000</v>
      </c>
      <c r="AG314" t="str">
        <f ca="1"/>
        <v/>
      </c>
      <c r="AH314">
        <f ca="1"/>
        <v>-161785000</v>
      </c>
      <c r="AI314">
        <f ca="1"/>
        <v>96611000</v>
      </c>
      <c r="AJ314">
        <f ca="1"/>
        <v>710997000</v>
      </c>
      <c r="AK314">
        <f ca="1"/>
        <v>-5480000</v>
      </c>
      <c r="AL314">
        <f ca="1"/>
        <v>-114933000</v>
      </c>
      <c r="AM314">
        <f ca="1"/>
        <v>27066000</v>
      </c>
      <c r="AN314" t="str">
        <f ca="1"/>
        <v/>
      </c>
      <c r="AO314">
        <f ca="1"/>
        <v>174201000</v>
      </c>
      <c r="AP314" t="str">
        <f ca="1"/>
        <v/>
      </c>
      <c r="AQ314" t="str">
        <f ca="1"/>
        <v/>
      </c>
      <c r="AR314" t="str">
        <f ca="1"/>
        <v/>
      </c>
      <c r="AS314">
        <f ca="1"/>
        <v>-362298000</v>
      </c>
      <c r="AT314">
        <f ca="1"/>
        <v>74943000</v>
      </c>
      <c r="AU314" t="str">
        <f ca="1"/>
        <v/>
      </c>
      <c r="AV314" t="str">
        <f ca="1"/>
        <v/>
      </c>
      <c r="AW314">
        <f ca="1"/>
        <v>-1.0900000000000001</v>
      </c>
      <c r="AX314">
        <f ca="1"/>
        <v>415712500</v>
      </c>
      <c r="AY314">
        <f ca="1"/>
        <v>-5.2817114070406103E-2</v>
      </c>
      <c r="AZ314">
        <f ca="1"/>
        <v>-93347000</v>
      </c>
      <c r="BA314">
        <f ca="1"/>
        <v>-93347000</v>
      </c>
      <c r="BB314">
        <f ca="1"/>
        <v>-3.0474513379671799E-2</v>
      </c>
      <c r="BC314">
        <f ca="1"/>
        <v>5.6870501518551199E-2</v>
      </c>
      <c r="BD314" t="str">
        <f ca="1"/>
        <v/>
      </c>
      <c r="BE314">
        <f ca="1"/>
        <v>0.17929840747186601</v>
      </c>
      <c r="BF314" t="str">
        <f ca="1"/>
        <v/>
      </c>
      <c r="BG314">
        <f ca="1"/>
        <v>0.40756303247779402</v>
      </c>
      <c r="BH314">
        <f ca="1"/>
        <v>-0.118277558447816</v>
      </c>
      <c r="BI314" t="str">
        <f ca="1"/>
        <v/>
      </c>
      <c r="BJ314" t="str">
        <f ca="1"/>
        <v/>
      </c>
      <c r="BK314">
        <f ca="1"/>
        <v>3.15400946160398E-2</v>
      </c>
      <c r="BL314">
        <f ca="1"/>
        <v>0.32184966674379401</v>
      </c>
      <c r="BM314">
        <f ca="1"/>
        <v>-3.44886573560925</v>
      </c>
      <c r="BN314">
        <f ca="1"/>
        <v>1.02619692795067</v>
      </c>
      <c r="BO314">
        <f ca="1"/>
        <v>2.3944028559984498</v>
      </c>
      <c r="BP314">
        <f ca="1"/>
        <v>-52.186398165137597</v>
      </c>
      <c r="BQ314">
        <f ca="1"/>
        <v>-2.25501773967694E-2</v>
      </c>
      <c r="BR314" t="str">
        <f ca="1"/>
        <v/>
      </c>
      <c r="BS314">
        <f ca="1"/>
        <v>-1.21650959637747E-8</v>
      </c>
    </row>
    <row r="315" spans="1:71" x14ac:dyDescent="0.3">
      <c r="A315">
        <f ca="1"/>
        <v>1274494</v>
      </c>
      <c r="B315" t="str">
        <f ca="1"/>
        <v>FIRST SOLAR, INC.</v>
      </c>
      <c r="C315" t="str">
        <f ca="1"/>
        <v>FSLR</v>
      </c>
      <c r="D315" t="str">
        <f ca="1"/>
        <v>04 Manufacturing</v>
      </c>
      <c r="E315" t="str">
        <f ca="1"/>
        <v>Semiconductors &amp; Related Devices</v>
      </c>
      <c r="F315" t="str">
        <f ca="1"/>
        <v>3674</v>
      </c>
      <c r="G315" t="str">
        <f ca="1"/>
        <v>4300 E CAMELBACK ROAD SUITE 220 PHOENIX, AZ 85018</v>
      </c>
      <c r="H315">
        <f ca="1"/>
        <v>2018</v>
      </c>
      <c r="I315" t="str">
        <f ca="1"/>
        <v>FY</v>
      </c>
      <c r="J315">
        <f ca="1"/>
        <v>57.199392000000003</v>
      </c>
      <c r="K315">
        <f ca="1"/>
        <v>7121362000</v>
      </c>
      <c r="L315">
        <f ca="1"/>
        <v>3859523000</v>
      </c>
      <c r="M315">
        <f ca="1"/>
        <v>1403562000</v>
      </c>
      <c r="N315">
        <f ca="1"/>
        <v>128282000</v>
      </c>
      <c r="O315">
        <f ca="1"/>
        <v>387912000</v>
      </c>
      <c r="P315">
        <f ca="1"/>
        <v>2563280000</v>
      </c>
      <c r="Q315">
        <f ca="1"/>
        <v>1756211000</v>
      </c>
      <c r="R315">
        <f ca="1"/>
        <v>74162000</v>
      </c>
      <c r="S315">
        <f ca="1"/>
        <v>14462000</v>
      </c>
      <c r="T315">
        <f ca="1"/>
        <v>1908959000</v>
      </c>
      <c r="U315">
        <f ca="1"/>
        <v>845457000</v>
      </c>
      <c r="V315">
        <f ca="1"/>
        <v>233287000</v>
      </c>
      <c r="W315">
        <f ca="1"/>
        <v>177769000</v>
      </c>
      <c r="X315" t="str">
        <f ca="1"/>
        <v/>
      </c>
      <c r="Y315">
        <f ca="1"/>
        <v>479157000</v>
      </c>
      <c r="Z315">
        <f ca="1"/>
        <v>5212403000</v>
      </c>
      <c r="AA315" t="str">
        <f ca="1"/>
        <v/>
      </c>
      <c r="AB315">
        <f ca="1"/>
        <v>2441553000</v>
      </c>
      <c r="AC315">
        <f ca="1"/>
        <v>105000</v>
      </c>
      <c r="AD315">
        <f ca="1"/>
        <v>104885261</v>
      </c>
      <c r="AE315">
        <f ca="1"/>
        <v>392177000</v>
      </c>
      <c r="AF315">
        <f ca="1"/>
        <v>2244044000</v>
      </c>
      <c r="AG315" t="str">
        <f ca="1"/>
        <v/>
      </c>
      <c r="AH315">
        <f ca="1"/>
        <v>40113000</v>
      </c>
      <c r="AI315">
        <f ca="1"/>
        <v>84472000</v>
      </c>
      <c r="AJ315">
        <f ca="1"/>
        <v>352064000</v>
      </c>
      <c r="AK315">
        <f ca="1"/>
        <v>3441000</v>
      </c>
      <c r="AL315">
        <f ca="1"/>
        <v>144326000</v>
      </c>
      <c r="AM315">
        <f ca="1"/>
        <v>25921000</v>
      </c>
      <c r="AN315" t="str">
        <f ca="1"/>
        <v/>
      </c>
      <c r="AO315">
        <f ca="1"/>
        <v>-326809000</v>
      </c>
      <c r="AP315" t="str">
        <f ca="1"/>
        <v/>
      </c>
      <c r="AQ315" t="str">
        <f ca="1"/>
        <v/>
      </c>
      <c r="AR315" t="str">
        <f ca="1"/>
        <v/>
      </c>
      <c r="AS315">
        <f ca="1"/>
        <v>-682714000</v>
      </c>
      <c r="AT315">
        <f ca="1"/>
        <v>255228000</v>
      </c>
      <c r="AU315" t="str">
        <f ca="1"/>
        <v/>
      </c>
      <c r="AV315" t="str">
        <f ca="1"/>
        <v/>
      </c>
      <c r="AW315">
        <f ca="1"/>
        <v>1.38</v>
      </c>
      <c r="AX315">
        <f ca="1"/>
        <v>280141000</v>
      </c>
      <c r="AY315">
        <f ca="1"/>
        <v>1.7875317952767401E-2</v>
      </c>
      <c r="AZ315">
        <f ca="1"/>
        <v>173688000</v>
      </c>
      <c r="BA315">
        <f ca="1"/>
        <v>173688000</v>
      </c>
      <c r="BB315">
        <f ca="1"/>
        <v>7.7399551880444395E-2</v>
      </c>
      <c r="BC315">
        <f ca="1"/>
        <v>-0.145633953701443</v>
      </c>
      <c r="BD315" t="str">
        <f ca="1"/>
        <v/>
      </c>
      <c r="BE315">
        <f ca="1"/>
        <v>0.17476350731090801</v>
      </c>
      <c r="BF315" t="str">
        <f ca="1"/>
        <v/>
      </c>
      <c r="BG315">
        <f ca="1"/>
        <v>0.31511444018714402</v>
      </c>
      <c r="BH315">
        <f ca="1"/>
        <v>-0.30423378507729798</v>
      </c>
      <c r="BI315" t="str">
        <f ca="1"/>
        <v/>
      </c>
      <c r="BJ315" t="str">
        <f ca="1"/>
        <v/>
      </c>
      <c r="BK315">
        <f ca="1"/>
        <v>3.7642755667892401E-2</v>
      </c>
      <c r="BL315">
        <f ca="1"/>
        <v>0.26806094115142598</v>
      </c>
      <c r="BM315">
        <f ca="1"/>
        <v>6.7006674125226704</v>
      </c>
      <c r="BN315">
        <f ca="1"/>
        <v>1.66012227706436</v>
      </c>
      <c r="BO315">
        <f ca="1"/>
        <v>4.1061946379295504</v>
      </c>
      <c r="BP315">
        <f ca="1"/>
        <v>41.448834782608699</v>
      </c>
      <c r="BQ315">
        <f ca="1"/>
        <v>2.7688956513915002E-2</v>
      </c>
      <c r="BR315" t="str">
        <f ca="1"/>
        <v/>
      </c>
      <c r="BS315">
        <f ca="1"/>
        <v>1.5143717966550202E-8</v>
      </c>
    </row>
    <row r="316" spans="1:71" x14ac:dyDescent="0.3">
      <c r="A316">
        <f ca="1"/>
        <v>1274494</v>
      </c>
      <c r="B316" t="str">
        <f ca="1"/>
        <v>FIRST SOLAR, INC.</v>
      </c>
      <c r="C316" t="str">
        <f ca="1"/>
        <v>FSLR</v>
      </c>
      <c r="D316" t="str">
        <f ca="1"/>
        <v>04 Manufacturing</v>
      </c>
      <c r="E316" t="str">
        <f ca="1"/>
        <v>Semiconductors &amp; Related Devices</v>
      </c>
      <c r="F316" t="str">
        <f ca="1"/>
        <v>3674</v>
      </c>
      <c r="G316" t="str">
        <f ca="1"/>
        <v>4300 E CAMELBACK ROAD SUITE 220 PHOENIX, AZ 85018</v>
      </c>
      <c r="H316">
        <f ca="1"/>
        <v>2017</v>
      </c>
      <c r="I316" t="str">
        <f ca="1"/>
        <v>FY</v>
      </c>
      <c r="J316">
        <f ca="1"/>
        <v>41.582960999999997</v>
      </c>
      <c r="K316">
        <f ca="1"/>
        <v>6864501000</v>
      </c>
      <c r="L316">
        <f ca="1"/>
        <v>3832772000</v>
      </c>
      <c r="M316">
        <f ca="1"/>
        <v>2268534000</v>
      </c>
      <c r="N316">
        <f ca="1"/>
        <v>211797000</v>
      </c>
      <c r="O316">
        <f ca="1"/>
        <v>172370000</v>
      </c>
      <c r="P316">
        <f ca="1"/>
        <v>2074362000</v>
      </c>
      <c r="Q316">
        <f ca="1"/>
        <v>1154537000</v>
      </c>
      <c r="R316">
        <f ca="1"/>
        <v>80227000</v>
      </c>
      <c r="S316">
        <f ca="1"/>
        <v>14462000</v>
      </c>
      <c r="T316">
        <f ca="1"/>
        <v>1765804000</v>
      </c>
      <c r="U316">
        <f ca="1"/>
        <v>650276000</v>
      </c>
      <c r="V316">
        <f ca="1"/>
        <v>120220000</v>
      </c>
      <c r="W316">
        <f ca="1"/>
        <v>145073000</v>
      </c>
      <c r="X316" t="str">
        <f ca="1"/>
        <v/>
      </c>
      <c r="Y316">
        <f ca="1"/>
        <v>406388000</v>
      </c>
      <c r="Z316">
        <f ca="1"/>
        <v>5098697000</v>
      </c>
      <c r="AA316" t="str">
        <f ca="1"/>
        <v/>
      </c>
      <c r="AB316">
        <f ca="1"/>
        <v>2297227000</v>
      </c>
      <c r="AC316">
        <f ca="1"/>
        <v>104000</v>
      </c>
      <c r="AD316">
        <f ca="1"/>
        <v>104468460</v>
      </c>
      <c r="AE316">
        <f ca="1"/>
        <v>548947000</v>
      </c>
      <c r="AF316" t="str">
        <f ca="1"/>
        <v/>
      </c>
      <c r="AG316" t="str">
        <f ca="1"/>
        <v/>
      </c>
      <c r="AH316">
        <f ca="1"/>
        <v>177851000</v>
      </c>
      <c r="AI316">
        <f ca="1"/>
        <v>88573000</v>
      </c>
      <c r="AJ316">
        <f ca="1"/>
        <v>371096000</v>
      </c>
      <c r="AK316">
        <f ca="1"/>
        <v>371996000</v>
      </c>
      <c r="AL316">
        <f ca="1"/>
        <v>-165615000</v>
      </c>
      <c r="AM316">
        <f ca="1"/>
        <v>25765000</v>
      </c>
      <c r="AN316" t="str">
        <f ca="1"/>
        <v/>
      </c>
      <c r="AO316">
        <f ca="1"/>
        <v>1340677000</v>
      </c>
      <c r="AP316" t="str">
        <f ca="1"/>
        <v/>
      </c>
      <c r="AQ316">
        <f ca="1"/>
        <v>91899000</v>
      </c>
      <c r="AR316" t="str">
        <f ca="1"/>
        <v/>
      </c>
      <c r="AS316">
        <f ca="1"/>
        <v>-626802000</v>
      </c>
      <c r="AT316">
        <f ca="1"/>
        <v>192045000</v>
      </c>
      <c r="AU316" t="str">
        <f ca="1"/>
        <v/>
      </c>
      <c r="AV316" t="str">
        <f ca="1"/>
        <v/>
      </c>
      <c r="AW316">
        <f ca="1"/>
        <v>-1.59</v>
      </c>
      <c r="AX316" t="str">
        <f ca="1"/>
        <v/>
      </c>
      <c r="AY316" t="str">
        <f ca="1"/>
        <v/>
      </c>
      <c r="AZ316">
        <f ca="1"/>
        <v>232146000</v>
      </c>
      <c r="BA316">
        <f ca="1"/>
        <v>232146000</v>
      </c>
      <c r="BB316" t="str">
        <f ca="1"/>
        <v/>
      </c>
      <c r="BC316" t="str">
        <f ca="1"/>
        <v/>
      </c>
      <c r="BD316" t="str">
        <f ca="1"/>
        <v/>
      </c>
      <c r="BE316" t="str">
        <f ca="1"/>
        <v/>
      </c>
      <c r="BF316" t="str">
        <f ca="1"/>
        <v/>
      </c>
      <c r="BG316" t="str">
        <f ca="1"/>
        <v/>
      </c>
      <c r="BH316" t="str">
        <f ca="1"/>
        <v/>
      </c>
      <c r="BI316" t="str">
        <f ca="1"/>
        <v/>
      </c>
      <c r="BJ316" t="str">
        <f ca="1"/>
        <v/>
      </c>
      <c r="BK316" t="str">
        <f ca="1"/>
        <v/>
      </c>
      <c r="BL316">
        <f ca="1"/>
        <v>0.25723705189932999</v>
      </c>
      <c r="BM316">
        <f ca="1"/>
        <v>9.0101300213467894</v>
      </c>
      <c r="BN316">
        <f ca="1"/>
        <v>3.48857100677251</v>
      </c>
      <c r="BO316">
        <f ca="1"/>
        <v>5.6289975333550704</v>
      </c>
      <c r="BP316">
        <f ca="1"/>
        <v>-26.1528056603774</v>
      </c>
      <c r="BQ316">
        <f ca="1"/>
        <v>-3.2481828200420601E-2</v>
      </c>
      <c r="BR316" t="str">
        <f ca="1"/>
        <v/>
      </c>
      <c r="BS316">
        <f ca="1"/>
        <v>-1.29674126526836E-8</v>
      </c>
    </row>
    <row r="317" spans="1:71" x14ac:dyDescent="0.3">
      <c r="A317">
        <f ca="1"/>
        <v>1342338</v>
      </c>
      <c r="B317" t="str">
        <f ca="1"/>
        <v>Himax Technologies, Inc.</v>
      </c>
      <c r="C317" t="str">
        <f ca="1"/>
        <v>HIMX</v>
      </c>
      <c r="D317" t="str">
        <f ca="1"/>
        <v>04 Manufacturing</v>
      </c>
      <c r="E317" t="str">
        <f ca="1"/>
        <v>Semiconductors &amp; Related Devices</v>
      </c>
      <c r="F317" t="str">
        <f ca="1"/>
        <v>3674</v>
      </c>
      <c r="G317" t="str">
        <f ca="1"/>
        <v>NO. 26 ZILIAN ROAD XINSHI DISTRICT, TAINAN CITY 744092 TAIWAN, None None</v>
      </c>
      <c r="H317">
        <f ca="1"/>
        <v>2026</v>
      </c>
      <c r="I317" t="str">
        <f ca="1"/>
        <v>FY</v>
      </c>
      <c r="J317">
        <f ca="1"/>
        <v>9.2473829999999992</v>
      </c>
      <c r="K317" t="str">
        <f ca="1"/>
        <v/>
      </c>
      <c r="L317" t="str">
        <f ca="1"/>
        <v/>
      </c>
      <c r="M317" t="str">
        <f ca="1"/>
        <v/>
      </c>
      <c r="N317" t="str">
        <f ca="1"/>
        <v/>
      </c>
      <c r="O317" t="str">
        <f ca="1"/>
        <v/>
      </c>
      <c r="P317" t="str">
        <f ca="1"/>
        <v/>
      </c>
      <c r="Q317" t="str">
        <f ca="1"/>
        <v/>
      </c>
      <c r="R317" t="str">
        <f ca="1"/>
        <v/>
      </c>
      <c r="S317" t="str">
        <f ca="1"/>
        <v/>
      </c>
      <c r="T317" t="str">
        <f ca="1"/>
        <v/>
      </c>
      <c r="U317" t="str">
        <f ca="1"/>
        <v/>
      </c>
      <c r="V317" t="str">
        <f ca="1"/>
        <v/>
      </c>
      <c r="W317" t="str">
        <f ca="1"/>
        <v/>
      </c>
      <c r="X317" t="str">
        <f ca="1"/>
        <v/>
      </c>
      <c r="Y317" t="str">
        <f ca="1"/>
        <v/>
      </c>
      <c r="Z317" t="str">
        <f ca="1"/>
        <v/>
      </c>
      <c r="AA317" t="str">
        <f ca="1"/>
        <v/>
      </c>
      <c r="AB317" t="str">
        <f ca="1"/>
        <v/>
      </c>
      <c r="AC317" t="str">
        <f ca="1"/>
        <v/>
      </c>
      <c r="AD317" t="str">
        <f ca="1"/>
        <v/>
      </c>
      <c r="AE317" t="str">
        <f ca="1"/>
        <v/>
      </c>
      <c r="AF317" t="str">
        <f ca="1"/>
        <v/>
      </c>
      <c r="AG317" t="str">
        <f ca="1"/>
        <v/>
      </c>
      <c r="AH317" t="str">
        <f ca="1"/>
        <v/>
      </c>
      <c r="AI317" t="str">
        <f ca="1"/>
        <v/>
      </c>
      <c r="AJ317" t="str">
        <f ca="1"/>
        <v/>
      </c>
      <c r="AK317" t="str">
        <f ca="1"/>
        <v/>
      </c>
      <c r="AL317" t="str">
        <f ca="1"/>
        <v/>
      </c>
      <c r="AM317" t="str">
        <f ca="1"/>
        <v/>
      </c>
      <c r="AN317" t="str">
        <f ca="1"/>
        <v/>
      </c>
      <c r="AO317" t="str">
        <f ca="1"/>
        <v/>
      </c>
      <c r="AP317" t="str">
        <f ca="1"/>
        <v/>
      </c>
      <c r="AQ317" t="str">
        <f ca="1"/>
        <v/>
      </c>
      <c r="AR317" t="str">
        <f ca="1"/>
        <v/>
      </c>
      <c r="AS317" t="str">
        <f ca="1"/>
        <v/>
      </c>
      <c r="AT317" t="str">
        <f ca="1"/>
        <v/>
      </c>
      <c r="AU317" t="str">
        <f ca="1"/>
        <v/>
      </c>
      <c r="AV317" t="str">
        <f ca="1"/>
        <v/>
      </c>
      <c r="AW317" t="str">
        <f ca="1"/>
        <v/>
      </c>
      <c r="AX317" t="str">
        <f ca="1"/>
        <v/>
      </c>
      <c r="AY317" t="str">
        <f ca="1"/>
        <v/>
      </c>
      <c r="AZ317" t="str">
        <f ca="1"/>
        <v/>
      </c>
      <c r="BA317" t="str">
        <f ca="1"/>
        <v/>
      </c>
      <c r="BB317" t="str">
        <f ca="1"/>
        <v/>
      </c>
      <c r="BC317" t="str">
        <f ca="1"/>
        <v/>
      </c>
      <c r="BD317" t="str">
        <f ca="1"/>
        <v/>
      </c>
      <c r="BE317" t="str">
        <f ca="1"/>
        <v/>
      </c>
      <c r="BF317" t="str">
        <f ca="1"/>
        <v/>
      </c>
      <c r="BG317" t="str">
        <f ca="1"/>
        <v/>
      </c>
      <c r="BH317" t="str">
        <f ca="1"/>
        <v/>
      </c>
      <c r="BI317" t="str">
        <f ca="1"/>
        <v/>
      </c>
      <c r="BJ317" t="str">
        <f ca="1"/>
        <v/>
      </c>
      <c r="BK317" t="str">
        <f ca="1"/>
        <v/>
      </c>
      <c r="BL317" t="str">
        <f ca="1"/>
        <v/>
      </c>
      <c r="BM317" t="str">
        <f ca="1"/>
        <v/>
      </c>
      <c r="BN317" t="str">
        <f ca="1"/>
        <v/>
      </c>
      <c r="BO317" t="str">
        <f ca="1"/>
        <v/>
      </c>
      <c r="BP317" t="str">
        <f ca="1"/>
        <v/>
      </c>
      <c r="BQ317" t="str">
        <f ca="1"/>
        <v/>
      </c>
      <c r="BR317" t="str">
        <f ca="1"/>
        <v/>
      </c>
      <c r="BS317" t="str">
        <f ca="1"/>
        <v/>
      </c>
    </row>
    <row r="318" spans="1:71" x14ac:dyDescent="0.3">
      <c r="A318">
        <f ca="1"/>
        <v>1342338</v>
      </c>
      <c r="B318" t="str">
        <f ca="1"/>
        <v>Himax Technologies, Inc.</v>
      </c>
      <c r="C318" t="str">
        <f ca="1"/>
        <v>HIMX</v>
      </c>
      <c r="D318" t="str">
        <f ca="1"/>
        <v>04 Manufacturing</v>
      </c>
      <c r="E318" t="str">
        <f ca="1"/>
        <v>Semiconductors &amp; Related Devices</v>
      </c>
      <c r="F318" t="str">
        <f ca="1"/>
        <v>3674</v>
      </c>
      <c r="G318" t="str">
        <f ca="1"/>
        <v>NO. 26 ZILIAN ROAD XINSHI DISTRICT, TAINAN CITY 744092 TAIWAN, None None</v>
      </c>
      <c r="H318">
        <f ca="1"/>
        <v>2025</v>
      </c>
      <c r="I318" t="str">
        <f ca="1"/>
        <v>FY</v>
      </c>
      <c r="J318">
        <f ca="1"/>
        <v>8.8825029999999998</v>
      </c>
      <c r="K318" t="str">
        <f ca="1"/>
        <v/>
      </c>
      <c r="L318" t="str">
        <f ca="1"/>
        <v/>
      </c>
      <c r="M318" t="str">
        <f ca="1"/>
        <v/>
      </c>
      <c r="N318" t="str">
        <f ca="1"/>
        <v/>
      </c>
      <c r="O318" t="str">
        <f ca="1"/>
        <v/>
      </c>
      <c r="P318" t="str">
        <f ca="1"/>
        <v/>
      </c>
      <c r="Q318" t="str">
        <f ca="1"/>
        <v/>
      </c>
      <c r="R318" t="str">
        <f ca="1"/>
        <v/>
      </c>
      <c r="S318" t="str">
        <f ca="1"/>
        <v/>
      </c>
      <c r="T318" t="str">
        <f ca="1"/>
        <v/>
      </c>
      <c r="U318" t="str">
        <f ca="1"/>
        <v/>
      </c>
      <c r="V318" t="str">
        <f ca="1"/>
        <v/>
      </c>
      <c r="W318" t="str">
        <f ca="1"/>
        <v/>
      </c>
      <c r="X318" t="str">
        <f ca="1"/>
        <v/>
      </c>
      <c r="Y318" t="str">
        <f ca="1"/>
        <v/>
      </c>
      <c r="Z318" t="str">
        <f ca="1"/>
        <v/>
      </c>
      <c r="AA318" t="str">
        <f ca="1"/>
        <v/>
      </c>
      <c r="AB318" t="str">
        <f ca="1"/>
        <v/>
      </c>
      <c r="AC318" t="str">
        <f ca="1"/>
        <v/>
      </c>
      <c r="AD318" t="str">
        <f ca="1"/>
        <v/>
      </c>
      <c r="AE318" t="str">
        <f ca="1"/>
        <v/>
      </c>
      <c r="AF318" t="str">
        <f ca="1"/>
        <v/>
      </c>
      <c r="AG318" t="str">
        <f ca="1"/>
        <v/>
      </c>
      <c r="AH318" t="str">
        <f ca="1"/>
        <v/>
      </c>
      <c r="AI318" t="str">
        <f ca="1"/>
        <v/>
      </c>
      <c r="AJ318" t="str">
        <f ca="1"/>
        <v/>
      </c>
      <c r="AK318" t="str">
        <f ca="1"/>
        <v/>
      </c>
      <c r="AL318" t="str">
        <f ca="1"/>
        <v/>
      </c>
      <c r="AM318" t="str">
        <f ca="1"/>
        <v/>
      </c>
      <c r="AN318" t="str">
        <f ca="1"/>
        <v/>
      </c>
      <c r="AO318" t="str">
        <f ca="1"/>
        <v/>
      </c>
      <c r="AP318" t="str">
        <f ca="1"/>
        <v/>
      </c>
      <c r="AQ318" t="str">
        <f ca="1"/>
        <v/>
      </c>
      <c r="AR318" t="str">
        <f ca="1"/>
        <v/>
      </c>
      <c r="AS318" t="str">
        <f ca="1"/>
        <v/>
      </c>
      <c r="AT318" t="str">
        <f ca="1"/>
        <v/>
      </c>
      <c r="AU318" t="str">
        <f ca="1"/>
        <v/>
      </c>
      <c r="AV318" t="str">
        <f ca="1"/>
        <v/>
      </c>
      <c r="AW318" t="str">
        <f ca="1"/>
        <v/>
      </c>
      <c r="AX318" t="str">
        <f ca="1"/>
        <v/>
      </c>
      <c r="AY318" t="str">
        <f ca="1"/>
        <v/>
      </c>
      <c r="AZ318" t="str">
        <f ca="1"/>
        <v/>
      </c>
      <c r="BA318" t="str">
        <f ca="1"/>
        <v/>
      </c>
      <c r="BB318" t="str">
        <f ca="1"/>
        <v/>
      </c>
      <c r="BC318" t="str">
        <f ca="1"/>
        <v/>
      </c>
      <c r="BD318" t="str">
        <f ca="1"/>
        <v/>
      </c>
      <c r="BE318" t="str">
        <f ca="1"/>
        <v/>
      </c>
      <c r="BF318" t="str">
        <f ca="1"/>
        <v/>
      </c>
      <c r="BG318" t="str">
        <f ca="1"/>
        <v/>
      </c>
      <c r="BH318" t="str">
        <f ca="1"/>
        <v/>
      </c>
      <c r="BI318" t="str">
        <f ca="1"/>
        <v/>
      </c>
      <c r="BJ318" t="str">
        <f ca="1"/>
        <v/>
      </c>
      <c r="BK318" t="str">
        <f ca="1"/>
        <v/>
      </c>
      <c r="BL318" t="str">
        <f ca="1"/>
        <v/>
      </c>
      <c r="BM318" t="str">
        <f ca="1"/>
        <v/>
      </c>
      <c r="BN318" t="str">
        <f ca="1"/>
        <v/>
      </c>
      <c r="BO318" t="str">
        <f ca="1"/>
        <v/>
      </c>
      <c r="BP318" t="str">
        <f ca="1"/>
        <v/>
      </c>
      <c r="BQ318" t="str">
        <f ca="1"/>
        <v/>
      </c>
      <c r="BR318" t="str">
        <f ca="1"/>
        <v/>
      </c>
      <c r="BS318" t="str">
        <f ca="1"/>
        <v/>
      </c>
    </row>
    <row r="319" spans="1:71" x14ac:dyDescent="0.3">
      <c r="A319">
        <f ca="1"/>
        <v>1342338</v>
      </c>
      <c r="B319" t="str">
        <f ca="1"/>
        <v>Himax Technologies, Inc.</v>
      </c>
      <c r="C319" t="str">
        <f ca="1"/>
        <v>HIMX</v>
      </c>
      <c r="D319" t="str">
        <f ca="1"/>
        <v>04 Manufacturing</v>
      </c>
      <c r="E319" t="str">
        <f ca="1"/>
        <v>Semiconductors &amp; Related Devices</v>
      </c>
      <c r="F319" t="str">
        <f ca="1"/>
        <v>3674</v>
      </c>
      <c r="G319" t="str">
        <f ca="1"/>
        <v>NO. 26 ZILIAN ROAD XINSHI DISTRICT, TAINAN CITY 744092 TAIWAN, None None</v>
      </c>
      <c r="H319">
        <f ca="1"/>
        <v>2024</v>
      </c>
      <c r="I319" t="str">
        <f ca="1"/>
        <v>FY</v>
      </c>
      <c r="J319">
        <f ca="1"/>
        <v>6.3206239999999996</v>
      </c>
      <c r="K319" t="str">
        <f ca="1"/>
        <v/>
      </c>
      <c r="L319" t="str">
        <f ca="1"/>
        <v/>
      </c>
      <c r="M319" t="str">
        <f ca="1"/>
        <v/>
      </c>
      <c r="N319" t="str">
        <f ca="1"/>
        <v/>
      </c>
      <c r="O319" t="str">
        <f ca="1"/>
        <v/>
      </c>
      <c r="P319" t="str">
        <f ca="1"/>
        <v/>
      </c>
      <c r="Q319" t="str">
        <f ca="1"/>
        <v/>
      </c>
      <c r="R319" t="str">
        <f ca="1"/>
        <v/>
      </c>
      <c r="S319" t="str">
        <f ca="1"/>
        <v/>
      </c>
      <c r="T319" t="str">
        <f ca="1"/>
        <v/>
      </c>
      <c r="U319" t="str">
        <f ca="1"/>
        <v/>
      </c>
      <c r="V319" t="str">
        <f ca="1"/>
        <v/>
      </c>
      <c r="W319" t="str">
        <f ca="1"/>
        <v/>
      </c>
      <c r="X319" t="str">
        <f ca="1"/>
        <v/>
      </c>
      <c r="Y319" t="str">
        <f ca="1"/>
        <v/>
      </c>
      <c r="Z319" t="str">
        <f ca="1"/>
        <v/>
      </c>
      <c r="AA319" t="str">
        <f ca="1"/>
        <v/>
      </c>
      <c r="AB319" t="str">
        <f ca="1"/>
        <v/>
      </c>
      <c r="AC319" t="str">
        <f ca="1"/>
        <v/>
      </c>
      <c r="AD319" t="str">
        <f ca="1"/>
        <v/>
      </c>
      <c r="AE319" t="str">
        <f ca="1"/>
        <v/>
      </c>
      <c r="AF319" t="str">
        <f ca="1"/>
        <v/>
      </c>
      <c r="AG319" t="str">
        <f ca="1"/>
        <v/>
      </c>
      <c r="AH319" t="str">
        <f ca="1"/>
        <v/>
      </c>
      <c r="AI319" t="str">
        <f ca="1"/>
        <v/>
      </c>
      <c r="AJ319" t="str">
        <f ca="1"/>
        <v/>
      </c>
      <c r="AK319" t="str">
        <f ca="1"/>
        <v/>
      </c>
      <c r="AL319" t="str">
        <f ca="1"/>
        <v/>
      </c>
      <c r="AM319" t="str">
        <f ca="1"/>
        <v/>
      </c>
      <c r="AN319" t="str">
        <f ca="1"/>
        <v/>
      </c>
      <c r="AO319" t="str">
        <f ca="1"/>
        <v/>
      </c>
      <c r="AP319" t="str">
        <f ca="1"/>
        <v/>
      </c>
      <c r="AQ319" t="str">
        <f ca="1"/>
        <v/>
      </c>
      <c r="AR319" t="str">
        <f ca="1"/>
        <v/>
      </c>
      <c r="AS319" t="str">
        <f ca="1"/>
        <v/>
      </c>
      <c r="AT319" t="str">
        <f ca="1"/>
        <v/>
      </c>
      <c r="AU319" t="str">
        <f ca="1"/>
        <v/>
      </c>
      <c r="AV319" t="str">
        <f ca="1"/>
        <v/>
      </c>
      <c r="AW319" t="str">
        <f ca="1"/>
        <v/>
      </c>
      <c r="AX319" t="str">
        <f ca="1"/>
        <v/>
      </c>
      <c r="AY319" t="str">
        <f ca="1"/>
        <v/>
      </c>
      <c r="AZ319" t="str">
        <f ca="1"/>
        <v/>
      </c>
      <c r="BA319" t="str">
        <f ca="1"/>
        <v/>
      </c>
      <c r="BB319" t="str">
        <f ca="1"/>
        <v/>
      </c>
      <c r="BC319" t="str">
        <f ca="1"/>
        <v/>
      </c>
      <c r="BD319" t="str">
        <f ca="1"/>
        <v/>
      </c>
      <c r="BE319" t="str">
        <f ca="1"/>
        <v/>
      </c>
      <c r="BF319" t="str">
        <f ca="1"/>
        <v/>
      </c>
      <c r="BG319" t="str">
        <f ca="1"/>
        <v/>
      </c>
      <c r="BH319" t="str">
        <f ca="1"/>
        <v/>
      </c>
      <c r="BI319" t="str">
        <f ca="1"/>
        <v/>
      </c>
      <c r="BJ319" t="str">
        <f ca="1"/>
        <v/>
      </c>
      <c r="BK319" t="str">
        <f ca="1"/>
        <v/>
      </c>
      <c r="BL319" t="str">
        <f ca="1"/>
        <v/>
      </c>
      <c r="BM319" t="str">
        <f ca="1"/>
        <v/>
      </c>
      <c r="BN319" t="str">
        <f ca="1"/>
        <v/>
      </c>
      <c r="BO319" t="str">
        <f ca="1"/>
        <v/>
      </c>
      <c r="BP319" t="str">
        <f ca="1"/>
        <v/>
      </c>
      <c r="BQ319" t="str">
        <f ca="1"/>
        <v/>
      </c>
      <c r="BR319" t="str">
        <f ca="1"/>
        <v/>
      </c>
      <c r="BS319" t="str">
        <f ca="1"/>
        <v/>
      </c>
    </row>
    <row r="320" spans="1:71" x14ac:dyDescent="0.3">
      <c r="A320">
        <f ca="1"/>
        <v>1342338</v>
      </c>
      <c r="B320" t="str">
        <f ca="1"/>
        <v>Himax Technologies, Inc.</v>
      </c>
      <c r="C320" t="str">
        <f ca="1"/>
        <v>HIMX</v>
      </c>
      <c r="D320" t="str">
        <f ca="1"/>
        <v>04 Manufacturing</v>
      </c>
      <c r="E320" t="str">
        <f ca="1"/>
        <v>Semiconductors &amp; Related Devices</v>
      </c>
      <c r="F320" t="str">
        <f ca="1"/>
        <v>3674</v>
      </c>
      <c r="G320" t="str">
        <f ca="1"/>
        <v>NO. 26 ZILIAN ROAD XINSHI DISTRICT, TAINAN CITY 744092 TAIWAN, None None</v>
      </c>
      <c r="H320">
        <f ca="1"/>
        <v>2023</v>
      </c>
      <c r="I320" t="str">
        <f ca="1"/>
        <v>FY</v>
      </c>
      <c r="J320">
        <f ca="1"/>
        <v>6.1388049999999996</v>
      </c>
      <c r="K320" t="str">
        <f ca="1"/>
        <v/>
      </c>
      <c r="L320" t="str">
        <f ca="1"/>
        <v/>
      </c>
      <c r="M320" t="str">
        <f ca="1"/>
        <v/>
      </c>
      <c r="N320" t="str">
        <f ca="1"/>
        <v/>
      </c>
      <c r="O320" t="str">
        <f ca="1"/>
        <v/>
      </c>
      <c r="P320" t="str">
        <f ca="1"/>
        <v/>
      </c>
      <c r="Q320" t="str">
        <f ca="1"/>
        <v/>
      </c>
      <c r="R320" t="str">
        <f ca="1"/>
        <v/>
      </c>
      <c r="S320" t="str">
        <f ca="1"/>
        <v/>
      </c>
      <c r="T320" t="str">
        <f ca="1"/>
        <v/>
      </c>
      <c r="U320" t="str">
        <f ca="1"/>
        <v/>
      </c>
      <c r="V320" t="str">
        <f ca="1"/>
        <v/>
      </c>
      <c r="W320" t="str">
        <f ca="1"/>
        <v/>
      </c>
      <c r="X320" t="str">
        <f ca="1"/>
        <v/>
      </c>
      <c r="Y320" t="str">
        <f ca="1"/>
        <v/>
      </c>
      <c r="Z320" t="str">
        <f ca="1"/>
        <v/>
      </c>
      <c r="AA320" t="str">
        <f ca="1"/>
        <v/>
      </c>
      <c r="AB320" t="str">
        <f ca="1"/>
        <v/>
      </c>
      <c r="AC320" t="str">
        <f ca="1"/>
        <v/>
      </c>
      <c r="AD320" t="str">
        <f ca="1"/>
        <v/>
      </c>
      <c r="AE320" t="str">
        <f ca="1"/>
        <v/>
      </c>
      <c r="AF320" t="str">
        <f ca="1"/>
        <v/>
      </c>
      <c r="AG320" t="str">
        <f ca="1"/>
        <v/>
      </c>
      <c r="AH320" t="str">
        <f ca="1"/>
        <v/>
      </c>
      <c r="AI320" t="str">
        <f ca="1"/>
        <v/>
      </c>
      <c r="AJ320" t="str">
        <f ca="1"/>
        <v/>
      </c>
      <c r="AK320" t="str">
        <f ca="1"/>
        <v/>
      </c>
      <c r="AL320" t="str">
        <f ca="1"/>
        <v/>
      </c>
      <c r="AM320" t="str">
        <f ca="1"/>
        <v/>
      </c>
      <c r="AN320" t="str">
        <f ca="1"/>
        <v/>
      </c>
      <c r="AO320" t="str">
        <f ca="1"/>
        <v/>
      </c>
      <c r="AP320" t="str">
        <f ca="1"/>
        <v/>
      </c>
      <c r="AQ320" t="str">
        <f ca="1"/>
        <v/>
      </c>
      <c r="AR320" t="str">
        <f ca="1"/>
        <v/>
      </c>
      <c r="AS320" t="str">
        <f ca="1"/>
        <v/>
      </c>
      <c r="AT320" t="str">
        <f ca="1"/>
        <v/>
      </c>
      <c r="AU320" t="str">
        <f ca="1"/>
        <v/>
      </c>
      <c r="AV320" t="str">
        <f ca="1"/>
        <v/>
      </c>
      <c r="AW320" t="str">
        <f ca="1"/>
        <v/>
      </c>
      <c r="AX320" t="str">
        <f ca="1"/>
        <v/>
      </c>
      <c r="AY320" t="str">
        <f ca="1"/>
        <v/>
      </c>
      <c r="AZ320" t="str">
        <f ca="1"/>
        <v/>
      </c>
      <c r="BA320" t="str">
        <f ca="1"/>
        <v/>
      </c>
      <c r="BB320" t="str">
        <f ca="1"/>
        <v/>
      </c>
      <c r="BC320" t="str">
        <f ca="1"/>
        <v/>
      </c>
      <c r="BD320" t="str">
        <f ca="1"/>
        <v/>
      </c>
      <c r="BE320" t="str">
        <f ca="1"/>
        <v/>
      </c>
      <c r="BF320" t="str">
        <f ca="1"/>
        <v/>
      </c>
      <c r="BG320" t="str">
        <f ca="1"/>
        <v/>
      </c>
      <c r="BH320" t="str">
        <f ca="1"/>
        <v/>
      </c>
      <c r="BI320" t="str">
        <f ca="1"/>
        <v/>
      </c>
      <c r="BJ320" t="str">
        <f ca="1"/>
        <v/>
      </c>
      <c r="BK320" t="str">
        <f ca="1"/>
        <v/>
      </c>
      <c r="BL320" t="str">
        <f ca="1"/>
        <v/>
      </c>
      <c r="BM320" t="str">
        <f ca="1"/>
        <v/>
      </c>
      <c r="BN320" t="str">
        <f ca="1"/>
        <v/>
      </c>
      <c r="BO320" t="str">
        <f ca="1"/>
        <v/>
      </c>
      <c r="BP320" t="str">
        <f ca="1"/>
        <v/>
      </c>
      <c r="BQ320" t="str">
        <f ca="1"/>
        <v/>
      </c>
      <c r="BR320" t="str">
        <f ca="1"/>
        <v/>
      </c>
      <c r="BS320" t="str">
        <f ca="1"/>
        <v/>
      </c>
    </row>
    <row r="321" spans="1:71" x14ac:dyDescent="0.3">
      <c r="A321">
        <f ca="1"/>
        <v>1342338</v>
      </c>
      <c r="B321" t="str">
        <f ca="1"/>
        <v>Himax Technologies, Inc.</v>
      </c>
      <c r="C321" t="str">
        <f ca="1"/>
        <v>HIMX</v>
      </c>
      <c r="D321" t="str">
        <f ca="1"/>
        <v>04 Manufacturing</v>
      </c>
      <c r="E321" t="str">
        <f ca="1"/>
        <v>Semiconductors &amp; Related Devices</v>
      </c>
      <c r="F321" t="str">
        <f ca="1"/>
        <v>3674</v>
      </c>
      <c r="G321" t="str">
        <f ca="1"/>
        <v>NO. 26 ZILIAN ROAD XINSHI DISTRICT, TAINAN CITY 744092 TAIWAN, None None</v>
      </c>
      <c r="H321">
        <f ca="1"/>
        <v>2022</v>
      </c>
      <c r="I321" t="str">
        <f ca="1"/>
        <v>FY</v>
      </c>
      <c r="J321">
        <f ca="1"/>
        <v>7.096292</v>
      </c>
      <c r="K321" t="str">
        <f ca="1"/>
        <v/>
      </c>
      <c r="L321" t="str">
        <f ca="1"/>
        <v/>
      </c>
      <c r="M321" t="str">
        <f ca="1"/>
        <v/>
      </c>
      <c r="N321" t="str">
        <f ca="1"/>
        <v/>
      </c>
      <c r="O321" t="str">
        <f ca="1"/>
        <v/>
      </c>
      <c r="P321" t="str">
        <f ca="1"/>
        <v/>
      </c>
      <c r="Q321" t="str">
        <f ca="1"/>
        <v/>
      </c>
      <c r="R321" t="str">
        <f ca="1"/>
        <v/>
      </c>
      <c r="S321" t="str">
        <f ca="1"/>
        <v/>
      </c>
      <c r="T321" t="str">
        <f ca="1"/>
        <v/>
      </c>
      <c r="U321" t="str">
        <f ca="1"/>
        <v/>
      </c>
      <c r="V321" t="str">
        <f ca="1"/>
        <v/>
      </c>
      <c r="W321" t="str">
        <f ca="1"/>
        <v/>
      </c>
      <c r="X321" t="str">
        <f ca="1"/>
        <v/>
      </c>
      <c r="Y321" t="str">
        <f ca="1"/>
        <v/>
      </c>
      <c r="Z321" t="str">
        <f ca="1"/>
        <v/>
      </c>
      <c r="AA321" t="str">
        <f ca="1"/>
        <v/>
      </c>
      <c r="AB321" t="str">
        <f ca="1"/>
        <v/>
      </c>
      <c r="AC321" t="str">
        <f ca="1"/>
        <v/>
      </c>
      <c r="AD321" t="str">
        <f ca="1"/>
        <v/>
      </c>
      <c r="AE321" t="str">
        <f ca="1"/>
        <v/>
      </c>
      <c r="AF321" t="str">
        <f ca="1"/>
        <v/>
      </c>
      <c r="AG321" t="str">
        <f ca="1"/>
        <v/>
      </c>
      <c r="AH321" t="str">
        <f ca="1"/>
        <v/>
      </c>
      <c r="AI321" t="str">
        <f ca="1"/>
        <v/>
      </c>
      <c r="AJ321" t="str">
        <f ca="1"/>
        <v/>
      </c>
      <c r="AK321" t="str">
        <f ca="1"/>
        <v/>
      </c>
      <c r="AL321" t="str">
        <f ca="1"/>
        <v/>
      </c>
      <c r="AM321" t="str">
        <f ca="1"/>
        <v/>
      </c>
      <c r="AN321" t="str">
        <f ca="1"/>
        <v/>
      </c>
      <c r="AO321" t="str">
        <f ca="1"/>
        <v/>
      </c>
      <c r="AP321" t="str">
        <f ca="1"/>
        <v/>
      </c>
      <c r="AQ321" t="str">
        <f ca="1"/>
        <v/>
      </c>
      <c r="AR321" t="str">
        <f ca="1"/>
        <v/>
      </c>
      <c r="AS321" t="str">
        <f ca="1"/>
        <v/>
      </c>
      <c r="AT321" t="str">
        <f ca="1"/>
        <v/>
      </c>
      <c r="AU321" t="str">
        <f ca="1"/>
        <v/>
      </c>
      <c r="AV321" t="str">
        <f ca="1"/>
        <v/>
      </c>
      <c r="AW321" t="str">
        <f ca="1"/>
        <v/>
      </c>
      <c r="AX321" t="str">
        <f ca="1"/>
        <v/>
      </c>
      <c r="AY321" t="str">
        <f ca="1"/>
        <v/>
      </c>
      <c r="AZ321" t="str">
        <f ca="1"/>
        <v/>
      </c>
      <c r="BA321" t="str">
        <f ca="1"/>
        <v/>
      </c>
      <c r="BB321" t="str">
        <f ca="1"/>
        <v/>
      </c>
      <c r="BC321" t="str">
        <f ca="1"/>
        <v/>
      </c>
      <c r="BD321" t="str">
        <f ca="1"/>
        <v/>
      </c>
      <c r="BE321" t="str">
        <f ca="1"/>
        <v/>
      </c>
      <c r="BF321" t="str">
        <f ca="1"/>
        <v/>
      </c>
      <c r="BG321" t="str">
        <f ca="1"/>
        <v/>
      </c>
      <c r="BH321" t="str">
        <f ca="1"/>
        <v/>
      </c>
      <c r="BI321" t="str">
        <f ca="1"/>
        <v/>
      </c>
      <c r="BJ321" t="str">
        <f ca="1"/>
        <v/>
      </c>
      <c r="BK321" t="str">
        <f ca="1"/>
        <v/>
      </c>
      <c r="BL321" t="str">
        <f ca="1"/>
        <v/>
      </c>
      <c r="BM321" t="str">
        <f ca="1"/>
        <v/>
      </c>
      <c r="BN321" t="str">
        <f ca="1"/>
        <v/>
      </c>
      <c r="BO321" t="str">
        <f ca="1"/>
        <v/>
      </c>
      <c r="BP321" t="str">
        <f ca="1"/>
        <v/>
      </c>
      <c r="BQ321" t="str">
        <f ca="1"/>
        <v/>
      </c>
      <c r="BR321" t="str">
        <f ca="1"/>
        <v/>
      </c>
      <c r="BS321" t="str">
        <f ca="1"/>
        <v/>
      </c>
    </row>
    <row r="322" spans="1:71" x14ac:dyDescent="0.3">
      <c r="A322">
        <f ca="1"/>
        <v>1342338</v>
      </c>
      <c r="B322" t="str">
        <f ca="1"/>
        <v>Himax Technologies, Inc.</v>
      </c>
      <c r="C322" t="str">
        <f ca="1"/>
        <v>HIMX</v>
      </c>
      <c r="D322" t="str">
        <f ca="1"/>
        <v>04 Manufacturing</v>
      </c>
      <c r="E322" t="str">
        <f ca="1"/>
        <v>Semiconductors &amp; Related Devices</v>
      </c>
      <c r="F322" t="str">
        <f ca="1"/>
        <v>3674</v>
      </c>
      <c r="G322" t="str">
        <f ca="1"/>
        <v>NO. 26 ZILIAN ROAD XINSHI DISTRICT, TAINAN CITY 744092 TAIWAN, None None</v>
      </c>
      <c r="H322">
        <f ca="1"/>
        <v>2021</v>
      </c>
      <c r="I322" t="str">
        <f ca="1"/>
        <v>FY</v>
      </c>
      <c r="J322">
        <f ca="1"/>
        <v>9.2221910000000005</v>
      </c>
      <c r="K322" t="str">
        <f ca="1"/>
        <v/>
      </c>
      <c r="L322" t="str">
        <f ca="1"/>
        <v/>
      </c>
      <c r="M322" t="str">
        <f ca="1"/>
        <v/>
      </c>
      <c r="N322" t="str">
        <f ca="1"/>
        <v/>
      </c>
      <c r="O322" t="str">
        <f ca="1"/>
        <v/>
      </c>
      <c r="P322" t="str">
        <f ca="1"/>
        <v/>
      </c>
      <c r="Q322" t="str">
        <f ca="1"/>
        <v/>
      </c>
      <c r="R322" t="str">
        <f ca="1"/>
        <v/>
      </c>
      <c r="S322" t="str">
        <f ca="1"/>
        <v/>
      </c>
      <c r="T322" t="str">
        <f ca="1"/>
        <v/>
      </c>
      <c r="U322" t="str">
        <f ca="1"/>
        <v/>
      </c>
      <c r="V322" t="str">
        <f ca="1"/>
        <v/>
      </c>
      <c r="W322" t="str">
        <f ca="1"/>
        <v/>
      </c>
      <c r="X322" t="str">
        <f ca="1"/>
        <v/>
      </c>
      <c r="Y322" t="str">
        <f ca="1"/>
        <v/>
      </c>
      <c r="Z322" t="str">
        <f ca="1"/>
        <v/>
      </c>
      <c r="AA322" t="str">
        <f ca="1"/>
        <v/>
      </c>
      <c r="AB322" t="str">
        <f ca="1"/>
        <v/>
      </c>
      <c r="AC322" t="str">
        <f ca="1"/>
        <v/>
      </c>
      <c r="AD322" t="str">
        <f ca="1"/>
        <v/>
      </c>
      <c r="AE322" t="str">
        <f ca="1"/>
        <v/>
      </c>
      <c r="AF322" t="str">
        <f ca="1"/>
        <v/>
      </c>
      <c r="AG322" t="str">
        <f ca="1"/>
        <v/>
      </c>
      <c r="AH322" t="str">
        <f ca="1"/>
        <v/>
      </c>
      <c r="AI322" t="str">
        <f ca="1"/>
        <v/>
      </c>
      <c r="AJ322" t="str">
        <f ca="1"/>
        <v/>
      </c>
      <c r="AK322" t="str">
        <f ca="1"/>
        <v/>
      </c>
      <c r="AL322" t="str">
        <f ca="1"/>
        <v/>
      </c>
      <c r="AM322" t="str">
        <f ca="1"/>
        <v/>
      </c>
      <c r="AN322" t="str">
        <f ca="1"/>
        <v/>
      </c>
      <c r="AO322" t="str">
        <f ca="1"/>
        <v/>
      </c>
      <c r="AP322" t="str">
        <f ca="1"/>
        <v/>
      </c>
      <c r="AQ322" t="str">
        <f ca="1"/>
        <v/>
      </c>
      <c r="AR322" t="str">
        <f ca="1"/>
        <v/>
      </c>
      <c r="AS322" t="str">
        <f ca="1"/>
        <v/>
      </c>
      <c r="AT322" t="str">
        <f ca="1"/>
        <v/>
      </c>
      <c r="AU322" t="str">
        <f ca="1"/>
        <v/>
      </c>
      <c r="AV322" t="str">
        <f ca="1"/>
        <v/>
      </c>
      <c r="AW322" t="str">
        <f ca="1"/>
        <v/>
      </c>
      <c r="AX322" t="str">
        <f ca="1"/>
        <v/>
      </c>
      <c r="AY322" t="str">
        <f ca="1"/>
        <v/>
      </c>
      <c r="AZ322" t="str">
        <f ca="1"/>
        <v/>
      </c>
      <c r="BA322" t="str">
        <f ca="1"/>
        <v/>
      </c>
      <c r="BB322" t="str">
        <f ca="1"/>
        <v/>
      </c>
      <c r="BC322" t="str">
        <f ca="1"/>
        <v/>
      </c>
      <c r="BD322" t="str">
        <f ca="1"/>
        <v/>
      </c>
      <c r="BE322" t="str">
        <f ca="1"/>
        <v/>
      </c>
      <c r="BF322" t="str">
        <f ca="1"/>
        <v/>
      </c>
      <c r="BG322" t="str">
        <f ca="1"/>
        <v/>
      </c>
      <c r="BH322" t="str">
        <f ca="1"/>
        <v/>
      </c>
      <c r="BI322" t="str">
        <f ca="1"/>
        <v/>
      </c>
      <c r="BJ322" t="str">
        <f ca="1"/>
        <v/>
      </c>
      <c r="BK322" t="str">
        <f ca="1"/>
        <v/>
      </c>
      <c r="BL322" t="str">
        <f ca="1"/>
        <v/>
      </c>
      <c r="BM322" t="str">
        <f ca="1"/>
        <v/>
      </c>
      <c r="BN322" t="str">
        <f ca="1"/>
        <v/>
      </c>
      <c r="BO322" t="str">
        <f ca="1"/>
        <v/>
      </c>
      <c r="BP322" t="str">
        <f ca="1"/>
        <v/>
      </c>
      <c r="BQ322" t="str">
        <f ca="1"/>
        <v/>
      </c>
      <c r="BR322" t="str">
        <f ca="1"/>
        <v/>
      </c>
      <c r="BS322" t="str">
        <f ca="1"/>
        <v/>
      </c>
    </row>
    <row r="323" spans="1:71" x14ac:dyDescent="0.3">
      <c r="A323">
        <f ca="1"/>
        <v>1342338</v>
      </c>
      <c r="B323" t="str">
        <f ca="1"/>
        <v>Himax Technologies, Inc.</v>
      </c>
      <c r="C323" t="str">
        <f ca="1"/>
        <v>HIMX</v>
      </c>
      <c r="D323" t="str">
        <f ca="1"/>
        <v>04 Manufacturing</v>
      </c>
      <c r="E323" t="str">
        <f ca="1"/>
        <v>Semiconductors &amp; Related Devices</v>
      </c>
      <c r="F323" t="str">
        <f ca="1"/>
        <v>3674</v>
      </c>
      <c r="G323" t="str">
        <f ca="1"/>
        <v>NO. 26 ZILIAN ROAD XINSHI DISTRICT, TAINAN CITY 744092 TAIWAN, None None</v>
      </c>
      <c r="H323">
        <f ca="1"/>
        <v>2020</v>
      </c>
      <c r="I323" t="str">
        <f ca="1"/>
        <v>FY</v>
      </c>
      <c r="J323">
        <f ca="1"/>
        <v>3.1856140000000002</v>
      </c>
      <c r="K323" t="str">
        <f ca="1"/>
        <v/>
      </c>
      <c r="L323" t="str">
        <f ca="1"/>
        <v/>
      </c>
      <c r="M323" t="str">
        <f ca="1"/>
        <v/>
      </c>
      <c r="N323" t="str">
        <f ca="1"/>
        <v/>
      </c>
      <c r="O323" t="str">
        <f ca="1"/>
        <v/>
      </c>
      <c r="P323" t="str">
        <f ca="1"/>
        <v/>
      </c>
      <c r="Q323" t="str">
        <f ca="1"/>
        <v/>
      </c>
      <c r="R323" t="str">
        <f ca="1"/>
        <v/>
      </c>
      <c r="S323" t="str">
        <f ca="1"/>
        <v/>
      </c>
      <c r="T323" t="str">
        <f ca="1"/>
        <v/>
      </c>
      <c r="U323" t="str">
        <f ca="1"/>
        <v/>
      </c>
      <c r="V323" t="str">
        <f ca="1"/>
        <v/>
      </c>
      <c r="W323" t="str">
        <f ca="1"/>
        <v/>
      </c>
      <c r="X323" t="str">
        <f ca="1"/>
        <v/>
      </c>
      <c r="Y323" t="str">
        <f ca="1"/>
        <v/>
      </c>
      <c r="Z323" t="str">
        <f ca="1"/>
        <v/>
      </c>
      <c r="AA323" t="str">
        <f ca="1"/>
        <v/>
      </c>
      <c r="AB323" t="str">
        <f ca="1"/>
        <v/>
      </c>
      <c r="AC323" t="str">
        <f ca="1"/>
        <v/>
      </c>
      <c r="AD323" t="str">
        <f ca="1"/>
        <v/>
      </c>
      <c r="AE323" t="str">
        <f ca="1"/>
        <v/>
      </c>
      <c r="AF323" t="str">
        <f ca="1"/>
        <v/>
      </c>
      <c r="AG323" t="str">
        <f ca="1"/>
        <v/>
      </c>
      <c r="AH323" t="str">
        <f ca="1"/>
        <v/>
      </c>
      <c r="AI323" t="str">
        <f ca="1"/>
        <v/>
      </c>
      <c r="AJ323" t="str">
        <f ca="1"/>
        <v/>
      </c>
      <c r="AK323" t="str">
        <f ca="1"/>
        <v/>
      </c>
      <c r="AL323" t="str">
        <f ca="1"/>
        <v/>
      </c>
      <c r="AM323" t="str">
        <f ca="1"/>
        <v/>
      </c>
      <c r="AN323" t="str">
        <f ca="1"/>
        <v/>
      </c>
      <c r="AO323" t="str">
        <f ca="1"/>
        <v/>
      </c>
      <c r="AP323" t="str">
        <f ca="1"/>
        <v/>
      </c>
      <c r="AQ323" t="str">
        <f ca="1"/>
        <v/>
      </c>
      <c r="AR323" t="str">
        <f ca="1"/>
        <v/>
      </c>
      <c r="AS323" t="str">
        <f ca="1"/>
        <v/>
      </c>
      <c r="AT323" t="str">
        <f ca="1"/>
        <v/>
      </c>
      <c r="AU323" t="str">
        <f ca="1"/>
        <v/>
      </c>
      <c r="AV323" t="str">
        <f ca="1"/>
        <v/>
      </c>
      <c r="AW323" t="str">
        <f ca="1"/>
        <v/>
      </c>
      <c r="AX323" t="str">
        <f ca="1"/>
        <v/>
      </c>
      <c r="AY323" t="str">
        <f ca="1"/>
        <v/>
      </c>
      <c r="AZ323" t="str">
        <f ca="1"/>
        <v/>
      </c>
      <c r="BA323" t="str">
        <f ca="1"/>
        <v/>
      </c>
      <c r="BB323" t="str">
        <f ca="1"/>
        <v/>
      </c>
      <c r="BC323" t="str">
        <f ca="1"/>
        <v/>
      </c>
      <c r="BD323" t="str">
        <f ca="1"/>
        <v/>
      </c>
      <c r="BE323" t="str">
        <f ca="1"/>
        <v/>
      </c>
      <c r="BF323" t="str">
        <f ca="1"/>
        <v/>
      </c>
      <c r="BG323" t="str">
        <f ca="1"/>
        <v/>
      </c>
      <c r="BH323" t="str">
        <f ca="1"/>
        <v/>
      </c>
      <c r="BI323" t="str">
        <f ca="1"/>
        <v/>
      </c>
      <c r="BJ323" t="str">
        <f ca="1"/>
        <v/>
      </c>
      <c r="BK323" t="str">
        <f ca="1"/>
        <v/>
      </c>
      <c r="BL323" t="str">
        <f ca="1"/>
        <v/>
      </c>
      <c r="BM323" t="str">
        <f ca="1"/>
        <v/>
      </c>
      <c r="BN323" t="str">
        <f ca="1"/>
        <v/>
      </c>
      <c r="BO323" t="str">
        <f ca="1"/>
        <v/>
      </c>
      <c r="BP323" t="str">
        <f ca="1"/>
        <v/>
      </c>
      <c r="BQ323" t="str">
        <f ca="1"/>
        <v/>
      </c>
      <c r="BR323" t="str">
        <f ca="1"/>
        <v/>
      </c>
      <c r="BS323" t="str">
        <f ca="1"/>
        <v/>
      </c>
    </row>
    <row r="324" spans="1:71" x14ac:dyDescent="0.3">
      <c r="A324">
        <f ca="1"/>
        <v>1342338</v>
      </c>
      <c r="B324" t="str">
        <f ca="1"/>
        <v>Himax Technologies, Inc.</v>
      </c>
      <c r="C324" t="str">
        <f ca="1"/>
        <v>HIMX</v>
      </c>
      <c r="D324" t="str">
        <f ca="1"/>
        <v>04 Manufacturing</v>
      </c>
      <c r="E324" t="str">
        <f ca="1"/>
        <v>Semiconductors &amp; Related Devices</v>
      </c>
      <c r="F324" t="str">
        <f ca="1"/>
        <v>3674</v>
      </c>
      <c r="G324" t="str">
        <f ca="1"/>
        <v>NO. 26 ZILIAN ROAD XINSHI DISTRICT, TAINAN CITY 744092 TAIWAN, None None</v>
      </c>
      <c r="H324">
        <f ca="1"/>
        <v>2019</v>
      </c>
      <c r="I324" t="str">
        <f ca="1"/>
        <v>FY</v>
      </c>
      <c r="J324">
        <f ca="1"/>
        <v>2.3004090000000001</v>
      </c>
      <c r="K324" t="str">
        <f ca="1"/>
        <v/>
      </c>
      <c r="L324" t="str">
        <f ca="1"/>
        <v/>
      </c>
      <c r="M324" t="str">
        <f ca="1"/>
        <v/>
      </c>
      <c r="N324" t="str">
        <f ca="1"/>
        <v/>
      </c>
      <c r="O324" t="str">
        <f ca="1"/>
        <v/>
      </c>
      <c r="P324" t="str">
        <f ca="1"/>
        <v/>
      </c>
      <c r="Q324" t="str">
        <f ca="1"/>
        <v/>
      </c>
      <c r="R324" t="str">
        <f ca="1"/>
        <v/>
      </c>
      <c r="S324" t="str">
        <f ca="1"/>
        <v/>
      </c>
      <c r="T324" t="str">
        <f ca="1"/>
        <v/>
      </c>
      <c r="U324" t="str">
        <f ca="1"/>
        <v/>
      </c>
      <c r="V324" t="str">
        <f ca="1"/>
        <v/>
      </c>
      <c r="W324" t="str">
        <f ca="1"/>
        <v/>
      </c>
      <c r="X324" t="str">
        <f ca="1"/>
        <v/>
      </c>
      <c r="Y324" t="str">
        <f ca="1"/>
        <v/>
      </c>
      <c r="Z324" t="str">
        <f ca="1"/>
        <v/>
      </c>
      <c r="AA324" t="str">
        <f ca="1"/>
        <v/>
      </c>
      <c r="AB324" t="str">
        <f ca="1"/>
        <v/>
      </c>
      <c r="AC324" t="str">
        <f ca="1"/>
        <v/>
      </c>
      <c r="AD324" t="str">
        <f ca="1"/>
        <v/>
      </c>
      <c r="AE324" t="str">
        <f ca="1"/>
        <v/>
      </c>
      <c r="AF324" t="str">
        <f ca="1"/>
        <v/>
      </c>
      <c r="AG324" t="str">
        <f ca="1"/>
        <v/>
      </c>
      <c r="AH324" t="str">
        <f ca="1"/>
        <v/>
      </c>
      <c r="AI324" t="str">
        <f ca="1"/>
        <v/>
      </c>
      <c r="AJ324" t="str">
        <f ca="1"/>
        <v/>
      </c>
      <c r="AK324" t="str">
        <f ca="1"/>
        <v/>
      </c>
      <c r="AL324" t="str">
        <f ca="1"/>
        <v/>
      </c>
      <c r="AM324" t="str">
        <f ca="1"/>
        <v/>
      </c>
      <c r="AN324" t="str">
        <f ca="1"/>
        <v/>
      </c>
      <c r="AO324" t="str">
        <f ca="1"/>
        <v/>
      </c>
      <c r="AP324" t="str">
        <f ca="1"/>
        <v/>
      </c>
      <c r="AQ324" t="str">
        <f ca="1"/>
        <v/>
      </c>
      <c r="AR324" t="str">
        <f ca="1"/>
        <v/>
      </c>
      <c r="AS324" t="str">
        <f ca="1"/>
        <v/>
      </c>
      <c r="AT324" t="str">
        <f ca="1"/>
        <v/>
      </c>
      <c r="AU324" t="str">
        <f ca="1"/>
        <v/>
      </c>
      <c r="AV324" t="str">
        <f ca="1"/>
        <v/>
      </c>
      <c r="AW324" t="str">
        <f ca="1"/>
        <v/>
      </c>
      <c r="AX324" t="str">
        <f ca="1"/>
        <v/>
      </c>
      <c r="AY324" t="str">
        <f ca="1"/>
        <v/>
      </c>
      <c r="AZ324" t="str">
        <f ca="1"/>
        <v/>
      </c>
      <c r="BA324" t="str">
        <f ca="1"/>
        <v/>
      </c>
      <c r="BB324" t="str">
        <f ca="1"/>
        <v/>
      </c>
      <c r="BC324" t="str">
        <f ca="1"/>
        <v/>
      </c>
      <c r="BD324" t="str">
        <f ca="1"/>
        <v/>
      </c>
      <c r="BE324" t="str">
        <f ca="1"/>
        <v/>
      </c>
      <c r="BF324" t="str">
        <f ca="1"/>
        <v/>
      </c>
      <c r="BG324" t="str">
        <f ca="1"/>
        <v/>
      </c>
      <c r="BH324" t="str">
        <f ca="1"/>
        <v/>
      </c>
      <c r="BI324" t="str">
        <f ca="1"/>
        <v/>
      </c>
      <c r="BJ324" t="str">
        <f ca="1"/>
        <v/>
      </c>
      <c r="BK324" t="str">
        <f ca="1"/>
        <v/>
      </c>
      <c r="BL324" t="str">
        <f ca="1"/>
        <v/>
      </c>
      <c r="BM324" t="str">
        <f ca="1"/>
        <v/>
      </c>
      <c r="BN324" t="str">
        <f ca="1"/>
        <v/>
      </c>
      <c r="BO324" t="str">
        <f ca="1"/>
        <v/>
      </c>
      <c r="BP324" t="str">
        <f ca="1"/>
        <v/>
      </c>
      <c r="BQ324" t="str">
        <f ca="1"/>
        <v/>
      </c>
      <c r="BR324" t="str">
        <f ca="1"/>
        <v/>
      </c>
      <c r="BS324" t="str">
        <f ca="1"/>
        <v/>
      </c>
    </row>
    <row r="325" spans="1:71" x14ac:dyDescent="0.3">
      <c r="A325">
        <f ca="1"/>
        <v>1342338</v>
      </c>
      <c r="B325" t="str">
        <f ca="1"/>
        <v>Himax Technologies, Inc.</v>
      </c>
      <c r="C325" t="str">
        <f ca="1"/>
        <v>HIMX</v>
      </c>
      <c r="D325" t="str">
        <f ca="1"/>
        <v>04 Manufacturing</v>
      </c>
      <c r="E325" t="str">
        <f ca="1"/>
        <v>Semiconductors &amp; Related Devices</v>
      </c>
      <c r="F325" t="str">
        <f ca="1"/>
        <v>3674</v>
      </c>
      <c r="G325" t="str">
        <f ca="1"/>
        <v>NO. 26 ZILIAN ROAD XINSHI DISTRICT, TAINAN CITY 744092 TAIWAN, None None</v>
      </c>
      <c r="H325">
        <f ca="1"/>
        <v>2018</v>
      </c>
      <c r="I325" t="str">
        <f ca="1"/>
        <v>FY</v>
      </c>
      <c r="J325">
        <f ca="1"/>
        <v>5.0463399999999998</v>
      </c>
      <c r="K325" t="str">
        <f ca="1"/>
        <v/>
      </c>
      <c r="L325" t="str">
        <f ca="1"/>
        <v/>
      </c>
      <c r="M325" t="str">
        <f ca="1"/>
        <v/>
      </c>
      <c r="N325" t="str">
        <f ca="1"/>
        <v/>
      </c>
      <c r="O325" t="str">
        <f ca="1"/>
        <v/>
      </c>
      <c r="P325" t="str">
        <f ca="1"/>
        <v/>
      </c>
      <c r="Q325" t="str">
        <f ca="1"/>
        <v/>
      </c>
      <c r="R325" t="str">
        <f ca="1"/>
        <v/>
      </c>
      <c r="S325" t="str">
        <f ca="1"/>
        <v/>
      </c>
      <c r="T325" t="str">
        <f ca="1"/>
        <v/>
      </c>
      <c r="U325" t="str">
        <f ca="1"/>
        <v/>
      </c>
      <c r="V325" t="str">
        <f ca="1"/>
        <v/>
      </c>
      <c r="W325" t="str">
        <f ca="1"/>
        <v/>
      </c>
      <c r="X325" t="str">
        <f ca="1"/>
        <v/>
      </c>
      <c r="Y325" t="str">
        <f ca="1"/>
        <v/>
      </c>
      <c r="Z325" t="str">
        <f ca="1"/>
        <v/>
      </c>
      <c r="AA325" t="str">
        <f ca="1"/>
        <v/>
      </c>
      <c r="AB325" t="str">
        <f ca="1"/>
        <v/>
      </c>
      <c r="AC325" t="str">
        <f ca="1"/>
        <v/>
      </c>
      <c r="AD325" t="str">
        <f ca="1"/>
        <v/>
      </c>
      <c r="AE325" t="str">
        <f ca="1"/>
        <v/>
      </c>
      <c r="AF325" t="str">
        <f ca="1"/>
        <v/>
      </c>
      <c r="AG325" t="str">
        <f ca="1"/>
        <v/>
      </c>
      <c r="AH325" t="str">
        <f ca="1"/>
        <v/>
      </c>
      <c r="AI325" t="str">
        <f ca="1"/>
        <v/>
      </c>
      <c r="AJ325" t="str">
        <f ca="1"/>
        <v/>
      </c>
      <c r="AK325" t="str">
        <f ca="1"/>
        <v/>
      </c>
      <c r="AL325" t="str">
        <f ca="1"/>
        <v/>
      </c>
      <c r="AM325" t="str">
        <f ca="1"/>
        <v/>
      </c>
      <c r="AN325" t="str">
        <f ca="1"/>
        <v/>
      </c>
      <c r="AO325" t="str">
        <f ca="1"/>
        <v/>
      </c>
      <c r="AP325" t="str">
        <f ca="1"/>
        <v/>
      </c>
      <c r="AQ325" t="str">
        <f ca="1"/>
        <v/>
      </c>
      <c r="AR325" t="str">
        <f ca="1"/>
        <v/>
      </c>
      <c r="AS325" t="str">
        <f ca="1"/>
        <v/>
      </c>
      <c r="AT325" t="str">
        <f ca="1"/>
        <v/>
      </c>
      <c r="AU325" t="str">
        <f ca="1"/>
        <v/>
      </c>
      <c r="AV325" t="str">
        <f ca="1"/>
        <v/>
      </c>
      <c r="AW325" t="str">
        <f ca="1"/>
        <v/>
      </c>
      <c r="AX325" t="str">
        <f ca="1"/>
        <v/>
      </c>
      <c r="AY325" t="str">
        <f ca="1"/>
        <v/>
      </c>
      <c r="AZ325" t="str">
        <f ca="1"/>
        <v/>
      </c>
      <c r="BA325" t="str">
        <f ca="1"/>
        <v/>
      </c>
      <c r="BB325" t="str">
        <f ca="1"/>
        <v/>
      </c>
      <c r="BC325" t="str">
        <f ca="1"/>
        <v/>
      </c>
      <c r="BD325" t="str">
        <f ca="1"/>
        <v/>
      </c>
      <c r="BE325" t="str">
        <f ca="1"/>
        <v/>
      </c>
      <c r="BF325" t="str">
        <f ca="1"/>
        <v/>
      </c>
      <c r="BG325" t="str">
        <f ca="1"/>
        <v/>
      </c>
      <c r="BH325" t="str">
        <f ca="1"/>
        <v/>
      </c>
      <c r="BI325" t="str">
        <f ca="1"/>
        <v/>
      </c>
      <c r="BJ325" t="str">
        <f ca="1"/>
        <v/>
      </c>
      <c r="BK325" t="str">
        <f ca="1"/>
        <v/>
      </c>
      <c r="BL325" t="str">
        <f ca="1"/>
        <v/>
      </c>
      <c r="BM325" t="str">
        <f ca="1"/>
        <v/>
      </c>
      <c r="BN325" t="str">
        <f ca="1"/>
        <v/>
      </c>
      <c r="BO325" t="str">
        <f ca="1"/>
        <v/>
      </c>
      <c r="BP325" t="str">
        <f ca="1"/>
        <v/>
      </c>
      <c r="BQ325" t="str">
        <f ca="1"/>
        <v/>
      </c>
      <c r="BR325" t="str">
        <f ca="1"/>
        <v/>
      </c>
      <c r="BS325" t="str">
        <f ca="1"/>
        <v/>
      </c>
    </row>
    <row r="326" spans="1:71" x14ac:dyDescent="0.3">
      <c r="A326">
        <f ca="1"/>
        <v>1342338</v>
      </c>
      <c r="B326" t="str">
        <f ca="1"/>
        <v>Himax Technologies, Inc.</v>
      </c>
      <c r="C326" t="str">
        <f ca="1"/>
        <v>HIMX</v>
      </c>
      <c r="D326" t="str">
        <f ca="1"/>
        <v>04 Manufacturing</v>
      </c>
      <c r="E326" t="str">
        <f ca="1"/>
        <v>Semiconductors &amp; Related Devices</v>
      </c>
      <c r="F326" t="str">
        <f ca="1"/>
        <v>3674</v>
      </c>
      <c r="G326" t="str">
        <f ca="1"/>
        <v>NO. 26 ZILIAN ROAD XINSHI DISTRICT, TAINAN CITY 744092 TAIWAN, None None</v>
      </c>
      <c r="H326">
        <f ca="1"/>
        <v>2017</v>
      </c>
      <c r="I326" t="str">
        <f ca="1"/>
        <v>FY</v>
      </c>
      <c r="J326">
        <f ca="1"/>
        <v>6.4562549999999996</v>
      </c>
      <c r="K326" t="str">
        <f ca="1"/>
        <v/>
      </c>
      <c r="L326" t="str">
        <f ca="1"/>
        <v/>
      </c>
      <c r="M326" t="str">
        <f ca="1"/>
        <v/>
      </c>
      <c r="N326" t="str">
        <f ca="1"/>
        <v/>
      </c>
      <c r="O326" t="str">
        <f ca="1"/>
        <v/>
      </c>
      <c r="P326" t="str">
        <f ca="1"/>
        <v/>
      </c>
      <c r="Q326" t="str">
        <f ca="1"/>
        <v/>
      </c>
      <c r="R326" t="str">
        <f ca="1"/>
        <v/>
      </c>
      <c r="S326" t="str">
        <f ca="1"/>
        <v/>
      </c>
      <c r="T326" t="str">
        <f ca="1"/>
        <v/>
      </c>
      <c r="U326" t="str">
        <f ca="1"/>
        <v/>
      </c>
      <c r="V326" t="str">
        <f ca="1"/>
        <v/>
      </c>
      <c r="W326" t="str">
        <f ca="1"/>
        <v/>
      </c>
      <c r="X326" t="str">
        <f ca="1"/>
        <v/>
      </c>
      <c r="Y326" t="str">
        <f ca="1"/>
        <v/>
      </c>
      <c r="Z326" t="str">
        <f ca="1"/>
        <v/>
      </c>
      <c r="AA326" t="str">
        <f ca="1"/>
        <v/>
      </c>
      <c r="AB326" t="str">
        <f ca="1"/>
        <v/>
      </c>
      <c r="AC326" t="str">
        <f ca="1"/>
        <v/>
      </c>
      <c r="AD326" t="str">
        <f ca="1"/>
        <v/>
      </c>
      <c r="AE326" t="str">
        <f ca="1"/>
        <v/>
      </c>
      <c r="AF326" t="str">
        <f ca="1"/>
        <v/>
      </c>
      <c r="AG326" t="str">
        <f ca="1"/>
        <v/>
      </c>
      <c r="AH326" t="str">
        <f ca="1"/>
        <v/>
      </c>
      <c r="AI326" t="str">
        <f ca="1"/>
        <v/>
      </c>
      <c r="AJ326" t="str">
        <f ca="1"/>
        <v/>
      </c>
      <c r="AK326" t="str">
        <f ca="1"/>
        <v/>
      </c>
      <c r="AL326" t="str">
        <f ca="1"/>
        <v/>
      </c>
      <c r="AM326" t="str">
        <f ca="1"/>
        <v/>
      </c>
      <c r="AN326" t="str">
        <f ca="1"/>
        <v/>
      </c>
      <c r="AO326" t="str">
        <f ca="1"/>
        <v/>
      </c>
      <c r="AP326" t="str">
        <f ca="1"/>
        <v/>
      </c>
      <c r="AQ326" t="str">
        <f ca="1"/>
        <v/>
      </c>
      <c r="AR326" t="str">
        <f ca="1"/>
        <v/>
      </c>
      <c r="AS326" t="str">
        <f ca="1"/>
        <v/>
      </c>
      <c r="AT326" t="str">
        <f ca="1"/>
        <v/>
      </c>
      <c r="AU326" t="str">
        <f ca="1"/>
        <v/>
      </c>
      <c r="AV326" t="str">
        <f ca="1"/>
        <v/>
      </c>
      <c r="AW326" t="str">
        <f ca="1"/>
        <v/>
      </c>
      <c r="AX326" t="str">
        <f ca="1"/>
        <v/>
      </c>
      <c r="AY326" t="str">
        <f ca="1"/>
        <v/>
      </c>
      <c r="AZ326" t="str">
        <f ca="1"/>
        <v/>
      </c>
      <c r="BA326" t="str">
        <f ca="1"/>
        <v/>
      </c>
      <c r="BB326" t="str">
        <f ca="1"/>
        <v/>
      </c>
      <c r="BC326" t="str">
        <f ca="1"/>
        <v/>
      </c>
      <c r="BD326" t="str">
        <f ca="1"/>
        <v/>
      </c>
      <c r="BE326" t="str">
        <f ca="1"/>
        <v/>
      </c>
      <c r="BF326" t="str">
        <f ca="1"/>
        <v/>
      </c>
      <c r="BG326" t="str">
        <f ca="1"/>
        <v/>
      </c>
      <c r="BH326" t="str">
        <f ca="1"/>
        <v/>
      </c>
      <c r="BI326" t="str">
        <f ca="1"/>
        <v/>
      </c>
      <c r="BJ326" t="str">
        <f ca="1"/>
        <v/>
      </c>
      <c r="BK326" t="str">
        <f ca="1"/>
        <v/>
      </c>
      <c r="BL326" t="str">
        <f ca="1"/>
        <v/>
      </c>
      <c r="BM326" t="str">
        <f ca="1"/>
        <v/>
      </c>
      <c r="BN326" t="str">
        <f ca="1"/>
        <v/>
      </c>
      <c r="BO326" t="str">
        <f ca="1"/>
        <v/>
      </c>
      <c r="BP326" t="str">
        <f ca="1"/>
        <v/>
      </c>
      <c r="BQ326" t="str">
        <f ca="1"/>
        <v/>
      </c>
      <c r="BR326" t="str">
        <f ca="1"/>
        <v/>
      </c>
      <c r="BS326" t="str">
        <f ca="1"/>
        <v/>
      </c>
    </row>
    <row r="327" spans="1:71" x14ac:dyDescent="0.3">
      <c r="A327">
        <f ca="1"/>
        <v>1895597</v>
      </c>
      <c r="B327" t="str">
        <f ca="1"/>
        <v>Intchains Group Ltd</v>
      </c>
      <c r="C327" t="str">
        <f ca="1"/>
        <v>ICG</v>
      </c>
      <c r="D327" t="str">
        <f ca="1"/>
        <v>04 Manufacturing</v>
      </c>
      <c r="E327" t="str">
        <f ca="1"/>
        <v>Semiconductors &amp; Related Devices</v>
      </c>
      <c r="F327" t="str">
        <f ca="1"/>
        <v>3674</v>
      </c>
      <c r="G327" t="str">
        <f ca="1"/>
        <v>BUILDING 16, LANE 999,XINYUAN SOUTH ROAD LIN-GANG SPECIAL AREA, PUDONG SHANGHAI, None None</v>
      </c>
      <c r="H327">
        <f ca="1"/>
        <v>2026</v>
      </c>
      <c r="I327" t="str">
        <f ca="1"/>
        <v>FY</v>
      </c>
      <c r="J327">
        <f ca="1"/>
        <v>1.730737</v>
      </c>
      <c r="K327" t="str">
        <f ca="1"/>
        <v/>
      </c>
      <c r="L327" t="str">
        <f ca="1"/>
        <v/>
      </c>
      <c r="M327" t="str">
        <f ca="1"/>
        <v/>
      </c>
      <c r="N327" t="str">
        <f ca="1"/>
        <v/>
      </c>
      <c r="O327" t="str">
        <f ca="1"/>
        <v/>
      </c>
      <c r="P327" t="str">
        <f ca="1"/>
        <v/>
      </c>
      <c r="Q327" t="str">
        <f ca="1"/>
        <v/>
      </c>
      <c r="R327" t="str">
        <f ca="1"/>
        <v/>
      </c>
      <c r="S327" t="str">
        <f ca="1"/>
        <v/>
      </c>
      <c r="T327" t="str">
        <f ca="1"/>
        <v/>
      </c>
      <c r="U327" t="str">
        <f ca="1"/>
        <v/>
      </c>
      <c r="V327" t="str">
        <f ca="1"/>
        <v/>
      </c>
      <c r="W327" t="str">
        <f ca="1"/>
        <v/>
      </c>
      <c r="X327" t="str">
        <f ca="1"/>
        <v/>
      </c>
      <c r="Y327" t="str">
        <f ca="1"/>
        <v/>
      </c>
      <c r="Z327" t="str">
        <f ca="1"/>
        <v/>
      </c>
      <c r="AA327" t="str">
        <f ca="1"/>
        <v/>
      </c>
      <c r="AB327" t="str">
        <f ca="1"/>
        <v/>
      </c>
      <c r="AC327" t="str">
        <f ca="1"/>
        <v/>
      </c>
      <c r="AD327" t="str">
        <f ca="1"/>
        <v/>
      </c>
      <c r="AE327" t="str">
        <f ca="1"/>
        <v/>
      </c>
      <c r="AF327" t="str">
        <f ca="1"/>
        <v/>
      </c>
      <c r="AG327" t="str">
        <f ca="1"/>
        <v/>
      </c>
      <c r="AH327" t="str">
        <f ca="1"/>
        <v/>
      </c>
      <c r="AI327" t="str">
        <f ca="1"/>
        <v/>
      </c>
      <c r="AJ327" t="str">
        <f ca="1"/>
        <v/>
      </c>
      <c r="AK327" t="str">
        <f ca="1"/>
        <v/>
      </c>
      <c r="AL327" t="str">
        <f ca="1"/>
        <v/>
      </c>
      <c r="AM327" t="str">
        <f ca="1"/>
        <v/>
      </c>
      <c r="AN327" t="str">
        <f ca="1"/>
        <v/>
      </c>
      <c r="AO327" t="str">
        <f ca="1"/>
        <v/>
      </c>
      <c r="AP327" t="str">
        <f ca="1"/>
        <v/>
      </c>
      <c r="AQ327" t="str">
        <f ca="1"/>
        <v/>
      </c>
      <c r="AR327" t="str">
        <f ca="1"/>
        <v/>
      </c>
      <c r="AS327" t="str">
        <f ca="1"/>
        <v/>
      </c>
      <c r="AT327" t="str">
        <f ca="1"/>
        <v/>
      </c>
      <c r="AU327" t="str">
        <f ca="1"/>
        <v/>
      </c>
      <c r="AV327" t="str">
        <f ca="1"/>
        <v/>
      </c>
      <c r="AW327" t="str">
        <f ca="1"/>
        <v/>
      </c>
      <c r="AX327" t="str">
        <f ca="1"/>
        <v/>
      </c>
      <c r="AY327" t="str">
        <f ca="1"/>
        <v/>
      </c>
      <c r="AZ327" t="str">
        <f ca="1"/>
        <v/>
      </c>
      <c r="BA327" t="str">
        <f ca="1"/>
        <v/>
      </c>
      <c r="BB327" t="str">
        <f ca="1"/>
        <v/>
      </c>
      <c r="BC327" t="str">
        <f ca="1"/>
        <v/>
      </c>
      <c r="BD327" t="str">
        <f ca="1"/>
        <v/>
      </c>
      <c r="BE327" t="str">
        <f ca="1"/>
        <v/>
      </c>
      <c r="BF327" t="str">
        <f ca="1"/>
        <v/>
      </c>
      <c r="BG327" t="str">
        <f ca="1"/>
        <v/>
      </c>
      <c r="BH327" t="str">
        <f ca="1"/>
        <v/>
      </c>
      <c r="BI327" t="str">
        <f ca="1"/>
        <v/>
      </c>
      <c r="BJ327" t="str">
        <f ca="1"/>
        <v/>
      </c>
      <c r="BK327" t="str">
        <f ca="1"/>
        <v/>
      </c>
      <c r="BL327" t="str">
        <f ca="1"/>
        <v/>
      </c>
      <c r="BM327" t="str">
        <f ca="1"/>
        <v/>
      </c>
      <c r="BN327" t="str">
        <f ca="1"/>
        <v/>
      </c>
      <c r="BO327" t="str">
        <f ca="1"/>
        <v/>
      </c>
      <c r="BP327" t="str">
        <f ca="1"/>
        <v/>
      </c>
      <c r="BQ327" t="str">
        <f ca="1"/>
        <v/>
      </c>
      <c r="BR327" t="str">
        <f ca="1"/>
        <v/>
      </c>
      <c r="BS327" t="str">
        <f ca="1"/>
        <v/>
      </c>
    </row>
    <row r="328" spans="1:71" x14ac:dyDescent="0.3">
      <c r="A328">
        <f ca="1"/>
        <v>1895597</v>
      </c>
      <c r="B328" t="str">
        <f ca="1"/>
        <v>Intchains Group Ltd</v>
      </c>
      <c r="C328" t="str">
        <f ca="1"/>
        <v>ICG</v>
      </c>
      <c r="D328" t="str">
        <f ca="1"/>
        <v>04 Manufacturing</v>
      </c>
      <c r="E328" t="str">
        <f ca="1"/>
        <v>Semiconductors &amp; Related Devices</v>
      </c>
      <c r="F328" t="str">
        <f ca="1"/>
        <v>3674</v>
      </c>
      <c r="G328" t="str">
        <f ca="1"/>
        <v>BUILDING 16, LANE 999,XINYUAN SOUTH ROAD LIN-GANG SPECIAL AREA, PUDONG SHANGHAI, None None</v>
      </c>
      <c r="H328">
        <f ca="1"/>
        <v>2025</v>
      </c>
      <c r="I328" t="str">
        <f ca="1"/>
        <v>FY</v>
      </c>
      <c r="J328">
        <f ca="1"/>
        <v>2.465716</v>
      </c>
      <c r="K328" t="str">
        <f ca="1"/>
        <v/>
      </c>
      <c r="L328" t="str">
        <f ca="1"/>
        <v/>
      </c>
      <c r="M328" t="str">
        <f ca="1"/>
        <v/>
      </c>
      <c r="N328" t="str">
        <f ca="1"/>
        <v/>
      </c>
      <c r="O328" t="str">
        <f ca="1"/>
        <v/>
      </c>
      <c r="P328" t="str">
        <f ca="1"/>
        <v/>
      </c>
      <c r="Q328" t="str">
        <f ca="1"/>
        <v/>
      </c>
      <c r="R328" t="str">
        <f ca="1"/>
        <v/>
      </c>
      <c r="S328" t="str">
        <f ca="1"/>
        <v/>
      </c>
      <c r="T328" t="str">
        <f ca="1"/>
        <v/>
      </c>
      <c r="U328" t="str">
        <f ca="1"/>
        <v/>
      </c>
      <c r="V328" t="str">
        <f ca="1"/>
        <v/>
      </c>
      <c r="W328" t="str">
        <f ca="1"/>
        <v/>
      </c>
      <c r="X328" t="str">
        <f ca="1"/>
        <v/>
      </c>
      <c r="Y328" t="str">
        <f ca="1"/>
        <v/>
      </c>
      <c r="Z328" t="str">
        <f ca="1"/>
        <v/>
      </c>
      <c r="AA328" t="str">
        <f ca="1"/>
        <v/>
      </c>
      <c r="AB328" t="str">
        <f ca="1"/>
        <v/>
      </c>
      <c r="AC328" t="str">
        <f ca="1"/>
        <v/>
      </c>
      <c r="AD328" t="str">
        <f ca="1"/>
        <v/>
      </c>
      <c r="AE328" t="str">
        <f ca="1"/>
        <v/>
      </c>
      <c r="AF328" t="str">
        <f ca="1"/>
        <v/>
      </c>
      <c r="AG328" t="str">
        <f ca="1"/>
        <v/>
      </c>
      <c r="AH328" t="str">
        <f ca="1"/>
        <v/>
      </c>
      <c r="AI328" t="str">
        <f ca="1"/>
        <v/>
      </c>
      <c r="AJ328" t="str">
        <f ca="1"/>
        <v/>
      </c>
      <c r="AK328" t="str">
        <f ca="1"/>
        <v/>
      </c>
      <c r="AL328" t="str">
        <f ca="1"/>
        <v/>
      </c>
      <c r="AM328" t="str">
        <f ca="1"/>
        <v/>
      </c>
      <c r="AN328" t="str">
        <f ca="1"/>
        <v/>
      </c>
      <c r="AO328" t="str">
        <f ca="1"/>
        <v/>
      </c>
      <c r="AP328" t="str">
        <f ca="1"/>
        <v/>
      </c>
      <c r="AQ328" t="str">
        <f ca="1"/>
        <v/>
      </c>
      <c r="AR328" t="str">
        <f ca="1"/>
        <v/>
      </c>
      <c r="AS328" t="str">
        <f ca="1"/>
        <v/>
      </c>
      <c r="AT328" t="str">
        <f ca="1"/>
        <v/>
      </c>
      <c r="AU328" t="str">
        <f ca="1"/>
        <v/>
      </c>
      <c r="AV328" t="str">
        <f ca="1"/>
        <v/>
      </c>
      <c r="AW328" t="str">
        <f ca="1"/>
        <v/>
      </c>
      <c r="AX328" t="str">
        <f ca="1"/>
        <v/>
      </c>
      <c r="AY328" t="str">
        <f ca="1"/>
        <v/>
      </c>
      <c r="AZ328" t="str">
        <f ca="1"/>
        <v/>
      </c>
      <c r="BA328" t="str">
        <f ca="1"/>
        <v/>
      </c>
      <c r="BB328" t="str">
        <f ca="1"/>
        <v/>
      </c>
      <c r="BC328" t="str">
        <f ca="1"/>
        <v/>
      </c>
      <c r="BD328" t="str">
        <f ca="1"/>
        <v/>
      </c>
      <c r="BE328" t="str">
        <f ca="1"/>
        <v/>
      </c>
      <c r="BF328" t="str">
        <f ca="1"/>
        <v/>
      </c>
      <c r="BG328" t="str">
        <f ca="1"/>
        <v/>
      </c>
      <c r="BH328" t="str">
        <f ca="1"/>
        <v/>
      </c>
      <c r="BI328" t="str">
        <f ca="1"/>
        <v/>
      </c>
      <c r="BJ328" t="str">
        <f ca="1"/>
        <v/>
      </c>
      <c r="BK328" t="str">
        <f ca="1"/>
        <v/>
      </c>
      <c r="BL328" t="str">
        <f ca="1"/>
        <v/>
      </c>
      <c r="BM328" t="str">
        <f ca="1"/>
        <v/>
      </c>
      <c r="BN328" t="str">
        <f ca="1"/>
        <v/>
      </c>
      <c r="BO328" t="str">
        <f ca="1"/>
        <v/>
      </c>
      <c r="BP328" t="str">
        <f ca="1"/>
        <v/>
      </c>
      <c r="BQ328" t="str">
        <f ca="1"/>
        <v/>
      </c>
      <c r="BR328" t="str">
        <f ca="1"/>
        <v/>
      </c>
      <c r="BS328" t="str">
        <f ca="1"/>
        <v/>
      </c>
    </row>
    <row r="329" spans="1:71" x14ac:dyDescent="0.3">
      <c r="A329">
        <f ca="1"/>
        <v>1895597</v>
      </c>
      <c r="B329" t="str">
        <f ca="1"/>
        <v>Intchains Group Ltd</v>
      </c>
      <c r="C329" t="str">
        <f ca="1"/>
        <v>ICG</v>
      </c>
      <c r="D329" t="str">
        <f ca="1"/>
        <v>04 Manufacturing</v>
      </c>
      <c r="E329" t="str">
        <f ca="1"/>
        <v>Semiconductors &amp; Related Devices</v>
      </c>
      <c r="F329" t="str">
        <f ca="1"/>
        <v>3674</v>
      </c>
      <c r="G329" t="str">
        <f ca="1"/>
        <v>BUILDING 16, LANE 999,XINYUAN SOUTH ROAD LIN-GANG SPECIAL AREA, PUDONG SHANGHAI, None None</v>
      </c>
      <c r="H329">
        <f ca="1"/>
        <v>2024</v>
      </c>
      <c r="I329" t="str">
        <f ca="1"/>
        <v>FY</v>
      </c>
      <c r="J329">
        <f ca="1"/>
        <v>6.2039999999999997</v>
      </c>
      <c r="K329" t="str">
        <f ca="1"/>
        <v/>
      </c>
      <c r="L329" t="str">
        <f ca="1"/>
        <v/>
      </c>
      <c r="M329" t="str">
        <f ca="1"/>
        <v/>
      </c>
      <c r="N329" t="str">
        <f ca="1"/>
        <v/>
      </c>
      <c r="O329" t="str">
        <f ca="1"/>
        <v/>
      </c>
      <c r="P329" t="str">
        <f ca="1"/>
        <v/>
      </c>
      <c r="Q329" t="str">
        <f ca="1"/>
        <v/>
      </c>
      <c r="R329" t="str">
        <f ca="1"/>
        <v/>
      </c>
      <c r="S329" t="str">
        <f ca="1"/>
        <v/>
      </c>
      <c r="T329" t="str">
        <f ca="1"/>
        <v/>
      </c>
      <c r="U329" t="str">
        <f ca="1"/>
        <v/>
      </c>
      <c r="V329" t="str">
        <f ca="1"/>
        <v/>
      </c>
      <c r="W329" t="str">
        <f ca="1"/>
        <v/>
      </c>
      <c r="X329" t="str">
        <f ca="1"/>
        <v/>
      </c>
      <c r="Y329" t="str">
        <f ca="1"/>
        <v/>
      </c>
      <c r="Z329" t="str">
        <f ca="1"/>
        <v/>
      </c>
      <c r="AA329" t="str">
        <f ca="1"/>
        <v/>
      </c>
      <c r="AB329" t="str">
        <f ca="1"/>
        <v/>
      </c>
      <c r="AC329" t="str">
        <f ca="1"/>
        <v/>
      </c>
      <c r="AD329" t="str">
        <f ca="1"/>
        <v/>
      </c>
      <c r="AE329" t="str">
        <f ca="1"/>
        <v/>
      </c>
      <c r="AF329" t="str">
        <f ca="1"/>
        <v/>
      </c>
      <c r="AG329" t="str">
        <f ca="1"/>
        <v/>
      </c>
      <c r="AH329" t="str">
        <f ca="1"/>
        <v/>
      </c>
      <c r="AI329" t="str">
        <f ca="1"/>
        <v/>
      </c>
      <c r="AJ329" t="str">
        <f ca="1"/>
        <v/>
      </c>
      <c r="AK329" t="str">
        <f ca="1"/>
        <v/>
      </c>
      <c r="AL329" t="str">
        <f ca="1"/>
        <v/>
      </c>
      <c r="AM329" t="str">
        <f ca="1"/>
        <v/>
      </c>
      <c r="AN329" t="str">
        <f ca="1"/>
        <v/>
      </c>
      <c r="AO329" t="str">
        <f ca="1"/>
        <v/>
      </c>
      <c r="AP329" t="str">
        <f ca="1"/>
        <v/>
      </c>
      <c r="AQ329" t="str">
        <f ca="1"/>
        <v/>
      </c>
      <c r="AR329" t="str">
        <f ca="1"/>
        <v/>
      </c>
      <c r="AS329" t="str">
        <f ca="1"/>
        <v/>
      </c>
      <c r="AT329" t="str">
        <f ca="1"/>
        <v/>
      </c>
      <c r="AU329" t="str">
        <f ca="1"/>
        <v/>
      </c>
      <c r="AV329" t="str">
        <f ca="1"/>
        <v/>
      </c>
      <c r="AW329" t="str">
        <f ca="1"/>
        <v/>
      </c>
      <c r="AX329" t="str">
        <f ca="1"/>
        <v/>
      </c>
      <c r="AY329" t="str">
        <f ca="1"/>
        <v/>
      </c>
      <c r="AZ329" t="str">
        <f ca="1"/>
        <v/>
      </c>
      <c r="BA329" t="str">
        <f ca="1"/>
        <v/>
      </c>
      <c r="BB329" t="str">
        <f ca="1"/>
        <v/>
      </c>
      <c r="BC329" t="str">
        <f ca="1"/>
        <v/>
      </c>
      <c r="BD329" t="str">
        <f ca="1"/>
        <v/>
      </c>
      <c r="BE329" t="str">
        <f ca="1"/>
        <v/>
      </c>
      <c r="BF329" t="str">
        <f ca="1"/>
        <v/>
      </c>
      <c r="BG329" t="str">
        <f ca="1"/>
        <v/>
      </c>
      <c r="BH329" t="str">
        <f ca="1"/>
        <v/>
      </c>
      <c r="BI329" t="str">
        <f ca="1"/>
        <v/>
      </c>
      <c r="BJ329" t="str">
        <f ca="1"/>
        <v/>
      </c>
      <c r="BK329" t="str">
        <f ca="1"/>
        <v/>
      </c>
      <c r="BL329" t="str">
        <f ca="1"/>
        <v/>
      </c>
      <c r="BM329" t="str">
        <f ca="1"/>
        <v/>
      </c>
      <c r="BN329" t="str">
        <f ca="1"/>
        <v/>
      </c>
      <c r="BO329" t="str">
        <f ca="1"/>
        <v/>
      </c>
      <c r="BP329" t="str">
        <f ca="1"/>
        <v/>
      </c>
      <c r="BQ329" t="str">
        <f ca="1"/>
        <v/>
      </c>
      <c r="BR329" t="str">
        <f ca="1"/>
        <v/>
      </c>
      <c r="BS329" t="str">
        <f ca="1"/>
        <v/>
      </c>
    </row>
    <row r="330" spans="1:71" x14ac:dyDescent="0.3">
      <c r="A330">
        <f ca="1"/>
        <v>1895597</v>
      </c>
      <c r="B330" t="str">
        <f ca="1"/>
        <v>Intchains Group Ltd</v>
      </c>
      <c r="C330" t="str">
        <f ca="1"/>
        <v>ICG</v>
      </c>
      <c r="D330" t="str">
        <f ca="1"/>
        <v>04 Manufacturing</v>
      </c>
      <c r="E330" t="str">
        <f ca="1"/>
        <v>Semiconductors &amp; Related Devices</v>
      </c>
      <c r="F330" t="str">
        <f ca="1"/>
        <v>3674</v>
      </c>
      <c r="G330" t="str">
        <f ca="1"/>
        <v>BUILDING 16, LANE 999,XINYUAN SOUTH ROAD LIN-GANG SPECIAL AREA, PUDONG SHANGHAI, None None</v>
      </c>
      <c r="H330">
        <f ca="1"/>
        <v>2023</v>
      </c>
      <c r="I330" t="str">
        <f ca="1"/>
        <v>FY</v>
      </c>
      <c r="J330">
        <f ca="1"/>
        <v>8.3444789999999998</v>
      </c>
      <c r="K330" t="str">
        <f ca="1"/>
        <v/>
      </c>
      <c r="L330" t="str">
        <f ca="1"/>
        <v/>
      </c>
      <c r="M330" t="str">
        <f ca="1"/>
        <v/>
      </c>
      <c r="N330" t="str">
        <f ca="1"/>
        <v/>
      </c>
      <c r="O330" t="str">
        <f ca="1"/>
        <v/>
      </c>
      <c r="P330" t="str">
        <f ca="1"/>
        <v/>
      </c>
      <c r="Q330" t="str">
        <f ca="1"/>
        <v/>
      </c>
      <c r="R330" t="str">
        <f ca="1"/>
        <v/>
      </c>
      <c r="S330" t="str">
        <f ca="1"/>
        <v/>
      </c>
      <c r="T330" t="str">
        <f ca="1"/>
        <v/>
      </c>
      <c r="U330" t="str">
        <f ca="1"/>
        <v/>
      </c>
      <c r="V330" t="str">
        <f ca="1"/>
        <v/>
      </c>
      <c r="W330" t="str">
        <f ca="1"/>
        <v/>
      </c>
      <c r="X330" t="str">
        <f ca="1"/>
        <v/>
      </c>
      <c r="Y330" t="str">
        <f ca="1"/>
        <v/>
      </c>
      <c r="Z330" t="str">
        <f ca="1"/>
        <v/>
      </c>
      <c r="AA330" t="str">
        <f ca="1"/>
        <v/>
      </c>
      <c r="AB330" t="str">
        <f ca="1"/>
        <v/>
      </c>
      <c r="AC330" t="str">
        <f ca="1"/>
        <v/>
      </c>
      <c r="AD330" t="str">
        <f ca="1"/>
        <v/>
      </c>
      <c r="AE330" t="str">
        <f ca="1"/>
        <v/>
      </c>
      <c r="AF330" t="str">
        <f ca="1"/>
        <v/>
      </c>
      <c r="AG330" t="str">
        <f ca="1"/>
        <v/>
      </c>
      <c r="AH330" t="str">
        <f ca="1"/>
        <v/>
      </c>
      <c r="AI330" t="str">
        <f ca="1"/>
        <v/>
      </c>
      <c r="AJ330" t="str">
        <f ca="1"/>
        <v/>
      </c>
      <c r="AK330" t="str">
        <f ca="1"/>
        <v/>
      </c>
      <c r="AL330" t="str">
        <f ca="1"/>
        <v/>
      </c>
      <c r="AM330" t="str">
        <f ca="1"/>
        <v/>
      </c>
      <c r="AN330" t="str">
        <f ca="1"/>
        <v/>
      </c>
      <c r="AO330" t="str">
        <f ca="1"/>
        <v/>
      </c>
      <c r="AP330" t="str">
        <f ca="1"/>
        <v/>
      </c>
      <c r="AQ330" t="str">
        <f ca="1"/>
        <v/>
      </c>
      <c r="AR330" t="str">
        <f ca="1"/>
        <v/>
      </c>
      <c r="AS330" t="str">
        <f ca="1"/>
        <v/>
      </c>
      <c r="AT330" t="str">
        <f ca="1"/>
        <v/>
      </c>
      <c r="AU330" t="str">
        <f ca="1"/>
        <v/>
      </c>
      <c r="AV330" t="str">
        <f ca="1"/>
        <v/>
      </c>
      <c r="AW330" t="str">
        <f ca="1"/>
        <v/>
      </c>
      <c r="AX330" t="str">
        <f ca="1"/>
        <v/>
      </c>
      <c r="AY330" t="str">
        <f ca="1"/>
        <v/>
      </c>
      <c r="AZ330" t="str">
        <f ca="1"/>
        <v/>
      </c>
      <c r="BA330" t="str">
        <f ca="1"/>
        <v/>
      </c>
      <c r="BB330" t="str">
        <f ca="1"/>
        <v/>
      </c>
      <c r="BC330" t="str">
        <f ca="1"/>
        <v/>
      </c>
      <c r="BD330" t="str">
        <f ca="1"/>
        <v/>
      </c>
      <c r="BE330" t="str">
        <f ca="1"/>
        <v/>
      </c>
      <c r="BF330" t="str">
        <f ca="1"/>
        <v/>
      </c>
      <c r="BG330" t="str">
        <f ca="1"/>
        <v/>
      </c>
      <c r="BH330" t="str">
        <f ca="1"/>
        <v/>
      </c>
      <c r="BI330" t="str">
        <f ca="1"/>
        <v/>
      </c>
      <c r="BJ330" t="str">
        <f ca="1"/>
        <v/>
      </c>
      <c r="BK330" t="str">
        <f ca="1"/>
        <v/>
      </c>
      <c r="BL330" t="str">
        <f ca="1"/>
        <v/>
      </c>
      <c r="BM330" t="str">
        <f ca="1"/>
        <v/>
      </c>
      <c r="BN330" t="str">
        <f ca="1"/>
        <v/>
      </c>
      <c r="BO330" t="str">
        <f ca="1"/>
        <v/>
      </c>
      <c r="BP330" t="str">
        <f ca="1"/>
        <v/>
      </c>
      <c r="BQ330" t="str">
        <f ca="1"/>
        <v/>
      </c>
      <c r="BR330" t="str">
        <f ca="1"/>
        <v/>
      </c>
      <c r="BS330" t="str">
        <f ca="1"/>
        <v/>
      </c>
    </row>
    <row r="331" spans="1:71" x14ac:dyDescent="0.3">
      <c r="A331">
        <f ca="1"/>
        <v>1895597</v>
      </c>
      <c r="B331" t="str">
        <f ca="1"/>
        <v>Intchains Group Ltd</v>
      </c>
      <c r="C331" t="str">
        <f ca="1"/>
        <v>ICG</v>
      </c>
      <c r="D331" t="str">
        <f ca="1"/>
        <v>04 Manufacturing</v>
      </c>
      <c r="E331" t="str">
        <f ca="1"/>
        <v>Semiconductors &amp; Related Devices</v>
      </c>
      <c r="F331" t="str">
        <f ca="1"/>
        <v>3674</v>
      </c>
      <c r="G331" t="str">
        <f ca="1"/>
        <v>BUILDING 16, LANE 999,XINYUAN SOUTH ROAD LIN-GANG SPECIAL AREA, PUDONG SHANGHAI, None None</v>
      </c>
      <c r="H331">
        <f ca="1"/>
        <v>2022</v>
      </c>
      <c r="I331" t="str">
        <f ca="1"/>
        <v>FY</v>
      </c>
      <c r="J331" t="str">
        <f ca="1"/>
        <v/>
      </c>
      <c r="K331" t="str">
        <f ca="1"/>
        <v/>
      </c>
      <c r="L331" t="str">
        <f ca="1"/>
        <v/>
      </c>
      <c r="M331" t="str">
        <f ca="1"/>
        <v/>
      </c>
      <c r="N331" t="str">
        <f ca="1"/>
        <v/>
      </c>
      <c r="O331" t="str">
        <f ca="1"/>
        <v/>
      </c>
      <c r="P331" t="str">
        <f ca="1"/>
        <v/>
      </c>
      <c r="Q331" t="str">
        <f ca="1"/>
        <v/>
      </c>
      <c r="R331" t="str">
        <f ca="1"/>
        <v/>
      </c>
      <c r="S331" t="str">
        <f ca="1"/>
        <v/>
      </c>
      <c r="T331" t="str">
        <f ca="1"/>
        <v/>
      </c>
      <c r="U331" t="str">
        <f ca="1"/>
        <v/>
      </c>
      <c r="V331" t="str">
        <f ca="1"/>
        <v/>
      </c>
      <c r="W331" t="str">
        <f ca="1"/>
        <v/>
      </c>
      <c r="X331" t="str">
        <f ca="1"/>
        <v/>
      </c>
      <c r="Y331" t="str">
        <f ca="1"/>
        <v/>
      </c>
      <c r="Z331" t="str">
        <f ca="1"/>
        <v/>
      </c>
      <c r="AA331" t="str">
        <f ca="1"/>
        <v/>
      </c>
      <c r="AB331" t="str">
        <f ca="1"/>
        <v/>
      </c>
      <c r="AC331" t="str">
        <f ca="1"/>
        <v/>
      </c>
      <c r="AD331" t="str">
        <f ca="1"/>
        <v/>
      </c>
      <c r="AE331" t="str">
        <f ca="1"/>
        <v/>
      </c>
      <c r="AF331" t="str">
        <f ca="1"/>
        <v/>
      </c>
      <c r="AG331" t="str">
        <f ca="1"/>
        <v/>
      </c>
      <c r="AH331" t="str">
        <f ca="1"/>
        <v/>
      </c>
      <c r="AI331" t="str">
        <f ca="1"/>
        <v/>
      </c>
      <c r="AJ331" t="str">
        <f ca="1"/>
        <v/>
      </c>
      <c r="AK331" t="str">
        <f ca="1"/>
        <v/>
      </c>
      <c r="AL331" t="str">
        <f ca="1"/>
        <v/>
      </c>
      <c r="AM331" t="str">
        <f ca="1"/>
        <v/>
      </c>
      <c r="AN331" t="str">
        <f ca="1"/>
        <v/>
      </c>
      <c r="AO331" t="str">
        <f ca="1"/>
        <v/>
      </c>
      <c r="AP331" t="str">
        <f ca="1"/>
        <v/>
      </c>
      <c r="AQ331" t="str">
        <f ca="1"/>
        <v/>
      </c>
      <c r="AR331" t="str">
        <f ca="1"/>
        <v/>
      </c>
      <c r="AS331" t="str">
        <f ca="1"/>
        <v/>
      </c>
      <c r="AT331" t="str">
        <f ca="1"/>
        <v/>
      </c>
      <c r="AU331" t="str">
        <f ca="1"/>
        <v/>
      </c>
      <c r="AV331" t="str">
        <f ca="1"/>
        <v/>
      </c>
      <c r="AW331" t="str">
        <f ca="1"/>
        <v/>
      </c>
      <c r="AX331" t="str">
        <f ca="1"/>
        <v/>
      </c>
      <c r="AY331" t="str">
        <f ca="1"/>
        <v/>
      </c>
      <c r="AZ331" t="str">
        <f ca="1"/>
        <v/>
      </c>
      <c r="BA331" t="str">
        <f ca="1"/>
        <v/>
      </c>
      <c r="BB331" t="str">
        <f ca="1"/>
        <v/>
      </c>
      <c r="BC331" t="str">
        <f ca="1"/>
        <v/>
      </c>
      <c r="BD331" t="str">
        <f ca="1"/>
        <v/>
      </c>
      <c r="BE331" t="str">
        <f ca="1"/>
        <v/>
      </c>
      <c r="BF331" t="str">
        <f ca="1"/>
        <v/>
      </c>
      <c r="BG331" t="str">
        <f ca="1"/>
        <v/>
      </c>
      <c r="BH331" t="str">
        <f ca="1"/>
        <v/>
      </c>
      <c r="BI331" t="str">
        <f ca="1"/>
        <v/>
      </c>
      <c r="BJ331" t="str">
        <f ca="1"/>
        <v/>
      </c>
      <c r="BK331" t="str">
        <f ca="1"/>
        <v/>
      </c>
      <c r="BL331" t="str">
        <f ca="1"/>
        <v/>
      </c>
      <c r="BM331" t="str">
        <f ca="1"/>
        <v/>
      </c>
      <c r="BN331" t="str">
        <f ca="1"/>
        <v/>
      </c>
      <c r="BO331" t="str">
        <f ca="1"/>
        <v/>
      </c>
      <c r="BP331" t="str">
        <f ca="1"/>
        <v/>
      </c>
      <c r="BQ331" t="str">
        <f ca="1"/>
        <v/>
      </c>
      <c r="BR331" t="str">
        <f ca="1"/>
        <v/>
      </c>
      <c r="BS331" t="str">
        <f ca="1"/>
        <v/>
      </c>
    </row>
    <row r="332" spans="1:71" x14ac:dyDescent="0.3">
      <c r="A332">
        <f ca="1"/>
        <v>1895597</v>
      </c>
      <c r="B332" t="str">
        <f ca="1"/>
        <v>Intchains Group Ltd</v>
      </c>
      <c r="C332" t="str">
        <f ca="1"/>
        <v>ICG</v>
      </c>
      <c r="D332" t="str">
        <f ca="1"/>
        <v>04 Manufacturing</v>
      </c>
      <c r="E332" t="str">
        <f ca="1"/>
        <v>Semiconductors &amp; Related Devices</v>
      </c>
      <c r="F332" t="str">
        <f ca="1"/>
        <v>3674</v>
      </c>
      <c r="G332" t="str">
        <f ca="1"/>
        <v>BUILDING 16, LANE 999,XINYUAN SOUTH ROAD LIN-GANG SPECIAL AREA, PUDONG SHANGHAI, None None</v>
      </c>
      <c r="H332">
        <f ca="1"/>
        <v>2021</v>
      </c>
      <c r="I332" t="str">
        <f ca="1"/>
        <v>FY</v>
      </c>
      <c r="J332" t="str">
        <f ca="1"/>
        <v/>
      </c>
      <c r="K332" t="str">
        <f ca="1"/>
        <v/>
      </c>
      <c r="L332" t="str">
        <f ca="1"/>
        <v/>
      </c>
      <c r="M332" t="str">
        <f ca="1"/>
        <v/>
      </c>
      <c r="N332" t="str">
        <f ca="1"/>
        <v/>
      </c>
      <c r="O332" t="str">
        <f ca="1"/>
        <v/>
      </c>
      <c r="P332" t="str">
        <f ca="1"/>
        <v/>
      </c>
      <c r="Q332" t="str">
        <f ca="1"/>
        <v/>
      </c>
      <c r="R332" t="str">
        <f ca="1"/>
        <v/>
      </c>
      <c r="S332" t="str">
        <f ca="1"/>
        <v/>
      </c>
      <c r="T332" t="str">
        <f ca="1"/>
        <v/>
      </c>
      <c r="U332" t="str">
        <f ca="1"/>
        <v/>
      </c>
      <c r="V332" t="str">
        <f ca="1"/>
        <v/>
      </c>
      <c r="W332" t="str">
        <f ca="1"/>
        <v/>
      </c>
      <c r="X332" t="str">
        <f ca="1"/>
        <v/>
      </c>
      <c r="Y332" t="str">
        <f ca="1"/>
        <v/>
      </c>
      <c r="Z332" t="str">
        <f ca="1"/>
        <v/>
      </c>
      <c r="AA332" t="str">
        <f ca="1"/>
        <v/>
      </c>
      <c r="AB332" t="str">
        <f ca="1"/>
        <v/>
      </c>
      <c r="AC332" t="str">
        <f ca="1"/>
        <v/>
      </c>
      <c r="AD332" t="str">
        <f ca="1"/>
        <v/>
      </c>
      <c r="AE332" t="str">
        <f ca="1"/>
        <v/>
      </c>
      <c r="AF332" t="str">
        <f ca="1"/>
        <v/>
      </c>
      <c r="AG332" t="str">
        <f ca="1"/>
        <v/>
      </c>
      <c r="AH332" t="str">
        <f ca="1"/>
        <v/>
      </c>
      <c r="AI332" t="str">
        <f ca="1"/>
        <v/>
      </c>
      <c r="AJ332" t="str">
        <f ca="1"/>
        <v/>
      </c>
      <c r="AK332" t="str">
        <f ca="1"/>
        <v/>
      </c>
      <c r="AL332" t="str">
        <f ca="1"/>
        <v/>
      </c>
      <c r="AM332" t="str">
        <f ca="1"/>
        <v/>
      </c>
      <c r="AN332" t="str">
        <f ca="1"/>
        <v/>
      </c>
      <c r="AO332" t="str">
        <f ca="1"/>
        <v/>
      </c>
      <c r="AP332" t="str">
        <f ca="1"/>
        <v/>
      </c>
      <c r="AQ332" t="str">
        <f ca="1"/>
        <v/>
      </c>
      <c r="AR332" t="str">
        <f ca="1"/>
        <v/>
      </c>
      <c r="AS332" t="str">
        <f ca="1"/>
        <v/>
      </c>
      <c r="AT332" t="str">
        <f ca="1"/>
        <v/>
      </c>
      <c r="AU332" t="str">
        <f ca="1"/>
        <v/>
      </c>
      <c r="AV332" t="str">
        <f ca="1"/>
        <v/>
      </c>
      <c r="AW332" t="str">
        <f ca="1"/>
        <v/>
      </c>
      <c r="AX332" t="str">
        <f ca="1"/>
        <v/>
      </c>
      <c r="AY332" t="str">
        <f ca="1"/>
        <v/>
      </c>
      <c r="AZ332" t="str">
        <f ca="1"/>
        <v/>
      </c>
      <c r="BA332" t="str">
        <f ca="1"/>
        <v/>
      </c>
      <c r="BB332" t="str">
        <f ca="1"/>
        <v/>
      </c>
      <c r="BC332" t="str">
        <f ca="1"/>
        <v/>
      </c>
      <c r="BD332" t="str">
        <f ca="1"/>
        <v/>
      </c>
      <c r="BE332" t="str">
        <f ca="1"/>
        <v/>
      </c>
      <c r="BF332" t="str">
        <f ca="1"/>
        <v/>
      </c>
      <c r="BG332" t="str">
        <f ca="1"/>
        <v/>
      </c>
      <c r="BH332" t="str">
        <f ca="1"/>
        <v/>
      </c>
      <c r="BI332" t="str">
        <f ca="1"/>
        <v/>
      </c>
      <c r="BJ332" t="str">
        <f ca="1"/>
        <v/>
      </c>
      <c r="BK332" t="str">
        <f ca="1"/>
        <v/>
      </c>
      <c r="BL332" t="str">
        <f ca="1"/>
        <v/>
      </c>
      <c r="BM332" t="str">
        <f ca="1"/>
        <v/>
      </c>
      <c r="BN332" t="str">
        <f ca="1"/>
        <v/>
      </c>
      <c r="BO332" t="str">
        <f ca="1"/>
        <v/>
      </c>
      <c r="BP332" t="str">
        <f ca="1"/>
        <v/>
      </c>
      <c r="BQ332" t="str">
        <f ca="1"/>
        <v/>
      </c>
      <c r="BR332" t="str">
        <f ca="1"/>
        <v/>
      </c>
      <c r="BS332" t="str">
        <f ca="1"/>
        <v/>
      </c>
    </row>
    <row r="333" spans="1:71" x14ac:dyDescent="0.3">
      <c r="A333">
        <f ca="1"/>
        <v>1895597</v>
      </c>
      <c r="B333" t="str">
        <f ca="1"/>
        <v>Intchains Group Ltd</v>
      </c>
      <c r="C333" t="str">
        <f ca="1"/>
        <v>ICG</v>
      </c>
      <c r="D333" t="str">
        <f ca="1"/>
        <v>04 Manufacturing</v>
      </c>
      <c r="E333" t="str">
        <f ca="1"/>
        <v>Semiconductors &amp; Related Devices</v>
      </c>
      <c r="F333" t="str">
        <f ca="1"/>
        <v>3674</v>
      </c>
      <c r="G333" t="str">
        <f ca="1"/>
        <v>BUILDING 16, LANE 999,XINYUAN SOUTH ROAD LIN-GANG SPECIAL AREA, PUDONG SHANGHAI, None None</v>
      </c>
      <c r="H333">
        <f ca="1"/>
        <v>2020</v>
      </c>
      <c r="I333" t="str">
        <f ca="1"/>
        <v>FY</v>
      </c>
      <c r="J333" t="str">
        <f ca="1"/>
        <v/>
      </c>
      <c r="K333" t="str">
        <f ca="1"/>
        <v/>
      </c>
      <c r="L333" t="str">
        <f ca="1"/>
        <v/>
      </c>
      <c r="M333" t="str">
        <f ca="1"/>
        <v/>
      </c>
      <c r="N333" t="str">
        <f ca="1"/>
        <v/>
      </c>
      <c r="O333" t="str">
        <f ca="1"/>
        <v/>
      </c>
      <c r="P333" t="str">
        <f ca="1"/>
        <v/>
      </c>
      <c r="Q333" t="str">
        <f ca="1"/>
        <v/>
      </c>
      <c r="R333" t="str">
        <f ca="1"/>
        <v/>
      </c>
      <c r="S333" t="str">
        <f ca="1"/>
        <v/>
      </c>
      <c r="T333" t="str">
        <f ca="1"/>
        <v/>
      </c>
      <c r="U333" t="str">
        <f ca="1"/>
        <v/>
      </c>
      <c r="V333" t="str">
        <f ca="1"/>
        <v/>
      </c>
      <c r="W333" t="str">
        <f ca="1"/>
        <v/>
      </c>
      <c r="X333" t="str">
        <f ca="1"/>
        <v/>
      </c>
      <c r="Y333" t="str">
        <f ca="1"/>
        <v/>
      </c>
      <c r="Z333" t="str">
        <f ca="1"/>
        <v/>
      </c>
      <c r="AA333" t="str">
        <f ca="1"/>
        <v/>
      </c>
      <c r="AB333" t="str">
        <f ca="1"/>
        <v/>
      </c>
      <c r="AC333" t="str">
        <f ca="1"/>
        <v/>
      </c>
      <c r="AD333" t="str">
        <f ca="1"/>
        <v/>
      </c>
      <c r="AE333" t="str">
        <f ca="1"/>
        <v/>
      </c>
      <c r="AF333" t="str">
        <f ca="1"/>
        <v/>
      </c>
      <c r="AG333" t="str">
        <f ca="1"/>
        <v/>
      </c>
      <c r="AH333" t="str">
        <f ca="1"/>
        <v/>
      </c>
      <c r="AI333" t="str">
        <f ca="1"/>
        <v/>
      </c>
      <c r="AJ333" t="str">
        <f ca="1"/>
        <v/>
      </c>
      <c r="AK333" t="str">
        <f ca="1"/>
        <v/>
      </c>
      <c r="AL333" t="str">
        <f ca="1"/>
        <v/>
      </c>
      <c r="AM333" t="str">
        <f ca="1"/>
        <v/>
      </c>
      <c r="AN333" t="str">
        <f ca="1"/>
        <v/>
      </c>
      <c r="AO333" t="str">
        <f ca="1"/>
        <v/>
      </c>
      <c r="AP333" t="str">
        <f ca="1"/>
        <v/>
      </c>
      <c r="AQ333" t="str">
        <f ca="1"/>
        <v/>
      </c>
      <c r="AR333" t="str">
        <f ca="1"/>
        <v/>
      </c>
      <c r="AS333" t="str">
        <f ca="1"/>
        <v/>
      </c>
      <c r="AT333" t="str">
        <f ca="1"/>
        <v/>
      </c>
      <c r="AU333" t="str">
        <f ca="1"/>
        <v/>
      </c>
      <c r="AV333" t="str">
        <f ca="1"/>
        <v/>
      </c>
      <c r="AW333" t="str">
        <f ca="1"/>
        <v/>
      </c>
      <c r="AX333" t="str">
        <f ca="1"/>
        <v/>
      </c>
      <c r="AY333" t="str">
        <f ca="1"/>
        <v/>
      </c>
      <c r="AZ333" t="str">
        <f ca="1"/>
        <v/>
      </c>
      <c r="BA333" t="str">
        <f ca="1"/>
        <v/>
      </c>
      <c r="BB333" t="str">
        <f ca="1"/>
        <v/>
      </c>
      <c r="BC333" t="str">
        <f ca="1"/>
        <v/>
      </c>
      <c r="BD333" t="str">
        <f ca="1"/>
        <v/>
      </c>
      <c r="BE333" t="str">
        <f ca="1"/>
        <v/>
      </c>
      <c r="BF333" t="str">
        <f ca="1"/>
        <v/>
      </c>
      <c r="BG333" t="str">
        <f ca="1"/>
        <v/>
      </c>
      <c r="BH333" t="str">
        <f ca="1"/>
        <v/>
      </c>
      <c r="BI333" t="str">
        <f ca="1"/>
        <v/>
      </c>
      <c r="BJ333" t="str">
        <f ca="1"/>
        <v/>
      </c>
      <c r="BK333" t="str">
        <f ca="1"/>
        <v/>
      </c>
      <c r="BL333" t="str">
        <f ca="1"/>
        <v/>
      </c>
      <c r="BM333" t="str">
        <f ca="1"/>
        <v/>
      </c>
      <c r="BN333" t="str">
        <f ca="1"/>
        <v/>
      </c>
      <c r="BO333" t="str">
        <f ca="1"/>
        <v/>
      </c>
      <c r="BP333" t="str">
        <f ca="1"/>
        <v/>
      </c>
      <c r="BQ333" t="str">
        <f ca="1"/>
        <v/>
      </c>
      <c r="BR333" t="str">
        <f ca="1"/>
        <v/>
      </c>
      <c r="BS333" t="str">
        <f ca="1"/>
        <v/>
      </c>
    </row>
    <row r="334" spans="1:71" x14ac:dyDescent="0.3">
      <c r="A334">
        <f ca="1"/>
        <v>1895597</v>
      </c>
      <c r="B334" t="str">
        <f ca="1"/>
        <v>Intchains Group Ltd</v>
      </c>
      <c r="C334" t="str">
        <f ca="1"/>
        <v>ICG</v>
      </c>
      <c r="D334" t="str">
        <f ca="1"/>
        <v>04 Manufacturing</v>
      </c>
      <c r="E334" t="str">
        <f ca="1"/>
        <v>Semiconductors &amp; Related Devices</v>
      </c>
      <c r="F334" t="str">
        <f ca="1"/>
        <v>3674</v>
      </c>
      <c r="G334" t="str">
        <f ca="1"/>
        <v>BUILDING 16, LANE 999,XINYUAN SOUTH ROAD LIN-GANG SPECIAL AREA, PUDONG SHANGHAI, None None</v>
      </c>
      <c r="H334">
        <f ca="1"/>
        <v>2019</v>
      </c>
      <c r="I334" t="str">
        <f ca="1"/>
        <v>FY</v>
      </c>
      <c r="J334" t="str">
        <f ca="1"/>
        <v/>
      </c>
      <c r="K334" t="str">
        <f ca="1"/>
        <v/>
      </c>
      <c r="L334" t="str">
        <f ca="1"/>
        <v/>
      </c>
      <c r="M334" t="str">
        <f ca="1"/>
        <v/>
      </c>
      <c r="N334" t="str">
        <f ca="1"/>
        <v/>
      </c>
      <c r="O334" t="str">
        <f ca="1"/>
        <v/>
      </c>
      <c r="P334" t="str">
        <f ca="1"/>
        <v/>
      </c>
      <c r="Q334" t="str">
        <f ca="1"/>
        <v/>
      </c>
      <c r="R334" t="str">
        <f ca="1"/>
        <v/>
      </c>
      <c r="S334" t="str">
        <f ca="1"/>
        <v/>
      </c>
      <c r="T334" t="str">
        <f ca="1"/>
        <v/>
      </c>
      <c r="U334" t="str">
        <f ca="1"/>
        <v/>
      </c>
      <c r="V334" t="str">
        <f ca="1"/>
        <v/>
      </c>
      <c r="W334" t="str">
        <f ca="1"/>
        <v/>
      </c>
      <c r="X334" t="str">
        <f ca="1"/>
        <v/>
      </c>
      <c r="Y334" t="str">
        <f ca="1"/>
        <v/>
      </c>
      <c r="Z334" t="str">
        <f ca="1"/>
        <v/>
      </c>
      <c r="AA334" t="str">
        <f ca="1"/>
        <v/>
      </c>
      <c r="AB334" t="str">
        <f ca="1"/>
        <v/>
      </c>
      <c r="AC334" t="str">
        <f ca="1"/>
        <v/>
      </c>
      <c r="AD334" t="str">
        <f ca="1"/>
        <v/>
      </c>
      <c r="AE334" t="str">
        <f ca="1"/>
        <v/>
      </c>
      <c r="AF334" t="str">
        <f ca="1"/>
        <v/>
      </c>
      <c r="AG334" t="str">
        <f ca="1"/>
        <v/>
      </c>
      <c r="AH334" t="str">
        <f ca="1"/>
        <v/>
      </c>
      <c r="AI334" t="str">
        <f ca="1"/>
        <v/>
      </c>
      <c r="AJ334" t="str">
        <f ca="1"/>
        <v/>
      </c>
      <c r="AK334" t="str">
        <f ca="1"/>
        <v/>
      </c>
      <c r="AL334" t="str">
        <f ca="1"/>
        <v/>
      </c>
      <c r="AM334" t="str">
        <f ca="1"/>
        <v/>
      </c>
      <c r="AN334" t="str">
        <f ca="1"/>
        <v/>
      </c>
      <c r="AO334" t="str">
        <f ca="1"/>
        <v/>
      </c>
      <c r="AP334" t="str">
        <f ca="1"/>
        <v/>
      </c>
      <c r="AQ334" t="str">
        <f ca="1"/>
        <v/>
      </c>
      <c r="AR334" t="str">
        <f ca="1"/>
        <v/>
      </c>
      <c r="AS334" t="str">
        <f ca="1"/>
        <v/>
      </c>
      <c r="AT334" t="str">
        <f ca="1"/>
        <v/>
      </c>
      <c r="AU334" t="str">
        <f ca="1"/>
        <v/>
      </c>
      <c r="AV334" t="str">
        <f ca="1"/>
        <v/>
      </c>
      <c r="AW334" t="str">
        <f ca="1"/>
        <v/>
      </c>
      <c r="AX334" t="str">
        <f ca="1"/>
        <v/>
      </c>
      <c r="AY334" t="str">
        <f ca="1"/>
        <v/>
      </c>
      <c r="AZ334" t="str">
        <f ca="1"/>
        <v/>
      </c>
      <c r="BA334" t="str">
        <f ca="1"/>
        <v/>
      </c>
      <c r="BB334" t="str">
        <f ca="1"/>
        <v/>
      </c>
      <c r="BC334" t="str">
        <f ca="1"/>
        <v/>
      </c>
      <c r="BD334" t="str">
        <f ca="1"/>
        <v/>
      </c>
      <c r="BE334" t="str">
        <f ca="1"/>
        <v/>
      </c>
      <c r="BF334" t="str">
        <f ca="1"/>
        <v/>
      </c>
      <c r="BG334" t="str">
        <f ca="1"/>
        <v/>
      </c>
      <c r="BH334" t="str">
        <f ca="1"/>
        <v/>
      </c>
      <c r="BI334" t="str">
        <f ca="1"/>
        <v/>
      </c>
      <c r="BJ334" t="str">
        <f ca="1"/>
        <v/>
      </c>
      <c r="BK334" t="str">
        <f ca="1"/>
        <v/>
      </c>
      <c r="BL334" t="str">
        <f ca="1"/>
        <v/>
      </c>
      <c r="BM334" t="str">
        <f ca="1"/>
        <v/>
      </c>
      <c r="BN334" t="str">
        <f ca="1"/>
        <v/>
      </c>
      <c r="BO334" t="str">
        <f ca="1"/>
        <v/>
      </c>
      <c r="BP334" t="str">
        <f ca="1"/>
        <v/>
      </c>
      <c r="BQ334" t="str">
        <f ca="1"/>
        <v/>
      </c>
      <c r="BR334" t="str">
        <f ca="1"/>
        <v/>
      </c>
      <c r="BS334" t="str">
        <f ca="1"/>
        <v/>
      </c>
    </row>
    <row r="335" spans="1:71" x14ac:dyDescent="0.3">
      <c r="A335">
        <f ca="1"/>
        <v>1895597</v>
      </c>
      <c r="B335" t="str">
        <f ca="1"/>
        <v>Intchains Group Ltd</v>
      </c>
      <c r="C335" t="str">
        <f ca="1"/>
        <v>ICG</v>
      </c>
      <c r="D335" t="str">
        <f ca="1"/>
        <v>04 Manufacturing</v>
      </c>
      <c r="E335" t="str">
        <f ca="1"/>
        <v>Semiconductors &amp; Related Devices</v>
      </c>
      <c r="F335" t="str">
        <f ca="1"/>
        <v>3674</v>
      </c>
      <c r="G335" t="str">
        <f ca="1"/>
        <v>BUILDING 16, LANE 999,XINYUAN SOUTH ROAD LIN-GANG SPECIAL AREA, PUDONG SHANGHAI, None None</v>
      </c>
      <c r="H335">
        <f ca="1"/>
        <v>2018</v>
      </c>
      <c r="I335" t="str">
        <f ca="1"/>
        <v>FY</v>
      </c>
      <c r="J335" t="str">
        <f ca="1"/>
        <v/>
      </c>
      <c r="K335" t="str">
        <f ca="1"/>
        <v/>
      </c>
      <c r="L335" t="str">
        <f ca="1"/>
        <v/>
      </c>
      <c r="M335" t="str">
        <f ca="1"/>
        <v/>
      </c>
      <c r="N335" t="str">
        <f ca="1"/>
        <v/>
      </c>
      <c r="O335" t="str">
        <f ca="1"/>
        <v/>
      </c>
      <c r="P335" t="str">
        <f ca="1"/>
        <v/>
      </c>
      <c r="Q335" t="str">
        <f ca="1"/>
        <v/>
      </c>
      <c r="R335" t="str">
        <f ca="1"/>
        <v/>
      </c>
      <c r="S335" t="str">
        <f ca="1"/>
        <v/>
      </c>
      <c r="T335" t="str">
        <f ca="1"/>
        <v/>
      </c>
      <c r="U335" t="str">
        <f ca="1"/>
        <v/>
      </c>
      <c r="V335" t="str">
        <f ca="1"/>
        <v/>
      </c>
      <c r="W335" t="str">
        <f ca="1"/>
        <v/>
      </c>
      <c r="X335" t="str">
        <f ca="1"/>
        <v/>
      </c>
      <c r="Y335" t="str">
        <f ca="1"/>
        <v/>
      </c>
      <c r="Z335" t="str">
        <f ca="1"/>
        <v/>
      </c>
      <c r="AA335" t="str">
        <f ca="1"/>
        <v/>
      </c>
      <c r="AB335" t="str">
        <f ca="1"/>
        <v/>
      </c>
      <c r="AC335" t="str">
        <f ca="1"/>
        <v/>
      </c>
      <c r="AD335" t="str">
        <f ca="1"/>
        <v/>
      </c>
      <c r="AE335" t="str">
        <f ca="1"/>
        <v/>
      </c>
      <c r="AF335" t="str">
        <f ca="1"/>
        <v/>
      </c>
      <c r="AG335" t="str">
        <f ca="1"/>
        <v/>
      </c>
      <c r="AH335" t="str">
        <f ca="1"/>
        <v/>
      </c>
      <c r="AI335" t="str">
        <f ca="1"/>
        <v/>
      </c>
      <c r="AJ335" t="str">
        <f ca="1"/>
        <v/>
      </c>
      <c r="AK335" t="str">
        <f ca="1"/>
        <v/>
      </c>
      <c r="AL335" t="str">
        <f ca="1"/>
        <v/>
      </c>
      <c r="AM335" t="str">
        <f ca="1"/>
        <v/>
      </c>
      <c r="AN335" t="str">
        <f ca="1"/>
        <v/>
      </c>
      <c r="AO335" t="str">
        <f ca="1"/>
        <v/>
      </c>
      <c r="AP335" t="str">
        <f ca="1"/>
        <v/>
      </c>
      <c r="AQ335" t="str">
        <f ca="1"/>
        <v/>
      </c>
      <c r="AR335" t="str">
        <f ca="1"/>
        <v/>
      </c>
      <c r="AS335" t="str">
        <f ca="1"/>
        <v/>
      </c>
      <c r="AT335" t="str">
        <f ca="1"/>
        <v/>
      </c>
      <c r="AU335" t="str">
        <f ca="1"/>
        <v/>
      </c>
      <c r="AV335" t="str">
        <f ca="1"/>
        <v/>
      </c>
      <c r="AW335" t="str">
        <f ca="1"/>
        <v/>
      </c>
      <c r="AX335" t="str">
        <f ca="1"/>
        <v/>
      </c>
      <c r="AY335" t="str">
        <f ca="1"/>
        <v/>
      </c>
      <c r="AZ335" t="str">
        <f ca="1"/>
        <v/>
      </c>
      <c r="BA335" t="str">
        <f ca="1"/>
        <v/>
      </c>
      <c r="BB335" t="str">
        <f ca="1"/>
        <v/>
      </c>
      <c r="BC335" t="str">
        <f ca="1"/>
        <v/>
      </c>
      <c r="BD335" t="str">
        <f ca="1"/>
        <v/>
      </c>
      <c r="BE335" t="str">
        <f ca="1"/>
        <v/>
      </c>
      <c r="BF335" t="str">
        <f ca="1"/>
        <v/>
      </c>
      <c r="BG335" t="str">
        <f ca="1"/>
        <v/>
      </c>
      <c r="BH335" t="str">
        <f ca="1"/>
        <v/>
      </c>
      <c r="BI335" t="str">
        <f ca="1"/>
        <v/>
      </c>
      <c r="BJ335" t="str">
        <f ca="1"/>
        <v/>
      </c>
      <c r="BK335" t="str">
        <f ca="1"/>
        <v/>
      </c>
      <c r="BL335" t="str">
        <f ca="1"/>
        <v/>
      </c>
      <c r="BM335" t="str">
        <f ca="1"/>
        <v/>
      </c>
      <c r="BN335" t="str">
        <f ca="1"/>
        <v/>
      </c>
      <c r="BO335" t="str">
        <f ca="1"/>
        <v/>
      </c>
      <c r="BP335" t="str">
        <f ca="1"/>
        <v/>
      </c>
      <c r="BQ335" t="str">
        <f ca="1"/>
        <v/>
      </c>
      <c r="BR335" t="str">
        <f ca="1"/>
        <v/>
      </c>
      <c r="BS335" t="str">
        <f ca="1"/>
        <v/>
      </c>
    </row>
    <row r="336" spans="1:71" x14ac:dyDescent="0.3">
      <c r="A336">
        <f ca="1"/>
        <v>1895597</v>
      </c>
      <c r="B336" t="str">
        <f ca="1"/>
        <v>Intchains Group Ltd</v>
      </c>
      <c r="C336" t="str">
        <f ca="1"/>
        <v>ICG</v>
      </c>
      <c r="D336" t="str">
        <f ca="1"/>
        <v>04 Manufacturing</v>
      </c>
      <c r="E336" t="str">
        <f ca="1"/>
        <v>Semiconductors &amp; Related Devices</v>
      </c>
      <c r="F336" t="str">
        <f ca="1"/>
        <v>3674</v>
      </c>
      <c r="G336" t="str">
        <f ca="1"/>
        <v>BUILDING 16, LANE 999,XINYUAN SOUTH ROAD LIN-GANG SPECIAL AREA, PUDONG SHANGHAI, None None</v>
      </c>
      <c r="H336">
        <f ca="1"/>
        <v>2017</v>
      </c>
      <c r="I336" t="str">
        <f ca="1"/>
        <v>FY</v>
      </c>
      <c r="J336" t="str">
        <f ca="1"/>
        <v/>
      </c>
      <c r="K336" t="str">
        <f ca="1"/>
        <v/>
      </c>
      <c r="L336" t="str">
        <f ca="1"/>
        <v/>
      </c>
      <c r="M336" t="str">
        <f ca="1"/>
        <v/>
      </c>
      <c r="N336" t="str">
        <f ca="1"/>
        <v/>
      </c>
      <c r="O336" t="str">
        <f ca="1"/>
        <v/>
      </c>
      <c r="P336" t="str">
        <f ca="1"/>
        <v/>
      </c>
      <c r="Q336" t="str">
        <f ca="1"/>
        <v/>
      </c>
      <c r="R336" t="str">
        <f ca="1"/>
        <v/>
      </c>
      <c r="S336" t="str">
        <f ca="1"/>
        <v/>
      </c>
      <c r="T336" t="str">
        <f ca="1"/>
        <v/>
      </c>
      <c r="U336" t="str">
        <f ca="1"/>
        <v/>
      </c>
      <c r="V336" t="str">
        <f ca="1"/>
        <v/>
      </c>
      <c r="W336" t="str">
        <f ca="1"/>
        <v/>
      </c>
      <c r="X336" t="str">
        <f ca="1"/>
        <v/>
      </c>
      <c r="Y336" t="str">
        <f ca="1"/>
        <v/>
      </c>
      <c r="Z336" t="str">
        <f ca="1"/>
        <v/>
      </c>
      <c r="AA336" t="str">
        <f ca="1"/>
        <v/>
      </c>
      <c r="AB336" t="str">
        <f ca="1"/>
        <v/>
      </c>
      <c r="AC336" t="str">
        <f ca="1"/>
        <v/>
      </c>
      <c r="AD336" t="str">
        <f ca="1"/>
        <v/>
      </c>
      <c r="AE336" t="str">
        <f ca="1"/>
        <v/>
      </c>
      <c r="AF336" t="str">
        <f ca="1"/>
        <v/>
      </c>
      <c r="AG336" t="str">
        <f ca="1"/>
        <v/>
      </c>
      <c r="AH336" t="str">
        <f ca="1"/>
        <v/>
      </c>
      <c r="AI336" t="str">
        <f ca="1"/>
        <v/>
      </c>
      <c r="AJ336" t="str">
        <f ca="1"/>
        <v/>
      </c>
      <c r="AK336" t="str">
        <f ca="1"/>
        <v/>
      </c>
      <c r="AL336" t="str">
        <f ca="1"/>
        <v/>
      </c>
      <c r="AM336" t="str">
        <f ca="1"/>
        <v/>
      </c>
      <c r="AN336" t="str">
        <f ca="1"/>
        <v/>
      </c>
      <c r="AO336" t="str">
        <f ca="1"/>
        <v/>
      </c>
      <c r="AP336" t="str">
        <f ca="1"/>
        <v/>
      </c>
      <c r="AQ336" t="str">
        <f ca="1"/>
        <v/>
      </c>
      <c r="AR336" t="str">
        <f ca="1"/>
        <v/>
      </c>
      <c r="AS336" t="str">
        <f ca="1"/>
        <v/>
      </c>
      <c r="AT336" t="str">
        <f ca="1"/>
        <v/>
      </c>
      <c r="AU336" t="str">
        <f ca="1"/>
        <v/>
      </c>
      <c r="AV336" t="str">
        <f ca="1"/>
        <v/>
      </c>
      <c r="AW336" t="str">
        <f ca="1"/>
        <v/>
      </c>
      <c r="AX336" t="str">
        <f ca="1"/>
        <v/>
      </c>
      <c r="AY336" t="str">
        <f ca="1"/>
        <v/>
      </c>
      <c r="AZ336" t="str">
        <f ca="1"/>
        <v/>
      </c>
      <c r="BA336" t="str">
        <f ca="1"/>
        <v/>
      </c>
      <c r="BB336" t="str">
        <f ca="1"/>
        <v/>
      </c>
      <c r="BC336" t="str">
        <f ca="1"/>
        <v/>
      </c>
      <c r="BD336" t="str">
        <f ca="1"/>
        <v/>
      </c>
      <c r="BE336" t="str">
        <f ca="1"/>
        <v/>
      </c>
      <c r="BF336" t="str">
        <f ca="1"/>
        <v/>
      </c>
      <c r="BG336" t="str">
        <f ca="1"/>
        <v/>
      </c>
      <c r="BH336" t="str">
        <f ca="1"/>
        <v/>
      </c>
      <c r="BI336" t="str">
        <f ca="1"/>
        <v/>
      </c>
      <c r="BJ336" t="str">
        <f ca="1"/>
        <v/>
      </c>
      <c r="BK336" t="str">
        <f ca="1"/>
        <v/>
      </c>
      <c r="BL336" t="str">
        <f ca="1"/>
        <v/>
      </c>
      <c r="BM336" t="str">
        <f ca="1"/>
        <v/>
      </c>
      <c r="BN336" t="str">
        <f ca="1"/>
        <v/>
      </c>
      <c r="BO336" t="str">
        <f ca="1"/>
        <v/>
      </c>
      <c r="BP336" t="str">
        <f ca="1"/>
        <v/>
      </c>
      <c r="BQ336" t="str">
        <f ca="1"/>
        <v/>
      </c>
      <c r="BR336" t="str">
        <f ca="1"/>
        <v/>
      </c>
      <c r="BS336" t="str">
        <f ca="1"/>
        <v/>
      </c>
    </row>
    <row r="337" spans="1:71" x14ac:dyDescent="0.3">
      <c r="A337">
        <f ca="1"/>
        <v>1123134</v>
      </c>
      <c r="B337" t="str">
        <f ca="1"/>
        <v>CHIPMOS TECHNOLOGIES INC</v>
      </c>
      <c r="C337" t="str">
        <f ca="1"/>
        <v>IMOS</v>
      </c>
      <c r="D337" t="str">
        <f ca="1"/>
        <v>04 Manufacturing</v>
      </c>
      <c r="E337" t="str">
        <f ca="1"/>
        <v>Semiconductors &amp; Related Devices</v>
      </c>
      <c r="F337" t="str">
        <f ca="1"/>
        <v>3674</v>
      </c>
      <c r="G337" t="str">
        <f ca="1"/>
        <v>NO. 1, R &amp; D ROAD 1 HSINCHU SCIENCE PARK, HSINCHU TAIWAN, F5 00000</v>
      </c>
      <c r="H337">
        <f ca="1"/>
        <v>2026</v>
      </c>
      <c r="I337" t="str">
        <f ca="1"/>
        <v>FY</v>
      </c>
      <c r="J337">
        <f ca="1"/>
        <v>38.199863000000001</v>
      </c>
      <c r="K337" t="str">
        <f ca="1"/>
        <v/>
      </c>
      <c r="L337" t="str">
        <f ca="1"/>
        <v/>
      </c>
      <c r="M337" t="str">
        <f ca="1"/>
        <v/>
      </c>
      <c r="N337" t="str">
        <f ca="1"/>
        <v/>
      </c>
      <c r="O337" t="str">
        <f ca="1"/>
        <v/>
      </c>
      <c r="P337" t="str">
        <f ca="1"/>
        <v/>
      </c>
      <c r="Q337" t="str">
        <f ca="1"/>
        <v/>
      </c>
      <c r="R337" t="str">
        <f ca="1"/>
        <v/>
      </c>
      <c r="S337" t="str">
        <f ca="1"/>
        <v/>
      </c>
      <c r="T337" t="str">
        <f ca="1"/>
        <v/>
      </c>
      <c r="U337" t="str">
        <f ca="1"/>
        <v/>
      </c>
      <c r="V337" t="str">
        <f ca="1"/>
        <v/>
      </c>
      <c r="W337" t="str">
        <f ca="1"/>
        <v/>
      </c>
      <c r="X337" t="str">
        <f ca="1"/>
        <v/>
      </c>
      <c r="Y337" t="str">
        <f ca="1"/>
        <v/>
      </c>
      <c r="Z337" t="str">
        <f ca="1"/>
        <v/>
      </c>
      <c r="AA337" t="str">
        <f ca="1"/>
        <v/>
      </c>
      <c r="AB337" t="str">
        <f ca="1"/>
        <v/>
      </c>
      <c r="AC337" t="str">
        <f ca="1"/>
        <v/>
      </c>
      <c r="AD337" t="str">
        <f ca="1"/>
        <v/>
      </c>
      <c r="AE337" t="str">
        <f ca="1"/>
        <v/>
      </c>
      <c r="AF337" t="str">
        <f ca="1"/>
        <v/>
      </c>
      <c r="AG337" t="str">
        <f ca="1"/>
        <v/>
      </c>
      <c r="AH337" t="str">
        <f ca="1"/>
        <v/>
      </c>
      <c r="AI337" t="str">
        <f ca="1"/>
        <v/>
      </c>
      <c r="AJ337" t="str">
        <f ca="1"/>
        <v/>
      </c>
      <c r="AK337" t="str">
        <f ca="1"/>
        <v/>
      </c>
      <c r="AL337" t="str">
        <f ca="1"/>
        <v/>
      </c>
      <c r="AM337" t="str">
        <f ca="1"/>
        <v/>
      </c>
      <c r="AN337" t="str">
        <f ca="1"/>
        <v/>
      </c>
      <c r="AO337" t="str">
        <f ca="1"/>
        <v/>
      </c>
      <c r="AP337" t="str">
        <f ca="1"/>
        <v/>
      </c>
      <c r="AQ337" t="str">
        <f ca="1"/>
        <v/>
      </c>
      <c r="AR337" t="str">
        <f ca="1"/>
        <v/>
      </c>
      <c r="AS337" t="str">
        <f ca="1"/>
        <v/>
      </c>
      <c r="AT337" t="str">
        <f ca="1"/>
        <v/>
      </c>
      <c r="AU337" t="str">
        <f ca="1"/>
        <v/>
      </c>
      <c r="AV337" t="str">
        <f ca="1"/>
        <v/>
      </c>
      <c r="AW337" t="str">
        <f ca="1"/>
        <v/>
      </c>
      <c r="AX337" t="str">
        <f ca="1"/>
        <v/>
      </c>
      <c r="AY337" t="str">
        <f ca="1"/>
        <v/>
      </c>
      <c r="AZ337" t="str">
        <f ca="1"/>
        <v/>
      </c>
      <c r="BA337" t="str">
        <f ca="1"/>
        <v/>
      </c>
      <c r="BB337" t="str">
        <f ca="1"/>
        <v/>
      </c>
      <c r="BC337" t="str">
        <f ca="1"/>
        <v/>
      </c>
      <c r="BD337" t="str">
        <f ca="1"/>
        <v/>
      </c>
      <c r="BE337" t="str">
        <f ca="1"/>
        <v/>
      </c>
      <c r="BF337" t="str">
        <f ca="1"/>
        <v/>
      </c>
      <c r="BG337" t="str">
        <f ca="1"/>
        <v/>
      </c>
      <c r="BH337" t="str">
        <f ca="1"/>
        <v/>
      </c>
      <c r="BI337" t="str">
        <f ca="1"/>
        <v/>
      </c>
      <c r="BJ337" t="str">
        <f ca="1"/>
        <v/>
      </c>
      <c r="BK337" t="str">
        <f ca="1"/>
        <v/>
      </c>
      <c r="BL337" t="str">
        <f ca="1"/>
        <v/>
      </c>
      <c r="BM337" t="str">
        <f ca="1"/>
        <v/>
      </c>
      <c r="BN337" t="str">
        <f ca="1"/>
        <v/>
      </c>
      <c r="BO337" t="str">
        <f ca="1"/>
        <v/>
      </c>
      <c r="BP337" t="str">
        <f ca="1"/>
        <v/>
      </c>
      <c r="BQ337" t="str">
        <f ca="1"/>
        <v/>
      </c>
      <c r="BR337" t="str">
        <f ca="1"/>
        <v/>
      </c>
      <c r="BS337" t="str">
        <f ca="1"/>
        <v/>
      </c>
    </row>
    <row r="338" spans="1:71" x14ac:dyDescent="0.3">
      <c r="A338">
        <f ca="1"/>
        <v>1123134</v>
      </c>
      <c r="B338" t="str">
        <f ca="1"/>
        <v>CHIPMOS TECHNOLOGIES INC</v>
      </c>
      <c r="C338" t="str">
        <f ca="1"/>
        <v>IMOS</v>
      </c>
      <c r="D338" t="str">
        <f ca="1"/>
        <v>04 Manufacturing</v>
      </c>
      <c r="E338" t="str">
        <f ca="1"/>
        <v>Semiconductors &amp; Related Devices</v>
      </c>
      <c r="F338" t="str">
        <f ca="1"/>
        <v>3674</v>
      </c>
      <c r="G338" t="str">
        <f ca="1"/>
        <v>NO. 1, R &amp; D ROAD 1 HSINCHU SCIENCE PARK, HSINCHU TAIWAN, F5 00000</v>
      </c>
      <c r="H338">
        <f ca="1"/>
        <v>2025</v>
      </c>
      <c r="I338" t="str">
        <f ca="1"/>
        <v>FY</v>
      </c>
      <c r="J338">
        <f ca="1"/>
        <v>18.943802999999999</v>
      </c>
      <c r="K338" t="str">
        <f ca="1"/>
        <v/>
      </c>
      <c r="L338" t="str">
        <f ca="1"/>
        <v/>
      </c>
      <c r="M338" t="str">
        <f ca="1"/>
        <v/>
      </c>
      <c r="N338" t="str">
        <f ca="1"/>
        <v/>
      </c>
      <c r="O338" t="str">
        <f ca="1"/>
        <v/>
      </c>
      <c r="P338" t="str">
        <f ca="1"/>
        <v/>
      </c>
      <c r="Q338" t="str">
        <f ca="1"/>
        <v/>
      </c>
      <c r="R338" t="str">
        <f ca="1"/>
        <v/>
      </c>
      <c r="S338" t="str">
        <f ca="1"/>
        <v/>
      </c>
      <c r="T338" t="str">
        <f ca="1"/>
        <v/>
      </c>
      <c r="U338" t="str">
        <f ca="1"/>
        <v/>
      </c>
      <c r="V338" t="str">
        <f ca="1"/>
        <v/>
      </c>
      <c r="W338" t="str">
        <f ca="1"/>
        <v/>
      </c>
      <c r="X338" t="str">
        <f ca="1"/>
        <v/>
      </c>
      <c r="Y338" t="str">
        <f ca="1"/>
        <v/>
      </c>
      <c r="Z338" t="str">
        <f ca="1"/>
        <v/>
      </c>
      <c r="AA338" t="str">
        <f ca="1"/>
        <v/>
      </c>
      <c r="AB338" t="str">
        <f ca="1"/>
        <v/>
      </c>
      <c r="AC338" t="str">
        <f ca="1"/>
        <v/>
      </c>
      <c r="AD338" t="str">
        <f ca="1"/>
        <v/>
      </c>
      <c r="AE338" t="str">
        <f ca="1"/>
        <v/>
      </c>
      <c r="AF338" t="str">
        <f ca="1"/>
        <v/>
      </c>
      <c r="AG338" t="str">
        <f ca="1"/>
        <v/>
      </c>
      <c r="AH338" t="str">
        <f ca="1"/>
        <v/>
      </c>
      <c r="AI338" t="str">
        <f ca="1"/>
        <v/>
      </c>
      <c r="AJ338" t="str">
        <f ca="1"/>
        <v/>
      </c>
      <c r="AK338" t="str">
        <f ca="1"/>
        <v/>
      </c>
      <c r="AL338" t="str">
        <f ca="1"/>
        <v/>
      </c>
      <c r="AM338" t="str">
        <f ca="1"/>
        <v/>
      </c>
      <c r="AN338" t="str">
        <f ca="1"/>
        <v/>
      </c>
      <c r="AO338" t="str">
        <f ca="1"/>
        <v/>
      </c>
      <c r="AP338" t="str">
        <f ca="1"/>
        <v/>
      </c>
      <c r="AQ338" t="str">
        <f ca="1"/>
        <v/>
      </c>
      <c r="AR338" t="str">
        <f ca="1"/>
        <v/>
      </c>
      <c r="AS338" t="str">
        <f ca="1"/>
        <v/>
      </c>
      <c r="AT338" t="str">
        <f ca="1"/>
        <v/>
      </c>
      <c r="AU338" t="str">
        <f ca="1"/>
        <v/>
      </c>
      <c r="AV338" t="str">
        <f ca="1"/>
        <v/>
      </c>
      <c r="AW338" t="str">
        <f ca="1"/>
        <v/>
      </c>
      <c r="AX338" t="str">
        <f ca="1"/>
        <v/>
      </c>
      <c r="AY338" t="str">
        <f ca="1"/>
        <v/>
      </c>
      <c r="AZ338" t="str">
        <f ca="1"/>
        <v/>
      </c>
      <c r="BA338" t="str">
        <f ca="1"/>
        <v/>
      </c>
      <c r="BB338" t="str">
        <f ca="1"/>
        <v/>
      </c>
      <c r="BC338" t="str">
        <f ca="1"/>
        <v/>
      </c>
      <c r="BD338" t="str">
        <f ca="1"/>
        <v/>
      </c>
      <c r="BE338" t="str">
        <f ca="1"/>
        <v/>
      </c>
      <c r="BF338" t="str">
        <f ca="1"/>
        <v/>
      </c>
      <c r="BG338" t="str">
        <f ca="1"/>
        <v/>
      </c>
      <c r="BH338" t="str">
        <f ca="1"/>
        <v/>
      </c>
      <c r="BI338" t="str">
        <f ca="1"/>
        <v/>
      </c>
      <c r="BJ338" t="str">
        <f ca="1"/>
        <v/>
      </c>
      <c r="BK338" t="str">
        <f ca="1"/>
        <v/>
      </c>
      <c r="BL338" t="str">
        <f ca="1"/>
        <v/>
      </c>
      <c r="BM338" t="str">
        <f ca="1"/>
        <v/>
      </c>
      <c r="BN338" t="str">
        <f ca="1"/>
        <v/>
      </c>
      <c r="BO338" t="str">
        <f ca="1"/>
        <v/>
      </c>
      <c r="BP338" t="str">
        <f ca="1"/>
        <v/>
      </c>
      <c r="BQ338" t="str">
        <f ca="1"/>
        <v/>
      </c>
      <c r="BR338" t="str">
        <f ca="1"/>
        <v/>
      </c>
      <c r="BS338" t="str">
        <f ca="1"/>
        <v/>
      </c>
    </row>
    <row r="339" spans="1:71" x14ac:dyDescent="0.3">
      <c r="A339">
        <f ca="1"/>
        <v>1123134</v>
      </c>
      <c r="B339" t="str">
        <f ca="1"/>
        <v>CHIPMOS TECHNOLOGIES INC</v>
      </c>
      <c r="C339" t="str">
        <f ca="1"/>
        <v>IMOS</v>
      </c>
      <c r="D339" t="str">
        <f ca="1"/>
        <v>04 Manufacturing</v>
      </c>
      <c r="E339" t="str">
        <f ca="1"/>
        <v>Semiconductors &amp; Related Devices</v>
      </c>
      <c r="F339" t="str">
        <f ca="1"/>
        <v>3674</v>
      </c>
      <c r="G339" t="str">
        <f ca="1"/>
        <v>NO. 1, R &amp; D ROAD 1 HSINCHU SCIENCE PARK, HSINCHU TAIWAN, F5 00000</v>
      </c>
      <c r="H339">
        <f ca="1"/>
        <v>2024</v>
      </c>
      <c r="I339" t="str">
        <f ca="1"/>
        <v>FY</v>
      </c>
      <c r="J339">
        <f ca="1"/>
        <v>23.794976999999999</v>
      </c>
      <c r="K339" t="str">
        <f ca="1"/>
        <v/>
      </c>
      <c r="L339" t="str">
        <f ca="1"/>
        <v/>
      </c>
      <c r="M339" t="str">
        <f ca="1"/>
        <v/>
      </c>
      <c r="N339" t="str">
        <f ca="1"/>
        <v/>
      </c>
      <c r="O339" t="str">
        <f ca="1"/>
        <v/>
      </c>
      <c r="P339" t="str">
        <f ca="1"/>
        <v/>
      </c>
      <c r="Q339" t="str">
        <f ca="1"/>
        <v/>
      </c>
      <c r="R339" t="str">
        <f ca="1"/>
        <v/>
      </c>
      <c r="S339" t="str">
        <f ca="1"/>
        <v/>
      </c>
      <c r="T339" t="str">
        <f ca="1"/>
        <v/>
      </c>
      <c r="U339" t="str">
        <f ca="1"/>
        <v/>
      </c>
      <c r="V339" t="str">
        <f ca="1"/>
        <v/>
      </c>
      <c r="W339" t="str">
        <f ca="1"/>
        <v/>
      </c>
      <c r="X339" t="str">
        <f ca="1"/>
        <v/>
      </c>
      <c r="Y339" t="str">
        <f ca="1"/>
        <v/>
      </c>
      <c r="Z339" t="str">
        <f ca="1"/>
        <v/>
      </c>
      <c r="AA339" t="str">
        <f ca="1"/>
        <v/>
      </c>
      <c r="AB339" t="str">
        <f ca="1"/>
        <v/>
      </c>
      <c r="AC339" t="str">
        <f ca="1"/>
        <v/>
      </c>
      <c r="AD339" t="str">
        <f ca="1"/>
        <v/>
      </c>
      <c r="AE339" t="str">
        <f ca="1"/>
        <v/>
      </c>
      <c r="AF339" t="str">
        <f ca="1"/>
        <v/>
      </c>
      <c r="AG339" t="str">
        <f ca="1"/>
        <v/>
      </c>
      <c r="AH339" t="str">
        <f ca="1"/>
        <v/>
      </c>
      <c r="AI339" t="str">
        <f ca="1"/>
        <v/>
      </c>
      <c r="AJ339" t="str">
        <f ca="1"/>
        <v/>
      </c>
      <c r="AK339" t="str">
        <f ca="1"/>
        <v/>
      </c>
      <c r="AL339" t="str">
        <f ca="1"/>
        <v/>
      </c>
      <c r="AM339" t="str">
        <f ca="1"/>
        <v/>
      </c>
      <c r="AN339" t="str">
        <f ca="1"/>
        <v/>
      </c>
      <c r="AO339" t="str">
        <f ca="1"/>
        <v/>
      </c>
      <c r="AP339" t="str">
        <f ca="1"/>
        <v/>
      </c>
      <c r="AQ339" t="str">
        <f ca="1"/>
        <v/>
      </c>
      <c r="AR339" t="str">
        <f ca="1"/>
        <v/>
      </c>
      <c r="AS339" t="str">
        <f ca="1"/>
        <v/>
      </c>
      <c r="AT339" t="str">
        <f ca="1"/>
        <v/>
      </c>
      <c r="AU339" t="str">
        <f ca="1"/>
        <v/>
      </c>
      <c r="AV339" t="str">
        <f ca="1"/>
        <v/>
      </c>
      <c r="AW339" t="str">
        <f ca="1"/>
        <v/>
      </c>
      <c r="AX339" t="str">
        <f ca="1"/>
        <v/>
      </c>
      <c r="AY339" t="str">
        <f ca="1"/>
        <v/>
      </c>
      <c r="AZ339" t="str">
        <f ca="1"/>
        <v/>
      </c>
      <c r="BA339" t="str">
        <f ca="1"/>
        <v/>
      </c>
      <c r="BB339" t="str">
        <f ca="1"/>
        <v/>
      </c>
      <c r="BC339" t="str">
        <f ca="1"/>
        <v/>
      </c>
      <c r="BD339" t="str">
        <f ca="1"/>
        <v/>
      </c>
      <c r="BE339" t="str">
        <f ca="1"/>
        <v/>
      </c>
      <c r="BF339" t="str">
        <f ca="1"/>
        <v/>
      </c>
      <c r="BG339" t="str">
        <f ca="1"/>
        <v/>
      </c>
      <c r="BH339" t="str">
        <f ca="1"/>
        <v/>
      </c>
      <c r="BI339" t="str">
        <f ca="1"/>
        <v/>
      </c>
      <c r="BJ339" t="str">
        <f ca="1"/>
        <v/>
      </c>
      <c r="BK339" t="str">
        <f ca="1"/>
        <v/>
      </c>
      <c r="BL339" t="str">
        <f ca="1"/>
        <v/>
      </c>
      <c r="BM339" t="str">
        <f ca="1"/>
        <v/>
      </c>
      <c r="BN339" t="str">
        <f ca="1"/>
        <v/>
      </c>
      <c r="BO339" t="str">
        <f ca="1"/>
        <v/>
      </c>
      <c r="BP339" t="str">
        <f ca="1"/>
        <v/>
      </c>
      <c r="BQ339" t="str">
        <f ca="1"/>
        <v/>
      </c>
      <c r="BR339" t="str">
        <f ca="1"/>
        <v/>
      </c>
      <c r="BS339" t="str">
        <f ca="1"/>
        <v/>
      </c>
    </row>
    <row r="340" spans="1:71" x14ac:dyDescent="0.3">
      <c r="A340">
        <f ca="1"/>
        <v>1123134</v>
      </c>
      <c r="B340" t="str">
        <f ca="1"/>
        <v>CHIPMOS TECHNOLOGIES INC</v>
      </c>
      <c r="C340" t="str">
        <f ca="1"/>
        <v>IMOS</v>
      </c>
      <c r="D340" t="str">
        <f ca="1"/>
        <v>04 Manufacturing</v>
      </c>
      <c r="E340" t="str">
        <f ca="1"/>
        <v>Semiconductors &amp; Related Devices</v>
      </c>
      <c r="F340" t="str">
        <f ca="1"/>
        <v>3674</v>
      </c>
      <c r="G340" t="str">
        <f ca="1"/>
        <v>NO. 1, R &amp; D ROAD 1 HSINCHU SCIENCE PARK, HSINCHU TAIWAN, F5 00000</v>
      </c>
      <c r="H340">
        <f ca="1"/>
        <v>2023</v>
      </c>
      <c r="I340" t="str">
        <f ca="1"/>
        <v>FY</v>
      </c>
      <c r="J340">
        <f ca="1"/>
        <v>21.875978</v>
      </c>
      <c r="K340" t="str">
        <f ca="1"/>
        <v/>
      </c>
      <c r="L340" t="str">
        <f ca="1"/>
        <v/>
      </c>
      <c r="M340" t="str">
        <f ca="1"/>
        <v/>
      </c>
      <c r="N340" t="str">
        <f ca="1"/>
        <v/>
      </c>
      <c r="O340" t="str">
        <f ca="1"/>
        <v/>
      </c>
      <c r="P340" t="str">
        <f ca="1"/>
        <v/>
      </c>
      <c r="Q340" t="str">
        <f ca="1"/>
        <v/>
      </c>
      <c r="R340" t="str">
        <f ca="1"/>
        <v/>
      </c>
      <c r="S340" t="str">
        <f ca="1"/>
        <v/>
      </c>
      <c r="T340" t="str">
        <f ca="1"/>
        <v/>
      </c>
      <c r="U340" t="str">
        <f ca="1"/>
        <v/>
      </c>
      <c r="V340" t="str">
        <f ca="1"/>
        <v/>
      </c>
      <c r="W340" t="str">
        <f ca="1"/>
        <v/>
      </c>
      <c r="X340" t="str">
        <f ca="1"/>
        <v/>
      </c>
      <c r="Y340" t="str">
        <f ca="1"/>
        <v/>
      </c>
      <c r="Z340" t="str">
        <f ca="1"/>
        <v/>
      </c>
      <c r="AA340" t="str">
        <f ca="1"/>
        <v/>
      </c>
      <c r="AB340" t="str">
        <f ca="1"/>
        <v/>
      </c>
      <c r="AC340" t="str">
        <f ca="1"/>
        <v/>
      </c>
      <c r="AD340" t="str">
        <f ca="1"/>
        <v/>
      </c>
      <c r="AE340" t="str">
        <f ca="1"/>
        <v/>
      </c>
      <c r="AF340" t="str">
        <f ca="1"/>
        <v/>
      </c>
      <c r="AG340" t="str">
        <f ca="1"/>
        <v/>
      </c>
      <c r="AH340" t="str">
        <f ca="1"/>
        <v/>
      </c>
      <c r="AI340" t="str">
        <f ca="1"/>
        <v/>
      </c>
      <c r="AJ340" t="str">
        <f ca="1"/>
        <v/>
      </c>
      <c r="AK340" t="str">
        <f ca="1"/>
        <v/>
      </c>
      <c r="AL340" t="str">
        <f ca="1"/>
        <v/>
      </c>
      <c r="AM340" t="str">
        <f ca="1"/>
        <v/>
      </c>
      <c r="AN340" t="str">
        <f ca="1"/>
        <v/>
      </c>
      <c r="AO340" t="str">
        <f ca="1"/>
        <v/>
      </c>
      <c r="AP340" t="str">
        <f ca="1"/>
        <v/>
      </c>
      <c r="AQ340" t="str">
        <f ca="1"/>
        <v/>
      </c>
      <c r="AR340" t="str">
        <f ca="1"/>
        <v/>
      </c>
      <c r="AS340" t="str">
        <f ca="1"/>
        <v/>
      </c>
      <c r="AT340" t="str">
        <f ca="1"/>
        <v/>
      </c>
      <c r="AU340" t="str">
        <f ca="1"/>
        <v/>
      </c>
      <c r="AV340" t="str">
        <f ca="1"/>
        <v/>
      </c>
      <c r="AW340" t="str">
        <f ca="1"/>
        <v/>
      </c>
      <c r="AX340" t="str">
        <f ca="1"/>
        <v/>
      </c>
      <c r="AY340" t="str">
        <f ca="1"/>
        <v/>
      </c>
      <c r="AZ340" t="str">
        <f ca="1"/>
        <v/>
      </c>
      <c r="BA340" t="str">
        <f ca="1"/>
        <v/>
      </c>
      <c r="BB340" t="str">
        <f ca="1"/>
        <v/>
      </c>
      <c r="BC340" t="str">
        <f ca="1"/>
        <v/>
      </c>
      <c r="BD340" t="str">
        <f ca="1"/>
        <v/>
      </c>
      <c r="BE340" t="str">
        <f ca="1"/>
        <v/>
      </c>
      <c r="BF340" t="str">
        <f ca="1"/>
        <v/>
      </c>
      <c r="BG340" t="str">
        <f ca="1"/>
        <v/>
      </c>
      <c r="BH340" t="str">
        <f ca="1"/>
        <v/>
      </c>
      <c r="BI340" t="str">
        <f ca="1"/>
        <v/>
      </c>
      <c r="BJ340" t="str">
        <f ca="1"/>
        <v/>
      </c>
      <c r="BK340" t="str">
        <f ca="1"/>
        <v/>
      </c>
      <c r="BL340" t="str">
        <f ca="1"/>
        <v/>
      </c>
      <c r="BM340" t="str">
        <f ca="1"/>
        <v/>
      </c>
      <c r="BN340" t="str">
        <f ca="1"/>
        <v/>
      </c>
      <c r="BO340" t="str">
        <f ca="1"/>
        <v/>
      </c>
      <c r="BP340" t="str">
        <f ca="1"/>
        <v/>
      </c>
      <c r="BQ340" t="str">
        <f ca="1"/>
        <v/>
      </c>
      <c r="BR340" t="str">
        <f ca="1"/>
        <v/>
      </c>
      <c r="BS340" t="str">
        <f ca="1"/>
        <v/>
      </c>
    </row>
    <row r="341" spans="1:71" x14ac:dyDescent="0.3">
      <c r="A341">
        <f ca="1"/>
        <v>1123134</v>
      </c>
      <c r="B341" t="str">
        <f ca="1"/>
        <v>CHIPMOS TECHNOLOGIES INC</v>
      </c>
      <c r="C341" t="str">
        <f ca="1"/>
        <v>IMOS</v>
      </c>
      <c r="D341" t="str">
        <f ca="1"/>
        <v>04 Manufacturing</v>
      </c>
      <c r="E341" t="str">
        <f ca="1"/>
        <v>Semiconductors &amp; Related Devices</v>
      </c>
      <c r="F341" t="str">
        <f ca="1"/>
        <v>3674</v>
      </c>
      <c r="G341" t="str">
        <f ca="1"/>
        <v>NO. 1, R &amp; D ROAD 1 HSINCHU SCIENCE PARK, HSINCHU TAIWAN, F5 00000</v>
      </c>
      <c r="H341">
        <f ca="1"/>
        <v>2022</v>
      </c>
      <c r="I341" t="str">
        <f ca="1"/>
        <v>FY</v>
      </c>
      <c r="J341">
        <f ca="1"/>
        <v>22.105630000000001</v>
      </c>
      <c r="K341" t="str">
        <f ca="1"/>
        <v/>
      </c>
      <c r="L341" t="str">
        <f ca="1"/>
        <v/>
      </c>
      <c r="M341" t="str">
        <f ca="1"/>
        <v/>
      </c>
      <c r="N341" t="str">
        <f ca="1"/>
        <v/>
      </c>
      <c r="O341" t="str">
        <f ca="1"/>
        <v/>
      </c>
      <c r="P341" t="str">
        <f ca="1"/>
        <v/>
      </c>
      <c r="Q341" t="str">
        <f ca="1"/>
        <v/>
      </c>
      <c r="R341" t="str">
        <f ca="1"/>
        <v/>
      </c>
      <c r="S341" t="str">
        <f ca="1"/>
        <v/>
      </c>
      <c r="T341" t="str">
        <f ca="1"/>
        <v/>
      </c>
      <c r="U341" t="str">
        <f ca="1"/>
        <v/>
      </c>
      <c r="V341" t="str">
        <f ca="1"/>
        <v/>
      </c>
      <c r="W341" t="str">
        <f ca="1"/>
        <v/>
      </c>
      <c r="X341" t="str">
        <f ca="1"/>
        <v/>
      </c>
      <c r="Y341" t="str">
        <f ca="1"/>
        <v/>
      </c>
      <c r="Z341" t="str">
        <f ca="1"/>
        <v/>
      </c>
      <c r="AA341" t="str">
        <f ca="1"/>
        <v/>
      </c>
      <c r="AB341" t="str">
        <f ca="1"/>
        <v/>
      </c>
      <c r="AC341" t="str">
        <f ca="1"/>
        <v/>
      </c>
      <c r="AD341" t="str">
        <f ca="1"/>
        <v/>
      </c>
      <c r="AE341" t="str">
        <f ca="1"/>
        <v/>
      </c>
      <c r="AF341" t="str">
        <f ca="1"/>
        <v/>
      </c>
      <c r="AG341" t="str">
        <f ca="1"/>
        <v/>
      </c>
      <c r="AH341" t="str">
        <f ca="1"/>
        <v/>
      </c>
      <c r="AI341" t="str">
        <f ca="1"/>
        <v/>
      </c>
      <c r="AJ341" t="str">
        <f ca="1"/>
        <v/>
      </c>
      <c r="AK341" t="str">
        <f ca="1"/>
        <v/>
      </c>
      <c r="AL341" t="str">
        <f ca="1"/>
        <v/>
      </c>
      <c r="AM341" t="str">
        <f ca="1"/>
        <v/>
      </c>
      <c r="AN341" t="str">
        <f ca="1"/>
        <v/>
      </c>
      <c r="AO341" t="str">
        <f ca="1"/>
        <v/>
      </c>
      <c r="AP341" t="str">
        <f ca="1"/>
        <v/>
      </c>
      <c r="AQ341" t="str">
        <f ca="1"/>
        <v/>
      </c>
      <c r="AR341" t="str">
        <f ca="1"/>
        <v/>
      </c>
      <c r="AS341" t="str">
        <f ca="1"/>
        <v/>
      </c>
      <c r="AT341" t="str">
        <f ca="1"/>
        <v/>
      </c>
      <c r="AU341" t="str">
        <f ca="1"/>
        <v/>
      </c>
      <c r="AV341" t="str">
        <f ca="1"/>
        <v/>
      </c>
      <c r="AW341" t="str">
        <f ca="1"/>
        <v/>
      </c>
      <c r="AX341" t="str">
        <f ca="1"/>
        <v/>
      </c>
      <c r="AY341" t="str">
        <f ca="1"/>
        <v/>
      </c>
      <c r="AZ341" t="str">
        <f ca="1"/>
        <v/>
      </c>
      <c r="BA341" t="str">
        <f ca="1"/>
        <v/>
      </c>
      <c r="BB341" t="str">
        <f ca="1"/>
        <v/>
      </c>
      <c r="BC341" t="str">
        <f ca="1"/>
        <v/>
      </c>
      <c r="BD341" t="str">
        <f ca="1"/>
        <v/>
      </c>
      <c r="BE341" t="str">
        <f ca="1"/>
        <v/>
      </c>
      <c r="BF341" t="str">
        <f ca="1"/>
        <v/>
      </c>
      <c r="BG341" t="str">
        <f ca="1"/>
        <v/>
      </c>
      <c r="BH341" t="str">
        <f ca="1"/>
        <v/>
      </c>
      <c r="BI341" t="str">
        <f ca="1"/>
        <v/>
      </c>
      <c r="BJ341" t="str">
        <f ca="1"/>
        <v/>
      </c>
      <c r="BK341" t="str">
        <f ca="1"/>
        <v/>
      </c>
      <c r="BL341" t="str">
        <f ca="1"/>
        <v/>
      </c>
      <c r="BM341" t="str">
        <f ca="1"/>
        <v/>
      </c>
      <c r="BN341" t="str">
        <f ca="1"/>
        <v/>
      </c>
      <c r="BO341" t="str">
        <f ca="1"/>
        <v/>
      </c>
      <c r="BP341" t="str">
        <f ca="1"/>
        <v/>
      </c>
      <c r="BQ341" t="str">
        <f ca="1"/>
        <v/>
      </c>
      <c r="BR341" t="str">
        <f ca="1"/>
        <v/>
      </c>
      <c r="BS341" t="str">
        <f ca="1"/>
        <v/>
      </c>
    </row>
    <row r="342" spans="1:71" x14ac:dyDescent="0.3">
      <c r="A342">
        <f ca="1"/>
        <v>1123134</v>
      </c>
      <c r="B342" t="str">
        <f ca="1"/>
        <v>CHIPMOS TECHNOLOGIES INC</v>
      </c>
      <c r="C342" t="str">
        <f ca="1"/>
        <v>IMOS</v>
      </c>
      <c r="D342" t="str">
        <f ca="1"/>
        <v>04 Manufacturing</v>
      </c>
      <c r="E342" t="str">
        <f ca="1"/>
        <v>Semiconductors &amp; Related Devices</v>
      </c>
      <c r="F342" t="str">
        <f ca="1"/>
        <v>3674</v>
      </c>
      <c r="G342" t="str">
        <f ca="1"/>
        <v>NO. 1, R &amp; D ROAD 1 HSINCHU SCIENCE PARK, HSINCHU TAIWAN, F5 00000</v>
      </c>
      <c r="H342">
        <f ca="1"/>
        <v>2021</v>
      </c>
      <c r="I342" t="str">
        <f ca="1"/>
        <v>FY</v>
      </c>
      <c r="J342">
        <f ca="1"/>
        <v>28.134747999999998</v>
      </c>
      <c r="K342" t="str">
        <f ca="1"/>
        <v/>
      </c>
      <c r="L342" t="str">
        <f ca="1"/>
        <v/>
      </c>
      <c r="M342" t="str">
        <f ca="1"/>
        <v/>
      </c>
      <c r="N342" t="str">
        <f ca="1"/>
        <v/>
      </c>
      <c r="O342" t="str">
        <f ca="1"/>
        <v/>
      </c>
      <c r="P342" t="str">
        <f ca="1"/>
        <v/>
      </c>
      <c r="Q342" t="str">
        <f ca="1"/>
        <v/>
      </c>
      <c r="R342" t="str">
        <f ca="1"/>
        <v/>
      </c>
      <c r="S342" t="str">
        <f ca="1"/>
        <v/>
      </c>
      <c r="T342" t="str">
        <f ca="1"/>
        <v/>
      </c>
      <c r="U342" t="str">
        <f ca="1"/>
        <v/>
      </c>
      <c r="V342" t="str">
        <f ca="1"/>
        <v/>
      </c>
      <c r="W342" t="str">
        <f ca="1"/>
        <v/>
      </c>
      <c r="X342" t="str">
        <f ca="1"/>
        <v/>
      </c>
      <c r="Y342" t="str">
        <f ca="1"/>
        <v/>
      </c>
      <c r="Z342" t="str">
        <f ca="1"/>
        <v/>
      </c>
      <c r="AA342" t="str">
        <f ca="1"/>
        <v/>
      </c>
      <c r="AB342" t="str">
        <f ca="1"/>
        <v/>
      </c>
      <c r="AC342" t="str">
        <f ca="1"/>
        <v/>
      </c>
      <c r="AD342" t="str">
        <f ca="1"/>
        <v/>
      </c>
      <c r="AE342" t="str">
        <f ca="1"/>
        <v/>
      </c>
      <c r="AF342" t="str">
        <f ca="1"/>
        <v/>
      </c>
      <c r="AG342" t="str">
        <f ca="1"/>
        <v/>
      </c>
      <c r="AH342" t="str">
        <f ca="1"/>
        <v/>
      </c>
      <c r="AI342" t="str">
        <f ca="1"/>
        <v/>
      </c>
      <c r="AJ342" t="str">
        <f ca="1"/>
        <v/>
      </c>
      <c r="AK342" t="str">
        <f ca="1"/>
        <v/>
      </c>
      <c r="AL342" t="str">
        <f ca="1"/>
        <v/>
      </c>
      <c r="AM342" t="str">
        <f ca="1"/>
        <v/>
      </c>
      <c r="AN342" t="str">
        <f ca="1"/>
        <v/>
      </c>
      <c r="AO342" t="str">
        <f ca="1"/>
        <v/>
      </c>
      <c r="AP342" t="str">
        <f ca="1"/>
        <v/>
      </c>
      <c r="AQ342" t="str">
        <f ca="1"/>
        <v/>
      </c>
      <c r="AR342" t="str">
        <f ca="1"/>
        <v/>
      </c>
      <c r="AS342" t="str">
        <f ca="1"/>
        <v/>
      </c>
      <c r="AT342" t="str">
        <f ca="1"/>
        <v/>
      </c>
      <c r="AU342" t="str">
        <f ca="1"/>
        <v/>
      </c>
      <c r="AV342" t="str">
        <f ca="1"/>
        <v/>
      </c>
      <c r="AW342" t="str">
        <f ca="1"/>
        <v/>
      </c>
      <c r="AX342" t="str">
        <f ca="1"/>
        <v/>
      </c>
      <c r="AY342" t="str">
        <f ca="1"/>
        <v/>
      </c>
      <c r="AZ342" t="str">
        <f ca="1"/>
        <v/>
      </c>
      <c r="BA342" t="str">
        <f ca="1"/>
        <v/>
      </c>
      <c r="BB342" t="str">
        <f ca="1"/>
        <v/>
      </c>
      <c r="BC342" t="str">
        <f ca="1"/>
        <v/>
      </c>
      <c r="BD342" t="str">
        <f ca="1"/>
        <v/>
      </c>
      <c r="BE342" t="str">
        <f ca="1"/>
        <v/>
      </c>
      <c r="BF342" t="str">
        <f ca="1"/>
        <v/>
      </c>
      <c r="BG342" t="str">
        <f ca="1"/>
        <v/>
      </c>
      <c r="BH342" t="str">
        <f ca="1"/>
        <v/>
      </c>
      <c r="BI342" t="str">
        <f ca="1"/>
        <v/>
      </c>
      <c r="BJ342" t="str">
        <f ca="1"/>
        <v/>
      </c>
      <c r="BK342" t="str">
        <f ca="1"/>
        <v/>
      </c>
      <c r="BL342" t="str">
        <f ca="1"/>
        <v/>
      </c>
      <c r="BM342" t="str">
        <f ca="1"/>
        <v/>
      </c>
      <c r="BN342" t="str">
        <f ca="1"/>
        <v/>
      </c>
      <c r="BO342" t="str">
        <f ca="1"/>
        <v/>
      </c>
      <c r="BP342" t="str">
        <f ca="1"/>
        <v/>
      </c>
      <c r="BQ342" t="str">
        <f ca="1"/>
        <v/>
      </c>
      <c r="BR342" t="str">
        <f ca="1"/>
        <v/>
      </c>
      <c r="BS342" t="str">
        <f ca="1"/>
        <v/>
      </c>
    </row>
    <row r="343" spans="1:71" x14ac:dyDescent="0.3">
      <c r="A343">
        <f ca="1"/>
        <v>1123134</v>
      </c>
      <c r="B343" t="str">
        <f ca="1"/>
        <v>CHIPMOS TECHNOLOGIES INC</v>
      </c>
      <c r="C343" t="str">
        <f ca="1"/>
        <v>IMOS</v>
      </c>
      <c r="D343" t="str">
        <f ca="1"/>
        <v>04 Manufacturing</v>
      </c>
      <c r="E343" t="str">
        <f ca="1"/>
        <v>Semiconductors &amp; Related Devices</v>
      </c>
      <c r="F343" t="str">
        <f ca="1"/>
        <v>3674</v>
      </c>
      <c r="G343" t="str">
        <f ca="1"/>
        <v>NO. 1, R &amp; D ROAD 1 HSINCHU SCIENCE PARK, HSINCHU TAIWAN, F5 00000</v>
      </c>
      <c r="H343">
        <f ca="1"/>
        <v>2020</v>
      </c>
      <c r="I343" t="str">
        <f ca="1"/>
        <v>FY</v>
      </c>
      <c r="J343">
        <f ca="1"/>
        <v>16.108902</v>
      </c>
      <c r="K343" t="str">
        <f ca="1"/>
        <v/>
      </c>
      <c r="L343" t="str">
        <f ca="1"/>
        <v/>
      </c>
      <c r="M343" t="str">
        <f ca="1"/>
        <v/>
      </c>
      <c r="N343" t="str">
        <f ca="1"/>
        <v/>
      </c>
      <c r="O343" t="str">
        <f ca="1"/>
        <v/>
      </c>
      <c r="P343" t="str">
        <f ca="1"/>
        <v/>
      </c>
      <c r="Q343" t="str">
        <f ca="1"/>
        <v/>
      </c>
      <c r="R343" t="str">
        <f ca="1"/>
        <v/>
      </c>
      <c r="S343" t="str">
        <f ca="1"/>
        <v/>
      </c>
      <c r="T343" t="str">
        <f ca="1"/>
        <v/>
      </c>
      <c r="U343" t="str">
        <f ca="1"/>
        <v/>
      </c>
      <c r="V343" t="str">
        <f ca="1"/>
        <v/>
      </c>
      <c r="W343" t="str">
        <f ca="1"/>
        <v/>
      </c>
      <c r="X343" t="str">
        <f ca="1"/>
        <v/>
      </c>
      <c r="Y343" t="str">
        <f ca="1"/>
        <v/>
      </c>
      <c r="Z343" t="str">
        <f ca="1"/>
        <v/>
      </c>
      <c r="AA343" t="str">
        <f ca="1"/>
        <v/>
      </c>
      <c r="AB343" t="str">
        <f ca="1"/>
        <v/>
      </c>
      <c r="AC343" t="str">
        <f ca="1"/>
        <v/>
      </c>
      <c r="AD343" t="str">
        <f ca="1"/>
        <v/>
      </c>
      <c r="AE343" t="str">
        <f ca="1"/>
        <v/>
      </c>
      <c r="AF343" t="str">
        <f ca="1"/>
        <v/>
      </c>
      <c r="AG343" t="str">
        <f ca="1"/>
        <v/>
      </c>
      <c r="AH343" t="str">
        <f ca="1"/>
        <v/>
      </c>
      <c r="AI343" t="str">
        <f ca="1"/>
        <v/>
      </c>
      <c r="AJ343" t="str">
        <f ca="1"/>
        <v/>
      </c>
      <c r="AK343" t="str">
        <f ca="1"/>
        <v/>
      </c>
      <c r="AL343" t="str">
        <f ca="1"/>
        <v/>
      </c>
      <c r="AM343" t="str">
        <f ca="1"/>
        <v/>
      </c>
      <c r="AN343" t="str">
        <f ca="1"/>
        <v/>
      </c>
      <c r="AO343" t="str">
        <f ca="1"/>
        <v/>
      </c>
      <c r="AP343" t="str">
        <f ca="1"/>
        <v/>
      </c>
      <c r="AQ343" t="str">
        <f ca="1"/>
        <v/>
      </c>
      <c r="AR343" t="str">
        <f ca="1"/>
        <v/>
      </c>
      <c r="AS343" t="str">
        <f ca="1"/>
        <v/>
      </c>
      <c r="AT343" t="str">
        <f ca="1"/>
        <v/>
      </c>
      <c r="AU343" t="str">
        <f ca="1"/>
        <v/>
      </c>
      <c r="AV343" t="str">
        <f ca="1"/>
        <v/>
      </c>
      <c r="AW343" t="str">
        <f ca="1"/>
        <v/>
      </c>
      <c r="AX343" t="str">
        <f ca="1"/>
        <v/>
      </c>
      <c r="AY343" t="str">
        <f ca="1"/>
        <v/>
      </c>
      <c r="AZ343" t="str">
        <f ca="1"/>
        <v/>
      </c>
      <c r="BA343" t="str">
        <f ca="1"/>
        <v/>
      </c>
      <c r="BB343" t="str">
        <f ca="1"/>
        <v/>
      </c>
      <c r="BC343" t="str">
        <f ca="1"/>
        <v/>
      </c>
      <c r="BD343" t="str">
        <f ca="1"/>
        <v/>
      </c>
      <c r="BE343" t="str">
        <f ca="1"/>
        <v/>
      </c>
      <c r="BF343" t="str">
        <f ca="1"/>
        <v/>
      </c>
      <c r="BG343" t="str">
        <f ca="1"/>
        <v/>
      </c>
      <c r="BH343" t="str">
        <f ca="1"/>
        <v/>
      </c>
      <c r="BI343" t="str">
        <f ca="1"/>
        <v/>
      </c>
      <c r="BJ343" t="str">
        <f ca="1"/>
        <v/>
      </c>
      <c r="BK343" t="str">
        <f ca="1"/>
        <v/>
      </c>
      <c r="BL343" t="str">
        <f ca="1"/>
        <v/>
      </c>
      <c r="BM343" t="str">
        <f ca="1"/>
        <v/>
      </c>
      <c r="BN343" t="str">
        <f ca="1"/>
        <v/>
      </c>
      <c r="BO343" t="str">
        <f ca="1"/>
        <v/>
      </c>
      <c r="BP343" t="str">
        <f ca="1"/>
        <v/>
      </c>
      <c r="BQ343" t="str">
        <f ca="1"/>
        <v/>
      </c>
      <c r="BR343" t="str">
        <f ca="1"/>
        <v/>
      </c>
      <c r="BS343" t="str">
        <f ca="1"/>
        <v/>
      </c>
    </row>
    <row r="344" spans="1:71" x14ac:dyDescent="0.3">
      <c r="A344">
        <f ca="1"/>
        <v>1123134</v>
      </c>
      <c r="B344" t="str">
        <f ca="1"/>
        <v>CHIPMOS TECHNOLOGIES INC</v>
      </c>
      <c r="C344" t="str">
        <f ca="1"/>
        <v>IMOS</v>
      </c>
      <c r="D344" t="str">
        <f ca="1"/>
        <v>04 Manufacturing</v>
      </c>
      <c r="E344" t="str">
        <f ca="1"/>
        <v>Semiconductors &amp; Related Devices</v>
      </c>
      <c r="F344" t="str">
        <f ca="1"/>
        <v>3674</v>
      </c>
      <c r="G344" t="str">
        <f ca="1"/>
        <v>NO. 1, R &amp; D ROAD 1 HSINCHU SCIENCE PARK, HSINCHU TAIWAN, F5 00000</v>
      </c>
      <c r="H344">
        <f ca="1"/>
        <v>2019</v>
      </c>
      <c r="I344" t="str">
        <f ca="1"/>
        <v>FY</v>
      </c>
      <c r="J344">
        <f ca="1"/>
        <v>14.058111999999999</v>
      </c>
      <c r="K344" t="str">
        <f ca="1"/>
        <v/>
      </c>
      <c r="L344" t="str">
        <f ca="1"/>
        <v/>
      </c>
      <c r="M344" t="str">
        <f ca="1"/>
        <v/>
      </c>
      <c r="N344" t="str">
        <f ca="1"/>
        <v/>
      </c>
      <c r="O344" t="str">
        <f ca="1"/>
        <v/>
      </c>
      <c r="P344" t="str">
        <f ca="1"/>
        <v/>
      </c>
      <c r="Q344" t="str">
        <f ca="1"/>
        <v/>
      </c>
      <c r="R344" t="str">
        <f ca="1"/>
        <v/>
      </c>
      <c r="S344" t="str">
        <f ca="1"/>
        <v/>
      </c>
      <c r="T344" t="str">
        <f ca="1"/>
        <v/>
      </c>
      <c r="U344" t="str">
        <f ca="1"/>
        <v/>
      </c>
      <c r="V344" t="str">
        <f ca="1"/>
        <v/>
      </c>
      <c r="W344" t="str">
        <f ca="1"/>
        <v/>
      </c>
      <c r="X344" t="str">
        <f ca="1"/>
        <v/>
      </c>
      <c r="Y344" t="str">
        <f ca="1"/>
        <v/>
      </c>
      <c r="Z344" t="str">
        <f ca="1"/>
        <v/>
      </c>
      <c r="AA344" t="str">
        <f ca="1"/>
        <v/>
      </c>
      <c r="AB344" t="str">
        <f ca="1"/>
        <v/>
      </c>
      <c r="AC344" t="str">
        <f ca="1"/>
        <v/>
      </c>
      <c r="AD344" t="str">
        <f ca="1"/>
        <v/>
      </c>
      <c r="AE344" t="str">
        <f ca="1"/>
        <v/>
      </c>
      <c r="AF344" t="str">
        <f ca="1"/>
        <v/>
      </c>
      <c r="AG344" t="str">
        <f ca="1"/>
        <v/>
      </c>
      <c r="AH344" t="str">
        <f ca="1"/>
        <v/>
      </c>
      <c r="AI344" t="str">
        <f ca="1"/>
        <v/>
      </c>
      <c r="AJ344" t="str">
        <f ca="1"/>
        <v/>
      </c>
      <c r="AK344" t="str">
        <f ca="1"/>
        <v/>
      </c>
      <c r="AL344" t="str">
        <f ca="1"/>
        <v/>
      </c>
      <c r="AM344" t="str">
        <f ca="1"/>
        <v/>
      </c>
      <c r="AN344" t="str">
        <f ca="1"/>
        <v/>
      </c>
      <c r="AO344" t="str">
        <f ca="1"/>
        <v/>
      </c>
      <c r="AP344" t="str">
        <f ca="1"/>
        <v/>
      </c>
      <c r="AQ344" t="str">
        <f ca="1"/>
        <v/>
      </c>
      <c r="AR344" t="str">
        <f ca="1"/>
        <v/>
      </c>
      <c r="AS344" t="str">
        <f ca="1"/>
        <v/>
      </c>
      <c r="AT344" t="str">
        <f ca="1"/>
        <v/>
      </c>
      <c r="AU344" t="str">
        <f ca="1"/>
        <v/>
      </c>
      <c r="AV344" t="str">
        <f ca="1"/>
        <v/>
      </c>
      <c r="AW344" t="str">
        <f ca="1"/>
        <v/>
      </c>
      <c r="AX344" t="str">
        <f ca="1"/>
        <v/>
      </c>
      <c r="AY344" t="str">
        <f ca="1"/>
        <v/>
      </c>
      <c r="AZ344" t="str">
        <f ca="1"/>
        <v/>
      </c>
      <c r="BA344" t="str">
        <f ca="1"/>
        <v/>
      </c>
      <c r="BB344" t="str">
        <f ca="1"/>
        <v/>
      </c>
      <c r="BC344" t="str">
        <f ca="1"/>
        <v/>
      </c>
      <c r="BD344" t="str">
        <f ca="1"/>
        <v/>
      </c>
      <c r="BE344" t="str">
        <f ca="1"/>
        <v/>
      </c>
      <c r="BF344" t="str">
        <f ca="1"/>
        <v/>
      </c>
      <c r="BG344" t="str">
        <f ca="1"/>
        <v/>
      </c>
      <c r="BH344" t="str">
        <f ca="1"/>
        <v/>
      </c>
      <c r="BI344" t="str">
        <f ca="1"/>
        <v/>
      </c>
      <c r="BJ344" t="str">
        <f ca="1"/>
        <v/>
      </c>
      <c r="BK344" t="str">
        <f ca="1"/>
        <v/>
      </c>
      <c r="BL344" t="str">
        <f ca="1"/>
        <v/>
      </c>
      <c r="BM344" t="str">
        <f ca="1"/>
        <v/>
      </c>
      <c r="BN344" t="str">
        <f ca="1"/>
        <v/>
      </c>
      <c r="BO344" t="str">
        <f ca="1"/>
        <v/>
      </c>
      <c r="BP344" t="str">
        <f ca="1"/>
        <v/>
      </c>
      <c r="BQ344" t="str">
        <f ca="1"/>
        <v/>
      </c>
      <c r="BR344" t="str">
        <f ca="1"/>
        <v/>
      </c>
      <c r="BS344" t="str">
        <f ca="1"/>
        <v/>
      </c>
    </row>
    <row r="345" spans="1:71" x14ac:dyDescent="0.3">
      <c r="A345">
        <f ca="1"/>
        <v>1123134</v>
      </c>
      <c r="B345" t="str">
        <f ca="1"/>
        <v>CHIPMOS TECHNOLOGIES INC</v>
      </c>
      <c r="C345" t="str">
        <f ca="1"/>
        <v>IMOS</v>
      </c>
      <c r="D345" t="str">
        <f ca="1"/>
        <v>04 Manufacturing</v>
      </c>
      <c r="E345" t="str">
        <f ca="1"/>
        <v>Semiconductors &amp; Related Devices</v>
      </c>
      <c r="F345" t="str">
        <f ca="1"/>
        <v>3674</v>
      </c>
      <c r="G345" t="str">
        <f ca="1"/>
        <v>NO. 1, R &amp; D ROAD 1 HSINCHU SCIENCE PARK, HSINCHU TAIWAN, F5 00000</v>
      </c>
      <c r="H345">
        <f ca="1"/>
        <v>2018</v>
      </c>
      <c r="I345" t="str">
        <f ca="1"/>
        <v>FY</v>
      </c>
      <c r="J345">
        <f ca="1"/>
        <v>11.390941</v>
      </c>
      <c r="K345" t="str">
        <f ca="1"/>
        <v/>
      </c>
      <c r="L345" t="str">
        <f ca="1"/>
        <v/>
      </c>
      <c r="M345" t="str">
        <f ca="1"/>
        <v/>
      </c>
      <c r="N345" t="str">
        <f ca="1"/>
        <v/>
      </c>
      <c r="O345" t="str">
        <f ca="1"/>
        <v/>
      </c>
      <c r="P345" t="str">
        <f ca="1"/>
        <v/>
      </c>
      <c r="Q345" t="str">
        <f ca="1"/>
        <v/>
      </c>
      <c r="R345" t="str">
        <f ca="1"/>
        <v/>
      </c>
      <c r="S345" t="str">
        <f ca="1"/>
        <v/>
      </c>
      <c r="T345" t="str">
        <f ca="1"/>
        <v/>
      </c>
      <c r="U345" t="str">
        <f ca="1"/>
        <v/>
      </c>
      <c r="V345" t="str">
        <f ca="1"/>
        <v/>
      </c>
      <c r="W345" t="str">
        <f ca="1"/>
        <v/>
      </c>
      <c r="X345" t="str">
        <f ca="1"/>
        <v/>
      </c>
      <c r="Y345" t="str">
        <f ca="1"/>
        <v/>
      </c>
      <c r="Z345" t="str">
        <f ca="1"/>
        <v/>
      </c>
      <c r="AA345" t="str">
        <f ca="1"/>
        <v/>
      </c>
      <c r="AB345" t="str">
        <f ca="1"/>
        <v/>
      </c>
      <c r="AC345" t="str">
        <f ca="1"/>
        <v/>
      </c>
      <c r="AD345" t="str">
        <f ca="1"/>
        <v/>
      </c>
      <c r="AE345" t="str">
        <f ca="1"/>
        <v/>
      </c>
      <c r="AF345" t="str">
        <f ca="1"/>
        <v/>
      </c>
      <c r="AG345" t="str">
        <f ca="1"/>
        <v/>
      </c>
      <c r="AH345" t="str">
        <f ca="1"/>
        <v/>
      </c>
      <c r="AI345" t="str">
        <f ca="1"/>
        <v/>
      </c>
      <c r="AJ345" t="str">
        <f ca="1"/>
        <v/>
      </c>
      <c r="AK345" t="str">
        <f ca="1"/>
        <v/>
      </c>
      <c r="AL345" t="str">
        <f ca="1"/>
        <v/>
      </c>
      <c r="AM345" t="str">
        <f ca="1"/>
        <v/>
      </c>
      <c r="AN345" t="str">
        <f ca="1"/>
        <v/>
      </c>
      <c r="AO345" t="str">
        <f ca="1"/>
        <v/>
      </c>
      <c r="AP345" t="str">
        <f ca="1"/>
        <v/>
      </c>
      <c r="AQ345" t="str">
        <f ca="1"/>
        <v/>
      </c>
      <c r="AR345" t="str">
        <f ca="1"/>
        <v/>
      </c>
      <c r="AS345" t="str">
        <f ca="1"/>
        <v/>
      </c>
      <c r="AT345" t="str">
        <f ca="1"/>
        <v/>
      </c>
      <c r="AU345" t="str">
        <f ca="1"/>
        <v/>
      </c>
      <c r="AV345" t="str">
        <f ca="1"/>
        <v/>
      </c>
      <c r="AW345" t="str">
        <f ca="1"/>
        <v/>
      </c>
      <c r="AX345" t="str">
        <f ca="1"/>
        <v/>
      </c>
      <c r="AY345" t="str">
        <f ca="1"/>
        <v/>
      </c>
      <c r="AZ345" t="str">
        <f ca="1"/>
        <v/>
      </c>
      <c r="BA345" t="str">
        <f ca="1"/>
        <v/>
      </c>
      <c r="BB345" t="str">
        <f ca="1"/>
        <v/>
      </c>
      <c r="BC345" t="str">
        <f ca="1"/>
        <v/>
      </c>
      <c r="BD345" t="str">
        <f ca="1"/>
        <v/>
      </c>
      <c r="BE345" t="str">
        <f ca="1"/>
        <v/>
      </c>
      <c r="BF345" t="str">
        <f ca="1"/>
        <v/>
      </c>
      <c r="BG345" t="str">
        <f ca="1"/>
        <v/>
      </c>
      <c r="BH345" t="str">
        <f ca="1"/>
        <v/>
      </c>
      <c r="BI345" t="str">
        <f ca="1"/>
        <v/>
      </c>
      <c r="BJ345" t="str">
        <f ca="1"/>
        <v/>
      </c>
      <c r="BK345" t="str">
        <f ca="1"/>
        <v/>
      </c>
      <c r="BL345" t="str">
        <f ca="1"/>
        <v/>
      </c>
      <c r="BM345" t="str">
        <f ca="1"/>
        <v/>
      </c>
      <c r="BN345" t="str">
        <f ca="1"/>
        <v/>
      </c>
      <c r="BO345" t="str">
        <f ca="1"/>
        <v/>
      </c>
      <c r="BP345" t="str">
        <f ca="1"/>
        <v/>
      </c>
      <c r="BQ345" t="str">
        <f ca="1"/>
        <v/>
      </c>
      <c r="BR345" t="str">
        <f ca="1"/>
        <v/>
      </c>
      <c r="BS345" t="str">
        <f ca="1"/>
        <v/>
      </c>
    </row>
    <row r="346" spans="1:71" x14ac:dyDescent="0.3">
      <c r="A346">
        <f ca="1"/>
        <v>1123134</v>
      </c>
      <c r="B346" t="str">
        <f ca="1"/>
        <v>CHIPMOS TECHNOLOGIES INC</v>
      </c>
      <c r="C346" t="str">
        <f ca="1"/>
        <v>IMOS</v>
      </c>
      <c r="D346" t="str">
        <f ca="1"/>
        <v>04 Manufacturing</v>
      </c>
      <c r="E346" t="str">
        <f ca="1"/>
        <v>Semiconductors &amp; Related Devices</v>
      </c>
      <c r="F346" t="str">
        <f ca="1"/>
        <v>3674</v>
      </c>
      <c r="G346" t="str">
        <f ca="1"/>
        <v>NO. 1, R &amp; D ROAD 1 HSINCHU SCIENCE PARK, HSINCHU TAIWAN, F5 00000</v>
      </c>
      <c r="H346">
        <f ca="1"/>
        <v>2017</v>
      </c>
      <c r="I346" t="str">
        <f ca="1"/>
        <v>FY</v>
      </c>
      <c r="J346">
        <f ca="1"/>
        <v>13.021165999999999</v>
      </c>
      <c r="K346" t="str">
        <f ca="1"/>
        <v/>
      </c>
      <c r="L346" t="str">
        <f ca="1"/>
        <v/>
      </c>
      <c r="M346" t="str">
        <f ca="1"/>
        <v/>
      </c>
      <c r="N346" t="str">
        <f ca="1"/>
        <v/>
      </c>
      <c r="O346" t="str">
        <f ca="1"/>
        <v/>
      </c>
      <c r="P346" t="str">
        <f ca="1"/>
        <v/>
      </c>
      <c r="Q346" t="str">
        <f ca="1"/>
        <v/>
      </c>
      <c r="R346" t="str">
        <f ca="1"/>
        <v/>
      </c>
      <c r="S346" t="str">
        <f ca="1"/>
        <v/>
      </c>
      <c r="T346" t="str">
        <f ca="1"/>
        <v/>
      </c>
      <c r="U346" t="str">
        <f ca="1"/>
        <v/>
      </c>
      <c r="V346" t="str">
        <f ca="1"/>
        <v/>
      </c>
      <c r="W346" t="str">
        <f ca="1"/>
        <v/>
      </c>
      <c r="X346" t="str">
        <f ca="1"/>
        <v/>
      </c>
      <c r="Y346" t="str">
        <f ca="1"/>
        <v/>
      </c>
      <c r="Z346" t="str">
        <f ca="1"/>
        <v/>
      </c>
      <c r="AA346" t="str">
        <f ca="1"/>
        <v/>
      </c>
      <c r="AB346" t="str">
        <f ca="1"/>
        <v/>
      </c>
      <c r="AC346" t="str">
        <f ca="1"/>
        <v/>
      </c>
      <c r="AD346" t="str">
        <f ca="1"/>
        <v/>
      </c>
      <c r="AE346" t="str">
        <f ca="1"/>
        <v/>
      </c>
      <c r="AF346" t="str">
        <f ca="1"/>
        <v/>
      </c>
      <c r="AG346" t="str">
        <f ca="1"/>
        <v/>
      </c>
      <c r="AH346" t="str">
        <f ca="1"/>
        <v/>
      </c>
      <c r="AI346" t="str">
        <f ca="1"/>
        <v/>
      </c>
      <c r="AJ346" t="str">
        <f ca="1"/>
        <v/>
      </c>
      <c r="AK346" t="str">
        <f ca="1"/>
        <v/>
      </c>
      <c r="AL346" t="str">
        <f ca="1"/>
        <v/>
      </c>
      <c r="AM346" t="str">
        <f ca="1"/>
        <v/>
      </c>
      <c r="AN346" t="str">
        <f ca="1"/>
        <v/>
      </c>
      <c r="AO346" t="str">
        <f ca="1"/>
        <v/>
      </c>
      <c r="AP346" t="str">
        <f ca="1"/>
        <v/>
      </c>
      <c r="AQ346" t="str">
        <f ca="1"/>
        <v/>
      </c>
      <c r="AR346" t="str">
        <f ca="1"/>
        <v/>
      </c>
      <c r="AS346" t="str">
        <f ca="1"/>
        <v/>
      </c>
      <c r="AT346" t="str">
        <f ca="1"/>
        <v/>
      </c>
      <c r="AU346" t="str">
        <f ca="1"/>
        <v/>
      </c>
      <c r="AV346" t="str">
        <f ca="1"/>
        <v/>
      </c>
      <c r="AW346" t="str">
        <f ca="1"/>
        <v/>
      </c>
      <c r="AX346" t="str">
        <f ca="1"/>
        <v/>
      </c>
      <c r="AY346" t="str">
        <f ca="1"/>
        <v/>
      </c>
      <c r="AZ346" t="str">
        <f ca="1"/>
        <v/>
      </c>
      <c r="BA346" t="str">
        <f ca="1"/>
        <v/>
      </c>
      <c r="BB346" t="str">
        <f ca="1"/>
        <v/>
      </c>
      <c r="BC346" t="str">
        <f ca="1"/>
        <v/>
      </c>
      <c r="BD346" t="str">
        <f ca="1"/>
        <v/>
      </c>
      <c r="BE346" t="str">
        <f ca="1"/>
        <v/>
      </c>
      <c r="BF346" t="str">
        <f ca="1"/>
        <v/>
      </c>
      <c r="BG346" t="str">
        <f ca="1"/>
        <v/>
      </c>
      <c r="BH346" t="str">
        <f ca="1"/>
        <v/>
      </c>
      <c r="BI346" t="str">
        <f ca="1"/>
        <v/>
      </c>
      <c r="BJ346" t="str">
        <f ca="1"/>
        <v/>
      </c>
      <c r="BK346" t="str">
        <f ca="1"/>
        <v/>
      </c>
      <c r="BL346" t="str">
        <f ca="1"/>
        <v/>
      </c>
      <c r="BM346" t="str">
        <f ca="1"/>
        <v/>
      </c>
      <c r="BN346" t="str">
        <f ca="1"/>
        <v/>
      </c>
      <c r="BO346" t="str">
        <f ca="1"/>
        <v/>
      </c>
      <c r="BP346" t="str">
        <f ca="1"/>
        <v/>
      </c>
      <c r="BQ346" t="str">
        <f ca="1"/>
        <v/>
      </c>
      <c r="BR346" t="str">
        <f ca="1"/>
        <v/>
      </c>
      <c r="BS346" t="str">
        <f ca="1"/>
        <v/>
      </c>
    </row>
    <row r="347" spans="1:71" x14ac:dyDescent="0.3">
      <c r="A347">
        <f ca="1"/>
        <v>50863</v>
      </c>
      <c r="B347" t="str">
        <f ca="1"/>
        <v>INTEL CORP</v>
      </c>
      <c r="C347" t="str">
        <f ca="1"/>
        <v>INTC</v>
      </c>
      <c r="D347" t="str">
        <f ca="1"/>
        <v>04 Manufacturing</v>
      </c>
      <c r="E347" t="str">
        <f ca="1"/>
        <v>Semiconductors &amp; Related Devices</v>
      </c>
      <c r="F347" t="str">
        <f ca="1"/>
        <v>3674</v>
      </c>
      <c r="G347" t="str">
        <f ca="1"/>
        <v>2200 MISSION COLLEGE BLVD RNB-4-151 SANTA CLARA, CA 95054</v>
      </c>
      <c r="H347">
        <f ca="1"/>
        <v>2026</v>
      </c>
      <c r="I347" t="str">
        <f ca="1"/>
        <v>FY</v>
      </c>
      <c r="J347">
        <f ca="1"/>
        <v>48.113182999999999</v>
      </c>
      <c r="K347" t="str">
        <f ca="1"/>
        <v/>
      </c>
      <c r="L347" t="str">
        <f ca="1"/>
        <v/>
      </c>
      <c r="M347" t="str">
        <f ca="1"/>
        <v/>
      </c>
      <c r="N347" t="str">
        <f ca="1"/>
        <v/>
      </c>
      <c r="O347" t="str">
        <f ca="1"/>
        <v/>
      </c>
      <c r="P347" t="str">
        <f ca="1"/>
        <v/>
      </c>
      <c r="Q347" t="str">
        <f ca="1"/>
        <v/>
      </c>
      <c r="R347" t="str">
        <f ca="1"/>
        <v/>
      </c>
      <c r="S347" t="str">
        <f ca="1"/>
        <v/>
      </c>
      <c r="T347" t="str">
        <f ca="1"/>
        <v/>
      </c>
      <c r="U347" t="str">
        <f ca="1"/>
        <v/>
      </c>
      <c r="V347" t="str">
        <f ca="1"/>
        <v/>
      </c>
      <c r="W347" t="str">
        <f ca="1"/>
        <v/>
      </c>
      <c r="X347" t="str">
        <f ca="1"/>
        <v/>
      </c>
      <c r="Y347" t="str">
        <f ca="1"/>
        <v/>
      </c>
      <c r="Z347" t="str">
        <f ca="1"/>
        <v/>
      </c>
      <c r="AA347" t="str">
        <f ca="1"/>
        <v/>
      </c>
      <c r="AB347" t="str">
        <f ca="1"/>
        <v/>
      </c>
      <c r="AC347" t="str">
        <f ca="1"/>
        <v/>
      </c>
      <c r="AD347" t="str">
        <f ca="1"/>
        <v/>
      </c>
      <c r="AE347" t="str">
        <f ca="1"/>
        <v/>
      </c>
      <c r="AF347" t="str">
        <f ca="1"/>
        <v/>
      </c>
      <c r="AG347" t="str">
        <f ca="1"/>
        <v/>
      </c>
      <c r="AH347" t="str">
        <f ca="1"/>
        <v/>
      </c>
      <c r="AI347" t="str">
        <f ca="1"/>
        <v/>
      </c>
      <c r="AJ347" t="str">
        <f ca="1"/>
        <v/>
      </c>
      <c r="AK347" t="str">
        <f ca="1"/>
        <v/>
      </c>
      <c r="AL347" t="str">
        <f ca="1"/>
        <v/>
      </c>
      <c r="AM347" t="str">
        <f ca="1"/>
        <v/>
      </c>
      <c r="AN347" t="str">
        <f ca="1"/>
        <v/>
      </c>
      <c r="AO347" t="str">
        <f ca="1"/>
        <v/>
      </c>
      <c r="AP347" t="str">
        <f ca="1"/>
        <v/>
      </c>
      <c r="AQ347" t="str">
        <f ca="1"/>
        <v/>
      </c>
      <c r="AR347" t="str">
        <f ca="1"/>
        <v/>
      </c>
      <c r="AS347" t="str">
        <f ca="1"/>
        <v/>
      </c>
      <c r="AT347" t="str">
        <f ca="1"/>
        <v/>
      </c>
      <c r="AU347" t="str">
        <f ca="1"/>
        <v/>
      </c>
      <c r="AV347" t="str">
        <f ca="1"/>
        <v/>
      </c>
      <c r="AW347" t="str">
        <f ca="1"/>
        <v/>
      </c>
      <c r="AX347" t="str">
        <f ca="1"/>
        <v/>
      </c>
      <c r="AY347" t="str">
        <f ca="1"/>
        <v/>
      </c>
      <c r="AZ347" t="str">
        <f ca="1"/>
        <v/>
      </c>
      <c r="BA347" t="str">
        <f ca="1"/>
        <v/>
      </c>
      <c r="BB347" t="str">
        <f ca="1"/>
        <v/>
      </c>
      <c r="BC347" t="str">
        <f ca="1"/>
        <v/>
      </c>
      <c r="BD347" t="str">
        <f ca="1"/>
        <v/>
      </c>
      <c r="BE347" t="str">
        <f ca="1"/>
        <v/>
      </c>
      <c r="BF347" t="str">
        <f ca="1"/>
        <v/>
      </c>
      <c r="BG347" t="str">
        <f ca="1"/>
        <v/>
      </c>
      <c r="BH347" t="str">
        <f ca="1"/>
        <v/>
      </c>
      <c r="BI347" t="str">
        <f ca="1"/>
        <v/>
      </c>
      <c r="BJ347" t="str">
        <f ca="1"/>
        <v/>
      </c>
      <c r="BK347" t="str">
        <f ca="1"/>
        <v/>
      </c>
      <c r="BL347" t="str">
        <f ca="1"/>
        <v/>
      </c>
      <c r="BM347" t="str">
        <f ca="1"/>
        <v/>
      </c>
      <c r="BN347" t="str">
        <f ca="1"/>
        <v/>
      </c>
      <c r="BO347" t="str">
        <f ca="1"/>
        <v/>
      </c>
      <c r="BP347" t="str">
        <f ca="1"/>
        <v/>
      </c>
      <c r="BQ347" t="str">
        <f ca="1"/>
        <v/>
      </c>
      <c r="BR347" t="str">
        <f ca="1"/>
        <v/>
      </c>
      <c r="BS347" t="str">
        <f ca="1"/>
        <v/>
      </c>
    </row>
    <row r="348" spans="1:71" x14ac:dyDescent="0.3">
      <c r="A348">
        <f ca="1"/>
        <v>50863</v>
      </c>
      <c r="B348" t="str">
        <f ca="1"/>
        <v>INTEL CORP</v>
      </c>
      <c r="C348" t="str">
        <f ca="1"/>
        <v>INTC</v>
      </c>
      <c r="D348" t="str">
        <f ca="1"/>
        <v>04 Manufacturing</v>
      </c>
      <c r="E348" t="str">
        <f ca="1"/>
        <v>Semiconductors &amp; Related Devices</v>
      </c>
      <c r="F348" t="str">
        <f ca="1"/>
        <v>3674</v>
      </c>
      <c r="G348" t="str">
        <f ca="1"/>
        <v>2200 MISSION COLLEGE BLVD RNB-4-151 SANTA CLARA, CA 95054</v>
      </c>
      <c r="H348">
        <f ca="1"/>
        <v>2025</v>
      </c>
      <c r="I348" t="str">
        <f ca="1"/>
        <v>FY</v>
      </c>
      <c r="J348">
        <f ca="1"/>
        <v>26.540627000000001</v>
      </c>
      <c r="K348">
        <f ca="1"/>
        <v>211429000000</v>
      </c>
      <c r="L348">
        <f ca="1"/>
        <v>63688000000</v>
      </c>
      <c r="M348">
        <f ca="1"/>
        <v>14265000000</v>
      </c>
      <c r="N348">
        <f ca="1"/>
        <v>3839000000</v>
      </c>
      <c r="O348">
        <f ca="1"/>
        <v>11618000000</v>
      </c>
      <c r="P348" t="str">
        <f ca="1"/>
        <v/>
      </c>
      <c r="Q348" t="str">
        <f ca="1"/>
        <v/>
      </c>
      <c r="R348">
        <f ca="1"/>
        <v>2772000000</v>
      </c>
      <c r="S348">
        <f ca="1"/>
        <v>23912000000</v>
      </c>
      <c r="T348" t="str">
        <f ca="1"/>
        <v/>
      </c>
      <c r="U348">
        <f ca="1"/>
        <v>31575000000</v>
      </c>
      <c r="V348">
        <f ca="1"/>
        <v>9882000000</v>
      </c>
      <c r="W348" t="str">
        <f ca="1"/>
        <v/>
      </c>
      <c r="X348">
        <f ca="1"/>
        <v>2499000000</v>
      </c>
      <c r="Y348">
        <f ca="1"/>
        <v>46585000000</v>
      </c>
      <c r="Z348">
        <f ca="1"/>
        <v>114281000000</v>
      </c>
      <c r="AA348" t="str">
        <f ca="1"/>
        <v/>
      </c>
      <c r="AB348">
        <f ca="1"/>
        <v>48983000000</v>
      </c>
      <c r="AC348" t="str">
        <f ca="1"/>
        <v/>
      </c>
      <c r="AD348">
        <f ca="1"/>
        <v>4994000000</v>
      </c>
      <c r="AE348">
        <f ca="1"/>
        <v>18375000000</v>
      </c>
      <c r="AF348" t="str">
        <f ca="1"/>
        <v/>
      </c>
      <c r="AG348" t="str">
        <f ca="1"/>
        <v/>
      </c>
      <c r="AH348">
        <f ca="1"/>
        <v>-2214000000</v>
      </c>
      <c r="AI348">
        <f ca="1"/>
        <v>13774000000</v>
      </c>
      <c r="AJ348">
        <f ca="1"/>
        <v>20589000000</v>
      </c>
      <c r="AK348">
        <f ca="1"/>
        <v>1531000000</v>
      </c>
      <c r="AL348">
        <f ca="1"/>
        <v>-267000000</v>
      </c>
      <c r="AM348" t="str">
        <f ca="1"/>
        <v/>
      </c>
      <c r="AN348" t="str">
        <f ca="1"/>
        <v/>
      </c>
      <c r="AO348">
        <f ca="1"/>
        <v>9697000000</v>
      </c>
      <c r="AP348" t="str">
        <f ca="1"/>
        <v/>
      </c>
      <c r="AQ348" t="str">
        <f ca="1"/>
        <v/>
      </c>
      <c r="AR348" t="str">
        <f ca="1"/>
        <v/>
      </c>
      <c r="AS348">
        <f ca="1"/>
        <v>-14821000000</v>
      </c>
      <c r="AT348">
        <f ca="1"/>
        <v>11587000000</v>
      </c>
      <c r="AU348" t="str">
        <f ca="1"/>
        <v/>
      </c>
      <c r="AV348" t="str">
        <f ca="1"/>
        <v/>
      </c>
      <c r="AW348">
        <f ca="1"/>
        <v>-0.06</v>
      </c>
      <c r="AX348">
        <f ca="1"/>
        <v>11908000000</v>
      </c>
      <c r="AY348" t="str">
        <f ca="1"/>
        <v/>
      </c>
      <c r="AZ348" t="str">
        <f ca="1"/>
        <v/>
      </c>
      <c r="BA348" t="str">
        <f ca="1"/>
        <v/>
      </c>
      <c r="BB348" t="str">
        <f ca="1"/>
        <v/>
      </c>
      <c r="BC348" t="str">
        <f ca="1"/>
        <v/>
      </c>
      <c r="BD348" t="str">
        <f ca="1"/>
        <v/>
      </c>
      <c r="BE348" t="str">
        <f ca="1"/>
        <v/>
      </c>
      <c r="BF348" t="str">
        <f ca="1"/>
        <v/>
      </c>
      <c r="BG348" t="str">
        <f ca="1"/>
        <v/>
      </c>
      <c r="BH348" t="str">
        <f ca="1"/>
        <v/>
      </c>
      <c r="BI348" t="str">
        <f ca="1"/>
        <v/>
      </c>
      <c r="BJ348" t="str">
        <f ca="1"/>
        <v/>
      </c>
      <c r="BK348" t="str">
        <f ca="1"/>
        <v/>
      </c>
      <c r="BL348" t="str">
        <f ca="1"/>
        <v/>
      </c>
      <c r="BM348" t="str">
        <f ca="1"/>
        <v/>
      </c>
      <c r="BN348">
        <f ca="1"/>
        <v>0.45178147268408603</v>
      </c>
      <c r="BO348">
        <f ca="1"/>
        <v>1.64908946951702</v>
      </c>
      <c r="BP348">
        <f ca="1"/>
        <v>-442.34378333333302</v>
      </c>
      <c r="BQ348">
        <f ca="1"/>
        <v>-2.33634637428794E-3</v>
      </c>
      <c r="BR348" t="str">
        <f ca="1"/>
        <v/>
      </c>
      <c r="BS348">
        <f ca="1"/>
        <v>-1.39344039691637E-11</v>
      </c>
    </row>
    <row r="349" spans="1:71" x14ac:dyDescent="0.3">
      <c r="A349">
        <f ca="1"/>
        <v>50863</v>
      </c>
      <c r="B349" t="str">
        <f ca="1"/>
        <v>INTEL CORP</v>
      </c>
      <c r="C349" t="str">
        <f ca="1"/>
        <v>INTC</v>
      </c>
      <c r="D349" t="str">
        <f ca="1"/>
        <v>04 Manufacturing</v>
      </c>
      <c r="E349" t="str">
        <f ca="1"/>
        <v>Semiconductors &amp; Related Devices</v>
      </c>
      <c r="F349" t="str">
        <f ca="1"/>
        <v>3674</v>
      </c>
      <c r="G349" t="str">
        <f ca="1"/>
        <v>2200 MISSION COLLEGE BLVD RNB-4-151 SANTA CLARA, CA 95054</v>
      </c>
      <c r="H349">
        <f ca="1"/>
        <v>2024</v>
      </c>
      <c r="I349" t="str">
        <f ca="1"/>
        <v>FY</v>
      </c>
      <c r="J349">
        <f ca="1"/>
        <v>28.699639999999999</v>
      </c>
      <c r="K349">
        <f ca="1"/>
        <v>196485000000</v>
      </c>
      <c r="L349">
        <f ca="1"/>
        <v>47324000000</v>
      </c>
      <c r="M349" t="str">
        <f ca="1"/>
        <v/>
      </c>
      <c r="N349">
        <f ca="1"/>
        <v>3478000000</v>
      </c>
      <c r="O349">
        <f ca="1"/>
        <v>12198000000</v>
      </c>
      <c r="P349" t="str">
        <f ca="1"/>
        <v/>
      </c>
      <c r="Q349" t="str">
        <f ca="1"/>
        <v/>
      </c>
      <c r="R349">
        <f ca="1"/>
        <v>3691000000</v>
      </c>
      <c r="S349">
        <f ca="1"/>
        <v>24693000000</v>
      </c>
      <c r="T349" t="str">
        <f ca="1"/>
        <v/>
      </c>
      <c r="U349">
        <f ca="1"/>
        <v>35666000000</v>
      </c>
      <c r="V349">
        <f ca="1"/>
        <v>12556000000</v>
      </c>
      <c r="W349" t="str">
        <f ca="1"/>
        <v/>
      </c>
      <c r="X349">
        <f ca="1"/>
        <v>3729000000</v>
      </c>
      <c r="Y349">
        <f ca="1"/>
        <v>50011000000</v>
      </c>
      <c r="Z349">
        <f ca="1"/>
        <v>99270000000</v>
      </c>
      <c r="AA349" t="str">
        <f ca="1"/>
        <v/>
      </c>
      <c r="AB349">
        <f ca="1"/>
        <v>49032000000</v>
      </c>
      <c r="AC349" t="str">
        <f ca="1"/>
        <v/>
      </c>
      <c r="AD349">
        <f ca="1"/>
        <v>4330000000</v>
      </c>
      <c r="AE349">
        <f ca="1"/>
        <v>17345000000</v>
      </c>
      <c r="AF349" t="str">
        <f ca="1"/>
        <v/>
      </c>
      <c r="AG349" t="str">
        <f ca="1"/>
        <v/>
      </c>
      <c r="AH349">
        <f ca="1"/>
        <v>-11678000000</v>
      </c>
      <c r="AI349">
        <f ca="1"/>
        <v>16546000000</v>
      </c>
      <c r="AJ349">
        <f ca="1"/>
        <v>29023000000</v>
      </c>
      <c r="AK349">
        <f ca="1"/>
        <v>8023000000</v>
      </c>
      <c r="AL349">
        <f ca="1"/>
        <v>-18756000000</v>
      </c>
      <c r="AM349" t="str">
        <f ca="1"/>
        <v/>
      </c>
      <c r="AN349" t="str">
        <f ca="1"/>
        <v/>
      </c>
      <c r="AO349">
        <f ca="1"/>
        <v>8288000000</v>
      </c>
      <c r="AP349" t="str">
        <f ca="1"/>
        <v/>
      </c>
      <c r="AQ349" t="str">
        <f ca="1"/>
        <v/>
      </c>
      <c r="AR349" t="str">
        <f ca="1"/>
        <v/>
      </c>
      <c r="AS349">
        <f ca="1"/>
        <v>-18256000000</v>
      </c>
      <c r="AT349">
        <f ca="1"/>
        <v>11138000000</v>
      </c>
      <c r="AU349" t="str">
        <f ca="1"/>
        <v/>
      </c>
      <c r="AV349" t="str">
        <f ca="1"/>
        <v/>
      </c>
      <c r="AW349">
        <f ca="1"/>
        <v>-4.38</v>
      </c>
      <c r="AX349">
        <f ca="1"/>
        <v>11662500000</v>
      </c>
      <c r="AY349" t="str">
        <f ca="1"/>
        <v/>
      </c>
      <c r="AZ349" t="str">
        <f ca="1"/>
        <v/>
      </c>
      <c r="BA349" t="str">
        <f ca="1"/>
        <v/>
      </c>
      <c r="BB349" t="str">
        <f ca="1"/>
        <v/>
      </c>
      <c r="BC349" t="str">
        <f ca="1"/>
        <v/>
      </c>
      <c r="BD349" t="str">
        <f ca="1"/>
        <v/>
      </c>
      <c r="BE349" t="str">
        <f ca="1"/>
        <v/>
      </c>
      <c r="BF349" t="str">
        <f ca="1"/>
        <v/>
      </c>
      <c r="BG349" t="str">
        <f ca="1"/>
        <v/>
      </c>
      <c r="BH349" t="str">
        <f ca="1"/>
        <v/>
      </c>
      <c r="BI349" t="str">
        <f ca="1"/>
        <v/>
      </c>
      <c r="BJ349" t="str">
        <f ca="1"/>
        <v/>
      </c>
      <c r="BK349" t="str">
        <f ca="1"/>
        <v/>
      </c>
      <c r="BL349" t="str">
        <f ca="1"/>
        <v/>
      </c>
      <c r="BM349" t="str">
        <f ca="1"/>
        <v/>
      </c>
      <c r="BN349" t="str">
        <f ca="1"/>
        <v/>
      </c>
      <c r="BO349">
        <f ca="1"/>
        <v>0.98485953008467497</v>
      </c>
      <c r="BP349">
        <f ca="1"/>
        <v>-6.5524292237442898</v>
      </c>
      <c r="BQ349">
        <f ca="1"/>
        <v>-0.18893925657298299</v>
      </c>
      <c r="BR349" t="str">
        <f ca="1"/>
        <v/>
      </c>
      <c r="BS349">
        <f ca="1"/>
        <v>-1.2662881353883299E-9</v>
      </c>
    </row>
    <row r="350" spans="1:71" x14ac:dyDescent="0.3">
      <c r="A350">
        <f ca="1"/>
        <v>50863</v>
      </c>
      <c r="B350" t="str">
        <f ca="1"/>
        <v>INTEL CORP</v>
      </c>
      <c r="C350" t="str">
        <f ca="1"/>
        <v>INTC</v>
      </c>
      <c r="D350" t="str">
        <f ca="1"/>
        <v>04 Manufacturing</v>
      </c>
      <c r="E350" t="str">
        <f ca="1"/>
        <v>Semiconductors &amp; Related Devices</v>
      </c>
      <c r="F350" t="str">
        <f ca="1"/>
        <v>3674</v>
      </c>
      <c r="G350" t="str">
        <f ca="1"/>
        <v>2200 MISSION COLLEGE BLVD RNB-4-151 SANTA CLARA, CA 95054</v>
      </c>
      <c r="H350">
        <f ca="1"/>
        <v>2023</v>
      </c>
      <c r="I350" t="str">
        <f ca="1"/>
        <v>FY</v>
      </c>
      <c r="J350">
        <f ca="1"/>
        <v>32.583035000000002</v>
      </c>
      <c r="K350">
        <f ca="1"/>
        <v>191572000000</v>
      </c>
      <c r="L350">
        <f ca="1"/>
        <v>43269000000</v>
      </c>
      <c r="M350" t="str">
        <f ca="1"/>
        <v/>
      </c>
      <c r="N350">
        <f ca="1"/>
        <v>3402000000</v>
      </c>
      <c r="O350">
        <f ca="1"/>
        <v>11127000000</v>
      </c>
      <c r="P350" t="str">
        <f ca="1"/>
        <v/>
      </c>
      <c r="Q350" t="str">
        <f ca="1"/>
        <v/>
      </c>
      <c r="R350">
        <f ca="1"/>
        <v>4589000000</v>
      </c>
      <c r="S350">
        <f ca="1"/>
        <v>27591000000</v>
      </c>
      <c r="T350" t="str">
        <f ca="1"/>
        <v/>
      </c>
      <c r="U350">
        <f ca="1"/>
        <v>28053000000</v>
      </c>
      <c r="V350">
        <f ca="1"/>
        <v>8578000000</v>
      </c>
      <c r="W350" t="str">
        <f ca="1"/>
        <v/>
      </c>
      <c r="X350">
        <f ca="1"/>
        <v>2288000000</v>
      </c>
      <c r="Y350">
        <f ca="1"/>
        <v>49266000000</v>
      </c>
      <c r="Z350">
        <f ca="1"/>
        <v>105590000000</v>
      </c>
      <c r="AA350" t="str">
        <f ca="1"/>
        <v/>
      </c>
      <c r="AB350">
        <f ca="1"/>
        <v>69156000000</v>
      </c>
      <c r="AC350" t="str">
        <f ca="1"/>
        <v/>
      </c>
      <c r="AD350">
        <f ca="1"/>
        <v>4228000000</v>
      </c>
      <c r="AE350">
        <f ca="1"/>
        <v>21711000000</v>
      </c>
      <c r="AF350" t="str">
        <f ca="1"/>
        <v/>
      </c>
      <c r="AG350" t="str">
        <f ca="1"/>
        <v/>
      </c>
      <c r="AH350">
        <f ca="1"/>
        <v>93000000</v>
      </c>
      <c r="AI350">
        <f ca="1"/>
        <v>16046000000</v>
      </c>
      <c r="AJ350">
        <f ca="1"/>
        <v>21618000000</v>
      </c>
      <c r="AK350">
        <f ca="1"/>
        <v>-913000000</v>
      </c>
      <c r="AL350">
        <f ca="1"/>
        <v>1689000000</v>
      </c>
      <c r="AM350">
        <f ca="1"/>
        <v>878000000</v>
      </c>
      <c r="AN350" t="str">
        <f ca="1"/>
        <v/>
      </c>
      <c r="AO350">
        <f ca="1"/>
        <v>11471000000</v>
      </c>
      <c r="AP350" t="str">
        <f ca="1"/>
        <v/>
      </c>
      <c r="AQ350" t="str">
        <f ca="1"/>
        <v/>
      </c>
      <c r="AR350" t="str">
        <f ca="1"/>
        <v/>
      </c>
      <c r="AS350">
        <f ca="1"/>
        <v>-24041000000</v>
      </c>
      <c r="AT350">
        <f ca="1"/>
        <v>8505000000</v>
      </c>
      <c r="AU350" t="str">
        <f ca="1"/>
        <v/>
      </c>
      <c r="AV350" t="str">
        <f ca="1"/>
        <v/>
      </c>
      <c r="AW350">
        <f ca="1"/>
        <v>0.4</v>
      </c>
      <c r="AX350">
        <f ca="1"/>
        <v>12175500000</v>
      </c>
      <c r="AY350" t="str">
        <f ca="1"/>
        <v/>
      </c>
      <c r="AZ350">
        <f ca="1"/>
        <v>1654000000</v>
      </c>
      <c r="BA350">
        <f ca="1"/>
        <v>1654000000</v>
      </c>
      <c r="BB350" t="str">
        <f ca="1"/>
        <v/>
      </c>
      <c r="BC350" t="str">
        <f ca="1"/>
        <v/>
      </c>
      <c r="BD350" t="str">
        <f ca="1"/>
        <v/>
      </c>
      <c r="BE350" t="str">
        <f ca="1"/>
        <v/>
      </c>
      <c r="BF350" t="str">
        <f ca="1"/>
        <v/>
      </c>
      <c r="BG350" t="str">
        <f ca="1"/>
        <v/>
      </c>
      <c r="BH350" t="str">
        <f ca="1"/>
        <v/>
      </c>
      <c r="BI350" t="str">
        <f ca="1"/>
        <v/>
      </c>
      <c r="BJ350" t="str">
        <f ca="1"/>
        <v/>
      </c>
      <c r="BK350" t="str">
        <f ca="1"/>
        <v/>
      </c>
      <c r="BL350" t="str">
        <f ca="1"/>
        <v/>
      </c>
      <c r="BM350">
        <f ca="1"/>
        <v>1.88382687927107</v>
      </c>
      <c r="BN350" t="str">
        <f ca="1"/>
        <v/>
      </c>
      <c r="BO350">
        <f ca="1"/>
        <v>1.14575981178484</v>
      </c>
      <c r="BP350">
        <f ca="1"/>
        <v>81.457587500000002</v>
      </c>
      <c r="BQ350">
        <f ca="1"/>
        <v>1.59958329387253E-2</v>
      </c>
      <c r="BR350" t="str">
        <f ca="1"/>
        <v/>
      </c>
      <c r="BS350">
        <f ca="1"/>
        <v>1.2343227578369199E-10</v>
      </c>
    </row>
    <row r="351" spans="1:71" x14ac:dyDescent="0.3">
      <c r="A351">
        <f ca="1"/>
        <v>50863</v>
      </c>
      <c r="B351" t="str">
        <f ca="1"/>
        <v>INTEL CORP</v>
      </c>
      <c r="C351" t="str">
        <f ca="1"/>
        <v>INTC</v>
      </c>
      <c r="D351" t="str">
        <f ca="1"/>
        <v>04 Manufacturing</v>
      </c>
      <c r="E351" t="str">
        <f ca="1"/>
        <v>Semiconductors &amp; Related Devices</v>
      </c>
      <c r="F351" t="str">
        <f ca="1"/>
        <v>3674</v>
      </c>
      <c r="G351" t="str">
        <f ca="1"/>
        <v>2200 MISSION COLLEGE BLVD RNB-4-151 SANTA CLARA, CA 95054</v>
      </c>
      <c r="H351">
        <f ca="1"/>
        <v>2022</v>
      </c>
      <c r="I351" t="str">
        <f ca="1"/>
        <v>FY</v>
      </c>
      <c r="J351">
        <f ca="1"/>
        <v>35.908861000000002</v>
      </c>
      <c r="K351">
        <f ca="1"/>
        <v>182103000000</v>
      </c>
      <c r="L351">
        <f ca="1"/>
        <v>50407000000</v>
      </c>
      <c r="M351" t="str">
        <f ca="1"/>
        <v/>
      </c>
      <c r="N351">
        <f ca="1"/>
        <v>4133000000</v>
      </c>
      <c r="O351">
        <f ca="1"/>
        <v>13224000000</v>
      </c>
      <c r="P351" t="str">
        <f ca="1"/>
        <v/>
      </c>
      <c r="Q351">
        <f ca="1"/>
        <v>80860000000</v>
      </c>
      <c r="R351">
        <f ca="1"/>
        <v>6018000000</v>
      </c>
      <c r="S351">
        <f ca="1"/>
        <v>27591000000</v>
      </c>
      <c r="T351" t="str">
        <f ca="1"/>
        <v/>
      </c>
      <c r="U351">
        <f ca="1"/>
        <v>32155000000</v>
      </c>
      <c r="V351">
        <f ca="1"/>
        <v>9595000000</v>
      </c>
      <c r="W351" t="str">
        <f ca="1"/>
        <v/>
      </c>
      <c r="X351">
        <f ca="1"/>
        <v>4367000000</v>
      </c>
      <c r="Y351">
        <f ca="1"/>
        <v>38107000000</v>
      </c>
      <c r="Z351">
        <f ca="1"/>
        <v>101423000000</v>
      </c>
      <c r="AA351" t="str">
        <f ca="1"/>
        <v/>
      </c>
      <c r="AB351">
        <f ca="1"/>
        <v>70405000000</v>
      </c>
      <c r="AC351" t="str">
        <f ca="1"/>
        <v/>
      </c>
      <c r="AD351">
        <f ca="1"/>
        <v>4137000000</v>
      </c>
      <c r="AE351">
        <f ca="1"/>
        <v>26866000000</v>
      </c>
      <c r="AF351" t="str">
        <f ca="1"/>
        <v/>
      </c>
      <c r="AG351" t="str">
        <f ca="1"/>
        <v/>
      </c>
      <c r="AH351">
        <f ca="1"/>
        <v>2334000000</v>
      </c>
      <c r="AI351">
        <f ca="1"/>
        <v>17528000000</v>
      </c>
      <c r="AJ351">
        <f ca="1"/>
        <v>24532000000</v>
      </c>
      <c r="AK351">
        <f ca="1"/>
        <v>-249000000</v>
      </c>
      <c r="AL351">
        <f ca="1"/>
        <v>8014000000</v>
      </c>
      <c r="AM351">
        <f ca="1"/>
        <v>496000000</v>
      </c>
      <c r="AN351" t="str">
        <f ca="1"/>
        <v/>
      </c>
      <c r="AO351">
        <f ca="1"/>
        <v>15433000000</v>
      </c>
      <c r="AP351" t="str">
        <f ca="1"/>
        <v/>
      </c>
      <c r="AQ351" t="str">
        <f ca="1"/>
        <v/>
      </c>
      <c r="AR351" t="str">
        <f ca="1"/>
        <v/>
      </c>
      <c r="AS351">
        <f ca="1"/>
        <v>-10477000000</v>
      </c>
      <c r="AT351">
        <f ca="1"/>
        <v>1361000000</v>
      </c>
      <c r="AU351" t="str">
        <f ca="1"/>
        <v/>
      </c>
      <c r="AV351" t="str">
        <f ca="1"/>
        <v/>
      </c>
      <c r="AW351">
        <f ca="1"/>
        <v>1.95</v>
      </c>
      <c r="AX351">
        <f ca="1"/>
        <v>12000000000</v>
      </c>
      <c r="AY351" t="str">
        <f ca="1"/>
        <v/>
      </c>
      <c r="AZ351">
        <f ca="1"/>
        <v>8261000000</v>
      </c>
      <c r="BA351">
        <f ca="1"/>
        <v>8261000000</v>
      </c>
      <c r="BB351" t="str">
        <f ca="1"/>
        <v/>
      </c>
      <c r="BC351" t="str">
        <f ca="1"/>
        <v/>
      </c>
      <c r="BD351" t="str">
        <f ca="1"/>
        <v/>
      </c>
      <c r="BE351" t="str">
        <f ca="1"/>
        <v/>
      </c>
      <c r="BF351" t="str">
        <f ca="1"/>
        <v/>
      </c>
      <c r="BG351" t="str">
        <f ca="1"/>
        <v/>
      </c>
      <c r="BH351" t="str">
        <f ca="1"/>
        <v/>
      </c>
      <c r="BI351" t="str">
        <f ca="1"/>
        <v/>
      </c>
      <c r="BJ351" t="str">
        <f ca="1"/>
        <v/>
      </c>
      <c r="BK351" t="str">
        <f ca="1"/>
        <v/>
      </c>
      <c r="BL351" t="str">
        <f ca="1"/>
        <v/>
      </c>
      <c r="BM351">
        <f ca="1"/>
        <v>16.6552419354839</v>
      </c>
      <c r="BN351" t="str">
        <f ca="1"/>
        <v/>
      </c>
      <c r="BO351">
        <f ca="1"/>
        <v>1.1563675944643099</v>
      </c>
      <c r="BP351">
        <f ca="1"/>
        <v>18.414800512820499</v>
      </c>
      <c r="BQ351">
        <f ca="1"/>
        <v>7.9015607899588794E-2</v>
      </c>
      <c r="BR351" t="str">
        <f ca="1"/>
        <v/>
      </c>
      <c r="BS351">
        <f ca="1"/>
        <v>6.90398419983633E-10</v>
      </c>
    </row>
    <row r="352" spans="1:71" x14ac:dyDescent="0.3">
      <c r="A352">
        <f ca="1"/>
        <v>50863</v>
      </c>
      <c r="B352" t="str">
        <f ca="1"/>
        <v>INTEL CORP</v>
      </c>
      <c r="C352" t="str">
        <f ca="1"/>
        <v>INTC</v>
      </c>
      <c r="D352" t="str">
        <f ca="1"/>
        <v>04 Manufacturing</v>
      </c>
      <c r="E352" t="str">
        <f ca="1"/>
        <v>Semiconductors &amp; Related Devices</v>
      </c>
      <c r="F352" t="str">
        <f ca="1"/>
        <v>3674</v>
      </c>
      <c r="G352" t="str">
        <f ca="1"/>
        <v>2200 MISSION COLLEGE BLVD RNB-4-151 SANTA CLARA, CA 95054</v>
      </c>
      <c r="H352">
        <f ca="1"/>
        <v>2021</v>
      </c>
      <c r="I352" t="str">
        <f ca="1"/>
        <v>FY</v>
      </c>
      <c r="J352">
        <f ca="1"/>
        <v>51.107964000000003</v>
      </c>
      <c r="K352">
        <f ca="1"/>
        <v>168406000000</v>
      </c>
      <c r="L352">
        <f ca="1"/>
        <v>57718000000</v>
      </c>
      <c r="M352" t="str">
        <f ca="1"/>
        <v/>
      </c>
      <c r="N352">
        <f ca="1"/>
        <v>9457000000</v>
      </c>
      <c r="O352">
        <f ca="1"/>
        <v>10776000000</v>
      </c>
      <c r="P352" t="str">
        <f ca="1"/>
        <v/>
      </c>
      <c r="Q352">
        <f ca="1"/>
        <v>63245000000</v>
      </c>
      <c r="R352">
        <f ca="1"/>
        <v>7270000000</v>
      </c>
      <c r="S352">
        <f ca="1"/>
        <v>26963000000</v>
      </c>
      <c r="T352" t="str">
        <f ca="1"/>
        <v/>
      </c>
      <c r="U352">
        <f ca="1"/>
        <v>27462000000</v>
      </c>
      <c r="V352">
        <f ca="1"/>
        <v>5747000000</v>
      </c>
      <c r="W352" t="str">
        <f ca="1"/>
        <v/>
      </c>
      <c r="X352">
        <f ca="1"/>
        <v>4591000000</v>
      </c>
      <c r="Y352">
        <f ca="1"/>
        <v>38101000000</v>
      </c>
      <c r="Z352">
        <f ca="1"/>
        <v>95391000000</v>
      </c>
      <c r="AA352" t="str">
        <f ca="1"/>
        <v/>
      </c>
      <c r="AB352">
        <f ca="1"/>
        <v>68265000000</v>
      </c>
      <c r="AC352" t="str">
        <f ca="1"/>
        <v/>
      </c>
      <c r="AD352">
        <f ca="1"/>
        <v>4070000000</v>
      </c>
      <c r="AE352">
        <f ca="1"/>
        <v>43815000000</v>
      </c>
      <c r="AF352" t="str">
        <f ca="1"/>
        <v/>
      </c>
      <c r="AG352" t="str">
        <f ca="1"/>
        <v/>
      </c>
      <c r="AH352">
        <f ca="1"/>
        <v>19456000000</v>
      </c>
      <c r="AI352">
        <f ca="1"/>
        <v>15190000000</v>
      </c>
      <c r="AJ352">
        <f ca="1"/>
        <v>24359000000</v>
      </c>
      <c r="AK352">
        <f ca="1"/>
        <v>1835000000</v>
      </c>
      <c r="AL352">
        <f ca="1"/>
        <v>19868000000</v>
      </c>
      <c r="AM352">
        <f ca="1"/>
        <v>597000000</v>
      </c>
      <c r="AN352" t="str">
        <f ca="1"/>
        <v/>
      </c>
      <c r="AO352">
        <f ca="1"/>
        <v>29991000000</v>
      </c>
      <c r="AP352" t="str">
        <f ca="1"/>
        <v/>
      </c>
      <c r="AQ352" t="str">
        <f ca="1"/>
        <v/>
      </c>
      <c r="AR352" t="str">
        <f ca="1"/>
        <v/>
      </c>
      <c r="AS352">
        <f ca="1"/>
        <v>-25167000000</v>
      </c>
      <c r="AT352">
        <f ca="1"/>
        <v>-5862000000</v>
      </c>
      <c r="AU352" t="str">
        <f ca="1"/>
        <v/>
      </c>
      <c r="AV352" t="str">
        <f ca="1"/>
        <v/>
      </c>
      <c r="AW352">
        <f ca="1"/>
        <v>4.8899999999999997</v>
      </c>
      <c r="AX352">
        <f ca="1"/>
        <v>9601500000</v>
      </c>
      <c r="AY352" t="str">
        <f ca="1"/>
        <v/>
      </c>
      <c r="AZ352">
        <f ca="1"/>
        <v>22300000000</v>
      </c>
      <c r="BA352">
        <f ca="1"/>
        <v>22300000000</v>
      </c>
      <c r="BB352" t="str">
        <f ca="1"/>
        <v/>
      </c>
      <c r="BC352" t="str">
        <f ca="1"/>
        <v/>
      </c>
      <c r="BD352" t="str">
        <f ca="1"/>
        <v/>
      </c>
      <c r="BE352" t="str">
        <f ca="1"/>
        <v/>
      </c>
      <c r="BF352" t="str">
        <f ca="1"/>
        <v/>
      </c>
      <c r="BG352" t="str">
        <f ca="1"/>
        <v/>
      </c>
      <c r="BH352" t="str">
        <f ca="1"/>
        <v/>
      </c>
      <c r="BI352" t="str">
        <f ca="1"/>
        <v/>
      </c>
      <c r="BJ352" t="str">
        <f ca="1"/>
        <v/>
      </c>
      <c r="BK352" t="str">
        <f ca="1"/>
        <v/>
      </c>
      <c r="BL352" t="str">
        <f ca="1"/>
        <v/>
      </c>
      <c r="BM352">
        <f ca="1"/>
        <v>37.353433835845898</v>
      </c>
      <c r="BN352" t="str">
        <f ca="1"/>
        <v/>
      </c>
      <c r="BO352">
        <f ca="1"/>
        <v>1.7093438205520399</v>
      </c>
      <c r="BP352">
        <f ca="1"/>
        <v>10.451526380368101</v>
      </c>
      <c r="BQ352">
        <f ca="1"/>
        <v>0.208279607090816</v>
      </c>
      <c r="BR352" t="str">
        <f ca="1"/>
        <v/>
      </c>
      <c r="BS352">
        <f ca="1"/>
        <v>2.6199321105764702E-9</v>
      </c>
    </row>
    <row r="353" spans="1:71" x14ac:dyDescent="0.3">
      <c r="A353">
        <f ca="1"/>
        <v>50863</v>
      </c>
      <c r="B353" t="str">
        <f ca="1"/>
        <v>INTEL CORP</v>
      </c>
      <c r="C353" t="str">
        <f ca="1"/>
        <v>INTC</v>
      </c>
      <c r="D353" t="str">
        <f ca="1"/>
        <v>04 Manufacturing</v>
      </c>
      <c r="E353" t="str">
        <f ca="1"/>
        <v>Semiconductors &amp; Related Devices</v>
      </c>
      <c r="F353" t="str">
        <f ca="1"/>
        <v>3674</v>
      </c>
      <c r="G353" t="str">
        <f ca="1"/>
        <v>2200 MISSION COLLEGE BLVD RNB-4-151 SANTA CLARA, CA 95054</v>
      </c>
      <c r="H353">
        <f ca="1"/>
        <v>2020</v>
      </c>
      <c r="I353" t="str">
        <f ca="1"/>
        <v>FY</v>
      </c>
      <c r="J353">
        <f ca="1"/>
        <v>47.842745999999998</v>
      </c>
      <c r="K353">
        <f ca="1"/>
        <v>153091000000</v>
      </c>
      <c r="L353">
        <f ca="1"/>
        <v>47249000000</v>
      </c>
      <c r="M353" t="str">
        <f ca="1"/>
        <v/>
      </c>
      <c r="N353">
        <f ca="1"/>
        <v>6782000000</v>
      </c>
      <c r="O353">
        <f ca="1"/>
        <v>8427000000</v>
      </c>
      <c r="P353" t="str">
        <f ca="1"/>
        <v/>
      </c>
      <c r="Q353">
        <f ca="1"/>
        <v>56584000000</v>
      </c>
      <c r="R353">
        <f ca="1"/>
        <v>9026000000</v>
      </c>
      <c r="S353">
        <f ca="1"/>
        <v>26971000000</v>
      </c>
      <c r="T353" t="str">
        <f ca="1"/>
        <v/>
      </c>
      <c r="U353">
        <f ca="1"/>
        <v>24754000000</v>
      </c>
      <c r="V353">
        <f ca="1"/>
        <v>5581000000</v>
      </c>
      <c r="W353" t="str">
        <f ca="1"/>
        <v/>
      </c>
      <c r="X353">
        <f ca="1"/>
        <v>2504000000</v>
      </c>
      <c r="Y353">
        <f ca="1"/>
        <v>36401000000</v>
      </c>
      <c r="Z353">
        <f ca="1"/>
        <v>81038000000</v>
      </c>
      <c r="AA353" t="str">
        <f ca="1"/>
        <v/>
      </c>
      <c r="AB353">
        <f ca="1"/>
        <v>56233000000</v>
      </c>
      <c r="AC353" t="str">
        <f ca="1"/>
        <v/>
      </c>
      <c r="AD353">
        <f ca="1"/>
        <v>4062000000</v>
      </c>
      <c r="AE353">
        <f ca="1"/>
        <v>43612000000</v>
      </c>
      <c r="AF353" t="str">
        <f ca="1"/>
        <v/>
      </c>
      <c r="AG353" t="str">
        <f ca="1"/>
        <v/>
      </c>
      <c r="AH353">
        <f ca="1"/>
        <v>23678000000</v>
      </c>
      <c r="AI353">
        <f ca="1"/>
        <v>13556000000</v>
      </c>
      <c r="AJ353">
        <f ca="1"/>
        <v>19934000000</v>
      </c>
      <c r="AK353">
        <f ca="1"/>
        <v>4179000000</v>
      </c>
      <c r="AL353">
        <f ca="1"/>
        <v>20899000000</v>
      </c>
      <c r="AM353">
        <f ca="1"/>
        <v>629000000</v>
      </c>
      <c r="AN353" t="str">
        <f ca="1"/>
        <v/>
      </c>
      <c r="AO353">
        <f ca="1"/>
        <v>35384000000</v>
      </c>
      <c r="AP353" t="str">
        <f ca="1"/>
        <v/>
      </c>
      <c r="AQ353" t="str">
        <f ca="1"/>
        <v/>
      </c>
      <c r="AR353" t="str">
        <f ca="1"/>
        <v/>
      </c>
      <c r="AS353">
        <f ca="1"/>
        <v>-20796000000</v>
      </c>
      <c r="AT353">
        <f ca="1"/>
        <v>-12917000000</v>
      </c>
      <c r="AU353" t="str">
        <f ca="1"/>
        <v/>
      </c>
      <c r="AV353" t="str">
        <f ca="1"/>
        <v/>
      </c>
      <c r="AW353">
        <f ca="1"/>
        <v>4.9800000000000004</v>
      </c>
      <c r="AX353">
        <f ca="1"/>
        <v>8585500000</v>
      </c>
      <c r="AY353" t="str">
        <f ca="1"/>
        <v/>
      </c>
      <c r="AZ353">
        <f ca="1"/>
        <v>25707000000</v>
      </c>
      <c r="BA353">
        <f ca="1"/>
        <v>25707000000</v>
      </c>
      <c r="BB353" t="str">
        <f ca="1"/>
        <v/>
      </c>
      <c r="BC353" t="str">
        <f ca="1"/>
        <v/>
      </c>
      <c r="BD353" t="str">
        <f ca="1"/>
        <v/>
      </c>
      <c r="BE353" t="str">
        <f ca="1"/>
        <v/>
      </c>
      <c r="BF353" t="str">
        <f ca="1"/>
        <v/>
      </c>
      <c r="BG353" t="str">
        <f ca="1"/>
        <v/>
      </c>
      <c r="BH353" t="str">
        <f ca="1"/>
        <v/>
      </c>
      <c r="BI353" t="str">
        <f ca="1"/>
        <v/>
      </c>
      <c r="BJ353" t="str">
        <f ca="1"/>
        <v/>
      </c>
      <c r="BK353" t="str">
        <f ca="1"/>
        <v/>
      </c>
      <c r="BL353" t="str">
        <f ca="1"/>
        <v/>
      </c>
      <c r="BM353">
        <f ca="1"/>
        <v>40.869634340222603</v>
      </c>
      <c r="BN353" t="str">
        <f ca="1"/>
        <v/>
      </c>
      <c r="BO353">
        <f ca="1"/>
        <v>1.56831219196897</v>
      </c>
      <c r="BP353">
        <f ca="1"/>
        <v>9.6069771084337301</v>
      </c>
      <c r="BQ353">
        <f ca="1"/>
        <v>0.257891359609072</v>
      </c>
      <c r="BR353" t="str">
        <f ca="1"/>
        <v/>
      </c>
      <c r="BS353">
        <f ca="1"/>
        <v>2.94006361311977E-9</v>
      </c>
    </row>
    <row r="354" spans="1:71" x14ac:dyDescent="0.3">
      <c r="A354">
        <f ca="1"/>
        <v>50863</v>
      </c>
      <c r="B354" t="str">
        <f ca="1"/>
        <v>INTEL CORP</v>
      </c>
      <c r="C354" t="str">
        <f ca="1"/>
        <v>INTC</v>
      </c>
      <c r="D354" t="str">
        <f ca="1"/>
        <v>04 Manufacturing</v>
      </c>
      <c r="E354" t="str">
        <f ca="1"/>
        <v>Semiconductors &amp; Related Devices</v>
      </c>
      <c r="F354" t="str">
        <f ca="1"/>
        <v>3674</v>
      </c>
      <c r="G354" t="str">
        <f ca="1"/>
        <v>2200 MISSION COLLEGE BLVD RNB-4-151 SANTA CLARA, CA 95054</v>
      </c>
      <c r="H354">
        <f ca="1"/>
        <v>2019</v>
      </c>
      <c r="I354" t="str">
        <f ca="1"/>
        <v>FY</v>
      </c>
      <c r="J354">
        <f ca="1"/>
        <v>44.357449000000003</v>
      </c>
      <c r="K354">
        <f ca="1"/>
        <v>136524000000</v>
      </c>
      <c r="L354">
        <f ca="1"/>
        <v>31239000000</v>
      </c>
      <c r="M354" t="str">
        <f ca="1"/>
        <v/>
      </c>
      <c r="N354">
        <f ca="1"/>
        <v>7659000000</v>
      </c>
      <c r="O354">
        <f ca="1"/>
        <v>8744000000</v>
      </c>
      <c r="P354" t="str">
        <f ca="1"/>
        <v/>
      </c>
      <c r="Q354">
        <f ca="1"/>
        <v>55386000000</v>
      </c>
      <c r="R354">
        <f ca="1"/>
        <v>10827000000</v>
      </c>
      <c r="S354">
        <f ca="1"/>
        <v>26276000000</v>
      </c>
      <c r="T354" t="str">
        <f ca="1"/>
        <v/>
      </c>
      <c r="U354">
        <f ca="1"/>
        <v>22310000000</v>
      </c>
      <c r="V354">
        <f ca="1"/>
        <v>4128000000</v>
      </c>
      <c r="W354" t="str">
        <f ca="1"/>
        <v/>
      </c>
      <c r="X354">
        <f ca="1"/>
        <v>3693000000</v>
      </c>
      <c r="Y354">
        <f ca="1"/>
        <v>29003000000</v>
      </c>
      <c r="Z354">
        <f ca="1"/>
        <v>77504000000</v>
      </c>
      <c r="AA354" t="str">
        <f ca="1"/>
        <v/>
      </c>
      <c r="AB354">
        <f ca="1"/>
        <v>53523000000</v>
      </c>
      <c r="AC354" t="str">
        <f ca="1"/>
        <v/>
      </c>
      <c r="AD354">
        <f ca="1"/>
        <v>4290000000</v>
      </c>
      <c r="AE354">
        <f ca="1"/>
        <v>42140000000</v>
      </c>
      <c r="AF354" t="str">
        <f ca="1"/>
        <v/>
      </c>
      <c r="AG354" t="str">
        <f ca="1"/>
        <v/>
      </c>
      <c r="AH354">
        <f ca="1"/>
        <v>22035000000</v>
      </c>
      <c r="AI354">
        <f ca="1"/>
        <v>13362000000</v>
      </c>
      <c r="AJ354">
        <f ca="1"/>
        <v>20105000000</v>
      </c>
      <c r="AK354">
        <f ca="1"/>
        <v>3010000000</v>
      </c>
      <c r="AL354">
        <f ca="1"/>
        <v>21048000000</v>
      </c>
      <c r="AM354">
        <f ca="1"/>
        <v>489000000</v>
      </c>
      <c r="AN354">
        <f ca="1"/>
        <v>200000000</v>
      </c>
      <c r="AO354">
        <f ca="1"/>
        <v>33145000000</v>
      </c>
      <c r="AP354" t="str">
        <f ca="1"/>
        <v/>
      </c>
      <c r="AQ354" t="str">
        <f ca="1"/>
        <v/>
      </c>
      <c r="AR354" t="str">
        <f ca="1"/>
        <v/>
      </c>
      <c r="AS354">
        <f ca="1"/>
        <v>-14405000000</v>
      </c>
      <c r="AT354">
        <f ca="1"/>
        <v>-17565000000</v>
      </c>
      <c r="AU354" t="str">
        <f ca="1"/>
        <v/>
      </c>
      <c r="AV354" t="str">
        <f ca="1"/>
        <v/>
      </c>
      <c r="AW354">
        <f ca="1"/>
        <v>4.7699999999999996</v>
      </c>
      <c r="AX354">
        <f ca="1"/>
        <v>7998500000</v>
      </c>
      <c r="AY354" t="str">
        <f ca="1"/>
        <v/>
      </c>
      <c r="AZ354">
        <f ca="1"/>
        <v>24547000000</v>
      </c>
      <c r="BA354">
        <f ca="1"/>
        <v>24747000000</v>
      </c>
      <c r="BB354" t="str">
        <f ca="1"/>
        <v/>
      </c>
      <c r="BC354" t="str">
        <f ca="1"/>
        <v/>
      </c>
      <c r="BD354" t="str">
        <f ca="1"/>
        <v/>
      </c>
      <c r="BE354" t="str">
        <f ca="1"/>
        <v/>
      </c>
      <c r="BF354" t="str">
        <f ca="1"/>
        <v/>
      </c>
      <c r="BG354" t="str">
        <f ca="1"/>
        <v/>
      </c>
      <c r="BH354" t="str">
        <f ca="1"/>
        <v/>
      </c>
      <c r="BI354" t="str">
        <f ca="1"/>
        <v/>
      </c>
      <c r="BJ354" t="str">
        <f ca="1"/>
        <v/>
      </c>
      <c r="BK354" t="str">
        <f ca="1"/>
        <v/>
      </c>
      <c r="BL354" t="str">
        <f ca="1"/>
        <v/>
      </c>
      <c r="BM354">
        <f ca="1"/>
        <v>50.19836400818</v>
      </c>
      <c r="BN354" t="str">
        <f ca="1"/>
        <v/>
      </c>
      <c r="BO354">
        <f ca="1"/>
        <v>1.0082922456297601</v>
      </c>
      <c r="BP354">
        <f ca="1"/>
        <v>9.2992555555555594</v>
      </c>
      <c r="BQ354">
        <f ca="1"/>
        <v>0.27157308009909198</v>
      </c>
      <c r="BR354" t="str">
        <f ca="1"/>
        <v/>
      </c>
      <c r="BS354">
        <f ca="1"/>
        <v>2.7299885390431498E-9</v>
      </c>
    </row>
    <row r="355" spans="1:71" x14ac:dyDescent="0.3">
      <c r="A355">
        <f ca="1"/>
        <v>50863</v>
      </c>
      <c r="B355" t="str">
        <f ca="1"/>
        <v>INTEL CORP</v>
      </c>
      <c r="C355" t="str">
        <f ca="1"/>
        <v>INTC</v>
      </c>
      <c r="D355" t="str">
        <f ca="1"/>
        <v>04 Manufacturing</v>
      </c>
      <c r="E355" t="str">
        <f ca="1"/>
        <v>Semiconductors &amp; Related Devices</v>
      </c>
      <c r="F355" t="str">
        <f ca="1"/>
        <v>3674</v>
      </c>
      <c r="G355" t="str">
        <f ca="1"/>
        <v>2200 MISSION COLLEGE BLVD RNB-4-151 SANTA CLARA, CA 95054</v>
      </c>
      <c r="H355">
        <f ca="1"/>
        <v>2018</v>
      </c>
      <c r="I355" t="str">
        <f ca="1"/>
        <v>FY</v>
      </c>
      <c r="J355">
        <f ca="1"/>
        <v>41.429948000000003</v>
      </c>
      <c r="K355">
        <f ca="1"/>
        <v>127963000000</v>
      </c>
      <c r="L355">
        <f ca="1"/>
        <v>28787000000</v>
      </c>
      <c r="M355">
        <f ca="1"/>
        <v>3019000000</v>
      </c>
      <c r="N355">
        <f ca="1"/>
        <v>6722000000</v>
      </c>
      <c r="O355">
        <f ca="1"/>
        <v>7253000000</v>
      </c>
      <c r="P355" t="str">
        <f ca="1"/>
        <v/>
      </c>
      <c r="Q355">
        <f ca="1"/>
        <v>48976000000</v>
      </c>
      <c r="R355">
        <f ca="1"/>
        <v>11836000000</v>
      </c>
      <c r="S355">
        <f ca="1"/>
        <v>24513000000</v>
      </c>
      <c r="T355" t="str">
        <f ca="1"/>
        <v/>
      </c>
      <c r="U355">
        <f ca="1"/>
        <v>16626000000</v>
      </c>
      <c r="V355">
        <f ca="1"/>
        <v>3824000000</v>
      </c>
      <c r="W355" t="str">
        <f ca="1"/>
        <v/>
      </c>
      <c r="X355">
        <f ca="1"/>
        <v>1261000000</v>
      </c>
      <c r="Y355">
        <f ca="1"/>
        <v>25859000000</v>
      </c>
      <c r="Z355">
        <f ca="1"/>
        <v>74563000000</v>
      </c>
      <c r="AA355" t="str">
        <f ca="1"/>
        <v/>
      </c>
      <c r="AB355">
        <f ca="1"/>
        <v>50172000000</v>
      </c>
      <c r="AC355" t="str">
        <f ca="1"/>
        <v/>
      </c>
      <c r="AD355">
        <f ca="1"/>
        <v>4516000000</v>
      </c>
      <c r="AE355">
        <f ca="1"/>
        <v>43737000000</v>
      </c>
      <c r="AF355" t="str">
        <f ca="1"/>
        <v/>
      </c>
      <c r="AG355" t="str">
        <f ca="1"/>
        <v/>
      </c>
      <c r="AH355">
        <f ca="1"/>
        <v>23316000000</v>
      </c>
      <c r="AI355">
        <f ca="1"/>
        <v>13543000000</v>
      </c>
      <c r="AJ355">
        <f ca="1"/>
        <v>20421000000</v>
      </c>
      <c r="AK355">
        <f ca="1"/>
        <v>2264000000</v>
      </c>
      <c r="AL355">
        <f ca="1"/>
        <v>21053000000</v>
      </c>
      <c r="AM355">
        <f ca="1"/>
        <v>468000000</v>
      </c>
      <c r="AN355">
        <f ca="1"/>
        <v>200000000</v>
      </c>
      <c r="AO355" t="str">
        <f ca="1"/>
        <v/>
      </c>
      <c r="AP355" t="str">
        <f ca="1"/>
        <v/>
      </c>
      <c r="AQ355" t="str">
        <f ca="1"/>
        <v/>
      </c>
      <c r="AR355" t="str">
        <f ca="1"/>
        <v/>
      </c>
      <c r="AS355" t="str">
        <f ca="1"/>
        <v/>
      </c>
      <c r="AT355" t="str">
        <f ca="1"/>
        <v/>
      </c>
      <c r="AU355" t="str">
        <f ca="1"/>
        <v/>
      </c>
      <c r="AV355" t="str">
        <f ca="1"/>
        <v/>
      </c>
      <c r="AW355">
        <f ca="1"/>
        <v>4.57</v>
      </c>
      <c r="AX355">
        <f ca="1"/>
        <v>7118000000</v>
      </c>
      <c r="AY355" t="str">
        <f ca="1"/>
        <v/>
      </c>
      <c r="AZ355">
        <f ca="1"/>
        <v>23785000000</v>
      </c>
      <c r="BA355">
        <f ca="1"/>
        <v>23985000000</v>
      </c>
      <c r="BB355" t="str">
        <f ca="1"/>
        <v/>
      </c>
      <c r="BC355" t="str">
        <f ca="1"/>
        <v/>
      </c>
      <c r="BD355" t="str">
        <f ca="1"/>
        <v/>
      </c>
      <c r="BE355" t="str">
        <f ca="1"/>
        <v/>
      </c>
      <c r="BF355" t="str">
        <f ca="1"/>
        <v/>
      </c>
      <c r="BG355" t="str">
        <f ca="1"/>
        <v/>
      </c>
      <c r="BH355" t="str">
        <f ca="1"/>
        <v/>
      </c>
      <c r="BI355" t="str">
        <f ca="1"/>
        <v/>
      </c>
      <c r="BJ355" t="str">
        <f ca="1"/>
        <v/>
      </c>
      <c r="BK355" t="str">
        <f ca="1"/>
        <v/>
      </c>
      <c r="BL355" t="str">
        <f ca="1"/>
        <v/>
      </c>
      <c r="BM355">
        <f ca="1"/>
        <v>50.822649572649603</v>
      </c>
      <c r="BN355">
        <f ca="1"/>
        <v>0.18158306267292201</v>
      </c>
      <c r="BO355">
        <f ca="1"/>
        <v>1.29520028870444</v>
      </c>
      <c r="BP355">
        <f ca="1"/>
        <v>9.0656341356674002</v>
      </c>
      <c r="BQ355">
        <f ca="1"/>
        <v>0.28235183670184899</v>
      </c>
      <c r="BR355" t="str">
        <f ca="1"/>
        <v/>
      </c>
      <c r="BS355">
        <f ca="1"/>
        <v>2.5392602545498398E-9</v>
      </c>
    </row>
    <row r="356" spans="1:71" x14ac:dyDescent="0.3">
      <c r="A356">
        <f ca="1"/>
        <v>50863</v>
      </c>
      <c r="B356" t="str">
        <f ca="1"/>
        <v>INTEL CORP</v>
      </c>
      <c r="C356" t="str">
        <f ca="1"/>
        <v>INTC</v>
      </c>
      <c r="D356" t="str">
        <f ca="1"/>
        <v>04 Manufacturing</v>
      </c>
      <c r="E356" t="str">
        <f ca="1"/>
        <v>Semiconductors &amp; Related Devices</v>
      </c>
      <c r="F356" t="str">
        <f ca="1"/>
        <v>3674</v>
      </c>
      <c r="G356" t="str">
        <f ca="1"/>
        <v>2200 MISSION COLLEGE BLVD RNB-4-151 SANTA CLARA, CA 95054</v>
      </c>
      <c r="H356">
        <f ca="1"/>
        <v>2017</v>
      </c>
      <c r="I356" t="str">
        <f ca="1"/>
        <v>FY</v>
      </c>
      <c r="J356">
        <f ca="1"/>
        <v>31.632497999999998</v>
      </c>
      <c r="K356">
        <f ca="1"/>
        <v>123249000000</v>
      </c>
      <c r="L356">
        <f ca="1"/>
        <v>29500000000</v>
      </c>
      <c r="M356">
        <f ca="1"/>
        <v>3433000000</v>
      </c>
      <c r="N356">
        <f ca="1"/>
        <v>5607000000</v>
      </c>
      <c r="O356">
        <f ca="1"/>
        <v>6983000000</v>
      </c>
      <c r="P356" t="str">
        <f ca="1"/>
        <v/>
      </c>
      <c r="Q356">
        <f ca="1"/>
        <v>41109000000</v>
      </c>
      <c r="R356">
        <f ca="1"/>
        <v>12745000000</v>
      </c>
      <c r="S356">
        <f ca="1"/>
        <v>24389000000</v>
      </c>
      <c r="T356" t="str">
        <f ca="1"/>
        <v/>
      </c>
      <c r="U356">
        <f ca="1"/>
        <v>17421000000</v>
      </c>
      <c r="V356">
        <f ca="1"/>
        <v>2928000000</v>
      </c>
      <c r="W356" t="str">
        <f ca="1"/>
        <v/>
      </c>
      <c r="X356">
        <f ca="1"/>
        <v>1776000000</v>
      </c>
      <c r="Y356">
        <f ca="1"/>
        <v>26776000000</v>
      </c>
      <c r="Z356">
        <f ca="1"/>
        <v>69019000000</v>
      </c>
      <c r="AA356" t="str">
        <f ca="1"/>
        <v/>
      </c>
      <c r="AB356">
        <f ca="1"/>
        <v>42083000000</v>
      </c>
      <c r="AC356" t="str">
        <f ca="1"/>
        <v/>
      </c>
      <c r="AD356">
        <f ca="1"/>
        <v>4687000000</v>
      </c>
      <c r="AE356">
        <f ca="1"/>
        <v>39069000000</v>
      </c>
      <c r="AF356" t="str">
        <f ca="1"/>
        <v/>
      </c>
      <c r="AG356" t="str">
        <f ca="1"/>
        <v/>
      </c>
      <c r="AH356">
        <f ca="1"/>
        <v>17936000000</v>
      </c>
      <c r="AI356">
        <f ca="1"/>
        <v>13098000000</v>
      </c>
      <c r="AJ356">
        <f ca="1"/>
        <v>21133000000</v>
      </c>
      <c r="AK356">
        <f ca="1"/>
        <v>10751000000</v>
      </c>
      <c r="AL356">
        <f ca="1"/>
        <v>9601000000</v>
      </c>
      <c r="AM356">
        <f ca="1"/>
        <v>646000000</v>
      </c>
      <c r="AN356">
        <f ca="1"/>
        <v>177000000</v>
      </c>
      <c r="AO356" t="str">
        <f ca="1"/>
        <v/>
      </c>
      <c r="AP356" t="str">
        <f ca="1"/>
        <v/>
      </c>
      <c r="AQ356" t="str">
        <f ca="1"/>
        <v/>
      </c>
      <c r="AR356" t="str">
        <f ca="1"/>
        <v/>
      </c>
      <c r="AS356" t="str">
        <f ca="1"/>
        <v/>
      </c>
      <c r="AT356" t="str">
        <f ca="1"/>
        <v/>
      </c>
      <c r="AU356" t="str">
        <f ca="1"/>
        <v/>
      </c>
      <c r="AV356" t="str">
        <f ca="1"/>
        <v/>
      </c>
      <c r="AW356">
        <f ca="1"/>
        <v>2.04</v>
      </c>
      <c r="AX356" t="str">
        <f ca="1"/>
        <v/>
      </c>
      <c r="AY356" t="str">
        <f ca="1"/>
        <v/>
      </c>
      <c r="AZ356">
        <f ca="1"/>
        <v>20998000000</v>
      </c>
      <c r="BA356">
        <f ca="1"/>
        <v>21175000000</v>
      </c>
      <c r="BB356" t="str">
        <f ca="1"/>
        <v/>
      </c>
      <c r="BC356" t="str">
        <f ca="1"/>
        <v/>
      </c>
      <c r="BD356" t="str">
        <f ca="1"/>
        <v/>
      </c>
      <c r="BE356" t="str">
        <f ca="1"/>
        <v/>
      </c>
      <c r="BF356" t="str">
        <f ca="1"/>
        <v/>
      </c>
      <c r="BG356" t="str">
        <f ca="1"/>
        <v/>
      </c>
      <c r="BH356" t="str">
        <f ca="1"/>
        <v/>
      </c>
      <c r="BI356" t="str">
        <f ca="1"/>
        <v/>
      </c>
      <c r="BJ356" t="str">
        <f ca="1"/>
        <v/>
      </c>
      <c r="BK356" t="str">
        <f ca="1"/>
        <v/>
      </c>
      <c r="BL356" t="str">
        <f ca="1"/>
        <v/>
      </c>
      <c r="BM356">
        <f ca="1"/>
        <v>32.504643962848299</v>
      </c>
      <c r="BN356">
        <f ca="1"/>
        <v>0.19706101831123399</v>
      </c>
      <c r="BO356">
        <f ca="1"/>
        <v>1.2925205212100299</v>
      </c>
      <c r="BP356">
        <f ca="1"/>
        <v>15.5061264705882</v>
      </c>
      <c r="BQ356">
        <f ca="1"/>
        <v>0.13910662281400801</v>
      </c>
      <c r="BR356" t="str">
        <f ca="1"/>
        <v/>
      </c>
      <c r="BS356">
        <f ca="1"/>
        <v>9.3496422608267308E-10</v>
      </c>
    </row>
    <row r="357" spans="1:71" x14ac:dyDescent="0.3">
      <c r="A357">
        <f ca="1"/>
        <v>1481513</v>
      </c>
      <c r="B357" t="str">
        <f ca="1"/>
        <v>JinkoSolar Holding Co., Ltd.</v>
      </c>
      <c r="C357" t="str">
        <f ca="1"/>
        <v>JKS</v>
      </c>
      <c r="D357" t="str">
        <f ca="1"/>
        <v>04 Manufacturing</v>
      </c>
      <c r="E357" t="str">
        <f ca="1"/>
        <v>Semiconductors &amp; Related Devices</v>
      </c>
      <c r="F357" t="str">
        <f ca="1"/>
        <v>3674</v>
      </c>
      <c r="G357" t="str">
        <f ca="1"/>
        <v>1 YINGBIN ROAD SHANGRAO ECONOMIC DEVELOPMENT ZONE JIANGXI PROVINCE, F4 334100</v>
      </c>
      <c r="H357">
        <f ca="1"/>
        <v>2026</v>
      </c>
      <c r="I357" t="str">
        <f ca="1"/>
        <v>FY</v>
      </c>
      <c r="J357">
        <f ca="1"/>
        <v>26.343800999999999</v>
      </c>
      <c r="K357" t="str">
        <f ca="1"/>
        <v/>
      </c>
      <c r="L357" t="str">
        <f ca="1"/>
        <v/>
      </c>
      <c r="M357" t="str">
        <f ca="1"/>
        <v/>
      </c>
      <c r="N357" t="str">
        <f ca="1"/>
        <v/>
      </c>
      <c r="O357" t="str">
        <f ca="1"/>
        <v/>
      </c>
      <c r="P357" t="str">
        <f ca="1"/>
        <v/>
      </c>
      <c r="Q357" t="str">
        <f ca="1"/>
        <v/>
      </c>
      <c r="R357" t="str">
        <f ca="1"/>
        <v/>
      </c>
      <c r="S357" t="str">
        <f ca="1"/>
        <v/>
      </c>
      <c r="T357" t="str">
        <f ca="1"/>
        <v/>
      </c>
      <c r="U357" t="str">
        <f ca="1"/>
        <v/>
      </c>
      <c r="V357" t="str">
        <f ca="1"/>
        <v/>
      </c>
      <c r="W357" t="str">
        <f ca="1"/>
        <v/>
      </c>
      <c r="X357" t="str">
        <f ca="1"/>
        <v/>
      </c>
      <c r="Y357" t="str">
        <f ca="1"/>
        <v/>
      </c>
      <c r="Z357" t="str">
        <f ca="1"/>
        <v/>
      </c>
      <c r="AA357" t="str">
        <f ca="1"/>
        <v/>
      </c>
      <c r="AB357" t="str">
        <f ca="1"/>
        <v/>
      </c>
      <c r="AC357" t="str">
        <f ca="1"/>
        <v/>
      </c>
      <c r="AD357" t="str">
        <f ca="1"/>
        <v/>
      </c>
      <c r="AE357" t="str">
        <f ca="1"/>
        <v/>
      </c>
      <c r="AF357" t="str">
        <f ca="1"/>
        <v/>
      </c>
      <c r="AG357" t="str">
        <f ca="1"/>
        <v/>
      </c>
      <c r="AH357" t="str">
        <f ca="1"/>
        <v/>
      </c>
      <c r="AI357" t="str">
        <f ca="1"/>
        <v/>
      </c>
      <c r="AJ357" t="str">
        <f ca="1"/>
        <v/>
      </c>
      <c r="AK357" t="str">
        <f ca="1"/>
        <v/>
      </c>
      <c r="AL357" t="str">
        <f ca="1"/>
        <v/>
      </c>
      <c r="AM357" t="str">
        <f ca="1"/>
        <v/>
      </c>
      <c r="AN357" t="str">
        <f ca="1"/>
        <v/>
      </c>
      <c r="AO357" t="str">
        <f ca="1"/>
        <v/>
      </c>
      <c r="AP357" t="str">
        <f ca="1"/>
        <v/>
      </c>
      <c r="AQ357" t="str">
        <f ca="1"/>
        <v/>
      </c>
      <c r="AR357" t="str">
        <f ca="1"/>
        <v/>
      </c>
      <c r="AS357" t="str">
        <f ca="1"/>
        <v/>
      </c>
      <c r="AT357" t="str">
        <f ca="1"/>
        <v/>
      </c>
      <c r="AU357" t="str">
        <f ca="1"/>
        <v/>
      </c>
      <c r="AV357" t="str">
        <f ca="1"/>
        <v/>
      </c>
      <c r="AW357" t="str">
        <f ca="1"/>
        <v/>
      </c>
      <c r="AX357" t="str">
        <f ca="1"/>
        <v/>
      </c>
      <c r="AY357" t="str">
        <f ca="1"/>
        <v/>
      </c>
      <c r="AZ357" t="str">
        <f ca="1"/>
        <v/>
      </c>
      <c r="BA357" t="str">
        <f ca="1"/>
        <v/>
      </c>
      <c r="BB357" t="str">
        <f ca="1"/>
        <v/>
      </c>
      <c r="BC357" t="str">
        <f ca="1"/>
        <v/>
      </c>
      <c r="BD357" t="str">
        <f ca="1"/>
        <v/>
      </c>
      <c r="BE357" t="str">
        <f ca="1"/>
        <v/>
      </c>
      <c r="BF357" t="str">
        <f ca="1"/>
        <v/>
      </c>
      <c r="BG357" t="str">
        <f ca="1"/>
        <v/>
      </c>
      <c r="BH357" t="str">
        <f ca="1"/>
        <v/>
      </c>
      <c r="BI357" t="str">
        <f ca="1"/>
        <v/>
      </c>
      <c r="BJ357" t="str">
        <f ca="1"/>
        <v/>
      </c>
      <c r="BK357" t="str">
        <f ca="1"/>
        <v/>
      </c>
      <c r="BL357" t="str">
        <f ca="1"/>
        <v/>
      </c>
      <c r="BM357" t="str">
        <f ca="1"/>
        <v/>
      </c>
      <c r="BN357" t="str">
        <f ca="1"/>
        <v/>
      </c>
      <c r="BO357" t="str">
        <f ca="1"/>
        <v/>
      </c>
      <c r="BP357" t="str">
        <f ca="1"/>
        <v/>
      </c>
      <c r="BQ357" t="str">
        <f ca="1"/>
        <v/>
      </c>
      <c r="BR357" t="str">
        <f ca="1"/>
        <v/>
      </c>
      <c r="BS357" t="str">
        <f ca="1"/>
        <v/>
      </c>
    </row>
    <row r="358" spans="1:71" x14ac:dyDescent="0.3">
      <c r="A358">
        <f ca="1"/>
        <v>1481513</v>
      </c>
      <c r="B358" t="str">
        <f ca="1"/>
        <v>JinkoSolar Holding Co., Ltd.</v>
      </c>
      <c r="C358" t="str">
        <f ca="1"/>
        <v>JKS</v>
      </c>
      <c r="D358" t="str">
        <f ca="1"/>
        <v>04 Manufacturing</v>
      </c>
      <c r="E358" t="str">
        <f ca="1"/>
        <v>Semiconductors &amp; Related Devices</v>
      </c>
      <c r="F358" t="str">
        <f ca="1"/>
        <v>3674</v>
      </c>
      <c r="G358" t="str">
        <f ca="1"/>
        <v>1 YINGBIN ROAD SHANGRAO ECONOMIC DEVELOPMENT ZONE JIANGXI PROVINCE, F4 334100</v>
      </c>
      <c r="H358">
        <f ca="1"/>
        <v>2025</v>
      </c>
      <c r="I358" t="str">
        <f ca="1"/>
        <v>FY</v>
      </c>
      <c r="J358">
        <f ca="1"/>
        <v>21.544889000000001</v>
      </c>
      <c r="K358" t="str">
        <f ca="1"/>
        <v/>
      </c>
      <c r="L358" t="str">
        <f ca="1"/>
        <v/>
      </c>
      <c r="M358" t="str">
        <f ca="1"/>
        <v/>
      </c>
      <c r="N358" t="str">
        <f ca="1"/>
        <v/>
      </c>
      <c r="O358" t="str">
        <f ca="1"/>
        <v/>
      </c>
      <c r="P358" t="str">
        <f ca="1"/>
        <v/>
      </c>
      <c r="Q358" t="str">
        <f ca="1"/>
        <v/>
      </c>
      <c r="R358" t="str">
        <f ca="1"/>
        <v/>
      </c>
      <c r="S358" t="str">
        <f ca="1"/>
        <v/>
      </c>
      <c r="T358" t="str">
        <f ca="1"/>
        <v/>
      </c>
      <c r="U358" t="str">
        <f ca="1"/>
        <v/>
      </c>
      <c r="V358" t="str">
        <f ca="1"/>
        <v/>
      </c>
      <c r="W358" t="str">
        <f ca="1"/>
        <v/>
      </c>
      <c r="X358" t="str">
        <f ca="1"/>
        <v/>
      </c>
      <c r="Y358" t="str">
        <f ca="1"/>
        <v/>
      </c>
      <c r="Z358" t="str">
        <f ca="1"/>
        <v/>
      </c>
      <c r="AA358" t="str">
        <f ca="1"/>
        <v/>
      </c>
      <c r="AB358" t="str">
        <f ca="1"/>
        <v/>
      </c>
      <c r="AC358" t="str">
        <f ca="1"/>
        <v/>
      </c>
      <c r="AD358" t="str">
        <f ca="1"/>
        <v/>
      </c>
      <c r="AE358" t="str">
        <f ca="1"/>
        <v/>
      </c>
      <c r="AF358" t="str">
        <f ca="1"/>
        <v/>
      </c>
      <c r="AG358" t="str">
        <f ca="1"/>
        <v/>
      </c>
      <c r="AH358" t="str">
        <f ca="1"/>
        <v/>
      </c>
      <c r="AI358" t="str">
        <f ca="1"/>
        <v/>
      </c>
      <c r="AJ358" t="str">
        <f ca="1"/>
        <v/>
      </c>
      <c r="AK358" t="str">
        <f ca="1"/>
        <v/>
      </c>
      <c r="AL358" t="str">
        <f ca="1"/>
        <v/>
      </c>
      <c r="AM358" t="str">
        <f ca="1"/>
        <v/>
      </c>
      <c r="AN358" t="str">
        <f ca="1"/>
        <v/>
      </c>
      <c r="AO358" t="str">
        <f ca="1"/>
        <v/>
      </c>
      <c r="AP358" t="str">
        <f ca="1"/>
        <v/>
      </c>
      <c r="AQ358" t="str">
        <f ca="1"/>
        <v/>
      </c>
      <c r="AR358" t="str">
        <f ca="1"/>
        <v/>
      </c>
      <c r="AS358" t="str">
        <f ca="1"/>
        <v/>
      </c>
      <c r="AT358" t="str">
        <f ca="1"/>
        <v/>
      </c>
      <c r="AU358" t="str">
        <f ca="1"/>
        <v/>
      </c>
      <c r="AV358" t="str">
        <f ca="1"/>
        <v/>
      </c>
      <c r="AW358" t="str">
        <f ca="1"/>
        <v/>
      </c>
      <c r="AX358" t="str">
        <f ca="1"/>
        <v/>
      </c>
      <c r="AY358" t="str">
        <f ca="1"/>
        <v/>
      </c>
      <c r="AZ358" t="str">
        <f ca="1"/>
        <v/>
      </c>
      <c r="BA358" t="str">
        <f ca="1"/>
        <v/>
      </c>
      <c r="BB358" t="str">
        <f ca="1"/>
        <v/>
      </c>
      <c r="BC358" t="str">
        <f ca="1"/>
        <v/>
      </c>
      <c r="BD358" t="str">
        <f ca="1"/>
        <v/>
      </c>
      <c r="BE358" t="str">
        <f ca="1"/>
        <v/>
      </c>
      <c r="BF358" t="str">
        <f ca="1"/>
        <v/>
      </c>
      <c r="BG358" t="str">
        <f ca="1"/>
        <v/>
      </c>
      <c r="BH358" t="str">
        <f ca="1"/>
        <v/>
      </c>
      <c r="BI358" t="str">
        <f ca="1"/>
        <v/>
      </c>
      <c r="BJ358" t="str">
        <f ca="1"/>
        <v/>
      </c>
      <c r="BK358" t="str">
        <f ca="1"/>
        <v/>
      </c>
      <c r="BL358" t="str">
        <f ca="1"/>
        <v/>
      </c>
      <c r="BM358" t="str">
        <f ca="1"/>
        <v/>
      </c>
      <c r="BN358" t="str">
        <f ca="1"/>
        <v/>
      </c>
      <c r="BO358" t="str">
        <f ca="1"/>
        <v/>
      </c>
      <c r="BP358" t="str">
        <f ca="1"/>
        <v/>
      </c>
      <c r="BQ358" t="str">
        <f ca="1"/>
        <v/>
      </c>
      <c r="BR358" t="str">
        <f ca="1"/>
        <v/>
      </c>
      <c r="BS358" t="str">
        <f ca="1"/>
        <v/>
      </c>
    </row>
    <row r="359" spans="1:71" x14ac:dyDescent="0.3">
      <c r="A359">
        <f ca="1"/>
        <v>1481513</v>
      </c>
      <c r="B359" t="str">
        <f ca="1"/>
        <v>JinkoSolar Holding Co., Ltd.</v>
      </c>
      <c r="C359" t="str">
        <f ca="1"/>
        <v>JKS</v>
      </c>
      <c r="D359" t="str">
        <f ca="1"/>
        <v>04 Manufacturing</v>
      </c>
      <c r="E359" t="str">
        <f ca="1"/>
        <v>Semiconductors &amp; Related Devices</v>
      </c>
      <c r="F359" t="str">
        <f ca="1"/>
        <v>3674</v>
      </c>
      <c r="G359" t="str">
        <f ca="1"/>
        <v>1 YINGBIN ROAD SHANGRAO ECONOMIC DEVELOPMENT ZONE JIANGXI PROVINCE, F4 334100</v>
      </c>
      <c r="H359">
        <f ca="1"/>
        <v>2024</v>
      </c>
      <c r="I359" t="str">
        <f ca="1"/>
        <v>FY</v>
      </c>
      <c r="J359">
        <f ca="1"/>
        <v>22.652657000000001</v>
      </c>
      <c r="K359" t="str">
        <f ca="1"/>
        <v/>
      </c>
      <c r="L359" t="str">
        <f ca="1"/>
        <v/>
      </c>
      <c r="M359" t="str">
        <f ca="1"/>
        <v/>
      </c>
      <c r="N359" t="str">
        <f ca="1"/>
        <v/>
      </c>
      <c r="O359" t="str">
        <f ca="1"/>
        <v/>
      </c>
      <c r="P359" t="str">
        <f ca="1"/>
        <v/>
      </c>
      <c r="Q359" t="str">
        <f ca="1"/>
        <v/>
      </c>
      <c r="R359" t="str">
        <f ca="1"/>
        <v/>
      </c>
      <c r="S359" t="str">
        <f ca="1"/>
        <v/>
      </c>
      <c r="T359" t="str">
        <f ca="1"/>
        <v/>
      </c>
      <c r="U359" t="str">
        <f ca="1"/>
        <v/>
      </c>
      <c r="V359" t="str">
        <f ca="1"/>
        <v/>
      </c>
      <c r="W359" t="str">
        <f ca="1"/>
        <v/>
      </c>
      <c r="X359" t="str">
        <f ca="1"/>
        <v/>
      </c>
      <c r="Y359" t="str">
        <f ca="1"/>
        <v/>
      </c>
      <c r="Z359" t="str">
        <f ca="1"/>
        <v/>
      </c>
      <c r="AA359" t="str">
        <f ca="1"/>
        <v/>
      </c>
      <c r="AB359" t="str">
        <f ca="1"/>
        <v/>
      </c>
      <c r="AC359" t="str">
        <f ca="1"/>
        <v/>
      </c>
      <c r="AD359" t="str">
        <f ca="1"/>
        <v/>
      </c>
      <c r="AE359" t="str">
        <f ca="1"/>
        <v/>
      </c>
      <c r="AF359" t="str">
        <f ca="1"/>
        <v/>
      </c>
      <c r="AG359" t="str">
        <f ca="1"/>
        <v/>
      </c>
      <c r="AH359" t="str">
        <f ca="1"/>
        <v/>
      </c>
      <c r="AI359" t="str">
        <f ca="1"/>
        <v/>
      </c>
      <c r="AJ359" t="str">
        <f ca="1"/>
        <v/>
      </c>
      <c r="AK359" t="str">
        <f ca="1"/>
        <v/>
      </c>
      <c r="AL359" t="str">
        <f ca="1"/>
        <v/>
      </c>
      <c r="AM359" t="str">
        <f ca="1"/>
        <v/>
      </c>
      <c r="AN359" t="str">
        <f ca="1"/>
        <v/>
      </c>
      <c r="AO359" t="str">
        <f ca="1"/>
        <v/>
      </c>
      <c r="AP359" t="str">
        <f ca="1"/>
        <v/>
      </c>
      <c r="AQ359" t="str">
        <f ca="1"/>
        <v/>
      </c>
      <c r="AR359" t="str">
        <f ca="1"/>
        <v/>
      </c>
      <c r="AS359" t="str">
        <f ca="1"/>
        <v/>
      </c>
      <c r="AT359" t="str">
        <f ca="1"/>
        <v/>
      </c>
      <c r="AU359" t="str">
        <f ca="1"/>
        <v/>
      </c>
      <c r="AV359" t="str">
        <f ca="1"/>
        <v/>
      </c>
      <c r="AW359" t="str">
        <f ca="1"/>
        <v/>
      </c>
      <c r="AX359" t="str">
        <f ca="1"/>
        <v/>
      </c>
      <c r="AY359" t="str">
        <f ca="1"/>
        <v/>
      </c>
      <c r="AZ359" t="str">
        <f ca="1"/>
        <v/>
      </c>
      <c r="BA359" t="str">
        <f ca="1"/>
        <v/>
      </c>
      <c r="BB359" t="str">
        <f ca="1"/>
        <v/>
      </c>
      <c r="BC359" t="str">
        <f ca="1"/>
        <v/>
      </c>
      <c r="BD359" t="str">
        <f ca="1"/>
        <v/>
      </c>
      <c r="BE359" t="str">
        <f ca="1"/>
        <v/>
      </c>
      <c r="BF359" t="str">
        <f ca="1"/>
        <v/>
      </c>
      <c r="BG359" t="str">
        <f ca="1"/>
        <v/>
      </c>
      <c r="BH359" t="str">
        <f ca="1"/>
        <v/>
      </c>
      <c r="BI359" t="str">
        <f ca="1"/>
        <v/>
      </c>
      <c r="BJ359" t="str">
        <f ca="1"/>
        <v/>
      </c>
      <c r="BK359" t="str">
        <f ca="1"/>
        <v/>
      </c>
      <c r="BL359" t="str">
        <f ca="1"/>
        <v/>
      </c>
      <c r="BM359" t="str">
        <f ca="1"/>
        <v/>
      </c>
      <c r="BN359" t="str">
        <f ca="1"/>
        <v/>
      </c>
      <c r="BO359" t="str">
        <f ca="1"/>
        <v/>
      </c>
      <c r="BP359" t="str">
        <f ca="1"/>
        <v/>
      </c>
      <c r="BQ359" t="str">
        <f ca="1"/>
        <v/>
      </c>
      <c r="BR359" t="str">
        <f ca="1"/>
        <v/>
      </c>
      <c r="BS359" t="str">
        <f ca="1"/>
        <v/>
      </c>
    </row>
    <row r="360" spans="1:71" x14ac:dyDescent="0.3">
      <c r="A360">
        <f ca="1"/>
        <v>1481513</v>
      </c>
      <c r="B360" t="str">
        <f ca="1"/>
        <v>JinkoSolar Holding Co., Ltd.</v>
      </c>
      <c r="C360" t="str">
        <f ca="1"/>
        <v>JKS</v>
      </c>
      <c r="D360" t="str">
        <f ca="1"/>
        <v>04 Manufacturing</v>
      </c>
      <c r="E360" t="str">
        <f ca="1"/>
        <v>Semiconductors &amp; Related Devices</v>
      </c>
      <c r="F360" t="str">
        <f ca="1"/>
        <v>3674</v>
      </c>
      <c r="G360" t="str">
        <f ca="1"/>
        <v>1 YINGBIN ROAD SHANGRAO ECONOMIC DEVELOPMENT ZONE JIANGXI PROVINCE, F4 334100</v>
      </c>
      <c r="H360">
        <f ca="1"/>
        <v>2023</v>
      </c>
      <c r="I360" t="str">
        <f ca="1"/>
        <v>FY</v>
      </c>
      <c r="J360">
        <f ca="1"/>
        <v>34.464005999999998</v>
      </c>
      <c r="K360" t="str">
        <f ca="1"/>
        <v/>
      </c>
      <c r="L360" t="str">
        <f ca="1"/>
        <v/>
      </c>
      <c r="M360" t="str">
        <f ca="1"/>
        <v/>
      </c>
      <c r="N360" t="str">
        <f ca="1"/>
        <v/>
      </c>
      <c r="O360" t="str">
        <f ca="1"/>
        <v/>
      </c>
      <c r="P360" t="str">
        <f ca="1"/>
        <v/>
      </c>
      <c r="Q360" t="str">
        <f ca="1"/>
        <v/>
      </c>
      <c r="R360" t="str">
        <f ca="1"/>
        <v/>
      </c>
      <c r="S360" t="str">
        <f ca="1"/>
        <v/>
      </c>
      <c r="T360" t="str">
        <f ca="1"/>
        <v/>
      </c>
      <c r="U360" t="str">
        <f ca="1"/>
        <v/>
      </c>
      <c r="V360" t="str">
        <f ca="1"/>
        <v/>
      </c>
      <c r="W360" t="str">
        <f ca="1"/>
        <v/>
      </c>
      <c r="X360" t="str">
        <f ca="1"/>
        <v/>
      </c>
      <c r="Y360" t="str">
        <f ca="1"/>
        <v/>
      </c>
      <c r="Z360" t="str">
        <f ca="1"/>
        <v/>
      </c>
      <c r="AA360" t="str">
        <f ca="1"/>
        <v/>
      </c>
      <c r="AB360" t="str">
        <f ca="1"/>
        <v/>
      </c>
      <c r="AC360" t="str">
        <f ca="1"/>
        <v/>
      </c>
      <c r="AD360" t="str">
        <f ca="1"/>
        <v/>
      </c>
      <c r="AE360" t="str">
        <f ca="1"/>
        <v/>
      </c>
      <c r="AF360" t="str">
        <f ca="1"/>
        <v/>
      </c>
      <c r="AG360" t="str">
        <f ca="1"/>
        <v/>
      </c>
      <c r="AH360" t="str">
        <f ca="1"/>
        <v/>
      </c>
      <c r="AI360" t="str">
        <f ca="1"/>
        <v/>
      </c>
      <c r="AJ360" t="str">
        <f ca="1"/>
        <v/>
      </c>
      <c r="AK360" t="str">
        <f ca="1"/>
        <v/>
      </c>
      <c r="AL360" t="str">
        <f ca="1"/>
        <v/>
      </c>
      <c r="AM360" t="str">
        <f ca="1"/>
        <v/>
      </c>
      <c r="AN360" t="str">
        <f ca="1"/>
        <v/>
      </c>
      <c r="AO360" t="str">
        <f ca="1"/>
        <v/>
      </c>
      <c r="AP360" t="str">
        <f ca="1"/>
        <v/>
      </c>
      <c r="AQ360" t="str">
        <f ca="1"/>
        <v/>
      </c>
      <c r="AR360" t="str">
        <f ca="1"/>
        <v/>
      </c>
      <c r="AS360" t="str">
        <f ca="1"/>
        <v/>
      </c>
      <c r="AT360" t="str">
        <f ca="1"/>
        <v/>
      </c>
      <c r="AU360" t="str">
        <f ca="1"/>
        <v/>
      </c>
      <c r="AV360" t="str">
        <f ca="1"/>
        <v/>
      </c>
      <c r="AW360" t="str">
        <f ca="1"/>
        <v/>
      </c>
      <c r="AX360" t="str">
        <f ca="1"/>
        <v/>
      </c>
      <c r="AY360" t="str">
        <f ca="1"/>
        <v/>
      </c>
      <c r="AZ360" t="str">
        <f ca="1"/>
        <v/>
      </c>
      <c r="BA360" t="str">
        <f ca="1"/>
        <v/>
      </c>
      <c r="BB360" t="str">
        <f ca="1"/>
        <v/>
      </c>
      <c r="BC360" t="str">
        <f ca="1"/>
        <v/>
      </c>
      <c r="BD360" t="str">
        <f ca="1"/>
        <v/>
      </c>
      <c r="BE360" t="str">
        <f ca="1"/>
        <v/>
      </c>
      <c r="BF360" t="str">
        <f ca="1"/>
        <v/>
      </c>
      <c r="BG360" t="str">
        <f ca="1"/>
        <v/>
      </c>
      <c r="BH360" t="str">
        <f ca="1"/>
        <v/>
      </c>
      <c r="BI360" t="str">
        <f ca="1"/>
        <v/>
      </c>
      <c r="BJ360" t="str">
        <f ca="1"/>
        <v/>
      </c>
      <c r="BK360" t="str">
        <f ca="1"/>
        <v/>
      </c>
      <c r="BL360" t="str">
        <f ca="1"/>
        <v/>
      </c>
      <c r="BM360" t="str">
        <f ca="1"/>
        <v/>
      </c>
      <c r="BN360" t="str">
        <f ca="1"/>
        <v/>
      </c>
      <c r="BO360" t="str">
        <f ca="1"/>
        <v/>
      </c>
      <c r="BP360" t="str">
        <f ca="1"/>
        <v/>
      </c>
      <c r="BQ360" t="str">
        <f ca="1"/>
        <v/>
      </c>
      <c r="BR360" t="str">
        <f ca="1"/>
        <v/>
      </c>
      <c r="BS360" t="str">
        <f ca="1"/>
        <v/>
      </c>
    </row>
    <row r="361" spans="1:71" x14ac:dyDescent="0.3">
      <c r="A361">
        <f ca="1"/>
        <v>1481513</v>
      </c>
      <c r="B361" t="str">
        <f ca="1"/>
        <v>JinkoSolar Holding Co., Ltd.</v>
      </c>
      <c r="C361" t="str">
        <f ca="1"/>
        <v>JKS</v>
      </c>
      <c r="D361" t="str">
        <f ca="1"/>
        <v>04 Manufacturing</v>
      </c>
      <c r="E361" t="str">
        <f ca="1"/>
        <v>Semiconductors &amp; Related Devices</v>
      </c>
      <c r="F361" t="str">
        <f ca="1"/>
        <v>3674</v>
      </c>
      <c r="G361" t="str">
        <f ca="1"/>
        <v>1 YINGBIN ROAD SHANGRAO ECONOMIC DEVELOPMENT ZONE JIANGXI PROVINCE, F4 334100</v>
      </c>
      <c r="H361">
        <f ca="1"/>
        <v>2022</v>
      </c>
      <c r="I361" t="str">
        <f ca="1"/>
        <v>FY</v>
      </c>
      <c r="J361">
        <f ca="1"/>
        <v>44.979066000000003</v>
      </c>
      <c r="K361" t="str">
        <f ca="1"/>
        <v/>
      </c>
      <c r="L361" t="str">
        <f ca="1"/>
        <v/>
      </c>
      <c r="M361" t="str">
        <f ca="1"/>
        <v/>
      </c>
      <c r="N361" t="str">
        <f ca="1"/>
        <v/>
      </c>
      <c r="O361" t="str">
        <f ca="1"/>
        <v/>
      </c>
      <c r="P361" t="str">
        <f ca="1"/>
        <v/>
      </c>
      <c r="Q361" t="str">
        <f ca="1"/>
        <v/>
      </c>
      <c r="R361" t="str">
        <f ca="1"/>
        <v/>
      </c>
      <c r="S361" t="str">
        <f ca="1"/>
        <v/>
      </c>
      <c r="T361" t="str">
        <f ca="1"/>
        <v/>
      </c>
      <c r="U361" t="str">
        <f ca="1"/>
        <v/>
      </c>
      <c r="V361" t="str">
        <f ca="1"/>
        <v/>
      </c>
      <c r="W361" t="str">
        <f ca="1"/>
        <v/>
      </c>
      <c r="X361" t="str">
        <f ca="1"/>
        <v/>
      </c>
      <c r="Y361" t="str">
        <f ca="1"/>
        <v/>
      </c>
      <c r="Z361" t="str">
        <f ca="1"/>
        <v/>
      </c>
      <c r="AA361" t="str">
        <f ca="1"/>
        <v/>
      </c>
      <c r="AB361" t="str">
        <f ca="1"/>
        <v/>
      </c>
      <c r="AC361" t="str">
        <f ca="1"/>
        <v/>
      </c>
      <c r="AD361" t="str">
        <f ca="1"/>
        <v/>
      </c>
      <c r="AE361" t="str">
        <f ca="1"/>
        <v/>
      </c>
      <c r="AF361" t="str">
        <f ca="1"/>
        <v/>
      </c>
      <c r="AG361" t="str">
        <f ca="1"/>
        <v/>
      </c>
      <c r="AH361" t="str">
        <f ca="1"/>
        <v/>
      </c>
      <c r="AI361" t="str">
        <f ca="1"/>
        <v/>
      </c>
      <c r="AJ361" t="str">
        <f ca="1"/>
        <v/>
      </c>
      <c r="AK361" t="str">
        <f ca="1"/>
        <v/>
      </c>
      <c r="AL361" t="str">
        <f ca="1"/>
        <v/>
      </c>
      <c r="AM361" t="str">
        <f ca="1"/>
        <v/>
      </c>
      <c r="AN361" t="str">
        <f ca="1"/>
        <v/>
      </c>
      <c r="AO361" t="str">
        <f ca="1"/>
        <v/>
      </c>
      <c r="AP361" t="str">
        <f ca="1"/>
        <v/>
      </c>
      <c r="AQ361" t="str">
        <f ca="1"/>
        <v/>
      </c>
      <c r="AR361" t="str">
        <f ca="1"/>
        <v/>
      </c>
      <c r="AS361" t="str">
        <f ca="1"/>
        <v/>
      </c>
      <c r="AT361" t="str">
        <f ca="1"/>
        <v/>
      </c>
      <c r="AU361" t="str">
        <f ca="1"/>
        <v/>
      </c>
      <c r="AV361" t="str">
        <f ca="1"/>
        <v/>
      </c>
      <c r="AW361" t="str">
        <f ca="1"/>
        <v/>
      </c>
      <c r="AX361" t="str">
        <f ca="1"/>
        <v/>
      </c>
      <c r="AY361" t="str">
        <f ca="1"/>
        <v/>
      </c>
      <c r="AZ361" t="str">
        <f ca="1"/>
        <v/>
      </c>
      <c r="BA361" t="str">
        <f ca="1"/>
        <v/>
      </c>
      <c r="BB361" t="str">
        <f ca="1"/>
        <v/>
      </c>
      <c r="BC361" t="str">
        <f ca="1"/>
        <v/>
      </c>
      <c r="BD361" t="str">
        <f ca="1"/>
        <v/>
      </c>
      <c r="BE361" t="str">
        <f ca="1"/>
        <v/>
      </c>
      <c r="BF361" t="str">
        <f ca="1"/>
        <v/>
      </c>
      <c r="BG361" t="str">
        <f ca="1"/>
        <v/>
      </c>
      <c r="BH361" t="str">
        <f ca="1"/>
        <v/>
      </c>
      <c r="BI361" t="str">
        <f ca="1"/>
        <v/>
      </c>
      <c r="BJ361" t="str">
        <f ca="1"/>
        <v/>
      </c>
      <c r="BK361" t="str">
        <f ca="1"/>
        <v/>
      </c>
      <c r="BL361" t="str">
        <f ca="1"/>
        <v/>
      </c>
      <c r="BM361" t="str">
        <f ca="1"/>
        <v/>
      </c>
      <c r="BN361" t="str">
        <f ca="1"/>
        <v/>
      </c>
      <c r="BO361" t="str">
        <f ca="1"/>
        <v/>
      </c>
      <c r="BP361" t="str">
        <f ca="1"/>
        <v/>
      </c>
      <c r="BQ361" t="str">
        <f ca="1"/>
        <v/>
      </c>
      <c r="BR361" t="str">
        <f ca="1"/>
        <v/>
      </c>
      <c r="BS361" t="str">
        <f ca="1"/>
        <v/>
      </c>
    </row>
    <row r="362" spans="1:71" x14ac:dyDescent="0.3">
      <c r="A362">
        <f ca="1"/>
        <v>1481513</v>
      </c>
      <c r="B362" t="str">
        <f ca="1"/>
        <v>JinkoSolar Holding Co., Ltd.</v>
      </c>
      <c r="C362" t="str">
        <f ca="1"/>
        <v>JKS</v>
      </c>
      <c r="D362" t="str">
        <f ca="1"/>
        <v>04 Manufacturing</v>
      </c>
      <c r="E362" t="str">
        <f ca="1"/>
        <v>Semiconductors &amp; Related Devices</v>
      </c>
      <c r="F362" t="str">
        <f ca="1"/>
        <v>3674</v>
      </c>
      <c r="G362" t="str">
        <f ca="1"/>
        <v>1 YINGBIN ROAD SHANGRAO ECONOMIC DEVELOPMENT ZONE JIANGXI PROVINCE, F4 334100</v>
      </c>
      <c r="H362">
        <f ca="1"/>
        <v>2021</v>
      </c>
      <c r="I362" t="str">
        <f ca="1"/>
        <v>FY</v>
      </c>
      <c r="J362">
        <f ca="1"/>
        <v>41.905670999999998</v>
      </c>
      <c r="K362" t="str">
        <f ca="1"/>
        <v/>
      </c>
      <c r="L362" t="str">
        <f ca="1"/>
        <v/>
      </c>
      <c r="M362" t="str">
        <f ca="1"/>
        <v/>
      </c>
      <c r="N362" t="str">
        <f ca="1"/>
        <v/>
      </c>
      <c r="O362" t="str">
        <f ca="1"/>
        <v/>
      </c>
      <c r="P362" t="str">
        <f ca="1"/>
        <v/>
      </c>
      <c r="Q362" t="str">
        <f ca="1"/>
        <v/>
      </c>
      <c r="R362" t="str">
        <f ca="1"/>
        <v/>
      </c>
      <c r="S362" t="str">
        <f ca="1"/>
        <v/>
      </c>
      <c r="T362" t="str">
        <f ca="1"/>
        <v/>
      </c>
      <c r="U362" t="str">
        <f ca="1"/>
        <v/>
      </c>
      <c r="V362" t="str">
        <f ca="1"/>
        <v/>
      </c>
      <c r="W362" t="str">
        <f ca="1"/>
        <v/>
      </c>
      <c r="X362" t="str">
        <f ca="1"/>
        <v/>
      </c>
      <c r="Y362" t="str">
        <f ca="1"/>
        <v/>
      </c>
      <c r="Z362" t="str">
        <f ca="1"/>
        <v/>
      </c>
      <c r="AA362" t="str">
        <f ca="1"/>
        <v/>
      </c>
      <c r="AB362" t="str">
        <f ca="1"/>
        <v/>
      </c>
      <c r="AC362" t="str">
        <f ca="1"/>
        <v/>
      </c>
      <c r="AD362" t="str">
        <f ca="1"/>
        <v/>
      </c>
      <c r="AE362" t="str">
        <f ca="1"/>
        <v/>
      </c>
      <c r="AF362" t="str">
        <f ca="1"/>
        <v/>
      </c>
      <c r="AG362" t="str">
        <f ca="1"/>
        <v/>
      </c>
      <c r="AH362" t="str">
        <f ca="1"/>
        <v/>
      </c>
      <c r="AI362" t="str">
        <f ca="1"/>
        <v/>
      </c>
      <c r="AJ362" t="str">
        <f ca="1"/>
        <v/>
      </c>
      <c r="AK362" t="str">
        <f ca="1"/>
        <v/>
      </c>
      <c r="AL362" t="str">
        <f ca="1"/>
        <v/>
      </c>
      <c r="AM362" t="str">
        <f ca="1"/>
        <v/>
      </c>
      <c r="AN362" t="str">
        <f ca="1"/>
        <v/>
      </c>
      <c r="AO362" t="str">
        <f ca="1"/>
        <v/>
      </c>
      <c r="AP362" t="str">
        <f ca="1"/>
        <v/>
      </c>
      <c r="AQ362" t="str">
        <f ca="1"/>
        <v/>
      </c>
      <c r="AR362" t="str">
        <f ca="1"/>
        <v/>
      </c>
      <c r="AS362" t="str">
        <f ca="1"/>
        <v/>
      </c>
      <c r="AT362" t="str">
        <f ca="1"/>
        <v/>
      </c>
      <c r="AU362" t="str">
        <f ca="1"/>
        <v/>
      </c>
      <c r="AV362" t="str">
        <f ca="1"/>
        <v/>
      </c>
      <c r="AW362" t="str">
        <f ca="1"/>
        <v/>
      </c>
      <c r="AX362" t="str">
        <f ca="1"/>
        <v/>
      </c>
      <c r="AY362" t="str">
        <f ca="1"/>
        <v/>
      </c>
      <c r="AZ362" t="str">
        <f ca="1"/>
        <v/>
      </c>
      <c r="BA362" t="str">
        <f ca="1"/>
        <v/>
      </c>
      <c r="BB362" t="str">
        <f ca="1"/>
        <v/>
      </c>
      <c r="BC362" t="str">
        <f ca="1"/>
        <v/>
      </c>
      <c r="BD362" t="str">
        <f ca="1"/>
        <v/>
      </c>
      <c r="BE362" t="str">
        <f ca="1"/>
        <v/>
      </c>
      <c r="BF362" t="str">
        <f ca="1"/>
        <v/>
      </c>
      <c r="BG362" t="str">
        <f ca="1"/>
        <v/>
      </c>
      <c r="BH362" t="str">
        <f ca="1"/>
        <v/>
      </c>
      <c r="BI362" t="str">
        <f ca="1"/>
        <v/>
      </c>
      <c r="BJ362" t="str">
        <f ca="1"/>
        <v/>
      </c>
      <c r="BK362" t="str">
        <f ca="1"/>
        <v/>
      </c>
      <c r="BL362" t="str">
        <f ca="1"/>
        <v/>
      </c>
      <c r="BM362" t="str">
        <f ca="1"/>
        <v/>
      </c>
      <c r="BN362" t="str">
        <f ca="1"/>
        <v/>
      </c>
      <c r="BO362" t="str">
        <f ca="1"/>
        <v/>
      </c>
      <c r="BP362" t="str">
        <f ca="1"/>
        <v/>
      </c>
      <c r="BQ362" t="str">
        <f ca="1"/>
        <v/>
      </c>
      <c r="BR362" t="str">
        <f ca="1"/>
        <v/>
      </c>
      <c r="BS362" t="str">
        <f ca="1"/>
        <v/>
      </c>
    </row>
    <row r="363" spans="1:71" x14ac:dyDescent="0.3">
      <c r="A363">
        <f ca="1"/>
        <v>1481513</v>
      </c>
      <c r="B363" t="str">
        <f ca="1"/>
        <v>JinkoSolar Holding Co., Ltd.</v>
      </c>
      <c r="C363" t="str">
        <f ca="1"/>
        <v>JKS</v>
      </c>
      <c r="D363" t="str">
        <f ca="1"/>
        <v>04 Manufacturing</v>
      </c>
      <c r="E363" t="str">
        <f ca="1"/>
        <v>Semiconductors &amp; Related Devices</v>
      </c>
      <c r="F363" t="str">
        <f ca="1"/>
        <v>3674</v>
      </c>
      <c r="G363" t="str">
        <f ca="1"/>
        <v>1 YINGBIN ROAD SHANGRAO ECONOMIC DEVELOPMENT ZONE JIANGXI PROVINCE, F4 334100</v>
      </c>
      <c r="H363">
        <f ca="1"/>
        <v>2020</v>
      </c>
      <c r="I363" t="str">
        <f ca="1"/>
        <v>FY</v>
      </c>
      <c r="J363">
        <f ca="1"/>
        <v>41.643230000000003</v>
      </c>
      <c r="K363" t="str">
        <f ca="1"/>
        <v/>
      </c>
      <c r="L363" t="str">
        <f ca="1"/>
        <v/>
      </c>
      <c r="M363" t="str">
        <f ca="1"/>
        <v/>
      </c>
      <c r="N363" t="str">
        <f ca="1"/>
        <v/>
      </c>
      <c r="O363" t="str">
        <f ca="1"/>
        <v/>
      </c>
      <c r="P363" t="str">
        <f ca="1"/>
        <v/>
      </c>
      <c r="Q363" t="str">
        <f ca="1"/>
        <v/>
      </c>
      <c r="R363" t="str">
        <f ca="1"/>
        <v/>
      </c>
      <c r="S363" t="str">
        <f ca="1"/>
        <v/>
      </c>
      <c r="T363" t="str">
        <f ca="1"/>
        <v/>
      </c>
      <c r="U363" t="str">
        <f ca="1"/>
        <v/>
      </c>
      <c r="V363" t="str">
        <f ca="1"/>
        <v/>
      </c>
      <c r="W363" t="str">
        <f ca="1"/>
        <v/>
      </c>
      <c r="X363" t="str">
        <f ca="1"/>
        <v/>
      </c>
      <c r="Y363" t="str">
        <f ca="1"/>
        <v/>
      </c>
      <c r="Z363" t="str">
        <f ca="1"/>
        <v/>
      </c>
      <c r="AA363" t="str">
        <f ca="1"/>
        <v/>
      </c>
      <c r="AB363" t="str">
        <f ca="1"/>
        <v/>
      </c>
      <c r="AC363" t="str">
        <f ca="1"/>
        <v/>
      </c>
      <c r="AD363" t="str">
        <f ca="1"/>
        <v/>
      </c>
      <c r="AE363" t="str">
        <f ca="1"/>
        <v/>
      </c>
      <c r="AF363" t="str">
        <f ca="1"/>
        <v/>
      </c>
      <c r="AG363" t="str">
        <f ca="1"/>
        <v/>
      </c>
      <c r="AH363" t="str">
        <f ca="1"/>
        <v/>
      </c>
      <c r="AI363" t="str">
        <f ca="1"/>
        <v/>
      </c>
      <c r="AJ363" t="str">
        <f ca="1"/>
        <v/>
      </c>
      <c r="AK363" t="str">
        <f ca="1"/>
        <v/>
      </c>
      <c r="AL363" t="str">
        <f ca="1"/>
        <v/>
      </c>
      <c r="AM363" t="str">
        <f ca="1"/>
        <v/>
      </c>
      <c r="AN363" t="str">
        <f ca="1"/>
        <v/>
      </c>
      <c r="AO363" t="str">
        <f ca="1"/>
        <v/>
      </c>
      <c r="AP363" t="str">
        <f ca="1"/>
        <v/>
      </c>
      <c r="AQ363" t="str">
        <f ca="1"/>
        <v/>
      </c>
      <c r="AR363" t="str">
        <f ca="1"/>
        <v/>
      </c>
      <c r="AS363" t="str">
        <f ca="1"/>
        <v/>
      </c>
      <c r="AT363" t="str">
        <f ca="1"/>
        <v/>
      </c>
      <c r="AU363" t="str">
        <f ca="1"/>
        <v/>
      </c>
      <c r="AV363" t="str">
        <f ca="1"/>
        <v/>
      </c>
      <c r="AW363" t="str">
        <f ca="1"/>
        <v/>
      </c>
      <c r="AX363" t="str">
        <f ca="1"/>
        <v/>
      </c>
      <c r="AY363" t="str">
        <f ca="1"/>
        <v/>
      </c>
      <c r="AZ363" t="str">
        <f ca="1"/>
        <v/>
      </c>
      <c r="BA363" t="str">
        <f ca="1"/>
        <v/>
      </c>
      <c r="BB363" t="str">
        <f ca="1"/>
        <v/>
      </c>
      <c r="BC363" t="str">
        <f ca="1"/>
        <v/>
      </c>
      <c r="BD363" t="str">
        <f ca="1"/>
        <v/>
      </c>
      <c r="BE363" t="str">
        <f ca="1"/>
        <v/>
      </c>
      <c r="BF363" t="str">
        <f ca="1"/>
        <v/>
      </c>
      <c r="BG363" t="str">
        <f ca="1"/>
        <v/>
      </c>
      <c r="BH363" t="str">
        <f ca="1"/>
        <v/>
      </c>
      <c r="BI363" t="str">
        <f ca="1"/>
        <v/>
      </c>
      <c r="BJ363" t="str">
        <f ca="1"/>
        <v/>
      </c>
      <c r="BK363" t="str">
        <f ca="1"/>
        <v/>
      </c>
      <c r="BL363" t="str">
        <f ca="1"/>
        <v/>
      </c>
      <c r="BM363" t="str">
        <f ca="1"/>
        <v/>
      </c>
      <c r="BN363" t="str">
        <f ca="1"/>
        <v/>
      </c>
      <c r="BO363" t="str">
        <f ca="1"/>
        <v/>
      </c>
      <c r="BP363" t="str">
        <f ca="1"/>
        <v/>
      </c>
      <c r="BQ363" t="str">
        <f ca="1"/>
        <v/>
      </c>
      <c r="BR363" t="str">
        <f ca="1"/>
        <v/>
      </c>
      <c r="BS363" t="str">
        <f ca="1"/>
        <v/>
      </c>
    </row>
    <row r="364" spans="1:71" x14ac:dyDescent="0.3">
      <c r="A364">
        <f ca="1"/>
        <v>1481513</v>
      </c>
      <c r="B364" t="str">
        <f ca="1"/>
        <v>JinkoSolar Holding Co., Ltd.</v>
      </c>
      <c r="C364" t="str">
        <f ca="1"/>
        <v>JKS</v>
      </c>
      <c r="D364" t="str">
        <f ca="1"/>
        <v>04 Manufacturing</v>
      </c>
      <c r="E364" t="str">
        <f ca="1"/>
        <v>Semiconductors &amp; Related Devices</v>
      </c>
      <c r="F364" t="str">
        <f ca="1"/>
        <v>3674</v>
      </c>
      <c r="G364" t="str">
        <f ca="1"/>
        <v>1 YINGBIN ROAD SHANGRAO ECONOMIC DEVELOPMENT ZONE JIANGXI PROVINCE, F4 334100</v>
      </c>
      <c r="H364">
        <f ca="1"/>
        <v>2019</v>
      </c>
      <c r="I364" t="str">
        <f ca="1"/>
        <v>FY</v>
      </c>
      <c r="J364">
        <f ca="1"/>
        <v>15.69847</v>
      </c>
      <c r="K364" t="str">
        <f ca="1"/>
        <v/>
      </c>
      <c r="L364" t="str">
        <f ca="1"/>
        <v/>
      </c>
      <c r="M364" t="str">
        <f ca="1"/>
        <v/>
      </c>
      <c r="N364" t="str">
        <f ca="1"/>
        <v/>
      </c>
      <c r="O364" t="str">
        <f ca="1"/>
        <v/>
      </c>
      <c r="P364" t="str">
        <f ca="1"/>
        <v/>
      </c>
      <c r="Q364" t="str">
        <f ca="1"/>
        <v/>
      </c>
      <c r="R364" t="str">
        <f ca="1"/>
        <v/>
      </c>
      <c r="S364" t="str">
        <f ca="1"/>
        <v/>
      </c>
      <c r="T364" t="str">
        <f ca="1"/>
        <v/>
      </c>
      <c r="U364" t="str">
        <f ca="1"/>
        <v/>
      </c>
      <c r="V364" t="str">
        <f ca="1"/>
        <v/>
      </c>
      <c r="W364" t="str">
        <f ca="1"/>
        <v/>
      </c>
      <c r="X364" t="str">
        <f ca="1"/>
        <v/>
      </c>
      <c r="Y364" t="str">
        <f ca="1"/>
        <v/>
      </c>
      <c r="Z364" t="str">
        <f ca="1"/>
        <v/>
      </c>
      <c r="AA364" t="str">
        <f ca="1"/>
        <v/>
      </c>
      <c r="AB364" t="str">
        <f ca="1"/>
        <v/>
      </c>
      <c r="AC364" t="str">
        <f ca="1"/>
        <v/>
      </c>
      <c r="AD364" t="str">
        <f ca="1"/>
        <v/>
      </c>
      <c r="AE364" t="str">
        <f ca="1"/>
        <v/>
      </c>
      <c r="AF364" t="str">
        <f ca="1"/>
        <v/>
      </c>
      <c r="AG364" t="str">
        <f ca="1"/>
        <v/>
      </c>
      <c r="AH364" t="str">
        <f ca="1"/>
        <v/>
      </c>
      <c r="AI364" t="str">
        <f ca="1"/>
        <v/>
      </c>
      <c r="AJ364" t="str">
        <f ca="1"/>
        <v/>
      </c>
      <c r="AK364" t="str">
        <f ca="1"/>
        <v/>
      </c>
      <c r="AL364" t="str">
        <f ca="1"/>
        <v/>
      </c>
      <c r="AM364" t="str">
        <f ca="1"/>
        <v/>
      </c>
      <c r="AN364" t="str">
        <f ca="1"/>
        <v/>
      </c>
      <c r="AO364" t="str">
        <f ca="1"/>
        <v/>
      </c>
      <c r="AP364" t="str">
        <f ca="1"/>
        <v/>
      </c>
      <c r="AQ364" t="str">
        <f ca="1"/>
        <v/>
      </c>
      <c r="AR364" t="str">
        <f ca="1"/>
        <v/>
      </c>
      <c r="AS364" t="str">
        <f ca="1"/>
        <v/>
      </c>
      <c r="AT364" t="str">
        <f ca="1"/>
        <v/>
      </c>
      <c r="AU364" t="str">
        <f ca="1"/>
        <v/>
      </c>
      <c r="AV364" t="str">
        <f ca="1"/>
        <v/>
      </c>
      <c r="AW364" t="str">
        <f ca="1"/>
        <v/>
      </c>
      <c r="AX364" t="str">
        <f ca="1"/>
        <v/>
      </c>
      <c r="AY364" t="str">
        <f ca="1"/>
        <v/>
      </c>
      <c r="AZ364" t="str">
        <f ca="1"/>
        <v/>
      </c>
      <c r="BA364" t="str">
        <f ca="1"/>
        <v/>
      </c>
      <c r="BB364" t="str">
        <f ca="1"/>
        <v/>
      </c>
      <c r="BC364" t="str">
        <f ca="1"/>
        <v/>
      </c>
      <c r="BD364" t="str">
        <f ca="1"/>
        <v/>
      </c>
      <c r="BE364" t="str">
        <f ca="1"/>
        <v/>
      </c>
      <c r="BF364" t="str">
        <f ca="1"/>
        <v/>
      </c>
      <c r="BG364" t="str">
        <f ca="1"/>
        <v/>
      </c>
      <c r="BH364" t="str">
        <f ca="1"/>
        <v/>
      </c>
      <c r="BI364" t="str">
        <f ca="1"/>
        <v/>
      </c>
      <c r="BJ364" t="str">
        <f ca="1"/>
        <v/>
      </c>
      <c r="BK364" t="str">
        <f ca="1"/>
        <v/>
      </c>
      <c r="BL364" t="str">
        <f ca="1"/>
        <v/>
      </c>
      <c r="BM364" t="str">
        <f ca="1"/>
        <v/>
      </c>
      <c r="BN364" t="str">
        <f ca="1"/>
        <v/>
      </c>
      <c r="BO364" t="str">
        <f ca="1"/>
        <v/>
      </c>
      <c r="BP364" t="str">
        <f ca="1"/>
        <v/>
      </c>
      <c r="BQ364" t="str">
        <f ca="1"/>
        <v/>
      </c>
      <c r="BR364" t="str">
        <f ca="1"/>
        <v/>
      </c>
      <c r="BS364" t="str">
        <f ca="1"/>
        <v/>
      </c>
    </row>
    <row r="365" spans="1:71" x14ac:dyDescent="0.3">
      <c r="A365">
        <f ca="1"/>
        <v>1481513</v>
      </c>
      <c r="B365" t="str">
        <f ca="1"/>
        <v>JinkoSolar Holding Co., Ltd.</v>
      </c>
      <c r="C365" t="str">
        <f ca="1"/>
        <v>JKS</v>
      </c>
      <c r="D365" t="str">
        <f ca="1"/>
        <v>04 Manufacturing</v>
      </c>
      <c r="E365" t="str">
        <f ca="1"/>
        <v>Semiconductors &amp; Related Devices</v>
      </c>
      <c r="F365" t="str">
        <f ca="1"/>
        <v>3674</v>
      </c>
      <c r="G365" t="str">
        <f ca="1"/>
        <v>1 YINGBIN ROAD SHANGRAO ECONOMIC DEVELOPMENT ZONE JIANGXI PROVINCE, F4 334100</v>
      </c>
      <c r="H365">
        <f ca="1"/>
        <v>2018</v>
      </c>
      <c r="I365" t="str">
        <f ca="1"/>
        <v>FY</v>
      </c>
      <c r="J365">
        <f ca="1"/>
        <v>12.300788000000001</v>
      </c>
      <c r="K365" t="str">
        <f ca="1"/>
        <v/>
      </c>
      <c r="L365" t="str">
        <f ca="1"/>
        <v/>
      </c>
      <c r="M365" t="str">
        <f ca="1"/>
        <v/>
      </c>
      <c r="N365" t="str">
        <f ca="1"/>
        <v/>
      </c>
      <c r="O365" t="str">
        <f ca="1"/>
        <v/>
      </c>
      <c r="P365" t="str">
        <f ca="1"/>
        <v/>
      </c>
      <c r="Q365" t="str">
        <f ca="1"/>
        <v/>
      </c>
      <c r="R365" t="str">
        <f ca="1"/>
        <v/>
      </c>
      <c r="S365" t="str">
        <f ca="1"/>
        <v/>
      </c>
      <c r="T365" t="str">
        <f ca="1"/>
        <v/>
      </c>
      <c r="U365" t="str">
        <f ca="1"/>
        <v/>
      </c>
      <c r="V365" t="str">
        <f ca="1"/>
        <v/>
      </c>
      <c r="W365" t="str">
        <f ca="1"/>
        <v/>
      </c>
      <c r="X365" t="str">
        <f ca="1"/>
        <v/>
      </c>
      <c r="Y365" t="str">
        <f ca="1"/>
        <v/>
      </c>
      <c r="Z365" t="str">
        <f ca="1"/>
        <v/>
      </c>
      <c r="AA365" t="str">
        <f ca="1"/>
        <v/>
      </c>
      <c r="AB365" t="str">
        <f ca="1"/>
        <v/>
      </c>
      <c r="AC365" t="str">
        <f ca="1"/>
        <v/>
      </c>
      <c r="AD365" t="str">
        <f ca="1"/>
        <v/>
      </c>
      <c r="AE365" t="str">
        <f ca="1"/>
        <v/>
      </c>
      <c r="AF365" t="str">
        <f ca="1"/>
        <v/>
      </c>
      <c r="AG365" t="str">
        <f ca="1"/>
        <v/>
      </c>
      <c r="AH365" t="str">
        <f ca="1"/>
        <v/>
      </c>
      <c r="AI365" t="str">
        <f ca="1"/>
        <v/>
      </c>
      <c r="AJ365" t="str">
        <f ca="1"/>
        <v/>
      </c>
      <c r="AK365" t="str">
        <f ca="1"/>
        <v/>
      </c>
      <c r="AL365" t="str">
        <f ca="1"/>
        <v/>
      </c>
      <c r="AM365" t="str">
        <f ca="1"/>
        <v/>
      </c>
      <c r="AN365" t="str">
        <f ca="1"/>
        <v/>
      </c>
      <c r="AO365" t="str">
        <f ca="1"/>
        <v/>
      </c>
      <c r="AP365" t="str">
        <f ca="1"/>
        <v/>
      </c>
      <c r="AQ365" t="str">
        <f ca="1"/>
        <v/>
      </c>
      <c r="AR365" t="str">
        <f ca="1"/>
        <v/>
      </c>
      <c r="AS365" t="str">
        <f ca="1"/>
        <v/>
      </c>
      <c r="AT365" t="str">
        <f ca="1"/>
        <v/>
      </c>
      <c r="AU365" t="str">
        <f ca="1"/>
        <v/>
      </c>
      <c r="AV365" t="str">
        <f ca="1"/>
        <v/>
      </c>
      <c r="AW365" t="str">
        <f ca="1"/>
        <v/>
      </c>
      <c r="AX365" t="str">
        <f ca="1"/>
        <v/>
      </c>
      <c r="AY365" t="str">
        <f ca="1"/>
        <v/>
      </c>
      <c r="AZ365" t="str">
        <f ca="1"/>
        <v/>
      </c>
      <c r="BA365" t="str">
        <f ca="1"/>
        <v/>
      </c>
      <c r="BB365" t="str">
        <f ca="1"/>
        <v/>
      </c>
      <c r="BC365" t="str">
        <f ca="1"/>
        <v/>
      </c>
      <c r="BD365" t="str">
        <f ca="1"/>
        <v/>
      </c>
      <c r="BE365" t="str">
        <f ca="1"/>
        <v/>
      </c>
      <c r="BF365" t="str">
        <f ca="1"/>
        <v/>
      </c>
      <c r="BG365" t="str">
        <f ca="1"/>
        <v/>
      </c>
      <c r="BH365" t="str">
        <f ca="1"/>
        <v/>
      </c>
      <c r="BI365" t="str">
        <f ca="1"/>
        <v/>
      </c>
      <c r="BJ365" t="str">
        <f ca="1"/>
        <v/>
      </c>
      <c r="BK365" t="str">
        <f ca="1"/>
        <v/>
      </c>
      <c r="BL365" t="str">
        <f ca="1"/>
        <v/>
      </c>
      <c r="BM365" t="str">
        <f ca="1"/>
        <v/>
      </c>
      <c r="BN365" t="str">
        <f ca="1"/>
        <v/>
      </c>
      <c r="BO365" t="str">
        <f ca="1"/>
        <v/>
      </c>
      <c r="BP365" t="str">
        <f ca="1"/>
        <v/>
      </c>
      <c r="BQ365" t="str">
        <f ca="1"/>
        <v/>
      </c>
      <c r="BR365" t="str">
        <f ca="1"/>
        <v/>
      </c>
      <c r="BS365" t="str">
        <f ca="1"/>
        <v/>
      </c>
    </row>
    <row r="366" spans="1:71" x14ac:dyDescent="0.3">
      <c r="A366">
        <f ca="1"/>
        <v>1481513</v>
      </c>
      <c r="B366" t="str">
        <f ca="1"/>
        <v>JinkoSolar Holding Co., Ltd.</v>
      </c>
      <c r="C366" t="str">
        <f ca="1"/>
        <v>JKS</v>
      </c>
      <c r="D366" t="str">
        <f ca="1"/>
        <v>04 Manufacturing</v>
      </c>
      <c r="E366" t="str">
        <f ca="1"/>
        <v>Semiconductors &amp; Related Devices</v>
      </c>
      <c r="F366" t="str">
        <f ca="1"/>
        <v>3674</v>
      </c>
      <c r="G366" t="str">
        <f ca="1"/>
        <v>1 YINGBIN ROAD SHANGRAO ECONOMIC DEVELOPMENT ZONE JIANGXI PROVINCE, F4 334100</v>
      </c>
      <c r="H366">
        <f ca="1"/>
        <v>2017</v>
      </c>
      <c r="I366" t="str">
        <f ca="1"/>
        <v>FY</v>
      </c>
      <c r="J366">
        <f ca="1"/>
        <v>19.092897000000001</v>
      </c>
      <c r="K366" t="str">
        <f ca="1"/>
        <v/>
      </c>
      <c r="L366" t="str">
        <f ca="1"/>
        <v/>
      </c>
      <c r="M366" t="str">
        <f ca="1"/>
        <v/>
      </c>
      <c r="N366" t="str">
        <f ca="1"/>
        <v/>
      </c>
      <c r="O366" t="str">
        <f ca="1"/>
        <v/>
      </c>
      <c r="P366" t="str">
        <f ca="1"/>
        <v/>
      </c>
      <c r="Q366" t="str">
        <f ca="1"/>
        <v/>
      </c>
      <c r="R366" t="str">
        <f ca="1"/>
        <v/>
      </c>
      <c r="S366" t="str">
        <f ca="1"/>
        <v/>
      </c>
      <c r="T366" t="str">
        <f ca="1"/>
        <v/>
      </c>
      <c r="U366" t="str">
        <f ca="1"/>
        <v/>
      </c>
      <c r="V366" t="str">
        <f ca="1"/>
        <v/>
      </c>
      <c r="W366" t="str">
        <f ca="1"/>
        <v/>
      </c>
      <c r="X366" t="str">
        <f ca="1"/>
        <v/>
      </c>
      <c r="Y366" t="str">
        <f ca="1"/>
        <v/>
      </c>
      <c r="Z366" t="str">
        <f ca="1"/>
        <v/>
      </c>
      <c r="AA366" t="str">
        <f ca="1"/>
        <v/>
      </c>
      <c r="AB366" t="str">
        <f ca="1"/>
        <v/>
      </c>
      <c r="AC366" t="str">
        <f ca="1"/>
        <v/>
      </c>
      <c r="AD366" t="str">
        <f ca="1"/>
        <v/>
      </c>
      <c r="AE366" t="str">
        <f ca="1"/>
        <v/>
      </c>
      <c r="AF366" t="str">
        <f ca="1"/>
        <v/>
      </c>
      <c r="AG366" t="str">
        <f ca="1"/>
        <v/>
      </c>
      <c r="AH366" t="str">
        <f ca="1"/>
        <v/>
      </c>
      <c r="AI366" t="str">
        <f ca="1"/>
        <v/>
      </c>
      <c r="AJ366" t="str">
        <f ca="1"/>
        <v/>
      </c>
      <c r="AK366" t="str">
        <f ca="1"/>
        <v/>
      </c>
      <c r="AL366" t="str">
        <f ca="1"/>
        <v/>
      </c>
      <c r="AM366" t="str">
        <f ca="1"/>
        <v/>
      </c>
      <c r="AN366" t="str">
        <f ca="1"/>
        <v/>
      </c>
      <c r="AO366" t="str">
        <f ca="1"/>
        <v/>
      </c>
      <c r="AP366" t="str">
        <f ca="1"/>
        <v/>
      </c>
      <c r="AQ366" t="str">
        <f ca="1"/>
        <v/>
      </c>
      <c r="AR366" t="str">
        <f ca="1"/>
        <v/>
      </c>
      <c r="AS366" t="str">
        <f ca="1"/>
        <v/>
      </c>
      <c r="AT366" t="str">
        <f ca="1"/>
        <v/>
      </c>
      <c r="AU366" t="str">
        <f ca="1"/>
        <v/>
      </c>
      <c r="AV366" t="str">
        <f ca="1"/>
        <v/>
      </c>
      <c r="AW366" t="str">
        <f ca="1"/>
        <v/>
      </c>
      <c r="AX366" t="str">
        <f ca="1"/>
        <v/>
      </c>
      <c r="AY366" t="str">
        <f ca="1"/>
        <v/>
      </c>
      <c r="AZ366" t="str">
        <f ca="1"/>
        <v/>
      </c>
      <c r="BA366" t="str">
        <f ca="1"/>
        <v/>
      </c>
      <c r="BB366" t="str">
        <f ca="1"/>
        <v/>
      </c>
      <c r="BC366" t="str">
        <f ca="1"/>
        <v/>
      </c>
      <c r="BD366" t="str">
        <f ca="1"/>
        <v/>
      </c>
      <c r="BE366" t="str">
        <f ca="1"/>
        <v/>
      </c>
      <c r="BF366" t="str">
        <f ca="1"/>
        <v/>
      </c>
      <c r="BG366" t="str">
        <f ca="1"/>
        <v/>
      </c>
      <c r="BH366" t="str">
        <f ca="1"/>
        <v/>
      </c>
      <c r="BI366" t="str">
        <f ca="1"/>
        <v/>
      </c>
      <c r="BJ366" t="str">
        <f ca="1"/>
        <v/>
      </c>
      <c r="BK366" t="str">
        <f ca="1"/>
        <v/>
      </c>
      <c r="BL366" t="str">
        <f ca="1"/>
        <v/>
      </c>
      <c r="BM366" t="str">
        <f ca="1"/>
        <v/>
      </c>
      <c r="BN366" t="str">
        <f ca="1"/>
        <v/>
      </c>
      <c r="BO366" t="str">
        <f ca="1"/>
        <v/>
      </c>
      <c r="BP366" t="str">
        <f ca="1"/>
        <v/>
      </c>
      <c r="BQ366" t="str">
        <f ca="1"/>
        <v/>
      </c>
      <c r="BR366" t="str">
        <f ca="1"/>
        <v/>
      </c>
      <c r="BS366" t="str">
        <f ca="1"/>
        <v/>
      </c>
    </row>
    <row r="367" spans="1:71" x14ac:dyDescent="0.3">
      <c r="A367">
        <f ca="1"/>
        <v>855658</v>
      </c>
      <c r="B367" t="str">
        <f ca="1"/>
        <v>LATTICE SEMICONDUCTOR CORP</v>
      </c>
      <c r="C367" t="str">
        <f ca="1"/>
        <v>LSCC</v>
      </c>
      <c r="D367" t="str">
        <f ca="1"/>
        <v>04 Manufacturing</v>
      </c>
      <c r="E367" t="str">
        <f ca="1"/>
        <v>Semiconductors &amp; Related Devices</v>
      </c>
      <c r="F367" t="str">
        <f ca="1"/>
        <v>3674</v>
      </c>
      <c r="G367" t="str">
        <f ca="1"/>
        <v>5555 NE MOORE CT HILLSBORO, OR 97124</v>
      </c>
      <c r="H367">
        <f ca="1"/>
        <v>2026</v>
      </c>
      <c r="I367" t="str">
        <f ca="1"/>
        <v>FY</v>
      </c>
      <c r="J367">
        <f ca="1"/>
        <v>91.273133000000001</v>
      </c>
      <c r="K367" t="str">
        <f ca="1"/>
        <v/>
      </c>
      <c r="L367" t="str">
        <f ca="1"/>
        <v/>
      </c>
      <c r="M367" t="str">
        <f ca="1"/>
        <v/>
      </c>
      <c r="N367" t="str">
        <f ca="1"/>
        <v/>
      </c>
      <c r="O367" t="str">
        <f ca="1"/>
        <v/>
      </c>
      <c r="P367" t="str">
        <f ca="1"/>
        <v/>
      </c>
      <c r="Q367" t="str">
        <f ca="1"/>
        <v/>
      </c>
      <c r="R367" t="str">
        <f ca="1"/>
        <v/>
      </c>
      <c r="S367" t="str">
        <f ca="1"/>
        <v/>
      </c>
      <c r="T367" t="str">
        <f ca="1"/>
        <v/>
      </c>
      <c r="U367" t="str">
        <f ca="1"/>
        <v/>
      </c>
      <c r="V367" t="str">
        <f ca="1"/>
        <v/>
      </c>
      <c r="W367" t="str">
        <f ca="1"/>
        <v/>
      </c>
      <c r="X367" t="str">
        <f ca="1"/>
        <v/>
      </c>
      <c r="Y367" t="str">
        <f ca="1"/>
        <v/>
      </c>
      <c r="Z367" t="str">
        <f ca="1"/>
        <v/>
      </c>
      <c r="AA367" t="str">
        <f ca="1"/>
        <v/>
      </c>
      <c r="AB367" t="str">
        <f ca="1"/>
        <v/>
      </c>
      <c r="AC367" t="str">
        <f ca="1"/>
        <v/>
      </c>
      <c r="AD367" t="str">
        <f ca="1"/>
        <v/>
      </c>
      <c r="AE367" t="str">
        <f ca="1"/>
        <v/>
      </c>
      <c r="AF367" t="str">
        <f ca="1"/>
        <v/>
      </c>
      <c r="AG367" t="str">
        <f ca="1"/>
        <v/>
      </c>
      <c r="AH367" t="str">
        <f ca="1"/>
        <v/>
      </c>
      <c r="AI367" t="str">
        <f ca="1"/>
        <v/>
      </c>
      <c r="AJ367" t="str">
        <f ca="1"/>
        <v/>
      </c>
      <c r="AK367" t="str">
        <f ca="1"/>
        <v/>
      </c>
      <c r="AL367" t="str">
        <f ca="1"/>
        <v/>
      </c>
      <c r="AM367" t="str">
        <f ca="1"/>
        <v/>
      </c>
      <c r="AN367" t="str">
        <f ca="1"/>
        <v/>
      </c>
      <c r="AO367" t="str">
        <f ca="1"/>
        <v/>
      </c>
      <c r="AP367" t="str">
        <f ca="1"/>
        <v/>
      </c>
      <c r="AQ367" t="str">
        <f ca="1"/>
        <v/>
      </c>
      <c r="AR367" t="str">
        <f ca="1"/>
        <v/>
      </c>
      <c r="AS367" t="str">
        <f ca="1"/>
        <v/>
      </c>
      <c r="AT367" t="str">
        <f ca="1"/>
        <v/>
      </c>
      <c r="AU367" t="str">
        <f ca="1"/>
        <v/>
      </c>
      <c r="AV367" t="str">
        <f ca="1"/>
        <v/>
      </c>
      <c r="AW367" t="str">
        <f ca="1"/>
        <v/>
      </c>
      <c r="AX367" t="str">
        <f ca="1"/>
        <v/>
      </c>
      <c r="AY367" t="str">
        <f ca="1"/>
        <v/>
      </c>
      <c r="AZ367" t="str">
        <f ca="1"/>
        <v/>
      </c>
      <c r="BA367" t="str">
        <f ca="1"/>
        <v/>
      </c>
      <c r="BB367" t="str">
        <f ca="1"/>
        <v/>
      </c>
      <c r="BC367" t="str">
        <f ca="1"/>
        <v/>
      </c>
      <c r="BD367" t="str">
        <f ca="1"/>
        <v/>
      </c>
      <c r="BE367" t="str">
        <f ca="1"/>
        <v/>
      </c>
      <c r="BF367" t="str">
        <f ca="1"/>
        <v/>
      </c>
      <c r="BG367" t="str">
        <f ca="1"/>
        <v/>
      </c>
      <c r="BH367" t="str">
        <f ca="1"/>
        <v/>
      </c>
      <c r="BI367" t="str">
        <f ca="1"/>
        <v/>
      </c>
      <c r="BJ367" t="str">
        <f ca="1"/>
        <v/>
      </c>
      <c r="BK367" t="str">
        <f ca="1"/>
        <v/>
      </c>
      <c r="BL367" t="str">
        <f ca="1"/>
        <v/>
      </c>
      <c r="BM367" t="str">
        <f ca="1"/>
        <v/>
      </c>
      <c r="BN367" t="str">
        <f ca="1"/>
        <v/>
      </c>
      <c r="BO367" t="str">
        <f ca="1"/>
        <v/>
      </c>
      <c r="BP367" t="str">
        <f ca="1"/>
        <v/>
      </c>
      <c r="BQ367" t="str">
        <f ca="1"/>
        <v/>
      </c>
      <c r="BR367" t="str">
        <f ca="1"/>
        <v/>
      </c>
      <c r="BS367" t="str">
        <f ca="1"/>
        <v/>
      </c>
    </row>
    <row r="368" spans="1:71" x14ac:dyDescent="0.3">
      <c r="A368">
        <f ca="1"/>
        <v>855658</v>
      </c>
      <c r="B368" t="str">
        <f ca="1"/>
        <v>LATTICE SEMICONDUCTOR CORP</v>
      </c>
      <c r="C368" t="str">
        <f ca="1"/>
        <v>LSCC</v>
      </c>
      <c r="D368" t="str">
        <f ca="1"/>
        <v>04 Manufacturing</v>
      </c>
      <c r="E368" t="str">
        <f ca="1"/>
        <v>Semiconductors &amp; Related Devices</v>
      </c>
      <c r="F368" t="str">
        <f ca="1"/>
        <v>3674</v>
      </c>
      <c r="G368" t="str">
        <f ca="1"/>
        <v>5555 NE MOORE CT HILLSBORO, OR 97124</v>
      </c>
      <c r="H368">
        <f ca="1"/>
        <v>2025</v>
      </c>
      <c r="I368" t="str">
        <f ca="1"/>
        <v>FY</v>
      </c>
      <c r="J368">
        <f ca="1"/>
        <v>57.973112999999998</v>
      </c>
      <c r="K368">
        <f ca="1"/>
        <v>883120000</v>
      </c>
      <c r="L368">
        <f ca="1"/>
        <v>363874000</v>
      </c>
      <c r="M368">
        <f ca="1"/>
        <v>133886000</v>
      </c>
      <c r="N368">
        <f ca="1"/>
        <v>102277000</v>
      </c>
      <c r="O368">
        <f ca="1"/>
        <v>89202000</v>
      </c>
      <c r="P368" t="str">
        <f ca="1"/>
        <v/>
      </c>
      <c r="Q368">
        <f ca="1"/>
        <v>77032000</v>
      </c>
      <c r="R368">
        <f ca="1"/>
        <v>4143000</v>
      </c>
      <c r="S368">
        <f ca="1"/>
        <v>315358000</v>
      </c>
      <c r="T368">
        <f ca="1"/>
        <v>169066000</v>
      </c>
      <c r="U368">
        <f ca="1"/>
        <v>117673000</v>
      </c>
      <c r="V368">
        <f ca="1"/>
        <v>56518000</v>
      </c>
      <c r="W368" t="str">
        <f ca="1"/>
        <v/>
      </c>
      <c r="X368" t="str">
        <f ca="1"/>
        <v/>
      </c>
      <c r="Y368" t="str">
        <f ca="1"/>
        <v/>
      </c>
      <c r="Z368">
        <f ca="1"/>
        <v>714054000</v>
      </c>
      <c r="AA368" t="str">
        <f ca="1"/>
        <v/>
      </c>
      <c r="AB368">
        <f ca="1"/>
        <v>212182000</v>
      </c>
      <c r="AC368">
        <f ca="1"/>
        <v>1368000</v>
      </c>
      <c r="AD368">
        <f ca="1"/>
        <v>136771000</v>
      </c>
      <c r="AE368">
        <f ca="1"/>
        <v>356943000</v>
      </c>
      <c r="AF368" t="str">
        <f ca="1"/>
        <v/>
      </c>
      <c r="AG368" t="str">
        <f ca="1"/>
        <v/>
      </c>
      <c r="AH368">
        <f ca="1"/>
        <v>11232000</v>
      </c>
      <c r="AI368">
        <f ca="1"/>
        <v>187983000</v>
      </c>
      <c r="AJ368">
        <f ca="1"/>
        <v>345711000</v>
      </c>
      <c r="AK368">
        <f ca="1"/>
        <v>10293000</v>
      </c>
      <c r="AL368">
        <f ca="1"/>
        <v>3084000</v>
      </c>
      <c r="AM368" t="str">
        <f ca="1"/>
        <v/>
      </c>
      <c r="AN368" t="str">
        <f ca="1"/>
        <v/>
      </c>
      <c r="AO368">
        <f ca="1"/>
        <v>175107000</v>
      </c>
      <c r="AP368" t="str">
        <f ca="1"/>
        <v/>
      </c>
      <c r="AQ368" t="str">
        <f ca="1"/>
        <v/>
      </c>
      <c r="AR368" t="str">
        <f ca="1"/>
        <v/>
      </c>
      <c r="AS368">
        <f ca="1"/>
        <v>-62308000</v>
      </c>
      <c r="AT368">
        <f ca="1"/>
        <v>-115697000</v>
      </c>
      <c r="AU368" t="str">
        <f ca="1"/>
        <v/>
      </c>
      <c r="AV368" t="str">
        <f ca="1"/>
        <v/>
      </c>
      <c r="AW368">
        <f ca="1"/>
        <v>0.02</v>
      </c>
      <c r="AX368">
        <f ca="1"/>
        <v>96306000</v>
      </c>
      <c r="AY368" t="str">
        <f ca="1"/>
        <v/>
      </c>
      <c r="AZ368" t="str">
        <f ca="1"/>
        <v/>
      </c>
      <c r="BA368" t="str">
        <f ca="1"/>
        <v/>
      </c>
      <c r="BB368" t="str">
        <f ca="1"/>
        <v/>
      </c>
      <c r="BC368" t="str">
        <f ca="1"/>
        <v/>
      </c>
      <c r="BD368" t="str">
        <f ca="1"/>
        <v/>
      </c>
      <c r="BE368" t="str">
        <f ca="1"/>
        <v/>
      </c>
      <c r="BF368" t="str">
        <f ca="1"/>
        <v/>
      </c>
      <c r="BG368" t="str">
        <f ca="1"/>
        <v/>
      </c>
      <c r="BH368" t="str">
        <f ca="1"/>
        <v/>
      </c>
      <c r="BI368" t="str">
        <f ca="1"/>
        <v/>
      </c>
      <c r="BJ368" t="str">
        <f ca="1"/>
        <v/>
      </c>
      <c r="BK368" t="str">
        <f ca="1"/>
        <v/>
      </c>
      <c r="BL368">
        <f ca="1"/>
        <v>0.19144170667632901</v>
      </c>
      <c r="BM368" t="str">
        <f ca="1"/>
        <v/>
      </c>
      <c r="BN368">
        <f ca="1"/>
        <v>1.1377801194836501</v>
      </c>
      <c r="BO368">
        <f ca="1"/>
        <v>2.33419730949326</v>
      </c>
      <c r="BP368">
        <f ca="1"/>
        <v>2898.6556500000002</v>
      </c>
      <c r="BQ368">
        <f ca="1"/>
        <v>4.3190010839516298E-3</v>
      </c>
      <c r="BR368" t="str">
        <f ca="1"/>
        <v/>
      </c>
      <c r="BS368">
        <f ca="1"/>
        <v>1.62377391625843E-9</v>
      </c>
    </row>
    <row r="369" spans="1:71" x14ac:dyDescent="0.3">
      <c r="A369">
        <f ca="1"/>
        <v>855658</v>
      </c>
      <c r="B369" t="str">
        <f ca="1"/>
        <v>LATTICE SEMICONDUCTOR CORP</v>
      </c>
      <c r="C369" t="str">
        <f ca="1"/>
        <v>LSCC</v>
      </c>
      <c r="D369" t="str">
        <f ca="1"/>
        <v>04 Manufacturing</v>
      </c>
      <c r="E369" t="str">
        <f ca="1"/>
        <v>Semiconductors &amp; Related Devices</v>
      </c>
      <c r="F369" t="str">
        <f ca="1"/>
        <v>3674</v>
      </c>
      <c r="G369" t="str">
        <f ca="1"/>
        <v>5555 NE MOORE CT HILLSBORO, OR 97124</v>
      </c>
      <c r="H369">
        <f ca="1"/>
        <v>2024</v>
      </c>
      <c r="I369" t="str">
        <f ca="1"/>
        <v>FY</v>
      </c>
      <c r="J369">
        <f ca="1"/>
        <v>59.896115999999999</v>
      </c>
      <c r="K369">
        <f ca="1"/>
        <v>843903000</v>
      </c>
      <c r="L369">
        <f ca="1"/>
        <v>364834000</v>
      </c>
      <c r="M369">
        <f ca="1"/>
        <v>136291000</v>
      </c>
      <c r="N369">
        <f ca="1"/>
        <v>81060000</v>
      </c>
      <c r="O369">
        <f ca="1"/>
        <v>103410000</v>
      </c>
      <c r="P369" t="str">
        <f ca="1"/>
        <v/>
      </c>
      <c r="Q369">
        <f ca="1"/>
        <v>52988000</v>
      </c>
      <c r="R369">
        <f ca="1"/>
        <v>4587000</v>
      </c>
      <c r="S369">
        <f ca="1"/>
        <v>315358000</v>
      </c>
      <c r="T369">
        <f ca="1"/>
        <v>132971000</v>
      </c>
      <c r="U369">
        <f ca="1"/>
        <v>99622000</v>
      </c>
      <c r="V369">
        <f ca="1"/>
        <v>36828000</v>
      </c>
      <c r="W369" t="str">
        <f ca="1"/>
        <v/>
      </c>
      <c r="X369" t="str">
        <f ca="1"/>
        <v/>
      </c>
      <c r="Y369" t="str">
        <f ca="1"/>
        <v/>
      </c>
      <c r="Z369">
        <f ca="1"/>
        <v>710932000</v>
      </c>
      <c r="AA369" t="str">
        <f ca="1"/>
        <v/>
      </c>
      <c r="AB369">
        <f ca="1"/>
        <v>209098000</v>
      </c>
      <c r="AC369">
        <f ca="1"/>
        <v>1377000</v>
      </c>
      <c r="AD369">
        <f ca="1"/>
        <v>137704000</v>
      </c>
      <c r="AE369">
        <f ca="1"/>
        <v>340400000</v>
      </c>
      <c r="AF369" t="str">
        <f ca="1"/>
        <v/>
      </c>
      <c r="AG369" t="str">
        <f ca="1"/>
        <v/>
      </c>
      <c r="AH369">
        <f ca="1"/>
        <v>34457000</v>
      </c>
      <c r="AI369">
        <f ca="1"/>
        <v>159302000</v>
      </c>
      <c r="AJ369">
        <f ca="1"/>
        <v>305943000</v>
      </c>
      <c r="AK369">
        <f ca="1"/>
        <v>-24902000</v>
      </c>
      <c r="AL369">
        <f ca="1"/>
        <v>61131000</v>
      </c>
      <c r="AM369" t="str">
        <f ca="1"/>
        <v/>
      </c>
      <c r="AN369" t="str">
        <f ca="1"/>
        <v/>
      </c>
      <c r="AO369">
        <f ca="1"/>
        <v>140876000</v>
      </c>
      <c r="AP369" t="str">
        <f ca="1"/>
        <v/>
      </c>
      <c r="AQ369" t="str">
        <f ca="1"/>
        <v/>
      </c>
      <c r="AR369" t="str">
        <f ca="1"/>
        <v/>
      </c>
      <c r="AS369">
        <f ca="1"/>
        <v>-37693000</v>
      </c>
      <c r="AT369">
        <f ca="1"/>
        <v>-94460000</v>
      </c>
      <c r="AU369" t="str">
        <f ca="1"/>
        <v/>
      </c>
      <c r="AV369" t="str">
        <f ca="1"/>
        <v/>
      </c>
      <c r="AW369">
        <f ca="1"/>
        <v>0.44</v>
      </c>
      <c r="AX369">
        <f ca="1"/>
        <v>101118000</v>
      </c>
      <c r="AY369" t="str">
        <f ca="1"/>
        <v/>
      </c>
      <c r="AZ369" t="str">
        <f ca="1"/>
        <v/>
      </c>
      <c r="BA369" t="str">
        <f ca="1"/>
        <v/>
      </c>
      <c r="BB369" t="str">
        <f ca="1"/>
        <v/>
      </c>
      <c r="BC369" t="str">
        <f ca="1"/>
        <v/>
      </c>
      <c r="BD369" t="str">
        <f ca="1"/>
        <v/>
      </c>
      <c r="BE369" t="str">
        <f ca="1"/>
        <v/>
      </c>
      <c r="BF369" t="str">
        <f ca="1"/>
        <v/>
      </c>
      <c r="BG369" t="str">
        <f ca="1"/>
        <v/>
      </c>
      <c r="BH369" t="str">
        <f ca="1"/>
        <v/>
      </c>
      <c r="BI369" t="str">
        <f ca="1"/>
        <v/>
      </c>
      <c r="BJ369" t="str">
        <f ca="1"/>
        <v/>
      </c>
      <c r="BK369" t="str">
        <f ca="1"/>
        <v/>
      </c>
      <c r="BL369">
        <f ca="1"/>
        <v>0.15756668716665301</v>
      </c>
      <c r="BM369" t="str">
        <f ca="1"/>
        <v/>
      </c>
      <c r="BN369">
        <f ca="1"/>
        <v>1.3680813474935301</v>
      </c>
      <c r="BO369">
        <f ca="1"/>
        <v>2.6241593222380599</v>
      </c>
      <c r="BP369">
        <f ca="1"/>
        <v>136.12753636363601</v>
      </c>
      <c r="BQ369">
        <f ca="1"/>
        <v>8.5987126757552101E-2</v>
      </c>
      <c r="BR369" t="str">
        <f ca="1"/>
        <v/>
      </c>
      <c r="BS369">
        <f ca="1"/>
        <v>3.7070058796059298E-8</v>
      </c>
    </row>
    <row r="370" spans="1:71" x14ac:dyDescent="0.3">
      <c r="A370">
        <f ca="1"/>
        <v>855658</v>
      </c>
      <c r="B370" t="str">
        <f ca="1"/>
        <v>LATTICE SEMICONDUCTOR CORP</v>
      </c>
      <c r="C370" t="str">
        <f ca="1"/>
        <v>LSCC</v>
      </c>
      <c r="D370" t="str">
        <f ca="1"/>
        <v>04 Manufacturing</v>
      </c>
      <c r="E370" t="str">
        <f ca="1"/>
        <v>Semiconductors &amp; Related Devices</v>
      </c>
      <c r="F370" t="str">
        <f ca="1"/>
        <v>3674</v>
      </c>
      <c r="G370" t="str">
        <f ca="1"/>
        <v>5555 NE MOORE CT HILLSBORO, OR 97124</v>
      </c>
      <c r="H370">
        <f ca="1"/>
        <v>2023</v>
      </c>
      <c r="I370" t="str">
        <f ca="1"/>
        <v>FY</v>
      </c>
      <c r="J370">
        <f ca="1"/>
        <v>79.111329999999995</v>
      </c>
      <c r="K370">
        <f ca="1"/>
        <v>840894000</v>
      </c>
      <c r="L370">
        <f ca="1"/>
        <v>367946000</v>
      </c>
      <c r="M370">
        <f ca="1"/>
        <v>128317000</v>
      </c>
      <c r="N370">
        <f ca="1"/>
        <v>104373000</v>
      </c>
      <c r="O370">
        <f ca="1"/>
        <v>98826000</v>
      </c>
      <c r="P370" t="str">
        <f ca="1"/>
        <v/>
      </c>
      <c r="Q370">
        <f ca="1"/>
        <v>49546000</v>
      </c>
      <c r="R370">
        <f ca="1"/>
        <v>20974000</v>
      </c>
      <c r="S370">
        <f ca="1"/>
        <v>315358000</v>
      </c>
      <c r="T370">
        <f ca="1"/>
        <v>148874000</v>
      </c>
      <c r="U370">
        <f ca="1"/>
        <v>97400000</v>
      </c>
      <c r="V370">
        <f ca="1"/>
        <v>34487000</v>
      </c>
      <c r="W370" t="str">
        <f ca="1"/>
        <v/>
      </c>
      <c r="X370" t="str">
        <f ca="1"/>
        <v/>
      </c>
      <c r="Y370" t="str">
        <f ca="1"/>
        <v/>
      </c>
      <c r="Z370">
        <f ca="1"/>
        <v>692020000</v>
      </c>
      <c r="AA370" t="str">
        <f ca="1"/>
        <v/>
      </c>
      <c r="AB370">
        <f ca="1"/>
        <v>147967000</v>
      </c>
      <c r="AC370">
        <f ca="1"/>
        <v>1373000</v>
      </c>
      <c r="AD370">
        <f ca="1"/>
        <v>137340000</v>
      </c>
      <c r="AE370">
        <f ca="1"/>
        <v>514670000</v>
      </c>
      <c r="AF370" t="str">
        <f ca="1"/>
        <v/>
      </c>
      <c r="AG370" t="str">
        <f ca="1"/>
        <v/>
      </c>
      <c r="AH370">
        <f ca="1"/>
        <v>212270000</v>
      </c>
      <c r="AI370">
        <f ca="1"/>
        <v>159770000</v>
      </c>
      <c r="AJ370">
        <f ca="1"/>
        <v>302400000</v>
      </c>
      <c r="AK370">
        <f ca="1"/>
        <v>-44205000</v>
      </c>
      <c r="AL370">
        <f ca="1"/>
        <v>259061000</v>
      </c>
      <c r="AM370" t="str">
        <f ca="1"/>
        <v/>
      </c>
      <c r="AN370" t="str">
        <f ca="1"/>
        <v/>
      </c>
      <c r="AO370">
        <f ca="1"/>
        <v>269588000</v>
      </c>
      <c r="AP370" t="str">
        <f ca="1"/>
        <v/>
      </c>
      <c r="AQ370" t="str">
        <f ca="1"/>
        <v/>
      </c>
      <c r="AR370" t="str">
        <f ca="1"/>
        <v/>
      </c>
      <c r="AS370">
        <f ca="1"/>
        <v>-33250000</v>
      </c>
      <c r="AT370">
        <f ca="1"/>
        <v>-253717000</v>
      </c>
      <c r="AU370" t="str">
        <f ca="1"/>
        <v/>
      </c>
      <c r="AV370" t="str">
        <f ca="1"/>
        <v/>
      </c>
      <c r="AW370">
        <f ca="1"/>
        <v>1.88</v>
      </c>
      <c r="AX370">
        <f ca="1"/>
        <v>104600500</v>
      </c>
      <c r="AY370" t="str">
        <f ca="1"/>
        <v/>
      </c>
      <c r="AZ370" t="str">
        <f ca="1"/>
        <v/>
      </c>
      <c r="BA370" t="str">
        <f ca="1"/>
        <v/>
      </c>
      <c r="BB370" t="str">
        <f ca="1"/>
        <v/>
      </c>
      <c r="BC370" t="str">
        <f ca="1"/>
        <v/>
      </c>
      <c r="BD370" t="str">
        <f ca="1"/>
        <v/>
      </c>
      <c r="BE370" t="str">
        <f ca="1"/>
        <v/>
      </c>
      <c r="BF370" t="str">
        <f ca="1"/>
        <v/>
      </c>
      <c r="BG370" t="str">
        <f ca="1"/>
        <v/>
      </c>
      <c r="BH370" t="str">
        <f ca="1"/>
        <v/>
      </c>
      <c r="BI370" t="str">
        <f ca="1"/>
        <v/>
      </c>
      <c r="BJ370" t="str">
        <f ca="1"/>
        <v/>
      </c>
      <c r="BK370" t="str">
        <f ca="1"/>
        <v/>
      </c>
      <c r="BL370">
        <f ca="1"/>
        <v>0.17704252854699901</v>
      </c>
      <c r="BM370" t="str">
        <f ca="1"/>
        <v/>
      </c>
      <c r="BN370">
        <f ca="1"/>
        <v>1.3174229979466101</v>
      </c>
      <c r="BO370">
        <f ca="1"/>
        <v>2.76303901437372</v>
      </c>
      <c r="BP370">
        <f ca="1"/>
        <v>42.080494680851103</v>
      </c>
      <c r="BQ370">
        <f ca="1"/>
        <v>0.374354787433889</v>
      </c>
      <c r="BR370" t="str">
        <f ca="1"/>
        <v/>
      </c>
      <c r="BS370">
        <f ca="1"/>
        <v>2.14920523106269E-7</v>
      </c>
    </row>
    <row r="371" spans="1:71" x14ac:dyDescent="0.3">
      <c r="A371">
        <f ca="1"/>
        <v>855658</v>
      </c>
      <c r="B371" t="str">
        <f ca="1"/>
        <v>LATTICE SEMICONDUCTOR CORP</v>
      </c>
      <c r="C371" t="str">
        <f ca="1"/>
        <v>LSCC</v>
      </c>
      <c r="D371" t="str">
        <f ca="1"/>
        <v>04 Manufacturing</v>
      </c>
      <c r="E371" t="str">
        <f ca="1"/>
        <v>Semiconductors &amp; Related Devices</v>
      </c>
      <c r="F371" t="str">
        <f ca="1"/>
        <v>3674</v>
      </c>
      <c r="G371" t="str">
        <f ca="1"/>
        <v>5555 NE MOORE CT HILLSBORO, OR 97124</v>
      </c>
      <c r="H371">
        <f ca="1"/>
        <v>2022</v>
      </c>
      <c r="I371" t="str">
        <f ca="1"/>
        <v>FY</v>
      </c>
      <c r="J371">
        <f ca="1"/>
        <v>55.734822999999999</v>
      </c>
      <c r="K371">
        <f ca="1"/>
        <v>798713000</v>
      </c>
      <c r="L371">
        <f ca="1"/>
        <v>379167000</v>
      </c>
      <c r="M371">
        <f ca="1"/>
        <v>145722000</v>
      </c>
      <c r="N371">
        <f ca="1"/>
        <v>94018000</v>
      </c>
      <c r="O371">
        <f ca="1"/>
        <v>110375000</v>
      </c>
      <c r="P371" t="str">
        <f ca="1"/>
        <v/>
      </c>
      <c r="Q371">
        <f ca="1"/>
        <v>47614000</v>
      </c>
      <c r="R371">
        <f ca="1"/>
        <v>25070000</v>
      </c>
      <c r="S371">
        <f ca="1"/>
        <v>315358000</v>
      </c>
      <c r="T371">
        <f ca="1"/>
        <v>311550000</v>
      </c>
      <c r="U371">
        <f ca="1"/>
        <v>127373000</v>
      </c>
      <c r="V371">
        <f ca="1"/>
        <v>42036000</v>
      </c>
      <c r="W371" t="str">
        <f ca="1"/>
        <v/>
      </c>
      <c r="X371" t="str">
        <f ca="1"/>
        <v/>
      </c>
      <c r="Y371" t="str">
        <f ca="1"/>
        <v/>
      </c>
      <c r="Z371">
        <f ca="1"/>
        <v>487163000</v>
      </c>
      <c r="AA371" t="str">
        <f ca="1"/>
        <v/>
      </c>
      <c r="AB371">
        <f ca="1"/>
        <v>-111094000</v>
      </c>
      <c r="AC371">
        <f ca="1"/>
        <v>1371000</v>
      </c>
      <c r="AD371">
        <f ca="1"/>
        <v>137099000</v>
      </c>
      <c r="AE371">
        <f ca="1"/>
        <v>452050000</v>
      </c>
      <c r="AF371" t="str">
        <f ca="1"/>
        <v/>
      </c>
      <c r="AG371" t="str">
        <f ca="1"/>
        <v/>
      </c>
      <c r="AH371">
        <f ca="1"/>
        <v>187367000</v>
      </c>
      <c r="AI371">
        <f ca="1"/>
        <v>135767000</v>
      </c>
      <c r="AJ371">
        <f ca="1"/>
        <v>264683000</v>
      </c>
      <c r="AK371">
        <f ca="1"/>
        <v>3230000</v>
      </c>
      <c r="AL371">
        <f ca="1"/>
        <v>178882000</v>
      </c>
      <c r="AM371">
        <f ca="1"/>
        <v>4146000</v>
      </c>
      <c r="AN371" t="str">
        <f ca="1"/>
        <v/>
      </c>
      <c r="AO371">
        <f ca="1"/>
        <v>238806000</v>
      </c>
      <c r="AP371" t="str">
        <f ca="1"/>
        <v/>
      </c>
      <c r="AQ371" t="str">
        <f ca="1"/>
        <v/>
      </c>
      <c r="AR371" t="str">
        <f ca="1"/>
        <v/>
      </c>
      <c r="AS371">
        <f ca="1"/>
        <v>-34932000</v>
      </c>
      <c r="AT371">
        <f ca="1"/>
        <v>-188072000</v>
      </c>
      <c r="AU371" t="str">
        <f ca="1"/>
        <v/>
      </c>
      <c r="AV371" t="str">
        <f ca="1"/>
        <v/>
      </c>
      <c r="AW371">
        <f ca="1"/>
        <v>1.3</v>
      </c>
      <c r="AX371">
        <f ca="1"/>
        <v>88984500</v>
      </c>
      <c r="AY371" t="str">
        <f ca="1"/>
        <v/>
      </c>
      <c r="AZ371">
        <f ca="1"/>
        <v>186258000</v>
      </c>
      <c r="BA371">
        <f ca="1"/>
        <v>186258000</v>
      </c>
      <c r="BB371" t="str">
        <f ca="1"/>
        <v/>
      </c>
      <c r="BC371" t="str">
        <f ca="1"/>
        <v/>
      </c>
      <c r="BD371" t="str">
        <f ca="1"/>
        <v/>
      </c>
      <c r="BE371" t="str">
        <f ca="1"/>
        <v/>
      </c>
      <c r="BF371" t="str">
        <f ca="1"/>
        <v/>
      </c>
      <c r="BG371" t="str">
        <f ca="1"/>
        <v/>
      </c>
      <c r="BH371" t="str">
        <f ca="1"/>
        <v/>
      </c>
      <c r="BI371" t="str">
        <f ca="1"/>
        <v/>
      </c>
      <c r="BJ371" t="str">
        <f ca="1"/>
        <v/>
      </c>
      <c r="BK371" t="str">
        <f ca="1"/>
        <v/>
      </c>
      <c r="BL371">
        <f ca="1"/>
        <v>0.39006501709625402</v>
      </c>
      <c r="BM371">
        <f ca="1"/>
        <v>44.924746743849497</v>
      </c>
      <c r="BN371">
        <f ca="1"/>
        <v>1.14405721777771</v>
      </c>
      <c r="BO371">
        <f ca="1"/>
        <v>2.1102745479811298</v>
      </c>
      <c r="BP371">
        <f ca="1"/>
        <v>42.872940769230802</v>
      </c>
      <c r="BQ371">
        <f ca="1"/>
        <v>0.36719126863082802</v>
      </c>
      <c r="BR371" t="str">
        <f ca="1"/>
        <v/>
      </c>
      <c r="BS371">
        <f ca="1"/>
        <v>1.48729008360651E-7</v>
      </c>
    </row>
    <row r="372" spans="1:71" x14ac:dyDescent="0.3">
      <c r="A372">
        <f ca="1"/>
        <v>855658</v>
      </c>
      <c r="B372" t="str">
        <f ca="1"/>
        <v>LATTICE SEMICONDUCTOR CORP</v>
      </c>
      <c r="C372" t="str">
        <f ca="1"/>
        <v>LSCC</v>
      </c>
      <c r="D372" t="str">
        <f ca="1"/>
        <v>04 Manufacturing</v>
      </c>
      <c r="E372" t="str">
        <f ca="1"/>
        <v>Semiconductors &amp; Related Devices</v>
      </c>
      <c r="F372" t="str">
        <f ca="1"/>
        <v>3674</v>
      </c>
      <c r="G372" t="str">
        <f ca="1"/>
        <v>5555 NE MOORE CT HILLSBORO, OR 97124</v>
      </c>
      <c r="H372">
        <f ca="1"/>
        <v>2021</v>
      </c>
      <c r="I372" t="str">
        <f ca="1"/>
        <v>FY</v>
      </c>
      <c r="J372">
        <f ca="1"/>
        <v>56.087902999999997</v>
      </c>
      <c r="K372">
        <f ca="1"/>
        <v>726494000</v>
      </c>
      <c r="L372">
        <f ca="1"/>
        <v>301351000</v>
      </c>
      <c r="M372">
        <f ca="1"/>
        <v>131570000</v>
      </c>
      <c r="N372">
        <f ca="1"/>
        <v>79859000</v>
      </c>
      <c r="O372">
        <f ca="1"/>
        <v>67594000</v>
      </c>
      <c r="P372" t="str">
        <f ca="1"/>
        <v/>
      </c>
      <c r="Q372">
        <f ca="1"/>
        <v>38094000</v>
      </c>
      <c r="R372">
        <f ca="1"/>
        <v>29782000</v>
      </c>
      <c r="S372">
        <f ca="1"/>
        <v>315358000</v>
      </c>
      <c r="T372">
        <f ca="1"/>
        <v>314861000</v>
      </c>
      <c r="U372">
        <f ca="1"/>
        <v>106181000</v>
      </c>
      <c r="V372">
        <f ca="1"/>
        <v>34597000</v>
      </c>
      <c r="W372" t="str">
        <f ca="1"/>
        <v/>
      </c>
      <c r="X372" t="str">
        <f ca="1"/>
        <v/>
      </c>
      <c r="Y372">
        <f ca="1"/>
        <v>158750000</v>
      </c>
      <c r="Z372">
        <f ca="1"/>
        <v>411633000</v>
      </c>
      <c r="AA372" t="str">
        <f ca="1"/>
        <v/>
      </c>
      <c r="AB372">
        <f ca="1"/>
        <v>-289976000</v>
      </c>
      <c r="AC372">
        <f ca="1"/>
        <v>1372000</v>
      </c>
      <c r="AD372">
        <f ca="1"/>
        <v>137239000</v>
      </c>
      <c r="AE372">
        <f ca="1"/>
        <v>321675000</v>
      </c>
      <c r="AF372" t="str">
        <f ca="1"/>
        <v/>
      </c>
      <c r="AG372" t="str">
        <f ca="1"/>
        <v/>
      </c>
      <c r="AH372">
        <f ca="1"/>
        <v>100816000</v>
      </c>
      <c r="AI372">
        <f ca="1"/>
        <v>110518000</v>
      </c>
      <c r="AJ372">
        <f ca="1"/>
        <v>220859000</v>
      </c>
      <c r="AK372">
        <f ca="1"/>
        <v>1704000</v>
      </c>
      <c r="AL372">
        <f ca="1"/>
        <v>95922000</v>
      </c>
      <c r="AM372">
        <f ca="1"/>
        <v>2738000</v>
      </c>
      <c r="AN372" t="str">
        <f ca="1"/>
        <v/>
      </c>
      <c r="AO372">
        <f ca="1"/>
        <v>167722000</v>
      </c>
      <c r="AP372" t="str">
        <f ca="1"/>
        <v/>
      </c>
      <c r="AQ372" t="str">
        <f ca="1"/>
        <v/>
      </c>
      <c r="AR372" t="str">
        <f ca="1"/>
        <v/>
      </c>
      <c r="AS372">
        <f ca="1"/>
        <v>-89796000</v>
      </c>
      <c r="AT372">
        <f ca="1"/>
        <v>-128613000</v>
      </c>
      <c r="AU372" t="str">
        <f ca="1"/>
        <v/>
      </c>
      <c r="AV372" t="str">
        <f ca="1"/>
        <v/>
      </c>
      <c r="AW372">
        <f ca="1"/>
        <v>0.7</v>
      </c>
      <c r="AX372">
        <f ca="1"/>
        <v>66096500</v>
      </c>
      <c r="AY372" t="str">
        <f ca="1"/>
        <v/>
      </c>
      <c r="AZ372">
        <f ca="1"/>
        <v>100364000</v>
      </c>
      <c r="BA372">
        <f ca="1"/>
        <v>100364000</v>
      </c>
      <c r="BB372" t="str">
        <f ca="1"/>
        <v/>
      </c>
      <c r="BC372" t="str">
        <f ca="1"/>
        <v/>
      </c>
      <c r="BD372" t="str">
        <f ca="1"/>
        <v/>
      </c>
      <c r="BE372" t="str">
        <f ca="1"/>
        <v/>
      </c>
      <c r="BF372" t="str">
        <f ca="1"/>
        <v/>
      </c>
      <c r="BG372" t="str">
        <f ca="1"/>
        <v/>
      </c>
      <c r="BH372" t="str">
        <f ca="1"/>
        <v/>
      </c>
      <c r="BI372" t="str">
        <f ca="1"/>
        <v/>
      </c>
      <c r="BJ372" t="str">
        <f ca="1"/>
        <v/>
      </c>
      <c r="BK372" t="str">
        <f ca="1"/>
        <v/>
      </c>
      <c r="BL372">
        <f ca="1"/>
        <v>0.43339793583980002</v>
      </c>
      <c r="BM372">
        <f ca="1"/>
        <v>36.655953250547803</v>
      </c>
      <c r="BN372">
        <f ca="1"/>
        <v>1.23911057533834</v>
      </c>
      <c r="BO372">
        <f ca="1"/>
        <v>2.2014955594692101</v>
      </c>
      <c r="BP372">
        <f ca="1"/>
        <v>80.125575714285702</v>
      </c>
      <c r="BQ372">
        <f ca="1"/>
        <v>0.233027964230273</v>
      </c>
      <c r="BR372" t="str">
        <f ca="1"/>
        <v/>
      </c>
      <c r="BS372">
        <f ca="1"/>
        <v>9.5379943056071797E-8</v>
      </c>
    </row>
    <row r="373" spans="1:71" x14ac:dyDescent="0.3">
      <c r="A373">
        <f ca="1"/>
        <v>855658</v>
      </c>
      <c r="B373" t="str">
        <f ca="1"/>
        <v>LATTICE SEMICONDUCTOR CORP</v>
      </c>
      <c r="C373" t="str">
        <f ca="1"/>
        <v>LSCC</v>
      </c>
      <c r="D373" t="str">
        <f ca="1"/>
        <v>04 Manufacturing</v>
      </c>
      <c r="E373" t="str">
        <f ca="1"/>
        <v>Semiconductors &amp; Related Devices</v>
      </c>
      <c r="F373" t="str">
        <f ca="1"/>
        <v>3674</v>
      </c>
      <c r="G373" t="str">
        <f ca="1"/>
        <v>5555 NE MOORE CT HILLSBORO, OR 97124</v>
      </c>
      <c r="H373">
        <f ca="1"/>
        <v>2020</v>
      </c>
      <c r="I373" t="str">
        <f ca="1"/>
        <v>FY</v>
      </c>
      <c r="J373">
        <f ca="1"/>
        <v>25.105557999999998</v>
      </c>
      <c r="K373">
        <f ca="1"/>
        <v>680067000</v>
      </c>
      <c r="L373">
        <f ca="1"/>
        <v>333843000</v>
      </c>
      <c r="M373">
        <f ca="1"/>
        <v>182332000</v>
      </c>
      <c r="N373">
        <f ca="1"/>
        <v>64581000</v>
      </c>
      <c r="O373">
        <f ca="1"/>
        <v>64599000</v>
      </c>
      <c r="P373" t="str">
        <f ca="1"/>
        <v/>
      </c>
      <c r="Q373">
        <f ca="1"/>
        <v>39666000</v>
      </c>
      <c r="R373">
        <f ca="1"/>
        <v>6321000</v>
      </c>
      <c r="S373">
        <f ca="1"/>
        <v>267514000</v>
      </c>
      <c r="T373">
        <f ca="1"/>
        <v>295640000</v>
      </c>
      <c r="U373">
        <f ca="1"/>
        <v>79731000</v>
      </c>
      <c r="V373">
        <f ca="1"/>
        <v>27530000</v>
      </c>
      <c r="W373" t="str">
        <f ca="1"/>
        <v/>
      </c>
      <c r="X373" t="str">
        <f ca="1"/>
        <v/>
      </c>
      <c r="Y373">
        <f ca="1"/>
        <v>171875000</v>
      </c>
      <c r="Z373">
        <f ca="1"/>
        <v>384427000</v>
      </c>
      <c r="AA373" t="str">
        <f ca="1"/>
        <v/>
      </c>
      <c r="AB373">
        <f ca="1"/>
        <v>-385898000</v>
      </c>
      <c r="AC373">
        <f ca="1"/>
        <v>1362000</v>
      </c>
      <c r="AD373">
        <f ca="1"/>
        <v>136236000</v>
      </c>
      <c r="AE373">
        <f ca="1"/>
        <v>64861000</v>
      </c>
      <c r="AF373" t="str">
        <f ca="1"/>
        <v/>
      </c>
      <c r="AG373" t="str">
        <f ca="1"/>
        <v/>
      </c>
      <c r="AH373">
        <f ca="1"/>
        <v>52366000</v>
      </c>
      <c r="AI373">
        <f ca="1"/>
        <v>89223000</v>
      </c>
      <c r="AJ373">
        <f ca="1"/>
        <v>192940000</v>
      </c>
      <c r="AK373">
        <f ca="1"/>
        <v>1064000</v>
      </c>
      <c r="AL373">
        <f ca="1"/>
        <v>15989000</v>
      </c>
      <c r="AM373">
        <f ca="1"/>
        <v>3702000</v>
      </c>
      <c r="AN373" t="str">
        <f ca="1"/>
        <v/>
      </c>
      <c r="AO373">
        <f ca="1"/>
        <v>91687000</v>
      </c>
      <c r="AP373" t="str">
        <f ca="1"/>
        <v/>
      </c>
      <c r="AQ373" t="str">
        <f ca="1"/>
        <v/>
      </c>
      <c r="AR373" t="str">
        <f ca="1"/>
        <v/>
      </c>
      <c r="AS373">
        <f ca="1"/>
        <v>-20868000</v>
      </c>
      <c r="AT373">
        <f ca="1"/>
        <v>-8101000</v>
      </c>
      <c r="AU373" t="str">
        <f ca="1"/>
        <v/>
      </c>
      <c r="AV373" t="str">
        <f ca="1"/>
        <v/>
      </c>
      <c r="AW373">
        <f ca="1"/>
        <v>0.12</v>
      </c>
      <c r="AX373">
        <f ca="1"/>
        <v>59789500</v>
      </c>
      <c r="AY373" t="str">
        <f ca="1"/>
        <v/>
      </c>
      <c r="AZ373">
        <f ca="1"/>
        <v>20755000</v>
      </c>
      <c r="BA373">
        <f ca="1"/>
        <v>20755000</v>
      </c>
      <c r="BB373" t="str">
        <f ca="1"/>
        <v/>
      </c>
      <c r="BC373" t="str">
        <f ca="1"/>
        <v/>
      </c>
      <c r="BD373" t="str">
        <f ca="1"/>
        <v/>
      </c>
      <c r="BE373" t="str">
        <f ca="1"/>
        <v/>
      </c>
      <c r="BF373" t="str">
        <f ca="1"/>
        <v/>
      </c>
      <c r="BG373" t="str">
        <f ca="1"/>
        <v/>
      </c>
      <c r="BH373" t="str">
        <f ca="1"/>
        <v/>
      </c>
      <c r="BI373" t="str">
        <f ca="1"/>
        <v/>
      </c>
      <c r="BJ373" t="str">
        <f ca="1"/>
        <v/>
      </c>
      <c r="BK373" t="str">
        <f ca="1"/>
        <v/>
      </c>
      <c r="BL373">
        <f ca="1"/>
        <v>0.43472187299192599</v>
      </c>
      <c r="BM373">
        <f ca="1"/>
        <v>5.6064289573203698</v>
      </c>
      <c r="BN373">
        <f ca="1"/>
        <v>2.28683949781139</v>
      </c>
      <c r="BO373">
        <f ca="1"/>
        <v>3.3769048425330199</v>
      </c>
      <c r="BP373">
        <f ca="1"/>
        <v>209.212983333333</v>
      </c>
      <c r="BQ373">
        <f ca="1"/>
        <v>4.1591771649754E-2</v>
      </c>
      <c r="BR373" t="str">
        <f ca="1"/>
        <v/>
      </c>
      <c r="BS373">
        <f ca="1"/>
        <v>7.8367725471936099E-9</v>
      </c>
    </row>
    <row r="374" spans="1:71" x14ac:dyDescent="0.3">
      <c r="A374">
        <f ca="1"/>
        <v>855658</v>
      </c>
      <c r="B374" t="str">
        <f ca="1"/>
        <v>LATTICE SEMICONDUCTOR CORP</v>
      </c>
      <c r="C374" t="str">
        <f ca="1"/>
        <v>LSCC</v>
      </c>
      <c r="D374" t="str">
        <f ca="1"/>
        <v>04 Manufacturing</v>
      </c>
      <c r="E374" t="str">
        <f ca="1"/>
        <v>Semiconductors &amp; Related Devices</v>
      </c>
      <c r="F374" t="str">
        <f ca="1"/>
        <v>3674</v>
      </c>
      <c r="G374" t="str">
        <f ca="1"/>
        <v>5555 NE MOORE CT HILLSBORO, OR 97124</v>
      </c>
      <c r="H374">
        <f ca="1"/>
        <v>2019</v>
      </c>
      <c r="I374" t="str">
        <f ca="1"/>
        <v>FY</v>
      </c>
      <c r="J374">
        <f ca="1"/>
        <v>14.98526</v>
      </c>
      <c r="K374">
        <f ca="1"/>
        <v>612016000</v>
      </c>
      <c r="L374">
        <f ca="1"/>
        <v>262430000</v>
      </c>
      <c r="M374">
        <f ca="1"/>
        <v>118081000</v>
      </c>
      <c r="N374">
        <f ca="1"/>
        <v>64917000</v>
      </c>
      <c r="O374">
        <f ca="1"/>
        <v>54980000</v>
      </c>
      <c r="P374" t="str">
        <f ca="1"/>
        <v/>
      </c>
      <c r="Q374">
        <f ca="1"/>
        <v>39230000</v>
      </c>
      <c r="R374">
        <f ca="1"/>
        <v>6977000</v>
      </c>
      <c r="S374">
        <f ca="1"/>
        <v>267514000</v>
      </c>
      <c r="T374">
        <f ca="1"/>
        <v>284357000</v>
      </c>
      <c r="U374">
        <f ca="1"/>
        <v>99819000</v>
      </c>
      <c r="V374" t="str">
        <f ca="1"/>
        <v/>
      </c>
      <c r="W374" t="str">
        <f ca="1"/>
        <v/>
      </c>
      <c r="X374" t="str">
        <f ca="1"/>
        <v/>
      </c>
      <c r="Y374">
        <f ca="1"/>
        <v>125072000</v>
      </c>
      <c r="Z374">
        <f ca="1"/>
        <v>327659000</v>
      </c>
      <c r="AA374" t="str">
        <f ca="1"/>
        <v/>
      </c>
      <c r="AB374">
        <f ca="1"/>
        <v>-433290000</v>
      </c>
      <c r="AC374" t="str">
        <f ca="1"/>
        <v/>
      </c>
      <c r="AD374">
        <f ca="1"/>
        <v>133883000</v>
      </c>
      <c r="AE374">
        <f ca="1"/>
        <v>59293000</v>
      </c>
      <c r="AF374" t="str">
        <f ca="1"/>
        <v/>
      </c>
      <c r="AG374" t="str">
        <f ca="1"/>
        <v/>
      </c>
      <c r="AH374">
        <f ca="1"/>
        <v>59041000</v>
      </c>
      <c r="AI374">
        <f ca="1"/>
        <v>78617000</v>
      </c>
      <c r="AJ374">
        <f ca="1"/>
        <v>179381000</v>
      </c>
      <c r="AK374">
        <f ca="1"/>
        <v>1572000</v>
      </c>
      <c r="AL374">
        <f ca="1"/>
        <v>13987000</v>
      </c>
      <c r="AM374">
        <f ca="1"/>
        <v>11731000</v>
      </c>
      <c r="AN374" t="str">
        <f ca="1"/>
        <v/>
      </c>
      <c r="AO374">
        <f ca="1"/>
        <v>124137000</v>
      </c>
      <c r="AP374" t="str">
        <f ca="1"/>
        <v/>
      </c>
      <c r="AQ374">
        <f ca="1"/>
        <v>33056000</v>
      </c>
      <c r="AR374" t="str">
        <f ca="1"/>
        <v/>
      </c>
      <c r="AS374">
        <f ca="1"/>
        <v>-15536000</v>
      </c>
      <c r="AT374">
        <f ca="1"/>
        <v>-109912000</v>
      </c>
      <c r="AU374" t="str">
        <f ca="1"/>
        <v/>
      </c>
      <c r="AV374" t="str">
        <f ca="1"/>
        <v/>
      </c>
      <c r="AW374">
        <f ca="1"/>
        <v>0.1</v>
      </c>
      <c r="AX374">
        <f ca="1"/>
        <v>61038000</v>
      </c>
      <c r="AY374" t="str">
        <f ca="1"/>
        <v/>
      </c>
      <c r="AZ374">
        <f ca="1"/>
        <v>27290000</v>
      </c>
      <c r="BA374">
        <f ca="1"/>
        <v>27290000</v>
      </c>
      <c r="BB374" t="str">
        <f ca="1"/>
        <v/>
      </c>
      <c r="BC374" t="str">
        <f ca="1"/>
        <v/>
      </c>
      <c r="BD374" t="str">
        <f ca="1"/>
        <v/>
      </c>
      <c r="BE374" t="str">
        <f ca="1"/>
        <v/>
      </c>
      <c r="BF374" t="str">
        <f ca="1"/>
        <v/>
      </c>
      <c r="BG374" t="str">
        <f ca="1"/>
        <v/>
      </c>
      <c r="BH374" t="str">
        <f ca="1"/>
        <v/>
      </c>
      <c r="BI374" t="str">
        <f ca="1"/>
        <v/>
      </c>
      <c r="BJ374" t="str">
        <f ca="1"/>
        <v/>
      </c>
      <c r="BK374" t="str">
        <f ca="1"/>
        <v/>
      </c>
      <c r="BL374">
        <f ca="1"/>
        <v>0.46462347389610698</v>
      </c>
      <c r="BM374">
        <f ca="1"/>
        <v>2.3263148921660601</v>
      </c>
      <c r="BN374">
        <f ca="1"/>
        <v>1.1829511415662299</v>
      </c>
      <c r="BO374">
        <f ca="1"/>
        <v>2.0782616535930001</v>
      </c>
      <c r="BP374">
        <f ca="1"/>
        <v>149.8526</v>
      </c>
      <c r="BQ374">
        <f ca="1"/>
        <v>4.2687672244620202E-2</v>
      </c>
      <c r="BR374" t="str">
        <f ca="1"/>
        <v/>
      </c>
      <c r="BS374">
        <f ca="1"/>
        <v>4.57343152484748E-9</v>
      </c>
    </row>
    <row r="375" spans="1:71" x14ac:dyDescent="0.3">
      <c r="A375">
        <f ca="1"/>
        <v>855658</v>
      </c>
      <c r="B375" t="str">
        <f ca="1"/>
        <v>LATTICE SEMICONDUCTOR CORP</v>
      </c>
      <c r="C375" t="str">
        <f ca="1"/>
        <v>LSCC</v>
      </c>
      <c r="D375" t="str">
        <f ca="1"/>
        <v>04 Manufacturing</v>
      </c>
      <c r="E375" t="str">
        <f ca="1"/>
        <v>Semiconductors &amp; Related Devices</v>
      </c>
      <c r="F375" t="str">
        <f ca="1"/>
        <v>3674</v>
      </c>
      <c r="G375" t="str">
        <f ca="1"/>
        <v>5555 NE MOORE CT HILLSBORO, OR 97124</v>
      </c>
      <c r="H375">
        <f ca="1"/>
        <v>2018</v>
      </c>
      <c r="I375" t="str">
        <f ca="1"/>
        <v>FY</v>
      </c>
      <c r="J375">
        <f ca="1"/>
        <v>6.6798209999999996</v>
      </c>
      <c r="K375">
        <f ca="1"/>
        <v>623687000</v>
      </c>
      <c r="L375">
        <f ca="1"/>
        <v>284423000</v>
      </c>
      <c r="M375">
        <f ca="1"/>
        <v>119051000</v>
      </c>
      <c r="N375">
        <f ca="1"/>
        <v>60890000</v>
      </c>
      <c r="O375">
        <f ca="1"/>
        <v>67096000</v>
      </c>
      <c r="P375" t="str">
        <f ca="1"/>
        <v/>
      </c>
      <c r="Q375">
        <f ca="1"/>
        <v>34883000</v>
      </c>
      <c r="R375">
        <f ca="1"/>
        <v>21325000</v>
      </c>
      <c r="S375">
        <f ca="1"/>
        <v>267514000</v>
      </c>
      <c r="T375">
        <f ca="1"/>
        <v>365230000</v>
      </c>
      <c r="U375">
        <f ca="1"/>
        <v>69418000</v>
      </c>
      <c r="V375" t="str">
        <f ca="1"/>
        <v/>
      </c>
      <c r="W375" t="str">
        <f ca="1"/>
        <v/>
      </c>
      <c r="X375" t="str">
        <f ca="1"/>
        <v/>
      </c>
      <c r="Y375" t="str">
        <f ca="1"/>
        <v/>
      </c>
      <c r="Z375">
        <f ca="1"/>
        <v>258457000</v>
      </c>
      <c r="AA375" t="str">
        <f ca="1"/>
        <v/>
      </c>
      <c r="AB375">
        <f ca="1"/>
        <v>-476783000</v>
      </c>
      <c r="AC375" t="str">
        <f ca="1"/>
        <v/>
      </c>
      <c r="AD375">
        <f ca="1"/>
        <v>129728000</v>
      </c>
      <c r="AE375">
        <f ca="1"/>
        <v>54306000</v>
      </c>
      <c r="AF375" t="str">
        <f ca="1"/>
        <v/>
      </c>
      <c r="AG375" t="str">
        <f ca="1"/>
        <v/>
      </c>
      <c r="AH375">
        <f ca="1"/>
        <v>-3120000</v>
      </c>
      <c r="AI375">
        <f ca="1"/>
        <v>82449000</v>
      </c>
      <c r="AJ375" t="str">
        <f ca="1"/>
        <v/>
      </c>
      <c r="AK375">
        <f ca="1"/>
        <v>2353000</v>
      </c>
      <c r="AL375">
        <f ca="1"/>
        <v>-7121000</v>
      </c>
      <c r="AM375">
        <f ca="1"/>
        <v>20600000</v>
      </c>
      <c r="AN375" t="str">
        <f ca="1"/>
        <v/>
      </c>
      <c r="AO375">
        <f ca="1"/>
        <v>51458000</v>
      </c>
      <c r="AP375" t="str">
        <f ca="1"/>
        <v/>
      </c>
      <c r="AQ375">
        <f ca="1"/>
        <v>39261000</v>
      </c>
      <c r="AR375" t="str">
        <f ca="1"/>
        <v/>
      </c>
      <c r="AS375">
        <f ca="1"/>
        <v>-21110000</v>
      </c>
      <c r="AT375">
        <f ca="1"/>
        <v>-16841000</v>
      </c>
      <c r="AU375" t="str">
        <f ca="1"/>
        <v/>
      </c>
      <c r="AV375" t="str">
        <f ca="1"/>
        <v/>
      </c>
      <c r="AW375" t="str">
        <f ca="1"/>
        <v/>
      </c>
      <c r="AX375">
        <f ca="1"/>
        <v>73499500</v>
      </c>
      <c r="AY375" t="str">
        <f ca="1"/>
        <v/>
      </c>
      <c r="AZ375">
        <f ca="1"/>
        <v>15832000</v>
      </c>
      <c r="BA375">
        <f ca="1"/>
        <v>15832000</v>
      </c>
      <c r="BB375" t="str">
        <f ca="1"/>
        <v/>
      </c>
      <c r="BC375" t="str">
        <f ca="1"/>
        <v/>
      </c>
      <c r="BD375" t="str">
        <f ca="1"/>
        <v/>
      </c>
      <c r="BE375" t="str">
        <f ca="1"/>
        <v/>
      </c>
      <c r="BF375" t="str">
        <f ca="1"/>
        <v/>
      </c>
      <c r="BG375" t="str">
        <f ca="1"/>
        <v/>
      </c>
      <c r="BH375" t="str">
        <f ca="1"/>
        <v/>
      </c>
      <c r="BI375" t="str">
        <f ca="1"/>
        <v/>
      </c>
      <c r="BJ375" t="str">
        <f ca="1"/>
        <v/>
      </c>
      <c r="BK375" t="str">
        <f ca="1"/>
        <v/>
      </c>
      <c r="BL375">
        <f ca="1"/>
        <v>0.58559822475055601</v>
      </c>
      <c r="BM375">
        <f ca="1"/>
        <v>0.76854368932038797</v>
      </c>
      <c r="BN375">
        <f ca="1"/>
        <v>1.71498746722752</v>
      </c>
      <c r="BO375">
        <f ca="1"/>
        <v>3.13070097092973</v>
      </c>
      <c r="BP375" t="str">
        <f ca="1"/>
        <v/>
      </c>
      <c r="BQ375">
        <f ca="1"/>
        <v>-2.7551971894744599E-2</v>
      </c>
      <c r="BR375" t="str">
        <f ca="1"/>
        <v/>
      </c>
      <c r="BS375" t="str">
        <f ca="1"/>
        <v/>
      </c>
    </row>
    <row r="376" spans="1:71" x14ac:dyDescent="0.3">
      <c r="A376">
        <f ca="1"/>
        <v>855658</v>
      </c>
      <c r="B376" t="str">
        <f ca="1"/>
        <v>LATTICE SEMICONDUCTOR CORP</v>
      </c>
      <c r="C376" t="str">
        <f ca="1"/>
        <v>LSCC</v>
      </c>
      <c r="D376" t="str">
        <f ca="1"/>
        <v>04 Manufacturing</v>
      </c>
      <c r="E376" t="str">
        <f ca="1"/>
        <v>Semiconductors &amp; Related Devices</v>
      </c>
      <c r="F376" t="str">
        <f ca="1"/>
        <v>3674</v>
      </c>
      <c r="G376" t="str">
        <f ca="1"/>
        <v>5555 NE MOORE CT HILLSBORO, OR 97124</v>
      </c>
      <c r="H376">
        <f ca="1"/>
        <v>2017</v>
      </c>
      <c r="I376" t="str">
        <f ca="1"/>
        <v>FY</v>
      </c>
      <c r="J376">
        <f ca="1"/>
        <v>6.3877579999999998</v>
      </c>
      <c r="K376">
        <f ca="1"/>
        <v>635961000</v>
      </c>
      <c r="L376">
        <f ca="1"/>
        <v>263371000</v>
      </c>
      <c r="M376">
        <f ca="1"/>
        <v>106815000</v>
      </c>
      <c r="N376">
        <f ca="1"/>
        <v>55104000</v>
      </c>
      <c r="O376">
        <f ca="1"/>
        <v>79903000</v>
      </c>
      <c r="P376" t="str">
        <f ca="1"/>
        <v/>
      </c>
      <c r="Q376">
        <f ca="1"/>
        <v>40423000</v>
      </c>
      <c r="R376">
        <f ca="1"/>
        <v>51308000</v>
      </c>
      <c r="S376">
        <f ca="1"/>
        <v>267514000</v>
      </c>
      <c r="T376">
        <f ca="1"/>
        <v>418268000</v>
      </c>
      <c r="U376">
        <f ca="1"/>
        <v>83647000</v>
      </c>
      <c r="V376" t="str">
        <f ca="1"/>
        <v/>
      </c>
      <c r="W376" t="str">
        <f ca="1"/>
        <v/>
      </c>
      <c r="X376" t="str">
        <f ca="1"/>
        <v/>
      </c>
      <c r="Y376" t="str">
        <f ca="1"/>
        <v/>
      </c>
      <c r="Z376">
        <f ca="1"/>
        <v>217693000</v>
      </c>
      <c r="AA376" t="str">
        <f ca="1"/>
        <v/>
      </c>
      <c r="AB376">
        <f ca="1"/>
        <v>-477862000</v>
      </c>
      <c r="AC376" t="str">
        <f ca="1"/>
        <v/>
      </c>
      <c r="AD376">
        <f ca="1"/>
        <v>123895000</v>
      </c>
      <c r="AE376">
        <f ca="1"/>
        <v>51216000</v>
      </c>
      <c r="AF376">
        <f ca="1"/>
        <v>385961000</v>
      </c>
      <c r="AG376" t="str">
        <f ca="1"/>
        <v/>
      </c>
      <c r="AH376">
        <f ca="1"/>
        <v>-47620000</v>
      </c>
      <c r="AI376">
        <f ca="1"/>
        <v>103357000</v>
      </c>
      <c r="AJ376" t="str">
        <f ca="1"/>
        <v/>
      </c>
      <c r="AK376">
        <f ca="1"/>
        <v>849000</v>
      </c>
      <c r="AL376">
        <f ca="1"/>
        <v>-7213000</v>
      </c>
      <c r="AM376">
        <f ca="1"/>
        <v>18807000</v>
      </c>
      <c r="AN376" t="str">
        <f ca="1"/>
        <v/>
      </c>
      <c r="AO376">
        <f ca="1"/>
        <v>38514000</v>
      </c>
      <c r="AP376" t="str">
        <f ca="1"/>
        <v/>
      </c>
      <c r="AQ376">
        <f ca="1"/>
        <v>57861000</v>
      </c>
      <c r="AR376" t="str">
        <f ca="1"/>
        <v/>
      </c>
      <c r="AS376">
        <f ca="1"/>
        <v>-8260000</v>
      </c>
      <c r="AT376">
        <f ca="1"/>
        <v>-32611000</v>
      </c>
      <c r="AU376" t="str">
        <f ca="1"/>
        <v/>
      </c>
      <c r="AV376" t="str">
        <f ca="1"/>
        <v/>
      </c>
      <c r="AW376" t="str">
        <f ca="1"/>
        <v/>
      </c>
      <c r="AX376" t="str">
        <f ca="1"/>
        <v/>
      </c>
      <c r="AY376">
        <f ca="1"/>
        <v>-0.123380341537098</v>
      </c>
      <c r="AZ376">
        <f ca="1"/>
        <v>12443000</v>
      </c>
      <c r="BA376">
        <f ca="1"/>
        <v>12443000</v>
      </c>
      <c r="BB376">
        <f ca="1"/>
        <v>3.22390086044963E-2</v>
      </c>
      <c r="BC376">
        <f ca="1"/>
        <v>9.9787284207471696E-2</v>
      </c>
      <c r="BD376" t="str">
        <f ca="1"/>
        <v/>
      </c>
      <c r="BE376">
        <f ca="1"/>
        <v>0.132697345068543</v>
      </c>
      <c r="BF376" t="str">
        <f ca="1"/>
        <v/>
      </c>
      <c r="BG376">
        <f ca="1"/>
        <v>0.60689413344528997</v>
      </c>
      <c r="BH376">
        <f ca="1"/>
        <v>-2.1401126020504702E-2</v>
      </c>
      <c r="BI376" t="str">
        <f ca="1"/>
        <v/>
      </c>
      <c r="BJ376" t="str">
        <f ca="1"/>
        <v/>
      </c>
      <c r="BK376">
        <f ca="1"/>
        <v>0.26779130533913997</v>
      </c>
      <c r="BL376">
        <f ca="1"/>
        <v>0.65769441836842202</v>
      </c>
      <c r="BM376">
        <f ca="1"/>
        <v>0.66161535598447396</v>
      </c>
      <c r="BN376">
        <f ca="1"/>
        <v>1.2769734718519501</v>
      </c>
      <c r="BO376">
        <f ca="1"/>
        <v>2.1933601922364199</v>
      </c>
      <c r="BP376" t="str">
        <f ca="1"/>
        <v/>
      </c>
      <c r="BQ376">
        <f ca="1"/>
        <v>-3.3133816888921599E-2</v>
      </c>
      <c r="BR376" t="str">
        <f ca="1"/>
        <v/>
      </c>
      <c r="BS376" t="str">
        <f ca="1"/>
        <v/>
      </c>
    </row>
    <row r="377" spans="1:71" x14ac:dyDescent="0.3">
      <c r="A377">
        <f ca="1"/>
        <v>827054</v>
      </c>
      <c r="B377" t="str">
        <f ca="1"/>
        <v>MICROCHIP TECHNOLOGY INC</v>
      </c>
      <c r="C377" t="str">
        <f ca="1"/>
        <v>MCHP</v>
      </c>
      <c r="D377" t="str">
        <f ca="1"/>
        <v>04 Manufacturing</v>
      </c>
      <c r="E377" t="str">
        <f ca="1"/>
        <v>Semiconductors &amp; Related Devices</v>
      </c>
      <c r="F377" t="str">
        <f ca="1"/>
        <v>3674</v>
      </c>
      <c r="G377" t="str">
        <f ca="1"/>
        <v>2355 W CHANDLER BLVD CHANDLER, AZ 85224-6199</v>
      </c>
      <c r="H377">
        <f ca="1"/>
        <v>2026</v>
      </c>
      <c r="I377" t="str">
        <f ca="1"/>
        <v>FY</v>
      </c>
      <c r="J377">
        <f ca="1"/>
        <v>71.601355999999996</v>
      </c>
      <c r="K377" t="str">
        <f ca="1"/>
        <v/>
      </c>
      <c r="L377" t="str">
        <f ca="1"/>
        <v/>
      </c>
      <c r="M377" t="str">
        <f ca="1"/>
        <v/>
      </c>
      <c r="N377" t="str">
        <f ca="1"/>
        <v/>
      </c>
      <c r="O377" t="str">
        <f ca="1"/>
        <v/>
      </c>
      <c r="P377" t="str">
        <f ca="1"/>
        <v/>
      </c>
      <c r="Q377" t="str">
        <f ca="1"/>
        <v/>
      </c>
      <c r="R377" t="str">
        <f ca="1"/>
        <v/>
      </c>
      <c r="S377" t="str">
        <f ca="1"/>
        <v/>
      </c>
      <c r="T377" t="str">
        <f ca="1"/>
        <v/>
      </c>
      <c r="U377" t="str">
        <f ca="1"/>
        <v/>
      </c>
      <c r="V377" t="str">
        <f ca="1"/>
        <v/>
      </c>
      <c r="W377" t="str">
        <f ca="1"/>
        <v/>
      </c>
      <c r="X377" t="str">
        <f ca="1"/>
        <v/>
      </c>
      <c r="Y377" t="str">
        <f ca="1"/>
        <v/>
      </c>
      <c r="Z377" t="str">
        <f ca="1"/>
        <v/>
      </c>
      <c r="AA377" t="str">
        <f ca="1"/>
        <v/>
      </c>
      <c r="AB377" t="str">
        <f ca="1"/>
        <v/>
      </c>
      <c r="AC377" t="str">
        <f ca="1"/>
        <v/>
      </c>
      <c r="AD377" t="str">
        <f ca="1"/>
        <v/>
      </c>
      <c r="AE377" t="str">
        <f ca="1"/>
        <v/>
      </c>
      <c r="AF377" t="str">
        <f ca="1"/>
        <v/>
      </c>
      <c r="AG377" t="str">
        <f ca="1"/>
        <v/>
      </c>
      <c r="AH377" t="str">
        <f ca="1"/>
        <v/>
      </c>
      <c r="AI377" t="str">
        <f ca="1"/>
        <v/>
      </c>
      <c r="AJ377" t="str">
        <f ca="1"/>
        <v/>
      </c>
      <c r="AK377" t="str">
        <f ca="1"/>
        <v/>
      </c>
      <c r="AL377" t="str">
        <f ca="1"/>
        <v/>
      </c>
      <c r="AM377" t="str">
        <f ca="1"/>
        <v/>
      </c>
      <c r="AN377" t="str">
        <f ca="1"/>
        <v/>
      </c>
      <c r="AO377" t="str">
        <f ca="1"/>
        <v/>
      </c>
      <c r="AP377" t="str">
        <f ca="1"/>
        <v/>
      </c>
      <c r="AQ377" t="str">
        <f ca="1"/>
        <v/>
      </c>
      <c r="AR377" t="str">
        <f ca="1"/>
        <v/>
      </c>
      <c r="AS377" t="str">
        <f ca="1"/>
        <v/>
      </c>
      <c r="AT377" t="str">
        <f ca="1"/>
        <v/>
      </c>
      <c r="AU377" t="str">
        <f ca="1"/>
        <v/>
      </c>
      <c r="AV377" t="str">
        <f ca="1"/>
        <v/>
      </c>
      <c r="AW377" t="str">
        <f ca="1"/>
        <v/>
      </c>
      <c r="AX377" t="str">
        <f ca="1"/>
        <v/>
      </c>
      <c r="AY377" t="str">
        <f ca="1"/>
        <v/>
      </c>
      <c r="AZ377" t="str">
        <f ca="1"/>
        <v/>
      </c>
      <c r="BA377" t="str">
        <f ca="1"/>
        <v/>
      </c>
      <c r="BB377" t="str">
        <f ca="1"/>
        <v/>
      </c>
      <c r="BC377" t="str">
        <f ca="1"/>
        <v/>
      </c>
      <c r="BD377" t="str">
        <f ca="1"/>
        <v/>
      </c>
      <c r="BE377" t="str">
        <f ca="1"/>
        <v/>
      </c>
      <c r="BF377" t="str">
        <f ca="1"/>
        <v/>
      </c>
      <c r="BG377" t="str">
        <f ca="1"/>
        <v/>
      </c>
      <c r="BH377" t="str">
        <f ca="1"/>
        <v/>
      </c>
      <c r="BI377" t="str">
        <f ca="1"/>
        <v/>
      </c>
      <c r="BJ377" t="str">
        <f ca="1"/>
        <v/>
      </c>
      <c r="BK377" t="str">
        <f ca="1"/>
        <v/>
      </c>
      <c r="BL377" t="str">
        <f ca="1"/>
        <v/>
      </c>
      <c r="BM377" t="str">
        <f ca="1"/>
        <v/>
      </c>
      <c r="BN377" t="str">
        <f ca="1"/>
        <v/>
      </c>
      <c r="BO377" t="str">
        <f ca="1"/>
        <v/>
      </c>
      <c r="BP377" t="str">
        <f ca="1"/>
        <v/>
      </c>
      <c r="BQ377" t="str">
        <f ca="1"/>
        <v/>
      </c>
      <c r="BR377" t="str">
        <f ca="1"/>
        <v/>
      </c>
      <c r="BS377" t="str">
        <f ca="1"/>
        <v/>
      </c>
    </row>
    <row r="378" spans="1:71" x14ac:dyDescent="0.3">
      <c r="A378">
        <f ca="1"/>
        <v>827054</v>
      </c>
      <c r="B378" t="str">
        <f ca="1"/>
        <v>MICROCHIP TECHNOLOGY INC</v>
      </c>
      <c r="C378" t="str">
        <f ca="1"/>
        <v>MCHP</v>
      </c>
      <c r="D378" t="str">
        <f ca="1"/>
        <v>04 Manufacturing</v>
      </c>
      <c r="E378" t="str">
        <f ca="1"/>
        <v>Semiconductors &amp; Related Devices</v>
      </c>
      <c r="F378" t="str">
        <f ca="1"/>
        <v>3674</v>
      </c>
      <c r="G378" t="str">
        <f ca="1"/>
        <v>2355 W CHANDLER BLVD CHANDLER, AZ 85224-6199</v>
      </c>
      <c r="H378">
        <f ca="1"/>
        <v>2025</v>
      </c>
      <c r="I378" t="str">
        <f ca="1"/>
        <v>FY</v>
      </c>
      <c r="J378">
        <f ca="1"/>
        <v>56.956729000000003</v>
      </c>
      <c r="K378">
        <f ca="1"/>
        <v>15374600000</v>
      </c>
      <c r="L378">
        <f ca="1"/>
        <v>2991300000</v>
      </c>
      <c r="M378">
        <f ca="1"/>
        <v>771700000</v>
      </c>
      <c r="N378">
        <f ca="1"/>
        <v>689700000</v>
      </c>
      <c r="O378">
        <f ca="1"/>
        <v>1293500000</v>
      </c>
      <c r="P378">
        <f ca="1"/>
        <v>1330000000</v>
      </c>
      <c r="Q378">
        <f ca="1"/>
        <v>1183700000</v>
      </c>
      <c r="R378">
        <f ca="1"/>
        <v>2389000000</v>
      </c>
      <c r="S378">
        <f ca="1"/>
        <v>6684800000</v>
      </c>
      <c r="T378" t="str">
        <f ca="1"/>
        <v/>
      </c>
      <c r="U378">
        <f ca="1"/>
        <v>1155100000</v>
      </c>
      <c r="V378">
        <f ca="1"/>
        <v>160600000</v>
      </c>
      <c r="W378" t="str">
        <f ca="1"/>
        <v/>
      </c>
      <c r="X378" t="str">
        <f ca="1"/>
        <v/>
      </c>
      <c r="Y378">
        <f ca="1"/>
        <v>5630400000</v>
      </c>
      <c r="Z378">
        <f ca="1"/>
        <v>7078300000</v>
      </c>
      <c r="AA378">
        <f ca="1"/>
        <v>2611600000</v>
      </c>
      <c r="AB378">
        <f ca="1"/>
        <v>5781100000</v>
      </c>
      <c r="AC378">
        <f ca="1"/>
        <v>600000</v>
      </c>
      <c r="AD378">
        <f ca="1"/>
        <v>538704604</v>
      </c>
      <c r="AE378">
        <f ca="1"/>
        <v>2467900000</v>
      </c>
      <c r="AF378" t="str">
        <f ca="1"/>
        <v/>
      </c>
      <c r="AG378">
        <f ca="1"/>
        <v>1933700000</v>
      </c>
      <c r="AH378">
        <f ca="1"/>
        <v>296300000</v>
      </c>
      <c r="AI378">
        <f ca="1"/>
        <v>983800000</v>
      </c>
      <c r="AJ378">
        <f ca="1"/>
        <v>2171600000</v>
      </c>
      <c r="AK378">
        <f ca="1"/>
        <v>39400000</v>
      </c>
      <c r="AL378">
        <f ca="1"/>
        <v>-500000</v>
      </c>
      <c r="AM378" t="str">
        <f ca="1"/>
        <v/>
      </c>
      <c r="AN378" t="str">
        <f ca="1"/>
        <v/>
      </c>
      <c r="AO378">
        <f ca="1"/>
        <v>898100000</v>
      </c>
      <c r="AP378" t="str">
        <f ca="1"/>
        <v/>
      </c>
      <c r="AQ378">
        <f ca="1"/>
        <v>750100000</v>
      </c>
      <c r="AR378" t="str">
        <f ca="1"/>
        <v/>
      </c>
      <c r="AS378">
        <f ca="1"/>
        <v>-287800000</v>
      </c>
      <c r="AT378">
        <f ca="1"/>
        <v>-158300000</v>
      </c>
      <c r="AU378" t="str">
        <f ca="1"/>
        <v/>
      </c>
      <c r="AV378">
        <f ca="1"/>
        <v>975700000</v>
      </c>
      <c r="AW378">
        <f ca="1"/>
        <v>-0.01</v>
      </c>
      <c r="AX378">
        <f ca="1"/>
        <v>1304750000</v>
      </c>
      <c r="AY378" t="str">
        <f ca="1"/>
        <v/>
      </c>
      <c r="AZ378" t="str">
        <f ca="1"/>
        <v/>
      </c>
      <c r="BA378" t="str">
        <f ca="1"/>
        <v/>
      </c>
      <c r="BB378" t="str">
        <f ca="1"/>
        <v/>
      </c>
      <c r="BC378" t="str">
        <f ca="1"/>
        <v/>
      </c>
      <c r="BD378" t="str">
        <f ca="1"/>
        <v/>
      </c>
      <c r="BE378" t="str">
        <f ca="1"/>
        <v/>
      </c>
      <c r="BF378">
        <f ca="1"/>
        <v>1.48204636903621</v>
      </c>
      <c r="BG378" t="str">
        <f ca="1"/>
        <v/>
      </c>
      <c r="BH378" t="str">
        <f ca="1"/>
        <v/>
      </c>
      <c r="BI378" t="str">
        <f ca="1"/>
        <v/>
      </c>
      <c r="BJ378" t="str">
        <f ca="1"/>
        <v/>
      </c>
      <c r="BK378" t="str">
        <f ca="1"/>
        <v/>
      </c>
      <c r="BL378" t="str">
        <f ca="1"/>
        <v/>
      </c>
      <c r="BM378" t="str">
        <f ca="1"/>
        <v/>
      </c>
      <c r="BN378">
        <f ca="1"/>
        <v>0.66808068565492196</v>
      </c>
      <c r="BO378">
        <f ca="1"/>
        <v>1.4698294519955</v>
      </c>
      <c r="BP378">
        <f ca="1"/>
        <v>-5695.6728999999996</v>
      </c>
      <c r="BQ378">
        <f ca="1"/>
        <v>-7.0638430131528794E-5</v>
      </c>
      <c r="BR378" t="str">
        <f ca="1"/>
        <v/>
      </c>
      <c r="BS378">
        <f ca="1"/>
        <v>-8.0466678439738406E-11</v>
      </c>
    </row>
    <row r="379" spans="1:71" x14ac:dyDescent="0.3">
      <c r="A379">
        <f ca="1"/>
        <v>827054</v>
      </c>
      <c r="B379" t="str">
        <f ca="1"/>
        <v>MICROCHIP TECHNOLOGY INC</v>
      </c>
      <c r="C379" t="str">
        <f ca="1"/>
        <v>MCHP</v>
      </c>
      <c r="D379" t="str">
        <f ca="1"/>
        <v>04 Manufacturing</v>
      </c>
      <c r="E379" t="str">
        <f ca="1"/>
        <v>Semiconductors &amp; Related Devices</v>
      </c>
      <c r="F379" t="str">
        <f ca="1"/>
        <v>3674</v>
      </c>
      <c r="G379" t="str">
        <f ca="1"/>
        <v>2355 W CHANDLER BLVD CHANDLER, AZ 85224-6199</v>
      </c>
      <c r="H379">
        <f ca="1"/>
        <v>2024</v>
      </c>
      <c r="I379" t="str">
        <f ca="1"/>
        <v>FY</v>
      </c>
      <c r="J379">
        <f ca="1"/>
        <v>76.933617999999996</v>
      </c>
      <c r="K379">
        <f ca="1"/>
        <v>15873200000</v>
      </c>
      <c r="L379">
        <f ca="1"/>
        <v>3013000000</v>
      </c>
      <c r="M379">
        <f ca="1"/>
        <v>319700000</v>
      </c>
      <c r="N379">
        <f ca="1"/>
        <v>1143700000</v>
      </c>
      <c r="O379">
        <f ca="1"/>
        <v>1316000000</v>
      </c>
      <c r="P379">
        <f ca="1"/>
        <v>1350900000</v>
      </c>
      <c r="Q379">
        <f ca="1"/>
        <v>1194600000</v>
      </c>
      <c r="R379">
        <f ca="1"/>
        <v>2781800000</v>
      </c>
      <c r="S379">
        <f ca="1"/>
        <v>6675400000</v>
      </c>
      <c r="T379" t="str">
        <f ca="1"/>
        <v/>
      </c>
      <c r="U379">
        <f ca="1"/>
        <v>2519400000</v>
      </c>
      <c r="V379">
        <f ca="1"/>
        <v>213000000</v>
      </c>
      <c r="W379" t="str">
        <f ca="1"/>
        <v/>
      </c>
      <c r="X379" t="str">
        <f ca="1"/>
        <v/>
      </c>
      <c r="Y379">
        <f ca="1"/>
        <v>5999800000</v>
      </c>
      <c r="Z379">
        <f ca="1"/>
        <v>6657800000</v>
      </c>
      <c r="AA379">
        <f ca="1"/>
        <v>2581600000</v>
      </c>
      <c r="AB379">
        <f ca="1"/>
        <v>6759500000</v>
      </c>
      <c r="AC379">
        <f ca="1"/>
        <v>500000</v>
      </c>
      <c r="AD379">
        <f ca="1"/>
        <v>536663691</v>
      </c>
      <c r="AE379">
        <f ca="1"/>
        <v>4995700000</v>
      </c>
      <c r="AF379" t="str">
        <f ca="1"/>
        <v/>
      </c>
      <c r="AG379">
        <f ca="1"/>
        <v>2638700000</v>
      </c>
      <c r="AH379">
        <f ca="1"/>
        <v>2571000000</v>
      </c>
      <c r="AI379">
        <f ca="1"/>
        <v>1097400000</v>
      </c>
      <c r="AJ379">
        <f ca="1"/>
        <v>2424700000</v>
      </c>
      <c r="AK379">
        <f ca="1"/>
        <v>459000000</v>
      </c>
      <c r="AL379">
        <f ca="1"/>
        <v>1906900000</v>
      </c>
      <c r="AM379">
        <f ca="1"/>
        <v>198300000</v>
      </c>
      <c r="AN379" t="str">
        <f ca="1"/>
        <v/>
      </c>
      <c r="AO379">
        <f ca="1"/>
        <v>2892700000</v>
      </c>
      <c r="AP379" t="str">
        <f ca="1"/>
        <v/>
      </c>
      <c r="AQ379">
        <f ca="1"/>
        <v>879500000</v>
      </c>
      <c r="AR379" t="str">
        <f ca="1"/>
        <v/>
      </c>
      <c r="AS379">
        <f ca="1"/>
        <v>-392100000</v>
      </c>
      <c r="AT379">
        <f ca="1"/>
        <v>-2414900000</v>
      </c>
      <c r="AU379" t="str">
        <f ca="1"/>
        <v/>
      </c>
      <c r="AV379">
        <f ca="1"/>
        <v>911500000</v>
      </c>
      <c r="AW379">
        <f ca="1"/>
        <v>3.52</v>
      </c>
      <c r="AX379">
        <f ca="1"/>
        <v>1320450000</v>
      </c>
      <c r="AY379" t="str">
        <f ca="1"/>
        <v/>
      </c>
      <c r="AZ379">
        <f ca="1"/>
        <v>2564200000</v>
      </c>
      <c r="BA379">
        <f ca="1"/>
        <v>2564200000</v>
      </c>
      <c r="BB379" t="str">
        <f ca="1"/>
        <v/>
      </c>
      <c r="BC379" t="str">
        <f ca="1"/>
        <v/>
      </c>
      <c r="BD379" t="str">
        <f ca="1"/>
        <v/>
      </c>
      <c r="BE379" t="str">
        <f ca="1"/>
        <v/>
      </c>
      <c r="BF379">
        <f ca="1"/>
        <v>1.99833390132152</v>
      </c>
      <c r="BG379" t="str">
        <f ca="1"/>
        <v/>
      </c>
      <c r="BH379" t="str">
        <f ca="1"/>
        <v/>
      </c>
      <c r="BI379" t="str">
        <f ca="1"/>
        <v/>
      </c>
      <c r="BJ379" t="str">
        <f ca="1"/>
        <v/>
      </c>
      <c r="BK379" t="str">
        <f ca="1"/>
        <v/>
      </c>
      <c r="BL379" t="str">
        <f ca="1"/>
        <v/>
      </c>
      <c r="BM379">
        <f ca="1"/>
        <v>12.9309127584468</v>
      </c>
      <c r="BN379">
        <f ca="1"/>
        <v>0.12689529252996701</v>
      </c>
      <c r="BO379">
        <f ca="1"/>
        <v>0.67357307295387803</v>
      </c>
      <c r="BP379">
        <f ca="1"/>
        <v>21.856141477272701</v>
      </c>
      <c r="BQ379">
        <f ca="1"/>
        <v>0.286415933191144</v>
      </c>
      <c r="BR379" t="str">
        <f ca="1"/>
        <v/>
      </c>
      <c r="BS379">
        <f ca="1"/>
        <v>4.0675048117996898E-8</v>
      </c>
    </row>
    <row r="380" spans="1:71" x14ac:dyDescent="0.3">
      <c r="A380">
        <f ca="1"/>
        <v>827054</v>
      </c>
      <c r="B380" t="str">
        <f ca="1"/>
        <v>MICROCHIP TECHNOLOGY INC</v>
      </c>
      <c r="C380" t="str">
        <f ca="1"/>
        <v>MCHP</v>
      </c>
      <c r="D380" t="str">
        <f ca="1"/>
        <v>04 Manufacturing</v>
      </c>
      <c r="E380" t="str">
        <f ca="1"/>
        <v>Semiconductors &amp; Related Devices</v>
      </c>
      <c r="F380" t="str">
        <f ca="1"/>
        <v>3674</v>
      </c>
      <c r="G380" t="str">
        <f ca="1"/>
        <v>2355 W CHANDLER BLVD CHANDLER, AZ 85224-6199</v>
      </c>
      <c r="H380">
        <f ca="1"/>
        <v>2023</v>
      </c>
      <c r="I380" t="str">
        <f ca="1"/>
        <v>FY</v>
      </c>
      <c r="J380">
        <f ca="1"/>
        <v>75.236154999999997</v>
      </c>
      <c r="K380">
        <f ca="1"/>
        <v>16370300000</v>
      </c>
      <c r="L380">
        <f ca="1"/>
        <v>3069300000</v>
      </c>
      <c r="M380">
        <f ca="1"/>
        <v>234000000</v>
      </c>
      <c r="N380">
        <f ca="1"/>
        <v>1305300000</v>
      </c>
      <c r="O380">
        <f ca="1"/>
        <v>1324900000</v>
      </c>
      <c r="P380">
        <f ca="1"/>
        <v>1331900000</v>
      </c>
      <c r="Q380">
        <f ca="1"/>
        <v>1177900000</v>
      </c>
      <c r="R380">
        <f ca="1"/>
        <v>3369000000</v>
      </c>
      <c r="S380">
        <f ca="1"/>
        <v>6673600000</v>
      </c>
      <c r="T380" t="str">
        <f ca="1"/>
        <v/>
      </c>
      <c r="U380">
        <f ca="1"/>
        <v>3118600000</v>
      </c>
      <c r="V380">
        <f ca="1"/>
        <v>396900000</v>
      </c>
      <c r="W380" t="str">
        <f ca="1"/>
        <v/>
      </c>
      <c r="X380" t="str">
        <f ca="1"/>
        <v/>
      </c>
      <c r="Y380">
        <f ca="1"/>
        <v>6439900000</v>
      </c>
      <c r="Z380">
        <f ca="1"/>
        <v>6513600000</v>
      </c>
      <c r="AA380">
        <f ca="1"/>
        <v>1660200000</v>
      </c>
      <c r="AB380">
        <f ca="1"/>
        <v>5764100000</v>
      </c>
      <c r="AC380">
        <f ca="1"/>
        <v>500000</v>
      </c>
      <c r="AD380">
        <f ca="1"/>
        <v>545459814</v>
      </c>
      <c r="AE380">
        <f ca="1"/>
        <v>5697900000</v>
      </c>
      <c r="AF380" t="str">
        <f ca="1"/>
        <v/>
      </c>
      <c r="AG380">
        <f ca="1"/>
        <v>2740800000</v>
      </c>
      <c r="AH380">
        <f ca="1"/>
        <v>3116000000</v>
      </c>
      <c r="AI380">
        <f ca="1"/>
        <v>1118300000</v>
      </c>
      <c r="AJ380">
        <f ca="1"/>
        <v>2581900000</v>
      </c>
      <c r="AK380">
        <f ca="1"/>
        <v>672000000</v>
      </c>
      <c r="AL380">
        <f ca="1"/>
        <v>2237700000</v>
      </c>
      <c r="AM380">
        <f ca="1"/>
        <v>203900000</v>
      </c>
      <c r="AN380" t="str">
        <f ca="1"/>
        <v/>
      </c>
      <c r="AO380">
        <f ca="1"/>
        <v>3621000000</v>
      </c>
      <c r="AP380" t="str">
        <f ca="1"/>
        <v/>
      </c>
      <c r="AQ380">
        <f ca="1"/>
        <v>998400000</v>
      </c>
      <c r="AR380" t="str">
        <f ca="1"/>
        <v/>
      </c>
      <c r="AS380">
        <f ca="1"/>
        <v>-599500000</v>
      </c>
      <c r="AT380">
        <f ca="1"/>
        <v>-3104900000</v>
      </c>
      <c r="AU380" t="str">
        <f ca="1"/>
        <v/>
      </c>
      <c r="AV380">
        <f ca="1"/>
        <v>695300000</v>
      </c>
      <c r="AW380">
        <f ca="1"/>
        <v>4.07</v>
      </c>
      <c r="AX380">
        <f ca="1"/>
        <v>1089650000</v>
      </c>
      <c r="AY380" t="str">
        <f ca="1"/>
        <v/>
      </c>
      <c r="AZ380">
        <f ca="1"/>
        <v>3113600000</v>
      </c>
      <c r="BA380">
        <f ca="1"/>
        <v>3113600000</v>
      </c>
      <c r="BB380" t="str">
        <f ca="1"/>
        <v/>
      </c>
      <c r="BC380" t="str">
        <f ca="1"/>
        <v/>
      </c>
      <c r="BD380" t="str">
        <f ca="1"/>
        <v/>
      </c>
      <c r="BE380" t="str">
        <f ca="1"/>
        <v/>
      </c>
      <c r="BF380">
        <f ca="1"/>
        <v>2.5153030789703101</v>
      </c>
      <c r="BG380" t="str">
        <f ca="1"/>
        <v/>
      </c>
      <c r="BH380" t="str">
        <f ca="1"/>
        <v/>
      </c>
      <c r="BI380" t="str">
        <f ca="1"/>
        <v/>
      </c>
      <c r="BJ380" t="str">
        <f ca="1"/>
        <v/>
      </c>
      <c r="BK380" t="str">
        <f ca="1"/>
        <v/>
      </c>
      <c r="BL380" t="str">
        <f ca="1"/>
        <v/>
      </c>
      <c r="BM380">
        <f ca="1"/>
        <v>15.2702305051496</v>
      </c>
      <c r="BN380">
        <f ca="1"/>
        <v>7.5033668954017793E-2</v>
      </c>
      <c r="BO380">
        <f ca="1"/>
        <v>0.55935355608285797</v>
      </c>
      <c r="BP380">
        <f ca="1"/>
        <v>18.485541769041799</v>
      </c>
      <c r="BQ380">
        <f ca="1"/>
        <v>0.343542741341194</v>
      </c>
      <c r="BR380" t="str">
        <f ca="1"/>
        <v/>
      </c>
      <c r="BS380">
        <f ca="1"/>
        <v>4.70110462493859E-8</v>
      </c>
    </row>
    <row r="381" spans="1:71" x14ac:dyDescent="0.3">
      <c r="A381">
        <f ca="1"/>
        <v>827054</v>
      </c>
      <c r="B381" t="str">
        <f ca="1"/>
        <v>MICROCHIP TECHNOLOGY INC</v>
      </c>
      <c r="C381" t="str">
        <f ca="1"/>
        <v>MCHP</v>
      </c>
      <c r="D381" t="str">
        <f ca="1"/>
        <v>04 Manufacturing</v>
      </c>
      <c r="E381" t="str">
        <f ca="1"/>
        <v>Semiconductors &amp; Related Devices</v>
      </c>
      <c r="F381" t="str">
        <f ca="1"/>
        <v>3674</v>
      </c>
      <c r="G381" t="str">
        <f ca="1"/>
        <v>2355 W CHANDLER BLVD CHANDLER, AZ 85224-6199</v>
      </c>
      <c r="H381">
        <f ca="1"/>
        <v>2022</v>
      </c>
      <c r="I381" t="str">
        <f ca="1"/>
        <v>FY</v>
      </c>
      <c r="J381">
        <f ca="1"/>
        <v>62.921410999999999</v>
      </c>
      <c r="K381">
        <f ca="1"/>
        <v>16199500000</v>
      </c>
      <c r="L381">
        <f ca="1"/>
        <v>2452600000</v>
      </c>
      <c r="M381">
        <f ca="1"/>
        <v>317400000</v>
      </c>
      <c r="N381">
        <f ca="1"/>
        <v>1072600000</v>
      </c>
      <c r="O381">
        <f ca="1"/>
        <v>854400000</v>
      </c>
      <c r="P381">
        <f ca="1"/>
        <v>1121200000</v>
      </c>
      <c r="Q381">
        <f ca="1"/>
        <v>967900000</v>
      </c>
      <c r="R381">
        <f ca="1"/>
        <v>4043100000</v>
      </c>
      <c r="S381">
        <f ca="1"/>
        <v>6673600000</v>
      </c>
      <c r="T381" t="str">
        <f ca="1"/>
        <v/>
      </c>
      <c r="U381">
        <f ca="1"/>
        <v>1399000000</v>
      </c>
      <c r="V381">
        <f ca="1"/>
        <v>344700000</v>
      </c>
      <c r="W381" t="str">
        <f ca="1"/>
        <v/>
      </c>
      <c r="X381" t="str">
        <f ca="1"/>
        <v/>
      </c>
      <c r="Y381">
        <f ca="1"/>
        <v>7687400000</v>
      </c>
      <c r="Z381">
        <f ca="1"/>
        <v>5894800000</v>
      </c>
      <c r="AA381">
        <f ca="1"/>
        <v>796300000</v>
      </c>
      <c r="AB381">
        <f ca="1"/>
        <v>4175200000</v>
      </c>
      <c r="AC381">
        <f ca="1"/>
        <v>600000</v>
      </c>
      <c r="AD381">
        <f ca="1"/>
        <v>554500524</v>
      </c>
      <c r="AE381">
        <f ca="1"/>
        <v>4449600000</v>
      </c>
      <c r="AF381" t="str">
        <f ca="1"/>
        <v/>
      </c>
      <c r="AG381">
        <f ca="1"/>
        <v>2371300000</v>
      </c>
      <c r="AH381">
        <f ca="1"/>
        <v>1849600000</v>
      </c>
      <c r="AI381">
        <f ca="1"/>
        <v>989100000</v>
      </c>
      <c r="AJ381">
        <f ca="1"/>
        <v>2600000000</v>
      </c>
      <c r="AK381">
        <f ca="1"/>
        <v>197000000</v>
      </c>
      <c r="AL381">
        <f ca="1"/>
        <v>1285500000</v>
      </c>
      <c r="AM381">
        <f ca="1"/>
        <v>257000000</v>
      </c>
      <c r="AN381" t="str">
        <f ca="1"/>
        <v/>
      </c>
      <c r="AO381">
        <f ca="1"/>
        <v>2842700000</v>
      </c>
      <c r="AP381" t="str">
        <f ca="1"/>
        <v/>
      </c>
      <c r="AQ381">
        <f ca="1"/>
        <v>1143500000</v>
      </c>
      <c r="AR381" t="str">
        <f ca="1"/>
        <v/>
      </c>
      <c r="AS381">
        <f ca="1"/>
        <v>-477700000</v>
      </c>
      <c r="AT381">
        <f ca="1"/>
        <v>-2327600000</v>
      </c>
      <c r="AU381" t="str">
        <f ca="1"/>
        <v/>
      </c>
      <c r="AV381">
        <f ca="1"/>
        <v>503800000</v>
      </c>
      <c r="AW381">
        <f ca="1"/>
        <v>2.33</v>
      </c>
      <c r="AX381">
        <f ca="1"/>
        <v>759700000</v>
      </c>
      <c r="AY381" t="str">
        <f ca="1"/>
        <v/>
      </c>
      <c r="AZ381">
        <f ca="1"/>
        <v>1739500000</v>
      </c>
      <c r="BA381">
        <f ca="1"/>
        <v>1739500000</v>
      </c>
      <c r="BB381" t="str">
        <f ca="1"/>
        <v/>
      </c>
      <c r="BC381" t="str">
        <f ca="1"/>
        <v/>
      </c>
      <c r="BD381" t="str">
        <f ca="1"/>
        <v/>
      </c>
      <c r="BE381" t="str">
        <f ca="1"/>
        <v/>
      </c>
      <c r="BF381">
        <f ca="1"/>
        <v>3.12136369619587</v>
      </c>
      <c r="BG381" t="str">
        <f ca="1"/>
        <v/>
      </c>
      <c r="BH381" t="str">
        <f ca="1"/>
        <v/>
      </c>
      <c r="BI381" t="str">
        <f ca="1"/>
        <v/>
      </c>
      <c r="BJ381" t="str">
        <f ca="1"/>
        <v/>
      </c>
      <c r="BK381" t="str">
        <f ca="1"/>
        <v/>
      </c>
      <c r="BL381" t="str">
        <f ca="1"/>
        <v/>
      </c>
      <c r="BM381">
        <f ca="1"/>
        <v>6.7684824902723699</v>
      </c>
      <c r="BN381">
        <f ca="1"/>
        <v>0.22687634024303099</v>
      </c>
      <c r="BO381">
        <f ca="1"/>
        <v>1.14238741958542</v>
      </c>
      <c r="BP381">
        <f ca="1"/>
        <v>27.0048974248927</v>
      </c>
      <c r="BQ381">
        <f ca="1"/>
        <v>0.21807355635475301</v>
      </c>
      <c r="BR381" t="str">
        <f ca="1"/>
        <v/>
      </c>
      <c r="BS381">
        <f ca="1"/>
        <v>2.4870544824251899E-8</v>
      </c>
    </row>
    <row r="382" spans="1:71" x14ac:dyDescent="0.3">
      <c r="A382">
        <f ca="1"/>
        <v>827054</v>
      </c>
      <c r="B382" t="str">
        <f ca="1"/>
        <v>MICROCHIP TECHNOLOGY INC</v>
      </c>
      <c r="C382" t="str">
        <f ca="1"/>
        <v>MCHP</v>
      </c>
      <c r="D382" t="str">
        <f ca="1"/>
        <v>04 Manufacturing</v>
      </c>
      <c r="E382" t="str">
        <f ca="1"/>
        <v>Semiconductors &amp; Related Devices</v>
      </c>
      <c r="F382" t="str">
        <f ca="1"/>
        <v>3674</v>
      </c>
      <c r="G382" t="str">
        <f ca="1"/>
        <v>2355 W CHANDLER BLVD CHANDLER, AZ 85224-6199</v>
      </c>
      <c r="H382">
        <f ca="1"/>
        <v>2021</v>
      </c>
      <c r="I382" t="str">
        <f ca="1"/>
        <v>FY</v>
      </c>
      <c r="J382">
        <f ca="1"/>
        <v>70.296333000000004</v>
      </c>
      <c r="K382">
        <f ca="1"/>
        <v>16478800000</v>
      </c>
      <c r="L382">
        <f ca="1"/>
        <v>2145200000</v>
      </c>
      <c r="M382">
        <f ca="1"/>
        <v>280000000</v>
      </c>
      <c r="N382">
        <f ca="1"/>
        <v>997700000</v>
      </c>
      <c r="O382">
        <f ca="1"/>
        <v>665000000</v>
      </c>
      <c r="P382">
        <f ca="1"/>
        <v>1009000000</v>
      </c>
      <c r="Q382">
        <f ca="1"/>
        <v>854700000</v>
      </c>
      <c r="R382">
        <f ca="1"/>
        <v>4794800000</v>
      </c>
      <c r="S382">
        <f ca="1"/>
        <v>6670600000</v>
      </c>
      <c r="T382" t="str">
        <f ca="1"/>
        <v/>
      </c>
      <c r="U382">
        <f ca="1"/>
        <v>2409600000</v>
      </c>
      <c r="V382">
        <f ca="1"/>
        <v>292400000</v>
      </c>
      <c r="W382" t="str">
        <f ca="1"/>
        <v/>
      </c>
      <c r="X382" t="str">
        <f ca="1"/>
        <v/>
      </c>
      <c r="Y382">
        <f ca="1"/>
        <v>8904100000</v>
      </c>
      <c r="Z382">
        <f ca="1"/>
        <v>5337100000</v>
      </c>
      <c r="AA382">
        <f ca="1"/>
        <v>433800000</v>
      </c>
      <c r="AB382">
        <f ca="1"/>
        <v>3393500000</v>
      </c>
      <c r="AC382">
        <f ca="1"/>
        <v>300000</v>
      </c>
      <c r="AD382">
        <f ca="1"/>
        <v>273528594</v>
      </c>
      <c r="AE382">
        <f ca="1"/>
        <v>3378800000</v>
      </c>
      <c r="AF382" t="str">
        <f ca="1"/>
        <v/>
      </c>
      <c r="AG382">
        <f ca="1"/>
        <v>2059600000</v>
      </c>
      <c r="AH382">
        <f ca="1"/>
        <v>998100000</v>
      </c>
      <c r="AI382">
        <f ca="1"/>
        <v>836400000</v>
      </c>
      <c r="AJ382">
        <f ca="1"/>
        <v>2380700000</v>
      </c>
      <c r="AK382">
        <f ca="1"/>
        <v>-9900000</v>
      </c>
      <c r="AL382">
        <f ca="1"/>
        <v>349400000</v>
      </c>
      <c r="AM382">
        <f ca="1"/>
        <v>356900000</v>
      </c>
      <c r="AN382" t="str">
        <f ca="1"/>
        <v/>
      </c>
      <c r="AO382">
        <f ca="1"/>
        <v>1916500000</v>
      </c>
      <c r="AP382" t="str">
        <f ca="1"/>
        <v/>
      </c>
      <c r="AQ382">
        <f ca="1"/>
        <v>1153300000</v>
      </c>
      <c r="AR382" t="str">
        <f ca="1"/>
        <v/>
      </c>
      <c r="AS382">
        <f ca="1"/>
        <v>-173300000</v>
      </c>
      <c r="AT382">
        <f ca="1"/>
        <v>-1864200000</v>
      </c>
      <c r="AU382" t="str">
        <f ca="1"/>
        <v/>
      </c>
      <c r="AV382">
        <f ca="1"/>
        <v>388300000</v>
      </c>
      <c r="AW382">
        <f ca="1"/>
        <v>1.35</v>
      </c>
      <c r="AX382">
        <f ca="1"/>
        <v>675350000</v>
      </c>
      <c r="AY382" t="str">
        <f ca="1"/>
        <v/>
      </c>
      <c r="AZ382">
        <f ca="1"/>
        <v>696400000</v>
      </c>
      <c r="BA382">
        <f ca="1"/>
        <v>696400000</v>
      </c>
      <c r="BB382" t="str">
        <f ca="1"/>
        <v/>
      </c>
      <c r="BC382" t="str">
        <f ca="1"/>
        <v/>
      </c>
      <c r="BD382" t="str">
        <f ca="1"/>
        <v/>
      </c>
      <c r="BE382" t="str">
        <f ca="1"/>
        <v/>
      </c>
      <c r="BF382">
        <f ca="1"/>
        <v>3.04967794476938</v>
      </c>
      <c r="BG382" t="str">
        <f ca="1"/>
        <v/>
      </c>
      <c r="BH382" t="str">
        <f ca="1"/>
        <v/>
      </c>
      <c r="BI382" t="str">
        <f ca="1"/>
        <v/>
      </c>
      <c r="BJ382" t="str">
        <f ca="1"/>
        <v/>
      </c>
      <c r="BK382" t="str">
        <f ca="1"/>
        <v/>
      </c>
      <c r="BL382" t="str">
        <f ca="1"/>
        <v/>
      </c>
      <c r="BM382">
        <f ca="1"/>
        <v>1.9512468478565399</v>
      </c>
      <c r="BN382">
        <f ca="1"/>
        <v>0.116201859229748</v>
      </c>
      <c r="BO382">
        <f ca="1"/>
        <v>0.61429282868525903</v>
      </c>
      <c r="BP382">
        <f ca="1"/>
        <v>52.071357777777799</v>
      </c>
      <c r="BQ382">
        <f ca="1"/>
        <v>6.5466264450731698E-2</v>
      </c>
      <c r="BR382" t="str">
        <f ca="1"/>
        <v/>
      </c>
      <c r="BS382">
        <f ca="1"/>
        <v>1.7781201317194701E-8</v>
      </c>
    </row>
    <row r="383" spans="1:71" x14ac:dyDescent="0.3">
      <c r="A383">
        <f ca="1"/>
        <v>827054</v>
      </c>
      <c r="B383" t="str">
        <f ca="1"/>
        <v>MICROCHIP TECHNOLOGY INC</v>
      </c>
      <c r="C383" t="str">
        <f ca="1"/>
        <v>MCHP</v>
      </c>
      <c r="D383" t="str">
        <f ca="1"/>
        <v>04 Manufacturing</v>
      </c>
      <c r="E383" t="str">
        <f ca="1"/>
        <v>Semiconductors &amp; Related Devices</v>
      </c>
      <c r="F383" t="str">
        <f ca="1"/>
        <v>3674</v>
      </c>
      <c r="G383" t="str">
        <f ca="1"/>
        <v>2355 W CHANDLER BLVD CHANDLER, AZ 85224-6199</v>
      </c>
      <c r="H383">
        <f ca="1"/>
        <v>2020</v>
      </c>
      <c r="I383" t="str">
        <f ca="1"/>
        <v>FY</v>
      </c>
      <c r="J383">
        <f ca="1"/>
        <v>43.490506000000003</v>
      </c>
      <c r="K383">
        <f ca="1"/>
        <v>17426100000</v>
      </c>
      <c r="L383">
        <f ca="1"/>
        <v>2217200000</v>
      </c>
      <c r="M383">
        <f ca="1"/>
        <v>401000000</v>
      </c>
      <c r="N383">
        <f ca="1"/>
        <v>934000000</v>
      </c>
      <c r="O383">
        <f ca="1"/>
        <v>685700000</v>
      </c>
      <c r="P383">
        <f ca="1"/>
        <v>995600000</v>
      </c>
      <c r="Q383">
        <f ca="1"/>
        <v>876100000</v>
      </c>
      <c r="R383">
        <f ca="1"/>
        <v>5702300000</v>
      </c>
      <c r="S383">
        <f ca="1"/>
        <v>6664800000</v>
      </c>
      <c r="T383" t="str">
        <f ca="1"/>
        <v/>
      </c>
      <c r="U383">
        <f ca="1"/>
        <v>1637400000</v>
      </c>
      <c r="V383">
        <f ca="1"/>
        <v>246800000</v>
      </c>
      <c r="W383" t="str">
        <f ca="1"/>
        <v/>
      </c>
      <c r="X383" t="str">
        <f ca="1"/>
        <v/>
      </c>
      <c r="Y383">
        <f ca="1"/>
        <v>9482200000</v>
      </c>
      <c r="Z383">
        <f ca="1"/>
        <v>5585500000</v>
      </c>
      <c r="AA383">
        <f ca="1"/>
        <v>500600000</v>
      </c>
      <c r="AB383">
        <f ca="1"/>
        <v>3432400000</v>
      </c>
      <c r="AC383">
        <f ca="1"/>
        <v>200000</v>
      </c>
      <c r="AD383">
        <f ca="1"/>
        <v>245325643</v>
      </c>
      <c r="AE383">
        <f ca="1"/>
        <v>813900000</v>
      </c>
      <c r="AF383" t="str">
        <f ca="1"/>
        <v/>
      </c>
      <c r="AG383">
        <f ca="1"/>
        <v>2032100000</v>
      </c>
      <c r="AH383">
        <f ca="1"/>
        <v>160700000</v>
      </c>
      <c r="AI383">
        <f ca="1"/>
        <v>877800000</v>
      </c>
      <c r="AJ383">
        <f ca="1"/>
        <v>2595000000</v>
      </c>
      <c r="AK383">
        <f ca="1"/>
        <v>-420200000</v>
      </c>
      <c r="AL383">
        <f ca="1"/>
        <v>99900000</v>
      </c>
      <c r="AM383">
        <f ca="1"/>
        <v>497300000</v>
      </c>
      <c r="AN383" t="str">
        <f ca="1"/>
        <v/>
      </c>
      <c r="AO383">
        <f ca="1"/>
        <v>1543800000</v>
      </c>
      <c r="AP383" t="str">
        <f ca="1"/>
        <v/>
      </c>
      <c r="AQ383">
        <f ca="1"/>
        <v>1215600000</v>
      </c>
      <c r="AR383" t="str">
        <f ca="1"/>
        <v/>
      </c>
      <c r="AS383">
        <f ca="1"/>
        <v>-133200000</v>
      </c>
      <c r="AT383">
        <f ca="1"/>
        <v>-1438200000</v>
      </c>
      <c r="AU383" t="str">
        <f ca="1"/>
        <v/>
      </c>
      <c r="AV383">
        <f ca="1"/>
        <v>350100000</v>
      </c>
      <c r="AW383">
        <f ca="1"/>
        <v>2.39</v>
      </c>
      <c r="AX383">
        <f ca="1"/>
        <v>698700000</v>
      </c>
      <c r="AY383" t="str">
        <f ca="1"/>
        <v/>
      </c>
      <c r="AZ383">
        <f ca="1"/>
        <v>177000000</v>
      </c>
      <c r="BA383">
        <f ca="1"/>
        <v>177000000</v>
      </c>
      <c r="BB383" t="str">
        <f ca="1"/>
        <v/>
      </c>
      <c r="BC383" t="str">
        <f ca="1"/>
        <v/>
      </c>
      <c r="BD383" t="str">
        <f ca="1"/>
        <v/>
      </c>
      <c r="BE383" t="str">
        <f ca="1"/>
        <v/>
      </c>
      <c r="BF383">
        <f ca="1"/>
        <v>2.9084013167310698</v>
      </c>
      <c r="BG383" t="str">
        <f ca="1"/>
        <v/>
      </c>
      <c r="BH383" t="str">
        <f ca="1"/>
        <v/>
      </c>
      <c r="BI383" t="str">
        <f ca="1"/>
        <v/>
      </c>
      <c r="BJ383" t="str">
        <f ca="1"/>
        <v/>
      </c>
      <c r="BK383" t="str">
        <f ca="1"/>
        <v/>
      </c>
      <c r="BL383" t="str">
        <f ca="1"/>
        <v/>
      </c>
      <c r="BM383">
        <f ca="1"/>
        <v>0.355921978684898</v>
      </c>
      <c r="BN383">
        <f ca="1"/>
        <v>0.24490045193599599</v>
      </c>
      <c r="BO383">
        <f ca="1"/>
        <v>0.93532429461341104</v>
      </c>
      <c r="BP383">
        <f ca="1"/>
        <v>18.196864435146399</v>
      </c>
      <c r="BQ383">
        <f ca="1"/>
        <v>1.7885596634141999E-2</v>
      </c>
      <c r="BR383" t="str">
        <f ca="1"/>
        <v/>
      </c>
      <c r="BS383">
        <f ca="1"/>
        <v>1.8609311492256699E-8</v>
      </c>
    </row>
    <row r="384" spans="1:71" x14ac:dyDescent="0.3">
      <c r="A384">
        <f ca="1"/>
        <v>827054</v>
      </c>
      <c r="B384" t="str">
        <f ca="1"/>
        <v>MICROCHIP TECHNOLOGY INC</v>
      </c>
      <c r="C384" t="str">
        <f ca="1"/>
        <v>MCHP</v>
      </c>
      <c r="D384" t="str">
        <f ca="1"/>
        <v>04 Manufacturing</v>
      </c>
      <c r="E384" t="str">
        <f ca="1"/>
        <v>Semiconductors &amp; Related Devices</v>
      </c>
      <c r="F384" t="str">
        <f ca="1"/>
        <v>3674</v>
      </c>
      <c r="G384" t="str">
        <f ca="1"/>
        <v>2355 W CHANDLER BLVD CHANDLER, AZ 85224-6199</v>
      </c>
      <c r="H384">
        <f ca="1"/>
        <v>2019</v>
      </c>
      <c r="I384" t="str">
        <f ca="1"/>
        <v>FY</v>
      </c>
      <c r="J384">
        <f ca="1"/>
        <v>39.074747000000002</v>
      </c>
      <c r="K384">
        <f ca="1"/>
        <v>18350000000</v>
      </c>
      <c r="L384">
        <f ca="1"/>
        <v>2214800000</v>
      </c>
      <c r="M384">
        <f ca="1"/>
        <v>428600000</v>
      </c>
      <c r="N384">
        <f ca="1"/>
        <v>880600000</v>
      </c>
      <c r="O384">
        <f ca="1"/>
        <v>711700000</v>
      </c>
      <c r="P384" t="str">
        <f ca="1"/>
        <v/>
      </c>
      <c r="Q384">
        <f ca="1"/>
        <v>996700000</v>
      </c>
      <c r="R384">
        <f ca="1"/>
        <v>6685600000</v>
      </c>
      <c r="S384">
        <f ca="1"/>
        <v>6663900000</v>
      </c>
      <c r="T384" t="str">
        <f ca="1"/>
        <v/>
      </c>
      <c r="U384">
        <f ca="1"/>
        <v>2374500000</v>
      </c>
      <c r="V384">
        <f ca="1"/>
        <v>226400000</v>
      </c>
      <c r="W384" t="str">
        <f ca="1"/>
        <v/>
      </c>
      <c r="X384" t="str">
        <f ca="1"/>
        <v/>
      </c>
      <c r="Y384">
        <f ca="1"/>
        <v>10307000000</v>
      </c>
      <c r="Z384" t="str">
        <f ca="1"/>
        <v/>
      </c>
      <c r="AA384">
        <f ca="1"/>
        <v>582200000</v>
      </c>
      <c r="AB384">
        <f ca="1"/>
        <v>3210600000</v>
      </c>
      <c r="AC384">
        <f ca="1"/>
        <v>200000</v>
      </c>
      <c r="AD384">
        <f ca="1"/>
        <v>237589501</v>
      </c>
      <c r="AE384">
        <f ca="1"/>
        <v>820500000</v>
      </c>
      <c r="AF384">
        <f ca="1"/>
        <v>1329800000</v>
      </c>
      <c r="AG384">
        <f ca="1"/>
        <v>2418200000</v>
      </c>
      <c r="AH384">
        <f ca="1"/>
        <v>284600000</v>
      </c>
      <c r="AI384">
        <f ca="1"/>
        <v>826300000</v>
      </c>
      <c r="AJ384">
        <f ca="1"/>
        <v>2217000000</v>
      </c>
      <c r="AK384">
        <f ca="1"/>
        <v>-151400000</v>
      </c>
      <c r="AL384">
        <f ca="1"/>
        <v>355900000</v>
      </c>
      <c r="AM384">
        <f ca="1"/>
        <v>502900000</v>
      </c>
      <c r="AN384" t="str">
        <f ca="1"/>
        <v/>
      </c>
      <c r="AO384" t="str">
        <f ca="1"/>
        <v/>
      </c>
      <c r="AP384" t="str">
        <f ca="1"/>
        <v/>
      </c>
      <c r="AQ384">
        <f ca="1"/>
        <v>876400000</v>
      </c>
      <c r="AR384">
        <f ca="1"/>
        <v>18600000</v>
      </c>
      <c r="AS384">
        <f ca="1"/>
        <v>-6811000000</v>
      </c>
      <c r="AT384">
        <f ca="1"/>
        <v>4663500000</v>
      </c>
      <c r="AU384" t="str">
        <f ca="1"/>
        <v/>
      </c>
      <c r="AV384">
        <f ca="1"/>
        <v>344400000</v>
      </c>
      <c r="AW384">
        <f ca="1"/>
        <v>1.51</v>
      </c>
      <c r="AX384">
        <f ca="1"/>
        <v>593950000</v>
      </c>
      <c r="AY384">
        <f ca="1"/>
        <v>0.21401714543540401</v>
      </c>
      <c r="AZ384">
        <f ca="1"/>
        <v>707400000</v>
      </c>
      <c r="BA384">
        <f ca="1"/>
        <v>707400000</v>
      </c>
      <c r="BB384">
        <f ca="1"/>
        <v>0.53195969318694503</v>
      </c>
      <c r="BC384" t="str">
        <f ca="1"/>
        <v/>
      </c>
      <c r="BD384" t="str">
        <f ca="1"/>
        <v/>
      </c>
      <c r="BE384">
        <f ca="1"/>
        <v>0.61701007670326402</v>
      </c>
      <c r="BF384">
        <f ca="1"/>
        <v>4.0713864803434596</v>
      </c>
      <c r="BG384">
        <f ca="1"/>
        <v>7.24686648501362E-2</v>
      </c>
      <c r="BH384">
        <f ca="1"/>
        <v>-5.1218228305008298</v>
      </c>
      <c r="BI384">
        <f ca="1"/>
        <v>1.3987065724169001E-2</v>
      </c>
      <c r="BJ384" t="str">
        <f ca="1"/>
        <v/>
      </c>
      <c r="BK384">
        <f ca="1"/>
        <v>0.62137163483230595</v>
      </c>
      <c r="BL384" t="str">
        <f ca="1"/>
        <v/>
      </c>
      <c r="BM384">
        <f ca="1"/>
        <v>1.40664147941937</v>
      </c>
      <c r="BN384">
        <f ca="1"/>
        <v>0.180501158138555</v>
      </c>
      <c r="BO384">
        <f ca="1"/>
        <v>0.63301747736365599</v>
      </c>
      <c r="BP384">
        <f ca="1"/>
        <v>25.8773158940397</v>
      </c>
      <c r="BQ384" t="str">
        <f ca="1"/>
        <v/>
      </c>
      <c r="BR384" t="str">
        <f ca="1"/>
        <v/>
      </c>
      <c r="BS384" t="str">
        <f ca="1"/>
        <v/>
      </c>
    </row>
    <row r="385" spans="1:71" x14ac:dyDescent="0.3">
      <c r="A385">
        <f ca="1"/>
        <v>827054</v>
      </c>
      <c r="B385" t="str">
        <f ca="1"/>
        <v>MICROCHIP TECHNOLOGY INC</v>
      </c>
      <c r="C385" t="str">
        <f ca="1"/>
        <v>MCHP</v>
      </c>
      <c r="D385" t="str">
        <f ca="1"/>
        <v>04 Manufacturing</v>
      </c>
      <c r="E385" t="str">
        <f ca="1"/>
        <v>Semiconductors &amp; Related Devices</v>
      </c>
      <c r="F385" t="str">
        <f ca="1"/>
        <v>3674</v>
      </c>
      <c r="G385" t="str">
        <f ca="1"/>
        <v>2355 W CHANDLER BLVD CHANDLER, AZ 85224-6199</v>
      </c>
      <c r="H385">
        <f ca="1"/>
        <v>2018</v>
      </c>
      <c r="I385" t="str">
        <f ca="1"/>
        <v>FY</v>
      </c>
      <c r="J385">
        <f ca="1"/>
        <v>36.089492</v>
      </c>
      <c r="K385">
        <f ca="1"/>
        <v>8257200000</v>
      </c>
      <c r="L385">
        <f ca="1"/>
        <v>3356300000</v>
      </c>
      <c r="M385">
        <f ca="1"/>
        <v>901300000</v>
      </c>
      <c r="N385">
        <f ca="1"/>
        <v>563700000</v>
      </c>
      <c r="O385">
        <f ca="1"/>
        <v>476200000</v>
      </c>
      <c r="P385" t="str">
        <f ca="1"/>
        <v/>
      </c>
      <c r="Q385">
        <f ca="1"/>
        <v>767900000</v>
      </c>
      <c r="R385">
        <f ca="1"/>
        <v>1662000000</v>
      </c>
      <c r="S385">
        <f ca="1"/>
        <v>2299000000</v>
      </c>
      <c r="T385" t="str">
        <f ca="1"/>
        <v/>
      </c>
      <c r="U385">
        <f ca="1"/>
        <v>2017400000</v>
      </c>
      <c r="V385">
        <f ca="1"/>
        <v>144100000</v>
      </c>
      <c r="W385" t="str">
        <f ca="1"/>
        <v/>
      </c>
      <c r="X385" t="str">
        <f ca="1"/>
        <v/>
      </c>
      <c r="Y385">
        <f ca="1"/>
        <v>3068300000</v>
      </c>
      <c r="Z385" t="str">
        <f ca="1"/>
        <v/>
      </c>
      <c r="AA385">
        <f ca="1"/>
        <v>662600000</v>
      </c>
      <c r="AB385">
        <f ca="1"/>
        <v>1397300000</v>
      </c>
      <c r="AC385">
        <f ca="1"/>
        <v>200000</v>
      </c>
      <c r="AD385">
        <f ca="1"/>
        <v>235027767</v>
      </c>
      <c r="AE385">
        <f ca="1"/>
        <v>615100000</v>
      </c>
      <c r="AF385" t="str">
        <f ca="1"/>
        <v/>
      </c>
      <c r="AG385" t="str">
        <f ca="1"/>
        <v/>
      </c>
      <c r="AH385">
        <f ca="1"/>
        <v>244100000</v>
      </c>
      <c r="AI385">
        <f ca="1"/>
        <v>529300000</v>
      </c>
      <c r="AJ385">
        <f ca="1"/>
        <v>1484400000</v>
      </c>
      <c r="AK385">
        <f ca="1"/>
        <v>481900000</v>
      </c>
      <c r="AL385">
        <f ca="1"/>
        <v>255400000</v>
      </c>
      <c r="AM385">
        <f ca="1"/>
        <v>199000000</v>
      </c>
      <c r="AN385" t="str">
        <f ca="1"/>
        <v/>
      </c>
      <c r="AO385" t="str">
        <f ca="1"/>
        <v/>
      </c>
      <c r="AP385" t="str">
        <f ca="1"/>
        <v/>
      </c>
      <c r="AQ385">
        <f ca="1"/>
        <v>615900000</v>
      </c>
      <c r="AR385">
        <f ca="1"/>
        <v>7100000</v>
      </c>
      <c r="AS385">
        <f ca="1"/>
        <v>-1011700000</v>
      </c>
      <c r="AT385">
        <f ca="1"/>
        <v>-415300000</v>
      </c>
      <c r="AU385" t="str">
        <f ca="1"/>
        <v/>
      </c>
      <c r="AV385">
        <f ca="1"/>
        <v>337500000</v>
      </c>
      <c r="AW385">
        <f ca="1"/>
        <v>1.1000000000000001</v>
      </c>
      <c r="AX385">
        <f ca="1"/>
        <v>446701000</v>
      </c>
      <c r="AY385" t="str">
        <f ca="1"/>
        <v/>
      </c>
      <c r="AZ385">
        <f ca="1"/>
        <v>936300000</v>
      </c>
      <c r="BA385">
        <f ca="1"/>
        <v>936300000</v>
      </c>
      <c r="BB385" t="str">
        <f ca="1"/>
        <v/>
      </c>
      <c r="BC385" t="str">
        <f ca="1"/>
        <v/>
      </c>
      <c r="BD385" t="str">
        <f ca="1"/>
        <v/>
      </c>
      <c r="BE385" t="str">
        <f ca="1"/>
        <v/>
      </c>
      <c r="BF385" t="str">
        <f ca="1"/>
        <v/>
      </c>
      <c r="BG385" t="str">
        <f ca="1"/>
        <v/>
      </c>
      <c r="BH385" t="str">
        <f ca="1"/>
        <v/>
      </c>
      <c r="BI385" t="str">
        <f ca="1"/>
        <v/>
      </c>
      <c r="BJ385" t="str">
        <f ca="1"/>
        <v/>
      </c>
      <c r="BK385" t="str">
        <f ca="1"/>
        <v/>
      </c>
      <c r="BL385" t="str">
        <f ca="1"/>
        <v/>
      </c>
      <c r="BM385">
        <f ca="1"/>
        <v>4.7050251256281399</v>
      </c>
      <c r="BN385">
        <f ca="1"/>
        <v>0.44676316050361897</v>
      </c>
      <c r="BO385">
        <f ca="1"/>
        <v>1.42762962228611</v>
      </c>
      <c r="BP385">
        <f ca="1"/>
        <v>32.808629090909101</v>
      </c>
      <c r="BQ385" t="str">
        <f ca="1"/>
        <v/>
      </c>
      <c r="BR385" t="str">
        <f ca="1"/>
        <v/>
      </c>
      <c r="BS385" t="str">
        <f ca="1"/>
        <v/>
      </c>
    </row>
    <row r="386" spans="1:71" x14ac:dyDescent="0.3">
      <c r="A386">
        <f ca="1"/>
        <v>827054</v>
      </c>
      <c r="B386" t="str">
        <f ca="1"/>
        <v>MICROCHIP TECHNOLOGY INC</v>
      </c>
      <c r="C386" t="str">
        <f ca="1"/>
        <v>MCHP</v>
      </c>
      <c r="D386" t="str">
        <f ca="1"/>
        <v>04 Manufacturing</v>
      </c>
      <c r="E386" t="str">
        <f ca="1"/>
        <v>Semiconductors &amp; Related Devices</v>
      </c>
      <c r="F386" t="str">
        <f ca="1"/>
        <v>3674</v>
      </c>
      <c r="G386" t="str">
        <f ca="1"/>
        <v>2355 W CHANDLER BLVD CHANDLER, AZ 85224-6199</v>
      </c>
      <c r="H386">
        <f ca="1"/>
        <v>2017</v>
      </c>
      <c r="I386" t="str">
        <f ca="1"/>
        <v>FY</v>
      </c>
      <c r="J386">
        <f ca="1"/>
        <v>33.792366999999999</v>
      </c>
      <c r="K386">
        <f ca="1"/>
        <v>7686881000</v>
      </c>
      <c r="L386">
        <f ca="1"/>
        <v>2305040000</v>
      </c>
      <c r="M386">
        <f ca="1"/>
        <v>908684000</v>
      </c>
      <c r="N386">
        <f ca="1"/>
        <v>478373000</v>
      </c>
      <c r="O386">
        <f ca="1"/>
        <v>417202000</v>
      </c>
      <c r="P386" t="str">
        <f ca="1"/>
        <v/>
      </c>
      <c r="Q386">
        <f ca="1"/>
        <v>683338000</v>
      </c>
      <c r="R386">
        <f ca="1"/>
        <v>2148092000</v>
      </c>
      <c r="S386">
        <f ca="1"/>
        <v>2299009000</v>
      </c>
      <c r="T386" t="str">
        <f ca="1"/>
        <v/>
      </c>
      <c r="U386">
        <f ca="1"/>
        <v>704450000</v>
      </c>
      <c r="V386">
        <f ca="1"/>
        <v>149233000</v>
      </c>
      <c r="W386" t="str">
        <f ca="1"/>
        <v/>
      </c>
      <c r="X386" t="str">
        <f ca="1"/>
        <v/>
      </c>
      <c r="Y386">
        <f ca="1"/>
        <v>2950500000</v>
      </c>
      <c r="Z386">
        <f ca="1"/>
        <v>-14378000</v>
      </c>
      <c r="AA386">
        <f ca="1"/>
        <v>731884000</v>
      </c>
      <c r="AB386">
        <f ca="1"/>
        <v>1479400000</v>
      </c>
      <c r="AC386">
        <f ca="1"/>
        <v>229000</v>
      </c>
      <c r="AD386">
        <f ca="1"/>
        <v>229093658</v>
      </c>
      <c r="AE386">
        <f ca="1"/>
        <v>532826000</v>
      </c>
      <c r="AF386" t="str">
        <f ca="1"/>
        <v/>
      </c>
      <c r="AG386" t="str">
        <f ca="1"/>
        <v/>
      </c>
      <c r="AH386">
        <f ca="1"/>
        <v>154087000</v>
      </c>
      <c r="AI386">
        <f ca="1"/>
        <v>545293000</v>
      </c>
      <c r="AJ386">
        <f ca="1"/>
        <v>1481379000</v>
      </c>
      <c r="AK386">
        <f ca="1"/>
        <v>-80805000</v>
      </c>
      <c r="AL386">
        <f ca="1"/>
        <v>164639000</v>
      </c>
      <c r="AM386">
        <f ca="1"/>
        <v>146346000</v>
      </c>
      <c r="AN386" t="str">
        <f ca="1"/>
        <v/>
      </c>
      <c r="AO386" t="str">
        <f ca="1"/>
        <v/>
      </c>
      <c r="AP386" t="str">
        <f ca="1"/>
        <v/>
      </c>
      <c r="AQ386">
        <f ca="1"/>
        <v>469208000</v>
      </c>
      <c r="AR386">
        <f ca="1"/>
        <v>10218000</v>
      </c>
      <c r="AS386">
        <f ca="1"/>
        <v>-2837973000</v>
      </c>
      <c r="AT386">
        <f ca="1"/>
        <v>595461000</v>
      </c>
      <c r="AU386" t="str">
        <f ca="1"/>
        <v/>
      </c>
      <c r="AV386">
        <f ca="1"/>
        <v>315429000</v>
      </c>
      <c r="AW386">
        <f ca="1"/>
        <v>0.76</v>
      </c>
      <c r="AX386" t="str">
        <f ca="1"/>
        <v/>
      </c>
      <c r="AY386" t="str">
        <f ca="1"/>
        <v/>
      </c>
      <c r="AZ386">
        <f ca="1"/>
        <v>230180000</v>
      </c>
      <c r="BA386">
        <f ca="1"/>
        <v>230180000</v>
      </c>
      <c r="BB386" t="str">
        <f ca="1"/>
        <v/>
      </c>
      <c r="BC386" t="str">
        <f ca="1"/>
        <v/>
      </c>
      <c r="BD386" t="str">
        <f ca="1"/>
        <v/>
      </c>
      <c r="BE386" t="str">
        <f ca="1"/>
        <v/>
      </c>
      <c r="BF386" t="str">
        <f ca="1"/>
        <v/>
      </c>
      <c r="BG386" t="str">
        <f ca="1"/>
        <v/>
      </c>
      <c r="BH386" t="str">
        <f ca="1"/>
        <v/>
      </c>
      <c r="BI386" t="str">
        <f ca="1"/>
        <v/>
      </c>
      <c r="BJ386" t="str">
        <f ca="1"/>
        <v/>
      </c>
      <c r="BK386" t="str">
        <f ca="1"/>
        <v/>
      </c>
      <c r="BL386" t="str">
        <f ca="1"/>
        <v/>
      </c>
      <c r="BM386">
        <f ca="1"/>
        <v>1.5728479083815099</v>
      </c>
      <c r="BN386">
        <f ca="1"/>
        <v>1.28991979558521</v>
      </c>
      <c r="BO386">
        <f ca="1"/>
        <v>2.6798750798495301</v>
      </c>
      <c r="BP386">
        <f ca="1"/>
        <v>44.4636407894737</v>
      </c>
      <c r="BQ386">
        <f ca="1"/>
        <v>-11.450758102656801</v>
      </c>
      <c r="BR386" t="str">
        <f ca="1"/>
        <v/>
      </c>
      <c r="BS386">
        <f ca="1"/>
        <v>-1.7862149756572501E-6</v>
      </c>
    </row>
    <row r="387" spans="1:71" x14ac:dyDescent="0.3">
      <c r="A387">
        <f ca="1"/>
        <v>1280452</v>
      </c>
      <c r="B387" t="str">
        <f ca="1"/>
        <v>MONOLITHIC POWER SYSTEMS INC</v>
      </c>
      <c r="C387" t="str">
        <f ca="1"/>
        <v>MPWR</v>
      </c>
      <c r="D387" t="str">
        <f ca="1"/>
        <v>04 Manufacturing</v>
      </c>
      <c r="E387" t="str">
        <f ca="1"/>
        <v>Semiconductors &amp; Related Devices</v>
      </c>
      <c r="F387" t="str">
        <f ca="1"/>
        <v>3674</v>
      </c>
      <c r="G387" t="str">
        <f ca="1"/>
        <v>1555 PALM BEACH LAKES BLVD. WEST PALM BEACH, FL 33401</v>
      </c>
      <c r="H387">
        <f ca="1"/>
        <v>2026</v>
      </c>
      <c r="I387" t="str">
        <f ca="1"/>
        <v>FY</v>
      </c>
      <c r="J387">
        <f ca="1"/>
        <v>1117.3341089999999</v>
      </c>
      <c r="K387" t="str">
        <f ca="1"/>
        <v/>
      </c>
      <c r="L387" t="str">
        <f ca="1"/>
        <v/>
      </c>
      <c r="M387" t="str">
        <f ca="1"/>
        <v/>
      </c>
      <c r="N387" t="str">
        <f ca="1"/>
        <v/>
      </c>
      <c r="O387" t="str">
        <f ca="1"/>
        <v/>
      </c>
      <c r="P387" t="str">
        <f ca="1"/>
        <v/>
      </c>
      <c r="Q387" t="str">
        <f ca="1"/>
        <v/>
      </c>
      <c r="R387" t="str">
        <f ca="1"/>
        <v/>
      </c>
      <c r="S387" t="str">
        <f ca="1"/>
        <v/>
      </c>
      <c r="T387" t="str">
        <f ca="1"/>
        <v/>
      </c>
      <c r="U387" t="str">
        <f ca="1"/>
        <v/>
      </c>
      <c r="V387" t="str">
        <f ca="1"/>
        <v/>
      </c>
      <c r="W387" t="str">
        <f ca="1"/>
        <v/>
      </c>
      <c r="X387" t="str">
        <f ca="1"/>
        <v/>
      </c>
      <c r="Y387" t="str">
        <f ca="1"/>
        <v/>
      </c>
      <c r="Z387" t="str">
        <f ca="1"/>
        <v/>
      </c>
      <c r="AA387" t="str">
        <f ca="1"/>
        <v/>
      </c>
      <c r="AB387" t="str">
        <f ca="1"/>
        <v/>
      </c>
      <c r="AC387" t="str">
        <f ca="1"/>
        <v/>
      </c>
      <c r="AD387" t="str">
        <f ca="1"/>
        <v/>
      </c>
      <c r="AE387" t="str">
        <f ca="1"/>
        <v/>
      </c>
      <c r="AF387" t="str">
        <f ca="1"/>
        <v/>
      </c>
      <c r="AG387" t="str">
        <f ca="1"/>
        <v/>
      </c>
      <c r="AH387" t="str">
        <f ca="1"/>
        <v/>
      </c>
      <c r="AI387" t="str">
        <f ca="1"/>
        <v/>
      </c>
      <c r="AJ387" t="str">
        <f ca="1"/>
        <v/>
      </c>
      <c r="AK387" t="str">
        <f ca="1"/>
        <v/>
      </c>
      <c r="AL387" t="str">
        <f ca="1"/>
        <v/>
      </c>
      <c r="AM387" t="str">
        <f ca="1"/>
        <v/>
      </c>
      <c r="AN387" t="str">
        <f ca="1"/>
        <v/>
      </c>
      <c r="AO387" t="str">
        <f ca="1"/>
        <v/>
      </c>
      <c r="AP387" t="str">
        <f ca="1"/>
        <v/>
      </c>
      <c r="AQ387" t="str">
        <f ca="1"/>
        <v/>
      </c>
      <c r="AR387" t="str">
        <f ca="1"/>
        <v/>
      </c>
      <c r="AS387" t="str">
        <f ca="1"/>
        <v/>
      </c>
      <c r="AT387" t="str">
        <f ca="1"/>
        <v/>
      </c>
      <c r="AU387" t="str">
        <f ca="1"/>
        <v/>
      </c>
      <c r="AV387" t="str">
        <f ca="1"/>
        <v/>
      </c>
      <c r="AW387" t="str">
        <f ca="1"/>
        <v/>
      </c>
      <c r="AX387" t="str">
        <f ca="1"/>
        <v/>
      </c>
      <c r="AY387" t="str">
        <f ca="1"/>
        <v/>
      </c>
      <c r="AZ387" t="str">
        <f ca="1"/>
        <v/>
      </c>
      <c r="BA387" t="str">
        <f ca="1"/>
        <v/>
      </c>
      <c r="BB387" t="str">
        <f ca="1"/>
        <v/>
      </c>
      <c r="BC387" t="str">
        <f ca="1"/>
        <v/>
      </c>
      <c r="BD387" t="str">
        <f ca="1"/>
        <v/>
      </c>
      <c r="BE387" t="str">
        <f ca="1"/>
        <v/>
      </c>
      <c r="BF387" t="str">
        <f ca="1"/>
        <v/>
      </c>
      <c r="BG387" t="str">
        <f ca="1"/>
        <v/>
      </c>
      <c r="BH387" t="str">
        <f ca="1"/>
        <v/>
      </c>
      <c r="BI387" t="str">
        <f ca="1"/>
        <v/>
      </c>
      <c r="BJ387" t="str">
        <f ca="1"/>
        <v/>
      </c>
      <c r="BK387" t="str">
        <f ca="1"/>
        <v/>
      </c>
      <c r="BL387" t="str">
        <f ca="1"/>
        <v/>
      </c>
      <c r="BM387" t="str">
        <f ca="1"/>
        <v/>
      </c>
      <c r="BN387" t="str">
        <f ca="1"/>
        <v/>
      </c>
      <c r="BO387" t="str">
        <f ca="1"/>
        <v/>
      </c>
      <c r="BP387" t="str">
        <f ca="1"/>
        <v/>
      </c>
      <c r="BQ387" t="str">
        <f ca="1"/>
        <v/>
      </c>
      <c r="BR387" t="str">
        <f ca="1"/>
        <v/>
      </c>
      <c r="BS387" t="str">
        <f ca="1"/>
        <v/>
      </c>
    </row>
    <row r="388" spans="1:71" x14ac:dyDescent="0.3">
      <c r="A388">
        <f ca="1"/>
        <v>1280452</v>
      </c>
      <c r="B388" t="str">
        <f ca="1"/>
        <v>MONOLITHIC POWER SYSTEMS INC</v>
      </c>
      <c r="C388" t="str">
        <f ca="1"/>
        <v>MPWR</v>
      </c>
      <c r="D388" t="str">
        <f ca="1"/>
        <v>04 Manufacturing</v>
      </c>
      <c r="E388" t="str">
        <f ca="1"/>
        <v>Semiconductors &amp; Related Devices</v>
      </c>
      <c r="F388" t="str">
        <f ca="1"/>
        <v>3674</v>
      </c>
      <c r="G388" t="str">
        <f ca="1"/>
        <v>1555 PALM BEACH LAKES BLVD. WEST PALM BEACH, FL 33401</v>
      </c>
      <c r="H388">
        <f ca="1"/>
        <v>2025</v>
      </c>
      <c r="I388" t="str">
        <f ca="1"/>
        <v>FY</v>
      </c>
      <c r="J388">
        <f ca="1"/>
        <v>732.62865299999999</v>
      </c>
      <c r="K388">
        <f ca="1"/>
        <v>4194199000</v>
      </c>
      <c r="L388">
        <f ca="1"/>
        <v>2183802000</v>
      </c>
      <c r="M388">
        <f ca="1"/>
        <v>1099302000</v>
      </c>
      <c r="N388">
        <f ca="1"/>
        <v>255626000</v>
      </c>
      <c r="O388">
        <f ca="1"/>
        <v>564649000</v>
      </c>
      <c r="P388">
        <f ca="1"/>
        <v>627689000</v>
      </c>
      <c r="Q388">
        <f ca="1"/>
        <v>627689000</v>
      </c>
      <c r="R388">
        <f ca="1"/>
        <v>8790000</v>
      </c>
      <c r="S388">
        <f ca="1"/>
        <v>25944000</v>
      </c>
      <c r="T388">
        <f ca="1"/>
        <v>662702000</v>
      </c>
      <c r="U388">
        <f ca="1"/>
        <v>369365000</v>
      </c>
      <c r="V388">
        <f ca="1"/>
        <v>138272000</v>
      </c>
      <c r="W388" t="str">
        <f ca="1"/>
        <v/>
      </c>
      <c r="X388" t="str">
        <f ca="1"/>
        <v/>
      </c>
      <c r="Y388" t="str">
        <f ca="1"/>
        <v/>
      </c>
      <c r="Z388">
        <f ca="1"/>
        <v>3531497000</v>
      </c>
      <c r="AA388" t="str">
        <f ca="1"/>
        <v/>
      </c>
      <c r="AB388">
        <f ca="1"/>
        <v>2609651000</v>
      </c>
      <c r="AC388" t="str">
        <f ca="1"/>
        <v/>
      </c>
      <c r="AD388">
        <f ca="1"/>
        <v>48709000</v>
      </c>
      <c r="AE388">
        <f ca="1"/>
        <v>1539741000</v>
      </c>
      <c r="AF388" t="str">
        <f ca="1"/>
        <v/>
      </c>
      <c r="AG388">
        <f ca="1"/>
        <v>1250718000</v>
      </c>
      <c r="AH388">
        <f ca="1"/>
        <v>728636000</v>
      </c>
      <c r="AI388" t="str">
        <f ca="1"/>
        <v/>
      </c>
      <c r="AJ388">
        <f ca="1"/>
        <v>811105000</v>
      </c>
      <c r="AK388">
        <f ca="1"/>
        <v>144733000</v>
      </c>
      <c r="AL388">
        <f ca="1"/>
        <v>621483000</v>
      </c>
      <c r="AM388" t="str">
        <f ca="1"/>
        <v/>
      </c>
      <c r="AN388" t="str">
        <f ca="1"/>
        <v/>
      </c>
      <c r="AO388">
        <f ca="1"/>
        <v>838202000</v>
      </c>
      <c r="AP388" t="str">
        <f ca="1"/>
        <v/>
      </c>
      <c r="AQ388">
        <f ca="1"/>
        <v>52513000</v>
      </c>
      <c r="AR388" t="str">
        <f ca="1"/>
        <v/>
      </c>
      <c r="AS388">
        <f ca="1"/>
        <v>-157269000</v>
      </c>
      <c r="AT388">
        <f ca="1"/>
        <v>-285863000</v>
      </c>
      <c r="AU388">
        <f ca="1"/>
        <v>284797000</v>
      </c>
      <c r="AV388" t="str">
        <f ca="1"/>
        <v/>
      </c>
      <c r="AW388">
        <f ca="1"/>
        <v>12.94</v>
      </c>
      <c r="AX388">
        <f ca="1"/>
        <v>492130000</v>
      </c>
      <c r="AY388" t="str">
        <f ca="1"/>
        <v/>
      </c>
      <c r="AZ388" t="str">
        <f ca="1"/>
        <v/>
      </c>
      <c r="BA388" t="str">
        <f ca="1"/>
        <v/>
      </c>
      <c r="BB388" t="str">
        <f ca="1"/>
        <v/>
      </c>
      <c r="BC388" t="str">
        <f ca="1"/>
        <v/>
      </c>
      <c r="BD388" t="str">
        <f ca="1"/>
        <v/>
      </c>
      <c r="BE388" t="str">
        <f ca="1"/>
        <v/>
      </c>
      <c r="BF388">
        <f ca="1"/>
        <v>2.5414382378639799</v>
      </c>
      <c r="BG388" t="str">
        <f ca="1"/>
        <v/>
      </c>
      <c r="BH388" t="str">
        <f ca="1"/>
        <v/>
      </c>
      <c r="BI388" t="str">
        <f ca="1"/>
        <v/>
      </c>
      <c r="BJ388" t="str">
        <f ca="1"/>
        <v/>
      </c>
      <c r="BK388" t="str">
        <f ca="1"/>
        <v/>
      </c>
      <c r="BL388">
        <f ca="1"/>
        <v>0.15800442468275799</v>
      </c>
      <c r="BM388" t="str">
        <f ca="1"/>
        <v/>
      </c>
      <c r="BN388">
        <f ca="1"/>
        <v>2.9761942793713501</v>
      </c>
      <c r="BO388">
        <f ca="1"/>
        <v>4.3836124159029701</v>
      </c>
      <c r="BP388">
        <f ca="1"/>
        <v>56.617361128284401</v>
      </c>
      <c r="BQ388">
        <f ca="1"/>
        <v>0.17598287638358501</v>
      </c>
      <c r="BR388">
        <f ca="1"/>
        <v>388733.08985909901</v>
      </c>
      <c r="BS388">
        <f ca="1"/>
        <v>2.6844748189847002E-6</v>
      </c>
    </row>
    <row r="389" spans="1:71" x14ac:dyDescent="0.3">
      <c r="A389">
        <f ca="1"/>
        <v>1280452</v>
      </c>
      <c r="B389" t="str">
        <f ca="1"/>
        <v>MONOLITHIC POWER SYSTEMS INC</v>
      </c>
      <c r="C389" t="str">
        <f ca="1"/>
        <v>MPWR</v>
      </c>
      <c r="D389" t="str">
        <f ca="1"/>
        <v>04 Manufacturing</v>
      </c>
      <c r="E389" t="str">
        <f ca="1"/>
        <v>Semiconductors &amp; Related Devices</v>
      </c>
      <c r="F389" t="str">
        <f ca="1"/>
        <v>3674</v>
      </c>
      <c r="G389" t="str">
        <f ca="1"/>
        <v>1555 PALM BEACH LAKES BLVD. WEST PALM BEACH, FL 33401</v>
      </c>
      <c r="H389">
        <f ca="1"/>
        <v>2024</v>
      </c>
      <c r="I389" t="str">
        <f ca="1"/>
        <v>FY</v>
      </c>
      <c r="J389">
        <f ca="1"/>
        <v>715.94477600000005</v>
      </c>
      <c r="K389">
        <f ca="1"/>
        <v>3617097000</v>
      </c>
      <c r="L389">
        <f ca="1"/>
        <v>1565053000</v>
      </c>
      <c r="M389">
        <f ca="1"/>
        <v>691816000</v>
      </c>
      <c r="N389">
        <f ca="1"/>
        <v>172518000</v>
      </c>
      <c r="O389">
        <f ca="1"/>
        <v>419611000</v>
      </c>
      <c r="P389">
        <f ca="1"/>
        <v>494945000</v>
      </c>
      <c r="Q389">
        <f ca="1"/>
        <v>494945000</v>
      </c>
      <c r="R389">
        <f ca="1"/>
        <v>9938000</v>
      </c>
      <c r="S389">
        <f ca="1"/>
        <v>25944000</v>
      </c>
      <c r="T389">
        <f ca="1"/>
        <v>471330000</v>
      </c>
      <c r="U389">
        <f ca="1"/>
        <v>294567000</v>
      </c>
      <c r="V389">
        <f ca="1"/>
        <v>102526000</v>
      </c>
      <c r="W389" t="str">
        <f ca="1"/>
        <v/>
      </c>
      <c r="X389" t="str">
        <f ca="1"/>
        <v/>
      </c>
      <c r="Y389" t="str">
        <f ca="1"/>
        <v/>
      </c>
      <c r="Z389">
        <f ca="1"/>
        <v>3145767000</v>
      </c>
      <c r="AA389" t="str">
        <f ca="1"/>
        <v/>
      </c>
      <c r="AB389">
        <f ca="1"/>
        <v>2487461000</v>
      </c>
      <c r="AC389" t="str">
        <f ca="1"/>
        <v/>
      </c>
      <c r="AD389">
        <f ca="1"/>
        <v>47823000</v>
      </c>
      <c r="AE389">
        <f ca="1"/>
        <v>1220870000</v>
      </c>
      <c r="AF389" t="str">
        <f ca="1"/>
        <v/>
      </c>
      <c r="AG389">
        <f ca="1"/>
        <v>986230000</v>
      </c>
      <c r="AH389">
        <f ca="1"/>
        <v>539358000</v>
      </c>
      <c r="AI389" t="str">
        <f ca="1"/>
        <v/>
      </c>
      <c r="AJ389">
        <f ca="1"/>
        <v>681512000</v>
      </c>
      <c r="AK389">
        <f ca="1"/>
        <v>-1213788000</v>
      </c>
      <c r="AL389">
        <f ca="1"/>
        <v>1786700000</v>
      </c>
      <c r="AM389" t="str">
        <f ca="1"/>
        <v/>
      </c>
      <c r="AN389" t="str">
        <f ca="1"/>
        <v/>
      </c>
      <c r="AO389">
        <f ca="1"/>
        <v>788410000</v>
      </c>
      <c r="AP389" t="str">
        <f ca="1"/>
        <v/>
      </c>
      <c r="AQ389">
        <f ca="1"/>
        <v>36430000</v>
      </c>
      <c r="AR389" t="str">
        <f ca="1"/>
        <v/>
      </c>
      <c r="AS389">
        <f ca="1"/>
        <v>223047000</v>
      </c>
      <c r="AT389">
        <f ca="1"/>
        <v>-872227000</v>
      </c>
      <c r="AU389">
        <f ca="1"/>
        <v>240623000</v>
      </c>
      <c r="AV389" t="str">
        <f ca="1"/>
        <v/>
      </c>
      <c r="AW389">
        <f ca="1"/>
        <v>36.76</v>
      </c>
      <c r="AX389">
        <f ca="1"/>
        <v>401656500</v>
      </c>
      <c r="AY389" t="str">
        <f ca="1"/>
        <v/>
      </c>
      <c r="AZ389" t="str">
        <f ca="1"/>
        <v/>
      </c>
      <c r="BA389" t="str">
        <f ca="1"/>
        <v/>
      </c>
      <c r="BB389" t="str">
        <f ca="1"/>
        <v/>
      </c>
      <c r="BC389" t="str">
        <f ca="1"/>
        <v/>
      </c>
      <c r="BD389" t="str">
        <f ca="1"/>
        <v/>
      </c>
      <c r="BE389" t="str">
        <f ca="1"/>
        <v/>
      </c>
      <c r="BF389">
        <f ca="1"/>
        <v>2.4554065476346101</v>
      </c>
      <c r="BG389" t="str">
        <f ca="1"/>
        <v/>
      </c>
      <c r="BH389" t="str">
        <f ca="1"/>
        <v/>
      </c>
      <c r="BI389" t="str">
        <f ca="1"/>
        <v/>
      </c>
      <c r="BJ389" t="str">
        <f ca="1"/>
        <v/>
      </c>
      <c r="BK389" t="str">
        <f ca="1"/>
        <v/>
      </c>
      <c r="BL389">
        <f ca="1"/>
        <v>0.13030615435527401</v>
      </c>
      <c r="BM389" t="str">
        <f ca="1"/>
        <v/>
      </c>
      <c r="BN389">
        <f ca="1"/>
        <v>2.3485862299578701</v>
      </c>
      <c r="BO389">
        <f ca="1"/>
        <v>3.8885618551976302</v>
      </c>
      <c r="BP389">
        <f ca="1"/>
        <v>19.476190859630002</v>
      </c>
      <c r="BQ389">
        <f ca="1"/>
        <v>0.56796959215351905</v>
      </c>
      <c r="BR389">
        <f ca="1"/>
        <v>336091.56469353201</v>
      </c>
      <c r="BS389">
        <f ca="1"/>
        <v>8.3662044791492797E-6</v>
      </c>
    </row>
    <row r="390" spans="1:71" x14ac:dyDescent="0.3">
      <c r="A390">
        <f ca="1"/>
        <v>1280452</v>
      </c>
      <c r="B390" t="str">
        <f ca="1"/>
        <v>MONOLITHIC POWER SYSTEMS INC</v>
      </c>
      <c r="C390" t="str">
        <f ca="1"/>
        <v>MPWR</v>
      </c>
      <c r="D390" t="str">
        <f ca="1"/>
        <v>04 Manufacturing</v>
      </c>
      <c r="E390" t="str">
        <f ca="1"/>
        <v>Semiconductors &amp; Related Devices</v>
      </c>
      <c r="F390" t="str">
        <f ca="1"/>
        <v>3674</v>
      </c>
      <c r="G390" t="str">
        <f ca="1"/>
        <v>1555 PALM BEACH LAKES BLVD. WEST PALM BEACH, FL 33401</v>
      </c>
      <c r="H390">
        <f ca="1"/>
        <v>2023</v>
      </c>
      <c r="I390" t="str">
        <f ca="1"/>
        <v>FY</v>
      </c>
      <c r="J390">
        <f ca="1"/>
        <v>474.98032699999999</v>
      </c>
      <c r="K390">
        <f ca="1"/>
        <v>2434353000</v>
      </c>
      <c r="L390">
        <f ca="1"/>
        <v>1819499000</v>
      </c>
      <c r="M390">
        <f ca="1"/>
        <v>527843000</v>
      </c>
      <c r="N390">
        <f ca="1"/>
        <v>179858000</v>
      </c>
      <c r="O390">
        <f ca="1"/>
        <v>383702000</v>
      </c>
      <c r="P390">
        <f ca="1"/>
        <v>368952000</v>
      </c>
      <c r="Q390">
        <f ca="1"/>
        <v>368952000</v>
      </c>
      <c r="R390" t="str">
        <f ca="1"/>
        <v/>
      </c>
      <c r="S390">
        <f ca="1"/>
        <v>6571000</v>
      </c>
      <c r="T390">
        <f ca="1"/>
        <v>384414000</v>
      </c>
      <c r="U390">
        <f ca="1"/>
        <v>235035000</v>
      </c>
      <c r="V390">
        <f ca="1"/>
        <v>62958000</v>
      </c>
      <c r="W390" t="str">
        <f ca="1"/>
        <v/>
      </c>
      <c r="X390" t="str">
        <f ca="1"/>
        <v/>
      </c>
      <c r="Y390" t="str">
        <f ca="1"/>
        <v/>
      </c>
      <c r="Z390">
        <f ca="1"/>
        <v>2049939000</v>
      </c>
      <c r="AA390" t="str">
        <f ca="1"/>
        <v/>
      </c>
      <c r="AB390">
        <f ca="1"/>
        <v>947064000</v>
      </c>
      <c r="AC390" t="str">
        <f ca="1"/>
        <v/>
      </c>
      <c r="AD390">
        <f ca="1"/>
        <v>48028000</v>
      </c>
      <c r="AE390">
        <f ca="1"/>
        <v>1021119000</v>
      </c>
      <c r="AF390" t="str">
        <f ca="1"/>
        <v/>
      </c>
      <c r="AG390">
        <f ca="1"/>
        <v>799953000</v>
      </c>
      <c r="AH390">
        <f ca="1"/>
        <v>481736000</v>
      </c>
      <c r="AI390" t="str">
        <f ca="1"/>
        <v/>
      </c>
      <c r="AJ390">
        <f ca="1"/>
        <v>539383000</v>
      </c>
      <c r="AK390">
        <f ca="1"/>
        <v>78467000</v>
      </c>
      <c r="AL390">
        <f ca="1"/>
        <v>427374000</v>
      </c>
      <c r="AM390" t="str">
        <f ca="1"/>
        <v/>
      </c>
      <c r="AN390" t="str">
        <f ca="1"/>
        <v/>
      </c>
      <c r="AO390">
        <f ca="1"/>
        <v>638213000</v>
      </c>
      <c r="AP390" t="str">
        <f ca="1"/>
        <v/>
      </c>
      <c r="AQ390">
        <f ca="1"/>
        <v>40168000</v>
      </c>
      <c r="AR390" t="str">
        <f ca="1"/>
        <v/>
      </c>
      <c r="AS390">
        <f ca="1"/>
        <v>-178726000</v>
      </c>
      <c r="AT390">
        <f ca="1"/>
        <v>-183725000</v>
      </c>
      <c r="AU390">
        <f ca="1"/>
        <v>185844000</v>
      </c>
      <c r="AV390" t="str">
        <f ca="1"/>
        <v/>
      </c>
      <c r="AW390">
        <f ca="1"/>
        <v>8.98</v>
      </c>
      <c r="AX390">
        <f ca="1"/>
        <v>415496000</v>
      </c>
      <c r="AY390" t="str">
        <f ca="1"/>
        <v/>
      </c>
      <c r="AZ390" t="str">
        <f ca="1"/>
        <v/>
      </c>
      <c r="BA390" t="str">
        <f ca="1"/>
        <v/>
      </c>
      <c r="BB390" t="str">
        <f ca="1"/>
        <v/>
      </c>
      <c r="BC390" t="str">
        <f ca="1"/>
        <v/>
      </c>
      <c r="BD390" t="str">
        <f ca="1"/>
        <v/>
      </c>
      <c r="BE390" t="str">
        <f ca="1"/>
        <v/>
      </c>
      <c r="BF390">
        <f ca="1"/>
        <v>1.9252965130831601</v>
      </c>
      <c r="BG390" t="str">
        <f ca="1"/>
        <v/>
      </c>
      <c r="BH390" t="str">
        <f ca="1"/>
        <v/>
      </c>
      <c r="BI390" t="str">
        <f ca="1"/>
        <v/>
      </c>
      <c r="BJ390" t="str">
        <f ca="1"/>
        <v/>
      </c>
      <c r="BK390" t="str">
        <f ca="1"/>
        <v/>
      </c>
      <c r="BL390">
        <f ca="1"/>
        <v>0.15791218446954899</v>
      </c>
      <c r="BM390" t="str">
        <f ca="1"/>
        <v/>
      </c>
      <c r="BN390">
        <f ca="1"/>
        <v>2.2458059437956099</v>
      </c>
      <c r="BO390">
        <f ca="1"/>
        <v>6.1088646371816999</v>
      </c>
      <c r="BP390">
        <f ca="1"/>
        <v>52.893132182628101</v>
      </c>
      <c r="BQ390">
        <f ca="1"/>
        <v>0.20848132554188201</v>
      </c>
      <c r="BR390">
        <f ca="1"/>
        <v>391266.73134822299</v>
      </c>
      <c r="BS390">
        <f ca="1"/>
        <v>2.0807074437141799E-6</v>
      </c>
    </row>
    <row r="391" spans="1:71" x14ac:dyDescent="0.3">
      <c r="A391">
        <f ca="1"/>
        <v>1280452</v>
      </c>
      <c r="B391" t="str">
        <f ca="1"/>
        <v>MONOLITHIC POWER SYSTEMS INC</v>
      </c>
      <c r="C391" t="str">
        <f ca="1"/>
        <v>MPWR</v>
      </c>
      <c r="D391" t="str">
        <f ca="1"/>
        <v>04 Manufacturing</v>
      </c>
      <c r="E391" t="str">
        <f ca="1"/>
        <v>Semiconductors &amp; Related Devices</v>
      </c>
      <c r="F391" t="str">
        <f ca="1"/>
        <v>3674</v>
      </c>
      <c r="G391" t="str">
        <f ca="1"/>
        <v>1555 PALM BEACH LAKES BLVD. WEST PALM BEACH, FL 33401</v>
      </c>
      <c r="H391">
        <f ca="1"/>
        <v>2022</v>
      </c>
      <c r="I391" t="str">
        <f ca="1"/>
        <v>FY</v>
      </c>
      <c r="J391">
        <f ca="1"/>
        <v>394.78990700000003</v>
      </c>
      <c r="K391">
        <f ca="1"/>
        <v>2058885000</v>
      </c>
      <c r="L391">
        <f ca="1"/>
        <v>1410619000</v>
      </c>
      <c r="M391">
        <f ca="1"/>
        <v>288607000</v>
      </c>
      <c r="N391">
        <f ca="1"/>
        <v>182714000</v>
      </c>
      <c r="O391">
        <f ca="1"/>
        <v>447290000</v>
      </c>
      <c r="P391">
        <f ca="1"/>
        <v>357157000</v>
      </c>
      <c r="Q391">
        <f ca="1"/>
        <v>357157000</v>
      </c>
      <c r="R391" t="str">
        <f ca="1"/>
        <v/>
      </c>
      <c r="S391">
        <f ca="1"/>
        <v>6571000</v>
      </c>
      <c r="T391">
        <f ca="1"/>
        <v>390283000</v>
      </c>
      <c r="U391">
        <f ca="1"/>
        <v>263400000</v>
      </c>
      <c r="V391">
        <f ca="1"/>
        <v>61461000</v>
      </c>
      <c r="W391" t="str">
        <f ca="1"/>
        <v/>
      </c>
      <c r="X391" t="str">
        <f ca="1"/>
        <v/>
      </c>
      <c r="Y391" t="str">
        <f ca="1"/>
        <v/>
      </c>
      <c r="Z391">
        <f ca="1"/>
        <v>1668602000</v>
      </c>
      <c r="AA391" t="str">
        <f ca="1"/>
        <v/>
      </c>
      <c r="AB391">
        <f ca="1"/>
        <v>716403000</v>
      </c>
      <c r="AC391" t="str">
        <f ca="1"/>
        <v/>
      </c>
      <c r="AD391">
        <f ca="1"/>
        <v>47107000</v>
      </c>
      <c r="AE391">
        <f ca="1"/>
        <v>1048552000</v>
      </c>
      <c r="AF391" t="str">
        <f ca="1"/>
        <v/>
      </c>
      <c r="AG391">
        <f ca="1"/>
        <v>745596000</v>
      </c>
      <c r="AH391">
        <f ca="1"/>
        <v>526785000</v>
      </c>
      <c r="AI391" t="str">
        <f ca="1"/>
        <v/>
      </c>
      <c r="AJ391">
        <f ca="1"/>
        <v>521767000</v>
      </c>
      <c r="AK391">
        <f ca="1"/>
        <v>87265000</v>
      </c>
      <c r="AL391">
        <f ca="1"/>
        <v>437672000</v>
      </c>
      <c r="AM391" t="str">
        <f ca="1"/>
        <v/>
      </c>
      <c r="AN391" t="str">
        <f ca="1"/>
        <v/>
      </c>
      <c r="AO391">
        <f ca="1"/>
        <v>246674000</v>
      </c>
      <c r="AP391" t="str">
        <f ca="1"/>
        <v/>
      </c>
      <c r="AQ391">
        <f ca="1"/>
        <v>37114000</v>
      </c>
      <c r="AR391" t="str">
        <f ca="1"/>
        <v/>
      </c>
      <c r="AS391">
        <f ca="1"/>
        <v>-12510000</v>
      </c>
      <c r="AT391">
        <f ca="1"/>
        <v>-128785000</v>
      </c>
      <c r="AU391">
        <f ca="1"/>
        <v>137965000</v>
      </c>
      <c r="AV391" t="str">
        <f ca="1"/>
        <v/>
      </c>
      <c r="AW391">
        <f ca="1"/>
        <v>9.3699999999999992</v>
      </c>
      <c r="AX391">
        <f ca="1"/>
        <v>353353500</v>
      </c>
      <c r="AY391" t="str">
        <f ca="1"/>
        <v/>
      </c>
      <c r="AZ391" t="str">
        <f ca="1"/>
        <v/>
      </c>
      <c r="BA391" t="str">
        <f ca="1"/>
        <v/>
      </c>
      <c r="BB391" t="str">
        <f ca="1"/>
        <v/>
      </c>
      <c r="BC391" t="str">
        <f ca="1"/>
        <v/>
      </c>
      <c r="BD391" t="str">
        <f ca="1"/>
        <v/>
      </c>
      <c r="BE391" t="str">
        <f ca="1"/>
        <v/>
      </c>
      <c r="BF391">
        <f ca="1"/>
        <v>2.1100569259961999</v>
      </c>
      <c r="BG391" t="str">
        <f ca="1"/>
        <v/>
      </c>
      <c r="BH391" t="str">
        <f ca="1"/>
        <v/>
      </c>
      <c r="BI391" t="str">
        <f ca="1"/>
        <v/>
      </c>
      <c r="BJ391" t="str">
        <f ca="1"/>
        <v/>
      </c>
      <c r="BK391" t="str">
        <f ca="1"/>
        <v/>
      </c>
      <c r="BL391">
        <f ca="1"/>
        <v>0.18956036884041599</v>
      </c>
      <c r="BM391" t="str">
        <f ca="1"/>
        <v/>
      </c>
      <c r="BN391">
        <f ca="1"/>
        <v>1.09569855732726</v>
      </c>
      <c r="BO391">
        <f ca="1"/>
        <v>3.65728549734244</v>
      </c>
      <c r="BP391">
        <f ca="1"/>
        <v>42.133394557097098</v>
      </c>
      <c r="BQ391">
        <f ca="1"/>
        <v>0.26229861884379901</v>
      </c>
      <c r="BR391">
        <f ca="1"/>
        <v>349464.3544674</v>
      </c>
      <c r="BS391">
        <f ca="1"/>
        <v>2.2169345527513401E-6</v>
      </c>
    </row>
    <row r="392" spans="1:71" x14ac:dyDescent="0.3">
      <c r="A392">
        <f ca="1"/>
        <v>1280452</v>
      </c>
      <c r="B392" t="str">
        <f ca="1"/>
        <v>MONOLITHIC POWER SYSTEMS INC</v>
      </c>
      <c r="C392" t="str">
        <f ca="1"/>
        <v>MPWR</v>
      </c>
      <c r="D392" t="str">
        <f ca="1"/>
        <v>04 Manufacturing</v>
      </c>
      <c r="E392" t="str">
        <f ca="1"/>
        <v>Semiconductors &amp; Related Devices</v>
      </c>
      <c r="F392" t="str">
        <f ca="1"/>
        <v>3674</v>
      </c>
      <c r="G392" t="str">
        <f ca="1"/>
        <v>1555 PALM BEACH LAKES BLVD. WEST PALM BEACH, FL 33401</v>
      </c>
      <c r="H392">
        <f ca="1"/>
        <v>2021</v>
      </c>
      <c r="I392" t="str">
        <f ca="1"/>
        <v>FY</v>
      </c>
      <c r="J392">
        <f ca="1"/>
        <v>396.23413099999999</v>
      </c>
      <c r="K392">
        <f ca="1"/>
        <v>1585825000</v>
      </c>
      <c r="L392">
        <f ca="1"/>
        <v>1124852000</v>
      </c>
      <c r="M392">
        <f ca="1"/>
        <v>189265000</v>
      </c>
      <c r="N392">
        <f ca="1"/>
        <v>104813000</v>
      </c>
      <c r="O392">
        <f ca="1"/>
        <v>259417000</v>
      </c>
      <c r="P392">
        <f ca="1"/>
        <v>362962000</v>
      </c>
      <c r="Q392">
        <f ca="1"/>
        <v>362962000</v>
      </c>
      <c r="R392" t="str">
        <f ca="1"/>
        <v/>
      </c>
      <c r="S392">
        <f ca="1"/>
        <v>6571000</v>
      </c>
      <c r="T392">
        <f ca="1"/>
        <v>341840000</v>
      </c>
      <c r="U392">
        <f ca="1"/>
        <v>226944000</v>
      </c>
      <c r="V392">
        <f ca="1"/>
        <v>83027000</v>
      </c>
      <c r="W392" t="str">
        <f ca="1"/>
        <v/>
      </c>
      <c r="X392" t="str">
        <f ca="1"/>
        <v/>
      </c>
      <c r="Y392" t="str">
        <f ca="1"/>
        <v/>
      </c>
      <c r="Z392">
        <f ca="1"/>
        <v>1243985000</v>
      </c>
      <c r="AA392" t="str">
        <f ca="1"/>
        <v/>
      </c>
      <c r="AB392">
        <f ca="1"/>
        <v>424879000</v>
      </c>
      <c r="AC392" t="str">
        <f ca="1"/>
        <v/>
      </c>
      <c r="AD392">
        <f ca="1"/>
        <v>46256000</v>
      </c>
      <c r="AE392">
        <f ca="1"/>
        <v>685459000</v>
      </c>
      <c r="AF392" t="str">
        <f ca="1"/>
        <v/>
      </c>
      <c r="AG392">
        <f ca="1"/>
        <v>522339000</v>
      </c>
      <c r="AH392">
        <f ca="1"/>
        <v>262417000</v>
      </c>
      <c r="AI392" t="str">
        <f ca="1"/>
        <v/>
      </c>
      <c r="AJ392">
        <f ca="1"/>
        <v>423042000</v>
      </c>
      <c r="AK392">
        <f ca="1"/>
        <v>30196000</v>
      </c>
      <c r="AL392">
        <f ca="1"/>
        <v>242023000</v>
      </c>
      <c r="AM392" t="str">
        <f ca="1"/>
        <v/>
      </c>
      <c r="AN392" t="str">
        <f ca="1"/>
        <v/>
      </c>
      <c r="AO392">
        <f ca="1"/>
        <v>320010000</v>
      </c>
      <c r="AP392" t="str">
        <f ca="1"/>
        <v/>
      </c>
      <c r="AQ392">
        <f ca="1"/>
        <v>28699000</v>
      </c>
      <c r="AR392" t="str">
        <f ca="1"/>
        <v/>
      </c>
      <c r="AS392">
        <f ca="1"/>
        <v>-378886000</v>
      </c>
      <c r="AT392">
        <f ca="1"/>
        <v>-90206000</v>
      </c>
      <c r="AU392">
        <f ca="1"/>
        <v>109364000</v>
      </c>
      <c r="AV392" t="str">
        <f ca="1"/>
        <v/>
      </c>
      <c r="AW392">
        <f ca="1"/>
        <v>5.28</v>
      </c>
      <c r="AX392">
        <f ca="1"/>
        <v>208239500</v>
      </c>
      <c r="AY392" t="str">
        <f ca="1"/>
        <v/>
      </c>
      <c r="AZ392" t="str">
        <f ca="1"/>
        <v/>
      </c>
      <c r="BA392" t="str">
        <f ca="1"/>
        <v/>
      </c>
      <c r="BB392" t="str">
        <f ca="1"/>
        <v/>
      </c>
      <c r="BC392" t="str">
        <f ca="1"/>
        <v/>
      </c>
      <c r="BD392" t="str">
        <f ca="1"/>
        <v/>
      </c>
      <c r="BE392" t="str">
        <f ca="1"/>
        <v/>
      </c>
      <c r="BF392">
        <f ca="1"/>
        <v>2.5083569639765799</v>
      </c>
      <c r="BG392" t="str">
        <f ca="1"/>
        <v/>
      </c>
      <c r="BH392" t="str">
        <f ca="1"/>
        <v/>
      </c>
      <c r="BI392" t="str">
        <f ca="1"/>
        <v/>
      </c>
      <c r="BJ392" t="str">
        <f ca="1"/>
        <v/>
      </c>
      <c r="BK392" t="str">
        <f ca="1"/>
        <v/>
      </c>
      <c r="BL392">
        <f ca="1"/>
        <v>0.21555972443365401</v>
      </c>
      <c r="BM392" t="str">
        <f ca="1"/>
        <v/>
      </c>
      <c r="BN392">
        <f ca="1"/>
        <v>0.83397225747320902</v>
      </c>
      <c r="BO392">
        <f ca="1"/>
        <v>3.8134297447828498</v>
      </c>
      <c r="BP392">
        <f ca="1"/>
        <v>75.044342992424205</v>
      </c>
      <c r="BQ392">
        <f ca="1"/>
        <v>0.194554596719414</v>
      </c>
      <c r="BR392">
        <f ca="1"/>
        <v>276008.52991636901</v>
      </c>
      <c r="BS392">
        <f ca="1"/>
        <v>1.68178572223942E-6</v>
      </c>
    </row>
    <row r="393" spans="1:71" x14ac:dyDescent="0.3">
      <c r="A393">
        <f ca="1"/>
        <v>1280452</v>
      </c>
      <c r="B393" t="str">
        <f ca="1"/>
        <v>MONOLITHIC POWER SYSTEMS INC</v>
      </c>
      <c r="C393" t="str">
        <f ca="1"/>
        <v>MPWR</v>
      </c>
      <c r="D393" t="str">
        <f ca="1"/>
        <v>04 Manufacturing</v>
      </c>
      <c r="E393" t="str">
        <f ca="1"/>
        <v>Semiconductors &amp; Related Devices</v>
      </c>
      <c r="F393" t="str">
        <f ca="1"/>
        <v>3674</v>
      </c>
      <c r="G393" t="str">
        <f ca="1"/>
        <v>1555 PALM BEACH LAKES BLVD. WEST PALM BEACH, FL 33401</v>
      </c>
      <c r="H393">
        <f ca="1"/>
        <v>2020</v>
      </c>
      <c r="I393" t="str">
        <f ca="1"/>
        <v>FY</v>
      </c>
      <c r="J393">
        <f ca="1"/>
        <v>232.32118700000001</v>
      </c>
      <c r="K393">
        <f ca="1"/>
        <v>1208491000</v>
      </c>
      <c r="L393">
        <f ca="1"/>
        <v>841998000</v>
      </c>
      <c r="M393">
        <f ca="1"/>
        <v>334944000</v>
      </c>
      <c r="N393">
        <f ca="1"/>
        <v>66843000</v>
      </c>
      <c r="O393">
        <f ca="1"/>
        <v>157062000</v>
      </c>
      <c r="P393">
        <f ca="1"/>
        <v>281528000</v>
      </c>
      <c r="Q393">
        <f ca="1"/>
        <v>281528000</v>
      </c>
      <c r="R393" t="str">
        <f ca="1"/>
        <v/>
      </c>
      <c r="S393">
        <f ca="1"/>
        <v>6571000</v>
      </c>
      <c r="T393">
        <f ca="1"/>
        <v>241904000</v>
      </c>
      <c r="U393">
        <f ca="1"/>
        <v>146969000</v>
      </c>
      <c r="V393">
        <f ca="1"/>
        <v>38169000</v>
      </c>
      <c r="W393" t="str">
        <f ca="1"/>
        <v/>
      </c>
      <c r="X393" t="str">
        <f ca="1"/>
        <v/>
      </c>
      <c r="Y393" t="str">
        <f ca="1"/>
        <v/>
      </c>
      <c r="Z393">
        <f ca="1"/>
        <v>966587000</v>
      </c>
      <c r="AA393" t="str">
        <f ca="1"/>
        <v/>
      </c>
      <c r="AB393">
        <f ca="1"/>
        <v>298746000</v>
      </c>
      <c r="AC393" t="str">
        <f ca="1"/>
        <v/>
      </c>
      <c r="AD393">
        <f ca="1"/>
        <v>45267000</v>
      </c>
      <c r="AE393">
        <f ca="1"/>
        <v>465954000</v>
      </c>
      <c r="AF393" t="str">
        <f ca="1"/>
        <v/>
      </c>
      <c r="AG393">
        <f ca="1"/>
        <v>378498000</v>
      </c>
      <c r="AH393">
        <f ca="1"/>
        <v>158882000</v>
      </c>
      <c r="AI393" t="str">
        <f ca="1"/>
        <v/>
      </c>
      <c r="AJ393">
        <f ca="1"/>
        <v>307072000</v>
      </c>
      <c r="AK393">
        <f ca="1"/>
        <v>4967000</v>
      </c>
      <c r="AL393">
        <f ca="1"/>
        <v>164375000</v>
      </c>
      <c r="AM393" t="str">
        <f ca="1"/>
        <v/>
      </c>
      <c r="AN393" t="str">
        <f ca="1"/>
        <v/>
      </c>
      <c r="AO393">
        <f ca="1"/>
        <v>267803000</v>
      </c>
      <c r="AP393" t="str">
        <f ca="1"/>
        <v/>
      </c>
      <c r="AQ393">
        <f ca="1"/>
        <v>19186000</v>
      </c>
      <c r="AR393" t="str">
        <f ca="1"/>
        <v/>
      </c>
      <c r="AS393">
        <f ca="1"/>
        <v>-39177000</v>
      </c>
      <c r="AT393">
        <f ca="1"/>
        <v>-71557000</v>
      </c>
      <c r="AU393">
        <f ca="1"/>
        <v>88786000</v>
      </c>
      <c r="AV393" t="str">
        <f ca="1"/>
        <v/>
      </c>
      <c r="AW393">
        <f ca="1"/>
        <v>3.67</v>
      </c>
      <c r="AX393">
        <f ca="1"/>
        <v>142281000</v>
      </c>
      <c r="AY393" t="str">
        <f ca="1"/>
        <v/>
      </c>
      <c r="AZ393" t="str">
        <f ca="1"/>
        <v/>
      </c>
      <c r="BA393" t="str">
        <f ca="1"/>
        <v/>
      </c>
      <c r="BB393" t="str">
        <f ca="1"/>
        <v/>
      </c>
      <c r="BC393" t="str">
        <f ca="1"/>
        <v/>
      </c>
      <c r="BD393" t="str">
        <f ca="1"/>
        <v/>
      </c>
      <c r="BE393" t="str">
        <f ca="1"/>
        <v/>
      </c>
      <c r="BF393">
        <f ca="1"/>
        <v>2.6602146456659699</v>
      </c>
      <c r="BG393" t="str">
        <f ca="1"/>
        <v/>
      </c>
      <c r="BH393" t="str">
        <f ca="1"/>
        <v/>
      </c>
      <c r="BI393" t="str">
        <f ca="1"/>
        <v/>
      </c>
      <c r="BJ393" t="str">
        <f ca="1"/>
        <v/>
      </c>
      <c r="BK393" t="str">
        <f ca="1"/>
        <v/>
      </c>
      <c r="BL393">
        <f ca="1"/>
        <v>0.20017029502081499</v>
      </c>
      <c r="BM393" t="str">
        <f ca="1"/>
        <v/>
      </c>
      <c r="BN393">
        <f ca="1"/>
        <v>2.27901122005321</v>
      </c>
      <c r="BO393">
        <f ca="1"/>
        <v>4.6604113792704602</v>
      </c>
      <c r="BP393">
        <f ca="1"/>
        <v>63.302775749318798</v>
      </c>
      <c r="BQ393">
        <f ca="1"/>
        <v>0.17005711850045599</v>
      </c>
      <c r="BR393">
        <f ca="1"/>
        <v>382169.19062143</v>
      </c>
      <c r="BS393">
        <f ca="1"/>
        <v>8.8209209961441697E-7</v>
      </c>
    </row>
    <row r="394" spans="1:71" x14ac:dyDescent="0.3">
      <c r="A394">
        <f ca="1"/>
        <v>1280452</v>
      </c>
      <c r="B394" t="str">
        <f ca="1"/>
        <v>MONOLITHIC POWER SYSTEMS INC</v>
      </c>
      <c r="C394" t="str">
        <f ca="1"/>
        <v>MPWR</v>
      </c>
      <c r="D394" t="str">
        <f ca="1"/>
        <v>04 Manufacturing</v>
      </c>
      <c r="E394" t="str">
        <f ca="1"/>
        <v>Semiconductors &amp; Related Devices</v>
      </c>
      <c r="F394" t="str">
        <f ca="1"/>
        <v>3674</v>
      </c>
      <c r="G394" t="str">
        <f ca="1"/>
        <v>1555 PALM BEACH LAKES BLVD. WEST PALM BEACH, FL 33401</v>
      </c>
      <c r="H394">
        <f ca="1"/>
        <v>2019</v>
      </c>
      <c r="I394" t="str">
        <f ca="1"/>
        <v>FY</v>
      </c>
      <c r="J394">
        <f ca="1"/>
        <v>135.755402</v>
      </c>
      <c r="K394">
        <f ca="1"/>
        <v>956375000</v>
      </c>
      <c r="L394">
        <f ca="1"/>
        <v>655206000</v>
      </c>
      <c r="M394">
        <f ca="1"/>
        <v>172960000</v>
      </c>
      <c r="N394">
        <f ca="1"/>
        <v>52704000</v>
      </c>
      <c r="O394">
        <f ca="1"/>
        <v>127500000</v>
      </c>
      <c r="P394">
        <f ca="1"/>
        <v>228315000</v>
      </c>
      <c r="Q394">
        <f ca="1"/>
        <v>228315000</v>
      </c>
      <c r="R394" t="str">
        <f ca="1"/>
        <v/>
      </c>
      <c r="S394">
        <f ca="1"/>
        <v>6571000</v>
      </c>
      <c r="T394">
        <f ca="1"/>
        <v>182884000</v>
      </c>
      <c r="U394">
        <f ca="1"/>
        <v>98225000</v>
      </c>
      <c r="V394">
        <f ca="1"/>
        <v>27271000</v>
      </c>
      <c r="W394" t="str">
        <f ca="1"/>
        <v/>
      </c>
      <c r="X394" t="str">
        <f ca="1"/>
        <v/>
      </c>
      <c r="Y394" t="str">
        <f ca="1"/>
        <v/>
      </c>
      <c r="Z394">
        <f ca="1"/>
        <v>773491000</v>
      </c>
      <c r="AA394" t="str">
        <f ca="1"/>
        <v/>
      </c>
      <c r="AB394">
        <f ca="1"/>
        <v>229450000</v>
      </c>
      <c r="AC394" t="str">
        <f ca="1"/>
        <v/>
      </c>
      <c r="AD394">
        <f ca="1"/>
        <v>43616000</v>
      </c>
      <c r="AE394">
        <f ca="1"/>
        <v>91936000</v>
      </c>
      <c r="AF394" t="str">
        <f ca="1"/>
        <v/>
      </c>
      <c r="AG394">
        <f ca="1"/>
        <v>74802000</v>
      </c>
      <c r="AH394">
        <f ca="1"/>
        <v>30694000</v>
      </c>
      <c r="AI394" t="str">
        <f ca="1"/>
        <v/>
      </c>
      <c r="AJ394">
        <f ca="1"/>
        <v>61242000</v>
      </c>
      <c r="AK394">
        <f ca="1"/>
        <v>989000</v>
      </c>
      <c r="AL394">
        <f ca="1"/>
        <v>32436000</v>
      </c>
      <c r="AM394" t="str">
        <f ca="1"/>
        <v/>
      </c>
      <c r="AN394" t="str">
        <f ca="1"/>
        <v/>
      </c>
      <c r="AO394">
        <f ca="1"/>
        <v>216303000</v>
      </c>
      <c r="AP394" t="str">
        <f ca="1"/>
        <v/>
      </c>
      <c r="AQ394">
        <f ca="1"/>
        <v>14867000</v>
      </c>
      <c r="AR394" t="str">
        <f ca="1"/>
        <v/>
      </c>
      <c r="AS394">
        <f ca="1"/>
        <v>-167112000</v>
      </c>
      <c r="AT394">
        <f ca="1"/>
        <v>-48050000</v>
      </c>
      <c r="AU394">
        <f ca="1"/>
        <v>67294000</v>
      </c>
      <c r="AV394" t="str">
        <f ca="1"/>
        <v/>
      </c>
      <c r="AW394">
        <f ca="1"/>
        <v>0.75</v>
      </c>
      <c r="AX394">
        <f ca="1"/>
        <v>131942000</v>
      </c>
      <c r="AY394" t="str">
        <f ca="1"/>
        <v/>
      </c>
      <c r="AZ394" t="str">
        <f ca="1"/>
        <v/>
      </c>
      <c r="BA394" t="str">
        <f ca="1"/>
        <v/>
      </c>
      <c r="BB394" t="str">
        <f ca="1"/>
        <v/>
      </c>
      <c r="BC394" t="str">
        <f ca="1"/>
        <v/>
      </c>
      <c r="BD394" t="str">
        <f ca="1"/>
        <v/>
      </c>
      <c r="BE394" t="str">
        <f ca="1"/>
        <v/>
      </c>
      <c r="BF394">
        <f ca="1"/>
        <v>0.56693092419396396</v>
      </c>
      <c r="BG394" t="str">
        <f ca="1"/>
        <v/>
      </c>
      <c r="BH394" t="str">
        <f ca="1"/>
        <v/>
      </c>
      <c r="BI394" t="str">
        <f ca="1"/>
        <v/>
      </c>
      <c r="BJ394" t="str">
        <f ca="1"/>
        <v/>
      </c>
      <c r="BK394" t="str">
        <f ca="1"/>
        <v/>
      </c>
      <c r="BL394">
        <f ca="1"/>
        <v>0.19122624493530299</v>
      </c>
      <c r="BM394" t="str">
        <f ca="1"/>
        <v/>
      </c>
      <c r="BN394">
        <f ca="1"/>
        <v>1.7608551794349701</v>
      </c>
      <c r="BO394">
        <f ca="1"/>
        <v>5.3724204632221904</v>
      </c>
      <c r="BP394">
        <f ca="1"/>
        <v>181.00720266666701</v>
      </c>
      <c r="BQ394">
        <f ca="1"/>
        <v>4.1934553860355203E-2</v>
      </c>
      <c r="BR394">
        <f ca="1"/>
        <v>495700.347894812</v>
      </c>
      <c r="BS394">
        <f ca="1"/>
        <v>1.3163249669356201E-7</v>
      </c>
    </row>
    <row r="395" spans="1:71" x14ac:dyDescent="0.3">
      <c r="A395">
        <f ca="1"/>
        <v>1280452</v>
      </c>
      <c r="B395" t="str">
        <f ca="1"/>
        <v>MONOLITHIC POWER SYSTEMS INC</v>
      </c>
      <c r="C395" t="str">
        <f ca="1"/>
        <v>MPWR</v>
      </c>
      <c r="D395" t="str">
        <f ca="1"/>
        <v>04 Manufacturing</v>
      </c>
      <c r="E395" t="str">
        <f ca="1"/>
        <v>Semiconductors &amp; Related Devices</v>
      </c>
      <c r="F395" t="str">
        <f ca="1"/>
        <v>3674</v>
      </c>
      <c r="G395" t="str">
        <f ca="1"/>
        <v>1555 PALM BEACH LAKES BLVD. WEST PALM BEACH, FL 33401</v>
      </c>
      <c r="H395">
        <f ca="1"/>
        <v>2018</v>
      </c>
      <c r="I395" t="str">
        <f ca="1"/>
        <v>FY</v>
      </c>
      <c r="J395">
        <f ca="1"/>
        <v>118.142779</v>
      </c>
      <c r="K395">
        <f ca="1"/>
        <v>793432000</v>
      </c>
      <c r="L395">
        <f ca="1"/>
        <v>580810000</v>
      </c>
      <c r="M395">
        <f ca="1"/>
        <v>172704000</v>
      </c>
      <c r="N395">
        <f ca="1"/>
        <v>55214000</v>
      </c>
      <c r="O395">
        <f ca="1"/>
        <v>136384000</v>
      </c>
      <c r="P395">
        <f ca="1"/>
        <v>188653000</v>
      </c>
      <c r="Q395">
        <f ca="1"/>
        <v>150001000</v>
      </c>
      <c r="R395">
        <f ca="1"/>
        <v>111000</v>
      </c>
      <c r="S395">
        <f ca="1"/>
        <v>6571000</v>
      </c>
      <c r="T395">
        <f ca="1"/>
        <v>153339000</v>
      </c>
      <c r="U395">
        <f ca="1"/>
        <v>80439000</v>
      </c>
      <c r="V395">
        <f ca="1"/>
        <v>22678000</v>
      </c>
      <c r="W395" t="str">
        <f ca="1"/>
        <v/>
      </c>
      <c r="X395" t="str">
        <f ca="1"/>
        <v/>
      </c>
      <c r="Y395" t="str">
        <f ca="1"/>
        <v/>
      </c>
      <c r="Z395">
        <f ca="1"/>
        <v>640093000</v>
      </c>
      <c r="AA395" t="str">
        <f ca="1"/>
        <v/>
      </c>
      <c r="AB395">
        <f ca="1"/>
        <v>194728000</v>
      </c>
      <c r="AC395" t="str">
        <f ca="1"/>
        <v/>
      </c>
      <c r="AD395">
        <f ca="1"/>
        <v>42505000</v>
      </c>
      <c r="AE395">
        <f ca="1"/>
        <v>84593000</v>
      </c>
      <c r="AF395" t="str">
        <f ca="1"/>
        <v/>
      </c>
      <c r="AG395">
        <f ca="1"/>
        <v>68904000</v>
      </c>
      <c r="AH395">
        <f ca="1"/>
        <v>33077000</v>
      </c>
      <c r="AI395" t="str">
        <f ca="1"/>
        <v/>
      </c>
      <c r="AJ395">
        <f ca="1"/>
        <v>51516000</v>
      </c>
      <c r="AK395">
        <f ca="1"/>
        <v>5046000</v>
      </c>
      <c r="AL395">
        <f ca="1"/>
        <v>27638000</v>
      </c>
      <c r="AM395" t="str">
        <f ca="1"/>
        <v/>
      </c>
      <c r="AN395" t="str">
        <f ca="1"/>
        <v/>
      </c>
      <c r="AO395">
        <f ca="1"/>
        <v>141451000</v>
      </c>
      <c r="AP395" t="str">
        <f ca="1"/>
        <v/>
      </c>
      <c r="AQ395">
        <f ca="1"/>
        <v>12311000</v>
      </c>
      <c r="AR395" t="str">
        <f ca="1"/>
        <v/>
      </c>
      <c r="AS395">
        <f ca="1"/>
        <v>-14740000</v>
      </c>
      <c r="AT395">
        <f ca="1"/>
        <v>-34559000</v>
      </c>
      <c r="AU395" t="str">
        <f ca="1"/>
        <v/>
      </c>
      <c r="AV395" t="str">
        <f ca="1"/>
        <v/>
      </c>
      <c r="AW395">
        <f ca="1"/>
        <v>0.65</v>
      </c>
      <c r="AX395">
        <f ca="1"/>
        <v>117832500</v>
      </c>
      <c r="AY395" t="str">
        <f ca="1"/>
        <v/>
      </c>
      <c r="AZ395" t="str">
        <f ca="1"/>
        <v/>
      </c>
      <c r="BA395" t="str">
        <f ca="1"/>
        <v/>
      </c>
      <c r="BB395" t="str">
        <f ca="1"/>
        <v/>
      </c>
      <c r="BC395" t="str">
        <f ca="1"/>
        <v/>
      </c>
      <c r="BD395" t="str">
        <f ca="1"/>
        <v/>
      </c>
      <c r="BE395" t="str">
        <f ca="1"/>
        <v/>
      </c>
      <c r="BF395">
        <f ca="1"/>
        <v>0.584762268474317</v>
      </c>
      <c r="BG395" t="str">
        <f ca="1"/>
        <v/>
      </c>
      <c r="BH395" t="str">
        <f ca="1"/>
        <v/>
      </c>
      <c r="BI395" t="str">
        <f ca="1"/>
        <v/>
      </c>
      <c r="BJ395" t="str">
        <f ca="1"/>
        <v/>
      </c>
      <c r="BK395" t="str">
        <f ca="1"/>
        <v/>
      </c>
      <c r="BL395">
        <f ca="1"/>
        <v>0.193260418032043</v>
      </c>
      <c r="BM395" t="str">
        <f ca="1"/>
        <v/>
      </c>
      <c r="BN395">
        <f ca="1"/>
        <v>2.14701823742215</v>
      </c>
      <c r="BO395">
        <f ca="1"/>
        <v>5.5250065266848196</v>
      </c>
      <c r="BP395">
        <f ca="1"/>
        <v>181.75812153846201</v>
      </c>
      <c r="BQ395">
        <f ca="1"/>
        <v>4.3178100682244598E-2</v>
      </c>
      <c r="BR395" t="str">
        <f ca="1"/>
        <v/>
      </c>
      <c r="BS395">
        <f ca="1"/>
        <v>1.1997132658848001E-7</v>
      </c>
    </row>
    <row r="396" spans="1:71" x14ac:dyDescent="0.3">
      <c r="A396">
        <f ca="1"/>
        <v>1280452</v>
      </c>
      <c r="B396" t="str">
        <f ca="1"/>
        <v>MONOLITHIC POWER SYSTEMS INC</v>
      </c>
      <c r="C396" t="str">
        <f ca="1"/>
        <v>MPWR</v>
      </c>
      <c r="D396" t="str">
        <f ca="1"/>
        <v>04 Manufacturing</v>
      </c>
      <c r="E396" t="str">
        <f ca="1"/>
        <v>Semiconductors &amp; Related Devices</v>
      </c>
      <c r="F396" t="str">
        <f ca="1"/>
        <v>3674</v>
      </c>
      <c r="G396" t="str">
        <f ca="1"/>
        <v>1555 PALM BEACH LAKES BLVD. WEST PALM BEACH, FL 33401</v>
      </c>
      <c r="H396">
        <f ca="1"/>
        <v>2017</v>
      </c>
      <c r="I396" t="str">
        <f ca="1"/>
        <v>FY</v>
      </c>
      <c r="J396">
        <f ca="1"/>
        <v>92.480870999999993</v>
      </c>
      <c r="K396">
        <f ca="1"/>
        <v>652569000</v>
      </c>
      <c r="L396">
        <f ca="1"/>
        <v>449170000</v>
      </c>
      <c r="M396">
        <f ca="1"/>
        <v>82759000</v>
      </c>
      <c r="N396">
        <f ca="1"/>
        <v>38037000</v>
      </c>
      <c r="O396">
        <f ca="1"/>
        <v>99281000</v>
      </c>
      <c r="P396">
        <f ca="1"/>
        <v>180238000</v>
      </c>
      <c r="Q396">
        <f ca="1"/>
        <v>144636000</v>
      </c>
      <c r="R396">
        <f ca="1"/>
        <v>951000</v>
      </c>
      <c r="S396">
        <f ca="1"/>
        <v>6571000</v>
      </c>
      <c r="T396">
        <f ca="1"/>
        <v>130562000</v>
      </c>
      <c r="U396">
        <f ca="1"/>
        <v>65917000</v>
      </c>
      <c r="V396">
        <f ca="1"/>
        <v>22813000</v>
      </c>
      <c r="W396" t="str">
        <f ca="1"/>
        <v/>
      </c>
      <c r="X396" t="str">
        <f ca="1"/>
        <v/>
      </c>
      <c r="Y396" t="str">
        <f ca="1"/>
        <v/>
      </c>
      <c r="Z396">
        <f ca="1"/>
        <v>522007000</v>
      </c>
      <c r="AA396" t="str">
        <f ca="1"/>
        <v/>
      </c>
      <c r="AB396">
        <f ca="1"/>
        <v>143608000</v>
      </c>
      <c r="AC396" t="str">
        <f ca="1"/>
        <v/>
      </c>
      <c r="AD396">
        <f ca="1"/>
        <v>41614000</v>
      </c>
      <c r="AE396">
        <f ca="1"/>
        <v>71161000</v>
      </c>
      <c r="AF396" t="str">
        <f ca="1"/>
        <v/>
      </c>
      <c r="AG396">
        <f ca="1"/>
        <v>58269000</v>
      </c>
      <c r="AH396">
        <f ca="1"/>
        <v>25053000</v>
      </c>
      <c r="AI396" t="str">
        <f ca="1"/>
        <v/>
      </c>
      <c r="AJ396">
        <f ca="1"/>
        <v>46108000</v>
      </c>
      <c r="AK396">
        <f ca="1"/>
        <v>14629000</v>
      </c>
      <c r="AL396">
        <f ca="1"/>
        <v>12071000</v>
      </c>
      <c r="AM396" t="str">
        <f ca="1"/>
        <v/>
      </c>
      <c r="AN396" t="str">
        <f ca="1"/>
        <v/>
      </c>
      <c r="AO396">
        <f ca="1"/>
        <v>133821000</v>
      </c>
      <c r="AP396" t="str">
        <f ca="1"/>
        <v/>
      </c>
      <c r="AQ396">
        <f ca="1"/>
        <v>16101000</v>
      </c>
      <c r="AR396" t="str">
        <f ca="1"/>
        <v/>
      </c>
      <c r="AS396">
        <f ca="1"/>
        <v>-134060000</v>
      </c>
      <c r="AT396">
        <f ca="1"/>
        <v>-31325000</v>
      </c>
      <c r="AU396" t="str">
        <f ca="1"/>
        <v/>
      </c>
      <c r="AV396" t="str">
        <f ca="1"/>
        <v/>
      </c>
      <c r="AW396">
        <f ca="1"/>
        <v>0.28999999999999998</v>
      </c>
      <c r="AX396" t="str">
        <f ca="1"/>
        <v/>
      </c>
      <c r="AY396" t="str">
        <f ca="1"/>
        <v/>
      </c>
      <c r="AZ396" t="str">
        <f ca="1"/>
        <v/>
      </c>
      <c r="BA396" t="str">
        <f ca="1"/>
        <v/>
      </c>
      <c r="BB396" t="str">
        <f ca="1"/>
        <v/>
      </c>
      <c r="BC396" t="str">
        <f ca="1"/>
        <v/>
      </c>
      <c r="BD396" t="str">
        <f ca="1"/>
        <v/>
      </c>
      <c r="BE396" t="str">
        <f ca="1"/>
        <v/>
      </c>
      <c r="BF396" t="str">
        <f ca="1"/>
        <v/>
      </c>
      <c r="BG396" t="str">
        <f ca="1"/>
        <v/>
      </c>
      <c r="BH396" t="str">
        <f ca="1"/>
        <v/>
      </c>
      <c r="BI396" t="str">
        <f ca="1"/>
        <v/>
      </c>
      <c r="BJ396" t="str">
        <f ca="1"/>
        <v/>
      </c>
      <c r="BK396" t="str">
        <f ca="1"/>
        <v/>
      </c>
      <c r="BL396">
        <f ca="1"/>
        <v>0.20007386192111501</v>
      </c>
      <c r="BM396" t="str">
        <f ca="1"/>
        <v/>
      </c>
      <c r="BN396">
        <f ca="1"/>
        <v>1.2555031327275199</v>
      </c>
      <c r="BO396">
        <f ca="1"/>
        <v>5.30802372680796</v>
      </c>
      <c r="BP396">
        <f ca="1"/>
        <v>318.89955517241401</v>
      </c>
      <c r="BQ396">
        <f ca="1"/>
        <v>2.31242109780137E-2</v>
      </c>
      <c r="BR396" t="str">
        <f ca="1"/>
        <v/>
      </c>
      <c r="BS396">
        <f ca="1"/>
        <v>5.1377572695385298E-8</v>
      </c>
    </row>
    <row r="397" spans="1:71" x14ac:dyDescent="0.3">
      <c r="A397">
        <f ca="1"/>
        <v>1438423</v>
      </c>
      <c r="B397" t="str">
        <f ca="1"/>
        <v>EVERSPIN TECHNOLOGIES INC.</v>
      </c>
      <c r="C397" t="str">
        <f ca="1"/>
        <v>MRAM</v>
      </c>
      <c r="D397" t="str">
        <f ca="1"/>
        <v>04 Manufacturing</v>
      </c>
      <c r="E397" t="str">
        <f ca="1"/>
        <v>Semiconductors &amp; Related Devices</v>
      </c>
      <c r="F397" t="str">
        <f ca="1"/>
        <v>3674</v>
      </c>
      <c r="G397" t="str">
        <f ca="1"/>
        <v>5670 W. CHANDLER BOULEVARD SUITE 130 CHANDLER, AZ 85226</v>
      </c>
      <c r="H397">
        <f ca="1"/>
        <v>2026</v>
      </c>
      <c r="I397" t="str">
        <f ca="1"/>
        <v>FY</v>
      </c>
      <c r="J397">
        <f ca="1"/>
        <v>12.056013999999999</v>
      </c>
      <c r="K397" t="str">
        <f ca="1"/>
        <v/>
      </c>
      <c r="L397" t="str">
        <f ca="1"/>
        <v/>
      </c>
      <c r="M397" t="str">
        <f ca="1"/>
        <v/>
      </c>
      <c r="N397" t="str">
        <f ca="1"/>
        <v/>
      </c>
      <c r="O397" t="str">
        <f ca="1"/>
        <v/>
      </c>
      <c r="P397" t="str">
        <f ca="1"/>
        <v/>
      </c>
      <c r="Q397" t="str">
        <f ca="1"/>
        <v/>
      </c>
      <c r="R397" t="str">
        <f ca="1"/>
        <v/>
      </c>
      <c r="S397" t="str">
        <f ca="1"/>
        <v/>
      </c>
      <c r="T397" t="str">
        <f ca="1"/>
        <v/>
      </c>
      <c r="U397" t="str">
        <f ca="1"/>
        <v/>
      </c>
      <c r="V397" t="str">
        <f ca="1"/>
        <v/>
      </c>
      <c r="W397" t="str">
        <f ca="1"/>
        <v/>
      </c>
      <c r="X397" t="str">
        <f ca="1"/>
        <v/>
      </c>
      <c r="Y397" t="str">
        <f ca="1"/>
        <v/>
      </c>
      <c r="Z397" t="str">
        <f ca="1"/>
        <v/>
      </c>
      <c r="AA397" t="str">
        <f ca="1"/>
        <v/>
      </c>
      <c r="AB397" t="str">
        <f ca="1"/>
        <v/>
      </c>
      <c r="AC397" t="str">
        <f ca="1"/>
        <v/>
      </c>
      <c r="AD397" t="str">
        <f ca="1"/>
        <v/>
      </c>
      <c r="AE397" t="str">
        <f ca="1"/>
        <v/>
      </c>
      <c r="AF397" t="str">
        <f ca="1"/>
        <v/>
      </c>
      <c r="AG397" t="str">
        <f ca="1"/>
        <v/>
      </c>
      <c r="AH397" t="str">
        <f ca="1"/>
        <v/>
      </c>
      <c r="AI397" t="str">
        <f ca="1"/>
        <v/>
      </c>
      <c r="AJ397" t="str">
        <f ca="1"/>
        <v/>
      </c>
      <c r="AK397" t="str">
        <f ca="1"/>
        <v/>
      </c>
      <c r="AL397" t="str">
        <f ca="1"/>
        <v/>
      </c>
      <c r="AM397" t="str">
        <f ca="1"/>
        <v/>
      </c>
      <c r="AN397" t="str">
        <f ca="1"/>
        <v/>
      </c>
      <c r="AO397" t="str">
        <f ca="1"/>
        <v/>
      </c>
      <c r="AP397" t="str">
        <f ca="1"/>
        <v/>
      </c>
      <c r="AQ397" t="str">
        <f ca="1"/>
        <v/>
      </c>
      <c r="AR397" t="str">
        <f ca="1"/>
        <v/>
      </c>
      <c r="AS397" t="str">
        <f ca="1"/>
        <v/>
      </c>
      <c r="AT397" t="str">
        <f ca="1"/>
        <v/>
      </c>
      <c r="AU397" t="str">
        <f ca="1"/>
        <v/>
      </c>
      <c r="AV397" t="str">
        <f ca="1"/>
        <v/>
      </c>
      <c r="AW397" t="str">
        <f ca="1"/>
        <v/>
      </c>
      <c r="AX397" t="str">
        <f ca="1"/>
        <v/>
      </c>
      <c r="AY397" t="str">
        <f ca="1"/>
        <v/>
      </c>
      <c r="AZ397" t="str">
        <f ca="1"/>
        <v/>
      </c>
      <c r="BA397" t="str">
        <f ca="1"/>
        <v/>
      </c>
      <c r="BB397" t="str">
        <f ca="1"/>
        <v/>
      </c>
      <c r="BC397" t="str">
        <f ca="1"/>
        <v/>
      </c>
      <c r="BD397" t="str">
        <f ca="1"/>
        <v/>
      </c>
      <c r="BE397" t="str">
        <f ca="1"/>
        <v/>
      </c>
      <c r="BF397" t="str">
        <f ca="1"/>
        <v/>
      </c>
      <c r="BG397" t="str">
        <f ca="1"/>
        <v/>
      </c>
      <c r="BH397" t="str">
        <f ca="1"/>
        <v/>
      </c>
      <c r="BI397" t="str">
        <f ca="1"/>
        <v/>
      </c>
      <c r="BJ397" t="str">
        <f ca="1"/>
        <v/>
      </c>
      <c r="BK397" t="str">
        <f ca="1"/>
        <v/>
      </c>
      <c r="BL397" t="str">
        <f ca="1"/>
        <v/>
      </c>
      <c r="BM397" t="str">
        <f ca="1"/>
        <v/>
      </c>
      <c r="BN397" t="str">
        <f ca="1"/>
        <v/>
      </c>
      <c r="BO397" t="str">
        <f ca="1"/>
        <v/>
      </c>
      <c r="BP397" t="str">
        <f ca="1"/>
        <v/>
      </c>
      <c r="BQ397" t="str">
        <f ca="1"/>
        <v/>
      </c>
      <c r="BR397" t="str">
        <f ca="1"/>
        <v/>
      </c>
      <c r="BS397" t="str">
        <f ca="1"/>
        <v/>
      </c>
    </row>
    <row r="398" spans="1:71" x14ac:dyDescent="0.3">
      <c r="A398">
        <f ca="1"/>
        <v>1438423</v>
      </c>
      <c r="B398" t="str">
        <f ca="1"/>
        <v>EVERSPIN TECHNOLOGIES INC.</v>
      </c>
      <c r="C398" t="str">
        <f ca="1"/>
        <v>MRAM</v>
      </c>
      <c r="D398" t="str">
        <f ca="1"/>
        <v>04 Manufacturing</v>
      </c>
      <c r="E398" t="str">
        <f ca="1"/>
        <v>Semiconductors &amp; Related Devices</v>
      </c>
      <c r="F398" t="str">
        <f ca="1"/>
        <v>3674</v>
      </c>
      <c r="G398" t="str">
        <f ca="1"/>
        <v>5670 W. CHANDLER BOULEVARD SUITE 130 CHANDLER, AZ 85226</v>
      </c>
      <c r="H398">
        <f ca="1"/>
        <v>2025</v>
      </c>
      <c r="I398" t="str">
        <f ca="1"/>
        <v>FY</v>
      </c>
      <c r="J398">
        <f ca="1"/>
        <v>7.975651</v>
      </c>
      <c r="K398">
        <f ca="1"/>
        <v>84609000</v>
      </c>
      <c r="L398">
        <f ca="1"/>
        <v>65162000</v>
      </c>
      <c r="M398">
        <f ca="1"/>
        <v>44450000</v>
      </c>
      <c r="N398">
        <f ca="1"/>
        <v>8101000</v>
      </c>
      <c r="O398">
        <f ca="1"/>
        <v>10734000</v>
      </c>
      <c r="P398" t="str">
        <f ca="1"/>
        <v/>
      </c>
      <c r="Q398">
        <f ca="1"/>
        <v>14140000</v>
      </c>
      <c r="R398" t="str">
        <f ca="1"/>
        <v/>
      </c>
      <c r="S398" t="str">
        <f ca="1"/>
        <v/>
      </c>
      <c r="T398">
        <f ca="1"/>
        <v>15692000</v>
      </c>
      <c r="U398">
        <f ca="1"/>
        <v>13453000</v>
      </c>
      <c r="V398">
        <f ca="1"/>
        <v>5180000</v>
      </c>
      <c r="W398" t="str">
        <f ca="1"/>
        <v/>
      </c>
      <c r="X398" t="str">
        <f ca="1"/>
        <v/>
      </c>
      <c r="Y398" t="str">
        <f ca="1"/>
        <v/>
      </c>
      <c r="Z398">
        <f ca="1"/>
        <v>68917000</v>
      </c>
      <c r="AA398" t="str">
        <f ca="1"/>
        <v/>
      </c>
      <c r="AB398">
        <f ca="1"/>
        <v>-137455000</v>
      </c>
      <c r="AC398">
        <f ca="1"/>
        <v>2000</v>
      </c>
      <c r="AD398">
        <f ca="1"/>
        <v>22977797</v>
      </c>
      <c r="AE398">
        <f ca="1"/>
        <v>28242000</v>
      </c>
      <c r="AF398" t="str">
        <f ca="1"/>
        <v/>
      </c>
      <c r="AG398" t="str">
        <f ca="1"/>
        <v/>
      </c>
      <c r="AH398">
        <f ca="1"/>
        <v>-6508000</v>
      </c>
      <c r="AI398">
        <f ca="1"/>
        <v>14085000</v>
      </c>
      <c r="AJ398">
        <f ca="1"/>
        <v>34750000</v>
      </c>
      <c r="AK398">
        <f ca="1"/>
        <v>129000</v>
      </c>
      <c r="AL398">
        <f ca="1"/>
        <v>-586000</v>
      </c>
      <c r="AM398" t="str">
        <f ca="1"/>
        <v/>
      </c>
      <c r="AN398">
        <f ca="1"/>
        <v>3212000</v>
      </c>
      <c r="AO398">
        <f ca="1"/>
        <v>9960000</v>
      </c>
      <c r="AP398" t="str">
        <f ca="1"/>
        <v/>
      </c>
      <c r="AQ398" t="str">
        <f ca="1"/>
        <v/>
      </c>
      <c r="AR398" t="str">
        <f ca="1"/>
        <v/>
      </c>
      <c r="AS398">
        <f ca="1"/>
        <v>-8674000</v>
      </c>
      <c r="AT398">
        <f ca="1"/>
        <v>1067000</v>
      </c>
      <c r="AU398" t="str">
        <f ca="1"/>
        <v/>
      </c>
      <c r="AV398" t="str">
        <f ca="1"/>
        <v/>
      </c>
      <c r="AW398">
        <f ca="1"/>
        <v>-0.03</v>
      </c>
      <c r="AX398">
        <f ca="1"/>
        <v>9922000</v>
      </c>
      <c r="AY398" t="str">
        <f ca="1"/>
        <v/>
      </c>
      <c r="AZ398" t="str">
        <f ca="1"/>
        <v/>
      </c>
      <c r="BA398" t="str">
        <f ca="1"/>
        <v/>
      </c>
      <c r="BB398" t="str">
        <f ca="1"/>
        <v/>
      </c>
      <c r="BC398" t="str">
        <f ca="1"/>
        <v/>
      </c>
      <c r="BD398" t="str">
        <f ca="1"/>
        <v/>
      </c>
      <c r="BE398" t="str">
        <f ca="1"/>
        <v/>
      </c>
      <c r="BF398" t="str">
        <f ca="1"/>
        <v/>
      </c>
      <c r="BG398" t="str">
        <f ca="1"/>
        <v/>
      </c>
      <c r="BH398" t="str">
        <f ca="1"/>
        <v/>
      </c>
      <c r="BI398" t="str">
        <f ca="1"/>
        <v/>
      </c>
      <c r="BJ398" t="str">
        <f ca="1"/>
        <v/>
      </c>
      <c r="BK398" t="str">
        <f ca="1"/>
        <v/>
      </c>
      <c r="BL398">
        <f ca="1"/>
        <v>0.185464903260882</v>
      </c>
      <c r="BM398" t="str">
        <f ca="1"/>
        <v/>
      </c>
      <c r="BN398">
        <f ca="1"/>
        <v>3.30409574072698</v>
      </c>
      <c r="BO398">
        <f ca="1"/>
        <v>4.0457890433360602</v>
      </c>
      <c r="BP398">
        <f ca="1"/>
        <v>-265.85503333333298</v>
      </c>
      <c r="BQ398">
        <f ca="1"/>
        <v>-8.5029818477298808E-3</v>
      </c>
      <c r="BR398" t="str">
        <f ca="1"/>
        <v/>
      </c>
      <c r="BS398">
        <f ca="1"/>
        <v>-3.4718506319195602E-9</v>
      </c>
    </row>
    <row r="399" spans="1:71" x14ac:dyDescent="0.3">
      <c r="A399">
        <f ca="1"/>
        <v>1438423</v>
      </c>
      <c r="B399" t="str">
        <f ca="1"/>
        <v>EVERSPIN TECHNOLOGIES INC.</v>
      </c>
      <c r="C399" t="str">
        <f ca="1"/>
        <v>MRAM</v>
      </c>
      <c r="D399" t="str">
        <f ca="1"/>
        <v>04 Manufacturing</v>
      </c>
      <c r="E399" t="str">
        <f ca="1"/>
        <v>Semiconductors &amp; Related Devices</v>
      </c>
      <c r="F399" t="str">
        <f ca="1"/>
        <v>3674</v>
      </c>
      <c r="G399" t="str">
        <f ca="1"/>
        <v>5670 W. CHANDLER BOULEVARD SUITE 130 CHANDLER, AZ 85226</v>
      </c>
      <c r="H399">
        <f ca="1"/>
        <v>2024</v>
      </c>
      <c r="I399" t="str">
        <f ca="1"/>
        <v>FY</v>
      </c>
      <c r="J399">
        <f ca="1"/>
        <v>6.6064660000000002</v>
      </c>
      <c r="K399">
        <f ca="1"/>
        <v>77789000</v>
      </c>
      <c r="L399">
        <f ca="1"/>
        <v>64201000</v>
      </c>
      <c r="M399">
        <f ca="1"/>
        <v>42097000</v>
      </c>
      <c r="N399">
        <f ca="1"/>
        <v>11722000</v>
      </c>
      <c r="O399">
        <f ca="1"/>
        <v>9110000</v>
      </c>
      <c r="P399" t="str">
        <f ca="1"/>
        <v/>
      </c>
      <c r="Q399">
        <f ca="1"/>
        <v>3220000</v>
      </c>
      <c r="R399" t="str">
        <f ca="1"/>
        <v/>
      </c>
      <c r="S399" t="str">
        <f ca="1"/>
        <v/>
      </c>
      <c r="T399">
        <f ca="1"/>
        <v>15196000</v>
      </c>
      <c r="U399">
        <f ca="1"/>
        <v>9914000</v>
      </c>
      <c r="V399">
        <f ca="1"/>
        <v>2278000</v>
      </c>
      <c r="W399" t="str">
        <f ca="1"/>
        <v/>
      </c>
      <c r="X399" t="str">
        <f ca="1"/>
        <v/>
      </c>
      <c r="Y399" t="str">
        <f ca="1"/>
        <v/>
      </c>
      <c r="Z399">
        <f ca="1"/>
        <v>62593000</v>
      </c>
      <c r="AA399" t="str">
        <f ca="1"/>
        <v/>
      </c>
      <c r="AB399">
        <f ca="1"/>
        <v>-136869000</v>
      </c>
      <c r="AC399">
        <f ca="1"/>
        <v>2000</v>
      </c>
      <c r="AD399">
        <f ca="1"/>
        <v>22059697</v>
      </c>
      <c r="AE399">
        <f ca="1"/>
        <v>26126000</v>
      </c>
      <c r="AF399" t="str">
        <f ca="1"/>
        <v/>
      </c>
      <c r="AG399" t="str">
        <f ca="1"/>
        <v/>
      </c>
      <c r="AH399">
        <f ca="1"/>
        <v>-7091000</v>
      </c>
      <c r="AI399">
        <f ca="1"/>
        <v>13686000</v>
      </c>
      <c r="AJ399">
        <f ca="1"/>
        <v>33217000</v>
      </c>
      <c r="AK399">
        <f ca="1"/>
        <v>-40000</v>
      </c>
      <c r="AL399">
        <f ca="1"/>
        <v>781000</v>
      </c>
      <c r="AM399" t="str">
        <f ca="1"/>
        <v/>
      </c>
      <c r="AN399">
        <f ca="1"/>
        <v>1731000</v>
      </c>
      <c r="AO399">
        <f ca="1"/>
        <v>7099000</v>
      </c>
      <c r="AP399" t="str">
        <f ca="1"/>
        <v/>
      </c>
      <c r="AQ399" t="str">
        <f ca="1"/>
        <v/>
      </c>
      <c r="AR399" t="str">
        <f ca="1"/>
        <v/>
      </c>
      <c r="AS399">
        <f ca="1"/>
        <v>-3060000</v>
      </c>
      <c r="AT399">
        <f ca="1"/>
        <v>1112000</v>
      </c>
      <c r="AU399" t="str">
        <f ca="1"/>
        <v/>
      </c>
      <c r="AV399" t="str">
        <f ca="1"/>
        <v/>
      </c>
      <c r="AW399">
        <f ca="1"/>
        <v>0.04</v>
      </c>
      <c r="AX399">
        <f ca="1"/>
        <v>8750500</v>
      </c>
      <c r="AY399" t="str">
        <f ca="1"/>
        <v/>
      </c>
      <c r="AZ399" t="str">
        <f ca="1"/>
        <v/>
      </c>
      <c r="BA399" t="str">
        <f ca="1"/>
        <v/>
      </c>
      <c r="BB399" t="str">
        <f ca="1"/>
        <v/>
      </c>
      <c r="BC399" t="str">
        <f ca="1"/>
        <v/>
      </c>
      <c r="BD399" t="str">
        <f ca="1"/>
        <v/>
      </c>
      <c r="BE399" t="str">
        <f ca="1"/>
        <v/>
      </c>
      <c r="BF399" t="str">
        <f ca="1"/>
        <v/>
      </c>
      <c r="BG399" t="str">
        <f ca="1"/>
        <v/>
      </c>
      <c r="BH399" t="str">
        <f ca="1"/>
        <v/>
      </c>
      <c r="BI399" t="str">
        <f ca="1"/>
        <v/>
      </c>
      <c r="BJ399" t="str">
        <f ca="1"/>
        <v/>
      </c>
      <c r="BK399" t="str">
        <f ca="1"/>
        <v/>
      </c>
      <c r="BL399">
        <f ca="1"/>
        <v>0.19534895679337699</v>
      </c>
      <c r="BM399" t="str">
        <f ca="1"/>
        <v/>
      </c>
      <c r="BN399">
        <f ca="1"/>
        <v>4.2462174702441002</v>
      </c>
      <c r="BO399">
        <f ca="1"/>
        <v>5.5568892475287504</v>
      </c>
      <c r="BP399">
        <f ca="1"/>
        <v>165.16165000000001</v>
      </c>
      <c r="BQ399">
        <f ca="1"/>
        <v>1.24774335788347E-2</v>
      </c>
      <c r="BR399" t="str">
        <f ca="1"/>
        <v/>
      </c>
      <c r="BS399">
        <f ca="1"/>
        <v>4.2218561180962701E-9</v>
      </c>
    </row>
    <row r="400" spans="1:71" x14ac:dyDescent="0.3">
      <c r="A400">
        <f ca="1"/>
        <v>1438423</v>
      </c>
      <c r="B400" t="str">
        <f ca="1"/>
        <v>EVERSPIN TECHNOLOGIES INC.</v>
      </c>
      <c r="C400" t="str">
        <f ca="1"/>
        <v>MRAM</v>
      </c>
      <c r="D400" t="str">
        <f ca="1"/>
        <v>04 Manufacturing</v>
      </c>
      <c r="E400" t="str">
        <f ca="1"/>
        <v>Semiconductors &amp; Related Devices</v>
      </c>
      <c r="F400" t="str">
        <f ca="1"/>
        <v>3674</v>
      </c>
      <c r="G400" t="str">
        <f ca="1"/>
        <v>5670 W. CHANDLER BOULEVARD SUITE 130 CHANDLER, AZ 85226</v>
      </c>
      <c r="H400">
        <f ca="1"/>
        <v>2023</v>
      </c>
      <c r="I400" t="str">
        <f ca="1"/>
        <v>FY</v>
      </c>
      <c r="J400">
        <f ca="1"/>
        <v>8.4287270000000003</v>
      </c>
      <c r="K400">
        <f ca="1"/>
        <v>67303000</v>
      </c>
      <c r="L400">
        <f ca="1"/>
        <v>57879000</v>
      </c>
      <c r="M400">
        <f ca="1"/>
        <v>36946000</v>
      </c>
      <c r="N400">
        <f ca="1"/>
        <v>11554000</v>
      </c>
      <c r="O400">
        <f ca="1"/>
        <v>8391000</v>
      </c>
      <c r="P400" t="str">
        <f ca="1"/>
        <v/>
      </c>
      <c r="Q400">
        <f ca="1"/>
        <v>3717000</v>
      </c>
      <c r="R400" t="str">
        <f ca="1"/>
        <v/>
      </c>
      <c r="S400" t="str">
        <f ca="1"/>
        <v/>
      </c>
      <c r="T400">
        <f ca="1"/>
        <v>13382000</v>
      </c>
      <c r="U400">
        <f ca="1"/>
        <v>8778000</v>
      </c>
      <c r="V400">
        <f ca="1"/>
        <v>2916000</v>
      </c>
      <c r="W400" t="str">
        <f ca="1"/>
        <v/>
      </c>
      <c r="X400" t="str">
        <f ca="1"/>
        <v/>
      </c>
      <c r="Y400" t="str">
        <f ca="1"/>
        <v/>
      </c>
      <c r="Z400">
        <f ca="1"/>
        <v>53921000</v>
      </c>
      <c r="AA400" t="str">
        <f ca="1"/>
        <v/>
      </c>
      <c r="AB400">
        <f ca="1"/>
        <v>-137650000</v>
      </c>
      <c r="AC400">
        <f ca="1"/>
        <v>2000</v>
      </c>
      <c r="AD400">
        <f ca="1"/>
        <v>21080472</v>
      </c>
      <c r="AE400">
        <f ca="1"/>
        <v>37245000</v>
      </c>
      <c r="AF400" t="str">
        <f ca="1"/>
        <v/>
      </c>
      <c r="AG400" t="str">
        <f ca="1"/>
        <v/>
      </c>
      <c r="AH400">
        <f ca="1"/>
        <v>5885000</v>
      </c>
      <c r="AI400">
        <f ca="1"/>
        <v>11776000</v>
      </c>
      <c r="AJ400">
        <f ca="1"/>
        <v>31360000</v>
      </c>
      <c r="AK400">
        <f ca="1"/>
        <v>-16000</v>
      </c>
      <c r="AL400">
        <f ca="1"/>
        <v>9052000</v>
      </c>
      <c r="AM400">
        <f ca="1"/>
        <v>63000</v>
      </c>
      <c r="AN400">
        <f ca="1"/>
        <v>1205000</v>
      </c>
      <c r="AO400">
        <f ca="1"/>
        <v>13128000</v>
      </c>
      <c r="AP400" t="str">
        <f ca="1"/>
        <v/>
      </c>
      <c r="AQ400" t="str">
        <f ca="1"/>
        <v/>
      </c>
      <c r="AR400" t="str">
        <f ca="1"/>
        <v/>
      </c>
      <c r="AS400">
        <f ca="1"/>
        <v>-1385000</v>
      </c>
      <c r="AT400">
        <f ca="1"/>
        <v>-1592000</v>
      </c>
      <c r="AU400" t="str">
        <f ca="1"/>
        <v/>
      </c>
      <c r="AV400" t="str">
        <f ca="1"/>
        <v/>
      </c>
      <c r="AW400">
        <f ca="1"/>
        <v>0.44</v>
      </c>
      <c r="AX400">
        <f ca="1"/>
        <v>7537000</v>
      </c>
      <c r="AY400" t="str">
        <f ca="1"/>
        <v/>
      </c>
      <c r="AZ400">
        <f ca="1"/>
        <v>9099000</v>
      </c>
      <c r="BA400">
        <f ca="1"/>
        <v>10304000</v>
      </c>
      <c r="BB400" t="str">
        <f ca="1"/>
        <v/>
      </c>
      <c r="BC400" t="str">
        <f ca="1"/>
        <v/>
      </c>
      <c r="BD400" t="str">
        <f ca="1"/>
        <v/>
      </c>
      <c r="BE400" t="str">
        <f ca="1"/>
        <v/>
      </c>
      <c r="BF400" t="str">
        <f ca="1"/>
        <v/>
      </c>
      <c r="BG400" t="str">
        <f ca="1"/>
        <v/>
      </c>
      <c r="BH400" t="str">
        <f ca="1"/>
        <v/>
      </c>
      <c r="BI400" t="str">
        <f ca="1"/>
        <v/>
      </c>
      <c r="BJ400" t="str">
        <f ca="1"/>
        <v/>
      </c>
      <c r="BK400" t="str">
        <f ca="1"/>
        <v/>
      </c>
      <c r="BL400">
        <f ca="1"/>
        <v>0.19883214715540201</v>
      </c>
      <c r="BM400">
        <f ca="1"/>
        <v>144.42857142857099</v>
      </c>
      <c r="BN400">
        <f ca="1"/>
        <v>4.2089314194577296</v>
      </c>
      <c r="BO400">
        <f ca="1"/>
        <v>5.6377306903622699</v>
      </c>
      <c r="BP400">
        <f ca="1"/>
        <v>19.156197727272701</v>
      </c>
      <c r="BQ400">
        <f ca="1"/>
        <v>0.167875224866008</v>
      </c>
      <c r="BR400" t="str">
        <f ca="1"/>
        <v/>
      </c>
      <c r="BS400">
        <f ca="1"/>
        <v>6.8779137627269499E-8</v>
      </c>
    </row>
    <row r="401" spans="1:71" x14ac:dyDescent="0.3">
      <c r="A401">
        <f ca="1"/>
        <v>1438423</v>
      </c>
      <c r="B401" t="str">
        <f ca="1"/>
        <v>EVERSPIN TECHNOLOGIES INC.</v>
      </c>
      <c r="C401" t="str">
        <f ca="1"/>
        <v>MRAM</v>
      </c>
      <c r="D401" t="str">
        <f ca="1"/>
        <v>04 Manufacturing</v>
      </c>
      <c r="E401" t="str">
        <f ca="1"/>
        <v>Semiconductors &amp; Related Devices</v>
      </c>
      <c r="F401" t="str">
        <f ca="1"/>
        <v>3674</v>
      </c>
      <c r="G401" t="str">
        <f ca="1"/>
        <v>5670 W. CHANDLER BOULEVARD SUITE 130 CHANDLER, AZ 85226</v>
      </c>
      <c r="H401">
        <f ca="1"/>
        <v>2022</v>
      </c>
      <c r="I401" t="str">
        <f ca="1"/>
        <v>FY</v>
      </c>
      <c r="J401">
        <f ca="1"/>
        <v>7.91188</v>
      </c>
      <c r="K401">
        <f ca="1"/>
        <v>55333000</v>
      </c>
      <c r="L401">
        <f ca="1"/>
        <v>44747000</v>
      </c>
      <c r="M401">
        <f ca="1"/>
        <v>26795000</v>
      </c>
      <c r="N401">
        <f ca="1"/>
        <v>10665000</v>
      </c>
      <c r="O401">
        <f ca="1"/>
        <v>6683000</v>
      </c>
      <c r="P401" t="str">
        <f ca="1"/>
        <v/>
      </c>
      <c r="Q401">
        <f ca="1"/>
        <v>3883000</v>
      </c>
      <c r="R401" t="str">
        <f ca="1"/>
        <v/>
      </c>
      <c r="S401" t="str">
        <f ca="1"/>
        <v/>
      </c>
      <c r="T401">
        <f ca="1"/>
        <v>16669000</v>
      </c>
      <c r="U401">
        <f ca="1"/>
        <v>10875000</v>
      </c>
      <c r="V401">
        <f ca="1"/>
        <v>2778000</v>
      </c>
      <c r="W401" t="str">
        <f ca="1"/>
        <v/>
      </c>
      <c r="X401" t="str">
        <f ca="1"/>
        <v/>
      </c>
      <c r="Y401" t="str">
        <f ca="1"/>
        <v/>
      </c>
      <c r="Z401">
        <f ca="1"/>
        <v>38664000</v>
      </c>
      <c r="AA401" t="str">
        <f ca="1"/>
        <v/>
      </c>
      <c r="AB401">
        <f ca="1"/>
        <v>-146702000</v>
      </c>
      <c r="AC401">
        <f ca="1"/>
        <v>2000</v>
      </c>
      <c r="AD401">
        <f ca="1"/>
        <v>20374288</v>
      </c>
      <c r="AE401">
        <f ca="1"/>
        <v>33945000</v>
      </c>
      <c r="AF401" t="str">
        <f ca="1"/>
        <v/>
      </c>
      <c r="AG401" t="str">
        <f ca="1"/>
        <v/>
      </c>
      <c r="AH401">
        <f ca="1"/>
        <v>6227000</v>
      </c>
      <c r="AI401">
        <f ca="1"/>
        <v>11108000</v>
      </c>
      <c r="AJ401">
        <f ca="1"/>
        <v>27718000</v>
      </c>
      <c r="AK401">
        <f ca="1"/>
        <v>14000</v>
      </c>
      <c r="AL401">
        <f ca="1"/>
        <v>6129000</v>
      </c>
      <c r="AM401">
        <f ca="1"/>
        <v>274000</v>
      </c>
      <c r="AN401">
        <f ca="1"/>
        <v>982000</v>
      </c>
      <c r="AO401">
        <f ca="1"/>
        <v>9493000</v>
      </c>
      <c r="AP401" t="str">
        <f ca="1"/>
        <v/>
      </c>
      <c r="AQ401" t="str">
        <f ca="1"/>
        <v/>
      </c>
      <c r="AR401" t="str">
        <f ca="1"/>
        <v/>
      </c>
      <c r="AS401">
        <f ca="1"/>
        <v>-2586000</v>
      </c>
      <c r="AT401">
        <f ca="1"/>
        <v>-1521000</v>
      </c>
      <c r="AU401" t="str">
        <f ca="1"/>
        <v/>
      </c>
      <c r="AV401" t="str">
        <f ca="1"/>
        <v/>
      </c>
      <c r="AW401">
        <f ca="1"/>
        <v>0.3</v>
      </c>
      <c r="AX401">
        <f ca="1"/>
        <v>6539500</v>
      </c>
      <c r="AY401" t="str">
        <f ca="1"/>
        <v/>
      </c>
      <c r="AZ401">
        <f ca="1"/>
        <v>6417000</v>
      </c>
      <c r="BA401">
        <f ca="1"/>
        <v>7399000</v>
      </c>
      <c r="BB401" t="str">
        <f ca="1"/>
        <v/>
      </c>
      <c r="BC401" t="str">
        <f ca="1"/>
        <v/>
      </c>
      <c r="BD401" t="str">
        <f ca="1"/>
        <v/>
      </c>
      <c r="BE401" t="str">
        <f ca="1"/>
        <v/>
      </c>
      <c r="BF401" t="str">
        <f ca="1"/>
        <v/>
      </c>
      <c r="BG401" t="str">
        <f ca="1"/>
        <v/>
      </c>
      <c r="BH401" t="str">
        <f ca="1"/>
        <v/>
      </c>
      <c r="BI401" t="str">
        <f ca="1"/>
        <v/>
      </c>
      <c r="BJ401" t="str">
        <f ca="1"/>
        <v/>
      </c>
      <c r="BK401" t="str">
        <f ca="1"/>
        <v/>
      </c>
      <c r="BL401">
        <f ca="1"/>
        <v>0.30124880270363102</v>
      </c>
      <c r="BM401">
        <f ca="1"/>
        <v>23.4197080291971</v>
      </c>
      <c r="BN401">
        <f ca="1"/>
        <v>2.4639080459770102</v>
      </c>
      <c r="BO401">
        <f ca="1"/>
        <v>3.5001379310344798</v>
      </c>
      <c r="BP401">
        <f ca="1"/>
        <v>26.3729333333333</v>
      </c>
      <c r="BQ401">
        <f ca="1"/>
        <v>0.158519553072626</v>
      </c>
      <c r="BR401" t="str">
        <f ca="1"/>
        <v/>
      </c>
      <c r="BS401">
        <f ca="1"/>
        <v>6.1389509621353196E-8</v>
      </c>
    </row>
    <row r="402" spans="1:71" x14ac:dyDescent="0.3">
      <c r="A402">
        <f ca="1"/>
        <v>1438423</v>
      </c>
      <c r="B402" t="str">
        <f ca="1"/>
        <v>EVERSPIN TECHNOLOGIES INC.</v>
      </c>
      <c r="C402" t="str">
        <f ca="1"/>
        <v>MRAM</v>
      </c>
      <c r="D402" t="str">
        <f ca="1"/>
        <v>04 Manufacturing</v>
      </c>
      <c r="E402" t="str">
        <f ca="1"/>
        <v>Semiconductors &amp; Related Devices</v>
      </c>
      <c r="F402" t="str">
        <f ca="1"/>
        <v>3674</v>
      </c>
      <c r="G402" t="str">
        <f ca="1"/>
        <v>5670 W. CHANDLER BOULEVARD SUITE 130 CHANDLER, AZ 85226</v>
      </c>
      <c r="H402">
        <f ca="1"/>
        <v>2021</v>
      </c>
      <c r="I402" t="str">
        <f ca="1"/>
        <v>FY</v>
      </c>
      <c r="J402">
        <f ca="1"/>
        <v>9.719538</v>
      </c>
      <c r="K402">
        <f ca="1"/>
        <v>39380000</v>
      </c>
      <c r="L402">
        <f ca="1"/>
        <v>36760000</v>
      </c>
      <c r="M402">
        <f ca="1"/>
        <v>21409000</v>
      </c>
      <c r="N402">
        <f ca="1"/>
        <v>8193000</v>
      </c>
      <c r="O402">
        <f ca="1"/>
        <v>6396000</v>
      </c>
      <c r="P402" t="str">
        <f ca="1"/>
        <v/>
      </c>
      <c r="Q402">
        <f ca="1"/>
        <v>973000</v>
      </c>
      <c r="R402" t="str">
        <f ca="1"/>
        <v/>
      </c>
      <c r="S402" t="str">
        <f ca="1"/>
        <v/>
      </c>
      <c r="T402">
        <f ca="1"/>
        <v>12142000</v>
      </c>
      <c r="U402">
        <f ca="1"/>
        <v>10331000</v>
      </c>
      <c r="V402">
        <f ca="1"/>
        <v>1776000</v>
      </c>
      <c r="W402" t="str">
        <f ca="1"/>
        <v/>
      </c>
      <c r="X402" t="str">
        <f ca="1"/>
        <v/>
      </c>
      <c r="Y402" t="str">
        <f ca="1"/>
        <v/>
      </c>
      <c r="Z402">
        <f ca="1"/>
        <v>27238000</v>
      </c>
      <c r="AA402" t="str">
        <f ca="1"/>
        <v/>
      </c>
      <c r="AB402">
        <f ca="1"/>
        <v>-152831000</v>
      </c>
      <c r="AC402">
        <f ca="1"/>
        <v>2000</v>
      </c>
      <c r="AD402">
        <f ca="1"/>
        <v>19858460</v>
      </c>
      <c r="AE402">
        <f ca="1"/>
        <v>33072000</v>
      </c>
      <c r="AF402" t="str">
        <f ca="1"/>
        <v/>
      </c>
      <c r="AG402" t="str">
        <f ca="1"/>
        <v/>
      </c>
      <c r="AH402">
        <f ca="1"/>
        <v>5035000</v>
      </c>
      <c r="AI402">
        <f ca="1"/>
        <v>12628000</v>
      </c>
      <c r="AJ402">
        <f ca="1"/>
        <v>28037000</v>
      </c>
      <c r="AK402">
        <f ca="1"/>
        <v>4000</v>
      </c>
      <c r="AL402">
        <f ca="1"/>
        <v>4343000</v>
      </c>
      <c r="AM402">
        <f ca="1"/>
        <v>547000</v>
      </c>
      <c r="AN402">
        <f ca="1"/>
        <v>1455000</v>
      </c>
      <c r="AO402">
        <f ca="1"/>
        <v>9359000</v>
      </c>
      <c r="AP402" t="str">
        <f ca="1"/>
        <v/>
      </c>
      <c r="AQ402" t="str">
        <f ca="1"/>
        <v/>
      </c>
      <c r="AR402" t="str">
        <f ca="1"/>
        <v/>
      </c>
      <c r="AS402">
        <f ca="1"/>
        <v>-1030000</v>
      </c>
      <c r="AT402">
        <f ca="1"/>
        <v>-1519000</v>
      </c>
      <c r="AU402" t="str">
        <f ca="1"/>
        <v/>
      </c>
      <c r="AV402" t="str">
        <f ca="1"/>
        <v/>
      </c>
      <c r="AW402">
        <f ca="1"/>
        <v>0.22</v>
      </c>
      <c r="AX402">
        <f ca="1"/>
        <v>6058500</v>
      </c>
      <c r="AY402" t="str">
        <f ca="1"/>
        <v/>
      </c>
      <c r="AZ402">
        <f ca="1"/>
        <v>4894000</v>
      </c>
      <c r="BA402">
        <f ca="1"/>
        <v>6349000</v>
      </c>
      <c r="BB402" t="str">
        <f ca="1"/>
        <v/>
      </c>
      <c r="BC402" t="str">
        <f ca="1"/>
        <v/>
      </c>
      <c r="BD402" t="str">
        <f ca="1"/>
        <v/>
      </c>
      <c r="BE402" t="str">
        <f ca="1"/>
        <v/>
      </c>
      <c r="BF402" t="str">
        <f ca="1"/>
        <v/>
      </c>
      <c r="BG402" t="str">
        <f ca="1"/>
        <v/>
      </c>
      <c r="BH402" t="str">
        <f ca="1"/>
        <v/>
      </c>
      <c r="BI402" t="str">
        <f ca="1"/>
        <v/>
      </c>
      <c r="BJ402" t="str">
        <f ca="1"/>
        <v/>
      </c>
      <c r="BK402" t="str">
        <f ca="1"/>
        <v/>
      </c>
      <c r="BL402">
        <f ca="1"/>
        <v>0.308329101066531</v>
      </c>
      <c r="BM402">
        <f ca="1"/>
        <v>8.9469835466179202</v>
      </c>
      <c r="BN402">
        <f ca="1"/>
        <v>2.07230664988868</v>
      </c>
      <c r="BO402">
        <f ca="1"/>
        <v>2.9391152840964101</v>
      </c>
      <c r="BP402">
        <f ca="1"/>
        <v>44.179718181818203</v>
      </c>
      <c r="BQ402">
        <f ca="1"/>
        <v>0.159446361700565</v>
      </c>
      <c r="BR402" t="str">
        <f ca="1"/>
        <v/>
      </c>
      <c r="BS402">
        <f ca="1"/>
        <v>7.8504235259563802E-8</v>
      </c>
    </row>
    <row r="403" spans="1:71" x14ac:dyDescent="0.3">
      <c r="A403">
        <f ca="1"/>
        <v>1438423</v>
      </c>
      <c r="B403" t="str">
        <f ca="1"/>
        <v>EVERSPIN TECHNOLOGIES INC.</v>
      </c>
      <c r="C403" t="str">
        <f ca="1"/>
        <v>MRAM</v>
      </c>
      <c r="D403" t="str">
        <f ca="1"/>
        <v>04 Manufacturing</v>
      </c>
      <c r="E403" t="str">
        <f ca="1"/>
        <v>Semiconductors &amp; Related Devices</v>
      </c>
      <c r="F403" t="str">
        <f ca="1"/>
        <v>3674</v>
      </c>
      <c r="G403" t="str">
        <f ca="1"/>
        <v>5670 W. CHANDLER BOULEVARD SUITE 130 CHANDLER, AZ 85226</v>
      </c>
      <c r="H403">
        <f ca="1"/>
        <v>2020</v>
      </c>
      <c r="I403" t="str">
        <f ca="1"/>
        <v>FY</v>
      </c>
      <c r="J403">
        <f ca="1"/>
        <v>5.3425669999999998</v>
      </c>
      <c r="K403">
        <f ca="1"/>
        <v>32529000</v>
      </c>
      <c r="L403">
        <f ca="1"/>
        <v>28197000</v>
      </c>
      <c r="M403">
        <f ca="1"/>
        <v>14599000</v>
      </c>
      <c r="N403">
        <f ca="1"/>
        <v>7607000</v>
      </c>
      <c r="O403">
        <f ca="1"/>
        <v>5721000</v>
      </c>
      <c r="P403" t="str">
        <f ca="1"/>
        <v/>
      </c>
      <c r="Q403">
        <f ca="1"/>
        <v>1946000</v>
      </c>
      <c r="R403" t="str">
        <f ca="1"/>
        <v/>
      </c>
      <c r="S403" t="str">
        <f ca="1"/>
        <v/>
      </c>
      <c r="T403">
        <f ca="1"/>
        <v>15117000</v>
      </c>
      <c r="U403">
        <f ca="1"/>
        <v>10237000</v>
      </c>
      <c r="V403">
        <f ca="1"/>
        <v>2224000</v>
      </c>
      <c r="W403" t="str">
        <f ca="1"/>
        <v/>
      </c>
      <c r="X403" t="str">
        <f ca="1"/>
        <v/>
      </c>
      <c r="Y403" t="str">
        <f ca="1"/>
        <v/>
      </c>
      <c r="Z403">
        <f ca="1"/>
        <v>17412000</v>
      </c>
      <c r="AA403" t="str">
        <f ca="1"/>
        <v/>
      </c>
      <c r="AB403">
        <f ca="1"/>
        <v>-157174000</v>
      </c>
      <c r="AC403">
        <f ca="1"/>
        <v>2000</v>
      </c>
      <c r="AD403">
        <f ca="1"/>
        <v>19031556</v>
      </c>
      <c r="AE403">
        <f ca="1"/>
        <v>18089000</v>
      </c>
      <c r="AF403" t="str">
        <f ca="1"/>
        <v/>
      </c>
      <c r="AG403" t="str">
        <f ca="1"/>
        <v/>
      </c>
      <c r="AH403">
        <f ca="1"/>
        <v>-7563000</v>
      </c>
      <c r="AI403">
        <f ca="1"/>
        <v>10896000</v>
      </c>
      <c r="AJ403">
        <f ca="1"/>
        <v>25652000</v>
      </c>
      <c r="AK403">
        <f ca="1"/>
        <v>260000</v>
      </c>
      <c r="AL403">
        <f ca="1"/>
        <v>-8512000</v>
      </c>
      <c r="AM403">
        <f ca="1"/>
        <v>665000</v>
      </c>
      <c r="AN403">
        <f ca="1"/>
        <v>1982000</v>
      </c>
      <c r="AO403">
        <f ca="1"/>
        <v>-2923000</v>
      </c>
      <c r="AP403" t="str">
        <f ca="1"/>
        <v/>
      </c>
      <c r="AQ403" t="str">
        <f ca="1"/>
        <v/>
      </c>
      <c r="AR403" t="str">
        <f ca="1"/>
        <v/>
      </c>
      <c r="AS403">
        <f ca="1"/>
        <v>-320000</v>
      </c>
      <c r="AT403">
        <f ca="1"/>
        <v>3355000</v>
      </c>
      <c r="AU403" t="str">
        <f ca="1"/>
        <v/>
      </c>
      <c r="AV403" t="str">
        <f ca="1"/>
        <v/>
      </c>
      <c r="AW403" t="str">
        <f ca="1"/>
        <v/>
      </c>
      <c r="AX403">
        <f ca="1"/>
        <v>6792000</v>
      </c>
      <c r="AY403" t="str">
        <f ca="1"/>
        <v/>
      </c>
      <c r="AZ403">
        <f ca="1"/>
        <v>-7587000</v>
      </c>
      <c r="BA403">
        <f ca="1"/>
        <v>-5605000</v>
      </c>
      <c r="BB403" t="str">
        <f ca="1"/>
        <v/>
      </c>
      <c r="BC403" t="str">
        <f ca="1"/>
        <v/>
      </c>
      <c r="BD403" t="str">
        <f ca="1"/>
        <v/>
      </c>
      <c r="BE403" t="str">
        <f ca="1"/>
        <v/>
      </c>
      <c r="BF403" t="str">
        <f ca="1"/>
        <v/>
      </c>
      <c r="BG403" t="str">
        <f ca="1"/>
        <v/>
      </c>
      <c r="BH403" t="str">
        <f ca="1"/>
        <v/>
      </c>
      <c r="BI403" t="str">
        <f ca="1"/>
        <v/>
      </c>
      <c r="BJ403" t="str">
        <f ca="1"/>
        <v/>
      </c>
      <c r="BK403" t="str">
        <f ca="1"/>
        <v/>
      </c>
      <c r="BL403">
        <f ca="1"/>
        <v>0.46472378493036998</v>
      </c>
      <c r="BM403">
        <f ca="1"/>
        <v>-11.409022556390999</v>
      </c>
      <c r="BN403">
        <f ca="1"/>
        <v>1.42610139689362</v>
      </c>
      <c r="BO403">
        <f ca="1"/>
        <v>2.19556510696493</v>
      </c>
      <c r="BP403" t="str">
        <f ca="1"/>
        <v/>
      </c>
      <c r="BQ403">
        <f ca="1"/>
        <v>-0.48885825867218002</v>
      </c>
      <c r="BR403" t="str">
        <f ca="1"/>
        <v/>
      </c>
      <c r="BS403" t="str">
        <f ca="1"/>
        <v/>
      </c>
    </row>
    <row r="404" spans="1:71" x14ac:dyDescent="0.3">
      <c r="A404">
        <f ca="1"/>
        <v>1438423</v>
      </c>
      <c r="B404" t="str">
        <f ca="1"/>
        <v>EVERSPIN TECHNOLOGIES INC.</v>
      </c>
      <c r="C404" t="str">
        <f ca="1"/>
        <v>MRAM</v>
      </c>
      <c r="D404" t="str">
        <f ca="1"/>
        <v>04 Manufacturing</v>
      </c>
      <c r="E404" t="str">
        <f ca="1"/>
        <v>Semiconductors &amp; Related Devices</v>
      </c>
      <c r="F404" t="str">
        <f ca="1"/>
        <v>3674</v>
      </c>
      <c r="G404" t="str">
        <f ca="1"/>
        <v>5670 W. CHANDLER BOULEVARD SUITE 130 CHANDLER, AZ 85226</v>
      </c>
      <c r="H404">
        <f ca="1"/>
        <v>2019</v>
      </c>
      <c r="I404" t="str">
        <f ca="1"/>
        <v>FY</v>
      </c>
      <c r="J404">
        <f ca="1"/>
        <v>6.8757080000000004</v>
      </c>
      <c r="K404">
        <f ca="1"/>
        <v>35372000</v>
      </c>
      <c r="L404">
        <f ca="1"/>
        <v>28688000</v>
      </c>
      <c r="M404">
        <f ca="1"/>
        <v>14487000</v>
      </c>
      <c r="N404">
        <f ca="1"/>
        <v>5799000</v>
      </c>
      <c r="O404">
        <f ca="1"/>
        <v>7863000</v>
      </c>
      <c r="P404" t="str">
        <f ca="1"/>
        <v/>
      </c>
      <c r="Q404">
        <f ca="1"/>
        <v>3479000</v>
      </c>
      <c r="R404" t="str">
        <f ca="1"/>
        <v/>
      </c>
      <c r="S404" t="str">
        <f ca="1"/>
        <v/>
      </c>
      <c r="T404">
        <f ca="1"/>
        <v>16883000</v>
      </c>
      <c r="U404">
        <f ca="1"/>
        <v>7894000</v>
      </c>
      <c r="V404">
        <f ca="1"/>
        <v>2873000</v>
      </c>
      <c r="W404" t="str">
        <f ca="1"/>
        <v/>
      </c>
      <c r="X404" t="str">
        <f ca="1"/>
        <v/>
      </c>
      <c r="Y404" t="str">
        <f ca="1"/>
        <v/>
      </c>
      <c r="Z404">
        <f ca="1"/>
        <v>18489000</v>
      </c>
      <c r="AA404" t="str">
        <f ca="1"/>
        <v/>
      </c>
      <c r="AB404">
        <f ca="1"/>
        <v>-148662000</v>
      </c>
      <c r="AC404">
        <f ca="1"/>
        <v>2000</v>
      </c>
      <c r="AD404">
        <f ca="1"/>
        <v>18081753</v>
      </c>
      <c r="AE404">
        <f ca="1"/>
        <v>18331000</v>
      </c>
      <c r="AF404" t="str">
        <f ca="1"/>
        <v/>
      </c>
      <c r="AG404" t="str">
        <f ca="1"/>
        <v/>
      </c>
      <c r="AH404">
        <f ca="1"/>
        <v>-14412000</v>
      </c>
      <c r="AI404">
        <f ca="1"/>
        <v>14183000</v>
      </c>
      <c r="AJ404">
        <f ca="1"/>
        <v>32743000</v>
      </c>
      <c r="AK404">
        <f ca="1"/>
        <v>0</v>
      </c>
      <c r="AL404">
        <f ca="1"/>
        <v>-14669000</v>
      </c>
      <c r="AM404">
        <f ca="1"/>
        <v>747000</v>
      </c>
      <c r="AN404">
        <f ca="1"/>
        <v>1694000</v>
      </c>
      <c r="AO404">
        <f ca="1"/>
        <v>-8116000</v>
      </c>
      <c r="AP404" t="str">
        <f ca="1"/>
        <v/>
      </c>
      <c r="AQ404" t="str">
        <f ca="1"/>
        <v/>
      </c>
      <c r="AR404" t="str">
        <f ca="1"/>
        <v/>
      </c>
      <c r="AS404">
        <f ca="1"/>
        <v>-861000</v>
      </c>
      <c r="AT404">
        <f ca="1"/>
        <v>85000</v>
      </c>
      <c r="AU404" t="str">
        <f ca="1"/>
        <v/>
      </c>
      <c r="AV404" t="str">
        <f ca="1"/>
        <v/>
      </c>
      <c r="AW404" t="str">
        <f ca="1"/>
        <v/>
      </c>
      <c r="AX404">
        <f ca="1"/>
        <v>8480000</v>
      </c>
      <c r="AY404" t="str">
        <f ca="1"/>
        <v/>
      </c>
      <c r="AZ404">
        <f ca="1"/>
        <v>-13922000</v>
      </c>
      <c r="BA404">
        <f ca="1"/>
        <v>-12228000</v>
      </c>
      <c r="BB404" t="str">
        <f ca="1"/>
        <v/>
      </c>
      <c r="BC404" t="str">
        <f ca="1"/>
        <v/>
      </c>
      <c r="BD404" t="str">
        <f ca="1"/>
        <v/>
      </c>
      <c r="BE404" t="str">
        <f ca="1"/>
        <v/>
      </c>
      <c r="BF404" t="str">
        <f ca="1"/>
        <v/>
      </c>
      <c r="BG404" t="str">
        <f ca="1"/>
        <v/>
      </c>
      <c r="BH404" t="str">
        <f ca="1"/>
        <v/>
      </c>
      <c r="BI404" t="str">
        <f ca="1"/>
        <v/>
      </c>
      <c r="BJ404" t="str">
        <f ca="1"/>
        <v/>
      </c>
      <c r="BK404" t="str">
        <f ca="1"/>
        <v/>
      </c>
      <c r="BL404">
        <f ca="1"/>
        <v>0.47729842813524798</v>
      </c>
      <c r="BM404">
        <f ca="1"/>
        <v>-18.637215528781802</v>
      </c>
      <c r="BN404">
        <f ca="1"/>
        <v>1.8351912845198901</v>
      </c>
      <c r="BO404">
        <f ca="1"/>
        <v>2.6380795540917199</v>
      </c>
      <c r="BP404" t="str">
        <f ca="1"/>
        <v/>
      </c>
      <c r="BQ404">
        <f ca="1"/>
        <v>-0.79339066471956299</v>
      </c>
      <c r="BR404" t="str">
        <f ca="1"/>
        <v/>
      </c>
      <c r="BS404" t="str">
        <f ca="1"/>
        <v/>
      </c>
    </row>
    <row r="405" spans="1:71" x14ac:dyDescent="0.3">
      <c r="A405">
        <f ca="1"/>
        <v>1438423</v>
      </c>
      <c r="B405" t="str">
        <f ca="1"/>
        <v>EVERSPIN TECHNOLOGIES INC.</v>
      </c>
      <c r="C405" t="str">
        <f ca="1"/>
        <v>MRAM</v>
      </c>
      <c r="D405" t="str">
        <f ca="1"/>
        <v>04 Manufacturing</v>
      </c>
      <c r="E405" t="str">
        <f ca="1"/>
        <v>Semiconductors &amp; Related Devices</v>
      </c>
      <c r="F405" t="str">
        <f ca="1"/>
        <v>3674</v>
      </c>
      <c r="G405" t="str">
        <f ca="1"/>
        <v>5670 W. CHANDLER BOULEVARD SUITE 130 CHANDLER, AZ 85226</v>
      </c>
      <c r="H405">
        <f ca="1"/>
        <v>2018</v>
      </c>
      <c r="I405" t="str">
        <f ca="1"/>
        <v>FY</v>
      </c>
      <c r="J405">
        <f ca="1"/>
        <v>8.3423990000000003</v>
      </c>
      <c r="K405">
        <f ca="1"/>
        <v>45045000</v>
      </c>
      <c r="L405">
        <f ca="1"/>
        <v>40686000</v>
      </c>
      <c r="M405">
        <f ca="1"/>
        <v>23379000</v>
      </c>
      <c r="N405">
        <f ca="1"/>
        <v>7522000</v>
      </c>
      <c r="O405">
        <f ca="1"/>
        <v>9097000</v>
      </c>
      <c r="P405" t="str">
        <f ca="1"/>
        <v/>
      </c>
      <c r="Q405">
        <f ca="1"/>
        <v>4286000</v>
      </c>
      <c r="R405" t="str">
        <f ca="1"/>
        <v/>
      </c>
      <c r="S405" t="str">
        <f ca="1"/>
        <v/>
      </c>
      <c r="T405">
        <f ca="1"/>
        <v>20124000</v>
      </c>
      <c r="U405">
        <f ca="1"/>
        <v>13615000</v>
      </c>
      <c r="V405">
        <f ca="1"/>
        <v>2637000</v>
      </c>
      <c r="W405" t="str">
        <f ca="1"/>
        <v/>
      </c>
      <c r="X405" t="str">
        <f ca="1"/>
        <v/>
      </c>
      <c r="Y405" t="str">
        <f ca="1"/>
        <v/>
      </c>
      <c r="Z405">
        <f ca="1"/>
        <v>24921000</v>
      </c>
      <c r="AA405" t="str">
        <f ca="1"/>
        <v/>
      </c>
      <c r="AB405">
        <f ca="1"/>
        <v>-133993000</v>
      </c>
      <c r="AC405">
        <f ca="1"/>
        <v>2000</v>
      </c>
      <c r="AD405">
        <f ca="1"/>
        <v>17095456</v>
      </c>
      <c r="AE405">
        <f ca="1"/>
        <v>25334000</v>
      </c>
      <c r="AF405">
        <f ca="1"/>
        <v>49417000</v>
      </c>
      <c r="AG405" t="str">
        <f ca="1"/>
        <v/>
      </c>
      <c r="AH405">
        <f ca="1"/>
        <v>-17321000</v>
      </c>
      <c r="AI405">
        <f ca="1"/>
        <v>23637000</v>
      </c>
      <c r="AJ405">
        <f ca="1"/>
        <v>42655000</v>
      </c>
      <c r="AK405">
        <f ca="1"/>
        <v>0</v>
      </c>
      <c r="AL405">
        <f ca="1"/>
        <v>-17754000</v>
      </c>
      <c r="AM405">
        <f ca="1"/>
        <v>890000</v>
      </c>
      <c r="AN405">
        <f ca="1"/>
        <v>1450000</v>
      </c>
      <c r="AO405">
        <f ca="1"/>
        <v>-14673000</v>
      </c>
      <c r="AP405" t="str">
        <f ca="1"/>
        <v/>
      </c>
      <c r="AQ405" t="str">
        <f ca="1"/>
        <v/>
      </c>
      <c r="AR405" t="str">
        <f ca="1"/>
        <v/>
      </c>
      <c r="AS405">
        <f ca="1"/>
        <v>-1914000</v>
      </c>
      <c r="AT405">
        <f ca="1"/>
        <v>27016000</v>
      </c>
      <c r="AU405" t="str">
        <f ca="1"/>
        <v/>
      </c>
      <c r="AV405" t="str">
        <f ca="1"/>
        <v/>
      </c>
      <c r="AW405" t="str">
        <f ca="1"/>
        <v/>
      </c>
      <c r="AX405">
        <f ca="1"/>
        <v>9467000</v>
      </c>
      <c r="AY405">
        <f ca="1"/>
        <v>-0.35050691057733202</v>
      </c>
      <c r="AZ405">
        <f ca="1"/>
        <v>-16864000</v>
      </c>
      <c r="BA405">
        <f ca="1"/>
        <v>-15414000</v>
      </c>
      <c r="BB405">
        <f ca="1"/>
        <v>-0.311916951656313</v>
      </c>
      <c r="BC405">
        <f ca="1"/>
        <v>-0.29692211182386602</v>
      </c>
      <c r="BD405" t="str">
        <f ca="1"/>
        <v/>
      </c>
      <c r="BE405">
        <f ca="1"/>
        <v>0.51265758746989898</v>
      </c>
      <c r="BF405" t="str">
        <f ca="1"/>
        <v/>
      </c>
      <c r="BG405">
        <f ca="1"/>
        <v>1.0970584970585</v>
      </c>
      <c r="BH405">
        <f ca="1"/>
        <v>-3.8731610579355299E-2</v>
      </c>
      <c r="BI405" t="str">
        <f ca="1"/>
        <v/>
      </c>
      <c r="BJ405" t="str">
        <f ca="1"/>
        <v/>
      </c>
      <c r="BK405">
        <f ca="1"/>
        <v>0.47831717829896597</v>
      </c>
      <c r="BL405">
        <f ca="1"/>
        <v>0.44675324675324701</v>
      </c>
      <c r="BM405">
        <f ca="1"/>
        <v>-18.948314606741601</v>
      </c>
      <c r="BN405">
        <f ca="1"/>
        <v>1.71715020198311</v>
      </c>
      <c r="BO405">
        <f ca="1"/>
        <v>2.3201615864854901</v>
      </c>
      <c r="BP405" t="str">
        <f ca="1"/>
        <v/>
      </c>
      <c r="BQ405">
        <f ca="1"/>
        <v>-0.71241121945347297</v>
      </c>
      <c r="BR405" t="str">
        <f ca="1"/>
        <v/>
      </c>
      <c r="BS405" t="str">
        <f ca="1"/>
        <v/>
      </c>
    </row>
    <row r="406" spans="1:71" x14ac:dyDescent="0.3">
      <c r="A406">
        <f ca="1"/>
        <v>1438423</v>
      </c>
      <c r="B406" t="str">
        <f ca="1"/>
        <v>EVERSPIN TECHNOLOGIES INC.</v>
      </c>
      <c r="C406" t="str">
        <f ca="1"/>
        <v>MRAM</v>
      </c>
      <c r="D406" t="str">
        <f ca="1"/>
        <v>04 Manufacturing</v>
      </c>
      <c r="E406" t="str">
        <f ca="1"/>
        <v>Semiconductors &amp; Related Devices</v>
      </c>
      <c r="F406" t="str">
        <f ca="1"/>
        <v>3674</v>
      </c>
      <c r="G406" t="str">
        <f ca="1"/>
        <v>5670 W. CHANDLER BOULEVARD SUITE 130 CHANDLER, AZ 85226</v>
      </c>
      <c r="H406">
        <f ca="1"/>
        <v>2017</v>
      </c>
      <c r="I406" t="str">
        <f ca="1"/>
        <v>FY</v>
      </c>
      <c r="J406">
        <f ca="1"/>
        <v>14.691006</v>
      </c>
      <c r="K406">
        <f ca="1"/>
        <v>31437000</v>
      </c>
      <c r="L406">
        <f ca="1"/>
        <v>27418000</v>
      </c>
      <c r="M406">
        <f ca="1"/>
        <v>12950000</v>
      </c>
      <c r="N406">
        <f ca="1"/>
        <v>3429000</v>
      </c>
      <c r="O406">
        <f ca="1"/>
        <v>9837000</v>
      </c>
      <c r="P406" t="str">
        <f ca="1"/>
        <v/>
      </c>
      <c r="Q406">
        <f ca="1"/>
        <v>3946000</v>
      </c>
      <c r="R406" t="str">
        <f ca="1"/>
        <v/>
      </c>
      <c r="S406" t="str">
        <f ca="1"/>
        <v/>
      </c>
      <c r="T406">
        <f ca="1"/>
        <v>20553000</v>
      </c>
      <c r="U406">
        <f ca="1"/>
        <v>12375000</v>
      </c>
      <c r="V406">
        <f ca="1"/>
        <v>2720000</v>
      </c>
      <c r="W406" t="str">
        <f ca="1"/>
        <v/>
      </c>
      <c r="X406" t="str">
        <f ca="1"/>
        <v/>
      </c>
      <c r="Y406" t="str">
        <f ca="1"/>
        <v/>
      </c>
      <c r="Z406">
        <f ca="1"/>
        <v>10884000</v>
      </c>
      <c r="AA406" t="str">
        <f ca="1"/>
        <v/>
      </c>
      <c r="AB406">
        <f ca="1"/>
        <v>-117539000</v>
      </c>
      <c r="AC406">
        <f ca="1"/>
        <v>1000</v>
      </c>
      <c r="AD406">
        <f ca="1"/>
        <v>12817201</v>
      </c>
      <c r="AE406">
        <f ca="1"/>
        <v>6221000</v>
      </c>
      <c r="AF406" t="str">
        <f ca="1"/>
        <v/>
      </c>
      <c r="AG406" t="str">
        <f ca="1"/>
        <v/>
      </c>
      <c r="AH406">
        <f ca="1"/>
        <v>-20208000</v>
      </c>
      <c r="AI406">
        <f ca="1"/>
        <v>25437000</v>
      </c>
      <c r="AJ406">
        <f ca="1"/>
        <v>41693000</v>
      </c>
      <c r="AK406">
        <f ca="1"/>
        <v>0</v>
      </c>
      <c r="AL406">
        <f ca="1"/>
        <v>-4381000</v>
      </c>
      <c r="AM406">
        <f ca="1"/>
        <v>764000</v>
      </c>
      <c r="AN406">
        <f ca="1"/>
        <v>1191000</v>
      </c>
      <c r="AO406">
        <f ca="1"/>
        <v>-18888000</v>
      </c>
      <c r="AP406" t="str">
        <f ca="1"/>
        <v/>
      </c>
      <c r="AQ406" t="str">
        <f ca="1"/>
        <v/>
      </c>
      <c r="AR406" t="str">
        <f ca="1"/>
        <v/>
      </c>
      <c r="AS406">
        <f ca="1"/>
        <v>-3070000</v>
      </c>
      <c r="AT406">
        <f ca="1"/>
        <v>5181000</v>
      </c>
      <c r="AU406" t="str">
        <f ca="1"/>
        <v/>
      </c>
      <c r="AV406" t="str">
        <f ca="1"/>
        <v/>
      </c>
      <c r="AW406" t="str">
        <f ca="1"/>
        <v/>
      </c>
      <c r="AX406" t="str">
        <f ca="1"/>
        <v/>
      </c>
      <c r="AY406" t="str">
        <f ca="1"/>
        <v/>
      </c>
      <c r="AZ406">
        <f ca="1"/>
        <v>-3617000</v>
      </c>
      <c r="BA406">
        <f ca="1"/>
        <v>-2426000</v>
      </c>
      <c r="BB406" t="str">
        <f ca="1"/>
        <v/>
      </c>
      <c r="BC406" t="str">
        <f ca="1"/>
        <v/>
      </c>
      <c r="BD406" t="str">
        <f ca="1"/>
        <v/>
      </c>
      <c r="BE406" t="str">
        <f ca="1"/>
        <v/>
      </c>
      <c r="BF406" t="str">
        <f ca="1"/>
        <v/>
      </c>
      <c r="BG406" t="str">
        <f ca="1"/>
        <v/>
      </c>
      <c r="BH406" t="str">
        <f ca="1"/>
        <v/>
      </c>
      <c r="BI406" t="str">
        <f ca="1"/>
        <v/>
      </c>
      <c r="BJ406" t="str">
        <f ca="1"/>
        <v/>
      </c>
      <c r="BK406" t="str">
        <f ca="1"/>
        <v/>
      </c>
      <c r="BL406">
        <f ca="1"/>
        <v>0.65378375799217503</v>
      </c>
      <c r="BM406">
        <f ca="1"/>
        <v>-4.7342931937172796</v>
      </c>
      <c r="BN406">
        <f ca="1"/>
        <v>1.0464646464646501</v>
      </c>
      <c r="BO406">
        <f ca="1"/>
        <v>1.4206868686868701</v>
      </c>
      <c r="BP406" t="str">
        <f ca="1"/>
        <v/>
      </c>
      <c r="BQ406">
        <f ca="1"/>
        <v>-0.40251745681734702</v>
      </c>
      <c r="BR406" t="str">
        <f ca="1"/>
        <v/>
      </c>
      <c r="BS406" t="str">
        <f ca="1"/>
        <v/>
      </c>
    </row>
    <row r="407" spans="1:71" x14ac:dyDescent="0.3">
      <c r="A407">
        <f ca="1"/>
        <v>1835632</v>
      </c>
      <c r="B407" t="str">
        <f ca="1"/>
        <v>Marvell Technology, Inc.</v>
      </c>
      <c r="C407" t="str">
        <f ca="1"/>
        <v>MRVL</v>
      </c>
      <c r="D407" t="str">
        <f ca="1"/>
        <v>04 Manufacturing</v>
      </c>
      <c r="E407" t="str">
        <f ca="1"/>
        <v>Semiconductors &amp; Related Devices</v>
      </c>
      <c r="F407" t="str">
        <f ca="1"/>
        <v>3674</v>
      </c>
      <c r="G407" t="str">
        <f ca="1"/>
        <v>1000 N. WEST STREET SUITE 1200 WILMINGTON, DE 19801</v>
      </c>
      <c r="H407">
        <f ca="1"/>
        <v>2026</v>
      </c>
      <c r="I407" t="str">
        <f ca="1"/>
        <v>FY</v>
      </c>
      <c r="J407">
        <f ca="1"/>
        <v>93.354701000000006</v>
      </c>
      <c r="K407">
        <f ca="1"/>
        <v>22285300000</v>
      </c>
      <c r="L407">
        <f ca="1"/>
        <v>6460600000</v>
      </c>
      <c r="M407">
        <f ca="1"/>
        <v>2638800000</v>
      </c>
      <c r="N407">
        <f ca="1"/>
        <v>2186600000</v>
      </c>
      <c r="O407">
        <f ca="1"/>
        <v>1388000000</v>
      </c>
      <c r="P407" t="str">
        <f ca="1"/>
        <v/>
      </c>
      <c r="Q407">
        <f ca="1"/>
        <v>935000000</v>
      </c>
      <c r="R407">
        <f ca="1"/>
        <v>1754700000</v>
      </c>
      <c r="S407">
        <f ca="1"/>
        <v>11062200000</v>
      </c>
      <c r="T407">
        <f ca="1"/>
        <v>7976900000</v>
      </c>
      <c r="U407">
        <f ca="1"/>
        <v>3220500000</v>
      </c>
      <c r="V407">
        <f ca="1"/>
        <v>1073800000</v>
      </c>
      <c r="W407" t="str">
        <f ca="1"/>
        <v/>
      </c>
      <c r="X407" t="str">
        <f ca="1"/>
        <v/>
      </c>
      <c r="Y407">
        <f ca="1"/>
        <v>4470600000</v>
      </c>
      <c r="Z407">
        <f ca="1"/>
        <v>14308400000</v>
      </c>
      <c r="AA407" t="str">
        <f ca="1"/>
        <v/>
      </c>
      <c r="AB407">
        <f ca="1"/>
        <v>1355800000</v>
      </c>
      <c r="AC407">
        <f ca="1"/>
        <v>1700000</v>
      </c>
      <c r="AD407">
        <f ca="1"/>
        <v>847300000</v>
      </c>
      <c r="AE407">
        <f ca="1"/>
        <v>4180700000</v>
      </c>
      <c r="AF407" t="str">
        <f ca="1"/>
        <v/>
      </c>
      <c r="AG407" t="str">
        <f ca="1"/>
        <v/>
      </c>
      <c r="AH407">
        <f ca="1"/>
        <v>1322900000</v>
      </c>
      <c r="AI407">
        <f ca="1"/>
        <v>2075200000</v>
      </c>
      <c r="AJ407" t="str">
        <f ca="1"/>
        <v/>
      </c>
      <c r="AK407">
        <f ca="1"/>
        <v>376500000</v>
      </c>
      <c r="AL407">
        <f ca="1"/>
        <v>2670100000</v>
      </c>
      <c r="AM407" t="str">
        <f ca="1"/>
        <v/>
      </c>
      <c r="AN407" t="str">
        <f ca="1"/>
        <v/>
      </c>
      <c r="AO407">
        <f ca="1"/>
        <v>1750500000</v>
      </c>
      <c r="AP407">
        <f ca="1"/>
        <v>393300000</v>
      </c>
      <c r="AQ407" t="str">
        <f ca="1"/>
        <v/>
      </c>
      <c r="AR407" t="str">
        <f ca="1"/>
        <v/>
      </c>
      <c r="AS407">
        <f ca="1"/>
        <v>2097800000</v>
      </c>
      <c r="AT407">
        <f ca="1"/>
        <v>-2157800000</v>
      </c>
      <c r="AU407">
        <f ca="1"/>
        <v>205100000</v>
      </c>
      <c r="AV407">
        <f ca="1"/>
        <v>205100000</v>
      </c>
      <c r="AW407">
        <f ca="1"/>
        <v>3.1</v>
      </c>
      <c r="AX407">
        <f ca="1"/>
        <v>1208850000</v>
      </c>
      <c r="AY407" t="str">
        <f ca="1"/>
        <v/>
      </c>
      <c r="AZ407" t="str">
        <f ca="1"/>
        <v/>
      </c>
      <c r="BA407" t="str">
        <f ca="1"/>
        <v/>
      </c>
      <c r="BB407" t="str">
        <f ca="1"/>
        <v/>
      </c>
      <c r="BC407" t="str">
        <f ca="1"/>
        <v/>
      </c>
      <c r="BD407" t="str">
        <f ca="1"/>
        <v/>
      </c>
      <c r="BE407" t="str">
        <f ca="1"/>
        <v/>
      </c>
      <c r="BF407" t="str">
        <f ca="1"/>
        <v/>
      </c>
      <c r="BG407" t="str">
        <f ca="1"/>
        <v/>
      </c>
      <c r="BH407" t="str">
        <f ca="1"/>
        <v/>
      </c>
      <c r="BI407" t="str">
        <f ca="1"/>
        <v/>
      </c>
      <c r="BJ407" t="str">
        <f ca="1"/>
        <v/>
      </c>
      <c r="BK407" t="str">
        <f ca="1"/>
        <v/>
      </c>
      <c r="BL407">
        <f ca="1"/>
        <v>0.357944474608823</v>
      </c>
      <c r="BM407" t="str">
        <f ca="1"/>
        <v/>
      </c>
      <c r="BN407">
        <f ca="1"/>
        <v>0.819375873311598</v>
      </c>
      <c r="BO407">
        <f ca="1"/>
        <v>1.5750970346219499</v>
      </c>
      <c r="BP407">
        <f ca="1"/>
        <v>30.114419677419399</v>
      </c>
      <c r="BQ407">
        <f ca="1"/>
        <v>0.18661066226831799</v>
      </c>
      <c r="BR407">
        <f ca="1"/>
        <v>2196997.0210712799</v>
      </c>
      <c r="BS407">
        <f ca="1"/>
        <v>2.0225851464873801E-8</v>
      </c>
    </row>
    <row r="408" spans="1:71" x14ac:dyDescent="0.3">
      <c r="A408">
        <f ca="1"/>
        <v>1835632</v>
      </c>
      <c r="B408" t="str">
        <f ca="1"/>
        <v>Marvell Technology, Inc.</v>
      </c>
      <c r="C408" t="str">
        <f ca="1"/>
        <v>MRVL</v>
      </c>
      <c r="D408" t="str">
        <f ca="1"/>
        <v>04 Manufacturing</v>
      </c>
      <c r="E408" t="str">
        <f ca="1"/>
        <v>Semiconductors &amp; Related Devices</v>
      </c>
      <c r="F408" t="str">
        <f ca="1"/>
        <v>3674</v>
      </c>
      <c r="G408" t="str">
        <f ca="1"/>
        <v>1000 N. WEST STREET SUITE 1200 WILMINGTON, DE 19801</v>
      </c>
      <c r="H408">
        <f ca="1"/>
        <v>2025</v>
      </c>
      <c r="I408" t="str">
        <f ca="1"/>
        <v>FY</v>
      </c>
      <c r="J408">
        <f ca="1"/>
        <v>77.436679999999996</v>
      </c>
      <c r="K408">
        <f ca="1"/>
        <v>20204500000</v>
      </c>
      <c r="L408">
        <f ca="1"/>
        <v>3120300000</v>
      </c>
      <c r="M408">
        <f ca="1"/>
        <v>948300000</v>
      </c>
      <c r="N408">
        <f ca="1"/>
        <v>1028400000</v>
      </c>
      <c r="O408">
        <f ca="1"/>
        <v>1029700000</v>
      </c>
      <c r="P408" t="str">
        <f ca="1"/>
        <v/>
      </c>
      <c r="Q408">
        <f ca="1"/>
        <v>790500000</v>
      </c>
      <c r="R408">
        <f ca="1"/>
        <v>2710600000</v>
      </c>
      <c r="S408">
        <f ca="1"/>
        <v>11586900000</v>
      </c>
      <c r="T408">
        <f ca="1"/>
        <v>6777500000</v>
      </c>
      <c r="U408">
        <f ca="1"/>
        <v>2026800000</v>
      </c>
      <c r="V408">
        <f ca="1"/>
        <v>622200000</v>
      </c>
      <c r="W408" t="str">
        <f ca="1"/>
        <v/>
      </c>
      <c r="X408" t="str">
        <f ca="1"/>
        <v/>
      </c>
      <c r="Y408">
        <f ca="1"/>
        <v>4063800000</v>
      </c>
      <c r="Z408">
        <f ca="1"/>
        <v>13427000000</v>
      </c>
      <c r="AA408" t="str">
        <f ca="1"/>
        <v/>
      </c>
      <c r="AB408">
        <f ca="1"/>
        <v>-1109200000</v>
      </c>
      <c r="AC408">
        <f ca="1"/>
        <v>1700000</v>
      </c>
      <c r="AD408">
        <f ca="1"/>
        <v>866000000</v>
      </c>
      <c r="AE408">
        <f ca="1"/>
        <v>2382200000</v>
      </c>
      <c r="AF408" t="str">
        <f ca="1"/>
        <v/>
      </c>
      <c r="AG408" t="str">
        <f ca="1"/>
        <v/>
      </c>
      <c r="AH408">
        <f ca="1"/>
        <v>-720300000</v>
      </c>
      <c r="AI408">
        <f ca="1"/>
        <v>1950400000</v>
      </c>
      <c r="AJ408" t="str">
        <f ca="1"/>
        <v/>
      </c>
      <c r="AK408">
        <f ca="1"/>
        <v>-9700000</v>
      </c>
      <c r="AL408">
        <f ca="1"/>
        <v>-885000000</v>
      </c>
      <c r="AM408" t="str">
        <f ca="1"/>
        <v/>
      </c>
      <c r="AN408" t="str">
        <f ca="1"/>
        <v/>
      </c>
      <c r="AO408">
        <f ca="1"/>
        <v>1681200000</v>
      </c>
      <c r="AP408">
        <f ca="1"/>
        <v>37500000</v>
      </c>
      <c r="AQ408" t="str">
        <f ca="1"/>
        <v/>
      </c>
      <c r="AR408" t="str">
        <f ca="1"/>
        <v/>
      </c>
      <c r="AS408">
        <f ca="1"/>
        <v>-300700000</v>
      </c>
      <c r="AT408">
        <f ca="1"/>
        <v>-1383000000</v>
      </c>
      <c r="AU408">
        <f ca="1"/>
        <v>207500000</v>
      </c>
      <c r="AV408">
        <f ca="1"/>
        <v>207500000</v>
      </c>
      <c r="AW408">
        <f ca="1"/>
        <v>-1.02</v>
      </c>
      <c r="AX408">
        <f ca="1"/>
        <v>947050000</v>
      </c>
      <c r="AY408" t="str">
        <f ca="1"/>
        <v/>
      </c>
      <c r="AZ408" t="str">
        <f ca="1"/>
        <v/>
      </c>
      <c r="BA408" t="str">
        <f ca="1"/>
        <v/>
      </c>
      <c r="BB408" t="str">
        <f ca="1"/>
        <v/>
      </c>
      <c r="BC408" t="str">
        <f ca="1"/>
        <v/>
      </c>
      <c r="BD408" t="str">
        <f ca="1"/>
        <v/>
      </c>
      <c r="BE408" t="str">
        <f ca="1"/>
        <v/>
      </c>
      <c r="BF408" t="str">
        <f ca="1"/>
        <v/>
      </c>
      <c r="BG408" t="str">
        <f ca="1"/>
        <v/>
      </c>
      <c r="BH408" t="str">
        <f ca="1"/>
        <v/>
      </c>
      <c r="BI408" t="str">
        <f ca="1"/>
        <v/>
      </c>
      <c r="BJ408" t="str">
        <f ca="1"/>
        <v/>
      </c>
      <c r="BK408" t="str">
        <f ca="1"/>
        <v/>
      </c>
      <c r="BL408">
        <f ca="1"/>
        <v>0.33544507411715202</v>
      </c>
      <c r="BM408" t="str">
        <f ca="1"/>
        <v/>
      </c>
      <c r="BN408">
        <f ca="1"/>
        <v>0.46788040260509201</v>
      </c>
      <c r="BO408">
        <f ca="1"/>
        <v>1.0314781922242</v>
      </c>
      <c r="BP408">
        <f ca="1"/>
        <v>-75.918313725490194</v>
      </c>
      <c r="BQ408">
        <f ca="1"/>
        <v>-6.5911968421836595E-2</v>
      </c>
      <c r="BR408">
        <f ca="1"/>
        <v>2679608.6815705402</v>
      </c>
      <c r="BS408">
        <f ca="1"/>
        <v>-5.8825808892529999E-9</v>
      </c>
    </row>
    <row r="409" spans="1:71" x14ac:dyDescent="0.3">
      <c r="A409">
        <f ca="1"/>
        <v>1835632</v>
      </c>
      <c r="B409" t="str">
        <f ca="1"/>
        <v>Marvell Technology, Inc.</v>
      </c>
      <c r="C409" t="str">
        <f ca="1"/>
        <v>MRVL</v>
      </c>
      <c r="D409" t="str">
        <f ca="1"/>
        <v>04 Manufacturing</v>
      </c>
      <c r="E409" t="str">
        <f ca="1"/>
        <v>Semiconductors &amp; Related Devices</v>
      </c>
      <c r="F409" t="str">
        <f ca="1"/>
        <v>3674</v>
      </c>
      <c r="G409" t="str">
        <f ca="1"/>
        <v>1000 N. WEST STREET SUITE 1200 WILMINGTON, DE 19801</v>
      </c>
      <c r="H409">
        <f ca="1"/>
        <v>2024</v>
      </c>
      <c r="I409" t="str">
        <f ca="1"/>
        <v>FY</v>
      </c>
      <c r="J409">
        <f ca="1"/>
        <v>76.342225999999997</v>
      </c>
      <c r="K409">
        <f ca="1"/>
        <v>21228500000</v>
      </c>
      <c r="L409">
        <f ca="1"/>
        <v>3062700000</v>
      </c>
      <c r="M409">
        <f ca="1"/>
        <v>950800000</v>
      </c>
      <c r="N409">
        <f ca="1"/>
        <v>1121600000</v>
      </c>
      <c r="O409">
        <f ca="1"/>
        <v>864400000</v>
      </c>
      <c r="P409" t="str">
        <f ca="1"/>
        <v/>
      </c>
      <c r="Q409">
        <f ca="1"/>
        <v>756000000</v>
      </c>
      <c r="R409">
        <f ca="1"/>
        <v>4004100000</v>
      </c>
      <c r="S409">
        <f ca="1"/>
        <v>11586900000</v>
      </c>
      <c r="T409">
        <f ca="1"/>
        <v>6397100000</v>
      </c>
      <c r="U409">
        <f ca="1"/>
        <v>1814200000</v>
      </c>
      <c r="V409">
        <f ca="1"/>
        <v>411300000</v>
      </c>
      <c r="W409" t="str">
        <f ca="1"/>
        <v/>
      </c>
      <c r="X409" t="str">
        <f ca="1"/>
        <v/>
      </c>
      <c r="Y409">
        <f ca="1"/>
        <v>4165900000</v>
      </c>
      <c r="Z409">
        <f ca="1"/>
        <v>14831400000</v>
      </c>
      <c r="AA409" t="str">
        <f ca="1"/>
        <v/>
      </c>
      <c r="AB409">
        <f ca="1"/>
        <v>-16700000</v>
      </c>
      <c r="AC409">
        <f ca="1"/>
        <v>1700000</v>
      </c>
      <c r="AD409">
        <f ca="1"/>
        <v>865500000</v>
      </c>
      <c r="AE409">
        <f ca="1"/>
        <v>2293600000</v>
      </c>
      <c r="AF409" t="str">
        <f ca="1"/>
        <v/>
      </c>
      <c r="AG409" t="str">
        <f ca="1"/>
        <v/>
      </c>
      <c r="AH409">
        <f ca="1"/>
        <v>-567700000</v>
      </c>
      <c r="AI409">
        <f ca="1"/>
        <v>1896200000</v>
      </c>
      <c r="AJ409" t="str">
        <f ca="1"/>
        <v/>
      </c>
      <c r="AK409">
        <f ca="1"/>
        <v>174700000</v>
      </c>
      <c r="AL409">
        <f ca="1"/>
        <v>-933400000</v>
      </c>
      <c r="AM409">
        <f ca="1"/>
        <v>211700000</v>
      </c>
      <c r="AN409" t="str">
        <f ca="1"/>
        <v/>
      </c>
      <c r="AO409">
        <f ca="1"/>
        <v>1370500000</v>
      </c>
      <c r="AP409">
        <f ca="1"/>
        <v>9200000</v>
      </c>
      <c r="AQ409" t="str">
        <f ca="1"/>
        <v/>
      </c>
      <c r="AR409" t="str">
        <f ca="1"/>
        <v/>
      </c>
      <c r="AS409">
        <f ca="1"/>
        <v>-350500000</v>
      </c>
      <c r="AT409">
        <f ca="1"/>
        <v>-980200000</v>
      </c>
      <c r="AU409">
        <f ca="1"/>
        <v>206800000</v>
      </c>
      <c r="AV409">
        <f ca="1"/>
        <v>206800000</v>
      </c>
      <c r="AW409">
        <f ca="1"/>
        <v>-1.08</v>
      </c>
      <c r="AX409">
        <f ca="1"/>
        <v>966350000</v>
      </c>
      <c r="AY409" t="str">
        <f ca="1"/>
        <v/>
      </c>
      <c r="AZ409">
        <f ca="1"/>
        <v>-547000000</v>
      </c>
      <c r="BA409">
        <f ca="1"/>
        <v>-547000000</v>
      </c>
      <c r="BB409" t="str">
        <f ca="1"/>
        <v/>
      </c>
      <c r="BC409" t="str">
        <f ca="1"/>
        <v/>
      </c>
      <c r="BD409" t="str">
        <f ca="1"/>
        <v/>
      </c>
      <c r="BE409" t="str">
        <f ca="1"/>
        <v/>
      </c>
      <c r="BF409" t="str">
        <f ca="1"/>
        <v/>
      </c>
      <c r="BG409" t="str">
        <f ca="1"/>
        <v/>
      </c>
      <c r="BH409" t="str">
        <f ca="1"/>
        <v/>
      </c>
      <c r="BI409" t="str">
        <f ca="1"/>
        <v/>
      </c>
      <c r="BJ409" t="str">
        <f ca="1"/>
        <v/>
      </c>
      <c r="BK409" t="str">
        <f ca="1"/>
        <v/>
      </c>
      <c r="BL409">
        <f ca="1"/>
        <v>0.30134489012412602</v>
      </c>
      <c r="BM409">
        <f ca="1"/>
        <v>-2.5838450637694801</v>
      </c>
      <c r="BN409">
        <f ca="1"/>
        <v>0.524087752177268</v>
      </c>
      <c r="BO409">
        <f ca="1"/>
        <v>1.2117186638738799</v>
      </c>
      <c r="BP409">
        <f ca="1"/>
        <v>-70.687246296296294</v>
      </c>
      <c r="BQ409">
        <f ca="1"/>
        <v>-6.2934045336246094E-2</v>
      </c>
      <c r="BR409">
        <f ca="1"/>
        <v>2708854.7300153398</v>
      </c>
      <c r="BS409">
        <f ca="1"/>
        <v>-5.5591248351470502E-9</v>
      </c>
    </row>
    <row r="410" spans="1:71" x14ac:dyDescent="0.3">
      <c r="A410">
        <f ca="1"/>
        <v>1835632</v>
      </c>
      <c r="B410" t="str">
        <f ca="1"/>
        <v>Marvell Technology, Inc.</v>
      </c>
      <c r="C410" t="str">
        <f ca="1"/>
        <v>MRVL</v>
      </c>
      <c r="D410" t="str">
        <f ca="1"/>
        <v>04 Manufacturing</v>
      </c>
      <c r="E410" t="str">
        <f ca="1"/>
        <v>Semiconductors &amp; Related Devices</v>
      </c>
      <c r="F410" t="str">
        <f ca="1"/>
        <v>3674</v>
      </c>
      <c r="G410" t="str">
        <f ca="1"/>
        <v>1000 N. WEST STREET SUITE 1200 WILMINGTON, DE 19801</v>
      </c>
      <c r="H410">
        <f ca="1"/>
        <v>2023</v>
      </c>
      <c r="I410" t="str">
        <f ca="1"/>
        <v>FY</v>
      </c>
      <c r="J410">
        <f ca="1"/>
        <v>50.093068000000002</v>
      </c>
      <c r="K410">
        <f ca="1"/>
        <v>22522100000</v>
      </c>
      <c r="L410">
        <f ca="1"/>
        <v>3281100000</v>
      </c>
      <c r="M410">
        <f ca="1"/>
        <v>911000000</v>
      </c>
      <c r="N410">
        <f ca="1"/>
        <v>1192200000</v>
      </c>
      <c r="O410">
        <f ca="1"/>
        <v>1068300000</v>
      </c>
      <c r="P410" t="str">
        <f ca="1"/>
        <v/>
      </c>
      <c r="Q410">
        <f ca="1"/>
        <v>577400000</v>
      </c>
      <c r="R410">
        <f ca="1"/>
        <v>5102000000</v>
      </c>
      <c r="S410">
        <f ca="1"/>
        <v>11586900000</v>
      </c>
      <c r="T410">
        <f ca="1"/>
        <v>6884900000</v>
      </c>
      <c r="U410">
        <f ca="1"/>
        <v>2386700000</v>
      </c>
      <c r="V410">
        <f ca="1"/>
        <v>465800000</v>
      </c>
      <c r="W410" t="str">
        <f ca="1"/>
        <v/>
      </c>
      <c r="X410" t="str">
        <f ca="1"/>
        <v/>
      </c>
      <c r="Y410">
        <f ca="1"/>
        <v>4492100000</v>
      </c>
      <c r="Z410">
        <f ca="1"/>
        <v>15637200000</v>
      </c>
      <c r="AA410" t="str">
        <f ca="1"/>
        <v/>
      </c>
      <c r="AB410">
        <f ca="1"/>
        <v>1123500000</v>
      </c>
      <c r="AC410">
        <f ca="1"/>
        <v>1700000</v>
      </c>
      <c r="AD410">
        <f ca="1"/>
        <v>856100000</v>
      </c>
      <c r="AE410">
        <f ca="1"/>
        <v>2987500000</v>
      </c>
      <c r="AF410" t="str">
        <f ca="1"/>
        <v/>
      </c>
      <c r="AG410" t="str">
        <f ca="1"/>
        <v/>
      </c>
      <c r="AH410">
        <f ca="1"/>
        <v>238000000</v>
      </c>
      <c r="AI410">
        <f ca="1"/>
        <v>1784300000</v>
      </c>
      <c r="AJ410" t="str">
        <f ca="1"/>
        <v/>
      </c>
      <c r="AK410">
        <f ca="1"/>
        <v>248600000</v>
      </c>
      <c r="AL410">
        <f ca="1"/>
        <v>-163500000</v>
      </c>
      <c r="AM410">
        <f ca="1"/>
        <v>170600000</v>
      </c>
      <c r="AN410">
        <f ca="1"/>
        <v>304900000</v>
      </c>
      <c r="AO410">
        <f ca="1"/>
        <v>1288800000</v>
      </c>
      <c r="AP410" t="str">
        <f ca="1"/>
        <v/>
      </c>
      <c r="AQ410" t="str">
        <f ca="1"/>
        <v/>
      </c>
      <c r="AR410" t="str">
        <f ca="1"/>
        <v/>
      </c>
      <c r="AS410">
        <f ca="1"/>
        <v>-328400000</v>
      </c>
      <c r="AT410">
        <f ca="1"/>
        <v>-662900000</v>
      </c>
      <c r="AU410">
        <f ca="1"/>
        <v>204400000</v>
      </c>
      <c r="AV410">
        <f ca="1"/>
        <v>204400000</v>
      </c>
      <c r="AW410">
        <f ca="1"/>
        <v>-0.19</v>
      </c>
      <c r="AX410">
        <f ca="1"/>
        <v>894315500</v>
      </c>
      <c r="AY410" t="str">
        <f ca="1"/>
        <v/>
      </c>
      <c r="AZ410">
        <f ca="1"/>
        <v>255700000</v>
      </c>
      <c r="BA410">
        <f ca="1"/>
        <v>560600000</v>
      </c>
      <c r="BB410" t="str">
        <f ca="1"/>
        <v/>
      </c>
      <c r="BC410" t="str">
        <f ca="1"/>
        <v/>
      </c>
      <c r="BD410" t="str">
        <f ca="1"/>
        <v/>
      </c>
      <c r="BE410" t="str">
        <f ca="1"/>
        <v/>
      </c>
      <c r="BF410" t="str">
        <f ca="1"/>
        <v/>
      </c>
      <c r="BG410" t="str">
        <f ca="1"/>
        <v/>
      </c>
      <c r="BH410" t="str">
        <f ca="1"/>
        <v/>
      </c>
      <c r="BI410" t="str">
        <f ca="1"/>
        <v/>
      </c>
      <c r="BJ410" t="str">
        <f ca="1"/>
        <v/>
      </c>
      <c r="BK410" t="str">
        <f ca="1"/>
        <v/>
      </c>
      <c r="BL410">
        <f ca="1"/>
        <v>0.30569529484373098</v>
      </c>
      <c r="BM410">
        <f ca="1"/>
        <v>1.4988276670574401</v>
      </c>
      <c r="BN410">
        <f ca="1"/>
        <v>0.38169857962877601</v>
      </c>
      <c r="BO410">
        <f ca="1"/>
        <v>0.927137889135627</v>
      </c>
      <c r="BP410">
        <f ca="1"/>
        <v>-263.64772631578899</v>
      </c>
      <c r="BQ410">
        <f ca="1"/>
        <v>-1.0455836083186201E-2</v>
      </c>
      <c r="BR410">
        <f ca="1"/>
        <v>4080404.8975399202</v>
      </c>
      <c r="BS410">
        <f ca="1"/>
        <v>-6.0865646790985597E-10</v>
      </c>
    </row>
    <row r="411" spans="1:71" x14ac:dyDescent="0.3">
      <c r="A411">
        <f ca="1"/>
        <v>1835632</v>
      </c>
      <c r="B411" t="str">
        <f ca="1"/>
        <v>Marvell Technology, Inc.</v>
      </c>
      <c r="C411" t="str">
        <f ca="1"/>
        <v>MRVL</v>
      </c>
      <c r="D411" t="str">
        <f ca="1"/>
        <v>04 Manufacturing</v>
      </c>
      <c r="E411" t="str">
        <f ca="1"/>
        <v>Semiconductors &amp; Related Devices</v>
      </c>
      <c r="F411" t="str">
        <f ca="1"/>
        <v>3674</v>
      </c>
      <c r="G411" t="str">
        <f ca="1"/>
        <v>1000 N. WEST STREET SUITE 1200 WILMINGTON, DE 19801</v>
      </c>
      <c r="H411">
        <f ca="1"/>
        <v>2022</v>
      </c>
      <c r="I411" t="str">
        <f ca="1"/>
        <v>FY</v>
      </c>
      <c r="J411">
        <f ca="1"/>
        <v>53.430584000000003</v>
      </c>
      <c r="K411">
        <f ca="1"/>
        <v>22108597000</v>
      </c>
      <c r="L411">
        <f ca="1"/>
        <v>2493450000</v>
      </c>
      <c r="M411">
        <f ca="1"/>
        <v>613533000</v>
      </c>
      <c r="N411">
        <f ca="1"/>
        <v>1048583000</v>
      </c>
      <c r="O411">
        <f ca="1"/>
        <v>720331000</v>
      </c>
      <c r="P411" t="str">
        <f ca="1"/>
        <v/>
      </c>
      <c r="Q411">
        <f ca="1"/>
        <v>462773000</v>
      </c>
      <c r="R411">
        <f ca="1"/>
        <v>6153422000</v>
      </c>
      <c r="S411">
        <f ca="1"/>
        <v>11511129000</v>
      </c>
      <c r="T411">
        <f ca="1"/>
        <v>6406500000</v>
      </c>
      <c r="U411">
        <f ca="1"/>
        <v>1388542000</v>
      </c>
      <c r="V411">
        <f ca="1"/>
        <v>461509000</v>
      </c>
      <c r="W411" t="str">
        <f ca="1"/>
        <v/>
      </c>
      <c r="X411" t="str">
        <f ca="1"/>
        <v/>
      </c>
      <c r="Y411">
        <f ca="1"/>
        <v>4547977000</v>
      </c>
      <c r="Z411">
        <f ca="1"/>
        <v>15702097000</v>
      </c>
      <c r="AA411" t="str">
        <f ca="1"/>
        <v/>
      </c>
      <c r="AB411">
        <f ca="1"/>
        <v>1491358000</v>
      </c>
      <c r="AC411">
        <f ca="1"/>
        <v>1692000</v>
      </c>
      <c r="AD411">
        <f ca="1"/>
        <v>846695000</v>
      </c>
      <c r="AE411">
        <f ca="1"/>
        <v>2064225000</v>
      </c>
      <c r="AF411" t="str">
        <f ca="1"/>
        <v/>
      </c>
      <c r="AG411" t="str">
        <f ca="1"/>
        <v/>
      </c>
      <c r="AH411">
        <f ca="1"/>
        <v>-347668000</v>
      </c>
      <c r="AI411">
        <f ca="1"/>
        <v>1424306000</v>
      </c>
      <c r="AJ411" t="str">
        <f ca="1"/>
        <v/>
      </c>
      <c r="AK411">
        <f ca="1"/>
        <v>-62461000</v>
      </c>
      <c r="AL411">
        <f ca="1"/>
        <v>-421034000</v>
      </c>
      <c r="AM411">
        <f ca="1"/>
        <v>139341000</v>
      </c>
      <c r="AN411">
        <f ca="1"/>
        <v>265934000</v>
      </c>
      <c r="AO411">
        <f ca="1"/>
        <v>819368000</v>
      </c>
      <c r="AP411" t="str">
        <f ca="1"/>
        <v/>
      </c>
      <c r="AQ411" t="str">
        <f ca="1"/>
        <v/>
      </c>
      <c r="AR411" t="str">
        <f ca="1"/>
        <v/>
      </c>
      <c r="AS411">
        <f ca="1"/>
        <v>-3745130000</v>
      </c>
      <c r="AT411">
        <f ca="1"/>
        <v>2790828000</v>
      </c>
      <c r="AU411">
        <f ca="1"/>
        <v>191049000</v>
      </c>
      <c r="AV411">
        <f ca="1"/>
        <v>191049000</v>
      </c>
      <c r="AW411">
        <f ca="1"/>
        <v>-0.53</v>
      </c>
      <c r="AX411" t="str">
        <f ca="1"/>
        <v/>
      </c>
      <c r="AY411" t="str">
        <f ca="1"/>
        <v/>
      </c>
      <c r="AZ411">
        <f ca="1"/>
        <v>-344154000</v>
      </c>
      <c r="BA411">
        <f ca="1"/>
        <v>-78220000</v>
      </c>
      <c r="BB411" t="str">
        <f ca="1"/>
        <v/>
      </c>
      <c r="BC411" t="str">
        <f ca="1"/>
        <v/>
      </c>
      <c r="BD411" t="str">
        <f ca="1"/>
        <v/>
      </c>
      <c r="BE411" t="str">
        <f ca="1"/>
        <v/>
      </c>
      <c r="BF411" t="str">
        <f ca="1"/>
        <v/>
      </c>
      <c r="BG411" t="str">
        <f ca="1"/>
        <v/>
      </c>
      <c r="BH411" t="str">
        <f ca="1"/>
        <v/>
      </c>
      <c r="BI411" t="str">
        <f ca="1"/>
        <v/>
      </c>
      <c r="BJ411" t="str">
        <f ca="1"/>
        <v/>
      </c>
      <c r="BK411" t="str">
        <f ca="1"/>
        <v/>
      </c>
      <c r="BL411">
        <f ca="1"/>
        <v>0.289774154370809</v>
      </c>
      <c r="BM411">
        <f ca="1"/>
        <v>-2.46986888281267</v>
      </c>
      <c r="BN411">
        <f ca="1"/>
        <v>0.44185411748438302</v>
      </c>
      <c r="BO411">
        <f ca="1"/>
        <v>1.27696461468216</v>
      </c>
      <c r="BP411">
        <f ca="1"/>
        <v>-100.812422641509</v>
      </c>
      <c r="BQ411">
        <f ca="1"/>
        <v>-2.6813870784265299E-2</v>
      </c>
      <c r="BR411">
        <f ca="1"/>
        <v>3575648.7333172299</v>
      </c>
      <c r="BS411">
        <f ca="1"/>
        <v>-1.8034667293164699E-9</v>
      </c>
    </row>
    <row r="412" spans="1:71" x14ac:dyDescent="0.3">
      <c r="A412">
        <f ca="1"/>
        <v>1835632</v>
      </c>
      <c r="B412" t="str">
        <f ca="1"/>
        <v>Marvell Technology, Inc.</v>
      </c>
      <c r="C412" t="str">
        <f ca="1"/>
        <v>MRVL</v>
      </c>
      <c r="D412" t="str">
        <f ca="1"/>
        <v>04 Manufacturing</v>
      </c>
      <c r="E412" t="str">
        <f ca="1"/>
        <v>Semiconductors &amp; Related Devices</v>
      </c>
      <c r="F412" t="str">
        <f ca="1"/>
        <v>3674</v>
      </c>
      <c r="G412" t="str">
        <f ca="1"/>
        <v>1000 N. WEST STREET SUITE 1200 WILMINGTON, DE 19801</v>
      </c>
      <c r="H412">
        <f ca="1"/>
        <v>2021</v>
      </c>
      <c r="I412" t="str">
        <f ca="1"/>
        <v>FY</v>
      </c>
      <c r="J412">
        <f ca="1"/>
        <v>56.368122999999997</v>
      </c>
      <c r="K412" t="str">
        <f ca="1"/>
        <v/>
      </c>
      <c r="L412" t="str">
        <f ca="1"/>
        <v/>
      </c>
      <c r="M412" t="str">
        <f ca="1"/>
        <v/>
      </c>
      <c r="N412" t="str">
        <f ca="1"/>
        <v/>
      </c>
      <c r="O412" t="str">
        <f ca="1"/>
        <v/>
      </c>
      <c r="P412" t="str">
        <f ca="1"/>
        <v/>
      </c>
      <c r="Q412" t="str">
        <f ca="1"/>
        <v/>
      </c>
      <c r="R412" t="str">
        <f ca="1"/>
        <v/>
      </c>
      <c r="S412" t="str">
        <f ca="1"/>
        <v/>
      </c>
      <c r="T412" t="str">
        <f ca="1"/>
        <v/>
      </c>
      <c r="U412" t="str">
        <f ca="1"/>
        <v/>
      </c>
      <c r="V412" t="str">
        <f ca="1"/>
        <v/>
      </c>
      <c r="W412" t="str">
        <f ca="1"/>
        <v/>
      </c>
      <c r="X412" t="str">
        <f ca="1"/>
        <v/>
      </c>
      <c r="Y412" t="str">
        <f ca="1"/>
        <v/>
      </c>
      <c r="Z412" t="str">
        <f ca="1"/>
        <v/>
      </c>
      <c r="AA412" t="str">
        <f ca="1"/>
        <v/>
      </c>
      <c r="AB412" t="str">
        <f ca="1"/>
        <v/>
      </c>
      <c r="AC412" t="str">
        <f ca="1"/>
        <v/>
      </c>
      <c r="AD412" t="str">
        <f ca="1"/>
        <v/>
      </c>
      <c r="AE412" t="str">
        <f ca="1"/>
        <v/>
      </c>
      <c r="AF412" t="str">
        <f ca="1"/>
        <v/>
      </c>
      <c r="AG412" t="str">
        <f ca="1"/>
        <v/>
      </c>
      <c r="AH412" t="str">
        <f ca="1"/>
        <v/>
      </c>
      <c r="AI412" t="str">
        <f ca="1"/>
        <v/>
      </c>
      <c r="AJ412" t="str">
        <f ca="1"/>
        <v/>
      </c>
      <c r="AK412" t="str">
        <f ca="1"/>
        <v/>
      </c>
      <c r="AL412" t="str">
        <f ca="1"/>
        <v/>
      </c>
      <c r="AM412" t="str">
        <f ca="1"/>
        <v/>
      </c>
      <c r="AN412" t="str">
        <f ca="1"/>
        <v/>
      </c>
      <c r="AO412" t="str">
        <f ca="1"/>
        <v/>
      </c>
      <c r="AP412" t="str">
        <f ca="1"/>
        <v/>
      </c>
      <c r="AQ412" t="str">
        <f ca="1"/>
        <v/>
      </c>
      <c r="AR412" t="str">
        <f ca="1"/>
        <v/>
      </c>
      <c r="AS412" t="str">
        <f ca="1"/>
        <v/>
      </c>
      <c r="AT412" t="str">
        <f ca="1"/>
        <v/>
      </c>
      <c r="AU412" t="str">
        <f ca="1"/>
        <v/>
      </c>
      <c r="AV412" t="str">
        <f ca="1"/>
        <v/>
      </c>
      <c r="AW412" t="str">
        <f ca="1"/>
        <v/>
      </c>
      <c r="AX412" t="str">
        <f ca="1"/>
        <v/>
      </c>
      <c r="AY412" t="str">
        <f ca="1"/>
        <v/>
      </c>
      <c r="AZ412" t="str">
        <f ca="1"/>
        <v/>
      </c>
      <c r="BA412" t="str">
        <f ca="1"/>
        <v/>
      </c>
      <c r="BB412" t="str">
        <f ca="1"/>
        <v/>
      </c>
      <c r="BC412" t="str">
        <f ca="1"/>
        <v/>
      </c>
      <c r="BD412" t="str">
        <f ca="1"/>
        <v/>
      </c>
      <c r="BE412" t="str">
        <f ca="1"/>
        <v/>
      </c>
      <c r="BF412" t="str">
        <f ca="1"/>
        <v/>
      </c>
      <c r="BG412" t="str">
        <f ca="1"/>
        <v/>
      </c>
      <c r="BH412" t="str">
        <f ca="1"/>
        <v/>
      </c>
      <c r="BI412" t="str">
        <f ca="1"/>
        <v/>
      </c>
      <c r="BJ412" t="str">
        <f ca="1"/>
        <v/>
      </c>
      <c r="BK412" t="str">
        <f ca="1"/>
        <v/>
      </c>
      <c r="BL412" t="str">
        <f ca="1"/>
        <v/>
      </c>
      <c r="BM412" t="str">
        <f ca="1"/>
        <v/>
      </c>
      <c r="BN412" t="str">
        <f ca="1"/>
        <v/>
      </c>
      <c r="BO412" t="str">
        <f ca="1"/>
        <v/>
      </c>
      <c r="BP412" t="str">
        <f ca="1"/>
        <v/>
      </c>
      <c r="BQ412" t="str">
        <f ca="1"/>
        <v/>
      </c>
      <c r="BR412" t="str">
        <f ca="1"/>
        <v/>
      </c>
      <c r="BS412" t="str">
        <f ca="1"/>
        <v/>
      </c>
    </row>
    <row r="413" spans="1:71" x14ac:dyDescent="0.3">
      <c r="A413">
        <f ca="1"/>
        <v>1835632</v>
      </c>
      <c r="B413" t="str">
        <f ca="1"/>
        <v>Marvell Technology, Inc.</v>
      </c>
      <c r="C413" t="str">
        <f ca="1"/>
        <v>MRVL</v>
      </c>
      <c r="D413" t="str">
        <f ca="1"/>
        <v>04 Manufacturing</v>
      </c>
      <c r="E413" t="str">
        <f ca="1"/>
        <v>Semiconductors &amp; Related Devices</v>
      </c>
      <c r="F413" t="str">
        <f ca="1"/>
        <v>3674</v>
      </c>
      <c r="G413" t="str">
        <f ca="1"/>
        <v>1000 N. WEST STREET SUITE 1200 WILMINGTON, DE 19801</v>
      </c>
      <c r="H413">
        <f ca="1"/>
        <v>2020</v>
      </c>
      <c r="I413" t="str">
        <f ca="1"/>
        <v>FY</v>
      </c>
      <c r="J413">
        <f ca="1"/>
        <v>31.664607</v>
      </c>
      <c r="K413" t="str">
        <f ca="1"/>
        <v/>
      </c>
      <c r="L413" t="str">
        <f ca="1"/>
        <v/>
      </c>
      <c r="M413" t="str">
        <f ca="1"/>
        <v/>
      </c>
      <c r="N413" t="str">
        <f ca="1"/>
        <v/>
      </c>
      <c r="O413" t="str">
        <f ca="1"/>
        <v/>
      </c>
      <c r="P413" t="str">
        <f ca="1"/>
        <v/>
      </c>
      <c r="Q413" t="str">
        <f ca="1"/>
        <v/>
      </c>
      <c r="R413" t="str">
        <f ca="1"/>
        <v/>
      </c>
      <c r="S413" t="str">
        <f ca="1"/>
        <v/>
      </c>
      <c r="T413" t="str">
        <f ca="1"/>
        <v/>
      </c>
      <c r="U413" t="str">
        <f ca="1"/>
        <v/>
      </c>
      <c r="V413" t="str">
        <f ca="1"/>
        <v/>
      </c>
      <c r="W413" t="str">
        <f ca="1"/>
        <v/>
      </c>
      <c r="X413" t="str">
        <f ca="1"/>
        <v/>
      </c>
      <c r="Y413" t="str">
        <f ca="1"/>
        <v/>
      </c>
      <c r="Z413" t="str">
        <f ca="1"/>
        <v/>
      </c>
      <c r="AA413" t="str">
        <f ca="1"/>
        <v/>
      </c>
      <c r="AB413" t="str">
        <f ca="1"/>
        <v/>
      </c>
      <c r="AC413" t="str">
        <f ca="1"/>
        <v/>
      </c>
      <c r="AD413" t="str">
        <f ca="1"/>
        <v/>
      </c>
      <c r="AE413" t="str">
        <f ca="1"/>
        <v/>
      </c>
      <c r="AF413" t="str">
        <f ca="1"/>
        <v/>
      </c>
      <c r="AG413" t="str">
        <f ca="1"/>
        <v/>
      </c>
      <c r="AH413" t="str">
        <f ca="1"/>
        <v/>
      </c>
      <c r="AI413" t="str">
        <f ca="1"/>
        <v/>
      </c>
      <c r="AJ413" t="str">
        <f ca="1"/>
        <v/>
      </c>
      <c r="AK413" t="str">
        <f ca="1"/>
        <v/>
      </c>
      <c r="AL413" t="str">
        <f ca="1"/>
        <v/>
      </c>
      <c r="AM413" t="str">
        <f ca="1"/>
        <v/>
      </c>
      <c r="AN413" t="str">
        <f ca="1"/>
        <v/>
      </c>
      <c r="AO413" t="str">
        <f ca="1"/>
        <v/>
      </c>
      <c r="AP413" t="str">
        <f ca="1"/>
        <v/>
      </c>
      <c r="AQ413" t="str">
        <f ca="1"/>
        <v/>
      </c>
      <c r="AR413" t="str">
        <f ca="1"/>
        <v/>
      </c>
      <c r="AS413" t="str">
        <f ca="1"/>
        <v/>
      </c>
      <c r="AT413" t="str">
        <f ca="1"/>
        <v/>
      </c>
      <c r="AU413" t="str">
        <f ca="1"/>
        <v/>
      </c>
      <c r="AV413" t="str">
        <f ca="1"/>
        <v/>
      </c>
      <c r="AW413" t="str">
        <f ca="1"/>
        <v/>
      </c>
      <c r="AX413" t="str">
        <f ca="1"/>
        <v/>
      </c>
      <c r="AY413" t="str">
        <f ca="1"/>
        <v/>
      </c>
      <c r="AZ413" t="str">
        <f ca="1"/>
        <v/>
      </c>
      <c r="BA413" t="str">
        <f ca="1"/>
        <v/>
      </c>
      <c r="BB413" t="str">
        <f ca="1"/>
        <v/>
      </c>
      <c r="BC413" t="str">
        <f ca="1"/>
        <v/>
      </c>
      <c r="BD413" t="str">
        <f ca="1"/>
        <v/>
      </c>
      <c r="BE413" t="str">
        <f ca="1"/>
        <v/>
      </c>
      <c r="BF413" t="str">
        <f ca="1"/>
        <v/>
      </c>
      <c r="BG413" t="str">
        <f ca="1"/>
        <v/>
      </c>
      <c r="BH413" t="str">
        <f ca="1"/>
        <v/>
      </c>
      <c r="BI413" t="str">
        <f ca="1"/>
        <v/>
      </c>
      <c r="BJ413" t="str">
        <f ca="1"/>
        <v/>
      </c>
      <c r="BK413" t="str">
        <f ca="1"/>
        <v/>
      </c>
      <c r="BL413" t="str">
        <f ca="1"/>
        <v/>
      </c>
      <c r="BM413" t="str">
        <f ca="1"/>
        <v/>
      </c>
      <c r="BN413" t="str">
        <f ca="1"/>
        <v/>
      </c>
      <c r="BO413" t="str">
        <f ca="1"/>
        <v/>
      </c>
      <c r="BP413" t="str">
        <f ca="1"/>
        <v/>
      </c>
      <c r="BQ413" t="str">
        <f ca="1"/>
        <v/>
      </c>
      <c r="BR413" t="str">
        <f ca="1"/>
        <v/>
      </c>
      <c r="BS413" t="str">
        <f ca="1"/>
        <v/>
      </c>
    </row>
    <row r="414" spans="1:71" x14ac:dyDescent="0.3">
      <c r="A414">
        <f ca="1"/>
        <v>1835632</v>
      </c>
      <c r="B414" t="str">
        <f ca="1"/>
        <v>Marvell Technology, Inc.</v>
      </c>
      <c r="C414" t="str">
        <f ca="1"/>
        <v>MRVL</v>
      </c>
      <c r="D414" t="str">
        <f ca="1"/>
        <v>04 Manufacturing</v>
      </c>
      <c r="E414" t="str">
        <f ca="1"/>
        <v>Semiconductors &amp; Related Devices</v>
      </c>
      <c r="F414" t="str">
        <f ca="1"/>
        <v>3674</v>
      </c>
      <c r="G414" t="str">
        <f ca="1"/>
        <v>1000 N. WEST STREET SUITE 1200 WILMINGTON, DE 19801</v>
      </c>
      <c r="H414">
        <f ca="1"/>
        <v>2019</v>
      </c>
      <c r="I414" t="str">
        <f ca="1"/>
        <v>FY</v>
      </c>
      <c r="J414">
        <f ca="1"/>
        <v>21.905387999999999</v>
      </c>
      <c r="K414" t="str">
        <f ca="1"/>
        <v/>
      </c>
      <c r="L414" t="str">
        <f ca="1"/>
        <v/>
      </c>
      <c r="M414" t="str">
        <f ca="1"/>
        <v/>
      </c>
      <c r="N414" t="str">
        <f ca="1"/>
        <v/>
      </c>
      <c r="O414" t="str">
        <f ca="1"/>
        <v/>
      </c>
      <c r="P414" t="str">
        <f ca="1"/>
        <v/>
      </c>
      <c r="Q414" t="str">
        <f ca="1"/>
        <v/>
      </c>
      <c r="R414" t="str">
        <f ca="1"/>
        <v/>
      </c>
      <c r="S414" t="str">
        <f ca="1"/>
        <v/>
      </c>
      <c r="T414" t="str">
        <f ca="1"/>
        <v/>
      </c>
      <c r="U414" t="str">
        <f ca="1"/>
        <v/>
      </c>
      <c r="V414" t="str">
        <f ca="1"/>
        <v/>
      </c>
      <c r="W414" t="str">
        <f ca="1"/>
        <v/>
      </c>
      <c r="X414" t="str">
        <f ca="1"/>
        <v/>
      </c>
      <c r="Y414" t="str">
        <f ca="1"/>
        <v/>
      </c>
      <c r="Z414" t="str">
        <f ca="1"/>
        <v/>
      </c>
      <c r="AA414" t="str">
        <f ca="1"/>
        <v/>
      </c>
      <c r="AB414" t="str">
        <f ca="1"/>
        <v/>
      </c>
      <c r="AC414" t="str">
        <f ca="1"/>
        <v/>
      </c>
      <c r="AD414" t="str">
        <f ca="1"/>
        <v/>
      </c>
      <c r="AE414" t="str">
        <f ca="1"/>
        <v/>
      </c>
      <c r="AF414" t="str">
        <f ca="1"/>
        <v/>
      </c>
      <c r="AG414" t="str">
        <f ca="1"/>
        <v/>
      </c>
      <c r="AH414" t="str">
        <f ca="1"/>
        <v/>
      </c>
      <c r="AI414" t="str">
        <f ca="1"/>
        <v/>
      </c>
      <c r="AJ414" t="str">
        <f ca="1"/>
        <v/>
      </c>
      <c r="AK414" t="str">
        <f ca="1"/>
        <v/>
      </c>
      <c r="AL414" t="str">
        <f ca="1"/>
        <v/>
      </c>
      <c r="AM414" t="str">
        <f ca="1"/>
        <v/>
      </c>
      <c r="AN414" t="str">
        <f ca="1"/>
        <v/>
      </c>
      <c r="AO414" t="str">
        <f ca="1"/>
        <v/>
      </c>
      <c r="AP414" t="str">
        <f ca="1"/>
        <v/>
      </c>
      <c r="AQ414" t="str">
        <f ca="1"/>
        <v/>
      </c>
      <c r="AR414" t="str">
        <f ca="1"/>
        <v/>
      </c>
      <c r="AS414" t="str">
        <f ca="1"/>
        <v/>
      </c>
      <c r="AT414" t="str">
        <f ca="1"/>
        <v/>
      </c>
      <c r="AU414" t="str">
        <f ca="1"/>
        <v/>
      </c>
      <c r="AV414" t="str">
        <f ca="1"/>
        <v/>
      </c>
      <c r="AW414" t="str">
        <f ca="1"/>
        <v/>
      </c>
      <c r="AX414" t="str">
        <f ca="1"/>
        <v/>
      </c>
      <c r="AY414" t="str">
        <f ca="1"/>
        <v/>
      </c>
      <c r="AZ414" t="str">
        <f ca="1"/>
        <v/>
      </c>
      <c r="BA414" t="str">
        <f ca="1"/>
        <v/>
      </c>
      <c r="BB414" t="str">
        <f ca="1"/>
        <v/>
      </c>
      <c r="BC414" t="str">
        <f ca="1"/>
        <v/>
      </c>
      <c r="BD414" t="str">
        <f ca="1"/>
        <v/>
      </c>
      <c r="BE414" t="str">
        <f ca="1"/>
        <v/>
      </c>
      <c r="BF414" t="str">
        <f ca="1"/>
        <v/>
      </c>
      <c r="BG414" t="str">
        <f ca="1"/>
        <v/>
      </c>
      <c r="BH414" t="str">
        <f ca="1"/>
        <v/>
      </c>
      <c r="BI414" t="str">
        <f ca="1"/>
        <v/>
      </c>
      <c r="BJ414" t="str">
        <f ca="1"/>
        <v/>
      </c>
      <c r="BK414" t="str">
        <f ca="1"/>
        <v/>
      </c>
      <c r="BL414" t="str">
        <f ca="1"/>
        <v/>
      </c>
      <c r="BM414" t="str">
        <f ca="1"/>
        <v/>
      </c>
      <c r="BN414" t="str">
        <f ca="1"/>
        <v/>
      </c>
      <c r="BO414" t="str">
        <f ca="1"/>
        <v/>
      </c>
      <c r="BP414" t="str">
        <f ca="1"/>
        <v/>
      </c>
      <c r="BQ414" t="str">
        <f ca="1"/>
        <v/>
      </c>
      <c r="BR414" t="str">
        <f ca="1"/>
        <v/>
      </c>
      <c r="BS414" t="str">
        <f ca="1"/>
        <v/>
      </c>
    </row>
    <row r="415" spans="1:71" x14ac:dyDescent="0.3">
      <c r="A415">
        <f ca="1"/>
        <v>1835632</v>
      </c>
      <c r="B415" t="str">
        <f ca="1"/>
        <v>Marvell Technology, Inc.</v>
      </c>
      <c r="C415" t="str">
        <f ca="1"/>
        <v>MRVL</v>
      </c>
      <c r="D415" t="str">
        <f ca="1"/>
        <v>04 Manufacturing</v>
      </c>
      <c r="E415" t="str">
        <f ca="1"/>
        <v>Semiconductors &amp; Related Devices</v>
      </c>
      <c r="F415" t="str">
        <f ca="1"/>
        <v>3674</v>
      </c>
      <c r="G415" t="str">
        <f ca="1"/>
        <v>1000 N. WEST STREET SUITE 1200 WILMINGTON, DE 19801</v>
      </c>
      <c r="H415">
        <f ca="1"/>
        <v>2018</v>
      </c>
      <c r="I415" t="str">
        <f ca="1"/>
        <v>FY</v>
      </c>
      <c r="J415">
        <f ca="1"/>
        <v>19.122674</v>
      </c>
      <c r="K415" t="str">
        <f ca="1"/>
        <v/>
      </c>
      <c r="L415" t="str">
        <f ca="1"/>
        <v/>
      </c>
      <c r="M415" t="str">
        <f ca="1"/>
        <v/>
      </c>
      <c r="N415" t="str">
        <f ca="1"/>
        <v/>
      </c>
      <c r="O415" t="str">
        <f ca="1"/>
        <v/>
      </c>
      <c r="P415" t="str">
        <f ca="1"/>
        <v/>
      </c>
      <c r="Q415" t="str">
        <f ca="1"/>
        <v/>
      </c>
      <c r="R415" t="str">
        <f ca="1"/>
        <v/>
      </c>
      <c r="S415" t="str">
        <f ca="1"/>
        <v/>
      </c>
      <c r="T415" t="str">
        <f ca="1"/>
        <v/>
      </c>
      <c r="U415" t="str">
        <f ca="1"/>
        <v/>
      </c>
      <c r="V415" t="str">
        <f ca="1"/>
        <v/>
      </c>
      <c r="W415" t="str">
        <f ca="1"/>
        <v/>
      </c>
      <c r="X415" t="str">
        <f ca="1"/>
        <v/>
      </c>
      <c r="Y415" t="str">
        <f ca="1"/>
        <v/>
      </c>
      <c r="Z415" t="str">
        <f ca="1"/>
        <v/>
      </c>
      <c r="AA415" t="str">
        <f ca="1"/>
        <v/>
      </c>
      <c r="AB415" t="str">
        <f ca="1"/>
        <v/>
      </c>
      <c r="AC415" t="str">
        <f ca="1"/>
        <v/>
      </c>
      <c r="AD415" t="str">
        <f ca="1"/>
        <v/>
      </c>
      <c r="AE415" t="str">
        <f ca="1"/>
        <v/>
      </c>
      <c r="AF415" t="str">
        <f ca="1"/>
        <v/>
      </c>
      <c r="AG415" t="str">
        <f ca="1"/>
        <v/>
      </c>
      <c r="AH415" t="str">
        <f ca="1"/>
        <v/>
      </c>
      <c r="AI415" t="str">
        <f ca="1"/>
        <v/>
      </c>
      <c r="AJ415" t="str">
        <f ca="1"/>
        <v/>
      </c>
      <c r="AK415" t="str">
        <f ca="1"/>
        <v/>
      </c>
      <c r="AL415" t="str">
        <f ca="1"/>
        <v/>
      </c>
      <c r="AM415" t="str">
        <f ca="1"/>
        <v/>
      </c>
      <c r="AN415" t="str">
        <f ca="1"/>
        <v/>
      </c>
      <c r="AO415" t="str">
        <f ca="1"/>
        <v/>
      </c>
      <c r="AP415" t="str">
        <f ca="1"/>
        <v/>
      </c>
      <c r="AQ415" t="str">
        <f ca="1"/>
        <v/>
      </c>
      <c r="AR415" t="str">
        <f ca="1"/>
        <v/>
      </c>
      <c r="AS415" t="str">
        <f ca="1"/>
        <v/>
      </c>
      <c r="AT415" t="str">
        <f ca="1"/>
        <v/>
      </c>
      <c r="AU415" t="str">
        <f ca="1"/>
        <v/>
      </c>
      <c r="AV415" t="str">
        <f ca="1"/>
        <v/>
      </c>
      <c r="AW415" t="str">
        <f ca="1"/>
        <v/>
      </c>
      <c r="AX415" t="str">
        <f ca="1"/>
        <v/>
      </c>
      <c r="AY415" t="str">
        <f ca="1"/>
        <v/>
      </c>
      <c r="AZ415" t="str">
        <f ca="1"/>
        <v/>
      </c>
      <c r="BA415" t="str">
        <f ca="1"/>
        <v/>
      </c>
      <c r="BB415" t="str">
        <f ca="1"/>
        <v/>
      </c>
      <c r="BC415" t="str">
        <f ca="1"/>
        <v/>
      </c>
      <c r="BD415" t="str">
        <f ca="1"/>
        <v/>
      </c>
      <c r="BE415" t="str">
        <f ca="1"/>
        <v/>
      </c>
      <c r="BF415" t="str">
        <f ca="1"/>
        <v/>
      </c>
      <c r="BG415" t="str">
        <f ca="1"/>
        <v/>
      </c>
      <c r="BH415" t="str">
        <f ca="1"/>
        <v/>
      </c>
      <c r="BI415" t="str">
        <f ca="1"/>
        <v/>
      </c>
      <c r="BJ415" t="str">
        <f ca="1"/>
        <v/>
      </c>
      <c r="BK415" t="str">
        <f ca="1"/>
        <v/>
      </c>
      <c r="BL415" t="str">
        <f ca="1"/>
        <v/>
      </c>
      <c r="BM415" t="str">
        <f ca="1"/>
        <v/>
      </c>
      <c r="BN415" t="str">
        <f ca="1"/>
        <v/>
      </c>
      <c r="BO415" t="str">
        <f ca="1"/>
        <v/>
      </c>
      <c r="BP415" t="str">
        <f ca="1"/>
        <v/>
      </c>
      <c r="BQ415" t="str">
        <f ca="1"/>
        <v/>
      </c>
      <c r="BR415" t="str">
        <f ca="1"/>
        <v/>
      </c>
      <c r="BS415" t="str">
        <f ca="1"/>
        <v/>
      </c>
    </row>
    <row r="416" spans="1:71" x14ac:dyDescent="0.3">
      <c r="A416">
        <f ca="1"/>
        <v>1835632</v>
      </c>
      <c r="B416" t="str">
        <f ca="1"/>
        <v>Marvell Technology, Inc.</v>
      </c>
      <c r="C416" t="str">
        <f ca="1"/>
        <v>MRVL</v>
      </c>
      <c r="D416" t="str">
        <f ca="1"/>
        <v>04 Manufacturing</v>
      </c>
      <c r="E416" t="str">
        <f ca="1"/>
        <v>Semiconductors &amp; Related Devices</v>
      </c>
      <c r="F416" t="str">
        <f ca="1"/>
        <v>3674</v>
      </c>
      <c r="G416" t="str">
        <f ca="1"/>
        <v>1000 N. WEST STREET SUITE 1200 WILMINGTON, DE 19801</v>
      </c>
      <c r="H416">
        <f ca="1"/>
        <v>2017</v>
      </c>
      <c r="I416" t="str">
        <f ca="1"/>
        <v>FY</v>
      </c>
      <c r="J416">
        <f ca="1"/>
        <v>16.643581000000001</v>
      </c>
      <c r="K416" t="str">
        <f ca="1"/>
        <v/>
      </c>
      <c r="L416" t="str">
        <f ca="1"/>
        <v/>
      </c>
      <c r="M416" t="str">
        <f ca="1"/>
        <v/>
      </c>
      <c r="N416" t="str">
        <f ca="1"/>
        <v/>
      </c>
      <c r="O416" t="str">
        <f ca="1"/>
        <v/>
      </c>
      <c r="P416" t="str">
        <f ca="1"/>
        <v/>
      </c>
      <c r="Q416" t="str">
        <f ca="1"/>
        <v/>
      </c>
      <c r="R416" t="str">
        <f ca="1"/>
        <v/>
      </c>
      <c r="S416" t="str">
        <f ca="1"/>
        <v/>
      </c>
      <c r="T416" t="str">
        <f ca="1"/>
        <v/>
      </c>
      <c r="U416" t="str">
        <f ca="1"/>
        <v/>
      </c>
      <c r="V416" t="str">
        <f ca="1"/>
        <v/>
      </c>
      <c r="W416" t="str">
        <f ca="1"/>
        <v/>
      </c>
      <c r="X416" t="str">
        <f ca="1"/>
        <v/>
      </c>
      <c r="Y416" t="str">
        <f ca="1"/>
        <v/>
      </c>
      <c r="Z416" t="str">
        <f ca="1"/>
        <v/>
      </c>
      <c r="AA416" t="str">
        <f ca="1"/>
        <v/>
      </c>
      <c r="AB416" t="str">
        <f ca="1"/>
        <v/>
      </c>
      <c r="AC416" t="str">
        <f ca="1"/>
        <v/>
      </c>
      <c r="AD416" t="str">
        <f ca="1"/>
        <v/>
      </c>
      <c r="AE416" t="str">
        <f ca="1"/>
        <v/>
      </c>
      <c r="AF416" t="str">
        <f ca="1"/>
        <v/>
      </c>
      <c r="AG416" t="str">
        <f ca="1"/>
        <v/>
      </c>
      <c r="AH416" t="str">
        <f ca="1"/>
        <v/>
      </c>
      <c r="AI416" t="str">
        <f ca="1"/>
        <v/>
      </c>
      <c r="AJ416" t="str">
        <f ca="1"/>
        <v/>
      </c>
      <c r="AK416" t="str">
        <f ca="1"/>
        <v/>
      </c>
      <c r="AL416" t="str">
        <f ca="1"/>
        <v/>
      </c>
      <c r="AM416" t="str">
        <f ca="1"/>
        <v/>
      </c>
      <c r="AN416" t="str">
        <f ca="1"/>
        <v/>
      </c>
      <c r="AO416" t="str">
        <f ca="1"/>
        <v/>
      </c>
      <c r="AP416" t="str">
        <f ca="1"/>
        <v/>
      </c>
      <c r="AQ416" t="str">
        <f ca="1"/>
        <v/>
      </c>
      <c r="AR416" t="str">
        <f ca="1"/>
        <v/>
      </c>
      <c r="AS416" t="str">
        <f ca="1"/>
        <v/>
      </c>
      <c r="AT416" t="str">
        <f ca="1"/>
        <v/>
      </c>
      <c r="AU416" t="str">
        <f ca="1"/>
        <v/>
      </c>
      <c r="AV416" t="str">
        <f ca="1"/>
        <v/>
      </c>
      <c r="AW416" t="str">
        <f ca="1"/>
        <v/>
      </c>
      <c r="AX416" t="str">
        <f ca="1"/>
        <v/>
      </c>
      <c r="AY416" t="str">
        <f ca="1"/>
        <v/>
      </c>
      <c r="AZ416" t="str">
        <f ca="1"/>
        <v/>
      </c>
      <c r="BA416" t="str">
        <f ca="1"/>
        <v/>
      </c>
      <c r="BB416" t="str">
        <f ca="1"/>
        <v/>
      </c>
      <c r="BC416" t="str">
        <f ca="1"/>
        <v/>
      </c>
      <c r="BD416" t="str">
        <f ca="1"/>
        <v/>
      </c>
      <c r="BE416" t="str">
        <f ca="1"/>
        <v/>
      </c>
      <c r="BF416" t="str">
        <f ca="1"/>
        <v/>
      </c>
      <c r="BG416" t="str">
        <f ca="1"/>
        <v/>
      </c>
      <c r="BH416" t="str">
        <f ca="1"/>
        <v/>
      </c>
      <c r="BI416" t="str">
        <f ca="1"/>
        <v/>
      </c>
      <c r="BJ416" t="str">
        <f ca="1"/>
        <v/>
      </c>
      <c r="BK416" t="str">
        <f ca="1"/>
        <v/>
      </c>
      <c r="BL416" t="str">
        <f ca="1"/>
        <v/>
      </c>
      <c r="BM416" t="str">
        <f ca="1"/>
        <v/>
      </c>
      <c r="BN416" t="str">
        <f ca="1"/>
        <v/>
      </c>
      <c r="BO416" t="str">
        <f ca="1"/>
        <v/>
      </c>
      <c r="BP416" t="str">
        <f ca="1"/>
        <v/>
      </c>
      <c r="BQ416" t="str">
        <f ca="1"/>
        <v/>
      </c>
      <c r="BR416" t="str">
        <f ca="1"/>
        <v/>
      </c>
      <c r="BS416" t="str">
        <f ca="1"/>
        <v/>
      </c>
    </row>
    <row r="417" spans="1:71" x14ac:dyDescent="0.3">
      <c r="A417">
        <f ca="1"/>
        <v>1493594</v>
      </c>
      <c r="B417" t="str">
        <f ca="1"/>
        <v>MACOM Technology Solutions Holdings, Inc.</v>
      </c>
      <c r="C417" t="str">
        <f ca="1"/>
        <v>MTSI</v>
      </c>
      <c r="D417" t="str">
        <f ca="1"/>
        <v>04 Manufacturing</v>
      </c>
      <c r="E417" t="str">
        <f ca="1"/>
        <v>Semiconductors &amp; Related Devices</v>
      </c>
      <c r="F417" t="str">
        <f ca="1"/>
        <v>3674</v>
      </c>
      <c r="G417" t="str">
        <f ca="1"/>
        <v>100 CHELMSFORD STREET LOWELL, MA 01851</v>
      </c>
      <c r="H417">
        <f ca="1"/>
        <v>2026</v>
      </c>
      <c r="I417" t="str">
        <f ca="1"/>
        <v>FY</v>
      </c>
      <c r="J417">
        <f ca="1"/>
        <v>223.910743</v>
      </c>
      <c r="K417" t="str">
        <f ca="1"/>
        <v/>
      </c>
      <c r="L417" t="str">
        <f ca="1"/>
        <v/>
      </c>
      <c r="M417" t="str">
        <f ca="1"/>
        <v/>
      </c>
      <c r="N417" t="str">
        <f ca="1"/>
        <v/>
      </c>
      <c r="O417" t="str">
        <f ca="1"/>
        <v/>
      </c>
      <c r="P417" t="str">
        <f ca="1"/>
        <v/>
      </c>
      <c r="Q417" t="str">
        <f ca="1"/>
        <v/>
      </c>
      <c r="R417" t="str">
        <f ca="1"/>
        <v/>
      </c>
      <c r="S417" t="str">
        <f ca="1"/>
        <v/>
      </c>
      <c r="T417" t="str">
        <f ca="1"/>
        <v/>
      </c>
      <c r="U417" t="str">
        <f ca="1"/>
        <v/>
      </c>
      <c r="V417" t="str">
        <f ca="1"/>
        <v/>
      </c>
      <c r="W417" t="str">
        <f ca="1"/>
        <v/>
      </c>
      <c r="X417" t="str">
        <f ca="1"/>
        <v/>
      </c>
      <c r="Y417" t="str">
        <f ca="1"/>
        <v/>
      </c>
      <c r="Z417" t="str">
        <f ca="1"/>
        <v/>
      </c>
      <c r="AA417" t="str">
        <f ca="1"/>
        <v/>
      </c>
      <c r="AB417" t="str">
        <f ca="1"/>
        <v/>
      </c>
      <c r="AC417" t="str">
        <f ca="1"/>
        <v/>
      </c>
      <c r="AD417" t="str">
        <f ca="1"/>
        <v/>
      </c>
      <c r="AE417" t="str">
        <f ca="1"/>
        <v/>
      </c>
      <c r="AF417" t="str">
        <f ca="1"/>
        <v/>
      </c>
      <c r="AG417" t="str">
        <f ca="1"/>
        <v/>
      </c>
      <c r="AH417" t="str">
        <f ca="1"/>
        <v/>
      </c>
      <c r="AI417" t="str">
        <f ca="1"/>
        <v/>
      </c>
      <c r="AJ417" t="str">
        <f ca="1"/>
        <v/>
      </c>
      <c r="AK417" t="str">
        <f ca="1"/>
        <v/>
      </c>
      <c r="AL417" t="str">
        <f ca="1"/>
        <v/>
      </c>
      <c r="AM417" t="str">
        <f ca="1"/>
        <v/>
      </c>
      <c r="AN417" t="str">
        <f ca="1"/>
        <v/>
      </c>
      <c r="AO417" t="str">
        <f ca="1"/>
        <v/>
      </c>
      <c r="AP417" t="str">
        <f ca="1"/>
        <v/>
      </c>
      <c r="AQ417" t="str">
        <f ca="1"/>
        <v/>
      </c>
      <c r="AR417" t="str">
        <f ca="1"/>
        <v/>
      </c>
      <c r="AS417" t="str">
        <f ca="1"/>
        <v/>
      </c>
      <c r="AT417" t="str">
        <f ca="1"/>
        <v/>
      </c>
      <c r="AU417" t="str">
        <f ca="1"/>
        <v/>
      </c>
      <c r="AV417" t="str">
        <f ca="1"/>
        <v/>
      </c>
      <c r="AW417" t="str">
        <f ca="1"/>
        <v/>
      </c>
      <c r="AX417" t="str">
        <f ca="1"/>
        <v/>
      </c>
      <c r="AY417" t="str">
        <f ca="1"/>
        <v/>
      </c>
      <c r="AZ417" t="str">
        <f ca="1"/>
        <v/>
      </c>
      <c r="BA417" t="str">
        <f ca="1"/>
        <v/>
      </c>
      <c r="BB417" t="str">
        <f ca="1"/>
        <v/>
      </c>
      <c r="BC417" t="str">
        <f ca="1"/>
        <v/>
      </c>
      <c r="BD417" t="str">
        <f ca="1"/>
        <v/>
      </c>
      <c r="BE417" t="str">
        <f ca="1"/>
        <v/>
      </c>
      <c r="BF417" t="str">
        <f ca="1"/>
        <v/>
      </c>
      <c r="BG417" t="str">
        <f ca="1"/>
        <v/>
      </c>
      <c r="BH417" t="str">
        <f ca="1"/>
        <v/>
      </c>
      <c r="BI417" t="str">
        <f ca="1"/>
        <v/>
      </c>
      <c r="BJ417" t="str">
        <f ca="1"/>
        <v/>
      </c>
      <c r="BK417" t="str">
        <f ca="1"/>
        <v/>
      </c>
      <c r="BL417" t="str">
        <f ca="1"/>
        <v/>
      </c>
      <c r="BM417" t="str">
        <f ca="1"/>
        <v/>
      </c>
      <c r="BN417" t="str">
        <f ca="1"/>
        <v/>
      </c>
      <c r="BO417" t="str">
        <f ca="1"/>
        <v/>
      </c>
      <c r="BP417" t="str">
        <f ca="1"/>
        <v/>
      </c>
      <c r="BQ417" t="str">
        <f ca="1"/>
        <v/>
      </c>
      <c r="BR417" t="str">
        <f ca="1"/>
        <v/>
      </c>
      <c r="BS417" t="str">
        <f ca="1"/>
        <v/>
      </c>
    </row>
    <row r="418" spans="1:71" x14ac:dyDescent="0.3">
      <c r="A418">
        <f ca="1"/>
        <v>1493594</v>
      </c>
      <c r="B418" t="str">
        <f ca="1"/>
        <v>MACOM Technology Solutions Holdings, Inc.</v>
      </c>
      <c r="C418" t="str">
        <f ca="1"/>
        <v>MTSI</v>
      </c>
      <c r="D418" t="str">
        <f ca="1"/>
        <v>04 Manufacturing</v>
      </c>
      <c r="E418" t="str">
        <f ca="1"/>
        <v>Semiconductors &amp; Related Devices</v>
      </c>
      <c r="F418" t="str">
        <f ca="1"/>
        <v>3674</v>
      </c>
      <c r="G418" t="str">
        <f ca="1"/>
        <v>100 CHELMSFORD STREET LOWELL, MA 01851</v>
      </c>
      <c r="H418">
        <f ca="1"/>
        <v>2025</v>
      </c>
      <c r="I418" t="str">
        <f ca="1"/>
        <v>FY</v>
      </c>
      <c r="J418">
        <f ca="1"/>
        <v>133.86507</v>
      </c>
      <c r="K418">
        <f ca="1"/>
        <v>2103360000</v>
      </c>
      <c r="L418">
        <f ca="1"/>
        <v>1205088000</v>
      </c>
      <c r="M418">
        <f ca="1"/>
        <v>112142000</v>
      </c>
      <c r="N418">
        <f ca="1"/>
        <v>148646000</v>
      </c>
      <c r="O418">
        <f ca="1"/>
        <v>237844000</v>
      </c>
      <c r="P418">
        <f ca="1"/>
        <v>230291000</v>
      </c>
      <c r="Q418">
        <f ca="1"/>
        <v>230291000</v>
      </c>
      <c r="R418">
        <f ca="1"/>
        <v>78570000</v>
      </c>
      <c r="S418">
        <f ca="1"/>
        <v>336315000</v>
      </c>
      <c r="T418">
        <f ca="1"/>
        <v>776265000</v>
      </c>
      <c r="U418">
        <f ca="1"/>
        <v>325119000</v>
      </c>
      <c r="V418">
        <f ca="1"/>
        <v>67588000</v>
      </c>
      <c r="W418">
        <f ca="1"/>
        <v>7676000</v>
      </c>
      <c r="X418" t="str">
        <f ca="1"/>
        <v/>
      </c>
      <c r="Y418" t="str">
        <f ca="1"/>
        <v/>
      </c>
      <c r="Z418">
        <f ca="1"/>
        <v>1327095000</v>
      </c>
      <c r="AA418" t="str">
        <f ca="1"/>
        <v/>
      </c>
      <c r="AB418">
        <f ca="1"/>
        <v>-240060000</v>
      </c>
      <c r="AC418">
        <f ca="1"/>
        <v>74000</v>
      </c>
      <c r="AD418">
        <f ca="1"/>
        <v>74478000</v>
      </c>
      <c r="AE418">
        <f ca="1"/>
        <v>529002000</v>
      </c>
      <c r="AF418">
        <f ca="1"/>
        <v>967258000</v>
      </c>
      <c r="AG418" t="str">
        <f ca="1"/>
        <v/>
      </c>
      <c r="AH418">
        <f ca="1"/>
        <v>129652000</v>
      </c>
      <c r="AI418">
        <f ca="1"/>
        <v>244466000</v>
      </c>
      <c r="AJ418">
        <f ca="1"/>
        <v>399350000</v>
      </c>
      <c r="AK418">
        <f ca="1"/>
        <v>25185000</v>
      </c>
      <c r="AL418">
        <f ca="1"/>
        <v>-54210000</v>
      </c>
      <c r="AM418" t="str">
        <f ca="1"/>
        <v/>
      </c>
      <c r="AN418" t="str">
        <f ca="1"/>
        <v/>
      </c>
      <c r="AO418">
        <f ca="1"/>
        <v>235368000</v>
      </c>
      <c r="AP418" t="str">
        <f ca="1"/>
        <v/>
      </c>
      <c r="AQ418">
        <f ca="1"/>
        <v>63295000</v>
      </c>
      <c r="AR418" t="str">
        <f ca="1"/>
        <v/>
      </c>
      <c r="AS418">
        <f ca="1"/>
        <v>-328263000</v>
      </c>
      <c r="AT418">
        <f ca="1"/>
        <v>58099000</v>
      </c>
      <c r="AU418" t="str">
        <f ca="1"/>
        <v/>
      </c>
      <c r="AV418" t="str">
        <f ca="1"/>
        <v/>
      </c>
      <c r="AW418">
        <f ca="1"/>
        <v>-0.73</v>
      </c>
      <c r="AX418">
        <f ca="1"/>
        <v>216167000</v>
      </c>
      <c r="AY418">
        <f ca="1"/>
        <v>0.13404076265070999</v>
      </c>
      <c r="AZ418" t="str">
        <f ca="1"/>
        <v/>
      </c>
      <c r="BA418" t="str">
        <f ca="1"/>
        <v/>
      </c>
      <c r="BB418" t="str">
        <f ca="1"/>
        <v/>
      </c>
      <c r="BC418">
        <f ca="1"/>
        <v>0.24333528386428399</v>
      </c>
      <c r="BD418" t="str">
        <f ca="1"/>
        <v/>
      </c>
      <c r="BE418">
        <f ca="1"/>
        <v>0.546908890906046</v>
      </c>
      <c r="BF418" t="str">
        <f ca="1"/>
        <v/>
      </c>
      <c r="BG418">
        <f ca="1"/>
        <v>0.45986326639281899</v>
      </c>
      <c r="BH418">
        <f ca="1"/>
        <v>-0.33937481003000203</v>
      </c>
      <c r="BI418" t="str">
        <f ca="1"/>
        <v/>
      </c>
      <c r="BJ418" t="str">
        <f ca="1"/>
        <v/>
      </c>
      <c r="BK418">
        <f ca="1"/>
        <v>0.25274125414315501</v>
      </c>
      <c r="BL418">
        <f ca="1"/>
        <v>0.36905950479233202</v>
      </c>
      <c r="BM418" t="str">
        <f ca="1"/>
        <v/>
      </c>
      <c r="BN418">
        <f ca="1"/>
        <v>0.34492601170648302</v>
      </c>
      <c r="BO418">
        <f ca="1"/>
        <v>2.97504606005801</v>
      </c>
      <c r="BP418">
        <f ca="1"/>
        <v>-183.376808219178</v>
      </c>
      <c r="BQ418">
        <f ca="1"/>
        <v>-4.0848620483085199E-2</v>
      </c>
      <c r="BR418" t="str">
        <f ca="1"/>
        <v/>
      </c>
      <c r="BS418">
        <f ca="1"/>
        <v>-7.3635648615961901E-8</v>
      </c>
    </row>
    <row r="419" spans="1:71" x14ac:dyDescent="0.3">
      <c r="A419">
        <f ca="1"/>
        <v>1493594</v>
      </c>
      <c r="B419" t="str">
        <f ca="1"/>
        <v>MACOM Technology Solutions Holdings, Inc.</v>
      </c>
      <c r="C419" t="str">
        <f ca="1"/>
        <v>MTSI</v>
      </c>
      <c r="D419" t="str">
        <f ca="1"/>
        <v>04 Manufacturing</v>
      </c>
      <c r="E419" t="str">
        <f ca="1"/>
        <v>Semiconductors &amp; Related Devices</v>
      </c>
      <c r="F419" t="str">
        <f ca="1"/>
        <v>3674</v>
      </c>
      <c r="G419" t="str">
        <f ca="1"/>
        <v>100 CHELMSFORD STREET LOWELL, MA 01851</v>
      </c>
      <c r="H419">
        <f ca="1"/>
        <v>2024</v>
      </c>
      <c r="I419" t="str">
        <f ca="1"/>
        <v>FY</v>
      </c>
      <c r="J419">
        <f ca="1"/>
        <v>106.68977599999999</v>
      </c>
      <c r="K419">
        <f ca="1"/>
        <v>1755640000</v>
      </c>
      <c r="L419">
        <f ca="1"/>
        <v>903078000</v>
      </c>
      <c r="M419">
        <f ca="1"/>
        <v>146806000</v>
      </c>
      <c r="N419">
        <f ca="1"/>
        <v>105700000</v>
      </c>
      <c r="O419">
        <f ca="1"/>
        <v>194490000</v>
      </c>
      <c r="P419">
        <f ca="1"/>
        <v>176017000</v>
      </c>
      <c r="Q419">
        <f ca="1"/>
        <v>176017000</v>
      </c>
      <c r="R419">
        <f ca="1"/>
        <v>76088000</v>
      </c>
      <c r="S419">
        <f ca="1"/>
        <v>332201000</v>
      </c>
      <c r="T419">
        <f ca="1"/>
        <v>629297000</v>
      </c>
      <c r="U419">
        <f ca="1"/>
        <v>108184000</v>
      </c>
      <c r="V419">
        <f ca="1"/>
        <v>43202000</v>
      </c>
      <c r="W419">
        <f ca="1"/>
        <v>5281000</v>
      </c>
      <c r="X419" t="str">
        <f ca="1"/>
        <v/>
      </c>
      <c r="Y419" t="str">
        <f ca="1"/>
        <v/>
      </c>
      <c r="Z419">
        <f ca="1"/>
        <v>1126343000</v>
      </c>
      <c r="AA419" t="str">
        <f ca="1"/>
        <v/>
      </c>
      <c r="AB419">
        <f ca="1"/>
        <v>-185850000</v>
      </c>
      <c r="AC419">
        <f ca="1"/>
        <v>72000</v>
      </c>
      <c r="AD419">
        <f ca="1"/>
        <v>72196000</v>
      </c>
      <c r="AE419">
        <f ca="1"/>
        <v>393773000</v>
      </c>
      <c r="AF419">
        <f ca="1"/>
        <v>729578000</v>
      </c>
      <c r="AG419" t="str">
        <f ca="1"/>
        <v/>
      </c>
      <c r="AH419">
        <f ca="1"/>
        <v>73666000</v>
      </c>
      <c r="AI419">
        <f ca="1"/>
        <v>182158000</v>
      </c>
      <c r="AJ419">
        <f ca="1"/>
        <v>320107000</v>
      </c>
      <c r="AK419">
        <f ca="1"/>
        <v>14667000</v>
      </c>
      <c r="AL419">
        <f ca="1"/>
        <v>76859000</v>
      </c>
      <c r="AM419">
        <f ca="1"/>
        <v>5136000</v>
      </c>
      <c r="AN419" t="str">
        <f ca="1"/>
        <v/>
      </c>
      <c r="AO419">
        <f ca="1"/>
        <v>162640000</v>
      </c>
      <c r="AP419" t="str">
        <f ca="1"/>
        <v/>
      </c>
      <c r="AQ419">
        <f ca="1"/>
        <v>67249000</v>
      </c>
      <c r="AR419" t="str">
        <f ca="1"/>
        <v/>
      </c>
      <c r="AS419">
        <f ca="1"/>
        <v>-181133000</v>
      </c>
      <c r="AT419">
        <f ca="1"/>
        <v>-9064000</v>
      </c>
      <c r="AU419" t="str">
        <f ca="1"/>
        <v/>
      </c>
      <c r="AV419" t="str">
        <f ca="1"/>
        <v/>
      </c>
      <c r="AW419">
        <f ca="1"/>
        <v>1.07</v>
      </c>
      <c r="AX419">
        <f ca="1"/>
        <v>165395000</v>
      </c>
      <c r="AY419">
        <f ca="1"/>
        <v>0.10097069812960401</v>
      </c>
      <c r="AZ419">
        <f ca="1"/>
        <v>96662000</v>
      </c>
      <c r="BA419">
        <f ca="1"/>
        <v>96662000</v>
      </c>
      <c r="BB419">
        <f ca="1"/>
        <v>0.132490288906738</v>
      </c>
      <c r="BC419">
        <f ca="1"/>
        <v>0.22292338858902</v>
      </c>
      <c r="BD419" t="str">
        <f ca="1"/>
        <v/>
      </c>
      <c r="BE419">
        <f ca="1"/>
        <v>0.53972707510369</v>
      </c>
      <c r="BF419" t="str">
        <f ca="1"/>
        <v/>
      </c>
      <c r="BG419">
        <f ca="1"/>
        <v>0.415562415985054</v>
      </c>
      <c r="BH419">
        <f ca="1"/>
        <v>-0.24827091825685499</v>
      </c>
      <c r="BI419" t="str">
        <f ca="1"/>
        <v/>
      </c>
      <c r="BJ419" t="str">
        <f ca="1"/>
        <v/>
      </c>
      <c r="BK419">
        <f ca="1"/>
        <v>0.24967584000614099</v>
      </c>
      <c r="BL419">
        <f ca="1"/>
        <v>0.35844307489006899</v>
      </c>
      <c r="BM419">
        <f ca="1"/>
        <v>18.820482866043601</v>
      </c>
      <c r="BN419">
        <f ca="1"/>
        <v>1.35700288397545</v>
      </c>
      <c r="BO419">
        <f ca="1"/>
        <v>6.5498410116098498</v>
      </c>
      <c r="BP419">
        <f ca="1"/>
        <v>99.710071028037405</v>
      </c>
      <c r="BQ419">
        <f ca="1"/>
        <v>6.8237650520312207E-2</v>
      </c>
      <c r="BR419" t="str">
        <f ca="1"/>
        <v/>
      </c>
      <c r="BS419">
        <f ca="1"/>
        <v>1.0135283862908501E-7</v>
      </c>
    </row>
    <row r="420" spans="1:71" x14ac:dyDescent="0.3">
      <c r="A420">
        <f ca="1"/>
        <v>1493594</v>
      </c>
      <c r="B420" t="str">
        <f ca="1"/>
        <v>MACOM Technology Solutions Holdings, Inc.</v>
      </c>
      <c r="C420" t="str">
        <f ca="1"/>
        <v>MTSI</v>
      </c>
      <c r="D420" t="str">
        <f ca="1"/>
        <v>04 Manufacturing</v>
      </c>
      <c r="E420" t="str">
        <f ca="1"/>
        <v>Semiconductors &amp; Related Devices</v>
      </c>
      <c r="F420" t="str">
        <f ca="1"/>
        <v>3674</v>
      </c>
      <c r="G420" t="str">
        <f ca="1"/>
        <v>100 CHELMSFORD STREET LOWELL, MA 01851</v>
      </c>
      <c r="H420">
        <f ca="1"/>
        <v>2023</v>
      </c>
      <c r="I420" t="str">
        <f ca="1"/>
        <v>FY</v>
      </c>
      <c r="J420">
        <f ca="1"/>
        <v>69.770717000000005</v>
      </c>
      <c r="K420">
        <f ca="1"/>
        <v>1553244000</v>
      </c>
      <c r="L420">
        <f ca="1"/>
        <v>761193000</v>
      </c>
      <c r="M420">
        <f ca="1"/>
        <v>173952000</v>
      </c>
      <c r="N420">
        <f ca="1"/>
        <v>91253000</v>
      </c>
      <c r="O420">
        <f ca="1"/>
        <v>136300000</v>
      </c>
      <c r="P420">
        <f ca="1"/>
        <v>149496000</v>
      </c>
      <c r="Q420">
        <f ca="1"/>
        <v>149496000</v>
      </c>
      <c r="R420">
        <f ca="1"/>
        <v>66994000</v>
      </c>
      <c r="S420">
        <f ca="1"/>
        <v>323398000</v>
      </c>
      <c r="T420">
        <f ca="1"/>
        <v>605644000</v>
      </c>
      <c r="U420">
        <f ca="1"/>
        <v>83525000</v>
      </c>
      <c r="V420">
        <f ca="1"/>
        <v>24966000</v>
      </c>
      <c r="W420">
        <f ca="1"/>
        <v>2762000</v>
      </c>
      <c r="X420" t="str">
        <f ca="1"/>
        <v/>
      </c>
      <c r="Y420" t="str">
        <f ca="1"/>
        <v/>
      </c>
      <c r="Z420">
        <f ca="1"/>
        <v>947600000</v>
      </c>
      <c r="AA420" t="str">
        <f ca="1"/>
        <v/>
      </c>
      <c r="AB420">
        <f ca="1"/>
        <v>-262709000</v>
      </c>
      <c r="AC420">
        <f ca="1"/>
        <v>71000</v>
      </c>
      <c r="AD420">
        <f ca="1"/>
        <v>70990000</v>
      </c>
      <c r="AE420">
        <f ca="1"/>
        <v>385797000</v>
      </c>
      <c r="AF420">
        <f ca="1"/>
        <v>648407000</v>
      </c>
      <c r="AG420" t="str">
        <f ca="1"/>
        <v/>
      </c>
      <c r="AH420">
        <f ca="1"/>
        <v>107400000</v>
      </c>
      <c r="AI420">
        <f ca="1"/>
        <v>148545000</v>
      </c>
      <c r="AJ420">
        <f ca="1"/>
        <v>278397000</v>
      </c>
      <c r="AK420">
        <f ca="1"/>
        <v>23581000</v>
      </c>
      <c r="AL420">
        <f ca="1"/>
        <v>91577000</v>
      </c>
      <c r="AM420">
        <f ca="1"/>
        <v>12384000</v>
      </c>
      <c r="AN420" t="str">
        <f ca="1"/>
        <v/>
      </c>
      <c r="AO420">
        <f ca="1"/>
        <v>166917000</v>
      </c>
      <c r="AP420" t="str">
        <f ca="1"/>
        <v/>
      </c>
      <c r="AQ420">
        <f ca="1"/>
        <v>52153000</v>
      </c>
      <c r="AR420" t="str">
        <f ca="1"/>
        <v/>
      </c>
      <c r="AS420">
        <f ca="1"/>
        <v>36341000</v>
      </c>
      <c r="AT420">
        <f ca="1"/>
        <v>-149020000</v>
      </c>
      <c r="AU420" t="str">
        <f ca="1"/>
        <v/>
      </c>
      <c r="AV420" t="str">
        <f ca="1"/>
        <v/>
      </c>
      <c r="AW420">
        <f ca="1"/>
        <v>1.29</v>
      </c>
      <c r="AX420">
        <f ca="1"/>
        <v>125630000</v>
      </c>
      <c r="AY420">
        <f ca="1"/>
        <v>0.16563670657472901</v>
      </c>
      <c r="AZ420">
        <f ca="1"/>
        <v>127542000</v>
      </c>
      <c r="BA420">
        <f ca="1"/>
        <v>127542000</v>
      </c>
      <c r="BB420">
        <f ca="1"/>
        <v>0.19670052914296099</v>
      </c>
      <c r="BC420">
        <f ca="1"/>
        <v>0.257426277014283</v>
      </c>
      <c r="BD420" t="str">
        <f ca="1"/>
        <v/>
      </c>
      <c r="BE420">
        <f ca="1"/>
        <v>0.59499203432412096</v>
      </c>
      <c r="BF420" t="str">
        <f ca="1"/>
        <v/>
      </c>
      <c r="BG420">
        <f ca="1"/>
        <v>0.41745340719165802</v>
      </c>
      <c r="BH420">
        <f ca="1"/>
        <v>5.6046588022646303E-2</v>
      </c>
      <c r="BI420" t="str">
        <f ca="1"/>
        <v/>
      </c>
      <c r="BJ420" t="str">
        <f ca="1"/>
        <v/>
      </c>
      <c r="BK420">
        <f ca="1"/>
        <v>0.22909222139797999</v>
      </c>
      <c r="BL420">
        <f ca="1"/>
        <v>0.389921995513905</v>
      </c>
      <c r="BM420">
        <f ca="1"/>
        <v>10.298934108527099</v>
      </c>
      <c r="BN420">
        <f ca="1"/>
        <v>2.0826339419335498</v>
      </c>
      <c r="BO420">
        <f ca="1"/>
        <v>7.4815085303801299</v>
      </c>
      <c r="BP420">
        <f ca="1"/>
        <v>54.085827131782899</v>
      </c>
      <c r="BQ420">
        <f ca="1"/>
        <v>9.6640987758547903E-2</v>
      </c>
      <c r="BR420" t="str">
        <f ca="1"/>
        <v/>
      </c>
      <c r="BS420">
        <f ca="1"/>
        <v>9.4981242011397199E-8</v>
      </c>
    </row>
    <row r="421" spans="1:71" x14ac:dyDescent="0.3">
      <c r="A421">
        <f ca="1"/>
        <v>1493594</v>
      </c>
      <c r="B421" t="str">
        <f ca="1"/>
        <v>MACOM Technology Solutions Holdings, Inc.</v>
      </c>
      <c r="C421" t="str">
        <f ca="1"/>
        <v>MTSI</v>
      </c>
      <c r="D421" t="str">
        <f ca="1"/>
        <v>04 Manufacturing</v>
      </c>
      <c r="E421" t="str">
        <f ca="1"/>
        <v>Semiconductors &amp; Related Devices</v>
      </c>
      <c r="F421" t="str">
        <f ca="1"/>
        <v>3674</v>
      </c>
      <c r="G421" t="str">
        <f ca="1"/>
        <v>100 CHELMSFORD STREET LOWELL, MA 01851</v>
      </c>
      <c r="H421">
        <f ca="1"/>
        <v>2022</v>
      </c>
      <c r="I421" t="str">
        <f ca="1"/>
        <v>FY</v>
      </c>
      <c r="J421">
        <f ca="1"/>
        <v>58.446992999999999</v>
      </c>
      <c r="K421">
        <f ca="1"/>
        <v>1571817000</v>
      </c>
      <c r="L421">
        <f ca="1"/>
        <v>813083000</v>
      </c>
      <c r="M421">
        <f ca="1"/>
        <v>119952000</v>
      </c>
      <c r="N421">
        <f ca="1"/>
        <v>101551000</v>
      </c>
      <c r="O421">
        <f ca="1"/>
        <v>114960000</v>
      </c>
      <c r="P421">
        <f ca="1"/>
        <v>123701000</v>
      </c>
      <c r="Q421">
        <f ca="1"/>
        <v>123701000</v>
      </c>
      <c r="R421">
        <f ca="1"/>
        <v>51254000</v>
      </c>
      <c r="S421">
        <f ca="1"/>
        <v>311417000</v>
      </c>
      <c r="T421">
        <f ca="1"/>
        <v>729069000</v>
      </c>
      <c r="U421">
        <f ca="1"/>
        <v>97214000</v>
      </c>
      <c r="V421">
        <f ca="1"/>
        <v>30733000</v>
      </c>
      <c r="W421">
        <f ca="1"/>
        <v>3916000</v>
      </c>
      <c r="X421" t="str">
        <f ca="1"/>
        <v/>
      </c>
      <c r="Y421" t="str">
        <f ca="1"/>
        <v/>
      </c>
      <c r="Z421">
        <f ca="1"/>
        <v>842748000</v>
      </c>
      <c r="AA421" t="str">
        <f ca="1"/>
        <v/>
      </c>
      <c r="AB421">
        <f ca="1"/>
        <v>-354286000</v>
      </c>
      <c r="AC421">
        <f ca="1"/>
        <v>70000</v>
      </c>
      <c r="AD421">
        <f ca="1"/>
        <v>69999000</v>
      </c>
      <c r="AE421">
        <f ca="1"/>
        <v>406181000</v>
      </c>
      <c r="AF421">
        <f ca="1"/>
        <v>675170000</v>
      </c>
      <c r="AG421" t="str">
        <f ca="1"/>
        <v/>
      </c>
      <c r="AH421">
        <f ca="1"/>
        <v>132674000</v>
      </c>
      <c r="AI421">
        <f ca="1"/>
        <v>148228000</v>
      </c>
      <c r="AJ421">
        <f ca="1"/>
        <v>273507000</v>
      </c>
      <c r="AK421">
        <f ca="1"/>
        <v>-196835000</v>
      </c>
      <c r="AL421">
        <f ca="1"/>
        <v>439955000</v>
      </c>
      <c r="AM421">
        <f ca="1"/>
        <v>4300000</v>
      </c>
      <c r="AN421" t="str">
        <f ca="1"/>
        <v/>
      </c>
      <c r="AO421">
        <f ca="1"/>
        <v>176982000</v>
      </c>
      <c r="AP421" t="str">
        <f ca="1"/>
        <v/>
      </c>
      <c r="AQ421">
        <f ca="1"/>
        <v>57229000</v>
      </c>
      <c r="AR421" t="str">
        <f ca="1"/>
        <v/>
      </c>
      <c r="AS421">
        <f ca="1"/>
        <v>-182861000</v>
      </c>
      <c r="AT421">
        <f ca="1"/>
        <v>-28908000</v>
      </c>
      <c r="AU421" t="str">
        <f ca="1"/>
        <v/>
      </c>
      <c r="AV421" t="str">
        <f ca="1"/>
        <v/>
      </c>
      <c r="AW421">
        <f ca="1"/>
        <v>6.3</v>
      </c>
      <c r="AX421">
        <f ca="1"/>
        <v>98829500</v>
      </c>
      <c r="AY421">
        <f ca="1"/>
        <v>0.19650458403068899</v>
      </c>
      <c r="AZ421">
        <f ca="1"/>
        <v>247420000</v>
      </c>
      <c r="BA421">
        <f ca="1"/>
        <v>247420000</v>
      </c>
      <c r="BB421">
        <f ca="1"/>
        <v>0.36645585556230298</v>
      </c>
      <c r="BC421">
        <f ca="1"/>
        <v>0.26212953774604902</v>
      </c>
      <c r="BD421" t="str">
        <f ca="1"/>
        <v/>
      </c>
      <c r="BE421">
        <f ca="1"/>
        <v>0.60159811603003699</v>
      </c>
      <c r="BF421" t="str">
        <f ca="1"/>
        <v/>
      </c>
      <c r="BG421">
        <f ca="1"/>
        <v>0.42954746004146799</v>
      </c>
      <c r="BH421">
        <f ca="1"/>
        <v>-0.27083697439163501</v>
      </c>
      <c r="BI421" t="str">
        <f ca="1"/>
        <v/>
      </c>
      <c r="BJ421" t="str">
        <f ca="1"/>
        <v/>
      </c>
      <c r="BK421">
        <f ca="1"/>
        <v>0.21954174504198901</v>
      </c>
      <c r="BL421">
        <f ca="1"/>
        <v>0.46383834759389903</v>
      </c>
      <c r="BM421">
        <f ca="1"/>
        <v>57.539534883720897</v>
      </c>
      <c r="BN421">
        <f ca="1"/>
        <v>1.2338963523772299</v>
      </c>
      <c r="BO421">
        <f ca="1"/>
        <v>7.18130104717428</v>
      </c>
      <c r="BP421">
        <f ca="1"/>
        <v>9.2773004761904794</v>
      </c>
      <c r="BQ421">
        <f ca="1"/>
        <v>0.52204810928059198</v>
      </c>
      <c r="BR421" t="str">
        <f ca="1"/>
        <v/>
      </c>
      <c r="BS421">
        <f ca="1"/>
        <v>4.36923084836748E-7</v>
      </c>
    </row>
    <row r="422" spans="1:71" x14ac:dyDescent="0.3">
      <c r="A422">
        <f ca="1"/>
        <v>1493594</v>
      </c>
      <c r="B422" t="str">
        <f ca="1"/>
        <v>MACOM Technology Solutions Holdings, Inc.</v>
      </c>
      <c r="C422" t="str">
        <f ca="1"/>
        <v>MTSI</v>
      </c>
      <c r="D422" t="str">
        <f ca="1"/>
        <v>04 Manufacturing</v>
      </c>
      <c r="E422" t="str">
        <f ca="1"/>
        <v>Semiconductors &amp; Related Devices</v>
      </c>
      <c r="F422" t="str">
        <f ca="1"/>
        <v>3674</v>
      </c>
      <c r="G422" t="str">
        <f ca="1"/>
        <v>100 CHELMSFORD STREET LOWELL, MA 01851</v>
      </c>
      <c r="H422">
        <f ca="1"/>
        <v>2021</v>
      </c>
      <c r="I422" t="str">
        <f ca="1"/>
        <v>FY</v>
      </c>
      <c r="J422">
        <f ca="1"/>
        <v>62.373086999999998</v>
      </c>
      <c r="K422">
        <f ca="1"/>
        <v>1134145000</v>
      </c>
      <c r="L422">
        <f ca="1"/>
        <v>521536000</v>
      </c>
      <c r="M422">
        <f ca="1"/>
        <v>156537000</v>
      </c>
      <c r="N422">
        <f ca="1"/>
        <v>84570000</v>
      </c>
      <c r="O422">
        <f ca="1"/>
        <v>82699000</v>
      </c>
      <c r="P422">
        <f ca="1"/>
        <v>120526000</v>
      </c>
      <c r="Q422">
        <f ca="1"/>
        <v>120526000</v>
      </c>
      <c r="R422">
        <f ca="1"/>
        <v>84685000</v>
      </c>
      <c r="S422">
        <f ca="1"/>
        <v>314240000</v>
      </c>
      <c r="T422">
        <f ca="1"/>
        <v>662409000</v>
      </c>
      <c r="U422">
        <f ca="1"/>
        <v>93044000</v>
      </c>
      <c r="V422">
        <f ca="1"/>
        <v>28712000</v>
      </c>
      <c r="W422">
        <f ca="1"/>
        <v>1904000</v>
      </c>
      <c r="X422" t="str">
        <f ca="1"/>
        <v/>
      </c>
      <c r="Y422" t="str">
        <f ca="1"/>
        <v/>
      </c>
      <c r="Z422">
        <f ca="1"/>
        <v>471736000</v>
      </c>
      <c r="AA422">
        <f ca="1"/>
        <v>330000</v>
      </c>
      <c r="AB422">
        <f ca="1"/>
        <v>-801754000</v>
      </c>
      <c r="AC422">
        <f ca="1"/>
        <v>69000</v>
      </c>
      <c r="AD422">
        <f ca="1"/>
        <v>68854000</v>
      </c>
      <c r="AE422">
        <f ca="1"/>
        <v>341855000</v>
      </c>
      <c r="AF422">
        <f ca="1"/>
        <v>606920000</v>
      </c>
      <c r="AG422" t="str">
        <f ca="1"/>
        <v/>
      </c>
      <c r="AH422">
        <f ca="1"/>
        <v>81002000</v>
      </c>
      <c r="AI422">
        <f ca="1"/>
        <v>138844000</v>
      </c>
      <c r="AJ422">
        <f ca="1"/>
        <v>260853000</v>
      </c>
      <c r="AK422">
        <f ca="1"/>
        <v>4972000</v>
      </c>
      <c r="AL422">
        <f ca="1"/>
        <v>37973000</v>
      </c>
      <c r="AM422">
        <f ca="1"/>
        <v>20593000</v>
      </c>
      <c r="AN422" t="str">
        <f ca="1"/>
        <v/>
      </c>
      <c r="AO422">
        <f ca="1"/>
        <v>148412000</v>
      </c>
      <c r="AP422" t="str">
        <f ca="1"/>
        <v/>
      </c>
      <c r="AQ422">
        <f ca="1"/>
        <v>69953000</v>
      </c>
      <c r="AR422" t="str">
        <f ca="1"/>
        <v/>
      </c>
      <c r="AS422">
        <f ca="1"/>
        <v>-2583000</v>
      </c>
      <c r="AT422">
        <f ca="1"/>
        <v>-119095000</v>
      </c>
      <c r="AU422" t="str">
        <f ca="1"/>
        <v/>
      </c>
      <c r="AV422" t="str">
        <f ca="1"/>
        <v/>
      </c>
      <c r="AW422">
        <f ca="1"/>
        <v>0.55000000000000004</v>
      </c>
      <c r="AX422">
        <f ca="1"/>
        <v>87141500</v>
      </c>
      <c r="AY422">
        <f ca="1"/>
        <v>0.133464047979964</v>
      </c>
      <c r="AZ422">
        <f ca="1"/>
        <v>63538000</v>
      </c>
      <c r="BA422">
        <f ca="1"/>
        <v>63538000</v>
      </c>
      <c r="BB422">
        <f ca="1"/>
        <v>0.10468925064258899</v>
      </c>
      <c r="BC422">
        <f ca="1"/>
        <v>0.24453305213207699</v>
      </c>
      <c r="BD422" t="str">
        <f ca="1"/>
        <v/>
      </c>
      <c r="BE422">
        <f ca="1"/>
        <v>0.56326204442101102</v>
      </c>
      <c r="BF422" t="str">
        <f ca="1"/>
        <v/>
      </c>
      <c r="BG422">
        <f ca="1"/>
        <v>0.53513439639552296</v>
      </c>
      <c r="BH422">
        <f ca="1"/>
        <v>-4.2559151123706604E-3</v>
      </c>
      <c r="BI422" t="str">
        <f ca="1"/>
        <v/>
      </c>
      <c r="BJ422" t="str">
        <f ca="1"/>
        <v/>
      </c>
      <c r="BK422">
        <f ca="1"/>
        <v>0.228768206682924</v>
      </c>
      <c r="BL422">
        <f ca="1"/>
        <v>0.584060239211036</v>
      </c>
      <c r="BM422">
        <f ca="1"/>
        <v>3.0854173748361098</v>
      </c>
      <c r="BN422">
        <f ca="1"/>
        <v>1.6823975753406999</v>
      </c>
      <c r="BO422">
        <f ca="1"/>
        <v>4.7164459825458902</v>
      </c>
      <c r="BP422">
        <f ca="1"/>
        <v>113.405612727273</v>
      </c>
      <c r="BQ422">
        <f ca="1"/>
        <v>8.0496294537622706E-2</v>
      </c>
      <c r="BR422" t="str">
        <f ca="1"/>
        <v/>
      </c>
      <c r="BS422">
        <f ca="1"/>
        <v>7.2721178476944695E-8</v>
      </c>
    </row>
    <row r="423" spans="1:71" x14ac:dyDescent="0.3">
      <c r="A423">
        <f ca="1"/>
        <v>1493594</v>
      </c>
      <c r="B423" t="str">
        <f ca="1"/>
        <v>MACOM Technology Solutions Holdings, Inc.</v>
      </c>
      <c r="C423" t="str">
        <f ca="1"/>
        <v>MTSI</v>
      </c>
      <c r="D423" t="str">
        <f ca="1"/>
        <v>04 Manufacturing</v>
      </c>
      <c r="E423" t="str">
        <f ca="1"/>
        <v>Semiconductors &amp; Related Devices</v>
      </c>
      <c r="F423" t="str">
        <f ca="1"/>
        <v>3674</v>
      </c>
      <c r="G423" t="str">
        <f ca="1"/>
        <v>100 CHELMSFORD STREET LOWELL, MA 01851</v>
      </c>
      <c r="H423">
        <f ca="1"/>
        <v>2020</v>
      </c>
      <c r="I423" t="str">
        <f ca="1"/>
        <v>FY</v>
      </c>
      <c r="J423">
        <f ca="1"/>
        <v>32.921320999999999</v>
      </c>
      <c r="K423">
        <f ca="1"/>
        <v>1146428000</v>
      </c>
      <c r="L423">
        <f ca="1"/>
        <v>481519000</v>
      </c>
      <c r="M423">
        <f ca="1"/>
        <v>129441000</v>
      </c>
      <c r="N423">
        <f ca="1"/>
        <v>45884000</v>
      </c>
      <c r="O423">
        <f ca="1"/>
        <v>91584000</v>
      </c>
      <c r="P423">
        <f ca="1"/>
        <v>118866000</v>
      </c>
      <c r="Q423">
        <f ca="1"/>
        <v>118866000</v>
      </c>
      <c r="R423">
        <f ca="1"/>
        <v>130898000</v>
      </c>
      <c r="S423">
        <f ca="1"/>
        <v>315012000</v>
      </c>
      <c r="T423">
        <f ca="1"/>
        <v>846282000</v>
      </c>
      <c r="U423">
        <f ca="1"/>
        <v>94950000</v>
      </c>
      <c r="V423">
        <f ca="1"/>
        <v>23043000</v>
      </c>
      <c r="W423">
        <f ca="1"/>
        <v>6346000</v>
      </c>
      <c r="X423" t="str">
        <f ca="1"/>
        <v/>
      </c>
      <c r="Y423" t="str">
        <f ca="1"/>
        <v/>
      </c>
      <c r="Z423">
        <f ca="1"/>
        <v>300146000</v>
      </c>
      <c r="AA423">
        <f ca="1"/>
        <v>330000</v>
      </c>
      <c r="AB423">
        <f ca="1"/>
        <v>-839727000</v>
      </c>
      <c r="AC423">
        <f ca="1"/>
        <v>67000</v>
      </c>
      <c r="AD423">
        <f ca="1"/>
        <v>66898000</v>
      </c>
      <c r="AE423">
        <f ca="1"/>
        <v>77716000</v>
      </c>
      <c r="AF423">
        <f ca="1"/>
        <v>147249000</v>
      </c>
      <c r="AG423" t="str">
        <f ca="1"/>
        <v/>
      </c>
      <c r="AH423">
        <f ca="1"/>
        <v>3388000</v>
      </c>
      <c r="AI423">
        <f ca="1"/>
        <v>141333000</v>
      </c>
      <c r="AJ423">
        <f ca="1"/>
        <v>266778000</v>
      </c>
      <c r="AK423">
        <f ca="1"/>
        <v>4516000</v>
      </c>
      <c r="AL423">
        <f ca="1"/>
        <v>-46078000</v>
      </c>
      <c r="AM423">
        <f ca="1"/>
        <v>27380000</v>
      </c>
      <c r="AN423" t="str">
        <f ca="1"/>
        <v/>
      </c>
      <c r="AO423">
        <f ca="1"/>
        <v>171397000</v>
      </c>
      <c r="AP423" t="str">
        <f ca="1"/>
        <v/>
      </c>
      <c r="AQ423">
        <f ca="1"/>
        <v>78826000</v>
      </c>
      <c r="AR423" t="str">
        <f ca="1"/>
        <v/>
      </c>
      <c r="AS423">
        <f ca="1"/>
        <v>-107195000</v>
      </c>
      <c r="AT423">
        <f ca="1"/>
        <v>-10716000</v>
      </c>
      <c r="AU423" t="str">
        <f ca="1"/>
        <v/>
      </c>
      <c r="AV423" t="str">
        <f ca="1"/>
        <v/>
      </c>
      <c r="AW423">
        <f ca="1"/>
        <v>-0.69</v>
      </c>
      <c r="AX423">
        <f ca="1"/>
        <v>99732000</v>
      </c>
      <c r="AY423">
        <f ca="1"/>
        <v>2.3008645220001501E-2</v>
      </c>
      <c r="AZ423">
        <f ca="1"/>
        <v>-14182000</v>
      </c>
      <c r="BA423">
        <f ca="1"/>
        <v>-14182000</v>
      </c>
      <c r="BB423">
        <f ca="1"/>
        <v>-9.63130479663699E-2</v>
      </c>
      <c r="BC423">
        <f ca="1"/>
        <v>1.1639943225420899</v>
      </c>
      <c r="BD423" t="str">
        <f ca="1"/>
        <v/>
      </c>
      <c r="BE423">
        <f ca="1"/>
        <v>0.52778626679977503</v>
      </c>
      <c r="BF423" t="str">
        <f ca="1"/>
        <v/>
      </c>
      <c r="BG423">
        <f ca="1"/>
        <v>0.12844155934781801</v>
      </c>
      <c r="BH423">
        <f ca="1"/>
        <v>-0.72798457035361896</v>
      </c>
      <c r="BI423" t="str">
        <f ca="1"/>
        <v/>
      </c>
      <c r="BJ423" t="str">
        <f ca="1"/>
        <v/>
      </c>
      <c r="BK423">
        <f ca="1"/>
        <v>0.95982315669376395</v>
      </c>
      <c r="BL423">
        <f ca="1"/>
        <v>0.73819027448736396</v>
      </c>
      <c r="BM423">
        <f ca="1"/>
        <v>-0.51796932067202295</v>
      </c>
      <c r="BN423">
        <f ca="1"/>
        <v>1.3632543443917899</v>
      </c>
      <c r="BO423">
        <f ca="1"/>
        <v>4.1067403896787802</v>
      </c>
      <c r="BP423">
        <f ca="1"/>
        <v>-47.712059420289897</v>
      </c>
      <c r="BQ423">
        <f ca="1"/>
        <v>-0.15351862093780999</v>
      </c>
      <c r="BR423" t="str">
        <f ca="1"/>
        <v/>
      </c>
      <c r="BS423">
        <f ca="1"/>
        <v>-7.5682206292937406E-8</v>
      </c>
    </row>
    <row r="424" spans="1:71" x14ac:dyDescent="0.3">
      <c r="A424">
        <f ca="1"/>
        <v>1493594</v>
      </c>
      <c r="B424" t="str">
        <f ca="1"/>
        <v>MACOM Technology Solutions Holdings, Inc.</v>
      </c>
      <c r="C424" t="str">
        <f ca="1"/>
        <v>MTSI</v>
      </c>
      <c r="D424" t="str">
        <f ca="1"/>
        <v>04 Manufacturing</v>
      </c>
      <c r="E424" t="str">
        <f ca="1"/>
        <v>Semiconductors &amp; Related Devices</v>
      </c>
      <c r="F424" t="str">
        <f ca="1"/>
        <v>3674</v>
      </c>
      <c r="G424" t="str">
        <f ca="1"/>
        <v>100 CHELMSFORD STREET LOWELL, MA 01851</v>
      </c>
      <c r="H424">
        <f ca="1"/>
        <v>2019</v>
      </c>
      <c r="I424" t="str">
        <f ca="1"/>
        <v>FY</v>
      </c>
      <c r="J424">
        <f ca="1"/>
        <v>18.070820999999999</v>
      </c>
      <c r="K424">
        <f ca="1"/>
        <v>1105574000</v>
      </c>
      <c r="L424">
        <f ca="1"/>
        <v>398582000</v>
      </c>
      <c r="M424">
        <f ca="1"/>
        <v>75519000</v>
      </c>
      <c r="N424">
        <f ca="1"/>
        <v>69790000</v>
      </c>
      <c r="O424">
        <f ca="1"/>
        <v>107880000</v>
      </c>
      <c r="P424">
        <f ca="1"/>
        <v>132647000</v>
      </c>
      <c r="Q424">
        <f ca="1"/>
        <v>132647000</v>
      </c>
      <c r="R424">
        <f ca="1"/>
        <v>181228000</v>
      </c>
      <c r="S424">
        <f ca="1"/>
        <v>314727000</v>
      </c>
      <c r="T424">
        <f ca="1"/>
        <v>791678000</v>
      </c>
      <c r="U424">
        <f ca="1"/>
        <v>74836000</v>
      </c>
      <c r="V424">
        <f ca="1"/>
        <v>24822000</v>
      </c>
      <c r="W424" t="str">
        <f ca="1"/>
        <v/>
      </c>
      <c r="X424" t="str">
        <f ca="1"/>
        <v/>
      </c>
      <c r="Y424" t="str">
        <f ca="1"/>
        <v/>
      </c>
      <c r="Z424">
        <f ca="1"/>
        <v>313896000</v>
      </c>
      <c r="AA424">
        <f ca="1"/>
        <v>330000</v>
      </c>
      <c r="AB424">
        <f ca="1"/>
        <v>-791774000</v>
      </c>
      <c r="AC424">
        <f ca="1"/>
        <v>66000</v>
      </c>
      <c r="AD424">
        <f ca="1"/>
        <v>66154000</v>
      </c>
      <c r="AE424">
        <f ca="1"/>
        <v>52925000</v>
      </c>
      <c r="AF424">
        <f ca="1"/>
        <v>112248000</v>
      </c>
      <c r="AG424" t="str">
        <f ca="1"/>
        <v/>
      </c>
      <c r="AH424">
        <f ca="1"/>
        <v>-380376000</v>
      </c>
      <c r="AI424">
        <f ca="1"/>
        <v>163469000</v>
      </c>
      <c r="AJ424">
        <f ca="1"/>
        <v>601084000</v>
      </c>
      <c r="AK424">
        <f ca="1"/>
        <v>-39355000</v>
      </c>
      <c r="AL424">
        <f ca="1"/>
        <v>-383798000</v>
      </c>
      <c r="AM424">
        <f ca="1"/>
        <v>35803000</v>
      </c>
      <c r="AN424" t="str">
        <f ca="1"/>
        <v/>
      </c>
      <c r="AO424">
        <f ca="1"/>
        <v>20700000</v>
      </c>
      <c r="AP424" t="str">
        <f ca="1"/>
        <v/>
      </c>
      <c r="AQ424">
        <f ca="1"/>
        <v>104418000</v>
      </c>
      <c r="AR424" t="str">
        <f ca="1"/>
        <v/>
      </c>
      <c r="AS424">
        <f ca="1"/>
        <v>-33891000</v>
      </c>
      <c r="AT424">
        <f ca="1"/>
        <v>-5828000</v>
      </c>
      <c r="AU424" t="str">
        <f ca="1"/>
        <v/>
      </c>
      <c r="AV424" t="str">
        <f ca="1"/>
        <v/>
      </c>
      <c r="AW424">
        <f ca="1"/>
        <v>-5.84</v>
      </c>
      <c r="AX424">
        <f ca="1"/>
        <v>115358500</v>
      </c>
      <c r="AY424">
        <f ca="1"/>
        <v>-3.3887107119948698</v>
      </c>
      <c r="AZ424">
        <f ca="1"/>
        <v>-387350000</v>
      </c>
      <c r="BA424">
        <f ca="1"/>
        <v>-387350000</v>
      </c>
      <c r="BB424">
        <f ca="1"/>
        <v>-3.4508409949397798</v>
      </c>
      <c r="BC424">
        <f ca="1"/>
        <v>0.18441308531109701</v>
      </c>
      <c r="BD424" t="str">
        <f ca="1"/>
        <v/>
      </c>
      <c r="BE424">
        <f ca="1"/>
        <v>0.47150060580143999</v>
      </c>
      <c r="BF424" t="str">
        <f ca="1"/>
        <v/>
      </c>
      <c r="BG424">
        <f ca="1"/>
        <v>0.101529160418027</v>
      </c>
      <c r="BH424">
        <f ca="1"/>
        <v>-0.30192965576224101</v>
      </c>
      <c r="BI424" t="str">
        <f ca="1"/>
        <v/>
      </c>
      <c r="BJ424" t="str">
        <f ca="1"/>
        <v/>
      </c>
      <c r="BK424">
        <f ca="1"/>
        <v>1.4563199344308999</v>
      </c>
      <c r="BL424">
        <f ca="1"/>
        <v>0.716078706626603</v>
      </c>
      <c r="BM424">
        <f ca="1"/>
        <v>-10.818925788341801</v>
      </c>
      <c r="BN424">
        <f ca="1"/>
        <v>1.0091266235501599</v>
      </c>
      <c r="BO424">
        <f ca="1"/>
        <v>3.8845208188572302</v>
      </c>
      <c r="BP424">
        <f ca="1"/>
        <v>-3.0943186643835601</v>
      </c>
      <c r="BQ424">
        <f ca="1"/>
        <v>-1.2226915921196799</v>
      </c>
      <c r="BR424" t="str">
        <f ca="1"/>
        <v/>
      </c>
      <c r="BS424">
        <f ca="1"/>
        <v>-3.3620560516859101E-7</v>
      </c>
    </row>
    <row r="425" spans="1:71" x14ac:dyDescent="0.3">
      <c r="A425">
        <f ca="1"/>
        <v>1493594</v>
      </c>
      <c r="B425" t="str">
        <f ca="1"/>
        <v>MACOM Technology Solutions Holdings, Inc.</v>
      </c>
      <c r="C425" t="str">
        <f ca="1"/>
        <v>MTSI</v>
      </c>
      <c r="D425" t="str">
        <f ca="1"/>
        <v>04 Manufacturing</v>
      </c>
      <c r="E425" t="str">
        <f ca="1"/>
        <v>Semiconductors &amp; Related Devices</v>
      </c>
      <c r="F425" t="str">
        <f ca="1"/>
        <v>3674</v>
      </c>
      <c r="G425" t="str">
        <f ca="1"/>
        <v>100 CHELMSFORD STREET LOWELL, MA 01851</v>
      </c>
      <c r="H425">
        <f ca="1"/>
        <v>2018</v>
      </c>
      <c r="I425" t="str">
        <f ca="1"/>
        <v>FY</v>
      </c>
      <c r="J425">
        <f ca="1"/>
        <v>20.856401000000002</v>
      </c>
      <c r="K425">
        <f ca="1"/>
        <v>1482495000</v>
      </c>
      <c r="L425">
        <f ca="1"/>
        <v>458861000</v>
      </c>
      <c r="M425">
        <f ca="1"/>
        <v>94676000</v>
      </c>
      <c r="N425">
        <f ca="1"/>
        <v>97375000</v>
      </c>
      <c r="O425">
        <f ca="1"/>
        <v>122837000</v>
      </c>
      <c r="P425">
        <f ca="1"/>
        <v>149923000</v>
      </c>
      <c r="Q425">
        <f ca="1"/>
        <v>149923000</v>
      </c>
      <c r="R425">
        <f ca="1"/>
        <v>512785000</v>
      </c>
      <c r="S425">
        <f ca="1"/>
        <v>314076000</v>
      </c>
      <c r="T425">
        <f ca="1"/>
        <v>813820000</v>
      </c>
      <c r="U425">
        <f ca="1"/>
        <v>107005000</v>
      </c>
      <c r="V425">
        <f ca="1"/>
        <v>41951000</v>
      </c>
      <c r="W425" t="str">
        <f ca="1"/>
        <v/>
      </c>
      <c r="X425" t="str">
        <f ca="1"/>
        <v/>
      </c>
      <c r="Y425" t="str">
        <f ca="1"/>
        <v/>
      </c>
      <c r="Z425">
        <f ca="1"/>
        <v>668675000</v>
      </c>
      <c r="AA425">
        <f ca="1"/>
        <v>330000</v>
      </c>
      <c r="AB425">
        <f ca="1"/>
        <v>-407976000</v>
      </c>
      <c r="AC425">
        <f ca="1"/>
        <v>65000</v>
      </c>
      <c r="AD425">
        <f ca="1"/>
        <v>65179000</v>
      </c>
      <c r="AE425">
        <f ca="1"/>
        <v>70982000</v>
      </c>
      <c r="AF425" t="str">
        <f ca="1"/>
        <v/>
      </c>
      <c r="AG425" t="str">
        <f ca="1"/>
        <v/>
      </c>
      <c r="AH425">
        <f ca="1"/>
        <v>-106520000</v>
      </c>
      <c r="AI425">
        <f ca="1"/>
        <v>177713000</v>
      </c>
      <c r="AJ425">
        <f ca="1"/>
        <v>352226000</v>
      </c>
      <c r="AK425">
        <f ca="1"/>
        <v>-21473000</v>
      </c>
      <c r="AL425">
        <f ca="1"/>
        <v>-139977000</v>
      </c>
      <c r="AM425">
        <f ca="1"/>
        <v>31338000</v>
      </c>
      <c r="AN425" t="str">
        <f ca="1"/>
        <v/>
      </c>
      <c r="AO425">
        <f ca="1"/>
        <v>36293000</v>
      </c>
      <c r="AP425" t="str">
        <f ca="1"/>
        <v/>
      </c>
      <c r="AQ425">
        <f ca="1"/>
        <v>112383000</v>
      </c>
      <c r="AR425" t="str">
        <f ca="1"/>
        <v/>
      </c>
      <c r="AS425">
        <f ca="1"/>
        <v>-67119000</v>
      </c>
      <c r="AT425">
        <f ca="1"/>
        <v>-4451000</v>
      </c>
      <c r="AU425" t="str">
        <f ca="1"/>
        <v/>
      </c>
      <c r="AV425" t="str">
        <f ca="1"/>
        <v/>
      </c>
      <c r="AW425">
        <f ca="1"/>
        <v>-2.16</v>
      </c>
      <c r="AX425">
        <f ca="1"/>
        <v>129455500</v>
      </c>
      <c r="AY425" t="str">
        <f ca="1"/>
        <v/>
      </c>
      <c r="AZ425">
        <f ca="1"/>
        <v>-130112000</v>
      </c>
      <c r="BA425">
        <f ca="1"/>
        <v>-130112000</v>
      </c>
      <c r="BB425" t="str">
        <f ca="1"/>
        <v/>
      </c>
      <c r="BC425" t="str">
        <f ca="1"/>
        <v/>
      </c>
      <c r="BD425" t="str">
        <f ca="1"/>
        <v/>
      </c>
      <c r="BE425" t="str">
        <f ca="1"/>
        <v/>
      </c>
      <c r="BF425" t="str">
        <f ca="1"/>
        <v/>
      </c>
      <c r="BG425" t="str">
        <f ca="1"/>
        <v/>
      </c>
      <c r="BH425" t="str">
        <f ca="1"/>
        <v/>
      </c>
      <c r="BI425" t="str">
        <f ca="1"/>
        <v/>
      </c>
      <c r="BJ425" t="str">
        <f ca="1"/>
        <v/>
      </c>
      <c r="BK425" t="str">
        <f ca="1"/>
        <v/>
      </c>
      <c r="BL425">
        <f ca="1"/>
        <v>0.548952947564747</v>
      </c>
      <c r="BM425">
        <f ca="1"/>
        <v>-4.15189227136384</v>
      </c>
      <c r="BN425">
        <f ca="1"/>
        <v>0.88478108499602803</v>
      </c>
      <c r="BO425">
        <f ca="1"/>
        <v>3.1402644736227301</v>
      </c>
      <c r="BP425">
        <f ca="1"/>
        <v>-9.6557412037037</v>
      </c>
      <c r="BQ425">
        <f ca="1"/>
        <v>-0.20933487867798301</v>
      </c>
      <c r="BR425" t="str">
        <f ca="1"/>
        <v/>
      </c>
      <c r="BS425">
        <f ca="1"/>
        <v>-6.7371781747485694E-8</v>
      </c>
    </row>
    <row r="426" spans="1:71" x14ac:dyDescent="0.3">
      <c r="A426">
        <f ca="1"/>
        <v>1493594</v>
      </c>
      <c r="B426" t="str">
        <f ca="1"/>
        <v>MACOM Technology Solutions Holdings, Inc.</v>
      </c>
      <c r="C426" t="str">
        <f ca="1"/>
        <v>MTSI</v>
      </c>
      <c r="D426" t="str">
        <f ca="1"/>
        <v>04 Manufacturing</v>
      </c>
      <c r="E426" t="str">
        <f ca="1"/>
        <v>Semiconductors &amp; Related Devices</v>
      </c>
      <c r="F426" t="str">
        <f ca="1"/>
        <v>3674</v>
      </c>
      <c r="G426" t="str">
        <f ca="1"/>
        <v>100 CHELMSFORD STREET LOWELL, MA 01851</v>
      </c>
      <c r="H426">
        <f ca="1"/>
        <v>2017</v>
      </c>
      <c r="I426" t="str">
        <f ca="1"/>
        <v>FY</v>
      </c>
      <c r="J426">
        <f ca="1"/>
        <v>45.411154000000003</v>
      </c>
      <c r="K426">
        <f ca="1"/>
        <v>1637123000</v>
      </c>
      <c r="L426">
        <f ca="1"/>
        <v>562897000</v>
      </c>
      <c r="M426">
        <f ca="1"/>
        <v>130104000</v>
      </c>
      <c r="N426">
        <f ca="1"/>
        <v>136096000</v>
      </c>
      <c r="O426">
        <f ca="1"/>
        <v>136074000</v>
      </c>
      <c r="P426">
        <f ca="1"/>
        <v>131019000</v>
      </c>
      <c r="Q426">
        <f ca="1"/>
        <v>131019000</v>
      </c>
      <c r="R426">
        <f ca="1"/>
        <v>621092000</v>
      </c>
      <c r="S426">
        <f ca="1"/>
        <v>313765000</v>
      </c>
      <c r="T426">
        <f ca="1"/>
        <v>859749000</v>
      </c>
      <c r="U426">
        <f ca="1"/>
        <v>117119000</v>
      </c>
      <c r="V426">
        <f ca="1"/>
        <v>47038000</v>
      </c>
      <c r="W426" t="str">
        <f ca="1"/>
        <v/>
      </c>
      <c r="X426" t="str">
        <f ca="1"/>
        <v/>
      </c>
      <c r="Y426" t="str">
        <f ca="1"/>
        <v/>
      </c>
      <c r="Z426">
        <f ca="1"/>
        <v>777374000</v>
      </c>
      <c r="AA426">
        <f ca="1"/>
        <v>330000</v>
      </c>
      <c r="AB426">
        <f ca="1"/>
        <v>-266981000</v>
      </c>
      <c r="AC426">
        <f ca="1"/>
        <v>64000</v>
      </c>
      <c r="AD426">
        <f ca="1"/>
        <v>64256000</v>
      </c>
      <c r="AE426">
        <f ca="1"/>
        <v>86896000</v>
      </c>
      <c r="AF426" t="str">
        <f ca="1"/>
        <v/>
      </c>
      <c r="AG426" t="str">
        <f ca="1"/>
        <v/>
      </c>
      <c r="AH426">
        <f ca="1"/>
        <v>-16084000</v>
      </c>
      <c r="AI426">
        <f ca="1"/>
        <v>147986000</v>
      </c>
      <c r="AJ426">
        <f ca="1"/>
        <v>342968000</v>
      </c>
      <c r="AK426">
        <f ca="1"/>
        <v>100911000</v>
      </c>
      <c r="AL426">
        <f ca="1"/>
        <v>-169493000</v>
      </c>
      <c r="AM426">
        <f ca="1"/>
        <v>28855000</v>
      </c>
      <c r="AN426" t="str">
        <f ca="1"/>
        <v/>
      </c>
      <c r="AO426">
        <f ca="1"/>
        <v>61050000</v>
      </c>
      <c r="AP426" t="str">
        <f ca="1"/>
        <v/>
      </c>
      <c r="AQ426">
        <f ca="1"/>
        <v>92998000</v>
      </c>
      <c r="AR426" t="str">
        <f ca="1"/>
        <v/>
      </c>
      <c r="AS426">
        <f ca="1"/>
        <v>-337570000</v>
      </c>
      <c r="AT426">
        <f ca="1"/>
        <v>73653000</v>
      </c>
      <c r="AU426" t="str">
        <f ca="1"/>
        <v/>
      </c>
      <c r="AV426" t="str">
        <f ca="1"/>
        <v/>
      </c>
      <c r="AW426">
        <f ca="1"/>
        <v>-2.79</v>
      </c>
      <c r="AX426" t="str">
        <f ca="1"/>
        <v/>
      </c>
      <c r="AY426" t="str">
        <f ca="1"/>
        <v/>
      </c>
      <c r="AZ426">
        <f ca="1"/>
        <v>-39727000</v>
      </c>
      <c r="BA426">
        <f ca="1"/>
        <v>-39727000</v>
      </c>
      <c r="BB426" t="str">
        <f ca="1"/>
        <v/>
      </c>
      <c r="BC426" t="str">
        <f ca="1"/>
        <v/>
      </c>
      <c r="BD426" t="str">
        <f ca="1"/>
        <v/>
      </c>
      <c r="BE426" t="str">
        <f ca="1"/>
        <v/>
      </c>
      <c r="BF426" t="str">
        <f ca="1"/>
        <v/>
      </c>
      <c r="BG426" t="str">
        <f ca="1"/>
        <v/>
      </c>
      <c r="BH426" t="str">
        <f ca="1"/>
        <v/>
      </c>
      <c r="BI426" t="str">
        <f ca="1"/>
        <v/>
      </c>
      <c r="BJ426" t="str">
        <f ca="1"/>
        <v/>
      </c>
      <c r="BK426" t="str">
        <f ca="1"/>
        <v/>
      </c>
      <c r="BL426">
        <f ca="1"/>
        <v>0.52515846396391697</v>
      </c>
      <c r="BM426">
        <f ca="1"/>
        <v>-1.37678045399411</v>
      </c>
      <c r="BN426">
        <f ca="1"/>
        <v>1.1108701406262</v>
      </c>
      <c r="BO426">
        <f ca="1"/>
        <v>3.6443531792450399</v>
      </c>
      <c r="BP426">
        <f ca="1"/>
        <v>-16.276399283154099</v>
      </c>
      <c r="BQ426">
        <f ca="1"/>
        <v>-0.21803276157936799</v>
      </c>
      <c r="BR426" t="str">
        <f ca="1"/>
        <v/>
      </c>
      <c r="BS426">
        <f ca="1"/>
        <v>-1.6298090707947501E-7</v>
      </c>
    </row>
    <row r="427" spans="1:71" x14ac:dyDescent="0.3">
      <c r="A427">
        <f ca="1"/>
        <v>723125</v>
      </c>
      <c r="B427" t="str">
        <f ca="1"/>
        <v>MICRON TECHNOLOGY INC</v>
      </c>
      <c r="C427" t="str">
        <f ca="1"/>
        <v>MU</v>
      </c>
      <c r="D427" t="str">
        <f ca="1"/>
        <v>04 Manufacturing</v>
      </c>
      <c r="E427" t="str">
        <f ca="1"/>
        <v>Semiconductors &amp; Related Devices</v>
      </c>
      <c r="F427" t="str">
        <f ca="1"/>
        <v>3674</v>
      </c>
      <c r="G427" t="str">
        <f ca="1"/>
        <v>8000 S FEDERAL WAY PO BOX 6 BOISE, ID 83716-9632</v>
      </c>
      <c r="H427">
        <f ca="1"/>
        <v>2026</v>
      </c>
      <c r="I427" t="str">
        <f ca="1"/>
        <v>FY</v>
      </c>
      <c r="J427">
        <f ca="1"/>
        <v>392.63548400000002</v>
      </c>
      <c r="K427" t="str">
        <f ca="1"/>
        <v/>
      </c>
      <c r="L427" t="str">
        <f ca="1"/>
        <v/>
      </c>
      <c r="M427" t="str">
        <f ca="1"/>
        <v/>
      </c>
      <c r="N427" t="str">
        <f ca="1"/>
        <v/>
      </c>
      <c r="O427" t="str">
        <f ca="1"/>
        <v/>
      </c>
      <c r="P427" t="str">
        <f ca="1"/>
        <v/>
      </c>
      <c r="Q427" t="str">
        <f ca="1"/>
        <v/>
      </c>
      <c r="R427" t="str">
        <f ca="1"/>
        <v/>
      </c>
      <c r="S427" t="str">
        <f ca="1"/>
        <v/>
      </c>
      <c r="T427" t="str">
        <f ca="1"/>
        <v/>
      </c>
      <c r="U427" t="str">
        <f ca="1"/>
        <v/>
      </c>
      <c r="V427" t="str">
        <f ca="1"/>
        <v/>
      </c>
      <c r="W427" t="str">
        <f ca="1"/>
        <v/>
      </c>
      <c r="X427" t="str">
        <f ca="1"/>
        <v/>
      </c>
      <c r="Y427" t="str">
        <f ca="1"/>
        <v/>
      </c>
      <c r="Z427" t="str">
        <f ca="1"/>
        <v/>
      </c>
      <c r="AA427" t="str">
        <f ca="1"/>
        <v/>
      </c>
      <c r="AB427" t="str">
        <f ca="1"/>
        <v/>
      </c>
      <c r="AC427" t="str">
        <f ca="1"/>
        <v/>
      </c>
      <c r="AD427" t="str">
        <f ca="1"/>
        <v/>
      </c>
      <c r="AE427" t="str">
        <f ca="1"/>
        <v/>
      </c>
      <c r="AF427" t="str">
        <f ca="1"/>
        <v/>
      </c>
      <c r="AG427" t="str">
        <f ca="1"/>
        <v/>
      </c>
      <c r="AH427" t="str">
        <f ca="1"/>
        <v/>
      </c>
      <c r="AI427" t="str">
        <f ca="1"/>
        <v/>
      </c>
      <c r="AJ427" t="str">
        <f ca="1"/>
        <v/>
      </c>
      <c r="AK427" t="str">
        <f ca="1"/>
        <v/>
      </c>
      <c r="AL427" t="str">
        <f ca="1"/>
        <v/>
      </c>
      <c r="AM427" t="str">
        <f ca="1"/>
        <v/>
      </c>
      <c r="AN427" t="str">
        <f ca="1"/>
        <v/>
      </c>
      <c r="AO427" t="str">
        <f ca="1"/>
        <v/>
      </c>
      <c r="AP427" t="str">
        <f ca="1"/>
        <v/>
      </c>
      <c r="AQ427" t="str">
        <f ca="1"/>
        <v/>
      </c>
      <c r="AR427" t="str">
        <f ca="1"/>
        <v/>
      </c>
      <c r="AS427" t="str">
        <f ca="1"/>
        <v/>
      </c>
      <c r="AT427" t="str">
        <f ca="1"/>
        <v/>
      </c>
      <c r="AU427" t="str">
        <f ca="1"/>
        <v/>
      </c>
      <c r="AV427" t="str">
        <f ca="1"/>
        <v/>
      </c>
      <c r="AW427" t="str">
        <f ca="1"/>
        <v/>
      </c>
      <c r="AX427" t="str">
        <f ca="1"/>
        <v/>
      </c>
      <c r="AY427" t="str">
        <f ca="1"/>
        <v/>
      </c>
      <c r="AZ427" t="str">
        <f ca="1"/>
        <v/>
      </c>
      <c r="BA427" t="str">
        <f ca="1"/>
        <v/>
      </c>
      <c r="BB427" t="str">
        <f ca="1"/>
        <v/>
      </c>
      <c r="BC427" t="str">
        <f ca="1"/>
        <v/>
      </c>
      <c r="BD427" t="str">
        <f ca="1"/>
        <v/>
      </c>
      <c r="BE427" t="str">
        <f ca="1"/>
        <v/>
      </c>
      <c r="BF427" t="str">
        <f ca="1"/>
        <v/>
      </c>
      <c r="BG427" t="str">
        <f ca="1"/>
        <v/>
      </c>
      <c r="BH427" t="str">
        <f ca="1"/>
        <v/>
      </c>
      <c r="BI427" t="str">
        <f ca="1"/>
        <v/>
      </c>
      <c r="BJ427" t="str">
        <f ca="1"/>
        <v/>
      </c>
      <c r="BK427" t="str">
        <f ca="1"/>
        <v/>
      </c>
      <c r="BL427" t="str">
        <f ca="1"/>
        <v/>
      </c>
      <c r="BM427" t="str">
        <f ca="1"/>
        <v/>
      </c>
      <c r="BN427" t="str">
        <f ca="1"/>
        <v/>
      </c>
      <c r="BO427" t="str">
        <f ca="1"/>
        <v/>
      </c>
      <c r="BP427" t="str">
        <f ca="1"/>
        <v/>
      </c>
      <c r="BQ427" t="str">
        <f ca="1"/>
        <v/>
      </c>
      <c r="BR427" t="str">
        <f ca="1"/>
        <v/>
      </c>
      <c r="BS427" t="str">
        <f ca="1"/>
        <v/>
      </c>
    </row>
    <row r="428" spans="1:71" x14ac:dyDescent="0.3">
      <c r="A428">
        <f ca="1"/>
        <v>723125</v>
      </c>
      <c r="B428" t="str">
        <f ca="1"/>
        <v>MICRON TECHNOLOGY INC</v>
      </c>
      <c r="C428" t="str">
        <f ca="1"/>
        <v>MU</v>
      </c>
      <c r="D428" t="str">
        <f ca="1"/>
        <v>04 Manufacturing</v>
      </c>
      <c r="E428" t="str">
        <f ca="1"/>
        <v>Semiconductors &amp; Related Devices</v>
      </c>
      <c r="F428" t="str">
        <f ca="1"/>
        <v>3674</v>
      </c>
      <c r="G428" t="str">
        <f ca="1"/>
        <v>8000 S FEDERAL WAY PO BOX 6 BOISE, ID 83716-9632</v>
      </c>
      <c r="H428">
        <f ca="1"/>
        <v>2025</v>
      </c>
      <c r="I428" t="str">
        <f ca="1"/>
        <v>FY</v>
      </c>
      <c r="J428">
        <f ca="1"/>
        <v>138.81693999999999</v>
      </c>
      <c r="K428">
        <f ca="1"/>
        <v>82798000000</v>
      </c>
      <c r="L428">
        <f ca="1"/>
        <v>28841000000</v>
      </c>
      <c r="M428">
        <f ca="1"/>
        <v>9642000000</v>
      </c>
      <c r="N428">
        <f ca="1"/>
        <v>7163000000</v>
      </c>
      <c r="O428">
        <f ca="1"/>
        <v>8355000000</v>
      </c>
      <c r="P428">
        <f ca="1"/>
        <v>47326000000</v>
      </c>
      <c r="Q428" t="str">
        <f ca="1"/>
        <v/>
      </c>
      <c r="R428">
        <f ca="1"/>
        <v>453000000</v>
      </c>
      <c r="S428">
        <f ca="1"/>
        <v>1150000000</v>
      </c>
      <c r="T428">
        <f ca="1"/>
        <v>28633000000</v>
      </c>
      <c r="U428">
        <f ca="1"/>
        <v>11454000000</v>
      </c>
      <c r="V428" t="str">
        <f ca="1"/>
        <v/>
      </c>
      <c r="W428" t="str">
        <f ca="1"/>
        <v/>
      </c>
      <c r="X428">
        <f ca="1"/>
        <v>560000000</v>
      </c>
      <c r="Y428">
        <f ca="1"/>
        <v>11533000000</v>
      </c>
      <c r="Z428">
        <f ca="1"/>
        <v>54165000000</v>
      </c>
      <c r="AA428" t="str">
        <f ca="1"/>
        <v/>
      </c>
      <c r="AB428">
        <f ca="1"/>
        <v>48583000000</v>
      </c>
      <c r="AC428">
        <f ca="1"/>
        <v>127000000</v>
      </c>
      <c r="AD428">
        <f ca="1"/>
        <v>1122000000</v>
      </c>
      <c r="AE428">
        <f ca="1"/>
        <v>14873000000</v>
      </c>
      <c r="AF428" t="str">
        <f ca="1"/>
        <v/>
      </c>
      <c r="AG428" t="str">
        <f ca="1"/>
        <v/>
      </c>
      <c r="AH428">
        <f ca="1"/>
        <v>9770000000</v>
      </c>
      <c r="AI428">
        <f ca="1"/>
        <v>3798000000</v>
      </c>
      <c r="AJ428" t="str">
        <f ca="1"/>
        <v/>
      </c>
      <c r="AK428">
        <f ca="1"/>
        <v>1124000000</v>
      </c>
      <c r="AL428">
        <f ca="1"/>
        <v>8539000000</v>
      </c>
      <c r="AM428" t="str">
        <f ca="1"/>
        <v/>
      </c>
      <c r="AN428" t="str">
        <f ca="1"/>
        <v/>
      </c>
      <c r="AO428">
        <f ca="1"/>
        <v>17525000000</v>
      </c>
      <c r="AP428" t="str">
        <f ca="1"/>
        <v/>
      </c>
      <c r="AQ428">
        <f ca="1"/>
        <v>8352000000</v>
      </c>
      <c r="AR428" t="str">
        <f ca="1"/>
        <v/>
      </c>
      <c r="AS428">
        <f ca="1"/>
        <v>-14087000000</v>
      </c>
      <c r="AT428">
        <f ca="1"/>
        <v>-850000000</v>
      </c>
      <c r="AU428" t="str">
        <f ca="1"/>
        <v/>
      </c>
      <c r="AV428">
        <f ca="1"/>
        <v>527000000</v>
      </c>
      <c r="AW428">
        <f ca="1"/>
        <v>7.65</v>
      </c>
      <c r="AX428">
        <f ca="1"/>
        <v>8615000000</v>
      </c>
      <c r="AY428" t="str">
        <f ca="1"/>
        <v/>
      </c>
      <c r="AZ428" t="str">
        <f ca="1"/>
        <v/>
      </c>
      <c r="BA428" t="str">
        <f ca="1"/>
        <v/>
      </c>
      <c r="BB428" t="str">
        <f ca="1"/>
        <v/>
      </c>
      <c r="BC428" t="str">
        <f ca="1"/>
        <v/>
      </c>
      <c r="BD428" t="str">
        <f ca="1"/>
        <v/>
      </c>
      <c r="BE428" t="str">
        <f ca="1"/>
        <v/>
      </c>
      <c r="BF428" t="str">
        <f ca="1"/>
        <v/>
      </c>
      <c r="BG428" t="str">
        <f ca="1"/>
        <v/>
      </c>
      <c r="BH428" t="str">
        <f ca="1"/>
        <v/>
      </c>
      <c r="BI428" t="str">
        <f ca="1"/>
        <v/>
      </c>
      <c r="BJ428" t="str">
        <f ca="1"/>
        <v/>
      </c>
      <c r="BK428" t="str">
        <f ca="1"/>
        <v/>
      </c>
      <c r="BL428">
        <f ca="1"/>
        <v>0.34581753182444003</v>
      </c>
      <c r="BM428" t="str">
        <f ca="1"/>
        <v/>
      </c>
      <c r="BN428">
        <f ca="1"/>
        <v>0.84180199057098004</v>
      </c>
      <c r="BO428">
        <f ca="1"/>
        <v>1.7885454862929999</v>
      </c>
      <c r="BP428">
        <f ca="1"/>
        <v>18.146005228758199</v>
      </c>
      <c r="BQ428">
        <f ca="1"/>
        <v>0.15764792762854199</v>
      </c>
      <c r="BR428" t="str">
        <f ca="1"/>
        <v/>
      </c>
      <c r="BS428">
        <f ca="1"/>
        <v>1.9605826474660801E-8</v>
      </c>
    </row>
    <row r="429" spans="1:71" x14ac:dyDescent="0.3">
      <c r="A429">
        <f ca="1"/>
        <v>723125</v>
      </c>
      <c r="B429" t="str">
        <f ca="1"/>
        <v>MICRON TECHNOLOGY INC</v>
      </c>
      <c r="C429" t="str">
        <f ca="1"/>
        <v>MU</v>
      </c>
      <c r="D429" t="str">
        <f ca="1"/>
        <v>04 Manufacturing</v>
      </c>
      <c r="E429" t="str">
        <f ca="1"/>
        <v>Semiconductors &amp; Related Devices</v>
      </c>
      <c r="F429" t="str">
        <f ca="1"/>
        <v>3674</v>
      </c>
      <c r="G429" t="str">
        <f ca="1"/>
        <v>8000 S FEDERAL WAY PO BOX 6 BOISE, ID 83716-9632</v>
      </c>
      <c r="H429">
        <f ca="1"/>
        <v>2024</v>
      </c>
      <c r="I429" t="str">
        <f ca="1"/>
        <v>FY</v>
      </c>
      <c r="J429">
        <f ca="1"/>
        <v>106.93575300000001</v>
      </c>
      <c r="K429">
        <f ca="1"/>
        <v>69416000000</v>
      </c>
      <c r="L429">
        <f ca="1"/>
        <v>24372000000</v>
      </c>
      <c r="M429">
        <f ca="1"/>
        <v>7041000000</v>
      </c>
      <c r="N429">
        <f ca="1"/>
        <v>5419000000</v>
      </c>
      <c r="O429">
        <f ca="1"/>
        <v>8875000000</v>
      </c>
      <c r="P429">
        <f ca="1"/>
        <v>40394000000</v>
      </c>
      <c r="Q429" t="str">
        <f ca="1"/>
        <v/>
      </c>
      <c r="R429">
        <f ca="1"/>
        <v>416000000</v>
      </c>
      <c r="S429">
        <f ca="1"/>
        <v>1150000000</v>
      </c>
      <c r="T429">
        <f ca="1"/>
        <v>24285000000</v>
      </c>
      <c r="U429">
        <f ca="1"/>
        <v>9248000000</v>
      </c>
      <c r="V429" t="str">
        <f ca="1"/>
        <v/>
      </c>
      <c r="W429" t="str">
        <f ca="1"/>
        <v/>
      </c>
      <c r="X429">
        <f ca="1"/>
        <v>431000000</v>
      </c>
      <c r="Y429">
        <f ca="1"/>
        <v>11343000000</v>
      </c>
      <c r="Z429">
        <f ca="1"/>
        <v>45131000000</v>
      </c>
      <c r="AA429" t="str">
        <f ca="1"/>
        <v/>
      </c>
      <c r="AB429">
        <f ca="1"/>
        <v>40877000000</v>
      </c>
      <c r="AC429">
        <f ca="1"/>
        <v>125000000</v>
      </c>
      <c r="AD429">
        <f ca="1"/>
        <v>1109000000</v>
      </c>
      <c r="AE429">
        <f ca="1"/>
        <v>5613000000</v>
      </c>
      <c r="AF429" t="str">
        <f ca="1"/>
        <v/>
      </c>
      <c r="AG429" t="str">
        <f ca="1"/>
        <v/>
      </c>
      <c r="AH429">
        <f ca="1"/>
        <v>1304000000</v>
      </c>
      <c r="AI429">
        <f ca="1"/>
        <v>3430000000</v>
      </c>
      <c r="AJ429" t="str">
        <f ca="1"/>
        <v/>
      </c>
      <c r="AK429">
        <f ca="1"/>
        <v>451000000</v>
      </c>
      <c r="AL429">
        <f ca="1"/>
        <v>778000000</v>
      </c>
      <c r="AM429" t="str">
        <f ca="1"/>
        <v/>
      </c>
      <c r="AN429" t="str">
        <f ca="1"/>
        <v/>
      </c>
      <c r="AO429">
        <f ca="1"/>
        <v>8507000000</v>
      </c>
      <c r="AP429" t="str">
        <f ca="1"/>
        <v/>
      </c>
      <c r="AQ429">
        <f ca="1"/>
        <v>7780000000</v>
      </c>
      <c r="AR429" t="str">
        <f ca="1"/>
        <v/>
      </c>
      <c r="AS429">
        <f ca="1"/>
        <v>-8309000000</v>
      </c>
      <c r="AT429">
        <f ca="1"/>
        <v>-1842000000</v>
      </c>
      <c r="AU429" t="str">
        <f ca="1"/>
        <v/>
      </c>
      <c r="AV429">
        <f ca="1"/>
        <v>518000000</v>
      </c>
      <c r="AW429">
        <f ca="1"/>
        <v>0.7</v>
      </c>
      <c r="AX429">
        <f ca="1"/>
        <v>8631000000</v>
      </c>
      <c r="AY429" t="str">
        <f ca="1"/>
        <v/>
      </c>
      <c r="AZ429" t="str">
        <f ca="1"/>
        <v/>
      </c>
      <c r="BA429" t="str">
        <f ca="1"/>
        <v/>
      </c>
      <c r="BB429" t="str">
        <f ca="1"/>
        <v/>
      </c>
      <c r="BC429" t="str">
        <f ca="1"/>
        <v/>
      </c>
      <c r="BD429" t="str">
        <f ca="1"/>
        <v/>
      </c>
      <c r="BE429" t="str">
        <f ca="1"/>
        <v/>
      </c>
      <c r="BF429" t="str">
        <f ca="1"/>
        <v/>
      </c>
      <c r="BG429" t="str">
        <f ca="1"/>
        <v/>
      </c>
      <c r="BH429" t="str">
        <f ca="1"/>
        <v/>
      </c>
      <c r="BI429" t="str">
        <f ca="1"/>
        <v/>
      </c>
      <c r="BJ429" t="str">
        <f ca="1"/>
        <v/>
      </c>
      <c r="BK429" t="str">
        <f ca="1"/>
        <v/>
      </c>
      <c r="BL429">
        <f ca="1"/>
        <v>0.349847297453037</v>
      </c>
      <c r="BM429" t="str">
        <f ca="1"/>
        <v/>
      </c>
      <c r="BN429">
        <f ca="1"/>
        <v>0.76135380622837401</v>
      </c>
      <c r="BO429">
        <f ca="1"/>
        <v>1.6757136678200699</v>
      </c>
      <c r="BP429">
        <f ca="1"/>
        <v>152.765361428571</v>
      </c>
      <c r="BQ429">
        <f ca="1"/>
        <v>1.7238705102922601E-2</v>
      </c>
      <c r="BR429" t="str">
        <f ca="1"/>
        <v/>
      </c>
      <c r="BS429">
        <f ca="1"/>
        <v>1.6586166293678399E-9</v>
      </c>
    </row>
    <row r="430" spans="1:71" x14ac:dyDescent="0.3">
      <c r="A430">
        <f ca="1"/>
        <v>723125</v>
      </c>
      <c r="B430" t="str">
        <f ca="1"/>
        <v>MICRON TECHNOLOGY INC</v>
      </c>
      <c r="C430" t="str">
        <f ca="1"/>
        <v>MU</v>
      </c>
      <c r="D430" t="str">
        <f ca="1"/>
        <v>04 Manufacturing</v>
      </c>
      <c r="E430" t="str">
        <f ca="1"/>
        <v>Semiconductors &amp; Related Devices</v>
      </c>
      <c r="F430" t="str">
        <f ca="1"/>
        <v>3674</v>
      </c>
      <c r="G430" t="str">
        <f ca="1"/>
        <v>8000 S FEDERAL WAY PO BOX 6 BOISE, ID 83716-9632</v>
      </c>
      <c r="H430">
        <f ca="1"/>
        <v>2023</v>
      </c>
      <c r="I430" t="str">
        <f ca="1"/>
        <v>FY</v>
      </c>
      <c r="J430">
        <f ca="1"/>
        <v>64.751125000000002</v>
      </c>
      <c r="K430">
        <f ca="1"/>
        <v>64254000000</v>
      </c>
      <c r="L430">
        <f ca="1"/>
        <v>21244000000</v>
      </c>
      <c r="M430">
        <f ca="1"/>
        <v>8577000000</v>
      </c>
      <c r="N430">
        <f ca="1"/>
        <v>2048000000</v>
      </c>
      <c r="O430">
        <f ca="1"/>
        <v>8387000000</v>
      </c>
      <c r="P430">
        <f ca="1"/>
        <v>38594000000</v>
      </c>
      <c r="Q430" t="str">
        <f ca="1"/>
        <v/>
      </c>
      <c r="R430">
        <f ca="1"/>
        <v>404000000</v>
      </c>
      <c r="S430">
        <f ca="1"/>
        <v>1150000000</v>
      </c>
      <c r="T430">
        <f ca="1"/>
        <v>20134000000</v>
      </c>
      <c r="U430">
        <f ca="1"/>
        <v>4765000000</v>
      </c>
      <c r="V430" t="str">
        <f ca="1"/>
        <v/>
      </c>
      <c r="W430" t="str">
        <f ca="1"/>
        <v/>
      </c>
      <c r="X430">
        <f ca="1"/>
        <v>278000000</v>
      </c>
      <c r="Y430">
        <f ca="1"/>
        <v>12049000000</v>
      </c>
      <c r="Z430">
        <f ca="1"/>
        <v>44120000000</v>
      </c>
      <c r="AA430" t="str">
        <f ca="1"/>
        <v/>
      </c>
      <c r="AB430">
        <f ca="1"/>
        <v>40824000000</v>
      </c>
      <c r="AC430">
        <f ca="1"/>
        <v>124000000</v>
      </c>
      <c r="AD430">
        <f ca="1"/>
        <v>1098000000</v>
      </c>
      <c r="AE430">
        <f ca="1"/>
        <v>-1416000000</v>
      </c>
      <c r="AF430" t="str">
        <f ca="1"/>
        <v/>
      </c>
      <c r="AG430" t="str">
        <f ca="1"/>
        <v/>
      </c>
      <c r="AH430">
        <f ca="1"/>
        <v>-5745000000</v>
      </c>
      <c r="AI430">
        <f ca="1"/>
        <v>3114000000</v>
      </c>
      <c r="AJ430" t="str">
        <f ca="1"/>
        <v/>
      </c>
      <c r="AK430">
        <f ca="1"/>
        <v>177000000</v>
      </c>
      <c r="AL430">
        <f ca="1"/>
        <v>-5833000000</v>
      </c>
      <c r="AM430">
        <f ca="1"/>
        <v>388000000</v>
      </c>
      <c r="AN430" t="str">
        <f ca="1"/>
        <v/>
      </c>
      <c r="AO430">
        <f ca="1"/>
        <v>1559000000</v>
      </c>
      <c r="AP430" t="str">
        <f ca="1"/>
        <v/>
      </c>
      <c r="AQ430">
        <f ca="1"/>
        <v>7756000000</v>
      </c>
      <c r="AR430" t="str">
        <f ca="1"/>
        <v/>
      </c>
      <c r="AS430">
        <f ca="1"/>
        <v>-6191000000</v>
      </c>
      <c r="AT430">
        <f ca="1"/>
        <v>4983000000</v>
      </c>
      <c r="AU430" t="str">
        <f ca="1"/>
        <v/>
      </c>
      <c r="AV430">
        <f ca="1"/>
        <v>509000000</v>
      </c>
      <c r="AW430">
        <f ca="1"/>
        <v>-5.34</v>
      </c>
      <c r="AX430">
        <f ca="1"/>
        <v>7525000000</v>
      </c>
      <c r="AY430" t="str">
        <f ca="1"/>
        <v/>
      </c>
      <c r="AZ430">
        <f ca="1"/>
        <v>-5268000000</v>
      </c>
      <c r="BA430">
        <f ca="1"/>
        <v>-5268000000</v>
      </c>
      <c r="BB430" t="str">
        <f ca="1"/>
        <v/>
      </c>
      <c r="BC430" t="str">
        <f ca="1"/>
        <v/>
      </c>
      <c r="BD430" t="str">
        <f ca="1"/>
        <v/>
      </c>
      <c r="BE430" t="str">
        <f ca="1"/>
        <v/>
      </c>
      <c r="BF430" t="str">
        <f ca="1"/>
        <v/>
      </c>
      <c r="BG430" t="str">
        <f ca="1"/>
        <v/>
      </c>
      <c r="BH430" t="str">
        <f ca="1"/>
        <v/>
      </c>
      <c r="BI430" t="str">
        <f ca="1"/>
        <v/>
      </c>
      <c r="BJ430" t="str">
        <f ca="1"/>
        <v/>
      </c>
      <c r="BK430" t="str">
        <f ca="1"/>
        <v/>
      </c>
      <c r="BL430">
        <f ca="1"/>
        <v>0.31335014162542402</v>
      </c>
      <c r="BM430">
        <f ca="1"/>
        <v>-13.577319587628899</v>
      </c>
      <c r="BN430">
        <f ca="1"/>
        <v>1.8</v>
      </c>
      <c r="BO430">
        <f ca="1"/>
        <v>2.6982161594963299</v>
      </c>
      <c r="BP430">
        <f ca="1"/>
        <v>-12.1256788389513</v>
      </c>
      <c r="BQ430">
        <f ca="1"/>
        <v>-0.13220761559383501</v>
      </c>
      <c r="BR430" t="str">
        <f ca="1"/>
        <v/>
      </c>
      <c r="BS430">
        <f ca="1"/>
        <v>-7.8370581935630108E-9</v>
      </c>
    </row>
    <row r="431" spans="1:71" x14ac:dyDescent="0.3">
      <c r="A431">
        <f ca="1"/>
        <v>723125</v>
      </c>
      <c r="B431" t="str">
        <f ca="1"/>
        <v>MICRON TECHNOLOGY INC</v>
      </c>
      <c r="C431" t="str">
        <f ca="1"/>
        <v>MU</v>
      </c>
      <c r="D431" t="str">
        <f ca="1"/>
        <v>04 Manufacturing</v>
      </c>
      <c r="E431" t="str">
        <f ca="1"/>
        <v>Semiconductors &amp; Related Devices</v>
      </c>
      <c r="F431" t="str">
        <f ca="1"/>
        <v>3674</v>
      </c>
      <c r="G431" t="str">
        <f ca="1"/>
        <v>8000 S FEDERAL WAY PO BOX 6 BOISE, ID 83716-9632</v>
      </c>
      <c r="H431">
        <f ca="1"/>
        <v>2022</v>
      </c>
      <c r="I431" t="str">
        <f ca="1"/>
        <v>FY</v>
      </c>
      <c r="J431">
        <f ca="1"/>
        <v>65.658788000000001</v>
      </c>
      <c r="K431">
        <f ca="1"/>
        <v>66283000000</v>
      </c>
      <c r="L431">
        <f ca="1"/>
        <v>21781000000</v>
      </c>
      <c r="M431">
        <f ca="1"/>
        <v>8262000000</v>
      </c>
      <c r="N431">
        <f ca="1"/>
        <v>4765000000</v>
      </c>
      <c r="O431">
        <f ca="1"/>
        <v>6663000000</v>
      </c>
      <c r="P431">
        <f ca="1"/>
        <v>39227000000</v>
      </c>
      <c r="Q431" t="str">
        <f ca="1"/>
        <v/>
      </c>
      <c r="R431">
        <f ca="1"/>
        <v>421000000</v>
      </c>
      <c r="S431">
        <f ca="1"/>
        <v>1228000000</v>
      </c>
      <c r="T431">
        <f ca="1"/>
        <v>16376000000</v>
      </c>
      <c r="U431">
        <f ca="1"/>
        <v>7539000000</v>
      </c>
      <c r="V431" t="str">
        <f ca="1"/>
        <v/>
      </c>
      <c r="W431" t="str">
        <f ca="1"/>
        <v/>
      </c>
      <c r="X431">
        <f ca="1"/>
        <v>103000000</v>
      </c>
      <c r="Y431">
        <f ca="1"/>
        <v>6020000000</v>
      </c>
      <c r="Z431">
        <f ca="1"/>
        <v>49907000000</v>
      </c>
      <c r="AA431" t="str">
        <f ca="1"/>
        <v/>
      </c>
      <c r="AB431">
        <f ca="1"/>
        <v>47274000000</v>
      </c>
      <c r="AC431">
        <f ca="1"/>
        <v>123000000</v>
      </c>
      <c r="AD431">
        <f ca="1"/>
        <v>1094000000</v>
      </c>
      <c r="AE431">
        <f ca="1"/>
        <v>13898000000</v>
      </c>
      <c r="AF431" t="str">
        <f ca="1"/>
        <v/>
      </c>
      <c r="AG431" t="str">
        <f ca="1"/>
        <v/>
      </c>
      <c r="AH431">
        <f ca="1"/>
        <v>9702000000</v>
      </c>
      <c r="AI431">
        <f ca="1"/>
        <v>3116000000</v>
      </c>
      <c r="AJ431" t="str">
        <f ca="1"/>
        <v/>
      </c>
      <c r="AK431">
        <f ca="1"/>
        <v>888000000</v>
      </c>
      <c r="AL431">
        <f ca="1"/>
        <v>8687000000</v>
      </c>
      <c r="AM431">
        <f ca="1"/>
        <v>189000000</v>
      </c>
      <c r="AN431" t="str">
        <f ca="1"/>
        <v/>
      </c>
      <c r="AO431">
        <f ca="1"/>
        <v>15181000000</v>
      </c>
      <c r="AP431" t="str">
        <f ca="1"/>
        <v/>
      </c>
      <c r="AQ431">
        <f ca="1"/>
        <v>7116000000</v>
      </c>
      <c r="AR431" t="str">
        <f ca="1"/>
        <v/>
      </c>
      <c r="AS431">
        <f ca="1"/>
        <v>-11585000000</v>
      </c>
      <c r="AT431">
        <f ca="1"/>
        <v>-2980000000</v>
      </c>
      <c r="AU431" t="str">
        <f ca="1"/>
        <v/>
      </c>
      <c r="AV431">
        <f ca="1"/>
        <v>352000000</v>
      </c>
      <c r="AW431">
        <f ca="1"/>
        <v>7.81</v>
      </c>
      <c r="AX431">
        <f ca="1"/>
        <v>5575000000</v>
      </c>
      <c r="AY431" t="str">
        <f ca="1"/>
        <v/>
      </c>
      <c r="AZ431">
        <f ca="1"/>
        <v>9764000000</v>
      </c>
      <c r="BA431">
        <f ca="1"/>
        <v>9764000000</v>
      </c>
      <c r="BB431" t="str">
        <f ca="1"/>
        <v/>
      </c>
      <c r="BC431" t="str">
        <f ca="1"/>
        <v/>
      </c>
      <c r="BD431" t="str">
        <f ca="1"/>
        <v/>
      </c>
      <c r="BE431" t="str">
        <f ca="1"/>
        <v/>
      </c>
      <c r="BF431" t="str">
        <f ca="1"/>
        <v/>
      </c>
      <c r="BG431" t="str">
        <f ca="1"/>
        <v/>
      </c>
      <c r="BH431" t="str">
        <f ca="1"/>
        <v/>
      </c>
      <c r="BI431" t="str">
        <f ca="1"/>
        <v/>
      </c>
      <c r="BJ431" t="str">
        <f ca="1"/>
        <v/>
      </c>
      <c r="BK431" t="str">
        <f ca="1"/>
        <v/>
      </c>
      <c r="BL431">
        <f ca="1"/>
        <v>0.24706184089434699</v>
      </c>
      <c r="BM431">
        <f ca="1"/>
        <v>51.6613756613757</v>
      </c>
      <c r="BN431">
        <f ca="1"/>
        <v>1.0959013131715101</v>
      </c>
      <c r="BO431">
        <f ca="1"/>
        <v>2.0053057434673001</v>
      </c>
      <c r="BP431">
        <f ca="1"/>
        <v>8.4070151088348304</v>
      </c>
      <c r="BQ431">
        <f ca="1"/>
        <v>0.174063758590979</v>
      </c>
      <c r="BR431" t="str">
        <f ca="1"/>
        <v/>
      </c>
      <c r="BS431">
        <f ca="1"/>
        <v>1.02750142120344E-8</v>
      </c>
    </row>
    <row r="432" spans="1:71" x14ac:dyDescent="0.3">
      <c r="A432">
        <f ca="1"/>
        <v>723125</v>
      </c>
      <c r="B432" t="str">
        <f ca="1"/>
        <v>MICRON TECHNOLOGY INC</v>
      </c>
      <c r="C432" t="str">
        <f ca="1"/>
        <v>MU</v>
      </c>
      <c r="D432" t="str">
        <f ca="1"/>
        <v>04 Manufacturing</v>
      </c>
      <c r="E432" t="str">
        <f ca="1"/>
        <v>Semiconductors &amp; Related Devices</v>
      </c>
      <c r="F432" t="str">
        <f ca="1"/>
        <v>3674</v>
      </c>
      <c r="G432" t="str">
        <f ca="1"/>
        <v>8000 S FEDERAL WAY PO BOX 6 BOISE, ID 83716-9632</v>
      </c>
      <c r="H432">
        <f ca="1"/>
        <v>2021</v>
      </c>
      <c r="I432" t="str">
        <f ca="1"/>
        <v>FY</v>
      </c>
      <c r="J432">
        <f ca="1"/>
        <v>78.834988999999993</v>
      </c>
      <c r="K432">
        <f ca="1"/>
        <v>58849000000</v>
      </c>
      <c r="L432">
        <f ca="1"/>
        <v>19907000000</v>
      </c>
      <c r="M432">
        <f ca="1"/>
        <v>7763000000</v>
      </c>
      <c r="N432">
        <f ca="1"/>
        <v>4920000000</v>
      </c>
      <c r="O432">
        <f ca="1"/>
        <v>4487000000</v>
      </c>
      <c r="P432">
        <f ca="1"/>
        <v>34663000000</v>
      </c>
      <c r="Q432" t="str">
        <f ca="1"/>
        <v/>
      </c>
      <c r="R432">
        <f ca="1"/>
        <v>349000000</v>
      </c>
      <c r="S432">
        <f ca="1"/>
        <v>1228000000</v>
      </c>
      <c r="T432">
        <f ca="1"/>
        <v>14916000000</v>
      </c>
      <c r="U432">
        <f ca="1"/>
        <v>6424000000</v>
      </c>
      <c r="V432" t="str">
        <f ca="1"/>
        <v/>
      </c>
      <c r="W432" t="str">
        <f ca="1"/>
        <v/>
      </c>
      <c r="X432">
        <f ca="1"/>
        <v>155000000</v>
      </c>
      <c r="Y432">
        <f ca="1"/>
        <v>5968000000</v>
      </c>
      <c r="Z432">
        <f ca="1"/>
        <v>43933000000</v>
      </c>
      <c r="AA432" t="str">
        <f ca="1"/>
        <v/>
      </c>
      <c r="AB432">
        <f ca="1"/>
        <v>39051000000</v>
      </c>
      <c r="AC432">
        <f ca="1"/>
        <v>122000000</v>
      </c>
      <c r="AD432">
        <f ca="1"/>
        <v>1119000000</v>
      </c>
      <c r="AE432">
        <f ca="1"/>
        <v>10423000000</v>
      </c>
      <c r="AF432" t="str">
        <f ca="1"/>
        <v/>
      </c>
      <c r="AG432" t="str">
        <f ca="1"/>
        <v/>
      </c>
      <c r="AH432">
        <f ca="1"/>
        <v>6283000000</v>
      </c>
      <c r="AI432">
        <f ca="1"/>
        <v>2663000000</v>
      </c>
      <c r="AJ432" t="str">
        <f ca="1"/>
        <v/>
      </c>
      <c r="AK432">
        <f ca="1"/>
        <v>394000000</v>
      </c>
      <c r="AL432">
        <f ca="1"/>
        <v>5861000000</v>
      </c>
      <c r="AM432">
        <f ca="1"/>
        <v>183000000</v>
      </c>
      <c r="AN432" t="str">
        <f ca="1"/>
        <v/>
      </c>
      <c r="AO432">
        <f ca="1"/>
        <v>12468000000</v>
      </c>
      <c r="AP432" t="str">
        <f ca="1"/>
        <v/>
      </c>
      <c r="AQ432">
        <f ca="1"/>
        <v>6214000000</v>
      </c>
      <c r="AR432" t="str">
        <f ca="1"/>
        <v/>
      </c>
      <c r="AS432">
        <f ca="1"/>
        <v>-10589000000</v>
      </c>
      <c r="AT432">
        <f ca="1"/>
        <v>-1781000000</v>
      </c>
      <c r="AU432" t="str">
        <f ca="1"/>
        <v/>
      </c>
      <c r="AV432">
        <f ca="1"/>
        <v>112000000</v>
      </c>
      <c r="AW432">
        <f ca="1"/>
        <v>5.23</v>
      </c>
      <c r="AX432">
        <f ca="1"/>
        <v>5047000000</v>
      </c>
      <c r="AY432" t="str">
        <f ca="1"/>
        <v/>
      </c>
      <c r="AZ432">
        <f ca="1"/>
        <v>6438000000</v>
      </c>
      <c r="BA432">
        <f ca="1"/>
        <v>6438000000</v>
      </c>
      <c r="BB432" t="str">
        <f ca="1"/>
        <v/>
      </c>
      <c r="BC432" t="str">
        <f ca="1"/>
        <v/>
      </c>
      <c r="BD432" t="str">
        <f ca="1"/>
        <v/>
      </c>
      <c r="BE432" t="str">
        <f ca="1"/>
        <v/>
      </c>
      <c r="BF432" t="str">
        <f ca="1"/>
        <v/>
      </c>
      <c r="BG432" t="str">
        <f ca="1"/>
        <v/>
      </c>
      <c r="BH432" t="str">
        <f ca="1"/>
        <v/>
      </c>
      <c r="BI432" t="str">
        <f ca="1"/>
        <v/>
      </c>
      <c r="BJ432" t="str">
        <f ca="1"/>
        <v/>
      </c>
      <c r="BK432" t="str">
        <f ca="1"/>
        <v/>
      </c>
      <c r="BL432">
        <f ca="1"/>
        <v>0.25346225084538399</v>
      </c>
      <c r="BM432">
        <f ca="1"/>
        <v>35.180327868852501</v>
      </c>
      <c r="BN432">
        <f ca="1"/>
        <v>1.2084371108343701</v>
      </c>
      <c r="BO432">
        <f ca="1"/>
        <v>2.40037359900374</v>
      </c>
      <c r="BP432">
        <f ca="1"/>
        <v>15.0736116634799</v>
      </c>
      <c r="BQ432">
        <f ca="1"/>
        <v>0.13340768898094801</v>
      </c>
      <c r="BR432" t="str">
        <f ca="1"/>
        <v/>
      </c>
      <c r="BS432">
        <f ca="1"/>
        <v>9.3849041146746194E-9</v>
      </c>
    </row>
    <row r="433" spans="1:71" x14ac:dyDescent="0.3">
      <c r="A433">
        <f ca="1"/>
        <v>723125</v>
      </c>
      <c r="B433" t="str">
        <f ca="1"/>
        <v>MICRON TECHNOLOGY INC</v>
      </c>
      <c r="C433" t="str">
        <f ca="1"/>
        <v>MU</v>
      </c>
      <c r="D433" t="str">
        <f ca="1"/>
        <v>04 Manufacturing</v>
      </c>
      <c r="E433" t="str">
        <f ca="1"/>
        <v>Semiconductors &amp; Related Devices</v>
      </c>
      <c r="F433" t="str">
        <f ca="1"/>
        <v>3674</v>
      </c>
      <c r="G433" t="str">
        <f ca="1"/>
        <v>8000 S FEDERAL WAY PO BOX 6 BOISE, ID 83716-9632</v>
      </c>
      <c r="H433">
        <f ca="1"/>
        <v>2020</v>
      </c>
      <c r="I433" t="str">
        <f ca="1"/>
        <v>FY</v>
      </c>
      <c r="J433">
        <f ca="1"/>
        <v>49.567442999999997</v>
      </c>
      <c r="K433">
        <f ca="1"/>
        <v>53678000000</v>
      </c>
      <c r="L433">
        <f ca="1"/>
        <v>17965000000</v>
      </c>
      <c r="M433">
        <f ca="1"/>
        <v>7624000000</v>
      </c>
      <c r="N433">
        <f ca="1"/>
        <v>3494000000</v>
      </c>
      <c r="O433">
        <f ca="1"/>
        <v>5607000000</v>
      </c>
      <c r="P433">
        <f ca="1"/>
        <v>31615000000</v>
      </c>
      <c r="Q433" t="str">
        <f ca="1"/>
        <v/>
      </c>
      <c r="R433">
        <f ca="1"/>
        <v>334000000</v>
      </c>
      <c r="S433">
        <f ca="1"/>
        <v>1228000000</v>
      </c>
      <c r="T433">
        <f ca="1"/>
        <v>14682000000</v>
      </c>
      <c r="U433">
        <f ca="1"/>
        <v>6635000000</v>
      </c>
      <c r="V433" t="str">
        <f ca="1"/>
        <v/>
      </c>
      <c r="W433" t="str">
        <f ca="1"/>
        <v/>
      </c>
      <c r="X433">
        <f ca="1"/>
        <v>270000000</v>
      </c>
      <c r="Y433">
        <f ca="1"/>
        <v>6157000000</v>
      </c>
      <c r="Z433">
        <f ca="1"/>
        <v>38996000000</v>
      </c>
      <c r="AA433" t="str">
        <f ca="1"/>
        <v/>
      </c>
      <c r="AB433">
        <f ca="1"/>
        <v>33384000000</v>
      </c>
      <c r="AC433">
        <f ca="1"/>
        <v>119000000</v>
      </c>
      <c r="AD433">
        <f ca="1"/>
        <v>1113000000</v>
      </c>
      <c r="AE433">
        <f ca="1"/>
        <v>2068000000</v>
      </c>
      <c r="AF433" t="str">
        <f ca="1"/>
        <v/>
      </c>
      <c r="AG433" t="str">
        <f ca="1"/>
        <v/>
      </c>
      <c r="AH433">
        <f ca="1"/>
        <v>1157000000</v>
      </c>
      <c r="AI433">
        <f ca="1"/>
        <v>2600000000</v>
      </c>
      <c r="AJ433" t="str">
        <f ca="1"/>
        <v/>
      </c>
      <c r="AK433">
        <f ca="1"/>
        <v>280000000</v>
      </c>
      <c r="AL433">
        <f ca="1"/>
        <v>988000000</v>
      </c>
      <c r="AM433">
        <f ca="1"/>
        <v>194000000</v>
      </c>
      <c r="AN433" t="str">
        <f ca="1"/>
        <v/>
      </c>
      <c r="AO433">
        <f ca="1"/>
        <v>8306000000</v>
      </c>
      <c r="AP433" t="str">
        <f ca="1"/>
        <v/>
      </c>
      <c r="AQ433">
        <f ca="1"/>
        <v>5650000000</v>
      </c>
      <c r="AR433" t="str">
        <f ca="1"/>
        <v/>
      </c>
      <c r="AS433">
        <f ca="1"/>
        <v>-7589000000</v>
      </c>
      <c r="AT433">
        <f ca="1"/>
        <v>-317000000</v>
      </c>
      <c r="AU433" t="str">
        <f ca="1"/>
        <v/>
      </c>
      <c r="AV433" t="str">
        <f ca="1"/>
        <v/>
      </c>
      <c r="AW433">
        <f ca="1"/>
        <v>0.89</v>
      </c>
      <c r="AX433">
        <f ca="1"/>
        <v>5362500000</v>
      </c>
      <c r="AY433" t="str">
        <f ca="1"/>
        <v/>
      </c>
      <c r="AZ433">
        <f ca="1"/>
        <v>1462000000</v>
      </c>
      <c r="BA433">
        <f ca="1"/>
        <v>1462000000</v>
      </c>
      <c r="BB433" t="str">
        <f ca="1"/>
        <v/>
      </c>
      <c r="BC433" t="str">
        <f ca="1"/>
        <v/>
      </c>
      <c r="BD433" t="str">
        <f ca="1"/>
        <v/>
      </c>
      <c r="BE433" t="str">
        <f ca="1"/>
        <v/>
      </c>
      <c r="BF433" t="str">
        <f ca="1"/>
        <v/>
      </c>
      <c r="BG433" t="str">
        <f ca="1"/>
        <v/>
      </c>
      <c r="BH433" t="str">
        <f ca="1"/>
        <v/>
      </c>
      <c r="BI433" t="str">
        <f ca="1"/>
        <v/>
      </c>
      <c r="BJ433" t="str">
        <f ca="1"/>
        <v/>
      </c>
      <c r="BK433" t="str">
        <f ca="1"/>
        <v/>
      </c>
      <c r="BL433">
        <f ca="1"/>
        <v>0.27351987778978398</v>
      </c>
      <c r="BM433">
        <f ca="1"/>
        <v>7.5360824742268004</v>
      </c>
      <c r="BN433">
        <f ca="1"/>
        <v>1.1490580256217</v>
      </c>
      <c r="BO433">
        <f ca="1"/>
        <v>1.8625470987189101</v>
      </c>
      <c r="BP433">
        <f ca="1"/>
        <v>55.693756179775299</v>
      </c>
      <c r="BQ433">
        <f ca="1"/>
        <v>2.5335931890450299E-2</v>
      </c>
      <c r="BR433" t="str">
        <f ca="1"/>
        <v/>
      </c>
      <c r="BS433">
        <f ca="1"/>
        <v>1.13127049620474E-9</v>
      </c>
    </row>
    <row r="434" spans="1:71" x14ac:dyDescent="0.3">
      <c r="A434">
        <f ca="1"/>
        <v>723125</v>
      </c>
      <c r="B434" t="str">
        <f ca="1"/>
        <v>MICRON TECHNOLOGY INC</v>
      </c>
      <c r="C434" t="str">
        <f ca="1"/>
        <v>MU</v>
      </c>
      <c r="D434" t="str">
        <f ca="1"/>
        <v>04 Manufacturing</v>
      </c>
      <c r="E434" t="str">
        <f ca="1"/>
        <v>Semiconductors &amp; Related Devices</v>
      </c>
      <c r="F434" t="str">
        <f ca="1"/>
        <v>3674</v>
      </c>
      <c r="G434" t="str">
        <f ca="1"/>
        <v>8000 S FEDERAL WAY PO BOX 6 BOISE, ID 83716-9632</v>
      </c>
      <c r="H434">
        <f ca="1"/>
        <v>2019</v>
      </c>
      <c r="I434" t="str">
        <f ca="1"/>
        <v>FY</v>
      </c>
      <c r="J434">
        <f ca="1"/>
        <v>40.803685999999999</v>
      </c>
      <c r="K434">
        <f ca="1"/>
        <v>48887000000</v>
      </c>
      <c r="L434">
        <f ca="1"/>
        <v>16503000000</v>
      </c>
      <c r="M434">
        <f ca="1"/>
        <v>7152000000</v>
      </c>
      <c r="N434">
        <f ca="1"/>
        <v>2778000000</v>
      </c>
      <c r="O434">
        <f ca="1"/>
        <v>5118000000</v>
      </c>
      <c r="P434" t="str">
        <f ca="1"/>
        <v/>
      </c>
      <c r="Q434">
        <f ca="1"/>
        <v>28240000000</v>
      </c>
      <c r="R434">
        <f ca="1"/>
        <v>340000000</v>
      </c>
      <c r="S434">
        <f ca="1"/>
        <v>1228000000</v>
      </c>
      <c r="T434">
        <f ca="1"/>
        <v>12019000000</v>
      </c>
      <c r="U434">
        <f ca="1"/>
        <v>6390000000</v>
      </c>
      <c r="V434" t="str">
        <f ca="1"/>
        <v/>
      </c>
      <c r="W434" t="str">
        <f ca="1"/>
        <v/>
      </c>
      <c r="X434">
        <f ca="1"/>
        <v>1310000000</v>
      </c>
      <c r="Y434" t="str">
        <f ca="1"/>
        <v/>
      </c>
      <c r="Z434">
        <f ca="1"/>
        <v>35881000000</v>
      </c>
      <c r="AA434" t="str">
        <f ca="1"/>
        <v/>
      </c>
      <c r="AB434">
        <f ca="1"/>
        <v>30761000000</v>
      </c>
      <c r="AC434">
        <f ca="1"/>
        <v>118000000</v>
      </c>
      <c r="AD434">
        <f ca="1"/>
        <v>1106000000</v>
      </c>
      <c r="AE434">
        <f ca="1"/>
        <v>1395000000</v>
      </c>
      <c r="AF434" t="str">
        <f ca="1"/>
        <v/>
      </c>
      <c r="AG434" t="str">
        <f ca="1"/>
        <v/>
      </c>
      <c r="AH434">
        <f ca="1"/>
        <v>650000000</v>
      </c>
      <c r="AI434">
        <f ca="1"/>
        <v>2441000000</v>
      </c>
      <c r="AJ434" t="str">
        <f ca="1"/>
        <v/>
      </c>
      <c r="AK434">
        <f ca="1"/>
        <v>693000000</v>
      </c>
      <c r="AL434">
        <f ca="1"/>
        <v>561000000</v>
      </c>
      <c r="AM434">
        <f ca="1"/>
        <v>128000000</v>
      </c>
      <c r="AN434" t="str">
        <f ca="1"/>
        <v/>
      </c>
      <c r="AO434">
        <f ca="1"/>
        <v>13189000000</v>
      </c>
      <c r="AP434" t="str">
        <f ca="1"/>
        <v/>
      </c>
      <c r="AQ434">
        <f ca="1"/>
        <v>5424000000</v>
      </c>
      <c r="AR434" t="str">
        <f ca="1"/>
        <v/>
      </c>
      <c r="AS434">
        <f ca="1"/>
        <v>-10085000000</v>
      </c>
      <c r="AT434">
        <f ca="1"/>
        <v>-2438000000</v>
      </c>
      <c r="AU434" t="str">
        <f ca="1"/>
        <v/>
      </c>
      <c r="AV434" t="str">
        <f ca="1"/>
        <v/>
      </c>
      <c r="AW434">
        <f ca="1"/>
        <v>0.51</v>
      </c>
      <c r="AX434">
        <f ca="1"/>
        <v>4356500000</v>
      </c>
      <c r="AY434" t="str">
        <f ca="1"/>
        <v/>
      </c>
      <c r="AZ434">
        <f ca="1"/>
        <v>1382000000</v>
      </c>
      <c r="BA434">
        <f ca="1"/>
        <v>1382000000</v>
      </c>
      <c r="BB434" t="str">
        <f ca="1"/>
        <v/>
      </c>
      <c r="BC434" t="str">
        <f ca="1"/>
        <v/>
      </c>
      <c r="BD434" t="str">
        <f ca="1"/>
        <v/>
      </c>
      <c r="BE434" t="str">
        <f ca="1"/>
        <v/>
      </c>
      <c r="BF434" t="str">
        <f ca="1"/>
        <v/>
      </c>
      <c r="BG434" t="str">
        <f ca="1"/>
        <v/>
      </c>
      <c r="BH434" t="str">
        <f ca="1"/>
        <v/>
      </c>
      <c r="BI434" t="str">
        <f ca="1"/>
        <v/>
      </c>
      <c r="BJ434" t="str">
        <f ca="1"/>
        <v/>
      </c>
      <c r="BK434" t="str">
        <f ca="1"/>
        <v/>
      </c>
      <c r="BL434">
        <f ca="1"/>
        <v>0.245852680671753</v>
      </c>
      <c r="BM434">
        <f ca="1"/>
        <v>10.796875</v>
      </c>
      <c r="BN434">
        <f ca="1"/>
        <v>1.11924882629108</v>
      </c>
      <c r="BO434">
        <f ca="1"/>
        <v>1.78169014084507</v>
      </c>
      <c r="BP434">
        <f ca="1"/>
        <v>80.007227450980395</v>
      </c>
      <c r="BQ434">
        <f ca="1"/>
        <v>1.5635015746495399E-2</v>
      </c>
      <c r="BR434" t="str">
        <f ca="1"/>
        <v/>
      </c>
      <c r="BS434">
        <f ca="1"/>
        <v>5.7996933920459302E-10</v>
      </c>
    </row>
    <row r="435" spans="1:71" x14ac:dyDescent="0.3">
      <c r="A435">
        <f ca="1"/>
        <v>723125</v>
      </c>
      <c r="B435" t="str">
        <f ca="1"/>
        <v>MICRON TECHNOLOGY INC</v>
      </c>
      <c r="C435" t="str">
        <f ca="1"/>
        <v>MU</v>
      </c>
      <c r="D435" t="str">
        <f ca="1"/>
        <v>04 Manufacturing</v>
      </c>
      <c r="E435" t="str">
        <f ca="1"/>
        <v>Semiconductors &amp; Related Devices</v>
      </c>
      <c r="F435" t="str">
        <f ca="1"/>
        <v>3674</v>
      </c>
      <c r="G435" t="str">
        <f ca="1"/>
        <v>8000 S FEDERAL WAY PO BOX 6 BOISE, ID 83716-9632</v>
      </c>
      <c r="H435">
        <f ca="1"/>
        <v>2018</v>
      </c>
      <c r="I435" t="str">
        <f ca="1"/>
        <v>FY</v>
      </c>
      <c r="J435">
        <f ca="1"/>
        <v>47.623764000000001</v>
      </c>
      <c r="K435">
        <f ca="1"/>
        <v>43376000000</v>
      </c>
      <c r="L435">
        <f ca="1"/>
        <v>16039000000</v>
      </c>
      <c r="M435">
        <f ca="1"/>
        <v>6506000000</v>
      </c>
      <c r="N435">
        <f ca="1"/>
        <v>5056000000</v>
      </c>
      <c r="O435">
        <f ca="1"/>
        <v>3595000000</v>
      </c>
      <c r="P435" t="str">
        <f ca="1"/>
        <v/>
      </c>
      <c r="Q435">
        <f ca="1"/>
        <v>23672000000</v>
      </c>
      <c r="R435">
        <f ca="1"/>
        <v>331000000</v>
      </c>
      <c r="S435">
        <f ca="1"/>
        <v>1228000000</v>
      </c>
      <c r="T435">
        <f ca="1"/>
        <v>10112000000</v>
      </c>
      <c r="U435">
        <f ca="1"/>
        <v>5754000000</v>
      </c>
      <c r="V435" t="str">
        <f ca="1"/>
        <v/>
      </c>
      <c r="W435" t="str">
        <f ca="1"/>
        <v/>
      </c>
      <c r="X435">
        <f ca="1"/>
        <v>859000000</v>
      </c>
      <c r="Y435" t="str">
        <f ca="1"/>
        <v/>
      </c>
      <c r="Z435">
        <f ca="1"/>
        <v>32294000000</v>
      </c>
      <c r="AA435" t="str">
        <f ca="1"/>
        <v/>
      </c>
      <c r="AB435">
        <f ca="1"/>
        <v>24395000000</v>
      </c>
      <c r="AC435">
        <f ca="1"/>
        <v>117000000</v>
      </c>
      <c r="AD435">
        <f ca="1"/>
        <v>1161000000</v>
      </c>
      <c r="AE435">
        <f ca="1"/>
        <v>5151000000</v>
      </c>
      <c r="AF435">
        <f ca="1"/>
        <v>8440000000</v>
      </c>
      <c r="AG435" t="str">
        <f ca="1"/>
        <v/>
      </c>
      <c r="AH435">
        <f ca="1"/>
        <v>4377000000</v>
      </c>
      <c r="AI435">
        <f ca="1"/>
        <v>2141000000</v>
      </c>
      <c r="AJ435" t="str">
        <f ca="1"/>
        <v/>
      </c>
      <c r="AK435">
        <f ca="1"/>
        <v>168000000</v>
      </c>
      <c r="AL435">
        <f ca="1"/>
        <v>4325000000</v>
      </c>
      <c r="AM435">
        <f ca="1"/>
        <v>342000000</v>
      </c>
      <c r="AN435" t="str">
        <f ca="1"/>
        <v/>
      </c>
      <c r="AO435">
        <f ca="1"/>
        <v>17400000000</v>
      </c>
      <c r="AP435" t="str">
        <f ca="1"/>
        <v/>
      </c>
      <c r="AQ435">
        <f ca="1"/>
        <v>4759000000</v>
      </c>
      <c r="AR435" t="str">
        <f ca="1"/>
        <v/>
      </c>
      <c r="AS435">
        <f ca="1"/>
        <v>-8216000000</v>
      </c>
      <c r="AT435">
        <f ca="1"/>
        <v>-7776000000</v>
      </c>
      <c r="AU435" t="str">
        <f ca="1"/>
        <v/>
      </c>
      <c r="AV435" t="str">
        <f ca="1"/>
        <v/>
      </c>
      <c r="AW435">
        <f ca="1"/>
        <v>3.73</v>
      </c>
      <c r="AX435">
        <f ca="1"/>
        <v>3359000000</v>
      </c>
      <c r="AY435">
        <f ca="1"/>
        <v>0.51860189573459703</v>
      </c>
      <c r="AZ435">
        <f ca="1"/>
        <v>4835000000</v>
      </c>
      <c r="BA435">
        <f ca="1"/>
        <v>4835000000</v>
      </c>
      <c r="BB435">
        <f ca="1"/>
        <v>0.57286729857819896</v>
      </c>
      <c r="BC435">
        <f ca="1"/>
        <v>2.0616113744075801</v>
      </c>
      <c r="BD435" t="str">
        <f ca="1"/>
        <v/>
      </c>
      <c r="BE435">
        <f ca="1"/>
        <v>0.61030805687203804</v>
      </c>
      <c r="BF435" t="str">
        <f ca="1"/>
        <v/>
      </c>
      <c r="BG435">
        <f ca="1"/>
        <v>0.19457764662486199</v>
      </c>
      <c r="BH435">
        <f ca="1"/>
        <v>-0.97345971563981004</v>
      </c>
      <c r="BI435" t="str">
        <f ca="1"/>
        <v/>
      </c>
      <c r="BJ435" t="str">
        <f ca="1"/>
        <v/>
      </c>
      <c r="BK435">
        <f ca="1"/>
        <v>0.25367298578199099</v>
      </c>
      <c r="BL435">
        <f ca="1"/>
        <v>0.23312430837329401</v>
      </c>
      <c r="BM435">
        <f ca="1"/>
        <v>14.137426900584799</v>
      </c>
      <c r="BN435">
        <f ca="1"/>
        <v>1.13069169273549</v>
      </c>
      <c r="BO435">
        <f ca="1"/>
        <v>2.16266944734098</v>
      </c>
      <c r="BP435">
        <f ca="1"/>
        <v>12.767765147453099</v>
      </c>
      <c r="BQ435">
        <f ca="1"/>
        <v>0.13392580665139001</v>
      </c>
      <c r="BR435" t="str">
        <f ca="1"/>
        <v/>
      </c>
      <c r="BS435">
        <f ca="1"/>
        <v>5.5006081538366299E-9</v>
      </c>
    </row>
    <row r="436" spans="1:71" x14ac:dyDescent="0.3">
      <c r="A436">
        <f ca="1"/>
        <v>723125</v>
      </c>
      <c r="B436" t="str">
        <f ca="1"/>
        <v>MICRON TECHNOLOGY INC</v>
      </c>
      <c r="C436" t="str">
        <f ca="1"/>
        <v>MU</v>
      </c>
      <c r="D436" t="str">
        <f ca="1"/>
        <v>04 Manufacturing</v>
      </c>
      <c r="E436" t="str">
        <f ca="1"/>
        <v>Semiconductors &amp; Related Devices</v>
      </c>
      <c r="F436" t="str">
        <f ca="1"/>
        <v>3674</v>
      </c>
      <c r="G436" t="str">
        <f ca="1"/>
        <v>8000 S FEDERAL WAY PO BOX 6 BOISE, ID 83716-9632</v>
      </c>
      <c r="H436">
        <f ca="1"/>
        <v>2017</v>
      </c>
      <c r="I436" t="str">
        <f ca="1"/>
        <v>FY</v>
      </c>
      <c r="J436">
        <f ca="1"/>
        <v>32.409599</v>
      </c>
      <c r="K436">
        <f ca="1"/>
        <v>35336000000</v>
      </c>
      <c r="L436">
        <f ca="1"/>
        <v>12457000000</v>
      </c>
      <c r="M436">
        <f ca="1"/>
        <v>5109000000</v>
      </c>
      <c r="N436">
        <f ca="1"/>
        <v>3490000000</v>
      </c>
      <c r="O436">
        <f ca="1"/>
        <v>3123000000</v>
      </c>
      <c r="P436" t="str">
        <f ca="1"/>
        <v/>
      </c>
      <c r="Q436">
        <f ca="1"/>
        <v>19431000000</v>
      </c>
      <c r="R436">
        <f ca="1"/>
        <v>387000000</v>
      </c>
      <c r="S436">
        <f ca="1"/>
        <v>1228000000</v>
      </c>
      <c r="T436">
        <f ca="1"/>
        <v>15845000000</v>
      </c>
      <c r="U436">
        <f ca="1"/>
        <v>5334000000</v>
      </c>
      <c r="V436" t="str">
        <f ca="1"/>
        <v/>
      </c>
      <c r="W436" t="str">
        <f ca="1"/>
        <v/>
      </c>
      <c r="X436">
        <f ca="1"/>
        <v>1262000000</v>
      </c>
      <c r="Y436" t="str">
        <f ca="1"/>
        <v/>
      </c>
      <c r="Z436">
        <f ca="1"/>
        <v>18621000000</v>
      </c>
      <c r="AA436" t="str">
        <f ca="1"/>
        <v/>
      </c>
      <c r="AB436">
        <f ca="1"/>
        <v>10260000000</v>
      </c>
      <c r="AC436">
        <f ca="1"/>
        <v>112000000</v>
      </c>
      <c r="AD436">
        <f ca="1"/>
        <v>1112000000</v>
      </c>
      <c r="AE436">
        <f ca="1"/>
        <v>3112000000</v>
      </c>
      <c r="AF436" t="str">
        <f ca="1"/>
        <v/>
      </c>
      <c r="AG436" t="str">
        <f ca="1"/>
        <v/>
      </c>
      <c r="AH436">
        <f ca="1"/>
        <v>2502000000</v>
      </c>
      <c r="AI436">
        <f ca="1"/>
        <v>1824000000</v>
      </c>
      <c r="AJ436" t="str">
        <f ca="1"/>
        <v/>
      </c>
      <c r="AK436">
        <f ca="1"/>
        <v>114000000</v>
      </c>
      <c r="AL436">
        <f ca="1"/>
        <v>2368000000</v>
      </c>
      <c r="AM436">
        <f ca="1"/>
        <v>601000000</v>
      </c>
      <c r="AN436" t="str">
        <f ca="1"/>
        <v/>
      </c>
      <c r="AO436">
        <f ca="1"/>
        <v>8153000000</v>
      </c>
      <c r="AP436" t="str">
        <f ca="1"/>
        <v/>
      </c>
      <c r="AQ436" t="str">
        <f ca="1"/>
        <v/>
      </c>
      <c r="AR436" t="str">
        <f ca="1"/>
        <v/>
      </c>
      <c r="AS436">
        <f ca="1"/>
        <v>-7537000000</v>
      </c>
      <c r="AT436">
        <f ca="1"/>
        <v>349000000</v>
      </c>
      <c r="AU436" t="str">
        <f ca="1"/>
        <v/>
      </c>
      <c r="AV436" t="str">
        <f ca="1"/>
        <v/>
      </c>
      <c r="AW436">
        <f ca="1"/>
        <v>2.13</v>
      </c>
      <c r="AX436" t="str">
        <f ca="1"/>
        <v/>
      </c>
      <c r="AY436" t="str">
        <f ca="1"/>
        <v/>
      </c>
      <c r="AZ436">
        <f ca="1"/>
        <v>3083000000</v>
      </c>
      <c r="BA436">
        <f ca="1"/>
        <v>3083000000</v>
      </c>
      <c r="BB436" t="str">
        <f ca="1"/>
        <v/>
      </c>
      <c r="BC436" t="str">
        <f ca="1"/>
        <v/>
      </c>
      <c r="BD436" t="str">
        <f ca="1"/>
        <v/>
      </c>
      <c r="BE436" t="str">
        <f ca="1"/>
        <v/>
      </c>
      <c r="BF436" t="str">
        <f ca="1"/>
        <v/>
      </c>
      <c r="BG436" t="str">
        <f ca="1"/>
        <v/>
      </c>
      <c r="BH436" t="str">
        <f ca="1"/>
        <v/>
      </c>
      <c r="BI436" t="str">
        <f ca="1"/>
        <v/>
      </c>
      <c r="BJ436" t="str">
        <f ca="1"/>
        <v/>
      </c>
      <c r="BK436" t="str">
        <f ca="1"/>
        <v/>
      </c>
      <c r="BL436">
        <f ca="1"/>
        <v>0.44840955399592503</v>
      </c>
      <c r="BM436">
        <f ca="1"/>
        <v>5.1297836938435903</v>
      </c>
      <c r="BN436">
        <f ca="1"/>
        <v>0.95781777277840296</v>
      </c>
      <c r="BO436">
        <f ca="1"/>
        <v>1.74990626171729</v>
      </c>
      <c r="BP436">
        <f ca="1"/>
        <v>15.2157741784038</v>
      </c>
      <c r="BQ436">
        <f ca="1"/>
        <v>0.127168250899522</v>
      </c>
      <c r="BR436" t="str">
        <f ca="1"/>
        <v/>
      </c>
      <c r="BS436">
        <f ca="1"/>
        <v>3.70723623167392E-9</v>
      </c>
    </row>
    <row r="437" spans="1:71" x14ac:dyDescent="0.3">
      <c r="A437">
        <f ca="1"/>
        <v>1288469</v>
      </c>
      <c r="B437" t="str">
        <f ca="1"/>
        <v>MAXLINEAR, INC</v>
      </c>
      <c r="C437" t="str">
        <f ca="1"/>
        <v>MXL</v>
      </c>
      <c r="D437" t="str">
        <f ca="1"/>
        <v>04 Manufacturing</v>
      </c>
      <c r="E437" t="str">
        <f ca="1"/>
        <v>Semiconductors &amp; Related Devices</v>
      </c>
      <c r="F437" t="str">
        <f ca="1"/>
        <v>3674</v>
      </c>
      <c r="G437" t="str">
        <f ca="1"/>
        <v>5966 LA PLACE CT. CARLSBAD, CA 92008</v>
      </c>
      <c r="H437">
        <f ca="1"/>
        <v>2026</v>
      </c>
      <c r="I437" t="str">
        <f ca="1"/>
        <v>FY</v>
      </c>
      <c r="J437">
        <f ca="1"/>
        <v>18.215661000000001</v>
      </c>
      <c r="K437" t="str">
        <f ca="1"/>
        <v/>
      </c>
      <c r="L437" t="str">
        <f ca="1"/>
        <v/>
      </c>
      <c r="M437" t="str">
        <f ca="1"/>
        <v/>
      </c>
      <c r="N437" t="str">
        <f ca="1"/>
        <v/>
      </c>
      <c r="O437" t="str">
        <f ca="1"/>
        <v/>
      </c>
      <c r="P437" t="str">
        <f ca="1"/>
        <v/>
      </c>
      <c r="Q437" t="str">
        <f ca="1"/>
        <v/>
      </c>
      <c r="R437" t="str">
        <f ca="1"/>
        <v/>
      </c>
      <c r="S437" t="str">
        <f ca="1"/>
        <v/>
      </c>
      <c r="T437" t="str">
        <f ca="1"/>
        <v/>
      </c>
      <c r="U437" t="str">
        <f ca="1"/>
        <v/>
      </c>
      <c r="V437" t="str">
        <f ca="1"/>
        <v/>
      </c>
      <c r="W437" t="str">
        <f ca="1"/>
        <v/>
      </c>
      <c r="X437" t="str">
        <f ca="1"/>
        <v/>
      </c>
      <c r="Y437" t="str">
        <f ca="1"/>
        <v/>
      </c>
      <c r="Z437" t="str">
        <f ca="1"/>
        <v/>
      </c>
      <c r="AA437" t="str">
        <f ca="1"/>
        <v/>
      </c>
      <c r="AB437" t="str">
        <f ca="1"/>
        <v/>
      </c>
      <c r="AC437" t="str">
        <f ca="1"/>
        <v/>
      </c>
      <c r="AD437" t="str">
        <f ca="1"/>
        <v/>
      </c>
      <c r="AE437" t="str">
        <f ca="1"/>
        <v/>
      </c>
      <c r="AF437" t="str">
        <f ca="1"/>
        <v/>
      </c>
      <c r="AG437" t="str">
        <f ca="1"/>
        <v/>
      </c>
      <c r="AH437" t="str">
        <f ca="1"/>
        <v/>
      </c>
      <c r="AI437" t="str">
        <f ca="1"/>
        <v/>
      </c>
      <c r="AJ437" t="str">
        <f ca="1"/>
        <v/>
      </c>
      <c r="AK437" t="str">
        <f ca="1"/>
        <v/>
      </c>
      <c r="AL437" t="str">
        <f ca="1"/>
        <v/>
      </c>
      <c r="AM437" t="str">
        <f ca="1"/>
        <v/>
      </c>
      <c r="AN437" t="str">
        <f ca="1"/>
        <v/>
      </c>
      <c r="AO437" t="str">
        <f ca="1"/>
        <v/>
      </c>
      <c r="AP437" t="str">
        <f ca="1"/>
        <v/>
      </c>
      <c r="AQ437" t="str">
        <f ca="1"/>
        <v/>
      </c>
      <c r="AR437" t="str">
        <f ca="1"/>
        <v/>
      </c>
      <c r="AS437" t="str">
        <f ca="1"/>
        <v/>
      </c>
      <c r="AT437" t="str">
        <f ca="1"/>
        <v/>
      </c>
      <c r="AU437" t="str">
        <f ca="1"/>
        <v/>
      </c>
      <c r="AV437" t="str">
        <f ca="1"/>
        <v/>
      </c>
      <c r="AW437" t="str">
        <f ca="1"/>
        <v/>
      </c>
      <c r="AX437" t="str">
        <f ca="1"/>
        <v/>
      </c>
      <c r="AY437" t="str">
        <f ca="1"/>
        <v/>
      </c>
      <c r="AZ437" t="str">
        <f ca="1"/>
        <v/>
      </c>
      <c r="BA437" t="str">
        <f ca="1"/>
        <v/>
      </c>
      <c r="BB437" t="str">
        <f ca="1"/>
        <v/>
      </c>
      <c r="BC437" t="str">
        <f ca="1"/>
        <v/>
      </c>
      <c r="BD437" t="str">
        <f ca="1"/>
        <v/>
      </c>
      <c r="BE437" t="str">
        <f ca="1"/>
        <v/>
      </c>
      <c r="BF437" t="str">
        <f ca="1"/>
        <v/>
      </c>
      <c r="BG437" t="str">
        <f ca="1"/>
        <v/>
      </c>
      <c r="BH437" t="str">
        <f ca="1"/>
        <v/>
      </c>
      <c r="BI437" t="str">
        <f ca="1"/>
        <v/>
      </c>
      <c r="BJ437" t="str">
        <f ca="1"/>
        <v/>
      </c>
      <c r="BK437" t="str">
        <f ca="1"/>
        <v/>
      </c>
      <c r="BL437" t="str">
        <f ca="1"/>
        <v/>
      </c>
      <c r="BM437" t="str">
        <f ca="1"/>
        <v/>
      </c>
      <c r="BN437" t="str">
        <f ca="1"/>
        <v/>
      </c>
      <c r="BO437" t="str">
        <f ca="1"/>
        <v/>
      </c>
      <c r="BP437" t="str">
        <f ca="1"/>
        <v/>
      </c>
      <c r="BQ437" t="str">
        <f ca="1"/>
        <v/>
      </c>
      <c r="BR437" t="str">
        <f ca="1"/>
        <v/>
      </c>
      <c r="BS437" t="str">
        <f ca="1"/>
        <v/>
      </c>
    </row>
    <row r="438" spans="1:71" x14ac:dyDescent="0.3">
      <c r="A438">
        <f ca="1"/>
        <v>1288469</v>
      </c>
      <c r="B438" t="str">
        <f ca="1"/>
        <v>MAXLINEAR, INC</v>
      </c>
      <c r="C438" t="str">
        <f ca="1"/>
        <v>MXL</v>
      </c>
      <c r="D438" t="str">
        <f ca="1"/>
        <v>04 Manufacturing</v>
      </c>
      <c r="E438" t="str">
        <f ca="1"/>
        <v>Semiconductors &amp; Related Devices</v>
      </c>
      <c r="F438" t="str">
        <f ca="1"/>
        <v>3674</v>
      </c>
      <c r="G438" t="str">
        <f ca="1"/>
        <v>5966 LA PLACE CT. CARLSBAD, CA 92008</v>
      </c>
      <c r="H438">
        <f ca="1"/>
        <v>2025</v>
      </c>
      <c r="I438" t="str">
        <f ca="1"/>
        <v>FY</v>
      </c>
      <c r="J438">
        <f ca="1"/>
        <v>15.397667</v>
      </c>
      <c r="K438">
        <f ca="1"/>
        <v>796396000</v>
      </c>
      <c r="L438">
        <f ca="1"/>
        <v>248841000</v>
      </c>
      <c r="M438">
        <f ca="1"/>
        <v>72806000</v>
      </c>
      <c r="N438">
        <f ca="1"/>
        <v>46122000</v>
      </c>
      <c r="O438">
        <f ca="1"/>
        <v>78104000</v>
      </c>
      <c r="P438" t="str">
        <f ca="1"/>
        <v/>
      </c>
      <c r="Q438">
        <f ca="1"/>
        <v>48873000</v>
      </c>
      <c r="R438">
        <f ca="1"/>
        <v>48892000</v>
      </c>
      <c r="S438">
        <f ca="1"/>
        <v>318588000</v>
      </c>
      <c r="T438">
        <f ca="1"/>
        <v>344501000</v>
      </c>
      <c r="U438">
        <f ca="1"/>
        <v>186020000</v>
      </c>
      <c r="V438">
        <f ca="1"/>
        <v>37916000</v>
      </c>
      <c r="W438" t="str">
        <f ca="1"/>
        <v/>
      </c>
      <c r="X438" t="str">
        <f ca="1"/>
        <v/>
      </c>
      <c r="Y438" t="str">
        <f ca="1"/>
        <v/>
      </c>
      <c r="Z438">
        <f ca="1"/>
        <v>451895000</v>
      </c>
      <c r="AA438" t="str">
        <f ca="1"/>
        <v/>
      </c>
      <c r="AB438">
        <f ca="1"/>
        <v>-500406000</v>
      </c>
      <c r="AC438">
        <f ca="1"/>
        <v>9000</v>
      </c>
      <c r="AD438">
        <f ca="1"/>
        <v>86451000</v>
      </c>
      <c r="AE438">
        <f ca="1"/>
        <v>265814000</v>
      </c>
      <c r="AF438" t="str">
        <f ca="1"/>
        <v/>
      </c>
      <c r="AG438">
        <f ca="1"/>
        <v>201827000</v>
      </c>
      <c r="AH438">
        <f ca="1"/>
        <v>-126890000</v>
      </c>
      <c r="AI438" t="str">
        <f ca="1"/>
        <v/>
      </c>
      <c r="AJ438">
        <f ca="1"/>
        <v>392704000</v>
      </c>
      <c r="AK438">
        <f ca="1"/>
        <v>-4213000</v>
      </c>
      <c r="AL438">
        <f ca="1"/>
        <v>-136681000</v>
      </c>
      <c r="AM438" t="str">
        <f ca="1"/>
        <v/>
      </c>
      <c r="AN438" t="str">
        <f ca="1"/>
        <v/>
      </c>
      <c r="AO438">
        <f ca="1"/>
        <v>19619000</v>
      </c>
      <c r="AP438" t="str">
        <f ca="1"/>
        <v/>
      </c>
      <c r="AQ438">
        <f ca="1"/>
        <v>43992000</v>
      </c>
      <c r="AR438" t="str">
        <f ca="1"/>
        <v/>
      </c>
      <c r="AS438">
        <f ca="1"/>
        <v>-19795000</v>
      </c>
      <c r="AT438">
        <f ca="1"/>
        <v>-18659000</v>
      </c>
      <c r="AU438" t="str">
        <f ca="1"/>
        <v/>
      </c>
      <c r="AV438" t="str">
        <f ca="1"/>
        <v/>
      </c>
      <c r="AW438">
        <f ca="1"/>
        <v>-1.58</v>
      </c>
      <c r="AX438">
        <f ca="1"/>
        <v>84223500</v>
      </c>
      <c r="AY438" t="str">
        <f ca="1"/>
        <v/>
      </c>
      <c r="AZ438" t="str">
        <f ca="1"/>
        <v/>
      </c>
      <c r="BA438" t="str">
        <f ca="1"/>
        <v/>
      </c>
      <c r="BB438" t="str">
        <f ca="1"/>
        <v/>
      </c>
      <c r="BC438" t="str">
        <f ca="1"/>
        <v/>
      </c>
      <c r="BD438" t="str">
        <f ca="1"/>
        <v/>
      </c>
      <c r="BE438" t="str">
        <f ca="1"/>
        <v/>
      </c>
      <c r="BF438">
        <f ca="1"/>
        <v>2.3963264409576901</v>
      </c>
      <c r="BG438" t="str">
        <f ca="1"/>
        <v/>
      </c>
      <c r="BH438" t="str">
        <f ca="1"/>
        <v/>
      </c>
      <c r="BI438" t="str">
        <f ca="1"/>
        <v/>
      </c>
      <c r="BJ438" t="str">
        <f ca="1"/>
        <v/>
      </c>
      <c r="BK438" t="str">
        <f ca="1"/>
        <v/>
      </c>
      <c r="BL438">
        <f ca="1"/>
        <v>0.43257500037669699</v>
      </c>
      <c r="BM438" t="str">
        <f ca="1"/>
        <v/>
      </c>
      <c r="BN438">
        <f ca="1"/>
        <v>0.39138802279324802</v>
      </c>
      <c r="BO438">
        <f ca="1"/>
        <v>0.91784216750887004</v>
      </c>
      <c r="BP438">
        <f ca="1"/>
        <v>-9.7453588607594899</v>
      </c>
      <c r="BQ438">
        <f ca="1"/>
        <v>-0.302461855076954</v>
      </c>
      <c r="BR438" t="str">
        <f ca="1"/>
        <v/>
      </c>
      <c r="BS438">
        <f ca="1"/>
        <v>-5.3836209429181599E-8</v>
      </c>
    </row>
    <row r="439" spans="1:71" x14ac:dyDescent="0.3">
      <c r="A439">
        <f ca="1"/>
        <v>1288469</v>
      </c>
      <c r="B439" t="str">
        <f ca="1"/>
        <v>MAXLINEAR, INC</v>
      </c>
      <c r="C439" t="str">
        <f ca="1"/>
        <v>MXL</v>
      </c>
      <c r="D439" t="str">
        <f ca="1"/>
        <v>04 Manufacturing</v>
      </c>
      <c r="E439" t="str">
        <f ca="1"/>
        <v>Semiconductors &amp; Related Devices</v>
      </c>
      <c r="F439" t="str">
        <f ca="1"/>
        <v>3674</v>
      </c>
      <c r="G439" t="str">
        <f ca="1"/>
        <v>5966 LA PLACE CT. CARLSBAD, CA 92008</v>
      </c>
      <c r="H439">
        <f ca="1"/>
        <v>2024</v>
      </c>
      <c r="I439" t="str">
        <f ca="1"/>
        <v>FY</v>
      </c>
      <c r="J439">
        <f ca="1"/>
        <v>17.216349999999998</v>
      </c>
      <c r="K439">
        <f ca="1"/>
        <v>864639000</v>
      </c>
      <c r="L439">
        <f ca="1"/>
        <v>323442000</v>
      </c>
      <c r="M439">
        <f ca="1"/>
        <v>118575000</v>
      </c>
      <c r="N439">
        <f ca="1"/>
        <v>85464000</v>
      </c>
      <c r="O439">
        <f ca="1"/>
        <v>90343000</v>
      </c>
      <c r="P439" t="str">
        <f ca="1"/>
        <v/>
      </c>
      <c r="Q439">
        <f ca="1"/>
        <v>59300000</v>
      </c>
      <c r="R439">
        <f ca="1"/>
        <v>55008000</v>
      </c>
      <c r="S439">
        <f ca="1"/>
        <v>318588000</v>
      </c>
      <c r="T439">
        <f ca="1"/>
        <v>348356000</v>
      </c>
      <c r="U439">
        <f ca="1"/>
        <v>182284000</v>
      </c>
      <c r="V439">
        <f ca="1"/>
        <v>31378000</v>
      </c>
      <c r="W439" t="str">
        <f ca="1"/>
        <v/>
      </c>
      <c r="X439" t="str">
        <f ca="1"/>
        <v/>
      </c>
      <c r="Y439" t="str">
        <f ca="1"/>
        <v/>
      </c>
      <c r="Z439">
        <f ca="1"/>
        <v>516283000</v>
      </c>
      <c r="AA439" t="str">
        <f ca="1"/>
        <v/>
      </c>
      <c r="AB439">
        <f ca="1"/>
        <v>-363725000</v>
      </c>
      <c r="AC439">
        <f ca="1"/>
        <v>8000</v>
      </c>
      <c r="AD439">
        <f ca="1"/>
        <v>84613000</v>
      </c>
      <c r="AE439">
        <f ca="1"/>
        <v>194782000</v>
      </c>
      <c r="AF439" t="str">
        <f ca="1"/>
        <v/>
      </c>
      <c r="AG439">
        <f ca="1"/>
        <v>165746000</v>
      </c>
      <c r="AH439">
        <f ca="1"/>
        <v>-223352000</v>
      </c>
      <c r="AI439" t="str">
        <f ca="1"/>
        <v/>
      </c>
      <c r="AJ439">
        <f ca="1"/>
        <v>418134000</v>
      </c>
      <c r="AK439">
        <f ca="1"/>
        <v>6481000</v>
      </c>
      <c r="AL439">
        <f ca="1"/>
        <v>-245198000</v>
      </c>
      <c r="AM439" t="str">
        <f ca="1"/>
        <v/>
      </c>
      <c r="AN439" t="str">
        <f ca="1"/>
        <v/>
      </c>
      <c r="AO439">
        <f ca="1"/>
        <v>-45295000</v>
      </c>
      <c r="AP439" t="str">
        <f ca="1"/>
        <v/>
      </c>
      <c r="AQ439">
        <f ca="1"/>
        <v>54140000</v>
      </c>
      <c r="AR439" t="str">
        <f ca="1"/>
        <v/>
      </c>
      <c r="AS439">
        <f ca="1"/>
        <v>-23446000</v>
      </c>
      <c r="AT439">
        <f ca="1"/>
        <v>1286000</v>
      </c>
      <c r="AU439" t="str">
        <f ca="1"/>
        <v/>
      </c>
      <c r="AV439" t="str">
        <f ca="1"/>
        <v/>
      </c>
      <c r="AW439">
        <f ca="1"/>
        <v>-2.93</v>
      </c>
      <c r="AX439">
        <f ca="1"/>
        <v>95125500</v>
      </c>
      <c r="AY439" t="str">
        <f ca="1"/>
        <v/>
      </c>
      <c r="AZ439" t="str">
        <f ca="1"/>
        <v/>
      </c>
      <c r="BA439" t="str">
        <f ca="1"/>
        <v/>
      </c>
      <c r="BB439" t="str">
        <f ca="1"/>
        <v/>
      </c>
      <c r="BC439" t="str">
        <f ca="1"/>
        <v/>
      </c>
      <c r="BD439" t="str">
        <f ca="1"/>
        <v/>
      </c>
      <c r="BE439" t="str">
        <f ca="1"/>
        <v/>
      </c>
      <c r="BF439">
        <f ca="1"/>
        <v>1.7423929440581101</v>
      </c>
      <c r="BG439" t="str">
        <f ca="1"/>
        <v/>
      </c>
      <c r="BH439" t="str">
        <f ca="1"/>
        <v/>
      </c>
      <c r="BI439" t="str">
        <f ca="1"/>
        <v/>
      </c>
      <c r="BJ439" t="str">
        <f ca="1"/>
        <v/>
      </c>
      <c r="BK439" t="str">
        <f ca="1"/>
        <v/>
      </c>
      <c r="BL439">
        <f ca="1"/>
        <v>0.40289184272280099</v>
      </c>
      <c r="BM439" t="str">
        <f ca="1"/>
        <v/>
      </c>
      <c r="BN439">
        <f ca="1"/>
        <v>0.65049592942880297</v>
      </c>
      <c r="BO439">
        <f ca="1"/>
        <v>1.2787682956266</v>
      </c>
      <c r="BP439">
        <f ca="1"/>
        <v>-5.8758873720136497</v>
      </c>
      <c r="BQ439">
        <f ca="1"/>
        <v>-0.47492944760916</v>
      </c>
      <c r="BR439" t="str">
        <f ca="1"/>
        <v/>
      </c>
      <c r="BS439">
        <f ca="1"/>
        <v>-9.77059200089873E-8</v>
      </c>
    </row>
    <row r="440" spans="1:71" x14ac:dyDescent="0.3">
      <c r="A440">
        <f ca="1"/>
        <v>1288469</v>
      </c>
      <c r="B440" t="str">
        <f ca="1"/>
        <v>MAXLINEAR, INC</v>
      </c>
      <c r="C440" t="str">
        <f ca="1"/>
        <v>MXL</v>
      </c>
      <c r="D440" t="str">
        <f ca="1"/>
        <v>04 Manufacturing</v>
      </c>
      <c r="E440" t="str">
        <f ca="1"/>
        <v>Semiconductors &amp; Related Devices</v>
      </c>
      <c r="F440" t="str">
        <f ca="1"/>
        <v>3674</v>
      </c>
      <c r="G440" t="str">
        <f ca="1"/>
        <v>5966 LA PLACE CT. CARLSBAD, CA 92008</v>
      </c>
      <c r="H440">
        <f ca="1"/>
        <v>2023</v>
      </c>
      <c r="I440" t="str">
        <f ca="1"/>
        <v>FY</v>
      </c>
      <c r="J440">
        <f ca="1"/>
        <v>26.408321000000001</v>
      </c>
      <c r="K440">
        <f ca="1"/>
        <v>1080257000</v>
      </c>
      <c r="L440">
        <f ca="1"/>
        <v>488025000</v>
      </c>
      <c r="M440">
        <f ca="1"/>
        <v>187288000</v>
      </c>
      <c r="N440">
        <f ca="1"/>
        <v>170619000</v>
      </c>
      <c r="O440">
        <f ca="1"/>
        <v>99908000</v>
      </c>
      <c r="P440" t="str">
        <f ca="1"/>
        <v/>
      </c>
      <c r="Q440">
        <f ca="1"/>
        <v>66431000</v>
      </c>
      <c r="R440">
        <f ca="1"/>
        <v>73630000</v>
      </c>
      <c r="S440">
        <f ca="1"/>
        <v>318588000</v>
      </c>
      <c r="T440">
        <f ca="1"/>
        <v>393992000</v>
      </c>
      <c r="U440">
        <f ca="1"/>
        <v>222129000</v>
      </c>
      <c r="V440">
        <f ca="1"/>
        <v>21551000</v>
      </c>
      <c r="W440" t="str">
        <f ca="1"/>
        <v/>
      </c>
      <c r="X440" t="str">
        <f ca="1"/>
        <v/>
      </c>
      <c r="Y440" t="str">
        <f ca="1"/>
        <v/>
      </c>
      <c r="Z440">
        <f ca="1"/>
        <v>686265000</v>
      </c>
      <c r="AA440" t="str">
        <f ca="1"/>
        <v/>
      </c>
      <c r="AB440">
        <f ca="1"/>
        <v>-118527000</v>
      </c>
      <c r="AC440">
        <f ca="1"/>
        <v>8000</v>
      </c>
      <c r="AD440">
        <f ca="1"/>
        <v>81818000</v>
      </c>
      <c r="AE440">
        <f ca="1"/>
        <v>385663000</v>
      </c>
      <c r="AF440" t="str">
        <f ca="1"/>
        <v/>
      </c>
      <c r="AG440">
        <f ca="1"/>
        <v>307600000</v>
      </c>
      <c r="AH440">
        <f ca="1"/>
        <v>-38221000</v>
      </c>
      <c r="AI440" t="str">
        <f ca="1"/>
        <v/>
      </c>
      <c r="AJ440">
        <f ca="1"/>
        <v>423884000</v>
      </c>
      <c r="AK440">
        <f ca="1"/>
        <v>9337000</v>
      </c>
      <c r="AL440">
        <f ca="1"/>
        <v>-73147000</v>
      </c>
      <c r="AM440">
        <f ca="1"/>
        <v>10702000</v>
      </c>
      <c r="AN440" t="str">
        <f ca="1"/>
        <v/>
      </c>
      <c r="AO440">
        <f ca="1"/>
        <v>43372000</v>
      </c>
      <c r="AP440" t="str">
        <f ca="1"/>
        <v/>
      </c>
      <c r="AQ440">
        <f ca="1"/>
        <v>71516000</v>
      </c>
      <c r="AR440" t="str">
        <f ca="1"/>
        <v/>
      </c>
      <c r="AS440">
        <f ca="1"/>
        <v>-15935000</v>
      </c>
      <c r="AT440">
        <f ca="1"/>
        <v>-26356000</v>
      </c>
      <c r="AU440" t="str">
        <f ca="1"/>
        <v/>
      </c>
      <c r="AV440" t="str">
        <f ca="1"/>
        <v/>
      </c>
      <c r="AW440">
        <f ca="1"/>
        <v>-0.91</v>
      </c>
      <c r="AX440">
        <f ca="1"/>
        <v>130226000</v>
      </c>
      <c r="AY440" t="str">
        <f ca="1"/>
        <v/>
      </c>
      <c r="AZ440">
        <f ca="1"/>
        <v>-53108000</v>
      </c>
      <c r="BA440">
        <f ca="1"/>
        <v>-53108000</v>
      </c>
      <c r="BB440" t="str">
        <f ca="1"/>
        <v/>
      </c>
      <c r="BC440" t="str">
        <f ca="1"/>
        <v/>
      </c>
      <c r="BD440" t="str">
        <f ca="1"/>
        <v/>
      </c>
      <c r="BE440" t="str">
        <f ca="1"/>
        <v/>
      </c>
      <c r="BF440">
        <f ca="1"/>
        <v>2.3620475173928401</v>
      </c>
      <c r="BG440" t="str">
        <f ca="1"/>
        <v/>
      </c>
      <c r="BH440" t="str">
        <f ca="1"/>
        <v/>
      </c>
      <c r="BI440" t="str">
        <f ca="1"/>
        <v/>
      </c>
      <c r="BJ440" t="str">
        <f ca="1"/>
        <v/>
      </c>
      <c r="BK440" t="str">
        <f ca="1"/>
        <v/>
      </c>
      <c r="BL440">
        <f ca="1"/>
        <v>0.36472061740863498</v>
      </c>
      <c r="BM440">
        <f ca="1"/>
        <v>-4.9624369276770697</v>
      </c>
      <c r="BN440">
        <f ca="1"/>
        <v>0.84314970129969502</v>
      </c>
      <c r="BO440">
        <f ca="1"/>
        <v>1.74725947534991</v>
      </c>
      <c r="BP440">
        <f ca="1"/>
        <v>-29.020132967033</v>
      </c>
      <c r="BQ440">
        <f ca="1"/>
        <v>-0.106587105564177</v>
      </c>
      <c r="BR440" t="str">
        <f ca="1"/>
        <v/>
      </c>
      <c r="BS440">
        <f ca="1"/>
        <v>-3.5017918894304701E-8</v>
      </c>
    </row>
    <row r="441" spans="1:71" x14ac:dyDescent="0.3">
      <c r="A441">
        <f ca="1"/>
        <v>1288469</v>
      </c>
      <c r="B441" t="str">
        <f ca="1"/>
        <v>MAXLINEAR, INC</v>
      </c>
      <c r="C441" t="str">
        <f ca="1"/>
        <v>MXL</v>
      </c>
      <c r="D441" t="str">
        <f ca="1"/>
        <v>04 Manufacturing</v>
      </c>
      <c r="E441" t="str">
        <f ca="1"/>
        <v>Semiconductors &amp; Related Devices</v>
      </c>
      <c r="F441" t="str">
        <f ca="1"/>
        <v>3674</v>
      </c>
      <c r="G441" t="str">
        <f ca="1"/>
        <v>5966 LA PLACE CT. CARLSBAD, CA 92008</v>
      </c>
      <c r="H441">
        <f ca="1"/>
        <v>2022</v>
      </c>
      <c r="I441" t="str">
        <f ca="1"/>
        <v>FY</v>
      </c>
      <c r="J441">
        <f ca="1"/>
        <v>42.809145999999998</v>
      </c>
      <c r="K441">
        <f ca="1"/>
        <v>1180025000</v>
      </c>
      <c r="L441">
        <f ca="1"/>
        <v>563124000</v>
      </c>
      <c r="M441">
        <f ca="1"/>
        <v>187353000</v>
      </c>
      <c r="N441">
        <f ca="1"/>
        <v>170971000</v>
      </c>
      <c r="O441">
        <f ca="1"/>
        <v>160544000</v>
      </c>
      <c r="P441" t="str">
        <f ca="1"/>
        <v/>
      </c>
      <c r="Q441">
        <f ca="1"/>
        <v>79018000</v>
      </c>
      <c r="R441">
        <f ca="1"/>
        <v>109316000</v>
      </c>
      <c r="S441">
        <f ca="1"/>
        <v>306739000</v>
      </c>
      <c r="T441">
        <f ca="1"/>
        <v>503640000</v>
      </c>
      <c r="U441">
        <f ca="1"/>
        <v>341086000</v>
      </c>
      <c r="V441">
        <f ca="1"/>
        <v>68576000</v>
      </c>
      <c r="W441" t="str">
        <f ca="1"/>
        <v/>
      </c>
      <c r="X441" t="str">
        <f ca="1"/>
        <v/>
      </c>
      <c r="Y441" t="str">
        <f ca="1"/>
        <v/>
      </c>
      <c r="Z441">
        <f ca="1"/>
        <v>676385000</v>
      </c>
      <c r="AA441" t="str">
        <f ca="1"/>
        <v/>
      </c>
      <c r="AB441">
        <f ca="1"/>
        <v>-45380000</v>
      </c>
      <c r="AC441">
        <f ca="1"/>
        <v>8000</v>
      </c>
      <c r="AD441">
        <f ca="1"/>
        <v>78745000</v>
      </c>
      <c r="AE441">
        <f ca="1"/>
        <v>649769000</v>
      </c>
      <c r="AF441" t="str">
        <f ca="1"/>
        <v/>
      </c>
      <c r="AG441">
        <f ca="1"/>
        <v>470483000</v>
      </c>
      <c r="AH441">
        <f ca="1"/>
        <v>180243000</v>
      </c>
      <c r="AI441" t="str">
        <f ca="1"/>
        <v/>
      </c>
      <c r="AJ441">
        <f ca="1"/>
        <v>469526000</v>
      </c>
      <c r="AK441">
        <f ca="1"/>
        <v>49158000</v>
      </c>
      <c r="AL441">
        <f ca="1"/>
        <v>125040000</v>
      </c>
      <c r="AM441">
        <f ca="1"/>
        <v>9768000</v>
      </c>
      <c r="AN441" t="str">
        <f ca="1"/>
        <v/>
      </c>
      <c r="AO441">
        <f ca="1"/>
        <v>388726000</v>
      </c>
      <c r="AP441" t="str">
        <f ca="1"/>
        <v/>
      </c>
      <c r="AQ441">
        <f ca="1"/>
        <v>80731000</v>
      </c>
      <c r="AR441" t="str">
        <f ca="1"/>
        <v/>
      </c>
      <c r="AS441">
        <f ca="1"/>
        <v>-91762000</v>
      </c>
      <c r="AT441">
        <f ca="1"/>
        <v>-240401000</v>
      </c>
      <c r="AU441" t="str">
        <f ca="1"/>
        <v/>
      </c>
      <c r="AV441" t="str">
        <f ca="1"/>
        <v/>
      </c>
      <c r="AW441">
        <f ca="1"/>
        <v>1.6</v>
      </c>
      <c r="AX441">
        <f ca="1"/>
        <v>146123500</v>
      </c>
      <c r="AY441" t="str">
        <f ca="1"/>
        <v/>
      </c>
      <c r="AZ441">
        <f ca="1"/>
        <v>183966000</v>
      </c>
      <c r="BA441">
        <f ca="1"/>
        <v>183966000</v>
      </c>
      <c r="BB441" t="str">
        <f ca="1"/>
        <v/>
      </c>
      <c r="BC441" t="str">
        <f ca="1"/>
        <v/>
      </c>
      <c r="BD441" t="str">
        <f ca="1"/>
        <v/>
      </c>
      <c r="BE441" t="str">
        <f ca="1"/>
        <v/>
      </c>
      <c r="BF441">
        <f ca="1"/>
        <v>3.2197627349468099</v>
      </c>
      <c r="BG441" t="str">
        <f ca="1"/>
        <v/>
      </c>
      <c r="BH441" t="str">
        <f ca="1"/>
        <v/>
      </c>
      <c r="BI441" t="str">
        <f ca="1"/>
        <v/>
      </c>
      <c r="BJ441" t="str">
        <f ca="1"/>
        <v/>
      </c>
      <c r="BK441" t="str">
        <f ca="1"/>
        <v/>
      </c>
      <c r="BL441">
        <f ca="1"/>
        <v>0.426804516853456</v>
      </c>
      <c r="BM441">
        <f ca="1"/>
        <v>18.833538083538102</v>
      </c>
      <c r="BN441">
        <f ca="1"/>
        <v>0.54928375834833398</v>
      </c>
      <c r="BO441">
        <f ca="1"/>
        <v>1.1802888421102</v>
      </c>
      <c r="BP441">
        <f ca="1"/>
        <v>26.755716249999999</v>
      </c>
      <c r="BQ441">
        <f ca="1"/>
        <v>0.18486512858800799</v>
      </c>
      <c r="BR441" t="str">
        <f ca="1"/>
        <v/>
      </c>
      <c r="BS441">
        <f ca="1"/>
        <v>1.01265748944758E-7</v>
      </c>
    </row>
    <row r="442" spans="1:71" x14ac:dyDescent="0.3">
      <c r="A442">
        <f ca="1"/>
        <v>1288469</v>
      </c>
      <c r="B442" t="str">
        <f ca="1"/>
        <v>MAXLINEAR, INC</v>
      </c>
      <c r="C442" t="str">
        <f ca="1"/>
        <v>MXL</v>
      </c>
      <c r="D442" t="str">
        <f ca="1"/>
        <v>04 Manufacturing</v>
      </c>
      <c r="E442" t="str">
        <f ca="1"/>
        <v>Semiconductors &amp; Related Devices</v>
      </c>
      <c r="F442" t="str">
        <f ca="1"/>
        <v>3674</v>
      </c>
      <c r="G442" t="str">
        <f ca="1"/>
        <v>5966 LA PLACE CT. CARLSBAD, CA 92008</v>
      </c>
      <c r="H442">
        <f ca="1"/>
        <v>2021</v>
      </c>
      <c r="I442" t="str">
        <f ca="1"/>
        <v>FY</v>
      </c>
      <c r="J442">
        <f ca="1"/>
        <v>45.520493999999999</v>
      </c>
      <c r="K442">
        <f ca="1"/>
        <v>1050384000</v>
      </c>
      <c r="L442">
        <f ca="1"/>
        <v>404104000</v>
      </c>
      <c r="M442">
        <f ca="1"/>
        <v>130572000</v>
      </c>
      <c r="N442">
        <f ca="1"/>
        <v>119724000</v>
      </c>
      <c r="O442">
        <f ca="1"/>
        <v>131703000</v>
      </c>
      <c r="P442" t="str">
        <f ca="1"/>
        <v/>
      </c>
      <c r="Q442">
        <f ca="1"/>
        <v>60924000</v>
      </c>
      <c r="R442">
        <f ca="1"/>
        <v>152540000</v>
      </c>
      <c r="S442">
        <f ca="1"/>
        <v>306668000</v>
      </c>
      <c r="T442">
        <f ca="1"/>
        <v>561186000</v>
      </c>
      <c r="U442">
        <f ca="1"/>
        <v>207395000</v>
      </c>
      <c r="V442">
        <f ca="1"/>
        <v>52976000</v>
      </c>
      <c r="W442" t="str">
        <f ca="1"/>
        <v/>
      </c>
      <c r="X442" t="str">
        <f ca="1"/>
        <v/>
      </c>
      <c r="Y442" t="str">
        <f ca="1"/>
        <v/>
      </c>
      <c r="Z442">
        <f ca="1"/>
        <v>489198000</v>
      </c>
      <c r="AA442" t="str">
        <f ca="1"/>
        <v/>
      </c>
      <c r="AB442">
        <f ca="1"/>
        <v>-170420000</v>
      </c>
      <c r="AC442">
        <f ca="1"/>
        <v>8000</v>
      </c>
      <c r="AD442">
        <f ca="1"/>
        <v>76778000</v>
      </c>
      <c r="AE442">
        <f ca="1"/>
        <v>495832000</v>
      </c>
      <c r="AF442" t="str">
        <f ca="1"/>
        <v/>
      </c>
      <c r="AG442">
        <f ca="1"/>
        <v>396566000</v>
      </c>
      <c r="AH442">
        <f ca="1"/>
        <v>65245000</v>
      </c>
      <c r="AI442" t="str">
        <f ca="1"/>
        <v/>
      </c>
      <c r="AJ442">
        <f ca="1"/>
        <v>430587000</v>
      </c>
      <c r="AK442">
        <f ca="1"/>
        <v>5901000</v>
      </c>
      <c r="AL442">
        <f ca="1"/>
        <v>41969000</v>
      </c>
      <c r="AM442">
        <f ca="1"/>
        <v>12996000</v>
      </c>
      <c r="AN442" t="str">
        <f ca="1"/>
        <v/>
      </c>
      <c r="AO442">
        <f ca="1"/>
        <v>168233000</v>
      </c>
      <c r="AP442" t="str">
        <f ca="1"/>
        <v/>
      </c>
      <c r="AQ442">
        <f ca="1"/>
        <v>91792000</v>
      </c>
      <c r="AR442" t="str">
        <f ca="1"/>
        <v/>
      </c>
      <c r="AS442">
        <f ca="1"/>
        <v>-91757000</v>
      </c>
      <c r="AT442">
        <f ca="1"/>
        <v>-91903000</v>
      </c>
      <c r="AU442" t="str">
        <f ca="1"/>
        <v/>
      </c>
      <c r="AV442" t="str">
        <f ca="1"/>
        <v/>
      </c>
      <c r="AW442">
        <f ca="1"/>
        <v>0.55000000000000004</v>
      </c>
      <c r="AX442">
        <f ca="1"/>
        <v>114771000</v>
      </c>
      <c r="AY442" t="str">
        <f ca="1"/>
        <v/>
      </c>
      <c r="AZ442">
        <f ca="1"/>
        <v>60866000</v>
      </c>
      <c r="BA442">
        <f ca="1"/>
        <v>60866000</v>
      </c>
      <c r="BB442" t="str">
        <f ca="1"/>
        <v/>
      </c>
      <c r="BC442" t="str">
        <f ca="1"/>
        <v/>
      </c>
      <c r="BD442" t="str">
        <f ca="1"/>
        <v/>
      </c>
      <c r="BE442" t="str">
        <f ca="1"/>
        <v/>
      </c>
      <c r="BF442">
        <f ca="1"/>
        <v>3.4552805151127002</v>
      </c>
      <c r="BG442" t="str">
        <f ca="1"/>
        <v/>
      </c>
      <c r="BH442" t="str">
        <f ca="1"/>
        <v/>
      </c>
      <c r="BI442" t="str">
        <f ca="1"/>
        <v/>
      </c>
      <c r="BJ442" t="str">
        <f ca="1"/>
        <v/>
      </c>
      <c r="BK442" t="str">
        <f ca="1"/>
        <v/>
      </c>
      <c r="BL442">
        <f ca="1"/>
        <v>0.53426746789745505</v>
      </c>
      <c r="BM442">
        <f ca="1"/>
        <v>4.6834410587873201</v>
      </c>
      <c r="BN442">
        <f ca="1"/>
        <v>0.62958123387738396</v>
      </c>
      <c r="BO442">
        <f ca="1"/>
        <v>1.31344053617493</v>
      </c>
      <c r="BP442">
        <f ca="1"/>
        <v>82.764534545454495</v>
      </c>
      <c r="BQ442">
        <f ca="1"/>
        <v>8.5791438231554495E-2</v>
      </c>
      <c r="BR442" t="str">
        <f ca="1"/>
        <v/>
      </c>
      <c r="BS442">
        <f ca="1"/>
        <v>5.11781971716974E-8</v>
      </c>
    </row>
    <row r="443" spans="1:71" x14ac:dyDescent="0.3">
      <c r="A443">
        <f ca="1"/>
        <v>1288469</v>
      </c>
      <c r="B443" t="str">
        <f ca="1"/>
        <v>MAXLINEAR, INC</v>
      </c>
      <c r="C443" t="str">
        <f ca="1"/>
        <v>MXL</v>
      </c>
      <c r="D443" t="str">
        <f ca="1"/>
        <v>04 Manufacturing</v>
      </c>
      <c r="E443" t="str">
        <f ca="1"/>
        <v>Semiconductors &amp; Related Devices</v>
      </c>
      <c r="F443" t="str">
        <f ca="1"/>
        <v>3674</v>
      </c>
      <c r="G443" t="str">
        <f ca="1"/>
        <v>5966 LA PLACE CT. CARLSBAD, CA 92008</v>
      </c>
      <c r="H443">
        <f ca="1"/>
        <v>2020</v>
      </c>
      <c r="I443" t="str">
        <f ca="1"/>
        <v>FY</v>
      </c>
      <c r="J443">
        <f ca="1"/>
        <v>21.753169</v>
      </c>
      <c r="K443">
        <f ca="1"/>
        <v>1022442000</v>
      </c>
      <c r="L443">
        <f ca="1"/>
        <v>361718000</v>
      </c>
      <c r="M443">
        <f ca="1"/>
        <v>148901000</v>
      </c>
      <c r="N443">
        <f ca="1"/>
        <v>67442000</v>
      </c>
      <c r="O443">
        <f ca="1"/>
        <v>97839000</v>
      </c>
      <c r="P443" t="str">
        <f ca="1"/>
        <v/>
      </c>
      <c r="Q443">
        <f ca="1"/>
        <v>39470000</v>
      </c>
      <c r="R443">
        <f ca="1"/>
        <v>207266000</v>
      </c>
      <c r="S443">
        <f ca="1"/>
        <v>302828000</v>
      </c>
      <c r="T443">
        <f ca="1"/>
        <v>631325000</v>
      </c>
      <c r="U443">
        <f ca="1"/>
        <v>233661000</v>
      </c>
      <c r="V443">
        <f ca="1"/>
        <v>32751000</v>
      </c>
      <c r="W443" t="str">
        <f ca="1"/>
        <v/>
      </c>
      <c r="X443">
        <f ca="1"/>
        <v>0</v>
      </c>
      <c r="Y443">
        <f ca="1"/>
        <v>369812000</v>
      </c>
      <c r="Z443">
        <f ca="1"/>
        <v>391117000</v>
      </c>
      <c r="AA443" t="str">
        <f ca="1"/>
        <v/>
      </c>
      <c r="AB443">
        <f ca="1"/>
        <v>-212389000</v>
      </c>
      <c r="AC443">
        <f ca="1"/>
        <v>7000</v>
      </c>
      <c r="AD443">
        <f ca="1"/>
        <v>74536000</v>
      </c>
      <c r="AE443">
        <f ca="1"/>
        <v>83087000</v>
      </c>
      <c r="AF443">
        <f ca="1"/>
        <v>194716000</v>
      </c>
      <c r="AG443">
        <f ca="1"/>
        <v>265798000</v>
      </c>
      <c r="AH443">
        <f ca="1"/>
        <v>-101139000</v>
      </c>
      <c r="AI443" t="str">
        <f ca="1"/>
        <v/>
      </c>
      <c r="AJ443">
        <f ca="1"/>
        <v>313937000</v>
      </c>
      <c r="AK443">
        <f ca="1"/>
        <v>-16259000</v>
      </c>
      <c r="AL443">
        <f ca="1"/>
        <v>-24672000</v>
      </c>
      <c r="AM443">
        <f ca="1"/>
        <v>12952000</v>
      </c>
      <c r="AN443" t="str">
        <f ca="1"/>
        <v/>
      </c>
      <c r="AO443">
        <f ca="1"/>
        <v>73593000</v>
      </c>
      <c r="AP443" t="str">
        <f ca="1"/>
        <v/>
      </c>
      <c r="AQ443">
        <f ca="1"/>
        <v>76513000</v>
      </c>
      <c r="AR443" t="str">
        <f ca="1"/>
        <v/>
      </c>
      <c r="AS443">
        <f ca="1"/>
        <v>-175286000</v>
      </c>
      <c r="AT443">
        <f ca="1"/>
        <v>159649000</v>
      </c>
      <c r="AU443" t="str">
        <f ca="1"/>
        <v/>
      </c>
      <c r="AV443" t="str">
        <f ca="1"/>
        <v/>
      </c>
      <c r="AW443">
        <f ca="1"/>
        <v>-0.33</v>
      </c>
      <c r="AX443">
        <f ca="1"/>
        <v>64674500</v>
      </c>
      <c r="AY443">
        <f ca="1"/>
        <v>-0.51941802419934702</v>
      </c>
      <c r="AZ443">
        <f ca="1"/>
        <v>-27979000</v>
      </c>
      <c r="BA443">
        <f ca="1"/>
        <v>-27979000</v>
      </c>
      <c r="BB443">
        <f ca="1"/>
        <v>-0.14369132480124899</v>
      </c>
      <c r="BC443">
        <f ca="1"/>
        <v>0.37795045091312501</v>
      </c>
      <c r="BD443" t="str">
        <f ca="1"/>
        <v/>
      </c>
      <c r="BE443">
        <f ca="1"/>
        <v>0.42670864233036798</v>
      </c>
      <c r="BF443">
        <f ca="1"/>
        <v>4.1097805162776702</v>
      </c>
      <c r="BG443">
        <f ca="1"/>
        <v>0.190442098427099</v>
      </c>
      <c r="BH443">
        <f ca="1"/>
        <v>-0.90021364448735597</v>
      </c>
      <c r="BI443" t="str">
        <f ca="1"/>
        <v/>
      </c>
      <c r="BJ443" t="str">
        <f ca="1"/>
        <v/>
      </c>
      <c r="BK443" t="str">
        <f ca="1"/>
        <v/>
      </c>
      <c r="BL443">
        <f ca="1"/>
        <v>0.61746778790386203</v>
      </c>
      <c r="BM443">
        <f ca="1"/>
        <v>-2.1602069178505201</v>
      </c>
      <c r="BN443">
        <f ca="1"/>
        <v>0.63725225861397505</v>
      </c>
      <c r="BO443">
        <f ca="1"/>
        <v>1.12932410629074</v>
      </c>
      <c r="BP443">
        <f ca="1"/>
        <v>-65.918693939393904</v>
      </c>
      <c r="BQ443">
        <f ca="1"/>
        <v>-6.3080868384652197E-2</v>
      </c>
      <c r="BR443" t="str">
        <f ca="1"/>
        <v/>
      </c>
      <c r="BS443">
        <f ca="1"/>
        <v>-1.83539599915115E-8</v>
      </c>
    </row>
    <row r="444" spans="1:71" x14ac:dyDescent="0.3">
      <c r="A444">
        <f ca="1"/>
        <v>1288469</v>
      </c>
      <c r="B444" t="str">
        <f ca="1"/>
        <v>MAXLINEAR, INC</v>
      </c>
      <c r="C444" t="str">
        <f ca="1"/>
        <v>MXL</v>
      </c>
      <c r="D444" t="str">
        <f ca="1"/>
        <v>04 Manufacturing</v>
      </c>
      <c r="E444" t="str">
        <f ca="1"/>
        <v>Semiconductors &amp; Related Devices</v>
      </c>
      <c r="F444" t="str">
        <f ca="1"/>
        <v>3674</v>
      </c>
      <c r="G444" t="str">
        <f ca="1"/>
        <v>5966 LA PLACE CT. CARLSBAD, CA 92008</v>
      </c>
      <c r="H444">
        <f ca="1"/>
        <v>2019</v>
      </c>
      <c r="I444" t="str">
        <f ca="1"/>
        <v>FY</v>
      </c>
      <c r="J444">
        <f ca="1"/>
        <v>22.285758999999999</v>
      </c>
      <c r="K444">
        <f ca="1"/>
        <v>705791000</v>
      </c>
      <c r="L444">
        <f ca="1"/>
        <v>181770000</v>
      </c>
      <c r="M444">
        <f ca="1"/>
        <v>92708000</v>
      </c>
      <c r="N444">
        <f ca="1"/>
        <v>50411000</v>
      </c>
      <c r="O444">
        <f ca="1"/>
        <v>31510000</v>
      </c>
      <c r="P444" t="str">
        <f ca="1"/>
        <v/>
      </c>
      <c r="Q444">
        <f ca="1"/>
        <v>16613000</v>
      </c>
      <c r="R444">
        <f ca="1"/>
        <v>187971000</v>
      </c>
      <c r="S444">
        <f ca="1"/>
        <v>238330000</v>
      </c>
      <c r="T444">
        <f ca="1"/>
        <v>290871000</v>
      </c>
      <c r="U444">
        <f ca="1"/>
        <v>66562000</v>
      </c>
      <c r="V444">
        <f ca="1"/>
        <v>13442000</v>
      </c>
      <c r="W444" t="str">
        <f ca="1"/>
        <v/>
      </c>
      <c r="X444" t="str">
        <f ca="1"/>
        <v/>
      </c>
      <c r="Y444" t="str">
        <f ca="1"/>
        <v/>
      </c>
      <c r="Z444">
        <f ca="1"/>
        <v>414920000</v>
      </c>
      <c r="AA444" t="str">
        <f ca="1"/>
        <v/>
      </c>
      <c r="AB444">
        <f ca="1"/>
        <v>-113796000</v>
      </c>
      <c r="AC444">
        <f ca="1"/>
        <v>7000</v>
      </c>
      <c r="AD444">
        <f ca="1"/>
        <v>71931000</v>
      </c>
      <c r="AE444">
        <f ca="1"/>
        <v>36624000</v>
      </c>
      <c r="AF444">
        <f ca="1"/>
        <v>70018000</v>
      </c>
      <c r="AG444">
        <f ca="1"/>
        <v>149495000</v>
      </c>
      <c r="AH444">
        <f ca="1"/>
        <v>-22057000</v>
      </c>
      <c r="AI444" t="str">
        <f ca="1"/>
        <v/>
      </c>
      <c r="AJ444">
        <f ca="1"/>
        <v>189742000</v>
      </c>
      <c r="AK444">
        <f ca="1"/>
        <v>-12586000</v>
      </c>
      <c r="AL444">
        <f ca="1"/>
        <v>-8104000</v>
      </c>
      <c r="AM444">
        <f ca="1"/>
        <v>11133000</v>
      </c>
      <c r="AN444" t="str">
        <f ca="1"/>
        <v/>
      </c>
      <c r="AO444">
        <f ca="1"/>
        <v>78348000</v>
      </c>
      <c r="AP444" t="str">
        <f ca="1"/>
        <v/>
      </c>
      <c r="AQ444">
        <f ca="1"/>
        <v>66401000</v>
      </c>
      <c r="AR444" t="str">
        <f ca="1"/>
        <v/>
      </c>
      <c r="AS444">
        <f ca="1"/>
        <v>-6973000</v>
      </c>
      <c r="AT444">
        <f ca="1"/>
        <v>-53383000</v>
      </c>
      <c r="AU444" t="str">
        <f ca="1"/>
        <v/>
      </c>
      <c r="AV444" t="str">
        <f ca="1"/>
        <v/>
      </c>
      <c r="AW444">
        <f ca="1"/>
        <v>-0.11</v>
      </c>
      <c r="AX444">
        <f ca="1"/>
        <v>36624000</v>
      </c>
      <c r="AY444">
        <f ca="1"/>
        <v>-0.31501899511554199</v>
      </c>
      <c r="AZ444">
        <f ca="1"/>
        <v>-9557000</v>
      </c>
      <c r="BA444">
        <f ca="1"/>
        <v>-9557000</v>
      </c>
      <c r="BB444">
        <f ca="1"/>
        <v>-0.13649347310691501</v>
      </c>
      <c r="BC444">
        <f ca="1"/>
        <v>1.11896940786655</v>
      </c>
      <c r="BD444" t="str">
        <f ca="1"/>
        <v/>
      </c>
      <c r="BE444">
        <f ca="1"/>
        <v>0.52306549744351405</v>
      </c>
      <c r="BF444">
        <f ca="1"/>
        <v>4.0818861948449099</v>
      </c>
      <c r="BG444">
        <f ca="1"/>
        <v>9.9205005447788402E-2</v>
      </c>
      <c r="BH444">
        <f ca="1"/>
        <v>-9.95886771972921E-2</v>
      </c>
      <c r="BI444" t="str">
        <f ca="1"/>
        <v/>
      </c>
      <c r="BJ444" t="str">
        <f ca="1"/>
        <v/>
      </c>
      <c r="BK444" t="str">
        <f ca="1"/>
        <v/>
      </c>
      <c r="BL444">
        <f ca="1"/>
        <v>0.41212058527241102</v>
      </c>
      <c r="BM444">
        <f ca="1"/>
        <v>-0.85843887541543196</v>
      </c>
      <c r="BN444">
        <f ca="1"/>
        <v>1.39280670652925</v>
      </c>
      <c r="BO444">
        <f ca="1"/>
        <v>2.2574441873741802</v>
      </c>
      <c r="BP444">
        <f ca="1"/>
        <v>-202.59780909090901</v>
      </c>
      <c r="BQ444">
        <f ca="1"/>
        <v>-1.9531475947170501E-2</v>
      </c>
      <c r="BR444" t="str">
        <f ca="1"/>
        <v/>
      </c>
      <c r="BS444">
        <f ca="1"/>
        <v>-5.9082075821845197E-9</v>
      </c>
    </row>
    <row r="445" spans="1:71" x14ac:dyDescent="0.3">
      <c r="A445">
        <f ca="1"/>
        <v>1288469</v>
      </c>
      <c r="B445" t="str">
        <f ca="1"/>
        <v>MAXLINEAR, INC</v>
      </c>
      <c r="C445" t="str">
        <f ca="1"/>
        <v>MXL</v>
      </c>
      <c r="D445" t="str">
        <f ca="1"/>
        <v>04 Manufacturing</v>
      </c>
      <c r="E445" t="str">
        <f ca="1"/>
        <v>Semiconductors &amp; Related Devices</v>
      </c>
      <c r="F445" t="str">
        <f ca="1"/>
        <v>3674</v>
      </c>
      <c r="G445" t="str">
        <f ca="1"/>
        <v>5966 LA PLACE CT. CARLSBAD, CA 92008</v>
      </c>
      <c r="H445">
        <f ca="1"/>
        <v>2018</v>
      </c>
      <c r="I445" t="str">
        <f ca="1"/>
        <v>FY</v>
      </c>
      <c r="J445">
        <f ca="1"/>
        <v>19.86496</v>
      </c>
      <c r="K445">
        <f ca="1"/>
        <v>738831000</v>
      </c>
      <c r="L445">
        <f ca="1"/>
        <v>180611000</v>
      </c>
      <c r="M445">
        <f ca="1"/>
        <v>73142000</v>
      </c>
      <c r="N445">
        <f ca="1"/>
        <v>59491000</v>
      </c>
      <c r="O445">
        <f ca="1"/>
        <v>41738000</v>
      </c>
      <c r="P445" t="str">
        <f ca="1"/>
        <v/>
      </c>
      <c r="Q445">
        <f ca="1"/>
        <v>18404000</v>
      </c>
      <c r="R445">
        <f ca="1"/>
        <v>244900000</v>
      </c>
      <c r="S445">
        <f ca="1"/>
        <v>238330000</v>
      </c>
      <c r="T445">
        <f ca="1"/>
        <v>338895000</v>
      </c>
      <c r="U445">
        <f ca="1"/>
        <v>70567000</v>
      </c>
      <c r="V445">
        <f ca="1"/>
        <v>15588000</v>
      </c>
      <c r="W445" t="str">
        <f ca="1"/>
        <v/>
      </c>
      <c r="X445" t="str">
        <f ca="1"/>
        <v/>
      </c>
      <c r="Y445" t="str">
        <f ca="1"/>
        <v/>
      </c>
      <c r="Z445">
        <f ca="1"/>
        <v>399936000</v>
      </c>
      <c r="AA445" t="str">
        <f ca="1"/>
        <v/>
      </c>
      <c r="AB445">
        <f ca="1"/>
        <v>-93630000</v>
      </c>
      <c r="AC445">
        <f ca="1"/>
        <v>7000</v>
      </c>
      <c r="AD445">
        <f ca="1"/>
        <v>69551000</v>
      </c>
      <c r="AE445">
        <f ca="1"/>
        <v>45900000</v>
      </c>
      <c r="AF445">
        <f ca="1"/>
        <v>87627000</v>
      </c>
      <c r="AG445">
        <f ca="1"/>
        <v>176223000</v>
      </c>
      <c r="AH445">
        <f ca="1"/>
        <v>-19097000</v>
      </c>
      <c r="AI445" t="str">
        <f ca="1"/>
        <v/>
      </c>
      <c r="AJ445">
        <f ca="1"/>
        <v>227871000</v>
      </c>
      <c r="AK445">
        <f ca="1"/>
        <v>-6653000</v>
      </c>
      <c r="AL445">
        <f ca="1"/>
        <v>311000</v>
      </c>
      <c r="AM445">
        <f ca="1"/>
        <v>14255000</v>
      </c>
      <c r="AN445" t="str">
        <f ca="1"/>
        <v/>
      </c>
      <c r="AO445">
        <f ca="1"/>
        <v>102689000</v>
      </c>
      <c r="AP445" t="str">
        <f ca="1"/>
        <v/>
      </c>
      <c r="AQ445">
        <f ca="1"/>
        <v>79027000</v>
      </c>
      <c r="AR445" t="str">
        <f ca="1"/>
        <v/>
      </c>
      <c r="AS445">
        <f ca="1"/>
        <v>-7825000</v>
      </c>
      <c r="AT445">
        <f ca="1"/>
        <v>-93784000</v>
      </c>
      <c r="AU445" t="str">
        <f ca="1"/>
        <v/>
      </c>
      <c r="AV445" t="str">
        <f ca="1"/>
        <v/>
      </c>
      <c r="AW445">
        <f ca="1"/>
        <v>-0.38</v>
      </c>
      <c r="AX445">
        <f ca="1"/>
        <v>47586000</v>
      </c>
      <c r="AY445">
        <f ca="1"/>
        <v>-0.21793511132413501</v>
      </c>
      <c r="AZ445">
        <f ca="1"/>
        <v>7913000</v>
      </c>
      <c r="BA445">
        <f ca="1"/>
        <v>7913000</v>
      </c>
      <c r="BB445">
        <f ca="1"/>
        <v>9.0303217044974696E-2</v>
      </c>
      <c r="BC445">
        <f ca="1"/>
        <v>1.1718876601960599</v>
      </c>
      <c r="BD445" t="str">
        <f ca="1"/>
        <v/>
      </c>
      <c r="BE445">
        <f ca="1"/>
        <v>0.52381115409634005</v>
      </c>
      <c r="BF445">
        <f ca="1"/>
        <v>3.70325305762199</v>
      </c>
      <c r="BG445">
        <f ca="1"/>
        <v>0.118602224324643</v>
      </c>
      <c r="BH445">
        <f ca="1"/>
        <v>-8.9298960366097205E-2</v>
      </c>
      <c r="BI445" t="str">
        <f ca="1"/>
        <v/>
      </c>
      <c r="BJ445" t="str">
        <f ca="1"/>
        <v/>
      </c>
      <c r="BK445" t="str">
        <f ca="1"/>
        <v/>
      </c>
      <c r="BL445">
        <f ca="1"/>
        <v>0.45869082374724401</v>
      </c>
      <c r="BM445">
        <f ca="1"/>
        <v>0.55510347246580105</v>
      </c>
      <c r="BN445">
        <f ca="1"/>
        <v>1.03649014411836</v>
      </c>
      <c r="BO445">
        <f ca="1"/>
        <v>1.96795952782462</v>
      </c>
      <c r="BP445">
        <f ca="1"/>
        <v>-52.276210526315801</v>
      </c>
      <c r="BQ445">
        <f ca="1"/>
        <v>7.7762441990718496E-4</v>
      </c>
      <c r="BR445" t="str">
        <f ca="1"/>
        <v/>
      </c>
      <c r="BS445">
        <f ca="1"/>
        <v>-1.88747319571131E-8</v>
      </c>
    </row>
    <row r="446" spans="1:71" x14ac:dyDescent="0.3">
      <c r="A446">
        <f ca="1"/>
        <v>1288469</v>
      </c>
      <c r="B446" t="str">
        <f ca="1"/>
        <v>MAXLINEAR, INC</v>
      </c>
      <c r="C446" t="str">
        <f ca="1"/>
        <v>MXL</v>
      </c>
      <c r="D446" t="str">
        <f ca="1"/>
        <v>04 Manufacturing</v>
      </c>
      <c r="E446" t="str">
        <f ca="1"/>
        <v>Semiconductors &amp; Related Devices</v>
      </c>
      <c r="F446" t="str">
        <f ca="1"/>
        <v>3674</v>
      </c>
      <c r="G446" t="str">
        <f ca="1"/>
        <v>5966 LA PLACE CT. CARLSBAD, CA 92008</v>
      </c>
      <c r="H446">
        <f ca="1"/>
        <v>2017</v>
      </c>
      <c r="I446" t="str">
        <f ca="1"/>
        <v>FY</v>
      </c>
      <c r="J446">
        <f ca="1"/>
        <v>26.302492000000001</v>
      </c>
      <c r="K446">
        <f ca="1"/>
        <v>824862000</v>
      </c>
      <c r="L446">
        <f ca="1"/>
        <v>201304000</v>
      </c>
      <c r="M446">
        <f ca="1"/>
        <v>71872000</v>
      </c>
      <c r="N446">
        <f ca="1"/>
        <v>66099000</v>
      </c>
      <c r="O446">
        <f ca="1"/>
        <v>53434000</v>
      </c>
      <c r="P446" t="str">
        <f ca="1"/>
        <v/>
      </c>
      <c r="Q446">
        <f ca="1"/>
        <v>22658000</v>
      </c>
      <c r="R446">
        <f ca="1"/>
        <v>315045000</v>
      </c>
      <c r="S446">
        <f ca="1"/>
        <v>237992000</v>
      </c>
      <c r="T446">
        <f ca="1"/>
        <v>437438000</v>
      </c>
      <c r="U446">
        <f ca="1"/>
        <v>76386000</v>
      </c>
      <c r="V446">
        <f ca="1"/>
        <v>16939000</v>
      </c>
      <c r="W446" t="str">
        <f ca="1"/>
        <v/>
      </c>
      <c r="X446" t="str">
        <f ca="1"/>
        <v/>
      </c>
      <c r="Y446" t="str">
        <f ca="1"/>
        <v/>
      </c>
      <c r="Z446">
        <f ca="1"/>
        <v>387424000</v>
      </c>
      <c r="AA446" t="str">
        <f ca="1"/>
        <v/>
      </c>
      <c r="AB446">
        <f ca="1"/>
        <v>-69119000</v>
      </c>
      <c r="AC446">
        <f ca="1"/>
        <v>7000</v>
      </c>
      <c r="AD446">
        <f ca="1"/>
        <v>67400000</v>
      </c>
      <c r="AE446">
        <f ca="1"/>
        <v>52093000</v>
      </c>
      <c r="AF446" t="str">
        <f ca="1"/>
        <v/>
      </c>
      <c r="AG446">
        <f ca="1"/>
        <v>212355000</v>
      </c>
      <c r="AH446">
        <f ca="1"/>
        <v>-21671000</v>
      </c>
      <c r="AI446" t="str">
        <f ca="1"/>
        <v/>
      </c>
      <c r="AJ446">
        <f ca="1"/>
        <v>229634000</v>
      </c>
      <c r="AK446">
        <f ca="1"/>
        <v>-24811000</v>
      </c>
      <c r="AL446">
        <f ca="1"/>
        <v>-19448000</v>
      </c>
      <c r="AM446">
        <f ca="1"/>
        <v>10378000</v>
      </c>
      <c r="AN446" t="str">
        <f ca="1"/>
        <v/>
      </c>
      <c r="AO446">
        <f ca="1"/>
        <v>75064000</v>
      </c>
      <c r="AP446" t="str">
        <f ca="1"/>
        <v/>
      </c>
      <c r="AQ446">
        <f ca="1"/>
        <v>66738000</v>
      </c>
      <c r="AR446" t="str">
        <f ca="1"/>
        <v/>
      </c>
      <c r="AS446">
        <f ca="1"/>
        <v>-432151000</v>
      </c>
      <c r="AT446">
        <f ca="1"/>
        <v>347021000</v>
      </c>
      <c r="AU446" t="str">
        <f ca="1"/>
        <v/>
      </c>
      <c r="AV446" t="str">
        <f ca="1"/>
        <v/>
      </c>
      <c r="AW446">
        <f ca="1"/>
        <v>-0.28999999999999998</v>
      </c>
      <c r="AX446" t="str">
        <f ca="1"/>
        <v/>
      </c>
      <c r="AY446" t="str">
        <f ca="1"/>
        <v/>
      </c>
      <c r="AZ446">
        <f ca="1"/>
        <v>-33881000</v>
      </c>
      <c r="BA446">
        <f ca="1"/>
        <v>-33881000</v>
      </c>
      <c r="BB446" t="str">
        <f ca="1"/>
        <v/>
      </c>
      <c r="BC446" t="str">
        <f ca="1"/>
        <v/>
      </c>
      <c r="BD446" t="str">
        <f ca="1"/>
        <v/>
      </c>
      <c r="BE446" t="str">
        <f ca="1"/>
        <v/>
      </c>
      <c r="BF446" t="str">
        <f ca="1"/>
        <v/>
      </c>
      <c r="BG446" t="str">
        <f ca="1"/>
        <v/>
      </c>
      <c r="BH446" t="str">
        <f ca="1"/>
        <v/>
      </c>
      <c r="BI446" t="str">
        <f ca="1"/>
        <v/>
      </c>
      <c r="BJ446" t="str">
        <f ca="1"/>
        <v/>
      </c>
      <c r="BK446" t="str">
        <f ca="1"/>
        <v/>
      </c>
      <c r="BL446">
        <f ca="1"/>
        <v>0.530316586289585</v>
      </c>
      <c r="BM446">
        <f ca="1"/>
        <v>-3.2646945461553298</v>
      </c>
      <c r="BN446">
        <f ca="1"/>
        <v>0.94090540151336599</v>
      </c>
      <c r="BO446">
        <f ca="1"/>
        <v>1.9358259366899699</v>
      </c>
      <c r="BP446">
        <f ca="1"/>
        <v>-90.698248275862099</v>
      </c>
      <c r="BQ446">
        <f ca="1"/>
        <v>-5.0198232427521298E-2</v>
      </c>
      <c r="BR446" t="str">
        <f ca="1"/>
        <v/>
      </c>
      <c r="BS446">
        <f ca="1"/>
        <v>-1.9688307074419801E-8</v>
      </c>
    </row>
    <row r="447" spans="1:71" x14ac:dyDescent="0.3">
      <c r="A447">
        <f ca="1"/>
        <v>1045810</v>
      </c>
      <c r="B447" t="str">
        <f ca="1"/>
        <v>NVIDIA CORP</v>
      </c>
      <c r="C447" t="str">
        <f ca="1"/>
        <v>NVDA</v>
      </c>
      <c r="D447" t="str">
        <f ca="1"/>
        <v>04 Manufacturing</v>
      </c>
      <c r="E447" t="str">
        <f ca="1"/>
        <v>Semiconductors &amp; Related Devices</v>
      </c>
      <c r="F447" t="str">
        <f ca="1"/>
        <v>3674</v>
      </c>
      <c r="G447" t="str">
        <f ca="1"/>
        <v>2788 SAN TOMAS EXPRESSWAY SANTA CLARA, CA 95051</v>
      </c>
      <c r="H447">
        <f ca="1"/>
        <v>2026</v>
      </c>
      <c r="I447" t="str">
        <f ca="1"/>
        <v>FY</v>
      </c>
      <c r="J447">
        <f ca="1"/>
        <v>183.70198199999999</v>
      </c>
      <c r="K447">
        <f ca="1"/>
        <v>206803000000</v>
      </c>
      <c r="L447">
        <f ca="1"/>
        <v>125605000000</v>
      </c>
      <c r="M447">
        <f ca="1"/>
        <v>10605000000</v>
      </c>
      <c r="N447">
        <f ca="1"/>
        <v>38466000000</v>
      </c>
      <c r="O447">
        <f ca="1"/>
        <v>21403000000</v>
      </c>
      <c r="P447">
        <f ca="1"/>
        <v>10383000000</v>
      </c>
      <c r="Q447">
        <f ca="1"/>
        <v>10383000000</v>
      </c>
      <c r="R447">
        <f ca="1"/>
        <v>3306000000</v>
      </c>
      <c r="S447">
        <f ca="1"/>
        <v>20832000000</v>
      </c>
      <c r="T447">
        <f ca="1"/>
        <v>49510000000</v>
      </c>
      <c r="U447">
        <f ca="1"/>
        <v>32163000000</v>
      </c>
      <c r="V447">
        <f ca="1"/>
        <v>9812000000</v>
      </c>
      <c r="W447" t="str">
        <f ca="1"/>
        <v/>
      </c>
      <c r="X447">
        <f ca="1"/>
        <v>999000000</v>
      </c>
      <c r="Y447">
        <f ca="1"/>
        <v>8468000000</v>
      </c>
      <c r="Z447">
        <f ca="1"/>
        <v>157293000000</v>
      </c>
      <c r="AA447" t="str">
        <f ca="1"/>
        <v/>
      </c>
      <c r="AB447">
        <f ca="1"/>
        <v>146973000000</v>
      </c>
      <c r="AC447">
        <f ca="1"/>
        <v>24000000</v>
      </c>
      <c r="AD447">
        <f ca="1"/>
        <v>24304000000</v>
      </c>
      <c r="AE447">
        <f ca="1"/>
        <v>153463000000</v>
      </c>
      <c r="AF447">
        <f ca="1"/>
        <v>215938000000</v>
      </c>
      <c r="AG447">
        <f ca="1"/>
        <v>62475000000</v>
      </c>
      <c r="AH447">
        <f ca="1"/>
        <v>130387000000</v>
      </c>
      <c r="AI447">
        <f ca="1"/>
        <v>18497000000</v>
      </c>
      <c r="AJ447">
        <f ca="1"/>
        <v>23076000000</v>
      </c>
      <c r="AK447">
        <f ca="1"/>
        <v>21383000000</v>
      </c>
      <c r="AL447">
        <f ca="1"/>
        <v>120067000000</v>
      </c>
      <c r="AM447" t="str">
        <f ca="1"/>
        <v/>
      </c>
      <c r="AN447" t="str">
        <f ca="1"/>
        <v/>
      </c>
      <c r="AO447">
        <f ca="1"/>
        <v>102718000000</v>
      </c>
      <c r="AP447">
        <f ca="1"/>
        <v>5257000000</v>
      </c>
      <c r="AQ447">
        <f ca="1"/>
        <v>2843000000</v>
      </c>
      <c r="AR447">
        <f ca="1"/>
        <v>6042000000</v>
      </c>
      <c r="AS447">
        <f ca="1"/>
        <v>-52228000000</v>
      </c>
      <c r="AT447">
        <f ca="1"/>
        <v>-48474000000</v>
      </c>
      <c r="AU447">
        <f ca="1"/>
        <v>974000000</v>
      </c>
      <c r="AV447">
        <f ca="1"/>
        <v>974000000</v>
      </c>
      <c r="AW447">
        <f ca="1"/>
        <v>4.93</v>
      </c>
      <c r="AX447">
        <f ca="1"/>
        <v>15741500000</v>
      </c>
      <c r="AY447">
        <f ca="1"/>
        <v>0.60381683631412697</v>
      </c>
      <c r="AZ447" t="str">
        <f ca="1"/>
        <v/>
      </c>
      <c r="BA447" t="str">
        <f ca="1"/>
        <v/>
      </c>
      <c r="BB447" t="str">
        <f ca="1"/>
        <v/>
      </c>
      <c r="BC447">
        <f ca="1"/>
        <v>0.47568283488779201</v>
      </c>
      <c r="BD447">
        <f ca="1"/>
        <v>0.44770258129648299</v>
      </c>
      <c r="BE447">
        <f ca="1"/>
        <v>0.71068084357547101</v>
      </c>
      <c r="BF447">
        <f ca="1"/>
        <v>3.9688085633516499</v>
      </c>
      <c r="BG447">
        <f ca="1"/>
        <v>1.0441724733200199</v>
      </c>
      <c r="BH447">
        <f ca="1"/>
        <v>-0.24186572071613099</v>
      </c>
      <c r="BI447">
        <f ca="1"/>
        <v>2.7980253591308599E-2</v>
      </c>
      <c r="BJ447">
        <f ca="1"/>
        <v>17.0006620324396</v>
      </c>
      <c r="BK447">
        <f ca="1"/>
        <v>8.5658846520760598E-2</v>
      </c>
      <c r="BL447">
        <f ca="1"/>
        <v>0.23940658501085599</v>
      </c>
      <c r="BM447" t="str">
        <f ca="1"/>
        <v/>
      </c>
      <c r="BN447">
        <f ca="1"/>
        <v>0.32972670459845199</v>
      </c>
      <c r="BO447">
        <f ca="1"/>
        <v>3.2398097192426101</v>
      </c>
      <c r="BP447">
        <f ca="1"/>
        <v>37.262065314401603</v>
      </c>
      <c r="BQ447">
        <f ca="1"/>
        <v>0.76333339690895297</v>
      </c>
      <c r="BR447">
        <f ca="1"/>
        <v>5302065.8209338197</v>
      </c>
      <c r="BS447">
        <f ca="1"/>
        <v>5.75773093055635E-9</v>
      </c>
    </row>
    <row r="448" spans="1:71" x14ac:dyDescent="0.3">
      <c r="A448">
        <f ca="1"/>
        <v>1045810</v>
      </c>
      <c r="B448" t="str">
        <f ca="1"/>
        <v>NVIDIA CORP</v>
      </c>
      <c r="C448" t="str">
        <f ca="1"/>
        <v>NVDA</v>
      </c>
      <c r="D448" t="str">
        <f ca="1"/>
        <v>04 Manufacturing</v>
      </c>
      <c r="E448" t="str">
        <f ca="1"/>
        <v>Semiconductors &amp; Related Devices</v>
      </c>
      <c r="F448" t="str">
        <f ca="1"/>
        <v>3674</v>
      </c>
      <c r="G448" t="str">
        <f ca="1"/>
        <v>2788 SAN TOMAS EXPRESSWAY SANTA CLARA, CA 95051</v>
      </c>
      <c r="H448">
        <f ca="1"/>
        <v>2025</v>
      </c>
      <c r="I448" t="str">
        <f ca="1"/>
        <v>FY</v>
      </c>
      <c r="J448">
        <f ca="1"/>
        <v>146.35880499999999</v>
      </c>
      <c r="K448">
        <f ca="1"/>
        <v>111601000000</v>
      </c>
      <c r="L448">
        <f ca="1"/>
        <v>80126000000</v>
      </c>
      <c r="M448">
        <f ca="1"/>
        <v>8589000000</v>
      </c>
      <c r="N448">
        <f ca="1"/>
        <v>23065000000</v>
      </c>
      <c r="O448">
        <f ca="1"/>
        <v>10080000000</v>
      </c>
      <c r="P448">
        <f ca="1"/>
        <v>6283000000</v>
      </c>
      <c r="Q448">
        <f ca="1"/>
        <v>6283000000</v>
      </c>
      <c r="R448">
        <f ca="1"/>
        <v>807000000</v>
      </c>
      <c r="S448">
        <f ca="1"/>
        <v>5188000000</v>
      </c>
      <c r="T448">
        <f ca="1"/>
        <v>32274000000</v>
      </c>
      <c r="U448">
        <f ca="1"/>
        <v>18047000000</v>
      </c>
      <c r="V448">
        <f ca="1"/>
        <v>6310000000</v>
      </c>
      <c r="W448" t="str">
        <f ca="1"/>
        <v/>
      </c>
      <c r="X448">
        <f ca="1"/>
        <v>0</v>
      </c>
      <c r="Y448">
        <f ca="1"/>
        <v>8463000000</v>
      </c>
      <c r="Z448">
        <f ca="1"/>
        <v>79327000000</v>
      </c>
      <c r="AA448" t="str">
        <f ca="1"/>
        <v/>
      </c>
      <c r="AB448">
        <f ca="1"/>
        <v>68038000000</v>
      </c>
      <c r="AC448">
        <f ca="1"/>
        <v>24000000</v>
      </c>
      <c r="AD448">
        <f ca="1"/>
        <v>24477000000</v>
      </c>
      <c r="AE448">
        <f ca="1"/>
        <v>97858000000</v>
      </c>
      <c r="AF448">
        <f ca="1"/>
        <v>130497000000</v>
      </c>
      <c r="AG448">
        <f ca="1"/>
        <v>32639000000</v>
      </c>
      <c r="AH448">
        <f ca="1"/>
        <v>81453000000</v>
      </c>
      <c r="AI448">
        <f ca="1"/>
        <v>12914000000</v>
      </c>
      <c r="AJ448">
        <f ca="1"/>
        <v>16405000000</v>
      </c>
      <c r="AK448">
        <f ca="1"/>
        <v>11146000000</v>
      </c>
      <c r="AL448">
        <f ca="1"/>
        <v>72880000000</v>
      </c>
      <c r="AM448" t="str">
        <f ca="1"/>
        <v/>
      </c>
      <c r="AN448" t="str">
        <f ca="1"/>
        <v/>
      </c>
      <c r="AO448">
        <f ca="1"/>
        <v>64089000000</v>
      </c>
      <c r="AP448">
        <f ca="1"/>
        <v>4278000000</v>
      </c>
      <c r="AQ448">
        <f ca="1"/>
        <v>1864000000</v>
      </c>
      <c r="AR448">
        <f ca="1"/>
        <v>3236000000</v>
      </c>
      <c r="AS448">
        <f ca="1"/>
        <v>-20421000000</v>
      </c>
      <c r="AT448">
        <f ca="1"/>
        <v>-42359000000</v>
      </c>
      <c r="AU448">
        <f ca="1"/>
        <v>834000000</v>
      </c>
      <c r="AV448">
        <f ca="1"/>
        <v>834000000</v>
      </c>
      <c r="AW448">
        <f ca="1"/>
        <v>2.97</v>
      </c>
      <c r="AX448">
        <f ca="1"/>
        <v>7681000000</v>
      </c>
      <c r="AY448">
        <f ca="1"/>
        <v>0.62417526839697501</v>
      </c>
      <c r="AZ448" t="str">
        <f ca="1"/>
        <v/>
      </c>
      <c r="BA448" t="str">
        <f ca="1"/>
        <v/>
      </c>
      <c r="BB448" t="str">
        <f ca="1"/>
        <v/>
      </c>
      <c r="BC448">
        <f ca="1"/>
        <v>0.49111473826984497</v>
      </c>
      <c r="BD448">
        <f ca="1"/>
        <v>0.46631723334635999</v>
      </c>
      <c r="BE448">
        <f ca="1"/>
        <v>0.74988697058169895</v>
      </c>
      <c r="BF448">
        <f ca="1"/>
        <v>4.24931649524801</v>
      </c>
      <c r="BG448">
        <f ca="1"/>
        <v>1.1693174792340599</v>
      </c>
      <c r="BH448">
        <f ca="1"/>
        <v>-0.156486356008184</v>
      </c>
      <c r="BI448">
        <f ca="1"/>
        <v>2.4797504923484801E-2</v>
      </c>
      <c r="BJ448">
        <f ca="1"/>
        <v>19.8050061804697</v>
      </c>
      <c r="BK448">
        <f ca="1"/>
        <v>9.8960129351632606E-2</v>
      </c>
      <c r="BL448">
        <f ca="1"/>
        <v>0.28919095707027698</v>
      </c>
      <c r="BM448" t="str">
        <f ca="1"/>
        <v/>
      </c>
      <c r="BN448">
        <f ca="1"/>
        <v>0.47592397628414701</v>
      </c>
      <c r="BO448">
        <f ca="1"/>
        <v>3.8813099130049298</v>
      </c>
      <c r="BP448">
        <f ca="1"/>
        <v>49.279058922558903</v>
      </c>
      <c r="BQ448">
        <f ca="1"/>
        <v>0.91872880608115803</v>
      </c>
      <c r="BR448">
        <f ca="1"/>
        <v>5698324.7437692601</v>
      </c>
      <c r="BS448">
        <f ca="1"/>
        <v>5.4796683455822098E-9</v>
      </c>
    </row>
    <row r="449" spans="1:71" x14ac:dyDescent="0.3">
      <c r="A449">
        <f ca="1"/>
        <v>1045810</v>
      </c>
      <c r="B449" t="str">
        <f ca="1"/>
        <v>NVIDIA CORP</v>
      </c>
      <c r="C449" t="str">
        <f ca="1"/>
        <v>NVDA</v>
      </c>
      <c r="D449" t="str">
        <f ca="1"/>
        <v>04 Manufacturing</v>
      </c>
      <c r="E449" t="str">
        <f ca="1"/>
        <v>Semiconductors &amp; Related Devices</v>
      </c>
      <c r="F449" t="str">
        <f ca="1"/>
        <v>3674</v>
      </c>
      <c r="G449" t="str">
        <f ca="1"/>
        <v>2788 SAN TOMAS EXPRESSWAY SANTA CLARA, CA 95051</v>
      </c>
      <c r="H449">
        <f ca="1"/>
        <v>2024</v>
      </c>
      <c r="I449" t="str">
        <f ca="1"/>
        <v>FY</v>
      </c>
      <c r="J449">
        <f ca="1"/>
        <v>120.675735</v>
      </c>
      <c r="K449">
        <f ca="1"/>
        <v>65728000000</v>
      </c>
      <c r="L449">
        <f ca="1"/>
        <v>44345000000</v>
      </c>
      <c r="M449">
        <f ca="1"/>
        <v>7280000000</v>
      </c>
      <c r="N449">
        <f ca="1"/>
        <v>9999000000</v>
      </c>
      <c r="O449">
        <f ca="1"/>
        <v>5282000000</v>
      </c>
      <c r="P449">
        <f ca="1"/>
        <v>3914000000</v>
      </c>
      <c r="Q449">
        <f ca="1"/>
        <v>3914000000</v>
      </c>
      <c r="R449">
        <f ca="1"/>
        <v>1112000000</v>
      </c>
      <c r="S449">
        <f ca="1"/>
        <v>4430000000</v>
      </c>
      <c r="T449">
        <f ca="1"/>
        <v>22750000000</v>
      </c>
      <c r="U449">
        <f ca="1"/>
        <v>10631000000</v>
      </c>
      <c r="V449">
        <f ca="1"/>
        <v>2699000000</v>
      </c>
      <c r="W449" t="str">
        <f ca="1"/>
        <v/>
      </c>
      <c r="X449">
        <f ca="1"/>
        <v>1250000000</v>
      </c>
      <c r="Y449">
        <f ca="1"/>
        <v>9709000000</v>
      </c>
      <c r="Z449">
        <f ca="1"/>
        <v>42978000000</v>
      </c>
      <c r="AA449" t="str">
        <f ca="1"/>
        <v/>
      </c>
      <c r="AB449">
        <f ca="1"/>
        <v>29817000000</v>
      </c>
      <c r="AC449">
        <f ca="1"/>
        <v>2000000</v>
      </c>
      <c r="AD449">
        <f ca="1"/>
        <v>2464000000</v>
      </c>
      <c r="AE449">
        <f ca="1"/>
        <v>44301000000</v>
      </c>
      <c r="AF449">
        <f ca="1"/>
        <v>60922000000</v>
      </c>
      <c r="AG449">
        <f ca="1"/>
        <v>16621000000</v>
      </c>
      <c r="AH449">
        <f ca="1"/>
        <v>32972000000</v>
      </c>
      <c r="AI449">
        <f ca="1"/>
        <v>8675000000</v>
      </c>
      <c r="AJ449">
        <f ca="1"/>
        <v>11329000000</v>
      </c>
      <c r="AK449">
        <f ca="1"/>
        <v>4058000000</v>
      </c>
      <c r="AL449">
        <f ca="1"/>
        <v>29760000000</v>
      </c>
      <c r="AM449">
        <f ca="1"/>
        <v>257000000</v>
      </c>
      <c r="AN449" t="str">
        <f ca="1"/>
        <v/>
      </c>
      <c r="AO449">
        <f ca="1"/>
        <v>28090000000</v>
      </c>
      <c r="AP449">
        <f ca="1"/>
        <v>2025000000</v>
      </c>
      <c r="AQ449">
        <f ca="1"/>
        <v>1508000000</v>
      </c>
      <c r="AR449">
        <f ca="1"/>
        <v>1069000000</v>
      </c>
      <c r="AS449">
        <f ca="1"/>
        <v>-10566000000</v>
      </c>
      <c r="AT449">
        <f ca="1"/>
        <v>-13633000000</v>
      </c>
      <c r="AU449">
        <f ca="1"/>
        <v>395000000</v>
      </c>
      <c r="AV449">
        <f ca="1"/>
        <v>395000000</v>
      </c>
      <c r="AW449">
        <f ca="1"/>
        <v>12.05</v>
      </c>
      <c r="AX449">
        <f ca="1"/>
        <v>5220500000</v>
      </c>
      <c r="AY449">
        <f ca="1"/>
        <v>0.54121663766783801</v>
      </c>
      <c r="AZ449">
        <f ca="1"/>
        <v>34075000000</v>
      </c>
      <c r="BA449">
        <f ca="1"/>
        <v>34075000000</v>
      </c>
      <c r="BB449">
        <f ca="1"/>
        <v>0.55932175568760101</v>
      </c>
      <c r="BC449">
        <f ca="1"/>
        <v>0.46108138275171501</v>
      </c>
      <c r="BD449">
        <f ca="1"/>
        <v>0.44353435540527197</v>
      </c>
      <c r="BE449">
        <f ca="1"/>
        <v>0.72717573290436999</v>
      </c>
      <c r="BF449">
        <f ca="1"/>
        <v>3.18379465568432</v>
      </c>
      <c r="BG449">
        <f ca="1"/>
        <v>0.92688047711781896</v>
      </c>
      <c r="BH449">
        <f ca="1"/>
        <v>-0.173434883949969</v>
      </c>
      <c r="BI449">
        <f ca="1"/>
        <v>1.7547027346442999E-2</v>
      </c>
      <c r="BJ449">
        <f ca="1"/>
        <v>26.2768942937325</v>
      </c>
      <c r="BK449">
        <f ca="1"/>
        <v>0.142395193854437</v>
      </c>
      <c r="BL449">
        <f ca="1"/>
        <v>0.346123417721519</v>
      </c>
      <c r="BM449">
        <f ca="1"/>
        <v>132.58754863813201</v>
      </c>
      <c r="BN449">
        <f ca="1"/>
        <v>0.68478976577932504</v>
      </c>
      <c r="BO449">
        <f ca="1"/>
        <v>3.6744426676700201</v>
      </c>
      <c r="BP449">
        <f ca="1"/>
        <v>10.0145838174274</v>
      </c>
      <c r="BQ449">
        <f ca="1"/>
        <v>0.692447298617898</v>
      </c>
      <c r="BR449">
        <f ca="1"/>
        <v>3273234.6730682799</v>
      </c>
      <c r="BS449">
        <f ca="1"/>
        <v>3.38345806400949E-8</v>
      </c>
    </row>
    <row r="450" spans="1:71" x14ac:dyDescent="0.3">
      <c r="A450">
        <f ca="1"/>
        <v>1045810</v>
      </c>
      <c r="B450" t="str">
        <f ca="1"/>
        <v>NVIDIA CORP</v>
      </c>
      <c r="C450" t="str">
        <f ca="1"/>
        <v>NVDA</v>
      </c>
      <c r="D450" t="str">
        <f ca="1"/>
        <v>04 Manufacturing</v>
      </c>
      <c r="E450" t="str">
        <f ca="1"/>
        <v>Semiconductors &amp; Related Devices</v>
      </c>
      <c r="F450" t="str">
        <f ca="1"/>
        <v>3674</v>
      </c>
      <c r="G450" t="str">
        <f ca="1"/>
        <v>2788 SAN TOMAS EXPRESSWAY SANTA CLARA, CA 95051</v>
      </c>
      <c r="H450">
        <f ca="1"/>
        <v>2023</v>
      </c>
      <c r="I450" t="str">
        <f ca="1"/>
        <v>FY</v>
      </c>
      <c r="J450">
        <f ca="1"/>
        <v>35.872737000000001</v>
      </c>
      <c r="K450">
        <f ca="1"/>
        <v>41182000000</v>
      </c>
      <c r="L450">
        <f ca="1"/>
        <v>23073000000</v>
      </c>
      <c r="M450">
        <f ca="1"/>
        <v>3389000000</v>
      </c>
      <c r="N450">
        <f ca="1"/>
        <v>3827000000</v>
      </c>
      <c r="O450">
        <f ca="1"/>
        <v>5159000000</v>
      </c>
      <c r="P450">
        <f ca="1"/>
        <v>3807000000</v>
      </c>
      <c r="Q450">
        <f ca="1"/>
        <v>3807000000</v>
      </c>
      <c r="R450">
        <f ca="1"/>
        <v>1676000000</v>
      </c>
      <c r="S450">
        <f ca="1"/>
        <v>4372000000</v>
      </c>
      <c r="T450">
        <f ca="1"/>
        <v>19081000000</v>
      </c>
      <c r="U450">
        <f ca="1"/>
        <v>6563000000</v>
      </c>
      <c r="V450">
        <f ca="1"/>
        <v>1193000000</v>
      </c>
      <c r="W450" t="str">
        <f ca="1"/>
        <v/>
      </c>
      <c r="X450">
        <f ca="1"/>
        <v>1250000000</v>
      </c>
      <c r="Y450">
        <f ca="1"/>
        <v>10953000000</v>
      </c>
      <c r="Z450">
        <f ca="1"/>
        <v>22101000000</v>
      </c>
      <c r="AA450" t="str">
        <f ca="1"/>
        <v/>
      </c>
      <c r="AB450">
        <f ca="1"/>
        <v>10171000000</v>
      </c>
      <c r="AC450">
        <f ca="1"/>
        <v>2000000</v>
      </c>
      <c r="AD450">
        <f ca="1"/>
        <v>2466000000</v>
      </c>
      <c r="AE450">
        <f ca="1"/>
        <v>15356000000</v>
      </c>
      <c r="AF450">
        <f ca="1"/>
        <v>26974000000</v>
      </c>
      <c r="AG450">
        <f ca="1"/>
        <v>11618000000</v>
      </c>
      <c r="AH450">
        <f ca="1"/>
        <v>4224000000</v>
      </c>
      <c r="AI450">
        <f ca="1"/>
        <v>7339000000</v>
      </c>
      <c r="AJ450">
        <f ca="1"/>
        <v>11132000000</v>
      </c>
      <c r="AK450">
        <f ca="1"/>
        <v>-187000000</v>
      </c>
      <c r="AL450">
        <f ca="1"/>
        <v>4368000000</v>
      </c>
      <c r="AM450">
        <f ca="1"/>
        <v>262000000</v>
      </c>
      <c r="AN450" t="str">
        <f ca="1"/>
        <v/>
      </c>
      <c r="AO450">
        <f ca="1"/>
        <v>5641000000</v>
      </c>
      <c r="AP450">
        <f ca="1"/>
        <v>1341000000</v>
      </c>
      <c r="AQ450">
        <f ca="1"/>
        <v>1544000000</v>
      </c>
      <c r="AR450" t="str">
        <f ca="1"/>
        <v/>
      </c>
      <c r="AS450">
        <f ca="1"/>
        <v>7375000000</v>
      </c>
      <c r="AT450">
        <f ca="1"/>
        <v>-11617000000</v>
      </c>
      <c r="AU450">
        <f ca="1"/>
        <v>398000000</v>
      </c>
      <c r="AV450">
        <f ca="1"/>
        <v>398000000</v>
      </c>
      <c r="AW450">
        <f ca="1"/>
        <v>1.76</v>
      </c>
      <c r="AX450">
        <f ca="1"/>
        <v>3882000000</v>
      </c>
      <c r="AY450">
        <f ca="1"/>
        <v>0.156595239860606</v>
      </c>
      <c r="AZ450">
        <f ca="1"/>
        <v>4443000000</v>
      </c>
      <c r="BA450">
        <f ca="1"/>
        <v>4443000000</v>
      </c>
      <c r="BB450">
        <f ca="1"/>
        <v>0.16471416919997001</v>
      </c>
      <c r="BC450">
        <f ca="1"/>
        <v>0.20912730777786001</v>
      </c>
      <c r="BD450" t="str">
        <f ca="1"/>
        <v/>
      </c>
      <c r="BE450">
        <f ca="1"/>
        <v>0.569288944909913</v>
      </c>
      <c r="BF450">
        <f ca="1"/>
        <v>2.9927872230808901</v>
      </c>
      <c r="BG450">
        <f ca="1"/>
        <v>0.65499490068476496</v>
      </c>
      <c r="BH450">
        <f ca="1"/>
        <v>0.27341143323200101</v>
      </c>
      <c r="BI450" t="str">
        <f ca="1"/>
        <v/>
      </c>
      <c r="BJ450" t="str">
        <f ca="1"/>
        <v/>
      </c>
      <c r="BK450">
        <f ca="1"/>
        <v>0.27207681471046202</v>
      </c>
      <c r="BL450">
        <f ca="1"/>
        <v>0.46333349521635703</v>
      </c>
      <c r="BM450">
        <f ca="1"/>
        <v>16.9580152671756</v>
      </c>
      <c r="BN450">
        <f ca="1"/>
        <v>0.51637970440347403</v>
      </c>
      <c r="BO450">
        <f ca="1"/>
        <v>2.72954441566357</v>
      </c>
      <c r="BP450">
        <f ca="1"/>
        <v>20.382236931818198</v>
      </c>
      <c r="BQ450">
        <f ca="1"/>
        <v>0.197638115922356</v>
      </c>
      <c r="BR450">
        <f ca="1"/>
        <v>11094776.515101099</v>
      </c>
      <c r="BS450">
        <f ca="1"/>
        <v>2.8567040912175901E-9</v>
      </c>
    </row>
    <row r="451" spans="1:71" x14ac:dyDescent="0.3">
      <c r="A451">
        <f ca="1"/>
        <v>1045810</v>
      </c>
      <c r="B451" t="str">
        <f ca="1"/>
        <v>NVIDIA CORP</v>
      </c>
      <c r="C451" t="str">
        <f ca="1"/>
        <v>NVDA</v>
      </c>
      <c r="D451" t="str">
        <f ca="1"/>
        <v>04 Manufacturing</v>
      </c>
      <c r="E451" t="str">
        <f ca="1"/>
        <v>Semiconductors &amp; Related Devices</v>
      </c>
      <c r="F451" t="str">
        <f ca="1"/>
        <v>3674</v>
      </c>
      <c r="G451" t="str">
        <f ca="1"/>
        <v>2788 SAN TOMAS EXPRESSWAY SANTA CLARA, CA 95051</v>
      </c>
      <c r="H451">
        <f ca="1"/>
        <v>2022</v>
      </c>
      <c r="I451" t="str">
        <f ca="1"/>
        <v>FY</v>
      </c>
      <c r="J451">
        <f ca="1"/>
        <v>18.159020999999999</v>
      </c>
      <c r="K451">
        <f ca="1"/>
        <v>44187000000</v>
      </c>
      <c r="L451">
        <f ca="1"/>
        <v>28829000000</v>
      </c>
      <c r="M451">
        <f ca="1"/>
        <v>1990000000</v>
      </c>
      <c r="N451">
        <f ca="1"/>
        <v>4650000000</v>
      </c>
      <c r="O451">
        <f ca="1"/>
        <v>2605000000</v>
      </c>
      <c r="P451">
        <f ca="1"/>
        <v>2778000000</v>
      </c>
      <c r="Q451">
        <f ca="1"/>
        <v>2778000000</v>
      </c>
      <c r="R451">
        <f ca="1"/>
        <v>2339000000</v>
      </c>
      <c r="S451">
        <f ca="1"/>
        <v>4349000000</v>
      </c>
      <c r="T451">
        <f ca="1"/>
        <v>17575000000</v>
      </c>
      <c r="U451">
        <f ca="1"/>
        <v>4335000000</v>
      </c>
      <c r="V451">
        <f ca="1"/>
        <v>1783000000</v>
      </c>
      <c r="W451" t="str">
        <f ca="1"/>
        <v/>
      </c>
      <c r="X451">
        <f ca="1"/>
        <v>0</v>
      </c>
      <c r="Y451">
        <f ca="1"/>
        <v>10946000000</v>
      </c>
      <c r="Z451">
        <f ca="1"/>
        <v>26612000000</v>
      </c>
      <c r="AA451">
        <f ca="1"/>
        <v>0</v>
      </c>
      <c r="AB451">
        <f ca="1"/>
        <v>16235000000</v>
      </c>
      <c r="AC451">
        <f ca="1"/>
        <v>3000000</v>
      </c>
      <c r="AD451">
        <f ca="1"/>
        <v>2506000000</v>
      </c>
      <c r="AE451">
        <f ca="1"/>
        <v>17475000000</v>
      </c>
      <c r="AF451">
        <f ca="1"/>
        <v>26914000000</v>
      </c>
      <c r="AG451">
        <f ca="1"/>
        <v>9439000000</v>
      </c>
      <c r="AH451">
        <f ca="1"/>
        <v>10041000000</v>
      </c>
      <c r="AI451">
        <f ca="1"/>
        <v>5268000000</v>
      </c>
      <c r="AJ451">
        <f ca="1"/>
        <v>7434000000</v>
      </c>
      <c r="AK451">
        <f ca="1"/>
        <v>189000000</v>
      </c>
      <c r="AL451">
        <f ca="1"/>
        <v>9752000000</v>
      </c>
      <c r="AM451">
        <f ca="1"/>
        <v>236000000</v>
      </c>
      <c r="AN451" t="str">
        <f ca="1"/>
        <v/>
      </c>
      <c r="AO451">
        <f ca="1"/>
        <v>9108000000</v>
      </c>
      <c r="AP451">
        <f ca="1"/>
        <v>581000000</v>
      </c>
      <c r="AQ451">
        <f ca="1"/>
        <v>1174000000</v>
      </c>
      <c r="AR451" t="str">
        <f ca="1"/>
        <v/>
      </c>
      <c r="AS451">
        <f ca="1"/>
        <v>-9830000000</v>
      </c>
      <c r="AT451">
        <f ca="1"/>
        <v>1865000000</v>
      </c>
      <c r="AU451">
        <f ca="1"/>
        <v>399000000</v>
      </c>
      <c r="AV451">
        <f ca="1"/>
        <v>399000000</v>
      </c>
      <c r="AW451">
        <f ca="1"/>
        <v>3.91</v>
      </c>
      <c r="AX451">
        <f ca="1"/>
        <v>2215500000</v>
      </c>
      <c r="AY451">
        <f ca="1"/>
        <v>0.37307720888756801</v>
      </c>
      <c r="AZ451">
        <f ca="1"/>
        <v>10177000000</v>
      </c>
      <c r="BA451">
        <f ca="1"/>
        <v>10177000000</v>
      </c>
      <c r="BB451">
        <f ca="1"/>
        <v>0.37813034108642302</v>
      </c>
      <c r="BC451">
        <f ca="1"/>
        <v>0.33841123578806598</v>
      </c>
      <c r="BD451" t="str">
        <f ca="1"/>
        <v/>
      </c>
      <c r="BE451">
        <f ca="1"/>
        <v>0.64929033216913101</v>
      </c>
      <c r="BF451">
        <f ca="1"/>
        <v>4.2604378244188696</v>
      </c>
      <c r="BG451">
        <f ca="1"/>
        <v>0.60909317219996795</v>
      </c>
      <c r="BH451">
        <f ca="1"/>
        <v>-0.36523742290257899</v>
      </c>
      <c r="BI451" t="str">
        <f ca="1"/>
        <v/>
      </c>
      <c r="BJ451" t="str">
        <f ca="1"/>
        <v/>
      </c>
      <c r="BK451">
        <f ca="1"/>
        <v>0.19573456193802499</v>
      </c>
      <c r="BL451">
        <f ca="1"/>
        <v>0.397741417158893</v>
      </c>
      <c r="BM451">
        <f ca="1"/>
        <v>43.122881355932201</v>
      </c>
      <c r="BN451">
        <f ca="1"/>
        <v>0.45905420991926199</v>
      </c>
      <c r="BO451">
        <f ca="1"/>
        <v>6.04936562860438</v>
      </c>
      <c r="BP451">
        <f ca="1"/>
        <v>4.6442508951406598</v>
      </c>
      <c r="BQ451">
        <f ca="1"/>
        <v>0.36645122501127297</v>
      </c>
      <c r="BR451">
        <f ca="1"/>
        <v>21972550.172170602</v>
      </c>
      <c r="BS451">
        <f ca="1"/>
        <v>2.6680359277769402E-9</v>
      </c>
    </row>
    <row r="452" spans="1:71" x14ac:dyDescent="0.3">
      <c r="A452">
        <f ca="1"/>
        <v>1045810</v>
      </c>
      <c r="B452" t="str">
        <f ca="1"/>
        <v>NVIDIA CORP</v>
      </c>
      <c r="C452" t="str">
        <f ca="1"/>
        <v>NVDA</v>
      </c>
      <c r="D452" t="str">
        <f ca="1"/>
        <v>04 Manufacturing</v>
      </c>
      <c r="E452" t="str">
        <f ca="1"/>
        <v>Semiconductors &amp; Related Devices</v>
      </c>
      <c r="F452" t="str">
        <f ca="1"/>
        <v>3674</v>
      </c>
      <c r="G452" t="str">
        <f ca="1"/>
        <v>2788 SAN TOMAS EXPRESSWAY SANTA CLARA, CA 95051</v>
      </c>
      <c r="H452">
        <f ca="1"/>
        <v>2021</v>
      </c>
      <c r="I452" t="str">
        <f ca="1"/>
        <v>FY</v>
      </c>
      <c r="J452">
        <f ca="1"/>
        <v>23.88317</v>
      </c>
      <c r="K452">
        <f ca="1"/>
        <v>28791000000</v>
      </c>
      <c r="L452">
        <f ca="1"/>
        <v>16055000000</v>
      </c>
      <c r="M452">
        <f ca="1"/>
        <v>847000000</v>
      </c>
      <c r="N452">
        <f ca="1"/>
        <v>2429000000</v>
      </c>
      <c r="O452">
        <f ca="1"/>
        <v>1826000000</v>
      </c>
      <c r="P452">
        <f ca="1"/>
        <v>2149000000</v>
      </c>
      <c r="Q452">
        <f ca="1"/>
        <v>2149000000</v>
      </c>
      <c r="R452">
        <f ca="1"/>
        <v>2737000000</v>
      </c>
      <c r="S452">
        <f ca="1"/>
        <v>4193000000</v>
      </c>
      <c r="T452">
        <f ca="1"/>
        <v>11898000000</v>
      </c>
      <c r="U452">
        <f ca="1"/>
        <v>3925000000</v>
      </c>
      <c r="V452">
        <f ca="1"/>
        <v>1201000000</v>
      </c>
      <c r="W452" t="str">
        <f ca="1"/>
        <v/>
      </c>
      <c r="X452">
        <f ca="1"/>
        <v>999000000</v>
      </c>
      <c r="Y452">
        <f ca="1"/>
        <v>6963000000</v>
      </c>
      <c r="Z452">
        <f ca="1"/>
        <v>16893000000</v>
      </c>
      <c r="AA452">
        <f ca="1"/>
        <v>10756000000</v>
      </c>
      <c r="AB452">
        <f ca="1"/>
        <v>18908000000</v>
      </c>
      <c r="AC452">
        <f ca="1"/>
        <v>1000000</v>
      </c>
      <c r="AD452">
        <f ca="1"/>
        <v>620000000</v>
      </c>
      <c r="AE452">
        <f ca="1"/>
        <v>10396000000</v>
      </c>
      <c r="AF452" t="str">
        <f ca="1"/>
        <v/>
      </c>
      <c r="AG452" t="str">
        <f ca="1"/>
        <v/>
      </c>
      <c r="AH452">
        <f ca="1"/>
        <v>4532000000</v>
      </c>
      <c r="AI452">
        <f ca="1"/>
        <v>3924000000</v>
      </c>
      <c r="AJ452">
        <f ca="1"/>
        <v>5864000000</v>
      </c>
      <c r="AK452">
        <f ca="1"/>
        <v>77000000</v>
      </c>
      <c r="AL452">
        <f ca="1"/>
        <v>4332000000</v>
      </c>
      <c r="AM452">
        <f ca="1"/>
        <v>184000000</v>
      </c>
      <c r="AN452">
        <f ca="1"/>
        <v>1098000000</v>
      </c>
      <c r="AO452">
        <f ca="1"/>
        <v>5822000000</v>
      </c>
      <c r="AP452">
        <f ca="1"/>
        <v>239000000</v>
      </c>
      <c r="AQ452" t="str">
        <f ca="1"/>
        <v/>
      </c>
      <c r="AR452" t="str">
        <f ca="1"/>
        <v/>
      </c>
      <c r="AS452">
        <f ca="1"/>
        <v>-19675000000</v>
      </c>
      <c r="AT452">
        <f ca="1"/>
        <v>3804000000</v>
      </c>
      <c r="AU452">
        <f ca="1"/>
        <v>395000000</v>
      </c>
      <c r="AV452">
        <f ca="1"/>
        <v>395000000</v>
      </c>
      <c r="AW452">
        <f ca="1"/>
        <v>7.02</v>
      </c>
      <c r="AX452">
        <f ca="1"/>
        <v>1402500000</v>
      </c>
      <c r="AY452" t="str">
        <f ca="1"/>
        <v/>
      </c>
      <c r="AZ452">
        <f ca="1"/>
        <v>4593000000</v>
      </c>
      <c r="BA452">
        <f ca="1"/>
        <v>5691000000</v>
      </c>
      <c r="BB452" t="str">
        <f ca="1"/>
        <v/>
      </c>
      <c r="BC452" t="str">
        <f ca="1"/>
        <v/>
      </c>
      <c r="BD452" t="str">
        <f ca="1"/>
        <v/>
      </c>
      <c r="BE452" t="str">
        <f ca="1"/>
        <v/>
      </c>
      <c r="BF452" t="str">
        <f ca="1"/>
        <v/>
      </c>
      <c r="BG452" t="str">
        <f ca="1"/>
        <v/>
      </c>
      <c r="BH452" t="str">
        <f ca="1"/>
        <v/>
      </c>
      <c r="BI452" t="str">
        <f ca="1"/>
        <v/>
      </c>
      <c r="BJ452" t="str">
        <f ca="1"/>
        <v/>
      </c>
      <c r="BK452" t="str">
        <f ca="1"/>
        <v/>
      </c>
      <c r="BL452">
        <f ca="1"/>
        <v>0.41325414191935</v>
      </c>
      <c r="BM452">
        <f ca="1"/>
        <v>24.961956521739101</v>
      </c>
      <c r="BN452">
        <f ca="1"/>
        <v>0.21579617834394901</v>
      </c>
      <c r="BO452">
        <f ca="1"/>
        <v>3.6252229299363101</v>
      </c>
      <c r="BP452">
        <f ca="1"/>
        <v>3.40216096866097</v>
      </c>
      <c r="BQ452">
        <f ca="1"/>
        <v>0.256437577694903</v>
      </c>
      <c r="BR452">
        <f ca="1"/>
        <v>16538843.043029901</v>
      </c>
      <c r="BS452">
        <f ca="1"/>
        <v>9.9248122535961595E-9</v>
      </c>
    </row>
    <row r="453" spans="1:71" x14ac:dyDescent="0.3">
      <c r="A453">
        <f ca="1"/>
        <v>1045810</v>
      </c>
      <c r="B453" t="str">
        <f ca="1"/>
        <v>NVIDIA CORP</v>
      </c>
      <c r="C453" t="str">
        <f ca="1"/>
        <v>NVDA</v>
      </c>
      <c r="D453" t="str">
        <f ca="1"/>
        <v>04 Manufacturing</v>
      </c>
      <c r="E453" t="str">
        <f ca="1"/>
        <v>Semiconductors &amp; Related Devices</v>
      </c>
      <c r="F453" t="str">
        <f ca="1"/>
        <v>3674</v>
      </c>
      <c r="G453" t="str">
        <f ca="1"/>
        <v>2788 SAN TOMAS EXPRESSWAY SANTA CLARA, CA 95051</v>
      </c>
      <c r="H453">
        <f ca="1"/>
        <v>2020</v>
      </c>
      <c r="I453" t="str">
        <f ca="1"/>
        <v>FY</v>
      </c>
      <c r="J453">
        <f ca="1"/>
        <v>9.4018859999999993</v>
      </c>
      <c r="K453">
        <f ca="1"/>
        <v>17315000000</v>
      </c>
      <c r="L453">
        <f ca="1"/>
        <v>13690000000</v>
      </c>
      <c r="M453">
        <f ca="1"/>
        <v>10896000000</v>
      </c>
      <c r="N453">
        <f ca="1"/>
        <v>1657000000</v>
      </c>
      <c r="O453">
        <f ca="1"/>
        <v>979000000</v>
      </c>
      <c r="P453">
        <f ca="1"/>
        <v>1791000000</v>
      </c>
      <c r="Q453">
        <f ca="1"/>
        <v>1674000000</v>
      </c>
      <c r="R453">
        <f ca="1"/>
        <v>49000000</v>
      </c>
      <c r="S453">
        <f ca="1"/>
        <v>618000000</v>
      </c>
      <c r="T453">
        <f ca="1"/>
        <v>5111000000</v>
      </c>
      <c r="U453">
        <f ca="1"/>
        <v>1784000000</v>
      </c>
      <c r="V453">
        <f ca="1"/>
        <v>687000000</v>
      </c>
      <c r="W453" t="str">
        <f ca="1"/>
        <v/>
      </c>
      <c r="X453" t="str">
        <f ca="1"/>
        <v/>
      </c>
      <c r="Y453">
        <f ca="1"/>
        <v>1991000000</v>
      </c>
      <c r="Z453">
        <f ca="1"/>
        <v>12204000000</v>
      </c>
      <c r="AA453">
        <f ca="1"/>
        <v>9814000000</v>
      </c>
      <c r="AB453">
        <f ca="1"/>
        <v>14971000000</v>
      </c>
      <c r="AC453">
        <f ca="1"/>
        <v>1000000</v>
      </c>
      <c r="AD453">
        <f ca="1"/>
        <v>612000000</v>
      </c>
      <c r="AE453">
        <f ca="1"/>
        <v>2015000000</v>
      </c>
      <c r="AF453" t="str">
        <f ca="1"/>
        <v/>
      </c>
      <c r="AG453" t="str">
        <f ca="1"/>
        <v/>
      </c>
      <c r="AH453">
        <f ca="1"/>
        <v>2846000000</v>
      </c>
      <c r="AI453">
        <f ca="1"/>
        <v>2829000000</v>
      </c>
      <c r="AJ453">
        <f ca="1"/>
        <v>3922000000</v>
      </c>
      <c r="AK453">
        <f ca="1"/>
        <v>174000000</v>
      </c>
      <c r="AL453">
        <f ca="1"/>
        <v>950000000</v>
      </c>
      <c r="AM453">
        <f ca="1"/>
        <v>52000000</v>
      </c>
      <c r="AN453">
        <f ca="1"/>
        <v>381000000</v>
      </c>
      <c r="AO453">
        <f ca="1"/>
        <v>4761000000</v>
      </c>
      <c r="AP453">
        <f ca="1"/>
        <v>54000000</v>
      </c>
      <c r="AQ453" t="str">
        <f ca="1"/>
        <v/>
      </c>
      <c r="AR453" t="str">
        <f ca="1"/>
        <v/>
      </c>
      <c r="AS453">
        <f ca="1"/>
        <v>6145000000</v>
      </c>
      <c r="AT453">
        <f ca="1"/>
        <v>-792000000</v>
      </c>
      <c r="AU453">
        <f ca="1"/>
        <v>390000000</v>
      </c>
      <c r="AV453">
        <f ca="1"/>
        <v>390000000</v>
      </c>
      <c r="AW453">
        <f ca="1"/>
        <v>1.55</v>
      </c>
      <c r="AX453">
        <f ca="1"/>
        <v>1277000000</v>
      </c>
      <c r="AY453" t="str">
        <f ca="1"/>
        <v/>
      </c>
      <c r="AZ453">
        <f ca="1"/>
        <v>1176000000</v>
      </c>
      <c r="BA453">
        <f ca="1"/>
        <v>1557000000</v>
      </c>
      <c r="BB453" t="str">
        <f ca="1"/>
        <v/>
      </c>
      <c r="BC453" t="str">
        <f ca="1"/>
        <v/>
      </c>
      <c r="BD453" t="str">
        <f ca="1"/>
        <v/>
      </c>
      <c r="BE453" t="str">
        <f ca="1"/>
        <v/>
      </c>
      <c r="BF453" t="str">
        <f ca="1"/>
        <v/>
      </c>
      <c r="BG453" t="str">
        <f ca="1"/>
        <v/>
      </c>
      <c r="BH453" t="str">
        <f ca="1"/>
        <v/>
      </c>
      <c r="BI453" t="str">
        <f ca="1"/>
        <v/>
      </c>
      <c r="BJ453" t="str">
        <f ca="1"/>
        <v/>
      </c>
      <c r="BK453" t="str">
        <f ca="1"/>
        <v/>
      </c>
      <c r="BL453">
        <f ca="1"/>
        <v>0.29517759168351099</v>
      </c>
      <c r="BM453">
        <f ca="1"/>
        <v>22.615384615384599</v>
      </c>
      <c r="BN453">
        <f ca="1"/>
        <v>6.1076233183856496</v>
      </c>
      <c r="BO453">
        <f ca="1"/>
        <v>7.125</v>
      </c>
      <c r="BP453">
        <f ca="1"/>
        <v>6.0657329032258103</v>
      </c>
      <c r="BQ453">
        <f ca="1"/>
        <v>7.7843330055719404E-2</v>
      </c>
      <c r="BR453">
        <f ca="1"/>
        <v>41481039.017065302</v>
      </c>
      <c r="BS453">
        <f ca="1"/>
        <v>1.19411039823009E-9</v>
      </c>
    </row>
    <row r="454" spans="1:71" x14ac:dyDescent="0.3">
      <c r="A454">
        <f ca="1"/>
        <v>1045810</v>
      </c>
      <c r="B454" t="str">
        <f ca="1"/>
        <v>NVIDIA CORP</v>
      </c>
      <c r="C454" t="str">
        <f ca="1"/>
        <v>NVDA</v>
      </c>
      <c r="D454" t="str">
        <f ca="1"/>
        <v>04 Manufacturing</v>
      </c>
      <c r="E454" t="str">
        <f ca="1"/>
        <v>Semiconductors &amp; Related Devices</v>
      </c>
      <c r="F454" t="str">
        <f ca="1"/>
        <v>3674</v>
      </c>
      <c r="G454" t="str">
        <f ca="1"/>
        <v>2788 SAN TOMAS EXPRESSWAY SANTA CLARA, CA 95051</v>
      </c>
      <c r="H454">
        <f ca="1"/>
        <v>2019</v>
      </c>
      <c r="I454" t="str">
        <f ca="1"/>
        <v>FY</v>
      </c>
      <c r="J454">
        <f ca="1"/>
        <v>4.2122580000000003</v>
      </c>
      <c r="K454">
        <f ca="1"/>
        <v>13292000000</v>
      </c>
      <c r="L454">
        <f ca="1"/>
        <v>10557000000</v>
      </c>
      <c r="M454">
        <f ca="1"/>
        <v>782000000</v>
      </c>
      <c r="N454">
        <f ca="1"/>
        <v>1424000000</v>
      </c>
      <c r="O454">
        <f ca="1"/>
        <v>1575000000</v>
      </c>
      <c r="P454">
        <f ca="1"/>
        <v>1512000000</v>
      </c>
      <c r="Q454">
        <f ca="1"/>
        <v>1404000000</v>
      </c>
      <c r="R454">
        <f ca="1"/>
        <v>45000000</v>
      </c>
      <c r="S454">
        <f ca="1"/>
        <v>618000000</v>
      </c>
      <c r="T454">
        <f ca="1"/>
        <v>3950000000</v>
      </c>
      <c r="U454">
        <f ca="1"/>
        <v>1329000000</v>
      </c>
      <c r="V454">
        <f ca="1"/>
        <v>511000000</v>
      </c>
      <c r="W454" t="str">
        <f ca="1"/>
        <v/>
      </c>
      <c r="X454" t="str">
        <f ca="1"/>
        <v/>
      </c>
      <c r="Y454">
        <f ca="1"/>
        <v>1988000000</v>
      </c>
      <c r="Z454">
        <f ca="1"/>
        <v>9342000000</v>
      </c>
      <c r="AA454">
        <f ca="1"/>
        <v>9263000000</v>
      </c>
      <c r="AB454">
        <f ca="1"/>
        <v>12565000000</v>
      </c>
      <c r="AC454">
        <f ca="1"/>
        <v>1000000</v>
      </c>
      <c r="AD454">
        <f ca="1"/>
        <v>606000000</v>
      </c>
      <c r="AE454">
        <f ca="1"/>
        <v>1207000000</v>
      </c>
      <c r="AF454" t="str">
        <f ca="1"/>
        <v/>
      </c>
      <c r="AG454" t="str">
        <f ca="1"/>
        <v/>
      </c>
      <c r="AH454">
        <f ca="1"/>
        <v>3804000000</v>
      </c>
      <c r="AI454">
        <f ca="1"/>
        <v>2376000000</v>
      </c>
      <c r="AJ454">
        <f ca="1"/>
        <v>3367000000</v>
      </c>
      <c r="AK454">
        <f ca="1"/>
        <v>-245000000</v>
      </c>
      <c r="AL454">
        <f ca="1"/>
        <v>567000000</v>
      </c>
      <c r="AM454">
        <f ca="1"/>
        <v>58000000</v>
      </c>
      <c r="AN454">
        <f ca="1"/>
        <v>262000000</v>
      </c>
      <c r="AO454">
        <f ca="1"/>
        <v>3743000000</v>
      </c>
      <c r="AP454">
        <f ca="1"/>
        <v>256000000</v>
      </c>
      <c r="AQ454" t="str">
        <f ca="1"/>
        <v/>
      </c>
      <c r="AR454" t="str">
        <f ca="1"/>
        <v/>
      </c>
      <c r="AS454">
        <f ca="1"/>
        <v>-4097000000</v>
      </c>
      <c r="AT454">
        <f ca="1"/>
        <v>-2866000000</v>
      </c>
      <c r="AU454">
        <f ca="1"/>
        <v>371000000</v>
      </c>
      <c r="AV454">
        <f ca="1"/>
        <v>371000000</v>
      </c>
      <c r="AW454">
        <f ca="1"/>
        <v>0.93</v>
      </c>
      <c r="AX454">
        <f ca="1"/>
        <v>1185500000</v>
      </c>
      <c r="AY454" t="str">
        <f ca="1"/>
        <v/>
      </c>
      <c r="AZ454">
        <f ca="1"/>
        <v>380000000</v>
      </c>
      <c r="BA454">
        <f ca="1"/>
        <v>642000000</v>
      </c>
      <c r="BB454" t="str">
        <f ca="1"/>
        <v/>
      </c>
      <c r="BC454" t="str">
        <f ca="1"/>
        <v/>
      </c>
      <c r="BD454" t="str">
        <f ca="1"/>
        <v/>
      </c>
      <c r="BE454" t="str">
        <f ca="1"/>
        <v/>
      </c>
      <c r="BF454" t="str">
        <f ca="1"/>
        <v/>
      </c>
      <c r="BG454" t="str">
        <f ca="1"/>
        <v/>
      </c>
      <c r="BH454" t="str">
        <f ca="1"/>
        <v/>
      </c>
      <c r="BI454" t="str">
        <f ca="1"/>
        <v/>
      </c>
      <c r="BJ454" t="str">
        <f ca="1"/>
        <v/>
      </c>
      <c r="BK454" t="str">
        <f ca="1"/>
        <v/>
      </c>
      <c r="BL454">
        <f ca="1"/>
        <v>0.29717123081552799</v>
      </c>
      <c r="BM454">
        <f ca="1"/>
        <v>6.5517241379310303</v>
      </c>
      <c r="BN454">
        <f ca="1"/>
        <v>0.58841234010534205</v>
      </c>
      <c r="BO454">
        <f ca="1"/>
        <v>6.7584650112866802</v>
      </c>
      <c r="BP454">
        <f ca="1"/>
        <v>4.5293096774193504</v>
      </c>
      <c r="BQ454">
        <f ca="1"/>
        <v>6.06936416184971E-2</v>
      </c>
      <c r="BR454">
        <f ca="1"/>
        <v>88076276.429411501</v>
      </c>
      <c r="BS454">
        <f ca="1"/>
        <v>4.1933204238921E-10</v>
      </c>
    </row>
    <row r="455" spans="1:71" x14ac:dyDescent="0.3">
      <c r="A455">
        <f ca="1"/>
        <v>1045810</v>
      </c>
      <c r="B455" t="str">
        <f ca="1"/>
        <v>NVIDIA CORP</v>
      </c>
      <c r="C455" t="str">
        <f ca="1"/>
        <v>NVDA</v>
      </c>
      <c r="D455" t="str">
        <f ca="1"/>
        <v>04 Manufacturing</v>
      </c>
      <c r="E455" t="str">
        <f ca="1"/>
        <v>Semiconductors &amp; Related Devices</v>
      </c>
      <c r="F455" t="str">
        <f ca="1"/>
        <v>3674</v>
      </c>
      <c r="G455" t="str">
        <f ca="1"/>
        <v>2788 SAN TOMAS EXPRESSWAY SANTA CLARA, CA 95051</v>
      </c>
      <c r="H455">
        <f ca="1"/>
        <v>2018</v>
      </c>
      <c r="I455" t="str">
        <f ca="1"/>
        <v>FY</v>
      </c>
      <c r="J455">
        <f ca="1"/>
        <v>5.5554199999999998</v>
      </c>
      <c r="K455">
        <f ca="1"/>
        <v>11241000000</v>
      </c>
      <c r="L455">
        <f ca="1"/>
        <v>9255000000</v>
      </c>
      <c r="M455">
        <f ca="1"/>
        <v>4002000000</v>
      </c>
      <c r="N455">
        <f ca="1"/>
        <v>1265000000</v>
      </c>
      <c r="O455">
        <f ca="1"/>
        <v>796000000</v>
      </c>
      <c r="P455">
        <f ca="1"/>
        <v>1071000000</v>
      </c>
      <c r="Q455">
        <f ca="1"/>
        <v>997000000</v>
      </c>
      <c r="R455">
        <f ca="1"/>
        <v>52000000</v>
      </c>
      <c r="S455">
        <f ca="1"/>
        <v>618000000</v>
      </c>
      <c r="T455">
        <f ca="1"/>
        <v>3770000000</v>
      </c>
      <c r="U455">
        <f ca="1"/>
        <v>1153000000</v>
      </c>
      <c r="V455">
        <f ca="1"/>
        <v>596000000</v>
      </c>
      <c r="W455" t="str">
        <f ca="1"/>
        <v/>
      </c>
      <c r="X455" t="str">
        <f ca="1"/>
        <v/>
      </c>
      <c r="Y455">
        <f ca="1"/>
        <v>1985000000</v>
      </c>
      <c r="Z455">
        <f ca="1"/>
        <v>7471000000</v>
      </c>
      <c r="AA455">
        <f ca="1"/>
        <v>6650000000</v>
      </c>
      <c r="AB455">
        <f ca="1"/>
        <v>8787000000</v>
      </c>
      <c r="AC455">
        <f ca="1"/>
        <v>1000000</v>
      </c>
      <c r="AD455">
        <f ca="1"/>
        <v>606000000</v>
      </c>
      <c r="AE455">
        <f ca="1"/>
        <v>1801000000</v>
      </c>
      <c r="AF455">
        <f ca="1"/>
        <v>2911000000</v>
      </c>
      <c r="AG455">
        <f ca="1"/>
        <v>1110000000</v>
      </c>
      <c r="AH455">
        <f ca="1"/>
        <v>3210000000</v>
      </c>
      <c r="AI455">
        <f ca="1"/>
        <v>1797000000</v>
      </c>
      <c r="AJ455">
        <f ca="1"/>
        <v>2612000000</v>
      </c>
      <c r="AK455">
        <f ca="1"/>
        <v>149000000</v>
      </c>
      <c r="AL455">
        <f ca="1"/>
        <v>1118000000</v>
      </c>
      <c r="AM455">
        <f ca="1"/>
        <v>61000000</v>
      </c>
      <c r="AN455">
        <f ca="1"/>
        <v>199000000</v>
      </c>
      <c r="AO455">
        <f ca="1"/>
        <v>3502000000</v>
      </c>
      <c r="AP455">
        <f ca="1"/>
        <v>33000000</v>
      </c>
      <c r="AQ455" t="str">
        <f ca="1"/>
        <v/>
      </c>
      <c r="AR455" t="str">
        <f ca="1"/>
        <v/>
      </c>
      <c r="AS455">
        <f ca="1"/>
        <v>1278000000</v>
      </c>
      <c r="AT455">
        <f ca="1"/>
        <v>-2544000000</v>
      </c>
      <c r="AU455">
        <f ca="1"/>
        <v>341000000</v>
      </c>
      <c r="AV455">
        <f ca="1"/>
        <v>341000000</v>
      </c>
      <c r="AW455">
        <f ca="1"/>
        <v>1.84</v>
      </c>
      <c r="AX455">
        <f ca="1"/>
        <v>795000000</v>
      </c>
      <c r="AY455">
        <f ca="1"/>
        <v>1.1027138440398501</v>
      </c>
      <c r="AZ455">
        <f ca="1"/>
        <v>1328000000</v>
      </c>
      <c r="BA455">
        <f ca="1"/>
        <v>1527000000</v>
      </c>
      <c r="BB455">
        <f ca="1"/>
        <v>0.52456200618344195</v>
      </c>
      <c r="BC455">
        <f ca="1"/>
        <v>1.2030230161456501</v>
      </c>
      <c r="BD455" t="str">
        <f ca="1"/>
        <v/>
      </c>
      <c r="BE455">
        <f ca="1"/>
        <v>0.61868773617313599</v>
      </c>
      <c r="BF455">
        <f ca="1"/>
        <v>1.39622641509434</v>
      </c>
      <c r="BG455">
        <f ca="1"/>
        <v>0.25896272573614398</v>
      </c>
      <c r="BH455">
        <f ca="1"/>
        <v>0.439024390243902</v>
      </c>
      <c r="BI455" t="str">
        <f ca="1"/>
        <v/>
      </c>
      <c r="BJ455" t="str">
        <f ca="1"/>
        <v/>
      </c>
      <c r="BK455">
        <f ca="1"/>
        <v>0.61731363792511196</v>
      </c>
      <c r="BL455">
        <f ca="1"/>
        <v>0.335379414642825</v>
      </c>
      <c r="BM455">
        <f ca="1"/>
        <v>21.770491803278698</v>
      </c>
      <c r="BN455">
        <f ca="1"/>
        <v>3.4709453599306199</v>
      </c>
      <c r="BO455">
        <f ca="1"/>
        <v>7.3365134431916701</v>
      </c>
      <c r="BP455">
        <f ca="1"/>
        <v>3.01925</v>
      </c>
      <c r="BQ455">
        <f ca="1"/>
        <v>0.149645295141213</v>
      </c>
      <c r="BR455">
        <f ca="1"/>
        <v>61381497.708544098</v>
      </c>
      <c r="BS455">
        <f ca="1"/>
        <v>1.36822015794405E-9</v>
      </c>
    </row>
    <row r="456" spans="1:71" x14ac:dyDescent="0.3">
      <c r="A456">
        <f ca="1"/>
        <v>1045810</v>
      </c>
      <c r="B456" t="str">
        <f ca="1"/>
        <v>NVIDIA CORP</v>
      </c>
      <c r="C456" t="str">
        <f ca="1"/>
        <v>NVDA</v>
      </c>
      <c r="D456" t="str">
        <f ca="1"/>
        <v>04 Manufacturing</v>
      </c>
      <c r="E456" t="str">
        <f ca="1"/>
        <v>Semiconductors &amp; Related Devices</v>
      </c>
      <c r="F456" t="str">
        <f ca="1"/>
        <v>3674</v>
      </c>
      <c r="G456" t="str">
        <f ca="1"/>
        <v>2788 SAN TOMAS EXPRESSWAY SANTA CLARA, CA 95051</v>
      </c>
      <c r="H456">
        <f ca="1"/>
        <v>2017</v>
      </c>
      <c r="I456" t="str">
        <f ca="1"/>
        <v>FY</v>
      </c>
      <c r="J456">
        <f ca="1"/>
        <v>3.638773</v>
      </c>
      <c r="K456">
        <f ca="1"/>
        <v>9841000000</v>
      </c>
      <c r="L456">
        <f ca="1"/>
        <v>8536000000</v>
      </c>
      <c r="M456">
        <f ca="1"/>
        <v>1766000000</v>
      </c>
      <c r="N456">
        <f ca="1"/>
        <v>826000000</v>
      </c>
      <c r="O456">
        <f ca="1"/>
        <v>794000000</v>
      </c>
      <c r="P456">
        <f ca="1"/>
        <v>583000000</v>
      </c>
      <c r="Q456">
        <f ca="1"/>
        <v>521000000</v>
      </c>
      <c r="R456">
        <f ca="1"/>
        <v>104000000</v>
      </c>
      <c r="S456">
        <f ca="1"/>
        <v>618000000</v>
      </c>
      <c r="T456">
        <f ca="1"/>
        <v>4048000000</v>
      </c>
      <c r="U456">
        <f ca="1"/>
        <v>1788000000</v>
      </c>
      <c r="V456">
        <f ca="1"/>
        <v>485000000</v>
      </c>
      <c r="W456" t="str">
        <f ca="1"/>
        <v/>
      </c>
      <c r="X456" t="str">
        <f ca="1"/>
        <v/>
      </c>
      <c r="Y456">
        <f ca="1"/>
        <v>1983000000</v>
      </c>
      <c r="Z456">
        <f ca="1"/>
        <v>5762000000</v>
      </c>
      <c r="AA456">
        <f ca="1"/>
        <v>5039000000</v>
      </c>
      <c r="AB456">
        <f ca="1"/>
        <v>6108000000</v>
      </c>
      <c r="AC456">
        <f ca="1"/>
        <v>1000000</v>
      </c>
      <c r="AD456">
        <f ca="1"/>
        <v>585000000</v>
      </c>
      <c r="AE456">
        <f ca="1"/>
        <v>1303000000</v>
      </c>
      <c r="AF456">
        <f ca="1"/>
        <v>2173000000</v>
      </c>
      <c r="AG456">
        <f ca="1"/>
        <v>870000000</v>
      </c>
      <c r="AH456">
        <f ca="1"/>
        <v>1934000000</v>
      </c>
      <c r="AI456">
        <f ca="1"/>
        <v>1463000000</v>
      </c>
      <c r="AJ456">
        <f ca="1"/>
        <v>2129000000</v>
      </c>
      <c r="AK456">
        <f ca="1"/>
        <v>239000000</v>
      </c>
      <c r="AL456">
        <f ca="1"/>
        <v>655000000</v>
      </c>
      <c r="AM456">
        <f ca="1"/>
        <v>58000000</v>
      </c>
      <c r="AN456">
        <f ca="1"/>
        <v>187000000</v>
      </c>
      <c r="AO456">
        <f ca="1"/>
        <v>1672000000</v>
      </c>
      <c r="AP456">
        <f ca="1"/>
        <v>-135000000</v>
      </c>
      <c r="AQ456" t="str">
        <f ca="1"/>
        <v/>
      </c>
      <c r="AR456" t="str">
        <f ca="1"/>
        <v/>
      </c>
      <c r="AS456">
        <f ca="1"/>
        <v>-793000000</v>
      </c>
      <c r="AT456">
        <f ca="1"/>
        <v>291000000</v>
      </c>
      <c r="AU456">
        <f ca="1"/>
        <v>261000000</v>
      </c>
      <c r="AV456">
        <f ca="1"/>
        <v>261000000</v>
      </c>
      <c r="AW456">
        <f ca="1"/>
        <v>1.18</v>
      </c>
      <c r="AX456" t="str">
        <f ca="1"/>
        <v/>
      </c>
      <c r="AY456">
        <f ca="1"/>
        <v>0.89001380579843503</v>
      </c>
      <c r="AZ456">
        <f ca="1"/>
        <v>952000000</v>
      </c>
      <c r="BA456">
        <f ca="1"/>
        <v>1139000000</v>
      </c>
      <c r="BB456">
        <f ca="1"/>
        <v>0.52416014726185001</v>
      </c>
      <c r="BC456">
        <f ca="1"/>
        <v>0.76944316612977404</v>
      </c>
      <c r="BD456" t="str">
        <f ca="1"/>
        <v/>
      </c>
      <c r="BE456">
        <f ca="1"/>
        <v>0.59963184537505798</v>
      </c>
      <c r="BF456" t="str">
        <f ca="1"/>
        <v/>
      </c>
      <c r="BG456">
        <f ca="1"/>
        <v>0.22081089320191</v>
      </c>
      <c r="BH456">
        <f ca="1"/>
        <v>-0.36493327197422898</v>
      </c>
      <c r="BI456" t="str">
        <f ca="1"/>
        <v/>
      </c>
      <c r="BJ456" t="str">
        <f ca="1"/>
        <v/>
      </c>
      <c r="BK456">
        <f ca="1"/>
        <v>0.67326277036355298</v>
      </c>
      <c r="BL456">
        <f ca="1"/>
        <v>0.41134031094401002</v>
      </c>
      <c r="BM456">
        <f ca="1"/>
        <v>16.413793103448299</v>
      </c>
      <c r="BN456">
        <f ca="1"/>
        <v>0.98769574944071603</v>
      </c>
      <c r="BO456">
        <f ca="1"/>
        <v>4.3299776286353504</v>
      </c>
      <c r="BP456">
        <f ca="1"/>
        <v>3.0837059322033902</v>
      </c>
      <c r="BQ456">
        <f ca="1"/>
        <v>0.11367580701145399</v>
      </c>
      <c r="BR456">
        <f ca="1"/>
        <v>71727475.168140501</v>
      </c>
      <c r="BS456">
        <f ca="1"/>
        <v>7.4518433530024297E-10</v>
      </c>
    </row>
    <row r="457" spans="1:71" x14ac:dyDescent="0.3">
      <c r="A457">
        <f ca="1"/>
        <v>724910</v>
      </c>
      <c r="B457" t="str">
        <f ca="1"/>
        <v>NVE CORP /NEW/</v>
      </c>
      <c r="C457" t="str">
        <f ca="1"/>
        <v>NVEC</v>
      </c>
      <c r="D457" t="str">
        <f ca="1"/>
        <v>04 Manufacturing</v>
      </c>
      <c r="E457" t="str">
        <f ca="1"/>
        <v>Semiconductors &amp; Related Devices</v>
      </c>
      <c r="F457" t="str">
        <f ca="1"/>
        <v>3674</v>
      </c>
      <c r="G457" t="str">
        <f ca="1"/>
        <v>11409 VALLEY VIEW ROAD EDEN PRAIRIE, MN 55344</v>
      </c>
      <c r="H457">
        <f ca="1"/>
        <v>2026</v>
      </c>
      <c r="I457" t="str">
        <f ca="1"/>
        <v>FY</v>
      </c>
      <c r="J457">
        <f ca="1"/>
        <v>68.675180999999995</v>
      </c>
      <c r="K457" t="str">
        <f ca="1"/>
        <v/>
      </c>
      <c r="L457" t="str">
        <f ca="1"/>
        <v/>
      </c>
      <c r="M457" t="str">
        <f ca="1"/>
        <v/>
      </c>
      <c r="N457" t="str">
        <f ca="1"/>
        <v/>
      </c>
      <c r="O457" t="str">
        <f ca="1"/>
        <v/>
      </c>
      <c r="P457" t="str">
        <f ca="1"/>
        <v/>
      </c>
      <c r="Q457" t="str">
        <f ca="1"/>
        <v/>
      </c>
      <c r="R457" t="str">
        <f ca="1"/>
        <v/>
      </c>
      <c r="S457" t="str">
        <f ca="1"/>
        <v/>
      </c>
      <c r="T457" t="str">
        <f ca="1"/>
        <v/>
      </c>
      <c r="U457" t="str">
        <f ca="1"/>
        <v/>
      </c>
      <c r="V457" t="str">
        <f ca="1"/>
        <v/>
      </c>
      <c r="W457" t="str">
        <f ca="1"/>
        <v/>
      </c>
      <c r="X457" t="str">
        <f ca="1"/>
        <v/>
      </c>
      <c r="Y457" t="str">
        <f ca="1"/>
        <v/>
      </c>
      <c r="Z457" t="str">
        <f ca="1"/>
        <v/>
      </c>
      <c r="AA457" t="str">
        <f ca="1"/>
        <v/>
      </c>
      <c r="AB457" t="str">
        <f ca="1"/>
        <v/>
      </c>
      <c r="AC457" t="str">
        <f ca="1"/>
        <v/>
      </c>
      <c r="AD457" t="str">
        <f ca="1"/>
        <v/>
      </c>
      <c r="AE457" t="str">
        <f ca="1"/>
        <v/>
      </c>
      <c r="AF457" t="str">
        <f ca="1"/>
        <v/>
      </c>
      <c r="AG457" t="str">
        <f ca="1"/>
        <v/>
      </c>
      <c r="AH457" t="str">
        <f ca="1"/>
        <v/>
      </c>
      <c r="AI457" t="str">
        <f ca="1"/>
        <v/>
      </c>
      <c r="AJ457" t="str">
        <f ca="1"/>
        <v/>
      </c>
      <c r="AK457" t="str">
        <f ca="1"/>
        <v/>
      </c>
      <c r="AL457" t="str">
        <f ca="1"/>
        <v/>
      </c>
      <c r="AM457" t="str">
        <f ca="1"/>
        <v/>
      </c>
      <c r="AN457" t="str">
        <f ca="1"/>
        <v/>
      </c>
      <c r="AO457" t="str">
        <f ca="1"/>
        <v/>
      </c>
      <c r="AP457" t="str">
        <f ca="1"/>
        <v/>
      </c>
      <c r="AQ457" t="str">
        <f ca="1"/>
        <v/>
      </c>
      <c r="AR457" t="str">
        <f ca="1"/>
        <v/>
      </c>
      <c r="AS457" t="str">
        <f ca="1"/>
        <v/>
      </c>
      <c r="AT457" t="str">
        <f ca="1"/>
        <v/>
      </c>
      <c r="AU457" t="str">
        <f ca="1"/>
        <v/>
      </c>
      <c r="AV457" t="str">
        <f ca="1"/>
        <v/>
      </c>
      <c r="AW457" t="str">
        <f ca="1"/>
        <v/>
      </c>
      <c r="AX457" t="str">
        <f ca="1"/>
        <v/>
      </c>
      <c r="AY457" t="str">
        <f ca="1"/>
        <v/>
      </c>
      <c r="AZ457" t="str">
        <f ca="1"/>
        <v/>
      </c>
      <c r="BA457" t="str">
        <f ca="1"/>
        <v/>
      </c>
      <c r="BB457" t="str">
        <f ca="1"/>
        <v/>
      </c>
      <c r="BC457" t="str">
        <f ca="1"/>
        <v/>
      </c>
      <c r="BD457" t="str">
        <f ca="1"/>
        <v/>
      </c>
      <c r="BE457" t="str">
        <f ca="1"/>
        <v/>
      </c>
      <c r="BF457" t="str">
        <f ca="1"/>
        <v/>
      </c>
      <c r="BG457" t="str">
        <f ca="1"/>
        <v/>
      </c>
      <c r="BH457" t="str">
        <f ca="1"/>
        <v/>
      </c>
      <c r="BI457" t="str">
        <f ca="1"/>
        <v/>
      </c>
      <c r="BJ457" t="str">
        <f ca="1"/>
        <v/>
      </c>
      <c r="BK457" t="str">
        <f ca="1"/>
        <v/>
      </c>
      <c r="BL457" t="str">
        <f ca="1"/>
        <v/>
      </c>
      <c r="BM457" t="str">
        <f ca="1"/>
        <v/>
      </c>
      <c r="BN457" t="str">
        <f ca="1"/>
        <v/>
      </c>
      <c r="BO457" t="str">
        <f ca="1"/>
        <v/>
      </c>
      <c r="BP457" t="str">
        <f ca="1"/>
        <v/>
      </c>
      <c r="BQ457" t="str">
        <f ca="1"/>
        <v/>
      </c>
      <c r="BR457" t="str">
        <f ca="1"/>
        <v/>
      </c>
      <c r="BS457" t="str">
        <f ca="1"/>
        <v/>
      </c>
    </row>
    <row r="458" spans="1:71" x14ac:dyDescent="0.3">
      <c r="A458">
        <f ca="1"/>
        <v>724910</v>
      </c>
      <c r="B458" t="str">
        <f ca="1"/>
        <v>NVE CORP /NEW/</v>
      </c>
      <c r="C458" t="str">
        <f ca="1"/>
        <v>NVEC</v>
      </c>
      <c r="D458" t="str">
        <f ca="1"/>
        <v>04 Manufacturing</v>
      </c>
      <c r="E458" t="str">
        <f ca="1"/>
        <v>Semiconductors &amp; Related Devices</v>
      </c>
      <c r="F458" t="str">
        <f ca="1"/>
        <v>3674</v>
      </c>
      <c r="G458" t="str">
        <f ca="1"/>
        <v>11409 VALLEY VIEW ROAD EDEN PRAIRIE, MN 55344</v>
      </c>
      <c r="H458">
        <f ca="1"/>
        <v>2025</v>
      </c>
      <c r="I458" t="str">
        <f ca="1"/>
        <v>FY</v>
      </c>
      <c r="J458">
        <f ca="1"/>
        <v>66.181015000000002</v>
      </c>
      <c r="K458">
        <f ca="1"/>
        <v>64275862</v>
      </c>
      <c r="L458">
        <f ca="1"/>
        <v>33199922</v>
      </c>
      <c r="M458">
        <f ca="1"/>
        <v>8036564</v>
      </c>
      <c r="N458">
        <f ca="1"/>
        <v>3589268</v>
      </c>
      <c r="O458">
        <f ca="1"/>
        <v>7449083</v>
      </c>
      <c r="P458" t="str">
        <f ca="1"/>
        <v/>
      </c>
      <c r="Q458" t="str">
        <f ca="1"/>
        <v/>
      </c>
      <c r="R458" t="str">
        <f ca="1"/>
        <v/>
      </c>
      <c r="S458" t="str">
        <f ca="1"/>
        <v/>
      </c>
      <c r="T458">
        <f ca="1"/>
        <v>2007091</v>
      </c>
      <c r="U458">
        <f ca="1"/>
        <v>1168870</v>
      </c>
      <c r="V458">
        <f ca="1"/>
        <v>214691</v>
      </c>
      <c r="W458" t="str">
        <f ca="1"/>
        <v/>
      </c>
      <c r="X458" t="str">
        <f ca="1"/>
        <v/>
      </c>
      <c r="Y458" t="str">
        <f ca="1"/>
        <v/>
      </c>
      <c r="Z458">
        <f ca="1"/>
        <v>62268771</v>
      </c>
      <c r="AA458" t="str">
        <f ca="1"/>
        <v/>
      </c>
      <c r="AB458">
        <f ca="1"/>
        <v>42467837</v>
      </c>
      <c r="AC458">
        <f ca="1"/>
        <v>48372</v>
      </c>
      <c r="AD458">
        <f ca="1"/>
        <v>4837166</v>
      </c>
      <c r="AE458">
        <f ca="1"/>
        <v>21638914</v>
      </c>
      <c r="AF458">
        <f ca="1"/>
        <v>25874694</v>
      </c>
      <c r="AG458">
        <f ca="1"/>
        <v>4235780</v>
      </c>
      <c r="AH458">
        <f ca="1"/>
        <v>15994149</v>
      </c>
      <c r="AI458">
        <f ca="1"/>
        <v>3635519</v>
      </c>
      <c r="AJ458">
        <f ca="1"/>
        <v>5644765</v>
      </c>
      <c r="AK458">
        <f ca="1"/>
        <v>2974221</v>
      </c>
      <c r="AL458">
        <f ca="1"/>
        <v>15064516</v>
      </c>
      <c r="AM458" t="str">
        <f ca="1"/>
        <v/>
      </c>
      <c r="AN458" t="str">
        <f ca="1"/>
        <v/>
      </c>
      <c r="AO458">
        <f ca="1"/>
        <v>14310418</v>
      </c>
      <c r="AP458" t="str">
        <f ca="1"/>
        <v/>
      </c>
      <c r="AQ458">
        <f ca="1"/>
        <v>324232</v>
      </c>
      <c r="AR458" t="str">
        <f ca="1"/>
        <v/>
      </c>
      <c r="AS458">
        <f ca="1"/>
        <v>2668118</v>
      </c>
      <c r="AT458">
        <f ca="1"/>
        <v>-19225522</v>
      </c>
      <c r="AU458">
        <f ca="1"/>
        <v>19339684</v>
      </c>
      <c r="AV458" t="str">
        <f ca="1"/>
        <v/>
      </c>
      <c r="AW458">
        <f ca="1"/>
        <v>3.12</v>
      </c>
      <c r="AX458">
        <f ca="1"/>
        <v>7303834</v>
      </c>
      <c r="AY458">
        <f ca="1"/>
        <v>0.618138672480533</v>
      </c>
      <c r="AZ458" t="str">
        <f ca="1"/>
        <v/>
      </c>
      <c r="BA458" t="str">
        <f ca="1"/>
        <v/>
      </c>
      <c r="BB458" t="str">
        <f ca="1"/>
        <v/>
      </c>
      <c r="BC458">
        <f ca="1"/>
        <v>0.55306617345890197</v>
      </c>
      <c r="BD458" t="str">
        <f ca="1"/>
        <v/>
      </c>
      <c r="BE458">
        <f ca="1"/>
        <v>0.83629642151516803</v>
      </c>
      <c r="BF458">
        <f ca="1"/>
        <v>0.57993924834545796</v>
      </c>
      <c r="BG458">
        <f ca="1"/>
        <v>0.40255693498128398</v>
      </c>
      <c r="BH458">
        <f ca="1"/>
        <v>0.103116890966904</v>
      </c>
      <c r="BI458" t="str">
        <f ca="1"/>
        <v/>
      </c>
      <c r="BJ458" t="str">
        <f ca="1"/>
        <v/>
      </c>
      <c r="BK458">
        <f ca="1"/>
        <v>0.140504811380571</v>
      </c>
      <c r="BL458">
        <f ca="1"/>
        <v>3.1226201213762E-2</v>
      </c>
      <c r="BM458" t="str">
        <f ca="1"/>
        <v/>
      </c>
      <c r="BN458">
        <f ca="1"/>
        <v>6.8754985584367798</v>
      </c>
      <c r="BO458">
        <f ca="1"/>
        <v>22.0305414631225</v>
      </c>
      <c r="BP458">
        <f ca="1"/>
        <v>21.211863782051299</v>
      </c>
      <c r="BQ458">
        <f ca="1"/>
        <v>0.24192730574367699</v>
      </c>
      <c r="BR458">
        <f ca="1"/>
        <v>292224.04642781598</v>
      </c>
      <c r="BS458">
        <f ca="1"/>
        <v>3.3160244450625201E-6</v>
      </c>
    </row>
    <row r="459" spans="1:71" x14ac:dyDescent="0.3">
      <c r="A459">
        <f ca="1"/>
        <v>724910</v>
      </c>
      <c r="B459" t="str">
        <f ca="1"/>
        <v>NVE CORP /NEW/</v>
      </c>
      <c r="C459" t="str">
        <f ca="1"/>
        <v>NVEC</v>
      </c>
      <c r="D459" t="str">
        <f ca="1"/>
        <v>04 Manufacturing</v>
      </c>
      <c r="E459" t="str">
        <f ca="1"/>
        <v>Semiconductors &amp; Related Devices</v>
      </c>
      <c r="F459" t="str">
        <f ca="1"/>
        <v>3674</v>
      </c>
      <c r="G459" t="str">
        <f ca="1"/>
        <v>11409 VALLEY VIEW ROAD EDEN PRAIRIE, MN 55344</v>
      </c>
      <c r="H459">
        <f ca="1"/>
        <v>2024</v>
      </c>
      <c r="I459" t="str">
        <f ca="1"/>
        <v>FY</v>
      </c>
      <c r="J459">
        <f ca="1"/>
        <v>71.790402</v>
      </c>
      <c r="K459">
        <f ca="1"/>
        <v>66780033</v>
      </c>
      <c r="L459">
        <f ca="1"/>
        <v>33194096</v>
      </c>
      <c r="M459">
        <f ca="1"/>
        <v>10283550</v>
      </c>
      <c r="N459">
        <f ca="1"/>
        <v>3144833</v>
      </c>
      <c r="O459">
        <f ca="1"/>
        <v>7158585</v>
      </c>
      <c r="P459" t="str">
        <f ca="1"/>
        <v/>
      </c>
      <c r="Q459" t="str">
        <f ca="1"/>
        <v/>
      </c>
      <c r="R459" t="str">
        <f ca="1"/>
        <v/>
      </c>
      <c r="S459" t="str">
        <f ca="1"/>
        <v/>
      </c>
      <c r="T459">
        <f ca="1"/>
        <v>1211516</v>
      </c>
      <c r="U459">
        <f ca="1"/>
        <v>1035741</v>
      </c>
      <c r="V459">
        <f ca="1"/>
        <v>127154</v>
      </c>
      <c r="W459" t="str">
        <f ca="1"/>
        <v/>
      </c>
      <c r="X459" t="str">
        <f ca="1"/>
        <v/>
      </c>
      <c r="Y459" t="str">
        <f ca="1"/>
        <v/>
      </c>
      <c r="Z459">
        <f ca="1"/>
        <v>65568517</v>
      </c>
      <c r="AA459" t="str">
        <f ca="1"/>
        <v/>
      </c>
      <c r="AB459">
        <f ca="1"/>
        <v>46743005</v>
      </c>
      <c r="AC459">
        <f ca="1"/>
        <v>48337</v>
      </c>
      <c r="AD459">
        <f ca="1"/>
        <v>4833676</v>
      </c>
      <c r="AE459">
        <f ca="1"/>
        <v>23031646</v>
      </c>
      <c r="AF459">
        <f ca="1"/>
        <v>29804179</v>
      </c>
      <c r="AG459">
        <f ca="1"/>
        <v>6772533</v>
      </c>
      <c r="AH459">
        <f ca="1"/>
        <v>18518865</v>
      </c>
      <c r="AI459">
        <f ca="1"/>
        <v>2731434</v>
      </c>
      <c r="AJ459">
        <f ca="1"/>
        <v>4512781</v>
      </c>
      <c r="AK459">
        <f ca="1"/>
        <v>3342886</v>
      </c>
      <c r="AL459">
        <f ca="1"/>
        <v>17124699</v>
      </c>
      <c r="AM459" t="str">
        <f ca="1"/>
        <v/>
      </c>
      <c r="AN459" t="str">
        <f ca="1"/>
        <v/>
      </c>
      <c r="AO459">
        <f ca="1"/>
        <v>18247411</v>
      </c>
      <c r="AP459" t="str">
        <f ca="1"/>
        <v/>
      </c>
      <c r="AQ459">
        <f ca="1"/>
        <v>308147</v>
      </c>
      <c r="AR459" t="str">
        <f ca="1"/>
        <v/>
      </c>
      <c r="AS459">
        <f ca="1"/>
        <v>9580084</v>
      </c>
      <c r="AT459">
        <f ca="1"/>
        <v>-19213841</v>
      </c>
      <c r="AU459">
        <f ca="1"/>
        <v>19331304</v>
      </c>
      <c r="AV459" t="str">
        <f ca="1"/>
        <v/>
      </c>
      <c r="AW459">
        <f ca="1"/>
        <v>3.54</v>
      </c>
      <c r="AX459">
        <f ca="1"/>
        <v>6787797.5</v>
      </c>
      <c r="AY459">
        <f ca="1"/>
        <v>0.621351287683516</v>
      </c>
      <c r="AZ459" t="str">
        <f ca="1"/>
        <v/>
      </c>
      <c r="BA459" t="str">
        <f ca="1"/>
        <v/>
      </c>
      <c r="BB459" t="str">
        <f ca="1"/>
        <v/>
      </c>
      <c r="BC459">
        <f ca="1"/>
        <v>0.61224337030052101</v>
      </c>
      <c r="BD459" t="str">
        <f ca="1"/>
        <v/>
      </c>
      <c r="BE459">
        <f ca="1"/>
        <v>0.772765658131365</v>
      </c>
      <c r="BF459">
        <f ca="1"/>
        <v>0.99775118512300898</v>
      </c>
      <c r="BG459">
        <f ca="1"/>
        <v>0.44630374770853998</v>
      </c>
      <c r="BH459">
        <f ca="1"/>
        <v>0.32143425255901198</v>
      </c>
      <c r="BI459" t="str">
        <f ca="1"/>
        <v/>
      </c>
      <c r="BJ459" t="str">
        <f ca="1"/>
        <v/>
      </c>
      <c r="BK459">
        <f ca="1"/>
        <v>9.16460070918243E-2</v>
      </c>
      <c r="BL459">
        <f ca="1"/>
        <v>1.8141889807092498E-2</v>
      </c>
      <c r="BM459" t="str">
        <f ca="1"/>
        <v/>
      </c>
      <c r="BN459">
        <f ca="1"/>
        <v>9.9286887358905407</v>
      </c>
      <c r="BO459">
        <f ca="1"/>
        <v>25.137086395150899</v>
      </c>
      <c r="BP459">
        <f ca="1"/>
        <v>20.279774576271201</v>
      </c>
      <c r="BQ459">
        <f ca="1"/>
        <v>0.26117258378743002</v>
      </c>
      <c r="BR459">
        <f ca="1"/>
        <v>269274.21300691401</v>
      </c>
      <c r="BS459">
        <f ca="1"/>
        <v>3.8759153738371102E-6</v>
      </c>
    </row>
    <row r="460" spans="1:71" x14ac:dyDescent="0.3">
      <c r="A460">
        <f ca="1"/>
        <v>724910</v>
      </c>
      <c r="B460" t="str">
        <f ca="1"/>
        <v>NVE CORP /NEW/</v>
      </c>
      <c r="C460" t="str">
        <f ca="1"/>
        <v>NVEC</v>
      </c>
      <c r="D460" t="str">
        <f ca="1"/>
        <v>04 Manufacturing</v>
      </c>
      <c r="E460" t="str">
        <f ca="1"/>
        <v>Semiconductors &amp; Related Devices</v>
      </c>
      <c r="F460" t="str">
        <f ca="1"/>
        <v>3674</v>
      </c>
      <c r="G460" t="str">
        <f ca="1"/>
        <v>11409 VALLEY VIEW ROAD EDEN PRAIRIE, MN 55344</v>
      </c>
      <c r="H460">
        <f ca="1"/>
        <v>2023</v>
      </c>
      <c r="I460" t="str">
        <f ca="1"/>
        <v>FY</v>
      </c>
      <c r="J460">
        <f ca="1"/>
        <v>69.742385999999996</v>
      </c>
      <c r="K460">
        <f ca="1"/>
        <v>69255170</v>
      </c>
      <c r="L460">
        <f ca="1"/>
        <v>30786804</v>
      </c>
      <c r="M460">
        <f ca="1"/>
        <v>1669896</v>
      </c>
      <c r="N460">
        <f ca="1"/>
        <v>6523344</v>
      </c>
      <c r="O460">
        <f ca="1"/>
        <v>6417010</v>
      </c>
      <c r="P460" t="str">
        <f ca="1"/>
        <v/>
      </c>
      <c r="Q460" t="str">
        <f ca="1"/>
        <v/>
      </c>
      <c r="R460" t="str">
        <f ca="1"/>
        <v/>
      </c>
      <c r="S460" t="str">
        <f ca="1"/>
        <v/>
      </c>
      <c r="T460">
        <f ca="1"/>
        <v>2175668</v>
      </c>
      <c r="U460">
        <f ca="1"/>
        <v>1832760</v>
      </c>
      <c r="V460">
        <f ca="1"/>
        <v>281712</v>
      </c>
      <c r="W460" t="str">
        <f ca="1"/>
        <v/>
      </c>
      <c r="X460" t="str">
        <f ca="1"/>
        <v/>
      </c>
      <c r="Y460" t="str">
        <f ca="1"/>
        <v/>
      </c>
      <c r="Z460">
        <f ca="1"/>
        <v>67079502</v>
      </c>
      <c r="AA460" t="str">
        <f ca="1"/>
        <v/>
      </c>
      <c r="AB460">
        <f ca="1"/>
        <v>48949610</v>
      </c>
      <c r="AC460">
        <f ca="1"/>
        <v>48308</v>
      </c>
      <c r="AD460">
        <f ca="1"/>
        <v>4830826</v>
      </c>
      <c r="AE460">
        <f ca="1"/>
        <v>30191281</v>
      </c>
      <c r="AF460">
        <f ca="1"/>
        <v>38253592</v>
      </c>
      <c r="AG460">
        <f ca="1"/>
        <v>8062311</v>
      </c>
      <c r="AH460">
        <f ca="1"/>
        <v>25644182</v>
      </c>
      <c r="AI460">
        <f ca="1"/>
        <v>2583994</v>
      </c>
      <c r="AJ460">
        <f ca="1"/>
        <v>4547099</v>
      </c>
      <c r="AK460">
        <f ca="1"/>
        <v>4398379</v>
      </c>
      <c r="AL460">
        <f ca="1"/>
        <v>22694458</v>
      </c>
      <c r="AM460" t="str">
        <f ca="1"/>
        <v/>
      </c>
      <c r="AN460" t="str">
        <f ca="1"/>
        <v/>
      </c>
      <c r="AO460">
        <f ca="1"/>
        <v>19091498</v>
      </c>
      <c r="AP460" t="str">
        <f ca="1"/>
        <v/>
      </c>
      <c r="AQ460">
        <f ca="1"/>
        <v>257606</v>
      </c>
      <c r="AR460" t="str">
        <f ca="1"/>
        <v/>
      </c>
      <c r="AS460">
        <f ca="1"/>
        <v>-8527108</v>
      </c>
      <c r="AT460">
        <f ca="1"/>
        <v>-19344004</v>
      </c>
      <c r="AU460">
        <f ca="1"/>
        <v>19323304</v>
      </c>
      <c r="AV460" t="str">
        <f ca="1"/>
        <v/>
      </c>
      <c r="AW460">
        <f ca="1"/>
        <v>4.7</v>
      </c>
      <c r="AX460">
        <f ca="1"/>
        <v>5752822.5</v>
      </c>
      <c r="AY460">
        <f ca="1"/>
        <v>0.670373176981654</v>
      </c>
      <c r="AZ460" t="str">
        <f ca="1"/>
        <v/>
      </c>
      <c r="BA460" t="str">
        <f ca="1"/>
        <v/>
      </c>
      <c r="BB460" t="str">
        <f ca="1"/>
        <v/>
      </c>
      <c r="BC460">
        <f ca="1"/>
        <v>0.49907726312342099</v>
      </c>
      <c r="BD460" t="str">
        <f ca="1"/>
        <v/>
      </c>
      <c r="BE460">
        <f ca="1"/>
        <v>0.78924041956635105</v>
      </c>
      <c r="BF460">
        <f ca="1"/>
        <v>1.40145311279811</v>
      </c>
      <c r="BG460">
        <f ca="1"/>
        <v>0.55235720307956804</v>
      </c>
      <c r="BH460">
        <f ca="1"/>
        <v>-0.222909994962042</v>
      </c>
      <c r="BI460" t="str">
        <f ca="1"/>
        <v/>
      </c>
      <c r="BJ460" t="str">
        <f ca="1"/>
        <v/>
      </c>
      <c r="BK460">
        <f ca="1"/>
        <v>6.7549055262575097E-2</v>
      </c>
      <c r="BL460">
        <f ca="1"/>
        <v>3.1415243078603397E-2</v>
      </c>
      <c r="BM460" t="str">
        <f ca="1"/>
        <v/>
      </c>
      <c r="BN460">
        <f ca="1"/>
        <v>0.91113730111962299</v>
      </c>
      <c r="BO460">
        <f ca="1"/>
        <v>13.2967731727013</v>
      </c>
      <c r="BP460">
        <f ca="1"/>
        <v>14.8388055319149</v>
      </c>
      <c r="BQ460">
        <f ca="1"/>
        <v>0.33832180209089802</v>
      </c>
      <c r="BR460">
        <f ca="1"/>
        <v>277066.86146355799</v>
      </c>
      <c r="BS460">
        <f ca="1"/>
        <v>4.8865779325553096E-6</v>
      </c>
    </row>
    <row r="461" spans="1:71" x14ac:dyDescent="0.3">
      <c r="A461">
        <f ca="1"/>
        <v>724910</v>
      </c>
      <c r="B461" t="str">
        <f ca="1"/>
        <v>NVE CORP /NEW/</v>
      </c>
      <c r="C461" t="str">
        <f ca="1"/>
        <v>NVEC</v>
      </c>
      <c r="D461" t="str">
        <f ca="1"/>
        <v>04 Manufacturing</v>
      </c>
      <c r="E461" t="str">
        <f ca="1"/>
        <v>Semiconductors &amp; Related Devices</v>
      </c>
      <c r="F461" t="str">
        <f ca="1"/>
        <v>3674</v>
      </c>
      <c r="G461" t="str">
        <f ca="1"/>
        <v>11409 VALLEY VIEW ROAD EDEN PRAIRIE, MN 55344</v>
      </c>
      <c r="H461">
        <f ca="1"/>
        <v>2022</v>
      </c>
      <c r="I461" t="str">
        <f ca="1"/>
        <v>FY</v>
      </c>
      <c r="J461">
        <f ca="1"/>
        <v>43.478828</v>
      </c>
      <c r="K461">
        <f ca="1"/>
        <v>67467492</v>
      </c>
      <c r="L461">
        <f ca="1"/>
        <v>41503177</v>
      </c>
      <c r="M461">
        <f ca="1"/>
        <v>10449510</v>
      </c>
      <c r="N461">
        <f ca="1"/>
        <v>4704829</v>
      </c>
      <c r="O461">
        <f ca="1"/>
        <v>5088635</v>
      </c>
      <c r="P461" t="str">
        <f ca="1"/>
        <v/>
      </c>
      <c r="Q461">
        <f ca="1"/>
        <v>606385</v>
      </c>
      <c r="R461" t="str">
        <f ca="1"/>
        <v/>
      </c>
      <c r="S461" t="str">
        <f ca="1"/>
        <v/>
      </c>
      <c r="T461">
        <f ca="1"/>
        <v>2902363</v>
      </c>
      <c r="U461">
        <f ca="1"/>
        <v>2456345</v>
      </c>
      <c r="V461">
        <f ca="1"/>
        <v>943535</v>
      </c>
      <c r="W461" t="str">
        <f ca="1"/>
        <v/>
      </c>
      <c r="X461" t="str">
        <f ca="1"/>
        <v/>
      </c>
      <c r="Y461" t="str">
        <f ca="1"/>
        <v/>
      </c>
      <c r="Z461">
        <f ca="1"/>
        <v>64565129</v>
      </c>
      <c r="AA461" t="str">
        <f ca="1"/>
        <v/>
      </c>
      <c r="AB461">
        <f ca="1"/>
        <v>45578456</v>
      </c>
      <c r="AC461">
        <f ca="1"/>
        <v>48308</v>
      </c>
      <c r="AD461">
        <f ca="1"/>
        <v>4830826</v>
      </c>
      <c r="AE461">
        <f ca="1"/>
        <v>20723880</v>
      </c>
      <c r="AF461" t="str">
        <f ca="1"/>
        <v/>
      </c>
      <c r="AG461">
        <f ca="1"/>
        <v>6263090</v>
      </c>
      <c r="AH461">
        <f ca="1"/>
        <v>16328685</v>
      </c>
      <c r="AI461">
        <f ca="1"/>
        <v>2925874</v>
      </c>
      <c r="AJ461">
        <f ca="1"/>
        <v>4395195</v>
      </c>
      <c r="AK461">
        <f ca="1"/>
        <v>2992312</v>
      </c>
      <c r="AL461">
        <f ca="1"/>
        <v>14507501</v>
      </c>
      <c r="AM461" t="str">
        <f ca="1"/>
        <v/>
      </c>
      <c r="AN461">
        <f ca="1"/>
        <v>214877</v>
      </c>
      <c r="AO461">
        <f ca="1"/>
        <v>12503679</v>
      </c>
      <c r="AP461" t="str">
        <f ca="1"/>
        <v/>
      </c>
      <c r="AQ461">
        <f ca="1"/>
        <v>424981</v>
      </c>
      <c r="AR461" t="str">
        <f ca="1"/>
        <v/>
      </c>
      <c r="AS461">
        <f ca="1"/>
        <v>7015421</v>
      </c>
      <c r="AT461">
        <f ca="1"/>
        <v>-19496930</v>
      </c>
      <c r="AU461" t="str">
        <f ca="1"/>
        <v/>
      </c>
      <c r="AV461">
        <f ca="1"/>
        <v>19333409</v>
      </c>
      <c r="AW461">
        <f ca="1"/>
        <v>3</v>
      </c>
      <c r="AX461">
        <f ca="1"/>
        <v>4494706</v>
      </c>
      <c r="AY461" t="str">
        <f ca="1"/>
        <v/>
      </c>
      <c r="AZ461" t="str">
        <f ca="1"/>
        <v/>
      </c>
      <c r="BA461" t="str">
        <f ca="1"/>
        <v/>
      </c>
      <c r="BB461" t="str">
        <f ca="1"/>
        <v/>
      </c>
      <c r="BC461" t="str">
        <f ca="1"/>
        <v/>
      </c>
      <c r="BD461" t="str">
        <f ca="1"/>
        <v/>
      </c>
      <c r="BE461" t="str">
        <f ca="1"/>
        <v/>
      </c>
      <c r="BF461">
        <f ca="1"/>
        <v>1.3934370790881501</v>
      </c>
      <c r="BG461" t="str">
        <f ca="1"/>
        <v/>
      </c>
      <c r="BH461" t="str">
        <f ca="1"/>
        <v/>
      </c>
      <c r="BI461" t="str">
        <f ca="1"/>
        <v/>
      </c>
      <c r="BJ461" t="str">
        <f ca="1"/>
        <v/>
      </c>
      <c r="BK461" t="str">
        <f ca="1"/>
        <v/>
      </c>
      <c r="BL461">
        <f ca="1"/>
        <v>4.3018688170593303E-2</v>
      </c>
      <c r="BM461" t="str">
        <f ca="1"/>
        <v/>
      </c>
      <c r="BN461">
        <f ca="1"/>
        <v>4.2540889003784104</v>
      </c>
      <c r="BO461">
        <f ca="1"/>
        <v>14.8246854574581</v>
      </c>
      <c r="BP461">
        <f ca="1"/>
        <v>14.4929426666667</v>
      </c>
      <c r="BQ461">
        <f ca="1"/>
        <v>0.22469560929708701</v>
      </c>
      <c r="BR461" t="str">
        <f ca="1"/>
        <v/>
      </c>
      <c r="BS461">
        <f ca="1"/>
        <v>2.0202311374612102E-6</v>
      </c>
    </row>
    <row r="462" spans="1:71" x14ac:dyDescent="0.3">
      <c r="A462">
        <f ca="1"/>
        <v>724910</v>
      </c>
      <c r="B462" t="str">
        <f ca="1"/>
        <v>NVE CORP /NEW/</v>
      </c>
      <c r="C462" t="str">
        <f ca="1"/>
        <v>NVEC</v>
      </c>
      <c r="D462" t="str">
        <f ca="1"/>
        <v>04 Manufacturing</v>
      </c>
      <c r="E462" t="str">
        <f ca="1"/>
        <v>Semiconductors &amp; Related Devices</v>
      </c>
      <c r="F462" t="str">
        <f ca="1"/>
        <v>3674</v>
      </c>
      <c r="G462" t="str">
        <f ca="1"/>
        <v>11409 VALLEY VIEW ROAD EDEN PRAIRIE, MN 55344</v>
      </c>
      <c r="H462">
        <f ca="1"/>
        <v>2021</v>
      </c>
      <c r="I462" t="str">
        <f ca="1"/>
        <v>FY</v>
      </c>
      <c r="J462">
        <f ca="1"/>
        <v>52.440299000000003</v>
      </c>
      <c r="K462">
        <f ca="1"/>
        <v>72500739</v>
      </c>
      <c r="L462">
        <f ca="1"/>
        <v>24362633</v>
      </c>
      <c r="M462">
        <f ca="1"/>
        <v>10427340</v>
      </c>
      <c r="N462">
        <f ca="1"/>
        <v>1964281</v>
      </c>
      <c r="O462">
        <f ca="1"/>
        <v>3900777</v>
      </c>
      <c r="P462" t="str">
        <f ca="1"/>
        <v/>
      </c>
      <c r="Q462">
        <f ca="1"/>
        <v>336683</v>
      </c>
      <c r="R462" t="str">
        <f ca="1"/>
        <v/>
      </c>
      <c r="S462" t="str">
        <f ca="1"/>
        <v/>
      </c>
      <c r="T462">
        <f ca="1"/>
        <v>1608797</v>
      </c>
      <c r="U462">
        <f ca="1"/>
        <v>1027338</v>
      </c>
      <c r="V462">
        <f ca="1"/>
        <v>336591</v>
      </c>
      <c r="W462" t="str">
        <f ca="1"/>
        <v/>
      </c>
      <c r="X462" t="str">
        <f ca="1"/>
        <v/>
      </c>
      <c r="Y462" t="str">
        <f ca="1"/>
        <v/>
      </c>
      <c r="Z462">
        <f ca="1"/>
        <v>70891942</v>
      </c>
      <c r="AA462" t="str">
        <f ca="1"/>
        <v/>
      </c>
      <c r="AB462">
        <f ca="1"/>
        <v>50404364</v>
      </c>
      <c r="AC462">
        <f ca="1"/>
        <v>48332</v>
      </c>
      <c r="AD462">
        <f ca="1"/>
        <v>4833232</v>
      </c>
      <c r="AE462">
        <f ca="1"/>
        <v>17244785</v>
      </c>
      <c r="AF462" t="str">
        <f ca="1"/>
        <v/>
      </c>
      <c r="AG462">
        <f ca="1"/>
        <v>4121461</v>
      </c>
      <c r="AH462">
        <f ca="1"/>
        <v>12743604</v>
      </c>
      <c r="AI462">
        <f ca="1"/>
        <v>3184754</v>
      </c>
      <c r="AJ462">
        <f ca="1"/>
        <v>4501181</v>
      </c>
      <c r="AK462">
        <f ca="1"/>
        <v>2547368</v>
      </c>
      <c r="AL462">
        <f ca="1"/>
        <v>11694384</v>
      </c>
      <c r="AM462" t="str">
        <f ca="1"/>
        <v/>
      </c>
      <c r="AN462">
        <f ca="1"/>
        <v>308511</v>
      </c>
      <c r="AO462">
        <f ca="1"/>
        <v>13364832</v>
      </c>
      <c r="AP462" t="str">
        <f ca="1"/>
        <v/>
      </c>
      <c r="AQ462">
        <f ca="1"/>
        <v>542926</v>
      </c>
      <c r="AR462" t="str">
        <f ca="1"/>
        <v/>
      </c>
      <c r="AS462">
        <f ca="1"/>
        <v>8424873</v>
      </c>
      <c r="AT462">
        <f ca="1"/>
        <v>-19427959</v>
      </c>
      <c r="AU462" t="str">
        <f ca="1"/>
        <v/>
      </c>
      <c r="AV462">
        <f ca="1"/>
        <v>19336540</v>
      </c>
      <c r="AW462">
        <f ca="1"/>
        <v>2.42</v>
      </c>
      <c r="AX462">
        <f ca="1"/>
        <v>3892613.5</v>
      </c>
      <c r="AY462" t="str">
        <f ca="1"/>
        <v/>
      </c>
      <c r="AZ462" t="str">
        <f ca="1"/>
        <v/>
      </c>
      <c r="BA462" t="str">
        <f ca="1"/>
        <v/>
      </c>
      <c r="BB462" t="str">
        <f ca="1"/>
        <v/>
      </c>
      <c r="BC462" t="str">
        <f ca="1"/>
        <v/>
      </c>
      <c r="BD462" t="str">
        <f ca="1"/>
        <v/>
      </c>
      <c r="BE462" t="str">
        <f ca="1"/>
        <v/>
      </c>
      <c r="BF462">
        <f ca="1"/>
        <v>1.0587901932724599</v>
      </c>
      <c r="BG462" t="str">
        <f ca="1"/>
        <v/>
      </c>
      <c r="BH462" t="str">
        <f ca="1"/>
        <v/>
      </c>
      <c r="BI462" t="str">
        <f ca="1"/>
        <v/>
      </c>
      <c r="BJ462" t="str">
        <f ca="1"/>
        <v/>
      </c>
      <c r="BK462" t="str">
        <f ca="1"/>
        <v/>
      </c>
      <c r="BL462">
        <f ca="1"/>
        <v>2.2190077262522801E-2</v>
      </c>
      <c r="BM462" t="str">
        <f ca="1"/>
        <v/>
      </c>
      <c r="BN462">
        <f ca="1"/>
        <v>10.1498630441004</v>
      </c>
      <c r="BO462">
        <f ca="1"/>
        <v>19.9173553397227</v>
      </c>
      <c r="BP462">
        <f ca="1"/>
        <v>21.669545041322301</v>
      </c>
      <c r="BQ462">
        <f ca="1"/>
        <v>0.16496069468656999</v>
      </c>
      <c r="BR462" t="str">
        <f ca="1"/>
        <v/>
      </c>
      <c r="BS462">
        <f ca="1"/>
        <v>1.79012621180557E-6</v>
      </c>
    </row>
    <row r="463" spans="1:71" x14ac:dyDescent="0.3">
      <c r="A463">
        <f ca="1"/>
        <v>724910</v>
      </c>
      <c r="B463" t="str">
        <f ca="1"/>
        <v>NVE CORP /NEW/</v>
      </c>
      <c r="C463" t="str">
        <f ca="1"/>
        <v>NVEC</v>
      </c>
      <c r="D463" t="str">
        <f ca="1"/>
        <v>04 Manufacturing</v>
      </c>
      <c r="E463" t="str">
        <f ca="1"/>
        <v>Semiconductors &amp; Related Devices</v>
      </c>
      <c r="F463" t="str">
        <f ca="1"/>
        <v>3674</v>
      </c>
      <c r="G463" t="str">
        <f ca="1"/>
        <v>11409 VALLEY VIEW ROAD EDEN PRAIRIE, MN 55344</v>
      </c>
      <c r="H463">
        <f ca="1"/>
        <v>2020</v>
      </c>
      <c r="I463" t="str">
        <f ca="1"/>
        <v>FY</v>
      </c>
      <c r="J463">
        <f ca="1"/>
        <v>40.406500000000001</v>
      </c>
      <c r="K463">
        <f ca="1"/>
        <v>79498150</v>
      </c>
      <c r="L463">
        <f ca="1"/>
        <v>34384711</v>
      </c>
      <c r="M463">
        <f ca="1"/>
        <v>8065594</v>
      </c>
      <c r="N463">
        <f ca="1"/>
        <v>2694018</v>
      </c>
      <c r="O463">
        <f ca="1"/>
        <v>3884450</v>
      </c>
      <c r="P463" t="str">
        <f ca="1"/>
        <v/>
      </c>
      <c r="Q463">
        <f ca="1"/>
        <v>582467</v>
      </c>
      <c r="R463" t="str">
        <f ca="1"/>
        <v/>
      </c>
      <c r="S463" t="str">
        <f ca="1"/>
        <v/>
      </c>
      <c r="T463">
        <f ca="1"/>
        <v>1502801</v>
      </c>
      <c r="U463">
        <f ca="1"/>
        <v>796201</v>
      </c>
      <c r="V463">
        <f ca="1"/>
        <v>186993</v>
      </c>
      <c r="W463" t="str">
        <f ca="1"/>
        <v/>
      </c>
      <c r="X463" t="str">
        <f ca="1"/>
        <v/>
      </c>
      <c r="Y463" t="str">
        <f ca="1"/>
        <v/>
      </c>
      <c r="Z463">
        <f ca="1"/>
        <v>77995349</v>
      </c>
      <c r="AA463" t="str">
        <f ca="1"/>
        <v/>
      </c>
      <c r="AB463">
        <f ca="1"/>
        <v>58046520</v>
      </c>
      <c r="AC463">
        <f ca="1"/>
        <v>48350</v>
      </c>
      <c r="AD463">
        <f ca="1"/>
        <v>4835038</v>
      </c>
      <c r="AE463">
        <f ca="1"/>
        <v>20522868</v>
      </c>
      <c r="AF463">
        <f ca="1"/>
        <v>25412163</v>
      </c>
      <c r="AG463">
        <f ca="1"/>
        <v>4889295</v>
      </c>
      <c r="AH463">
        <f ca="1"/>
        <v>15514786</v>
      </c>
      <c r="AI463">
        <f ca="1"/>
        <v>3690539</v>
      </c>
      <c r="AJ463">
        <f ca="1"/>
        <v>5008082</v>
      </c>
      <c r="AK463">
        <f ca="1"/>
        <v>2775261</v>
      </c>
      <c r="AL463">
        <f ca="1"/>
        <v>14526642</v>
      </c>
      <c r="AM463" t="str">
        <f ca="1"/>
        <v/>
      </c>
      <c r="AN463">
        <f ca="1"/>
        <v>364409</v>
      </c>
      <c r="AO463">
        <f ca="1"/>
        <v>15895773</v>
      </c>
      <c r="AP463" t="str">
        <f ca="1"/>
        <v/>
      </c>
      <c r="AQ463">
        <f ca="1"/>
        <v>549969</v>
      </c>
      <c r="AR463" t="str">
        <f ca="1"/>
        <v/>
      </c>
      <c r="AS463">
        <f ca="1"/>
        <v>5251629</v>
      </c>
      <c r="AT463">
        <f ca="1"/>
        <v>-19959112</v>
      </c>
      <c r="AU463" t="str">
        <f ca="1"/>
        <v/>
      </c>
      <c r="AV463">
        <f ca="1"/>
        <v>19384040</v>
      </c>
      <c r="AW463">
        <f ca="1"/>
        <v>3</v>
      </c>
      <c r="AX463">
        <f ca="1"/>
        <v>4074663</v>
      </c>
      <c r="AY463">
        <f ca="1"/>
        <v>0.61052599103822802</v>
      </c>
      <c r="AZ463" t="str">
        <f ca="1"/>
        <v/>
      </c>
      <c r="BA463" t="str">
        <f ca="1"/>
        <v/>
      </c>
      <c r="BB463" t="str">
        <f ca="1"/>
        <v/>
      </c>
      <c r="BC463">
        <f ca="1"/>
        <v>0.62551830003608899</v>
      </c>
      <c r="BD463" t="str">
        <f ca="1"/>
        <v/>
      </c>
      <c r="BE463">
        <f ca="1"/>
        <v>0.80760020309959402</v>
      </c>
      <c r="BF463">
        <f ca="1"/>
        <v>1.1999262270278499</v>
      </c>
      <c r="BG463">
        <f ca="1"/>
        <v>0.31965728762241602</v>
      </c>
      <c r="BH463">
        <f ca="1"/>
        <v>0.20665808731039501</v>
      </c>
      <c r="BI463" t="str">
        <f ca="1"/>
        <v/>
      </c>
      <c r="BJ463" t="str">
        <f ca="1"/>
        <v/>
      </c>
      <c r="BK463">
        <f ca="1"/>
        <v>0.145227267745764</v>
      </c>
      <c r="BL463">
        <f ca="1"/>
        <v>1.8903597127731899E-2</v>
      </c>
      <c r="BM463" t="str">
        <f ca="1"/>
        <v/>
      </c>
      <c r="BN463">
        <f ca="1"/>
        <v>10.1300978019369</v>
      </c>
      <c r="BO463">
        <f ca="1"/>
        <v>38.307237745242702</v>
      </c>
      <c r="BP463">
        <f ca="1"/>
        <v>13.468833333333301</v>
      </c>
      <c r="BQ463">
        <f ca="1"/>
        <v>0.18625010575951101</v>
      </c>
      <c r="BR463" t="str">
        <f ca="1"/>
        <v/>
      </c>
      <c r="BS463">
        <f ca="1"/>
        <v>1.5541888273363601E-6</v>
      </c>
    </row>
    <row r="464" spans="1:71" x14ac:dyDescent="0.3">
      <c r="A464">
        <f ca="1"/>
        <v>724910</v>
      </c>
      <c r="B464" t="str">
        <f ca="1"/>
        <v>NVE CORP /NEW/</v>
      </c>
      <c r="C464" t="str">
        <f ca="1"/>
        <v>NVEC</v>
      </c>
      <c r="D464" t="str">
        <f ca="1"/>
        <v>04 Manufacturing</v>
      </c>
      <c r="E464" t="str">
        <f ca="1"/>
        <v>Semiconductors &amp; Related Devices</v>
      </c>
      <c r="F464" t="str">
        <f ca="1"/>
        <v>3674</v>
      </c>
      <c r="G464" t="str">
        <f ca="1"/>
        <v>11409 VALLEY VIEW ROAD EDEN PRAIRIE, MN 55344</v>
      </c>
      <c r="H464">
        <f ca="1"/>
        <v>2019</v>
      </c>
      <c r="I464" t="str">
        <f ca="1"/>
        <v>FY</v>
      </c>
      <c r="J464">
        <f ca="1"/>
        <v>49.687645000000003</v>
      </c>
      <c r="K464">
        <f ca="1"/>
        <v>83615887</v>
      </c>
      <c r="L464">
        <f ca="1"/>
        <v>27441684</v>
      </c>
      <c r="M464">
        <f ca="1"/>
        <v>6877304</v>
      </c>
      <c r="N464">
        <f ca="1"/>
        <v>2995638</v>
      </c>
      <c r="O464">
        <f ca="1"/>
        <v>4264876</v>
      </c>
      <c r="P464" t="str">
        <f ca="1"/>
        <v/>
      </c>
      <c r="Q464">
        <f ca="1"/>
        <v>894835</v>
      </c>
      <c r="R464" t="str">
        <f ca="1"/>
        <v/>
      </c>
      <c r="S464" t="str">
        <f ca="1"/>
        <v/>
      </c>
      <c r="T464" t="str">
        <f ca="1"/>
        <v/>
      </c>
      <c r="U464">
        <f ca="1"/>
        <v>835676</v>
      </c>
      <c r="V464">
        <f ca="1"/>
        <v>375188</v>
      </c>
      <c r="W464" t="str">
        <f ca="1"/>
        <v/>
      </c>
      <c r="X464" t="str">
        <f ca="1"/>
        <v/>
      </c>
      <c r="Y464" t="str">
        <f ca="1"/>
        <v/>
      </c>
      <c r="Z464">
        <f ca="1"/>
        <v>82780211</v>
      </c>
      <c r="AA464" t="str">
        <f ca="1"/>
        <v/>
      </c>
      <c r="AB464">
        <f ca="1"/>
        <v>62903918</v>
      </c>
      <c r="AC464">
        <f ca="1"/>
        <v>48460</v>
      </c>
      <c r="AD464">
        <f ca="1"/>
        <v>4846010</v>
      </c>
      <c r="AE464">
        <f ca="1"/>
        <v>21256225</v>
      </c>
      <c r="AF464">
        <f ca="1"/>
        <v>26472337</v>
      </c>
      <c r="AG464">
        <f ca="1"/>
        <v>5216112</v>
      </c>
      <c r="AH464">
        <f ca="1"/>
        <v>15924562</v>
      </c>
      <c r="AI464">
        <f ca="1"/>
        <v>4107692</v>
      </c>
      <c r="AJ464">
        <f ca="1"/>
        <v>5331663</v>
      </c>
      <c r="AK464">
        <f ca="1"/>
        <v>3201903</v>
      </c>
      <c r="AL464">
        <f ca="1"/>
        <v>14507936</v>
      </c>
      <c r="AM464" t="str">
        <f ca="1"/>
        <v/>
      </c>
      <c r="AN464">
        <f ca="1"/>
        <v>498813</v>
      </c>
      <c r="AO464">
        <f ca="1"/>
        <v>14218994</v>
      </c>
      <c r="AP464" t="str">
        <f ca="1"/>
        <v/>
      </c>
      <c r="AQ464">
        <f ca="1"/>
        <v>705197</v>
      </c>
      <c r="AR464" t="str">
        <f ca="1"/>
        <v/>
      </c>
      <c r="AS464">
        <f ca="1"/>
        <v>7059328</v>
      </c>
      <c r="AT464">
        <f ca="1"/>
        <v>-19156100</v>
      </c>
      <c r="AU464" t="str">
        <f ca="1"/>
        <v/>
      </c>
      <c r="AV464">
        <f ca="1"/>
        <v>19374040</v>
      </c>
      <c r="AW464">
        <f ca="1"/>
        <v>3</v>
      </c>
      <c r="AX464">
        <f ca="1"/>
        <v>3957657.5</v>
      </c>
      <c r="AY464">
        <f ca="1"/>
        <v>0.60155482305925601</v>
      </c>
      <c r="AZ464" t="str">
        <f ca="1"/>
        <v/>
      </c>
      <c r="BA464" t="str">
        <f ca="1"/>
        <v/>
      </c>
      <c r="BB464" t="str">
        <f ca="1"/>
        <v/>
      </c>
      <c r="BC464">
        <f ca="1"/>
        <v>0.537126510591037</v>
      </c>
      <c r="BD464" t="str">
        <f ca="1"/>
        <v/>
      </c>
      <c r="BE464">
        <f ca="1"/>
        <v>0.80295989734491502</v>
      </c>
      <c r="BF464">
        <f ca="1"/>
        <v>1.3179796382077</v>
      </c>
      <c r="BG464">
        <f ca="1"/>
        <v>0.316594584471728</v>
      </c>
      <c r="BH464">
        <f ca="1"/>
        <v>0.266668107164094</v>
      </c>
      <c r="BI464" t="str">
        <f ca="1"/>
        <v/>
      </c>
      <c r="BJ464" t="str">
        <f ca="1"/>
        <v/>
      </c>
      <c r="BK464">
        <f ca="1"/>
        <v>0.15516922438695199</v>
      </c>
      <c r="BL464" t="str">
        <f ca="1"/>
        <v/>
      </c>
      <c r="BM464" t="str">
        <f ca="1"/>
        <v/>
      </c>
      <c r="BN464">
        <f ca="1"/>
        <v>8.2296296650855094</v>
      </c>
      <c r="BO464">
        <f ca="1"/>
        <v>27.7342032079418</v>
      </c>
      <c r="BP464">
        <f ca="1"/>
        <v>16.5625483333333</v>
      </c>
      <c r="BQ464">
        <f ca="1"/>
        <v>0.175258504716786</v>
      </c>
      <c r="BR464" t="str">
        <f ca="1"/>
        <v/>
      </c>
      <c r="BS464">
        <f ca="1"/>
        <v>1.8007073574625201E-6</v>
      </c>
    </row>
    <row r="465" spans="1:71" x14ac:dyDescent="0.3">
      <c r="A465">
        <f ca="1"/>
        <v>724910</v>
      </c>
      <c r="B465" t="str">
        <f ca="1"/>
        <v>NVE CORP /NEW/</v>
      </c>
      <c r="C465" t="str">
        <f ca="1"/>
        <v>NVEC</v>
      </c>
      <c r="D465" t="str">
        <f ca="1"/>
        <v>04 Manufacturing</v>
      </c>
      <c r="E465" t="str">
        <f ca="1"/>
        <v>Semiconductors &amp; Related Devices</v>
      </c>
      <c r="F465" t="str">
        <f ca="1"/>
        <v>3674</v>
      </c>
      <c r="G465" t="str">
        <f ca="1"/>
        <v>11409 VALLEY VIEW ROAD EDEN PRAIRIE, MN 55344</v>
      </c>
      <c r="H465">
        <f ca="1"/>
        <v>2018</v>
      </c>
      <c r="I465" t="str">
        <f ca="1"/>
        <v>FY</v>
      </c>
      <c r="J465">
        <f ca="1"/>
        <v>62.125075000000002</v>
      </c>
      <c r="K465">
        <f ca="1"/>
        <v>87431465</v>
      </c>
      <c r="L465">
        <f ca="1"/>
        <v>32695269</v>
      </c>
      <c r="M465">
        <f ca="1"/>
        <v>4755082</v>
      </c>
      <c r="N465">
        <f ca="1"/>
        <v>2888779</v>
      </c>
      <c r="O465">
        <f ca="1"/>
        <v>3650439</v>
      </c>
      <c r="P465" t="str">
        <f ca="1"/>
        <v/>
      </c>
      <c r="Q465">
        <f ca="1"/>
        <v>1325383</v>
      </c>
      <c r="R465" t="str">
        <f ca="1"/>
        <v/>
      </c>
      <c r="S465" t="str">
        <f ca="1"/>
        <v/>
      </c>
      <c r="T465" t="str">
        <f ca="1"/>
        <v/>
      </c>
      <c r="U465">
        <f ca="1"/>
        <v>989725</v>
      </c>
      <c r="V465">
        <f ca="1"/>
        <v>414970</v>
      </c>
      <c r="W465" t="str">
        <f ca="1"/>
        <v/>
      </c>
      <c r="X465" t="str">
        <f ca="1"/>
        <v/>
      </c>
      <c r="Y465" t="str">
        <f ca="1"/>
        <v/>
      </c>
      <c r="Z465">
        <f ca="1"/>
        <v>86441740</v>
      </c>
      <c r="AA465" t="str">
        <f ca="1"/>
        <v/>
      </c>
      <c r="AB465">
        <f ca="1"/>
        <v>67709657</v>
      </c>
      <c r="AC465">
        <f ca="1"/>
        <v>48420</v>
      </c>
      <c r="AD465">
        <f ca="1"/>
        <v>4842010</v>
      </c>
      <c r="AE465">
        <f ca="1"/>
        <v>23589137</v>
      </c>
      <c r="AF465">
        <f ca="1"/>
        <v>29863881</v>
      </c>
      <c r="AG465">
        <f ca="1"/>
        <v>6274744</v>
      </c>
      <c r="AH465">
        <f ca="1"/>
        <v>18450627</v>
      </c>
      <c r="AI465">
        <f ca="1"/>
        <v>3702918</v>
      </c>
      <c r="AJ465">
        <f ca="1"/>
        <v>5138510</v>
      </c>
      <c r="AK465">
        <f ca="1"/>
        <v>6096152</v>
      </c>
      <c r="AL465">
        <f ca="1"/>
        <v>13912672</v>
      </c>
      <c r="AM465" t="str">
        <f ca="1"/>
        <v/>
      </c>
      <c r="AN465">
        <f ca="1"/>
        <v>692665</v>
      </c>
      <c r="AO465">
        <f ca="1"/>
        <v>15151928</v>
      </c>
      <c r="AP465" t="str">
        <f ca="1"/>
        <v/>
      </c>
      <c r="AQ465">
        <f ca="1"/>
        <v>979652</v>
      </c>
      <c r="AR465" t="str">
        <f ca="1"/>
        <v/>
      </c>
      <c r="AS465">
        <f ca="1"/>
        <v>717790</v>
      </c>
      <c r="AT465">
        <f ca="1"/>
        <v>-19314000</v>
      </c>
      <c r="AU465" t="str">
        <f ca="1"/>
        <v/>
      </c>
      <c r="AV465">
        <f ca="1"/>
        <v>19365040</v>
      </c>
      <c r="AW465">
        <f ca="1"/>
        <v>2.87</v>
      </c>
      <c r="AX465">
        <f ca="1"/>
        <v>3504368.5</v>
      </c>
      <c r="AY465">
        <f ca="1"/>
        <v>0.61782415353181996</v>
      </c>
      <c r="AZ465" t="str">
        <f ca="1"/>
        <v/>
      </c>
      <c r="BA465" t="str">
        <f ca="1"/>
        <v/>
      </c>
      <c r="BB465" t="str">
        <f ca="1"/>
        <v/>
      </c>
      <c r="BC465">
        <f ca="1"/>
        <v>0.50736633996097202</v>
      </c>
      <c r="BD465" t="str">
        <f ca="1"/>
        <v/>
      </c>
      <c r="BE465">
        <f ca="1"/>
        <v>0.78988852788423602</v>
      </c>
      <c r="BF465">
        <f ca="1"/>
        <v>1.7905491388819399</v>
      </c>
      <c r="BG465">
        <f ca="1"/>
        <v>0.34156903352814699</v>
      </c>
      <c r="BH465">
        <f ca="1"/>
        <v>2.4035389104316299E-2</v>
      </c>
      <c r="BI465" t="str">
        <f ca="1"/>
        <v/>
      </c>
      <c r="BJ465" t="str">
        <f ca="1"/>
        <v/>
      </c>
      <c r="BK465">
        <f ca="1"/>
        <v>0.123993194320591</v>
      </c>
      <c r="BL465" t="str">
        <f ca="1"/>
        <v/>
      </c>
      <c r="BM465" t="str">
        <f ca="1"/>
        <v/>
      </c>
      <c r="BN465">
        <f ca="1"/>
        <v>4.80444770011872</v>
      </c>
      <c r="BO465">
        <f ca="1"/>
        <v>29.3463638889591</v>
      </c>
      <c r="BP465">
        <f ca="1"/>
        <v>21.646367595818798</v>
      </c>
      <c r="BQ465">
        <f ca="1"/>
        <v>0.16094854175772</v>
      </c>
      <c r="BR465" t="str">
        <f ca="1"/>
        <v/>
      </c>
      <c r="BS465">
        <f ca="1"/>
        <v>2.0626489616011901E-6</v>
      </c>
    </row>
    <row r="466" spans="1:71" x14ac:dyDescent="0.3">
      <c r="A466">
        <f ca="1"/>
        <v>724910</v>
      </c>
      <c r="B466" t="str">
        <f ca="1"/>
        <v>NVE CORP /NEW/</v>
      </c>
      <c r="C466" t="str">
        <f ca="1"/>
        <v>NVEC</v>
      </c>
      <c r="D466" t="str">
        <f ca="1"/>
        <v>04 Manufacturing</v>
      </c>
      <c r="E466" t="str">
        <f ca="1"/>
        <v>Semiconductors &amp; Related Devices</v>
      </c>
      <c r="F466" t="str">
        <f ca="1"/>
        <v>3674</v>
      </c>
      <c r="G466" t="str">
        <f ca="1"/>
        <v>11409 VALLEY VIEW ROAD EDEN PRAIRIE, MN 55344</v>
      </c>
      <c r="H466">
        <f ca="1"/>
        <v>2017</v>
      </c>
      <c r="I466" t="str">
        <f ca="1"/>
        <v>FY</v>
      </c>
      <c r="J466">
        <f ca="1"/>
        <v>48.510474000000002</v>
      </c>
      <c r="K466">
        <f ca="1"/>
        <v>93774806</v>
      </c>
      <c r="L466">
        <f ca="1"/>
        <v>35193580</v>
      </c>
      <c r="M466">
        <f ca="1"/>
        <v>8199364</v>
      </c>
      <c r="N466">
        <f ca="1"/>
        <v>3436802</v>
      </c>
      <c r="O466">
        <f ca="1"/>
        <v>3358298</v>
      </c>
      <c r="P466" t="str">
        <f ca="1"/>
        <v/>
      </c>
      <c r="Q466">
        <f ca="1"/>
        <v>1413248</v>
      </c>
      <c r="R466" t="str">
        <f ca="1"/>
        <v/>
      </c>
      <c r="S466" t="str">
        <f ca="1"/>
        <v/>
      </c>
      <c r="T466" t="str">
        <f ca="1"/>
        <v/>
      </c>
      <c r="U466">
        <f ca="1"/>
        <v>1095321</v>
      </c>
      <c r="V466">
        <f ca="1"/>
        <v>376275</v>
      </c>
      <c r="W466" t="str">
        <f ca="1"/>
        <v/>
      </c>
      <c r="X466" t="str">
        <f ca="1"/>
        <v/>
      </c>
      <c r="Y466" t="str">
        <f ca="1"/>
        <v/>
      </c>
      <c r="Z466">
        <f ca="1"/>
        <v>92679485</v>
      </c>
      <c r="AA466" t="str">
        <f ca="1"/>
        <v/>
      </c>
      <c r="AB466">
        <f ca="1"/>
        <v>73162025</v>
      </c>
      <c r="AC466">
        <f ca="1"/>
        <v>48410</v>
      </c>
      <c r="AD466">
        <f ca="1"/>
        <v>4841010</v>
      </c>
      <c r="AE466">
        <f ca="1"/>
        <v>22247902</v>
      </c>
      <c r="AF466">
        <f ca="1"/>
        <v>28326196</v>
      </c>
      <c r="AG466">
        <f ca="1"/>
        <v>6078294</v>
      </c>
      <c r="AH466">
        <f ca="1"/>
        <v>17445203</v>
      </c>
      <c r="AI466">
        <f ca="1"/>
        <v>3344101</v>
      </c>
      <c r="AJ466">
        <f ca="1"/>
        <v>4802699</v>
      </c>
      <c r="AK466">
        <f ca="1"/>
        <v>6147142</v>
      </c>
      <c r="AL466">
        <f ca="1"/>
        <v>12948869</v>
      </c>
      <c r="AM466" t="str">
        <f ca="1"/>
        <v/>
      </c>
      <c r="AN466" t="str">
        <f ca="1"/>
        <v/>
      </c>
      <c r="AO466" t="str">
        <f ca="1"/>
        <v/>
      </c>
      <c r="AP466" t="str">
        <f ca="1"/>
        <v/>
      </c>
      <c r="AQ466">
        <f ca="1"/>
        <v>1147451</v>
      </c>
      <c r="AR466" t="str">
        <f ca="1"/>
        <v/>
      </c>
      <c r="AS466" t="str">
        <f ca="1"/>
        <v/>
      </c>
      <c r="AT466" t="str">
        <f ca="1"/>
        <v/>
      </c>
      <c r="AU466" t="str">
        <f ca="1"/>
        <v/>
      </c>
      <c r="AV466">
        <f ca="1"/>
        <v>19346040</v>
      </c>
      <c r="AW466">
        <f ca="1"/>
        <v>2.68</v>
      </c>
      <c r="AX466" t="str">
        <f ca="1"/>
        <v/>
      </c>
      <c r="AY466">
        <f ca="1"/>
        <v>0.61586818787810405</v>
      </c>
      <c r="AZ466" t="str">
        <f ca="1"/>
        <v/>
      </c>
      <c r="BA466" t="str">
        <f ca="1"/>
        <v/>
      </c>
      <c r="BB466" t="str">
        <f ca="1"/>
        <v/>
      </c>
      <c r="BC466" t="str">
        <f ca="1"/>
        <v/>
      </c>
      <c r="BD466" t="str">
        <f ca="1"/>
        <v/>
      </c>
      <c r="BE466">
        <f ca="1"/>
        <v>0.78541792198288796</v>
      </c>
      <c r="BF466" t="str">
        <f ca="1"/>
        <v/>
      </c>
      <c r="BG466">
        <f ca="1"/>
        <v>0.30206616476497999</v>
      </c>
      <c r="BH466" t="str">
        <f ca="1"/>
        <v/>
      </c>
      <c r="BI466" t="str">
        <f ca="1"/>
        <v/>
      </c>
      <c r="BJ466" t="str">
        <f ca="1"/>
        <v/>
      </c>
      <c r="BK466">
        <f ca="1"/>
        <v>0.118056833328414</v>
      </c>
      <c r="BL466" t="str">
        <f ca="1"/>
        <v/>
      </c>
      <c r="BM466" t="str">
        <f ca="1"/>
        <v/>
      </c>
      <c r="BN466">
        <f ca="1"/>
        <v>7.4858091828788096</v>
      </c>
      <c r="BO466">
        <f ca="1"/>
        <v>29.064796529967001</v>
      </c>
      <c r="BP466">
        <f ca="1"/>
        <v>18.100923134328401</v>
      </c>
      <c r="BQ466">
        <f ca="1"/>
        <v>0.13971666976785599</v>
      </c>
      <c r="BR466" t="str">
        <f ca="1"/>
        <v/>
      </c>
      <c r="BS466">
        <f ca="1"/>
        <v>1.4027707460825901E-6</v>
      </c>
    </row>
    <row r="467" spans="1:71" x14ac:dyDescent="0.3">
      <c r="A467">
        <f ca="1"/>
        <v>1413447</v>
      </c>
      <c r="B467" t="str">
        <f ca="1"/>
        <v>NXP Semiconductors N.V.</v>
      </c>
      <c r="C467" t="str">
        <f ca="1"/>
        <v>NXPI</v>
      </c>
      <c r="D467" t="str">
        <f ca="1"/>
        <v>04 Manufacturing</v>
      </c>
      <c r="E467" t="str">
        <f ca="1"/>
        <v>Semiconductors &amp; Related Devices</v>
      </c>
      <c r="F467" t="str">
        <f ca="1"/>
        <v>3674</v>
      </c>
      <c r="G467" t="str">
        <f ca="1"/>
        <v>None None, None None</v>
      </c>
      <c r="H467">
        <f ca="1"/>
        <v>2026</v>
      </c>
      <c r="I467" t="str">
        <f ca="1"/>
        <v>FY</v>
      </c>
      <c r="J467">
        <f ca="1"/>
        <v>217.696382</v>
      </c>
      <c r="K467" t="str">
        <f ca="1"/>
        <v/>
      </c>
      <c r="L467" t="str">
        <f ca="1"/>
        <v/>
      </c>
      <c r="M467" t="str">
        <f ca="1"/>
        <v/>
      </c>
      <c r="N467" t="str">
        <f ca="1"/>
        <v/>
      </c>
      <c r="O467" t="str">
        <f ca="1"/>
        <v/>
      </c>
      <c r="P467" t="str">
        <f ca="1"/>
        <v/>
      </c>
      <c r="Q467" t="str">
        <f ca="1"/>
        <v/>
      </c>
      <c r="R467" t="str">
        <f ca="1"/>
        <v/>
      </c>
      <c r="S467" t="str">
        <f ca="1"/>
        <v/>
      </c>
      <c r="T467" t="str">
        <f ca="1"/>
        <v/>
      </c>
      <c r="U467" t="str">
        <f ca="1"/>
        <v/>
      </c>
      <c r="V467" t="str">
        <f ca="1"/>
        <v/>
      </c>
      <c r="W467" t="str">
        <f ca="1"/>
        <v/>
      </c>
      <c r="X467" t="str">
        <f ca="1"/>
        <v/>
      </c>
      <c r="Y467" t="str">
        <f ca="1"/>
        <v/>
      </c>
      <c r="Z467" t="str">
        <f ca="1"/>
        <v/>
      </c>
      <c r="AA467" t="str">
        <f ca="1"/>
        <v/>
      </c>
      <c r="AB467" t="str">
        <f ca="1"/>
        <v/>
      </c>
      <c r="AC467" t="str">
        <f ca="1"/>
        <v/>
      </c>
      <c r="AD467" t="str">
        <f ca="1"/>
        <v/>
      </c>
      <c r="AE467" t="str">
        <f ca="1"/>
        <v/>
      </c>
      <c r="AF467" t="str">
        <f ca="1"/>
        <v/>
      </c>
      <c r="AG467" t="str">
        <f ca="1"/>
        <v/>
      </c>
      <c r="AH467" t="str">
        <f ca="1"/>
        <v/>
      </c>
      <c r="AI467" t="str">
        <f ca="1"/>
        <v/>
      </c>
      <c r="AJ467" t="str">
        <f ca="1"/>
        <v/>
      </c>
      <c r="AK467" t="str">
        <f ca="1"/>
        <v/>
      </c>
      <c r="AL467" t="str">
        <f ca="1"/>
        <v/>
      </c>
      <c r="AM467" t="str">
        <f ca="1"/>
        <v/>
      </c>
      <c r="AN467" t="str">
        <f ca="1"/>
        <v/>
      </c>
      <c r="AO467" t="str">
        <f ca="1"/>
        <v/>
      </c>
      <c r="AP467" t="str">
        <f ca="1"/>
        <v/>
      </c>
      <c r="AQ467" t="str">
        <f ca="1"/>
        <v/>
      </c>
      <c r="AR467" t="str">
        <f ca="1"/>
        <v/>
      </c>
      <c r="AS467" t="str">
        <f ca="1"/>
        <v/>
      </c>
      <c r="AT467" t="str">
        <f ca="1"/>
        <v/>
      </c>
      <c r="AU467" t="str">
        <f ca="1"/>
        <v/>
      </c>
      <c r="AV467" t="str">
        <f ca="1"/>
        <v/>
      </c>
      <c r="AW467" t="str">
        <f ca="1"/>
        <v/>
      </c>
      <c r="AX467" t="str">
        <f ca="1"/>
        <v/>
      </c>
      <c r="AY467" t="str">
        <f ca="1"/>
        <v/>
      </c>
      <c r="AZ467" t="str">
        <f ca="1"/>
        <v/>
      </c>
      <c r="BA467" t="str">
        <f ca="1"/>
        <v/>
      </c>
      <c r="BB467" t="str">
        <f ca="1"/>
        <v/>
      </c>
      <c r="BC467" t="str">
        <f ca="1"/>
        <v/>
      </c>
      <c r="BD467" t="str">
        <f ca="1"/>
        <v/>
      </c>
      <c r="BE467" t="str">
        <f ca="1"/>
        <v/>
      </c>
      <c r="BF467" t="str">
        <f ca="1"/>
        <v/>
      </c>
      <c r="BG467" t="str">
        <f ca="1"/>
        <v/>
      </c>
      <c r="BH467" t="str">
        <f ca="1"/>
        <v/>
      </c>
      <c r="BI467" t="str">
        <f ca="1"/>
        <v/>
      </c>
      <c r="BJ467" t="str">
        <f ca="1"/>
        <v/>
      </c>
      <c r="BK467" t="str">
        <f ca="1"/>
        <v/>
      </c>
      <c r="BL467" t="str">
        <f ca="1"/>
        <v/>
      </c>
      <c r="BM467" t="str">
        <f ca="1"/>
        <v/>
      </c>
      <c r="BN467" t="str">
        <f ca="1"/>
        <v/>
      </c>
      <c r="BO467" t="str">
        <f ca="1"/>
        <v/>
      </c>
      <c r="BP467" t="str">
        <f ca="1"/>
        <v/>
      </c>
      <c r="BQ467" t="str">
        <f ca="1"/>
        <v/>
      </c>
      <c r="BR467" t="str">
        <f ca="1"/>
        <v/>
      </c>
      <c r="BS467" t="str">
        <f ca="1"/>
        <v/>
      </c>
    </row>
    <row r="468" spans="1:71" x14ac:dyDescent="0.3">
      <c r="A468">
        <f ca="1"/>
        <v>1413447</v>
      </c>
      <c r="B468" t="str">
        <f ca="1"/>
        <v>NXP Semiconductors N.V.</v>
      </c>
      <c r="C468" t="str">
        <f ca="1"/>
        <v>NXPI</v>
      </c>
      <c r="D468" t="str">
        <f ca="1"/>
        <v>04 Manufacturing</v>
      </c>
      <c r="E468" t="str">
        <f ca="1"/>
        <v>Semiconductors &amp; Related Devices</v>
      </c>
      <c r="F468" t="str">
        <f ca="1"/>
        <v>3674</v>
      </c>
      <c r="G468" t="str">
        <f ca="1"/>
        <v>None None, None None</v>
      </c>
      <c r="H468">
        <f ca="1"/>
        <v>2025</v>
      </c>
      <c r="I468" t="str">
        <f ca="1"/>
        <v>FY</v>
      </c>
      <c r="J468">
        <f ca="1"/>
        <v>206.66968700000001</v>
      </c>
      <c r="K468">
        <f ca="1"/>
        <v>26560000000</v>
      </c>
      <c r="L468">
        <f ca="1"/>
        <v>7940000000</v>
      </c>
      <c r="M468">
        <f ca="1"/>
        <v>3267000000</v>
      </c>
      <c r="N468">
        <f ca="1"/>
        <v>1055000000</v>
      </c>
      <c r="O468">
        <f ca="1"/>
        <v>2577000000</v>
      </c>
      <c r="P468" t="str">
        <f ca="1"/>
        <v/>
      </c>
      <c r="Q468">
        <f ca="1"/>
        <v>2977000000</v>
      </c>
      <c r="R468" t="str">
        <f ca="1"/>
        <v/>
      </c>
      <c r="S468">
        <f ca="1"/>
        <v>10299000000</v>
      </c>
      <c r="T468" t="str">
        <f ca="1"/>
        <v/>
      </c>
      <c r="U468">
        <f ca="1"/>
        <v>3881000000</v>
      </c>
      <c r="V468">
        <f ca="1"/>
        <v>997000000</v>
      </c>
      <c r="W468" t="str">
        <f ca="1"/>
        <v/>
      </c>
      <c r="X468">
        <f ca="1"/>
        <v>1250000000</v>
      </c>
      <c r="Y468">
        <f ca="1"/>
        <v>11040000000</v>
      </c>
      <c r="Z468">
        <f ca="1"/>
        <v>10056000000</v>
      </c>
      <c r="AA468" t="str">
        <f ca="1"/>
        <v/>
      </c>
      <c r="AB468">
        <f ca="1"/>
        <v>-1354000000</v>
      </c>
      <c r="AC468">
        <f ca="1"/>
        <v>56000000</v>
      </c>
      <c r="AD468" t="str">
        <f ca="1"/>
        <v/>
      </c>
      <c r="AE468">
        <f ca="1"/>
        <v>6716000000</v>
      </c>
      <c r="AF468" t="str">
        <f ca="1"/>
        <v/>
      </c>
      <c r="AG468">
        <f ca="1"/>
        <v>5553000000</v>
      </c>
      <c r="AH468">
        <f ca="1"/>
        <v>3047000000</v>
      </c>
      <c r="AI468">
        <f ca="1"/>
        <v>2360000000</v>
      </c>
      <c r="AJ468">
        <f ca="1"/>
        <v>3681000000</v>
      </c>
      <c r="AK468">
        <f ca="1"/>
        <v>525000000</v>
      </c>
      <c r="AL468">
        <f ca="1"/>
        <v>2021000000</v>
      </c>
      <c r="AM468">
        <f ca="1"/>
        <v>466000000</v>
      </c>
      <c r="AN468" t="str">
        <f ca="1"/>
        <v/>
      </c>
      <c r="AO468">
        <f ca="1"/>
        <v>2820000000</v>
      </c>
      <c r="AP468" t="str">
        <f ca="1"/>
        <v/>
      </c>
      <c r="AQ468">
        <f ca="1"/>
        <v>832000000</v>
      </c>
      <c r="AR468" t="str">
        <f ca="1"/>
        <v/>
      </c>
      <c r="AS468">
        <f ca="1"/>
        <v>-2357000000</v>
      </c>
      <c r="AT468">
        <f ca="1"/>
        <v>-494000000</v>
      </c>
      <c r="AU468" t="str">
        <f ca="1"/>
        <v/>
      </c>
      <c r="AV468" t="str">
        <f ca="1"/>
        <v/>
      </c>
      <c r="AW468">
        <f ca="1"/>
        <v>8</v>
      </c>
      <c r="AX468">
        <f ca="1"/>
        <v>2466500000</v>
      </c>
      <c r="AY468" t="str">
        <f ca="1"/>
        <v/>
      </c>
      <c r="AZ468">
        <f ca="1"/>
        <v>3012000000</v>
      </c>
      <c r="BA468">
        <f ca="1"/>
        <v>3012000000</v>
      </c>
      <c r="BB468" t="str">
        <f ca="1"/>
        <v/>
      </c>
      <c r="BC468" t="str">
        <f ca="1"/>
        <v/>
      </c>
      <c r="BD468" t="str">
        <f ca="1"/>
        <v/>
      </c>
      <c r="BE468" t="str">
        <f ca="1"/>
        <v/>
      </c>
      <c r="BF468">
        <f ca="1"/>
        <v>2.25136833569836</v>
      </c>
      <c r="BG468" t="str">
        <f ca="1"/>
        <v/>
      </c>
      <c r="BH468" t="str">
        <f ca="1"/>
        <v/>
      </c>
      <c r="BI468" t="str">
        <f ca="1"/>
        <v/>
      </c>
      <c r="BJ468" t="str">
        <f ca="1"/>
        <v/>
      </c>
      <c r="BK468" t="str">
        <f ca="1"/>
        <v/>
      </c>
      <c r="BL468" t="str">
        <f ca="1"/>
        <v/>
      </c>
      <c r="BM468">
        <f ca="1"/>
        <v>6.4635193133047197</v>
      </c>
      <c r="BN468">
        <f ca="1"/>
        <v>0.84179335222880702</v>
      </c>
      <c r="BO468">
        <f ca="1"/>
        <v>1.3818603452718401</v>
      </c>
      <c r="BP468">
        <f ca="1"/>
        <v>25.833710875000001</v>
      </c>
      <c r="BQ468">
        <f ca="1"/>
        <v>0.20097454256165501</v>
      </c>
      <c r="BR468" t="str">
        <f ca="1"/>
        <v/>
      </c>
      <c r="BS468">
        <f ca="1"/>
        <v>1.6441502545743799E-7</v>
      </c>
    </row>
    <row r="469" spans="1:71" x14ac:dyDescent="0.3">
      <c r="A469">
        <f ca="1"/>
        <v>1413447</v>
      </c>
      <c r="B469" t="str">
        <f ca="1"/>
        <v>NXP Semiconductors N.V.</v>
      </c>
      <c r="C469" t="str">
        <f ca="1"/>
        <v>NXPI</v>
      </c>
      <c r="D469" t="str">
        <f ca="1"/>
        <v>04 Manufacturing</v>
      </c>
      <c r="E469" t="str">
        <f ca="1"/>
        <v>Semiconductors &amp; Related Devices</v>
      </c>
      <c r="F469" t="str">
        <f ca="1"/>
        <v>3674</v>
      </c>
      <c r="G469" t="str">
        <f ca="1"/>
        <v>None None, None None</v>
      </c>
      <c r="H469">
        <f ca="1"/>
        <v>2024</v>
      </c>
      <c r="I469" t="str">
        <f ca="1"/>
        <v>FY</v>
      </c>
      <c r="J469">
        <f ca="1"/>
        <v>233.24464499999999</v>
      </c>
      <c r="K469">
        <f ca="1"/>
        <v>24385000000</v>
      </c>
      <c r="L469">
        <f ca="1"/>
        <v>7305000000</v>
      </c>
      <c r="M469">
        <f ca="1"/>
        <v>3292000000</v>
      </c>
      <c r="N469">
        <f ca="1"/>
        <v>1032000000</v>
      </c>
      <c r="O469">
        <f ca="1"/>
        <v>2356000000</v>
      </c>
      <c r="P469" t="str">
        <f ca="1"/>
        <v/>
      </c>
      <c r="Q469">
        <f ca="1"/>
        <v>3267000000</v>
      </c>
      <c r="R469" t="str">
        <f ca="1"/>
        <v/>
      </c>
      <c r="S469">
        <f ca="1"/>
        <v>9930000000</v>
      </c>
      <c r="T469" t="str">
        <f ca="1"/>
        <v/>
      </c>
      <c r="U469">
        <f ca="1"/>
        <v>3098000000</v>
      </c>
      <c r="V469">
        <f ca="1"/>
        <v>1017000000</v>
      </c>
      <c r="W469" t="str">
        <f ca="1"/>
        <v/>
      </c>
      <c r="X469">
        <f ca="1"/>
        <v>500000000</v>
      </c>
      <c r="Y469">
        <f ca="1"/>
        <v>10420000000</v>
      </c>
      <c r="Z469">
        <f ca="1"/>
        <v>9183000000</v>
      </c>
      <c r="AA469" t="str">
        <f ca="1"/>
        <v/>
      </c>
      <c r="AB469">
        <f ca="1"/>
        <v>-1814000000</v>
      </c>
      <c r="AC469">
        <f ca="1"/>
        <v>56000000</v>
      </c>
      <c r="AD469" t="str">
        <f ca="1"/>
        <v/>
      </c>
      <c r="AE469">
        <f ca="1"/>
        <v>7119000000</v>
      </c>
      <c r="AF469" t="str">
        <f ca="1"/>
        <v/>
      </c>
      <c r="AG469">
        <f ca="1"/>
        <v>5495000000</v>
      </c>
      <c r="AH469">
        <f ca="1"/>
        <v>3417000000</v>
      </c>
      <c r="AI469">
        <f ca="1"/>
        <v>2347000000</v>
      </c>
      <c r="AJ469">
        <f ca="1"/>
        <v>3647000000</v>
      </c>
      <c r="AK469">
        <f ca="1"/>
        <v>545000000</v>
      </c>
      <c r="AL469">
        <f ca="1"/>
        <v>2510000000</v>
      </c>
      <c r="AM469">
        <f ca="1"/>
        <v>398000000</v>
      </c>
      <c r="AN469" t="str">
        <f ca="1"/>
        <v/>
      </c>
      <c r="AO469">
        <f ca="1"/>
        <v>2782000000</v>
      </c>
      <c r="AP469" t="str">
        <f ca="1"/>
        <v/>
      </c>
      <c r="AQ469">
        <f ca="1"/>
        <v>925000000</v>
      </c>
      <c r="AR469" t="str">
        <f ca="1"/>
        <v/>
      </c>
      <c r="AS469">
        <f ca="1"/>
        <v>-686000000</v>
      </c>
      <c r="AT469">
        <f ca="1"/>
        <v>-2662000000</v>
      </c>
      <c r="AU469" t="str">
        <f ca="1"/>
        <v/>
      </c>
      <c r="AV469" t="str">
        <f ca="1"/>
        <v/>
      </c>
      <c r="AW469">
        <f ca="1"/>
        <v>9.84</v>
      </c>
      <c r="AX469">
        <f ca="1"/>
        <v>2245000000</v>
      </c>
      <c r="AY469" t="str">
        <f ca="1"/>
        <v/>
      </c>
      <c r="AZ469">
        <f ca="1"/>
        <v>3453000000</v>
      </c>
      <c r="BA469">
        <f ca="1"/>
        <v>3453000000</v>
      </c>
      <c r="BB469" t="str">
        <f ca="1"/>
        <v/>
      </c>
      <c r="BC469" t="str">
        <f ca="1"/>
        <v/>
      </c>
      <c r="BD469" t="str">
        <f ca="1"/>
        <v/>
      </c>
      <c r="BE469" t="str">
        <f ca="1"/>
        <v/>
      </c>
      <c r="BF469">
        <f ca="1"/>
        <v>2.44766146993318</v>
      </c>
      <c r="BG469" t="str">
        <f ca="1"/>
        <v/>
      </c>
      <c r="BH469" t="str">
        <f ca="1"/>
        <v/>
      </c>
      <c r="BI469" t="str">
        <f ca="1"/>
        <v/>
      </c>
      <c r="BJ469" t="str">
        <f ca="1"/>
        <v/>
      </c>
      <c r="BK469" t="str">
        <f ca="1"/>
        <v/>
      </c>
      <c r="BL469" t="str">
        <f ca="1"/>
        <v/>
      </c>
      <c r="BM469">
        <f ca="1"/>
        <v>8.6758793969849304</v>
      </c>
      <c r="BN469">
        <f ca="1"/>
        <v>1.0626210458360199</v>
      </c>
      <c r="BO469">
        <f ca="1"/>
        <v>1.5974822466107199</v>
      </c>
      <c r="BP469">
        <f ca="1"/>
        <v>23.703724085365899</v>
      </c>
      <c r="BQ469">
        <f ca="1"/>
        <v>0.27333115539584002</v>
      </c>
      <c r="BR469" t="str">
        <f ca="1"/>
        <v/>
      </c>
      <c r="BS469">
        <f ca="1"/>
        <v>2.4993219065664802E-7</v>
      </c>
    </row>
    <row r="470" spans="1:71" x14ac:dyDescent="0.3">
      <c r="A470">
        <f ca="1"/>
        <v>1413447</v>
      </c>
      <c r="B470" t="str">
        <f ca="1"/>
        <v>NXP Semiconductors N.V.</v>
      </c>
      <c r="C470" t="str">
        <f ca="1"/>
        <v>NXPI</v>
      </c>
      <c r="D470" t="str">
        <f ca="1"/>
        <v>04 Manufacturing</v>
      </c>
      <c r="E470" t="str">
        <f ca="1"/>
        <v>Semiconductors &amp; Related Devices</v>
      </c>
      <c r="F470" t="str">
        <f ca="1"/>
        <v>3674</v>
      </c>
      <c r="G470" t="str">
        <f ca="1"/>
        <v>None None, None None</v>
      </c>
      <c r="H470">
        <f ca="1"/>
        <v>2023</v>
      </c>
      <c r="I470" t="str">
        <f ca="1"/>
        <v>FY</v>
      </c>
      <c r="J470">
        <f ca="1"/>
        <v>181.01363599999999</v>
      </c>
      <c r="K470">
        <f ca="1"/>
        <v>24353000000</v>
      </c>
      <c r="L470">
        <f ca="1"/>
        <v>7864000000</v>
      </c>
      <c r="M470">
        <f ca="1"/>
        <v>3862000000</v>
      </c>
      <c r="N470">
        <f ca="1"/>
        <v>894000000</v>
      </c>
      <c r="O470">
        <f ca="1"/>
        <v>2134000000</v>
      </c>
      <c r="P470" t="str">
        <f ca="1"/>
        <v/>
      </c>
      <c r="Q470">
        <f ca="1"/>
        <v>3323000000</v>
      </c>
      <c r="R470" t="str">
        <f ca="1"/>
        <v/>
      </c>
      <c r="S470">
        <f ca="1"/>
        <v>9955000000</v>
      </c>
      <c r="T470" t="str">
        <f ca="1"/>
        <v/>
      </c>
      <c r="U470">
        <f ca="1"/>
        <v>4111000000</v>
      </c>
      <c r="V470">
        <f ca="1"/>
        <v>1164000000</v>
      </c>
      <c r="W470" t="str">
        <f ca="1"/>
        <v/>
      </c>
      <c r="X470">
        <f ca="1"/>
        <v>1000000000</v>
      </c>
      <c r="Y470">
        <f ca="1"/>
        <v>11250000000</v>
      </c>
      <c r="Z470">
        <f ca="1"/>
        <v>8644000000</v>
      </c>
      <c r="AA470" t="str">
        <f ca="1"/>
        <v/>
      </c>
      <c r="AB470">
        <f ca="1"/>
        <v>-2793000000</v>
      </c>
      <c r="AC470">
        <f ca="1"/>
        <v>56000000</v>
      </c>
      <c r="AD470" t="str">
        <f ca="1"/>
        <v/>
      </c>
      <c r="AE470">
        <f ca="1"/>
        <v>7553000000</v>
      </c>
      <c r="AF470" t="str">
        <f ca="1"/>
        <v/>
      </c>
      <c r="AG470">
        <f ca="1"/>
        <v>5723000000</v>
      </c>
      <c r="AH470">
        <f ca="1"/>
        <v>3661000000</v>
      </c>
      <c r="AI470">
        <f ca="1"/>
        <v>2418000000</v>
      </c>
      <c r="AJ470">
        <f ca="1"/>
        <v>3877000000</v>
      </c>
      <c r="AK470">
        <f ca="1"/>
        <v>523000000</v>
      </c>
      <c r="AL470">
        <f ca="1"/>
        <v>2797000000</v>
      </c>
      <c r="AM470">
        <f ca="1"/>
        <v>438000000</v>
      </c>
      <c r="AN470" t="str">
        <f ca="1"/>
        <v/>
      </c>
      <c r="AO470">
        <f ca="1"/>
        <v>3513000000</v>
      </c>
      <c r="AP470" t="str">
        <f ca="1"/>
        <v/>
      </c>
      <c r="AQ470">
        <f ca="1"/>
        <v>1106000000</v>
      </c>
      <c r="AR470" t="str">
        <f ca="1"/>
        <v/>
      </c>
      <c r="AS470">
        <f ca="1"/>
        <v>-1508000000</v>
      </c>
      <c r="AT470">
        <f ca="1"/>
        <v>-1990000000</v>
      </c>
      <c r="AU470" t="str">
        <f ca="1"/>
        <v/>
      </c>
      <c r="AV470" t="str">
        <f ca="1"/>
        <v/>
      </c>
      <c r="AW470">
        <f ca="1"/>
        <v>10.83</v>
      </c>
      <c r="AX470">
        <f ca="1"/>
        <v>1958000000</v>
      </c>
      <c r="AY470" t="str">
        <f ca="1"/>
        <v/>
      </c>
      <c r="AZ470">
        <f ca="1"/>
        <v>3758000000</v>
      </c>
      <c r="BA470">
        <f ca="1"/>
        <v>3758000000</v>
      </c>
      <c r="BB470" t="str">
        <f ca="1"/>
        <v/>
      </c>
      <c r="BC470" t="str">
        <f ca="1"/>
        <v/>
      </c>
      <c r="BD470" t="str">
        <f ca="1"/>
        <v/>
      </c>
      <c r="BE470" t="str">
        <f ca="1"/>
        <v/>
      </c>
      <c r="BF470">
        <f ca="1"/>
        <v>2.9228804902962202</v>
      </c>
      <c r="BG470" t="str">
        <f ca="1"/>
        <v/>
      </c>
      <c r="BH470" t="str">
        <f ca="1"/>
        <v/>
      </c>
      <c r="BI470" t="str">
        <f ca="1"/>
        <v/>
      </c>
      <c r="BJ470" t="str">
        <f ca="1"/>
        <v/>
      </c>
      <c r="BK470" t="str">
        <f ca="1"/>
        <v/>
      </c>
      <c r="BL470" t="str">
        <f ca="1"/>
        <v/>
      </c>
      <c r="BM470">
        <f ca="1"/>
        <v>8.5799086757990892</v>
      </c>
      <c r="BN470">
        <f ca="1"/>
        <v>0.939430795426903</v>
      </c>
      <c r="BO470">
        <f ca="1"/>
        <v>1.3938214546339101</v>
      </c>
      <c r="BP470">
        <f ca="1"/>
        <v>16.714093813481099</v>
      </c>
      <c r="BQ470">
        <f ca="1"/>
        <v>0.32357704766311901</v>
      </c>
      <c r="BR470" t="str">
        <f ca="1"/>
        <v/>
      </c>
      <c r="BS470">
        <f ca="1"/>
        <v>2.2679056893567799E-7</v>
      </c>
    </row>
    <row r="471" spans="1:71" x14ac:dyDescent="0.3">
      <c r="A471">
        <f ca="1"/>
        <v>1413447</v>
      </c>
      <c r="B471" t="str">
        <f ca="1"/>
        <v>NXP Semiconductors N.V.</v>
      </c>
      <c r="C471" t="str">
        <f ca="1"/>
        <v>NXPI</v>
      </c>
      <c r="D471" t="str">
        <f ca="1"/>
        <v>04 Manufacturing</v>
      </c>
      <c r="E471" t="str">
        <f ca="1"/>
        <v>Semiconductors &amp; Related Devices</v>
      </c>
      <c r="F471" t="str">
        <f ca="1"/>
        <v>3674</v>
      </c>
      <c r="G471" t="str">
        <f ca="1"/>
        <v>None None, None None</v>
      </c>
      <c r="H471">
        <f ca="1"/>
        <v>2022</v>
      </c>
      <c r="I471" t="str">
        <f ca="1"/>
        <v>FY</v>
      </c>
      <c r="J471">
        <f ca="1"/>
        <v>162.96083200000001</v>
      </c>
      <c r="K471">
        <f ca="1"/>
        <v>23236000000</v>
      </c>
      <c r="L471">
        <f ca="1"/>
        <v>6935000000</v>
      </c>
      <c r="M471">
        <f ca="1"/>
        <v>3845000000</v>
      </c>
      <c r="N471">
        <f ca="1"/>
        <v>960000000</v>
      </c>
      <c r="O471">
        <f ca="1"/>
        <v>1782000000</v>
      </c>
      <c r="P471" t="str">
        <f ca="1"/>
        <v/>
      </c>
      <c r="Q471">
        <f ca="1"/>
        <v>3105000000</v>
      </c>
      <c r="R471" t="str">
        <f ca="1"/>
        <v/>
      </c>
      <c r="S471">
        <f ca="1"/>
        <v>9943000000</v>
      </c>
      <c r="T471" t="str">
        <f ca="1"/>
        <v/>
      </c>
      <c r="U471">
        <f ca="1"/>
        <v>3270000000</v>
      </c>
      <c r="V471">
        <f ca="1"/>
        <v>1617000000</v>
      </c>
      <c r="W471" t="str">
        <f ca="1"/>
        <v/>
      </c>
      <c r="X471" t="str">
        <f ca="1"/>
        <v/>
      </c>
      <c r="Y471">
        <f ca="1"/>
        <v>11250000000</v>
      </c>
      <c r="Z471">
        <f ca="1"/>
        <v>7449000000</v>
      </c>
      <c r="AA471">
        <f ca="1"/>
        <v>2799000000</v>
      </c>
      <c r="AB471">
        <f ca="1"/>
        <v>-3975000000</v>
      </c>
      <c r="AC471">
        <f ca="1"/>
        <v>56000000</v>
      </c>
      <c r="AD471" t="str">
        <f ca="1"/>
        <v/>
      </c>
      <c r="AE471">
        <f ca="1"/>
        <v>7517000000</v>
      </c>
      <c r="AF471" t="str">
        <f ca="1"/>
        <v/>
      </c>
      <c r="AG471">
        <f ca="1"/>
        <v>5688000000</v>
      </c>
      <c r="AH471">
        <f ca="1"/>
        <v>3797000000</v>
      </c>
      <c r="AI471">
        <f ca="1"/>
        <v>2148000000</v>
      </c>
      <c r="AJ471">
        <f ca="1"/>
        <v>3723000000</v>
      </c>
      <c r="AK471">
        <f ca="1"/>
        <v>529000000</v>
      </c>
      <c r="AL471">
        <f ca="1"/>
        <v>2787000000</v>
      </c>
      <c r="AM471">
        <f ca="1"/>
        <v>427000000</v>
      </c>
      <c r="AN471">
        <f ca="1"/>
        <v>1250000000</v>
      </c>
      <c r="AO471">
        <f ca="1"/>
        <v>3895000000</v>
      </c>
      <c r="AP471" t="str">
        <f ca="1"/>
        <v/>
      </c>
      <c r="AQ471">
        <f ca="1"/>
        <v>1250000000</v>
      </c>
      <c r="AR471" t="str">
        <f ca="1"/>
        <v/>
      </c>
      <c r="AS471">
        <f ca="1"/>
        <v>-1249000000</v>
      </c>
      <c r="AT471">
        <f ca="1"/>
        <v>-1619000000</v>
      </c>
      <c r="AU471" t="str">
        <f ca="1"/>
        <v/>
      </c>
      <c r="AV471" t="str">
        <f ca="1"/>
        <v/>
      </c>
      <c r="AW471">
        <f ca="1"/>
        <v>10.64</v>
      </c>
      <c r="AX471">
        <f ca="1"/>
        <v>1485500000</v>
      </c>
      <c r="AY471" t="str">
        <f ca="1"/>
        <v/>
      </c>
      <c r="AZ471">
        <f ca="1"/>
        <v>3743000000</v>
      </c>
      <c r="BA471">
        <f ca="1"/>
        <v>4993000000</v>
      </c>
      <c r="BB471" t="str">
        <f ca="1"/>
        <v/>
      </c>
      <c r="BC471" t="str">
        <f ca="1"/>
        <v/>
      </c>
      <c r="BD471" t="str">
        <f ca="1"/>
        <v/>
      </c>
      <c r="BE471" t="str">
        <f ca="1"/>
        <v/>
      </c>
      <c r="BF471">
        <f ca="1"/>
        <v>3.8290138000673202</v>
      </c>
      <c r="BG471" t="str">
        <f ca="1"/>
        <v/>
      </c>
      <c r="BH471" t="str">
        <f ca="1"/>
        <v/>
      </c>
      <c r="BI471" t="str">
        <f ca="1"/>
        <v/>
      </c>
      <c r="BJ471" t="str">
        <f ca="1"/>
        <v/>
      </c>
      <c r="BK471" t="str">
        <f ca="1"/>
        <v/>
      </c>
      <c r="BL471" t="str">
        <f ca="1"/>
        <v/>
      </c>
      <c r="BM471">
        <f ca="1"/>
        <v>8.7658079625292693</v>
      </c>
      <c r="BN471">
        <f ca="1"/>
        <v>1.17584097859327</v>
      </c>
      <c r="BO471">
        <f ca="1"/>
        <v>1.5758409785932701</v>
      </c>
      <c r="BP471">
        <f ca="1"/>
        <v>15.315867669172899</v>
      </c>
      <c r="BQ471">
        <f ca="1"/>
        <v>0.37414418042690301</v>
      </c>
      <c r="BR471" t="str">
        <f ca="1"/>
        <v/>
      </c>
      <c r="BS471">
        <f ca="1"/>
        <v>2.3276993589475101E-7</v>
      </c>
    </row>
    <row r="472" spans="1:71" x14ac:dyDescent="0.3">
      <c r="A472">
        <f ca="1"/>
        <v>1413447</v>
      </c>
      <c r="B472" t="str">
        <f ca="1"/>
        <v>NXP Semiconductors N.V.</v>
      </c>
      <c r="C472" t="str">
        <f ca="1"/>
        <v>NXPI</v>
      </c>
      <c r="D472" t="str">
        <f ca="1"/>
        <v>04 Manufacturing</v>
      </c>
      <c r="E472" t="str">
        <f ca="1"/>
        <v>Semiconductors &amp; Related Devices</v>
      </c>
      <c r="F472" t="str">
        <f ca="1"/>
        <v>3674</v>
      </c>
      <c r="G472" t="str">
        <f ca="1"/>
        <v>None None, None None</v>
      </c>
      <c r="H472">
        <f ca="1"/>
        <v>2021</v>
      </c>
      <c r="I472" t="str">
        <f ca="1"/>
        <v>FY</v>
      </c>
      <c r="J472">
        <f ca="1"/>
        <v>184.089856</v>
      </c>
      <c r="K472">
        <f ca="1"/>
        <v>20864000000</v>
      </c>
      <c r="L472">
        <f ca="1"/>
        <v>5228000000</v>
      </c>
      <c r="M472">
        <f ca="1"/>
        <v>2830000000</v>
      </c>
      <c r="N472">
        <f ca="1"/>
        <v>923000000</v>
      </c>
      <c r="O472">
        <f ca="1"/>
        <v>1189000000</v>
      </c>
      <c r="P472" t="str">
        <f ca="1"/>
        <v/>
      </c>
      <c r="Q472">
        <f ca="1"/>
        <v>2635000000</v>
      </c>
      <c r="R472" t="str">
        <f ca="1"/>
        <v/>
      </c>
      <c r="S472">
        <f ca="1"/>
        <v>9961000000</v>
      </c>
      <c r="T472" t="str">
        <f ca="1"/>
        <v/>
      </c>
      <c r="U472">
        <f ca="1"/>
        <v>2452000000</v>
      </c>
      <c r="V472">
        <f ca="1"/>
        <v>1252000000</v>
      </c>
      <c r="W472" t="str">
        <f ca="1"/>
        <v/>
      </c>
      <c r="X472" t="str">
        <f ca="1"/>
        <v/>
      </c>
      <c r="Y472">
        <f ca="1"/>
        <v>10650000000</v>
      </c>
      <c r="Z472">
        <f ca="1"/>
        <v>6528000000</v>
      </c>
      <c r="AA472">
        <f ca="1"/>
        <v>1932000000</v>
      </c>
      <c r="AB472">
        <f ca="1"/>
        <v>-5371000000</v>
      </c>
      <c r="AC472">
        <f ca="1"/>
        <v>56000000</v>
      </c>
      <c r="AD472" t="str">
        <f ca="1"/>
        <v/>
      </c>
      <c r="AE472">
        <f ca="1"/>
        <v>6067000000</v>
      </c>
      <c r="AF472" t="str">
        <f ca="1"/>
        <v/>
      </c>
      <c r="AG472">
        <f ca="1"/>
        <v>4996000000</v>
      </c>
      <c r="AH472">
        <f ca="1"/>
        <v>2583000000</v>
      </c>
      <c r="AI472">
        <f ca="1"/>
        <v>1936000000</v>
      </c>
      <c r="AJ472">
        <f ca="1"/>
        <v>3484000000</v>
      </c>
      <c r="AK472">
        <f ca="1"/>
        <v>272000000</v>
      </c>
      <c r="AL472">
        <f ca="1"/>
        <v>1871000000</v>
      </c>
      <c r="AM472">
        <f ca="1"/>
        <v>369000000</v>
      </c>
      <c r="AN472">
        <f ca="1"/>
        <v>1262000000</v>
      </c>
      <c r="AO472">
        <f ca="1"/>
        <v>3077000000</v>
      </c>
      <c r="AP472" t="str">
        <f ca="1"/>
        <v/>
      </c>
      <c r="AQ472">
        <f ca="1"/>
        <v>1262000000</v>
      </c>
      <c r="AR472" t="str">
        <f ca="1"/>
        <v/>
      </c>
      <c r="AS472">
        <f ca="1"/>
        <v>-934000000</v>
      </c>
      <c r="AT472">
        <f ca="1"/>
        <v>-1585000000</v>
      </c>
      <c r="AU472" t="str">
        <f ca="1"/>
        <v/>
      </c>
      <c r="AV472" t="str">
        <f ca="1"/>
        <v/>
      </c>
      <c r="AW472">
        <f ca="1"/>
        <v>6.91</v>
      </c>
      <c r="AX472">
        <f ca="1"/>
        <v>1109500000</v>
      </c>
      <c r="AY472" t="str">
        <f ca="1"/>
        <v/>
      </c>
      <c r="AZ472">
        <f ca="1"/>
        <v>2512000000</v>
      </c>
      <c r="BA472">
        <f ca="1"/>
        <v>3774000000</v>
      </c>
      <c r="BB472" t="str">
        <f ca="1"/>
        <v/>
      </c>
      <c r="BC472" t="str">
        <f ca="1"/>
        <v/>
      </c>
      <c r="BD472" t="str">
        <f ca="1"/>
        <v/>
      </c>
      <c r="BE472" t="str">
        <f ca="1"/>
        <v/>
      </c>
      <c r="BF472">
        <f ca="1"/>
        <v>4.5029292474087397</v>
      </c>
      <c r="BG472" t="str">
        <f ca="1"/>
        <v/>
      </c>
      <c r="BH472" t="str">
        <f ca="1"/>
        <v/>
      </c>
      <c r="BI472" t="str">
        <f ca="1"/>
        <v/>
      </c>
      <c r="BJ472" t="str">
        <f ca="1"/>
        <v/>
      </c>
      <c r="BK472" t="str">
        <f ca="1"/>
        <v/>
      </c>
      <c r="BL472" t="str">
        <f ca="1"/>
        <v/>
      </c>
      <c r="BM472">
        <f ca="1"/>
        <v>6.8075880758807603</v>
      </c>
      <c r="BN472">
        <f ca="1"/>
        <v>1.1541598694942901</v>
      </c>
      <c r="BO472">
        <f ca="1"/>
        <v>1.6472267536704699</v>
      </c>
      <c r="BP472">
        <f ca="1"/>
        <v>26.641079015919001</v>
      </c>
      <c r="BQ472">
        <f ca="1"/>
        <v>0.28661151960784298</v>
      </c>
      <c r="BR472" t="str">
        <f ca="1"/>
        <v/>
      </c>
      <c r="BS472">
        <f ca="1"/>
        <v>1.94862270980392E-7</v>
      </c>
    </row>
    <row r="473" spans="1:71" x14ac:dyDescent="0.3">
      <c r="A473">
        <f ca="1"/>
        <v>1413447</v>
      </c>
      <c r="B473" t="str">
        <f ca="1"/>
        <v>NXP Semiconductors N.V.</v>
      </c>
      <c r="C473" t="str">
        <f ca="1"/>
        <v>NXPI</v>
      </c>
      <c r="D473" t="str">
        <f ca="1"/>
        <v>04 Manufacturing</v>
      </c>
      <c r="E473" t="str">
        <f ca="1"/>
        <v>Semiconductors &amp; Related Devices</v>
      </c>
      <c r="F473" t="str">
        <f ca="1"/>
        <v>3674</v>
      </c>
      <c r="G473" t="str">
        <f ca="1"/>
        <v>None None, None None</v>
      </c>
      <c r="H473">
        <f ca="1"/>
        <v>2020</v>
      </c>
      <c r="I473" t="str">
        <f ca="1"/>
        <v>FY</v>
      </c>
      <c r="J473">
        <f ca="1"/>
        <v>103.995079</v>
      </c>
      <c r="K473">
        <f ca="1"/>
        <v>19847000000</v>
      </c>
      <c r="L473">
        <f ca="1"/>
        <v>4324000000</v>
      </c>
      <c r="M473">
        <f ca="1"/>
        <v>2275000000</v>
      </c>
      <c r="N473">
        <f ca="1"/>
        <v>765000000</v>
      </c>
      <c r="O473">
        <f ca="1"/>
        <v>1030000000</v>
      </c>
      <c r="P473" t="str">
        <f ca="1"/>
        <v/>
      </c>
      <c r="Q473">
        <f ca="1"/>
        <v>2284000000</v>
      </c>
      <c r="R473" t="str">
        <f ca="1"/>
        <v/>
      </c>
      <c r="S473">
        <f ca="1"/>
        <v>9984000000</v>
      </c>
      <c r="T473" t="str">
        <f ca="1"/>
        <v/>
      </c>
      <c r="U473">
        <f ca="1"/>
        <v>2017000000</v>
      </c>
      <c r="V473">
        <f ca="1"/>
        <v>991000000</v>
      </c>
      <c r="W473" t="str">
        <f ca="1"/>
        <v/>
      </c>
      <c r="X473" t="str">
        <f ca="1"/>
        <v/>
      </c>
      <c r="Y473">
        <f ca="1"/>
        <v>7650000000</v>
      </c>
      <c r="Z473">
        <f ca="1"/>
        <v>8944000000</v>
      </c>
      <c r="AA473">
        <f ca="1"/>
        <v>1037000000</v>
      </c>
      <c r="AB473">
        <f ca="1"/>
        <v>-4328000000</v>
      </c>
      <c r="AC473">
        <f ca="1"/>
        <v>59000000</v>
      </c>
      <c r="AD473" t="str">
        <f ca="1"/>
        <v/>
      </c>
      <c r="AE473">
        <f ca="1"/>
        <v>4235000000</v>
      </c>
      <c r="AF473" t="str">
        <f ca="1"/>
        <v/>
      </c>
      <c r="AG473">
        <f ca="1"/>
        <v>4377000000</v>
      </c>
      <c r="AH473">
        <f ca="1"/>
        <v>418000000</v>
      </c>
      <c r="AI473">
        <f ca="1"/>
        <v>1725000000</v>
      </c>
      <c r="AJ473">
        <f ca="1"/>
        <v>3931000000</v>
      </c>
      <c r="AK473">
        <f ca="1"/>
        <v>-83000000</v>
      </c>
      <c r="AL473">
        <f ca="1"/>
        <v>52000000</v>
      </c>
      <c r="AM473">
        <f ca="1"/>
        <v>362000000</v>
      </c>
      <c r="AN473">
        <f ca="1"/>
        <v>1988000000</v>
      </c>
      <c r="AO473">
        <f ca="1"/>
        <v>2482000000</v>
      </c>
      <c r="AP473" t="str">
        <f ca="1"/>
        <v/>
      </c>
      <c r="AQ473">
        <f ca="1"/>
        <v>1988000000</v>
      </c>
      <c r="AR473" t="str">
        <f ca="1"/>
        <v/>
      </c>
      <c r="AS473">
        <f ca="1"/>
        <v>-418000000</v>
      </c>
      <c r="AT473">
        <f ca="1"/>
        <v>-835000000</v>
      </c>
      <c r="AU473" t="str">
        <f ca="1"/>
        <v/>
      </c>
      <c r="AV473" t="str">
        <f ca="1"/>
        <v/>
      </c>
      <c r="AW473">
        <f ca="1"/>
        <v>0.19</v>
      </c>
      <c r="AX473">
        <f ca="1"/>
        <v>1111000000</v>
      </c>
      <c r="AY473" t="str">
        <f ca="1"/>
        <v/>
      </c>
      <c r="AZ473">
        <f ca="1"/>
        <v>331000000</v>
      </c>
      <c r="BA473">
        <f ca="1"/>
        <v>2319000000</v>
      </c>
      <c r="BB473" t="str">
        <f ca="1"/>
        <v/>
      </c>
      <c r="BC473" t="str">
        <f ca="1"/>
        <v/>
      </c>
      <c r="BD473" t="str">
        <f ca="1"/>
        <v/>
      </c>
      <c r="BE473" t="str">
        <f ca="1"/>
        <v/>
      </c>
      <c r="BF473">
        <f ca="1"/>
        <v>3.9396939693969402</v>
      </c>
      <c r="BG473" t="str">
        <f ca="1"/>
        <v/>
      </c>
      <c r="BH473" t="str">
        <f ca="1"/>
        <v/>
      </c>
      <c r="BI473" t="str">
        <f ca="1"/>
        <v/>
      </c>
      <c r="BJ473" t="str">
        <f ca="1"/>
        <v/>
      </c>
      <c r="BK473" t="str">
        <f ca="1"/>
        <v/>
      </c>
      <c r="BL473" t="str">
        <f ca="1"/>
        <v/>
      </c>
      <c r="BM473">
        <f ca="1"/>
        <v>0.91436464088397795</v>
      </c>
      <c r="BN473">
        <f ca="1"/>
        <v>1.1279127416955901</v>
      </c>
      <c r="BO473">
        <f ca="1"/>
        <v>1.63311849281111</v>
      </c>
      <c r="BP473">
        <f ca="1"/>
        <v>547.34252105263204</v>
      </c>
      <c r="BQ473">
        <f ca="1"/>
        <v>5.8139534883720903E-3</v>
      </c>
      <c r="BR473" t="str">
        <f ca="1"/>
        <v/>
      </c>
      <c r="BS473">
        <f ca="1"/>
        <v>2.2091977873434698E-9</v>
      </c>
    </row>
    <row r="474" spans="1:71" x14ac:dyDescent="0.3">
      <c r="A474">
        <f ca="1"/>
        <v>1413447</v>
      </c>
      <c r="B474" t="str">
        <f ca="1"/>
        <v>NXP Semiconductors N.V.</v>
      </c>
      <c r="C474" t="str">
        <f ca="1"/>
        <v>NXPI</v>
      </c>
      <c r="D474" t="str">
        <f ca="1"/>
        <v>04 Manufacturing</v>
      </c>
      <c r="E474" t="str">
        <f ca="1"/>
        <v>Semiconductors &amp; Related Devices</v>
      </c>
      <c r="F474" t="str">
        <f ca="1"/>
        <v>3674</v>
      </c>
      <c r="G474" t="str">
        <f ca="1"/>
        <v>None None, None None</v>
      </c>
      <c r="H474">
        <f ca="1"/>
        <v>2019</v>
      </c>
      <c r="I474" t="str">
        <f ca="1"/>
        <v>FY</v>
      </c>
      <c r="J474">
        <f ca="1"/>
        <v>89.094496000000007</v>
      </c>
      <c r="K474">
        <f ca="1"/>
        <v>20016000000</v>
      </c>
      <c r="L474">
        <f ca="1"/>
        <v>3267000000</v>
      </c>
      <c r="M474">
        <f ca="1"/>
        <v>1045000000</v>
      </c>
      <c r="N474">
        <f ca="1"/>
        <v>667000000</v>
      </c>
      <c r="O474">
        <f ca="1"/>
        <v>1192000000</v>
      </c>
      <c r="P474" t="str">
        <f ca="1"/>
        <v/>
      </c>
      <c r="Q474">
        <f ca="1"/>
        <v>2448000000</v>
      </c>
      <c r="R474" t="str">
        <f ca="1"/>
        <v/>
      </c>
      <c r="S474">
        <f ca="1"/>
        <v>9949000000</v>
      </c>
      <c r="T474" t="str">
        <f ca="1"/>
        <v/>
      </c>
      <c r="U474">
        <f ca="1"/>
        <v>1791000000</v>
      </c>
      <c r="V474">
        <f ca="1"/>
        <v>944000000</v>
      </c>
      <c r="W474" t="str">
        <f ca="1"/>
        <v/>
      </c>
      <c r="X474">
        <f ca="1"/>
        <v>0</v>
      </c>
      <c r="Y474">
        <f ca="1"/>
        <v>7400000000</v>
      </c>
      <c r="Z474">
        <f ca="1"/>
        <v>9441000000</v>
      </c>
      <c r="AA474">
        <f ca="1"/>
        <v>3037000000</v>
      </c>
      <c r="AB474">
        <f ca="1"/>
        <v>-2845000000</v>
      </c>
      <c r="AC474">
        <f ca="1"/>
        <v>64000000</v>
      </c>
      <c r="AD474" t="str">
        <f ca="1"/>
        <v/>
      </c>
      <c r="AE474">
        <f ca="1"/>
        <v>4618000000</v>
      </c>
      <c r="AF474" t="str">
        <f ca="1"/>
        <v/>
      </c>
      <c r="AG474">
        <f ca="1"/>
        <v>4259000000</v>
      </c>
      <c r="AH474">
        <f ca="1"/>
        <v>641000000</v>
      </c>
      <c r="AI474">
        <f ca="1"/>
        <v>1643000000</v>
      </c>
      <c r="AJ474">
        <f ca="1"/>
        <v>4002000000</v>
      </c>
      <c r="AK474">
        <f ca="1"/>
        <v>20000000</v>
      </c>
      <c r="AL474">
        <f ca="1"/>
        <v>243000000</v>
      </c>
      <c r="AM474">
        <f ca="1"/>
        <v>370000000</v>
      </c>
      <c r="AN474">
        <f ca="1"/>
        <v>2047000000</v>
      </c>
      <c r="AO474">
        <f ca="1"/>
        <v>2373000000</v>
      </c>
      <c r="AP474" t="str">
        <f ca="1"/>
        <v/>
      </c>
      <c r="AQ474">
        <f ca="1"/>
        <v>2047000000</v>
      </c>
      <c r="AR474" t="str">
        <f ca="1"/>
        <v/>
      </c>
      <c r="AS474">
        <f ca="1"/>
        <v>-2284000000</v>
      </c>
      <c r="AT474">
        <f ca="1"/>
        <v>-1831000000</v>
      </c>
      <c r="AU474" t="str">
        <f ca="1"/>
        <v/>
      </c>
      <c r="AV474" t="str">
        <f ca="1"/>
        <v/>
      </c>
      <c r="AW474">
        <f ca="1"/>
        <v>0.86</v>
      </c>
      <c r="AX474" t="str">
        <f ca="1"/>
        <v/>
      </c>
      <c r="AY474" t="str">
        <f ca="1"/>
        <v/>
      </c>
      <c r="AZ474">
        <f ca="1"/>
        <v>633000000</v>
      </c>
      <c r="BA474">
        <f ca="1"/>
        <v>2680000000</v>
      </c>
      <c r="BB474" t="str">
        <f ca="1"/>
        <v/>
      </c>
      <c r="BC474" t="str">
        <f ca="1"/>
        <v/>
      </c>
      <c r="BD474" t="str">
        <f ca="1"/>
        <v/>
      </c>
      <c r="BE474" t="str">
        <f ca="1"/>
        <v/>
      </c>
      <c r="BF474" t="str">
        <f ca="1"/>
        <v/>
      </c>
      <c r="BG474" t="str">
        <f ca="1"/>
        <v/>
      </c>
      <c r="BH474" t="str">
        <f ca="1"/>
        <v/>
      </c>
      <c r="BI474" t="str">
        <f ca="1"/>
        <v/>
      </c>
      <c r="BJ474" t="str">
        <f ca="1"/>
        <v/>
      </c>
      <c r="BK474" t="str">
        <f ca="1"/>
        <v/>
      </c>
      <c r="BL474" t="str">
        <f ca="1"/>
        <v/>
      </c>
      <c r="BM474">
        <f ca="1"/>
        <v>1.71081081081081</v>
      </c>
      <c r="BN474">
        <f ca="1"/>
        <v>0.583472920156337</v>
      </c>
      <c r="BO474">
        <f ca="1"/>
        <v>1.1585706309324399</v>
      </c>
      <c r="BP474">
        <f ca="1"/>
        <v>103.598251162791</v>
      </c>
      <c r="BQ474">
        <f ca="1"/>
        <v>2.5738798856053399E-2</v>
      </c>
      <c r="BR474" t="str">
        <f ca="1"/>
        <v/>
      </c>
      <c r="BS474">
        <f ca="1"/>
        <v>8.1157998686579798E-9</v>
      </c>
    </row>
    <row r="475" spans="1:71" x14ac:dyDescent="0.3">
      <c r="A475">
        <f ca="1"/>
        <v>1413447</v>
      </c>
      <c r="B475" t="str">
        <f ca="1"/>
        <v>NXP Semiconductors N.V.</v>
      </c>
      <c r="C475" t="str">
        <f ca="1"/>
        <v>NXPI</v>
      </c>
      <c r="D475" t="str">
        <f ca="1"/>
        <v>04 Manufacturing</v>
      </c>
      <c r="E475" t="str">
        <f ca="1"/>
        <v>Semiconductors &amp; Related Devices</v>
      </c>
      <c r="F475" t="str">
        <f ca="1"/>
        <v>3674</v>
      </c>
      <c r="G475" t="str">
        <f ca="1"/>
        <v>None None, None None</v>
      </c>
      <c r="H475">
        <f ca="1"/>
        <v>2018</v>
      </c>
      <c r="I475" t="str">
        <f ca="1"/>
        <v>FY</v>
      </c>
      <c r="J475">
        <f ca="1"/>
        <v>89.522890000000004</v>
      </c>
      <c r="K475" t="str">
        <f ca="1"/>
        <v/>
      </c>
      <c r="L475" t="str">
        <f ca="1"/>
        <v/>
      </c>
      <c r="M475" t="str">
        <f ca="1"/>
        <v/>
      </c>
      <c r="N475" t="str">
        <f ca="1"/>
        <v/>
      </c>
      <c r="O475" t="str">
        <f ca="1"/>
        <v/>
      </c>
      <c r="P475" t="str">
        <f ca="1"/>
        <v/>
      </c>
      <c r="Q475" t="str">
        <f ca="1"/>
        <v/>
      </c>
      <c r="R475" t="str">
        <f ca="1"/>
        <v/>
      </c>
      <c r="S475" t="str">
        <f ca="1"/>
        <v/>
      </c>
      <c r="T475" t="str">
        <f ca="1"/>
        <v/>
      </c>
      <c r="U475" t="str">
        <f ca="1"/>
        <v/>
      </c>
      <c r="V475" t="str">
        <f ca="1"/>
        <v/>
      </c>
      <c r="W475" t="str">
        <f ca="1"/>
        <v/>
      </c>
      <c r="X475" t="str">
        <f ca="1"/>
        <v/>
      </c>
      <c r="Y475" t="str">
        <f ca="1"/>
        <v/>
      </c>
      <c r="Z475" t="str">
        <f ca="1"/>
        <v/>
      </c>
      <c r="AA475" t="str">
        <f ca="1"/>
        <v/>
      </c>
      <c r="AB475" t="str">
        <f ca="1"/>
        <v/>
      </c>
      <c r="AC475" t="str">
        <f ca="1"/>
        <v/>
      </c>
      <c r="AD475" t="str">
        <f ca="1"/>
        <v/>
      </c>
      <c r="AE475" t="str">
        <f ca="1"/>
        <v/>
      </c>
      <c r="AF475" t="str">
        <f ca="1"/>
        <v/>
      </c>
      <c r="AG475" t="str">
        <f ca="1"/>
        <v/>
      </c>
      <c r="AH475" t="str">
        <f ca="1"/>
        <v/>
      </c>
      <c r="AI475" t="str">
        <f ca="1"/>
        <v/>
      </c>
      <c r="AJ475" t="str">
        <f ca="1"/>
        <v/>
      </c>
      <c r="AK475" t="str">
        <f ca="1"/>
        <v/>
      </c>
      <c r="AL475" t="str">
        <f ca="1"/>
        <v/>
      </c>
      <c r="AM475" t="str">
        <f ca="1"/>
        <v/>
      </c>
      <c r="AN475" t="str">
        <f ca="1"/>
        <v/>
      </c>
      <c r="AO475" t="str">
        <f ca="1"/>
        <v/>
      </c>
      <c r="AP475" t="str">
        <f ca="1"/>
        <v/>
      </c>
      <c r="AQ475" t="str">
        <f ca="1"/>
        <v/>
      </c>
      <c r="AR475" t="str">
        <f ca="1"/>
        <v/>
      </c>
      <c r="AS475" t="str">
        <f ca="1"/>
        <v/>
      </c>
      <c r="AT475" t="str">
        <f ca="1"/>
        <v/>
      </c>
      <c r="AU475" t="str">
        <f ca="1"/>
        <v/>
      </c>
      <c r="AV475" t="str">
        <f ca="1"/>
        <v/>
      </c>
      <c r="AW475" t="str">
        <f ca="1"/>
        <v/>
      </c>
      <c r="AX475" t="str">
        <f ca="1"/>
        <v/>
      </c>
      <c r="AY475" t="str">
        <f ca="1"/>
        <v/>
      </c>
      <c r="AZ475" t="str">
        <f ca="1"/>
        <v/>
      </c>
      <c r="BA475" t="str">
        <f ca="1"/>
        <v/>
      </c>
      <c r="BB475" t="str">
        <f ca="1"/>
        <v/>
      </c>
      <c r="BC475" t="str">
        <f ca="1"/>
        <v/>
      </c>
      <c r="BD475" t="str">
        <f ca="1"/>
        <v/>
      </c>
      <c r="BE475" t="str">
        <f ca="1"/>
        <v/>
      </c>
      <c r="BF475" t="str">
        <f ca="1"/>
        <v/>
      </c>
      <c r="BG475" t="str">
        <f ca="1"/>
        <v/>
      </c>
      <c r="BH475" t="str">
        <f ca="1"/>
        <v/>
      </c>
      <c r="BI475" t="str">
        <f ca="1"/>
        <v/>
      </c>
      <c r="BJ475" t="str">
        <f ca="1"/>
        <v/>
      </c>
      <c r="BK475" t="str">
        <f ca="1"/>
        <v/>
      </c>
      <c r="BL475" t="str">
        <f ca="1"/>
        <v/>
      </c>
      <c r="BM475" t="str">
        <f ca="1"/>
        <v/>
      </c>
      <c r="BN475" t="str">
        <f ca="1"/>
        <v/>
      </c>
      <c r="BO475" t="str">
        <f ca="1"/>
        <v/>
      </c>
      <c r="BP475" t="str">
        <f ca="1"/>
        <v/>
      </c>
      <c r="BQ475" t="str">
        <f ca="1"/>
        <v/>
      </c>
      <c r="BR475" t="str">
        <f ca="1"/>
        <v/>
      </c>
      <c r="BS475" t="str">
        <f ca="1"/>
        <v/>
      </c>
    </row>
    <row r="476" spans="1:71" x14ac:dyDescent="0.3">
      <c r="A476">
        <f ca="1"/>
        <v>1413447</v>
      </c>
      <c r="B476" t="str">
        <f ca="1"/>
        <v>NXP Semiconductors N.V.</v>
      </c>
      <c r="C476" t="str">
        <f ca="1"/>
        <v>NXPI</v>
      </c>
      <c r="D476" t="str">
        <f ca="1"/>
        <v>04 Manufacturing</v>
      </c>
      <c r="E476" t="str">
        <f ca="1"/>
        <v>Semiconductors &amp; Related Devices</v>
      </c>
      <c r="F476" t="str">
        <f ca="1"/>
        <v>3674</v>
      </c>
      <c r="G476" t="str">
        <f ca="1"/>
        <v>None None, None None</v>
      </c>
      <c r="H476">
        <f ca="1"/>
        <v>2017</v>
      </c>
      <c r="I476" t="str">
        <f ca="1"/>
        <v>FY</v>
      </c>
      <c r="J476">
        <f ca="1"/>
        <v>96.633668999999998</v>
      </c>
      <c r="K476" t="str">
        <f ca="1"/>
        <v/>
      </c>
      <c r="L476" t="str">
        <f ca="1"/>
        <v/>
      </c>
      <c r="M476" t="str">
        <f ca="1"/>
        <v/>
      </c>
      <c r="N476" t="str">
        <f ca="1"/>
        <v/>
      </c>
      <c r="O476" t="str">
        <f ca="1"/>
        <v/>
      </c>
      <c r="P476" t="str">
        <f ca="1"/>
        <v/>
      </c>
      <c r="Q476" t="str">
        <f ca="1"/>
        <v/>
      </c>
      <c r="R476" t="str">
        <f ca="1"/>
        <v/>
      </c>
      <c r="S476" t="str">
        <f ca="1"/>
        <v/>
      </c>
      <c r="T476" t="str">
        <f ca="1"/>
        <v/>
      </c>
      <c r="U476" t="str">
        <f ca="1"/>
        <v/>
      </c>
      <c r="V476" t="str">
        <f ca="1"/>
        <v/>
      </c>
      <c r="W476" t="str">
        <f ca="1"/>
        <v/>
      </c>
      <c r="X476" t="str">
        <f ca="1"/>
        <v/>
      </c>
      <c r="Y476" t="str">
        <f ca="1"/>
        <v/>
      </c>
      <c r="Z476" t="str">
        <f ca="1"/>
        <v/>
      </c>
      <c r="AA476" t="str">
        <f ca="1"/>
        <v/>
      </c>
      <c r="AB476" t="str">
        <f ca="1"/>
        <v/>
      </c>
      <c r="AC476" t="str">
        <f ca="1"/>
        <v/>
      </c>
      <c r="AD476" t="str">
        <f ca="1"/>
        <v/>
      </c>
      <c r="AE476" t="str">
        <f ca="1"/>
        <v/>
      </c>
      <c r="AF476" t="str">
        <f ca="1"/>
        <v/>
      </c>
      <c r="AG476" t="str">
        <f ca="1"/>
        <v/>
      </c>
      <c r="AH476" t="str">
        <f ca="1"/>
        <v/>
      </c>
      <c r="AI476" t="str">
        <f ca="1"/>
        <v/>
      </c>
      <c r="AJ476" t="str">
        <f ca="1"/>
        <v/>
      </c>
      <c r="AK476" t="str">
        <f ca="1"/>
        <v/>
      </c>
      <c r="AL476" t="str">
        <f ca="1"/>
        <v/>
      </c>
      <c r="AM476" t="str">
        <f ca="1"/>
        <v/>
      </c>
      <c r="AN476" t="str">
        <f ca="1"/>
        <v/>
      </c>
      <c r="AO476" t="str">
        <f ca="1"/>
        <v/>
      </c>
      <c r="AP476" t="str">
        <f ca="1"/>
        <v/>
      </c>
      <c r="AQ476" t="str">
        <f ca="1"/>
        <v/>
      </c>
      <c r="AR476" t="str">
        <f ca="1"/>
        <v/>
      </c>
      <c r="AS476" t="str">
        <f ca="1"/>
        <v/>
      </c>
      <c r="AT476" t="str">
        <f ca="1"/>
        <v/>
      </c>
      <c r="AU476" t="str">
        <f ca="1"/>
        <v/>
      </c>
      <c r="AV476" t="str">
        <f ca="1"/>
        <v/>
      </c>
      <c r="AW476" t="str">
        <f ca="1"/>
        <v/>
      </c>
      <c r="AX476" t="str">
        <f ca="1"/>
        <v/>
      </c>
      <c r="AY476" t="str">
        <f ca="1"/>
        <v/>
      </c>
      <c r="AZ476" t="str">
        <f ca="1"/>
        <v/>
      </c>
      <c r="BA476" t="str">
        <f ca="1"/>
        <v/>
      </c>
      <c r="BB476" t="str">
        <f ca="1"/>
        <v/>
      </c>
      <c r="BC476" t="str">
        <f ca="1"/>
        <v/>
      </c>
      <c r="BD476" t="str">
        <f ca="1"/>
        <v/>
      </c>
      <c r="BE476" t="str">
        <f ca="1"/>
        <v/>
      </c>
      <c r="BF476" t="str">
        <f ca="1"/>
        <v/>
      </c>
      <c r="BG476" t="str">
        <f ca="1"/>
        <v/>
      </c>
      <c r="BH476" t="str">
        <f ca="1"/>
        <v/>
      </c>
      <c r="BI476" t="str">
        <f ca="1"/>
        <v/>
      </c>
      <c r="BJ476" t="str">
        <f ca="1"/>
        <v/>
      </c>
      <c r="BK476" t="str">
        <f ca="1"/>
        <v/>
      </c>
      <c r="BL476" t="str">
        <f ca="1"/>
        <v/>
      </c>
      <c r="BM476" t="str">
        <f ca="1"/>
        <v/>
      </c>
      <c r="BN476" t="str">
        <f ca="1"/>
        <v/>
      </c>
      <c r="BO476" t="str">
        <f ca="1"/>
        <v/>
      </c>
      <c r="BP476" t="str">
        <f ca="1"/>
        <v/>
      </c>
      <c r="BQ476" t="str">
        <f ca="1"/>
        <v/>
      </c>
      <c r="BR476" t="str">
        <f ca="1"/>
        <v/>
      </c>
      <c r="BS476" t="str">
        <f ca="1"/>
        <v/>
      </c>
    </row>
    <row r="477" spans="1:71" x14ac:dyDescent="0.3">
      <c r="A477">
        <f ca="1"/>
        <v>1097864</v>
      </c>
      <c r="B477" t="str">
        <f ca="1"/>
        <v>ON SEMICONDUCTOR CORP</v>
      </c>
      <c r="C477" t="str">
        <f ca="1"/>
        <v>ON</v>
      </c>
      <c r="D477" t="str">
        <f ca="1"/>
        <v>04 Manufacturing</v>
      </c>
      <c r="E477" t="str">
        <f ca="1"/>
        <v>Semiconductors &amp; Related Devices</v>
      </c>
      <c r="F477" t="str">
        <f ca="1"/>
        <v>3674</v>
      </c>
      <c r="G477" t="str">
        <f ca="1"/>
        <v>5701 NORTH PIMA ROAD SCOTTSDALE, AZ 85250</v>
      </c>
      <c r="H477">
        <f ca="1"/>
        <v>2026</v>
      </c>
      <c r="I477" t="str">
        <f ca="1"/>
        <v>FY</v>
      </c>
      <c r="J477">
        <f ca="1"/>
        <v>63.516696000000003</v>
      </c>
      <c r="K477" t="str">
        <f ca="1"/>
        <v/>
      </c>
      <c r="L477" t="str">
        <f ca="1"/>
        <v/>
      </c>
      <c r="M477" t="str">
        <f ca="1"/>
        <v/>
      </c>
      <c r="N477" t="str">
        <f ca="1"/>
        <v/>
      </c>
      <c r="O477" t="str">
        <f ca="1"/>
        <v/>
      </c>
      <c r="P477" t="str">
        <f ca="1"/>
        <v/>
      </c>
      <c r="Q477" t="str">
        <f ca="1"/>
        <v/>
      </c>
      <c r="R477" t="str">
        <f ca="1"/>
        <v/>
      </c>
      <c r="S477" t="str">
        <f ca="1"/>
        <v/>
      </c>
      <c r="T477" t="str">
        <f ca="1"/>
        <v/>
      </c>
      <c r="U477" t="str">
        <f ca="1"/>
        <v/>
      </c>
      <c r="V477" t="str">
        <f ca="1"/>
        <v/>
      </c>
      <c r="W477" t="str">
        <f ca="1"/>
        <v/>
      </c>
      <c r="X477" t="str">
        <f ca="1"/>
        <v/>
      </c>
      <c r="Y477" t="str">
        <f ca="1"/>
        <v/>
      </c>
      <c r="Z477" t="str">
        <f ca="1"/>
        <v/>
      </c>
      <c r="AA477" t="str">
        <f ca="1"/>
        <v/>
      </c>
      <c r="AB477" t="str">
        <f ca="1"/>
        <v/>
      </c>
      <c r="AC477" t="str">
        <f ca="1"/>
        <v/>
      </c>
      <c r="AD477" t="str">
        <f ca="1"/>
        <v/>
      </c>
      <c r="AE477" t="str">
        <f ca="1"/>
        <v/>
      </c>
      <c r="AF477" t="str">
        <f ca="1"/>
        <v/>
      </c>
      <c r="AG477" t="str">
        <f ca="1"/>
        <v/>
      </c>
      <c r="AH477" t="str">
        <f ca="1"/>
        <v/>
      </c>
      <c r="AI477" t="str">
        <f ca="1"/>
        <v/>
      </c>
      <c r="AJ477" t="str">
        <f ca="1"/>
        <v/>
      </c>
      <c r="AK477" t="str">
        <f ca="1"/>
        <v/>
      </c>
      <c r="AL477" t="str">
        <f ca="1"/>
        <v/>
      </c>
      <c r="AM477" t="str">
        <f ca="1"/>
        <v/>
      </c>
      <c r="AN477" t="str">
        <f ca="1"/>
        <v/>
      </c>
      <c r="AO477" t="str">
        <f ca="1"/>
        <v/>
      </c>
      <c r="AP477" t="str">
        <f ca="1"/>
        <v/>
      </c>
      <c r="AQ477" t="str">
        <f ca="1"/>
        <v/>
      </c>
      <c r="AR477" t="str">
        <f ca="1"/>
        <v/>
      </c>
      <c r="AS477" t="str">
        <f ca="1"/>
        <v/>
      </c>
      <c r="AT477" t="str">
        <f ca="1"/>
        <v/>
      </c>
      <c r="AU477" t="str">
        <f ca="1"/>
        <v/>
      </c>
      <c r="AV477" t="str">
        <f ca="1"/>
        <v/>
      </c>
      <c r="AW477" t="str">
        <f ca="1"/>
        <v/>
      </c>
      <c r="AX477" t="str">
        <f ca="1"/>
        <v/>
      </c>
      <c r="AY477" t="str">
        <f ca="1"/>
        <v/>
      </c>
      <c r="AZ477" t="str">
        <f ca="1"/>
        <v/>
      </c>
      <c r="BA477" t="str">
        <f ca="1"/>
        <v/>
      </c>
      <c r="BB477" t="str">
        <f ca="1"/>
        <v/>
      </c>
      <c r="BC477" t="str">
        <f ca="1"/>
        <v/>
      </c>
      <c r="BD477" t="str">
        <f ca="1"/>
        <v/>
      </c>
      <c r="BE477" t="str">
        <f ca="1"/>
        <v/>
      </c>
      <c r="BF477" t="str">
        <f ca="1"/>
        <v/>
      </c>
      <c r="BG477" t="str">
        <f ca="1"/>
        <v/>
      </c>
      <c r="BH477" t="str">
        <f ca="1"/>
        <v/>
      </c>
      <c r="BI477" t="str">
        <f ca="1"/>
        <v/>
      </c>
      <c r="BJ477" t="str">
        <f ca="1"/>
        <v/>
      </c>
      <c r="BK477" t="str">
        <f ca="1"/>
        <v/>
      </c>
      <c r="BL477" t="str">
        <f ca="1"/>
        <v/>
      </c>
      <c r="BM477" t="str">
        <f ca="1"/>
        <v/>
      </c>
      <c r="BN477" t="str">
        <f ca="1"/>
        <v/>
      </c>
      <c r="BO477" t="str">
        <f ca="1"/>
        <v/>
      </c>
      <c r="BP477" t="str">
        <f ca="1"/>
        <v/>
      </c>
      <c r="BQ477" t="str">
        <f ca="1"/>
        <v/>
      </c>
      <c r="BR477" t="str">
        <f ca="1"/>
        <v/>
      </c>
      <c r="BS477" t="str">
        <f ca="1"/>
        <v/>
      </c>
    </row>
    <row r="478" spans="1:71" x14ac:dyDescent="0.3">
      <c r="A478">
        <f ca="1"/>
        <v>1097864</v>
      </c>
      <c r="B478" t="str">
        <f ca="1"/>
        <v>ON SEMICONDUCTOR CORP</v>
      </c>
      <c r="C478" t="str">
        <f ca="1"/>
        <v>ON</v>
      </c>
      <c r="D478" t="str">
        <f ca="1"/>
        <v>04 Manufacturing</v>
      </c>
      <c r="E478" t="str">
        <f ca="1"/>
        <v>Semiconductors &amp; Related Devices</v>
      </c>
      <c r="F478" t="str">
        <f ca="1"/>
        <v>3674</v>
      </c>
      <c r="G478" t="str">
        <f ca="1"/>
        <v>5701 NORTH PIMA ROAD SCOTTSDALE, AZ 85250</v>
      </c>
      <c r="H478">
        <f ca="1"/>
        <v>2025</v>
      </c>
      <c r="I478" t="str">
        <f ca="1"/>
        <v>FY</v>
      </c>
      <c r="J478">
        <f ca="1"/>
        <v>48.863300000000002</v>
      </c>
      <c r="K478">
        <f ca="1"/>
        <v>12524100000</v>
      </c>
      <c r="L478">
        <f ca="1"/>
        <v>5823100000</v>
      </c>
      <c r="M478">
        <f ca="1"/>
        <v>2147600000</v>
      </c>
      <c r="N478" t="str">
        <f ca="1"/>
        <v/>
      </c>
      <c r="O478">
        <f ca="1"/>
        <v>1989600000</v>
      </c>
      <c r="P478" t="str">
        <f ca="1"/>
        <v/>
      </c>
      <c r="Q478">
        <f ca="1"/>
        <v>3369000000</v>
      </c>
      <c r="R478">
        <f ca="1"/>
        <v>343900000</v>
      </c>
      <c r="S478">
        <f ca="1"/>
        <v>1679900000</v>
      </c>
      <c r="T478">
        <f ca="1"/>
        <v>4832200000</v>
      </c>
      <c r="U478">
        <f ca="1"/>
        <v>1287700000</v>
      </c>
      <c r="V478">
        <f ca="1"/>
        <v>572300000</v>
      </c>
      <c r="W478" t="str">
        <f ca="1"/>
        <v/>
      </c>
      <c r="X478" t="str">
        <f ca="1"/>
        <v/>
      </c>
      <c r="Y478">
        <f ca="1"/>
        <v>2980500000</v>
      </c>
      <c r="Z478">
        <f ca="1"/>
        <v>7673300000</v>
      </c>
      <c r="AA478" t="str">
        <f ca="1"/>
        <v/>
      </c>
      <c r="AB478">
        <f ca="1"/>
        <v>8241900000</v>
      </c>
      <c r="AC478">
        <f ca="1"/>
        <v>6200000</v>
      </c>
      <c r="AD478">
        <f ca="1"/>
        <v>396740551</v>
      </c>
      <c r="AE478">
        <f ca="1"/>
        <v>1983900000</v>
      </c>
      <c r="AF478" t="str">
        <f ca="1"/>
        <v/>
      </c>
      <c r="AG478">
        <f ca="1"/>
        <v>4011500000</v>
      </c>
      <c r="AH478">
        <f ca="1"/>
        <v>84200000</v>
      </c>
      <c r="AI478" t="str">
        <f ca="1"/>
        <v/>
      </c>
      <c r="AJ478">
        <f ca="1"/>
        <v>1899700000</v>
      </c>
      <c r="AK478">
        <f ca="1"/>
        <v>7700000</v>
      </c>
      <c r="AL478">
        <f ca="1"/>
        <v>121000000</v>
      </c>
      <c r="AM478" t="str">
        <f ca="1"/>
        <v/>
      </c>
      <c r="AN478" t="str">
        <f ca="1"/>
        <v/>
      </c>
      <c r="AO478">
        <f ca="1"/>
        <v>1759800000</v>
      </c>
      <c r="AP478" t="str">
        <f ca="1"/>
        <v/>
      </c>
      <c r="AQ478">
        <f ca="1"/>
        <v>686000000</v>
      </c>
      <c r="AR478" t="str">
        <f ca="1"/>
        <v/>
      </c>
      <c r="AS478">
        <f ca="1"/>
        <v>-538500000</v>
      </c>
      <c r="AT478">
        <f ca="1"/>
        <v>-1763800000</v>
      </c>
      <c r="AU478" t="str">
        <f ca="1"/>
        <v/>
      </c>
      <c r="AV478" t="str">
        <f ca="1"/>
        <v/>
      </c>
      <c r="AW478">
        <f ca="1"/>
        <v>0.28999999999999998</v>
      </c>
      <c r="AX478">
        <f ca="1"/>
        <v>2115800000</v>
      </c>
      <c r="AY478" t="str">
        <f ca="1"/>
        <v/>
      </c>
      <c r="AZ478" t="str">
        <f ca="1"/>
        <v/>
      </c>
      <c r="BA478" t="str">
        <f ca="1"/>
        <v/>
      </c>
      <c r="BB478" t="str">
        <f ca="1"/>
        <v/>
      </c>
      <c r="BC478" t="str">
        <f ca="1"/>
        <v/>
      </c>
      <c r="BD478" t="str">
        <f ca="1"/>
        <v/>
      </c>
      <c r="BE478" t="str">
        <f ca="1"/>
        <v/>
      </c>
      <c r="BF478">
        <f ca="1"/>
        <v>1.8959731543624201</v>
      </c>
      <c r="BG478" t="str">
        <f ca="1"/>
        <v/>
      </c>
      <c r="BH478" t="str">
        <f ca="1"/>
        <v/>
      </c>
      <c r="BI478" t="str">
        <f ca="1"/>
        <v/>
      </c>
      <c r="BJ478" t="str">
        <f ca="1"/>
        <v/>
      </c>
      <c r="BK478" t="str">
        <f ca="1"/>
        <v/>
      </c>
      <c r="BL478">
        <f ca="1"/>
        <v>0.38583211568096698</v>
      </c>
      <c r="BM478" t="str">
        <f ca="1"/>
        <v/>
      </c>
      <c r="BN478">
        <f ca="1"/>
        <v>1.6677797623670101</v>
      </c>
      <c r="BO478">
        <f ca="1"/>
        <v>2.9770132794905599</v>
      </c>
      <c r="BP478">
        <f ca="1"/>
        <v>168.494137931035</v>
      </c>
      <c r="BQ478">
        <f ca="1"/>
        <v>1.5768965112793701E-2</v>
      </c>
      <c r="BR478" t="str">
        <f ca="1"/>
        <v/>
      </c>
      <c r="BS478">
        <f ca="1"/>
        <v>1.8467096294944801E-9</v>
      </c>
    </row>
    <row r="479" spans="1:71" x14ac:dyDescent="0.3">
      <c r="A479">
        <f ca="1"/>
        <v>1097864</v>
      </c>
      <c r="B479" t="str">
        <f ca="1"/>
        <v>ON SEMICONDUCTOR CORP</v>
      </c>
      <c r="C479" t="str">
        <f ca="1"/>
        <v>ON</v>
      </c>
      <c r="D479" t="str">
        <f ca="1"/>
        <v>04 Manufacturing</v>
      </c>
      <c r="E479" t="str">
        <f ca="1"/>
        <v>Semiconductors &amp; Related Devices</v>
      </c>
      <c r="F479" t="str">
        <f ca="1"/>
        <v>3674</v>
      </c>
      <c r="G479" t="str">
        <f ca="1"/>
        <v>5701 NORTH PIMA ROAD SCOTTSDALE, AZ 85250</v>
      </c>
      <c r="H479">
        <f ca="1"/>
        <v>2024</v>
      </c>
      <c r="I479" t="str">
        <f ca="1"/>
        <v>FY</v>
      </c>
      <c r="J479">
        <f ca="1"/>
        <v>72.211201000000003</v>
      </c>
      <c r="K479">
        <f ca="1"/>
        <v>14089800000</v>
      </c>
      <c r="L479">
        <f ca="1"/>
        <v>6752000000</v>
      </c>
      <c r="M479">
        <f ca="1"/>
        <v>2691300000</v>
      </c>
      <c r="N479" t="str">
        <f ca="1"/>
        <v/>
      </c>
      <c r="O479">
        <f ca="1"/>
        <v>2242000000</v>
      </c>
      <c r="P479" t="str">
        <f ca="1"/>
        <v/>
      </c>
      <c r="Q479">
        <f ca="1"/>
        <v>4361400000</v>
      </c>
      <c r="R479">
        <f ca="1"/>
        <v>257900000</v>
      </c>
      <c r="S479">
        <f ca="1"/>
        <v>1587900000</v>
      </c>
      <c r="T479">
        <f ca="1"/>
        <v>5275300000</v>
      </c>
      <c r="U479">
        <f ca="1"/>
        <v>1334800000</v>
      </c>
      <c r="V479">
        <f ca="1"/>
        <v>574500000</v>
      </c>
      <c r="W479" t="str">
        <f ca="1"/>
        <v/>
      </c>
      <c r="X479" t="str">
        <f ca="1"/>
        <v/>
      </c>
      <c r="Y479">
        <f ca="1"/>
        <v>3379900000</v>
      </c>
      <c r="Z479">
        <f ca="1"/>
        <v>8796400000</v>
      </c>
      <c r="AA479" t="str">
        <f ca="1"/>
        <v/>
      </c>
      <c r="AB479">
        <f ca="1"/>
        <v>8120900000</v>
      </c>
      <c r="AC479">
        <f ca="1"/>
        <v>6200000</v>
      </c>
      <c r="AD479">
        <f ca="1"/>
        <v>422955173</v>
      </c>
      <c r="AE479">
        <f ca="1"/>
        <v>3216100000</v>
      </c>
      <c r="AF479" t="str">
        <f ca="1"/>
        <v/>
      </c>
      <c r="AG479">
        <f ca="1"/>
        <v>3866200000</v>
      </c>
      <c r="AH479">
        <f ca="1"/>
        <v>1767700000</v>
      </c>
      <c r="AI479" t="str">
        <f ca="1"/>
        <v/>
      </c>
      <c r="AJ479">
        <f ca="1"/>
        <v>1448400000</v>
      </c>
      <c r="AK479">
        <f ca="1"/>
        <v>262800000</v>
      </c>
      <c r="AL479">
        <f ca="1"/>
        <v>1572800000</v>
      </c>
      <c r="AM479" t="str">
        <f ca="1"/>
        <v/>
      </c>
      <c r="AN479" t="str">
        <f ca="1"/>
        <v/>
      </c>
      <c r="AO479">
        <f ca="1"/>
        <v>1906400000</v>
      </c>
      <c r="AP479" t="str">
        <f ca="1"/>
        <v/>
      </c>
      <c r="AQ479">
        <f ca="1"/>
        <v>642900000</v>
      </c>
      <c r="AR479" t="str">
        <f ca="1"/>
        <v/>
      </c>
      <c r="AS479">
        <f ca="1"/>
        <v>-1009800000</v>
      </c>
      <c r="AT479">
        <f ca="1"/>
        <v>-683800000</v>
      </c>
      <c r="AU479" t="str">
        <f ca="1"/>
        <v/>
      </c>
      <c r="AV479" t="str">
        <f ca="1"/>
        <v/>
      </c>
      <c r="AW479">
        <f ca="1"/>
        <v>3.68</v>
      </c>
      <c r="AX479">
        <f ca="1"/>
        <v>2176900000</v>
      </c>
      <c r="AY479" t="str">
        <f ca="1"/>
        <v/>
      </c>
      <c r="AZ479" t="str">
        <f ca="1"/>
        <v/>
      </c>
      <c r="BA479" t="str">
        <f ca="1"/>
        <v/>
      </c>
      <c r="BB479" t="str">
        <f ca="1"/>
        <v/>
      </c>
      <c r="BC479" t="str">
        <f ca="1"/>
        <v/>
      </c>
      <c r="BD479" t="str">
        <f ca="1"/>
        <v/>
      </c>
      <c r="BE479" t="str">
        <f ca="1"/>
        <v/>
      </c>
      <c r="BF479">
        <f ca="1"/>
        <v>1.77601175984198</v>
      </c>
      <c r="BG479" t="str">
        <f ca="1"/>
        <v/>
      </c>
      <c r="BH479" t="str">
        <f ca="1"/>
        <v/>
      </c>
      <c r="BI479" t="str">
        <f ca="1"/>
        <v/>
      </c>
      <c r="BJ479" t="str">
        <f ca="1"/>
        <v/>
      </c>
      <c r="BK479" t="str">
        <f ca="1"/>
        <v/>
      </c>
      <c r="BL479">
        <f ca="1"/>
        <v>0.37440559837613002</v>
      </c>
      <c r="BM479" t="str">
        <f ca="1"/>
        <v/>
      </c>
      <c r="BN479">
        <f ca="1"/>
        <v>2.0162571171711101</v>
      </c>
      <c r="BO479">
        <f ca="1"/>
        <v>3.3787833383278398</v>
      </c>
      <c r="BP479">
        <f ca="1"/>
        <v>19.622608967391301</v>
      </c>
      <c r="BQ479">
        <f ca="1"/>
        <v>0.17880041835296301</v>
      </c>
      <c r="BR479" t="str">
        <f ca="1"/>
        <v/>
      </c>
      <c r="BS479">
        <f ca="1"/>
        <v>3.0209769869492098E-8</v>
      </c>
    </row>
    <row r="480" spans="1:71" x14ac:dyDescent="0.3">
      <c r="A480">
        <f ca="1"/>
        <v>1097864</v>
      </c>
      <c r="B480" t="str">
        <f ca="1"/>
        <v>ON SEMICONDUCTOR CORP</v>
      </c>
      <c r="C480" t="str">
        <f ca="1"/>
        <v>ON</v>
      </c>
      <c r="D480" t="str">
        <f ca="1"/>
        <v>04 Manufacturing</v>
      </c>
      <c r="E480" t="str">
        <f ca="1"/>
        <v>Semiconductors &amp; Related Devices</v>
      </c>
      <c r="F480" t="str">
        <f ca="1"/>
        <v>3674</v>
      </c>
      <c r="G480" t="str">
        <f ca="1"/>
        <v>5701 NORTH PIMA ROAD SCOTTSDALE, AZ 85250</v>
      </c>
      <c r="H480">
        <f ca="1"/>
        <v>2023</v>
      </c>
      <c r="I480" t="str">
        <f ca="1"/>
        <v>FY</v>
      </c>
      <c r="J480">
        <f ca="1"/>
        <v>81.671008</v>
      </c>
      <c r="K480">
        <f ca="1"/>
        <v>13215200000</v>
      </c>
      <c r="L480">
        <f ca="1"/>
        <v>5912300000</v>
      </c>
      <c r="M480">
        <f ca="1"/>
        <v>2483000000</v>
      </c>
      <c r="N480" t="str">
        <f ca="1"/>
        <v/>
      </c>
      <c r="O480">
        <f ca="1"/>
        <v>2111800000</v>
      </c>
      <c r="P480" t="str">
        <f ca="1"/>
        <v/>
      </c>
      <c r="Q480">
        <f ca="1"/>
        <v>4401500000</v>
      </c>
      <c r="R480">
        <f ca="1"/>
        <v>299300000</v>
      </c>
      <c r="S480">
        <f ca="1"/>
        <v>1577600000</v>
      </c>
      <c r="T480">
        <f ca="1"/>
        <v>5414600000</v>
      </c>
      <c r="U480">
        <f ca="1"/>
        <v>2183600000</v>
      </c>
      <c r="V480">
        <f ca="1"/>
        <v>725600000</v>
      </c>
      <c r="W480" t="str">
        <f ca="1"/>
        <v/>
      </c>
      <c r="X480" t="str">
        <f ca="1"/>
        <v/>
      </c>
      <c r="Y480">
        <f ca="1"/>
        <v>3379900000</v>
      </c>
      <c r="Z480">
        <f ca="1"/>
        <v>7782600000</v>
      </c>
      <c r="AA480" t="str">
        <f ca="1"/>
        <v/>
      </c>
      <c r="AB480">
        <f ca="1"/>
        <v>6548100000</v>
      </c>
      <c r="AC480">
        <f ca="1"/>
        <v>6200000</v>
      </c>
      <c r="AD480">
        <f ca="1"/>
        <v>426386426</v>
      </c>
      <c r="AE480">
        <f ca="1"/>
        <v>3883500000</v>
      </c>
      <c r="AF480" t="str">
        <f ca="1"/>
        <v/>
      </c>
      <c r="AG480">
        <f ca="1"/>
        <v>4369500000</v>
      </c>
      <c r="AH480">
        <f ca="1"/>
        <v>2538700000</v>
      </c>
      <c r="AI480" t="str">
        <f ca="1"/>
        <v/>
      </c>
      <c r="AJ480">
        <f ca="1"/>
        <v>1344800000</v>
      </c>
      <c r="AK480">
        <f ca="1"/>
        <v>350200000</v>
      </c>
      <c r="AL480">
        <f ca="1"/>
        <v>2183700000</v>
      </c>
      <c r="AM480">
        <f ca="1"/>
        <v>74800000</v>
      </c>
      <c r="AN480" t="str">
        <f ca="1"/>
        <v/>
      </c>
      <c r="AO480">
        <f ca="1"/>
        <v>1977500000</v>
      </c>
      <c r="AP480" t="str">
        <f ca="1"/>
        <v/>
      </c>
      <c r="AQ480">
        <f ca="1"/>
        <v>609500000</v>
      </c>
      <c r="AR480" t="str">
        <f ca="1"/>
        <v/>
      </c>
      <c r="AS480">
        <f ca="1"/>
        <v>-1737900000</v>
      </c>
      <c r="AT480">
        <f ca="1"/>
        <v>-686500000</v>
      </c>
      <c r="AU480" t="str">
        <f ca="1"/>
        <v/>
      </c>
      <c r="AV480" t="str">
        <f ca="1"/>
        <v/>
      </c>
      <c r="AW480">
        <f ca="1"/>
        <v>5.07</v>
      </c>
      <c r="AX480">
        <f ca="1"/>
        <v>1864300000</v>
      </c>
      <c r="AY480" t="str">
        <f ca="1"/>
        <v/>
      </c>
      <c r="AZ480">
        <f ca="1"/>
        <v>2608700000</v>
      </c>
      <c r="BA480">
        <f ca="1"/>
        <v>2608700000</v>
      </c>
      <c r="BB480" t="str">
        <f ca="1"/>
        <v/>
      </c>
      <c r="BC480" t="str">
        <f ca="1"/>
        <v/>
      </c>
      <c r="BD480" t="str">
        <f ca="1"/>
        <v/>
      </c>
      <c r="BE480" t="str">
        <f ca="1"/>
        <v/>
      </c>
      <c r="BF480">
        <f ca="1"/>
        <v>2.3437751434854901</v>
      </c>
      <c r="BG480" t="str">
        <f ca="1"/>
        <v/>
      </c>
      <c r="BH480" t="str">
        <f ca="1"/>
        <v/>
      </c>
      <c r="BI480" t="str">
        <f ca="1"/>
        <v/>
      </c>
      <c r="BJ480" t="str">
        <f ca="1"/>
        <v/>
      </c>
      <c r="BK480" t="str">
        <f ca="1"/>
        <v/>
      </c>
      <c r="BL480">
        <f ca="1"/>
        <v>0.40972516496155897</v>
      </c>
      <c r="BM480">
        <f ca="1"/>
        <v>34.875668449197903</v>
      </c>
      <c r="BN480">
        <f ca="1"/>
        <v>1.13711302436344</v>
      </c>
      <c r="BO480">
        <f ca="1"/>
        <v>1.7404744458692101</v>
      </c>
      <c r="BP480">
        <f ca="1"/>
        <v>16.1086800788955</v>
      </c>
      <c r="BQ480">
        <f ca="1"/>
        <v>0.28058746434353599</v>
      </c>
      <c r="BR480" t="str">
        <f ca="1"/>
        <v/>
      </c>
      <c r="BS480">
        <f ca="1"/>
        <v>5.32048429265284E-8</v>
      </c>
    </row>
    <row r="481" spans="1:71" x14ac:dyDescent="0.3">
      <c r="A481">
        <f ca="1"/>
        <v>1097864</v>
      </c>
      <c r="B481" t="str">
        <f ca="1"/>
        <v>ON SEMICONDUCTOR CORP</v>
      </c>
      <c r="C481" t="str">
        <f ca="1"/>
        <v>ON</v>
      </c>
      <c r="D481" t="str">
        <f ca="1"/>
        <v>04 Manufacturing</v>
      </c>
      <c r="E481" t="str">
        <f ca="1"/>
        <v>Semiconductors &amp; Related Devices</v>
      </c>
      <c r="F481" t="str">
        <f ca="1"/>
        <v>3674</v>
      </c>
      <c r="G481" t="str">
        <f ca="1"/>
        <v>5701 NORTH PIMA ROAD SCOTTSDALE, AZ 85250</v>
      </c>
      <c r="H481">
        <f ca="1"/>
        <v>2022</v>
      </c>
      <c r="I481" t="str">
        <f ca="1"/>
        <v>FY</v>
      </c>
      <c r="J481">
        <f ca="1"/>
        <v>61.350689000000003</v>
      </c>
      <c r="K481">
        <f ca="1"/>
        <v>11978500000</v>
      </c>
      <c r="L481">
        <f ca="1"/>
        <v>5729400000</v>
      </c>
      <c r="M481">
        <f ca="1"/>
        <v>2919000000</v>
      </c>
      <c r="N481" t="str">
        <f ca="1"/>
        <v/>
      </c>
      <c r="O481">
        <f ca="1"/>
        <v>1616800000</v>
      </c>
      <c r="P481" t="str">
        <f ca="1"/>
        <v/>
      </c>
      <c r="Q481">
        <f ca="1"/>
        <v>3450700000</v>
      </c>
      <c r="R481">
        <f ca="1"/>
        <v>359700000</v>
      </c>
      <c r="S481">
        <f ca="1"/>
        <v>1577600000</v>
      </c>
      <c r="T481">
        <f ca="1"/>
        <v>5771500000</v>
      </c>
      <c r="U481">
        <f ca="1"/>
        <v>2061400000</v>
      </c>
      <c r="V481">
        <f ca="1"/>
        <v>852100000</v>
      </c>
      <c r="W481" t="str">
        <f ca="1"/>
        <v/>
      </c>
      <c r="X481" t="str">
        <f ca="1"/>
        <v/>
      </c>
      <c r="Y481">
        <f ca="1"/>
        <v>3228300000</v>
      </c>
      <c r="Z481">
        <f ca="1"/>
        <v>6188500000</v>
      </c>
      <c r="AA481" t="str">
        <f ca="1"/>
        <v/>
      </c>
      <c r="AB481">
        <f ca="1"/>
        <v>4364400000</v>
      </c>
      <c r="AC481">
        <f ca="1"/>
        <v>6100000</v>
      </c>
      <c r="AD481">
        <f ca="1"/>
        <v>431936415</v>
      </c>
      <c r="AE481">
        <f ca="1"/>
        <v>4077200000</v>
      </c>
      <c r="AF481" t="str">
        <f ca="1"/>
        <v/>
      </c>
      <c r="AG481">
        <f ca="1"/>
        <v>4249000000</v>
      </c>
      <c r="AH481">
        <f ca="1"/>
        <v>2360000000</v>
      </c>
      <c r="AI481" t="str">
        <f ca="1"/>
        <v/>
      </c>
      <c r="AJ481">
        <f ca="1"/>
        <v>1717200000</v>
      </c>
      <c r="AK481">
        <f ca="1"/>
        <v>458400000</v>
      </c>
      <c r="AL481">
        <f ca="1"/>
        <v>1902200000</v>
      </c>
      <c r="AM481">
        <f ca="1"/>
        <v>94900000</v>
      </c>
      <c r="AN481" t="str">
        <f ca="1"/>
        <v/>
      </c>
      <c r="AO481">
        <f ca="1"/>
        <v>2633100000</v>
      </c>
      <c r="AP481" t="str">
        <f ca="1"/>
        <v/>
      </c>
      <c r="AQ481">
        <f ca="1"/>
        <v>551800000</v>
      </c>
      <c r="AR481" t="str">
        <f ca="1"/>
        <v/>
      </c>
      <c r="AS481">
        <f ca="1"/>
        <v>-705400000</v>
      </c>
      <c r="AT481">
        <f ca="1"/>
        <v>-370000000</v>
      </c>
      <c r="AU481" t="str">
        <f ca="1"/>
        <v/>
      </c>
      <c r="AV481" t="str">
        <f ca="1"/>
        <v/>
      </c>
      <c r="AW481">
        <f ca="1"/>
        <v>4.3899999999999997</v>
      </c>
      <c r="AX481">
        <f ca="1"/>
        <v>1498150000</v>
      </c>
      <c r="AY481" t="str">
        <f ca="1"/>
        <v/>
      </c>
      <c r="AZ481">
        <f ca="1"/>
        <v>2455500000</v>
      </c>
      <c r="BA481">
        <f ca="1"/>
        <v>2455500000</v>
      </c>
      <c r="BB481" t="str">
        <f ca="1"/>
        <v/>
      </c>
      <c r="BC481" t="str">
        <f ca="1"/>
        <v/>
      </c>
      <c r="BD481" t="str">
        <f ca="1"/>
        <v/>
      </c>
      <c r="BE481" t="str">
        <f ca="1"/>
        <v/>
      </c>
      <c r="BF481">
        <f ca="1"/>
        <v>2.83616460301038</v>
      </c>
      <c r="BG481" t="str">
        <f ca="1"/>
        <v/>
      </c>
      <c r="BH481" t="str">
        <f ca="1"/>
        <v/>
      </c>
      <c r="BI481" t="str">
        <f ca="1"/>
        <v/>
      </c>
      <c r="BJ481" t="str">
        <f ca="1"/>
        <v/>
      </c>
      <c r="BK481" t="str">
        <f ca="1"/>
        <v/>
      </c>
      <c r="BL481">
        <f ca="1"/>
        <v>0.48182159702800897</v>
      </c>
      <c r="BM481">
        <f ca="1"/>
        <v>25.8746048472076</v>
      </c>
      <c r="BN481">
        <f ca="1"/>
        <v>1.41602794217522</v>
      </c>
      <c r="BO481">
        <f ca="1"/>
        <v>1.9950519064713299</v>
      </c>
      <c r="BP481">
        <f ca="1"/>
        <v>13.975099999999999</v>
      </c>
      <c r="BQ481">
        <f ca="1"/>
        <v>0.307376585602327</v>
      </c>
      <c r="BR481" t="str">
        <f ca="1"/>
        <v/>
      </c>
      <c r="BS481">
        <f ca="1"/>
        <v>4.3520970301365402E-8</v>
      </c>
    </row>
    <row r="482" spans="1:71" x14ac:dyDescent="0.3">
      <c r="A482">
        <f ca="1"/>
        <v>1097864</v>
      </c>
      <c r="B482" t="str">
        <f ca="1"/>
        <v>ON SEMICONDUCTOR CORP</v>
      </c>
      <c r="C482" t="str">
        <f ca="1"/>
        <v>ON</v>
      </c>
      <c r="D482" t="str">
        <f ca="1"/>
        <v>04 Manufacturing</v>
      </c>
      <c r="E482" t="str">
        <f ca="1"/>
        <v>Semiconductors &amp; Related Devices</v>
      </c>
      <c r="F482" t="str">
        <f ca="1"/>
        <v>3674</v>
      </c>
      <c r="G482" t="str">
        <f ca="1"/>
        <v>5701 NORTH PIMA ROAD SCOTTSDALE, AZ 85250</v>
      </c>
      <c r="H482">
        <f ca="1"/>
        <v>2021</v>
      </c>
      <c r="I482" t="str">
        <f ca="1"/>
        <v>FY</v>
      </c>
      <c r="J482">
        <f ca="1"/>
        <v>44.166544999999999</v>
      </c>
      <c r="K482">
        <f ca="1"/>
        <v>9626000000</v>
      </c>
      <c r="L482">
        <f ca="1"/>
        <v>3781600000</v>
      </c>
      <c r="M482">
        <f ca="1"/>
        <v>1352600000</v>
      </c>
      <c r="N482" t="str">
        <f ca="1"/>
        <v/>
      </c>
      <c r="O482">
        <f ca="1"/>
        <v>1379500000</v>
      </c>
      <c r="P482" t="str">
        <f ca="1"/>
        <v/>
      </c>
      <c r="Q482">
        <f ca="1"/>
        <v>2524300000</v>
      </c>
      <c r="R482">
        <f ca="1"/>
        <v>495700000</v>
      </c>
      <c r="S482">
        <f ca="1"/>
        <v>1937500000</v>
      </c>
      <c r="T482">
        <f ca="1"/>
        <v>5021600000</v>
      </c>
      <c r="U482">
        <f ca="1"/>
        <v>1543400000</v>
      </c>
      <c r="V482">
        <f ca="1"/>
        <v>635100000</v>
      </c>
      <c r="W482" t="str">
        <f ca="1"/>
        <v/>
      </c>
      <c r="X482" t="str">
        <f ca="1"/>
        <v/>
      </c>
      <c r="Y482">
        <f ca="1"/>
        <v>3258300000</v>
      </c>
      <c r="Z482">
        <f ca="1"/>
        <v>4585400000</v>
      </c>
      <c r="AA482">
        <f ca="1"/>
        <v>2448400000</v>
      </c>
      <c r="AB482">
        <f ca="1"/>
        <v>2435100000</v>
      </c>
      <c r="AC482">
        <f ca="1"/>
        <v>6000000</v>
      </c>
      <c r="AD482">
        <f ca="1"/>
        <v>432472818</v>
      </c>
      <c r="AE482">
        <f ca="1"/>
        <v>2714300000</v>
      </c>
      <c r="AF482" t="str">
        <f ca="1"/>
        <v/>
      </c>
      <c r="AG482">
        <f ca="1"/>
        <v>4025500000</v>
      </c>
      <c r="AH482">
        <f ca="1"/>
        <v>1287600000</v>
      </c>
      <c r="AI482" t="str">
        <f ca="1"/>
        <v/>
      </c>
      <c r="AJ482">
        <f ca="1"/>
        <v>1426700000</v>
      </c>
      <c r="AK482">
        <f ca="1"/>
        <v>146600000</v>
      </c>
      <c r="AL482">
        <f ca="1"/>
        <v>1009600000</v>
      </c>
      <c r="AM482">
        <f ca="1"/>
        <v>130400000</v>
      </c>
      <c r="AN482" t="str">
        <f ca="1"/>
        <v/>
      </c>
      <c r="AO482">
        <f ca="1"/>
        <v>1782000000</v>
      </c>
      <c r="AP482" t="str">
        <f ca="1"/>
        <v/>
      </c>
      <c r="AQ482">
        <f ca="1"/>
        <v>596700000</v>
      </c>
      <c r="AR482" t="str">
        <f ca="1"/>
        <v/>
      </c>
      <c r="AS482">
        <f ca="1"/>
        <v>-915100000</v>
      </c>
      <c r="AT482">
        <f ca="1"/>
        <v>-569400000</v>
      </c>
      <c r="AU482" t="str">
        <f ca="1"/>
        <v/>
      </c>
      <c r="AV482" t="str">
        <f ca="1"/>
        <v/>
      </c>
      <c r="AW482">
        <f ca="1"/>
        <v>2.37</v>
      </c>
      <c r="AX482">
        <f ca="1"/>
        <v>1315450000</v>
      </c>
      <c r="AY482" t="str">
        <f ca="1"/>
        <v/>
      </c>
      <c r="AZ482">
        <f ca="1"/>
        <v>1286600000</v>
      </c>
      <c r="BA482">
        <f ca="1"/>
        <v>1286600000</v>
      </c>
      <c r="BB482" t="str">
        <f ca="1"/>
        <v/>
      </c>
      <c r="BC482" t="str">
        <f ca="1"/>
        <v/>
      </c>
      <c r="BD482" t="str">
        <f ca="1"/>
        <v/>
      </c>
      <c r="BE482" t="str">
        <f ca="1"/>
        <v/>
      </c>
      <c r="BF482">
        <f ca="1"/>
        <v>3.06016952373712</v>
      </c>
      <c r="BG482" t="str">
        <f ca="1"/>
        <v/>
      </c>
      <c r="BH482" t="str">
        <f ca="1"/>
        <v/>
      </c>
      <c r="BI482" t="str">
        <f ca="1"/>
        <v/>
      </c>
      <c r="BJ482" t="str">
        <f ca="1"/>
        <v/>
      </c>
      <c r="BK482" t="str">
        <f ca="1"/>
        <v/>
      </c>
      <c r="BL482">
        <f ca="1"/>
        <v>0.52167047579472303</v>
      </c>
      <c r="BM482">
        <f ca="1"/>
        <v>9.8665644171779103</v>
      </c>
      <c r="BN482">
        <f ca="1"/>
        <v>0.87637683037449798</v>
      </c>
      <c r="BO482">
        <f ca="1"/>
        <v>1.5563690553323799</v>
      </c>
      <c r="BP482">
        <f ca="1"/>
        <v>18.635672995780599</v>
      </c>
      <c r="BQ482">
        <f ca="1"/>
        <v>0.22017708378767401</v>
      </c>
      <c r="BR482" t="str">
        <f ca="1"/>
        <v/>
      </c>
      <c r="BS482">
        <f ca="1"/>
        <v>2.2827825631351699E-8</v>
      </c>
    </row>
    <row r="483" spans="1:71" x14ac:dyDescent="0.3">
      <c r="A483">
        <f ca="1"/>
        <v>1097864</v>
      </c>
      <c r="B483" t="str">
        <f ca="1"/>
        <v>ON SEMICONDUCTOR CORP</v>
      </c>
      <c r="C483" t="str">
        <f ca="1"/>
        <v>ON</v>
      </c>
      <c r="D483" t="str">
        <f ca="1"/>
        <v>04 Manufacturing</v>
      </c>
      <c r="E483" t="str">
        <f ca="1"/>
        <v>Semiconductors &amp; Related Devices</v>
      </c>
      <c r="F483" t="str">
        <f ca="1"/>
        <v>3674</v>
      </c>
      <c r="G483" t="str">
        <f ca="1"/>
        <v>5701 NORTH PIMA ROAD SCOTTSDALE, AZ 85250</v>
      </c>
      <c r="H483">
        <f ca="1"/>
        <v>2020</v>
      </c>
      <c r="I483" t="str">
        <f ca="1"/>
        <v>FY</v>
      </c>
      <c r="J483">
        <f ca="1"/>
        <v>20.341954999999999</v>
      </c>
      <c r="K483">
        <f ca="1"/>
        <v>8668000000</v>
      </c>
      <c r="L483">
        <f ca="1"/>
        <v>3184100000</v>
      </c>
      <c r="M483">
        <f ca="1"/>
        <v>1080700000</v>
      </c>
      <c r="N483" t="str">
        <f ca="1"/>
        <v/>
      </c>
      <c r="O483">
        <f ca="1"/>
        <v>1251400000</v>
      </c>
      <c r="P483" t="str">
        <f ca="1"/>
        <v/>
      </c>
      <c r="Q483">
        <f ca="1"/>
        <v>2512300000</v>
      </c>
      <c r="R483">
        <f ca="1"/>
        <v>469000000</v>
      </c>
      <c r="S483">
        <f ca="1"/>
        <v>1663400000</v>
      </c>
      <c r="T483">
        <f ca="1"/>
        <v>5109900000</v>
      </c>
      <c r="U483">
        <f ca="1"/>
        <v>1674500000</v>
      </c>
      <c r="V483">
        <f ca="1"/>
        <v>572900000</v>
      </c>
      <c r="W483" t="str">
        <f ca="1"/>
        <v/>
      </c>
      <c r="X483" t="str">
        <f ca="1"/>
        <v/>
      </c>
      <c r="Y483">
        <f ca="1"/>
        <v>3589500000</v>
      </c>
      <c r="Z483">
        <f ca="1"/>
        <v>3538500000</v>
      </c>
      <c r="AA483">
        <f ca="1"/>
        <v>1968200000</v>
      </c>
      <c r="AB483">
        <f ca="1"/>
        <v>1425500000</v>
      </c>
      <c r="AC483">
        <f ca="1"/>
        <v>5700000</v>
      </c>
      <c r="AD483">
        <f ca="1"/>
        <v>411842629</v>
      </c>
      <c r="AE483">
        <f ca="1"/>
        <v>497600000</v>
      </c>
      <c r="AF483">
        <f ca="1"/>
        <v>1446300000</v>
      </c>
      <c r="AG483">
        <f ca="1"/>
        <v>3539200000</v>
      </c>
      <c r="AH483">
        <f ca="1"/>
        <v>348700000</v>
      </c>
      <c r="AI483" t="str">
        <f ca="1"/>
        <v/>
      </c>
      <c r="AJ483">
        <f ca="1"/>
        <v>1367100000</v>
      </c>
      <c r="AK483">
        <f ca="1"/>
        <v>-59800000</v>
      </c>
      <c r="AL483">
        <f ca="1"/>
        <v>89000000</v>
      </c>
      <c r="AM483">
        <f ca="1"/>
        <v>168400000</v>
      </c>
      <c r="AN483" t="str">
        <f ca="1"/>
        <v/>
      </c>
      <c r="AO483">
        <f ca="1"/>
        <v>884300000</v>
      </c>
      <c r="AP483" t="str">
        <f ca="1"/>
        <v/>
      </c>
      <c r="AQ483">
        <f ca="1"/>
        <v>625100000</v>
      </c>
      <c r="AR483" t="str">
        <f ca="1"/>
        <v/>
      </c>
      <c r="AS483">
        <f ca="1"/>
        <v>-453600000</v>
      </c>
      <c r="AT483">
        <f ca="1"/>
        <v>-244000000</v>
      </c>
      <c r="AU483" t="str">
        <f ca="1"/>
        <v/>
      </c>
      <c r="AV483" t="str">
        <f ca="1"/>
        <v/>
      </c>
      <c r="AW483">
        <f ca="1"/>
        <v>0.56999999999999995</v>
      </c>
      <c r="AX483">
        <f ca="1"/>
        <v>1241900000</v>
      </c>
      <c r="AY483">
        <f ca="1"/>
        <v>0.241097974140911</v>
      </c>
      <c r="AZ483">
        <f ca="1"/>
        <v>197600000</v>
      </c>
      <c r="BA483">
        <f ca="1"/>
        <v>197600000</v>
      </c>
      <c r="BB483">
        <f ca="1"/>
        <v>0.13662449007812999</v>
      </c>
      <c r="BC483">
        <f ca="1"/>
        <v>0.61142224987900196</v>
      </c>
      <c r="BD483" t="str">
        <f ca="1"/>
        <v/>
      </c>
      <c r="BE483">
        <f ca="1"/>
        <v>0.34405033533844998</v>
      </c>
      <c r="BF483">
        <f ca="1"/>
        <v>2.84982687817054</v>
      </c>
      <c r="BG483">
        <f ca="1"/>
        <v>0.16685509921550501</v>
      </c>
      <c r="BH483">
        <f ca="1"/>
        <v>-0.31362787803360298</v>
      </c>
      <c r="BI483" t="str">
        <f ca="1"/>
        <v/>
      </c>
      <c r="BJ483" t="str">
        <f ca="1"/>
        <v/>
      </c>
      <c r="BK483" t="str">
        <f ca="1"/>
        <v/>
      </c>
      <c r="BL483">
        <f ca="1"/>
        <v>0.58951315182279695</v>
      </c>
      <c r="BM483">
        <f ca="1"/>
        <v>1.1733966745843201</v>
      </c>
      <c r="BN483">
        <f ca="1"/>
        <v>0.64538668259181797</v>
      </c>
      <c r="BO483">
        <f ca="1"/>
        <v>1.15419528217378</v>
      </c>
      <c r="BP483">
        <f ca="1"/>
        <v>35.687640350877203</v>
      </c>
      <c r="BQ483">
        <f ca="1"/>
        <v>2.5151900522820399E-2</v>
      </c>
      <c r="BR483" t="str">
        <f ca="1"/>
        <v/>
      </c>
      <c r="BS483">
        <f ca="1"/>
        <v>3.2767880033912701E-9</v>
      </c>
    </row>
    <row r="484" spans="1:71" x14ac:dyDescent="0.3">
      <c r="A484">
        <f ca="1"/>
        <v>1097864</v>
      </c>
      <c r="B484" t="str">
        <f ca="1"/>
        <v>ON SEMICONDUCTOR CORP</v>
      </c>
      <c r="C484" t="str">
        <f ca="1"/>
        <v>ON</v>
      </c>
      <c r="D484" t="str">
        <f ca="1"/>
        <v>04 Manufacturing</v>
      </c>
      <c r="E484" t="str">
        <f ca="1"/>
        <v>Semiconductors &amp; Related Devices</v>
      </c>
      <c r="F484" t="str">
        <f ca="1"/>
        <v>3674</v>
      </c>
      <c r="G484" t="str">
        <f ca="1"/>
        <v>5701 NORTH PIMA ROAD SCOTTSDALE, AZ 85250</v>
      </c>
      <c r="H484">
        <f ca="1"/>
        <v>2019</v>
      </c>
      <c r="I484" t="str">
        <f ca="1"/>
        <v>FY</v>
      </c>
      <c r="J484">
        <f ca="1"/>
        <v>20.285985</v>
      </c>
      <c r="K484">
        <f ca="1"/>
        <v>8425500000</v>
      </c>
      <c r="L484">
        <f ca="1"/>
        <v>3020000000</v>
      </c>
      <c r="M484">
        <f ca="1"/>
        <v>894200000</v>
      </c>
      <c r="N484" t="str">
        <f ca="1"/>
        <v/>
      </c>
      <c r="O484">
        <f ca="1"/>
        <v>1232400000</v>
      </c>
      <c r="P484" t="str">
        <f ca="1"/>
        <v/>
      </c>
      <c r="Q484">
        <f ca="1"/>
        <v>2591600000</v>
      </c>
      <c r="R484">
        <f ca="1"/>
        <v>590500000</v>
      </c>
      <c r="S484">
        <f ca="1"/>
        <v>1659200000</v>
      </c>
      <c r="T484">
        <f ca="1"/>
        <v>5101400000</v>
      </c>
      <c r="U484">
        <f ca="1"/>
        <v>1818400000</v>
      </c>
      <c r="V484">
        <f ca="1"/>
        <v>543600000</v>
      </c>
      <c r="W484" t="str">
        <f ca="1"/>
        <v/>
      </c>
      <c r="X484" t="str">
        <f ca="1"/>
        <v/>
      </c>
      <c r="Y484">
        <f ca="1"/>
        <v>3749200000</v>
      </c>
      <c r="Z484">
        <f ca="1"/>
        <v>3301700000</v>
      </c>
      <c r="AA484">
        <f ca="1"/>
        <v>1650500000</v>
      </c>
      <c r="AB484">
        <f ca="1"/>
        <v>1191300000</v>
      </c>
      <c r="AC484">
        <f ca="1"/>
        <v>5700000</v>
      </c>
      <c r="AD484">
        <f ca="1"/>
        <v>411312664</v>
      </c>
      <c r="AE484">
        <f ca="1"/>
        <v>485700000</v>
      </c>
      <c r="AF484">
        <f ca="1"/>
        <v>1401800000</v>
      </c>
      <c r="AG484">
        <f ca="1"/>
        <v>3544300000</v>
      </c>
      <c r="AH484">
        <f ca="1"/>
        <v>432700000</v>
      </c>
      <c r="AI484" t="str">
        <f ca="1"/>
        <v/>
      </c>
      <c r="AJ484">
        <f ca="1"/>
        <v>1540900000</v>
      </c>
      <c r="AK484">
        <f ca="1"/>
        <v>62700000</v>
      </c>
      <c r="AL484">
        <f ca="1"/>
        <v>56500000</v>
      </c>
      <c r="AM484">
        <f ca="1"/>
        <v>148300000</v>
      </c>
      <c r="AN484" t="str">
        <f ca="1"/>
        <v/>
      </c>
      <c r="AO484">
        <f ca="1"/>
        <v>694700000</v>
      </c>
      <c r="AP484" t="str">
        <f ca="1"/>
        <v/>
      </c>
      <c r="AQ484">
        <f ca="1"/>
        <v>593100000</v>
      </c>
      <c r="AR484" t="str">
        <f ca="1"/>
        <v/>
      </c>
      <c r="AS484">
        <f ca="1"/>
        <v>-1510900000</v>
      </c>
      <c r="AT484">
        <f ca="1"/>
        <v>623100000</v>
      </c>
      <c r="AU484" t="str">
        <f ca="1"/>
        <v/>
      </c>
      <c r="AV484" t="str">
        <f ca="1"/>
        <v/>
      </c>
      <c r="AW484">
        <f ca="1"/>
        <v>0.52</v>
      </c>
      <c r="AX484">
        <f ca="1"/>
        <v>1228800000</v>
      </c>
      <c r="AY484">
        <f ca="1"/>
        <v>0.30867456127835602</v>
      </c>
      <c r="AZ484">
        <f ca="1"/>
        <v>267500000</v>
      </c>
      <c r="BA484">
        <f ca="1"/>
        <v>267500000</v>
      </c>
      <c r="BB484">
        <f ca="1"/>
        <v>0.190826080753317</v>
      </c>
      <c r="BC484">
        <f ca="1"/>
        <v>0.49557711513767999</v>
      </c>
      <c r="BD484" t="str">
        <f ca="1"/>
        <v/>
      </c>
      <c r="BE484">
        <f ca="1"/>
        <v>0.34648309316593001</v>
      </c>
      <c r="BF484">
        <f ca="1"/>
        <v>2.8843587239583299</v>
      </c>
      <c r="BG484">
        <f ca="1"/>
        <v>0.16637588273692999</v>
      </c>
      <c r="BH484">
        <f ca="1"/>
        <v>-1.07782850620631</v>
      </c>
      <c r="BI484" t="str">
        <f ca="1"/>
        <v/>
      </c>
      <c r="BJ484" t="str">
        <f ca="1"/>
        <v/>
      </c>
      <c r="BK484" t="str">
        <f ca="1"/>
        <v/>
      </c>
      <c r="BL484">
        <f ca="1"/>
        <v>0.60547148537178797</v>
      </c>
      <c r="BM484">
        <f ca="1"/>
        <v>1.8037761294673</v>
      </c>
      <c r="BN484">
        <f ca="1"/>
        <v>0.49175098988121402</v>
      </c>
      <c r="BO484">
        <f ca="1"/>
        <v>0.98306203255609304</v>
      </c>
      <c r="BP484">
        <f ca="1"/>
        <v>39.011509615384597</v>
      </c>
      <c r="BQ484">
        <f ca="1"/>
        <v>1.7112396644153E-2</v>
      </c>
      <c r="BR484" t="str">
        <f ca="1"/>
        <v/>
      </c>
      <c r="BS484">
        <f ca="1"/>
        <v>3.19493357967108E-9</v>
      </c>
    </row>
    <row r="485" spans="1:71" x14ac:dyDescent="0.3">
      <c r="A485">
        <f ca="1"/>
        <v>1097864</v>
      </c>
      <c r="B485" t="str">
        <f ca="1"/>
        <v>ON SEMICONDUCTOR CORP</v>
      </c>
      <c r="C485" t="str">
        <f ca="1"/>
        <v>ON</v>
      </c>
      <c r="D485" t="str">
        <f ca="1"/>
        <v>04 Manufacturing</v>
      </c>
      <c r="E485" t="str">
        <f ca="1"/>
        <v>Semiconductors &amp; Related Devices</v>
      </c>
      <c r="F485" t="str">
        <f ca="1"/>
        <v>3674</v>
      </c>
      <c r="G485" t="str">
        <f ca="1"/>
        <v>5701 NORTH PIMA ROAD SCOTTSDALE, AZ 85250</v>
      </c>
      <c r="H485">
        <f ca="1"/>
        <v>2018</v>
      </c>
      <c r="I485" t="str">
        <f ca="1"/>
        <v>FY</v>
      </c>
      <c r="J485">
        <f ca="1"/>
        <v>21.72494</v>
      </c>
      <c r="K485">
        <f ca="1"/>
        <v>7587600000</v>
      </c>
      <c r="L485">
        <f ca="1"/>
        <v>3167800000</v>
      </c>
      <c r="M485">
        <f ca="1"/>
        <v>1069600000</v>
      </c>
      <c r="N485" t="str">
        <f ca="1"/>
        <v/>
      </c>
      <c r="O485">
        <f ca="1"/>
        <v>1225200000</v>
      </c>
      <c r="P485" t="str">
        <f ca="1"/>
        <v/>
      </c>
      <c r="Q485">
        <f ca="1"/>
        <v>2549600000</v>
      </c>
      <c r="R485">
        <f ca="1"/>
        <v>566400000</v>
      </c>
      <c r="S485">
        <f ca="1"/>
        <v>932500000</v>
      </c>
      <c r="T485">
        <f ca="1"/>
        <v>4393500000</v>
      </c>
      <c r="U485">
        <f ca="1"/>
        <v>1469300000</v>
      </c>
      <c r="V485">
        <f ca="1"/>
        <v>671700000</v>
      </c>
      <c r="W485" t="str">
        <f ca="1"/>
        <v/>
      </c>
      <c r="X485" t="str">
        <f ca="1"/>
        <v/>
      </c>
      <c r="Y485">
        <f ca="1"/>
        <v>2939000000</v>
      </c>
      <c r="Z485">
        <f ca="1"/>
        <v>3171600000</v>
      </c>
      <c r="AA485">
        <f ca="1"/>
        <v>1478000000</v>
      </c>
      <c r="AB485">
        <f ca="1"/>
        <v>979600000</v>
      </c>
      <c r="AC485">
        <f ca="1"/>
        <v>5600000</v>
      </c>
      <c r="AD485">
        <f ca="1"/>
        <v>413834227</v>
      </c>
      <c r="AE485">
        <f ca="1"/>
        <v>569700000</v>
      </c>
      <c r="AF485">
        <f ca="1"/>
        <v>1503100000</v>
      </c>
      <c r="AG485">
        <f ca="1"/>
        <v>3639600000</v>
      </c>
      <c r="AH485">
        <f ca="1"/>
        <v>847200000</v>
      </c>
      <c r="AI485" t="str">
        <f ca="1"/>
        <v/>
      </c>
      <c r="AJ485">
        <f ca="1"/>
        <v>1391500000</v>
      </c>
      <c r="AK485">
        <f ca="1"/>
        <v>125100000</v>
      </c>
      <c r="AL485">
        <f ca="1"/>
        <v>165600000</v>
      </c>
      <c r="AM485">
        <f ca="1"/>
        <v>128200000</v>
      </c>
      <c r="AN485" t="str">
        <f ca="1"/>
        <v/>
      </c>
      <c r="AO485">
        <f ca="1"/>
        <v>1274200000</v>
      </c>
      <c r="AP485" t="str">
        <f ca="1"/>
        <v/>
      </c>
      <c r="AQ485">
        <f ca="1"/>
        <v>508700000</v>
      </c>
      <c r="AR485" t="str">
        <f ca="1"/>
        <v/>
      </c>
      <c r="AS485">
        <f ca="1"/>
        <v>-548900000</v>
      </c>
      <c r="AT485">
        <f ca="1"/>
        <v>-605100000</v>
      </c>
      <c r="AU485" t="str">
        <f ca="1"/>
        <v/>
      </c>
      <c r="AV485" t="str">
        <f ca="1"/>
        <v/>
      </c>
      <c r="AW485">
        <f ca="1"/>
        <v>1.48</v>
      </c>
      <c r="AX485">
        <f ca="1"/>
        <v>1157350000</v>
      </c>
      <c r="AY485">
        <f ca="1"/>
        <v>0.56363515401503606</v>
      </c>
      <c r="AZ485">
        <f ca="1"/>
        <v>418900000</v>
      </c>
      <c r="BA485">
        <f ca="1"/>
        <v>418900000</v>
      </c>
      <c r="BB485">
        <f ca="1"/>
        <v>0.27869070587452599</v>
      </c>
      <c r="BC485">
        <f ca="1"/>
        <v>0.84771472290599403</v>
      </c>
      <c r="BD485" t="str">
        <f ca="1"/>
        <v/>
      </c>
      <c r="BE485">
        <f ca="1"/>
        <v>0.379016698822434</v>
      </c>
      <c r="BF485">
        <f ca="1"/>
        <v>3.14477038061088</v>
      </c>
      <c r="BG485">
        <f ca="1"/>
        <v>0.19809953081343201</v>
      </c>
      <c r="BH485">
        <f ca="1"/>
        <v>-0.36517863082961899</v>
      </c>
      <c r="BI485" t="str">
        <f ca="1"/>
        <v/>
      </c>
      <c r="BJ485" t="str">
        <f ca="1"/>
        <v/>
      </c>
      <c r="BK485" t="str">
        <f ca="1"/>
        <v/>
      </c>
      <c r="BL485">
        <f ca="1"/>
        <v>0.57903684959670998</v>
      </c>
      <c r="BM485">
        <f ca="1"/>
        <v>3.2675507020280801</v>
      </c>
      <c r="BN485">
        <f ca="1"/>
        <v>0.72796569795140498</v>
      </c>
      <c r="BO485">
        <f ca="1"/>
        <v>1.3221261825359001</v>
      </c>
      <c r="BP485">
        <f ca="1"/>
        <v>14.6790135135135</v>
      </c>
      <c r="BQ485">
        <f ca="1"/>
        <v>5.2213393870601602E-2</v>
      </c>
      <c r="BR485" t="str">
        <f ca="1"/>
        <v/>
      </c>
      <c r="BS485">
        <f ca="1"/>
        <v>1.01377573464497E-8</v>
      </c>
    </row>
    <row r="486" spans="1:71" x14ac:dyDescent="0.3">
      <c r="A486">
        <f ca="1"/>
        <v>1097864</v>
      </c>
      <c r="B486" t="str">
        <f ca="1"/>
        <v>ON SEMICONDUCTOR CORP</v>
      </c>
      <c r="C486" t="str">
        <f ca="1"/>
        <v>ON</v>
      </c>
      <c r="D486" t="str">
        <f ca="1"/>
        <v>04 Manufacturing</v>
      </c>
      <c r="E486" t="str">
        <f ca="1"/>
        <v>Semiconductors &amp; Related Devices</v>
      </c>
      <c r="F486" t="str">
        <f ca="1"/>
        <v>3674</v>
      </c>
      <c r="G486" t="str">
        <f ca="1"/>
        <v>5701 NORTH PIMA ROAD SCOTTSDALE, AZ 85250</v>
      </c>
      <c r="H486">
        <f ca="1"/>
        <v>2017</v>
      </c>
      <c r="I486" t="str">
        <f ca="1"/>
        <v>FY</v>
      </c>
      <c r="J486">
        <f ca="1"/>
        <v>16.400831</v>
      </c>
      <c r="K486">
        <f ca="1"/>
        <v>7195100000</v>
      </c>
      <c r="L486">
        <f ca="1"/>
        <v>2933200000</v>
      </c>
      <c r="M486">
        <f ca="1"/>
        <v>949200000</v>
      </c>
      <c r="N486" t="str">
        <f ca="1"/>
        <v/>
      </c>
      <c r="O486">
        <f ca="1"/>
        <v>1089500000</v>
      </c>
      <c r="P486" t="str">
        <f ca="1"/>
        <v/>
      </c>
      <c r="Q486">
        <f ca="1"/>
        <v>2279100000</v>
      </c>
      <c r="R486">
        <f ca="1"/>
        <v>628300000</v>
      </c>
      <c r="S486">
        <f ca="1"/>
        <v>916900000</v>
      </c>
      <c r="T486">
        <f ca="1"/>
        <v>4394100000</v>
      </c>
      <c r="U486">
        <f ca="1"/>
        <v>1408900000</v>
      </c>
      <c r="V486">
        <f ca="1"/>
        <v>548000000</v>
      </c>
      <c r="W486" t="str">
        <f ca="1"/>
        <v/>
      </c>
      <c r="X486" t="str">
        <f ca="1"/>
        <v/>
      </c>
      <c r="Y486">
        <f ca="1"/>
        <v>3175000000</v>
      </c>
      <c r="Z486">
        <f ca="1"/>
        <v>2778800000</v>
      </c>
      <c r="AA486">
        <f ca="1"/>
        <v>1131100000</v>
      </c>
      <c r="AB486">
        <f ca="1"/>
        <v>351500000</v>
      </c>
      <c r="AC486">
        <f ca="1"/>
        <v>5500000</v>
      </c>
      <c r="AD486">
        <f ca="1"/>
        <v>425118194</v>
      </c>
      <c r="AE486">
        <f ca="1"/>
        <v>514200000</v>
      </c>
      <c r="AF486">
        <f ca="1"/>
        <v>1377500000</v>
      </c>
      <c r="AG486">
        <f ca="1"/>
        <v>3509300000</v>
      </c>
      <c r="AH486">
        <f ca="1"/>
        <v>680900000</v>
      </c>
      <c r="AI486" t="str">
        <f ca="1"/>
        <v/>
      </c>
      <c r="AJ486">
        <f ca="1"/>
        <v>1352900000</v>
      </c>
      <c r="AK486">
        <f ca="1"/>
        <v>-265500000</v>
      </c>
      <c r="AL486">
        <f ca="1"/>
        <v>529900000</v>
      </c>
      <c r="AM486">
        <f ca="1"/>
        <v>141200000</v>
      </c>
      <c r="AN486" t="str">
        <f ca="1"/>
        <v/>
      </c>
      <c r="AO486">
        <f ca="1"/>
        <v>1094200000</v>
      </c>
      <c r="AP486" t="str">
        <f ca="1"/>
        <v/>
      </c>
      <c r="AQ486">
        <f ca="1"/>
        <v>481900000</v>
      </c>
      <c r="AR486" t="str">
        <f ca="1"/>
        <v/>
      </c>
      <c r="AS486">
        <f ca="1"/>
        <v>-364500000</v>
      </c>
      <c r="AT486">
        <f ca="1"/>
        <v>-810900000</v>
      </c>
      <c r="AU486" t="str">
        <f ca="1"/>
        <v/>
      </c>
      <c r="AV486" t="str">
        <f ca="1"/>
        <v/>
      </c>
      <c r="AW486">
        <f ca="1"/>
        <v>1.92</v>
      </c>
      <c r="AX486" t="str">
        <f ca="1"/>
        <v/>
      </c>
      <c r="AY486">
        <f ca="1"/>
        <v>0.494301270417423</v>
      </c>
      <c r="AZ486">
        <f ca="1"/>
        <v>405600000</v>
      </c>
      <c r="BA486">
        <f ca="1"/>
        <v>405600000</v>
      </c>
      <c r="BB486">
        <f ca="1"/>
        <v>0.29444646098003602</v>
      </c>
      <c r="BC486">
        <f ca="1"/>
        <v>0.79433756805807598</v>
      </c>
      <c r="BD486" t="str">
        <f ca="1"/>
        <v/>
      </c>
      <c r="BE486">
        <f ca="1"/>
        <v>0.37328493647912903</v>
      </c>
      <c r="BF486" t="str">
        <f ca="1"/>
        <v/>
      </c>
      <c r="BG486">
        <f ca="1"/>
        <v>0.19144973662631501</v>
      </c>
      <c r="BH486">
        <f ca="1"/>
        <v>-0.26460980036297599</v>
      </c>
      <c r="BI486" t="str">
        <f ca="1"/>
        <v/>
      </c>
      <c r="BJ486" t="str">
        <f ca="1"/>
        <v/>
      </c>
      <c r="BK486" t="str">
        <f ca="1"/>
        <v/>
      </c>
      <c r="BL486">
        <f ca="1"/>
        <v>0.610707286903587</v>
      </c>
      <c r="BM486">
        <f ca="1"/>
        <v>2.8725212464589198</v>
      </c>
      <c r="BN486">
        <f ca="1"/>
        <v>0.673717084250124</v>
      </c>
      <c r="BO486">
        <f ca="1"/>
        <v>1.30860955355242</v>
      </c>
      <c r="BP486">
        <f ca="1"/>
        <v>8.5420994791666693</v>
      </c>
      <c r="BQ486">
        <f ca="1"/>
        <v>0.190693824672521</v>
      </c>
      <c r="BR486" t="str">
        <f ca="1"/>
        <v/>
      </c>
      <c r="BS486">
        <f ca="1"/>
        <v>1.13320841802217E-8</v>
      </c>
    </row>
    <row r="487" spans="1:71" x14ac:dyDescent="0.3">
      <c r="A487">
        <f ca="1"/>
        <v>833640</v>
      </c>
      <c r="B487" t="str">
        <f ca="1"/>
        <v>POWER INTEGRATIONS INC</v>
      </c>
      <c r="C487" t="str">
        <f ca="1"/>
        <v>POWI</v>
      </c>
      <c r="D487" t="str">
        <f ca="1"/>
        <v>04 Manufacturing</v>
      </c>
      <c r="E487" t="str">
        <f ca="1"/>
        <v>Semiconductors &amp; Related Devices</v>
      </c>
      <c r="F487" t="str">
        <f ca="1"/>
        <v>3674</v>
      </c>
      <c r="G487" t="str">
        <f ca="1"/>
        <v>5245 HELLYER AVE SAN JOSE, CA 95138</v>
      </c>
      <c r="H487">
        <f ca="1"/>
        <v>2026</v>
      </c>
      <c r="I487" t="str">
        <f ca="1"/>
        <v>FY</v>
      </c>
      <c r="J487">
        <f ca="1"/>
        <v>46.564580999999997</v>
      </c>
      <c r="K487" t="str">
        <f ca="1"/>
        <v/>
      </c>
      <c r="L487" t="str">
        <f ca="1"/>
        <v/>
      </c>
      <c r="M487" t="str">
        <f ca="1"/>
        <v/>
      </c>
      <c r="N487" t="str">
        <f ca="1"/>
        <v/>
      </c>
      <c r="O487" t="str">
        <f ca="1"/>
        <v/>
      </c>
      <c r="P487" t="str">
        <f ca="1"/>
        <v/>
      </c>
      <c r="Q487" t="str">
        <f ca="1"/>
        <v/>
      </c>
      <c r="R487" t="str">
        <f ca="1"/>
        <v/>
      </c>
      <c r="S487" t="str">
        <f ca="1"/>
        <v/>
      </c>
      <c r="T487" t="str">
        <f ca="1"/>
        <v/>
      </c>
      <c r="U487" t="str">
        <f ca="1"/>
        <v/>
      </c>
      <c r="V487" t="str">
        <f ca="1"/>
        <v/>
      </c>
      <c r="W487" t="str">
        <f ca="1"/>
        <v/>
      </c>
      <c r="X487" t="str">
        <f ca="1"/>
        <v/>
      </c>
      <c r="Y487" t="str">
        <f ca="1"/>
        <v/>
      </c>
      <c r="Z487" t="str">
        <f ca="1"/>
        <v/>
      </c>
      <c r="AA487" t="str">
        <f ca="1"/>
        <v/>
      </c>
      <c r="AB487" t="str">
        <f ca="1"/>
        <v/>
      </c>
      <c r="AC487" t="str">
        <f ca="1"/>
        <v/>
      </c>
      <c r="AD487" t="str">
        <f ca="1"/>
        <v/>
      </c>
      <c r="AE487" t="str">
        <f ca="1"/>
        <v/>
      </c>
      <c r="AF487" t="str">
        <f ca="1"/>
        <v/>
      </c>
      <c r="AG487" t="str">
        <f ca="1"/>
        <v/>
      </c>
      <c r="AH487" t="str">
        <f ca="1"/>
        <v/>
      </c>
      <c r="AI487" t="str">
        <f ca="1"/>
        <v/>
      </c>
      <c r="AJ487" t="str">
        <f ca="1"/>
        <v/>
      </c>
      <c r="AK487" t="str">
        <f ca="1"/>
        <v/>
      </c>
      <c r="AL487" t="str">
        <f ca="1"/>
        <v/>
      </c>
      <c r="AM487" t="str">
        <f ca="1"/>
        <v/>
      </c>
      <c r="AN487" t="str">
        <f ca="1"/>
        <v/>
      </c>
      <c r="AO487" t="str">
        <f ca="1"/>
        <v/>
      </c>
      <c r="AP487" t="str">
        <f ca="1"/>
        <v/>
      </c>
      <c r="AQ487" t="str">
        <f ca="1"/>
        <v/>
      </c>
      <c r="AR487" t="str">
        <f ca="1"/>
        <v/>
      </c>
      <c r="AS487" t="str">
        <f ca="1"/>
        <v/>
      </c>
      <c r="AT487" t="str">
        <f ca="1"/>
        <v/>
      </c>
      <c r="AU487" t="str">
        <f ca="1"/>
        <v/>
      </c>
      <c r="AV487" t="str">
        <f ca="1"/>
        <v/>
      </c>
      <c r="AW487" t="str">
        <f ca="1"/>
        <v/>
      </c>
      <c r="AX487" t="str">
        <f ca="1"/>
        <v/>
      </c>
      <c r="AY487" t="str">
        <f ca="1"/>
        <v/>
      </c>
      <c r="AZ487" t="str">
        <f ca="1"/>
        <v/>
      </c>
      <c r="BA487" t="str">
        <f ca="1"/>
        <v/>
      </c>
      <c r="BB487" t="str">
        <f ca="1"/>
        <v/>
      </c>
      <c r="BC487" t="str">
        <f ca="1"/>
        <v/>
      </c>
      <c r="BD487" t="str">
        <f ca="1"/>
        <v/>
      </c>
      <c r="BE487" t="str">
        <f ca="1"/>
        <v/>
      </c>
      <c r="BF487" t="str">
        <f ca="1"/>
        <v/>
      </c>
      <c r="BG487" t="str">
        <f ca="1"/>
        <v/>
      </c>
      <c r="BH487" t="str">
        <f ca="1"/>
        <v/>
      </c>
      <c r="BI487" t="str">
        <f ca="1"/>
        <v/>
      </c>
      <c r="BJ487" t="str">
        <f ca="1"/>
        <v/>
      </c>
      <c r="BK487" t="str">
        <f ca="1"/>
        <v/>
      </c>
      <c r="BL487" t="str">
        <f ca="1"/>
        <v/>
      </c>
      <c r="BM487" t="str">
        <f ca="1"/>
        <v/>
      </c>
      <c r="BN487" t="str">
        <f ca="1"/>
        <v/>
      </c>
      <c r="BO487" t="str">
        <f ca="1"/>
        <v/>
      </c>
      <c r="BP487" t="str">
        <f ca="1"/>
        <v/>
      </c>
      <c r="BQ487" t="str">
        <f ca="1"/>
        <v/>
      </c>
      <c r="BR487" t="str">
        <f ca="1"/>
        <v/>
      </c>
      <c r="BS487" t="str">
        <f ca="1"/>
        <v/>
      </c>
    </row>
    <row r="488" spans="1:71" x14ac:dyDescent="0.3">
      <c r="A488">
        <f ca="1"/>
        <v>833640</v>
      </c>
      <c r="B488" t="str">
        <f ca="1"/>
        <v>POWER INTEGRATIONS INC</v>
      </c>
      <c r="C488" t="str">
        <f ca="1"/>
        <v>POWI</v>
      </c>
      <c r="D488" t="str">
        <f ca="1"/>
        <v>04 Manufacturing</v>
      </c>
      <c r="E488" t="str">
        <f ca="1"/>
        <v>Semiconductors &amp; Related Devices</v>
      </c>
      <c r="F488" t="str">
        <f ca="1"/>
        <v>3674</v>
      </c>
      <c r="G488" t="str">
        <f ca="1"/>
        <v>5245 HELLYER AVE SAN JOSE, CA 95138</v>
      </c>
      <c r="H488">
        <f ca="1"/>
        <v>2025</v>
      </c>
      <c r="I488" t="str">
        <f ca="1"/>
        <v>FY</v>
      </c>
      <c r="J488">
        <f ca="1"/>
        <v>45.654566000000003</v>
      </c>
      <c r="K488">
        <f ca="1"/>
        <v>772207000</v>
      </c>
      <c r="L488">
        <f ca="1"/>
        <v>458329000</v>
      </c>
      <c r="M488">
        <f ca="1"/>
        <v>58755000</v>
      </c>
      <c r="N488" t="str">
        <f ca="1"/>
        <v/>
      </c>
      <c r="O488">
        <f ca="1"/>
        <v>166887000</v>
      </c>
      <c r="P488" t="str">
        <f ca="1"/>
        <v/>
      </c>
      <c r="Q488">
        <f ca="1"/>
        <v>146536000</v>
      </c>
      <c r="R488">
        <f ca="1"/>
        <v>7244000</v>
      </c>
      <c r="S488">
        <f ca="1"/>
        <v>95271000</v>
      </c>
      <c r="T488">
        <f ca="1"/>
        <v>99362000</v>
      </c>
      <c r="U488">
        <f ca="1"/>
        <v>70361000</v>
      </c>
      <c r="V488">
        <f ca="1"/>
        <v>33963000</v>
      </c>
      <c r="W488" t="str">
        <f ca="1"/>
        <v/>
      </c>
      <c r="X488" t="str">
        <f ca="1"/>
        <v/>
      </c>
      <c r="Y488" t="str">
        <f ca="1"/>
        <v/>
      </c>
      <c r="Z488">
        <f ca="1"/>
        <v>672845000</v>
      </c>
      <c r="AA488" t="str">
        <f ca="1"/>
        <v/>
      </c>
      <c r="AB488">
        <f ca="1"/>
        <v>673930000</v>
      </c>
      <c r="AC488">
        <f ca="1"/>
        <v>20000</v>
      </c>
      <c r="AD488">
        <f ca="1"/>
        <v>55339000</v>
      </c>
      <c r="AE488">
        <f ca="1"/>
        <v>241649000</v>
      </c>
      <c r="AF488">
        <f ca="1"/>
        <v>443504000</v>
      </c>
      <c r="AG488">
        <f ca="1"/>
        <v>201855000</v>
      </c>
      <c r="AH488">
        <f ca="1"/>
        <v>10194000</v>
      </c>
      <c r="AI488">
        <f ca="1"/>
        <v>101116000</v>
      </c>
      <c r="AJ488">
        <f ca="1"/>
        <v>231455000</v>
      </c>
      <c r="AK488">
        <f ca="1"/>
        <v>-1114000</v>
      </c>
      <c r="AL488">
        <f ca="1"/>
        <v>22093000</v>
      </c>
      <c r="AM488" t="str">
        <f ca="1"/>
        <v/>
      </c>
      <c r="AN488" t="str">
        <f ca="1"/>
        <v/>
      </c>
      <c r="AO488">
        <f ca="1"/>
        <v>111518000</v>
      </c>
      <c r="AP488" t="str">
        <f ca="1"/>
        <v/>
      </c>
      <c r="AQ488" t="str">
        <f ca="1"/>
        <v/>
      </c>
      <c r="AR488" t="str">
        <f ca="1"/>
        <v/>
      </c>
      <c r="AS488">
        <f ca="1"/>
        <v>36207000</v>
      </c>
      <c r="AT488">
        <f ca="1"/>
        <v>-139942000</v>
      </c>
      <c r="AU488">
        <f ca="1"/>
        <v>47170000</v>
      </c>
      <c r="AV488" t="str">
        <f ca="1"/>
        <v/>
      </c>
      <c r="AW488">
        <f ca="1"/>
        <v>0.39</v>
      </c>
      <c r="AX488">
        <f ca="1"/>
        <v>166249500</v>
      </c>
      <c r="AY488">
        <f ca="1"/>
        <v>2.29851365489376E-2</v>
      </c>
      <c r="AZ488" t="str">
        <f ca="1"/>
        <v/>
      </c>
      <c r="BA488" t="str">
        <f ca="1"/>
        <v/>
      </c>
      <c r="BB488" t="str">
        <f ca="1"/>
        <v/>
      </c>
      <c r="BC488">
        <f ca="1"/>
        <v>0.25144756304339999</v>
      </c>
      <c r="BD488" t="str">
        <f ca="1"/>
        <v/>
      </c>
      <c r="BE488">
        <f ca="1"/>
        <v>0.544863180489917</v>
      </c>
      <c r="BF488">
        <f ca="1"/>
        <v>1.21416906517012</v>
      </c>
      <c r="BG488">
        <f ca="1"/>
        <v>0.57433304800396801</v>
      </c>
      <c r="BH488">
        <f ca="1"/>
        <v>8.1638497059778506E-2</v>
      </c>
      <c r="BI488" t="str">
        <f ca="1"/>
        <v/>
      </c>
      <c r="BJ488" t="str">
        <f ca="1"/>
        <v/>
      </c>
      <c r="BK488">
        <f ca="1"/>
        <v>0.227993434106569</v>
      </c>
      <c r="BL488">
        <f ca="1"/>
        <v>0.12867275225425301</v>
      </c>
      <c r="BM488" t="str">
        <f ca="1"/>
        <v/>
      </c>
      <c r="BN488">
        <f ca="1"/>
        <v>0.83505066727306299</v>
      </c>
      <c r="BO488">
        <f ca="1"/>
        <v>4.1420957632779496</v>
      </c>
      <c r="BP488">
        <f ca="1"/>
        <v>117.06298974358999</v>
      </c>
      <c r="BQ488">
        <f ca="1"/>
        <v>3.2835199785983399E-2</v>
      </c>
      <c r="BR488">
        <f ca="1"/>
        <v>1033193.48167717</v>
      </c>
      <c r="BS488">
        <f ca="1"/>
        <v>2.6462678239416199E-8</v>
      </c>
    </row>
    <row r="489" spans="1:71" x14ac:dyDescent="0.3">
      <c r="A489">
        <f ca="1"/>
        <v>833640</v>
      </c>
      <c r="B489" t="str">
        <f ca="1"/>
        <v>POWER INTEGRATIONS INC</v>
      </c>
      <c r="C489" t="str">
        <f ca="1"/>
        <v>POWI</v>
      </c>
      <c r="D489" t="str">
        <f ca="1"/>
        <v>04 Manufacturing</v>
      </c>
      <c r="E489" t="str">
        <f ca="1"/>
        <v>Semiconductors &amp; Related Devices</v>
      </c>
      <c r="F489" t="str">
        <f ca="1"/>
        <v>3674</v>
      </c>
      <c r="G489" t="str">
        <f ca="1"/>
        <v>5245 HELLYER AVE SAN JOSE, CA 95138</v>
      </c>
      <c r="H489">
        <f ca="1"/>
        <v>2024</v>
      </c>
      <c r="I489" t="str">
        <f ca="1"/>
        <v>FY</v>
      </c>
      <c r="J489">
        <f ca="1"/>
        <v>66.739542</v>
      </c>
      <c r="K489">
        <f ca="1"/>
        <v>828826000</v>
      </c>
      <c r="L489">
        <f ca="1"/>
        <v>514039000</v>
      </c>
      <c r="M489">
        <f ca="1"/>
        <v>50972000</v>
      </c>
      <c r="N489" t="str">
        <f ca="1"/>
        <v/>
      </c>
      <c r="O489">
        <f ca="1"/>
        <v>165612000</v>
      </c>
      <c r="P489" t="str">
        <f ca="1"/>
        <v/>
      </c>
      <c r="Q489">
        <f ca="1"/>
        <v>149562000</v>
      </c>
      <c r="R489">
        <f ca="1"/>
        <v>8075000</v>
      </c>
      <c r="S489">
        <f ca="1"/>
        <v>95271000</v>
      </c>
      <c r="T489">
        <f ca="1"/>
        <v>79054000</v>
      </c>
      <c r="U489">
        <f ca="1"/>
        <v>55317000</v>
      </c>
      <c r="V489">
        <f ca="1"/>
        <v>29789000</v>
      </c>
      <c r="W489" t="str">
        <f ca="1"/>
        <v/>
      </c>
      <c r="X489" t="str">
        <f ca="1"/>
        <v/>
      </c>
      <c r="Y489" t="str">
        <f ca="1"/>
        <v/>
      </c>
      <c r="Z489">
        <f ca="1"/>
        <v>749772000</v>
      </c>
      <c r="AA489" t="str">
        <f ca="1"/>
        <v/>
      </c>
      <c r="AB489">
        <f ca="1"/>
        <v>734039000</v>
      </c>
      <c r="AC489">
        <f ca="1"/>
        <v>22000</v>
      </c>
      <c r="AD489">
        <f ca="1"/>
        <v>56837000</v>
      </c>
      <c r="AE489">
        <f ca="1"/>
        <v>224751000</v>
      </c>
      <c r="AF489">
        <f ca="1"/>
        <v>418973000</v>
      </c>
      <c r="AG489">
        <f ca="1"/>
        <v>194222000</v>
      </c>
      <c r="AH489">
        <f ca="1"/>
        <v>17929000</v>
      </c>
      <c r="AI489">
        <f ca="1"/>
        <v>100790000</v>
      </c>
      <c r="AJ489">
        <f ca="1"/>
        <v>206822000</v>
      </c>
      <c r="AK489">
        <f ca="1"/>
        <v>-1480000</v>
      </c>
      <c r="AL489">
        <f ca="1"/>
        <v>32234000</v>
      </c>
      <c r="AM489" t="str">
        <f ca="1"/>
        <v/>
      </c>
      <c r="AN489" t="str">
        <f ca="1"/>
        <v/>
      </c>
      <c r="AO489">
        <f ca="1"/>
        <v>81181000</v>
      </c>
      <c r="AP489" t="str">
        <f ca="1"/>
        <v/>
      </c>
      <c r="AQ489" t="str">
        <f ca="1"/>
        <v/>
      </c>
      <c r="AR489" t="str">
        <f ca="1"/>
        <v/>
      </c>
      <c r="AS489">
        <f ca="1"/>
        <v>-25920000</v>
      </c>
      <c r="AT489">
        <f ca="1"/>
        <v>-68218000</v>
      </c>
      <c r="AU489">
        <f ca="1"/>
        <v>46037000</v>
      </c>
      <c r="AV489" t="str">
        <f ca="1"/>
        <v/>
      </c>
      <c r="AW489">
        <f ca="1"/>
        <v>0.56999999999999995</v>
      </c>
      <c r="AX489">
        <f ca="1"/>
        <v>164388000</v>
      </c>
      <c r="AY489">
        <f ca="1"/>
        <v>4.2792733660641603E-2</v>
      </c>
      <c r="AZ489" t="str">
        <f ca="1"/>
        <v/>
      </c>
      <c r="BA489" t="str">
        <f ca="1"/>
        <v/>
      </c>
      <c r="BB489" t="str">
        <f ca="1"/>
        <v/>
      </c>
      <c r="BC489">
        <f ca="1"/>
        <v>0.19376188919095</v>
      </c>
      <c r="BD489" t="str">
        <f ca="1"/>
        <v/>
      </c>
      <c r="BE489">
        <f ca="1"/>
        <v>0.53643313530943504</v>
      </c>
      <c r="BF489">
        <f ca="1"/>
        <v>1.1814852665644699</v>
      </c>
      <c r="BG489">
        <f ca="1"/>
        <v>0.50550175790817398</v>
      </c>
      <c r="BH489">
        <f ca="1"/>
        <v>-6.18655617426421E-2</v>
      </c>
      <c r="BI489" t="str">
        <f ca="1"/>
        <v/>
      </c>
      <c r="BJ489" t="str">
        <f ca="1"/>
        <v/>
      </c>
      <c r="BK489">
        <f ca="1"/>
        <v>0.24056442777935599</v>
      </c>
      <c r="BL489">
        <f ca="1"/>
        <v>9.5380695103676805E-2</v>
      </c>
      <c r="BM489" t="str">
        <f ca="1"/>
        <v/>
      </c>
      <c r="BN489">
        <f ca="1"/>
        <v>0.92145271797096695</v>
      </c>
      <c r="BO489">
        <f ca="1"/>
        <v>6.2987327584648503</v>
      </c>
      <c r="BP489">
        <f ca="1"/>
        <v>117.08691578947401</v>
      </c>
      <c r="BQ489">
        <f ca="1"/>
        <v>4.2991736154457602E-2</v>
      </c>
      <c r="BR489">
        <f ca="1"/>
        <v>689800.95787891396</v>
      </c>
      <c r="BS489">
        <f ca="1"/>
        <v>5.0737476112738298E-8</v>
      </c>
    </row>
    <row r="490" spans="1:71" x14ac:dyDescent="0.3">
      <c r="A490">
        <f ca="1"/>
        <v>833640</v>
      </c>
      <c r="B490" t="str">
        <f ca="1"/>
        <v>POWER INTEGRATIONS INC</v>
      </c>
      <c r="C490" t="str">
        <f ca="1"/>
        <v>POWI</v>
      </c>
      <c r="D490" t="str">
        <f ca="1"/>
        <v>04 Manufacturing</v>
      </c>
      <c r="E490" t="str">
        <f ca="1"/>
        <v>Semiconductors &amp; Related Devices</v>
      </c>
      <c r="F490" t="str">
        <f ca="1"/>
        <v>3674</v>
      </c>
      <c r="G490" t="str">
        <f ca="1"/>
        <v>5245 HELLYER AVE SAN JOSE, CA 95138</v>
      </c>
      <c r="H490">
        <f ca="1"/>
        <v>2023</v>
      </c>
      <c r="I490" t="str">
        <f ca="1"/>
        <v>FY</v>
      </c>
      <c r="J490">
        <f ca="1"/>
        <v>78.547522999999998</v>
      </c>
      <c r="K490">
        <f ca="1"/>
        <v>819868000</v>
      </c>
      <c r="L490">
        <f ca="1"/>
        <v>511600000</v>
      </c>
      <c r="M490">
        <f ca="1"/>
        <v>63929000</v>
      </c>
      <c r="N490" t="str">
        <f ca="1"/>
        <v/>
      </c>
      <c r="O490">
        <f ca="1"/>
        <v>163164000</v>
      </c>
      <c r="P490" t="str">
        <f ca="1"/>
        <v/>
      </c>
      <c r="Q490">
        <f ca="1"/>
        <v>164213000</v>
      </c>
      <c r="R490">
        <f ca="1"/>
        <v>4424000</v>
      </c>
      <c r="S490">
        <f ca="1"/>
        <v>91849000</v>
      </c>
      <c r="T490">
        <f ca="1"/>
        <v>67627000</v>
      </c>
      <c r="U490">
        <f ca="1"/>
        <v>48867000</v>
      </c>
      <c r="V490">
        <f ca="1"/>
        <v>26390000</v>
      </c>
      <c r="W490" t="str">
        <f ca="1"/>
        <v/>
      </c>
      <c r="X490" t="str">
        <f ca="1"/>
        <v/>
      </c>
      <c r="Y490" t="str">
        <f ca="1"/>
        <v/>
      </c>
      <c r="Z490">
        <f ca="1"/>
        <v>752241000</v>
      </c>
      <c r="AA490" t="str">
        <f ca="1"/>
        <v/>
      </c>
      <c r="AB490">
        <f ca="1"/>
        <v>753680000</v>
      </c>
      <c r="AC490">
        <f ca="1"/>
        <v>23000</v>
      </c>
      <c r="AD490">
        <f ca="1"/>
        <v>56738000</v>
      </c>
      <c r="AE490">
        <f ca="1"/>
        <v>228956000</v>
      </c>
      <c r="AF490">
        <f ca="1"/>
        <v>444538000</v>
      </c>
      <c r="AG490">
        <f ca="1"/>
        <v>215582000</v>
      </c>
      <c r="AH490">
        <f ca="1"/>
        <v>35059000</v>
      </c>
      <c r="AI490">
        <f ca="1"/>
        <v>96067000</v>
      </c>
      <c r="AJ490">
        <f ca="1"/>
        <v>193897000</v>
      </c>
      <c r="AK490">
        <f ca="1"/>
        <v>-9828000</v>
      </c>
      <c r="AL490">
        <f ca="1"/>
        <v>55735000</v>
      </c>
      <c r="AM490" t="str">
        <f ca="1"/>
        <v/>
      </c>
      <c r="AN490" t="str">
        <f ca="1"/>
        <v/>
      </c>
      <c r="AO490">
        <f ca="1"/>
        <v>65759000</v>
      </c>
      <c r="AP490" t="str">
        <f ca="1"/>
        <v/>
      </c>
      <c r="AQ490" t="str">
        <f ca="1"/>
        <v/>
      </c>
      <c r="AR490" t="str">
        <f ca="1"/>
        <v/>
      </c>
      <c r="AS490">
        <f ca="1"/>
        <v>-14153000</v>
      </c>
      <c r="AT490">
        <f ca="1"/>
        <v>-93049000</v>
      </c>
      <c r="AU490">
        <f ca="1"/>
        <v>44008000</v>
      </c>
      <c r="AV490" t="str">
        <f ca="1"/>
        <v/>
      </c>
      <c r="AW490">
        <f ca="1"/>
        <v>0.97</v>
      </c>
      <c r="AX490">
        <f ca="1"/>
        <v>149292000</v>
      </c>
      <c r="AY490">
        <f ca="1"/>
        <v>7.8866148675703796E-2</v>
      </c>
      <c r="AZ490" t="str">
        <f ca="1"/>
        <v/>
      </c>
      <c r="BA490" t="str">
        <f ca="1"/>
        <v/>
      </c>
      <c r="BB490" t="str">
        <f ca="1"/>
        <v/>
      </c>
      <c r="BC490">
        <f ca="1"/>
        <v>0.14792661144829</v>
      </c>
      <c r="BD490" t="str">
        <f ca="1"/>
        <v/>
      </c>
      <c r="BE490">
        <f ca="1"/>
        <v>0.51504258353616605</v>
      </c>
      <c r="BF490">
        <f ca="1"/>
        <v>1.4440291509256999</v>
      </c>
      <c r="BG490">
        <f ca="1"/>
        <v>0.54220679426444296</v>
      </c>
      <c r="BH490">
        <f ca="1"/>
        <v>-3.1837548196104702E-2</v>
      </c>
      <c r="BI490" t="str">
        <f ca="1"/>
        <v/>
      </c>
      <c r="BJ490" t="str">
        <f ca="1"/>
        <v/>
      </c>
      <c r="BK490">
        <f ca="1"/>
        <v>0.21610525984280299</v>
      </c>
      <c r="BL490">
        <f ca="1"/>
        <v>8.2485229329599397E-2</v>
      </c>
      <c r="BM490" t="str">
        <f ca="1"/>
        <v/>
      </c>
      <c r="BN490">
        <f ca="1"/>
        <v>1.30822436409029</v>
      </c>
      <c r="BO490">
        <f ca="1"/>
        <v>7.1302924263818097</v>
      </c>
      <c r="BP490">
        <f ca="1"/>
        <v>80.976827835051594</v>
      </c>
      <c r="BQ490">
        <f ca="1"/>
        <v>7.4091946596901798E-2</v>
      </c>
      <c r="BR490">
        <f ca="1"/>
        <v>560272.28255180002</v>
      </c>
      <c r="BS490">
        <f ca="1"/>
        <v>1.01285488706412E-7</v>
      </c>
    </row>
    <row r="491" spans="1:71" x14ac:dyDescent="0.3">
      <c r="A491">
        <f ca="1"/>
        <v>833640</v>
      </c>
      <c r="B491" t="str">
        <f ca="1"/>
        <v>POWER INTEGRATIONS INC</v>
      </c>
      <c r="C491" t="str">
        <f ca="1"/>
        <v>POWI</v>
      </c>
      <c r="D491" t="str">
        <f ca="1"/>
        <v>04 Manufacturing</v>
      </c>
      <c r="E491" t="str">
        <f ca="1"/>
        <v>Semiconductors &amp; Related Devices</v>
      </c>
      <c r="F491" t="str">
        <f ca="1"/>
        <v>3674</v>
      </c>
      <c r="G491" t="str">
        <f ca="1"/>
        <v>5245 HELLYER AVE SAN JOSE, CA 95138</v>
      </c>
      <c r="H491">
        <f ca="1"/>
        <v>2022</v>
      </c>
      <c r="I491" t="str">
        <f ca="1"/>
        <v>FY</v>
      </c>
      <c r="J491">
        <f ca="1"/>
        <v>74.840352999999993</v>
      </c>
      <c r="K491">
        <f ca="1"/>
        <v>840096000</v>
      </c>
      <c r="L491">
        <f ca="1"/>
        <v>525073000</v>
      </c>
      <c r="M491">
        <f ca="1"/>
        <v>105372000</v>
      </c>
      <c r="N491" t="str">
        <f ca="1"/>
        <v/>
      </c>
      <c r="O491">
        <f ca="1"/>
        <v>135420000</v>
      </c>
      <c r="P491" t="str">
        <f ca="1"/>
        <v/>
      </c>
      <c r="Q491">
        <f ca="1"/>
        <v>176681000</v>
      </c>
      <c r="R491">
        <f ca="1"/>
        <v>6597000</v>
      </c>
      <c r="S491">
        <f ca="1"/>
        <v>91849000</v>
      </c>
      <c r="T491">
        <f ca="1"/>
        <v>84880000</v>
      </c>
      <c r="U491">
        <f ca="1"/>
        <v>58376000</v>
      </c>
      <c r="V491">
        <f ca="1"/>
        <v>30088000</v>
      </c>
      <c r="W491" t="str">
        <f ca="1"/>
        <v/>
      </c>
      <c r="X491" t="str">
        <f ca="1"/>
        <v/>
      </c>
      <c r="Y491" t="str">
        <f ca="1"/>
        <v/>
      </c>
      <c r="Z491">
        <f ca="1"/>
        <v>755216000</v>
      </c>
      <c r="AA491" t="str">
        <f ca="1"/>
        <v/>
      </c>
      <c r="AB491">
        <f ca="1"/>
        <v>762536000</v>
      </c>
      <c r="AC491">
        <f ca="1"/>
        <v>24000</v>
      </c>
      <c r="AD491">
        <f ca="1"/>
        <v>56961000</v>
      </c>
      <c r="AE491">
        <f ca="1"/>
        <v>366907000</v>
      </c>
      <c r="AF491">
        <f ca="1"/>
        <v>651138000</v>
      </c>
      <c r="AG491">
        <f ca="1"/>
        <v>284231000</v>
      </c>
      <c r="AH491">
        <f ca="1"/>
        <v>180412000</v>
      </c>
      <c r="AI491">
        <f ca="1"/>
        <v>93894000</v>
      </c>
      <c r="AJ491">
        <f ca="1"/>
        <v>186495000</v>
      </c>
      <c r="AK491">
        <f ca="1"/>
        <v>12575000</v>
      </c>
      <c r="AL491">
        <f ca="1"/>
        <v>170851000</v>
      </c>
      <c r="AM491" t="str">
        <f ca="1"/>
        <v/>
      </c>
      <c r="AN491" t="str">
        <f ca="1"/>
        <v/>
      </c>
      <c r="AO491">
        <f ca="1"/>
        <v>215343000</v>
      </c>
      <c r="AP491" t="str">
        <f ca="1"/>
        <v/>
      </c>
      <c r="AQ491" t="str">
        <f ca="1"/>
        <v/>
      </c>
      <c r="AR491" t="str">
        <f ca="1"/>
        <v/>
      </c>
      <c r="AS491">
        <f ca="1"/>
        <v>78336000</v>
      </c>
      <c r="AT491">
        <f ca="1"/>
        <v>-346424000</v>
      </c>
      <c r="AU491">
        <f ca="1"/>
        <v>41492000</v>
      </c>
      <c r="AV491" t="str">
        <f ca="1"/>
        <v/>
      </c>
      <c r="AW491">
        <f ca="1"/>
        <v>2.96</v>
      </c>
      <c r="AX491">
        <f ca="1"/>
        <v>117343000</v>
      </c>
      <c r="AY491">
        <f ca="1"/>
        <v>0.277071834234832</v>
      </c>
      <c r="AZ491" t="str">
        <f ca="1"/>
        <v/>
      </c>
      <c r="BA491" t="str">
        <f ca="1"/>
        <v/>
      </c>
      <c r="BB491" t="str">
        <f ca="1"/>
        <v/>
      </c>
      <c r="BC491">
        <f ca="1"/>
        <v>0.33071791233194803</v>
      </c>
      <c r="BD491" t="str">
        <f ca="1"/>
        <v/>
      </c>
      <c r="BE491">
        <f ca="1"/>
        <v>0.56348577413697298</v>
      </c>
      <c r="BF491">
        <f ca="1"/>
        <v>2.4222237372489199</v>
      </c>
      <c r="BG491">
        <f ca="1"/>
        <v>0.77507570563364203</v>
      </c>
      <c r="BH491">
        <f ca="1"/>
        <v>0.12030629451821299</v>
      </c>
      <c r="BI491" t="str">
        <f ca="1"/>
        <v/>
      </c>
      <c r="BJ491" t="str">
        <f ca="1"/>
        <v/>
      </c>
      <c r="BK491">
        <f ca="1"/>
        <v>0.14419984703703401</v>
      </c>
      <c r="BL491">
        <f ca="1"/>
        <v>0.10103607206795399</v>
      </c>
      <c r="BM491" t="str">
        <f ca="1"/>
        <v/>
      </c>
      <c r="BN491">
        <f ca="1"/>
        <v>1.8050568726874101</v>
      </c>
      <c r="BO491">
        <f ca="1"/>
        <v>6.6748835137727802</v>
      </c>
      <c r="BP491">
        <f ca="1"/>
        <v>25.283903040540501</v>
      </c>
      <c r="BQ491">
        <f ca="1"/>
        <v>0.226227993050995</v>
      </c>
      <c r="BR491">
        <f ca="1"/>
        <v>554406.79174776201</v>
      </c>
      <c r="BS491">
        <f ca="1"/>
        <v>2.93329914726383E-7</v>
      </c>
    </row>
    <row r="492" spans="1:71" x14ac:dyDescent="0.3">
      <c r="A492">
        <f ca="1"/>
        <v>833640</v>
      </c>
      <c r="B492" t="str">
        <f ca="1"/>
        <v>POWER INTEGRATIONS INC</v>
      </c>
      <c r="C492" t="str">
        <f ca="1"/>
        <v>POWI</v>
      </c>
      <c r="D492" t="str">
        <f ca="1"/>
        <v>04 Manufacturing</v>
      </c>
      <c r="E492" t="str">
        <f ca="1"/>
        <v>Semiconductors &amp; Related Devices</v>
      </c>
      <c r="F492" t="str">
        <f ca="1"/>
        <v>3674</v>
      </c>
      <c r="G492" t="str">
        <f ca="1"/>
        <v>5245 HELLYER AVE SAN JOSE, CA 95138</v>
      </c>
      <c r="H492">
        <f ca="1"/>
        <v>2021</v>
      </c>
      <c r="I492" t="str">
        <f ca="1"/>
        <v>FY</v>
      </c>
      <c r="J492">
        <f ca="1"/>
        <v>85.098196000000002</v>
      </c>
      <c r="K492">
        <f ca="1"/>
        <v>1014487000</v>
      </c>
      <c r="L492">
        <f ca="1"/>
        <v>686815000</v>
      </c>
      <c r="M492">
        <f ca="1"/>
        <v>158117000</v>
      </c>
      <c r="N492" t="str">
        <f ca="1"/>
        <v/>
      </c>
      <c r="O492">
        <f ca="1"/>
        <v>99266000</v>
      </c>
      <c r="P492" t="str">
        <f ca="1"/>
        <v/>
      </c>
      <c r="Q492">
        <f ca="1"/>
        <v>179824000</v>
      </c>
      <c r="R492">
        <f ca="1"/>
        <v>9012000</v>
      </c>
      <c r="S492">
        <f ca="1"/>
        <v>91849000</v>
      </c>
      <c r="T492">
        <f ca="1"/>
        <v>102455000</v>
      </c>
      <c r="U492">
        <f ca="1"/>
        <v>72321000</v>
      </c>
      <c r="V492">
        <f ca="1"/>
        <v>43721000</v>
      </c>
      <c r="W492" t="str">
        <f ca="1"/>
        <v/>
      </c>
      <c r="X492" t="str">
        <f ca="1"/>
        <v/>
      </c>
      <c r="Y492" t="str">
        <f ca="1"/>
        <v/>
      </c>
      <c r="Z492">
        <f ca="1"/>
        <v>912032000</v>
      </c>
      <c r="AA492" t="str">
        <f ca="1"/>
        <v/>
      </c>
      <c r="AB492">
        <f ca="1"/>
        <v>753440000</v>
      </c>
      <c r="AC492">
        <f ca="1"/>
        <v>28000</v>
      </c>
      <c r="AD492">
        <f ca="1"/>
        <v>59913000</v>
      </c>
      <c r="AE492">
        <f ca="1"/>
        <v>360639000</v>
      </c>
      <c r="AF492">
        <f ca="1"/>
        <v>703277000</v>
      </c>
      <c r="AG492">
        <f ca="1"/>
        <v>342638000</v>
      </c>
      <c r="AH492">
        <f ca="1"/>
        <v>175058000</v>
      </c>
      <c r="AI492">
        <f ca="1"/>
        <v>84933000</v>
      </c>
      <c r="AJ492">
        <f ca="1"/>
        <v>185581000</v>
      </c>
      <c r="AK492">
        <f ca="1"/>
        <v>11722000</v>
      </c>
      <c r="AL492">
        <f ca="1"/>
        <v>164413000</v>
      </c>
      <c r="AM492" t="str">
        <f ca="1"/>
        <v/>
      </c>
      <c r="AN492" t="str">
        <f ca="1"/>
        <v/>
      </c>
      <c r="AO492">
        <f ca="1"/>
        <v>230868000</v>
      </c>
      <c r="AP492" t="str">
        <f ca="1"/>
        <v/>
      </c>
      <c r="AQ492" t="str">
        <f ca="1"/>
        <v/>
      </c>
      <c r="AR492" t="str">
        <f ca="1"/>
        <v/>
      </c>
      <c r="AS492">
        <f ca="1"/>
        <v>-232798000</v>
      </c>
      <c r="AT492">
        <f ca="1"/>
        <v>-98827000</v>
      </c>
      <c r="AU492">
        <f ca="1"/>
        <v>32599000</v>
      </c>
      <c r="AV492" t="str">
        <f ca="1"/>
        <v/>
      </c>
      <c r="AW492">
        <f ca="1"/>
        <v>2.73</v>
      </c>
      <c r="AX492">
        <f ca="1"/>
        <v>101072000</v>
      </c>
      <c r="AY492">
        <f ca="1"/>
        <v>0.248917567331222</v>
      </c>
      <c r="AZ492" t="str">
        <f ca="1"/>
        <v/>
      </c>
      <c r="BA492" t="str">
        <f ca="1"/>
        <v/>
      </c>
      <c r="BB492" t="str">
        <f ca="1"/>
        <v/>
      </c>
      <c r="BC492">
        <f ca="1"/>
        <v>0.32827463431905202</v>
      </c>
      <c r="BD492" t="str">
        <f ca="1"/>
        <v/>
      </c>
      <c r="BE492">
        <f ca="1"/>
        <v>0.512797944479913</v>
      </c>
      <c r="BF492">
        <f ca="1"/>
        <v>3.39003878423302</v>
      </c>
      <c r="BG492">
        <f ca="1"/>
        <v>0.69323411734206597</v>
      </c>
      <c r="BH492">
        <f ca="1"/>
        <v>-0.331018929952209</v>
      </c>
      <c r="BI492" t="str">
        <f ca="1"/>
        <v/>
      </c>
      <c r="BJ492" t="str">
        <f ca="1"/>
        <v/>
      </c>
      <c r="BK492">
        <f ca="1"/>
        <v>0.120767492751789</v>
      </c>
      <c r="BL492">
        <f ca="1"/>
        <v>0.100991929911374</v>
      </c>
      <c r="BM492" t="str">
        <f ca="1"/>
        <v/>
      </c>
      <c r="BN492">
        <f ca="1"/>
        <v>2.18632209178524</v>
      </c>
      <c r="BO492">
        <f ca="1"/>
        <v>8.1241824642911507</v>
      </c>
      <c r="BP492">
        <f ca="1"/>
        <v>31.1715003663004</v>
      </c>
      <c r="BQ492">
        <f ca="1"/>
        <v>0.180271086979404</v>
      </c>
      <c r="BR492">
        <f ca="1"/>
        <v>383075.10067546001</v>
      </c>
      <c r="BS492">
        <f ca="1"/>
        <v>2.5472579370022101E-7</v>
      </c>
    </row>
    <row r="493" spans="1:71" x14ac:dyDescent="0.3">
      <c r="A493">
        <f ca="1"/>
        <v>833640</v>
      </c>
      <c r="B493" t="str">
        <f ca="1"/>
        <v>POWER INTEGRATIONS INC</v>
      </c>
      <c r="C493" t="str">
        <f ca="1"/>
        <v>POWI</v>
      </c>
      <c r="D493" t="str">
        <f ca="1"/>
        <v>04 Manufacturing</v>
      </c>
      <c r="E493" t="str">
        <f ca="1"/>
        <v>Semiconductors &amp; Related Devices</v>
      </c>
      <c r="F493" t="str">
        <f ca="1"/>
        <v>3674</v>
      </c>
      <c r="G493" t="str">
        <f ca="1"/>
        <v>5245 HELLYER AVE SAN JOSE, CA 95138</v>
      </c>
      <c r="H493">
        <f ca="1"/>
        <v>2020</v>
      </c>
      <c r="I493" t="str">
        <f ca="1"/>
        <v>FY</v>
      </c>
      <c r="J493">
        <f ca="1"/>
        <v>53.556640000000002</v>
      </c>
      <c r="K493">
        <f ca="1"/>
        <v>903339000</v>
      </c>
      <c r="L493">
        <f ca="1"/>
        <v>601232000</v>
      </c>
      <c r="M493">
        <f ca="1"/>
        <v>258874000</v>
      </c>
      <c r="N493">
        <f ca="1"/>
        <v>35910000</v>
      </c>
      <c r="O493">
        <f ca="1"/>
        <v>102878000</v>
      </c>
      <c r="P493" t="str">
        <f ca="1"/>
        <v/>
      </c>
      <c r="Q493">
        <f ca="1"/>
        <v>166188000</v>
      </c>
      <c r="R493">
        <f ca="1"/>
        <v>12506000</v>
      </c>
      <c r="S493">
        <f ca="1"/>
        <v>91849000</v>
      </c>
      <c r="T493">
        <f ca="1"/>
        <v>92928000</v>
      </c>
      <c r="U493">
        <f ca="1"/>
        <v>62526000</v>
      </c>
      <c r="V493">
        <f ca="1"/>
        <v>34712000</v>
      </c>
      <c r="W493" t="str">
        <f ca="1"/>
        <v/>
      </c>
      <c r="X493" t="str">
        <f ca="1"/>
        <v/>
      </c>
      <c r="Y493" t="str">
        <f ca="1"/>
        <v/>
      </c>
      <c r="Z493">
        <f ca="1"/>
        <v>810411000</v>
      </c>
      <c r="AA493" t="str">
        <f ca="1"/>
        <v/>
      </c>
      <c r="AB493">
        <f ca="1"/>
        <v>621626000</v>
      </c>
      <c r="AC493">
        <f ca="1"/>
        <v>28000</v>
      </c>
      <c r="AD493">
        <f ca="1"/>
        <v>59910000</v>
      </c>
      <c r="AE493">
        <f ca="1"/>
        <v>74005000</v>
      </c>
      <c r="AF493">
        <f ca="1"/>
        <v>150693000</v>
      </c>
      <c r="AG493">
        <f ca="1"/>
        <v>244728000</v>
      </c>
      <c r="AH493">
        <f ca="1"/>
        <v>70487000</v>
      </c>
      <c r="AI493">
        <f ca="1"/>
        <v>81711000</v>
      </c>
      <c r="AJ493">
        <f ca="1"/>
        <v>173103000</v>
      </c>
      <c r="AK493">
        <f ca="1"/>
        <v>4075000</v>
      </c>
      <c r="AL493">
        <f ca="1"/>
        <v>27278000</v>
      </c>
      <c r="AM493" t="str">
        <f ca="1"/>
        <v/>
      </c>
      <c r="AN493" t="str">
        <f ca="1"/>
        <v/>
      </c>
      <c r="AO493">
        <f ca="1"/>
        <v>125639000</v>
      </c>
      <c r="AP493" t="str">
        <f ca="1"/>
        <v/>
      </c>
      <c r="AQ493" t="str">
        <f ca="1"/>
        <v/>
      </c>
      <c r="AR493" t="str">
        <f ca="1"/>
        <v/>
      </c>
      <c r="AS493">
        <f ca="1"/>
        <v>-28265000</v>
      </c>
      <c r="AT493">
        <f ca="1"/>
        <v>-17190000</v>
      </c>
      <c r="AU493">
        <f ca="1"/>
        <v>25081000</v>
      </c>
      <c r="AV493" t="str">
        <f ca="1"/>
        <v/>
      </c>
      <c r="AW493">
        <f ca="1"/>
        <v>0.46</v>
      </c>
      <c r="AX493">
        <f ca="1"/>
        <v>96629000</v>
      </c>
      <c r="AY493">
        <f ca="1"/>
        <v>0.46775231762590203</v>
      </c>
      <c r="AZ493" t="str">
        <f ca="1"/>
        <v/>
      </c>
      <c r="BA493" t="str">
        <f ca="1"/>
        <v/>
      </c>
      <c r="BB493" t="str">
        <f ca="1"/>
        <v/>
      </c>
      <c r="BC493">
        <f ca="1"/>
        <v>0.83374144784429305</v>
      </c>
      <c r="BD493" t="str">
        <f ca="1"/>
        <v/>
      </c>
      <c r="BE493">
        <f ca="1"/>
        <v>0.491097794854439</v>
      </c>
      <c r="BF493">
        <f ca="1"/>
        <v>2.53265582796055</v>
      </c>
      <c r="BG493">
        <f ca="1"/>
        <v>0.166817772729839</v>
      </c>
      <c r="BH493">
        <f ca="1"/>
        <v>-0.18756677483360201</v>
      </c>
      <c r="BI493" t="str">
        <f ca="1"/>
        <v/>
      </c>
      <c r="BJ493" t="str">
        <f ca="1"/>
        <v/>
      </c>
      <c r="BK493">
        <f ca="1"/>
        <v>0.54223487487806299</v>
      </c>
      <c r="BL493">
        <f ca="1"/>
        <v>0.10287167940274899</v>
      </c>
      <c r="BM493" t="str">
        <f ca="1"/>
        <v/>
      </c>
      <c r="BN493">
        <f ca="1"/>
        <v>4.1402616511531196</v>
      </c>
      <c r="BO493">
        <f ca="1"/>
        <v>7.9703483350926003</v>
      </c>
      <c r="BP493">
        <f ca="1"/>
        <v>116.42747826087</v>
      </c>
      <c r="BQ493">
        <f ca="1"/>
        <v>3.3659464148438303E-2</v>
      </c>
      <c r="BR493">
        <f ca="1"/>
        <v>468307.94463580998</v>
      </c>
      <c r="BS493">
        <f ca="1"/>
        <v>3.0399457065612399E-8</v>
      </c>
    </row>
    <row r="494" spans="1:71" x14ac:dyDescent="0.3">
      <c r="A494">
        <f ca="1"/>
        <v>833640</v>
      </c>
      <c r="B494" t="str">
        <f ca="1"/>
        <v>POWER INTEGRATIONS INC</v>
      </c>
      <c r="C494" t="str">
        <f ca="1"/>
        <v>POWI</v>
      </c>
      <c r="D494" t="str">
        <f ca="1"/>
        <v>04 Manufacturing</v>
      </c>
      <c r="E494" t="str">
        <f ca="1"/>
        <v>Semiconductors &amp; Related Devices</v>
      </c>
      <c r="F494" t="str">
        <f ca="1"/>
        <v>3674</v>
      </c>
      <c r="G494" t="str">
        <f ca="1"/>
        <v>5245 HELLYER AVE SAN JOSE, CA 95138</v>
      </c>
      <c r="H494">
        <f ca="1"/>
        <v>2019</v>
      </c>
      <c r="I494" t="str">
        <f ca="1"/>
        <v>FY</v>
      </c>
      <c r="J494">
        <f ca="1"/>
        <v>37.690739000000001</v>
      </c>
      <c r="K494">
        <f ca="1"/>
        <v>803896000</v>
      </c>
      <c r="L494">
        <f ca="1"/>
        <v>541339000</v>
      </c>
      <c r="M494">
        <f ca="1"/>
        <v>178690000</v>
      </c>
      <c r="N494">
        <f ca="1"/>
        <v>24274000</v>
      </c>
      <c r="O494">
        <f ca="1"/>
        <v>90380000</v>
      </c>
      <c r="P494" t="str">
        <f ca="1"/>
        <v/>
      </c>
      <c r="Q494">
        <f ca="1"/>
        <v>116619000</v>
      </c>
      <c r="R494">
        <f ca="1"/>
        <v>16865000</v>
      </c>
      <c r="S494">
        <f ca="1"/>
        <v>91849000</v>
      </c>
      <c r="T494">
        <f ca="1"/>
        <v>79350000</v>
      </c>
      <c r="U494">
        <f ca="1"/>
        <v>50476000</v>
      </c>
      <c r="V494">
        <f ca="1"/>
        <v>27433000</v>
      </c>
      <c r="W494" t="str">
        <f ca="1"/>
        <v/>
      </c>
      <c r="X494" t="str">
        <f ca="1"/>
        <v/>
      </c>
      <c r="Y494" t="str">
        <f ca="1"/>
        <v/>
      </c>
      <c r="Z494">
        <f ca="1"/>
        <v>724546000</v>
      </c>
      <c r="AA494" t="str">
        <f ca="1"/>
        <v/>
      </c>
      <c r="AB494">
        <f ca="1"/>
        <v>575531000</v>
      </c>
      <c r="AC494">
        <f ca="1"/>
        <v>28000</v>
      </c>
      <c r="AD494">
        <f ca="1"/>
        <v>29430962</v>
      </c>
      <c r="AE494">
        <f ca="1"/>
        <v>58225000</v>
      </c>
      <c r="AF494">
        <f ca="1"/>
        <v>114457000</v>
      </c>
      <c r="AG494">
        <f ca="1"/>
        <v>207267000</v>
      </c>
      <c r="AH494">
        <f ca="1"/>
        <v>217022000</v>
      </c>
      <c r="AI494">
        <f ca="1"/>
        <v>73470000</v>
      </c>
      <c r="AJ494">
        <f ca="1"/>
        <v>-3620000</v>
      </c>
      <c r="AK494">
        <f ca="1"/>
        <v>28946000</v>
      </c>
      <c r="AL494">
        <f ca="1"/>
        <v>158291000</v>
      </c>
      <c r="AM494" t="str">
        <f ca="1"/>
        <v/>
      </c>
      <c r="AN494" t="str">
        <f ca="1"/>
        <v/>
      </c>
      <c r="AO494">
        <f ca="1"/>
        <v>224499000</v>
      </c>
      <c r="AP494" t="str">
        <f ca="1"/>
        <v/>
      </c>
      <c r="AQ494" t="str">
        <f ca="1"/>
        <v/>
      </c>
      <c r="AR494" t="str">
        <f ca="1"/>
        <v/>
      </c>
      <c r="AS494">
        <f ca="1"/>
        <v>-162046000</v>
      </c>
      <c r="AT494">
        <f ca="1"/>
        <v>-17900000</v>
      </c>
      <c r="AU494">
        <f ca="1"/>
        <v>20506000</v>
      </c>
      <c r="AV494" t="str">
        <f ca="1"/>
        <v/>
      </c>
      <c r="AW494">
        <f ca="1"/>
        <v>5.38</v>
      </c>
      <c r="AX494">
        <f ca="1"/>
        <v>85618500</v>
      </c>
      <c r="AY494">
        <f ca="1"/>
        <v>1.89610071904733</v>
      </c>
      <c r="AZ494" t="str">
        <f ca="1"/>
        <v/>
      </c>
      <c r="BA494" t="str">
        <f ca="1"/>
        <v/>
      </c>
      <c r="BB494" t="str">
        <f ca="1"/>
        <v/>
      </c>
      <c r="BC494">
        <f ca="1"/>
        <v>1.96142656194029</v>
      </c>
      <c r="BD494" t="str">
        <f ca="1"/>
        <v/>
      </c>
      <c r="BE494">
        <f ca="1"/>
        <v>0.50870632639331803</v>
      </c>
      <c r="BF494">
        <f ca="1"/>
        <v>2.4208202666479801</v>
      </c>
      <c r="BG494">
        <f ca="1"/>
        <v>0.1423778697742</v>
      </c>
      <c r="BH494">
        <f ca="1"/>
        <v>-1.4157805988275101</v>
      </c>
      <c r="BI494" t="str">
        <f ca="1"/>
        <v/>
      </c>
      <c r="BJ494" t="str">
        <f ca="1"/>
        <v/>
      </c>
      <c r="BK494">
        <f ca="1"/>
        <v>0.64190045169801802</v>
      </c>
      <c r="BL494">
        <f ca="1"/>
        <v>9.8706797894255002E-2</v>
      </c>
      <c r="BM494" t="str">
        <f ca="1"/>
        <v/>
      </c>
      <c r="BN494">
        <f ca="1"/>
        <v>3.5400982645217498</v>
      </c>
      <c r="BO494">
        <f ca="1"/>
        <v>8.9341271099136197</v>
      </c>
      <c r="BP494">
        <f ca="1"/>
        <v>7.0057135687732304</v>
      </c>
      <c r="BQ494">
        <f ca="1"/>
        <v>0.21846922072580599</v>
      </c>
      <c r="BR494">
        <f ca="1"/>
        <v>544059.37755691097</v>
      </c>
      <c r="BS494">
        <f ca="1"/>
        <v>2.7986653134514601E-7</v>
      </c>
    </row>
    <row r="495" spans="1:71" x14ac:dyDescent="0.3">
      <c r="A495">
        <f ca="1"/>
        <v>833640</v>
      </c>
      <c r="B495" t="str">
        <f ca="1"/>
        <v>POWER INTEGRATIONS INC</v>
      </c>
      <c r="C495" t="str">
        <f ca="1"/>
        <v>POWI</v>
      </c>
      <c r="D495" t="str">
        <f ca="1"/>
        <v>04 Manufacturing</v>
      </c>
      <c r="E495" t="str">
        <f ca="1"/>
        <v>Semiconductors &amp; Related Devices</v>
      </c>
      <c r="F495" t="str">
        <f ca="1"/>
        <v>3674</v>
      </c>
      <c r="G495" t="str">
        <f ca="1"/>
        <v>5245 HELLYER AVE SAN JOSE, CA 95138</v>
      </c>
      <c r="H495">
        <f ca="1"/>
        <v>2018</v>
      </c>
      <c r="I495" t="str">
        <f ca="1"/>
        <v>FY</v>
      </c>
      <c r="J495">
        <f ca="1"/>
        <v>30.877438000000001</v>
      </c>
      <c r="K495">
        <f ca="1"/>
        <v>588697000</v>
      </c>
      <c r="L495">
        <f ca="1"/>
        <v>332432000</v>
      </c>
      <c r="M495">
        <f ca="1"/>
        <v>134137000</v>
      </c>
      <c r="N495">
        <f ca="1"/>
        <v>11072000</v>
      </c>
      <c r="O495">
        <f ca="1"/>
        <v>80857000</v>
      </c>
      <c r="P495" t="str">
        <f ca="1"/>
        <v/>
      </c>
      <c r="Q495">
        <f ca="1"/>
        <v>114117000</v>
      </c>
      <c r="R495">
        <f ca="1"/>
        <v>21152000</v>
      </c>
      <c r="S495">
        <f ca="1"/>
        <v>91849000</v>
      </c>
      <c r="T495">
        <f ca="1"/>
        <v>61625000</v>
      </c>
      <c r="U495">
        <f ca="1"/>
        <v>48366000</v>
      </c>
      <c r="V495">
        <f ca="1"/>
        <v>31552000</v>
      </c>
      <c r="W495" t="str">
        <f ca="1"/>
        <v/>
      </c>
      <c r="X495" t="str">
        <f ca="1"/>
        <v/>
      </c>
      <c r="Y495" t="str">
        <f ca="1"/>
        <v/>
      </c>
      <c r="Z495">
        <f ca="1"/>
        <v>527072000</v>
      </c>
      <c r="AA495" t="str">
        <f ca="1"/>
        <v/>
      </c>
      <c r="AB495">
        <f ca="1"/>
        <v>402569000</v>
      </c>
      <c r="AC495">
        <f ca="1"/>
        <v>28000</v>
      </c>
      <c r="AD495">
        <f ca="1"/>
        <v>28888643</v>
      </c>
      <c r="AE495">
        <f ca="1"/>
        <v>48005000</v>
      </c>
      <c r="AF495">
        <f ca="1"/>
        <v>93307000</v>
      </c>
      <c r="AG495">
        <f ca="1"/>
        <v>201167000</v>
      </c>
      <c r="AH495">
        <f ca="1"/>
        <v>55648000</v>
      </c>
      <c r="AI495">
        <f ca="1"/>
        <v>70580000</v>
      </c>
      <c r="AJ495">
        <f ca="1"/>
        <v>159140000</v>
      </c>
      <c r="AK495">
        <f ca="1"/>
        <v>-10220000</v>
      </c>
      <c r="AL495">
        <f ca="1"/>
        <v>22736000</v>
      </c>
      <c r="AM495" t="str">
        <f ca="1"/>
        <v/>
      </c>
      <c r="AN495" t="str">
        <f ca="1"/>
        <v/>
      </c>
      <c r="AO495">
        <f ca="1"/>
        <v>83964000</v>
      </c>
      <c r="AP495" t="str">
        <f ca="1"/>
        <v/>
      </c>
      <c r="AQ495" t="str">
        <f ca="1"/>
        <v/>
      </c>
      <c r="AR495" t="str">
        <f ca="1"/>
        <v/>
      </c>
      <c r="AS495">
        <f ca="1"/>
        <v>69141000</v>
      </c>
      <c r="AT495">
        <f ca="1"/>
        <v>-112623000</v>
      </c>
      <c r="AU495">
        <f ca="1"/>
        <v>18823000</v>
      </c>
      <c r="AV495" t="str">
        <f ca="1"/>
        <v/>
      </c>
      <c r="AW495">
        <f ca="1"/>
        <v>0.78</v>
      </c>
      <c r="AX495">
        <f ca="1"/>
        <v>68972000</v>
      </c>
      <c r="AY495">
        <f ca="1"/>
        <v>0.59639684053715203</v>
      </c>
      <c r="AZ495" t="str">
        <f ca="1"/>
        <v/>
      </c>
      <c r="BA495" t="str">
        <f ca="1"/>
        <v/>
      </c>
      <c r="BB495" t="str">
        <f ca="1"/>
        <v/>
      </c>
      <c r="BC495">
        <f ca="1"/>
        <v>0.89986817709282296</v>
      </c>
      <c r="BD495" t="str">
        <f ca="1"/>
        <v/>
      </c>
      <c r="BE495">
        <f ca="1"/>
        <v>0.51448444382522196</v>
      </c>
      <c r="BF495">
        <f ca="1"/>
        <v>2.9166473351505</v>
      </c>
      <c r="BG495">
        <f ca="1"/>
        <v>0.158497495315927</v>
      </c>
      <c r="BH495">
        <f ca="1"/>
        <v>0.74100549797978699</v>
      </c>
      <c r="BI495" t="str">
        <f ca="1"/>
        <v/>
      </c>
      <c r="BJ495" t="str">
        <f ca="1"/>
        <v/>
      </c>
      <c r="BK495">
        <f ca="1"/>
        <v>0.75642770638858803</v>
      </c>
      <c r="BL495">
        <f ca="1"/>
        <v>0.10468033640395701</v>
      </c>
      <c r="BM495" t="str">
        <f ca="1"/>
        <v/>
      </c>
      <c r="BN495">
        <f ca="1"/>
        <v>2.7733738576686102</v>
      </c>
      <c r="BO495">
        <f ca="1"/>
        <v>5.2014845139147301</v>
      </c>
      <c r="BP495">
        <f ca="1"/>
        <v>39.586458974358997</v>
      </c>
      <c r="BQ495">
        <f ca="1"/>
        <v>4.3136421589460301E-2</v>
      </c>
      <c r="BR495">
        <f ca="1"/>
        <v>609603.68538348295</v>
      </c>
      <c r="BS495">
        <f ca="1"/>
        <v>4.5694708958168897E-8</v>
      </c>
    </row>
    <row r="496" spans="1:71" x14ac:dyDescent="0.3">
      <c r="A496">
        <f ca="1"/>
        <v>833640</v>
      </c>
      <c r="B496" t="str">
        <f ca="1"/>
        <v>POWER INTEGRATIONS INC</v>
      </c>
      <c r="C496" t="str">
        <f ca="1"/>
        <v>POWI</v>
      </c>
      <c r="D496" t="str">
        <f ca="1"/>
        <v>04 Manufacturing</v>
      </c>
      <c r="E496" t="str">
        <f ca="1"/>
        <v>Semiconductors &amp; Related Devices</v>
      </c>
      <c r="F496" t="str">
        <f ca="1"/>
        <v>3674</v>
      </c>
      <c r="G496" t="str">
        <f ca="1"/>
        <v>5245 HELLYER AVE SAN JOSE, CA 95138</v>
      </c>
      <c r="H496">
        <f ca="1"/>
        <v>2017</v>
      </c>
      <c r="I496" t="str">
        <f ca="1"/>
        <v>FY</v>
      </c>
      <c r="J496">
        <f ca="1"/>
        <v>32.433019000000002</v>
      </c>
      <c r="K496">
        <f ca="1"/>
        <v>621074000</v>
      </c>
      <c r="L496">
        <f ca="1"/>
        <v>364534000</v>
      </c>
      <c r="M496">
        <f ca="1"/>
        <v>93655000</v>
      </c>
      <c r="N496">
        <f ca="1"/>
        <v>16798000</v>
      </c>
      <c r="O496">
        <f ca="1"/>
        <v>57087000</v>
      </c>
      <c r="P496" t="str">
        <f ca="1"/>
        <v/>
      </c>
      <c r="Q496">
        <f ca="1"/>
        <v>111705000</v>
      </c>
      <c r="R496">
        <f ca="1"/>
        <v>25419000</v>
      </c>
      <c r="S496">
        <f ca="1"/>
        <v>91849000</v>
      </c>
      <c r="T496">
        <f ca="1"/>
        <v>73392000</v>
      </c>
      <c r="U496">
        <f ca="1"/>
        <v>51051000</v>
      </c>
      <c r="V496">
        <f ca="1"/>
        <v>33211000</v>
      </c>
      <c r="W496" t="str">
        <f ca="1"/>
        <v/>
      </c>
      <c r="X496" t="str">
        <f ca="1"/>
        <v/>
      </c>
      <c r="Y496" t="str">
        <f ca="1"/>
        <v/>
      </c>
      <c r="Z496">
        <f ca="1"/>
        <v>547682000</v>
      </c>
      <c r="AA496" t="str">
        <f ca="1"/>
        <v/>
      </c>
      <c r="AB496">
        <f ca="1"/>
        <v>351408000</v>
      </c>
      <c r="AC496">
        <f ca="1"/>
        <v>29000</v>
      </c>
      <c r="AD496">
        <f ca="1"/>
        <v>29782455</v>
      </c>
      <c r="AE496">
        <f ca="1"/>
        <v>54028000</v>
      </c>
      <c r="AF496" t="str">
        <f ca="1"/>
        <v/>
      </c>
      <c r="AG496">
        <f ca="1"/>
        <v>218091000</v>
      </c>
      <c r="AH496">
        <f ca="1"/>
        <v>57637000</v>
      </c>
      <c r="AI496">
        <f ca="1"/>
        <v>68501000</v>
      </c>
      <c r="AJ496">
        <f ca="1"/>
        <v>156027000</v>
      </c>
      <c r="AK496">
        <f ca="1"/>
        <v>32690000</v>
      </c>
      <c r="AL496">
        <f ca="1"/>
        <v>-16898000</v>
      </c>
      <c r="AM496" t="str">
        <f ca="1"/>
        <v/>
      </c>
      <c r="AN496" t="str">
        <f ca="1"/>
        <v/>
      </c>
      <c r="AO496">
        <f ca="1"/>
        <v>82039000</v>
      </c>
      <c r="AP496" t="str">
        <f ca="1"/>
        <v/>
      </c>
      <c r="AQ496" t="str">
        <f ca="1"/>
        <v/>
      </c>
      <c r="AR496" t="str">
        <f ca="1"/>
        <v/>
      </c>
      <c r="AS496">
        <f ca="1"/>
        <v>-34716000</v>
      </c>
      <c r="AT496">
        <f ca="1"/>
        <v>-15802000</v>
      </c>
      <c r="AU496">
        <f ca="1"/>
        <v>16634000</v>
      </c>
      <c r="AV496" t="str">
        <f ca="1"/>
        <v/>
      </c>
      <c r="AW496">
        <f ca="1"/>
        <v>-0.56999999999999995</v>
      </c>
      <c r="AX496" t="str">
        <f ca="1"/>
        <v/>
      </c>
      <c r="AY496" t="str">
        <f ca="1"/>
        <v/>
      </c>
      <c r="AZ496" t="str">
        <f ca="1"/>
        <v/>
      </c>
      <c r="BA496" t="str">
        <f ca="1"/>
        <v/>
      </c>
      <c r="BB496" t="str">
        <f ca="1"/>
        <v/>
      </c>
      <c r="BC496" t="str">
        <f ca="1"/>
        <v/>
      </c>
      <c r="BD496" t="str">
        <f ca="1"/>
        <v/>
      </c>
      <c r="BE496" t="str">
        <f ca="1"/>
        <v/>
      </c>
      <c r="BF496" t="str">
        <f ca="1"/>
        <v/>
      </c>
      <c r="BG496" t="str">
        <f ca="1"/>
        <v/>
      </c>
      <c r="BH496" t="str">
        <f ca="1"/>
        <v/>
      </c>
      <c r="BI496" t="str">
        <f ca="1"/>
        <v/>
      </c>
      <c r="BJ496" t="str">
        <f ca="1"/>
        <v/>
      </c>
      <c r="BK496" t="str">
        <f ca="1"/>
        <v/>
      </c>
      <c r="BL496">
        <f ca="1"/>
        <v>0.118169493490309</v>
      </c>
      <c r="BM496" t="str">
        <f ca="1"/>
        <v/>
      </c>
      <c r="BN496">
        <f ca="1"/>
        <v>1.8345380110086</v>
      </c>
      <c r="BO496">
        <f ca="1"/>
        <v>6.0223501988207904</v>
      </c>
      <c r="BP496">
        <f ca="1"/>
        <v>-56.900033333333297</v>
      </c>
      <c r="BQ496">
        <f ca="1"/>
        <v>-3.0853670560653801E-2</v>
      </c>
      <c r="BR496">
        <f ca="1"/>
        <v>512872.39094208297</v>
      </c>
      <c r="BS496">
        <f ca="1"/>
        <v>-3.37546620666737E-8</v>
      </c>
    </row>
    <row r="497" spans="1:71" x14ac:dyDescent="0.3">
      <c r="A497">
        <f ca="1"/>
        <v>1604778</v>
      </c>
      <c r="B497" t="str">
        <f ca="1"/>
        <v>Qorvo, Inc.</v>
      </c>
      <c r="C497" t="str">
        <f ca="1"/>
        <v>QRVO</v>
      </c>
      <c r="D497" t="str">
        <f ca="1"/>
        <v>04 Manufacturing</v>
      </c>
      <c r="E497" t="str">
        <f ca="1"/>
        <v>Semiconductors &amp; Related Devices</v>
      </c>
      <c r="F497" t="str">
        <f ca="1"/>
        <v>3674</v>
      </c>
      <c r="G497" t="str">
        <f ca="1"/>
        <v>7628 THORNDIKE ROAD GREENSBORO, NC 27409</v>
      </c>
      <c r="H497">
        <f ca="1"/>
        <v>2026</v>
      </c>
      <c r="I497" t="str">
        <f ca="1"/>
        <v>FY</v>
      </c>
      <c r="J497">
        <f ca="1"/>
        <v>80.427639999999997</v>
      </c>
      <c r="K497" t="str">
        <f ca="1"/>
        <v/>
      </c>
      <c r="L497" t="str">
        <f ca="1"/>
        <v/>
      </c>
      <c r="M497" t="str">
        <f ca="1"/>
        <v/>
      </c>
      <c r="N497" t="str">
        <f ca="1"/>
        <v/>
      </c>
      <c r="O497" t="str">
        <f ca="1"/>
        <v/>
      </c>
      <c r="P497" t="str">
        <f ca="1"/>
        <v/>
      </c>
      <c r="Q497" t="str">
        <f ca="1"/>
        <v/>
      </c>
      <c r="R497" t="str">
        <f ca="1"/>
        <v/>
      </c>
      <c r="S497" t="str">
        <f ca="1"/>
        <v/>
      </c>
      <c r="T497" t="str">
        <f ca="1"/>
        <v/>
      </c>
      <c r="U497" t="str">
        <f ca="1"/>
        <v/>
      </c>
      <c r="V497" t="str">
        <f ca="1"/>
        <v/>
      </c>
      <c r="W497" t="str">
        <f ca="1"/>
        <v/>
      </c>
      <c r="X497" t="str">
        <f ca="1"/>
        <v/>
      </c>
      <c r="Y497" t="str">
        <f ca="1"/>
        <v/>
      </c>
      <c r="Z497" t="str">
        <f ca="1"/>
        <v/>
      </c>
      <c r="AA497" t="str">
        <f ca="1"/>
        <v/>
      </c>
      <c r="AB497" t="str">
        <f ca="1"/>
        <v/>
      </c>
      <c r="AC497" t="str">
        <f ca="1"/>
        <v/>
      </c>
      <c r="AD497" t="str">
        <f ca="1"/>
        <v/>
      </c>
      <c r="AE497" t="str">
        <f ca="1"/>
        <v/>
      </c>
      <c r="AF497" t="str">
        <f ca="1"/>
        <v/>
      </c>
      <c r="AG497" t="str">
        <f ca="1"/>
        <v/>
      </c>
      <c r="AH497" t="str">
        <f ca="1"/>
        <v/>
      </c>
      <c r="AI497" t="str">
        <f ca="1"/>
        <v/>
      </c>
      <c r="AJ497" t="str">
        <f ca="1"/>
        <v/>
      </c>
      <c r="AK497" t="str">
        <f ca="1"/>
        <v/>
      </c>
      <c r="AL497" t="str">
        <f ca="1"/>
        <v/>
      </c>
      <c r="AM497" t="str">
        <f ca="1"/>
        <v/>
      </c>
      <c r="AN497" t="str">
        <f ca="1"/>
        <v/>
      </c>
      <c r="AO497" t="str">
        <f ca="1"/>
        <v/>
      </c>
      <c r="AP497" t="str">
        <f ca="1"/>
        <v/>
      </c>
      <c r="AQ497" t="str">
        <f ca="1"/>
        <v/>
      </c>
      <c r="AR497" t="str">
        <f ca="1"/>
        <v/>
      </c>
      <c r="AS497" t="str">
        <f ca="1"/>
        <v/>
      </c>
      <c r="AT497" t="str">
        <f ca="1"/>
        <v/>
      </c>
      <c r="AU497" t="str">
        <f ca="1"/>
        <v/>
      </c>
      <c r="AV497" t="str">
        <f ca="1"/>
        <v/>
      </c>
      <c r="AW497" t="str">
        <f ca="1"/>
        <v/>
      </c>
      <c r="AX497" t="str">
        <f ca="1"/>
        <v/>
      </c>
      <c r="AY497" t="str">
        <f ca="1"/>
        <v/>
      </c>
      <c r="AZ497" t="str">
        <f ca="1"/>
        <v/>
      </c>
      <c r="BA497" t="str">
        <f ca="1"/>
        <v/>
      </c>
      <c r="BB497" t="str">
        <f ca="1"/>
        <v/>
      </c>
      <c r="BC497" t="str">
        <f ca="1"/>
        <v/>
      </c>
      <c r="BD497" t="str">
        <f ca="1"/>
        <v/>
      </c>
      <c r="BE497" t="str">
        <f ca="1"/>
        <v/>
      </c>
      <c r="BF497" t="str">
        <f ca="1"/>
        <v/>
      </c>
      <c r="BG497" t="str">
        <f ca="1"/>
        <v/>
      </c>
      <c r="BH497" t="str">
        <f ca="1"/>
        <v/>
      </c>
      <c r="BI497" t="str">
        <f ca="1"/>
        <v/>
      </c>
      <c r="BJ497" t="str">
        <f ca="1"/>
        <v/>
      </c>
      <c r="BK497" t="str">
        <f ca="1"/>
        <v/>
      </c>
      <c r="BL497" t="str">
        <f ca="1"/>
        <v/>
      </c>
      <c r="BM497" t="str">
        <f ca="1"/>
        <v/>
      </c>
      <c r="BN497" t="str">
        <f ca="1"/>
        <v/>
      </c>
      <c r="BO497" t="str">
        <f ca="1"/>
        <v/>
      </c>
      <c r="BP497" t="str">
        <f ca="1"/>
        <v/>
      </c>
      <c r="BQ497" t="str">
        <f ca="1"/>
        <v/>
      </c>
      <c r="BR497" t="str">
        <f ca="1"/>
        <v/>
      </c>
      <c r="BS497" t="str">
        <f ca="1"/>
        <v/>
      </c>
    </row>
    <row r="498" spans="1:71" x14ac:dyDescent="0.3">
      <c r="A498">
        <f ca="1"/>
        <v>1604778</v>
      </c>
      <c r="B498" t="str">
        <f ca="1"/>
        <v>Qorvo, Inc.</v>
      </c>
      <c r="C498" t="str">
        <f ca="1"/>
        <v>QRVO</v>
      </c>
      <c r="D498" t="str">
        <f ca="1"/>
        <v>04 Manufacturing</v>
      </c>
      <c r="E498" t="str">
        <f ca="1"/>
        <v>Semiconductors &amp; Related Devices</v>
      </c>
      <c r="F498" t="str">
        <f ca="1"/>
        <v>3674</v>
      </c>
      <c r="G498" t="str">
        <f ca="1"/>
        <v>7628 THORNDIKE ROAD GREENSBORO, NC 27409</v>
      </c>
      <c r="H498">
        <f ca="1"/>
        <v>2025</v>
      </c>
      <c r="I498" t="str">
        <f ca="1"/>
        <v>FY</v>
      </c>
      <c r="J498">
        <f ca="1"/>
        <v>80.226191999999998</v>
      </c>
      <c r="K498">
        <f ca="1"/>
        <v>5933131000</v>
      </c>
      <c r="L498">
        <f ca="1"/>
        <v>2167275000</v>
      </c>
      <c r="M498">
        <f ca="1"/>
        <v>1021176000</v>
      </c>
      <c r="N498">
        <f ca="1"/>
        <v>386719000</v>
      </c>
      <c r="O498">
        <f ca="1"/>
        <v>640992000</v>
      </c>
      <c r="P498" t="str">
        <f ca="1"/>
        <v/>
      </c>
      <c r="Q498">
        <f ca="1"/>
        <v>801895000</v>
      </c>
      <c r="R498">
        <f ca="1"/>
        <v>273478000</v>
      </c>
      <c r="S498">
        <f ca="1"/>
        <v>2389741000</v>
      </c>
      <c r="T498">
        <f ca="1"/>
        <v>2540819000</v>
      </c>
      <c r="U498">
        <f ca="1"/>
        <v>783182000</v>
      </c>
      <c r="V498">
        <f ca="1"/>
        <v>260663000</v>
      </c>
      <c r="W498" t="str">
        <f ca="1"/>
        <v/>
      </c>
      <c r="X498" t="str">
        <f ca="1"/>
        <v/>
      </c>
      <c r="Y498">
        <f ca="1"/>
        <v>1549215000</v>
      </c>
      <c r="Z498">
        <f ca="1"/>
        <v>3392312000</v>
      </c>
      <c r="AA498" t="str">
        <f ca="1"/>
        <v/>
      </c>
      <c r="AB498">
        <f ca="1"/>
        <v>-33983000</v>
      </c>
      <c r="AC498" t="str">
        <f ca="1"/>
        <v/>
      </c>
      <c r="AD498">
        <f ca="1"/>
        <v>92920000</v>
      </c>
      <c r="AE498">
        <f ca="1"/>
        <v>1535589000</v>
      </c>
      <c r="AF498">
        <f ca="1"/>
        <v>3718971000</v>
      </c>
      <c r="AG498" t="str">
        <f ca="1"/>
        <v/>
      </c>
      <c r="AH498">
        <f ca="1"/>
        <v>95527000</v>
      </c>
      <c r="AI498">
        <f ca="1"/>
        <v>747709000</v>
      </c>
      <c r="AJ498">
        <f ca="1"/>
        <v>1440062000</v>
      </c>
      <c r="AK498">
        <f ca="1"/>
        <v>10284000</v>
      </c>
      <c r="AL498">
        <f ca="1"/>
        <v>55615000</v>
      </c>
      <c r="AM498">
        <f ca="1"/>
        <v>78328000</v>
      </c>
      <c r="AN498" t="str">
        <f ca="1"/>
        <v/>
      </c>
      <c r="AO498">
        <f ca="1"/>
        <v>622202000</v>
      </c>
      <c r="AP498" t="str">
        <f ca="1"/>
        <v/>
      </c>
      <c r="AQ498" t="str">
        <f ca="1"/>
        <v/>
      </c>
      <c r="AR498" t="str">
        <f ca="1"/>
        <v/>
      </c>
      <c r="AS498">
        <f ca="1"/>
        <v>36555000</v>
      </c>
      <c r="AT498">
        <f ca="1"/>
        <v>-684362000</v>
      </c>
      <c r="AU498" t="str">
        <f ca="1"/>
        <v/>
      </c>
      <c r="AV498" t="str">
        <f ca="1"/>
        <v/>
      </c>
      <c r="AW498">
        <f ca="1"/>
        <v>0.59</v>
      </c>
      <c r="AX498">
        <f ca="1"/>
        <v>675773500</v>
      </c>
      <c r="AY498">
        <f ca="1"/>
        <v>2.5686406266679701E-2</v>
      </c>
      <c r="AZ498">
        <f ca="1"/>
        <v>144227000</v>
      </c>
      <c r="BA498">
        <f ca="1"/>
        <v>144227000</v>
      </c>
      <c r="BB498">
        <f ca="1"/>
        <v>3.8781426367669999E-2</v>
      </c>
      <c r="BC498">
        <f ca="1"/>
        <v>0.16730488083935</v>
      </c>
      <c r="BD498" t="str">
        <f ca="1"/>
        <v/>
      </c>
      <c r="BE498">
        <f ca="1"/>
        <v>0.41290695732771199</v>
      </c>
      <c r="BF498" t="str">
        <f ca="1"/>
        <v/>
      </c>
      <c r="BG498">
        <f ca="1"/>
        <v>0.62681424023841703</v>
      </c>
      <c r="BH498">
        <f ca="1"/>
        <v>9.8293318232382E-3</v>
      </c>
      <c r="BI498" t="str">
        <f ca="1"/>
        <v/>
      </c>
      <c r="BJ498" t="str">
        <f ca="1"/>
        <v/>
      </c>
      <c r="BK498">
        <f ca="1"/>
        <v>0.20105265676984299</v>
      </c>
      <c r="BL498">
        <f ca="1"/>
        <v>0.42824252489958498</v>
      </c>
      <c r="BM498">
        <f ca="1"/>
        <v>1.84132111122459</v>
      </c>
      <c r="BN498">
        <f ca="1"/>
        <v>1.3038808348506501</v>
      </c>
      <c r="BO498">
        <f ca="1"/>
        <v>1.94882287897321</v>
      </c>
      <c r="BP498">
        <f ca="1"/>
        <v>135.97659661016999</v>
      </c>
      <c r="BQ498">
        <f ca="1"/>
        <v>1.6394423626128699E-2</v>
      </c>
      <c r="BR498" t="str">
        <f ca="1"/>
        <v/>
      </c>
      <c r="BS498">
        <f ca="1"/>
        <v>1.39531544504161E-8</v>
      </c>
    </row>
    <row r="499" spans="1:71" x14ac:dyDescent="0.3">
      <c r="A499">
        <f ca="1"/>
        <v>1604778</v>
      </c>
      <c r="B499" t="str">
        <f ca="1"/>
        <v>Qorvo, Inc.</v>
      </c>
      <c r="C499" t="str">
        <f ca="1"/>
        <v>QRVO</v>
      </c>
      <c r="D499" t="str">
        <f ca="1"/>
        <v>04 Manufacturing</v>
      </c>
      <c r="E499" t="str">
        <f ca="1"/>
        <v>Semiconductors &amp; Related Devices</v>
      </c>
      <c r="F499" t="str">
        <f ca="1"/>
        <v>3674</v>
      </c>
      <c r="G499" t="str">
        <f ca="1"/>
        <v>7628 THORNDIKE ROAD GREENSBORO, NC 27409</v>
      </c>
      <c r="H499">
        <f ca="1"/>
        <v>2024</v>
      </c>
      <c r="I499" t="str">
        <f ca="1"/>
        <v>FY</v>
      </c>
      <c r="J499">
        <f ca="1"/>
        <v>96.453648000000001</v>
      </c>
      <c r="K499">
        <f ca="1"/>
        <v>6554635000</v>
      </c>
      <c r="L499">
        <f ca="1"/>
        <v>2446034000</v>
      </c>
      <c r="M499">
        <f ca="1"/>
        <v>1029258000</v>
      </c>
      <c r="N499">
        <f ca="1"/>
        <v>412960000</v>
      </c>
      <c r="O499">
        <f ca="1"/>
        <v>710555000</v>
      </c>
      <c r="P499" t="str">
        <f ca="1"/>
        <v/>
      </c>
      <c r="Q499">
        <f ca="1"/>
        <v>870982000</v>
      </c>
      <c r="R499">
        <f ca="1"/>
        <v>509383000</v>
      </c>
      <c r="S499">
        <f ca="1"/>
        <v>2534601000</v>
      </c>
      <c r="T499">
        <f ca="1"/>
        <v>2998263000</v>
      </c>
      <c r="U499">
        <f ca="1"/>
        <v>1230087000</v>
      </c>
      <c r="V499">
        <f ca="1"/>
        <v>252993000</v>
      </c>
      <c r="W499" t="str">
        <f ca="1"/>
        <v/>
      </c>
      <c r="X499" t="str">
        <f ca="1"/>
        <v/>
      </c>
      <c r="Y499">
        <f ca="1"/>
        <v>1549272000</v>
      </c>
      <c r="Z499">
        <f ca="1"/>
        <v>3556372000</v>
      </c>
      <c r="AA499" t="str">
        <f ca="1"/>
        <v/>
      </c>
      <c r="AB499">
        <f ca="1"/>
        <v>-89598000</v>
      </c>
      <c r="AC499" t="str">
        <f ca="1"/>
        <v/>
      </c>
      <c r="AD499">
        <f ca="1"/>
        <v>95798000</v>
      </c>
      <c r="AE499">
        <f ca="1"/>
        <v>1488495000</v>
      </c>
      <c r="AF499">
        <f ca="1"/>
        <v>3769506000</v>
      </c>
      <c r="AG499" t="str">
        <f ca="1"/>
        <v/>
      </c>
      <c r="AH499">
        <f ca="1"/>
        <v>91701000</v>
      </c>
      <c r="AI499">
        <f ca="1"/>
        <v>682249000</v>
      </c>
      <c r="AJ499">
        <f ca="1"/>
        <v>1396794000</v>
      </c>
      <c r="AK499">
        <f ca="1"/>
        <v>143882000</v>
      </c>
      <c r="AL499">
        <f ca="1"/>
        <v>-70322000</v>
      </c>
      <c r="AM499">
        <f ca="1"/>
        <v>69245000</v>
      </c>
      <c r="AN499" t="str">
        <f ca="1"/>
        <v/>
      </c>
      <c r="AO499">
        <f ca="1"/>
        <v>833189000</v>
      </c>
      <c r="AP499" t="str">
        <f ca="1"/>
        <v/>
      </c>
      <c r="AQ499" t="str">
        <f ca="1"/>
        <v/>
      </c>
      <c r="AR499" t="str">
        <f ca="1"/>
        <v/>
      </c>
      <c r="AS499">
        <f ca="1"/>
        <v>-136470000</v>
      </c>
      <c r="AT499">
        <f ca="1"/>
        <v>-459574000</v>
      </c>
      <c r="AU499" t="str">
        <f ca="1"/>
        <v/>
      </c>
      <c r="AV499" t="str">
        <f ca="1"/>
        <v/>
      </c>
      <c r="AW499">
        <f ca="1"/>
        <v>-0.72</v>
      </c>
      <c r="AX499">
        <f ca="1"/>
        <v>753575500</v>
      </c>
      <c r="AY499">
        <f ca="1"/>
        <v>2.4327060362816798E-2</v>
      </c>
      <c r="AZ499">
        <f ca="1"/>
        <v>142805000</v>
      </c>
      <c r="BA499">
        <f ca="1"/>
        <v>142805000</v>
      </c>
      <c r="BB499">
        <f ca="1"/>
        <v>3.78842744911402E-2</v>
      </c>
      <c r="BC499">
        <f ca="1"/>
        <v>0.22103400286403599</v>
      </c>
      <c r="BD499" t="str">
        <f ca="1"/>
        <v/>
      </c>
      <c r="BE499">
        <f ca="1"/>
        <v>0.39487800258177103</v>
      </c>
      <c r="BF499" t="str">
        <f ca="1"/>
        <v/>
      </c>
      <c r="BG499">
        <f ca="1"/>
        <v>0.57509014613323195</v>
      </c>
      <c r="BH499">
        <f ca="1"/>
        <v>-3.6203682922908202E-2</v>
      </c>
      <c r="BI499" t="str">
        <f ca="1"/>
        <v/>
      </c>
      <c r="BJ499" t="str">
        <f ca="1"/>
        <v/>
      </c>
      <c r="BK499">
        <f ca="1"/>
        <v>0.18099162065268001</v>
      </c>
      <c r="BL499">
        <f ca="1"/>
        <v>0.45742638606116098</v>
      </c>
      <c r="BM499">
        <f ca="1"/>
        <v>2.0623149685897899</v>
      </c>
      <c r="BN499">
        <f ca="1"/>
        <v>0.83673593818973802</v>
      </c>
      <c r="BO499">
        <f ca="1"/>
        <v>1.4108587441376099</v>
      </c>
      <c r="BP499">
        <f ca="1"/>
        <v>-133.96340000000001</v>
      </c>
      <c r="BQ499">
        <f ca="1"/>
        <v>-1.9773522005009599E-2</v>
      </c>
      <c r="BR499" t="str">
        <f ca="1"/>
        <v/>
      </c>
      <c r="BS499">
        <f ca="1"/>
        <v>-1.9527379745426E-8</v>
      </c>
    </row>
    <row r="500" spans="1:71" x14ac:dyDescent="0.3">
      <c r="A500">
        <f ca="1"/>
        <v>1604778</v>
      </c>
      <c r="B500" t="str">
        <f ca="1"/>
        <v>Qorvo, Inc.</v>
      </c>
      <c r="C500" t="str">
        <f ca="1"/>
        <v>QRVO</v>
      </c>
      <c r="D500" t="str">
        <f ca="1"/>
        <v>04 Manufacturing</v>
      </c>
      <c r="E500" t="str">
        <f ca="1"/>
        <v>Semiconductors &amp; Related Devices</v>
      </c>
      <c r="F500" t="str">
        <f ca="1"/>
        <v>3674</v>
      </c>
      <c r="G500" t="str">
        <f ca="1"/>
        <v>7628 THORNDIKE ROAD GREENSBORO, NC 27409</v>
      </c>
      <c r="H500">
        <f ca="1"/>
        <v>2023</v>
      </c>
      <c r="I500" t="str">
        <f ca="1"/>
        <v>FY</v>
      </c>
      <c r="J500">
        <f ca="1"/>
        <v>98.999183000000002</v>
      </c>
      <c r="K500">
        <f ca="1"/>
        <v>6691903000</v>
      </c>
      <c r="L500">
        <f ca="1"/>
        <v>2029794000</v>
      </c>
      <c r="M500">
        <f ca="1"/>
        <v>808757000</v>
      </c>
      <c r="N500">
        <f ca="1"/>
        <v>304519000</v>
      </c>
      <c r="O500">
        <f ca="1"/>
        <v>796596000</v>
      </c>
      <c r="P500" t="str">
        <f ca="1"/>
        <v/>
      </c>
      <c r="Q500">
        <f ca="1"/>
        <v>1149806000</v>
      </c>
      <c r="R500">
        <f ca="1"/>
        <v>537703000</v>
      </c>
      <c r="S500">
        <f ca="1"/>
        <v>2760813000</v>
      </c>
      <c r="T500">
        <f ca="1"/>
        <v>2789109000</v>
      </c>
      <c r="U500">
        <f ca="1"/>
        <v>555763000</v>
      </c>
      <c r="V500">
        <f ca="1"/>
        <v>210701000</v>
      </c>
      <c r="W500" t="str">
        <f ca="1"/>
        <v/>
      </c>
      <c r="X500" t="str">
        <f ca="1"/>
        <v/>
      </c>
      <c r="Y500">
        <f ca="1"/>
        <v>2048073000</v>
      </c>
      <c r="Z500">
        <f ca="1"/>
        <v>3902794000</v>
      </c>
      <c r="AA500" t="str">
        <f ca="1"/>
        <v/>
      </c>
      <c r="AB500">
        <f ca="1"/>
        <v>84495000</v>
      </c>
      <c r="AC500" t="str">
        <f ca="1"/>
        <v/>
      </c>
      <c r="AD500">
        <f ca="1"/>
        <v>98649000</v>
      </c>
      <c r="AE500">
        <f ca="1"/>
        <v>1296942000</v>
      </c>
      <c r="AF500">
        <f ca="1"/>
        <v>3569399000</v>
      </c>
      <c r="AG500" t="str">
        <f ca="1"/>
        <v/>
      </c>
      <c r="AH500">
        <f ca="1"/>
        <v>183168000</v>
      </c>
      <c r="AI500">
        <f ca="1"/>
        <v>649841000</v>
      </c>
      <c r="AJ500">
        <f ca="1"/>
        <v>1113774000</v>
      </c>
      <c r="AK500">
        <f ca="1"/>
        <v>21477000</v>
      </c>
      <c r="AL500">
        <f ca="1"/>
        <v>103152000</v>
      </c>
      <c r="AM500">
        <f ca="1"/>
        <v>68463000</v>
      </c>
      <c r="AN500" t="str">
        <f ca="1"/>
        <v/>
      </c>
      <c r="AO500">
        <f ca="1"/>
        <v>843231000</v>
      </c>
      <c r="AP500" t="str">
        <f ca="1"/>
        <v/>
      </c>
      <c r="AQ500" t="str">
        <f ca="1"/>
        <v/>
      </c>
      <c r="AR500" t="str">
        <f ca="1"/>
        <v/>
      </c>
      <c r="AS500">
        <f ca="1"/>
        <v>-153409000</v>
      </c>
      <c r="AT500">
        <f ca="1"/>
        <v>-853353000</v>
      </c>
      <c r="AU500" t="str">
        <f ca="1"/>
        <v/>
      </c>
      <c r="AV500" t="str">
        <f ca="1"/>
        <v/>
      </c>
      <c r="AW500">
        <f ca="1"/>
        <v>1.01</v>
      </c>
      <c r="AX500">
        <f ca="1"/>
        <v>776172000</v>
      </c>
      <c r="AY500">
        <f ca="1"/>
        <v>5.1316201971256199E-2</v>
      </c>
      <c r="AZ500">
        <f ca="1"/>
        <v>193092000</v>
      </c>
      <c r="BA500">
        <f ca="1"/>
        <v>193092000</v>
      </c>
      <c r="BB500">
        <f ca="1"/>
        <v>5.4096501960133901E-2</v>
      </c>
      <c r="BC500">
        <f ca="1"/>
        <v>0.23623892985906</v>
      </c>
      <c r="BD500" t="str">
        <f ca="1"/>
        <v/>
      </c>
      <c r="BE500">
        <f ca="1"/>
        <v>0.36335024467704502</v>
      </c>
      <c r="BF500" t="str">
        <f ca="1"/>
        <v/>
      </c>
      <c r="BG500">
        <f ca="1"/>
        <v>0.53339072607597604</v>
      </c>
      <c r="BH500">
        <f ca="1"/>
        <v>-4.2978944074338603E-2</v>
      </c>
      <c r="BI500" t="str">
        <f ca="1"/>
        <v/>
      </c>
      <c r="BJ500" t="str">
        <f ca="1"/>
        <v/>
      </c>
      <c r="BK500">
        <f ca="1"/>
        <v>0.18205894045468199</v>
      </c>
      <c r="BL500">
        <f ca="1"/>
        <v>0.41678861752777902</v>
      </c>
      <c r="BM500">
        <f ca="1"/>
        <v>2.8203847333596199</v>
      </c>
      <c r="BN500">
        <f ca="1"/>
        <v>1.4552192211428301</v>
      </c>
      <c r="BO500">
        <f ca="1"/>
        <v>2.2189278523399398</v>
      </c>
      <c r="BP500">
        <f ca="1"/>
        <v>98.018993069306902</v>
      </c>
      <c r="BQ500">
        <f ca="1"/>
        <v>2.64302958342152E-2</v>
      </c>
      <c r="BR500" t="str">
        <f ca="1"/>
        <v/>
      </c>
      <c r="BS500">
        <f ca="1"/>
        <v>2.56198956004339E-8</v>
      </c>
    </row>
    <row r="501" spans="1:71" x14ac:dyDescent="0.3">
      <c r="A501">
        <f ca="1"/>
        <v>1604778</v>
      </c>
      <c r="B501" t="str">
        <f ca="1"/>
        <v>Qorvo, Inc.</v>
      </c>
      <c r="C501" t="str">
        <f ca="1"/>
        <v>QRVO</v>
      </c>
      <c r="D501" t="str">
        <f ca="1"/>
        <v>04 Manufacturing</v>
      </c>
      <c r="E501" t="str">
        <f ca="1"/>
        <v>Semiconductors &amp; Related Devices</v>
      </c>
      <c r="F501" t="str">
        <f ca="1"/>
        <v>3674</v>
      </c>
      <c r="G501" t="str">
        <f ca="1"/>
        <v>7628 THORNDIKE ROAD GREENSBORO, NC 27409</v>
      </c>
      <c r="H501">
        <f ca="1"/>
        <v>2022</v>
      </c>
      <c r="I501" t="str">
        <f ca="1"/>
        <v>FY</v>
      </c>
      <c r="J501">
        <f ca="1"/>
        <v>107.20945</v>
      </c>
      <c r="K501">
        <f ca="1"/>
        <v>7509072000</v>
      </c>
      <c r="L501">
        <f ca="1"/>
        <v>2449865000</v>
      </c>
      <c r="M501">
        <f ca="1"/>
        <v>972592000</v>
      </c>
      <c r="N501">
        <f ca="1"/>
        <v>568850000</v>
      </c>
      <c r="O501">
        <f ca="1"/>
        <v>755748000</v>
      </c>
      <c r="P501" t="str">
        <f ca="1"/>
        <v/>
      </c>
      <c r="Q501">
        <f ca="1"/>
        <v>1253591000</v>
      </c>
      <c r="R501">
        <f ca="1"/>
        <v>674786000</v>
      </c>
      <c r="S501">
        <f ca="1"/>
        <v>2775634000</v>
      </c>
      <c r="T501">
        <f ca="1"/>
        <v>2955854000</v>
      </c>
      <c r="U501">
        <f ca="1"/>
        <v>675127000</v>
      </c>
      <c r="V501">
        <f ca="1"/>
        <v>327915000</v>
      </c>
      <c r="W501" t="str">
        <f ca="1"/>
        <v/>
      </c>
      <c r="X501" t="str">
        <f ca="1"/>
        <v/>
      </c>
      <c r="Y501">
        <f ca="1"/>
        <v>2047098000</v>
      </c>
      <c r="Z501">
        <f ca="1"/>
        <v>4553218000</v>
      </c>
      <c r="AA501" t="str">
        <f ca="1"/>
        <v/>
      </c>
      <c r="AB501">
        <f ca="1"/>
        <v>512137000</v>
      </c>
      <c r="AC501" t="str">
        <f ca="1"/>
        <v/>
      </c>
      <c r="AD501">
        <f ca="1"/>
        <v>106303000</v>
      </c>
      <c r="AE501">
        <f ca="1"/>
        <v>2286168000</v>
      </c>
      <c r="AF501">
        <f ca="1"/>
        <v>4645714000</v>
      </c>
      <c r="AG501" t="str">
        <f ca="1"/>
        <v/>
      </c>
      <c r="AH501">
        <f ca="1"/>
        <v>1226069000</v>
      </c>
      <c r="AI501">
        <f ca="1"/>
        <v>623636000</v>
      </c>
      <c r="AJ501">
        <f ca="1"/>
        <v>1060099000</v>
      </c>
      <c r="AK501">
        <f ca="1"/>
        <v>147731000</v>
      </c>
      <c r="AL501">
        <f ca="1"/>
        <v>1033353000</v>
      </c>
      <c r="AM501">
        <f ca="1"/>
        <v>63326000</v>
      </c>
      <c r="AN501" t="str">
        <f ca="1"/>
        <v/>
      </c>
      <c r="AO501">
        <f ca="1"/>
        <v>1049243000</v>
      </c>
      <c r="AP501" t="str">
        <f ca="1"/>
        <v/>
      </c>
      <c r="AQ501" t="str">
        <f ca="1"/>
        <v/>
      </c>
      <c r="AR501" t="str">
        <f ca="1"/>
        <v/>
      </c>
      <c r="AS501">
        <f ca="1"/>
        <v>-595956000</v>
      </c>
      <c r="AT501">
        <f ca="1"/>
        <v>-875510000</v>
      </c>
      <c r="AU501" t="str">
        <f ca="1"/>
        <v/>
      </c>
      <c r="AV501" t="str">
        <f ca="1"/>
        <v/>
      </c>
      <c r="AW501">
        <f ca="1"/>
        <v>9.3800000000000008</v>
      </c>
      <c r="AX501">
        <f ca="1"/>
        <v>631767500</v>
      </c>
      <c r="AY501">
        <f ca="1"/>
        <v>0.26391400762078798</v>
      </c>
      <c r="AZ501">
        <f ca="1"/>
        <v>1244410000</v>
      </c>
      <c r="BA501">
        <f ca="1"/>
        <v>1244410000</v>
      </c>
      <c r="BB501">
        <f ca="1"/>
        <v>0.26786194759298598</v>
      </c>
      <c r="BC501">
        <f ca="1"/>
        <v>0.22585182815816901</v>
      </c>
      <c r="BD501" t="str">
        <f ca="1"/>
        <v/>
      </c>
      <c r="BE501">
        <f ca="1"/>
        <v>0.49210261329044402</v>
      </c>
      <c r="BF501" t="str">
        <f ca="1"/>
        <v/>
      </c>
      <c r="BG501">
        <f ca="1"/>
        <v>0.61868017779027795</v>
      </c>
      <c r="BH501">
        <f ca="1"/>
        <v>-0.12828081969746699</v>
      </c>
      <c r="BI501" t="str">
        <f ca="1"/>
        <v/>
      </c>
      <c r="BJ501" t="str">
        <f ca="1"/>
        <v/>
      </c>
      <c r="BK501">
        <f ca="1"/>
        <v>0.134238999645695</v>
      </c>
      <c r="BL501">
        <f ca="1"/>
        <v>0.39363772247755802</v>
      </c>
      <c r="BM501">
        <f ca="1"/>
        <v>19.650854309446402</v>
      </c>
      <c r="BN501">
        <f ca="1"/>
        <v>1.44060598968787</v>
      </c>
      <c r="BO501">
        <f ca="1"/>
        <v>2.5093308370128899</v>
      </c>
      <c r="BP501">
        <f ca="1"/>
        <v>11.429578891258</v>
      </c>
      <c r="BQ501">
        <f ca="1"/>
        <v>0.226950038412393</v>
      </c>
      <c r="BR501" t="str">
        <f ca="1"/>
        <v/>
      </c>
      <c r="BS501">
        <f ca="1"/>
        <v>2.20860200631729E-7</v>
      </c>
    </row>
    <row r="502" spans="1:71" x14ac:dyDescent="0.3">
      <c r="A502">
        <f ca="1"/>
        <v>1604778</v>
      </c>
      <c r="B502" t="str">
        <f ca="1"/>
        <v>Qorvo, Inc.</v>
      </c>
      <c r="C502" t="str">
        <f ca="1"/>
        <v>QRVO</v>
      </c>
      <c r="D502" t="str">
        <f ca="1"/>
        <v>04 Manufacturing</v>
      </c>
      <c r="E502" t="str">
        <f ca="1"/>
        <v>Semiconductors &amp; Related Devices</v>
      </c>
      <c r="F502" t="str">
        <f ca="1"/>
        <v>3674</v>
      </c>
      <c r="G502" t="str">
        <f ca="1"/>
        <v>7628 THORNDIKE ROAD GREENSBORO, NC 27409</v>
      </c>
      <c r="H502">
        <f ca="1"/>
        <v>2021</v>
      </c>
      <c r="I502" t="str">
        <f ca="1"/>
        <v>FY</v>
      </c>
      <c r="J502">
        <f ca="1"/>
        <v>173.538186</v>
      </c>
      <c r="K502">
        <f ca="1"/>
        <v>7221470000</v>
      </c>
      <c r="L502">
        <f ca="1"/>
        <v>2483804000</v>
      </c>
      <c r="M502">
        <f ca="1"/>
        <v>1397880000</v>
      </c>
      <c r="N502">
        <f ca="1"/>
        <v>457431000</v>
      </c>
      <c r="O502">
        <f ca="1"/>
        <v>507787000</v>
      </c>
      <c r="P502" t="str">
        <f ca="1"/>
        <v/>
      </c>
      <c r="Q502">
        <f ca="1"/>
        <v>1266031000</v>
      </c>
      <c r="R502">
        <f ca="1"/>
        <v>611155000</v>
      </c>
      <c r="S502">
        <f ca="1"/>
        <v>2642708000</v>
      </c>
      <c r="T502">
        <f ca="1"/>
        <v>2592045000</v>
      </c>
      <c r="U502">
        <f ca="1"/>
        <v>681581000</v>
      </c>
      <c r="V502">
        <f ca="1"/>
        <v>313868000</v>
      </c>
      <c r="W502" t="str">
        <f ca="1"/>
        <v/>
      </c>
      <c r="X502" t="str">
        <f ca="1"/>
        <v/>
      </c>
      <c r="Y502">
        <f ca="1"/>
        <v>1742550000</v>
      </c>
      <c r="Z502">
        <f ca="1"/>
        <v>4629425000</v>
      </c>
      <c r="AA502" t="str">
        <f ca="1"/>
        <v/>
      </c>
      <c r="AB502">
        <f ca="1"/>
        <v>355036000</v>
      </c>
      <c r="AC502" t="str">
        <f ca="1"/>
        <v/>
      </c>
      <c r="AD502">
        <f ca="1"/>
        <v>112557000</v>
      </c>
      <c r="AE502">
        <f ca="1"/>
        <v>1883566000</v>
      </c>
      <c r="AF502">
        <f ca="1"/>
        <v>4015307000</v>
      </c>
      <c r="AG502" t="str">
        <f ca="1"/>
        <v/>
      </c>
      <c r="AH502">
        <f ca="1"/>
        <v>906627000</v>
      </c>
      <c r="AI502">
        <f ca="1"/>
        <v>570395000</v>
      </c>
      <c r="AJ502">
        <f ca="1"/>
        <v>976939000</v>
      </c>
      <c r="AK502">
        <f ca="1"/>
        <v>73769000</v>
      </c>
      <c r="AL502">
        <f ca="1"/>
        <v>733611000</v>
      </c>
      <c r="AM502">
        <f ca="1"/>
        <v>75198000</v>
      </c>
      <c r="AN502" t="str">
        <f ca="1"/>
        <v/>
      </c>
      <c r="AO502">
        <f ca="1"/>
        <v>1301853000</v>
      </c>
      <c r="AP502" t="str">
        <f ca="1"/>
        <v/>
      </c>
      <c r="AQ502" t="str">
        <f ca="1"/>
        <v/>
      </c>
      <c r="AR502" t="str">
        <f ca="1"/>
        <v/>
      </c>
      <c r="AS502">
        <f ca="1"/>
        <v>-218658000</v>
      </c>
      <c r="AT502">
        <f ca="1"/>
        <v>-401923000</v>
      </c>
      <c r="AU502" t="str">
        <f ca="1"/>
        <v/>
      </c>
      <c r="AV502" t="str">
        <f ca="1"/>
        <v/>
      </c>
      <c r="AW502">
        <f ca="1"/>
        <v>6.43</v>
      </c>
      <c r="AX502">
        <f ca="1"/>
        <v>512492500</v>
      </c>
      <c r="AY502">
        <f ca="1"/>
        <v>0.22579269779371799</v>
      </c>
      <c r="AZ502">
        <f ca="1"/>
        <v>882578000</v>
      </c>
      <c r="BA502">
        <f ca="1"/>
        <v>882578000</v>
      </c>
      <c r="BB502">
        <f ca="1"/>
        <v>0.219803367463559</v>
      </c>
      <c r="BC502">
        <f ca="1"/>
        <v>0.32422253142785801</v>
      </c>
      <c r="BD502" t="str">
        <f ca="1"/>
        <v/>
      </c>
      <c r="BE502">
        <f ca="1"/>
        <v>0.46909638540714299</v>
      </c>
      <c r="BF502" t="str">
        <f ca="1"/>
        <v/>
      </c>
      <c r="BG502">
        <f ca="1"/>
        <v>0.55602349660110795</v>
      </c>
      <c r="BH502">
        <f ca="1"/>
        <v>-5.44561100807485E-2</v>
      </c>
      <c r="BI502" t="str">
        <f ca="1"/>
        <v/>
      </c>
      <c r="BJ502" t="str">
        <f ca="1"/>
        <v/>
      </c>
      <c r="BK502">
        <f ca="1"/>
        <v>0.142055140491126</v>
      </c>
      <c r="BL502">
        <f ca="1"/>
        <v>0.35893592301844401</v>
      </c>
      <c r="BM502">
        <f ca="1"/>
        <v>11.7367217213224</v>
      </c>
      <c r="BN502">
        <f ca="1"/>
        <v>2.0509374527752402</v>
      </c>
      <c r="BO502">
        <f ca="1"/>
        <v>2.8991667901540699</v>
      </c>
      <c r="BP502">
        <f ca="1"/>
        <v>26.988831415241101</v>
      </c>
      <c r="BQ502">
        <f ca="1"/>
        <v>0.15846698024052699</v>
      </c>
      <c r="BR502" t="str">
        <f ca="1"/>
        <v/>
      </c>
      <c r="BS502">
        <f ca="1"/>
        <v>2.4103436949081102E-7</v>
      </c>
    </row>
    <row r="503" spans="1:71" x14ac:dyDescent="0.3">
      <c r="A503">
        <f ca="1"/>
        <v>1604778</v>
      </c>
      <c r="B503" t="str">
        <f ca="1"/>
        <v>Qorvo, Inc.</v>
      </c>
      <c r="C503" t="str">
        <f ca="1"/>
        <v>QRVO</v>
      </c>
      <c r="D503" t="str">
        <f ca="1"/>
        <v>04 Manufacturing</v>
      </c>
      <c r="E503" t="str">
        <f ca="1"/>
        <v>Semiconductors &amp; Related Devices</v>
      </c>
      <c r="F503" t="str">
        <f ca="1"/>
        <v>3674</v>
      </c>
      <c r="G503" t="str">
        <f ca="1"/>
        <v>7628 THORNDIKE ROAD GREENSBORO, NC 27409</v>
      </c>
      <c r="H503">
        <f ca="1"/>
        <v>2020</v>
      </c>
      <c r="I503" t="str">
        <f ca="1"/>
        <v>FY</v>
      </c>
      <c r="J503">
        <f ca="1"/>
        <v>113.05123</v>
      </c>
      <c r="K503">
        <f ca="1"/>
        <v>6560682000</v>
      </c>
      <c r="L503">
        <f ca="1"/>
        <v>1690502000</v>
      </c>
      <c r="M503">
        <f ca="1"/>
        <v>714939000</v>
      </c>
      <c r="N503">
        <f ca="1"/>
        <v>367172000</v>
      </c>
      <c r="O503">
        <f ca="1"/>
        <v>517198000</v>
      </c>
      <c r="P503" t="str">
        <f ca="1"/>
        <v/>
      </c>
      <c r="Q503">
        <f ca="1"/>
        <v>1259203000</v>
      </c>
      <c r="R503">
        <f ca="1"/>
        <v>808892000</v>
      </c>
      <c r="S503">
        <f ca="1"/>
        <v>2614274000</v>
      </c>
      <c r="T503">
        <f ca="1"/>
        <v>2268017000</v>
      </c>
      <c r="U503">
        <f ca="1"/>
        <v>539003000</v>
      </c>
      <c r="V503">
        <f ca="1"/>
        <v>246954000</v>
      </c>
      <c r="W503" t="str">
        <f ca="1"/>
        <v/>
      </c>
      <c r="X503" t="str">
        <f ca="1"/>
        <v/>
      </c>
      <c r="Y503">
        <f ca="1"/>
        <v>1567231000</v>
      </c>
      <c r="Z503">
        <f ca="1"/>
        <v>4292665000</v>
      </c>
      <c r="AA503" t="str">
        <f ca="1"/>
        <v/>
      </c>
      <c r="AB503">
        <f ca="1"/>
        <v>0</v>
      </c>
      <c r="AC503" t="str">
        <f ca="1"/>
        <v/>
      </c>
      <c r="AD503">
        <f ca="1"/>
        <v>114625000</v>
      </c>
      <c r="AE503">
        <f ca="1"/>
        <v>335781000</v>
      </c>
      <c r="AF503">
        <f ca="1"/>
        <v>787772000</v>
      </c>
      <c r="AG503" t="str">
        <f ca="1"/>
        <v/>
      </c>
      <c r="AH503">
        <f ca="1"/>
        <v>423216000</v>
      </c>
      <c r="AI503">
        <f ca="1"/>
        <v>484414000</v>
      </c>
      <c r="AJ503">
        <f ca="1"/>
        <v>898547000</v>
      </c>
      <c r="AK503">
        <f ca="1"/>
        <v>60764000</v>
      </c>
      <c r="AL503">
        <f ca="1"/>
        <v>50390000</v>
      </c>
      <c r="AM503">
        <f ca="1"/>
        <v>60392000</v>
      </c>
      <c r="AN503" t="str">
        <f ca="1"/>
        <v/>
      </c>
      <c r="AO503">
        <f ca="1"/>
        <v>945646000</v>
      </c>
      <c r="AP503" t="str">
        <f ca="1"/>
        <v/>
      </c>
      <c r="AQ503" t="str">
        <f ca="1"/>
        <v/>
      </c>
      <c r="AR503" t="str">
        <f ca="1"/>
        <v/>
      </c>
      <c r="AS503">
        <f ca="1"/>
        <v>-1105742000</v>
      </c>
      <c r="AT503">
        <f ca="1"/>
        <v>165559000</v>
      </c>
      <c r="AU503" t="str">
        <f ca="1"/>
        <v/>
      </c>
      <c r="AV503" t="str">
        <f ca="1"/>
        <v/>
      </c>
      <c r="AW503">
        <f ca="1"/>
        <v>0.44</v>
      </c>
      <c r="AX503">
        <f ca="1"/>
        <v>509388000</v>
      </c>
      <c r="AY503">
        <f ca="1"/>
        <v>0.53723158477325905</v>
      </c>
      <c r="AZ503">
        <f ca="1"/>
        <v>171546000</v>
      </c>
      <c r="BA503">
        <f ca="1"/>
        <v>171546000</v>
      </c>
      <c r="BB503">
        <f ca="1"/>
        <v>0.21776097652620299</v>
      </c>
      <c r="BC503">
        <f ca="1"/>
        <v>1.20040570114195</v>
      </c>
      <c r="BD503" t="str">
        <f ca="1"/>
        <v/>
      </c>
      <c r="BE503">
        <f ca="1"/>
        <v>0.42624134901976701</v>
      </c>
      <c r="BF503" t="str">
        <f ca="1"/>
        <v/>
      </c>
      <c r="BG503">
        <f ca="1"/>
        <v>0.120074711744907</v>
      </c>
      <c r="BH503">
        <f ca="1"/>
        <v>-1.4036320153546999</v>
      </c>
      <c r="BI503" t="str">
        <f ca="1"/>
        <v/>
      </c>
      <c r="BJ503" t="str">
        <f ca="1"/>
        <v/>
      </c>
      <c r="BK503">
        <f ca="1"/>
        <v>0.61491649868235998</v>
      </c>
      <c r="BL503">
        <f ca="1"/>
        <v>0.345698358798674</v>
      </c>
      <c r="BM503">
        <f ca="1"/>
        <v>2.8405417936150501</v>
      </c>
      <c r="BN503">
        <f ca="1"/>
        <v>1.32641005708688</v>
      </c>
      <c r="BO503">
        <f ca="1"/>
        <v>2.1768042107372301</v>
      </c>
      <c r="BP503">
        <f ca="1"/>
        <v>256.93461363636402</v>
      </c>
      <c r="BQ503">
        <f ca="1"/>
        <v>1.17386285675682E-2</v>
      </c>
      <c r="BR503" t="str">
        <f ca="1"/>
        <v/>
      </c>
      <c r="BS503">
        <f ca="1"/>
        <v>1.1587799467230701E-8</v>
      </c>
    </row>
    <row r="504" spans="1:71" x14ac:dyDescent="0.3">
      <c r="A504">
        <f ca="1"/>
        <v>1604778</v>
      </c>
      <c r="B504" t="str">
        <f ca="1"/>
        <v>Qorvo, Inc.</v>
      </c>
      <c r="C504" t="str">
        <f ca="1"/>
        <v>QRVO</v>
      </c>
      <c r="D504" t="str">
        <f ca="1"/>
        <v>04 Manufacturing</v>
      </c>
      <c r="E504" t="str">
        <f ca="1"/>
        <v>Semiconductors &amp; Related Devices</v>
      </c>
      <c r="F504" t="str">
        <f ca="1"/>
        <v>3674</v>
      </c>
      <c r="G504" t="str">
        <f ca="1"/>
        <v>7628 THORNDIKE ROAD GREENSBORO, NC 27409</v>
      </c>
      <c r="H504">
        <f ca="1"/>
        <v>2019</v>
      </c>
      <c r="I504" t="str">
        <f ca="1"/>
        <v>FY</v>
      </c>
      <c r="J504">
        <f ca="1"/>
        <v>77.094524000000007</v>
      </c>
      <c r="K504">
        <f ca="1"/>
        <v>5782332000</v>
      </c>
      <c r="L504">
        <f ca="1"/>
        <v>1367706000</v>
      </c>
      <c r="M504">
        <f ca="1"/>
        <v>334039000</v>
      </c>
      <c r="N504">
        <f ca="1"/>
        <v>360857000</v>
      </c>
      <c r="O504">
        <f ca="1"/>
        <v>501578000</v>
      </c>
      <c r="P504" t="str">
        <f ca="1"/>
        <v/>
      </c>
      <c r="Q504">
        <f ca="1"/>
        <v>1368588000</v>
      </c>
      <c r="R504">
        <f ca="1"/>
        <v>729238000</v>
      </c>
      <c r="S504">
        <f ca="1"/>
        <v>2173889000</v>
      </c>
      <c r="T504">
        <f ca="1"/>
        <v>1104227000</v>
      </c>
      <c r="U504">
        <f ca="1"/>
        <v>403364000</v>
      </c>
      <c r="V504">
        <f ca="1"/>
        <v>219143000</v>
      </c>
      <c r="W504" t="str">
        <f ca="1"/>
        <v/>
      </c>
      <c r="X504" t="str">
        <f ca="1"/>
        <v/>
      </c>
      <c r="Y504">
        <f ca="1"/>
        <v>558280000</v>
      </c>
      <c r="Z504">
        <f ca="1"/>
        <v>4678105000</v>
      </c>
      <c r="AA504" t="str">
        <f ca="1"/>
        <v/>
      </c>
      <c r="AB504">
        <f ca="1"/>
        <v>-484270000</v>
      </c>
      <c r="AC504">
        <f ca="1"/>
        <v>5167311000</v>
      </c>
      <c r="AD504">
        <f ca="1"/>
        <v>125598000</v>
      </c>
      <c r="AE504">
        <f ca="1"/>
        <v>236733000</v>
      </c>
      <c r="AF504">
        <f ca="1"/>
        <v>692670000</v>
      </c>
      <c r="AG504" t="str">
        <f ca="1"/>
        <v/>
      </c>
      <c r="AH504">
        <f ca="1"/>
        <v>-19215000</v>
      </c>
      <c r="AI504">
        <f ca="1"/>
        <v>110903000</v>
      </c>
      <c r="AJ504">
        <f ca="1"/>
        <v>255948000</v>
      </c>
      <c r="AK504">
        <f ca="1"/>
        <v>-32136000</v>
      </c>
      <c r="AL504">
        <f ca="1"/>
        <v>-29993000</v>
      </c>
      <c r="AM504">
        <f ca="1"/>
        <v>14353000</v>
      </c>
      <c r="AN504" t="str">
        <f ca="1"/>
        <v/>
      </c>
      <c r="AO504">
        <f ca="1"/>
        <v>75259000</v>
      </c>
      <c r="AP504" t="str">
        <f ca="1"/>
        <v/>
      </c>
      <c r="AQ504" t="str">
        <f ca="1"/>
        <v/>
      </c>
      <c r="AR504" t="str">
        <f ca="1"/>
        <v/>
      </c>
      <c r="AS504">
        <f ca="1"/>
        <v>-109960000</v>
      </c>
      <c r="AT504">
        <f ca="1"/>
        <v>-555303000</v>
      </c>
      <c r="AU504" t="str">
        <f ca="1"/>
        <v/>
      </c>
      <c r="AV504" t="str">
        <f ca="1"/>
        <v/>
      </c>
      <c r="AW504">
        <f ca="1"/>
        <v>-0.24</v>
      </c>
      <c r="AX504">
        <f ca="1"/>
        <v>486935000</v>
      </c>
      <c r="AY504">
        <f ca="1"/>
        <v>-2.7740482480835001E-2</v>
      </c>
      <c r="AZ504">
        <f ca="1"/>
        <v>-47776000</v>
      </c>
      <c r="BA504">
        <f ca="1"/>
        <v>-47776000</v>
      </c>
      <c r="BB504">
        <f ca="1"/>
        <v>-6.8973681551099397E-2</v>
      </c>
      <c r="BC504">
        <f ca="1"/>
        <v>0.108650583972166</v>
      </c>
      <c r="BD504" t="str">
        <f ca="1"/>
        <v/>
      </c>
      <c r="BE504">
        <f ca="1"/>
        <v>0.34176880765732598</v>
      </c>
      <c r="BF504" t="str">
        <f ca="1"/>
        <v/>
      </c>
      <c r="BG504">
        <f ca="1"/>
        <v>0.119790769537273</v>
      </c>
      <c r="BH504">
        <f ca="1"/>
        <v>-0.15874803297385501</v>
      </c>
      <c r="BI504" t="str">
        <f ca="1"/>
        <v/>
      </c>
      <c r="BJ504" t="str">
        <f ca="1"/>
        <v/>
      </c>
      <c r="BK504">
        <f ca="1"/>
        <v>0.160109431619675</v>
      </c>
      <c r="BL504">
        <f ca="1"/>
        <v>0.190965686508488</v>
      </c>
      <c r="BM504">
        <f ca="1"/>
        <v>-3.3286420957291201</v>
      </c>
      <c r="BN504">
        <f ca="1"/>
        <v>0.82813290229172698</v>
      </c>
      <c r="BO504">
        <f ca="1"/>
        <v>2.1472615305282599</v>
      </c>
      <c r="BP504">
        <f ca="1"/>
        <v>-321.22718333333302</v>
      </c>
      <c r="BQ504">
        <f ca="1"/>
        <v>-6.4113567352592597E-3</v>
      </c>
      <c r="BR504" t="str">
        <f ca="1"/>
        <v/>
      </c>
      <c r="BS504">
        <f ca="1"/>
        <v>-3.95516683785422E-9</v>
      </c>
    </row>
    <row r="505" spans="1:71" x14ac:dyDescent="0.3">
      <c r="A505">
        <f ca="1"/>
        <v>1604778</v>
      </c>
      <c r="B505" t="str">
        <f ca="1"/>
        <v>Qorvo, Inc.</v>
      </c>
      <c r="C505" t="str">
        <f ca="1"/>
        <v>QRVO</v>
      </c>
      <c r="D505" t="str">
        <f ca="1"/>
        <v>04 Manufacturing</v>
      </c>
      <c r="E505" t="str">
        <f ca="1"/>
        <v>Semiconductors &amp; Related Devices</v>
      </c>
      <c r="F505" t="str">
        <f ca="1"/>
        <v>3674</v>
      </c>
      <c r="G505" t="str">
        <f ca="1"/>
        <v>7628 THORNDIKE ROAD GREENSBORO, NC 27409</v>
      </c>
      <c r="H505">
        <f ca="1"/>
        <v>2018</v>
      </c>
      <c r="I505" t="str">
        <f ca="1"/>
        <v>FY</v>
      </c>
      <c r="J505">
        <f ca="1"/>
        <v>74.645039999999995</v>
      </c>
      <c r="K505">
        <f ca="1"/>
        <v>6381519000</v>
      </c>
      <c r="L505">
        <f ca="1"/>
        <v>1843805000</v>
      </c>
      <c r="M505">
        <f ca="1"/>
        <v>926037000</v>
      </c>
      <c r="N505">
        <f ca="1"/>
        <v>345957000</v>
      </c>
      <c r="O505">
        <f ca="1"/>
        <v>472292000</v>
      </c>
      <c r="P505" t="str">
        <f ca="1"/>
        <v/>
      </c>
      <c r="Q505">
        <f ca="1"/>
        <v>1374112000</v>
      </c>
      <c r="R505">
        <f ca="1"/>
        <v>860336000</v>
      </c>
      <c r="S505">
        <f ca="1"/>
        <v>2173889000</v>
      </c>
      <c r="T505">
        <f ca="1"/>
        <v>1605955000</v>
      </c>
      <c r="U505">
        <f ca="1"/>
        <v>441279000</v>
      </c>
      <c r="V505">
        <f ca="1"/>
        <v>213193000</v>
      </c>
      <c r="W505" t="str">
        <f ca="1"/>
        <v/>
      </c>
      <c r="X505" t="str">
        <f ca="1"/>
        <v/>
      </c>
      <c r="Y505">
        <f ca="1"/>
        <v>983290000</v>
      </c>
      <c r="Z505">
        <f ca="1"/>
        <v>4775564000</v>
      </c>
      <c r="AA505" t="str">
        <f ca="1"/>
        <v/>
      </c>
      <c r="AB505">
        <f ca="1"/>
        <v>-458769000</v>
      </c>
      <c r="AC505">
        <f ca="1"/>
        <v>5237085000</v>
      </c>
      <c r="AD505">
        <f ca="1"/>
        <v>126322000</v>
      </c>
      <c r="AE505">
        <f ca="1"/>
        <v>252640000</v>
      </c>
      <c r="AF505" t="str">
        <f ca="1"/>
        <v/>
      </c>
      <c r="AG505" t="str">
        <f ca="1"/>
        <v/>
      </c>
      <c r="AH505">
        <f ca="1"/>
        <v>70282000</v>
      </c>
      <c r="AI505">
        <f ca="1"/>
        <v>445103000</v>
      </c>
      <c r="AJ505">
        <f ca="1"/>
        <v>1076684000</v>
      </c>
      <c r="AK505">
        <f ca="1"/>
        <v>-31200000</v>
      </c>
      <c r="AL505">
        <f ca="1"/>
        <v>-12501000</v>
      </c>
      <c r="AM505">
        <f ca="1"/>
        <v>59548000</v>
      </c>
      <c r="AN505" t="str">
        <f ca="1"/>
        <v/>
      </c>
      <c r="AO505">
        <f ca="1"/>
        <v>852520000</v>
      </c>
      <c r="AP505" t="str">
        <f ca="1"/>
        <v/>
      </c>
      <c r="AQ505" t="str">
        <f ca="1"/>
        <v/>
      </c>
      <c r="AR505" t="str">
        <f ca="1"/>
        <v/>
      </c>
      <c r="AS505">
        <f ca="1"/>
        <v>-277409000</v>
      </c>
      <c r="AT505">
        <f ca="1"/>
        <v>-196848000</v>
      </c>
      <c r="AU505" t="str">
        <f ca="1"/>
        <v/>
      </c>
      <c r="AV505" t="str">
        <f ca="1"/>
        <v/>
      </c>
      <c r="AW505">
        <f ca="1"/>
        <v>-0.1</v>
      </c>
      <c r="AX505" t="str">
        <f ca="1"/>
        <v/>
      </c>
      <c r="AY505" t="str">
        <f ca="1"/>
        <v/>
      </c>
      <c r="AZ505">
        <f ca="1"/>
        <v>15847000</v>
      </c>
      <c r="BA505">
        <f ca="1"/>
        <v>15847000</v>
      </c>
      <c r="BB505" t="str">
        <f ca="1"/>
        <v/>
      </c>
      <c r="BC505" t="str">
        <f ca="1"/>
        <v/>
      </c>
      <c r="BD505" t="str">
        <f ca="1"/>
        <v/>
      </c>
      <c r="BE505" t="str">
        <f ca="1"/>
        <v/>
      </c>
      <c r="BF505" t="str">
        <f ca="1"/>
        <v/>
      </c>
      <c r="BG505" t="str">
        <f ca="1"/>
        <v/>
      </c>
      <c r="BH505" t="str">
        <f ca="1"/>
        <v/>
      </c>
      <c r="BI505" t="str">
        <f ca="1"/>
        <v/>
      </c>
      <c r="BJ505" t="str">
        <f ca="1"/>
        <v/>
      </c>
      <c r="BK505" t="str">
        <f ca="1"/>
        <v/>
      </c>
      <c r="BL505">
        <f ca="1"/>
        <v>0.25165716814444999</v>
      </c>
      <c r="BM505">
        <f ca="1"/>
        <v>0.26612144824343398</v>
      </c>
      <c r="BN505">
        <f ca="1"/>
        <v>2.0985295017437902</v>
      </c>
      <c r="BO505">
        <f ca="1"/>
        <v>3.1080404913897999</v>
      </c>
      <c r="BP505">
        <f ca="1"/>
        <v>-746.45039999999995</v>
      </c>
      <c r="BQ505">
        <f ca="1"/>
        <v>-2.6177012809377098E-3</v>
      </c>
      <c r="BR505" t="str">
        <f ca="1"/>
        <v/>
      </c>
      <c r="BS505">
        <f ca="1"/>
        <v>-1.5630622896060001E-9</v>
      </c>
    </row>
    <row r="506" spans="1:71" x14ac:dyDescent="0.3">
      <c r="A506">
        <f ca="1"/>
        <v>1604778</v>
      </c>
      <c r="B506" t="str">
        <f ca="1"/>
        <v>Qorvo, Inc.</v>
      </c>
      <c r="C506" t="str">
        <f ca="1"/>
        <v>QRVO</v>
      </c>
      <c r="D506" t="str">
        <f ca="1"/>
        <v>04 Manufacturing</v>
      </c>
      <c r="E506" t="str">
        <f ca="1"/>
        <v>Semiconductors &amp; Related Devices</v>
      </c>
      <c r="F506" t="str">
        <f ca="1"/>
        <v>3674</v>
      </c>
      <c r="G506" t="str">
        <f ca="1"/>
        <v>7628 THORNDIKE ROAD GREENSBORO, NC 27409</v>
      </c>
      <c r="H506">
        <f ca="1"/>
        <v>2017</v>
      </c>
      <c r="I506" t="str">
        <f ca="1"/>
        <v>FY</v>
      </c>
      <c r="J506">
        <f ca="1"/>
        <v>69.091200999999998</v>
      </c>
      <c r="K506" t="str">
        <f ca="1"/>
        <v/>
      </c>
      <c r="L506" t="str">
        <f ca="1"/>
        <v/>
      </c>
      <c r="M506" t="str">
        <f ca="1"/>
        <v/>
      </c>
      <c r="N506" t="str">
        <f ca="1"/>
        <v/>
      </c>
      <c r="O506" t="str">
        <f ca="1"/>
        <v/>
      </c>
      <c r="P506" t="str">
        <f ca="1"/>
        <v/>
      </c>
      <c r="Q506" t="str">
        <f ca="1"/>
        <v/>
      </c>
      <c r="R506" t="str">
        <f ca="1"/>
        <v/>
      </c>
      <c r="S506" t="str">
        <f ca="1"/>
        <v/>
      </c>
      <c r="T506" t="str">
        <f ca="1"/>
        <v/>
      </c>
      <c r="U506" t="str">
        <f ca="1"/>
        <v/>
      </c>
      <c r="V506" t="str">
        <f ca="1"/>
        <v/>
      </c>
      <c r="W506" t="str">
        <f ca="1"/>
        <v/>
      </c>
      <c r="X506" t="str">
        <f ca="1"/>
        <v/>
      </c>
      <c r="Y506" t="str">
        <f ca="1"/>
        <v/>
      </c>
      <c r="Z506" t="str">
        <f ca="1"/>
        <v/>
      </c>
      <c r="AA506" t="str">
        <f ca="1"/>
        <v/>
      </c>
      <c r="AB506" t="str">
        <f ca="1"/>
        <v/>
      </c>
      <c r="AC506" t="str">
        <f ca="1"/>
        <v/>
      </c>
      <c r="AD506" t="str">
        <f ca="1"/>
        <v/>
      </c>
      <c r="AE506" t="str">
        <f ca="1"/>
        <v/>
      </c>
      <c r="AF506" t="str">
        <f ca="1"/>
        <v/>
      </c>
      <c r="AG506" t="str">
        <f ca="1"/>
        <v/>
      </c>
      <c r="AH506" t="str">
        <f ca="1"/>
        <v/>
      </c>
      <c r="AI506" t="str">
        <f ca="1"/>
        <v/>
      </c>
      <c r="AJ506" t="str">
        <f ca="1"/>
        <v/>
      </c>
      <c r="AK506" t="str">
        <f ca="1"/>
        <v/>
      </c>
      <c r="AL506" t="str">
        <f ca="1"/>
        <v/>
      </c>
      <c r="AM506" t="str">
        <f ca="1"/>
        <v/>
      </c>
      <c r="AN506" t="str">
        <f ca="1"/>
        <v/>
      </c>
      <c r="AO506" t="str">
        <f ca="1"/>
        <v/>
      </c>
      <c r="AP506" t="str">
        <f ca="1"/>
        <v/>
      </c>
      <c r="AQ506" t="str">
        <f ca="1"/>
        <v/>
      </c>
      <c r="AR506" t="str">
        <f ca="1"/>
        <v/>
      </c>
      <c r="AS506" t="str">
        <f ca="1"/>
        <v/>
      </c>
      <c r="AT506" t="str">
        <f ca="1"/>
        <v/>
      </c>
      <c r="AU506" t="str">
        <f ca="1"/>
        <v/>
      </c>
      <c r="AV506" t="str">
        <f ca="1"/>
        <v/>
      </c>
      <c r="AW506" t="str">
        <f ca="1"/>
        <v/>
      </c>
      <c r="AX506" t="str">
        <f ca="1"/>
        <v/>
      </c>
      <c r="AY506" t="str">
        <f ca="1"/>
        <v/>
      </c>
      <c r="AZ506" t="str">
        <f ca="1"/>
        <v/>
      </c>
      <c r="BA506" t="str">
        <f ca="1"/>
        <v/>
      </c>
      <c r="BB506" t="str">
        <f ca="1"/>
        <v/>
      </c>
      <c r="BC506" t="str">
        <f ca="1"/>
        <v/>
      </c>
      <c r="BD506" t="str">
        <f ca="1"/>
        <v/>
      </c>
      <c r="BE506" t="str">
        <f ca="1"/>
        <v/>
      </c>
      <c r="BF506" t="str">
        <f ca="1"/>
        <v/>
      </c>
      <c r="BG506" t="str">
        <f ca="1"/>
        <v/>
      </c>
      <c r="BH506" t="str">
        <f ca="1"/>
        <v/>
      </c>
      <c r="BI506" t="str">
        <f ca="1"/>
        <v/>
      </c>
      <c r="BJ506" t="str">
        <f ca="1"/>
        <v/>
      </c>
      <c r="BK506" t="str">
        <f ca="1"/>
        <v/>
      </c>
      <c r="BL506" t="str">
        <f ca="1"/>
        <v/>
      </c>
      <c r="BM506" t="str">
        <f ca="1"/>
        <v/>
      </c>
      <c r="BN506" t="str">
        <f ca="1"/>
        <v/>
      </c>
      <c r="BO506" t="str">
        <f ca="1"/>
        <v/>
      </c>
      <c r="BP506" t="str">
        <f ca="1"/>
        <v/>
      </c>
      <c r="BQ506" t="str">
        <f ca="1"/>
        <v/>
      </c>
      <c r="BR506" t="str">
        <f ca="1"/>
        <v/>
      </c>
      <c r="BS506" t="str">
        <f ca="1"/>
        <v/>
      </c>
    </row>
    <row r="507" spans="1:71" x14ac:dyDescent="0.3">
      <c r="A507">
        <f ca="1"/>
        <v>882508</v>
      </c>
      <c r="B507" t="str">
        <f ca="1"/>
        <v>QUICKLOGIC Corp</v>
      </c>
      <c r="C507" t="str">
        <f ca="1"/>
        <v>QUIK</v>
      </c>
      <c r="D507" t="str">
        <f ca="1"/>
        <v>04 Manufacturing</v>
      </c>
      <c r="E507" t="str">
        <f ca="1"/>
        <v>Semiconductors &amp; Related Devices</v>
      </c>
      <c r="F507" t="str">
        <f ca="1"/>
        <v>3674</v>
      </c>
      <c r="G507" t="str">
        <f ca="1"/>
        <v>2220 LUNDY AVENUE SAN JOSE, CA 95131-1816</v>
      </c>
      <c r="H507">
        <f ca="1"/>
        <v>2026</v>
      </c>
      <c r="I507" t="str">
        <f ca="1"/>
        <v>FY</v>
      </c>
      <c r="J507">
        <f ca="1"/>
        <v>8.7383050000000004</v>
      </c>
      <c r="K507" t="str">
        <f ca="1"/>
        <v/>
      </c>
      <c r="L507" t="str">
        <f ca="1"/>
        <v/>
      </c>
      <c r="M507" t="str">
        <f ca="1"/>
        <v/>
      </c>
      <c r="N507" t="str">
        <f ca="1"/>
        <v/>
      </c>
      <c r="O507" t="str">
        <f ca="1"/>
        <v/>
      </c>
      <c r="P507" t="str">
        <f ca="1"/>
        <v/>
      </c>
      <c r="Q507" t="str">
        <f ca="1"/>
        <v/>
      </c>
      <c r="R507" t="str">
        <f ca="1"/>
        <v/>
      </c>
      <c r="S507" t="str">
        <f ca="1"/>
        <v/>
      </c>
      <c r="T507" t="str">
        <f ca="1"/>
        <v/>
      </c>
      <c r="U507" t="str">
        <f ca="1"/>
        <v/>
      </c>
      <c r="V507" t="str">
        <f ca="1"/>
        <v/>
      </c>
      <c r="W507" t="str">
        <f ca="1"/>
        <v/>
      </c>
      <c r="X507" t="str">
        <f ca="1"/>
        <v/>
      </c>
      <c r="Y507" t="str">
        <f ca="1"/>
        <v/>
      </c>
      <c r="Z507" t="str">
        <f ca="1"/>
        <v/>
      </c>
      <c r="AA507" t="str">
        <f ca="1"/>
        <v/>
      </c>
      <c r="AB507" t="str">
        <f ca="1"/>
        <v/>
      </c>
      <c r="AC507" t="str">
        <f ca="1"/>
        <v/>
      </c>
      <c r="AD507" t="str">
        <f ca="1"/>
        <v/>
      </c>
      <c r="AE507" t="str">
        <f ca="1"/>
        <v/>
      </c>
      <c r="AF507" t="str">
        <f ca="1"/>
        <v/>
      </c>
      <c r="AG507" t="str">
        <f ca="1"/>
        <v/>
      </c>
      <c r="AH507" t="str">
        <f ca="1"/>
        <v/>
      </c>
      <c r="AI507" t="str">
        <f ca="1"/>
        <v/>
      </c>
      <c r="AJ507" t="str">
        <f ca="1"/>
        <v/>
      </c>
      <c r="AK507" t="str">
        <f ca="1"/>
        <v/>
      </c>
      <c r="AL507" t="str">
        <f ca="1"/>
        <v/>
      </c>
      <c r="AM507" t="str">
        <f ca="1"/>
        <v/>
      </c>
      <c r="AN507" t="str">
        <f ca="1"/>
        <v/>
      </c>
      <c r="AO507" t="str">
        <f ca="1"/>
        <v/>
      </c>
      <c r="AP507" t="str">
        <f ca="1"/>
        <v/>
      </c>
      <c r="AQ507" t="str">
        <f ca="1"/>
        <v/>
      </c>
      <c r="AR507" t="str">
        <f ca="1"/>
        <v/>
      </c>
      <c r="AS507" t="str">
        <f ca="1"/>
        <v/>
      </c>
      <c r="AT507" t="str">
        <f ca="1"/>
        <v/>
      </c>
      <c r="AU507" t="str">
        <f ca="1"/>
        <v/>
      </c>
      <c r="AV507" t="str">
        <f ca="1"/>
        <v/>
      </c>
      <c r="AW507" t="str">
        <f ca="1"/>
        <v/>
      </c>
      <c r="AX507" t="str">
        <f ca="1"/>
        <v/>
      </c>
      <c r="AY507" t="str">
        <f ca="1"/>
        <v/>
      </c>
      <c r="AZ507" t="str">
        <f ca="1"/>
        <v/>
      </c>
      <c r="BA507" t="str">
        <f ca="1"/>
        <v/>
      </c>
      <c r="BB507" t="str">
        <f ca="1"/>
        <v/>
      </c>
      <c r="BC507" t="str">
        <f ca="1"/>
        <v/>
      </c>
      <c r="BD507" t="str">
        <f ca="1"/>
        <v/>
      </c>
      <c r="BE507" t="str">
        <f ca="1"/>
        <v/>
      </c>
      <c r="BF507" t="str">
        <f ca="1"/>
        <v/>
      </c>
      <c r="BG507" t="str">
        <f ca="1"/>
        <v/>
      </c>
      <c r="BH507" t="str">
        <f ca="1"/>
        <v/>
      </c>
      <c r="BI507" t="str">
        <f ca="1"/>
        <v/>
      </c>
      <c r="BJ507" t="str">
        <f ca="1"/>
        <v/>
      </c>
      <c r="BK507" t="str">
        <f ca="1"/>
        <v/>
      </c>
      <c r="BL507" t="str">
        <f ca="1"/>
        <v/>
      </c>
      <c r="BM507" t="str">
        <f ca="1"/>
        <v/>
      </c>
      <c r="BN507" t="str">
        <f ca="1"/>
        <v/>
      </c>
      <c r="BO507" t="str">
        <f ca="1"/>
        <v/>
      </c>
      <c r="BP507" t="str">
        <f ca="1"/>
        <v/>
      </c>
      <c r="BQ507" t="str">
        <f ca="1"/>
        <v/>
      </c>
      <c r="BR507" t="str">
        <f ca="1"/>
        <v/>
      </c>
      <c r="BS507" t="str">
        <f ca="1"/>
        <v/>
      </c>
    </row>
    <row r="508" spans="1:71" x14ac:dyDescent="0.3">
      <c r="A508">
        <f ca="1"/>
        <v>882508</v>
      </c>
      <c r="B508" t="str">
        <f ca="1"/>
        <v>QUICKLOGIC Corp</v>
      </c>
      <c r="C508" t="str">
        <f ca="1"/>
        <v>QUIK</v>
      </c>
      <c r="D508" t="str">
        <f ca="1"/>
        <v>04 Manufacturing</v>
      </c>
      <c r="E508" t="str">
        <f ca="1"/>
        <v>Semiconductors &amp; Related Devices</v>
      </c>
      <c r="F508" t="str">
        <f ca="1"/>
        <v>3674</v>
      </c>
      <c r="G508" t="str">
        <f ca="1"/>
        <v>2220 LUNDY AVENUE SAN JOSE, CA 95131-1816</v>
      </c>
      <c r="H508">
        <f ca="1"/>
        <v>2025</v>
      </c>
      <c r="I508" t="str">
        <f ca="1"/>
        <v>FY</v>
      </c>
      <c r="J508">
        <f ca="1"/>
        <v>6.6320399999999999</v>
      </c>
      <c r="K508">
        <f ca="1"/>
        <v>44804000</v>
      </c>
      <c r="L508">
        <f ca="1"/>
        <v>24223000</v>
      </c>
      <c r="M508" t="str">
        <f ca="1"/>
        <v/>
      </c>
      <c r="N508">
        <f ca="1"/>
        <v>2809000</v>
      </c>
      <c r="O508">
        <f ca="1"/>
        <v>956000</v>
      </c>
      <c r="P508" t="str">
        <f ca="1"/>
        <v/>
      </c>
      <c r="Q508">
        <f ca="1"/>
        <v>18233000</v>
      </c>
      <c r="R508">
        <f ca="1"/>
        <v>339000</v>
      </c>
      <c r="S508" t="str">
        <f ca="1"/>
        <v/>
      </c>
      <c r="T508">
        <f ca="1"/>
        <v>22337000</v>
      </c>
      <c r="U508">
        <f ca="1"/>
        <v>21285000</v>
      </c>
      <c r="V508" t="str">
        <f ca="1"/>
        <v/>
      </c>
      <c r="W508" t="str">
        <f ca="1"/>
        <v/>
      </c>
      <c r="X508" t="str">
        <f ca="1"/>
        <v/>
      </c>
      <c r="Y508">
        <f ca="1"/>
        <v>2975000</v>
      </c>
      <c r="Z508">
        <f ca="1"/>
        <v>22467000</v>
      </c>
      <c r="AA508" t="str">
        <f ca="1"/>
        <v/>
      </c>
      <c r="AB508">
        <f ca="1"/>
        <v>-324212000</v>
      </c>
      <c r="AC508">
        <f ca="1"/>
        <v>17000</v>
      </c>
      <c r="AD508">
        <f ca="1"/>
        <v>17290000</v>
      </c>
      <c r="AE508">
        <f ca="1"/>
        <v>3034000</v>
      </c>
      <c r="AF508" t="str">
        <f ca="1"/>
        <v/>
      </c>
      <c r="AG508" t="str">
        <f ca="1"/>
        <v/>
      </c>
      <c r="AH508">
        <f ca="1"/>
        <v>-11919000</v>
      </c>
      <c r="AI508">
        <f ca="1"/>
        <v>5295000</v>
      </c>
      <c r="AJ508" t="str">
        <f ca="1"/>
        <v/>
      </c>
      <c r="AK508">
        <f ca="1"/>
        <v>18000</v>
      </c>
      <c r="AL508">
        <f ca="1"/>
        <v>-14816000</v>
      </c>
      <c r="AM508">
        <f ca="1"/>
        <v>370000</v>
      </c>
      <c r="AN508" t="str">
        <f ca="1"/>
        <v/>
      </c>
      <c r="AO508">
        <f ca="1"/>
        <v>-3262000</v>
      </c>
      <c r="AP508" t="str">
        <f ca="1"/>
        <v/>
      </c>
      <c r="AQ508" t="str">
        <f ca="1"/>
        <v/>
      </c>
      <c r="AR508" t="str">
        <f ca="1"/>
        <v/>
      </c>
      <c r="AS508">
        <f ca="1"/>
        <v>-3689000</v>
      </c>
      <c r="AT508">
        <f ca="1"/>
        <v>3913000</v>
      </c>
      <c r="AU508" t="str">
        <f ca="1"/>
        <v/>
      </c>
      <c r="AV508" t="str">
        <f ca="1"/>
        <v/>
      </c>
      <c r="AW508">
        <f ca="1"/>
        <v>-0.91</v>
      </c>
      <c r="AX508">
        <f ca="1"/>
        <v>948000</v>
      </c>
      <c r="AY508" t="str">
        <f ca="1"/>
        <v/>
      </c>
      <c r="AZ508">
        <f ca="1"/>
        <v>-14428000</v>
      </c>
      <c r="BA508">
        <f ca="1"/>
        <v>-14428000</v>
      </c>
      <c r="BB508" t="str">
        <f ca="1"/>
        <v/>
      </c>
      <c r="BC508" t="str">
        <f ca="1"/>
        <v/>
      </c>
      <c r="BD508" t="str">
        <f ca="1"/>
        <v/>
      </c>
      <c r="BE508" t="str">
        <f ca="1"/>
        <v/>
      </c>
      <c r="BF508" t="str">
        <f ca="1"/>
        <v/>
      </c>
      <c r="BG508" t="str">
        <f ca="1"/>
        <v/>
      </c>
      <c r="BH508" t="str">
        <f ca="1"/>
        <v/>
      </c>
      <c r="BI508" t="str">
        <f ca="1"/>
        <v/>
      </c>
      <c r="BJ508" t="str">
        <f ca="1"/>
        <v/>
      </c>
      <c r="BK508" t="str">
        <f ca="1"/>
        <v/>
      </c>
      <c r="BL508">
        <f ca="1"/>
        <v>0.49854923667529699</v>
      </c>
      <c r="BM508">
        <f ca="1"/>
        <v>-38.994594594594602</v>
      </c>
      <c r="BN508" t="str">
        <f ca="1"/>
        <v/>
      </c>
      <c r="BO508">
        <f ca="1"/>
        <v>1.09311721869861</v>
      </c>
      <c r="BP508">
        <f ca="1"/>
        <v>-7.28795604395604</v>
      </c>
      <c r="BQ508">
        <f ca="1"/>
        <v>-0.65945609115591797</v>
      </c>
      <c r="BR508" t="str">
        <f ca="1"/>
        <v/>
      </c>
      <c r="BS508">
        <f ca="1"/>
        <v>-2.6862315395914002E-7</v>
      </c>
    </row>
    <row r="509" spans="1:71" x14ac:dyDescent="0.3">
      <c r="A509">
        <f ca="1"/>
        <v>882508</v>
      </c>
      <c r="B509" t="str">
        <f ca="1"/>
        <v>QUICKLOGIC Corp</v>
      </c>
      <c r="C509" t="str">
        <f ca="1"/>
        <v>QUIK</v>
      </c>
      <c r="D509" t="str">
        <f ca="1"/>
        <v>04 Manufacturing</v>
      </c>
      <c r="E509" t="str">
        <f ca="1"/>
        <v>Semiconductors &amp; Related Devices</v>
      </c>
      <c r="F509" t="str">
        <f ca="1"/>
        <v>3674</v>
      </c>
      <c r="G509" t="str">
        <f ca="1"/>
        <v>2220 LUNDY AVENUE SAN JOSE, CA 95131-1816</v>
      </c>
      <c r="H509">
        <f ca="1"/>
        <v>2024</v>
      </c>
      <c r="I509" t="str">
        <f ca="1"/>
        <v>FY</v>
      </c>
      <c r="J509">
        <f ca="1"/>
        <v>11.981095</v>
      </c>
      <c r="K509">
        <f ca="1"/>
        <v>51933000</v>
      </c>
      <c r="L509">
        <f ca="1"/>
        <v>29604000</v>
      </c>
      <c r="M509" t="str">
        <f ca="1"/>
        <v/>
      </c>
      <c r="N509">
        <f ca="1"/>
        <v>2436000</v>
      </c>
      <c r="O509">
        <f ca="1"/>
        <v>940000</v>
      </c>
      <c r="P509" t="str">
        <f ca="1"/>
        <v/>
      </c>
      <c r="Q509">
        <f ca="1"/>
        <v>15699000</v>
      </c>
      <c r="R509">
        <f ca="1"/>
        <v>808000</v>
      </c>
      <c r="S509">
        <f ca="1"/>
        <v>185000</v>
      </c>
      <c r="T509">
        <f ca="1"/>
        <v>27046000</v>
      </c>
      <c r="U509">
        <f ca="1"/>
        <v>25397000</v>
      </c>
      <c r="V509" t="str">
        <f ca="1"/>
        <v/>
      </c>
      <c r="W509" t="str">
        <f ca="1"/>
        <v/>
      </c>
      <c r="X509" t="str">
        <f ca="1"/>
        <v/>
      </c>
      <c r="Y509">
        <f ca="1"/>
        <v>3100000</v>
      </c>
      <c r="Z509">
        <f ca="1"/>
        <v>24887000</v>
      </c>
      <c r="AA509" t="str">
        <f ca="1"/>
        <v/>
      </c>
      <c r="AB509">
        <f ca="1"/>
        <v>-309396000</v>
      </c>
      <c r="AC509">
        <f ca="1"/>
        <v>15000</v>
      </c>
      <c r="AD509">
        <f ca="1"/>
        <v>15336000</v>
      </c>
      <c r="AE509">
        <f ca="1"/>
        <v>11886000</v>
      </c>
      <c r="AF509" t="str">
        <f ca="1"/>
        <v/>
      </c>
      <c r="AG509" t="str">
        <f ca="1"/>
        <v/>
      </c>
      <c r="AH509">
        <f ca="1"/>
        <v>-3431000</v>
      </c>
      <c r="AI509">
        <f ca="1"/>
        <v>6544000</v>
      </c>
      <c r="AJ509" t="str">
        <f ca="1"/>
        <v/>
      </c>
      <c r="AK509">
        <f ca="1"/>
        <v>3000</v>
      </c>
      <c r="AL509">
        <f ca="1"/>
        <v>-3841000</v>
      </c>
      <c r="AM509">
        <f ca="1"/>
        <v>406000</v>
      </c>
      <c r="AN509" t="str">
        <f ca="1"/>
        <v/>
      </c>
      <c r="AO509">
        <f ca="1"/>
        <v>27000</v>
      </c>
      <c r="AP509" t="str">
        <f ca="1"/>
        <v/>
      </c>
      <c r="AQ509" t="str">
        <f ca="1"/>
        <v/>
      </c>
      <c r="AR509" t="str">
        <f ca="1"/>
        <v/>
      </c>
      <c r="AS509">
        <f ca="1"/>
        <v>-6465000</v>
      </c>
      <c r="AT509">
        <f ca="1"/>
        <v>3712000</v>
      </c>
      <c r="AU509" t="str">
        <f ca="1"/>
        <v/>
      </c>
      <c r="AV509" t="str">
        <f ca="1"/>
        <v/>
      </c>
      <c r="AW509">
        <f ca="1"/>
        <v>-0.26</v>
      </c>
      <c r="AX509">
        <f ca="1"/>
        <v>1484500</v>
      </c>
      <c r="AY509" t="str">
        <f ca="1"/>
        <v/>
      </c>
      <c r="AZ509">
        <f ca="1"/>
        <v>-3432000</v>
      </c>
      <c r="BA509">
        <f ca="1"/>
        <v>-3432000</v>
      </c>
      <c r="BB509" t="str">
        <f ca="1"/>
        <v/>
      </c>
      <c r="BC509" t="str">
        <f ca="1"/>
        <v/>
      </c>
      <c r="BD509" t="str">
        <f ca="1"/>
        <v/>
      </c>
      <c r="BE509" t="str">
        <f ca="1"/>
        <v/>
      </c>
      <c r="BF509" t="str">
        <f ca="1"/>
        <v/>
      </c>
      <c r="BG509" t="str">
        <f ca="1"/>
        <v/>
      </c>
      <c r="BH509" t="str">
        <f ca="1"/>
        <v/>
      </c>
      <c r="BI509" t="str">
        <f ca="1"/>
        <v/>
      </c>
      <c r="BJ509" t="str">
        <f ca="1"/>
        <v/>
      </c>
      <c r="BK509" t="str">
        <f ca="1"/>
        <v/>
      </c>
      <c r="BL509">
        <f ca="1"/>
        <v>0.52078639785878</v>
      </c>
      <c r="BM509">
        <f ca="1"/>
        <v>-8.4532019704433505</v>
      </c>
      <c r="BN509" t="str">
        <f ca="1"/>
        <v/>
      </c>
      <c r="BO509">
        <f ca="1"/>
        <v>1.12863724061897</v>
      </c>
      <c r="BP509">
        <f ca="1"/>
        <v>-46.081134615384599</v>
      </c>
      <c r="BQ509">
        <f ca="1"/>
        <v>-0.15433760597902499</v>
      </c>
      <c r="BR509" t="str">
        <f ca="1"/>
        <v/>
      </c>
      <c r="BS509">
        <f ca="1"/>
        <v>-1.2516915256961499E-7</v>
      </c>
    </row>
    <row r="510" spans="1:71" x14ac:dyDescent="0.3">
      <c r="A510">
        <f ca="1"/>
        <v>882508</v>
      </c>
      <c r="B510" t="str">
        <f ca="1"/>
        <v>QUICKLOGIC Corp</v>
      </c>
      <c r="C510" t="str">
        <f ca="1"/>
        <v>QUIK</v>
      </c>
      <c r="D510" t="str">
        <f ca="1"/>
        <v>04 Manufacturing</v>
      </c>
      <c r="E510" t="str">
        <f ca="1"/>
        <v>Semiconductors &amp; Related Devices</v>
      </c>
      <c r="F510" t="str">
        <f ca="1"/>
        <v>3674</v>
      </c>
      <c r="G510" t="str">
        <f ca="1"/>
        <v>2220 LUNDY AVENUE SAN JOSE, CA 95131-1816</v>
      </c>
      <c r="H510">
        <f ca="1"/>
        <v>2023</v>
      </c>
      <c r="I510" t="str">
        <f ca="1"/>
        <v>FY</v>
      </c>
      <c r="J510">
        <f ca="1"/>
        <v>9.6055089999999996</v>
      </c>
      <c r="K510">
        <f ca="1"/>
        <v>47792000</v>
      </c>
      <c r="L510">
        <f ca="1"/>
        <v>34630000</v>
      </c>
      <c r="M510" t="str">
        <f ca="1"/>
        <v/>
      </c>
      <c r="N510">
        <f ca="1"/>
        <v>1625000</v>
      </c>
      <c r="O510">
        <f ca="1"/>
        <v>2029000</v>
      </c>
      <c r="P510" t="str">
        <f ca="1"/>
        <v/>
      </c>
      <c r="Q510">
        <f ca="1"/>
        <v>8948000</v>
      </c>
      <c r="R510">
        <f ca="1"/>
        <v>537000</v>
      </c>
      <c r="S510">
        <f ca="1"/>
        <v>185000</v>
      </c>
      <c r="T510">
        <f ca="1"/>
        <v>30897000</v>
      </c>
      <c r="U510">
        <f ca="1"/>
        <v>29630000</v>
      </c>
      <c r="V510" t="str">
        <f ca="1"/>
        <v/>
      </c>
      <c r="W510" t="str">
        <f ca="1"/>
        <v/>
      </c>
      <c r="X510" t="str">
        <f ca="1"/>
        <v/>
      </c>
      <c r="Y510">
        <f ca="1"/>
        <v>1400000</v>
      </c>
      <c r="Z510">
        <f ca="1"/>
        <v>16895000</v>
      </c>
      <c r="AA510" t="str">
        <f ca="1"/>
        <v/>
      </c>
      <c r="AB510">
        <f ca="1"/>
        <v>-305555000</v>
      </c>
      <c r="AC510">
        <f ca="1"/>
        <v>14000</v>
      </c>
      <c r="AD510">
        <f ca="1"/>
        <v>14118000</v>
      </c>
      <c r="AE510">
        <f ca="1"/>
        <v>14487000</v>
      </c>
      <c r="AF510" t="str">
        <f ca="1"/>
        <v/>
      </c>
      <c r="AG510" t="str">
        <f ca="1"/>
        <v/>
      </c>
      <c r="AH510">
        <f ca="1"/>
        <v>70000</v>
      </c>
      <c r="AI510">
        <f ca="1"/>
        <v>6448000</v>
      </c>
      <c r="AJ510" t="str">
        <f ca="1"/>
        <v/>
      </c>
      <c r="AK510">
        <f ca="1"/>
        <v>2000</v>
      </c>
      <c r="AL510">
        <f ca="1"/>
        <v>-263000</v>
      </c>
      <c r="AM510">
        <f ca="1"/>
        <v>215000</v>
      </c>
      <c r="AN510" t="str">
        <f ca="1"/>
        <v/>
      </c>
      <c r="AO510">
        <f ca="1"/>
        <v>4847000</v>
      </c>
      <c r="AP510" t="str">
        <f ca="1"/>
        <v/>
      </c>
      <c r="AQ510" t="str">
        <f ca="1"/>
        <v/>
      </c>
      <c r="AR510" t="str">
        <f ca="1"/>
        <v/>
      </c>
      <c r="AS510">
        <f ca="1"/>
        <v>-6339000</v>
      </c>
      <c r="AT510">
        <f ca="1"/>
        <v>6897000</v>
      </c>
      <c r="AU510" t="str">
        <f ca="1"/>
        <v/>
      </c>
      <c r="AV510" t="str">
        <f ca="1"/>
        <v/>
      </c>
      <c r="AW510">
        <f ca="1"/>
        <v>-0.02</v>
      </c>
      <c r="AX510">
        <f ca="1"/>
        <v>2261000</v>
      </c>
      <c r="AY510" t="str">
        <f ca="1"/>
        <v/>
      </c>
      <c r="AZ510">
        <f ca="1"/>
        <v>-46000</v>
      </c>
      <c r="BA510">
        <f ca="1"/>
        <v>-46000</v>
      </c>
      <c r="BB510" t="str">
        <f ca="1"/>
        <v/>
      </c>
      <c r="BC510" t="str">
        <f ca="1"/>
        <v/>
      </c>
      <c r="BD510" t="str">
        <f ca="1"/>
        <v/>
      </c>
      <c r="BE510" t="str">
        <f ca="1"/>
        <v/>
      </c>
      <c r="BF510" t="str">
        <f ca="1"/>
        <v/>
      </c>
      <c r="BG510" t="str">
        <f ca="1"/>
        <v/>
      </c>
      <c r="BH510" t="str">
        <f ca="1"/>
        <v/>
      </c>
      <c r="BI510" t="str">
        <f ca="1"/>
        <v/>
      </c>
      <c r="BJ510" t="str">
        <f ca="1"/>
        <v/>
      </c>
      <c r="BK510" t="str">
        <f ca="1"/>
        <v/>
      </c>
      <c r="BL510">
        <f ca="1"/>
        <v>0.64648895212587898</v>
      </c>
      <c r="BM510">
        <f ca="1"/>
        <v>-0.21395348837209299</v>
      </c>
      <c r="BN510" t="str">
        <f ca="1"/>
        <v/>
      </c>
      <c r="BO510">
        <f ca="1"/>
        <v>1.10026999662504</v>
      </c>
      <c r="BP510">
        <f ca="1"/>
        <v>-480.27544999999998</v>
      </c>
      <c r="BQ510">
        <f ca="1"/>
        <v>-1.55667357206274E-2</v>
      </c>
      <c r="BR510" t="str">
        <f ca="1"/>
        <v/>
      </c>
      <c r="BS510">
        <f ca="1"/>
        <v>-1.13708304232021E-8</v>
      </c>
    </row>
    <row r="511" spans="1:71" x14ac:dyDescent="0.3">
      <c r="A511">
        <f ca="1"/>
        <v>882508</v>
      </c>
      <c r="B511" t="str">
        <f ca="1"/>
        <v>QUICKLOGIC Corp</v>
      </c>
      <c r="C511" t="str">
        <f ca="1"/>
        <v>QUIK</v>
      </c>
      <c r="D511" t="str">
        <f ca="1"/>
        <v>04 Manufacturing</v>
      </c>
      <c r="E511" t="str">
        <f ca="1"/>
        <v>Semiconductors &amp; Related Devices</v>
      </c>
      <c r="F511" t="str">
        <f ca="1"/>
        <v>3674</v>
      </c>
      <c r="G511" t="str">
        <f ca="1"/>
        <v>2220 LUNDY AVENUE SAN JOSE, CA 95131-1816</v>
      </c>
      <c r="H511">
        <f ca="1"/>
        <v>2022</v>
      </c>
      <c r="I511" t="str">
        <f ca="1"/>
        <v>FY</v>
      </c>
      <c r="J511">
        <f ca="1"/>
        <v>6.4934190000000003</v>
      </c>
      <c r="K511">
        <f ca="1"/>
        <v>32586000</v>
      </c>
      <c r="L511">
        <f ca="1"/>
        <v>27940000</v>
      </c>
      <c r="M511" t="str">
        <f ca="1"/>
        <v/>
      </c>
      <c r="N511">
        <f ca="1"/>
        <v>2689000</v>
      </c>
      <c r="O511">
        <f ca="1"/>
        <v>2493000</v>
      </c>
      <c r="P511" t="str">
        <f ca="1"/>
        <v/>
      </c>
      <c r="Q511">
        <f ca="1"/>
        <v>465000</v>
      </c>
      <c r="R511">
        <f ca="1"/>
        <v>645000</v>
      </c>
      <c r="S511">
        <f ca="1"/>
        <v>185000</v>
      </c>
      <c r="T511">
        <f ca="1"/>
        <v>20691000</v>
      </c>
      <c r="U511">
        <f ca="1"/>
        <v>20022000</v>
      </c>
      <c r="V511" t="str">
        <f ca="1"/>
        <v/>
      </c>
      <c r="W511" t="str">
        <f ca="1"/>
        <v/>
      </c>
      <c r="X511" t="str">
        <f ca="1"/>
        <v/>
      </c>
      <c r="Y511" t="str">
        <f ca="1"/>
        <v/>
      </c>
      <c r="Z511">
        <f ca="1"/>
        <v>11895000</v>
      </c>
      <c r="AA511" t="str">
        <f ca="1"/>
        <v/>
      </c>
      <c r="AB511">
        <f ca="1"/>
        <v>-305292000</v>
      </c>
      <c r="AC511">
        <f ca="1"/>
        <v>13000</v>
      </c>
      <c r="AD511">
        <f ca="1"/>
        <v>13202000</v>
      </c>
      <c r="AE511">
        <f ca="1"/>
        <v>8802000</v>
      </c>
      <c r="AF511" t="str">
        <f ca="1"/>
        <v/>
      </c>
      <c r="AG511" t="str">
        <f ca="1"/>
        <v/>
      </c>
      <c r="AH511">
        <f ca="1"/>
        <v>-3800000</v>
      </c>
      <c r="AI511">
        <f ca="1"/>
        <v>5001000</v>
      </c>
      <c r="AJ511" t="str">
        <f ca="1"/>
        <v/>
      </c>
      <c r="AK511">
        <f ca="1"/>
        <v>98000</v>
      </c>
      <c r="AL511">
        <f ca="1"/>
        <v>-4267000</v>
      </c>
      <c r="AM511">
        <f ca="1"/>
        <v>148000</v>
      </c>
      <c r="AN511" t="str">
        <f ca="1"/>
        <v/>
      </c>
      <c r="AO511">
        <f ca="1"/>
        <v>-4056000</v>
      </c>
      <c r="AP511" t="str">
        <f ca="1"/>
        <v/>
      </c>
      <c r="AQ511" t="str">
        <f ca="1"/>
        <v/>
      </c>
      <c r="AR511" t="str">
        <f ca="1"/>
        <v/>
      </c>
      <c r="AS511">
        <f ca="1"/>
        <v>-814000</v>
      </c>
      <c r="AT511">
        <f ca="1"/>
        <v>4466000</v>
      </c>
      <c r="AU511" t="str">
        <f ca="1"/>
        <v/>
      </c>
      <c r="AV511" t="str">
        <f ca="1"/>
        <v/>
      </c>
      <c r="AW511">
        <f ca="1"/>
        <v>-0.34</v>
      </c>
      <c r="AX511">
        <f ca="1"/>
        <v>2285500</v>
      </c>
      <c r="AY511" t="str">
        <f ca="1"/>
        <v/>
      </c>
      <c r="AZ511">
        <f ca="1"/>
        <v>-4021000</v>
      </c>
      <c r="BA511">
        <f ca="1"/>
        <v>-4021000</v>
      </c>
      <c r="BB511" t="str">
        <f ca="1"/>
        <v/>
      </c>
      <c r="BC511" t="str">
        <f ca="1"/>
        <v/>
      </c>
      <c r="BD511" t="str">
        <f ca="1"/>
        <v/>
      </c>
      <c r="BE511" t="str">
        <f ca="1"/>
        <v/>
      </c>
      <c r="BF511" t="str">
        <f ca="1"/>
        <v/>
      </c>
      <c r="BG511" t="str">
        <f ca="1"/>
        <v/>
      </c>
      <c r="BH511" t="str">
        <f ca="1"/>
        <v/>
      </c>
      <c r="BI511" t="str">
        <f ca="1"/>
        <v/>
      </c>
      <c r="BJ511" t="str">
        <f ca="1"/>
        <v/>
      </c>
      <c r="BK511" t="str">
        <f ca="1"/>
        <v/>
      </c>
      <c r="BL511">
        <f ca="1"/>
        <v>0.63496593629165898</v>
      </c>
      <c r="BM511">
        <f ca="1"/>
        <v>-27.168918918918902</v>
      </c>
      <c r="BN511" t="str">
        <f ca="1"/>
        <v/>
      </c>
      <c r="BO511">
        <f ca="1"/>
        <v>1.27095195285186</v>
      </c>
      <c r="BP511">
        <f ca="1"/>
        <v>-19.0982911764706</v>
      </c>
      <c r="BQ511">
        <f ca="1"/>
        <v>-0.35872215216477499</v>
      </c>
      <c r="BR511" t="str">
        <f ca="1"/>
        <v/>
      </c>
      <c r="BS511">
        <f ca="1"/>
        <v>-1.85604242118537E-7</v>
      </c>
    </row>
    <row r="512" spans="1:71" x14ac:dyDescent="0.3">
      <c r="A512">
        <f ca="1"/>
        <v>882508</v>
      </c>
      <c r="B512" t="str">
        <f ca="1"/>
        <v>QUICKLOGIC Corp</v>
      </c>
      <c r="C512" t="str">
        <f ca="1"/>
        <v>QUIK</v>
      </c>
      <c r="D512" t="str">
        <f ca="1"/>
        <v>04 Manufacturing</v>
      </c>
      <c r="E512" t="str">
        <f ca="1"/>
        <v>Semiconductors &amp; Related Devices</v>
      </c>
      <c r="F512" t="str">
        <f ca="1"/>
        <v>3674</v>
      </c>
      <c r="G512" t="str">
        <f ca="1"/>
        <v>2220 LUNDY AVENUE SAN JOSE, CA 95131-1816</v>
      </c>
      <c r="H512">
        <f ca="1"/>
        <v>2021</v>
      </c>
      <c r="I512" t="str">
        <f ca="1"/>
        <v>FY</v>
      </c>
      <c r="J512">
        <f ca="1"/>
        <v>7.3814510000000002</v>
      </c>
      <c r="K512">
        <f ca="1"/>
        <v>28973000</v>
      </c>
      <c r="L512">
        <f ca="1"/>
        <v>24158000</v>
      </c>
      <c r="M512" t="str">
        <f ca="1"/>
        <v/>
      </c>
      <c r="N512">
        <f ca="1"/>
        <v>1294000</v>
      </c>
      <c r="O512">
        <f ca="1"/>
        <v>2078000</v>
      </c>
      <c r="P512" t="str">
        <f ca="1"/>
        <v/>
      </c>
      <c r="Q512">
        <f ca="1"/>
        <v>499000</v>
      </c>
      <c r="R512">
        <f ca="1"/>
        <v>752000</v>
      </c>
      <c r="S512">
        <f ca="1"/>
        <v>185000</v>
      </c>
      <c r="T512">
        <f ca="1"/>
        <v>19764000</v>
      </c>
      <c r="U512">
        <f ca="1"/>
        <v>18873000</v>
      </c>
      <c r="V512" t="str">
        <f ca="1"/>
        <v/>
      </c>
      <c r="W512" t="str">
        <f ca="1"/>
        <v/>
      </c>
      <c r="X512" t="str">
        <f ca="1"/>
        <v/>
      </c>
      <c r="Y512" t="str">
        <f ca="1"/>
        <v/>
      </c>
      <c r="Z512">
        <f ca="1"/>
        <v>9209000</v>
      </c>
      <c r="AA512" t="str">
        <f ca="1"/>
        <v/>
      </c>
      <c r="AB512">
        <f ca="1"/>
        <v>-301025000</v>
      </c>
      <c r="AC512">
        <f ca="1"/>
        <v>12000</v>
      </c>
      <c r="AD512">
        <f ca="1"/>
        <v>11863000</v>
      </c>
      <c r="AE512">
        <f ca="1"/>
        <v>7419000</v>
      </c>
      <c r="AF512" t="str">
        <f ca="1"/>
        <v/>
      </c>
      <c r="AG512" t="str">
        <f ca="1"/>
        <v/>
      </c>
      <c r="AH512">
        <f ca="1"/>
        <v>-7516000</v>
      </c>
      <c r="AI512">
        <f ca="1"/>
        <v>6927000</v>
      </c>
      <c r="AJ512" t="str">
        <f ca="1"/>
        <v/>
      </c>
      <c r="AK512">
        <f ca="1"/>
        <v>119000</v>
      </c>
      <c r="AL512">
        <f ca="1"/>
        <v>-6616000</v>
      </c>
      <c r="AM512">
        <f ca="1"/>
        <v>130000</v>
      </c>
      <c r="AN512" t="str">
        <f ca="1"/>
        <v/>
      </c>
      <c r="AO512">
        <f ca="1"/>
        <v>-2859000</v>
      </c>
      <c r="AP512" t="str">
        <f ca="1"/>
        <v/>
      </c>
      <c r="AQ512" t="str">
        <f ca="1"/>
        <v/>
      </c>
      <c r="AR512" t="str">
        <f ca="1"/>
        <v/>
      </c>
      <c r="AS512">
        <f ca="1"/>
        <v>-718000</v>
      </c>
      <c r="AT512">
        <f ca="1"/>
        <v>434000</v>
      </c>
      <c r="AU512" t="str">
        <f ca="1"/>
        <v/>
      </c>
      <c r="AV512" t="str">
        <f ca="1"/>
        <v/>
      </c>
      <c r="AW512" t="str">
        <f ca="1"/>
        <v/>
      </c>
      <c r="AX512">
        <f ca="1"/>
        <v>2383000</v>
      </c>
      <c r="AY512" t="str">
        <f ca="1"/>
        <v/>
      </c>
      <c r="AZ512">
        <f ca="1"/>
        <v>-6367000</v>
      </c>
      <c r="BA512">
        <f ca="1"/>
        <v>-6367000</v>
      </c>
      <c r="BB512" t="str">
        <f ca="1"/>
        <v/>
      </c>
      <c r="BC512" t="str">
        <f ca="1"/>
        <v/>
      </c>
      <c r="BD512" t="str">
        <f ca="1"/>
        <v/>
      </c>
      <c r="BE512" t="str">
        <f ca="1"/>
        <v/>
      </c>
      <c r="BF512" t="str">
        <f ca="1"/>
        <v/>
      </c>
      <c r="BG512" t="str">
        <f ca="1"/>
        <v/>
      </c>
      <c r="BH512" t="str">
        <f ca="1"/>
        <v/>
      </c>
      <c r="BI512" t="str">
        <f ca="1"/>
        <v/>
      </c>
      <c r="BJ512" t="str">
        <f ca="1"/>
        <v/>
      </c>
      <c r="BK512" t="str">
        <f ca="1"/>
        <v/>
      </c>
      <c r="BL512">
        <f ca="1"/>
        <v>0.68215234873848096</v>
      </c>
      <c r="BM512">
        <f ca="1"/>
        <v>-48.9769230769231</v>
      </c>
      <c r="BN512" t="str">
        <f ca="1"/>
        <v/>
      </c>
      <c r="BO512">
        <f ca="1"/>
        <v>1.1699252900969599</v>
      </c>
      <c r="BP512" t="str">
        <f ca="1"/>
        <v/>
      </c>
      <c r="BQ512">
        <f ca="1"/>
        <v>-0.71842762514931002</v>
      </c>
      <c r="BR512" t="str">
        <f ca="1"/>
        <v/>
      </c>
      <c r="BS512" t="str">
        <f ca="1"/>
        <v/>
      </c>
    </row>
    <row r="513" spans="1:71" x14ac:dyDescent="0.3">
      <c r="A513">
        <f ca="1"/>
        <v>882508</v>
      </c>
      <c r="B513" t="str">
        <f ca="1"/>
        <v>QUICKLOGIC Corp</v>
      </c>
      <c r="C513" t="str">
        <f ca="1"/>
        <v>QUIK</v>
      </c>
      <c r="D513" t="str">
        <f ca="1"/>
        <v>04 Manufacturing</v>
      </c>
      <c r="E513" t="str">
        <f ca="1"/>
        <v>Semiconductors &amp; Related Devices</v>
      </c>
      <c r="F513" t="str">
        <f ca="1"/>
        <v>3674</v>
      </c>
      <c r="G513" t="str">
        <f ca="1"/>
        <v>2220 LUNDY AVENUE SAN JOSE, CA 95131-1816</v>
      </c>
      <c r="H513">
        <f ca="1"/>
        <v>2020</v>
      </c>
      <c r="I513" t="str">
        <f ca="1"/>
        <v>FY</v>
      </c>
      <c r="J513">
        <f ca="1"/>
        <v>4.0745139999999997</v>
      </c>
      <c r="K513">
        <f ca="1"/>
        <v>32888000</v>
      </c>
      <c r="L513">
        <f ca="1"/>
        <v>28190000</v>
      </c>
      <c r="M513">
        <f ca="1"/>
        <v>22748000</v>
      </c>
      <c r="N513">
        <f ca="1"/>
        <v>1688000</v>
      </c>
      <c r="O513">
        <f ca="1"/>
        <v>2688000</v>
      </c>
      <c r="P513" t="str">
        <f ca="1"/>
        <v/>
      </c>
      <c r="Q513">
        <f ca="1"/>
        <v>548000</v>
      </c>
      <c r="R513">
        <f ca="1"/>
        <v>860000</v>
      </c>
      <c r="S513">
        <f ca="1"/>
        <v>185000</v>
      </c>
      <c r="T513">
        <f ca="1"/>
        <v>20401000</v>
      </c>
      <c r="U513">
        <f ca="1"/>
        <v>18012000</v>
      </c>
      <c r="V513" t="str">
        <f ca="1"/>
        <v/>
      </c>
      <c r="W513" t="str">
        <f ca="1"/>
        <v/>
      </c>
      <c r="X513" t="str">
        <f ca="1"/>
        <v/>
      </c>
      <c r="Y513" t="str">
        <f ca="1"/>
        <v/>
      </c>
      <c r="Z513">
        <f ca="1"/>
        <v>12487000</v>
      </c>
      <c r="AA513" t="str">
        <f ca="1"/>
        <v/>
      </c>
      <c r="AB513">
        <f ca="1"/>
        <v>-294409000</v>
      </c>
      <c r="AC513">
        <f ca="1"/>
        <v>11000</v>
      </c>
      <c r="AD513">
        <f ca="1"/>
        <v>11094000</v>
      </c>
      <c r="AE513">
        <f ca="1"/>
        <v>4248000</v>
      </c>
      <c r="AF513" t="str">
        <f ca="1"/>
        <v/>
      </c>
      <c r="AG513" t="str">
        <f ca="1"/>
        <v/>
      </c>
      <c r="AH513">
        <f ca="1"/>
        <v>-10869000</v>
      </c>
      <c r="AI513">
        <f ca="1"/>
        <v>7544000</v>
      </c>
      <c r="AJ513" t="str">
        <f ca="1"/>
        <v/>
      </c>
      <c r="AK513">
        <f ca="1"/>
        <v>51000</v>
      </c>
      <c r="AL513">
        <f ca="1"/>
        <v>-11151000</v>
      </c>
      <c r="AM513">
        <f ca="1"/>
        <v>328000</v>
      </c>
      <c r="AN513" t="str">
        <f ca="1"/>
        <v/>
      </c>
      <c r="AO513">
        <f ca="1"/>
        <v>-6744000</v>
      </c>
      <c r="AP513" t="str">
        <f ca="1"/>
        <v/>
      </c>
      <c r="AQ513" t="str">
        <f ca="1"/>
        <v/>
      </c>
      <c r="AR513" t="str">
        <f ca="1"/>
        <v/>
      </c>
      <c r="AS513">
        <f ca="1"/>
        <v>-1054000</v>
      </c>
      <c r="AT513">
        <f ca="1"/>
        <v>8998000</v>
      </c>
      <c r="AU513" t="str">
        <f ca="1"/>
        <v/>
      </c>
      <c r="AV513" t="str">
        <f ca="1"/>
        <v/>
      </c>
      <c r="AW513" t="str">
        <f ca="1"/>
        <v/>
      </c>
      <c r="AX513">
        <f ca="1"/>
        <v>2974000</v>
      </c>
      <c r="AY513" t="str">
        <f ca="1"/>
        <v/>
      </c>
      <c r="AZ513">
        <f ca="1"/>
        <v>-10772000</v>
      </c>
      <c r="BA513">
        <f ca="1"/>
        <v>-10772000</v>
      </c>
      <c r="BB513" t="str">
        <f ca="1"/>
        <v/>
      </c>
      <c r="BC513" t="str">
        <f ca="1"/>
        <v/>
      </c>
      <c r="BD513" t="str">
        <f ca="1"/>
        <v/>
      </c>
      <c r="BE513" t="str">
        <f ca="1"/>
        <v/>
      </c>
      <c r="BF513" t="str">
        <f ca="1"/>
        <v/>
      </c>
      <c r="BG513" t="str">
        <f ca="1"/>
        <v/>
      </c>
      <c r="BH513" t="str">
        <f ca="1"/>
        <v/>
      </c>
      <c r="BI513" t="str">
        <f ca="1"/>
        <v/>
      </c>
      <c r="BJ513" t="str">
        <f ca="1"/>
        <v/>
      </c>
      <c r="BK513" t="str">
        <f ca="1"/>
        <v/>
      </c>
      <c r="BL513">
        <f ca="1"/>
        <v>0.62031744101191899</v>
      </c>
      <c r="BM513">
        <f ca="1"/>
        <v>-32.841463414634099</v>
      </c>
      <c r="BN513">
        <f ca="1"/>
        <v>1.2629358205640699</v>
      </c>
      <c r="BO513">
        <f ca="1"/>
        <v>1.41583388851877</v>
      </c>
      <c r="BP513" t="str">
        <f ca="1"/>
        <v/>
      </c>
      <c r="BQ513">
        <f ca="1"/>
        <v>-0.89300872907824103</v>
      </c>
      <c r="BR513" t="str">
        <f ca="1"/>
        <v/>
      </c>
      <c r="BS513" t="str">
        <f ca="1"/>
        <v/>
      </c>
    </row>
    <row r="514" spans="1:71" x14ac:dyDescent="0.3">
      <c r="A514">
        <f ca="1"/>
        <v>882508</v>
      </c>
      <c r="B514" t="str">
        <f ca="1"/>
        <v>QUICKLOGIC Corp</v>
      </c>
      <c r="C514" t="str">
        <f ca="1"/>
        <v>QUIK</v>
      </c>
      <c r="D514" t="str">
        <f ca="1"/>
        <v>04 Manufacturing</v>
      </c>
      <c r="E514" t="str">
        <f ca="1"/>
        <v>Semiconductors &amp; Related Devices</v>
      </c>
      <c r="F514" t="str">
        <f ca="1"/>
        <v>3674</v>
      </c>
      <c r="G514" t="str">
        <f ca="1"/>
        <v>2220 LUNDY AVENUE SAN JOSE, CA 95131-1816</v>
      </c>
      <c r="H514">
        <f ca="1"/>
        <v>2019</v>
      </c>
      <c r="I514" t="str">
        <f ca="1"/>
        <v>FY</v>
      </c>
      <c r="J514">
        <f ca="1"/>
        <v>7.5457359999999998</v>
      </c>
      <c r="K514">
        <f ca="1"/>
        <v>33404000</v>
      </c>
      <c r="L514">
        <f ca="1"/>
        <v>28364000</v>
      </c>
      <c r="M514">
        <f ca="1"/>
        <v>21448000</v>
      </c>
      <c r="N514">
        <f ca="1"/>
        <v>1991000</v>
      </c>
      <c r="O514">
        <f ca="1"/>
        <v>3260000</v>
      </c>
      <c r="P514" t="str">
        <f ca="1"/>
        <v/>
      </c>
      <c r="Q514">
        <f ca="1"/>
        <v>830000</v>
      </c>
      <c r="R514">
        <f ca="1"/>
        <v>1008000</v>
      </c>
      <c r="S514">
        <f ca="1"/>
        <v>185000</v>
      </c>
      <c r="T514">
        <f ca="1"/>
        <v>19581000</v>
      </c>
      <c r="U514">
        <f ca="1"/>
        <v>17998000</v>
      </c>
      <c r="V514" t="str">
        <f ca="1"/>
        <v/>
      </c>
      <c r="W514">
        <f ca="1"/>
        <v>158000</v>
      </c>
      <c r="X514" t="str">
        <f ca="1"/>
        <v/>
      </c>
      <c r="Y514" t="str">
        <f ca="1"/>
        <v/>
      </c>
      <c r="Z514">
        <f ca="1"/>
        <v>13823000</v>
      </c>
      <c r="AA514" t="str">
        <f ca="1"/>
        <v/>
      </c>
      <c r="AB514">
        <f ca="1"/>
        <v>-283258000</v>
      </c>
      <c r="AC514" t="str">
        <f ca="1"/>
        <v/>
      </c>
      <c r="AD514">
        <f ca="1"/>
        <v>8331000</v>
      </c>
      <c r="AE514">
        <f ca="1"/>
        <v>5905000</v>
      </c>
      <c r="AF514" t="str">
        <f ca="1"/>
        <v/>
      </c>
      <c r="AG514" t="str">
        <f ca="1"/>
        <v/>
      </c>
      <c r="AH514">
        <f ca="1"/>
        <v>-15363000</v>
      </c>
      <c r="AI514">
        <f ca="1"/>
        <v>12350000</v>
      </c>
      <c r="AJ514" t="str">
        <f ca="1"/>
        <v/>
      </c>
      <c r="AK514">
        <f ca="1"/>
        <v>-80000</v>
      </c>
      <c r="AL514">
        <f ca="1"/>
        <v>-15444000</v>
      </c>
      <c r="AM514">
        <f ca="1"/>
        <v>350000</v>
      </c>
      <c r="AN514" t="str">
        <f ca="1"/>
        <v/>
      </c>
      <c r="AO514">
        <f ca="1"/>
        <v>-11594000</v>
      </c>
      <c r="AP514" t="str">
        <f ca="1"/>
        <v/>
      </c>
      <c r="AQ514" t="str">
        <f ca="1"/>
        <v/>
      </c>
      <c r="AR514" t="str">
        <f ca="1"/>
        <v/>
      </c>
      <c r="AS514">
        <f ca="1"/>
        <v>-921000</v>
      </c>
      <c r="AT514">
        <f ca="1"/>
        <v>7600000</v>
      </c>
      <c r="AU514" t="str">
        <f ca="1"/>
        <v/>
      </c>
      <c r="AV514" t="str">
        <f ca="1"/>
        <v/>
      </c>
      <c r="AW514" t="str">
        <f ca="1"/>
        <v/>
      </c>
      <c r="AX514">
        <f ca="1"/>
        <v>3548000</v>
      </c>
      <c r="AY514" t="str">
        <f ca="1"/>
        <v/>
      </c>
      <c r="AZ514">
        <f ca="1"/>
        <v>-15174000</v>
      </c>
      <c r="BA514">
        <f ca="1"/>
        <v>-15174000</v>
      </c>
      <c r="BB514" t="str">
        <f ca="1"/>
        <v/>
      </c>
      <c r="BC514" t="str">
        <f ca="1"/>
        <v/>
      </c>
      <c r="BD514" t="str">
        <f ca="1"/>
        <v/>
      </c>
      <c r="BE514" t="str">
        <f ca="1"/>
        <v/>
      </c>
      <c r="BF514" t="str">
        <f ca="1"/>
        <v/>
      </c>
      <c r="BG514" t="str">
        <f ca="1"/>
        <v/>
      </c>
      <c r="BH514" t="str">
        <f ca="1"/>
        <v/>
      </c>
      <c r="BI514" t="str">
        <f ca="1"/>
        <v/>
      </c>
      <c r="BJ514" t="str">
        <f ca="1"/>
        <v/>
      </c>
      <c r="BK514" t="str">
        <f ca="1"/>
        <v/>
      </c>
      <c r="BL514">
        <f ca="1"/>
        <v>0.58618728296012501</v>
      </c>
      <c r="BM514">
        <f ca="1"/>
        <v>-43.354285714285702</v>
      </c>
      <c r="BN514">
        <f ca="1"/>
        <v>1.1916879653294801</v>
      </c>
      <c r="BO514">
        <f ca="1"/>
        <v>1.3948216468496499</v>
      </c>
      <c r="BP514" t="str">
        <f ca="1"/>
        <v/>
      </c>
      <c r="BQ514">
        <f ca="1"/>
        <v>-1.1172683209144201</v>
      </c>
      <c r="BR514" t="str">
        <f ca="1"/>
        <v/>
      </c>
      <c r="BS514" t="str">
        <f ca="1"/>
        <v/>
      </c>
    </row>
    <row r="515" spans="1:71" x14ac:dyDescent="0.3">
      <c r="A515">
        <f ca="1"/>
        <v>882508</v>
      </c>
      <c r="B515" t="str">
        <f ca="1"/>
        <v>QUICKLOGIC Corp</v>
      </c>
      <c r="C515" t="str">
        <f ca="1"/>
        <v>QUIK</v>
      </c>
      <c r="D515" t="str">
        <f ca="1"/>
        <v>04 Manufacturing</v>
      </c>
      <c r="E515" t="str">
        <f ca="1"/>
        <v>Semiconductors &amp; Related Devices</v>
      </c>
      <c r="F515" t="str">
        <f ca="1"/>
        <v>3674</v>
      </c>
      <c r="G515" t="str">
        <f ca="1"/>
        <v>2220 LUNDY AVENUE SAN JOSE, CA 95131-1816</v>
      </c>
      <c r="H515">
        <f ca="1"/>
        <v>2018</v>
      </c>
      <c r="I515" t="str">
        <f ca="1"/>
        <v>FY</v>
      </c>
      <c r="J515">
        <f ca="1"/>
        <v>18.350028999999999</v>
      </c>
      <c r="K515">
        <f ca="1"/>
        <v>36086000</v>
      </c>
      <c r="L515">
        <f ca="1"/>
        <v>34283000</v>
      </c>
      <c r="M515">
        <f ca="1"/>
        <v>26363000</v>
      </c>
      <c r="N515">
        <f ca="1"/>
        <v>2209000</v>
      </c>
      <c r="O515">
        <f ca="1"/>
        <v>3836000</v>
      </c>
      <c r="P515" t="str">
        <f ca="1"/>
        <v/>
      </c>
      <c r="Q515">
        <f ca="1"/>
        <v>1449000</v>
      </c>
      <c r="R515" t="str">
        <f ca="1"/>
        <v/>
      </c>
      <c r="S515" t="str">
        <f ca="1"/>
        <v/>
      </c>
      <c r="T515">
        <f ca="1"/>
        <v>18831000</v>
      </c>
      <c r="U515">
        <f ca="1"/>
        <v>18707000</v>
      </c>
      <c r="V515" t="str">
        <f ca="1"/>
        <v/>
      </c>
      <c r="W515" t="str">
        <f ca="1"/>
        <v/>
      </c>
      <c r="X515" t="str">
        <f ca="1"/>
        <v/>
      </c>
      <c r="Y515" t="str">
        <f ca="1"/>
        <v/>
      </c>
      <c r="Z515">
        <f ca="1"/>
        <v>17255000</v>
      </c>
      <c r="AA515" t="str">
        <f ca="1"/>
        <v/>
      </c>
      <c r="AB515">
        <f ca="1"/>
        <v>-267814000</v>
      </c>
      <c r="AC515" t="str">
        <f ca="1"/>
        <v/>
      </c>
      <c r="AD515">
        <f ca="1"/>
        <v>95513000</v>
      </c>
      <c r="AE515">
        <f ca="1"/>
        <v>6334000</v>
      </c>
      <c r="AF515" t="str">
        <f ca="1"/>
        <v/>
      </c>
      <c r="AG515" t="str">
        <f ca="1"/>
        <v/>
      </c>
      <c r="AH515">
        <f ca="1"/>
        <v>-13596000</v>
      </c>
      <c r="AI515">
        <f ca="1"/>
        <v>9948000</v>
      </c>
      <c r="AJ515" t="str">
        <f ca="1"/>
        <v/>
      </c>
      <c r="AK515">
        <f ca="1"/>
        <v>152000</v>
      </c>
      <c r="AL515">
        <f ca="1"/>
        <v>-13779000</v>
      </c>
      <c r="AM515">
        <f ca="1"/>
        <v>108000</v>
      </c>
      <c r="AN515" t="str">
        <f ca="1"/>
        <v/>
      </c>
      <c r="AO515">
        <f ca="1"/>
        <v>-12638000</v>
      </c>
      <c r="AP515" t="str">
        <f ca="1"/>
        <v/>
      </c>
      <c r="AQ515" t="str">
        <f ca="1"/>
        <v/>
      </c>
      <c r="AR515" t="str">
        <f ca="1"/>
        <v/>
      </c>
      <c r="AS515">
        <f ca="1"/>
        <v>-288000</v>
      </c>
      <c r="AT515">
        <f ca="1"/>
        <v>22862000</v>
      </c>
      <c r="AU515" t="str">
        <f ca="1"/>
        <v/>
      </c>
      <c r="AV515" t="str">
        <f ca="1"/>
        <v/>
      </c>
      <c r="AW515" t="str">
        <f ca="1"/>
        <v/>
      </c>
      <c r="AX515">
        <f ca="1"/>
        <v>3697500</v>
      </c>
      <c r="AY515" t="str">
        <f ca="1"/>
        <v/>
      </c>
      <c r="AZ515">
        <f ca="1"/>
        <v>-13519000</v>
      </c>
      <c r="BA515">
        <f ca="1"/>
        <v>-13519000</v>
      </c>
      <c r="BB515" t="str">
        <f ca="1"/>
        <v/>
      </c>
      <c r="BC515" t="str">
        <f ca="1"/>
        <v/>
      </c>
      <c r="BD515" t="str">
        <f ca="1"/>
        <v/>
      </c>
      <c r="BE515" t="str">
        <f ca="1"/>
        <v/>
      </c>
      <c r="BF515" t="str">
        <f ca="1"/>
        <v/>
      </c>
      <c r="BG515" t="str">
        <f ca="1"/>
        <v/>
      </c>
      <c r="BH515" t="str">
        <f ca="1"/>
        <v/>
      </c>
      <c r="BI515" t="str">
        <f ca="1"/>
        <v/>
      </c>
      <c r="BJ515" t="str">
        <f ca="1"/>
        <v/>
      </c>
      <c r="BK515" t="str">
        <f ca="1"/>
        <v/>
      </c>
      <c r="BL515">
        <f ca="1"/>
        <v>0.521836723383029</v>
      </c>
      <c r="BM515">
        <f ca="1"/>
        <v>-125.17592592592599</v>
      </c>
      <c r="BN515">
        <f ca="1"/>
        <v>1.40925856631208</v>
      </c>
      <c r="BO515">
        <f ca="1"/>
        <v>1.62757256641899</v>
      </c>
      <c r="BP515" t="str">
        <f ca="1"/>
        <v/>
      </c>
      <c r="BQ515">
        <f ca="1"/>
        <v>-0.79855114459576904</v>
      </c>
      <c r="BR515" t="str">
        <f ca="1"/>
        <v/>
      </c>
      <c r="BS515" t="str">
        <f ca="1"/>
        <v/>
      </c>
    </row>
    <row r="516" spans="1:71" x14ac:dyDescent="0.3">
      <c r="A516">
        <f ca="1"/>
        <v>882508</v>
      </c>
      <c r="B516" t="str">
        <f ca="1"/>
        <v>QUICKLOGIC Corp</v>
      </c>
      <c r="C516" t="str">
        <f ca="1"/>
        <v>QUIK</v>
      </c>
      <c r="D516" t="str">
        <f ca="1"/>
        <v>04 Manufacturing</v>
      </c>
      <c r="E516" t="str">
        <f ca="1"/>
        <v>Semiconductors &amp; Related Devices</v>
      </c>
      <c r="F516" t="str">
        <f ca="1"/>
        <v>3674</v>
      </c>
      <c r="G516" t="str">
        <f ca="1"/>
        <v>2220 LUNDY AVENUE SAN JOSE, CA 95131-1816</v>
      </c>
      <c r="H516">
        <f ca="1"/>
        <v>2017</v>
      </c>
      <c r="I516" t="str">
        <f ca="1"/>
        <v>FY</v>
      </c>
      <c r="J516">
        <f ca="1"/>
        <v>22.680948999999998</v>
      </c>
      <c r="K516">
        <f ca="1"/>
        <v>24636000</v>
      </c>
      <c r="L516">
        <f ca="1"/>
        <v>22008000</v>
      </c>
      <c r="M516">
        <f ca="1"/>
        <v>16527000</v>
      </c>
      <c r="N516">
        <f ca="1"/>
        <v>925000</v>
      </c>
      <c r="O516">
        <f ca="1"/>
        <v>3559000</v>
      </c>
      <c r="P516" t="str">
        <f ca="1"/>
        <v/>
      </c>
      <c r="Q516">
        <f ca="1"/>
        <v>2375000</v>
      </c>
      <c r="R516" t="str">
        <f ca="1"/>
        <v/>
      </c>
      <c r="S516" t="str">
        <f ca="1"/>
        <v/>
      </c>
      <c r="T516">
        <f ca="1"/>
        <v>9758000</v>
      </c>
      <c r="U516">
        <f ca="1"/>
        <v>9389000</v>
      </c>
      <c r="V516" t="str">
        <f ca="1"/>
        <v/>
      </c>
      <c r="W516" t="str">
        <f ca="1"/>
        <v/>
      </c>
      <c r="X516" t="str">
        <f ca="1"/>
        <v/>
      </c>
      <c r="Y516" t="str">
        <f ca="1"/>
        <v/>
      </c>
      <c r="Z516">
        <f ca="1"/>
        <v>14878000</v>
      </c>
      <c r="AA516" t="str">
        <f ca="1"/>
        <v/>
      </c>
      <c r="AB516">
        <f ca="1"/>
        <v>-254035000</v>
      </c>
      <c r="AC516" t="str">
        <f ca="1"/>
        <v/>
      </c>
      <c r="AD516">
        <f ca="1"/>
        <v>80536000</v>
      </c>
      <c r="AE516">
        <f ca="1"/>
        <v>5522000</v>
      </c>
      <c r="AF516" t="str">
        <f ca="1"/>
        <v/>
      </c>
      <c r="AG516" t="str">
        <f ca="1"/>
        <v/>
      </c>
      <c r="AH516">
        <f ca="1"/>
        <v>-13950000</v>
      </c>
      <c r="AI516">
        <f ca="1"/>
        <v>9572000</v>
      </c>
      <c r="AJ516" t="str">
        <f ca="1"/>
        <v/>
      </c>
      <c r="AK516">
        <f ca="1"/>
        <v>87000</v>
      </c>
      <c r="AL516">
        <f ca="1"/>
        <v>-14131000</v>
      </c>
      <c r="AM516">
        <f ca="1"/>
        <v>115000</v>
      </c>
      <c r="AN516" t="str">
        <f ca="1"/>
        <v/>
      </c>
      <c r="AO516">
        <f ca="1"/>
        <v>-12938000</v>
      </c>
      <c r="AP516" t="str">
        <f ca="1"/>
        <v/>
      </c>
      <c r="AQ516" t="str">
        <f ca="1"/>
        <v/>
      </c>
      <c r="AR516" t="str">
        <f ca="1"/>
        <v/>
      </c>
      <c r="AS516">
        <f ca="1"/>
        <v>-642000</v>
      </c>
      <c r="AT516">
        <f ca="1"/>
        <v>15237000</v>
      </c>
      <c r="AU516" t="str">
        <f ca="1"/>
        <v/>
      </c>
      <c r="AV516" t="str">
        <f ca="1"/>
        <v/>
      </c>
      <c r="AW516">
        <f ca="1"/>
        <v>-0.18</v>
      </c>
      <c r="AX516" t="str">
        <f ca="1"/>
        <v/>
      </c>
      <c r="AY516" t="str">
        <f ca="1"/>
        <v/>
      </c>
      <c r="AZ516">
        <f ca="1"/>
        <v>-13929000</v>
      </c>
      <c r="BA516">
        <f ca="1"/>
        <v>-13929000</v>
      </c>
      <c r="BB516" t="str">
        <f ca="1"/>
        <v/>
      </c>
      <c r="BC516" t="str">
        <f ca="1"/>
        <v/>
      </c>
      <c r="BD516" t="str">
        <f ca="1"/>
        <v/>
      </c>
      <c r="BE516" t="str">
        <f ca="1"/>
        <v/>
      </c>
      <c r="BF516" t="str">
        <f ca="1"/>
        <v/>
      </c>
      <c r="BG516" t="str">
        <f ca="1"/>
        <v/>
      </c>
      <c r="BH516" t="str">
        <f ca="1"/>
        <v/>
      </c>
      <c r="BI516" t="str">
        <f ca="1"/>
        <v/>
      </c>
      <c r="BJ516" t="str">
        <f ca="1"/>
        <v/>
      </c>
      <c r="BK516" t="str">
        <f ca="1"/>
        <v/>
      </c>
      <c r="BL516">
        <f ca="1"/>
        <v>0.39608702711479099</v>
      </c>
      <c r="BM516">
        <f ca="1"/>
        <v>-121.121739130435</v>
      </c>
      <c r="BN516">
        <f ca="1"/>
        <v>1.7602513579721</v>
      </c>
      <c r="BO516">
        <f ca="1"/>
        <v>1.9649589945681101</v>
      </c>
      <c r="BP516">
        <f ca="1"/>
        <v>-126.005272222222</v>
      </c>
      <c r="BQ516">
        <f ca="1"/>
        <v>-0.94979163866111005</v>
      </c>
      <c r="BR516" t="str">
        <f ca="1"/>
        <v/>
      </c>
      <c r="BS516">
        <f ca="1"/>
        <v>-2.7440320069901901E-7</v>
      </c>
    </row>
    <row r="517" spans="1:71" x14ac:dyDescent="0.3">
      <c r="A517">
        <f ca="1"/>
        <v>917273</v>
      </c>
      <c r="B517" t="str">
        <f ca="1"/>
        <v>RAMBUS INC</v>
      </c>
      <c r="C517" t="str">
        <f ca="1"/>
        <v>RMBS</v>
      </c>
      <c r="D517" t="str">
        <f ca="1"/>
        <v>04 Manufacturing</v>
      </c>
      <c r="E517" t="str">
        <f ca="1"/>
        <v>Semiconductors &amp; Related Devices</v>
      </c>
      <c r="F517" t="str">
        <f ca="1"/>
        <v>3674</v>
      </c>
      <c r="G517" t="str">
        <f ca="1"/>
        <v>4453 NORTH FIRST STREET, SUITE 100 SAN JOSE, CA 95134</v>
      </c>
      <c r="H517">
        <f ca="1"/>
        <v>2026</v>
      </c>
      <c r="I517" t="str">
        <f ca="1"/>
        <v>FY</v>
      </c>
      <c r="J517">
        <f ca="1"/>
        <v>101.80662</v>
      </c>
      <c r="K517" t="str">
        <f ca="1"/>
        <v/>
      </c>
      <c r="L517" t="str">
        <f ca="1"/>
        <v/>
      </c>
      <c r="M517" t="str">
        <f ca="1"/>
        <v/>
      </c>
      <c r="N517" t="str">
        <f ca="1"/>
        <v/>
      </c>
      <c r="O517" t="str">
        <f ca="1"/>
        <v/>
      </c>
      <c r="P517" t="str">
        <f ca="1"/>
        <v/>
      </c>
      <c r="Q517" t="str">
        <f ca="1"/>
        <v/>
      </c>
      <c r="R517" t="str">
        <f ca="1"/>
        <v/>
      </c>
      <c r="S517" t="str">
        <f ca="1"/>
        <v/>
      </c>
      <c r="T517" t="str">
        <f ca="1"/>
        <v/>
      </c>
      <c r="U517" t="str">
        <f ca="1"/>
        <v/>
      </c>
      <c r="V517" t="str">
        <f ca="1"/>
        <v/>
      </c>
      <c r="W517" t="str">
        <f ca="1"/>
        <v/>
      </c>
      <c r="X517" t="str">
        <f ca="1"/>
        <v/>
      </c>
      <c r="Y517" t="str">
        <f ca="1"/>
        <v/>
      </c>
      <c r="Z517" t="str">
        <f ca="1"/>
        <v/>
      </c>
      <c r="AA517" t="str">
        <f ca="1"/>
        <v/>
      </c>
      <c r="AB517" t="str">
        <f ca="1"/>
        <v/>
      </c>
      <c r="AC517" t="str">
        <f ca="1"/>
        <v/>
      </c>
      <c r="AD517" t="str">
        <f ca="1"/>
        <v/>
      </c>
      <c r="AE517" t="str">
        <f ca="1"/>
        <v/>
      </c>
      <c r="AF517" t="str">
        <f ca="1"/>
        <v/>
      </c>
      <c r="AG517" t="str">
        <f ca="1"/>
        <v/>
      </c>
      <c r="AH517" t="str">
        <f ca="1"/>
        <v/>
      </c>
      <c r="AI517" t="str">
        <f ca="1"/>
        <v/>
      </c>
      <c r="AJ517" t="str">
        <f ca="1"/>
        <v/>
      </c>
      <c r="AK517" t="str">
        <f ca="1"/>
        <v/>
      </c>
      <c r="AL517" t="str">
        <f ca="1"/>
        <v/>
      </c>
      <c r="AM517" t="str">
        <f ca="1"/>
        <v/>
      </c>
      <c r="AN517" t="str">
        <f ca="1"/>
        <v/>
      </c>
      <c r="AO517" t="str">
        <f ca="1"/>
        <v/>
      </c>
      <c r="AP517" t="str">
        <f ca="1"/>
        <v/>
      </c>
      <c r="AQ517" t="str">
        <f ca="1"/>
        <v/>
      </c>
      <c r="AR517" t="str">
        <f ca="1"/>
        <v/>
      </c>
      <c r="AS517" t="str">
        <f ca="1"/>
        <v/>
      </c>
      <c r="AT517" t="str">
        <f ca="1"/>
        <v/>
      </c>
      <c r="AU517" t="str">
        <f ca="1"/>
        <v/>
      </c>
      <c r="AV517" t="str">
        <f ca="1"/>
        <v/>
      </c>
      <c r="AW517" t="str">
        <f ca="1"/>
        <v/>
      </c>
      <c r="AX517" t="str">
        <f ca="1"/>
        <v/>
      </c>
      <c r="AY517" t="str">
        <f ca="1"/>
        <v/>
      </c>
      <c r="AZ517" t="str">
        <f ca="1"/>
        <v/>
      </c>
      <c r="BA517" t="str">
        <f ca="1"/>
        <v/>
      </c>
      <c r="BB517" t="str">
        <f ca="1"/>
        <v/>
      </c>
      <c r="BC517" t="str">
        <f ca="1"/>
        <v/>
      </c>
      <c r="BD517" t="str">
        <f ca="1"/>
        <v/>
      </c>
      <c r="BE517" t="str">
        <f ca="1"/>
        <v/>
      </c>
      <c r="BF517" t="str">
        <f ca="1"/>
        <v/>
      </c>
      <c r="BG517" t="str">
        <f ca="1"/>
        <v/>
      </c>
      <c r="BH517" t="str">
        <f ca="1"/>
        <v/>
      </c>
      <c r="BI517" t="str">
        <f ca="1"/>
        <v/>
      </c>
      <c r="BJ517" t="str">
        <f ca="1"/>
        <v/>
      </c>
      <c r="BK517" t="str">
        <f ca="1"/>
        <v/>
      </c>
      <c r="BL517" t="str">
        <f ca="1"/>
        <v/>
      </c>
      <c r="BM517" t="str">
        <f ca="1"/>
        <v/>
      </c>
      <c r="BN517" t="str">
        <f ca="1"/>
        <v/>
      </c>
      <c r="BO517" t="str">
        <f ca="1"/>
        <v/>
      </c>
      <c r="BP517" t="str">
        <f ca="1"/>
        <v/>
      </c>
      <c r="BQ517" t="str">
        <f ca="1"/>
        <v/>
      </c>
      <c r="BR517" t="str">
        <f ca="1"/>
        <v/>
      </c>
      <c r="BS517" t="str">
        <f ca="1"/>
        <v/>
      </c>
    </row>
    <row r="518" spans="1:71" x14ac:dyDescent="0.3">
      <c r="A518">
        <f ca="1"/>
        <v>917273</v>
      </c>
      <c r="B518" t="str">
        <f ca="1"/>
        <v>RAMBUS INC</v>
      </c>
      <c r="C518" t="str">
        <f ca="1"/>
        <v>RMBS</v>
      </c>
      <c r="D518" t="str">
        <f ca="1"/>
        <v>04 Manufacturing</v>
      </c>
      <c r="E518" t="str">
        <f ca="1"/>
        <v>Semiconductors &amp; Related Devices</v>
      </c>
      <c r="F518" t="str">
        <f ca="1"/>
        <v>3674</v>
      </c>
      <c r="G518" t="str">
        <f ca="1"/>
        <v>4453 NORTH FIRST STREET, SUITE 100 SAN JOSE, CA 95134</v>
      </c>
      <c r="H518">
        <f ca="1"/>
        <v>2025</v>
      </c>
      <c r="I518" t="str">
        <f ca="1"/>
        <v>FY</v>
      </c>
      <c r="J518">
        <f ca="1"/>
        <v>78.957162999999994</v>
      </c>
      <c r="K518">
        <f ca="1"/>
        <v>1529545000</v>
      </c>
      <c r="L518">
        <f ca="1"/>
        <v>988816000</v>
      </c>
      <c r="M518">
        <f ca="1"/>
        <v>182822000</v>
      </c>
      <c r="N518">
        <f ca="1"/>
        <v>137476000</v>
      </c>
      <c r="O518">
        <f ca="1"/>
        <v>44098000</v>
      </c>
      <c r="P518" t="str">
        <f ca="1"/>
        <v/>
      </c>
      <c r="Q518">
        <f ca="1"/>
        <v>113051000</v>
      </c>
      <c r="R518">
        <f ca="1"/>
        <v>10171000</v>
      </c>
      <c r="S518">
        <f ca="1"/>
        <v>286812000</v>
      </c>
      <c r="T518">
        <f ca="1"/>
        <v>165120000</v>
      </c>
      <c r="U518">
        <f ca="1"/>
        <v>120574000</v>
      </c>
      <c r="V518">
        <f ca="1"/>
        <v>35915000</v>
      </c>
      <c r="W518" t="str">
        <f ca="1"/>
        <v/>
      </c>
      <c r="X518" t="str">
        <f ca="1"/>
        <v/>
      </c>
      <c r="Y518" t="str">
        <f ca="1"/>
        <v/>
      </c>
      <c r="Z518">
        <f ca="1"/>
        <v>1364425000</v>
      </c>
      <c r="AA518" t="str">
        <f ca="1"/>
        <v/>
      </c>
      <c r="AB518">
        <f ca="1"/>
        <v>76795000</v>
      </c>
      <c r="AC518">
        <f ca="1"/>
        <v>108000</v>
      </c>
      <c r="AD518">
        <f ca="1"/>
        <v>107781863</v>
      </c>
      <c r="AE518">
        <f ca="1"/>
        <v>563215000</v>
      </c>
      <c r="AF518" t="str">
        <f ca="1"/>
        <v/>
      </c>
      <c r="AG518">
        <f ca="1"/>
        <v>144415000</v>
      </c>
      <c r="AH518">
        <f ca="1"/>
        <v>260218000</v>
      </c>
      <c r="AI518">
        <f ca="1"/>
        <v>187708000</v>
      </c>
      <c r="AJ518">
        <f ca="1"/>
        <v>302997000</v>
      </c>
      <c r="AK518">
        <f ca="1"/>
        <v>51501000</v>
      </c>
      <c r="AL518">
        <f ca="1"/>
        <v>230455000</v>
      </c>
      <c r="AM518" t="str">
        <f ca="1"/>
        <v/>
      </c>
      <c r="AN518" t="str">
        <f ca="1"/>
        <v/>
      </c>
      <c r="AO518">
        <f ca="1"/>
        <v>360019000</v>
      </c>
      <c r="AP518" t="str">
        <f ca="1"/>
        <v/>
      </c>
      <c r="AQ518">
        <f ca="1"/>
        <v>11916000</v>
      </c>
      <c r="AR518" t="str">
        <f ca="1"/>
        <v/>
      </c>
      <c r="AS518">
        <f ca="1"/>
        <v>-223110000</v>
      </c>
      <c r="AT518">
        <f ca="1"/>
        <v>-54414000</v>
      </c>
      <c r="AU518" t="str">
        <f ca="1"/>
        <v/>
      </c>
      <c r="AV518" t="str">
        <f ca="1"/>
        <v/>
      </c>
      <c r="AW518">
        <f ca="1"/>
        <v>2.14</v>
      </c>
      <c r="AX518">
        <f ca="1"/>
        <v>44366000</v>
      </c>
      <c r="AY518" t="str">
        <f ca="1"/>
        <v/>
      </c>
      <c r="AZ518" t="str">
        <f ca="1"/>
        <v/>
      </c>
      <c r="BA518" t="str">
        <f ca="1"/>
        <v/>
      </c>
      <c r="BB518" t="str">
        <f ca="1"/>
        <v/>
      </c>
      <c r="BC518" t="str">
        <f ca="1"/>
        <v/>
      </c>
      <c r="BD518" t="str">
        <f ca="1"/>
        <v/>
      </c>
      <c r="BE518" t="str">
        <f ca="1"/>
        <v/>
      </c>
      <c r="BF518">
        <f ca="1"/>
        <v>3.2550827210025699</v>
      </c>
      <c r="BG518" t="str">
        <f ca="1"/>
        <v/>
      </c>
      <c r="BH518" t="str">
        <f ca="1"/>
        <v/>
      </c>
      <c r="BI518" t="str">
        <f ca="1"/>
        <v/>
      </c>
      <c r="BJ518" t="str">
        <f ca="1"/>
        <v/>
      </c>
      <c r="BK518" t="str">
        <f ca="1"/>
        <v/>
      </c>
      <c r="BL518">
        <f ca="1"/>
        <v>0.107953672497377</v>
      </c>
      <c r="BM518" t="str">
        <f ca="1"/>
        <v/>
      </c>
      <c r="BN518">
        <f ca="1"/>
        <v>1.5162638711496701</v>
      </c>
      <c r="BO518">
        <f ca="1"/>
        <v>7.8351717617396801</v>
      </c>
      <c r="BP518">
        <f ca="1"/>
        <v>36.895870560747703</v>
      </c>
      <c r="BQ518">
        <f ca="1"/>
        <v>0.16890265129999801</v>
      </c>
      <c r="BR518" t="str">
        <f ca="1"/>
        <v/>
      </c>
      <c r="BS518">
        <f ca="1"/>
        <v>1.23838487875845E-7</v>
      </c>
    </row>
    <row r="519" spans="1:71" x14ac:dyDescent="0.3">
      <c r="A519">
        <f ca="1"/>
        <v>917273</v>
      </c>
      <c r="B519" t="str">
        <f ca="1"/>
        <v>RAMBUS INC</v>
      </c>
      <c r="C519" t="str">
        <f ca="1"/>
        <v>RMBS</v>
      </c>
      <c r="D519" t="str">
        <f ca="1"/>
        <v>04 Manufacturing</v>
      </c>
      <c r="E519" t="str">
        <f ca="1"/>
        <v>Semiconductors &amp; Related Devices</v>
      </c>
      <c r="F519" t="str">
        <f ca="1"/>
        <v>3674</v>
      </c>
      <c r="G519" t="str">
        <f ca="1"/>
        <v>4453 NORTH FIRST STREET, SUITE 100 SAN JOSE, CA 95134</v>
      </c>
      <c r="H519">
        <f ca="1"/>
        <v>2024</v>
      </c>
      <c r="I519" t="str">
        <f ca="1"/>
        <v>FY</v>
      </c>
      <c r="J519">
        <f ca="1"/>
        <v>53.615029999999997</v>
      </c>
      <c r="K519">
        <f ca="1"/>
        <v>1343136000</v>
      </c>
      <c r="L519">
        <f ca="1"/>
        <v>690257000</v>
      </c>
      <c r="M519">
        <f ca="1"/>
        <v>99774000</v>
      </c>
      <c r="N519">
        <f ca="1"/>
        <v>122813000</v>
      </c>
      <c r="O519">
        <f ca="1"/>
        <v>44634000</v>
      </c>
      <c r="P519" t="str">
        <f ca="1"/>
        <v/>
      </c>
      <c r="Q519">
        <f ca="1"/>
        <v>75509000</v>
      </c>
      <c r="R519">
        <f ca="1"/>
        <v>17059000</v>
      </c>
      <c r="S519">
        <f ca="1"/>
        <v>286812000</v>
      </c>
      <c r="T519">
        <f ca="1"/>
        <v>222444000</v>
      </c>
      <c r="U519">
        <f ca="1"/>
        <v>81812000</v>
      </c>
      <c r="V519">
        <f ca="1"/>
        <v>18522000</v>
      </c>
      <c r="W519" t="str">
        <f ca="1"/>
        <v/>
      </c>
      <c r="X519" t="str">
        <f ca="1"/>
        <v/>
      </c>
      <c r="Y519" t="str">
        <f ca="1"/>
        <v/>
      </c>
      <c r="Z519">
        <f ca="1"/>
        <v>1120692000</v>
      </c>
      <c r="AA519" t="str">
        <f ca="1"/>
        <v/>
      </c>
      <c r="AB519">
        <f ca="1"/>
        <v>-153660000</v>
      </c>
      <c r="AC519">
        <f ca="1"/>
        <v>107000</v>
      </c>
      <c r="AD519">
        <f ca="1"/>
        <v>106843112</v>
      </c>
      <c r="AE519">
        <f ca="1"/>
        <v>446517000</v>
      </c>
      <c r="AF519" t="str">
        <f ca="1"/>
        <v/>
      </c>
      <c r="AG519">
        <f ca="1"/>
        <v>110107000</v>
      </c>
      <c r="AH519">
        <f ca="1"/>
        <v>183009000</v>
      </c>
      <c r="AI519">
        <f ca="1"/>
        <v>162881000</v>
      </c>
      <c r="AJ519">
        <f ca="1"/>
        <v>263508000</v>
      </c>
      <c r="AK519">
        <f ca="1"/>
        <v>20222000</v>
      </c>
      <c r="AL519">
        <f ca="1"/>
        <v>179821000</v>
      </c>
      <c r="AM519" t="str">
        <f ca="1"/>
        <v/>
      </c>
      <c r="AN519" t="str">
        <f ca="1"/>
        <v/>
      </c>
      <c r="AO519">
        <f ca="1"/>
        <v>230599000</v>
      </c>
      <c r="AP519" t="str">
        <f ca="1"/>
        <v/>
      </c>
      <c r="AQ519">
        <f ca="1"/>
        <v>10076000</v>
      </c>
      <c r="AR519" t="str">
        <f ca="1"/>
        <v/>
      </c>
      <c r="AS519">
        <f ca="1"/>
        <v>-56724000</v>
      </c>
      <c r="AT519">
        <f ca="1"/>
        <v>-167987000</v>
      </c>
      <c r="AU519" t="str">
        <f ca="1"/>
        <v/>
      </c>
      <c r="AV519" t="str">
        <f ca="1"/>
        <v/>
      </c>
      <c r="AW519">
        <f ca="1"/>
        <v>1.67</v>
      </c>
      <c r="AX519">
        <f ca="1"/>
        <v>40394000</v>
      </c>
      <c r="AY519" t="str">
        <f ca="1"/>
        <v/>
      </c>
      <c r="AZ519" t="str">
        <f ca="1"/>
        <v/>
      </c>
      <c r="BA519" t="str">
        <f ca="1"/>
        <v/>
      </c>
      <c r="BB519" t="str">
        <f ca="1"/>
        <v/>
      </c>
      <c r="BC519" t="str">
        <f ca="1"/>
        <v/>
      </c>
      <c r="BD519" t="str">
        <f ca="1"/>
        <v/>
      </c>
      <c r="BE519" t="str">
        <f ca="1"/>
        <v/>
      </c>
      <c r="BF519">
        <f ca="1"/>
        <v>2.7258256176659899</v>
      </c>
      <c r="BG519" t="str">
        <f ca="1"/>
        <v/>
      </c>
      <c r="BH519" t="str">
        <f ca="1"/>
        <v/>
      </c>
      <c r="BI519" t="str">
        <f ca="1"/>
        <v/>
      </c>
      <c r="BJ519" t="str">
        <f ca="1"/>
        <v/>
      </c>
      <c r="BK519" t="str">
        <f ca="1"/>
        <v/>
      </c>
      <c r="BL519">
        <f ca="1"/>
        <v>0.16561539561146499</v>
      </c>
      <c r="BM519" t="str">
        <f ca="1"/>
        <v/>
      </c>
      <c r="BN519">
        <f ca="1"/>
        <v>1.2195521439397601</v>
      </c>
      <c r="BO519">
        <f ca="1"/>
        <v>7.8915440277709896</v>
      </c>
      <c r="BP519">
        <f ca="1"/>
        <v>32.104808383233497</v>
      </c>
      <c r="BQ519">
        <f ca="1"/>
        <v>0.160455325816549</v>
      </c>
      <c r="BR519" t="str">
        <f ca="1"/>
        <v/>
      </c>
      <c r="BS519">
        <f ca="1"/>
        <v>7.9894476002327097E-8</v>
      </c>
    </row>
    <row r="520" spans="1:71" x14ac:dyDescent="0.3">
      <c r="A520">
        <f ca="1"/>
        <v>917273</v>
      </c>
      <c r="B520" t="str">
        <f ca="1"/>
        <v>RAMBUS INC</v>
      </c>
      <c r="C520" t="str">
        <f ca="1"/>
        <v>RMBS</v>
      </c>
      <c r="D520" t="str">
        <f ca="1"/>
        <v>04 Manufacturing</v>
      </c>
      <c r="E520" t="str">
        <f ca="1"/>
        <v>Semiconductors &amp; Related Devices</v>
      </c>
      <c r="F520" t="str">
        <f ca="1"/>
        <v>3674</v>
      </c>
      <c r="G520" t="str">
        <f ca="1"/>
        <v>4453 NORTH FIRST STREET, SUITE 100 SAN JOSE, CA 95134</v>
      </c>
      <c r="H520">
        <f ca="1"/>
        <v>2023</v>
      </c>
      <c r="I520" t="str">
        <f ca="1"/>
        <v>FY</v>
      </c>
      <c r="J520">
        <f ca="1"/>
        <v>55.141893000000003</v>
      </c>
      <c r="K520">
        <f ca="1"/>
        <v>1258227000</v>
      </c>
      <c r="L520">
        <f ca="1"/>
        <v>630645000</v>
      </c>
      <c r="M520">
        <f ca="1"/>
        <v>94767000</v>
      </c>
      <c r="N520">
        <f ca="1"/>
        <v>82925000</v>
      </c>
      <c r="O520">
        <f ca="1"/>
        <v>36154000</v>
      </c>
      <c r="P520" t="str">
        <f ca="1"/>
        <v/>
      </c>
      <c r="Q520">
        <f ca="1"/>
        <v>67808000</v>
      </c>
      <c r="R520">
        <f ca="1"/>
        <v>28769000</v>
      </c>
      <c r="S520">
        <f ca="1"/>
        <v>286812000</v>
      </c>
      <c r="T520">
        <f ca="1"/>
        <v>220126000</v>
      </c>
      <c r="U520">
        <f ca="1"/>
        <v>89121000</v>
      </c>
      <c r="V520">
        <f ca="1"/>
        <v>18074000</v>
      </c>
      <c r="W520" t="str">
        <f ca="1"/>
        <v/>
      </c>
      <c r="X520" t="str">
        <f ca="1"/>
        <v/>
      </c>
      <c r="Y520" t="str">
        <f ca="1"/>
        <v/>
      </c>
      <c r="Z520">
        <f ca="1"/>
        <v>1038101000</v>
      </c>
      <c r="AA520" t="str">
        <f ca="1"/>
        <v/>
      </c>
      <c r="AB520">
        <f ca="1"/>
        <v>-285534000</v>
      </c>
      <c r="AC520">
        <f ca="1"/>
        <v>108000</v>
      </c>
      <c r="AD520">
        <f ca="1"/>
        <v>107853778</v>
      </c>
      <c r="AE520">
        <f ca="1"/>
        <v>357695000</v>
      </c>
      <c r="AF520" t="str">
        <f ca="1"/>
        <v/>
      </c>
      <c r="AG520">
        <f ca="1"/>
        <v>103422000</v>
      </c>
      <c r="AH520">
        <f ca="1"/>
        <v>153639000</v>
      </c>
      <c r="AI520">
        <f ca="1"/>
        <v>156827000</v>
      </c>
      <c r="AJ520">
        <f ca="1"/>
        <v>204056000</v>
      </c>
      <c r="AK520">
        <f ca="1"/>
        <v>-146744000</v>
      </c>
      <c r="AL520">
        <f ca="1"/>
        <v>333904000</v>
      </c>
      <c r="AM520">
        <f ca="1"/>
        <v>1490000</v>
      </c>
      <c r="AN520" t="str">
        <f ca="1"/>
        <v/>
      </c>
      <c r="AO520">
        <f ca="1"/>
        <v>195786000</v>
      </c>
      <c r="AP520" t="str">
        <f ca="1"/>
        <v/>
      </c>
      <c r="AQ520" t="str">
        <f ca="1"/>
        <v/>
      </c>
      <c r="AR520" t="str">
        <f ca="1"/>
        <v/>
      </c>
      <c r="AS520">
        <f ca="1"/>
        <v>-57396000</v>
      </c>
      <c r="AT520">
        <f ca="1"/>
        <v>-169623000</v>
      </c>
      <c r="AU520" t="str">
        <f ca="1"/>
        <v/>
      </c>
      <c r="AV520" t="str">
        <f ca="1"/>
        <v/>
      </c>
      <c r="AW520">
        <f ca="1"/>
        <v>3.09</v>
      </c>
      <c r="AX520">
        <f ca="1"/>
        <v>28527000</v>
      </c>
      <c r="AY520" t="str">
        <f ca="1"/>
        <v/>
      </c>
      <c r="AZ520">
        <f ca="1"/>
        <v>188650000</v>
      </c>
      <c r="BA520">
        <f ca="1"/>
        <v>188650000</v>
      </c>
      <c r="BB520" t="str">
        <f ca="1"/>
        <v/>
      </c>
      <c r="BC520" t="str">
        <f ca="1"/>
        <v/>
      </c>
      <c r="BD520" t="str">
        <f ca="1"/>
        <v/>
      </c>
      <c r="BE520" t="str">
        <f ca="1"/>
        <v/>
      </c>
      <c r="BF520">
        <f ca="1"/>
        <v>3.6254075086759898</v>
      </c>
      <c r="BG520" t="str">
        <f ca="1"/>
        <v/>
      </c>
      <c r="BH520" t="str">
        <f ca="1"/>
        <v/>
      </c>
      <c r="BI520" t="str">
        <f ca="1"/>
        <v/>
      </c>
      <c r="BJ520" t="str">
        <f ca="1"/>
        <v/>
      </c>
      <c r="BK520" t="str">
        <f ca="1"/>
        <v/>
      </c>
      <c r="BL520">
        <f ca="1"/>
        <v>0.174949353336083</v>
      </c>
      <c r="BM520">
        <f ca="1"/>
        <v>126.61073825503399</v>
      </c>
      <c r="BN520">
        <f ca="1"/>
        <v>1.06335207190225</v>
      </c>
      <c r="BO520">
        <f ca="1"/>
        <v>6.6706051323481601</v>
      </c>
      <c r="BP520">
        <f ca="1"/>
        <v>17.845272815533999</v>
      </c>
      <c r="BQ520">
        <f ca="1"/>
        <v>0.321648856903134</v>
      </c>
      <c r="BR520" t="str">
        <f ca="1"/>
        <v/>
      </c>
      <c r="BS520">
        <f ca="1"/>
        <v>1.64134751213996E-7</v>
      </c>
    </row>
    <row r="521" spans="1:71" x14ac:dyDescent="0.3">
      <c r="A521">
        <f ca="1"/>
        <v>917273</v>
      </c>
      <c r="B521" t="str">
        <f ca="1"/>
        <v>RAMBUS INC</v>
      </c>
      <c r="C521" t="str">
        <f ca="1"/>
        <v>RMBS</v>
      </c>
      <c r="D521" t="str">
        <f ca="1"/>
        <v>04 Manufacturing</v>
      </c>
      <c r="E521" t="str">
        <f ca="1"/>
        <v>Semiconductors &amp; Related Devices</v>
      </c>
      <c r="F521" t="str">
        <f ca="1"/>
        <v>3674</v>
      </c>
      <c r="G521" t="str">
        <f ca="1"/>
        <v>4453 NORTH FIRST STREET, SUITE 100 SAN JOSE, CA 95134</v>
      </c>
      <c r="H521">
        <f ca="1"/>
        <v>2022</v>
      </c>
      <c r="I521" t="str">
        <f ca="1"/>
        <v>FY</v>
      </c>
      <c r="J521">
        <f ca="1"/>
        <v>28.162056</v>
      </c>
      <c r="K521">
        <f ca="1"/>
        <v>1012594000</v>
      </c>
      <c r="L521">
        <f ca="1"/>
        <v>527214000</v>
      </c>
      <c r="M521">
        <f ca="1"/>
        <v>125334000</v>
      </c>
      <c r="N521">
        <f ca="1"/>
        <v>55368000</v>
      </c>
      <c r="O521">
        <f ca="1"/>
        <v>20900000</v>
      </c>
      <c r="P521" t="str">
        <f ca="1"/>
        <v/>
      </c>
      <c r="Q521">
        <f ca="1"/>
        <v>86255000</v>
      </c>
      <c r="R521">
        <f ca="1"/>
        <v>50880000</v>
      </c>
      <c r="S521">
        <f ca="1"/>
        <v>292040000</v>
      </c>
      <c r="T521">
        <f ca="1"/>
        <v>233297000</v>
      </c>
      <c r="U521">
        <f ca="1"/>
        <v>126709000</v>
      </c>
      <c r="V521">
        <f ca="1"/>
        <v>24815000</v>
      </c>
      <c r="W521" t="str">
        <f ca="1"/>
        <v/>
      </c>
      <c r="X521" t="str">
        <f ca="1"/>
        <v/>
      </c>
      <c r="Y521" t="str">
        <f ca="1"/>
        <v/>
      </c>
      <c r="Z521">
        <f ca="1"/>
        <v>779297000</v>
      </c>
      <c r="AA521" t="str">
        <f ca="1"/>
        <v/>
      </c>
      <c r="AB521">
        <f ca="1"/>
        <v>-513256000</v>
      </c>
      <c r="AC521">
        <f ca="1"/>
        <v>108000</v>
      </c>
      <c r="AD521">
        <f ca="1"/>
        <v>107610356</v>
      </c>
      <c r="AE521">
        <f ca="1"/>
        <v>347214000</v>
      </c>
      <c r="AF521" t="str">
        <f ca="1"/>
        <v/>
      </c>
      <c r="AG521">
        <f ca="1"/>
        <v>107579000</v>
      </c>
      <c r="AH521">
        <f ca="1"/>
        <v>76942000</v>
      </c>
      <c r="AI521">
        <f ca="1"/>
        <v>158769000</v>
      </c>
      <c r="AJ521">
        <f ca="1"/>
        <v>270272000</v>
      </c>
      <c r="AK521">
        <f ca="1"/>
        <v>6485000</v>
      </c>
      <c r="AL521">
        <f ca="1"/>
        <v>-14310000</v>
      </c>
      <c r="AM521">
        <f ca="1"/>
        <v>1874000</v>
      </c>
      <c r="AN521" t="str">
        <f ca="1"/>
        <v/>
      </c>
      <c r="AO521">
        <f ca="1"/>
        <v>230393000</v>
      </c>
      <c r="AP521" t="str">
        <f ca="1"/>
        <v/>
      </c>
      <c r="AQ521" t="str">
        <f ca="1"/>
        <v/>
      </c>
      <c r="AR521" t="str">
        <f ca="1"/>
        <v/>
      </c>
      <c r="AS521">
        <f ca="1"/>
        <v>151979000</v>
      </c>
      <c r="AT521">
        <f ca="1"/>
        <v>-362935000</v>
      </c>
      <c r="AU521" t="str">
        <f ca="1"/>
        <v/>
      </c>
      <c r="AV521" t="str">
        <f ca="1"/>
        <v/>
      </c>
      <c r="AW521">
        <f ca="1"/>
        <v>-0.13</v>
      </c>
      <c r="AX521">
        <f ca="1"/>
        <v>14691000</v>
      </c>
      <c r="AY521" t="str">
        <f ca="1"/>
        <v/>
      </c>
      <c r="AZ521">
        <f ca="1"/>
        <v>-5951000</v>
      </c>
      <c r="BA521">
        <f ca="1"/>
        <v>-5951000</v>
      </c>
      <c r="BB521" t="str">
        <f ca="1"/>
        <v/>
      </c>
      <c r="BC521" t="str">
        <f ca="1"/>
        <v/>
      </c>
      <c r="BD521" t="str">
        <f ca="1"/>
        <v/>
      </c>
      <c r="BE521" t="str">
        <f ca="1"/>
        <v/>
      </c>
      <c r="BF521">
        <f ca="1"/>
        <v>7.3227826560479201</v>
      </c>
      <c r="BG521" t="str">
        <f ca="1"/>
        <v/>
      </c>
      <c r="BH521" t="str">
        <f ca="1"/>
        <v/>
      </c>
      <c r="BI521" t="str">
        <f ca="1"/>
        <v/>
      </c>
      <c r="BJ521" t="str">
        <f ca="1"/>
        <v/>
      </c>
      <c r="BK521" t="str">
        <f ca="1"/>
        <v/>
      </c>
      <c r="BL521">
        <f ca="1"/>
        <v>0.230395400328266</v>
      </c>
      <c r="BM521">
        <f ca="1"/>
        <v>-3.1755602988260399</v>
      </c>
      <c r="BN521">
        <f ca="1"/>
        <v>0.989148363573227</v>
      </c>
      <c r="BO521">
        <f ca="1"/>
        <v>3.9958803242074401</v>
      </c>
      <c r="BP521">
        <f ca="1"/>
        <v>-216.63120000000001</v>
      </c>
      <c r="BQ521">
        <f ca="1"/>
        <v>-1.8362703821521199E-2</v>
      </c>
      <c r="BR521" t="str">
        <f ca="1"/>
        <v/>
      </c>
      <c r="BS521">
        <f ca="1"/>
        <v>-4.6979101420896003E-9</v>
      </c>
    </row>
    <row r="522" spans="1:71" x14ac:dyDescent="0.3">
      <c r="A522">
        <f ca="1"/>
        <v>917273</v>
      </c>
      <c r="B522" t="str">
        <f ca="1"/>
        <v>RAMBUS INC</v>
      </c>
      <c r="C522" t="str">
        <f ca="1"/>
        <v>RMBS</v>
      </c>
      <c r="D522" t="str">
        <f ca="1"/>
        <v>04 Manufacturing</v>
      </c>
      <c r="E522" t="str">
        <f ca="1"/>
        <v>Semiconductors &amp; Related Devices</v>
      </c>
      <c r="F522" t="str">
        <f ca="1"/>
        <v>3674</v>
      </c>
      <c r="G522" t="str">
        <f ca="1"/>
        <v>4453 NORTH FIRST STREET, SUITE 100 SAN JOSE, CA 95134</v>
      </c>
      <c r="H522">
        <f ca="1"/>
        <v>2021</v>
      </c>
      <c r="I522" t="str">
        <f ca="1"/>
        <v>FY</v>
      </c>
      <c r="J522">
        <f ca="1"/>
        <v>22.548078</v>
      </c>
      <c r="K522">
        <f ca="1"/>
        <v>1232646000</v>
      </c>
      <c r="L522">
        <f ca="1"/>
        <v>684364000</v>
      </c>
      <c r="M522">
        <f ca="1"/>
        <v>107891000</v>
      </c>
      <c r="N522">
        <f ca="1"/>
        <v>44065000</v>
      </c>
      <c r="O522">
        <f ca="1"/>
        <v>8482000</v>
      </c>
      <c r="P522" t="str">
        <f ca="1"/>
        <v/>
      </c>
      <c r="Q522">
        <f ca="1"/>
        <v>56035000</v>
      </c>
      <c r="R522">
        <f ca="1"/>
        <v>58420000</v>
      </c>
      <c r="S522">
        <f ca="1"/>
        <v>278810000</v>
      </c>
      <c r="T522">
        <f ca="1"/>
        <v>370250000</v>
      </c>
      <c r="U522">
        <f ca="1"/>
        <v>267267000</v>
      </c>
      <c r="V522">
        <f ca="1"/>
        <v>11279000</v>
      </c>
      <c r="W522" t="str">
        <f ca="1"/>
        <v/>
      </c>
      <c r="X522" t="str">
        <f ca="1"/>
        <v/>
      </c>
      <c r="Y522" t="str">
        <f ca="1"/>
        <v/>
      </c>
      <c r="Z522">
        <f ca="1"/>
        <v>862396000</v>
      </c>
      <c r="AA522" t="str">
        <f ca="1"/>
        <v/>
      </c>
      <c r="AB522">
        <f ca="1"/>
        <v>-435227000</v>
      </c>
      <c r="AC522">
        <f ca="1"/>
        <v>109000</v>
      </c>
      <c r="AD522">
        <f ca="1"/>
        <v>109292235</v>
      </c>
      <c r="AE522">
        <f ca="1"/>
        <v>257910000</v>
      </c>
      <c r="AF522" t="str">
        <f ca="1"/>
        <v/>
      </c>
      <c r="AG522">
        <f ca="1"/>
        <v>70394000</v>
      </c>
      <c r="AH522">
        <f ca="1"/>
        <v>24281000</v>
      </c>
      <c r="AI522">
        <f ca="1"/>
        <v>135678000</v>
      </c>
      <c r="AJ522">
        <f ca="1"/>
        <v>233629000</v>
      </c>
      <c r="AK522">
        <f ca="1"/>
        <v>4952000</v>
      </c>
      <c r="AL522">
        <f ca="1"/>
        <v>18334000</v>
      </c>
      <c r="AM522">
        <f ca="1"/>
        <v>10706000</v>
      </c>
      <c r="AN522" t="str">
        <f ca="1"/>
        <v/>
      </c>
      <c r="AO522">
        <f ca="1"/>
        <v>209217000</v>
      </c>
      <c r="AP522" t="str">
        <f ca="1"/>
        <v/>
      </c>
      <c r="AQ522" t="str">
        <f ca="1"/>
        <v/>
      </c>
      <c r="AR522" t="str">
        <f ca="1"/>
        <v/>
      </c>
      <c r="AS522">
        <f ca="1"/>
        <v>-115655000</v>
      </c>
      <c r="AT522">
        <f ca="1"/>
        <v>-114209000</v>
      </c>
      <c r="AU522" t="str">
        <f ca="1"/>
        <v/>
      </c>
      <c r="AV522" t="str">
        <f ca="1"/>
        <v/>
      </c>
      <c r="AW522">
        <f ca="1"/>
        <v>0.17</v>
      </c>
      <c r="AX522">
        <f ca="1"/>
        <v>11474000</v>
      </c>
      <c r="AY522" t="str">
        <f ca="1"/>
        <v/>
      </c>
      <c r="AZ522">
        <f ca="1"/>
        <v>33992000</v>
      </c>
      <c r="BA522">
        <f ca="1"/>
        <v>33992000</v>
      </c>
      <c r="BB522" t="str">
        <f ca="1"/>
        <v/>
      </c>
      <c r="BC522" t="str">
        <f ca="1"/>
        <v/>
      </c>
      <c r="BD522" t="str">
        <f ca="1"/>
        <v/>
      </c>
      <c r="BE522" t="str">
        <f ca="1"/>
        <v/>
      </c>
      <c r="BF522">
        <f ca="1"/>
        <v>6.13508802510023</v>
      </c>
      <c r="BG522" t="str">
        <f ca="1"/>
        <v/>
      </c>
      <c r="BH522" t="str">
        <f ca="1"/>
        <v/>
      </c>
      <c r="BI522" t="str">
        <f ca="1"/>
        <v/>
      </c>
      <c r="BJ522" t="str">
        <f ca="1"/>
        <v/>
      </c>
      <c r="BK522" t="str">
        <f ca="1"/>
        <v/>
      </c>
      <c r="BL522">
        <f ca="1"/>
        <v>0.30037009814658899</v>
      </c>
      <c r="BM522">
        <f ca="1"/>
        <v>3.1750420325051398</v>
      </c>
      <c r="BN522">
        <f ca="1"/>
        <v>0.403682459862235</v>
      </c>
      <c r="BO522">
        <f ca="1"/>
        <v>2.5288643940329298</v>
      </c>
      <c r="BP522">
        <f ca="1"/>
        <v>132.63575294117601</v>
      </c>
      <c r="BQ522">
        <f ca="1"/>
        <v>2.1259375043483499E-2</v>
      </c>
      <c r="BR522" t="str">
        <f ca="1"/>
        <v/>
      </c>
      <c r="BS522">
        <f ca="1"/>
        <v>4.4447948042430604E-9</v>
      </c>
    </row>
    <row r="523" spans="1:71" x14ac:dyDescent="0.3">
      <c r="A523">
        <f ca="1"/>
        <v>917273</v>
      </c>
      <c r="B523" t="str">
        <f ca="1"/>
        <v>RAMBUS INC</v>
      </c>
      <c r="C523" t="str">
        <f ca="1"/>
        <v>RMBS</v>
      </c>
      <c r="D523" t="str">
        <f ca="1"/>
        <v>04 Manufacturing</v>
      </c>
      <c r="E523" t="str">
        <f ca="1"/>
        <v>Semiconductors &amp; Related Devices</v>
      </c>
      <c r="F523" t="str">
        <f ca="1"/>
        <v>3674</v>
      </c>
      <c r="G523" t="str">
        <f ca="1"/>
        <v>4453 NORTH FIRST STREET, SUITE 100 SAN JOSE, CA 95134</v>
      </c>
      <c r="H523">
        <f ca="1"/>
        <v>2020</v>
      </c>
      <c r="I523" t="str">
        <f ca="1"/>
        <v>FY</v>
      </c>
      <c r="J523">
        <f ca="1"/>
        <v>14.424248</v>
      </c>
      <c r="K523">
        <f ca="1"/>
        <v>1243876000</v>
      </c>
      <c r="L523">
        <f ca="1"/>
        <v>696822000</v>
      </c>
      <c r="M523">
        <f ca="1"/>
        <v>136146000</v>
      </c>
      <c r="N523">
        <f ca="1"/>
        <v>27903000</v>
      </c>
      <c r="O523">
        <f ca="1"/>
        <v>14466000</v>
      </c>
      <c r="P523" t="str">
        <f ca="1"/>
        <v/>
      </c>
      <c r="Q523">
        <f ca="1"/>
        <v>57693000</v>
      </c>
      <c r="R523">
        <f ca="1"/>
        <v>36487000</v>
      </c>
      <c r="S523">
        <f ca="1"/>
        <v>183222000</v>
      </c>
      <c r="T523">
        <f ca="1"/>
        <v>338763000</v>
      </c>
      <c r="U523">
        <f ca="1"/>
        <v>85864000</v>
      </c>
      <c r="V523">
        <f ca="1"/>
        <v>8993000</v>
      </c>
      <c r="W523" t="str">
        <f ca="1"/>
        <v/>
      </c>
      <c r="X523" t="str">
        <f ca="1"/>
        <v/>
      </c>
      <c r="Y523" t="str">
        <f ca="1"/>
        <v/>
      </c>
      <c r="Z523">
        <f ca="1"/>
        <v>905113000</v>
      </c>
      <c r="AA523" t="str">
        <f ca="1"/>
        <v/>
      </c>
      <c r="AB523">
        <f ca="1"/>
        <v>-365344000</v>
      </c>
      <c r="AC523">
        <f ca="1"/>
        <v>112000</v>
      </c>
      <c r="AD523">
        <f ca="1"/>
        <v>111697994</v>
      </c>
      <c r="AE523">
        <f ca="1"/>
        <v>48462000</v>
      </c>
      <c r="AF523" t="str">
        <f ca="1"/>
        <v/>
      </c>
      <c r="AG523">
        <f ca="1"/>
        <v>13451000</v>
      </c>
      <c r="AH523">
        <f ca="1"/>
        <v>-11004000</v>
      </c>
      <c r="AI523">
        <f ca="1"/>
        <v>139837000</v>
      </c>
      <c r="AJ523">
        <f ca="1"/>
        <v>59466000</v>
      </c>
      <c r="AK523">
        <f ca="1"/>
        <v>3978000</v>
      </c>
      <c r="AL523">
        <f ca="1"/>
        <v>-12066000</v>
      </c>
      <c r="AM523">
        <f ca="1"/>
        <v>10340000</v>
      </c>
      <c r="AN523" t="str">
        <f ca="1"/>
        <v/>
      </c>
      <c r="AO523">
        <f ca="1"/>
        <v>185459000</v>
      </c>
      <c r="AP523" t="str">
        <f ca="1"/>
        <v/>
      </c>
      <c r="AQ523" t="str">
        <f ca="1"/>
        <v/>
      </c>
      <c r="AR523" t="str">
        <f ca="1"/>
        <v/>
      </c>
      <c r="AS523">
        <f ca="1"/>
        <v>-90394000</v>
      </c>
      <c r="AT523">
        <f ca="1"/>
        <v>-61186000</v>
      </c>
      <c r="AU523" t="str">
        <f ca="1"/>
        <v/>
      </c>
      <c r="AV523" t="str">
        <f ca="1"/>
        <v/>
      </c>
      <c r="AW523">
        <f ca="1"/>
        <v>-0.39</v>
      </c>
      <c r="AX523">
        <f ca="1"/>
        <v>12276000</v>
      </c>
      <c r="AY523" t="str">
        <f ca="1"/>
        <v/>
      </c>
      <c r="AZ523">
        <f ca="1"/>
        <v>2252000</v>
      </c>
      <c r="BA523">
        <f ca="1"/>
        <v>2252000</v>
      </c>
      <c r="BB523" t="str">
        <f ca="1"/>
        <v/>
      </c>
      <c r="BC523" t="str">
        <f ca="1"/>
        <v/>
      </c>
      <c r="BD523" t="str">
        <f ca="1"/>
        <v/>
      </c>
      <c r="BE523" t="str">
        <f ca="1"/>
        <v/>
      </c>
      <c r="BF523">
        <f ca="1"/>
        <v>1.09571521668296</v>
      </c>
      <c r="BG523" t="str">
        <f ca="1"/>
        <v/>
      </c>
      <c r="BH523" t="str">
        <f ca="1"/>
        <v/>
      </c>
      <c r="BI523" t="str">
        <f ca="1"/>
        <v/>
      </c>
      <c r="BJ523" t="str">
        <f ca="1"/>
        <v/>
      </c>
      <c r="BK523" t="str">
        <f ca="1"/>
        <v/>
      </c>
      <c r="BL523">
        <f ca="1"/>
        <v>0.27234467101222298</v>
      </c>
      <c r="BM523">
        <f ca="1"/>
        <v>0.21779497098646</v>
      </c>
      <c r="BN523">
        <f ca="1"/>
        <v>1.5856004844870999</v>
      </c>
      <c r="BO523">
        <f ca="1"/>
        <v>7.94693934594242</v>
      </c>
      <c r="BP523">
        <f ca="1"/>
        <v>-36.985251282051301</v>
      </c>
      <c r="BQ523">
        <f ca="1"/>
        <v>-1.3330932159851899E-2</v>
      </c>
      <c r="BR523" t="str">
        <f ca="1"/>
        <v/>
      </c>
      <c r="BS523">
        <f ca="1"/>
        <v>-6.2151982349165303E-9</v>
      </c>
    </row>
    <row r="524" spans="1:71" x14ac:dyDescent="0.3">
      <c r="A524">
        <f ca="1"/>
        <v>917273</v>
      </c>
      <c r="B524" t="str">
        <f ca="1"/>
        <v>RAMBUS INC</v>
      </c>
      <c r="C524" t="str">
        <f ca="1"/>
        <v>RMBS</v>
      </c>
      <c r="D524" t="str">
        <f ca="1"/>
        <v>04 Manufacturing</v>
      </c>
      <c r="E524" t="str">
        <f ca="1"/>
        <v>Semiconductors &amp; Related Devices</v>
      </c>
      <c r="F524" t="str">
        <f ca="1"/>
        <v>3674</v>
      </c>
      <c r="G524" t="str">
        <f ca="1"/>
        <v>4453 NORTH FIRST STREET, SUITE 100 SAN JOSE, CA 95134</v>
      </c>
      <c r="H524">
        <f ca="1"/>
        <v>2019</v>
      </c>
      <c r="I524" t="str">
        <f ca="1"/>
        <v>FY</v>
      </c>
      <c r="J524">
        <f ca="1"/>
        <v>11.381064</v>
      </c>
      <c r="K524">
        <f ca="1"/>
        <v>1338986000</v>
      </c>
      <c r="L524">
        <f ca="1"/>
        <v>664679000</v>
      </c>
      <c r="M524">
        <f ca="1"/>
        <v>102176000</v>
      </c>
      <c r="N524">
        <f ca="1"/>
        <v>44039000</v>
      </c>
      <c r="O524">
        <f ca="1"/>
        <v>10086000</v>
      </c>
      <c r="P524" t="str">
        <f ca="1"/>
        <v/>
      </c>
      <c r="Q524">
        <f ca="1"/>
        <v>44714000</v>
      </c>
      <c r="R524">
        <f ca="1"/>
        <v>54900000</v>
      </c>
      <c r="S524">
        <f ca="1"/>
        <v>183465000</v>
      </c>
      <c r="T524">
        <f ca="1"/>
        <v>368068000</v>
      </c>
      <c r="U524">
        <f ca="1"/>
        <v>86179000</v>
      </c>
      <c r="V524">
        <f ca="1"/>
        <v>9549000</v>
      </c>
      <c r="W524" t="str">
        <f ca="1"/>
        <v/>
      </c>
      <c r="X524" t="str">
        <f ca="1"/>
        <v/>
      </c>
      <c r="Y524" t="str">
        <f ca="1"/>
        <v/>
      </c>
      <c r="Z524">
        <f ca="1"/>
        <v>970918000</v>
      </c>
      <c r="AA524" t="str">
        <f ca="1"/>
        <v/>
      </c>
      <c r="AB524">
        <f ca="1"/>
        <v>-290244000</v>
      </c>
      <c r="AC524">
        <f ca="1"/>
        <v>112000</v>
      </c>
      <c r="AD524">
        <f ca="1"/>
        <v>112131352</v>
      </c>
      <c r="AE524" t="str">
        <f ca="1"/>
        <v/>
      </c>
      <c r="AF524" t="str">
        <f ca="1"/>
        <v/>
      </c>
      <c r="AG524">
        <f ca="1"/>
        <v>24219000</v>
      </c>
      <c r="AH524">
        <f ca="1"/>
        <v>-13211000</v>
      </c>
      <c r="AI524">
        <f ca="1"/>
        <v>156815000</v>
      </c>
      <c r="AJ524" t="str">
        <f ca="1"/>
        <v/>
      </c>
      <c r="AK524">
        <f ca="1"/>
        <v>3403000</v>
      </c>
      <c r="AL524">
        <f ca="1"/>
        <v>-9532000</v>
      </c>
      <c r="AM524">
        <f ca="1"/>
        <v>9852000</v>
      </c>
      <c r="AN524" t="str">
        <f ca="1"/>
        <v/>
      </c>
      <c r="AO524">
        <f ca="1"/>
        <v>128535000</v>
      </c>
      <c r="AP524" t="str">
        <f ca="1"/>
        <v/>
      </c>
      <c r="AQ524" t="str">
        <f ca="1"/>
        <v/>
      </c>
      <c r="AR524" t="str">
        <f ca="1"/>
        <v/>
      </c>
      <c r="AS524">
        <f ca="1"/>
        <v>-141474000</v>
      </c>
      <c r="AT524">
        <f ca="1"/>
        <v>-298000</v>
      </c>
      <c r="AU524" t="str">
        <f ca="1"/>
        <v/>
      </c>
      <c r="AV524" t="str">
        <f ca="1"/>
        <v/>
      </c>
      <c r="AW524">
        <f ca="1"/>
        <v>-0.81</v>
      </c>
      <c r="AX524">
        <f ca="1"/>
        <v>8429000</v>
      </c>
      <c r="AY524" t="str">
        <f ca="1"/>
        <v/>
      </c>
      <c r="AZ524">
        <f ca="1"/>
        <v>3723000</v>
      </c>
      <c r="BA524">
        <f ca="1"/>
        <v>3723000</v>
      </c>
      <c r="BB524" t="str">
        <f ca="1"/>
        <v/>
      </c>
      <c r="BC524" t="str">
        <f ca="1"/>
        <v/>
      </c>
      <c r="BD524" t="str">
        <f ca="1"/>
        <v/>
      </c>
      <c r="BE524" t="str">
        <f ca="1"/>
        <v/>
      </c>
      <c r="BF524">
        <f ca="1"/>
        <v>2.8732945782417798</v>
      </c>
      <c r="BG524" t="str">
        <f ca="1"/>
        <v/>
      </c>
      <c r="BH524" t="str">
        <f ca="1"/>
        <v/>
      </c>
      <c r="BI524" t="str">
        <f ca="1"/>
        <v/>
      </c>
      <c r="BJ524" t="str">
        <f ca="1"/>
        <v/>
      </c>
      <c r="BK524" t="str">
        <f ca="1"/>
        <v/>
      </c>
      <c r="BL524">
        <f ca="1"/>
        <v>0.27488562240381897</v>
      </c>
      <c r="BM524">
        <f ca="1"/>
        <v>0.37789281364190003</v>
      </c>
      <c r="BN524">
        <f ca="1"/>
        <v>1.18562526833683</v>
      </c>
      <c r="BO524">
        <f ca="1"/>
        <v>7.5957367804221398</v>
      </c>
      <c r="BP524">
        <f ca="1"/>
        <v>-14.0506962962963</v>
      </c>
      <c r="BQ524">
        <f ca="1"/>
        <v>-9.8175129104620604E-3</v>
      </c>
      <c r="BR524" t="str">
        <f ca="1"/>
        <v/>
      </c>
      <c r="BS524">
        <f ca="1"/>
        <v>-9.4947893024951695E-9</v>
      </c>
    </row>
    <row r="525" spans="1:71" x14ac:dyDescent="0.3">
      <c r="A525">
        <f ca="1"/>
        <v>917273</v>
      </c>
      <c r="B525" t="str">
        <f ca="1"/>
        <v>RAMBUS INC</v>
      </c>
      <c r="C525" t="str">
        <f ca="1"/>
        <v>RMBS</v>
      </c>
      <c r="D525" t="str">
        <f ca="1"/>
        <v>04 Manufacturing</v>
      </c>
      <c r="E525" t="str">
        <f ca="1"/>
        <v>Semiconductors &amp; Related Devices</v>
      </c>
      <c r="F525" t="str">
        <f ca="1"/>
        <v>3674</v>
      </c>
      <c r="G525" t="str">
        <f ca="1"/>
        <v>4453 NORTH FIRST STREET, SUITE 100 SAN JOSE, CA 95134</v>
      </c>
      <c r="H525">
        <f ca="1"/>
        <v>2018</v>
      </c>
      <c r="I525" t="str">
        <f ca="1"/>
        <v>FY</v>
      </c>
      <c r="J525">
        <f ca="1"/>
        <v>11.920189000000001</v>
      </c>
      <c r="K525">
        <f ca="1"/>
        <v>1361155000</v>
      </c>
      <c r="L525">
        <f ca="1"/>
        <v>527750000</v>
      </c>
      <c r="M525">
        <f ca="1"/>
        <v>115924000</v>
      </c>
      <c r="N525">
        <f ca="1"/>
        <v>50863000</v>
      </c>
      <c r="O525">
        <f ca="1"/>
        <v>6772000</v>
      </c>
      <c r="P525" t="str">
        <f ca="1"/>
        <v/>
      </c>
      <c r="Q525">
        <f ca="1"/>
        <v>57028000</v>
      </c>
      <c r="R525">
        <f ca="1"/>
        <v>59936000</v>
      </c>
      <c r="S525">
        <f ca="1"/>
        <v>207178000</v>
      </c>
      <c r="T525">
        <f ca="1"/>
        <v>349043000</v>
      </c>
      <c r="U525">
        <f ca="1"/>
        <v>69285000</v>
      </c>
      <c r="V525">
        <f ca="1"/>
        <v>7392000</v>
      </c>
      <c r="W525" t="str">
        <f ca="1"/>
        <v/>
      </c>
      <c r="X525" t="str">
        <f ca="1"/>
        <v/>
      </c>
      <c r="Y525" t="str">
        <f ca="1"/>
        <v/>
      </c>
      <c r="Z525">
        <f ca="1"/>
        <v>1012112000</v>
      </c>
      <c r="AA525" t="str">
        <f ca="1"/>
        <v/>
      </c>
      <c r="AB525">
        <f ca="1"/>
        <v>-204294000</v>
      </c>
      <c r="AC525">
        <f ca="1"/>
        <v>109000</v>
      </c>
      <c r="AD525">
        <f ca="1"/>
        <v>109017708</v>
      </c>
      <c r="AE525" t="str">
        <f ca="1"/>
        <v/>
      </c>
      <c r="AF525" t="str">
        <f ca="1"/>
        <v/>
      </c>
      <c r="AG525">
        <f ca="1"/>
        <v>35402000</v>
      </c>
      <c r="AH525">
        <f ca="1"/>
        <v>-4200000</v>
      </c>
      <c r="AI525">
        <f ca="1"/>
        <v>158339000</v>
      </c>
      <c r="AJ525" t="str">
        <f ca="1"/>
        <v/>
      </c>
      <c r="AK525">
        <f ca="1"/>
        <v>87329000</v>
      </c>
      <c r="AL525">
        <f ca="1"/>
        <v>-2018000</v>
      </c>
      <c r="AM525">
        <f ca="1"/>
        <v>16282000</v>
      </c>
      <c r="AN525" t="str">
        <f ca="1"/>
        <v/>
      </c>
      <c r="AO525">
        <f ca="1"/>
        <v>87117000</v>
      </c>
      <c r="AP525" t="str">
        <f ca="1"/>
        <v/>
      </c>
      <c r="AQ525" t="str">
        <f ca="1"/>
        <v/>
      </c>
      <c r="AR525" t="str">
        <f ca="1"/>
        <v/>
      </c>
      <c r="AS525">
        <f ca="1"/>
        <v>-68036000</v>
      </c>
      <c r="AT525">
        <f ca="1"/>
        <v>-127684000</v>
      </c>
      <c r="AU525" t="str">
        <f ca="1"/>
        <v/>
      </c>
      <c r="AV525" t="str">
        <f ca="1"/>
        <v/>
      </c>
      <c r="AW525">
        <f ca="1"/>
        <v>-1.46</v>
      </c>
      <c r="AX525">
        <f ca="1"/>
        <v>5965500</v>
      </c>
      <c r="AY525" t="str">
        <f ca="1"/>
        <v/>
      </c>
      <c r="AZ525">
        <f ca="1"/>
        <v>101593000</v>
      </c>
      <c r="BA525">
        <f ca="1"/>
        <v>101593000</v>
      </c>
      <c r="BB525" t="str">
        <f ca="1"/>
        <v/>
      </c>
      <c r="BC525" t="str">
        <f ca="1"/>
        <v/>
      </c>
      <c r="BD525" t="str">
        <f ca="1"/>
        <v/>
      </c>
      <c r="BE525" t="str">
        <f ca="1"/>
        <v/>
      </c>
      <c r="BF525">
        <f ca="1"/>
        <v>5.9344564579666397</v>
      </c>
      <c r="BG525" t="str">
        <f ca="1"/>
        <v/>
      </c>
      <c r="BH525" t="str">
        <f ca="1"/>
        <v/>
      </c>
      <c r="BI525" t="str">
        <f ca="1"/>
        <v/>
      </c>
      <c r="BJ525" t="str">
        <f ca="1"/>
        <v/>
      </c>
      <c r="BK525" t="str">
        <f ca="1"/>
        <v/>
      </c>
      <c r="BL525">
        <f ca="1"/>
        <v>0.25643148649492498</v>
      </c>
      <c r="BM525">
        <f ca="1"/>
        <v>6.2395897309912796</v>
      </c>
      <c r="BN525">
        <f ca="1"/>
        <v>1.6731471458468601</v>
      </c>
      <c r="BO525">
        <f ca="1"/>
        <v>7.5193476221404296</v>
      </c>
      <c r="BP525">
        <f ca="1"/>
        <v>-8.1645130136986293</v>
      </c>
      <c r="BQ525">
        <f ca="1"/>
        <v>-1.9938504829505E-3</v>
      </c>
      <c r="BR525" t="str">
        <f ca="1"/>
        <v/>
      </c>
      <c r="BS525">
        <f ca="1"/>
        <v>-1.7195207585721701E-8</v>
      </c>
    </row>
    <row r="526" spans="1:71" x14ac:dyDescent="0.3">
      <c r="A526">
        <f ca="1"/>
        <v>917273</v>
      </c>
      <c r="B526" t="str">
        <f ca="1"/>
        <v>RAMBUS INC</v>
      </c>
      <c r="C526" t="str">
        <f ca="1"/>
        <v>RMBS</v>
      </c>
      <c r="D526" t="str">
        <f ca="1"/>
        <v>04 Manufacturing</v>
      </c>
      <c r="E526" t="str">
        <f ca="1"/>
        <v>Semiconductors &amp; Related Devices</v>
      </c>
      <c r="F526" t="str">
        <f ca="1"/>
        <v>3674</v>
      </c>
      <c r="G526" t="str">
        <f ca="1"/>
        <v>4453 NORTH FIRST STREET, SUITE 100 SAN JOSE, CA 95134</v>
      </c>
      <c r="H526">
        <f ca="1"/>
        <v>2017</v>
      </c>
      <c r="I526" t="str">
        <f ca="1"/>
        <v>FY</v>
      </c>
      <c r="J526">
        <f ca="1"/>
        <v>13.200172999999999</v>
      </c>
      <c r="K526">
        <f ca="1"/>
        <v>891072000</v>
      </c>
      <c r="L526">
        <f ca="1"/>
        <v>371744000</v>
      </c>
      <c r="M526">
        <f ca="1"/>
        <v>225844000</v>
      </c>
      <c r="N526">
        <f ca="1"/>
        <v>25892000</v>
      </c>
      <c r="O526">
        <f ca="1"/>
        <v>5159000</v>
      </c>
      <c r="P526" t="str">
        <f ca="1"/>
        <v/>
      </c>
      <c r="Q526">
        <f ca="1"/>
        <v>54303000</v>
      </c>
      <c r="R526">
        <f ca="1"/>
        <v>91722000</v>
      </c>
      <c r="S526">
        <f ca="1"/>
        <v>209661000</v>
      </c>
      <c r="T526">
        <f ca="1"/>
        <v>319488000</v>
      </c>
      <c r="U526">
        <f ca="1"/>
        <v>132842000</v>
      </c>
      <c r="V526">
        <f ca="1"/>
        <v>9614000</v>
      </c>
      <c r="W526" t="str">
        <f ca="1"/>
        <v/>
      </c>
      <c r="X526" t="str">
        <f ca="1"/>
        <v/>
      </c>
      <c r="Y526" t="str">
        <f ca="1"/>
        <v/>
      </c>
      <c r="Z526">
        <f ca="1"/>
        <v>571584000</v>
      </c>
      <c r="AA526" t="str">
        <f ca="1"/>
        <v/>
      </c>
      <c r="AB526">
        <f ca="1"/>
        <v>-636227000</v>
      </c>
      <c r="AC526">
        <f ca="1"/>
        <v>110000</v>
      </c>
      <c r="AD526">
        <f ca="1"/>
        <v>109763967</v>
      </c>
      <c r="AE526" t="str">
        <f ca="1"/>
        <v/>
      </c>
      <c r="AF526" t="str">
        <f ca="1"/>
        <v/>
      </c>
      <c r="AG526">
        <f ca="1"/>
        <v>55364000</v>
      </c>
      <c r="AH526">
        <f ca="1"/>
        <v>15719000</v>
      </c>
      <c r="AI526">
        <f ca="1"/>
        <v>149135000</v>
      </c>
      <c r="AJ526" t="str">
        <f ca="1"/>
        <v/>
      </c>
      <c r="AK526">
        <f ca="1"/>
        <v>63851000</v>
      </c>
      <c r="AL526">
        <f ca="1"/>
        <v>-36168000</v>
      </c>
      <c r="AM526">
        <f ca="1"/>
        <v>13720000</v>
      </c>
      <c r="AN526" t="str">
        <f ca="1"/>
        <v/>
      </c>
      <c r="AO526">
        <f ca="1"/>
        <v>117437000</v>
      </c>
      <c r="AP526" t="str">
        <f ca="1"/>
        <v/>
      </c>
      <c r="AQ526" t="str">
        <f ca="1"/>
        <v/>
      </c>
      <c r="AR526" t="str">
        <f ca="1"/>
        <v/>
      </c>
      <c r="AS526">
        <f ca="1"/>
        <v>-75471000</v>
      </c>
      <c r="AT526">
        <f ca="1"/>
        <v>46445000</v>
      </c>
      <c r="AU526" t="str">
        <f ca="1"/>
        <v/>
      </c>
      <c r="AV526" t="str">
        <f ca="1"/>
        <v/>
      </c>
      <c r="AW526">
        <f ca="1"/>
        <v>-0.21</v>
      </c>
      <c r="AX526" t="str">
        <f ca="1"/>
        <v/>
      </c>
      <c r="AY526" t="str">
        <f ca="1"/>
        <v/>
      </c>
      <c r="AZ526">
        <f ca="1"/>
        <v>41403000</v>
      </c>
      <c r="BA526">
        <f ca="1"/>
        <v>41403000</v>
      </c>
      <c r="BB526" t="str">
        <f ca="1"/>
        <v/>
      </c>
      <c r="BC526" t="str">
        <f ca="1"/>
        <v/>
      </c>
      <c r="BD526" t="str">
        <f ca="1"/>
        <v/>
      </c>
      <c r="BE526" t="str">
        <f ca="1"/>
        <v/>
      </c>
      <c r="BF526" t="str">
        <f ca="1"/>
        <v/>
      </c>
      <c r="BG526" t="str">
        <f ca="1"/>
        <v/>
      </c>
      <c r="BH526" t="str">
        <f ca="1"/>
        <v/>
      </c>
      <c r="BI526" t="str">
        <f ca="1"/>
        <v/>
      </c>
      <c r="BJ526" t="str">
        <f ca="1"/>
        <v/>
      </c>
      <c r="BK526" t="str">
        <f ca="1"/>
        <v/>
      </c>
      <c r="BL526">
        <f ca="1"/>
        <v>0.358543417366947</v>
      </c>
      <c r="BM526">
        <f ca="1"/>
        <v>3.0177113702623899</v>
      </c>
      <c r="BN526">
        <f ca="1"/>
        <v>1.70009484952048</v>
      </c>
      <c r="BO526">
        <f ca="1"/>
        <v>2.7595564655756499</v>
      </c>
      <c r="BP526">
        <f ca="1"/>
        <v>-62.857966666666698</v>
      </c>
      <c r="BQ526">
        <f ca="1"/>
        <v>-6.3276788713469895E-2</v>
      </c>
      <c r="BR526" t="str">
        <f ca="1"/>
        <v/>
      </c>
      <c r="BS526">
        <f ca="1"/>
        <v>-4.8497444470104096E-9</v>
      </c>
    </row>
    <row r="527" spans="1:71" x14ac:dyDescent="0.3">
      <c r="A527">
        <f ca="1"/>
        <v>1329394</v>
      </c>
      <c r="B527" t="str">
        <f ca="1"/>
        <v>Silicon Motion Technology CORP</v>
      </c>
      <c r="C527" t="str">
        <f ca="1"/>
        <v>SIMO</v>
      </c>
      <c r="D527" t="str">
        <f ca="1"/>
        <v>04 Manufacturing</v>
      </c>
      <c r="E527" t="str">
        <f ca="1"/>
        <v>Semiconductors &amp; Related Devices</v>
      </c>
      <c r="F527" t="str">
        <f ca="1"/>
        <v>3674</v>
      </c>
      <c r="G527" t="str">
        <f ca="1"/>
        <v>FLAT C, 19/F, WING CHEONG COMMERCIAL BLD NOS 19-25 JERVOIS STREET HONG KONG ISLAND, K3 000</v>
      </c>
      <c r="H527">
        <f ca="1"/>
        <v>2026</v>
      </c>
      <c r="I527" t="str">
        <f ca="1"/>
        <v>FY</v>
      </c>
      <c r="J527">
        <f ca="1"/>
        <v>121.129305</v>
      </c>
      <c r="K527" t="str">
        <f ca="1"/>
        <v/>
      </c>
      <c r="L527" t="str">
        <f ca="1"/>
        <v/>
      </c>
      <c r="M527" t="str">
        <f ca="1"/>
        <v/>
      </c>
      <c r="N527" t="str">
        <f ca="1"/>
        <v/>
      </c>
      <c r="O527" t="str">
        <f ca="1"/>
        <v/>
      </c>
      <c r="P527" t="str">
        <f ca="1"/>
        <v/>
      </c>
      <c r="Q527" t="str">
        <f ca="1"/>
        <v/>
      </c>
      <c r="R527" t="str">
        <f ca="1"/>
        <v/>
      </c>
      <c r="S527" t="str">
        <f ca="1"/>
        <v/>
      </c>
      <c r="T527" t="str">
        <f ca="1"/>
        <v/>
      </c>
      <c r="U527" t="str">
        <f ca="1"/>
        <v/>
      </c>
      <c r="V527" t="str">
        <f ca="1"/>
        <v/>
      </c>
      <c r="W527" t="str">
        <f ca="1"/>
        <v/>
      </c>
      <c r="X527" t="str">
        <f ca="1"/>
        <v/>
      </c>
      <c r="Y527" t="str">
        <f ca="1"/>
        <v/>
      </c>
      <c r="Z527" t="str">
        <f ca="1"/>
        <v/>
      </c>
      <c r="AA527" t="str">
        <f ca="1"/>
        <v/>
      </c>
      <c r="AB527" t="str">
        <f ca="1"/>
        <v/>
      </c>
      <c r="AC527" t="str">
        <f ca="1"/>
        <v/>
      </c>
      <c r="AD527" t="str">
        <f ca="1"/>
        <v/>
      </c>
      <c r="AE527" t="str">
        <f ca="1"/>
        <v/>
      </c>
      <c r="AF527" t="str">
        <f ca="1"/>
        <v/>
      </c>
      <c r="AG527" t="str">
        <f ca="1"/>
        <v/>
      </c>
      <c r="AH527" t="str">
        <f ca="1"/>
        <v/>
      </c>
      <c r="AI527" t="str">
        <f ca="1"/>
        <v/>
      </c>
      <c r="AJ527" t="str">
        <f ca="1"/>
        <v/>
      </c>
      <c r="AK527" t="str">
        <f ca="1"/>
        <v/>
      </c>
      <c r="AL527" t="str">
        <f ca="1"/>
        <v/>
      </c>
      <c r="AM527" t="str">
        <f ca="1"/>
        <v/>
      </c>
      <c r="AN527" t="str">
        <f ca="1"/>
        <v/>
      </c>
      <c r="AO527" t="str">
        <f ca="1"/>
        <v/>
      </c>
      <c r="AP527" t="str">
        <f ca="1"/>
        <v/>
      </c>
      <c r="AQ527" t="str">
        <f ca="1"/>
        <v/>
      </c>
      <c r="AR527" t="str">
        <f ca="1"/>
        <v/>
      </c>
      <c r="AS527" t="str">
        <f ca="1"/>
        <v/>
      </c>
      <c r="AT527" t="str">
        <f ca="1"/>
        <v/>
      </c>
      <c r="AU527" t="str">
        <f ca="1"/>
        <v/>
      </c>
      <c r="AV527" t="str">
        <f ca="1"/>
        <v/>
      </c>
      <c r="AW527" t="str">
        <f ca="1"/>
        <v/>
      </c>
      <c r="AX527" t="str">
        <f ca="1"/>
        <v/>
      </c>
      <c r="AY527" t="str">
        <f ca="1"/>
        <v/>
      </c>
      <c r="AZ527" t="str">
        <f ca="1"/>
        <v/>
      </c>
      <c r="BA527" t="str">
        <f ca="1"/>
        <v/>
      </c>
      <c r="BB527" t="str">
        <f ca="1"/>
        <v/>
      </c>
      <c r="BC527" t="str">
        <f ca="1"/>
        <v/>
      </c>
      <c r="BD527" t="str">
        <f ca="1"/>
        <v/>
      </c>
      <c r="BE527" t="str">
        <f ca="1"/>
        <v/>
      </c>
      <c r="BF527" t="str">
        <f ca="1"/>
        <v/>
      </c>
      <c r="BG527" t="str">
        <f ca="1"/>
        <v/>
      </c>
      <c r="BH527" t="str">
        <f ca="1"/>
        <v/>
      </c>
      <c r="BI527" t="str">
        <f ca="1"/>
        <v/>
      </c>
      <c r="BJ527" t="str">
        <f ca="1"/>
        <v/>
      </c>
      <c r="BK527" t="str">
        <f ca="1"/>
        <v/>
      </c>
      <c r="BL527" t="str">
        <f ca="1"/>
        <v/>
      </c>
      <c r="BM527" t="str">
        <f ca="1"/>
        <v/>
      </c>
      <c r="BN527" t="str">
        <f ca="1"/>
        <v/>
      </c>
      <c r="BO527" t="str">
        <f ca="1"/>
        <v/>
      </c>
      <c r="BP527" t="str">
        <f ca="1"/>
        <v/>
      </c>
      <c r="BQ527" t="str">
        <f ca="1"/>
        <v/>
      </c>
      <c r="BR527" t="str">
        <f ca="1"/>
        <v/>
      </c>
      <c r="BS527" t="str">
        <f ca="1"/>
        <v/>
      </c>
    </row>
    <row r="528" spans="1:71" x14ac:dyDescent="0.3">
      <c r="A528">
        <f ca="1"/>
        <v>1329394</v>
      </c>
      <c r="B528" t="str">
        <f ca="1"/>
        <v>Silicon Motion Technology CORP</v>
      </c>
      <c r="C528" t="str">
        <f ca="1"/>
        <v>SIMO</v>
      </c>
      <c r="D528" t="str">
        <f ca="1"/>
        <v>04 Manufacturing</v>
      </c>
      <c r="E528" t="str">
        <f ca="1"/>
        <v>Semiconductors &amp; Related Devices</v>
      </c>
      <c r="F528" t="str">
        <f ca="1"/>
        <v>3674</v>
      </c>
      <c r="G528" t="str">
        <f ca="1"/>
        <v>FLAT C, 19/F, WING CHEONG COMMERCIAL BLD NOS 19-25 JERVOIS STREET HONG KONG ISLAND, K3 000</v>
      </c>
      <c r="H528">
        <f ca="1"/>
        <v>2025</v>
      </c>
      <c r="I528" t="str">
        <f ca="1"/>
        <v>FY</v>
      </c>
      <c r="J528">
        <f ca="1"/>
        <v>67.868489999999994</v>
      </c>
      <c r="K528" t="str">
        <f ca="1"/>
        <v/>
      </c>
      <c r="L528" t="str">
        <f ca="1"/>
        <v/>
      </c>
      <c r="M528" t="str">
        <f ca="1"/>
        <v/>
      </c>
      <c r="N528" t="str">
        <f ca="1"/>
        <v/>
      </c>
      <c r="O528" t="str">
        <f ca="1"/>
        <v/>
      </c>
      <c r="P528" t="str">
        <f ca="1"/>
        <v/>
      </c>
      <c r="Q528" t="str">
        <f ca="1"/>
        <v/>
      </c>
      <c r="R528" t="str">
        <f ca="1"/>
        <v/>
      </c>
      <c r="S528" t="str">
        <f ca="1"/>
        <v/>
      </c>
      <c r="T528" t="str">
        <f ca="1"/>
        <v/>
      </c>
      <c r="U528" t="str">
        <f ca="1"/>
        <v/>
      </c>
      <c r="V528" t="str">
        <f ca="1"/>
        <v/>
      </c>
      <c r="W528" t="str">
        <f ca="1"/>
        <v/>
      </c>
      <c r="X528" t="str">
        <f ca="1"/>
        <v/>
      </c>
      <c r="Y528" t="str">
        <f ca="1"/>
        <v/>
      </c>
      <c r="Z528" t="str">
        <f ca="1"/>
        <v/>
      </c>
      <c r="AA528" t="str">
        <f ca="1"/>
        <v/>
      </c>
      <c r="AB528" t="str">
        <f ca="1"/>
        <v/>
      </c>
      <c r="AC528" t="str">
        <f ca="1"/>
        <v/>
      </c>
      <c r="AD528" t="str">
        <f ca="1"/>
        <v/>
      </c>
      <c r="AE528" t="str">
        <f ca="1"/>
        <v/>
      </c>
      <c r="AF528" t="str">
        <f ca="1"/>
        <v/>
      </c>
      <c r="AG528" t="str">
        <f ca="1"/>
        <v/>
      </c>
      <c r="AH528" t="str">
        <f ca="1"/>
        <v/>
      </c>
      <c r="AI528" t="str">
        <f ca="1"/>
        <v/>
      </c>
      <c r="AJ528" t="str">
        <f ca="1"/>
        <v/>
      </c>
      <c r="AK528" t="str">
        <f ca="1"/>
        <v/>
      </c>
      <c r="AL528" t="str">
        <f ca="1"/>
        <v/>
      </c>
      <c r="AM528" t="str">
        <f ca="1"/>
        <v/>
      </c>
      <c r="AN528" t="str">
        <f ca="1"/>
        <v/>
      </c>
      <c r="AO528" t="str">
        <f ca="1"/>
        <v/>
      </c>
      <c r="AP528" t="str">
        <f ca="1"/>
        <v/>
      </c>
      <c r="AQ528" t="str">
        <f ca="1"/>
        <v/>
      </c>
      <c r="AR528" t="str">
        <f ca="1"/>
        <v/>
      </c>
      <c r="AS528" t="str">
        <f ca="1"/>
        <v/>
      </c>
      <c r="AT528" t="str">
        <f ca="1"/>
        <v/>
      </c>
      <c r="AU528" t="str">
        <f ca="1"/>
        <v/>
      </c>
      <c r="AV528" t="str">
        <f ca="1"/>
        <v/>
      </c>
      <c r="AW528" t="str">
        <f ca="1"/>
        <v/>
      </c>
      <c r="AX528" t="str">
        <f ca="1"/>
        <v/>
      </c>
      <c r="AY528" t="str">
        <f ca="1"/>
        <v/>
      </c>
      <c r="AZ528" t="str">
        <f ca="1"/>
        <v/>
      </c>
      <c r="BA528" t="str">
        <f ca="1"/>
        <v/>
      </c>
      <c r="BB528" t="str">
        <f ca="1"/>
        <v/>
      </c>
      <c r="BC528" t="str">
        <f ca="1"/>
        <v/>
      </c>
      <c r="BD528" t="str">
        <f ca="1"/>
        <v/>
      </c>
      <c r="BE528" t="str">
        <f ca="1"/>
        <v/>
      </c>
      <c r="BF528" t="str">
        <f ca="1"/>
        <v/>
      </c>
      <c r="BG528" t="str">
        <f ca="1"/>
        <v/>
      </c>
      <c r="BH528" t="str">
        <f ca="1"/>
        <v/>
      </c>
      <c r="BI528" t="str">
        <f ca="1"/>
        <v/>
      </c>
      <c r="BJ528" t="str">
        <f ca="1"/>
        <v/>
      </c>
      <c r="BK528" t="str">
        <f ca="1"/>
        <v/>
      </c>
      <c r="BL528" t="str">
        <f ca="1"/>
        <v/>
      </c>
      <c r="BM528" t="str">
        <f ca="1"/>
        <v/>
      </c>
      <c r="BN528" t="str">
        <f ca="1"/>
        <v/>
      </c>
      <c r="BO528" t="str">
        <f ca="1"/>
        <v/>
      </c>
      <c r="BP528" t="str">
        <f ca="1"/>
        <v/>
      </c>
      <c r="BQ528" t="str">
        <f ca="1"/>
        <v/>
      </c>
      <c r="BR528" t="str">
        <f ca="1"/>
        <v/>
      </c>
      <c r="BS528" t="str">
        <f ca="1"/>
        <v/>
      </c>
    </row>
    <row r="529" spans="1:71" x14ac:dyDescent="0.3">
      <c r="A529">
        <f ca="1"/>
        <v>1329394</v>
      </c>
      <c r="B529" t="str">
        <f ca="1"/>
        <v>Silicon Motion Technology CORP</v>
      </c>
      <c r="C529" t="str">
        <f ca="1"/>
        <v>SIMO</v>
      </c>
      <c r="D529" t="str">
        <f ca="1"/>
        <v>04 Manufacturing</v>
      </c>
      <c r="E529" t="str">
        <f ca="1"/>
        <v>Semiconductors &amp; Related Devices</v>
      </c>
      <c r="F529" t="str">
        <f ca="1"/>
        <v>3674</v>
      </c>
      <c r="G529" t="str">
        <f ca="1"/>
        <v>FLAT C, 19/F, WING CHEONG COMMERCIAL BLD NOS 19-25 JERVOIS STREET HONG KONG ISLAND, K3 000</v>
      </c>
      <c r="H529">
        <f ca="1"/>
        <v>2024</v>
      </c>
      <c r="I529" t="str">
        <f ca="1"/>
        <v>FY</v>
      </c>
      <c r="J529">
        <f ca="1"/>
        <v>64.576847999999998</v>
      </c>
      <c r="K529" t="str">
        <f ca="1"/>
        <v/>
      </c>
      <c r="L529" t="str">
        <f ca="1"/>
        <v/>
      </c>
      <c r="M529" t="str">
        <f ca="1"/>
        <v/>
      </c>
      <c r="N529" t="str">
        <f ca="1"/>
        <v/>
      </c>
      <c r="O529" t="str">
        <f ca="1"/>
        <v/>
      </c>
      <c r="P529" t="str">
        <f ca="1"/>
        <v/>
      </c>
      <c r="Q529" t="str">
        <f ca="1"/>
        <v/>
      </c>
      <c r="R529" t="str">
        <f ca="1"/>
        <v/>
      </c>
      <c r="S529" t="str">
        <f ca="1"/>
        <v/>
      </c>
      <c r="T529" t="str">
        <f ca="1"/>
        <v/>
      </c>
      <c r="U529" t="str">
        <f ca="1"/>
        <v/>
      </c>
      <c r="V529" t="str">
        <f ca="1"/>
        <v/>
      </c>
      <c r="W529" t="str">
        <f ca="1"/>
        <v/>
      </c>
      <c r="X529" t="str">
        <f ca="1"/>
        <v/>
      </c>
      <c r="Y529" t="str">
        <f ca="1"/>
        <v/>
      </c>
      <c r="Z529" t="str">
        <f ca="1"/>
        <v/>
      </c>
      <c r="AA529" t="str">
        <f ca="1"/>
        <v/>
      </c>
      <c r="AB529" t="str">
        <f ca="1"/>
        <v/>
      </c>
      <c r="AC529" t="str">
        <f ca="1"/>
        <v/>
      </c>
      <c r="AD529" t="str">
        <f ca="1"/>
        <v/>
      </c>
      <c r="AE529" t="str">
        <f ca="1"/>
        <v/>
      </c>
      <c r="AF529" t="str">
        <f ca="1"/>
        <v/>
      </c>
      <c r="AG529" t="str">
        <f ca="1"/>
        <v/>
      </c>
      <c r="AH529" t="str">
        <f ca="1"/>
        <v/>
      </c>
      <c r="AI529" t="str">
        <f ca="1"/>
        <v/>
      </c>
      <c r="AJ529" t="str">
        <f ca="1"/>
        <v/>
      </c>
      <c r="AK529" t="str">
        <f ca="1"/>
        <v/>
      </c>
      <c r="AL529" t="str">
        <f ca="1"/>
        <v/>
      </c>
      <c r="AM529" t="str">
        <f ca="1"/>
        <v/>
      </c>
      <c r="AN529" t="str">
        <f ca="1"/>
        <v/>
      </c>
      <c r="AO529" t="str">
        <f ca="1"/>
        <v/>
      </c>
      <c r="AP529" t="str">
        <f ca="1"/>
        <v/>
      </c>
      <c r="AQ529" t="str">
        <f ca="1"/>
        <v/>
      </c>
      <c r="AR529" t="str">
        <f ca="1"/>
        <v/>
      </c>
      <c r="AS529" t="str">
        <f ca="1"/>
        <v/>
      </c>
      <c r="AT529" t="str">
        <f ca="1"/>
        <v/>
      </c>
      <c r="AU529" t="str">
        <f ca="1"/>
        <v/>
      </c>
      <c r="AV529" t="str">
        <f ca="1"/>
        <v/>
      </c>
      <c r="AW529" t="str">
        <f ca="1"/>
        <v/>
      </c>
      <c r="AX529" t="str">
        <f ca="1"/>
        <v/>
      </c>
      <c r="AY529" t="str">
        <f ca="1"/>
        <v/>
      </c>
      <c r="AZ529" t="str">
        <f ca="1"/>
        <v/>
      </c>
      <c r="BA529" t="str">
        <f ca="1"/>
        <v/>
      </c>
      <c r="BB529" t="str">
        <f ca="1"/>
        <v/>
      </c>
      <c r="BC529" t="str">
        <f ca="1"/>
        <v/>
      </c>
      <c r="BD529" t="str">
        <f ca="1"/>
        <v/>
      </c>
      <c r="BE529" t="str">
        <f ca="1"/>
        <v/>
      </c>
      <c r="BF529" t="str">
        <f ca="1"/>
        <v/>
      </c>
      <c r="BG529" t="str">
        <f ca="1"/>
        <v/>
      </c>
      <c r="BH529" t="str">
        <f ca="1"/>
        <v/>
      </c>
      <c r="BI529" t="str">
        <f ca="1"/>
        <v/>
      </c>
      <c r="BJ529" t="str">
        <f ca="1"/>
        <v/>
      </c>
      <c r="BK529" t="str">
        <f ca="1"/>
        <v/>
      </c>
      <c r="BL529" t="str">
        <f ca="1"/>
        <v/>
      </c>
      <c r="BM529" t="str">
        <f ca="1"/>
        <v/>
      </c>
      <c r="BN529" t="str">
        <f ca="1"/>
        <v/>
      </c>
      <c r="BO529" t="str">
        <f ca="1"/>
        <v/>
      </c>
      <c r="BP529" t="str">
        <f ca="1"/>
        <v/>
      </c>
      <c r="BQ529" t="str">
        <f ca="1"/>
        <v/>
      </c>
      <c r="BR529" t="str">
        <f ca="1"/>
        <v/>
      </c>
      <c r="BS529" t="str">
        <f ca="1"/>
        <v/>
      </c>
    </row>
    <row r="530" spans="1:71" x14ac:dyDescent="0.3">
      <c r="A530">
        <f ca="1"/>
        <v>1329394</v>
      </c>
      <c r="B530" t="str">
        <f ca="1"/>
        <v>Silicon Motion Technology CORP</v>
      </c>
      <c r="C530" t="str">
        <f ca="1"/>
        <v>SIMO</v>
      </c>
      <c r="D530" t="str">
        <f ca="1"/>
        <v>04 Manufacturing</v>
      </c>
      <c r="E530" t="str">
        <f ca="1"/>
        <v>Semiconductors &amp; Related Devices</v>
      </c>
      <c r="F530" t="str">
        <f ca="1"/>
        <v>3674</v>
      </c>
      <c r="G530" t="str">
        <f ca="1"/>
        <v>FLAT C, 19/F, WING CHEONG COMMERCIAL BLD NOS 19-25 JERVOIS STREET HONG KONG ISLAND, K3 000</v>
      </c>
      <c r="H530">
        <f ca="1"/>
        <v>2023</v>
      </c>
      <c r="I530" t="str">
        <f ca="1"/>
        <v>FY</v>
      </c>
      <c r="J530">
        <f ca="1"/>
        <v>58.442534000000002</v>
      </c>
      <c r="K530" t="str">
        <f ca="1"/>
        <v/>
      </c>
      <c r="L530" t="str">
        <f ca="1"/>
        <v/>
      </c>
      <c r="M530" t="str">
        <f ca="1"/>
        <v/>
      </c>
      <c r="N530" t="str">
        <f ca="1"/>
        <v/>
      </c>
      <c r="O530" t="str">
        <f ca="1"/>
        <v/>
      </c>
      <c r="P530" t="str">
        <f ca="1"/>
        <v/>
      </c>
      <c r="Q530" t="str">
        <f ca="1"/>
        <v/>
      </c>
      <c r="R530" t="str">
        <f ca="1"/>
        <v/>
      </c>
      <c r="S530" t="str">
        <f ca="1"/>
        <v/>
      </c>
      <c r="T530" t="str">
        <f ca="1"/>
        <v/>
      </c>
      <c r="U530" t="str">
        <f ca="1"/>
        <v/>
      </c>
      <c r="V530" t="str">
        <f ca="1"/>
        <v/>
      </c>
      <c r="W530" t="str">
        <f ca="1"/>
        <v/>
      </c>
      <c r="X530" t="str">
        <f ca="1"/>
        <v/>
      </c>
      <c r="Y530" t="str">
        <f ca="1"/>
        <v/>
      </c>
      <c r="Z530" t="str">
        <f ca="1"/>
        <v/>
      </c>
      <c r="AA530" t="str">
        <f ca="1"/>
        <v/>
      </c>
      <c r="AB530" t="str">
        <f ca="1"/>
        <v/>
      </c>
      <c r="AC530" t="str">
        <f ca="1"/>
        <v/>
      </c>
      <c r="AD530" t="str">
        <f ca="1"/>
        <v/>
      </c>
      <c r="AE530" t="str">
        <f ca="1"/>
        <v/>
      </c>
      <c r="AF530" t="str">
        <f ca="1"/>
        <v/>
      </c>
      <c r="AG530" t="str">
        <f ca="1"/>
        <v/>
      </c>
      <c r="AH530" t="str">
        <f ca="1"/>
        <v/>
      </c>
      <c r="AI530" t="str">
        <f ca="1"/>
        <v/>
      </c>
      <c r="AJ530" t="str">
        <f ca="1"/>
        <v/>
      </c>
      <c r="AK530" t="str">
        <f ca="1"/>
        <v/>
      </c>
      <c r="AL530" t="str">
        <f ca="1"/>
        <v/>
      </c>
      <c r="AM530" t="str">
        <f ca="1"/>
        <v/>
      </c>
      <c r="AN530" t="str">
        <f ca="1"/>
        <v/>
      </c>
      <c r="AO530" t="str">
        <f ca="1"/>
        <v/>
      </c>
      <c r="AP530" t="str">
        <f ca="1"/>
        <v/>
      </c>
      <c r="AQ530" t="str">
        <f ca="1"/>
        <v/>
      </c>
      <c r="AR530" t="str">
        <f ca="1"/>
        <v/>
      </c>
      <c r="AS530" t="str">
        <f ca="1"/>
        <v/>
      </c>
      <c r="AT530" t="str">
        <f ca="1"/>
        <v/>
      </c>
      <c r="AU530" t="str">
        <f ca="1"/>
        <v/>
      </c>
      <c r="AV530" t="str">
        <f ca="1"/>
        <v/>
      </c>
      <c r="AW530" t="str">
        <f ca="1"/>
        <v/>
      </c>
      <c r="AX530" t="str">
        <f ca="1"/>
        <v/>
      </c>
      <c r="AY530" t="str">
        <f ca="1"/>
        <v/>
      </c>
      <c r="AZ530" t="str">
        <f ca="1"/>
        <v/>
      </c>
      <c r="BA530" t="str">
        <f ca="1"/>
        <v/>
      </c>
      <c r="BB530" t="str">
        <f ca="1"/>
        <v/>
      </c>
      <c r="BC530" t="str">
        <f ca="1"/>
        <v/>
      </c>
      <c r="BD530" t="str">
        <f ca="1"/>
        <v/>
      </c>
      <c r="BE530" t="str">
        <f ca="1"/>
        <v/>
      </c>
      <c r="BF530" t="str">
        <f ca="1"/>
        <v/>
      </c>
      <c r="BG530" t="str">
        <f ca="1"/>
        <v/>
      </c>
      <c r="BH530" t="str">
        <f ca="1"/>
        <v/>
      </c>
      <c r="BI530" t="str">
        <f ca="1"/>
        <v/>
      </c>
      <c r="BJ530" t="str">
        <f ca="1"/>
        <v/>
      </c>
      <c r="BK530" t="str">
        <f ca="1"/>
        <v/>
      </c>
      <c r="BL530" t="str">
        <f ca="1"/>
        <v/>
      </c>
      <c r="BM530" t="str">
        <f ca="1"/>
        <v/>
      </c>
      <c r="BN530" t="str">
        <f ca="1"/>
        <v/>
      </c>
      <c r="BO530" t="str">
        <f ca="1"/>
        <v/>
      </c>
      <c r="BP530" t="str">
        <f ca="1"/>
        <v/>
      </c>
      <c r="BQ530" t="str">
        <f ca="1"/>
        <v/>
      </c>
      <c r="BR530" t="str">
        <f ca="1"/>
        <v/>
      </c>
      <c r="BS530" t="str">
        <f ca="1"/>
        <v/>
      </c>
    </row>
    <row r="531" spans="1:71" x14ac:dyDescent="0.3">
      <c r="A531">
        <f ca="1"/>
        <v>1329394</v>
      </c>
      <c r="B531" t="str">
        <f ca="1"/>
        <v>Silicon Motion Technology CORP</v>
      </c>
      <c r="C531" t="str">
        <f ca="1"/>
        <v>SIMO</v>
      </c>
      <c r="D531" t="str">
        <f ca="1"/>
        <v>04 Manufacturing</v>
      </c>
      <c r="E531" t="str">
        <f ca="1"/>
        <v>Semiconductors &amp; Related Devices</v>
      </c>
      <c r="F531" t="str">
        <f ca="1"/>
        <v>3674</v>
      </c>
      <c r="G531" t="str">
        <f ca="1"/>
        <v>FLAT C, 19/F, WING CHEONG COMMERCIAL BLD NOS 19-25 JERVOIS STREET HONG KONG ISLAND, K3 000</v>
      </c>
      <c r="H531">
        <f ca="1"/>
        <v>2022</v>
      </c>
      <c r="I531" t="str">
        <f ca="1"/>
        <v>FY</v>
      </c>
      <c r="J531">
        <f ca="1"/>
        <v>72.759210999999993</v>
      </c>
      <c r="K531" t="str">
        <f ca="1"/>
        <v/>
      </c>
      <c r="L531" t="str">
        <f ca="1"/>
        <v/>
      </c>
      <c r="M531" t="str">
        <f ca="1"/>
        <v/>
      </c>
      <c r="N531" t="str">
        <f ca="1"/>
        <v/>
      </c>
      <c r="O531" t="str">
        <f ca="1"/>
        <v/>
      </c>
      <c r="P531" t="str">
        <f ca="1"/>
        <v/>
      </c>
      <c r="Q531" t="str">
        <f ca="1"/>
        <v/>
      </c>
      <c r="R531" t="str">
        <f ca="1"/>
        <v/>
      </c>
      <c r="S531" t="str">
        <f ca="1"/>
        <v/>
      </c>
      <c r="T531" t="str">
        <f ca="1"/>
        <v/>
      </c>
      <c r="U531" t="str">
        <f ca="1"/>
        <v/>
      </c>
      <c r="V531" t="str">
        <f ca="1"/>
        <v/>
      </c>
      <c r="W531" t="str">
        <f ca="1"/>
        <v/>
      </c>
      <c r="X531" t="str">
        <f ca="1"/>
        <v/>
      </c>
      <c r="Y531" t="str">
        <f ca="1"/>
        <v/>
      </c>
      <c r="Z531" t="str">
        <f ca="1"/>
        <v/>
      </c>
      <c r="AA531" t="str">
        <f ca="1"/>
        <v/>
      </c>
      <c r="AB531" t="str">
        <f ca="1"/>
        <v/>
      </c>
      <c r="AC531" t="str">
        <f ca="1"/>
        <v/>
      </c>
      <c r="AD531" t="str">
        <f ca="1"/>
        <v/>
      </c>
      <c r="AE531" t="str">
        <f ca="1"/>
        <v/>
      </c>
      <c r="AF531" t="str">
        <f ca="1"/>
        <v/>
      </c>
      <c r="AG531" t="str">
        <f ca="1"/>
        <v/>
      </c>
      <c r="AH531" t="str">
        <f ca="1"/>
        <v/>
      </c>
      <c r="AI531" t="str">
        <f ca="1"/>
        <v/>
      </c>
      <c r="AJ531" t="str">
        <f ca="1"/>
        <v/>
      </c>
      <c r="AK531" t="str">
        <f ca="1"/>
        <v/>
      </c>
      <c r="AL531" t="str">
        <f ca="1"/>
        <v/>
      </c>
      <c r="AM531" t="str">
        <f ca="1"/>
        <v/>
      </c>
      <c r="AN531" t="str">
        <f ca="1"/>
        <v/>
      </c>
      <c r="AO531" t="str">
        <f ca="1"/>
        <v/>
      </c>
      <c r="AP531" t="str">
        <f ca="1"/>
        <v/>
      </c>
      <c r="AQ531" t="str">
        <f ca="1"/>
        <v/>
      </c>
      <c r="AR531" t="str">
        <f ca="1"/>
        <v/>
      </c>
      <c r="AS531" t="str">
        <f ca="1"/>
        <v/>
      </c>
      <c r="AT531" t="str">
        <f ca="1"/>
        <v/>
      </c>
      <c r="AU531" t="str">
        <f ca="1"/>
        <v/>
      </c>
      <c r="AV531" t="str">
        <f ca="1"/>
        <v/>
      </c>
      <c r="AW531" t="str">
        <f ca="1"/>
        <v/>
      </c>
      <c r="AX531" t="str">
        <f ca="1"/>
        <v/>
      </c>
      <c r="AY531" t="str">
        <f ca="1"/>
        <v/>
      </c>
      <c r="AZ531" t="str">
        <f ca="1"/>
        <v/>
      </c>
      <c r="BA531" t="str">
        <f ca="1"/>
        <v/>
      </c>
      <c r="BB531" t="str">
        <f ca="1"/>
        <v/>
      </c>
      <c r="BC531" t="str">
        <f ca="1"/>
        <v/>
      </c>
      <c r="BD531" t="str">
        <f ca="1"/>
        <v/>
      </c>
      <c r="BE531" t="str">
        <f ca="1"/>
        <v/>
      </c>
      <c r="BF531" t="str">
        <f ca="1"/>
        <v/>
      </c>
      <c r="BG531" t="str">
        <f ca="1"/>
        <v/>
      </c>
      <c r="BH531" t="str">
        <f ca="1"/>
        <v/>
      </c>
      <c r="BI531" t="str">
        <f ca="1"/>
        <v/>
      </c>
      <c r="BJ531" t="str">
        <f ca="1"/>
        <v/>
      </c>
      <c r="BK531" t="str">
        <f ca="1"/>
        <v/>
      </c>
      <c r="BL531" t="str">
        <f ca="1"/>
        <v/>
      </c>
      <c r="BM531" t="str">
        <f ca="1"/>
        <v/>
      </c>
      <c r="BN531" t="str">
        <f ca="1"/>
        <v/>
      </c>
      <c r="BO531" t="str">
        <f ca="1"/>
        <v/>
      </c>
      <c r="BP531" t="str">
        <f ca="1"/>
        <v/>
      </c>
      <c r="BQ531" t="str">
        <f ca="1"/>
        <v/>
      </c>
      <c r="BR531" t="str">
        <f ca="1"/>
        <v/>
      </c>
      <c r="BS531" t="str">
        <f ca="1"/>
        <v/>
      </c>
    </row>
    <row r="532" spans="1:71" x14ac:dyDescent="0.3">
      <c r="A532">
        <f ca="1"/>
        <v>1329394</v>
      </c>
      <c r="B532" t="str">
        <f ca="1"/>
        <v>Silicon Motion Technology CORP</v>
      </c>
      <c r="C532" t="str">
        <f ca="1"/>
        <v>SIMO</v>
      </c>
      <c r="D532" t="str">
        <f ca="1"/>
        <v>04 Manufacturing</v>
      </c>
      <c r="E532" t="str">
        <f ca="1"/>
        <v>Semiconductors &amp; Related Devices</v>
      </c>
      <c r="F532" t="str">
        <f ca="1"/>
        <v>3674</v>
      </c>
      <c r="G532" t="str">
        <f ca="1"/>
        <v>FLAT C, 19/F, WING CHEONG COMMERCIAL BLD NOS 19-25 JERVOIS STREET HONG KONG ISLAND, K3 000</v>
      </c>
      <c r="H532">
        <f ca="1"/>
        <v>2021</v>
      </c>
      <c r="I532" t="str">
        <f ca="1"/>
        <v>FY</v>
      </c>
      <c r="J532">
        <f ca="1"/>
        <v>60.640889000000001</v>
      </c>
      <c r="K532" t="str">
        <f ca="1"/>
        <v/>
      </c>
      <c r="L532" t="str">
        <f ca="1"/>
        <v/>
      </c>
      <c r="M532" t="str">
        <f ca="1"/>
        <v/>
      </c>
      <c r="N532" t="str">
        <f ca="1"/>
        <v/>
      </c>
      <c r="O532" t="str">
        <f ca="1"/>
        <v/>
      </c>
      <c r="P532" t="str">
        <f ca="1"/>
        <v/>
      </c>
      <c r="Q532" t="str">
        <f ca="1"/>
        <v/>
      </c>
      <c r="R532" t="str">
        <f ca="1"/>
        <v/>
      </c>
      <c r="S532" t="str">
        <f ca="1"/>
        <v/>
      </c>
      <c r="T532" t="str">
        <f ca="1"/>
        <v/>
      </c>
      <c r="U532" t="str">
        <f ca="1"/>
        <v/>
      </c>
      <c r="V532" t="str">
        <f ca="1"/>
        <v/>
      </c>
      <c r="W532" t="str">
        <f ca="1"/>
        <v/>
      </c>
      <c r="X532" t="str">
        <f ca="1"/>
        <v/>
      </c>
      <c r="Y532" t="str">
        <f ca="1"/>
        <v/>
      </c>
      <c r="Z532" t="str">
        <f ca="1"/>
        <v/>
      </c>
      <c r="AA532" t="str">
        <f ca="1"/>
        <v/>
      </c>
      <c r="AB532" t="str">
        <f ca="1"/>
        <v/>
      </c>
      <c r="AC532" t="str">
        <f ca="1"/>
        <v/>
      </c>
      <c r="AD532" t="str">
        <f ca="1"/>
        <v/>
      </c>
      <c r="AE532" t="str">
        <f ca="1"/>
        <v/>
      </c>
      <c r="AF532" t="str">
        <f ca="1"/>
        <v/>
      </c>
      <c r="AG532" t="str">
        <f ca="1"/>
        <v/>
      </c>
      <c r="AH532" t="str">
        <f ca="1"/>
        <v/>
      </c>
      <c r="AI532" t="str">
        <f ca="1"/>
        <v/>
      </c>
      <c r="AJ532" t="str">
        <f ca="1"/>
        <v/>
      </c>
      <c r="AK532" t="str">
        <f ca="1"/>
        <v/>
      </c>
      <c r="AL532" t="str">
        <f ca="1"/>
        <v/>
      </c>
      <c r="AM532" t="str">
        <f ca="1"/>
        <v/>
      </c>
      <c r="AN532" t="str">
        <f ca="1"/>
        <v/>
      </c>
      <c r="AO532" t="str">
        <f ca="1"/>
        <v/>
      </c>
      <c r="AP532" t="str">
        <f ca="1"/>
        <v/>
      </c>
      <c r="AQ532" t="str">
        <f ca="1"/>
        <v/>
      </c>
      <c r="AR532" t="str">
        <f ca="1"/>
        <v/>
      </c>
      <c r="AS532" t="str">
        <f ca="1"/>
        <v/>
      </c>
      <c r="AT532" t="str">
        <f ca="1"/>
        <v/>
      </c>
      <c r="AU532" t="str">
        <f ca="1"/>
        <v/>
      </c>
      <c r="AV532" t="str">
        <f ca="1"/>
        <v/>
      </c>
      <c r="AW532" t="str">
        <f ca="1"/>
        <v/>
      </c>
      <c r="AX532" t="str">
        <f ca="1"/>
        <v/>
      </c>
      <c r="AY532" t="str">
        <f ca="1"/>
        <v/>
      </c>
      <c r="AZ532" t="str">
        <f ca="1"/>
        <v/>
      </c>
      <c r="BA532" t="str">
        <f ca="1"/>
        <v/>
      </c>
      <c r="BB532" t="str">
        <f ca="1"/>
        <v/>
      </c>
      <c r="BC532" t="str">
        <f ca="1"/>
        <v/>
      </c>
      <c r="BD532" t="str">
        <f ca="1"/>
        <v/>
      </c>
      <c r="BE532" t="str">
        <f ca="1"/>
        <v/>
      </c>
      <c r="BF532" t="str">
        <f ca="1"/>
        <v/>
      </c>
      <c r="BG532" t="str">
        <f ca="1"/>
        <v/>
      </c>
      <c r="BH532" t="str">
        <f ca="1"/>
        <v/>
      </c>
      <c r="BI532" t="str">
        <f ca="1"/>
        <v/>
      </c>
      <c r="BJ532" t="str">
        <f ca="1"/>
        <v/>
      </c>
      <c r="BK532" t="str">
        <f ca="1"/>
        <v/>
      </c>
      <c r="BL532" t="str">
        <f ca="1"/>
        <v/>
      </c>
      <c r="BM532" t="str">
        <f ca="1"/>
        <v/>
      </c>
      <c r="BN532" t="str">
        <f ca="1"/>
        <v/>
      </c>
      <c r="BO532" t="str">
        <f ca="1"/>
        <v/>
      </c>
      <c r="BP532" t="str">
        <f ca="1"/>
        <v/>
      </c>
      <c r="BQ532" t="str">
        <f ca="1"/>
        <v/>
      </c>
      <c r="BR532" t="str">
        <f ca="1"/>
        <v/>
      </c>
      <c r="BS532" t="str">
        <f ca="1"/>
        <v/>
      </c>
    </row>
    <row r="533" spans="1:71" x14ac:dyDescent="0.3">
      <c r="A533">
        <f ca="1"/>
        <v>1329394</v>
      </c>
      <c r="B533" t="str">
        <f ca="1"/>
        <v>Silicon Motion Technology CORP</v>
      </c>
      <c r="C533" t="str">
        <f ca="1"/>
        <v>SIMO</v>
      </c>
      <c r="D533" t="str">
        <f ca="1"/>
        <v>04 Manufacturing</v>
      </c>
      <c r="E533" t="str">
        <f ca="1"/>
        <v>Semiconductors &amp; Related Devices</v>
      </c>
      <c r="F533" t="str">
        <f ca="1"/>
        <v>3674</v>
      </c>
      <c r="G533" t="str">
        <f ca="1"/>
        <v>FLAT C, 19/F, WING CHEONG COMMERCIAL BLD NOS 19-25 JERVOIS STREET HONG KONG ISLAND, K3 000</v>
      </c>
      <c r="H533">
        <f ca="1"/>
        <v>2020</v>
      </c>
      <c r="I533" t="str">
        <f ca="1"/>
        <v>FY</v>
      </c>
      <c r="J533">
        <f ca="1"/>
        <v>36.855922999999997</v>
      </c>
      <c r="K533" t="str">
        <f ca="1"/>
        <v/>
      </c>
      <c r="L533" t="str">
        <f ca="1"/>
        <v/>
      </c>
      <c r="M533" t="str">
        <f ca="1"/>
        <v/>
      </c>
      <c r="N533" t="str">
        <f ca="1"/>
        <v/>
      </c>
      <c r="O533" t="str">
        <f ca="1"/>
        <v/>
      </c>
      <c r="P533" t="str">
        <f ca="1"/>
        <v/>
      </c>
      <c r="Q533" t="str">
        <f ca="1"/>
        <v/>
      </c>
      <c r="R533" t="str">
        <f ca="1"/>
        <v/>
      </c>
      <c r="S533" t="str">
        <f ca="1"/>
        <v/>
      </c>
      <c r="T533" t="str">
        <f ca="1"/>
        <v/>
      </c>
      <c r="U533" t="str">
        <f ca="1"/>
        <v/>
      </c>
      <c r="V533" t="str">
        <f ca="1"/>
        <v/>
      </c>
      <c r="W533" t="str">
        <f ca="1"/>
        <v/>
      </c>
      <c r="X533" t="str">
        <f ca="1"/>
        <v/>
      </c>
      <c r="Y533" t="str">
        <f ca="1"/>
        <v/>
      </c>
      <c r="Z533" t="str">
        <f ca="1"/>
        <v/>
      </c>
      <c r="AA533" t="str">
        <f ca="1"/>
        <v/>
      </c>
      <c r="AB533" t="str">
        <f ca="1"/>
        <v/>
      </c>
      <c r="AC533" t="str">
        <f ca="1"/>
        <v/>
      </c>
      <c r="AD533" t="str">
        <f ca="1"/>
        <v/>
      </c>
      <c r="AE533" t="str">
        <f ca="1"/>
        <v/>
      </c>
      <c r="AF533" t="str">
        <f ca="1"/>
        <v/>
      </c>
      <c r="AG533" t="str">
        <f ca="1"/>
        <v/>
      </c>
      <c r="AH533" t="str">
        <f ca="1"/>
        <v/>
      </c>
      <c r="AI533" t="str">
        <f ca="1"/>
        <v/>
      </c>
      <c r="AJ533" t="str">
        <f ca="1"/>
        <v/>
      </c>
      <c r="AK533" t="str">
        <f ca="1"/>
        <v/>
      </c>
      <c r="AL533" t="str">
        <f ca="1"/>
        <v/>
      </c>
      <c r="AM533" t="str">
        <f ca="1"/>
        <v/>
      </c>
      <c r="AN533" t="str">
        <f ca="1"/>
        <v/>
      </c>
      <c r="AO533" t="str">
        <f ca="1"/>
        <v/>
      </c>
      <c r="AP533" t="str">
        <f ca="1"/>
        <v/>
      </c>
      <c r="AQ533" t="str">
        <f ca="1"/>
        <v/>
      </c>
      <c r="AR533" t="str">
        <f ca="1"/>
        <v/>
      </c>
      <c r="AS533" t="str">
        <f ca="1"/>
        <v/>
      </c>
      <c r="AT533" t="str">
        <f ca="1"/>
        <v/>
      </c>
      <c r="AU533" t="str">
        <f ca="1"/>
        <v/>
      </c>
      <c r="AV533" t="str">
        <f ca="1"/>
        <v/>
      </c>
      <c r="AW533" t="str">
        <f ca="1"/>
        <v/>
      </c>
      <c r="AX533" t="str">
        <f ca="1"/>
        <v/>
      </c>
      <c r="AY533" t="str">
        <f ca="1"/>
        <v/>
      </c>
      <c r="AZ533" t="str">
        <f ca="1"/>
        <v/>
      </c>
      <c r="BA533" t="str">
        <f ca="1"/>
        <v/>
      </c>
      <c r="BB533" t="str">
        <f ca="1"/>
        <v/>
      </c>
      <c r="BC533" t="str">
        <f ca="1"/>
        <v/>
      </c>
      <c r="BD533" t="str">
        <f ca="1"/>
        <v/>
      </c>
      <c r="BE533" t="str">
        <f ca="1"/>
        <v/>
      </c>
      <c r="BF533" t="str">
        <f ca="1"/>
        <v/>
      </c>
      <c r="BG533" t="str">
        <f ca="1"/>
        <v/>
      </c>
      <c r="BH533" t="str">
        <f ca="1"/>
        <v/>
      </c>
      <c r="BI533" t="str">
        <f ca="1"/>
        <v/>
      </c>
      <c r="BJ533" t="str">
        <f ca="1"/>
        <v/>
      </c>
      <c r="BK533" t="str">
        <f ca="1"/>
        <v/>
      </c>
      <c r="BL533" t="str">
        <f ca="1"/>
        <v/>
      </c>
      <c r="BM533" t="str">
        <f ca="1"/>
        <v/>
      </c>
      <c r="BN533" t="str">
        <f ca="1"/>
        <v/>
      </c>
      <c r="BO533" t="str">
        <f ca="1"/>
        <v/>
      </c>
      <c r="BP533" t="str">
        <f ca="1"/>
        <v/>
      </c>
      <c r="BQ533" t="str">
        <f ca="1"/>
        <v/>
      </c>
      <c r="BR533" t="str">
        <f ca="1"/>
        <v/>
      </c>
      <c r="BS533" t="str">
        <f ca="1"/>
        <v/>
      </c>
    </row>
    <row r="534" spans="1:71" x14ac:dyDescent="0.3">
      <c r="A534">
        <f ca="1"/>
        <v>1329394</v>
      </c>
      <c r="B534" t="str">
        <f ca="1"/>
        <v>Silicon Motion Technology CORP</v>
      </c>
      <c r="C534" t="str">
        <f ca="1"/>
        <v>SIMO</v>
      </c>
      <c r="D534" t="str">
        <f ca="1"/>
        <v>04 Manufacturing</v>
      </c>
      <c r="E534" t="str">
        <f ca="1"/>
        <v>Semiconductors &amp; Related Devices</v>
      </c>
      <c r="F534" t="str">
        <f ca="1"/>
        <v>3674</v>
      </c>
      <c r="G534" t="str">
        <f ca="1"/>
        <v>FLAT C, 19/F, WING CHEONG COMMERCIAL BLD NOS 19-25 JERVOIS STREET HONG KONG ISLAND, K3 000</v>
      </c>
      <c r="H534">
        <f ca="1"/>
        <v>2019</v>
      </c>
      <c r="I534" t="str">
        <f ca="1"/>
        <v>FY</v>
      </c>
      <c r="J534">
        <f ca="1"/>
        <v>33.206929000000002</v>
      </c>
      <c r="K534" t="str">
        <f ca="1"/>
        <v/>
      </c>
      <c r="L534" t="str">
        <f ca="1"/>
        <v/>
      </c>
      <c r="M534" t="str">
        <f ca="1"/>
        <v/>
      </c>
      <c r="N534" t="str">
        <f ca="1"/>
        <v/>
      </c>
      <c r="O534" t="str">
        <f ca="1"/>
        <v/>
      </c>
      <c r="P534" t="str">
        <f ca="1"/>
        <v/>
      </c>
      <c r="Q534" t="str">
        <f ca="1"/>
        <v/>
      </c>
      <c r="R534" t="str">
        <f ca="1"/>
        <v/>
      </c>
      <c r="S534" t="str">
        <f ca="1"/>
        <v/>
      </c>
      <c r="T534" t="str">
        <f ca="1"/>
        <v/>
      </c>
      <c r="U534" t="str">
        <f ca="1"/>
        <v/>
      </c>
      <c r="V534" t="str">
        <f ca="1"/>
        <v/>
      </c>
      <c r="W534" t="str">
        <f ca="1"/>
        <v/>
      </c>
      <c r="X534" t="str">
        <f ca="1"/>
        <v/>
      </c>
      <c r="Y534" t="str">
        <f ca="1"/>
        <v/>
      </c>
      <c r="Z534" t="str">
        <f ca="1"/>
        <v/>
      </c>
      <c r="AA534" t="str">
        <f ca="1"/>
        <v/>
      </c>
      <c r="AB534" t="str">
        <f ca="1"/>
        <v/>
      </c>
      <c r="AC534" t="str">
        <f ca="1"/>
        <v/>
      </c>
      <c r="AD534" t="str">
        <f ca="1"/>
        <v/>
      </c>
      <c r="AE534" t="str">
        <f ca="1"/>
        <v/>
      </c>
      <c r="AF534" t="str">
        <f ca="1"/>
        <v/>
      </c>
      <c r="AG534" t="str">
        <f ca="1"/>
        <v/>
      </c>
      <c r="AH534" t="str">
        <f ca="1"/>
        <v/>
      </c>
      <c r="AI534" t="str">
        <f ca="1"/>
        <v/>
      </c>
      <c r="AJ534" t="str">
        <f ca="1"/>
        <v/>
      </c>
      <c r="AK534" t="str">
        <f ca="1"/>
        <v/>
      </c>
      <c r="AL534" t="str">
        <f ca="1"/>
        <v/>
      </c>
      <c r="AM534" t="str">
        <f ca="1"/>
        <v/>
      </c>
      <c r="AN534" t="str">
        <f ca="1"/>
        <v/>
      </c>
      <c r="AO534" t="str">
        <f ca="1"/>
        <v/>
      </c>
      <c r="AP534" t="str">
        <f ca="1"/>
        <v/>
      </c>
      <c r="AQ534" t="str">
        <f ca="1"/>
        <v/>
      </c>
      <c r="AR534" t="str">
        <f ca="1"/>
        <v/>
      </c>
      <c r="AS534" t="str">
        <f ca="1"/>
        <v/>
      </c>
      <c r="AT534" t="str">
        <f ca="1"/>
        <v/>
      </c>
      <c r="AU534" t="str">
        <f ca="1"/>
        <v/>
      </c>
      <c r="AV534" t="str">
        <f ca="1"/>
        <v/>
      </c>
      <c r="AW534" t="str">
        <f ca="1"/>
        <v/>
      </c>
      <c r="AX534" t="str">
        <f ca="1"/>
        <v/>
      </c>
      <c r="AY534" t="str">
        <f ca="1"/>
        <v/>
      </c>
      <c r="AZ534" t="str">
        <f ca="1"/>
        <v/>
      </c>
      <c r="BA534" t="str">
        <f ca="1"/>
        <v/>
      </c>
      <c r="BB534" t="str">
        <f ca="1"/>
        <v/>
      </c>
      <c r="BC534" t="str">
        <f ca="1"/>
        <v/>
      </c>
      <c r="BD534" t="str">
        <f ca="1"/>
        <v/>
      </c>
      <c r="BE534" t="str">
        <f ca="1"/>
        <v/>
      </c>
      <c r="BF534" t="str">
        <f ca="1"/>
        <v/>
      </c>
      <c r="BG534" t="str">
        <f ca="1"/>
        <v/>
      </c>
      <c r="BH534" t="str">
        <f ca="1"/>
        <v/>
      </c>
      <c r="BI534" t="str">
        <f ca="1"/>
        <v/>
      </c>
      <c r="BJ534" t="str">
        <f ca="1"/>
        <v/>
      </c>
      <c r="BK534" t="str">
        <f ca="1"/>
        <v/>
      </c>
      <c r="BL534" t="str">
        <f ca="1"/>
        <v/>
      </c>
      <c r="BM534" t="str">
        <f ca="1"/>
        <v/>
      </c>
      <c r="BN534" t="str">
        <f ca="1"/>
        <v/>
      </c>
      <c r="BO534" t="str">
        <f ca="1"/>
        <v/>
      </c>
      <c r="BP534" t="str">
        <f ca="1"/>
        <v/>
      </c>
      <c r="BQ534" t="str">
        <f ca="1"/>
        <v/>
      </c>
      <c r="BR534" t="str">
        <f ca="1"/>
        <v/>
      </c>
      <c r="BS534" t="str">
        <f ca="1"/>
        <v/>
      </c>
    </row>
    <row r="535" spans="1:71" x14ac:dyDescent="0.3">
      <c r="A535">
        <f ca="1"/>
        <v>1329394</v>
      </c>
      <c r="B535" t="str">
        <f ca="1"/>
        <v>Silicon Motion Technology CORP</v>
      </c>
      <c r="C535" t="str">
        <f ca="1"/>
        <v>SIMO</v>
      </c>
      <c r="D535" t="str">
        <f ca="1"/>
        <v>04 Manufacturing</v>
      </c>
      <c r="E535" t="str">
        <f ca="1"/>
        <v>Semiconductors &amp; Related Devices</v>
      </c>
      <c r="F535" t="str">
        <f ca="1"/>
        <v>3674</v>
      </c>
      <c r="G535" t="str">
        <f ca="1"/>
        <v>FLAT C, 19/F, WING CHEONG COMMERCIAL BLD NOS 19-25 JERVOIS STREET HONG KONG ISLAND, K3 000</v>
      </c>
      <c r="H535">
        <f ca="1"/>
        <v>2018</v>
      </c>
      <c r="I535" t="str">
        <f ca="1"/>
        <v>FY</v>
      </c>
      <c r="J535">
        <f ca="1"/>
        <v>38.962501000000003</v>
      </c>
      <c r="K535" t="str">
        <f ca="1"/>
        <v/>
      </c>
      <c r="L535" t="str">
        <f ca="1"/>
        <v/>
      </c>
      <c r="M535" t="str">
        <f ca="1"/>
        <v/>
      </c>
      <c r="N535" t="str">
        <f ca="1"/>
        <v/>
      </c>
      <c r="O535" t="str">
        <f ca="1"/>
        <v/>
      </c>
      <c r="P535" t="str">
        <f ca="1"/>
        <v/>
      </c>
      <c r="Q535" t="str">
        <f ca="1"/>
        <v/>
      </c>
      <c r="R535" t="str">
        <f ca="1"/>
        <v/>
      </c>
      <c r="S535" t="str">
        <f ca="1"/>
        <v/>
      </c>
      <c r="T535" t="str">
        <f ca="1"/>
        <v/>
      </c>
      <c r="U535" t="str">
        <f ca="1"/>
        <v/>
      </c>
      <c r="V535" t="str">
        <f ca="1"/>
        <v/>
      </c>
      <c r="W535" t="str">
        <f ca="1"/>
        <v/>
      </c>
      <c r="X535" t="str">
        <f ca="1"/>
        <v/>
      </c>
      <c r="Y535" t="str">
        <f ca="1"/>
        <v/>
      </c>
      <c r="Z535" t="str">
        <f ca="1"/>
        <v/>
      </c>
      <c r="AA535" t="str">
        <f ca="1"/>
        <v/>
      </c>
      <c r="AB535" t="str">
        <f ca="1"/>
        <v/>
      </c>
      <c r="AC535" t="str">
        <f ca="1"/>
        <v/>
      </c>
      <c r="AD535" t="str">
        <f ca="1"/>
        <v/>
      </c>
      <c r="AE535" t="str">
        <f ca="1"/>
        <v/>
      </c>
      <c r="AF535" t="str">
        <f ca="1"/>
        <v/>
      </c>
      <c r="AG535" t="str">
        <f ca="1"/>
        <v/>
      </c>
      <c r="AH535" t="str">
        <f ca="1"/>
        <v/>
      </c>
      <c r="AI535" t="str">
        <f ca="1"/>
        <v/>
      </c>
      <c r="AJ535" t="str">
        <f ca="1"/>
        <v/>
      </c>
      <c r="AK535" t="str">
        <f ca="1"/>
        <v/>
      </c>
      <c r="AL535" t="str">
        <f ca="1"/>
        <v/>
      </c>
      <c r="AM535" t="str">
        <f ca="1"/>
        <v/>
      </c>
      <c r="AN535" t="str">
        <f ca="1"/>
        <v/>
      </c>
      <c r="AO535" t="str">
        <f ca="1"/>
        <v/>
      </c>
      <c r="AP535" t="str">
        <f ca="1"/>
        <v/>
      </c>
      <c r="AQ535" t="str">
        <f ca="1"/>
        <v/>
      </c>
      <c r="AR535" t="str">
        <f ca="1"/>
        <v/>
      </c>
      <c r="AS535" t="str">
        <f ca="1"/>
        <v/>
      </c>
      <c r="AT535" t="str">
        <f ca="1"/>
        <v/>
      </c>
      <c r="AU535" t="str">
        <f ca="1"/>
        <v/>
      </c>
      <c r="AV535" t="str">
        <f ca="1"/>
        <v/>
      </c>
      <c r="AW535" t="str">
        <f ca="1"/>
        <v/>
      </c>
      <c r="AX535" t="str">
        <f ca="1"/>
        <v/>
      </c>
      <c r="AY535" t="str">
        <f ca="1"/>
        <v/>
      </c>
      <c r="AZ535" t="str">
        <f ca="1"/>
        <v/>
      </c>
      <c r="BA535" t="str">
        <f ca="1"/>
        <v/>
      </c>
      <c r="BB535" t="str">
        <f ca="1"/>
        <v/>
      </c>
      <c r="BC535" t="str">
        <f ca="1"/>
        <v/>
      </c>
      <c r="BD535" t="str">
        <f ca="1"/>
        <v/>
      </c>
      <c r="BE535" t="str">
        <f ca="1"/>
        <v/>
      </c>
      <c r="BF535" t="str">
        <f ca="1"/>
        <v/>
      </c>
      <c r="BG535" t="str">
        <f ca="1"/>
        <v/>
      </c>
      <c r="BH535" t="str">
        <f ca="1"/>
        <v/>
      </c>
      <c r="BI535" t="str">
        <f ca="1"/>
        <v/>
      </c>
      <c r="BJ535" t="str">
        <f ca="1"/>
        <v/>
      </c>
      <c r="BK535" t="str">
        <f ca="1"/>
        <v/>
      </c>
      <c r="BL535" t="str">
        <f ca="1"/>
        <v/>
      </c>
      <c r="BM535" t="str">
        <f ca="1"/>
        <v/>
      </c>
      <c r="BN535" t="str">
        <f ca="1"/>
        <v/>
      </c>
      <c r="BO535" t="str">
        <f ca="1"/>
        <v/>
      </c>
      <c r="BP535" t="str">
        <f ca="1"/>
        <v/>
      </c>
      <c r="BQ535" t="str">
        <f ca="1"/>
        <v/>
      </c>
      <c r="BR535" t="str">
        <f ca="1"/>
        <v/>
      </c>
      <c r="BS535" t="str">
        <f ca="1"/>
        <v/>
      </c>
    </row>
    <row r="536" spans="1:71" x14ac:dyDescent="0.3">
      <c r="A536">
        <f ca="1"/>
        <v>1329394</v>
      </c>
      <c r="B536" t="str">
        <f ca="1"/>
        <v>Silicon Motion Technology CORP</v>
      </c>
      <c r="C536" t="str">
        <f ca="1"/>
        <v>SIMO</v>
      </c>
      <c r="D536" t="str">
        <f ca="1"/>
        <v>04 Manufacturing</v>
      </c>
      <c r="E536" t="str">
        <f ca="1"/>
        <v>Semiconductors &amp; Related Devices</v>
      </c>
      <c r="F536" t="str">
        <f ca="1"/>
        <v>3674</v>
      </c>
      <c r="G536" t="str">
        <f ca="1"/>
        <v>FLAT C, 19/F, WING CHEONG COMMERCIAL BLD NOS 19-25 JERVOIS STREET HONG KONG ISLAND, K3 000</v>
      </c>
      <c r="H536">
        <f ca="1"/>
        <v>2017</v>
      </c>
      <c r="I536" t="str">
        <f ca="1"/>
        <v>FY</v>
      </c>
      <c r="J536">
        <f ca="1"/>
        <v>37.247700000000002</v>
      </c>
      <c r="K536" t="str">
        <f ca="1"/>
        <v/>
      </c>
      <c r="L536" t="str">
        <f ca="1"/>
        <v/>
      </c>
      <c r="M536" t="str">
        <f ca="1"/>
        <v/>
      </c>
      <c r="N536" t="str">
        <f ca="1"/>
        <v/>
      </c>
      <c r="O536" t="str">
        <f ca="1"/>
        <v/>
      </c>
      <c r="P536" t="str">
        <f ca="1"/>
        <v/>
      </c>
      <c r="Q536" t="str">
        <f ca="1"/>
        <v/>
      </c>
      <c r="R536" t="str">
        <f ca="1"/>
        <v/>
      </c>
      <c r="S536" t="str">
        <f ca="1"/>
        <v/>
      </c>
      <c r="T536" t="str">
        <f ca="1"/>
        <v/>
      </c>
      <c r="U536" t="str">
        <f ca="1"/>
        <v/>
      </c>
      <c r="V536" t="str">
        <f ca="1"/>
        <v/>
      </c>
      <c r="W536" t="str">
        <f ca="1"/>
        <v/>
      </c>
      <c r="X536" t="str">
        <f ca="1"/>
        <v/>
      </c>
      <c r="Y536" t="str">
        <f ca="1"/>
        <v/>
      </c>
      <c r="Z536" t="str">
        <f ca="1"/>
        <v/>
      </c>
      <c r="AA536" t="str">
        <f ca="1"/>
        <v/>
      </c>
      <c r="AB536" t="str">
        <f ca="1"/>
        <v/>
      </c>
      <c r="AC536" t="str">
        <f ca="1"/>
        <v/>
      </c>
      <c r="AD536" t="str">
        <f ca="1"/>
        <v/>
      </c>
      <c r="AE536" t="str">
        <f ca="1"/>
        <v/>
      </c>
      <c r="AF536" t="str">
        <f ca="1"/>
        <v/>
      </c>
      <c r="AG536" t="str">
        <f ca="1"/>
        <v/>
      </c>
      <c r="AH536" t="str">
        <f ca="1"/>
        <v/>
      </c>
      <c r="AI536" t="str">
        <f ca="1"/>
        <v/>
      </c>
      <c r="AJ536" t="str">
        <f ca="1"/>
        <v/>
      </c>
      <c r="AK536" t="str">
        <f ca="1"/>
        <v/>
      </c>
      <c r="AL536" t="str">
        <f ca="1"/>
        <v/>
      </c>
      <c r="AM536" t="str">
        <f ca="1"/>
        <v/>
      </c>
      <c r="AN536" t="str">
        <f ca="1"/>
        <v/>
      </c>
      <c r="AO536" t="str">
        <f ca="1"/>
        <v/>
      </c>
      <c r="AP536" t="str">
        <f ca="1"/>
        <v/>
      </c>
      <c r="AQ536" t="str">
        <f ca="1"/>
        <v/>
      </c>
      <c r="AR536" t="str">
        <f ca="1"/>
        <v/>
      </c>
      <c r="AS536" t="str">
        <f ca="1"/>
        <v/>
      </c>
      <c r="AT536" t="str">
        <f ca="1"/>
        <v/>
      </c>
      <c r="AU536" t="str">
        <f ca="1"/>
        <v/>
      </c>
      <c r="AV536" t="str">
        <f ca="1"/>
        <v/>
      </c>
      <c r="AW536" t="str">
        <f ca="1"/>
        <v/>
      </c>
      <c r="AX536" t="str">
        <f ca="1"/>
        <v/>
      </c>
      <c r="AY536" t="str">
        <f ca="1"/>
        <v/>
      </c>
      <c r="AZ536" t="str">
        <f ca="1"/>
        <v/>
      </c>
      <c r="BA536" t="str">
        <f ca="1"/>
        <v/>
      </c>
      <c r="BB536" t="str">
        <f ca="1"/>
        <v/>
      </c>
      <c r="BC536" t="str">
        <f ca="1"/>
        <v/>
      </c>
      <c r="BD536" t="str">
        <f ca="1"/>
        <v/>
      </c>
      <c r="BE536" t="str">
        <f ca="1"/>
        <v/>
      </c>
      <c r="BF536" t="str">
        <f ca="1"/>
        <v/>
      </c>
      <c r="BG536" t="str">
        <f ca="1"/>
        <v/>
      </c>
      <c r="BH536" t="str">
        <f ca="1"/>
        <v/>
      </c>
      <c r="BI536" t="str">
        <f ca="1"/>
        <v/>
      </c>
      <c r="BJ536" t="str">
        <f ca="1"/>
        <v/>
      </c>
      <c r="BK536" t="str">
        <f ca="1"/>
        <v/>
      </c>
      <c r="BL536" t="str">
        <f ca="1"/>
        <v/>
      </c>
      <c r="BM536" t="str">
        <f ca="1"/>
        <v/>
      </c>
      <c r="BN536" t="str">
        <f ca="1"/>
        <v/>
      </c>
      <c r="BO536" t="str">
        <f ca="1"/>
        <v/>
      </c>
      <c r="BP536" t="str">
        <f ca="1"/>
        <v/>
      </c>
      <c r="BQ536" t="str">
        <f ca="1"/>
        <v/>
      </c>
      <c r="BR536" t="str">
        <f ca="1"/>
        <v/>
      </c>
      <c r="BS536" t="str">
        <f ca="1"/>
        <v/>
      </c>
    </row>
    <row r="537" spans="1:71" x14ac:dyDescent="0.3">
      <c r="A537">
        <f ca="1"/>
        <v>1451809</v>
      </c>
      <c r="B537" t="str">
        <f ca="1"/>
        <v>SITIME Corp</v>
      </c>
      <c r="C537" t="str">
        <f ca="1"/>
        <v>SITM</v>
      </c>
      <c r="D537" t="str">
        <f ca="1"/>
        <v>04 Manufacturing</v>
      </c>
      <c r="E537" t="str">
        <f ca="1"/>
        <v>Semiconductors &amp; Related Devices</v>
      </c>
      <c r="F537" t="str">
        <f ca="1"/>
        <v>3674</v>
      </c>
      <c r="G537" t="str">
        <f ca="1"/>
        <v>SITIME CORPORATION 5451 PATRICK HENRY DRIVE SANTA CLARA, CA 95054</v>
      </c>
      <c r="H537">
        <f ca="1"/>
        <v>2026</v>
      </c>
      <c r="I537" t="str">
        <f ca="1"/>
        <v>FY</v>
      </c>
      <c r="J537">
        <f ca="1"/>
        <v>367.90570400000001</v>
      </c>
      <c r="K537" t="str">
        <f ca="1"/>
        <v/>
      </c>
      <c r="L537" t="str">
        <f ca="1"/>
        <v/>
      </c>
      <c r="M537" t="str">
        <f ca="1"/>
        <v/>
      </c>
      <c r="N537" t="str">
        <f ca="1"/>
        <v/>
      </c>
      <c r="O537" t="str">
        <f ca="1"/>
        <v/>
      </c>
      <c r="P537" t="str">
        <f ca="1"/>
        <v/>
      </c>
      <c r="Q537" t="str">
        <f ca="1"/>
        <v/>
      </c>
      <c r="R537" t="str">
        <f ca="1"/>
        <v/>
      </c>
      <c r="S537" t="str">
        <f ca="1"/>
        <v/>
      </c>
      <c r="T537" t="str">
        <f ca="1"/>
        <v/>
      </c>
      <c r="U537" t="str">
        <f ca="1"/>
        <v/>
      </c>
      <c r="V537" t="str">
        <f ca="1"/>
        <v/>
      </c>
      <c r="W537" t="str">
        <f ca="1"/>
        <v/>
      </c>
      <c r="X537" t="str">
        <f ca="1"/>
        <v/>
      </c>
      <c r="Y537" t="str">
        <f ca="1"/>
        <v/>
      </c>
      <c r="Z537" t="str">
        <f ca="1"/>
        <v/>
      </c>
      <c r="AA537" t="str">
        <f ca="1"/>
        <v/>
      </c>
      <c r="AB537" t="str">
        <f ca="1"/>
        <v/>
      </c>
      <c r="AC537" t="str">
        <f ca="1"/>
        <v/>
      </c>
      <c r="AD537" t="str">
        <f ca="1"/>
        <v/>
      </c>
      <c r="AE537" t="str">
        <f ca="1"/>
        <v/>
      </c>
      <c r="AF537" t="str">
        <f ca="1"/>
        <v/>
      </c>
      <c r="AG537" t="str">
        <f ca="1"/>
        <v/>
      </c>
      <c r="AH537" t="str">
        <f ca="1"/>
        <v/>
      </c>
      <c r="AI537" t="str">
        <f ca="1"/>
        <v/>
      </c>
      <c r="AJ537" t="str">
        <f ca="1"/>
        <v/>
      </c>
      <c r="AK537" t="str">
        <f ca="1"/>
        <v/>
      </c>
      <c r="AL537" t="str">
        <f ca="1"/>
        <v/>
      </c>
      <c r="AM537" t="str">
        <f ca="1"/>
        <v/>
      </c>
      <c r="AN537" t="str">
        <f ca="1"/>
        <v/>
      </c>
      <c r="AO537" t="str">
        <f ca="1"/>
        <v/>
      </c>
      <c r="AP537" t="str">
        <f ca="1"/>
        <v/>
      </c>
      <c r="AQ537" t="str">
        <f ca="1"/>
        <v/>
      </c>
      <c r="AR537" t="str">
        <f ca="1"/>
        <v/>
      </c>
      <c r="AS537" t="str">
        <f ca="1"/>
        <v/>
      </c>
      <c r="AT537" t="str">
        <f ca="1"/>
        <v/>
      </c>
      <c r="AU537" t="str">
        <f ca="1"/>
        <v/>
      </c>
      <c r="AV537" t="str">
        <f ca="1"/>
        <v/>
      </c>
      <c r="AW537" t="str">
        <f ca="1"/>
        <v/>
      </c>
      <c r="AX537" t="str">
        <f ca="1"/>
        <v/>
      </c>
      <c r="AY537" t="str">
        <f ca="1"/>
        <v/>
      </c>
      <c r="AZ537" t="str">
        <f ca="1"/>
        <v/>
      </c>
      <c r="BA537" t="str">
        <f ca="1"/>
        <v/>
      </c>
      <c r="BB537" t="str">
        <f ca="1"/>
        <v/>
      </c>
      <c r="BC537" t="str">
        <f ca="1"/>
        <v/>
      </c>
      <c r="BD537" t="str">
        <f ca="1"/>
        <v/>
      </c>
      <c r="BE537" t="str">
        <f ca="1"/>
        <v/>
      </c>
      <c r="BF537" t="str">
        <f ca="1"/>
        <v/>
      </c>
      <c r="BG537" t="str">
        <f ca="1"/>
        <v/>
      </c>
      <c r="BH537" t="str">
        <f ca="1"/>
        <v/>
      </c>
      <c r="BI537" t="str">
        <f ca="1"/>
        <v/>
      </c>
      <c r="BJ537" t="str">
        <f ca="1"/>
        <v/>
      </c>
      <c r="BK537" t="str">
        <f ca="1"/>
        <v/>
      </c>
      <c r="BL537" t="str">
        <f ca="1"/>
        <v/>
      </c>
      <c r="BM537" t="str">
        <f ca="1"/>
        <v/>
      </c>
      <c r="BN537" t="str">
        <f ca="1"/>
        <v/>
      </c>
      <c r="BO537" t="str">
        <f ca="1"/>
        <v/>
      </c>
      <c r="BP537" t="str">
        <f ca="1"/>
        <v/>
      </c>
      <c r="BQ537" t="str">
        <f ca="1"/>
        <v/>
      </c>
      <c r="BR537" t="str">
        <f ca="1"/>
        <v/>
      </c>
      <c r="BS537" t="str">
        <f ca="1"/>
        <v/>
      </c>
    </row>
    <row r="538" spans="1:71" x14ac:dyDescent="0.3">
      <c r="A538">
        <f ca="1"/>
        <v>1451809</v>
      </c>
      <c r="B538" t="str">
        <f ca="1"/>
        <v>SITIME Corp</v>
      </c>
      <c r="C538" t="str">
        <f ca="1"/>
        <v>SITM</v>
      </c>
      <c r="D538" t="str">
        <f ca="1"/>
        <v>04 Manufacturing</v>
      </c>
      <c r="E538" t="str">
        <f ca="1"/>
        <v>Semiconductors &amp; Related Devices</v>
      </c>
      <c r="F538" t="str">
        <f ca="1"/>
        <v>3674</v>
      </c>
      <c r="G538" t="str">
        <f ca="1"/>
        <v>SITIME CORPORATION 5451 PATRICK HENRY DRIVE SANTA CLARA, CA 95054</v>
      </c>
      <c r="H538">
        <f ca="1"/>
        <v>2025</v>
      </c>
      <c r="I538" t="str">
        <f ca="1"/>
        <v>FY</v>
      </c>
      <c r="J538">
        <f ca="1"/>
        <v>239.556443</v>
      </c>
      <c r="K538">
        <f ca="1"/>
        <v>1294699000</v>
      </c>
      <c r="L538">
        <f ca="1"/>
        <v>949279000</v>
      </c>
      <c r="M538" t="str">
        <f ca="1"/>
        <v/>
      </c>
      <c r="N538">
        <f ca="1"/>
        <v>45040000</v>
      </c>
      <c r="O538">
        <f ca="1"/>
        <v>81557000</v>
      </c>
      <c r="P538" t="str">
        <f ca="1"/>
        <v/>
      </c>
      <c r="Q538">
        <f ca="1"/>
        <v>105114000</v>
      </c>
      <c r="R538">
        <f ca="1"/>
        <v>147366000</v>
      </c>
      <c r="S538">
        <f ca="1"/>
        <v>87098000</v>
      </c>
      <c r="T538">
        <f ca="1"/>
        <v>138517000</v>
      </c>
      <c r="U538">
        <f ca="1"/>
        <v>84005000</v>
      </c>
      <c r="V538">
        <f ca="1"/>
        <v>21327000</v>
      </c>
      <c r="W538" t="str">
        <f ca="1"/>
        <v/>
      </c>
      <c r="X538" t="str">
        <f ca="1"/>
        <v/>
      </c>
      <c r="Y538" t="str">
        <f ca="1"/>
        <v/>
      </c>
      <c r="Z538">
        <f ca="1"/>
        <v>1156182000</v>
      </c>
      <c r="AA538" t="str">
        <f ca="1"/>
        <v/>
      </c>
      <c r="AB538">
        <f ca="1"/>
        <v>-224904000</v>
      </c>
      <c r="AC538" t="str">
        <f ca="1"/>
        <v/>
      </c>
      <c r="AD538">
        <f ca="1"/>
        <v>26299000</v>
      </c>
      <c r="AE538">
        <f ca="1"/>
        <v>174986000</v>
      </c>
      <c r="AF538" t="str">
        <f ca="1"/>
        <v/>
      </c>
      <c r="AG538">
        <f ca="1"/>
        <v>151674000</v>
      </c>
      <c r="AH538">
        <f ca="1"/>
        <v>-66978000</v>
      </c>
      <c r="AI538">
        <f ca="1"/>
        <v>118893000</v>
      </c>
      <c r="AJ538">
        <f ca="1"/>
        <v>241964000</v>
      </c>
      <c r="AK538">
        <f ca="1"/>
        <v>598000</v>
      </c>
      <c r="AL538">
        <f ca="1"/>
        <v>-42903000</v>
      </c>
      <c r="AM538" t="str">
        <f ca="1"/>
        <v/>
      </c>
      <c r="AN538" t="str">
        <f ca="1"/>
        <v/>
      </c>
      <c r="AO538">
        <f ca="1"/>
        <v>87154000</v>
      </c>
      <c r="AP538">
        <f ca="1"/>
        <v>-2749000</v>
      </c>
      <c r="AQ538">
        <f ca="1"/>
        <v>40189000</v>
      </c>
      <c r="AR538" t="str">
        <f ca="1"/>
        <v/>
      </c>
      <c r="AS538">
        <f ca="1"/>
        <v>-427866000</v>
      </c>
      <c r="AT538">
        <f ca="1"/>
        <v>351365000</v>
      </c>
      <c r="AU538" t="str">
        <f ca="1"/>
        <v/>
      </c>
      <c r="AV538" t="str">
        <f ca="1"/>
        <v/>
      </c>
      <c r="AW538">
        <f ca="1"/>
        <v>-1.72</v>
      </c>
      <c r="AX538">
        <f ca="1"/>
        <v>79149000</v>
      </c>
      <c r="AY538" t="str">
        <f ca="1"/>
        <v/>
      </c>
      <c r="AZ538" t="str">
        <f ca="1"/>
        <v/>
      </c>
      <c r="BA538" t="str">
        <f ca="1"/>
        <v/>
      </c>
      <c r="BB538" t="str">
        <f ca="1"/>
        <v/>
      </c>
      <c r="BC538" t="str">
        <f ca="1"/>
        <v/>
      </c>
      <c r="BD538" t="str">
        <f ca="1"/>
        <v/>
      </c>
      <c r="BE538" t="str">
        <f ca="1"/>
        <v/>
      </c>
      <c r="BF538">
        <f ca="1"/>
        <v>1.9163097449115001</v>
      </c>
      <c r="BG538" t="str">
        <f ca="1"/>
        <v/>
      </c>
      <c r="BH538" t="str">
        <f ca="1"/>
        <v/>
      </c>
      <c r="BI538" t="str">
        <f ca="1"/>
        <v/>
      </c>
      <c r="BJ538" t="str">
        <f ca="1"/>
        <v/>
      </c>
      <c r="BK538" t="str">
        <f ca="1"/>
        <v/>
      </c>
      <c r="BL538">
        <f ca="1"/>
        <v>0.10698780179794699</v>
      </c>
      <c r="BM538" t="str">
        <f ca="1"/>
        <v/>
      </c>
      <c r="BN538" t="str">
        <f ca="1"/>
        <v/>
      </c>
      <c r="BO538">
        <f ca="1"/>
        <v>10.329408963752201</v>
      </c>
      <c r="BP538">
        <f ca="1"/>
        <v>-139.27700174418601</v>
      </c>
      <c r="BQ538">
        <f ca="1"/>
        <v>-3.7107479618260802E-2</v>
      </c>
      <c r="BR538" t="str">
        <f ca="1"/>
        <v/>
      </c>
      <c r="BS538">
        <f ca="1"/>
        <v>-3.56377354049795E-7</v>
      </c>
    </row>
    <row r="539" spans="1:71" x14ac:dyDescent="0.3">
      <c r="A539">
        <f ca="1"/>
        <v>1451809</v>
      </c>
      <c r="B539" t="str">
        <f ca="1"/>
        <v>SITIME Corp</v>
      </c>
      <c r="C539" t="str">
        <f ca="1"/>
        <v>SITM</v>
      </c>
      <c r="D539" t="str">
        <f ca="1"/>
        <v>04 Manufacturing</v>
      </c>
      <c r="E539" t="str">
        <f ca="1"/>
        <v>Semiconductors &amp; Related Devices</v>
      </c>
      <c r="F539" t="str">
        <f ca="1"/>
        <v>3674</v>
      </c>
      <c r="G539" t="str">
        <f ca="1"/>
        <v>SITIME CORPORATION 5451 PATRICK HENRY DRIVE SANTA CLARA, CA 95054</v>
      </c>
      <c r="H539">
        <f ca="1"/>
        <v>2024</v>
      </c>
      <c r="I539" t="str">
        <f ca="1"/>
        <v>FY</v>
      </c>
      <c r="J539">
        <f ca="1"/>
        <v>139.907622</v>
      </c>
      <c r="K539">
        <f ca="1"/>
        <v>884959000</v>
      </c>
      <c r="L539">
        <f ca="1"/>
        <v>544060000</v>
      </c>
      <c r="M539" t="str">
        <f ca="1"/>
        <v/>
      </c>
      <c r="N539">
        <f ca="1"/>
        <v>38209000</v>
      </c>
      <c r="O539">
        <f ca="1"/>
        <v>76741000</v>
      </c>
      <c r="P539" t="str">
        <f ca="1"/>
        <v/>
      </c>
      <c r="Q539">
        <f ca="1"/>
        <v>82475000</v>
      </c>
      <c r="R539">
        <f ca="1"/>
        <v>163558000</v>
      </c>
      <c r="S539">
        <f ca="1"/>
        <v>87098000</v>
      </c>
      <c r="T539">
        <f ca="1"/>
        <v>185240000</v>
      </c>
      <c r="U539">
        <f ca="1"/>
        <v>108449000</v>
      </c>
      <c r="V539">
        <f ca="1"/>
        <v>22894000</v>
      </c>
      <c r="W539" t="str">
        <f ca="1"/>
        <v/>
      </c>
      <c r="X539" t="str">
        <f ca="1"/>
        <v/>
      </c>
      <c r="Y539" t="str">
        <f ca="1"/>
        <v/>
      </c>
      <c r="Z539">
        <f ca="1"/>
        <v>699719000</v>
      </c>
      <c r="AA539" t="str">
        <f ca="1"/>
        <v/>
      </c>
      <c r="AB539">
        <f ca="1"/>
        <v>-182001000</v>
      </c>
      <c r="AC539" t="str">
        <f ca="1"/>
        <v/>
      </c>
      <c r="AD539">
        <f ca="1"/>
        <v>23598000</v>
      </c>
      <c r="AE539">
        <f ca="1"/>
        <v>104494000</v>
      </c>
      <c r="AF539" t="str">
        <f ca="1"/>
        <v/>
      </c>
      <c r="AG539">
        <f ca="1"/>
        <v>98203000</v>
      </c>
      <c r="AH539">
        <f ca="1"/>
        <v>-115240000</v>
      </c>
      <c r="AI539">
        <f ca="1"/>
        <v>106855000</v>
      </c>
      <c r="AJ539">
        <f ca="1"/>
        <v>219734000</v>
      </c>
      <c r="AK539">
        <f ca="1"/>
        <v>486000</v>
      </c>
      <c r="AL539">
        <f ca="1"/>
        <v>-93601000</v>
      </c>
      <c r="AM539" t="str">
        <f ca="1"/>
        <v/>
      </c>
      <c r="AN539" t="str">
        <f ca="1"/>
        <v/>
      </c>
      <c r="AO539">
        <f ca="1"/>
        <v>23190000</v>
      </c>
      <c r="AP539">
        <f ca="1"/>
        <v>2058000</v>
      </c>
      <c r="AQ539">
        <f ca="1"/>
        <v>30072000</v>
      </c>
      <c r="AR539" t="str">
        <f ca="1"/>
        <v/>
      </c>
      <c r="AS539">
        <f ca="1"/>
        <v>64759000</v>
      </c>
      <c r="AT539">
        <f ca="1"/>
        <v>-91311000</v>
      </c>
      <c r="AU539" t="str">
        <f ca="1"/>
        <v/>
      </c>
      <c r="AV539" t="str">
        <f ca="1"/>
        <v/>
      </c>
      <c r="AW539">
        <f ca="1"/>
        <v>-4.05</v>
      </c>
      <c r="AX539">
        <f ca="1"/>
        <v>71140000</v>
      </c>
      <c r="AY539" t="str">
        <f ca="1"/>
        <v/>
      </c>
      <c r="AZ539" t="str">
        <f ca="1"/>
        <v/>
      </c>
      <c r="BA539" t="str">
        <f ca="1"/>
        <v/>
      </c>
      <c r="BB539" t="str">
        <f ca="1"/>
        <v/>
      </c>
      <c r="BC539" t="str">
        <f ca="1"/>
        <v/>
      </c>
      <c r="BD539" t="str">
        <f ca="1"/>
        <v/>
      </c>
      <c r="BE539" t="str">
        <f ca="1"/>
        <v/>
      </c>
      <c r="BF539">
        <f ca="1"/>
        <v>1.38041889232499</v>
      </c>
      <c r="BG539" t="str">
        <f ca="1"/>
        <v/>
      </c>
      <c r="BH539" t="str">
        <f ca="1"/>
        <v/>
      </c>
      <c r="BI539" t="str">
        <f ca="1"/>
        <v/>
      </c>
      <c r="BJ539" t="str">
        <f ca="1"/>
        <v/>
      </c>
      <c r="BK539" t="str">
        <f ca="1"/>
        <v/>
      </c>
      <c r="BL539">
        <f ca="1"/>
        <v>0.20932043179401499</v>
      </c>
      <c r="BM539" t="str">
        <f ca="1"/>
        <v/>
      </c>
      <c r="BN539" t="str">
        <f ca="1"/>
        <v/>
      </c>
      <c r="BO539">
        <f ca="1"/>
        <v>4.3091130393087997</v>
      </c>
      <c r="BP539">
        <f ca="1"/>
        <v>-34.5450918518519</v>
      </c>
      <c r="BQ539">
        <f ca="1"/>
        <v>-0.13376941315013599</v>
      </c>
      <c r="BR539" t="str">
        <f ca="1"/>
        <v/>
      </c>
      <c r="BS539">
        <f ca="1"/>
        <v>-8.0979060036957705E-7</v>
      </c>
    </row>
    <row r="540" spans="1:71" x14ac:dyDescent="0.3">
      <c r="A540">
        <f ca="1"/>
        <v>1451809</v>
      </c>
      <c r="B540" t="str">
        <f ca="1"/>
        <v>SITIME Corp</v>
      </c>
      <c r="C540" t="str">
        <f ca="1"/>
        <v>SITM</v>
      </c>
      <c r="D540" t="str">
        <f ca="1"/>
        <v>04 Manufacturing</v>
      </c>
      <c r="E540" t="str">
        <f ca="1"/>
        <v>Semiconductors &amp; Related Devices</v>
      </c>
      <c r="F540" t="str">
        <f ca="1"/>
        <v>3674</v>
      </c>
      <c r="G540" t="str">
        <f ca="1"/>
        <v>SITIME CORPORATION 5451 PATRICK HENRY DRIVE SANTA CLARA, CA 95054</v>
      </c>
      <c r="H540">
        <f ca="1"/>
        <v>2023</v>
      </c>
      <c r="I540" t="str">
        <f ca="1"/>
        <v>FY</v>
      </c>
      <c r="J540">
        <f ca="1"/>
        <v>114.29919599999999</v>
      </c>
      <c r="K540">
        <f ca="1"/>
        <v>951683000</v>
      </c>
      <c r="L540">
        <f ca="1"/>
        <v>623242000</v>
      </c>
      <c r="M540" t="str">
        <f ca="1"/>
        <v/>
      </c>
      <c r="N540">
        <f ca="1"/>
        <v>21861000</v>
      </c>
      <c r="O540">
        <f ca="1"/>
        <v>65539000</v>
      </c>
      <c r="P540" t="str">
        <f ca="1"/>
        <v/>
      </c>
      <c r="Q540">
        <f ca="1"/>
        <v>54685000</v>
      </c>
      <c r="R540">
        <f ca="1"/>
        <v>177079000</v>
      </c>
      <c r="S540">
        <f ca="1"/>
        <v>87098000</v>
      </c>
      <c r="T540">
        <f ca="1"/>
        <v>243631000</v>
      </c>
      <c r="U540">
        <f ca="1"/>
        <v>121394000</v>
      </c>
      <c r="V540">
        <f ca="1"/>
        <v>8690000</v>
      </c>
      <c r="W540" t="str">
        <f ca="1"/>
        <v/>
      </c>
      <c r="X540" t="str">
        <f ca="1"/>
        <v/>
      </c>
      <c r="Y540" t="str">
        <f ca="1"/>
        <v/>
      </c>
      <c r="Z540">
        <f ca="1"/>
        <v>708052000</v>
      </c>
      <c r="AA540" t="str">
        <f ca="1"/>
        <v/>
      </c>
      <c r="AB540">
        <f ca="1"/>
        <v>-88400000</v>
      </c>
      <c r="AC540">
        <f ca="1"/>
        <v>2000</v>
      </c>
      <c r="AD540">
        <f ca="1"/>
        <v>22692000</v>
      </c>
      <c r="AE540">
        <f ca="1"/>
        <v>82088000</v>
      </c>
      <c r="AF540" t="str">
        <f ca="1"/>
        <v/>
      </c>
      <c r="AG540">
        <f ca="1"/>
        <v>61905000</v>
      </c>
      <c r="AH540">
        <f ca="1"/>
        <v>-107200000</v>
      </c>
      <c r="AI540">
        <f ca="1"/>
        <v>97589000</v>
      </c>
      <c r="AJ540">
        <f ca="1"/>
        <v>189288000</v>
      </c>
      <c r="AK540">
        <f ca="1"/>
        <v>152000</v>
      </c>
      <c r="AL540">
        <f ca="1"/>
        <v>-80535000</v>
      </c>
      <c r="AM540" t="str">
        <f ca="1"/>
        <v/>
      </c>
      <c r="AN540" t="str">
        <f ca="1"/>
        <v/>
      </c>
      <c r="AO540">
        <f ca="1"/>
        <v>8056000</v>
      </c>
      <c r="AP540">
        <f ca="1"/>
        <v>-1988000</v>
      </c>
      <c r="AQ540">
        <f ca="1"/>
        <v>16128000</v>
      </c>
      <c r="AR540" t="str">
        <f ca="1"/>
        <v/>
      </c>
      <c r="AS540">
        <f ca="1"/>
        <v>-36660000</v>
      </c>
      <c r="AT540">
        <f ca="1"/>
        <v>3469000</v>
      </c>
      <c r="AU540" t="str">
        <f ca="1"/>
        <v/>
      </c>
      <c r="AV540" t="str">
        <f ca="1"/>
        <v/>
      </c>
      <c r="AW540">
        <f ca="1"/>
        <v>-3.63</v>
      </c>
      <c r="AX540">
        <f ca="1"/>
        <v>61594500</v>
      </c>
      <c r="AY540" t="str">
        <f ca="1"/>
        <v/>
      </c>
      <c r="AZ540" t="str">
        <f ca="1"/>
        <v/>
      </c>
      <c r="BA540" t="str">
        <f ca="1"/>
        <v/>
      </c>
      <c r="BB540" t="str">
        <f ca="1"/>
        <v/>
      </c>
      <c r="BC540" t="str">
        <f ca="1"/>
        <v/>
      </c>
      <c r="BD540" t="str">
        <f ca="1"/>
        <v/>
      </c>
      <c r="BE540" t="str">
        <f ca="1"/>
        <v/>
      </c>
      <c r="BF540">
        <f ca="1"/>
        <v>1.0050410345079499</v>
      </c>
      <c r="BG540" t="str">
        <f ca="1"/>
        <v/>
      </c>
      <c r="BH540" t="str">
        <f ca="1"/>
        <v/>
      </c>
      <c r="BI540" t="str">
        <f ca="1"/>
        <v/>
      </c>
      <c r="BJ540" t="str">
        <f ca="1"/>
        <v/>
      </c>
      <c r="BK540" t="str">
        <f ca="1"/>
        <v/>
      </c>
      <c r="BL540">
        <f ca="1"/>
        <v>0.25600015971704898</v>
      </c>
      <c r="BM540" t="str">
        <f ca="1"/>
        <v/>
      </c>
      <c r="BN540" t="str">
        <f ca="1"/>
        <v/>
      </c>
      <c r="BO540">
        <f ca="1"/>
        <v>4.5941562185939997</v>
      </c>
      <c r="BP540">
        <f ca="1"/>
        <v>-31.487381818181799</v>
      </c>
      <c r="BQ540">
        <f ca="1"/>
        <v>-0.11374164609379001</v>
      </c>
      <c r="BR540" t="str">
        <f ca="1"/>
        <v/>
      </c>
      <c r="BS540">
        <f ca="1"/>
        <v>-5.8598250055080702E-7</v>
      </c>
    </row>
    <row r="541" spans="1:71" x14ac:dyDescent="0.3">
      <c r="A541">
        <f ca="1"/>
        <v>1451809</v>
      </c>
      <c r="B541" t="str">
        <f ca="1"/>
        <v>SITIME Corp</v>
      </c>
      <c r="C541" t="str">
        <f ca="1"/>
        <v>SITM</v>
      </c>
      <c r="D541" t="str">
        <f ca="1"/>
        <v>04 Manufacturing</v>
      </c>
      <c r="E541" t="str">
        <f ca="1"/>
        <v>Semiconductors &amp; Related Devices</v>
      </c>
      <c r="F541" t="str">
        <f ca="1"/>
        <v>3674</v>
      </c>
      <c r="G541" t="str">
        <f ca="1"/>
        <v>SITIME CORPORATION 5451 PATRICK HENRY DRIVE SANTA CLARA, CA 95054</v>
      </c>
      <c r="H541">
        <f ca="1"/>
        <v>2022</v>
      </c>
      <c r="I541" t="str">
        <f ca="1"/>
        <v>FY</v>
      </c>
      <c r="J541">
        <f ca="1"/>
        <v>146.37791300000001</v>
      </c>
      <c r="K541">
        <f ca="1"/>
        <v>750616000</v>
      </c>
      <c r="L541">
        <f ca="1"/>
        <v>669067000</v>
      </c>
      <c r="M541" t="str">
        <f ca="1"/>
        <v/>
      </c>
      <c r="N541">
        <f ca="1"/>
        <v>41229000</v>
      </c>
      <c r="O541">
        <f ca="1"/>
        <v>57650000</v>
      </c>
      <c r="P541" t="str">
        <f ca="1"/>
        <v/>
      </c>
      <c r="Q541">
        <f ca="1"/>
        <v>58772000</v>
      </c>
      <c r="R541" t="str">
        <f ca="1"/>
        <v/>
      </c>
      <c r="S541" t="str">
        <f ca="1"/>
        <v/>
      </c>
      <c r="T541">
        <f ca="1"/>
        <v>42136000</v>
      </c>
      <c r="U541">
        <f ca="1"/>
        <v>33794000</v>
      </c>
      <c r="V541">
        <f ca="1"/>
        <v>14881000</v>
      </c>
      <c r="W541" t="str">
        <f ca="1"/>
        <v/>
      </c>
      <c r="X541" t="str">
        <f ca="1"/>
        <v/>
      </c>
      <c r="Y541" t="str">
        <f ca="1"/>
        <v/>
      </c>
      <c r="Z541">
        <f ca="1"/>
        <v>708480000</v>
      </c>
      <c r="AA541" t="str">
        <f ca="1"/>
        <v/>
      </c>
      <c r="AB541">
        <f ca="1"/>
        <v>-7865000</v>
      </c>
      <c r="AC541">
        <f ca="1"/>
        <v>2000</v>
      </c>
      <c r="AD541">
        <f ca="1"/>
        <v>21702000</v>
      </c>
      <c r="AE541">
        <f ca="1"/>
        <v>182962000</v>
      </c>
      <c r="AF541" t="str">
        <f ca="1"/>
        <v/>
      </c>
      <c r="AG541">
        <f ca="1"/>
        <v>100643000</v>
      </c>
      <c r="AH541">
        <f ca="1"/>
        <v>16142000</v>
      </c>
      <c r="AI541">
        <f ca="1"/>
        <v>90288000</v>
      </c>
      <c r="AJ541">
        <f ca="1"/>
        <v>166820000</v>
      </c>
      <c r="AK541">
        <f ca="1"/>
        <v>82000</v>
      </c>
      <c r="AL541">
        <f ca="1"/>
        <v>23254000</v>
      </c>
      <c r="AM541" t="str">
        <f ca="1"/>
        <v/>
      </c>
      <c r="AN541" t="str">
        <f ca="1"/>
        <v/>
      </c>
      <c r="AO541">
        <f ca="1"/>
        <v>39752000</v>
      </c>
      <c r="AP541">
        <f ca="1"/>
        <v>-6198000</v>
      </c>
      <c r="AQ541">
        <f ca="1"/>
        <v>11843000</v>
      </c>
      <c r="AR541" t="str">
        <f ca="1"/>
        <v/>
      </c>
      <c r="AS541">
        <f ca="1"/>
        <v>-560088000</v>
      </c>
      <c r="AT541">
        <f ca="1"/>
        <v>-4522000</v>
      </c>
      <c r="AU541" t="str">
        <f ca="1"/>
        <v/>
      </c>
      <c r="AV541" t="str">
        <f ca="1"/>
        <v/>
      </c>
      <c r="AW541">
        <f ca="1"/>
        <v>1.0900000000000001</v>
      </c>
      <c r="AX541">
        <f ca="1"/>
        <v>40640000</v>
      </c>
      <c r="AY541" t="str">
        <f ca="1"/>
        <v/>
      </c>
      <c r="AZ541" t="str">
        <f ca="1"/>
        <v/>
      </c>
      <c r="BA541" t="str">
        <f ca="1"/>
        <v/>
      </c>
      <c r="BB541" t="str">
        <f ca="1"/>
        <v/>
      </c>
      <c r="BC541" t="str">
        <f ca="1"/>
        <v/>
      </c>
      <c r="BD541" t="str">
        <f ca="1"/>
        <v/>
      </c>
      <c r="BE541" t="str">
        <f ca="1"/>
        <v/>
      </c>
      <c r="BF541">
        <f ca="1"/>
        <v>2.4764517716535401</v>
      </c>
      <c r="BG541" t="str">
        <f ca="1"/>
        <v/>
      </c>
      <c r="BH541" t="str">
        <f ca="1"/>
        <v/>
      </c>
      <c r="BI541" t="str">
        <f ca="1"/>
        <v/>
      </c>
      <c r="BJ541" t="str">
        <f ca="1"/>
        <v/>
      </c>
      <c r="BK541" t="str">
        <f ca="1"/>
        <v/>
      </c>
      <c r="BL541">
        <f ca="1"/>
        <v>5.6135227599731399E-2</v>
      </c>
      <c r="BM541" t="str">
        <f ca="1"/>
        <v/>
      </c>
      <c r="BN541" t="str">
        <f ca="1"/>
        <v/>
      </c>
      <c r="BO541">
        <f ca="1"/>
        <v>18.092472036456201</v>
      </c>
      <c r="BP541">
        <f ca="1"/>
        <v>134.291663302752</v>
      </c>
      <c r="BQ541">
        <f ca="1"/>
        <v>3.2822380307136398E-2</v>
      </c>
      <c r="BR541" t="str">
        <f ca="1"/>
        <v/>
      </c>
      <c r="BS541">
        <f ca="1"/>
        <v>2.2520314641203699E-7</v>
      </c>
    </row>
    <row r="542" spans="1:71" x14ac:dyDescent="0.3">
      <c r="A542">
        <f ca="1"/>
        <v>1451809</v>
      </c>
      <c r="B542" t="str">
        <f ca="1"/>
        <v>SITIME Corp</v>
      </c>
      <c r="C542" t="str">
        <f ca="1"/>
        <v>SITM</v>
      </c>
      <c r="D542" t="str">
        <f ca="1"/>
        <v>04 Manufacturing</v>
      </c>
      <c r="E542" t="str">
        <f ca="1"/>
        <v>Semiconductors &amp; Related Devices</v>
      </c>
      <c r="F542" t="str">
        <f ca="1"/>
        <v>3674</v>
      </c>
      <c r="G542" t="str">
        <f ca="1"/>
        <v>SITIME CORPORATION 5451 PATRICK HENRY DRIVE SANTA CLARA, CA 95054</v>
      </c>
      <c r="H542">
        <f ca="1"/>
        <v>2021</v>
      </c>
      <c r="I542" t="str">
        <f ca="1"/>
        <v>FY</v>
      </c>
      <c r="J542">
        <f ca="1"/>
        <v>184.45442499999999</v>
      </c>
      <c r="K542">
        <f ca="1"/>
        <v>678209000</v>
      </c>
      <c r="L542">
        <f ca="1"/>
        <v>625943000</v>
      </c>
      <c r="M542" t="str">
        <f ca="1"/>
        <v/>
      </c>
      <c r="N542">
        <f ca="1"/>
        <v>38376000</v>
      </c>
      <c r="O542">
        <f ca="1"/>
        <v>23630000</v>
      </c>
      <c r="P542" t="str">
        <f ca="1"/>
        <v/>
      </c>
      <c r="Q542">
        <f ca="1"/>
        <v>37902000</v>
      </c>
      <c r="R542" t="str">
        <f ca="1"/>
        <v/>
      </c>
      <c r="S542" t="str">
        <f ca="1"/>
        <v/>
      </c>
      <c r="T542">
        <f ca="1"/>
        <v>45712000</v>
      </c>
      <c r="U542">
        <f ca="1"/>
        <v>37385000</v>
      </c>
      <c r="V542">
        <f ca="1"/>
        <v>13103000</v>
      </c>
      <c r="W542" t="str">
        <f ca="1"/>
        <v/>
      </c>
      <c r="X542" t="str">
        <f ca="1"/>
        <v/>
      </c>
      <c r="Y542" t="str">
        <f ca="1"/>
        <v/>
      </c>
      <c r="Z542">
        <f ca="1"/>
        <v>632497000</v>
      </c>
      <c r="AA542" t="str">
        <f ca="1"/>
        <v/>
      </c>
      <c r="AB542">
        <f ca="1"/>
        <v>-31119000</v>
      </c>
      <c r="AC542">
        <f ca="1"/>
        <v>2000</v>
      </c>
      <c r="AD542">
        <f ca="1"/>
        <v>20825000</v>
      </c>
      <c r="AE542">
        <f ca="1"/>
        <v>139462000</v>
      </c>
      <c r="AF542" t="str">
        <f ca="1"/>
        <v/>
      </c>
      <c r="AG542">
        <f ca="1"/>
        <v>79346000</v>
      </c>
      <c r="AH542">
        <f ca="1"/>
        <v>32843000</v>
      </c>
      <c r="AI542">
        <f ca="1"/>
        <v>52104000</v>
      </c>
      <c r="AJ542">
        <f ca="1"/>
        <v>106619000</v>
      </c>
      <c r="AK542">
        <f ca="1"/>
        <v>78000</v>
      </c>
      <c r="AL542">
        <f ca="1"/>
        <v>32277000</v>
      </c>
      <c r="AM542">
        <f ca="1"/>
        <v>726000</v>
      </c>
      <c r="AN542" t="str">
        <f ca="1"/>
        <v/>
      </c>
      <c r="AO542">
        <f ca="1"/>
        <v>59078000</v>
      </c>
      <c r="AP542">
        <f ca="1"/>
        <v>9798000</v>
      </c>
      <c r="AQ542">
        <f ca="1"/>
        <v>7926000</v>
      </c>
      <c r="AR542" t="str">
        <f ca="1"/>
        <v/>
      </c>
      <c r="AS542">
        <f ca="1"/>
        <v>-33788000</v>
      </c>
      <c r="AT542">
        <f ca="1"/>
        <v>460646000</v>
      </c>
      <c r="AU542" t="str">
        <f ca="1"/>
        <v/>
      </c>
      <c r="AV542" t="str">
        <f ca="1"/>
        <v/>
      </c>
      <c r="AW542">
        <f ca="1"/>
        <v>1.7</v>
      </c>
      <c r="AX542">
        <f ca="1"/>
        <v>17990000</v>
      </c>
      <c r="AY542" t="str">
        <f ca="1"/>
        <v/>
      </c>
      <c r="AZ542">
        <f ca="1"/>
        <v>33081000</v>
      </c>
      <c r="BA542">
        <f ca="1"/>
        <v>33081000</v>
      </c>
      <c r="BB542" t="str">
        <f ca="1"/>
        <v/>
      </c>
      <c r="BC542" t="str">
        <f ca="1"/>
        <v/>
      </c>
      <c r="BD542" t="str">
        <f ca="1"/>
        <v/>
      </c>
      <c r="BE542" t="str">
        <f ca="1"/>
        <v/>
      </c>
      <c r="BF542">
        <f ca="1"/>
        <v>4.4105614230127896</v>
      </c>
      <c r="BG542" t="str">
        <f ca="1"/>
        <v/>
      </c>
      <c r="BH542" t="str">
        <f ca="1"/>
        <v/>
      </c>
      <c r="BI542" t="str">
        <f ca="1"/>
        <v/>
      </c>
      <c r="BJ542" t="str">
        <f ca="1"/>
        <v/>
      </c>
      <c r="BK542" t="str">
        <f ca="1"/>
        <v/>
      </c>
      <c r="BL542">
        <f ca="1"/>
        <v>6.7401051888134805E-2</v>
      </c>
      <c r="BM542">
        <f ca="1"/>
        <v>45.566115702479301</v>
      </c>
      <c r="BN542" t="str">
        <f ca="1"/>
        <v/>
      </c>
      <c r="BO542">
        <f ca="1"/>
        <v>16.111087334492399</v>
      </c>
      <c r="BP542">
        <f ca="1"/>
        <v>108.50260294117599</v>
      </c>
      <c r="BQ542">
        <f ca="1"/>
        <v>5.1031072084136403E-2</v>
      </c>
      <c r="BR542" t="str">
        <f ca="1"/>
        <v/>
      </c>
      <c r="BS542">
        <f ca="1"/>
        <v>4.9576918546649197E-7</v>
      </c>
    </row>
    <row r="543" spans="1:71" x14ac:dyDescent="0.3">
      <c r="A543">
        <f ca="1"/>
        <v>1451809</v>
      </c>
      <c r="B543" t="str">
        <f ca="1"/>
        <v>SITIME Corp</v>
      </c>
      <c r="C543" t="str">
        <f ca="1"/>
        <v>SITM</v>
      </c>
      <c r="D543" t="str">
        <f ca="1"/>
        <v>04 Manufacturing</v>
      </c>
      <c r="E543" t="str">
        <f ca="1"/>
        <v>Semiconductors &amp; Related Devices</v>
      </c>
      <c r="F543" t="str">
        <f ca="1"/>
        <v>3674</v>
      </c>
      <c r="G543" t="str">
        <f ca="1"/>
        <v>SITIME CORPORATION 5451 PATRICK HENRY DRIVE SANTA CLARA, CA 95054</v>
      </c>
      <c r="H543">
        <f ca="1"/>
        <v>2020</v>
      </c>
      <c r="I543" t="str">
        <f ca="1"/>
        <v>FY</v>
      </c>
      <c r="J543">
        <f ca="1"/>
        <v>55.983289999999997</v>
      </c>
      <c r="K543">
        <f ca="1"/>
        <v>136011000</v>
      </c>
      <c r="L543">
        <f ca="1"/>
        <v>113180000</v>
      </c>
      <c r="M543" t="str">
        <f ca="1"/>
        <v/>
      </c>
      <c r="N543">
        <f ca="1"/>
        <v>23920000</v>
      </c>
      <c r="O543">
        <f ca="1"/>
        <v>12350000</v>
      </c>
      <c r="P543" t="str">
        <f ca="1"/>
        <v/>
      </c>
      <c r="Q543">
        <f ca="1"/>
        <v>11708000</v>
      </c>
      <c r="R543" t="str">
        <f ca="1"/>
        <v/>
      </c>
      <c r="S543" t="str">
        <f ca="1"/>
        <v/>
      </c>
      <c r="T543">
        <f ca="1"/>
        <v>26131000</v>
      </c>
      <c r="U543">
        <f ca="1"/>
        <v>19145000</v>
      </c>
      <c r="V543">
        <f ca="1"/>
        <v>6182000</v>
      </c>
      <c r="W543" t="str">
        <f ca="1"/>
        <v/>
      </c>
      <c r="X543" t="str">
        <f ca="1"/>
        <v/>
      </c>
      <c r="Y543" t="str">
        <f ca="1"/>
        <v/>
      </c>
      <c r="Z543">
        <f ca="1"/>
        <v>109880000</v>
      </c>
      <c r="AA543" t="str">
        <f ca="1"/>
        <v/>
      </c>
      <c r="AB543">
        <f ca="1"/>
        <v>-63396000</v>
      </c>
      <c r="AC543">
        <f ca="1"/>
        <v>2000</v>
      </c>
      <c r="AD543">
        <f ca="1"/>
        <v>17150000</v>
      </c>
      <c r="AE543">
        <f ca="1"/>
        <v>57932000</v>
      </c>
      <c r="AF543" t="str">
        <f ca="1"/>
        <v/>
      </c>
      <c r="AG543">
        <f ca="1"/>
        <v>58224000</v>
      </c>
      <c r="AH543">
        <f ca="1"/>
        <v>-8613000</v>
      </c>
      <c r="AI543">
        <f ca="1"/>
        <v>31652000</v>
      </c>
      <c r="AJ543">
        <f ca="1"/>
        <v>66545000</v>
      </c>
      <c r="AK543">
        <f ca="1"/>
        <v>1000</v>
      </c>
      <c r="AL543">
        <f ca="1"/>
        <v>-9372000</v>
      </c>
      <c r="AM543">
        <f ca="1"/>
        <v>726000</v>
      </c>
      <c r="AN543" t="str">
        <f ca="1"/>
        <v/>
      </c>
      <c r="AO543">
        <f ca="1"/>
        <v>16604000</v>
      </c>
      <c r="AP543">
        <f ca="1"/>
        <v>4151000</v>
      </c>
      <c r="AQ543">
        <f ca="1"/>
        <v>6402000</v>
      </c>
      <c r="AR543" t="str">
        <f ca="1"/>
        <v/>
      </c>
      <c r="AS543">
        <f ca="1"/>
        <v>-7793000</v>
      </c>
      <c r="AT543">
        <f ca="1"/>
        <v>1296000</v>
      </c>
      <c r="AU543" t="str">
        <f ca="1"/>
        <v/>
      </c>
      <c r="AV543" t="str">
        <f ca="1"/>
        <v/>
      </c>
      <c r="AW543" t="str">
        <f ca="1"/>
        <v/>
      </c>
      <c r="AX543">
        <f ca="1"/>
        <v>12130500</v>
      </c>
      <c r="AY543" t="str">
        <f ca="1"/>
        <v/>
      </c>
      <c r="AZ543">
        <f ca="1"/>
        <v>-8645000</v>
      </c>
      <c r="BA543">
        <f ca="1"/>
        <v>-8645000</v>
      </c>
      <c r="BB543" t="str">
        <f ca="1"/>
        <v/>
      </c>
      <c r="BC543" t="str">
        <f ca="1"/>
        <v/>
      </c>
      <c r="BD543" t="str">
        <f ca="1"/>
        <v/>
      </c>
      <c r="BE543" t="str">
        <f ca="1"/>
        <v/>
      </c>
      <c r="BF543">
        <f ca="1"/>
        <v>4.7998021516013401</v>
      </c>
      <c r="BG543" t="str">
        <f ca="1"/>
        <v/>
      </c>
      <c r="BH543" t="str">
        <f ca="1"/>
        <v/>
      </c>
      <c r="BI543" t="str">
        <f ca="1"/>
        <v/>
      </c>
      <c r="BJ543" t="str">
        <f ca="1"/>
        <v/>
      </c>
      <c r="BK543" t="str">
        <f ca="1"/>
        <v/>
      </c>
      <c r="BL543">
        <f ca="1"/>
        <v>0.19212416642771499</v>
      </c>
      <c r="BM543">
        <f ca="1"/>
        <v>-11.9077134986226</v>
      </c>
      <c r="BN543" t="str">
        <f ca="1"/>
        <v/>
      </c>
      <c r="BO543">
        <f ca="1"/>
        <v>5.2666492556803304</v>
      </c>
      <c r="BP543" t="str">
        <f ca="1"/>
        <v/>
      </c>
      <c r="BQ543">
        <f ca="1"/>
        <v>-8.5293046960320307E-2</v>
      </c>
      <c r="BR543" t="str">
        <f ca="1"/>
        <v/>
      </c>
      <c r="BS543" t="str">
        <f ca="1"/>
        <v/>
      </c>
    </row>
    <row r="544" spans="1:71" x14ac:dyDescent="0.3">
      <c r="A544">
        <f ca="1"/>
        <v>1451809</v>
      </c>
      <c r="B544" t="str">
        <f ca="1"/>
        <v>SITIME Corp</v>
      </c>
      <c r="C544" t="str">
        <f ca="1"/>
        <v>SITM</v>
      </c>
      <c r="D544" t="str">
        <f ca="1"/>
        <v>04 Manufacturing</v>
      </c>
      <c r="E544" t="str">
        <f ca="1"/>
        <v>Semiconductors &amp; Related Devices</v>
      </c>
      <c r="F544" t="str">
        <f ca="1"/>
        <v>3674</v>
      </c>
      <c r="G544" t="str">
        <f ca="1"/>
        <v>SITIME CORPORATION 5451 PATRICK HENRY DRIVE SANTA CLARA, CA 95054</v>
      </c>
      <c r="H544">
        <f ca="1"/>
        <v>2019</v>
      </c>
      <c r="I544" t="str">
        <f ca="1"/>
        <v>FY</v>
      </c>
      <c r="J544">
        <f ca="1"/>
        <v>19.141038000000002</v>
      </c>
      <c r="K544">
        <f ca="1"/>
        <v>123391000</v>
      </c>
      <c r="L544">
        <f ca="1"/>
        <v>99662000</v>
      </c>
      <c r="M544" t="str">
        <f ca="1"/>
        <v/>
      </c>
      <c r="N544">
        <f ca="1"/>
        <v>17659000</v>
      </c>
      <c r="O544">
        <f ca="1"/>
        <v>11911000</v>
      </c>
      <c r="P544" t="str">
        <f ca="1"/>
        <v/>
      </c>
      <c r="Q544">
        <f ca="1"/>
        <v>9288000</v>
      </c>
      <c r="R544" t="str">
        <f ca="1"/>
        <v/>
      </c>
      <c r="S544" t="str">
        <f ca="1"/>
        <v/>
      </c>
      <c r="T544">
        <f ca="1"/>
        <v>61251000</v>
      </c>
      <c r="U544">
        <f ca="1"/>
        <v>53311000</v>
      </c>
      <c r="V544">
        <f ca="1"/>
        <v>3869000</v>
      </c>
      <c r="W544" t="str">
        <f ca="1"/>
        <v/>
      </c>
      <c r="X544" t="str">
        <f ca="1"/>
        <v/>
      </c>
      <c r="Y544" t="str">
        <f ca="1"/>
        <v/>
      </c>
      <c r="Z544">
        <f ca="1"/>
        <v>62140000</v>
      </c>
      <c r="AA544" t="str">
        <f ca="1"/>
        <v/>
      </c>
      <c r="AB544">
        <f ca="1"/>
        <v>-54024000</v>
      </c>
      <c r="AC544">
        <f ca="1"/>
        <v>2000</v>
      </c>
      <c r="AD544">
        <f ca="1"/>
        <v>14968000</v>
      </c>
      <c r="AE544">
        <f ca="1"/>
        <v>13448000</v>
      </c>
      <c r="AF544" t="str">
        <f ca="1"/>
        <v/>
      </c>
      <c r="AG544">
        <f ca="1"/>
        <v>44516000</v>
      </c>
      <c r="AH544">
        <f ca="1"/>
        <v>1030000</v>
      </c>
      <c r="AI544">
        <f ca="1"/>
        <v>23795000</v>
      </c>
      <c r="AJ544">
        <f ca="1"/>
        <v>12418000</v>
      </c>
      <c r="AK544">
        <f ca="1"/>
        <v>-8000</v>
      </c>
      <c r="AL544">
        <f ca="1"/>
        <v>633000</v>
      </c>
      <c r="AM544">
        <f ca="1"/>
        <v>1714000</v>
      </c>
      <c r="AN544" t="str">
        <f ca="1"/>
        <v/>
      </c>
      <c r="AO544">
        <f ca="1"/>
        <v>7378000</v>
      </c>
      <c r="AP544">
        <f ca="1"/>
        <v>-919000</v>
      </c>
      <c r="AQ544">
        <f ca="1"/>
        <v>8273000</v>
      </c>
      <c r="AR544" t="str">
        <f ca="1"/>
        <v/>
      </c>
      <c r="AS544">
        <f ca="1"/>
        <v>-3202000</v>
      </c>
      <c r="AT544">
        <f ca="1"/>
        <v>51353000</v>
      </c>
      <c r="AU544" t="str">
        <f ca="1"/>
        <v/>
      </c>
      <c r="AV544" t="str">
        <f ca="1"/>
        <v/>
      </c>
      <c r="AW544" t="str">
        <f ca="1"/>
        <v/>
      </c>
      <c r="AX544" t="str">
        <f ca="1"/>
        <v/>
      </c>
      <c r="AY544" t="str">
        <f ca="1"/>
        <v/>
      </c>
      <c r="AZ544">
        <f ca="1"/>
        <v>2339000</v>
      </c>
      <c r="BA544">
        <f ca="1"/>
        <v>2339000</v>
      </c>
      <c r="BB544" t="str">
        <f ca="1"/>
        <v/>
      </c>
      <c r="BC544" t="str">
        <f ca="1"/>
        <v/>
      </c>
      <c r="BD544" t="str">
        <f ca="1"/>
        <v/>
      </c>
      <c r="BE544" t="str">
        <f ca="1"/>
        <v/>
      </c>
      <c r="BF544" t="str">
        <f ca="1"/>
        <v/>
      </c>
      <c r="BG544" t="str">
        <f ca="1"/>
        <v/>
      </c>
      <c r="BH544" t="str">
        <f ca="1"/>
        <v/>
      </c>
      <c r="BI544" t="str">
        <f ca="1"/>
        <v/>
      </c>
      <c r="BJ544" t="str">
        <f ca="1"/>
        <v/>
      </c>
      <c r="BK544" t="str">
        <f ca="1"/>
        <v/>
      </c>
      <c r="BL544">
        <f ca="1"/>
        <v>0.49639763029718498</v>
      </c>
      <c r="BM544">
        <f ca="1"/>
        <v>1.3646441073512301</v>
      </c>
      <c r="BN544" t="str">
        <f ca="1"/>
        <v/>
      </c>
      <c r="BO544">
        <f ca="1"/>
        <v>1.64602052109321</v>
      </c>
      <c r="BP544" t="str">
        <f ca="1"/>
        <v/>
      </c>
      <c r="BQ544">
        <f ca="1"/>
        <v>1.01866752494368E-2</v>
      </c>
      <c r="BR544" t="str">
        <f ca="1"/>
        <v/>
      </c>
      <c r="BS544" t="str">
        <f ca="1"/>
        <v/>
      </c>
    </row>
    <row r="545" spans="1:71" x14ac:dyDescent="0.3">
      <c r="A545">
        <f ca="1"/>
        <v>1451809</v>
      </c>
      <c r="B545" t="str">
        <f ca="1"/>
        <v>SITIME Corp</v>
      </c>
      <c r="C545" t="str">
        <f ca="1"/>
        <v>SITM</v>
      </c>
      <c r="D545" t="str">
        <f ca="1"/>
        <v>04 Manufacturing</v>
      </c>
      <c r="E545" t="str">
        <f ca="1"/>
        <v>Semiconductors &amp; Related Devices</v>
      </c>
      <c r="F545" t="str">
        <f ca="1"/>
        <v>3674</v>
      </c>
      <c r="G545" t="str">
        <f ca="1"/>
        <v>SITIME CORPORATION 5451 PATRICK HENRY DRIVE SANTA CLARA, CA 95054</v>
      </c>
      <c r="H545">
        <f ca="1"/>
        <v>2018</v>
      </c>
      <c r="I545" t="str">
        <f ca="1"/>
        <v>FY</v>
      </c>
      <c r="J545" t="str">
        <f ca="1"/>
        <v/>
      </c>
      <c r="K545" t="str">
        <f ca="1"/>
        <v/>
      </c>
      <c r="L545" t="str">
        <f ca="1"/>
        <v/>
      </c>
      <c r="M545" t="str">
        <f ca="1"/>
        <v/>
      </c>
      <c r="N545" t="str">
        <f ca="1"/>
        <v/>
      </c>
      <c r="O545" t="str">
        <f ca="1"/>
        <v/>
      </c>
      <c r="P545" t="str">
        <f ca="1"/>
        <v/>
      </c>
      <c r="Q545" t="str">
        <f ca="1"/>
        <v/>
      </c>
      <c r="R545" t="str">
        <f ca="1"/>
        <v/>
      </c>
      <c r="S545" t="str">
        <f ca="1"/>
        <v/>
      </c>
      <c r="T545" t="str">
        <f ca="1"/>
        <v/>
      </c>
      <c r="U545" t="str">
        <f ca="1"/>
        <v/>
      </c>
      <c r="V545" t="str">
        <f ca="1"/>
        <v/>
      </c>
      <c r="W545" t="str">
        <f ca="1"/>
        <v/>
      </c>
      <c r="X545" t="str">
        <f ca="1"/>
        <v/>
      </c>
      <c r="Y545" t="str">
        <f ca="1"/>
        <v/>
      </c>
      <c r="Z545" t="str">
        <f ca="1"/>
        <v/>
      </c>
      <c r="AA545" t="str">
        <f ca="1"/>
        <v/>
      </c>
      <c r="AB545" t="str">
        <f ca="1"/>
        <v/>
      </c>
      <c r="AC545" t="str">
        <f ca="1"/>
        <v/>
      </c>
      <c r="AD545" t="str">
        <f ca="1"/>
        <v/>
      </c>
      <c r="AE545" t="str">
        <f ca="1"/>
        <v/>
      </c>
      <c r="AF545" t="str">
        <f ca="1"/>
        <v/>
      </c>
      <c r="AG545" t="str">
        <f ca="1"/>
        <v/>
      </c>
      <c r="AH545" t="str">
        <f ca="1"/>
        <v/>
      </c>
      <c r="AI545" t="str">
        <f ca="1"/>
        <v/>
      </c>
      <c r="AJ545" t="str">
        <f ca="1"/>
        <v/>
      </c>
      <c r="AK545" t="str">
        <f ca="1"/>
        <v/>
      </c>
      <c r="AL545" t="str">
        <f ca="1"/>
        <v/>
      </c>
      <c r="AM545" t="str">
        <f ca="1"/>
        <v/>
      </c>
      <c r="AN545" t="str">
        <f ca="1"/>
        <v/>
      </c>
      <c r="AO545" t="str">
        <f ca="1"/>
        <v/>
      </c>
      <c r="AP545" t="str">
        <f ca="1"/>
        <v/>
      </c>
      <c r="AQ545" t="str">
        <f ca="1"/>
        <v/>
      </c>
      <c r="AR545" t="str">
        <f ca="1"/>
        <v/>
      </c>
      <c r="AS545" t="str">
        <f ca="1"/>
        <v/>
      </c>
      <c r="AT545" t="str">
        <f ca="1"/>
        <v/>
      </c>
      <c r="AU545" t="str">
        <f ca="1"/>
        <v/>
      </c>
      <c r="AV545" t="str">
        <f ca="1"/>
        <v/>
      </c>
      <c r="AW545" t="str">
        <f ca="1"/>
        <v/>
      </c>
      <c r="AX545" t="str">
        <f ca="1"/>
        <v/>
      </c>
      <c r="AY545" t="str">
        <f ca="1"/>
        <v/>
      </c>
      <c r="AZ545" t="str">
        <f ca="1"/>
        <v/>
      </c>
      <c r="BA545" t="str">
        <f ca="1"/>
        <v/>
      </c>
      <c r="BB545" t="str">
        <f ca="1"/>
        <v/>
      </c>
      <c r="BC545" t="str">
        <f ca="1"/>
        <v/>
      </c>
      <c r="BD545" t="str">
        <f ca="1"/>
        <v/>
      </c>
      <c r="BE545" t="str">
        <f ca="1"/>
        <v/>
      </c>
      <c r="BF545" t="str">
        <f ca="1"/>
        <v/>
      </c>
      <c r="BG545" t="str">
        <f ca="1"/>
        <v/>
      </c>
      <c r="BH545" t="str">
        <f ca="1"/>
        <v/>
      </c>
      <c r="BI545" t="str">
        <f ca="1"/>
        <v/>
      </c>
      <c r="BJ545" t="str">
        <f ca="1"/>
        <v/>
      </c>
      <c r="BK545" t="str">
        <f ca="1"/>
        <v/>
      </c>
      <c r="BL545" t="str">
        <f ca="1"/>
        <v/>
      </c>
      <c r="BM545" t="str">
        <f ca="1"/>
        <v/>
      </c>
      <c r="BN545" t="str">
        <f ca="1"/>
        <v/>
      </c>
      <c r="BO545" t="str">
        <f ca="1"/>
        <v/>
      </c>
      <c r="BP545" t="str">
        <f ca="1"/>
        <v/>
      </c>
      <c r="BQ545" t="str">
        <f ca="1"/>
        <v/>
      </c>
      <c r="BR545" t="str">
        <f ca="1"/>
        <v/>
      </c>
      <c r="BS545" t="str">
        <f ca="1"/>
        <v/>
      </c>
    </row>
    <row r="546" spans="1:71" x14ac:dyDescent="0.3">
      <c r="A546">
        <f ca="1"/>
        <v>1451809</v>
      </c>
      <c r="B546" t="str">
        <f ca="1"/>
        <v>SITIME Corp</v>
      </c>
      <c r="C546" t="str">
        <f ca="1"/>
        <v>SITM</v>
      </c>
      <c r="D546" t="str">
        <f ca="1"/>
        <v>04 Manufacturing</v>
      </c>
      <c r="E546" t="str">
        <f ca="1"/>
        <v>Semiconductors &amp; Related Devices</v>
      </c>
      <c r="F546" t="str">
        <f ca="1"/>
        <v>3674</v>
      </c>
      <c r="G546" t="str">
        <f ca="1"/>
        <v>SITIME CORPORATION 5451 PATRICK HENRY DRIVE SANTA CLARA, CA 95054</v>
      </c>
      <c r="H546">
        <f ca="1"/>
        <v>2017</v>
      </c>
      <c r="I546" t="str">
        <f ca="1"/>
        <v>FY</v>
      </c>
      <c r="J546" t="str">
        <f ca="1"/>
        <v/>
      </c>
      <c r="K546" t="str">
        <f ca="1"/>
        <v/>
      </c>
      <c r="L546" t="str">
        <f ca="1"/>
        <v/>
      </c>
      <c r="M546" t="str">
        <f ca="1"/>
        <v/>
      </c>
      <c r="N546" t="str">
        <f ca="1"/>
        <v/>
      </c>
      <c r="O546" t="str">
        <f ca="1"/>
        <v/>
      </c>
      <c r="P546" t="str">
        <f ca="1"/>
        <v/>
      </c>
      <c r="Q546" t="str">
        <f ca="1"/>
        <v/>
      </c>
      <c r="R546" t="str">
        <f ca="1"/>
        <v/>
      </c>
      <c r="S546" t="str">
        <f ca="1"/>
        <v/>
      </c>
      <c r="T546" t="str">
        <f ca="1"/>
        <v/>
      </c>
      <c r="U546" t="str">
        <f ca="1"/>
        <v/>
      </c>
      <c r="V546" t="str">
        <f ca="1"/>
        <v/>
      </c>
      <c r="W546" t="str">
        <f ca="1"/>
        <v/>
      </c>
      <c r="X546" t="str">
        <f ca="1"/>
        <v/>
      </c>
      <c r="Y546" t="str">
        <f ca="1"/>
        <v/>
      </c>
      <c r="Z546" t="str">
        <f ca="1"/>
        <v/>
      </c>
      <c r="AA546" t="str">
        <f ca="1"/>
        <v/>
      </c>
      <c r="AB546" t="str">
        <f ca="1"/>
        <v/>
      </c>
      <c r="AC546" t="str">
        <f ca="1"/>
        <v/>
      </c>
      <c r="AD546" t="str">
        <f ca="1"/>
        <v/>
      </c>
      <c r="AE546" t="str">
        <f ca="1"/>
        <v/>
      </c>
      <c r="AF546" t="str">
        <f ca="1"/>
        <v/>
      </c>
      <c r="AG546" t="str">
        <f ca="1"/>
        <v/>
      </c>
      <c r="AH546" t="str">
        <f ca="1"/>
        <v/>
      </c>
      <c r="AI546" t="str">
        <f ca="1"/>
        <v/>
      </c>
      <c r="AJ546" t="str">
        <f ca="1"/>
        <v/>
      </c>
      <c r="AK546" t="str">
        <f ca="1"/>
        <v/>
      </c>
      <c r="AL546" t="str">
        <f ca="1"/>
        <v/>
      </c>
      <c r="AM546" t="str">
        <f ca="1"/>
        <v/>
      </c>
      <c r="AN546" t="str">
        <f ca="1"/>
        <v/>
      </c>
      <c r="AO546" t="str">
        <f ca="1"/>
        <v/>
      </c>
      <c r="AP546" t="str">
        <f ca="1"/>
        <v/>
      </c>
      <c r="AQ546" t="str">
        <f ca="1"/>
        <v/>
      </c>
      <c r="AR546" t="str">
        <f ca="1"/>
        <v/>
      </c>
      <c r="AS546" t="str">
        <f ca="1"/>
        <v/>
      </c>
      <c r="AT546" t="str">
        <f ca="1"/>
        <v/>
      </c>
      <c r="AU546" t="str">
        <f ca="1"/>
        <v/>
      </c>
      <c r="AV546" t="str">
        <f ca="1"/>
        <v/>
      </c>
      <c r="AW546" t="str">
        <f ca="1"/>
        <v/>
      </c>
      <c r="AX546" t="str">
        <f ca="1"/>
        <v/>
      </c>
      <c r="AY546" t="str">
        <f ca="1"/>
        <v/>
      </c>
      <c r="AZ546" t="str">
        <f ca="1"/>
        <v/>
      </c>
      <c r="BA546" t="str">
        <f ca="1"/>
        <v/>
      </c>
      <c r="BB546" t="str">
        <f ca="1"/>
        <v/>
      </c>
      <c r="BC546" t="str">
        <f ca="1"/>
        <v/>
      </c>
      <c r="BD546" t="str">
        <f ca="1"/>
        <v/>
      </c>
      <c r="BE546" t="str">
        <f ca="1"/>
        <v/>
      </c>
      <c r="BF546" t="str">
        <f ca="1"/>
        <v/>
      </c>
      <c r="BG546" t="str">
        <f ca="1"/>
        <v/>
      </c>
      <c r="BH546" t="str">
        <f ca="1"/>
        <v/>
      </c>
      <c r="BI546" t="str">
        <f ca="1"/>
        <v/>
      </c>
      <c r="BJ546" t="str">
        <f ca="1"/>
        <v/>
      </c>
      <c r="BK546" t="str">
        <f ca="1"/>
        <v/>
      </c>
      <c r="BL546" t="str">
        <f ca="1"/>
        <v/>
      </c>
      <c r="BM546" t="str">
        <f ca="1"/>
        <v/>
      </c>
      <c r="BN546" t="str">
        <f ca="1"/>
        <v/>
      </c>
      <c r="BO546" t="str">
        <f ca="1"/>
        <v/>
      </c>
      <c r="BP546" t="str">
        <f ca="1"/>
        <v/>
      </c>
      <c r="BQ546" t="str">
        <f ca="1"/>
        <v/>
      </c>
      <c r="BR546" t="str">
        <f ca="1"/>
        <v/>
      </c>
      <c r="BS546" t="str">
        <f ca="1"/>
        <v/>
      </c>
    </row>
    <row r="547" spans="1:71" x14ac:dyDescent="0.3">
      <c r="A547">
        <f ca="1"/>
        <v>1819974</v>
      </c>
      <c r="B547" t="str">
        <f ca="1"/>
        <v>SkyWater Technology, Inc</v>
      </c>
      <c r="C547" t="str">
        <f ca="1"/>
        <v>SKYT</v>
      </c>
      <c r="D547" t="str">
        <f ca="1"/>
        <v>04 Manufacturing</v>
      </c>
      <c r="E547" t="str">
        <f ca="1"/>
        <v>Semiconductors &amp; Related Devices</v>
      </c>
      <c r="F547" t="str">
        <f ca="1"/>
        <v>3674</v>
      </c>
      <c r="G547" t="str">
        <f ca="1"/>
        <v>2401 EAST 86TH STREET BLOOMINGTON, MN 55425</v>
      </c>
      <c r="H547">
        <f ca="1"/>
        <v>2026</v>
      </c>
      <c r="I547" t="str">
        <f ca="1"/>
        <v>FY</v>
      </c>
      <c r="J547">
        <f ca="1"/>
        <v>30.070657000000001</v>
      </c>
      <c r="K547" t="str">
        <f ca="1"/>
        <v/>
      </c>
      <c r="L547" t="str">
        <f ca="1"/>
        <v/>
      </c>
      <c r="M547" t="str">
        <f ca="1"/>
        <v/>
      </c>
      <c r="N547" t="str">
        <f ca="1"/>
        <v/>
      </c>
      <c r="O547" t="str">
        <f ca="1"/>
        <v/>
      </c>
      <c r="P547" t="str">
        <f ca="1"/>
        <v/>
      </c>
      <c r="Q547" t="str">
        <f ca="1"/>
        <v/>
      </c>
      <c r="R547" t="str">
        <f ca="1"/>
        <v/>
      </c>
      <c r="S547" t="str">
        <f ca="1"/>
        <v/>
      </c>
      <c r="T547" t="str">
        <f ca="1"/>
        <v/>
      </c>
      <c r="U547" t="str">
        <f ca="1"/>
        <v/>
      </c>
      <c r="V547" t="str">
        <f ca="1"/>
        <v/>
      </c>
      <c r="W547" t="str">
        <f ca="1"/>
        <v/>
      </c>
      <c r="X547" t="str">
        <f ca="1"/>
        <v/>
      </c>
      <c r="Y547" t="str">
        <f ca="1"/>
        <v/>
      </c>
      <c r="Z547" t="str">
        <f ca="1"/>
        <v/>
      </c>
      <c r="AA547" t="str">
        <f ca="1"/>
        <v/>
      </c>
      <c r="AB547" t="str">
        <f ca="1"/>
        <v/>
      </c>
      <c r="AC547" t="str">
        <f ca="1"/>
        <v/>
      </c>
      <c r="AD547" t="str">
        <f ca="1"/>
        <v/>
      </c>
      <c r="AE547" t="str">
        <f ca="1"/>
        <v/>
      </c>
      <c r="AF547" t="str">
        <f ca="1"/>
        <v/>
      </c>
      <c r="AG547" t="str">
        <f ca="1"/>
        <v/>
      </c>
      <c r="AH547" t="str">
        <f ca="1"/>
        <v/>
      </c>
      <c r="AI547" t="str">
        <f ca="1"/>
        <v/>
      </c>
      <c r="AJ547" t="str">
        <f ca="1"/>
        <v/>
      </c>
      <c r="AK547" t="str">
        <f ca="1"/>
        <v/>
      </c>
      <c r="AL547" t="str">
        <f ca="1"/>
        <v/>
      </c>
      <c r="AM547" t="str">
        <f ca="1"/>
        <v/>
      </c>
      <c r="AN547" t="str">
        <f ca="1"/>
        <v/>
      </c>
      <c r="AO547" t="str">
        <f ca="1"/>
        <v/>
      </c>
      <c r="AP547" t="str">
        <f ca="1"/>
        <v/>
      </c>
      <c r="AQ547" t="str">
        <f ca="1"/>
        <v/>
      </c>
      <c r="AR547" t="str">
        <f ca="1"/>
        <v/>
      </c>
      <c r="AS547" t="str">
        <f ca="1"/>
        <v/>
      </c>
      <c r="AT547" t="str">
        <f ca="1"/>
        <v/>
      </c>
      <c r="AU547" t="str">
        <f ca="1"/>
        <v/>
      </c>
      <c r="AV547" t="str">
        <f ca="1"/>
        <v/>
      </c>
      <c r="AW547" t="str">
        <f ca="1"/>
        <v/>
      </c>
      <c r="AX547" t="str">
        <f ca="1"/>
        <v/>
      </c>
      <c r="AY547" t="str">
        <f ca="1"/>
        <v/>
      </c>
      <c r="AZ547" t="str">
        <f ca="1"/>
        <v/>
      </c>
      <c r="BA547" t="str">
        <f ca="1"/>
        <v/>
      </c>
      <c r="BB547" t="str">
        <f ca="1"/>
        <v/>
      </c>
      <c r="BC547" t="str">
        <f ca="1"/>
        <v/>
      </c>
      <c r="BD547" t="str">
        <f ca="1"/>
        <v/>
      </c>
      <c r="BE547" t="str">
        <f ca="1"/>
        <v/>
      </c>
      <c r="BF547" t="str">
        <f ca="1"/>
        <v/>
      </c>
      <c r="BG547" t="str">
        <f ca="1"/>
        <v/>
      </c>
      <c r="BH547" t="str">
        <f ca="1"/>
        <v/>
      </c>
      <c r="BI547" t="str">
        <f ca="1"/>
        <v/>
      </c>
      <c r="BJ547" t="str">
        <f ca="1"/>
        <v/>
      </c>
      <c r="BK547" t="str">
        <f ca="1"/>
        <v/>
      </c>
      <c r="BL547" t="str">
        <f ca="1"/>
        <v/>
      </c>
      <c r="BM547" t="str">
        <f ca="1"/>
        <v/>
      </c>
      <c r="BN547" t="str">
        <f ca="1"/>
        <v/>
      </c>
      <c r="BO547" t="str">
        <f ca="1"/>
        <v/>
      </c>
      <c r="BP547" t="str">
        <f ca="1"/>
        <v/>
      </c>
      <c r="BQ547" t="str">
        <f ca="1"/>
        <v/>
      </c>
      <c r="BR547" t="str">
        <f ca="1"/>
        <v/>
      </c>
      <c r="BS547" t="str">
        <f ca="1"/>
        <v/>
      </c>
    </row>
    <row r="548" spans="1:71" x14ac:dyDescent="0.3">
      <c r="A548">
        <f ca="1"/>
        <v>1819974</v>
      </c>
      <c r="B548" t="str">
        <f ca="1"/>
        <v>SkyWater Technology, Inc</v>
      </c>
      <c r="C548" t="str">
        <f ca="1"/>
        <v>SKYT</v>
      </c>
      <c r="D548" t="str">
        <f ca="1"/>
        <v>04 Manufacturing</v>
      </c>
      <c r="E548" t="str">
        <f ca="1"/>
        <v>Semiconductors &amp; Related Devices</v>
      </c>
      <c r="F548" t="str">
        <f ca="1"/>
        <v>3674</v>
      </c>
      <c r="G548" t="str">
        <f ca="1"/>
        <v>2401 EAST 86TH STREET BLOOMINGTON, MN 55425</v>
      </c>
      <c r="H548">
        <f ca="1"/>
        <v>2025</v>
      </c>
      <c r="I548" t="str">
        <f ca="1"/>
        <v>FY</v>
      </c>
      <c r="J548">
        <f ca="1"/>
        <v>13.884695000000001</v>
      </c>
      <c r="K548">
        <f ca="1"/>
        <v>733907000</v>
      </c>
      <c r="L548">
        <f ca="1"/>
        <v>193196000</v>
      </c>
      <c r="M548">
        <f ca="1"/>
        <v>23224000</v>
      </c>
      <c r="N548">
        <f ca="1"/>
        <v>100083000</v>
      </c>
      <c r="O548">
        <f ca="1"/>
        <v>24600000</v>
      </c>
      <c r="P548" t="str">
        <f ca="1"/>
        <v/>
      </c>
      <c r="Q548" t="str">
        <f ca="1"/>
        <v/>
      </c>
      <c r="R548" t="str">
        <f ca="1"/>
        <v/>
      </c>
      <c r="S548" t="str">
        <f ca="1"/>
        <v/>
      </c>
      <c r="T548">
        <f ca="1"/>
        <v>538095000</v>
      </c>
      <c r="U548">
        <f ca="1"/>
        <v>324020000</v>
      </c>
      <c r="V548">
        <f ca="1"/>
        <v>34871000</v>
      </c>
      <c r="W548">
        <f ca="1"/>
        <v>191665000</v>
      </c>
      <c r="X548" t="str">
        <f ca="1"/>
        <v/>
      </c>
      <c r="Y548">
        <f ca="1"/>
        <v>38879000</v>
      </c>
      <c r="Z548">
        <f ca="1"/>
        <v>187819000</v>
      </c>
      <c r="AA548" t="str">
        <f ca="1"/>
        <v/>
      </c>
      <c r="AB548">
        <f ca="1"/>
        <v>-15056000</v>
      </c>
      <c r="AC548">
        <f ca="1"/>
        <v>489000</v>
      </c>
      <c r="AD548">
        <f ca="1"/>
        <v>48608000</v>
      </c>
      <c r="AE548">
        <f ca="1"/>
        <v>86928000</v>
      </c>
      <c r="AF548">
        <f ca="1"/>
        <v>442139000</v>
      </c>
      <c r="AG548">
        <f ca="1"/>
        <v>355211000</v>
      </c>
      <c r="AH548">
        <f ca="1"/>
        <v>-2576000</v>
      </c>
      <c r="AI548">
        <f ca="1"/>
        <v>14621000</v>
      </c>
      <c r="AJ548" t="str">
        <f ca="1"/>
        <v/>
      </c>
      <c r="AK548">
        <f ca="1"/>
        <v>-27989000</v>
      </c>
      <c r="AL548">
        <f ca="1"/>
        <v>118910000</v>
      </c>
      <c r="AM548" t="str">
        <f ca="1"/>
        <v/>
      </c>
      <c r="AN548">
        <f ca="1"/>
        <v>885000</v>
      </c>
      <c r="AO548">
        <f ca="1"/>
        <v>-28966000</v>
      </c>
      <c r="AP548" t="str">
        <f ca="1"/>
        <v/>
      </c>
      <c r="AQ548">
        <f ca="1"/>
        <v>35670000</v>
      </c>
      <c r="AR548" t="str">
        <f ca="1"/>
        <v/>
      </c>
      <c r="AS548">
        <f ca="1"/>
        <v>-113044000</v>
      </c>
      <c r="AT548">
        <f ca="1"/>
        <v>146390000</v>
      </c>
      <c r="AU548" t="str">
        <f ca="1"/>
        <v/>
      </c>
      <c r="AV548" t="str">
        <f ca="1"/>
        <v/>
      </c>
      <c r="AW548">
        <f ca="1"/>
        <v>2.4700000000000002</v>
      </c>
      <c r="AX548">
        <f ca="1"/>
        <v>19567500</v>
      </c>
      <c r="AY548">
        <f ca="1"/>
        <v>-5.82622207043486E-3</v>
      </c>
      <c r="AZ548" t="str">
        <f ca="1"/>
        <v/>
      </c>
      <c r="BA548" t="str">
        <f ca="1"/>
        <v/>
      </c>
      <c r="BB548" t="str">
        <f ca="1"/>
        <v/>
      </c>
      <c r="BC548">
        <f ca="1"/>
        <v>-6.5513334042009402E-2</v>
      </c>
      <c r="BD548" t="str">
        <f ca="1"/>
        <v/>
      </c>
      <c r="BE548">
        <f ca="1"/>
        <v>0.19660785409113399</v>
      </c>
      <c r="BF548">
        <f ca="1"/>
        <v>18.1531110259359</v>
      </c>
      <c r="BG548">
        <f ca="1"/>
        <v>0.60244554146506302</v>
      </c>
      <c r="BH548">
        <f ca="1"/>
        <v>-0.25567525144807401</v>
      </c>
      <c r="BI548" t="str">
        <f ca="1"/>
        <v/>
      </c>
      <c r="BJ548" t="str">
        <f ca="1"/>
        <v/>
      </c>
      <c r="BK548">
        <f ca="1"/>
        <v>3.3068786060492301E-2</v>
      </c>
      <c r="BL548">
        <f ca="1"/>
        <v>0.73319235270953997</v>
      </c>
      <c r="BM548" t="str">
        <f ca="1"/>
        <v/>
      </c>
      <c r="BN548">
        <f ca="1"/>
        <v>7.1674587988395794E-2</v>
      </c>
      <c r="BO548">
        <f ca="1"/>
        <v>0.52032590580828297</v>
      </c>
      <c r="BP548">
        <f ca="1"/>
        <v>5.6213340080971701</v>
      </c>
      <c r="BQ548">
        <f ca="1"/>
        <v>0.633109536308893</v>
      </c>
      <c r="BR548" t="str">
        <f ca="1"/>
        <v/>
      </c>
      <c r="BS548">
        <f ca="1"/>
        <v>1.82597057007012E-7</v>
      </c>
    </row>
    <row r="549" spans="1:71" x14ac:dyDescent="0.3">
      <c r="A549">
        <f ca="1"/>
        <v>1819974</v>
      </c>
      <c r="B549" t="str">
        <f ca="1"/>
        <v>SkyWater Technology, Inc</v>
      </c>
      <c r="C549" t="str">
        <f ca="1"/>
        <v>SKYT</v>
      </c>
      <c r="D549" t="str">
        <f ca="1"/>
        <v>04 Manufacturing</v>
      </c>
      <c r="E549" t="str">
        <f ca="1"/>
        <v>Semiconductors &amp; Related Devices</v>
      </c>
      <c r="F549" t="str">
        <f ca="1"/>
        <v>3674</v>
      </c>
      <c r="G549" t="str">
        <f ca="1"/>
        <v>2401 EAST 86TH STREET BLOOMINGTON, MN 55425</v>
      </c>
      <c r="H549">
        <f ca="1"/>
        <v>2024</v>
      </c>
      <c r="I549" t="str">
        <f ca="1"/>
        <v>FY</v>
      </c>
      <c r="J549">
        <f ca="1"/>
        <v>10.366968</v>
      </c>
      <c r="K549">
        <f ca="1"/>
        <v>313775000</v>
      </c>
      <c r="L549">
        <f ca="1"/>
        <v>132077000</v>
      </c>
      <c r="M549">
        <f ca="1"/>
        <v>18844000</v>
      </c>
      <c r="N549">
        <f ca="1"/>
        <v>54332000</v>
      </c>
      <c r="O549">
        <f ca="1"/>
        <v>14535000</v>
      </c>
      <c r="P549" t="str">
        <f ca="1"/>
        <v/>
      </c>
      <c r="Q549" t="str">
        <f ca="1"/>
        <v/>
      </c>
      <c r="R549" t="str">
        <f ca="1"/>
        <v/>
      </c>
      <c r="S549" t="str">
        <f ca="1"/>
        <v/>
      </c>
      <c r="T549">
        <f ca="1"/>
        <v>250285000</v>
      </c>
      <c r="U549">
        <f ca="1"/>
        <v>154327000</v>
      </c>
      <c r="V549">
        <f ca="1"/>
        <v>29590000</v>
      </c>
      <c r="W549">
        <f ca="1"/>
        <v>107067000</v>
      </c>
      <c r="X549" t="str">
        <f ca="1"/>
        <v/>
      </c>
      <c r="Y549">
        <f ca="1"/>
        <v>39777000</v>
      </c>
      <c r="Z549">
        <f ca="1"/>
        <v>57614000</v>
      </c>
      <c r="AA549" t="str">
        <f ca="1"/>
        <v/>
      </c>
      <c r="AB549">
        <f ca="1"/>
        <v>-131996000</v>
      </c>
      <c r="AC549">
        <f ca="1"/>
        <v>478000</v>
      </c>
      <c r="AD549">
        <f ca="1"/>
        <v>47704000</v>
      </c>
      <c r="AE549">
        <f ca="1"/>
        <v>69626000</v>
      </c>
      <c r="AF549">
        <f ca="1"/>
        <v>342269000</v>
      </c>
      <c r="AG549">
        <f ca="1"/>
        <v>272643000</v>
      </c>
      <c r="AH549">
        <f ca="1"/>
        <v>6560000</v>
      </c>
      <c r="AI549">
        <f ca="1"/>
        <v>15040000</v>
      </c>
      <c r="AJ549" t="str">
        <f ca="1"/>
        <v/>
      </c>
      <c r="AK549">
        <f ca="1"/>
        <v>240000</v>
      </c>
      <c r="AL549">
        <f ca="1"/>
        <v>-6793000</v>
      </c>
      <c r="AM549" t="str">
        <f ca="1"/>
        <v/>
      </c>
      <c r="AN549" t="str">
        <f ca="1"/>
        <v/>
      </c>
      <c r="AO549">
        <f ca="1"/>
        <v>18460000</v>
      </c>
      <c r="AP549" t="str">
        <f ca="1"/>
        <v/>
      </c>
      <c r="AQ549">
        <f ca="1"/>
        <v>18693000</v>
      </c>
      <c r="AR549" t="str">
        <f ca="1"/>
        <v/>
      </c>
      <c r="AS549">
        <f ca="1"/>
        <v>-11205000</v>
      </c>
      <c r="AT549">
        <f ca="1"/>
        <v>-6794000</v>
      </c>
      <c r="AU549" t="str">
        <f ca="1"/>
        <v/>
      </c>
      <c r="AV549" t="str">
        <f ca="1"/>
        <v/>
      </c>
      <c r="AW549">
        <f ca="1"/>
        <v>-0.14000000000000001</v>
      </c>
      <c r="AX549">
        <f ca="1"/>
        <v>14938000</v>
      </c>
      <c r="AY549">
        <f ca="1"/>
        <v>1.9166211371757301E-2</v>
      </c>
      <c r="AZ549" t="str">
        <f ca="1"/>
        <v/>
      </c>
      <c r="BA549" t="str">
        <f ca="1"/>
        <v/>
      </c>
      <c r="BB549" t="str">
        <f ca="1"/>
        <v/>
      </c>
      <c r="BC549">
        <f ca="1"/>
        <v>5.3934186268695103E-2</v>
      </c>
      <c r="BD549" t="str">
        <f ca="1"/>
        <v/>
      </c>
      <c r="BE549">
        <f ca="1"/>
        <v>0.20342479161127699</v>
      </c>
      <c r="BF549">
        <f ca="1"/>
        <v>18.251640112464901</v>
      </c>
      <c r="BG549">
        <f ca="1"/>
        <v>1.09081029400048</v>
      </c>
      <c r="BH549">
        <f ca="1"/>
        <v>-3.2737408295814098E-2</v>
      </c>
      <c r="BI549" t="str">
        <f ca="1"/>
        <v/>
      </c>
      <c r="BJ549" t="str">
        <f ca="1"/>
        <v/>
      </c>
      <c r="BK549">
        <f ca="1"/>
        <v>4.3942045584028901E-2</v>
      </c>
      <c r="BL549">
        <f ca="1"/>
        <v>0.79765755716676001</v>
      </c>
      <c r="BM549" t="str">
        <f ca="1"/>
        <v/>
      </c>
      <c r="BN549">
        <f ca="1"/>
        <v>0.12210436281402499</v>
      </c>
      <c r="BO549">
        <f ca="1"/>
        <v>0.76164248640873</v>
      </c>
      <c r="BP549">
        <f ca="1"/>
        <v>-74.049771428571404</v>
      </c>
      <c r="BQ549">
        <f ca="1"/>
        <v>-0.117905370222515</v>
      </c>
      <c r="BR549" t="str">
        <f ca="1"/>
        <v/>
      </c>
      <c r="BS549">
        <f ca="1"/>
        <v>-2.51913687645364E-8</v>
      </c>
    </row>
    <row r="550" spans="1:71" x14ac:dyDescent="0.3">
      <c r="A550">
        <f ca="1"/>
        <v>1819974</v>
      </c>
      <c r="B550" t="str">
        <f ca="1"/>
        <v>SkyWater Technology, Inc</v>
      </c>
      <c r="C550" t="str">
        <f ca="1"/>
        <v>SKYT</v>
      </c>
      <c r="D550" t="str">
        <f ca="1"/>
        <v>04 Manufacturing</v>
      </c>
      <c r="E550" t="str">
        <f ca="1"/>
        <v>Semiconductors &amp; Related Devices</v>
      </c>
      <c r="F550" t="str">
        <f ca="1"/>
        <v>3674</v>
      </c>
      <c r="G550" t="str">
        <f ca="1"/>
        <v>2401 EAST 86TH STREET BLOOMINGTON, MN 55425</v>
      </c>
      <c r="H550">
        <f ca="1"/>
        <v>2023</v>
      </c>
      <c r="I550" t="str">
        <f ca="1"/>
        <v>FY</v>
      </c>
      <c r="J550">
        <f ca="1"/>
        <v>9.3846220000000002</v>
      </c>
      <c r="K550">
        <f ca="1"/>
        <v>316756000</v>
      </c>
      <c r="L550">
        <f ca="1"/>
        <v>146375000</v>
      </c>
      <c r="M550">
        <f ca="1"/>
        <v>18382000</v>
      </c>
      <c r="N550">
        <f ca="1"/>
        <v>65961000</v>
      </c>
      <c r="O550">
        <f ca="1"/>
        <v>15341000</v>
      </c>
      <c r="P550" t="str">
        <f ca="1"/>
        <v/>
      </c>
      <c r="Q550" t="str">
        <f ca="1"/>
        <v/>
      </c>
      <c r="R550" t="str">
        <f ca="1"/>
        <v/>
      </c>
      <c r="S550" t="str">
        <f ca="1"/>
        <v/>
      </c>
      <c r="T550">
        <f ca="1"/>
        <v>256055000</v>
      </c>
      <c r="U550">
        <f ca="1"/>
        <v>144197000</v>
      </c>
      <c r="V550">
        <f ca="1"/>
        <v>19614000</v>
      </c>
      <c r="W550" t="str">
        <f ca="1"/>
        <v/>
      </c>
      <c r="X550" t="str">
        <f ca="1"/>
        <v/>
      </c>
      <c r="Y550">
        <f ca="1"/>
        <v>40074000</v>
      </c>
      <c r="Z550">
        <f ca="1"/>
        <v>53740000</v>
      </c>
      <c r="AA550" t="str">
        <f ca="1"/>
        <v/>
      </c>
      <c r="AB550">
        <f ca="1"/>
        <v>-125203000</v>
      </c>
      <c r="AC550">
        <f ca="1"/>
        <v>470000</v>
      </c>
      <c r="AD550">
        <f ca="1"/>
        <v>47028159</v>
      </c>
      <c r="AE550">
        <f ca="1"/>
        <v>59292000</v>
      </c>
      <c r="AF550">
        <f ca="1"/>
        <v>286682000</v>
      </c>
      <c r="AG550">
        <f ca="1"/>
        <v>227390000</v>
      </c>
      <c r="AH550">
        <f ca="1"/>
        <v>-14788000</v>
      </c>
      <c r="AI550">
        <f ca="1"/>
        <v>10169000</v>
      </c>
      <c r="AJ550" t="str">
        <f ca="1"/>
        <v/>
      </c>
      <c r="AK550">
        <f ca="1"/>
        <v>-521000</v>
      </c>
      <c r="AL550">
        <f ca="1"/>
        <v>-30756000</v>
      </c>
      <c r="AM550">
        <f ca="1"/>
        <v>10826000</v>
      </c>
      <c r="AN550" t="str">
        <f ca="1"/>
        <v/>
      </c>
      <c r="AO550">
        <f ca="1"/>
        <v>10081000</v>
      </c>
      <c r="AP550" t="str">
        <f ca="1"/>
        <v/>
      </c>
      <c r="AQ550">
        <f ca="1"/>
        <v>28930000</v>
      </c>
      <c r="AR550" t="str">
        <f ca="1"/>
        <v/>
      </c>
      <c r="AS550">
        <f ca="1"/>
        <v>-10489000</v>
      </c>
      <c r="AT550">
        <f ca="1"/>
        <v>-11235000</v>
      </c>
      <c r="AU550" t="str">
        <f ca="1"/>
        <v/>
      </c>
      <c r="AV550" t="str">
        <f ca="1"/>
        <v/>
      </c>
      <c r="AW550">
        <f ca="1"/>
        <v>-0.68</v>
      </c>
      <c r="AX550">
        <f ca="1"/>
        <v>14369000</v>
      </c>
      <c r="AY550">
        <f ca="1"/>
        <v>-5.1583287405557399E-2</v>
      </c>
      <c r="AZ550">
        <f ca="1"/>
        <v>-20451000</v>
      </c>
      <c r="BA550">
        <f ca="1"/>
        <v>-20451000</v>
      </c>
      <c r="BB550">
        <f ca="1"/>
        <v>-7.1336881980731306E-2</v>
      </c>
      <c r="BC550">
        <f ca="1"/>
        <v>3.5164398183352999E-2</v>
      </c>
      <c r="BD550" t="str">
        <f ca="1"/>
        <v/>
      </c>
      <c r="BE550">
        <f ca="1"/>
        <v>0.20682149559442201</v>
      </c>
      <c r="BF550">
        <f ca="1"/>
        <v>15.8250400167026</v>
      </c>
      <c r="BG550">
        <f ca="1"/>
        <v>0.90505625781358501</v>
      </c>
      <c r="BH550">
        <f ca="1"/>
        <v>-3.6587577873741603E-2</v>
      </c>
      <c r="BI550" t="str">
        <f ca="1"/>
        <v/>
      </c>
      <c r="BJ550" t="str">
        <f ca="1"/>
        <v/>
      </c>
      <c r="BK550">
        <f ca="1"/>
        <v>3.5471358508730899E-2</v>
      </c>
      <c r="BL550">
        <f ca="1"/>
        <v>0.80836669234363401</v>
      </c>
      <c r="BM550">
        <f ca="1"/>
        <v>-1.88906336597081</v>
      </c>
      <c r="BN550">
        <f ca="1"/>
        <v>0.12747838027143399</v>
      </c>
      <c r="BO550">
        <f ca="1"/>
        <v>0.90871516050958101</v>
      </c>
      <c r="BP550">
        <f ca="1"/>
        <v>-13.8009147058824</v>
      </c>
      <c r="BQ550">
        <f ca="1"/>
        <v>-0.57231112765165604</v>
      </c>
      <c r="BR550" t="str">
        <f ca="1"/>
        <v/>
      </c>
      <c r="BS550">
        <f ca="1"/>
        <v>-1.18748473390398E-7</v>
      </c>
    </row>
    <row r="551" spans="1:71" x14ac:dyDescent="0.3">
      <c r="A551">
        <f ca="1"/>
        <v>1819974</v>
      </c>
      <c r="B551" t="str">
        <f ca="1"/>
        <v>SkyWater Technology, Inc</v>
      </c>
      <c r="C551" t="str">
        <f ca="1"/>
        <v>SKYT</v>
      </c>
      <c r="D551" t="str">
        <f ca="1"/>
        <v>04 Manufacturing</v>
      </c>
      <c r="E551" t="str">
        <f ca="1"/>
        <v>Semiconductors &amp; Related Devices</v>
      </c>
      <c r="F551" t="str">
        <f ca="1"/>
        <v>3674</v>
      </c>
      <c r="G551" t="str">
        <f ca="1"/>
        <v>2401 EAST 86TH STREET BLOOMINGTON, MN 55425</v>
      </c>
      <c r="H551">
        <f ca="1"/>
        <v>2022</v>
      </c>
      <c r="I551" t="str">
        <f ca="1"/>
        <v>FY</v>
      </c>
      <c r="J551">
        <f ca="1"/>
        <v>10.665274</v>
      </c>
      <c r="K551">
        <f ca="1"/>
        <v>305764000</v>
      </c>
      <c r="L551">
        <f ca="1"/>
        <v>116551000</v>
      </c>
      <c r="M551">
        <f ca="1"/>
        <v>30025000</v>
      </c>
      <c r="N551">
        <f ca="1"/>
        <v>62670000</v>
      </c>
      <c r="O551">
        <f ca="1"/>
        <v>13397000</v>
      </c>
      <c r="P551" t="str">
        <f ca="1"/>
        <v/>
      </c>
      <c r="Q551" t="str">
        <f ca="1"/>
        <v/>
      </c>
      <c r="R551" t="str">
        <f ca="1"/>
        <v/>
      </c>
      <c r="S551" t="str">
        <f ca="1"/>
        <v/>
      </c>
      <c r="T551">
        <f ca="1"/>
        <v>251787000</v>
      </c>
      <c r="U551">
        <f ca="1"/>
        <v>132172000</v>
      </c>
      <c r="V551">
        <f ca="1"/>
        <v>21102000</v>
      </c>
      <c r="W551" t="str">
        <f ca="1"/>
        <v/>
      </c>
      <c r="X551" t="str">
        <f ca="1"/>
        <v/>
      </c>
      <c r="Y551">
        <f ca="1"/>
        <v>99956000</v>
      </c>
      <c r="Z551">
        <f ca="1"/>
        <v>53669000</v>
      </c>
      <c r="AA551" t="str">
        <f ca="1"/>
        <v/>
      </c>
      <c r="AB551">
        <f ca="1"/>
        <v>-94072000</v>
      </c>
      <c r="AC551">
        <f ca="1"/>
        <v>437000</v>
      </c>
      <c r="AD551">
        <f ca="1"/>
        <v>43704876</v>
      </c>
      <c r="AE551">
        <f ca="1"/>
        <v>25967000</v>
      </c>
      <c r="AF551">
        <f ca="1"/>
        <v>212941000</v>
      </c>
      <c r="AG551">
        <f ca="1"/>
        <v>186974000</v>
      </c>
      <c r="AH551">
        <f ca="1"/>
        <v>-29767000</v>
      </c>
      <c r="AI551">
        <f ca="1"/>
        <v>9431000</v>
      </c>
      <c r="AJ551" t="str">
        <f ca="1"/>
        <v/>
      </c>
      <c r="AK551">
        <f ca="1"/>
        <v>809000</v>
      </c>
      <c r="AL551">
        <f ca="1"/>
        <v>-39593000</v>
      </c>
      <c r="AM551">
        <f ca="1"/>
        <v>5194000</v>
      </c>
      <c r="AN551" t="str">
        <f ca="1"/>
        <v/>
      </c>
      <c r="AO551">
        <f ca="1"/>
        <v>-14297000</v>
      </c>
      <c r="AP551" t="str">
        <f ca="1"/>
        <v/>
      </c>
      <c r="AQ551">
        <f ca="1"/>
        <v>28192000</v>
      </c>
      <c r="AR551" t="str">
        <f ca="1"/>
        <v/>
      </c>
      <c r="AS551">
        <f ca="1"/>
        <v>-17453000</v>
      </c>
      <c r="AT551">
        <f ca="1"/>
        <v>48858000</v>
      </c>
      <c r="AU551" t="str">
        <f ca="1"/>
        <v/>
      </c>
      <c r="AV551" t="str">
        <f ca="1"/>
        <v/>
      </c>
      <c r="AW551">
        <f ca="1"/>
        <v>-0.97</v>
      </c>
      <c r="AX551">
        <f ca="1"/>
        <v>15448500</v>
      </c>
      <c r="AY551">
        <f ca="1"/>
        <v>-0.13978989485350399</v>
      </c>
      <c r="AZ551">
        <f ca="1"/>
        <v>-33590000</v>
      </c>
      <c r="BA551">
        <f ca="1"/>
        <v>-33590000</v>
      </c>
      <c r="BB551">
        <f ca="1"/>
        <v>-0.157743224649081</v>
      </c>
      <c r="BC551">
        <f ca="1"/>
        <v>-6.7140663376240403E-2</v>
      </c>
      <c r="BD551" t="str">
        <f ca="1"/>
        <v/>
      </c>
      <c r="BE551">
        <f ca="1"/>
        <v>0.12194457619716299</v>
      </c>
      <c r="BF551">
        <f ca="1"/>
        <v>12.1030520762534</v>
      </c>
      <c r="BG551">
        <f ca="1"/>
        <v>0.696422731256786</v>
      </c>
      <c r="BH551">
        <f ca="1"/>
        <v>-8.1961670133980799E-2</v>
      </c>
      <c r="BI551" t="str">
        <f ca="1"/>
        <v/>
      </c>
      <c r="BJ551" t="str">
        <f ca="1"/>
        <v/>
      </c>
      <c r="BK551">
        <f ca="1"/>
        <v>4.4289263223146302E-2</v>
      </c>
      <c r="BL551">
        <f ca="1"/>
        <v>0.823468426629688</v>
      </c>
      <c r="BM551">
        <f ca="1"/>
        <v>-6.4670773969965296</v>
      </c>
      <c r="BN551">
        <f ca="1"/>
        <v>0.227166116878007</v>
      </c>
      <c r="BO551">
        <f ca="1"/>
        <v>0.78045274339496995</v>
      </c>
      <c r="BP551">
        <f ca="1"/>
        <v>-10.9951278350515</v>
      </c>
      <c r="BQ551">
        <f ca="1"/>
        <v>-0.73772568894520096</v>
      </c>
      <c r="BR551" t="str">
        <f ca="1"/>
        <v/>
      </c>
      <c r="BS551">
        <f ca="1"/>
        <v>-1.9276147832081799E-7</v>
      </c>
    </row>
    <row r="552" spans="1:71" x14ac:dyDescent="0.3">
      <c r="A552">
        <f ca="1"/>
        <v>1819974</v>
      </c>
      <c r="B552" t="str">
        <f ca="1"/>
        <v>SkyWater Technology, Inc</v>
      </c>
      <c r="C552" t="str">
        <f ca="1"/>
        <v>SKYT</v>
      </c>
      <c r="D552" t="str">
        <f ca="1"/>
        <v>04 Manufacturing</v>
      </c>
      <c r="E552" t="str">
        <f ca="1"/>
        <v>Semiconductors &amp; Related Devices</v>
      </c>
      <c r="F552" t="str">
        <f ca="1"/>
        <v>3674</v>
      </c>
      <c r="G552" t="str">
        <f ca="1"/>
        <v>2401 EAST 86TH STREET BLOOMINGTON, MN 55425</v>
      </c>
      <c r="H552">
        <f ca="1"/>
        <v>2021</v>
      </c>
      <c r="I552" t="str">
        <f ca="1"/>
        <v>FY</v>
      </c>
      <c r="J552">
        <f ca="1"/>
        <v>22.871652999999998</v>
      </c>
      <c r="K552">
        <f ca="1"/>
        <v>263598000</v>
      </c>
      <c r="L552">
        <f ca="1"/>
        <v>74397000</v>
      </c>
      <c r="M552">
        <f ca="1"/>
        <v>12917000</v>
      </c>
      <c r="N552">
        <f ca="1"/>
        <v>39381000</v>
      </c>
      <c r="O552">
        <f ca="1"/>
        <v>17500000</v>
      </c>
      <c r="P552" t="str">
        <f ca="1"/>
        <v/>
      </c>
      <c r="Q552">
        <f ca="1"/>
        <v>180475000</v>
      </c>
      <c r="R552" t="str">
        <f ca="1"/>
        <v/>
      </c>
      <c r="S552" t="str">
        <f ca="1"/>
        <v/>
      </c>
      <c r="T552">
        <f ca="1"/>
        <v>203671000</v>
      </c>
      <c r="U552">
        <f ca="1"/>
        <v>47765000</v>
      </c>
      <c r="V552">
        <f ca="1"/>
        <v>7637000</v>
      </c>
      <c r="W552" t="str">
        <f ca="1"/>
        <v/>
      </c>
      <c r="X552" t="str">
        <f ca="1"/>
        <v/>
      </c>
      <c r="Y552">
        <f ca="1"/>
        <v>59449000</v>
      </c>
      <c r="Z552">
        <f ca="1"/>
        <v>61127000</v>
      </c>
      <c r="AA552" t="str">
        <f ca="1"/>
        <v/>
      </c>
      <c r="AB552">
        <f ca="1"/>
        <v>-54479000</v>
      </c>
      <c r="AC552">
        <f ca="1"/>
        <v>398000</v>
      </c>
      <c r="AD552">
        <f ca="1"/>
        <v>39836038</v>
      </c>
      <c r="AE552">
        <f ca="1"/>
        <v>-7472000</v>
      </c>
      <c r="AF552">
        <f ca="1"/>
        <v>162848000</v>
      </c>
      <c r="AG552">
        <f ca="1"/>
        <v>170320000</v>
      </c>
      <c r="AH552">
        <f ca="1"/>
        <v>-57104000</v>
      </c>
      <c r="AI552">
        <f ca="1"/>
        <v>8747000</v>
      </c>
      <c r="AJ552" t="str">
        <f ca="1"/>
        <v/>
      </c>
      <c r="AK552">
        <f ca="1"/>
        <v>-6790000</v>
      </c>
      <c r="AL552">
        <f ca="1"/>
        <v>-50696000</v>
      </c>
      <c r="AM552">
        <f ca="1"/>
        <v>3542000</v>
      </c>
      <c r="AN552" t="str">
        <f ca="1"/>
        <v/>
      </c>
      <c r="AO552">
        <f ca="1"/>
        <v>-55680000</v>
      </c>
      <c r="AP552" t="str">
        <f ca="1"/>
        <v/>
      </c>
      <c r="AQ552">
        <f ca="1"/>
        <v>27368000</v>
      </c>
      <c r="AR552" t="str">
        <f ca="1"/>
        <v/>
      </c>
      <c r="AS552">
        <f ca="1"/>
        <v>-29823000</v>
      </c>
      <c r="AT552">
        <f ca="1"/>
        <v>90984000</v>
      </c>
      <c r="AU552" t="str">
        <f ca="1"/>
        <v/>
      </c>
      <c r="AV552" t="str">
        <f ca="1"/>
        <v/>
      </c>
      <c r="AW552">
        <f ca="1"/>
        <v>-1.76</v>
      </c>
      <c r="AX552" t="str">
        <f ca="1"/>
        <v/>
      </c>
      <c r="AY552">
        <f ca="1"/>
        <v>-0.35065828257025</v>
      </c>
      <c r="AZ552">
        <f ca="1"/>
        <v>-53944000</v>
      </c>
      <c r="BA552">
        <f ca="1"/>
        <v>-53944000</v>
      </c>
      <c r="BB552">
        <f ca="1"/>
        <v>-0.33125368441737102</v>
      </c>
      <c r="BC552">
        <f ca="1"/>
        <v>-0.34191393201021802</v>
      </c>
      <c r="BD552" t="str">
        <f ca="1"/>
        <v/>
      </c>
      <c r="BE552">
        <f ca="1"/>
        <v>-4.5883277657693101E-2</v>
      </c>
      <c r="BF552" t="str">
        <f ca="1"/>
        <v/>
      </c>
      <c r="BG552">
        <f ca="1"/>
        <v>0.61778920932632297</v>
      </c>
      <c r="BH552">
        <f ca="1"/>
        <v>-0.18313396541560201</v>
      </c>
      <c r="BI552" t="str">
        <f ca="1"/>
        <v/>
      </c>
      <c r="BJ552" t="str">
        <f ca="1"/>
        <v/>
      </c>
      <c r="BK552">
        <f ca="1"/>
        <v>5.3712664570642603E-2</v>
      </c>
      <c r="BL552">
        <f ca="1"/>
        <v>0.77265760741735501</v>
      </c>
      <c r="BM552">
        <f ca="1"/>
        <v>-15.2298136645963</v>
      </c>
      <c r="BN552">
        <f ca="1"/>
        <v>0.27042813775777202</v>
      </c>
      <c r="BO552">
        <f ca="1"/>
        <v>1.19118601486444</v>
      </c>
      <c r="BP552">
        <f ca="1"/>
        <v>-12.995257386363599</v>
      </c>
      <c r="BQ552">
        <f ca="1"/>
        <v>-0.82935527671896203</v>
      </c>
      <c r="BR552" t="str">
        <f ca="1"/>
        <v/>
      </c>
      <c r="BS552">
        <f ca="1"/>
        <v>-6.5853238797912497E-7</v>
      </c>
    </row>
    <row r="553" spans="1:71" x14ac:dyDescent="0.3">
      <c r="A553">
        <f ca="1"/>
        <v>1819974</v>
      </c>
      <c r="B553" t="str">
        <f ca="1"/>
        <v>SkyWater Technology, Inc</v>
      </c>
      <c r="C553" t="str">
        <f ca="1"/>
        <v>SKYT</v>
      </c>
      <c r="D553" t="str">
        <f ca="1"/>
        <v>04 Manufacturing</v>
      </c>
      <c r="E553" t="str">
        <f ca="1"/>
        <v>Semiconductors &amp; Related Devices</v>
      </c>
      <c r="F553" t="str">
        <f ca="1"/>
        <v>3674</v>
      </c>
      <c r="G553" t="str">
        <f ca="1"/>
        <v>2401 EAST 86TH STREET BLOOMINGTON, MN 55425</v>
      </c>
      <c r="H553">
        <f ca="1"/>
        <v>2020</v>
      </c>
      <c r="I553" t="str">
        <f ca="1"/>
        <v>FY</v>
      </c>
      <c r="J553" t="str">
        <f ca="1"/>
        <v/>
      </c>
      <c r="K553" t="str">
        <f ca="1"/>
        <v/>
      </c>
      <c r="L553" t="str">
        <f ca="1"/>
        <v/>
      </c>
      <c r="M553" t="str">
        <f ca="1"/>
        <v/>
      </c>
      <c r="N553" t="str">
        <f ca="1"/>
        <v/>
      </c>
      <c r="O553" t="str">
        <f ca="1"/>
        <v/>
      </c>
      <c r="P553" t="str">
        <f ca="1"/>
        <v/>
      </c>
      <c r="Q553" t="str">
        <f ca="1"/>
        <v/>
      </c>
      <c r="R553" t="str">
        <f ca="1"/>
        <v/>
      </c>
      <c r="S553" t="str">
        <f ca="1"/>
        <v/>
      </c>
      <c r="T553" t="str">
        <f ca="1"/>
        <v/>
      </c>
      <c r="U553" t="str">
        <f ca="1"/>
        <v/>
      </c>
      <c r="V553" t="str">
        <f ca="1"/>
        <v/>
      </c>
      <c r="W553" t="str">
        <f ca="1"/>
        <v/>
      </c>
      <c r="X553" t="str">
        <f ca="1"/>
        <v/>
      </c>
      <c r="Y553" t="str">
        <f ca="1"/>
        <v/>
      </c>
      <c r="Z553" t="str">
        <f ca="1"/>
        <v/>
      </c>
      <c r="AA553" t="str">
        <f ca="1"/>
        <v/>
      </c>
      <c r="AB553" t="str">
        <f ca="1"/>
        <v/>
      </c>
      <c r="AC553" t="str">
        <f ca="1"/>
        <v/>
      </c>
      <c r="AD553" t="str">
        <f ca="1"/>
        <v/>
      </c>
      <c r="AE553" t="str">
        <f ca="1"/>
        <v/>
      </c>
      <c r="AF553" t="str">
        <f ca="1"/>
        <v/>
      </c>
      <c r="AG553" t="str">
        <f ca="1"/>
        <v/>
      </c>
      <c r="AH553" t="str">
        <f ca="1"/>
        <v/>
      </c>
      <c r="AI553" t="str">
        <f ca="1"/>
        <v/>
      </c>
      <c r="AJ553" t="str">
        <f ca="1"/>
        <v/>
      </c>
      <c r="AK553" t="str">
        <f ca="1"/>
        <v/>
      </c>
      <c r="AL553" t="str">
        <f ca="1"/>
        <v/>
      </c>
      <c r="AM553" t="str">
        <f ca="1"/>
        <v/>
      </c>
      <c r="AN553" t="str">
        <f ca="1"/>
        <v/>
      </c>
      <c r="AO553" t="str">
        <f ca="1"/>
        <v/>
      </c>
      <c r="AP553" t="str">
        <f ca="1"/>
        <v/>
      </c>
      <c r="AQ553" t="str">
        <f ca="1"/>
        <v/>
      </c>
      <c r="AR553" t="str">
        <f ca="1"/>
        <v/>
      </c>
      <c r="AS553" t="str">
        <f ca="1"/>
        <v/>
      </c>
      <c r="AT553" t="str">
        <f ca="1"/>
        <v/>
      </c>
      <c r="AU553" t="str">
        <f ca="1"/>
        <v/>
      </c>
      <c r="AV553" t="str">
        <f ca="1"/>
        <v/>
      </c>
      <c r="AW553" t="str">
        <f ca="1"/>
        <v/>
      </c>
      <c r="AX553" t="str">
        <f ca="1"/>
        <v/>
      </c>
      <c r="AY553" t="str">
        <f ca="1"/>
        <v/>
      </c>
      <c r="AZ553" t="str">
        <f ca="1"/>
        <v/>
      </c>
      <c r="BA553" t="str">
        <f ca="1"/>
        <v/>
      </c>
      <c r="BB553" t="str">
        <f ca="1"/>
        <v/>
      </c>
      <c r="BC553" t="str">
        <f ca="1"/>
        <v/>
      </c>
      <c r="BD553" t="str">
        <f ca="1"/>
        <v/>
      </c>
      <c r="BE553" t="str">
        <f ca="1"/>
        <v/>
      </c>
      <c r="BF553" t="str">
        <f ca="1"/>
        <v/>
      </c>
      <c r="BG553" t="str">
        <f ca="1"/>
        <v/>
      </c>
      <c r="BH553" t="str">
        <f ca="1"/>
        <v/>
      </c>
      <c r="BI553" t="str">
        <f ca="1"/>
        <v/>
      </c>
      <c r="BJ553" t="str">
        <f ca="1"/>
        <v/>
      </c>
      <c r="BK553" t="str">
        <f ca="1"/>
        <v/>
      </c>
      <c r="BL553" t="str">
        <f ca="1"/>
        <v/>
      </c>
      <c r="BM553" t="str">
        <f ca="1"/>
        <v/>
      </c>
      <c r="BN553" t="str">
        <f ca="1"/>
        <v/>
      </c>
      <c r="BO553" t="str">
        <f ca="1"/>
        <v/>
      </c>
      <c r="BP553" t="str">
        <f ca="1"/>
        <v/>
      </c>
      <c r="BQ553" t="str">
        <f ca="1"/>
        <v/>
      </c>
      <c r="BR553" t="str">
        <f ca="1"/>
        <v/>
      </c>
      <c r="BS553" t="str">
        <f ca="1"/>
        <v/>
      </c>
    </row>
    <row r="554" spans="1:71" x14ac:dyDescent="0.3">
      <c r="A554">
        <f ca="1"/>
        <v>1819974</v>
      </c>
      <c r="B554" t="str">
        <f ca="1"/>
        <v>SkyWater Technology, Inc</v>
      </c>
      <c r="C554" t="str">
        <f ca="1"/>
        <v>SKYT</v>
      </c>
      <c r="D554" t="str">
        <f ca="1"/>
        <v>04 Manufacturing</v>
      </c>
      <c r="E554" t="str">
        <f ca="1"/>
        <v>Semiconductors &amp; Related Devices</v>
      </c>
      <c r="F554" t="str">
        <f ca="1"/>
        <v>3674</v>
      </c>
      <c r="G554" t="str">
        <f ca="1"/>
        <v>2401 EAST 86TH STREET BLOOMINGTON, MN 55425</v>
      </c>
      <c r="H554">
        <f ca="1"/>
        <v>2019</v>
      </c>
      <c r="I554" t="str">
        <f ca="1"/>
        <v>FY</v>
      </c>
      <c r="J554" t="str">
        <f ca="1"/>
        <v/>
      </c>
      <c r="K554" t="str">
        <f ca="1"/>
        <v/>
      </c>
      <c r="L554" t="str">
        <f ca="1"/>
        <v/>
      </c>
      <c r="M554" t="str">
        <f ca="1"/>
        <v/>
      </c>
      <c r="N554" t="str">
        <f ca="1"/>
        <v/>
      </c>
      <c r="O554" t="str">
        <f ca="1"/>
        <v/>
      </c>
      <c r="P554" t="str">
        <f ca="1"/>
        <v/>
      </c>
      <c r="Q554" t="str">
        <f ca="1"/>
        <v/>
      </c>
      <c r="R554" t="str">
        <f ca="1"/>
        <v/>
      </c>
      <c r="S554" t="str">
        <f ca="1"/>
        <v/>
      </c>
      <c r="T554" t="str">
        <f ca="1"/>
        <v/>
      </c>
      <c r="U554" t="str">
        <f ca="1"/>
        <v/>
      </c>
      <c r="V554" t="str">
        <f ca="1"/>
        <v/>
      </c>
      <c r="W554" t="str">
        <f ca="1"/>
        <v/>
      </c>
      <c r="X554" t="str">
        <f ca="1"/>
        <v/>
      </c>
      <c r="Y554" t="str">
        <f ca="1"/>
        <v/>
      </c>
      <c r="Z554" t="str">
        <f ca="1"/>
        <v/>
      </c>
      <c r="AA554" t="str">
        <f ca="1"/>
        <v/>
      </c>
      <c r="AB554" t="str">
        <f ca="1"/>
        <v/>
      </c>
      <c r="AC554" t="str">
        <f ca="1"/>
        <v/>
      </c>
      <c r="AD554" t="str">
        <f ca="1"/>
        <v/>
      </c>
      <c r="AE554" t="str">
        <f ca="1"/>
        <v/>
      </c>
      <c r="AF554" t="str">
        <f ca="1"/>
        <v/>
      </c>
      <c r="AG554" t="str">
        <f ca="1"/>
        <v/>
      </c>
      <c r="AH554" t="str">
        <f ca="1"/>
        <v/>
      </c>
      <c r="AI554" t="str">
        <f ca="1"/>
        <v/>
      </c>
      <c r="AJ554" t="str">
        <f ca="1"/>
        <v/>
      </c>
      <c r="AK554" t="str">
        <f ca="1"/>
        <v/>
      </c>
      <c r="AL554" t="str">
        <f ca="1"/>
        <v/>
      </c>
      <c r="AM554" t="str">
        <f ca="1"/>
        <v/>
      </c>
      <c r="AN554" t="str">
        <f ca="1"/>
        <v/>
      </c>
      <c r="AO554" t="str">
        <f ca="1"/>
        <v/>
      </c>
      <c r="AP554" t="str">
        <f ca="1"/>
        <v/>
      </c>
      <c r="AQ554" t="str">
        <f ca="1"/>
        <v/>
      </c>
      <c r="AR554" t="str">
        <f ca="1"/>
        <v/>
      </c>
      <c r="AS554" t="str">
        <f ca="1"/>
        <v/>
      </c>
      <c r="AT554" t="str">
        <f ca="1"/>
        <v/>
      </c>
      <c r="AU554" t="str">
        <f ca="1"/>
        <v/>
      </c>
      <c r="AV554" t="str">
        <f ca="1"/>
        <v/>
      </c>
      <c r="AW554" t="str">
        <f ca="1"/>
        <v/>
      </c>
      <c r="AX554" t="str">
        <f ca="1"/>
        <v/>
      </c>
      <c r="AY554" t="str">
        <f ca="1"/>
        <v/>
      </c>
      <c r="AZ554" t="str">
        <f ca="1"/>
        <v/>
      </c>
      <c r="BA554" t="str">
        <f ca="1"/>
        <v/>
      </c>
      <c r="BB554" t="str">
        <f ca="1"/>
        <v/>
      </c>
      <c r="BC554" t="str">
        <f ca="1"/>
        <v/>
      </c>
      <c r="BD554" t="str">
        <f ca="1"/>
        <v/>
      </c>
      <c r="BE554" t="str">
        <f ca="1"/>
        <v/>
      </c>
      <c r="BF554" t="str">
        <f ca="1"/>
        <v/>
      </c>
      <c r="BG554" t="str">
        <f ca="1"/>
        <v/>
      </c>
      <c r="BH554" t="str">
        <f ca="1"/>
        <v/>
      </c>
      <c r="BI554" t="str">
        <f ca="1"/>
        <v/>
      </c>
      <c r="BJ554" t="str">
        <f ca="1"/>
        <v/>
      </c>
      <c r="BK554" t="str">
        <f ca="1"/>
        <v/>
      </c>
      <c r="BL554" t="str">
        <f ca="1"/>
        <v/>
      </c>
      <c r="BM554" t="str">
        <f ca="1"/>
        <v/>
      </c>
      <c r="BN554" t="str">
        <f ca="1"/>
        <v/>
      </c>
      <c r="BO554" t="str">
        <f ca="1"/>
        <v/>
      </c>
      <c r="BP554" t="str">
        <f ca="1"/>
        <v/>
      </c>
      <c r="BQ554" t="str">
        <f ca="1"/>
        <v/>
      </c>
      <c r="BR554" t="str">
        <f ca="1"/>
        <v/>
      </c>
      <c r="BS554" t="str">
        <f ca="1"/>
        <v/>
      </c>
    </row>
    <row r="555" spans="1:71" x14ac:dyDescent="0.3">
      <c r="A555">
        <f ca="1"/>
        <v>1819974</v>
      </c>
      <c r="B555" t="str">
        <f ca="1"/>
        <v>SkyWater Technology, Inc</v>
      </c>
      <c r="C555" t="str">
        <f ca="1"/>
        <v>SKYT</v>
      </c>
      <c r="D555" t="str">
        <f ca="1"/>
        <v>04 Manufacturing</v>
      </c>
      <c r="E555" t="str">
        <f ca="1"/>
        <v>Semiconductors &amp; Related Devices</v>
      </c>
      <c r="F555" t="str">
        <f ca="1"/>
        <v>3674</v>
      </c>
      <c r="G555" t="str">
        <f ca="1"/>
        <v>2401 EAST 86TH STREET BLOOMINGTON, MN 55425</v>
      </c>
      <c r="H555">
        <f ca="1"/>
        <v>2018</v>
      </c>
      <c r="I555" t="str">
        <f ca="1"/>
        <v>FY</v>
      </c>
      <c r="J555" t="str">
        <f ca="1"/>
        <v/>
      </c>
      <c r="K555" t="str">
        <f ca="1"/>
        <v/>
      </c>
      <c r="L555" t="str">
        <f ca="1"/>
        <v/>
      </c>
      <c r="M555" t="str">
        <f ca="1"/>
        <v/>
      </c>
      <c r="N555" t="str">
        <f ca="1"/>
        <v/>
      </c>
      <c r="O555" t="str">
        <f ca="1"/>
        <v/>
      </c>
      <c r="P555" t="str">
        <f ca="1"/>
        <v/>
      </c>
      <c r="Q555" t="str">
        <f ca="1"/>
        <v/>
      </c>
      <c r="R555" t="str">
        <f ca="1"/>
        <v/>
      </c>
      <c r="S555" t="str">
        <f ca="1"/>
        <v/>
      </c>
      <c r="T555" t="str">
        <f ca="1"/>
        <v/>
      </c>
      <c r="U555" t="str">
        <f ca="1"/>
        <v/>
      </c>
      <c r="V555" t="str">
        <f ca="1"/>
        <v/>
      </c>
      <c r="W555" t="str">
        <f ca="1"/>
        <v/>
      </c>
      <c r="X555" t="str">
        <f ca="1"/>
        <v/>
      </c>
      <c r="Y555" t="str">
        <f ca="1"/>
        <v/>
      </c>
      <c r="Z555" t="str">
        <f ca="1"/>
        <v/>
      </c>
      <c r="AA555" t="str">
        <f ca="1"/>
        <v/>
      </c>
      <c r="AB555" t="str">
        <f ca="1"/>
        <v/>
      </c>
      <c r="AC555" t="str">
        <f ca="1"/>
        <v/>
      </c>
      <c r="AD555" t="str">
        <f ca="1"/>
        <v/>
      </c>
      <c r="AE555" t="str">
        <f ca="1"/>
        <v/>
      </c>
      <c r="AF555" t="str">
        <f ca="1"/>
        <v/>
      </c>
      <c r="AG555" t="str">
        <f ca="1"/>
        <v/>
      </c>
      <c r="AH555" t="str">
        <f ca="1"/>
        <v/>
      </c>
      <c r="AI555" t="str">
        <f ca="1"/>
        <v/>
      </c>
      <c r="AJ555" t="str">
        <f ca="1"/>
        <v/>
      </c>
      <c r="AK555" t="str">
        <f ca="1"/>
        <v/>
      </c>
      <c r="AL555" t="str">
        <f ca="1"/>
        <v/>
      </c>
      <c r="AM555" t="str">
        <f ca="1"/>
        <v/>
      </c>
      <c r="AN555" t="str">
        <f ca="1"/>
        <v/>
      </c>
      <c r="AO555" t="str">
        <f ca="1"/>
        <v/>
      </c>
      <c r="AP555" t="str">
        <f ca="1"/>
        <v/>
      </c>
      <c r="AQ555" t="str">
        <f ca="1"/>
        <v/>
      </c>
      <c r="AR555" t="str">
        <f ca="1"/>
        <v/>
      </c>
      <c r="AS555" t="str">
        <f ca="1"/>
        <v/>
      </c>
      <c r="AT555" t="str">
        <f ca="1"/>
        <v/>
      </c>
      <c r="AU555" t="str">
        <f ca="1"/>
        <v/>
      </c>
      <c r="AV555" t="str">
        <f ca="1"/>
        <v/>
      </c>
      <c r="AW555" t="str">
        <f ca="1"/>
        <v/>
      </c>
      <c r="AX555" t="str">
        <f ca="1"/>
        <v/>
      </c>
      <c r="AY555" t="str">
        <f ca="1"/>
        <v/>
      </c>
      <c r="AZ555" t="str">
        <f ca="1"/>
        <v/>
      </c>
      <c r="BA555" t="str">
        <f ca="1"/>
        <v/>
      </c>
      <c r="BB555" t="str">
        <f ca="1"/>
        <v/>
      </c>
      <c r="BC555" t="str">
        <f ca="1"/>
        <v/>
      </c>
      <c r="BD555" t="str">
        <f ca="1"/>
        <v/>
      </c>
      <c r="BE555" t="str">
        <f ca="1"/>
        <v/>
      </c>
      <c r="BF555" t="str">
        <f ca="1"/>
        <v/>
      </c>
      <c r="BG555" t="str">
        <f ca="1"/>
        <v/>
      </c>
      <c r="BH555" t="str">
        <f ca="1"/>
        <v/>
      </c>
      <c r="BI555" t="str">
        <f ca="1"/>
        <v/>
      </c>
      <c r="BJ555" t="str">
        <f ca="1"/>
        <v/>
      </c>
      <c r="BK555" t="str">
        <f ca="1"/>
        <v/>
      </c>
      <c r="BL555" t="str">
        <f ca="1"/>
        <v/>
      </c>
      <c r="BM555" t="str">
        <f ca="1"/>
        <v/>
      </c>
      <c r="BN555" t="str">
        <f ca="1"/>
        <v/>
      </c>
      <c r="BO555" t="str">
        <f ca="1"/>
        <v/>
      </c>
      <c r="BP555" t="str">
        <f ca="1"/>
        <v/>
      </c>
      <c r="BQ555" t="str">
        <f ca="1"/>
        <v/>
      </c>
      <c r="BR555" t="str">
        <f ca="1"/>
        <v/>
      </c>
      <c r="BS555" t="str">
        <f ca="1"/>
        <v/>
      </c>
    </row>
    <row r="556" spans="1:71" x14ac:dyDescent="0.3">
      <c r="A556">
        <f ca="1"/>
        <v>1819974</v>
      </c>
      <c r="B556" t="str">
        <f ca="1"/>
        <v>SkyWater Technology, Inc</v>
      </c>
      <c r="C556" t="str">
        <f ca="1"/>
        <v>SKYT</v>
      </c>
      <c r="D556" t="str">
        <f ca="1"/>
        <v>04 Manufacturing</v>
      </c>
      <c r="E556" t="str">
        <f ca="1"/>
        <v>Semiconductors &amp; Related Devices</v>
      </c>
      <c r="F556" t="str">
        <f ca="1"/>
        <v>3674</v>
      </c>
      <c r="G556" t="str">
        <f ca="1"/>
        <v>2401 EAST 86TH STREET BLOOMINGTON, MN 55425</v>
      </c>
      <c r="H556">
        <f ca="1"/>
        <v>2017</v>
      </c>
      <c r="I556" t="str">
        <f ca="1"/>
        <v>FY</v>
      </c>
      <c r="J556" t="str">
        <f ca="1"/>
        <v/>
      </c>
      <c r="K556" t="str">
        <f ca="1"/>
        <v/>
      </c>
      <c r="L556" t="str">
        <f ca="1"/>
        <v/>
      </c>
      <c r="M556" t="str">
        <f ca="1"/>
        <v/>
      </c>
      <c r="N556" t="str">
        <f ca="1"/>
        <v/>
      </c>
      <c r="O556" t="str">
        <f ca="1"/>
        <v/>
      </c>
      <c r="P556" t="str">
        <f ca="1"/>
        <v/>
      </c>
      <c r="Q556" t="str">
        <f ca="1"/>
        <v/>
      </c>
      <c r="R556" t="str">
        <f ca="1"/>
        <v/>
      </c>
      <c r="S556" t="str">
        <f ca="1"/>
        <v/>
      </c>
      <c r="T556" t="str">
        <f ca="1"/>
        <v/>
      </c>
      <c r="U556" t="str">
        <f ca="1"/>
        <v/>
      </c>
      <c r="V556" t="str">
        <f ca="1"/>
        <v/>
      </c>
      <c r="W556" t="str">
        <f ca="1"/>
        <v/>
      </c>
      <c r="X556" t="str">
        <f ca="1"/>
        <v/>
      </c>
      <c r="Y556" t="str">
        <f ca="1"/>
        <v/>
      </c>
      <c r="Z556" t="str">
        <f ca="1"/>
        <v/>
      </c>
      <c r="AA556" t="str">
        <f ca="1"/>
        <v/>
      </c>
      <c r="AB556" t="str">
        <f ca="1"/>
        <v/>
      </c>
      <c r="AC556" t="str">
        <f ca="1"/>
        <v/>
      </c>
      <c r="AD556" t="str">
        <f ca="1"/>
        <v/>
      </c>
      <c r="AE556" t="str">
        <f ca="1"/>
        <v/>
      </c>
      <c r="AF556" t="str">
        <f ca="1"/>
        <v/>
      </c>
      <c r="AG556" t="str">
        <f ca="1"/>
        <v/>
      </c>
      <c r="AH556" t="str">
        <f ca="1"/>
        <v/>
      </c>
      <c r="AI556" t="str">
        <f ca="1"/>
        <v/>
      </c>
      <c r="AJ556" t="str">
        <f ca="1"/>
        <v/>
      </c>
      <c r="AK556" t="str">
        <f ca="1"/>
        <v/>
      </c>
      <c r="AL556" t="str">
        <f ca="1"/>
        <v/>
      </c>
      <c r="AM556" t="str">
        <f ca="1"/>
        <v/>
      </c>
      <c r="AN556" t="str">
        <f ca="1"/>
        <v/>
      </c>
      <c r="AO556" t="str">
        <f ca="1"/>
        <v/>
      </c>
      <c r="AP556" t="str">
        <f ca="1"/>
        <v/>
      </c>
      <c r="AQ556" t="str">
        <f ca="1"/>
        <v/>
      </c>
      <c r="AR556" t="str">
        <f ca="1"/>
        <v/>
      </c>
      <c r="AS556" t="str">
        <f ca="1"/>
        <v/>
      </c>
      <c r="AT556" t="str">
        <f ca="1"/>
        <v/>
      </c>
      <c r="AU556" t="str">
        <f ca="1"/>
        <v/>
      </c>
      <c r="AV556" t="str">
        <f ca="1"/>
        <v/>
      </c>
      <c r="AW556" t="str">
        <f ca="1"/>
        <v/>
      </c>
      <c r="AX556" t="str">
        <f ca="1"/>
        <v/>
      </c>
      <c r="AY556" t="str">
        <f ca="1"/>
        <v/>
      </c>
      <c r="AZ556" t="str">
        <f ca="1"/>
        <v/>
      </c>
      <c r="BA556" t="str">
        <f ca="1"/>
        <v/>
      </c>
      <c r="BB556" t="str">
        <f ca="1"/>
        <v/>
      </c>
      <c r="BC556" t="str">
        <f ca="1"/>
        <v/>
      </c>
      <c r="BD556" t="str">
        <f ca="1"/>
        <v/>
      </c>
      <c r="BE556" t="str">
        <f ca="1"/>
        <v/>
      </c>
      <c r="BF556" t="str">
        <f ca="1"/>
        <v/>
      </c>
      <c r="BG556" t="str">
        <f ca="1"/>
        <v/>
      </c>
      <c r="BH556" t="str">
        <f ca="1"/>
        <v/>
      </c>
      <c r="BI556" t="str">
        <f ca="1"/>
        <v/>
      </c>
      <c r="BJ556" t="str">
        <f ca="1"/>
        <v/>
      </c>
      <c r="BK556" t="str">
        <f ca="1"/>
        <v/>
      </c>
      <c r="BL556" t="str">
        <f ca="1"/>
        <v/>
      </c>
      <c r="BM556" t="str">
        <f ca="1"/>
        <v/>
      </c>
      <c r="BN556" t="str">
        <f ca="1"/>
        <v/>
      </c>
      <c r="BO556" t="str">
        <f ca="1"/>
        <v/>
      </c>
      <c r="BP556" t="str">
        <f ca="1"/>
        <v/>
      </c>
      <c r="BQ556" t="str">
        <f ca="1"/>
        <v/>
      </c>
      <c r="BR556" t="str">
        <f ca="1"/>
        <v/>
      </c>
      <c r="BS556" t="str">
        <f ca="1"/>
        <v/>
      </c>
    </row>
    <row r="557" spans="1:71" x14ac:dyDescent="0.3">
      <c r="A557">
        <f ca="1"/>
        <v>1038074</v>
      </c>
      <c r="B557" t="str">
        <f ca="1"/>
        <v>SILICON LABORATORIES INC.</v>
      </c>
      <c r="C557" t="str">
        <f ca="1"/>
        <v>SLAB</v>
      </c>
      <c r="D557" t="str">
        <f ca="1"/>
        <v>04 Manufacturing</v>
      </c>
      <c r="E557" t="str">
        <f ca="1"/>
        <v>Semiconductors &amp; Related Devices</v>
      </c>
      <c r="F557" t="str">
        <f ca="1"/>
        <v>3674</v>
      </c>
      <c r="G557" t="str">
        <f ca="1"/>
        <v>400 W CESAR CHAVEZ AUSTIN, TX 78701</v>
      </c>
      <c r="H557">
        <f ca="1"/>
        <v>2026</v>
      </c>
      <c r="I557" t="str">
        <f ca="1"/>
        <v>FY</v>
      </c>
      <c r="J557">
        <f ca="1"/>
        <v>197.615487</v>
      </c>
      <c r="K557" t="str">
        <f ca="1"/>
        <v/>
      </c>
      <c r="L557" t="str">
        <f ca="1"/>
        <v/>
      </c>
      <c r="M557" t="str">
        <f ca="1"/>
        <v/>
      </c>
      <c r="N557" t="str">
        <f ca="1"/>
        <v/>
      </c>
      <c r="O557" t="str">
        <f ca="1"/>
        <v/>
      </c>
      <c r="P557" t="str">
        <f ca="1"/>
        <v/>
      </c>
      <c r="Q557" t="str">
        <f ca="1"/>
        <v/>
      </c>
      <c r="R557" t="str">
        <f ca="1"/>
        <v/>
      </c>
      <c r="S557" t="str">
        <f ca="1"/>
        <v/>
      </c>
      <c r="T557" t="str">
        <f ca="1"/>
        <v/>
      </c>
      <c r="U557" t="str">
        <f ca="1"/>
        <v/>
      </c>
      <c r="V557" t="str">
        <f ca="1"/>
        <v/>
      </c>
      <c r="W557" t="str">
        <f ca="1"/>
        <v/>
      </c>
      <c r="X557" t="str">
        <f ca="1"/>
        <v/>
      </c>
      <c r="Y557" t="str">
        <f ca="1"/>
        <v/>
      </c>
      <c r="Z557" t="str">
        <f ca="1"/>
        <v/>
      </c>
      <c r="AA557" t="str">
        <f ca="1"/>
        <v/>
      </c>
      <c r="AB557" t="str">
        <f ca="1"/>
        <v/>
      </c>
      <c r="AC557" t="str">
        <f ca="1"/>
        <v/>
      </c>
      <c r="AD557" t="str">
        <f ca="1"/>
        <v/>
      </c>
      <c r="AE557" t="str">
        <f ca="1"/>
        <v/>
      </c>
      <c r="AF557" t="str">
        <f ca="1"/>
        <v/>
      </c>
      <c r="AG557" t="str">
        <f ca="1"/>
        <v/>
      </c>
      <c r="AH557" t="str">
        <f ca="1"/>
        <v/>
      </c>
      <c r="AI557" t="str">
        <f ca="1"/>
        <v/>
      </c>
      <c r="AJ557" t="str">
        <f ca="1"/>
        <v/>
      </c>
      <c r="AK557" t="str">
        <f ca="1"/>
        <v/>
      </c>
      <c r="AL557" t="str">
        <f ca="1"/>
        <v/>
      </c>
      <c r="AM557" t="str">
        <f ca="1"/>
        <v/>
      </c>
      <c r="AN557" t="str">
        <f ca="1"/>
        <v/>
      </c>
      <c r="AO557" t="str">
        <f ca="1"/>
        <v/>
      </c>
      <c r="AP557" t="str">
        <f ca="1"/>
        <v/>
      </c>
      <c r="AQ557" t="str">
        <f ca="1"/>
        <v/>
      </c>
      <c r="AR557" t="str">
        <f ca="1"/>
        <v/>
      </c>
      <c r="AS557" t="str">
        <f ca="1"/>
        <v/>
      </c>
      <c r="AT557" t="str">
        <f ca="1"/>
        <v/>
      </c>
      <c r="AU557" t="str">
        <f ca="1"/>
        <v/>
      </c>
      <c r="AV557" t="str">
        <f ca="1"/>
        <v/>
      </c>
      <c r="AW557" t="str">
        <f ca="1"/>
        <v/>
      </c>
      <c r="AX557" t="str">
        <f ca="1"/>
        <v/>
      </c>
      <c r="AY557" t="str">
        <f ca="1"/>
        <v/>
      </c>
      <c r="AZ557" t="str">
        <f ca="1"/>
        <v/>
      </c>
      <c r="BA557" t="str">
        <f ca="1"/>
        <v/>
      </c>
      <c r="BB557" t="str">
        <f ca="1"/>
        <v/>
      </c>
      <c r="BC557" t="str">
        <f ca="1"/>
        <v/>
      </c>
      <c r="BD557" t="str">
        <f ca="1"/>
        <v/>
      </c>
      <c r="BE557" t="str">
        <f ca="1"/>
        <v/>
      </c>
      <c r="BF557" t="str">
        <f ca="1"/>
        <v/>
      </c>
      <c r="BG557" t="str">
        <f ca="1"/>
        <v/>
      </c>
      <c r="BH557" t="str">
        <f ca="1"/>
        <v/>
      </c>
      <c r="BI557" t="str">
        <f ca="1"/>
        <v/>
      </c>
      <c r="BJ557" t="str">
        <f ca="1"/>
        <v/>
      </c>
      <c r="BK557" t="str">
        <f ca="1"/>
        <v/>
      </c>
      <c r="BL557" t="str">
        <f ca="1"/>
        <v/>
      </c>
      <c r="BM557" t="str">
        <f ca="1"/>
        <v/>
      </c>
      <c r="BN557" t="str">
        <f ca="1"/>
        <v/>
      </c>
      <c r="BO557" t="str">
        <f ca="1"/>
        <v/>
      </c>
      <c r="BP557" t="str">
        <f ca="1"/>
        <v/>
      </c>
      <c r="BQ557" t="str">
        <f ca="1"/>
        <v/>
      </c>
      <c r="BR557" t="str">
        <f ca="1"/>
        <v/>
      </c>
      <c r="BS557" t="str">
        <f ca="1"/>
        <v/>
      </c>
    </row>
    <row r="558" spans="1:71" x14ac:dyDescent="0.3">
      <c r="A558">
        <f ca="1"/>
        <v>1038074</v>
      </c>
      <c r="B558" t="str">
        <f ca="1"/>
        <v>SILICON LABORATORIES INC.</v>
      </c>
      <c r="C558" t="str">
        <f ca="1"/>
        <v>SLAB</v>
      </c>
      <c r="D558" t="str">
        <f ca="1"/>
        <v>04 Manufacturing</v>
      </c>
      <c r="E558" t="str">
        <f ca="1"/>
        <v>Semiconductors &amp; Related Devices</v>
      </c>
      <c r="F558" t="str">
        <f ca="1"/>
        <v>3674</v>
      </c>
      <c r="G558" t="str">
        <f ca="1"/>
        <v>400 W CESAR CHAVEZ AUSTIN, TX 78701</v>
      </c>
      <c r="H558">
        <f ca="1"/>
        <v>2025</v>
      </c>
      <c r="I558" t="str">
        <f ca="1"/>
        <v>FY</v>
      </c>
      <c r="J558">
        <f ca="1"/>
        <v>128.69315800000001</v>
      </c>
      <c r="K558">
        <f ca="1"/>
        <v>1269317000</v>
      </c>
      <c r="L558">
        <f ca="1"/>
        <v>674017000</v>
      </c>
      <c r="M558">
        <f ca="1"/>
        <v>364222000</v>
      </c>
      <c r="N558">
        <f ca="1"/>
        <v>64513000</v>
      </c>
      <c r="O558">
        <f ca="1"/>
        <v>95566000</v>
      </c>
      <c r="P558" t="str">
        <f ca="1"/>
        <v/>
      </c>
      <c r="Q558">
        <f ca="1"/>
        <v>128643000</v>
      </c>
      <c r="R558">
        <f ca="1"/>
        <v>23130000</v>
      </c>
      <c r="S558">
        <f ca="1"/>
        <v>376389000</v>
      </c>
      <c r="T558">
        <f ca="1"/>
        <v>174899000</v>
      </c>
      <c r="U558">
        <f ca="1"/>
        <v>143787000</v>
      </c>
      <c r="V558">
        <f ca="1"/>
        <v>50717000</v>
      </c>
      <c r="W558" t="str">
        <f ca="1"/>
        <v/>
      </c>
      <c r="X558" t="str">
        <f ca="1"/>
        <v/>
      </c>
      <c r="Y558" t="str">
        <f ca="1"/>
        <v/>
      </c>
      <c r="Z558">
        <f ca="1"/>
        <v>1094418000</v>
      </c>
      <c r="AA558" t="str">
        <f ca="1"/>
        <v/>
      </c>
      <c r="AB558">
        <f ca="1"/>
        <v>936814000</v>
      </c>
      <c r="AC558">
        <f ca="1"/>
        <v>3000</v>
      </c>
      <c r="AD558">
        <f ca="1"/>
        <v>32955000</v>
      </c>
      <c r="AE558">
        <f ca="1"/>
        <v>456983000</v>
      </c>
      <c r="AF558" t="str">
        <f ca="1"/>
        <v/>
      </c>
      <c r="AG558">
        <f ca="1"/>
        <v>327781000</v>
      </c>
      <c r="AH558">
        <f ca="1"/>
        <v>-70541000</v>
      </c>
      <c r="AI558">
        <f ca="1"/>
        <v>353246000</v>
      </c>
      <c r="AJ558">
        <f ca="1"/>
        <v>527524000</v>
      </c>
      <c r="AK558">
        <f ca="1"/>
        <v>6995000</v>
      </c>
      <c r="AL558">
        <f ca="1"/>
        <v>-64907000</v>
      </c>
      <c r="AM558" t="str">
        <f ca="1"/>
        <v/>
      </c>
      <c r="AN558" t="str">
        <f ca="1"/>
        <v/>
      </c>
      <c r="AO558">
        <f ca="1"/>
        <v>95708000</v>
      </c>
      <c r="AP558" t="str">
        <f ca="1"/>
        <v/>
      </c>
      <c r="AQ558" t="str">
        <f ca="1"/>
        <v/>
      </c>
      <c r="AR558" t="str">
        <f ca="1"/>
        <v/>
      </c>
      <c r="AS558">
        <f ca="1"/>
        <v>-12025000</v>
      </c>
      <c r="AT558">
        <f ca="1"/>
        <v>-1068000</v>
      </c>
      <c r="AU558" t="str">
        <f ca="1"/>
        <v/>
      </c>
      <c r="AV558" t="str">
        <f ca="1"/>
        <v/>
      </c>
      <c r="AW558">
        <f ca="1"/>
        <v>-1.98</v>
      </c>
      <c r="AX558">
        <f ca="1"/>
        <v>100602500</v>
      </c>
      <c r="AY558" t="str">
        <f ca="1"/>
        <v/>
      </c>
      <c r="AZ558" t="str">
        <f ca="1"/>
        <v/>
      </c>
      <c r="BA558" t="str">
        <f ca="1"/>
        <v/>
      </c>
      <c r="BB558" t="str">
        <f ca="1"/>
        <v/>
      </c>
      <c r="BC558" t="str">
        <f ca="1"/>
        <v/>
      </c>
      <c r="BD558" t="str">
        <f ca="1"/>
        <v/>
      </c>
      <c r="BE558" t="str">
        <f ca="1"/>
        <v/>
      </c>
      <c r="BF558">
        <f ca="1"/>
        <v>3.2581794687010799</v>
      </c>
      <c r="BG558" t="str">
        <f ca="1"/>
        <v/>
      </c>
      <c r="BH558" t="str">
        <f ca="1"/>
        <v/>
      </c>
      <c r="BI558" t="str">
        <f ca="1"/>
        <v/>
      </c>
      <c r="BJ558" t="str">
        <f ca="1"/>
        <v/>
      </c>
      <c r="BK558" t="str">
        <f ca="1"/>
        <v/>
      </c>
      <c r="BL558">
        <f ca="1"/>
        <v>0.13778985076226</v>
      </c>
      <c r="BM558" t="str">
        <f ca="1"/>
        <v/>
      </c>
      <c r="BN558">
        <f ca="1"/>
        <v>2.5330662716379102</v>
      </c>
      <c r="BO558">
        <f ca="1"/>
        <v>4.0229714786455002</v>
      </c>
      <c r="BP558">
        <f ca="1"/>
        <v>-64.996544444444496</v>
      </c>
      <c r="BQ558">
        <f ca="1"/>
        <v>-5.9307321334261698E-2</v>
      </c>
      <c r="BR558" t="str">
        <f ca="1"/>
        <v/>
      </c>
      <c r="BS558">
        <f ca="1"/>
        <v>-2.3282918669100801E-7</v>
      </c>
    </row>
    <row r="559" spans="1:71" x14ac:dyDescent="0.3">
      <c r="A559">
        <f ca="1"/>
        <v>1038074</v>
      </c>
      <c r="B559" t="str">
        <f ca="1"/>
        <v>SILICON LABORATORIES INC.</v>
      </c>
      <c r="C559" t="str">
        <f ca="1"/>
        <v>SLAB</v>
      </c>
      <c r="D559" t="str">
        <f ca="1"/>
        <v>04 Manufacturing</v>
      </c>
      <c r="E559" t="str">
        <f ca="1"/>
        <v>Semiconductors &amp; Related Devices</v>
      </c>
      <c r="F559" t="str">
        <f ca="1"/>
        <v>3674</v>
      </c>
      <c r="G559" t="str">
        <f ca="1"/>
        <v>400 W CESAR CHAVEZ AUSTIN, TX 78701</v>
      </c>
      <c r="H559">
        <f ca="1"/>
        <v>2024</v>
      </c>
      <c r="I559" t="str">
        <f ca="1"/>
        <v>FY</v>
      </c>
      <c r="J559">
        <f ca="1"/>
        <v>120.12922399999999</v>
      </c>
      <c r="K559">
        <f ca="1"/>
        <v>1222674000</v>
      </c>
      <c r="L559">
        <f ca="1"/>
        <v>602033000</v>
      </c>
      <c r="M559">
        <f ca="1"/>
        <v>281607000</v>
      </c>
      <c r="N559">
        <f ca="1"/>
        <v>54479000</v>
      </c>
      <c r="O559">
        <f ca="1"/>
        <v>105639000</v>
      </c>
      <c r="P559" t="str">
        <f ca="1"/>
        <v/>
      </c>
      <c r="Q559">
        <f ca="1"/>
        <v>132136000</v>
      </c>
      <c r="R559">
        <f ca="1"/>
        <v>36499000</v>
      </c>
      <c r="S559">
        <f ca="1"/>
        <v>376389000</v>
      </c>
      <c r="T559">
        <f ca="1"/>
        <v>142653000</v>
      </c>
      <c r="U559">
        <f ca="1"/>
        <v>97883000</v>
      </c>
      <c r="V559">
        <f ca="1"/>
        <v>42448000</v>
      </c>
      <c r="W559" t="str">
        <f ca="1"/>
        <v/>
      </c>
      <c r="X559" t="str">
        <f ca="1"/>
        <v/>
      </c>
      <c r="Y559" t="str">
        <f ca="1"/>
        <v/>
      </c>
      <c r="Z559">
        <f ca="1"/>
        <v>1080021000</v>
      </c>
      <c r="AA559" t="str">
        <f ca="1"/>
        <v/>
      </c>
      <c r="AB559">
        <f ca="1"/>
        <v>1001721000</v>
      </c>
      <c r="AC559">
        <f ca="1"/>
        <v>3000</v>
      </c>
      <c r="AD559">
        <f ca="1"/>
        <v>32458000</v>
      </c>
      <c r="AE559">
        <f ca="1"/>
        <v>312188000</v>
      </c>
      <c r="AF559" t="str">
        <f ca="1"/>
        <v/>
      </c>
      <c r="AG559">
        <f ca="1"/>
        <v>272198000</v>
      </c>
      <c r="AH559">
        <f ca="1"/>
        <v>-165490000</v>
      </c>
      <c r="AI559">
        <f ca="1"/>
        <v>332225000</v>
      </c>
      <c r="AJ559">
        <f ca="1"/>
        <v>477678000</v>
      </c>
      <c r="AK559">
        <f ca="1"/>
        <v>36197000</v>
      </c>
      <c r="AL559" t="str">
        <f ca="1"/>
        <v/>
      </c>
      <c r="AM559" t="str">
        <f ca="1"/>
        <v/>
      </c>
      <c r="AN559" t="str">
        <f ca="1"/>
        <v/>
      </c>
      <c r="AO559" t="str">
        <f ca="1"/>
        <v/>
      </c>
      <c r="AP559" t="str">
        <f ca="1"/>
        <v/>
      </c>
      <c r="AQ559" t="str">
        <f ca="1"/>
        <v/>
      </c>
      <c r="AR559" t="str">
        <f ca="1"/>
        <v/>
      </c>
      <c r="AS559">
        <f ca="1"/>
        <v>113117000</v>
      </c>
      <c r="AT559">
        <f ca="1"/>
        <v>-45104000</v>
      </c>
      <c r="AU559" t="str">
        <f ca="1"/>
        <v/>
      </c>
      <c r="AV559" t="str">
        <f ca="1"/>
        <v/>
      </c>
      <c r="AW559">
        <f ca="1"/>
        <v>-5.93</v>
      </c>
      <c r="AX559">
        <f ca="1"/>
        <v>149967000</v>
      </c>
      <c r="AY559" t="str">
        <f ca="1"/>
        <v/>
      </c>
      <c r="AZ559" t="str">
        <f ca="1"/>
        <v/>
      </c>
      <c r="BA559" t="str">
        <f ca="1"/>
        <v/>
      </c>
      <c r="BB559" t="str">
        <f ca="1"/>
        <v/>
      </c>
      <c r="BC559" t="str">
        <f ca="1"/>
        <v/>
      </c>
      <c r="BD559" t="str">
        <f ca="1"/>
        <v/>
      </c>
      <c r="BE559" t="str">
        <f ca="1"/>
        <v/>
      </c>
      <c r="BF559">
        <f ca="1"/>
        <v>1.81505264491521</v>
      </c>
      <c r="BG559" t="str">
        <f ca="1"/>
        <v/>
      </c>
      <c r="BH559" t="str">
        <f ca="1"/>
        <v/>
      </c>
      <c r="BI559" t="str">
        <f ca="1"/>
        <v/>
      </c>
      <c r="BJ559" t="str">
        <f ca="1"/>
        <v/>
      </c>
      <c r="BK559" t="str">
        <f ca="1"/>
        <v/>
      </c>
      <c r="BL559">
        <f ca="1"/>
        <v>0.11667296433881801</v>
      </c>
      <c r="BM559" t="str">
        <f ca="1"/>
        <v/>
      </c>
      <c r="BN559">
        <f ca="1"/>
        <v>2.8769755728778201</v>
      </c>
      <c r="BO559">
        <f ca="1"/>
        <v>5.0712994084774703</v>
      </c>
      <c r="BP559">
        <f ca="1"/>
        <v>-20.257879258010099</v>
      </c>
      <c r="BQ559" t="str">
        <f ca="1"/>
        <v/>
      </c>
      <c r="BR559" t="str">
        <f ca="1"/>
        <v/>
      </c>
      <c r="BS559">
        <f ca="1"/>
        <v>-6.5958559909483197E-7</v>
      </c>
    </row>
    <row r="560" spans="1:71" x14ac:dyDescent="0.3">
      <c r="A560">
        <f ca="1"/>
        <v>1038074</v>
      </c>
      <c r="B560" t="str">
        <f ca="1"/>
        <v>SILICON LABORATORIES INC.</v>
      </c>
      <c r="C560" t="str">
        <f ca="1"/>
        <v>SLAB</v>
      </c>
      <c r="D560" t="str">
        <f ca="1"/>
        <v>04 Manufacturing</v>
      </c>
      <c r="E560" t="str">
        <f ca="1"/>
        <v>Semiconductors &amp; Related Devices</v>
      </c>
      <c r="F560" t="str">
        <f ca="1"/>
        <v>3674</v>
      </c>
      <c r="G560" t="str">
        <f ca="1"/>
        <v>400 W CESAR CHAVEZ AUSTIN, TX 78701</v>
      </c>
      <c r="H560">
        <f ca="1"/>
        <v>2023</v>
      </c>
      <c r="I560" t="str">
        <f ca="1"/>
        <v>FY</v>
      </c>
      <c r="J560">
        <f ca="1"/>
        <v>142.762573</v>
      </c>
      <c r="K560">
        <f ca="1"/>
        <v>1443056000</v>
      </c>
      <c r="L560">
        <f ca="1"/>
        <v>737931000</v>
      </c>
      <c r="M560">
        <f ca="1"/>
        <v>227504000</v>
      </c>
      <c r="N560">
        <f ca="1"/>
        <v>29295000</v>
      </c>
      <c r="O560">
        <f ca="1"/>
        <v>194295000</v>
      </c>
      <c r="P560" t="str">
        <f ca="1"/>
        <v/>
      </c>
      <c r="Q560">
        <f ca="1"/>
        <v>145890000</v>
      </c>
      <c r="R560">
        <f ca="1"/>
        <v>59533000</v>
      </c>
      <c r="S560">
        <f ca="1"/>
        <v>376389000</v>
      </c>
      <c r="T560">
        <f ca="1"/>
        <v>234374000</v>
      </c>
      <c r="U560">
        <f ca="1"/>
        <v>163570000</v>
      </c>
      <c r="V560">
        <f ca="1"/>
        <v>57498000</v>
      </c>
      <c r="W560" t="str">
        <f ca="1"/>
        <v/>
      </c>
      <c r="X560" t="str">
        <f ca="1"/>
        <v/>
      </c>
      <c r="Y560" t="str">
        <f ca="1"/>
        <v/>
      </c>
      <c r="Z560">
        <f ca="1"/>
        <v>1208682000</v>
      </c>
      <c r="AA560" t="str">
        <f ca="1"/>
        <v/>
      </c>
      <c r="AB560">
        <f ca="1"/>
        <v>1192731000</v>
      </c>
      <c r="AC560">
        <f ca="1"/>
        <v>3000</v>
      </c>
      <c r="AD560">
        <f ca="1"/>
        <v>31897000</v>
      </c>
      <c r="AE560">
        <f ca="1"/>
        <v>460586000</v>
      </c>
      <c r="AF560" t="str">
        <f ca="1"/>
        <v/>
      </c>
      <c r="AG560">
        <f ca="1"/>
        <v>321672000</v>
      </c>
      <c r="AH560">
        <f ca="1"/>
        <v>-24154000</v>
      </c>
      <c r="AI560">
        <f ca="1"/>
        <v>337744000</v>
      </c>
      <c r="AJ560">
        <f ca="1"/>
        <v>484740000</v>
      </c>
      <c r="AK560">
        <f ca="1"/>
        <v>7943000</v>
      </c>
      <c r="AL560" t="str">
        <f ca="1"/>
        <v/>
      </c>
      <c r="AM560">
        <f ca="1"/>
        <v>5554000</v>
      </c>
      <c r="AN560" t="str">
        <f ca="1"/>
        <v/>
      </c>
      <c r="AO560" t="str">
        <f ca="1"/>
        <v/>
      </c>
      <c r="AP560" t="str">
        <f ca="1"/>
        <v/>
      </c>
      <c r="AQ560" t="str">
        <f ca="1"/>
        <v/>
      </c>
      <c r="AR560" t="str">
        <f ca="1"/>
        <v/>
      </c>
      <c r="AS560" t="str">
        <f ca="1"/>
        <v/>
      </c>
      <c r="AT560">
        <f ca="1"/>
        <v>-711871000</v>
      </c>
      <c r="AU560" t="str">
        <f ca="1"/>
        <v/>
      </c>
      <c r="AV560" t="str">
        <f ca="1"/>
        <v/>
      </c>
      <c r="AW560">
        <f ca="1"/>
        <v>-1.0900000000000001</v>
      </c>
      <c r="AX560">
        <f ca="1"/>
        <v>147356000</v>
      </c>
      <c r="AY560" t="str">
        <f ca="1"/>
        <v/>
      </c>
      <c r="AZ560" t="str">
        <f ca="1"/>
        <v/>
      </c>
      <c r="BA560" t="str">
        <f ca="1"/>
        <v/>
      </c>
      <c r="BB560" t="str">
        <f ca="1"/>
        <v/>
      </c>
      <c r="BC560" t="str">
        <f ca="1"/>
        <v/>
      </c>
      <c r="BD560" t="str">
        <f ca="1"/>
        <v/>
      </c>
      <c r="BE560" t="str">
        <f ca="1"/>
        <v/>
      </c>
      <c r="BF560">
        <f ca="1"/>
        <v>2.1829582779119998</v>
      </c>
      <c r="BG560" t="str">
        <f ca="1"/>
        <v/>
      </c>
      <c r="BH560" t="str">
        <f ca="1"/>
        <v/>
      </c>
      <c r="BI560" t="str">
        <f ca="1"/>
        <v/>
      </c>
      <c r="BJ560" t="str">
        <f ca="1"/>
        <v/>
      </c>
      <c r="BK560" t="str">
        <f ca="1"/>
        <v/>
      </c>
      <c r="BL560">
        <f ca="1"/>
        <v>0.16241504141211399</v>
      </c>
      <c r="BM560" t="str">
        <f ca="1"/>
        <v/>
      </c>
      <c r="BN560">
        <f ca="1"/>
        <v>1.39086629577551</v>
      </c>
      <c r="BO560">
        <f ca="1"/>
        <v>3.3235678914226301</v>
      </c>
      <c r="BP560">
        <f ca="1"/>
        <v>-130.97483761467899</v>
      </c>
      <c r="BQ560" t="str">
        <f ca="1"/>
        <v/>
      </c>
      <c r="BR560" t="str">
        <f ca="1"/>
        <v/>
      </c>
      <c r="BS560">
        <f ca="1"/>
        <v>-1.28744537082541E-7</v>
      </c>
    </row>
    <row r="561" spans="1:71" x14ac:dyDescent="0.3">
      <c r="A561">
        <f ca="1"/>
        <v>1038074</v>
      </c>
      <c r="B561" t="str">
        <f ca="1"/>
        <v>SILICON LABORATORIES INC.</v>
      </c>
      <c r="C561" t="str">
        <f ca="1"/>
        <v>SLAB</v>
      </c>
      <c r="D561" t="str">
        <f ca="1"/>
        <v>04 Manufacturing</v>
      </c>
      <c r="E561" t="str">
        <f ca="1"/>
        <v>Semiconductors &amp; Related Devices</v>
      </c>
      <c r="F561" t="str">
        <f ca="1"/>
        <v>3674</v>
      </c>
      <c r="G561" t="str">
        <f ca="1"/>
        <v>400 W CESAR CHAVEZ AUSTIN, TX 78701</v>
      </c>
      <c r="H561">
        <f ca="1"/>
        <v>2022</v>
      </c>
      <c r="I561" t="str">
        <f ca="1"/>
        <v>FY</v>
      </c>
      <c r="J561">
        <f ca="1"/>
        <v>138.63214500000001</v>
      </c>
      <c r="K561">
        <f ca="1"/>
        <v>2169428000</v>
      </c>
      <c r="L561">
        <f ca="1"/>
        <v>1461363000</v>
      </c>
      <c r="M561">
        <f ca="1"/>
        <v>499915000</v>
      </c>
      <c r="N561">
        <f ca="1"/>
        <v>71437000</v>
      </c>
      <c r="O561">
        <f ca="1"/>
        <v>100417000</v>
      </c>
      <c r="P561" t="str">
        <f ca="1"/>
        <v/>
      </c>
      <c r="Q561">
        <f ca="1"/>
        <v>152016000</v>
      </c>
      <c r="R561">
        <f ca="1"/>
        <v>84907000</v>
      </c>
      <c r="S561">
        <f ca="1"/>
        <v>376389000</v>
      </c>
      <c r="T561">
        <f ca="1"/>
        <v>764420000</v>
      </c>
      <c r="U561">
        <f ca="1"/>
        <v>185776000</v>
      </c>
      <c r="V561">
        <f ca="1"/>
        <v>89860000</v>
      </c>
      <c r="W561" t="str">
        <f ca="1"/>
        <v/>
      </c>
      <c r="X561" t="str">
        <f ca="1"/>
        <v/>
      </c>
      <c r="Y561" t="str">
        <f ca="1"/>
        <v/>
      </c>
      <c r="Z561">
        <f ca="1"/>
        <v>1405008000</v>
      </c>
      <c r="AA561" t="str">
        <f ca="1"/>
        <v/>
      </c>
      <c r="AB561">
        <f ca="1"/>
        <v>1415693000</v>
      </c>
      <c r="AC561">
        <f ca="1"/>
        <v>3000</v>
      </c>
      <c r="AD561">
        <f ca="1"/>
        <v>31994000</v>
      </c>
      <c r="AE561">
        <f ca="1"/>
        <v>642557000</v>
      </c>
      <c r="AF561" t="str">
        <f ca="1"/>
        <v/>
      </c>
      <c r="AG561">
        <f ca="1"/>
        <v>381549000</v>
      </c>
      <c r="AH561">
        <f ca="1"/>
        <v>119260000</v>
      </c>
      <c r="AI561">
        <f ca="1"/>
        <v>332326000</v>
      </c>
      <c r="AJ561">
        <f ca="1"/>
        <v>523297000</v>
      </c>
      <c r="AK561">
        <f ca="1"/>
        <v>38450000</v>
      </c>
      <c r="AL561" t="str">
        <f ca="1"/>
        <v/>
      </c>
      <c r="AM561">
        <f ca="1"/>
        <v>6723000</v>
      </c>
      <c r="AN561" t="str">
        <f ca="1"/>
        <v/>
      </c>
      <c r="AO561" t="str">
        <f ca="1"/>
        <v/>
      </c>
      <c r="AP561" t="str">
        <f ca="1"/>
        <v/>
      </c>
      <c r="AQ561" t="str">
        <f ca="1"/>
        <v/>
      </c>
      <c r="AR561" t="str">
        <f ca="1"/>
        <v/>
      </c>
      <c r="AS561" t="str">
        <f ca="1"/>
        <v/>
      </c>
      <c r="AT561">
        <f ca="1"/>
        <v>-887053000</v>
      </c>
      <c r="AU561" t="str">
        <f ca="1"/>
        <v/>
      </c>
      <c r="AV561" t="str">
        <f ca="1"/>
        <v/>
      </c>
      <c r="AW561">
        <f ca="1"/>
        <v>2.61</v>
      </c>
      <c r="AX561">
        <f ca="1"/>
        <v>74862000</v>
      </c>
      <c r="AY561" t="str">
        <f ca="1"/>
        <v/>
      </c>
      <c r="AZ561" t="str">
        <f ca="1"/>
        <v/>
      </c>
      <c r="BA561" t="str">
        <f ca="1"/>
        <v/>
      </c>
      <c r="BB561" t="str">
        <f ca="1"/>
        <v/>
      </c>
      <c r="BC561" t="str">
        <f ca="1"/>
        <v/>
      </c>
      <c r="BD561" t="str">
        <f ca="1"/>
        <v/>
      </c>
      <c r="BE561" t="str">
        <f ca="1"/>
        <v/>
      </c>
      <c r="BF561">
        <f ca="1"/>
        <v>5.0966979241804902</v>
      </c>
      <c r="BG561" t="str">
        <f ca="1"/>
        <v/>
      </c>
      <c r="BH561" t="str">
        <f ca="1"/>
        <v/>
      </c>
      <c r="BI561" t="str">
        <f ca="1"/>
        <v/>
      </c>
      <c r="BJ561" t="str">
        <f ca="1"/>
        <v/>
      </c>
      <c r="BK561" t="str">
        <f ca="1"/>
        <v/>
      </c>
      <c r="BL561">
        <f ca="1"/>
        <v>0.35236016129597297</v>
      </c>
      <c r="BM561" t="str">
        <f ca="1"/>
        <v/>
      </c>
      <c r="BN561">
        <f ca="1"/>
        <v>2.6909557746964099</v>
      </c>
      <c r="BO561">
        <f ca="1"/>
        <v>7.3257363706829697</v>
      </c>
      <c r="BP561">
        <f ca="1"/>
        <v>53.115764367816098</v>
      </c>
      <c r="BQ561" t="str">
        <f ca="1"/>
        <v/>
      </c>
      <c r="BR561" t="str">
        <f ca="1"/>
        <v/>
      </c>
      <c r="BS561">
        <f ca="1"/>
        <v>2.5752871047709298E-7</v>
      </c>
    </row>
    <row r="562" spans="1:71" x14ac:dyDescent="0.3">
      <c r="A562">
        <f ca="1"/>
        <v>1038074</v>
      </c>
      <c r="B562" t="str">
        <f ca="1"/>
        <v>SILICON LABORATORIES INC.</v>
      </c>
      <c r="C562" t="str">
        <f ca="1"/>
        <v>SLAB</v>
      </c>
      <c r="D562" t="str">
        <f ca="1"/>
        <v>04 Manufacturing</v>
      </c>
      <c r="E562" t="str">
        <f ca="1"/>
        <v>Semiconductors &amp; Related Devices</v>
      </c>
      <c r="F562" t="str">
        <f ca="1"/>
        <v>3674</v>
      </c>
      <c r="G562" t="str">
        <f ca="1"/>
        <v>400 W CESAR CHAVEZ AUSTIN, TX 78701</v>
      </c>
      <c r="H562">
        <f ca="1"/>
        <v>2021</v>
      </c>
      <c r="I562" t="str">
        <f ca="1"/>
        <v>FY</v>
      </c>
      <c r="J562">
        <f ca="1"/>
        <v>156.04731699999999</v>
      </c>
      <c r="K562">
        <f ca="1"/>
        <v>2958295000</v>
      </c>
      <c r="L562">
        <f ca="1"/>
        <v>2238573000</v>
      </c>
      <c r="M562">
        <f ca="1"/>
        <v>1074623000</v>
      </c>
      <c r="N562">
        <f ca="1"/>
        <v>98313000</v>
      </c>
      <c r="O562">
        <f ca="1"/>
        <v>49307000</v>
      </c>
      <c r="P562" t="str">
        <f ca="1"/>
        <v/>
      </c>
      <c r="Q562">
        <f ca="1"/>
        <v>146516000</v>
      </c>
      <c r="R562">
        <f ca="1"/>
        <v>118978000</v>
      </c>
      <c r="S562">
        <f ca="1"/>
        <v>376389000</v>
      </c>
      <c r="T562">
        <f ca="1"/>
        <v>745871000</v>
      </c>
      <c r="U562">
        <f ca="1"/>
        <v>668827000</v>
      </c>
      <c r="V562">
        <f ca="1"/>
        <v>47327000</v>
      </c>
      <c r="W562" t="str">
        <f ca="1"/>
        <v/>
      </c>
      <c r="X562" t="str">
        <f ca="1"/>
        <v/>
      </c>
      <c r="Y562" t="str">
        <f ca="1"/>
        <v/>
      </c>
      <c r="Z562">
        <f ca="1"/>
        <v>2212424000</v>
      </c>
      <c r="AA562" t="str">
        <f ca="1"/>
        <v/>
      </c>
      <c r="AB562">
        <f ca="1"/>
        <v>2214839000</v>
      </c>
      <c r="AC562">
        <f ca="1"/>
        <v>4000</v>
      </c>
      <c r="AD562">
        <f ca="1"/>
        <v>38481000</v>
      </c>
      <c r="AE562">
        <f ca="1"/>
        <v>425392000</v>
      </c>
      <c r="AF562" t="str">
        <f ca="1"/>
        <v/>
      </c>
      <c r="AG562">
        <f ca="1"/>
        <v>295468000</v>
      </c>
      <c r="AH562">
        <f ca="1"/>
        <v>-32838000</v>
      </c>
      <c r="AI562">
        <f ca="1"/>
        <v>273208000</v>
      </c>
      <c r="AJ562">
        <f ca="1"/>
        <v>458230000</v>
      </c>
      <c r="AK562">
        <f ca="1"/>
        <v>13427000</v>
      </c>
      <c r="AL562" t="str">
        <f ca="1"/>
        <v/>
      </c>
      <c r="AM562">
        <f ca="1"/>
        <v>31033000</v>
      </c>
      <c r="AN562" t="str">
        <f ca="1"/>
        <v/>
      </c>
      <c r="AO562" t="str">
        <f ca="1"/>
        <v/>
      </c>
      <c r="AP562" t="str">
        <f ca="1"/>
        <v/>
      </c>
      <c r="AQ562" t="str">
        <f ca="1"/>
        <v/>
      </c>
      <c r="AR562" t="str">
        <f ca="1"/>
        <v/>
      </c>
      <c r="AS562" t="str">
        <f ca="1"/>
        <v/>
      </c>
      <c r="AT562">
        <f ca="1"/>
        <v>-1298672000</v>
      </c>
      <c r="AU562" t="str">
        <f ca="1"/>
        <v/>
      </c>
      <c r="AV562" t="str">
        <f ca="1"/>
        <v/>
      </c>
      <c r="AW562">
        <f ca="1"/>
        <v>49.44</v>
      </c>
      <c r="AX562">
        <f ca="1"/>
        <v>57984500</v>
      </c>
      <c r="AY562" t="str">
        <f ca="1"/>
        <v/>
      </c>
      <c r="AZ562" t="str">
        <f ca="1"/>
        <v/>
      </c>
      <c r="BA562" t="str">
        <f ca="1"/>
        <v/>
      </c>
      <c r="BB562" t="str">
        <f ca="1"/>
        <v/>
      </c>
      <c r="BC562" t="str">
        <f ca="1"/>
        <v/>
      </c>
      <c r="BD562" t="str">
        <f ca="1"/>
        <v/>
      </c>
      <c r="BE562" t="str">
        <f ca="1"/>
        <v/>
      </c>
      <c r="BF562">
        <f ca="1"/>
        <v>5.0956376272969504</v>
      </c>
      <c r="BG562" t="str">
        <f ca="1"/>
        <v/>
      </c>
      <c r="BH562" t="str">
        <f ca="1"/>
        <v/>
      </c>
      <c r="BI562" t="str">
        <f ca="1"/>
        <v/>
      </c>
      <c r="BJ562" t="str">
        <f ca="1"/>
        <v/>
      </c>
      <c r="BK562" t="str">
        <f ca="1"/>
        <v/>
      </c>
      <c r="BL562">
        <f ca="1"/>
        <v>0.25212867547016099</v>
      </c>
      <c r="BM562" t="str">
        <f ca="1"/>
        <v/>
      </c>
      <c r="BN562">
        <f ca="1"/>
        <v>1.60672789824573</v>
      </c>
      <c r="BO562">
        <f ca="1"/>
        <v>3.2732918976058101</v>
      </c>
      <c r="BP562">
        <f ca="1"/>
        <v>3.15629686488673</v>
      </c>
      <c r="BQ562" t="str">
        <f ca="1"/>
        <v/>
      </c>
      <c r="BR562" t="str">
        <f ca="1"/>
        <v/>
      </c>
      <c r="BS562">
        <f ca="1"/>
        <v>3.48711610092821E-6</v>
      </c>
    </row>
    <row r="563" spans="1:71" x14ac:dyDescent="0.3">
      <c r="A563">
        <f ca="1"/>
        <v>1038074</v>
      </c>
      <c r="B563" t="str">
        <f ca="1"/>
        <v>SILICON LABORATORIES INC.</v>
      </c>
      <c r="C563" t="str">
        <f ca="1"/>
        <v>SLAB</v>
      </c>
      <c r="D563" t="str">
        <f ca="1"/>
        <v>04 Manufacturing</v>
      </c>
      <c r="E563" t="str">
        <f ca="1"/>
        <v>Semiconductors &amp; Related Devices</v>
      </c>
      <c r="F563" t="str">
        <f ca="1"/>
        <v>3674</v>
      </c>
      <c r="G563" t="str">
        <f ca="1"/>
        <v>400 W CESAR CHAVEZ AUSTIN, TX 78701</v>
      </c>
      <c r="H563">
        <f ca="1"/>
        <v>2020</v>
      </c>
      <c r="I563" t="str">
        <f ca="1"/>
        <v>FY</v>
      </c>
      <c r="J563">
        <f ca="1"/>
        <v>98.484247999999994</v>
      </c>
      <c r="K563">
        <f ca="1"/>
        <v>1993487000</v>
      </c>
      <c r="L563">
        <f ca="1"/>
        <v>975821000</v>
      </c>
      <c r="M563">
        <f ca="1"/>
        <v>202720000</v>
      </c>
      <c r="N563">
        <f ca="1"/>
        <v>95169000</v>
      </c>
      <c r="O563">
        <f ca="1"/>
        <v>66662000</v>
      </c>
      <c r="P563" t="str">
        <f ca="1"/>
        <v/>
      </c>
      <c r="Q563">
        <f ca="1"/>
        <v>139439000</v>
      </c>
      <c r="R563">
        <f ca="1"/>
        <v>166084000</v>
      </c>
      <c r="S563">
        <f ca="1"/>
        <v>631932000</v>
      </c>
      <c r="T563">
        <f ca="1"/>
        <v>793646000</v>
      </c>
      <c r="U563">
        <f ca="1"/>
        <v>284498000</v>
      </c>
      <c r="V563">
        <f ca="1"/>
        <v>54949000</v>
      </c>
      <c r="W563" t="str">
        <f ca="1"/>
        <v/>
      </c>
      <c r="X563" t="str">
        <f ca="1"/>
        <v/>
      </c>
      <c r="Y563" t="str">
        <f ca="1"/>
        <v/>
      </c>
      <c r="Z563">
        <f ca="1"/>
        <v>1199841000</v>
      </c>
      <c r="AA563" t="str">
        <f ca="1"/>
        <v/>
      </c>
      <c r="AB563">
        <f ca="1"/>
        <v>993664000</v>
      </c>
      <c r="AC563">
        <f ca="1"/>
        <v>4000</v>
      </c>
      <c r="AD563">
        <f ca="1"/>
        <v>43925000</v>
      </c>
      <c r="AE563">
        <f ca="1"/>
        <v>527526000</v>
      </c>
      <c r="AF563" t="str">
        <f ca="1"/>
        <v/>
      </c>
      <c r="AG563">
        <f ca="1"/>
        <v>359151000</v>
      </c>
      <c r="AH563">
        <f ca="1"/>
        <v>38300000</v>
      </c>
      <c r="AI563">
        <f ca="1"/>
        <v>287887000</v>
      </c>
      <c r="AJ563">
        <f ca="1"/>
        <v>489226000</v>
      </c>
      <c r="AK563">
        <f ca="1"/>
        <v>2770000</v>
      </c>
      <c r="AL563" t="str">
        <f ca="1"/>
        <v/>
      </c>
      <c r="AM563">
        <f ca="1"/>
        <v>34142000</v>
      </c>
      <c r="AN563" t="str">
        <f ca="1"/>
        <v/>
      </c>
      <c r="AO563">
        <f ca="1"/>
        <v>135718000</v>
      </c>
      <c r="AP563" t="str">
        <f ca="1"/>
        <v/>
      </c>
      <c r="AQ563" t="str">
        <f ca="1"/>
        <v/>
      </c>
      <c r="AR563" t="str">
        <f ca="1"/>
        <v/>
      </c>
      <c r="AS563">
        <f ca="1"/>
        <v>-361011000</v>
      </c>
      <c r="AT563">
        <f ca="1"/>
        <v>200867000</v>
      </c>
      <c r="AU563" t="str">
        <f ca="1"/>
        <v/>
      </c>
      <c r="AV563" t="str">
        <f ca="1"/>
        <v/>
      </c>
      <c r="AW563">
        <f ca="1"/>
        <v>0.28999999999999998</v>
      </c>
      <c r="AX563">
        <f ca="1"/>
        <v>69859500</v>
      </c>
      <c r="AY563" t="str">
        <f ca="1"/>
        <v/>
      </c>
      <c r="AZ563" t="str">
        <f ca="1"/>
        <v/>
      </c>
      <c r="BA563" t="str">
        <f ca="1"/>
        <v/>
      </c>
      <c r="BB563" t="str">
        <f ca="1"/>
        <v/>
      </c>
      <c r="BC563" t="str">
        <f ca="1"/>
        <v/>
      </c>
      <c r="BD563" t="str">
        <f ca="1"/>
        <v/>
      </c>
      <c r="BE563" t="str">
        <f ca="1"/>
        <v/>
      </c>
      <c r="BF563">
        <f ca="1"/>
        <v>5.1410473879715699</v>
      </c>
      <c r="BG563" t="str">
        <f ca="1"/>
        <v/>
      </c>
      <c r="BH563" t="str">
        <f ca="1"/>
        <v/>
      </c>
      <c r="BI563" t="str">
        <f ca="1"/>
        <v/>
      </c>
      <c r="BJ563" t="str">
        <f ca="1"/>
        <v/>
      </c>
      <c r="BK563" t="str">
        <f ca="1"/>
        <v/>
      </c>
      <c r="BL563">
        <f ca="1"/>
        <v>0.39811947607383402</v>
      </c>
      <c r="BM563" t="str">
        <f ca="1"/>
        <v/>
      </c>
      <c r="BN563">
        <f ca="1"/>
        <v>0.71255333956653499</v>
      </c>
      <c r="BO563">
        <f ca="1"/>
        <v>3.1956604264353401</v>
      </c>
      <c r="BP563">
        <f ca="1"/>
        <v>339.60085517241401</v>
      </c>
      <c r="BQ563" t="str">
        <f ca="1"/>
        <v/>
      </c>
      <c r="BR563" t="str">
        <f ca="1"/>
        <v/>
      </c>
      <c r="BS563">
        <f ca="1"/>
        <v>2.3803513898924902E-8</v>
      </c>
    </row>
    <row r="564" spans="1:71" x14ac:dyDescent="0.3">
      <c r="A564">
        <f ca="1"/>
        <v>1038074</v>
      </c>
      <c r="B564" t="str">
        <f ca="1"/>
        <v>SILICON LABORATORIES INC.</v>
      </c>
      <c r="C564" t="str">
        <f ca="1"/>
        <v>SLAB</v>
      </c>
      <c r="D564" t="str">
        <f ca="1"/>
        <v>04 Manufacturing</v>
      </c>
      <c r="E564" t="str">
        <f ca="1"/>
        <v>Semiconductors &amp; Related Devices</v>
      </c>
      <c r="F564" t="str">
        <f ca="1"/>
        <v>3674</v>
      </c>
      <c r="G564" t="str">
        <f ca="1"/>
        <v>400 W CESAR CHAVEZ AUSTIN, TX 78701</v>
      </c>
      <c r="H564">
        <f ca="1"/>
        <v>2019</v>
      </c>
      <c r="I564" t="str">
        <f ca="1"/>
        <v>FY</v>
      </c>
      <c r="J564">
        <f ca="1"/>
        <v>98.049085000000005</v>
      </c>
      <c r="K564">
        <f ca="1"/>
        <v>1674853000</v>
      </c>
      <c r="L564">
        <f ca="1"/>
        <v>943859000</v>
      </c>
      <c r="M564">
        <f ca="1"/>
        <v>227146000</v>
      </c>
      <c r="N564">
        <f ca="1"/>
        <v>75639000</v>
      </c>
      <c r="O564">
        <f ca="1"/>
        <v>73057000</v>
      </c>
      <c r="P564" t="str">
        <f ca="1"/>
        <v/>
      </c>
      <c r="Q564">
        <f ca="1"/>
        <v>135939000</v>
      </c>
      <c r="R564">
        <f ca="1"/>
        <v>134279000</v>
      </c>
      <c r="S564">
        <f ca="1"/>
        <v>398402000</v>
      </c>
      <c r="T564">
        <f ca="1"/>
        <v>559802000</v>
      </c>
      <c r="U564">
        <f ca="1"/>
        <v>137701000</v>
      </c>
      <c r="V564">
        <f ca="1"/>
        <v>38899000</v>
      </c>
      <c r="W564" t="str">
        <f ca="1"/>
        <v/>
      </c>
      <c r="X564" t="str">
        <f ca="1"/>
        <v/>
      </c>
      <c r="Y564" t="str">
        <f ca="1"/>
        <v/>
      </c>
      <c r="Z564">
        <f ca="1"/>
        <v>1115051000</v>
      </c>
      <c r="AA564" t="str">
        <f ca="1"/>
        <v/>
      </c>
      <c r="AB564">
        <f ca="1"/>
        <v>980608000</v>
      </c>
      <c r="AC564">
        <f ca="1"/>
        <v>4000</v>
      </c>
      <c r="AD564">
        <f ca="1"/>
        <v>43496000</v>
      </c>
      <c r="AE564">
        <f ca="1"/>
        <v>510284000</v>
      </c>
      <c r="AF564" t="str">
        <f ca="1"/>
        <v/>
      </c>
      <c r="AG564">
        <f ca="1"/>
        <v>327270000</v>
      </c>
      <c r="AH564">
        <f ca="1"/>
        <v>56697000</v>
      </c>
      <c r="AI564">
        <f ca="1"/>
        <v>257150000</v>
      </c>
      <c r="AJ564">
        <f ca="1"/>
        <v>453587000</v>
      </c>
      <c r="AK564">
        <f ca="1"/>
        <v>30384000</v>
      </c>
      <c r="AL564" t="str">
        <f ca="1"/>
        <v/>
      </c>
      <c r="AM564" t="str">
        <f ca="1"/>
        <v/>
      </c>
      <c r="AN564" t="str">
        <f ca="1"/>
        <v/>
      </c>
      <c r="AO564">
        <f ca="1"/>
        <v>166522000</v>
      </c>
      <c r="AP564" t="str">
        <f ca="1"/>
        <v/>
      </c>
      <c r="AQ564" t="str">
        <f ca="1"/>
        <v/>
      </c>
      <c r="AR564" t="str">
        <f ca="1"/>
        <v/>
      </c>
      <c r="AS564">
        <f ca="1"/>
        <v>-106772000</v>
      </c>
      <c r="AT564">
        <f ca="1"/>
        <v>-29647000</v>
      </c>
      <c r="AU564" t="str">
        <f ca="1"/>
        <v/>
      </c>
      <c r="AV564" t="str">
        <f ca="1"/>
        <v/>
      </c>
      <c r="AW564">
        <f ca="1"/>
        <v>0.44</v>
      </c>
      <c r="AX564">
        <f ca="1"/>
        <v>74014500</v>
      </c>
      <c r="AY564" t="str">
        <f ca="1"/>
        <v/>
      </c>
      <c r="AZ564" t="str">
        <f ca="1"/>
        <v/>
      </c>
      <c r="BA564" t="str">
        <f ca="1"/>
        <v/>
      </c>
      <c r="BB564" t="str">
        <f ca="1"/>
        <v/>
      </c>
      <c r="BC564" t="str">
        <f ca="1"/>
        <v/>
      </c>
      <c r="BD564" t="str">
        <f ca="1"/>
        <v/>
      </c>
      <c r="BE564" t="str">
        <f ca="1"/>
        <v/>
      </c>
      <c r="BF564">
        <f ca="1"/>
        <v>4.4217011531524202</v>
      </c>
      <c r="BG564" t="str">
        <f ca="1"/>
        <v/>
      </c>
      <c r="BH564" t="str">
        <f ca="1"/>
        <v/>
      </c>
      <c r="BI564" t="str">
        <f ca="1"/>
        <v/>
      </c>
      <c r="BJ564" t="str">
        <f ca="1"/>
        <v/>
      </c>
      <c r="BK564" t="str">
        <f ca="1"/>
        <v/>
      </c>
      <c r="BL564">
        <f ca="1"/>
        <v>0.33423948250980801</v>
      </c>
      <c r="BM564" t="str">
        <f ca="1"/>
        <v/>
      </c>
      <c r="BN564">
        <f ca="1"/>
        <v>1.64955955294442</v>
      </c>
      <c r="BO564">
        <f ca="1"/>
        <v>6.3238611193818501</v>
      </c>
      <c r="BP564">
        <f ca="1"/>
        <v>222.83882954545501</v>
      </c>
      <c r="BQ564" t="str">
        <f ca="1"/>
        <v/>
      </c>
      <c r="BR564" t="str">
        <f ca="1"/>
        <v/>
      </c>
      <c r="BS564">
        <f ca="1"/>
        <v>3.8690245917002898E-8</v>
      </c>
    </row>
    <row r="565" spans="1:71" x14ac:dyDescent="0.3">
      <c r="A565">
        <f ca="1"/>
        <v>1038074</v>
      </c>
      <c r="B565" t="str">
        <f ca="1"/>
        <v>SILICON LABORATORIES INC.</v>
      </c>
      <c r="C565" t="str">
        <f ca="1"/>
        <v>SLAB</v>
      </c>
      <c r="D565" t="str">
        <f ca="1"/>
        <v>04 Manufacturing</v>
      </c>
      <c r="E565" t="str">
        <f ca="1"/>
        <v>Semiconductors &amp; Related Devices</v>
      </c>
      <c r="F565" t="str">
        <f ca="1"/>
        <v>3674</v>
      </c>
      <c r="G565" t="str">
        <f ca="1"/>
        <v>400 W CESAR CHAVEZ AUSTIN, TX 78701</v>
      </c>
      <c r="H565">
        <f ca="1"/>
        <v>2018</v>
      </c>
      <c r="I565" t="str">
        <f ca="1"/>
        <v>FY</v>
      </c>
      <c r="J565">
        <f ca="1"/>
        <v>93.521915000000007</v>
      </c>
      <c r="K565">
        <f ca="1"/>
        <v>1624354000</v>
      </c>
      <c r="L565">
        <f ca="1"/>
        <v>826638000</v>
      </c>
      <c r="M565">
        <f ca="1"/>
        <v>197043000</v>
      </c>
      <c r="N565">
        <f ca="1"/>
        <v>73194000</v>
      </c>
      <c r="O565">
        <f ca="1"/>
        <v>74972000</v>
      </c>
      <c r="P565" t="str">
        <f ca="1"/>
        <v/>
      </c>
      <c r="Q565">
        <f ca="1"/>
        <v>139049000</v>
      </c>
      <c r="R565">
        <f ca="1"/>
        <v>170832000</v>
      </c>
      <c r="S565">
        <f ca="1"/>
        <v>397344000</v>
      </c>
      <c r="T565">
        <f ca="1"/>
        <v>557064000</v>
      </c>
      <c r="U565">
        <f ca="1"/>
        <v>144845000</v>
      </c>
      <c r="V565">
        <f ca="1"/>
        <v>41171000</v>
      </c>
      <c r="W565" t="str">
        <f ca="1"/>
        <v/>
      </c>
      <c r="X565" t="str">
        <f ca="1"/>
        <v/>
      </c>
      <c r="Y565" t="str">
        <f ca="1"/>
        <v/>
      </c>
      <c r="Z565">
        <f ca="1"/>
        <v>1067290000</v>
      </c>
      <c r="AA565" t="str">
        <f ca="1"/>
        <v/>
      </c>
      <c r="AB565">
        <f ca="1"/>
        <v>961343000</v>
      </c>
      <c r="AC565">
        <f ca="1"/>
        <v>4000</v>
      </c>
      <c r="AD565">
        <f ca="1"/>
        <v>43088000</v>
      </c>
      <c r="AE565">
        <f ca="1"/>
        <v>521399000</v>
      </c>
      <c r="AF565" t="str">
        <f ca="1"/>
        <v/>
      </c>
      <c r="AG565" t="str">
        <f ca="1"/>
        <v/>
      </c>
      <c r="AH565">
        <f ca="1"/>
        <v>85208000</v>
      </c>
      <c r="AI565">
        <f ca="1"/>
        <v>238347000</v>
      </c>
      <c r="AJ565">
        <f ca="1"/>
        <v>436191000</v>
      </c>
      <c r="AK565">
        <f ca="1"/>
        <v>-11430000</v>
      </c>
      <c r="AL565" t="str">
        <f ca="1"/>
        <v/>
      </c>
      <c r="AM565" t="str">
        <f ca="1"/>
        <v/>
      </c>
      <c r="AN565" t="str">
        <f ca="1"/>
        <v/>
      </c>
      <c r="AO565">
        <f ca="1"/>
        <v>173542000</v>
      </c>
      <c r="AP565" t="str">
        <f ca="1"/>
        <v/>
      </c>
      <c r="AQ565" t="str">
        <f ca="1"/>
        <v/>
      </c>
      <c r="AR565">
        <f ca="1"/>
        <v>11063000</v>
      </c>
      <c r="AS565">
        <f ca="1"/>
        <v>-197029000</v>
      </c>
      <c r="AT565">
        <f ca="1"/>
        <v>-48836000</v>
      </c>
      <c r="AU565" t="str">
        <f ca="1"/>
        <v/>
      </c>
      <c r="AV565" t="str">
        <f ca="1"/>
        <v/>
      </c>
      <c r="AW565">
        <f ca="1"/>
        <v>1.94</v>
      </c>
      <c r="AX565">
        <f ca="1"/>
        <v>74052000</v>
      </c>
      <c r="AY565" t="str">
        <f ca="1"/>
        <v/>
      </c>
      <c r="AZ565" t="str">
        <f ca="1"/>
        <v/>
      </c>
      <c r="BA565" t="str">
        <f ca="1"/>
        <v/>
      </c>
      <c r="BB565" t="str">
        <f ca="1"/>
        <v/>
      </c>
      <c r="BC565" t="str">
        <f ca="1"/>
        <v/>
      </c>
      <c r="BD565" t="str">
        <f ca="1"/>
        <v/>
      </c>
      <c r="BE565" t="str">
        <f ca="1"/>
        <v/>
      </c>
      <c r="BF565" t="str">
        <f ca="1"/>
        <v/>
      </c>
      <c r="BG565" t="str">
        <f ca="1"/>
        <v/>
      </c>
      <c r="BH565" t="str">
        <f ca="1"/>
        <v/>
      </c>
      <c r="BI565" t="str">
        <f ca="1"/>
        <v/>
      </c>
      <c r="BJ565">
        <f ca="1"/>
        <v>15.686703425833899</v>
      </c>
      <c r="BK565" t="str">
        <f ca="1"/>
        <v/>
      </c>
      <c r="BL565">
        <f ca="1"/>
        <v>0.34294494919210999</v>
      </c>
      <c r="BM565" t="str">
        <f ca="1"/>
        <v/>
      </c>
      <c r="BN565">
        <f ca="1"/>
        <v>1.36037143153026</v>
      </c>
      <c r="BO565">
        <f ca="1"/>
        <v>5.1894507922261699</v>
      </c>
      <c r="BP565">
        <f ca="1"/>
        <v>48.207172680412398</v>
      </c>
      <c r="BQ565" t="str">
        <f ca="1"/>
        <v/>
      </c>
      <c r="BR565" t="str">
        <f ca="1"/>
        <v/>
      </c>
      <c r="BS565">
        <f ca="1"/>
        <v>1.69993642871197E-7</v>
      </c>
    </row>
    <row r="566" spans="1:71" x14ac:dyDescent="0.3">
      <c r="A566">
        <f ca="1"/>
        <v>1038074</v>
      </c>
      <c r="B566" t="str">
        <f ca="1"/>
        <v>SILICON LABORATORIES INC.</v>
      </c>
      <c r="C566" t="str">
        <f ca="1"/>
        <v>SLAB</v>
      </c>
      <c r="D566" t="str">
        <f ca="1"/>
        <v>04 Manufacturing</v>
      </c>
      <c r="E566" t="str">
        <f ca="1"/>
        <v>Semiconductors &amp; Related Devices</v>
      </c>
      <c r="F566" t="str">
        <f ca="1"/>
        <v>3674</v>
      </c>
      <c r="G566" t="str">
        <f ca="1"/>
        <v>400 W CESAR CHAVEZ AUSTIN, TX 78701</v>
      </c>
      <c r="H566">
        <f ca="1"/>
        <v>2017</v>
      </c>
      <c r="I566" t="str">
        <f ca="1"/>
        <v>FY</v>
      </c>
      <c r="J566">
        <f ca="1"/>
        <v>75.671211999999997</v>
      </c>
      <c r="K566">
        <f ca="1"/>
        <v>1535082000</v>
      </c>
      <c r="L566">
        <f ca="1"/>
        <v>947642000</v>
      </c>
      <c r="M566">
        <f ca="1"/>
        <v>269366000</v>
      </c>
      <c r="N566">
        <f ca="1"/>
        <v>71367000</v>
      </c>
      <c r="O566">
        <f ca="1"/>
        <v>73132000</v>
      </c>
      <c r="P566" t="str">
        <f ca="1"/>
        <v/>
      </c>
      <c r="Q566">
        <f ca="1"/>
        <v>127682000</v>
      </c>
      <c r="R566">
        <f ca="1"/>
        <v>83144000</v>
      </c>
      <c r="S566">
        <f ca="1"/>
        <v>288227000</v>
      </c>
      <c r="T566">
        <f ca="1"/>
        <v>582066000</v>
      </c>
      <c r="U566">
        <f ca="1"/>
        <v>162325000</v>
      </c>
      <c r="V566">
        <f ca="1"/>
        <v>38851000</v>
      </c>
      <c r="W566" t="str">
        <f ca="1"/>
        <v/>
      </c>
      <c r="X566" t="str">
        <f ca="1"/>
        <v/>
      </c>
      <c r="Y566" t="str">
        <f ca="1"/>
        <v/>
      </c>
      <c r="Z566">
        <f ca="1"/>
        <v>953016000</v>
      </c>
      <c r="AA566" t="str">
        <f ca="1"/>
        <v/>
      </c>
      <c r="AB566">
        <f ca="1"/>
        <v>851307000</v>
      </c>
      <c r="AC566">
        <f ca="1"/>
        <v>4000</v>
      </c>
      <c r="AD566">
        <f ca="1"/>
        <v>42707000</v>
      </c>
      <c r="AE566">
        <f ca="1"/>
        <v>454191000</v>
      </c>
      <c r="AF566" t="str">
        <f ca="1"/>
        <v/>
      </c>
      <c r="AG566" t="str">
        <f ca="1"/>
        <v/>
      </c>
      <c r="AH566">
        <f ca="1"/>
        <v>84974000</v>
      </c>
      <c r="AI566">
        <f ca="1"/>
        <v>209491000</v>
      </c>
      <c r="AJ566">
        <f ca="1"/>
        <v>369217000</v>
      </c>
      <c r="AK566">
        <f ca="1"/>
        <v>29811000</v>
      </c>
      <c r="AL566" t="str">
        <f ca="1"/>
        <v/>
      </c>
      <c r="AM566" t="str">
        <f ca="1"/>
        <v/>
      </c>
      <c r="AN566" t="str">
        <f ca="1"/>
        <v/>
      </c>
      <c r="AO566">
        <f ca="1"/>
        <v>189521000</v>
      </c>
      <c r="AP566" t="str">
        <f ca="1"/>
        <v/>
      </c>
      <c r="AQ566" t="str">
        <f ca="1"/>
        <v/>
      </c>
      <c r="AR566">
        <f ca="1"/>
        <v>4960000</v>
      </c>
      <c r="AS566">
        <f ca="1"/>
        <v>-374291000</v>
      </c>
      <c r="AT566">
        <f ca="1"/>
        <v>313030000</v>
      </c>
      <c r="AU566" t="str">
        <f ca="1"/>
        <v/>
      </c>
      <c r="AV566" t="str">
        <f ca="1"/>
        <v/>
      </c>
      <c r="AW566">
        <f ca="1"/>
        <v>1.1100000000000001</v>
      </c>
      <c r="AX566" t="str">
        <f ca="1"/>
        <v/>
      </c>
      <c r="AY566" t="str">
        <f ca="1"/>
        <v/>
      </c>
      <c r="AZ566" t="str">
        <f ca="1"/>
        <v/>
      </c>
      <c r="BA566" t="str">
        <f ca="1"/>
        <v/>
      </c>
      <c r="BB566" t="str">
        <f ca="1"/>
        <v/>
      </c>
      <c r="BC566" t="str">
        <f ca="1"/>
        <v/>
      </c>
      <c r="BD566" t="str">
        <f ca="1"/>
        <v/>
      </c>
      <c r="BE566" t="str">
        <f ca="1"/>
        <v/>
      </c>
      <c r="BF566" t="str">
        <f ca="1"/>
        <v/>
      </c>
      <c r="BG566" t="str">
        <f ca="1"/>
        <v/>
      </c>
      <c r="BH566" t="str">
        <f ca="1"/>
        <v/>
      </c>
      <c r="BI566" t="str">
        <f ca="1"/>
        <v/>
      </c>
      <c r="BJ566">
        <f ca="1"/>
        <v>38.209879032258101</v>
      </c>
      <c r="BK566" t="str">
        <f ca="1"/>
        <v/>
      </c>
      <c r="BL566">
        <f ca="1"/>
        <v>0.37917583555797002</v>
      </c>
      <c r="BM566" t="str">
        <f ca="1"/>
        <v/>
      </c>
      <c r="BN566">
        <f ca="1"/>
        <v>1.6594239950716201</v>
      </c>
      <c r="BO566">
        <f ca="1"/>
        <v>5.3874018173417504</v>
      </c>
      <c r="BP566">
        <f ca="1"/>
        <v>68.172263063063099</v>
      </c>
      <c r="BQ566" t="str">
        <f ca="1"/>
        <v/>
      </c>
      <c r="BR566" t="str">
        <f ca="1"/>
        <v/>
      </c>
      <c r="BS566">
        <f ca="1"/>
        <v>8.8136028482208099E-8</v>
      </c>
    </row>
    <row r="567" spans="1:71" x14ac:dyDescent="0.3">
      <c r="A567">
        <f ca="1"/>
        <v>88941</v>
      </c>
      <c r="B567" t="str">
        <f ca="1"/>
        <v>SEMTECH CORP</v>
      </c>
      <c r="C567" t="str">
        <f ca="1"/>
        <v>SMTC</v>
      </c>
      <c r="D567" t="str">
        <f ca="1"/>
        <v>04 Manufacturing</v>
      </c>
      <c r="E567" t="str">
        <f ca="1"/>
        <v>Semiconductors &amp; Related Devices</v>
      </c>
      <c r="F567" t="str">
        <f ca="1"/>
        <v>3674</v>
      </c>
      <c r="G567" t="str">
        <f ca="1"/>
        <v>200 FLYNN ROAD CAMARILLO, CA 93012-8790</v>
      </c>
      <c r="H567">
        <f ca="1"/>
        <v>2026</v>
      </c>
      <c r="I567" t="str">
        <f ca="1"/>
        <v>FY</v>
      </c>
      <c r="J567">
        <f ca="1"/>
        <v>81.657516999999999</v>
      </c>
      <c r="K567">
        <f ca="1"/>
        <v>1410337000</v>
      </c>
      <c r="L567">
        <f ca="1"/>
        <v>655120000</v>
      </c>
      <c r="M567">
        <f ca="1"/>
        <v>195179000</v>
      </c>
      <c r="N567">
        <f ca="1"/>
        <v>160552000</v>
      </c>
      <c r="O567">
        <f ca="1"/>
        <v>195737000</v>
      </c>
      <c r="P567">
        <f ca="1"/>
        <v>109345000</v>
      </c>
      <c r="Q567">
        <f ca="1"/>
        <v>109345000</v>
      </c>
      <c r="R567">
        <f ca="1"/>
        <v>40015000</v>
      </c>
      <c r="S567">
        <f ca="1"/>
        <v>457925000</v>
      </c>
      <c r="T567" t="str">
        <f ca="1"/>
        <v/>
      </c>
      <c r="U567">
        <f ca="1"/>
        <v>275936000</v>
      </c>
      <c r="V567" t="str">
        <f ca="1"/>
        <v/>
      </c>
      <c r="W567" t="str">
        <f ca="1"/>
        <v/>
      </c>
      <c r="X567" t="str">
        <f ca="1"/>
        <v/>
      </c>
      <c r="Y567" t="str">
        <f ca="1"/>
        <v/>
      </c>
      <c r="Z567">
        <f ca="1"/>
        <v>549718000</v>
      </c>
      <c r="AA567">
        <f ca="1"/>
        <v>474376000</v>
      </c>
      <c r="AB567">
        <f ca="1"/>
        <v>-436062000</v>
      </c>
      <c r="AC567">
        <f ca="1"/>
        <v>1043000</v>
      </c>
      <c r="AD567">
        <f ca="1"/>
        <v>92668555</v>
      </c>
      <c r="AE567">
        <f ca="1"/>
        <v>542144000</v>
      </c>
      <c r="AF567" t="str">
        <f ca="1"/>
        <v/>
      </c>
      <c r="AG567" t="str">
        <f ca="1"/>
        <v/>
      </c>
      <c r="AH567">
        <f ca="1"/>
        <v>32565000</v>
      </c>
      <c r="AI567">
        <f ca="1"/>
        <v>196348000</v>
      </c>
      <c r="AJ567">
        <f ca="1"/>
        <v>509579000</v>
      </c>
      <c r="AK567">
        <f ca="1"/>
        <v>19832000</v>
      </c>
      <c r="AL567">
        <f ca="1"/>
        <v>-40376000</v>
      </c>
      <c r="AM567">
        <f ca="1"/>
        <v>40618000</v>
      </c>
      <c r="AN567" t="str">
        <f ca="1"/>
        <v/>
      </c>
      <c r="AO567">
        <f ca="1"/>
        <v>181168000</v>
      </c>
      <c r="AP567" t="str">
        <f ca="1"/>
        <v/>
      </c>
      <c r="AQ567" t="str">
        <f ca="1"/>
        <v/>
      </c>
      <c r="AR567" t="str">
        <f ca="1"/>
        <v/>
      </c>
      <c r="AS567">
        <f ca="1"/>
        <v>-38761000</v>
      </c>
      <c r="AT567">
        <f ca="1"/>
        <v>-101068000</v>
      </c>
      <c r="AU567" t="str">
        <f ca="1"/>
        <v/>
      </c>
      <c r="AV567" t="str">
        <f ca="1"/>
        <v/>
      </c>
      <c r="AW567">
        <f ca="1"/>
        <v>-0.46</v>
      </c>
      <c r="AX567">
        <f ca="1"/>
        <v>179665000</v>
      </c>
      <c r="AY567" t="str">
        <f ca="1"/>
        <v/>
      </c>
      <c r="AZ567">
        <f ca="1"/>
        <v>20074000</v>
      </c>
      <c r="BA567">
        <f ca="1"/>
        <v>20074000</v>
      </c>
      <c r="BB567" t="str">
        <f ca="1"/>
        <v/>
      </c>
      <c r="BC567" t="str">
        <f ca="1"/>
        <v/>
      </c>
      <c r="BD567" t="str">
        <f ca="1"/>
        <v/>
      </c>
      <c r="BE567" t="str">
        <f ca="1"/>
        <v/>
      </c>
      <c r="BF567" t="str">
        <f ca="1"/>
        <v/>
      </c>
      <c r="BG567" t="str">
        <f ca="1"/>
        <v/>
      </c>
      <c r="BH567" t="str">
        <f ca="1"/>
        <v/>
      </c>
      <c r="BI567" t="str">
        <f ca="1"/>
        <v/>
      </c>
      <c r="BJ567" t="str">
        <f ca="1"/>
        <v/>
      </c>
      <c r="BK567" t="str">
        <f ca="1"/>
        <v/>
      </c>
      <c r="BL567" t="str">
        <f ca="1"/>
        <v/>
      </c>
      <c r="BM567">
        <f ca="1"/>
        <v>0.49421438770988202</v>
      </c>
      <c r="BN567">
        <f ca="1"/>
        <v>0.70733430940507902</v>
      </c>
      <c r="BO567">
        <f ca="1"/>
        <v>1.6648172039893301</v>
      </c>
      <c r="BP567">
        <f ca="1"/>
        <v>-177.516341304348</v>
      </c>
      <c r="BQ567">
        <f ca="1"/>
        <v>-7.3448568174955195E-2</v>
      </c>
      <c r="BR567" t="str">
        <f ca="1"/>
        <v/>
      </c>
      <c r="BS567">
        <f ca="1"/>
        <v>-6.83304127207041E-8</v>
      </c>
    </row>
    <row r="568" spans="1:71" x14ac:dyDescent="0.3">
      <c r="A568">
        <f ca="1"/>
        <v>88941</v>
      </c>
      <c r="B568" t="str">
        <f ca="1"/>
        <v>SEMTECH CORP</v>
      </c>
      <c r="C568" t="str">
        <f ca="1"/>
        <v>SMTC</v>
      </c>
      <c r="D568" t="str">
        <f ca="1"/>
        <v>04 Manufacturing</v>
      </c>
      <c r="E568" t="str">
        <f ca="1"/>
        <v>Semiconductors &amp; Related Devices</v>
      </c>
      <c r="F568" t="str">
        <f ca="1"/>
        <v>3674</v>
      </c>
      <c r="G568" t="str">
        <f ca="1"/>
        <v>200 FLYNN ROAD CAMARILLO, CA 93012-8790</v>
      </c>
      <c r="H568">
        <f ca="1"/>
        <v>2025</v>
      </c>
      <c r="I568" t="str">
        <f ca="1"/>
        <v>FY</v>
      </c>
      <c r="J568">
        <f ca="1"/>
        <v>48.918543999999997</v>
      </c>
      <c r="K568">
        <f ca="1"/>
        <v>1419264000</v>
      </c>
      <c r="L568">
        <f ca="1"/>
        <v>585461000</v>
      </c>
      <c r="M568">
        <f ca="1"/>
        <v>151743000</v>
      </c>
      <c r="N568">
        <f ca="1"/>
        <v>162523000</v>
      </c>
      <c r="O568">
        <f ca="1"/>
        <v>163593000</v>
      </c>
      <c r="P568">
        <f ca="1"/>
        <v>126190000</v>
      </c>
      <c r="Q568">
        <f ca="1"/>
        <v>126190000</v>
      </c>
      <c r="R568">
        <f ca="1"/>
        <v>33111000</v>
      </c>
      <c r="S568">
        <f ca="1"/>
        <v>533091000</v>
      </c>
      <c r="T568" t="str">
        <f ca="1"/>
        <v/>
      </c>
      <c r="U568">
        <f ca="1"/>
        <v>283034000</v>
      </c>
      <c r="V568" t="str">
        <f ca="1"/>
        <v/>
      </c>
      <c r="W568" t="str">
        <f ca="1"/>
        <v/>
      </c>
      <c r="X568" t="str">
        <f ca="1"/>
        <v/>
      </c>
      <c r="Y568" t="str">
        <f ca="1"/>
        <v/>
      </c>
      <c r="Z568">
        <f ca="1"/>
        <v>542426000</v>
      </c>
      <c r="AA568">
        <f ca="1"/>
        <v>520511000</v>
      </c>
      <c r="AB568">
        <f ca="1"/>
        <v>-395686000</v>
      </c>
      <c r="AC568">
        <f ca="1"/>
        <v>990000</v>
      </c>
      <c r="AD568">
        <f ca="1"/>
        <v>86272439</v>
      </c>
      <c r="AE568">
        <f ca="1"/>
        <v>456528000</v>
      </c>
      <c r="AF568" t="str">
        <f ca="1"/>
        <v/>
      </c>
      <c r="AG568" t="str">
        <f ca="1"/>
        <v/>
      </c>
      <c r="AH568">
        <f ca="1"/>
        <v>49934000</v>
      </c>
      <c r="AI568">
        <f ca="1"/>
        <v>170908000</v>
      </c>
      <c r="AJ568">
        <f ca="1"/>
        <v>406594000</v>
      </c>
      <c r="AK568">
        <f ca="1"/>
        <v>-22012000</v>
      </c>
      <c r="AL568">
        <f ca="1"/>
        <v>-161896000</v>
      </c>
      <c r="AM568">
        <f ca="1"/>
        <v>90067000</v>
      </c>
      <c r="AN568" t="str">
        <f ca="1"/>
        <v/>
      </c>
      <c r="AO568">
        <f ca="1"/>
        <v>57987000</v>
      </c>
      <c r="AP568" t="str">
        <f ca="1"/>
        <v/>
      </c>
      <c r="AQ568" t="str">
        <f ca="1"/>
        <v/>
      </c>
      <c r="AR568" t="str">
        <f ca="1"/>
        <v/>
      </c>
      <c r="AS568">
        <f ca="1"/>
        <v>-11887000</v>
      </c>
      <c r="AT568">
        <f ca="1"/>
        <v>-21660000</v>
      </c>
      <c r="AU568" t="str">
        <f ca="1"/>
        <v/>
      </c>
      <c r="AV568" t="str">
        <f ca="1"/>
        <v/>
      </c>
      <c r="AW568">
        <f ca="1"/>
        <v>-2.2599999999999998</v>
      </c>
      <c r="AX568">
        <f ca="1"/>
        <v>154292500</v>
      </c>
      <c r="AY568" t="str">
        <f ca="1"/>
        <v/>
      </c>
      <c r="AZ568">
        <f ca="1"/>
        <v>-93841000</v>
      </c>
      <c r="BA568">
        <f ca="1"/>
        <v>-93841000</v>
      </c>
      <c r="BB568" t="str">
        <f ca="1"/>
        <v/>
      </c>
      <c r="BC568" t="str">
        <f ca="1"/>
        <v/>
      </c>
      <c r="BD568" t="str">
        <f ca="1"/>
        <v/>
      </c>
      <c r="BE568" t="str">
        <f ca="1"/>
        <v/>
      </c>
      <c r="BF568" t="str">
        <f ca="1"/>
        <v/>
      </c>
      <c r="BG568" t="str">
        <f ca="1"/>
        <v/>
      </c>
      <c r="BH568" t="str">
        <f ca="1"/>
        <v/>
      </c>
      <c r="BI568" t="str">
        <f ca="1"/>
        <v/>
      </c>
      <c r="BJ568" t="str">
        <f ca="1"/>
        <v/>
      </c>
      <c r="BK568" t="str">
        <f ca="1"/>
        <v/>
      </c>
      <c r="BL568" t="str">
        <f ca="1"/>
        <v/>
      </c>
      <c r="BM568">
        <f ca="1"/>
        <v>-1.0419021395183601</v>
      </c>
      <c r="BN568">
        <f ca="1"/>
        <v>0.53612993491948002</v>
      </c>
      <c r="BO568">
        <f ca="1"/>
        <v>1.4905205735</v>
      </c>
      <c r="BP568">
        <f ca="1"/>
        <v>-21.645373451327401</v>
      </c>
      <c r="BQ568">
        <f ca="1"/>
        <v>-0.29846651893530202</v>
      </c>
      <c r="BR568" t="str">
        <f ca="1"/>
        <v/>
      </c>
      <c r="BS568">
        <f ca="1"/>
        <v>-2.0381749665392101E-7</v>
      </c>
    </row>
    <row r="569" spans="1:71" x14ac:dyDescent="0.3">
      <c r="A569">
        <f ca="1"/>
        <v>88941</v>
      </c>
      <c r="B569" t="str">
        <f ca="1"/>
        <v>SEMTECH CORP</v>
      </c>
      <c r="C569" t="str">
        <f ca="1"/>
        <v>SMTC</v>
      </c>
      <c r="D569" t="str">
        <f ca="1"/>
        <v>04 Manufacturing</v>
      </c>
      <c r="E569" t="str">
        <f ca="1"/>
        <v>Semiconductors &amp; Related Devices</v>
      </c>
      <c r="F569" t="str">
        <f ca="1"/>
        <v>3674</v>
      </c>
      <c r="G569" t="str">
        <f ca="1"/>
        <v>200 FLYNN ROAD CAMARILLO, CA 93012-8790</v>
      </c>
      <c r="H569">
        <f ca="1"/>
        <v>2024</v>
      </c>
      <c r="I569" t="str">
        <f ca="1"/>
        <v>FY</v>
      </c>
      <c r="J569">
        <f ca="1"/>
        <v>38.057049999999997</v>
      </c>
      <c r="K569">
        <f ca="1"/>
        <v>1373735000</v>
      </c>
      <c r="L569">
        <f ca="1"/>
        <v>534197000</v>
      </c>
      <c r="M569">
        <f ca="1"/>
        <v>128585000</v>
      </c>
      <c r="N569">
        <f ca="1"/>
        <v>134322000</v>
      </c>
      <c r="O569">
        <f ca="1"/>
        <v>144992000</v>
      </c>
      <c r="P569">
        <f ca="1"/>
        <v>153618000</v>
      </c>
      <c r="Q569">
        <f ca="1"/>
        <v>153618000</v>
      </c>
      <c r="R569">
        <f ca="1"/>
        <v>35566000</v>
      </c>
      <c r="S569">
        <f ca="1"/>
        <v>541227000</v>
      </c>
      <c r="T569" t="str">
        <f ca="1"/>
        <v/>
      </c>
      <c r="U569">
        <f ca="1"/>
        <v>217156000</v>
      </c>
      <c r="V569" t="str">
        <f ca="1"/>
        <v/>
      </c>
      <c r="W569" t="str">
        <f ca="1"/>
        <v/>
      </c>
      <c r="X569" t="str">
        <f ca="1"/>
        <v/>
      </c>
      <c r="Y569" t="str">
        <f ca="1"/>
        <v/>
      </c>
      <c r="Z569">
        <f ca="1"/>
        <v>-307434000</v>
      </c>
      <c r="AA569">
        <f ca="1"/>
        <v>556888000</v>
      </c>
      <c r="AB569">
        <f ca="1"/>
        <v>-233790000</v>
      </c>
      <c r="AC569">
        <f ca="1"/>
        <v>785000</v>
      </c>
      <c r="AD569">
        <f ca="1"/>
        <v>64415861</v>
      </c>
      <c r="AE569">
        <f ca="1"/>
        <v>296250000</v>
      </c>
      <c r="AF569" t="str">
        <f ca="1"/>
        <v/>
      </c>
      <c r="AG569" t="str">
        <f ca="1"/>
        <v/>
      </c>
      <c r="AH569">
        <f ca="1"/>
        <v>-944322000</v>
      </c>
      <c r="AI569">
        <f ca="1"/>
        <v>186450000</v>
      </c>
      <c r="AJ569">
        <f ca="1"/>
        <v>1240572000</v>
      </c>
      <c r="AK569">
        <f ca="1"/>
        <v>50519000</v>
      </c>
      <c r="AL569">
        <f ca="1"/>
        <v>-1092030000</v>
      </c>
      <c r="AM569">
        <f ca="1"/>
        <v>95813000</v>
      </c>
      <c r="AN569" t="str">
        <f ca="1"/>
        <v/>
      </c>
      <c r="AO569">
        <f ca="1"/>
        <v>-93920000</v>
      </c>
      <c r="AP569" t="str">
        <f ca="1"/>
        <v/>
      </c>
      <c r="AQ569" t="str">
        <f ca="1"/>
        <v/>
      </c>
      <c r="AR569" t="str">
        <f ca="1"/>
        <v/>
      </c>
      <c r="AS569">
        <f ca="1"/>
        <v>-22697000</v>
      </c>
      <c r="AT569">
        <f ca="1"/>
        <v>10550000</v>
      </c>
      <c r="AU569" t="str">
        <f ca="1"/>
        <v/>
      </c>
      <c r="AV569" t="str">
        <f ca="1"/>
        <v/>
      </c>
      <c r="AW569">
        <f ca="1"/>
        <v>-17.03</v>
      </c>
      <c r="AX569">
        <f ca="1"/>
        <v>176348000</v>
      </c>
      <c r="AY569" t="str">
        <f ca="1"/>
        <v/>
      </c>
      <c r="AZ569">
        <f ca="1"/>
        <v>-945698000</v>
      </c>
      <c r="BA569">
        <f ca="1"/>
        <v>-945698000</v>
      </c>
      <c r="BB569" t="str">
        <f ca="1"/>
        <v/>
      </c>
      <c r="BC569" t="str">
        <f ca="1"/>
        <v/>
      </c>
      <c r="BD569" t="str">
        <f ca="1"/>
        <v/>
      </c>
      <c r="BE569" t="str">
        <f ca="1"/>
        <v/>
      </c>
      <c r="BF569" t="str">
        <f ca="1"/>
        <v/>
      </c>
      <c r="BG569" t="str">
        <f ca="1"/>
        <v/>
      </c>
      <c r="BH569" t="str">
        <f ca="1"/>
        <v/>
      </c>
      <c r="BI569" t="str">
        <f ca="1"/>
        <v/>
      </c>
      <c r="BJ569" t="str">
        <f ca="1"/>
        <v/>
      </c>
      <c r="BK569" t="str">
        <f ca="1"/>
        <v/>
      </c>
      <c r="BL569" t="str">
        <f ca="1"/>
        <v/>
      </c>
      <c r="BM569">
        <f ca="1"/>
        <v>-9.8702472524605191</v>
      </c>
      <c r="BN569">
        <f ca="1"/>
        <v>0.59213192359409805</v>
      </c>
      <c r="BO569">
        <f ca="1"/>
        <v>1.79228296708357</v>
      </c>
      <c r="BP569">
        <f ca="1"/>
        <v>-2.2347064004697601</v>
      </c>
      <c r="BQ569">
        <f ca="1"/>
        <v>3.55207947071567</v>
      </c>
      <c r="BR569" t="str">
        <f ca="1"/>
        <v/>
      </c>
      <c r="BS569">
        <f ca="1"/>
        <v>2.1081323519844898E-6</v>
      </c>
    </row>
    <row r="570" spans="1:71" x14ac:dyDescent="0.3">
      <c r="A570">
        <f ca="1"/>
        <v>88941</v>
      </c>
      <c r="B570" t="str">
        <f ca="1"/>
        <v>SEMTECH CORP</v>
      </c>
      <c r="C570" t="str">
        <f ca="1"/>
        <v>SMTC</v>
      </c>
      <c r="D570" t="str">
        <f ca="1"/>
        <v>04 Manufacturing</v>
      </c>
      <c r="E570" t="str">
        <f ca="1"/>
        <v>Semiconductors &amp; Related Devices</v>
      </c>
      <c r="F570" t="str">
        <f ca="1"/>
        <v>3674</v>
      </c>
      <c r="G570" t="str">
        <f ca="1"/>
        <v>200 FLYNN ROAD CAMARILLO, CA 93012-8790</v>
      </c>
      <c r="H570">
        <f ca="1"/>
        <v>2023</v>
      </c>
      <c r="I570" t="str">
        <f ca="1"/>
        <v>FY</v>
      </c>
      <c r="J570">
        <f ca="1"/>
        <v>22.920515000000002</v>
      </c>
      <c r="K570">
        <f ca="1"/>
        <v>2569628000</v>
      </c>
      <c r="L570">
        <f ca="1"/>
        <v>722786000</v>
      </c>
      <c r="M570">
        <f ca="1"/>
        <v>235510000</v>
      </c>
      <c r="N570">
        <f ca="1"/>
        <v>161695000</v>
      </c>
      <c r="O570">
        <f ca="1"/>
        <v>207704000</v>
      </c>
      <c r="P570">
        <f ca="1"/>
        <v>169293000</v>
      </c>
      <c r="Q570">
        <f ca="1"/>
        <v>169293000</v>
      </c>
      <c r="R570">
        <f ca="1"/>
        <v>215102000</v>
      </c>
      <c r="S570">
        <f ca="1"/>
        <v>1281703000</v>
      </c>
      <c r="T570" t="str">
        <f ca="1"/>
        <v/>
      </c>
      <c r="U570">
        <f ca="1"/>
        <v>396855000</v>
      </c>
      <c r="V570" t="str">
        <f ca="1"/>
        <v/>
      </c>
      <c r="W570" t="str">
        <f ca="1"/>
        <v/>
      </c>
      <c r="X570" t="str">
        <f ca="1"/>
        <v/>
      </c>
      <c r="Y570" t="str">
        <f ca="1"/>
        <v/>
      </c>
      <c r="Z570">
        <f ca="1"/>
        <v>755852000</v>
      </c>
      <c r="AA570">
        <f ca="1"/>
        <v>577907000</v>
      </c>
      <c r="AB570">
        <f ca="1"/>
        <v>858240000</v>
      </c>
      <c r="AC570">
        <f ca="1"/>
        <v>785000</v>
      </c>
      <c r="AD570">
        <f ca="1"/>
        <v>63870581</v>
      </c>
      <c r="AE570">
        <f ca="1"/>
        <v>478558000</v>
      </c>
      <c r="AF570" t="str">
        <f ca="1"/>
        <v/>
      </c>
      <c r="AG570" t="str">
        <f ca="1"/>
        <v/>
      </c>
      <c r="AH570">
        <f ca="1"/>
        <v>92799000</v>
      </c>
      <c r="AI570">
        <f ca="1"/>
        <v>167450000</v>
      </c>
      <c r="AJ570">
        <f ca="1"/>
        <v>385759000</v>
      </c>
      <c r="AK570">
        <f ca="1"/>
        <v>17344000</v>
      </c>
      <c r="AL570">
        <f ca="1"/>
        <v>61380000</v>
      </c>
      <c r="AM570">
        <f ca="1"/>
        <v>17646000</v>
      </c>
      <c r="AN570" t="str">
        <f ca="1"/>
        <v/>
      </c>
      <c r="AO570">
        <f ca="1"/>
        <v>126711000</v>
      </c>
      <c r="AP570" t="str">
        <f ca="1"/>
        <v/>
      </c>
      <c r="AQ570" t="str">
        <f ca="1"/>
        <v/>
      </c>
      <c r="AR570" t="str">
        <f ca="1"/>
        <v/>
      </c>
      <c r="AS570">
        <f ca="1"/>
        <v>-1247322000</v>
      </c>
      <c r="AT570">
        <f ca="1"/>
        <v>1076520000</v>
      </c>
      <c r="AU570" t="str">
        <f ca="1"/>
        <v/>
      </c>
      <c r="AV570" t="str">
        <f ca="1"/>
        <v/>
      </c>
      <c r="AW570">
        <f ca="1"/>
        <v>0.96</v>
      </c>
      <c r="AX570">
        <f ca="1"/>
        <v>160853500</v>
      </c>
      <c r="AY570" t="str">
        <f ca="1"/>
        <v/>
      </c>
      <c r="AZ570">
        <f ca="1"/>
        <v>96370000</v>
      </c>
      <c r="BA570">
        <f ca="1"/>
        <v>96370000</v>
      </c>
      <c r="BB570" t="str">
        <f ca="1"/>
        <v/>
      </c>
      <c r="BC570" t="str">
        <f ca="1"/>
        <v/>
      </c>
      <c r="BD570" t="str">
        <f ca="1"/>
        <v/>
      </c>
      <c r="BE570" t="str">
        <f ca="1"/>
        <v/>
      </c>
      <c r="BF570" t="str">
        <f ca="1"/>
        <v/>
      </c>
      <c r="BG570" t="str">
        <f ca="1"/>
        <v/>
      </c>
      <c r="BH570" t="str">
        <f ca="1"/>
        <v/>
      </c>
      <c r="BI570" t="str">
        <f ca="1"/>
        <v/>
      </c>
      <c r="BJ570" t="str">
        <f ca="1"/>
        <v/>
      </c>
      <c r="BK570" t="str">
        <f ca="1"/>
        <v/>
      </c>
      <c r="BL570" t="str">
        <f ca="1"/>
        <v/>
      </c>
      <c r="BM570">
        <f ca="1"/>
        <v>5.4612943443273299</v>
      </c>
      <c r="BN570">
        <f ca="1"/>
        <v>0.59344092930667403</v>
      </c>
      <c r="BO570">
        <f ca="1"/>
        <v>1.29790981592773</v>
      </c>
      <c r="BP570">
        <f ca="1"/>
        <v>23.875536458333301</v>
      </c>
      <c r="BQ570">
        <f ca="1"/>
        <v>8.1206373734540593E-2</v>
      </c>
      <c r="BR570" t="str">
        <f ca="1"/>
        <v/>
      </c>
      <c r="BS570">
        <f ca="1"/>
        <v>2.91111148743405E-8</v>
      </c>
    </row>
    <row r="571" spans="1:71" x14ac:dyDescent="0.3">
      <c r="A571">
        <f ca="1"/>
        <v>88941</v>
      </c>
      <c r="B571" t="str">
        <f ca="1"/>
        <v>SEMTECH CORP</v>
      </c>
      <c r="C571" t="str">
        <f ca="1"/>
        <v>SMTC</v>
      </c>
      <c r="D571" t="str">
        <f ca="1"/>
        <v>04 Manufacturing</v>
      </c>
      <c r="E571" t="str">
        <f ca="1"/>
        <v>Semiconductors &amp; Related Devices</v>
      </c>
      <c r="F571" t="str">
        <f ca="1"/>
        <v>3674</v>
      </c>
      <c r="G571" t="str">
        <f ca="1"/>
        <v>200 FLYNN ROAD CAMARILLO, CA 93012-8790</v>
      </c>
      <c r="H571">
        <f ca="1"/>
        <v>2022</v>
      </c>
      <c r="I571" t="str">
        <f ca="1"/>
        <v>FY</v>
      </c>
      <c r="J571">
        <f ca="1"/>
        <v>42.898746000000003</v>
      </c>
      <c r="K571">
        <f ca="1"/>
        <v>1130911000</v>
      </c>
      <c r="L571">
        <f ca="1"/>
        <v>502295000</v>
      </c>
      <c r="M571">
        <f ca="1"/>
        <v>279601000</v>
      </c>
      <c r="N571">
        <f ca="1"/>
        <v>71507000</v>
      </c>
      <c r="O571">
        <f ca="1"/>
        <v>114003000</v>
      </c>
      <c r="P571">
        <f ca="1"/>
        <v>134940000</v>
      </c>
      <c r="Q571">
        <f ca="1"/>
        <v>134940000</v>
      </c>
      <c r="R571">
        <f ca="1"/>
        <v>6804000</v>
      </c>
      <c r="S571">
        <f ca="1"/>
        <v>351141000</v>
      </c>
      <c r="T571" t="str">
        <f ca="1"/>
        <v/>
      </c>
      <c r="U571">
        <f ca="1"/>
        <v>128399000</v>
      </c>
      <c r="V571" t="str">
        <f ca="1"/>
        <v/>
      </c>
      <c r="W571" t="str">
        <f ca="1"/>
        <v/>
      </c>
      <c r="X571" t="str">
        <f ca="1"/>
        <v/>
      </c>
      <c r="Y571" t="str">
        <f ca="1"/>
        <v/>
      </c>
      <c r="Z571">
        <f ca="1"/>
        <v>737584000</v>
      </c>
      <c r="AA571">
        <f ca="1"/>
        <v>549942000</v>
      </c>
      <c r="AB571">
        <f ca="1"/>
        <v>796860000</v>
      </c>
      <c r="AC571">
        <f ca="1"/>
        <v>785000</v>
      </c>
      <c r="AD571">
        <f ca="1"/>
        <v>64098565</v>
      </c>
      <c r="AE571">
        <f ca="1"/>
        <v>466081000</v>
      </c>
      <c r="AF571" t="str">
        <f ca="1"/>
        <v/>
      </c>
      <c r="AG571" t="str">
        <f ca="1"/>
        <v/>
      </c>
      <c r="AH571">
        <f ca="1"/>
        <v>145017000</v>
      </c>
      <c r="AI571">
        <f ca="1"/>
        <v>147925000</v>
      </c>
      <c r="AJ571">
        <f ca="1"/>
        <v>321064000</v>
      </c>
      <c r="AK571">
        <f ca="1"/>
        <v>15539000</v>
      </c>
      <c r="AL571">
        <f ca="1"/>
        <v>125664000</v>
      </c>
      <c r="AM571" t="str">
        <f ca="1"/>
        <v/>
      </c>
      <c r="AN571" t="str">
        <f ca="1"/>
        <v/>
      </c>
      <c r="AO571">
        <f ca="1"/>
        <v>203123000</v>
      </c>
      <c r="AP571" t="str">
        <f ca="1"/>
        <v/>
      </c>
      <c r="AQ571" t="str">
        <f ca="1"/>
        <v/>
      </c>
      <c r="AR571" t="str">
        <f ca="1"/>
        <v/>
      </c>
      <c r="AS571">
        <f ca="1"/>
        <v>-40316000</v>
      </c>
      <c r="AT571">
        <f ca="1"/>
        <v>-152097000</v>
      </c>
      <c r="AU571" t="str">
        <f ca="1"/>
        <v/>
      </c>
      <c r="AV571" t="str">
        <f ca="1"/>
        <v/>
      </c>
      <c r="AW571">
        <f ca="1"/>
        <v>1.94</v>
      </c>
      <c r="AX571">
        <f ca="1"/>
        <v>100748500</v>
      </c>
      <c r="AY571" t="str">
        <f ca="1"/>
        <v/>
      </c>
      <c r="AZ571" t="str">
        <f ca="1"/>
        <v/>
      </c>
      <c r="BA571" t="str">
        <f ca="1"/>
        <v/>
      </c>
      <c r="BB571" t="str">
        <f ca="1"/>
        <v/>
      </c>
      <c r="BC571" t="str">
        <f ca="1"/>
        <v/>
      </c>
      <c r="BD571" t="str">
        <f ca="1"/>
        <v/>
      </c>
      <c r="BE571" t="str">
        <f ca="1"/>
        <v/>
      </c>
      <c r="BF571" t="str">
        <f ca="1"/>
        <v/>
      </c>
      <c r="BG571" t="str">
        <f ca="1"/>
        <v/>
      </c>
      <c r="BH571" t="str">
        <f ca="1"/>
        <v/>
      </c>
      <c r="BI571" t="str">
        <f ca="1"/>
        <v/>
      </c>
      <c r="BJ571" t="str">
        <f ca="1"/>
        <v/>
      </c>
      <c r="BK571" t="str">
        <f ca="1"/>
        <v/>
      </c>
      <c r="BL571" t="str">
        <f ca="1"/>
        <v/>
      </c>
      <c r="BM571" t="str">
        <f ca="1"/>
        <v/>
      </c>
      <c r="BN571">
        <f ca="1"/>
        <v>2.1775948410813202</v>
      </c>
      <c r="BO571">
        <f ca="1"/>
        <v>3.02410454910085</v>
      </c>
      <c r="BP571">
        <f ca="1"/>
        <v>22.112755670103098</v>
      </c>
      <c r="BQ571">
        <f ca="1"/>
        <v>0.170372459272435</v>
      </c>
      <c r="BR571" t="str">
        <f ca="1"/>
        <v/>
      </c>
      <c r="BS571">
        <f ca="1"/>
        <v>1.12832663452569E-7</v>
      </c>
    </row>
    <row r="572" spans="1:71" x14ac:dyDescent="0.3">
      <c r="A572">
        <f ca="1"/>
        <v>88941</v>
      </c>
      <c r="B572" t="str">
        <f ca="1"/>
        <v>SEMTECH CORP</v>
      </c>
      <c r="C572" t="str">
        <f ca="1"/>
        <v>SMTC</v>
      </c>
      <c r="D572" t="str">
        <f ca="1"/>
        <v>04 Manufacturing</v>
      </c>
      <c r="E572" t="str">
        <f ca="1"/>
        <v>Semiconductors &amp; Related Devices</v>
      </c>
      <c r="F572" t="str">
        <f ca="1"/>
        <v>3674</v>
      </c>
      <c r="G572" t="str">
        <f ca="1"/>
        <v>200 FLYNN ROAD CAMARILLO, CA 93012-8790</v>
      </c>
      <c r="H572">
        <f ca="1"/>
        <v>2021</v>
      </c>
      <c r="I572" t="str">
        <f ca="1"/>
        <v>FY</v>
      </c>
      <c r="J572">
        <f ca="1"/>
        <v>72.942087999999998</v>
      </c>
      <c r="K572">
        <f ca="1"/>
        <v>1082102000</v>
      </c>
      <c r="L572">
        <f ca="1"/>
        <v>474728000</v>
      </c>
      <c r="M572">
        <f ca="1"/>
        <v>268891000</v>
      </c>
      <c r="N572">
        <f ca="1"/>
        <v>70433000</v>
      </c>
      <c r="O572">
        <f ca="1"/>
        <v>87494000</v>
      </c>
      <c r="P572">
        <f ca="1"/>
        <v>130934000</v>
      </c>
      <c r="Q572">
        <f ca="1"/>
        <v>130934000</v>
      </c>
      <c r="R572">
        <f ca="1"/>
        <v>11746000</v>
      </c>
      <c r="S572">
        <f ca="1"/>
        <v>351141000</v>
      </c>
      <c r="T572" t="str">
        <f ca="1"/>
        <v/>
      </c>
      <c r="U572">
        <f ca="1"/>
        <v>109573000</v>
      </c>
      <c r="V572" t="str">
        <f ca="1"/>
        <v/>
      </c>
      <c r="W572" t="str">
        <f ca="1"/>
        <v/>
      </c>
      <c r="X572" t="str">
        <f ca="1"/>
        <v/>
      </c>
      <c r="Y572" t="str">
        <f ca="1"/>
        <v/>
      </c>
      <c r="Z572">
        <f ca="1"/>
        <v>698743000</v>
      </c>
      <c r="AA572">
        <f ca="1"/>
        <v>438798000</v>
      </c>
      <c r="AB572">
        <f ca="1"/>
        <v>671196000</v>
      </c>
      <c r="AC572">
        <f ca="1"/>
        <v>785000</v>
      </c>
      <c r="AD572">
        <f ca="1"/>
        <v>65098379</v>
      </c>
      <c r="AE572">
        <f ca="1"/>
        <v>363549000</v>
      </c>
      <c r="AF572" t="str">
        <f ca="1"/>
        <v/>
      </c>
      <c r="AG572" t="str">
        <f ca="1"/>
        <v/>
      </c>
      <c r="AH572">
        <f ca="1"/>
        <v>74956000</v>
      </c>
      <c r="AI572">
        <f ca="1"/>
        <v>117529000</v>
      </c>
      <c r="AJ572">
        <f ca="1"/>
        <v>288593000</v>
      </c>
      <c r="AK572">
        <f ca="1"/>
        <v>3437000</v>
      </c>
      <c r="AL572">
        <f ca="1"/>
        <v>59903000</v>
      </c>
      <c r="AM572" t="str">
        <f ca="1"/>
        <v/>
      </c>
      <c r="AN572" t="str">
        <f ca="1"/>
        <v/>
      </c>
      <c r="AO572">
        <f ca="1"/>
        <v>118930000</v>
      </c>
      <c r="AP572" t="str">
        <f ca="1"/>
        <v/>
      </c>
      <c r="AQ572" t="str">
        <f ca="1"/>
        <v/>
      </c>
      <c r="AR572" t="str">
        <f ca="1"/>
        <v/>
      </c>
      <c r="AS572">
        <f ca="1"/>
        <v>-42909000</v>
      </c>
      <c r="AT572">
        <f ca="1"/>
        <v>-100454000</v>
      </c>
      <c r="AU572" t="str">
        <f ca="1"/>
        <v/>
      </c>
      <c r="AV572" t="str">
        <f ca="1"/>
        <v/>
      </c>
      <c r="AW572">
        <f ca="1"/>
        <v>0.92</v>
      </c>
      <c r="AX572" t="str">
        <f ca="1"/>
        <v/>
      </c>
      <c r="AY572" t="str">
        <f ca="1"/>
        <v/>
      </c>
      <c r="AZ572" t="str">
        <f ca="1"/>
        <v/>
      </c>
      <c r="BA572" t="str">
        <f ca="1"/>
        <v/>
      </c>
      <c r="BB572" t="str">
        <f ca="1"/>
        <v/>
      </c>
      <c r="BC572" t="str">
        <f ca="1"/>
        <v/>
      </c>
      <c r="BD572" t="str">
        <f ca="1"/>
        <v/>
      </c>
      <c r="BE572" t="str">
        <f ca="1"/>
        <v/>
      </c>
      <c r="BF572" t="str">
        <f ca="1"/>
        <v/>
      </c>
      <c r="BG572" t="str">
        <f ca="1"/>
        <v/>
      </c>
      <c r="BH572" t="str">
        <f ca="1"/>
        <v/>
      </c>
      <c r="BI572" t="str">
        <f ca="1"/>
        <v/>
      </c>
      <c r="BJ572" t="str">
        <f ca="1"/>
        <v/>
      </c>
      <c r="BK572" t="str">
        <f ca="1"/>
        <v/>
      </c>
      <c r="BL572" t="str">
        <f ca="1"/>
        <v/>
      </c>
      <c r="BM572" t="str">
        <f ca="1"/>
        <v/>
      </c>
      <c r="BN572">
        <f ca="1"/>
        <v>2.4539895777244398</v>
      </c>
      <c r="BO572">
        <f ca="1"/>
        <v>3.5340275432816499</v>
      </c>
      <c r="BP572">
        <f ca="1"/>
        <v>79.284878260869604</v>
      </c>
      <c r="BQ572">
        <f ca="1"/>
        <v>8.5729660261355006E-2</v>
      </c>
      <c r="BR572" t="str">
        <f ca="1"/>
        <v/>
      </c>
      <c r="BS572">
        <f ca="1"/>
        <v>9.6039203197742196E-8</v>
      </c>
    </row>
    <row r="573" spans="1:71" x14ac:dyDescent="0.3">
      <c r="A573">
        <f ca="1"/>
        <v>88941</v>
      </c>
      <c r="B573" t="str">
        <f ca="1"/>
        <v>SEMTECH CORP</v>
      </c>
      <c r="C573" t="str">
        <f ca="1"/>
        <v>SMTC</v>
      </c>
      <c r="D573" t="str">
        <f ca="1"/>
        <v>04 Manufacturing</v>
      </c>
      <c r="E573" t="str">
        <f ca="1"/>
        <v>Semiconductors &amp; Related Devices</v>
      </c>
      <c r="F573" t="str">
        <f ca="1"/>
        <v>3674</v>
      </c>
      <c r="G573" t="str">
        <f ca="1"/>
        <v>200 FLYNN ROAD CAMARILLO, CA 93012-8790</v>
      </c>
      <c r="H573">
        <f ca="1"/>
        <v>2020</v>
      </c>
      <c r="I573" t="str">
        <f ca="1"/>
        <v>FY</v>
      </c>
      <c r="J573">
        <f ca="1"/>
        <v>50.871265000000001</v>
      </c>
      <c r="K573" t="str">
        <f ca="1"/>
        <v/>
      </c>
      <c r="L573" t="str">
        <f ca="1"/>
        <v/>
      </c>
      <c r="M573" t="str">
        <f ca="1"/>
        <v/>
      </c>
      <c r="N573" t="str">
        <f ca="1"/>
        <v/>
      </c>
      <c r="O573" t="str">
        <f ca="1"/>
        <v/>
      </c>
      <c r="P573" t="str">
        <f ca="1"/>
        <v/>
      </c>
      <c r="Q573" t="str">
        <f ca="1"/>
        <v/>
      </c>
      <c r="R573" t="str">
        <f ca="1"/>
        <v/>
      </c>
      <c r="S573" t="str">
        <f ca="1"/>
        <v/>
      </c>
      <c r="T573" t="str">
        <f ca="1"/>
        <v/>
      </c>
      <c r="U573" t="str">
        <f ca="1"/>
        <v/>
      </c>
      <c r="V573" t="str">
        <f ca="1"/>
        <v/>
      </c>
      <c r="W573" t="str">
        <f ca="1"/>
        <v/>
      </c>
      <c r="X573" t="str">
        <f ca="1"/>
        <v/>
      </c>
      <c r="Y573" t="str">
        <f ca="1"/>
        <v/>
      </c>
      <c r="Z573" t="str">
        <f ca="1"/>
        <v/>
      </c>
      <c r="AA573" t="str">
        <f ca="1"/>
        <v/>
      </c>
      <c r="AB573" t="str">
        <f ca="1"/>
        <v/>
      </c>
      <c r="AC573" t="str">
        <f ca="1"/>
        <v/>
      </c>
      <c r="AD573" t="str">
        <f ca="1"/>
        <v/>
      </c>
      <c r="AE573" t="str">
        <f ca="1"/>
        <v/>
      </c>
      <c r="AF573" t="str">
        <f ca="1"/>
        <v/>
      </c>
      <c r="AG573" t="str">
        <f ca="1"/>
        <v/>
      </c>
      <c r="AH573" t="str">
        <f ca="1"/>
        <v/>
      </c>
      <c r="AI573" t="str">
        <f ca="1"/>
        <v/>
      </c>
      <c r="AJ573" t="str">
        <f ca="1"/>
        <v/>
      </c>
      <c r="AK573" t="str">
        <f ca="1"/>
        <v/>
      </c>
      <c r="AL573" t="str">
        <f ca="1"/>
        <v/>
      </c>
      <c r="AM573" t="str">
        <f ca="1"/>
        <v/>
      </c>
      <c r="AN573" t="str">
        <f ca="1"/>
        <v/>
      </c>
      <c r="AO573" t="str">
        <f ca="1"/>
        <v/>
      </c>
      <c r="AP573" t="str">
        <f ca="1"/>
        <v/>
      </c>
      <c r="AQ573" t="str">
        <f ca="1"/>
        <v/>
      </c>
      <c r="AR573" t="str">
        <f ca="1"/>
        <v/>
      </c>
      <c r="AS573" t="str">
        <f ca="1"/>
        <v/>
      </c>
      <c r="AT573" t="str">
        <f ca="1"/>
        <v/>
      </c>
      <c r="AU573" t="str">
        <f ca="1"/>
        <v/>
      </c>
      <c r="AV573" t="str">
        <f ca="1"/>
        <v/>
      </c>
      <c r="AW573" t="str">
        <f ca="1"/>
        <v/>
      </c>
      <c r="AX573" t="str">
        <f ca="1"/>
        <v/>
      </c>
      <c r="AY573" t="str">
        <f ca="1"/>
        <v/>
      </c>
      <c r="AZ573" t="str">
        <f ca="1"/>
        <v/>
      </c>
      <c r="BA573" t="str">
        <f ca="1"/>
        <v/>
      </c>
      <c r="BB573" t="str">
        <f ca="1"/>
        <v/>
      </c>
      <c r="BC573" t="str">
        <f ca="1"/>
        <v/>
      </c>
      <c r="BD573" t="str">
        <f ca="1"/>
        <v/>
      </c>
      <c r="BE573" t="str">
        <f ca="1"/>
        <v/>
      </c>
      <c r="BF573" t="str">
        <f ca="1"/>
        <v/>
      </c>
      <c r="BG573" t="str">
        <f ca="1"/>
        <v/>
      </c>
      <c r="BH573" t="str">
        <f ca="1"/>
        <v/>
      </c>
      <c r="BI573" t="str">
        <f ca="1"/>
        <v/>
      </c>
      <c r="BJ573" t="str">
        <f ca="1"/>
        <v/>
      </c>
      <c r="BK573" t="str">
        <f ca="1"/>
        <v/>
      </c>
      <c r="BL573" t="str">
        <f ca="1"/>
        <v/>
      </c>
      <c r="BM573" t="str">
        <f ca="1"/>
        <v/>
      </c>
      <c r="BN573" t="str">
        <f ca="1"/>
        <v/>
      </c>
      <c r="BO573" t="str">
        <f ca="1"/>
        <v/>
      </c>
      <c r="BP573" t="str">
        <f ca="1"/>
        <v/>
      </c>
      <c r="BQ573" t="str">
        <f ca="1"/>
        <v/>
      </c>
      <c r="BR573" t="str">
        <f ca="1"/>
        <v/>
      </c>
      <c r="BS573" t="str">
        <f ca="1"/>
        <v/>
      </c>
    </row>
    <row r="574" spans="1:71" x14ac:dyDescent="0.3">
      <c r="A574">
        <f ca="1"/>
        <v>88941</v>
      </c>
      <c r="B574" t="str">
        <f ca="1"/>
        <v>SEMTECH CORP</v>
      </c>
      <c r="C574" t="str">
        <f ca="1"/>
        <v>SMTC</v>
      </c>
      <c r="D574" t="str">
        <f ca="1"/>
        <v>04 Manufacturing</v>
      </c>
      <c r="E574" t="str">
        <f ca="1"/>
        <v>Semiconductors &amp; Related Devices</v>
      </c>
      <c r="F574" t="str">
        <f ca="1"/>
        <v>3674</v>
      </c>
      <c r="G574" t="str">
        <f ca="1"/>
        <v>200 FLYNN ROAD CAMARILLO, CA 93012-8790</v>
      </c>
      <c r="H574">
        <f ca="1"/>
        <v>2019</v>
      </c>
      <c r="I574" t="str">
        <f ca="1"/>
        <v>FY</v>
      </c>
      <c r="J574">
        <f ca="1"/>
        <v>49.374158999999999</v>
      </c>
      <c r="K574">
        <f ca="1"/>
        <v>1052433000</v>
      </c>
      <c r="L574">
        <f ca="1"/>
        <v>460736000</v>
      </c>
      <c r="M574">
        <f ca="1"/>
        <v>293324000</v>
      </c>
      <c r="N574">
        <f ca="1"/>
        <v>61927000</v>
      </c>
      <c r="O574">
        <f ca="1"/>
        <v>73010000</v>
      </c>
      <c r="P574">
        <f ca="1"/>
        <v>124418000</v>
      </c>
      <c r="Q574">
        <f ca="1"/>
        <v>124418000</v>
      </c>
      <c r="R574">
        <f ca="1"/>
        <v>20012000</v>
      </c>
      <c r="S574">
        <f ca="1"/>
        <v>351141000</v>
      </c>
      <c r="T574" t="str">
        <f ca="1"/>
        <v/>
      </c>
      <c r="U574">
        <f ca="1"/>
        <v>98641000</v>
      </c>
      <c r="V574" t="str">
        <f ca="1"/>
        <v/>
      </c>
      <c r="W574" t="str">
        <f ca="1"/>
        <v/>
      </c>
      <c r="X574" t="str">
        <f ca="1"/>
        <v/>
      </c>
      <c r="Y574" t="str">
        <f ca="1"/>
        <v/>
      </c>
      <c r="Z574">
        <f ca="1"/>
        <v>676954000</v>
      </c>
      <c r="AA574">
        <f ca="1"/>
        <v>387851000</v>
      </c>
      <c r="AB574">
        <f ca="1"/>
        <v>611607000</v>
      </c>
      <c r="AC574">
        <f ca="1"/>
        <v>785000</v>
      </c>
      <c r="AD574">
        <f ca="1"/>
        <v>65758115</v>
      </c>
      <c r="AE574">
        <f ca="1"/>
        <v>84277000</v>
      </c>
      <c r="AF574" t="str">
        <f ca="1"/>
        <v/>
      </c>
      <c r="AG574" t="str">
        <f ca="1"/>
        <v/>
      </c>
      <c r="AH574">
        <f ca="1"/>
        <v>10196000</v>
      </c>
      <c r="AI574">
        <f ca="1"/>
        <v>107368000</v>
      </c>
      <c r="AJ574">
        <f ca="1"/>
        <v>284675000</v>
      </c>
      <c r="AK574">
        <f ca="1"/>
        <v>12828000</v>
      </c>
      <c r="AL574" t="str">
        <f ca="1"/>
        <v/>
      </c>
      <c r="AM574" t="str">
        <f ca="1"/>
        <v/>
      </c>
      <c r="AN574" t="str">
        <f ca="1"/>
        <v/>
      </c>
      <c r="AO574">
        <f ca="1"/>
        <v>118616000</v>
      </c>
      <c r="AP574" t="str">
        <f ca="1"/>
        <v/>
      </c>
      <c r="AQ574">
        <f ca="1"/>
        <v>39581000</v>
      </c>
      <c r="AR574" t="str">
        <f ca="1"/>
        <v/>
      </c>
      <c r="AS574">
        <f ca="1"/>
        <v>-34334000</v>
      </c>
      <c r="AT574">
        <f ca="1"/>
        <v>-103078000</v>
      </c>
      <c r="AU574" t="str">
        <f ca="1"/>
        <v/>
      </c>
      <c r="AV574" t="str">
        <f ca="1"/>
        <v/>
      </c>
      <c r="AW574">
        <f ca="1"/>
        <v>0.04</v>
      </c>
      <c r="AX574" t="str">
        <f ca="1"/>
        <v/>
      </c>
      <c r="AY574" t="str">
        <f ca="1"/>
        <v/>
      </c>
      <c r="AZ574" t="str">
        <f ca="1"/>
        <v/>
      </c>
      <c r="BA574" t="str">
        <f ca="1"/>
        <v/>
      </c>
      <c r="BB574" t="str">
        <f ca="1"/>
        <v/>
      </c>
      <c r="BC574" t="str">
        <f ca="1"/>
        <v/>
      </c>
      <c r="BD574" t="str">
        <f ca="1"/>
        <v/>
      </c>
      <c r="BE574" t="str">
        <f ca="1"/>
        <v/>
      </c>
      <c r="BF574" t="str">
        <f ca="1"/>
        <v/>
      </c>
      <c r="BG574" t="str">
        <f ca="1"/>
        <v/>
      </c>
      <c r="BH574" t="str">
        <f ca="1"/>
        <v/>
      </c>
      <c r="BI574" t="str">
        <f ca="1"/>
        <v/>
      </c>
      <c r="BJ574" t="str">
        <f ca="1"/>
        <v/>
      </c>
      <c r="BK574" t="str">
        <f ca="1"/>
        <v/>
      </c>
      <c r="BL574" t="str">
        <f ca="1"/>
        <v/>
      </c>
      <c r="BM574" t="str">
        <f ca="1"/>
        <v/>
      </c>
      <c r="BN574">
        <f ca="1"/>
        <v>2.97365192972496</v>
      </c>
      <c r="BO574">
        <f ca="1"/>
        <v>3.9306779128354301</v>
      </c>
      <c r="BP574">
        <f ca="1"/>
        <v>1234.353975</v>
      </c>
      <c r="BQ574" t="str">
        <f ca="1"/>
        <v/>
      </c>
      <c r="BR574" t="str">
        <f ca="1"/>
        <v/>
      </c>
      <c r="BS574">
        <f ca="1"/>
        <v>2.9174306673717902E-9</v>
      </c>
    </row>
    <row r="575" spans="1:71" x14ac:dyDescent="0.3">
      <c r="A575">
        <f ca="1"/>
        <v>88941</v>
      </c>
      <c r="B575" t="str">
        <f ca="1"/>
        <v>SEMTECH CORP</v>
      </c>
      <c r="C575" t="str">
        <f ca="1"/>
        <v>SMTC</v>
      </c>
      <c r="D575" t="str">
        <f ca="1"/>
        <v>04 Manufacturing</v>
      </c>
      <c r="E575" t="str">
        <f ca="1"/>
        <v>Semiconductors &amp; Related Devices</v>
      </c>
      <c r="F575" t="str">
        <f ca="1"/>
        <v>3674</v>
      </c>
      <c r="G575" t="str">
        <f ca="1"/>
        <v>200 FLYNN ROAD CAMARILLO, CA 93012-8790</v>
      </c>
      <c r="H575">
        <f ca="1"/>
        <v>2018</v>
      </c>
      <c r="I575" t="str">
        <f ca="1"/>
        <v>FY</v>
      </c>
      <c r="J575">
        <f ca="1"/>
        <v>44.916240000000002</v>
      </c>
      <c r="K575" t="str">
        <f ca="1"/>
        <v/>
      </c>
      <c r="L575" t="str">
        <f ca="1"/>
        <v/>
      </c>
      <c r="M575" t="str">
        <f ca="1"/>
        <v/>
      </c>
      <c r="N575" t="str">
        <f ca="1"/>
        <v/>
      </c>
      <c r="O575" t="str">
        <f ca="1"/>
        <v/>
      </c>
      <c r="P575" t="str">
        <f ca="1"/>
        <v/>
      </c>
      <c r="Q575" t="str">
        <f ca="1"/>
        <v/>
      </c>
      <c r="R575" t="str">
        <f ca="1"/>
        <v/>
      </c>
      <c r="S575" t="str">
        <f ca="1"/>
        <v/>
      </c>
      <c r="T575" t="str">
        <f ca="1"/>
        <v/>
      </c>
      <c r="U575" t="str">
        <f ca="1"/>
        <v/>
      </c>
      <c r="V575" t="str">
        <f ca="1"/>
        <v/>
      </c>
      <c r="W575" t="str">
        <f ca="1"/>
        <v/>
      </c>
      <c r="X575" t="str">
        <f ca="1"/>
        <v/>
      </c>
      <c r="Y575" t="str">
        <f ca="1"/>
        <v/>
      </c>
      <c r="Z575" t="str">
        <f ca="1"/>
        <v/>
      </c>
      <c r="AA575" t="str">
        <f ca="1"/>
        <v/>
      </c>
      <c r="AB575" t="str">
        <f ca="1"/>
        <v/>
      </c>
      <c r="AC575" t="str">
        <f ca="1"/>
        <v/>
      </c>
      <c r="AD575" t="str">
        <f ca="1"/>
        <v/>
      </c>
      <c r="AE575" t="str">
        <f ca="1"/>
        <v/>
      </c>
      <c r="AF575" t="str">
        <f ca="1"/>
        <v/>
      </c>
      <c r="AG575" t="str">
        <f ca="1"/>
        <v/>
      </c>
      <c r="AH575" t="str">
        <f ca="1"/>
        <v/>
      </c>
      <c r="AI575" t="str">
        <f ca="1"/>
        <v/>
      </c>
      <c r="AJ575" t="str">
        <f ca="1"/>
        <v/>
      </c>
      <c r="AK575" t="str">
        <f ca="1"/>
        <v/>
      </c>
      <c r="AL575" t="str">
        <f ca="1"/>
        <v/>
      </c>
      <c r="AM575" t="str">
        <f ca="1"/>
        <v/>
      </c>
      <c r="AN575" t="str">
        <f ca="1"/>
        <v/>
      </c>
      <c r="AO575" t="str">
        <f ca="1"/>
        <v/>
      </c>
      <c r="AP575" t="str">
        <f ca="1"/>
        <v/>
      </c>
      <c r="AQ575" t="str">
        <f ca="1"/>
        <v/>
      </c>
      <c r="AR575" t="str">
        <f ca="1"/>
        <v/>
      </c>
      <c r="AS575" t="str">
        <f ca="1"/>
        <v/>
      </c>
      <c r="AT575" t="str">
        <f ca="1"/>
        <v/>
      </c>
      <c r="AU575" t="str">
        <f ca="1"/>
        <v/>
      </c>
      <c r="AV575" t="str">
        <f ca="1"/>
        <v/>
      </c>
      <c r="AW575" t="str">
        <f ca="1"/>
        <v/>
      </c>
      <c r="AX575" t="str">
        <f ca="1"/>
        <v/>
      </c>
      <c r="AY575" t="str">
        <f ca="1"/>
        <v/>
      </c>
      <c r="AZ575" t="str">
        <f ca="1"/>
        <v/>
      </c>
      <c r="BA575" t="str">
        <f ca="1"/>
        <v/>
      </c>
      <c r="BB575" t="str">
        <f ca="1"/>
        <v/>
      </c>
      <c r="BC575" t="str">
        <f ca="1"/>
        <v/>
      </c>
      <c r="BD575" t="str">
        <f ca="1"/>
        <v/>
      </c>
      <c r="BE575" t="str">
        <f ca="1"/>
        <v/>
      </c>
      <c r="BF575" t="str">
        <f ca="1"/>
        <v/>
      </c>
      <c r="BG575" t="str">
        <f ca="1"/>
        <v/>
      </c>
      <c r="BH575" t="str">
        <f ca="1"/>
        <v/>
      </c>
      <c r="BI575" t="str">
        <f ca="1"/>
        <v/>
      </c>
      <c r="BJ575" t="str">
        <f ca="1"/>
        <v/>
      </c>
      <c r="BK575" t="str">
        <f ca="1"/>
        <v/>
      </c>
      <c r="BL575" t="str">
        <f ca="1"/>
        <v/>
      </c>
      <c r="BM575" t="str">
        <f ca="1"/>
        <v/>
      </c>
      <c r="BN575" t="str">
        <f ca="1"/>
        <v/>
      </c>
      <c r="BO575" t="str">
        <f ca="1"/>
        <v/>
      </c>
      <c r="BP575" t="str">
        <f ca="1"/>
        <v/>
      </c>
      <c r="BQ575" t="str">
        <f ca="1"/>
        <v/>
      </c>
      <c r="BR575" t="str">
        <f ca="1"/>
        <v/>
      </c>
      <c r="BS575" t="str">
        <f ca="1"/>
        <v/>
      </c>
    </row>
    <row r="576" spans="1:71" x14ac:dyDescent="0.3">
      <c r="A576">
        <f ca="1"/>
        <v>88941</v>
      </c>
      <c r="B576" t="str">
        <f ca="1"/>
        <v>SEMTECH CORP</v>
      </c>
      <c r="C576" t="str">
        <f ca="1"/>
        <v>SMTC</v>
      </c>
      <c r="D576" t="str">
        <f ca="1"/>
        <v>04 Manufacturing</v>
      </c>
      <c r="E576" t="str">
        <f ca="1"/>
        <v>Semiconductors &amp; Related Devices</v>
      </c>
      <c r="F576" t="str">
        <f ca="1"/>
        <v>3674</v>
      </c>
      <c r="G576" t="str">
        <f ca="1"/>
        <v>200 FLYNN ROAD CAMARILLO, CA 93012-8790</v>
      </c>
      <c r="H576">
        <f ca="1"/>
        <v>2017</v>
      </c>
      <c r="I576" t="str">
        <f ca="1"/>
        <v>FY</v>
      </c>
      <c r="J576">
        <f ca="1"/>
        <v>35.750256999999998</v>
      </c>
      <c r="K576">
        <f ca="1"/>
        <v>1085776000</v>
      </c>
      <c r="L576">
        <f ca="1"/>
        <v>461232000</v>
      </c>
      <c r="M576">
        <f ca="1"/>
        <v>307923000</v>
      </c>
      <c r="N576">
        <f ca="1"/>
        <v>53183000</v>
      </c>
      <c r="O576">
        <f ca="1"/>
        <v>71067000</v>
      </c>
      <c r="P576">
        <f ca="1"/>
        <v>124606000</v>
      </c>
      <c r="Q576">
        <f ca="1"/>
        <v>124586000</v>
      </c>
      <c r="R576">
        <f ca="1"/>
        <v>60207000</v>
      </c>
      <c r="S576">
        <f ca="1"/>
        <v>341897000</v>
      </c>
      <c r="T576" t="str">
        <f ca="1"/>
        <v/>
      </c>
      <c r="U576">
        <f ca="1"/>
        <v>126208000</v>
      </c>
      <c r="V576" t="str">
        <f ca="1"/>
        <v/>
      </c>
      <c r="W576" t="str">
        <f ca="1"/>
        <v/>
      </c>
      <c r="X576" t="str">
        <f ca="1"/>
        <v/>
      </c>
      <c r="Y576" t="str">
        <f ca="1"/>
        <v/>
      </c>
      <c r="Z576" t="str">
        <f ca="1"/>
        <v/>
      </c>
      <c r="AA576">
        <f ca="1"/>
        <v>251974000</v>
      </c>
      <c r="AB576">
        <f ca="1"/>
        <v>502346000</v>
      </c>
      <c r="AC576">
        <f ca="1"/>
        <v>785000</v>
      </c>
      <c r="AD576">
        <f ca="1"/>
        <v>66280129</v>
      </c>
      <c r="AE576">
        <f ca="1"/>
        <v>85401000</v>
      </c>
      <c r="AF576" t="str">
        <f ca="1"/>
        <v/>
      </c>
      <c r="AG576" t="str">
        <f ca="1"/>
        <v/>
      </c>
      <c r="AH576">
        <f ca="1"/>
        <v>14009000</v>
      </c>
      <c r="AI576">
        <f ca="1"/>
        <v>104798000</v>
      </c>
      <c r="AJ576">
        <f ca="1"/>
        <v>283235000</v>
      </c>
      <c r="AK576">
        <f ca="1"/>
        <v>23191000</v>
      </c>
      <c r="AL576" t="str">
        <f ca="1"/>
        <v/>
      </c>
      <c r="AM576" t="str">
        <f ca="1"/>
        <v/>
      </c>
      <c r="AN576" t="str">
        <f ca="1"/>
        <v/>
      </c>
      <c r="AO576">
        <f ca="1"/>
        <v>111485000</v>
      </c>
      <c r="AP576" t="str">
        <f ca="1"/>
        <v/>
      </c>
      <c r="AQ576">
        <f ca="1"/>
        <v>48999000</v>
      </c>
      <c r="AR576" t="str">
        <f ca="1"/>
        <v/>
      </c>
      <c r="AS576">
        <f ca="1"/>
        <v>-65856000</v>
      </c>
      <c r="AT576">
        <f ca="1"/>
        <v>-34840000</v>
      </c>
      <c r="AU576" t="str">
        <f ca="1"/>
        <v/>
      </c>
      <c r="AV576" t="str">
        <f ca="1"/>
        <v/>
      </c>
      <c r="AW576">
        <f ca="1"/>
        <v>-0.02</v>
      </c>
      <c r="AX576" t="str">
        <f ca="1"/>
        <v/>
      </c>
      <c r="AY576" t="str">
        <f ca="1"/>
        <v/>
      </c>
      <c r="AZ576" t="str">
        <f ca="1"/>
        <v/>
      </c>
      <c r="BA576" t="str">
        <f ca="1"/>
        <v/>
      </c>
      <c r="BB576" t="str">
        <f ca="1"/>
        <v/>
      </c>
      <c r="BC576" t="str">
        <f ca="1"/>
        <v/>
      </c>
      <c r="BD576" t="str">
        <f ca="1"/>
        <v/>
      </c>
      <c r="BE576" t="str">
        <f ca="1"/>
        <v/>
      </c>
      <c r="BF576" t="str">
        <f ca="1"/>
        <v/>
      </c>
      <c r="BG576" t="str">
        <f ca="1"/>
        <v/>
      </c>
      <c r="BH576" t="str">
        <f ca="1"/>
        <v/>
      </c>
      <c r="BI576" t="str">
        <f ca="1"/>
        <v/>
      </c>
      <c r="BJ576" t="str">
        <f ca="1"/>
        <v/>
      </c>
      <c r="BK576" t="str">
        <f ca="1"/>
        <v/>
      </c>
      <c r="BL576" t="str">
        <f ca="1"/>
        <v/>
      </c>
      <c r="BM576" t="str">
        <f ca="1"/>
        <v/>
      </c>
      <c r="BN576">
        <f ca="1"/>
        <v>2.43980571754564</v>
      </c>
      <c r="BO576">
        <f ca="1"/>
        <v>3.09144428245436</v>
      </c>
      <c r="BP576">
        <f ca="1"/>
        <v>-1787.5128500000001</v>
      </c>
      <c r="BQ576" t="str">
        <f ca="1"/>
        <v/>
      </c>
      <c r="BR576" t="str">
        <f ca="1"/>
        <v/>
      </c>
      <c r="BS576" t="str">
        <f ca="1"/>
        <v/>
      </c>
    </row>
    <row r="577" spans="1:71" x14ac:dyDescent="0.3">
      <c r="A577">
        <f ca="1"/>
        <v>932787</v>
      </c>
      <c r="B577" t="str">
        <f ca="1"/>
        <v>STMicroelectronics N.V.</v>
      </c>
      <c r="C577" t="str">
        <f ca="1"/>
        <v>STM</v>
      </c>
      <c r="D577" t="str">
        <f ca="1"/>
        <v>04 Manufacturing</v>
      </c>
      <c r="E577" t="str">
        <f ca="1"/>
        <v>Semiconductors &amp; Related Devices</v>
      </c>
      <c r="F577" t="str">
        <f ca="1"/>
        <v>3674</v>
      </c>
      <c r="G577" t="str">
        <f ca="1"/>
        <v>WTC SCHIPHOL AIRPORT SCHIPHOL BOULEVARD 265 SCHIPHOL AIRPORT, P7 1118BH</v>
      </c>
      <c r="H577">
        <f ca="1"/>
        <v>2026</v>
      </c>
      <c r="I577" t="str">
        <f ca="1"/>
        <v>FY</v>
      </c>
      <c r="J577">
        <f ca="1"/>
        <v>32.227342999999998</v>
      </c>
      <c r="K577" t="str">
        <f ca="1"/>
        <v/>
      </c>
      <c r="L577" t="str">
        <f ca="1"/>
        <v/>
      </c>
      <c r="M577" t="str">
        <f ca="1"/>
        <v/>
      </c>
      <c r="N577" t="str">
        <f ca="1"/>
        <v/>
      </c>
      <c r="O577" t="str">
        <f ca="1"/>
        <v/>
      </c>
      <c r="P577" t="str">
        <f ca="1"/>
        <v/>
      </c>
      <c r="Q577" t="str">
        <f ca="1"/>
        <v/>
      </c>
      <c r="R577" t="str">
        <f ca="1"/>
        <v/>
      </c>
      <c r="S577" t="str">
        <f ca="1"/>
        <v/>
      </c>
      <c r="T577" t="str">
        <f ca="1"/>
        <v/>
      </c>
      <c r="U577" t="str">
        <f ca="1"/>
        <v/>
      </c>
      <c r="V577" t="str">
        <f ca="1"/>
        <v/>
      </c>
      <c r="W577" t="str">
        <f ca="1"/>
        <v/>
      </c>
      <c r="X577" t="str">
        <f ca="1"/>
        <v/>
      </c>
      <c r="Y577" t="str">
        <f ca="1"/>
        <v/>
      </c>
      <c r="Z577" t="str">
        <f ca="1"/>
        <v/>
      </c>
      <c r="AA577" t="str">
        <f ca="1"/>
        <v/>
      </c>
      <c r="AB577" t="str">
        <f ca="1"/>
        <v/>
      </c>
      <c r="AC577" t="str">
        <f ca="1"/>
        <v/>
      </c>
      <c r="AD577" t="str">
        <f ca="1"/>
        <v/>
      </c>
      <c r="AE577" t="str">
        <f ca="1"/>
        <v/>
      </c>
      <c r="AF577" t="str">
        <f ca="1"/>
        <v/>
      </c>
      <c r="AG577" t="str">
        <f ca="1"/>
        <v/>
      </c>
      <c r="AH577" t="str">
        <f ca="1"/>
        <v/>
      </c>
      <c r="AI577" t="str">
        <f ca="1"/>
        <v/>
      </c>
      <c r="AJ577" t="str">
        <f ca="1"/>
        <v/>
      </c>
      <c r="AK577" t="str">
        <f ca="1"/>
        <v/>
      </c>
      <c r="AL577" t="str">
        <f ca="1"/>
        <v/>
      </c>
      <c r="AM577" t="str">
        <f ca="1"/>
        <v/>
      </c>
      <c r="AN577" t="str">
        <f ca="1"/>
        <v/>
      </c>
      <c r="AO577" t="str">
        <f ca="1"/>
        <v/>
      </c>
      <c r="AP577" t="str">
        <f ca="1"/>
        <v/>
      </c>
      <c r="AQ577" t="str">
        <f ca="1"/>
        <v/>
      </c>
      <c r="AR577" t="str">
        <f ca="1"/>
        <v/>
      </c>
      <c r="AS577" t="str">
        <f ca="1"/>
        <v/>
      </c>
      <c r="AT577" t="str">
        <f ca="1"/>
        <v/>
      </c>
      <c r="AU577" t="str">
        <f ca="1"/>
        <v/>
      </c>
      <c r="AV577" t="str">
        <f ca="1"/>
        <v/>
      </c>
      <c r="AW577" t="str">
        <f ca="1"/>
        <v/>
      </c>
      <c r="AX577" t="str">
        <f ca="1"/>
        <v/>
      </c>
      <c r="AY577" t="str">
        <f ca="1"/>
        <v/>
      </c>
      <c r="AZ577" t="str">
        <f ca="1"/>
        <v/>
      </c>
      <c r="BA577" t="str">
        <f ca="1"/>
        <v/>
      </c>
      <c r="BB577" t="str">
        <f ca="1"/>
        <v/>
      </c>
      <c r="BC577" t="str">
        <f ca="1"/>
        <v/>
      </c>
      <c r="BD577" t="str">
        <f ca="1"/>
        <v/>
      </c>
      <c r="BE577" t="str">
        <f ca="1"/>
        <v/>
      </c>
      <c r="BF577" t="str">
        <f ca="1"/>
        <v/>
      </c>
      <c r="BG577" t="str">
        <f ca="1"/>
        <v/>
      </c>
      <c r="BH577" t="str">
        <f ca="1"/>
        <v/>
      </c>
      <c r="BI577" t="str">
        <f ca="1"/>
        <v/>
      </c>
      <c r="BJ577" t="str">
        <f ca="1"/>
        <v/>
      </c>
      <c r="BK577" t="str">
        <f ca="1"/>
        <v/>
      </c>
      <c r="BL577" t="str">
        <f ca="1"/>
        <v/>
      </c>
      <c r="BM577" t="str">
        <f ca="1"/>
        <v/>
      </c>
      <c r="BN577" t="str">
        <f ca="1"/>
        <v/>
      </c>
      <c r="BO577" t="str">
        <f ca="1"/>
        <v/>
      </c>
      <c r="BP577" t="str">
        <f ca="1"/>
        <v/>
      </c>
      <c r="BQ577" t="str">
        <f ca="1"/>
        <v/>
      </c>
      <c r="BR577" t="str">
        <f ca="1"/>
        <v/>
      </c>
      <c r="BS577" t="str">
        <f ca="1"/>
        <v/>
      </c>
    </row>
    <row r="578" spans="1:71" x14ac:dyDescent="0.3">
      <c r="A578">
        <f ca="1"/>
        <v>932787</v>
      </c>
      <c r="B578" t="str">
        <f ca="1"/>
        <v>STMicroelectronics N.V.</v>
      </c>
      <c r="C578" t="str">
        <f ca="1"/>
        <v>STM</v>
      </c>
      <c r="D578" t="str">
        <f ca="1"/>
        <v>04 Manufacturing</v>
      </c>
      <c r="E578" t="str">
        <f ca="1"/>
        <v>Semiconductors &amp; Related Devices</v>
      </c>
      <c r="F578" t="str">
        <f ca="1"/>
        <v>3674</v>
      </c>
      <c r="G578" t="str">
        <f ca="1"/>
        <v>WTC SCHIPHOL AIRPORT SCHIPHOL BOULEVARD 265 SCHIPHOL AIRPORT, P7 1118BH</v>
      </c>
      <c r="H578">
        <f ca="1"/>
        <v>2025</v>
      </c>
      <c r="I578" t="str">
        <f ca="1"/>
        <v>FY</v>
      </c>
      <c r="J578">
        <f ca="1"/>
        <v>25.439499000000001</v>
      </c>
      <c r="K578" t="str">
        <f ca="1"/>
        <v/>
      </c>
      <c r="L578" t="str">
        <f ca="1"/>
        <v/>
      </c>
      <c r="M578" t="str">
        <f ca="1"/>
        <v/>
      </c>
      <c r="N578" t="str">
        <f ca="1"/>
        <v/>
      </c>
      <c r="O578" t="str">
        <f ca="1"/>
        <v/>
      </c>
      <c r="P578" t="str">
        <f ca="1"/>
        <v/>
      </c>
      <c r="Q578" t="str">
        <f ca="1"/>
        <v/>
      </c>
      <c r="R578" t="str">
        <f ca="1"/>
        <v/>
      </c>
      <c r="S578" t="str">
        <f ca="1"/>
        <v/>
      </c>
      <c r="T578" t="str">
        <f ca="1"/>
        <v/>
      </c>
      <c r="U578" t="str">
        <f ca="1"/>
        <v/>
      </c>
      <c r="V578" t="str">
        <f ca="1"/>
        <v/>
      </c>
      <c r="W578" t="str">
        <f ca="1"/>
        <v/>
      </c>
      <c r="X578" t="str">
        <f ca="1"/>
        <v/>
      </c>
      <c r="Y578" t="str">
        <f ca="1"/>
        <v/>
      </c>
      <c r="Z578" t="str">
        <f ca="1"/>
        <v/>
      </c>
      <c r="AA578" t="str">
        <f ca="1"/>
        <v/>
      </c>
      <c r="AB578" t="str">
        <f ca="1"/>
        <v/>
      </c>
      <c r="AC578" t="str">
        <f ca="1"/>
        <v/>
      </c>
      <c r="AD578" t="str">
        <f ca="1"/>
        <v/>
      </c>
      <c r="AE578" t="str">
        <f ca="1"/>
        <v/>
      </c>
      <c r="AF578" t="str">
        <f ca="1"/>
        <v/>
      </c>
      <c r="AG578" t="str">
        <f ca="1"/>
        <v/>
      </c>
      <c r="AH578" t="str">
        <f ca="1"/>
        <v/>
      </c>
      <c r="AI578" t="str">
        <f ca="1"/>
        <v/>
      </c>
      <c r="AJ578" t="str">
        <f ca="1"/>
        <v/>
      </c>
      <c r="AK578" t="str">
        <f ca="1"/>
        <v/>
      </c>
      <c r="AL578" t="str">
        <f ca="1"/>
        <v/>
      </c>
      <c r="AM578" t="str">
        <f ca="1"/>
        <v/>
      </c>
      <c r="AN578" t="str">
        <f ca="1"/>
        <v/>
      </c>
      <c r="AO578" t="str">
        <f ca="1"/>
        <v/>
      </c>
      <c r="AP578" t="str">
        <f ca="1"/>
        <v/>
      </c>
      <c r="AQ578" t="str">
        <f ca="1"/>
        <v/>
      </c>
      <c r="AR578" t="str">
        <f ca="1"/>
        <v/>
      </c>
      <c r="AS578" t="str">
        <f ca="1"/>
        <v/>
      </c>
      <c r="AT578" t="str">
        <f ca="1"/>
        <v/>
      </c>
      <c r="AU578" t="str">
        <f ca="1"/>
        <v/>
      </c>
      <c r="AV578" t="str">
        <f ca="1"/>
        <v/>
      </c>
      <c r="AW578" t="str">
        <f ca="1"/>
        <v/>
      </c>
      <c r="AX578" t="str">
        <f ca="1"/>
        <v/>
      </c>
      <c r="AY578" t="str">
        <f ca="1"/>
        <v/>
      </c>
      <c r="AZ578" t="str">
        <f ca="1"/>
        <v/>
      </c>
      <c r="BA578" t="str">
        <f ca="1"/>
        <v/>
      </c>
      <c r="BB578" t="str">
        <f ca="1"/>
        <v/>
      </c>
      <c r="BC578" t="str">
        <f ca="1"/>
        <v/>
      </c>
      <c r="BD578" t="str">
        <f ca="1"/>
        <v/>
      </c>
      <c r="BE578" t="str">
        <f ca="1"/>
        <v/>
      </c>
      <c r="BF578" t="str">
        <f ca="1"/>
        <v/>
      </c>
      <c r="BG578" t="str">
        <f ca="1"/>
        <v/>
      </c>
      <c r="BH578" t="str">
        <f ca="1"/>
        <v/>
      </c>
      <c r="BI578" t="str">
        <f ca="1"/>
        <v/>
      </c>
      <c r="BJ578" t="str">
        <f ca="1"/>
        <v/>
      </c>
      <c r="BK578" t="str">
        <f ca="1"/>
        <v/>
      </c>
      <c r="BL578" t="str">
        <f ca="1"/>
        <v/>
      </c>
      <c r="BM578" t="str">
        <f ca="1"/>
        <v/>
      </c>
      <c r="BN578" t="str">
        <f ca="1"/>
        <v/>
      </c>
      <c r="BO578" t="str">
        <f ca="1"/>
        <v/>
      </c>
      <c r="BP578" t="str">
        <f ca="1"/>
        <v/>
      </c>
      <c r="BQ578" t="str">
        <f ca="1"/>
        <v/>
      </c>
      <c r="BR578" t="str">
        <f ca="1"/>
        <v/>
      </c>
      <c r="BS578" t="str">
        <f ca="1"/>
        <v/>
      </c>
    </row>
    <row r="579" spans="1:71" x14ac:dyDescent="0.3">
      <c r="A579">
        <f ca="1"/>
        <v>932787</v>
      </c>
      <c r="B579" t="str">
        <f ca="1"/>
        <v>STMicroelectronics N.V.</v>
      </c>
      <c r="C579" t="str">
        <f ca="1"/>
        <v>STM</v>
      </c>
      <c r="D579" t="str">
        <f ca="1"/>
        <v>04 Manufacturing</v>
      </c>
      <c r="E579" t="str">
        <f ca="1"/>
        <v>Semiconductors &amp; Related Devices</v>
      </c>
      <c r="F579" t="str">
        <f ca="1"/>
        <v>3674</v>
      </c>
      <c r="G579" t="str">
        <f ca="1"/>
        <v>WTC SCHIPHOL AIRPORT SCHIPHOL BOULEVARD 265 SCHIPHOL AIRPORT, P7 1118BH</v>
      </c>
      <c r="H579">
        <f ca="1"/>
        <v>2024</v>
      </c>
      <c r="I579" t="str">
        <f ca="1"/>
        <v>FY</v>
      </c>
      <c r="J579">
        <f ca="1"/>
        <v>34.391326999999997</v>
      </c>
      <c r="K579" t="str">
        <f ca="1"/>
        <v/>
      </c>
      <c r="L579" t="str">
        <f ca="1"/>
        <v/>
      </c>
      <c r="M579" t="str">
        <f ca="1"/>
        <v/>
      </c>
      <c r="N579" t="str">
        <f ca="1"/>
        <v/>
      </c>
      <c r="O579" t="str">
        <f ca="1"/>
        <v/>
      </c>
      <c r="P579" t="str">
        <f ca="1"/>
        <v/>
      </c>
      <c r="Q579" t="str">
        <f ca="1"/>
        <v/>
      </c>
      <c r="R579" t="str">
        <f ca="1"/>
        <v/>
      </c>
      <c r="S579" t="str">
        <f ca="1"/>
        <v/>
      </c>
      <c r="T579" t="str">
        <f ca="1"/>
        <v/>
      </c>
      <c r="U579" t="str">
        <f ca="1"/>
        <v/>
      </c>
      <c r="V579" t="str">
        <f ca="1"/>
        <v/>
      </c>
      <c r="W579" t="str">
        <f ca="1"/>
        <v/>
      </c>
      <c r="X579" t="str">
        <f ca="1"/>
        <v/>
      </c>
      <c r="Y579" t="str">
        <f ca="1"/>
        <v/>
      </c>
      <c r="Z579" t="str">
        <f ca="1"/>
        <v/>
      </c>
      <c r="AA579" t="str">
        <f ca="1"/>
        <v/>
      </c>
      <c r="AB579" t="str">
        <f ca="1"/>
        <v/>
      </c>
      <c r="AC579" t="str">
        <f ca="1"/>
        <v/>
      </c>
      <c r="AD579" t="str">
        <f ca="1"/>
        <v/>
      </c>
      <c r="AE579" t="str">
        <f ca="1"/>
        <v/>
      </c>
      <c r="AF579" t="str">
        <f ca="1"/>
        <v/>
      </c>
      <c r="AG579" t="str">
        <f ca="1"/>
        <v/>
      </c>
      <c r="AH579" t="str">
        <f ca="1"/>
        <v/>
      </c>
      <c r="AI579" t="str">
        <f ca="1"/>
        <v/>
      </c>
      <c r="AJ579" t="str">
        <f ca="1"/>
        <v/>
      </c>
      <c r="AK579" t="str">
        <f ca="1"/>
        <v/>
      </c>
      <c r="AL579" t="str">
        <f ca="1"/>
        <v/>
      </c>
      <c r="AM579" t="str">
        <f ca="1"/>
        <v/>
      </c>
      <c r="AN579" t="str">
        <f ca="1"/>
        <v/>
      </c>
      <c r="AO579" t="str">
        <f ca="1"/>
        <v/>
      </c>
      <c r="AP579" t="str">
        <f ca="1"/>
        <v/>
      </c>
      <c r="AQ579" t="str">
        <f ca="1"/>
        <v/>
      </c>
      <c r="AR579" t="str">
        <f ca="1"/>
        <v/>
      </c>
      <c r="AS579" t="str">
        <f ca="1"/>
        <v/>
      </c>
      <c r="AT579" t="str">
        <f ca="1"/>
        <v/>
      </c>
      <c r="AU579" t="str">
        <f ca="1"/>
        <v/>
      </c>
      <c r="AV579" t="str">
        <f ca="1"/>
        <v/>
      </c>
      <c r="AW579" t="str">
        <f ca="1"/>
        <v/>
      </c>
      <c r="AX579" t="str">
        <f ca="1"/>
        <v/>
      </c>
      <c r="AY579" t="str">
        <f ca="1"/>
        <v/>
      </c>
      <c r="AZ579" t="str">
        <f ca="1"/>
        <v/>
      </c>
      <c r="BA579" t="str">
        <f ca="1"/>
        <v/>
      </c>
      <c r="BB579" t="str">
        <f ca="1"/>
        <v/>
      </c>
      <c r="BC579" t="str">
        <f ca="1"/>
        <v/>
      </c>
      <c r="BD579" t="str">
        <f ca="1"/>
        <v/>
      </c>
      <c r="BE579" t="str">
        <f ca="1"/>
        <v/>
      </c>
      <c r="BF579" t="str">
        <f ca="1"/>
        <v/>
      </c>
      <c r="BG579" t="str">
        <f ca="1"/>
        <v/>
      </c>
      <c r="BH579" t="str">
        <f ca="1"/>
        <v/>
      </c>
      <c r="BI579" t="str">
        <f ca="1"/>
        <v/>
      </c>
      <c r="BJ579" t="str">
        <f ca="1"/>
        <v/>
      </c>
      <c r="BK579" t="str">
        <f ca="1"/>
        <v/>
      </c>
      <c r="BL579" t="str">
        <f ca="1"/>
        <v/>
      </c>
      <c r="BM579" t="str">
        <f ca="1"/>
        <v/>
      </c>
      <c r="BN579" t="str">
        <f ca="1"/>
        <v/>
      </c>
      <c r="BO579" t="str">
        <f ca="1"/>
        <v/>
      </c>
      <c r="BP579" t="str">
        <f ca="1"/>
        <v/>
      </c>
      <c r="BQ579" t="str">
        <f ca="1"/>
        <v/>
      </c>
      <c r="BR579" t="str">
        <f ca="1"/>
        <v/>
      </c>
      <c r="BS579" t="str">
        <f ca="1"/>
        <v/>
      </c>
    </row>
    <row r="580" spans="1:71" x14ac:dyDescent="0.3">
      <c r="A580">
        <f ca="1"/>
        <v>932787</v>
      </c>
      <c r="B580" t="str">
        <f ca="1"/>
        <v>STMicroelectronics N.V.</v>
      </c>
      <c r="C580" t="str">
        <f ca="1"/>
        <v>STM</v>
      </c>
      <c r="D580" t="str">
        <f ca="1"/>
        <v>04 Manufacturing</v>
      </c>
      <c r="E580" t="str">
        <f ca="1"/>
        <v>Semiconductors &amp; Related Devices</v>
      </c>
      <c r="F580" t="str">
        <f ca="1"/>
        <v>3674</v>
      </c>
      <c r="G580" t="str">
        <f ca="1"/>
        <v>WTC SCHIPHOL AIRPORT SCHIPHOL BOULEVARD 265 SCHIPHOL AIRPORT, P7 1118BH</v>
      </c>
      <c r="H580">
        <f ca="1"/>
        <v>2023</v>
      </c>
      <c r="I580" t="str">
        <f ca="1"/>
        <v>FY</v>
      </c>
      <c r="J580">
        <f ca="1"/>
        <v>44.976495</v>
      </c>
      <c r="K580" t="str">
        <f ca="1"/>
        <v/>
      </c>
      <c r="L580" t="str">
        <f ca="1"/>
        <v/>
      </c>
      <c r="M580" t="str">
        <f ca="1"/>
        <v/>
      </c>
      <c r="N580" t="str">
        <f ca="1"/>
        <v/>
      </c>
      <c r="O580" t="str">
        <f ca="1"/>
        <v/>
      </c>
      <c r="P580" t="str">
        <f ca="1"/>
        <v/>
      </c>
      <c r="Q580" t="str">
        <f ca="1"/>
        <v/>
      </c>
      <c r="R580" t="str">
        <f ca="1"/>
        <v/>
      </c>
      <c r="S580" t="str">
        <f ca="1"/>
        <v/>
      </c>
      <c r="T580" t="str">
        <f ca="1"/>
        <v/>
      </c>
      <c r="U580" t="str">
        <f ca="1"/>
        <v/>
      </c>
      <c r="V580" t="str">
        <f ca="1"/>
        <v/>
      </c>
      <c r="W580" t="str">
        <f ca="1"/>
        <v/>
      </c>
      <c r="X580" t="str">
        <f ca="1"/>
        <v/>
      </c>
      <c r="Y580" t="str">
        <f ca="1"/>
        <v/>
      </c>
      <c r="Z580" t="str">
        <f ca="1"/>
        <v/>
      </c>
      <c r="AA580" t="str">
        <f ca="1"/>
        <v/>
      </c>
      <c r="AB580" t="str">
        <f ca="1"/>
        <v/>
      </c>
      <c r="AC580" t="str">
        <f ca="1"/>
        <v/>
      </c>
      <c r="AD580" t="str">
        <f ca="1"/>
        <v/>
      </c>
      <c r="AE580" t="str">
        <f ca="1"/>
        <v/>
      </c>
      <c r="AF580" t="str">
        <f ca="1"/>
        <v/>
      </c>
      <c r="AG580" t="str">
        <f ca="1"/>
        <v/>
      </c>
      <c r="AH580" t="str">
        <f ca="1"/>
        <v/>
      </c>
      <c r="AI580" t="str">
        <f ca="1"/>
        <v/>
      </c>
      <c r="AJ580" t="str">
        <f ca="1"/>
        <v/>
      </c>
      <c r="AK580" t="str">
        <f ca="1"/>
        <v/>
      </c>
      <c r="AL580" t="str">
        <f ca="1"/>
        <v/>
      </c>
      <c r="AM580" t="str">
        <f ca="1"/>
        <v/>
      </c>
      <c r="AN580" t="str">
        <f ca="1"/>
        <v/>
      </c>
      <c r="AO580" t="str">
        <f ca="1"/>
        <v/>
      </c>
      <c r="AP580" t="str">
        <f ca="1"/>
        <v/>
      </c>
      <c r="AQ580" t="str">
        <f ca="1"/>
        <v/>
      </c>
      <c r="AR580" t="str">
        <f ca="1"/>
        <v/>
      </c>
      <c r="AS580" t="str">
        <f ca="1"/>
        <v/>
      </c>
      <c r="AT580" t="str">
        <f ca="1"/>
        <v/>
      </c>
      <c r="AU580" t="str">
        <f ca="1"/>
        <v/>
      </c>
      <c r="AV580" t="str">
        <f ca="1"/>
        <v/>
      </c>
      <c r="AW580" t="str">
        <f ca="1"/>
        <v/>
      </c>
      <c r="AX580" t="str">
        <f ca="1"/>
        <v/>
      </c>
      <c r="AY580" t="str">
        <f ca="1"/>
        <v/>
      </c>
      <c r="AZ580" t="str">
        <f ca="1"/>
        <v/>
      </c>
      <c r="BA580" t="str">
        <f ca="1"/>
        <v/>
      </c>
      <c r="BB580" t="str">
        <f ca="1"/>
        <v/>
      </c>
      <c r="BC580" t="str">
        <f ca="1"/>
        <v/>
      </c>
      <c r="BD580" t="str">
        <f ca="1"/>
        <v/>
      </c>
      <c r="BE580" t="str">
        <f ca="1"/>
        <v/>
      </c>
      <c r="BF580" t="str">
        <f ca="1"/>
        <v/>
      </c>
      <c r="BG580" t="str">
        <f ca="1"/>
        <v/>
      </c>
      <c r="BH580" t="str">
        <f ca="1"/>
        <v/>
      </c>
      <c r="BI580" t="str">
        <f ca="1"/>
        <v/>
      </c>
      <c r="BJ580" t="str">
        <f ca="1"/>
        <v/>
      </c>
      <c r="BK580" t="str">
        <f ca="1"/>
        <v/>
      </c>
      <c r="BL580" t="str">
        <f ca="1"/>
        <v/>
      </c>
      <c r="BM580" t="str">
        <f ca="1"/>
        <v/>
      </c>
      <c r="BN580" t="str">
        <f ca="1"/>
        <v/>
      </c>
      <c r="BO580" t="str">
        <f ca="1"/>
        <v/>
      </c>
      <c r="BP580" t="str">
        <f ca="1"/>
        <v/>
      </c>
      <c r="BQ580" t="str">
        <f ca="1"/>
        <v/>
      </c>
      <c r="BR580" t="str">
        <f ca="1"/>
        <v/>
      </c>
      <c r="BS580" t="str">
        <f ca="1"/>
        <v/>
      </c>
    </row>
    <row r="581" spans="1:71" x14ac:dyDescent="0.3">
      <c r="A581">
        <f ca="1"/>
        <v>932787</v>
      </c>
      <c r="B581" t="str">
        <f ca="1"/>
        <v>STMicroelectronics N.V.</v>
      </c>
      <c r="C581" t="str">
        <f ca="1"/>
        <v>STM</v>
      </c>
      <c r="D581" t="str">
        <f ca="1"/>
        <v>04 Manufacturing</v>
      </c>
      <c r="E581" t="str">
        <f ca="1"/>
        <v>Semiconductors &amp; Related Devices</v>
      </c>
      <c r="F581" t="str">
        <f ca="1"/>
        <v>3674</v>
      </c>
      <c r="G581" t="str">
        <f ca="1"/>
        <v>WTC SCHIPHOL AIRPORT SCHIPHOL BOULEVARD 265 SCHIPHOL AIRPORT, P7 1118BH</v>
      </c>
      <c r="H581">
        <f ca="1"/>
        <v>2022</v>
      </c>
      <c r="I581" t="str">
        <f ca="1"/>
        <v>FY</v>
      </c>
      <c r="J581">
        <f ca="1"/>
        <v>36.641661999999997</v>
      </c>
      <c r="K581" t="str">
        <f ca="1"/>
        <v/>
      </c>
      <c r="L581" t="str">
        <f ca="1"/>
        <v/>
      </c>
      <c r="M581" t="str">
        <f ca="1"/>
        <v/>
      </c>
      <c r="N581" t="str">
        <f ca="1"/>
        <v/>
      </c>
      <c r="O581" t="str">
        <f ca="1"/>
        <v/>
      </c>
      <c r="P581" t="str">
        <f ca="1"/>
        <v/>
      </c>
      <c r="Q581" t="str">
        <f ca="1"/>
        <v/>
      </c>
      <c r="R581" t="str">
        <f ca="1"/>
        <v/>
      </c>
      <c r="S581" t="str">
        <f ca="1"/>
        <v/>
      </c>
      <c r="T581" t="str">
        <f ca="1"/>
        <v/>
      </c>
      <c r="U581" t="str">
        <f ca="1"/>
        <v/>
      </c>
      <c r="V581" t="str">
        <f ca="1"/>
        <v/>
      </c>
      <c r="W581" t="str">
        <f ca="1"/>
        <v/>
      </c>
      <c r="X581" t="str">
        <f ca="1"/>
        <v/>
      </c>
      <c r="Y581" t="str">
        <f ca="1"/>
        <v/>
      </c>
      <c r="Z581" t="str">
        <f ca="1"/>
        <v/>
      </c>
      <c r="AA581" t="str">
        <f ca="1"/>
        <v/>
      </c>
      <c r="AB581" t="str">
        <f ca="1"/>
        <v/>
      </c>
      <c r="AC581" t="str">
        <f ca="1"/>
        <v/>
      </c>
      <c r="AD581" t="str">
        <f ca="1"/>
        <v/>
      </c>
      <c r="AE581" t="str">
        <f ca="1"/>
        <v/>
      </c>
      <c r="AF581" t="str">
        <f ca="1"/>
        <v/>
      </c>
      <c r="AG581" t="str">
        <f ca="1"/>
        <v/>
      </c>
      <c r="AH581" t="str">
        <f ca="1"/>
        <v/>
      </c>
      <c r="AI581" t="str">
        <f ca="1"/>
        <v/>
      </c>
      <c r="AJ581" t="str">
        <f ca="1"/>
        <v/>
      </c>
      <c r="AK581" t="str">
        <f ca="1"/>
        <v/>
      </c>
      <c r="AL581" t="str">
        <f ca="1"/>
        <v/>
      </c>
      <c r="AM581" t="str">
        <f ca="1"/>
        <v/>
      </c>
      <c r="AN581" t="str">
        <f ca="1"/>
        <v/>
      </c>
      <c r="AO581" t="str">
        <f ca="1"/>
        <v/>
      </c>
      <c r="AP581" t="str">
        <f ca="1"/>
        <v/>
      </c>
      <c r="AQ581" t="str">
        <f ca="1"/>
        <v/>
      </c>
      <c r="AR581" t="str">
        <f ca="1"/>
        <v/>
      </c>
      <c r="AS581" t="str">
        <f ca="1"/>
        <v/>
      </c>
      <c r="AT581" t="str">
        <f ca="1"/>
        <v/>
      </c>
      <c r="AU581" t="str">
        <f ca="1"/>
        <v/>
      </c>
      <c r="AV581" t="str">
        <f ca="1"/>
        <v/>
      </c>
      <c r="AW581" t="str">
        <f ca="1"/>
        <v/>
      </c>
      <c r="AX581" t="str">
        <f ca="1"/>
        <v/>
      </c>
      <c r="AY581" t="str">
        <f ca="1"/>
        <v/>
      </c>
      <c r="AZ581" t="str">
        <f ca="1"/>
        <v/>
      </c>
      <c r="BA581" t="str">
        <f ca="1"/>
        <v/>
      </c>
      <c r="BB581" t="str">
        <f ca="1"/>
        <v/>
      </c>
      <c r="BC581" t="str">
        <f ca="1"/>
        <v/>
      </c>
      <c r="BD581" t="str">
        <f ca="1"/>
        <v/>
      </c>
      <c r="BE581" t="str">
        <f ca="1"/>
        <v/>
      </c>
      <c r="BF581" t="str">
        <f ca="1"/>
        <v/>
      </c>
      <c r="BG581" t="str">
        <f ca="1"/>
        <v/>
      </c>
      <c r="BH581" t="str">
        <f ca="1"/>
        <v/>
      </c>
      <c r="BI581" t="str">
        <f ca="1"/>
        <v/>
      </c>
      <c r="BJ581" t="str">
        <f ca="1"/>
        <v/>
      </c>
      <c r="BK581" t="str">
        <f ca="1"/>
        <v/>
      </c>
      <c r="BL581" t="str">
        <f ca="1"/>
        <v/>
      </c>
      <c r="BM581" t="str">
        <f ca="1"/>
        <v/>
      </c>
      <c r="BN581" t="str">
        <f ca="1"/>
        <v/>
      </c>
      <c r="BO581" t="str">
        <f ca="1"/>
        <v/>
      </c>
      <c r="BP581" t="str">
        <f ca="1"/>
        <v/>
      </c>
      <c r="BQ581" t="str">
        <f ca="1"/>
        <v/>
      </c>
      <c r="BR581" t="str">
        <f ca="1"/>
        <v/>
      </c>
      <c r="BS581" t="str">
        <f ca="1"/>
        <v/>
      </c>
    </row>
    <row r="582" spans="1:71" x14ac:dyDescent="0.3">
      <c r="A582">
        <f ca="1"/>
        <v>932787</v>
      </c>
      <c r="B582" t="str">
        <f ca="1"/>
        <v>STMicroelectronics N.V.</v>
      </c>
      <c r="C582" t="str">
        <f ca="1"/>
        <v>STM</v>
      </c>
      <c r="D582" t="str">
        <f ca="1"/>
        <v>04 Manufacturing</v>
      </c>
      <c r="E582" t="str">
        <f ca="1"/>
        <v>Semiconductors &amp; Related Devices</v>
      </c>
      <c r="F582" t="str">
        <f ca="1"/>
        <v>3674</v>
      </c>
      <c r="G582" t="str">
        <f ca="1"/>
        <v>WTC SCHIPHOL AIRPORT SCHIPHOL BOULEVARD 265 SCHIPHOL AIRPORT, P7 1118BH</v>
      </c>
      <c r="H582">
        <f ca="1"/>
        <v>2021</v>
      </c>
      <c r="I582" t="str">
        <f ca="1"/>
        <v>FY</v>
      </c>
      <c r="J582">
        <f ca="1"/>
        <v>39.712738999999999</v>
      </c>
      <c r="K582" t="str">
        <f ca="1"/>
        <v/>
      </c>
      <c r="L582" t="str">
        <f ca="1"/>
        <v/>
      </c>
      <c r="M582" t="str">
        <f ca="1"/>
        <v/>
      </c>
      <c r="N582" t="str">
        <f ca="1"/>
        <v/>
      </c>
      <c r="O582" t="str">
        <f ca="1"/>
        <v/>
      </c>
      <c r="P582" t="str">
        <f ca="1"/>
        <v/>
      </c>
      <c r="Q582" t="str">
        <f ca="1"/>
        <v/>
      </c>
      <c r="R582" t="str">
        <f ca="1"/>
        <v/>
      </c>
      <c r="S582" t="str">
        <f ca="1"/>
        <v/>
      </c>
      <c r="T582" t="str">
        <f ca="1"/>
        <v/>
      </c>
      <c r="U582" t="str">
        <f ca="1"/>
        <v/>
      </c>
      <c r="V582" t="str">
        <f ca="1"/>
        <v/>
      </c>
      <c r="W582" t="str">
        <f ca="1"/>
        <v/>
      </c>
      <c r="X582" t="str">
        <f ca="1"/>
        <v/>
      </c>
      <c r="Y582" t="str">
        <f ca="1"/>
        <v/>
      </c>
      <c r="Z582" t="str">
        <f ca="1"/>
        <v/>
      </c>
      <c r="AA582" t="str">
        <f ca="1"/>
        <v/>
      </c>
      <c r="AB582" t="str">
        <f ca="1"/>
        <v/>
      </c>
      <c r="AC582" t="str">
        <f ca="1"/>
        <v/>
      </c>
      <c r="AD582" t="str">
        <f ca="1"/>
        <v/>
      </c>
      <c r="AE582" t="str">
        <f ca="1"/>
        <v/>
      </c>
      <c r="AF582" t="str">
        <f ca="1"/>
        <v/>
      </c>
      <c r="AG582" t="str">
        <f ca="1"/>
        <v/>
      </c>
      <c r="AH582" t="str">
        <f ca="1"/>
        <v/>
      </c>
      <c r="AI582" t="str">
        <f ca="1"/>
        <v/>
      </c>
      <c r="AJ582" t="str">
        <f ca="1"/>
        <v/>
      </c>
      <c r="AK582" t="str">
        <f ca="1"/>
        <v/>
      </c>
      <c r="AL582" t="str">
        <f ca="1"/>
        <v/>
      </c>
      <c r="AM582" t="str">
        <f ca="1"/>
        <v/>
      </c>
      <c r="AN582" t="str">
        <f ca="1"/>
        <v/>
      </c>
      <c r="AO582" t="str">
        <f ca="1"/>
        <v/>
      </c>
      <c r="AP582" t="str">
        <f ca="1"/>
        <v/>
      </c>
      <c r="AQ582" t="str">
        <f ca="1"/>
        <v/>
      </c>
      <c r="AR582" t="str">
        <f ca="1"/>
        <v/>
      </c>
      <c r="AS582" t="str">
        <f ca="1"/>
        <v/>
      </c>
      <c r="AT582" t="str">
        <f ca="1"/>
        <v/>
      </c>
      <c r="AU582" t="str">
        <f ca="1"/>
        <v/>
      </c>
      <c r="AV582" t="str">
        <f ca="1"/>
        <v/>
      </c>
      <c r="AW582" t="str">
        <f ca="1"/>
        <v/>
      </c>
      <c r="AX582" t="str">
        <f ca="1"/>
        <v/>
      </c>
      <c r="AY582" t="str">
        <f ca="1"/>
        <v/>
      </c>
      <c r="AZ582" t="str">
        <f ca="1"/>
        <v/>
      </c>
      <c r="BA582" t="str">
        <f ca="1"/>
        <v/>
      </c>
      <c r="BB582" t="str">
        <f ca="1"/>
        <v/>
      </c>
      <c r="BC582" t="str">
        <f ca="1"/>
        <v/>
      </c>
      <c r="BD582" t="str">
        <f ca="1"/>
        <v/>
      </c>
      <c r="BE582" t="str">
        <f ca="1"/>
        <v/>
      </c>
      <c r="BF582" t="str">
        <f ca="1"/>
        <v/>
      </c>
      <c r="BG582" t="str">
        <f ca="1"/>
        <v/>
      </c>
      <c r="BH582" t="str">
        <f ca="1"/>
        <v/>
      </c>
      <c r="BI582" t="str">
        <f ca="1"/>
        <v/>
      </c>
      <c r="BJ582" t="str">
        <f ca="1"/>
        <v/>
      </c>
      <c r="BK582" t="str">
        <f ca="1"/>
        <v/>
      </c>
      <c r="BL582" t="str">
        <f ca="1"/>
        <v/>
      </c>
      <c r="BM582" t="str">
        <f ca="1"/>
        <v/>
      </c>
      <c r="BN582" t="str">
        <f ca="1"/>
        <v/>
      </c>
      <c r="BO582" t="str">
        <f ca="1"/>
        <v/>
      </c>
      <c r="BP582" t="str">
        <f ca="1"/>
        <v/>
      </c>
      <c r="BQ582" t="str">
        <f ca="1"/>
        <v/>
      </c>
      <c r="BR582" t="str">
        <f ca="1"/>
        <v/>
      </c>
      <c r="BS582" t="str">
        <f ca="1"/>
        <v/>
      </c>
    </row>
    <row r="583" spans="1:71" x14ac:dyDescent="0.3">
      <c r="A583">
        <f ca="1"/>
        <v>932787</v>
      </c>
      <c r="B583" t="str">
        <f ca="1"/>
        <v>STMicroelectronics N.V.</v>
      </c>
      <c r="C583" t="str">
        <f ca="1"/>
        <v>STM</v>
      </c>
      <c r="D583" t="str">
        <f ca="1"/>
        <v>04 Manufacturing</v>
      </c>
      <c r="E583" t="str">
        <f ca="1"/>
        <v>Semiconductors &amp; Related Devices</v>
      </c>
      <c r="F583" t="str">
        <f ca="1"/>
        <v>3674</v>
      </c>
      <c r="G583" t="str">
        <f ca="1"/>
        <v>WTC SCHIPHOL AIRPORT SCHIPHOL BOULEVARD 265 SCHIPHOL AIRPORT, P7 1118BH</v>
      </c>
      <c r="H583">
        <f ca="1"/>
        <v>2020</v>
      </c>
      <c r="I583" t="str">
        <f ca="1"/>
        <v>FY</v>
      </c>
      <c r="J583">
        <f ca="1"/>
        <v>27.761644</v>
      </c>
      <c r="K583" t="str">
        <f ca="1"/>
        <v/>
      </c>
      <c r="L583" t="str">
        <f ca="1"/>
        <v/>
      </c>
      <c r="M583" t="str">
        <f ca="1"/>
        <v/>
      </c>
      <c r="N583" t="str">
        <f ca="1"/>
        <v/>
      </c>
      <c r="O583" t="str">
        <f ca="1"/>
        <v/>
      </c>
      <c r="P583" t="str">
        <f ca="1"/>
        <v/>
      </c>
      <c r="Q583" t="str">
        <f ca="1"/>
        <v/>
      </c>
      <c r="R583" t="str">
        <f ca="1"/>
        <v/>
      </c>
      <c r="S583" t="str">
        <f ca="1"/>
        <v/>
      </c>
      <c r="T583" t="str">
        <f ca="1"/>
        <v/>
      </c>
      <c r="U583" t="str">
        <f ca="1"/>
        <v/>
      </c>
      <c r="V583" t="str">
        <f ca="1"/>
        <v/>
      </c>
      <c r="W583" t="str">
        <f ca="1"/>
        <v/>
      </c>
      <c r="X583" t="str">
        <f ca="1"/>
        <v/>
      </c>
      <c r="Y583" t="str">
        <f ca="1"/>
        <v/>
      </c>
      <c r="Z583" t="str">
        <f ca="1"/>
        <v/>
      </c>
      <c r="AA583" t="str">
        <f ca="1"/>
        <v/>
      </c>
      <c r="AB583" t="str">
        <f ca="1"/>
        <v/>
      </c>
      <c r="AC583" t="str">
        <f ca="1"/>
        <v/>
      </c>
      <c r="AD583" t="str">
        <f ca="1"/>
        <v/>
      </c>
      <c r="AE583" t="str">
        <f ca="1"/>
        <v/>
      </c>
      <c r="AF583" t="str">
        <f ca="1"/>
        <v/>
      </c>
      <c r="AG583" t="str">
        <f ca="1"/>
        <v/>
      </c>
      <c r="AH583" t="str">
        <f ca="1"/>
        <v/>
      </c>
      <c r="AI583" t="str">
        <f ca="1"/>
        <v/>
      </c>
      <c r="AJ583" t="str">
        <f ca="1"/>
        <v/>
      </c>
      <c r="AK583" t="str">
        <f ca="1"/>
        <v/>
      </c>
      <c r="AL583" t="str">
        <f ca="1"/>
        <v/>
      </c>
      <c r="AM583" t="str">
        <f ca="1"/>
        <v/>
      </c>
      <c r="AN583" t="str">
        <f ca="1"/>
        <v/>
      </c>
      <c r="AO583" t="str">
        <f ca="1"/>
        <v/>
      </c>
      <c r="AP583" t="str">
        <f ca="1"/>
        <v/>
      </c>
      <c r="AQ583" t="str">
        <f ca="1"/>
        <v/>
      </c>
      <c r="AR583" t="str">
        <f ca="1"/>
        <v/>
      </c>
      <c r="AS583" t="str">
        <f ca="1"/>
        <v/>
      </c>
      <c r="AT583" t="str">
        <f ca="1"/>
        <v/>
      </c>
      <c r="AU583" t="str">
        <f ca="1"/>
        <v/>
      </c>
      <c r="AV583" t="str">
        <f ca="1"/>
        <v/>
      </c>
      <c r="AW583" t="str">
        <f ca="1"/>
        <v/>
      </c>
      <c r="AX583" t="str">
        <f ca="1"/>
        <v/>
      </c>
      <c r="AY583" t="str">
        <f ca="1"/>
        <v/>
      </c>
      <c r="AZ583" t="str">
        <f ca="1"/>
        <v/>
      </c>
      <c r="BA583" t="str">
        <f ca="1"/>
        <v/>
      </c>
      <c r="BB583" t="str">
        <f ca="1"/>
        <v/>
      </c>
      <c r="BC583" t="str">
        <f ca="1"/>
        <v/>
      </c>
      <c r="BD583" t="str">
        <f ca="1"/>
        <v/>
      </c>
      <c r="BE583" t="str">
        <f ca="1"/>
        <v/>
      </c>
      <c r="BF583" t="str">
        <f ca="1"/>
        <v/>
      </c>
      <c r="BG583" t="str">
        <f ca="1"/>
        <v/>
      </c>
      <c r="BH583" t="str">
        <f ca="1"/>
        <v/>
      </c>
      <c r="BI583" t="str">
        <f ca="1"/>
        <v/>
      </c>
      <c r="BJ583" t="str">
        <f ca="1"/>
        <v/>
      </c>
      <c r="BK583" t="str">
        <f ca="1"/>
        <v/>
      </c>
      <c r="BL583" t="str">
        <f ca="1"/>
        <v/>
      </c>
      <c r="BM583" t="str">
        <f ca="1"/>
        <v/>
      </c>
      <c r="BN583" t="str">
        <f ca="1"/>
        <v/>
      </c>
      <c r="BO583" t="str">
        <f ca="1"/>
        <v/>
      </c>
      <c r="BP583" t="str">
        <f ca="1"/>
        <v/>
      </c>
      <c r="BQ583" t="str">
        <f ca="1"/>
        <v/>
      </c>
      <c r="BR583" t="str">
        <f ca="1"/>
        <v/>
      </c>
      <c r="BS583" t="str">
        <f ca="1"/>
        <v/>
      </c>
    </row>
    <row r="584" spans="1:71" x14ac:dyDescent="0.3">
      <c r="A584">
        <f ca="1"/>
        <v>932787</v>
      </c>
      <c r="B584" t="str">
        <f ca="1"/>
        <v>STMicroelectronics N.V.</v>
      </c>
      <c r="C584" t="str">
        <f ca="1"/>
        <v>STM</v>
      </c>
      <c r="D584" t="str">
        <f ca="1"/>
        <v>04 Manufacturing</v>
      </c>
      <c r="E584" t="str">
        <f ca="1"/>
        <v>Semiconductors &amp; Related Devices</v>
      </c>
      <c r="F584" t="str">
        <f ca="1"/>
        <v>3674</v>
      </c>
      <c r="G584" t="str">
        <f ca="1"/>
        <v>WTC SCHIPHOL AIRPORT SCHIPHOL BOULEVARD 265 SCHIPHOL AIRPORT, P7 1118BH</v>
      </c>
      <c r="H584">
        <f ca="1"/>
        <v>2019</v>
      </c>
      <c r="I584" t="str">
        <f ca="1"/>
        <v>FY</v>
      </c>
      <c r="J584">
        <f ca="1"/>
        <v>17.115176000000002</v>
      </c>
      <c r="K584" t="str">
        <f ca="1"/>
        <v/>
      </c>
      <c r="L584" t="str">
        <f ca="1"/>
        <v/>
      </c>
      <c r="M584" t="str">
        <f ca="1"/>
        <v/>
      </c>
      <c r="N584" t="str">
        <f ca="1"/>
        <v/>
      </c>
      <c r="O584" t="str">
        <f ca="1"/>
        <v/>
      </c>
      <c r="P584" t="str">
        <f ca="1"/>
        <v/>
      </c>
      <c r="Q584" t="str">
        <f ca="1"/>
        <v/>
      </c>
      <c r="R584" t="str">
        <f ca="1"/>
        <v/>
      </c>
      <c r="S584" t="str">
        <f ca="1"/>
        <v/>
      </c>
      <c r="T584" t="str">
        <f ca="1"/>
        <v/>
      </c>
      <c r="U584" t="str">
        <f ca="1"/>
        <v/>
      </c>
      <c r="V584" t="str">
        <f ca="1"/>
        <v/>
      </c>
      <c r="W584" t="str">
        <f ca="1"/>
        <v/>
      </c>
      <c r="X584" t="str">
        <f ca="1"/>
        <v/>
      </c>
      <c r="Y584" t="str">
        <f ca="1"/>
        <v/>
      </c>
      <c r="Z584" t="str">
        <f ca="1"/>
        <v/>
      </c>
      <c r="AA584" t="str">
        <f ca="1"/>
        <v/>
      </c>
      <c r="AB584" t="str">
        <f ca="1"/>
        <v/>
      </c>
      <c r="AC584" t="str">
        <f ca="1"/>
        <v/>
      </c>
      <c r="AD584" t="str">
        <f ca="1"/>
        <v/>
      </c>
      <c r="AE584" t="str">
        <f ca="1"/>
        <v/>
      </c>
      <c r="AF584" t="str">
        <f ca="1"/>
        <v/>
      </c>
      <c r="AG584" t="str">
        <f ca="1"/>
        <v/>
      </c>
      <c r="AH584" t="str">
        <f ca="1"/>
        <v/>
      </c>
      <c r="AI584" t="str">
        <f ca="1"/>
        <v/>
      </c>
      <c r="AJ584" t="str">
        <f ca="1"/>
        <v/>
      </c>
      <c r="AK584" t="str">
        <f ca="1"/>
        <v/>
      </c>
      <c r="AL584" t="str">
        <f ca="1"/>
        <v/>
      </c>
      <c r="AM584" t="str">
        <f ca="1"/>
        <v/>
      </c>
      <c r="AN584" t="str">
        <f ca="1"/>
        <v/>
      </c>
      <c r="AO584" t="str">
        <f ca="1"/>
        <v/>
      </c>
      <c r="AP584" t="str">
        <f ca="1"/>
        <v/>
      </c>
      <c r="AQ584" t="str">
        <f ca="1"/>
        <v/>
      </c>
      <c r="AR584" t="str">
        <f ca="1"/>
        <v/>
      </c>
      <c r="AS584" t="str">
        <f ca="1"/>
        <v/>
      </c>
      <c r="AT584" t="str">
        <f ca="1"/>
        <v/>
      </c>
      <c r="AU584" t="str">
        <f ca="1"/>
        <v/>
      </c>
      <c r="AV584" t="str">
        <f ca="1"/>
        <v/>
      </c>
      <c r="AW584" t="str">
        <f ca="1"/>
        <v/>
      </c>
      <c r="AX584" t="str">
        <f ca="1"/>
        <v/>
      </c>
      <c r="AY584" t="str">
        <f ca="1"/>
        <v/>
      </c>
      <c r="AZ584" t="str">
        <f ca="1"/>
        <v/>
      </c>
      <c r="BA584" t="str">
        <f ca="1"/>
        <v/>
      </c>
      <c r="BB584" t="str">
        <f ca="1"/>
        <v/>
      </c>
      <c r="BC584" t="str">
        <f ca="1"/>
        <v/>
      </c>
      <c r="BD584" t="str">
        <f ca="1"/>
        <v/>
      </c>
      <c r="BE584" t="str">
        <f ca="1"/>
        <v/>
      </c>
      <c r="BF584" t="str">
        <f ca="1"/>
        <v/>
      </c>
      <c r="BG584" t="str">
        <f ca="1"/>
        <v/>
      </c>
      <c r="BH584" t="str">
        <f ca="1"/>
        <v/>
      </c>
      <c r="BI584" t="str">
        <f ca="1"/>
        <v/>
      </c>
      <c r="BJ584" t="str">
        <f ca="1"/>
        <v/>
      </c>
      <c r="BK584" t="str">
        <f ca="1"/>
        <v/>
      </c>
      <c r="BL584" t="str">
        <f ca="1"/>
        <v/>
      </c>
      <c r="BM584" t="str">
        <f ca="1"/>
        <v/>
      </c>
      <c r="BN584" t="str">
        <f ca="1"/>
        <v/>
      </c>
      <c r="BO584" t="str">
        <f ca="1"/>
        <v/>
      </c>
      <c r="BP584" t="str">
        <f ca="1"/>
        <v/>
      </c>
      <c r="BQ584" t="str">
        <f ca="1"/>
        <v/>
      </c>
      <c r="BR584" t="str">
        <f ca="1"/>
        <v/>
      </c>
      <c r="BS584" t="str">
        <f ca="1"/>
        <v/>
      </c>
    </row>
    <row r="585" spans="1:71" x14ac:dyDescent="0.3">
      <c r="A585">
        <f ca="1"/>
        <v>932787</v>
      </c>
      <c r="B585" t="str">
        <f ca="1"/>
        <v>STMicroelectronics N.V.</v>
      </c>
      <c r="C585" t="str">
        <f ca="1"/>
        <v>STM</v>
      </c>
      <c r="D585" t="str">
        <f ca="1"/>
        <v>04 Manufacturing</v>
      </c>
      <c r="E585" t="str">
        <f ca="1"/>
        <v>Semiconductors &amp; Related Devices</v>
      </c>
      <c r="F585" t="str">
        <f ca="1"/>
        <v>3674</v>
      </c>
      <c r="G585" t="str">
        <f ca="1"/>
        <v>WTC SCHIPHOL AIRPORT SCHIPHOL BOULEVARD 265 SCHIPHOL AIRPORT, P7 1118BH</v>
      </c>
      <c r="H585">
        <f ca="1"/>
        <v>2018</v>
      </c>
      <c r="I585" t="str">
        <f ca="1"/>
        <v>FY</v>
      </c>
      <c r="J585">
        <f ca="1"/>
        <v>19.006177999999998</v>
      </c>
      <c r="K585" t="str">
        <f ca="1"/>
        <v/>
      </c>
      <c r="L585" t="str">
        <f ca="1"/>
        <v/>
      </c>
      <c r="M585" t="str">
        <f ca="1"/>
        <v/>
      </c>
      <c r="N585" t="str">
        <f ca="1"/>
        <v/>
      </c>
      <c r="O585" t="str">
        <f ca="1"/>
        <v/>
      </c>
      <c r="P585" t="str">
        <f ca="1"/>
        <v/>
      </c>
      <c r="Q585" t="str">
        <f ca="1"/>
        <v/>
      </c>
      <c r="R585" t="str">
        <f ca="1"/>
        <v/>
      </c>
      <c r="S585" t="str">
        <f ca="1"/>
        <v/>
      </c>
      <c r="T585" t="str">
        <f ca="1"/>
        <v/>
      </c>
      <c r="U585" t="str">
        <f ca="1"/>
        <v/>
      </c>
      <c r="V585" t="str">
        <f ca="1"/>
        <v/>
      </c>
      <c r="W585" t="str">
        <f ca="1"/>
        <v/>
      </c>
      <c r="X585" t="str">
        <f ca="1"/>
        <v/>
      </c>
      <c r="Y585" t="str">
        <f ca="1"/>
        <v/>
      </c>
      <c r="Z585" t="str">
        <f ca="1"/>
        <v/>
      </c>
      <c r="AA585" t="str">
        <f ca="1"/>
        <v/>
      </c>
      <c r="AB585" t="str">
        <f ca="1"/>
        <v/>
      </c>
      <c r="AC585" t="str">
        <f ca="1"/>
        <v/>
      </c>
      <c r="AD585" t="str">
        <f ca="1"/>
        <v/>
      </c>
      <c r="AE585" t="str">
        <f ca="1"/>
        <v/>
      </c>
      <c r="AF585" t="str">
        <f ca="1"/>
        <v/>
      </c>
      <c r="AG585" t="str">
        <f ca="1"/>
        <v/>
      </c>
      <c r="AH585" t="str">
        <f ca="1"/>
        <v/>
      </c>
      <c r="AI585" t="str">
        <f ca="1"/>
        <v/>
      </c>
      <c r="AJ585" t="str">
        <f ca="1"/>
        <v/>
      </c>
      <c r="AK585" t="str">
        <f ca="1"/>
        <v/>
      </c>
      <c r="AL585" t="str">
        <f ca="1"/>
        <v/>
      </c>
      <c r="AM585" t="str">
        <f ca="1"/>
        <v/>
      </c>
      <c r="AN585" t="str">
        <f ca="1"/>
        <v/>
      </c>
      <c r="AO585" t="str">
        <f ca="1"/>
        <v/>
      </c>
      <c r="AP585" t="str">
        <f ca="1"/>
        <v/>
      </c>
      <c r="AQ585" t="str">
        <f ca="1"/>
        <v/>
      </c>
      <c r="AR585" t="str">
        <f ca="1"/>
        <v/>
      </c>
      <c r="AS585" t="str">
        <f ca="1"/>
        <v/>
      </c>
      <c r="AT585" t="str">
        <f ca="1"/>
        <v/>
      </c>
      <c r="AU585" t="str">
        <f ca="1"/>
        <v/>
      </c>
      <c r="AV585" t="str">
        <f ca="1"/>
        <v/>
      </c>
      <c r="AW585" t="str">
        <f ca="1"/>
        <v/>
      </c>
      <c r="AX585" t="str">
        <f ca="1"/>
        <v/>
      </c>
      <c r="AY585" t="str">
        <f ca="1"/>
        <v/>
      </c>
      <c r="AZ585" t="str">
        <f ca="1"/>
        <v/>
      </c>
      <c r="BA585" t="str">
        <f ca="1"/>
        <v/>
      </c>
      <c r="BB585" t="str">
        <f ca="1"/>
        <v/>
      </c>
      <c r="BC585" t="str">
        <f ca="1"/>
        <v/>
      </c>
      <c r="BD585" t="str">
        <f ca="1"/>
        <v/>
      </c>
      <c r="BE585" t="str">
        <f ca="1"/>
        <v/>
      </c>
      <c r="BF585" t="str">
        <f ca="1"/>
        <v/>
      </c>
      <c r="BG585" t="str">
        <f ca="1"/>
        <v/>
      </c>
      <c r="BH585" t="str">
        <f ca="1"/>
        <v/>
      </c>
      <c r="BI585" t="str">
        <f ca="1"/>
        <v/>
      </c>
      <c r="BJ585" t="str">
        <f ca="1"/>
        <v/>
      </c>
      <c r="BK585" t="str">
        <f ca="1"/>
        <v/>
      </c>
      <c r="BL585" t="str">
        <f ca="1"/>
        <v/>
      </c>
      <c r="BM585" t="str">
        <f ca="1"/>
        <v/>
      </c>
      <c r="BN585" t="str">
        <f ca="1"/>
        <v/>
      </c>
      <c r="BO585" t="str">
        <f ca="1"/>
        <v/>
      </c>
      <c r="BP585" t="str">
        <f ca="1"/>
        <v/>
      </c>
      <c r="BQ585" t="str">
        <f ca="1"/>
        <v/>
      </c>
      <c r="BR585" t="str">
        <f ca="1"/>
        <v/>
      </c>
      <c r="BS585" t="str">
        <f ca="1"/>
        <v/>
      </c>
    </row>
    <row r="586" spans="1:71" x14ac:dyDescent="0.3">
      <c r="A586">
        <f ca="1"/>
        <v>932787</v>
      </c>
      <c r="B586" t="str">
        <f ca="1"/>
        <v>STMicroelectronics N.V.</v>
      </c>
      <c r="C586" t="str">
        <f ca="1"/>
        <v>STM</v>
      </c>
      <c r="D586" t="str">
        <f ca="1"/>
        <v>04 Manufacturing</v>
      </c>
      <c r="E586" t="str">
        <f ca="1"/>
        <v>Semiconductors &amp; Related Devices</v>
      </c>
      <c r="F586" t="str">
        <f ca="1"/>
        <v>3674</v>
      </c>
      <c r="G586" t="str">
        <f ca="1"/>
        <v>WTC SCHIPHOL AIRPORT SCHIPHOL BOULEVARD 265 SCHIPHOL AIRPORT, P7 1118BH</v>
      </c>
      <c r="H586">
        <f ca="1"/>
        <v>2017</v>
      </c>
      <c r="I586" t="str">
        <f ca="1"/>
        <v>FY</v>
      </c>
      <c r="J586">
        <f ca="1"/>
        <v>15.764835</v>
      </c>
      <c r="K586" t="str">
        <f ca="1"/>
        <v/>
      </c>
      <c r="L586" t="str">
        <f ca="1"/>
        <v/>
      </c>
      <c r="M586" t="str">
        <f ca="1"/>
        <v/>
      </c>
      <c r="N586" t="str">
        <f ca="1"/>
        <v/>
      </c>
      <c r="O586" t="str">
        <f ca="1"/>
        <v/>
      </c>
      <c r="P586" t="str">
        <f ca="1"/>
        <v/>
      </c>
      <c r="Q586" t="str">
        <f ca="1"/>
        <v/>
      </c>
      <c r="R586" t="str">
        <f ca="1"/>
        <v/>
      </c>
      <c r="S586" t="str">
        <f ca="1"/>
        <v/>
      </c>
      <c r="T586" t="str">
        <f ca="1"/>
        <v/>
      </c>
      <c r="U586" t="str">
        <f ca="1"/>
        <v/>
      </c>
      <c r="V586" t="str">
        <f ca="1"/>
        <v/>
      </c>
      <c r="W586" t="str">
        <f ca="1"/>
        <v/>
      </c>
      <c r="X586" t="str">
        <f ca="1"/>
        <v/>
      </c>
      <c r="Y586" t="str">
        <f ca="1"/>
        <v/>
      </c>
      <c r="Z586" t="str">
        <f ca="1"/>
        <v/>
      </c>
      <c r="AA586" t="str">
        <f ca="1"/>
        <v/>
      </c>
      <c r="AB586" t="str">
        <f ca="1"/>
        <v/>
      </c>
      <c r="AC586" t="str">
        <f ca="1"/>
        <v/>
      </c>
      <c r="AD586" t="str">
        <f ca="1"/>
        <v/>
      </c>
      <c r="AE586" t="str">
        <f ca="1"/>
        <v/>
      </c>
      <c r="AF586" t="str">
        <f ca="1"/>
        <v/>
      </c>
      <c r="AG586" t="str">
        <f ca="1"/>
        <v/>
      </c>
      <c r="AH586" t="str">
        <f ca="1"/>
        <v/>
      </c>
      <c r="AI586" t="str">
        <f ca="1"/>
        <v/>
      </c>
      <c r="AJ586" t="str">
        <f ca="1"/>
        <v/>
      </c>
      <c r="AK586" t="str">
        <f ca="1"/>
        <v/>
      </c>
      <c r="AL586" t="str">
        <f ca="1"/>
        <v/>
      </c>
      <c r="AM586" t="str">
        <f ca="1"/>
        <v/>
      </c>
      <c r="AN586" t="str">
        <f ca="1"/>
        <v/>
      </c>
      <c r="AO586" t="str">
        <f ca="1"/>
        <v/>
      </c>
      <c r="AP586" t="str">
        <f ca="1"/>
        <v/>
      </c>
      <c r="AQ586" t="str">
        <f ca="1"/>
        <v/>
      </c>
      <c r="AR586" t="str">
        <f ca="1"/>
        <v/>
      </c>
      <c r="AS586" t="str">
        <f ca="1"/>
        <v/>
      </c>
      <c r="AT586" t="str">
        <f ca="1"/>
        <v/>
      </c>
      <c r="AU586" t="str">
        <f ca="1"/>
        <v/>
      </c>
      <c r="AV586" t="str">
        <f ca="1"/>
        <v/>
      </c>
      <c r="AW586" t="str">
        <f ca="1"/>
        <v/>
      </c>
      <c r="AX586" t="str">
        <f ca="1"/>
        <v/>
      </c>
      <c r="AY586" t="str">
        <f ca="1"/>
        <v/>
      </c>
      <c r="AZ586" t="str">
        <f ca="1"/>
        <v/>
      </c>
      <c r="BA586" t="str">
        <f ca="1"/>
        <v/>
      </c>
      <c r="BB586" t="str">
        <f ca="1"/>
        <v/>
      </c>
      <c r="BC586" t="str">
        <f ca="1"/>
        <v/>
      </c>
      <c r="BD586" t="str">
        <f ca="1"/>
        <v/>
      </c>
      <c r="BE586" t="str">
        <f ca="1"/>
        <v/>
      </c>
      <c r="BF586" t="str">
        <f ca="1"/>
        <v/>
      </c>
      <c r="BG586" t="str">
        <f ca="1"/>
        <v/>
      </c>
      <c r="BH586" t="str">
        <f ca="1"/>
        <v/>
      </c>
      <c r="BI586" t="str">
        <f ca="1"/>
        <v/>
      </c>
      <c r="BJ586" t="str">
        <f ca="1"/>
        <v/>
      </c>
      <c r="BK586" t="str">
        <f ca="1"/>
        <v/>
      </c>
      <c r="BL586" t="str">
        <f ca="1"/>
        <v/>
      </c>
      <c r="BM586" t="str">
        <f ca="1"/>
        <v/>
      </c>
      <c r="BN586" t="str">
        <f ca="1"/>
        <v/>
      </c>
      <c r="BO586" t="str">
        <f ca="1"/>
        <v/>
      </c>
      <c r="BP586" t="str">
        <f ca="1"/>
        <v/>
      </c>
      <c r="BQ586" t="str">
        <f ca="1"/>
        <v/>
      </c>
      <c r="BR586" t="str">
        <f ca="1"/>
        <v/>
      </c>
      <c r="BS586" t="str">
        <f ca="1"/>
        <v/>
      </c>
    </row>
    <row r="587" spans="1:71" x14ac:dyDescent="0.3">
      <c r="A587">
        <f ca="1"/>
        <v>4127</v>
      </c>
      <c r="B587" t="str">
        <f ca="1"/>
        <v>SKYWORKS SOLUTIONS, INC.</v>
      </c>
      <c r="C587" t="str">
        <f ca="1"/>
        <v>SWKS</v>
      </c>
      <c r="D587" t="str">
        <f ca="1"/>
        <v>04 Manufacturing</v>
      </c>
      <c r="E587" t="str">
        <f ca="1"/>
        <v>Semiconductors &amp; Related Devices</v>
      </c>
      <c r="F587" t="str">
        <f ca="1"/>
        <v>3674</v>
      </c>
      <c r="G587" t="str">
        <f ca="1"/>
        <v>5260 CALIFORNIA AVENUE IRVINE, CA 92617</v>
      </c>
      <c r="H587">
        <f ca="1"/>
        <v>2026</v>
      </c>
      <c r="I587" t="str">
        <f ca="1"/>
        <v>FY</v>
      </c>
      <c r="J587">
        <f ca="1"/>
        <v>57.446081</v>
      </c>
      <c r="K587" t="str">
        <f ca="1"/>
        <v/>
      </c>
      <c r="L587" t="str">
        <f ca="1"/>
        <v/>
      </c>
      <c r="M587" t="str">
        <f ca="1"/>
        <v/>
      </c>
      <c r="N587" t="str">
        <f ca="1"/>
        <v/>
      </c>
      <c r="O587" t="str">
        <f ca="1"/>
        <v/>
      </c>
      <c r="P587" t="str">
        <f ca="1"/>
        <v/>
      </c>
      <c r="Q587" t="str">
        <f ca="1"/>
        <v/>
      </c>
      <c r="R587" t="str">
        <f ca="1"/>
        <v/>
      </c>
      <c r="S587" t="str">
        <f ca="1"/>
        <v/>
      </c>
      <c r="T587" t="str">
        <f ca="1"/>
        <v/>
      </c>
      <c r="U587" t="str">
        <f ca="1"/>
        <v/>
      </c>
      <c r="V587" t="str">
        <f ca="1"/>
        <v/>
      </c>
      <c r="W587" t="str">
        <f ca="1"/>
        <v/>
      </c>
      <c r="X587" t="str">
        <f ca="1"/>
        <v/>
      </c>
      <c r="Y587" t="str">
        <f ca="1"/>
        <v/>
      </c>
      <c r="Z587" t="str">
        <f ca="1"/>
        <v/>
      </c>
      <c r="AA587" t="str">
        <f ca="1"/>
        <v/>
      </c>
      <c r="AB587" t="str">
        <f ca="1"/>
        <v/>
      </c>
      <c r="AC587" t="str">
        <f ca="1"/>
        <v/>
      </c>
      <c r="AD587" t="str">
        <f ca="1"/>
        <v/>
      </c>
      <c r="AE587" t="str">
        <f ca="1"/>
        <v/>
      </c>
      <c r="AF587" t="str">
        <f ca="1"/>
        <v/>
      </c>
      <c r="AG587" t="str">
        <f ca="1"/>
        <v/>
      </c>
      <c r="AH587" t="str">
        <f ca="1"/>
        <v/>
      </c>
      <c r="AI587" t="str">
        <f ca="1"/>
        <v/>
      </c>
      <c r="AJ587" t="str">
        <f ca="1"/>
        <v/>
      </c>
      <c r="AK587" t="str">
        <f ca="1"/>
        <v/>
      </c>
      <c r="AL587" t="str">
        <f ca="1"/>
        <v/>
      </c>
      <c r="AM587" t="str">
        <f ca="1"/>
        <v/>
      </c>
      <c r="AN587" t="str">
        <f ca="1"/>
        <v/>
      </c>
      <c r="AO587" t="str">
        <f ca="1"/>
        <v/>
      </c>
      <c r="AP587" t="str">
        <f ca="1"/>
        <v/>
      </c>
      <c r="AQ587" t="str">
        <f ca="1"/>
        <v/>
      </c>
      <c r="AR587" t="str">
        <f ca="1"/>
        <v/>
      </c>
      <c r="AS587" t="str">
        <f ca="1"/>
        <v/>
      </c>
      <c r="AT587" t="str">
        <f ca="1"/>
        <v/>
      </c>
      <c r="AU587" t="str">
        <f ca="1"/>
        <v/>
      </c>
      <c r="AV587" t="str">
        <f ca="1"/>
        <v/>
      </c>
      <c r="AW587" t="str">
        <f ca="1"/>
        <v/>
      </c>
      <c r="AX587" t="str">
        <f ca="1"/>
        <v/>
      </c>
      <c r="AY587" t="str">
        <f ca="1"/>
        <v/>
      </c>
      <c r="AZ587" t="str">
        <f ca="1"/>
        <v/>
      </c>
      <c r="BA587" t="str">
        <f ca="1"/>
        <v/>
      </c>
      <c r="BB587" t="str">
        <f ca="1"/>
        <v/>
      </c>
      <c r="BC587" t="str">
        <f ca="1"/>
        <v/>
      </c>
      <c r="BD587" t="str">
        <f ca="1"/>
        <v/>
      </c>
      <c r="BE587" t="str">
        <f ca="1"/>
        <v/>
      </c>
      <c r="BF587" t="str">
        <f ca="1"/>
        <v/>
      </c>
      <c r="BG587" t="str">
        <f ca="1"/>
        <v/>
      </c>
      <c r="BH587" t="str">
        <f ca="1"/>
        <v/>
      </c>
      <c r="BI587" t="str">
        <f ca="1"/>
        <v/>
      </c>
      <c r="BJ587" t="str">
        <f ca="1"/>
        <v/>
      </c>
      <c r="BK587" t="str">
        <f ca="1"/>
        <v/>
      </c>
      <c r="BL587" t="str">
        <f ca="1"/>
        <v/>
      </c>
      <c r="BM587" t="str">
        <f ca="1"/>
        <v/>
      </c>
      <c r="BN587" t="str">
        <f ca="1"/>
        <v/>
      </c>
      <c r="BO587" t="str">
        <f ca="1"/>
        <v/>
      </c>
      <c r="BP587" t="str">
        <f ca="1"/>
        <v/>
      </c>
      <c r="BQ587" t="str">
        <f ca="1"/>
        <v/>
      </c>
      <c r="BR587" t="str">
        <f ca="1"/>
        <v/>
      </c>
      <c r="BS587" t="str">
        <f ca="1"/>
        <v/>
      </c>
    </row>
    <row r="588" spans="1:71" x14ac:dyDescent="0.3">
      <c r="A588">
        <f ca="1"/>
        <v>4127</v>
      </c>
      <c r="B588" t="str">
        <f ca="1"/>
        <v>SKYWORKS SOLUTIONS, INC.</v>
      </c>
      <c r="C588" t="str">
        <f ca="1"/>
        <v>SWKS</v>
      </c>
      <c r="D588" t="str">
        <f ca="1"/>
        <v>04 Manufacturing</v>
      </c>
      <c r="E588" t="str">
        <f ca="1"/>
        <v>Semiconductors &amp; Related Devices</v>
      </c>
      <c r="F588" t="str">
        <f ca="1"/>
        <v>3674</v>
      </c>
      <c r="G588" t="str">
        <f ca="1"/>
        <v>5260 CALIFORNIA AVENUE IRVINE, CA 92617</v>
      </c>
      <c r="H588">
        <f ca="1"/>
        <v>2025</v>
      </c>
      <c r="I588" t="str">
        <f ca="1"/>
        <v>FY</v>
      </c>
      <c r="J588">
        <f ca="1"/>
        <v>68.040871999999993</v>
      </c>
      <c r="K588">
        <f ca="1"/>
        <v>7917000000</v>
      </c>
      <c r="L588">
        <f ca="1"/>
        <v>3077000000</v>
      </c>
      <c r="M588">
        <f ca="1"/>
        <v>1161300000</v>
      </c>
      <c r="N588" t="str">
        <f ca="1"/>
        <v/>
      </c>
      <c r="O588">
        <f ca="1"/>
        <v>754700000</v>
      </c>
      <c r="P588" t="str">
        <f ca="1"/>
        <v/>
      </c>
      <c r="Q588">
        <f ca="1"/>
        <v>1194600000</v>
      </c>
      <c r="R588">
        <f ca="1"/>
        <v>809000000</v>
      </c>
      <c r="S588">
        <f ca="1"/>
        <v>2176700000</v>
      </c>
      <c r="T588">
        <f ca="1"/>
        <v>2159900000</v>
      </c>
      <c r="U588">
        <f ca="1"/>
        <v>1323200000</v>
      </c>
      <c r="V588">
        <f ca="1"/>
        <v>236000000</v>
      </c>
      <c r="W588" t="str">
        <f ca="1"/>
        <v/>
      </c>
      <c r="X588">
        <f ca="1"/>
        <v>499400000</v>
      </c>
      <c r="Y588">
        <f ca="1"/>
        <v>496400000</v>
      </c>
      <c r="Z588">
        <f ca="1"/>
        <v>5757100000</v>
      </c>
      <c r="AA588" t="str">
        <f ca="1"/>
        <v/>
      </c>
      <c r="AB588">
        <f ca="1"/>
        <v>5656900000</v>
      </c>
      <c r="AC588">
        <f ca="1"/>
        <v>37200000</v>
      </c>
      <c r="AD588">
        <f ca="1"/>
        <v>148700000</v>
      </c>
      <c r="AE588">
        <f ca="1"/>
        <v>1682100000</v>
      </c>
      <c r="AF588">
        <f ca="1"/>
        <v>4086900000</v>
      </c>
      <c r="AG588" t="str">
        <f ca="1"/>
        <v/>
      </c>
      <c r="AH588">
        <f ca="1"/>
        <v>500000000</v>
      </c>
      <c r="AI588">
        <f ca="1"/>
        <v>785500000</v>
      </c>
      <c r="AJ588">
        <f ca="1"/>
        <v>1182100000</v>
      </c>
      <c r="AK588">
        <f ca="1"/>
        <v>49600000</v>
      </c>
      <c r="AL588">
        <f ca="1"/>
        <v>477100000</v>
      </c>
      <c r="AM588">
        <f ca="1"/>
        <v>27100000</v>
      </c>
      <c r="AN588" t="str">
        <f ca="1"/>
        <v/>
      </c>
      <c r="AO588">
        <f ca="1"/>
        <v>1300800000</v>
      </c>
      <c r="AP588" t="str">
        <f ca="1"/>
        <v/>
      </c>
      <c r="AQ588" t="str">
        <f ca="1"/>
        <v/>
      </c>
      <c r="AR588" t="str">
        <f ca="1"/>
        <v/>
      </c>
      <c r="AS588">
        <f ca="1"/>
        <v>-234000000</v>
      </c>
      <c r="AT588">
        <f ca="1"/>
        <v>-1274100000</v>
      </c>
      <c r="AU588" t="str">
        <f ca="1"/>
        <v/>
      </c>
      <c r="AV588" t="str">
        <f ca="1"/>
        <v/>
      </c>
      <c r="AW588">
        <f ca="1"/>
        <v>3.09</v>
      </c>
      <c r="AX588">
        <f ca="1"/>
        <v>769750000</v>
      </c>
      <c r="AY588">
        <f ca="1"/>
        <v>0.12234211749737001</v>
      </c>
      <c r="AZ588">
        <f ca="1"/>
        <v>553800000</v>
      </c>
      <c r="BA588">
        <f ca="1"/>
        <v>553800000</v>
      </c>
      <c r="BB588">
        <f ca="1"/>
        <v>0.13550612934008699</v>
      </c>
      <c r="BC588">
        <f ca="1"/>
        <v>0.318285252881157</v>
      </c>
      <c r="BD588" t="str">
        <f ca="1"/>
        <v/>
      </c>
      <c r="BE588">
        <f ca="1"/>
        <v>0.41158335168465099</v>
      </c>
      <c r="BF588" t="str">
        <f ca="1"/>
        <v/>
      </c>
      <c r="BG588">
        <f ca="1"/>
        <v>0.516218264494127</v>
      </c>
      <c r="BH588">
        <f ca="1"/>
        <v>-5.7256110988769003E-2</v>
      </c>
      <c r="BI588" t="str">
        <f ca="1"/>
        <v/>
      </c>
      <c r="BJ588" t="str">
        <f ca="1"/>
        <v/>
      </c>
      <c r="BK588">
        <f ca="1"/>
        <v>0.19219946658836801</v>
      </c>
      <c r="BL588">
        <f ca="1"/>
        <v>0.27281798661109002</v>
      </c>
      <c r="BM588">
        <f ca="1"/>
        <v>20.435424354243501</v>
      </c>
      <c r="BN588">
        <f ca="1"/>
        <v>0.87764510278113705</v>
      </c>
      <c r="BO588">
        <f ca="1"/>
        <v>1.7550634824667499</v>
      </c>
      <c r="BP588">
        <f ca="1"/>
        <v>22.019699676375399</v>
      </c>
      <c r="BQ588">
        <f ca="1"/>
        <v>8.2871584651994901E-2</v>
      </c>
      <c r="BR588" t="str">
        <f ca="1"/>
        <v/>
      </c>
      <c r="BS588">
        <f ca="1"/>
        <v>3.6519479335081901E-8</v>
      </c>
    </row>
    <row r="589" spans="1:71" x14ac:dyDescent="0.3">
      <c r="A589">
        <f ca="1"/>
        <v>4127</v>
      </c>
      <c r="B589" t="str">
        <f ca="1"/>
        <v>SKYWORKS SOLUTIONS, INC.</v>
      </c>
      <c r="C589" t="str">
        <f ca="1"/>
        <v>SWKS</v>
      </c>
      <c r="D589" t="str">
        <f ca="1"/>
        <v>04 Manufacturing</v>
      </c>
      <c r="E589" t="str">
        <f ca="1"/>
        <v>Semiconductors &amp; Related Devices</v>
      </c>
      <c r="F589" t="str">
        <f ca="1"/>
        <v>3674</v>
      </c>
      <c r="G589" t="str">
        <f ca="1"/>
        <v>5260 CALIFORNIA AVENUE IRVINE, CA 92617</v>
      </c>
      <c r="H589">
        <f ca="1"/>
        <v>2024</v>
      </c>
      <c r="I589" t="str">
        <f ca="1"/>
        <v>FY</v>
      </c>
      <c r="J589">
        <f ca="1"/>
        <v>93.434207000000001</v>
      </c>
      <c r="K589">
        <f ca="1"/>
        <v>8283300000</v>
      </c>
      <c r="L589">
        <f ca="1"/>
        <v>3341000000</v>
      </c>
      <c r="M589">
        <f ca="1"/>
        <v>1368600000</v>
      </c>
      <c r="N589" t="str">
        <f ca="1"/>
        <v/>
      </c>
      <c r="O589">
        <f ca="1"/>
        <v>784800000</v>
      </c>
      <c r="P589" t="str">
        <f ca="1"/>
        <v/>
      </c>
      <c r="Q589">
        <f ca="1"/>
        <v>1280300000</v>
      </c>
      <c r="R589">
        <f ca="1"/>
        <v>900500000</v>
      </c>
      <c r="S589">
        <f ca="1"/>
        <v>2176700000</v>
      </c>
      <c r="T589">
        <f ca="1"/>
        <v>1946600000</v>
      </c>
      <c r="U589">
        <f ca="1"/>
        <v>602700000</v>
      </c>
      <c r="V589">
        <f ca="1"/>
        <v>171800000</v>
      </c>
      <c r="W589" t="str">
        <f ca="1"/>
        <v/>
      </c>
      <c r="X589">
        <f ca="1"/>
        <v>0</v>
      </c>
      <c r="Y589">
        <f ca="1"/>
        <v>994300000</v>
      </c>
      <c r="Z589">
        <f ca="1"/>
        <v>6336700000</v>
      </c>
      <c r="AA589" t="str">
        <f ca="1"/>
        <v/>
      </c>
      <c r="AB589">
        <f ca="1"/>
        <v>6032900000</v>
      </c>
      <c r="AC589">
        <f ca="1"/>
        <v>40000000</v>
      </c>
      <c r="AD589">
        <f ca="1"/>
        <v>159900000</v>
      </c>
      <c r="AE589">
        <f ca="1"/>
        <v>1720800000</v>
      </c>
      <c r="AF589">
        <f ca="1"/>
        <v>4178000000</v>
      </c>
      <c r="AG589" t="str">
        <f ca="1"/>
        <v/>
      </c>
      <c r="AH589">
        <f ca="1"/>
        <v>637400000</v>
      </c>
      <c r="AI589">
        <f ca="1"/>
        <v>631700000</v>
      </c>
      <c r="AJ589">
        <f ca="1"/>
        <v>1083400000</v>
      </c>
      <c r="AK589">
        <f ca="1"/>
        <v>40400000</v>
      </c>
      <c r="AL589">
        <f ca="1"/>
        <v>596000000</v>
      </c>
      <c r="AM589">
        <f ca="1"/>
        <v>30700000</v>
      </c>
      <c r="AN589" t="str">
        <f ca="1"/>
        <v/>
      </c>
      <c r="AO589">
        <f ca="1"/>
        <v>1824700000</v>
      </c>
      <c r="AP589" t="str">
        <f ca="1"/>
        <v/>
      </c>
      <c r="AQ589" t="str">
        <f ca="1"/>
        <v/>
      </c>
      <c r="AR589" t="str">
        <f ca="1"/>
        <v/>
      </c>
      <c r="AS589">
        <f ca="1"/>
        <v>-355900000</v>
      </c>
      <c r="AT589">
        <f ca="1"/>
        <v>-819000000</v>
      </c>
      <c r="AU589" t="str">
        <f ca="1"/>
        <v/>
      </c>
      <c r="AV589" t="str">
        <f ca="1"/>
        <v/>
      </c>
      <c r="AW589">
        <f ca="1"/>
        <v>3.72</v>
      </c>
      <c r="AX589">
        <f ca="1"/>
        <v>952250000</v>
      </c>
      <c r="AY589">
        <f ca="1"/>
        <v>0.152561033987554</v>
      </c>
      <c r="AZ589">
        <f ca="1"/>
        <v>667100000</v>
      </c>
      <c r="BA589">
        <f ca="1"/>
        <v>667100000</v>
      </c>
      <c r="BB589">
        <f ca="1"/>
        <v>0.15966969842029699</v>
      </c>
      <c r="BC589">
        <f ca="1"/>
        <v>0.43674006701771201</v>
      </c>
      <c r="BD589" t="str">
        <f ca="1"/>
        <v/>
      </c>
      <c r="BE589">
        <f ca="1"/>
        <v>0.41187170895165098</v>
      </c>
      <c r="BF589" t="str">
        <f ca="1"/>
        <v/>
      </c>
      <c r="BG589">
        <f ca="1"/>
        <v>0.50438834763922602</v>
      </c>
      <c r="BH589">
        <f ca="1"/>
        <v>-8.5184298707515593E-2</v>
      </c>
      <c r="BI589" t="str">
        <f ca="1"/>
        <v/>
      </c>
      <c r="BJ589" t="str">
        <f ca="1"/>
        <v/>
      </c>
      <c r="BK589">
        <f ca="1"/>
        <v>0.15119674485399701</v>
      </c>
      <c r="BL589">
        <f ca="1"/>
        <v>0.23500295775838101</v>
      </c>
      <c r="BM589">
        <f ca="1"/>
        <v>21.7296416938111</v>
      </c>
      <c r="BN589">
        <f ca="1"/>
        <v>2.2707814833250399</v>
      </c>
      <c r="BO589">
        <f ca="1"/>
        <v>4.2412477185996398</v>
      </c>
      <c r="BP589">
        <f ca="1"/>
        <v>25.116722311827999</v>
      </c>
      <c r="BQ589">
        <f ca="1"/>
        <v>9.4055265358940807E-2</v>
      </c>
      <c r="BR589" t="str">
        <f ca="1"/>
        <v/>
      </c>
      <c r="BS589">
        <f ca="1"/>
        <v>5.48511449240141E-8</v>
      </c>
    </row>
    <row r="590" spans="1:71" x14ac:dyDescent="0.3">
      <c r="A590">
        <f ca="1"/>
        <v>4127</v>
      </c>
      <c r="B590" t="str">
        <f ca="1"/>
        <v>SKYWORKS SOLUTIONS, INC.</v>
      </c>
      <c r="C590" t="str">
        <f ca="1"/>
        <v>SWKS</v>
      </c>
      <c r="D590" t="str">
        <f ca="1"/>
        <v>04 Manufacturing</v>
      </c>
      <c r="E590" t="str">
        <f ca="1"/>
        <v>Semiconductors &amp; Related Devices</v>
      </c>
      <c r="F590" t="str">
        <f ca="1"/>
        <v>3674</v>
      </c>
      <c r="G590" t="str">
        <f ca="1"/>
        <v>5260 CALIFORNIA AVENUE IRVINE, CA 92617</v>
      </c>
      <c r="H590">
        <f ca="1"/>
        <v>2023</v>
      </c>
      <c r="I590" t="str">
        <f ca="1"/>
        <v>FY</v>
      </c>
      <c r="J590">
        <f ca="1"/>
        <v>95.641077999999993</v>
      </c>
      <c r="K590">
        <f ca="1"/>
        <v>8426700000</v>
      </c>
      <c r="L590">
        <f ca="1"/>
        <v>3179500000</v>
      </c>
      <c r="M590">
        <f ca="1"/>
        <v>718800000</v>
      </c>
      <c r="N590" t="str">
        <f ca="1"/>
        <v/>
      </c>
      <c r="O590">
        <f ca="1"/>
        <v>1119700000</v>
      </c>
      <c r="P590" t="str">
        <f ca="1"/>
        <v/>
      </c>
      <c r="Q590">
        <f ca="1"/>
        <v>1390100000</v>
      </c>
      <c r="R590">
        <f ca="1"/>
        <v>1222100000</v>
      </c>
      <c r="S590">
        <f ca="1"/>
        <v>2176700000</v>
      </c>
      <c r="T590">
        <f ca="1"/>
        <v>2344000000</v>
      </c>
      <c r="U590">
        <f ca="1"/>
        <v>955700000</v>
      </c>
      <c r="V590">
        <f ca="1"/>
        <v>159200000</v>
      </c>
      <c r="W590" t="str">
        <f ca="1"/>
        <v/>
      </c>
      <c r="X590">
        <f ca="1"/>
        <v>299400000</v>
      </c>
      <c r="Y590">
        <f ca="1"/>
        <v>992900000</v>
      </c>
      <c r="Z590">
        <f ca="1"/>
        <v>6082700000</v>
      </c>
      <c r="AA590" t="str">
        <f ca="1"/>
        <v/>
      </c>
      <c r="AB590">
        <f ca="1"/>
        <v>5876000000</v>
      </c>
      <c r="AC590">
        <f ca="1"/>
        <v>39900000</v>
      </c>
      <c r="AD590">
        <f ca="1"/>
        <v>159500000</v>
      </c>
      <c r="AE590">
        <f ca="1"/>
        <v>2107300000</v>
      </c>
      <c r="AF590" t="str">
        <f ca="1"/>
        <v/>
      </c>
      <c r="AG590" t="str">
        <f ca="1"/>
        <v/>
      </c>
      <c r="AH590">
        <f ca="1"/>
        <v>1125000000</v>
      </c>
      <c r="AI590">
        <f ca="1"/>
        <v>606800000</v>
      </c>
      <c r="AJ590">
        <f ca="1"/>
        <v>982300000</v>
      </c>
      <c r="AK590">
        <f ca="1"/>
        <v>96000000</v>
      </c>
      <c r="AL590">
        <f ca="1"/>
        <v>982800000</v>
      </c>
      <c r="AM590">
        <f ca="1"/>
        <v>64400000</v>
      </c>
      <c r="AN590" t="str">
        <f ca="1"/>
        <v/>
      </c>
      <c r="AO590">
        <f ca="1"/>
        <v>1856400000</v>
      </c>
      <c r="AP590" t="str">
        <f ca="1"/>
        <v/>
      </c>
      <c r="AQ590" t="str">
        <f ca="1"/>
        <v/>
      </c>
      <c r="AR590" t="str">
        <f ca="1"/>
        <v/>
      </c>
      <c r="AS590">
        <f ca="1"/>
        <v>-224400000</v>
      </c>
      <c r="AT590">
        <f ca="1"/>
        <v>-1479200000</v>
      </c>
      <c r="AU590" t="str">
        <f ca="1"/>
        <v/>
      </c>
      <c r="AV590" t="str">
        <f ca="1"/>
        <v/>
      </c>
      <c r="AW590">
        <f ca="1"/>
        <v>6.17</v>
      </c>
      <c r="AX590">
        <f ca="1"/>
        <v>1165900000</v>
      </c>
      <c r="AY590" t="str">
        <f ca="1"/>
        <v/>
      </c>
      <c r="AZ590">
        <f ca="1"/>
        <v>1143200000</v>
      </c>
      <c r="BA590">
        <f ca="1"/>
        <v>1143200000</v>
      </c>
      <c r="BB590" t="str">
        <f ca="1"/>
        <v/>
      </c>
      <c r="BC590" t="str">
        <f ca="1"/>
        <v/>
      </c>
      <c r="BD590" t="str">
        <f ca="1"/>
        <v/>
      </c>
      <c r="BE590" t="str">
        <f ca="1"/>
        <v/>
      </c>
      <c r="BF590" t="str">
        <f ca="1"/>
        <v/>
      </c>
      <c r="BG590" t="str">
        <f ca="1"/>
        <v/>
      </c>
      <c r="BH590" t="str">
        <f ca="1"/>
        <v/>
      </c>
      <c r="BI590" t="str">
        <f ca="1"/>
        <v/>
      </c>
      <c r="BJ590" t="str">
        <f ca="1"/>
        <v/>
      </c>
      <c r="BK590" t="str">
        <f ca="1"/>
        <v/>
      </c>
      <c r="BL590">
        <f ca="1"/>
        <v>0.27816345663189601</v>
      </c>
      <c r="BM590">
        <f ca="1"/>
        <v>17.751552795031099</v>
      </c>
      <c r="BN590">
        <f ca="1"/>
        <v>0.75211886575285103</v>
      </c>
      <c r="BO590">
        <f ca="1"/>
        <v>2.1552788531966098</v>
      </c>
      <c r="BP590">
        <f ca="1"/>
        <v>15.500985089141</v>
      </c>
      <c r="BQ590">
        <f ca="1"/>
        <v>0.161572985680701</v>
      </c>
      <c r="BR590" t="str">
        <f ca="1"/>
        <v/>
      </c>
      <c r="BS590">
        <f ca="1"/>
        <v>9.7013735883735801E-8</v>
      </c>
    </row>
    <row r="591" spans="1:71" x14ac:dyDescent="0.3">
      <c r="A591">
        <f ca="1"/>
        <v>4127</v>
      </c>
      <c r="B591" t="str">
        <f ca="1"/>
        <v>SKYWORKS SOLUTIONS, INC.</v>
      </c>
      <c r="C591" t="str">
        <f ca="1"/>
        <v>SWKS</v>
      </c>
      <c r="D591" t="str">
        <f ca="1"/>
        <v>04 Manufacturing</v>
      </c>
      <c r="E591" t="str">
        <f ca="1"/>
        <v>Semiconductors &amp; Related Devices</v>
      </c>
      <c r="F591" t="str">
        <f ca="1"/>
        <v>3674</v>
      </c>
      <c r="G591" t="str">
        <f ca="1"/>
        <v>5260 CALIFORNIA AVENUE IRVINE, CA 92617</v>
      </c>
      <c r="H591">
        <f ca="1"/>
        <v>2022</v>
      </c>
      <c r="I591" t="str">
        <f ca="1"/>
        <v>FY</v>
      </c>
      <c r="J591">
        <f ca="1"/>
        <v>96.411568000000003</v>
      </c>
      <c r="K591">
        <f ca="1"/>
        <v>8873800000</v>
      </c>
      <c r="L591">
        <f ca="1"/>
        <v>3229900000</v>
      </c>
      <c r="M591">
        <f ca="1"/>
        <v>566000000</v>
      </c>
      <c r="N591" t="str">
        <f ca="1"/>
        <v/>
      </c>
      <c r="O591">
        <f ca="1"/>
        <v>1212100000</v>
      </c>
      <c r="P591" t="str">
        <f ca="1"/>
        <v/>
      </c>
      <c r="Q591">
        <f ca="1"/>
        <v>1604800000</v>
      </c>
      <c r="R591">
        <f ca="1"/>
        <v>1444700000</v>
      </c>
      <c r="S591">
        <f ca="1"/>
        <v>2176700000</v>
      </c>
      <c r="T591">
        <f ca="1"/>
        <v>3404800000</v>
      </c>
      <c r="U591">
        <f ca="1"/>
        <v>1226900000</v>
      </c>
      <c r="V591">
        <f ca="1"/>
        <v>274200000</v>
      </c>
      <c r="W591" t="str">
        <f ca="1"/>
        <v/>
      </c>
      <c r="X591">
        <f ca="1"/>
        <v>499200000</v>
      </c>
      <c r="Y591">
        <f ca="1"/>
        <v>1689900000</v>
      </c>
      <c r="Z591">
        <f ca="1"/>
        <v>5469000000</v>
      </c>
      <c r="AA591">
        <f ca="1"/>
        <v>0</v>
      </c>
      <c r="AB591">
        <f ca="1"/>
        <v>5421900000</v>
      </c>
      <c r="AC591">
        <f ca="1"/>
        <v>40000000</v>
      </c>
      <c r="AD591">
        <f ca="1"/>
        <v>160200000</v>
      </c>
      <c r="AE591">
        <f ca="1"/>
        <v>2604300000</v>
      </c>
      <c r="AF591" t="str">
        <f ca="1"/>
        <v/>
      </c>
      <c r="AG591" t="str">
        <f ca="1"/>
        <v/>
      </c>
      <c r="AH591">
        <f ca="1"/>
        <v>1527000000</v>
      </c>
      <c r="AI591">
        <f ca="1"/>
        <v>617900000</v>
      </c>
      <c r="AJ591">
        <f ca="1"/>
        <v>1077300000</v>
      </c>
      <c r="AK591">
        <f ca="1"/>
        <v>201400000</v>
      </c>
      <c r="AL591">
        <f ca="1"/>
        <v>1275200000</v>
      </c>
      <c r="AM591">
        <f ca="1"/>
        <v>47900000</v>
      </c>
      <c r="AN591" t="str">
        <f ca="1"/>
        <v/>
      </c>
      <c r="AO591">
        <f ca="1"/>
        <v>1424600000</v>
      </c>
      <c r="AP591" t="str">
        <f ca="1"/>
        <v/>
      </c>
      <c r="AQ591" t="str">
        <f ca="1"/>
        <v/>
      </c>
      <c r="AR591" t="str">
        <f ca="1"/>
        <v/>
      </c>
      <c r="AS591">
        <f ca="1"/>
        <v>-378900000</v>
      </c>
      <c r="AT591">
        <f ca="1"/>
        <v>-1362600000</v>
      </c>
      <c r="AU591" t="str">
        <f ca="1"/>
        <v/>
      </c>
      <c r="AV591" t="str">
        <f ca="1"/>
        <v/>
      </c>
      <c r="AW591">
        <f ca="1"/>
        <v>7.85</v>
      </c>
      <c r="AX591">
        <f ca="1"/>
        <v>1048550000</v>
      </c>
      <c r="AY591" t="str">
        <f ca="1"/>
        <v/>
      </c>
      <c r="AZ591">
        <f ca="1"/>
        <v>1524500000</v>
      </c>
      <c r="BA591">
        <f ca="1"/>
        <v>1524500000</v>
      </c>
      <c r="BB591" t="str">
        <f ca="1"/>
        <v/>
      </c>
      <c r="BC591" t="str">
        <f ca="1"/>
        <v/>
      </c>
      <c r="BD591" t="str">
        <f ca="1"/>
        <v/>
      </c>
      <c r="BE591" t="str">
        <f ca="1"/>
        <v/>
      </c>
      <c r="BF591" t="str">
        <f ca="1"/>
        <v/>
      </c>
      <c r="BG591" t="str">
        <f ca="1"/>
        <v/>
      </c>
      <c r="BH591" t="str">
        <f ca="1"/>
        <v/>
      </c>
      <c r="BI591" t="str">
        <f ca="1"/>
        <v/>
      </c>
      <c r="BJ591" t="str">
        <f ca="1"/>
        <v/>
      </c>
      <c r="BK591" t="str">
        <f ca="1"/>
        <v/>
      </c>
      <c r="BL591">
        <f ca="1"/>
        <v>0.38369131600892498</v>
      </c>
      <c r="BM591">
        <f ca="1"/>
        <v>31.826722338204601</v>
      </c>
      <c r="BN591">
        <f ca="1"/>
        <v>0.461325291384791</v>
      </c>
      <c r="BO591">
        <f ca="1"/>
        <v>1.6446328144103</v>
      </c>
      <c r="BP591">
        <f ca="1"/>
        <v>12.2817284076433</v>
      </c>
      <c r="BQ591">
        <f ca="1"/>
        <v>0.233168769427683</v>
      </c>
      <c r="BR591" t="str">
        <f ca="1"/>
        <v/>
      </c>
      <c r="BS591">
        <f ca="1"/>
        <v>1.3838559312488599E-7</v>
      </c>
    </row>
    <row r="592" spans="1:71" x14ac:dyDescent="0.3">
      <c r="A592">
        <f ca="1"/>
        <v>4127</v>
      </c>
      <c r="B592" t="str">
        <f ca="1"/>
        <v>SKYWORKS SOLUTIONS, INC.</v>
      </c>
      <c r="C592" t="str">
        <f ca="1"/>
        <v>SWKS</v>
      </c>
      <c r="D592" t="str">
        <f ca="1"/>
        <v>04 Manufacturing</v>
      </c>
      <c r="E592" t="str">
        <f ca="1"/>
        <v>Semiconductors &amp; Related Devices</v>
      </c>
      <c r="F592" t="str">
        <f ca="1"/>
        <v>3674</v>
      </c>
      <c r="G592" t="str">
        <f ca="1"/>
        <v>5260 CALIFORNIA AVENUE IRVINE, CA 92617</v>
      </c>
      <c r="H592">
        <f ca="1"/>
        <v>2021</v>
      </c>
      <c r="I592" t="str">
        <f ca="1"/>
        <v>FY</v>
      </c>
      <c r="J592">
        <f ca="1"/>
        <v>151.183752</v>
      </c>
      <c r="K592">
        <f ca="1"/>
        <v>8590700000</v>
      </c>
      <c r="L592">
        <f ca="1"/>
        <v>2865400000</v>
      </c>
      <c r="M592">
        <f ca="1"/>
        <v>882900000</v>
      </c>
      <c r="N592" t="str">
        <f ca="1"/>
        <v/>
      </c>
      <c r="O592">
        <f ca="1"/>
        <v>885000000</v>
      </c>
      <c r="P592" t="str">
        <f ca="1"/>
        <v/>
      </c>
      <c r="Q592">
        <f ca="1"/>
        <v>1501600000</v>
      </c>
      <c r="R592">
        <f ca="1"/>
        <v>1698600000</v>
      </c>
      <c r="S592">
        <f ca="1"/>
        <v>2176700000</v>
      </c>
      <c r="T592">
        <f ca="1"/>
        <v>3293600000</v>
      </c>
      <c r="U592">
        <f ca="1"/>
        <v>658500000</v>
      </c>
      <c r="V592">
        <f ca="1"/>
        <v>236000000</v>
      </c>
      <c r="W592" t="str">
        <f ca="1"/>
        <v/>
      </c>
      <c r="X592" t="str">
        <f ca="1"/>
        <v/>
      </c>
      <c r="Y592">
        <f ca="1"/>
        <v>2235600000</v>
      </c>
      <c r="Z592">
        <f ca="1"/>
        <v>5297100000</v>
      </c>
      <c r="AA592">
        <f ca="1"/>
        <v>1700000</v>
      </c>
      <c r="AB592">
        <f ca="1"/>
        <v>5185800000</v>
      </c>
      <c r="AC592">
        <f ca="1"/>
        <v>41300000</v>
      </c>
      <c r="AD592">
        <f ca="1"/>
        <v>165300000</v>
      </c>
      <c r="AE592">
        <f ca="1"/>
        <v>2512400000</v>
      </c>
      <c r="AF592" t="str">
        <f ca="1"/>
        <v/>
      </c>
      <c r="AG592" t="str">
        <f ca="1"/>
        <v/>
      </c>
      <c r="AH592">
        <f ca="1"/>
        <v>1612700000</v>
      </c>
      <c r="AI592">
        <f ca="1"/>
        <v>532300000</v>
      </c>
      <c r="AJ592">
        <f ca="1"/>
        <v>899700000</v>
      </c>
      <c r="AK592">
        <f ca="1"/>
        <v>100400000</v>
      </c>
      <c r="AL592">
        <f ca="1"/>
        <v>1498300000</v>
      </c>
      <c r="AM592">
        <f ca="1"/>
        <v>13400000</v>
      </c>
      <c r="AN592" t="str">
        <f ca="1"/>
        <v/>
      </c>
      <c r="AO592">
        <f ca="1"/>
        <v>1772000000</v>
      </c>
      <c r="AP592" t="str">
        <f ca="1"/>
        <v/>
      </c>
      <c r="AQ592" t="str">
        <f ca="1"/>
        <v/>
      </c>
      <c r="AR592" t="str">
        <f ca="1"/>
        <v/>
      </c>
      <c r="AS592">
        <f ca="1"/>
        <v>-3133200000</v>
      </c>
      <c r="AT592">
        <f ca="1"/>
        <v>1677400000</v>
      </c>
      <c r="AU592" t="str">
        <f ca="1"/>
        <v/>
      </c>
      <c r="AV592" t="str">
        <f ca="1"/>
        <v/>
      </c>
      <c r="AW592">
        <f ca="1"/>
        <v>9.07</v>
      </c>
      <c r="AX592">
        <f ca="1"/>
        <v>845500000</v>
      </c>
      <c r="AY592" t="str">
        <f ca="1"/>
        <v/>
      </c>
      <c r="AZ592">
        <f ca="1"/>
        <v>1612100000</v>
      </c>
      <c r="BA592">
        <f ca="1"/>
        <v>1612100000</v>
      </c>
      <c r="BB592" t="str">
        <f ca="1"/>
        <v/>
      </c>
      <c r="BC592" t="str">
        <f ca="1"/>
        <v/>
      </c>
      <c r="BD592" t="str">
        <f ca="1"/>
        <v/>
      </c>
      <c r="BE592" t="str">
        <f ca="1"/>
        <v/>
      </c>
      <c r="BF592" t="str">
        <f ca="1"/>
        <v/>
      </c>
      <c r="BG592" t="str">
        <f ca="1"/>
        <v/>
      </c>
      <c r="BH592" t="str">
        <f ca="1"/>
        <v/>
      </c>
      <c r="BI592" t="str">
        <f ca="1"/>
        <v/>
      </c>
      <c r="BJ592" t="str">
        <f ca="1"/>
        <v/>
      </c>
      <c r="BK592" t="str">
        <f ca="1"/>
        <v/>
      </c>
      <c r="BL592">
        <f ca="1"/>
        <v>0.38339134179985301</v>
      </c>
      <c r="BM592">
        <f ca="1"/>
        <v>120.30597014925399</v>
      </c>
      <c r="BN592">
        <f ca="1"/>
        <v>1.3407744874715299</v>
      </c>
      <c r="BO592">
        <f ca="1"/>
        <v>3.0074411541381898</v>
      </c>
      <c r="BP592">
        <f ca="1"/>
        <v>16.668550385887499</v>
      </c>
      <c r="BQ592">
        <f ca="1"/>
        <v>0.282852881765494</v>
      </c>
      <c r="BR592" t="str">
        <f ca="1"/>
        <v/>
      </c>
      <c r="BS592">
        <f ca="1"/>
        <v>2.5886553598006502E-7</v>
      </c>
    </row>
    <row r="593" spans="1:71" x14ac:dyDescent="0.3">
      <c r="A593">
        <f ca="1"/>
        <v>4127</v>
      </c>
      <c r="B593" t="str">
        <f ca="1"/>
        <v>SKYWORKS SOLUTIONS, INC.</v>
      </c>
      <c r="C593" t="str">
        <f ca="1"/>
        <v>SWKS</v>
      </c>
      <c r="D593" t="str">
        <f ca="1"/>
        <v>04 Manufacturing</v>
      </c>
      <c r="E593" t="str">
        <f ca="1"/>
        <v>Semiconductors &amp; Related Devices</v>
      </c>
      <c r="F593" t="str">
        <f ca="1"/>
        <v>3674</v>
      </c>
      <c r="G593" t="str">
        <f ca="1"/>
        <v>5260 CALIFORNIA AVENUE IRVINE, CA 92617</v>
      </c>
      <c r="H593">
        <f ca="1"/>
        <v>2020</v>
      </c>
      <c r="I593" t="str">
        <f ca="1"/>
        <v>FY</v>
      </c>
      <c r="J593">
        <f ca="1"/>
        <v>104.73724199999999</v>
      </c>
      <c r="K593">
        <f ca="1"/>
        <v>5106700000</v>
      </c>
      <c r="L593">
        <f ca="1"/>
        <v>2317600000</v>
      </c>
      <c r="M593">
        <f ca="1"/>
        <v>566700000</v>
      </c>
      <c r="N593" t="str">
        <f ca="1"/>
        <v/>
      </c>
      <c r="O593">
        <f ca="1"/>
        <v>806000000</v>
      </c>
      <c r="P593" t="str">
        <f ca="1"/>
        <v/>
      </c>
      <c r="Q593">
        <f ca="1"/>
        <v>1249500000</v>
      </c>
      <c r="R593">
        <f ca="1"/>
        <v>53500000</v>
      </c>
      <c r="S593">
        <f ca="1"/>
        <v>1189800000</v>
      </c>
      <c r="T593">
        <f ca="1"/>
        <v>942500000</v>
      </c>
      <c r="U593">
        <f ca="1"/>
        <v>448400000</v>
      </c>
      <c r="V593">
        <f ca="1"/>
        <v>226900000</v>
      </c>
      <c r="W593" t="str">
        <f ca="1"/>
        <v/>
      </c>
      <c r="X593" t="str">
        <f ca="1"/>
        <v/>
      </c>
      <c r="Y593" t="str">
        <f ca="1"/>
        <v/>
      </c>
      <c r="Z593">
        <f ca="1"/>
        <v>4164200000</v>
      </c>
      <c r="AA593">
        <f ca="1"/>
        <v>4093500000</v>
      </c>
      <c r="AB593">
        <f ca="1"/>
        <v>4820400000</v>
      </c>
      <c r="AC593">
        <f ca="1"/>
        <v>41400000</v>
      </c>
      <c r="AD593">
        <f ca="1"/>
        <v>165600000</v>
      </c>
      <c r="AE593">
        <f ca="1"/>
        <v>458900000</v>
      </c>
      <c r="AF593" t="str">
        <f ca="1"/>
        <v/>
      </c>
      <c r="AG593" t="str">
        <f ca="1"/>
        <v/>
      </c>
      <c r="AH593">
        <f ca="1"/>
        <v>891800000</v>
      </c>
      <c r="AI593">
        <f ca="1"/>
        <v>464100000</v>
      </c>
      <c r="AJ593">
        <f ca="1"/>
        <v>721100000</v>
      </c>
      <c r="AK593">
        <f ca="1"/>
        <v>76900000</v>
      </c>
      <c r="AL593">
        <f ca="1"/>
        <v>246900000</v>
      </c>
      <c r="AM593" t="str">
        <f ca="1"/>
        <v/>
      </c>
      <c r="AN593" t="str">
        <f ca="1"/>
        <v/>
      </c>
      <c r="AO593">
        <f ca="1"/>
        <v>1204500000</v>
      </c>
      <c r="AP593" t="str">
        <f ca="1"/>
        <v/>
      </c>
      <c r="AQ593" t="str">
        <f ca="1"/>
        <v/>
      </c>
      <c r="AR593" t="str">
        <f ca="1"/>
        <v/>
      </c>
      <c r="AS593">
        <f ca="1"/>
        <v>-581400000</v>
      </c>
      <c r="AT593">
        <f ca="1"/>
        <v>-907700000</v>
      </c>
      <c r="AU593" t="str">
        <f ca="1"/>
        <v/>
      </c>
      <c r="AV593" t="str">
        <f ca="1"/>
        <v/>
      </c>
      <c r="AW593">
        <f ca="1"/>
        <v>1.48</v>
      </c>
      <c r="AX593">
        <f ca="1"/>
        <v>707850000</v>
      </c>
      <c r="AY593" t="str">
        <f ca="1"/>
        <v/>
      </c>
      <c r="AZ593" t="str">
        <f ca="1"/>
        <v/>
      </c>
      <c r="BA593" t="str">
        <f ca="1"/>
        <v/>
      </c>
      <c r="BB593" t="str">
        <f ca="1"/>
        <v/>
      </c>
      <c r="BC593" t="str">
        <f ca="1"/>
        <v/>
      </c>
      <c r="BD593" t="str">
        <f ca="1"/>
        <v/>
      </c>
      <c r="BE593" t="str">
        <f ca="1"/>
        <v/>
      </c>
      <c r="BF593" t="str">
        <f ca="1"/>
        <v/>
      </c>
      <c r="BG593" t="str">
        <f ca="1"/>
        <v/>
      </c>
      <c r="BH593" t="str">
        <f ca="1"/>
        <v/>
      </c>
      <c r="BI593" t="str">
        <f ca="1"/>
        <v/>
      </c>
      <c r="BJ593" t="str">
        <f ca="1"/>
        <v/>
      </c>
      <c r="BK593" t="str">
        <f ca="1"/>
        <v/>
      </c>
      <c r="BL593">
        <f ca="1"/>
        <v>0.18456145847611999</v>
      </c>
      <c r="BM593" t="str">
        <f ca="1"/>
        <v/>
      </c>
      <c r="BN593">
        <f ca="1"/>
        <v>1.26382694023194</v>
      </c>
      <c r="BO593">
        <f ca="1"/>
        <v>3.3710972346119501</v>
      </c>
      <c r="BP593">
        <f ca="1"/>
        <v>70.768406756756804</v>
      </c>
      <c r="BQ593">
        <f ca="1"/>
        <v>5.9291100331396202E-2</v>
      </c>
      <c r="BR593" t="str">
        <f ca="1"/>
        <v/>
      </c>
      <c r="BS593">
        <f ca="1"/>
        <v>3.7224705383987298E-8</v>
      </c>
    </row>
    <row r="594" spans="1:71" x14ac:dyDescent="0.3">
      <c r="A594">
        <f ca="1"/>
        <v>4127</v>
      </c>
      <c r="B594" t="str">
        <f ca="1"/>
        <v>SKYWORKS SOLUTIONS, INC.</v>
      </c>
      <c r="C594" t="str">
        <f ca="1"/>
        <v>SWKS</v>
      </c>
      <c r="D594" t="str">
        <f ca="1"/>
        <v>04 Manufacturing</v>
      </c>
      <c r="E594" t="str">
        <f ca="1"/>
        <v>Semiconductors &amp; Related Devices</v>
      </c>
      <c r="F594" t="str">
        <f ca="1"/>
        <v>3674</v>
      </c>
      <c r="G594" t="str">
        <f ca="1"/>
        <v>5260 CALIFORNIA AVENUE IRVINE, CA 92617</v>
      </c>
      <c r="H594">
        <f ca="1"/>
        <v>2019</v>
      </c>
      <c r="I594" t="str">
        <f ca="1"/>
        <v>FY</v>
      </c>
      <c r="J594">
        <f ca="1"/>
        <v>70.894724999999994</v>
      </c>
      <c r="K594">
        <f ca="1"/>
        <v>4839600000</v>
      </c>
      <c r="L594">
        <f ca="1"/>
        <v>2234600000</v>
      </c>
      <c r="M594">
        <f ca="1"/>
        <v>851300000</v>
      </c>
      <c r="N594" t="str">
        <f ca="1"/>
        <v/>
      </c>
      <c r="O594">
        <f ca="1"/>
        <v>609700000</v>
      </c>
      <c r="P594" t="str">
        <f ca="1"/>
        <v/>
      </c>
      <c r="Q594">
        <f ca="1"/>
        <v>1205600000</v>
      </c>
      <c r="R594">
        <f ca="1"/>
        <v>107900000</v>
      </c>
      <c r="S594">
        <f ca="1"/>
        <v>1189800000</v>
      </c>
      <c r="T594">
        <f ca="1"/>
        <v>717300000</v>
      </c>
      <c r="U594">
        <f ca="1"/>
        <v>374000000</v>
      </c>
      <c r="V594">
        <f ca="1"/>
        <v>190500000</v>
      </c>
      <c r="W594" t="str">
        <f ca="1"/>
        <v/>
      </c>
      <c r="X594" t="str">
        <f ca="1"/>
        <v/>
      </c>
      <c r="Y594" t="str">
        <f ca="1"/>
        <v/>
      </c>
      <c r="Z594">
        <f ca="1"/>
        <v>4122300000</v>
      </c>
      <c r="AA594">
        <f ca="1"/>
        <v>3412900000</v>
      </c>
      <c r="AB594">
        <f ca="1"/>
        <v>4312600000</v>
      </c>
      <c r="AC594">
        <f ca="1"/>
        <v>42500000</v>
      </c>
      <c r="AD594">
        <f ca="1"/>
        <v>170100000</v>
      </c>
      <c r="AE594">
        <f ca="1"/>
        <v>406000000</v>
      </c>
      <c r="AF594" t="str">
        <f ca="1"/>
        <v/>
      </c>
      <c r="AG594" t="str">
        <f ca="1"/>
        <v/>
      </c>
      <c r="AH594">
        <f ca="1"/>
        <v>952000000</v>
      </c>
      <c r="AI594">
        <f ca="1"/>
        <v>424100000</v>
      </c>
      <c r="AJ594">
        <f ca="1"/>
        <v>651800000</v>
      </c>
      <c r="AK594">
        <f ca="1"/>
        <v>107400000</v>
      </c>
      <c r="AL594">
        <f ca="1"/>
        <v>210600000</v>
      </c>
      <c r="AM594" t="str">
        <f ca="1"/>
        <v/>
      </c>
      <c r="AN594" t="str">
        <f ca="1"/>
        <v/>
      </c>
      <c r="AO594">
        <f ca="1"/>
        <v>1367400000</v>
      </c>
      <c r="AP594" t="str">
        <f ca="1"/>
        <v/>
      </c>
      <c r="AQ594" t="str">
        <f ca="1"/>
        <v/>
      </c>
      <c r="AR594">
        <f ca="1"/>
        <v>398400000</v>
      </c>
      <c r="AS594">
        <f ca="1"/>
        <v>-336900000</v>
      </c>
      <c r="AT594">
        <f ca="1"/>
        <v>-912500000</v>
      </c>
      <c r="AU594" t="str">
        <f ca="1"/>
        <v/>
      </c>
      <c r="AV594" t="str">
        <f ca="1"/>
        <v/>
      </c>
      <c r="AW594">
        <f ca="1"/>
        <v>1.23</v>
      </c>
      <c r="AX594">
        <f ca="1"/>
        <v>549950000</v>
      </c>
      <c r="AY594" t="str">
        <f ca="1"/>
        <v/>
      </c>
      <c r="AZ594" t="str">
        <f ca="1"/>
        <v/>
      </c>
      <c r="BA594" t="str">
        <f ca="1"/>
        <v/>
      </c>
      <c r="BB594" t="str">
        <f ca="1"/>
        <v/>
      </c>
      <c r="BC594" t="str">
        <f ca="1"/>
        <v/>
      </c>
      <c r="BD594" t="str">
        <f ca="1"/>
        <v/>
      </c>
      <c r="BE594" t="str">
        <f ca="1"/>
        <v/>
      </c>
      <c r="BF594" t="str">
        <f ca="1"/>
        <v/>
      </c>
      <c r="BG594" t="str">
        <f ca="1"/>
        <v/>
      </c>
      <c r="BH594" t="str">
        <f ca="1"/>
        <v/>
      </c>
      <c r="BI594" t="str">
        <f ca="1"/>
        <v/>
      </c>
      <c r="BJ594">
        <f ca="1"/>
        <v>3.43222891566265</v>
      </c>
      <c r="BK594" t="str">
        <f ca="1"/>
        <v/>
      </c>
      <c r="BL594">
        <f ca="1"/>
        <v>0.14821472848995801</v>
      </c>
      <c r="BM594" t="str">
        <f ca="1"/>
        <v/>
      </c>
      <c r="BN594">
        <f ca="1"/>
        <v>2.2762032085561499</v>
      </c>
      <c r="BO594">
        <f ca="1"/>
        <v>4.3446524064171097</v>
      </c>
      <c r="BP594">
        <f ca="1"/>
        <v>57.637987804878001</v>
      </c>
      <c r="BQ594">
        <f ca="1"/>
        <v>5.1087984862819298E-2</v>
      </c>
      <c r="BR594" t="str">
        <f ca="1"/>
        <v/>
      </c>
      <c r="BS594">
        <f ca="1"/>
        <v>2.1153363838148601E-8</v>
      </c>
    </row>
    <row r="595" spans="1:71" x14ac:dyDescent="0.3">
      <c r="A595">
        <f ca="1"/>
        <v>4127</v>
      </c>
      <c r="B595" t="str">
        <f ca="1"/>
        <v>SKYWORKS SOLUTIONS, INC.</v>
      </c>
      <c r="C595" t="str">
        <f ca="1"/>
        <v>SWKS</v>
      </c>
      <c r="D595" t="str">
        <f ca="1"/>
        <v>04 Manufacturing</v>
      </c>
      <c r="E595" t="str">
        <f ca="1"/>
        <v>Semiconductors &amp; Related Devices</v>
      </c>
      <c r="F595" t="str">
        <f ca="1"/>
        <v>3674</v>
      </c>
      <c r="G595" t="str">
        <f ca="1"/>
        <v>5260 CALIFORNIA AVENUE IRVINE, CA 92617</v>
      </c>
      <c r="H595">
        <f ca="1"/>
        <v>2018</v>
      </c>
      <c r="I595" t="str">
        <f ca="1"/>
        <v>FY</v>
      </c>
      <c r="J595">
        <f ca="1"/>
        <v>76.643548999999993</v>
      </c>
      <c r="K595">
        <f ca="1"/>
        <v>4828900000</v>
      </c>
      <c r="L595">
        <f ca="1"/>
        <v>2262200000</v>
      </c>
      <c r="M595">
        <f ca="1"/>
        <v>733300000</v>
      </c>
      <c r="N595" t="str">
        <f ca="1"/>
        <v/>
      </c>
      <c r="O595">
        <f ca="1"/>
        <v>490200000</v>
      </c>
      <c r="P595" t="str">
        <f ca="1"/>
        <v/>
      </c>
      <c r="Q595">
        <f ca="1"/>
        <v>1140900000</v>
      </c>
      <c r="R595">
        <f ca="1"/>
        <v>143700000</v>
      </c>
      <c r="S595">
        <f ca="1"/>
        <v>1189800000</v>
      </c>
      <c r="T595">
        <f ca="1"/>
        <v>731900000</v>
      </c>
      <c r="U595">
        <f ca="1"/>
        <v>389700000</v>
      </c>
      <c r="V595">
        <f ca="1"/>
        <v>229900000</v>
      </c>
      <c r="W595" t="str">
        <f ca="1"/>
        <v/>
      </c>
      <c r="X595" t="str">
        <f ca="1"/>
        <v/>
      </c>
      <c r="Y595" t="str">
        <f ca="1"/>
        <v/>
      </c>
      <c r="Z595">
        <f ca="1"/>
        <v>4097000000</v>
      </c>
      <c r="AA595">
        <f ca="1"/>
        <v>2732500000</v>
      </c>
      <c r="AB595">
        <f ca="1"/>
        <v>3732900000</v>
      </c>
      <c r="AC595">
        <f ca="1"/>
        <v>44400000</v>
      </c>
      <c r="AD595">
        <f ca="1"/>
        <v>177400000</v>
      </c>
      <c r="AE595">
        <f ca="1"/>
        <v>503600000</v>
      </c>
      <c r="AF595" t="str">
        <f ca="1"/>
        <v/>
      </c>
      <c r="AG595" t="str">
        <f ca="1"/>
        <v/>
      </c>
      <c r="AH595">
        <f ca="1"/>
        <v>1319300000</v>
      </c>
      <c r="AI595">
        <f ca="1"/>
        <v>404500000</v>
      </c>
      <c r="AJ595">
        <f ca="1"/>
        <v>631400000</v>
      </c>
      <c r="AK595">
        <f ca="1"/>
        <v>413700000</v>
      </c>
      <c r="AL595">
        <f ca="1"/>
        <v>285500000</v>
      </c>
      <c r="AM595" t="str">
        <f ca="1"/>
        <v/>
      </c>
      <c r="AN595" t="str">
        <f ca="1"/>
        <v/>
      </c>
      <c r="AO595" t="str">
        <f ca="1"/>
        <v/>
      </c>
      <c r="AP595" t="str">
        <f ca="1"/>
        <v/>
      </c>
      <c r="AQ595" t="str">
        <f ca="1"/>
        <v/>
      </c>
      <c r="AR595">
        <f ca="1"/>
        <v>422300000</v>
      </c>
      <c r="AS595" t="str">
        <f ca="1"/>
        <v/>
      </c>
      <c r="AT595" t="str">
        <f ca="1"/>
        <v/>
      </c>
      <c r="AU595" t="str">
        <f ca="1"/>
        <v/>
      </c>
      <c r="AV595" t="str">
        <f ca="1"/>
        <v/>
      </c>
      <c r="AW595">
        <f ca="1"/>
        <v>1.6</v>
      </c>
      <c r="AX595">
        <f ca="1"/>
        <v>491850000</v>
      </c>
      <c r="AY595" t="str">
        <f ca="1"/>
        <v/>
      </c>
      <c r="AZ595" t="str">
        <f ca="1"/>
        <v/>
      </c>
      <c r="BA595" t="str">
        <f ca="1"/>
        <v/>
      </c>
      <c r="BB595" t="str">
        <f ca="1"/>
        <v/>
      </c>
      <c r="BC595" t="str">
        <f ca="1"/>
        <v/>
      </c>
      <c r="BD595" t="str">
        <f ca="1"/>
        <v/>
      </c>
      <c r="BE595" t="str">
        <f ca="1"/>
        <v/>
      </c>
      <c r="BF595" t="str">
        <f ca="1"/>
        <v/>
      </c>
      <c r="BG595" t="str">
        <f ca="1"/>
        <v/>
      </c>
      <c r="BH595" t="str">
        <f ca="1"/>
        <v/>
      </c>
      <c r="BI595" t="str">
        <f ca="1"/>
        <v/>
      </c>
      <c r="BJ595" t="str">
        <f ca="1"/>
        <v/>
      </c>
      <c r="BK595" t="str">
        <f ca="1"/>
        <v/>
      </c>
      <c r="BL595">
        <f ca="1"/>
        <v>0.151566609372735</v>
      </c>
      <c r="BM595" t="str">
        <f ca="1"/>
        <v/>
      </c>
      <c r="BN595">
        <f ca="1"/>
        <v>1.88170387477547</v>
      </c>
      <c r="BO595">
        <f ca="1"/>
        <v>4.5470875032076004</v>
      </c>
      <c r="BP595">
        <f ca="1"/>
        <v>47.902218124999997</v>
      </c>
      <c r="BQ595">
        <f ca="1"/>
        <v>6.9685135464974401E-2</v>
      </c>
      <c r="BR595" t="str">
        <f ca="1"/>
        <v/>
      </c>
      <c r="BS595">
        <f ca="1"/>
        <v>2.9931578813766202E-8</v>
      </c>
    </row>
    <row r="596" spans="1:71" x14ac:dyDescent="0.3">
      <c r="A596">
        <f ca="1"/>
        <v>4127</v>
      </c>
      <c r="B596" t="str">
        <f ca="1"/>
        <v>SKYWORKS SOLUTIONS, INC.</v>
      </c>
      <c r="C596" t="str">
        <f ca="1"/>
        <v>SWKS</v>
      </c>
      <c r="D596" t="str">
        <f ca="1"/>
        <v>04 Manufacturing</v>
      </c>
      <c r="E596" t="str">
        <f ca="1"/>
        <v>Semiconductors &amp; Related Devices</v>
      </c>
      <c r="F596" t="str">
        <f ca="1"/>
        <v>3674</v>
      </c>
      <c r="G596" t="str">
        <f ca="1"/>
        <v>5260 CALIFORNIA AVENUE IRVINE, CA 92617</v>
      </c>
      <c r="H596">
        <f ca="1"/>
        <v>2017</v>
      </c>
      <c r="I596" t="str">
        <f ca="1"/>
        <v>FY</v>
      </c>
      <c r="J596">
        <f ca="1"/>
        <v>81.722962999999993</v>
      </c>
      <c r="K596">
        <f ca="1"/>
        <v>4573600000</v>
      </c>
      <c r="L596">
        <f ca="1"/>
        <v>2633700000</v>
      </c>
      <c r="M596">
        <f ca="1"/>
        <v>1616800000</v>
      </c>
      <c r="N596" t="str">
        <f ca="1"/>
        <v/>
      </c>
      <c r="O596">
        <f ca="1"/>
        <v>493500000</v>
      </c>
      <c r="P596" t="str">
        <f ca="1"/>
        <v/>
      </c>
      <c r="Q596">
        <f ca="1"/>
        <v>882300000</v>
      </c>
      <c r="R596">
        <f ca="1"/>
        <v>67800000</v>
      </c>
      <c r="S596">
        <f ca="1"/>
        <v>883000000</v>
      </c>
      <c r="T596">
        <f ca="1"/>
        <v>507900000</v>
      </c>
      <c r="U596">
        <f ca="1"/>
        <v>387900000</v>
      </c>
      <c r="V596">
        <f ca="1"/>
        <v>258400000</v>
      </c>
      <c r="W596" t="str">
        <f ca="1"/>
        <v/>
      </c>
      <c r="X596" t="str">
        <f ca="1"/>
        <v/>
      </c>
      <c r="Y596" t="str">
        <f ca="1"/>
        <v/>
      </c>
      <c r="Z596">
        <f ca="1"/>
        <v>4065700000</v>
      </c>
      <c r="AA596">
        <f ca="1"/>
        <v>1925000000</v>
      </c>
      <c r="AB596">
        <f ca="1"/>
        <v>3059600000</v>
      </c>
      <c r="AC596">
        <f ca="1"/>
        <v>45800000</v>
      </c>
      <c r="AD596">
        <f ca="1"/>
        <v>183100000</v>
      </c>
      <c r="AE596">
        <f ca="1"/>
        <v>498900000</v>
      </c>
      <c r="AF596" t="str">
        <f ca="1"/>
        <v/>
      </c>
      <c r="AG596" t="str">
        <f ca="1"/>
        <v/>
      </c>
      <c r="AH596">
        <f ca="1"/>
        <v>1253800000</v>
      </c>
      <c r="AI596">
        <f ca="1"/>
        <v>355200000</v>
      </c>
      <c r="AJ596">
        <f ca="1"/>
        <v>588000000</v>
      </c>
      <c r="AK596">
        <f ca="1"/>
        <v>246800000</v>
      </c>
      <c r="AL596">
        <f ca="1"/>
        <v>281300000</v>
      </c>
      <c r="AM596" t="str">
        <f ca="1"/>
        <v/>
      </c>
      <c r="AN596" t="str">
        <f ca="1"/>
        <v/>
      </c>
      <c r="AO596" t="str">
        <f ca="1"/>
        <v/>
      </c>
      <c r="AP596" t="str">
        <f ca="1"/>
        <v/>
      </c>
      <c r="AQ596" t="str">
        <f ca="1"/>
        <v/>
      </c>
      <c r="AR596">
        <f ca="1"/>
        <v>303300000</v>
      </c>
      <c r="AS596" t="str">
        <f ca="1"/>
        <v/>
      </c>
      <c r="AT596" t="str">
        <f ca="1"/>
        <v/>
      </c>
      <c r="AU596" t="str">
        <f ca="1"/>
        <v/>
      </c>
      <c r="AV596" t="str">
        <f ca="1"/>
        <v/>
      </c>
      <c r="AW596">
        <f ca="1"/>
        <v>1.53</v>
      </c>
      <c r="AX596" t="str">
        <f ca="1"/>
        <v/>
      </c>
      <c r="AY596" t="str">
        <f ca="1"/>
        <v/>
      </c>
      <c r="AZ596" t="str">
        <f ca="1"/>
        <v/>
      </c>
      <c r="BA596" t="str">
        <f ca="1"/>
        <v/>
      </c>
      <c r="BB596" t="str">
        <f ca="1"/>
        <v/>
      </c>
      <c r="BC596" t="str">
        <f ca="1"/>
        <v/>
      </c>
      <c r="BD596" t="str">
        <f ca="1"/>
        <v/>
      </c>
      <c r="BE596" t="str">
        <f ca="1"/>
        <v/>
      </c>
      <c r="BF596" t="str">
        <f ca="1"/>
        <v/>
      </c>
      <c r="BG596" t="str">
        <f ca="1"/>
        <v/>
      </c>
      <c r="BH596" t="str">
        <f ca="1"/>
        <v/>
      </c>
      <c r="BI596" t="str">
        <f ca="1"/>
        <v/>
      </c>
      <c r="BJ596" t="str">
        <f ca="1"/>
        <v/>
      </c>
      <c r="BK596" t="str">
        <f ca="1"/>
        <v/>
      </c>
      <c r="BL596">
        <f ca="1"/>
        <v>0.111050376071366</v>
      </c>
      <c r="BM596" t="str">
        <f ca="1"/>
        <v/>
      </c>
      <c r="BN596">
        <f ca="1"/>
        <v>4.1680845578757397</v>
      </c>
      <c r="BO596">
        <f ca="1"/>
        <v>5.5174013921113696</v>
      </c>
      <c r="BP596">
        <f ca="1"/>
        <v>53.413701307189498</v>
      </c>
      <c r="BQ596">
        <f ca="1"/>
        <v>6.9188577612711202E-2</v>
      </c>
      <c r="BR596" t="str">
        <f ca="1"/>
        <v/>
      </c>
      <c r="BS596">
        <f ca="1"/>
        <v>3.0753900531273801E-8</v>
      </c>
    </row>
    <row r="597" spans="1:71" x14ac:dyDescent="0.3">
      <c r="A597">
        <f ca="1"/>
        <v>817720</v>
      </c>
      <c r="B597" t="str">
        <f ca="1"/>
        <v>SYNAPTICS Inc</v>
      </c>
      <c r="C597" t="str">
        <f ca="1"/>
        <v>SYNA</v>
      </c>
      <c r="D597" t="str">
        <f ca="1"/>
        <v>04 Manufacturing</v>
      </c>
      <c r="E597" t="str">
        <f ca="1"/>
        <v>Semiconductors &amp; Related Devices</v>
      </c>
      <c r="F597" t="str">
        <f ca="1"/>
        <v>3674</v>
      </c>
      <c r="G597" t="str">
        <f ca="1"/>
        <v>1109 MCKAY DRIVE SAN JOSE, CA 95131-1706</v>
      </c>
      <c r="H597">
        <f ca="1"/>
        <v>2026</v>
      </c>
      <c r="I597" t="str">
        <f ca="1"/>
        <v>FY</v>
      </c>
      <c r="J597">
        <f ca="1"/>
        <v>81.293025999999998</v>
      </c>
      <c r="K597" t="str">
        <f ca="1"/>
        <v/>
      </c>
      <c r="L597" t="str">
        <f ca="1"/>
        <v/>
      </c>
      <c r="M597" t="str">
        <f ca="1"/>
        <v/>
      </c>
      <c r="N597" t="str">
        <f ca="1"/>
        <v/>
      </c>
      <c r="O597" t="str">
        <f ca="1"/>
        <v/>
      </c>
      <c r="P597" t="str">
        <f ca="1"/>
        <v/>
      </c>
      <c r="Q597" t="str">
        <f ca="1"/>
        <v/>
      </c>
      <c r="R597" t="str">
        <f ca="1"/>
        <v/>
      </c>
      <c r="S597" t="str">
        <f ca="1"/>
        <v/>
      </c>
      <c r="T597" t="str">
        <f ca="1"/>
        <v/>
      </c>
      <c r="U597" t="str">
        <f ca="1"/>
        <v/>
      </c>
      <c r="V597" t="str">
        <f ca="1"/>
        <v/>
      </c>
      <c r="W597" t="str">
        <f ca="1"/>
        <v/>
      </c>
      <c r="X597" t="str">
        <f ca="1"/>
        <v/>
      </c>
      <c r="Y597" t="str">
        <f ca="1"/>
        <v/>
      </c>
      <c r="Z597" t="str">
        <f ca="1"/>
        <v/>
      </c>
      <c r="AA597" t="str">
        <f ca="1"/>
        <v/>
      </c>
      <c r="AB597" t="str">
        <f ca="1"/>
        <v/>
      </c>
      <c r="AC597" t="str">
        <f ca="1"/>
        <v/>
      </c>
      <c r="AD597" t="str">
        <f ca="1"/>
        <v/>
      </c>
      <c r="AE597" t="str">
        <f ca="1"/>
        <v/>
      </c>
      <c r="AF597" t="str">
        <f ca="1"/>
        <v/>
      </c>
      <c r="AG597" t="str">
        <f ca="1"/>
        <v/>
      </c>
      <c r="AH597" t="str">
        <f ca="1"/>
        <v/>
      </c>
      <c r="AI597" t="str">
        <f ca="1"/>
        <v/>
      </c>
      <c r="AJ597" t="str">
        <f ca="1"/>
        <v/>
      </c>
      <c r="AK597" t="str">
        <f ca="1"/>
        <v/>
      </c>
      <c r="AL597" t="str">
        <f ca="1"/>
        <v/>
      </c>
      <c r="AM597" t="str">
        <f ca="1"/>
        <v/>
      </c>
      <c r="AN597" t="str">
        <f ca="1"/>
        <v/>
      </c>
      <c r="AO597" t="str">
        <f ca="1"/>
        <v/>
      </c>
      <c r="AP597" t="str">
        <f ca="1"/>
        <v/>
      </c>
      <c r="AQ597" t="str">
        <f ca="1"/>
        <v/>
      </c>
      <c r="AR597" t="str">
        <f ca="1"/>
        <v/>
      </c>
      <c r="AS597" t="str">
        <f ca="1"/>
        <v/>
      </c>
      <c r="AT597" t="str">
        <f ca="1"/>
        <v/>
      </c>
      <c r="AU597" t="str">
        <f ca="1"/>
        <v/>
      </c>
      <c r="AV597" t="str">
        <f ca="1"/>
        <v/>
      </c>
      <c r="AW597" t="str">
        <f ca="1"/>
        <v/>
      </c>
      <c r="AX597" t="str">
        <f ca="1"/>
        <v/>
      </c>
      <c r="AY597" t="str">
        <f ca="1"/>
        <v/>
      </c>
      <c r="AZ597" t="str">
        <f ca="1"/>
        <v/>
      </c>
      <c r="BA597" t="str">
        <f ca="1"/>
        <v/>
      </c>
      <c r="BB597" t="str">
        <f ca="1"/>
        <v/>
      </c>
      <c r="BC597" t="str">
        <f ca="1"/>
        <v/>
      </c>
      <c r="BD597" t="str">
        <f ca="1"/>
        <v/>
      </c>
      <c r="BE597" t="str">
        <f ca="1"/>
        <v/>
      </c>
      <c r="BF597" t="str">
        <f ca="1"/>
        <v/>
      </c>
      <c r="BG597" t="str">
        <f ca="1"/>
        <v/>
      </c>
      <c r="BH597" t="str">
        <f ca="1"/>
        <v/>
      </c>
      <c r="BI597" t="str">
        <f ca="1"/>
        <v/>
      </c>
      <c r="BJ597" t="str">
        <f ca="1"/>
        <v/>
      </c>
      <c r="BK597" t="str">
        <f ca="1"/>
        <v/>
      </c>
      <c r="BL597" t="str">
        <f ca="1"/>
        <v/>
      </c>
      <c r="BM597" t="str">
        <f ca="1"/>
        <v/>
      </c>
      <c r="BN597" t="str">
        <f ca="1"/>
        <v/>
      </c>
      <c r="BO597" t="str">
        <f ca="1"/>
        <v/>
      </c>
      <c r="BP597" t="str">
        <f ca="1"/>
        <v/>
      </c>
      <c r="BQ597" t="str">
        <f ca="1"/>
        <v/>
      </c>
      <c r="BR597" t="str">
        <f ca="1"/>
        <v/>
      </c>
      <c r="BS597" t="str">
        <f ca="1"/>
        <v/>
      </c>
    </row>
    <row r="598" spans="1:71" x14ac:dyDescent="0.3">
      <c r="A598">
        <f ca="1"/>
        <v>817720</v>
      </c>
      <c r="B598" t="str">
        <f ca="1"/>
        <v>SYNAPTICS Inc</v>
      </c>
      <c r="C598" t="str">
        <f ca="1"/>
        <v>SYNA</v>
      </c>
      <c r="D598" t="str">
        <f ca="1"/>
        <v>04 Manufacturing</v>
      </c>
      <c r="E598" t="str">
        <f ca="1"/>
        <v>Semiconductors &amp; Related Devices</v>
      </c>
      <c r="F598" t="str">
        <f ca="1"/>
        <v>3674</v>
      </c>
      <c r="G598" t="str">
        <f ca="1"/>
        <v>1109 MCKAY DRIVE SAN JOSE, CA 95131-1706</v>
      </c>
      <c r="H598">
        <f ca="1"/>
        <v>2025</v>
      </c>
      <c r="I598" t="str">
        <f ca="1"/>
        <v>FY</v>
      </c>
      <c r="J598">
        <f ca="1"/>
        <v>67.353697999999994</v>
      </c>
      <c r="K598">
        <f ca="1"/>
        <v>2584400000</v>
      </c>
      <c r="L598">
        <f ca="1"/>
        <v>751900000</v>
      </c>
      <c r="M598">
        <f ca="1"/>
        <v>391500000</v>
      </c>
      <c r="N598">
        <f ca="1"/>
        <v>130300000</v>
      </c>
      <c r="O598">
        <f ca="1"/>
        <v>139500000</v>
      </c>
      <c r="P598">
        <f ca="1"/>
        <v>1251800000</v>
      </c>
      <c r="Q598">
        <f ca="1"/>
        <v>72100000</v>
      </c>
      <c r="R598" t="str">
        <f ca="1"/>
        <v/>
      </c>
      <c r="S598">
        <f ca="1"/>
        <v>872300000</v>
      </c>
      <c r="T598">
        <f ca="1"/>
        <v>1189500000</v>
      </c>
      <c r="U598">
        <f ca="1"/>
        <v>270900000</v>
      </c>
      <c r="V598">
        <f ca="1"/>
        <v>98500000</v>
      </c>
      <c r="W598" t="str">
        <f ca="1"/>
        <v/>
      </c>
      <c r="X598" t="str">
        <f ca="1"/>
        <v/>
      </c>
      <c r="Y598">
        <f ca="1"/>
        <v>834800000</v>
      </c>
      <c r="Z598">
        <f ca="1"/>
        <v>1394900000</v>
      </c>
      <c r="AA598" t="str">
        <f ca="1"/>
        <v/>
      </c>
      <c r="AB598">
        <f ca="1"/>
        <v>1189900000</v>
      </c>
      <c r="AC598">
        <f ca="1"/>
        <v>100000</v>
      </c>
      <c r="AD598">
        <f ca="1"/>
        <v>38642761</v>
      </c>
      <c r="AE598">
        <f ca="1"/>
        <v>480400000</v>
      </c>
      <c r="AF598" t="str">
        <f ca="1"/>
        <v/>
      </c>
      <c r="AG598" t="str">
        <f ca="1"/>
        <v/>
      </c>
      <c r="AH598">
        <f ca="1"/>
        <v>-94100000</v>
      </c>
      <c r="AI598">
        <f ca="1"/>
        <v>346800000</v>
      </c>
      <c r="AJ598">
        <f ca="1"/>
        <v>574500000</v>
      </c>
      <c r="AK598">
        <f ca="1"/>
        <v>-65700000</v>
      </c>
      <c r="AL598">
        <f ca="1"/>
        <v>-47800000</v>
      </c>
      <c r="AM598" t="str">
        <f ca="1"/>
        <v/>
      </c>
      <c r="AN598" t="str">
        <f ca="1"/>
        <v/>
      </c>
      <c r="AO598">
        <f ca="1"/>
        <v>142000000</v>
      </c>
      <c r="AP598" t="str">
        <f ca="1"/>
        <v/>
      </c>
      <c r="AQ598" t="str">
        <f ca="1"/>
        <v/>
      </c>
      <c r="AR598" t="str">
        <f ca="1"/>
        <v/>
      </c>
      <c r="AS598">
        <f ca="1"/>
        <v>-297900000</v>
      </c>
      <c r="AT598">
        <f ca="1"/>
        <v>-331400000</v>
      </c>
      <c r="AU598" t="str">
        <f ca="1"/>
        <v/>
      </c>
      <c r="AV598" t="str">
        <f ca="1"/>
        <v/>
      </c>
      <c r="AW598">
        <f ca="1"/>
        <v>-1.22</v>
      </c>
      <c r="AX598">
        <f ca="1"/>
        <v>126750000</v>
      </c>
      <c r="AY598" t="str">
        <f ca="1"/>
        <v/>
      </c>
      <c r="AZ598" t="str">
        <f ca="1"/>
        <v/>
      </c>
      <c r="BA598" t="str">
        <f ca="1"/>
        <v/>
      </c>
      <c r="BB598" t="str">
        <f ca="1"/>
        <v/>
      </c>
      <c r="BC598" t="str">
        <f ca="1"/>
        <v/>
      </c>
      <c r="BD598" t="str">
        <f ca="1"/>
        <v/>
      </c>
      <c r="BE598" t="str">
        <f ca="1"/>
        <v/>
      </c>
      <c r="BF598" t="str">
        <f ca="1"/>
        <v/>
      </c>
      <c r="BG598" t="str">
        <f ca="1"/>
        <v/>
      </c>
      <c r="BH598" t="str">
        <f ca="1"/>
        <v/>
      </c>
      <c r="BI598" t="str">
        <f ca="1"/>
        <v/>
      </c>
      <c r="BJ598" t="str">
        <f ca="1"/>
        <v/>
      </c>
      <c r="BK598" t="str">
        <f ca="1"/>
        <v/>
      </c>
      <c r="BL598">
        <f ca="1"/>
        <v>0.46026156941649898</v>
      </c>
      <c r="BM598" t="str">
        <f ca="1"/>
        <v/>
      </c>
      <c r="BN598">
        <f ca="1"/>
        <v>1.4451827242524899</v>
      </c>
      <c r="BO598">
        <f ca="1"/>
        <v>2.2606127722406799</v>
      </c>
      <c r="BP598">
        <f ca="1"/>
        <v>-55.207949180327901</v>
      </c>
      <c r="BQ598">
        <f ca="1"/>
        <v>-3.4267689440103201E-2</v>
      </c>
      <c r="BR598" t="str">
        <f ca="1"/>
        <v/>
      </c>
      <c r="BS598">
        <f ca="1"/>
        <v>-5.8908532195856303E-8</v>
      </c>
    </row>
    <row r="599" spans="1:71" x14ac:dyDescent="0.3">
      <c r="A599">
        <f ca="1"/>
        <v>817720</v>
      </c>
      <c r="B599" t="str">
        <f ca="1"/>
        <v>SYNAPTICS Inc</v>
      </c>
      <c r="C599" t="str">
        <f ca="1"/>
        <v>SYNA</v>
      </c>
      <c r="D599" t="str">
        <f ca="1"/>
        <v>04 Manufacturing</v>
      </c>
      <c r="E599" t="str">
        <f ca="1"/>
        <v>Semiconductors &amp; Related Devices</v>
      </c>
      <c r="F599" t="str">
        <f ca="1"/>
        <v>3674</v>
      </c>
      <c r="G599" t="str">
        <f ca="1"/>
        <v>1109 MCKAY DRIVE SAN JOSE, CA 95131-1706</v>
      </c>
      <c r="H599">
        <f ca="1"/>
        <v>2024</v>
      </c>
      <c r="I599" t="str">
        <f ca="1"/>
        <v>FY</v>
      </c>
      <c r="J599">
        <f ca="1"/>
        <v>85.409443999999993</v>
      </c>
      <c r="K599">
        <f ca="1"/>
        <v>2825000000</v>
      </c>
      <c r="L599">
        <f ca="1"/>
        <v>1162300000</v>
      </c>
      <c r="M599">
        <f ca="1"/>
        <v>876900000</v>
      </c>
      <c r="N599">
        <f ca="1"/>
        <v>142400000</v>
      </c>
      <c r="O599">
        <f ca="1"/>
        <v>114000000</v>
      </c>
      <c r="P599">
        <f ca="1"/>
        <v>1227100000</v>
      </c>
      <c r="Q599">
        <f ca="1"/>
        <v>75500000</v>
      </c>
      <c r="R599" t="str">
        <f ca="1"/>
        <v/>
      </c>
      <c r="S599">
        <f ca="1"/>
        <v>816400000</v>
      </c>
      <c r="T599">
        <f ca="1"/>
        <v>1358200000</v>
      </c>
      <c r="U599">
        <f ca="1"/>
        <v>277200000</v>
      </c>
      <c r="V599">
        <f ca="1"/>
        <v>87500000</v>
      </c>
      <c r="W599" t="str">
        <f ca="1"/>
        <v/>
      </c>
      <c r="X599" t="str">
        <f ca="1"/>
        <v/>
      </c>
      <c r="Y599">
        <f ca="1"/>
        <v>983500000</v>
      </c>
      <c r="Z599">
        <f ca="1"/>
        <v>1466800000</v>
      </c>
      <c r="AA599">
        <f ca="1"/>
        <v>878000000</v>
      </c>
      <c r="AB599">
        <f ca="1"/>
        <v>1237700000</v>
      </c>
      <c r="AC599">
        <f ca="1"/>
        <v>100000</v>
      </c>
      <c r="AD599">
        <f ca="1"/>
        <v>39567552</v>
      </c>
      <c r="AE599">
        <f ca="1"/>
        <v>439800000</v>
      </c>
      <c r="AF599" t="str">
        <f ca="1"/>
        <v/>
      </c>
      <c r="AG599" t="str">
        <f ca="1"/>
        <v/>
      </c>
      <c r="AH599">
        <f ca="1"/>
        <v>-101600000</v>
      </c>
      <c r="AI599">
        <f ca="1"/>
        <v>336300000</v>
      </c>
      <c r="AJ599">
        <f ca="1"/>
        <v>541400000</v>
      </c>
      <c r="AK599">
        <f ca="1"/>
        <v>-250200000</v>
      </c>
      <c r="AL599">
        <f ca="1"/>
        <v>125600000</v>
      </c>
      <c r="AM599">
        <f ca="1"/>
        <v>65300000</v>
      </c>
      <c r="AN599">
        <f ca="1"/>
        <v>27600000</v>
      </c>
      <c r="AO599">
        <f ca="1"/>
        <v>135900000</v>
      </c>
      <c r="AP599" t="str">
        <f ca="1"/>
        <v/>
      </c>
      <c r="AQ599" t="str">
        <f ca="1"/>
        <v/>
      </c>
      <c r="AR599" t="str">
        <f ca="1"/>
        <v/>
      </c>
      <c r="AS599">
        <f ca="1"/>
        <v>-157700000</v>
      </c>
      <c r="AT599">
        <f ca="1"/>
        <v>-25100000</v>
      </c>
      <c r="AU599" t="str">
        <f ca="1"/>
        <v/>
      </c>
      <c r="AV599" t="str">
        <f ca="1"/>
        <v/>
      </c>
      <c r="AW599">
        <f ca="1"/>
        <v>3.2</v>
      </c>
      <c r="AX599">
        <f ca="1"/>
        <v>125600000</v>
      </c>
      <c r="AY599" t="str">
        <f ca="1"/>
        <v/>
      </c>
      <c r="AZ599">
        <f ca="1"/>
        <v>-59300000</v>
      </c>
      <c r="BA599">
        <f ca="1"/>
        <v>-31700000</v>
      </c>
      <c r="BB599" t="str">
        <f ca="1"/>
        <v/>
      </c>
      <c r="BC599" t="str">
        <f ca="1"/>
        <v/>
      </c>
      <c r="BD599" t="str">
        <f ca="1"/>
        <v/>
      </c>
      <c r="BE599" t="str">
        <f ca="1"/>
        <v/>
      </c>
      <c r="BF599" t="str">
        <f ca="1"/>
        <v/>
      </c>
      <c r="BG599" t="str">
        <f ca="1"/>
        <v/>
      </c>
      <c r="BH599" t="str">
        <f ca="1"/>
        <v/>
      </c>
      <c r="BI599" t="str">
        <f ca="1"/>
        <v/>
      </c>
      <c r="BJ599" t="str">
        <f ca="1"/>
        <v/>
      </c>
      <c r="BK599" t="str">
        <f ca="1"/>
        <v/>
      </c>
      <c r="BL599">
        <f ca="1"/>
        <v>0.480778761061947</v>
      </c>
      <c r="BM599">
        <f ca="1"/>
        <v>-0.90811638591117905</v>
      </c>
      <c r="BN599">
        <f ca="1"/>
        <v>3.1634199134199101</v>
      </c>
      <c r="BO599">
        <f ca="1"/>
        <v>3.7817460317460299</v>
      </c>
      <c r="BP599">
        <f ca="1"/>
        <v>26.690451249999999</v>
      </c>
      <c r="BQ599">
        <f ca="1"/>
        <v>8.5628579220070902E-2</v>
      </c>
      <c r="BR599" t="str">
        <f ca="1"/>
        <v/>
      </c>
      <c r="BS599">
        <f ca="1"/>
        <v>1.8633093864194199E-7</v>
      </c>
    </row>
    <row r="600" spans="1:71" x14ac:dyDescent="0.3">
      <c r="A600">
        <f ca="1"/>
        <v>817720</v>
      </c>
      <c r="B600" t="str">
        <f ca="1"/>
        <v>SYNAPTICS Inc</v>
      </c>
      <c r="C600" t="str">
        <f ca="1"/>
        <v>SYNA</v>
      </c>
      <c r="D600" t="str">
        <f ca="1"/>
        <v>04 Manufacturing</v>
      </c>
      <c r="E600" t="str">
        <f ca="1"/>
        <v>Semiconductors &amp; Related Devices</v>
      </c>
      <c r="F600" t="str">
        <f ca="1"/>
        <v>3674</v>
      </c>
      <c r="G600" t="str">
        <f ca="1"/>
        <v>1109 MCKAY DRIVE SAN JOSE, CA 95131-1706</v>
      </c>
      <c r="H600">
        <f ca="1"/>
        <v>2023</v>
      </c>
      <c r="I600" t="str">
        <f ca="1"/>
        <v>FY</v>
      </c>
      <c r="J600">
        <f ca="1"/>
        <v>96.393241000000003</v>
      </c>
      <c r="K600">
        <f ca="1"/>
        <v>2611400000</v>
      </c>
      <c r="L600">
        <f ca="1"/>
        <v>1272000000</v>
      </c>
      <c r="M600">
        <f ca="1"/>
        <v>924700000</v>
      </c>
      <c r="N600">
        <f ca="1"/>
        <v>163900000</v>
      </c>
      <c r="O600">
        <f ca="1"/>
        <v>137200000</v>
      </c>
      <c r="P600">
        <f ca="1"/>
        <v>1181300000</v>
      </c>
      <c r="Q600">
        <f ca="1"/>
        <v>66400000</v>
      </c>
      <c r="R600" t="str">
        <f ca="1"/>
        <v/>
      </c>
      <c r="S600">
        <f ca="1"/>
        <v>816400000</v>
      </c>
      <c r="T600">
        <f ca="1"/>
        <v>1368000000</v>
      </c>
      <c r="U600">
        <f ca="1"/>
        <v>260100000</v>
      </c>
      <c r="V600">
        <f ca="1"/>
        <v>45800000</v>
      </c>
      <c r="W600" t="str">
        <f ca="1"/>
        <v/>
      </c>
      <c r="X600" t="str">
        <f ca="1"/>
        <v/>
      </c>
      <c r="Y600">
        <f ca="1"/>
        <v>991000000</v>
      </c>
      <c r="Z600">
        <f ca="1"/>
        <v>1243400000</v>
      </c>
      <c r="AA600">
        <f ca="1"/>
        <v>878000000</v>
      </c>
      <c r="AB600">
        <f ca="1"/>
        <v>1112100000</v>
      </c>
      <c r="AC600">
        <f ca="1"/>
        <v>100000</v>
      </c>
      <c r="AD600">
        <f ca="1"/>
        <v>38571072</v>
      </c>
      <c r="AE600">
        <f ca="1"/>
        <v>715900000</v>
      </c>
      <c r="AF600" t="str">
        <f ca="1"/>
        <v/>
      </c>
      <c r="AG600" t="str">
        <f ca="1"/>
        <v/>
      </c>
      <c r="AH600">
        <f ca="1"/>
        <v>154300000</v>
      </c>
      <c r="AI600">
        <f ca="1"/>
        <v>351200000</v>
      </c>
      <c r="AJ600">
        <f ca="1"/>
        <v>561600000</v>
      </c>
      <c r="AK600">
        <f ca="1"/>
        <v>52400000</v>
      </c>
      <c r="AL600">
        <f ca="1"/>
        <v>73600000</v>
      </c>
      <c r="AM600">
        <f ca="1"/>
        <v>55500000</v>
      </c>
      <c r="AN600">
        <f ca="1"/>
        <v>27400000</v>
      </c>
      <c r="AO600">
        <f ca="1"/>
        <v>331500000</v>
      </c>
      <c r="AP600" t="str">
        <f ca="1"/>
        <v/>
      </c>
      <c r="AQ600" t="str">
        <f ca="1"/>
        <v/>
      </c>
      <c r="AR600" t="str">
        <f ca="1"/>
        <v/>
      </c>
      <c r="AS600">
        <f ca="1"/>
        <v>-6000000</v>
      </c>
      <c r="AT600">
        <f ca="1"/>
        <v>-221300000</v>
      </c>
      <c r="AU600" t="str">
        <f ca="1"/>
        <v/>
      </c>
      <c r="AV600" t="str">
        <f ca="1"/>
        <v/>
      </c>
      <c r="AW600">
        <f ca="1"/>
        <v>1.86</v>
      </c>
      <c r="AX600">
        <f ca="1"/>
        <v>153450000</v>
      </c>
      <c r="AY600" t="str">
        <f ca="1"/>
        <v/>
      </c>
      <c r="AZ600">
        <f ca="1"/>
        <v>181500000</v>
      </c>
      <c r="BA600">
        <f ca="1"/>
        <v>208900000</v>
      </c>
      <c r="BB600" t="str">
        <f ca="1"/>
        <v/>
      </c>
      <c r="BC600" t="str">
        <f ca="1"/>
        <v/>
      </c>
      <c r="BD600" t="str">
        <f ca="1"/>
        <v/>
      </c>
      <c r="BE600" t="str">
        <f ca="1"/>
        <v/>
      </c>
      <c r="BF600" t="str">
        <f ca="1"/>
        <v/>
      </c>
      <c r="BG600" t="str">
        <f ca="1"/>
        <v/>
      </c>
      <c r="BH600" t="str">
        <f ca="1"/>
        <v/>
      </c>
      <c r="BI600" t="str">
        <f ca="1"/>
        <v/>
      </c>
      <c r="BJ600" t="str">
        <f ca="1"/>
        <v/>
      </c>
      <c r="BK600" t="str">
        <f ca="1"/>
        <v/>
      </c>
      <c r="BL600">
        <f ca="1"/>
        <v>0.52385693497740704</v>
      </c>
      <c r="BM600">
        <f ca="1"/>
        <v>3.2702702702702702</v>
      </c>
      <c r="BN600">
        <f ca="1"/>
        <v>3.55517108804306</v>
      </c>
      <c r="BO600">
        <f ca="1"/>
        <v>4.3629373317954601</v>
      </c>
      <c r="BP600">
        <f ca="1"/>
        <v>51.824323118279601</v>
      </c>
      <c r="BQ600">
        <f ca="1"/>
        <v>5.9192536593212199E-2</v>
      </c>
      <c r="BR600" t="str">
        <f ca="1"/>
        <v/>
      </c>
      <c r="BS600">
        <f ca="1"/>
        <v>1.4419448951262699E-7</v>
      </c>
    </row>
    <row r="601" spans="1:71" x14ac:dyDescent="0.3">
      <c r="A601">
        <f ca="1"/>
        <v>817720</v>
      </c>
      <c r="B601" t="str">
        <f ca="1"/>
        <v>SYNAPTICS Inc</v>
      </c>
      <c r="C601" t="str">
        <f ca="1"/>
        <v>SYNA</v>
      </c>
      <c r="D601" t="str">
        <f ca="1"/>
        <v>04 Manufacturing</v>
      </c>
      <c r="E601" t="str">
        <f ca="1"/>
        <v>Semiconductors &amp; Related Devices</v>
      </c>
      <c r="F601" t="str">
        <f ca="1"/>
        <v>3674</v>
      </c>
      <c r="G601" t="str">
        <f ca="1"/>
        <v>1109 MCKAY DRIVE SAN JOSE, CA 95131-1706</v>
      </c>
      <c r="H601">
        <f ca="1"/>
        <v>2022</v>
      </c>
      <c r="I601" t="str">
        <f ca="1"/>
        <v>FY</v>
      </c>
      <c r="J601">
        <f ca="1"/>
        <v>143.930206</v>
      </c>
      <c r="K601">
        <f ca="1"/>
        <v>2858100000</v>
      </c>
      <c r="L601">
        <f ca="1"/>
        <v>1403400000</v>
      </c>
      <c r="M601">
        <f ca="1"/>
        <v>824000000</v>
      </c>
      <c r="N601">
        <f ca="1"/>
        <v>322100000</v>
      </c>
      <c r="O601">
        <f ca="1"/>
        <v>169700000</v>
      </c>
      <c r="P601">
        <f ca="1"/>
        <v>1259500000</v>
      </c>
      <c r="Q601">
        <f ca="1"/>
        <v>62900000</v>
      </c>
      <c r="R601" t="str">
        <f ca="1"/>
        <v/>
      </c>
      <c r="S601">
        <f ca="1"/>
        <v>806600000</v>
      </c>
      <c r="T601">
        <f ca="1"/>
        <v>1591700000</v>
      </c>
      <c r="U601">
        <f ca="1"/>
        <v>463400000</v>
      </c>
      <c r="V601">
        <f ca="1"/>
        <v>141800000</v>
      </c>
      <c r="W601" t="str">
        <f ca="1"/>
        <v/>
      </c>
      <c r="X601" t="str">
        <f ca="1"/>
        <v/>
      </c>
      <c r="Y601" t="str">
        <f ca="1"/>
        <v/>
      </c>
      <c r="Z601">
        <f ca="1"/>
        <v>1266400000</v>
      </c>
      <c r="AA601">
        <f ca="1"/>
        <v>694500000</v>
      </c>
      <c r="AB601">
        <f ca="1"/>
        <v>1038500000</v>
      </c>
      <c r="AC601">
        <f ca="1"/>
        <v>100000</v>
      </c>
      <c r="AD601">
        <f ca="1"/>
        <v>39621179</v>
      </c>
      <c r="AE601">
        <f ca="1"/>
        <v>943100000</v>
      </c>
      <c r="AF601" t="str">
        <f ca="1"/>
        <v/>
      </c>
      <c r="AG601" t="str">
        <f ca="1"/>
        <v/>
      </c>
      <c r="AH601">
        <f ca="1"/>
        <v>350400000</v>
      </c>
      <c r="AI601">
        <f ca="1"/>
        <v>367300000</v>
      </c>
      <c r="AJ601">
        <f ca="1"/>
        <v>592700000</v>
      </c>
      <c r="AK601">
        <f ca="1"/>
        <v>64600000</v>
      </c>
      <c r="AL601">
        <f ca="1"/>
        <v>257500000</v>
      </c>
      <c r="AM601">
        <f ca="1"/>
        <v>30200000</v>
      </c>
      <c r="AN601">
        <f ca="1"/>
        <v>24000000</v>
      </c>
      <c r="AO601">
        <f ca="1"/>
        <v>462700000</v>
      </c>
      <c r="AP601" t="str">
        <f ca="1"/>
        <v/>
      </c>
      <c r="AQ601" t="str">
        <f ca="1"/>
        <v/>
      </c>
      <c r="AR601" t="str">
        <f ca="1"/>
        <v/>
      </c>
      <c r="AS601">
        <f ca="1"/>
        <v>-482700000</v>
      </c>
      <c r="AT601">
        <f ca="1"/>
        <v>14300000</v>
      </c>
      <c r="AU601" t="str">
        <f ca="1"/>
        <v/>
      </c>
      <c r="AV601" t="str">
        <f ca="1"/>
        <v/>
      </c>
      <c r="AW601">
        <f ca="1"/>
        <v>6.6</v>
      </c>
      <c r="AX601">
        <f ca="1"/>
        <v>125850000</v>
      </c>
      <c r="AY601" t="str">
        <f ca="1"/>
        <v/>
      </c>
      <c r="AZ601">
        <f ca="1"/>
        <v>352300000</v>
      </c>
      <c r="BA601">
        <f ca="1"/>
        <v>376300000</v>
      </c>
      <c r="BB601" t="str">
        <f ca="1"/>
        <v/>
      </c>
      <c r="BC601" t="str">
        <f ca="1"/>
        <v/>
      </c>
      <c r="BD601" t="str">
        <f ca="1"/>
        <v/>
      </c>
      <c r="BE601" t="str">
        <f ca="1"/>
        <v/>
      </c>
      <c r="BF601" t="str">
        <f ca="1"/>
        <v/>
      </c>
      <c r="BG601" t="str">
        <f ca="1"/>
        <v/>
      </c>
      <c r="BH601" t="str">
        <f ca="1"/>
        <v/>
      </c>
      <c r="BI601" t="str">
        <f ca="1"/>
        <v/>
      </c>
      <c r="BJ601" t="str">
        <f ca="1"/>
        <v/>
      </c>
      <c r="BK601" t="str">
        <f ca="1"/>
        <v/>
      </c>
      <c r="BL601">
        <f ca="1"/>
        <v>0.55690843567404902</v>
      </c>
      <c r="BM601">
        <f ca="1"/>
        <v>11.6655629139073</v>
      </c>
      <c r="BN601">
        <f ca="1"/>
        <v>1.77816141562365</v>
      </c>
      <c r="BO601">
        <f ca="1"/>
        <v>2.6622788088044902</v>
      </c>
      <c r="BP601">
        <f ca="1"/>
        <v>21.807606969697002</v>
      </c>
      <c r="BQ601">
        <f ca="1"/>
        <v>0.20333228048010099</v>
      </c>
      <c r="BR601" t="str">
        <f ca="1"/>
        <v/>
      </c>
      <c r="BS601">
        <f ca="1"/>
        <v>7.5011004390397996E-7</v>
      </c>
    </row>
    <row r="602" spans="1:71" x14ac:dyDescent="0.3">
      <c r="A602">
        <f ca="1"/>
        <v>817720</v>
      </c>
      <c r="B602" t="str">
        <f ca="1"/>
        <v>SYNAPTICS Inc</v>
      </c>
      <c r="C602" t="str">
        <f ca="1"/>
        <v>SYNA</v>
      </c>
      <c r="D602" t="str">
        <f ca="1"/>
        <v>04 Manufacturing</v>
      </c>
      <c r="E602" t="str">
        <f ca="1"/>
        <v>Semiconductors &amp; Related Devices</v>
      </c>
      <c r="F602" t="str">
        <f ca="1"/>
        <v>3674</v>
      </c>
      <c r="G602" t="str">
        <f ca="1"/>
        <v>1109 MCKAY DRIVE SAN JOSE, CA 95131-1706</v>
      </c>
      <c r="H602">
        <f ca="1"/>
        <v>2021</v>
      </c>
      <c r="I602" t="str">
        <f ca="1"/>
        <v>FY</v>
      </c>
      <c r="J602">
        <f ca="1"/>
        <v>165.250382</v>
      </c>
      <c r="K602">
        <f ca="1"/>
        <v>2226800000</v>
      </c>
      <c r="L602">
        <f ca="1"/>
        <v>1179700000</v>
      </c>
      <c r="M602">
        <f ca="1"/>
        <v>836300000</v>
      </c>
      <c r="N602">
        <f ca="1"/>
        <v>228300000</v>
      </c>
      <c r="O602">
        <f ca="1"/>
        <v>82000000</v>
      </c>
      <c r="P602">
        <f ca="1"/>
        <v>962700000</v>
      </c>
      <c r="Q602">
        <f ca="1"/>
        <v>91200000</v>
      </c>
      <c r="R602" t="str">
        <f ca="1"/>
        <v/>
      </c>
      <c r="S602">
        <f ca="1"/>
        <v>570000000</v>
      </c>
      <c r="T602">
        <f ca="1"/>
        <v>1259600000</v>
      </c>
      <c r="U602">
        <f ca="1"/>
        <v>786700000</v>
      </c>
      <c r="V602">
        <f ca="1"/>
        <v>97600000</v>
      </c>
      <c r="W602" t="str">
        <f ca="1"/>
        <v/>
      </c>
      <c r="X602" t="str">
        <f ca="1"/>
        <v/>
      </c>
      <c r="Y602" t="str">
        <f ca="1"/>
        <v/>
      </c>
      <c r="Z602">
        <f ca="1"/>
        <v>967200000</v>
      </c>
      <c r="AA602">
        <f ca="1"/>
        <v>1205400000</v>
      </c>
      <c r="AB602">
        <f ca="1"/>
        <v>781000000</v>
      </c>
      <c r="AC602">
        <f ca="1"/>
        <v>100000</v>
      </c>
      <c r="AD602">
        <f ca="1"/>
        <v>35331903</v>
      </c>
      <c r="AE602">
        <f ca="1"/>
        <v>611200000</v>
      </c>
      <c r="AF602" t="str">
        <f ca="1"/>
        <v/>
      </c>
      <c r="AG602" t="str">
        <f ca="1"/>
        <v/>
      </c>
      <c r="AH602">
        <f ca="1"/>
        <v>147000000</v>
      </c>
      <c r="AI602">
        <f ca="1"/>
        <v>313400000</v>
      </c>
      <c r="AJ602">
        <f ca="1"/>
        <v>464200000</v>
      </c>
      <c r="AK602">
        <f ca="1"/>
        <v>31400000</v>
      </c>
      <c r="AL602">
        <f ca="1"/>
        <v>79600000</v>
      </c>
      <c r="AM602">
        <f ca="1"/>
        <v>29500000</v>
      </c>
      <c r="AN602">
        <f ca="1"/>
        <v>21600000</v>
      </c>
      <c r="AO602">
        <f ca="1"/>
        <v>319200000</v>
      </c>
      <c r="AP602">
        <f ca="1"/>
        <v>-800000</v>
      </c>
      <c r="AQ602" t="str">
        <f ca="1"/>
        <v/>
      </c>
      <c r="AR602" t="str">
        <f ca="1"/>
        <v/>
      </c>
      <c r="AS602">
        <f ca="1"/>
        <v>-522600000</v>
      </c>
      <c r="AT602">
        <f ca="1"/>
        <v>274100000</v>
      </c>
      <c r="AU602" t="str">
        <f ca="1"/>
        <v/>
      </c>
      <c r="AV602" t="str">
        <f ca="1"/>
        <v/>
      </c>
      <c r="AW602">
        <f ca="1"/>
        <v>2.29</v>
      </c>
      <c r="AX602">
        <f ca="1"/>
        <v>92000000</v>
      </c>
      <c r="AY602" t="str">
        <f ca="1"/>
        <v/>
      </c>
      <c r="AZ602">
        <f ca="1"/>
        <v>140500000</v>
      </c>
      <c r="BA602">
        <f ca="1"/>
        <v>162100000</v>
      </c>
      <c r="BB602" t="str">
        <f ca="1"/>
        <v/>
      </c>
      <c r="BC602" t="str">
        <f ca="1"/>
        <v/>
      </c>
      <c r="BD602" t="str">
        <f ca="1"/>
        <v/>
      </c>
      <c r="BE602" t="str">
        <f ca="1"/>
        <v/>
      </c>
      <c r="BF602" t="str">
        <f ca="1"/>
        <v/>
      </c>
      <c r="BG602" t="str">
        <f ca="1"/>
        <v/>
      </c>
      <c r="BH602" t="str">
        <f ca="1"/>
        <v/>
      </c>
      <c r="BI602" t="str">
        <f ca="1"/>
        <v/>
      </c>
      <c r="BJ602" t="str">
        <f ca="1"/>
        <v/>
      </c>
      <c r="BK602" t="str">
        <f ca="1"/>
        <v/>
      </c>
      <c r="BL602">
        <f ca="1"/>
        <v>0.56565475121250197</v>
      </c>
      <c r="BM602">
        <f ca="1"/>
        <v>4.7627118644067803</v>
      </c>
      <c r="BN602">
        <f ca="1"/>
        <v>1.0630481759247501</v>
      </c>
      <c r="BO602">
        <f ca="1"/>
        <v>1.3953222321088099</v>
      </c>
      <c r="BP602">
        <f ca="1"/>
        <v>72.161738864628802</v>
      </c>
      <c r="BQ602">
        <f ca="1"/>
        <v>8.22994210090984E-2</v>
      </c>
      <c r="BR602" t="str">
        <f ca="1"/>
        <v/>
      </c>
      <c r="BS602">
        <f ca="1"/>
        <v>3.91256590963606E-7</v>
      </c>
    </row>
    <row r="603" spans="1:71" x14ac:dyDescent="0.3">
      <c r="A603">
        <f ca="1"/>
        <v>817720</v>
      </c>
      <c r="B603" t="str">
        <f ca="1"/>
        <v>SYNAPTICS Inc</v>
      </c>
      <c r="C603" t="str">
        <f ca="1"/>
        <v>SYNA</v>
      </c>
      <c r="D603" t="str">
        <f ca="1"/>
        <v>04 Manufacturing</v>
      </c>
      <c r="E603" t="str">
        <f ca="1"/>
        <v>Semiconductors &amp; Related Devices</v>
      </c>
      <c r="F603" t="str">
        <f ca="1"/>
        <v>3674</v>
      </c>
      <c r="G603" t="str">
        <f ca="1"/>
        <v>1109 MCKAY DRIVE SAN JOSE, CA 95131-1706</v>
      </c>
      <c r="H603">
        <f ca="1"/>
        <v>2020</v>
      </c>
      <c r="I603" t="str">
        <f ca="1"/>
        <v>FY</v>
      </c>
      <c r="J603">
        <f ca="1"/>
        <v>71.560083000000006</v>
      </c>
      <c r="K603">
        <f ca="1"/>
        <v>1693800000</v>
      </c>
      <c r="L603">
        <f ca="1"/>
        <v>1077600000</v>
      </c>
      <c r="M603">
        <f ca="1"/>
        <v>763400000</v>
      </c>
      <c r="N603">
        <f ca="1"/>
        <v>195300000</v>
      </c>
      <c r="O603">
        <f ca="1"/>
        <v>102000000</v>
      </c>
      <c r="P603">
        <f ca="1"/>
        <v>538500000</v>
      </c>
      <c r="Q603">
        <f ca="1"/>
        <v>84300000</v>
      </c>
      <c r="R603" t="str">
        <f ca="1"/>
        <v/>
      </c>
      <c r="S603">
        <f ca="1"/>
        <v>360800000</v>
      </c>
      <c r="T603">
        <f ca="1"/>
        <v>874700000</v>
      </c>
      <c r="U603">
        <f ca="1"/>
        <v>244100000</v>
      </c>
      <c r="V603">
        <f ca="1"/>
        <v>60600000</v>
      </c>
      <c r="W603" t="str">
        <f ca="1"/>
        <v/>
      </c>
      <c r="X603" t="str">
        <f ca="1"/>
        <v/>
      </c>
      <c r="Y603" t="str">
        <f ca="1"/>
        <v/>
      </c>
      <c r="Z603">
        <f ca="1"/>
        <v>819100000</v>
      </c>
      <c r="AA603">
        <f ca="1"/>
        <v>1222600000</v>
      </c>
      <c r="AB603">
        <f ca="1"/>
        <v>701400000</v>
      </c>
      <c r="AC603">
        <f ca="1"/>
        <v>100000</v>
      </c>
      <c r="AD603">
        <f ca="1"/>
        <v>34122453</v>
      </c>
      <c r="AE603">
        <f ca="1"/>
        <v>543100000</v>
      </c>
      <c r="AF603" t="str">
        <f ca="1"/>
        <v/>
      </c>
      <c r="AG603" t="str">
        <f ca="1"/>
        <v/>
      </c>
      <c r="AH603">
        <f ca="1"/>
        <v>68900000</v>
      </c>
      <c r="AI603">
        <f ca="1"/>
        <v>302500000</v>
      </c>
      <c r="AJ603">
        <f ca="1"/>
        <v>474200000</v>
      </c>
      <c r="AK603">
        <f ca="1"/>
        <v>38600000</v>
      </c>
      <c r="AL603">
        <f ca="1"/>
        <v>118800000</v>
      </c>
      <c r="AM603">
        <f ca="1"/>
        <v>22500000</v>
      </c>
      <c r="AN603">
        <f ca="1"/>
        <v>26700000</v>
      </c>
      <c r="AO603">
        <f ca="1"/>
        <v>221800000</v>
      </c>
      <c r="AP603" t="str">
        <f ca="1"/>
        <v/>
      </c>
      <c r="AQ603" t="str">
        <f ca="1"/>
        <v/>
      </c>
      <c r="AR603" t="str">
        <f ca="1"/>
        <v/>
      </c>
      <c r="AS603">
        <f ca="1"/>
        <v>119900000</v>
      </c>
      <c r="AT603">
        <f ca="1"/>
        <v>93900000</v>
      </c>
      <c r="AU603" t="str">
        <f ca="1"/>
        <v/>
      </c>
      <c r="AV603" t="str">
        <f ca="1"/>
        <v/>
      </c>
      <c r="AW603">
        <f ca="1"/>
        <v>3.54</v>
      </c>
      <c r="AX603">
        <f ca="1"/>
        <v>130350000</v>
      </c>
      <c r="AY603" t="str">
        <f ca="1"/>
        <v/>
      </c>
      <c r="AZ603">
        <f ca="1"/>
        <v>179900000</v>
      </c>
      <c r="BA603">
        <f ca="1"/>
        <v>206600000</v>
      </c>
      <c r="BB603" t="str">
        <f ca="1"/>
        <v/>
      </c>
      <c r="BC603" t="str">
        <f ca="1"/>
        <v/>
      </c>
      <c r="BD603" t="str">
        <f ca="1"/>
        <v/>
      </c>
      <c r="BE603" t="str">
        <f ca="1"/>
        <v/>
      </c>
      <c r="BF603" t="str">
        <f ca="1"/>
        <v/>
      </c>
      <c r="BG603" t="str">
        <f ca="1"/>
        <v/>
      </c>
      <c r="BH603" t="str">
        <f ca="1"/>
        <v/>
      </c>
      <c r="BI603" t="str">
        <f ca="1"/>
        <v/>
      </c>
      <c r="BJ603" t="str">
        <f ca="1"/>
        <v/>
      </c>
      <c r="BK603" t="str">
        <f ca="1"/>
        <v/>
      </c>
      <c r="BL603">
        <f ca="1"/>
        <v>0.51641279962215103</v>
      </c>
      <c r="BM603">
        <f ca="1"/>
        <v>7.9955555555555602</v>
      </c>
      <c r="BN603">
        <f ca="1"/>
        <v>3.1274068004915998</v>
      </c>
      <c r="BO603">
        <f ca="1"/>
        <v>3.9967226546497301</v>
      </c>
      <c r="BP603">
        <f ca="1"/>
        <v>20.214712711864401</v>
      </c>
      <c r="BQ603">
        <f ca="1"/>
        <v>0.14503723599072199</v>
      </c>
      <c r="BR603" t="str">
        <f ca="1"/>
        <v/>
      </c>
      <c r="BS603">
        <f ca="1"/>
        <v>3.0926955661091398E-7</v>
      </c>
    </row>
    <row r="604" spans="1:71" x14ac:dyDescent="0.3">
      <c r="A604">
        <f ca="1"/>
        <v>817720</v>
      </c>
      <c r="B604" t="str">
        <f ca="1"/>
        <v>SYNAPTICS Inc</v>
      </c>
      <c r="C604" t="str">
        <f ca="1"/>
        <v>SYNA</v>
      </c>
      <c r="D604" t="str">
        <f ca="1"/>
        <v>04 Manufacturing</v>
      </c>
      <c r="E604" t="str">
        <f ca="1"/>
        <v>Semiconductors &amp; Related Devices</v>
      </c>
      <c r="F604" t="str">
        <f ca="1"/>
        <v>3674</v>
      </c>
      <c r="G604" t="str">
        <f ca="1"/>
        <v>1109 MCKAY DRIVE SAN JOSE, CA 95131-1706</v>
      </c>
      <c r="H604">
        <f ca="1"/>
        <v>2019</v>
      </c>
      <c r="I604" t="str">
        <f ca="1"/>
        <v>FY</v>
      </c>
      <c r="J604">
        <f ca="1"/>
        <v>40.076025000000001</v>
      </c>
      <c r="K604">
        <f ca="1"/>
        <v>1409800000</v>
      </c>
      <c r="L604">
        <f ca="1"/>
        <v>731100000</v>
      </c>
      <c r="M604">
        <f ca="1"/>
        <v>327800000</v>
      </c>
      <c r="N604">
        <f ca="1"/>
        <v>230000000</v>
      </c>
      <c r="O604">
        <f ca="1"/>
        <v>158700000</v>
      </c>
      <c r="P604">
        <f ca="1"/>
        <v>620600000</v>
      </c>
      <c r="Q604">
        <f ca="1"/>
        <v>103000000</v>
      </c>
      <c r="R604" t="str">
        <f ca="1"/>
        <v/>
      </c>
      <c r="S604">
        <f ca="1"/>
        <v>372800000</v>
      </c>
      <c r="T604">
        <f ca="1"/>
        <v>752500000</v>
      </c>
      <c r="U604">
        <f ca="1"/>
        <v>253900000</v>
      </c>
      <c r="V604">
        <f ca="1"/>
        <v>98300000</v>
      </c>
      <c r="W604" t="str">
        <f ca="1"/>
        <v/>
      </c>
      <c r="X604" t="str">
        <f ca="1"/>
        <v/>
      </c>
      <c r="Y604" t="str">
        <f ca="1"/>
        <v/>
      </c>
      <c r="Z604">
        <f ca="1"/>
        <v>657300000</v>
      </c>
      <c r="AA604">
        <f ca="1"/>
        <v>1192400000</v>
      </c>
      <c r="AB604">
        <f ca="1"/>
        <v>583500000</v>
      </c>
      <c r="AC604">
        <f ca="1"/>
        <v>100000</v>
      </c>
      <c r="AD604">
        <f ca="1"/>
        <v>33349735</v>
      </c>
      <c r="AE604">
        <f ca="1"/>
        <v>497100000</v>
      </c>
      <c r="AF604" t="str">
        <f ca="1"/>
        <v/>
      </c>
      <c r="AG604" t="str">
        <f ca="1"/>
        <v/>
      </c>
      <c r="AH604">
        <f ca="1"/>
        <v>-6300000</v>
      </c>
      <c r="AI604">
        <f ca="1"/>
        <v>341100000</v>
      </c>
      <c r="AJ604">
        <f ca="1"/>
        <v>503400000</v>
      </c>
      <c r="AK604">
        <f ca="1"/>
        <v>300000</v>
      </c>
      <c r="AL604">
        <f ca="1"/>
        <v>-22900000</v>
      </c>
      <c r="AM604">
        <f ca="1"/>
        <v>21200000</v>
      </c>
      <c r="AN604">
        <f ca="1"/>
        <v>35600000</v>
      </c>
      <c r="AO604">
        <f ca="1"/>
        <v>154200000</v>
      </c>
      <c r="AP604" t="str">
        <f ca="1"/>
        <v/>
      </c>
      <c r="AQ604" t="str">
        <f ca="1"/>
        <v/>
      </c>
      <c r="AR604" t="str">
        <f ca="1"/>
        <v/>
      </c>
      <c r="AS604">
        <f ca="1"/>
        <v>-20900000</v>
      </c>
      <c r="AT604">
        <f ca="1"/>
        <v>-106600000</v>
      </c>
      <c r="AU604" t="str">
        <f ca="1"/>
        <v/>
      </c>
      <c r="AV604" t="str">
        <f ca="1"/>
        <v/>
      </c>
      <c r="AW604">
        <f ca="1"/>
        <v>-0.66</v>
      </c>
      <c r="AX604">
        <f ca="1"/>
        <v>144950000</v>
      </c>
      <c r="AY604" t="str">
        <f ca="1"/>
        <v/>
      </c>
      <c r="AZ604">
        <f ca="1"/>
        <v>-1400000</v>
      </c>
      <c r="BA604">
        <f ca="1"/>
        <v>34200000</v>
      </c>
      <c r="BB604" t="str">
        <f ca="1"/>
        <v/>
      </c>
      <c r="BC604" t="str">
        <f ca="1"/>
        <v/>
      </c>
      <c r="BD604" t="str">
        <f ca="1"/>
        <v/>
      </c>
      <c r="BE604" t="str">
        <f ca="1"/>
        <v/>
      </c>
      <c r="BF604" t="str">
        <f ca="1"/>
        <v/>
      </c>
      <c r="BG604" t="str">
        <f ca="1"/>
        <v/>
      </c>
      <c r="BH604" t="str">
        <f ca="1"/>
        <v/>
      </c>
      <c r="BI604" t="str">
        <f ca="1"/>
        <v/>
      </c>
      <c r="BJ604" t="str">
        <f ca="1"/>
        <v/>
      </c>
      <c r="BK604" t="str">
        <f ca="1"/>
        <v/>
      </c>
      <c r="BL604">
        <f ca="1"/>
        <v>0.53376365441906604</v>
      </c>
      <c r="BM604">
        <f ca="1"/>
        <v>-6.6037735849056603E-2</v>
      </c>
      <c r="BN604">
        <f ca="1"/>
        <v>1.2910594722331601</v>
      </c>
      <c r="BO604">
        <f ca="1"/>
        <v>2.2544308782985398</v>
      </c>
      <c r="BP604">
        <f ca="1"/>
        <v>-60.721249999999998</v>
      </c>
      <c r="BQ604">
        <f ca="1"/>
        <v>-3.48394949033927E-2</v>
      </c>
      <c r="BR604" t="str">
        <f ca="1"/>
        <v/>
      </c>
      <c r="BS604">
        <f ca="1"/>
        <v>-4.02406458238247E-8</v>
      </c>
    </row>
    <row r="605" spans="1:71" x14ac:dyDescent="0.3">
      <c r="A605">
        <f ca="1"/>
        <v>817720</v>
      </c>
      <c r="B605" t="str">
        <f ca="1"/>
        <v>SYNAPTICS Inc</v>
      </c>
      <c r="C605" t="str">
        <f ca="1"/>
        <v>SYNA</v>
      </c>
      <c r="D605" t="str">
        <f ca="1"/>
        <v>04 Manufacturing</v>
      </c>
      <c r="E605" t="str">
        <f ca="1"/>
        <v>Semiconductors &amp; Related Devices</v>
      </c>
      <c r="F605" t="str">
        <f ca="1"/>
        <v>3674</v>
      </c>
      <c r="G605" t="str">
        <f ca="1"/>
        <v>1109 MCKAY DRIVE SAN JOSE, CA 95131-1706</v>
      </c>
      <c r="H605">
        <f ca="1"/>
        <v>2018</v>
      </c>
      <c r="I605" t="str">
        <f ca="1"/>
        <v>FY</v>
      </c>
      <c r="J605">
        <f ca="1"/>
        <v>44.250114000000004</v>
      </c>
      <c r="K605">
        <f ca="1"/>
        <v>1499800000</v>
      </c>
      <c r="L605">
        <f ca="1"/>
        <v>739500000</v>
      </c>
      <c r="M605">
        <f ca="1"/>
        <v>301000000</v>
      </c>
      <c r="N605">
        <f ca="1"/>
        <v>289100000</v>
      </c>
      <c r="O605">
        <f ca="1"/>
        <v>131200000</v>
      </c>
      <c r="P605">
        <f ca="1"/>
        <v>709800000</v>
      </c>
      <c r="Q605">
        <f ca="1"/>
        <v>117800000</v>
      </c>
      <c r="R605" t="str">
        <f ca="1"/>
        <v/>
      </c>
      <c r="S605">
        <f ca="1"/>
        <v>372800000</v>
      </c>
      <c r="T605">
        <f ca="1"/>
        <v>770500000</v>
      </c>
      <c r="U605">
        <f ca="1"/>
        <v>283800000</v>
      </c>
      <c r="V605">
        <f ca="1"/>
        <v>156900000</v>
      </c>
      <c r="W605" t="str">
        <f ca="1"/>
        <v/>
      </c>
      <c r="X605" t="str">
        <f ca="1"/>
        <v/>
      </c>
      <c r="Y605" t="str">
        <f ca="1"/>
        <v/>
      </c>
      <c r="Z605">
        <f ca="1"/>
        <v>729300000</v>
      </c>
      <c r="AA605">
        <f ca="1"/>
        <v>1073900000</v>
      </c>
      <c r="AB605">
        <f ca="1"/>
        <v>606400000</v>
      </c>
      <c r="AC605">
        <f ca="1"/>
        <v>100000</v>
      </c>
      <c r="AD605">
        <f ca="1"/>
        <v>35249803</v>
      </c>
      <c r="AE605">
        <f ca="1"/>
        <v>480100000</v>
      </c>
      <c r="AF605" t="str">
        <f ca="1"/>
        <v/>
      </c>
      <c r="AG605" t="str">
        <f ca="1"/>
        <v/>
      </c>
      <c r="AH605">
        <f ca="1"/>
        <v>-61900000</v>
      </c>
      <c r="AI605">
        <f ca="1"/>
        <v>363200000</v>
      </c>
      <c r="AJ605">
        <f ca="1"/>
        <v>542000000</v>
      </c>
      <c r="AK605">
        <f ca="1"/>
        <v>40500000</v>
      </c>
      <c r="AL605">
        <f ca="1"/>
        <v>-124100000</v>
      </c>
      <c r="AM605">
        <f ca="1"/>
        <v>22200000</v>
      </c>
      <c r="AN605">
        <f ca="1"/>
        <v>38900000</v>
      </c>
      <c r="AO605">
        <f ca="1"/>
        <v>145000000</v>
      </c>
      <c r="AP605" t="str">
        <f ca="1"/>
        <v/>
      </c>
      <c r="AQ605" t="str">
        <f ca="1"/>
        <v/>
      </c>
      <c r="AR605" t="str">
        <f ca="1"/>
        <v/>
      </c>
      <c r="AS605">
        <f ca="1"/>
        <v>-438500000</v>
      </c>
      <c r="AT605">
        <f ca="1"/>
        <v>226700000</v>
      </c>
      <c r="AU605" t="str">
        <f ca="1"/>
        <v/>
      </c>
      <c r="AV605" t="str">
        <f ca="1"/>
        <v/>
      </c>
      <c r="AW605">
        <f ca="1"/>
        <v>-3.63</v>
      </c>
      <c r="AX605">
        <f ca="1"/>
        <v>131300000</v>
      </c>
      <c r="AY605" t="str">
        <f ca="1"/>
        <v/>
      </c>
      <c r="AZ605">
        <f ca="1"/>
        <v>-61400000</v>
      </c>
      <c r="BA605">
        <f ca="1"/>
        <v>-22500000</v>
      </c>
      <c r="BB605" t="str">
        <f ca="1"/>
        <v/>
      </c>
      <c r="BC605" t="str">
        <f ca="1"/>
        <v/>
      </c>
      <c r="BD605" t="str">
        <f ca="1"/>
        <v/>
      </c>
      <c r="BE605" t="str">
        <f ca="1"/>
        <v/>
      </c>
      <c r="BF605" t="str">
        <f ca="1"/>
        <v/>
      </c>
      <c r="BG605" t="str">
        <f ca="1"/>
        <v/>
      </c>
      <c r="BH605" t="str">
        <f ca="1"/>
        <v/>
      </c>
      <c r="BI605" t="str">
        <f ca="1"/>
        <v/>
      </c>
      <c r="BJ605" t="str">
        <f ca="1"/>
        <v/>
      </c>
      <c r="BK605" t="str">
        <f ca="1"/>
        <v/>
      </c>
      <c r="BL605">
        <f ca="1"/>
        <v>0.51373516468862501</v>
      </c>
      <c r="BM605">
        <f ca="1"/>
        <v>-2.7657657657657699</v>
      </c>
      <c r="BN605">
        <f ca="1"/>
        <v>1.0606060606060601</v>
      </c>
      <c r="BO605">
        <f ca="1"/>
        <v>2.1434108527131799</v>
      </c>
      <c r="BP605">
        <f ca="1"/>
        <v>-12.1901140495868</v>
      </c>
      <c r="BQ605">
        <f ca="1"/>
        <v>-0.17016317016317001</v>
      </c>
      <c r="BR605" t="str">
        <f ca="1"/>
        <v/>
      </c>
      <c r="BS605">
        <f ca="1"/>
        <v>-2.2024943619909501E-7</v>
      </c>
    </row>
    <row r="606" spans="1:71" x14ac:dyDescent="0.3">
      <c r="A606">
        <f ca="1"/>
        <v>817720</v>
      </c>
      <c r="B606" t="str">
        <f ca="1"/>
        <v>SYNAPTICS Inc</v>
      </c>
      <c r="C606" t="str">
        <f ca="1"/>
        <v>SYNA</v>
      </c>
      <c r="D606" t="str">
        <f ca="1"/>
        <v>04 Manufacturing</v>
      </c>
      <c r="E606" t="str">
        <f ca="1"/>
        <v>Semiconductors &amp; Related Devices</v>
      </c>
      <c r="F606" t="str">
        <f ca="1"/>
        <v>3674</v>
      </c>
      <c r="G606" t="str">
        <f ca="1"/>
        <v>1109 MCKAY DRIVE SAN JOSE, CA 95131-1706</v>
      </c>
      <c r="H606">
        <f ca="1"/>
        <v>2017</v>
      </c>
      <c r="I606" t="str">
        <f ca="1"/>
        <v>FY</v>
      </c>
      <c r="J606">
        <f ca="1"/>
        <v>46.810319999999997</v>
      </c>
      <c r="K606">
        <f ca="1"/>
        <v>1266700000</v>
      </c>
      <c r="L606">
        <f ca="1"/>
        <v>792000000</v>
      </c>
      <c r="M606">
        <f ca="1"/>
        <v>367800000</v>
      </c>
      <c r="N606">
        <f ca="1"/>
        <v>255200000</v>
      </c>
      <c r="O606">
        <f ca="1"/>
        <v>131400000</v>
      </c>
      <c r="P606">
        <f ca="1"/>
        <v>421500000</v>
      </c>
      <c r="Q606">
        <f ca="1"/>
        <v>113800000</v>
      </c>
      <c r="R606" t="str">
        <f ca="1"/>
        <v/>
      </c>
      <c r="S606">
        <f ca="1"/>
        <v>206800000</v>
      </c>
      <c r="T606">
        <f ca="1"/>
        <v>526500000</v>
      </c>
      <c r="U606">
        <f ca="1"/>
        <v>310400000</v>
      </c>
      <c r="V606">
        <f ca="1"/>
        <v>135800000</v>
      </c>
      <c r="W606" t="str">
        <f ca="1"/>
        <v/>
      </c>
      <c r="X606" t="str">
        <f ca="1"/>
        <v/>
      </c>
      <c r="Y606" t="str">
        <f ca="1"/>
        <v/>
      </c>
      <c r="Z606">
        <f ca="1"/>
        <v>740200000</v>
      </c>
      <c r="AA606">
        <f ca="1"/>
        <v>980300000</v>
      </c>
      <c r="AB606">
        <f ca="1"/>
        <v>714100000</v>
      </c>
      <c r="AC606">
        <f ca="1"/>
        <v>100000</v>
      </c>
      <c r="AD606">
        <f ca="1"/>
        <v>34638435</v>
      </c>
      <c r="AE606">
        <f ca="1"/>
        <v>523600000</v>
      </c>
      <c r="AF606" t="str">
        <f ca="1"/>
        <v/>
      </c>
      <c r="AG606" t="str">
        <f ca="1"/>
        <v/>
      </c>
      <c r="AH606">
        <f ca="1"/>
        <v>64700000</v>
      </c>
      <c r="AI606">
        <f ca="1"/>
        <v>292300000</v>
      </c>
      <c r="AJ606">
        <f ca="1"/>
        <v>458900000</v>
      </c>
      <c r="AK606">
        <f ca="1"/>
        <v>12200000</v>
      </c>
      <c r="AL606">
        <f ca="1"/>
        <v>48800000</v>
      </c>
      <c r="AM606">
        <f ca="1"/>
        <v>6000000</v>
      </c>
      <c r="AN606">
        <f ca="1"/>
        <v>33200000</v>
      </c>
      <c r="AO606" t="str">
        <f ca="1"/>
        <v/>
      </c>
      <c r="AP606" t="str">
        <f ca="1"/>
        <v/>
      </c>
      <c r="AQ606" t="str">
        <f ca="1"/>
        <v/>
      </c>
      <c r="AR606" t="str">
        <f ca="1"/>
        <v/>
      </c>
      <c r="AS606" t="str">
        <f ca="1"/>
        <v/>
      </c>
      <c r="AT606" t="str">
        <f ca="1"/>
        <v/>
      </c>
      <c r="AU606" t="str">
        <f ca="1"/>
        <v/>
      </c>
      <c r="AV606" t="str">
        <f ca="1"/>
        <v/>
      </c>
      <c r="AW606">
        <f ca="1"/>
        <v>1.4</v>
      </c>
      <c r="AX606" t="str">
        <f ca="1"/>
        <v/>
      </c>
      <c r="AY606" t="str">
        <f ca="1"/>
        <v/>
      </c>
      <c r="AZ606">
        <f ca="1"/>
        <v>67000000</v>
      </c>
      <c r="BA606">
        <f ca="1"/>
        <v>100200000</v>
      </c>
      <c r="BB606" t="str">
        <f ca="1"/>
        <v/>
      </c>
      <c r="BC606" t="str">
        <f ca="1"/>
        <v/>
      </c>
      <c r="BD606" t="str">
        <f ca="1"/>
        <v/>
      </c>
      <c r="BE606" t="str">
        <f ca="1"/>
        <v/>
      </c>
      <c r="BF606" t="str">
        <f ca="1"/>
        <v/>
      </c>
      <c r="BG606" t="str">
        <f ca="1"/>
        <v/>
      </c>
      <c r="BH606" t="str">
        <f ca="1"/>
        <v/>
      </c>
      <c r="BI606" t="str">
        <f ca="1"/>
        <v/>
      </c>
      <c r="BJ606" t="str">
        <f ca="1"/>
        <v/>
      </c>
      <c r="BK606" t="str">
        <f ca="1"/>
        <v/>
      </c>
      <c r="BL606">
        <f ca="1"/>
        <v>0.41564695665903501</v>
      </c>
      <c r="BM606">
        <f ca="1"/>
        <v>11.1666666666667</v>
      </c>
      <c r="BN606">
        <f ca="1"/>
        <v>1.18492268041237</v>
      </c>
      <c r="BO606">
        <f ca="1"/>
        <v>2.1282216494845398</v>
      </c>
      <c r="BP606">
        <f ca="1"/>
        <v>33.435942857142898</v>
      </c>
      <c r="BQ606">
        <f ca="1"/>
        <v>6.5928127533099207E-2</v>
      </c>
      <c r="BR606" t="str">
        <f ca="1"/>
        <v/>
      </c>
      <c r="BS606">
        <f ca="1"/>
        <v>8.8536136179410998E-8</v>
      </c>
    </row>
    <row r="607" spans="1:71" x14ac:dyDescent="0.3">
      <c r="A607">
        <f ca="1"/>
        <v>928876</v>
      </c>
      <c r="B607" t="str">
        <f ca="1"/>
        <v>TOWER SEMICONDUCTOR LTD</v>
      </c>
      <c r="C607" t="str">
        <f ca="1"/>
        <v>TSEM</v>
      </c>
      <c r="D607" t="str">
        <f ca="1"/>
        <v>04 Manufacturing</v>
      </c>
      <c r="E607" t="str">
        <f ca="1"/>
        <v>Semiconductors &amp; Related Devices</v>
      </c>
      <c r="F607" t="str">
        <f ca="1"/>
        <v>3674</v>
      </c>
      <c r="G607" t="str">
        <f ca="1"/>
        <v>RAMAT GAVRIEL INDUSTRIAL PARK PO BOX 619 MIGDAL HAEMEK, None 2310502</v>
      </c>
      <c r="H607">
        <f ca="1"/>
        <v>2026</v>
      </c>
      <c r="I607" t="str">
        <f ca="1"/>
        <v>FY</v>
      </c>
      <c r="J607">
        <f ca="1"/>
        <v>150.17449400000001</v>
      </c>
      <c r="K607" t="str">
        <f ca="1"/>
        <v/>
      </c>
      <c r="L607" t="str">
        <f ca="1"/>
        <v/>
      </c>
      <c r="M607" t="str">
        <f ca="1"/>
        <v/>
      </c>
      <c r="N607" t="str">
        <f ca="1"/>
        <v/>
      </c>
      <c r="O607" t="str">
        <f ca="1"/>
        <v/>
      </c>
      <c r="P607" t="str">
        <f ca="1"/>
        <v/>
      </c>
      <c r="Q607" t="str">
        <f ca="1"/>
        <v/>
      </c>
      <c r="R607" t="str">
        <f ca="1"/>
        <v/>
      </c>
      <c r="S607" t="str">
        <f ca="1"/>
        <v/>
      </c>
      <c r="T607" t="str">
        <f ca="1"/>
        <v/>
      </c>
      <c r="U607" t="str">
        <f ca="1"/>
        <v/>
      </c>
      <c r="V607" t="str">
        <f ca="1"/>
        <v/>
      </c>
      <c r="W607" t="str">
        <f ca="1"/>
        <v/>
      </c>
      <c r="X607" t="str">
        <f ca="1"/>
        <v/>
      </c>
      <c r="Y607" t="str">
        <f ca="1"/>
        <v/>
      </c>
      <c r="Z607" t="str">
        <f ca="1"/>
        <v/>
      </c>
      <c r="AA607" t="str">
        <f ca="1"/>
        <v/>
      </c>
      <c r="AB607" t="str">
        <f ca="1"/>
        <v/>
      </c>
      <c r="AC607" t="str">
        <f ca="1"/>
        <v/>
      </c>
      <c r="AD607" t="str">
        <f ca="1"/>
        <v/>
      </c>
      <c r="AE607" t="str">
        <f ca="1"/>
        <v/>
      </c>
      <c r="AF607" t="str">
        <f ca="1"/>
        <v/>
      </c>
      <c r="AG607" t="str">
        <f ca="1"/>
        <v/>
      </c>
      <c r="AH607" t="str">
        <f ca="1"/>
        <v/>
      </c>
      <c r="AI607" t="str">
        <f ca="1"/>
        <v/>
      </c>
      <c r="AJ607" t="str">
        <f ca="1"/>
        <v/>
      </c>
      <c r="AK607" t="str">
        <f ca="1"/>
        <v/>
      </c>
      <c r="AL607" t="str">
        <f ca="1"/>
        <v/>
      </c>
      <c r="AM607" t="str">
        <f ca="1"/>
        <v/>
      </c>
      <c r="AN607" t="str">
        <f ca="1"/>
        <v/>
      </c>
      <c r="AO607" t="str">
        <f ca="1"/>
        <v/>
      </c>
      <c r="AP607" t="str">
        <f ca="1"/>
        <v/>
      </c>
      <c r="AQ607" t="str">
        <f ca="1"/>
        <v/>
      </c>
      <c r="AR607" t="str">
        <f ca="1"/>
        <v/>
      </c>
      <c r="AS607" t="str">
        <f ca="1"/>
        <v/>
      </c>
      <c r="AT607" t="str">
        <f ca="1"/>
        <v/>
      </c>
      <c r="AU607" t="str">
        <f ca="1"/>
        <v/>
      </c>
      <c r="AV607" t="str">
        <f ca="1"/>
        <v/>
      </c>
      <c r="AW607" t="str">
        <f ca="1"/>
        <v/>
      </c>
      <c r="AX607" t="str">
        <f ca="1"/>
        <v/>
      </c>
      <c r="AY607" t="str">
        <f ca="1"/>
        <v/>
      </c>
      <c r="AZ607" t="str">
        <f ca="1"/>
        <v/>
      </c>
      <c r="BA607" t="str">
        <f ca="1"/>
        <v/>
      </c>
      <c r="BB607" t="str">
        <f ca="1"/>
        <v/>
      </c>
      <c r="BC607" t="str">
        <f ca="1"/>
        <v/>
      </c>
      <c r="BD607" t="str">
        <f ca="1"/>
        <v/>
      </c>
      <c r="BE607" t="str">
        <f ca="1"/>
        <v/>
      </c>
      <c r="BF607" t="str">
        <f ca="1"/>
        <v/>
      </c>
      <c r="BG607" t="str">
        <f ca="1"/>
        <v/>
      </c>
      <c r="BH607" t="str">
        <f ca="1"/>
        <v/>
      </c>
      <c r="BI607" t="str">
        <f ca="1"/>
        <v/>
      </c>
      <c r="BJ607" t="str">
        <f ca="1"/>
        <v/>
      </c>
      <c r="BK607" t="str">
        <f ca="1"/>
        <v/>
      </c>
      <c r="BL607" t="str">
        <f ca="1"/>
        <v/>
      </c>
      <c r="BM607" t="str">
        <f ca="1"/>
        <v/>
      </c>
      <c r="BN607" t="str">
        <f ca="1"/>
        <v/>
      </c>
      <c r="BO607" t="str">
        <f ca="1"/>
        <v/>
      </c>
      <c r="BP607" t="str">
        <f ca="1"/>
        <v/>
      </c>
      <c r="BQ607" t="str">
        <f ca="1"/>
        <v/>
      </c>
      <c r="BR607" t="str">
        <f ca="1"/>
        <v/>
      </c>
      <c r="BS607" t="str">
        <f ca="1"/>
        <v/>
      </c>
    </row>
    <row r="608" spans="1:71" x14ac:dyDescent="0.3">
      <c r="A608">
        <f ca="1"/>
        <v>928876</v>
      </c>
      <c r="B608" t="str">
        <f ca="1"/>
        <v>TOWER SEMICONDUCTOR LTD</v>
      </c>
      <c r="C608" t="str">
        <f ca="1"/>
        <v>TSEM</v>
      </c>
      <c r="D608" t="str">
        <f ca="1"/>
        <v>04 Manufacturing</v>
      </c>
      <c r="E608" t="str">
        <f ca="1"/>
        <v>Semiconductors &amp; Related Devices</v>
      </c>
      <c r="F608" t="str">
        <f ca="1"/>
        <v>3674</v>
      </c>
      <c r="G608" t="str">
        <f ca="1"/>
        <v>RAMAT GAVRIEL INDUSTRIAL PARK PO BOX 619 MIGDAL HAEMEK, None 2310502</v>
      </c>
      <c r="H608">
        <f ca="1"/>
        <v>2025</v>
      </c>
      <c r="I608" t="str">
        <f ca="1"/>
        <v>FY</v>
      </c>
      <c r="J608">
        <f ca="1"/>
        <v>67.490825999999998</v>
      </c>
      <c r="K608" t="str">
        <f ca="1"/>
        <v/>
      </c>
      <c r="L608" t="str">
        <f ca="1"/>
        <v/>
      </c>
      <c r="M608" t="str">
        <f ca="1"/>
        <v/>
      </c>
      <c r="N608" t="str">
        <f ca="1"/>
        <v/>
      </c>
      <c r="O608" t="str">
        <f ca="1"/>
        <v/>
      </c>
      <c r="P608" t="str">
        <f ca="1"/>
        <v/>
      </c>
      <c r="Q608" t="str">
        <f ca="1"/>
        <v/>
      </c>
      <c r="R608" t="str">
        <f ca="1"/>
        <v/>
      </c>
      <c r="S608" t="str">
        <f ca="1"/>
        <v/>
      </c>
      <c r="T608" t="str">
        <f ca="1"/>
        <v/>
      </c>
      <c r="U608" t="str">
        <f ca="1"/>
        <v/>
      </c>
      <c r="V608" t="str">
        <f ca="1"/>
        <v/>
      </c>
      <c r="W608" t="str">
        <f ca="1"/>
        <v/>
      </c>
      <c r="X608" t="str">
        <f ca="1"/>
        <v/>
      </c>
      <c r="Y608" t="str">
        <f ca="1"/>
        <v/>
      </c>
      <c r="Z608" t="str">
        <f ca="1"/>
        <v/>
      </c>
      <c r="AA608" t="str">
        <f ca="1"/>
        <v/>
      </c>
      <c r="AB608" t="str">
        <f ca="1"/>
        <v/>
      </c>
      <c r="AC608" t="str">
        <f ca="1"/>
        <v/>
      </c>
      <c r="AD608" t="str">
        <f ca="1"/>
        <v/>
      </c>
      <c r="AE608" t="str">
        <f ca="1"/>
        <v/>
      </c>
      <c r="AF608" t="str">
        <f ca="1"/>
        <v/>
      </c>
      <c r="AG608" t="str">
        <f ca="1"/>
        <v/>
      </c>
      <c r="AH608" t="str">
        <f ca="1"/>
        <v/>
      </c>
      <c r="AI608" t="str">
        <f ca="1"/>
        <v/>
      </c>
      <c r="AJ608" t="str">
        <f ca="1"/>
        <v/>
      </c>
      <c r="AK608" t="str">
        <f ca="1"/>
        <v/>
      </c>
      <c r="AL608" t="str">
        <f ca="1"/>
        <v/>
      </c>
      <c r="AM608" t="str">
        <f ca="1"/>
        <v/>
      </c>
      <c r="AN608" t="str">
        <f ca="1"/>
        <v/>
      </c>
      <c r="AO608" t="str">
        <f ca="1"/>
        <v/>
      </c>
      <c r="AP608" t="str">
        <f ca="1"/>
        <v/>
      </c>
      <c r="AQ608" t="str">
        <f ca="1"/>
        <v/>
      </c>
      <c r="AR608" t="str">
        <f ca="1"/>
        <v/>
      </c>
      <c r="AS608" t="str">
        <f ca="1"/>
        <v/>
      </c>
      <c r="AT608" t="str">
        <f ca="1"/>
        <v/>
      </c>
      <c r="AU608" t="str">
        <f ca="1"/>
        <v/>
      </c>
      <c r="AV608" t="str">
        <f ca="1"/>
        <v/>
      </c>
      <c r="AW608" t="str">
        <f ca="1"/>
        <v/>
      </c>
      <c r="AX608" t="str">
        <f ca="1"/>
        <v/>
      </c>
      <c r="AY608" t="str">
        <f ca="1"/>
        <v/>
      </c>
      <c r="AZ608" t="str">
        <f ca="1"/>
        <v/>
      </c>
      <c r="BA608" t="str">
        <f ca="1"/>
        <v/>
      </c>
      <c r="BB608" t="str">
        <f ca="1"/>
        <v/>
      </c>
      <c r="BC608" t="str">
        <f ca="1"/>
        <v/>
      </c>
      <c r="BD608" t="str">
        <f ca="1"/>
        <v/>
      </c>
      <c r="BE608" t="str">
        <f ca="1"/>
        <v/>
      </c>
      <c r="BF608" t="str">
        <f ca="1"/>
        <v/>
      </c>
      <c r="BG608" t="str">
        <f ca="1"/>
        <v/>
      </c>
      <c r="BH608" t="str">
        <f ca="1"/>
        <v/>
      </c>
      <c r="BI608" t="str">
        <f ca="1"/>
        <v/>
      </c>
      <c r="BJ608" t="str">
        <f ca="1"/>
        <v/>
      </c>
      <c r="BK608" t="str">
        <f ca="1"/>
        <v/>
      </c>
      <c r="BL608" t="str">
        <f ca="1"/>
        <v/>
      </c>
      <c r="BM608" t="str">
        <f ca="1"/>
        <v/>
      </c>
      <c r="BN608" t="str">
        <f ca="1"/>
        <v/>
      </c>
      <c r="BO608" t="str">
        <f ca="1"/>
        <v/>
      </c>
      <c r="BP608" t="str">
        <f ca="1"/>
        <v/>
      </c>
      <c r="BQ608" t="str">
        <f ca="1"/>
        <v/>
      </c>
      <c r="BR608" t="str">
        <f ca="1"/>
        <v/>
      </c>
      <c r="BS608" t="str">
        <f ca="1"/>
        <v/>
      </c>
    </row>
    <row r="609" spans="1:71" x14ac:dyDescent="0.3">
      <c r="A609">
        <f ca="1"/>
        <v>928876</v>
      </c>
      <c r="B609" t="str">
        <f ca="1"/>
        <v>TOWER SEMICONDUCTOR LTD</v>
      </c>
      <c r="C609" t="str">
        <f ca="1"/>
        <v>TSEM</v>
      </c>
      <c r="D609" t="str">
        <f ca="1"/>
        <v>04 Manufacturing</v>
      </c>
      <c r="E609" t="str">
        <f ca="1"/>
        <v>Semiconductors &amp; Related Devices</v>
      </c>
      <c r="F609" t="str">
        <f ca="1"/>
        <v>3674</v>
      </c>
      <c r="G609" t="str">
        <f ca="1"/>
        <v>RAMAT GAVRIEL INDUSTRIAL PARK PO BOX 619 MIGDAL HAEMEK, None 2310502</v>
      </c>
      <c r="H609">
        <f ca="1"/>
        <v>2024</v>
      </c>
      <c r="I609" t="str">
        <f ca="1"/>
        <v>FY</v>
      </c>
      <c r="J609">
        <f ca="1"/>
        <v>38.182184999999997</v>
      </c>
      <c r="K609" t="str">
        <f ca="1"/>
        <v/>
      </c>
      <c r="L609" t="str">
        <f ca="1"/>
        <v/>
      </c>
      <c r="M609" t="str">
        <f ca="1"/>
        <v/>
      </c>
      <c r="N609" t="str">
        <f ca="1"/>
        <v/>
      </c>
      <c r="O609" t="str">
        <f ca="1"/>
        <v/>
      </c>
      <c r="P609" t="str">
        <f ca="1"/>
        <v/>
      </c>
      <c r="Q609" t="str">
        <f ca="1"/>
        <v/>
      </c>
      <c r="R609" t="str">
        <f ca="1"/>
        <v/>
      </c>
      <c r="S609" t="str">
        <f ca="1"/>
        <v/>
      </c>
      <c r="T609" t="str">
        <f ca="1"/>
        <v/>
      </c>
      <c r="U609" t="str">
        <f ca="1"/>
        <v/>
      </c>
      <c r="V609" t="str">
        <f ca="1"/>
        <v/>
      </c>
      <c r="W609" t="str">
        <f ca="1"/>
        <v/>
      </c>
      <c r="X609" t="str">
        <f ca="1"/>
        <v/>
      </c>
      <c r="Y609" t="str">
        <f ca="1"/>
        <v/>
      </c>
      <c r="Z609" t="str">
        <f ca="1"/>
        <v/>
      </c>
      <c r="AA609" t="str">
        <f ca="1"/>
        <v/>
      </c>
      <c r="AB609" t="str">
        <f ca="1"/>
        <v/>
      </c>
      <c r="AC609" t="str">
        <f ca="1"/>
        <v/>
      </c>
      <c r="AD609" t="str">
        <f ca="1"/>
        <v/>
      </c>
      <c r="AE609" t="str">
        <f ca="1"/>
        <v/>
      </c>
      <c r="AF609" t="str">
        <f ca="1"/>
        <v/>
      </c>
      <c r="AG609" t="str">
        <f ca="1"/>
        <v/>
      </c>
      <c r="AH609" t="str">
        <f ca="1"/>
        <v/>
      </c>
      <c r="AI609" t="str">
        <f ca="1"/>
        <v/>
      </c>
      <c r="AJ609" t="str">
        <f ca="1"/>
        <v/>
      </c>
      <c r="AK609" t="str">
        <f ca="1"/>
        <v/>
      </c>
      <c r="AL609" t="str">
        <f ca="1"/>
        <v/>
      </c>
      <c r="AM609" t="str">
        <f ca="1"/>
        <v/>
      </c>
      <c r="AN609" t="str">
        <f ca="1"/>
        <v/>
      </c>
      <c r="AO609" t="str">
        <f ca="1"/>
        <v/>
      </c>
      <c r="AP609" t="str">
        <f ca="1"/>
        <v/>
      </c>
      <c r="AQ609" t="str">
        <f ca="1"/>
        <v/>
      </c>
      <c r="AR609" t="str">
        <f ca="1"/>
        <v/>
      </c>
      <c r="AS609" t="str">
        <f ca="1"/>
        <v/>
      </c>
      <c r="AT609" t="str">
        <f ca="1"/>
        <v/>
      </c>
      <c r="AU609" t="str">
        <f ca="1"/>
        <v/>
      </c>
      <c r="AV609" t="str">
        <f ca="1"/>
        <v/>
      </c>
      <c r="AW609" t="str">
        <f ca="1"/>
        <v/>
      </c>
      <c r="AX609" t="str">
        <f ca="1"/>
        <v/>
      </c>
      <c r="AY609" t="str">
        <f ca="1"/>
        <v/>
      </c>
      <c r="AZ609" t="str">
        <f ca="1"/>
        <v/>
      </c>
      <c r="BA609" t="str">
        <f ca="1"/>
        <v/>
      </c>
      <c r="BB609" t="str">
        <f ca="1"/>
        <v/>
      </c>
      <c r="BC609" t="str">
        <f ca="1"/>
        <v/>
      </c>
      <c r="BD609" t="str">
        <f ca="1"/>
        <v/>
      </c>
      <c r="BE609" t="str">
        <f ca="1"/>
        <v/>
      </c>
      <c r="BF609" t="str">
        <f ca="1"/>
        <v/>
      </c>
      <c r="BG609" t="str">
        <f ca="1"/>
        <v/>
      </c>
      <c r="BH609" t="str">
        <f ca="1"/>
        <v/>
      </c>
      <c r="BI609" t="str">
        <f ca="1"/>
        <v/>
      </c>
      <c r="BJ609" t="str">
        <f ca="1"/>
        <v/>
      </c>
      <c r="BK609" t="str">
        <f ca="1"/>
        <v/>
      </c>
      <c r="BL609" t="str">
        <f ca="1"/>
        <v/>
      </c>
      <c r="BM609" t="str">
        <f ca="1"/>
        <v/>
      </c>
      <c r="BN609" t="str">
        <f ca="1"/>
        <v/>
      </c>
      <c r="BO609" t="str">
        <f ca="1"/>
        <v/>
      </c>
      <c r="BP609" t="str">
        <f ca="1"/>
        <v/>
      </c>
      <c r="BQ609" t="str">
        <f ca="1"/>
        <v/>
      </c>
      <c r="BR609" t="str">
        <f ca="1"/>
        <v/>
      </c>
      <c r="BS609" t="str">
        <f ca="1"/>
        <v/>
      </c>
    </row>
    <row r="610" spans="1:71" x14ac:dyDescent="0.3">
      <c r="A610">
        <f ca="1"/>
        <v>928876</v>
      </c>
      <c r="B610" t="str">
        <f ca="1"/>
        <v>TOWER SEMICONDUCTOR LTD</v>
      </c>
      <c r="C610" t="str">
        <f ca="1"/>
        <v>TSEM</v>
      </c>
      <c r="D610" t="str">
        <f ca="1"/>
        <v>04 Manufacturing</v>
      </c>
      <c r="E610" t="str">
        <f ca="1"/>
        <v>Semiconductors &amp; Related Devices</v>
      </c>
      <c r="F610" t="str">
        <f ca="1"/>
        <v>3674</v>
      </c>
      <c r="G610" t="str">
        <f ca="1"/>
        <v>RAMAT GAVRIEL INDUSTRIAL PARK PO BOX 619 MIGDAL HAEMEK, None 2310502</v>
      </c>
      <c r="H610">
        <f ca="1"/>
        <v>2023</v>
      </c>
      <c r="I610" t="str">
        <f ca="1"/>
        <v>FY</v>
      </c>
      <c r="J610">
        <f ca="1"/>
        <v>34.135370000000002</v>
      </c>
      <c r="K610" t="str">
        <f ca="1"/>
        <v/>
      </c>
      <c r="L610" t="str">
        <f ca="1"/>
        <v/>
      </c>
      <c r="M610" t="str">
        <f ca="1"/>
        <v/>
      </c>
      <c r="N610" t="str">
        <f ca="1"/>
        <v/>
      </c>
      <c r="O610" t="str">
        <f ca="1"/>
        <v/>
      </c>
      <c r="P610" t="str">
        <f ca="1"/>
        <v/>
      </c>
      <c r="Q610" t="str">
        <f ca="1"/>
        <v/>
      </c>
      <c r="R610" t="str">
        <f ca="1"/>
        <v/>
      </c>
      <c r="S610" t="str">
        <f ca="1"/>
        <v/>
      </c>
      <c r="T610" t="str">
        <f ca="1"/>
        <v/>
      </c>
      <c r="U610" t="str">
        <f ca="1"/>
        <v/>
      </c>
      <c r="V610" t="str">
        <f ca="1"/>
        <v/>
      </c>
      <c r="W610" t="str">
        <f ca="1"/>
        <v/>
      </c>
      <c r="X610" t="str">
        <f ca="1"/>
        <v/>
      </c>
      <c r="Y610" t="str">
        <f ca="1"/>
        <v/>
      </c>
      <c r="Z610" t="str">
        <f ca="1"/>
        <v/>
      </c>
      <c r="AA610" t="str">
        <f ca="1"/>
        <v/>
      </c>
      <c r="AB610" t="str">
        <f ca="1"/>
        <v/>
      </c>
      <c r="AC610" t="str">
        <f ca="1"/>
        <v/>
      </c>
      <c r="AD610" t="str">
        <f ca="1"/>
        <v/>
      </c>
      <c r="AE610" t="str">
        <f ca="1"/>
        <v/>
      </c>
      <c r="AF610" t="str">
        <f ca="1"/>
        <v/>
      </c>
      <c r="AG610" t="str">
        <f ca="1"/>
        <v/>
      </c>
      <c r="AH610" t="str">
        <f ca="1"/>
        <v/>
      </c>
      <c r="AI610" t="str">
        <f ca="1"/>
        <v/>
      </c>
      <c r="AJ610" t="str">
        <f ca="1"/>
        <v/>
      </c>
      <c r="AK610" t="str">
        <f ca="1"/>
        <v/>
      </c>
      <c r="AL610" t="str">
        <f ca="1"/>
        <v/>
      </c>
      <c r="AM610" t="str">
        <f ca="1"/>
        <v/>
      </c>
      <c r="AN610" t="str">
        <f ca="1"/>
        <v/>
      </c>
      <c r="AO610" t="str">
        <f ca="1"/>
        <v/>
      </c>
      <c r="AP610" t="str">
        <f ca="1"/>
        <v/>
      </c>
      <c r="AQ610" t="str">
        <f ca="1"/>
        <v/>
      </c>
      <c r="AR610" t="str">
        <f ca="1"/>
        <v/>
      </c>
      <c r="AS610" t="str">
        <f ca="1"/>
        <v/>
      </c>
      <c r="AT610" t="str">
        <f ca="1"/>
        <v/>
      </c>
      <c r="AU610" t="str">
        <f ca="1"/>
        <v/>
      </c>
      <c r="AV610" t="str">
        <f ca="1"/>
        <v/>
      </c>
      <c r="AW610" t="str">
        <f ca="1"/>
        <v/>
      </c>
      <c r="AX610" t="str">
        <f ca="1"/>
        <v/>
      </c>
      <c r="AY610" t="str">
        <f ca="1"/>
        <v/>
      </c>
      <c r="AZ610" t="str">
        <f ca="1"/>
        <v/>
      </c>
      <c r="BA610" t="str">
        <f ca="1"/>
        <v/>
      </c>
      <c r="BB610" t="str">
        <f ca="1"/>
        <v/>
      </c>
      <c r="BC610" t="str">
        <f ca="1"/>
        <v/>
      </c>
      <c r="BD610" t="str">
        <f ca="1"/>
        <v/>
      </c>
      <c r="BE610" t="str">
        <f ca="1"/>
        <v/>
      </c>
      <c r="BF610" t="str">
        <f ca="1"/>
        <v/>
      </c>
      <c r="BG610" t="str">
        <f ca="1"/>
        <v/>
      </c>
      <c r="BH610" t="str">
        <f ca="1"/>
        <v/>
      </c>
      <c r="BI610" t="str">
        <f ca="1"/>
        <v/>
      </c>
      <c r="BJ610" t="str">
        <f ca="1"/>
        <v/>
      </c>
      <c r="BK610" t="str">
        <f ca="1"/>
        <v/>
      </c>
      <c r="BL610" t="str">
        <f ca="1"/>
        <v/>
      </c>
      <c r="BM610" t="str">
        <f ca="1"/>
        <v/>
      </c>
      <c r="BN610" t="str">
        <f ca="1"/>
        <v/>
      </c>
      <c r="BO610" t="str">
        <f ca="1"/>
        <v/>
      </c>
      <c r="BP610" t="str">
        <f ca="1"/>
        <v/>
      </c>
      <c r="BQ610" t="str">
        <f ca="1"/>
        <v/>
      </c>
      <c r="BR610" t="str">
        <f ca="1"/>
        <v/>
      </c>
      <c r="BS610" t="str">
        <f ca="1"/>
        <v/>
      </c>
    </row>
    <row r="611" spans="1:71" x14ac:dyDescent="0.3">
      <c r="A611">
        <f ca="1"/>
        <v>928876</v>
      </c>
      <c r="B611" t="str">
        <f ca="1"/>
        <v>TOWER SEMICONDUCTOR LTD</v>
      </c>
      <c r="C611" t="str">
        <f ca="1"/>
        <v>TSEM</v>
      </c>
      <c r="D611" t="str">
        <f ca="1"/>
        <v>04 Manufacturing</v>
      </c>
      <c r="E611" t="str">
        <f ca="1"/>
        <v>Semiconductors &amp; Related Devices</v>
      </c>
      <c r="F611" t="str">
        <f ca="1"/>
        <v>3674</v>
      </c>
      <c r="G611" t="str">
        <f ca="1"/>
        <v>RAMAT GAVRIEL INDUSTRIAL PARK PO BOX 619 MIGDAL HAEMEK, None 2310502</v>
      </c>
      <c r="H611">
        <f ca="1"/>
        <v>2022</v>
      </c>
      <c r="I611" t="str">
        <f ca="1"/>
        <v>FY</v>
      </c>
      <c r="J611">
        <f ca="1"/>
        <v>45.563657999999997</v>
      </c>
      <c r="K611" t="str">
        <f ca="1"/>
        <v/>
      </c>
      <c r="L611" t="str">
        <f ca="1"/>
        <v/>
      </c>
      <c r="M611" t="str">
        <f ca="1"/>
        <v/>
      </c>
      <c r="N611" t="str">
        <f ca="1"/>
        <v/>
      </c>
      <c r="O611" t="str">
        <f ca="1"/>
        <v/>
      </c>
      <c r="P611" t="str">
        <f ca="1"/>
        <v/>
      </c>
      <c r="Q611" t="str">
        <f ca="1"/>
        <v/>
      </c>
      <c r="R611" t="str">
        <f ca="1"/>
        <v/>
      </c>
      <c r="S611" t="str">
        <f ca="1"/>
        <v/>
      </c>
      <c r="T611" t="str">
        <f ca="1"/>
        <v/>
      </c>
      <c r="U611" t="str">
        <f ca="1"/>
        <v/>
      </c>
      <c r="V611" t="str">
        <f ca="1"/>
        <v/>
      </c>
      <c r="W611" t="str">
        <f ca="1"/>
        <v/>
      </c>
      <c r="X611" t="str">
        <f ca="1"/>
        <v/>
      </c>
      <c r="Y611" t="str">
        <f ca="1"/>
        <v/>
      </c>
      <c r="Z611" t="str">
        <f ca="1"/>
        <v/>
      </c>
      <c r="AA611" t="str">
        <f ca="1"/>
        <v/>
      </c>
      <c r="AB611" t="str">
        <f ca="1"/>
        <v/>
      </c>
      <c r="AC611" t="str">
        <f ca="1"/>
        <v/>
      </c>
      <c r="AD611" t="str">
        <f ca="1"/>
        <v/>
      </c>
      <c r="AE611" t="str">
        <f ca="1"/>
        <v/>
      </c>
      <c r="AF611" t="str">
        <f ca="1"/>
        <v/>
      </c>
      <c r="AG611" t="str">
        <f ca="1"/>
        <v/>
      </c>
      <c r="AH611" t="str">
        <f ca="1"/>
        <v/>
      </c>
      <c r="AI611" t="str">
        <f ca="1"/>
        <v/>
      </c>
      <c r="AJ611" t="str">
        <f ca="1"/>
        <v/>
      </c>
      <c r="AK611" t="str">
        <f ca="1"/>
        <v/>
      </c>
      <c r="AL611" t="str">
        <f ca="1"/>
        <v/>
      </c>
      <c r="AM611" t="str">
        <f ca="1"/>
        <v/>
      </c>
      <c r="AN611" t="str">
        <f ca="1"/>
        <v/>
      </c>
      <c r="AO611" t="str">
        <f ca="1"/>
        <v/>
      </c>
      <c r="AP611" t="str">
        <f ca="1"/>
        <v/>
      </c>
      <c r="AQ611" t="str">
        <f ca="1"/>
        <v/>
      </c>
      <c r="AR611" t="str">
        <f ca="1"/>
        <v/>
      </c>
      <c r="AS611" t="str">
        <f ca="1"/>
        <v/>
      </c>
      <c r="AT611" t="str">
        <f ca="1"/>
        <v/>
      </c>
      <c r="AU611" t="str">
        <f ca="1"/>
        <v/>
      </c>
      <c r="AV611" t="str">
        <f ca="1"/>
        <v/>
      </c>
      <c r="AW611" t="str">
        <f ca="1"/>
        <v/>
      </c>
      <c r="AX611" t="str">
        <f ca="1"/>
        <v/>
      </c>
      <c r="AY611" t="str">
        <f ca="1"/>
        <v/>
      </c>
      <c r="AZ611" t="str">
        <f ca="1"/>
        <v/>
      </c>
      <c r="BA611" t="str">
        <f ca="1"/>
        <v/>
      </c>
      <c r="BB611" t="str">
        <f ca="1"/>
        <v/>
      </c>
      <c r="BC611" t="str">
        <f ca="1"/>
        <v/>
      </c>
      <c r="BD611" t="str">
        <f ca="1"/>
        <v/>
      </c>
      <c r="BE611" t="str">
        <f ca="1"/>
        <v/>
      </c>
      <c r="BF611" t="str">
        <f ca="1"/>
        <v/>
      </c>
      <c r="BG611" t="str">
        <f ca="1"/>
        <v/>
      </c>
      <c r="BH611" t="str">
        <f ca="1"/>
        <v/>
      </c>
      <c r="BI611" t="str">
        <f ca="1"/>
        <v/>
      </c>
      <c r="BJ611" t="str">
        <f ca="1"/>
        <v/>
      </c>
      <c r="BK611" t="str">
        <f ca="1"/>
        <v/>
      </c>
      <c r="BL611" t="str">
        <f ca="1"/>
        <v/>
      </c>
      <c r="BM611" t="str">
        <f ca="1"/>
        <v/>
      </c>
      <c r="BN611" t="str">
        <f ca="1"/>
        <v/>
      </c>
      <c r="BO611" t="str">
        <f ca="1"/>
        <v/>
      </c>
      <c r="BP611" t="str">
        <f ca="1"/>
        <v/>
      </c>
      <c r="BQ611" t="str">
        <f ca="1"/>
        <v/>
      </c>
      <c r="BR611" t="str">
        <f ca="1"/>
        <v/>
      </c>
      <c r="BS611" t="str">
        <f ca="1"/>
        <v/>
      </c>
    </row>
    <row r="612" spans="1:71" x14ac:dyDescent="0.3">
      <c r="A612">
        <f ca="1"/>
        <v>928876</v>
      </c>
      <c r="B612" t="str">
        <f ca="1"/>
        <v>TOWER SEMICONDUCTOR LTD</v>
      </c>
      <c r="C612" t="str">
        <f ca="1"/>
        <v>TSEM</v>
      </c>
      <c r="D612" t="str">
        <f ca="1"/>
        <v>04 Manufacturing</v>
      </c>
      <c r="E612" t="str">
        <f ca="1"/>
        <v>Semiconductors &amp; Related Devices</v>
      </c>
      <c r="F612" t="str">
        <f ca="1"/>
        <v>3674</v>
      </c>
      <c r="G612" t="str">
        <f ca="1"/>
        <v>RAMAT GAVRIEL INDUSTRIAL PARK PO BOX 619 MIGDAL HAEMEK, None 2310502</v>
      </c>
      <c r="H612">
        <f ca="1"/>
        <v>2021</v>
      </c>
      <c r="I612" t="str">
        <f ca="1"/>
        <v>FY</v>
      </c>
      <c r="J612">
        <f ca="1"/>
        <v>30.347882999999999</v>
      </c>
      <c r="K612" t="str">
        <f ca="1"/>
        <v/>
      </c>
      <c r="L612" t="str">
        <f ca="1"/>
        <v/>
      </c>
      <c r="M612" t="str">
        <f ca="1"/>
        <v/>
      </c>
      <c r="N612" t="str">
        <f ca="1"/>
        <v/>
      </c>
      <c r="O612" t="str">
        <f ca="1"/>
        <v/>
      </c>
      <c r="P612" t="str">
        <f ca="1"/>
        <v/>
      </c>
      <c r="Q612" t="str">
        <f ca="1"/>
        <v/>
      </c>
      <c r="R612" t="str">
        <f ca="1"/>
        <v/>
      </c>
      <c r="S612" t="str">
        <f ca="1"/>
        <v/>
      </c>
      <c r="T612" t="str">
        <f ca="1"/>
        <v/>
      </c>
      <c r="U612" t="str">
        <f ca="1"/>
        <v/>
      </c>
      <c r="V612" t="str">
        <f ca="1"/>
        <v/>
      </c>
      <c r="W612" t="str">
        <f ca="1"/>
        <v/>
      </c>
      <c r="X612" t="str">
        <f ca="1"/>
        <v/>
      </c>
      <c r="Y612" t="str">
        <f ca="1"/>
        <v/>
      </c>
      <c r="Z612" t="str">
        <f ca="1"/>
        <v/>
      </c>
      <c r="AA612" t="str">
        <f ca="1"/>
        <v/>
      </c>
      <c r="AB612" t="str">
        <f ca="1"/>
        <v/>
      </c>
      <c r="AC612" t="str">
        <f ca="1"/>
        <v/>
      </c>
      <c r="AD612" t="str">
        <f ca="1"/>
        <v/>
      </c>
      <c r="AE612" t="str">
        <f ca="1"/>
        <v/>
      </c>
      <c r="AF612" t="str">
        <f ca="1"/>
        <v/>
      </c>
      <c r="AG612" t="str">
        <f ca="1"/>
        <v/>
      </c>
      <c r="AH612" t="str">
        <f ca="1"/>
        <v/>
      </c>
      <c r="AI612" t="str">
        <f ca="1"/>
        <v/>
      </c>
      <c r="AJ612" t="str">
        <f ca="1"/>
        <v/>
      </c>
      <c r="AK612" t="str">
        <f ca="1"/>
        <v/>
      </c>
      <c r="AL612" t="str">
        <f ca="1"/>
        <v/>
      </c>
      <c r="AM612" t="str">
        <f ca="1"/>
        <v/>
      </c>
      <c r="AN612" t="str">
        <f ca="1"/>
        <v/>
      </c>
      <c r="AO612" t="str">
        <f ca="1"/>
        <v/>
      </c>
      <c r="AP612" t="str">
        <f ca="1"/>
        <v/>
      </c>
      <c r="AQ612" t="str">
        <f ca="1"/>
        <v/>
      </c>
      <c r="AR612" t="str">
        <f ca="1"/>
        <v/>
      </c>
      <c r="AS612" t="str">
        <f ca="1"/>
        <v/>
      </c>
      <c r="AT612" t="str">
        <f ca="1"/>
        <v/>
      </c>
      <c r="AU612" t="str">
        <f ca="1"/>
        <v/>
      </c>
      <c r="AV612" t="str">
        <f ca="1"/>
        <v/>
      </c>
      <c r="AW612" t="str">
        <f ca="1"/>
        <v/>
      </c>
      <c r="AX612" t="str">
        <f ca="1"/>
        <v/>
      </c>
      <c r="AY612" t="str">
        <f ca="1"/>
        <v/>
      </c>
      <c r="AZ612" t="str">
        <f ca="1"/>
        <v/>
      </c>
      <c r="BA612" t="str">
        <f ca="1"/>
        <v/>
      </c>
      <c r="BB612" t="str">
        <f ca="1"/>
        <v/>
      </c>
      <c r="BC612" t="str">
        <f ca="1"/>
        <v/>
      </c>
      <c r="BD612" t="str">
        <f ca="1"/>
        <v/>
      </c>
      <c r="BE612" t="str">
        <f ca="1"/>
        <v/>
      </c>
      <c r="BF612" t="str">
        <f ca="1"/>
        <v/>
      </c>
      <c r="BG612" t="str">
        <f ca="1"/>
        <v/>
      </c>
      <c r="BH612" t="str">
        <f ca="1"/>
        <v/>
      </c>
      <c r="BI612" t="str">
        <f ca="1"/>
        <v/>
      </c>
      <c r="BJ612" t="str">
        <f ca="1"/>
        <v/>
      </c>
      <c r="BK612" t="str">
        <f ca="1"/>
        <v/>
      </c>
      <c r="BL612" t="str">
        <f ca="1"/>
        <v/>
      </c>
      <c r="BM612" t="str">
        <f ca="1"/>
        <v/>
      </c>
      <c r="BN612" t="str">
        <f ca="1"/>
        <v/>
      </c>
      <c r="BO612" t="str">
        <f ca="1"/>
        <v/>
      </c>
      <c r="BP612" t="str">
        <f ca="1"/>
        <v/>
      </c>
      <c r="BQ612" t="str">
        <f ca="1"/>
        <v/>
      </c>
      <c r="BR612" t="str">
        <f ca="1"/>
        <v/>
      </c>
      <c r="BS612" t="str">
        <f ca="1"/>
        <v/>
      </c>
    </row>
    <row r="613" spans="1:71" x14ac:dyDescent="0.3">
      <c r="A613">
        <f ca="1"/>
        <v>928876</v>
      </c>
      <c r="B613" t="str">
        <f ca="1"/>
        <v>TOWER SEMICONDUCTOR LTD</v>
      </c>
      <c r="C613" t="str">
        <f ca="1"/>
        <v>TSEM</v>
      </c>
      <c r="D613" t="str">
        <f ca="1"/>
        <v>04 Manufacturing</v>
      </c>
      <c r="E613" t="str">
        <f ca="1"/>
        <v>Semiconductors &amp; Related Devices</v>
      </c>
      <c r="F613" t="str">
        <f ca="1"/>
        <v>3674</v>
      </c>
      <c r="G613" t="str">
        <f ca="1"/>
        <v>RAMAT GAVRIEL INDUSTRIAL PARK PO BOX 619 MIGDAL HAEMEK, None 2310502</v>
      </c>
      <c r="H613">
        <f ca="1"/>
        <v>2020</v>
      </c>
      <c r="I613" t="str">
        <f ca="1"/>
        <v>FY</v>
      </c>
      <c r="J613">
        <f ca="1"/>
        <v>20.858681000000001</v>
      </c>
      <c r="K613" t="str">
        <f ca="1"/>
        <v/>
      </c>
      <c r="L613" t="str">
        <f ca="1"/>
        <v/>
      </c>
      <c r="M613" t="str">
        <f ca="1"/>
        <v/>
      </c>
      <c r="N613" t="str">
        <f ca="1"/>
        <v/>
      </c>
      <c r="O613" t="str">
        <f ca="1"/>
        <v/>
      </c>
      <c r="P613" t="str">
        <f ca="1"/>
        <v/>
      </c>
      <c r="Q613" t="str">
        <f ca="1"/>
        <v/>
      </c>
      <c r="R613" t="str">
        <f ca="1"/>
        <v/>
      </c>
      <c r="S613" t="str">
        <f ca="1"/>
        <v/>
      </c>
      <c r="T613" t="str">
        <f ca="1"/>
        <v/>
      </c>
      <c r="U613" t="str">
        <f ca="1"/>
        <v/>
      </c>
      <c r="V613" t="str">
        <f ca="1"/>
        <v/>
      </c>
      <c r="W613" t="str">
        <f ca="1"/>
        <v/>
      </c>
      <c r="X613" t="str">
        <f ca="1"/>
        <v/>
      </c>
      <c r="Y613" t="str">
        <f ca="1"/>
        <v/>
      </c>
      <c r="Z613" t="str">
        <f ca="1"/>
        <v/>
      </c>
      <c r="AA613" t="str">
        <f ca="1"/>
        <v/>
      </c>
      <c r="AB613" t="str">
        <f ca="1"/>
        <v/>
      </c>
      <c r="AC613" t="str">
        <f ca="1"/>
        <v/>
      </c>
      <c r="AD613" t="str">
        <f ca="1"/>
        <v/>
      </c>
      <c r="AE613" t="str">
        <f ca="1"/>
        <v/>
      </c>
      <c r="AF613" t="str">
        <f ca="1"/>
        <v/>
      </c>
      <c r="AG613" t="str">
        <f ca="1"/>
        <v/>
      </c>
      <c r="AH613" t="str">
        <f ca="1"/>
        <v/>
      </c>
      <c r="AI613" t="str">
        <f ca="1"/>
        <v/>
      </c>
      <c r="AJ613" t="str">
        <f ca="1"/>
        <v/>
      </c>
      <c r="AK613" t="str">
        <f ca="1"/>
        <v/>
      </c>
      <c r="AL613" t="str">
        <f ca="1"/>
        <v/>
      </c>
      <c r="AM613" t="str">
        <f ca="1"/>
        <v/>
      </c>
      <c r="AN613" t="str">
        <f ca="1"/>
        <v/>
      </c>
      <c r="AO613" t="str">
        <f ca="1"/>
        <v/>
      </c>
      <c r="AP613" t="str">
        <f ca="1"/>
        <v/>
      </c>
      <c r="AQ613" t="str">
        <f ca="1"/>
        <v/>
      </c>
      <c r="AR613" t="str">
        <f ca="1"/>
        <v/>
      </c>
      <c r="AS613" t="str">
        <f ca="1"/>
        <v/>
      </c>
      <c r="AT613" t="str">
        <f ca="1"/>
        <v/>
      </c>
      <c r="AU613" t="str">
        <f ca="1"/>
        <v/>
      </c>
      <c r="AV613" t="str">
        <f ca="1"/>
        <v/>
      </c>
      <c r="AW613" t="str">
        <f ca="1"/>
        <v/>
      </c>
      <c r="AX613" t="str">
        <f ca="1"/>
        <v/>
      </c>
      <c r="AY613" t="str">
        <f ca="1"/>
        <v/>
      </c>
      <c r="AZ613" t="str">
        <f ca="1"/>
        <v/>
      </c>
      <c r="BA613" t="str">
        <f ca="1"/>
        <v/>
      </c>
      <c r="BB613" t="str">
        <f ca="1"/>
        <v/>
      </c>
      <c r="BC613" t="str">
        <f ca="1"/>
        <v/>
      </c>
      <c r="BD613" t="str">
        <f ca="1"/>
        <v/>
      </c>
      <c r="BE613" t="str">
        <f ca="1"/>
        <v/>
      </c>
      <c r="BF613" t="str">
        <f ca="1"/>
        <v/>
      </c>
      <c r="BG613" t="str">
        <f ca="1"/>
        <v/>
      </c>
      <c r="BH613" t="str">
        <f ca="1"/>
        <v/>
      </c>
      <c r="BI613" t="str">
        <f ca="1"/>
        <v/>
      </c>
      <c r="BJ613" t="str">
        <f ca="1"/>
        <v/>
      </c>
      <c r="BK613" t="str">
        <f ca="1"/>
        <v/>
      </c>
      <c r="BL613" t="str">
        <f ca="1"/>
        <v/>
      </c>
      <c r="BM613" t="str">
        <f ca="1"/>
        <v/>
      </c>
      <c r="BN613" t="str">
        <f ca="1"/>
        <v/>
      </c>
      <c r="BO613" t="str">
        <f ca="1"/>
        <v/>
      </c>
      <c r="BP613" t="str">
        <f ca="1"/>
        <v/>
      </c>
      <c r="BQ613" t="str">
        <f ca="1"/>
        <v/>
      </c>
      <c r="BR613" t="str">
        <f ca="1"/>
        <v/>
      </c>
      <c r="BS613" t="str">
        <f ca="1"/>
        <v/>
      </c>
    </row>
    <row r="614" spans="1:71" x14ac:dyDescent="0.3">
      <c r="A614">
        <f ca="1"/>
        <v>928876</v>
      </c>
      <c r="B614" t="str">
        <f ca="1"/>
        <v>TOWER SEMICONDUCTOR LTD</v>
      </c>
      <c r="C614" t="str">
        <f ca="1"/>
        <v>TSEM</v>
      </c>
      <c r="D614" t="str">
        <f ca="1"/>
        <v>04 Manufacturing</v>
      </c>
      <c r="E614" t="str">
        <f ca="1"/>
        <v>Semiconductors &amp; Related Devices</v>
      </c>
      <c r="F614" t="str">
        <f ca="1"/>
        <v>3674</v>
      </c>
      <c r="G614" t="str">
        <f ca="1"/>
        <v>RAMAT GAVRIEL INDUSTRIAL PARK PO BOX 619 MIGDAL HAEMEK, None 2310502</v>
      </c>
      <c r="H614">
        <f ca="1"/>
        <v>2019</v>
      </c>
      <c r="I614" t="str">
        <f ca="1"/>
        <v>FY</v>
      </c>
      <c r="J614">
        <f ca="1"/>
        <v>18.400122</v>
      </c>
      <c r="K614" t="str">
        <f ca="1"/>
        <v/>
      </c>
      <c r="L614" t="str">
        <f ca="1"/>
        <v/>
      </c>
      <c r="M614" t="str">
        <f ca="1"/>
        <v/>
      </c>
      <c r="N614" t="str">
        <f ca="1"/>
        <v/>
      </c>
      <c r="O614" t="str">
        <f ca="1"/>
        <v/>
      </c>
      <c r="P614" t="str">
        <f ca="1"/>
        <v/>
      </c>
      <c r="Q614" t="str">
        <f ca="1"/>
        <v/>
      </c>
      <c r="R614" t="str">
        <f ca="1"/>
        <v/>
      </c>
      <c r="S614" t="str">
        <f ca="1"/>
        <v/>
      </c>
      <c r="T614" t="str">
        <f ca="1"/>
        <v/>
      </c>
      <c r="U614" t="str">
        <f ca="1"/>
        <v/>
      </c>
      <c r="V614" t="str">
        <f ca="1"/>
        <v/>
      </c>
      <c r="W614" t="str">
        <f ca="1"/>
        <v/>
      </c>
      <c r="X614" t="str">
        <f ca="1"/>
        <v/>
      </c>
      <c r="Y614" t="str">
        <f ca="1"/>
        <v/>
      </c>
      <c r="Z614" t="str">
        <f ca="1"/>
        <v/>
      </c>
      <c r="AA614" t="str">
        <f ca="1"/>
        <v/>
      </c>
      <c r="AB614" t="str">
        <f ca="1"/>
        <v/>
      </c>
      <c r="AC614" t="str">
        <f ca="1"/>
        <v/>
      </c>
      <c r="AD614" t="str">
        <f ca="1"/>
        <v/>
      </c>
      <c r="AE614" t="str">
        <f ca="1"/>
        <v/>
      </c>
      <c r="AF614" t="str">
        <f ca="1"/>
        <v/>
      </c>
      <c r="AG614" t="str">
        <f ca="1"/>
        <v/>
      </c>
      <c r="AH614" t="str">
        <f ca="1"/>
        <v/>
      </c>
      <c r="AI614" t="str">
        <f ca="1"/>
        <v/>
      </c>
      <c r="AJ614" t="str">
        <f ca="1"/>
        <v/>
      </c>
      <c r="AK614" t="str">
        <f ca="1"/>
        <v/>
      </c>
      <c r="AL614" t="str">
        <f ca="1"/>
        <v/>
      </c>
      <c r="AM614" t="str">
        <f ca="1"/>
        <v/>
      </c>
      <c r="AN614" t="str">
        <f ca="1"/>
        <v/>
      </c>
      <c r="AO614" t="str">
        <f ca="1"/>
        <v/>
      </c>
      <c r="AP614" t="str">
        <f ca="1"/>
        <v/>
      </c>
      <c r="AQ614" t="str">
        <f ca="1"/>
        <v/>
      </c>
      <c r="AR614" t="str">
        <f ca="1"/>
        <v/>
      </c>
      <c r="AS614" t="str">
        <f ca="1"/>
        <v/>
      </c>
      <c r="AT614" t="str">
        <f ca="1"/>
        <v/>
      </c>
      <c r="AU614" t="str">
        <f ca="1"/>
        <v/>
      </c>
      <c r="AV614" t="str">
        <f ca="1"/>
        <v/>
      </c>
      <c r="AW614" t="str">
        <f ca="1"/>
        <v/>
      </c>
      <c r="AX614" t="str">
        <f ca="1"/>
        <v/>
      </c>
      <c r="AY614" t="str">
        <f ca="1"/>
        <v/>
      </c>
      <c r="AZ614" t="str">
        <f ca="1"/>
        <v/>
      </c>
      <c r="BA614" t="str">
        <f ca="1"/>
        <v/>
      </c>
      <c r="BB614" t="str">
        <f ca="1"/>
        <v/>
      </c>
      <c r="BC614" t="str">
        <f ca="1"/>
        <v/>
      </c>
      <c r="BD614" t="str">
        <f ca="1"/>
        <v/>
      </c>
      <c r="BE614" t="str">
        <f ca="1"/>
        <v/>
      </c>
      <c r="BF614" t="str">
        <f ca="1"/>
        <v/>
      </c>
      <c r="BG614" t="str">
        <f ca="1"/>
        <v/>
      </c>
      <c r="BH614" t="str">
        <f ca="1"/>
        <v/>
      </c>
      <c r="BI614" t="str">
        <f ca="1"/>
        <v/>
      </c>
      <c r="BJ614" t="str">
        <f ca="1"/>
        <v/>
      </c>
      <c r="BK614" t="str">
        <f ca="1"/>
        <v/>
      </c>
      <c r="BL614" t="str">
        <f ca="1"/>
        <v/>
      </c>
      <c r="BM614" t="str">
        <f ca="1"/>
        <v/>
      </c>
      <c r="BN614" t="str">
        <f ca="1"/>
        <v/>
      </c>
      <c r="BO614" t="str">
        <f ca="1"/>
        <v/>
      </c>
      <c r="BP614" t="str">
        <f ca="1"/>
        <v/>
      </c>
      <c r="BQ614" t="str">
        <f ca="1"/>
        <v/>
      </c>
      <c r="BR614" t="str">
        <f ca="1"/>
        <v/>
      </c>
      <c r="BS614" t="str">
        <f ca="1"/>
        <v/>
      </c>
    </row>
    <row r="615" spans="1:71" x14ac:dyDescent="0.3">
      <c r="A615">
        <f ca="1"/>
        <v>928876</v>
      </c>
      <c r="B615" t="str">
        <f ca="1"/>
        <v>TOWER SEMICONDUCTOR LTD</v>
      </c>
      <c r="C615" t="str">
        <f ca="1"/>
        <v>TSEM</v>
      </c>
      <c r="D615" t="str">
        <f ca="1"/>
        <v>04 Manufacturing</v>
      </c>
      <c r="E615" t="str">
        <f ca="1"/>
        <v>Semiconductors &amp; Related Devices</v>
      </c>
      <c r="F615" t="str">
        <f ca="1"/>
        <v>3674</v>
      </c>
      <c r="G615" t="str">
        <f ca="1"/>
        <v>RAMAT GAVRIEL INDUSTRIAL PARK PO BOX 619 MIGDAL HAEMEK, None 2310502</v>
      </c>
      <c r="H615">
        <f ca="1"/>
        <v>2018</v>
      </c>
      <c r="I615" t="str">
        <f ca="1"/>
        <v>FY</v>
      </c>
      <c r="J615">
        <f ca="1"/>
        <v>23.252182000000001</v>
      </c>
      <c r="K615" t="str">
        <f ca="1"/>
        <v/>
      </c>
      <c r="L615" t="str">
        <f ca="1"/>
        <v/>
      </c>
      <c r="M615" t="str">
        <f ca="1"/>
        <v/>
      </c>
      <c r="N615" t="str">
        <f ca="1"/>
        <v/>
      </c>
      <c r="O615" t="str">
        <f ca="1"/>
        <v/>
      </c>
      <c r="P615" t="str">
        <f ca="1"/>
        <v/>
      </c>
      <c r="Q615" t="str">
        <f ca="1"/>
        <v/>
      </c>
      <c r="R615" t="str">
        <f ca="1"/>
        <v/>
      </c>
      <c r="S615" t="str">
        <f ca="1"/>
        <v/>
      </c>
      <c r="T615" t="str">
        <f ca="1"/>
        <v/>
      </c>
      <c r="U615" t="str">
        <f ca="1"/>
        <v/>
      </c>
      <c r="V615" t="str">
        <f ca="1"/>
        <v/>
      </c>
      <c r="W615" t="str">
        <f ca="1"/>
        <v/>
      </c>
      <c r="X615" t="str">
        <f ca="1"/>
        <v/>
      </c>
      <c r="Y615" t="str">
        <f ca="1"/>
        <v/>
      </c>
      <c r="Z615" t="str">
        <f ca="1"/>
        <v/>
      </c>
      <c r="AA615" t="str">
        <f ca="1"/>
        <v/>
      </c>
      <c r="AB615" t="str">
        <f ca="1"/>
        <v/>
      </c>
      <c r="AC615" t="str">
        <f ca="1"/>
        <v/>
      </c>
      <c r="AD615" t="str">
        <f ca="1"/>
        <v/>
      </c>
      <c r="AE615" t="str">
        <f ca="1"/>
        <v/>
      </c>
      <c r="AF615" t="str">
        <f ca="1"/>
        <v/>
      </c>
      <c r="AG615" t="str">
        <f ca="1"/>
        <v/>
      </c>
      <c r="AH615" t="str">
        <f ca="1"/>
        <v/>
      </c>
      <c r="AI615" t="str">
        <f ca="1"/>
        <v/>
      </c>
      <c r="AJ615" t="str">
        <f ca="1"/>
        <v/>
      </c>
      <c r="AK615" t="str">
        <f ca="1"/>
        <v/>
      </c>
      <c r="AL615" t="str">
        <f ca="1"/>
        <v/>
      </c>
      <c r="AM615" t="str">
        <f ca="1"/>
        <v/>
      </c>
      <c r="AN615" t="str">
        <f ca="1"/>
        <v/>
      </c>
      <c r="AO615" t="str">
        <f ca="1"/>
        <v/>
      </c>
      <c r="AP615" t="str">
        <f ca="1"/>
        <v/>
      </c>
      <c r="AQ615" t="str">
        <f ca="1"/>
        <v/>
      </c>
      <c r="AR615" t="str">
        <f ca="1"/>
        <v/>
      </c>
      <c r="AS615" t="str">
        <f ca="1"/>
        <v/>
      </c>
      <c r="AT615" t="str">
        <f ca="1"/>
        <v/>
      </c>
      <c r="AU615" t="str">
        <f ca="1"/>
        <v/>
      </c>
      <c r="AV615" t="str">
        <f ca="1"/>
        <v/>
      </c>
      <c r="AW615" t="str">
        <f ca="1"/>
        <v/>
      </c>
      <c r="AX615" t="str">
        <f ca="1"/>
        <v/>
      </c>
      <c r="AY615" t="str">
        <f ca="1"/>
        <v/>
      </c>
      <c r="AZ615" t="str">
        <f ca="1"/>
        <v/>
      </c>
      <c r="BA615" t="str">
        <f ca="1"/>
        <v/>
      </c>
      <c r="BB615" t="str">
        <f ca="1"/>
        <v/>
      </c>
      <c r="BC615" t="str">
        <f ca="1"/>
        <v/>
      </c>
      <c r="BD615" t="str">
        <f ca="1"/>
        <v/>
      </c>
      <c r="BE615" t="str">
        <f ca="1"/>
        <v/>
      </c>
      <c r="BF615" t="str">
        <f ca="1"/>
        <v/>
      </c>
      <c r="BG615" t="str">
        <f ca="1"/>
        <v/>
      </c>
      <c r="BH615" t="str">
        <f ca="1"/>
        <v/>
      </c>
      <c r="BI615" t="str">
        <f ca="1"/>
        <v/>
      </c>
      <c r="BJ615" t="str">
        <f ca="1"/>
        <v/>
      </c>
      <c r="BK615" t="str">
        <f ca="1"/>
        <v/>
      </c>
      <c r="BL615" t="str">
        <f ca="1"/>
        <v/>
      </c>
      <c r="BM615" t="str">
        <f ca="1"/>
        <v/>
      </c>
      <c r="BN615" t="str">
        <f ca="1"/>
        <v/>
      </c>
      <c r="BO615" t="str">
        <f ca="1"/>
        <v/>
      </c>
      <c r="BP615" t="str">
        <f ca="1"/>
        <v/>
      </c>
      <c r="BQ615" t="str">
        <f ca="1"/>
        <v/>
      </c>
      <c r="BR615" t="str">
        <f ca="1"/>
        <v/>
      </c>
      <c r="BS615" t="str">
        <f ca="1"/>
        <v/>
      </c>
    </row>
    <row r="616" spans="1:71" x14ac:dyDescent="0.3">
      <c r="A616">
        <f ca="1"/>
        <v>928876</v>
      </c>
      <c r="B616" t="str">
        <f ca="1"/>
        <v>TOWER SEMICONDUCTOR LTD</v>
      </c>
      <c r="C616" t="str">
        <f ca="1"/>
        <v>TSEM</v>
      </c>
      <c r="D616" t="str">
        <f ca="1"/>
        <v>04 Manufacturing</v>
      </c>
      <c r="E616" t="str">
        <f ca="1"/>
        <v>Semiconductors &amp; Related Devices</v>
      </c>
      <c r="F616" t="str">
        <f ca="1"/>
        <v>3674</v>
      </c>
      <c r="G616" t="str">
        <f ca="1"/>
        <v>RAMAT GAVRIEL INDUSTRIAL PARK PO BOX 619 MIGDAL HAEMEK, None 2310502</v>
      </c>
      <c r="H616">
        <f ca="1"/>
        <v>2017</v>
      </c>
      <c r="I616" t="str">
        <f ca="1"/>
        <v>FY</v>
      </c>
      <c r="J616">
        <f ca="1"/>
        <v>25.977371000000002</v>
      </c>
      <c r="K616" t="str">
        <f ca="1"/>
        <v/>
      </c>
      <c r="L616" t="str">
        <f ca="1"/>
        <v/>
      </c>
      <c r="M616" t="str">
        <f ca="1"/>
        <v/>
      </c>
      <c r="N616" t="str">
        <f ca="1"/>
        <v/>
      </c>
      <c r="O616" t="str">
        <f ca="1"/>
        <v/>
      </c>
      <c r="P616" t="str">
        <f ca="1"/>
        <v/>
      </c>
      <c r="Q616" t="str">
        <f ca="1"/>
        <v/>
      </c>
      <c r="R616" t="str">
        <f ca="1"/>
        <v/>
      </c>
      <c r="S616" t="str">
        <f ca="1"/>
        <v/>
      </c>
      <c r="T616" t="str">
        <f ca="1"/>
        <v/>
      </c>
      <c r="U616" t="str">
        <f ca="1"/>
        <v/>
      </c>
      <c r="V616" t="str">
        <f ca="1"/>
        <v/>
      </c>
      <c r="W616" t="str">
        <f ca="1"/>
        <v/>
      </c>
      <c r="X616" t="str">
        <f ca="1"/>
        <v/>
      </c>
      <c r="Y616" t="str">
        <f ca="1"/>
        <v/>
      </c>
      <c r="Z616" t="str">
        <f ca="1"/>
        <v/>
      </c>
      <c r="AA616" t="str">
        <f ca="1"/>
        <v/>
      </c>
      <c r="AB616" t="str">
        <f ca="1"/>
        <v/>
      </c>
      <c r="AC616" t="str">
        <f ca="1"/>
        <v/>
      </c>
      <c r="AD616" t="str">
        <f ca="1"/>
        <v/>
      </c>
      <c r="AE616" t="str">
        <f ca="1"/>
        <v/>
      </c>
      <c r="AF616" t="str">
        <f ca="1"/>
        <v/>
      </c>
      <c r="AG616" t="str">
        <f ca="1"/>
        <v/>
      </c>
      <c r="AH616" t="str">
        <f ca="1"/>
        <v/>
      </c>
      <c r="AI616" t="str">
        <f ca="1"/>
        <v/>
      </c>
      <c r="AJ616" t="str">
        <f ca="1"/>
        <v/>
      </c>
      <c r="AK616" t="str">
        <f ca="1"/>
        <v/>
      </c>
      <c r="AL616" t="str">
        <f ca="1"/>
        <v/>
      </c>
      <c r="AM616" t="str">
        <f ca="1"/>
        <v/>
      </c>
      <c r="AN616" t="str">
        <f ca="1"/>
        <v/>
      </c>
      <c r="AO616" t="str">
        <f ca="1"/>
        <v/>
      </c>
      <c r="AP616" t="str">
        <f ca="1"/>
        <v/>
      </c>
      <c r="AQ616" t="str">
        <f ca="1"/>
        <v/>
      </c>
      <c r="AR616" t="str">
        <f ca="1"/>
        <v/>
      </c>
      <c r="AS616" t="str">
        <f ca="1"/>
        <v/>
      </c>
      <c r="AT616" t="str">
        <f ca="1"/>
        <v/>
      </c>
      <c r="AU616" t="str">
        <f ca="1"/>
        <v/>
      </c>
      <c r="AV616" t="str">
        <f ca="1"/>
        <v/>
      </c>
      <c r="AW616" t="str">
        <f ca="1"/>
        <v/>
      </c>
      <c r="AX616" t="str">
        <f ca="1"/>
        <v/>
      </c>
      <c r="AY616" t="str">
        <f ca="1"/>
        <v/>
      </c>
      <c r="AZ616" t="str">
        <f ca="1"/>
        <v/>
      </c>
      <c r="BA616" t="str">
        <f ca="1"/>
        <v/>
      </c>
      <c r="BB616" t="str">
        <f ca="1"/>
        <v/>
      </c>
      <c r="BC616" t="str">
        <f ca="1"/>
        <v/>
      </c>
      <c r="BD616" t="str">
        <f ca="1"/>
        <v/>
      </c>
      <c r="BE616" t="str">
        <f ca="1"/>
        <v/>
      </c>
      <c r="BF616" t="str">
        <f ca="1"/>
        <v/>
      </c>
      <c r="BG616" t="str">
        <f ca="1"/>
        <v/>
      </c>
      <c r="BH616" t="str">
        <f ca="1"/>
        <v/>
      </c>
      <c r="BI616" t="str">
        <f ca="1"/>
        <v/>
      </c>
      <c r="BJ616" t="str">
        <f ca="1"/>
        <v/>
      </c>
      <c r="BK616" t="str">
        <f ca="1"/>
        <v/>
      </c>
      <c r="BL616" t="str">
        <f ca="1"/>
        <v/>
      </c>
      <c r="BM616" t="str">
        <f ca="1"/>
        <v/>
      </c>
      <c r="BN616" t="str">
        <f ca="1"/>
        <v/>
      </c>
      <c r="BO616" t="str">
        <f ca="1"/>
        <v/>
      </c>
      <c r="BP616" t="str">
        <f ca="1"/>
        <v/>
      </c>
      <c r="BQ616" t="str">
        <f ca="1"/>
        <v/>
      </c>
      <c r="BR616" t="str">
        <f ca="1"/>
        <v/>
      </c>
      <c r="BS616" t="str">
        <f ca="1"/>
        <v/>
      </c>
    </row>
    <row r="617" spans="1:71" x14ac:dyDescent="0.3">
      <c r="A617">
        <f ca="1"/>
        <v>97476</v>
      </c>
      <c r="B617" t="str">
        <f ca="1"/>
        <v>TEXAS INSTRUMENTS INC</v>
      </c>
      <c r="C617" t="str">
        <f ca="1"/>
        <v>TXN</v>
      </c>
      <c r="D617" t="str">
        <f ca="1"/>
        <v>04 Manufacturing</v>
      </c>
      <c r="E617" t="str">
        <f ca="1"/>
        <v>Semiconductors &amp; Related Devices</v>
      </c>
      <c r="F617" t="str">
        <f ca="1"/>
        <v>3674</v>
      </c>
      <c r="G617" t="str">
        <f ca="1"/>
        <v>P.O. BOX 660199 DALLAS, TX 75266</v>
      </c>
      <c r="H617">
        <f ca="1"/>
        <v>2026</v>
      </c>
      <c r="I617" t="str">
        <f ca="1"/>
        <v>FY</v>
      </c>
      <c r="J617">
        <f ca="1"/>
        <v>204.22179399999999</v>
      </c>
      <c r="K617" t="str">
        <f ca="1"/>
        <v/>
      </c>
      <c r="L617" t="str">
        <f ca="1"/>
        <v/>
      </c>
      <c r="M617" t="str">
        <f ca="1"/>
        <v/>
      </c>
      <c r="N617" t="str">
        <f ca="1"/>
        <v/>
      </c>
      <c r="O617" t="str">
        <f ca="1"/>
        <v/>
      </c>
      <c r="P617" t="str">
        <f ca="1"/>
        <v/>
      </c>
      <c r="Q617" t="str">
        <f ca="1"/>
        <v/>
      </c>
      <c r="R617" t="str">
        <f ca="1"/>
        <v/>
      </c>
      <c r="S617" t="str">
        <f ca="1"/>
        <v/>
      </c>
      <c r="T617" t="str">
        <f ca="1"/>
        <v/>
      </c>
      <c r="U617" t="str">
        <f ca="1"/>
        <v/>
      </c>
      <c r="V617" t="str">
        <f ca="1"/>
        <v/>
      </c>
      <c r="W617" t="str">
        <f ca="1"/>
        <v/>
      </c>
      <c r="X617" t="str">
        <f ca="1"/>
        <v/>
      </c>
      <c r="Y617" t="str">
        <f ca="1"/>
        <v/>
      </c>
      <c r="Z617" t="str">
        <f ca="1"/>
        <v/>
      </c>
      <c r="AA617" t="str">
        <f ca="1"/>
        <v/>
      </c>
      <c r="AB617" t="str">
        <f ca="1"/>
        <v/>
      </c>
      <c r="AC617" t="str">
        <f ca="1"/>
        <v/>
      </c>
      <c r="AD617" t="str">
        <f ca="1"/>
        <v/>
      </c>
      <c r="AE617" t="str">
        <f ca="1"/>
        <v/>
      </c>
      <c r="AF617" t="str">
        <f ca="1"/>
        <v/>
      </c>
      <c r="AG617" t="str">
        <f ca="1"/>
        <v/>
      </c>
      <c r="AH617" t="str">
        <f ca="1"/>
        <v/>
      </c>
      <c r="AI617" t="str">
        <f ca="1"/>
        <v/>
      </c>
      <c r="AJ617" t="str">
        <f ca="1"/>
        <v/>
      </c>
      <c r="AK617" t="str">
        <f ca="1"/>
        <v/>
      </c>
      <c r="AL617" t="str">
        <f ca="1"/>
        <v/>
      </c>
      <c r="AM617" t="str">
        <f ca="1"/>
        <v/>
      </c>
      <c r="AN617" t="str">
        <f ca="1"/>
        <v/>
      </c>
      <c r="AO617" t="str">
        <f ca="1"/>
        <v/>
      </c>
      <c r="AP617" t="str">
        <f ca="1"/>
        <v/>
      </c>
      <c r="AQ617" t="str">
        <f ca="1"/>
        <v/>
      </c>
      <c r="AR617" t="str">
        <f ca="1"/>
        <v/>
      </c>
      <c r="AS617" t="str">
        <f ca="1"/>
        <v/>
      </c>
      <c r="AT617" t="str">
        <f ca="1"/>
        <v/>
      </c>
      <c r="AU617" t="str">
        <f ca="1"/>
        <v/>
      </c>
      <c r="AV617" t="str">
        <f ca="1"/>
        <v/>
      </c>
      <c r="AW617" t="str">
        <f ca="1"/>
        <v/>
      </c>
      <c r="AX617" t="str">
        <f ca="1"/>
        <v/>
      </c>
      <c r="AY617" t="str">
        <f ca="1"/>
        <v/>
      </c>
      <c r="AZ617" t="str">
        <f ca="1"/>
        <v/>
      </c>
      <c r="BA617" t="str">
        <f ca="1"/>
        <v/>
      </c>
      <c r="BB617" t="str">
        <f ca="1"/>
        <v/>
      </c>
      <c r="BC617" t="str">
        <f ca="1"/>
        <v/>
      </c>
      <c r="BD617" t="str">
        <f ca="1"/>
        <v/>
      </c>
      <c r="BE617" t="str">
        <f ca="1"/>
        <v/>
      </c>
      <c r="BF617" t="str">
        <f ca="1"/>
        <v/>
      </c>
      <c r="BG617" t="str">
        <f ca="1"/>
        <v/>
      </c>
      <c r="BH617" t="str">
        <f ca="1"/>
        <v/>
      </c>
      <c r="BI617" t="str">
        <f ca="1"/>
        <v/>
      </c>
      <c r="BJ617" t="str">
        <f ca="1"/>
        <v/>
      </c>
      <c r="BK617" t="str">
        <f ca="1"/>
        <v/>
      </c>
      <c r="BL617" t="str">
        <f ca="1"/>
        <v/>
      </c>
      <c r="BM617" t="str">
        <f ca="1"/>
        <v/>
      </c>
      <c r="BN617" t="str">
        <f ca="1"/>
        <v/>
      </c>
      <c r="BO617" t="str">
        <f ca="1"/>
        <v/>
      </c>
      <c r="BP617" t="str">
        <f ca="1"/>
        <v/>
      </c>
      <c r="BQ617" t="str">
        <f ca="1"/>
        <v/>
      </c>
      <c r="BR617" t="str">
        <f ca="1"/>
        <v/>
      </c>
      <c r="BS617" t="str">
        <f ca="1"/>
        <v/>
      </c>
    </row>
    <row r="618" spans="1:71" x14ac:dyDescent="0.3">
      <c r="A618">
        <f ca="1"/>
        <v>97476</v>
      </c>
      <c r="B618" t="str">
        <f ca="1"/>
        <v>TEXAS INSTRUMENTS INC</v>
      </c>
      <c r="C618" t="str">
        <f ca="1"/>
        <v>TXN</v>
      </c>
      <c r="D618" t="str">
        <f ca="1"/>
        <v>04 Manufacturing</v>
      </c>
      <c r="E618" t="str">
        <f ca="1"/>
        <v>Semiconductors &amp; Related Devices</v>
      </c>
      <c r="F618" t="str">
        <f ca="1"/>
        <v>3674</v>
      </c>
      <c r="G618" t="str">
        <f ca="1"/>
        <v>P.O. BOX 660199 DALLAS, TX 75266</v>
      </c>
      <c r="H618">
        <f ca="1"/>
        <v>2025</v>
      </c>
      <c r="I618" t="str">
        <f ca="1"/>
        <v>FY</v>
      </c>
      <c r="J618">
        <f ca="1"/>
        <v>176.04907600000001</v>
      </c>
      <c r="K618">
        <f ca="1"/>
        <v>34585000000</v>
      </c>
      <c r="L618">
        <f ca="1"/>
        <v>13750000000</v>
      </c>
      <c r="M618">
        <f ca="1"/>
        <v>3225000000</v>
      </c>
      <c r="N618">
        <f ca="1"/>
        <v>1963000000</v>
      </c>
      <c r="O618">
        <f ca="1"/>
        <v>4804000000</v>
      </c>
      <c r="P618" t="str">
        <f ca="1"/>
        <v/>
      </c>
      <c r="Q618">
        <f ca="1"/>
        <v>12320000000</v>
      </c>
      <c r="R618" t="str">
        <f ca="1"/>
        <v/>
      </c>
      <c r="S618">
        <f ca="1"/>
        <v>4330000000</v>
      </c>
      <c r="T618">
        <f ca="1"/>
        <v>18312000000</v>
      </c>
      <c r="U618">
        <f ca="1"/>
        <v>3159000000</v>
      </c>
      <c r="V618">
        <f ca="1"/>
        <v>756000000</v>
      </c>
      <c r="W618" t="str">
        <f ca="1"/>
        <v/>
      </c>
      <c r="X618" t="str">
        <f ca="1"/>
        <v/>
      </c>
      <c r="Y618">
        <f ca="1"/>
        <v>14048000000</v>
      </c>
      <c r="Z618">
        <f ca="1"/>
        <v>16273000000</v>
      </c>
      <c r="AA618">
        <f ca="1"/>
        <v>42130000000</v>
      </c>
      <c r="AB618">
        <f ca="1"/>
        <v>52236000000</v>
      </c>
      <c r="AC618">
        <f ca="1"/>
        <v>1741000000</v>
      </c>
      <c r="AD618" t="str">
        <f ca="1"/>
        <v/>
      </c>
      <c r="AE618">
        <f ca="1"/>
        <v>10083000000</v>
      </c>
      <c r="AF618" t="str">
        <f ca="1"/>
        <v/>
      </c>
      <c r="AG618" t="str">
        <f ca="1"/>
        <v/>
      </c>
      <c r="AH618">
        <f ca="1"/>
        <v>6023000000</v>
      </c>
      <c r="AI618">
        <f ca="1"/>
        <v>2083000000</v>
      </c>
      <c r="AJ618" t="str">
        <f ca="1"/>
        <v/>
      </c>
      <c r="AK618">
        <f ca="1"/>
        <v>709000000</v>
      </c>
      <c r="AL618">
        <f ca="1"/>
        <v>5001000000</v>
      </c>
      <c r="AM618" t="str">
        <f ca="1"/>
        <v/>
      </c>
      <c r="AN618" t="str">
        <f ca="1"/>
        <v/>
      </c>
      <c r="AO618">
        <f ca="1"/>
        <v>7153000000</v>
      </c>
      <c r="AP618" t="str">
        <f ca="1"/>
        <v/>
      </c>
      <c r="AQ618" t="str">
        <f ca="1"/>
        <v/>
      </c>
      <c r="AR618" t="str">
        <f ca="1"/>
        <v/>
      </c>
      <c r="AS618">
        <f ca="1"/>
        <v>-1439000000</v>
      </c>
      <c r="AT618">
        <f ca="1"/>
        <v>-5689000000</v>
      </c>
      <c r="AU618">
        <f ca="1"/>
        <v>4999000000</v>
      </c>
      <c r="AV618" t="str">
        <f ca="1"/>
        <v/>
      </c>
      <c r="AW618">
        <f ca="1"/>
        <v>5.47</v>
      </c>
      <c r="AX618">
        <f ca="1"/>
        <v>4665500000</v>
      </c>
      <c r="AY618" t="str">
        <f ca="1"/>
        <v/>
      </c>
      <c r="AZ618" t="str">
        <f ca="1"/>
        <v/>
      </c>
      <c r="BA618" t="str">
        <f ca="1"/>
        <v/>
      </c>
      <c r="BB618" t="str">
        <f ca="1"/>
        <v/>
      </c>
      <c r="BC618" t="str">
        <f ca="1"/>
        <v/>
      </c>
      <c r="BD618" t="str">
        <f ca="1"/>
        <v/>
      </c>
      <c r="BE618" t="str">
        <f ca="1"/>
        <v/>
      </c>
      <c r="BF618" t="str">
        <f ca="1"/>
        <v/>
      </c>
      <c r="BG618" t="str">
        <f ca="1"/>
        <v/>
      </c>
      <c r="BH618" t="str">
        <f ca="1"/>
        <v/>
      </c>
      <c r="BI618" t="str">
        <f ca="1"/>
        <v/>
      </c>
      <c r="BJ618" t="str">
        <f ca="1"/>
        <v/>
      </c>
      <c r="BK618" t="str">
        <f ca="1"/>
        <v/>
      </c>
      <c r="BL618">
        <f ca="1"/>
        <v>0.52947809744108698</v>
      </c>
      <c r="BM618" t="str">
        <f ca="1"/>
        <v/>
      </c>
      <c r="BN618">
        <f ca="1"/>
        <v>1.02089268755935</v>
      </c>
      <c r="BO618">
        <f ca="1"/>
        <v>2.8319088319088301</v>
      </c>
      <c r="BP618">
        <f ca="1"/>
        <v>32.184474588665502</v>
      </c>
      <c r="BQ618">
        <f ca="1"/>
        <v>0.30731887175075301</v>
      </c>
      <c r="BR618">
        <f ca="1"/>
        <v>28395491.266310301</v>
      </c>
      <c r="BS618">
        <f ca="1"/>
        <v>5.9177069115713098E-8</v>
      </c>
    </row>
    <row r="619" spans="1:71" x14ac:dyDescent="0.3">
      <c r="A619">
        <f ca="1"/>
        <v>97476</v>
      </c>
      <c r="B619" t="str">
        <f ca="1"/>
        <v>TEXAS INSTRUMENTS INC</v>
      </c>
      <c r="C619" t="str">
        <f ca="1"/>
        <v>TXN</v>
      </c>
      <c r="D619" t="str">
        <f ca="1"/>
        <v>04 Manufacturing</v>
      </c>
      <c r="E619" t="str">
        <f ca="1"/>
        <v>Semiconductors &amp; Related Devices</v>
      </c>
      <c r="F619" t="str">
        <f ca="1"/>
        <v>3674</v>
      </c>
      <c r="G619" t="str">
        <f ca="1"/>
        <v>P.O. BOX 660199 DALLAS, TX 75266</v>
      </c>
      <c r="H619">
        <f ca="1"/>
        <v>2024</v>
      </c>
      <c r="I619" t="str">
        <f ca="1"/>
        <v>FY</v>
      </c>
      <c r="J619">
        <f ca="1"/>
        <v>179.02296899999999</v>
      </c>
      <c r="K619">
        <f ca="1"/>
        <v>35509000000</v>
      </c>
      <c r="L619">
        <f ca="1"/>
        <v>15026000000</v>
      </c>
      <c r="M619">
        <f ca="1"/>
        <v>3200000000</v>
      </c>
      <c r="N619">
        <f ca="1"/>
        <v>1719000000</v>
      </c>
      <c r="O619">
        <f ca="1"/>
        <v>4527000000</v>
      </c>
      <c r="P619" t="str">
        <f ca="1"/>
        <v/>
      </c>
      <c r="Q619">
        <f ca="1"/>
        <v>11347000000</v>
      </c>
      <c r="R619" t="str">
        <f ca="1"/>
        <v/>
      </c>
      <c r="S619">
        <f ca="1"/>
        <v>4362000000</v>
      </c>
      <c r="T619">
        <f ca="1"/>
        <v>18606000000</v>
      </c>
      <c r="U619">
        <f ca="1"/>
        <v>3643000000</v>
      </c>
      <c r="V619">
        <f ca="1"/>
        <v>820000000</v>
      </c>
      <c r="W619" t="str">
        <f ca="1"/>
        <v/>
      </c>
      <c r="X619" t="str">
        <f ca="1"/>
        <v/>
      </c>
      <c r="Y619">
        <f ca="1"/>
        <v>13596000000</v>
      </c>
      <c r="Z619">
        <f ca="1"/>
        <v>16903000000</v>
      </c>
      <c r="AA619">
        <f ca="1"/>
        <v>40895000000</v>
      </c>
      <c r="AB619">
        <f ca="1"/>
        <v>52262000000</v>
      </c>
      <c r="AC619">
        <f ca="1"/>
        <v>1741000000</v>
      </c>
      <c r="AD619" t="str">
        <f ca="1"/>
        <v/>
      </c>
      <c r="AE619">
        <f ca="1"/>
        <v>9094000000</v>
      </c>
      <c r="AF619" t="str">
        <f ca="1"/>
        <v/>
      </c>
      <c r="AG619" t="str">
        <f ca="1"/>
        <v/>
      </c>
      <c r="AH619">
        <f ca="1"/>
        <v>5465000000</v>
      </c>
      <c r="AI619">
        <f ca="1"/>
        <v>1959000000</v>
      </c>
      <c r="AJ619" t="str">
        <f ca="1"/>
        <v/>
      </c>
      <c r="AK619">
        <f ca="1"/>
        <v>654000000</v>
      </c>
      <c r="AL619">
        <f ca="1"/>
        <v>4799000000</v>
      </c>
      <c r="AM619" t="str">
        <f ca="1"/>
        <v/>
      </c>
      <c r="AN619" t="str">
        <f ca="1"/>
        <v/>
      </c>
      <c r="AO619">
        <f ca="1"/>
        <v>6318000000</v>
      </c>
      <c r="AP619" t="str">
        <f ca="1"/>
        <v/>
      </c>
      <c r="AQ619" t="str">
        <f ca="1"/>
        <v/>
      </c>
      <c r="AR619" t="str">
        <f ca="1"/>
        <v/>
      </c>
      <c r="AS619">
        <f ca="1"/>
        <v>-3202000000</v>
      </c>
      <c r="AT619">
        <f ca="1"/>
        <v>-2880000000</v>
      </c>
      <c r="AU619">
        <f ca="1"/>
        <v>4795000000</v>
      </c>
      <c r="AV619" t="str">
        <f ca="1"/>
        <v/>
      </c>
      <c r="AW619">
        <f ca="1"/>
        <v>5.24</v>
      </c>
      <c r="AX619">
        <f ca="1"/>
        <v>4263000000</v>
      </c>
      <c r="AY619" t="str">
        <f ca="1"/>
        <v/>
      </c>
      <c r="AZ619" t="str">
        <f ca="1"/>
        <v/>
      </c>
      <c r="BA619" t="str">
        <f ca="1"/>
        <v/>
      </c>
      <c r="BB619" t="str">
        <f ca="1"/>
        <v/>
      </c>
      <c r="BC619" t="str">
        <f ca="1"/>
        <v/>
      </c>
      <c r="BD619" t="str">
        <f ca="1"/>
        <v/>
      </c>
      <c r="BE619" t="str">
        <f ca="1"/>
        <v/>
      </c>
      <c r="BF619" t="str">
        <f ca="1"/>
        <v/>
      </c>
      <c r="BG619" t="str">
        <f ca="1"/>
        <v/>
      </c>
      <c r="BH619" t="str">
        <f ca="1"/>
        <v/>
      </c>
      <c r="BI619" t="str">
        <f ca="1"/>
        <v/>
      </c>
      <c r="BJ619" t="str">
        <f ca="1"/>
        <v/>
      </c>
      <c r="BK619" t="str">
        <f ca="1"/>
        <v/>
      </c>
      <c r="BL619">
        <f ca="1"/>
        <v>0.52397983609789101</v>
      </c>
      <c r="BM619" t="str">
        <f ca="1"/>
        <v/>
      </c>
      <c r="BN619">
        <f ca="1"/>
        <v>0.87839692561075999</v>
      </c>
      <c r="BO619">
        <f ca="1"/>
        <v>2.8819654131210499</v>
      </c>
      <c r="BP619">
        <f ca="1"/>
        <v>34.164688740457997</v>
      </c>
      <c r="BQ619">
        <f ca="1"/>
        <v>0.28391409808909701</v>
      </c>
      <c r="BR619">
        <f ca="1"/>
        <v>26784272.581246302</v>
      </c>
      <c r="BS619">
        <f ca="1"/>
        <v>5.5497861773649603E-8</v>
      </c>
    </row>
    <row r="620" spans="1:71" x14ac:dyDescent="0.3">
      <c r="A620">
        <f ca="1"/>
        <v>97476</v>
      </c>
      <c r="B620" t="str">
        <f ca="1"/>
        <v>TEXAS INSTRUMENTS INC</v>
      </c>
      <c r="C620" t="str">
        <f ca="1"/>
        <v>TXN</v>
      </c>
      <c r="D620" t="str">
        <f ca="1"/>
        <v>04 Manufacturing</v>
      </c>
      <c r="E620" t="str">
        <f ca="1"/>
        <v>Semiconductors &amp; Related Devices</v>
      </c>
      <c r="F620" t="str">
        <f ca="1"/>
        <v>3674</v>
      </c>
      <c r="G620" t="str">
        <f ca="1"/>
        <v>P.O. BOX 660199 DALLAS, TX 75266</v>
      </c>
      <c r="H620">
        <f ca="1"/>
        <v>2023</v>
      </c>
      <c r="I620" t="str">
        <f ca="1"/>
        <v>FY</v>
      </c>
      <c r="J620">
        <f ca="1"/>
        <v>155.22923399999999</v>
      </c>
      <c r="K620">
        <f ca="1"/>
        <v>32348000000</v>
      </c>
      <c r="L620">
        <f ca="1"/>
        <v>15122000000</v>
      </c>
      <c r="M620">
        <f ca="1"/>
        <v>2964000000</v>
      </c>
      <c r="N620">
        <f ca="1"/>
        <v>1787000000</v>
      </c>
      <c r="O620">
        <f ca="1"/>
        <v>3999000000</v>
      </c>
      <c r="P620" t="str">
        <f ca="1"/>
        <v/>
      </c>
      <c r="Q620">
        <f ca="1"/>
        <v>9999000000</v>
      </c>
      <c r="R620" t="str">
        <f ca="1"/>
        <v/>
      </c>
      <c r="S620">
        <f ca="1"/>
        <v>4362000000</v>
      </c>
      <c r="T620">
        <f ca="1"/>
        <v>15451000000</v>
      </c>
      <c r="U620">
        <f ca="1"/>
        <v>3320000000</v>
      </c>
      <c r="V620">
        <f ca="1"/>
        <v>802000000</v>
      </c>
      <c r="W620" t="str">
        <f ca="1"/>
        <v/>
      </c>
      <c r="X620" t="str">
        <f ca="1"/>
        <v/>
      </c>
      <c r="Y620">
        <f ca="1"/>
        <v>11223000000</v>
      </c>
      <c r="Z620">
        <f ca="1"/>
        <v>16897000000</v>
      </c>
      <c r="AA620">
        <f ca="1"/>
        <v>40284000000</v>
      </c>
      <c r="AB620">
        <f ca="1"/>
        <v>52283000000</v>
      </c>
      <c r="AC620">
        <f ca="1"/>
        <v>1741000000</v>
      </c>
      <c r="AD620" t="str">
        <f ca="1"/>
        <v/>
      </c>
      <c r="AE620">
        <f ca="1"/>
        <v>11019000000</v>
      </c>
      <c r="AF620" t="str">
        <f ca="1"/>
        <v/>
      </c>
      <c r="AG620" t="str">
        <f ca="1"/>
        <v/>
      </c>
      <c r="AH620">
        <f ca="1"/>
        <v>7331000000</v>
      </c>
      <c r="AI620">
        <f ca="1"/>
        <v>1863000000</v>
      </c>
      <c r="AJ620" t="str">
        <f ca="1"/>
        <v/>
      </c>
      <c r="AK620">
        <f ca="1"/>
        <v>908000000</v>
      </c>
      <c r="AL620">
        <f ca="1"/>
        <v>6510000000</v>
      </c>
      <c r="AM620" t="str">
        <f ca="1"/>
        <v/>
      </c>
      <c r="AN620" t="str">
        <f ca="1"/>
        <v/>
      </c>
      <c r="AO620">
        <f ca="1"/>
        <v>6420000000</v>
      </c>
      <c r="AP620" t="str">
        <f ca="1"/>
        <v/>
      </c>
      <c r="AQ620" t="str">
        <f ca="1"/>
        <v/>
      </c>
      <c r="AR620" t="str">
        <f ca="1"/>
        <v/>
      </c>
      <c r="AS620">
        <f ca="1"/>
        <v>-4362000000</v>
      </c>
      <c r="AT620">
        <f ca="1"/>
        <v>-2144000000</v>
      </c>
      <c r="AU620">
        <f ca="1"/>
        <v>4557000000</v>
      </c>
      <c r="AV620" t="str">
        <f ca="1"/>
        <v/>
      </c>
      <c r="AW620">
        <f ca="1"/>
        <v>7.13</v>
      </c>
      <c r="AX620">
        <f ca="1"/>
        <v>3378000000</v>
      </c>
      <c r="AY620" t="str">
        <f ca="1"/>
        <v/>
      </c>
      <c r="AZ620" t="str">
        <f ca="1"/>
        <v/>
      </c>
      <c r="BA620" t="str">
        <f ca="1"/>
        <v/>
      </c>
      <c r="BB620" t="str">
        <f ca="1"/>
        <v/>
      </c>
      <c r="BC620" t="str">
        <f ca="1"/>
        <v/>
      </c>
      <c r="BD620" t="str">
        <f ca="1"/>
        <v/>
      </c>
      <c r="BE620" t="str">
        <f ca="1"/>
        <v/>
      </c>
      <c r="BF620" t="str">
        <f ca="1"/>
        <v/>
      </c>
      <c r="BG620" t="str">
        <f ca="1"/>
        <v/>
      </c>
      <c r="BH620" t="str">
        <f ca="1"/>
        <v/>
      </c>
      <c r="BI620" t="str">
        <f ca="1"/>
        <v/>
      </c>
      <c r="BJ620" t="str">
        <f ca="1"/>
        <v/>
      </c>
      <c r="BK620" t="str">
        <f ca="1"/>
        <v/>
      </c>
      <c r="BL620">
        <f ca="1"/>
        <v>0.477649313713367</v>
      </c>
      <c r="BM620" t="str">
        <f ca="1"/>
        <v/>
      </c>
      <c r="BN620">
        <f ca="1"/>
        <v>0.89277108433734897</v>
      </c>
      <c r="BO620">
        <f ca="1"/>
        <v>3.3503012048192802</v>
      </c>
      <c r="BP620">
        <f ca="1"/>
        <v>21.7712810659187</v>
      </c>
      <c r="BQ620">
        <f ca="1"/>
        <v>0.38527549269101002</v>
      </c>
      <c r="BR620">
        <f ca="1"/>
        <v>29356583.6960839</v>
      </c>
      <c r="BS620">
        <f ca="1"/>
        <v>6.5501831000769406E-8</v>
      </c>
    </row>
    <row r="621" spans="1:71" x14ac:dyDescent="0.3">
      <c r="A621">
        <f ca="1"/>
        <v>97476</v>
      </c>
      <c r="B621" t="str">
        <f ca="1"/>
        <v>TEXAS INSTRUMENTS INC</v>
      </c>
      <c r="C621" t="str">
        <f ca="1"/>
        <v>TXN</v>
      </c>
      <c r="D621" t="str">
        <f ca="1"/>
        <v>04 Manufacturing</v>
      </c>
      <c r="E621" t="str">
        <f ca="1"/>
        <v>Semiconductors &amp; Related Devices</v>
      </c>
      <c r="F621" t="str">
        <f ca="1"/>
        <v>3674</v>
      </c>
      <c r="G621" t="str">
        <f ca="1"/>
        <v>P.O. BOX 660199 DALLAS, TX 75266</v>
      </c>
      <c r="H621">
        <f ca="1"/>
        <v>2022</v>
      </c>
      <c r="I621" t="str">
        <f ca="1"/>
        <v>FY</v>
      </c>
      <c r="J621">
        <f ca="1"/>
        <v>151.36032700000001</v>
      </c>
      <c r="K621">
        <f ca="1"/>
        <v>27207000000</v>
      </c>
      <c r="L621">
        <f ca="1"/>
        <v>14021000000</v>
      </c>
      <c r="M621">
        <f ca="1"/>
        <v>3050000000</v>
      </c>
      <c r="N621">
        <f ca="1"/>
        <v>1895000000</v>
      </c>
      <c r="O621">
        <f ca="1"/>
        <v>2757000000</v>
      </c>
      <c r="P621" t="str">
        <f ca="1"/>
        <v/>
      </c>
      <c r="Q621">
        <f ca="1"/>
        <v>6876000000</v>
      </c>
      <c r="R621" t="str">
        <f ca="1"/>
        <v/>
      </c>
      <c r="S621">
        <f ca="1"/>
        <v>4362000000</v>
      </c>
      <c r="T621">
        <f ca="1"/>
        <v>12630000000</v>
      </c>
      <c r="U621">
        <f ca="1"/>
        <v>2985000000</v>
      </c>
      <c r="V621">
        <f ca="1"/>
        <v>851000000</v>
      </c>
      <c r="W621" t="str">
        <f ca="1"/>
        <v/>
      </c>
      <c r="X621" t="str">
        <f ca="1"/>
        <v/>
      </c>
      <c r="Y621">
        <f ca="1"/>
        <v>8735000000</v>
      </c>
      <c r="Z621">
        <f ca="1"/>
        <v>14577000000</v>
      </c>
      <c r="AA621">
        <f ca="1"/>
        <v>40214000000</v>
      </c>
      <c r="AB621">
        <f ca="1"/>
        <v>50353000000</v>
      </c>
      <c r="AC621">
        <f ca="1"/>
        <v>1741000000</v>
      </c>
      <c r="AD621" t="str">
        <f ca="1"/>
        <v/>
      </c>
      <c r="AE621">
        <f ca="1"/>
        <v>13771000000</v>
      </c>
      <c r="AF621" t="str">
        <f ca="1"/>
        <v/>
      </c>
      <c r="AG621">
        <f ca="1"/>
        <v>6257000000</v>
      </c>
      <c r="AH621">
        <f ca="1"/>
        <v>10140000000</v>
      </c>
      <c r="AI621">
        <f ca="1"/>
        <v>1670000000</v>
      </c>
      <c r="AJ621" t="str">
        <f ca="1"/>
        <v/>
      </c>
      <c r="AK621">
        <f ca="1"/>
        <v>1283000000</v>
      </c>
      <c r="AL621">
        <f ca="1"/>
        <v>8749000000</v>
      </c>
      <c r="AM621" t="str">
        <f ca="1"/>
        <v/>
      </c>
      <c r="AN621" t="str">
        <f ca="1"/>
        <v/>
      </c>
      <c r="AO621">
        <f ca="1"/>
        <v>8720000000</v>
      </c>
      <c r="AP621" t="str">
        <f ca="1"/>
        <v/>
      </c>
      <c r="AQ621" t="str">
        <f ca="1"/>
        <v/>
      </c>
      <c r="AR621" t="str">
        <f ca="1"/>
        <v/>
      </c>
      <c r="AS621">
        <f ca="1"/>
        <v>-3583000000</v>
      </c>
      <c r="AT621">
        <f ca="1"/>
        <v>-6718000000</v>
      </c>
      <c r="AU621">
        <f ca="1"/>
        <v>4297000000</v>
      </c>
      <c r="AV621" t="str">
        <f ca="1"/>
        <v/>
      </c>
      <c r="AW621">
        <f ca="1"/>
        <v>9.51</v>
      </c>
      <c r="AX621">
        <f ca="1"/>
        <v>2333500000</v>
      </c>
      <c r="AY621" t="str">
        <f ca="1"/>
        <v/>
      </c>
      <c r="AZ621" t="str">
        <f ca="1"/>
        <v/>
      </c>
      <c r="BA621" t="str">
        <f ca="1"/>
        <v/>
      </c>
      <c r="BB621" t="str">
        <f ca="1"/>
        <v/>
      </c>
      <c r="BC621" t="str">
        <f ca="1"/>
        <v/>
      </c>
      <c r="BD621" t="str">
        <f ca="1"/>
        <v/>
      </c>
      <c r="BE621" t="str">
        <f ca="1"/>
        <v/>
      </c>
      <c r="BF621">
        <f ca="1"/>
        <v>2.6813799014356099</v>
      </c>
      <c r="BG621" t="str">
        <f ca="1"/>
        <v/>
      </c>
      <c r="BH621" t="str">
        <f ca="1"/>
        <v/>
      </c>
      <c r="BI621" t="str">
        <f ca="1"/>
        <v/>
      </c>
      <c r="BJ621" t="str">
        <f ca="1"/>
        <v/>
      </c>
      <c r="BK621" t="str">
        <f ca="1"/>
        <v/>
      </c>
      <c r="BL621">
        <f ca="1"/>
        <v>0.464218767229022</v>
      </c>
      <c r="BM621" t="str">
        <f ca="1"/>
        <v/>
      </c>
      <c r="BN621">
        <f ca="1"/>
        <v>1.0217755443886101</v>
      </c>
      <c r="BO621">
        <f ca="1"/>
        <v>3.7735343383584601</v>
      </c>
      <c r="BP621">
        <f ca="1"/>
        <v>15.9159124079916</v>
      </c>
      <c r="BQ621">
        <f ca="1"/>
        <v>0.60019208341908503</v>
      </c>
      <c r="BR621">
        <f ca="1"/>
        <v>28389209.280712001</v>
      </c>
      <c r="BS621">
        <f ca="1"/>
        <v>9.8747115988886598E-8</v>
      </c>
    </row>
    <row r="622" spans="1:71" x14ac:dyDescent="0.3">
      <c r="A622">
        <f ca="1"/>
        <v>97476</v>
      </c>
      <c r="B622" t="str">
        <f ca="1"/>
        <v>TEXAS INSTRUMENTS INC</v>
      </c>
      <c r="C622" t="str">
        <f ca="1"/>
        <v>TXN</v>
      </c>
      <c r="D622" t="str">
        <f ca="1"/>
        <v>04 Manufacturing</v>
      </c>
      <c r="E622" t="str">
        <f ca="1"/>
        <v>Semiconductors &amp; Related Devices</v>
      </c>
      <c r="F622" t="str">
        <f ca="1"/>
        <v>3674</v>
      </c>
      <c r="G622" t="str">
        <f ca="1"/>
        <v>P.O. BOX 660199 DALLAS, TX 75266</v>
      </c>
      <c r="H622">
        <f ca="1"/>
        <v>2021</v>
      </c>
      <c r="I622" t="str">
        <f ca="1"/>
        <v>FY</v>
      </c>
      <c r="J622">
        <f ca="1"/>
        <v>161.433864</v>
      </c>
      <c r="K622">
        <f ca="1"/>
        <v>24676000000</v>
      </c>
      <c r="L622">
        <f ca="1"/>
        <v>13685000000</v>
      </c>
      <c r="M622">
        <f ca="1"/>
        <v>4631000000</v>
      </c>
      <c r="N622">
        <f ca="1"/>
        <v>1701000000</v>
      </c>
      <c r="O622">
        <f ca="1"/>
        <v>1910000000</v>
      </c>
      <c r="P622" t="str">
        <f ca="1"/>
        <v/>
      </c>
      <c r="Q622">
        <f ca="1"/>
        <v>5141000000</v>
      </c>
      <c r="R622" t="str">
        <f ca="1"/>
        <v/>
      </c>
      <c r="S622">
        <f ca="1"/>
        <v>4362000000</v>
      </c>
      <c r="T622">
        <f ca="1"/>
        <v>11343000000</v>
      </c>
      <c r="U622">
        <f ca="1"/>
        <v>2569000000</v>
      </c>
      <c r="V622">
        <f ca="1"/>
        <v>653000000</v>
      </c>
      <c r="W622" t="str">
        <f ca="1"/>
        <v/>
      </c>
      <c r="X622" t="str">
        <f ca="1"/>
        <v/>
      </c>
      <c r="Y622">
        <f ca="1"/>
        <v>7741000000</v>
      </c>
      <c r="Z622">
        <f ca="1"/>
        <v>13333000000</v>
      </c>
      <c r="AA622">
        <f ca="1"/>
        <v>36800000000</v>
      </c>
      <c r="AB622">
        <f ca="1"/>
        <v>45919000000</v>
      </c>
      <c r="AC622">
        <f ca="1"/>
        <v>1741000000</v>
      </c>
      <c r="AD622" t="str">
        <f ca="1"/>
        <v/>
      </c>
      <c r="AE622">
        <f ca="1"/>
        <v>12376000000</v>
      </c>
      <c r="AF622" t="str">
        <f ca="1"/>
        <v/>
      </c>
      <c r="AG622">
        <f ca="1"/>
        <v>5968000000</v>
      </c>
      <c r="AH622">
        <f ca="1"/>
        <v>8960000000</v>
      </c>
      <c r="AI622">
        <f ca="1"/>
        <v>1554000000</v>
      </c>
      <c r="AJ622" t="str">
        <f ca="1"/>
        <v/>
      </c>
      <c r="AK622">
        <f ca="1"/>
        <v>1150000000</v>
      </c>
      <c r="AL622">
        <f ca="1"/>
        <v>7769000000</v>
      </c>
      <c r="AM622" t="str">
        <f ca="1"/>
        <v/>
      </c>
      <c r="AN622" t="str">
        <f ca="1"/>
        <v/>
      </c>
      <c r="AO622">
        <f ca="1"/>
        <v>8756000000</v>
      </c>
      <c r="AP622" t="str">
        <f ca="1"/>
        <v/>
      </c>
      <c r="AQ622" t="str">
        <f ca="1"/>
        <v/>
      </c>
      <c r="AR622">
        <f ca="1"/>
        <v>893000000</v>
      </c>
      <c r="AS622">
        <f ca="1"/>
        <v>-4095000000</v>
      </c>
      <c r="AT622">
        <f ca="1"/>
        <v>-3137000000</v>
      </c>
      <c r="AU622">
        <f ca="1"/>
        <v>3886000000</v>
      </c>
      <c r="AV622" t="str">
        <f ca="1"/>
        <v/>
      </c>
      <c r="AW622">
        <f ca="1"/>
        <v>8.3800000000000008</v>
      </c>
      <c r="AX622">
        <f ca="1"/>
        <v>1932500000</v>
      </c>
      <c r="AY622" t="str">
        <f ca="1"/>
        <v/>
      </c>
      <c r="AZ622" t="str">
        <f ca="1"/>
        <v/>
      </c>
      <c r="BA622" t="str">
        <f ca="1"/>
        <v/>
      </c>
      <c r="BB622" t="str">
        <f ca="1"/>
        <v/>
      </c>
      <c r="BC622" t="str">
        <f ca="1"/>
        <v/>
      </c>
      <c r="BD622" t="str">
        <f ca="1"/>
        <v/>
      </c>
      <c r="BE622" t="str">
        <f ca="1"/>
        <v/>
      </c>
      <c r="BF622">
        <f ca="1"/>
        <v>3.0882276843467</v>
      </c>
      <c r="BG622" t="str">
        <f ca="1"/>
        <v/>
      </c>
      <c r="BH622" t="str">
        <f ca="1"/>
        <v/>
      </c>
      <c r="BI622" t="str">
        <f ca="1"/>
        <v/>
      </c>
      <c r="BJ622">
        <f ca="1"/>
        <v>9.8051511758118703</v>
      </c>
      <c r="BK622" t="str">
        <f ca="1"/>
        <v/>
      </c>
      <c r="BL622">
        <f ca="1"/>
        <v>0.45967741935483902</v>
      </c>
      <c r="BM622" t="str">
        <f ca="1"/>
        <v/>
      </c>
      <c r="BN622">
        <f ca="1"/>
        <v>1.80264694433632</v>
      </c>
      <c r="BO622">
        <f ca="1"/>
        <v>4.5834955235500203</v>
      </c>
      <c r="BP622">
        <f ca="1"/>
        <v>19.26418424821</v>
      </c>
      <c r="BQ622">
        <f ca="1"/>
        <v>0.58268956723918097</v>
      </c>
      <c r="BR622">
        <f ca="1"/>
        <v>24071777.158229899</v>
      </c>
      <c r="BS622">
        <f ca="1"/>
        <v>1.0146372011700299E-7</v>
      </c>
    </row>
    <row r="623" spans="1:71" x14ac:dyDescent="0.3">
      <c r="A623">
        <f ca="1"/>
        <v>97476</v>
      </c>
      <c r="B623" t="str">
        <f ca="1"/>
        <v>TEXAS INSTRUMENTS INC</v>
      </c>
      <c r="C623" t="str">
        <f ca="1"/>
        <v>TXN</v>
      </c>
      <c r="D623" t="str">
        <f ca="1"/>
        <v>04 Manufacturing</v>
      </c>
      <c r="E623" t="str">
        <f ca="1"/>
        <v>Semiconductors &amp; Related Devices</v>
      </c>
      <c r="F623" t="str">
        <f ca="1"/>
        <v>3674</v>
      </c>
      <c r="G623" t="str">
        <f ca="1"/>
        <v>P.O. BOX 660199 DALLAS, TX 75266</v>
      </c>
      <c r="H623">
        <f ca="1"/>
        <v>2020</v>
      </c>
      <c r="I623" t="str">
        <f ca="1"/>
        <v>FY</v>
      </c>
      <c r="J623">
        <f ca="1"/>
        <v>108.187426</v>
      </c>
      <c r="K623">
        <f ca="1"/>
        <v>19351000000</v>
      </c>
      <c r="L623">
        <f ca="1"/>
        <v>10239000000</v>
      </c>
      <c r="M623">
        <f ca="1"/>
        <v>3107000000</v>
      </c>
      <c r="N623">
        <f ca="1"/>
        <v>1414000000</v>
      </c>
      <c r="O623">
        <f ca="1"/>
        <v>1955000000</v>
      </c>
      <c r="P623" t="str">
        <f ca="1"/>
        <v/>
      </c>
      <c r="Q623">
        <f ca="1"/>
        <v>3269000000</v>
      </c>
      <c r="R623" t="str">
        <f ca="1"/>
        <v/>
      </c>
      <c r="S623">
        <f ca="1"/>
        <v>4362000000</v>
      </c>
      <c r="T623">
        <f ca="1"/>
        <v>10164000000</v>
      </c>
      <c r="U623">
        <f ca="1"/>
        <v>2390000000</v>
      </c>
      <c r="V623">
        <f ca="1"/>
        <v>415000000</v>
      </c>
      <c r="W623" t="str">
        <f ca="1"/>
        <v/>
      </c>
      <c r="X623" t="str">
        <f ca="1"/>
        <v/>
      </c>
      <c r="Y623">
        <f ca="1"/>
        <v>6798000000</v>
      </c>
      <c r="Z623">
        <f ca="1"/>
        <v>9187000000</v>
      </c>
      <c r="AA623">
        <f ca="1"/>
        <v>36578000000</v>
      </c>
      <c r="AB623">
        <f ca="1"/>
        <v>42051000000</v>
      </c>
      <c r="AC623">
        <f ca="1"/>
        <v>1741000000</v>
      </c>
      <c r="AD623" t="str">
        <f ca="1"/>
        <v/>
      </c>
      <c r="AE623">
        <f ca="1"/>
        <v>2646000000</v>
      </c>
      <c r="AF623" t="str">
        <f ca="1"/>
        <v/>
      </c>
      <c r="AG623" t="str">
        <f ca="1"/>
        <v/>
      </c>
      <c r="AH623">
        <f ca="1"/>
        <v>1813000000</v>
      </c>
      <c r="AI623">
        <f ca="1"/>
        <v>1530000000</v>
      </c>
      <c r="AJ623" t="str">
        <f ca="1"/>
        <v/>
      </c>
      <c r="AK623">
        <f ca="1"/>
        <v>422000000</v>
      </c>
      <c r="AL623">
        <f ca="1"/>
        <v>1688000000</v>
      </c>
      <c r="AM623" t="str">
        <f ca="1"/>
        <v/>
      </c>
      <c r="AN623" t="str">
        <f ca="1"/>
        <v/>
      </c>
      <c r="AO623">
        <f ca="1"/>
        <v>6139000000</v>
      </c>
      <c r="AP623" t="str">
        <f ca="1"/>
        <v/>
      </c>
      <c r="AQ623" t="str">
        <f ca="1"/>
        <v/>
      </c>
      <c r="AR623" t="str">
        <f ca="1"/>
        <v/>
      </c>
      <c r="AS623">
        <f ca="1"/>
        <v>-922000000</v>
      </c>
      <c r="AT623">
        <f ca="1"/>
        <v>-4547000000</v>
      </c>
      <c r="AU623">
        <f ca="1"/>
        <v>3426000000</v>
      </c>
      <c r="AV623" t="str">
        <f ca="1"/>
        <v/>
      </c>
      <c r="AW623">
        <f ca="1"/>
        <v>1.83</v>
      </c>
      <c r="AX623">
        <f ca="1"/>
        <v>1978000000</v>
      </c>
      <c r="AY623" t="str">
        <f ca="1"/>
        <v/>
      </c>
      <c r="AZ623" t="str">
        <f ca="1"/>
        <v/>
      </c>
      <c r="BA623" t="str">
        <f ca="1"/>
        <v/>
      </c>
      <c r="BB623" t="str">
        <f ca="1"/>
        <v/>
      </c>
      <c r="BC623" t="str">
        <f ca="1"/>
        <v/>
      </c>
      <c r="BD623" t="str">
        <f ca="1"/>
        <v/>
      </c>
      <c r="BE623" t="str">
        <f ca="1"/>
        <v/>
      </c>
      <c r="BF623" t="str">
        <f ca="1"/>
        <v/>
      </c>
      <c r="BG623" t="str">
        <f ca="1"/>
        <v/>
      </c>
      <c r="BH623" t="str">
        <f ca="1"/>
        <v/>
      </c>
      <c r="BI623" t="str">
        <f ca="1"/>
        <v/>
      </c>
      <c r="BJ623" t="str">
        <f ca="1"/>
        <v/>
      </c>
      <c r="BK623" t="str">
        <f ca="1"/>
        <v/>
      </c>
      <c r="BL623">
        <f ca="1"/>
        <v>0.52524417342773</v>
      </c>
      <c r="BM623" t="str">
        <f ca="1"/>
        <v/>
      </c>
      <c r="BN623">
        <f ca="1"/>
        <v>1.3</v>
      </c>
      <c r="BO623">
        <f ca="1"/>
        <v>3.4661087866108802</v>
      </c>
      <c r="BP623">
        <f ca="1"/>
        <v>59.118812021857899</v>
      </c>
      <c r="BQ623">
        <f ca="1"/>
        <v>0.18373789049744199</v>
      </c>
      <c r="BR623">
        <f ca="1"/>
        <v>31667266.027754501</v>
      </c>
      <c r="BS623">
        <f ca="1"/>
        <v>2.1550341741591401E-8</v>
      </c>
    </row>
    <row r="624" spans="1:71" x14ac:dyDescent="0.3">
      <c r="A624">
        <f ca="1"/>
        <v>97476</v>
      </c>
      <c r="B624" t="str">
        <f ca="1"/>
        <v>TEXAS INSTRUMENTS INC</v>
      </c>
      <c r="C624" t="str">
        <f ca="1"/>
        <v>TXN</v>
      </c>
      <c r="D624" t="str">
        <f ca="1"/>
        <v>04 Manufacturing</v>
      </c>
      <c r="E624" t="str">
        <f ca="1"/>
        <v>Semiconductors &amp; Related Devices</v>
      </c>
      <c r="F624" t="str">
        <f ca="1"/>
        <v>3674</v>
      </c>
      <c r="G624" t="str">
        <f ca="1"/>
        <v>P.O. BOX 660199 DALLAS, TX 75266</v>
      </c>
      <c r="H624">
        <f ca="1"/>
        <v>2019</v>
      </c>
      <c r="I624" t="str">
        <f ca="1"/>
        <v>FY</v>
      </c>
      <c r="J624">
        <f ca="1"/>
        <v>94.552941000000004</v>
      </c>
      <c r="K624">
        <f ca="1"/>
        <v>18018000000</v>
      </c>
      <c r="L624">
        <f ca="1"/>
        <v>8761000000</v>
      </c>
      <c r="M624">
        <f ca="1"/>
        <v>2437000000</v>
      </c>
      <c r="N624">
        <f ca="1"/>
        <v>1074000000</v>
      </c>
      <c r="O624">
        <f ca="1"/>
        <v>2001000000</v>
      </c>
      <c r="P624" t="str">
        <f ca="1"/>
        <v/>
      </c>
      <c r="Q624">
        <f ca="1"/>
        <v>3303000000</v>
      </c>
      <c r="R624" t="str">
        <f ca="1"/>
        <v/>
      </c>
      <c r="S624">
        <f ca="1"/>
        <v>4362000000</v>
      </c>
      <c r="T624">
        <f ca="1"/>
        <v>9111000000</v>
      </c>
      <c r="U624">
        <f ca="1"/>
        <v>2123000000</v>
      </c>
      <c r="V624">
        <f ca="1"/>
        <v>388000000</v>
      </c>
      <c r="W624" t="str">
        <f ca="1"/>
        <v/>
      </c>
      <c r="X624" t="str">
        <f ca="1"/>
        <v/>
      </c>
      <c r="Y624">
        <f ca="1"/>
        <v>5803000000</v>
      </c>
      <c r="Z624">
        <f ca="1"/>
        <v>8907000000</v>
      </c>
      <c r="AA624">
        <f ca="1"/>
        <v>34495000000</v>
      </c>
      <c r="AB624">
        <f ca="1"/>
        <v>39898000000</v>
      </c>
      <c r="AC624">
        <f ca="1"/>
        <v>1741000000</v>
      </c>
      <c r="AD624" t="str">
        <f ca="1"/>
        <v/>
      </c>
      <c r="AE624">
        <f ca="1"/>
        <v>2097000000</v>
      </c>
      <c r="AF624" t="str">
        <f ca="1"/>
        <v/>
      </c>
      <c r="AG624" t="str">
        <f ca="1"/>
        <v/>
      </c>
      <c r="AH624">
        <f ca="1"/>
        <v>1249000000</v>
      </c>
      <c r="AI624">
        <f ca="1"/>
        <v>1544000000</v>
      </c>
      <c r="AJ624" t="str">
        <f ca="1"/>
        <v/>
      </c>
      <c r="AK624">
        <f ca="1"/>
        <v>711000000</v>
      </c>
      <c r="AL624">
        <f ca="1"/>
        <v>1070000000</v>
      </c>
      <c r="AM624" t="str">
        <f ca="1"/>
        <v/>
      </c>
      <c r="AN624" t="str">
        <f ca="1"/>
        <v/>
      </c>
      <c r="AO624">
        <f ca="1"/>
        <v>6649000000</v>
      </c>
      <c r="AP624" t="str">
        <f ca="1"/>
        <v/>
      </c>
      <c r="AQ624" t="str">
        <f ca="1"/>
        <v/>
      </c>
      <c r="AR624" t="str">
        <f ca="1"/>
        <v/>
      </c>
      <c r="AS624">
        <f ca="1"/>
        <v>-1920000000</v>
      </c>
      <c r="AT624">
        <f ca="1"/>
        <v>-4730000000</v>
      </c>
      <c r="AU624">
        <f ca="1"/>
        <v>3008000000</v>
      </c>
      <c r="AV624" t="str">
        <f ca="1"/>
        <v/>
      </c>
      <c r="AW624">
        <f ca="1"/>
        <v>1.1399999999999999</v>
      </c>
      <c r="AX624">
        <f ca="1"/>
        <v>2109000000</v>
      </c>
      <c r="AY624" t="str">
        <f ca="1"/>
        <v/>
      </c>
      <c r="AZ624" t="str">
        <f ca="1"/>
        <v/>
      </c>
      <c r="BA624" t="str">
        <f ca="1"/>
        <v/>
      </c>
      <c r="BB624" t="str">
        <f ca="1"/>
        <v/>
      </c>
      <c r="BC624" t="str">
        <f ca="1"/>
        <v/>
      </c>
      <c r="BD624" t="str">
        <f ca="1"/>
        <v/>
      </c>
      <c r="BE624" t="str">
        <f ca="1"/>
        <v/>
      </c>
      <c r="BF624" t="str">
        <f ca="1"/>
        <v/>
      </c>
      <c r="BG624" t="str">
        <f ca="1"/>
        <v/>
      </c>
      <c r="BH624" t="str">
        <f ca="1"/>
        <v/>
      </c>
      <c r="BI624" t="str">
        <f ca="1"/>
        <v/>
      </c>
      <c r="BJ624" t="str">
        <f ca="1"/>
        <v/>
      </c>
      <c r="BK624" t="str">
        <f ca="1"/>
        <v/>
      </c>
      <c r="BL624">
        <f ca="1"/>
        <v>0.50566100566100602</v>
      </c>
      <c r="BM624" t="str">
        <f ca="1"/>
        <v/>
      </c>
      <c r="BN624">
        <f ca="1"/>
        <v>1.1479039095619401</v>
      </c>
      <c r="BO624">
        <f ca="1"/>
        <v>3.1841733396137499</v>
      </c>
      <c r="BP624">
        <f ca="1"/>
        <v>82.941176315789505</v>
      </c>
      <c r="BQ624">
        <f ca="1"/>
        <v>0.120130234646907</v>
      </c>
      <c r="BR624">
        <f ca="1"/>
        <v>31812865.556450501</v>
      </c>
      <c r="BS624">
        <f ca="1"/>
        <v>1.2101757352643999E-8</v>
      </c>
    </row>
    <row r="625" spans="1:71" x14ac:dyDescent="0.3">
      <c r="A625">
        <f ca="1"/>
        <v>97476</v>
      </c>
      <c r="B625" t="str">
        <f ca="1"/>
        <v>TEXAS INSTRUMENTS INC</v>
      </c>
      <c r="C625" t="str">
        <f ca="1"/>
        <v>TXN</v>
      </c>
      <c r="D625" t="str">
        <f ca="1"/>
        <v>04 Manufacturing</v>
      </c>
      <c r="E625" t="str">
        <f ca="1"/>
        <v>Semiconductors &amp; Related Devices</v>
      </c>
      <c r="F625" t="str">
        <f ca="1"/>
        <v>3674</v>
      </c>
      <c r="G625" t="str">
        <f ca="1"/>
        <v>P.O. BOX 660199 DALLAS, TX 75266</v>
      </c>
      <c r="H625">
        <f ca="1"/>
        <v>2018</v>
      </c>
      <c r="I625" t="str">
        <f ca="1"/>
        <v>FY</v>
      </c>
      <c r="J625">
        <f ca="1"/>
        <v>84.106272000000004</v>
      </c>
      <c r="K625">
        <f ca="1"/>
        <v>17137000000</v>
      </c>
      <c r="L625">
        <f ca="1"/>
        <v>8097000000</v>
      </c>
      <c r="M625">
        <f ca="1"/>
        <v>2438000000</v>
      </c>
      <c r="N625">
        <f ca="1"/>
        <v>1207000000</v>
      </c>
      <c r="O625">
        <f ca="1"/>
        <v>2217000000</v>
      </c>
      <c r="P625" t="str">
        <f ca="1"/>
        <v/>
      </c>
      <c r="Q625">
        <f ca="1"/>
        <v>3183000000</v>
      </c>
      <c r="R625" t="str">
        <f ca="1"/>
        <v/>
      </c>
      <c r="S625">
        <f ca="1"/>
        <v>4362000000</v>
      </c>
      <c r="T625">
        <f ca="1"/>
        <v>8143000000</v>
      </c>
      <c r="U625">
        <f ca="1"/>
        <v>2474000000</v>
      </c>
      <c r="V625">
        <f ca="1"/>
        <v>478000000</v>
      </c>
      <c r="W625" t="str">
        <f ca="1"/>
        <v/>
      </c>
      <c r="X625" t="str">
        <f ca="1"/>
        <v/>
      </c>
      <c r="Y625">
        <f ca="1"/>
        <v>5068000000</v>
      </c>
      <c r="Z625">
        <f ca="1"/>
        <v>8994000000</v>
      </c>
      <c r="AA625">
        <f ca="1"/>
        <v>32130000000</v>
      </c>
      <c r="AB625">
        <f ca="1"/>
        <v>37906000000</v>
      </c>
      <c r="AC625">
        <f ca="1"/>
        <v>1741000000</v>
      </c>
      <c r="AD625" t="str">
        <f ca="1"/>
        <v/>
      </c>
      <c r="AE625">
        <f ca="1"/>
        <v>2407000000</v>
      </c>
      <c r="AF625" t="str">
        <f ca="1"/>
        <v/>
      </c>
      <c r="AG625" t="str">
        <f ca="1"/>
        <v/>
      </c>
      <c r="AH625">
        <f ca="1"/>
        <v>1516000000</v>
      </c>
      <c r="AI625">
        <f ca="1"/>
        <v>1559000000</v>
      </c>
      <c r="AJ625" t="str">
        <f ca="1"/>
        <v/>
      </c>
      <c r="AK625">
        <f ca="1"/>
        <v>1106000000</v>
      </c>
      <c r="AL625">
        <f ca="1"/>
        <v>1239000000</v>
      </c>
      <c r="AM625" t="str">
        <f ca="1"/>
        <v/>
      </c>
      <c r="AN625" t="str">
        <f ca="1"/>
        <v/>
      </c>
      <c r="AO625">
        <f ca="1"/>
        <v>7189000000</v>
      </c>
      <c r="AP625" t="str">
        <f ca="1"/>
        <v/>
      </c>
      <c r="AQ625" t="str">
        <f ca="1"/>
        <v/>
      </c>
      <c r="AR625" t="str">
        <f ca="1"/>
        <v/>
      </c>
      <c r="AS625">
        <f ca="1"/>
        <v>-78000000</v>
      </c>
      <c r="AT625">
        <f ca="1"/>
        <v>-6329000000</v>
      </c>
      <c r="AU625">
        <f ca="1"/>
        <v>2555000000</v>
      </c>
      <c r="AV625" t="str">
        <f ca="1"/>
        <v/>
      </c>
      <c r="AW625">
        <f ca="1"/>
        <v>1.29</v>
      </c>
      <c r="AX625">
        <f ca="1"/>
        <v>2087000000</v>
      </c>
      <c r="AY625" t="str">
        <f ca="1"/>
        <v/>
      </c>
      <c r="AZ625" t="str">
        <f ca="1"/>
        <v/>
      </c>
      <c r="BA625" t="str">
        <f ca="1"/>
        <v/>
      </c>
      <c r="BB625" t="str">
        <f ca="1"/>
        <v/>
      </c>
      <c r="BC625" t="str">
        <f ca="1"/>
        <v/>
      </c>
      <c r="BD625" t="str">
        <f ca="1"/>
        <v/>
      </c>
      <c r="BE625" t="str">
        <f ca="1"/>
        <v/>
      </c>
      <c r="BF625" t="str">
        <f ca="1"/>
        <v/>
      </c>
      <c r="BG625" t="str">
        <f ca="1"/>
        <v/>
      </c>
      <c r="BH625" t="str">
        <f ca="1"/>
        <v/>
      </c>
      <c r="BI625" t="str">
        <f ca="1"/>
        <v/>
      </c>
      <c r="BJ625" t="str">
        <f ca="1"/>
        <v/>
      </c>
      <c r="BK625" t="str">
        <f ca="1"/>
        <v/>
      </c>
      <c r="BL625">
        <f ca="1"/>
        <v>0.47517068331680001</v>
      </c>
      <c r="BM625" t="str">
        <f ca="1"/>
        <v/>
      </c>
      <c r="BN625">
        <f ca="1"/>
        <v>0.98544866612772797</v>
      </c>
      <c r="BO625">
        <f ca="1"/>
        <v>2.3767178658043702</v>
      </c>
      <c r="BP625">
        <f ca="1"/>
        <v>65.198660465116305</v>
      </c>
      <c r="BQ625">
        <f ca="1"/>
        <v>0.13775850567044701</v>
      </c>
      <c r="BR625">
        <f ca="1"/>
        <v>30378233.8610847</v>
      </c>
      <c r="BS625">
        <f ca="1"/>
        <v>1.2063274503002001E-8</v>
      </c>
    </row>
    <row r="626" spans="1:71" x14ac:dyDescent="0.3">
      <c r="A626">
        <f ca="1"/>
        <v>97476</v>
      </c>
      <c r="B626" t="str">
        <f ca="1"/>
        <v>TEXAS INSTRUMENTS INC</v>
      </c>
      <c r="C626" t="str">
        <f ca="1"/>
        <v>TXN</v>
      </c>
      <c r="D626" t="str">
        <f ca="1"/>
        <v>04 Manufacturing</v>
      </c>
      <c r="E626" t="str">
        <f ca="1"/>
        <v>Semiconductors &amp; Related Devices</v>
      </c>
      <c r="F626" t="str">
        <f ca="1"/>
        <v>3674</v>
      </c>
      <c r="G626" t="str">
        <f ca="1"/>
        <v>P.O. BOX 660199 DALLAS, TX 75266</v>
      </c>
      <c r="H626">
        <f ca="1"/>
        <v>2017</v>
      </c>
      <c r="I626" t="str">
        <f ca="1"/>
        <v>FY</v>
      </c>
      <c r="J626">
        <f ca="1"/>
        <v>65.796453999999997</v>
      </c>
      <c r="K626">
        <f ca="1"/>
        <v>17642000000</v>
      </c>
      <c r="L626">
        <f ca="1"/>
        <v>8734000000</v>
      </c>
      <c r="M626">
        <f ca="1"/>
        <v>1656000000</v>
      </c>
      <c r="N626">
        <f ca="1"/>
        <v>1278000000</v>
      </c>
      <c r="O626">
        <f ca="1"/>
        <v>1957000000</v>
      </c>
      <c r="P626" t="str">
        <f ca="1"/>
        <v/>
      </c>
      <c r="Q626">
        <f ca="1"/>
        <v>2664000000</v>
      </c>
      <c r="R626" t="str">
        <f ca="1"/>
        <v/>
      </c>
      <c r="S626">
        <f ca="1"/>
        <v>4362000000</v>
      </c>
      <c r="T626">
        <f ca="1"/>
        <v>7305000000</v>
      </c>
      <c r="U626">
        <f ca="1"/>
        <v>2258000000</v>
      </c>
      <c r="V626">
        <f ca="1"/>
        <v>466000000</v>
      </c>
      <c r="W626" t="str">
        <f ca="1"/>
        <v/>
      </c>
      <c r="X626" t="str">
        <f ca="1"/>
        <v/>
      </c>
      <c r="Y626">
        <f ca="1"/>
        <v>4077000000</v>
      </c>
      <c r="Z626">
        <f ca="1"/>
        <v>10337000000</v>
      </c>
      <c r="AA626">
        <f ca="1"/>
        <v>27458000000</v>
      </c>
      <c r="AB626">
        <f ca="1"/>
        <v>34662000000</v>
      </c>
      <c r="AC626">
        <f ca="1"/>
        <v>1741000000</v>
      </c>
      <c r="AD626" t="str">
        <f ca="1"/>
        <v/>
      </c>
      <c r="AE626">
        <f ca="1"/>
        <v>2440000000</v>
      </c>
      <c r="AF626" t="str">
        <f ca="1"/>
        <v/>
      </c>
      <c r="AG626">
        <f ca="1"/>
        <v>5347000000</v>
      </c>
      <c r="AH626">
        <f ca="1"/>
        <v>1563000000</v>
      </c>
      <c r="AI626">
        <f ca="1"/>
        <v>1508000000</v>
      </c>
      <c r="AJ626" t="str">
        <f ca="1"/>
        <v/>
      </c>
      <c r="AK626">
        <f ca="1"/>
        <v>2398000000</v>
      </c>
      <c r="AL626">
        <f ca="1"/>
        <v>344000000</v>
      </c>
      <c r="AM626" t="str">
        <f ca="1"/>
        <v/>
      </c>
      <c r="AN626" t="str">
        <f ca="1"/>
        <v/>
      </c>
      <c r="AO626" t="str">
        <f ca="1"/>
        <v/>
      </c>
      <c r="AP626" t="str">
        <f ca="1"/>
        <v/>
      </c>
      <c r="AQ626" t="str">
        <f ca="1"/>
        <v/>
      </c>
      <c r="AR626" t="str">
        <f ca="1"/>
        <v/>
      </c>
      <c r="AS626" t="str">
        <f ca="1"/>
        <v/>
      </c>
      <c r="AT626" t="str">
        <f ca="1"/>
        <v/>
      </c>
      <c r="AU626">
        <f ca="1"/>
        <v>2104000000</v>
      </c>
      <c r="AV626" t="str">
        <f ca="1"/>
        <v/>
      </c>
      <c r="AW626">
        <f ca="1"/>
        <v>0.35</v>
      </c>
      <c r="AX626" t="str">
        <f ca="1"/>
        <v/>
      </c>
      <c r="AY626" t="str">
        <f ca="1"/>
        <v/>
      </c>
      <c r="AZ626" t="str">
        <f ca="1"/>
        <v/>
      </c>
      <c r="BA626" t="str">
        <f ca="1"/>
        <v/>
      </c>
      <c r="BB626" t="str">
        <f ca="1"/>
        <v/>
      </c>
      <c r="BC626" t="str">
        <f ca="1"/>
        <v/>
      </c>
      <c r="BD626" t="str">
        <f ca="1"/>
        <v/>
      </c>
      <c r="BE626" t="str">
        <f ca="1"/>
        <v/>
      </c>
      <c r="BF626" t="str">
        <f ca="1"/>
        <v/>
      </c>
      <c r="BG626" t="str">
        <f ca="1"/>
        <v/>
      </c>
      <c r="BH626" t="str">
        <f ca="1"/>
        <v/>
      </c>
      <c r="BI626" t="str">
        <f ca="1"/>
        <v/>
      </c>
      <c r="BJ626" t="str">
        <f ca="1"/>
        <v/>
      </c>
      <c r="BK626" t="str">
        <f ca="1"/>
        <v/>
      </c>
      <c r="BL626">
        <f ca="1"/>
        <v>0.41406869969391202</v>
      </c>
      <c r="BM626" t="str">
        <f ca="1"/>
        <v/>
      </c>
      <c r="BN626">
        <f ca="1"/>
        <v>0.73339238263950401</v>
      </c>
      <c r="BO626">
        <f ca="1"/>
        <v>3.0013286093888398</v>
      </c>
      <c r="BP626">
        <f ca="1"/>
        <v>187.98986857142901</v>
      </c>
      <c r="BQ626">
        <f ca="1"/>
        <v>3.3278514075650599E-2</v>
      </c>
      <c r="BR626">
        <f ca="1"/>
        <v>31977407.171517201</v>
      </c>
      <c r="BS626">
        <f ca="1"/>
        <v>2.2277990616232899E-9</v>
      </c>
    </row>
    <row r="627" spans="1:71" x14ac:dyDescent="0.3">
      <c r="A627">
        <f ca="1"/>
        <v>895419</v>
      </c>
      <c r="B627" t="str">
        <f ca="1"/>
        <v>WOLFSPEED, INC.</v>
      </c>
      <c r="C627" t="str">
        <f ca="1"/>
        <v>WOLF</v>
      </c>
      <c r="D627" t="str">
        <f ca="1"/>
        <v>04 Manufacturing</v>
      </c>
      <c r="E627" t="str">
        <f ca="1"/>
        <v>Semiconductors &amp; Related Devices</v>
      </c>
      <c r="F627" t="str">
        <f ca="1"/>
        <v>3674</v>
      </c>
      <c r="G627" t="str">
        <f ca="1"/>
        <v>4600 SILICON DR DURHAM, NC 27703</v>
      </c>
      <c r="H627">
        <f ca="1"/>
        <v>2026</v>
      </c>
      <c r="I627" t="str">
        <f ca="1"/>
        <v>FY</v>
      </c>
      <c r="J627">
        <f ca="1"/>
        <v>18.569353</v>
      </c>
      <c r="K627" t="str">
        <f ca="1"/>
        <v/>
      </c>
      <c r="L627" t="str">
        <f ca="1"/>
        <v/>
      </c>
      <c r="M627" t="str">
        <f ca="1"/>
        <v/>
      </c>
      <c r="N627" t="str">
        <f ca="1"/>
        <v/>
      </c>
      <c r="O627" t="str">
        <f ca="1"/>
        <v/>
      </c>
      <c r="P627" t="str">
        <f ca="1"/>
        <v/>
      </c>
      <c r="Q627" t="str">
        <f ca="1"/>
        <v/>
      </c>
      <c r="R627" t="str">
        <f ca="1"/>
        <v/>
      </c>
      <c r="S627" t="str">
        <f ca="1"/>
        <v/>
      </c>
      <c r="T627" t="str">
        <f ca="1"/>
        <v/>
      </c>
      <c r="U627" t="str">
        <f ca="1"/>
        <v/>
      </c>
      <c r="V627" t="str">
        <f ca="1"/>
        <v/>
      </c>
      <c r="W627" t="str">
        <f ca="1"/>
        <v/>
      </c>
      <c r="X627" t="str">
        <f ca="1"/>
        <v/>
      </c>
      <c r="Y627" t="str">
        <f ca="1"/>
        <v/>
      </c>
      <c r="Z627" t="str">
        <f ca="1"/>
        <v/>
      </c>
      <c r="AA627" t="str">
        <f ca="1"/>
        <v/>
      </c>
      <c r="AB627" t="str">
        <f ca="1"/>
        <v/>
      </c>
      <c r="AC627" t="str">
        <f ca="1"/>
        <v/>
      </c>
      <c r="AD627" t="str">
        <f ca="1"/>
        <v/>
      </c>
      <c r="AE627" t="str">
        <f ca="1"/>
        <v/>
      </c>
      <c r="AF627" t="str">
        <f ca="1"/>
        <v/>
      </c>
      <c r="AG627" t="str">
        <f ca="1"/>
        <v/>
      </c>
      <c r="AH627" t="str">
        <f ca="1"/>
        <v/>
      </c>
      <c r="AI627" t="str">
        <f ca="1"/>
        <v/>
      </c>
      <c r="AJ627" t="str">
        <f ca="1"/>
        <v/>
      </c>
      <c r="AK627" t="str">
        <f ca="1"/>
        <v/>
      </c>
      <c r="AL627" t="str">
        <f ca="1"/>
        <v/>
      </c>
      <c r="AM627" t="str">
        <f ca="1"/>
        <v/>
      </c>
      <c r="AN627" t="str">
        <f ca="1"/>
        <v/>
      </c>
      <c r="AO627" t="str">
        <f ca="1"/>
        <v/>
      </c>
      <c r="AP627" t="str">
        <f ca="1"/>
        <v/>
      </c>
      <c r="AQ627" t="str">
        <f ca="1"/>
        <v/>
      </c>
      <c r="AR627" t="str">
        <f ca="1"/>
        <v/>
      </c>
      <c r="AS627" t="str">
        <f ca="1"/>
        <v/>
      </c>
      <c r="AT627" t="str">
        <f ca="1"/>
        <v/>
      </c>
      <c r="AU627" t="str">
        <f ca="1"/>
        <v/>
      </c>
      <c r="AV627" t="str">
        <f ca="1"/>
        <v/>
      </c>
      <c r="AW627" t="str">
        <f ca="1"/>
        <v/>
      </c>
      <c r="AX627" t="str">
        <f ca="1"/>
        <v/>
      </c>
      <c r="AY627" t="str">
        <f ca="1"/>
        <v/>
      </c>
      <c r="AZ627" t="str">
        <f ca="1"/>
        <v/>
      </c>
      <c r="BA627" t="str">
        <f ca="1"/>
        <v/>
      </c>
      <c r="BB627" t="str">
        <f ca="1"/>
        <v/>
      </c>
      <c r="BC627" t="str">
        <f ca="1"/>
        <v/>
      </c>
      <c r="BD627" t="str">
        <f ca="1"/>
        <v/>
      </c>
      <c r="BE627" t="str">
        <f ca="1"/>
        <v/>
      </c>
      <c r="BF627" t="str">
        <f ca="1"/>
        <v/>
      </c>
      <c r="BG627" t="str">
        <f ca="1"/>
        <v/>
      </c>
      <c r="BH627" t="str">
        <f ca="1"/>
        <v/>
      </c>
      <c r="BI627" t="str">
        <f ca="1"/>
        <v/>
      </c>
      <c r="BJ627" t="str">
        <f ca="1"/>
        <v/>
      </c>
      <c r="BK627" t="str">
        <f ca="1"/>
        <v/>
      </c>
      <c r="BL627" t="str">
        <f ca="1"/>
        <v/>
      </c>
      <c r="BM627" t="str">
        <f ca="1"/>
        <v/>
      </c>
      <c r="BN627" t="str">
        <f ca="1"/>
        <v/>
      </c>
      <c r="BO627" t="str">
        <f ca="1"/>
        <v/>
      </c>
      <c r="BP627" t="str">
        <f ca="1"/>
        <v/>
      </c>
      <c r="BQ627" t="str">
        <f ca="1"/>
        <v/>
      </c>
      <c r="BR627" t="str">
        <f ca="1"/>
        <v/>
      </c>
      <c r="BS627" t="str">
        <f ca="1"/>
        <v/>
      </c>
    </row>
    <row r="628" spans="1:71" x14ac:dyDescent="0.3">
      <c r="A628">
        <f ca="1"/>
        <v>895419</v>
      </c>
      <c r="B628" t="str">
        <f ca="1"/>
        <v>WOLFSPEED, INC.</v>
      </c>
      <c r="C628" t="str">
        <f ca="1"/>
        <v>WOLF</v>
      </c>
      <c r="D628" t="str">
        <f ca="1"/>
        <v>04 Manufacturing</v>
      </c>
      <c r="E628" t="str">
        <f ca="1"/>
        <v>Semiconductors &amp; Related Devices</v>
      </c>
      <c r="F628" t="str">
        <f ca="1"/>
        <v>3674</v>
      </c>
      <c r="G628" t="str">
        <f ca="1"/>
        <v>4600 SILICON DR DURHAM, NC 27703</v>
      </c>
      <c r="H628">
        <f ca="1"/>
        <v>2025</v>
      </c>
      <c r="I628" t="str">
        <f ca="1"/>
        <v>FY</v>
      </c>
      <c r="J628">
        <f ca="1"/>
        <v>3.2420770000000001</v>
      </c>
      <c r="K628">
        <f ca="1"/>
        <v>6854400000</v>
      </c>
      <c r="L628">
        <f ca="1"/>
        <v>2542200000</v>
      </c>
      <c r="M628">
        <f ca="1"/>
        <v>467200000</v>
      </c>
      <c r="N628">
        <f ca="1"/>
        <v>178800000</v>
      </c>
      <c r="O628">
        <f ca="1"/>
        <v>435400000</v>
      </c>
      <c r="P628" t="str">
        <f ca="1"/>
        <v/>
      </c>
      <c r="Q628" t="str">
        <f ca="1"/>
        <v/>
      </c>
      <c r="R628">
        <f ca="1"/>
        <v>23800000</v>
      </c>
      <c r="S628">
        <f ca="1"/>
        <v>0</v>
      </c>
      <c r="T628" t="str">
        <f ca="1"/>
        <v/>
      </c>
      <c r="U628">
        <f ca="1"/>
        <v>7090000000</v>
      </c>
      <c r="V628" t="str">
        <f ca="1"/>
        <v/>
      </c>
      <c r="W628" t="str">
        <f ca="1"/>
        <v/>
      </c>
      <c r="X628" t="str">
        <f ca="1"/>
        <v/>
      </c>
      <c r="Y628">
        <f ca="1"/>
        <v>6538000000</v>
      </c>
      <c r="Z628">
        <f ca="1"/>
        <v>-447100000</v>
      </c>
      <c r="AA628" t="str">
        <f ca="1"/>
        <v/>
      </c>
      <c r="AB628">
        <f ca="1"/>
        <v>-4537600000</v>
      </c>
      <c r="AC628">
        <f ca="1"/>
        <v>200000</v>
      </c>
      <c r="AD628">
        <f ca="1"/>
        <v>155643000</v>
      </c>
      <c r="AE628">
        <f ca="1"/>
        <v>-121600000</v>
      </c>
      <c r="AF628" t="str">
        <f ca="1"/>
        <v/>
      </c>
      <c r="AG628" t="str">
        <f ca="1"/>
        <v/>
      </c>
      <c r="AH628">
        <f ca="1"/>
        <v>-1329200000</v>
      </c>
      <c r="AI628">
        <f ca="1"/>
        <v>175100000</v>
      </c>
      <c r="AJ628" t="str">
        <f ca="1"/>
        <v/>
      </c>
      <c r="AK628">
        <f ca="1"/>
        <v>-9700000</v>
      </c>
      <c r="AL628">
        <f ca="1"/>
        <v>-1609200000</v>
      </c>
      <c r="AM628" t="str">
        <f ca="1"/>
        <v/>
      </c>
      <c r="AN628" t="str">
        <f ca="1"/>
        <v/>
      </c>
      <c r="AO628">
        <f ca="1"/>
        <v>-711700000</v>
      </c>
      <c r="AP628" t="str">
        <f ca="1"/>
        <v/>
      </c>
      <c r="AQ628">
        <f ca="1"/>
        <v>252100000</v>
      </c>
      <c r="AR628" t="str">
        <f ca="1"/>
        <v/>
      </c>
      <c r="AS628">
        <f ca="1"/>
        <v>-268100000</v>
      </c>
      <c r="AT628">
        <f ca="1"/>
        <v>400100000</v>
      </c>
      <c r="AU628" t="str">
        <f ca="1"/>
        <v/>
      </c>
      <c r="AV628" t="str">
        <f ca="1"/>
        <v/>
      </c>
      <c r="AW628">
        <f ca="1"/>
        <v>-11.39</v>
      </c>
      <c r="AX628">
        <f ca="1"/>
        <v>438050000</v>
      </c>
      <c r="AY628" t="str">
        <f ca="1"/>
        <v/>
      </c>
      <c r="AZ628" t="str">
        <f ca="1"/>
        <v/>
      </c>
      <c r="BA628" t="str">
        <f ca="1"/>
        <v/>
      </c>
      <c r="BB628" t="str">
        <f ca="1"/>
        <v/>
      </c>
      <c r="BC628" t="str">
        <f ca="1"/>
        <v/>
      </c>
      <c r="BD628" t="str">
        <f ca="1"/>
        <v/>
      </c>
      <c r="BE628" t="str">
        <f ca="1"/>
        <v/>
      </c>
      <c r="BF628" t="str">
        <f ca="1"/>
        <v/>
      </c>
      <c r="BG628" t="str">
        <f ca="1"/>
        <v/>
      </c>
      <c r="BH628" t="str">
        <f ca="1"/>
        <v/>
      </c>
      <c r="BI628" t="str">
        <f ca="1"/>
        <v/>
      </c>
      <c r="BJ628" t="str">
        <f ca="1"/>
        <v/>
      </c>
      <c r="BK628" t="str">
        <f ca="1"/>
        <v/>
      </c>
      <c r="BL628" t="str">
        <f ca="1"/>
        <v/>
      </c>
      <c r="BM628" t="str">
        <f ca="1"/>
        <v/>
      </c>
      <c r="BN628">
        <f ca="1"/>
        <v>6.5895627644569799E-2</v>
      </c>
      <c r="BO628">
        <f ca="1"/>
        <v>0.29715091678420302</v>
      </c>
      <c r="BP628">
        <f ca="1"/>
        <v>-0.28464240561896398</v>
      </c>
      <c r="BQ628">
        <f ca="1"/>
        <v>3.5991948110042502</v>
      </c>
      <c r="BR628" t="str">
        <f ca="1"/>
        <v/>
      </c>
      <c r="BS628">
        <f ca="1"/>
        <v>8.2592836121673005E-8</v>
      </c>
    </row>
    <row r="629" spans="1:71" x14ac:dyDescent="0.3">
      <c r="A629">
        <f ca="1"/>
        <v>895419</v>
      </c>
      <c r="B629" t="str">
        <f ca="1"/>
        <v>WOLFSPEED, INC.</v>
      </c>
      <c r="C629" t="str">
        <f ca="1"/>
        <v>WOLF</v>
      </c>
      <c r="D629" t="str">
        <f ca="1"/>
        <v>04 Manufacturing</v>
      </c>
      <c r="E629" t="str">
        <f ca="1"/>
        <v>Semiconductors &amp; Related Devices</v>
      </c>
      <c r="F629" t="str">
        <f ca="1"/>
        <v>3674</v>
      </c>
      <c r="G629" t="str">
        <f ca="1"/>
        <v>4600 SILICON DR DURHAM, NC 27703</v>
      </c>
      <c r="H629">
        <f ca="1"/>
        <v>2024</v>
      </c>
      <c r="I629" t="str">
        <f ca="1"/>
        <v>FY</v>
      </c>
      <c r="J629">
        <f ca="1"/>
        <v>15.471405000000001</v>
      </c>
      <c r="K629">
        <f ca="1"/>
        <v>7984600000</v>
      </c>
      <c r="L629">
        <f ca="1"/>
        <v>2999600000</v>
      </c>
      <c r="M629">
        <f ca="1"/>
        <v>1045900000</v>
      </c>
      <c r="N629">
        <f ca="1"/>
        <v>147400000</v>
      </c>
      <c r="O629">
        <f ca="1"/>
        <v>440700000</v>
      </c>
      <c r="P629" t="str">
        <f ca="1"/>
        <v/>
      </c>
      <c r="Q629" t="str">
        <f ca="1"/>
        <v/>
      </c>
      <c r="R629">
        <f ca="1"/>
        <v>23900000</v>
      </c>
      <c r="S629">
        <f ca="1"/>
        <v>359200000</v>
      </c>
      <c r="T629" t="str">
        <f ca="1"/>
        <v/>
      </c>
      <c r="U629">
        <f ca="1"/>
        <v>665300000</v>
      </c>
      <c r="V629" t="str">
        <f ca="1"/>
        <v/>
      </c>
      <c r="W629" t="str">
        <f ca="1"/>
        <v/>
      </c>
      <c r="X629" t="str">
        <f ca="1"/>
        <v/>
      </c>
      <c r="Y629" t="str">
        <f ca="1"/>
        <v/>
      </c>
      <c r="Z629">
        <f ca="1"/>
        <v>882100000</v>
      </c>
      <c r="AA629" t="str">
        <f ca="1"/>
        <v/>
      </c>
      <c r="AB629">
        <f ca="1"/>
        <v>-2928400000</v>
      </c>
      <c r="AC629">
        <f ca="1"/>
        <v>200000</v>
      </c>
      <c r="AD629">
        <f ca="1"/>
        <v>126409000</v>
      </c>
      <c r="AE629">
        <f ca="1"/>
        <v>77400000</v>
      </c>
      <c r="AF629" t="str">
        <f ca="1"/>
        <v/>
      </c>
      <c r="AG629" t="str">
        <f ca="1"/>
        <v/>
      </c>
      <c r="AH629">
        <f ca="1"/>
        <v>-445300000</v>
      </c>
      <c r="AI629">
        <f ca="1"/>
        <v>201900000</v>
      </c>
      <c r="AJ629" t="str">
        <f ca="1"/>
        <v/>
      </c>
      <c r="AK629">
        <f ca="1"/>
        <v>1100000</v>
      </c>
      <c r="AL629" t="str">
        <f ca="1"/>
        <v/>
      </c>
      <c r="AM629" t="str">
        <f ca="1"/>
        <v/>
      </c>
      <c r="AN629" t="str">
        <f ca="1"/>
        <v/>
      </c>
      <c r="AO629">
        <f ca="1"/>
        <v>-725600000</v>
      </c>
      <c r="AP629" t="str">
        <f ca="1"/>
        <v/>
      </c>
      <c r="AQ629">
        <f ca="1"/>
        <v>181000000</v>
      </c>
      <c r="AR629" t="str">
        <f ca="1"/>
        <v/>
      </c>
      <c r="AS629">
        <f ca="1"/>
        <v>-1943300000</v>
      </c>
      <c r="AT629">
        <f ca="1"/>
        <v>1958000000</v>
      </c>
      <c r="AU629" t="str">
        <f ca="1"/>
        <v/>
      </c>
      <c r="AV629" t="str">
        <f ca="1"/>
        <v/>
      </c>
      <c r="AW629">
        <f ca="1"/>
        <v>-6.88</v>
      </c>
      <c r="AX629">
        <f ca="1"/>
        <v>384100000</v>
      </c>
      <c r="AY629" t="str">
        <f ca="1"/>
        <v/>
      </c>
      <c r="AZ629" t="str">
        <f ca="1"/>
        <v/>
      </c>
      <c r="BA629" t="str">
        <f ca="1"/>
        <v/>
      </c>
      <c r="BB629" t="str">
        <f ca="1"/>
        <v/>
      </c>
      <c r="BC629" t="str">
        <f ca="1"/>
        <v/>
      </c>
      <c r="BD629" t="str">
        <f ca="1"/>
        <v/>
      </c>
      <c r="BE629" t="str">
        <f ca="1"/>
        <v/>
      </c>
      <c r="BF629" t="str">
        <f ca="1"/>
        <v/>
      </c>
      <c r="BG629" t="str">
        <f ca="1"/>
        <v/>
      </c>
      <c r="BH629" t="str">
        <f ca="1"/>
        <v/>
      </c>
      <c r="BI629" t="str">
        <f ca="1"/>
        <v/>
      </c>
      <c r="BJ629" t="str">
        <f ca="1"/>
        <v/>
      </c>
      <c r="BK629" t="str">
        <f ca="1"/>
        <v/>
      </c>
      <c r="BL629" t="str">
        <f ca="1"/>
        <v/>
      </c>
      <c r="BM629" t="str">
        <f ca="1"/>
        <v/>
      </c>
      <c r="BN629">
        <f ca="1"/>
        <v>1.57207274913573</v>
      </c>
      <c r="BO629">
        <f ca="1"/>
        <v>3.84623478130167</v>
      </c>
      <c r="BP629">
        <f ca="1"/>
        <v>-2.24875072674419</v>
      </c>
      <c r="BQ629" t="str">
        <f ca="1"/>
        <v/>
      </c>
      <c r="BR629" t="str">
        <f ca="1"/>
        <v/>
      </c>
      <c r="BS629">
        <f ca="1"/>
        <v>-1.20670294070967E-7</v>
      </c>
    </row>
    <row r="630" spans="1:71" x14ac:dyDescent="0.3">
      <c r="A630">
        <f ca="1"/>
        <v>895419</v>
      </c>
      <c r="B630" t="str">
        <f ca="1"/>
        <v>WOLFSPEED, INC.</v>
      </c>
      <c r="C630" t="str">
        <f ca="1"/>
        <v>WOLF</v>
      </c>
      <c r="D630" t="str">
        <f ca="1"/>
        <v>04 Manufacturing</v>
      </c>
      <c r="E630" t="str">
        <f ca="1"/>
        <v>Semiconductors &amp; Related Devices</v>
      </c>
      <c r="F630" t="str">
        <f ca="1"/>
        <v>3674</v>
      </c>
      <c r="G630" t="str">
        <f ca="1"/>
        <v>4600 SILICON DR DURHAM, NC 27703</v>
      </c>
      <c r="H630">
        <f ca="1"/>
        <v>2023</v>
      </c>
      <c r="I630" t="str">
        <f ca="1"/>
        <v>FY</v>
      </c>
      <c r="J630">
        <f ca="1"/>
        <v>50.228185000000003</v>
      </c>
      <c r="K630">
        <f ca="1"/>
        <v>6586700000</v>
      </c>
      <c r="L630">
        <f ca="1"/>
        <v>3606500000</v>
      </c>
      <c r="M630">
        <f ca="1"/>
        <v>1757000000</v>
      </c>
      <c r="N630">
        <f ca="1"/>
        <v>154800000</v>
      </c>
      <c r="O630">
        <f ca="1"/>
        <v>327500000</v>
      </c>
      <c r="P630" t="str">
        <f ca="1"/>
        <v/>
      </c>
      <c r="Q630" t="str">
        <f ca="1"/>
        <v/>
      </c>
      <c r="R630">
        <f ca="1"/>
        <v>115900000</v>
      </c>
      <c r="S630">
        <f ca="1"/>
        <v>359200000</v>
      </c>
      <c r="T630" t="str">
        <f ca="1"/>
        <v/>
      </c>
      <c r="U630">
        <f ca="1"/>
        <v>627900000</v>
      </c>
      <c r="V630" t="str">
        <f ca="1"/>
        <v/>
      </c>
      <c r="W630" t="str">
        <f ca="1"/>
        <v/>
      </c>
      <c r="X630" t="str">
        <f ca="1"/>
        <v/>
      </c>
      <c r="Y630" t="str">
        <f ca="1"/>
        <v/>
      </c>
      <c r="Z630">
        <f ca="1"/>
        <v>1621900000</v>
      </c>
      <c r="AA630" t="str">
        <f ca="1"/>
        <v/>
      </c>
      <c r="AB630">
        <f ca="1"/>
        <v>-2064200000</v>
      </c>
      <c r="AC630">
        <f ca="1"/>
        <v>200000</v>
      </c>
      <c r="AD630">
        <f ca="1"/>
        <v>124794000</v>
      </c>
      <c r="AE630">
        <f ca="1"/>
        <v>279500000</v>
      </c>
      <c r="AF630" t="str">
        <f ca="1"/>
        <v/>
      </c>
      <c r="AG630" t="str">
        <f ca="1"/>
        <v/>
      </c>
      <c r="AH630">
        <f ca="1"/>
        <v>-380600000</v>
      </c>
      <c r="AI630">
        <f ca="1"/>
        <v>225400000</v>
      </c>
      <c r="AJ630" t="str">
        <f ca="1"/>
        <v/>
      </c>
      <c r="AK630">
        <f ca="1"/>
        <v>1400000</v>
      </c>
      <c r="AL630">
        <f ca="1"/>
        <v>-329900000</v>
      </c>
      <c r="AM630">
        <f ca="1"/>
        <v>42600000</v>
      </c>
      <c r="AN630" t="str">
        <f ca="1"/>
        <v/>
      </c>
      <c r="AO630">
        <f ca="1"/>
        <v>-142600000</v>
      </c>
      <c r="AP630" t="str">
        <f ca="1"/>
        <v/>
      </c>
      <c r="AQ630">
        <f ca="1"/>
        <v>164000000</v>
      </c>
      <c r="AR630" t="str">
        <f ca="1"/>
        <v/>
      </c>
      <c r="AS630">
        <f ca="1"/>
        <v>-1147000000</v>
      </c>
      <c r="AT630">
        <f ca="1"/>
        <v>2597100000</v>
      </c>
      <c r="AU630" t="str">
        <f ca="1"/>
        <v/>
      </c>
      <c r="AV630" t="str">
        <f ca="1"/>
        <v/>
      </c>
      <c r="AW630">
        <f ca="1"/>
        <v>-2.65</v>
      </c>
      <c r="AX630">
        <f ca="1"/>
        <v>277250000</v>
      </c>
      <c r="AY630" t="str">
        <f ca="1"/>
        <v/>
      </c>
      <c r="AZ630">
        <f ca="1"/>
        <v>-285900000</v>
      </c>
      <c r="BA630">
        <f ca="1"/>
        <v>-285900000</v>
      </c>
      <c r="BB630" t="str">
        <f ca="1"/>
        <v/>
      </c>
      <c r="BC630" t="str">
        <f ca="1"/>
        <v/>
      </c>
      <c r="BD630" t="str">
        <f ca="1"/>
        <v/>
      </c>
      <c r="BE630" t="str">
        <f ca="1"/>
        <v/>
      </c>
      <c r="BF630" t="str">
        <f ca="1"/>
        <v/>
      </c>
      <c r="BG630" t="str">
        <f ca="1"/>
        <v/>
      </c>
      <c r="BH630" t="str">
        <f ca="1"/>
        <v/>
      </c>
      <c r="BI630" t="str">
        <f ca="1"/>
        <v/>
      </c>
      <c r="BJ630" t="str">
        <f ca="1"/>
        <v/>
      </c>
      <c r="BK630" t="str">
        <f ca="1"/>
        <v/>
      </c>
      <c r="BL630" t="str">
        <f ca="1"/>
        <v/>
      </c>
      <c r="BM630">
        <f ca="1"/>
        <v>-6.7112676056338003</v>
      </c>
      <c r="BN630">
        <f ca="1"/>
        <v>2.7982162764771501</v>
      </c>
      <c r="BO630">
        <f ca="1"/>
        <v>5.2221691352126101</v>
      </c>
      <c r="BP630">
        <f ca="1"/>
        <v>-18.954032075471702</v>
      </c>
      <c r="BQ630">
        <f ca="1"/>
        <v>-0.203403415746963</v>
      </c>
      <c r="BR630" t="str">
        <f ca="1"/>
        <v/>
      </c>
      <c r="BS630">
        <f ca="1"/>
        <v>-8.2067137462235697E-8</v>
      </c>
    </row>
    <row r="631" spans="1:71" x14ac:dyDescent="0.3">
      <c r="A631">
        <f ca="1"/>
        <v>895419</v>
      </c>
      <c r="B631" t="str">
        <f ca="1"/>
        <v>WOLFSPEED, INC.</v>
      </c>
      <c r="C631" t="str">
        <f ca="1"/>
        <v>WOLF</v>
      </c>
      <c r="D631" t="str">
        <f ca="1"/>
        <v>04 Manufacturing</v>
      </c>
      <c r="E631" t="str">
        <f ca="1"/>
        <v>Semiconductors &amp; Related Devices</v>
      </c>
      <c r="F631" t="str">
        <f ca="1"/>
        <v>3674</v>
      </c>
      <c r="G631" t="str">
        <f ca="1"/>
        <v>4600 SILICON DR DURHAM, NC 27703</v>
      </c>
      <c r="H631">
        <f ca="1"/>
        <v>2022</v>
      </c>
      <c r="I631" t="str">
        <f ca="1"/>
        <v>FY</v>
      </c>
      <c r="J631">
        <f ca="1"/>
        <v>92.953681000000003</v>
      </c>
      <c r="K631">
        <f ca="1"/>
        <v>3917500000</v>
      </c>
      <c r="L631">
        <f ca="1"/>
        <v>1762400000</v>
      </c>
      <c r="M631">
        <f ca="1"/>
        <v>449500000</v>
      </c>
      <c r="N631">
        <f ca="1"/>
        <v>150200000</v>
      </c>
      <c r="O631">
        <f ca="1"/>
        <v>227000000</v>
      </c>
      <c r="P631" t="str">
        <f ca="1"/>
        <v/>
      </c>
      <c r="Q631" t="str">
        <f ca="1"/>
        <v/>
      </c>
      <c r="R631">
        <f ca="1"/>
        <v>125400000</v>
      </c>
      <c r="S631">
        <f ca="1"/>
        <v>359200000</v>
      </c>
      <c r="T631" t="str">
        <f ca="1"/>
        <v/>
      </c>
      <c r="U631">
        <f ca="1"/>
        <v>388500000</v>
      </c>
      <c r="V631" t="str">
        <f ca="1"/>
        <v/>
      </c>
      <c r="W631" t="str">
        <f ca="1"/>
        <v/>
      </c>
      <c r="X631" t="str">
        <f ca="1"/>
        <v/>
      </c>
      <c r="Y631" t="str">
        <f ca="1"/>
        <v/>
      </c>
      <c r="Z631">
        <f ca="1"/>
        <v>2439300000</v>
      </c>
      <c r="AA631" t="str">
        <f ca="1"/>
        <v/>
      </c>
      <c r="AB631">
        <f ca="1"/>
        <v>-1764000000</v>
      </c>
      <c r="AC631">
        <f ca="1"/>
        <v>200000</v>
      </c>
      <c r="AD631">
        <f ca="1"/>
        <v>123795000</v>
      </c>
      <c r="AE631">
        <f ca="1"/>
        <v>249300000</v>
      </c>
      <c r="AF631" t="str">
        <f ca="1"/>
        <v/>
      </c>
      <c r="AG631" t="str">
        <f ca="1"/>
        <v/>
      </c>
      <c r="AH631">
        <f ca="1"/>
        <v>-247800000</v>
      </c>
      <c r="AI631">
        <f ca="1"/>
        <v>196400000</v>
      </c>
      <c r="AJ631" t="str">
        <f ca="1"/>
        <v/>
      </c>
      <c r="AK631">
        <f ca="1"/>
        <v>9000000</v>
      </c>
      <c r="AL631">
        <f ca="1"/>
        <v>-200900000</v>
      </c>
      <c r="AM631">
        <f ca="1"/>
        <v>25100000</v>
      </c>
      <c r="AN631" t="str">
        <f ca="1"/>
        <v/>
      </c>
      <c r="AO631">
        <f ca="1"/>
        <v>-154200000</v>
      </c>
      <c r="AP631" t="str">
        <f ca="1"/>
        <v/>
      </c>
      <c r="AQ631">
        <f ca="1"/>
        <v>129800000</v>
      </c>
      <c r="AR631" t="str">
        <f ca="1"/>
        <v/>
      </c>
      <c r="AS631">
        <f ca="1"/>
        <v>-391000000</v>
      </c>
      <c r="AT631">
        <f ca="1"/>
        <v>615900000</v>
      </c>
      <c r="AU631" t="str">
        <f ca="1"/>
        <v/>
      </c>
      <c r="AV631" t="str">
        <f ca="1"/>
        <v/>
      </c>
      <c r="AW631">
        <f ca="1"/>
        <v>-1.67</v>
      </c>
      <c r="AX631">
        <f ca="1"/>
        <v>196800000</v>
      </c>
      <c r="AY631" t="str">
        <f ca="1"/>
        <v/>
      </c>
      <c r="AZ631">
        <f ca="1"/>
        <v>-166800000</v>
      </c>
      <c r="BA631">
        <f ca="1"/>
        <v>-166800000</v>
      </c>
      <c r="BB631" t="str">
        <f ca="1"/>
        <v/>
      </c>
      <c r="BC631" t="str">
        <f ca="1"/>
        <v/>
      </c>
      <c r="BD631" t="str">
        <f ca="1"/>
        <v/>
      </c>
      <c r="BE631" t="str">
        <f ca="1"/>
        <v/>
      </c>
      <c r="BF631" t="str">
        <f ca="1"/>
        <v/>
      </c>
      <c r="BG631" t="str">
        <f ca="1"/>
        <v/>
      </c>
      <c r="BH631" t="str">
        <f ca="1"/>
        <v/>
      </c>
      <c r="BI631" t="str">
        <f ca="1"/>
        <v/>
      </c>
      <c r="BJ631" t="str">
        <f ca="1"/>
        <v/>
      </c>
      <c r="BK631" t="str">
        <f ca="1"/>
        <v/>
      </c>
      <c r="BL631" t="str">
        <f ca="1"/>
        <v/>
      </c>
      <c r="BM631">
        <f ca="1"/>
        <v>-6.6454183266932301</v>
      </c>
      <c r="BN631">
        <f ca="1"/>
        <v>1.1570141570141601</v>
      </c>
      <c r="BO631">
        <f ca="1"/>
        <v>3.9521235521235498</v>
      </c>
      <c r="BP631">
        <f ca="1"/>
        <v>-55.660886826347301</v>
      </c>
      <c r="BQ631">
        <f ca="1"/>
        <v>-8.2359693354650904E-2</v>
      </c>
      <c r="BR631" t="str">
        <f ca="1"/>
        <v/>
      </c>
      <c r="BS631">
        <f ca="1"/>
        <v>-6.3638194264748095E-8</v>
      </c>
    </row>
    <row r="632" spans="1:71" x14ac:dyDescent="0.3">
      <c r="A632">
        <f ca="1"/>
        <v>895419</v>
      </c>
      <c r="B632" t="str">
        <f ca="1"/>
        <v>WOLFSPEED, INC.</v>
      </c>
      <c r="C632" t="str">
        <f ca="1"/>
        <v>WOLF</v>
      </c>
      <c r="D632" t="str">
        <f ca="1"/>
        <v>04 Manufacturing</v>
      </c>
      <c r="E632" t="str">
        <f ca="1"/>
        <v>Semiconductors &amp; Related Devices</v>
      </c>
      <c r="F632" t="str">
        <f ca="1"/>
        <v>3674</v>
      </c>
      <c r="G632" t="str">
        <f ca="1"/>
        <v>4600 SILICON DR DURHAM, NC 27703</v>
      </c>
      <c r="H632">
        <f ca="1"/>
        <v>2021</v>
      </c>
      <c r="I632" t="str">
        <f ca="1"/>
        <v>FY</v>
      </c>
      <c r="J632">
        <f ca="1"/>
        <v>104.690704</v>
      </c>
      <c r="K632">
        <f ca="1"/>
        <v>3446800000</v>
      </c>
      <c r="L632">
        <f ca="1"/>
        <v>1478700000</v>
      </c>
      <c r="M632">
        <f ca="1"/>
        <v>379000000</v>
      </c>
      <c r="N632">
        <f ca="1"/>
        <v>95900000</v>
      </c>
      <c r="O632">
        <f ca="1"/>
        <v>166600000</v>
      </c>
      <c r="P632" t="str">
        <f ca="1"/>
        <v/>
      </c>
      <c r="Q632" t="str">
        <f ca="1"/>
        <v/>
      </c>
      <c r="R632">
        <f ca="1"/>
        <v>140500000</v>
      </c>
      <c r="S632">
        <f ca="1"/>
        <v>359200000</v>
      </c>
      <c r="T632" t="str">
        <f ca="1"/>
        <v/>
      </c>
      <c r="U632">
        <f ca="1"/>
        <v>448800000</v>
      </c>
      <c r="V632" t="str">
        <f ca="1"/>
        <v/>
      </c>
      <c r="W632" t="str">
        <f ca="1"/>
        <v/>
      </c>
      <c r="X632" t="str">
        <f ca="1"/>
        <v/>
      </c>
      <c r="Y632" t="str">
        <f ca="1"/>
        <v/>
      </c>
      <c r="Z632">
        <f ca="1"/>
        <v>2116500000</v>
      </c>
      <c r="AA632" t="str">
        <f ca="1"/>
        <v/>
      </c>
      <c r="AB632">
        <f ca="1"/>
        <v>-1563100000</v>
      </c>
      <c r="AC632">
        <f ca="1"/>
        <v>100000</v>
      </c>
      <c r="AD632">
        <f ca="1"/>
        <v>115691000</v>
      </c>
      <c r="AE632">
        <f ca="1"/>
        <v>43800000</v>
      </c>
      <c r="AF632" t="str">
        <f ca="1"/>
        <v/>
      </c>
      <c r="AG632" t="str">
        <f ca="1"/>
        <v/>
      </c>
      <c r="AH632">
        <f ca="1"/>
        <v>-313900000</v>
      </c>
      <c r="AI632">
        <f ca="1"/>
        <v>177800000</v>
      </c>
      <c r="AJ632" t="str">
        <f ca="1"/>
        <v/>
      </c>
      <c r="AK632">
        <f ca="1"/>
        <v>1100000</v>
      </c>
      <c r="AL632">
        <f ca="1"/>
        <v>-147600000</v>
      </c>
      <c r="AM632">
        <f ca="1"/>
        <v>45400000</v>
      </c>
      <c r="AN632" t="str">
        <f ca="1"/>
        <v/>
      </c>
      <c r="AO632">
        <f ca="1"/>
        <v>-125500000</v>
      </c>
      <c r="AP632" t="str">
        <f ca="1"/>
        <v/>
      </c>
      <c r="AQ632">
        <f ca="1"/>
        <v>120900000</v>
      </c>
      <c r="AR632" t="str">
        <f ca="1"/>
        <v/>
      </c>
      <c r="AS632">
        <f ca="1"/>
        <v>-448600000</v>
      </c>
      <c r="AT632">
        <f ca="1"/>
        <v>504100000</v>
      </c>
      <c r="AU632" t="str">
        <f ca="1"/>
        <v/>
      </c>
      <c r="AV632" t="str">
        <f ca="1"/>
        <v/>
      </c>
      <c r="AW632">
        <f ca="1"/>
        <v>-1.28</v>
      </c>
      <c r="AX632">
        <f ca="1"/>
        <v>172850000</v>
      </c>
      <c r="AY632" t="str">
        <f ca="1"/>
        <v/>
      </c>
      <c r="AZ632">
        <f ca="1"/>
        <v>-101100000</v>
      </c>
      <c r="BA632">
        <f ca="1"/>
        <v>-101100000</v>
      </c>
      <c r="BB632" t="str">
        <f ca="1"/>
        <v/>
      </c>
      <c r="BC632" t="str">
        <f ca="1"/>
        <v/>
      </c>
      <c r="BD632" t="str">
        <f ca="1"/>
        <v/>
      </c>
      <c r="BE632" t="str">
        <f ca="1"/>
        <v/>
      </c>
      <c r="BF632" t="str">
        <f ca="1"/>
        <v/>
      </c>
      <c r="BG632" t="str">
        <f ca="1"/>
        <v/>
      </c>
      <c r="BH632" t="str">
        <f ca="1"/>
        <v/>
      </c>
      <c r="BI632" t="str">
        <f ca="1"/>
        <v/>
      </c>
      <c r="BJ632" t="str">
        <f ca="1"/>
        <v/>
      </c>
      <c r="BK632" t="str">
        <f ca="1"/>
        <v/>
      </c>
      <c r="BL632" t="str">
        <f ca="1"/>
        <v/>
      </c>
      <c r="BM632">
        <f ca="1"/>
        <v>-2.2268722466960398</v>
      </c>
      <c r="BN632">
        <f ca="1"/>
        <v>0.84447415329768305</v>
      </c>
      <c r="BO632">
        <f ca="1"/>
        <v>2.92357397504456</v>
      </c>
      <c r="BP632">
        <f ca="1"/>
        <v>-81.789612500000004</v>
      </c>
      <c r="BQ632">
        <f ca="1"/>
        <v>-6.9737774627923493E-2</v>
      </c>
      <c r="BR632" t="str">
        <f ca="1"/>
        <v/>
      </c>
      <c r="BS632">
        <f ca="1"/>
        <v>-6.3314009506260303E-8</v>
      </c>
    </row>
    <row r="633" spans="1:71" x14ac:dyDescent="0.3">
      <c r="A633">
        <f ca="1"/>
        <v>895419</v>
      </c>
      <c r="B633" t="str">
        <f ca="1"/>
        <v>WOLFSPEED, INC.</v>
      </c>
      <c r="C633" t="str">
        <f ca="1"/>
        <v>WOLF</v>
      </c>
      <c r="D633" t="str">
        <f ca="1"/>
        <v>04 Manufacturing</v>
      </c>
      <c r="E633" t="str">
        <f ca="1"/>
        <v>Semiconductors &amp; Related Devices</v>
      </c>
      <c r="F633" t="str">
        <f ca="1"/>
        <v>3674</v>
      </c>
      <c r="G633" t="str">
        <f ca="1"/>
        <v>4600 SILICON DR DURHAM, NC 27703</v>
      </c>
      <c r="H633">
        <f ca="1"/>
        <v>2020</v>
      </c>
      <c r="I633" t="str">
        <f ca="1"/>
        <v>FY</v>
      </c>
      <c r="J633">
        <f ca="1"/>
        <v>58.875039999999998</v>
      </c>
      <c r="K633">
        <f ca="1"/>
        <v>3231000000</v>
      </c>
      <c r="L633">
        <f ca="1"/>
        <v>1592800000</v>
      </c>
      <c r="M633">
        <f ca="1"/>
        <v>448800000</v>
      </c>
      <c r="N633">
        <f ca="1"/>
        <v>114000000</v>
      </c>
      <c r="O633">
        <f ca="1"/>
        <v>179100000</v>
      </c>
      <c r="P633" t="str">
        <f ca="1"/>
        <v/>
      </c>
      <c r="Q633">
        <f ca="1"/>
        <v>831100000</v>
      </c>
      <c r="R633">
        <f ca="1"/>
        <v>179600000</v>
      </c>
      <c r="S633">
        <f ca="1"/>
        <v>530000000</v>
      </c>
      <c r="T633" t="str">
        <f ca="1"/>
        <v/>
      </c>
      <c r="U633">
        <f ca="1"/>
        <v>291200000</v>
      </c>
      <c r="V633" t="str">
        <f ca="1"/>
        <v/>
      </c>
      <c r="W633" t="str">
        <f ca="1"/>
        <v/>
      </c>
      <c r="X633" t="str">
        <f ca="1"/>
        <v/>
      </c>
      <c r="Y633" t="str">
        <f ca="1"/>
        <v/>
      </c>
      <c r="Z633">
        <f ca="1"/>
        <v>2083100000</v>
      </c>
      <c r="AA633" t="str">
        <f ca="1"/>
        <v/>
      </c>
      <c r="AB633">
        <f ca="1"/>
        <v>-1039200000</v>
      </c>
      <c r="AC633">
        <f ca="1"/>
        <v>100000</v>
      </c>
      <c r="AD633">
        <f ca="1"/>
        <v>109230000</v>
      </c>
      <c r="AE633">
        <f ca="1"/>
        <v>50800000</v>
      </c>
      <c r="AF633" t="str">
        <f ca="1"/>
        <v/>
      </c>
      <c r="AG633" t="str">
        <f ca="1"/>
        <v/>
      </c>
      <c r="AH633">
        <f ca="1"/>
        <v>-209400000</v>
      </c>
      <c r="AI633">
        <f ca="1"/>
        <v>184200000</v>
      </c>
      <c r="AJ633" t="str">
        <f ca="1"/>
        <v/>
      </c>
      <c r="AK633">
        <f ca="1"/>
        <v>200000</v>
      </c>
      <c r="AL633">
        <f ca="1"/>
        <v>-39500000</v>
      </c>
      <c r="AM633">
        <f ca="1"/>
        <v>34900000</v>
      </c>
      <c r="AN633" t="str">
        <f ca="1"/>
        <v/>
      </c>
      <c r="AO633">
        <f ca="1"/>
        <v>-29000000</v>
      </c>
      <c r="AP633" t="str">
        <f ca="1"/>
        <v/>
      </c>
      <c r="AQ633">
        <f ca="1"/>
        <v>123900000</v>
      </c>
      <c r="AR633" t="str">
        <f ca="1"/>
        <v/>
      </c>
      <c r="AS633">
        <f ca="1"/>
        <v>-486900000</v>
      </c>
      <c r="AT633">
        <f ca="1"/>
        <v>464300000</v>
      </c>
      <c r="AU633" t="str">
        <f ca="1"/>
        <v/>
      </c>
      <c r="AV633" t="str">
        <f ca="1"/>
        <v/>
      </c>
      <c r="AW633" t="str">
        <f ca="1"/>
        <v/>
      </c>
      <c r="AX633">
        <f ca="1"/>
        <v>183250000</v>
      </c>
      <c r="AY633" t="str">
        <f ca="1"/>
        <v/>
      </c>
      <c r="AZ633">
        <f ca="1"/>
        <v>-4400000</v>
      </c>
      <c r="BA633">
        <f ca="1"/>
        <v>-4400000</v>
      </c>
      <c r="BB633" t="str">
        <f ca="1"/>
        <v/>
      </c>
      <c r="BC633" t="str">
        <f ca="1"/>
        <v/>
      </c>
      <c r="BD633" t="str">
        <f ca="1"/>
        <v/>
      </c>
      <c r="BE633" t="str">
        <f ca="1"/>
        <v/>
      </c>
      <c r="BF633" t="str">
        <f ca="1"/>
        <v/>
      </c>
      <c r="BG633" t="str">
        <f ca="1"/>
        <v/>
      </c>
      <c r="BH633" t="str">
        <f ca="1"/>
        <v/>
      </c>
      <c r="BI633" t="str">
        <f ca="1"/>
        <v/>
      </c>
      <c r="BJ633" t="str">
        <f ca="1"/>
        <v/>
      </c>
      <c r="BK633" t="str">
        <f ca="1"/>
        <v/>
      </c>
      <c r="BL633" t="str">
        <f ca="1"/>
        <v/>
      </c>
      <c r="BM633">
        <f ca="1"/>
        <v>-0.12607449856733499</v>
      </c>
      <c r="BN633">
        <f ca="1"/>
        <v>1.54120879120879</v>
      </c>
      <c r="BO633">
        <f ca="1"/>
        <v>4.8547390109890101</v>
      </c>
      <c r="BP633" t="str">
        <f ca="1"/>
        <v/>
      </c>
      <c r="BQ633">
        <f ca="1"/>
        <v>-1.89621237578609E-2</v>
      </c>
      <c r="BR633" t="str">
        <f ca="1"/>
        <v/>
      </c>
      <c r="BS633" t="str">
        <f ca="1"/>
        <v/>
      </c>
    </row>
    <row r="634" spans="1:71" x14ac:dyDescent="0.3">
      <c r="A634">
        <f ca="1"/>
        <v>895419</v>
      </c>
      <c r="B634" t="str">
        <f ca="1"/>
        <v>WOLFSPEED, INC.</v>
      </c>
      <c r="C634" t="str">
        <f ca="1"/>
        <v>WOLF</v>
      </c>
      <c r="D634" t="str">
        <f ca="1"/>
        <v>04 Manufacturing</v>
      </c>
      <c r="E634" t="str">
        <f ca="1"/>
        <v>Semiconductors &amp; Related Devices</v>
      </c>
      <c r="F634" t="str">
        <f ca="1"/>
        <v>3674</v>
      </c>
      <c r="G634" t="str">
        <f ca="1"/>
        <v>4600 SILICON DR DURHAM, NC 27703</v>
      </c>
      <c r="H634">
        <f ca="1"/>
        <v>2019</v>
      </c>
      <c r="I634" t="str">
        <f ca="1"/>
        <v>FY</v>
      </c>
      <c r="J634">
        <f ca="1"/>
        <v>53.239182</v>
      </c>
      <c r="K634">
        <f ca="1"/>
        <v>2816900000</v>
      </c>
      <c r="L634">
        <f ca="1"/>
        <v>1412800000</v>
      </c>
      <c r="M634">
        <f ca="1"/>
        <v>500500000</v>
      </c>
      <c r="N634">
        <f ca="1"/>
        <v>128900000</v>
      </c>
      <c r="O634">
        <f ca="1"/>
        <v>187400000</v>
      </c>
      <c r="P634" t="str">
        <f ca="1"/>
        <v/>
      </c>
      <c r="Q634">
        <f ca="1"/>
        <v>625200000</v>
      </c>
      <c r="R634">
        <f ca="1"/>
        <v>197900000</v>
      </c>
      <c r="S634">
        <f ca="1"/>
        <v>530000000</v>
      </c>
      <c r="T634" t="str">
        <f ca="1"/>
        <v/>
      </c>
      <c r="U634">
        <f ca="1"/>
        <v>268200000</v>
      </c>
      <c r="V634" t="str">
        <f ca="1"/>
        <v/>
      </c>
      <c r="W634" t="str">
        <f ca="1"/>
        <v/>
      </c>
      <c r="X634" t="str">
        <f ca="1"/>
        <v/>
      </c>
      <c r="Y634" t="str">
        <f ca="1"/>
        <v/>
      </c>
      <c r="Z634">
        <f ca="1"/>
        <v>2036200000</v>
      </c>
      <c r="AA634" t="str">
        <f ca="1"/>
        <v/>
      </c>
      <c r="AB634">
        <f ca="1"/>
        <v>-847500000</v>
      </c>
      <c r="AC634">
        <f ca="1"/>
        <v>100000</v>
      </c>
      <c r="AD634">
        <f ca="1"/>
        <v>106570000</v>
      </c>
      <c r="AE634">
        <f ca="1"/>
        <v>88700000</v>
      </c>
      <c r="AF634" t="str">
        <f ca="1"/>
        <v/>
      </c>
      <c r="AG634" t="str">
        <f ca="1"/>
        <v/>
      </c>
      <c r="AH634">
        <f ca="1"/>
        <v>-15900000</v>
      </c>
      <c r="AI634">
        <f ca="1"/>
        <v>157900000</v>
      </c>
      <c r="AJ634" t="str">
        <f ca="1"/>
        <v/>
      </c>
      <c r="AK634">
        <f ca="1"/>
        <v>12700000</v>
      </c>
      <c r="AL634">
        <f ca="1"/>
        <v>-133700000</v>
      </c>
      <c r="AM634" t="str">
        <f ca="1"/>
        <v/>
      </c>
      <c r="AN634" t="str">
        <f ca="1"/>
        <v/>
      </c>
      <c r="AO634">
        <f ca="1"/>
        <v>202300000</v>
      </c>
      <c r="AP634" t="str">
        <f ca="1"/>
        <v/>
      </c>
      <c r="AQ634">
        <f ca="1"/>
        <v>143600000</v>
      </c>
      <c r="AR634" t="str">
        <f ca="1"/>
        <v/>
      </c>
      <c r="AS634">
        <f ca="1"/>
        <v>-227100000</v>
      </c>
      <c r="AT634">
        <f ca="1"/>
        <v>406500000</v>
      </c>
      <c r="AU634" t="str">
        <f ca="1"/>
        <v/>
      </c>
      <c r="AV634" t="str">
        <f ca="1"/>
        <v/>
      </c>
      <c r="AW634">
        <f ca="1"/>
        <v>-1.26</v>
      </c>
      <c r="AX634">
        <f ca="1"/>
        <v>241707500</v>
      </c>
      <c r="AY634" t="str">
        <f ca="1"/>
        <v/>
      </c>
      <c r="AZ634" t="str">
        <f ca="1"/>
        <v/>
      </c>
      <c r="BA634" t="str">
        <f ca="1"/>
        <v/>
      </c>
      <c r="BB634" t="str">
        <f ca="1"/>
        <v/>
      </c>
      <c r="BC634" t="str">
        <f ca="1"/>
        <v/>
      </c>
      <c r="BD634" t="str">
        <f ca="1"/>
        <v/>
      </c>
      <c r="BE634" t="str">
        <f ca="1"/>
        <v/>
      </c>
      <c r="BF634" t="str">
        <f ca="1"/>
        <v/>
      </c>
      <c r="BG634" t="str">
        <f ca="1"/>
        <v/>
      </c>
      <c r="BH634" t="str">
        <f ca="1"/>
        <v/>
      </c>
      <c r="BI634" t="str">
        <f ca="1"/>
        <v/>
      </c>
      <c r="BJ634" t="str">
        <f ca="1"/>
        <v/>
      </c>
      <c r="BK634" t="str">
        <f ca="1"/>
        <v/>
      </c>
      <c r="BL634" t="str">
        <f ca="1"/>
        <v/>
      </c>
      <c r="BM634" t="str">
        <f ca="1"/>
        <v/>
      </c>
      <c r="BN634">
        <f ca="1"/>
        <v>1.86614466815809</v>
      </c>
      <c r="BO634">
        <f ca="1"/>
        <v>4.5689783743475001</v>
      </c>
      <c r="BP634">
        <f ca="1"/>
        <v>-42.253319047619001</v>
      </c>
      <c r="BQ634">
        <f ca="1"/>
        <v>-6.5661526372654905E-2</v>
      </c>
      <c r="BR634" t="str">
        <f ca="1"/>
        <v/>
      </c>
      <c r="BS634">
        <f ca="1"/>
        <v>-3.2944391179648398E-8</v>
      </c>
    </row>
    <row r="635" spans="1:71" x14ac:dyDescent="0.3">
      <c r="A635">
        <f ca="1"/>
        <v>895419</v>
      </c>
      <c r="B635" t="str">
        <f ca="1"/>
        <v>WOLFSPEED, INC.</v>
      </c>
      <c r="C635" t="str">
        <f ca="1"/>
        <v>WOLF</v>
      </c>
      <c r="D635" t="str">
        <f ca="1"/>
        <v>04 Manufacturing</v>
      </c>
      <c r="E635" t="str">
        <f ca="1"/>
        <v>Semiconductors &amp; Related Devices</v>
      </c>
      <c r="F635" t="str">
        <f ca="1"/>
        <v>3674</v>
      </c>
      <c r="G635" t="str">
        <f ca="1"/>
        <v>4600 SILICON DR DURHAM, NC 27703</v>
      </c>
      <c r="H635">
        <f ca="1"/>
        <v>2018</v>
      </c>
      <c r="I635" t="str">
        <f ca="1"/>
        <v>FY</v>
      </c>
      <c r="J635">
        <f ca="1"/>
        <v>41.446072000000001</v>
      </c>
      <c r="K635">
        <f ca="1"/>
        <v>2637545000</v>
      </c>
      <c r="L635">
        <f ca="1"/>
        <v>890090000</v>
      </c>
      <c r="M635">
        <f ca="1"/>
        <v>118924000</v>
      </c>
      <c r="N635">
        <f ca="1"/>
        <v>153875000</v>
      </c>
      <c r="O635">
        <f ca="1"/>
        <v>296015000</v>
      </c>
      <c r="P635" t="str">
        <f ca="1"/>
        <v/>
      </c>
      <c r="Q635">
        <f ca="1"/>
        <v>661319000</v>
      </c>
      <c r="R635">
        <f ca="1"/>
        <v>390054000</v>
      </c>
      <c r="S635">
        <f ca="1"/>
        <v>620330000</v>
      </c>
      <c r="T635" t="str">
        <f ca="1"/>
        <v/>
      </c>
      <c r="U635">
        <f ca="1"/>
        <v>248293000</v>
      </c>
      <c r="V635" t="str">
        <f ca="1"/>
        <v/>
      </c>
      <c r="W635" t="str">
        <f ca="1"/>
        <v/>
      </c>
      <c r="X635" t="str">
        <f ca="1"/>
        <v/>
      </c>
      <c r="Y635" t="str">
        <f ca="1"/>
        <v/>
      </c>
      <c r="Z635">
        <f ca="1"/>
        <v>2067136000</v>
      </c>
      <c r="AA635" t="str">
        <f ca="1"/>
        <v/>
      </c>
      <c r="AB635">
        <f ca="1"/>
        <v>-482710000</v>
      </c>
      <c r="AC635">
        <f ca="1"/>
        <v>127000</v>
      </c>
      <c r="AD635">
        <f ca="1"/>
        <v>101488000</v>
      </c>
      <c r="AE635">
        <f ca="1"/>
        <v>115651000</v>
      </c>
      <c r="AF635" t="str">
        <f ca="1"/>
        <v/>
      </c>
      <c r="AG635" t="str">
        <f ca="1"/>
        <v/>
      </c>
      <c r="AH635">
        <f ca="1"/>
        <v>-329087000</v>
      </c>
      <c r="AI635">
        <f ca="1"/>
        <v>164321000</v>
      </c>
      <c r="AJ635">
        <f ca="1"/>
        <v>736729000</v>
      </c>
      <c r="AK635">
        <f ca="1"/>
        <v>-37522000</v>
      </c>
      <c r="AL635">
        <f ca="1"/>
        <v>-33255000</v>
      </c>
      <c r="AM635" t="str">
        <f ca="1"/>
        <v/>
      </c>
      <c r="AN635" t="str">
        <f ca="1"/>
        <v/>
      </c>
      <c r="AO635">
        <f ca="1"/>
        <v>167358000</v>
      </c>
      <c r="AP635" t="str">
        <f ca="1"/>
        <v/>
      </c>
      <c r="AQ635">
        <f ca="1"/>
        <v>153937000</v>
      </c>
      <c r="AR635" t="str">
        <f ca="1"/>
        <v/>
      </c>
      <c r="AS635">
        <f ca="1"/>
        <v>-423887000</v>
      </c>
      <c r="AT635">
        <f ca="1"/>
        <v>242671000</v>
      </c>
      <c r="AU635" t="str">
        <f ca="1"/>
        <v/>
      </c>
      <c r="AV635" t="str">
        <f ca="1"/>
        <v/>
      </c>
      <c r="AW635">
        <f ca="1"/>
        <v>-0.33</v>
      </c>
      <c r="AX635">
        <f ca="1"/>
        <v>290200000</v>
      </c>
      <c r="AY635" t="str">
        <f ca="1"/>
        <v/>
      </c>
      <c r="AZ635" t="str">
        <f ca="1"/>
        <v/>
      </c>
      <c r="BA635" t="str">
        <f ca="1"/>
        <v/>
      </c>
      <c r="BB635" t="str">
        <f ca="1"/>
        <v/>
      </c>
      <c r="BC635" t="str">
        <f ca="1"/>
        <v/>
      </c>
      <c r="BD635" t="str">
        <f ca="1"/>
        <v/>
      </c>
      <c r="BE635" t="str">
        <f ca="1"/>
        <v/>
      </c>
      <c r="BF635" t="str">
        <f ca="1"/>
        <v/>
      </c>
      <c r="BG635" t="str">
        <f ca="1"/>
        <v/>
      </c>
      <c r="BH635" t="str">
        <f ca="1"/>
        <v/>
      </c>
      <c r="BI635" t="str">
        <f ca="1"/>
        <v/>
      </c>
      <c r="BJ635" t="str">
        <f ca="1"/>
        <v/>
      </c>
      <c r="BK635" t="str">
        <f ca="1"/>
        <v/>
      </c>
      <c r="BL635" t="str">
        <f ca="1"/>
        <v/>
      </c>
      <c r="BM635" t="str">
        <f ca="1"/>
        <v/>
      </c>
      <c r="BN635">
        <f ca="1"/>
        <v>0.47896638245943302</v>
      </c>
      <c r="BO635">
        <f ca="1"/>
        <v>2.3926369249233801</v>
      </c>
      <c r="BP635">
        <f ca="1"/>
        <v>-125.594157575758</v>
      </c>
      <c r="BQ635">
        <f ca="1"/>
        <v>-1.6087475618440199E-2</v>
      </c>
      <c r="BR635" t="str">
        <f ca="1"/>
        <v/>
      </c>
      <c r="BS635">
        <f ca="1"/>
        <v>-6.6164992337224097E-9</v>
      </c>
    </row>
    <row r="636" spans="1:71" x14ac:dyDescent="0.3">
      <c r="A636">
        <f ca="1"/>
        <v>895419</v>
      </c>
      <c r="B636" t="str">
        <f ca="1"/>
        <v>WOLFSPEED, INC.</v>
      </c>
      <c r="C636" t="str">
        <f ca="1"/>
        <v>WOLF</v>
      </c>
      <c r="D636" t="str">
        <f ca="1"/>
        <v>04 Manufacturing</v>
      </c>
      <c r="E636" t="str">
        <f ca="1"/>
        <v>Semiconductors &amp; Related Devices</v>
      </c>
      <c r="F636" t="str">
        <f ca="1"/>
        <v>3674</v>
      </c>
      <c r="G636" t="str">
        <f ca="1"/>
        <v>4600 SILICON DR DURHAM, NC 27703</v>
      </c>
      <c r="H636">
        <f ca="1"/>
        <v>2017</v>
      </c>
      <c r="I636" t="str">
        <f ca="1"/>
        <v>FY</v>
      </c>
      <c r="J636">
        <f ca="1"/>
        <v>28.516361</v>
      </c>
      <c r="K636">
        <f ca="1"/>
        <v>2649867000</v>
      </c>
      <c r="L636">
        <f ca="1"/>
        <v>1100630000</v>
      </c>
      <c r="M636">
        <f ca="1"/>
        <v>132597000</v>
      </c>
      <c r="N636">
        <f ca="1"/>
        <v>148392000</v>
      </c>
      <c r="O636">
        <f ca="1"/>
        <v>284385000</v>
      </c>
      <c r="P636" t="str">
        <f ca="1"/>
        <v/>
      </c>
      <c r="Q636">
        <f ca="1"/>
        <v>581263000</v>
      </c>
      <c r="R636">
        <f ca="1"/>
        <v>274315000</v>
      </c>
      <c r="S636">
        <f ca="1"/>
        <v>618828000</v>
      </c>
      <c r="T636" t="str">
        <f ca="1"/>
        <v/>
      </c>
      <c r="U636">
        <f ca="1"/>
        <v>212023000</v>
      </c>
      <c r="V636" t="str">
        <f ca="1"/>
        <v/>
      </c>
      <c r="W636" t="str">
        <f ca="1"/>
        <v/>
      </c>
      <c r="X636" t="str">
        <f ca="1"/>
        <v/>
      </c>
      <c r="Y636" t="str">
        <f ca="1"/>
        <v/>
      </c>
      <c r="Z636">
        <f ca="1"/>
        <v>2222805000</v>
      </c>
      <c r="AA636" t="str">
        <f ca="1"/>
        <v/>
      </c>
      <c r="AB636">
        <f ca="1"/>
        <v>-202742000</v>
      </c>
      <c r="AC636">
        <f ca="1"/>
        <v>121000</v>
      </c>
      <c r="AD636">
        <f ca="1"/>
        <v>97674000</v>
      </c>
      <c r="AE636">
        <f ca="1"/>
        <v>98001000</v>
      </c>
      <c r="AF636" t="str">
        <f ca="1"/>
        <v/>
      </c>
      <c r="AG636" t="str">
        <f ca="1"/>
        <v/>
      </c>
      <c r="AH636">
        <f ca="1"/>
        <v>-18672000</v>
      </c>
      <c r="AI636">
        <f ca="1"/>
        <v>158549000</v>
      </c>
      <c r="AJ636">
        <f ca="1"/>
        <v>453244000</v>
      </c>
      <c r="AK636">
        <f ca="1"/>
        <v>93454000</v>
      </c>
      <c r="AL636">
        <f ca="1"/>
        <v>-5890000</v>
      </c>
      <c r="AM636" t="str">
        <f ca="1"/>
        <v/>
      </c>
      <c r="AN636" t="str">
        <f ca="1"/>
        <v/>
      </c>
      <c r="AO636">
        <f ca="1"/>
        <v>215900000</v>
      </c>
      <c r="AP636" t="str">
        <f ca="1"/>
        <v/>
      </c>
      <c r="AQ636">
        <f ca="1"/>
        <v>150508000</v>
      </c>
      <c r="AR636" t="str">
        <f ca="1"/>
        <v/>
      </c>
      <c r="AS636">
        <f ca="1"/>
        <v>-145250000</v>
      </c>
      <c r="AT636">
        <f ca="1"/>
        <v>-104078000</v>
      </c>
      <c r="AU636" t="str">
        <f ca="1"/>
        <v/>
      </c>
      <c r="AV636" t="str">
        <f ca="1"/>
        <v/>
      </c>
      <c r="AW636">
        <f ca="1"/>
        <v>-0.06</v>
      </c>
      <c r="AX636" t="str">
        <f ca="1"/>
        <v/>
      </c>
      <c r="AY636" t="str">
        <f ca="1"/>
        <v/>
      </c>
      <c r="AZ636" t="str">
        <f ca="1"/>
        <v/>
      </c>
      <c r="BA636" t="str">
        <f ca="1"/>
        <v/>
      </c>
      <c r="BB636" t="str">
        <f ca="1"/>
        <v/>
      </c>
      <c r="BC636" t="str">
        <f ca="1"/>
        <v/>
      </c>
      <c r="BD636" t="str">
        <f ca="1"/>
        <v/>
      </c>
      <c r="BE636" t="str">
        <f ca="1"/>
        <v/>
      </c>
      <c r="BF636" t="str">
        <f ca="1"/>
        <v/>
      </c>
      <c r="BG636" t="str">
        <f ca="1"/>
        <v/>
      </c>
      <c r="BH636" t="str">
        <f ca="1"/>
        <v/>
      </c>
      <c r="BI636" t="str">
        <f ca="1"/>
        <v/>
      </c>
      <c r="BJ636" t="str">
        <f ca="1"/>
        <v/>
      </c>
      <c r="BK636" t="str">
        <f ca="1"/>
        <v/>
      </c>
      <c r="BL636" t="str">
        <f ca="1"/>
        <v/>
      </c>
      <c r="BM636" t="str">
        <f ca="1"/>
        <v/>
      </c>
      <c r="BN636">
        <f ca="1"/>
        <v>0.62538969828744995</v>
      </c>
      <c r="BO636">
        <f ca="1"/>
        <v>3.8497945977559</v>
      </c>
      <c r="BP636">
        <f ca="1"/>
        <v>-475.27268333333302</v>
      </c>
      <c r="BQ636">
        <f ca="1"/>
        <v>-2.6498050886155102E-3</v>
      </c>
      <c r="BR636" t="str">
        <f ca="1"/>
        <v/>
      </c>
      <c r="BS636">
        <f ca="1"/>
        <v>-7.6973988271575798E-10</v>
      </c>
    </row>
    <row r="637" spans="1:71" x14ac:dyDescent="0.3">
      <c r="A637">
        <f ca="1"/>
        <v>1667011</v>
      </c>
      <c r="B637" t="str">
        <f ca="1"/>
        <v>Arteris, Inc.</v>
      </c>
      <c r="C637" t="str">
        <f ca="1"/>
        <v>AIP</v>
      </c>
      <c r="D637" t="str">
        <f ca="1"/>
        <v>04 Manufacturing</v>
      </c>
      <c r="E637" t="str">
        <f ca="1"/>
        <v>Semiconductors &amp; Related Devices</v>
      </c>
      <c r="F637" t="str">
        <f ca="1"/>
        <v>3674</v>
      </c>
      <c r="G637" t="str">
        <f ca="1"/>
        <v>900 E. HAMILTON AVE, SUITE 300 CAMPBELL, CA 95008</v>
      </c>
      <c r="H637">
        <f ca="1"/>
        <v>2026</v>
      </c>
      <c r="I637" t="str">
        <f ca="1"/>
        <v>FY</v>
      </c>
      <c r="J637">
        <f ca="1"/>
        <v>16.383758</v>
      </c>
      <c r="K637" t="str">
        <f ca="1"/>
        <v/>
      </c>
      <c r="L637" t="str">
        <f ca="1"/>
        <v/>
      </c>
      <c r="M637" t="str">
        <f ca="1"/>
        <v/>
      </c>
      <c r="N637" t="str">
        <f ca="1"/>
        <v/>
      </c>
      <c r="O637" t="str">
        <f ca="1"/>
        <v/>
      </c>
      <c r="P637" t="str">
        <f ca="1"/>
        <v/>
      </c>
      <c r="Q637" t="str">
        <f ca="1"/>
        <v/>
      </c>
      <c r="R637" t="str">
        <f ca="1"/>
        <v/>
      </c>
      <c r="S637" t="str">
        <f ca="1"/>
        <v/>
      </c>
      <c r="T637" t="str">
        <f ca="1"/>
        <v/>
      </c>
      <c r="U637" t="str">
        <f ca="1"/>
        <v/>
      </c>
      <c r="V637" t="str">
        <f ca="1"/>
        <v/>
      </c>
      <c r="W637" t="str">
        <f ca="1"/>
        <v/>
      </c>
      <c r="X637" t="str">
        <f ca="1"/>
        <v/>
      </c>
      <c r="Y637" t="str">
        <f ca="1"/>
        <v/>
      </c>
      <c r="Z637" t="str">
        <f ca="1"/>
        <v/>
      </c>
      <c r="AA637" t="str">
        <f ca="1"/>
        <v/>
      </c>
      <c r="AB637" t="str">
        <f ca="1"/>
        <v/>
      </c>
      <c r="AC637" t="str">
        <f ca="1"/>
        <v/>
      </c>
      <c r="AD637" t="str">
        <f ca="1"/>
        <v/>
      </c>
      <c r="AE637" t="str">
        <f ca="1"/>
        <v/>
      </c>
      <c r="AF637" t="str">
        <f ca="1"/>
        <v/>
      </c>
      <c r="AG637" t="str">
        <f ca="1"/>
        <v/>
      </c>
      <c r="AH637" t="str">
        <f ca="1"/>
        <v/>
      </c>
      <c r="AI637" t="str">
        <f ca="1"/>
        <v/>
      </c>
      <c r="AJ637" t="str">
        <f ca="1"/>
        <v/>
      </c>
      <c r="AK637" t="str">
        <f ca="1"/>
        <v/>
      </c>
      <c r="AL637" t="str">
        <f ca="1"/>
        <v/>
      </c>
      <c r="AM637" t="str">
        <f ca="1"/>
        <v/>
      </c>
      <c r="AN637" t="str">
        <f ca="1"/>
        <v/>
      </c>
      <c r="AO637" t="str">
        <f ca="1"/>
        <v/>
      </c>
      <c r="AP637" t="str">
        <f ca="1"/>
        <v/>
      </c>
      <c r="AQ637" t="str">
        <f ca="1"/>
        <v/>
      </c>
      <c r="AR637" t="str">
        <f ca="1"/>
        <v/>
      </c>
      <c r="AS637" t="str">
        <f ca="1"/>
        <v/>
      </c>
      <c r="AT637" t="str">
        <f ca="1"/>
        <v/>
      </c>
      <c r="AU637" t="str">
        <f ca="1"/>
        <v/>
      </c>
      <c r="AV637" t="str">
        <f ca="1"/>
        <v/>
      </c>
      <c r="AW637" t="str">
        <f ca="1"/>
        <v/>
      </c>
      <c r="AX637" t="str">
        <f ca="1"/>
        <v/>
      </c>
      <c r="AY637" t="str">
        <f ca="1"/>
        <v/>
      </c>
      <c r="AZ637" t="str">
        <f ca="1"/>
        <v/>
      </c>
      <c r="BA637" t="str">
        <f ca="1"/>
        <v/>
      </c>
      <c r="BB637" t="str">
        <f ca="1"/>
        <v/>
      </c>
      <c r="BC637" t="str">
        <f ca="1"/>
        <v/>
      </c>
      <c r="BD637" t="str">
        <f ca="1"/>
        <v/>
      </c>
      <c r="BE637" t="str">
        <f ca="1"/>
        <v/>
      </c>
      <c r="BF637" t="str">
        <f ca="1"/>
        <v/>
      </c>
      <c r="BG637" t="str">
        <f ca="1"/>
        <v/>
      </c>
      <c r="BH637" t="str">
        <f ca="1"/>
        <v/>
      </c>
      <c r="BI637" t="str">
        <f ca="1"/>
        <v/>
      </c>
      <c r="BJ637" t="str">
        <f ca="1"/>
        <v/>
      </c>
      <c r="BK637" t="str">
        <f ca="1"/>
        <v/>
      </c>
      <c r="BL637" t="str">
        <f ca="1"/>
        <v/>
      </c>
      <c r="BM637" t="str">
        <f ca="1"/>
        <v/>
      </c>
      <c r="BN637" t="str">
        <f ca="1"/>
        <v/>
      </c>
      <c r="BO637" t="str">
        <f ca="1"/>
        <v/>
      </c>
      <c r="BP637" t="str">
        <f ca="1"/>
        <v/>
      </c>
      <c r="BQ637" t="str">
        <f ca="1"/>
        <v/>
      </c>
      <c r="BR637" t="str">
        <f ca="1"/>
        <v/>
      </c>
      <c r="BS637" t="str">
        <f ca="1"/>
        <v/>
      </c>
    </row>
    <row r="638" spans="1:71" x14ac:dyDescent="0.3">
      <c r="A638">
        <f ca="1"/>
        <v>1667011</v>
      </c>
      <c r="B638" t="str">
        <f ca="1"/>
        <v>Arteris, Inc.</v>
      </c>
      <c r="C638" t="str">
        <f ca="1"/>
        <v>AIP</v>
      </c>
      <c r="D638" t="str">
        <f ca="1"/>
        <v>04 Manufacturing</v>
      </c>
      <c r="E638" t="str">
        <f ca="1"/>
        <v>Semiconductors &amp; Related Devices</v>
      </c>
      <c r="F638" t="str">
        <f ca="1"/>
        <v>3674</v>
      </c>
      <c r="G638" t="str">
        <f ca="1"/>
        <v>900 E. HAMILTON AVE, SUITE 300 CAMPBELL, CA 95008</v>
      </c>
      <c r="H638">
        <f ca="1"/>
        <v>2025</v>
      </c>
      <c r="I638" t="str">
        <f ca="1"/>
        <v>FY</v>
      </c>
      <c r="J638">
        <f ca="1"/>
        <v>11.395595</v>
      </c>
      <c r="K638">
        <f ca="1"/>
        <v>115031000</v>
      </c>
      <c r="L638">
        <f ca="1"/>
        <v>82390000</v>
      </c>
      <c r="M638">
        <f ca="1"/>
        <v>33901000</v>
      </c>
      <c r="N638">
        <f ca="1"/>
        <v>19183000</v>
      </c>
      <c r="O638" t="str">
        <f ca="1"/>
        <v/>
      </c>
      <c r="P638" t="str">
        <f ca="1"/>
        <v/>
      </c>
      <c r="Q638">
        <f ca="1"/>
        <v>3872000</v>
      </c>
      <c r="R638">
        <f ca="1"/>
        <v>2168000</v>
      </c>
      <c r="S638">
        <f ca="1"/>
        <v>4178000</v>
      </c>
      <c r="T638">
        <f ca="1"/>
        <v>129663000</v>
      </c>
      <c r="U638">
        <f ca="1"/>
        <v>73200000</v>
      </c>
      <c r="V638">
        <f ca="1"/>
        <v>340000</v>
      </c>
      <c r="W638" t="str">
        <f ca="1"/>
        <v/>
      </c>
      <c r="X638" t="str">
        <f ca="1"/>
        <v/>
      </c>
      <c r="Y638" t="str">
        <f ca="1"/>
        <v/>
      </c>
      <c r="Z638">
        <f ca="1"/>
        <v>-14632000</v>
      </c>
      <c r="AA638" t="str">
        <f ca="1"/>
        <v/>
      </c>
      <c r="AB638">
        <f ca="1"/>
        <v>-171631000</v>
      </c>
      <c r="AC638">
        <f ca="1"/>
        <v>44000</v>
      </c>
      <c r="AD638">
        <f ca="1"/>
        <v>44268816</v>
      </c>
      <c r="AE638">
        <f ca="1"/>
        <v>63684000</v>
      </c>
      <c r="AF638" t="str">
        <f ca="1"/>
        <v/>
      </c>
      <c r="AG638" t="str">
        <f ca="1"/>
        <v/>
      </c>
      <c r="AH638">
        <f ca="1"/>
        <v>-33137000</v>
      </c>
      <c r="AI638">
        <f ca="1"/>
        <v>49908000</v>
      </c>
      <c r="AJ638">
        <f ca="1"/>
        <v>96821000</v>
      </c>
      <c r="AK638">
        <f ca="1"/>
        <v>1475000</v>
      </c>
      <c r="AL638">
        <f ca="1"/>
        <v>-34746000</v>
      </c>
      <c r="AM638" t="str">
        <f ca="1"/>
        <v/>
      </c>
      <c r="AN638" t="str">
        <f ca="1"/>
        <v/>
      </c>
      <c r="AO638">
        <f ca="1"/>
        <v>6733000</v>
      </c>
      <c r="AP638">
        <f ca="1"/>
        <v>3253000</v>
      </c>
      <c r="AQ638">
        <f ca="1"/>
        <v>3376000</v>
      </c>
      <c r="AR638" t="str">
        <f ca="1"/>
        <v/>
      </c>
      <c r="AS638">
        <f ca="1"/>
        <v>12028000</v>
      </c>
      <c r="AT638">
        <f ca="1"/>
        <v>1417000</v>
      </c>
      <c r="AU638" t="str">
        <f ca="1"/>
        <v/>
      </c>
      <c r="AV638" t="str">
        <f ca="1"/>
        <v/>
      </c>
      <c r="AW638">
        <f ca="1"/>
        <v>-0.82</v>
      </c>
      <c r="AX638" t="str">
        <f ca="1"/>
        <v/>
      </c>
      <c r="AY638" t="str">
        <f ca="1"/>
        <v/>
      </c>
      <c r="AZ638" t="str">
        <f ca="1"/>
        <v/>
      </c>
      <c r="BA638" t="str">
        <f ca="1"/>
        <v/>
      </c>
      <c r="BB638" t="str">
        <f ca="1"/>
        <v/>
      </c>
      <c r="BC638" t="str">
        <f ca="1"/>
        <v/>
      </c>
      <c r="BD638" t="str">
        <f ca="1"/>
        <v/>
      </c>
      <c r="BE638" t="str">
        <f ca="1"/>
        <v/>
      </c>
      <c r="BF638" t="str">
        <f ca="1"/>
        <v/>
      </c>
      <c r="BG638" t="str">
        <f ca="1"/>
        <v/>
      </c>
      <c r="BH638" t="str">
        <f ca="1"/>
        <v/>
      </c>
      <c r="BI638" t="str">
        <f ca="1"/>
        <v/>
      </c>
      <c r="BJ638" t="str">
        <f ca="1"/>
        <v/>
      </c>
      <c r="BK638" t="str">
        <f ca="1"/>
        <v/>
      </c>
      <c r="BL638">
        <f ca="1"/>
        <v>1.12720049377994</v>
      </c>
      <c r="BM638" t="str">
        <f ca="1"/>
        <v/>
      </c>
      <c r="BN638">
        <f ca="1"/>
        <v>0.46312841530054599</v>
      </c>
      <c r="BO638" t="str">
        <f ca="1"/>
        <v/>
      </c>
      <c r="BP638">
        <f ca="1"/>
        <v>-13.8970670731707</v>
      </c>
      <c r="BQ638">
        <f ca="1"/>
        <v>2.3746582832148699</v>
      </c>
      <c r="BR638" t="str">
        <f ca="1"/>
        <v/>
      </c>
      <c r="BS638">
        <f ca="1"/>
        <v>6.3862683843630398E-7</v>
      </c>
    </row>
    <row r="639" spans="1:71" x14ac:dyDescent="0.3">
      <c r="A639">
        <f ca="1"/>
        <v>1667011</v>
      </c>
      <c r="B639" t="str">
        <f ca="1"/>
        <v>Arteris, Inc.</v>
      </c>
      <c r="C639" t="str">
        <f ca="1"/>
        <v>AIP</v>
      </c>
      <c r="D639" t="str">
        <f ca="1"/>
        <v>04 Manufacturing</v>
      </c>
      <c r="E639" t="str">
        <f ca="1"/>
        <v>Semiconductors &amp; Related Devices</v>
      </c>
      <c r="F639" t="str">
        <f ca="1"/>
        <v>3674</v>
      </c>
      <c r="G639" t="str">
        <f ca="1"/>
        <v>900 E. HAMILTON AVE, SUITE 300 CAMPBELL, CA 95008</v>
      </c>
      <c r="H639">
        <f ca="1"/>
        <v>2024</v>
      </c>
      <c r="I639" t="str">
        <f ca="1"/>
        <v>FY</v>
      </c>
      <c r="J639">
        <f ca="1"/>
        <v>7.7447939999999997</v>
      </c>
      <c r="K639">
        <f ca="1"/>
        <v>106135000</v>
      </c>
      <c r="L639">
        <f ca="1"/>
        <v>69083000</v>
      </c>
      <c r="M639">
        <f ca="1"/>
        <v>13684000</v>
      </c>
      <c r="N639">
        <f ca="1"/>
        <v>20608000</v>
      </c>
      <c r="O639" t="str">
        <f ca="1"/>
        <v/>
      </c>
      <c r="P639" t="str">
        <f ca="1"/>
        <v/>
      </c>
      <c r="Q639">
        <f ca="1"/>
        <v>4019000</v>
      </c>
      <c r="R639">
        <f ca="1"/>
        <v>3024000</v>
      </c>
      <c r="S639">
        <f ca="1"/>
        <v>4178000</v>
      </c>
      <c r="T639">
        <f ca="1"/>
        <v>107323000</v>
      </c>
      <c r="U639">
        <f ca="1"/>
        <v>59282000</v>
      </c>
      <c r="V639">
        <f ca="1"/>
        <v>539000</v>
      </c>
      <c r="W639" t="str">
        <f ca="1"/>
        <v/>
      </c>
      <c r="X639" t="str">
        <f ca="1"/>
        <v/>
      </c>
      <c r="Y639" t="str">
        <f ca="1"/>
        <v/>
      </c>
      <c r="Z639">
        <f ca="1"/>
        <v>-1188000</v>
      </c>
      <c r="AA639" t="str">
        <f ca="1"/>
        <v/>
      </c>
      <c r="AB639">
        <f ca="1"/>
        <v>-136885000</v>
      </c>
      <c r="AC639">
        <f ca="1"/>
        <v>40000</v>
      </c>
      <c r="AD639">
        <f ca="1"/>
        <v>40724936</v>
      </c>
      <c r="AE639">
        <f ca="1"/>
        <v>51762000</v>
      </c>
      <c r="AF639" t="str">
        <f ca="1"/>
        <v/>
      </c>
      <c r="AG639" t="str">
        <f ca="1"/>
        <v/>
      </c>
      <c r="AH639">
        <f ca="1"/>
        <v>-31596000</v>
      </c>
      <c r="AI639">
        <f ca="1"/>
        <v>45007000</v>
      </c>
      <c r="AJ639">
        <f ca="1"/>
        <v>83358000</v>
      </c>
      <c r="AK639">
        <f ca="1"/>
        <v>2500000</v>
      </c>
      <c r="AL639">
        <f ca="1"/>
        <v>-33638000</v>
      </c>
      <c r="AM639" t="str">
        <f ca="1"/>
        <v/>
      </c>
      <c r="AN639" t="str">
        <f ca="1"/>
        <v/>
      </c>
      <c r="AO639">
        <f ca="1"/>
        <v>-720000</v>
      </c>
      <c r="AP639">
        <f ca="1"/>
        <v>3079000</v>
      </c>
      <c r="AQ639">
        <f ca="1"/>
        <v>3362000</v>
      </c>
      <c r="AR639" t="str">
        <f ca="1"/>
        <v/>
      </c>
      <c r="AS639">
        <f ca="1"/>
        <v>970000</v>
      </c>
      <c r="AT639">
        <f ca="1"/>
        <v>-262000</v>
      </c>
      <c r="AU639" t="str">
        <f ca="1"/>
        <v/>
      </c>
      <c r="AV639" t="str">
        <f ca="1"/>
        <v/>
      </c>
      <c r="AW639">
        <f ca="1"/>
        <v>-0.86</v>
      </c>
      <c r="AX639" t="str">
        <f ca="1"/>
        <v/>
      </c>
      <c r="AY639" t="str">
        <f ca="1"/>
        <v/>
      </c>
      <c r="AZ639" t="str">
        <f ca="1"/>
        <v/>
      </c>
      <c r="BA639" t="str">
        <f ca="1"/>
        <v/>
      </c>
      <c r="BB639" t="str">
        <f ca="1"/>
        <v/>
      </c>
      <c r="BC639" t="str">
        <f ca="1"/>
        <v/>
      </c>
      <c r="BD639" t="str">
        <f ca="1"/>
        <v/>
      </c>
      <c r="BE639" t="str">
        <f ca="1"/>
        <v/>
      </c>
      <c r="BF639" t="str">
        <f ca="1"/>
        <v/>
      </c>
      <c r="BG639" t="str">
        <f ca="1"/>
        <v/>
      </c>
      <c r="BH639" t="str">
        <f ca="1"/>
        <v/>
      </c>
      <c r="BI639" t="str">
        <f ca="1"/>
        <v/>
      </c>
      <c r="BJ639" t="str">
        <f ca="1"/>
        <v/>
      </c>
      <c r="BK639" t="str">
        <f ca="1"/>
        <v/>
      </c>
      <c r="BL639">
        <f ca="1"/>
        <v>1.01119329156263</v>
      </c>
      <c r="BM639" t="str">
        <f ca="1"/>
        <v/>
      </c>
      <c r="BN639">
        <f ca="1"/>
        <v>0.23082891940217901</v>
      </c>
      <c r="BO639" t="str">
        <f ca="1"/>
        <v/>
      </c>
      <c r="BP639">
        <f ca="1"/>
        <v>-9.0055744186046507</v>
      </c>
      <c r="BQ639">
        <f ca="1"/>
        <v>28.314814814814799</v>
      </c>
      <c r="BR639" t="str">
        <f ca="1"/>
        <v/>
      </c>
      <c r="BS639">
        <f ca="1"/>
        <v>5.60650070707071E-6</v>
      </c>
    </row>
    <row r="640" spans="1:71" x14ac:dyDescent="0.3">
      <c r="A640">
        <f ca="1"/>
        <v>1667011</v>
      </c>
      <c r="B640" t="str">
        <f ca="1"/>
        <v>Arteris, Inc.</v>
      </c>
      <c r="C640" t="str">
        <f ca="1"/>
        <v>AIP</v>
      </c>
      <c r="D640" t="str">
        <f ca="1"/>
        <v>04 Manufacturing</v>
      </c>
      <c r="E640" t="str">
        <f ca="1"/>
        <v>Semiconductors &amp; Related Devices</v>
      </c>
      <c r="F640" t="str">
        <f ca="1"/>
        <v>3674</v>
      </c>
      <c r="G640" t="str">
        <f ca="1"/>
        <v>900 E. HAMILTON AVE, SUITE 300 CAMPBELL, CA 95008</v>
      </c>
      <c r="H640">
        <f ca="1"/>
        <v>2023</v>
      </c>
      <c r="I640" t="str">
        <f ca="1"/>
        <v>FY</v>
      </c>
      <c r="J640">
        <f ca="1"/>
        <v>6.0588470000000001</v>
      </c>
      <c r="K640">
        <f ca="1"/>
        <v>102801000</v>
      </c>
      <c r="L640">
        <f ca="1"/>
        <v>58430000</v>
      </c>
      <c r="M640">
        <f ca="1"/>
        <v>13696000</v>
      </c>
      <c r="N640">
        <f ca="1"/>
        <v>12003000</v>
      </c>
      <c r="O640" t="str">
        <f ca="1"/>
        <v/>
      </c>
      <c r="P640" t="str">
        <f ca="1"/>
        <v/>
      </c>
      <c r="Q640">
        <f ca="1"/>
        <v>5745000</v>
      </c>
      <c r="R640">
        <f ca="1"/>
        <v>3858000</v>
      </c>
      <c r="S640">
        <f ca="1"/>
        <v>4178000</v>
      </c>
      <c r="T640">
        <f ca="1"/>
        <v>87698000</v>
      </c>
      <c r="U640">
        <f ca="1"/>
        <v>46402000</v>
      </c>
      <c r="V640">
        <f ca="1"/>
        <v>183000</v>
      </c>
      <c r="W640" t="str">
        <f ca="1"/>
        <v/>
      </c>
      <c r="X640" t="str">
        <f ca="1"/>
        <v/>
      </c>
      <c r="Y640" t="str">
        <f ca="1"/>
        <v/>
      </c>
      <c r="Z640">
        <f ca="1"/>
        <v>15103000</v>
      </c>
      <c r="AA640" t="str">
        <f ca="1"/>
        <v/>
      </c>
      <c r="AB640">
        <f ca="1"/>
        <v>-103247000</v>
      </c>
      <c r="AC640">
        <f ca="1"/>
        <v>37000</v>
      </c>
      <c r="AD640">
        <f ca="1"/>
        <v>37518583</v>
      </c>
      <c r="AE640">
        <f ca="1"/>
        <v>48589000</v>
      </c>
      <c r="AF640" t="str">
        <f ca="1"/>
        <v/>
      </c>
      <c r="AG640" t="str">
        <f ca="1"/>
        <v/>
      </c>
      <c r="AH640">
        <f ca="1"/>
        <v>-35142000</v>
      </c>
      <c r="AI640">
        <f ca="1"/>
        <v>45128000</v>
      </c>
      <c r="AJ640">
        <f ca="1"/>
        <v>83731000</v>
      </c>
      <c r="AK640">
        <f ca="1"/>
        <v>1677000</v>
      </c>
      <c r="AL640">
        <f ca="1"/>
        <v>-36869000</v>
      </c>
      <c r="AM640">
        <f ca="1"/>
        <v>211000</v>
      </c>
      <c r="AN640" t="str">
        <f ca="1"/>
        <v/>
      </c>
      <c r="AO640">
        <f ca="1"/>
        <v>-15729000</v>
      </c>
      <c r="AP640">
        <f ca="1"/>
        <v>2467000</v>
      </c>
      <c r="AQ640">
        <f ca="1"/>
        <v>3069000</v>
      </c>
      <c r="AR640" t="str">
        <f ca="1"/>
        <v/>
      </c>
      <c r="AS640">
        <f ca="1"/>
        <v>-4691000</v>
      </c>
      <c r="AT640">
        <f ca="1"/>
        <v>-2919000</v>
      </c>
      <c r="AU640" t="str">
        <f ca="1"/>
        <v/>
      </c>
      <c r="AV640" t="str">
        <f ca="1"/>
        <v/>
      </c>
      <c r="AW640">
        <f ca="1"/>
        <v>-1.03</v>
      </c>
      <c r="AX640" t="str">
        <f ca="1"/>
        <v/>
      </c>
      <c r="AY640" t="str">
        <f ca="1"/>
        <v/>
      </c>
      <c r="AZ640">
        <f ca="1"/>
        <v>-34981000</v>
      </c>
      <c r="BA640">
        <f ca="1"/>
        <v>-34981000</v>
      </c>
      <c r="BB640" t="str">
        <f ca="1"/>
        <v/>
      </c>
      <c r="BC640" t="str">
        <f ca="1"/>
        <v/>
      </c>
      <c r="BD640" t="str">
        <f ca="1"/>
        <v/>
      </c>
      <c r="BE640" t="str">
        <f ca="1"/>
        <v/>
      </c>
      <c r="BF640" t="str">
        <f ca="1"/>
        <v/>
      </c>
      <c r="BG640" t="str">
        <f ca="1"/>
        <v/>
      </c>
      <c r="BH640" t="str">
        <f ca="1"/>
        <v/>
      </c>
      <c r="BI640" t="str">
        <f ca="1"/>
        <v/>
      </c>
      <c r="BJ640" t="str">
        <f ca="1"/>
        <v/>
      </c>
      <c r="BK640" t="str">
        <f ca="1"/>
        <v/>
      </c>
      <c r="BL640">
        <f ca="1"/>
        <v>0.85308508672094596</v>
      </c>
      <c r="BM640">
        <f ca="1"/>
        <v>-165.78672985782001</v>
      </c>
      <c r="BN640">
        <f ca="1"/>
        <v>0.295159691392612</v>
      </c>
      <c r="BO640" t="str">
        <f ca="1"/>
        <v/>
      </c>
      <c r="BP640">
        <f ca="1"/>
        <v>-5.8823757281553402</v>
      </c>
      <c r="BQ640">
        <f ca="1"/>
        <v>-2.4411706283519798</v>
      </c>
      <c r="BR640" t="str">
        <f ca="1"/>
        <v/>
      </c>
      <c r="BS640">
        <f ca="1"/>
        <v>-4.1320349665629298E-7</v>
      </c>
    </row>
    <row r="641" spans="1:71" x14ac:dyDescent="0.3">
      <c r="A641">
        <f ca="1"/>
        <v>1667011</v>
      </c>
      <c r="B641" t="str">
        <f ca="1"/>
        <v>Arteris, Inc.</v>
      </c>
      <c r="C641" t="str">
        <f ca="1"/>
        <v>AIP</v>
      </c>
      <c r="D641" t="str">
        <f ca="1"/>
        <v>04 Manufacturing</v>
      </c>
      <c r="E641" t="str">
        <f ca="1"/>
        <v>Semiconductors &amp; Related Devices</v>
      </c>
      <c r="F641" t="str">
        <f ca="1"/>
        <v>3674</v>
      </c>
      <c r="G641" t="str">
        <f ca="1"/>
        <v>900 E. HAMILTON AVE, SUITE 300 CAMPBELL, CA 95008</v>
      </c>
      <c r="H641">
        <f ca="1"/>
        <v>2022</v>
      </c>
      <c r="I641" t="str">
        <f ca="1"/>
        <v>FY</v>
      </c>
      <c r="J641">
        <f ca="1"/>
        <v>8.4071879999999997</v>
      </c>
      <c r="K641">
        <f ca="1"/>
        <v>115516000</v>
      </c>
      <c r="L641">
        <f ca="1"/>
        <v>81112000</v>
      </c>
      <c r="M641">
        <f ca="1"/>
        <v>37423000</v>
      </c>
      <c r="N641">
        <f ca="1"/>
        <v>7143000</v>
      </c>
      <c r="O641" t="str">
        <f ca="1"/>
        <v/>
      </c>
      <c r="P641" t="str">
        <f ca="1"/>
        <v/>
      </c>
      <c r="Q641">
        <f ca="1"/>
        <v>3617000</v>
      </c>
      <c r="R641">
        <f ca="1"/>
        <v>4575000</v>
      </c>
      <c r="S641">
        <f ca="1"/>
        <v>4218000</v>
      </c>
      <c r="T641">
        <f ca="1"/>
        <v>77981000</v>
      </c>
      <c r="U641">
        <f ca="1"/>
        <v>43669000</v>
      </c>
      <c r="V641">
        <f ca="1"/>
        <v>572000</v>
      </c>
      <c r="W641" t="str">
        <f ca="1"/>
        <v/>
      </c>
      <c r="X641" t="str">
        <f ca="1"/>
        <v/>
      </c>
      <c r="Y641" t="str">
        <f ca="1"/>
        <v/>
      </c>
      <c r="Z641">
        <f ca="1"/>
        <v>37535000</v>
      </c>
      <c r="AA641" t="str">
        <f ca="1"/>
        <v/>
      </c>
      <c r="AB641">
        <f ca="1"/>
        <v>-66378000</v>
      </c>
      <c r="AC641">
        <f ca="1"/>
        <v>34000</v>
      </c>
      <c r="AD641">
        <f ca="1"/>
        <v>34625875</v>
      </c>
      <c r="AE641">
        <f ca="1"/>
        <v>46097000</v>
      </c>
      <c r="AF641" t="str">
        <f ca="1"/>
        <v/>
      </c>
      <c r="AG641" t="str">
        <f ca="1"/>
        <v/>
      </c>
      <c r="AH641">
        <f ca="1"/>
        <v>-28856000</v>
      </c>
      <c r="AI641">
        <f ca="1"/>
        <v>41167000</v>
      </c>
      <c r="AJ641">
        <f ca="1"/>
        <v>74953000</v>
      </c>
      <c r="AK641">
        <f ca="1"/>
        <v>-417000</v>
      </c>
      <c r="AL641">
        <f ca="1"/>
        <v>-27387000</v>
      </c>
      <c r="AM641">
        <f ca="1"/>
        <v>89000</v>
      </c>
      <c r="AN641" t="str">
        <f ca="1"/>
        <v/>
      </c>
      <c r="AO641">
        <f ca="1"/>
        <v>-6767000</v>
      </c>
      <c r="AP641">
        <f ca="1"/>
        <v>517000</v>
      </c>
      <c r="AQ641">
        <f ca="1"/>
        <v>2099000</v>
      </c>
      <c r="AR641" t="str">
        <f ca="1"/>
        <v/>
      </c>
      <c r="AS641">
        <f ca="1"/>
        <v>-37481000</v>
      </c>
      <c r="AT641">
        <f ca="1"/>
        <v>-4154000</v>
      </c>
      <c r="AU641" t="str">
        <f ca="1"/>
        <v/>
      </c>
      <c r="AV641" t="str">
        <f ca="1"/>
        <v/>
      </c>
      <c r="AW641">
        <f ca="1"/>
        <v>-0.84</v>
      </c>
      <c r="AX641" t="str">
        <f ca="1"/>
        <v/>
      </c>
      <c r="AY641" t="str">
        <f ca="1"/>
        <v/>
      </c>
      <c r="AZ641">
        <f ca="1"/>
        <v>-27715000</v>
      </c>
      <c r="BA641">
        <f ca="1"/>
        <v>-27715000</v>
      </c>
      <c r="BB641" t="str">
        <f ca="1"/>
        <v/>
      </c>
      <c r="BC641" t="str">
        <f ca="1"/>
        <v/>
      </c>
      <c r="BD641" t="str">
        <f ca="1"/>
        <v/>
      </c>
      <c r="BE641" t="str">
        <f ca="1"/>
        <v/>
      </c>
      <c r="BF641" t="str">
        <f ca="1"/>
        <v/>
      </c>
      <c r="BG641" t="str">
        <f ca="1"/>
        <v/>
      </c>
      <c r="BH641" t="str">
        <f ca="1"/>
        <v/>
      </c>
      <c r="BI641" t="str">
        <f ca="1"/>
        <v/>
      </c>
      <c r="BJ641" t="str">
        <f ca="1"/>
        <v/>
      </c>
      <c r="BK641" t="str">
        <f ca="1"/>
        <v/>
      </c>
      <c r="BL641">
        <f ca="1"/>
        <v>0.67506665743273697</v>
      </c>
      <c r="BM641">
        <f ca="1"/>
        <v>-311.40449438202199</v>
      </c>
      <c r="BN641">
        <f ca="1"/>
        <v>0.85696947491355402</v>
      </c>
      <c r="BO641" t="str">
        <f ca="1"/>
        <v/>
      </c>
      <c r="BP641">
        <f ca="1"/>
        <v>-10.0085571428571</v>
      </c>
      <c r="BQ641">
        <f ca="1"/>
        <v>-0.72963900359664302</v>
      </c>
      <c r="BR641" t="str">
        <f ca="1"/>
        <v/>
      </c>
      <c r="BS641">
        <f ca="1"/>
        <v>-1.88145408818436E-7</v>
      </c>
    </row>
    <row r="642" spans="1:71" x14ac:dyDescent="0.3">
      <c r="A642">
        <f ca="1"/>
        <v>1667011</v>
      </c>
      <c r="B642" t="str">
        <f ca="1"/>
        <v>Arteris, Inc.</v>
      </c>
      <c r="C642" t="str">
        <f ca="1"/>
        <v>AIP</v>
      </c>
      <c r="D642" t="str">
        <f ca="1"/>
        <v>04 Manufacturing</v>
      </c>
      <c r="E642" t="str">
        <f ca="1"/>
        <v>Semiconductors &amp; Related Devices</v>
      </c>
      <c r="F642" t="str">
        <f ca="1"/>
        <v>3674</v>
      </c>
      <c r="G642" t="str">
        <f ca="1"/>
        <v>900 E. HAMILTON AVE, SUITE 300 CAMPBELL, CA 95008</v>
      </c>
      <c r="H642">
        <f ca="1"/>
        <v>2021</v>
      </c>
      <c r="I642" t="str">
        <f ca="1"/>
        <v>FY</v>
      </c>
      <c r="J642">
        <f ca="1"/>
        <v>21.059235999999999</v>
      </c>
      <c r="K642">
        <f ca="1"/>
        <v>120443000</v>
      </c>
      <c r="L642">
        <f ca="1"/>
        <v>106647000</v>
      </c>
      <c r="M642">
        <f ca="1"/>
        <v>85825000</v>
      </c>
      <c r="N642">
        <f ca="1"/>
        <v>13873000</v>
      </c>
      <c r="O642" t="str">
        <f ca="1"/>
        <v/>
      </c>
      <c r="P642" t="str">
        <f ca="1"/>
        <v/>
      </c>
      <c r="Q642">
        <f ca="1"/>
        <v>2438000</v>
      </c>
      <c r="R642">
        <f ca="1"/>
        <v>2959000</v>
      </c>
      <c r="S642">
        <f ca="1"/>
        <v>2677000</v>
      </c>
      <c r="T642">
        <f ca="1"/>
        <v>67539000</v>
      </c>
      <c r="U642">
        <f ca="1"/>
        <v>42492000</v>
      </c>
      <c r="V642">
        <f ca="1"/>
        <v>1722000</v>
      </c>
      <c r="W642" t="str">
        <f ca="1"/>
        <v/>
      </c>
      <c r="X642" t="str">
        <f ca="1"/>
        <v/>
      </c>
      <c r="Y642" t="str">
        <f ca="1"/>
        <v/>
      </c>
      <c r="Z642">
        <f ca="1"/>
        <v>52904000</v>
      </c>
      <c r="AA642" t="str">
        <f ca="1"/>
        <v/>
      </c>
      <c r="AB642">
        <f ca="1"/>
        <v>-38991000</v>
      </c>
      <c r="AC642">
        <f ca="1"/>
        <v>31000</v>
      </c>
      <c r="AD642">
        <f ca="1"/>
        <v>31530682</v>
      </c>
      <c r="AE642">
        <f ca="1"/>
        <v>34133000</v>
      </c>
      <c r="AF642" t="str">
        <f ca="1"/>
        <v/>
      </c>
      <c r="AG642" t="str">
        <f ca="1"/>
        <v/>
      </c>
      <c r="AH642">
        <f ca="1"/>
        <v>-21765000</v>
      </c>
      <c r="AI642">
        <f ca="1"/>
        <v>30812000</v>
      </c>
      <c r="AJ642">
        <f ca="1"/>
        <v>55898000</v>
      </c>
      <c r="AK642">
        <f ca="1"/>
        <v>1040000</v>
      </c>
      <c r="AL642">
        <f ca="1"/>
        <v>-23384000</v>
      </c>
      <c r="AM642" t="str">
        <f ca="1"/>
        <v/>
      </c>
      <c r="AN642" t="str">
        <f ca="1"/>
        <v/>
      </c>
      <c r="AO642">
        <f ca="1"/>
        <v>-814000</v>
      </c>
      <c r="AP642">
        <f ca="1"/>
        <v>2836000</v>
      </c>
      <c r="AQ642">
        <f ca="1"/>
        <v>1492000</v>
      </c>
      <c r="AR642" t="str">
        <f ca="1"/>
        <v/>
      </c>
      <c r="AS642">
        <f ca="1"/>
        <v>-1359000</v>
      </c>
      <c r="AT642">
        <f ca="1"/>
        <v>76254000</v>
      </c>
      <c r="AU642" t="str">
        <f ca="1"/>
        <v/>
      </c>
      <c r="AV642" t="str">
        <f ca="1"/>
        <v/>
      </c>
      <c r="AW642">
        <f ca="1"/>
        <v>-1.06</v>
      </c>
      <c r="AX642" t="str">
        <f ca="1"/>
        <v/>
      </c>
      <c r="AY642" t="str">
        <f ca="1"/>
        <v/>
      </c>
      <c r="AZ642" t="str">
        <f ca="1"/>
        <v/>
      </c>
      <c r="BA642" t="str">
        <f ca="1"/>
        <v/>
      </c>
      <c r="BB642" t="str">
        <f ca="1"/>
        <v/>
      </c>
      <c r="BC642" t="str">
        <f ca="1"/>
        <v/>
      </c>
      <c r="BD642" t="str">
        <f ca="1"/>
        <v/>
      </c>
      <c r="BE642" t="str">
        <f ca="1"/>
        <v/>
      </c>
      <c r="BF642" t="str">
        <f ca="1"/>
        <v/>
      </c>
      <c r="BG642" t="str">
        <f ca="1"/>
        <v/>
      </c>
      <c r="BH642" t="str">
        <f ca="1"/>
        <v/>
      </c>
      <c r="BI642" t="str">
        <f ca="1"/>
        <v/>
      </c>
      <c r="BJ642" t="str">
        <f ca="1"/>
        <v/>
      </c>
      <c r="BK642" t="str">
        <f ca="1"/>
        <v/>
      </c>
      <c r="BL642">
        <f ca="1"/>
        <v>0.56075487990169604</v>
      </c>
      <c r="BM642" t="str">
        <f ca="1"/>
        <v/>
      </c>
      <c r="BN642">
        <f ca="1"/>
        <v>2.0197919608396901</v>
      </c>
      <c r="BO642" t="str">
        <f ca="1"/>
        <v/>
      </c>
      <c r="BP642">
        <f ca="1"/>
        <v>-19.867203773584901</v>
      </c>
      <c r="BQ642">
        <f ca="1"/>
        <v>-0.44200816573416002</v>
      </c>
      <c r="BR642" t="str">
        <f ca="1"/>
        <v/>
      </c>
      <c r="BS642">
        <f ca="1"/>
        <v>-4.2194900499017101E-7</v>
      </c>
    </row>
    <row r="643" spans="1:71" x14ac:dyDescent="0.3">
      <c r="A643">
        <f ca="1"/>
        <v>1667011</v>
      </c>
      <c r="B643" t="str">
        <f ca="1"/>
        <v>Arteris, Inc.</v>
      </c>
      <c r="C643" t="str">
        <f ca="1"/>
        <v>AIP</v>
      </c>
      <c r="D643" t="str">
        <f ca="1"/>
        <v>04 Manufacturing</v>
      </c>
      <c r="E643" t="str">
        <f ca="1"/>
        <v>Semiconductors &amp; Related Devices</v>
      </c>
      <c r="F643" t="str">
        <f ca="1"/>
        <v>3674</v>
      </c>
      <c r="G643" t="str">
        <f ca="1"/>
        <v>900 E. HAMILTON AVE, SUITE 300 CAMPBELL, CA 95008</v>
      </c>
      <c r="H643">
        <f ca="1"/>
        <v>2020</v>
      </c>
      <c r="I643" t="str">
        <f ca="1"/>
        <v>FY</v>
      </c>
      <c r="J643" t="str">
        <f ca="1"/>
        <v/>
      </c>
      <c r="K643" t="str">
        <f ca="1"/>
        <v/>
      </c>
      <c r="L643" t="str">
        <f ca="1"/>
        <v/>
      </c>
      <c r="M643" t="str">
        <f ca="1"/>
        <v/>
      </c>
      <c r="N643" t="str">
        <f ca="1"/>
        <v/>
      </c>
      <c r="O643" t="str">
        <f ca="1"/>
        <v/>
      </c>
      <c r="P643" t="str">
        <f ca="1"/>
        <v/>
      </c>
      <c r="Q643" t="str">
        <f ca="1"/>
        <v/>
      </c>
      <c r="R643" t="str">
        <f ca="1"/>
        <v/>
      </c>
      <c r="S643" t="str">
        <f ca="1"/>
        <v/>
      </c>
      <c r="T643" t="str">
        <f ca="1"/>
        <v/>
      </c>
      <c r="U643" t="str">
        <f ca="1"/>
        <v/>
      </c>
      <c r="V643" t="str">
        <f ca="1"/>
        <v/>
      </c>
      <c r="W643" t="str">
        <f ca="1"/>
        <v/>
      </c>
      <c r="X643" t="str">
        <f ca="1"/>
        <v/>
      </c>
      <c r="Y643" t="str">
        <f ca="1"/>
        <v/>
      </c>
      <c r="Z643" t="str">
        <f ca="1"/>
        <v/>
      </c>
      <c r="AA643" t="str">
        <f ca="1"/>
        <v/>
      </c>
      <c r="AB643" t="str">
        <f ca="1"/>
        <v/>
      </c>
      <c r="AC643" t="str">
        <f ca="1"/>
        <v/>
      </c>
      <c r="AD643" t="str">
        <f ca="1"/>
        <v/>
      </c>
      <c r="AE643" t="str">
        <f ca="1"/>
        <v/>
      </c>
      <c r="AF643" t="str">
        <f ca="1"/>
        <v/>
      </c>
      <c r="AG643" t="str">
        <f ca="1"/>
        <v/>
      </c>
      <c r="AH643" t="str">
        <f ca="1"/>
        <v/>
      </c>
      <c r="AI643" t="str">
        <f ca="1"/>
        <v/>
      </c>
      <c r="AJ643" t="str">
        <f ca="1"/>
        <v/>
      </c>
      <c r="AK643" t="str">
        <f ca="1"/>
        <v/>
      </c>
      <c r="AL643" t="str">
        <f ca="1"/>
        <v/>
      </c>
      <c r="AM643" t="str">
        <f ca="1"/>
        <v/>
      </c>
      <c r="AN643" t="str">
        <f ca="1"/>
        <v/>
      </c>
      <c r="AO643" t="str">
        <f ca="1"/>
        <v/>
      </c>
      <c r="AP643" t="str">
        <f ca="1"/>
        <v/>
      </c>
      <c r="AQ643" t="str">
        <f ca="1"/>
        <v/>
      </c>
      <c r="AR643" t="str">
        <f ca="1"/>
        <v/>
      </c>
      <c r="AS643" t="str">
        <f ca="1"/>
        <v/>
      </c>
      <c r="AT643" t="str">
        <f ca="1"/>
        <v/>
      </c>
      <c r="AU643" t="str">
        <f ca="1"/>
        <v/>
      </c>
      <c r="AV643" t="str">
        <f ca="1"/>
        <v/>
      </c>
      <c r="AW643" t="str">
        <f ca="1"/>
        <v/>
      </c>
      <c r="AX643" t="str">
        <f ca="1"/>
        <v/>
      </c>
      <c r="AY643" t="str">
        <f ca="1"/>
        <v/>
      </c>
      <c r="AZ643" t="str">
        <f ca="1"/>
        <v/>
      </c>
      <c r="BA643" t="str">
        <f ca="1"/>
        <v/>
      </c>
      <c r="BB643" t="str">
        <f ca="1"/>
        <v/>
      </c>
      <c r="BC643" t="str">
        <f ca="1"/>
        <v/>
      </c>
      <c r="BD643" t="str">
        <f ca="1"/>
        <v/>
      </c>
      <c r="BE643" t="str">
        <f ca="1"/>
        <v/>
      </c>
      <c r="BF643" t="str">
        <f ca="1"/>
        <v/>
      </c>
      <c r="BG643" t="str">
        <f ca="1"/>
        <v/>
      </c>
      <c r="BH643" t="str">
        <f ca="1"/>
        <v/>
      </c>
      <c r="BI643" t="str">
        <f ca="1"/>
        <v/>
      </c>
      <c r="BJ643" t="str">
        <f ca="1"/>
        <v/>
      </c>
      <c r="BK643" t="str">
        <f ca="1"/>
        <v/>
      </c>
      <c r="BL643" t="str">
        <f ca="1"/>
        <v/>
      </c>
      <c r="BM643" t="str">
        <f ca="1"/>
        <v/>
      </c>
      <c r="BN643" t="str">
        <f ca="1"/>
        <v/>
      </c>
      <c r="BO643" t="str">
        <f ca="1"/>
        <v/>
      </c>
      <c r="BP643" t="str">
        <f ca="1"/>
        <v/>
      </c>
      <c r="BQ643" t="str">
        <f ca="1"/>
        <v/>
      </c>
      <c r="BR643" t="str">
        <f ca="1"/>
        <v/>
      </c>
      <c r="BS643" t="str">
        <f ca="1"/>
        <v/>
      </c>
    </row>
    <row r="644" spans="1:71" x14ac:dyDescent="0.3">
      <c r="A644">
        <f ca="1"/>
        <v>1667011</v>
      </c>
      <c r="B644" t="str">
        <f ca="1"/>
        <v>Arteris, Inc.</v>
      </c>
      <c r="C644" t="str">
        <f ca="1"/>
        <v>AIP</v>
      </c>
      <c r="D644" t="str">
        <f ca="1"/>
        <v>04 Manufacturing</v>
      </c>
      <c r="E644" t="str">
        <f ca="1"/>
        <v>Semiconductors &amp; Related Devices</v>
      </c>
      <c r="F644" t="str">
        <f ca="1"/>
        <v>3674</v>
      </c>
      <c r="G644" t="str">
        <f ca="1"/>
        <v>900 E. HAMILTON AVE, SUITE 300 CAMPBELL, CA 95008</v>
      </c>
      <c r="H644">
        <f ca="1"/>
        <v>2019</v>
      </c>
      <c r="I644" t="str">
        <f ca="1"/>
        <v>FY</v>
      </c>
      <c r="J644" t="str">
        <f ca="1"/>
        <v/>
      </c>
      <c r="K644" t="str">
        <f ca="1"/>
        <v/>
      </c>
      <c r="L644" t="str">
        <f ca="1"/>
        <v/>
      </c>
      <c r="M644" t="str">
        <f ca="1"/>
        <v/>
      </c>
      <c r="N644" t="str">
        <f ca="1"/>
        <v/>
      </c>
      <c r="O644" t="str">
        <f ca="1"/>
        <v/>
      </c>
      <c r="P644" t="str">
        <f ca="1"/>
        <v/>
      </c>
      <c r="Q644" t="str">
        <f ca="1"/>
        <v/>
      </c>
      <c r="R644" t="str">
        <f ca="1"/>
        <v/>
      </c>
      <c r="S644" t="str">
        <f ca="1"/>
        <v/>
      </c>
      <c r="T644" t="str">
        <f ca="1"/>
        <v/>
      </c>
      <c r="U644" t="str">
        <f ca="1"/>
        <v/>
      </c>
      <c r="V644" t="str">
        <f ca="1"/>
        <v/>
      </c>
      <c r="W644" t="str">
        <f ca="1"/>
        <v/>
      </c>
      <c r="X644" t="str">
        <f ca="1"/>
        <v/>
      </c>
      <c r="Y644" t="str">
        <f ca="1"/>
        <v/>
      </c>
      <c r="Z644" t="str">
        <f ca="1"/>
        <v/>
      </c>
      <c r="AA644" t="str">
        <f ca="1"/>
        <v/>
      </c>
      <c r="AB644" t="str">
        <f ca="1"/>
        <v/>
      </c>
      <c r="AC644" t="str">
        <f ca="1"/>
        <v/>
      </c>
      <c r="AD644" t="str">
        <f ca="1"/>
        <v/>
      </c>
      <c r="AE644" t="str">
        <f ca="1"/>
        <v/>
      </c>
      <c r="AF644" t="str">
        <f ca="1"/>
        <v/>
      </c>
      <c r="AG644" t="str">
        <f ca="1"/>
        <v/>
      </c>
      <c r="AH644" t="str">
        <f ca="1"/>
        <v/>
      </c>
      <c r="AI644" t="str">
        <f ca="1"/>
        <v/>
      </c>
      <c r="AJ644" t="str">
        <f ca="1"/>
        <v/>
      </c>
      <c r="AK644" t="str">
        <f ca="1"/>
        <v/>
      </c>
      <c r="AL644" t="str">
        <f ca="1"/>
        <v/>
      </c>
      <c r="AM644" t="str">
        <f ca="1"/>
        <v/>
      </c>
      <c r="AN644" t="str">
        <f ca="1"/>
        <v/>
      </c>
      <c r="AO644" t="str">
        <f ca="1"/>
        <v/>
      </c>
      <c r="AP644" t="str">
        <f ca="1"/>
        <v/>
      </c>
      <c r="AQ644" t="str">
        <f ca="1"/>
        <v/>
      </c>
      <c r="AR644" t="str">
        <f ca="1"/>
        <v/>
      </c>
      <c r="AS644" t="str">
        <f ca="1"/>
        <v/>
      </c>
      <c r="AT644" t="str">
        <f ca="1"/>
        <v/>
      </c>
      <c r="AU644" t="str">
        <f ca="1"/>
        <v/>
      </c>
      <c r="AV644" t="str">
        <f ca="1"/>
        <v/>
      </c>
      <c r="AW644" t="str">
        <f ca="1"/>
        <v/>
      </c>
      <c r="AX644" t="str">
        <f ca="1"/>
        <v/>
      </c>
      <c r="AY644" t="str">
        <f ca="1"/>
        <v/>
      </c>
      <c r="AZ644" t="str">
        <f ca="1"/>
        <v/>
      </c>
      <c r="BA644" t="str">
        <f ca="1"/>
        <v/>
      </c>
      <c r="BB644" t="str">
        <f ca="1"/>
        <v/>
      </c>
      <c r="BC644" t="str">
        <f ca="1"/>
        <v/>
      </c>
      <c r="BD644" t="str">
        <f ca="1"/>
        <v/>
      </c>
      <c r="BE644" t="str">
        <f ca="1"/>
        <v/>
      </c>
      <c r="BF644" t="str">
        <f ca="1"/>
        <v/>
      </c>
      <c r="BG644" t="str">
        <f ca="1"/>
        <v/>
      </c>
      <c r="BH644" t="str">
        <f ca="1"/>
        <v/>
      </c>
      <c r="BI644" t="str">
        <f ca="1"/>
        <v/>
      </c>
      <c r="BJ644" t="str">
        <f ca="1"/>
        <v/>
      </c>
      <c r="BK644" t="str">
        <f ca="1"/>
        <v/>
      </c>
      <c r="BL644" t="str">
        <f ca="1"/>
        <v/>
      </c>
      <c r="BM644" t="str">
        <f ca="1"/>
        <v/>
      </c>
      <c r="BN644" t="str">
        <f ca="1"/>
        <v/>
      </c>
      <c r="BO644" t="str">
        <f ca="1"/>
        <v/>
      </c>
      <c r="BP644" t="str">
        <f ca="1"/>
        <v/>
      </c>
      <c r="BQ644" t="str">
        <f ca="1"/>
        <v/>
      </c>
      <c r="BR644" t="str">
        <f ca="1"/>
        <v/>
      </c>
      <c r="BS644" t="str">
        <f ca="1"/>
        <v/>
      </c>
    </row>
    <row r="645" spans="1:71" x14ac:dyDescent="0.3">
      <c r="A645">
        <f ca="1"/>
        <v>1667011</v>
      </c>
      <c r="B645" t="str">
        <f ca="1"/>
        <v>Arteris, Inc.</v>
      </c>
      <c r="C645" t="str">
        <f ca="1"/>
        <v>AIP</v>
      </c>
      <c r="D645" t="str">
        <f ca="1"/>
        <v>04 Manufacturing</v>
      </c>
      <c r="E645" t="str">
        <f ca="1"/>
        <v>Semiconductors &amp; Related Devices</v>
      </c>
      <c r="F645" t="str">
        <f ca="1"/>
        <v>3674</v>
      </c>
      <c r="G645" t="str">
        <f ca="1"/>
        <v>900 E. HAMILTON AVE, SUITE 300 CAMPBELL, CA 95008</v>
      </c>
      <c r="H645">
        <f ca="1"/>
        <v>2018</v>
      </c>
      <c r="I645" t="str">
        <f ca="1"/>
        <v>FY</v>
      </c>
      <c r="J645" t="str">
        <f ca="1"/>
        <v/>
      </c>
      <c r="K645" t="str">
        <f ca="1"/>
        <v/>
      </c>
      <c r="L645" t="str">
        <f ca="1"/>
        <v/>
      </c>
      <c r="M645" t="str">
        <f ca="1"/>
        <v/>
      </c>
      <c r="N645" t="str">
        <f ca="1"/>
        <v/>
      </c>
      <c r="O645" t="str">
        <f ca="1"/>
        <v/>
      </c>
      <c r="P645" t="str">
        <f ca="1"/>
        <v/>
      </c>
      <c r="Q645" t="str">
        <f ca="1"/>
        <v/>
      </c>
      <c r="R645" t="str">
        <f ca="1"/>
        <v/>
      </c>
      <c r="S645" t="str">
        <f ca="1"/>
        <v/>
      </c>
      <c r="T645" t="str">
        <f ca="1"/>
        <v/>
      </c>
      <c r="U645" t="str">
        <f ca="1"/>
        <v/>
      </c>
      <c r="V645" t="str">
        <f ca="1"/>
        <v/>
      </c>
      <c r="W645" t="str">
        <f ca="1"/>
        <v/>
      </c>
      <c r="X645" t="str">
        <f ca="1"/>
        <v/>
      </c>
      <c r="Y645" t="str">
        <f ca="1"/>
        <v/>
      </c>
      <c r="Z645" t="str">
        <f ca="1"/>
        <v/>
      </c>
      <c r="AA645" t="str">
        <f ca="1"/>
        <v/>
      </c>
      <c r="AB645" t="str">
        <f ca="1"/>
        <v/>
      </c>
      <c r="AC645" t="str">
        <f ca="1"/>
        <v/>
      </c>
      <c r="AD645" t="str">
        <f ca="1"/>
        <v/>
      </c>
      <c r="AE645" t="str">
        <f ca="1"/>
        <v/>
      </c>
      <c r="AF645" t="str">
        <f ca="1"/>
        <v/>
      </c>
      <c r="AG645" t="str">
        <f ca="1"/>
        <v/>
      </c>
      <c r="AH645" t="str">
        <f ca="1"/>
        <v/>
      </c>
      <c r="AI645" t="str">
        <f ca="1"/>
        <v/>
      </c>
      <c r="AJ645" t="str">
        <f ca="1"/>
        <v/>
      </c>
      <c r="AK645" t="str">
        <f ca="1"/>
        <v/>
      </c>
      <c r="AL645" t="str">
        <f ca="1"/>
        <v/>
      </c>
      <c r="AM645" t="str">
        <f ca="1"/>
        <v/>
      </c>
      <c r="AN645" t="str">
        <f ca="1"/>
        <v/>
      </c>
      <c r="AO645" t="str">
        <f ca="1"/>
        <v/>
      </c>
      <c r="AP645" t="str">
        <f ca="1"/>
        <v/>
      </c>
      <c r="AQ645" t="str">
        <f ca="1"/>
        <v/>
      </c>
      <c r="AR645" t="str">
        <f ca="1"/>
        <v/>
      </c>
      <c r="AS645" t="str">
        <f ca="1"/>
        <v/>
      </c>
      <c r="AT645" t="str">
        <f ca="1"/>
        <v/>
      </c>
      <c r="AU645" t="str">
        <f ca="1"/>
        <v/>
      </c>
      <c r="AV645" t="str">
        <f ca="1"/>
        <v/>
      </c>
      <c r="AW645" t="str">
        <f ca="1"/>
        <v/>
      </c>
      <c r="AX645" t="str">
        <f ca="1"/>
        <v/>
      </c>
      <c r="AY645" t="str">
        <f ca="1"/>
        <v/>
      </c>
      <c r="AZ645" t="str">
        <f ca="1"/>
        <v/>
      </c>
      <c r="BA645" t="str">
        <f ca="1"/>
        <v/>
      </c>
      <c r="BB645" t="str">
        <f ca="1"/>
        <v/>
      </c>
      <c r="BC645" t="str">
        <f ca="1"/>
        <v/>
      </c>
      <c r="BD645" t="str">
        <f ca="1"/>
        <v/>
      </c>
      <c r="BE645" t="str">
        <f ca="1"/>
        <v/>
      </c>
      <c r="BF645" t="str">
        <f ca="1"/>
        <v/>
      </c>
      <c r="BG645" t="str">
        <f ca="1"/>
        <v/>
      </c>
      <c r="BH645" t="str">
        <f ca="1"/>
        <v/>
      </c>
      <c r="BI645" t="str">
        <f ca="1"/>
        <v/>
      </c>
      <c r="BJ645" t="str">
        <f ca="1"/>
        <v/>
      </c>
      <c r="BK645" t="str">
        <f ca="1"/>
        <v/>
      </c>
      <c r="BL645" t="str">
        <f ca="1"/>
        <v/>
      </c>
      <c r="BM645" t="str">
        <f ca="1"/>
        <v/>
      </c>
      <c r="BN645" t="str">
        <f ca="1"/>
        <v/>
      </c>
      <c r="BO645" t="str">
        <f ca="1"/>
        <v/>
      </c>
      <c r="BP645" t="str">
        <f ca="1"/>
        <v/>
      </c>
      <c r="BQ645" t="str">
        <f ca="1"/>
        <v/>
      </c>
      <c r="BR645" t="str">
        <f ca="1"/>
        <v/>
      </c>
      <c r="BS645" t="str">
        <f ca="1"/>
        <v/>
      </c>
    </row>
    <row r="646" spans="1:71" x14ac:dyDescent="0.3">
      <c r="A646">
        <f ca="1"/>
        <v>1667011</v>
      </c>
      <c r="B646" t="str">
        <f ca="1"/>
        <v>Arteris, Inc.</v>
      </c>
      <c r="C646" t="str">
        <f ca="1"/>
        <v>AIP</v>
      </c>
      <c r="D646" t="str">
        <f ca="1"/>
        <v>04 Manufacturing</v>
      </c>
      <c r="E646" t="str">
        <f ca="1"/>
        <v>Semiconductors &amp; Related Devices</v>
      </c>
      <c r="F646" t="str">
        <f ca="1"/>
        <v>3674</v>
      </c>
      <c r="G646" t="str">
        <f ca="1"/>
        <v>900 E. HAMILTON AVE, SUITE 300 CAMPBELL, CA 95008</v>
      </c>
      <c r="H646">
        <f ca="1"/>
        <v>2017</v>
      </c>
      <c r="I646" t="str">
        <f ca="1"/>
        <v>FY</v>
      </c>
      <c r="J646" t="str">
        <f ca="1"/>
        <v/>
      </c>
      <c r="K646" t="str">
        <f ca="1"/>
        <v/>
      </c>
      <c r="L646" t="str">
        <f ca="1"/>
        <v/>
      </c>
      <c r="M646" t="str">
        <f ca="1"/>
        <v/>
      </c>
      <c r="N646" t="str">
        <f ca="1"/>
        <v/>
      </c>
      <c r="O646" t="str">
        <f ca="1"/>
        <v/>
      </c>
      <c r="P646" t="str">
        <f ca="1"/>
        <v/>
      </c>
      <c r="Q646" t="str">
        <f ca="1"/>
        <v/>
      </c>
      <c r="R646" t="str">
        <f ca="1"/>
        <v/>
      </c>
      <c r="S646" t="str">
        <f ca="1"/>
        <v/>
      </c>
      <c r="T646" t="str">
        <f ca="1"/>
        <v/>
      </c>
      <c r="U646" t="str">
        <f ca="1"/>
        <v/>
      </c>
      <c r="V646" t="str">
        <f ca="1"/>
        <v/>
      </c>
      <c r="W646" t="str">
        <f ca="1"/>
        <v/>
      </c>
      <c r="X646" t="str">
        <f ca="1"/>
        <v/>
      </c>
      <c r="Y646" t="str">
        <f ca="1"/>
        <v/>
      </c>
      <c r="Z646" t="str">
        <f ca="1"/>
        <v/>
      </c>
      <c r="AA646" t="str">
        <f ca="1"/>
        <v/>
      </c>
      <c r="AB646" t="str">
        <f ca="1"/>
        <v/>
      </c>
      <c r="AC646" t="str">
        <f ca="1"/>
        <v/>
      </c>
      <c r="AD646" t="str">
        <f ca="1"/>
        <v/>
      </c>
      <c r="AE646" t="str">
        <f ca="1"/>
        <v/>
      </c>
      <c r="AF646" t="str">
        <f ca="1"/>
        <v/>
      </c>
      <c r="AG646" t="str">
        <f ca="1"/>
        <v/>
      </c>
      <c r="AH646" t="str">
        <f ca="1"/>
        <v/>
      </c>
      <c r="AI646" t="str">
        <f ca="1"/>
        <v/>
      </c>
      <c r="AJ646" t="str">
        <f ca="1"/>
        <v/>
      </c>
      <c r="AK646" t="str">
        <f ca="1"/>
        <v/>
      </c>
      <c r="AL646" t="str">
        <f ca="1"/>
        <v/>
      </c>
      <c r="AM646" t="str">
        <f ca="1"/>
        <v/>
      </c>
      <c r="AN646" t="str">
        <f ca="1"/>
        <v/>
      </c>
      <c r="AO646" t="str">
        <f ca="1"/>
        <v/>
      </c>
      <c r="AP646" t="str">
        <f ca="1"/>
        <v/>
      </c>
      <c r="AQ646" t="str">
        <f ca="1"/>
        <v/>
      </c>
      <c r="AR646" t="str">
        <f ca="1"/>
        <v/>
      </c>
      <c r="AS646" t="str">
        <f ca="1"/>
        <v/>
      </c>
      <c r="AT646" t="str">
        <f ca="1"/>
        <v/>
      </c>
      <c r="AU646" t="str">
        <f ca="1"/>
        <v/>
      </c>
      <c r="AV646" t="str">
        <f ca="1"/>
        <v/>
      </c>
      <c r="AW646" t="str">
        <f ca="1"/>
        <v/>
      </c>
      <c r="AX646" t="str">
        <f ca="1"/>
        <v/>
      </c>
      <c r="AY646" t="str">
        <f ca="1"/>
        <v/>
      </c>
      <c r="AZ646" t="str">
        <f ca="1"/>
        <v/>
      </c>
      <c r="BA646" t="str">
        <f ca="1"/>
        <v/>
      </c>
      <c r="BB646" t="str">
        <f ca="1"/>
        <v/>
      </c>
      <c r="BC646" t="str">
        <f ca="1"/>
        <v/>
      </c>
      <c r="BD646" t="str">
        <f ca="1"/>
        <v/>
      </c>
      <c r="BE646" t="str">
        <f ca="1"/>
        <v/>
      </c>
      <c r="BF646" t="str">
        <f ca="1"/>
        <v/>
      </c>
      <c r="BG646" t="str">
        <f ca="1"/>
        <v/>
      </c>
      <c r="BH646" t="str">
        <f ca="1"/>
        <v/>
      </c>
      <c r="BI646" t="str">
        <f ca="1"/>
        <v/>
      </c>
      <c r="BJ646" t="str">
        <f ca="1"/>
        <v/>
      </c>
      <c r="BK646" t="str">
        <f ca="1"/>
        <v/>
      </c>
      <c r="BL646" t="str">
        <f ca="1"/>
        <v/>
      </c>
      <c r="BM646" t="str">
        <f ca="1"/>
        <v/>
      </c>
      <c r="BN646" t="str">
        <f ca="1"/>
        <v/>
      </c>
      <c r="BO646" t="str">
        <f ca="1"/>
        <v/>
      </c>
      <c r="BP646" t="str">
        <f ca="1"/>
        <v/>
      </c>
      <c r="BQ646" t="str">
        <f ca="1"/>
        <v/>
      </c>
      <c r="BR646" t="str">
        <f ca="1"/>
        <v/>
      </c>
      <c r="BS646" t="str">
        <f ca="1"/>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0F315-A0AD-425D-B8AA-C9C82F55A847}">
  <dimension ref="A1:L50"/>
  <sheetViews>
    <sheetView zoomScaleNormal="100" workbookViewId="0">
      <selection activeCell="D22" sqref="D22"/>
    </sheetView>
  </sheetViews>
  <sheetFormatPr defaultRowHeight="14.4" x14ac:dyDescent="0.3"/>
  <cols>
    <col min="2" max="2" width="31.21875" customWidth="1"/>
    <col min="3" max="3" width="21.6640625" customWidth="1"/>
    <col min="4" max="4" width="18.6640625" customWidth="1"/>
    <col min="5" max="5" width="8.88671875" customWidth="1"/>
    <col min="6" max="6" width="24.33203125" customWidth="1"/>
    <col min="7" max="7" width="11.21875" customWidth="1"/>
    <col min="8" max="8" width="19.33203125" customWidth="1"/>
    <col min="9" max="9" width="21" customWidth="1"/>
    <col min="10" max="10" width="15" customWidth="1"/>
    <col min="11" max="11" width="35.5546875" customWidth="1"/>
    <col min="12" max="12" width="18.33203125" customWidth="1"/>
  </cols>
  <sheetData>
    <row r="1" spans="1:12" ht="15" thickBot="1" x14ac:dyDescent="0.35">
      <c r="A1" s="148" t="b">
        <v>1</v>
      </c>
    </row>
    <row r="2" spans="1:12" ht="15" thickBot="1" x14ac:dyDescent="0.35">
      <c r="B2" s="97" t="s">
        <v>3526</v>
      </c>
      <c r="C2" s="96" t="str" cm="1">
        <f t="array" aca="1" ref="C2" ca="1">_FV('Company Analysis'!B4,"Ticker symbol",TRUE)</f>
        <v>NVDA</v>
      </c>
      <c r="E2" s="92"/>
      <c r="F2" s="89" t="s">
        <v>4950</v>
      </c>
      <c r="G2" s="90" t="s">
        <v>4949</v>
      </c>
      <c r="H2" s="90" t="str">
        <f ca="1">C2</f>
        <v>NVDA</v>
      </c>
      <c r="I2" s="90" t="s">
        <v>4944</v>
      </c>
      <c r="J2" s="91" t="s">
        <v>4945</v>
      </c>
    </row>
    <row r="3" spans="1:12" x14ac:dyDescent="0.3">
      <c r="B3" s="97" t="s">
        <v>4947</v>
      </c>
      <c r="C3" s="96">
        <v>2025</v>
      </c>
      <c r="E3" s="109" t="s">
        <v>4951</v>
      </c>
      <c r="F3" s="136" t="s">
        <v>3569</v>
      </c>
      <c r="G3" s="133"/>
      <c r="H3" s="141">
        <f ca="1">'Finances Pull'!C2</f>
        <v>215938000000</v>
      </c>
      <c r="I3" s="127" t="str">
        <f ca="1">IF(H3="","",ROUND((H3/'Finances Pull'!D2),2)&amp;"x")</f>
        <v>1x</v>
      </c>
      <c r="J3" s="128">
        <f ca="1">IF(H3="","",IF(H3&gt;MAX('Finances Pull'!E2:N2),1,IF(H3&lt;MIN('Finances Pull'!E2:N2),0,PERCENTRANK('Finances Pull'!E2:N2,H3))))</f>
        <v>1</v>
      </c>
    </row>
    <row r="4" spans="1:12" x14ac:dyDescent="0.3">
      <c r="E4" s="110"/>
      <c r="F4" s="112"/>
      <c r="G4" s="113"/>
      <c r="H4" s="142"/>
      <c r="I4" s="105"/>
      <c r="J4" s="107"/>
    </row>
    <row r="5" spans="1:12" x14ac:dyDescent="0.3">
      <c r="B5" s="11" t="s">
        <v>4943</v>
      </c>
      <c r="E5" s="110"/>
      <c r="F5" s="137" t="s">
        <v>3575</v>
      </c>
      <c r="G5" s="134"/>
      <c r="H5" s="143">
        <f ca="1">'Finances Pull'!C3</f>
        <v>120067000000</v>
      </c>
      <c r="I5" s="116" t="str">
        <f ca="1">IF(H5="","",ROUND((H5/'Finances Pull'!D3),2)&amp;"x")</f>
        <v>25.8x</v>
      </c>
      <c r="J5" s="118">
        <f ca="1">IF(H5="","",IF(H5&gt;MAX('Finances Pull'!E3:N3),1,IF(H5&lt;MIN('Finances Pull'!E3:N3),0,PERCENTRANK('Finances Pull'!E3:N3,H5))))</f>
        <v>1</v>
      </c>
    </row>
    <row r="6" spans="1:12" x14ac:dyDescent="0.3">
      <c r="A6" s="93"/>
      <c r="B6" s="94" t="s">
        <v>4940</v>
      </c>
      <c r="C6" s="94"/>
      <c r="E6" s="110"/>
      <c r="F6" s="138"/>
      <c r="G6" s="135"/>
      <c r="H6" s="144"/>
      <c r="I6" s="117"/>
      <c r="J6" s="119"/>
    </row>
    <row r="7" spans="1:12" x14ac:dyDescent="0.3">
      <c r="A7" s="85">
        <v>11</v>
      </c>
      <c r="B7" t="s">
        <v>3548</v>
      </c>
      <c r="C7" s="83" cm="1">
        <f t="array" aca="1" ref="C7" ca="1">IFERROR(_xlfn._xlws.FILTER(INDEX(_xlfn.ANCHORARRAY('Finances Pull'!$A$26),_xlfn.SEQUENCE(ROWS(_xlfn.ANCHORARRAY('Finances Pull'!$A$26)),1,1,1),A7),(INDEX(_xlfn.ANCHORARRAY('Finances Pull'!$A$26),_xlfn.SEQUENCE(ROWS(_xlfn.ANCHORARRAY('Finances Pull'!$A$26)),1,1,1),3)='Financial Analysis'!$C$2)*(INDEX(_xlfn.ANCHORARRAY('Finances Pull'!$A$26),_xlfn.SEQUENCE(ROWS(_xlfn.ANCHORARRAY('Finances Pull'!$A$26)),1,1,1),8)='Financial Analysis'!C$3),""),"")</f>
        <v>111601000000</v>
      </c>
      <c r="D7" s="83"/>
      <c r="E7" s="110"/>
      <c r="F7" s="125" t="s">
        <v>3589</v>
      </c>
      <c r="G7" s="113"/>
      <c r="H7" s="142">
        <f ca="1">'Finances Pull'!C4</f>
        <v>34075000000</v>
      </c>
      <c r="I7" s="105" t="str">
        <f ca="1">IF(H7="","",ROUND((H7/'Finances Pull'!D4),2)&amp;"x")</f>
        <v>10.24x</v>
      </c>
      <c r="J7" s="107">
        <f ca="1">IF(H7="","",IF(H7&gt;MAX('Finances Pull'!E4:N4),1,IF(H7&lt;MIN('Finances Pull'!E4:N4),0,PERCENTRANK('Finances Pull'!E4:N4,H7))))</f>
        <v>1</v>
      </c>
      <c r="L7" s="88"/>
    </row>
    <row r="8" spans="1:12" x14ac:dyDescent="0.3">
      <c r="A8" s="85">
        <v>12</v>
      </c>
      <c r="B8" t="s">
        <v>3549</v>
      </c>
      <c r="C8" s="83" cm="1">
        <f t="array" aca="1" ref="C8" ca="1">IFERROR(_xlfn._xlws.FILTER(INDEX(_xlfn.ANCHORARRAY('Finances Pull'!$A$26),_xlfn.SEQUENCE(ROWS(_xlfn.ANCHORARRAY('Finances Pull'!$A$26)),1,1,1),A8),(INDEX(_xlfn.ANCHORARRAY('Finances Pull'!$A$26),_xlfn.SEQUENCE(ROWS(_xlfn.ANCHORARRAY('Finances Pull'!$A$26)),1,1,1),3)='Financial Analysis'!$C$2)*(INDEX(_xlfn.ANCHORARRAY('Finances Pull'!$A$26),_xlfn.SEQUENCE(ROWS(_xlfn.ANCHORARRAY('Finances Pull'!$A$26)),1,1,1),8)='Financial Analysis'!C$3),""),"")</f>
        <v>80126000000</v>
      </c>
      <c r="D8" s="83"/>
      <c r="E8" s="110"/>
      <c r="F8" s="125"/>
      <c r="G8" s="113"/>
      <c r="H8" s="142"/>
      <c r="I8" s="105"/>
      <c r="J8" s="107"/>
      <c r="K8" s="87"/>
      <c r="L8" s="88"/>
    </row>
    <row r="9" spans="1:12" x14ac:dyDescent="0.3">
      <c r="A9" s="85">
        <v>13</v>
      </c>
      <c r="B9" t="s">
        <v>3550</v>
      </c>
      <c r="C9" s="83" cm="1">
        <f t="array" aca="1" ref="C9" ca="1">IFERROR(_xlfn._xlws.FILTER(INDEX(_xlfn.ANCHORARRAY('Finances Pull'!$A$26),_xlfn.SEQUENCE(ROWS(_xlfn.ANCHORARRAY('Finances Pull'!$A$26)),1,1,1),A9),(INDEX(_xlfn.ANCHORARRAY('Finances Pull'!$A$26),_xlfn.SEQUENCE(ROWS(_xlfn.ANCHORARRAY('Finances Pull'!$A$26)),1,1,1),3)='Financial Analysis'!$C$2)*(INDEX(_xlfn.ANCHORARRAY('Finances Pull'!$A$26),_xlfn.SEQUENCE(ROWS(_xlfn.ANCHORARRAY('Finances Pull'!$A$26)),1,1,1),8)='Financial Analysis'!C$3),""),"")</f>
        <v>8589000000</v>
      </c>
      <c r="D9" s="83"/>
      <c r="E9" s="110"/>
      <c r="F9" s="122" t="s">
        <v>3590</v>
      </c>
      <c r="G9" s="134"/>
      <c r="H9" s="145">
        <f ca="1">'Finances Pull'!C5</f>
        <v>34075000000</v>
      </c>
      <c r="I9" s="116" t="str">
        <f ca="1">IF(H9="","",ROUND((H9/'Finances Pull'!D5),2)&amp;"x")</f>
        <v>10.24x</v>
      </c>
      <c r="J9" s="118">
        <f ca="1">IF(H9="","",IF(H9&gt;MAX('Finances Pull'!E5:N5),1,IF(H9&lt;MIN('Finances Pull'!E5:N5),0,PERCENTRANK('Finances Pull'!E5:N5,H9))))</f>
        <v>1</v>
      </c>
      <c r="K9" s="87"/>
      <c r="L9" s="88"/>
    </row>
    <row r="10" spans="1:12" x14ac:dyDescent="0.3">
      <c r="A10" s="85">
        <v>14</v>
      </c>
      <c r="B10" t="s">
        <v>3551</v>
      </c>
      <c r="C10" s="83" cm="1">
        <f t="array" aca="1" ref="C10" ca="1">IFERROR(_xlfn._xlws.FILTER(INDEX(_xlfn.ANCHORARRAY('Finances Pull'!$A$26),_xlfn.SEQUENCE(ROWS(_xlfn.ANCHORARRAY('Finances Pull'!$A$26)),1,1,1),A10),(INDEX(_xlfn.ANCHORARRAY('Finances Pull'!$A$26),_xlfn.SEQUENCE(ROWS(_xlfn.ANCHORARRAY('Finances Pull'!$A$26)),1,1,1),3)='Financial Analysis'!$C$2)*(INDEX(_xlfn.ANCHORARRAY('Finances Pull'!$A$26),_xlfn.SEQUENCE(ROWS(_xlfn.ANCHORARRAY('Finances Pull'!$A$26)),1,1,1),8)='Financial Analysis'!C$3),""),"")</f>
        <v>23065000000</v>
      </c>
      <c r="D10" s="83"/>
      <c r="E10" s="110"/>
      <c r="F10" s="123"/>
      <c r="G10" s="135"/>
      <c r="H10" s="146"/>
      <c r="I10" s="117"/>
      <c r="J10" s="119"/>
      <c r="K10" s="87"/>
      <c r="L10" s="88"/>
    </row>
    <row r="11" spans="1:12" x14ac:dyDescent="0.3">
      <c r="A11" s="85">
        <v>15</v>
      </c>
      <c r="B11" t="s">
        <v>3552</v>
      </c>
      <c r="C11" s="83" cm="1">
        <f t="array" aca="1" ref="C11" ca="1">IFERROR(_xlfn._xlws.FILTER(INDEX(_xlfn.ANCHORARRAY('Finances Pull'!$A$26),_xlfn.SEQUENCE(ROWS(_xlfn.ANCHORARRAY('Finances Pull'!$A$26)),1,1,1),A11),(INDEX(_xlfn.ANCHORARRAY('Finances Pull'!$A$26),_xlfn.SEQUENCE(ROWS(_xlfn.ANCHORARRAY('Finances Pull'!$A$26)),1,1,1),3)='Financial Analysis'!$C$2)*(INDEX(_xlfn.ANCHORARRAY('Finances Pull'!$A$26),_xlfn.SEQUENCE(ROWS(_xlfn.ANCHORARRAY('Finances Pull'!$A$26)),1,1,1),8)='Financial Analysis'!C$3),""),"")</f>
        <v>10080000000</v>
      </c>
      <c r="D11" s="83"/>
      <c r="E11" s="110"/>
      <c r="F11" s="125" t="s">
        <v>3591</v>
      </c>
      <c r="G11" s="131"/>
      <c r="H11" s="103">
        <f ca="1">'Finances Pull'!C6</f>
        <v>0.55932175568760101</v>
      </c>
      <c r="I11" s="105" t="str">
        <f ca="1">IF(H11="","",ROUND((H11/'Finances Pull'!D6),2)&amp;"x")</f>
        <v>1x</v>
      </c>
      <c r="J11" s="107">
        <f ca="1">IF(H11="","",IF(H11&gt;MAX('Finances Pull'!E6:N6),1,IF(H11&lt;MIN('Finances Pull'!E6:N6),0,PERCENTRANK('Finances Pull'!E6:N6,H11))))</f>
        <v>1</v>
      </c>
      <c r="L11" s="88"/>
    </row>
    <row r="12" spans="1:12" x14ac:dyDescent="0.3">
      <c r="A12" s="85">
        <v>16</v>
      </c>
      <c r="B12" t="s">
        <v>3553</v>
      </c>
      <c r="C12" s="83" cm="1">
        <f t="array" aca="1" ref="C12" ca="1">IFERROR(_xlfn._xlws.FILTER(INDEX(_xlfn.ANCHORARRAY('Finances Pull'!$A$26),_xlfn.SEQUENCE(ROWS(_xlfn.ANCHORARRAY('Finances Pull'!$A$26)),1,1,1),A12),(INDEX(_xlfn.ANCHORARRAY('Finances Pull'!$A$26),_xlfn.SEQUENCE(ROWS(_xlfn.ANCHORARRAY('Finances Pull'!$A$26)),1,1,1),3)='Financial Analysis'!$C$2)*(INDEX(_xlfn.ANCHORARRAY('Finances Pull'!$A$26),_xlfn.SEQUENCE(ROWS(_xlfn.ANCHORARRAY('Finances Pull'!$A$26)),1,1,1),8)='Financial Analysis'!C$3),""),"")</f>
        <v>6283000000</v>
      </c>
      <c r="D12" s="83"/>
      <c r="E12" s="110"/>
      <c r="F12" s="125"/>
      <c r="G12" s="131"/>
      <c r="H12" s="103"/>
      <c r="I12" s="105"/>
      <c r="J12" s="107"/>
      <c r="L12" s="88"/>
    </row>
    <row r="13" spans="1:12" x14ac:dyDescent="0.3">
      <c r="A13" s="85">
        <v>17</v>
      </c>
      <c r="B13" t="s">
        <v>3554</v>
      </c>
      <c r="C13" s="83" cm="1">
        <f t="array" aca="1" ref="C13" ca="1">IFERROR(_xlfn._xlws.FILTER(INDEX(_xlfn.ANCHORARRAY('Finances Pull'!$A$26),_xlfn.SEQUENCE(ROWS(_xlfn.ANCHORARRAY('Finances Pull'!$A$26)),1,1,1),A13),(INDEX(_xlfn.ANCHORARRAY('Finances Pull'!$A$26),_xlfn.SEQUENCE(ROWS(_xlfn.ANCHORARRAY('Finances Pull'!$A$26)),1,1,1),3)='Financial Analysis'!$C$2)*(INDEX(_xlfn.ANCHORARRAY('Finances Pull'!$A$26),_xlfn.SEQUENCE(ROWS(_xlfn.ANCHORARRAY('Finances Pull'!$A$26)),1,1,1),8)='Financial Analysis'!C$3),""),"")</f>
        <v>6283000000</v>
      </c>
      <c r="D13" s="83"/>
      <c r="E13" s="110"/>
      <c r="F13" s="122" t="s">
        <v>3592</v>
      </c>
      <c r="G13" s="129"/>
      <c r="H13" s="114">
        <f ca="1">'Finances Pull'!C7</f>
        <v>0.47568283488779201</v>
      </c>
      <c r="I13" s="116" t="str">
        <f ca="1">IF(H13="","",ROUND((H13/'Finances Pull'!D7),2)&amp;"x")</f>
        <v>1x</v>
      </c>
      <c r="J13" s="118">
        <f ca="1">IF(H13="","",IF(H13&gt;MAX('Finances Pull'!E7:N7),1,IF(H13&lt;MIN('Finances Pull'!E7:N7),0,PERCENTRANK('Finances Pull'!E7:N7,H13))))</f>
        <v>1</v>
      </c>
      <c r="L13" s="88"/>
    </row>
    <row r="14" spans="1:12" x14ac:dyDescent="0.3">
      <c r="A14" s="85">
        <v>18</v>
      </c>
      <c r="B14" t="s">
        <v>3555</v>
      </c>
      <c r="C14" s="83" cm="1">
        <f t="array" aca="1" ref="C14" ca="1">IFERROR(_xlfn._xlws.FILTER(INDEX(_xlfn.ANCHORARRAY('Finances Pull'!$A$26),_xlfn.SEQUENCE(ROWS(_xlfn.ANCHORARRAY('Finances Pull'!$A$26)),1,1,1),A14),(INDEX(_xlfn.ANCHORARRAY('Finances Pull'!$A$26),_xlfn.SEQUENCE(ROWS(_xlfn.ANCHORARRAY('Finances Pull'!$A$26)),1,1,1),3)='Financial Analysis'!$C$2)*(INDEX(_xlfn.ANCHORARRAY('Finances Pull'!$A$26),_xlfn.SEQUENCE(ROWS(_xlfn.ANCHORARRAY('Finances Pull'!$A$26)),1,1,1),8)='Financial Analysis'!C$3),""),"")</f>
        <v>807000000</v>
      </c>
      <c r="D14" s="83"/>
      <c r="E14" s="110"/>
      <c r="F14" s="123"/>
      <c r="G14" s="130"/>
      <c r="H14" s="115"/>
      <c r="I14" s="117"/>
      <c r="J14" s="119"/>
    </row>
    <row r="15" spans="1:12" x14ac:dyDescent="0.3">
      <c r="A15" s="85">
        <v>19</v>
      </c>
      <c r="B15" t="s">
        <v>3556</v>
      </c>
      <c r="C15" s="83" cm="1">
        <f t="array" aca="1" ref="C15" ca="1">IFERROR(_xlfn._xlws.FILTER(INDEX(_xlfn.ANCHORARRAY('Finances Pull'!$A$26),_xlfn.SEQUENCE(ROWS(_xlfn.ANCHORARRAY('Finances Pull'!$A$26)),1,1,1),A15),(INDEX(_xlfn.ANCHORARRAY('Finances Pull'!$A$26),_xlfn.SEQUENCE(ROWS(_xlfn.ANCHORARRAY('Finances Pull'!$A$26)),1,1,1),3)='Financial Analysis'!$C$2)*(INDEX(_xlfn.ANCHORARRAY('Finances Pull'!$A$26),_xlfn.SEQUENCE(ROWS(_xlfn.ANCHORARRAY('Finances Pull'!$A$26)),1,1,1),8)='Financial Analysis'!C$3),""),"")</f>
        <v>5188000000</v>
      </c>
      <c r="D15" s="83"/>
      <c r="E15" s="110"/>
      <c r="F15" s="125" t="s">
        <v>3593</v>
      </c>
      <c r="G15" s="131"/>
      <c r="H15" s="103">
        <f ca="1">'Finances Pull'!C8</f>
        <v>0.44770258129648299</v>
      </c>
      <c r="I15" s="105" t="str">
        <f ca="1">IF(H15="","",ROUND((H15/'Finances Pull'!D8),2)&amp;"x")</f>
        <v>1x</v>
      </c>
      <c r="J15" s="107">
        <f ca="1">IF(H15="","",IF(H15&gt;MAX('Finances Pull'!E8:N8),1,IF(H15&lt;MIN('Finances Pull'!E8:N8),0,PERCENTRANK('Finances Pull'!E8:N8,H15))))</f>
        <v>1</v>
      </c>
    </row>
    <row r="16" spans="1:12" x14ac:dyDescent="0.3">
      <c r="A16" s="85">
        <v>20</v>
      </c>
      <c r="B16" t="s">
        <v>3557</v>
      </c>
      <c r="C16" s="83" cm="1">
        <f t="array" aca="1" ref="C16" ca="1">IFERROR(_xlfn._xlws.FILTER(INDEX(_xlfn.ANCHORARRAY('Finances Pull'!$A$26),_xlfn.SEQUENCE(ROWS(_xlfn.ANCHORARRAY('Finances Pull'!$A$26)),1,1,1),A16),(INDEX(_xlfn.ANCHORARRAY('Finances Pull'!$A$26),_xlfn.SEQUENCE(ROWS(_xlfn.ANCHORARRAY('Finances Pull'!$A$26)),1,1,1),3)='Financial Analysis'!$C$2)*(INDEX(_xlfn.ANCHORARRAY('Finances Pull'!$A$26),_xlfn.SEQUENCE(ROWS(_xlfn.ANCHORARRAY('Finances Pull'!$A$26)),1,1,1),8)='Financial Analysis'!C$3),""),"")</f>
        <v>32274000000</v>
      </c>
      <c r="D16" s="83"/>
      <c r="E16" s="110"/>
      <c r="F16" s="125"/>
      <c r="G16" s="131"/>
      <c r="H16" s="103"/>
      <c r="I16" s="105"/>
      <c r="J16" s="107"/>
    </row>
    <row r="17" spans="1:12" x14ac:dyDescent="0.3">
      <c r="A17" s="85">
        <v>21</v>
      </c>
      <c r="B17" t="s">
        <v>3558</v>
      </c>
      <c r="C17" s="83" cm="1">
        <f t="array" aca="1" ref="C17" ca="1">IFERROR(_xlfn._xlws.FILTER(INDEX(_xlfn.ANCHORARRAY('Finances Pull'!$A$26),_xlfn.SEQUENCE(ROWS(_xlfn.ANCHORARRAY('Finances Pull'!$A$26)),1,1,1),A17),(INDEX(_xlfn.ANCHORARRAY('Finances Pull'!$A$26),_xlfn.SEQUENCE(ROWS(_xlfn.ANCHORARRAY('Finances Pull'!$A$26)),1,1,1),3)='Financial Analysis'!$C$2)*(INDEX(_xlfn.ANCHORARRAY('Finances Pull'!$A$26),_xlfn.SEQUENCE(ROWS(_xlfn.ANCHORARRAY('Finances Pull'!$A$26)),1,1,1),8)='Financial Analysis'!C$3),""),"")</f>
        <v>18047000000</v>
      </c>
      <c r="D17" s="83"/>
      <c r="E17" s="110"/>
      <c r="F17" s="122" t="s">
        <v>3594</v>
      </c>
      <c r="G17" s="129"/>
      <c r="H17" s="114">
        <f ca="1">'Finances Pull'!C9</f>
        <v>0.71068084357547101</v>
      </c>
      <c r="I17" s="116" t="str">
        <f ca="1">IF(H17="","",ROUND((H17/'Finances Pull'!D9),2)&amp;"x")</f>
        <v>1x</v>
      </c>
      <c r="J17" s="118">
        <f ca="1">IF(H17="","",IF(H17&gt;MAX('Finances Pull'!E9:N9),1,IF(H17&lt;MIN('Finances Pull'!E9:N9),0,PERCENTRANK('Finances Pull'!E9:N9,H17))))</f>
        <v>1</v>
      </c>
    </row>
    <row r="18" spans="1:12" x14ac:dyDescent="0.3">
      <c r="A18" s="85">
        <v>22</v>
      </c>
      <c r="B18" t="s">
        <v>3559</v>
      </c>
      <c r="C18" s="83" cm="1">
        <f t="array" aca="1" ref="C18" ca="1">IFERROR(_xlfn._xlws.FILTER(INDEX(_xlfn.ANCHORARRAY('Finances Pull'!$A$26),_xlfn.SEQUENCE(ROWS(_xlfn.ANCHORARRAY('Finances Pull'!$A$26)),1,1,1),A18),(INDEX(_xlfn.ANCHORARRAY('Finances Pull'!$A$26),_xlfn.SEQUENCE(ROWS(_xlfn.ANCHORARRAY('Finances Pull'!$A$26)),1,1,1),3)='Financial Analysis'!$C$2)*(INDEX(_xlfn.ANCHORARRAY('Finances Pull'!$A$26),_xlfn.SEQUENCE(ROWS(_xlfn.ANCHORARRAY('Finances Pull'!$A$26)),1,1,1),8)='Financial Analysis'!C$3),""),"")</f>
        <v>6310000000</v>
      </c>
      <c r="D18" s="83"/>
      <c r="E18" s="110"/>
      <c r="F18" s="123"/>
      <c r="G18" s="130"/>
      <c r="H18" s="115"/>
      <c r="I18" s="117"/>
      <c r="J18" s="119"/>
    </row>
    <row r="19" spans="1:12" x14ac:dyDescent="0.3">
      <c r="A19" s="85">
        <v>23</v>
      </c>
      <c r="B19" t="s">
        <v>3560</v>
      </c>
      <c r="C19" s="83" t="str" cm="1">
        <f t="array" aca="1" ref="C19" ca="1">IFERROR(_xlfn._xlws.FILTER(INDEX(_xlfn.ANCHORARRAY('Finances Pull'!$A$26),_xlfn.SEQUENCE(ROWS(_xlfn.ANCHORARRAY('Finances Pull'!$A$26)),1,1,1),A19),(INDEX(_xlfn.ANCHORARRAY('Finances Pull'!$A$26),_xlfn.SEQUENCE(ROWS(_xlfn.ANCHORARRAY('Finances Pull'!$A$26)),1,1,1),3)='Financial Analysis'!$C$2)*(INDEX(_xlfn.ANCHORARRAY('Finances Pull'!$A$26),_xlfn.SEQUENCE(ROWS(_xlfn.ANCHORARRAY('Finances Pull'!$A$26)),1,1,1),8)='Financial Analysis'!C$3),""),"")</f>
        <v/>
      </c>
      <c r="D19" s="83"/>
      <c r="E19" s="110"/>
      <c r="F19" s="125" t="s">
        <v>3595</v>
      </c>
      <c r="G19" s="131"/>
      <c r="H19" s="103">
        <f ca="1">'Finances Pull'!C10</f>
        <v>3.9688085633516499</v>
      </c>
      <c r="I19" s="105" t="str">
        <f ca="1">IF(H19="","",ROUND((H19/'Finances Pull'!D10),2)&amp;"x")</f>
        <v>1.93x</v>
      </c>
      <c r="J19" s="107">
        <f ca="1">IF(H19="","",IF(H19&gt;MAX('Finances Pull'!E10:N10),1,IF(H19&lt;MIN('Finances Pull'!E10:N10),0,PERCENTRANK('Finances Pull'!E10:N10,H19))))</f>
        <v>0.185</v>
      </c>
    </row>
    <row r="20" spans="1:12" x14ac:dyDescent="0.3">
      <c r="A20" s="85">
        <v>24</v>
      </c>
      <c r="B20" t="s">
        <v>3561</v>
      </c>
      <c r="C20" s="83" cm="1">
        <f t="array" aca="1" ref="C20" ca="1">IFERROR(_xlfn._xlws.FILTER(INDEX(_xlfn.ANCHORARRAY('Finances Pull'!$A$26),_xlfn.SEQUENCE(ROWS(_xlfn.ANCHORARRAY('Finances Pull'!$A$26)),1,1,1),A20),(INDEX(_xlfn.ANCHORARRAY('Finances Pull'!$A$26),_xlfn.SEQUENCE(ROWS(_xlfn.ANCHORARRAY('Finances Pull'!$A$26)),1,1,1),3)='Financial Analysis'!$C$2)*(INDEX(_xlfn.ANCHORARRAY('Finances Pull'!$A$26),_xlfn.SEQUENCE(ROWS(_xlfn.ANCHORARRAY('Finances Pull'!$A$26)),1,1,1),8)='Financial Analysis'!C$3),""),"")</f>
        <v>0</v>
      </c>
      <c r="D20" s="83"/>
      <c r="E20" s="110"/>
      <c r="F20" s="125"/>
      <c r="G20" s="131"/>
      <c r="H20" s="103"/>
      <c r="I20" s="105"/>
      <c r="J20" s="107"/>
    </row>
    <row r="21" spans="1:12" x14ac:dyDescent="0.3">
      <c r="A21" s="85">
        <v>25</v>
      </c>
      <c r="B21" t="s">
        <v>3562</v>
      </c>
      <c r="C21" s="83" cm="1">
        <f t="array" aca="1" ref="C21" ca="1">IFERROR(_xlfn._xlws.FILTER(INDEX(_xlfn.ANCHORARRAY('Finances Pull'!$A$26),_xlfn.SEQUENCE(ROWS(_xlfn.ANCHORARRAY('Finances Pull'!$A$26)),1,1,1),A21),(INDEX(_xlfn.ANCHORARRAY('Finances Pull'!$A$26),_xlfn.SEQUENCE(ROWS(_xlfn.ANCHORARRAY('Finances Pull'!$A$26)),1,1,1),3)='Financial Analysis'!$C$2)*(INDEX(_xlfn.ANCHORARRAY('Finances Pull'!$A$26),_xlfn.SEQUENCE(ROWS(_xlfn.ANCHORARRAY('Finances Pull'!$A$26)),1,1,1),8)='Financial Analysis'!C$3),""),"")</f>
        <v>8463000000</v>
      </c>
      <c r="D21" s="83"/>
      <c r="E21" s="110"/>
      <c r="F21" s="122" t="s">
        <v>3596</v>
      </c>
      <c r="G21" s="129"/>
      <c r="H21" s="114">
        <f ca="1">'Finances Pull'!C11</f>
        <v>1.0441724733200199</v>
      </c>
      <c r="I21" s="116" t="str">
        <f ca="1">IF(H21="","",ROUND((H21/'Finances Pull'!D11),2)&amp;"x")</f>
        <v>1x</v>
      </c>
      <c r="J21" s="118">
        <f ca="1">IF(H21="","",IF(H21&gt;MAX('Finances Pull'!E11:N11),1,IF(H21&lt;MIN('Finances Pull'!E11:N11),0,PERCENTRANK('Finances Pull'!E11:N11,H21))))</f>
        <v>1</v>
      </c>
    </row>
    <row r="22" spans="1:12" ht="15" thickBot="1" x14ac:dyDescent="0.35">
      <c r="A22" s="85">
        <v>26</v>
      </c>
      <c r="B22" t="s">
        <v>3563</v>
      </c>
      <c r="C22" s="83" cm="1">
        <f t="array" aca="1" ref="C22" ca="1">IFERROR(_xlfn._xlws.FILTER(INDEX(_xlfn.ANCHORARRAY('Finances Pull'!$A$26),_xlfn.SEQUENCE(ROWS(_xlfn.ANCHORARRAY('Finances Pull'!$A$26)),1,1,1),A22),(INDEX(_xlfn.ANCHORARRAY('Finances Pull'!$A$26),_xlfn.SEQUENCE(ROWS(_xlfn.ANCHORARRAY('Finances Pull'!$A$26)),1,1,1),3)='Financial Analysis'!$C$2)*(INDEX(_xlfn.ANCHORARRAY('Finances Pull'!$A$26),_xlfn.SEQUENCE(ROWS(_xlfn.ANCHORARRAY('Finances Pull'!$A$26)),1,1,1),8)='Financial Analysis'!C$3),""),"")</f>
        <v>79327000000</v>
      </c>
      <c r="D22" s="83"/>
      <c r="E22" s="111"/>
      <c r="F22" s="139"/>
      <c r="G22" s="132"/>
      <c r="H22" s="104"/>
      <c r="I22" s="106"/>
      <c r="J22" s="108"/>
    </row>
    <row r="23" spans="1:12" x14ac:dyDescent="0.3">
      <c r="A23" s="85">
        <v>27</v>
      </c>
      <c r="B23" t="s">
        <v>3564</v>
      </c>
      <c r="C23" s="83" t="str" cm="1">
        <f t="array" aca="1" ref="C23" ca="1">IFERROR(_xlfn._xlws.FILTER(INDEX(_xlfn.ANCHORARRAY('Finances Pull'!$A$26),_xlfn.SEQUENCE(ROWS(_xlfn.ANCHORARRAY('Finances Pull'!$A$26)),1,1,1),A23),(INDEX(_xlfn.ANCHORARRAY('Finances Pull'!$A$26),_xlfn.SEQUENCE(ROWS(_xlfn.ANCHORARRAY('Finances Pull'!$A$26)),1,1,1),3)='Financial Analysis'!$C$2)*(INDEX(_xlfn.ANCHORARRAY('Finances Pull'!$A$26),_xlfn.SEQUENCE(ROWS(_xlfn.ANCHORARRAY('Finances Pull'!$A$26)),1,1,1),8)='Financial Analysis'!C$3),""),"")</f>
        <v/>
      </c>
      <c r="D23" s="83"/>
      <c r="E23" s="109" t="s">
        <v>4952</v>
      </c>
      <c r="F23" s="124" t="s">
        <v>3597</v>
      </c>
      <c r="G23" s="140"/>
      <c r="H23" s="126">
        <f ca="1">'Finances Pull'!C12</f>
        <v>-0.24186572071613099</v>
      </c>
      <c r="I23" s="127" t="str">
        <f ca="1">IF(H23="","",ROUND((H23/'Finances Pull'!D12),2)&amp;"x")</f>
        <v>1x</v>
      </c>
      <c r="J23" s="128">
        <f ca="1">IF(H23="","",IF(H23&gt;MAX('Finances Pull'!E12:N12),1,IF(H23&lt;MIN('Finances Pull'!E12:N12),0,PERCENTRANK('Finances Pull'!E12:N12,H23))))</f>
        <v>0</v>
      </c>
    </row>
    <row r="24" spans="1:12" x14ac:dyDescent="0.3">
      <c r="A24" s="85">
        <v>28</v>
      </c>
      <c r="B24" t="s">
        <v>3565</v>
      </c>
      <c r="C24" s="83" cm="1">
        <f t="array" aca="1" ref="C24" ca="1">IFERROR(_xlfn._xlws.FILTER(INDEX(_xlfn.ANCHORARRAY('Finances Pull'!$A$26),_xlfn.SEQUENCE(ROWS(_xlfn.ANCHORARRAY('Finances Pull'!$A$26)),1,1,1),A24),(INDEX(_xlfn.ANCHORARRAY('Finances Pull'!$A$26),_xlfn.SEQUENCE(ROWS(_xlfn.ANCHORARRAY('Finances Pull'!$A$26)),1,1,1),3)='Financial Analysis'!$C$2)*(INDEX(_xlfn.ANCHORARRAY('Finances Pull'!$A$26),_xlfn.SEQUENCE(ROWS(_xlfn.ANCHORARRAY('Finances Pull'!$A$26)),1,1,1),8)='Financial Analysis'!C$3),""),"")</f>
        <v>68038000000</v>
      </c>
      <c r="D24" s="83"/>
      <c r="E24" s="110"/>
      <c r="F24" s="125"/>
      <c r="G24" s="131"/>
      <c r="H24" s="103"/>
      <c r="I24" s="105"/>
      <c r="J24" s="107"/>
    </row>
    <row r="25" spans="1:12" x14ac:dyDescent="0.3">
      <c r="A25" s="85">
        <v>29</v>
      </c>
      <c r="B25" t="s">
        <v>3566</v>
      </c>
      <c r="C25" s="83" cm="1">
        <f t="array" aca="1" ref="C25" ca="1">IFERROR(_xlfn._xlws.FILTER(INDEX(_xlfn.ANCHORARRAY('Finances Pull'!$A$26),_xlfn.SEQUENCE(ROWS(_xlfn.ANCHORARRAY('Finances Pull'!$A$26)),1,1,1),A25),(INDEX(_xlfn.ANCHORARRAY('Finances Pull'!$A$26),_xlfn.SEQUENCE(ROWS(_xlfn.ANCHORARRAY('Finances Pull'!$A$26)),1,1,1),3)='Financial Analysis'!$C$2)*(INDEX(_xlfn.ANCHORARRAY('Finances Pull'!$A$26),_xlfn.SEQUENCE(ROWS(_xlfn.ANCHORARRAY('Finances Pull'!$A$26)),1,1,1),8)='Financial Analysis'!C$3),""),"")</f>
        <v>24000000</v>
      </c>
      <c r="D25" s="83"/>
      <c r="E25" s="110"/>
      <c r="F25" s="122" t="s">
        <v>3598</v>
      </c>
      <c r="G25" s="129"/>
      <c r="H25" s="114">
        <f ca="1">'Finances Pull'!C13</f>
        <v>2.7980253591308599E-2</v>
      </c>
      <c r="I25" s="116" t="str">
        <f ca="1">IF(H25="","",ROUND((H25/'Finances Pull'!D13),2)&amp;"x")</f>
        <v>1x</v>
      </c>
      <c r="J25" s="118">
        <f ca="1">IF(H25="","",IF(H25&gt;MAX('Finances Pull'!E13:N13),1,IF(H25&lt;MIN('Finances Pull'!E13:N13),0,PERCENTRANK('Finances Pull'!E13:N13,H25))))</f>
        <v>1</v>
      </c>
    </row>
    <row r="26" spans="1:12" x14ac:dyDescent="0.3">
      <c r="A26" s="85">
        <v>30</v>
      </c>
      <c r="B26" t="s">
        <v>3567</v>
      </c>
      <c r="C26" s="83" cm="1">
        <f t="array" aca="1" ref="C26" ca="1">IFERROR(_xlfn._xlws.FILTER(INDEX(_xlfn.ANCHORARRAY('Finances Pull'!$A$26),_xlfn.SEQUENCE(ROWS(_xlfn.ANCHORARRAY('Finances Pull'!$A$26)),1,1,1),A26),(INDEX(_xlfn.ANCHORARRAY('Finances Pull'!$A$26),_xlfn.SEQUENCE(ROWS(_xlfn.ANCHORARRAY('Finances Pull'!$A$26)),1,1,1),3)='Financial Analysis'!$C$2)*(INDEX(_xlfn.ANCHORARRAY('Finances Pull'!$A$26),_xlfn.SEQUENCE(ROWS(_xlfn.ANCHORARRAY('Finances Pull'!$A$26)),1,1,1),8)='Financial Analysis'!C$3),""),"")</f>
        <v>24477000000</v>
      </c>
      <c r="D26" s="83"/>
      <c r="E26" s="110"/>
      <c r="F26" s="123"/>
      <c r="G26" s="130"/>
      <c r="H26" s="115"/>
      <c r="I26" s="117"/>
      <c r="J26" s="119"/>
      <c r="L26" s="88"/>
    </row>
    <row r="27" spans="1:12" x14ac:dyDescent="0.3">
      <c r="A27" s="94"/>
      <c r="B27" s="94" t="s">
        <v>4941</v>
      </c>
      <c r="C27" s="94"/>
      <c r="E27" s="110"/>
      <c r="F27" s="125" t="s">
        <v>3599</v>
      </c>
      <c r="G27" s="131"/>
      <c r="H27" s="103">
        <f ca="1">'Finances Pull'!C14</f>
        <v>17.0006620324396</v>
      </c>
      <c r="I27" s="105" t="str">
        <f ca="1">IF(H27="","",ROUND((H27/'Finances Pull'!D14),2)&amp;"x")</f>
        <v>1x</v>
      </c>
      <c r="J27" s="107">
        <f ca="1">IF(H27="","",IF(H27&gt;MAX('Finances Pull'!E14:N14),1,IF(H27&lt;MIN('Finances Pull'!E14:N14),0,PERCENTRANK('Finances Pull'!E14:N14,H27))))</f>
        <v>1</v>
      </c>
      <c r="L27" s="88"/>
    </row>
    <row r="28" spans="1:12" x14ac:dyDescent="0.3">
      <c r="A28" s="85">
        <v>31</v>
      </c>
      <c r="B28" t="s">
        <v>3568</v>
      </c>
      <c r="C28" s="83" cm="1">
        <f t="array" aca="1" ref="C28" ca="1">IFERROR(_xlfn._xlws.FILTER(INDEX(_xlfn.ANCHORARRAY('Finances Pull'!$A$26),_xlfn.SEQUENCE(ROWS(_xlfn.ANCHORARRAY('Finances Pull'!$A$26)),1,1,1),A28),(INDEX(_xlfn.ANCHORARRAY('Finances Pull'!$A$26),_xlfn.SEQUENCE(ROWS(_xlfn.ANCHORARRAY('Finances Pull'!$A$26)),1,1,1),3)='Financial Analysis'!$C$2)*(INDEX(_xlfn.ANCHORARRAY('Finances Pull'!$A$26),_xlfn.SEQUENCE(ROWS(_xlfn.ANCHORARRAY('Finances Pull'!$A$26)),1,1,1),8)='Financial Analysis'!C$3),""),"")</f>
        <v>97858000000</v>
      </c>
      <c r="D28" s="83"/>
      <c r="E28" s="110"/>
      <c r="F28" s="125"/>
      <c r="G28" s="131"/>
      <c r="H28" s="103"/>
      <c r="I28" s="105"/>
      <c r="J28" s="107"/>
      <c r="L28" s="88"/>
    </row>
    <row r="29" spans="1:12" x14ac:dyDescent="0.3">
      <c r="A29" s="85">
        <v>32</v>
      </c>
      <c r="B29" t="s">
        <v>3569</v>
      </c>
      <c r="C29" s="83" cm="1">
        <f t="array" aca="1" ref="C29" ca="1">IFERROR(_xlfn._xlws.FILTER(INDEX(_xlfn.ANCHORARRAY('Finances Pull'!$A$26),_xlfn.SEQUENCE(ROWS(_xlfn.ANCHORARRAY('Finances Pull'!$A$26)),1,1,1),A29),(INDEX(_xlfn.ANCHORARRAY('Finances Pull'!$A$26),_xlfn.SEQUENCE(ROWS(_xlfn.ANCHORARRAY('Finances Pull'!$A$26)),1,1,1),3)='Financial Analysis'!$C$2)*(INDEX(_xlfn.ANCHORARRAY('Finances Pull'!$A$26),_xlfn.SEQUENCE(ROWS(_xlfn.ANCHORARRAY('Finances Pull'!$A$26)),1,1,1),8)='Financial Analysis'!C$3),""),"")</f>
        <v>130497000000</v>
      </c>
      <c r="D29" s="83"/>
      <c r="E29" s="110"/>
      <c r="F29" s="122" t="s">
        <v>3600</v>
      </c>
      <c r="G29" s="129"/>
      <c r="H29" s="114">
        <f ca="1">'Finances Pull'!C15</f>
        <v>8.5658846520760598E-2</v>
      </c>
      <c r="I29" s="116" t="str">
        <f ca="1">IF(H29="","",ROUND((H29/'Finances Pull'!D15),2)&amp;"x")</f>
        <v>1x</v>
      </c>
      <c r="J29" s="118">
        <f ca="1">IF(H29="","",IF(H29&gt;MAX('Finances Pull'!E15:N15),1,IF(H29&lt;MIN('Finances Pull'!E15:N15),0,PERCENTRANK('Finances Pull'!E15:N15,H29))))</f>
        <v>1</v>
      </c>
      <c r="L29" s="88"/>
    </row>
    <row r="30" spans="1:12" ht="15" thickBot="1" x14ac:dyDescent="0.35">
      <c r="A30" s="85">
        <v>33</v>
      </c>
      <c r="B30" t="s">
        <v>3570</v>
      </c>
      <c r="C30" s="83" cm="1">
        <f t="array" aca="1" ref="C30" ca="1">IFERROR(_xlfn._xlws.FILTER(INDEX(_xlfn.ANCHORARRAY('Finances Pull'!$A$26),_xlfn.SEQUENCE(ROWS(_xlfn.ANCHORARRAY('Finances Pull'!$A$26)),1,1,1),A30),(INDEX(_xlfn.ANCHORARRAY('Finances Pull'!$A$26),_xlfn.SEQUENCE(ROWS(_xlfn.ANCHORARRAY('Finances Pull'!$A$26)),1,1,1),3)='Financial Analysis'!$C$2)*(INDEX(_xlfn.ANCHORARRAY('Finances Pull'!$A$26),_xlfn.SEQUENCE(ROWS(_xlfn.ANCHORARRAY('Finances Pull'!$A$26)),1,1,1),8)='Financial Analysis'!C$3),""),"")</f>
        <v>32639000000</v>
      </c>
      <c r="D30" s="83"/>
      <c r="E30" s="111"/>
      <c r="F30" s="139"/>
      <c r="G30" s="132"/>
      <c r="H30" s="104"/>
      <c r="I30" s="106"/>
      <c r="J30" s="108"/>
      <c r="L30" s="88"/>
    </row>
    <row r="31" spans="1:12" x14ac:dyDescent="0.3">
      <c r="A31" s="85">
        <v>34</v>
      </c>
      <c r="B31" t="s">
        <v>3571</v>
      </c>
      <c r="C31" s="83" cm="1">
        <f t="array" aca="1" ref="C31" ca="1">IFERROR(_xlfn._xlws.FILTER(INDEX(_xlfn.ANCHORARRAY('Finances Pull'!$A$26),_xlfn.SEQUENCE(ROWS(_xlfn.ANCHORARRAY('Finances Pull'!$A$26)),1,1,1),A31),(INDEX(_xlfn.ANCHORARRAY('Finances Pull'!$A$26),_xlfn.SEQUENCE(ROWS(_xlfn.ANCHORARRAY('Finances Pull'!$A$26)),1,1,1),3)='Financial Analysis'!$C$2)*(INDEX(_xlfn.ANCHORARRAY('Finances Pull'!$A$26),_xlfn.SEQUENCE(ROWS(_xlfn.ANCHORARRAY('Finances Pull'!$A$26)),1,1,1),8)='Financial Analysis'!C$3),""),"")</f>
        <v>81453000000</v>
      </c>
      <c r="D31" s="83"/>
      <c r="E31" s="109" t="s">
        <v>4953</v>
      </c>
      <c r="F31" s="124" t="s">
        <v>3601</v>
      </c>
      <c r="G31" s="140"/>
      <c r="H31" s="126">
        <f ca="1">'Finances Pull'!C16</f>
        <v>0.23940658501085599</v>
      </c>
      <c r="I31" s="127" t="str">
        <f ca="1">IF(H31="","",ROUND((H31/'Finances Pull'!D16),2)&amp;"x")</f>
        <v>0.9x</v>
      </c>
      <c r="J31" s="128">
        <f ca="1">IF(H31="","",IF(H31&gt;MAX('Finances Pull'!E16:N16),1,IF(H31&lt;MIN('Finances Pull'!E16:N16),0,PERCENTRANK('Finances Pull'!E16:N16,H31))))</f>
        <v>8.5999999999999993E-2</v>
      </c>
      <c r="L31" s="88"/>
    </row>
    <row r="32" spans="1:12" x14ac:dyDescent="0.3">
      <c r="A32" s="85">
        <v>35</v>
      </c>
      <c r="B32" t="s">
        <v>3572</v>
      </c>
      <c r="C32" s="83" cm="1">
        <f t="array" aca="1" ref="C32" ca="1">IFERROR(_xlfn._xlws.FILTER(INDEX(_xlfn.ANCHORARRAY('Finances Pull'!$A$26),_xlfn.SEQUENCE(ROWS(_xlfn.ANCHORARRAY('Finances Pull'!$A$26)),1,1,1),A32),(INDEX(_xlfn.ANCHORARRAY('Finances Pull'!$A$26),_xlfn.SEQUENCE(ROWS(_xlfn.ANCHORARRAY('Finances Pull'!$A$26)),1,1,1),3)='Financial Analysis'!$C$2)*(INDEX(_xlfn.ANCHORARRAY('Finances Pull'!$A$26),_xlfn.SEQUENCE(ROWS(_xlfn.ANCHORARRAY('Finances Pull'!$A$26)),1,1,1),8)='Financial Analysis'!C$3),""),"")</f>
        <v>12914000000</v>
      </c>
      <c r="D32" s="83"/>
      <c r="E32" s="110"/>
      <c r="F32" s="125"/>
      <c r="G32" s="131"/>
      <c r="H32" s="103"/>
      <c r="I32" s="105"/>
      <c r="J32" s="107"/>
      <c r="L32" s="88"/>
    </row>
    <row r="33" spans="1:12" x14ac:dyDescent="0.3">
      <c r="A33" s="85">
        <v>36</v>
      </c>
      <c r="B33" t="s">
        <v>3573</v>
      </c>
      <c r="C33" s="83" cm="1">
        <f t="array" aca="1" ref="C33" ca="1">IFERROR(_xlfn._xlws.FILTER(INDEX(_xlfn.ANCHORARRAY('Finances Pull'!$A$26),_xlfn.SEQUENCE(ROWS(_xlfn.ANCHORARRAY('Finances Pull'!$A$26)),1,1,1),A33),(INDEX(_xlfn.ANCHORARRAY('Finances Pull'!$A$26),_xlfn.SEQUENCE(ROWS(_xlfn.ANCHORARRAY('Finances Pull'!$A$26)),1,1,1),3)='Financial Analysis'!$C$2)*(INDEX(_xlfn.ANCHORARRAY('Finances Pull'!$A$26),_xlfn.SEQUENCE(ROWS(_xlfn.ANCHORARRAY('Finances Pull'!$A$26)),1,1,1),8)='Financial Analysis'!C$3),""),"")</f>
        <v>16405000000</v>
      </c>
      <c r="D33" s="83"/>
      <c r="E33" s="110"/>
      <c r="F33" s="122" t="s">
        <v>3602</v>
      </c>
      <c r="G33" s="129"/>
      <c r="H33" s="114">
        <f ca="1">'Finances Pull'!C17</f>
        <v>132.58754863813201</v>
      </c>
      <c r="I33" s="116" t="str">
        <f ca="1">IF(H33="","",ROUND((H33/'Finances Pull'!D17),2)&amp;"x")</f>
        <v>22.87x</v>
      </c>
      <c r="J33" s="118">
        <f ca="1">IF(H33="","",IF(H33&gt;MAX('Finances Pull'!E17:N17),1,IF(H33&lt;MIN('Finances Pull'!E17:N17),0,PERCENTRANK('Finances Pull'!E17:N17,H33))))</f>
        <v>1</v>
      </c>
      <c r="L33" s="88"/>
    </row>
    <row r="34" spans="1:12" x14ac:dyDescent="0.3">
      <c r="A34" s="85">
        <v>37</v>
      </c>
      <c r="B34" t="s">
        <v>3574</v>
      </c>
      <c r="C34" s="83" cm="1">
        <f t="array" aca="1" ref="C34" ca="1">IFERROR(_xlfn._xlws.FILTER(INDEX(_xlfn.ANCHORARRAY('Finances Pull'!$A$26),_xlfn.SEQUENCE(ROWS(_xlfn.ANCHORARRAY('Finances Pull'!$A$26)),1,1,1),A34),(INDEX(_xlfn.ANCHORARRAY('Finances Pull'!$A$26),_xlfn.SEQUENCE(ROWS(_xlfn.ANCHORARRAY('Finances Pull'!$A$26)),1,1,1),3)='Financial Analysis'!$C$2)*(INDEX(_xlfn.ANCHORARRAY('Finances Pull'!$A$26),_xlfn.SEQUENCE(ROWS(_xlfn.ANCHORARRAY('Finances Pull'!$A$26)),1,1,1),8)='Financial Analysis'!C$3),""),"")</f>
        <v>11146000000</v>
      </c>
      <c r="D34" s="83"/>
      <c r="E34" s="110"/>
      <c r="F34" s="123"/>
      <c r="G34" s="130"/>
      <c r="H34" s="115"/>
      <c r="I34" s="117"/>
      <c r="J34" s="119"/>
      <c r="L34" s="88"/>
    </row>
    <row r="35" spans="1:12" x14ac:dyDescent="0.3">
      <c r="A35" s="85">
        <v>39</v>
      </c>
      <c r="B35" t="s">
        <v>3576</v>
      </c>
      <c r="C35" s="83" t="str" cm="1">
        <f t="array" aca="1" ref="C35" ca="1">IFERROR(_xlfn._xlws.FILTER(INDEX(_xlfn.ANCHORARRAY('Finances Pull'!$A$26),_xlfn.SEQUENCE(ROWS(_xlfn.ANCHORARRAY('Finances Pull'!$A$26)),1,1,1),A35),(INDEX(_xlfn.ANCHORARRAY('Finances Pull'!$A$26),_xlfn.SEQUENCE(ROWS(_xlfn.ANCHORARRAY('Finances Pull'!$A$26)),1,1,1),3)='Financial Analysis'!$C$2)*(INDEX(_xlfn.ANCHORARRAY('Finances Pull'!$A$26),_xlfn.SEQUENCE(ROWS(_xlfn.ANCHORARRAY('Finances Pull'!$A$26)),1,1,1),8)='Financial Analysis'!C$3),""),"")</f>
        <v/>
      </c>
      <c r="D35" s="83"/>
      <c r="E35" s="110"/>
      <c r="F35" s="122" t="s">
        <v>3603</v>
      </c>
      <c r="G35" s="129"/>
      <c r="H35" s="114">
        <f ca="1">'Finances Pull'!C18</f>
        <v>0.32972670459845199</v>
      </c>
      <c r="I35" s="116" t="str">
        <f ca="1">IF(H35="","",ROUND((H35/'Finances Pull'!D18),2)&amp;"x")</f>
        <v>0.42x</v>
      </c>
      <c r="J35" s="118">
        <f ca="1">IF(H35="","",IF(H35&gt;MAX('Finances Pull'!E18:N18),1,IF(H35&lt;MIN('Finances Pull'!E18:N18),0,PERCENTRANK('Finances Pull'!E18:N18,H35))))</f>
        <v>0</v>
      </c>
      <c r="L35" s="88"/>
    </row>
    <row r="36" spans="1:12" x14ac:dyDescent="0.3">
      <c r="A36" s="85">
        <v>40</v>
      </c>
      <c r="B36" t="s">
        <v>3577</v>
      </c>
      <c r="C36" s="83" t="str" cm="1">
        <f t="array" aca="1" ref="C36" ca="1">IFERROR(_xlfn._xlws.FILTER(INDEX(_xlfn.ANCHORARRAY('Finances Pull'!$A$26),_xlfn.SEQUENCE(ROWS(_xlfn.ANCHORARRAY('Finances Pull'!$A$26)),1,1,1),A36),(INDEX(_xlfn.ANCHORARRAY('Finances Pull'!$A$26),_xlfn.SEQUENCE(ROWS(_xlfn.ANCHORARRAY('Finances Pull'!$A$26)),1,1,1),3)='Financial Analysis'!$C$2)*(INDEX(_xlfn.ANCHORARRAY('Finances Pull'!$A$26),_xlfn.SEQUENCE(ROWS(_xlfn.ANCHORARRAY('Finances Pull'!$A$26)),1,1,1),8)='Financial Analysis'!C$3),""),"")</f>
        <v/>
      </c>
      <c r="D36" s="83"/>
      <c r="E36" s="110"/>
      <c r="F36" s="123"/>
      <c r="G36" s="130"/>
      <c r="H36" s="115"/>
      <c r="I36" s="117"/>
      <c r="J36" s="119"/>
      <c r="L36" s="88"/>
    </row>
    <row r="37" spans="1:12" x14ac:dyDescent="0.3">
      <c r="A37" s="85">
        <v>38</v>
      </c>
      <c r="B37" t="s">
        <v>3575</v>
      </c>
      <c r="C37" s="83" cm="1">
        <f t="array" aca="1" ref="C37" ca="1">IFERROR(_xlfn._xlws.FILTER(INDEX(_xlfn.ANCHORARRAY('Finances Pull'!$A$26),_xlfn.SEQUENCE(ROWS(_xlfn.ANCHORARRAY('Finances Pull'!$A$26)),1,1,1),A37),(INDEX(_xlfn.ANCHORARRAY('Finances Pull'!$A$26),_xlfn.SEQUENCE(ROWS(_xlfn.ANCHORARRAY('Finances Pull'!$A$26)),1,1,1),3)='Financial Analysis'!$C$2)*(INDEX(_xlfn.ANCHORARRAY('Finances Pull'!$A$26),_xlfn.SEQUENCE(ROWS(_xlfn.ANCHORARRAY('Finances Pull'!$A$26)),1,1,1),8)='Financial Analysis'!C$3),""),"")</f>
        <v>72880000000</v>
      </c>
      <c r="D37" s="83"/>
      <c r="E37" s="110"/>
      <c r="F37" s="125" t="s">
        <v>3604</v>
      </c>
      <c r="G37" s="131"/>
      <c r="H37" s="103">
        <f ca="1">'Finances Pull'!C19</f>
        <v>3.2398097192426101</v>
      </c>
      <c r="I37" s="105" t="str">
        <f ca="1">IF(H37="","",ROUND((H37/'Finances Pull'!D19),2)&amp;"x")</f>
        <v>1.78x</v>
      </c>
      <c r="J37" s="107">
        <f ca="1">IF(H37="","",IF(H37&gt;MAX('Finances Pull'!E19:N19),1,IF(H37&lt;MIN('Finances Pull'!E19:N19),0,PERCENTRANK('Finances Pull'!E19:N19,H37))))</f>
        <v>0.90700000000000003</v>
      </c>
      <c r="L37" s="88"/>
    </row>
    <row r="38" spans="1:12" ht="15" thickBot="1" x14ac:dyDescent="0.35">
      <c r="A38" s="94"/>
      <c r="B38" s="94" t="s">
        <v>4942</v>
      </c>
      <c r="C38" s="94"/>
      <c r="E38" s="111"/>
      <c r="F38" s="139"/>
      <c r="G38" s="132"/>
      <c r="H38" s="104"/>
      <c r="I38" s="106"/>
      <c r="J38" s="108"/>
      <c r="L38" s="88"/>
    </row>
    <row r="39" spans="1:12" ht="15" customHeight="1" x14ac:dyDescent="0.3">
      <c r="A39" s="85">
        <v>41</v>
      </c>
      <c r="B39" t="s">
        <v>3578</v>
      </c>
      <c r="C39" s="83" cm="1">
        <f t="array" aca="1" ref="C39" ca="1">IFERROR(_xlfn._xlws.FILTER(INDEX(_xlfn.ANCHORARRAY('Finances Pull'!$A$26),_xlfn.SEQUENCE(ROWS(_xlfn.ANCHORARRAY('Finances Pull'!$A$26)),1,1,1),A39),(INDEX(_xlfn.ANCHORARRAY('Finances Pull'!$A$26),_xlfn.SEQUENCE(ROWS(_xlfn.ANCHORARRAY('Finances Pull'!$A$26)),1,1,1),3)='Financial Analysis'!$C$2)*(INDEX(_xlfn.ANCHORARRAY('Finances Pull'!$A$26),_xlfn.SEQUENCE(ROWS(_xlfn.ANCHORARRAY('Finances Pull'!$A$26)),1,1,1),8)='Financial Analysis'!C$3),""),"")</f>
        <v>64089000000</v>
      </c>
      <c r="E39" s="110" t="s">
        <v>4954</v>
      </c>
      <c r="F39" s="112" t="s">
        <v>3586</v>
      </c>
      <c r="G39" s="113"/>
      <c r="H39" s="103">
        <f ca="1">'Finances Pull'!C24</f>
        <v>4.93</v>
      </c>
      <c r="I39" s="105" t="str">
        <f ca="1">IF(H39="","",ROUND((H39/'Finances Pull'!D24),2)&amp;"x")</f>
        <v>1.03x</v>
      </c>
      <c r="J39" s="107">
        <f ca="1">IF(H39="","",IF(H39&gt;MAX('Finances Pull'!E24:N24),1,IF(H39&lt;MIN('Finances Pull'!E24:N24),0,PERCENTRANK('Finances Pull'!E24:N24,H39))))</f>
        <v>0.504</v>
      </c>
      <c r="L39" s="88"/>
    </row>
    <row r="40" spans="1:12" x14ac:dyDescent="0.3">
      <c r="A40" s="85">
        <v>42</v>
      </c>
      <c r="B40" t="s">
        <v>3579</v>
      </c>
      <c r="C40" s="83" cm="1">
        <f t="array" aca="1" ref="C40" ca="1">IFERROR(_xlfn._xlws.FILTER(INDEX(_xlfn.ANCHORARRAY('Finances Pull'!$A$26),_xlfn.SEQUENCE(ROWS(_xlfn.ANCHORARRAY('Finances Pull'!$A$26)),1,1,1),A40),(INDEX(_xlfn.ANCHORARRAY('Finances Pull'!$A$26),_xlfn.SEQUENCE(ROWS(_xlfn.ANCHORARRAY('Finances Pull'!$A$26)),1,1,1),3)='Financial Analysis'!$C$2)*(INDEX(_xlfn.ANCHORARRAY('Finances Pull'!$A$26),_xlfn.SEQUENCE(ROWS(_xlfn.ANCHORARRAY('Finances Pull'!$A$26)),1,1,1),8)='Financial Analysis'!C$3),""),"")</f>
        <v>4278000000</v>
      </c>
      <c r="E40" s="110"/>
      <c r="F40" s="112"/>
      <c r="G40" s="113"/>
      <c r="H40" s="103"/>
      <c r="I40" s="105"/>
      <c r="J40" s="107"/>
      <c r="L40" s="88"/>
    </row>
    <row r="41" spans="1:12" ht="14.4" customHeight="1" x14ac:dyDescent="0.3">
      <c r="A41" s="85">
        <v>43</v>
      </c>
      <c r="B41" t="s">
        <v>3580</v>
      </c>
      <c r="C41" s="83" cm="1">
        <f t="array" aca="1" ref="C41" ca="1">IFERROR(_xlfn._xlws.FILTER(INDEX(_xlfn.ANCHORARRAY('Finances Pull'!$A$26),_xlfn.SEQUENCE(ROWS(_xlfn.ANCHORARRAY('Finances Pull'!$A$26)),1,1,1),A41),(INDEX(_xlfn.ANCHORARRAY('Finances Pull'!$A$26),_xlfn.SEQUENCE(ROWS(_xlfn.ANCHORARRAY('Finances Pull'!$A$26)),1,1,1),3)='Financial Analysis'!$C$2)*(INDEX(_xlfn.ANCHORARRAY('Finances Pull'!$A$26),_xlfn.SEQUENCE(ROWS(_xlfn.ANCHORARRAY('Finances Pull'!$A$26)),1,1,1),8)='Financial Analysis'!C$3),""),"")</f>
        <v>1864000000</v>
      </c>
      <c r="D41" s="83"/>
      <c r="E41" s="110"/>
      <c r="F41" s="120" t="s">
        <v>3605</v>
      </c>
      <c r="G41" s="129"/>
      <c r="H41" s="114">
        <f ca="1">'Finances Pull'!C20</f>
        <v>37.262065314401603</v>
      </c>
      <c r="I41" s="116" t="str">
        <f ca="1">IF(H41="","",ROUND((H41/'Finances Pull'!D20),2)&amp;"x")</f>
        <v>-2.06x</v>
      </c>
      <c r="J41" s="118">
        <f ca="1">IF(H41="","",IF(H41&gt;MAX('Finances Pull'!E20:N20),1,IF(H41&lt;MIN('Finances Pull'!E20:N20),0,PERCENTRANK('Finances Pull'!E20:N20,H41))))</f>
        <v>0.53800000000000003</v>
      </c>
    </row>
    <row r="42" spans="1:12" x14ac:dyDescent="0.3">
      <c r="A42" s="85">
        <v>44</v>
      </c>
      <c r="B42" t="s">
        <v>3581</v>
      </c>
      <c r="C42" s="83" cm="1">
        <f t="array" aca="1" ref="C42" ca="1">IFERROR(_xlfn._xlws.FILTER(INDEX(_xlfn.ANCHORARRAY('Finances Pull'!$A$26),_xlfn.SEQUENCE(ROWS(_xlfn.ANCHORARRAY('Finances Pull'!$A$26)),1,1,1),A42),(INDEX(_xlfn.ANCHORARRAY('Finances Pull'!$A$26),_xlfn.SEQUENCE(ROWS(_xlfn.ANCHORARRAY('Finances Pull'!$A$26)),1,1,1),3)='Financial Analysis'!$C$2)*(INDEX(_xlfn.ANCHORARRAY('Finances Pull'!$A$26),_xlfn.SEQUENCE(ROWS(_xlfn.ANCHORARRAY('Finances Pull'!$A$26)),1,1,1),8)='Financial Analysis'!C$3),""),"")</f>
        <v>3236000000</v>
      </c>
      <c r="D42" s="83"/>
      <c r="E42" s="110"/>
      <c r="F42" s="121"/>
      <c r="G42" s="130"/>
      <c r="H42" s="115"/>
      <c r="I42" s="117"/>
      <c r="J42" s="119"/>
    </row>
    <row r="43" spans="1:12" x14ac:dyDescent="0.3">
      <c r="A43" s="85">
        <v>45</v>
      </c>
      <c r="B43" t="s">
        <v>3582</v>
      </c>
      <c r="C43" s="83" cm="1">
        <f t="array" aca="1" ref="C43" ca="1">IFERROR(_xlfn._xlws.FILTER(INDEX(_xlfn.ANCHORARRAY('Finances Pull'!$A$26),_xlfn.SEQUENCE(ROWS(_xlfn.ANCHORARRAY('Finances Pull'!$A$26)),1,1,1),A43),(INDEX(_xlfn.ANCHORARRAY('Finances Pull'!$A$26),_xlfn.SEQUENCE(ROWS(_xlfn.ANCHORARRAY('Finances Pull'!$A$26)),1,1,1),3)='Financial Analysis'!$C$2)*(INDEX(_xlfn.ANCHORARRAY('Finances Pull'!$A$26),_xlfn.SEQUENCE(ROWS(_xlfn.ANCHORARRAY('Finances Pull'!$A$26)),1,1,1),8)='Financial Analysis'!C$3),""),"")</f>
        <v>-20421000000</v>
      </c>
      <c r="D43" s="83"/>
      <c r="E43" s="110"/>
      <c r="F43" s="122" t="s">
        <v>3606</v>
      </c>
      <c r="G43" s="129"/>
      <c r="H43" s="114">
        <f ca="1">'Finances Pull'!C21</f>
        <v>0.76333339690895297</v>
      </c>
      <c r="I43" s="116" t="str">
        <f ca="1">IF(H43="","",ROUND((H43/'Finances Pull'!D21),2)&amp;"x")</f>
        <v>6.6x</v>
      </c>
      <c r="J43" s="118">
        <f ca="1">IF(H43="","",IF(H43&gt;MAX('Finances Pull'!E21:N21),1,IF(H43&lt;MIN('Finances Pull'!E21:N21),0,PERCENTRANK('Finances Pull'!E21:N21,H43))))</f>
        <v>1</v>
      </c>
    </row>
    <row r="44" spans="1:12" x14ac:dyDescent="0.3">
      <c r="A44" s="85">
        <v>46</v>
      </c>
      <c r="B44" t="s">
        <v>3583</v>
      </c>
      <c r="C44" s="83" cm="1">
        <f t="array" aca="1" ref="C44" ca="1">IFERROR(_xlfn._xlws.FILTER(INDEX(_xlfn.ANCHORARRAY('Finances Pull'!$A$26),_xlfn.SEQUENCE(ROWS(_xlfn.ANCHORARRAY('Finances Pull'!$A$26)),1,1,1),A44),(INDEX(_xlfn.ANCHORARRAY('Finances Pull'!$A$26),_xlfn.SEQUENCE(ROWS(_xlfn.ANCHORARRAY('Finances Pull'!$A$26)),1,1,1),3)='Financial Analysis'!$C$2)*(INDEX(_xlfn.ANCHORARRAY('Finances Pull'!$A$26),_xlfn.SEQUENCE(ROWS(_xlfn.ANCHORARRAY('Finances Pull'!$A$26)),1,1,1),8)='Financial Analysis'!C$3),""),"")</f>
        <v>-42359000000</v>
      </c>
      <c r="D44" s="83"/>
      <c r="E44" s="110"/>
      <c r="F44" s="123"/>
      <c r="G44" s="130"/>
      <c r="H44" s="115"/>
      <c r="I44" s="117"/>
      <c r="J44" s="119"/>
    </row>
    <row r="45" spans="1:12" x14ac:dyDescent="0.3">
      <c r="A45" s="85">
        <v>47</v>
      </c>
      <c r="B45" t="s">
        <v>3584</v>
      </c>
      <c r="C45" s="83" cm="1">
        <f t="array" aca="1" ref="C45" ca="1">IFERROR(_xlfn._xlws.FILTER(INDEX(_xlfn.ANCHORARRAY('Finances Pull'!$A$26),_xlfn.SEQUENCE(ROWS(_xlfn.ANCHORARRAY('Finances Pull'!$A$26)),1,1,1),A45),(INDEX(_xlfn.ANCHORARRAY('Finances Pull'!$A$26),_xlfn.SEQUENCE(ROWS(_xlfn.ANCHORARRAY('Finances Pull'!$A$26)),1,1,1),3)='Financial Analysis'!$C$2)*(INDEX(_xlfn.ANCHORARRAY('Finances Pull'!$A$26),_xlfn.SEQUENCE(ROWS(_xlfn.ANCHORARRAY('Finances Pull'!$A$26)),1,1,1),8)='Financial Analysis'!C$3),""),"")</f>
        <v>834000000</v>
      </c>
      <c r="D45" s="83"/>
      <c r="E45" s="110"/>
      <c r="F45" s="122" t="s">
        <v>3607</v>
      </c>
      <c r="G45" s="129"/>
      <c r="H45" s="114">
        <f ca="1">'Finances Pull'!C22</f>
        <v>5302065.8209338197</v>
      </c>
      <c r="I45" s="116" t="str">
        <f ca="1">IF(H45="","",ROUND((H45/'Finances Pull'!D22),2)&amp;"x")</f>
        <v>0.47x</v>
      </c>
      <c r="J45" s="118">
        <f ca="1">IF(H45="","",IF(H45&gt;MAX('Finances Pull'!E22:N22),1,IF(H45&lt;MIN('Finances Pull'!E22:N22),0,PERCENTRANK('Finances Pull'!E22:N22,H45))))</f>
        <v>0.39500000000000002</v>
      </c>
    </row>
    <row r="46" spans="1:12" x14ac:dyDescent="0.3">
      <c r="A46" s="85">
        <v>48</v>
      </c>
      <c r="B46" t="s">
        <v>3585</v>
      </c>
      <c r="C46" s="83" cm="1">
        <f t="array" aca="1" ref="C46" ca="1">IFERROR(_xlfn._xlws.FILTER(INDEX(_xlfn.ANCHORARRAY('Finances Pull'!$A$26),_xlfn.SEQUENCE(ROWS(_xlfn.ANCHORARRAY('Finances Pull'!$A$26)),1,1,1),A46),(INDEX(_xlfn.ANCHORARRAY('Finances Pull'!$A$26),_xlfn.SEQUENCE(ROWS(_xlfn.ANCHORARRAY('Finances Pull'!$A$26)),1,1,1),3)='Financial Analysis'!$C$2)*(INDEX(_xlfn.ANCHORARRAY('Finances Pull'!$A$26),_xlfn.SEQUENCE(ROWS(_xlfn.ANCHORARRAY('Finances Pull'!$A$26)),1,1,1),8)='Financial Analysis'!C$3),""),"")</f>
        <v>834000000</v>
      </c>
      <c r="D46" s="83"/>
      <c r="E46" s="110"/>
      <c r="F46" s="123"/>
      <c r="G46" s="130"/>
      <c r="H46" s="115"/>
      <c r="I46" s="117"/>
      <c r="J46" s="119"/>
    </row>
    <row r="47" spans="1:12" x14ac:dyDescent="0.3">
      <c r="A47" s="85">
        <v>49</v>
      </c>
      <c r="B47" t="s">
        <v>3586</v>
      </c>
      <c r="C47" s="83" cm="1">
        <f t="array" aca="1" ref="C47" ca="1">IFERROR(_xlfn._xlws.FILTER(INDEX(_xlfn.ANCHORARRAY('Finances Pull'!$A$26),_xlfn.SEQUENCE(ROWS(_xlfn.ANCHORARRAY('Finances Pull'!$A$26)),1,1,1),A47),(INDEX(_xlfn.ANCHORARRAY('Finances Pull'!$A$26),_xlfn.SEQUENCE(ROWS(_xlfn.ANCHORARRAY('Finances Pull'!$A$26)),1,1,1),3)='Financial Analysis'!$C$2)*(INDEX(_xlfn.ANCHORARRAY('Finances Pull'!$A$26),_xlfn.SEQUENCE(ROWS(_xlfn.ANCHORARRAY('Finances Pull'!$A$26)),1,1,1),8)='Financial Analysis'!C$3),""),"")</f>
        <v>2.97</v>
      </c>
      <c r="D47" s="83"/>
      <c r="E47" s="110"/>
      <c r="F47" s="125" t="s">
        <v>3608</v>
      </c>
      <c r="G47" s="131"/>
      <c r="H47" s="103">
        <f ca="1">'Finances Pull'!C23</f>
        <v>5.75773093055635E-9</v>
      </c>
      <c r="I47" s="105" t="str">
        <f ca="1">IF(H47="","",ROUND((H47/'Finances Pull'!D23),2)&amp;"x")</f>
        <v>0.08x</v>
      </c>
      <c r="J47" s="107">
        <f ca="1">IF(H47="","",IF(H47&gt;MAX('Finances Pull'!E23:N23),1,IF(H47&lt;MIN('Finances Pull'!E23:N23),0,PERCENTRANK('Finances Pull'!E23:N23,H47))))</f>
        <v>0.122</v>
      </c>
    </row>
    <row r="48" spans="1:12" ht="15" thickBot="1" x14ac:dyDescent="0.35">
      <c r="A48" s="85">
        <v>51</v>
      </c>
      <c r="B48" t="s">
        <v>3588</v>
      </c>
      <c r="C48" s="83" cm="1">
        <f t="array" aca="1" ref="C48" ca="1">IFERROR(_xlfn._xlws.FILTER(INDEX(_xlfn.ANCHORARRAY('Finances Pull'!$A$26),_xlfn.SEQUENCE(ROWS(_xlfn.ANCHORARRAY('Finances Pull'!$A$26)),1,1,1),A48),(INDEX(_xlfn.ANCHORARRAY('Finances Pull'!$A$26),_xlfn.SEQUENCE(ROWS(_xlfn.ANCHORARRAY('Finances Pull'!$A$26)),1,1,1),3)='Financial Analysis'!$C$2)*(INDEX(_xlfn.ANCHORARRAY('Finances Pull'!$A$26),_xlfn.SEQUENCE(ROWS(_xlfn.ANCHORARRAY('Finances Pull'!$A$26)),1,1,1),8)='Financial Analysis'!C$3),""),"")</f>
        <v>0.62417526839697501</v>
      </c>
      <c r="D48" s="83"/>
      <c r="E48" s="111"/>
      <c r="F48" s="139"/>
      <c r="G48" s="132"/>
      <c r="H48" s="104"/>
      <c r="I48" s="106"/>
      <c r="J48" s="108"/>
    </row>
    <row r="49" spans="4:4" x14ac:dyDescent="0.3">
      <c r="D49" s="83"/>
    </row>
    <row r="50" spans="4:4" x14ac:dyDescent="0.3">
      <c r="D50" s="83"/>
    </row>
  </sheetData>
  <mergeCells count="119">
    <mergeCell ref="G7:G8"/>
    <mergeCell ref="F7:F8"/>
    <mergeCell ref="G9:G10"/>
    <mergeCell ref="G11:G12"/>
    <mergeCell ref="H3:H4"/>
    <mergeCell ref="I3:I4"/>
    <mergeCell ref="J3:J4"/>
    <mergeCell ref="H5:H6"/>
    <mergeCell ref="I5:I6"/>
    <mergeCell ref="J5:J6"/>
    <mergeCell ref="H7:H8"/>
    <mergeCell ref="I7:I8"/>
    <mergeCell ref="J7:J8"/>
    <mergeCell ref="H9:H10"/>
    <mergeCell ref="I9:I10"/>
    <mergeCell ref="G45:G46"/>
    <mergeCell ref="G47:G48"/>
    <mergeCell ref="G3:G4"/>
    <mergeCell ref="G5:G6"/>
    <mergeCell ref="F3:F4"/>
    <mergeCell ref="F5:F6"/>
    <mergeCell ref="F9:F10"/>
    <mergeCell ref="F13:F14"/>
    <mergeCell ref="F17:F18"/>
    <mergeCell ref="F21:F22"/>
    <mergeCell ref="F25:F26"/>
    <mergeCell ref="F29:F30"/>
    <mergeCell ref="F37:F38"/>
    <mergeCell ref="F43:F44"/>
    <mergeCell ref="F45:F46"/>
    <mergeCell ref="F47:F48"/>
    <mergeCell ref="G33:G34"/>
    <mergeCell ref="G35:G36"/>
    <mergeCell ref="G37:G38"/>
    <mergeCell ref="G41:G42"/>
    <mergeCell ref="G43:G44"/>
    <mergeCell ref="G23:G24"/>
    <mergeCell ref="G25:G26"/>
    <mergeCell ref="G27:G28"/>
    <mergeCell ref="H13:H14"/>
    <mergeCell ref="I13:I14"/>
    <mergeCell ref="J13:J14"/>
    <mergeCell ref="F15:F16"/>
    <mergeCell ref="H15:H16"/>
    <mergeCell ref="I15:I16"/>
    <mergeCell ref="J15:J16"/>
    <mergeCell ref="J9:J10"/>
    <mergeCell ref="H11:H12"/>
    <mergeCell ref="I11:I12"/>
    <mergeCell ref="J11:J12"/>
    <mergeCell ref="F11:F12"/>
    <mergeCell ref="G13:G14"/>
    <mergeCell ref="G15:G16"/>
    <mergeCell ref="H21:H22"/>
    <mergeCell ref="I21:I22"/>
    <mergeCell ref="J21:J22"/>
    <mergeCell ref="F23:F24"/>
    <mergeCell ref="H23:H24"/>
    <mergeCell ref="I23:I24"/>
    <mergeCell ref="J23:J24"/>
    <mergeCell ref="H17:H18"/>
    <mergeCell ref="I17:I18"/>
    <mergeCell ref="J17:J18"/>
    <mergeCell ref="F19:F20"/>
    <mergeCell ref="H19:H20"/>
    <mergeCell ref="I19:I20"/>
    <mergeCell ref="J19:J20"/>
    <mergeCell ref="G17:G18"/>
    <mergeCell ref="G19:G20"/>
    <mergeCell ref="G21:G22"/>
    <mergeCell ref="H29:H30"/>
    <mergeCell ref="I29:I30"/>
    <mergeCell ref="J29:J30"/>
    <mergeCell ref="F31:F32"/>
    <mergeCell ref="H31:H32"/>
    <mergeCell ref="I31:I32"/>
    <mergeCell ref="J31:J32"/>
    <mergeCell ref="H25:H26"/>
    <mergeCell ref="I25:I26"/>
    <mergeCell ref="J25:J26"/>
    <mergeCell ref="F27:F28"/>
    <mergeCell ref="H27:H28"/>
    <mergeCell ref="I27:I28"/>
    <mergeCell ref="J27:J28"/>
    <mergeCell ref="G29:G30"/>
    <mergeCell ref="G31:G32"/>
    <mergeCell ref="J37:J38"/>
    <mergeCell ref="H41:H42"/>
    <mergeCell ref="I41:I42"/>
    <mergeCell ref="J41:J42"/>
    <mergeCell ref="H33:H34"/>
    <mergeCell ref="I33:I34"/>
    <mergeCell ref="J33:J34"/>
    <mergeCell ref="F33:F34"/>
    <mergeCell ref="F35:F36"/>
    <mergeCell ref="H47:H48"/>
    <mergeCell ref="I47:I48"/>
    <mergeCell ref="J47:J48"/>
    <mergeCell ref="E3:E22"/>
    <mergeCell ref="E23:E30"/>
    <mergeCell ref="E31:E38"/>
    <mergeCell ref="E39:E48"/>
    <mergeCell ref="F39:F40"/>
    <mergeCell ref="G39:G40"/>
    <mergeCell ref="J39:J40"/>
    <mergeCell ref="H39:H40"/>
    <mergeCell ref="I39:I40"/>
    <mergeCell ref="H43:H44"/>
    <mergeCell ref="I43:I44"/>
    <mergeCell ref="J43:J44"/>
    <mergeCell ref="H45:H46"/>
    <mergeCell ref="I45:I46"/>
    <mergeCell ref="J45:J46"/>
    <mergeCell ref="H37:H38"/>
    <mergeCell ref="H35:H36"/>
    <mergeCell ref="I35:I36"/>
    <mergeCell ref="J35:J36"/>
    <mergeCell ref="F41:F42"/>
    <mergeCell ref="I37:I38"/>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64" id="{2A3CB351-C970-4531-BD30-1F7C2C51C9A2}">
            <x14:iconSet iconSet="3Triangles">
              <x14:cfvo type="percent">
                <xm:f>0</xm:f>
              </x14:cfvo>
              <x14:cfvo type="num">
                <xm:f>0.35</xm:f>
              </x14:cfvo>
              <x14:cfvo type="num">
                <xm:f>0.65</xm:f>
              </x14:cfvo>
            </x14:iconSet>
          </x14:cfRule>
          <xm:sqref>J9 J11 J13 J15 J17 J19 J21 J23 J25 J27 J29 J31 J33 J35 J37 J41 J43 J45 J47 J7 J5 J3</xm:sqref>
        </x14:conditionalFormatting>
        <x14:conditionalFormatting xmlns:xm="http://schemas.microsoft.com/office/excel/2006/main">
          <x14:cfRule type="iconSet" priority="1" id="{5CEC772D-3F23-4B75-8D99-330013D9FA65}">
            <x14:iconSet iconSet="3Triangles">
              <x14:cfvo type="percent">
                <xm:f>0</xm:f>
              </x14:cfvo>
              <x14:cfvo type="num">
                <xm:f>0.35</xm:f>
              </x14:cfvo>
              <x14:cfvo type="num">
                <xm:f>0.65</xm:f>
              </x14:cfvo>
            </x14:iconSet>
          </x14:cfRule>
          <xm:sqref>J39</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negative="1" xr2:uid="{3533409F-2E13-4FB9-971A-688D971E8A09}">
          <x14:colorSeries rgb="FF376092"/>
          <x14:colorNegative rgb="FFD00000"/>
          <x14:colorAxis rgb="FF000000"/>
          <x14:colorMarkers rgb="FFD00000"/>
          <x14:colorFirst rgb="FFD00000"/>
          <x14:colorLast rgb="FFD00000"/>
          <x14:colorHigh rgb="FFD00000"/>
          <x14:colorLow rgb="FFD00000"/>
          <x14:sparklines>
            <x14:sparkline>
              <xm:f>'Finances Pull'!BY3:BY11</xm:f>
              <xm:sqref>G47</xm:sqref>
            </x14:sparkline>
          </x14:sparklines>
        </x14:sparklineGroup>
        <x14:sparklineGroup type="column" displayEmptyCellsAs="gap" negative="1" xr2:uid="{33AC051A-DB7D-4F14-A185-20D471452AEF}">
          <x14:colorSeries rgb="FF376092"/>
          <x14:colorNegative rgb="FFD00000"/>
          <x14:colorAxis rgb="FF000000"/>
          <x14:colorMarkers rgb="FFD00000"/>
          <x14:colorFirst rgb="FFD00000"/>
          <x14:colorLast rgb="FFD00000"/>
          <x14:colorHigh rgb="FFD00000"/>
          <x14:colorLow rgb="FFD00000"/>
          <x14:sparklines>
            <x14:sparkline>
              <xm:f>'Finances Pull'!BX3:BX11</xm:f>
              <xm:sqref>G45</xm:sqref>
            </x14:sparkline>
          </x14:sparklines>
        </x14:sparklineGroup>
        <x14:sparklineGroup type="column" displayEmptyCellsAs="gap" negative="1" xr2:uid="{05244E23-3098-4E13-876E-78D04C59C8DD}">
          <x14:colorSeries rgb="FF376092"/>
          <x14:colorNegative rgb="FFD00000"/>
          <x14:colorAxis rgb="FF000000"/>
          <x14:colorMarkers rgb="FFD00000"/>
          <x14:colorFirst rgb="FFD00000"/>
          <x14:colorLast rgb="FFD00000"/>
          <x14:colorHigh rgb="FFD00000"/>
          <x14:colorLow rgb="FFD00000"/>
          <x14:sparklines>
            <x14:sparkline>
              <xm:f>'Finances Pull'!BW3:BW11</xm:f>
              <xm:sqref>G43</xm:sqref>
            </x14:sparkline>
          </x14:sparklines>
        </x14:sparklineGroup>
        <x14:sparklineGroup type="column" displayEmptyCellsAs="gap" negative="1" xr2:uid="{E9AC9AA1-40AD-4DA6-8A0D-66B06D73BBAF}">
          <x14:colorSeries rgb="FF376092"/>
          <x14:colorNegative rgb="FFD00000"/>
          <x14:colorAxis rgb="FF000000"/>
          <x14:colorMarkers rgb="FFD00000"/>
          <x14:colorFirst rgb="FFD00000"/>
          <x14:colorLast rgb="FFD00000"/>
          <x14:colorHigh rgb="FFD00000"/>
          <x14:colorLow rgb="FFD00000"/>
          <x14:sparklines>
            <x14:sparkline>
              <xm:f>'Finances Pull'!BV3:BV11</xm:f>
              <xm:sqref>G41</xm:sqref>
            </x14:sparkline>
          </x14:sparklines>
        </x14:sparklineGroup>
        <x14:sparklineGroup type="column" displayEmptyCellsAs="gap" negative="1" xr2:uid="{98830B02-7D3D-4E4F-BEC7-28FCD3159663}">
          <x14:colorSeries rgb="FF376092"/>
          <x14:colorNegative rgb="FFD00000"/>
          <x14:colorAxis rgb="FF000000"/>
          <x14:colorMarkers rgb="FFD00000"/>
          <x14:colorFirst rgb="FFD00000"/>
          <x14:colorLast rgb="FFD00000"/>
          <x14:colorHigh rgb="FFD00000"/>
          <x14:colorLow rgb="FFD00000"/>
          <x14:sparklines>
            <x14:sparkline>
              <xm:f>'Finances Pull'!BU3:BU11</xm:f>
              <xm:sqref>G37</xm:sqref>
            </x14:sparkline>
          </x14:sparklines>
        </x14:sparklineGroup>
        <x14:sparklineGroup type="column" displayEmptyCellsAs="gap" negative="1" xr2:uid="{592A42E1-B669-4DF7-B116-A918B041ECA4}">
          <x14:colorSeries rgb="FF376092"/>
          <x14:colorNegative rgb="FFD00000"/>
          <x14:colorAxis rgb="FF000000"/>
          <x14:colorMarkers rgb="FFD00000"/>
          <x14:colorFirst rgb="FFD00000"/>
          <x14:colorLast rgb="FFD00000"/>
          <x14:colorHigh rgb="FFD00000"/>
          <x14:colorLow rgb="FFD00000"/>
          <x14:sparklines>
            <x14:sparkline>
              <xm:f>'Finances Pull'!BT3:BT11</xm:f>
              <xm:sqref>G35</xm:sqref>
            </x14:sparkline>
          </x14:sparklines>
        </x14:sparklineGroup>
        <x14:sparklineGroup type="column" displayEmptyCellsAs="gap" negative="1" xr2:uid="{BDA1A818-688A-4799-94A4-C0A82DD030C3}">
          <x14:colorSeries rgb="FF376092"/>
          <x14:colorNegative rgb="FFD00000"/>
          <x14:colorAxis rgb="FF000000"/>
          <x14:colorMarkers rgb="FFD00000"/>
          <x14:colorFirst rgb="FFD00000"/>
          <x14:colorLast rgb="FFD00000"/>
          <x14:colorHigh rgb="FFD00000"/>
          <x14:colorLow rgb="FFD00000"/>
          <x14:sparklines>
            <x14:sparkline>
              <xm:f>'Finances Pull'!BS3:BS11</xm:f>
              <xm:sqref>G33</xm:sqref>
            </x14:sparkline>
          </x14:sparklines>
        </x14:sparklineGroup>
        <x14:sparklineGroup type="column" displayEmptyCellsAs="gap" negative="1" xr2:uid="{0803F670-3652-42BC-A736-0DBDEB241B5A}">
          <x14:colorSeries rgb="FF376092"/>
          <x14:colorNegative rgb="FFD00000"/>
          <x14:colorAxis rgb="FF000000"/>
          <x14:colorMarkers rgb="FFD00000"/>
          <x14:colorFirst rgb="FFD00000"/>
          <x14:colorLast rgb="FFD00000"/>
          <x14:colorHigh rgb="FFD00000"/>
          <x14:colorLow rgb="FFD00000"/>
          <x14:sparklines>
            <x14:sparkline>
              <xm:f>'Finances Pull'!BR3:BR11</xm:f>
              <xm:sqref>G31</xm:sqref>
            </x14:sparkline>
          </x14:sparklines>
        </x14:sparklineGroup>
        <x14:sparklineGroup type="column" displayEmptyCellsAs="gap" negative="1" xr2:uid="{3B168537-1B91-4694-89D6-FC7C06DE5BEC}">
          <x14:colorSeries rgb="FF376092"/>
          <x14:colorNegative rgb="FFD00000"/>
          <x14:colorAxis rgb="FF000000"/>
          <x14:colorMarkers rgb="FFD00000"/>
          <x14:colorFirst rgb="FFD00000"/>
          <x14:colorLast rgb="FFD00000"/>
          <x14:colorHigh rgb="FFD00000"/>
          <x14:colorLow rgb="FFD00000"/>
          <x14:sparklines>
            <x14:sparkline>
              <xm:f>'Finances Pull'!BQ3:BQ11</xm:f>
              <xm:sqref>G29</xm:sqref>
            </x14:sparkline>
          </x14:sparklines>
        </x14:sparklineGroup>
        <x14:sparklineGroup type="column" displayEmptyCellsAs="gap" negative="1" xr2:uid="{8C6D97E6-BAB4-456E-BC5A-1F67FBB82E16}">
          <x14:colorSeries rgb="FF376092"/>
          <x14:colorNegative rgb="FFD00000"/>
          <x14:colorAxis rgb="FF000000"/>
          <x14:colorMarkers rgb="FFD00000"/>
          <x14:colorFirst rgb="FFD00000"/>
          <x14:colorLast rgb="FFD00000"/>
          <x14:colorHigh rgb="FFD00000"/>
          <x14:colorLow rgb="FFD00000"/>
          <x14:sparklines>
            <x14:sparkline>
              <xm:f>'Finances Pull'!BP3:BP11</xm:f>
              <xm:sqref>G27</xm:sqref>
            </x14:sparkline>
          </x14:sparklines>
        </x14:sparklineGroup>
        <x14:sparklineGroup type="column" displayEmptyCellsAs="gap" negative="1" xr2:uid="{213F5F8F-13B9-48C6-8E0B-5CFF137864EB}">
          <x14:colorSeries rgb="FF376092"/>
          <x14:colorNegative rgb="FFD00000"/>
          <x14:colorAxis rgb="FF000000"/>
          <x14:colorMarkers rgb="FFD00000"/>
          <x14:colorFirst rgb="FFD00000"/>
          <x14:colorLast rgb="FFD00000"/>
          <x14:colorHigh rgb="FFD00000"/>
          <x14:colorLow rgb="FFD00000"/>
          <x14:sparklines>
            <x14:sparkline>
              <xm:f>'Finances Pull'!BO3:BO11</xm:f>
              <xm:sqref>G25</xm:sqref>
            </x14:sparkline>
          </x14:sparklines>
        </x14:sparklineGroup>
        <x14:sparklineGroup type="column" displayEmptyCellsAs="gap" negative="1" xr2:uid="{C21B5C66-7248-4828-B9DD-2B0D747FE2B6}">
          <x14:colorSeries rgb="FF376092"/>
          <x14:colorNegative rgb="FFD00000"/>
          <x14:colorAxis rgb="FF000000"/>
          <x14:colorMarkers rgb="FFD00000"/>
          <x14:colorFirst rgb="FFD00000"/>
          <x14:colorLast rgb="FFD00000"/>
          <x14:colorHigh rgb="FFD00000"/>
          <x14:colorLow rgb="FFD00000"/>
          <x14:sparklines>
            <x14:sparkline>
              <xm:f>'Finances Pull'!BN3:BN11</xm:f>
              <xm:sqref>G23</xm:sqref>
            </x14:sparkline>
          </x14:sparklines>
        </x14:sparklineGroup>
        <x14:sparklineGroup type="column" displayEmptyCellsAs="gap" negative="1" xr2:uid="{29E36747-7ADF-42D7-A4F5-6ED81B39D9BC}">
          <x14:colorSeries rgb="FF376092"/>
          <x14:colorNegative rgb="FFD00000"/>
          <x14:colorAxis rgb="FF000000"/>
          <x14:colorMarkers rgb="FFD00000"/>
          <x14:colorFirst rgb="FFD00000"/>
          <x14:colorLast rgb="FFD00000"/>
          <x14:colorHigh rgb="FFD00000"/>
          <x14:colorLow rgb="FFD00000"/>
          <x14:sparklines>
            <x14:sparkline>
              <xm:f>'Finances Pull'!BM3:BM11</xm:f>
              <xm:sqref>G21</xm:sqref>
            </x14:sparkline>
          </x14:sparklines>
        </x14:sparklineGroup>
        <x14:sparklineGroup type="column" displayEmptyCellsAs="gap" negative="1" xr2:uid="{2EF6AA26-847D-4F09-828C-59B6924D1F05}">
          <x14:colorSeries rgb="FF376092"/>
          <x14:colorNegative rgb="FFD00000"/>
          <x14:colorAxis rgb="FF000000"/>
          <x14:colorMarkers rgb="FFD00000"/>
          <x14:colorFirst rgb="FFD00000"/>
          <x14:colorLast rgb="FFD00000"/>
          <x14:colorHigh rgb="FFD00000"/>
          <x14:colorLow rgb="FFD00000"/>
          <x14:sparklines>
            <x14:sparkline>
              <xm:f>'Finances Pull'!BL3:BL11</xm:f>
              <xm:sqref>G19</xm:sqref>
            </x14:sparkline>
          </x14:sparklines>
        </x14:sparklineGroup>
        <x14:sparklineGroup type="column" displayEmptyCellsAs="gap" negative="1" xr2:uid="{23AD292D-EC20-40C4-ABBD-71392BC22363}">
          <x14:colorSeries rgb="FF376092"/>
          <x14:colorNegative rgb="FFD00000"/>
          <x14:colorAxis rgb="FF000000"/>
          <x14:colorMarkers rgb="FFD00000"/>
          <x14:colorFirst rgb="FFD00000"/>
          <x14:colorLast rgb="FFD00000"/>
          <x14:colorHigh rgb="FFD00000"/>
          <x14:colorLow rgb="FFD00000"/>
          <x14:sparklines>
            <x14:sparkline>
              <xm:f>'Finances Pull'!BK3:BK11</xm:f>
              <xm:sqref>G17</xm:sqref>
            </x14:sparkline>
          </x14:sparklines>
        </x14:sparklineGroup>
        <x14:sparklineGroup type="column" displayEmptyCellsAs="gap" negative="1" xr2:uid="{032EBEA7-7467-4FEE-ACBF-88C091C3AD6D}">
          <x14:colorSeries rgb="FF376092"/>
          <x14:colorNegative rgb="FFD00000"/>
          <x14:colorAxis rgb="FF000000"/>
          <x14:colorMarkers rgb="FFD00000"/>
          <x14:colorFirst rgb="FFD00000"/>
          <x14:colorLast rgb="FFD00000"/>
          <x14:colorHigh rgb="FFD00000"/>
          <x14:colorLow rgb="FFD00000"/>
          <x14:sparklines>
            <x14:sparkline>
              <xm:f>'Finances Pull'!BJ3:BJ11</xm:f>
              <xm:sqref>G15</xm:sqref>
            </x14:sparkline>
          </x14:sparklines>
        </x14:sparklineGroup>
        <x14:sparklineGroup type="column" displayEmptyCellsAs="gap" negative="1" xr2:uid="{4805656D-0C13-45CE-9B4C-CF4333EB9119}">
          <x14:colorSeries rgb="FF376092"/>
          <x14:colorNegative rgb="FFD00000"/>
          <x14:colorAxis rgb="FF000000"/>
          <x14:colorMarkers rgb="FFD00000"/>
          <x14:colorFirst rgb="FFD00000"/>
          <x14:colorLast rgb="FFD00000"/>
          <x14:colorHigh rgb="FFD00000"/>
          <x14:colorLow rgb="FFD00000"/>
          <x14:sparklines>
            <x14:sparkline>
              <xm:f>'Finances Pull'!BI3:BI11</xm:f>
              <xm:sqref>G13</xm:sqref>
            </x14:sparkline>
          </x14:sparklines>
        </x14:sparklineGroup>
        <x14:sparklineGroup type="column" displayEmptyCellsAs="gap" negative="1" xr2:uid="{7665DD34-07AB-4C65-B776-06F789DA7893}">
          <x14:colorSeries rgb="FF376092"/>
          <x14:colorNegative rgb="FFD00000"/>
          <x14:colorAxis rgb="FF000000"/>
          <x14:colorMarkers rgb="FFD00000"/>
          <x14:colorFirst rgb="FFD00000"/>
          <x14:colorLast rgb="FFD00000"/>
          <x14:colorHigh rgb="FFD00000"/>
          <x14:colorLow rgb="FFD00000"/>
          <x14:sparklines>
            <x14:sparkline>
              <xm:f>'Finances Pull'!BG3:BG11</xm:f>
              <xm:sqref>G9</xm:sqref>
            </x14:sparkline>
          </x14:sparklines>
        </x14:sparklineGroup>
        <x14:sparklineGroup type="column" displayEmptyCellsAs="gap" negative="1" xr2:uid="{8A9F19B6-C821-45B2-8858-CF724D23CF45}">
          <x14:colorSeries rgb="FF376092"/>
          <x14:colorNegative rgb="FFD00000"/>
          <x14:colorAxis rgb="FF000000"/>
          <x14:colorMarkers rgb="FFD00000"/>
          <x14:colorFirst rgb="FFD00000"/>
          <x14:colorLast rgb="FFD00000"/>
          <x14:colorHigh rgb="FFD00000"/>
          <x14:colorLow rgb="FFD00000"/>
          <x14:sparklines>
            <x14:sparkline>
              <xm:f>'Finances Pull'!BH3:BH11</xm:f>
              <xm:sqref>G11</xm:sqref>
            </x14:sparkline>
          </x14:sparklines>
        </x14:sparklineGroup>
        <x14:sparklineGroup type="column" displayEmptyCellsAs="gap" negative="1" xr2:uid="{2C793EF8-2B93-48E9-A317-4266F47CE4B7}">
          <x14:colorSeries rgb="FF376092"/>
          <x14:colorNegative rgb="FFD00000"/>
          <x14:colorAxis rgb="FF000000"/>
          <x14:colorMarkers rgb="FFD00000"/>
          <x14:colorFirst rgb="FFD00000"/>
          <x14:colorLast rgb="FFD00000"/>
          <x14:colorHigh rgb="FFD00000"/>
          <x14:colorLow rgb="FFD00000"/>
          <x14:sparklines>
            <x14:sparkline>
              <xm:f>'Finances Pull'!BF3:BF11</xm:f>
              <xm:sqref>G7</xm:sqref>
            </x14:sparkline>
          </x14:sparklines>
        </x14:sparklineGroup>
        <x14:sparklineGroup type="column" displayEmptyCellsAs="gap" xr2:uid="{434CFF24-23E0-4D15-9FC4-50A8DD167F81}">
          <x14:colorSeries rgb="FF376092"/>
          <x14:colorNegative rgb="FFD00000"/>
          <x14:colorAxis rgb="FF000000"/>
          <x14:colorMarkers rgb="FFD00000"/>
          <x14:colorFirst rgb="FFD00000"/>
          <x14:colorLast rgb="FFD00000"/>
          <x14:colorHigh rgb="FFD00000"/>
          <x14:colorLow rgb="FFD00000"/>
          <x14:sparklines>
            <x14:sparkline>
              <xm:f>'Finances Pull'!AL3:AL11</xm:f>
              <xm:sqref>G3</xm:sqref>
            </x14:sparkline>
          </x14:sparklines>
        </x14:sparklineGroup>
        <x14:sparklineGroup type="column" displayEmptyCellsAs="gap" negative="1" xr2:uid="{FD61CF78-F99C-476E-8EDF-E75E8203D8F4}">
          <x14:colorSeries rgb="FF376092"/>
          <x14:colorNegative rgb="FFD00000"/>
          <x14:colorAxis rgb="FF000000"/>
          <x14:colorMarkers rgb="FFD00000"/>
          <x14:colorFirst rgb="FFD00000"/>
          <x14:colorLast rgb="FFD00000"/>
          <x14:colorHigh rgb="FFD00000"/>
          <x14:colorLow rgb="FFD00000"/>
          <x14:sparklines>
            <x14:sparkline>
              <xm:f>'Finances Pull'!AR3:AR11</xm:f>
              <xm:sqref>G5</xm:sqref>
            </x14:sparkline>
          </x14:sparklines>
        </x14:sparklineGroup>
        <x14:sparklineGroup type="column" displayEmptyCellsAs="gap" negative="1" xr2:uid="{75D47A65-CA14-4C48-A553-2B81AC2ECE2F}">
          <x14:colorSeries rgb="FF376092"/>
          <x14:colorNegative rgb="FFD00000"/>
          <x14:colorAxis rgb="FF000000"/>
          <x14:colorMarkers rgb="FFD00000"/>
          <x14:colorFirst rgb="FFD00000"/>
          <x14:colorLast rgb="FFD00000"/>
          <x14:colorHigh rgb="FFD00000"/>
          <x14:colorLow rgb="FFD00000"/>
          <x14:sparklines>
            <x14:sparkline>
              <xm:f>'Finances Pull'!BC3:BC11</xm:f>
              <xm:sqref>G39</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6937D-0139-41A4-B071-89676979FC91}">
  <sheetPr codeName="Sheet6"/>
  <dimension ref="B1:BK276"/>
  <sheetViews>
    <sheetView tabSelected="1" topLeftCell="S1" workbookViewId="0">
      <selection activeCell="AA2" sqref="AA2"/>
    </sheetView>
  </sheetViews>
  <sheetFormatPr defaultRowHeight="14.4" x14ac:dyDescent="0.3"/>
  <cols>
    <col min="2" max="2" width="10.6640625" customWidth="1"/>
    <col min="10" max="10" width="11.77734375" customWidth="1"/>
    <col min="11" max="11" width="11.21875" customWidth="1"/>
    <col min="15" max="15" width="11.44140625" customWidth="1"/>
    <col min="19" max="19" width="17.21875" customWidth="1"/>
    <col min="20" max="20" width="3.6640625" customWidth="1"/>
    <col min="21" max="21" width="14.44140625" customWidth="1"/>
    <col min="22" max="22" width="2.77734375" customWidth="1"/>
    <col min="27" max="27" width="16.6640625" customWidth="1"/>
    <col min="28" max="28" width="9.109375" bestFit="1" customWidth="1"/>
    <col min="29" max="29" width="9.33203125" bestFit="1" customWidth="1"/>
    <col min="30" max="30" width="9.109375" bestFit="1" customWidth="1"/>
    <col min="31" max="31" width="9.33203125" bestFit="1" customWidth="1"/>
    <col min="32" max="32" width="9.109375" bestFit="1" customWidth="1"/>
    <col min="33" max="33" width="9.33203125" bestFit="1" customWidth="1"/>
    <col min="34" max="34" width="9.109375" bestFit="1" customWidth="1"/>
    <col min="35" max="35" width="9.33203125" bestFit="1" customWidth="1"/>
    <col min="36" max="36" width="9.109375" bestFit="1" customWidth="1"/>
    <col min="37" max="37" width="9.33203125" bestFit="1" customWidth="1"/>
    <col min="39" max="39" width="9.33203125" bestFit="1" customWidth="1"/>
    <col min="41" max="41" width="9.33203125" bestFit="1" customWidth="1"/>
    <col min="43" max="43" width="9.33203125" bestFit="1" customWidth="1"/>
    <col min="45" max="45" width="11.109375" customWidth="1"/>
    <col min="62" max="62" width="12.44140625" customWidth="1"/>
  </cols>
  <sheetData>
    <row r="1" spans="2:52" x14ac:dyDescent="0.3">
      <c r="S1" t="s">
        <v>3518</v>
      </c>
      <c r="U1" t="s">
        <v>4576</v>
      </c>
      <c r="W1" t="s">
        <v>1</v>
      </c>
      <c r="Y1" t="s">
        <v>4578</v>
      </c>
    </row>
    <row r="2" spans="2:52" x14ac:dyDescent="0.3">
      <c r="B2" t="str" cm="1">
        <f t="array" aca="1" ref="B2:H252" ca="1">_xlfn.VSTACK(_xlfn.HSTACK(K2:O2,P3:Q3),_xlfn.HSTACK(INDEX(_xlfn.ANCHORARRAY(K2),_xlfn.SEQUENCE(ROWS(_xlfn.ANCHORARRAY(K2))-2,1,3,1),_xlfn.HSTACK(1,2,3,4,5)),_xlfn.ANCHORARRAY(P4)))</f>
        <v>Date</v>
      </c>
      <c r="C2" t="str">
        <f ca="1"/>
        <v>Opening Price</v>
      </c>
      <c r="D2" t="str">
        <f ca="1"/>
        <v>High Price</v>
      </c>
      <c r="E2" t="str">
        <f ca="1"/>
        <v>Low Price</v>
      </c>
      <c r="F2" t="str">
        <f ca="1"/>
        <v>Closing Price</v>
      </c>
      <c r="G2" t="str">
        <f ca="1"/>
        <v>NVDA</v>
      </c>
      <c r="H2" t="str">
        <f ca="1"/>
        <v>Average</v>
      </c>
      <c r="K2" s="67" t="str" cm="1">
        <f t="array" aca="1" ref="K2:O253" ca="1">IF('Company Analysis'!B4="","",_xlfn.VSTACK(_xlfn.HSTACK("Date","Opening Price","High Price","Low Price","Closing Price"),_xlfn.STOCKHISTORY('Company Analysis'!B4,DATE(YEAR(TODAY())-1,MONTH(TODAY()),DAY(TODAY())-1),TODAY(),_xlfn.XLOOKUP('Company Analysis'!B5,Settings!N2:N4,Settings!O2:O4),0,0,2,3,4,1)))</f>
        <v>Date</v>
      </c>
      <c r="L2" s="67" t="str">
        <f ca="1"/>
        <v>Opening Price</v>
      </c>
      <c r="M2" s="67" t="str">
        <f ca="1"/>
        <v>High Price</v>
      </c>
      <c r="N2" s="67" t="str">
        <f ca="1"/>
        <v>Low Price</v>
      </c>
      <c r="O2" s="67" t="str">
        <f ca="1"/>
        <v>Closing Price</v>
      </c>
      <c r="P2" s="68" t="s">
        <v>3510</v>
      </c>
      <c r="Q2" s="68"/>
      <c r="S2" t="str" cm="1">
        <f t="array" ref="S2:S64">_xlfn._xlws.FILTER(STable[Ticker],(STable[Industry]=_xlfn.XLOOKUP('Company Analysis'!B4,STable[Security Name],STable[Industry]))*(STable[Security Name]&lt;&gt;'Company Analysis'!B4),"")</f>
        <v>AAOI</v>
      </c>
      <c r="U2" t="str" cm="1">
        <f t="array" ref="U2">IF(ROWS(_xlfn.ANCHORARRAY(S2))&lt;10,_xlfn._xlws.FILTER(STable[Ticker],(STable[SIC]&lt;=_xlfn.XLOOKUP('Company Analysis'!B4,STable[Security Name],STable[SIC])+Settings!B6)*(STable[SIC]&gt;=_xlfn.XLOOKUP('Company Analysis'!B4,STable[Security Name],STable[SIC])-Settings!B6)*(STable[Industry]&lt;&gt;_xlfn.XLOOKUP('Company Analysis'!B4,STable[Security Name],STable[Industry])),""),"")</f>
        <v/>
      </c>
      <c r="W2" t="str" cm="1">
        <f t="array" ref="W2">IF(AND(ROWS(_xlfn.ANCHORARRAY(S2))&lt;10,SUM(ROWS(_xlfn.ANCHORARRAY(S2)),ROWS(_xlfn.ANCHORARRAY(U2)))&lt;10),_xlfn._xlws.FILTER(STable[Ticker],(STable[Sector]='Company Analysis'!B2)*(STable[Industry]&lt;&gt;'Company Analysis'!B3)*((STable[SIC]&gt;_xlfn.XLOOKUP('Company Analysis'!B4,STable[Security Name],STable[SIC])+Settings!B6)+(STable[SIC]&lt;_xlfn.XLOOKUP('Company Analysis'!B4,STable[Security Name],STable[SIC])-Settings!B6)),""),"")</f>
        <v/>
      </c>
      <c r="Y2" t="str" cm="1">
        <f t="array" aca="1" ref="Y2:Y66" ca="1">_xlfn.VSTACK(IF(_xlfn.ANCHORARRAY(S2)="","",_xlfn.SORTBY(_xlfn.ANCHORARRAY(S2),ABS('Company Analysis'!H4-_xlfn.XLOOKUP(_xlfn.ANCHORARRAY(S2),STable[Ticker],STable[Market Cap])),1)),IF(_xlfn.ANCHORARRAY(U2)="","",_xlfn.SORTBY(_xlfn.ANCHORARRAY(U2),ABS('Company Analysis'!H4-_xlfn.XLOOKUP(_xlfn.ANCHORARRAY(U2),STable[Ticker],STable[Market Cap])),1)),IF(_xlfn.ANCHORARRAY(W2)="","",_xlfn.SORTBY(_xlfn.ANCHORARRAY(W2),ABS('Company Analysis'!H4-_xlfn.XLOOKUP(_xlfn.ANCHORARRAY(W2),STable[Ticker],STable[Market Cap])),1)))</f>
        <v>AVGO</v>
      </c>
      <c r="AO2" s="84" t="s">
        <v>4956</v>
      </c>
      <c r="AP2" s="84" t="s">
        <v>4957</v>
      </c>
      <c r="AQ2" s="84" t="s">
        <v>4958</v>
      </c>
      <c r="AR2" t="s">
        <v>4959</v>
      </c>
      <c r="AS2" t="s">
        <v>4960</v>
      </c>
      <c r="AT2" t="s">
        <v>1485</v>
      </c>
      <c r="AU2" t="s">
        <v>3516</v>
      </c>
      <c r="AX2" s="84"/>
      <c r="AY2" s="84"/>
      <c r="AZ2" s="84"/>
    </row>
    <row r="3" spans="2:52" x14ac:dyDescent="0.3">
      <c r="B3" vm="3664">
        <f ca="1"/>
        <v>45764</v>
      </c>
      <c r="C3" vm="3665">
        <f ca="1"/>
        <v>104.45</v>
      </c>
      <c r="D3" vm="3666">
        <f ca="1"/>
        <v>104.47</v>
      </c>
      <c r="E3" vm="3667">
        <f ca="1"/>
        <v>100.05</v>
      </c>
      <c r="F3" vm="3668">
        <f ca="1"/>
        <v>101.49</v>
      </c>
      <c r="G3">
        <f ca="1"/>
        <v>-2.8710881424059718E-2</v>
      </c>
      <c r="H3">
        <f ca="1"/>
        <v>-8.2879215330578463E-3</v>
      </c>
      <c r="K3" s="69" vm="3669">
        <f ca="1"/>
        <v>45763</v>
      </c>
      <c r="L3" s="69" vm="3670">
        <f ca="1"/>
        <v>104.55</v>
      </c>
      <c r="M3" s="69" vm="3671">
        <f ca="1"/>
        <v>106.79</v>
      </c>
      <c r="N3" s="69" vm="3672">
        <f ca="1"/>
        <v>100.45</v>
      </c>
      <c r="O3" s="69" vm="3673">
        <f ca="1"/>
        <v>104.49</v>
      </c>
      <c r="P3" s="68" t="str">
        <f ca="1">'Company Analysis'!H5</f>
        <v>NVDA</v>
      </c>
      <c r="Q3" s="67" t="s">
        <v>3516</v>
      </c>
      <c r="S3" t="str">
        <v>VIAV</v>
      </c>
      <c r="Y3" t="str">
        <f ca="1"/>
        <v>MU</v>
      </c>
      <c r="AB3" t="s">
        <v>3519</v>
      </c>
      <c r="AC3" t="str" cm="1">
        <f t="array" aca="1" ref="AC3:AL3" ca="1">TRANSPOSE(INDEX(_xlfn._xlws.FILTER(_xlfn.ANCHORARRAY(Y2),_xlfn.ANCHORARRAY(Y2)&lt;&gt;""),_xlfn.SEQUENCE(10,1,1,1),1))</f>
        <v>AVGO</v>
      </c>
      <c r="AD3" t="str">
        <f ca="1"/>
        <v>MU</v>
      </c>
      <c r="AE3" t="str">
        <f ca="1"/>
        <v>AMD</v>
      </c>
      <c r="AF3" t="str">
        <f ca="1"/>
        <v>INTC</v>
      </c>
      <c r="AG3" t="str">
        <f ca="1"/>
        <v>AMAT</v>
      </c>
      <c r="AH3" t="str">
        <f ca="1"/>
        <v>TXN</v>
      </c>
      <c r="AI3" t="str">
        <f ca="1"/>
        <v>ADI</v>
      </c>
      <c r="AJ3" t="str">
        <f ca="1"/>
        <v>ARM</v>
      </c>
      <c r="AK3" t="str">
        <f ca="1"/>
        <v>MRVL</v>
      </c>
      <c r="AL3" t="str">
        <f ca="1"/>
        <v>MPWR</v>
      </c>
      <c r="AO3" s="84" vm="3674">
        <v>45810</v>
      </c>
      <c r="AP3" s="84" vm="3675">
        <v>26.36</v>
      </c>
      <c r="AQ3" s="84" vm="3676">
        <v>26.7</v>
      </c>
      <c r="AR3" vm="3677">
        <v>26.061299999999999</v>
      </c>
      <c r="AS3" vm="3678">
        <v>26.34</v>
      </c>
      <c r="AT3">
        <v>-4.158790170132304E-3</v>
      </c>
      <c r="AU3">
        <v>4.024294237299407E-3</v>
      </c>
      <c r="AX3" s="84"/>
      <c r="AY3" s="84"/>
      <c r="AZ3" s="84"/>
    </row>
    <row r="4" spans="2:52" x14ac:dyDescent="0.3">
      <c r="B4" vm="3679">
        <f ca="1"/>
        <v>45768</v>
      </c>
      <c r="C4" vm="3680">
        <f ca="1"/>
        <v>98.77</v>
      </c>
      <c r="D4" vm="3681">
        <f ca="1"/>
        <v>99.44</v>
      </c>
      <c r="E4" vm="3682">
        <f ca="1"/>
        <v>95.04</v>
      </c>
      <c r="F4" vm="3683">
        <f ca="1"/>
        <v>96.91</v>
      </c>
      <c r="G4">
        <f ca="1"/>
        <v>-4.5127598778204735E-2</v>
      </c>
      <c r="H4">
        <f ca="1"/>
        <v>-2.1765012106980591E-2</v>
      </c>
      <c r="J4" cm="1" vm="3664">
        <f t="array" aca="1" ref="J4:J253" ca="1">INDEX(_xlfn.ANCHORARRAY(K2),_xlfn.SEQUENCE(ROWS(_xlfn.ANCHORARRAY(K2))-2,1,3,1),1)</f>
        <v>45764</v>
      </c>
      <c r="K4" s="69" vm="3664">
        <f ca="1"/>
        <v>45764</v>
      </c>
      <c r="L4" s="69" vm="3665">
        <f ca="1"/>
        <v>104.45</v>
      </c>
      <c r="M4" s="69" vm="3666">
        <f ca="1"/>
        <v>104.47</v>
      </c>
      <c r="N4" s="69" vm="3667">
        <f ca="1"/>
        <v>100.05</v>
      </c>
      <c r="O4" s="69" vm="3668">
        <f ca="1"/>
        <v>101.49</v>
      </c>
      <c r="P4" s="70" cm="1">
        <f t="array" aca="1" ref="P4:Q253" ca="1">_xlfn.HSTACK((INDEX(_xlfn.ANCHORARRAY(K2),_xlfn.SEQUENCE(ROWS(_xlfn.ANCHORARRAY(K2))-2,1,3,1),5)-INDEX(_xlfn.ANCHORARRAY(K2),_xlfn.SEQUENCE(ROWS(_xlfn.ANCHORARRAY(K2))-2,1,2,1),5))/INDEX(_xlfn.ANCHORARRAY(K2),_xlfn.SEQUENCE(ROWS(_xlfn.ANCHORARRAY(K2))-2,1,2,1),5),_xlfn.ANCHORARRAY('Price History Pull'!BK27))</f>
        <v>-2.8710881424059718E-2</v>
      </c>
      <c r="Q4" s="71">
        <f ca="1"/>
        <v>-8.2879215330578463E-3</v>
      </c>
      <c r="S4" t="str">
        <v>ARRY</v>
      </c>
      <c r="Y4" t="str">
        <f ca="1"/>
        <v>AMD</v>
      </c>
      <c r="AA4" t="s">
        <v>3524</v>
      </c>
      <c r="AC4" cm="1">
        <f t="array" aca="1" ref="AC4:AL4" ca="1">IF(AY27:BH27=0,0,TRANSPOSE(Settings!B8:B17))</f>
        <v>10</v>
      </c>
      <c r="AD4">
        <f ca="1"/>
        <v>8</v>
      </c>
      <c r="AE4">
        <f ca="1"/>
        <v>8</v>
      </c>
      <c r="AF4">
        <f ca="1"/>
        <v>6</v>
      </c>
      <c r="AG4">
        <f ca="1"/>
        <v>6</v>
      </c>
      <c r="AH4">
        <f ca="1"/>
        <v>4</v>
      </c>
      <c r="AI4">
        <f ca="1"/>
        <v>4</v>
      </c>
      <c r="AJ4">
        <f ca="1"/>
        <v>2</v>
      </c>
      <c r="AK4">
        <f ca="1"/>
        <v>2</v>
      </c>
      <c r="AL4">
        <f ca="1"/>
        <v>1</v>
      </c>
      <c r="AO4" s="84"/>
      <c r="AP4" s="84"/>
      <c r="AQ4" s="84"/>
      <c r="AX4" s="84"/>
      <c r="AY4" s="84"/>
      <c r="AZ4" s="84"/>
    </row>
    <row r="5" spans="2:52" x14ac:dyDescent="0.3">
      <c r="B5" vm="3684">
        <f ca="1"/>
        <v>45769</v>
      </c>
      <c r="C5" vm="3685">
        <f ca="1"/>
        <v>98.78</v>
      </c>
      <c r="D5" vm="3686">
        <f ca="1"/>
        <v>99.811000000000007</v>
      </c>
      <c r="E5" vm="3687">
        <f ca="1"/>
        <v>97.28</v>
      </c>
      <c r="F5" vm="3688">
        <f ca="1"/>
        <v>98.89</v>
      </c>
      <c r="G5">
        <f ca="1"/>
        <v>2.0431328036322402E-2</v>
      </c>
      <c r="H5">
        <f ca="1"/>
        <v>2.4804927400739911E-2</v>
      </c>
      <c r="J5" vm="3679">
        <f ca="1"/>
        <v>45768</v>
      </c>
      <c r="K5" s="72" vm="3679">
        <f ca="1"/>
        <v>45768</v>
      </c>
      <c r="L5" s="69" vm="3680">
        <f ca="1"/>
        <v>98.77</v>
      </c>
      <c r="M5" s="69" vm="3681">
        <f ca="1"/>
        <v>99.44</v>
      </c>
      <c r="N5" s="69" vm="3682">
        <f ca="1"/>
        <v>95.04</v>
      </c>
      <c r="O5" s="69" vm="3683">
        <f ca="1"/>
        <v>96.91</v>
      </c>
      <c r="P5" s="70">
        <f ca="1"/>
        <v>-4.5127598778204735E-2</v>
      </c>
      <c r="Q5" s="71">
        <f ca="1"/>
        <v>-2.1765012106980591E-2</v>
      </c>
      <c r="S5" t="str">
        <v>IPWR</v>
      </c>
      <c r="Y5" t="str">
        <f ca="1"/>
        <v>INTC</v>
      </c>
      <c r="AA5" t="s">
        <v>3491</v>
      </c>
      <c r="AB5">
        <f ca="1">SUMPRODUCT(AC5:AL5,AC$4:AL$4)/SUM(AC$4:AL$4)</f>
        <v>61.287256862745103</v>
      </c>
      <c r="AC5">
        <f ca="1">_xlfn.XLOOKUP(AC3,STable[Ticker],STable[P/E])</f>
        <v>78.690700000000007</v>
      </c>
      <c r="AD5">
        <f ca="1">_xlfn.XLOOKUP(AD3,STable[Ticker],STable[P/E])</f>
        <v>21.617599999999999</v>
      </c>
      <c r="AE5">
        <f ca="1">_xlfn.XLOOKUP(AE3,STable[Ticker],STable[P/E])</f>
        <v>106.542</v>
      </c>
      <c r="AF5">
        <f ca="1">_xlfn.XLOOKUP(AF3,STable[Ticker],STable[P/E])</f>
        <v>0</v>
      </c>
      <c r="AG5">
        <f ca="1">_xlfn.XLOOKUP(AG3,STable[Ticker],STable[P/E])</f>
        <v>40.378999999999998</v>
      </c>
      <c r="AH5">
        <f ca="1">_xlfn.XLOOKUP(AH3,STable[Ticker],STable[P/E])</f>
        <v>41.857799999999997</v>
      </c>
      <c r="AI5">
        <f ca="1">_xlfn.XLOOKUP(AI3,STable[Ticker],STable[P/E])</f>
        <v>63.978299999999997</v>
      </c>
      <c r="AJ5">
        <f ca="1">_xlfn.XLOOKUP(AJ3,STable[Ticker],STable[P/E])</f>
        <v>221.68469999999999</v>
      </c>
      <c r="AK5">
        <f ca="1">_xlfn.XLOOKUP(AK3,STable[Ticker],STable[P/E])</f>
        <v>45.242800000000003</v>
      </c>
      <c r="AL5">
        <f ca="1">_xlfn.XLOOKUP(AL3,STable[Ticker],STable[P/E])</f>
        <v>113.99290000000001</v>
      </c>
      <c r="AO5" s="84"/>
      <c r="AP5" s="84"/>
      <c r="AQ5" s="84"/>
      <c r="AX5" s="84"/>
      <c r="AY5" s="84"/>
      <c r="AZ5" s="84"/>
    </row>
    <row r="6" spans="2:52" x14ac:dyDescent="0.3">
      <c r="B6" vm="3689">
        <f ca="1"/>
        <v>45770</v>
      </c>
      <c r="C6" vm="3690">
        <f ca="1"/>
        <v>104.52</v>
      </c>
      <c r="D6" vm="3691">
        <f ca="1"/>
        <v>104.8</v>
      </c>
      <c r="E6" vm="3692">
        <f ca="1"/>
        <v>102.02</v>
      </c>
      <c r="F6" vm="3693">
        <f ca="1"/>
        <v>102.71</v>
      </c>
      <c r="G6">
        <f ca="1"/>
        <v>3.8628779451916201E-2</v>
      </c>
      <c r="H6">
        <f ca="1"/>
        <v>4.3174647252761732E-2</v>
      </c>
      <c r="J6" vm="3684">
        <f ca="1"/>
        <v>45769</v>
      </c>
      <c r="K6" s="72" vm="3684">
        <f ca="1"/>
        <v>45769</v>
      </c>
      <c r="L6" s="69" vm="3685">
        <f ca="1"/>
        <v>98.78</v>
      </c>
      <c r="M6" s="69" vm="3686">
        <f ca="1"/>
        <v>99.811000000000007</v>
      </c>
      <c r="N6" s="69" vm="3687">
        <f ca="1"/>
        <v>97.28</v>
      </c>
      <c r="O6" s="69" vm="3688">
        <f ca="1"/>
        <v>98.89</v>
      </c>
      <c r="P6" s="70">
        <f ca="1"/>
        <v>2.0431328036322402E-2</v>
      </c>
      <c r="Q6" s="71">
        <f ca="1"/>
        <v>2.4804927400739911E-2</v>
      </c>
      <c r="S6" t="str">
        <v>NXT</v>
      </c>
      <c r="Y6" t="str">
        <f ca="1"/>
        <v>AMAT</v>
      </c>
      <c r="AA6" t="s">
        <v>3492</v>
      </c>
      <c r="AB6">
        <f ca="1">SUMPRODUCT(AC6:AL6,AC$4:AL$4)/SUM(AC$4:AL$4)</f>
        <v>1.6144627450980389</v>
      </c>
      <c r="AC6">
        <f ca="1">_xlfn.XLOOKUP(AC3,STable[Ticker],STable[Beta])</f>
        <v>1.3878999999999999</v>
      </c>
      <c r="AD6">
        <f ca="1">_xlfn.XLOOKUP(AD3,STable[Ticker],STable[Beta])</f>
        <v>1.7756000000000001</v>
      </c>
      <c r="AE6">
        <f ca="1">_xlfn.XLOOKUP(AE3,STable[Ticker],STable[Beta])</f>
        <v>2.1095999999999999</v>
      </c>
      <c r="AF6">
        <f ca="1">_xlfn.XLOOKUP(AF3,STable[Ticker],STable[Beta])</f>
        <v>1.6762999999999999</v>
      </c>
      <c r="AG6">
        <f ca="1">_xlfn.XLOOKUP(AG3,STable[Ticker],STable[Beta])</f>
        <v>1.6759999999999999</v>
      </c>
      <c r="AH6">
        <f ca="1">_xlfn.XLOOKUP(AH3,STable[Ticker],STable[Beta])</f>
        <v>1.073</v>
      </c>
      <c r="AI6">
        <f ca="1">_xlfn.XLOOKUP(AI3,STable[Ticker],STable[Beta])</f>
        <v>1.0935999999999999</v>
      </c>
      <c r="AJ6">
        <f ca="1">_xlfn.XLOOKUP(AJ3,STable[Ticker],STable[Beta])</f>
        <v>1.498</v>
      </c>
      <c r="AK6">
        <f ca="1">_xlfn.XLOOKUP(AK3,STable[Ticker],STable[Beta])</f>
        <v>2.0038</v>
      </c>
      <c r="AL6">
        <f ca="1">_xlfn.XLOOKUP(AL3,STable[Ticker],STable[Beta])</f>
        <v>1.5931999999999999</v>
      </c>
      <c r="AO6" s="84"/>
      <c r="AP6" s="84"/>
      <c r="AQ6" s="84"/>
      <c r="AX6" s="84"/>
      <c r="AY6" s="84"/>
      <c r="AZ6" s="84"/>
    </row>
    <row r="7" spans="2:52" x14ac:dyDescent="0.3">
      <c r="B7" vm="3694">
        <f ca="1"/>
        <v>45771</v>
      </c>
      <c r="C7" vm="3695">
        <f ca="1"/>
        <v>103.47499999999999</v>
      </c>
      <c r="D7" vm="3696">
        <f ca="1"/>
        <v>106.54</v>
      </c>
      <c r="E7" vm="3697">
        <f ca="1"/>
        <v>103.11</v>
      </c>
      <c r="F7" vm="3698">
        <f ca="1"/>
        <v>106.43</v>
      </c>
      <c r="G7">
        <f ca="1"/>
        <v>3.6218479213319187E-2</v>
      </c>
      <c r="H7">
        <f ca="1"/>
        <v>5.6823268246085475E-2</v>
      </c>
      <c r="J7" vm="3689">
        <f ca="1"/>
        <v>45770</v>
      </c>
      <c r="K7" s="72" vm="3689">
        <f ca="1"/>
        <v>45770</v>
      </c>
      <c r="L7" s="69" vm="3690">
        <f ca="1"/>
        <v>104.52</v>
      </c>
      <c r="M7" s="69" vm="3691">
        <f ca="1"/>
        <v>104.8</v>
      </c>
      <c r="N7" s="69" vm="3692">
        <f ca="1"/>
        <v>102.02</v>
      </c>
      <c r="O7" s="69" vm="3693">
        <f ca="1"/>
        <v>102.71</v>
      </c>
      <c r="P7" s="70">
        <f ca="1"/>
        <v>3.8628779451916201E-2</v>
      </c>
      <c r="Q7" s="71">
        <f ca="1"/>
        <v>4.3174647252761732E-2</v>
      </c>
      <c r="S7" t="str">
        <v>SHLS</v>
      </c>
      <c r="Y7" t="str">
        <f ca="1"/>
        <v>TXN</v>
      </c>
      <c r="AA7" t="s">
        <v>3522</v>
      </c>
      <c r="AC7" cm="1" vm="3699">
        <f t="array" aca="1" ref="AC7" ca="1">IFERROR(_xlfn.STOCKHISTORY(_xlfn.XLOOKUP(AC3,STable[Ticker],STable[Security Name]),DATE(YEAR(TODAY()),MONTH(TODAY())-1,DAY(TODAY())),DATE(YEAR(TODAY()),MONTH(TODAY())-1,DAY(TODAY())),1,0,1),0)</f>
        <v>310.51</v>
      </c>
      <c r="AD7" cm="1" vm="3700">
        <f t="array" aca="1" ref="AD7" ca="1">IFERROR(_xlfn.STOCKHISTORY(_xlfn.XLOOKUP(AD3,STable[Ticker],STable[Security Name]),DATE(YEAR(TODAY()),MONTH(TODAY())-1,DAY(TODAY())),DATE(YEAR(TODAY()),MONTH(TODAY())-1,DAY(TODAY())),1,0,1),0)</f>
        <v>422.9</v>
      </c>
      <c r="AE7" cm="1" vm="3701">
        <f t="array" aca="1" ref="AE7" ca="1">IFERROR(_xlfn.STOCKHISTORY(_xlfn.XLOOKUP(AE3,STable[Ticker],STable[Security Name]),DATE(YEAR(TODAY()),MONTH(TODAY())-1,DAY(TODAY())),DATE(YEAR(TODAY()),MONTH(TODAY())-1,DAY(TODAY())),1,0,1),0)</f>
        <v>201.33</v>
      </c>
      <c r="AF7" cm="1" vm="3702">
        <f t="array" aca="1" ref="AF7" ca="1">IFERROR(_xlfn.STOCKHISTORY(_xlfn.XLOOKUP(AF3,STable[Ticker],STable[Security Name]),DATE(YEAR(TODAY()),MONTH(TODAY())-1,DAY(TODAY())),DATE(YEAR(TODAY()),MONTH(TODAY())-1,DAY(TODAY())),1,0,1),0)</f>
        <v>43.87</v>
      </c>
      <c r="AG7" cm="1" vm="3703">
        <f t="array" aca="1" ref="AG7" ca="1">IFERROR(_xlfn.STOCKHISTORY(_xlfn.XLOOKUP(AG3,STable[Ticker],STable[Security Name]),DATE(YEAR(TODAY()),MONTH(TODAY())-1,DAY(TODAY())),DATE(YEAR(TODAY()),MONTH(TODAY())-1,DAY(TODAY())),1,0,1),0)</f>
        <v>357.06</v>
      </c>
      <c r="AH7" cm="1" vm="3704">
        <f t="array" aca="1" ref="AH7" ca="1">IFERROR(_xlfn.STOCKHISTORY(_xlfn.XLOOKUP(AH3,STable[Ticker],STable[Security Name]),DATE(YEAR(TODAY()),MONTH(TODAY())-1,DAY(TODAY())),DATE(YEAR(TODAY()),MONTH(TODAY())-1,DAY(TODAY())),1,0,1),0)</f>
        <v>187.19</v>
      </c>
      <c r="AI7" cm="1" vm="3705">
        <f t="array" aca="1" ref="AI7" ca="1">IFERROR(_xlfn.STOCKHISTORY(_xlfn.XLOOKUP(AI3,STable[Ticker],STable[Security Name]),DATE(YEAR(TODAY()),MONTH(TODAY())-1,DAY(TODAY())),DATE(YEAR(TODAY()),MONTH(TODAY())-1,DAY(TODAY())),1,0,1),0)</f>
        <v>309.43</v>
      </c>
      <c r="AJ7" cm="1" vm="3706">
        <f t="array" aca="1" ref="AJ7" ca="1">IFERROR(_xlfn.STOCKHISTORY(_xlfn.XLOOKUP(AJ3,STable[Ticker],STable[Security Name]),DATE(YEAR(TODAY()),MONTH(TODAY())-1,DAY(TODAY())),DATE(YEAR(TODAY()),MONTH(TODAY())-1,DAY(TODAY())),1,0,1),0)</f>
        <v>132.35</v>
      </c>
      <c r="AK7" cm="1" vm="3707">
        <f t="array" aca="1" ref="AK7" ca="1">IFERROR(_xlfn.STOCKHISTORY(_xlfn.XLOOKUP(AK3,STable[Ticker],STable[Security Name]),DATE(YEAR(TODAY()),MONTH(TODAY())-1,DAY(TODAY())),DATE(YEAR(TODAY()),MONTH(TODAY())-1,DAY(TODAY())),1,0,1),0)</f>
        <v>87.91</v>
      </c>
      <c r="AL7" cm="1" vm="3708">
        <f t="array" aca="1" ref="AL7" ca="1">IFERROR(_xlfn.STOCKHISTORY(_xlfn.XLOOKUP(AL3,STable[Ticker],STable[Security Name]),DATE(YEAR(TODAY()),MONTH(TODAY())-1,DAY(TODAY())),DATE(YEAR(TODAY()),MONTH(TODAY())-1,DAY(TODAY())),1,0,1),0)</f>
        <v>1068.8499999999999</v>
      </c>
      <c r="AO7" s="84"/>
      <c r="AP7" s="84"/>
      <c r="AQ7" s="84"/>
      <c r="AX7" s="84"/>
      <c r="AY7" s="84"/>
      <c r="AZ7" s="84"/>
    </row>
    <row r="8" spans="2:52" x14ac:dyDescent="0.3">
      <c r="B8" vm="3709">
        <f ca="1"/>
        <v>45772</v>
      </c>
      <c r="C8" vm="3710">
        <f ca="1"/>
        <v>106.85</v>
      </c>
      <c r="D8" vm="3711">
        <f ca="1"/>
        <v>111.92</v>
      </c>
      <c r="E8" vm="3712">
        <f ca="1"/>
        <v>105.73</v>
      </c>
      <c r="F8" vm="3713">
        <f ca="1"/>
        <v>111.01</v>
      </c>
      <c r="G8">
        <f ca="1"/>
        <v>4.3032979423094975E-2</v>
      </c>
      <c r="H8">
        <f ca="1"/>
        <v>7.6758454981469852E-3</v>
      </c>
      <c r="J8" vm="3694">
        <f ca="1"/>
        <v>45771</v>
      </c>
      <c r="K8" s="72" vm="3694">
        <f ca="1"/>
        <v>45771</v>
      </c>
      <c r="L8" s="69" vm="3695">
        <f ca="1"/>
        <v>103.47499999999999</v>
      </c>
      <c r="M8" s="69" vm="3696">
        <f ca="1"/>
        <v>106.54</v>
      </c>
      <c r="N8" s="69" vm="3697">
        <f ca="1"/>
        <v>103.11</v>
      </c>
      <c r="O8" s="69" vm="3698">
        <f ca="1"/>
        <v>106.43</v>
      </c>
      <c r="P8" s="70">
        <f ca="1"/>
        <v>3.6218479213319187E-2</v>
      </c>
      <c r="Q8" s="71">
        <f ca="1"/>
        <v>5.6823268246085475E-2</v>
      </c>
      <c r="S8" t="str">
        <v>LASR</v>
      </c>
      <c r="Y8" t="str">
        <f ca="1"/>
        <v>ADI</v>
      </c>
      <c r="AA8" t="s">
        <v>3523</v>
      </c>
      <c r="AC8" vm="3714">
        <f ca="1">AB26</f>
        <v>174.61</v>
      </c>
      <c r="AD8" vm="3715">
        <f ca="1">AD26</f>
        <v>69.33</v>
      </c>
      <c r="AE8" vm="3716">
        <f ca="1">AF26</f>
        <v>88.29</v>
      </c>
      <c r="AF8" vm="3717">
        <f ca="1">AH26</f>
        <v>19.23</v>
      </c>
      <c r="AG8" vm="3718">
        <f ca="1">AJ26</f>
        <v>138.19</v>
      </c>
      <c r="AH8" vm="3719">
        <f ca="1">AL26</f>
        <v>146.55000000000001</v>
      </c>
      <c r="AI8" vm="2897">
        <f ca="1">AN26</f>
        <v>175.93</v>
      </c>
      <c r="AJ8" vm="3720">
        <f ca="1">AP26</f>
        <v>101</v>
      </c>
      <c r="AK8" vm="3721">
        <f ca="1">AR26</f>
        <v>51.93</v>
      </c>
      <c r="AL8" vm="3722">
        <f ca="1">AT26</f>
        <v>524.86</v>
      </c>
      <c r="AO8" s="84"/>
      <c r="AP8" s="84"/>
      <c r="AQ8" s="84"/>
      <c r="AX8" s="84"/>
      <c r="AY8" s="84"/>
      <c r="AZ8" s="84"/>
    </row>
    <row r="9" spans="2:52" x14ac:dyDescent="0.3">
      <c r="B9" vm="3723">
        <f ca="1"/>
        <v>45775</v>
      </c>
      <c r="C9" vm="3724">
        <f ca="1"/>
        <v>109.69</v>
      </c>
      <c r="D9" vm="3725">
        <f ca="1"/>
        <v>110.3699</v>
      </c>
      <c r="E9" vm="3726">
        <f ca="1"/>
        <v>106.02</v>
      </c>
      <c r="F9" vm="3727">
        <f ca="1"/>
        <v>108.73</v>
      </c>
      <c r="G9">
        <f ca="1"/>
        <v>-2.053869020808937E-2</v>
      </c>
      <c r="H9">
        <f ca="1"/>
        <v>-1.6256163350775992E-3</v>
      </c>
      <c r="J9" vm="3709">
        <f ca="1"/>
        <v>45772</v>
      </c>
      <c r="K9" s="72" vm="3709">
        <f ca="1"/>
        <v>45772</v>
      </c>
      <c r="L9" s="69" vm="3710">
        <f ca="1"/>
        <v>106.85</v>
      </c>
      <c r="M9" s="69" vm="3711">
        <f ca="1"/>
        <v>111.92</v>
      </c>
      <c r="N9" s="69" vm="3712">
        <f ca="1"/>
        <v>105.73</v>
      </c>
      <c r="O9" s="69" vm="3713">
        <f ca="1"/>
        <v>111.01</v>
      </c>
      <c r="P9" s="70">
        <f ca="1"/>
        <v>4.3032979423094975E-2</v>
      </c>
      <c r="Q9" s="71">
        <f ca="1"/>
        <v>7.6758454981469852E-3</v>
      </c>
      <c r="S9" t="str">
        <v>OSIS</v>
      </c>
      <c r="Y9" t="str">
        <f ca="1"/>
        <v>ARM</v>
      </c>
      <c r="AA9" t="s">
        <v>3508</v>
      </c>
      <c r="AB9">
        <f ca="1">SUMPRODUCT(AC9:AL9,AC$4:AL$4)/SUM(AC$4:AL$4)</f>
        <v>0.28060576667805504</v>
      </c>
      <c r="AC9">
        <f ca="1">IF(AC7=0,0,(_xlfn.XLOOKUP(AC$3,STable[Ticker],STable[Price])-AC7)/AC7)</f>
        <v>0.29915300634440112</v>
      </c>
      <c r="AD9">
        <f ca="1">IF(AD7=0,0,(_xlfn.XLOOKUP(AD$3,STable[Ticker],STable[Price])-AD7)/AD7)</f>
        <v>8.2737999527075043E-2</v>
      </c>
      <c r="AE9">
        <f ca="1">IF(AE7=0,0,(_xlfn.XLOOKUP(AE$3,STable[Ticker],STable[Price])-AE7)/AE7)</f>
        <v>0.37822480504644113</v>
      </c>
      <c r="AF9">
        <f ca="1">IF(AF7=0,0,(_xlfn.XLOOKUP(AF$3,STable[Ticker],STable[Price])-AF7)/AF7)</f>
        <v>0.5474128105767041</v>
      </c>
      <c r="AG9">
        <f ca="1">IF(AG7=0,0,(_xlfn.XLOOKUP(AG$3,STable[Ticker],STable[Price])-AG7)/AG7)</f>
        <v>0.10372206351873642</v>
      </c>
      <c r="AH9">
        <f ca="1">IF(AH7=0,0,(_xlfn.XLOOKUP(AH$3,STable[Ticker],STable[Price])-AH7)/AH7)</f>
        <v>0.22541268230140496</v>
      </c>
      <c r="AI9">
        <f ca="1">IF(AI7=0,0,(_xlfn.XLOOKUP(AI$3,STable[Ticker],STable[Price])-AI7)/AI7)</f>
        <v>0.19464822415408983</v>
      </c>
      <c r="AJ9">
        <f ca="1">IF(AJ7=0,0,(_xlfn.XLOOKUP(AJ$3,STable[Ticker],STable[Price])-AJ7)/AJ7)</f>
        <v>0.25674348318851548</v>
      </c>
      <c r="AK9">
        <f ca="1">IF(AK7=0,0,(_xlfn.XLOOKUP(AK$3,STable[Ticker],STable[Price])-AK7)/AK7)</f>
        <v>0.58002502559435798</v>
      </c>
      <c r="AL9">
        <f ca="1">IF(AL7=0,0,(_xlfn.XLOOKUP(AL$3,STable[Ticker],STable[Price])-AL7)/AL7)</f>
        <v>0.37107171258829597</v>
      </c>
      <c r="AO9" s="84"/>
      <c r="AP9" s="84"/>
      <c r="AQ9" s="84"/>
      <c r="AX9" s="84"/>
      <c r="AY9" s="84"/>
      <c r="AZ9" s="84"/>
    </row>
    <row r="10" spans="2:52" x14ac:dyDescent="0.3">
      <c r="B10" vm="3728">
        <f ca="1"/>
        <v>45776</v>
      </c>
      <c r="C10" vm="3729">
        <f ca="1"/>
        <v>107.67</v>
      </c>
      <c r="D10" vm="3730">
        <f ca="1"/>
        <v>110.1999</v>
      </c>
      <c r="E10" vm="3731">
        <f ca="1"/>
        <v>107.44</v>
      </c>
      <c r="F10" vm="3732">
        <f ca="1"/>
        <v>109.02</v>
      </c>
      <c r="G10">
        <f ca="1"/>
        <v>2.6671571783315738E-3</v>
      </c>
      <c r="H10">
        <f ca="1"/>
        <v>-8.5024875459240937E-3</v>
      </c>
      <c r="J10" vm="3723">
        <f ca="1"/>
        <v>45775</v>
      </c>
      <c r="K10" s="72" vm="3723">
        <f ca="1"/>
        <v>45775</v>
      </c>
      <c r="L10" s="69" vm="3724">
        <f ca="1"/>
        <v>109.69</v>
      </c>
      <c r="M10" s="69" vm="3725">
        <f ca="1"/>
        <v>110.3699</v>
      </c>
      <c r="N10" s="69" vm="3726">
        <f ca="1"/>
        <v>106.02</v>
      </c>
      <c r="O10" s="69" vm="3727">
        <f ca="1"/>
        <v>108.73</v>
      </c>
      <c r="P10" s="70">
        <f ca="1"/>
        <v>-2.053869020808937E-2</v>
      </c>
      <c r="Q10" s="71">
        <f ca="1"/>
        <v>-1.6256163350775992E-3</v>
      </c>
      <c r="S10" t="str">
        <v>IPGP</v>
      </c>
      <c r="Y10" t="str">
        <f ca="1"/>
        <v>MRVL</v>
      </c>
      <c r="AA10" t="s">
        <v>3509</v>
      </c>
      <c r="AB10">
        <f ca="1">SUMPRODUCT(AC10:AL10,AC$4:AL$4)/SUM(AC$4:AL$4)</f>
        <v>2.2445926604644391</v>
      </c>
      <c r="AC10">
        <f ca="1">IF(AC8=0,0,(_xlfn.XLOOKUP(AC$3,STable[Ticker],STable[Price])-AC8)/AC8)</f>
        <v>1.3102915067865526</v>
      </c>
      <c r="AD10">
        <f ca="1">IF(AD8=0,0,(_xlfn.XLOOKUP(AD$3,STable[Ticker],STable[Price])-AD8)/AD8)</f>
        <v>5.6044987739795191</v>
      </c>
      <c r="AE10">
        <f ca="1">IF(AE8=0,0,(_xlfn.XLOOKUP(AE$3,STable[Ticker],STable[Price])-AE8)/AE8)</f>
        <v>2.1428021293464714</v>
      </c>
      <c r="AF10">
        <f ca="1">IF(AF8=0,0,(_xlfn.XLOOKUP(AF$3,STable[Ticker],STable[Price])-AF8)/AF8)</f>
        <v>2.5301612064482581</v>
      </c>
      <c r="AG10">
        <f ca="1">IF(AG8=0,0,(_xlfn.XLOOKUP(AG$3,STable[Ticker],STable[Price])-AG8)/AG8)</f>
        <v>1.8518344308560679</v>
      </c>
      <c r="AH10">
        <f ca="1">IF(AH8=0,0,(_xlfn.XLOOKUP(AH$3,STable[Ticker],STable[Price])-AH8)/AH8)</f>
        <v>0.56523370863186606</v>
      </c>
      <c r="AI10">
        <f ca="1">IF(AI8=0,0,(_xlfn.XLOOKUP(AI$3,STable[Ticker],STable[Price])-AI8)/AI8)</f>
        <v>1.1011766043312681</v>
      </c>
      <c r="AJ10">
        <f ca="1">IF(AJ8=0,0,(_xlfn.XLOOKUP(AJ$3,STable[Ticker],STable[Price])-AJ8)/AJ8)</f>
        <v>0.64683168316831696</v>
      </c>
      <c r="AK10">
        <f ca="1">IF(AK8=0,0,(_xlfn.XLOOKUP(AK$3,STable[Ticker],STable[Price])-AK8)/AK8)</f>
        <v>1.6747544771808203</v>
      </c>
      <c r="AL10">
        <f ca="1">IF(AL8=0,0,(_xlfn.XLOOKUP(AL$3,STable[Ticker],STable[Price])-AL8)/AL8)</f>
        <v>1.7921159928361849</v>
      </c>
      <c r="AO10" s="84"/>
      <c r="AP10" s="84"/>
      <c r="AQ10" s="84"/>
      <c r="AX10" s="84"/>
      <c r="AY10" s="84"/>
      <c r="AZ10" s="84"/>
    </row>
    <row r="11" spans="2:52" x14ac:dyDescent="0.3">
      <c r="B11" vm="3733">
        <f ca="1"/>
        <v>45777</v>
      </c>
      <c r="C11" vm="3666">
        <f ca="1"/>
        <v>104.47</v>
      </c>
      <c r="D11" vm="3734">
        <f ca="1"/>
        <v>108.92</v>
      </c>
      <c r="E11" vm="3735">
        <f ca="1"/>
        <v>104.08</v>
      </c>
      <c r="F11" vm="3734">
        <f ca="1"/>
        <v>108.92</v>
      </c>
      <c r="G11">
        <f ca="1"/>
        <v>-9.1726288754351792E-4</v>
      </c>
      <c r="H11">
        <f ca="1"/>
        <v>4.5201149700342712E-3</v>
      </c>
      <c r="J11" vm="3728">
        <f ca="1"/>
        <v>45776</v>
      </c>
      <c r="K11" s="72" vm="3728">
        <f ca="1"/>
        <v>45776</v>
      </c>
      <c r="L11" s="69" vm="3729">
        <f ca="1"/>
        <v>107.67</v>
      </c>
      <c r="M11" s="69" vm="3730">
        <f ca="1"/>
        <v>110.1999</v>
      </c>
      <c r="N11" s="69" vm="3731">
        <f ca="1"/>
        <v>107.44</v>
      </c>
      <c r="O11" s="69" vm="3732">
        <f ca="1"/>
        <v>109.02</v>
      </c>
      <c r="P11" s="70">
        <f ca="1"/>
        <v>2.6671571783315738E-3</v>
      </c>
      <c r="Q11" s="71">
        <f ca="1"/>
        <v>-8.5024875459240937E-3</v>
      </c>
      <c r="S11" t="str">
        <v>AMAT</v>
      </c>
      <c r="Y11" t="str">
        <f ca="1"/>
        <v>MPWR</v>
      </c>
      <c r="AA11" t="s">
        <v>3520</v>
      </c>
      <c r="AB11">
        <f ca="1">SUMPRODUCT(AC11:AL11,AC$4:AL$4)/SUM(AC$4:AL$4)</f>
        <v>4.8055535292865544E-3</v>
      </c>
      <c r="AC11">
        <f t="shared" ref="AC11:AL11" ca="1" si="0">AVERAGE(_xlfn.ANCHORARRAY(AY27))</f>
        <v>3.6643895382689764E-3</v>
      </c>
      <c r="AD11">
        <f t="shared" ca="1" si="0"/>
        <v>8.256607780684308E-3</v>
      </c>
      <c r="AE11">
        <f t="shared" ca="1" si="0"/>
        <v>5.2595168645173333E-3</v>
      </c>
      <c r="AF11">
        <f t="shared" ca="1" si="0"/>
        <v>5.8833770677964763E-3</v>
      </c>
      <c r="AG11">
        <f t="shared" ca="1" si="0"/>
        <v>4.5585250405235254E-3</v>
      </c>
      <c r="AH11">
        <f t="shared" ca="1" si="0"/>
        <v>1.920930099197747E-3</v>
      </c>
      <c r="AI11">
        <f t="shared" ca="1" si="0"/>
        <v>2.9714148581645272E-3</v>
      </c>
      <c r="AJ11">
        <f t="shared" ca="1" si="0"/>
        <v>2.4329909197503127E-3</v>
      </c>
      <c r="AK11">
        <f t="shared" ca="1" si="0"/>
        <v>4.4345216444211756E-3</v>
      </c>
      <c r="AL11">
        <f t="shared" ca="1" si="0"/>
        <v>4.3545198415992819E-3</v>
      </c>
      <c r="AO11" s="84"/>
      <c r="AP11" s="84"/>
      <c r="AQ11" s="84"/>
      <c r="AX11" s="84"/>
      <c r="AY11" s="84"/>
      <c r="AZ11" s="84"/>
    </row>
    <row r="12" spans="2:52" x14ac:dyDescent="0.3">
      <c r="B12" vm="3736">
        <f ca="1"/>
        <v>45778</v>
      </c>
      <c r="C12" vm="3737">
        <f ca="1"/>
        <v>113.08</v>
      </c>
      <c r="D12" vm="3738">
        <f ca="1"/>
        <v>114.94</v>
      </c>
      <c r="E12" vm="3739">
        <f ca="1"/>
        <v>111.3</v>
      </c>
      <c r="F12" vm="3740">
        <f ca="1"/>
        <v>111.61</v>
      </c>
      <c r="G12">
        <f ca="1"/>
        <v>2.4697025339698839E-2</v>
      </c>
      <c r="H12">
        <f ca="1"/>
        <v>4.553880553172596E-3</v>
      </c>
      <c r="J12" vm="3733">
        <f ca="1"/>
        <v>45777</v>
      </c>
      <c r="K12" s="72" vm="3733">
        <f ca="1"/>
        <v>45777</v>
      </c>
      <c r="L12" s="69" vm="3666">
        <f ca="1"/>
        <v>104.47</v>
      </c>
      <c r="M12" s="69" vm="3734">
        <f ca="1"/>
        <v>108.92</v>
      </c>
      <c r="N12" s="69" vm="3735">
        <f ca="1"/>
        <v>104.08</v>
      </c>
      <c r="O12" s="69" vm="3734">
        <f ca="1"/>
        <v>108.92</v>
      </c>
      <c r="P12" s="70">
        <f ca="1"/>
        <v>-9.1726288754351792E-4</v>
      </c>
      <c r="Q12" s="71">
        <f ca="1"/>
        <v>4.5201149700342712E-3</v>
      </c>
      <c r="S12" t="str">
        <v>AMKR</v>
      </c>
      <c r="Y12" t="str">
        <f ca="1"/>
        <v>NXPI</v>
      </c>
      <c r="AA12" t="s">
        <v>3521</v>
      </c>
      <c r="AB12">
        <f ca="1">SUMPRODUCT(AC12:AL12,AC$4:AL$4)/SUM(AC$4:AL$4)</f>
        <v>2.5481538234075705E-3</v>
      </c>
      <c r="AC12">
        <f t="shared" ref="AC12:AL12" ca="1" si="1">MEDIAN(_xlfn.ANCHORARRAY(AY27))</f>
        <v>2.1549083818283915E-3</v>
      </c>
      <c r="AD12">
        <f t="shared" ca="1" si="1"/>
        <v>5.3957785013173205E-3</v>
      </c>
      <c r="AE12">
        <f t="shared" ca="1" si="1"/>
        <v>2.5445079331894499E-3</v>
      </c>
      <c r="AF12">
        <f t="shared" ca="1" si="1"/>
        <v>1.3421873126274425E-3</v>
      </c>
      <c r="AG12">
        <f t="shared" ca="1" si="1"/>
        <v>3.6359893841023186E-3</v>
      </c>
      <c r="AH12">
        <f t="shared" ca="1" si="1"/>
        <v>4.2496367884669684E-4</v>
      </c>
      <c r="AI12">
        <f t="shared" ca="1" si="1"/>
        <v>1.2511443684390211E-3</v>
      </c>
      <c r="AJ12">
        <f t="shared" ca="1" si="1"/>
        <v>1.4318398394116451E-3</v>
      </c>
      <c r="AK12">
        <f t="shared" ca="1" si="1"/>
        <v>1.6184730756648711E-3</v>
      </c>
      <c r="AL12">
        <f t="shared" ca="1" si="1"/>
        <v>2.2103514997735179E-3</v>
      </c>
      <c r="AO12" s="84"/>
      <c r="AP12" s="84"/>
      <c r="AQ12" s="84"/>
      <c r="AX12" s="84"/>
      <c r="AY12" s="84"/>
      <c r="AZ12" s="84"/>
    </row>
    <row r="13" spans="2:52" x14ac:dyDescent="0.3">
      <c r="B13" vm="3741">
        <f ca="1"/>
        <v>45779</v>
      </c>
      <c r="C13" vm="3742">
        <f ca="1"/>
        <v>114.18</v>
      </c>
      <c r="D13" vm="3743">
        <f ca="1"/>
        <v>115.4</v>
      </c>
      <c r="E13" vm="3744">
        <f ca="1"/>
        <v>113.37</v>
      </c>
      <c r="F13" vm="3745">
        <f ca="1"/>
        <v>114.5</v>
      </c>
      <c r="G13">
        <f ca="1"/>
        <v>2.5893737120329725E-2</v>
      </c>
      <c r="H13">
        <f ca="1"/>
        <v>3.4099689701289744E-2</v>
      </c>
      <c r="J13" vm="3736">
        <f ca="1"/>
        <v>45778</v>
      </c>
      <c r="K13" s="72" vm="3736">
        <f ca="1"/>
        <v>45778</v>
      </c>
      <c r="L13" s="69" vm="3737">
        <f ca="1"/>
        <v>113.08</v>
      </c>
      <c r="M13" s="69" vm="3738">
        <f ca="1"/>
        <v>114.94</v>
      </c>
      <c r="N13" s="69" vm="3739">
        <f ca="1"/>
        <v>111.3</v>
      </c>
      <c r="O13" s="69" vm="3740">
        <f ca="1"/>
        <v>111.61</v>
      </c>
      <c r="P13" s="70">
        <f ca="1"/>
        <v>2.4697025339698839E-2</v>
      </c>
      <c r="Q13" s="71">
        <f ca="1"/>
        <v>4.553880553172596E-3</v>
      </c>
      <c r="S13" t="str">
        <v>DQ</v>
      </c>
      <c r="Y13" t="str">
        <f ca="1"/>
        <v>MCHP</v>
      </c>
      <c r="AA13" t="s">
        <v>3515</v>
      </c>
    </row>
    <row r="14" spans="2:52" x14ac:dyDescent="0.3">
      <c r="B14" vm="3746">
        <f ca="1"/>
        <v>45782</v>
      </c>
      <c r="C14" vm="3747">
        <f ca="1"/>
        <v>112.905</v>
      </c>
      <c r="D14" vm="3748">
        <f ca="1"/>
        <v>114.66500000000001</v>
      </c>
      <c r="E14" vm="3749">
        <f ca="1"/>
        <v>112.66</v>
      </c>
      <c r="F14" vm="3750">
        <f ca="1"/>
        <v>113.82</v>
      </c>
      <c r="G14">
        <f ca="1"/>
        <v>-5.9388646288210199E-3</v>
      </c>
      <c r="H14">
        <f ca="1"/>
        <v>-5.1935376483437795E-3</v>
      </c>
      <c r="J14" vm="3741">
        <f ca="1"/>
        <v>45779</v>
      </c>
      <c r="K14" s="72" vm="3741">
        <f ca="1"/>
        <v>45779</v>
      </c>
      <c r="L14" s="69" vm="3742">
        <f ca="1"/>
        <v>114.18</v>
      </c>
      <c r="M14" s="69" vm="3743">
        <f ca="1"/>
        <v>115.4</v>
      </c>
      <c r="N14" s="69" vm="3744">
        <f ca="1"/>
        <v>113.37</v>
      </c>
      <c r="O14" s="69" vm="3745">
        <f ca="1"/>
        <v>114.5</v>
      </c>
      <c r="P14" s="70">
        <f ca="1"/>
        <v>2.5893737120329725E-2</v>
      </c>
      <c r="Q14" s="71">
        <f ca="1"/>
        <v>3.4099689701289744E-2</v>
      </c>
      <c r="S14" t="str">
        <v>ENPH</v>
      </c>
      <c r="Y14" t="str">
        <f ca="1"/>
        <v>STM</v>
      </c>
      <c r="AA14">
        <v>0</v>
      </c>
      <c r="AB14">
        <f t="shared" ref="AB14:AB24" ca="1" si="2">SUMPRODUCT(AC14:AL14,AC$4:AL$4)/SUM(AC$4:AL$4)</f>
        <v>-0.13186637283453165</v>
      </c>
      <c r="AC14">
        <f t="shared" ref="AC14:AL14" ca="1" si="3">MIN(_xlfn.ANCHORARRAY(AY27))</f>
        <v>-0.11428008957354134</v>
      </c>
      <c r="AD14">
        <f t="shared" ca="1" si="3"/>
        <v>-0.10866678470254951</v>
      </c>
      <c r="AE14">
        <f t="shared" ca="1" si="3"/>
        <v>-0.17314443847837765</v>
      </c>
      <c r="AF14">
        <f t="shared" ca="1" si="3"/>
        <v>-0.17028718703976436</v>
      </c>
      <c r="AG14">
        <f t="shared" ca="1" si="3"/>
        <v>-0.14069804504887384</v>
      </c>
      <c r="AH14">
        <f t="shared" ca="1" si="3"/>
        <v>-0.13339847385073511</v>
      </c>
      <c r="AI14">
        <f t="shared" ca="1" si="3"/>
        <v>-5.2799730956784946E-2</v>
      </c>
      <c r="AJ14">
        <f t="shared" ca="1" si="3"/>
        <v>-0.13439461196999841</v>
      </c>
      <c r="AK14">
        <f t="shared" ca="1" si="3"/>
        <v>-0.18600284863395056</v>
      </c>
      <c r="AL14">
        <f t="shared" ca="1" si="3"/>
        <v>-7.6395200408475819E-2</v>
      </c>
    </row>
    <row r="15" spans="2:52" x14ac:dyDescent="0.3">
      <c r="B15" vm="3751">
        <f ca="1"/>
        <v>45783</v>
      </c>
      <c r="C15" vm="3752">
        <f ca="1"/>
        <v>111.48</v>
      </c>
      <c r="D15" vm="3753">
        <f ca="1"/>
        <v>114.74</v>
      </c>
      <c r="E15" vm="3754">
        <f ca="1"/>
        <v>110.822</v>
      </c>
      <c r="F15" vm="3755">
        <f ca="1"/>
        <v>113.54</v>
      </c>
      <c r="G15">
        <f ca="1"/>
        <v>-2.4600246002458876E-3</v>
      </c>
      <c r="H15">
        <f ca="1"/>
        <v>-8.57386242130234E-3</v>
      </c>
      <c r="J15" vm="3746">
        <f ca="1"/>
        <v>45782</v>
      </c>
      <c r="K15" s="72" vm="3746">
        <f ca="1"/>
        <v>45782</v>
      </c>
      <c r="L15" s="69" vm="3747">
        <f ca="1"/>
        <v>112.905</v>
      </c>
      <c r="M15" s="69" vm="3748">
        <f ca="1"/>
        <v>114.66500000000001</v>
      </c>
      <c r="N15" s="69" vm="3749">
        <f ca="1"/>
        <v>112.66</v>
      </c>
      <c r="O15" s="69" vm="3750">
        <f ca="1"/>
        <v>113.82</v>
      </c>
      <c r="P15" s="70">
        <f ca="1"/>
        <v>-5.9388646288210199E-3</v>
      </c>
      <c r="Q15" s="71">
        <f ca="1"/>
        <v>-5.1935376483437795E-3</v>
      </c>
      <c r="S15" t="str">
        <v>FORM</v>
      </c>
      <c r="Y15" t="str">
        <f ca="1"/>
        <v>ON</v>
      </c>
      <c r="AA15" cm="1">
        <f t="array" ref="AA15:AA23">_xlfn.SEQUENCE(9,1,0.1,0.1)</f>
        <v>0.1</v>
      </c>
      <c r="AB15">
        <f t="shared" ca="1" si="2"/>
        <v>-2.945673972358619E-2</v>
      </c>
      <c r="AC15" cm="1">
        <f t="array" aca="1" ref="AC15:AC23" ca="1">PERCENTILE(_xlfn.ANCHORARRAY(AY27),_xlfn.ANCHORARRAY($AA15))</f>
        <v>-2.8820156920143999E-2</v>
      </c>
      <c r="AD15" cm="1">
        <f t="array" aca="1" ref="AD15:AD23" ca="1">PERCENTILE(_xlfn.ANCHORARRAY(AZ27),_xlfn.ANCHORARRAY($AA15))</f>
        <v>-3.2613978874188612E-2</v>
      </c>
      <c r="AE15" cm="1">
        <f t="array" aca="1" ref="AE15:AE23" ca="1">PERCENTILE(_xlfn.ANCHORARRAY(BA27),_xlfn.ANCHORARRAY($AA15))</f>
        <v>-3.2285677906984979E-2</v>
      </c>
      <c r="AF15" cm="1">
        <f t="array" aca="1" ref="AF15:AF23" ca="1">PERCENTILE(_xlfn.ANCHORARRAY(BB27),_xlfn.ANCHORARRAY($AA15))</f>
        <v>-3.6695490991093538E-2</v>
      </c>
      <c r="AG15" cm="1">
        <f t="array" aca="1" ref="AG15:AG23" ca="1">PERCENTILE(_xlfn.ANCHORARRAY(BC27),_xlfn.ANCHORARRAY($AA15))</f>
        <v>-2.7269449842667881E-2</v>
      </c>
      <c r="AH15" cm="1">
        <f t="array" aca="1" ref="AH15:AH23" ca="1">PERCENTILE(_xlfn.ANCHORARRAY(BD27),_xlfn.ANCHORARRAY($AA15))</f>
        <v>-1.8760571954418537E-2</v>
      </c>
      <c r="AI15" cm="1">
        <f t="array" aca="1" ref="AI15:AI23" ca="1">PERCENTILE(_xlfn.ANCHORARRAY(BE27),_xlfn.ANCHORARRAY($AA15))</f>
        <v>-1.801710247046864E-2</v>
      </c>
      <c r="AJ15" cm="1">
        <f t="array" aca="1" ref="AJ15:AJ23" ca="1">PERCENTILE(_xlfn.ANCHORARRAY(BF27),_xlfn.ANCHORARRAY($AA15))</f>
        <v>-3.2943899556141604E-2</v>
      </c>
      <c r="AK15" cm="1">
        <f t="array" aca="1" ref="AK15:AK23" ca="1">PERCENTILE(_xlfn.ANCHORARRAY(BG27),_xlfn.ANCHORARRAY($AA15))</f>
        <v>-3.5142452184646809E-2</v>
      </c>
      <c r="AL15" cm="1">
        <f t="array" aca="1" ref="AL15:AL23" ca="1">PERCENTILE(_xlfn.ANCHORARRAY(BH27),_xlfn.ANCHORARRAY($AA15))</f>
        <v>-2.7821856268373024E-2</v>
      </c>
    </row>
    <row r="16" spans="2:52" x14ac:dyDescent="0.3">
      <c r="B16" vm="3756">
        <f ca="1"/>
        <v>45784</v>
      </c>
      <c r="C16" vm="3757">
        <f ca="1"/>
        <v>113.045</v>
      </c>
      <c r="D16" vm="3758">
        <f ca="1"/>
        <v>117.68</v>
      </c>
      <c r="E16" vm="3759">
        <f ca="1"/>
        <v>112.2818</v>
      </c>
      <c r="F16" vm="3760">
        <f ca="1"/>
        <v>117.06</v>
      </c>
      <c r="G16">
        <f ca="1"/>
        <v>3.1002289941870671E-2</v>
      </c>
      <c r="H16">
        <f ca="1"/>
        <v>1.7181002983343886E-2</v>
      </c>
      <c r="J16" vm="3751">
        <f ca="1"/>
        <v>45783</v>
      </c>
      <c r="K16" s="72" vm="3751">
        <f ca="1"/>
        <v>45783</v>
      </c>
      <c r="L16" s="69" vm="3752">
        <f ca="1"/>
        <v>111.48</v>
      </c>
      <c r="M16" s="69" vm="3753">
        <f ca="1"/>
        <v>114.74</v>
      </c>
      <c r="N16" s="69" vm="3754">
        <f ca="1"/>
        <v>110.822</v>
      </c>
      <c r="O16" s="69" vm="3755">
        <f ca="1"/>
        <v>113.54</v>
      </c>
      <c r="P16" s="70">
        <f ca="1"/>
        <v>-2.4600246002458876E-3</v>
      </c>
      <c r="Q16" s="71">
        <f ca="1"/>
        <v>-8.57386242130234E-3</v>
      </c>
      <c r="S16" t="str">
        <v>ICHR</v>
      </c>
      <c r="Y16" t="str">
        <f ca="1"/>
        <v>CRDO</v>
      </c>
      <c r="AA16">
        <v>0.2</v>
      </c>
      <c r="AB16">
        <f t="shared" ca="1" si="2"/>
        <v>-1.7311134115326903E-2</v>
      </c>
      <c r="AC16">
        <f ca="1"/>
        <v>-1.5765840465343017E-2</v>
      </c>
      <c r="AD16">
        <f ca="1"/>
        <v>-2.1469777983705751E-2</v>
      </c>
      <c r="AE16">
        <f ca="1"/>
        <v>-1.9272275936664075E-2</v>
      </c>
      <c r="AF16">
        <f ca="1"/>
        <v>-2.2157182692896966E-2</v>
      </c>
      <c r="AG16">
        <f ca="1"/>
        <v>-1.2521027377969684E-2</v>
      </c>
      <c r="AH16">
        <f ca="1"/>
        <v>-1.161211815092014E-2</v>
      </c>
      <c r="AI16">
        <f ca="1"/>
        <v>-1.0160166927735246E-2</v>
      </c>
      <c r="AJ16">
        <f ca="1"/>
        <v>-2.2301200394927598E-2</v>
      </c>
      <c r="AK16">
        <f ca="1"/>
        <v>-2.1270448133901824E-2</v>
      </c>
      <c r="AL16">
        <f ca="1"/>
        <v>-1.6971306067803067E-2</v>
      </c>
    </row>
    <row r="17" spans="2:63" x14ac:dyDescent="0.3">
      <c r="B17" vm="3761">
        <f ca="1"/>
        <v>45785</v>
      </c>
      <c r="C17" vm="3762">
        <f ca="1"/>
        <v>118.25</v>
      </c>
      <c r="D17" vm="3763">
        <f ca="1"/>
        <v>118.68</v>
      </c>
      <c r="E17" vm="3764">
        <f ca="1"/>
        <v>115.85</v>
      </c>
      <c r="F17" vm="3765">
        <f ca="1"/>
        <v>117.37</v>
      </c>
      <c r="G17">
        <f ca="1"/>
        <v>2.6482145908081518E-3</v>
      </c>
      <c r="H17">
        <f ca="1"/>
        <v>1.4018963235537382E-2</v>
      </c>
      <c r="J17" vm="3756">
        <f ca="1"/>
        <v>45784</v>
      </c>
      <c r="K17" s="72" vm="3756">
        <f ca="1"/>
        <v>45784</v>
      </c>
      <c r="L17" s="69" vm="3757">
        <f ca="1"/>
        <v>113.045</v>
      </c>
      <c r="M17" s="69" vm="3758">
        <f ca="1"/>
        <v>117.68</v>
      </c>
      <c r="N17" s="69" vm="3759">
        <f ca="1"/>
        <v>112.2818</v>
      </c>
      <c r="O17" s="69" vm="3760">
        <f ca="1"/>
        <v>117.06</v>
      </c>
      <c r="P17" s="70">
        <f ca="1"/>
        <v>3.1002289941870671E-2</v>
      </c>
      <c r="Q17" s="71">
        <f ca="1"/>
        <v>1.7181002983343886E-2</v>
      </c>
      <c r="S17" t="str">
        <v>KLIC</v>
      </c>
      <c r="Y17" t="str">
        <f ca="1"/>
        <v>TSEM</v>
      </c>
      <c r="AA17">
        <v>0.30000000000000004</v>
      </c>
      <c r="AB17">
        <f t="shared" ca="1" si="2"/>
        <v>-9.220752269220622E-3</v>
      </c>
      <c r="AC17">
        <f ca="1"/>
        <v>-8.4451650937620304E-3</v>
      </c>
      <c r="AD17">
        <f ca="1"/>
        <v>-1.041850987775908E-2</v>
      </c>
      <c r="AE17">
        <f ca="1"/>
        <v>-1.0765741151256487E-2</v>
      </c>
      <c r="AF17">
        <f ca="1"/>
        <v>-1.1926072626298034E-2</v>
      </c>
      <c r="AG17">
        <f ca="1"/>
        <v>-7.340287709865544E-3</v>
      </c>
      <c r="AH17">
        <f ca="1"/>
        <v>-7.1922036957626483E-3</v>
      </c>
      <c r="AI17">
        <f ca="1"/>
        <v>-4.5677915402614882E-3</v>
      </c>
      <c r="AJ17">
        <f ca="1"/>
        <v>-1.1269473869974397E-2</v>
      </c>
      <c r="AK17">
        <f ca="1"/>
        <v>-1.185960650580865E-2</v>
      </c>
      <c r="AL17">
        <f ca="1"/>
        <v>-7.4364028478628112E-3</v>
      </c>
    </row>
    <row r="18" spans="2:63" x14ac:dyDescent="0.3">
      <c r="B18" vm="3766">
        <f ca="1"/>
        <v>45786</v>
      </c>
      <c r="C18" vm="3767">
        <f ca="1"/>
        <v>117.35</v>
      </c>
      <c r="D18" vm="3768">
        <f ca="1"/>
        <v>118.23</v>
      </c>
      <c r="E18" vm="3769">
        <f ca="1"/>
        <v>115.21</v>
      </c>
      <c r="F18" vm="3770">
        <f ca="1"/>
        <v>116.65</v>
      </c>
      <c r="G18">
        <f ca="1"/>
        <v>-6.1344466217943157E-3</v>
      </c>
      <c r="H18">
        <f ca="1"/>
        <v>1.1565789169360395E-2</v>
      </c>
      <c r="J18" vm="3761">
        <f ca="1"/>
        <v>45785</v>
      </c>
      <c r="K18" s="72" vm="3761">
        <f ca="1"/>
        <v>45785</v>
      </c>
      <c r="L18" s="69" vm="3762">
        <f ca="1"/>
        <v>118.25</v>
      </c>
      <c r="M18" s="69" vm="3763">
        <f ca="1"/>
        <v>118.68</v>
      </c>
      <c r="N18" s="69" vm="3764">
        <f ca="1"/>
        <v>115.85</v>
      </c>
      <c r="O18" s="69" vm="3765">
        <f ca="1"/>
        <v>117.37</v>
      </c>
      <c r="P18" s="70">
        <f ca="1"/>
        <v>2.6482145908081518E-3</v>
      </c>
      <c r="Q18" s="71">
        <f ca="1"/>
        <v>1.4018963235537382E-2</v>
      </c>
      <c r="S18" t="str">
        <v>PLAB</v>
      </c>
      <c r="Y18" t="str">
        <f ca="1"/>
        <v>MTSI</v>
      </c>
      <c r="AA18">
        <v>0.4</v>
      </c>
      <c r="AB18">
        <f t="shared" ca="1" si="2"/>
        <v>-2.3083764421906895E-3</v>
      </c>
      <c r="AC18">
        <f ca="1"/>
        <v>-1.5909029882425947E-3</v>
      </c>
      <c r="AD18">
        <f ca="1"/>
        <v>-1.1056072874884382E-3</v>
      </c>
      <c r="AE18">
        <f ca="1"/>
        <v>-2.518823605122518E-3</v>
      </c>
      <c r="AF18">
        <f ca="1"/>
        <v>-5.418523761425661E-3</v>
      </c>
      <c r="AG18">
        <f ca="1"/>
        <v>-7.4332353531731765E-4</v>
      </c>
      <c r="AH18">
        <f ca="1"/>
        <v>-2.0142351971023736E-3</v>
      </c>
      <c r="AI18">
        <f ca="1"/>
        <v>-1.5580562868720391E-3</v>
      </c>
      <c r="AJ18">
        <f ca="1"/>
        <v>-5.3819234449684703E-3</v>
      </c>
      <c r="AK18">
        <f ca="1"/>
        <v>-3.8264830393367347E-3</v>
      </c>
      <c r="AL18">
        <f ca="1"/>
        <v>-3.1456588434456245E-3</v>
      </c>
    </row>
    <row r="19" spans="2:63" x14ac:dyDescent="0.3">
      <c r="B19" vm="3771">
        <f ca="1"/>
        <v>45789</v>
      </c>
      <c r="C19" vm="3772">
        <f ca="1"/>
        <v>121.97</v>
      </c>
      <c r="D19" vm="3773">
        <f ca="1"/>
        <v>123</v>
      </c>
      <c r="E19" vm="3774">
        <f ca="1"/>
        <v>120.28</v>
      </c>
      <c r="F19" vm="3773">
        <f ca="1"/>
        <v>123</v>
      </c>
      <c r="G19">
        <f ca="1"/>
        <v>5.4436348049721341E-2</v>
      </c>
      <c r="H19">
        <f ca="1"/>
        <v>6.7117858523842791E-2</v>
      </c>
      <c r="J19" vm="3766">
        <f ca="1"/>
        <v>45786</v>
      </c>
      <c r="K19" s="72" vm="3766">
        <f ca="1"/>
        <v>45786</v>
      </c>
      <c r="L19" s="69" vm="3767">
        <f ca="1"/>
        <v>117.35</v>
      </c>
      <c r="M19" s="69" vm="3768">
        <f ca="1"/>
        <v>118.23</v>
      </c>
      <c r="N19" s="69" vm="3769">
        <f ca="1"/>
        <v>115.21</v>
      </c>
      <c r="O19" s="69" vm="3770">
        <f ca="1"/>
        <v>116.65</v>
      </c>
      <c r="P19" s="70">
        <f ca="1"/>
        <v>-6.1344466217943157E-3</v>
      </c>
      <c r="Q19" s="71">
        <f ca="1"/>
        <v>1.1565789169360395E-2</v>
      </c>
      <c r="S19" t="str">
        <v>SEDG</v>
      </c>
      <c r="Y19" t="str">
        <f ca="1"/>
        <v>FSLR</v>
      </c>
      <c r="AA19">
        <v>0.5</v>
      </c>
      <c r="AB19">
        <f t="shared" ca="1" si="2"/>
        <v>2.5481538234075705E-3</v>
      </c>
      <c r="AC19">
        <f ca="1"/>
        <v>2.1549083818283915E-3</v>
      </c>
      <c r="AD19">
        <f ca="1"/>
        <v>5.3957785013173205E-3</v>
      </c>
      <c r="AE19">
        <f ca="1"/>
        <v>2.5445079331894499E-3</v>
      </c>
      <c r="AF19">
        <f ca="1"/>
        <v>1.3421873126274425E-3</v>
      </c>
      <c r="AG19">
        <f ca="1"/>
        <v>3.6359893841023186E-3</v>
      </c>
      <c r="AH19">
        <f ca="1"/>
        <v>4.2496367884669684E-4</v>
      </c>
      <c r="AI19">
        <f ca="1"/>
        <v>1.2511443684390211E-3</v>
      </c>
      <c r="AJ19">
        <f ca="1"/>
        <v>1.4318398394116451E-3</v>
      </c>
      <c r="AK19">
        <f ca="1"/>
        <v>1.6184730756648711E-3</v>
      </c>
      <c r="AL19">
        <f ca="1"/>
        <v>2.2103514997735179E-3</v>
      </c>
    </row>
    <row r="20" spans="2:63" x14ac:dyDescent="0.3">
      <c r="B20" vm="3775">
        <f ca="1"/>
        <v>45790</v>
      </c>
      <c r="C20" vm="3776">
        <f ca="1"/>
        <v>124.98</v>
      </c>
      <c r="D20" vm="3777">
        <f ca="1"/>
        <v>131.21889999999999</v>
      </c>
      <c r="E20" vm="3778">
        <f ca="1"/>
        <v>124.47</v>
      </c>
      <c r="F20" vm="3779">
        <f ca="1"/>
        <v>129.93</v>
      </c>
      <c r="G20">
        <f ca="1"/>
        <v>5.6341463414634203E-2</v>
      </c>
      <c r="H20">
        <f ca="1"/>
        <v>3.2918001364704075E-2</v>
      </c>
      <c r="J20" vm="3771">
        <f ca="1"/>
        <v>45789</v>
      </c>
      <c r="K20" s="72" vm="3771">
        <f ca="1"/>
        <v>45789</v>
      </c>
      <c r="L20" s="69" vm="3772">
        <f ca="1"/>
        <v>121.97</v>
      </c>
      <c r="M20" s="69" vm="3773">
        <f ca="1"/>
        <v>123</v>
      </c>
      <c r="N20" s="69" vm="3774">
        <f ca="1"/>
        <v>120.28</v>
      </c>
      <c r="O20" s="69" vm="3773">
        <f ca="1"/>
        <v>123</v>
      </c>
      <c r="P20" s="70">
        <f ca="1"/>
        <v>5.4436348049721341E-2</v>
      </c>
      <c r="Q20" s="71">
        <f ca="1"/>
        <v>6.7117858523842791E-2</v>
      </c>
      <c r="S20" t="str">
        <v>UCTT</v>
      </c>
      <c r="Y20" t="str">
        <f ca="1"/>
        <v>AMKR</v>
      </c>
      <c r="AA20">
        <v>0.6</v>
      </c>
      <c r="AB20">
        <f t="shared" ca="1" si="2"/>
        <v>8.9332139837519156E-3</v>
      </c>
      <c r="AC20">
        <f ca="1"/>
        <v>7.3833385592516169E-3</v>
      </c>
      <c r="AD20">
        <f ca="1"/>
        <v>1.2437687967726836E-2</v>
      </c>
      <c r="AE20">
        <f ca="1"/>
        <v>1.0599901312394137E-2</v>
      </c>
      <c r="AF20">
        <f ca="1"/>
        <v>9.3502904889605915E-3</v>
      </c>
      <c r="AG20">
        <f ca="1"/>
        <v>1.1277791265349935E-2</v>
      </c>
      <c r="AH20">
        <f ca="1"/>
        <v>3.6331322250184256E-3</v>
      </c>
      <c r="AI20">
        <f ca="1"/>
        <v>5.1030592816477373E-3</v>
      </c>
      <c r="AJ20">
        <f ca="1"/>
        <v>7.1539195868438703E-3</v>
      </c>
      <c r="AK20">
        <f ca="1"/>
        <v>7.9559522388397887E-3</v>
      </c>
      <c r="AL20">
        <f ca="1"/>
        <v>8.5268131339685804E-3</v>
      </c>
    </row>
    <row r="21" spans="2:63" x14ac:dyDescent="0.3">
      <c r="B21" vm="3780">
        <f ca="1"/>
        <v>45791</v>
      </c>
      <c r="C21" vm="3781">
        <f ca="1"/>
        <v>133.19499999999999</v>
      </c>
      <c r="D21" vm="3782">
        <f ca="1"/>
        <v>135.435</v>
      </c>
      <c r="E21" vm="3783">
        <f ca="1"/>
        <v>131.68</v>
      </c>
      <c r="F21" vm="3784">
        <f ca="1"/>
        <v>135.34</v>
      </c>
      <c r="G21">
        <f ca="1"/>
        <v>4.1637804971907923E-2</v>
      </c>
      <c r="H21">
        <f ca="1"/>
        <v>1.7551460725572039E-3</v>
      </c>
      <c r="J21" vm="3775">
        <f ca="1"/>
        <v>45790</v>
      </c>
      <c r="K21" s="72" vm="3775">
        <f ca="1"/>
        <v>45790</v>
      </c>
      <c r="L21" s="69" vm="3776">
        <f ca="1"/>
        <v>124.98</v>
      </c>
      <c r="M21" s="69" vm="3777">
        <f ca="1"/>
        <v>131.21889999999999</v>
      </c>
      <c r="N21" s="69" vm="3778">
        <f ca="1"/>
        <v>124.47</v>
      </c>
      <c r="O21" s="69" vm="3779">
        <f ca="1"/>
        <v>129.93</v>
      </c>
      <c r="P21" s="70">
        <f ca="1"/>
        <v>5.6341463414634203E-2</v>
      </c>
      <c r="Q21" s="71">
        <f ca="1"/>
        <v>3.2918001364704075E-2</v>
      </c>
      <c r="S21" t="str">
        <v>ADI</v>
      </c>
      <c r="Y21" t="str">
        <f ca="1"/>
        <v>NXT</v>
      </c>
      <c r="AA21">
        <v>0.7</v>
      </c>
      <c r="AB21">
        <f t="shared" ca="1" si="2"/>
        <v>1.6764626287013827E-2</v>
      </c>
      <c r="AC21">
        <f ca="1"/>
        <v>1.3999902652179428E-2</v>
      </c>
      <c r="AD21">
        <f ca="1"/>
        <v>2.6804773086128452E-2</v>
      </c>
      <c r="AE21">
        <f ca="1"/>
        <v>1.6381985900323456E-2</v>
      </c>
      <c r="AF21">
        <f ca="1"/>
        <v>2.0290160233905518E-2</v>
      </c>
      <c r="AG21">
        <f ca="1"/>
        <v>1.5538506001891999E-2</v>
      </c>
      <c r="AH21">
        <f ca="1"/>
        <v>8.4003154837088371E-3</v>
      </c>
      <c r="AI21">
        <f ca="1"/>
        <v>9.1759778561666082E-3</v>
      </c>
      <c r="AJ21">
        <f ca="1"/>
        <v>1.4671671422366375E-2</v>
      </c>
      <c r="AK21">
        <f ca="1"/>
        <v>1.9217025423575087E-2</v>
      </c>
      <c r="AL21">
        <f ca="1"/>
        <v>1.6448277758125997E-2</v>
      </c>
    </row>
    <row r="22" spans="2:63" x14ac:dyDescent="0.3">
      <c r="B22" vm="3785">
        <f ca="1"/>
        <v>45792</v>
      </c>
      <c r="C22" vm="3786">
        <f ca="1"/>
        <v>134.29499999999999</v>
      </c>
      <c r="D22" vm="3787">
        <f ca="1"/>
        <v>136.30000000000001</v>
      </c>
      <c r="E22" vm="3788">
        <f ca="1"/>
        <v>132.66</v>
      </c>
      <c r="F22" vm="3789">
        <f ca="1"/>
        <v>134.83000000000001</v>
      </c>
      <c r="G22">
        <f ca="1"/>
        <v>-3.7682872764887758E-3</v>
      </c>
      <c r="H22">
        <f ca="1"/>
        <v>-3.26759604355417E-3</v>
      </c>
      <c r="J22" vm="3780">
        <f ca="1"/>
        <v>45791</v>
      </c>
      <c r="K22" s="72" vm="3780">
        <f ca="1"/>
        <v>45791</v>
      </c>
      <c r="L22" s="69" vm="3781">
        <f ca="1"/>
        <v>133.19499999999999</v>
      </c>
      <c r="M22" s="69" vm="3782">
        <f ca="1"/>
        <v>135.435</v>
      </c>
      <c r="N22" s="69" vm="3783">
        <f ca="1"/>
        <v>131.68</v>
      </c>
      <c r="O22" s="69" vm="3784">
        <f ca="1"/>
        <v>135.34</v>
      </c>
      <c r="P22" s="70">
        <f ca="1"/>
        <v>4.1637804971907923E-2</v>
      </c>
      <c r="Q22" s="71">
        <f ca="1"/>
        <v>1.7551460725572039E-3</v>
      </c>
      <c r="S22" t="str">
        <v>ALGM</v>
      </c>
      <c r="Y22" t="str">
        <f ca="1"/>
        <v>LSCC</v>
      </c>
      <c r="AA22">
        <v>0.79999999999999993</v>
      </c>
      <c r="AB22">
        <f t="shared" ca="1" si="2"/>
        <v>2.6094116026129072E-2</v>
      </c>
      <c r="AC22">
        <f ca="1"/>
        <v>2.2077770104502542E-2</v>
      </c>
      <c r="AD22">
        <f ca="1"/>
        <v>3.8869085855165686E-2</v>
      </c>
      <c r="AE22">
        <f ca="1"/>
        <v>2.6717019966231947E-2</v>
      </c>
      <c r="AF22">
        <f ca="1"/>
        <v>3.2966903785869237E-2</v>
      </c>
      <c r="AG22">
        <f ca="1"/>
        <v>2.4702351386360028E-2</v>
      </c>
      <c r="AH22">
        <f ca="1"/>
        <v>1.4403426750181685E-2</v>
      </c>
      <c r="AI22">
        <f ca="1"/>
        <v>1.4663254659822166E-2</v>
      </c>
      <c r="AJ22">
        <f ca="1"/>
        <v>2.1637616884278964E-2</v>
      </c>
      <c r="AK22">
        <f ca="1"/>
        <v>2.8096037070221964E-2</v>
      </c>
      <c r="AL22">
        <f ca="1"/>
        <v>2.3583805133983213E-2</v>
      </c>
    </row>
    <row r="23" spans="2:63" x14ac:dyDescent="0.3">
      <c r="B23" vm="3790">
        <f ca="1"/>
        <v>45793</v>
      </c>
      <c r="C23" vm="3791">
        <f ca="1"/>
        <v>136.22</v>
      </c>
      <c r="D23" vm="3792">
        <f ca="1"/>
        <v>136.35</v>
      </c>
      <c r="E23" vm="3793">
        <f ca="1"/>
        <v>133.46</v>
      </c>
      <c r="F23" vm="3794">
        <f ca="1"/>
        <v>135.4</v>
      </c>
      <c r="G23">
        <f ca="1"/>
        <v>4.2275457984127648E-3</v>
      </c>
      <c r="H23">
        <f ca="1"/>
        <v>-1.4097659866407271E-3</v>
      </c>
      <c r="J23" vm="3785">
        <f ca="1"/>
        <v>45792</v>
      </c>
      <c r="K23" s="72" vm="3785">
        <f ca="1"/>
        <v>45792</v>
      </c>
      <c r="L23" s="69" vm="3786">
        <f ca="1"/>
        <v>134.29499999999999</v>
      </c>
      <c r="M23" s="69" vm="3787">
        <f ca="1"/>
        <v>136.30000000000001</v>
      </c>
      <c r="N23" s="69" vm="3788">
        <f ca="1"/>
        <v>132.66</v>
      </c>
      <c r="O23" s="69" vm="3789">
        <f ca="1"/>
        <v>134.83000000000001</v>
      </c>
      <c r="P23" s="70">
        <f ca="1"/>
        <v>-3.7682872764887758E-3</v>
      </c>
      <c r="Q23" s="71">
        <f ca="1"/>
        <v>-3.26759604355417E-3</v>
      </c>
      <c r="S23" t="str">
        <v>AMBA</v>
      </c>
      <c r="Y23" t="str">
        <f ca="1"/>
        <v>RMBS</v>
      </c>
      <c r="AA23">
        <v>0.89999999999999991</v>
      </c>
      <c r="AB23">
        <f t="shared" ca="1" si="2"/>
        <v>4.1609393533331221E-2</v>
      </c>
      <c r="AC23">
        <f ca="1"/>
        <v>3.2173846880619771E-2</v>
      </c>
      <c r="AD23">
        <f ca="1"/>
        <v>5.52855809319278E-2</v>
      </c>
      <c r="AE23">
        <f ca="1"/>
        <v>4.526893190642646E-2</v>
      </c>
      <c r="AF23">
        <f ca="1"/>
        <v>5.5322856800113437E-2</v>
      </c>
      <c r="AG23">
        <f ca="1"/>
        <v>4.1122302893683529E-2</v>
      </c>
      <c r="AH23">
        <f ca="1"/>
        <v>2.4727691048049685E-2</v>
      </c>
      <c r="AI23">
        <f ca="1"/>
        <v>2.5112828160065468E-2</v>
      </c>
      <c r="AJ23">
        <f ca="1"/>
        <v>4.1772072398293336E-2</v>
      </c>
      <c r="AK23">
        <f ca="1"/>
        <v>4.8161008367921414E-2</v>
      </c>
      <c r="AL23">
        <f ca="1"/>
        <v>3.8005302159188743E-2</v>
      </c>
    </row>
    <row r="24" spans="2:63" x14ac:dyDescent="0.3">
      <c r="B24" vm="3795">
        <f ca="1"/>
        <v>45796</v>
      </c>
      <c r="C24" vm="3796">
        <f ca="1"/>
        <v>132.38999999999999</v>
      </c>
      <c r="D24" vm="3797">
        <f ca="1"/>
        <v>135.87</v>
      </c>
      <c r="E24" vm="3796">
        <f ca="1"/>
        <v>132.38999999999999</v>
      </c>
      <c r="F24" vm="3798">
        <f ca="1"/>
        <v>135.57</v>
      </c>
      <c r="G24">
        <f ca="1"/>
        <v>1.2555391432790804E-3</v>
      </c>
      <c r="H24">
        <f ca="1"/>
        <v>-4.914684305722338E-3</v>
      </c>
      <c r="J24" vm="3790">
        <f ca="1"/>
        <v>45793</v>
      </c>
      <c r="K24" s="72" vm="3790">
        <f ca="1"/>
        <v>45793</v>
      </c>
      <c r="L24" s="69" vm="3791">
        <f ca="1"/>
        <v>136.22</v>
      </c>
      <c r="M24" s="69" vm="3792">
        <f ca="1"/>
        <v>136.35</v>
      </c>
      <c r="N24" s="69" vm="3793">
        <f ca="1"/>
        <v>133.46</v>
      </c>
      <c r="O24" s="69" vm="3794">
        <f ca="1"/>
        <v>135.4</v>
      </c>
      <c r="P24" s="70">
        <f ca="1"/>
        <v>4.2275457984127648E-3</v>
      </c>
      <c r="Q24" s="71">
        <f ca="1"/>
        <v>-1.4097659866407271E-3</v>
      </c>
      <c r="S24" t="str">
        <v>AMD</v>
      </c>
      <c r="Y24" t="str">
        <f ca="1"/>
        <v>SITM</v>
      </c>
      <c r="AA24">
        <v>1</v>
      </c>
      <c r="AB24">
        <f t="shared" ca="1" si="2"/>
        <v>0.14218967779313169</v>
      </c>
      <c r="AC24">
        <f t="shared" ref="AC24:AL24" ca="1" si="4">MAX(_xlfn.ANCHORARRAY(AY27))</f>
        <v>0.11099353321575542</v>
      </c>
      <c r="AD24">
        <f t="shared" ca="1" si="4"/>
        <v>0.1051469815353351</v>
      </c>
      <c r="AE24">
        <f t="shared" ca="1" si="4"/>
        <v>0.23708022104815707</v>
      </c>
      <c r="AF24">
        <f t="shared" ca="1" si="4"/>
        <v>0.22771084337349407</v>
      </c>
      <c r="AG24">
        <f t="shared" ca="1" si="4"/>
        <v>8.8651181169032839E-2</v>
      </c>
      <c r="AH24">
        <f t="shared" ca="1" si="4"/>
        <v>9.9374459645018523E-2</v>
      </c>
      <c r="AI24">
        <f t="shared" ca="1" si="4"/>
        <v>7.5369861693412435E-2</v>
      </c>
      <c r="AJ24">
        <f t="shared" ca="1" si="4"/>
        <v>0.16382631890930635</v>
      </c>
      <c r="AK24">
        <f t="shared" ca="1" si="4"/>
        <v>0.18353594080338248</v>
      </c>
      <c r="AL24">
        <f t="shared" ca="1" si="4"/>
        <v>0.11204666258996196</v>
      </c>
    </row>
    <row r="25" spans="2:63" x14ac:dyDescent="0.3">
      <c r="B25" vm="3799">
        <f ca="1"/>
        <v>45797</v>
      </c>
      <c r="C25" vm="3800">
        <f ca="1"/>
        <v>134.29</v>
      </c>
      <c r="D25" vm="3801">
        <f ca="1"/>
        <v>134.58000000000001</v>
      </c>
      <c r="E25" vm="3802">
        <f ca="1"/>
        <v>132.62</v>
      </c>
      <c r="F25" vm="3803">
        <f ca="1"/>
        <v>134.38</v>
      </c>
      <c r="G25">
        <f ca="1"/>
        <v>-8.7777531902338106E-3</v>
      </c>
      <c r="H25">
        <f ca="1"/>
        <v>-3.3574963302080074E-3</v>
      </c>
      <c r="J25" vm="3795">
        <f ca="1"/>
        <v>45796</v>
      </c>
      <c r="K25" s="72" vm="3795">
        <f ca="1"/>
        <v>45796</v>
      </c>
      <c r="L25" s="69" vm="3796">
        <f ca="1"/>
        <v>132.38999999999999</v>
      </c>
      <c r="M25" s="69" vm="3797">
        <f ca="1"/>
        <v>135.87</v>
      </c>
      <c r="N25" s="69" vm="3796">
        <f ca="1"/>
        <v>132.38999999999999</v>
      </c>
      <c r="O25" s="69" vm="3798">
        <f ca="1"/>
        <v>135.57</v>
      </c>
      <c r="P25" s="70">
        <f ca="1"/>
        <v>1.2555391432790804E-3</v>
      </c>
      <c r="Q25" s="71">
        <f ca="1"/>
        <v>-4.914684305722338E-3</v>
      </c>
      <c r="S25" t="str">
        <v>AOSL</v>
      </c>
      <c r="Y25" t="str">
        <f ca="1"/>
        <v>AAOI</v>
      </c>
    </row>
    <row r="26" spans="2:63" x14ac:dyDescent="0.3">
      <c r="B26" vm="3804">
        <f ca="1"/>
        <v>45798</v>
      </c>
      <c r="C26" vm="3805">
        <f ca="1"/>
        <v>133.06</v>
      </c>
      <c r="D26" vm="3806">
        <f ca="1"/>
        <v>137.4</v>
      </c>
      <c r="E26" vm="3807">
        <f ca="1"/>
        <v>130.59</v>
      </c>
      <c r="F26" vm="3808">
        <f ca="1"/>
        <v>131.80000000000001</v>
      </c>
      <c r="G26">
        <f ca="1"/>
        <v>-1.9199285607977259E-2</v>
      </c>
      <c r="H26">
        <f ca="1"/>
        <v>-1.6737453701742212E-2</v>
      </c>
      <c r="J26" vm="3799">
        <f ca="1"/>
        <v>45797</v>
      </c>
      <c r="K26" s="72" vm="3799">
        <f ca="1"/>
        <v>45797</v>
      </c>
      <c r="L26" s="69" vm="3800">
        <f ca="1"/>
        <v>134.29</v>
      </c>
      <c r="M26" s="69" vm="3801">
        <f ca="1"/>
        <v>134.58000000000001</v>
      </c>
      <c r="N26" s="69" vm="3802">
        <f ca="1"/>
        <v>132.62</v>
      </c>
      <c r="O26" s="69" vm="3803">
        <f ca="1"/>
        <v>134.38</v>
      </c>
      <c r="P26" s="70">
        <f ca="1"/>
        <v>-8.7777531902338106E-3</v>
      </c>
      <c r="Q26" s="71">
        <f ca="1"/>
        <v>-3.3574963302080074E-3</v>
      </c>
      <c r="S26" t="str">
        <v>ARM</v>
      </c>
      <c r="Y26" t="str">
        <f ca="1"/>
        <v>FORM</v>
      </c>
      <c r="AA26" cm="1" vm="3669">
        <f t="array" aca="1" ref="AA26:AB276" ca="1">IFERROR(_xlfn.STOCKHISTORY(_xlfn.XLOOKUP(AC3,STable[Ticker],STable[Security Name]),DATE(YEAR(TODAY())-1,MONTH(TODAY()),DAY(TODAY())-1),TODAY(),_xlfn.XLOOKUP('Company Analysis'!B5,Settings!N2:N4,Settings!O2:O4),0,0,1),0)</f>
        <v>45763</v>
      </c>
      <c r="AB26" vm="3714">
        <f ca="1"/>
        <v>174.61</v>
      </c>
      <c r="AC26" cm="1" vm="3669">
        <f t="array" aca="1" ref="AC26:AD276" ca="1">IFERROR(_xlfn.STOCKHISTORY(_xlfn.XLOOKUP(AD3,STable[Ticker],STable[Security Name]),DATE(YEAR(TODAY())-1,MONTH(TODAY()),DAY(TODAY())-1),TODAY(),_xlfn.XLOOKUP('Company Analysis'!B5,Settings!N2:N4,Settings!O2:O4),0,0,1),0)</f>
        <v>45763</v>
      </c>
      <c r="AD26" vm="3715">
        <f ca="1"/>
        <v>69.33</v>
      </c>
      <c r="AE26" cm="1" vm="3669">
        <f t="array" aca="1" ref="AE26:AF276" ca="1">IFERROR(_xlfn.STOCKHISTORY(_xlfn.XLOOKUP(AE3,STable[Ticker],STable[Security Name]),DATE(YEAR(TODAY())-1,MONTH(TODAY()),DAY(TODAY())-1),TODAY(),_xlfn.XLOOKUP('Company Analysis'!B5,Settings!N2:N4,Settings!O2:O4),0,0,1),0)</f>
        <v>45763</v>
      </c>
      <c r="AF26" vm="3716">
        <f ca="1"/>
        <v>88.29</v>
      </c>
      <c r="AG26" cm="1" vm="3669">
        <f t="array" aca="1" ref="AG26:AH276" ca="1">IFERROR(_xlfn.STOCKHISTORY(_xlfn.XLOOKUP(AF3,STable[Ticker],STable[Security Name]),DATE(YEAR(TODAY())-1,MONTH(TODAY()),DAY(TODAY())-1),TODAY(),_xlfn.XLOOKUP('Company Analysis'!B5,Settings!N2:N4,Settings!O2:O4),0,0,1),0)</f>
        <v>45763</v>
      </c>
      <c r="AH26" vm="3717">
        <f ca="1"/>
        <v>19.23</v>
      </c>
      <c r="AI26" cm="1" vm="3669">
        <f t="array" aca="1" ref="AI26:AJ276" ca="1">IFERROR(_xlfn.STOCKHISTORY(_xlfn.XLOOKUP(AG3,STable[Ticker],STable[Security Name]),DATE(YEAR(TODAY())-1,MONTH(TODAY()),DAY(TODAY())-1),TODAY(),_xlfn.XLOOKUP('Company Analysis'!B5,Settings!N2:N4,Settings!O2:O4),0,0,1),0)</f>
        <v>45763</v>
      </c>
      <c r="AJ26" vm="3718">
        <f ca="1"/>
        <v>138.19</v>
      </c>
      <c r="AK26" cm="1" vm="3669">
        <f t="array" aca="1" ref="AK26:AL276" ca="1">IFERROR(_xlfn.STOCKHISTORY(_xlfn.XLOOKUP(AH3,STable[Ticker],STable[Security Name]),DATE(YEAR(TODAY())-1,MONTH(TODAY()),DAY(TODAY())-1),TODAY(),_xlfn.XLOOKUP('Company Analysis'!B5,Settings!N2:N4,Settings!O2:O4),0,0,1),0)</f>
        <v>45763</v>
      </c>
      <c r="AL26" vm="3719">
        <f ca="1"/>
        <v>146.55000000000001</v>
      </c>
      <c r="AM26" cm="1" vm="3669">
        <f t="array" aca="1" ref="AM26:AN276" ca="1">IFERROR(_xlfn.STOCKHISTORY(_xlfn.XLOOKUP(AI3,STable[Ticker],STable[Security Name]),DATE(YEAR(TODAY())-1,MONTH(TODAY()),DAY(TODAY())-1),TODAY(),_xlfn.XLOOKUP('Company Analysis'!B5,Settings!N2:N4,Settings!O2:O4),0,0,1),0)</f>
        <v>45763</v>
      </c>
      <c r="AN26" vm="2897">
        <f ca="1"/>
        <v>175.93</v>
      </c>
      <c r="AO26" cm="1" vm="3669">
        <f t="array" aca="1" ref="AO26:AP276" ca="1">IFERROR(_xlfn.STOCKHISTORY(_xlfn.XLOOKUP(AJ3,STable[Ticker],STable[Security Name]),DATE(YEAR(TODAY())-1,MONTH(TODAY()),DAY(TODAY())-1),TODAY(),_xlfn.XLOOKUP('Company Analysis'!B5,Settings!N2:N4,Settings!O2:O4),0,0,1),0)</f>
        <v>45763</v>
      </c>
      <c r="AP26" vm="3720">
        <f ca="1"/>
        <v>101</v>
      </c>
      <c r="AQ26" cm="1" vm="3669">
        <f t="array" aca="1" ref="AQ26:AR276" ca="1">IFERROR(_xlfn.STOCKHISTORY(_xlfn.XLOOKUP(AK3,STable[Ticker],STable[Security Name]),DATE(YEAR(TODAY())-1,MONTH(TODAY()),DAY(TODAY())-1),TODAY(),_xlfn.XLOOKUP('Company Analysis'!B5,Settings!N2:N4,Settings!O2:O4),0,0,1),0)</f>
        <v>45763</v>
      </c>
      <c r="AR26" vm="3721">
        <f ca="1"/>
        <v>51.93</v>
      </c>
      <c r="AS26" cm="1" vm="3669">
        <f t="array" aca="1" ref="AS26:AT276" ca="1">IFERROR(_xlfn.STOCKHISTORY(_xlfn.XLOOKUP(AL3,STable[Ticker],STable[Security Name]),DATE(YEAR(TODAY())-1,MONTH(TODAY()),DAY(TODAY())-1),TODAY(),_xlfn.XLOOKUP('Company Analysis'!B5,Settings!N2:N4,Settings!O2:O4),0,0,1),0)</f>
        <v>45763</v>
      </c>
      <c r="AT26" vm="3722">
        <f ca="1"/>
        <v>524.86</v>
      </c>
    </row>
    <row r="27" spans="2:63" x14ac:dyDescent="0.3">
      <c r="B27" vm="3809">
        <f ca="1"/>
        <v>45799</v>
      </c>
      <c r="C27" vm="3810">
        <f ca="1"/>
        <v>132.22999999999999</v>
      </c>
      <c r="D27" vm="3811">
        <f ca="1"/>
        <v>134.25</v>
      </c>
      <c r="E27" vm="3812">
        <f ca="1"/>
        <v>131.55000000000001</v>
      </c>
      <c r="F27" vm="3813">
        <f ca="1"/>
        <v>132.83000000000001</v>
      </c>
      <c r="G27">
        <f ca="1"/>
        <v>7.8148710166919648E-3</v>
      </c>
      <c r="H27">
        <f ca="1"/>
        <v>-1.0133789339453362E-2</v>
      </c>
      <c r="J27" vm="3804">
        <f ca="1"/>
        <v>45798</v>
      </c>
      <c r="K27" s="72" vm="3804">
        <f ca="1"/>
        <v>45798</v>
      </c>
      <c r="L27" s="69" vm="3805">
        <f ca="1"/>
        <v>133.06</v>
      </c>
      <c r="M27" s="69" vm="3806">
        <f ca="1"/>
        <v>137.4</v>
      </c>
      <c r="N27" s="69" vm="3807">
        <f ca="1"/>
        <v>130.59</v>
      </c>
      <c r="O27" s="69" vm="3808">
        <f ca="1"/>
        <v>131.80000000000001</v>
      </c>
      <c r="P27" s="70">
        <f ca="1"/>
        <v>-1.9199285607977259E-2</v>
      </c>
      <c r="Q27" s="71">
        <f ca="1"/>
        <v>-1.6737453701742212E-2</v>
      </c>
      <c r="S27" t="str">
        <v>AVGO</v>
      </c>
      <c r="Y27" t="str">
        <f ca="1"/>
        <v>VIAV</v>
      </c>
      <c r="AA27" vm="3664">
        <f ca="1"/>
        <v>45764</v>
      </c>
      <c r="AB27" vm="3814">
        <f ca="1"/>
        <v>170.99</v>
      </c>
      <c r="AC27" vm="3664">
        <f ca="1"/>
        <v>45764</v>
      </c>
      <c r="AD27" vm="3815">
        <f ca="1"/>
        <v>68.8</v>
      </c>
      <c r="AE27" vm="3664">
        <f ca="1"/>
        <v>45764</v>
      </c>
      <c r="AF27" vm="3816">
        <f ca="1"/>
        <v>87.5</v>
      </c>
      <c r="AG27" vm="3664">
        <f ca="1"/>
        <v>45764</v>
      </c>
      <c r="AH27" vm="3817">
        <f ca="1"/>
        <v>18.93</v>
      </c>
      <c r="AI27" vm="3664">
        <f ca="1"/>
        <v>45764</v>
      </c>
      <c r="AJ27" vm="3818">
        <f ca="1"/>
        <v>137.46</v>
      </c>
      <c r="AK27" vm="3664">
        <f ca="1"/>
        <v>45764</v>
      </c>
      <c r="AL27" vm="3819">
        <f ca="1"/>
        <v>148.44</v>
      </c>
      <c r="AM27" vm="3664">
        <f ca="1"/>
        <v>45764</v>
      </c>
      <c r="AN27" vm="3820">
        <f ca="1"/>
        <v>176.27</v>
      </c>
      <c r="AO27" vm="3664">
        <f ca="1"/>
        <v>45764</v>
      </c>
      <c r="AP27" vm="3821">
        <f ca="1"/>
        <v>100.73</v>
      </c>
      <c r="AQ27" vm="3664">
        <f ca="1"/>
        <v>45764</v>
      </c>
      <c r="AR27" vm="3822">
        <f ca="1"/>
        <v>51.7</v>
      </c>
      <c r="AS27" vm="3664">
        <f ca="1"/>
        <v>45764</v>
      </c>
      <c r="AT27" vm="3823">
        <f ca="1"/>
        <v>523.58000000000004</v>
      </c>
      <c r="AY27" cm="1">
        <f t="array" aca="1" ref="AY27:AY276" ca="1">_xlfn.XLOOKUP(_xlfn.ANCHORARRAY($BJ27),INDEX(_xlfn.ANCHORARRAY(AA26),_xlfn.SEQUENCE(ROWS(_xlfn.ANCHORARRAY(AA26))-1,1,2,1),1),IFERROR((INDEX(_xlfn.ANCHORARRAY(AA26),_xlfn.SEQUENCE(ROWS(_xlfn.ANCHORARRAY(AA26))-1,1,2,1),2)-INDEX(_xlfn.ANCHORARRAY(AA26),_xlfn.SEQUENCE(ROWS(_xlfn.ANCHORARRAY(AA26))-1,1,1,1),2))/INDEX(_xlfn.ANCHORARRAY(AA26),_xlfn.SEQUENCE(ROWS(_xlfn.ANCHORARRAY(AA26))-1,1,1,1),2),0),0)</f>
        <v>-2.0731916843250698E-2</v>
      </c>
      <c r="AZ27" cm="1">
        <f t="array" aca="1" ref="AZ27:AZ276" ca="1">_xlfn.XLOOKUP(_xlfn.ANCHORARRAY($BJ27),INDEX(_xlfn.ANCHORARRAY(AC26),_xlfn.SEQUENCE(ROWS(_xlfn.ANCHORARRAY(AC26))-1,1,2,1),1),IFERROR((INDEX(_xlfn.ANCHORARRAY(AC26),_xlfn.SEQUENCE(ROWS(_xlfn.ANCHORARRAY(AC26))-1,1,2,1),2)-INDEX(_xlfn.ANCHORARRAY(AC26),_xlfn.SEQUENCE(ROWS(_xlfn.ANCHORARRAY(AC26))-1,1,1,1),2))/INDEX(_xlfn.ANCHORARRAY(AC26),_xlfn.SEQUENCE(ROWS(_xlfn.ANCHORARRAY(AC26))-1,1,1,1),2),0),0)</f>
        <v>-7.6445982979951128E-3</v>
      </c>
      <c r="BA27" cm="1">
        <f t="array" aca="1" ref="BA27:BA276" ca="1">_xlfn.XLOOKUP(_xlfn.ANCHORARRAY($BJ27),INDEX(_xlfn.ANCHORARRAY(AE26),_xlfn.SEQUENCE(ROWS(_xlfn.ANCHORARRAY(AE26))-1,1,2,1),1),IFERROR((INDEX(_xlfn.ANCHORARRAY(AE26),_xlfn.SEQUENCE(ROWS(_xlfn.ANCHORARRAY(AE26))-1,1,2,1),2)-INDEX(_xlfn.ANCHORARRAY(AE26),_xlfn.SEQUENCE(ROWS(_xlfn.ANCHORARRAY(AE26))-1,1,1,1),2))/INDEX(_xlfn.ANCHORARRAY(AE26),_xlfn.SEQUENCE(ROWS(_xlfn.ANCHORARRAY(AE26))-1,1,1,1),2),0),0)</f>
        <v>-8.9477857061955619E-3</v>
      </c>
      <c r="BB27" cm="1">
        <f t="array" aca="1" ref="BB27:BB276" ca="1">_xlfn.XLOOKUP(_xlfn.ANCHORARRAY($BJ27),INDEX(_xlfn.ANCHORARRAY(AG26),_xlfn.SEQUENCE(ROWS(_xlfn.ANCHORARRAY(AG26))-1,1,2,1),1),IFERROR((INDEX(_xlfn.ANCHORARRAY(AG26),_xlfn.SEQUENCE(ROWS(_xlfn.ANCHORARRAY(AG26))-1,1,2,1),2)-INDEX(_xlfn.ANCHORARRAY(AG26),_xlfn.SEQUENCE(ROWS(_xlfn.ANCHORARRAY(AG26))-1,1,1,1),2))/INDEX(_xlfn.ANCHORARRAY(AG26),_xlfn.SEQUENCE(ROWS(_xlfn.ANCHORARRAY(AG26))-1,1,1,1),2),0),0)</f>
        <v>-1.5600624024961035E-2</v>
      </c>
      <c r="BC27" cm="1">
        <f t="array" aca="1" ref="BC27:BC276" ca="1">_xlfn.XLOOKUP(_xlfn.ANCHORARRAY($BJ27),INDEX(_xlfn.ANCHORARRAY(AI26),_xlfn.SEQUENCE(ROWS(_xlfn.ANCHORARRAY(AI26))-1,1,2,1),1),IFERROR((INDEX(_xlfn.ANCHORARRAY(AI26),_xlfn.SEQUENCE(ROWS(_xlfn.ANCHORARRAY(AI26))-1,1,2,1),2)-INDEX(_xlfn.ANCHORARRAY(AI26),_xlfn.SEQUENCE(ROWS(_xlfn.ANCHORARRAY(AI26))-1,1,1,1),2))/INDEX(_xlfn.ANCHORARRAY(AI26),_xlfn.SEQUENCE(ROWS(_xlfn.ANCHORARRAY(AI26))-1,1,1,1),2),0),0)</f>
        <v>-5.2825819523843239E-3</v>
      </c>
      <c r="BD27" cm="1">
        <f t="array" aca="1" ref="BD27:BD276" ca="1">_xlfn.XLOOKUP(_xlfn.ANCHORARRAY($BJ27),INDEX(_xlfn.ANCHORARRAY(AK26),_xlfn.SEQUENCE(ROWS(_xlfn.ANCHORARRAY(AK26))-1,1,2,1),1),IFERROR((INDEX(_xlfn.ANCHORARRAY(AK26),_xlfn.SEQUENCE(ROWS(_xlfn.ANCHORARRAY(AK26))-1,1,2,1),2)-INDEX(_xlfn.ANCHORARRAY(AK26),_xlfn.SEQUENCE(ROWS(_xlfn.ANCHORARRAY(AK26))-1,1,1,1),2))/INDEX(_xlfn.ANCHORARRAY(AK26),_xlfn.SEQUENCE(ROWS(_xlfn.ANCHORARRAY(AK26))-1,1,1,1),2),0),0)</f>
        <v>1.2896622313203591E-2</v>
      </c>
      <c r="BE27" cm="1">
        <f t="array" aca="1" ref="BE27:BE276" ca="1">_xlfn.XLOOKUP(_xlfn.ANCHORARRAY($BJ27),INDEX(_xlfn.ANCHORARRAY(AM26),_xlfn.SEQUENCE(ROWS(_xlfn.ANCHORARRAY(AM26))-1,1,2,1),1),IFERROR((INDEX(_xlfn.ANCHORARRAY(AM26),_xlfn.SEQUENCE(ROWS(_xlfn.ANCHORARRAY(AM26))-1,1,2,1),2)-INDEX(_xlfn.ANCHORARRAY(AM26),_xlfn.SEQUENCE(ROWS(_xlfn.ANCHORARRAY(AM26))-1,1,1,1),2))/INDEX(_xlfn.ANCHORARRAY(AM26),_xlfn.SEQUENCE(ROWS(_xlfn.ANCHORARRAY(AM26))-1,1,1,1),2),0),0)</f>
        <v>1.9325868243051407E-3</v>
      </c>
      <c r="BF27" cm="1">
        <f t="array" aca="1" ref="BF27:BF276" ca="1">_xlfn.XLOOKUP(_xlfn.ANCHORARRAY($BJ27),INDEX(_xlfn.ANCHORARRAY(AO26),_xlfn.SEQUENCE(ROWS(_xlfn.ANCHORARRAY(AO26))-1,1,2,1),1),IFERROR((INDEX(_xlfn.ANCHORARRAY(AO26),_xlfn.SEQUENCE(ROWS(_xlfn.ANCHORARRAY(AO26))-1,1,2,1),2)-INDEX(_xlfn.ANCHORARRAY(AO26),_xlfn.SEQUENCE(ROWS(_xlfn.ANCHORARRAY(AO26))-1,1,1,1),2))/INDEX(_xlfn.ANCHORARRAY(AO26),_xlfn.SEQUENCE(ROWS(_xlfn.ANCHORARRAY(AO26))-1,1,1,1),2),0),0)</f>
        <v>-2.673267326732634E-3</v>
      </c>
      <c r="BG27" cm="1">
        <f t="array" aca="1" ref="BG27:BG276" ca="1">_xlfn.XLOOKUP(_xlfn.ANCHORARRAY($BJ27),INDEX(_xlfn.ANCHORARRAY(AQ26),_xlfn.SEQUENCE(ROWS(_xlfn.ANCHORARRAY(AQ26))-1,1,2,1),1),IFERROR((INDEX(_xlfn.ANCHORARRAY(AQ26),_xlfn.SEQUENCE(ROWS(_xlfn.ANCHORARRAY(AQ26))-1,1,2,1),2)-INDEX(_xlfn.ANCHORARRAY(AQ26),_xlfn.SEQUENCE(ROWS(_xlfn.ANCHORARRAY(AQ26))-1,1,1,1),2))/INDEX(_xlfn.ANCHORARRAY(AQ26),_xlfn.SEQUENCE(ROWS(_xlfn.ANCHORARRAY(AQ26))-1,1,1,1),2),0),0)</f>
        <v>-4.4290390910840917E-3</v>
      </c>
      <c r="BH27" cm="1">
        <f t="array" aca="1" ref="BH27:BH276" ca="1">_xlfn.XLOOKUP(_xlfn.ANCHORARRAY($BJ27),INDEX(_xlfn.ANCHORARRAY(AS26),_xlfn.SEQUENCE(ROWS(_xlfn.ANCHORARRAY(AS26))-1,1,2,1),1),IFERROR((INDEX(_xlfn.ANCHORARRAY(AS26),_xlfn.SEQUENCE(ROWS(_xlfn.ANCHORARRAY(AS26))-1,1,2,1),2)-INDEX(_xlfn.ANCHORARRAY(AS26),_xlfn.SEQUENCE(ROWS(_xlfn.ANCHORARRAY(AS26))-1,1,1,1),2))/INDEX(_xlfn.ANCHORARRAY(AS26),_xlfn.SEQUENCE(ROWS(_xlfn.ANCHORARRAY(AS26))-1,1,1,1),2),0),0)</f>
        <v>-2.4387455702472522E-3</v>
      </c>
      <c r="BJ27" cm="1" vm="3664">
        <f t="array" aca="1" ref="BJ27:BJ276" ca="1">INDEX(_xlfn.ANCHORARRAY(K2),_xlfn.SEQUENCE(ROWS(_xlfn.ANCHORARRAY(K2))-2,1,3,1),1)</f>
        <v>45764</v>
      </c>
      <c r="BK27" cm="1">
        <f t="array" aca="1" ref="BK27:BK276" ca="1">_xlfn.BYROW(IFERROR(_xlfn.HSTACK(_xlfn.ANCHORARRAY(AY27),_xlfn.ANCHORARRAY(AZ27),_xlfn.ANCHORARRAY(BA27),_xlfn.ANCHORARRAY(BB27),_xlfn.ANCHORARRAY(BC27),_xlfn.ANCHORARRAY(BD27),_xlfn.ANCHORARRAY(BE27),_xlfn.ANCHORARRAY(BF27),_xlfn.ANCHORARRAY(BG27),_xlfn.ANCHORARRAY(BH27)),0),_xlfn.LAMBDA(_xlpm.row,SUMPRODUCT(AC4:AL4,_xlpm.row)/SUM(AC4:AL4)))</f>
        <v>-8.2879215330578463E-3</v>
      </c>
    </row>
    <row r="28" spans="2:63" x14ac:dyDescent="0.3">
      <c r="B28" vm="3824">
        <f ca="1"/>
        <v>45800</v>
      </c>
      <c r="C28" vm="3825">
        <f ca="1"/>
        <v>130</v>
      </c>
      <c r="D28" vm="3826">
        <f ca="1"/>
        <v>132.68</v>
      </c>
      <c r="E28" vm="3827">
        <f ca="1"/>
        <v>129.16</v>
      </c>
      <c r="F28" vm="3828">
        <f ca="1"/>
        <v>131.29</v>
      </c>
      <c r="G28">
        <f ca="1"/>
        <v>-1.1593766468418433E-2</v>
      </c>
      <c r="H28">
        <f ca="1"/>
        <v>-1.3496656933198516E-2</v>
      </c>
      <c r="J28" vm="3809">
        <f ca="1"/>
        <v>45799</v>
      </c>
      <c r="K28" s="72" vm="3809">
        <f ca="1"/>
        <v>45799</v>
      </c>
      <c r="L28" s="69" vm="3810">
        <f ca="1"/>
        <v>132.22999999999999</v>
      </c>
      <c r="M28" s="69" vm="3811">
        <f ca="1"/>
        <v>134.25</v>
      </c>
      <c r="N28" s="69" vm="3812">
        <f ca="1"/>
        <v>131.55000000000001</v>
      </c>
      <c r="O28" s="69" vm="3813">
        <f ca="1"/>
        <v>132.83000000000001</v>
      </c>
      <c r="P28" s="70">
        <f ca="1"/>
        <v>7.8148710166919648E-3</v>
      </c>
      <c r="Q28" s="71">
        <f ca="1"/>
        <v>-1.0133789339453362E-2</v>
      </c>
      <c r="S28" t="str">
        <v>CRDO</v>
      </c>
      <c r="Y28" t="str">
        <f ca="1"/>
        <v>SMTC</v>
      </c>
      <c r="AA28" vm="3679">
        <f ca="1"/>
        <v>45768</v>
      </c>
      <c r="AB28" vm="3829">
        <f ca="1"/>
        <v>166.21</v>
      </c>
      <c r="AC28" vm="3679">
        <f ca="1"/>
        <v>45768</v>
      </c>
      <c r="AD28" vm="3830">
        <f ca="1"/>
        <v>66.739999999999995</v>
      </c>
      <c r="AE28" vm="3679">
        <f ca="1"/>
        <v>45768</v>
      </c>
      <c r="AF28" vm="3831">
        <f ca="1"/>
        <v>85.56</v>
      </c>
      <c r="AG28" vm="3679">
        <f ca="1"/>
        <v>45768</v>
      </c>
      <c r="AH28" vm="3832">
        <f ca="1"/>
        <v>18.84</v>
      </c>
      <c r="AI28" vm="3679">
        <f ca="1"/>
        <v>45768</v>
      </c>
      <c r="AJ28" vm="3833">
        <f ca="1"/>
        <v>135.55500000000001</v>
      </c>
      <c r="AK28" vm="3679">
        <f ca="1"/>
        <v>45768</v>
      </c>
      <c r="AL28" vm="3834">
        <f ca="1"/>
        <v>145.61000000000001</v>
      </c>
      <c r="AM28" vm="3679">
        <f ca="1"/>
        <v>45768</v>
      </c>
      <c r="AN28" vm="3835">
        <f ca="1"/>
        <v>174.99</v>
      </c>
      <c r="AO28" vm="3679">
        <f ca="1"/>
        <v>45768</v>
      </c>
      <c r="AP28" vm="3836">
        <f ca="1"/>
        <v>96.83</v>
      </c>
      <c r="AQ28" vm="3679">
        <f ca="1"/>
        <v>45768</v>
      </c>
      <c r="AR28" vm="3837">
        <f ca="1"/>
        <v>49.38</v>
      </c>
      <c r="AS28" vm="3679">
        <f ca="1"/>
        <v>45768</v>
      </c>
      <c r="AT28" vm="3838">
        <f ca="1"/>
        <v>508.19</v>
      </c>
      <c r="AY28">
        <f ca="1"/>
        <v>-2.7954851160886605E-2</v>
      </c>
      <c r="AZ28">
        <f ca="1"/>
        <v>-2.9941860465116314E-2</v>
      </c>
      <c r="BA28">
        <f ca="1"/>
        <v>-2.2171428571428547E-2</v>
      </c>
      <c r="BB28">
        <f ca="1"/>
        <v>-4.7543581616481699E-3</v>
      </c>
      <c r="BC28">
        <f ca="1"/>
        <v>-1.3858577040593635E-2</v>
      </c>
      <c r="BD28">
        <f ca="1"/>
        <v>-1.9064942064133551E-2</v>
      </c>
      <c r="BE28">
        <f ca="1"/>
        <v>-7.2615873376070863E-3</v>
      </c>
      <c r="BF28">
        <f ca="1"/>
        <v>-3.8717363248287555E-2</v>
      </c>
      <c r="BG28">
        <f ca="1"/>
        <v>-4.4874274661508708E-2</v>
      </c>
      <c r="BH28">
        <f ca="1"/>
        <v>-2.93937889147791E-2</v>
      </c>
      <c r="BJ28" vm="3679">
        <f ca="1"/>
        <v>45768</v>
      </c>
      <c r="BK28">
        <f ca="1"/>
        <v>-2.1765012106980591E-2</v>
      </c>
    </row>
    <row r="29" spans="2:63" x14ac:dyDescent="0.3">
      <c r="B29" vm="3839">
        <f ca="1"/>
        <v>45804</v>
      </c>
      <c r="C29" vm="3840">
        <f ca="1"/>
        <v>134.15</v>
      </c>
      <c r="D29" vm="3841">
        <f ca="1"/>
        <v>135.66</v>
      </c>
      <c r="E29" vm="3842">
        <f ca="1"/>
        <v>133.31</v>
      </c>
      <c r="F29" vm="3843">
        <f ca="1"/>
        <v>135.5</v>
      </c>
      <c r="G29">
        <f ca="1"/>
        <v>3.2066417853606581E-2</v>
      </c>
      <c r="H29">
        <f ca="1"/>
        <v>3.3485977351914831E-2</v>
      </c>
      <c r="J29" vm="3824">
        <f ca="1"/>
        <v>45800</v>
      </c>
      <c r="K29" s="72" vm="3824">
        <f ca="1"/>
        <v>45800</v>
      </c>
      <c r="L29" s="69" vm="3825">
        <f ca="1"/>
        <v>130</v>
      </c>
      <c r="M29" s="69" vm="3826">
        <f ca="1"/>
        <v>132.68</v>
      </c>
      <c r="N29" s="69" vm="3827">
        <f ca="1"/>
        <v>129.16</v>
      </c>
      <c r="O29" s="69" vm="3828">
        <f ca="1"/>
        <v>131.29</v>
      </c>
      <c r="P29" s="70">
        <f ca="1"/>
        <v>-1.1593766468418433E-2</v>
      </c>
      <c r="Q29" s="71">
        <f ca="1"/>
        <v>-1.3496656933198516E-2</v>
      </c>
      <c r="S29" t="str">
        <v>CRUS</v>
      </c>
      <c r="Y29" t="str">
        <f ca="1"/>
        <v>SWKS</v>
      </c>
      <c r="AA29" vm="3684">
        <f ca="1"/>
        <v>45769</v>
      </c>
      <c r="AB29" vm="3844">
        <f ca="1"/>
        <v>169.58</v>
      </c>
      <c r="AC29" vm="3684">
        <f ca="1"/>
        <v>45769</v>
      </c>
      <c r="AD29" vm="3845">
        <f ca="1"/>
        <v>70.209999999999994</v>
      </c>
      <c r="AE29" vm="3684">
        <f ca="1"/>
        <v>45769</v>
      </c>
      <c r="AF29" vm="3846">
        <f ca="1"/>
        <v>86.26</v>
      </c>
      <c r="AG29" vm="3684">
        <f ca="1"/>
        <v>45769</v>
      </c>
      <c r="AH29" vm="3847">
        <f ca="1"/>
        <v>19.510000000000002</v>
      </c>
      <c r="AI29" vm="3684">
        <f ca="1"/>
        <v>45769</v>
      </c>
      <c r="AJ29" vm="3848">
        <f ca="1"/>
        <v>138.30000000000001</v>
      </c>
      <c r="AK29" vm="3684">
        <f ca="1"/>
        <v>45769</v>
      </c>
      <c r="AL29" vm="3849">
        <f ca="1"/>
        <v>146.76</v>
      </c>
      <c r="AM29" vm="3684">
        <f ca="1"/>
        <v>45769</v>
      </c>
      <c r="AN29" vm="3850">
        <f ca="1"/>
        <v>178.5</v>
      </c>
      <c r="AO29" vm="3684">
        <f ca="1"/>
        <v>45769</v>
      </c>
      <c r="AP29" vm="3851">
        <f ca="1"/>
        <v>100.55</v>
      </c>
      <c r="AQ29" vm="3684">
        <f ca="1"/>
        <v>45769</v>
      </c>
      <c r="AR29" vm="3852">
        <f ca="1"/>
        <v>50.62</v>
      </c>
      <c r="AS29" vm="3684">
        <f ca="1"/>
        <v>45769</v>
      </c>
      <c r="AT29" vm="3853">
        <f ca="1"/>
        <v>511.82</v>
      </c>
      <c r="AY29">
        <f ca="1"/>
        <v>2.02755550207569E-2</v>
      </c>
      <c r="AZ29">
        <f ca="1"/>
        <v>5.199280791129756E-2</v>
      </c>
      <c r="BA29">
        <f ca="1"/>
        <v>8.181393174380585E-3</v>
      </c>
      <c r="BB29">
        <f ca="1"/>
        <v>3.5562632696390747E-2</v>
      </c>
      <c r="BC29">
        <f ca="1"/>
        <v>2.0250082992143443E-2</v>
      </c>
      <c r="BD29">
        <f ca="1"/>
        <v>7.8978092163998152E-3</v>
      </c>
      <c r="BE29">
        <f ca="1"/>
        <v>2.0058289045088239E-2</v>
      </c>
      <c r="BF29">
        <f ca="1"/>
        <v>3.8417845708974482E-2</v>
      </c>
      <c r="BG29">
        <f ca="1"/>
        <v>2.5111381125961823E-2</v>
      </c>
      <c r="BH29">
        <f ca="1"/>
        <v>7.142997697711477E-3</v>
      </c>
      <c r="BJ29" vm="3684">
        <f ca="1"/>
        <v>45769</v>
      </c>
      <c r="BK29">
        <f ca="1"/>
        <v>2.4804927400739911E-2</v>
      </c>
    </row>
    <row r="30" spans="2:63" x14ac:dyDescent="0.3">
      <c r="B30" vm="3854">
        <f ca="1"/>
        <v>45805</v>
      </c>
      <c r="C30" vm="3855">
        <f ca="1"/>
        <v>136.02500000000001</v>
      </c>
      <c r="D30" vm="3856">
        <f ca="1"/>
        <v>137.25</v>
      </c>
      <c r="E30" vm="3857">
        <f ca="1"/>
        <v>134.79</v>
      </c>
      <c r="F30" vm="3858">
        <f ca="1"/>
        <v>134.81</v>
      </c>
      <c r="G30">
        <f ca="1"/>
        <v>-5.0922509225092083E-3</v>
      </c>
      <c r="H30">
        <f ca="1"/>
        <v>-7.7015757888338141E-5</v>
      </c>
      <c r="J30" vm="3839">
        <f ca="1"/>
        <v>45804</v>
      </c>
      <c r="K30" s="72" vm="3839">
        <f ca="1"/>
        <v>45804</v>
      </c>
      <c r="L30" s="69" vm="3840">
        <f ca="1"/>
        <v>134.15</v>
      </c>
      <c r="M30" s="69" vm="3841">
        <f ca="1"/>
        <v>135.66</v>
      </c>
      <c r="N30" s="69" vm="3842">
        <f ca="1"/>
        <v>133.31</v>
      </c>
      <c r="O30" s="69" vm="3843">
        <f ca="1"/>
        <v>135.5</v>
      </c>
      <c r="P30" s="70">
        <f ca="1"/>
        <v>3.2066417853606581E-2</v>
      </c>
      <c r="Q30" s="71">
        <f ca="1"/>
        <v>3.3485977351914831E-2</v>
      </c>
      <c r="S30" t="str">
        <v>CSIQ</v>
      </c>
      <c r="Y30" t="str">
        <f ca="1"/>
        <v>CRUS</v>
      </c>
      <c r="AA30" vm="3689">
        <f ca="1"/>
        <v>45770</v>
      </c>
      <c r="AB30" vm="3859">
        <f ca="1"/>
        <v>176.91</v>
      </c>
      <c r="AC30" vm="3689">
        <f ca="1"/>
        <v>45770</v>
      </c>
      <c r="AD30" vm="3860">
        <f ca="1"/>
        <v>72.930000000000007</v>
      </c>
      <c r="AE30" vm="3689">
        <f ca="1"/>
        <v>45770</v>
      </c>
      <c r="AF30" vm="3861">
        <f ca="1"/>
        <v>90.39</v>
      </c>
      <c r="AG30" vm="3689">
        <f ca="1"/>
        <v>45770</v>
      </c>
      <c r="AH30" vm="3862">
        <f ca="1"/>
        <v>20.59</v>
      </c>
      <c r="AI30" vm="3689">
        <f ca="1"/>
        <v>45770</v>
      </c>
      <c r="AJ30" vm="3863">
        <f ca="1"/>
        <v>143.58000000000001</v>
      </c>
      <c r="AK30" vm="3689">
        <f ca="1"/>
        <v>45770</v>
      </c>
      <c r="AL30" vm="3864">
        <f ca="1"/>
        <v>152.15</v>
      </c>
      <c r="AM30" vm="3689">
        <f ca="1"/>
        <v>45770</v>
      </c>
      <c r="AN30" vm="3865">
        <f ca="1"/>
        <v>183.11</v>
      </c>
      <c r="AO30" vm="3689">
        <f ca="1"/>
        <v>45770</v>
      </c>
      <c r="AP30" vm="3866">
        <f ca="1"/>
        <v>105.16</v>
      </c>
      <c r="AQ30" vm="3689">
        <f ca="1"/>
        <v>45770</v>
      </c>
      <c r="AR30" vm="3867">
        <f ca="1"/>
        <v>53.77</v>
      </c>
      <c r="AS30" vm="3689">
        <f ca="1"/>
        <v>45770</v>
      </c>
      <c r="AT30" vm="3868">
        <f ca="1"/>
        <v>536.97</v>
      </c>
      <c r="AY30">
        <f ca="1"/>
        <v>4.3224436843967352E-2</v>
      </c>
      <c r="AZ30">
        <f ca="1"/>
        <v>3.8740920096852489E-2</v>
      </c>
      <c r="BA30">
        <f ca="1"/>
        <v>4.7878506839786637E-2</v>
      </c>
      <c r="BB30">
        <f ca="1"/>
        <v>5.5356227575602164E-2</v>
      </c>
      <c r="BC30">
        <f ca="1"/>
        <v>3.8177874186550984E-2</v>
      </c>
      <c r="BD30">
        <f ca="1"/>
        <v>3.6726628509130659E-2</v>
      </c>
      <c r="BE30">
        <f ca="1"/>
        <v>2.5826330532212963E-2</v>
      </c>
      <c r="BF30">
        <f ca="1"/>
        <v>4.5847836897066133E-2</v>
      </c>
      <c r="BG30">
        <f ca="1"/>
        <v>6.222836823389976E-2</v>
      </c>
      <c r="BH30">
        <f ca="1"/>
        <v>4.9138368957836805E-2</v>
      </c>
      <c r="BJ30" vm="3689">
        <f ca="1"/>
        <v>45770</v>
      </c>
      <c r="BK30">
        <f ca="1"/>
        <v>4.3174647252761732E-2</v>
      </c>
    </row>
    <row r="31" spans="2:63" x14ac:dyDescent="0.3">
      <c r="B31" vm="3869">
        <f ca="1"/>
        <v>45806</v>
      </c>
      <c r="C31" vm="3870">
        <f ca="1"/>
        <v>142.245</v>
      </c>
      <c r="D31" vm="3871">
        <f ca="1"/>
        <v>143.49</v>
      </c>
      <c r="E31" vm="3872">
        <f ca="1"/>
        <v>137.91</v>
      </c>
      <c r="F31" vm="3873">
        <f ca="1"/>
        <v>139.19</v>
      </c>
      <c r="G31">
        <f ca="1"/>
        <v>3.2490171352273535E-2</v>
      </c>
      <c r="H31">
        <f ca="1"/>
        <v>-1.0776366210051283E-3</v>
      </c>
      <c r="J31" vm="3854">
        <f ca="1"/>
        <v>45805</v>
      </c>
      <c r="K31" s="72" vm="3854">
        <f ca="1"/>
        <v>45805</v>
      </c>
      <c r="L31" s="69" vm="3855">
        <f ca="1"/>
        <v>136.02500000000001</v>
      </c>
      <c r="M31" s="69" vm="3856">
        <f ca="1"/>
        <v>137.25</v>
      </c>
      <c r="N31" s="69" vm="3857">
        <f ca="1"/>
        <v>134.79</v>
      </c>
      <c r="O31" s="69" vm="3858">
        <f ca="1"/>
        <v>134.81</v>
      </c>
      <c r="P31" s="70">
        <f ca="1"/>
        <v>-5.0922509225092083E-3</v>
      </c>
      <c r="Q31" s="71">
        <f ca="1"/>
        <v>-7.7015757888338141E-5</v>
      </c>
      <c r="S31" t="str">
        <v>DIOD</v>
      </c>
      <c r="Y31" t="str">
        <f ca="1"/>
        <v>QRVO</v>
      </c>
      <c r="AA31" vm="3694">
        <f ca="1"/>
        <v>45771</v>
      </c>
      <c r="AB31" vm="3227">
        <f ca="1"/>
        <v>188.15</v>
      </c>
      <c r="AC31" vm="3694">
        <f ca="1"/>
        <v>45771</v>
      </c>
      <c r="AD31" vm="3874">
        <f ca="1"/>
        <v>77.42</v>
      </c>
      <c r="AE31" vm="3694">
        <f ca="1"/>
        <v>45771</v>
      </c>
      <c r="AF31" vm="3875">
        <f ca="1"/>
        <v>94.47</v>
      </c>
      <c r="AG31" vm="3694">
        <f ca="1"/>
        <v>45771</v>
      </c>
      <c r="AH31" vm="3876">
        <f ca="1"/>
        <v>21.49</v>
      </c>
      <c r="AI31" vm="3694">
        <f ca="1"/>
        <v>45771</v>
      </c>
      <c r="AJ31" vm="3877">
        <f ca="1"/>
        <v>150.16999999999999</v>
      </c>
      <c r="AK31" vm="3694">
        <f ca="1"/>
        <v>45771</v>
      </c>
      <c r="AL31" vm="3878">
        <f ca="1"/>
        <v>162.13</v>
      </c>
      <c r="AM31" vm="3694">
        <f ca="1"/>
        <v>45771</v>
      </c>
      <c r="AN31" vm="3879">
        <f ca="1"/>
        <v>195.23</v>
      </c>
      <c r="AO31" vm="3694">
        <f ca="1"/>
        <v>45771</v>
      </c>
      <c r="AP31" vm="3880">
        <f ca="1"/>
        <v>112.01</v>
      </c>
      <c r="AQ31" vm="3694">
        <f ca="1"/>
        <v>45771</v>
      </c>
      <c r="AR31" vm="3881">
        <f ca="1"/>
        <v>57.33</v>
      </c>
      <c r="AS31" vm="3694">
        <f ca="1"/>
        <v>45771</v>
      </c>
      <c r="AT31" vm="3882">
        <f ca="1"/>
        <v>580.75</v>
      </c>
      <c r="AY31">
        <f ca="1"/>
        <v>6.353513085749822E-2</v>
      </c>
      <c r="AZ31">
        <f ca="1"/>
        <v>6.1565885095296785E-2</v>
      </c>
      <c r="BA31">
        <f ca="1"/>
        <v>4.5137736475273797E-2</v>
      </c>
      <c r="BB31">
        <f ca="1"/>
        <v>4.3710539096648793E-2</v>
      </c>
      <c r="BC31">
        <f ca="1"/>
        <v>4.5897757347819854E-2</v>
      </c>
      <c r="BD31">
        <f ca="1"/>
        <v>6.5593164640157672E-2</v>
      </c>
      <c r="BE31">
        <f ca="1"/>
        <v>6.6189722025012152E-2</v>
      </c>
      <c r="BF31">
        <f ca="1"/>
        <v>6.5138836059338234E-2</v>
      </c>
      <c r="BG31">
        <f ca="1"/>
        <v>6.6207922633438623E-2</v>
      </c>
      <c r="BH31">
        <f ca="1"/>
        <v>8.1531556697767044E-2</v>
      </c>
      <c r="BJ31" vm="3694">
        <f ca="1"/>
        <v>45771</v>
      </c>
      <c r="BK31">
        <f ca="1"/>
        <v>5.6823268246085475E-2</v>
      </c>
    </row>
    <row r="32" spans="2:63" x14ac:dyDescent="0.3">
      <c r="B32" vm="3883">
        <f ca="1"/>
        <v>45807</v>
      </c>
      <c r="C32" vm="3884">
        <f ca="1"/>
        <v>138.715</v>
      </c>
      <c r="D32" vm="3885">
        <f ca="1"/>
        <v>139.62</v>
      </c>
      <c r="E32" vm="3886">
        <f ca="1"/>
        <v>132.91999999999999</v>
      </c>
      <c r="F32" vm="3887">
        <f ca="1"/>
        <v>135.13</v>
      </c>
      <c r="G32">
        <f ca="1"/>
        <v>-2.9168762123715802E-2</v>
      </c>
      <c r="H32">
        <f ca="1"/>
        <v>-1.8344539571257645E-2</v>
      </c>
      <c r="J32" vm="3869">
        <f ca="1"/>
        <v>45806</v>
      </c>
      <c r="K32" s="72" vm="3869">
        <f ca="1"/>
        <v>45806</v>
      </c>
      <c r="L32" s="69" vm="3870">
        <f ca="1"/>
        <v>142.245</v>
      </c>
      <c r="M32" s="69" vm="3871">
        <f ca="1"/>
        <v>143.49</v>
      </c>
      <c r="N32" s="69" vm="3872">
        <f ca="1"/>
        <v>137.91</v>
      </c>
      <c r="O32" s="69" vm="3873">
        <f ca="1"/>
        <v>139.19</v>
      </c>
      <c r="P32" s="70">
        <f ca="1"/>
        <v>3.2490171352273535E-2</v>
      </c>
      <c r="Q32" s="71">
        <f ca="1"/>
        <v>-1.0776366210051283E-3</v>
      </c>
      <c r="S32" t="str">
        <v>FSLR</v>
      </c>
      <c r="Y32" t="str">
        <f ca="1"/>
        <v>ALGM</v>
      </c>
      <c r="AA32" vm="3709">
        <f ca="1"/>
        <v>45772</v>
      </c>
      <c r="AB32" vm="3888">
        <f ca="1"/>
        <v>192.31</v>
      </c>
      <c r="AC32" vm="3709">
        <f ca="1"/>
        <v>45772</v>
      </c>
      <c r="AD32" vm="3889">
        <f ca="1"/>
        <v>79.78</v>
      </c>
      <c r="AE32" vm="3709">
        <f ca="1"/>
        <v>45772</v>
      </c>
      <c r="AF32" vm="3890">
        <f ca="1"/>
        <v>96.644999999999996</v>
      </c>
      <c r="AG32" vm="3709">
        <f ca="1"/>
        <v>45772</v>
      </c>
      <c r="AH32" vm="3891">
        <f ca="1"/>
        <v>20.05</v>
      </c>
      <c r="AI32" vm="3709">
        <f ca="1"/>
        <v>45772</v>
      </c>
      <c r="AJ32" vm="3892">
        <f ca="1"/>
        <v>151.55000000000001</v>
      </c>
      <c r="AK32" vm="3709">
        <f ca="1"/>
        <v>45772</v>
      </c>
      <c r="AL32" vm="3893">
        <f ca="1"/>
        <v>162.86000000000001</v>
      </c>
      <c r="AM32" vm="3709">
        <f ca="1"/>
        <v>45772</v>
      </c>
      <c r="AN32" vm="3894">
        <f ca="1"/>
        <v>194.59</v>
      </c>
      <c r="AO32" vm="3709">
        <f ca="1"/>
        <v>45772</v>
      </c>
      <c r="AP32" vm="3895">
        <f ca="1"/>
        <v>113.34</v>
      </c>
      <c r="AQ32" vm="3709">
        <f ca="1"/>
        <v>45772</v>
      </c>
      <c r="AR32" vm="3896">
        <f ca="1"/>
        <v>58.92</v>
      </c>
      <c r="AS32" vm="3709">
        <f ca="1"/>
        <v>45772</v>
      </c>
      <c r="AT32" vm="3897">
        <f ca="1"/>
        <v>583.72</v>
      </c>
      <c r="AY32">
        <f ca="1"/>
        <v>2.2110018602179093E-2</v>
      </c>
      <c r="AZ32">
        <f ca="1"/>
        <v>3.0483079307672429E-2</v>
      </c>
      <c r="BA32">
        <f ca="1"/>
        <v>2.3023181962527756E-2</v>
      </c>
      <c r="BB32">
        <f ca="1"/>
        <v>-6.7007910656119024E-2</v>
      </c>
      <c r="BC32">
        <f ca="1"/>
        <v>9.1895851368450684E-3</v>
      </c>
      <c r="BD32">
        <f ca="1"/>
        <v>4.502559674335522E-3</v>
      </c>
      <c r="BE32">
        <f ca="1"/>
        <v>-3.2781847052194149E-3</v>
      </c>
      <c r="BF32">
        <f ca="1"/>
        <v>1.1873939826801162E-2</v>
      </c>
      <c r="BG32">
        <f ca="1"/>
        <v>2.7734170591313508E-2</v>
      </c>
      <c r="BH32">
        <f ca="1"/>
        <v>5.1140766250538563E-3</v>
      </c>
      <c r="BJ32" vm="3709">
        <f ca="1"/>
        <v>45772</v>
      </c>
      <c r="BK32">
        <f ca="1"/>
        <v>7.6758454981469852E-3</v>
      </c>
    </row>
    <row r="33" spans="2:63" x14ac:dyDescent="0.3">
      <c r="B33" vm="3674">
        <f ca="1"/>
        <v>45810</v>
      </c>
      <c r="C33" vm="3898">
        <f ca="1"/>
        <v>135.49</v>
      </c>
      <c r="D33" vm="3899">
        <f ca="1"/>
        <v>138.12</v>
      </c>
      <c r="E33" vm="3794">
        <f ca="1"/>
        <v>135.4</v>
      </c>
      <c r="F33" vm="3900">
        <f ca="1"/>
        <v>137.38</v>
      </c>
      <c r="G33">
        <f ca="1"/>
        <v>1.6650632724043515E-2</v>
      </c>
      <c r="H33">
        <f ca="1"/>
        <v>2.1247892205672487E-2</v>
      </c>
      <c r="J33" vm="3883">
        <f ca="1"/>
        <v>45807</v>
      </c>
      <c r="K33" s="72" vm="3883">
        <f ca="1"/>
        <v>45807</v>
      </c>
      <c r="L33" s="69" vm="3884">
        <f ca="1"/>
        <v>138.715</v>
      </c>
      <c r="M33" s="69" vm="3885">
        <f ca="1"/>
        <v>139.62</v>
      </c>
      <c r="N33" s="69" vm="3886">
        <f ca="1"/>
        <v>132.91999999999999</v>
      </c>
      <c r="O33" s="69" vm="3887">
        <f ca="1"/>
        <v>135.13</v>
      </c>
      <c r="P33" s="70">
        <f ca="1"/>
        <v>-2.9168762123715802E-2</v>
      </c>
      <c r="Q33" s="71">
        <f ca="1"/>
        <v>-1.8344539571257645E-2</v>
      </c>
      <c r="S33" t="str">
        <v>HIMX</v>
      </c>
      <c r="Y33" t="str">
        <f ca="1"/>
        <v>IPGP</v>
      </c>
      <c r="AA33" vm="3723">
        <f ca="1"/>
        <v>45775</v>
      </c>
      <c r="AB33" vm="3901">
        <f ca="1"/>
        <v>192.47</v>
      </c>
      <c r="AC33" vm="3723">
        <f ca="1"/>
        <v>45775</v>
      </c>
      <c r="AD33" vm="3902">
        <f ca="1"/>
        <v>78.56</v>
      </c>
      <c r="AE33" vm="3723">
        <f ca="1"/>
        <v>45775</v>
      </c>
      <c r="AF33" vm="3903">
        <f ca="1"/>
        <v>96.39</v>
      </c>
      <c r="AG33" vm="3723">
        <f ca="1"/>
        <v>45775</v>
      </c>
      <c r="AH33" vm="3904">
        <f ca="1"/>
        <v>20.51</v>
      </c>
      <c r="AI33" vm="3723">
        <f ca="1"/>
        <v>45775</v>
      </c>
      <c r="AJ33" vm="3905">
        <f ca="1"/>
        <v>150.79</v>
      </c>
      <c r="AK33" vm="3723">
        <f ca="1"/>
        <v>45775</v>
      </c>
      <c r="AL33" vm="3906">
        <f ca="1"/>
        <v>162.44</v>
      </c>
      <c r="AM33" vm="3723">
        <f ca="1"/>
        <v>45775</v>
      </c>
      <c r="AN33" vm="3907">
        <f ca="1"/>
        <v>193.72</v>
      </c>
      <c r="AO33" vm="3723">
        <f ca="1"/>
        <v>45775</v>
      </c>
      <c r="AP33" vm="3908">
        <f ca="1"/>
        <v>112.08</v>
      </c>
      <c r="AQ33" vm="3723">
        <f ca="1"/>
        <v>45775</v>
      </c>
      <c r="AR33" vm="3909">
        <f ca="1"/>
        <v>58.7</v>
      </c>
      <c r="AS33" vm="3723">
        <f ca="1"/>
        <v>45775</v>
      </c>
      <c r="AT33" vm="3910">
        <f ca="1"/>
        <v>585.21</v>
      </c>
      <c r="AY33">
        <f ca="1"/>
        <v>8.3199001611978878E-4</v>
      </c>
      <c r="AZ33">
        <f ca="1"/>
        <v>-1.5292053146151903E-2</v>
      </c>
      <c r="BA33">
        <f ca="1"/>
        <v>-2.6385224274405863E-3</v>
      </c>
      <c r="BB33">
        <f ca="1"/>
        <v>2.2942643391521238E-2</v>
      </c>
      <c r="BC33">
        <f ca="1"/>
        <v>-5.0148465852855118E-3</v>
      </c>
      <c r="BD33">
        <f ca="1"/>
        <v>-2.5789021245242287E-3</v>
      </c>
      <c r="BE33">
        <f ca="1"/>
        <v>-4.4709388971684288E-3</v>
      </c>
      <c r="BF33">
        <f ca="1"/>
        <v>-1.1116993118051924E-2</v>
      </c>
      <c r="BG33">
        <f ca="1"/>
        <v>-3.7338764426340606E-3</v>
      </c>
      <c r="BH33">
        <f ca="1"/>
        <v>2.5525937093126994E-3</v>
      </c>
      <c r="BJ33" vm="3723">
        <f ca="1"/>
        <v>45775</v>
      </c>
      <c r="BK33">
        <f ca="1"/>
        <v>-1.6256163350775992E-3</v>
      </c>
    </row>
    <row r="34" spans="2:63" x14ac:dyDescent="0.3">
      <c r="B34" vm="3911">
        <f ca="1"/>
        <v>45811</v>
      </c>
      <c r="C34" vm="3912">
        <f ca="1"/>
        <v>138.78</v>
      </c>
      <c r="D34" vm="3913">
        <f ca="1"/>
        <v>142</v>
      </c>
      <c r="E34" vm="3914">
        <f ca="1"/>
        <v>137.94999999999999</v>
      </c>
      <c r="F34" vm="3915">
        <f ca="1"/>
        <v>141.22</v>
      </c>
      <c r="G34">
        <f ca="1"/>
        <v>2.7951666909302689E-2</v>
      </c>
      <c r="H34">
        <f ca="1"/>
        <v>2.785873663694249E-2</v>
      </c>
      <c r="J34" vm="3674">
        <f ca="1"/>
        <v>45810</v>
      </c>
      <c r="K34" s="72" vm="3674">
        <f ca="1"/>
        <v>45810</v>
      </c>
      <c r="L34" s="69" vm="3898">
        <f ca="1"/>
        <v>135.49</v>
      </c>
      <c r="M34" s="69" vm="3899">
        <f ca="1"/>
        <v>138.12</v>
      </c>
      <c r="N34" s="69" vm="3794">
        <f ca="1"/>
        <v>135.4</v>
      </c>
      <c r="O34" s="69" vm="3900">
        <f ca="1"/>
        <v>137.38</v>
      </c>
      <c r="P34" s="70">
        <f ca="1"/>
        <v>1.6650632724043515E-2</v>
      </c>
      <c r="Q34" s="71">
        <f ca="1"/>
        <v>2.1247892205672487E-2</v>
      </c>
      <c r="S34" t="str">
        <v>ICG</v>
      </c>
      <c r="Y34" t="str">
        <f ca="1"/>
        <v>OSIS</v>
      </c>
      <c r="AA34" vm="3728">
        <f ca="1"/>
        <v>45776</v>
      </c>
      <c r="AB34" vm="3916">
        <f ca="1"/>
        <v>191.17</v>
      </c>
      <c r="AC34" vm="3728">
        <f ca="1"/>
        <v>45776</v>
      </c>
      <c r="AD34" vm="3917">
        <f ca="1"/>
        <v>76.88</v>
      </c>
      <c r="AE34" vm="3728">
        <f ca="1"/>
        <v>45776</v>
      </c>
      <c r="AF34" vm="3918">
        <f ca="1"/>
        <v>96.06</v>
      </c>
      <c r="AG34" vm="3728">
        <f ca="1"/>
        <v>45776</v>
      </c>
      <c r="AH34" vm="3919">
        <f ca="1"/>
        <v>20.34</v>
      </c>
      <c r="AI34" vm="3728">
        <f ca="1"/>
        <v>45776</v>
      </c>
      <c r="AJ34" vm="3920">
        <f ca="1"/>
        <v>149.55000000000001</v>
      </c>
      <c r="AK34" vm="3728">
        <f ca="1"/>
        <v>45776</v>
      </c>
      <c r="AL34" vm="3921">
        <f ca="1"/>
        <v>160.77000000000001</v>
      </c>
      <c r="AM34" vm="3728">
        <f ca="1"/>
        <v>45776</v>
      </c>
      <c r="AN34" vm="3922">
        <f ca="1"/>
        <v>192.67</v>
      </c>
      <c r="AO34" vm="3728">
        <f ca="1"/>
        <v>45776</v>
      </c>
      <c r="AP34" vm="3923">
        <f ca="1"/>
        <v>111.65</v>
      </c>
      <c r="AQ34" vm="3728">
        <f ca="1"/>
        <v>45776</v>
      </c>
      <c r="AR34" vm="3924">
        <f ca="1"/>
        <v>58.68</v>
      </c>
      <c r="AS34" vm="3728">
        <f ca="1"/>
        <v>45776</v>
      </c>
      <c r="AT34" vm="3925">
        <f ca="1"/>
        <v>586.74</v>
      </c>
      <c r="AY34">
        <f ca="1"/>
        <v>-6.7542993713306564E-3</v>
      </c>
      <c r="AZ34">
        <f ca="1"/>
        <v>-2.1384928716904363E-2</v>
      </c>
      <c r="BA34">
        <f ca="1"/>
        <v>-3.423591658885759E-3</v>
      </c>
      <c r="BB34">
        <f ca="1"/>
        <v>-8.288639687957176E-3</v>
      </c>
      <c r="BC34">
        <f ca="1"/>
        <v>-8.2233569865374414E-3</v>
      </c>
      <c r="BD34">
        <f ca="1"/>
        <v>-1.0280719034720436E-2</v>
      </c>
      <c r="BE34">
        <f ca="1"/>
        <v>-5.4201940945695403E-3</v>
      </c>
      <c r="BF34">
        <f ca="1"/>
        <v>-3.8365453247679571E-3</v>
      </c>
      <c r="BG34">
        <f ca="1"/>
        <v>-3.4071550255541949E-4</v>
      </c>
      <c r="BH34">
        <f ca="1"/>
        <v>2.6144460962730857E-3</v>
      </c>
      <c r="BJ34" vm="3728">
        <f ca="1"/>
        <v>45776</v>
      </c>
      <c r="BK34">
        <f ca="1"/>
        <v>-8.5024875459240937E-3</v>
      </c>
    </row>
    <row r="35" spans="2:63" x14ac:dyDescent="0.3">
      <c r="B35" vm="3926">
        <f ca="1"/>
        <v>45812</v>
      </c>
      <c r="C35" vm="3927">
        <f ca="1"/>
        <v>142.19</v>
      </c>
      <c r="D35" vm="3928">
        <f ca="1"/>
        <v>142.38999999999999</v>
      </c>
      <c r="E35" vm="3929">
        <f ca="1"/>
        <v>139.54499999999999</v>
      </c>
      <c r="F35" vm="3930">
        <f ca="1"/>
        <v>141.91999999999999</v>
      </c>
      <c r="G35">
        <f ca="1"/>
        <v>4.9568049851295044E-3</v>
      </c>
      <c r="H35">
        <f ca="1"/>
        <v>1.0709684858494901E-2</v>
      </c>
      <c r="J35" vm="3911">
        <f ca="1"/>
        <v>45811</v>
      </c>
      <c r="K35" s="72" vm="3911">
        <f ca="1"/>
        <v>45811</v>
      </c>
      <c r="L35" s="69" vm="3912">
        <f ca="1"/>
        <v>138.78</v>
      </c>
      <c r="M35" s="69" vm="3913">
        <f ca="1"/>
        <v>142</v>
      </c>
      <c r="N35" s="69" vm="3914">
        <f ca="1"/>
        <v>137.94999999999999</v>
      </c>
      <c r="O35" s="69" vm="3915">
        <f ca="1"/>
        <v>141.22</v>
      </c>
      <c r="P35" s="70">
        <f ca="1"/>
        <v>2.7951666909302689E-2</v>
      </c>
      <c r="Q35" s="71">
        <f ca="1"/>
        <v>2.785873663694249E-2</v>
      </c>
      <c r="S35" t="str">
        <v>IMOS</v>
      </c>
      <c r="Y35" t="str">
        <f ca="1"/>
        <v>SIMO</v>
      </c>
      <c r="AA35" vm="3733">
        <f ca="1"/>
        <v>45777</v>
      </c>
      <c r="AB35" vm="3901">
        <f ca="1"/>
        <v>192.47</v>
      </c>
      <c r="AC35" vm="3733">
        <f ca="1"/>
        <v>45777</v>
      </c>
      <c r="AD35" vm="3931">
        <f ca="1"/>
        <v>76.95</v>
      </c>
      <c r="AE35" vm="3733">
        <f ca="1"/>
        <v>45777</v>
      </c>
      <c r="AF35" vm="3932">
        <f ca="1"/>
        <v>97.35</v>
      </c>
      <c r="AG35" vm="3733">
        <f ca="1"/>
        <v>45777</v>
      </c>
      <c r="AH35" vm="3933">
        <f ca="1"/>
        <v>20.100000000000001</v>
      </c>
      <c r="AI35" vm="3733">
        <f ca="1"/>
        <v>45777</v>
      </c>
      <c r="AJ35" vm="3934">
        <f ca="1"/>
        <v>150.71</v>
      </c>
      <c r="AK35" vm="3733">
        <f ca="1"/>
        <v>45777</v>
      </c>
      <c r="AL35" vm="3935">
        <f ca="1"/>
        <v>160.05000000000001</v>
      </c>
      <c r="AM35" vm="3733">
        <f ca="1"/>
        <v>45777</v>
      </c>
      <c r="AN35" vm="3936">
        <f ca="1"/>
        <v>194.92</v>
      </c>
      <c r="AO35" vm="3733">
        <f ca="1"/>
        <v>45777</v>
      </c>
      <c r="AP35" vm="3937">
        <f ca="1"/>
        <v>114.05</v>
      </c>
      <c r="AQ35" vm="3733">
        <f ca="1"/>
        <v>45777</v>
      </c>
      <c r="AR35" vm="3938">
        <f ca="1"/>
        <v>58.37</v>
      </c>
      <c r="AS35" vm="3733">
        <f ca="1"/>
        <v>45777</v>
      </c>
      <c r="AT35" vm="3939">
        <f ca="1"/>
        <v>593.1</v>
      </c>
      <c r="AY35">
        <f ca="1"/>
        <v>6.8002301616362998E-3</v>
      </c>
      <c r="AZ35">
        <f ca="1"/>
        <v>9.105098855359963E-4</v>
      </c>
      <c r="BA35">
        <f ca="1"/>
        <v>1.3429106808244764E-2</v>
      </c>
      <c r="BB35">
        <f ca="1"/>
        <v>-1.1799410029498449E-2</v>
      </c>
      <c r="BC35">
        <f ca="1"/>
        <v>7.756603142761595E-3</v>
      </c>
      <c r="BD35">
        <f ca="1"/>
        <v>-4.4784474715431908E-3</v>
      </c>
      <c r="BE35">
        <f ca="1"/>
        <v>1.1677998650542379E-2</v>
      </c>
      <c r="BF35">
        <f ca="1"/>
        <v>2.149574563367659E-2</v>
      </c>
      <c r="BG35">
        <f ca="1"/>
        <v>-5.282890252215444E-3</v>
      </c>
      <c r="BH35">
        <f ca="1"/>
        <v>1.0839554146640784E-2</v>
      </c>
      <c r="BJ35" vm="3733">
        <f ca="1"/>
        <v>45777</v>
      </c>
      <c r="BK35">
        <f ca="1"/>
        <v>4.5201149700342712E-3</v>
      </c>
    </row>
    <row r="36" spans="2:63" x14ac:dyDescent="0.3">
      <c r="B36" vm="3940">
        <f ca="1"/>
        <v>45813</v>
      </c>
      <c r="C36" vm="3941">
        <f ca="1"/>
        <v>142.16999999999999</v>
      </c>
      <c r="D36" vm="3942">
        <f ca="1"/>
        <v>144</v>
      </c>
      <c r="E36" vm="3943">
        <f ca="1"/>
        <v>138.83000000000001</v>
      </c>
      <c r="F36" vm="3944">
        <f ca="1"/>
        <v>139.99</v>
      </c>
      <c r="G36">
        <f ca="1"/>
        <v>-1.3599210822998722E-2</v>
      </c>
      <c r="H36">
        <f ca="1"/>
        <v>-1.5007860218891485E-3</v>
      </c>
      <c r="J36" vm="3926">
        <f ca="1"/>
        <v>45812</v>
      </c>
      <c r="K36" s="72" vm="3926">
        <f ca="1"/>
        <v>45812</v>
      </c>
      <c r="L36" s="69" vm="3927">
        <f ca="1"/>
        <v>142.19</v>
      </c>
      <c r="M36" s="69" vm="3928">
        <f ca="1"/>
        <v>142.38999999999999</v>
      </c>
      <c r="N36" s="69" vm="3929">
        <f ca="1"/>
        <v>139.54499999999999</v>
      </c>
      <c r="O36" s="69" vm="3930">
        <f ca="1"/>
        <v>141.91999999999999</v>
      </c>
      <c r="P36" s="70">
        <f ca="1"/>
        <v>4.9568049851295044E-3</v>
      </c>
      <c r="Q36" s="71">
        <f ca="1"/>
        <v>1.0709684858494901E-2</v>
      </c>
      <c r="S36" t="str">
        <v>INTC</v>
      </c>
      <c r="Y36" t="str">
        <f ca="1"/>
        <v>SLAB</v>
      </c>
      <c r="AA36" vm="3736">
        <f ca="1"/>
        <v>45778</v>
      </c>
      <c r="AB36" vm="3945">
        <f ca="1"/>
        <v>197.33</v>
      </c>
      <c r="AC36" vm="3736">
        <f ca="1"/>
        <v>45778</v>
      </c>
      <c r="AD36" vm="3946">
        <f ca="1"/>
        <v>77.77</v>
      </c>
      <c r="AE36" vm="3736">
        <f ca="1"/>
        <v>45778</v>
      </c>
      <c r="AF36" vm="3947">
        <f ca="1"/>
        <v>96.65</v>
      </c>
      <c r="AG36" vm="3736">
        <f ca="1"/>
        <v>45778</v>
      </c>
      <c r="AH36" vm="3948">
        <f ca="1"/>
        <v>19.98</v>
      </c>
      <c r="AI36" vm="3736">
        <f ca="1"/>
        <v>45778</v>
      </c>
      <c r="AJ36" vm="3949">
        <f ca="1"/>
        <v>148.96</v>
      </c>
      <c r="AK36" vm="3736">
        <f ca="1"/>
        <v>45778</v>
      </c>
      <c r="AL36" vm="3950">
        <f ca="1"/>
        <v>158.26</v>
      </c>
      <c r="AM36" vm="3736">
        <f ca="1"/>
        <v>45778</v>
      </c>
      <c r="AN36" vm="3951">
        <f ca="1"/>
        <v>193.74</v>
      </c>
      <c r="AO36" vm="3736">
        <f ca="1"/>
        <v>45778</v>
      </c>
      <c r="AP36" vm="3743">
        <f ca="1"/>
        <v>115.4</v>
      </c>
      <c r="AQ36" vm="3736">
        <f ca="1"/>
        <v>45778</v>
      </c>
      <c r="AR36" vm="3952">
        <f ca="1"/>
        <v>60.95</v>
      </c>
      <c r="AS36" vm="3736">
        <f ca="1"/>
        <v>45778</v>
      </c>
      <c r="AT36" vm="3953">
        <f ca="1"/>
        <v>601.63</v>
      </c>
      <c r="AY36">
        <f ca="1"/>
        <v>2.5250688418974456E-2</v>
      </c>
      <c r="AZ36">
        <f ca="1"/>
        <v>1.0656270305393024E-2</v>
      </c>
      <c r="BA36">
        <f ca="1"/>
        <v>-7.190549563430803E-3</v>
      </c>
      <c r="BB36">
        <f ca="1"/>
        <v>-5.9701492537313928E-3</v>
      </c>
      <c r="BC36">
        <f ca="1"/>
        <v>-1.1611704598235021E-2</v>
      </c>
      <c r="BD36">
        <f ca="1"/>
        <v>-1.1184004998438116E-2</v>
      </c>
      <c r="BE36">
        <f ca="1"/>
        <v>-6.0537656474449952E-3</v>
      </c>
      <c r="BF36">
        <f ca="1"/>
        <v>1.1836913634370965E-2</v>
      </c>
      <c r="BG36">
        <f ca="1"/>
        <v>4.4200788076066568E-2</v>
      </c>
      <c r="BH36">
        <f ca="1"/>
        <v>1.4382060360816004E-2</v>
      </c>
      <c r="BJ36" vm="3736">
        <f ca="1"/>
        <v>45778</v>
      </c>
      <c r="BK36">
        <f ca="1"/>
        <v>4.553880553172596E-3</v>
      </c>
    </row>
    <row r="37" spans="2:63" x14ac:dyDescent="0.3">
      <c r="B37" vm="3954">
        <f ca="1"/>
        <v>45814</v>
      </c>
      <c r="C37" vm="3955">
        <f ca="1"/>
        <v>142.51</v>
      </c>
      <c r="D37" vm="3956">
        <f ca="1"/>
        <v>143.27000000000001</v>
      </c>
      <c r="E37" vm="3957">
        <f ca="1"/>
        <v>141.51</v>
      </c>
      <c r="F37" vm="3958">
        <f ca="1"/>
        <v>141.72</v>
      </c>
      <c r="G37">
        <f ca="1"/>
        <v>1.2358025573255159E-2</v>
      </c>
      <c r="H37">
        <f ca="1"/>
        <v>1.9440113573948913E-3</v>
      </c>
      <c r="J37" vm="3940">
        <f ca="1"/>
        <v>45813</v>
      </c>
      <c r="K37" s="72" vm="3940">
        <f ca="1"/>
        <v>45813</v>
      </c>
      <c r="L37" s="69" vm="3941">
        <f ca="1"/>
        <v>142.16999999999999</v>
      </c>
      <c r="M37" s="69" vm="3942">
        <f ca="1"/>
        <v>144</v>
      </c>
      <c r="N37" s="69" vm="3943">
        <f ca="1"/>
        <v>138.83000000000001</v>
      </c>
      <c r="O37" s="69" vm="3944">
        <f ca="1"/>
        <v>139.99</v>
      </c>
      <c r="P37" s="70">
        <f ca="1"/>
        <v>-1.3599210822998722E-2</v>
      </c>
      <c r="Q37" s="71">
        <f ca="1"/>
        <v>-1.5007860218891485E-3</v>
      </c>
      <c r="S37" t="str">
        <v>JKS</v>
      </c>
      <c r="Y37" t="str">
        <f ca="1"/>
        <v>DIOD</v>
      </c>
      <c r="AA37" vm="3741">
        <f ca="1"/>
        <v>45779</v>
      </c>
      <c r="AB37" vm="3959">
        <f ca="1"/>
        <v>203.64</v>
      </c>
      <c r="AC37" vm="3741">
        <f ca="1"/>
        <v>45779</v>
      </c>
      <c r="AD37" vm="3960">
        <f ca="1"/>
        <v>80.72</v>
      </c>
      <c r="AE37" vm="3741">
        <f ca="1"/>
        <v>45779</v>
      </c>
      <c r="AF37" vm="3961">
        <f ca="1"/>
        <v>98.8</v>
      </c>
      <c r="AG37" vm="3741">
        <f ca="1"/>
        <v>45779</v>
      </c>
      <c r="AH37" vm="3962">
        <f ca="1"/>
        <v>20.62</v>
      </c>
      <c r="AI37" vm="3741">
        <f ca="1"/>
        <v>45779</v>
      </c>
      <c r="AJ37" vm="3963">
        <f ca="1"/>
        <v>155.1</v>
      </c>
      <c r="AK37" vm="3741">
        <f ca="1"/>
        <v>45779</v>
      </c>
      <c r="AL37" vm="3964">
        <f ca="1"/>
        <v>164.51</v>
      </c>
      <c r="AM37" vm="3741">
        <f ca="1"/>
        <v>45779</v>
      </c>
      <c r="AN37" vm="3965">
        <f ca="1"/>
        <v>198.59</v>
      </c>
      <c r="AO37" vm="3741">
        <f ca="1"/>
        <v>45779</v>
      </c>
      <c r="AP37" vm="3966">
        <f ca="1"/>
        <v>123.27</v>
      </c>
      <c r="AQ37" vm="3741">
        <f ca="1"/>
        <v>45779</v>
      </c>
      <c r="AR37" vm="3967">
        <f ca="1"/>
        <v>62.33</v>
      </c>
      <c r="AS37" vm="3741">
        <f ca="1"/>
        <v>45779</v>
      </c>
      <c r="AT37" vm="3968">
        <f ca="1"/>
        <v>636.89</v>
      </c>
      <c r="AY37">
        <f ca="1"/>
        <v>3.19768915015455E-2</v>
      </c>
      <c r="AZ37">
        <f ca="1"/>
        <v>3.7932364665037972E-2</v>
      </c>
      <c r="BA37">
        <f ca="1"/>
        <v>2.2245214692188219E-2</v>
      </c>
      <c r="BB37">
        <f ca="1"/>
        <v>3.203203203203206E-2</v>
      </c>
      <c r="BC37">
        <f ca="1"/>
        <v>4.1219119226637929E-2</v>
      </c>
      <c r="BD37">
        <f ca="1"/>
        <v>3.9491975230633136E-2</v>
      </c>
      <c r="BE37">
        <f ca="1"/>
        <v>2.5033550118715775E-2</v>
      </c>
      <c r="BF37">
        <f ca="1"/>
        <v>6.8197573656845673E-2</v>
      </c>
      <c r="BG37">
        <f ca="1"/>
        <v>2.264150943396219E-2</v>
      </c>
      <c r="BH37">
        <f ca="1"/>
        <v>5.8607449761481294E-2</v>
      </c>
      <c r="BJ37" vm="3741">
        <f ca="1"/>
        <v>45779</v>
      </c>
      <c r="BK37">
        <f ca="1"/>
        <v>3.4099689701289744E-2</v>
      </c>
    </row>
    <row r="38" spans="2:63" x14ac:dyDescent="0.3">
      <c r="B38" vm="3969">
        <f ca="1"/>
        <v>45817</v>
      </c>
      <c r="C38" vm="3970">
        <f ca="1"/>
        <v>143.19</v>
      </c>
      <c r="D38" vm="3971">
        <f ca="1"/>
        <v>145</v>
      </c>
      <c r="E38" vm="3972">
        <f ca="1"/>
        <v>141.94</v>
      </c>
      <c r="F38" vm="3973">
        <f ca="1"/>
        <v>142.63</v>
      </c>
      <c r="G38">
        <f ca="1"/>
        <v>6.4211120519333661E-3</v>
      </c>
      <c r="H38">
        <f ca="1"/>
        <v>2.073837430067995E-2</v>
      </c>
      <c r="J38" vm="3954">
        <f ca="1"/>
        <v>45814</v>
      </c>
      <c r="K38" s="72" vm="3954">
        <f ca="1"/>
        <v>45814</v>
      </c>
      <c r="L38" s="69" vm="3955">
        <f ca="1"/>
        <v>142.51</v>
      </c>
      <c r="M38" s="69" vm="3956">
        <f ca="1"/>
        <v>143.27000000000001</v>
      </c>
      <c r="N38" s="69" vm="3957">
        <f ca="1"/>
        <v>141.51</v>
      </c>
      <c r="O38" s="69" vm="3958">
        <f ca="1"/>
        <v>141.72</v>
      </c>
      <c r="P38" s="70">
        <f ca="1"/>
        <v>1.2358025573255159E-2</v>
      </c>
      <c r="Q38" s="71">
        <f ca="1"/>
        <v>1.9440113573948913E-3</v>
      </c>
      <c r="S38" t="str">
        <v>LSCC</v>
      </c>
      <c r="Y38" t="str">
        <f ca="1"/>
        <v>ENPH</v>
      </c>
      <c r="AA38" vm="3746">
        <f ca="1"/>
        <v>45782</v>
      </c>
      <c r="AB38" vm="3974">
        <f ca="1"/>
        <v>200.72</v>
      </c>
      <c r="AC38" vm="3746">
        <f ca="1"/>
        <v>45782</v>
      </c>
      <c r="AD38" vm="3975">
        <f ca="1"/>
        <v>80.42</v>
      </c>
      <c r="AE38" vm="3746">
        <f ca="1"/>
        <v>45782</v>
      </c>
      <c r="AF38" vm="3976">
        <f ca="1"/>
        <v>100.59</v>
      </c>
      <c r="AG38" vm="3746">
        <f ca="1"/>
        <v>45782</v>
      </c>
      <c r="AH38" vm="3977">
        <f ca="1"/>
        <v>20.27</v>
      </c>
      <c r="AI38" vm="3746">
        <f ca="1"/>
        <v>45782</v>
      </c>
      <c r="AJ38" vm="3978">
        <f ca="1"/>
        <v>154.61000000000001</v>
      </c>
      <c r="AK38" vm="3746">
        <f ca="1"/>
        <v>45782</v>
      </c>
      <c r="AL38" vm="3979">
        <f ca="1"/>
        <v>162.41999999999999</v>
      </c>
      <c r="AM38" vm="3746">
        <f ca="1"/>
        <v>45782</v>
      </c>
      <c r="AN38" vm="3980">
        <f ca="1"/>
        <v>197.72</v>
      </c>
      <c r="AO38" vm="3746">
        <f ca="1"/>
        <v>45782</v>
      </c>
      <c r="AP38" vm="3981">
        <f ca="1"/>
        <v>121.95</v>
      </c>
      <c r="AQ38" vm="3746">
        <f ca="1"/>
        <v>45782</v>
      </c>
      <c r="AR38" vm="3982">
        <f ca="1"/>
        <v>61.98</v>
      </c>
      <c r="AS38" vm="3746">
        <f ca="1"/>
        <v>45782</v>
      </c>
      <c r="AT38" vm="3983">
        <f ca="1"/>
        <v>627.4</v>
      </c>
      <c r="AY38">
        <f ca="1"/>
        <v>-1.4339029660184579E-2</v>
      </c>
      <c r="AZ38">
        <f ca="1"/>
        <v>-3.7165510406342562E-3</v>
      </c>
      <c r="BA38">
        <f ca="1"/>
        <v>1.8117408906882654E-2</v>
      </c>
      <c r="BB38">
        <f ca="1"/>
        <v>-1.6973811833171745E-2</v>
      </c>
      <c r="BC38">
        <f ca="1"/>
        <v>-3.1592520954221836E-3</v>
      </c>
      <c r="BD38">
        <f ca="1"/>
        <v>-1.2704394869612811E-2</v>
      </c>
      <c r="BE38">
        <f ca="1"/>
        <v>-4.3808852409487108E-3</v>
      </c>
      <c r="BF38">
        <f ca="1"/>
        <v>-1.0708201508882884E-2</v>
      </c>
      <c r="BG38">
        <f ca="1"/>
        <v>-5.6152735440398111E-3</v>
      </c>
      <c r="BH38">
        <f ca="1"/>
        <v>-1.4900532274019076E-2</v>
      </c>
      <c r="BJ38" vm="3746">
        <f ca="1"/>
        <v>45782</v>
      </c>
      <c r="BK38">
        <f ca="1"/>
        <v>-5.1935376483437795E-3</v>
      </c>
    </row>
    <row r="39" spans="2:63" x14ac:dyDescent="0.3">
      <c r="B39" vm="3984">
        <f ca="1"/>
        <v>45818</v>
      </c>
      <c r="C39" vm="3985">
        <f ca="1"/>
        <v>142.69</v>
      </c>
      <c r="D39" vm="3986">
        <f ca="1"/>
        <v>144.29</v>
      </c>
      <c r="E39" vm="3987">
        <f ca="1"/>
        <v>141.52500000000001</v>
      </c>
      <c r="F39" vm="3988">
        <f ca="1"/>
        <v>143.96</v>
      </c>
      <c r="G39">
        <f ca="1"/>
        <v>9.3248264740938974E-3</v>
      </c>
      <c r="H39">
        <f ca="1"/>
        <v>2.2966117719612527E-2</v>
      </c>
      <c r="J39" vm="3969">
        <f ca="1"/>
        <v>45817</v>
      </c>
      <c r="K39" s="72" vm="3969">
        <f ca="1"/>
        <v>45817</v>
      </c>
      <c r="L39" s="69" vm="3970">
        <f ca="1"/>
        <v>143.19</v>
      </c>
      <c r="M39" s="69" vm="3971">
        <f ca="1"/>
        <v>145</v>
      </c>
      <c r="N39" s="69" vm="3972">
        <f ca="1"/>
        <v>141.94</v>
      </c>
      <c r="O39" s="69" vm="3973">
        <f ca="1"/>
        <v>142.63</v>
      </c>
      <c r="P39" s="70">
        <f ca="1"/>
        <v>6.4211120519333661E-3</v>
      </c>
      <c r="Q39" s="71">
        <f ca="1"/>
        <v>2.073837430067995E-2</v>
      </c>
      <c r="S39" t="str">
        <v>MCHP</v>
      </c>
      <c r="Y39" t="str">
        <f ca="1"/>
        <v>KLIC</v>
      </c>
      <c r="AA39" vm="3751">
        <f ca="1"/>
        <v>45783</v>
      </c>
      <c r="AB39" vm="3989">
        <f ca="1"/>
        <v>200.09</v>
      </c>
      <c r="AC39" vm="3751">
        <f ca="1"/>
        <v>45783</v>
      </c>
      <c r="AD39" vm="3990">
        <f ca="1"/>
        <v>80.510000000000005</v>
      </c>
      <c r="AE39" vm="3751">
        <f ca="1"/>
        <v>45783</v>
      </c>
      <c r="AF39" vm="3991">
        <f ca="1"/>
        <v>98.62</v>
      </c>
      <c r="AG39" vm="3751">
        <f ca="1"/>
        <v>45783</v>
      </c>
      <c r="AH39" vm="3992">
        <f ca="1"/>
        <v>19.940000000000001</v>
      </c>
      <c r="AI39" vm="3751">
        <f ca="1"/>
        <v>45783</v>
      </c>
      <c r="AJ39" vm="3993">
        <f ca="1"/>
        <v>153.03</v>
      </c>
      <c r="AK39" vm="3751">
        <f ca="1"/>
        <v>45783</v>
      </c>
      <c r="AL39" vm="3994">
        <f ca="1"/>
        <v>161.09</v>
      </c>
      <c r="AM39" vm="3751">
        <f ca="1"/>
        <v>45783</v>
      </c>
      <c r="AN39" vm="3995">
        <f ca="1"/>
        <v>195.6</v>
      </c>
      <c r="AO39" vm="3751">
        <f ca="1"/>
        <v>45783</v>
      </c>
      <c r="AP39" vm="3996">
        <f ca="1"/>
        <v>122.44</v>
      </c>
      <c r="AQ39" vm="3751">
        <f ca="1"/>
        <v>45783</v>
      </c>
      <c r="AR39" vm="3997">
        <f ca="1"/>
        <v>61.22</v>
      </c>
      <c r="AS39" vm="3751">
        <f ca="1"/>
        <v>45783</v>
      </c>
      <c r="AT39" vm="3998">
        <f ca="1"/>
        <v>622.99</v>
      </c>
      <c r="AY39">
        <f ca="1"/>
        <v>-3.1387006775607587E-3</v>
      </c>
      <c r="AZ39">
        <f ca="1"/>
        <v>1.1191245958717161E-3</v>
      </c>
      <c r="BA39">
        <f ca="1"/>
        <v>-1.9584451734764877E-2</v>
      </c>
      <c r="BB39">
        <f ca="1"/>
        <v>-1.6280217069560843E-2</v>
      </c>
      <c r="BC39">
        <f ca="1"/>
        <v>-1.021926136731138E-2</v>
      </c>
      <c r="BD39">
        <f ca="1"/>
        <v>-8.1886467183843372E-3</v>
      </c>
      <c r="BE39">
        <f ca="1"/>
        <v>-1.0722233461460675E-2</v>
      </c>
      <c r="BF39">
        <f ca="1"/>
        <v>4.0180401804017617E-3</v>
      </c>
      <c r="BG39">
        <f ca="1"/>
        <v>-1.2262020006453662E-2</v>
      </c>
      <c r="BH39">
        <f ca="1"/>
        <v>-7.0290086069492641E-3</v>
      </c>
      <c r="BJ39" vm="3751">
        <f ca="1"/>
        <v>45783</v>
      </c>
      <c r="BK39">
        <f ca="1"/>
        <v>-8.57386242130234E-3</v>
      </c>
    </row>
    <row r="40" spans="2:63" x14ac:dyDescent="0.3">
      <c r="B40" vm="3999">
        <f ca="1"/>
        <v>45819</v>
      </c>
      <c r="C40" vm="4000">
        <f ca="1"/>
        <v>144.61000000000001</v>
      </c>
      <c r="D40" vm="4001">
        <f ca="1"/>
        <v>144.99</v>
      </c>
      <c r="E40" vm="4002">
        <f ca="1"/>
        <v>141.87</v>
      </c>
      <c r="F40" vm="4003">
        <f ca="1"/>
        <v>142.83000000000001</v>
      </c>
      <c r="G40">
        <f ca="1"/>
        <v>-7.8494026118365885E-3</v>
      </c>
      <c r="H40">
        <f ca="1"/>
        <v>-3.5452825713010705E-3</v>
      </c>
      <c r="J40" vm="3984">
        <f ca="1"/>
        <v>45818</v>
      </c>
      <c r="K40" s="72" vm="3984">
        <f ca="1"/>
        <v>45818</v>
      </c>
      <c r="L40" s="69" vm="3985">
        <f ca="1"/>
        <v>142.69</v>
      </c>
      <c r="M40" s="69" vm="3986">
        <f ca="1"/>
        <v>144.29</v>
      </c>
      <c r="N40" s="69" vm="3987">
        <f ca="1"/>
        <v>141.52500000000001</v>
      </c>
      <c r="O40" s="69" vm="3988">
        <f ca="1"/>
        <v>143.96</v>
      </c>
      <c r="P40" s="70">
        <f ca="1"/>
        <v>9.3248264740938974E-3</v>
      </c>
      <c r="Q40" s="71">
        <f ca="1"/>
        <v>2.2966117719612527E-2</v>
      </c>
      <c r="S40" t="str">
        <v>MPWR</v>
      </c>
      <c r="Y40" t="str">
        <f ca="1"/>
        <v>LASR</v>
      </c>
      <c r="AA40" vm="3756">
        <f ca="1"/>
        <v>45784</v>
      </c>
      <c r="AB40" vm="4004">
        <f ca="1"/>
        <v>204.81</v>
      </c>
      <c r="AC40" vm="3756">
        <f ca="1"/>
        <v>45784</v>
      </c>
      <c r="AD40" vm="4005">
        <f ca="1"/>
        <v>82.62</v>
      </c>
      <c r="AE40" vm="3756">
        <f ca="1"/>
        <v>45784</v>
      </c>
      <c r="AF40" vm="4006">
        <f ca="1"/>
        <v>100.36</v>
      </c>
      <c r="AG40" vm="3756">
        <f ca="1"/>
        <v>45784</v>
      </c>
      <c r="AH40" vm="4007">
        <f ca="1"/>
        <v>20.309999999999999</v>
      </c>
      <c r="AI40" vm="3756">
        <f ca="1"/>
        <v>45784</v>
      </c>
      <c r="AJ40" vm="4008">
        <f ca="1"/>
        <v>155.81</v>
      </c>
      <c r="AK40" vm="3756">
        <f ca="1"/>
        <v>45784</v>
      </c>
      <c r="AL40" vm="4009">
        <f ca="1"/>
        <v>164.79</v>
      </c>
      <c r="AM40" vm="3756">
        <f ca="1"/>
        <v>45784</v>
      </c>
      <c r="AN40" vm="4010">
        <f ca="1"/>
        <v>199.86</v>
      </c>
      <c r="AO40" vm="3756">
        <f ca="1"/>
        <v>45784</v>
      </c>
      <c r="AP40" vm="4011">
        <f ca="1"/>
        <v>124.19</v>
      </c>
      <c r="AQ40" vm="3756">
        <f ca="1"/>
        <v>45784</v>
      </c>
      <c r="AR40" vm="4012">
        <f ca="1"/>
        <v>56.31</v>
      </c>
      <c r="AS40" vm="3756">
        <f ca="1"/>
        <v>45784</v>
      </c>
      <c r="AT40" vm="4013">
        <f ca="1"/>
        <v>636.71</v>
      </c>
      <c r="AY40">
        <f ca="1"/>
        <v>2.3589384776850412E-2</v>
      </c>
      <c r="AZ40">
        <f ca="1"/>
        <v>2.6207924481430868E-2</v>
      </c>
      <c r="BA40">
        <f ca="1"/>
        <v>1.7643480024335783E-2</v>
      </c>
      <c r="BB40">
        <f ca="1"/>
        <v>1.855566700100288E-2</v>
      </c>
      <c r="BC40">
        <f ca="1"/>
        <v>1.8166372606678437E-2</v>
      </c>
      <c r="BD40">
        <f ca="1"/>
        <v>2.2968526910422674E-2</v>
      </c>
      <c r="BE40">
        <f ca="1"/>
        <v>2.1779141104294578E-2</v>
      </c>
      <c r="BF40">
        <f ca="1"/>
        <v>1.4292714799085266E-2</v>
      </c>
      <c r="BG40">
        <f ca="1"/>
        <v>-8.0202548186866979E-2</v>
      </c>
      <c r="BH40">
        <f ca="1"/>
        <v>2.2022825406507372E-2</v>
      </c>
      <c r="BJ40" vm="3756">
        <f ca="1"/>
        <v>45784</v>
      </c>
      <c r="BK40">
        <f ca="1"/>
        <v>1.7181002983343886E-2</v>
      </c>
    </row>
    <row r="41" spans="2:63" x14ac:dyDescent="0.3">
      <c r="B41" vm="4014">
        <f ca="1"/>
        <v>45820</v>
      </c>
      <c r="C41" vm="4015">
        <f ca="1"/>
        <v>141.97</v>
      </c>
      <c r="D41" vm="3971">
        <f ca="1"/>
        <v>145</v>
      </c>
      <c r="E41" vm="4016">
        <f ca="1"/>
        <v>141.85</v>
      </c>
      <c r="F41" vm="3971">
        <f ca="1"/>
        <v>145</v>
      </c>
      <c r="G41">
        <f ca="1"/>
        <v>1.5192886648463119E-2</v>
      </c>
      <c r="H41">
        <f ca="1"/>
        <v>1.3488799106147081E-3</v>
      </c>
      <c r="J41" vm="3999">
        <f ca="1"/>
        <v>45819</v>
      </c>
      <c r="K41" s="72" vm="3999">
        <f ca="1"/>
        <v>45819</v>
      </c>
      <c r="L41" s="69" vm="4000">
        <f ca="1"/>
        <v>144.61000000000001</v>
      </c>
      <c r="M41" s="69" vm="4001">
        <f ca="1"/>
        <v>144.99</v>
      </c>
      <c r="N41" s="69" vm="4002">
        <f ca="1"/>
        <v>141.87</v>
      </c>
      <c r="O41" s="69" vm="4003">
        <f ca="1"/>
        <v>142.83000000000001</v>
      </c>
      <c r="P41" s="70">
        <f ca="1"/>
        <v>-7.8494026118365885E-3</v>
      </c>
      <c r="Q41" s="71">
        <f ca="1"/>
        <v>-3.5452825713010705E-3</v>
      </c>
      <c r="S41" t="str">
        <v>MRAM</v>
      </c>
      <c r="Y41" t="str">
        <f ca="1"/>
        <v>UCTT</v>
      </c>
      <c r="AA41" vm="3761">
        <f ca="1"/>
        <v>45785</v>
      </c>
      <c r="AB41" vm="4017">
        <f ca="1"/>
        <v>207.77</v>
      </c>
      <c r="AC41" vm="3761">
        <f ca="1"/>
        <v>45785</v>
      </c>
      <c r="AD41" vm="4018">
        <f ca="1"/>
        <v>85.15</v>
      </c>
      <c r="AE41" vm="3761">
        <f ca="1"/>
        <v>45785</v>
      </c>
      <c r="AF41" vm="4019">
        <f ca="1"/>
        <v>101.7</v>
      </c>
      <c r="AG41" vm="3761">
        <f ca="1"/>
        <v>45785</v>
      </c>
      <c r="AH41" vm="4020">
        <f ca="1"/>
        <v>21</v>
      </c>
      <c r="AI41" vm="3761">
        <f ca="1"/>
        <v>45785</v>
      </c>
      <c r="AJ41" vm="4021">
        <f ca="1"/>
        <v>156</v>
      </c>
      <c r="AK41" vm="3761">
        <f ca="1"/>
        <v>45785</v>
      </c>
      <c r="AL41" vm="4022">
        <f ca="1"/>
        <v>165.64</v>
      </c>
      <c r="AM41" vm="3761">
        <f ca="1"/>
        <v>45785</v>
      </c>
      <c r="AN41" vm="4023">
        <f ca="1"/>
        <v>202.78</v>
      </c>
      <c r="AO41" vm="3761">
        <f ca="1"/>
        <v>45785</v>
      </c>
      <c r="AP41" vm="4024">
        <f ca="1"/>
        <v>116.52</v>
      </c>
      <c r="AQ41" vm="3761">
        <f ca="1"/>
        <v>45785</v>
      </c>
      <c r="AR41" vm="4025">
        <f ca="1"/>
        <v>57.63</v>
      </c>
      <c r="AS41" vm="3761">
        <f ca="1"/>
        <v>45785</v>
      </c>
      <c r="AT41" vm="4026">
        <f ca="1"/>
        <v>639.92999999999995</v>
      </c>
      <c r="AY41">
        <f ca="1"/>
        <v>1.4452419315463151E-2</v>
      </c>
      <c r="AZ41">
        <f ca="1"/>
        <v>3.0622125393367235E-2</v>
      </c>
      <c r="BA41">
        <f ca="1"/>
        <v>1.3351933041052247E-2</v>
      </c>
      <c r="BB41">
        <f ca="1"/>
        <v>3.3973412112260036E-2</v>
      </c>
      <c r="BC41">
        <f ca="1"/>
        <v>1.2194339259354195E-3</v>
      </c>
      <c r="BD41">
        <f ca="1"/>
        <v>5.1580799805813118E-3</v>
      </c>
      <c r="BE41">
        <f ca="1"/>
        <v>1.4610227159011245E-2</v>
      </c>
      <c r="BF41">
        <f ca="1"/>
        <v>-6.1760206135759735E-2</v>
      </c>
      <c r="BG41">
        <f ca="1"/>
        <v>2.3441662226957916E-2</v>
      </c>
      <c r="BH41">
        <f ca="1"/>
        <v>5.0572474124796433E-3</v>
      </c>
      <c r="BJ41" vm="3761">
        <f ca="1"/>
        <v>45785</v>
      </c>
      <c r="BK41">
        <f ca="1"/>
        <v>1.4018963235537382E-2</v>
      </c>
    </row>
    <row r="42" spans="2:63" x14ac:dyDescent="0.3">
      <c r="B42" vm="4027">
        <f ca="1"/>
        <v>45821</v>
      </c>
      <c r="C42" vm="4028">
        <f ca="1"/>
        <v>142.47999999999999</v>
      </c>
      <c r="D42" vm="3863">
        <f ca="1"/>
        <v>143.58000000000001</v>
      </c>
      <c r="E42" vm="4029">
        <f ca="1"/>
        <v>140.85499999999999</v>
      </c>
      <c r="F42" vm="4015">
        <f ca="1"/>
        <v>141.97</v>
      </c>
      <c r="G42">
        <f ca="1"/>
        <v>-2.089655172413794E-2</v>
      </c>
      <c r="H42">
        <f ca="1"/>
        <v>-2.377478644055106E-2</v>
      </c>
      <c r="J42" vm="4014">
        <f ca="1"/>
        <v>45820</v>
      </c>
      <c r="K42" s="72" vm="4014">
        <f ca="1"/>
        <v>45820</v>
      </c>
      <c r="L42" s="69" vm="4015">
        <f ca="1"/>
        <v>141.97</v>
      </c>
      <c r="M42" s="69" vm="3971">
        <f ca="1"/>
        <v>145</v>
      </c>
      <c r="N42" s="69" vm="4016">
        <f ca="1"/>
        <v>141.85</v>
      </c>
      <c r="O42" s="69" vm="3971">
        <f ca="1"/>
        <v>145</v>
      </c>
      <c r="P42" s="70">
        <f ca="1"/>
        <v>1.5192886648463119E-2</v>
      </c>
      <c r="Q42" s="71">
        <f ca="1"/>
        <v>1.3488799106147081E-3</v>
      </c>
      <c r="S42" t="str">
        <v>MRVL</v>
      </c>
      <c r="Y42" t="str">
        <f ca="1"/>
        <v>POWI</v>
      </c>
      <c r="AA42" vm="3766">
        <f ca="1"/>
        <v>45786</v>
      </c>
      <c r="AB42" vm="4030">
        <f ca="1"/>
        <v>208.2</v>
      </c>
      <c r="AC42" vm="3766">
        <f ca="1"/>
        <v>45786</v>
      </c>
      <c r="AD42" vm="4031">
        <f ca="1"/>
        <v>85.86</v>
      </c>
      <c r="AE42" vm="3766">
        <f ca="1"/>
        <v>45786</v>
      </c>
      <c r="AF42" vm="4032">
        <f ca="1"/>
        <v>102.84</v>
      </c>
      <c r="AG42" vm="3766">
        <f ca="1"/>
        <v>45786</v>
      </c>
      <c r="AH42" vm="4033">
        <f ca="1"/>
        <v>21.42</v>
      </c>
      <c r="AI42" vm="3766">
        <f ca="1"/>
        <v>45786</v>
      </c>
      <c r="AJ42" vm="4034">
        <f ca="1"/>
        <v>155.61000000000001</v>
      </c>
      <c r="AK42" vm="3766">
        <f ca="1"/>
        <v>45786</v>
      </c>
      <c r="AL42" vm="4035">
        <f ca="1"/>
        <v>172.27</v>
      </c>
      <c r="AM42" vm="3766">
        <f ca="1"/>
        <v>45786</v>
      </c>
      <c r="AN42" vm="4036">
        <f ca="1"/>
        <v>207.51</v>
      </c>
      <c r="AO42" vm="3766">
        <f ca="1"/>
        <v>45786</v>
      </c>
      <c r="AP42" vm="4037">
        <f ca="1"/>
        <v>115.8</v>
      </c>
      <c r="AQ42" vm="3766">
        <f ca="1"/>
        <v>45786</v>
      </c>
      <c r="AR42" vm="4038">
        <f ca="1"/>
        <v>59.65</v>
      </c>
      <c r="AS42" vm="3766">
        <f ca="1"/>
        <v>45786</v>
      </c>
      <c r="AT42" vm="4039">
        <f ca="1"/>
        <v>637.77</v>
      </c>
      <c r="AY42">
        <f ca="1"/>
        <v>2.0695961880924985E-3</v>
      </c>
      <c r="AZ42">
        <f ca="1"/>
        <v>8.3382266588372719E-3</v>
      </c>
      <c r="BA42">
        <f ca="1"/>
        <v>1.1209439528023604E-2</v>
      </c>
      <c r="BB42">
        <f ca="1"/>
        <v>2.000000000000008E-2</v>
      </c>
      <c r="BC42">
        <f ca="1"/>
        <v>-2.4999999999999124E-3</v>
      </c>
      <c r="BD42">
        <f ca="1"/>
        <v>4.00265636319731E-2</v>
      </c>
      <c r="BE42">
        <f ca="1"/>
        <v>2.3325771772364088E-2</v>
      </c>
      <c r="BF42">
        <f ca="1"/>
        <v>-6.1791967044284146E-3</v>
      </c>
      <c r="BG42">
        <f ca="1"/>
        <v>3.5051188617039666E-2</v>
      </c>
      <c r="BH42">
        <f ca="1"/>
        <v>-3.3753691810041227E-3</v>
      </c>
      <c r="BJ42" vm="3766">
        <f ca="1"/>
        <v>45786</v>
      </c>
      <c r="BK42">
        <f ca="1"/>
        <v>1.1565789169360395E-2</v>
      </c>
    </row>
    <row r="43" spans="2:63" x14ac:dyDescent="0.3">
      <c r="B43" vm="4040">
        <f ca="1"/>
        <v>45824</v>
      </c>
      <c r="C43" vm="4041">
        <f ca="1"/>
        <v>143.345</v>
      </c>
      <c r="D43" vm="4042">
        <f ca="1"/>
        <v>146.17500000000001</v>
      </c>
      <c r="E43" vm="4043">
        <f ca="1"/>
        <v>143.20009999999999</v>
      </c>
      <c r="F43" vm="4044">
        <f ca="1"/>
        <v>144.69</v>
      </c>
      <c r="G43">
        <f ca="1"/>
        <v>1.9158977248714508E-2</v>
      </c>
      <c r="H43">
        <f ca="1"/>
        <v>3.8661926965916998E-2</v>
      </c>
      <c r="J43" vm="4027">
        <f ca="1"/>
        <v>45821</v>
      </c>
      <c r="K43" s="72" vm="4027">
        <f ca="1"/>
        <v>45821</v>
      </c>
      <c r="L43" s="69" vm="4028">
        <f ca="1"/>
        <v>142.47999999999999</v>
      </c>
      <c r="M43" s="69" vm="3863">
        <f ca="1"/>
        <v>143.58000000000001</v>
      </c>
      <c r="N43" s="69" vm="4029">
        <f ca="1"/>
        <v>140.85499999999999</v>
      </c>
      <c r="O43" s="69" vm="4015">
        <f ca="1"/>
        <v>141.97</v>
      </c>
      <c r="P43" s="70">
        <f ca="1"/>
        <v>-2.089655172413794E-2</v>
      </c>
      <c r="Q43" s="71">
        <f ca="1"/>
        <v>-2.377478644055106E-2</v>
      </c>
      <c r="S43" t="str">
        <v>MTSI</v>
      </c>
      <c r="Y43" t="str">
        <f ca="1"/>
        <v>SYNA</v>
      </c>
      <c r="AA43" vm="3771">
        <f ca="1"/>
        <v>45789</v>
      </c>
      <c r="AB43" vm="4045">
        <f ca="1"/>
        <v>221.58</v>
      </c>
      <c r="AC43" vm="3771">
        <f ca="1"/>
        <v>45789</v>
      </c>
      <c r="AD43" vm="4046">
        <f ca="1"/>
        <v>92.29</v>
      </c>
      <c r="AE43" vm="3771">
        <f ca="1"/>
        <v>45789</v>
      </c>
      <c r="AF43" vm="4047">
        <f ca="1"/>
        <v>108.12</v>
      </c>
      <c r="AG43" vm="3771">
        <f ca="1"/>
        <v>45789</v>
      </c>
      <c r="AH43" vm="4048">
        <f ca="1"/>
        <v>22.18</v>
      </c>
      <c r="AI43" vm="3771">
        <f ca="1"/>
        <v>45789</v>
      </c>
      <c r="AJ43" vm="4049">
        <f ca="1"/>
        <v>167.99</v>
      </c>
      <c r="AK43" vm="3771">
        <f ca="1"/>
        <v>45789</v>
      </c>
      <c r="AL43" vm="4050">
        <f ca="1"/>
        <v>187.28</v>
      </c>
      <c r="AM43" vm="3771">
        <f ca="1"/>
        <v>45789</v>
      </c>
      <c r="AN43" vm="4051">
        <f ca="1"/>
        <v>223.15</v>
      </c>
      <c r="AO43" vm="3771">
        <f ca="1"/>
        <v>45789</v>
      </c>
      <c r="AP43" vm="4052">
        <f ca="1"/>
        <v>124.81</v>
      </c>
      <c r="AQ43" vm="3771">
        <f ca="1"/>
        <v>45789</v>
      </c>
      <c r="AR43" vm="4053">
        <f ca="1"/>
        <v>64.5</v>
      </c>
      <c r="AS43" vm="3771">
        <f ca="1"/>
        <v>45789</v>
      </c>
      <c r="AT43" vm="4054">
        <f ca="1"/>
        <v>709.23</v>
      </c>
      <c r="AY43">
        <f ca="1"/>
        <v>6.4265129682997232E-2</v>
      </c>
      <c r="AZ43">
        <f ca="1"/>
        <v>7.4889354763568686E-2</v>
      </c>
      <c r="BA43">
        <f ca="1"/>
        <v>5.134189031505252E-2</v>
      </c>
      <c r="BB43">
        <f ca="1"/>
        <v>3.5480859010270677E-2</v>
      </c>
      <c r="BC43">
        <f ca="1"/>
        <v>7.9557869031553208E-2</v>
      </c>
      <c r="BD43">
        <f ca="1"/>
        <v>8.7130666976258139E-2</v>
      </c>
      <c r="BE43">
        <f ca="1"/>
        <v>7.5369861693412435E-2</v>
      </c>
      <c r="BF43">
        <f ca="1"/>
        <v>7.7806563039723706E-2</v>
      </c>
      <c r="BG43">
        <f ca="1"/>
        <v>8.1307627829002541E-2</v>
      </c>
      <c r="BH43">
        <f ca="1"/>
        <v>0.11204666258996196</v>
      </c>
      <c r="BJ43" vm="3771">
        <f ca="1"/>
        <v>45789</v>
      </c>
      <c r="BK43">
        <f ca="1"/>
        <v>6.7117858523842791E-2</v>
      </c>
    </row>
    <row r="44" spans="2:63" x14ac:dyDescent="0.3">
      <c r="B44" vm="4055">
        <f ca="1"/>
        <v>45825</v>
      </c>
      <c r="C44" vm="4056">
        <f ca="1"/>
        <v>144.49</v>
      </c>
      <c r="D44" vm="4057">
        <f ca="1"/>
        <v>145.22</v>
      </c>
      <c r="E44" vm="4058">
        <f ca="1"/>
        <v>143.78</v>
      </c>
      <c r="F44" vm="4059">
        <f ca="1"/>
        <v>144.12</v>
      </c>
      <c r="G44">
        <f ca="1"/>
        <v>-3.9394567696454021E-3</v>
      </c>
      <c r="H44">
        <f ca="1"/>
        <v>-3.8999655642697169E-3</v>
      </c>
      <c r="J44" vm="4040">
        <f ca="1"/>
        <v>45824</v>
      </c>
      <c r="K44" s="72" vm="4040">
        <f ca="1"/>
        <v>45824</v>
      </c>
      <c r="L44" s="69" vm="4041">
        <f ca="1"/>
        <v>143.345</v>
      </c>
      <c r="M44" s="69" vm="4042">
        <f ca="1"/>
        <v>146.17500000000001</v>
      </c>
      <c r="N44" s="69" vm="4043">
        <f ca="1"/>
        <v>143.20009999999999</v>
      </c>
      <c r="O44" s="69" vm="4044">
        <f ca="1"/>
        <v>144.69</v>
      </c>
      <c r="P44" s="70">
        <f ca="1"/>
        <v>1.9158977248714508E-2</v>
      </c>
      <c r="Q44" s="71">
        <f ca="1"/>
        <v>3.8661926965916998E-2</v>
      </c>
      <c r="S44" t="str">
        <v>MU</v>
      </c>
      <c r="Y44" t="str">
        <f ca="1"/>
        <v>PLAB</v>
      </c>
      <c r="AA44" vm="3775">
        <f ca="1"/>
        <v>45790</v>
      </c>
      <c r="AB44" vm="4060">
        <f ca="1"/>
        <v>232.42</v>
      </c>
      <c r="AC44" vm="3775">
        <f ca="1"/>
        <v>45790</v>
      </c>
      <c r="AD44" vm="4061">
        <f ca="1"/>
        <v>96.93</v>
      </c>
      <c r="AE44" vm="3775">
        <f ca="1"/>
        <v>45790</v>
      </c>
      <c r="AF44" vm="4062">
        <f ca="1"/>
        <v>112.46</v>
      </c>
      <c r="AG44" vm="3775">
        <f ca="1"/>
        <v>45790</v>
      </c>
      <c r="AH44" vm="4063">
        <f ca="1"/>
        <v>22.56</v>
      </c>
      <c r="AI44" vm="3775">
        <f ca="1"/>
        <v>45790</v>
      </c>
      <c r="AJ44" vm="4064">
        <f ca="1"/>
        <v>173.03</v>
      </c>
      <c r="AK44" vm="3775">
        <f ca="1"/>
        <v>45790</v>
      </c>
      <c r="AL44" vm="4065">
        <f ca="1"/>
        <v>188.2</v>
      </c>
      <c r="AM44" vm="3775">
        <f ca="1"/>
        <v>45790</v>
      </c>
      <c r="AN44" vm="4066">
        <f ca="1"/>
        <v>226.68</v>
      </c>
      <c r="AO44" vm="3775">
        <f ca="1"/>
        <v>45790</v>
      </c>
      <c r="AP44" vm="4067">
        <f ca="1"/>
        <v>126.68</v>
      </c>
      <c r="AQ44" vm="3775">
        <f ca="1"/>
        <v>45790</v>
      </c>
      <c r="AR44" vm="4068">
        <f ca="1"/>
        <v>65.48</v>
      </c>
      <c r="AS44" vm="3775">
        <f ca="1"/>
        <v>45790</v>
      </c>
      <c r="AT44" vm="4069">
        <f ca="1"/>
        <v>737.73</v>
      </c>
      <c r="AY44">
        <f ca="1"/>
        <v>4.8921382796281138E-2</v>
      </c>
      <c r="AZ44">
        <f ca="1"/>
        <v>5.0276302958066968E-2</v>
      </c>
      <c r="BA44">
        <f ca="1"/>
        <v>4.014058453570097E-2</v>
      </c>
      <c r="BB44">
        <f ca="1"/>
        <v>1.7132551848512128E-2</v>
      </c>
      <c r="BC44">
        <f ca="1"/>
        <v>3.000178582058451E-2</v>
      </c>
      <c r="BD44">
        <f ca="1"/>
        <v>4.9124305852199244E-3</v>
      </c>
      <c r="BE44">
        <f ca="1"/>
        <v>1.5818955859287481E-2</v>
      </c>
      <c r="BF44">
        <f ca="1"/>
        <v>1.498277381620066E-2</v>
      </c>
      <c r="BG44">
        <f ca="1"/>
        <v>1.5193798449612465E-2</v>
      </c>
      <c r="BH44">
        <f ca="1"/>
        <v>4.018442536271731E-2</v>
      </c>
      <c r="BJ44" vm="3775">
        <f ca="1"/>
        <v>45790</v>
      </c>
      <c r="BK44">
        <f ca="1"/>
        <v>3.2918001364704075E-2</v>
      </c>
    </row>
    <row r="45" spans="2:63" x14ac:dyDescent="0.3">
      <c r="B45" vm="4070">
        <f ca="1"/>
        <v>45826</v>
      </c>
      <c r="C45" vm="4071">
        <f ca="1"/>
        <v>144.005</v>
      </c>
      <c r="D45" vm="4072">
        <f ca="1"/>
        <v>145.65</v>
      </c>
      <c r="E45" vm="4073">
        <f ca="1"/>
        <v>143.12</v>
      </c>
      <c r="F45" vm="4074">
        <f ca="1"/>
        <v>145.47999999999999</v>
      </c>
      <c r="G45">
        <f ca="1"/>
        <v>9.4365806272549632E-3</v>
      </c>
      <c r="H45">
        <f ca="1"/>
        <v>1.0321391023788824E-2</v>
      </c>
      <c r="J45" vm="4055">
        <f ca="1"/>
        <v>45825</v>
      </c>
      <c r="K45" s="72" vm="4055">
        <f ca="1"/>
        <v>45825</v>
      </c>
      <c r="L45" s="69" vm="4056">
        <f ca="1"/>
        <v>144.49</v>
      </c>
      <c r="M45" s="69" vm="4057">
        <f ca="1"/>
        <v>145.22</v>
      </c>
      <c r="N45" s="69" vm="4058">
        <f ca="1"/>
        <v>143.78</v>
      </c>
      <c r="O45" s="69" vm="4059">
        <f ca="1"/>
        <v>144.12</v>
      </c>
      <c r="P45" s="70">
        <f ca="1"/>
        <v>-3.9394567696454021E-3</v>
      </c>
      <c r="Q45" s="71">
        <f ca="1"/>
        <v>-3.8999655642697169E-3</v>
      </c>
      <c r="S45" t="str">
        <v>MXL</v>
      </c>
      <c r="Y45" t="str">
        <f ca="1"/>
        <v>JKS</v>
      </c>
      <c r="AA45" vm="3780">
        <f ca="1"/>
        <v>45791</v>
      </c>
      <c r="AB45" vm="4075">
        <f ca="1"/>
        <v>232.12</v>
      </c>
      <c r="AC45" vm="3780">
        <f ca="1"/>
        <v>45791</v>
      </c>
      <c r="AD45" vm="4076">
        <f ca="1"/>
        <v>95.32</v>
      </c>
      <c r="AE45" vm="3780">
        <f ca="1"/>
        <v>45791</v>
      </c>
      <c r="AF45" vm="4077">
        <f ca="1"/>
        <v>117.72</v>
      </c>
      <c r="AG45" vm="3780">
        <f ca="1"/>
        <v>45791</v>
      </c>
      <c r="AH45" vm="4078">
        <f ca="1"/>
        <v>21.52</v>
      </c>
      <c r="AI45" vm="3780">
        <f ca="1"/>
        <v>45791</v>
      </c>
      <c r="AJ45" vm="3356">
        <f ca="1"/>
        <v>174.14</v>
      </c>
      <c r="AK45" vm="3780">
        <f ca="1"/>
        <v>45791</v>
      </c>
      <c r="AL45" vm="4079">
        <f ca="1"/>
        <v>187.34</v>
      </c>
      <c r="AM45" vm="3780">
        <f ca="1"/>
        <v>45791</v>
      </c>
      <c r="AN45" vm="4080">
        <f ca="1"/>
        <v>226.82</v>
      </c>
      <c r="AO45" vm="3780">
        <f ca="1"/>
        <v>45791</v>
      </c>
      <c r="AP45" vm="4081">
        <f ca="1"/>
        <v>133.44999999999999</v>
      </c>
      <c r="AQ45" vm="3780">
        <f ca="1"/>
        <v>45791</v>
      </c>
      <c r="AR45" vm="4082">
        <f ca="1"/>
        <v>65.900000000000006</v>
      </c>
      <c r="AS45" vm="3780">
        <f ca="1"/>
        <v>45791</v>
      </c>
      <c r="AT45" vm="4083">
        <f ca="1"/>
        <v>734.28</v>
      </c>
      <c r="AY45">
        <f ca="1"/>
        <v>-1.2907667154288915E-3</v>
      </c>
      <c r="AZ45">
        <f ca="1"/>
        <v>-1.6609924687919258E-2</v>
      </c>
      <c r="BA45">
        <f ca="1"/>
        <v>4.6772185666014633E-2</v>
      </c>
      <c r="BB45">
        <f ca="1"/>
        <v>-4.6099290780141806E-2</v>
      </c>
      <c r="BC45">
        <f ca="1"/>
        <v>6.4150725307749248E-3</v>
      </c>
      <c r="BD45">
        <f ca="1"/>
        <v>-4.5696068012751612E-3</v>
      </c>
      <c r="BE45">
        <f ca="1"/>
        <v>6.1761072878059977E-4</v>
      </c>
      <c r="BF45">
        <f ca="1"/>
        <v>5.3441742974423598E-2</v>
      </c>
      <c r="BG45">
        <f ca="1"/>
        <v>6.414172266340893E-3</v>
      </c>
      <c r="BH45">
        <f ca="1"/>
        <v>-4.6765076654061042E-3</v>
      </c>
      <c r="BJ45" vm="3780">
        <f ca="1"/>
        <v>45791</v>
      </c>
      <c r="BK45">
        <f ca="1"/>
        <v>1.7551460725572039E-3</v>
      </c>
    </row>
    <row r="46" spans="2:63" x14ac:dyDescent="0.3">
      <c r="B46" vm="4084">
        <f ca="1"/>
        <v>45828</v>
      </c>
      <c r="C46" vm="4085">
        <f ca="1"/>
        <v>145.44999999999999</v>
      </c>
      <c r="D46" vm="4086">
        <f ca="1"/>
        <v>146.19999999999999</v>
      </c>
      <c r="E46" vm="4087">
        <f ca="1"/>
        <v>142.65</v>
      </c>
      <c r="F46" vm="4088">
        <f ca="1"/>
        <v>143.85</v>
      </c>
      <c r="G46">
        <f ca="1"/>
        <v>-1.1204289249381327E-2</v>
      </c>
      <c r="H46">
        <f ca="1"/>
        <v>-3.1858818848457576E-3</v>
      </c>
      <c r="J46" vm="4070">
        <f ca="1"/>
        <v>45826</v>
      </c>
      <c r="K46" s="72" vm="4070">
        <f ca="1"/>
        <v>45826</v>
      </c>
      <c r="L46" s="69" vm="4071">
        <f ca="1"/>
        <v>144.005</v>
      </c>
      <c r="M46" s="69" vm="4072">
        <f ca="1"/>
        <v>145.65</v>
      </c>
      <c r="N46" s="69" vm="4073">
        <f ca="1"/>
        <v>143.12</v>
      </c>
      <c r="O46" s="69" vm="4074">
        <f ca="1"/>
        <v>145.47999999999999</v>
      </c>
      <c r="P46" s="70">
        <f ca="1"/>
        <v>9.4365806272549632E-3</v>
      </c>
      <c r="Q46" s="71">
        <f ca="1"/>
        <v>1.0321391023788824E-2</v>
      </c>
      <c r="S46" t="str">
        <v>NVEC</v>
      </c>
      <c r="Y46" t="str">
        <f ca="1"/>
        <v>AMBA</v>
      </c>
      <c r="AA46" vm="3785">
        <f ca="1"/>
        <v>45792</v>
      </c>
      <c r="AB46" vm="4089">
        <f ca="1"/>
        <v>232.64</v>
      </c>
      <c r="AC46" vm="3785">
        <f ca="1"/>
        <v>45792</v>
      </c>
      <c r="AD46" vm="4090">
        <f ca="1"/>
        <v>95.45</v>
      </c>
      <c r="AE46" vm="3785">
        <f ca="1"/>
        <v>45792</v>
      </c>
      <c r="AF46" vm="4091">
        <f ca="1"/>
        <v>114.99</v>
      </c>
      <c r="AG46" vm="3785">
        <f ca="1"/>
        <v>45792</v>
      </c>
      <c r="AH46" vm="4092">
        <f ca="1"/>
        <v>21.55</v>
      </c>
      <c r="AI46" vm="3785">
        <f ca="1"/>
        <v>45792</v>
      </c>
      <c r="AJ46" vm="3654">
        <f ca="1"/>
        <v>174.75</v>
      </c>
      <c r="AK46" vm="3785">
        <f ca="1"/>
        <v>45792</v>
      </c>
      <c r="AL46" vm="4093">
        <f ca="1"/>
        <v>187.83</v>
      </c>
      <c r="AM46" vm="3785">
        <f ca="1"/>
        <v>45792</v>
      </c>
      <c r="AN46" vm="4094">
        <f ca="1"/>
        <v>227.12</v>
      </c>
      <c r="AO46" vm="3785">
        <f ca="1"/>
        <v>45792</v>
      </c>
      <c r="AP46" vm="4095">
        <f ca="1"/>
        <v>133.07</v>
      </c>
      <c r="AQ46" vm="3785">
        <f ca="1"/>
        <v>45792</v>
      </c>
      <c r="AR46" vm="4096">
        <f ca="1"/>
        <v>65.2</v>
      </c>
      <c r="AS46" vm="3785">
        <f ca="1"/>
        <v>45792</v>
      </c>
      <c r="AT46" vm="4097">
        <f ca="1"/>
        <v>710.32</v>
      </c>
      <c r="AY46">
        <f ca="1"/>
        <v>2.2402205755642848E-3</v>
      </c>
      <c r="AZ46">
        <f ca="1"/>
        <v>1.3638271086866311E-3</v>
      </c>
      <c r="BA46">
        <f ca="1"/>
        <v>-2.3190621814475058E-2</v>
      </c>
      <c r="BB46">
        <f ca="1"/>
        <v>1.3940520446097183E-3</v>
      </c>
      <c r="BC46">
        <f ca="1"/>
        <v>3.5029286780751904E-3</v>
      </c>
      <c r="BD46">
        <f ca="1"/>
        <v>2.6155652823743412E-3</v>
      </c>
      <c r="BE46">
        <f ca="1"/>
        <v>1.3226346882991419E-3</v>
      </c>
      <c r="BF46">
        <f ca="1"/>
        <v>-2.8475084301236081E-3</v>
      </c>
      <c r="BG46">
        <f ca="1"/>
        <v>-1.0622154779969693E-2</v>
      </c>
      <c r="BH46">
        <f ca="1"/>
        <v>-3.263060412921491E-2</v>
      </c>
      <c r="BJ46" vm="3785">
        <f ca="1"/>
        <v>45792</v>
      </c>
      <c r="BK46">
        <f ca="1"/>
        <v>-3.26759604355417E-3</v>
      </c>
    </row>
    <row r="47" spans="2:63" x14ac:dyDescent="0.3">
      <c r="B47" vm="2759">
        <f ca="1"/>
        <v>45831</v>
      </c>
      <c r="C47" vm="2761">
        <f ca="1"/>
        <v>142.5</v>
      </c>
      <c r="D47" vm="2762">
        <f ca="1"/>
        <v>144.78</v>
      </c>
      <c r="E47" vm="2763">
        <f ca="1"/>
        <v>142.03</v>
      </c>
      <c r="F47" vm="2764">
        <f ca="1"/>
        <v>144.16999999999999</v>
      </c>
      <c r="G47">
        <f ca="1"/>
        <v>2.2245394508167756E-3</v>
      </c>
      <c r="H47">
        <f ca="1"/>
        <v>7.0856877093161755E-3</v>
      </c>
      <c r="J47" vm="4084">
        <f ca="1"/>
        <v>45828</v>
      </c>
      <c r="K47" s="72" vm="4084">
        <f ca="1"/>
        <v>45828</v>
      </c>
      <c r="L47" s="69" vm="4085">
        <f ca="1"/>
        <v>145.44999999999999</v>
      </c>
      <c r="M47" s="69" vm="4086">
        <f ca="1"/>
        <v>146.19999999999999</v>
      </c>
      <c r="N47" s="69" vm="4087">
        <f ca="1"/>
        <v>142.65</v>
      </c>
      <c r="O47" s="69" vm="4088">
        <f ca="1"/>
        <v>143.85</v>
      </c>
      <c r="P47" s="70">
        <f ca="1"/>
        <v>-1.1204289249381327E-2</v>
      </c>
      <c r="Q47" s="71">
        <f ca="1"/>
        <v>-3.1858818848457576E-3</v>
      </c>
      <c r="S47" t="str">
        <v>NXPI</v>
      </c>
      <c r="Y47" t="str">
        <f ca="1"/>
        <v>MXL</v>
      </c>
      <c r="AA47" vm="3790">
        <f ca="1"/>
        <v>45793</v>
      </c>
      <c r="AB47" vm="4098">
        <f ca="1"/>
        <v>228.61</v>
      </c>
      <c r="AC47" vm="3790">
        <f ca="1"/>
        <v>45793</v>
      </c>
      <c r="AD47" vm="4099">
        <f ca="1"/>
        <v>98</v>
      </c>
      <c r="AE47" vm="3790">
        <f ca="1"/>
        <v>45793</v>
      </c>
      <c r="AF47" vm="4100">
        <f ca="1"/>
        <v>117.17</v>
      </c>
      <c r="AG47" vm="3790">
        <f ca="1"/>
        <v>45793</v>
      </c>
      <c r="AH47" vm="4101">
        <f ca="1"/>
        <v>21.66</v>
      </c>
      <c r="AI47" vm="3790">
        <f ca="1"/>
        <v>45793</v>
      </c>
      <c r="AJ47" vm="4102">
        <f ca="1"/>
        <v>165.57</v>
      </c>
      <c r="AK47" vm="3790">
        <f ca="1"/>
        <v>45793</v>
      </c>
      <c r="AL47" vm="4103">
        <f ca="1"/>
        <v>188.5</v>
      </c>
      <c r="AM47" vm="3790">
        <f ca="1"/>
        <v>45793</v>
      </c>
      <c r="AN47" vm="4104">
        <f ca="1"/>
        <v>227.11</v>
      </c>
      <c r="AO47" vm="3790">
        <f ca="1"/>
        <v>45793</v>
      </c>
      <c r="AP47" vm="4105">
        <f ca="1"/>
        <v>135.96</v>
      </c>
      <c r="AQ47" vm="3790">
        <f ca="1"/>
        <v>45793</v>
      </c>
      <c r="AR47" vm="4106">
        <f ca="1"/>
        <v>63.76</v>
      </c>
      <c r="AS47" vm="3790">
        <f ca="1"/>
        <v>45793</v>
      </c>
      <c r="AT47" vm="4107">
        <f ca="1"/>
        <v>715.4</v>
      </c>
      <c r="AY47">
        <f ca="1"/>
        <v>-1.7322902338376776E-2</v>
      </c>
      <c r="AZ47">
        <f ca="1"/>
        <v>2.6715557883708718E-2</v>
      </c>
      <c r="BA47">
        <f ca="1"/>
        <v>1.8958170275676207E-2</v>
      </c>
      <c r="BB47">
        <f ca="1"/>
        <v>5.1044083526681867E-3</v>
      </c>
      <c r="BC47">
        <f ca="1"/>
        <v>-5.2532188841201755E-2</v>
      </c>
      <c r="BD47">
        <f ca="1"/>
        <v>3.5670553159771468E-3</v>
      </c>
      <c r="BE47">
        <f ca="1"/>
        <v>-4.4029587883017367E-5</v>
      </c>
      <c r="BF47">
        <f ca="1"/>
        <v>2.1717892838355866E-2</v>
      </c>
      <c r="BG47">
        <f ca="1"/>
        <v>-2.2085889570552221E-2</v>
      </c>
      <c r="BH47">
        <f ca="1"/>
        <v>7.1517062732288639E-3</v>
      </c>
      <c r="BJ47" vm="3790">
        <f ca="1"/>
        <v>45793</v>
      </c>
      <c r="BK47">
        <f ca="1"/>
        <v>-1.4097659866407271E-3</v>
      </c>
    </row>
    <row r="48" spans="2:63" x14ac:dyDescent="0.3">
      <c r="B48" vm="2765">
        <f ca="1"/>
        <v>45832</v>
      </c>
      <c r="C48" vm="2766">
        <f ca="1"/>
        <v>145.56</v>
      </c>
      <c r="D48" vm="2767">
        <f ca="1"/>
        <v>147.96</v>
      </c>
      <c r="E48" vm="2768">
        <f ca="1"/>
        <v>145.5</v>
      </c>
      <c r="F48" vm="2769">
        <f ca="1"/>
        <v>147.9</v>
      </c>
      <c r="G48">
        <f ca="1"/>
        <v>2.5872234167996243E-2</v>
      </c>
      <c r="H48">
        <f ca="1"/>
        <v>4.7177143870378774E-2</v>
      </c>
      <c r="J48" vm="2759">
        <f ca="1"/>
        <v>45831</v>
      </c>
      <c r="K48" s="72" vm="2759">
        <f ca="1"/>
        <v>45831</v>
      </c>
      <c r="L48" s="69" vm="2761">
        <f ca="1"/>
        <v>142.5</v>
      </c>
      <c r="M48" s="69" vm="2762">
        <f ca="1"/>
        <v>144.78</v>
      </c>
      <c r="N48" s="69" vm="2763">
        <f ca="1"/>
        <v>142.03</v>
      </c>
      <c r="O48" s="69" vm="2764">
        <f ca="1"/>
        <v>144.16999999999999</v>
      </c>
      <c r="P48" s="70">
        <f ca="1"/>
        <v>2.2245394508167756E-3</v>
      </c>
      <c r="Q48" s="71">
        <f ca="1"/>
        <v>7.0856877093161755E-3</v>
      </c>
      <c r="S48" t="str">
        <v>ON</v>
      </c>
      <c r="Y48" t="str">
        <f ca="1"/>
        <v>SEDG</v>
      </c>
      <c r="AA48" vm="3795">
        <f ca="1"/>
        <v>45796</v>
      </c>
      <c r="AB48" vm="4108">
        <f ca="1"/>
        <v>230.63</v>
      </c>
      <c r="AC48" vm="3795">
        <f ca="1"/>
        <v>45796</v>
      </c>
      <c r="AD48" vm="4109">
        <f ca="1"/>
        <v>98.65</v>
      </c>
      <c r="AE48" vm="3795">
        <f ca="1"/>
        <v>45796</v>
      </c>
      <c r="AF48" vm="3753">
        <f ca="1"/>
        <v>114.74</v>
      </c>
      <c r="AG48" vm="3795">
        <f ca="1"/>
        <v>45796</v>
      </c>
      <c r="AH48" vm="4110">
        <f ca="1"/>
        <v>21.38</v>
      </c>
      <c r="AI48" vm="3795">
        <f ca="1"/>
        <v>45796</v>
      </c>
      <c r="AJ48" vm="4111">
        <f ca="1"/>
        <v>165.94</v>
      </c>
      <c r="AK48" vm="3795">
        <f ca="1"/>
        <v>45796</v>
      </c>
      <c r="AL48" vm="4112">
        <f ca="1"/>
        <v>188.34</v>
      </c>
      <c r="AM48" vm="3795">
        <f ca="1"/>
        <v>45796</v>
      </c>
      <c r="AN48" vm="4113">
        <f ca="1"/>
        <v>224.54</v>
      </c>
      <c r="AO48" vm="3795">
        <f ca="1"/>
        <v>45796</v>
      </c>
      <c r="AP48" vm="4114">
        <f ca="1"/>
        <v>132.05000000000001</v>
      </c>
      <c r="AQ48" vm="3795">
        <f ca="1"/>
        <v>45796</v>
      </c>
      <c r="AR48" vm="4115">
        <f ca="1"/>
        <v>62.56</v>
      </c>
      <c r="AS48" vm="3795">
        <f ca="1"/>
        <v>45796</v>
      </c>
      <c r="AT48" vm="4116">
        <f ca="1"/>
        <v>702.39</v>
      </c>
      <c r="AY48">
        <f ca="1"/>
        <v>8.8360089234940809E-3</v>
      </c>
      <c r="AZ48">
        <f ca="1"/>
        <v>6.6326530612245476E-3</v>
      </c>
      <c r="BA48">
        <f ca="1"/>
        <v>-2.0739097038491139E-2</v>
      </c>
      <c r="BB48">
        <f ca="1"/>
        <v>-1.2927054478301067E-2</v>
      </c>
      <c r="BC48">
        <f ca="1"/>
        <v>2.2347043546536486E-3</v>
      </c>
      <c r="BD48">
        <f ca="1"/>
        <v>-8.488063660477273E-4</v>
      </c>
      <c r="BE48">
        <f ca="1"/>
        <v>-1.1316102329267851E-2</v>
      </c>
      <c r="BF48">
        <f ca="1"/>
        <v>-2.875845837010883E-2</v>
      </c>
      <c r="BG48">
        <f ca="1"/>
        <v>-1.8820577164366307E-2</v>
      </c>
      <c r="BH48">
        <f ca="1"/>
        <v>-1.8185630416550171E-2</v>
      </c>
      <c r="BJ48" vm="3795">
        <f ca="1"/>
        <v>45796</v>
      </c>
      <c r="BK48">
        <f ca="1"/>
        <v>-4.914684305722338E-3</v>
      </c>
    </row>
    <row r="49" spans="2:63" x14ac:dyDescent="0.3">
      <c r="B49" vm="2770">
        <f ca="1"/>
        <v>45833</v>
      </c>
      <c r="C49" vm="2771">
        <f ca="1"/>
        <v>149.27000000000001</v>
      </c>
      <c r="D49" vm="2772">
        <f ca="1"/>
        <v>154.44999999999999</v>
      </c>
      <c r="E49" vm="2773">
        <f ca="1"/>
        <v>149.26</v>
      </c>
      <c r="F49" vm="2774">
        <f ca="1"/>
        <v>154.31</v>
      </c>
      <c r="G49">
        <f ca="1"/>
        <v>4.3340094658553055E-2</v>
      </c>
      <c r="H49">
        <f ca="1"/>
        <v>6.0453658530561149E-3</v>
      </c>
      <c r="J49" vm="2765">
        <f ca="1"/>
        <v>45832</v>
      </c>
      <c r="K49" s="72" vm="2765">
        <f ca="1"/>
        <v>45832</v>
      </c>
      <c r="L49" s="69" vm="2766">
        <f ca="1"/>
        <v>145.56</v>
      </c>
      <c r="M49" s="69" vm="2767">
        <f ca="1"/>
        <v>147.96</v>
      </c>
      <c r="N49" s="69" vm="2768">
        <f ca="1"/>
        <v>145.5</v>
      </c>
      <c r="O49" s="69" vm="2769">
        <f ca="1"/>
        <v>147.9</v>
      </c>
      <c r="P49" s="70">
        <f ca="1"/>
        <v>2.5872234167996243E-2</v>
      </c>
      <c r="Q49" s="71">
        <f ca="1"/>
        <v>4.7177143870378774E-2</v>
      </c>
      <c r="S49" t="str">
        <v>POWI</v>
      </c>
      <c r="Y49" t="str">
        <f ca="1"/>
        <v>ICHR</v>
      </c>
      <c r="AA49" vm="3799">
        <f ca="1"/>
        <v>45797</v>
      </c>
      <c r="AB49" vm="4117">
        <f ca="1"/>
        <v>231.68</v>
      </c>
      <c r="AC49" vm="3799">
        <f ca="1"/>
        <v>45797</v>
      </c>
      <c r="AD49" vm="4118">
        <f ca="1"/>
        <v>98.1</v>
      </c>
      <c r="AE49" vm="3799">
        <f ca="1"/>
        <v>45797</v>
      </c>
      <c r="AF49" vm="4119">
        <f ca="1"/>
        <v>113.51</v>
      </c>
      <c r="AG49" vm="3799">
        <f ca="1"/>
        <v>45797</v>
      </c>
      <c r="AH49" vm="4120">
        <f ca="1"/>
        <v>21.27</v>
      </c>
      <c r="AI49" vm="3799">
        <f ca="1"/>
        <v>45797</v>
      </c>
      <c r="AJ49" vm="4121">
        <f ca="1"/>
        <v>165.73</v>
      </c>
      <c r="AK49" vm="3799">
        <f ca="1"/>
        <v>45797</v>
      </c>
      <c r="AL49" vm="4122">
        <f ca="1"/>
        <v>188.71</v>
      </c>
      <c r="AM49" vm="3799">
        <f ca="1"/>
        <v>45797</v>
      </c>
      <c r="AN49" vm="4123">
        <f ca="1"/>
        <v>224.49</v>
      </c>
      <c r="AO49" vm="3799">
        <f ca="1"/>
        <v>45797</v>
      </c>
      <c r="AP49" vm="4124">
        <f ca="1"/>
        <v>131.04</v>
      </c>
      <c r="AQ49" vm="3799">
        <f ca="1"/>
        <v>45797</v>
      </c>
      <c r="AR49" vm="4125">
        <f ca="1"/>
        <v>61.42</v>
      </c>
      <c r="AS49" vm="3799">
        <f ca="1"/>
        <v>45797</v>
      </c>
      <c r="AT49" vm="4126">
        <f ca="1"/>
        <v>700.17</v>
      </c>
      <c r="AY49">
        <f ca="1"/>
        <v>4.5527468239171462E-3</v>
      </c>
      <c r="AZ49">
        <f ca="1"/>
        <v>-5.5752660922454263E-3</v>
      </c>
      <c r="BA49">
        <f ca="1"/>
        <v>-1.0719888443437247E-2</v>
      </c>
      <c r="BB49">
        <f ca="1"/>
        <v>-5.1449953227314981E-3</v>
      </c>
      <c r="BC49">
        <f ca="1"/>
        <v>-1.2655176569845001E-3</v>
      </c>
      <c r="BD49">
        <f ca="1"/>
        <v>1.9645322289476722E-3</v>
      </c>
      <c r="BE49">
        <f ca="1"/>
        <v>-2.226774739466596E-4</v>
      </c>
      <c r="BF49">
        <f ca="1"/>
        <v>-7.6486179477472114E-3</v>
      </c>
      <c r="BG49">
        <f ca="1"/>
        <v>-1.8222506393861901E-2</v>
      </c>
      <c r="BH49">
        <f ca="1"/>
        <v>-3.1606372528083077E-3</v>
      </c>
      <c r="BJ49" vm="3799">
        <f ca="1"/>
        <v>45797</v>
      </c>
      <c r="BK49">
        <f ca="1"/>
        <v>-3.3574963302080074E-3</v>
      </c>
    </row>
    <row r="50" spans="2:63" x14ac:dyDescent="0.3">
      <c r="B50" vm="2775">
        <f ca="1"/>
        <v>45834</v>
      </c>
      <c r="C50" vm="2776">
        <f ca="1"/>
        <v>155.97499999999999</v>
      </c>
      <c r="D50" vm="2777">
        <f ca="1"/>
        <v>156.715</v>
      </c>
      <c r="E50" vm="2778">
        <f ca="1"/>
        <v>154</v>
      </c>
      <c r="F50" vm="2779">
        <f ca="1"/>
        <v>155.02000000000001</v>
      </c>
      <c r="G50">
        <f ca="1"/>
        <v>4.6011276002851922E-3</v>
      </c>
      <c r="H50">
        <f ca="1"/>
        <v>8.5958944045275952E-3</v>
      </c>
      <c r="J50" vm="2770">
        <f ca="1"/>
        <v>45833</v>
      </c>
      <c r="K50" s="72" vm="2770">
        <f ca="1"/>
        <v>45833</v>
      </c>
      <c r="L50" s="69" vm="2771">
        <f ca="1"/>
        <v>149.27000000000001</v>
      </c>
      <c r="M50" s="69" vm="2772">
        <f ca="1"/>
        <v>154.44999999999999</v>
      </c>
      <c r="N50" s="69" vm="2773">
        <f ca="1"/>
        <v>149.26</v>
      </c>
      <c r="O50" s="69" vm="2774">
        <f ca="1"/>
        <v>154.31</v>
      </c>
      <c r="P50" s="70">
        <f ca="1"/>
        <v>4.3340094658553055E-2</v>
      </c>
      <c r="Q50" s="71">
        <f ca="1"/>
        <v>6.0453658530561149E-3</v>
      </c>
      <c r="S50" t="str">
        <v>QRVO</v>
      </c>
      <c r="Y50" t="str">
        <f ca="1"/>
        <v>HIMX</v>
      </c>
      <c r="AA50" vm="3804">
        <f ca="1"/>
        <v>45798</v>
      </c>
      <c r="AB50" vm="4127">
        <f ca="1"/>
        <v>229.73</v>
      </c>
      <c r="AC50" vm="3804">
        <f ca="1"/>
        <v>45798</v>
      </c>
      <c r="AD50" vm="4128">
        <f ca="1"/>
        <v>95.84</v>
      </c>
      <c r="AE50" vm="3804">
        <f ca="1"/>
        <v>45798</v>
      </c>
      <c r="AF50" vm="4129">
        <f ca="1"/>
        <v>112.06</v>
      </c>
      <c r="AG50" vm="3804">
        <f ca="1"/>
        <v>45798</v>
      </c>
      <c r="AH50" vm="4130">
        <f ca="1"/>
        <v>20.69</v>
      </c>
      <c r="AI50" vm="3804">
        <f ca="1"/>
        <v>45798</v>
      </c>
      <c r="AJ50" vm="4131">
        <f ca="1"/>
        <v>162.22999999999999</v>
      </c>
      <c r="AK50" vm="3804">
        <f ca="1"/>
        <v>45798</v>
      </c>
      <c r="AL50" vm="4132">
        <f ca="1"/>
        <v>185.42</v>
      </c>
      <c r="AM50" vm="3804">
        <f ca="1"/>
        <v>45798</v>
      </c>
      <c r="AN50" vm="4133">
        <f ca="1"/>
        <v>222.22</v>
      </c>
      <c r="AO50" vm="3804">
        <f ca="1"/>
        <v>45798</v>
      </c>
      <c r="AP50" vm="4134">
        <f ca="1"/>
        <v>130.44999999999999</v>
      </c>
      <c r="AQ50" vm="3804">
        <f ca="1"/>
        <v>45798</v>
      </c>
      <c r="AR50" vm="4135">
        <f ca="1"/>
        <v>60.11</v>
      </c>
      <c r="AS50" vm="3804">
        <f ca="1"/>
        <v>45798</v>
      </c>
      <c r="AT50" vm="4136">
        <f ca="1"/>
        <v>678.62</v>
      </c>
      <c r="AY50">
        <f ca="1"/>
        <v>-8.4167817679558742E-3</v>
      </c>
      <c r="AZ50">
        <f ca="1"/>
        <v>-2.3037716615698176E-2</v>
      </c>
      <c r="BA50">
        <f ca="1"/>
        <v>-1.2774204915866469E-2</v>
      </c>
      <c r="BB50">
        <f ca="1"/>
        <v>-2.7268453220498274E-2</v>
      </c>
      <c r="BC50">
        <f ca="1"/>
        <v>-2.111868702105835E-2</v>
      </c>
      <c r="BD50">
        <f ca="1"/>
        <v>-1.7434158232208258E-2</v>
      </c>
      <c r="BE50">
        <f ca="1"/>
        <v>-1.0111808989264601E-2</v>
      </c>
      <c r="BF50">
        <f ca="1"/>
        <v>-4.5024420024420289E-3</v>
      </c>
      <c r="BG50">
        <f ca="1"/>
        <v>-2.1328557473135824E-2</v>
      </c>
      <c r="BH50">
        <f ca="1"/>
        <v>-3.0778239570389984E-2</v>
      </c>
      <c r="BJ50" vm="3804">
        <f ca="1"/>
        <v>45798</v>
      </c>
      <c r="BK50">
        <f ca="1"/>
        <v>-1.6737453701742212E-2</v>
      </c>
    </row>
    <row r="51" spans="2:63" x14ac:dyDescent="0.3">
      <c r="B51" vm="2780">
        <f ca="1"/>
        <v>45835</v>
      </c>
      <c r="C51" vm="2781">
        <f ca="1"/>
        <v>156.04</v>
      </c>
      <c r="D51" vm="2782">
        <f ca="1"/>
        <v>158.71</v>
      </c>
      <c r="E51" vm="2783">
        <f ca="1"/>
        <v>155.255</v>
      </c>
      <c r="F51" vm="2784">
        <f ca="1"/>
        <v>157.75</v>
      </c>
      <c r="G51">
        <f ca="1"/>
        <v>1.7610630886337179E-2</v>
      </c>
      <c r="H51">
        <f ca="1"/>
        <v>-5.6424324720019171E-4</v>
      </c>
      <c r="J51" vm="2775">
        <f ca="1"/>
        <v>45834</v>
      </c>
      <c r="K51" s="72" vm="2775">
        <f ca="1"/>
        <v>45834</v>
      </c>
      <c r="L51" s="69" vm="2776">
        <f ca="1"/>
        <v>155.97499999999999</v>
      </c>
      <c r="M51" s="69" vm="2777">
        <f ca="1"/>
        <v>156.715</v>
      </c>
      <c r="N51" s="69" vm="2778">
        <f ca="1"/>
        <v>154</v>
      </c>
      <c r="O51" s="69" vm="2779">
        <f ca="1"/>
        <v>155.02000000000001</v>
      </c>
      <c r="P51" s="70">
        <f ca="1"/>
        <v>4.6011276002851922E-3</v>
      </c>
      <c r="Q51" s="71">
        <f ca="1"/>
        <v>8.5958944045275952E-3</v>
      </c>
      <c r="S51" t="str">
        <v>QUIK</v>
      </c>
      <c r="Y51" t="str">
        <f ca="1"/>
        <v>IMOS</v>
      </c>
      <c r="AA51" vm="3809">
        <f ca="1"/>
        <v>45799</v>
      </c>
      <c r="AB51" vm="4137">
        <f ca="1"/>
        <v>230.53</v>
      </c>
      <c r="AC51" vm="3809">
        <f ca="1"/>
        <v>45799</v>
      </c>
      <c r="AD51" vm="4138">
        <f ca="1"/>
        <v>94.83</v>
      </c>
      <c r="AE51" vm="3809">
        <f ca="1"/>
        <v>45799</v>
      </c>
      <c r="AF51" vm="4139">
        <f ca="1"/>
        <v>110.71</v>
      </c>
      <c r="AG51" vm="3809">
        <f ca="1"/>
        <v>45799</v>
      </c>
      <c r="AH51" vm="4140">
        <f ca="1"/>
        <v>20.55</v>
      </c>
      <c r="AI51" vm="3809">
        <f ca="1"/>
        <v>45799</v>
      </c>
      <c r="AJ51" vm="4141">
        <f ca="1"/>
        <v>160.52000000000001</v>
      </c>
      <c r="AK51" vm="3809">
        <f ca="1"/>
        <v>45799</v>
      </c>
      <c r="AL51" vm="4142">
        <f ca="1"/>
        <v>180.21</v>
      </c>
      <c r="AM51" vm="3809">
        <f ca="1"/>
        <v>45799</v>
      </c>
      <c r="AN51" vm="4143">
        <f ca="1"/>
        <v>211.93</v>
      </c>
      <c r="AO51" vm="3809">
        <f ca="1"/>
        <v>45799</v>
      </c>
      <c r="AP51" vm="4144">
        <f ca="1"/>
        <v>129.28</v>
      </c>
      <c r="AQ51" vm="3809">
        <f ca="1"/>
        <v>45799</v>
      </c>
      <c r="AR51" vm="4145">
        <f ca="1"/>
        <v>61.85</v>
      </c>
      <c r="AS51" vm="3809">
        <f ca="1"/>
        <v>45799</v>
      </c>
      <c r="AT51" vm="4146">
        <f ca="1"/>
        <v>672.2</v>
      </c>
      <c r="AY51">
        <f ca="1"/>
        <v>3.4823488442955268E-3</v>
      </c>
      <c r="AZ51">
        <f ca="1"/>
        <v>-1.0538397328881522E-2</v>
      </c>
      <c r="BA51">
        <f ca="1"/>
        <v>-1.2047117615563168E-2</v>
      </c>
      <c r="BB51">
        <f ca="1"/>
        <v>-6.7665538907685143E-3</v>
      </c>
      <c r="BC51">
        <f ca="1"/>
        <v>-1.0540590519632496E-2</v>
      </c>
      <c r="BD51">
        <f ca="1"/>
        <v>-2.8098371265235574E-2</v>
      </c>
      <c r="BE51">
        <f ca="1"/>
        <v>-4.6305463054630513E-2</v>
      </c>
      <c r="BF51">
        <f ca="1"/>
        <v>-8.9689536220773289E-3</v>
      </c>
      <c r="BG51">
        <f ca="1"/>
        <v>2.894693062718353E-2</v>
      </c>
      <c r="BH51">
        <f ca="1"/>
        <v>-9.4603754678611873E-3</v>
      </c>
      <c r="BJ51" vm="3809">
        <f ca="1"/>
        <v>45799</v>
      </c>
      <c r="BK51">
        <f ca="1"/>
        <v>-1.0133789339453362E-2</v>
      </c>
    </row>
    <row r="52" spans="2:63" x14ac:dyDescent="0.3">
      <c r="B52" vm="2785">
        <f ca="1"/>
        <v>45838</v>
      </c>
      <c r="C52" vm="2786">
        <f ca="1"/>
        <v>158.4</v>
      </c>
      <c r="D52" vm="2787">
        <f ca="1"/>
        <v>158.66</v>
      </c>
      <c r="E52" vm="2788">
        <f ca="1"/>
        <v>155.96</v>
      </c>
      <c r="F52" vm="2789">
        <f ca="1"/>
        <v>157.99</v>
      </c>
      <c r="G52">
        <f ca="1"/>
        <v>1.5213946117274744E-3</v>
      </c>
      <c r="H52">
        <f ca="1"/>
        <v>-1.3174466819636816E-3</v>
      </c>
      <c r="J52" vm="2780">
        <f ca="1"/>
        <v>45835</v>
      </c>
      <c r="K52" s="72" vm="2780">
        <f ca="1"/>
        <v>45835</v>
      </c>
      <c r="L52" s="69" vm="2781">
        <f ca="1"/>
        <v>156.04</v>
      </c>
      <c r="M52" s="69" vm="2782">
        <f ca="1"/>
        <v>158.71</v>
      </c>
      <c r="N52" s="69" vm="2783">
        <f ca="1"/>
        <v>155.255</v>
      </c>
      <c r="O52" s="69" vm="2784">
        <f ca="1"/>
        <v>157.75</v>
      </c>
      <c r="P52" s="70">
        <f ca="1"/>
        <v>1.7610630886337179E-2</v>
      </c>
      <c r="Q52" s="71">
        <f ca="1"/>
        <v>-5.6424324720019171E-4</v>
      </c>
      <c r="S52" t="str">
        <v>RMBS</v>
      </c>
      <c r="Y52" t="str">
        <f ca="1"/>
        <v>SKYT</v>
      </c>
      <c r="AA52" vm="3824">
        <f ca="1"/>
        <v>45800</v>
      </c>
      <c r="AB52" vm="4147">
        <f ca="1"/>
        <v>228.72</v>
      </c>
      <c r="AC52" vm="3824">
        <f ca="1"/>
        <v>45800</v>
      </c>
      <c r="AD52" vm="4148">
        <f ca="1"/>
        <v>93.37</v>
      </c>
      <c r="AE52" vm="3824">
        <f ca="1"/>
        <v>45800</v>
      </c>
      <c r="AF52" vm="4149">
        <f ca="1"/>
        <v>110.31</v>
      </c>
      <c r="AG52" vm="3824">
        <f ca="1"/>
        <v>45800</v>
      </c>
      <c r="AH52" vm="3891">
        <f ca="1"/>
        <v>20.05</v>
      </c>
      <c r="AI52" vm="3824">
        <f ca="1"/>
        <v>45800</v>
      </c>
      <c r="AJ52" vm="4150">
        <f ca="1"/>
        <v>157.51</v>
      </c>
      <c r="AK52" vm="3824">
        <f ca="1"/>
        <v>45800</v>
      </c>
      <c r="AL52" vm="4151">
        <f ca="1"/>
        <v>176.3</v>
      </c>
      <c r="AM52" vm="3824">
        <f ca="1"/>
        <v>45800</v>
      </c>
      <c r="AN52" vm="4152">
        <f ca="1"/>
        <v>210.47</v>
      </c>
      <c r="AO52" vm="3824">
        <f ca="1"/>
        <v>45800</v>
      </c>
      <c r="AP52" vm="4153">
        <f ca="1"/>
        <v>127.18</v>
      </c>
      <c r="AQ52" vm="3824">
        <f ca="1"/>
        <v>45800</v>
      </c>
      <c r="AR52" vm="4154">
        <f ca="1"/>
        <v>60.69</v>
      </c>
      <c r="AS52" vm="3824">
        <f ca="1"/>
        <v>45800</v>
      </c>
      <c r="AT52" vm="4155">
        <f ca="1"/>
        <v>662.18</v>
      </c>
      <c r="AY52">
        <f ca="1"/>
        <v>-7.8514726933587922E-3</v>
      </c>
      <c r="AZ52">
        <f ca="1"/>
        <v>-1.5395971738901126E-2</v>
      </c>
      <c r="BA52">
        <f ca="1"/>
        <v>-3.6130430855387183E-3</v>
      </c>
      <c r="BB52">
        <f ca="1"/>
        <v>-2.4330900243309E-2</v>
      </c>
      <c r="BC52">
        <f ca="1"/>
        <v>-1.8751557438325562E-2</v>
      </c>
      <c r="BD52">
        <f ca="1"/>
        <v>-2.1696909161533745E-2</v>
      </c>
      <c r="BE52">
        <f ca="1"/>
        <v>-6.8890671448120031E-3</v>
      </c>
      <c r="BF52">
        <f ca="1"/>
        <v>-1.6243811881188074E-2</v>
      </c>
      <c r="BG52">
        <f ca="1"/>
        <v>-1.8755052546483488E-2</v>
      </c>
      <c r="BH52">
        <f ca="1"/>
        <v>-1.4906277893484223E-2</v>
      </c>
      <c r="BJ52" vm="3824">
        <f ca="1"/>
        <v>45800</v>
      </c>
      <c r="BK52">
        <f ca="1"/>
        <v>-1.3496656933198516E-2</v>
      </c>
    </row>
    <row r="53" spans="2:63" x14ac:dyDescent="0.3">
      <c r="B53" vm="2790">
        <f ca="1"/>
        <v>45839</v>
      </c>
      <c r="C53" vm="2791">
        <f ca="1"/>
        <v>156.29</v>
      </c>
      <c r="D53" vm="2792">
        <f ca="1"/>
        <v>157.19999999999999</v>
      </c>
      <c r="E53" vm="2793">
        <f ca="1"/>
        <v>151.49</v>
      </c>
      <c r="F53" vm="2794">
        <f ca="1"/>
        <v>153.30000000000001</v>
      </c>
      <c r="G53">
        <f ca="1"/>
        <v>-2.9685423128046062E-2</v>
      </c>
      <c r="H53">
        <f ca="1"/>
        <v>-1.3906991722096562E-2</v>
      </c>
      <c r="J53" vm="2785">
        <f ca="1"/>
        <v>45838</v>
      </c>
      <c r="K53" s="72" vm="2785">
        <f ca="1"/>
        <v>45838</v>
      </c>
      <c r="L53" s="69" vm="2786">
        <f ca="1"/>
        <v>158.4</v>
      </c>
      <c r="M53" s="69" vm="2787">
        <f ca="1"/>
        <v>158.66</v>
      </c>
      <c r="N53" s="69" vm="2788">
        <f ca="1"/>
        <v>155.96</v>
      </c>
      <c r="O53" s="69" vm="2789">
        <f ca="1"/>
        <v>157.99</v>
      </c>
      <c r="P53" s="70">
        <f ca="1"/>
        <v>1.5213946117274744E-3</v>
      </c>
      <c r="Q53" s="71">
        <f ca="1"/>
        <v>-1.3174466819636816E-3</v>
      </c>
      <c r="S53" t="str">
        <v>SIMO</v>
      </c>
      <c r="Y53" t="str">
        <f ca="1"/>
        <v>DQ</v>
      </c>
      <c r="AA53" vm="3839">
        <f ca="1"/>
        <v>45804</v>
      </c>
      <c r="AB53" vm="4156">
        <f ca="1"/>
        <v>235.65</v>
      </c>
      <c r="AC53" vm="3839">
        <f ca="1"/>
        <v>45804</v>
      </c>
      <c r="AD53" vm="4157">
        <f ca="1"/>
        <v>96.38</v>
      </c>
      <c r="AE53" vm="3839">
        <f ca="1"/>
        <v>45804</v>
      </c>
      <c r="AF53" vm="4158">
        <f ca="1"/>
        <v>114.56</v>
      </c>
      <c r="AG53" vm="3839">
        <f ca="1"/>
        <v>45804</v>
      </c>
      <c r="AH53" vm="4140">
        <f ca="1"/>
        <v>20.55</v>
      </c>
      <c r="AI53" vm="3839">
        <f ca="1"/>
        <v>45804</v>
      </c>
      <c r="AJ53" vm="4159">
        <f ca="1"/>
        <v>161.83000000000001</v>
      </c>
      <c r="AK53" vm="3839">
        <f ca="1"/>
        <v>45804</v>
      </c>
      <c r="AL53" vm="4160">
        <f ca="1"/>
        <v>183.24</v>
      </c>
      <c r="AM53" vm="3839">
        <f ca="1"/>
        <v>45804</v>
      </c>
      <c r="AN53" vm="4161">
        <f ca="1"/>
        <v>216.89</v>
      </c>
      <c r="AO53" vm="3839">
        <f ca="1"/>
        <v>45804</v>
      </c>
      <c r="AP53" vm="4162">
        <f ca="1"/>
        <v>133.96</v>
      </c>
      <c r="AQ53" vm="3839">
        <f ca="1"/>
        <v>45804</v>
      </c>
      <c r="AR53" vm="4163">
        <f ca="1"/>
        <v>63.82</v>
      </c>
      <c r="AS53" vm="3839">
        <f ca="1"/>
        <v>45804</v>
      </c>
      <c r="AT53" vm="4164">
        <f ca="1"/>
        <v>685.52</v>
      </c>
      <c r="AY53">
        <f ca="1"/>
        <v>3.0299055613851027E-2</v>
      </c>
      <c r="AZ53">
        <f ca="1"/>
        <v>3.2237335332547828E-2</v>
      </c>
      <c r="BA53">
        <f ca="1"/>
        <v>3.852778533224549E-2</v>
      </c>
      <c r="BB53">
        <f ca="1"/>
        <v>2.4937655860349125E-2</v>
      </c>
      <c r="BC53">
        <f ca="1"/>
        <v>2.7426830042537119E-2</v>
      </c>
      <c r="BD53">
        <f ca="1"/>
        <v>3.936471922858762E-2</v>
      </c>
      <c r="BE53">
        <f ca="1"/>
        <v>3.0503159595191655E-2</v>
      </c>
      <c r="BF53">
        <f ca="1"/>
        <v>5.3310268910206016E-2</v>
      </c>
      <c r="BG53">
        <f ca="1"/>
        <v>5.1573570604712515E-2</v>
      </c>
      <c r="BH53">
        <f ca="1"/>
        <v>3.5247213748527642E-2</v>
      </c>
      <c r="BJ53" vm="3839">
        <f ca="1"/>
        <v>45804</v>
      </c>
      <c r="BK53">
        <f ca="1"/>
        <v>3.3485977351914831E-2</v>
      </c>
    </row>
    <row r="54" spans="2:63" x14ac:dyDescent="0.3">
      <c r="B54" vm="2795">
        <f ca="1"/>
        <v>45840</v>
      </c>
      <c r="C54" vm="2796">
        <f ca="1"/>
        <v>152.97999999999999</v>
      </c>
      <c r="D54" vm="2797">
        <f ca="1"/>
        <v>157.6</v>
      </c>
      <c r="E54" vm="2798">
        <f ca="1"/>
        <v>152.97</v>
      </c>
      <c r="F54" vm="2799">
        <f ca="1"/>
        <v>157.25</v>
      </c>
      <c r="G54">
        <f ca="1"/>
        <v>2.5766470971950346E-2</v>
      </c>
      <c r="H54">
        <f ca="1"/>
        <v>9.1023092242413124E-3</v>
      </c>
      <c r="J54" vm="2790">
        <f ca="1"/>
        <v>45839</v>
      </c>
      <c r="K54" s="72" vm="2790">
        <f ca="1"/>
        <v>45839</v>
      </c>
      <c r="L54" s="69" vm="2791">
        <f ca="1"/>
        <v>156.29</v>
      </c>
      <c r="M54" s="69" vm="2792">
        <f ca="1"/>
        <v>157.19999999999999</v>
      </c>
      <c r="N54" s="69" vm="2793">
        <f ca="1"/>
        <v>151.49</v>
      </c>
      <c r="O54" s="69" vm="2794">
        <f ca="1"/>
        <v>153.30000000000001</v>
      </c>
      <c r="P54" s="70">
        <f ca="1"/>
        <v>-2.9685423128046062E-2</v>
      </c>
      <c r="Q54" s="71">
        <f ca="1"/>
        <v>-1.3906991722096562E-2</v>
      </c>
      <c r="S54" t="str">
        <v>SITM</v>
      </c>
      <c r="Y54" t="str">
        <f ca="1"/>
        <v>SHLS</v>
      </c>
      <c r="AA54" vm="3854">
        <f ca="1"/>
        <v>45805</v>
      </c>
      <c r="AB54" vm="4165">
        <f ca="1"/>
        <v>239.43</v>
      </c>
      <c r="AC54" vm="3854">
        <f ca="1"/>
        <v>45805</v>
      </c>
      <c r="AD54" vm="4166">
        <f ca="1"/>
        <v>96.18</v>
      </c>
      <c r="AE54" vm="3854">
        <f ca="1"/>
        <v>45805</v>
      </c>
      <c r="AF54" vm="4167">
        <f ca="1"/>
        <v>112.86</v>
      </c>
      <c r="AG54" vm="3854">
        <f ca="1"/>
        <v>45805</v>
      </c>
      <c r="AH54" vm="4168">
        <f ca="1"/>
        <v>20.37</v>
      </c>
      <c r="AI54" vm="3854">
        <f ca="1"/>
        <v>45805</v>
      </c>
      <c r="AJ54" vm="4169">
        <f ca="1"/>
        <v>161.59</v>
      </c>
      <c r="AK54" vm="3854">
        <f ca="1"/>
        <v>45805</v>
      </c>
      <c r="AL54" vm="4170">
        <f ca="1"/>
        <v>184.15</v>
      </c>
      <c r="AM54" vm="3854">
        <f ca="1"/>
        <v>45805</v>
      </c>
      <c r="AN54" vm="4171">
        <f ca="1"/>
        <v>215.62</v>
      </c>
      <c r="AO54" vm="3854">
        <f ca="1"/>
        <v>45805</v>
      </c>
      <c r="AP54" vm="4172">
        <f ca="1"/>
        <v>135.54</v>
      </c>
      <c r="AQ54" vm="3854">
        <f ca="1"/>
        <v>45805</v>
      </c>
      <c r="AR54" vm="4173">
        <f ca="1"/>
        <v>64.59</v>
      </c>
      <c r="AS54" vm="3854">
        <f ca="1"/>
        <v>45805</v>
      </c>
      <c r="AT54" vm="4174">
        <f ca="1"/>
        <v>677.48</v>
      </c>
      <c r="AY54">
        <f ca="1"/>
        <v>1.6040738383195422E-2</v>
      </c>
      <c r="AZ54">
        <f ca="1"/>
        <v>-2.0751193193607456E-3</v>
      </c>
      <c r="BA54">
        <f ca="1"/>
        <v>-1.4839385474860359E-2</v>
      </c>
      <c r="BB54">
        <f ca="1"/>
        <v>-8.759124087591226E-3</v>
      </c>
      <c r="BC54">
        <f ca="1"/>
        <v>-1.4830377556695859E-3</v>
      </c>
      <c r="BD54">
        <f ca="1"/>
        <v>4.9661645928836314E-3</v>
      </c>
      <c r="BE54">
        <f ca="1"/>
        <v>-5.8555027894323479E-3</v>
      </c>
      <c r="BF54">
        <f ca="1"/>
        <v>1.1794565541952701E-2</v>
      </c>
      <c r="BG54">
        <f ca="1"/>
        <v>1.2065183328110358E-2</v>
      </c>
      <c r="BH54">
        <f ca="1"/>
        <v>-1.172832302485699E-2</v>
      </c>
      <c r="BJ54" vm="3854">
        <f ca="1"/>
        <v>45805</v>
      </c>
      <c r="BK54">
        <f ca="1"/>
        <v>-7.7015757888338141E-5</v>
      </c>
    </row>
    <row r="55" spans="2:63" x14ac:dyDescent="0.3">
      <c r="B55" vm="2800">
        <f ca="1"/>
        <v>45841</v>
      </c>
      <c r="C55" vm="2801">
        <f ca="1"/>
        <v>158.37</v>
      </c>
      <c r="D55" vm="2802">
        <f ca="1"/>
        <v>160.97999999999999</v>
      </c>
      <c r="E55" vm="2803">
        <f ca="1"/>
        <v>157.77000000000001</v>
      </c>
      <c r="F55" vm="2804">
        <f ca="1"/>
        <v>159.34</v>
      </c>
      <c r="G55">
        <f ca="1"/>
        <v>1.3290937996820372E-2</v>
      </c>
      <c r="H55">
        <f ca="1"/>
        <v>8.5636904013962033E-3</v>
      </c>
      <c r="J55" vm="2795">
        <f ca="1"/>
        <v>45840</v>
      </c>
      <c r="K55" s="72" vm="2795">
        <f ca="1"/>
        <v>45840</v>
      </c>
      <c r="L55" s="69" vm="2796">
        <f ca="1"/>
        <v>152.97999999999999</v>
      </c>
      <c r="M55" s="69" vm="2797">
        <f ca="1"/>
        <v>157.6</v>
      </c>
      <c r="N55" s="69" vm="2798">
        <f ca="1"/>
        <v>152.97</v>
      </c>
      <c r="O55" s="69" vm="2799">
        <f ca="1"/>
        <v>157.25</v>
      </c>
      <c r="P55" s="70">
        <f ca="1"/>
        <v>2.5766470971950346E-2</v>
      </c>
      <c r="Q55" s="71">
        <f ca="1"/>
        <v>9.1023092242413124E-3</v>
      </c>
      <c r="S55" t="str">
        <v>SKYT</v>
      </c>
      <c r="Y55" t="str">
        <f ca="1"/>
        <v>ARRY</v>
      </c>
      <c r="AA55" vm="3869">
        <f ca="1"/>
        <v>45806</v>
      </c>
      <c r="AB55" vm="4175">
        <f ca="1"/>
        <v>241.97</v>
      </c>
      <c r="AC55" vm="3869">
        <f ca="1"/>
        <v>45806</v>
      </c>
      <c r="AD55" vm="4176">
        <f ca="1"/>
        <v>96.8</v>
      </c>
      <c r="AE55" vm="3869">
        <f ca="1"/>
        <v>45806</v>
      </c>
      <c r="AF55" vm="4177">
        <f ca="1"/>
        <v>113.03</v>
      </c>
      <c r="AG55" vm="3869">
        <f ca="1"/>
        <v>45806</v>
      </c>
      <c r="AH55" vm="4178">
        <f ca="1"/>
        <v>20.25</v>
      </c>
      <c r="AI55" vm="3869">
        <f ca="1"/>
        <v>45806</v>
      </c>
      <c r="AJ55" vm="4179">
        <f ca="1"/>
        <v>159.47999999999999</v>
      </c>
      <c r="AK55" vm="3869">
        <f ca="1"/>
        <v>45806</v>
      </c>
      <c r="AL55" vm="4180">
        <f ca="1"/>
        <v>184.99</v>
      </c>
      <c r="AM55" vm="3869">
        <f ca="1"/>
        <v>45806</v>
      </c>
      <c r="AN55" vm="4181">
        <f ca="1"/>
        <v>215.75</v>
      </c>
      <c r="AO55" vm="3869">
        <f ca="1"/>
        <v>45806</v>
      </c>
      <c r="AP55" vm="4182">
        <f ca="1"/>
        <v>128.1</v>
      </c>
      <c r="AQ55" vm="3869">
        <f ca="1"/>
        <v>45806</v>
      </c>
      <c r="AR55" vm="4183">
        <f ca="1"/>
        <v>63.73</v>
      </c>
      <c r="AS55" vm="3869">
        <f ca="1"/>
        <v>45806</v>
      </c>
      <c r="AT55" vm="4184">
        <f ca="1"/>
        <v>680.72</v>
      </c>
      <c r="AY55">
        <f ca="1"/>
        <v>1.0608528588731536E-2</v>
      </c>
      <c r="AZ55">
        <f ca="1"/>
        <v>6.446246620919009E-3</v>
      </c>
      <c r="BA55">
        <f ca="1"/>
        <v>1.5062909799752056E-3</v>
      </c>
      <c r="BB55">
        <f ca="1"/>
        <v>-5.8910162002945993E-3</v>
      </c>
      <c r="BC55">
        <f ca="1"/>
        <v>-1.305773872145562E-2</v>
      </c>
      <c r="BD55">
        <f ca="1"/>
        <v>4.5614987781699883E-3</v>
      </c>
      <c r="BE55">
        <f ca="1"/>
        <v>6.0291253130505262E-4</v>
      </c>
      <c r="BF55">
        <f ca="1"/>
        <v>-5.4891544931385552E-2</v>
      </c>
      <c r="BG55">
        <f ca="1"/>
        <v>-1.3314754605976259E-2</v>
      </c>
      <c r="BH55">
        <f ca="1"/>
        <v>4.7824290015941566E-3</v>
      </c>
      <c r="BJ55" vm="3869">
        <f ca="1"/>
        <v>45806</v>
      </c>
      <c r="BK55">
        <f ca="1"/>
        <v>-1.0776366210051283E-3</v>
      </c>
    </row>
    <row r="56" spans="2:63" x14ac:dyDescent="0.3">
      <c r="B56" vm="2805">
        <f ca="1"/>
        <v>45845</v>
      </c>
      <c r="C56" vm="2806">
        <f ca="1"/>
        <v>158.19999999999999</v>
      </c>
      <c r="D56" vm="2807">
        <f ca="1"/>
        <v>159.31</v>
      </c>
      <c r="E56" vm="2808">
        <f ca="1"/>
        <v>157.34200000000001</v>
      </c>
      <c r="F56" vm="2809">
        <f ca="1"/>
        <v>158.24</v>
      </c>
      <c r="G56">
        <f ca="1"/>
        <v>-6.9034768419731036E-3</v>
      </c>
      <c r="H56">
        <f ca="1"/>
        <v>-1.6623545594935042E-2</v>
      </c>
      <c r="J56" vm="2800">
        <f ca="1"/>
        <v>45841</v>
      </c>
      <c r="K56" s="13" vm="2800">
        <f ca="1"/>
        <v>45841</v>
      </c>
      <c r="L56" s="13" vm="2801">
        <f ca="1"/>
        <v>158.37</v>
      </c>
      <c r="M56" s="13" vm="2802">
        <f ca="1"/>
        <v>160.97999999999999</v>
      </c>
      <c r="N56" s="13" vm="2803">
        <f ca="1"/>
        <v>157.77000000000001</v>
      </c>
      <c r="O56" s="13" vm="2804">
        <f ca="1"/>
        <v>159.34</v>
      </c>
      <c r="P56" s="13">
        <f ca="1"/>
        <v>1.3290937996820372E-2</v>
      </c>
      <c r="Q56" s="13">
        <f ca="1"/>
        <v>8.5636904013962033E-3</v>
      </c>
      <c r="S56" t="str">
        <v>SLAB</v>
      </c>
      <c r="Y56" t="str">
        <f ca="1"/>
        <v>AOSL</v>
      </c>
      <c r="AA56" vm="3883">
        <f ca="1"/>
        <v>45807</v>
      </c>
      <c r="AB56" vm="4185">
        <f ca="1"/>
        <v>242.07</v>
      </c>
      <c r="AC56" vm="3883">
        <f ca="1"/>
        <v>45807</v>
      </c>
      <c r="AD56" vm="4186">
        <f ca="1"/>
        <v>94.46</v>
      </c>
      <c r="AE56" vm="3883">
        <f ca="1"/>
        <v>45807</v>
      </c>
      <c r="AF56" vm="4187">
        <f ca="1"/>
        <v>110.73</v>
      </c>
      <c r="AG56" vm="3883">
        <f ca="1"/>
        <v>45807</v>
      </c>
      <c r="AH56" vm="4188">
        <f ca="1"/>
        <v>19.55</v>
      </c>
      <c r="AI56" vm="3883">
        <f ca="1"/>
        <v>45807</v>
      </c>
      <c r="AJ56" vm="4189">
        <f ca="1"/>
        <v>156.75</v>
      </c>
      <c r="AK56" vm="3883">
        <f ca="1"/>
        <v>45807</v>
      </c>
      <c r="AL56" vm="4190">
        <f ca="1"/>
        <v>182.85</v>
      </c>
      <c r="AM56" vm="3883">
        <f ca="1"/>
        <v>45807</v>
      </c>
      <c r="AN56" vm="4191">
        <f ca="1"/>
        <v>213.98</v>
      </c>
      <c r="AO56" vm="3883">
        <f ca="1"/>
        <v>45807</v>
      </c>
      <c r="AP56" vm="4192">
        <f ca="1"/>
        <v>124.54</v>
      </c>
      <c r="AQ56" vm="3883">
        <f ca="1"/>
        <v>45807</v>
      </c>
      <c r="AR56" vm="4193">
        <f ca="1"/>
        <v>60.19</v>
      </c>
      <c r="AS56" vm="3883">
        <f ca="1"/>
        <v>45807</v>
      </c>
      <c r="AT56" vm="4194">
        <f ca="1"/>
        <v>661.9</v>
      </c>
      <c r="AY56">
        <f ca="1"/>
        <v>4.1327437285611571E-4</v>
      </c>
      <c r="AZ56">
        <f ca="1"/>
        <v>-2.4173553719008301E-2</v>
      </c>
      <c r="BA56">
        <f ca="1"/>
        <v>-2.0348580023002716E-2</v>
      </c>
      <c r="BB56">
        <f ca="1"/>
        <v>-3.4567901234567863E-2</v>
      </c>
      <c r="BC56">
        <f ca="1"/>
        <v>-1.7118133935289628E-2</v>
      </c>
      <c r="BD56">
        <f ca="1"/>
        <v>-1.1568192875290635E-2</v>
      </c>
      <c r="BE56">
        <f ca="1"/>
        <v>-8.2039397450753664E-3</v>
      </c>
      <c r="BF56">
        <f ca="1"/>
        <v>-2.7790788446526059E-2</v>
      </c>
      <c r="BG56">
        <f ca="1"/>
        <v>-5.5546838223756459E-2</v>
      </c>
      <c r="BH56">
        <f ca="1"/>
        <v>-2.7647197085439019E-2</v>
      </c>
      <c r="BJ56" vm="3883">
        <f ca="1"/>
        <v>45807</v>
      </c>
      <c r="BK56">
        <f ca="1"/>
        <v>-1.8344539571257645E-2</v>
      </c>
    </row>
    <row r="57" spans="2:63" x14ac:dyDescent="0.3">
      <c r="B57" vm="2810">
        <f ca="1"/>
        <v>45846</v>
      </c>
      <c r="C57" vm="2811">
        <f ca="1"/>
        <v>159.33000000000001</v>
      </c>
      <c r="D57" vm="2812">
        <f ca="1"/>
        <v>160.22</v>
      </c>
      <c r="E57" vm="2813">
        <f ca="1"/>
        <v>158.38999999999999</v>
      </c>
      <c r="F57" vm="2814">
        <f ca="1"/>
        <v>160</v>
      </c>
      <c r="G57">
        <f ca="1"/>
        <v>1.1122345803842207E-2</v>
      </c>
      <c r="H57">
        <f ca="1"/>
        <v>2.2059080855046882E-2</v>
      </c>
      <c r="J57" vm="2805">
        <f ca="1"/>
        <v>45845</v>
      </c>
      <c r="K57" s="13" vm="2805">
        <f ca="1"/>
        <v>45845</v>
      </c>
      <c r="L57" s="13" vm="2806">
        <f ca="1"/>
        <v>158.19999999999999</v>
      </c>
      <c r="M57" s="13" vm="2807">
        <f ca="1"/>
        <v>159.31</v>
      </c>
      <c r="N57" s="13" vm="2808">
        <f ca="1"/>
        <v>157.34200000000001</v>
      </c>
      <c r="O57" s="13" vm="2809">
        <f ca="1"/>
        <v>158.24</v>
      </c>
      <c r="P57" s="13">
        <f ca="1"/>
        <v>-6.9034768419731036E-3</v>
      </c>
      <c r="Q57" s="13">
        <f ca="1"/>
        <v>-1.6623545594935042E-2</v>
      </c>
      <c r="S57" t="str">
        <v>SMTC</v>
      </c>
      <c r="Y57" t="str">
        <f ca="1"/>
        <v>AIP</v>
      </c>
      <c r="AA57" vm="3674">
        <f ca="1"/>
        <v>45810</v>
      </c>
      <c r="AB57" vm="4195">
        <f ca="1"/>
        <v>248.71</v>
      </c>
      <c r="AC57" vm="3674">
        <f ca="1"/>
        <v>45810</v>
      </c>
      <c r="AD57" vm="4196">
        <f ca="1"/>
        <v>98.18</v>
      </c>
      <c r="AE57" vm="3674">
        <f ca="1"/>
        <v>45810</v>
      </c>
      <c r="AF57" vm="4197">
        <f ca="1"/>
        <v>114.63</v>
      </c>
      <c r="AG57" vm="3674">
        <f ca="1"/>
        <v>45810</v>
      </c>
      <c r="AH57" vm="4198">
        <f ca="1"/>
        <v>19.739999999999998</v>
      </c>
      <c r="AI57" vm="3674">
        <f ca="1"/>
        <v>45810</v>
      </c>
      <c r="AJ57" vm="4199">
        <f ca="1"/>
        <v>157.27000000000001</v>
      </c>
      <c r="AK57" vm="3674">
        <f ca="1"/>
        <v>45810</v>
      </c>
      <c r="AL57" vm="4200">
        <f ca="1"/>
        <v>184.21</v>
      </c>
      <c r="AM57" vm="3674">
        <f ca="1"/>
        <v>45810</v>
      </c>
      <c r="AN57" vm="4201">
        <f ca="1"/>
        <v>215.45</v>
      </c>
      <c r="AO57" vm="3674">
        <f ca="1"/>
        <v>45810</v>
      </c>
      <c r="AP57" vm="4202">
        <f ca="1"/>
        <v>126.05500000000001</v>
      </c>
      <c r="AQ57" vm="3674">
        <f ca="1"/>
        <v>45810</v>
      </c>
      <c r="AR57" vm="4203">
        <f ca="1"/>
        <v>61.47</v>
      </c>
      <c r="AS57" vm="3674">
        <f ca="1"/>
        <v>45810</v>
      </c>
      <c r="AT57" vm="4204">
        <f ca="1"/>
        <v>668.66</v>
      </c>
      <c r="AY57">
        <f ca="1"/>
        <v>2.7430082207625956E-2</v>
      </c>
      <c r="AZ57">
        <f ca="1"/>
        <v>3.938174888841852E-2</v>
      </c>
      <c r="BA57">
        <f ca="1"/>
        <v>3.522080736927654E-2</v>
      </c>
      <c r="BB57">
        <f ca="1"/>
        <v>9.7186700767262265E-3</v>
      </c>
      <c r="BC57">
        <f ca="1"/>
        <v>3.3173843700160144E-3</v>
      </c>
      <c r="BD57">
        <f ca="1"/>
        <v>7.4377905386929927E-3</v>
      </c>
      <c r="BE57">
        <f ca="1"/>
        <v>6.8698009159734504E-3</v>
      </c>
      <c r="BF57">
        <f ca="1"/>
        <v>1.2164766340131689E-2</v>
      </c>
      <c r="BG57">
        <f ca="1"/>
        <v>2.1265991028410054E-2</v>
      </c>
      <c r="BH57">
        <f ca="1"/>
        <v>1.0213023115274198E-2</v>
      </c>
      <c r="BJ57" vm="3674">
        <f ca="1"/>
        <v>45810</v>
      </c>
      <c r="BK57">
        <f ca="1"/>
        <v>2.1247892205672487E-2</v>
      </c>
    </row>
    <row r="58" spans="2:63" x14ac:dyDescent="0.3">
      <c r="B58" vm="2815">
        <f ca="1"/>
        <v>45847</v>
      </c>
      <c r="C58" vm="2816">
        <f ca="1"/>
        <v>161.22</v>
      </c>
      <c r="D58" vm="2817">
        <f ca="1"/>
        <v>164.42</v>
      </c>
      <c r="E58" vm="2818">
        <f ca="1"/>
        <v>161.16</v>
      </c>
      <c r="F58" vm="2819">
        <f ca="1"/>
        <v>162.88</v>
      </c>
      <c r="G58">
        <f ca="1"/>
        <v>1.7999999999999971E-2</v>
      </c>
      <c r="H58">
        <f ca="1"/>
        <v>9.2066321308275777E-4</v>
      </c>
      <c r="J58" vm="2810">
        <f ca="1"/>
        <v>45846</v>
      </c>
      <c r="K58" s="13" vm="2810">
        <f ca="1"/>
        <v>45846</v>
      </c>
      <c r="L58" s="13" vm="2811">
        <f ca="1"/>
        <v>159.33000000000001</v>
      </c>
      <c r="M58" s="13" vm="2812">
        <f ca="1"/>
        <v>160.22</v>
      </c>
      <c r="N58" s="13" vm="2813">
        <f ca="1"/>
        <v>158.38999999999999</v>
      </c>
      <c r="O58" s="13" vm="2814">
        <f ca="1"/>
        <v>160</v>
      </c>
      <c r="P58" s="13">
        <f ca="1"/>
        <v>1.1122345803842207E-2</v>
      </c>
      <c r="Q58" s="13">
        <f ca="1"/>
        <v>2.2059080855046882E-2</v>
      </c>
      <c r="S58" t="str">
        <v>STM</v>
      </c>
      <c r="Y58" t="str">
        <f ca="1"/>
        <v>CSIQ</v>
      </c>
      <c r="AA58" vm="3911">
        <f ca="1"/>
        <v>45811</v>
      </c>
      <c r="AB58" vm="4205">
        <f ca="1"/>
        <v>256.85000000000002</v>
      </c>
      <c r="AC58" vm="3911">
        <f ca="1"/>
        <v>45811</v>
      </c>
      <c r="AD58" vm="4206">
        <f ca="1"/>
        <v>102.25</v>
      </c>
      <c r="AE58" vm="3911">
        <f ca="1"/>
        <v>45811</v>
      </c>
      <c r="AF58" vm="4207">
        <f ca="1"/>
        <v>117.31</v>
      </c>
      <c r="AG58" vm="3911">
        <f ca="1"/>
        <v>45811</v>
      </c>
      <c r="AH58" vm="4208">
        <f ca="1"/>
        <v>20.29</v>
      </c>
      <c r="AI58" vm="3911">
        <f ca="1"/>
        <v>45811</v>
      </c>
      <c r="AJ58" vm="4209">
        <f ca="1"/>
        <v>161.74</v>
      </c>
      <c r="AK58" vm="3911">
        <f ca="1"/>
        <v>45811</v>
      </c>
      <c r="AL58" vm="3223">
        <f ca="1"/>
        <v>188.08</v>
      </c>
      <c r="AM58" vm="3911">
        <f ca="1"/>
        <v>45811</v>
      </c>
      <c r="AN58" vm="4210">
        <f ca="1"/>
        <v>218.43</v>
      </c>
      <c r="AO58" vm="3911">
        <f ca="1"/>
        <v>45811</v>
      </c>
      <c r="AP58" vm="4211">
        <f ca="1"/>
        <v>128.78</v>
      </c>
      <c r="AQ58" vm="3911">
        <f ca="1"/>
        <v>45811</v>
      </c>
      <c r="AR58" vm="4212">
        <f ca="1"/>
        <v>62.36</v>
      </c>
      <c r="AS58" vm="3911">
        <f ca="1"/>
        <v>45811</v>
      </c>
      <c r="AT58" vm="4213">
        <f ca="1"/>
        <v>685.76</v>
      </c>
      <c r="AY58">
        <f ca="1"/>
        <v>3.2728881026094704E-2</v>
      </c>
      <c r="AZ58">
        <f ca="1"/>
        <v>4.1454471379099543E-2</v>
      </c>
      <c r="BA58">
        <f ca="1"/>
        <v>2.3379569048242232E-2</v>
      </c>
      <c r="BB58">
        <f ca="1"/>
        <v>2.7862208713272583E-2</v>
      </c>
      <c r="BC58">
        <f ca="1"/>
        <v>2.8422458192916632E-2</v>
      </c>
      <c r="BD58">
        <f ca="1"/>
        <v>2.1008631453232746E-2</v>
      </c>
      <c r="BE58">
        <f ca="1"/>
        <v>1.3831515432815123E-2</v>
      </c>
      <c r="BF58">
        <f ca="1"/>
        <v>2.1617547895759742E-2</v>
      </c>
      <c r="BG58">
        <f ca="1"/>
        <v>1.4478607450789013E-2</v>
      </c>
      <c r="BH58">
        <f ca="1"/>
        <v>2.5573535129961449E-2</v>
      </c>
      <c r="BJ58" vm="3911">
        <f ca="1"/>
        <v>45811</v>
      </c>
      <c r="BK58">
        <f ca="1"/>
        <v>2.785873663694249E-2</v>
      </c>
    </row>
    <row r="59" spans="2:63" x14ac:dyDescent="0.3">
      <c r="B59" vm="2820">
        <f ca="1"/>
        <v>45848</v>
      </c>
      <c r="C59" vm="2821">
        <f ca="1"/>
        <v>164.32</v>
      </c>
      <c r="D59" vm="2822">
        <f ca="1"/>
        <v>164.5</v>
      </c>
      <c r="E59" vm="2823">
        <f ca="1"/>
        <v>161.61000000000001</v>
      </c>
      <c r="F59" vm="2824">
        <f ca="1"/>
        <v>164.1</v>
      </c>
      <c r="G59">
        <f ca="1"/>
        <v>7.4901768172887951E-3</v>
      </c>
      <c r="H59">
        <f ca="1"/>
        <v>1.1788215863093005E-2</v>
      </c>
      <c r="J59" vm="2815">
        <f ca="1"/>
        <v>45847</v>
      </c>
      <c r="K59" s="13" vm="2815">
        <f ca="1"/>
        <v>45847</v>
      </c>
      <c r="L59" s="13" vm="2816">
        <f ca="1"/>
        <v>161.22</v>
      </c>
      <c r="M59" s="13" vm="2817">
        <f ca="1"/>
        <v>164.42</v>
      </c>
      <c r="N59" s="13" vm="2818">
        <f ca="1"/>
        <v>161.16</v>
      </c>
      <c r="O59" s="13" vm="2819">
        <f ca="1"/>
        <v>162.88</v>
      </c>
      <c r="P59" s="13">
        <f ca="1"/>
        <v>1.7999999999999971E-2</v>
      </c>
      <c r="Q59" s="13">
        <f ca="1"/>
        <v>9.2066321308275777E-4</v>
      </c>
      <c r="S59" t="str">
        <v>SWKS</v>
      </c>
      <c r="Y59" t="str">
        <f ca="1"/>
        <v>NVEC</v>
      </c>
      <c r="AA59" vm="3926">
        <f ca="1"/>
        <v>45812</v>
      </c>
      <c r="AB59" vm="4214">
        <f ca="1"/>
        <v>261.08</v>
      </c>
      <c r="AC59" vm="3926">
        <f ca="1"/>
        <v>45812</v>
      </c>
      <c r="AD59" vm="4215">
        <f ca="1"/>
        <v>103.25</v>
      </c>
      <c r="AE59" vm="3926">
        <f ca="1"/>
        <v>45812</v>
      </c>
      <c r="AF59" vm="4216">
        <f ca="1"/>
        <v>118.58</v>
      </c>
      <c r="AG59" vm="3926">
        <f ca="1"/>
        <v>45812</v>
      </c>
      <c r="AH59" vm="4178">
        <f ca="1"/>
        <v>20.25</v>
      </c>
      <c r="AI59" vm="3926">
        <f ca="1"/>
        <v>45812</v>
      </c>
      <c r="AJ59" vm="4217">
        <f ca="1"/>
        <v>161.93</v>
      </c>
      <c r="AK59" vm="3926">
        <f ca="1"/>
        <v>45812</v>
      </c>
      <c r="AL59" vm="4218">
        <f ca="1"/>
        <v>190.72</v>
      </c>
      <c r="AM59" vm="3926">
        <f ca="1"/>
        <v>45812</v>
      </c>
      <c r="AN59" vm="4219">
        <f ca="1"/>
        <v>218.5</v>
      </c>
      <c r="AO59" vm="3926">
        <f ca="1"/>
        <v>45812</v>
      </c>
      <c r="AP59" vm="4220">
        <f ca="1"/>
        <v>130.36000000000001</v>
      </c>
      <c r="AQ59" vm="3926">
        <f ca="1"/>
        <v>45812</v>
      </c>
      <c r="AR59" vm="4221">
        <f ca="1"/>
        <v>66.3</v>
      </c>
      <c r="AS59" vm="3926">
        <f ca="1"/>
        <v>45812</v>
      </c>
      <c r="AT59" vm="4222">
        <f ca="1"/>
        <v>694.75</v>
      </c>
      <c r="AY59">
        <f ca="1"/>
        <v>1.6468756083316959E-2</v>
      </c>
      <c r="AZ59">
        <f ca="1"/>
        <v>9.7799511002444987E-3</v>
      </c>
      <c r="BA59">
        <f ca="1"/>
        <v>1.0826016537379558E-2</v>
      </c>
      <c r="BB59">
        <f ca="1"/>
        <v>-1.9714144898964588E-3</v>
      </c>
      <c r="BC59">
        <f ca="1"/>
        <v>1.1747248670705931E-3</v>
      </c>
      <c r="BD59">
        <f ca="1"/>
        <v>1.403658017864731E-2</v>
      </c>
      <c r="BE59">
        <f ca="1"/>
        <v>3.204688000732188E-4</v>
      </c>
      <c r="BF59">
        <f ca="1"/>
        <v>1.2268985867370807E-2</v>
      </c>
      <c r="BG59">
        <f ca="1"/>
        <v>6.3181526619627934E-2</v>
      </c>
      <c r="BH59">
        <f ca="1"/>
        <v>1.3109542697153536E-2</v>
      </c>
      <c r="BJ59" vm="3926">
        <f ca="1"/>
        <v>45812</v>
      </c>
      <c r="BK59">
        <f ca="1"/>
        <v>1.0709684858494901E-2</v>
      </c>
    </row>
    <row r="60" spans="2:63" x14ac:dyDescent="0.3">
      <c r="B60" vm="2825">
        <f ca="1"/>
        <v>45849</v>
      </c>
      <c r="C60" vm="2826">
        <f ca="1"/>
        <v>163.715</v>
      </c>
      <c r="D60" vm="2827">
        <f ca="1"/>
        <v>167.89</v>
      </c>
      <c r="E60" vm="2828">
        <f ca="1"/>
        <v>163.47</v>
      </c>
      <c r="F60" vm="2829">
        <f ca="1"/>
        <v>164.92</v>
      </c>
      <c r="G60">
        <f ca="1"/>
        <v>4.9969530773917928E-3</v>
      </c>
      <c r="H60">
        <f ca="1"/>
        <v>8.2603166465522796E-4</v>
      </c>
      <c r="J60" vm="2820">
        <f ca="1"/>
        <v>45848</v>
      </c>
      <c r="K60" s="13" vm="2820">
        <f ca="1"/>
        <v>45848</v>
      </c>
      <c r="L60" s="13" vm="2821">
        <f ca="1"/>
        <v>164.32</v>
      </c>
      <c r="M60" s="13" vm="2822">
        <f ca="1"/>
        <v>164.5</v>
      </c>
      <c r="N60" s="13" vm="2823">
        <f ca="1"/>
        <v>161.61000000000001</v>
      </c>
      <c r="O60" s="13" vm="2824">
        <f ca="1"/>
        <v>164.1</v>
      </c>
      <c r="P60" s="13">
        <f ca="1"/>
        <v>7.4901768172887951E-3</v>
      </c>
      <c r="Q60" s="13">
        <f ca="1"/>
        <v>1.1788215863093005E-2</v>
      </c>
      <c r="S60" t="str">
        <v>SYNA</v>
      </c>
      <c r="Y60" t="str">
        <f ca="1"/>
        <v>MRAM</v>
      </c>
      <c r="AA60" vm="3940">
        <f ca="1"/>
        <v>45813</v>
      </c>
      <c r="AB60" vm="4223">
        <f ca="1"/>
        <v>259.93</v>
      </c>
      <c r="AC60" vm="3940">
        <f ca="1"/>
        <v>45813</v>
      </c>
      <c r="AD60" vm="4224">
        <f ca="1"/>
        <v>106.29</v>
      </c>
      <c r="AE60" vm="3940">
        <f ca="1"/>
        <v>45813</v>
      </c>
      <c r="AF60" vm="4225">
        <f ca="1"/>
        <v>115.69</v>
      </c>
      <c r="AG60" vm="3940">
        <f ca="1"/>
        <v>45813</v>
      </c>
      <c r="AH60" vm="4226">
        <f ca="1"/>
        <v>19.989999999999998</v>
      </c>
      <c r="AI60" vm="3940">
        <f ca="1"/>
        <v>45813</v>
      </c>
      <c r="AJ60" vm="4227">
        <f ca="1"/>
        <v>164.19</v>
      </c>
      <c r="AK60" vm="3940">
        <f ca="1"/>
        <v>45813</v>
      </c>
      <c r="AL60" vm="4228">
        <f ca="1"/>
        <v>190.49</v>
      </c>
      <c r="AM60" vm="3940">
        <f ca="1"/>
        <v>45813</v>
      </c>
      <c r="AN60" vm="4229">
        <f ca="1"/>
        <v>218.04</v>
      </c>
      <c r="AO60" vm="3940">
        <f ca="1"/>
        <v>45813</v>
      </c>
      <c r="AP60" vm="4230">
        <f ca="1"/>
        <v>129.55000000000001</v>
      </c>
      <c r="AQ60" vm="3940">
        <f ca="1"/>
        <v>45813</v>
      </c>
      <c r="AR60" vm="4231">
        <f ca="1"/>
        <v>65.16</v>
      </c>
      <c r="AS60" vm="3940">
        <f ca="1"/>
        <v>45813</v>
      </c>
      <c r="AT60" vm="4232">
        <f ca="1"/>
        <v>681.06</v>
      </c>
      <c r="AY60">
        <f ca="1"/>
        <v>-4.4047801440170731E-3</v>
      </c>
      <c r="AZ60">
        <f ca="1"/>
        <v>2.944309927360781E-2</v>
      </c>
      <c r="BA60">
        <f ca="1"/>
        <v>-2.4371732163939962E-2</v>
      </c>
      <c r="BB60">
        <f ca="1"/>
        <v>-1.2839506172839583E-2</v>
      </c>
      <c r="BC60">
        <f ca="1"/>
        <v>1.3956647934292538E-2</v>
      </c>
      <c r="BD60">
        <f ca="1"/>
        <v>-1.2059563758388726E-3</v>
      </c>
      <c r="BE60">
        <f ca="1"/>
        <v>-2.1052631578947732E-3</v>
      </c>
      <c r="BF60">
        <f ca="1"/>
        <v>-6.2135624424670315E-3</v>
      </c>
      <c r="BG60">
        <f ca="1"/>
        <v>-1.7194570135746615E-2</v>
      </c>
      <c r="BH60">
        <f ca="1"/>
        <v>-1.9704929830874494E-2</v>
      </c>
      <c r="BJ60" vm="3940">
        <f ca="1"/>
        <v>45813</v>
      </c>
      <c r="BK60">
        <f ca="1"/>
        <v>-1.5007860218891485E-3</v>
      </c>
    </row>
    <row r="61" spans="2:63" x14ac:dyDescent="0.3">
      <c r="B61" vm="2830">
        <f ca="1"/>
        <v>45852</v>
      </c>
      <c r="C61" vm="2831">
        <f ca="1"/>
        <v>165.37</v>
      </c>
      <c r="D61" vm="2832">
        <f ca="1"/>
        <v>165.49</v>
      </c>
      <c r="E61" vm="2833">
        <f ca="1"/>
        <v>162.02000000000001</v>
      </c>
      <c r="F61" vm="2834">
        <f ca="1"/>
        <v>164.07</v>
      </c>
      <c r="G61">
        <f ca="1"/>
        <v>-5.1540140674265966E-3</v>
      </c>
      <c r="H61">
        <f ca="1"/>
        <v>-9.6205338737433282E-3</v>
      </c>
      <c r="J61" vm="2825">
        <f ca="1"/>
        <v>45849</v>
      </c>
      <c r="K61" s="13" vm="2825">
        <f ca="1"/>
        <v>45849</v>
      </c>
      <c r="L61" s="13" vm="2826">
        <f ca="1"/>
        <v>163.715</v>
      </c>
      <c r="M61" s="13" vm="2827">
        <f ca="1"/>
        <v>167.89</v>
      </c>
      <c r="N61" s="13" vm="2828">
        <f ca="1"/>
        <v>163.47</v>
      </c>
      <c r="O61" s="13" vm="2829">
        <f ca="1"/>
        <v>164.92</v>
      </c>
      <c r="P61" s="13">
        <f ca="1"/>
        <v>4.9969530773917928E-3</v>
      </c>
      <c r="Q61" s="13">
        <f ca="1"/>
        <v>8.2603166465522796E-4</v>
      </c>
      <c r="S61" t="str">
        <v>TSEM</v>
      </c>
      <c r="Y61" t="str">
        <f ca="1"/>
        <v>QUIK</v>
      </c>
      <c r="AA61" vm="3954">
        <f ca="1"/>
        <v>45814</v>
      </c>
      <c r="AB61" vm="4233">
        <f ca="1"/>
        <v>246.93</v>
      </c>
      <c r="AC61" vm="3954">
        <f ca="1"/>
        <v>45814</v>
      </c>
      <c r="AD61" vm="4234">
        <f ca="1"/>
        <v>108.56</v>
      </c>
      <c r="AE61" vm="3954">
        <f ca="1"/>
        <v>45814</v>
      </c>
      <c r="AF61" vm="4235">
        <f ca="1"/>
        <v>116.19</v>
      </c>
      <c r="AG61" vm="3954">
        <f ca="1"/>
        <v>45814</v>
      </c>
      <c r="AH61" vm="4236">
        <f ca="1"/>
        <v>20.059999999999999</v>
      </c>
      <c r="AI61" vm="3954">
        <f ca="1"/>
        <v>45814</v>
      </c>
      <c r="AJ61" vm="4237">
        <f ca="1"/>
        <v>166.74</v>
      </c>
      <c r="AK61" vm="3954">
        <f ca="1"/>
        <v>45814</v>
      </c>
      <c r="AL61" vm="4238">
        <f ca="1"/>
        <v>192.42</v>
      </c>
      <c r="AM61" vm="3954">
        <f ca="1"/>
        <v>45814</v>
      </c>
      <c r="AN61" vm="4239">
        <f ca="1"/>
        <v>222.26</v>
      </c>
      <c r="AO61" vm="3954">
        <f ca="1"/>
        <v>45814</v>
      </c>
      <c r="AP61" vm="4240">
        <f ca="1"/>
        <v>133.11000000000001</v>
      </c>
      <c r="AQ61" vm="3954">
        <f ca="1"/>
        <v>45814</v>
      </c>
      <c r="AR61" vm="4241">
        <f ca="1"/>
        <v>68.349999999999994</v>
      </c>
      <c r="AS61" vm="3954">
        <f ca="1"/>
        <v>45814</v>
      </c>
      <c r="AT61" vm="4242">
        <f ca="1"/>
        <v>687.08</v>
      </c>
      <c r="AY61">
        <f ca="1"/>
        <v>-5.0013465163697916E-2</v>
      </c>
      <c r="AZ61">
        <f ca="1"/>
        <v>2.135666572584435E-2</v>
      </c>
      <c r="BA61">
        <f ca="1"/>
        <v>4.3218947186446539E-3</v>
      </c>
      <c r="BB61">
        <f ca="1"/>
        <v>3.5017508754377332E-3</v>
      </c>
      <c r="BC61">
        <f ca="1"/>
        <v>1.5530787502284009E-2</v>
      </c>
      <c r="BD61">
        <f ca="1"/>
        <v>1.0131765447004979E-2</v>
      </c>
      <c r="BE61">
        <f ca="1"/>
        <v>1.9354246927169323E-2</v>
      </c>
      <c r="BF61">
        <f ca="1"/>
        <v>2.7479737553068328E-2</v>
      </c>
      <c r="BG61">
        <f ca="1"/>
        <v>4.8956414978514391E-2</v>
      </c>
      <c r="BH61">
        <f ca="1"/>
        <v>8.8391624820134736E-3</v>
      </c>
      <c r="BJ61" vm="3954">
        <f ca="1"/>
        <v>45814</v>
      </c>
      <c r="BK61">
        <f ca="1"/>
        <v>1.9440113573948913E-3</v>
      </c>
    </row>
    <row r="62" spans="2:63" x14ac:dyDescent="0.3">
      <c r="B62" vm="2835">
        <f ca="1"/>
        <v>45853</v>
      </c>
      <c r="C62" vm="2836">
        <f ca="1"/>
        <v>171.19</v>
      </c>
      <c r="D62" vm="2837">
        <f ca="1"/>
        <v>172.4</v>
      </c>
      <c r="E62" vm="2838">
        <f ca="1"/>
        <v>169.19499999999999</v>
      </c>
      <c r="F62" vm="2839">
        <f ca="1"/>
        <v>170.7</v>
      </c>
      <c r="G62">
        <f ca="1"/>
        <v>4.0409581276284488E-2</v>
      </c>
      <c r="H62">
        <f ca="1"/>
        <v>1.4187851394200167E-2</v>
      </c>
      <c r="J62" vm="2830">
        <f ca="1"/>
        <v>45852</v>
      </c>
      <c r="K62" s="13" vm="2830">
        <f ca="1"/>
        <v>45852</v>
      </c>
      <c r="L62" s="13" vm="2831">
        <f ca="1"/>
        <v>165.37</v>
      </c>
      <c r="M62" s="13" vm="2832">
        <f ca="1"/>
        <v>165.49</v>
      </c>
      <c r="N62" s="13" vm="2833">
        <f ca="1"/>
        <v>162.02000000000001</v>
      </c>
      <c r="O62" s="13" vm="2834">
        <f ca="1"/>
        <v>164.07</v>
      </c>
      <c r="P62" s="13">
        <f ca="1"/>
        <v>-5.1540140674265966E-3</v>
      </c>
      <c r="Q62" s="13">
        <f ca="1"/>
        <v>-9.6205338737433282E-3</v>
      </c>
      <c r="S62" t="str">
        <v>TXN</v>
      </c>
      <c r="Y62" t="str">
        <f ca="1"/>
        <v>ICG</v>
      </c>
      <c r="AA62" vm="3969">
        <f ca="1"/>
        <v>45817</v>
      </c>
      <c r="AB62" vm="4243">
        <f ca="1"/>
        <v>244.28</v>
      </c>
      <c r="AC62" vm="3969">
        <f ca="1"/>
        <v>45817</v>
      </c>
      <c r="AD62" vm="4244">
        <f ca="1"/>
        <v>110.95</v>
      </c>
      <c r="AE62" vm="3969">
        <f ca="1"/>
        <v>45817</v>
      </c>
      <c r="AF62" vm="4245">
        <f ca="1"/>
        <v>121.73</v>
      </c>
      <c r="AG62" vm="3969">
        <f ca="1"/>
        <v>45817</v>
      </c>
      <c r="AH62" vm="4246">
        <f ca="1"/>
        <v>20.48</v>
      </c>
      <c r="AI62" vm="3969">
        <f ca="1"/>
        <v>45817</v>
      </c>
      <c r="AJ62" vm="4247">
        <f ca="1"/>
        <v>169.79</v>
      </c>
      <c r="AK62" vm="3969">
        <f ca="1"/>
        <v>45817</v>
      </c>
      <c r="AL62" vm="4248">
        <f ca="1"/>
        <v>199.21</v>
      </c>
      <c r="AM62" vm="3969">
        <f ca="1"/>
        <v>45817</v>
      </c>
      <c r="AN62" vm="4249">
        <f ca="1"/>
        <v>227.66</v>
      </c>
      <c r="AO62" vm="3969">
        <f ca="1"/>
        <v>45817</v>
      </c>
      <c r="AP62" vm="4250">
        <f ca="1"/>
        <v>138.61000000000001</v>
      </c>
      <c r="AQ62" vm="3969">
        <f ca="1"/>
        <v>45817</v>
      </c>
      <c r="AR62" vm="4251">
        <f ca="1"/>
        <v>69.14</v>
      </c>
      <c r="AS62" vm="3969">
        <f ca="1"/>
        <v>45817</v>
      </c>
      <c r="AT62" vm="4252">
        <f ca="1"/>
        <v>706.28</v>
      </c>
      <c r="AY62">
        <f ca="1"/>
        <v>-1.0731786336208665E-2</v>
      </c>
      <c r="AZ62">
        <f ca="1"/>
        <v>2.2015475313190869E-2</v>
      </c>
      <c r="BA62">
        <f ca="1"/>
        <v>4.7680523280833172E-2</v>
      </c>
      <c r="BB62">
        <f ca="1"/>
        <v>2.0937188434695997E-2</v>
      </c>
      <c r="BC62">
        <f ca="1"/>
        <v>1.8291951541321714E-2</v>
      </c>
      <c r="BD62">
        <f ca="1"/>
        <v>3.5287392162976931E-2</v>
      </c>
      <c r="BE62">
        <f ca="1"/>
        <v>2.4295869702150662E-2</v>
      </c>
      <c r="BF62">
        <f ca="1"/>
        <v>4.1319209676207641E-2</v>
      </c>
      <c r="BG62">
        <f ca="1"/>
        <v>1.1558156547183706E-2</v>
      </c>
      <c r="BH62">
        <f ca="1"/>
        <v>2.7944344181172396E-2</v>
      </c>
      <c r="BJ62" vm="3969">
        <f ca="1"/>
        <v>45817</v>
      </c>
      <c r="BK62">
        <f ca="1"/>
        <v>2.073837430067995E-2</v>
      </c>
    </row>
    <row r="63" spans="2:63" x14ac:dyDescent="0.3">
      <c r="B63" vm="2840">
        <f ca="1"/>
        <v>45854</v>
      </c>
      <c r="C63" vm="2841">
        <f ca="1"/>
        <v>171.06</v>
      </c>
      <c r="D63" vm="2842">
        <f ca="1"/>
        <v>171.75</v>
      </c>
      <c r="E63" vm="2843">
        <f ca="1"/>
        <v>168.9</v>
      </c>
      <c r="F63" vm="2844">
        <f ca="1"/>
        <v>171.37</v>
      </c>
      <c r="G63">
        <f ca="1"/>
        <v>3.9250146455771292E-3</v>
      </c>
      <c r="H63">
        <f ca="1"/>
        <v>-3.9047871630024651E-3</v>
      </c>
      <c r="J63" vm="2835">
        <f ca="1"/>
        <v>45853</v>
      </c>
      <c r="K63" s="13" vm="2835">
        <f ca="1"/>
        <v>45853</v>
      </c>
      <c r="L63" s="13" vm="2836">
        <f ca="1"/>
        <v>171.19</v>
      </c>
      <c r="M63" s="13" vm="2837">
        <f ca="1"/>
        <v>172.4</v>
      </c>
      <c r="N63" s="13" vm="2838">
        <f ca="1"/>
        <v>169.19499999999999</v>
      </c>
      <c r="O63" s="13" vm="2839">
        <f ca="1"/>
        <v>170.7</v>
      </c>
      <c r="P63" s="13">
        <f ca="1"/>
        <v>4.0409581276284488E-2</v>
      </c>
      <c r="Q63" s="13">
        <f ca="1"/>
        <v>1.4187851394200167E-2</v>
      </c>
      <c r="S63" t="str">
        <v>WOLF</v>
      </c>
      <c r="Y63" t="str">
        <f ca="1"/>
        <v>IPWR</v>
      </c>
      <c r="AA63" vm="3984">
        <f ca="1"/>
        <v>45818</v>
      </c>
      <c r="AB63" vm="4253">
        <f ca="1"/>
        <v>244.63</v>
      </c>
      <c r="AC63" vm="3984">
        <f ca="1"/>
        <v>45818</v>
      </c>
      <c r="AD63" vm="4254">
        <f ca="1"/>
        <v>114.14</v>
      </c>
      <c r="AE63" vm="3984">
        <f ca="1"/>
        <v>45818</v>
      </c>
      <c r="AF63" vm="4255">
        <f ca="1"/>
        <v>123.24</v>
      </c>
      <c r="AG63" vm="3984">
        <f ca="1"/>
        <v>45818</v>
      </c>
      <c r="AH63" vm="4256">
        <f ca="1"/>
        <v>22.08</v>
      </c>
      <c r="AI63" vm="3984">
        <f ca="1"/>
        <v>45818</v>
      </c>
      <c r="AJ63" vm="4257">
        <f ca="1"/>
        <v>173.77</v>
      </c>
      <c r="AK63" vm="3984">
        <f ca="1"/>
        <v>45818</v>
      </c>
      <c r="AL63" vm="4258">
        <f ca="1"/>
        <v>202.29</v>
      </c>
      <c r="AM63" vm="3984">
        <f ca="1"/>
        <v>45818</v>
      </c>
      <c r="AN63" vm="4259">
        <f ca="1"/>
        <v>233.34</v>
      </c>
      <c r="AO63" vm="3984">
        <f ca="1"/>
        <v>45818</v>
      </c>
      <c r="AP63" vm="4260">
        <f ca="1"/>
        <v>140.63</v>
      </c>
      <c r="AQ63" vm="3984">
        <f ca="1"/>
        <v>45818</v>
      </c>
      <c r="AR63" vm="4261">
        <f ca="1"/>
        <v>68.84</v>
      </c>
      <c r="AS63" vm="3984">
        <f ca="1"/>
        <v>45818</v>
      </c>
      <c r="AT63" vm="4262">
        <f ca="1"/>
        <v>731.84</v>
      </c>
      <c r="AY63">
        <f ca="1"/>
        <v>1.4327820533813424E-3</v>
      </c>
      <c r="AZ63">
        <f ca="1"/>
        <v>2.8751689950428101E-2</v>
      </c>
      <c r="BA63">
        <f ca="1"/>
        <v>1.2404501766203819E-2</v>
      </c>
      <c r="BB63">
        <f ca="1"/>
        <v>7.8124999999999889E-2</v>
      </c>
      <c r="BC63">
        <f ca="1"/>
        <v>2.3440720890511916E-2</v>
      </c>
      <c r="BD63">
        <f ca="1"/>
        <v>1.5461071231363806E-2</v>
      </c>
      <c r="BE63">
        <f ca="1"/>
        <v>2.4949486075726991E-2</v>
      </c>
      <c r="BF63">
        <f ca="1"/>
        <v>1.4573263112329425E-2</v>
      </c>
      <c r="BG63">
        <f ca="1"/>
        <v>-4.3390222736476303E-3</v>
      </c>
      <c r="BH63">
        <f ca="1"/>
        <v>3.6189613184572776E-2</v>
      </c>
      <c r="BJ63" vm="3984">
        <f ca="1"/>
        <v>45818</v>
      </c>
      <c r="BK63">
        <f ca="1"/>
        <v>2.2966117719612527E-2</v>
      </c>
    </row>
    <row r="64" spans="2:63" x14ac:dyDescent="0.3">
      <c r="B64" vm="2845">
        <f ca="1"/>
        <v>45855</v>
      </c>
      <c r="C64" vm="2846">
        <f ca="1"/>
        <v>172.02</v>
      </c>
      <c r="D64" vm="2847">
        <f ca="1"/>
        <v>174.16</v>
      </c>
      <c r="E64" vm="2848">
        <f ca="1"/>
        <v>170.83</v>
      </c>
      <c r="F64" vm="2849">
        <f ca="1"/>
        <v>173</v>
      </c>
      <c r="G64">
        <f ca="1"/>
        <v>9.5115831242340871E-3</v>
      </c>
      <c r="H64">
        <f ca="1"/>
        <v>7.4257162001549243E-4</v>
      </c>
      <c r="J64" vm="2840">
        <f ca="1"/>
        <v>45854</v>
      </c>
      <c r="K64" s="13" vm="2840">
        <f ca="1"/>
        <v>45854</v>
      </c>
      <c r="L64" s="13" vm="2841">
        <f ca="1"/>
        <v>171.06</v>
      </c>
      <c r="M64" s="13" vm="2842">
        <f ca="1"/>
        <v>171.75</v>
      </c>
      <c r="N64" s="13" vm="2843">
        <f ca="1"/>
        <v>168.9</v>
      </c>
      <c r="O64" s="13" vm="2844">
        <f ca="1"/>
        <v>171.37</v>
      </c>
      <c r="P64" s="13">
        <f ca="1"/>
        <v>3.9250146455771292E-3</v>
      </c>
      <c r="Q64" s="13">
        <f ca="1"/>
        <v>-3.9047871630024651E-3</v>
      </c>
      <c r="S64" t="str">
        <v>AIP</v>
      </c>
      <c r="Y64" t="str">
        <f ca="1"/>
        <v>WOLF</v>
      </c>
      <c r="AA64" vm="3999">
        <f ca="1"/>
        <v>45819</v>
      </c>
      <c r="AB64" vm="4263">
        <f ca="1"/>
        <v>252.91</v>
      </c>
      <c r="AC64" vm="3999">
        <f ca="1"/>
        <v>45819</v>
      </c>
      <c r="AD64" vm="4264">
        <f ca="1"/>
        <v>116.03</v>
      </c>
      <c r="AE64" vm="3999">
        <f ca="1"/>
        <v>45819</v>
      </c>
      <c r="AF64" vm="4265">
        <f ca="1"/>
        <v>121.14</v>
      </c>
      <c r="AG64" vm="3999">
        <f ca="1"/>
        <v>45819</v>
      </c>
      <c r="AH64" vm="4266">
        <f ca="1"/>
        <v>20.68</v>
      </c>
      <c r="AI64" vm="3999">
        <f ca="1"/>
        <v>45819</v>
      </c>
      <c r="AJ64" vm="4267">
        <f ca="1"/>
        <v>172.79</v>
      </c>
      <c r="AK64" vm="3999">
        <f ca="1"/>
        <v>45819</v>
      </c>
      <c r="AL64" vm="4268">
        <f ca="1"/>
        <v>199.69</v>
      </c>
      <c r="AM64" vm="3999">
        <f ca="1"/>
        <v>45819</v>
      </c>
      <c r="AN64" vm="4269">
        <f ca="1"/>
        <v>232.54</v>
      </c>
      <c r="AO64" vm="3999">
        <f ca="1"/>
        <v>45819</v>
      </c>
      <c r="AP64" vm="4270">
        <f ca="1"/>
        <v>140.38</v>
      </c>
      <c r="AQ64" vm="3999">
        <f ca="1"/>
        <v>45819</v>
      </c>
      <c r="AR64" vm="4271">
        <f ca="1"/>
        <v>68.239999999999995</v>
      </c>
      <c r="AS64" vm="3999">
        <f ca="1"/>
        <v>45819</v>
      </c>
      <c r="AT64" vm="4272">
        <f ca="1"/>
        <v>720.83</v>
      </c>
      <c r="AY64">
        <f ca="1"/>
        <v>3.3847034296692967E-2</v>
      </c>
      <c r="AZ64">
        <f ca="1"/>
        <v>1.6558612230594013E-2</v>
      </c>
      <c r="BA64">
        <f ca="1"/>
        <v>-1.7039922103213197E-2</v>
      </c>
      <c r="BB64">
        <f ca="1"/>
        <v>-6.340579710144921E-2</v>
      </c>
      <c r="BC64">
        <f ca="1"/>
        <v>-5.6396386027508672E-3</v>
      </c>
      <c r="BD64">
        <f ca="1"/>
        <v>-1.2852835038805648E-2</v>
      </c>
      <c r="BE64">
        <f ca="1"/>
        <v>-3.4284734721865577E-3</v>
      </c>
      <c r="BF64">
        <f ca="1"/>
        <v>-1.777714570148617E-3</v>
      </c>
      <c r="BG64">
        <f ca="1"/>
        <v>-8.7158628704242947E-3</v>
      </c>
      <c r="BH64">
        <f ca="1"/>
        <v>-1.5044271972015728E-2</v>
      </c>
      <c r="BJ64" vm="3999">
        <f ca="1"/>
        <v>45819</v>
      </c>
      <c r="BK64">
        <f ca="1"/>
        <v>-3.5452825713010705E-3</v>
      </c>
    </row>
    <row r="65" spans="2:63" x14ac:dyDescent="0.3">
      <c r="B65" vm="2850">
        <f ca="1"/>
        <v>45856</v>
      </c>
      <c r="C65" vm="2851">
        <f ca="1"/>
        <v>173.64</v>
      </c>
      <c r="D65" vm="2852">
        <f ca="1"/>
        <v>174.25</v>
      </c>
      <c r="E65" vm="2853">
        <f ca="1"/>
        <v>171.26</v>
      </c>
      <c r="F65" vm="2854">
        <f ca="1"/>
        <v>172.41</v>
      </c>
      <c r="G65">
        <f ca="1"/>
        <v>-3.4104046242774762E-3</v>
      </c>
      <c r="H65">
        <f ca="1"/>
        <v>-1.6853636781421876E-3</v>
      </c>
      <c r="J65" vm="2845">
        <f ca="1"/>
        <v>45855</v>
      </c>
      <c r="K65" s="13" vm="2845">
        <f ca="1"/>
        <v>45855</v>
      </c>
      <c r="L65" s="13" vm="2846">
        <f ca="1"/>
        <v>172.02</v>
      </c>
      <c r="M65" s="13" vm="2847">
        <f ca="1"/>
        <v>174.16</v>
      </c>
      <c r="N65" s="13" vm="2848">
        <f ca="1"/>
        <v>170.83</v>
      </c>
      <c r="O65" s="13" vm="2849">
        <f ca="1"/>
        <v>173</v>
      </c>
      <c r="P65" s="13">
        <f ca="1"/>
        <v>9.5115831242340871E-3</v>
      </c>
      <c r="Q65" s="13">
        <f ca="1"/>
        <v>7.4257162001549243E-4</v>
      </c>
      <c r="Y65" t="str">
        <f ca="1"/>
        <v/>
      </c>
      <c r="AA65" vm="4014">
        <f ca="1"/>
        <v>45820</v>
      </c>
      <c r="AB65" vm="4273">
        <f ca="1"/>
        <v>256.07</v>
      </c>
      <c r="AC65" vm="4014">
        <f ca="1"/>
        <v>45820</v>
      </c>
      <c r="AD65" vm="4274">
        <f ca="1"/>
        <v>116.18</v>
      </c>
      <c r="AE65" vm="4014">
        <f ca="1"/>
        <v>45820</v>
      </c>
      <c r="AF65" vm="4275">
        <f ca="1"/>
        <v>118.5</v>
      </c>
      <c r="AG65" vm="4014">
        <f ca="1"/>
        <v>45820</v>
      </c>
      <c r="AH65" vm="4276">
        <f ca="1"/>
        <v>20.77</v>
      </c>
      <c r="AI65" vm="4014">
        <f ca="1"/>
        <v>45820</v>
      </c>
      <c r="AJ65" vm="4277">
        <f ca="1"/>
        <v>175</v>
      </c>
      <c r="AK65" vm="4014">
        <f ca="1"/>
        <v>45820</v>
      </c>
      <c r="AL65" vm="4278">
        <f ca="1"/>
        <v>199.66</v>
      </c>
      <c r="AM65" vm="4014">
        <f ca="1"/>
        <v>45820</v>
      </c>
      <c r="AN65" vm="4075">
        <f ca="1"/>
        <v>232.12</v>
      </c>
      <c r="AO65" vm="4014">
        <f ca="1"/>
        <v>45820</v>
      </c>
      <c r="AP65" vm="4279">
        <f ca="1"/>
        <v>138.62</v>
      </c>
      <c r="AQ65" vm="4014">
        <f ca="1"/>
        <v>45820</v>
      </c>
      <c r="AR65" vm="4280">
        <f ca="1"/>
        <v>69.64</v>
      </c>
      <c r="AS65" vm="4014">
        <f ca="1"/>
        <v>45820</v>
      </c>
      <c r="AT65" vm="4281">
        <f ca="1"/>
        <v>718.57</v>
      </c>
      <c r="AY65">
        <f ca="1"/>
        <v>1.2494563283381426E-2</v>
      </c>
      <c r="AZ65">
        <f ca="1"/>
        <v>1.2927691114367464E-3</v>
      </c>
      <c r="BA65">
        <f ca="1"/>
        <v>-2.1792966815255083E-2</v>
      </c>
      <c r="BB65">
        <f ca="1"/>
        <v>4.3520309477756217E-3</v>
      </c>
      <c r="BC65">
        <f ca="1"/>
        <v>1.2790092019214121E-2</v>
      </c>
      <c r="BD65">
        <f ca="1"/>
        <v>-1.5023286093445408E-4</v>
      </c>
      <c r="BE65">
        <f ca="1"/>
        <v>-1.8061408789885073E-3</v>
      </c>
      <c r="BF65">
        <f ca="1"/>
        <v>-1.2537398489813299E-2</v>
      </c>
      <c r="BG65">
        <f ca="1"/>
        <v>2.0515826494724585E-2</v>
      </c>
      <c r="BH65">
        <f ca="1"/>
        <v>-3.1352746139866414E-3</v>
      </c>
      <c r="BJ65" vm="4014">
        <f ca="1"/>
        <v>45820</v>
      </c>
      <c r="BK65">
        <f ca="1"/>
        <v>1.3488799106147081E-3</v>
      </c>
    </row>
    <row r="66" spans="2:63" x14ac:dyDescent="0.3">
      <c r="B66" vm="2855">
        <f ca="1"/>
        <v>45859</v>
      </c>
      <c r="C66" vm="2856">
        <f ca="1"/>
        <v>172.75</v>
      </c>
      <c r="D66" vm="2857">
        <f ca="1"/>
        <v>173.38</v>
      </c>
      <c r="E66" vm="2858">
        <f ca="1"/>
        <v>171</v>
      </c>
      <c r="F66" vm="2859">
        <f ca="1"/>
        <v>171.38</v>
      </c>
      <c r="G66">
        <f ca="1"/>
        <v>-5.9741314308914863E-3</v>
      </c>
      <c r="H66">
        <f ca="1"/>
        <v>3.2063772438478354E-3</v>
      </c>
      <c r="J66" vm="2850">
        <f ca="1"/>
        <v>45856</v>
      </c>
      <c r="K66" s="13" vm="2850">
        <f ca="1"/>
        <v>45856</v>
      </c>
      <c r="L66" s="13" vm="2851">
        <f ca="1"/>
        <v>173.64</v>
      </c>
      <c r="M66" s="13" vm="2852">
        <f ca="1"/>
        <v>174.25</v>
      </c>
      <c r="N66" s="13" vm="2853">
        <f ca="1"/>
        <v>171.26</v>
      </c>
      <c r="O66" s="13" vm="2854">
        <f ca="1"/>
        <v>172.41</v>
      </c>
      <c r="P66" s="13">
        <f ca="1"/>
        <v>-3.4104046242774762E-3</v>
      </c>
      <c r="Q66" s="13">
        <f ca="1"/>
        <v>-1.6853636781421876E-3</v>
      </c>
      <c r="Y66" t="str">
        <f ca="1"/>
        <v/>
      </c>
      <c r="AA66" vm="4027">
        <f ca="1"/>
        <v>45821</v>
      </c>
      <c r="AB66" vm="4282">
        <f ca="1"/>
        <v>248.7</v>
      </c>
      <c r="AC66" vm="4027">
        <f ca="1"/>
        <v>45821</v>
      </c>
      <c r="AD66" vm="4283">
        <f ca="1"/>
        <v>115.6</v>
      </c>
      <c r="AE66" vm="4027">
        <f ca="1"/>
        <v>45821</v>
      </c>
      <c r="AF66" vm="4284">
        <f ca="1"/>
        <v>116.16</v>
      </c>
      <c r="AG66" vm="4027">
        <f ca="1"/>
        <v>45821</v>
      </c>
      <c r="AH66" vm="4285">
        <f ca="1"/>
        <v>20.14</v>
      </c>
      <c r="AI66" vm="4027">
        <f ca="1"/>
        <v>45821</v>
      </c>
      <c r="AJ66" vm="4286">
        <f ca="1"/>
        <v>170.59</v>
      </c>
      <c r="AK66" vm="4027">
        <f ca="1"/>
        <v>45821</v>
      </c>
      <c r="AL66" vm="4287">
        <f ca="1"/>
        <v>195</v>
      </c>
      <c r="AM66" vm="4027">
        <f ca="1"/>
        <v>45821</v>
      </c>
      <c r="AN66" vm="4288">
        <f ca="1"/>
        <v>225.03</v>
      </c>
      <c r="AO66" vm="4027">
        <f ca="1"/>
        <v>45821</v>
      </c>
      <c r="AP66" vm="4289">
        <f ca="1"/>
        <v>135.55000000000001</v>
      </c>
      <c r="AQ66" vm="4027">
        <f ca="1"/>
        <v>45821</v>
      </c>
      <c r="AR66" vm="4290">
        <f ca="1"/>
        <v>67.19</v>
      </c>
      <c r="AS66" vm="4027">
        <f ca="1"/>
        <v>45821</v>
      </c>
      <c r="AT66" vm="4291">
        <f ca="1"/>
        <v>673.01</v>
      </c>
      <c r="AY66">
        <f ca="1"/>
        <v>-2.8781192642636799E-2</v>
      </c>
      <c r="AZ66">
        <f ca="1"/>
        <v>-4.9922533998968191E-3</v>
      </c>
      <c r="BA66">
        <f ca="1"/>
        <v>-1.9746835443038003E-2</v>
      </c>
      <c r="BB66">
        <f ca="1"/>
        <v>-3.0332209918151134E-2</v>
      </c>
      <c r="BC66">
        <f ca="1"/>
        <v>-2.5199999999999979E-2</v>
      </c>
      <c r="BD66">
        <f ca="1"/>
        <v>-2.3339677451667817E-2</v>
      </c>
      <c r="BE66">
        <f ca="1"/>
        <v>-3.0544545924521813E-2</v>
      </c>
      <c r="BF66">
        <f ca="1"/>
        <v>-2.2146876352618621E-2</v>
      </c>
      <c r="BG66">
        <f ca="1"/>
        <v>-3.5180930499712847E-2</v>
      </c>
      <c r="BH66">
        <f ca="1"/>
        <v>-6.3403704579929665E-2</v>
      </c>
      <c r="BJ66" vm="4027">
        <f ca="1"/>
        <v>45821</v>
      </c>
      <c r="BK66">
        <f ca="1"/>
        <v>-2.377478644055106E-2</v>
      </c>
    </row>
    <row r="67" spans="2:63" x14ac:dyDescent="0.3">
      <c r="B67" vm="2860">
        <f ca="1"/>
        <v>45860</v>
      </c>
      <c r="C67" vm="2861">
        <f ca="1"/>
        <v>171.34</v>
      </c>
      <c r="D67" vm="2862">
        <f ca="1"/>
        <v>171.39</v>
      </c>
      <c r="E67" vm="2863">
        <f ca="1"/>
        <v>164.58</v>
      </c>
      <c r="F67" vm="2864">
        <f ca="1"/>
        <v>167.03</v>
      </c>
      <c r="G67">
        <f ca="1"/>
        <v>-2.5382191620959241E-2</v>
      </c>
      <c r="H67">
        <f ca="1"/>
        <v>-2.1333164104049986E-2</v>
      </c>
      <c r="J67" vm="2855">
        <f ca="1"/>
        <v>45859</v>
      </c>
      <c r="K67" s="13" vm="2855">
        <f ca="1"/>
        <v>45859</v>
      </c>
      <c r="L67" s="13" vm="2856">
        <f ca="1"/>
        <v>172.75</v>
      </c>
      <c r="M67" s="13" vm="2857">
        <f ca="1"/>
        <v>173.38</v>
      </c>
      <c r="N67" s="13" vm="2858">
        <f ca="1"/>
        <v>171</v>
      </c>
      <c r="O67" s="13" vm="2859">
        <f ca="1"/>
        <v>171.38</v>
      </c>
      <c r="P67" s="13">
        <f ca="1"/>
        <v>-5.9741314308914863E-3</v>
      </c>
      <c r="Q67" s="13">
        <f ca="1"/>
        <v>3.2063772438478354E-3</v>
      </c>
      <c r="AA67" vm="4040">
        <f ca="1"/>
        <v>45824</v>
      </c>
      <c r="AB67" vm="4292">
        <f ca="1"/>
        <v>252.1</v>
      </c>
      <c r="AC67" vm="4040">
        <f ca="1"/>
        <v>45824</v>
      </c>
      <c r="AD67" vm="4293">
        <f ca="1"/>
        <v>119.84</v>
      </c>
      <c r="AE67" vm="4040">
        <f ca="1"/>
        <v>45824</v>
      </c>
      <c r="AF67" vm="4294">
        <f ca="1"/>
        <v>126.39</v>
      </c>
      <c r="AG67" vm="4040">
        <f ca="1"/>
        <v>45824</v>
      </c>
      <c r="AH67" vm="4295">
        <f ca="1"/>
        <v>20.74</v>
      </c>
      <c r="AI67" vm="4040">
        <f ca="1"/>
        <v>45824</v>
      </c>
      <c r="AJ67" vm="4296">
        <f ca="1"/>
        <v>176.55</v>
      </c>
      <c r="AK67" vm="4040">
        <f ca="1"/>
        <v>45824</v>
      </c>
      <c r="AL67" vm="4297">
        <f ca="1"/>
        <v>199.22</v>
      </c>
      <c r="AM67" vm="4040">
        <f ca="1"/>
        <v>45824</v>
      </c>
      <c r="AN67" vm="4298">
        <f ca="1"/>
        <v>231.8</v>
      </c>
      <c r="AO67" vm="4040">
        <f ca="1"/>
        <v>45824</v>
      </c>
      <c r="AP67" vm="4299">
        <f ca="1"/>
        <v>142.04</v>
      </c>
      <c r="AQ67" vm="4040">
        <f ca="1"/>
        <v>45824</v>
      </c>
      <c r="AR67" vm="4300">
        <f ca="1"/>
        <v>70.42</v>
      </c>
      <c r="AS67" vm="4040">
        <f ca="1"/>
        <v>45824</v>
      </c>
      <c r="AT67" vm="4301">
        <f ca="1"/>
        <v>706.59</v>
      </c>
      <c r="AY67">
        <f ca="1"/>
        <v>1.36710896662646E-2</v>
      </c>
      <c r="AZ67">
        <f ca="1"/>
        <v>3.6678200692041606E-2</v>
      </c>
      <c r="BA67">
        <f ca="1"/>
        <v>8.8068181818181851E-2</v>
      </c>
      <c r="BB67">
        <f ca="1"/>
        <v>2.9791459781529188E-2</v>
      </c>
      <c r="BC67">
        <f ca="1"/>
        <v>3.4937569611348897E-2</v>
      </c>
      <c r="BD67">
        <f ca="1"/>
        <v>2.1641025641025637E-2</v>
      </c>
      <c r="BE67">
        <f ca="1"/>
        <v>3.0084877571879349E-2</v>
      </c>
      <c r="BF67">
        <f ca="1"/>
        <v>4.7879011434894723E-2</v>
      </c>
      <c r="BG67">
        <f ca="1"/>
        <v>4.8072629855633341E-2</v>
      </c>
      <c r="BH67">
        <f ca="1"/>
        <v>4.9895246727388959E-2</v>
      </c>
      <c r="BJ67" vm="4040">
        <f ca="1"/>
        <v>45824</v>
      </c>
      <c r="BK67">
        <f ca="1"/>
        <v>3.8661926965916998E-2</v>
      </c>
    </row>
    <row r="68" spans="2:63" x14ac:dyDescent="0.3">
      <c r="B68" vm="2865">
        <f ca="1"/>
        <v>45861</v>
      </c>
      <c r="C68" vm="2866">
        <f ca="1"/>
        <v>169.53</v>
      </c>
      <c r="D68" vm="2853">
        <f ca="1"/>
        <v>171.26</v>
      </c>
      <c r="E68" vm="2867">
        <f ca="1"/>
        <v>167.97</v>
      </c>
      <c r="F68" vm="2868">
        <f ca="1"/>
        <v>170.78</v>
      </c>
      <c r="G68">
        <f ca="1"/>
        <v>2.2451056696401843E-2</v>
      </c>
      <c r="H68">
        <f ca="1"/>
        <v>-1.9052439589161256E-3</v>
      </c>
      <c r="J68" vm="2860">
        <f ca="1"/>
        <v>45860</v>
      </c>
      <c r="K68" s="13" vm="2860">
        <f ca="1"/>
        <v>45860</v>
      </c>
      <c r="L68" s="13" vm="2861">
        <f ca="1"/>
        <v>171.34</v>
      </c>
      <c r="M68" s="13" vm="2862">
        <f ca="1"/>
        <v>171.39</v>
      </c>
      <c r="N68" s="13" vm="2863">
        <f ca="1"/>
        <v>164.58</v>
      </c>
      <c r="O68" s="13" vm="2864">
        <f ca="1"/>
        <v>167.03</v>
      </c>
      <c r="P68" s="13">
        <f ca="1"/>
        <v>-2.5382191620959241E-2</v>
      </c>
      <c r="Q68" s="13">
        <f ca="1"/>
        <v>-2.1333164104049986E-2</v>
      </c>
      <c r="AA68" vm="4055">
        <f ca="1"/>
        <v>45825</v>
      </c>
      <c r="AB68" vm="4302">
        <f ca="1"/>
        <v>249.37</v>
      </c>
      <c r="AC68" vm="4055">
        <f ca="1"/>
        <v>45825</v>
      </c>
      <c r="AD68" vm="4303">
        <f ca="1"/>
        <v>120.34</v>
      </c>
      <c r="AE68" vm="4055">
        <f ca="1"/>
        <v>45825</v>
      </c>
      <c r="AF68" vm="4304">
        <f ca="1"/>
        <v>127.1</v>
      </c>
      <c r="AG68" vm="4055">
        <f ca="1"/>
        <v>45825</v>
      </c>
      <c r="AH68" vm="4305">
        <f ca="1"/>
        <v>20.8</v>
      </c>
      <c r="AI68" vm="4055">
        <f ca="1"/>
        <v>45825</v>
      </c>
      <c r="AJ68" vm="2900">
        <f ca="1"/>
        <v>174.09</v>
      </c>
      <c r="AK68" vm="4055">
        <f ca="1"/>
        <v>45825</v>
      </c>
      <c r="AL68" vm="4306">
        <f ca="1"/>
        <v>197.69</v>
      </c>
      <c r="AM68" vm="4055">
        <f ca="1"/>
        <v>45825</v>
      </c>
      <c r="AN68" vm="4307">
        <f ca="1"/>
        <v>227.44</v>
      </c>
      <c r="AO68" vm="4055">
        <f ca="1"/>
        <v>45825</v>
      </c>
      <c r="AP68" vm="4308">
        <f ca="1"/>
        <v>144.72</v>
      </c>
      <c r="AQ68" vm="4055">
        <f ca="1"/>
        <v>45825</v>
      </c>
      <c r="AR68" vm="4309">
        <f ca="1"/>
        <v>69.989999999999995</v>
      </c>
      <c r="AS68" vm="4055">
        <f ca="1"/>
        <v>45825</v>
      </c>
      <c r="AT68" vm="4310">
        <f ca="1"/>
        <v>690.87</v>
      </c>
      <c r="AY68">
        <f ca="1"/>
        <v>-1.0829036096786948E-2</v>
      </c>
      <c r="AZ68">
        <f ca="1"/>
        <v>4.1722296395193589E-3</v>
      </c>
      <c r="BA68">
        <f ca="1"/>
        <v>5.6175330326765863E-3</v>
      </c>
      <c r="BB68">
        <f ca="1"/>
        <v>2.892960462873784E-3</v>
      </c>
      <c r="BC68">
        <f ca="1"/>
        <v>-1.3933729821580334E-2</v>
      </c>
      <c r="BD68">
        <f ca="1"/>
        <v>-7.6799518120670672E-3</v>
      </c>
      <c r="BE68">
        <f ca="1"/>
        <v>-1.8809318377912051E-2</v>
      </c>
      <c r="BF68">
        <f ca="1"/>
        <v>1.8867924528301935E-2</v>
      </c>
      <c r="BG68">
        <f ca="1"/>
        <v>-6.1062198239137579E-3</v>
      </c>
      <c r="BH68">
        <f ca="1"/>
        <v>-2.2247696684074253E-2</v>
      </c>
      <c r="BJ68" vm="4055">
        <f ca="1"/>
        <v>45825</v>
      </c>
      <c r="BK68">
        <f ca="1"/>
        <v>-3.8999655642697169E-3</v>
      </c>
    </row>
    <row r="69" spans="2:63" x14ac:dyDescent="0.3">
      <c r="B69" vm="2869">
        <f ca="1"/>
        <v>45862</v>
      </c>
      <c r="C69" vm="2870">
        <f ca="1"/>
        <v>172.44</v>
      </c>
      <c r="D69" vm="2871">
        <f ca="1"/>
        <v>173.83</v>
      </c>
      <c r="E69" vm="2872">
        <f ca="1"/>
        <v>171.3</v>
      </c>
      <c r="F69" vm="2873">
        <f ca="1"/>
        <v>173.74</v>
      </c>
      <c r="G69">
        <f ca="1"/>
        <v>1.7332240309169737E-2</v>
      </c>
      <c r="H69">
        <f ca="1"/>
        <v>5.5774878192251885E-3</v>
      </c>
      <c r="J69" vm="2865">
        <f ca="1"/>
        <v>45861</v>
      </c>
      <c r="K69" s="13" vm="2865">
        <f ca="1"/>
        <v>45861</v>
      </c>
      <c r="L69" s="13" vm="2866">
        <f ca="1"/>
        <v>169.53</v>
      </c>
      <c r="M69" s="13" vm="2853">
        <f ca="1"/>
        <v>171.26</v>
      </c>
      <c r="N69" s="13" vm="2867">
        <f ca="1"/>
        <v>167.97</v>
      </c>
      <c r="O69" s="13" vm="2868">
        <f ca="1"/>
        <v>170.78</v>
      </c>
      <c r="P69" s="13">
        <f ca="1"/>
        <v>2.2451056696401843E-2</v>
      </c>
      <c r="Q69" s="13">
        <f ca="1"/>
        <v>-1.9052439589161256E-3</v>
      </c>
      <c r="AA69" vm="4070">
        <f ca="1"/>
        <v>45826</v>
      </c>
      <c r="AB69" vm="4311">
        <f ca="1"/>
        <v>251.26</v>
      </c>
      <c r="AC69" vm="4070">
        <f ca="1"/>
        <v>45826</v>
      </c>
      <c r="AD69" vm="4312">
        <f ca="1"/>
        <v>121.82</v>
      </c>
      <c r="AE69" vm="4070">
        <f ca="1"/>
        <v>45826</v>
      </c>
      <c r="AF69" vm="4313">
        <f ca="1"/>
        <v>126.79</v>
      </c>
      <c r="AG69" vm="4070">
        <f ca="1"/>
        <v>45826</v>
      </c>
      <c r="AH69" vm="3876">
        <f ca="1"/>
        <v>21.49</v>
      </c>
      <c r="AI69" vm="4070">
        <f ca="1"/>
        <v>45826</v>
      </c>
      <c r="AJ69" vm="4314">
        <f ca="1"/>
        <v>172.84</v>
      </c>
      <c r="AK69" vm="4070">
        <f ca="1"/>
        <v>45826</v>
      </c>
      <c r="AL69" vm="4315">
        <f ca="1"/>
        <v>198.35</v>
      </c>
      <c r="AM69" vm="4070">
        <f ca="1"/>
        <v>45826</v>
      </c>
      <c r="AN69" vm="4316">
        <f ca="1"/>
        <v>229.65</v>
      </c>
      <c r="AO69" vm="4070">
        <f ca="1"/>
        <v>45826</v>
      </c>
      <c r="AP69" vm="4317">
        <f ca="1"/>
        <v>146.05000000000001</v>
      </c>
      <c r="AQ69" vm="4070">
        <f ca="1"/>
        <v>45826</v>
      </c>
      <c r="AR69" vm="4318">
        <f ca="1"/>
        <v>74.95</v>
      </c>
      <c r="AS69" vm="4070">
        <f ca="1"/>
        <v>45826</v>
      </c>
      <c r="AT69" vm="4319">
        <f ca="1"/>
        <v>693.24</v>
      </c>
      <c r="AY69">
        <f ca="1"/>
        <v>7.5790993303123328E-3</v>
      </c>
      <c r="AZ69">
        <f ca="1"/>
        <v>1.2298487618414407E-2</v>
      </c>
      <c r="BA69">
        <f ca="1"/>
        <v>-2.4390243902438088E-3</v>
      </c>
      <c r="BB69">
        <f ca="1"/>
        <v>3.3173076923076812E-2</v>
      </c>
      <c r="BC69">
        <f ca="1"/>
        <v>-7.1801941524498817E-3</v>
      </c>
      <c r="BD69">
        <f ca="1"/>
        <v>3.3385603723000484E-3</v>
      </c>
      <c r="BE69">
        <f ca="1"/>
        <v>9.7168483995779455E-3</v>
      </c>
      <c r="BF69">
        <f ca="1"/>
        <v>9.1901603095633812E-3</v>
      </c>
      <c r="BG69">
        <f ca="1"/>
        <v>7.0867266752393313E-2</v>
      </c>
      <c r="BH69">
        <f ca="1"/>
        <v>3.4304572495549154E-3</v>
      </c>
      <c r="BJ69" vm="4070">
        <f ca="1"/>
        <v>45826</v>
      </c>
      <c r="BK69">
        <f ca="1"/>
        <v>1.0321391023788824E-2</v>
      </c>
    </row>
    <row r="70" spans="2:63" x14ac:dyDescent="0.3">
      <c r="B70" vm="2874">
        <f ca="1"/>
        <v>45863</v>
      </c>
      <c r="C70" vm="2875">
        <f ca="1"/>
        <v>173.61</v>
      </c>
      <c r="D70" vm="2876">
        <f ca="1"/>
        <v>174.72</v>
      </c>
      <c r="E70" vm="2877">
        <f ca="1"/>
        <v>172.96</v>
      </c>
      <c r="F70" vm="2878">
        <f ca="1"/>
        <v>173.5</v>
      </c>
      <c r="G70">
        <f ca="1"/>
        <v>-1.3813744675953096E-3</v>
      </c>
      <c r="H70">
        <f ca="1"/>
        <v>-5.8833476077554906E-3</v>
      </c>
      <c r="J70" vm="2869">
        <f ca="1"/>
        <v>45862</v>
      </c>
      <c r="K70" s="13" vm="2869">
        <f ca="1"/>
        <v>45862</v>
      </c>
      <c r="L70" s="13" vm="2870">
        <f ca="1"/>
        <v>172.44</v>
      </c>
      <c r="M70" s="13" vm="2871">
        <f ca="1"/>
        <v>173.83</v>
      </c>
      <c r="N70" s="13" vm="2872">
        <f ca="1"/>
        <v>171.3</v>
      </c>
      <c r="O70" s="13" vm="2873">
        <f ca="1"/>
        <v>173.74</v>
      </c>
      <c r="P70" s="13">
        <f ca="1"/>
        <v>1.7332240309169737E-2</v>
      </c>
      <c r="Q70" s="13">
        <f ca="1"/>
        <v>5.5774878192251885E-3</v>
      </c>
      <c r="AA70" vm="4084">
        <f ca="1"/>
        <v>45828</v>
      </c>
      <c r="AB70" vm="4320">
        <f ca="1"/>
        <v>249.99</v>
      </c>
      <c r="AC70" vm="4084">
        <f ca="1"/>
        <v>45828</v>
      </c>
      <c r="AD70" vm="4321">
        <f ca="1"/>
        <v>123.6</v>
      </c>
      <c r="AE70" vm="4084">
        <f ca="1"/>
        <v>45828</v>
      </c>
      <c r="AF70" vm="4322">
        <f ca="1"/>
        <v>128.24</v>
      </c>
      <c r="AG70" vm="4084">
        <f ca="1"/>
        <v>45828</v>
      </c>
      <c r="AH70" vm="4323">
        <f ca="1"/>
        <v>21.08</v>
      </c>
      <c r="AI70" vm="4084">
        <f ca="1"/>
        <v>45828</v>
      </c>
      <c r="AJ70" vm="4324">
        <f ca="1"/>
        <v>169.46</v>
      </c>
      <c r="AK70" vm="4084">
        <f ca="1"/>
        <v>45828</v>
      </c>
      <c r="AL70" vm="4325">
        <f ca="1"/>
        <v>198.2</v>
      </c>
      <c r="AM70" vm="4084">
        <f ca="1"/>
        <v>45828</v>
      </c>
      <c r="AN70" vm="4326">
        <f ca="1"/>
        <v>228.35</v>
      </c>
      <c r="AO70" vm="4084">
        <f ca="1"/>
        <v>45828</v>
      </c>
      <c r="AP70" vm="4327">
        <f ca="1"/>
        <v>145.04</v>
      </c>
      <c r="AQ70" vm="4084">
        <f ca="1"/>
        <v>45828</v>
      </c>
      <c r="AR70" vm="4328">
        <f ca="1"/>
        <v>73.510000000000005</v>
      </c>
      <c r="AS70" vm="4084">
        <f ca="1"/>
        <v>45828</v>
      </c>
      <c r="AT70" vm="4329">
        <f ca="1"/>
        <v>685.9</v>
      </c>
      <c r="AY70">
        <f ca="1"/>
        <v>-5.0545251930270707E-3</v>
      </c>
      <c r="AZ70">
        <f ca="1"/>
        <v>1.4611722213101306E-2</v>
      </c>
      <c r="BA70">
        <f ca="1"/>
        <v>1.143623314141496E-2</v>
      </c>
      <c r="BB70">
        <f ca="1"/>
        <v>-1.9078641228478369E-2</v>
      </c>
      <c r="BC70">
        <f ca="1"/>
        <v>-1.955565841240451E-2</v>
      </c>
      <c r="BD70">
        <f ca="1"/>
        <v>-7.5623897151502739E-4</v>
      </c>
      <c r="BE70">
        <f ca="1"/>
        <v>-5.6607881558894462E-3</v>
      </c>
      <c r="BF70">
        <f ca="1"/>
        <v>-6.9154399178364889E-3</v>
      </c>
      <c r="BG70">
        <f ca="1"/>
        <v>-1.9212808539025985E-2</v>
      </c>
      <c r="BH70">
        <f ca="1"/>
        <v>-1.0587963764352939E-2</v>
      </c>
      <c r="BJ70" vm="4084">
        <f ca="1"/>
        <v>45828</v>
      </c>
      <c r="BK70">
        <f ca="1"/>
        <v>-3.1858818848457576E-3</v>
      </c>
    </row>
    <row r="71" spans="2:63" x14ac:dyDescent="0.3">
      <c r="B71" vm="2879">
        <f ca="1"/>
        <v>45866</v>
      </c>
      <c r="C71" vm="2880">
        <f ca="1"/>
        <v>174.02</v>
      </c>
      <c r="D71" vm="2881">
        <f ca="1"/>
        <v>177</v>
      </c>
      <c r="E71" vm="2882">
        <f ca="1"/>
        <v>173.97</v>
      </c>
      <c r="F71" vm="2883">
        <f ca="1"/>
        <v>176.75</v>
      </c>
      <c r="G71">
        <f ca="1"/>
        <v>1.8731988472622477E-2</v>
      </c>
      <c r="H71">
        <f ca="1"/>
        <v>1.6996342135125565E-2</v>
      </c>
      <c r="J71" vm="2874">
        <f ca="1"/>
        <v>45863</v>
      </c>
      <c r="K71" s="13" vm="2874">
        <f ca="1"/>
        <v>45863</v>
      </c>
      <c r="L71" s="13" vm="2875">
        <f ca="1"/>
        <v>173.61</v>
      </c>
      <c r="M71" s="13" vm="2876">
        <f ca="1"/>
        <v>174.72</v>
      </c>
      <c r="N71" s="13" vm="2877">
        <f ca="1"/>
        <v>172.96</v>
      </c>
      <c r="O71" s="13" vm="2878">
        <f ca="1"/>
        <v>173.5</v>
      </c>
      <c r="P71" s="13">
        <f ca="1"/>
        <v>-1.3813744675953096E-3</v>
      </c>
      <c r="Q71" s="13">
        <f ca="1"/>
        <v>-5.8833476077554906E-3</v>
      </c>
      <c r="AA71" vm="2759">
        <f ca="1"/>
        <v>45831</v>
      </c>
      <c r="AB71" vm="4330">
        <f ca="1"/>
        <v>253.77</v>
      </c>
      <c r="AC71" vm="2759">
        <f ca="1"/>
        <v>45831</v>
      </c>
      <c r="AD71" vm="4331">
        <f ca="1"/>
        <v>122.08</v>
      </c>
      <c r="AE71" vm="2759">
        <f ca="1"/>
        <v>45831</v>
      </c>
      <c r="AF71" vm="4332">
        <f ca="1"/>
        <v>129.58000000000001</v>
      </c>
      <c r="AG71" vm="2759">
        <f ca="1"/>
        <v>45831</v>
      </c>
      <c r="AH71" vm="4333">
        <f ca="1"/>
        <v>21.19</v>
      </c>
      <c r="AI71" vm="2759">
        <f ca="1"/>
        <v>45831</v>
      </c>
      <c r="AJ71" vm="4334">
        <f ca="1"/>
        <v>171.96</v>
      </c>
      <c r="AK71" vm="2759">
        <f ca="1"/>
        <v>45831</v>
      </c>
      <c r="AL71" vm="4335">
        <f ca="1"/>
        <v>201.39</v>
      </c>
      <c r="AM71" vm="2759">
        <f ca="1"/>
        <v>45831</v>
      </c>
      <c r="AN71" vm="4336">
        <f ca="1"/>
        <v>230.98</v>
      </c>
      <c r="AO71" vm="2759">
        <f ca="1"/>
        <v>45831</v>
      </c>
      <c r="AP71" vm="4337">
        <f ca="1"/>
        <v>149.33000000000001</v>
      </c>
      <c r="AQ71" vm="2759">
        <f ca="1"/>
        <v>45831</v>
      </c>
      <c r="AR71" vm="4338">
        <f ca="1"/>
        <v>70.78</v>
      </c>
      <c r="AS71" vm="2759">
        <f ca="1"/>
        <v>45831</v>
      </c>
      <c r="AT71" vm="4339">
        <f ca="1"/>
        <v>692.62</v>
      </c>
      <c r="AY71">
        <f ca="1"/>
        <v>1.5120604824192972E-2</v>
      </c>
      <c r="AZ71">
        <f ca="1"/>
        <v>-1.2297734627831684E-2</v>
      </c>
      <c r="BA71">
        <f ca="1"/>
        <v>1.0449157829070519E-2</v>
      </c>
      <c r="BB71">
        <f ca="1"/>
        <v>5.2182163187857204E-3</v>
      </c>
      <c r="BC71">
        <f ca="1"/>
        <v>1.4752744010385932E-2</v>
      </c>
      <c r="BD71">
        <f ca="1"/>
        <v>1.6094853683148325E-2</v>
      </c>
      <c r="BE71">
        <f ca="1"/>
        <v>1.151740748850447E-2</v>
      </c>
      <c r="BF71">
        <f ca="1"/>
        <v>2.9578047435190435E-2</v>
      </c>
      <c r="BG71">
        <f ca="1"/>
        <v>-3.7137804380356465E-2</v>
      </c>
      <c r="BH71">
        <f ca="1"/>
        <v>9.797346551975547E-3</v>
      </c>
      <c r="BJ71" vm="2759">
        <f ca="1"/>
        <v>45831</v>
      </c>
      <c r="BK71">
        <f ca="1"/>
        <v>7.0856877093161755E-3</v>
      </c>
    </row>
    <row r="72" spans="2:63" x14ac:dyDescent="0.3">
      <c r="B72" vm="2884">
        <f ca="1"/>
        <v>45867</v>
      </c>
      <c r="C72" vm="2885">
        <f ca="1"/>
        <v>177.96</v>
      </c>
      <c r="D72" vm="2886">
        <f ca="1"/>
        <v>179.38</v>
      </c>
      <c r="E72" vm="2887">
        <f ca="1"/>
        <v>175.02</v>
      </c>
      <c r="F72" vm="2888">
        <f ca="1"/>
        <v>175.51</v>
      </c>
      <c r="G72">
        <f ca="1"/>
        <v>-7.0155586987270674E-3</v>
      </c>
      <c r="H72">
        <f ca="1"/>
        <v>4.3150085075319049E-3</v>
      </c>
      <c r="J72" vm="2879">
        <f ca="1"/>
        <v>45866</v>
      </c>
      <c r="K72" s="13" vm="2879">
        <f ca="1"/>
        <v>45866</v>
      </c>
      <c r="L72" s="13" vm="2880">
        <f ca="1"/>
        <v>174.02</v>
      </c>
      <c r="M72" s="13" vm="2881">
        <f ca="1"/>
        <v>177</v>
      </c>
      <c r="N72" s="13" vm="2882">
        <f ca="1"/>
        <v>173.97</v>
      </c>
      <c r="O72" s="13" vm="2883">
        <f ca="1"/>
        <v>176.75</v>
      </c>
      <c r="P72" s="13">
        <f ca="1"/>
        <v>1.8731988472622477E-2</v>
      </c>
      <c r="Q72" s="13">
        <f ca="1"/>
        <v>1.6996342135125565E-2</v>
      </c>
      <c r="AA72" vm="2765">
        <f ca="1"/>
        <v>45832</v>
      </c>
      <c r="AB72" vm="4340">
        <f ca="1"/>
        <v>263.77</v>
      </c>
      <c r="AC72" vm="2765">
        <f ca="1"/>
        <v>45832</v>
      </c>
      <c r="AD72" vm="4341">
        <f ca="1"/>
        <v>127.91</v>
      </c>
      <c r="AE72" vm="2765">
        <f ca="1"/>
        <v>45832</v>
      </c>
      <c r="AF72" vm="4342">
        <f ca="1"/>
        <v>138.43</v>
      </c>
      <c r="AG72" vm="2765">
        <f ca="1"/>
        <v>45832</v>
      </c>
      <c r="AH72" vm="4343">
        <f ca="1"/>
        <v>22.55</v>
      </c>
      <c r="AI72" vm="2765">
        <f ca="1"/>
        <v>45832</v>
      </c>
      <c r="AJ72" vm="3153">
        <f ca="1"/>
        <v>180.18</v>
      </c>
      <c r="AK72" vm="2765">
        <f ca="1"/>
        <v>45832</v>
      </c>
      <c r="AL72" vm="4344">
        <f ca="1"/>
        <v>205.81</v>
      </c>
      <c r="AM72" vm="2765">
        <f ca="1"/>
        <v>45832</v>
      </c>
      <c r="AN72" vm="4345">
        <f ca="1"/>
        <v>234.98</v>
      </c>
      <c r="AO72" vm="2765">
        <f ca="1"/>
        <v>45832</v>
      </c>
      <c r="AP72" vm="4346">
        <f ca="1"/>
        <v>156.41</v>
      </c>
      <c r="AQ72" vm="2765">
        <f ca="1"/>
        <v>45832</v>
      </c>
      <c r="AR72" vm="4347">
        <f ca="1"/>
        <v>75.209999999999994</v>
      </c>
      <c r="AS72" vm="2765">
        <f ca="1"/>
        <v>45832</v>
      </c>
      <c r="AT72" vm="4348">
        <f ca="1"/>
        <v>716.58</v>
      </c>
      <c r="AY72">
        <f ca="1"/>
        <v>3.9405761122275965E-2</v>
      </c>
      <c r="AZ72">
        <f ca="1"/>
        <v>4.7755570117955427E-2</v>
      </c>
      <c r="BA72">
        <f ca="1"/>
        <v>6.8297576786541081E-2</v>
      </c>
      <c r="BB72">
        <f ca="1"/>
        <v>6.4181217555450656E-2</v>
      </c>
      <c r="BC72">
        <f ca="1"/>
        <v>4.7801814375436139E-2</v>
      </c>
      <c r="BD72">
        <f ca="1"/>
        <v>2.1947465117433916E-2</v>
      </c>
      <c r="BE72">
        <f ca="1"/>
        <v>1.7317516668109795E-2</v>
      </c>
      <c r="BF72">
        <f ca="1"/>
        <v>4.7411772584209359E-2</v>
      </c>
      <c r="BG72">
        <f ca="1"/>
        <v>6.258830178016378E-2</v>
      </c>
      <c r="BH72">
        <f ca="1"/>
        <v>3.4593283474343851E-2</v>
      </c>
      <c r="BJ72" vm="2765">
        <f ca="1"/>
        <v>45832</v>
      </c>
      <c r="BK72">
        <f ca="1"/>
        <v>4.7177143870378774E-2</v>
      </c>
    </row>
    <row r="73" spans="2:63" x14ac:dyDescent="0.3">
      <c r="B73" vm="2889">
        <f ca="1"/>
        <v>45868</v>
      </c>
      <c r="C73" vm="2890">
        <f ca="1"/>
        <v>176.51</v>
      </c>
      <c r="D73" vm="2891">
        <f ca="1"/>
        <v>179.89</v>
      </c>
      <c r="E73" vm="2892">
        <f ca="1"/>
        <v>176.04</v>
      </c>
      <c r="F73" vm="2893">
        <f ca="1"/>
        <v>179.27</v>
      </c>
      <c r="G73">
        <f ca="1"/>
        <v>2.1423280724745138E-2</v>
      </c>
      <c r="H73">
        <f ca="1"/>
        <v>1.1627805437875264E-2</v>
      </c>
      <c r="J73" vm="2884">
        <f ca="1"/>
        <v>45867</v>
      </c>
      <c r="K73" s="13" vm="2884">
        <f ca="1"/>
        <v>45867</v>
      </c>
      <c r="L73" s="13" vm="2885">
        <f ca="1"/>
        <v>177.96</v>
      </c>
      <c r="M73" s="13" vm="2886">
        <f ca="1"/>
        <v>179.38</v>
      </c>
      <c r="N73" s="13" vm="2887">
        <f ca="1"/>
        <v>175.02</v>
      </c>
      <c r="O73" s="13" vm="2888">
        <f ca="1"/>
        <v>175.51</v>
      </c>
      <c r="P73" s="13">
        <f ca="1"/>
        <v>-7.0155586987270674E-3</v>
      </c>
      <c r="Q73" s="13">
        <f ca="1"/>
        <v>4.3150085075319049E-3</v>
      </c>
      <c r="AA73" vm="2770">
        <f ca="1"/>
        <v>45833</v>
      </c>
      <c r="AB73" vm="4349">
        <f ca="1"/>
        <v>264.64999999999998</v>
      </c>
      <c r="AC73" vm="2770">
        <f ca="1"/>
        <v>45833</v>
      </c>
      <c r="AD73" vm="4350">
        <f ca="1"/>
        <v>127.25</v>
      </c>
      <c r="AE73" vm="2770">
        <f ca="1"/>
        <v>45833</v>
      </c>
      <c r="AF73" vm="4351">
        <f ca="1"/>
        <v>143.4</v>
      </c>
      <c r="AG73" vm="2770">
        <f ca="1"/>
        <v>45833</v>
      </c>
      <c r="AH73" vm="4352">
        <f ca="1"/>
        <v>22.2</v>
      </c>
      <c r="AI73" vm="2770">
        <f ca="1"/>
        <v>45833</v>
      </c>
      <c r="AJ73" vm="4353">
        <f ca="1"/>
        <v>183.07</v>
      </c>
      <c r="AK73" vm="2770">
        <f ca="1"/>
        <v>45833</v>
      </c>
      <c r="AL73" vm="4354">
        <f ca="1"/>
        <v>205.38</v>
      </c>
      <c r="AM73" vm="2770">
        <f ca="1"/>
        <v>45833</v>
      </c>
      <c r="AN73" vm="4355">
        <f ca="1"/>
        <v>234.68</v>
      </c>
      <c r="AO73" vm="2770">
        <f ca="1"/>
        <v>45833</v>
      </c>
      <c r="AP73" vm="4356">
        <f ca="1"/>
        <v>157.31</v>
      </c>
      <c r="AQ73" vm="2770">
        <f ca="1"/>
        <v>45833</v>
      </c>
      <c r="AR73" vm="4357">
        <f ca="1"/>
        <v>75.930000000000007</v>
      </c>
      <c r="AS73" vm="2770">
        <f ca="1"/>
        <v>45833</v>
      </c>
      <c r="AT73" vm="4358">
        <f ca="1"/>
        <v>722.82</v>
      </c>
      <c r="AY73">
        <f ca="1"/>
        <v>3.3362399059786766E-3</v>
      </c>
      <c r="AZ73">
        <f ca="1"/>
        <v>-5.1598780392463186E-3</v>
      </c>
      <c r="BA73">
        <f ca="1"/>
        <v>3.5902622263960113E-2</v>
      </c>
      <c r="BB73">
        <f ca="1"/>
        <v>-1.552106430155217E-2</v>
      </c>
      <c r="BC73">
        <f ca="1"/>
        <v>1.6039516039515964E-2</v>
      </c>
      <c r="BD73">
        <f ca="1"/>
        <v>-2.0893056702784452E-3</v>
      </c>
      <c r="BE73">
        <f ca="1"/>
        <v>-1.2767044003744274E-3</v>
      </c>
      <c r="BF73">
        <f ca="1"/>
        <v>5.7541077936193704E-3</v>
      </c>
      <c r="BG73">
        <f ca="1"/>
        <v>9.5731950538493968E-3</v>
      </c>
      <c r="BH73">
        <f ca="1"/>
        <v>8.7080298082558936E-3</v>
      </c>
      <c r="BJ73" vm="2770">
        <f ca="1"/>
        <v>45833</v>
      </c>
      <c r="BK73">
        <f ca="1"/>
        <v>6.0453658530561149E-3</v>
      </c>
    </row>
    <row r="74" spans="2:63" x14ac:dyDescent="0.3">
      <c r="B74" vm="2894">
        <f ca="1"/>
        <v>45869</v>
      </c>
      <c r="C74" vm="2895">
        <f ca="1"/>
        <v>182.9</v>
      </c>
      <c r="D74" vm="2896">
        <f ca="1"/>
        <v>183.3</v>
      </c>
      <c r="E74" vm="2897">
        <f ca="1"/>
        <v>175.93</v>
      </c>
      <c r="F74" vm="2898">
        <f ca="1"/>
        <v>177.87</v>
      </c>
      <c r="G74">
        <f ca="1"/>
        <v>-7.8094494338149471E-3</v>
      </c>
      <c r="H74">
        <f ca="1"/>
        <v>-3.7296662584544567E-2</v>
      </c>
      <c r="J74" vm="2889">
        <f ca="1"/>
        <v>45868</v>
      </c>
      <c r="K74" s="13" vm="2889">
        <f ca="1"/>
        <v>45868</v>
      </c>
      <c r="L74" s="13" vm="2890">
        <f ca="1"/>
        <v>176.51</v>
      </c>
      <c r="M74" s="13" vm="2891">
        <f ca="1"/>
        <v>179.89</v>
      </c>
      <c r="N74" s="13" vm="2892">
        <f ca="1"/>
        <v>176.04</v>
      </c>
      <c r="O74" s="13" vm="2893">
        <f ca="1"/>
        <v>179.27</v>
      </c>
      <c r="P74" s="13">
        <f ca="1"/>
        <v>2.1423280724745138E-2</v>
      </c>
      <c r="Q74" s="13">
        <f ca="1"/>
        <v>1.1627805437875264E-2</v>
      </c>
      <c r="AA74" vm="2775">
        <f ca="1"/>
        <v>45834</v>
      </c>
      <c r="AB74" vm="4359">
        <f ca="1"/>
        <v>270.17</v>
      </c>
      <c r="AC74" vm="2775">
        <f ca="1"/>
        <v>45834</v>
      </c>
      <c r="AD74" vm="4360">
        <f ca="1"/>
        <v>126</v>
      </c>
      <c r="AE74" vm="2775">
        <f ca="1"/>
        <v>45834</v>
      </c>
      <c r="AF74" vm="4361">
        <f ca="1"/>
        <v>143.68</v>
      </c>
      <c r="AG74" vm="2775">
        <f ca="1"/>
        <v>45834</v>
      </c>
      <c r="AH74" vm="4362">
        <f ca="1"/>
        <v>22.5</v>
      </c>
      <c r="AI74" vm="2775">
        <f ca="1"/>
        <v>45834</v>
      </c>
      <c r="AJ74" vm="4363">
        <f ca="1"/>
        <v>183.52</v>
      </c>
      <c r="AK74" vm="2775">
        <f ca="1"/>
        <v>45834</v>
      </c>
      <c r="AL74" vm="4364">
        <f ca="1"/>
        <v>206.31</v>
      </c>
      <c r="AM74" vm="2775">
        <f ca="1"/>
        <v>45834</v>
      </c>
      <c r="AN74" vm="4365">
        <f ca="1"/>
        <v>237.3</v>
      </c>
      <c r="AO74" vm="2775">
        <f ca="1"/>
        <v>45834</v>
      </c>
      <c r="AP74" vm="4366">
        <f ca="1"/>
        <v>158.15</v>
      </c>
      <c r="AQ74" vm="2775">
        <f ca="1"/>
        <v>45834</v>
      </c>
      <c r="AR74" vm="4367">
        <f ca="1"/>
        <v>79.97</v>
      </c>
      <c r="AS74" vm="2775">
        <f ca="1"/>
        <v>45834</v>
      </c>
      <c r="AT74" vm="4368">
        <f ca="1"/>
        <v>735.17</v>
      </c>
      <c r="AY74">
        <f ca="1"/>
        <v>2.0857736633289398E-2</v>
      </c>
      <c r="AZ74">
        <f ca="1"/>
        <v>-9.823182711198428E-3</v>
      </c>
      <c r="BA74">
        <f ca="1"/>
        <v>1.9525801952580274E-3</v>
      </c>
      <c r="BB74">
        <f ca="1"/>
        <v>1.3513513513513545E-2</v>
      </c>
      <c r="BC74">
        <f ca="1"/>
        <v>2.4580761457366966E-3</v>
      </c>
      <c r="BD74">
        <f ca="1"/>
        <v>4.5281916447560949E-3</v>
      </c>
      <c r="BE74">
        <f ca="1"/>
        <v>1.1164138401227222E-2</v>
      </c>
      <c r="BF74">
        <f ca="1"/>
        <v>5.3397749666264285E-3</v>
      </c>
      <c r="BG74">
        <f ca="1"/>
        <v>5.320690109311197E-2</v>
      </c>
      <c r="BH74">
        <f ca="1"/>
        <v>1.7085858166625036E-2</v>
      </c>
      <c r="BJ74" vm="2775">
        <f ca="1"/>
        <v>45834</v>
      </c>
      <c r="BK74">
        <f ca="1"/>
        <v>8.5958944045275952E-3</v>
      </c>
    </row>
    <row r="75" spans="2:63" x14ac:dyDescent="0.3">
      <c r="B75" vm="2899">
        <f ca="1"/>
        <v>45870</v>
      </c>
      <c r="C75" vm="2900">
        <f ca="1"/>
        <v>174.09</v>
      </c>
      <c r="D75" vm="2901">
        <f ca="1"/>
        <v>176.54</v>
      </c>
      <c r="E75" vm="2902">
        <f ca="1"/>
        <v>170.89</v>
      </c>
      <c r="F75" vm="2903">
        <f ca="1"/>
        <v>173.72</v>
      </c>
      <c r="G75">
        <f ca="1"/>
        <v>-2.3331646708270117E-2</v>
      </c>
      <c r="H75">
        <f ca="1"/>
        <v>-1.955649656094792E-2</v>
      </c>
      <c r="J75" vm="2894">
        <f ca="1"/>
        <v>45869</v>
      </c>
      <c r="K75" s="13" vm="2894">
        <f ca="1"/>
        <v>45869</v>
      </c>
      <c r="L75" s="13" vm="2895">
        <f ca="1"/>
        <v>182.9</v>
      </c>
      <c r="M75" s="13" vm="2896">
        <f ca="1"/>
        <v>183.3</v>
      </c>
      <c r="N75" s="13" vm="2897">
        <f ca="1"/>
        <v>175.93</v>
      </c>
      <c r="O75" s="13" vm="2898">
        <f ca="1"/>
        <v>177.87</v>
      </c>
      <c r="P75" s="13">
        <f ca="1"/>
        <v>-7.8094494338149471E-3</v>
      </c>
      <c r="Q75" s="13">
        <f ca="1"/>
        <v>-3.7296662584544567E-2</v>
      </c>
      <c r="AA75" vm="2780">
        <f ca="1"/>
        <v>45835</v>
      </c>
      <c r="AB75" vm="4369">
        <f ca="1"/>
        <v>269.35000000000002</v>
      </c>
      <c r="AC75" vm="2780">
        <f ca="1"/>
        <v>45835</v>
      </c>
      <c r="AD75" vm="4370">
        <f ca="1"/>
        <v>124.76</v>
      </c>
      <c r="AE75" vm="2780">
        <f ca="1"/>
        <v>45835</v>
      </c>
      <c r="AF75" vm="4371">
        <f ca="1"/>
        <v>143.81</v>
      </c>
      <c r="AG75" vm="2780">
        <f ca="1"/>
        <v>45835</v>
      </c>
      <c r="AH75" vm="4372">
        <f ca="1"/>
        <v>22.69</v>
      </c>
      <c r="AI75" vm="2780">
        <f ca="1"/>
        <v>45835</v>
      </c>
      <c r="AJ75" vm="4373">
        <f ca="1"/>
        <v>183.21</v>
      </c>
      <c r="AK75" vm="2780">
        <f ca="1"/>
        <v>45835</v>
      </c>
      <c r="AL75" vm="4374">
        <f ca="1"/>
        <v>207.08</v>
      </c>
      <c r="AM75" vm="2780">
        <f ca="1"/>
        <v>45835</v>
      </c>
      <c r="AN75" vm="4375">
        <f ca="1"/>
        <v>236.96</v>
      </c>
      <c r="AO75" vm="2780">
        <f ca="1"/>
        <v>45835</v>
      </c>
      <c r="AP75" vm="4376">
        <f ca="1"/>
        <v>165.46</v>
      </c>
      <c r="AQ75" vm="2780">
        <f ca="1"/>
        <v>45835</v>
      </c>
      <c r="AR75" vm="4377">
        <f ca="1"/>
        <v>77.16</v>
      </c>
      <c r="AS75" vm="2780">
        <f ca="1"/>
        <v>45835</v>
      </c>
      <c r="AT75" vm="4378">
        <f ca="1"/>
        <v>736.03</v>
      </c>
      <c r="AY75">
        <f ca="1"/>
        <v>-3.0351260317577566E-3</v>
      </c>
      <c r="AZ75">
        <f ca="1"/>
        <v>-9.8412698412698001E-3</v>
      </c>
      <c r="BA75">
        <f ca="1"/>
        <v>9.0478841870820885E-4</v>
      </c>
      <c r="BB75">
        <f ca="1"/>
        <v>8.4444444444445009E-3</v>
      </c>
      <c r="BC75">
        <f ca="1"/>
        <v>-1.6891891891892014E-3</v>
      </c>
      <c r="BD75">
        <f ca="1"/>
        <v>3.7322475885803413E-3</v>
      </c>
      <c r="BE75">
        <f ca="1"/>
        <v>-1.432785503581978E-3</v>
      </c>
      <c r="BF75">
        <f ca="1"/>
        <v>4.6221941195067985E-2</v>
      </c>
      <c r="BG75">
        <f ca="1"/>
        <v>-3.5138176816306141E-2</v>
      </c>
      <c r="BH75">
        <f ca="1"/>
        <v>1.1697974618115725E-3</v>
      </c>
      <c r="BJ75" vm="2780">
        <f ca="1"/>
        <v>45835</v>
      </c>
      <c r="BK75">
        <f ca="1"/>
        <v>-5.6424324720019171E-4</v>
      </c>
    </row>
    <row r="76" spans="2:63" x14ac:dyDescent="0.3">
      <c r="B76" vm="2904">
        <f ca="1"/>
        <v>45873</v>
      </c>
      <c r="C76" vm="2905">
        <f ca="1"/>
        <v>175.16</v>
      </c>
      <c r="D76" vm="2906">
        <f ca="1"/>
        <v>180.2</v>
      </c>
      <c r="E76" vm="2907">
        <f ca="1"/>
        <v>174.52</v>
      </c>
      <c r="F76" vm="2908">
        <f ca="1"/>
        <v>180</v>
      </c>
      <c r="G76">
        <f ca="1"/>
        <v>3.6150126640571038E-2</v>
      </c>
      <c r="H76">
        <f ca="1"/>
        <v>2.2117061977955082E-2</v>
      </c>
      <c r="J76" vm="2899">
        <f ca="1"/>
        <v>45870</v>
      </c>
      <c r="K76" s="13" vm="2899">
        <f ca="1"/>
        <v>45870</v>
      </c>
      <c r="L76" s="13" vm="2900">
        <f ca="1"/>
        <v>174.09</v>
      </c>
      <c r="M76" s="13" vm="2901">
        <f ca="1"/>
        <v>176.54</v>
      </c>
      <c r="N76" s="13" vm="2902">
        <f ca="1"/>
        <v>170.89</v>
      </c>
      <c r="O76" s="13" vm="2903">
        <f ca="1"/>
        <v>173.72</v>
      </c>
      <c r="P76" s="13">
        <f ca="1"/>
        <v>-2.3331646708270117E-2</v>
      </c>
      <c r="Q76" s="13">
        <f ca="1"/>
        <v>-1.955649656094792E-2</v>
      </c>
      <c r="AA76" vm="2785">
        <f ca="1"/>
        <v>45838</v>
      </c>
      <c r="AB76" vm="4379">
        <f ca="1"/>
        <v>275.64999999999998</v>
      </c>
      <c r="AC76" vm="2785">
        <f ca="1"/>
        <v>45838</v>
      </c>
      <c r="AD76" vm="4380">
        <f ca="1"/>
        <v>123.25</v>
      </c>
      <c r="AE76" vm="2785">
        <f ca="1"/>
        <v>45838</v>
      </c>
      <c r="AF76" vm="4381">
        <f ca="1"/>
        <v>141.9</v>
      </c>
      <c r="AG76" vm="2785">
        <f ca="1"/>
        <v>45838</v>
      </c>
      <c r="AH76" vm="4382">
        <f ca="1"/>
        <v>22.4</v>
      </c>
      <c r="AI76" vm="2785">
        <f ca="1"/>
        <v>45838</v>
      </c>
      <c r="AJ76" vm="4353">
        <f ca="1"/>
        <v>183.07</v>
      </c>
      <c r="AK76" vm="2785">
        <f ca="1"/>
        <v>45838</v>
      </c>
      <c r="AL76" vm="4383">
        <f ca="1"/>
        <v>207.62</v>
      </c>
      <c r="AM76" vm="2785">
        <f ca="1"/>
        <v>45838</v>
      </c>
      <c r="AN76" vm="4384">
        <f ca="1"/>
        <v>238.02</v>
      </c>
      <c r="AO76" vm="2785">
        <f ca="1"/>
        <v>45838</v>
      </c>
      <c r="AP76" vm="4209">
        <f ca="1"/>
        <v>161.74</v>
      </c>
      <c r="AQ76" vm="2785">
        <f ca="1"/>
        <v>45838</v>
      </c>
      <c r="AR76" vm="4385">
        <f ca="1"/>
        <v>77.400000000000006</v>
      </c>
      <c r="AS76" vm="2785">
        <f ca="1"/>
        <v>45838</v>
      </c>
      <c r="AT76" vm="4386">
        <f ca="1"/>
        <v>731.38</v>
      </c>
      <c r="AY76">
        <f ca="1"/>
        <v>2.3389641730090789E-2</v>
      </c>
      <c r="AZ76">
        <f ca="1"/>
        <v>-1.2103238217377405E-2</v>
      </c>
      <c r="BA76">
        <f ca="1"/>
        <v>-1.32814129754537E-2</v>
      </c>
      <c r="BB76">
        <f ca="1"/>
        <v>-1.278096077567222E-2</v>
      </c>
      <c r="BC76">
        <f ca="1"/>
        <v>-7.6415042847014229E-4</v>
      </c>
      <c r="BD76">
        <f ca="1"/>
        <v>2.6076878501062007E-3</v>
      </c>
      <c r="BE76">
        <f ca="1"/>
        <v>4.4733288318703672E-3</v>
      </c>
      <c r="BF76">
        <f ca="1"/>
        <v>-2.2482775293122197E-2</v>
      </c>
      <c r="BG76">
        <f ca="1"/>
        <v>3.1104199066875208E-3</v>
      </c>
      <c r="BH76">
        <f ca="1"/>
        <v>-6.3176772685895645E-3</v>
      </c>
      <c r="BJ76" vm="2785">
        <f ca="1"/>
        <v>45838</v>
      </c>
      <c r="BK76">
        <f ca="1"/>
        <v>-1.3174466819636816E-3</v>
      </c>
    </row>
    <row r="77" spans="2:63" x14ac:dyDescent="0.3">
      <c r="B77" vm="2909">
        <f ca="1"/>
        <v>45874</v>
      </c>
      <c r="C77" vm="2910">
        <f ca="1"/>
        <v>179.62</v>
      </c>
      <c r="D77" vm="2911">
        <f ca="1"/>
        <v>180.26</v>
      </c>
      <c r="E77" vm="2912">
        <f ca="1"/>
        <v>175.9</v>
      </c>
      <c r="F77" vm="2913">
        <f ca="1"/>
        <v>178.26</v>
      </c>
      <c r="G77">
        <f ca="1"/>
        <v>-9.6666666666667175E-3</v>
      </c>
      <c r="H77">
        <f ca="1"/>
        <v>-2.5239420575922556E-3</v>
      </c>
      <c r="J77" vm="2904">
        <f ca="1"/>
        <v>45873</v>
      </c>
      <c r="K77" s="13" vm="2904">
        <f ca="1"/>
        <v>45873</v>
      </c>
      <c r="L77" s="13" vm="2905">
        <f ca="1"/>
        <v>175.16</v>
      </c>
      <c r="M77" s="13" vm="2906">
        <f ca="1"/>
        <v>180.2</v>
      </c>
      <c r="N77" s="13" vm="2907">
        <f ca="1"/>
        <v>174.52</v>
      </c>
      <c r="O77" s="13" vm="2908">
        <f ca="1"/>
        <v>180</v>
      </c>
      <c r="P77" s="13">
        <f ca="1"/>
        <v>3.6150126640571038E-2</v>
      </c>
      <c r="Q77" s="13">
        <f ca="1"/>
        <v>2.2117061977955082E-2</v>
      </c>
      <c r="AA77" vm="2790">
        <f ca="1"/>
        <v>45839</v>
      </c>
      <c r="AB77" vm="4387">
        <f ca="1"/>
        <v>264.74</v>
      </c>
      <c r="AC77" vm="2790">
        <f ca="1"/>
        <v>45839</v>
      </c>
      <c r="AD77" vm="4388">
        <f ca="1"/>
        <v>120.89</v>
      </c>
      <c r="AE77" vm="2790">
        <f ca="1"/>
        <v>45839</v>
      </c>
      <c r="AF77" vm="4389">
        <f ca="1"/>
        <v>136.11000000000001</v>
      </c>
      <c r="AG77" vm="2790">
        <f ca="1"/>
        <v>45839</v>
      </c>
      <c r="AH77" vm="4390">
        <f ca="1"/>
        <v>22.85</v>
      </c>
      <c r="AI77" vm="2790">
        <f ca="1"/>
        <v>45839</v>
      </c>
      <c r="AJ77" vm="4391">
        <f ca="1"/>
        <v>183.76</v>
      </c>
      <c r="AK77" vm="2790">
        <f ca="1"/>
        <v>45839</v>
      </c>
      <c r="AL77" vm="4392">
        <f ca="1"/>
        <v>210.45</v>
      </c>
      <c r="AM77" vm="2790">
        <f ca="1"/>
        <v>45839</v>
      </c>
      <c r="AN77" vm="4393">
        <f ca="1"/>
        <v>240.64</v>
      </c>
      <c r="AO77" vm="2790">
        <f ca="1"/>
        <v>45839</v>
      </c>
      <c r="AP77" vm="4394">
        <f ca="1"/>
        <v>156.33000000000001</v>
      </c>
      <c r="AQ77" vm="2790">
        <f ca="1"/>
        <v>45839</v>
      </c>
      <c r="AR77" vm="4395">
        <f ca="1"/>
        <v>76.239999999999995</v>
      </c>
      <c r="AS77" vm="2790">
        <f ca="1"/>
        <v>45839</v>
      </c>
      <c r="AT77" vm="4396">
        <f ca="1"/>
        <v>746.97</v>
      </c>
      <c r="AY77">
        <f ca="1"/>
        <v>-3.9579176491928054E-2</v>
      </c>
      <c r="AZ77">
        <f ca="1"/>
        <v>-1.9148073022312369E-2</v>
      </c>
      <c r="BA77">
        <f ca="1"/>
        <v>-4.0803382663847719E-2</v>
      </c>
      <c r="BB77">
        <f ca="1"/>
        <v>2.0089285714285844E-2</v>
      </c>
      <c r="BC77">
        <f ca="1"/>
        <v>3.7690500901294464E-3</v>
      </c>
      <c r="BD77">
        <f ca="1"/>
        <v>1.3630671418938369E-2</v>
      </c>
      <c r="BE77">
        <f ca="1"/>
        <v>1.1007478363162659E-2</v>
      </c>
      <c r="BF77">
        <f ca="1"/>
        <v>-3.344874489922095E-2</v>
      </c>
      <c r="BG77">
        <f ca="1"/>
        <v>-1.4987080103359312E-2</v>
      </c>
      <c r="BH77">
        <f ca="1"/>
        <v>2.131586863190138E-2</v>
      </c>
      <c r="BJ77" vm="2790">
        <f ca="1"/>
        <v>45839</v>
      </c>
      <c r="BK77">
        <f ca="1"/>
        <v>-1.3906991722096562E-2</v>
      </c>
    </row>
    <row r="78" spans="2:63" x14ac:dyDescent="0.3">
      <c r="B78" vm="2914">
        <f ca="1"/>
        <v>45875</v>
      </c>
      <c r="C78" vm="2915">
        <f ca="1"/>
        <v>176.32499999999999</v>
      </c>
      <c r="D78" vm="2916">
        <f ca="1"/>
        <v>179.9</v>
      </c>
      <c r="E78" vm="2917">
        <f ca="1"/>
        <v>176.25</v>
      </c>
      <c r="F78" vm="2918">
        <f ca="1"/>
        <v>179.42</v>
      </c>
      <c r="G78">
        <f ca="1"/>
        <v>6.5073488163356705E-3</v>
      </c>
      <c r="H78">
        <f ca="1"/>
        <v>-4.6970278401722585E-3</v>
      </c>
      <c r="J78" vm="2909">
        <f ca="1"/>
        <v>45874</v>
      </c>
      <c r="K78" s="13" vm="2909">
        <f ca="1"/>
        <v>45874</v>
      </c>
      <c r="L78" s="13" vm="2910">
        <f ca="1"/>
        <v>179.62</v>
      </c>
      <c r="M78" s="13" vm="2911">
        <f ca="1"/>
        <v>180.26</v>
      </c>
      <c r="N78" s="13" vm="2912">
        <f ca="1"/>
        <v>175.9</v>
      </c>
      <c r="O78" s="13" vm="2913">
        <f ca="1"/>
        <v>178.26</v>
      </c>
      <c r="P78" s="13">
        <f ca="1"/>
        <v>-9.6666666666667175E-3</v>
      </c>
      <c r="Q78" s="13">
        <f ca="1"/>
        <v>-2.5239420575922556E-3</v>
      </c>
      <c r="AA78" vm="2795">
        <f ca="1"/>
        <v>45840</v>
      </c>
      <c r="AB78" vm="4397">
        <f ca="1"/>
        <v>269.89999999999998</v>
      </c>
      <c r="AC78" vm="2795">
        <f ca="1"/>
        <v>45840</v>
      </c>
      <c r="AD78" vm="4398">
        <f ca="1"/>
        <v>121.74</v>
      </c>
      <c r="AE78" vm="2795">
        <f ca="1"/>
        <v>45840</v>
      </c>
      <c r="AF78" vm="4399">
        <f ca="1"/>
        <v>138.52000000000001</v>
      </c>
      <c r="AG78" vm="2795">
        <f ca="1"/>
        <v>45840</v>
      </c>
      <c r="AH78" vm="4400">
        <f ca="1"/>
        <v>21.88</v>
      </c>
      <c r="AI78" vm="2795">
        <f ca="1"/>
        <v>45840</v>
      </c>
      <c r="AJ78" vm="4401">
        <f ca="1"/>
        <v>190.01</v>
      </c>
      <c r="AK78" vm="2795">
        <f ca="1"/>
        <v>45840</v>
      </c>
      <c r="AL78" vm="4402">
        <f ca="1"/>
        <v>215.59</v>
      </c>
      <c r="AM78" vm="2795">
        <f ca="1"/>
        <v>45840</v>
      </c>
      <c r="AN78" vm="4403">
        <f ca="1"/>
        <v>245.15</v>
      </c>
      <c r="AO78" vm="2795">
        <f ca="1"/>
        <v>45840</v>
      </c>
      <c r="AP78" vm="4404">
        <f ca="1"/>
        <v>154.63</v>
      </c>
      <c r="AQ78" vm="2795">
        <f ca="1"/>
        <v>45840</v>
      </c>
      <c r="AR78" vm="4405">
        <f ca="1"/>
        <v>74.25</v>
      </c>
      <c r="AS78" vm="2795">
        <f ca="1"/>
        <v>45840</v>
      </c>
      <c r="AT78" vm="4406">
        <f ca="1"/>
        <v>764.4</v>
      </c>
      <c r="AY78">
        <f ca="1"/>
        <v>1.9490821183047399E-2</v>
      </c>
      <c r="AZ78">
        <f ca="1"/>
        <v>7.0311853751343729E-3</v>
      </c>
      <c r="BA78">
        <f ca="1"/>
        <v>1.7706266989934584E-2</v>
      </c>
      <c r="BB78">
        <f ca="1"/>
        <v>-4.2450765864332704E-2</v>
      </c>
      <c r="BC78">
        <f ca="1"/>
        <v>3.4011754462342191E-2</v>
      </c>
      <c r="BD78">
        <f ca="1"/>
        <v>2.4423853646947088E-2</v>
      </c>
      <c r="BE78">
        <f ca="1"/>
        <v>1.8741688829787315E-2</v>
      </c>
      <c r="BF78">
        <f ca="1"/>
        <v>-1.0874432290667287E-2</v>
      </c>
      <c r="BG78">
        <f ca="1"/>
        <v>-2.6101783840503608E-2</v>
      </c>
      <c r="BH78">
        <f ca="1"/>
        <v>2.3334270452628553E-2</v>
      </c>
      <c r="BJ78" vm="2795">
        <f ca="1"/>
        <v>45840</v>
      </c>
      <c r="BK78">
        <f ca="1"/>
        <v>9.1023092242413124E-3</v>
      </c>
    </row>
    <row r="79" spans="2:63" x14ac:dyDescent="0.3">
      <c r="B79" vm="2919">
        <f ca="1"/>
        <v>45876</v>
      </c>
      <c r="C79" vm="2920">
        <f ca="1"/>
        <v>181.57</v>
      </c>
      <c r="D79" vm="2921">
        <f ca="1"/>
        <v>183.88</v>
      </c>
      <c r="E79" vm="2922">
        <f ca="1"/>
        <v>178.79499999999999</v>
      </c>
      <c r="F79" vm="2923">
        <f ca="1"/>
        <v>180.77</v>
      </c>
      <c r="G79">
        <f ca="1"/>
        <v>7.5242447887639216E-3</v>
      </c>
      <c r="H79">
        <f ca="1"/>
        <v>1.5146558396366311E-2</v>
      </c>
      <c r="J79" vm="2914">
        <f ca="1"/>
        <v>45875</v>
      </c>
      <c r="K79" s="13" vm="2914">
        <f ca="1"/>
        <v>45875</v>
      </c>
      <c r="L79" s="13" vm="2915">
        <f ca="1"/>
        <v>176.32499999999999</v>
      </c>
      <c r="M79" s="13" vm="2916">
        <f ca="1"/>
        <v>179.9</v>
      </c>
      <c r="N79" s="13" vm="2917">
        <f ca="1"/>
        <v>176.25</v>
      </c>
      <c r="O79" s="13" vm="2918">
        <f ca="1"/>
        <v>179.42</v>
      </c>
      <c r="P79" s="13">
        <f ca="1"/>
        <v>6.5073488163356705E-3</v>
      </c>
      <c r="Q79" s="13">
        <f ca="1"/>
        <v>-4.6970278401722585E-3</v>
      </c>
      <c r="AA79" vm="2800">
        <f ca="1"/>
        <v>45841</v>
      </c>
      <c r="AB79" vm="4407">
        <f ca="1"/>
        <v>275.18</v>
      </c>
      <c r="AC79" vm="2800">
        <f ca="1"/>
        <v>45841</v>
      </c>
      <c r="AD79" vm="4408">
        <f ca="1"/>
        <v>122.29</v>
      </c>
      <c r="AE79" vm="2800">
        <f ca="1"/>
        <v>45841</v>
      </c>
      <c r="AF79" vm="3872">
        <f ca="1"/>
        <v>137.91</v>
      </c>
      <c r="AG79" vm="2800">
        <f ca="1"/>
        <v>45841</v>
      </c>
      <c r="AH79" vm="4409">
        <f ca="1"/>
        <v>22.49</v>
      </c>
      <c r="AI79" vm="2800">
        <f ca="1"/>
        <v>45841</v>
      </c>
      <c r="AJ79" vm="3105">
        <f ca="1"/>
        <v>191.05</v>
      </c>
      <c r="AK79" vm="2800">
        <f ca="1"/>
        <v>45841</v>
      </c>
      <c r="AL79" vm="4410">
        <f ca="1"/>
        <v>216.02</v>
      </c>
      <c r="AM79" vm="2800">
        <f ca="1"/>
        <v>45841</v>
      </c>
      <c r="AN79" vm="4411">
        <f ca="1"/>
        <v>245.68</v>
      </c>
      <c r="AO79" vm="2800">
        <f ca="1"/>
        <v>45841</v>
      </c>
      <c r="AP79" vm="4412">
        <f ca="1"/>
        <v>155.09</v>
      </c>
      <c r="AQ79" vm="2800">
        <f ca="1"/>
        <v>45841</v>
      </c>
      <c r="AR79" vm="4413">
        <f ca="1"/>
        <v>75.180000000000007</v>
      </c>
      <c r="AS79" vm="2800">
        <f ca="1"/>
        <v>45841</v>
      </c>
      <c r="AT79" vm="4414">
        <f ca="1"/>
        <v>758.64</v>
      </c>
      <c r="AY79">
        <f ca="1"/>
        <v>1.956280103742138E-2</v>
      </c>
      <c r="AZ79">
        <f ca="1"/>
        <v>4.5178248726795746E-3</v>
      </c>
      <c r="BA79">
        <f ca="1"/>
        <v>-4.4036962171528559E-3</v>
      </c>
      <c r="BB79">
        <f ca="1"/>
        <v>2.7879341864716613E-2</v>
      </c>
      <c r="BC79">
        <f ca="1"/>
        <v>5.473396137045527E-3</v>
      </c>
      <c r="BD79">
        <f ca="1"/>
        <v>1.9945266478037329E-3</v>
      </c>
      <c r="BE79">
        <f ca="1"/>
        <v>2.1619416683663108E-3</v>
      </c>
      <c r="BF79">
        <f ca="1"/>
        <v>2.9748431740283772E-3</v>
      </c>
      <c r="BG79">
        <f ca="1"/>
        <v>1.2525252525252616E-2</v>
      </c>
      <c r="BH79">
        <f ca="1"/>
        <v>-7.5353218210360952E-3</v>
      </c>
      <c r="BJ79" vm="2800">
        <f ca="1"/>
        <v>45841</v>
      </c>
      <c r="BK79">
        <f ca="1"/>
        <v>8.5636904013962033E-3</v>
      </c>
    </row>
    <row r="80" spans="2:63" x14ac:dyDescent="0.3">
      <c r="B80" vm="2924">
        <f ca="1"/>
        <v>45877</v>
      </c>
      <c r="C80" vm="2925">
        <f ca="1"/>
        <v>181.55</v>
      </c>
      <c r="D80" vm="2896">
        <f ca="1"/>
        <v>183.3</v>
      </c>
      <c r="E80" vm="2926">
        <f ca="1"/>
        <v>180.4</v>
      </c>
      <c r="F80" vm="2927">
        <f ca="1"/>
        <v>182.7</v>
      </c>
      <c r="G80">
        <f ca="1"/>
        <v>1.0676550312551741E-2</v>
      </c>
      <c r="H80">
        <f ca="1"/>
        <v>1.5746327237716455E-2</v>
      </c>
      <c r="J80" vm="2919">
        <f ca="1"/>
        <v>45876</v>
      </c>
      <c r="K80" s="13" vm="2919">
        <f ca="1"/>
        <v>45876</v>
      </c>
      <c r="L80" s="13" vm="2920">
        <f ca="1"/>
        <v>181.57</v>
      </c>
      <c r="M80" s="13" vm="2921">
        <f ca="1"/>
        <v>183.88</v>
      </c>
      <c r="N80" s="13" vm="2922">
        <f ca="1"/>
        <v>178.79499999999999</v>
      </c>
      <c r="O80" s="13" vm="2923">
        <f ca="1"/>
        <v>180.77</v>
      </c>
      <c r="P80" s="13">
        <f ca="1"/>
        <v>7.5242447887639216E-3</v>
      </c>
      <c r="Q80" s="13">
        <f ca="1"/>
        <v>1.5146558396366311E-2</v>
      </c>
      <c r="AA80" vm="2805">
        <f ca="1"/>
        <v>45845</v>
      </c>
      <c r="AB80" vm="4415">
        <f ca="1"/>
        <v>274.18</v>
      </c>
      <c r="AC80" vm="2805">
        <f ca="1"/>
        <v>45845</v>
      </c>
      <c r="AD80" vm="4416">
        <f ca="1"/>
        <v>119.92</v>
      </c>
      <c r="AE80" vm="2805">
        <f ca="1"/>
        <v>45845</v>
      </c>
      <c r="AF80" vm="4417">
        <f ca="1"/>
        <v>134.80000000000001</v>
      </c>
      <c r="AG80" vm="2805">
        <f ca="1"/>
        <v>45845</v>
      </c>
      <c r="AH80" vm="4418">
        <f ca="1"/>
        <v>22</v>
      </c>
      <c r="AI80" vm="2805">
        <f ca="1"/>
        <v>45845</v>
      </c>
      <c r="AJ80" vm="4419">
        <f ca="1"/>
        <v>190.78</v>
      </c>
      <c r="AK80" vm="2805">
        <f ca="1"/>
        <v>45845</v>
      </c>
      <c r="AL80" vm="4420">
        <f ca="1"/>
        <v>213.41</v>
      </c>
      <c r="AM80" vm="2805">
        <f ca="1"/>
        <v>45845</v>
      </c>
      <c r="AN80" vm="4421">
        <f ca="1"/>
        <v>241.81</v>
      </c>
      <c r="AO80" vm="2805">
        <f ca="1"/>
        <v>45845</v>
      </c>
      <c r="AP80" vm="4422">
        <f ca="1"/>
        <v>146.88</v>
      </c>
      <c r="AQ80" vm="2805">
        <f ca="1"/>
        <v>45845</v>
      </c>
      <c r="AR80" vm="4423">
        <f ca="1"/>
        <v>71.55</v>
      </c>
      <c r="AS80" vm="2805">
        <f ca="1"/>
        <v>45845</v>
      </c>
      <c r="AT80" vm="4424">
        <f ca="1"/>
        <v>741.17</v>
      </c>
      <c r="AY80">
        <f ca="1"/>
        <v>-3.6339850279816844E-3</v>
      </c>
      <c r="AZ80">
        <f ca="1"/>
        <v>-1.9380161910213464E-2</v>
      </c>
      <c r="BA80">
        <f ca="1"/>
        <v>-2.255093901820017E-2</v>
      </c>
      <c r="BB80">
        <f ca="1"/>
        <v>-2.1787461093819408E-2</v>
      </c>
      <c r="BC80">
        <f ca="1"/>
        <v>-1.4132426066475279E-3</v>
      </c>
      <c r="BD80">
        <f ca="1"/>
        <v>-1.2082214609758418E-2</v>
      </c>
      <c r="BE80">
        <f ca="1"/>
        <v>-1.5752197981113662E-2</v>
      </c>
      <c r="BF80">
        <f ca="1"/>
        <v>-5.2937004320072263E-2</v>
      </c>
      <c r="BG80">
        <f ca="1"/>
        <v>-4.8284118116520475E-2</v>
      </c>
      <c r="BH80">
        <f ca="1"/>
        <v>-2.302805019508598E-2</v>
      </c>
      <c r="BJ80" vm="2805">
        <f ca="1"/>
        <v>45845</v>
      </c>
      <c r="BK80">
        <f ca="1"/>
        <v>-1.6623545594935042E-2</v>
      </c>
    </row>
    <row r="81" spans="2:63" x14ac:dyDescent="0.3">
      <c r="B81" vm="2928">
        <f ca="1"/>
        <v>45880</v>
      </c>
      <c r="C81" vm="2929">
        <f ca="1"/>
        <v>182.05</v>
      </c>
      <c r="D81" vm="2930">
        <f ca="1"/>
        <v>183.84</v>
      </c>
      <c r="E81" vm="2931">
        <f ca="1"/>
        <v>180.25</v>
      </c>
      <c r="F81" vm="2932">
        <f ca="1"/>
        <v>182.06</v>
      </c>
      <c r="G81">
        <f ca="1"/>
        <v>-3.5030103995620492E-3</v>
      </c>
      <c r="H81">
        <f ca="1"/>
        <v>8.1629380011378136E-3</v>
      </c>
      <c r="J81" vm="2924">
        <f ca="1"/>
        <v>45877</v>
      </c>
      <c r="K81" s="13" vm="2924">
        <f ca="1"/>
        <v>45877</v>
      </c>
      <c r="L81" s="13" vm="2925">
        <f ca="1"/>
        <v>181.55</v>
      </c>
      <c r="M81" s="13" vm="2896">
        <f ca="1"/>
        <v>183.3</v>
      </c>
      <c r="N81" s="13" vm="2926">
        <f ca="1"/>
        <v>180.4</v>
      </c>
      <c r="O81" s="13" vm="2927">
        <f ca="1"/>
        <v>182.7</v>
      </c>
      <c r="P81" s="13">
        <f ca="1"/>
        <v>1.0676550312551741E-2</v>
      </c>
      <c r="Q81" s="13">
        <f ca="1"/>
        <v>1.5746327237716455E-2</v>
      </c>
      <c r="AA81" vm="2810">
        <f ca="1"/>
        <v>45846</v>
      </c>
      <c r="AB81" vm="4425">
        <f ca="1"/>
        <v>271.8</v>
      </c>
      <c r="AC81" vm="2810">
        <f ca="1"/>
        <v>45846</v>
      </c>
      <c r="AD81" vm="4426">
        <f ca="1"/>
        <v>124.42</v>
      </c>
      <c r="AE81" vm="2810">
        <f ca="1"/>
        <v>45846</v>
      </c>
      <c r="AF81" vm="4427">
        <f ca="1"/>
        <v>137.82</v>
      </c>
      <c r="AG81" vm="2810">
        <f ca="1"/>
        <v>45846</v>
      </c>
      <c r="AH81" vm="4428">
        <f ca="1"/>
        <v>23.59</v>
      </c>
      <c r="AI81" vm="2810">
        <f ca="1"/>
        <v>45846</v>
      </c>
      <c r="AJ81" vm="4429">
        <f ca="1"/>
        <v>194.99</v>
      </c>
      <c r="AK81" vm="2810">
        <f ca="1"/>
        <v>45846</v>
      </c>
      <c r="AL81" vm="4430">
        <f ca="1"/>
        <v>216.63</v>
      </c>
      <c r="AM81" vm="2810">
        <f ca="1"/>
        <v>45846</v>
      </c>
      <c r="AN81" vm="4403">
        <f ca="1"/>
        <v>245.15</v>
      </c>
      <c r="AO81" vm="2810">
        <f ca="1"/>
        <v>45846</v>
      </c>
      <c r="AP81" vm="4431">
        <f ca="1"/>
        <v>147.79</v>
      </c>
      <c r="AQ81" vm="2810">
        <f ca="1"/>
        <v>45846</v>
      </c>
      <c r="AR81" vm="4432">
        <f ca="1"/>
        <v>71.95</v>
      </c>
      <c r="AS81" vm="2810">
        <f ca="1"/>
        <v>45846</v>
      </c>
      <c r="AT81" vm="4433">
        <f ca="1"/>
        <v>761.31</v>
      </c>
      <c r="AY81">
        <f ca="1"/>
        <v>-8.680428915311093E-3</v>
      </c>
      <c r="AZ81">
        <f ca="1"/>
        <v>3.752501667778519E-2</v>
      </c>
      <c r="BA81">
        <f ca="1"/>
        <v>2.2403560830860397E-2</v>
      </c>
      <c r="BB81">
        <f ca="1"/>
        <v>7.2272727272727266E-2</v>
      </c>
      <c r="BC81">
        <f ca="1"/>
        <v>2.2067302652269673E-2</v>
      </c>
      <c r="BD81">
        <f ca="1"/>
        <v>1.5088327632257153E-2</v>
      </c>
      <c r="BE81">
        <f ca="1"/>
        <v>1.3812497415326096E-2</v>
      </c>
      <c r="BF81">
        <f ca="1"/>
        <v>6.1955337690631574E-3</v>
      </c>
      <c r="BG81">
        <f ca="1"/>
        <v>5.5904961565339719E-3</v>
      </c>
      <c r="BH81">
        <f ca="1"/>
        <v>2.7173253099828633E-2</v>
      </c>
      <c r="BJ81" vm="2810">
        <f ca="1"/>
        <v>45846</v>
      </c>
      <c r="BK81">
        <f ca="1"/>
        <v>2.2059080855046882E-2</v>
      </c>
    </row>
    <row r="82" spans="2:63" x14ac:dyDescent="0.3">
      <c r="B82" vm="2933">
        <f ca="1"/>
        <v>45881</v>
      </c>
      <c r="C82" vm="2934">
        <f ca="1"/>
        <v>182.96</v>
      </c>
      <c r="D82" vm="2935">
        <f ca="1"/>
        <v>184.48</v>
      </c>
      <c r="E82" vm="2936">
        <f ca="1"/>
        <v>179.46</v>
      </c>
      <c r="F82" vm="2937">
        <f ca="1"/>
        <v>183.16</v>
      </c>
      <c r="G82">
        <f ca="1"/>
        <v>6.0419641876304202E-3</v>
      </c>
      <c r="H82">
        <f ca="1"/>
        <v>3.0951087879743211E-2</v>
      </c>
      <c r="J82" vm="2928">
        <f ca="1"/>
        <v>45880</v>
      </c>
      <c r="K82" s="13" vm="2928">
        <f ca="1"/>
        <v>45880</v>
      </c>
      <c r="L82" s="13" vm="2929">
        <f ca="1"/>
        <v>182.05</v>
      </c>
      <c r="M82" s="13" vm="2930">
        <f ca="1"/>
        <v>183.84</v>
      </c>
      <c r="N82" s="13" vm="2931">
        <f ca="1"/>
        <v>180.25</v>
      </c>
      <c r="O82" s="13" vm="2932">
        <f ca="1"/>
        <v>182.06</v>
      </c>
      <c r="P82" s="13">
        <f ca="1"/>
        <v>-3.5030103995620492E-3</v>
      </c>
      <c r="Q82" s="13">
        <f ca="1"/>
        <v>8.1629380011378136E-3</v>
      </c>
      <c r="AA82" vm="2815">
        <f ca="1"/>
        <v>45847</v>
      </c>
      <c r="AB82" vm="4434">
        <f ca="1"/>
        <v>277.89999999999998</v>
      </c>
      <c r="AC82" vm="2815">
        <f ca="1"/>
        <v>45847</v>
      </c>
      <c r="AD82" vm="4435">
        <f ca="1"/>
        <v>122.24</v>
      </c>
      <c r="AE82" vm="2815">
        <f ca="1"/>
        <v>45847</v>
      </c>
      <c r="AF82" vm="4436">
        <f ca="1"/>
        <v>138.41</v>
      </c>
      <c r="AG82" vm="2815">
        <f ca="1"/>
        <v>45847</v>
      </c>
      <c r="AH82" vm="4437">
        <f ca="1"/>
        <v>23.44</v>
      </c>
      <c r="AI82" vm="2815">
        <f ca="1"/>
        <v>45847</v>
      </c>
      <c r="AJ82" vm="4438">
        <f ca="1"/>
        <v>195.39</v>
      </c>
      <c r="AK82" vm="2815">
        <f ca="1"/>
        <v>45847</v>
      </c>
      <c r="AL82" vm="4439">
        <f ca="1"/>
        <v>216.39</v>
      </c>
      <c r="AM82" vm="2815">
        <f ca="1"/>
        <v>45847</v>
      </c>
      <c r="AN82" vm="4440">
        <f ca="1"/>
        <v>242.72</v>
      </c>
      <c r="AO82" vm="2815">
        <f ca="1"/>
        <v>45847</v>
      </c>
      <c r="AP82" vm="4441">
        <f ca="1"/>
        <v>148.02000000000001</v>
      </c>
      <c r="AQ82" vm="2815">
        <f ca="1"/>
        <v>45847</v>
      </c>
      <c r="AR82" vm="4442">
        <f ca="1"/>
        <v>72.260000000000005</v>
      </c>
      <c r="AS82" vm="2815">
        <f ca="1"/>
        <v>45847</v>
      </c>
      <c r="AT82" vm="4443">
        <f ca="1"/>
        <v>751.14</v>
      </c>
      <c r="AY82">
        <f ca="1"/>
        <v>2.2442972774098475E-2</v>
      </c>
      <c r="AZ82">
        <f ca="1"/>
        <v>-1.752129882655527E-2</v>
      </c>
      <c r="BA82">
        <f ca="1"/>
        <v>4.2809461616601617E-3</v>
      </c>
      <c r="BB82">
        <f ca="1"/>
        <v>-6.3586265366680191E-3</v>
      </c>
      <c r="BC82">
        <f ca="1"/>
        <v>2.0513872506281207E-3</v>
      </c>
      <c r="BD82">
        <f ca="1"/>
        <v>-1.1078797950422798E-3</v>
      </c>
      <c r="BE82">
        <f ca="1"/>
        <v>-9.9122985926983747E-3</v>
      </c>
      <c r="BF82">
        <f ca="1"/>
        <v>1.5562622640233994E-3</v>
      </c>
      <c r="BG82">
        <f ca="1"/>
        <v>4.3085476025017683E-3</v>
      </c>
      <c r="BH82">
        <f ca="1"/>
        <v>-1.3358553020451537E-2</v>
      </c>
      <c r="BJ82" vm="2815">
        <f ca="1"/>
        <v>45847</v>
      </c>
      <c r="BK82">
        <f ca="1"/>
        <v>9.2066321308275777E-4</v>
      </c>
    </row>
    <row r="83" spans="2:63" x14ac:dyDescent="0.3">
      <c r="B83" vm="2938">
        <f ca="1"/>
        <v>45882</v>
      </c>
      <c r="C83" vm="2939">
        <f ca="1"/>
        <v>182.61500000000001</v>
      </c>
      <c r="D83" vm="2940">
        <f ca="1"/>
        <v>183.97</v>
      </c>
      <c r="E83" vm="2941">
        <f ca="1"/>
        <v>179.35</v>
      </c>
      <c r="F83" vm="2942">
        <f ca="1"/>
        <v>181.59</v>
      </c>
      <c r="G83">
        <f ca="1"/>
        <v>-8.5717405547062302E-3</v>
      </c>
      <c r="H83">
        <f ca="1"/>
        <v>8.1301366360014473E-3</v>
      </c>
      <c r="J83" vm="2933">
        <f ca="1"/>
        <v>45881</v>
      </c>
      <c r="K83" s="13" vm="2933">
        <f ca="1"/>
        <v>45881</v>
      </c>
      <c r="L83" s="13" vm="2934">
        <f ca="1"/>
        <v>182.96</v>
      </c>
      <c r="M83" s="13" vm="2935">
        <f ca="1"/>
        <v>184.48</v>
      </c>
      <c r="N83" s="13" vm="2936">
        <f ca="1"/>
        <v>179.46</v>
      </c>
      <c r="O83" s="13" vm="2937">
        <f ca="1"/>
        <v>183.16</v>
      </c>
      <c r="P83" s="13">
        <f ca="1"/>
        <v>6.0419641876304202E-3</v>
      </c>
      <c r="Q83" s="13">
        <f ca="1"/>
        <v>3.0951087879743211E-2</v>
      </c>
      <c r="AA83" vm="2820">
        <f ca="1"/>
        <v>45848</v>
      </c>
      <c r="AB83" vm="4444">
        <f ca="1"/>
        <v>275.39999999999998</v>
      </c>
      <c r="AC83" vm="2820">
        <f ca="1"/>
        <v>45848</v>
      </c>
      <c r="AD83" vm="4445">
        <f ca="1"/>
        <v>123.11</v>
      </c>
      <c r="AE83" vm="2820">
        <f ca="1"/>
        <v>45848</v>
      </c>
      <c r="AF83" vm="4446">
        <f ca="1"/>
        <v>144.16</v>
      </c>
      <c r="AG83" vm="2820">
        <f ca="1"/>
        <v>45848</v>
      </c>
      <c r="AH83" vm="4447">
        <f ca="1"/>
        <v>23.82</v>
      </c>
      <c r="AI83" vm="2820">
        <f ca="1"/>
        <v>45848</v>
      </c>
      <c r="AJ83" vm="4448">
        <f ca="1"/>
        <v>198.03</v>
      </c>
      <c r="AK83" vm="2820">
        <f ca="1"/>
        <v>45848</v>
      </c>
      <c r="AL83" vm="4449">
        <f ca="1"/>
        <v>219.66</v>
      </c>
      <c r="AM83" vm="2820">
        <f ca="1"/>
        <v>45848</v>
      </c>
      <c r="AN83" vm="4450">
        <f ca="1"/>
        <v>245.13</v>
      </c>
      <c r="AO83" vm="2820">
        <f ca="1"/>
        <v>45848</v>
      </c>
      <c r="AP83" vm="4451">
        <f ca="1"/>
        <v>148.55000000000001</v>
      </c>
      <c r="AQ83" vm="2820">
        <f ca="1"/>
        <v>45848</v>
      </c>
      <c r="AR83" vm="4452">
        <f ca="1"/>
        <v>73.36</v>
      </c>
      <c r="AS83" vm="2820">
        <f ca="1"/>
        <v>45848</v>
      </c>
      <c r="AT83" vm="4453">
        <f ca="1"/>
        <v>740.45</v>
      </c>
      <c r="AY83">
        <f ca="1"/>
        <v>-8.9960417416336813E-3</v>
      </c>
      <c r="AZ83">
        <f ca="1"/>
        <v>7.1171465968586766E-3</v>
      </c>
      <c r="BA83">
        <f ca="1"/>
        <v>4.1543241095296585E-2</v>
      </c>
      <c r="BB83">
        <f ca="1"/>
        <v>1.6211604095563097E-2</v>
      </c>
      <c r="BC83">
        <f ca="1"/>
        <v>1.3511438661139337E-2</v>
      </c>
      <c r="BD83">
        <f ca="1"/>
        <v>1.5111604048246271E-2</v>
      </c>
      <c r="BE83">
        <f ca="1"/>
        <v>9.9291364535266831E-3</v>
      </c>
      <c r="BF83">
        <f ca="1"/>
        <v>3.58059721659236E-3</v>
      </c>
      <c r="BG83">
        <f ca="1"/>
        <v>1.5222806531967814E-2</v>
      </c>
      <c r="BH83">
        <f ca="1"/>
        <v>-1.423170114758892E-2</v>
      </c>
      <c r="BJ83" vm="2820">
        <f ca="1"/>
        <v>45848</v>
      </c>
      <c r="BK83">
        <f ca="1"/>
        <v>1.1788215863093005E-2</v>
      </c>
    </row>
    <row r="84" spans="2:63" x14ac:dyDescent="0.3">
      <c r="B84" vm="2943">
        <f ca="1"/>
        <v>45883</v>
      </c>
      <c r="C84" vm="2944">
        <f ca="1"/>
        <v>179.75</v>
      </c>
      <c r="D84" vm="2945">
        <f ca="1"/>
        <v>183.02</v>
      </c>
      <c r="E84" vm="2936">
        <f ca="1"/>
        <v>179.46</v>
      </c>
      <c r="F84" vm="2946">
        <f ca="1"/>
        <v>182.02</v>
      </c>
      <c r="G84">
        <f ca="1"/>
        <v>2.3679718046148292E-3</v>
      </c>
      <c r="H84">
        <f ca="1"/>
        <v>6.2455915214571925E-3</v>
      </c>
      <c r="J84" vm="2938">
        <f ca="1"/>
        <v>45882</v>
      </c>
      <c r="K84" s="13" vm="2938">
        <f ca="1"/>
        <v>45882</v>
      </c>
      <c r="L84" s="13" vm="2939">
        <f ca="1"/>
        <v>182.61500000000001</v>
      </c>
      <c r="M84" s="13" vm="2940">
        <f ca="1"/>
        <v>183.97</v>
      </c>
      <c r="N84" s="13" vm="2941">
        <f ca="1"/>
        <v>179.35</v>
      </c>
      <c r="O84" s="13" vm="2942">
        <f ca="1"/>
        <v>181.59</v>
      </c>
      <c r="P84" s="13">
        <f ca="1"/>
        <v>-8.5717405547062302E-3</v>
      </c>
      <c r="Q84" s="13">
        <f ca="1"/>
        <v>8.1301366360014473E-3</v>
      </c>
      <c r="AA84" vm="2825">
        <f ca="1"/>
        <v>45849</v>
      </c>
      <c r="AB84" vm="4454">
        <f ca="1"/>
        <v>274.38</v>
      </c>
      <c r="AC84" vm="2825">
        <f ca="1"/>
        <v>45849</v>
      </c>
      <c r="AD84" vm="4455">
        <f ca="1"/>
        <v>124.53</v>
      </c>
      <c r="AE84" vm="2825">
        <f ca="1"/>
        <v>45849</v>
      </c>
      <c r="AF84" vm="4456">
        <f ca="1"/>
        <v>146.41999999999999</v>
      </c>
      <c r="AG84" vm="2825">
        <f ca="1"/>
        <v>45849</v>
      </c>
      <c r="AH84" vm="4457">
        <f ca="1"/>
        <v>23.43</v>
      </c>
      <c r="AI84" vm="2825">
        <f ca="1"/>
        <v>45849</v>
      </c>
      <c r="AJ84" vm="3212">
        <f ca="1"/>
        <v>197.93</v>
      </c>
      <c r="AK84" vm="2825">
        <f ca="1"/>
        <v>45849</v>
      </c>
      <c r="AL84" vm="4458">
        <f ca="1"/>
        <v>221.25</v>
      </c>
      <c r="AM84" vm="2825">
        <f ca="1"/>
        <v>45849</v>
      </c>
      <c r="AN84" vm="4459">
        <f ca="1"/>
        <v>244.67500000000001</v>
      </c>
      <c r="AO84" vm="2825">
        <f ca="1"/>
        <v>45849</v>
      </c>
      <c r="AP84" vm="4460">
        <f ca="1"/>
        <v>145.94</v>
      </c>
      <c r="AQ84" vm="2825">
        <f ca="1"/>
        <v>45849</v>
      </c>
      <c r="AR84" vm="4461">
        <f ca="1"/>
        <v>72.709999999999994</v>
      </c>
      <c r="AS84" vm="2825">
        <f ca="1"/>
        <v>45849</v>
      </c>
      <c r="AT84" vm="4462">
        <f ca="1"/>
        <v>736.06</v>
      </c>
      <c r="AY84">
        <f ca="1"/>
        <v>-3.7037037037036379E-3</v>
      </c>
      <c r="AZ84">
        <f ca="1"/>
        <v>1.1534400129965086E-2</v>
      </c>
      <c r="BA84">
        <f ca="1"/>
        <v>1.5677025527191947E-2</v>
      </c>
      <c r="BB84">
        <f ca="1"/>
        <v>-1.6372795969773323E-2</v>
      </c>
      <c r="BC84">
        <f ca="1"/>
        <v>-5.0497399383928857E-4</v>
      </c>
      <c r="BD84">
        <f ca="1"/>
        <v>7.2384594373122255E-3</v>
      </c>
      <c r="BE84">
        <f ca="1"/>
        <v>-1.8561579570023419E-3</v>
      </c>
      <c r="BF84">
        <f ca="1"/>
        <v>-1.7569841804106451E-2</v>
      </c>
      <c r="BG84">
        <f ca="1"/>
        <v>-8.8604143947656165E-3</v>
      </c>
      <c r="BH84">
        <f ca="1"/>
        <v>-5.928827064622999E-3</v>
      </c>
      <c r="BJ84" vm="2825">
        <f ca="1"/>
        <v>45849</v>
      </c>
      <c r="BK84">
        <f ca="1"/>
        <v>8.2603166465522796E-4</v>
      </c>
    </row>
    <row r="85" spans="2:63" x14ac:dyDescent="0.3">
      <c r="B85" vm="2947">
        <f ca="1"/>
        <v>45884</v>
      </c>
      <c r="C85" vm="2948">
        <f ca="1"/>
        <v>181.88</v>
      </c>
      <c r="D85" vm="2949">
        <f ca="1"/>
        <v>181.9</v>
      </c>
      <c r="E85" vm="2950">
        <f ca="1"/>
        <v>178.04169999999999</v>
      </c>
      <c r="F85" vm="2951">
        <f ca="1"/>
        <v>180.45</v>
      </c>
      <c r="G85">
        <f ca="1"/>
        <v>-8.6254257773872179E-3</v>
      </c>
      <c r="H85">
        <f ca="1"/>
        <v>-2.8258088260581075E-2</v>
      </c>
      <c r="J85" vm="2943">
        <f ca="1"/>
        <v>45883</v>
      </c>
      <c r="K85" s="13" vm="2943">
        <f ca="1"/>
        <v>45883</v>
      </c>
      <c r="L85" s="13" vm="2944">
        <f ca="1"/>
        <v>179.75</v>
      </c>
      <c r="M85" s="13" vm="2945">
        <f ca="1"/>
        <v>183.02</v>
      </c>
      <c r="N85" s="13" vm="2936">
        <f ca="1"/>
        <v>179.46</v>
      </c>
      <c r="O85" s="13" vm="2946">
        <f ca="1"/>
        <v>182.02</v>
      </c>
      <c r="P85" s="13">
        <f ca="1"/>
        <v>2.3679718046148292E-3</v>
      </c>
      <c r="Q85" s="13">
        <f ca="1"/>
        <v>6.2455915214571925E-3</v>
      </c>
      <c r="AA85" vm="2830">
        <f ca="1"/>
        <v>45852</v>
      </c>
      <c r="AB85" vm="4463">
        <f ca="1"/>
        <v>275.60000000000002</v>
      </c>
      <c r="AC85" vm="2830">
        <f ca="1"/>
        <v>45852</v>
      </c>
      <c r="AD85" vm="4464">
        <f ca="1"/>
        <v>118.61</v>
      </c>
      <c r="AE85" vm="2830">
        <f ca="1"/>
        <v>45852</v>
      </c>
      <c r="AF85" vm="4465">
        <f ca="1"/>
        <v>146.24</v>
      </c>
      <c r="AG85" vm="2830">
        <f ca="1"/>
        <v>45852</v>
      </c>
      <c r="AH85" vm="4466">
        <f ca="1"/>
        <v>23.3</v>
      </c>
      <c r="AI85" vm="2830">
        <f ca="1"/>
        <v>45852</v>
      </c>
      <c r="AJ85" vm="4467">
        <f ca="1"/>
        <v>197.1</v>
      </c>
      <c r="AK85" vm="2830">
        <f ca="1"/>
        <v>45852</v>
      </c>
      <c r="AL85" vm="4468">
        <f ca="1"/>
        <v>220.05</v>
      </c>
      <c r="AM85" vm="2830">
        <f ca="1"/>
        <v>45852</v>
      </c>
      <c r="AN85" vm="4469">
        <f ca="1"/>
        <v>243.46</v>
      </c>
      <c r="AO85" vm="2830">
        <f ca="1"/>
        <v>45852</v>
      </c>
      <c r="AP85" vm="4470">
        <f ca="1"/>
        <v>144.54</v>
      </c>
      <c r="AQ85" vm="2830">
        <f ca="1"/>
        <v>45852</v>
      </c>
      <c r="AR85" vm="4471">
        <f ca="1"/>
        <v>72.510000000000005</v>
      </c>
      <c r="AS85" vm="2830">
        <f ca="1"/>
        <v>45852</v>
      </c>
      <c r="AT85" vm="4472">
        <f ca="1"/>
        <v>721.14</v>
      </c>
      <c r="AY85">
        <f ca="1"/>
        <v>4.4463882207158951E-3</v>
      </c>
      <c r="AZ85">
        <f ca="1"/>
        <v>-4.7538745683770992E-2</v>
      </c>
      <c r="BA85">
        <f ca="1"/>
        <v>-1.229340254063505E-3</v>
      </c>
      <c r="BB85">
        <f ca="1"/>
        <v>-5.5484421681604359E-3</v>
      </c>
      <c r="BC85">
        <f ca="1"/>
        <v>-4.193401707674493E-3</v>
      </c>
      <c r="BD85">
        <f ca="1"/>
        <v>-5.4237288135592704E-3</v>
      </c>
      <c r="BE85">
        <f ca="1"/>
        <v>-4.9657709206089844E-3</v>
      </c>
      <c r="BF85">
        <f ca="1"/>
        <v>-9.5929834178429887E-3</v>
      </c>
      <c r="BG85">
        <f ca="1"/>
        <v>-2.7506532801538806E-3</v>
      </c>
      <c r="BH85">
        <f ca="1"/>
        <v>-2.0270086677716435E-2</v>
      </c>
      <c r="BJ85" vm="2830">
        <f ca="1"/>
        <v>45852</v>
      </c>
      <c r="BK85">
        <f ca="1"/>
        <v>-9.6205338737433282E-3</v>
      </c>
    </row>
    <row r="86" spans="2:63" x14ac:dyDescent="0.3">
      <c r="B86" vm="2952">
        <f ca="1"/>
        <v>45887</v>
      </c>
      <c r="C86" vm="2953">
        <f ca="1"/>
        <v>180.6</v>
      </c>
      <c r="D86" vm="2954">
        <f ca="1"/>
        <v>182.9375</v>
      </c>
      <c r="E86" vm="2955">
        <f ca="1"/>
        <v>180.59</v>
      </c>
      <c r="F86" vm="2956">
        <f ca="1"/>
        <v>182.01</v>
      </c>
      <c r="G86">
        <f ca="1"/>
        <v>8.6450540315877109E-3</v>
      </c>
      <c r="H86">
        <f ca="1"/>
        <v>2.0780468374275143E-4</v>
      </c>
      <c r="J86" vm="2947">
        <f ca="1"/>
        <v>45884</v>
      </c>
      <c r="K86" s="13" vm="2947">
        <f ca="1"/>
        <v>45884</v>
      </c>
      <c r="L86" s="13" vm="2948">
        <f ca="1"/>
        <v>181.88</v>
      </c>
      <c r="M86" s="13" vm="2949">
        <f ca="1"/>
        <v>181.9</v>
      </c>
      <c r="N86" s="13" vm="2950">
        <f ca="1"/>
        <v>178.04169999999999</v>
      </c>
      <c r="O86" s="13" vm="2951">
        <f ca="1"/>
        <v>180.45</v>
      </c>
      <c r="P86" s="13">
        <f ca="1"/>
        <v>-8.6254257773872179E-3</v>
      </c>
      <c r="Q86" s="13">
        <f ca="1"/>
        <v>-2.8258088260581075E-2</v>
      </c>
      <c r="AA86" vm="2835">
        <f ca="1"/>
        <v>45853</v>
      </c>
      <c r="AB86" vm="4473">
        <f ca="1"/>
        <v>280.94</v>
      </c>
      <c r="AC86" vm="2835">
        <f ca="1"/>
        <v>45853</v>
      </c>
      <c r="AD86" vm="4474">
        <f ca="1"/>
        <v>120.11</v>
      </c>
      <c r="AE86" vm="2835">
        <f ca="1"/>
        <v>45853</v>
      </c>
      <c r="AF86" vm="4034">
        <f ca="1"/>
        <v>155.61000000000001</v>
      </c>
      <c r="AG86" vm="2835">
        <f ca="1"/>
        <v>45853</v>
      </c>
      <c r="AH86" vm="4475">
        <f ca="1"/>
        <v>22.92</v>
      </c>
      <c r="AI86" vm="2835">
        <f ca="1"/>
        <v>45853</v>
      </c>
      <c r="AJ86" vm="4476">
        <f ca="1"/>
        <v>199.29</v>
      </c>
      <c r="AK86" vm="2835">
        <f ca="1"/>
        <v>45853</v>
      </c>
      <c r="AL86" vm="4477">
        <f ca="1"/>
        <v>218.36</v>
      </c>
      <c r="AM86" vm="2835">
        <f ca="1"/>
        <v>45853</v>
      </c>
      <c r="AN86" vm="4478">
        <f ca="1"/>
        <v>240.42</v>
      </c>
      <c r="AO86" vm="2835">
        <f ca="1"/>
        <v>45853</v>
      </c>
      <c r="AP86" vm="4479">
        <f ca="1"/>
        <v>147.11000000000001</v>
      </c>
      <c r="AQ86" vm="2835">
        <f ca="1"/>
        <v>45853</v>
      </c>
      <c r="AR86" vm="4480">
        <f ca="1"/>
        <v>72.41</v>
      </c>
      <c r="AS86" vm="2835">
        <f ca="1"/>
        <v>45853</v>
      </c>
      <c r="AT86" vm="4481">
        <f ca="1"/>
        <v>717.62</v>
      </c>
      <c r="AY86">
        <f ca="1"/>
        <v>1.9375907111756074E-2</v>
      </c>
      <c r="AZ86">
        <f ca="1"/>
        <v>1.2646488491695473E-2</v>
      </c>
      <c r="BA86">
        <f ca="1"/>
        <v>6.4072757111597406E-2</v>
      </c>
      <c r="BB86">
        <f ca="1"/>
        <v>-1.6309012875536436E-2</v>
      </c>
      <c r="BC86">
        <f ca="1"/>
        <v>1.1111111111111099E-2</v>
      </c>
      <c r="BD86">
        <f ca="1"/>
        <v>-7.6800727107475463E-3</v>
      </c>
      <c r="BE86">
        <f ca="1"/>
        <v>-1.2486650784523209E-2</v>
      </c>
      <c r="BF86">
        <f ca="1"/>
        <v>1.7780545177805602E-2</v>
      </c>
      <c r="BG86">
        <f ca="1"/>
        <v>-1.3791201213626881E-3</v>
      </c>
      <c r="BH86">
        <f ca="1"/>
        <v>-4.8811603849460324E-3</v>
      </c>
      <c r="BJ86" vm="2835">
        <f ca="1"/>
        <v>45853</v>
      </c>
      <c r="BK86">
        <f ca="1"/>
        <v>1.4187851394200167E-2</v>
      </c>
    </row>
    <row r="87" spans="2:63" x14ac:dyDescent="0.3">
      <c r="B87" vm="2957">
        <f ca="1"/>
        <v>45888</v>
      </c>
      <c r="C87" vm="2958">
        <f ca="1"/>
        <v>182.43</v>
      </c>
      <c r="D87" vm="2959">
        <f ca="1"/>
        <v>182.5</v>
      </c>
      <c r="E87" vm="2960">
        <f ca="1"/>
        <v>175.49</v>
      </c>
      <c r="F87" vm="2961">
        <f ca="1"/>
        <v>175.64</v>
      </c>
      <c r="G87">
        <f ca="1"/>
        <v>-3.4998077028734711E-2</v>
      </c>
      <c r="H87">
        <f ca="1"/>
        <v>-1.4340438467002512E-2</v>
      </c>
      <c r="J87" vm="2952">
        <f ca="1"/>
        <v>45887</v>
      </c>
      <c r="K87" s="13" vm="2952">
        <f ca="1"/>
        <v>45887</v>
      </c>
      <c r="L87" s="13" vm="2953">
        <f ca="1"/>
        <v>180.6</v>
      </c>
      <c r="M87" s="13" vm="2954">
        <f ca="1"/>
        <v>182.9375</v>
      </c>
      <c r="N87" s="13" vm="2955">
        <f ca="1"/>
        <v>180.59</v>
      </c>
      <c r="O87" s="13" vm="2956">
        <f ca="1"/>
        <v>182.01</v>
      </c>
      <c r="P87" s="13">
        <f ca="1"/>
        <v>8.6450540315877109E-3</v>
      </c>
      <c r="Q87" s="13">
        <f ca="1"/>
        <v>2.0780468374275143E-4</v>
      </c>
      <c r="AA87" vm="2840">
        <f ca="1"/>
        <v>45854</v>
      </c>
      <c r="AB87" vm="4482">
        <f ca="1"/>
        <v>280.81</v>
      </c>
      <c r="AC87" vm="2840">
        <f ca="1"/>
        <v>45854</v>
      </c>
      <c r="AD87" vm="4483">
        <f ca="1"/>
        <v>116.43</v>
      </c>
      <c r="AE87" vm="2840">
        <f ca="1"/>
        <v>45854</v>
      </c>
      <c r="AF87" vm="4484">
        <f ca="1"/>
        <v>160.08000000000001</v>
      </c>
      <c r="AG87" vm="2840">
        <f ca="1"/>
        <v>45854</v>
      </c>
      <c r="AH87" vm="4372">
        <f ca="1"/>
        <v>22.69</v>
      </c>
      <c r="AI87" vm="2840">
        <f ca="1"/>
        <v>45854</v>
      </c>
      <c r="AJ87" vm="4485">
        <f ca="1"/>
        <v>194.81</v>
      </c>
      <c r="AK87" vm="2840">
        <f ca="1"/>
        <v>45854</v>
      </c>
      <c r="AL87" vm="4486">
        <f ca="1"/>
        <v>216.64</v>
      </c>
      <c r="AM87" vm="2840">
        <f ca="1"/>
        <v>45854</v>
      </c>
      <c r="AN87" vm="4487">
        <f ca="1"/>
        <v>240.61</v>
      </c>
      <c r="AO87" vm="2840">
        <f ca="1"/>
        <v>45854</v>
      </c>
      <c r="AP87" vm="4488">
        <f ca="1"/>
        <v>153.9</v>
      </c>
      <c r="AQ87" vm="2840">
        <f ca="1"/>
        <v>45854</v>
      </c>
      <c r="AR87" vm="4489">
        <f ca="1"/>
        <v>70.849999999999994</v>
      </c>
      <c r="AS87" vm="2840">
        <f ca="1"/>
        <v>45854</v>
      </c>
      <c r="AT87" vm="4490">
        <f ca="1"/>
        <v>714.03</v>
      </c>
      <c r="AY87">
        <f ca="1"/>
        <v>-4.6273225599770577E-4</v>
      </c>
      <c r="AZ87">
        <f ca="1"/>
        <v>-3.0638581300474504E-2</v>
      </c>
      <c r="BA87">
        <f ca="1"/>
        <v>2.8725660304607662E-2</v>
      </c>
      <c r="BB87">
        <f ca="1"/>
        <v>-1.0034904013961624E-2</v>
      </c>
      <c r="BC87">
        <f ca="1"/>
        <v>-2.2479803301721061E-2</v>
      </c>
      <c r="BD87">
        <f ca="1"/>
        <v>-7.8769005312329509E-3</v>
      </c>
      <c r="BE87">
        <f ca="1"/>
        <v>7.9028367024384894E-4</v>
      </c>
      <c r="BF87">
        <f ca="1"/>
        <v>4.6155937733668627E-2</v>
      </c>
      <c r="BG87">
        <f ca="1"/>
        <v>-2.154398563734294E-2</v>
      </c>
      <c r="BH87">
        <f ca="1"/>
        <v>-5.0026476408127308E-3</v>
      </c>
      <c r="BJ87" vm="2840">
        <f ca="1"/>
        <v>45854</v>
      </c>
      <c r="BK87">
        <f ca="1"/>
        <v>-3.9047871630024651E-3</v>
      </c>
    </row>
    <row r="88" spans="2:63" x14ac:dyDescent="0.3">
      <c r="B88" vm="2962">
        <f ca="1"/>
        <v>45889</v>
      </c>
      <c r="C88" vm="2963">
        <f ca="1"/>
        <v>175.16499999999999</v>
      </c>
      <c r="D88" vm="2964">
        <f ca="1"/>
        <v>176</v>
      </c>
      <c r="E88" vm="2965">
        <f ca="1"/>
        <v>168.80099999999999</v>
      </c>
      <c r="F88" vm="2966">
        <f ca="1"/>
        <v>175.4</v>
      </c>
      <c r="G88">
        <f ca="1"/>
        <v>-1.3664313368252146E-3</v>
      </c>
      <c r="H88">
        <f ca="1"/>
        <v>-1.400173903906762E-2</v>
      </c>
      <c r="J88" vm="2957">
        <f ca="1"/>
        <v>45888</v>
      </c>
      <c r="K88" s="13" vm="2957">
        <f ca="1"/>
        <v>45888</v>
      </c>
      <c r="L88" s="13" vm="2958">
        <f ca="1"/>
        <v>182.43</v>
      </c>
      <c r="M88" s="13" vm="2959">
        <f ca="1"/>
        <v>182.5</v>
      </c>
      <c r="N88" s="13" vm="2960">
        <f ca="1"/>
        <v>175.49</v>
      </c>
      <c r="O88" s="13" vm="2961">
        <f ca="1"/>
        <v>175.64</v>
      </c>
      <c r="P88" s="13">
        <f ca="1"/>
        <v>-3.4998077028734711E-2</v>
      </c>
      <c r="Q88" s="13">
        <f ca="1"/>
        <v>-1.4340438467002512E-2</v>
      </c>
      <c r="AA88" vm="2845">
        <f ca="1"/>
        <v>45855</v>
      </c>
      <c r="AB88" vm="4491">
        <f ca="1"/>
        <v>286.45</v>
      </c>
      <c r="AC88" vm="2845">
        <f ca="1"/>
        <v>45855</v>
      </c>
      <c r="AD88" vm="4492">
        <f ca="1"/>
        <v>113.26</v>
      </c>
      <c r="AE88" vm="2845">
        <f ca="1"/>
        <v>45855</v>
      </c>
      <c r="AF88" vm="4493">
        <f ca="1"/>
        <v>160.41</v>
      </c>
      <c r="AG88" vm="2845">
        <f ca="1"/>
        <v>45855</v>
      </c>
      <c r="AH88" vm="4494">
        <f ca="1"/>
        <v>22.8</v>
      </c>
      <c r="AI88" vm="2845">
        <f ca="1"/>
        <v>45855</v>
      </c>
      <c r="AJ88" vm="4495">
        <f ca="1"/>
        <v>192.52</v>
      </c>
      <c r="AK88" vm="2845">
        <f ca="1"/>
        <v>45855</v>
      </c>
      <c r="AL88" vm="4496">
        <f ca="1"/>
        <v>216.59</v>
      </c>
      <c r="AM88" vm="2845">
        <f ca="1"/>
        <v>45855</v>
      </c>
      <c r="AN88" vm="4497">
        <f ca="1"/>
        <v>240.97</v>
      </c>
      <c r="AO88" vm="2845">
        <f ca="1"/>
        <v>45855</v>
      </c>
      <c r="AP88" vm="4498">
        <f ca="1"/>
        <v>157.18</v>
      </c>
      <c r="AQ88" vm="2845">
        <f ca="1"/>
        <v>45855</v>
      </c>
      <c r="AR88" vm="4499">
        <f ca="1"/>
        <v>72.010000000000005</v>
      </c>
      <c r="AS88" vm="2845">
        <f ca="1"/>
        <v>45855</v>
      </c>
      <c r="AT88" vm="4500">
        <f ca="1"/>
        <v>713.57</v>
      </c>
      <c r="AY88">
        <f ca="1"/>
        <v>2.0084754816423869E-2</v>
      </c>
      <c r="AZ88">
        <f ca="1"/>
        <v>-2.7226659795585344E-2</v>
      </c>
      <c r="BA88">
        <f ca="1"/>
        <v>2.0614692653672167E-3</v>
      </c>
      <c r="BB88">
        <f ca="1"/>
        <v>4.8479506390480135E-3</v>
      </c>
      <c r="BC88">
        <f ca="1"/>
        <v>-1.1755043375596694E-2</v>
      </c>
      <c r="BD88">
        <f ca="1"/>
        <v>-2.3079763663212219E-4</v>
      </c>
      <c r="BE88">
        <f ca="1"/>
        <v>1.4961971655375304E-3</v>
      </c>
      <c r="BF88">
        <f ca="1"/>
        <v>2.1312540610786232E-2</v>
      </c>
      <c r="BG88">
        <f ca="1"/>
        <v>1.6372618207480746E-2</v>
      </c>
      <c r="BH88">
        <f ca="1"/>
        <v>-6.4423063456706684E-4</v>
      </c>
      <c r="BJ88" vm="2845">
        <f ca="1"/>
        <v>45855</v>
      </c>
      <c r="BK88">
        <f ca="1"/>
        <v>7.4257162001549243E-4</v>
      </c>
    </row>
    <row r="89" spans="2:63" x14ac:dyDescent="0.3">
      <c r="B89" vm="2967">
        <f ca="1"/>
        <v>45890</v>
      </c>
      <c r="C89" vm="2968">
        <f ca="1"/>
        <v>174.85</v>
      </c>
      <c r="D89" vm="2969">
        <f ca="1"/>
        <v>176.9</v>
      </c>
      <c r="E89" vm="2970">
        <f ca="1"/>
        <v>173.81</v>
      </c>
      <c r="F89" vm="2971">
        <f ca="1"/>
        <v>174.98</v>
      </c>
      <c r="G89">
        <f ca="1"/>
        <v>-2.3945267958951875E-3</v>
      </c>
      <c r="H89">
        <f ca="1"/>
        <v>-4.251080996558125E-3</v>
      </c>
      <c r="J89" vm="2962">
        <f ca="1"/>
        <v>45889</v>
      </c>
      <c r="K89" s="13" vm="2962">
        <f ca="1"/>
        <v>45889</v>
      </c>
      <c r="L89" s="13" vm="2963">
        <f ca="1"/>
        <v>175.16499999999999</v>
      </c>
      <c r="M89" s="13" vm="2964">
        <f ca="1"/>
        <v>176</v>
      </c>
      <c r="N89" s="13" vm="2965">
        <f ca="1"/>
        <v>168.80099999999999</v>
      </c>
      <c r="O89" s="13" vm="2966">
        <f ca="1"/>
        <v>175.4</v>
      </c>
      <c r="P89" s="13">
        <f ca="1"/>
        <v>-1.3664313368252146E-3</v>
      </c>
      <c r="Q89" s="13">
        <f ca="1"/>
        <v>-1.400173903906762E-2</v>
      </c>
      <c r="AA89" vm="2850">
        <f ca="1"/>
        <v>45856</v>
      </c>
      <c r="AB89" vm="4501">
        <f ca="1"/>
        <v>283.33999999999997</v>
      </c>
      <c r="AC89" vm="2850">
        <f ca="1"/>
        <v>45856</v>
      </c>
      <c r="AD89" vm="4502">
        <f ca="1"/>
        <v>114.39</v>
      </c>
      <c r="AE89" vm="2850">
        <f ca="1"/>
        <v>45856</v>
      </c>
      <c r="AF89" vm="4503">
        <f ca="1"/>
        <v>156.99</v>
      </c>
      <c r="AG89" vm="2850">
        <f ca="1"/>
        <v>45856</v>
      </c>
      <c r="AH89" vm="4504">
        <f ca="1"/>
        <v>23.1</v>
      </c>
      <c r="AI89" vm="2850">
        <f ca="1"/>
        <v>45856</v>
      </c>
      <c r="AJ89" vm="3439">
        <f ca="1"/>
        <v>190.44</v>
      </c>
      <c r="AK89" vm="2850">
        <f ca="1"/>
        <v>45856</v>
      </c>
      <c r="AL89" vm="4505">
        <f ca="1"/>
        <v>216.62</v>
      </c>
      <c r="AM89" vm="2850">
        <f ca="1"/>
        <v>45856</v>
      </c>
      <c r="AN89" vm="4506">
        <f ca="1"/>
        <v>241.85</v>
      </c>
      <c r="AO89" vm="2850">
        <f ca="1"/>
        <v>45856</v>
      </c>
      <c r="AP89" vm="4507">
        <f ca="1"/>
        <v>156.74</v>
      </c>
      <c r="AQ89" vm="2850">
        <f ca="1"/>
        <v>45856</v>
      </c>
      <c r="AR89" vm="4508">
        <f ca="1"/>
        <v>74.650000000000006</v>
      </c>
      <c r="AS89" vm="2850">
        <f ca="1"/>
        <v>45856</v>
      </c>
      <c r="AT89" vm="4509">
        <f ca="1"/>
        <v>725.24</v>
      </c>
      <c r="AY89">
        <f ca="1"/>
        <v>-1.0857043113981545E-2</v>
      </c>
      <c r="AZ89">
        <f ca="1"/>
        <v>9.9770439696273659E-3</v>
      </c>
      <c r="BA89">
        <f ca="1"/>
        <v>-2.1320366560688159E-2</v>
      </c>
      <c r="BB89">
        <f ca="1"/>
        <v>1.3157894736842136E-2</v>
      </c>
      <c r="BC89">
        <f ca="1"/>
        <v>-1.0804072304176253E-2</v>
      </c>
      <c r="BD89">
        <f ca="1"/>
        <v>1.385105498868883E-4</v>
      </c>
      <c r="BE89">
        <f ca="1"/>
        <v>3.6519068763746338E-3</v>
      </c>
      <c r="BF89">
        <f ca="1"/>
        <v>-2.7993383382109538E-3</v>
      </c>
      <c r="BG89">
        <f ca="1"/>
        <v>3.6661574781280383E-2</v>
      </c>
      <c r="BH89">
        <f ca="1"/>
        <v>1.6354387095870004E-2</v>
      </c>
      <c r="BJ89" vm="2850">
        <f ca="1"/>
        <v>45856</v>
      </c>
      <c r="BK89">
        <f ca="1"/>
        <v>-1.6853636781421876E-3</v>
      </c>
    </row>
    <row r="90" spans="2:63" x14ac:dyDescent="0.3">
      <c r="B90" vm="2972">
        <f ca="1"/>
        <v>45891</v>
      </c>
      <c r="C90" vm="2973">
        <f ca="1"/>
        <v>172.61</v>
      </c>
      <c r="D90" vm="2974">
        <f ca="1"/>
        <v>178.59</v>
      </c>
      <c r="E90" vm="2975">
        <f ca="1"/>
        <v>171.2</v>
      </c>
      <c r="F90" vm="2976">
        <f ca="1"/>
        <v>177.99</v>
      </c>
      <c r="G90">
        <f ca="1"/>
        <v>1.7201965938964565E-2</v>
      </c>
      <c r="H90">
        <f ca="1"/>
        <v>2.4543453970572567E-2</v>
      </c>
      <c r="J90" vm="2967">
        <f ca="1"/>
        <v>45890</v>
      </c>
      <c r="K90" s="13" vm="2967">
        <f ca="1"/>
        <v>45890</v>
      </c>
      <c r="L90" s="13" vm="2968">
        <f ca="1"/>
        <v>174.85</v>
      </c>
      <c r="M90" s="13" vm="2969">
        <f ca="1"/>
        <v>176.9</v>
      </c>
      <c r="N90" s="13" vm="2970">
        <f ca="1"/>
        <v>173.81</v>
      </c>
      <c r="O90" s="13" vm="2971">
        <f ca="1"/>
        <v>174.98</v>
      </c>
      <c r="P90" s="13">
        <f ca="1"/>
        <v>-2.3945267958951875E-3</v>
      </c>
      <c r="Q90" s="13">
        <f ca="1"/>
        <v>-4.251080996558125E-3</v>
      </c>
      <c r="AA90" vm="2855">
        <f ca="1"/>
        <v>45859</v>
      </c>
      <c r="AB90" vm="4510">
        <f ca="1"/>
        <v>288.20999999999998</v>
      </c>
      <c r="AC90" vm="2855">
        <f ca="1"/>
        <v>45859</v>
      </c>
      <c r="AD90" vm="4511">
        <f ca="1"/>
        <v>113.23</v>
      </c>
      <c r="AE90" vm="2855">
        <f ca="1"/>
        <v>45859</v>
      </c>
      <c r="AF90" vm="4512">
        <f ca="1"/>
        <v>157</v>
      </c>
      <c r="AG90" vm="2855">
        <f ca="1"/>
        <v>45859</v>
      </c>
      <c r="AH90" vm="4513">
        <f ca="1"/>
        <v>23.26</v>
      </c>
      <c r="AI90" vm="2855">
        <f ca="1"/>
        <v>45859</v>
      </c>
      <c r="AJ90" vm="4514">
        <f ca="1"/>
        <v>192.61</v>
      </c>
      <c r="AK90" vm="2855">
        <f ca="1"/>
        <v>45859</v>
      </c>
      <c r="AL90" vm="4515">
        <f ca="1"/>
        <v>214.57</v>
      </c>
      <c r="AM90" vm="2855">
        <f ca="1"/>
        <v>45859</v>
      </c>
      <c r="AN90" vm="4516">
        <f ca="1"/>
        <v>240.48</v>
      </c>
      <c r="AO90" vm="2855">
        <f ca="1"/>
        <v>45859</v>
      </c>
      <c r="AP90" vm="4517">
        <f ca="1"/>
        <v>161.91999999999999</v>
      </c>
      <c r="AQ90" vm="2855">
        <f ca="1"/>
        <v>45859</v>
      </c>
      <c r="AR90" vm="4518">
        <f ca="1"/>
        <v>73.06</v>
      </c>
      <c r="AS90" vm="2855">
        <f ca="1"/>
        <v>45859</v>
      </c>
      <c r="AT90" vm="4519">
        <f ca="1"/>
        <v>724.77</v>
      </c>
      <c r="AY90">
        <f ca="1"/>
        <v>1.7187830874567676E-2</v>
      </c>
      <c r="AZ90">
        <f ca="1"/>
        <v>-1.0140746568755981E-2</v>
      </c>
      <c r="BA90">
        <f ca="1"/>
        <v>6.3698324734001556E-5</v>
      </c>
      <c r="BB90">
        <f ca="1"/>
        <v>6.9264069264069325E-3</v>
      </c>
      <c r="BC90">
        <f ca="1"/>
        <v>1.139466498634749E-2</v>
      </c>
      <c r="BD90">
        <f ca="1"/>
        <v>-9.4635767703813659E-3</v>
      </c>
      <c r="BE90">
        <f ca="1"/>
        <v>-5.6646681827579272E-3</v>
      </c>
      <c r="BF90">
        <f ca="1"/>
        <v>3.3048360341967453E-2</v>
      </c>
      <c r="BG90">
        <f ca="1"/>
        <v>-2.1299397186872113E-2</v>
      </c>
      <c r="BH90">
        <f ca="1"/>
        <v>-6.4806133142136021E-4</v>
      </c>
      <c r="BJ90" vm="2855">
        <f ca="1"/>
        <v>45859</v>
      </c>
      <c r="BK90">
        <f ca="1"/>
        <v>3.2063772438478354E-3</v>
      </c>
    </row>
    <row r="91" spans="2:63" x14ac:dyDescent="0.3">
      <c r="B91" vm="2977">
        <f ca="1"/>
        <v>45894</v>
      </c>
      <c r="C91" vm="2978">
        <f ca="1"/>
        <v>178.35</v>
      </c>
      <c r="D91" vm="2979">
        <f ca="1"/>
        <v>181.91</v>
      </c>
      <c r="E91" vm="2980">
        <f ca="1"/>
        <v>176.57</v>
      </c>
      <c r="F91" vm="2981">
        <f ca="1"/>
        <v>179.81</v>
      </c>
      <c r="G91">
        <f ca="1"/>
        <v>1.0225293555817704E-2</v>
      </c>
      <c r="H91">
        <f ca="1"/>
        <v>-6.7196976544235095E-3</v>
      </c>
      <c r="J91" vm="2972">
        <f ca="1"/>
        <v>45891</v>
      </c>
      <c r="K91" s="13" vm="2972">
        <f ca="1"/>
        <v>45891</v>
      </c>
      <c r="L91" s="13" vm="2973">
        <f ca="1"/>
        <v>172.61</v>
      </c>
      <c r="M91" s="13" vm="2974">
        <f ca="1"/>
        <v>178.59</v>
      </c>
      <c r="N91" s="13" vm="2975">
        <f ca="1"/>
        <v>171.2</v>
      </c>
      <c r="O91" s="13" vm="2976">
        <f ca="1"/>
        <v>177.99</v>
      </c>
      <c r="P91" s="13">
        <f ca="1"/>
        <v>1.7201965938964565E-2</v>
      </c>
      <c r="Q91" s="13">
        <f ca="1"/>
        <v>2.4543453970572567E-2</v>
      </c>
      <c r="AA91" vm="2860">
        <f ca="1"/>
        <v>45860</v>
      </c>
      <c r="AB91" vm="4520">
        <f ca="1"/>
        <v>278.58999999999997</v>
      </c>
      <c r="AC91" vm="2860">
        <f ca="1"/>
        <v>45860</v>
      </c>
      <c r="AD91" vm="4521">
        <f ca="1"/>
        <v>109.22</v>
      </c>
      <c r="AE91" vm="2860">
        <f ca="1"/>
        <v>45860</v>
      </c>
      <c r="AF91" vm="4522">
        <f ca="1"/>
        <v>154.72</v>
      </c>
      <c r="AG91" vm="2860">
        <f ca="1"/>
        <v>45860</v>
      </c>
      <c r="AH91" vm="4523">
        <f ca="1"/>
        <v>23.24</v>
      </c>
      <c r="AI91" vm="2860">
        <f ca="1"/>
        <v>45860</v>
      </c>
      <c r="AJ91" vm="4524">
        <f ca="1"/>
        <v>187.14</v>
      </c>
      <c r="AK91" vm="2860">
        <f ca="1"/>
        <v>45860</v>
      </c>
      <c r="AL91" vm="4525">
        <f ca="1"/>
        <v>214.92</v>
      </c>
      <c r="AM91" vm="2860">
        <f ca="1"/>
        <v>45860</v>
      </c>
      <c r="AN91" vm="4526">
        <f ca="1"/>
        <v>235.5</v>
      </c>
      <c r="AO91" vm="2860">
        <f ca="1"/>
        <v>45860</v>
      </c>
      <c r="AP91" vm="4527">
        <f ca="1"/>
        <v>156.5</v>
      </c>
      <c r="AQ91" vm="2860">
        <f ca="1"/>
        <v>45860</v>
      </c>
      <c r="AR91" vm="4528">
        <f ca="1"/>
        <v>71.989999999999995</v>
      </c>
      <c r="AS91" vm="2860">
        <f ca="1"/>
        <v>45860</v>
      </c>
      <c r="AT91" vm="4529">
        <f ca="1"/>
        <v>719.98</v>
      </c>
      <c r="AY91">
        <f ca="1"/>
        <v>-3.3378439332431231E-2</v>
      </c>
      <c r="AZ91">
        <f ca="1"/>
        <v>-3.5414642762518808E-2</v>
      </c>
      <c r="BA91">
        <f ca="1"/>
        <v>-1.452229299363058E-2</v>
      </c>
      <c r="BB91">
        <f ca="1"/>
        <v>-8.5984522785911973E-4</v>
      </c>
      <c r="BC91">
        <f ca="1"/>
        <v>-2.8399356212034821E-2</v>
      </c>
      <c r="BD91">
        <f ca="1"/>
        <v>1.6311693153749096E-3</v>
      </c>
      <c r="BE91">
        <f ca="1"/>
        <v>-2.0708582834331295E-2</v>
      </c>
      <c r="BF91">
        <f ca="1"/>
        <v>-3.3473320158102692E-2</v>
      </c>
      <c r="BG91">
        <f ca="1"/>
        <v>-1.4645496851902647E-2</v>
      </c>
      <c r="BH91">
        <f ca="1"/>
        <v>-6.6089931978420237E-3</v>
      </c>
      <c r="BJ91" vm="2860">
        <f ca="1"/>
        <v>45860</v>
      </c>
      <c r="BK91">
        <f ca="1"/>
        <v>-2.1333164104049986E-2</v>
      </c>
    </row>
    <row r="92" spans="2:63" x14ac:dyDescent="0.3">
      <c r="B92" vm="2982">
        <f ca="1"/>
        <v>45895</v>
      </c>
      <c r="C92" vm="2983">
        <f ca="1"/>
        <v>180.05500000000001</v>
      </c>
      <c r="D92" vm="2984">
        <f ca="1"/>
        <v>182.39</v>
      </c>
      <c r="E92" vm="2985">
        <f ca="1"/>
        <v>178.81</v>
      </c>
      <c r="F92" vm="2986">
        <f ca="1"/>
        <v>181.77</v>
      </c>
      <c r="G92">
        <f ca="1"/>
        <v>1.0900394861242467E-2</v>
      </c>
      <c r="H92">
        <f ca="1"/>
        <v>8.6932331509693029E-3</v>
      </c>
      <c r="J92" vm="2977">
        <f ca="1"/>
        <v>45894</v>
      </c>
      <c r="K92" s="13" vm="2977">
        <f ca="1"/>
        <v>45894</v>
      </c>
      <c r="L92" s="13" vm="2978">
        <f ca="1"/>
        <v>178.35</v>
      </c>
      <c r="M92" s="13" vm="2979">
        <f ca="1"/>
        <v>181.91</v>
      </c>
      <c r="N92" s="13" vm="2980">
        <f ca="1"/>
        <v>176.57</v>
      </c>
      <c r="O92" s="13" vm="2981">
        <f ca="1"/>
        <v>179.81</v>
      </c>
      <c r="P92" s="13">
        <f ca="1"/>
        <v>1.0225293555817704E-2</v>
      </c>
      <c r="Q92" s="13">
        <f ca="1"/>
        <v>-6.7196976544235095E-3</v>
      </c>
      <c r="AA92" vm="2865">
        <f ca="1"/>
        <v>45861</v>
      </c>
      <c r="AB92" vm="4530">
        <f ca="1"/>
        <v>283.69</v>
      </c>
      <c r="AC92" vm="2865">
        <f ca="1"/>
        <v>45861</v>
      </c>
      <c r="AD92" vm="4531">
        <f ca="1"/>
        <v>109.83</v>
      </c>
      <c r="AE92" vm="2865">
        <f ca="1"/>
        <v>45861</v>
      </c>
      <c r="AF92" vm="4532">
        <f ca="1"/>
        <v>158.65</v>
      </c>
      <c r="AG92" vm="2865">
        <f ca="1"/>
        <v>45861</v>
      </c>
      <c r="AH92" vm="4533">
        <f ca="1"/>
        <v>23.49</v>
      </c>
      <c r="AI92" vm="2865">
        <f ca="1"/>
        <v>45861</v>
      </c>
      <c r="AJ92" vm="4534">
        <f ca="1"/>
        <v>187.01</v>
      </c>
      <c r="AK92" vm="2865">
        <f ca="1"/>
        <v>45861</v>
      </c>
      <c r="AL92" vm="4535">
        <f ca="1"/>
        <v>186.25</v>
      </c>
      <c r="AM92" vm="2865">
        <f ca="1"/>
        <v>45861</v>
      </c>
      <c r="AN92" vm="4536">
        <f ca="1"/>
        <v>228.08</v>
      </c>
      <c r="AO92" vm="2865">
        <f ca="1"/>
        <v>45861</v>
      </c>
      <c r="AP92" vm="4537">
        <f ca="1"/>
        <v>159.28</v>
      </c>
      <c r="AQ92" vm="2865">
        <f ca="1"/>
        <v>45861</v>
      </c>
      <c r="AR92" vm="4538">
        <f ca="1"/>
        <v>73.27</v>
      </c>
      <c r="AS92" vm="2865">
        <f ca="1"/>
        <v>45861</v>
      </c>
      <c r="AT92" vm="4539">
        <f ca="1"/>
        <v>720.01</v>
      </c>
      <c r="AY92">
        <f ca="1"/>
        <v>1.8306471876233976E-2</v>
      </c>
      <c r="AZ92">
        <f ca="1"/>
        <v>5.5850576817432652E-3</v>
      </c>
      <c r="BA92">
        <f ca="1"/>
        <v>2.5400723888314419E-2</v>
      </c>
      <c r="BB92">
        <f ca="1"/>
        <v>1.0757314974182445E-2</v>
      </c>
      <c r="BC92">
        <f ca="1"/>
        <v>-6.9466709415408497E-4</v>
      </c>
      <c r="BD92">
        <f ca="1"/>
        <v>-0.13339847385073511</v>
      </c>
      <c r="BE92">
        <f ca="1"/>
        <v>-3.1507430997876805E-2</v>
      </c>
      <c r="BF92">
        <f ca="1"/>
        <v>1.776357827476039E-2</v>
      </c>
      <c r="BG92">
        <f ca="1"/>
        <v>1.7780247256563429E-2</v>
      </c>
      <c r="BH92">
        <f ca="1"/>
        <v>4.1667824106187276E-5</v>
      </c>
      <c r="BJ92" vm="2865">
        <f ca="1"/>
        <v>45861</v>
      </c>
      <c r="BK92">
        <f ca="1"/>
        <v>-1.9052439589161256E-3</v>
      </c>
    </row>
    <row r="93" spans="2:63" x14ac:dyDescent="0.3">
      <c r="B93" vm="2987">
        <f ca="1"/>
        <v>45896</v>
      </c>
      <c r="C93" vm="2988">
        <f ca="1"/>
        <v>181.98</v>
      </c>
      <c r="D93" vm="2989">
        <f ca="1"/>
        <v>182.49</v>
      </c>
      <c r="E93" vm="2990">
        <f ca="1"/>
        <v>179.1</v>
      </c>
      <c r="F93" vm="2991">
        <f ca="1"/>
        <v>181.6</v>
      </c>
      <c r="G93">
        <f ca="1"/>
        <v>-9.3524784067786711E-4</v>
      </c>
      <c r="H93">
        <f ca="1"/>
        <v>6.486052183803835E-3</v>
      </c>
      <c r="J93" vm="2982">
        <f ca="1"/>
        <v>45895</v>
      </c>
      <c r="K93" s="13" vm="2982">
        <f ca="1"/>
        <v>45895</v>
      </c>
      <c r="L93" s="13" vm="2983">
        <f ca="1"/>
        <v>180.05500000000001</v>
      </c>
      <c r="M93" s="13" vm="2984">
        <f ca="1"/>
        <v>182.39</v>
      </c>
      <c r="N93" s="13" vm="2985">
        <f ca="1"/>
        <v>178.81</v>
      </c>
      <c r="O93" s="13" vm="2986">
        <f ca="1"/>
        <v>181.77</v>
      </c>
      <c r="P93" s="13">
        <f ca="1"/>
        <v>1.0900394861242467E-2</v>
      </c>
      <c r="Q93" s="13">
        <f ca="1"/>
        <v>8.6932331509693029E-3</v>
      </c>
      <c r="AA93" vm="2869">
        <f ca="1"/>
        <v>45862</v>
      </c>
      <c r="AB93" vm="4540">
        <f ca="1"/>
        <v>288.70999999999998</v>
      </c>
      <c r="AC93" vm="2869">
        <f ca="1"/>
        <v>45862</v>
      </c>
      <c r="AD93" vm="4541">
        <f ca="1"/>
        <v>111.73</v>
      </c>
      <c r="AE93" vm="2869">
        <f ca="1"/>
        <v>45862</v>
      </c>
      <c r="AF93" vm="4542">
        <f ca="1"/>
        <v>162.12</v>
      </c>
      <c r="AG93" vm="2869">
        <f ca="1"/>
        <v>45862</v>
      </c>
      <c r="AH93" vm="4543">
        <f ca="1"/>
        <v>22.63</v>
      </c>
      <c r="AI93" vm="2869">
        <f ca="1"/>
        <v>45862</v>
      </c>
      <c r="AJ93" vm="3404">
        <f ca="1"/>
        <v>188.12</v>
      </c>
      <c r="AK93" vm="2869">
        <f ca="1"/>
        <v>45862</v>
      </c>
      <c r="AL93" vm="4544">
        <f ca="1"/>
        <v>185.69</v>
      </c>
      <c r="AM93" vm="2869">
        <f ca="1"/>
        <v>45862</v>
      </c>
      <c r="AN93" vm="4545">
        <f ca="1"/>
        <v>226.37</v>
      </c>
      <c r="AO93" vm="2869">
        <f ca="1"/>
        <v>45862</v>
      </c>
      <c r="AP93" vm="4546">
        <f ca="1"/>
        <v>159.99</v>
      </c>
      <c r="AQ93" vm="2869">
        <f ca="1"/>
        <v>45862</v>
      </c>
      <c r="AR93" vm="4547">
        <f ca="1"/>
        <v>74.040000000000006</v>
      </c>
      <c r="AS93" vm="2869">
        <f ca="1"/>
        <v>45862</v>
      </c>
      <c r="AT93" vm="4548">
        <f ca="1"/>
        <v>713</v>
      </c>
      <c r="AY93">
        <f ca="1"/>
        <v>1.7695371708555049E-2</v>
      </c>
      <c r="AZ93">
        <f ca="1"/>
        <v>1.7299462806155019E-2</v>
      </c>
      <c r="BA93">
        <f ca="1"/>
        <v>2.1872045382918367E-2</v>
      </c>
      <c r="BB93">
        <f ca="1"/>
        <v>-3.6611323967645784E-2</v>
      </c>
      <c r="BC93">
        <f ca="1"/>
        <v>5.935511469974941E-3</v>
      </c>
      <c r="BD93">
        <f ca="1"/>
        <v>-3.0067114093959854E-3</v>
      </c>
      <c r="BE93">
        <f ca="1"/>
        <v>-7.4973693440898272E-3</v>
      </c>
      <c r="BF93">
        <f ca="1"/>
        <v>4.4575590155701153E-3</v>
      </c>
      <c r="BG93">
        <f ca="1"/>
        <v>1.0509076020199404E-2</v>
      </c>
      <c r="BH93">
        <f ca="1"/>
        <v>-9.7359758892237476E-3</v>
      </c>
      <c r="BJ93" vm="2869">
        <f ca="1"/>
        <v>45862</v>
      </c>
      <c r="BK93">
        <f ca="1"/>
        <v>5.5774878192251885E-3</v>
      </c>
    </row>
    <row r="94" spans="2:63" x14ac:dyDescent="0.3">
      <c r="B94" vm="2992">
        <f ca="1"/>
        <v>45897</v>
      </c>
      <c r="C94" vm="2993">
        <f ca="1"/>
        <v>180.82</v>
      </c>
      <c r="D94" vm="2994">
        <f ca="1"/>
        <v>184.47</v>
      </c>
      <c r="E94" vm="2995">
        <f ca="1"/>
        <v>176.41</v>
      </c>
      <c r="F94" vm="2996">
        <f ca="1"/>
        <v>180.17</v>
      </c>
      <c r="G94">
        <f ca="1"/>
        <v>-7.8744493392070864E-3</v>
      </c>
      <c r="H94">
        <f ca="1"/>
        <v>1.4234725527380348E-2</v>
      </c>
      <c r="J94" vm="2987">
        <f ca="1"/>
        <v>45896</v>
      </c>
      <c r="K94" s="13" vm="2987">
        <f ca="1"/>
        <v>45896</v>
      </c>
      <c r="L94" s="13" vm="2988">
        <f ca="1"/>
        <v>181.98</v>
      </c>
      <c r="M94" s="13" vm="2989">
        <f ca="1"/>
        <v>182.49</v>
      </c>
      <c r="N94" s="13" vm="2990">
        <f ca="1"/>
        <v>179.1</v>
      </c>
      <c r="O94" s="13" vm="2991">
        <f ca="1"/>
        <v>181.6</v>
      </c>
      <c r="P94" s="13">
        <f ca="1"/>
        <v>-9.3524784067786711E-4</v>
      </c>
      <c r="Q94" s="13">
        <f ca="1"/>
        <v>6.486052183803835E-3</v>
      </c>
      <c r="AA94" vm="2874">
        <f ca="1"/>
        <v>45863</v>
      </c>
      <c r="AB94" vm="4549">
        <f ca="1"/>
        <v>290.18</v>
      </c>
      <c r="AC94" vm="2874">
        <f ca="1"/>
        <v>45863</v>
      </c>
      <c r="AD94" vm="4550">
        <f ca="1"/>
        <v>111.26</v>
      </c>
      <c r="AE94" vm="2874">
        <f ca="1"/>
        <v>45863</v>
      </c>
      <c r="AF94" vm="4551">
        <f ca="1"/>
        <v>166.47</v>
      </c>
      <c r="AG94" vm="2874">
        <f ca="1"/>
        <v>45863</v>
      </c>
      <c r="AH94" vm="4552">
        <f ca="1"/>
        <v>20.7</v>
      </c>
      <c r="AI94" vm="2874">
        <f ca="1"/>
        <v>45863</v>
      </c>
      <c r="AJ94" vm="4544">
        <f ca="1"/>
        <v>185.69</v>
      </c>
      <c r="AK94" vm="2874">
        <f ca="1"/>
        <v>45863</v>
      </c>
      <c r="AL94" vm="4180">
        <f ca="1"/>
        <v>184.99</v>
      </c>
      <c r="AM94" vm="2874">
        <f ca="1"/>
        <v>45863</v>
      </c>
      <c r="AN94" vm="4553">
        <f ca="1"/>
        <v>227.82</v>
      </c>
      <c r="AO94" vm="2874">
        <f ca="1"/>
        <v>45863</v>
      </c>
      <c r="AP94" vm="4554">
        <f ca="1"/>
        <v>163.16999999999999</v>
      </c>
      <c r="AQ94" vm="2874">
        <f ca="1"/>
        <v>45863</v>
      </c>
      <c r="AR94" vm="4555">
        <f ca="1"/>
        <v>74.209999999999994</v>
      </c>
      <c r="AS94" vm="2874">
        <f ca="1"/>
        <v>45863</v>
      </c>
      <c r="AT94" vm="4556">
        <f ca="1"/>
        <v>714.68</v>
      </c>
      <c r="AY94">
        <f ca="1"/>
        <v>5.0916144227772762E-3</v>
      </c>
      <c r="AZ94">
        <f ca="1"/>
        <v>-4.2065694083952285E-3</v>
      </c>
      <c r="BA94">
        <f ca="1"/>
        <v>2.6831976313841564E-2</v>
      </c>
      <c r="BB94">
        <f ca="1"/>
        <v>-8.5285019885108254E-2</v>
      </c>
      <c r="BC94">
        <f ca="1"/>
        <v>-1.2917286838188427E-2</v>
      </c>
      <c r="BD94">
        <f ca="1"/>
        <v>-3.7697237331034985E-3</v>
      </c>
      <c r="BE94">
        <f ca="1"/>
        <v>6.4054424172813916E-3</v>
      </c>
      <c r="BF94">
        <f ca="1"/>
        <v>1.9876242265141435E-2</v>
      </c>
      <c r="BG94">
        <f ca="1"/>
        <v>2.2960561858453199E-3</v>
      </c>
      <c r="BH94">
        <f ca="1"/>
        <v>2.3562412342215287E-3</v>
      </c>
      <c r="BJ94" vm="2874">
        <f ca="1"/>
        <v>45863</v>
      </c>
      <c r="BK94">
        <f ca="1"/>
        <v>-5.8833476077554906E-3</v>
      </c>
    </row>
    <row r="95" spans="2:63" x14ac:dyDescent="0.3">
      <c r="B95" vm="2997">
        <f ca="1"/>
        <v>45898</v>
      </c>
      <c r="C95" vm="2998">
        <f ca="1"/>
        <v>178.11</v>
      </c>
      <c r="D95" vm="2999">
        <f ca="1"/>
        <v>178.15</v>
      </c>
      <c r="E95" vm="3000">
        <f ca="1"/>
        <v>173.14500000000001</v>
      </c>
      <c r="F95" vm="3001">
        <f ca="1"/>
        <v>174.18</v>
      </c>
      <c r="G95">
        <f ca="1"/>
        <v>-3.3246378420380647E-2</v>
      </c>
      <c r="H95">
        <f ca="1"/>
        <v>-3.2986396695224518E-2</v>
      </c>
      <c r="J95" vm="2992">
        <f ca="1"/>
        <v>45897</v>
      </c>
      <c r="K95" s="13" vm="2992">
        <f ca="1"/>
        <v>45897</v>
      </c>
      <c r="L95" s="13" vm="2993">
        <f ca="1"/>
        <v>180.82</v>
      </c>
      <c r="M95" s="13" vm="2994">
        <f ca="1"/>
        <v>184.47</v>
      </c>
      <c r="N95" s="13" vm="2995">
        <f ca="1"/>
        <v>176.41</v>
      </c>
      <c r="O95" s="13" vm="2996">
        <f ca="1"/>
        <v>180.17</v>
      </c>
      <c r="P95" s="13">
        <f ca="1"/>
        <v>-7.8744493392070864E-3</v>
      </c>
      <c r="Q95" s="13">
        <f ca="1"/>
        <v>1.4234725527380348E-2</v>
      </c>
      <c r="AA95" vm="2879">
        <f ca="1"/>
        <v>45866</v>
      </c>
      <c r="AB95" vm="4557">
        <f ca="1"/>
        <v>294.3</v>
      </c>
      <c r="AC95" vm="2879">
        <f ca="1"/>
        <v>45866</v>
      </c>
      <c r="AD95" vm="4558">
        <f ca="1"/>
        <v>111.25</v>
      </c>
      <c r="AE95" vm="2879">
        <f ca="1"/>
        <v>45866</v>
      </c>
      <c r="AF95" vm="4559">
        <f ca="1"/>
        <v>173.66</v>
      </c>
      <c r="AG95" vm="2879">
        <f ca="1"/>
        <v>45866</v>
      </c>
      <c r="AH95" vm="4266">
        <f ca="1"/>
        <v>20.68</v>
      </c>
      <c r="AI95" vm="2879">
        <f ca="1"/>
        <v>45866</v>
      </c>
      <c r="AJ95" vm="4560">
        <f ca="1"/>
        <v>190.27</v>
      </c>
      <c r="AK95" vm="2879">
        <f ca="1"/>
        <v>45866</v>
      </c>
      <c r="AL95" vm="4561">
        <f ca="1"/>
        <v>189.25</v>
      </c>
      <c r="AM95" vm="2879">
        <f ca="1"/>
        <v>45866</v>
      </c>
      <c r="AN95" vm="4562">
        <f ca="1"/>
        <v>230.77</v>
      </c>
      <c r="AO95" vm="2879">
        <f ca="1"/>
        <v>45866</v>
      </c>
      <c r="AP95" vm="4563">
        <f ca="1"/>
        <v>164.37</v>
      </c>
      <c r="AQ95" vm="2879">
        <f ca="1"/>
        <v>45866</v>
      </c>
      <c r="AR95" vm="4564">
        <f ca="1"/>
        <v>75.91</v>
      </c>
      <c r="AS95" vm="2879">
        <f ca="1"/>
        <v>45866</v>
      </c>
      <c r="AT95" vm="4565">
        <f ca="1"/>
        <v>738.55</v>
      </c>
      <c r="AY95">
        <f ca="1"/>
        <v>1.4198083947894426E-2</v>
      </c>
      <c r="AZ95">
        <f ca="1"/>
        <v>-8.9879561387786407E-5</v>
      </c>
      <c r="BA95">
        <f ca="1"/>
        <v>4.3190965339100128E-2</v>
      </c>
      <c r="BB95">
        <f ca="1"/>
        <v>-9.6618357487920654E-4</v>
      </c>
      <c r="BC95">
        <f ca="1"/>
        <v>2.4664763853734787E-2</v>
      </c>
      <c r="BD95">
        <f ca="1"/>
        <v>2.3028271798475542E-2</v>
      </c>
      <c r="BE95">
        <f ca="1"/>
        <v>1.2948819243262299E-2</v>
      </c>
      <c r="BF95">
        <f ca="1"/>
        <v>7.3542930685788878E-3</v>
      </c>
      <c r="BG95">
        <f ca="1"/>
        <v>2.2907963886268739E-2</v>
      </c>
      <c r="BH95">
        <f ca="1"/>
        <v>3.3399563440980586E-2</v>
      </c>
      <c r="BJ95" vm="2879">
        <f ca="1"/>
        <v>45866</v>
      </c>
      <c r="BK95">
        <f ca="1"/>
        <v>1.6996342135125565E-2</v>
      </c>
    </row>
    <row r="96" spans="2:63" x14ac:dyDescent="0.3">
      <c r="B96" vm="3002">
        <f ca="1"/>
        <v>45902</v>
      </c>
      <c r="C96" vm="3003">
        <f ca="1"/>
        <v>170</v>
      </c>
      <c r="D96" vm="3004">
        <f ca="1"/>
        <v>172.37899999999999</v>
      </c>
      <c r="E96" vm="3005">
        <f ca="1"/>
        <v>167.22</v>
      </c>
      <c r="F96" vm="2868">
        <f ca="1"/>
        <v>170.78</v>
      </c>
      <c r="G96">
        <f ca="1"/>
        <v>-1.9520036743598607E-2</v>
      </c>
      <c r="H96">
        <f ca="1"/>
        <v>-6.3099517167681521E-3</v>
      </c>
      <c r="J96" vm="2997">
        <f ca="1"/>
        <v>45898</v>
      </c>
      <c r="K96" s="13" vm="2997">
        <f ca="1"/>
        <v>45898</v>
      </c>
      <c r="L96" s="13" vm="2998">
        <f ca="1"/>
        <v>178.11</v>
      </c>
      <c r="M96" s="13" vm="2999">
        <f ca="1"/>
        <v>178.15</v>
      </c>
      <c r="N96" s="13" vm="3000">
        <f ca="1"/>
        <v>173.14500000000001</v>
      </c>
      <c r="O96" s="13" vm="3001">
        <f ca="1"/>
        <v>174.18</v>
      </c>
      <c r="P96" s="13">
        <f ca="1"/>
        <v>-3.3246378420380647E-2</v>
      </c>
      <c r="Q96" s="13">
        <f ca="1"/>
        <v>-3.2986396695224518E-2</v>
      </c>
      <c r="AA96" vm="2884">
        <f ca="1"/>
        <v>45867</v>
      </c>
      <c r="AB96" vm="4566">
        <f ca="1"/>
        <v>297.42</v>
      </c>
      <c r="AC96" vm="2884">
        <f ca="1"/>
        <v>45867</v>
      </c>
      <c r="AD96" vm="4567">
        <f ca="1"/>
        <v>111.96</v>
      </c>
      <c r="AE96" vm="2884">
        <f ca="1"/>
        <v>45867</v>
      </c>
      <c r="AF96" vm="4568">
        <f ca="1"/>
        <v>177.44</v>
      </c>
      <c r="AG96" vm="2884">
        <f ca="1"/>
        <v>45867</v>
      </c>
      <c r="AH96" vm="4569">
        <f ca="1"/>
        <v>20.41</v>
      </c>
      <c r="AI96" vm="2884">
        <f ca="1"/>
        <v>45867</v>
      </c>
      <c r="AJ96" vm="4570">
        <f ca="1"/>
        <v>188.41</v>
      </c>
      <c r="AK96" vm="2884">
        <f ca="1"/>
        <v>45867</v>
      </c>
      <c r="AL96" vm="3511">
        <f ca="1"/>
        <v>191.38</v>
      </c>
      <c r="AM96" vm="2884">
        <f ca="1"/>
        <v>45867</v>
      </c>
      <c r="AN96" vm="4571">
        <f ca="1"/>
        <v>230.75</v>
      </c>
      <c r="AO96" vm="2884">
        <f ca="1"/>
        <v>45867</v>
      </c>
      <c r="AP96" vm="2828">
        <f ca="1"/>
        <v>163.47</v>
      </c>
      <c r="AQ96" vm="2884">
        <f ca="1"/>
        <v>45867</v>
      </c>
      <c r="AR96" vm="4572">
        <f ca="1"/>
        <v>76.34</v>
      </c>
      <c r="AS96" vm="2884">
        <f ca="1"/>
        <v>45867</v>
      </c>
      <c r="AT96" vm="4573">
        <f ca="1"/>
        <v>724.37</v>
      </c>
      <c r="AY96">
        <f ca="1"/>
        <v>1.0601427115188598E-2</v>
      </c>
      <c r="AZ96">
        <f ca="1"/>
        <v>6.3820224719100564E-3</v>
      </c>
      <c r="BA96">
        <f ca="1"/>
        <v>2.1766670505585634E-2</v>
      </c>
      <c r="BB96">
        <f ca="1"/>
        <v>-1.3056092843326865E-2</v>
      </c>
      <c r="BC96">
        <f ca="1"/>
        <v>-9.775582067588235E-3</v>
      </c>
      <c r="BD96">
        <f ca="1"/>
        <v>1.1254953764861271E-2</v>
      </c>
      <c r="BE96">
        <f ca="1"/>
        <v>-8.6666377778785075E-5</v>
      </c>
      <c r="BF96">
        <f ca="1"/>
        <v>-5.4754517247673279E-3</v>
      </c>
      <c r="BG96">
        <f ca="1"/>
        <v>5.6646028191280045E-3</v>
      </c>
      <c r="BH96">
        <f ca="1"/>
        <v>-1.919978335928502E-2</v>
      </c>
      <c r="BJ96" vm="2884">
        <f ca="1"/>
        <v>45867</v>
      </c>
      <c r="BK96">
        <f ca="1"/>
        <v>4.3150085075319049E-3</v>
      </c>
    </row>
    <row r="97" spans="2:63" x14ac:dyDescent="0.3">
      <c r="B97" vm="3006">
        <f ca="1"/>
        <v>45903</v>
      </c>
      <c r="C97" vm="2841">
        <f ca="1"/>
        <v>171.06</v>
      </c>
      <c r="D97" vm="2854">
        <f ca="1"/>
        <v>172.41</v>
      </c>
      <c r="E97" vm="3007">
        <f ca="1"/>
        <v>168.875</v>
      </c>
      <c r="F97" vm="3008">
        <f ca="1"/>
        <v>170.62</v>
      </c>
      <c r="G97">
        <f ca="1"/>
        <v>-9.3687785454969307E-4</v>
      </c>
      <c r="H97">
        <f ca="1"/>
        <v>-3.501509950434079E-3</v>
      </c>
      <c r="J97" vm="3002">
        <f ca="1"/>
        <v>45902</v>
      </c>
      <c r="K97" s="13" vm="3002">
        <f ca="1"/>
        <v>45902</v>
      </c>
      <c r="L97" s="13" vm="3003">
        <f ca="1"/>
        <v>170</v>
      </c>
      <c r="M97" s="13" vm="3004">
        <f ca="1"/>
        <v>172.37899999999999</v>
      </c>
      <c r="N97" s="13" vm="3005">
        <f ca="1"/>
        <v>167.22</v>
      </c>
      <c r="O97" s="13" vm="2868">
        <f ca="1"/>
        <v>170.78</v>
      </c>
      <c r="P97" s="13">
        <f ca="1"/>
        <v>-1.9520036743598607E-2</v>
      </c>
      <c r="Q97" s="13">
        <f ca="1"/>
        <v>-6.3099517167681521E-3</v>
      </c>
      <c r="AA97" vm="2889">
        <f ca="1"/>
        <v>45868</v>
      </c>
      <c r="AB97" vm="4574">
        <f ca="1"/>
        <v>302.62</v>
      </c>
      <c r="AC97" vm="2889">
        <f ca="1"/>
        <v>45868</v>
      </c>
      <c r="AD97" vm="3753">
        <f ca="1"/>
        <v>114.74</v>
      </c>
      <c r="AE97" vm="2889">
        <f ca="1"/>
        <v>45868</v>
      </c>
      <c r="AF97" vm="4575">
        <f ca="1"/>
        <v>179.51</v>
      </c>
      <c r="AG97" vm="2889">
        <f ca="1"/>
        <v>45868</v>
      </c>
      <c r="AH97" vm="3919">
        <f ca="1"/>
        <v>20.34</v>
      </c>
      <c r="AI97" vm="2889">
        <f ca="1"/>
        <v>45868</v>
      </c>
      <c r="AJ97" vm="4576">
        <f ca="1"/>
        <v>189.39</v>
      </c>
      <c r="AK97" vm="2889">
        <f ca="1"/>
        <v>45868</v>
      </c>
      <c r="AL97" vm="4577">
        <f ca="1"/>
        <v>189.52</v>
      </c>
      <c r="AM97" vm="2889">
        <f ca="1"/>
        <v>45868</v>
      </c>
      <c r="AN97" vm="4578">
        <f ca="1"/>
        <v>231.11</v>
      </c>
      <c r="AO97" vm="2889">
        <f ca="1"/>
        <v>45868</v>
      </c>
      <c r="AP97" vm="4579">
        <f ca="1"/>
        <v>163.32499999999999</v>
      </c>
      <c r="AQ97" vm="2889">
        <f ca="1"/>
        <v>45868</v>
      </c>
      <c r="AR97" vm="4580">
        <f ca="1"/>
        <v>81.739999999999995</v>
      </c>
      <c r="AS97" vm="2889">
        <f ca="1"/>
        <v>45868</v>
      </c>
      <c r="AT97" vm="4581">
        <f ca="1"/>
        <v>730.54</v>
      </c>
      <c r="AY97">
        <f ca="1"/>
        <v>1.748369309394119E-2</v>
      </c>
      <c r="AZ97">
        <f ca="1"/>
        <v>2.4830296534476611E-2</v>
      </c>
      <c r="BA97">
        <f ca="1"/>
        <v>1.1665915238953974E-2</v>
      </c>
      <c r="BB97">
        <f ca="1"/>
        <v>-3.4296913277805136E-3</v>
      </c>
      <c r="BC97">
        <f ca="1"/>
        <v>5.2014224298072807E-3</v>
      </c>
      <c r="BD97">
        <f ca="1"/>
        <v>-9.7188838959138112E-3</v>
      </c>
      <c r="BE97">
        <f ca="1"/>
        <v>1.5601300108342953E-3</v>
      </c>
      <c r="BF97">
        <f ca="1"/>
        <v>-8.8701290756720028E-4</v>
      </c>
      <c r="BG97">
        <f ca="1"/>
        <v>7.0736180246266586E-2</v>
      </c>
      <c r="BH97">
        <f ca="1"/>
        <v>8.5177464555406205E-3</v>
      </c>
      <c r="BJ97" vm="2889">
        <f ca="1"/>
        <v>45868</v>
      </c>
      <c r="BK97">
        <f ca="1"/>
        <v>1.1627805437875264E-2</v>
      </c>
    </row>
    <row r="98" spans="2:63" x14ac:dyDescent="0.3">
      <c r="B98" vm="3009">
        <f ca="1"/>
        <v>45904</v>
      </c>
      <c r="C98" vm="3010">
        <f ca="1"/>
        <v>170.57</v>
      </c>
      <c r="D98" vm="3011">
        <f ca="1"/>
        <v>171.86</v>
      </c>
      <c r="E98" vm="3012">
        <f ca="1"/>
        <v>169.41</v>
      </c>
      <c r="F98" vm="3013">
        <f ca="1"/>
        <v>171.66</v>
      </c>
      <c r="G98">
        <f ca="1"/>
        <v>6.0954167155081E-3</v>
      </c>
      <c r="H98">
        <f ca="1"/>
        <v>1.3758553375147097E-2</v>
      </c>
      <c r="J98" vm="3006">
        <f ca="1"/>
        <v>45903</v>
      </c>
      <c r="K98" s="13" vm="3006">
        <f ca="1"/>
        <v>45903</v>
      </c>
      <c r="L98" s="13" vm="2841">
        <f ca="1"/>
        <v>171.06</v>
      </c>
      <c r="M98" s="13" vm="2854">
        <f ca="1"/>
        <v>172.41</v>
      </c>
      <c r="N98" s="13" vm="3007">
        <f ca="1"/>
        <v>168.875</v>
      </c>
      <c r="O98" s="13" vm="3008">
        <f ca="1"/>
        <v>170.62</v>
      </c>
      <c r="P98" s="13">
        <f ca="1"/>
        <v>-9.3687785454969307E-4</v>
      </c>
      <c r="Q98" s="13">
        <f ca="1"/>
        <v>-3.501509950434079E-3</v>
      </c>
      <c r="AA98" vm="2894">
        <f ca="1"/>
        <v>45869</v>
      </c>
      <c r="AB98" vm="4582">
        <f ca="1"/>
        <v>293.7</v>
      </c>
      <c r="AC98" vm="2894">
        <f ca="1"/>
        <v>45869</v>
      </c>
      <c r="AD98" vm="4583">
        <f ca="1"/>
        <v>109.14</v>
      </c>
      <c r="AE98" vm="2894">
        <f ca="1"/>
        <v>45869</v>
      </c>
      <c r="AF98" vm="4584">
        <f ca="1"/>
        <v>176.31</v>
      </c>
      <c r="AG98" vm="2894">
        <f ca="1"/>
        <v>45869</v>
      </c>
      <c r="AH98" vm="4585">
        <f ca="1"/>
        <v>19.8</v>
      </c>
      <c r="AI98" vm="2894">
        <f ca="1"/>
        <v>45869</v>
      </c>
      <c r="AJ98" vm="3579">
        <f ca="1"/>
        <v>180.06</v>
      </c>
      <c r="AK98" vm="2894">
        <f ca="1"/>
        <v>45869</v>
      </c>
      <c r="AL98" vm="4586">
        <f ca="1"/>
        <v>181.06</v>
      </c>
      <c r="AM98" vm="2894">
        <f ca="1"/>
        <v>45869</v>
      </c>
      <c r="AN98" vm="4587">
        <f ca="1"/>
        <v>224.63</v>
      </c>
      <c r="AO98" vm="2894">
        <f ca="1"/>
        <v>45869</v>
      </c>
      <c r="AP98" vm="4588">
        <f ca="1"/>
        <v>141.375</v>
      </c>
      <c r="AQ98" vm="2894">
        <f ca="1"/>
        <v>45869</v>
      </c>
      <c r="AR98" vm="4589">
        <f ca="1"/>
        <v>80.37</v>
      </c>
      <c r="AS98" vm="2894">
        <f ca="1"/>
        <v>45869</v>
      </c>
      <c r="AT98" vm="4590">
        <f ca="1"/>
        <v>711.24</v>
      </c>
      <c r="AY98">
        <f ca="1"/>
        <v>-2.947591038265817E-2</v>
      </c>
      <c r="AZ98">
        <f ca="1"/>
        <v>-4.8805996165243108E-2</v>
      </c>
      <c r="BA98">
        <f ca="1"/>
        <v>-1.7826304941228839E-2</v>
      </c>
      <c r="BB98">
        <f ca="1"/>
        <v>-2.6548672566371639E-2</v>
      </c>
      <c r="BC98">
        <f ca="1"/>
        <v>-4.9263424679233246E-2</v>
      </c>
      <c r="BD98">
        <f ca="1"/>
        <v>-4.4639088222878889E-2</v>
      </c>
      <c r="BE98">
        <f ca="1"/>
        <v>-2.8038596339405555E-2</v>
      </c>
      <c r="BF98">
        <f ca="1"/>
        <v>-0.13439461196999841</v>
      </c>
      <c r="BG98">
        <f ca="1"/>
        <v>-1.6760459995106319E-2</v>
      </c>
      <c r="BH98">
        <f ca="1"/>
        <v>-2.6418813480439066E-2</v>
      </c>
      <c r="BJ98" vm="2894">
        <f ca="1"/>
        <v>45869</v>
      </c>
      <c r="BK98">
        <f ca="1"/>
        <v>-3.7296662584544567E-2</v>
      </c>
    </row>
    <row r="99" spans="2:63" x14ac:dyDescent="0.3">
      <c r="B99" vm="3014">
        <f ca="1"/>
        <v>45905</v>
      </c>
      <c r="C99" vm="3015">
        <f ca="1"/>
        <v>168.03</v>
      </c>
      <c r="D99" vm="3016">
        <f ca="1"/>
        <v>169.03</v>
      </c>
      <c r="E99" vm="2834">
        <f ca="1"/>
        <v>164.07</v>
      </c>
      <c r="F99" vm="3017">
        <f ca="1"/>
        <v>167.02</v>
      </c>
      <c r="G99">
        <f ca="1"/>
        <v>-2.7030175929162219E-2</v>
      </c>
      <c r="H99">
        <f ca="1"/>
        <v>2.1229880605677796E-2</v>
      </c>
      <c r="J99" vm="3009">
        <f ca="1"/>
        <v>45904</v>
      </c>
      <c r="K99" s="13" vm="3009">
        <f ca="1"/>
        <v>45904</v>
      </c>
      <c r="L99" s="13" vm="3010">
        <f ca="1"/>
        <v>170.57</v>
      </c>
      <c r="M99" s="13" vm="3011">
        <f ca="1"/>
        <v>171.86</v>
      </c>
      <c r="N99" s="13" vm="3012">
        <f ca="1"/>
        <v>169.41</v>
      </c>
      <c r="O99" s="13" vm="3013">
        <f ca="1"/>
        <v>171.66</v>
      </c>
      <c r="P99" s="13">
        <f ca="1"/>
        <v>6.0954167155081E-3</v>
      </c>
      <c r="Q99" s="13">
        <f ca="1"/>
        <v>1.3758553375147097E-2</v>
      </c>
      <c r="AA99" vm="2899">
        <f ca="1"/>
        <v>45870</v>
      </c>
      <c r="AB99" vm="4591">
        <f ca="1"/>
        <v>288.64</v>
      </c>
      <c r="AC99" vm="2899">
        <f ca="1"/>
        <v>45870</v>
      </c>
      <c r="AD99" vm="4592">
        <f ca="1"/>
        <v>104.88</v>
      </c>
      <c r="AE99" vm="2899">
        <f ca="1"/>
        <v>45870</v>
      </c>
      <c r="AF99" vm="4593">
        <f ca="1"/>
        <v>171.7</v>
      </c>
      <c r="AG99" vm="2899">
        <f ca="1"/>
        <v>45870</v>
      </c>
      <c r="AH99" vm="4594">
        <f ca="1"/>
        <v>19.309999999999999</v>
      </c>
      <c r="AI99" vm="2899">
        <f ca="1"/>
        <v>45870</v>
      </c>
      <c r="AJ99" vm="4595">
        <f ca="1"/>
        <v>179.99</v>
      </c>
      <c r="AK99" vm="2899">
        <f ca="1"/>
        <v>45870</v>
      </c>
      <c r="AL99" vm="4596">
        <f ca="1"/>
        <v>180.86</v>
      </c>
      <c r="AM99" vm="2899">
        <f ca="1"/>
        <v>45870</v>
      </c>
      <c r="AN99" vm="4597">
        <f ca="1"/>
        <v>221.71</v>
      </c>
      <c r="AO99" vm="2899">
        <f ca="1"/>
        <v>45870</v>
      </c>
      <c r="AP99" vm="4598">
        <f ca="1"/>
        <v>137.58000000000001</v>
      </c>
      <c r="AQ99" vm="2899">
        <f ca="1"/>
        <v>45870</v>
      </c>
      <c r="AR99" vm="4599">
        <f ca="1"/>
        <v>74.45</v>
      </c>
      <c r="AS99" vm="2899">
        <f ca="1"/>
        <v>45870</v>
      </c>
      <c r="AT99" vm="4600">
        <f ca="1"/>
        <v>785.62</v>
      </c>
      <c r="AY99">
        <f ca="1"/>
        <v>-1.7228464419475665E-2</v>
      </c>
      <c r="AZ99">
        <f ca="1"/>
        <v>-3.9032435404068214E-2</v>
      </c>
      <c r="BA99">
        <f ca="1"/>
        <v>-2.6147127219102794E-2</v>
      </c>
      <c r="BB99">
        <f ca="1"/>
        <v>-2.4747474747474848E-2</v>
      </c>
      <c r="BC99">
        <f ca="1"/>
        <v>-3.8875930245469944E-4</v>
      </c>
      <c r="BD99">
        <f ca="1"/>
        <v>-1.1046062078868255E-3</v>
      </c>
      <c r="BE99">
        <f ca="1"/>
        <v>-1.299915416462622E-2</v>
      </c>
      <c r="BF99">
        <f ca="1"/>
        <v>-2.6843501326259858E-2</v>
      </c>
      <c r="BG99">
        <f ca="1"/>
        <v>-7.3659325619012089E-2</v>
      </c>
      <c r="BH99">
        <f ca="1"/>
        <v>0.10457792025195432</v>
      </c>
      <c r="BJ99" vm="2899">
        <f ca="1"/>
        <v>45870</v>
      </c>
      <c r="BK99">
        <f ca="1"/>
        <v>-1.955649656094792E-2</v>
      </c>
    </row>
    <row r="100" spans="2:63" x14ac:dyDescent="0.3">
      <c r="B100" vm="3018">
        <f ca="1"/>
        <v>45908</v>
      </c>
      <c r="C100" vm="3019">
        <f ca="1"/>
        <v>167.55</v>
      </c>
      <c r="D100" vm="3020">
        <f ca="1"/>
        <v>170.96</v>
      </c>
      <c r="E100" vm="3021">
        <f ca="1"/>
        <v>167.35</v>
      </c>
      <c r="F100" vm="3022">
        <f ca="1"/>
        <v>168.31</v>
      </c>
      <c r="G100">
        <f ca="1"/>
        <v>7.7236259130642557E-3</v>
      </c>
      <c r="H100">
        <f ca="1"/>
        <v>7.753129096192724E-3</v>
      </c>
      <c r="J100" vm="3014">
        <f ca="1"/>
        <v>45905</v>
      </c>
      <c r="K100" s="13" vm="3014">
        <f ca="1"/>
        <v>45905</v>
      </c>
      <c r="L100" s="13" vm="3015">
        <f ca="1"/>
        <v>168.03</v>
      </c>
      <c r="M100" s="13" vm="3016">
        <f ca="1"/>
        <v>169.03</v>
      </c>
      <c r="N100" s="13" vm="2834">
        <f ca="1"/>
        <v>164.07</v>
      </c>
      <c r="O100" s="13" vm="3017">
        <f ca="1"/>
        <v>167.02</v>
      </c>
      <c r="P100" s="13">
        <f ca="1"/>
        <v>-2.7030175929162219E-2</v>
      </c>
      <c r="Q100" s="13">
        <f ca="1"/>
        <v>2.1229880605677796E-2</v>
      </c>
      <c r="AA100" vm="2904">
        <f ca="1"/>
        <v>45873</v>
      </c>
      <c r="AB100" vm="4601">
        <f ca="1"/>
        <v>297.72000000000003</v>
      </c>
      <c r="AC100" vm="2904">
        <f ca="1"/>
        <v>45873</v>
      </c>
      <c r="AD100" vm="4602">
        <f ca="1"/>
        <v>107.77</v>
      </c>
      <c r="AE100" vm="2904">
        <f ca="1"/>
        <v>45873</v>
      </c>
      <c r="AF100" vm="4603">
        <f ca="1"/>
        <v>176.78</v>
      </c>
      <c r="AG100" vm="2904">
        <f ca="1"/>
        <v>45873</v>
      </c>
      <c r="AH100" vm="4604">
        <f ca="1"/>
        <v>19.5</v>
      </c>
      <c r="AI100" vm="2904">
        <f ca="1"/>
        <v>45873</v>
      </c>
      <c r="AJ100" vm="3335">
        <f ca="1"/>
        <v>182.82</v>
      </c>
      <c r="AK100" vm="2904">
        <f ca="1"/>
        <v>45873</v>
      </c>
      <c r="AL100" vm="4605">
        <f ca="1"/>
        <v>182.73</v>
      </c>
      <c r="AM100" vm="2904">
        <f ca="1"/>
        <v>45873</v>
      </c>
      <c r="AN100" vm="4606">
        <f ca="1"/>
        <v>222.4</v>
      </c>
      <c r="AO100" vm="2904">
        <f ca="1"/>
        <v>45873</v>
      </c>
      <c r="AP100" vm="4607">
        <f ca="1"/>
        <v>140.05000000000001</v>
      </c>
      <c r="AQ100" vm="2904">
        <f ca="1"/>
        <v>45873</v>
      </c>
      <c r="AR100" vm="4608">
        <f ca="1"/>
        <v>76.53</v>
      </c>
      <c r="AS100" vm="2904">
        <f ca="1"/>
        <v>45873</v>
      </c>
      <c r="AT100" vm="4609">
        <f ca="1"/>
        <v>830.63</v>
      </c>
      <c r="AY100">
        <f ca="1"/>
        <v>3.1457871396895931E-2</v>
      </c>
      <c r="AZ100">
        <f ca="1"/>
        <v>2.7555301296720066E-2</v>
      </c>
      <c r="BA100">
        <f ca="1"/>
        <v>2.9586488060570838E-2</v>
      </c>
      <c r="BB100">
        <f ca="1"/>
        <v>9.8394614189539764E-3</v>
      </c>
      <c r="BC100">
        <f ca="1"/>
        <v>1.5723095727540329E-2</v>
      </c>
      <c r="BD100">
        <f ca="1"/>
        <v>1.0339489107596904E-2</v>
      </c>
      <c r="BE100">
        <f ca="1"/>
        <v>3.1121735600559185E-3</v>
      </c>
      <c r="BF100">
        <f ca="1"/>
        <v>1.7953190870766089E-2</v>
      </c>
      <c r="BG100">
        <f ca="1"/>
        <v>2.7938213566151757E-2</v>
      </c>
      <c r="BH100">
        <f ca="1"/>
        <v>5.7292329625009533E-2</v>
      </c>
      <c r="BJ100" vm="2904">
        <f ca="1"/>
        <v>45873</v>
      </c>
      <c r="BK100">
        <f ca="1"/>
        <v>2.2117061977955082E-2</v>
      </c>
    </row>
    <row r="101" spans="2:63" x14ac:dyDescent="0.3">
      <c r="B101" vm="3023">
        <f ca="1"/>
        <v>45909</v>
      </c>
      <c r="C101" vm="3024">
        <f ca="1"/>
        <v>169.09</v>
      </c>
      <c r="D101" vm="3025">
        <f ca="1"/>
        <v>170.98</v>
      </c>
      <c r="E101" vm="3026">
        <f ca="1"/>
        <v>166.74010000000001</v>
      </c>
      <c r="F101" vm="3027">
        <f ca="1"/>
        <v>170.76</v>
      </c>
      <c r="G101">
        <f ca="1"/>
        <v>1.4556473174499368E-2</v>
      </c>
      <c r="H101">
        <f ca="1"/>
        <v>5.0807694567351382E-3</v>
      </c>
      <c r="J101" vm="3018">
        <f ca="1"/>
        <v>45908</v>
      </c>
      <c r="K101" s="13" vm="3018">
        <f ca="1"/>
        <v>45908</v>
      </c>
      <c r="L101" s="13" vm="3019">
        <f ca="1"/>
        <v>167.55</v>
      </c>
      <c r="M101" s="13" vm="3020">
        <f ca="1"/>
        <v>170.96</v>
      </c>
      <c r="N101" s="13" vm="3021">
        <f ca="1"/>
        <v>167.35</v>
      </c>
      <c r="O101" s="13" vm="3022">
        <f ca="1"/>
        <v>168.31</v>
      </c>
      <c r="P101" s="13">
        <f ca="1"/>
        <v>7.7236259130642557E-3</v>
      </c>
      <c r="Q101" s="13">
        <f ca="1"/>
        <v>7.753129096192724E-3</v>
      </c>
      <c r="AA101" vm="2909">
        <f ca="1"/>
        <v>45874</v>
      </c>
      <c r="AB101" vm="4610">
        <f ca="1"/>
        <v>292.93</v>
      </c>
      <c r="AC101" vm="2909">
        <f ca="1"/>
        <v>45874</v>
      </c>
      <c r="AD101" vm="4611">
        <f ca="1"/>
        <v>109.06</v>
      </c>
      <c r="AE101" vm="2909">
        <f ca="1"/>
        <v>45874</v>
      </c>
      <c r="AF101" vm="4612">
        <f ca="1"/>
        <v>174.31</v>
      </c>
      <c r="AG101" vm="2909">
        <f ca="1"/>
        <v>45874</v>
      </c>
      <c r="AH101" vm="4613">
        <f ca="1"/>
        <v>20.190000000000001</v>
      </c>
      <c r="AI101" vm="2909">
        <f ca="1"/>
        <v>45874</v>
      </c>
      <c r="AJ101" vm="4614">
        <f ca="1"/>
        <v>179.15</v>
      </c>
      <c r="AK101" vm="2909">
        <f ca="1"/>
        <v>45874</v>
      </c>
      <c r="AL101" vm="3610">
        <f ca="1"/>
        <v>185.4</v>
      </c>
      <c r="AM101" vm="2909">
        <f ca="1"/>
        <v>45874</v>
      </c>
      <c r="AN101" vm="4615">
        <f ca="1"/>
        <v>220.68</v>
      </c>
      <c r="AO101" vm="2909">
        <f ca="1"/>
        <v>45874</v>
      </c>
      <c r="AP101" vm="4616">
        <f ca="1"/>
        <v>137.22999999999999</v>
      </c>
      <c r="AQ101" vm="2909">
        <f ca="1"/>
        <v>45874</v>
      </c>
      <c r="AR101" vm="4617">
        <f ca="1"/>
        <v>76.63</v>
      </c>
      <c r="AS101" vm="2909">
        <f ca="1"/>
        <v>45874</v>
      </c>
      <c r="AT101" vm="4618">
        <f ca="1"/>
        <v>802.78</v>
      </c>
      <c r="AY101">
        <f ca="1"/>
        <v>-1.6088942630659749E-2</v>
      </c>
      <c r="AZ101">
        <f ca="1"/>
        <v>1.1969935974761124E-2</v>
      </c>
      <c r="BA101">
        <f ca="1"/>
        <v>-1.3972168797375261E-2</v>
      </c>
      <c r="BB101">
        <f ca="1"/>
        <v>3.5384615384615452E-2</v>
      </c>
      <c r="BC101">
        <f ca="1"/>
        <v>-2.0074390110491124E-2</v>
      </c>
      <c r="BD101">
        <f ca="1"/>
        <v>1.4611722213101384E-2</v>
      </c>
      <c r="BE101">
        <f ca="1"/>
        <v>-7.7338129496402827E-3</v>
      </c>
      <c r="BF101">
        <f ca="1"/>
        <v>-2.0135665833630998E-2</v>
      </c>
      <c r="BG101">
        <f ca="1"/>
        <v>1.3066771200835531E-3</v>
      </c>
      <c r="BH101">
        <f ca="1"/>
        <v>-3.3528767321189965E-2</v>
      </c>
      <c r="BJ101" vm="2909">
        <f ca="1"/>
        <v>45874</v>
      </c>
      <c r="BK101">
        <f ca="1"/>
        <v>-2.5239420575922556E-3</v>
      </c>
    </row>
    <row r="102" spans="2:63" x14ac:dyDescent="0.3">
      <c r="B102" vm="3028">
        <f ca="1"/>
        <v>45910</v>
      </c>
      <c r="C102" vm="3029">
        <f ca="1"/>
        <v>176.64</v>
      </c>
      <c r="D102" vm="3030">
        <f ca="1"/>
        <v>179.29</v>
      </c>
      <c r="E102" vm="3031">
        <f ca="1"/>
        <v>175.47</v>
      </c>
      <c r="F102" vm="3032">
        <f ca="1"/>
        <v>177.33</v>
      </c>
      <c r="G102">
        <f ca="1"/>
        <v>3.8475052705551779E-2</v>
      </c>
      <c r="H102">
        <f ca="1"/>
        <v>3.3025657707520001E-2</v>
      </c>
      <c r="J102" vm="3023">
        <f ca="1"/>
        <v>45909</v>
      </c>
      <c r="K102" s="13" vm="3023">
        <f ca="1"/>
        <v>45909</v>
      </c>
      <c r="L102" s="13" vm="3024">
        <f ca="1"/>
        <v>169.09</v>
      </c>
      <c r="M102" s="13" vm="3025">
        <f ca="1"/>
        <v>170.98</v>
      </c>
      <c r="N102" s="13" vm="3026">
        <f ca="1"/>
        <v>166.74010000000001</v>
      </c>
      <c r="O102" s="13" vm="3027">
        <f ca="1"/>
        <v>170.76</v>
      </c>
      <c r="P102" s="13">
        <f ca="1"/>
        <v>1.4556473174499368E-2</v>
      </c>
      <c r="Q102" s="13">
        <f ca="1"/>
        <v>5.0807694567351382E-3</v>
      </c>
      <c r="AA102" vm="2914">
        <f ca="1"/>
        <v>45875</v>
      </c>
      <c r="AB102" vm="4619">
        <f ca="1"/>
        <v>301.67</v>
      </c>
      <c r="AC102" vm="2914">
        <f ca="1"/>
        <v>45875</v>
      </c>
      <c r="AD102" vm="4620">
        <f ca="1"/>
        <v>108.78</v>
      </c>
      <c r="AE102" vm="2914">
        <f ca="1"/>
        <v>45875</v>
      </c>
      <c r="AF102" vm="4621">
        <f ca="1"/>
        <v>163.12</v>
      </c>
      <c r="AG102" vm="2914">
        <f ca="1"/>
        <v>45875</v>
      </c>
      <c r="AH102" vm="4569">
        <f ca="1"/>
        <v>20.41</v>
      </c>
      <c r="AI102" vm="2914">
        <f ca="1"/>
        <v>45875</v>
      </c>
      <c r="AJ102" vm="4622">
        <f ca="1"/>
        <v>178.14</v>
      </c>
      <c r="AK102" vm="2914">
        <f ca="1"/>
        <v>45875</v>
      </c>
      <c r="AL102" vm="3383">
        <f ca="1"/>
        <v>185.91</v>
      </c>
      <c r="AM102" vm="2914">
        <f ca="1"/>
        <v>45875</v>
      </c>
      <c r="AN102" vm="4623">
        <f ca="1"/>
        <v>220.69</v>
      </c>
      <c r="AO102" vm="2914">
        <f ca="1"/>
        <v>45875</v>
      </c>
      <c r="AP102" vm="4624">
        <f ca="1"/>
        <v>136.12</v>
      </c>
      <c r="AQ102" vm="2914">
        <f ca="1"/>
        <v>45875</v>
      </c>
      <c r="AR102" vm="4625">
        <f ca="1"/>
        <v>75.319999999999993</v>
      </c>
      <c r="AS102" vm="2914">
        <f ca="1"/>
        <v>45875</v>
      </c>
      <c r="AT102" vm="4626">
        <f ca="1"/>
        <v>805.85</v>
      </c>
      <c r="AY102">
        <f ca="1"/>
        <v>2.9836479705049018E-2</v>
      </c>
      <c r="AZ102">
        <f ca="1"/>
        <v>-2.5673940949935917E-3</v>
      </c>
      <c r="BA102">
        <f ca="1"/>
        <v>-6.4195972692329739E-2</v>
      </c>
      <c r="BB102">
        <f ca="1"/>
        <v>1.0896483407627481E-2</v>
      </c>
      <c r="BC102">
        <f ca="1"/>
        <v>-5.637733742673845E-3</v>
      </c>
      <c r="BD102">
        <f ca="1"/>
        <v>2.750809061488624E-3</v>
      </c>
      <c r="BE102">
        <f ca="1"/>
        <v>4.5314482508568535E-5</v>
      </c>
      <c r="BF102">
        <f ca="1"/>
        <v>-8.0886103621656009E-3</v>
      </c>
      <c r="BG102">
        <f ca="1"/>
        <v>-1.7095132454652256E-2</v>
      </c>
      <c r="BH102">
        <f ca="1"/>
        <v>3.8242108672364161E-3</v>
      </c>
      <c r="BJ102" vm="2914">
        <f ca="1"/>
        <v>45875</v>
      </c>
      <c r="BK102">
        <f ca="1"/>
        <v>-4.6970278401722585E-3</v>
      </c>
    </row>
    <row r="103" spans="2:63" x14ac:dyDescent="0.3">
      <c r="B103" vm="3033">
        <f ca="1"/>
        <v>45911</v>
      </c>
      <c r="C103" vm="3034">
        <f ca="1"/>
        <v>179.68</v>
      </c>
      <c r="D103" vm="3035">
        <f ca="1"/>
        <v>180.28</v>
      </c>
      <c r="E103" vm="3036">
        <f ca="1"/>
        <v>176.48</v>
      </c>
      <c r="F103" vm="3037">
        <f ca="1"/>
        <v>177.17</v>
      </c>
      <c r="G103">
        <f ca="1"/>
        <v>-9.0227259910914681E-4</v>
      </c>
      <c r="H103">
        <f ca="1"/>
        <v>6.826141244366828E-3</v>
      </c>
      <c r="J103" vm="3028">
        <f ca="1"/>
        <v>45910</v>
      </c>
      <c r="K103" s="13" vm="3028">
        <f ca="1"/>
        <v>45910</v>
      </c>
      <c r="L103" s="13" vm="3029">
        <f ca="1"/>
        <v>176.64</v>
      </c>
      <c r="M103" s="13" vm="3030">
        <f ca="1"/>
        <v>179.29</v>
      </c>
      <c r="N103" s="13" vm="3031">
        <f ca="1"/>
        <v>175.47</v>
      </c>
      <c r="O103" s="13" vm="3032">
        <f ca="1"/>
        <v>177.33</v>
      </c>
      <c r="P103" s="13">
        <f ca="1"/>
        <v>3.8475052705551779E-2</v>
      </c>
      <c r="Q103" s="13">
        <f ca="1"/>
        <v>3.3025657707520001E-2</v>
      </c>
      <c r="AA103" vm="2919">
        <f ca="1"/>
        <v>45876</v>
      </c>
      <c r="AB103" vm="4627">
        <f ca="1"/>
        <v>303.76</v>
      </c>
      <c r="AC103" vm="2919">
        <f ca="1"/>
        <v>45876</v>
      </c>
      <c r="AD103" vm="4628">
        <f ca="1"/>
        <v>111.87</v>
      </c>
      <c r="AE103" vm="2919">
        <f ca="1"/>
        <v>45876</v>
      </c>
      <c r="AF103" vm="2837">
        <f ca="1"/>
        <v>172.4</v>
      </c>
      <c r="AG103" vm="2919">
        <f ca="1"/>
        <v>45876</v>
      </c>
      <c r="AH103" vm="4629">
        <f ca="1"/>
        <v>19.77</v>
      </c>
      <c r="AI103" vm="2919">
        <f ca="1"/>
        <v>45876</v>
      </c>
      <c r="AJ103" vm="4630">
        <f ca="1"/>
        <v>183.15</v>
      </c>
      <c r="AK103" vm="2919">
        <f ca="1"/>
        <v>45876</v>
      </c>
      <c r="AL103" vm="3383">
        <f ca="1"/>
        <v>185.91</v>
      </c>
      <c r="AM103" vm="2919">
        <f ca="1"/>
        <v>45876</v>
      </c>
      <c r="AN103" vm="4631">
        <f ca="1"/>
        <v>223.12</v>
      </c>
      <c r="AO103" vm="2919">
        <f ca="1"/>
        <v>45876</v>
      </c>
      <c r="AP103" vm="3798">
        <f ca="1"/>
        <v>135.57</v>
      </c>
      <c r="AQ103" vm="2919">
        <f ca="1"/>
        <v>45876</v>
      </c>
      <c r="AR103" vm="4632">
        <f ca="1"/>
        <v>75.849999999999994</v>
      </c>
      <c r="AS103" vm="2919">
        <f ca="1"/>
        <v>45876</v>
      </c>
      <c r="AT103" vm="4633">
        <f ca="1"/>
        <v>797.94</v>
      </c>
      <c r="AY103">
        <f ca="1"/>
        <v>6.9281002419861928E-3</v>
      </c>
      <c r="AZ103">
        <f ca="1"/>
        <v>2.8405956977385578E-2</v>
      </c>
      <c r="BA103">
        <f ca="1"/>
        <v>5.6890632663070137E-2</v>
      </c>
      <c r="BB103">
        <f ca="1"/>
        <v>-3.1357177853993168E-2</v>
      </c>
      <c r="BC103">
        <f ca="1"/>
        <v>2.8123947457056358E-2</v>
      </c>
      <c r="BD103">
        <f ca="1"/>
        <v>0</v>
      </c>
      <c r="BE103">
        <f ca="1"/>
        <v>1.1010920295437069E-2</v>
      </c>
      <c r="BF103">
        <f ca="1"/>
        <v>-4.040552453717392E-3</v>
      </c>
      <c r="BG103">
        <f ca="1"/>
        <v>7.0366436537440411E-3</v>
      </c>
      <c r="BH103">
        <f ca="1"/>
        <v>-9.8157225290065996E-3</v>
      </c>
      <c r="BJ103" vm="2919">
        <f ca="1"/>
        <v>45876</v>
      </c>
      <c r="BK103">
        <f ca="1"/>
        <v>1.5146558396366311E-2</v>
      </c>
    </row>
    <row r="104" spans="2:63" x14ac:dyDescent="0.3">
      <c r="B104" vm="3038">
        <f ca="1"/>
        <v>45912</v>
      </c>
      <c r="C104" vm="3039">
        <f ca="1"/>
        <v>177.77</v>
      </c>
      <c r="D104" vm="3040">
        <f ca="1"/>
        <v>178.595</v>
      </c>
      <c r="E104" vm="3041">
        <f ca="1"/>
        <v>176.45</v>
      </c>
      <c r="F104" vm="3042">
        <f ca="1"/>
        <v>177.82</v>
      </c>
      <c r="G104">
        <f ca="1"/>
        <v>3.6687926849918481E-3</v>
      </c>
      <c r="H104">
        <f ca="1"/>
        <v>3.4038361500934276E-3</v>
      </c>
      <c r="J104" vm="3033">
        <f ca="1"/>
        <v>45911</v>
      </c>
      <c r="K104" s="13" vm="3033">
        <f ca="1"/>
        <v>45911</v>
      </c>
      <c r="L104" s="13" vm="3034">
        <f ca="1"/>
        <v>179.68</v>
      </c>
      <c r="M104" s="13" vm="3035">
        <f ca="1"/>
        <v>180.28</v>
      </c>
      <c r="N104" s="13" vm="3036">
        <f ca="1"/>
        <v>176.48</v>
      </c>
      <c r="O104" s="13" vm="3037">
        <f ca="1"/>
        <v>177.17</v>
      </c>
      <c r="P104" s="13">
        <f ca="1"/>
        <v>-9.0227259910914681E-4</v>
      </c>
      <c r="Q104" s="13">
        <f ca="1"/>
        <v>6.826141244366828E-3</v>
      </c>
      <c r="AA104" vm="2924">
        <f ca="1"/>
        <v>45877</v>
      </c>
      <c r="AB104" vm="4634">
        <f ca="1"/>
        <v>304.97000000000003</v>
      </c>
      <c r="AC104" vm="2924">
        <f ca="1"/>
        <v>45877</v>
      </c>
      <c r="AD104" vm="4635">
        <f ca="1"/>
        <v>118.89</v>
      </c>
      <c r="AE104" vm="2924">
        <f ca="1"/>
        <v>45877</v>
      </c>
      <c r="AF104" vm="4636">
        <f ca="1"/>
        <v>172.76</v>
      </c>
      <c r="AG104" vm="2924">
        <f ca="1"/>
        <v>45877</v>
      </c>
      <c r="AH104" vm="4637">
        <f ca="1"/>
        <v>19.95</v>
      </c>
      <c r="AI104" vm="2924">
        <f ca="1"/>
        <v>45877</v>
      </c>
      <c r="AJ104" vm="3145">
        <f ca="1"/>
        <v>184.87</v>
      </c>
      <c r="AK104" vm="2924">
        <f ca="1"/>
        <v>45877</v>
      </c>
      <c r="AL104" vm="4638">
        <f ca="1"/>
        <v>187.22</v>
      </c>
      <c r="AM104" vm="2924">
        <f ca="1"/>
        <v>45877</v>
      </c>
      <c r="AN104" vm="4639">
        <f ca="1"/>
        <v>223.95</v>
      </c>
      <c r="AO104" vm="2924">
        <f ca="1"/>
        <v>45877</v>
      </c>
      <c r="AP104" vm="4640">
        <f ca="1"/>
        <v>138.5</v>
      </c>
      <c r="AQ104" vm="2924">
        <f ca="1"/>
        <v>45877</v>
      </c>
      <c r="AR104" vm="4641">
        <f ca="1"/>
        <v>77.34</v>
      </c>
      <c r="AS104" vm="2924">
        <f ca="1"/>
        <v>45877</v>
      </c>
      <c r="AT104" vm="4642">
        <f ca="1"/>
        <v>804.29</v>
      </c>
      <c r="AY104">
        <f ca="1"/>
        <v>3.9834079536477367E-3</v>
      </c>
      <c r="AZ104">
        <f ca="1"/>
        <v>6.2751407884151206E-2</v>
      </c>
      <c r="BA104">
        <f ca="1"/>
        <v>2.0881670533641834E-3</v>
      </c>
      <c r="BB104">
        <f ca="1"/>
        <v>9.1047040971168301E-3</v>
      </c>
      <c r="BC104">
        <f ca="1"/>
        <v>9.3912093912093854E-3</v>
      </c>
      <c r="BD104">
        <f ca="1"/>
        <v>7.0464203109031377E-3</v>
      </c>
      <c r="BE104">
        <f ca="1"/>
        <v>3.7199713158837578E-3</v>
      </c>
      <c r="BF104">
        <f ca="1"/>
        <v>2.161245113225645E-2</v>
      </c>
      <c r="BG104">
        <f ca="1"/>
        <v>1.964403427818074E-2</v>
      </c>
      <c r="BH104">
        <f ca="1"/>
        <v>7.957991828959456E-3</v>
      </c>
      <c r="BJ104" vm="2924">
        <f ca="1"/>
        <v>45877</v>
      </c>
      <c r="BK104">
        <f ca="1"/>
        <v>1.5746327237716455E-2</v>
      </c>
    </row>
    <row r="105" spans="2:63" x14ac:dyDescent="0.3">
      <c r="B105" vm="3043">
        <f ca="1"/>
        <v>45915</v>
      </c>
      <c r="C105" vm="3044">
        <f ca="1"/>
        <v>175.67</v>
      </c>
      <c r="D105" vm="3045">
        <f ca="1"/>
        <v>178.85</v>
      </c>
      <c r="E105" vm="3046">
        <f ca="1"/>
        <v>174.51</v>
      </c>
      <c r="F105" vm="3047">
        <f ca="1"/>
        <v>177.75</v>
      </c>
      <c r="G105">
        <f ca="1"/>
        <v>-3.9365650657964898E-4</v>
      </c>
      <c r="H105">
        <f ca="1"/>
        <v>1.0230728417039313E-2</v>
      </c>
      <c r="J105" vm="3038">
        <f ca="1"/>
        <v>45912</v>
      </c>
      <c r="K105" s="13" vm="3038">
        <f ca="1"/>
        <v>45912</v>
      </c>
      <c r="L105" s="13" vm="3039">
        <f ca="1"/>
        <v>177.77</v>
      </c>
      <c r="M105" s="13" vm="3040">
        <f ca="1"/>
        <v>178.595</v>
      </c>
      <c r="N105" s="13" vm="3041">
        <f ca="1"/>
        <v>176.45</v>
      </c>
      <c r="O105" s="13" vm="3042">
        <f ca="1"/>
        <v>177.82</v>
      </c>
      <c r="P105" s="13">
        <f ca="1"/>
        <v>3.6687926849918481E-3</v>
      </c>
      <c r="Q105" s="13">
        <f ca="1"/>
        <v>3.4038361500934276E-3</v>
      </c>
      <c r="AA105" vm="2928">
        <f ca="1"/>
        <v>45880</v>
      </c>
      <c r="AB105" vm="4643">
        <f ca="1"/>
        <v>303.89999999999998</v>
      </c>
      <c r="AC105" vm="2928">
        <f ca="1"/>
        <v>45880</v>
      </c>
      <c r="AD105" vm="4644">
        <f ca="1"/>
        <v>123.72</v>
      </c>
      <c r="AE105" vm="2928">
        <f ca="1"/>
        <v>45880</v>
      </c>
      <c r="AF105" vm="4645">
        <f ca="1"/>
        <v>172.28</v>
      </c>
      <c r="AG105" vm="2928">
        <f ca="1"/>
        <v>45880</v>
      </c>
      <c r="AH105" vm="4646">
        <f ca="1"/>
        <v>20.65</v>
      </c>
      <c r="AI105" vm="2928">
        <f ca="1"/>
        <v>45880</v>
      </c>
      <c r="AJ105" vm="4647">
        <f ca="1"/>
        <v>184.38</v>
      </c>
      <c r="AK105" vm="2928">
        <f ca="1"/>
        <v>45880</v>
      </c>
      <c r="AL105" vm="3415">
        <f ca="1"/>
        <v>183.71</v>
      </c>
      <c r="AM105" vm="2928">
        <f ca="1"/>
        <v>45880</v>
      </c>
      <c r="AN105" vm="4648">
        <f ca="1"/>
        <v>224.07</v>
      </c>
      <c r="AO105" vm="2928">
        <f ca="1"/>
        <v>45880</v>
      </c>
      <c r="AP105" vm="4649">
        <f ca="1"/>
        <v>141.05000000000001</v>
      </c>
      <c r="AQ105" vm="2928">
        <f ca="1"/>
        <v>45880</v>
      </c>
      <c r="AR105" vm="4650">
        <f ca="1"/>
        <v>77.28</v>
      </c>
      <c r="AS105" vm="2928">
        <f ca="1"/>
        <v>45880</v>
      </c>
      <c r="AT105" vm="4651">
        <f ca="1"/>
        <v>797.51</v>
      </c>
      <c r="AY105">
        <f ca="1"/>
        <v>-3.5085418237861101E-3</v>
      </c>
      <c r="AZ105">
        <f ca="1"/>
        <v>4.0625788544032287E-2</v>
      </c>
      <c r="BA105">
        <f ca="1"/>
        <v>-2.7784209307709527E-3</v>
      </c>
      <c r="BB105">
        <f ca="1"/>
        <v>3.5087719298245577E-2</v>
      </c>
      <c r="BC105">
        <f ca="1"/>
        <v>-2.6505111700114085E-3</v>
      </c>
      <c r="BD105">
        <f ca="1"/>
        <v>-1.8747997008866524E-2</v>
      </c>
      <c r="BE105">
        <f ca="1"/>
        <v>5.3583389149365732E-4</v>
      </c>
      <c r="BF105">
        <f ca="1"/>
        <v>1.8411552346570478E-2</v>
      </c>
      <c r="BG105">
        <f ca="1"/>
        <v>-7.7579519006985094E-4</v>
      </c>
      <c r="BH105">
        <f ca="1"/>
        <v>-8.4297952231160069E-3</v>
      </c>
      <c r="BJ105" vm="2928">
        <f ca="1"/>
        <v>45880</v>
      </c>
      <c r="BK105">
        <f ca="1"/>
        <v>8.1629380011378136E-3</v>
      </c>
    </row>
    <row r="106" spans="2:63" x14ac:dyDescent="0.3">
      <c r="B106" vm="3048">
        <f ca="1"/>
        <v>45916</v>
      </c>
      <c r="C106" vm="2881">
        <f ca="1"/>
        <v>177</v>
      </c>
      <c r="D106" vm="3049">
        <f ca="1"/>
        <v>177.5</v>
      </c>
      <c r="E106" vm="3050">
        <f ca="1"/>
        <v>174.38</v>
      </c>
      <c r="F106" vm="3051">
        <f ca="1"/>
        <v>174.88</v>
      </c>
      <c r="G106">
        <f ca="1"/>
        <v>-1.6146272855133641E-2</v>
      </c>
      <c r="H106">
        <f ca="1"/>
        <v>2.8186895079761339E-3</v>
      </c>
      <c r="J106" vm="3043">
        <f ca="1"/>
        <v>45915</v>
      </c>
      <c r="K106" s="13" vm="3043">
        <f ca="1"/>
        <v>45915</v>
      </c>
      <c r="L106" s="13" vm="3044">
        <f ca="1"/>
        <v>175.67</v>
      </c>
      <c r="M106" s="13" vm="3045">
        <f ca="1"/>
        <v>178.85</v>
      </c>
      <c r="N106" s="13" vm="3046">
        <f ca="1"/>
        <v>174.51</v>
      </c>
      <c r="O106" s="13" vm="3047">
        <f ca="1"/>
        <v>177.75</v>
      </c>
      <c r="P106" s="13">
        <f ca="1"/>
        <v>-3.9365650657964898E-4</v>
      </c>
      <c r="Q106" s="13">
        <f ca="1"/>
        <v>1.0230728417039313E-2</v>
      </c>
      <c r="AA106" vm="2933">
        <f ca="1"/>
        <v>45881</v>
      </c>
      <c r="AB106" vm="4652">
        <f ca="1"/>
        <v>312.83</v>
      </c>
      <c r="AC106" vm="2933">
        <f ca="1"/>
        <v>45881</v>
      </c>
      <c r="AD106" vm="4653">
        <f ca="1"/>
        <v>127.75</v>
      </c>
      <c r="AE106" vm="2933">
        <f ca="1"/>
        <v>45881</v>
      </c>
      <c r="AF106" vm="4654">
        <f ca="1"/>
        <v>174.95</v>
      </c>
      <c r="AG106" vm="2933">
        <f ca="1"/>
        <v>45881</v>
      </c>
      <c r="AH106" vm="4655">
        <f ca="1"/>
        <v>21.81</v>
      </c>
      <c r="AI106" vm="2933">
        <f ca="1"/>
        <v>45881</v>
      </c>
      <c r="AJ106" vm="4656">
        <f ca="1"/>
        <v>188.45</v>
      </c>
      <c r="AK106" vm="2933">
        <f ca="1"/>
        <v>45881</v>
      </c>
      <c r="AL106" vm="4657">
        <f ca="1"/>
        <v>192.97</v>
      </c>
      <c r="AM106" vm="2933">
        <f ca="1"/>
        <v>45881</v>
      </c>
      <c r="AN106" vm="4658">
        <f ca="1"/>
        <v>232.04</v>
      </c>
      <c r="AO106" vm="2933">
        <f ca="1"/>
        <v>45881</v>
      </c>
      <c r="AP106" vm="3928">
        <f ca="1"/>
        <v>142.38999999999999</v>
      </c>
      <c r="AQ106" vm="2933">
        <f ca="1"/>
        <v>45881</v>
      </c>
      <c r="AR106" vm="4659">
        <f ca="1"/>
        <v>77.81</v>
      </c>
      <c r="AS106" vm="2933">
        <f ca="1"/>
        <v>45881</v>
      </c>
      <c r="AT106" vm="4660">
        <f ca="1"/>
        <v>840.56</v>
      </c>
      <c r="AY106">
        <f ca="1"/>
        <v>2.9384666008555469E-2</v>
      </c>
      <c r="AZ106">
        <f ca="1"/>
        <v>3.2573553184610422E-2</v>
      </c>
      <c r="BA106">
        <f ca="1"/>
        <v>1.5498026468539514E-2</v>
      </c>
      <c r="BB106">
        <f ca="1"/>
        <v>5.6174334140435843E-2</v>
      </c>
      <c r="BC106">
        <f ca="1"/>
        <v>2.2073977654843223E-2</v>
      </c>
      <c r="BD106">
        <f ca="1"/>
        <v>5.0405530455609332E-2</v>
      </c>
      <c r="BE106">
        <f ca="1"/>
        <v>3.5569241754808759E-2</v>
      </c>
      <c r="BF106">
        <f ca="1"/>
        <v>9.5001772421125473E-3</v>
      </c>
      <c r="BG106">
        <f ca="1"/>
        <v>6.8581780538302427E-3</v>
      </c>
      <c r="BH106">
        <f ca="1"/>
        <v>5.3980514350917171E-2</v>
      </c>
      <c r="BJ106" vm="2933">
        <f ca="1"/>
        <v>45881</v>
      </c>
      <c r="BK106">
        <f ca="1"/>
        <v>3.0951087879743211E-2</v>
      </c>
    </row>
    <row r="107" spans="2:63" x14ac:dyDescent="0.3">
      <c r="B107" vm="3052">
        <f ca="1"/>
        <v>45917</v>
      </c>
      <c r="C107" vm="3053">
        <f ca="1"/>
        <v>172.64</v>
      </c>
      <c r="D107" vm="3054">
        <f ca="1"/>
        <v>173.2</v>
      </c>
      <c r="E107" vm="3055">
        <f ca="1"/>
        <v>168.41</v>
      </c>
      <c r="F107" vm="3056">
        <f ca="1"/>
        <v>170.29</v>
      </c>
      <c r="G107">
        <f ca="1"/>
        <v>-2.6246569075937805E-2</v>
      </c>
      <c r="H107">
        <f ca="1"/>
        <v>-2.8094149206865458E-3</v>
      </c>
      <c r="J107" vm="3048">
        <f ca="1"/>
        <v>45916</v>
      </c>
      <c r="K107" s="13" vm="3048">
        <f ca="1"/>
        <v>45916</v>
      </c>
      <c r="L107" s="13" vm="2881">
        <f ca="1"/>
        <v>177</v>
      </c>
      <c r="M107" s="13" vm="3049">
        <f ca="1"/>
        <v>177.5</v>
      </c>
      <c r="N107" s="13" vm="3050">
        <f ca="1"/>
        <v>174.38</v>
      </c>
      <c r="O107" s="13" vm="3051">
        <f ca="1"/>
        <v>174.88</v>
      </c>
      <c r="P107" s="13">
        <f ca="1"/>
        <v>-1.6146272855133641E-2</v>
      </c>
      <c r="Q107" s="13">
        <f ca="1"/>
        <v>2.8186895079761339E-3</v>
      </c>
      <c r="AA107" vm="2938">
        <f ca="1"/>
        <v>45882</v>
      </c>
      <c r="AB107" vm="4661">
        <f ca="1"/>
        <v>309.08999999999997</v>
      </c>
      <c r="AC107" vm="2938">
        <f ca="1"/>
        <v>45882</v>
      </c>
      <c r="AD107" vm="4662">
        <f ca="1"/>
        <v>124.27</v>
      </c>
      <c r="AE107" vm="2938">
        <f ca="1"/>
        <v>45882</v>
      </c>
      <c r="AF107" vm="4663">
        <f ca="1"/>
        <v>184.42</v>
      </c>
      <c r="AG107" vm="2938">
        <f ca="1"/>
        <v>45882</v>
      </c>
      <c r="AH107" vm="4664">
        <f ca="1"/>
        <v>22.22</v>
      </c>
      <c r="AI107" vm="2938">
        <f ca="1"/>
        <v>45882</v>
      </c>
      <c r="AJ107" vm="4665">
        <f ca="1"/>
        <v>190.03</v>
      </c>
      <c r="AK107" vm="2938">
        <f ca="1"/>
        <v>45882</v>
      </c>
      <c r="AL107" vm="4666">
        <f ca="1"/>
        <v>193.29</v>
      </c>
      <c r="AM107" vm="2938">
        <f ca="1"/>
        <v>45882</v>
      </c>
      <c r="AN107" vm="4667">
        <f ca="1"/>
        <v>237.63</v>
      </c>
      <c r="AO107" vm="2938">
        <f ca="1"/>
        <v>45882</v>
      </c>
      <c r="AP107" vm="4668">
        <f ca="1"/>
        <v>141.6</v>
      </c>
      <c r="AQ107" vm="2938">
        <f ca="1"/>
        <v>45882</v>
      </c>
      <c r="AR107" vm="4669">
        <f ca="1"/>
        <v>79.319999999999993</v>
      </c>
      <c r="AS107" vm="2938">
        <f ca="1"/>
        <v>45882</v>
      </c>
      <c r="AT107" vm="4670">
        <f ca="1"/>
        <v>861.8</v>
      </c>
      <c r="AY107">
        <f ca="1"/>
        <v>-1.1955375123869225E-2</v>
      </c>
      <c r="AZ107">
        <f ca="1"/>
        <v>-2.7240704500978506E-2</v>
      </c>
      <c r="BA107">
        <f ca="1"/>
        <v>5.4129751357530717E-2</v>
      </c>
      <c r="BB107">
        <f ca="1"/>
        <v>1.8798716185236139E-2</v>
      </c>
      <c r="BC107">
        <f ca="1"/>
        <v>8.3841867869462062E-3</v>
      </c>
      <c r="BD107">
        <f ca="1"/>
        <v>1.6582888531895797E-3</v>
      </c>
      <c r="BE107">
        <f ca="1"/>
        <v>2.409067402172041E-2</v>
      </c>
      <c r="BF107">
        <f ca="1"/>
        <v>-5.5481424257320892E-3</v>
      </c>
      <c r="BG107">
        <f ca="1"/>
        <v>1.9406245983806591E-2</v>
      </c>
      <c r="BH107">
        <f ca="1"/>
        <v>2.5268868373465321E-2</v>
      </c>
      <c r="BJ107" vm="2938">
        <f ca="1"/>
        <v>45882</v>
      </c>
      <c r="BK107">
        <f ca="1"/>
        <v>8.1301366360014473E-3</v>
      </c>
    </row>
    <row r="108" spans="2:63" x14ac:dyDescent="0.3">
      <c r="B108" vm="3057">
        <f ca="1"/>
        <v>45918</v>
      </c>
      <c r="C108" vm="3058">
        <f ca="1"/>
        <v>173.98</v>
      </c>
      <c r="D108" vm="3059">
        <f ca="1"/>
        <v>177.1</v>
      </c>
      <c r="E108" vm="2877">
        <f ca="1"/>
        <v>172.96</v>
      </c>
      <c r="F108" vm="3060">
        <f ca="1"/>
        <v>176.24</v>
      </c>
      <c r="G108">
        <f ca="1"/>
        <v>3.4940395795407933E-2</v>
      </c>
      <c r="H108">
        <f ca="1"/>
        <v>4.3899083191930234E-2</v>
      </c>
      <c r="J108" vm="3052">
        <f ca="1"/>
        <v>45917</v>
      </c>
      <c r="K108" s="13" vm="3052">
        <f ca="1"/>
        <v>45917</v>
      </c>
      <c r="L108" s="13" vm="3053">
        <f ca="1"/>
        <v>172.64</v>
      </c>
      <c r="M108" s="13" vm="3054">
        <f ca="1"/>
        <v>173.2</v>
      </c>
      <c r="N108" s="13" vm="3055">
        <f ca="1"/>
        <v>168.41</v>
      </c>
      <c r="O108" s="13" vm="3056">
        <f ca="1"/>
        <v>170.29</v>
      </c>
      <c r="P108" s="13">
        <f ca="1"/>
        <v>-2.6246569075937805E-2</v>
      </c>
      <c r="Q108" s="13">
        <f ca="1"/>
        <v>-2.8094149206865458E-3</v>
      </c>
      <c r="AA108" vm="2943">
        <f ca="1"/>
        <v>45883</v>
      </c>
      <c r="AB108" vm="4671">
        <f ca="1"/>
        <v>311.23</v>
      </c>
      <c r="AC108" vm="2943">
        <f ca="1"/>
        <v>45883</v>
      </c>
      <c r="AD108" vm="4672">
        <f ca="1"/>
        <v>125.29</v>
      </c>
      <c r="AE108" vm="2943">
        <f ca="1"/>
        <v>45883</v>
      </c>
      <c r="AF108" vm="4673">
        <f ca="1"/>
        <v>180.95</v>
      </c>
      <c r="AG108" vm="2943">
        <f ca="1"/>
        <v>45883</v>
      </c>
      <c r="AH108" vm="4674">
        <f ca="1"/>
        <v>23.86</v>
      </c>
      <c r="AI108" vm="2943">
        <f ca="1"/>
        <v>45883</v>
      </c>
      <c r="AJ108" vm="3386">
        <f ca="1"/>
        <v>188.24</v>
      </c>
      <c r="AK108" vm="2943">
        <f ca="1"/>
        <v>45883</v>
      </c>
      <c r="AL108" vm="4675">
        <f ca="1"/>
        <v>193.71</v>
      </c>
      <c r="AM108" vm="2943">
        <f ca="1"/>
        <v>45883</v>
      </c>
      <c r="AN108" vm="4676">
        <f ca="1"/>
        <v>236.21</v>
      </c>
      <c r="AO108" vm="2943">
        <f ca="1"/>
        <v>45883</v>
      </c>
      <c r="AP108" vm="4677">
        <f ca="1"/>
        <v>140.55000000000001</v>
      </c>
      <c r="AQ108" vm="2943">
        <f ca="1"/>
        <v>45883</v>
      </c>
      <c r="AR108" vm="4678">
        <f ca="1"/>
        <v>79.040000000000006</v>
      </c>
      <c r="AS108" vm="2943">
        <f ca="1"/>
        <v>45883</v>
      </c>
      <c r="AT108" vm="4679">
        <f ca="1"/>
        <v>848.81</v>
      </c>
      <c r="AY108">
        <f ca="1"/>
        <v>6.9235497751465374E-3</v>
      </c>
      <c r="AZ108">
        <f ca="1"/>
        <v>8.207934336525391E-3</v>
      </c>
      <c r="BA108">
        <f ca="1"/>
        <v>-1.8815746665220685E-2</v>
      </c>
      <c r="BB108">
        <f ca="1"/>
        <v>7.380738073807383E-2</v>
      </c>
      <c r="BC108">
        <f ca="1"/>
        <v>-9.4195653317896751E-3</v>
      </c>
      <c r="BD108">
        <f ca="1"/>
        <v>2.172900822598251E-3</v>
      </c>
      <c r="BE108">
        <f ca="1"/>
        <v>-5.9756764718258953E-3</v>
      </c>
      <c r="BF108">
        <f ca="1"/>
        <v>-7.4152542372880152E-3</v>
      </c>
      <c r="BG108">
        <f ca="1"/>
        <v>-3.5300050428641824E-3</v>
      </c>
      <c r="BH108">
        <f ca="1"/>
        <v>-1.5073102808076132E-2</v>
      </c>
      <c r="BJ108" vm="2943">
        <f ca="1"/>
        <v>45883</v>
      </c>
      <c r="BK108">
        <f ca="1"/>
        <v>6.2455915214571925E-3</v>
      </c>
    </row>
    <row r="109" spans="2:63" x14ac:dyDescent="0.3">
      <c r="B109" vm="3061">
        <f ca="1"/>
        <v>45919</v>
      </c>
      <c r="C109" vm="3062">
        <f ca="1"/>
        <v>175.77</v>
      </c>
      <c r="D109" vm="3063">
        <f ca="1"/>
        <v>178.08</v>
      </c>
      <c r="E109" vm="3064">
        <f ca="1"/>
        <v>175.18</v>
      </c>
      <c r="F109" vm="3065">
        <f ca="1"/>
        <v>176.67</v>
      </c>
      <c r="G109">
        <f ca="1"/>
        <v>2.4398547435314252E-3</v>
      </c>
      <c r="H109">
        <f ca="1"/>
        <v>-1.3208805526745759E-2</v>
      </c>
      <c r="J109" vm="3057">
        <f ca="1"/>
        <v>45918</v>
      </c>
      <c r="K109" s="13" vm="3057">
        <f ca="1"/>
        <v>45918</v>
      </c>
      <c r="L109" s="13" vm="3058">
        <f ca="1"/>
        <v>173.98</v>
      </c>
      <c r="M109" s="13" vm="3059">
        <f ca="1"/>
        <v>177.1</v>
      </c>
      <c r="N109" s="13" vm="2877">
        <f ca="1"/>
        <v>172.96</v>
      </c>
      <c r="O109" s="13" vm="3060">
        <f ca="1"/>
        <v>176.24</v>
      </c>
      <c r="P109" s="13">
        <f ca="1"/>
        <v>3.4940395795407933E-2</v>
      </c>
      <c r="Q109" s="13">
        <f ca="1"/>
        <v>4.3899083191930234E-2</v>
      </c>
      <c r="AA109" vm="2947">
        <f ca="1"/>
        <v>45884</v>
      </c>
      <c r="AB109" vm="4680">
        <f ca="1"/>
        <v>306.33999999999997</v>
      </c>
      <c r="AC109" vm="2947">
        <f ca="1"/>
        <v>45884</v>
      </c>
      <c r="AD109" vm="4681">
        <f ca="1"/>
        <v>120.87</v>
      </c>
      <c r="AE109" vm="2947">
        <f ca="1"/>
        <v>45884</v>
      </c>
      <c r="AF109" vm="4682">
        <f ca="1"/>
        <v>177.51</v>
      </c>
      <c r="AG109" vm="2947">
        <f ca="1"/>
        <v>45884</v>
      </c>
      <c r="AH109" vm="4683">
        <f ca="1"/>
        <v>24.56</v>
      </c>
      <c r="AI109" vm="2947">
        <f ca="1"/>
        <v>45884</v>
      </c>
      <c r="AJ109" vm="4684">
        <f ca="1"/>
        <v>161.755</v>
      </c>
      <c r="AK109" vm="2947">
        <f ca="1"/>
        <v>45884</v>
      </c>
      <c r="AL109" vm="4685">
        <f ca="1"/>
        <v>194.57</v>
      </c>
      <c r="AM109" vm="2947">
        <f ca="1"/>
        <v>45884</v>
      </c>
      <c r="AN109" vm="4686">
        <f ca="1"/>
        <v>231.63</v>
      </c>
      <c r="AO109" vm="2947">
        <f ca="1"/>
        <v>45884</v>
      </c>
      <c r="AP109" vm="4687">
        <f ca="1"/>
        <v>138.91</v>
      </c>
      <c r="AQ109" vm="2947">
        <f ca="1"/>
        <v>45884</v>
      </c>
      <c r="AR109" vm="4688">
        <f ca="1"/>
        <v>76.19</v>
      </c>
      <c r="AS109" vm="2947">
        <f ca="1"/>
        <v>45884</v>
      </c>
      <c r="AT109" vm="4689">
        <f ca="1"/>
        <v>826.47</v>
      </c>
      <c r="AY109">
        <f ca="1"/>
        <v>-1.5711852970472135E-2</v>
      </c>
      <c r="AZ109">
        <f ca="1"/>
        <v>-3.5278154681139769E-2</v>
      </c>
      <c r="BA109">
        <f ca="1"/>
        <v>-1.9010776457584956E-2</v>
      </c>
      <c r="BB109">
        <f ca="1"/>
        <v>2.9337803855825621E-2</v>
      </c>
      <c r="BC109">
        <f ca="1"/>
        <v>-0.14069804504887384</v>
      </c>
      <c r="BD109">
        <f ca="1"/>
        <v>4.4396262454183327E-3</v>
      </c>
      <c r="BE109">
        <f ca="1"/>
        <v>-1.9389526268997977E-2</v>
      </c>
      <c r="BF109">
        <f ca="1"/>
        <v>-1.1668445393098645E-2</v>
      </c>
      <c r="BG109">
        <f ca="1"/>
        <v>-3.6057692307692416E-2</v>
      </c>
      <c r="BH109">
        <f ca="1"/>
        <v>-2.6319199820925673E-2</v>
      </c>
      <c r="BJ109" vm="2947">
        <f ca="1"/>
        <v>45884</v>
      </c>
      <c r="BK109">
        <f ca="1"/>
        <v>-2.8258088260581075E-2</v>
      </c>
    </row>
    <row r="110" spans="2:63" x14ac:dyDescent="0.3">
      <c r="B110" vm="3066">
        <f ca="1"/>
        <v>45922</v>
      </c>
      <c r="C110" vm="3067">
        <f ca="1"/>
        <v>175.3</v>
      </c>
      <c r="D110" vm="3068">
        <f ca="1"/>
        <v>184.55</v>
      </c>
      <c r="E110" vm="3069">
        <f ca="1"/>
        <v>174.70529999999999</v>
      </c>
      <c r="F110" vm="3070">
        <f ca="1"/>
        <v>183.61</v>
      </c>
      <c r="G110">
        <f ca="1"/>
        <v>3.9282277692873867E-2</v>
      </c>
      <c r="H110">
        <f ca="1"/>
        <v>5.8965814523082426E-3</v>
      </c>
      <c r="J110" vm="3061">
        <f ca="1"/>
        <v>45919</v>
      </c>
      <c r="K110" s="13" vm="3061">
        <f ca="1"/>
        <v>45919</v>
      </c>
      <c r="L110" s="13" vm="3062">
        <f ca="1"/>
        <v>175.77</v>
      </c>
      <c r="M110" s="13" vm="3063">
        <f ca="1"/>
        <v>178.08</v>
      </c>
      <c r="N110" s="13" vm="3064">
        <f ca="1"/>
        <v>175.18</v>
      </c>
      <c r="O110" s="13" vm="3065">
        <f ca="1"/>
        <v>176.67</v>
      </c>
      <c r="P110" s="13">
        <f ca="1"/>
        <v>2.4398547435314252E-3</v>
      </c>
      <c r="Q110" s="13">
        <f ca="1"/>
        <v>-1.3208805526745759E-2</v>
      </c>
      <c r="AA110" vm="2952">
        <f ca="1"/>
        <v>45887</v>
      </c>
      <c r="AB110" vm="4690">
        <f ca="1"/>
        <v>305.76</v>
      </c>
      <c r="AC110" vm="2952">
        <f ca="1"/>
        <v>45887</v>
      </c>
      <c r="AD110" vm="4691">
        <f ca="1"/>
        <v>123.55</v>
      </c>
      <c r="AE110" vm="2952">
        <f ca="1"/>
        <v>45887</v>
      </c>
      <c r="AF110" vm="4692">
        <f ca="1"/>
        <v>176.14</v>
      </c>
      <c r="AG110" vm="2952">
        <f ca="1"/>
        <v>45887</v>
      </c>
      <c r="AH110" vm="4693">
        <f ca="1"/>
        <v>23.66</v>
      </c>
      <c r="AI110" vm="2952">
        <f ca="1"/>
        <v>45887</v>
      </c>
      <c r="AJ110" vm="4694">
        <f ca="1"/>
        <v>163.53</v>
      </c>
      <c r="AK110" vm="2952">
        <f ca="1"/>
        <v>45887</v>
      </c>
      <c r="AL110" vm="4695">
        <f ca="1"/>
        <v>194.33</v>
      </c>
      <c r="AM110" vm="2952">
        <f ca="1"/>
        <v>45887</v>
      </c>
      <c r="AN110" vm="4696">
        <f ca="1"/>
        <v>231.55</v>
      </c>
      <c r="AO110" vm="2952">
        <f ca="1"/>
        <v>45887</v>
      </c>
      <c r="AP110" vm="4697">
        <f ca="1"/>
        <v>141.06</v>
      </c>
      <c r="AQ110" vm="2952">
        <f ca="1"/>
        <v>45887</v>
      </c>
      <c r="AR110" vm="4698">
        <f ca="1"/>
        <v>76.739999999999995</v>
      </c>
      <c r="AS110" vm="2952">
        <f ca="1"/>
        <v>45887</v>
      </c>
      <c r="AT110" vm="4699">
        <f ca="1"/>
        <v>850.31</v>
      </c>
      <c r="AY110">
        <f ca="1"/>
        <v>-1.8933211464385459E-3</v>
      </c>
      <c r="AZ110">
        <f ca="1"/>
        <v>2.2172582113013921E-2</v>
      </c>
      <c r="BA110">
        <f ca="1"/>
        <v>-7.7178750492930236E-3</v>
      </c>
      <c r="BB110">
        <f ca="1"/>
        <v>-3.6644951140065093E-2</v>
      </c>
      <c r="BC110">
        <f ca="1"/>
        <v>1.097338567586786E-2</v>
      </c>
      <c r="BD110">
        <f ca="1"/>
        <v>-1.2334892326668072E-3</v>
      </c>
      <c r="BE110">
        <f ca="1"/>
        <v>-3.4537840521514521E-4</v>
      </c>
      <c r="BF110">
        <f ca="1"/>
        <v>1.5477647397595606E-2</v>
      </c>
      <c r="BG110">
        <f ca="1"/>
        <v>7.2187951174694474E-3</v>
      </c>
      <c r="BH110">
        <f ca="1"/>
        <v>2.8845572132079708E-2</v>
      </c>
      <c r="BJ110" vm="2952">
        <f ca="1"/>
        <v>45887</v>
      </c>
      <c r="BK110">
        <f ca="1"/>
        <v>2.0780468374275143E-4</v>
      </c>
    </row>
    <row r="111" spans="2:63" x14ac:dyDescent="0.3">
      <c r="B111" vm="3071">
        <f ca="1"/>
        <v>45923</v>
      </c>
      <c r="C111" vm="3072">
        <f ca="1"/>
        <v>181.97</v>
      </c>
      <c r="D111" vm="3073">
        <f ca="1"/>
        <v>182.42</v>
      </c>
      <c r="E111" vm="3074">
        <f ca="1"/>
        <v>176.21</v>
      </c>
      <c r="F111" vm="3075">
        <f ca="1"/>
        <v>178.43</v>
      </c>
      <c r="G111">
        <f ca="1"/>
        <v>-2.8211971025543306E-2</v>
      </c>
      <c r="H111">
        <f ca="1"/>
        <v>4.7379630160750722E-3</v>
      </c>
      <c r="J111" vm="3066">
        <f ca="1"/>
        <v>45922</v>
      </c>
      <c r="K111" s="13" vm="3066">
        <f ca="1"/>
        <v>45922</v>
      </c>
      <c r="L111" s="13" vm="3067">
        <f ca="1"/>
        <v>175.3</v>
      </c>
      <c r="M111" s="13" vm="3068">
        <f ca="1"/>
        <v>184.55</v>
      </c>
      <c r="N111" s="13" vm="3069">
        <f ca="1"/>
        <v>174.70529999999999</v>
      </c>
      <c r="O111" s="13" vm="3070">
        <f ca="1"/>
        <v>183.61</v>
      </c>
      <c r="P111" s="13">
        <f ca="1"/>
        <v>3.9282277692873867E-2</v>
      </c>
      <c r="Q111" s="13">
        <f ca="1"/>
        <v>5.8965814523082426E-3</v>
      </c>
      <c r="AA111" vm="2957">
        <f ca="1"/>
        <v>45888</v>
      </c>
      <c r="AB111" vm="4700">
        <f ca="1"/>
        <v>294.91000000000003</v>
      </c>
      <c r="AC111" vm="2957">
        <f ca="1"/>
        <v>45888</v>
      </c>
      <c r="AD111" vm="4701">
        <f ca="1"/>
        <v>122.05</v>
      </c>
      <c r="AE111" vm="2957">
        <f ca="1"/>
        <v>45888</v>
      </c>
      <c r="AF111" vm="4702">
        <f ca="1"/>
        <v>166.55</v>
      </c>
      <c r="AG111" vm="2957">
        <f ca="1"/>
        <v>45888</v>
      </c>
      <c r="AH111" vm="4703">
        <f ca="1"/>
        <v>25.31</v>
      </c>
      <c r="AI111" vm="2957">
        <f ca="1"/>
        <v>45888</v>
      </c>
      <c r="AJ111" vm="4704">
        <f ca="1"/>
        <v>162.22</v>
      </c>
      <c r="AK111" vm="2957">
        <f ca="1"/>
        <v>45888</v>
      </c>
      <c r="AL111" vm="4705">
        <f ca="1"/>
        <v>195.94</v>
      </c>
      <c r="AM111" vm="2957">
        <f ca="1"/>
        <v>45888</v>
      </c>
      <c r="AN111" vm="4706">
        <f ca="1"/>
        <v>230.44</v>
      </c>
      <c r="AO111" vm="2957">
        <f ca="1"/>
        <v>45888</v>
      </c>
      <c r="AP111" vm="4707">
        <f ca="1"/>
        <v>134.01</v>
      </c>
      <c r="AQ111" vm="2957">
        <f ca="1"/>
        <v>45888</v>
      </c>
      <c r="AR111" vm="4708">
        <f ca="1"/>
        <v>72.069999999999993</v>
      </c>
      <c r="AS111" vm="2957">
        <f ca="1"/>
        <v>45888</v>
      </c>
      <c r="AT111" vm="4709">
        <f ca="1"/>
        <v>844.8</v>
      </c>
      <c r="AY111">
        <f ca="1"/>
        <v>-3.5485347985347873E-2</v>
      </c>
      <c r="AZ111">
        <f ca="1"/>
        <v>-1.2140833670578713E-2</v>
      </c>
      <c r="BA111">
        <f ca="1"/>
        <v>-5.4445327580333686E-2</v>
      </c>
      <c r="BB111">
        <f ca="1"/>
        <v>6.9737954353338905E-2</v>
      </c>
      <c r="BC111">
        <f ca="1"/>
        <v>-8.0107625512138587E-3</v>
      </c>
      <c r="BD111">
        <f ca="1"/>
        <v>8.2848762414448884E-3</v>
      </c>
      <c r="BE111">
        <f ca="1"/>
        <v>-4.7937810408119784E-3</v>
      </c>
      <c r="BF111">
        <f ca="1"/>
        <v>-4.9978732454274859E-2</v>
      </c>
      <c r="BG111">
        <f ca="1"/>
        <v>-6.0854834506124604E-2</v>
      </c>
      <c r="BH111">
        <f ca="1"/>
        <v>-6.4799896508332157E-3</v>
      </c>
      <c r="BJ111" vm="2957">
        <f ca="1"/>
        <v>45888</v>
      </c>
      <c r="BK111">
        <f ca="1"/>
        <v>-1.4340438467002512E-2</v>
      </c>
    </row>
    <row r="112" spans="2:63" x14ac:dyDescent="0.3">
      <c r="B112" vm="3076">
        <f ca="1"/>
        <v>45924</v>
      </c>
      <c r="C112" vm="3077">
        <f ca="1"/>
        <v>179.77</v>
      </c>
      <c r="D112" vm="3078">
        <f ca="1"/>
        <v>179.78</v>
      </c>
      <c r="E112" vm="2966">
        <f ca="1"/>
        <v>175.4</v>
      </c>
      <c r="F112" vm="3079">
        <f ca="1"/>
        <v>176.97</v>
      </c>
      <c r="G112">
        <f ca="1"/>
        <v>-8.1824805245755087E-3</v>
      </c>
      <c r="H112">
        <f ca="1"/>
        <v>8.9204571952595443E-3</v>
      </c>
      <c r="J112" vm="3071">
        <f ca="1"/>
        <v>45923</v>
      </c>
      <c r="K112" s="13" vm="3071">
        <f ca="1"/>
        <v>45923</v>
      </c>
      <c r="L112" s="13" vm="3072">
        <f ca="1"/>
        <v>181.97</v>
      </c>
      <c r="M112" s="13" vm="3073">
        <f ca="1"/>
        <v>182.42</v>
      </c>
      <c r="N112" s="13" vm="3074">
        <f ca="1"/>
        <v>176.21</v>
      </c>
      <c r="O112" s="13" vm="3075">
        <f ca="1"/>
        <v>178.43</v>
      </c>
      <c r="P112" s="13">
        <f ca="1"/>
        <v>-2.8211971025543306E-2</v>
      </c>
      <c r="Q112" s="13">
        <f ca="1"/>
        <v>4.7379630160750722E-3</v>
      </c>
      <c r="AA112" vm="2962">
        <f ca="1"/>
        <v>45889</v>
      </c>
      <c r="AB112" vm="4710">
        <f ca="1"/>
        <v>291.17</v>
      </c>
      <c r="AC112" vm="2962">
        <f ca="1"/>
        <v>45889</v>
      </c>
      <c r="AD112" vm="4711">
        <f ca="1"/>
        <v>117.21</v>
      </c>
      <c r="AE112" vm="2962">
        <f ca="1"/>
        <v>45889</v>
      </c>
      <c r="AF112" vm="4712">
        <f ca="1"/>
        <v>165.2</v>
      </c>
      <c r="AG112" vm="2962">
        <f ca="1"/>
        <v>45889</v>
      </c>
      <c r="AH112" vm="4713">
        <f ca="1"/>
        <v>23.54</v>
      </c>
      <c r="AI112" vm="2962">
        <f ca="1"/>
        <v>45889</v>
      </c>
      <c r="AJ112" vm="4714">
        <f ca="1"/>
        <v>160.96</v>
      </c>
      <c r="AK112" vm="2962">
        <f ca="1"/>
        <v>45889</v>
      </c>
      <c r="AL112" vm="4715">
        <f ca="1"/>
        <v>200.77</v>
      </c>
      <c r="AM112" vm="2962">
        <f ca="1"/>
        <v>45889</v>
      </c>
      <c r="AN112" vm="4716">
        <f ca="1"/>
        <v>244.87</v>
      </c>
      <c r="AO112" vm="2962">
        <f ca="1"/>
        <v>45889</v>
      </c>
      <c r="AP112" vm="4717">
        <f ca="1"/>
        <v>131.16</v>
      </c>
      <c r="AQ112" vm="2962">
        <f ca="1"/>
        <v>45889</v>
      </c>
      <c r="AR112" vm="4718">
        <f ca="1"/>
        <v>71.22</v>
      </c>
      <c r="AS112" vm="2962">
        <f ca="1"/>
        <v>45889</v>
      </c>
      <c r="AT112" vm="4719">
        <f ca="1"/>
        <v>826.27</v>
      </c>
      <c r="AY112">
        <f ca="1"/>
        <v>-1.2681835136143261E-2</v>
      </c>
      <c r="AZ112">
        <f ca="1"/>
        <v>-3.9655878738222072E-2</v>
      </c>
      <c r="BA112">
        <f ca="1"/>
        <v>-8.1056739717803826E-3</v>
      </c>
      <c r="BB112">
        <f ca="1"/>
        <v>-6.9932832872382444E-2</v>
      </c>
      <c r="BC112">
        <f ca="1"/>
        <v>-7.7672296880778625E-3</v>
      </c>
      <c r="BD112">
        <f ca="1"/>
        <v>2.4650403184648426E-2</v>
      </c>
      <c r="BE112">
        <f ca="1"/>
        <v>6.2619336920673521E-2</v>
      </c>
      <c r="BF112">
        <f ca="1"/>
        <v>-2.1267069621669982E-2</v>
      </c>
      <c r="BG112">
        <f ca="1"/>
        <v>-1.1794089080060974E-2</v>
      </c>
      <c r="BH112">
        <f ca="1"/>
        <v>-2.1934185606060575E-2</v>
      </c>
      <c r="BJ112" vm="2962">
        <f ca="1"/>
        <v>45889</v>
      </c>
      <c r="BK112">
        <f ca="1"/>
        <v>-1.400173903906762E-2</v>
      </c>
    </row>
    <row r="113" spans="2:63" x14ac:dyDescent="0.3">
      <c r="B113" vm="3080">
        <f ca="1"/>
        <v>45925</v>
      </c>
      <c r="C113" vm="3081">
        <f ca="1"/>
        <v>174.48</v>
      </c>
      <c r="D113" vm="2911">
        <f ca="1"/>
        <v>180.26</v>
      </c>
      <c r="E113" vm="3082">
        <f ca="1"/>
        <v>173.125</v>
      </c>
      <c r="F113" vm="3083">
        <f ca="1"/>
        <v>177.69</v>
      </c>
      <c r="G113">
        <f ca="1"/>
        <v>4.0684861840989935E-3</v>
      </c>
      <c r="H113">
        <f ca="1"/>
        <v>2.2573251404875132E-3</v>
      </c>
      <c r="J113" vm="3076">
        <f ca="1"/>
        <v>45924</v>
      </c>
      <c r="K113" s="13" vm="3076">
        <f ca="1"/>
        <v>45924</v>
      </c>
      <c r="L113" s="13" vm="3077">
        <f ca="1"/>
        <v>179.77</v>
      </c>
      <c r="M113" s="13" vm="3078">
        <f ca="1"/>
        <v>179.78</v>
      </c>
      <c r="N113" s="13" vm="2966">
        <f ca="1"/>
        <v>175.4</v>
      </c>
      <c r="O113" s="13" vm="3079">
        <f ca="1"/>
        <v>176.97</v>
      </c>
      <c r="P113" s="13">
        <f ca="1"/>
        <v>-8.1824805245755087E-3</v>
      </c>
      <c r="Q113" s="13">
        <f ca="1"/>
        <v>8.9204571952595443E-3</v>
      </c>
      <c r="AA113" vm="2967">
        <f ca="1"/>
        <v>45890</v>
      </c>
      <c r="AB113" vm="4720">
        <f ca="1"/>
        <v>289.60000000000002</v>
      </c>
      <c r="AC113" vm="2967">
        <f ca="1"/>
        <v>45890</v>
      </c>
      <c r="AD113" vm="4721">
        <f ca="1"/>
        <v>115.79</v>
      </c>
      <c r="AE113" vm="2967">
        <f ca="1"/>
        <v>45890</v>
      </c>
      <c r="AF113" vm="4722">
        <f ca="1"/>
        <v>163.71</v>
      </c>
      <c r="AG113" vm="2967">
        <f ca="1"/>
        <v>45890</v>
      </c>
      <c r="AH113" vm="4723">
        <f ca="1"/>
        <v>23.5</v>
      </c>
      <c r="AI113" vm="2967">
        <f ca="1"/>
        <v>45890</v>
      </c>
      <c r="AJ113" vm="4724">
        <f ca="1"/>
        <v>159.84</v>
      </c>
      <c r="AK113" vm="2967">
        <f ca="1"/>
        <v>45890</v>
      </c>
      <c r="AL113" vm="4725">
        <f ca="1"/>
        <v>200.71</v>
      </c>
      <c r="AM113" vm="2967">
        <f ca="1"/>
        <v>45890</v>
      </c>
      <c r="AN113" vm="4726">
        <f ca="1"/>
        <v>246.95</v>
      </c>
      <c r="AO113" vm="2967">
        <f ca="1"/>
        <v>45890</v>
      </c>
      <c r="AP113" vm="4727">
        <f ca="1"/>
        <v>133.28</v>
      </c>
      <c r="AQ113" vm="2967">
        <f ca="1"/>
        <v>45890</v>
      </c>
      <c r="AR113" vm="4728">
        <f ca="1"/>
        <v>71.209999999999994</v>
      </c>
      <c r="AS113" vm="2967">
        <f ca="1"/>
        <v>45890</v>
      </c>
      <c r="AT113" vm="4729">
        <f ca="1"/>
        <v>820.74</v>
      </c>
      <c r="AY113">
        <f ca="1"/>
        <v>-5.3920390150083907E-3</v>
      </c>
      <c r="AZ113">
        <f ca="1"/>
        <v>-1.2115007251940854E-2</v>
      </c>
      <c r="BA113">
        <f ca="1"/>
        <v>-9.019370460048309E-3</v>
      </c>
      <c r="BB113">
        <f ca="1"/>
        <v>-1.699235344095121E-3</v>
      </c>
      <c r="BC113">
        <f ca="1"/>
        <v>-6.9582504970179208E-3</v>
      </c>
      <c r="BD113">
        <f ca="1"/>
        <v>-2.9884942969568296E-4</v>
      </c>
      <c r="BE113">
        <f ca="1"/>
        <v>8.494303099603806E-3</v>
      </c>
      <c r="BF113">
        <f ca="1"/>
        <v>1.6163464470875303E-2</v>
      </c>
      <c r="BG113">
        <f ca="1"/>
        <v>-1.4040999719187189E-4</v>
      </c>
      <c r="BH113">
        <f ca="1"/>
        <v>-6.6927275587882569E-3</v>
      </c>
      <c r="BJ113" vm="2967">
        <f ca="1"/>
        <v>45890</v>
      </c>
      <c r="BK113">
        <f ca="1"/>
        <v>-4.251080996558125E-3</v>
      </c>
    </row>
    <row r="114" spans="2:63" x14ac:dyDescent="0.3">
      <c r="B114" vm="3084">
        <f ca="1"/>
        <v>45926</v>
      </c>
      <c r="C114" vm="3085">
        <f ca="1"/>
        <v>178.17</v>
      </c>
      <c r="D114" vm="3077">
        <f ca="1"/>
        <v>179.77</v>
      </c>
      <c r="E114" vm="3086">
        <f ca="1"/>
        <v>174.93</v>
      </c>
      <c r="F114" vm="3087">
        <f ca="1"/>
        <v>178.19</v>
      </c>
      <c r="G114">
        <f ca="1"/>
        <v>2.8138893578704485E-3</v>
      </c>
      <c r="H114">
        <f ca="1"/>
        <v>5.9561664246230647E-3</v>
      </c>
      <c r="J114" vm="3080">
        <f ca="1"/>
        <v>45925</v>
      </c>
      <c r="K114" s="13" vm="3080">
        <f ca="1"/>
        <v>45925</v>
      </c>
      <c r="L114" s="13" vm="3081">
        <f ca="1"/>
        <v>174.48</v>
      </c>
      <c r="M114" s="13" vm="2911">
        <f ca="1"/>
        <v>180.26</v>
      </c>
      <c r="N114" s="13" vm="3082">
        <f ca="1"/>
        <v>173.125</v>
      </c>
      <c r="O114" s="13" vm="3083">
        <f ca="1"/>
        <v>177.69</v>
      </c>
      <c r="P114" s="13">
        <f ca="1"/>
        <v>4.0684861840989935E-3</v>
      </c>
      <c r="Q114" s="13">
        <f ca="1"/>
        <v>2.2573251404875132E-3</v>
      </c>
      <c r="AA114" vm="2972">
        <f ca="1"/>
        <v>45891</v>
      </c>
      <c r="AB114" vm="4730">
        <f ca="1"/>
        <v>294</v>
      </c>
      <c r="AC114" vm="2972">
        <f ca="1"/>
        <v>45891</v>
      </c>
      <c r="AD114" vm="3758">
        <f ca="1"/>
        <v>117.68</v>
      </c>
      <c r="AE114" vm="2972">
        <f ca="1"/>
        <v>45891</v>
      </c>
      <c r="AF114" vm="4731">
        <f ca="1"/>
        <v>167.76</v>
      </c>
      <c r="AG114" vm="2972">
        <f ca="1"/>
        <v>45891</v>
      </c>
      <c r="AH114" vm="4732">
        <f ca="1"/>
        <v>24.8</v>
      </c>
      <c r="AI114" vm="2972">
        <f ca="1"/>
        <v>45891</v>
      </c>
      <c r="AJ114" vm="4733">
        <f ca="1"/>
        <v>162.49</v>
      </c>
      <c r="AK114" vm="2972">
        <f ca="1"/>
        <v>45891</v>
      </c>
      <c r="AL114" vm="4734">
        <f ca="1"/>
        <v>206.06</v>
      </c>
      <c r="AM114" vm="2972">
        <f ca="1"/>
        <v>45891</v>
      </c>
      <c r="AN114" vm="4735">
        <f ca="1"/>
        <v>252.2</v>
      </c>
      <c r="AO114" vm="2972">
        <f ca="1"/>
        <v>45891</v>
      </c>
      <c r="AP114" vm="4736">
        <f ca="1"/>
        <v>137.91999999999999</v>
      </c>
      <c r="AQ114" vm="2972">
        <f ca="1"/>
        <v>45891</v>
      </c>
      <c r="AR114" vm="4737">
        <f ca="1"/>
        <v>73</v>
      </c>
      <c r="AS114" vm="2972">
        <f ca="1"/>
        <v>45891</v>
      </c>
      <c r="AT114" vm="4738">
        <f ca="1"/>
        <v>844</v>
      </c>
      <c r="AY114">
        <f ca="1"/>
        <v>1.5193370165745776E-2</v>
      </c>
      <c r="AZ114">
        <f ca="1"/>
        <v>1.6322653078849645E-2</v>
      </c>
      <c r="BA114">
        <f ca="1"/>
        <v>2.4738867509620566E-2</v>
      </c>
      <c r="BB114">
        <f ca="1"/>
        <v>5.5319148936170244E-2</v>
      </c>
      <c r="BC114">
        <f ca="1"/>
        <v>1.6579079079079115E-2</v>
      </c>
      <c r="BD114">
        <f ca="1"/>
        <v>2.6655373424343549E-2</v>
      </c>
      <c r="BE114">
        <f ca="1"/>
        <v>2.1259364243774045E-2</v>
      </c>
      <c r="BF114">
        <f ca="1"/>
        <v>3.4813925570227985E-2</v>
      </c>
      <c r="BG114">
        <f ca="1"/>
        <v>2.5136918972054577E-2</v>
      </c>
      <c r="BH114">
        <f ca="1"/>
        <v>2.8340278285449706E-2</v>
      </c>
      <c r="BJ114" vm="2972">
        <f ca="1"/>
        <v>45891</v>
      </c>
      <c r="BK114">
        <f ca="1"/>
        <v>2.4543453970572567E-2</v>
      </c>
    </row>
    <row r="115" spans="2:63" x14ac:dyDescent="0.3">
      <c r="B115" vm="3088">
        <f ca="1"/>
        <v>45929</v>
      </c>
      <c r="C115" vm="3089">
        <f ca="1"/>
        <v>180.42500000000001</v>
      </c>
      <c r="D115" vm="3090">
        <f ca="1"/>
        <v>184</v>
      </c>
      <c r="E115" vm="3091">
        <f ca="1"/>
        <v>180.32</v>
      </c>
      <c r="F115" vm="3092">
        <f ca="1"/>
        <v>181.85</v>
      </c>
      <c r="G115">
        <f ca="1"/>
        <v>2.0539873169089156E-2</v>
      </c>
      <c r="H115">
        <f ca="1"/>
        <v>3.2790631942437848E-5</v>
      </c>
      <c r="J115" vm="3084">
        <f ca="1"/>
        <v>45926</v>
      </c>
      <c r="K115" s="13" vm="3084">
        <f ca="1"/>
        <v>45926</v>
      </c>
      <c r="L115" s="13" vm="3085">
        <f ca="1"/>
        <v>178.17</v>
      </c>
      <c r="M115" s="13" vm="3077">
        <f ca="1"/>
        <v>179.77</v>
      </c>
      <c r="N115" s="13" vm="3086">
        <f ca="1"/>
        <v>174.93</v>
      </c>
      <c r="O115" s="13" vm="3087">
        <f ca="1"/>
        <v>178.19</v>
      </c>
      <c r="P115" s="13">
        <f ca="1"/>
        <v>2.8138893578704485E-3</v>
      </c>
      <c r="Q115" s="13">
        <f ca="1"/>
        <v>5.9561664246230647E-3</v>
      </c>
      <c r="AA115" vm="2977">
        <f ca="1"/>
        <v>45894</v>
      </c>
      <c r="AB115" vm="4739">
        <f ca="1"/>
        <v>294.23</v>
      </c>
      <c r="AC115" vm="2977">
        <f ca="1"/>
        <v>45894</v>
      </c>
      <c r="AD115" vm="4740">
        <f ca="1"/>
        <v>116.42</v>
      </c>
      <c r="AE115" vm="2977">
        <f ca="1"/>
        <v>45894</v>
      </c>
      <c r="AF115" vm="4741">
        <f ca="1"/>
        <v>163.36000000000001</v>
      </c>
      <c r="AG115" vm="2977">
        <f ca="1"/>
        <v>45894</v>
      </c>
      <c r="AH115" vm="4742">
        <f ca="1"/>
        <v>24.55</v>
      </c>
      <c r="AI115" vm="2977">
        <f ca="1"/>
        <v>45894</v>
      </c>
      <c r="AJ115" vm="4743">
        <f ca="1"/>
        <v>161.99</v>
      </c>
      <c r="AK115" vm="2977">
        <f ca="1"/>
        <v>45894</v>
      </c>
      <c r="AL115" vm="4744">
        <f ca="1"/>
        <v>205.97</v>
      </c>
      <c r="AM115" vm="2977">
        <f ca="1"/>
        <v>45894</v>
      </c>
      <c r="AN115" vm="4745">
        <f ca="1"/>
        <v>254.49</v>
      </c>
      <c r="AO115" vm="2977">
        <f ca="1"/>
        <v>45894</v>
      </c>
      <c r="AP115" vm="4746">
        <f ca="1"/>
        <v>137.78</v>
      </c>
      <c r="AQ115" vm="2977">
        <f ca="1"/>
        <v>45894</v>
      </c>
      <c r="AR115" vm="4747">
        <f ca="1"/>
        <v>72.95</v>
      </c>
      <c r="AS115" vm="2977">
        <f ca="1"/>
        <v>45894</v>
      </c>
      <c r="AT115" vm="4748">
        <f ca="1"/>
        <v>837.86</v>
      </c>
      <c r="AY115">
        <f ca="1"/>
        <v>7.8231292517012992E-4</v>
      </c>
      <c r="AZ115">
        <f ca="1"/>
        <v>-1.0707002039429002E-2</v>
      </c>
      <c r="BA115">
        <f ca="1"/>
        <v>-2.6227944682880172E-2</v>
      </c>
      <c r="BB115">
        <f ca="1"/>
        <v>-1.0080645161290322E-2</v>
      </c>
      <c r="BC115">
        <f ca="1"/>
        <v>-3.077112437688473E-3</v>
      </c>
      <c r="BD115">
        <f ca="1"/>
        <v>-4.3676599048822387E-4</v>
      </c>
      <c r="BE115">
        <f ca="1"/>
        <v>9.0800951625694716E-3</v>
      </c>
      <c r="BF115">
        <f ca="1"/>
        <v>-1.0150812064964208E-3</v>
      </c>
      <c r="BG115">
        <f ca="1"/>
        <v>-6.8493150684927615E-4</v>
      </c>
      <c r="BH115">
        <f ca="1"/>
        <v>-7.2748815165876619E-3</v>
      </c>
      <c r="BJ115" vm="2977">
        <f ca="1"/>
        <v>45894</v>
      </c>
      <c r="BK115">
        <f ca="1"/>
        <v>-6.7196976544235095E-3</v>
      </c>
    </row>
    <row r="116" spans="2:63" x14ac:dyDescent="0.3">
      <c r="B116" vm="3093">
        <f ca="1"/>
        <v>45930</v>
      </c>
      <c r="C116" vm="3094">
        <f ca="1"/>
        <v>182.08</v>
      </c>
      <c r="D116" vm="3095">
        <f ca="1"/>
        <v>187.35</v>
      </c>
      <c r="E116" vm="3096">
        <f ca="1"/>
        <v>181.48</v>
      </c>
      <c r="F116" vm="3097">
        <f ca="1"/>
        <v>186.58</v>
      </c>
      <c r="G116">
        <f ca="1"/>
        <v>2.6010448171570076E-2</v>
      </c>
      <c r="H116">
        <f ca="1"/>
        <v>4.131725242814137E-3</v>
      </c>
      <c r="J116" vm="3088">
        <f ca="1"/>
        <v>45929</v>
      </c>
      <c r="K116" s="13" vm="3088">
        <f ca="1"/>
        <v>45929</v>
      </c>
      <c r="L116" s="13" vm="3089">
        <f ca="1"/>
        <v>180.42500000000001</v>
      </c>
      <c r="M116" s="13" vm="3090">
        <f ca="1"/>
        <v>184</v>
      </c>
      <c r="N116" s="13" vm="3091">
        <f ca="1"/>
        <v>180.32</v>
      </c>
      <c r="O116" s="13" vm="3092">
        <f ca="1"/>
        <v>181.85</v>
      </c>
      <c r="P116" s="13">
        <f ca="1"/>
        <v>2.0539873169089156E-2</v>
      </c>
      <c r="Q116" s="13">
        <f ca="1"/>
        <v>3.2790631942437848E-5</v>
      </c>
      <c r="AA116" vm="2982">
        <f ca="1"/>
        <v>45895</v>
      </c>
      <c r="AB116" vm="4749">
        <f ca="1"/>
        <v>298.01</v>
      </c>
      <c r="AC116" vm="2982">
        <f ca="1"/>
        <v>45895</v>
      </c>
      <c r="AD116" vm="4750">
        <f ca="1"/>
        <v>116.5</v>
      </c>
      <c r="AE116" vm="2982">
        <f ca="1"/>
        <v>45895</v>
      </c>
      <c r="AF116" vm="4751">
        <f ca="1"/>
        <v>166.62</v>
      </c>
      <c r="AG116" vm="2982">
        <f ca="1"/>
        <v>45895</v>
      </c>
      <c r="AH116" vm="4752">
        <f ca="1"/>
        <v>24.35</v>
      </c>
      <c r="AI116" vm="2982">
        <f ca="1"/>
        <v>45895</v>
      </c>
      <c r="AJ116" vm="3964">
        <f ca="1"/>
        <v>164.51</v>
      </c>
      <c r="AK116" vm="2982">
        <f ca="1"/>
        <v>45895</v>
      </c>
      <c r="AL116" vm="4753">
        <f ca="1"/>
        <v>205.98</v>
      </c>
      <c r="AM116" vm="2982">
        <f ca="1"/>
        <v>45895</v>
      </c>
      <c r="AN116" vm="4754">
        <f ca="1"/>
        <v>255.63</v>
      </c>
      <c r="AO116" vm="2982">
        <f ca="1"/>
        <v>45895</v>
      </c>
      <c r="AP116" vm="4755">
        <f ca="1"/>
        <v>140.26</v>
      </c>
      <c r="AQ116" vm="2982">
        <f ca="1"/>
        <v>45895</v>
      </c>
      <c r="AR116" vm="4756">
        <f ca="1"/>
        <v>74.260000000000005</v>
      </c>
      <c r="AS116" vm="2982">
        <f ca="1"/>
        <v>45895</v>
      </c>
      <c r="AT116" vm="4757">
        <f ca="1"/>
        <v>850.64</v>
      </c>
      <c r="AY116">
        <f ca="1"/>
        <v>1.2847092410699019E-2</v>
      </c>
      <c r="AZ116">
        <f ca="1"/>
        <v>6.8716715341005238E-4</v>
      </c>
      <c r="BA116">
        <f ca="1"/>
        <v>1.9955925563173302E-2</v>
      </c>
      <c r="BB116">
        <f ca="1"/>
        <v>-8.1466395112016008E-3</v>
      </c>
      <c r="BC116">
        <f ca="1"/>
        <v>1.5556515834310647E-2</v>
      </c>
      <c r="BD116">
        <f ca="1"/>
        <v>4.8550759819347015E-5</v>
      </c>
      <c r="BE116">
        <f ca="1"/>
        <v>4.4795473299539717E-3</v>
      </c>
      <c r="BF116">
        <f ca="1"/>
        <v>1.7999709682101826E-2</v>
      </c>
      <c r="BG116">
        <f ca="1"/>
        <v>1.7957505140507226E-2</v>
      </c>
      <c r="BH116">
        <f ca="1"/>
        <v>1.5253144916811845E-2</v>
      </c>
      <c r="BJ116" vm="2982">
        <f ca="1"/>
        <v>45895</v>
      </c>
      <c r="BK116">
        <f ca="1"/>
        <v>8.6932331509693029E-3</v>
      </c>
    </row>
    <row r="117" spans="2:63" x14ac:dyDescent="0.3">
      <c r="B117" vm="3098">
        <f ca="1"/>
        <v>45931</v>
      </c>
      <c r="C117" vm="3099">
        <f ca="1"/>
        <v>185.24</v>
      </c>
      <c r="D117" vm="3100">
        <f ca="1"/>
        <v>188.14</v>
      </c>
      <c r="E117" vm="3101">
        <f ca="1"/>
        <v>183.9</v>
      </c>
      <c r="F117" vm="3102">
        <f ca="1"/>
        <v>187.24</v>
      </c>
      <c r="G117">
        <f ca="1"/>
        <v>3.537356629863847E-3</v>
      </c>
      <c r="H117">
        <f ca="1"/>
        <v>3.2777934000294731E-2</v>
      </c>
      <c r="J117" vm="3093">
        <f ca="1"/>
        <v>45930</v>
      </c>
      <c r="K117" s="13" vm="3093">
        <f ca="1"/>
        <v>45930</v>
      </c>
      <c r="L117" s="13" vm="3094">
        <f ca="1"/>
        <v>182.08</v>
      </c>
      <c r="M117" s="13" vm="3095">
        <f ca="1"/>
        <v>187.35</v>
      </c>
      <c r="N117" s="13" vm="3096">
        <f ca="1"/>
        <v>181.48</v>
      </c>
      <c r="O117" s="13" vm="3097">
        <f ca="1"/>
        <v>186.58</v>
      </c>
      <c r="P117" s="13">
        <f ca="1"/>
        <v>2.6010448171570076E-2</v>
      </c>
      <c r="Q117" s="13">
        <f ca="1"/>
        <v>4.131725242814137E-3</v>
      </c>
      <c r="AA117" vm="2987">
        <f ca="1"/>
        <v>45896</v>
      </c>
      <c r="AB117" vm="4758">
        <f ca="1"/>
        <v>300.25</v>
      </c>
      <c r="AC117" vm="2987">
        <f ca="1"/>
        <v>45896</v>
      </c>
      <c r="AD117" vm="4759">
        <f ca="1"/>
        <v>117.75</v>
      </c>
      <c r="AE117" vm="2987">
        <f ca="1"/>
        <v>45896</v>
      </c>
      <c r="AF117" vm="4760">
        <f ca="1"/>
        <v>167.13</v>
      </c>
      <c r="AG117" vm="2987">
        <f ca="1"/>
        <v>45896</v>
      </c>
      <c r="AH117" vm="4761">
        <f ca="1"/>
        <v>24.85</v>
      </c>
      <c r="AI117" vm="2987">
        <f ca="1"/>
        <v>45896</v>
      </c>
      <c r="AJ117" vm="4762">
        <f ca="1"/>
        <v>164.39</v>
      </c>
      <c r="AK117" vm="2987">
        <f ca="1"/>
        <v>45896</v>
      </c>
      <c r="AL117" vm="4763">
        <f ca="1"/>
        <v>205.47</v>
      </c>
      <c r="AM117" vm="2987">
        <f ca="1"/>
        <v>45896</v>
      </c>
      <c r="AN117" vm="4764">
        <f ca="1"/>
        <v>255.5</v>
      </c>
      <c r="AO117" vm="2987">
        <f ca="1"/>
        <v>45896</v>
      </c>
      <c r="AP117" vm="4765">
        <f ca="1"/>
        <v>140.66</v>
      </c>
      <c r="AQ117" vm="2987">
        <f ca="1"/>
        <v>45896</v>
      </c>
      <c r="AR117" vm="4766">
        <f ca="1"/>
        <v>74.790000000000006</v>
      </c>
      <c r="AS117" vm="2987">
        <f ca="1"/>
        <v>45896</v>
      </c>
      <c r="AT117" vm="4767">
        <f ca="1"/>
        <v>866.32</v>
      </c>
      <c r="AY117">
        <f ca="1"/>
        <v>7.5165262910640894E-3</v>
      </c>
      <c r="AZ117">
        <f ca="1"/>
        <v>1.0729613733905579E-2</v>
      </c>
      <c r="BA117">
        <f ca="1"/>
        <v>3.0608570399711372E-3</v>
      </c>
      <c r="BB117">
        <f ca="1"/>
        <v>2.0533880903490759E-2</v>
      </c>
      <c r="BC117">
        <f ca="1"/>
        <v>-7.2943893988210173E-4</v>
      </c>
      <c r="BD117">
        <f ca="1"/>
        <v>-2.4759685406349689E-3</v>
      </c>
      <c r="BE117">
        <f ca="1"/>
        <v>-5.0854751007313481E-4</v>
      </c>
      <c r="BF117">
        <f ca="1"/>
        <v>2.8518465706545396E-3</v>
      </c>
      <c r="BG117">
        <f ca="1"/>
        <v>7.1370859143549837E-3</v>
      </c>
      <c r="BH117">
        <f ca="1"/>
        <v>1.843317972350238E-2</v>
      </c>
      <c r="BJ117" vm="2987">
        <f ca="1"/>
        <v>45896</v>
      </c>
      <c r="BK117">
        <f ca="1"/>
        <v>6.486052183803835E-3</v>
      </c>
    </row>
    <row r="118" spans="2:63" x14ac:dyDescent="0.3">
      <c r="B118" vm="3103">
        <f ca="1"/>
        <v>45932</v>
      </c>
      <c r="C118" vm="3104">
        <f ca="1"/>
        <v>189.6</v>
      </c>
      <c r="D118" vm="3105">
        <f ca="1"/>
        <v>191.05</v>
      </c>
      <c r="E118" vm="3106">
        <f ca="1"/>
        <v>188.06</v>
      </c>
      <c r="F118" vm="3107">
        <f ca="1"/>
        <v>188.89</v>
      </c>
      <c r="G118">
        <f ca="1"/>
        <v>8.8122196111940672E-3</v>
      </c>
      <c r="H118">
        <f ca="1"/>
        <v>2.0754536419573113E-2</v>
      </c>
      <c r="J118" vm="3098">
        <f ca="1"/>
        <v>45931</v>
      </c>
      <c r="K118" s="13" vm="3098">
        <f ca="1"/>
        <v>45931</v>
      </c>
      <c r="L118" s="13" vm="3099">
        <f ca="1"/>
        <v>185.24</v>
      </c>
      <c r="M118" s="13" vm="3100">
        <f ca="1"/>
        <v>188.14</v>
      </c>
      <c r="N118" s="13" vm="3101">
        <f ca="1"/>
        <v>183.9</v>
      </c>
      <c r="O118" s="13" vm="3102">
        <f ca="1"/>
        <v>187.24</v>
      </c>
      <c r="P118" s="13">
        <f ca="1"/>
        <v>3.537356629863847E-3</v>
      </c>
      <c r="Q118" s="13">
        <f ca="1"/>
        <v>3.2777934000294731E-2</v>
      </c>
      <c r="AA118" vm="2992">
        <f ca="1"/>
        <v>45897</v>
      </c>
      <c r="AB118" vm="4768">
        <f ca="1"/>
        <v>308.64999999999998</v>
      </c>
      <c r="AC118" vm="2992">
        <f ca="1"/>
        <v>45897</v>
      </c>
      <c r="AD118" vm="4769">
        <f ca="1"/>
        <v>122</v>
      </c>
      <c r="AE118" vm="2992">
        <f ca="1"/>
        <v>45897</v>
      </c>
      <c r="AF118" vm="4770">
        <f ca="1"/>
        <v>168.58</v>
      </c>
      <c r="AG118" vm="2992">
        <f ca="1"/>
        <v>45897</v>
      </c>
      <c r="AH118" vm="4771">
        <f ca="1"/>
        <v>24.93</v>
      </c>
      <c r="AI118" vm="2992">
        <f ca="1"/>
        <v>45897</v>
      </c>
      <c r="AJ118" vm="4772">
        <f ca="1"/>
        <v>165.27</v>
      </c>
      <c r="AK118" vm="2992">
        <f ca="1"/>
        <v>45897</v>
      </c>
      <c r="AL118" vm="4773">
        <f ca="1"/>
        <v>204.09</v>
      </c>
      <c r="AM118" vm="2992">
        <f ca="1"/>
        <v>45897</v>
      </c>
      <c r="AN118" vm="4774">
        <f ca="1"/>
        <v>254.25</v>
      </c>
      <c r="AO118" vm="2992">
        <f ca="1"/>
        <v>45897</v>
      </c>
      <c r="AP118" vm="4775">
        <f ca="1"/>
        <v>142.55000000000001</v>
      </c>
      <c r="AQ118" vm="2992">
        <f ca="1"/>
        <v>45897</v>
      </c>
      <c r="AR118" vm="4776">
        <f ca="1"/>
        <v>77.23</v>
      </c>
      <c r="AS118" vm="2992">
        <f ca="1"/>
        <v>45897</v>
      </c>
      <c r="AT118" vm="4777">
        <f ca="1"/>
        <v>858.46</v>
      </c>
      <c r="AY118">
        <f ca="1"/>
        <v>2.7976686094920822E-2</v>
      </c>
      <c r="AZ118">
        <f ca="1"/>
        <v>3.6093418259023353E-2</v>
      </c>
      <c r="BA118">
        <f ca="1"/>
        <v>8.6758810506792142E-3</v>
      </c>
      <c r="BB118">
        <f ca="1"/>
        <v>3.2193158953721648E-3</v>
      </c>
      <c r="BC118">
        <f ca="1"/>
        <v>5.3531236693230974E-3</v>
      </c>
      <c r="BD118">
        <f ca="1"/>
        <v>-6.7163089502116878E-3</v>
      </c>
      <c r="BE118">
        <f ca="1"/>
        <v>-4.8923679060665359E-3</v>
      </c>
      <c r="BF118">
        <f ca="1"/>
        <v>1.3436655765676203E-2</v>
      </c>
      <c r="BG118">
        <f ca="1"/>
        <v>3.2624682444176996E-2</v>
      </c>
      <c r="BH118">
        <f ca="1"/>
        <v>-9.072859913196063E-3</v>
      </c>
      <c r="BJ118" vm="2992">
        <f ca="1"/>
        <v>45897</v>
      </c>
      <c r="BK118">
        <f ca="1"/>
        <v>1.4234725527380348E-2</v>
      </c>
    </row>
    <row r="119" spans="2:63" x14ac:dyDescent="0.3">
      <c r="B119" vm="3108">
        <f ca="1"/>
        <v>45933</v>
      </c>
      <c r="C119" vm="3109">
        <f ca="1"/>
        <v>189.19</v>
      </c>
      <c r="D119" vm="3110">
        <f ca="1"/>
        <v>190.36</v>
      </c>
      <c r="E119" vm="3111">
        <f ca="1"/>
        <v>185.38</v>
      </c>
      <c r="F119" vm="3112">
        <f ca="1"/>
        <v>187.62</v>
      </c>
      <c r="G119">
        <f ca="1"/>
        <v>-6.7234898618242465E-3</v>
      </c>
      <c r="H119">
        <f ca="1"/>
        <v>-6.6202245793032599E-3</v>
      </c>
      <c r="J119" vm="3103">
        <f ca="1"/>
        <v>45932</v>
      </c>
      <c r="K119" s="13" vm="3103">
        <f ca="1"/>
        <v>45932</v>
      </c>
      <c r="L119" s="13" vm="3104">
        <f ca="1"/>
        <v>189.6</v>
      </c>
      <c r="M119" s="13" vm="3105">
        <f ca="1"/>
        <v>191.05</v>
      </c>
      <c r="N119" s="13" vm="3106">
        <f ca="1"/>
        <v>188.06</v>
      </c>
      <c r="O119" s="13" vm="3107">
        <f ca="1"/>
        <v>188.89</v>
      </c>
      <c r="P119" s="13">
        <f ca="1"/>
        <v>8.8122196111940672E-3</v>
      </c>
      <c r="Q119" s="13">
        <f ca="1"/>
        <v>2.0754536419573113E-2</v>
      </c>
      <c r="AA119" vm="2997">
        <f ca="1"/>
        <v>45898</v>
      </c>
      <c r="AB119" vm="4778">
        <f ca="1"/>
        <v>297.39</v>
      </c>
      <c r="AC119" vm="2997">
        <f ca="1"/>
        <v>45898</v>
      </c>
      <c r="AD119" vm="4779">
        <f ca="1"/>
        <v>119.01</v>
      </c>
      <c r="AE119" vm="2997">
        <f ca="1"/>
        <v>45898</v>
      </c>
      <c r="AF119" vm="4780">
        <f ca="1"/>
        <v>162.63</v>
      </c>
      <c r="AG119" vm="2997">
        <f ca="1"/>
        <v>45898</v>
      </c>
      <c r="AH119" vm="4752">
        <f ca="1"/>
        <v>24.35</v>
      </c>
      <c r="AI119" vm="2997">
        <f ca="1"/>
        <v>45898</v>
      </c>
      <c r="AJ119" vm="4781">
        <f ca="1"/>
        <v>160.76</v>
      </c>
      <c r="AK119" vm="2997">
        <f ca="1"/>
        <v>45898</v>
      </c>
      <c r="AL119" vm="4782">
        <f ca="1"/>
        <v>202.48</v>
      </c>
      <c r="AM119" vm="2997">
        <f ca="1"/>
        <v>45898</v>
      </c>
      <c r="AN119" vm="4783">
        <f ca="1"/>
        <v>251.31</v>
      </c>
      <c r="AO119" vm="2997">
        <f ca="1"/>
        <v>45898</v>
      </c>
      <c r="AP119" vm="4784">
        <f ca="1"/>
        <v>138.31</v>
      </c>
      <c r="AQ119" vm="2997">
        <f ca="1"/>
        <v>45898</v>
      </c>
      <c r="AR119" vm="4785">
        <f ca="1"/>
        <v>62.865000000000002</v>
      </c>
      <c r="AS119" vm="2997">
        <f ca="1"/>
        <v>45898</v>
      </c>
      <c r="AT119" vm="4786">
        <f ca="1"/>
        <v>835.76</v>
      </c>
      <c r="AY119">
        <f ca="1"/>
        <v>-3.6481451482261437E-2</v>
      </c>
      <c r="AZ119">
        <f ca="1"/>
        <v>-2.4508196721311434E-2</v>
      </c>
      <c r="BA119">
        <f ca="1"/>
        <v>-3.529481551785512E-2</v>
      </c>
      <c r="BB119">
        <f ca="1"/>
        <v>-2.3265142398716337E-2</v>
      </c>
      <c r="BC119">
        <f ca="1"/>
        <v>-2.728867913111889E-2</v>
      </c>
      <c r="BD119">
        <f ca="1"/>
        <v>-7.8886765642609321E-3</v>
      </c>
      <c r="BE119">
        <f ca="1"/>
        <v>-1.1563421828908545E-2</v>
      </c>
      <c r="BF119">
        <f ca="1"/>
        <v>-2.9743949491406584E-2</v>
      </c>
      <c r="BG119">
        <f ca="1"/>
        <v>-0.18600284863395056</v>
      </c>
      <c r="BH119">
        <f ca="1"/>
        <v>-2.6442699718099906E-2</v>
      </c>
      <c r="BJ119" vm="2997">
        <f ca="1"/>
        <v>45898</v>
      </c>
      <c r="BK119">
        <f ca="1"/>
        <v>-3.2986396695224518E-2</v>
      </c>
    </row>
    <row r="120" spans="2:63" x14ac:dyDescent="0.3">
      <c r="B120" vm="3113">
        <f ca="1"/>
        <v>45936</v>
      </c>
      <c r="C120" vm="3114">
        <f ca="1"/>
        <v>185.5</v>
      </c>
      <c r="D120" vm="3115">
        <f ca="1"/>
        <v>187.23</v>
      </c>
      <c r="E120" vm="3116">
        <f ca="1"/>
        <v>183.33</v>
      </c>
      <c r="F120" vm="3117">
        <f ca="1"/>
        <v>185.54</v>
      </c>
      <c r="G120">
        <f ca="1"/>
        <v>-1.1086238140923209E-2</v>
      </c>
      <c r="H120">
        <f ca="1"/>
        <v>4.4830593614511888E-2</v>
      </c>
      <c r="J120" vm="3108">
        <f ca="1"/>
        <v>45933</v>
      </c>
      <c r="K120" s="13" vm="3108">
        <f ca="1"/>
        <v>45933</v>
      </c>
      <c r="L120" s="13" vm="3109">
        <f ca="1"/>
        <v>189.19</v>
      </c>
      <c r="M120" s="13" vm="3110">
        <f ca="1"/>
        <v>190.36</v>
      </c>
      <c r="N120" s="13" vm="3111">
        <f ca="1"/>
        <v>185.38</v>
      </c>
      <c r="O120" s="13" vm="3112">
        <f ca="1"/>
        <v>187.62</v>
      </c>
      <c r="P120" s="13">
        <f ca="1"/>
        <v>-6.7234898618242465E-3</v>
      </c>
      <c r="Q120" s="13">
        <f ca="1"/>
        <v>-6.6202245793032599E-3</v>
      </c>
      <c r="AA120" vm="3002">
        <f ca="1"/>
        <v>45902</v>
      </c>
      <c r="AB120" vm="4787">
        <f ca="1"/>
        <v>298.24</v>
      </c>
      <c r="AC120" vm="3002">
        <f ca="1"/>
        <v>45902</v>
      </c>
      <c r="AD120" vm="4788">
        <f ca="1"/>
        <v>118.48</v>
      </c>
      <c r="AE120" vm="3002">
        <f ca="1"/>
        <v>45902</v>
      </c>
      <c r="AF120" vm="4789">
        <f ca="1"/>
        <v>162.32</v>
      </c>
      <c r="AG120" vm="3002">
        <f ca="1"/>
        <v>45902</v>
      </c>
      <c r="AH120" vm="4790">
        <f ca="1"/>
        <v>24.21</v>
      </c>
      <c r="AI120" vm="3002">
        <f ca="1"/>
        <v>45902</v>
      </c>
      <c r="AJ120" vm="4791">
        <f ca="1"/>
        <v>157.57</v>
      </c>
      <c r="AK120" vm="3002">
        <f ca="1"/>
        <v>45902</v>
      </c>
      <c r="AL120" vm="4792">
        <f ca="1"/>
        <v>199.81</v>
      </c>
      <c r="AM120" vm="3002">
        <f ca="1"/>
        <v>45902</v>
      </c>
      <c r="AN120" vm="4793">
        <f ca="1"/>
        <v>248.32</v>
      </c>
      <c r="AO120" vm="3002">
        <f ca="1"/>
        <v>45902</v>
      </c>
      <c r="AP120" vm="4794">
        <f ca="1"/>
        <v>132.34</v>
      </c>
      <c r="AQ120" vm="3002">
        <f ca="1"/>
        <v>45902</v>
      </c>
      <c r="AR120" vm="4795">
        <f ca="1"/>
        <v>64.599999999999994</v>
      </c>
      <c r="AS120" vm="3002">
        <f ca="1"/>
        <v>45902</v>
      </c>
      <c r="AT120" vm="4796">
        <f ca="1"/>
        <v>823.65</v>
      </c>
      <c r="AY120">
        <f ca="1"/>
        <v>2.8581996704664676E-3</v>
      </c>
      <c r="AZ120">
        <f ca="1"/>
        <v>-4.4534072766994467E-3</v>
      </c>
      <c r="BA120">
        <f ca="1"/>
        <v>-1.9061673737932872E-3</v>
      </c>
      <c r="BB120">
        <f ca="1"/>
        <v>-5.7494866529774358E-3</v>
      </c>
      <c r="BC120">
        <f ca="1"/>
        <v>-1.9843244588206008E-2</v>
      </c>
      <c r="BD120">
        <f ca="1"/>
        <v>-1.3186487554326292E-2</v>
      </c>
      <c r="BE120">
        <f ca="1"/>
        <v>-1.1897656281087139E-2</v>
      </c>
      <c r="BF120">
        <f ca="1"/>
        <v>-4.3163907165063978E-2</v>
      </c>
      <c r="BG120">
        <f ca="1"/>
        <v>2.7598822874413304E-2</v>
      </c>
      <c r="BH120">
        <f ca="1"/>
        <v>-1.4489805685842842E-2</v>
      </c>
      <c r="BJ120" vm="3002">
        <f ca="1"/>
        <v>45902</v>
      </c>
      <c r="BK120">
        <f ca="1"/>
        <v>-6.3099517167681521E-3</v>
      </c>
    </row>
    <row r="121" spans="2:63" x14ac:dyDescent="0.3">
      <c r="B121" vm="3118">
        <f ca="1"/>
        <v>45937</v>
      </c>
      <c r="C121" vm="3119">
        <f ca="1"/>
        <v>186.23</v>
      </c>
      <c r="D121" vm="3120">
        <f ca="1"/>
        <v>189.06</v>
      </c>
      <c r="E121" vm="3090">
        <f ca="1"/>
        <v>184</v>
      </c>
      <c r="F121" vm="3121">
        <f ca="1"/>
        <v>185.04</v>
      </c>
      <c r="G121">
        <f ca="1"/>
        <v>-2.6948366928964108E-3</v>
      </c>
      <c r="H121">
        <f ca="1"/>
        <v>-7.8260593452258165E-3</v>
      </c>
      <c r="J121" vm="3113">
        <f ca="1"/>
        <v>45936</v>
      </c>
      <c r="K121" s="13" vm="3113">
        <f ca="1"/>
        <v>45936</v>
      </c>
      <c r="L121" s="13" vm="3114">
        <f ca="1"/>
        <v>185.5</v>
      </c>
      <c r="M121" s="13" vm="3115">
        <f ca="1"/>
        <v>187.23</v>
      </c>
      <c r="N121" s="13" vm="3116">
        <f ca="1"/>
        <v>183.33</v>
      </c>
      <c r="O121" s="13" vm="3117">
        <f ca="1"/>
        <v>185.54</v>
      </c>
      <c r="P121" s="13">
        <f ca="1"/>
        <v>-1.1086238140923209E-2</v>
      </c>
      <c r="Q121" s="13">
        <f ca="1"/>
        <v>4.4830593614511888E-2</v>
      </c>
      <c r="AA121" vm="3006">
        <f ca="1"/>
        <v>45903</v>
      </c>
      <c r="AB121" vm="4797">
        <f ca="1"/>
        <v>302.39</v>
      </c>
      <c r="AC121" vm="3006">
        <f ca="1"/>
        <v>45903</v>
      </c>
      <c r="AD121" vm="4798">
        <f ca="1"/>
        <v>118.72</v>
      </c>
      <c r="AE121" vm="3006">
        <f ca="1"/>
        <v>45903</v>
      </c>
      <c r="AF121" vm="3878">
        <f ca="1"/>
        <v>162.13</v>
      </c>
      <c r="AG121" vm="3006">
        <f ca="1"/>
        <v>45903</v>
      </c>
      <c r="AH121" vm="4799">
        <f ca="1"/>
        <v>24</v>
      </c>
      <c r="AI121" vm="3006">
        <f ca="1"/>
        <v>45903</v>
      </c>
      <c r="AJ121" vm="4800">
        <f ca="1"/>
        <v>156.25</v>
      </c>
      <c r="AK121" vm="3006">
        <f ca="1"/>
        <v>45903</v>
      </c>
      <c r="AL121" vm="4801">
        <f ca="1"/>
        <v>195.74</v>
      </c>
      <c r="AM121" vm="3006">
        <f ca="1"/>
        <v>45903</v>
      </c>
      <c r="AN121" vm="4802">
        <f ca="1"/>
        <v>244.55</v>
      </c>
      <c r="AO121" vm="3006">
        <f ca="1"/>
        <v>45903</v>
      </c>
      <c r="AP121" vm="4803">
        <f ca="1"/>
        <v>131.41999999999999</v>
      </c>
      <c r="AQ121" vm="3006">
        <f ca="1"/>
        <v>45903</v>
      </c>
      <c r="AR121" vm="4804">
        <f ca="1"/>
        <v>62.31</v>
      </c>
      <c r="AS121" vm="3006">
        <f ca="1"/>
        <v>45903</v>
      </c>
      <c r="AT121" vm="4805">
        <f ca="1"/>
        <v>827.56</v>
      </c>
      <c r="AY121">
        <f ca="1"/>
        <v>1.3914967811158722E-2</v>
      </c>
      <c r="AZ121">
        <f ca="1"/>
        <v>2.0256583389601187E-3</v>
      </c>
      <c r="BA121">
        <f ca="1"/>
        <v>-1.1705273533760333E-3</v>
      </c>
      <c r="BB121">
        <f ca="1"/>
        <v>-8.6741016109046203E-3</v>
      </c>
      <c r="BC121">
        <f ca="1"/>
        <v>-8.3772291679887877E-3</v>
      </c>
      <c r="BD121">
        <f ca="1"/>
        <v>-2.0369350883339139E-2</v>
      </c>
      <c r="BE121">
        <f ca="1"/>
        <v>-1.5182023195876216E-2</v>
      </c>
      <c r="BF121">
        <f ca="1"/>
        <v>-6.9517908417713152E-3</v>
      </c>
      <c r="BG121">
        <f ca="1"/>
        <v>-3.544891640866861E-2</v>
      </c>
      <c r="BH121">
        <f ca="1"/>
        <v>4.7471620227037799E-3</v>
      </c>
      <c r="BJ121" vm="3006">
        <f ca="1"/>
        <v>45903</v>
      </c>
      <c r="BK121">
        <f ca="1"/>
        <v>-3.501509950434079E-3</v>
      </c>
    </row>
    <row r="122" spans="2:63" x14ac:dyDescent="0.3">
      <c r="B122" vm="3122">
        <f ca="1"/>
        <v>45938</v>
      </c>
      <c r="C122" vm="3123">
        <f ca="1"/>
        <v>186.57</v>
      </c>
      <c r="D122" vm="3104">
        <f ca="1"/>
        <v>189.6</v>
      </c>
      <c r="E122" vm="3124">
        <f ca="1"/>
        <v>186.54</v>
      </c>
      <c r="F122" vm="3125">
        <f ca="1"/>
        <v>189.11</v>
      </c>
      <c r="G122">
        <f ca="1"/>
        <v>2.1995244271508979E-2</v>
      </c>
      <c r="H122">
        <f ca="1"/>
        <v>4.4905062792912988E-2</v>
      </c>
      <c r="J122" vm="3118">
        <f ca="1"/>
        <v>45937</v>
      </c>
      <c r="K122" s="13" vm="3118">
        <f ca="1"/>
        <v>45937</v>
      </c>
      <c r="L122" s="13" vm="3119">
        <f ca="1"/>
        <v>186.23</v>
      </c>
      <c r="M122" s="13" vm="3120">
        <f ca="1"/>
        <v>189.06</v>
      </c>
      <c r="N122" s="13" vm="3090">
        <f ca="1"/>
        <v>184</v>
      </c>
      <c r="O122" s="13" vm="3121">
        <f ca="1"/>
        <v>185.04</v>
      </c>
      <c r="P122" s="13">
        <f ca="1"/>
        <v>-2.6948366928964108E-3</v>
      </c>
      <c r="Q122" s="13">
        <f ca="1"/>
        <v>-7.8260593452258165E-3</v>
      </c>
      <c r="AA122" vm="3009">
        <f ca="1"/>
        <v>45904</v>
      </c>
      <c r="AB122" vm="4806">
        <f ca="1"/>
        <v>306.10000000000002</v>
      </c>
      <c r="AC122" vm="3009">
        <f ca="1"/>
        <v>45904</v>
      </c>
      <c r="AD122" vm="4807">
        <f ca="1"/>
        <v>124.21</v>
      </c>
      <c r="AE122" vm="3009">
        <f ca="1"/>
        <v>45904</v>
      </c>
      <c r="AF122" vm="4808">
        <f ca="1"/>
        <v>161.79</v>
      </c>
      <c r="AG122" vm="3009">
        <f ca="1"/>
        <v>45904</v>
      </c>
      <c r="AH122" vm="4809">
        <f ca="1"/>
        <v>24.61</v>
      </c>
      <c r="AI122" vm="3009">
        <f ca="1"/>
        <v>45904</v>
      </c>
      <c r="AJ122" vm="2809">
        <f ca="1"/>
        <v>158.24</v>
      </c>
      <c r="AK122" vm="3009">
        <f ca="1"/>
        <v>45904</v>
      </c>
      <c r="AL122" vm="4810">
        <f ca="1"/>
        <v>187.29</v>
      </c>
      <c r="AM122" vm="3009">
        <f ca="1"/>
        <v>45904</v>
      </c>
      <c r="AN122" vm="4811">
        <f ca="1"/>
        <v>246.11</v>
      </c>
      <c r="AO122" vm="3009">
        <f ca="1"/>
        <v>45904</v>
      </c>
      <c r="AP122" vm="4812">
        <f ca="1"/>
        <v>135.47999999999999</v>
      </c>
      <c r="AQ122" vm="3009">
        <f ca="1"/>
        <v>45904</v>
      </c>
      <c r="AR122" vm="4813">
        <f ca="1"/>
        <v>64.099999999999994</v>
      </c>
      <c r="AS122" vm="3009">
        <f ca="1"/>
        <v>45904</v>
      </c>
      <c r="AT122" vm="4814">
        <f ca="1"/>
        <v>848.11</v>
      </c>
      <c r="AY122">
        <f ca="1"/>
        <v>1.2268924236912717E-2</v>
      </c>
      <c r="AZ122">
        <f ca="1"/>
        <v>4.6243261455525562E-2</v>
      </c>
      <c r="BA122">
        <f ca="1"/>
        <v>-2.0970825880466505E-3</v>
      </c>
      <c r="BB122">
        <f ca="1"/>
        <v>2.5416666666666643E-2</v>
      </c>
      <c r="BC122">
        <f ca="1"/>
        <v>1.2736000000000058E-2</v>
      </c>
      <c r="BD122">
        <f ca="1"/>
        <v>-4.3169510575252971E-2</v>
      </c>
      <c r="BE122">
        <f ca="1"/>
        <v>6.3790635861787045E-3</v>
      </c>
      <c r="BF122">
        <f ca="1"/>
        <v>3.0893319129508465E-2</v>
      </c>
      <c r="BG122">
        <f ca="1"/>
        <v>2.8727331086502841E-2</v>
      </c>
      <c r="BH122">
        <f ca="1"/>
        <v>2.4832036347817766E-2</v>
      </c>
      <c r="BJ122" vm="3009">
        <f ca="1"/>
        <v>45904</v>
      </c>
      <c r="BK122">
        <f ca="1"/>
        <v>1.3758553375147097E-2</v>
      </c>
    </row>
    <row r="123" spans="2:63" x14ac:dyDescent="0.3">
      <c r="B123" vm="3126">
        <f ca="1"/>
        <v>45939</v>
      </c>
      <c r="C123" vm="3127">
        <f ca="1"/>
        <v>192.22499999999999</v>
      </c>
      <c r="D123" vm="3128">
        <f ca="1"/>
        <v>195.3</v>
      </c>
      <c r="E123" vm="3129">
        <f ca="1"/>
        <v>191.06</v>
      </c>
      <c r="F123" vm="3130">
        <f ca="1"/>
        <v>192.57</v>
      </c>
      <c r="G123">
        <f ca="1"/>
        <v>1.829622970757749E-2</v>
      </c>
      <c r="H123">
        <f ca="1"/>
        <v>-3.7850024629959532E-3</v>
      </c>
      <c r="J123" vm="3122">
        <f ca="1"/>
        <v>45938</v>
      </c>
      <c r="K123" s="13" vm="3122">
        <f ca="1"/>
        <v>45938</v>
      </c>
      <c r="L123" s="13" vm="3123">
        <f ca="1"/>
        <v>186.57</v>
      </c>
      <c r="M123" s="13" vm="3104">
        <f ca="1"/>
        <v>189.6</v>
      </c>
      <c r="N123" s="13" vm="3124">
        <f ca="1"/>
        <v>186.54</v>
      </c>
      <c r="O123" s="13" vm="3125">
        <f ca="1"/>
        <v>189.11</v>
      </c>
      <c r="P123" s="13">
        <f ca="1"/>
        <v>2.1995244271508979E-2</v>
      </c>
      <c r="Q123" s="13">
        <f ca="1"/>
        <v>4.4905062792912988E-2</v>
      </c>
      <c r="AA123" vm="3014">
        <f ca="1"/>
        <v>45905</v>
      </c>
      <c r="AB123" vm="4815">
        <f ca="1"/>
        <v>334.89</v>
      </c>
      <c r="AC123" vm="3014">
        <f ca="1"/>
        <v>45905</v>
      </c>
      <c r="AD123" vm="4816">
        <f ca="1"/>
        <v>131.37</v>
      </c>
      <c r="AE123" vm="3014">
        <f ca="1"/>
        <v>45905</v>
      </c>
      <c r="AF123" vm="4817">
        <f ca="1"/>
        <v>151.13999999999999</v>
      </c>
      <c r="AG123" vm="3014">
        <f ca="1"/>
        <v>45905</v>
      </c>
      <c r="AH123" vm="4818">
        <f ca="1"/>
        <v>24.49</v>
      </c>
      <c r="AI123" vm="3014">
        <f ca="1"/>
        <v>45905</v>
      </c>
      <c r="AJ123" vm="4819">
        <f ca="1"/>
        <v>162.75</v>
      </c>
      <c r="AK123" vm="3014">
        <f ca="1"/>
        <v>45905</v>
      </c>
      <c r="AL123" vm="4820">
        <f ca="1"/>
        <v>187.93</v>
      </c>
      <c r="AM123" vm="3014">
        <f ca="1"/>
        <v>45905</v>
      </c>
      <c r="AN123" vm="4821">
        <f ca="1"/>
        <v>247.07</v>
      </c>
      <c r="AO123" vm="3014">
        <f ca="1"/>
        <v>45905</v>
      </c>
      <c r="AP123" vm="4822">
        <f ca="1"/>
        <v>138.16999999999999</v>
      </c>
      <c r="AQ123" vm="3014">
        <f ca="1"/>
        <v>45905</v>
      </c>
      <c r="AR123" vm="4823">
        <f ca="1"/>
        <v>63.33</v>
      </c>
      <c r="AS123" vm="3014">
        <f ca="1"/>
        <v>45905</v>
      </c>
      <c r="AT123" vm="4824">
        <f ca="1"/>
        <v>865.86</v>
      </c>
      <c r="AY123">
        <f ca="1"/>
        <v>9.40542306435804E-2</v>
      </c>
      <c r="AZ123">
        <f ca="1"/>
        <v>5.7644312052169799E-2</v>
      </c>
      <c r="BA123">
        <f ca="1"/>
        <v>-6.5826070832560771E-2</v>
      </c>
      <c r="BB123">
        <f ca="1"/>
        <v>-4.8760666395774484E-3</v>
      </c>
      <c r="BC123">
        <f ca="1"/>
        <v>2.8501011122345744E-2</v>
      </c>
      <c r="BD123">
        <f ca="1"/>
        <v>3.4171605531529434E-3</v>
      </c>
      <c r="BE123">
        <f ca="1"/>
        <v>3.9006948112631731E-3</v>
      </c>
      <c r="BF123">
        <f ca="1"/>
        <v>1.9855329199881887E-2</v>
      </c>
      <c r="BG123">
        <f ca="1"/>
        <v>-1.2012480499219907E-2</v>
      </c>
      <c r="BH123">
        <f ca="1"/>
        <v>2.0928888941292991E-2</v>
      </c>
      <c r="BJ123" vm="3014">
        <f ca="1"/>
        <v>45905</v>
      </c>
      <c r="BK123">
        <f ca="1"/>
        <v>2.1229880605677796E-2</v>
      </c>
    </row>
    <row r="124" spans="2:63" x14ac:dyDescent="0.3">
      <c r="B124" vm="3131">
        <f ca="1"/>
        <v>45940</v>
      </c>
      <c r="C124" vm="3132">
        <f ca="1"/>
        <v>193.505</v>
      </c>
      <c r="D124" vm="3133">
        <f ca="1"/>
        <v>195.62</v>
      </c>
      <c r="E124" vm="2929">
        <f ca="1"/>
        <v>182.05</v>
      </c>
      <c r="F124" vm="2937">
        <f ca="1"/>
        <v>183.16</v>
      </c>
      <c r="G124">
        <f ca="1"/>
        <v>-4.8865347665783855E-2</v>
      </c>
      <c r="H124">
        <f ca="1"/>
        <v>-5.708979077096956E-2</v>
      </c>
      <c r="J124" vm="3126">
        <f ca="1"/>
        <v>45939</v>
      </c>
      <c r="K124" s="13" vm="3126">
        <f ca="1"/>
        <v>45939</v>
      </c>
      <c r="L124" s="13" vm="3127">
        <f ca="1"/>
        <v>192.22499999999999</v>
      </c>
      <c r="M124" s="13" vm="3128">
        <f ca="1"/>
        <v>195.3</v>
      </c>
      <c r="N124" s="13" vm="3129">
        <f ca="1"/>
        <v>191.06</v>
      </c>
      <c r="O124" s="13" vm="3130">
        <f ca="1"/>
        <v>192.57</v>
      </c>
      <c r="P124" s="13">
        <f ca="1"/>
        <v>1.829622970757749E-2</v>
      </c>
      <c r="Q124" s="13">
        <f ca="1"/>
        <v>-3.7850024629959532E-3</v>
      </c>
      <c r="AA124" vm="3018">
        <f ca="1"/>
        <v>45908</v>
      </c>
      <c r="AB124" vm="4825">
        <f ca="1"/>
        <v>345.65</v>
      </c>
      <c r="AC124" vm="3018">
        <f ca="1"/>
        <v>45908</v>
      </c>
      <c r="AD124" vm="4826">
        <f ca="1"/>
        <v>131.46</v>
      </c>
      <c r="AE124" vm="3018">
        <f ca="1"/>
        <v>45908</v>
      </c>
      <c r="AF124" vm="4827">
        <f ca="1"/>
        <v>151.41</v>
      </c>
      <c r="AG124" vm="3018">
        <f ca="1"/>
        <v>45908</v>
      </c>
      <c r="AH124" vm="4828">
        <f ca="1"/>
        <v>24.48</v>
      </c>
      <c r="AI124" vm="3018">
        <f ca="1"/>
        <v>45908</v>
      </c>
      <c r="AJ124" vm="4829">
        <f ca="1"/>
        <v>162.05000000000001</v>
      </c>
      <c r="AK124" vm="3018">
        <f ca="1"/>
        <v>45908</v>
      </c>
      <c r="AL124" vm="4830">
        <f ca="1"/>
        <v>185.82</v>
      </c>
      <c r="AM124" vm="3018">
        <f ca="1"/>
        <v>45908</v>
      </c>
      <c r="AN124" vm="4831">
        <f ca="1"/>
        <v>248.98</v>
      </c>
      <c r="AO124" vm="3018">
        <f ca="1"/>
        <v>45908</v>
      </c>
      <c r="AP124" vm="4832">
        <f ca="1"/>
        <v>139.13999999999999</v>
      </c>
      <c r="AQ124" vm="3018">
        <f ca="1"/>
        <v>45908</v>
      </c>
      <c r="AR124" vm="4833">
        <f ca="1"/>
        <v>66</v>
      </c>
      <c r="AS124" vm="3018">
        <f ca="1"/>
        <v>45908</v>
      </c>
      <c r="AT124" vm="4834">
        <f ca="1"/>
        <v>864.32</v>
      </c>
      <c r="AY124">
        <f ca="1"/>
        <v>3.2129953118934552E-2</v>
      </c>
      <c r="AZ124">
        <f ca="1"/>
        <v>6.8508791961637667E-4</v>
      </c>
      <c r="BA124">
        <f ca="1"/>
        <v>1.7864231838031644E-3</v>
      </c>
      <c r="BB124">
        <f ca="1"/>
        <v>-4.0832993058383062E-4</v>
      </c>
      <c r="BC124">
        <f ca="1"/>
        <v>-4.301075268817134E-3</v>
      </c>
      <c r="BD124">
        <f ca="1"/>
        <v>-1.1227584738998635E-2</v>
      </c>
      <c r="BE124">
        <f ca="1"/>
        <v>7.730602663212841E-3</v>
      </c>
      <c r="BF124">
        <f ca="1"/>
        <v>7.020337265687189E-3</v>
      </c>
      <c r="BG124">
        <f ca="1"/>
        <v>4.2160113690194248E-2</v>
      </c>
      <c r="BH124">
        <f ca="1"/>
        <v>-1.7785785230868311E-3</v>
      </c>
      <c r="BJ124" vm="3018">
        <f ca="1"/>
        <v>45908</v>
      </c>
      <c r="BK124">
        <f ca="1"/>
        <v>7.753129096192724E-3</v>
      </c>
    </row>
    <row r="125" spans="2:63" x14ac:dyDescent="0.3">
      <c r="B125" vm="3134">
        <f ca="1"/>
        <v>45943</v>
      </c>
      <c r="C125" vm="3135">
        <f ca="1"/>
        <v>187.965</v>
      </c>
      <c r="D125" vm="3136">
        <f ca="1"/>
        <v>190.10990000000001</v>
      </c>
      <c r="E125" vm="3137">
        <f ca="1"/>
        <v>185.96</v>
      </c>
      <c r="F125" vm="3138">
        <f ca="1"/>
        <v>188.32</v>
      </c>
      <c r="G125">
        <f ca="1"/>
        <v>2.8172089975977269E-2</v>
      </c>
      <c r="H125">
        <f ca="1"/>
        <v>5.0775543912364912E-2</v>
      </c>
      <c r="J125" vm="3131">
        <f ca="1"/>
        <v>45940</v>
      </c>
      <c r="K125" s="13" vm="3131">
        <f ca="1"/>
        <v>45940</v>
      </c>
      <c r="L125" s="13" vm="3132">
        <f ca="1"/>
        <v>193.505</v>
      </c>
      <c r="M125" s="13" vm="3133">
        <f ca="1"/>
        <v>195.62</v>
      </c>
      <c r="N125" s="13" vm="2929">
        <f ca="1"/>
        <v>182.05</v>
      </c>
      <c r="O125" s="13" vm="2937">
        <f ca="1"/>
        <v>183.16</v>
      </c>
      <c r="P125" s="13">
        <f ca="1"/>
        <v>-4.8865347665783855E-2</v>
      </c>
      <c r="Q125" s="13">
        <f ca="1"/>
        <v>-5.708979077096956E-2</v>
      </c>
      <c r="AA125" vm="3023">
        <f ca="1"/>
        <v>45909</v>
      </c>
      <c r="AB125" vm="4835">
        <f ca="1"/>
        <v>336.67</v>
      </c>
      <c r="AC125" vm="3023">
        <f ca="1"/>
        <v>45909</v>
      </c>
      <c r="AD125" vm="4836">
        <f ca="1"/>
        <v>135.24</v>
      </c>
      <c r="AE125" vm="3023">
        <f ca="1"/>
        <v>45909</v>
      </c>
      <c r="AF125" vm="4837">
        <f ca="1"/>
        <v>155.82</v>
      </c>
      <c r="AG125" vm="3023">
        <f ca="1"/>
        <v>45909</v>
      </c>
      <c r="AH125" vm="4838">
        <f ca="1"/>
        <v>24.44</v>
      </c>
      <c r="AI125" vm="3023">
        <f ca="1"/>
        <v>45909</v>
      </c>
      <c r="AJ125" vm="4839">
        <f ca="1"/>
        <v>163.5</v>
      </c>
      <c r="AK125" vm="3023">
        <f ca="1"/>
        <v>45909</v>
      </c>
      <c r="AL125" vm="4840">
        <f ca="1"/>
        <v>185.03</v>
      </c>
      <c r="AM125" vm="3023">
        <f ca="1"/>
        <v>45909</v>
      </c>
      <c r="AN125" vm="4841">
        <f ca="1"/>
        <v>248.18</v>
      </c>
      <c r="AO125" vm="3023">
        <f ca="1"/>
        <v>45909</v>
      </c>
      <c r="AP125" vm="4842">
        <f ca="1"/>
        <v>140.80000000000001</v>
      </c>
      <c r="AQ125" vm="3023">
        <f ca="1"/>
        <v>45909</v>
      </c>
      <c r="AR125" vm="4843">
        <f ca="1"/>
        <v>66.84</v>
      </c>
      <c r="AS125" vm="3023">
        <f ca="1"/>
        <v>45909</v>
      </c>
      <c r="AT125" vm="4844">
        <f ca="1"/>
        <v>857.87</v>
      </c>
      <c r="AY125">
        <f ca="1"/>
        <v>-2.5980037610299326E-2</v>
      </c>
      <c r="AZ125">
        <f ca="1"/>
        <v>2.8753993610223648E-2</v>
      </c>
      <c r="BA125">
        <f ca="1"/>
        <v>2.9126213592232986E-2</v>
      </c>
      <c r="BB125">
        <f ca="1"/>
        <v>-1.6339869281045403E-3</v>
      </c>
      <c r="BC125">
        <f ca="1"/>
        <v>8.9478556001233479E-3</v>
      </c>
      <c r="BD125">
        <f ca="1"/>
        <v>-4.2514261112904534E-3</v>
      </c>
      <c r="BE125">
        <f ca="1"/>
        <v>-3.213109486705691E-3</v>
      </c>
      <c r="BF125">
        <f ca="1"/>
        <v>1.1930429782952603E-2</v>
      </c>
      <c r="BG125">
        <f ca="1"/>
        <v>1.272727272727278E-2</v>
      </c>
      <c r="BH125">
        <f ca="1"/>
        <v>-7.4625138837468123E-3</v>
      </c>
      <c r="BJ125" vm="3023">
        <f ca="1"/>
        <v>45909</v>
      </c>
      <c r="BK125">
        <f ca="1"/>
        <v>5.0807694567351382E-3</v>
      </c>
    </row>
    <row r="126" spans="2:63" x14ac:dyDescent="0.3">
      <c r="B126" vm="3139">
        <f ca="1"/>
        <v>45944</v>
      </c>
      <c r="C126" vm="3140">
        <f ca="1"/>
        <v>184.77</v>
      </c>
      <c r="D126" vm="3141">
        <f ca="1"/>
        <v>184.8</v>
      </c>
      <c r="E126" vm="3142">
        <f ca="1"/>
        <v>179.7</v>
      </c>
      <c r="F126" vm="3143">
        <f ca="1"/>
        <v>180.03</v>
      </c>
      <c r="G126">
        <f ca="1"/>
        <v>-4.4020815632965123E-2</v>
      </c>
      <c r="H126">
        <f ca="1"/>
        <v>-1.8863884113180483E-2</v>
      </c>
      <c r="J126" vm="3134">
        <f ca="1"/>
        <v>45943</v>
      </c>
      <c r="K126" s="13" vm="3134">
        <f ca="1"/>
        <v>45943</v>
      </c>
      <c r="L126" s="13" vm="3135">
        <f ca="1"/>
        <v>187.965</v>
      </c>
      <c r="M126" s="13" vm="3136">
        <f ca="1"/>
        <v>190.10990000000001</v>
      </c>
      <c r="N126" s="13" vm="3137">
        <f ca="1"/>
        <v>185.96</v>
      </c>
      <c r="O126" s="13" vm="3138">
        <f ca="1"/>
        <v>188.32</v>
      </c>
      <c r="P126" s="13">
        <f ca="1"/>
        <v>2.8172089975977269E-2</v>
      </c>
      <c r="Q126" s="13">
        <f ca="1"/>
        <v>5.0775543912364912E-2</v>
      </c>
      <c r="AA126" vm="3028">
        <f ca="1"/>
        <v>45910</v>
      </c>
      <c r="AB126" vm="4845">
        <f ca="1"/>
        <v>369.57</v>
      </c>
      <c r="AC126" vm="3028">
        <f ca="1"/>
        <v>45910</v>
      </c>
      <c r="AD126" vm="4846">
        <f ca="1"/>
        <v>140</v>
      </c>
      <c r="AE126" vm="3028">
        <f ca="1"/>
        <v>45910</v>
      </c>
      <c r="AF126" vm="4847">
        <f ca="1"/>
        <v>159.54</v>
      </c>
      <c r="AG126" vm="3028">
        <f ca="1"/>
        <v>45910</v>
      </c>
      <c r="AH126" vm="4848">
        <f ca="1"/>
        <v>24.77</v>
      </c>
      <c r="AI126" vm="3028">
        <f ca="1"/>
        <v>45910</v>
      </c>
      <c r="AJ126" vm="4849">
        <f ca="1"/>
        <v>163.41999999999999</v>
      </c>
      <c r="AK126" vm="3028">
        <f ca="1"/>
        <v>45910</v>
      </c>
      <c r="AL126" vm="4850">
        <f ca="1"/>
        <v>184.01</v>
      </c>
      <c r="AM126" vm="3028">
        <f ca="1"/>
        <v>45910</v>
      </c>
      <c r="AN126" vm="4851">
        <f ca="1"/>
        <v>247.21</v>
      </c>
      <c r="AO126" vm="3028">
        <f ca="1"/>
        <v>45910</v>
      </c>
      <c r="AP126" vm="4852">
        <f ca="1"/>
        <v>154.13999999999999</v>
      </c>
      <c r="AQ126" vm="3028">
        <f ca="1"/>
        <v>45910</v>
      </c>
      <c r="AR126" vm="4853">
        <f ca="1"/>
        <v>67.099999999999994</v>
      </c>
      <c r="AS126" vm="3028">
        <f ca="1"/>
        <v>45910</v>
      </c>
      <c r="AT126" vm="4854">
        <f ca="1"/>
        <v>855.18</v>
      </c>
      <c r="AY126">
        <f ca="1"/>
        <v>9.772180473460651E-2</v>
      </c>
      <c r="AZ126">
        <f ca="1"/>
        <v>3.5196687370600346E-2</v>
      </c>
      <c r="BA126">
        <f ca="1"/>
        <v>2.3873700423565646E-2</v>
      </c>
      <c r="BB126">
        <f ca="1"/>
        <v>1.3502454991816624E-2</v>
      </c>
      <c r="BC126">
        <f ca="1"/>
        <v>-4.8929663608570338E-4</v>
      </c>
      <c r="BD126">
        <f ca="1"/>
        <v>-5.5126195752040761E-3</v>
      </c>
      <c r="BE126">
        <f ca="1"/>
        <v>-3.9084535417841845E-3</v>
      </c>
      <c r="BF126">
        <f ca="1"/>
        <v>9.4744318181817999E-2</v>
      </c>
      <c r="BG126">
        <f ca="1"/>
        <v>3.8898862956312221E-3</v>
      </c>
      <c r="BH126">
        <f ca="1"/>
        <v>-3.1356732372038358E-3</v>
      </c>
      <c r="BJ126" vm="3028">
        <f ca="1"/>
        <v>45910</v>
      </c>
      <c r="BK126">
        <f ca="1"/>
        <v>3.3025657707520001E-2</v>
      </c>
    </row>
    <row r="127" spans="2:63" x14ac:dyDescent="0.3">
      <c r="B127" vm="3144">
        <f ca="1"/>
        <v>45945</v>
      </c>
      <c r="C127" vm="3141">
        <f ca="1"/>
        <v>184.8</v>
      </c>
      <c r="D127" vm="3145">
        <f ca="1"/>
        <v>184.87</v>
      </c>
      <c r="E127" vm="3146">
        <f ca="1"/>
        <v>177.29</v>
      </c>
      <c r="F127" vm="3147">
        <f ca="1"/>
        <v>179.83</v>
      </c>
      <c r="G127">
        <f ca="1"/>
        <v>-1.1109259567849172E-3</v>
      </c>
      <c r="H127">
        <f ca="1"/>
        <v>3.7147807414572034E-2</v>
      </c>
      <c r="J127" vm="3139">
        <f ca="1"/>
        <v>45944</v>
      </c>
      <c r="K127" s="13" vm="3139">
        <f ca="1"/>
        <v>45944</v>
      </c>
      <c r="L127" s="13" vm="3140">
        <f ca="1"/>
        <v>184.77</v>
      </c>
      <c r="M127" s="13" vm="3141">
        <f ca="1"/>
        <v>184.8</v>
      </c>
      <c r="N127" s="13" vm="3142">
        <f ca="1"/>
        <v>179.7</v>
      </c>
      <c r="O127" s="13" vm="3143">
        <f ca="1"/>
        <v>180.03</v>
      </c>
      <c r="P127" s="13">
        <f ca="1"/>
        <v>-4.4020815632965123E-2</v>
      </c>
      <c r="Q127" s="13">
        <f ca="1"/>
        <v>-1.8863884113180483E-2</v>
      </c>
      <c r="AA127" vm="3033">
        <f ca="1"/>
        <v>45911</v>
      </c>
      <c r="AB127" vm="4855">
        <f ca="1"/>
        <v>359.63</v>
      </c>
      <c r="AC127" vm="3033">
        <f ca="1"/>
        <v>45911</v>
      </c>
      <c r="AD127" vm="4856">
        <f ca="1"/>
        <v>150.57</v>
      </c>
      <c r="AE127" vm="3033">
        <f ca="1"/>
        <v>45911</v>
      </c>
      <c r="AF127" vm="4857">
        <f ca="1"/>
        <v>155.66999999999999</v>
      </c>
      <c r="AG127" vm="3033">
        <f ca="1"/>
        <v>45911</v>
      </c>
      <c r="AH127" vm="4809">
        <f ca="1"/>
        <v>24.61</v>
      </c>
      <c r="AI127" vm="3033">
        <f ca="1"/>
        <v>45911</v>
      </c>
      <c r="AJ127" vm="4858">
        <f ca="1"/>
        <v>170.15</v>
      </c>
      <c r="AK127" vm="3033">
        <f ca="1"/>
        <v>45911</v>
      </c>
      <c r="AL127" vm="4859">
        <f ca="1"/>
        <v>184.35</v>
      </c>
      <c r="AM127" vm="3033">
        <f ca="1"/>
        <v>45911</v>
      </c>
      <c r="AN127" vm="4860">
        <f ca="1"/>
        <v>248.24</v>
      </c>
      <c r="AO127" vm="3033">
        <f ca="1"/>
        <v>45911</v>
      </c>
      <c r="AP127" vm="4861">
        <f ca="1"/>
        <v>154.69999999999999</v>
      </c>
      <c r="AQ127" vm="3033">
        <f ca="1"/>
        <v>45911</v>
      </c>
      <c r="AR127" vm="4862">
        <f ca="1"/>
        <v>66.59</v>
      </c>
      <c r="AS127" vm="3033">
        <f ca="1"/>
        <v>45911</v>
      </c>
      <c r="AT127" vm="4863">
        <f ca="1"/>
        <v>840.38</v>
      </c>
      <c r="AY127">
        <f ca="1"/>
        <v>-2.6896122520767372E-2</v>
      </c>
      <c r="AZ127">
        <f ca="1"/>
        <v>7.5499999999999956E-2</v>
      </c>
      <c r="BA127">
        <f ca="1"/>
        <v>-2.42572395637458E-2</v>
      </c>
      <c r="BB127">
        <f ca="1"/>
        <v>-6.4594267258780841E-3</v>
      </c>
      <c r="BC127">
        <f ca="1"/>
        <v>4.1182229837229342E-2</v>
      </c>
      <c r="BD127">
        <f ca="1"/>
        <v>1.8477256670833293E-3</v>
      </c>
      <c r="BE127">
        <f ca="1"/>
        <v>4.1664981190081352E-3</v>
      </c>
      <c r="BF127">
        <f ca="1"/>
        <v>3.6330608537693157E-3</v>
      </c>
      <c r="BG127">
        <f ca="1"/>
        <v>-7.6005961251861542E-3</v>
      </c>
      <c r="BH127">
        <f ca="1"/>
        <v>-1.730629808929109E-2</v>
      </c>
      <c r="BJ127" vm="3033">
        <f ca="1"/>
        <v>45911</v>
      </c>
      <c r="BK127">
        <f ca="1"/>
        <v>6.826141244366828E-3</v>
      </c>
    </row>
    <row r="128" spans="2:63" x14ac:dyDescent="0.3">
      <c r="B128" vm="3148">
        <f ca="1"/>
        <v>45946</v>
      </c>
      <c r="C128" vm="3149">
        <f ca="1"/>
        <v>182.23</v>
      </c>
      <c r="D128" vm="3150">
        <f ca="1"/>
        <v>183.28</v>
      </c>
      <c r="E128" vm="3077">
        <f ca="1"/>
        <v>179.77</v>
      </c>
      <c r="F128" vm="3151">
        <f ca="1"/>
        <v>181.81</v>
      </c>
      <c r="G128">
        <f ca="1"/>
        <v>1.1010398709892618E-2</v>
      </c>
      <c r="H128">
        <f ca="1"/>
        <v>8.0926194414581189E-3</v>
      </c>
      <c r="J128" vm="3144">
        <f ca="1"/>
        <v>45945</v>
      </c>
      <c r="K128" s="13" vm="3144">
        <f ca="1"/>
        <v>45945</v>
      </c>
      <c r="L128" s="13" vm="3141">
        <f ca="1"/>
        <v>184.8</v>
      </c>
      <c r="M128" s="13" vm="3145">
        <f ca="1"/>
        <v>184.87</v>
      </c>
      <c r="N128" s="13" vm="3146">
        <f ca="1"/>
        <v>177.29</v>
      </c>
      <c r="O128" s="13" vm="3147">
        <f ca="1"/>
        <v>179.83</v>
      </c>
      <c r="P128" s="13">
        <f ca="1"/>
        <v>-1.1109259567849172E-3</v>
      </c>
      <c r="Q128" s="13">
        <f ca="1"/>
        <v>3.7147807414572034E-2</v>
      </c>
      <c r="AA128" vm="3038">
        <f ca="1"/>
        <v>45912</v>
      </c>
      <c r="AB128" vm="4864">
        <f ca="1"/>
        <v>359.87</v>
      </c>
      <c r="AC128" vm="3038">
        <f ca="1"/>
        <v>45912</v>
      </c>
      <c r="AD128" vm="4865">
        <f ca="1"/>
        <v>157.22999999999999</v>
      </c>
      <c r="AE128" vm="3038">
        <f ca="1"/>
        <v>45912</v>
      </c>
      <c r="AF128" vm="4866">
        <f ca="1"/>
        <v>158.57</v>
      </c>
      <c r="AG128" vm="3038">
        <f ca="1"/>
        <v>45912</v>
      </c>
      <c r="AH128" vm="4867">
        <f ca="1"/>
        <v>24.08</v>
      </c>
      <c r="AI128" vm="3038">
        <f ca="1"/>
        <v>45912</v>
      </c>
      <c r="AJ128" vm="4868">
        <f ca="1"/>
        <v>167.8</v>
      </c>
      <c r="AK128" vm="3038">
        <f ca="1"/>
        <v>45912</v>
      </c>
      <c r="AL128" vm="4869">
        <f ca="1"/>
        <v>182.6</v>
      </c>
      <c r="AM128" vm="3038">
        <f ca="1"/>
        <v>45912</v>
      </c>
      <c r="AN128" vm="4870">
        <f ca="1"/>
        <v>245.21</v>
      </c>
      <c r="AO128" vm="3038">
        <f ca="1"/>
        <v>45912</v>
      </c>
      <c r="AP128" vm="4871">
        <f ca="1"/>
        <v>150.63999999999999</v>
      </c>
      <c r="AQ128" vm="3038">
        <f ca="1"/>
        <v>45912</v>
      </c>
      <c r="AR128" vm="4872">
        <f ca="1"/>
        <v>67.349999999999994</v>
      </c>
      <c r="AS128" vm="3038">
        <f ca="1"/>
        <v>45912</v>
      </c>
      <c r="AT128" vm="4873">
        <f ca="1"/>
        <v>834.14</v>
      </c>
      <c r="AY128">
        <f ca="1"/>
        <v>6.6735255679450847E-4</v>
      </c>
      <c r="AZ128">
        <f ca="1"/>
        <v>4.4231918708906137E-2</v>
      </c>
      <c r="BA128">
        <f ca="1"/>
        <v>1.8629151410034083E-2</v>
      </c>
      <c r="BB128">
        <f ca="1"/>
        <v>-2.1535960991466929E-2</v>
      </c>
      <c r="BC128">
        <f ca="1"/>
        <v>-1.3811342932706402E-2</v>
      </c>
      <c r="BD128">
        <f ca="1"/>
        <v>-9.4928125847572563E-3</v>
      </c>
      <c r="BE128">
        <f ca="1"/>
        <v>-1.2205929745407674E-2</v>
      </c>
      <c r="BF128">
        <f ca="1"/>
        <v>-2.6244343891402733E-2</v>
      </c>
      <c r="BG128">
        <f ca="1"/>
        <v>1.14131250938578E-2</v>
      </c>
      <c r="BH128">
        <f ca="1"/>
        <v>-7.4252124039125263E-3</v>
      </c>
      <c r="BJ128" vm="3038">
        <f ca="1"/>
        <v>45912</v>
      </c>
      <c r="BK128">
        <f ca="1"/>
        <v>3.4038361500934276E-3</v>
      </c>
    </row>
    <row r="129" spans="2:63" x14ac:dyDescent="0.3">
      <c r="B129" vm="3152">
        <f ca="1"/>
        <v>45947</v>
      </c>
      <c r="C129" vm="3153">
        <f ca="1"/>
        <v>180.18</v>
      </c>
      <c r="D129" vm="3154">
        <f ca="1"/>
        <v>184.1</v>
      </c>
      <c r="E129" vm="2944">
        <f ca="1"/>
        <v>179.75</v>
      </c>
      <c r="F129" vm="3155">
        <f ca="1"/>
        <v>183.22</v>
      </c>
      <c r="G129">
        <f ca="1"/>
        <v>7.7553489907045631E-3</v>
      </c>
      <c r="H129">
        <f ca="1"/>
        <v>-5.5676527337307396E-3</v>
      </c>
      <c r="J129" vm="3148">
        <f ca="1"/>
        <v>45946</v>
      </c>
      <c r="K129" s="13" vm="3148">
        <f ca="1"/>
        <v>45946</v>
      </c>
      <c r="L129" s="13" vm="3149">
        <f ca="1"/>
        <v>182.23</v>
      </c>
      <c r="M129" s="13" vm="3150">
        <f ca="1"/>
        <v>183.28</v>
      </c>
      <c r="N129" s="13" vm="3077">
        <f ca="1"/>
        <v>179.77</v>
      </c>
      <c r="O129" s="13" vm="3151">
        <f ca="1"/>
        <v>181.81</v>
      </c>
      <c r="P129" s="13">
        <f ca="1"/>
        <v>1.1010398709892618E-2</v>
      </c>
      <c r="Q129" s="13">
        <f ca="1"/>
        <v>8.0926194414581189E-3</v>
      </c>
      <c r="AA129" vm="3043">
        <f ca="1"/>
        <v>45915</v>
      </c>
      <c r="AB129" vm="4874">
        <f ca="1"/>
        <v>364.09</v>
      </c>
      <c r="AC129" vm="3043">
        <f ca="1"/>
        <v>45915</v>
      </c>
      <c r="AD129" vm="2803">
        <f ca="1"/>
        <v>157.77000000000001</v>
      </c>
      <c r="AE129" vm="3043">
        <f ca="1"/>
        <v>45915</v>
      </c>
      <c r="AF129" vm="2818">
        <f ca="1"/>
        <v>161.16</v>
      </c>
      <c r="AG129" vm="3043">
        <f ca="1"/>
        <v>45915</v>
      </c>
      <c r="AH129" vm="4848">
        <f ca="1"/>
        <v>24.77</v>
      </c>
      <c r="AI129" vm="3043">
        <f ca="1"/>
        <v>45915</v>
      </c>
      <c r="AJ129" vm="4875">
        <f ca="1"/>
        <v>170.93</v>
      </c>
      <c r="AK129" vm="3043">
        <f ca="1"/>
        <v>45915</v>
      </c>
      <c r="AL129" vm="4876">
        <f ca="1"/>
        <v>178.2</v>
      </c>
      <c r="AM129" vm="3043">
        <f ca="1"/>
        <v>45915</v>
      </c>
      <c r="AN129" vm="4877">
        <f ca="1"/>
        <v>244.91</v>
      </c>
      <c r="AO129" vm="3043">
        <f ca="1"/>
        <v>45915</v>
      </c>
      <c r="AP129" vm="4878">
        <f ca="1"/>
        <v>153.86000000000001</v>
      </c>
      <c r="AQ129" vm="3043">
        <f ca="1"/>
        <v>45915</v>
      </c>
      <c r="AR129" vm="4879">
        <f ca="1"/>
        <v>67.430000000000007</v>
      </c>
      <c r="AS129" vm="3043">
        <f ca="1"/>
        <v>45915</v>
      </c>
      <c r="AT129" vm="4880">
        <f ca="1"/>
        <v>849.71</v>
      </c>
      <c r="AY129">
        <f ca="1"/>
        <v>1.1726456776057938E-2</v>
      </c>
      <c r="AZ129">
        <f ca="1"/>
        <v>3.4344590726961806E-3</v>
      </c>
      <c r="BA129">
        <f ca="1"/>
        <v>1.6333480481806165E-2</v>
      </c>
      <c r="BB129">
        <f ca="1"/>
        <v>2.8654485049833943E-2</v>
      </c>
      <c r="BC129">
        <f ca="1"/>
        <v>1.8653158522050031E-2</v>
      </c>
      <c r="BD129">
        <f ca="1"/>
        <v>-2.4096385542168707E-2</v>
      </c>
      <c r="BE129">
        <f ca="1"/>
        <v>-1.2234411320909072E-3</v>
      </c>
      <c r="BF129">
        <f ca="1"/>
        <v>2.1375464684015053E-2</v>
      </c>
      <c r="BG129">
        <f ca="1"/>
        <v>1.1878247958427991E-3</v>
      </c>
      <c r="BH129">
        <f ca="1"/>
        <v>1.8665931378425746E-2</v>
      </c>
      <c r="BJ129" vm="3043">
        <f ca="1"/>
        <v>45915</v>
      </c>
      <c r="BK129">
        <f ca="1"/>
        <v>1.0230728417039313E-2</v>
      </c>
    </row>
    <row r="130" spans="2:63" x14ac:dyDescent="0.3">
      <c r="B130" vm="3156">
        <f ca="1"/>
        <v>45950</v>
      </c>
      <c r="C130" vm="3157">
        <f ca="1"/>
        <v>183.13</v>
      </c>
      <c r="D130" vm="3158">
        <f ca="1"/>
        <v>185.2</v>
      </c>
      <c r="E130" vm="3159">
        <f ca="1"/>
        <v>181.73</v>
      </c>
      <c r="F130" vm="3160">
        <f ca="1"/>
        <v>182.64</v>
      </c>
      <c r="G130">
        <f ca="1"/>
        <v>-3.1655932758433169E-3</v>
      </c>
      <c r="H130">
        <f ca="1"/>
        <v>1.6889209043790626E-2</v>
      </c>
      <c r="J130" vm="3152">
        <f ca="1"/>
        <v>45947</v>
      </c>
      <c r="K130" s="13" vm="3152">
        <f ca="1"/>
        <v>45947</v>
      </c>
      <c r="L130" s="13" vm="3153">
        <f ca="1"/>
        <v>180.18</v>
      </c>
      <c r="M130" s="13" vm="3154">
        <f ca="1"/>
        <v>184.1</v>
      </c>
      <c r="N130" s="13" vm="2944">
        <f ca="1"/>
        <v>179.75</v>
      </c>
      <c r="O130" s="13" vm="3155">
        <f ca="1"/>
        <v>183.22</v>
      </c>
      <c r="P130" s="13">
        <f ca="1"/>
        <v>7.7553489907045631E-3</v>
      </c>
      <c r="Q130" s="13">
        <f ca="1"/>
        <v>-5.5676527337307396E-3</v>
      </c>
      <c r="AA130" vm="3048">
        <f ca="1"/>
        <v>45916</v>
      </c>
      <c r="AB130" vm="4881">
        <f ca="1"/>
        <v>360</v>
      </c>
      <c r="AC130" vm="3048">
        <f ca="1"/>
        <v>45916</v>
      </c>
      <c r="AD130" vm="4882">
        <f ca="1"/>
        <v>158.82</v>
      </c>
      <c r="AE130" vm="3048">
        <f ca="1"/>
        <v>45916</v>
      </c>
      <c r="AF130" vm="4883">
        <f ca="1"/>
        <v>160.46</v>
      </c>
      <c r="AG130" vm="3048">
        <f ca="1"/>
        <v>45916</v>
      </c>
      <c r="AH130" vm="4884">
        <f ca="1"/>
        <v>25.27</v>
      </c>
      <c r="AI130" vm="3048">
        <f ca="1"/>
        <v>45916</v>
      </c>
      <c r="AJ130" vm="4885">
        <f ca="1"/>
        <v>173.54</v>
      </c>
      <c r="AK130" vm="3048">
        <f ca="1"/>
        <v>45916</v>
      </c>
      <c r="AL130" vm="4886">
        <f ca="1"/>
        <v>177.63</v>
      </c>
      <c r="AM130" vm="3048">
        <f ca="1"/>
        <v>45916</v>
      </c>
      <c r="AN130" vm="4887">
        <f ca="1"/>
        <v>244.1</v>
      </c>
      <c r="AO130" vm="3048">
        <f ca="1"/>
        <v>45916</v>
      </c>
      <c r="AP130" vm="4888">
        <f ca="1"/>
        <v>153.85</v>
      </c>
      <c r="AQ130" vm="3048">
        <f ca="1"/>
        <v>45916</v>
      </c>
      <c r="AR130" vm="4889">
        <f ca="1"/>
        <v>68.86</v>
      </c>
      <c r="AS130" vm="3048">
        <f ca="1"/>
        <v>45916</v>
      </c>
      <c r="AT130" vm="4890">
        <f ca="1"/>
        <v>857.02</v>
      </c>
      <c r="AY130">
        <f ca="1"/>
        <v>-1.123348622593308E-2</v>
      </c>
      <c r="AZ130">
        <f ca="1"/>
        <v>6.6552576535461932E-3</v>
      </c>
      <c r="BA130">
        <f ca="1"/>
        <v>-4.3435095557209525E-3</v>
      </c>
      <c r="BB130">
        <f ca="1"/>
        <v>2.0185708518368994E-2</v>
      </c>
      <c r="BC130">
        <f ca="1"/>
        <v>1.5269408529807436E-2</v>
      </c>
      <c r="BD130">
        <f ca="1"/>
        <v>-3.1986531986531604E-3</v>
      </c>
      <c r="BE130">
        <f ca="1"/>
        <v>-3.3073373892450381E-3</v>
      </c>
      <c r="BF130">
        <f ca="1"/>
        <v>-6.499415052657823E-5</v>
      </c>
      <c r="BG130">
        <f ca="1"/>
        <v>2.1207177814029251E-2</v>
      </c>
      <c r="BH130">
        <f ca="1"/>
        <v>8.602935119040549E-3</v>
      </c>
      <c r="BJ130" vm="3048">
        <f ca="1"/>
        <v>45916</v>
      </c>
      <c r="BK130">
        <f ca="1"/>
        <v>2.8186895079761339E-3</v>
      </c>
    </row>
    <row r="131" spans="2:63" x14ac:dyDescent="0.3">
      <c r="B131" vm="3161">
        <f ca="1"/>
        <v>45951</v>
      </c>
      <c r="C131" vm="3162">
        <f ca="1"/>
        <v>182.785</v>
      </c>
      <c r="D131" vm="3162">
        <f ca="1"/>
        <v>182.785</v>
      </c>
      <c r="E131" vm="3163">
        <f ca="1"/>
        <v>179.8</v>
      </c>
      <c r="F131" vm="3164">
        <f ca="1"/>
        <v>181.16</v>
      </c>
      <c r="G131">
        <f ca="1"/>
        <v>-8.1033727551466806E-3</v>
      </c>
      <c r="H131">
        <f ca="1"/>
        <v>-1.044560802941716E-2</v>
      </c>
      <c r="J131" vm="3156">
        <f ca="1"/>
        <v>45950</v>
      </c>
      <c r="K131" s="13" vm="3156">
        <f ca="1"/>
        <v>45950</v>
      </c>
      <c r="L131" s="13" vm="3157">
        <f ca="1"/>
        <v>183.13</v>
      </c>
      <c r="M131" s="13" vm="3158">
        <f ca="1"/>
        <v>185.2</v>
      </c>
      <c r="N131" s="13" vm="3159">
        <f ca="1"/>
        <v>181.73</v>
      </c>
      <c r="O131" s="13" vm="3160">
        <f ca="1"/>
        <v>182.64</v>
      </c>
      <c r="P131" s="13">
        <f ca="1"/>
        <v>-3.1655932758433169E-3</v>
      </c>
      <c r="Q131" s="13">
        <f ca="1"/>
        <v>1.6889209043790626E-2</v>
      </c>
      <c r="AA131" vm="3052">
        <f ca="1"/>
        <v>45917</v>
      </c>
      <c r="AB131" vm="4891">
        <f ca="1"/>
        <v>346.17</v>
      </c>
      <c r="AC131" vm="3052">
        <f ca="1"/>
        <v>45917</v>
      </c>
      <c r="AD131" vm="4546">
        <f ca="1"/>
        <v>159.99</v>
      </c>
      <c r="AE131" vm="3052">
        <f ca="1"/>
        <v>45917</v>
      </c>
      <c r="AF131" vm="4892">
        <f ca="1"/>
        <v>159.16</v>
      </c>
      <c r="AG131" vm="3052">
        <f ca="1"/>
        <v>45917</v>
      </c>
      <c r="AH131" vm="4893">
        <f ca="1"/>
        <v>24.9</v>
      </c>
      <c r="AI131" vm="3052">
        <f ca="1"/>
        <v>45917</v>
      </c>
      <c r="AJ131" vm="4894">
        <f ca="1"/>
        <v>178.13</v>
      </c>
      <c r="AK131" vm="3052">
        <f ca="1"/>
        <v>45917</v>
      </c>
      <c r="AL131" vm="3292">
        <f ca="1"/>
        <v>180.3</v>
      </c>
      <c r="AM131" vm="3052">
        <f ca="1"/>
        <v>45917</v>
      </c>
      <c r="AN131" vm="4895">
        <f ca="1"/>
        <v>246.32</v>
      </c>
      <c r="AO131" vm="3052">
        <f ca="1"/>
        <v>45917</v>
      </c>
      <c r="AP131" vm="4896">
        <f ca="1"/>
        <v>153.37</v>
      </c>
      <c r="AQ131" vm="3052">
        <f ca="1"/>
        <v>45917</v>
      </c>
      <c r="AR131" vm="4897">
        <f ca="1"/>
        <v>70.98</v>
      </c>
      <c r="AS131" vm="3052">
        <f ca="1"/>
        <v>45917</v>
      </c>
      <c r="AT131" vm="4898">
        <f ca="1"/>
        <v>877.66</v>
      </c>
      <c r="AY131">
        <f ca="1"/>
        <v>-3.841666666666662E-2</v>
      </c>
      <c r="AZ131">
        <f ca="1"/>
        <v>7.3668303740084115E-3</v>
      </c>
      <c r="BA131">
        <f ca="1"/>
        <v>-8.1017075906768751E-3</v>
      </c>
      <c r="BB131">
        <f ca="1"/>
        <v>-1.4641867827463436E-2</v>
      </c>
      <c r="BC131">
        <f ca="1"/>
        <v>2.6449233606085074E-2</v>
      </c>
      <c r="BD131">
        <f ca="1"/>
        <v>1.5031244722175399E-2</v>
      </c>
      <c r="BE131">
        <f ca="1"/>
        <v>9.0946333469889337E-3</v>
      </c>
      <c r="BF131">
        <f ca="1"/>
        <v>-3.1199220019498849E-3</v>
      </c>
      <c r="BG131">
        <f ca="1"/>
        <v>3.0787104269532451E-2</v>
      </c>
      <c r="BH131">
        <f ca="1"/>
        <v>2.4083451961447792E-2</v>
      </c>
      <c r="BJ131" vm="3052">
        <f ca="1"/>
        <v>45917</v>
      </c>
      <c r="BK131">
        <f ca="1"/>
        <v>-2.8094149206865458E-3</v>
      </c>
    </row>
    <row r="132" spans="2:63" x14ac:dyDescent="0.3">
      <c r="B132" vm="3165">
        <f ca="1"/>
        <v>45952</v>
      </c>
      <c r="C132" vm="3166">
        <f ca="1"/>
        <v>181.14</v>
      </c>
      <c r="D132" vm="3167">
        <f ca="1"/>
        <v>183.44</v>
      </c>
      <c r="E132" vm="3168">
        <f ca="1"/>
        <v>176.76</v>
      </c>
      <c r="F132" vm="3035">
        <f ca="1"/>
        <v>180.28</v>
      </c>
      <c r="G132">
        <f ca="1"/>
        <v>-4.8575844557297168E-3</v>
      </c>
      <c r="H132">
        <f ca="1"/>
        <v>-2.5158363079614134E-2</v>
      </c>
      <c r="J132" vm="3161">
        <f ca="1"/>
        <v>45951</v>
      </c>
      <c r="K132" s="13" vm="3161">
        <f ca="1"/>
        <v>45951</v>
      </c>
      <c r="L132" s="13" vm="3162">
        <f ca="1"/>
        <v>182.785</v>
      </c>
      <c r="M132" s="13" vm="3162">
        <f ca="1"/>
        <v>182.785</v>
      </c>
      <c r="N132" s="13" vm="3163">
        <f ca="1"/>
        <v>179.8</v>
      </c>
      <c r="O132" s="13" vm="3164">
        <f ca="1"/>
        <v>181.16</v>
      </c>
      <c r="P132" s="13">
        <f ca="1"/>
        <v>-8.1033727551466806E-3</v>
      </c>
      <c r="Q132" s="13">
        <f ca="1"/>
        <v>-1.044560802941716E-2</v>
      </c>
      <c r="AA132" vm="3057">
        <f ca="1"/>
        <v>45918</v>
      </c>
      <c r="AB132" vm="4899">
        <f ca="1"/>
        <v>345.35</v>
      </c>
      <c r="AC132" vm="3057">
        <f ca="1"/>
        <v>45918</v>
      </c>
      <c r="AD132" vm="4900">
        <f ca="1"/>
        <v>168.89</v>
      </c>
      <c r="AE132" vm="3057">
        <f ca="1"/>
        <v>45918</v>
      </c>
      <c r="AF132" vm="4901">
        <f ca="1"/>
        <v>157.91999999999999</v>
      </c>
      <c r="AG132" vm="3057">
        <f ca="1"/>
        <v>45918</v>
      </c>
      <c r="AH132" vm="4902">
        <f ca="1"/>
        <v>30.57</v>
      </c>
      <c r="AI132" vm="3057">
        <f ca="1"/>
        <v>45918</v>
      </c>
      <c r="AJ132" vm="4903">
        <f ca="1"/>
        <v>189.76</v>
      </c>
      <c r="AK132" vm="3057">
        <f ca="1"/>
        <v>45918</v>
      </c>
      <c r="AL132" vm="3305">
        <f ca="1"/>
        <v>181.62</v>
      </c>
      <c r="AM132" vm="3057">
        <f ca="1"/>
        <v>45918</v>
      </c>
      <c r="AN132" vm="4904">
        <f ca="1"/>
        <v>249.05</v>
      </c>
      <c r="AO132" vm="3057">
        <f ca="1"/>
        <v>45918</v>
      </c>
      <c r="AP132" vm="4905">
        <f ca="1"/>
        <v>146.54</v>
      </c>
      <c r="AQ132" vm="3057">
        <f ca="1"/>
        <v>45918</v>
      </c>
      <c r="AR132" vm="4906">
        <f ca="1"/>
        <v>74.23</v>
      </c>
      <c r="AS132" vm="3057">
        <f ca="1"/>
        <v>45918</v>
      </c>
      <c r="AT132" vm="4907">
        <f ca="1"/>
        <v>917.78</v>
      </c>
      <c r="AY132">
        <f ca="1"/>
        <v>-2.368778345899394E-3</v>
      </c>
      <c r="AZ132">
        <f ca="1"/>
        <v>5.562847677979859E-2</v>
      </c>
      <c r="BA132">
        <f ca="1"/>
        <v>-7.7909022367429574E-3</v>
      </c>
      <c r="BB132">
        <f ca="1"/>
        <v>0.22771084337349407</v>
      </c>
      <c r="BC132">
        <f ca="1"/>
        <v>6.5289395385392662E-2</v>
      </c>
      <c r="BD132">
        <f ca="1"/>
        <v>7.321131447587316E-3</v>
      </c>
      <c r="BE132">
        <f ca="1"/>
        <v>1.1083143877882503E-2</v>
      </c>
      <c r="BF132">
        <f ca="1"/>
        <v>-4.4532829106083409E-2</v>
      </c>
      <c r="BG132">
        <f ca="1"/>
        <v>4.5787545787545784E-2</v>
      </c>
      <c r="BH132">
        <f ca="1"/>
        <v>4.5712462684866582E-2</v>
      </c>
      <c r="BJ132" vm="3057">
        <f ca="1"/>
        <v>45918</v>
      </c>
      <c r="BK132">
        <f ca="1"/>
        <v>4.3899083191930234E-2</v>
      </c>
    </row>
    <row r="133" spans="2:63" x14ac:dyDescent="0.3">
      <c r="B133" vm="3169">
        <f ca="1"/>
        <v>45953</v>
      </c>
      <c r="C133" vm="3170">
        <f ca="1"/>
        <v>180.42</v>
      </c>
      <c r="D133" vm="3171">
        <f ca="1"/>
        <v>183.03</v>
      </c>
      <c r="E133" vm="3172">
        <f ca="1"/>
        <v>179.7901</v>
      </c>
      <c r="F133" vm="3173">
        <f ca="1"/>
        <v>182.16</v>
      </c>
      <c r="G133">
        <f ca="1"/>
        <v>1.0428222764588393E-2</v>
      </c>
      <c r="H133">
        <f ca="1"/>
        <v>2.4262999497936023E-2</v>
      </c>
      <c r="J133" vm="3165">
        <f ca="1"/>
        <v>45952</v>
      </c>
      <c r="K133" s="13" vm="3165">
        <f ca="1"/>
        <v>45952</v>
      </c>
      <c r="L133" s="13" vm="3166">
        <f ca="1"/>
        <v>181.14</v>
      </c>
      <c r="M133" s="13" vm="3167">
        <f ca="1"/>
        <v>183.44</v>
      </c>
      <c r="N133" s="13" vm="3168">
        <f ca="1"/>
        <v>176.76</v>
      </c>
      <c r="O133" s="13" vm="3035">
        <f ca="1"/>
        <v>180.28</v>
      </c>
      <c r="P133" s="13">
        <f ca="1"/>
        <v>-4.8575844557297168E-3</v>
      </c>
      <c r="Q133" s="13">
        <f ca="1"/>
        <v>-2.5158363079614134E-2</v>
      </c>
      <c r="AA133" vm="3061">
        <f ca="1"/>
        <v>45919</v>
      </c>
      <c r="AB133" vm="4908">
        <f ca="1"/>
        <v>344.94</v>
      </c>
      <c r="AC133" vm="3061">
        <f ca="1"/>
        <v>45919</v>
      </c>
      <c r="AD133" vm="4909">
        <f ca="1"/>
        <v>162.72999999999999</v>
      </c>
      <c r="AE133" vm="3061">
        <f ca="1"/>
        <v>45919</v>
      </c>
      <c r="AF133" vm="4910">
        <f ca="1"/>
        <v>157.38999999999999</v>
      </c>
      <c r="AG133" vm="3061">
        <f ca="1"/>
        <v>45919</v>
      </c>
      <c r="AH133" vm="4911">
        <f ca="1"/>
        <v>29.58</v>
      </c>
      <c r="AI133" vm="3061">
        <f ca="1"/>
        <v>45919</v>
      </c>
      <c r="AJ133" vm="4912">
        <f ca="1"/>
        <v>190.1</v>
      </c>
      <c r="AK133" vm="3061">
        <f ca="1"/>
        <v>45919</v>
      </c>
      <c r="AL133" vm="4913">
        <f ca="1"/>
        <v>179.37</v>
      </c>
      <c r="AM133" vm="3061">
        <f ca="1"/>
        <v>45919</v>
      </c>
      <c r="AN133" vm="4914">
        <f ca="1"/>
        <v>245.33</v>
      </c>
      <c r="AO133" vm="3061">
        <f ca="1"/>
        <v>45919</v>
      </c>
      <c r="AP133" vm="4915">
        <f ca="1"/>
        <v>142.91</v>
      </c>
      <c r="AQ133" vm="3061">
        <f ca="1"/>
        <v>45919</v>
      </c>
      <c r="AR133" vm="4756">
        <f ca="1"/>
        <v>74.260000000000005</v>
      </c>
      <c r="AS133" vm="3061">
        <f ca="1"/>
        <v>45919</v>
      </c>
      <c r="AT133" vm="4916">
        <f ca="1"/>
        <v>916.36</v>
      </c>
      <c r="AY133">
        <f ca="1"/>
        <v>-1.1872013898943825E-3</v>
      </c>
      <c r="AZ133">
        <f ca="1"/>
        <v>-3.6473444253656208E-2</v>
      </c>
      <c r="BA133">
        <f ca="1"/>
        <v>-3.3561296859169272E-3</v>
      </c>
      <c r="BB133">
        <f ca="1"/>
        <v>-3.2384690873405363E-2</v>
      </c>
      <c r="BC133">
        <f ca="1"/>
        <v>1.7917369308600517E-3</v>
      </c>
      <c r="BD133">
        <f ca="1"/>
        <v>-1.2388503468780971E-2</v>
      </c>
      <c r="BE133">
        <f ca="1"/>
        <v>-1.4936759686809872E-2</v>
      </c>
      <c r="BF133">
        <f ca="1"/>
        <v>-2.4771393476183949E-2</v>
      </c>
      <c r="BG133">
        <f ca="1"/>
        <v>4.0414926579551577E-4</v>
      </c>
      <c r="BH133">
        <f ca="1"/>
        <v>-1.5472117500925702E-3</v>
      </c>
      <c r="BJ133" vm="3061">
        <f ca="1"/>
        <v>45919</v>
      </c>
      <c r="BK133">
        <f ca="1"/>
        <v>-1.3208805526745759E-2</v>
      </c>
    </row>
    <row r="134" spans="2:63" x14ac:dyDescent="0.3">
      <c r="B134" vm="3174">
        <f ca="1"/>
        <v>45954</v>
      </c>
      <c r="C134" vm="3175">
        <f ca="1"/>
        <v>183.83500000000001</v>
      </c>
      <c r="D134" vm="3176">
        <f ca="1"/>
        <v>187.47</v>
      </c>
      <c r="E134" vm="3177">
        <f ca="1"/>
        <v>183.5</v>
      </c>
      <c r="F134" vm="3178">
        <f ca="1"/>
        <v>186.26</v>
      </c>
      <c r="G134">
        <f ca="1"/>
        <v>2.2507685551163781E-2</v>
      </c>
      <c r="H134">
        <f ca="1"/>
        <v>2.601250376069978E-2</v>
      </c>
      <c r="J134" vm="3169">
        <f ca="1"/>
        <v>45953</v>
      </c>
      <c r="K134" s="13" vm="3169">
        <f ca="1"/>
        <v>45953</v>
      </c>
      <c r="L134" s="13" vm="3170">
        <f ca="1"/>
        <v>180.42</v>
      </c>
      <c r="M134" s="13" vm="3171">
        <f ca="1"/>
        <v>183.03</v>
      </c>
      <c r="N134" s="13" vm="3172">
        <f ca="1"/>
        <v>179.7901</v>
      </c>
      <c r="O134" s="13" vm="3173">
        <f ca="1"/>
        <v>182.16</v>
      </c>
      <c r="P134" s="13">
        <f ca="1"/>
        <v>1.0428222764588393E-2</v>
      </c>
      <c r="Q134" s="13">
        <f ca="1"/>
        <v>2.4262999497936023E-2</v>
      </c>
      <c r="AA134" vm="3066">
        <f ca="1"/>
        <v>45922</v>
      </c>
      <c r="AB134" vm="4917">
        <f ca="1"/>
        <v>338.79</v>
      </c>
      <c r="AC134" vm="3066">
        <f ca="1"/>
        <v>45922</v>
      </c>
      <c r="AD134" vm="4918">
        <f ca="1"/>
        <v>164.62</v>
      </c>
      <c r="AE134" vm="3066">
        <f ca="1"/>
        <v>45922</v>
      </c>
      <c r="AF134" vm="4919">
        <f ca="1"/>
        <v>159.79</v>
      </c>
      <c r="AG134" vm="3066">
        <f ca="1"/>
        <v>45922</v>
      </c>
      <c r="AH134" vm="4920">
        <f ca="1"/>
        <v>28.76</v>
      </c>
      <c r="AI134" vm="3066">
        <f ca="1"/>
        <v>45922</v>
      </c>
      <c r="AJ134" vm="4921">
        <f ca="1"/>
        <v>200.52</v>
      </c>
      <c r="AK134" vm="3066">
        <f ca="1"/>
        <v>45922</v>
      </c>
      <c r="AL134" vm="2910">
        <f ca="1"/>
        <v>179.62</v>
      </c>
      <c r="AM134" vm="3066">
        <f ca="1"/>
        <v>45922</v>
      </c>
      <c r="AN134" vm="4922">
        <f ca="1"/>
        <v>247.34</v>
      </c>
      <c r="AO134" vm="3066">
        <f ca="1"/>
        <v>45922</v>
      </c>
      <c r="AP134" vm="4923">
        <f ca="1"/>
        <v>144.47999999999999</v>
      </c>
      <c r="AQ134" vm="3066">
        <f ca="1"/>
        <v>45922</v>
      </c>
      <c r="AR134" vm="4924">
        <f ca="1"/>
        <v>75.53</v>
      </c>
      <c r="AS134" vm="3066">
        <f ca="1"/>
        <v>45922</v>
      </c>
      <c r="AT134" vm="4925">
        <f ca="1"/>
        <v>922.81</v>
      </c>
      <c r="AY134">
        <f ca="1"/>
        <v>-1.7829187684814684E-2</v>
      </c>
      <c r="AZ134">
        <f ca="1"/>
        <v>1.1614330486081331E-2</v>
      </c>
      <c r="BA134">
        <f ca="1"/>
        <v>1.5248745155346629E-2</v>
      </c>
      <c r="BB134">
        <f ca="1"/>
        <v>-2.7721433400946478E-2</v>
      </c>
      <c r="BC134">
        <f ca="1"/>
        <v>5.4813256180957476E-2</v>
      </c>
      <c r="BD134">
        <f ca="1"/>
        <v>1.3937670736466521E-3</v>
      </c>
      <c r="BE134">
        <f ca="1"/>
        <v>8.1930461011698145E-3</v>
      </c>
      <c r="BF134">
        <f ca="1"/>
        <v>1.0985935203974482E-2</v>
      </c>
      <c r="BG134">
        <f ca="1"/>
        <v>1.7102073794775061E-2</v>
      </c>
      <c r="BH134">
        <f ca="1"/>
        <v>7.0387184076126539E-3</v>
      </c>
      <c r="BJ134" vm="3066">
        <f ca="1"/>
        <v>45922</v>
      </c>
      <c r="BK134">
        <f ca="1"/>
        <v>5.8965814523082426E-3</v>
      </c>
    </row>
    <row r="135" spans="2:63" x14ac:dyDescent="0.3">
      <c r="B135" vm="3179">
        <f ca="1"/>
        <v>45957</v>
      </c>
      <c r="C135" vm="3180">
        <f ca="1"/>
        <v>189.99</v>
      </c>
      <c r="D135" vm="3181">
        <f ca="1"/>
        <v>192</v>
      </c>
      <c r="E135" vm="3182">
        <f ca="1"/>
        <v>188.43180000000001</v>
      </c>
      <c r="F135" vm="3183">
        <f ca="1"/>
        <v>191.49</v>
      </c>
      <c r="G135">
        <f ca="1"/>
        <v>2.8079029313862441E-2</v>
      </c>
      <c r="H135">
        <f ca="1"/>
        <v>2.0830905162872924E-2</v>
      </c>
      <c r="J135" vm="3174">
        <f ca="1"/>
        <v>45954</v>
      </c>
      <c r="K135" s="13" vm="3174">
        <f ca="1"/>
        <v>45954</v>
      </c>
      <c r="L135" s="13" vm="3175">
        <f ca="1"/>
        <v>183.83500000000001</v>
      </c>
      <c r="M135" s="13" vm="3176">
        <f ca="1"/>
        <v>187.47</v>
      </c>
      <c r="N135" s="13" vm="3177">
        <f ca="1"/>
        <v>183.5</v>
      </c>
      <c r="O135" s="13" vm="3178">
        <f ca="1"/>
        <v>186.26</v>
      </c>
      <c r="P135" s="13">
        <f ca="1"/>
        <v>2.2507685551163781E-2</v>
      </c>
      <c r="Q135" s="13">
        <f ca="1"/>
        <v>2.601250376069978E-2</v>
      </c>
      <c r="AA135" vm="3071">
        <f ca="1"/>
        <v>45923</v>
      </c>
      <c r="AB135" vm="4926">
        <f ca="1"/>
        <v>338.94</v>
      </c>
      <c r="AC135" vm="3071">
        <f ca="1"/>
        <v>45923</v>
      </c>
      <c r="AD135" vm="4927">
        <f ca="1"/>
        <v>166.41</v>
      </c>
      <c r="AE135" vm="3071">
        <f ca="1"/>
        <v>45923</v>
      </c>
      <c r="AF135" vm="4928">
        <f ca="1"/>
        <v>160.9</v>
      </c>
      <c r="AG135" vm="3071">
        <f ca="1"/>
        <v>45923</v>
      </c>
      <c r="AH135" vm="4929">
        <f ca="1"/>
        <v>29.34</v>
      </c>
      <c r="AI135" vm="3071">
        <f ca="1"/>
        <v>45923</v>
      </c>
      <c r="AJ135" vm="4930">
        <f ca="1"/>
        <v>200.87</v>
      </c>
      <c r="AK135" vm="3071">
        <f ca="1"/>
        <v>45923</v>
      </c>
      <c r="AL135" vm="4931">
        <f ca="1"/>
        <v>182.04</v>
      </c>
      <c r="AM135" vm="3071">
        <f ca="1"/>
        <v>45923</v>
      </c>
      <c r="AN135" vm="4932">
        <f ca="1"/>
        <v>246.78</v>
      </c>
      <c r="AO135" vm="3071">
        <f ca="1"/>
        <v>45923</v>
      </c>
      <c r="AP135" vm="4933">
        <f ca="1"/>
        <v>140.99</v>
      </c>
      <c r="AQ135" vm="3071">
        <f ca="1"/>
        <v>45923</v>
      </c>
      <c r="AR135" vm="4934">
        <f ca="1"/>
        <v>74.62</v>
      </c>
      <c r="AS135" vm="3071">
        <f ca="1"/>
        <v>45923</v>
      </c>
      <c r="AT135" vm="4935">
        <f ca="1"/>
        <v>914.27</v>
      </c>
      <c r="AY135">
        <f ca="1"/>
        <v>4.427521473478475E-4</v>
      </c>
      <c r="AZ135">
        <f ca="1"/>
        <v>1.0873526910460406E-2</v>
      </c>
      <c r="BA135">
        <f ca="1"/>
        <v>6.946617435384027E-3</v>
      </c>
      <c r="BB135">
        <f ca="1"/>
        <v>2.0166898470097297E-2</v>
      </c>
      <c r="BC135">
        <f ca="1"/>
        <v>1.7454617993217349E-3</v>
      </c>
      <c r="BD135">
        <f ca="1"/>
        <v>1.3472887206324393E-2</v>
      </c>
      <c r="BE135">
        <f ca="1"/>
        <v>-2.2640899167138445E-3</v>
      </c>
      <c r="BF135">
        <f ca="1"/>
        <v>-2.4155592469545826E-2</v>
      </c>
      <c r="BG135">
        <f ca="1"/>
        <v>-1.2048192771084293E-2</v>
      </c>
      <c r="BH135">
        <f ca="1"/>
        <v>-9.2543427141014555E-3</v>
      </c>
      <c r="BJ135" vm="3071">
        <f ca="1"/>
        <v>45923</v>
      </c>
      <c r="BK135">
        <f ca="1"/>
        <v>4.7379630160750722E-3</v>
      </c>
    </row>
    <row r="136" spans="2:63" x14ac:dyDescent="0.3">
      <c r="B136" vm="3184">
        <f ca="1"/>
        <v>45958</v>
      </c>
      <c r="C136" vm="3185">
        <f ca="1"/>
        <v>193.05</v>
      </c>
      <c r="D136" vm="3186">
        <f ca="1"/>
        <v>203.15</v>
      </c>
      <c r="E136" vm="3187">
        <f ca="1"/>
        <v>191.91</v>
      </c>
      <c r="F136" vm="3188">
        <f ca="1"/>
        <v>201.03</v>
      </c>
      <c r="G136">
        <f ca="1"/>
        <v>4.9819833933886844E-2</v>
      </c>
      <c r="H136">
        <f ca="1"/>
        <v>6.2507040792515959E-3</v>
      </c>
      <c r="J136" vm="3179">
        <f ca="1"/>
        <v>45957</v>
      </c>
      <c r="K136" s="13" vm="3179">
        <f ca="1"/>
        <v>45957</v>
      </c>
      <c r="L136" s="13" vm="3180">
        <f ca="1"/>
        <v>189.99</v>
      </c>
      <c r="M136" s="13" vm="3181">
        <f ca="1"/>
        <v>192</v>
      </c>
      <c r="N136" s="13" vm="3182">
        <f ca="1"/>
        <v>188.43180000000001</v>
      </c>
      <c r="O136" s="13" vm="3183">
        <f ca="1"/>
        <v>191.49</v>
      </c>
      <c r="P136" s="13">
        <f ca="1"/>
        <v>2.8079029313862441E-2</v>
      </c>
      <c r="Q136" s="13">
        <f ca="1"/>
        <v>2.0830905162872924E-2</v>
      </c>
      <c r="AA136" vm="3076">
        <f ca="1"/>
        <v>45924</v>
      </c>
      <c r="AB136" vm="4936">
        <f ca="1"/>
        <v>339.31</v>
      </c>
      <c r="AC136" vm="3076">
        <f ca="1"/>
        <v>45924</v>
      </c>
      <c r="AD136" vm="4937">
        <f ca="1"/>
        <v>161.71</v>
      </c>
      <c r="AE136" vm="3076">
        <f ca="1"/>
        <v>45924</v>
      </c>
      <c r="AF136" vm="4938">
        <f ca="1"/>
        <v>160.88</v>
      </c>
      <c r="AG136" vm="3076">
        <f ca="1"/>
        <v>45924</v>
      </c>
      <c r="AH136" vm="4939">
        <f ca="1"/>
        <v>31.22</v>
      </c>
      <c r="AI136" vm="3076">
        <f ca="1"/>
        <v>45924</v>
      </c>
      <c r="AJ136" vm="4940">
        <f ca="1"/>
        <v>201.44</v>
      </c>
      <c r="AK136" vm="3076">
        <f ca="1"/>
        <v>45924</v>
      </c>
      <c r="AL136" vm="4941">
        <f ca="1"/>
        <v>184.435</v>
      </c>
      <c r="AM136" vm="3076">
        <f ca="1"/>
        <v>45924</v>
      </c>
      <c r="AN136" vm="4942">
        <f ca="1"/>
        <v>248.61</v>
      </c>
      <c r="AO136" vm="3076">
        <f ca="1"/>
        <v>45924</v>
      </c>
      <c r="AP136" vm="4943">
        <f ca="1"/>
        <v>144.30000000000001</v>
      </c>
      <c r="AQ136" vm="3076">
        <f ca="1"/>
        <v>45924</v>
      </c>
      <c r="AR136" vm="4944">
        <f ca="1"/>
        <v>80.09</v>
      </c>
      <c r="AS136" vm="3076">
        <f ca="1"/>
        <v>45924</v>
      </c>
      <c r="AT136" vm="4945">
        <f ca="1"/>
        <v>908.45</v>
      </c>
      <c r="AY136">
        <f ca="1"/>
        <v>1.0916386381070531E-3</v>
      </c>
      <c r="AZ136">
        <f ca="1"/>
        <v>-2.8243494982272632E-2</v>
      </c>
      <c r="BA136">
        <f ca="1"/>
        <v>-1.2430080795531529E-4</v>
      </c>
      <c r="BB136">
        <f ca="1"/>
        <v>6.4076346284935207E-2</v>
      </c>
      <c r="BC136">
        <f ca="1"/>
        <v>2.8376561955493263E-3</v>
      </c>
      <c r="BD136">
        <f ca="1"/>
        <v>1.3156449132058944E-2</v>
      </c>
      <c r="BE136">
        <f ca="1"/>
        <v>7.4155117918794575E-3</v>
      </c>
      <c r="BF136">
        <f ca="1"/>
        <v>2.3476842329243224E-2</v>
      </c>
      <c r="BG136">
        <f ca="1"/>
        <v>7.3304744036451333E-2</v>
      </c>
      <c r="BH136">
        <f ca="1"/>
        <v>-6.3657344110601205E-3</v>
      </c>
      <c r="BJ136" vm="3076">
        <f ca="1"/>
        <v>45924</v>
      </c>
      <c r="BK136">
        <f ca="1"/>
        <v>8.9204571952595443E-3</v>
      </c>
    </row>
    <row r="137" spans="2:63" x14ac:dyDescent="0.3">
      <c r="B137" vm="3189">
        <f ca="1"/>
        <v>45959</v>
      </c>
      <c r="C137" vm="3190">
        <f ca="1"/>
        <v>207.98</v>
      </c>
      <c r="D137" vm="3191">
        <f ca="1"/>
        <v>212.18989999999999</v>
      </c>
      <c r="E137" vm="3192">
        <f ca="1"/>
        <v>204.77500000000001</v>
      </c>
      <c r="F137" vm="3193">
        <f ca="1"/>
        <v>207.04</v>
      </c>
      <c r="G137">
        <f ca="1"/>
        <v>2.9896035417599318E-2</v>
      </c>
      <c r="H137">
        <f ca="1"/>
        <v>1.3411233425374166E-2</v>
      </c>
      <c r="J137" vm="3184">
        <f ca="1"/>
        <v>45958</v>
      </c>
      <c r="K137" s="13" vm="3184">
        <f ca="1"/>
        <v>45958</v>
      </c>
      <c r="L137" s="13" vm="3185">
        <f ca="1"/>
        <v>193.05</v>
      </c>
      <c r="M137" s="13" vm="3186">
        <f ca="1"/>
        <v>203.15</v>
      </c>
      <c r="N137" s="13" vm="3187">
        <f ca="1"/>
        <v>191.91</v>
      </c>
      <c r="O137" s="13" vm="3188">
        <f ca="1"/>
        <v>201.03</v>
      </c>
      <c r="P137" s="13">
        <f ca="1"/>
        <v>4.9819833933886844E-2</v>
      </c>
      <c r="Q137" s="13">
        <f ca="1"/>
        <v>6.2507040792515959E-3</v>
      </c>
      <c r="AA137" vm="3080">
        <f ca="1"/>
        <v>45925</v>
      </c>
      <c r="AB137" vm="4946">
        <f ca="1"/>
        <v>336.1</v>
      </c>
      <c r="AC137" vm="3080">
        <f ca="1"/>
        <v>45925</v>
      </c>
      <c r="AD137" vm="4947">
        <f ca="1"/>
        <v>156.83000000000001</v>
      </c>
      <c r="AE137" vm="3080">
        <f ca="1"/>
        <v>45925</v>
      </c>
      <c r="AF137" vm="4948">
        <f ca="1"/>
        <v>161.27000000000001</v>
      </c>
      <c r="AG137" vm="3080">
        <f ca="1"/>
        <v>45925</v>
      </c>
      <c r="AH137" vm="4949">
        <f ca="1"/>
        <v>33.99</v>
      </c>
      <c r="AI137" vm="3080">
        <f ca="1"/>
        <v>45925</v>
      </c>
      <c r="AJ137" vm="4950">
        <f ca="1"/>
        <v>199.6</v>
      </c>
      <c r="AK137" vm="3080">
        <f ca="1"/>
        <v>45925</v>
      </c>
      <c r="AL137" vm="4931">
        <f ca="1"/>
        <v>182.04</v>
      </c>
      <c r="AM137" vm="3080">
        <f ca="1"/>
        <v>45925</v>
      </c>
      <c r="AN137" vm="4951">
        <f ca="1"/>
        <v>247.53</v>
      </c>
      <c r="AO137" vm="3080">
        <f ca="1"/>
        <v>45925</v>
      </c>
      <c r="AP137" vm="4952">
        <f ca="1"/>
        <v>140.65</v>
      </c>
      <c r="AQ137" vm="3080">
        <f ca="1"/>
        <v>45925</v>
      </c>
      <c r="AR137" vm="4953">
        <f ca="1"/>
        <v>83.81</v>
      </c>
      <c r="AS137" vm="3080">
        <f ca="1"/>
        <v>45925</v>
      </c>
      <c r="AT137" vm="4954">
        <f ca="1"/>
        <v>891.39</v>
      </c>
      <c r="AY137">
        <f ca="1"/>
        <v>-9.4603754678611873E-3</v>
      </c>
      <c r="AZ137">
        <f ca="1"/>
        <v>-3.0177478201719097E-2</v>
      </c>
      <c r="BA137">
        <f ca="1"/>
        <v>2.424167081054294E-3</v>
      </c>
      <c r="BB137">
        <f ca="1"/>
        <v>8.8725176169122455E-2</v>
      </c>
      <c r="BC137">
        <f ca="1"/>
        <v>-9.1342335186656246E-3</v>
      </c>
      <c r="BD137">
        <f ca="1"/>
        <v>-1.2985604684577278E-2</v>
      </c>
      <c r="BE137">
        <f ca="1"/>
        <v>-4.3441534934234843E-3</v>
      </c>
      <c r="BF137">
        <f ca="1"/>
        <v>-2.5294525294525333E-2</v>
      </c>
      <c r="BG137">
        <f ca="1"/>
        <v>4.6447746285428873E-2</v>
      </c>
      <c r="BH137">
        <f ca="1"/>
        <v>-1.8779239363751508E-2</v>
      </c>
      <c r="BJ137" vm="3080">
        <f ca="1"/>
        <v>45925</v>
      </c>
      <c r="BK137">
        <f ca="1"/>
        <v>2.2573251404875132E-3</v>
      </c>
    </row>
    <row r="138" spans="2:63" x14ac:dyDescent="0.3">
      <c r="B138" vm="3194">
        <f ca="1"/>
        <v>45960</v>
      </c>
      <c r="C138" vm="3195">
        <f ca="1"/>
        <v>205.15</v>
      </c>
      <c r="D138" vm="3196">
        <f ca="1"/>
        <v>206.16</v>
      </c>
      <c r="E138" vm="3197">
        <f ca="1"/>
        <v>201.41</v>
      </c>
      <c r="F138" vm="3198">
        <f ca="1"/>
        <v>202.89</v>
      </c>
      <c r="G138">
        <f ca="1"/>
        <v>-2.0044435857805284E-2</v>
      </c>
      <c r="H138">
        <f ca="1"/>
        <v>-1.9764100885108174E-2</v>
      </c>
      <c r="J138" vm="3189">
        <f ca="1"/>
        <v>45959</v>
      </c>
      <c r="K138" s="13" vm="3189">
        <f ca="1"/>
        <v>45959</v>
      </c>
      <c r="L138" s="13" vm="3190">
        <f ca="1"/>
        <v>207.98</v>
      </c>
      <c r="M138" s="13" vm="3191">
        <f ca="1"/>
        <v>212.18989999999999</v>
      </c>
      <c r="N138" s="13" vm="3192">
        <f ca="1"/>
        <v>204.77500000000001</v>
      </c>
      <c r="O138" s="13" vm="3193">
        <f ca="1"/>
        <v>207.04</v>
      </c>
      <c r="P138" s="13">
        <f ca="1"/>
        <v>2.9896035417599318E-2</v>
      </c>
      <c r="Q138" s="13">
        <f ca="1"/>
        <v>1.3411233425374166E-2</v>
      </c>
      <c r="AA138" vm="3084">
        <f ca="1"/>
        <v>45926</v>
      </c>
      <c r="AB138" vm="4955">
        <f ca="1"/>
        <v>334.53</v>
      </c>
      <c r="AC138" vm="3084">
        <f ca="1"/>
        <v>45926</v>
      </c>
      <c r="AD138" vm="4199">
        <f ca="1"/>
        <v>157.27000000000001</v>
      </c>
      <c r="AE138" vm="3084">
        <f ca="1"/>
        <v>45926</v>
      </c>
      <c r="AF138" vm="4956">
        <f ca="1"/>
        <v>159.46</v>
      </c>
      <c r="AG138" vm="3084">
        <f ca="1"/>
        <v>45926</v>
      </c>
      <c r="AH138" vm="4957">
        <f ca="1"/>
        <v>35.5</v>
      </c>
      <c r="AI138" vm="3084">
        <f ca="1"/>
        <v>45926</v>
      </c>
      <c r="AJ138" vm="4958">
        <f ca="1"/>
        <v>203.92</v>
      </c>
      <c r="AK138" vm="3084">
        <f ca="1"/>
        <v>45926</v>
      </c>
      <c r="AL138" vm="3068">
        <f ca="1"/>
        <v>184.55</v>
      </c>
      <c r="AM138" vm="3084">
        <f ca="1"/>
        <v>45926</v>
      </c>
      <c r="AN138" vm="4959">
        <f ca="1"/>
        <v>247.56</v>
      </c>
      <c r="AO138" vm="3084">
        <f ca="1"/>
        <v>45926</v>
      </c>
      <c r="AP138" vm="3885">
        <f ca="1"/>
        <v>139.62</v>
      </c>
      <c r="AQ138" vm="3084">
        <f ca="1"/>
        <v>45926</v>
      </c>
      <c r="AR138" vm="4960">
        <f ca="1"/>
        <v>83.17</v>
      </c>
      <c r="AS138" vm="3084">
        <f ca="1"/>
        <v>45926</v>
      </c>
      <c r="AT138" vm="4961">
        <f ca="1"/>
        <v>887.55</v>
      </c>
      <c r="AY138">
        <f ca="1"/>
        <v>-4.6712288009522459E-3</v>
      </c>
      <c r="AZ138">
        <f ca="1"/>
        <v>2.8055856660077643E-3</v>
      </c>
      <c r="BA138">
        <f ca="1"/>
        <v>-1.1223414150182937E-2</v>
      </c>
      <c r="BB138">
        <f ca="1"/>
        <v>4.442483083259776E-2</v>
      </c>
      <c r="BC138">
        <f ca="1"/>
        <v>2.1643286573146257E-2</v>
      </c>
      <c r="BD138">
        <f ca="1"/>
        <v>1.3788178422324871E-2</v>
      </c>
      <c r="BE138">
        <f ca="1"/>
        <v>1.2119743061447557E-4</v>
      </c>
      <c r="BF138">
        <f ca="1"/>
        <v>-7.3231425524351301E-3</v>
      </c>
      <c r="BG138">
        <f ca="1"/>
        <v>-7.6363202481804148E-3</v>
      </c>
      <c r="BH138">
        <f ca="1"/>
        <v>-4.3078787062902114E-3</v>
      </c>
      <c r="BJ138" vm="3084">
        <f ca="1"/>
        <v>45926</v>
      </c>
      <c r="BK138">
        <f ca="1"/>
        <v>5.9561664246230647E-3</v>
      </c>
    </row>
    <row r="139" spans="2:63" x14ac:dyDescent="0.3">
      <c r="B139" vm="3199">
        <f ca="1"/>
        <v>45961</v>
      </c>
      <c r="C139" vm="3200">
        <f ca="1"/>
        <v>206.45</v>
      </c>
      <c r="D139" vm="3201">
        <f ca="1"/>
        <v>207.97</v>
      </c>
      <c r="E139" vm="3202">
        <f ca="1"/>
        <v>202.07</v>
      </c>
      <c r="F139" vm="3203">
        <f ca="1"/>
        <v>202.49</v>
      </c>
      <c r="G139">
        <f ca="1"/>
        <v>-1.9715116565625574E-3</v>
      </c>
      <c r="H139">
        <f ca="1"/>
        <v>-4.4762330015584155E-4</v>
      </c>
      <c r="J139" vm="3194">
        <f ca="1"/>
        <v>45960</v>
      </c>
      <c r="K139" s="13" vm="3194">
        <f ca="1"/>
        <v>45960</v>
      </c>
      <c r="L139" s="13" vm="3195">
        <f ca="1"/>
        <v>205.15</v>
      </c>
      <c r="M139" s="13" vm="3196">
        <f ca="1"/>
        <v>206.16</v>
      </c>
      <c r="N139" s="13" vm="3197">
        <f ca="1"/>
        <v>201.41</v>
      </c>
      <c r="O139" s="13" vm="3198">
        <f ca="1"/>
        <v>202.89</v>
      </c>
      <c r="P139" s="13">
        <f ca="1"/>
        <v>-2.0044435857805284E-2</v>
      </c>
      <c r="Q139" s="13">
        <f ca="1"/>
        <v>-1.9764100885108174E-2</v>
      </c>
      <c r="AA139" vm="3088">
        <f ca="1"/>
        <v>45929</v>
      </c>
      <c r="AB139" vm="4962">
        <f ca="1"/>
        <v>327.9</v>
      </c>
      <c r="AC139" vm="3088">
        <f ca="1"/>
        <v>45929</v>
      </c>
      <c r="AD139" vm="4963">
        <f ca="1"/>
        <v>163.9</v>
      </c>
      <c r="AE139" vm="3088">
        <f ca="1"/>
        <v>45929</v>
      </c>
      <c r="AF139" vm="4964">
        <f ca="1"/>
        <v>161.36000000000001</v>
      </c>
      <c r="AG139" vm="3088">
        <f ca="1"/>
        <v>45929</v>
      </c>
      <c r="AH139" vm="4965">
        <f ca="1"/>
        <v>34.479999999999997</v>
      </c>
      <c r="AI139" vm="3088">
        <f ca="1"/>
        <v>45929</v>
      </c>
      <c r="AJ139" vm="4966">
        <f ca="1"/>
        <v>204.95</v>
      </c>
      <c r="AK139" vm="3088">
        <f ca="1"/>
        <v>45929</v>
      </c>
      <c r="AL139" vm="4967">
        <f ca="1"/>
        <v>183.23</v>
      </c>
      <c r="AM139" vm="3088">
        <f ca="1"/>
        <v>45929</v>
      </c>
      <c r="AN139" vm="4968">
        <f ca="1"/>
        <v>244.79</v>
      </c>
      <c r="AO139" vm="3088">
        <f ca="1"/>
        <v>45929</v>
      </c>
      <c r="AP139" vm="4969">
        <f ca="1"/>
        <v>139.80000000000001</v>
      </c>
      <c r="AQ139" vm="3088">
        <f ca="1"/>
        <v>45929</v>
      </c>
      <c r="AR139" vm="4970">
        <f ca="1"/>
        <v>82.39</v>
      </c>
      <c r="AS139" vm="3088">
        <f ca="1"/>
        <v>45929</v>
      </c>
      <c r="AT139" vm="4971">
        <f ca="1"/>
        <v>886.59</v>
      </c>
      <c r="AY139">
        <f ca="1"/>
        <v>-1.9818850327324892E-2</v>
      </c>
      <c r="AZ139">
        <f ca="1"/>
        <v>4.2156800406943438E-2</v>
      </c>
      <c r="BA139">
        <f ca="1"/>
        <v>1.1915213846732758E-2</v>
      </c>
      <c r="BB139">
        <f ca="1"/>
        <v>-2.8732394366197272E-2</v>
      </c>
      <c r="BC139">
        <f ca="1"/>
        <v>5.051000392310716E-3</v>
      </c>
      <c r="BD139">
        <f ca="1"/>
        <v>-7.1525331888378299E-3</v>
      </c>
      <c r="BE139">
        <f ca="1"/>
        <v>-1.1189206656972088E-2</v>
      </c>
      <c r="BF139">
        <f ca="1"/>
        <v>1.2892135797164218E-3</v>
      </c>
      <c r="BG139">
        <f ca="1"/>
        <v>-9.3783816279908762E-3</v>
      </c>
      <c r="BH139">
        <f ca="1"/>
        <v>-1.0816292039884207E-3</v>
      </c>
      <c r="BJ139" vm="3088">
        <f ca="1"/>
        <v>45929</v>
      </c>
      <c r="BK139">
        <f ca="1"/>
        <v>3.2790631942437848E-5</v>
      </c>
    </row>
    <row r="140" spans="2:63" x14ac:dyDescent="0.3">
      <c r="B140" vm="3204">
        <f ca="1"/>
        <v>45964</v>
      </c>
      <c r="C140" vm="3205">
        <f ca="1"/>
        <v>208.08</v>
      </c>
      <c r="D140" vm="3206">
        <f ca="1"/>
        <v>211.33500000000001</v>
      </c>
      <c r="E140" vm="3207">
        <f ca="1"/>
        <v>205.56</v>
      </c>
      <c r="F140" vm="3208">
        <f ca="1"/>
        <v>206.88</v>
      </c>
      <c r="G140">
        <f ca="1"/>
        <v>2.1680082967060033E-2</v>
      </c>
      <c r="H140">
        <f ca="1"/>
        <v>5.0851728398295841E-3</v>
      </c>
      <c r="J140" vm="3199">
        <f ca="1"/>
        <v>45961</v>
      </c>
      <c r="K140" s="13" vm="3199">
        <f ca="1"/>
        <v>45961</v>
      </c>
      <c r="L140" s="13" vm="3200">
        <f ca="1"/>
        <v>206.45</v>
      </c>
      <c r="M140" s="13" vm="3201">
        <f ca="1"/>
        <v>207.97</v>
      </c>
      <c r="N140" s="13" vm="3202">
        <f ca="1"/>
        <v>202.07</v>
      </c>
      <c r="O140" s="13" vm="3203">
        <f ca="1"/>
        <v>202.49</v>
      </c>
      <c r="P140" s="13">
        <f ca="1"/>
        <v>-1.9715116565625574E-3</v>
      </c>
      <c r="Q140" s="13">
        <f ca="1"/>
        <v>-4.4762330015584155E-4</v>
      </c>
      <c r="AA140" vm="3093">
        <f ca="1"/>
        <v>45930</v>
      </c>
      <c r="AB140" vm="4972">
        <f ca="1"/>
        <v>329.91</v>
      </c>
      <c r="AC140" vm="3093">
        <f ca="1"/>
        <v>45930</v>
      </c>
      <c r="AD140" vm="4973">
        <f ca="1"/>
        <v>167.32</v>
      </c>
      <c r="AE140" vm="3093">
        <f ca="1"/>
        <v>45930</v>
      </c>
      <c r="AF140" vm="4808">
        <f ca="1"/>
        <v>161.79</v>
      </c>
      <c r="AG140" vm="3093">
        <f ca="1"/>
        <v>45930</v>
      </c>
      <c r="AH140" vm="4974">
        <f ca="1"/>
        <v>33.549999999999997</v>
      </c>
      <c r="AI140" vm="3093">
        <f ca="1"/>
        <v>45930</v>
      </c>
      <c r="AJ140" vm="4975">
        <f ca="1"/>
        <v>204.74</v>
      </c>
      <c r="AK140" vm="3093">
        <f ca="1"/>
        <v>45930</v>
      </c>
      <c r="AL140" vm="4976">
        <f ca="1"/>
        <v>183.73</v>
      </c>
      <c r="AM140" vm="3093">
        <f ca="1"/>
        <v>45930</v>
      </c>
      <c r="AN140" vm="4977">
        <f ca="1"/>
        <v>245.7</v>
      </c>
      <c r="AO140" vm="3093">
        <f ca="1"/>
        <v>45930</v>
      </c>
      <c r="AP140" vm="4978">
        <f ca="1"/>
        <v>141.49</v>
      </c>
      <c r="AQ140" vm="3093">
        <f ca="1"/>
        <v>45930</v>
      </c>
      <c r="AR140" vm="4979">
        <f ca="1"/>
        <v>84.07</v>
      </c>
      <c r="AS140" vm="3093">
        <f ca="1"/>
        <v>45930</v>
      </c>
      <c r="AT140" vm="4980">
        <f ca="1"/>
        <v>920.64</v>
      </c>
      <c r="AY140">
        <f ca="1"/>
        <v>6.1299176578226526E-3</v>
      </c>
      <c r="AZ140">
        <f ca="1"/>
        <v>2.0866381940207367E-2</v>
      </c>
      <c r="BA140">
        <f ca="1"/>
        <v>2.6648487853246057E-3</v>
      </c>
      <c r="BB140">
        <f ca="1"/>
        <v>-2.6972157772621803E-2</v>
      </c>
      <c r="BC140">
        <f ca="1"/>
        <v>-1.0246401561355431E-3</v>
      </c>
      <c r="BD140">
        <f ca="1"/>
        <v>2.7288107842602196E-3</v>
      </c>
      <c r="BE140">
        <f ca="1"/>
        <v>3.7174721189590942E-3</v>
      </c>
      <c r="BF140">
        <f ca="1"/>
        <v>1.2088698140200268E-2</v>
      </c>
      <c r="BG140">
        <f ca="1"/>
        <v>2.0390824129141796E-2</v>
      </c>
      <c r="BH140">
        <f ca="1"/>
        <v>3.8405576422021401E-2</v>
      </c>
      <c r="BJ140" vm="3093">
        <f ca="1"/>
        <v>45930</v>
      </c>
      <c r="BK140">
        <f ca="1"/>
        <v>4.131725242814137E-3</v>
      </c>
    </row>
    <row r="141" spans="2:63" x14ac:dyDescent="0.3">
      <c r="B141" vm="3209">
        <f ca="1"/>
        <v>45965</v>
      </c>
      <c r="C141" vm="3210">
        <f ca="1"/>
        <v>203</v>
      </c>
      <c r="D141" vm="3211">
        <f ca="1"/>
        <v>203.9699</v>
      </c>
      <c r="E141" vm="3212">
        <f ca="1"/>
        <v>197.93</v>
      </c>
      <c r="F141" vm="3213">
        <f ca="1"/>
        <v>198.69</v>
      </c>
      <c r="G141">
        <f ca="1"/>
        <v>-3.9588167053364258E-2</v>
      </c>
      <c r="H141">
        <f ca="1"/>
        <v>-4.0152300752317911E-2</v>
      </c>
      <c r="J141" vm="3204">
        <f ca="1"/>
        <v>45964</v>
      </c>
      <c r="K141" s="13" vm="3204">
        <f ca="1"/>
        <v>45964</v>
      </c>
      <c r="L141" s="13" vm="3205">
        <f ca="1"/>
        <v>208.08</v>
      </c>
      <c r="M141" s="13" vm="3206">
        <f ca="1"/>
        <v>211.33500000000001</v>
      </c>
      <c r="N141" s="13" vm="3207">
        <f ca="1"/>
        <v>205.56</v>
      </c>
      <c r="O141" s="13" vm="3208">
        <f ca="1"/>
        <v>206.88</v>
      </c>
      <c r="P141" s="13">
        <f ca="1"/>
        <v>2.1680082967060033E-2</v>
      </c>
      <c r="Q141" s="13">
        <f ca="1"/>
        <v>5.0851728398295841E-3</v>
      </c>
      <c r="AA141" vm="3098">
        <f ca="1"/>
        <v>45931</v>
      </c>
      <c r="AB141" vm="4981">
        <f ca="1"/>
        <v>333.39</v>
      </c>
      <c r="AC141" vm="3098">
        <f ca="1"/>
        <v>45931</v>
      </c>
      <c r="AD141" vm="4982">
        <f ca="1"/>
        <v>182.15</v>
      </c>
      <c r="AE141" vm="3098">
        <f ca="1"/>
        <v>45931</v>
      </c>
      <c r="AF141" vm="4983">
        <f ca="1"/>
        <v>164.01</v>
      </c>
      <c r="AG141" vm="3098">
        <f ca="1"/>
        <v>45931</v>
      </c>
      <c r="AH141" vm="4984">
        <f ca="1"/>
        <v>35.94</v>
      </c>
      <c r="AI141" vm="3098">
        <f ca="1"/>
        <v>45931</v>
      </c>
      <c r="AJ141" vm="4985">
        <f ca="1"/>
        <v>217.74</v>
      </c>
      <c r="AK141" vm="3098">
        <f ca="1"/>
        <v>45931</v>
      </c>
      <c r="AL141" vm="4986">
        <f ca="1"/>
        <v>180.39</v>
      </c>
      <c r="AM141" vm="3098">
        <f ca="1"/>
        <v>45931</v>
      </c>
      <c r="AN141" vm="4987">
        <f ca="1"/>
        <v>239.28</v>
      </c>
      <c r="AO141" vm="3098">
        <f ca="1"/>
        <v>45931</v>
      </c>
      <c r="AP141" vm="4988">
        <f ca="1"/>
        <v>150.38</v>
      </c>
      <c r="AQ141" vm="3098">
        <f ca="1"/>
        <v>45931</v>
      </c>
      <c r="AR141" vm="4989">
        <f ca="1"/>
        <v>83.89</v>
      </c>
      <c r="AS141" vm="3098">
        <f ca="1"/>
        <v>45931</v>
      </c>
      <c r="AT141" vm="4990">
        <f ca="1"/>
        <v>915.87</v>
      </c>
      <c r="AY141">
        <f ca="1"/>
        <v>1.054833136309891E-2</v>
      </c>
      <c r="AZ141">
        <f ca="1"/>
        <v>8.8632560363375648E-2</v>
      </c>
      <c r="BA141">
        <f ca="1"/>
        <v>1.3721490821435187E-2</v>
      </c>
      <c r="BB141">
        <f ca="1"/>
        <v>7.1236959761549951E-2</v>
      </c>
      <c r="BC141">
        <f ca="1"/>
        <v>6.3495164599003617E-2</v>
      </c>
      <c r="BD141">
        <f ca="1"/>
        <v>-1.8178849398574014E-2</v>
      </c>
      <c r="BE141">
        <f ca="1"/>
        <v>-2.6129426129426078E-2</v>
      </c>
      <c r="BF141">
        <f ca="1"/>
        <v>6.2831295497914941E-2</v>
      </c>
      <c r="BG141">
        <f ca="1"/>
        <v>-2.1410729154275323E-3</v>
      </c>
      <c r="BH141">
        <f ca="1"/>
        <v>-5.1811783107403352E-3</v>
      </c>
      <c r="BJ141" vm="3098">
        <f ca="1"/>
        <v>45931</v>
      </c>
      <c r="BK141">
        <f ca="1"/>
        <v>3.2777934000294731E-2</v>
      </c>
    </row>
    <row r="142" spans="2:63" x14ac:dyDescent="0.3">
      <c r="B142" vm="3214">
        <f ca="1"/>
        <v>45966</v>
      </c>
      <c r="C142" vm="3215">
        <f ca="1"/>
        <v>198.77</v>
      </c>
      <c r="D142" vm="3216">
        <f ca="1"/>
        <v>202.92</v>
      </c>
      <c r="E142" vm="3217">
        <f ca="1"/>
        <v>194.65</v>
      </c>
      <c r="F142" vm="3218">
        <f ca="1"/>
        <v>195.21</v>
      </c>
      <c r="G142">
        <f ca="1"/>
        <v>-1.7514721425335899E-2</v>
      </c>
      <c r="H142">
        <f ca="1"/>
        <v>3.9073998159885097E-2</v>
      </c>
      <c r="J142" vm="3209">
        <f ca="1"/>
        <v>45965</v>
      </c>
      <c r="K142" s="13" vm="3209">
        <f ca="1"/>
        <v>45965</v>
      </c>
      <c r="L142" s="13" vm="3210">
        <f ca="1"/>
        <v>203</v>
      </c>
      <c r="M142" s="13" vm="3211">
        <f ca="1"/>
        <v>203.9699</v>
      </c>
      <c r="N142" s="13" vm="3212">
        <f ca="1"/>
        <v>197.93</v>
      </c>
      <c r="O142" s="13" vm="3213">
        <f ca="1"/>
        <v>198.69</v>
      </c>
      <c r="P142" s="13">
        <f ca="1"/>
        <v>-3.9588167053364258E-2</v>
      </c>
      <c r="Q142" s="13">
        <f ca="1"/>
        <v>-4.0152300752317911E-2</v>
      </c>
      <c r="AA142" vm="3103">
        <f ca="1"/>
        <v>45932</v>
      </c>
      <c r="AB142" vm="4991">
        <f ca="1"/>
        <v>338.18</v>
      </c>
      <c r="AC142" vm="3103">
        <f ca="1"/>
        <v>45932</v>
      </c>
      <c r="AD142" vm="4992">
        <f ca="1"/>
        <v>183.75</v>
      </c>
      <c r="AE142" vm="3103">
        <f ca="1"/>
        <v>45932</v>
      </c>
      <c r="AF142" vm="4993">
        <f ca="1"/>
        <v>169.73</v>
      </c>
      <c r="AG142" vm="3103">
        <f ca="1"/>
        <v>45932</v>
      </c>
      <c r="AH142" vm="4994">
        <f ca="1"/>
        <v>37.299999999999997</v>
      </c>
      <c r="AI142" vm="3103">
        <f ca="1"/>
        <v>45932</v>
      </c>
      <c r="AJ142" vm="4995">
        <f ca="1"/>
        <v>223.59</v>
      </c>
      <c r="AK142" vm="3103">
        <f ca="1"/>
        <v>45932</v>
      </c>
      <c r="AL142" vm="4996">
        <f ca="1"/>
        <v>182.32</v>
      </c>
      <c r="AM142" vm="3103">
        <f ca="1"/>
        <v>45932</v>
      </c>
      <c r="AN142" vm="4997">
        <f ca="1"/>
        <v>241.67</v>
      </c>
      <c r="AO142" vm="3103">
        <f ca="1"/>
        <v>45932</v>
      </c>
      <c r="AP142" vm="4998">
        <f ca="1"/>
        <v>152.14500000000001</v>
      </c>
      <c r="AQ142" vm="3103">
        <f ca="1"/>
        <v>45932</v>
      </c>
      <c r="AR142" vm="4999">
        <f ca="1"/>
        <v>86.2</v>
      </c>
      <c r="AS142" vm="3103">
        <f ca="1"/>
        <v>45932</v>
      </c>
      <c r="AT142" vm="5000">
        <f ca="1"/>
        <v>930.51</v>
      </c>
      <c r="AY142">
        <f ca="1"/>
        <v>1.4367557515222474E-2</v>
      </c>
      <c r="AZ142">
        <f ca="1"/>
        <v>8.7839692561075718E-3</v>
      </c>
      <c r="BA142">
        <f ca="1"/>
        <v>3.4875922199865857E-2</v>
      </c>
      <c r="BB142">
        <f ca="1"/>
        <v>3.7840845854201437E-2</v>
      </c>
      <c r="BC142">
        <f ca="1"/>
        <v>2.6866905483604271E-2</v>
      </c>
      <c r="BD142">
        <f ca="1"/>
        <v>1.0699040966794207E-2</v>
      </c>
      <c r="BE142">
        <f ca="1"/>
        <v>9.9882982280173286E-3</v>
      </c>
      <c r="BF142">
        <f ca="1"/>
        <v>1.1736933102806322E-2</v>
      </c>
      <c r="BG142">
        <f ca="1"/>
        <v>2.753605912504473E-2</v>
      </c>
      <c r="BH142">
        <f ca="1"/>
        <v>1.5984801336434196E-2</v>
      </c>
      <c r="BJ142" vm="3103">
        <f ca="1"/>
        <v>45932</v>
      </c>
      <c r="BK142">
        <f ca="1"/>
        <v>2.0754536419573113E-2</v>
      </c>
    </row>
    <row r="143" spans="2:63" x14ac:dyDescent="0.3">
      <c r="B143" vm="3219">
        <f ca="1"/>
        <v>45967</v>
      </c>
      <c r="C143" vm="3220">
        <f ca="1"/>
        <v>196.42</v>
      </c>
      <c r="D143" vm="3221">
        <f ca="1"/>
        <v>197.62</v>
      </c>
      <c r="E143" vm="3222">
        <f ca="1"/>
        <v>186.38</v>
      </c>
      <c r="F143" vm="3223">
        <f ca="1"/>
        <v>188.08</v>
      </c>
      <c r="G143">
        <f ca="1"/>
        <v>-3.6524768198350467E-2</v>
      </c>
      <c r="H143">
        <f ca="1"/>
        <v>-2.2998556946232252E-2</v>
      </c>
      <c r="J143" vm="3214">
        <f ca="1"/>
        <v>45966</v>
      </c>
      <c r="K143" s="13" vm="3214">
        <f ca="1"/>
        <v>45966</v>
      </c>
      <c r="L143" s="13" vm="3215">
        <f ca="1"/>
        <v>198.77</v>
      </c>
      <c r="M143" s="13" vm="3216">
        <f ca="1"/>
        <v>202.92</v>
      </c>
      <c r="N143" s="13" vm="3217">
        <f ca="1"/>
        <v>194.65</v>
      </c>
      <c r="O143" s="13" vm="3218">
        <f ca="1"/>
        <v>195.21</v>
      </c>
      <c r="P143" s="13">
        <f ca="1"/>
        <v>-1.7514721425335899E-2</v>
      </c>
      <c r="Q143" s="13">
        <f ca="1"/>
        <v>3.9073998159885097E-2</v>
      </c>
      <c r="AA143" vm="3108">
        <f ca="1"/>
        <v>45933</v>
      </c>
      <c r="AB143" vm="5001">
        <f ca="1"/>
        <v>338.37</v>
      </c>
      <c r="AC143" vm="3108">
        <f ca="1"/>
        <v>45933</v>
      </c>
      <c r="AD143" vm="4093">
        <f ca="1"/>
        <v>187.83</v>
      </c>
      <c r="AE143" vm="3108">
        <f ca="1"/>
        <v>45933</v>
      </c>
      <c r="AF143" vm="5002">
        <f ca="1"/>
        <v>164.67</v>
      </c>
      <c r="AG143" vm="3108">
        <f ca="1"/>
        <v>45933</v>
      </c>
      <c r="AH143" vm="5003">
        <f ca="1"/>
        <v>36.83</v>
      </c>
      <c r="AI143" vm="3108">
        <f ca="1"/>
        <v>45933</v>
      </c>
      <c r="AJ143" vm="5004">
        <f ca="1"/>
        <v>217.53</v>
      </c>
      <c r="AK143" vm="3108">
        <f ca="1"/>
        <v>45933</v>
      </c>
      <c r="AL143" vm="3091">
        <f ca="1"/>
        <v>180.32</v>
      </c>
      <c r="AM143" vm="3108">
        <f ca="1"/>
        <v>45933</v>
      </c>
      <c r="AN143" vm="5005">
        <f ca="1"/>
        <v>241.99</v>
      </c>
      <c r="AO143" vm="3108">
        <f ca="1"/>
        <v>45933</v>
      </c>
      <c r="AP143" vm="5006">
        <f ca="1"/>
        <v>152.63999999999999</v>
      </c>
      <c r="AQ143" vm="3108">
        <f ca="1"/>
        <v>45933</v>
      </c>
      <c r="AR143" vm="5007">
        <f ca="1"/>
        <v>86.22</v>
      </c>
      <c r="AS143" vm="3108">
        <f ca="1"/>
        <v>45933</v>
      </c>
      <c r="AT143" vm="5008">
        <f ca="1"/>
        <v>918.83</v>
      </c>
      <c r="AY143">
        <f ca="1"/>
        <v>5.6183097758589421E-4</v>
      </c>
      <c r="AZ143">
        <f ca="1"/>
        <v>2.2204081632653128E-2</v>
      </c>
      <c r="BA143">
        <f ca="1"/>
        <v>-2.9812054439403775E-2</v>
      </c>
      <c r="BB143">
        <f ca="1"/>
        <v>-1.2600536193029461E-2</v>
      </c>
      <c r="BC143">
        <f ca="1"/>
        <v>-2.7103179927545965E-2</v>
      </c>
      <c r="BD143">
        <f ca="1"/>
        <v>-1.0969723562966214E-2</v>
      </c>
      <c r="BE143">
        <f ca="1"/>
        <v>1.324119667315023E-3</v>
      </c>
      <c r="BF143">
        <f ca="1"/>
        <v>3.2534753031645872E-3</v>
      </c>
      <c r="BG143">
        <f ca="1"/>
        <v>2.3201856148487263E-4</v>
      </c>
      <c r="BH143">
        <f ca="1"/>
        <v>-1.2552256289561584E-2</v>
      </c>
      <c r="BJ143" vm="3108">
        <f ca="1"/>
        <v>45933</v>
      </c>
      <c r="BK143">
        <f ca="1"/>
        <v>-6.6202245793032599E-3</v>
      </c>
    </row>
    <row r="144" spans="2:63" x14ac:dyDescent="0.3">
      <c r="B144" vm="3224">
        <f ca="1"/>
        <v>45968</v>
      </c>
      <c r="C144" vm="3225">
        <f ca="1"/>
        <v>184.9</v>
      </c>
      <c r="D144" vm="3138">
        <f ca="1"/>
        <v>188.32</v>
      </c>
      <c r="E144" vm="3226">
        <f ca="1"/>
        <v>178.91</v>
      </c>
      <c r="F144" vm="3227">
        <f ca="1"/>
        <v>188.15</v>
      </c>
      <c r="G144">
        <f ca="1"/>
        <v>3.721820501913716E-4</v>
      </c>
      <c r="H144">
        <f ca="1"/>
        <v>-9.6919044982427295E-3</v>
      </c>
      <c r="J144" vm="3219">
        <f ca="1"/>
        <v>45967</v>
      </c>
      <c r="K144" s="13" vm="3219">
        <f ca="1"/>
        <v>45967</v>
      </c>
      <c r="L144" s="13" vm="3220">
        <f ca="1"/>
        <v>196.42</v>
      </c>
      <c r="M144" s="13" vm="3221">
        <f ca="1"/>
        <v>197.62</v>
      </c>
      <c r="N144" s="13" vm="3222">
        <f ca="1"/>
        <v>186.38</v>
      </c>
      <c r="O144" s="13" vm="3223">
        <f ca="1"/>
        <v>188.08</v>
      </c>
      <c r="P144" s="13">
        <f ca="1"/>
        <v>-3.6524768198350467E-2</v>
      </c>
      <c r="Q144" s="13">
        <f ca="1"/>
        <v>-2.2998556946232252E-2</v>
      </c>
      <c r="AA144" vm="3113">
        <f ca="1"/>
        <v>45936</v>
      </c>
      <c r="AB144" vm="5009">
        <f ca="1"/>
        <v>335.49</v>
      </c>
      <c r="AC144" vm="3113">
        <f ca="1"/>
        <v>45936</v>
      </c>
      <c r="AD144" vm="5010">
        <f ca="1"/>
        <v>190.96</v>
      </c>
      <c r="AE144" vm="3113">
        <f ca="1"/>
        <v>45936</v>
      </c>
      <c r="AF144" vm="5011">
        <f ca="1"/>
        <v>203.71</v>
      </c>
      <c r="AG144" vm="3113">
        <f ca="1"/>
        <v>45936</v>
      </c>
      <c r="AH144" vm="5012">
        <f ca="1"/>
        <v>36.590000000000003</v>
      </c>
      <c r="AI144" vm="3113">
        <f ca="1"/>
        <v>45936</v>
      </c>
      <c r="AJ144" vm="5013">
        <f ca="1"/>
        <v>223.91</v>
      </c>
      <c r="AK144" vm="3113">
        <f ca="1"/>
        <v>45936</v>
      </c>
      <c r="AL144" vm="3151">
        <f ca="1"/>
        <v>181.81</v>
      </c>
      <c r="AM144" vm="3113">
        <f ca="1"/>
        <v>45936</v>
      </c>
      <c r="AN144" vm="5014">
        <f ca="1"/>
        <v>242.5</v>
      </c>
      <c r="AO144" vm="3113">
        <f ca="1"/>
        <v>45936</v>
      </c>
      <c r="AP144" vm="5015">
        <f ca="1"/>
        <v>156.22</v>
      </c>
      <c r="AQ144" vm="3113">
        <f ca="1"/>
        <v>45936</v>
      </c>
      <c r="AR144" vm="5016">
        <f ca="1"/>
        <v>88.92</v>
      </c>
      <c r="AS144" vm="3113">
        <f ca="1"/>
        <v>45936</v>
      </c>
      <c r="AT144" vm="5017">
        <f ca="1"/>
        <v>968.1</v>
      </c>
      <c r="AY144">
        <f ca="1"/>
        <v>-8.5113928539764031E-3</v>
      </c>
      <c r="AZ144">
        <f ca="1"/>
        <v>1.6664004685087552E-2</v>
      </c>
      <c r="BA144">
        <f ca="1"/>
        <v>0.23708022104815707</v>
      </c>
      <c r="BB144">
        <f ca="1"/>
        <v>-6.5164268259569613E-3</v>
      </c>
      <c r="BC144">
        <f ca="1"/>
        <v>2.9329287914310647E-2</v>
      </c>
      <c r="BD144">
        <f ca="1"/>
        <v>8.2630878438332365E-3</v>
      </c>
      <c r="BE144">
        <f ca="1"/>
        <v>2.1075251043431169E-3</v>
      </c>
      <c r="BF144">
        <f ca="1"/>
        <v>2.3453878406708678E-2</v>
      </c>
      <c r="BG144">
        <f ca="1"/>
        <v>3.1315240083507341E-2</v>
      </c>
      <c r="BH144">
        <f ca="1"/>
        <v>5.3622541710653747E-2</v>
      </c>
      <c r="BJ144" vm="3113">
        <f ca="1"/>
        <v>45936</v>
      </c>
      <c r="BK144">
        <f ca="1"/>
        <v>4.4830593614511888E-2</v>
      </c>
    </row>
    <row r="145" spans="2:63" x14ac:dyDescent="0.3">
      <c r="B145" vm="3228">
        <f ca="1"/>
        <v>45971</v>
      </c>
      <c r="C145" vm="3229">
        <f ca="1"/>
        <v>195.11</v>
      </c>
      <c r="D145" vm="3230">
        <f ca="1"/>
        <v>199.94</v>
      </c>
      <c r="E145" vm="3231">
        <f ca="1"/>
        <v>193.79</v>
      </c>
      <c r="F145" vm="3232">
        <f ca="1"/>
        <v>199.05</v>
      </c>
      <c r="G145">
        <f ca="1"/>
        <v>5.7932500664363569E-2</v>
      </c>
      <c r="H145">
        <f ca="1"/>
        <v>2.895121894706798E-2</v>
      </c>
      <c r="J145" vm="3224">
        <f ca="1"/>
        <v>45968</v>
      </c>
      <c r="K145" s="13" vm="3224">
        <f ca="1"/>
        <v>45968</v>
      </c>
      <c r="L145" s="13" vm="3225">
        <f ca="1"/>
        <v>184.9</v>
      </c>
      <c r="M145" s="13" vm="3138">
        <f ca="1"/>
        <v>188.32</v>
      </c>
      <c r="N145" s="13" vm="3226">
        <f ca="1"/>
        <v>178.91</v>
      </c>
      <c r="O145" s="13" vm="3227">
        <f ca="1"/>
        <v>188.15</v>
      </c>
      <c r="P145" s="13">
        <f ca="1"/>
        <v>3.721820501913716E-4</v>
      </c>
      <c r="Q145" s="13">
        <f ca="1"/>
        <v>-9.6919044982427295E-3</v>
      </c>
      <c r="AA145" vm="3118">
        <f ca="1"/>
        <v>45937</v>
      </c>
      <c r="AB145" vm="5018">
        <f ca="1"/>
        <v>336.41</v>
      </c>
      <c r="AC145" vm="3118">
        <f ca="1"/>
        <v>45937</v>
      </c>
      <c r="AD145" vm="4544">
        <f ca="1"/>
        <v>185.69</v>
      </c>
      <c r="AE145" vm="3118">
        <f ca="1"/>
        <v>45937</v>
      </c>
      <c r="AF145" vm="5019">
        <f ca="1"/>
        <v>211.51</v>
      </c>
      <c r="AG145" vm="3118">
        <f ca="1"/>
        <v>45937</v>
      </c>
      <c r="AH145" vm="5020">
        <f ca="1"/>
        <v>37.17</v>
      </c>
      <c r="AI145" vm="3118">
        <f ca="1"/>
        <v>45937</v>
      </c>
      <c r="AJ145" vm="5021">
        <f ca="1"/>
        <v>211.56</v>
      </c>
      <c r="AK145" vm="3118">
        <f ca="1"/>
        <v>45937</v>
      </c>
      <c r="AL145" vm="5022">
        <f ca="1"/>
        <v>177.05</v>
      </c>
      <c r="AM145" vm="3118">
        <f ca="1"/>
        <v>45937</v>
      </c>
      <c r="AN145" vm="5023">
        <f ca="1"/>
        <v>233.75</v>
      </c>
      <c r="AO145" vm="3118">
        <f ca="1"/>
        <v>45937</v>
      </c>
      <c r="AP145" vm="5024">
        <f ca="1"/>
        <v>159.345</v>
      </c>
      <c r="AQ145" vm="3118">
        <f ca="1"/>
        <v>45937</v>
      </c>
      <c r="AR145" vm="5025">
        <f ca="1"/>
        <v>86.97</v>
      </c>
      <c r="AS145" vm="3118">
        <f ca="1"/>
        <v>45937</v>
      </c>
      <c r="AT145" vm="5026">
        <f ca="1"/>
        <v>945.49</v>
      </c>
      <c r="AY145">
        <f ca="1"/>
        <v>2.7422575933709376E-3</v>
      </c>
      <c r="AZ145">
        <f ca="1"/>
        <v>-2.7597402597402648E-2</v>
      </c>
      <c r="BA145">
        <f ca="1"/>
        <v>3.8289725590299854E-2</v>
      </c>
      <c r="BB145">
        <f ca="1"/>
        <v>1.5851325498770108E-2</v>
      </c>
      <c r="BC145">
        <f ca="1"/>
        <v>-5.5156089500245607E-2</v>
      </c>
      <c r="BD145">
        <f ca="1"/>
        <v>-2.6181178153016835E-2</v>
      </c>
      <c r="BE145">
        <f ca="1"/>
        <v>-3.608247422680412E-2</v>
      </c>
      <c r="BF145">
        <f ca="1"/>
        <v>2.0003840737421584E-2</v>
      </c>
      <c r="BG145">
        <f ca="1"/>
        <v>-2.1929824561403539E-2</v>
      </c>
      <c r="BH145">
        <f ca="1"/>
        <v>-2.335502530730298E-2</v>
      </c>
      <c r="BJ145" vm="3118">
        <f ca="1"/>
        <v>45937</v>
      </c>
      <c r="BK145">
        <f ca="1"/>
        <v>-7.8260593452258165E-3</v>
      </c>
    </row>
    <row r="146" spans="2:63" x14ac:dyDescent="0.3">
      <c r="B146" vm="3233">
        <f ca="1"/>
        <v>45972</v>
      </c>
      <c r="C146" vm="3234">
        <f ca="1"/>
        <v>195.155</v>
      </c>
      <c r="D146" vm="3235">
        <f ca="1"/>
        <v>195.42</v>
      </c>
      <c r="E146" vm="3236">
        <f ca="1"/>
        <v>191.3</v>
      </c>
      <c r="F146" vm="3237">
        <f ca="1"/>
        <v>193.16</v>
      </c>
      <c r="G146">
        <f ca="1"/>
        <v>-2.959055513690035E-2</v>
      </c>
      <c r="H146">
        <f ca="1"/>
        <v>-2.3476632332792159E-2</v>
      </c>
      <c r="J146" vm="3228">
        <f ca="1"/>
        <v>45971</v>
      </c>
      <c r="K146" s="13" vm="3228">
        <f ca="1"/>
        <v>45971</v>
      </c>
      <c r="L146" s="13" vm="3229">
        <f ca="1"/>
        <v>195.11</v>
      </c>
      <c r="M146" s="13" vm="3230">
        <f ca="1"/>
        <v>199.94</v>
      </c>
      <c r="N146" s="13" vm="3231">
        <f ca="1"/>
        <v>193.79</v>
      </c>
      <c r="O146" s="13" vm="3232">
        <f ca="1"/>
        <v>199.05</v>
      </c>
      <c r="P146" s="13">
        <f ca="1"/>
        <v>5.7932500664363569E-2</v>
      </c>
      <c r="Q146" s="13">
        <f ca="1"/>
        <v>2.895121894706798E-2</v>
      </c>
      <c r="AA146" vm="3122">
        <f ca="1"/>
        <v>45938</v>
      </c>
      <c r="AB146" vm="5027">
        <f ca="1"/>
        <v>345.5</v>
      </c>
      <c r="AC146" vm="3122">
        <f ca="1"/>
        <v>45938</v>
      </c>
      <c r="AD146" vm="5028">
        <f ca="1"/>
        <v>196.54</v>
      </c>
      <c r="AE146" vm="3122">
        <f ca="1"/>
        <v>45938</v>
      </c>
      <c r="AF146" vm="5029">
        <f ca="1"/>
        <v>235.56</v>
      </c>
      <c r="AG146" vm="3122">
        <f ca="1"/>
        <v>45938</v>
      </c>
      <c r="AH146" vm="5030">
        <f ca="1"/>
        <v>37.43</v>
      </c>
      <c r="AI146" vm="3122">
        <f ca="1"/>
        <v>45938</v>
      </c>
      <c r="AJ146" vm="5031">
        <f ca="1"/>
        <v>217.51</v>
      </c>
      <c r="AK146" vm="3122">
        <f ca="1"/>
        <v>45938</v>
      </c>
      <c r="AL146" vm="2991">
        <f ca="1"/>
        <v>181.6</v>
      </c>
      <c r="AM146" vm="3122">
        <f ca="1"/>
        <v>45938</v>
      </c>
      <c r="AN146" vm="5032">
        <f ca="1"/>
        <v>237.93</v>
      </c>
      <c r="AO146" vm="3122">
        <f ca="1"/>
        <v>45938</v>
      </c>
      <c r="AP146" vm="5033">
        <f ca="1"/>
        <v>166.77</v>
      </c>
      <c r="AQ146" vm="3122">
        <f ca="1"/>
        <v>45938</v>
      </c>
      <c r="AR146" vm="5034">
        <f ca="1"/>
        <v>92.5</v>
      </c>
      <c r="AS146" vm="3122">
        <f ca="1"/>
        <v>45938</v>
      </c>
      <c r="AT146" vm="5035">
        <f ca="1"/>
        <v>980.9</v>
      </c>
      <c r="AY146">
        <f ca="1"/>
        <v>2.7020599863262013E-2</v>
      </c>
      <c r="AZ146">
        <f ca="1"/>
        <v>5.8430717863105143E-2</v>
      </c>
      <c r="BA146">
        <f ca="1"/>
        <v>0.11370620774431475</v>
      </c>
      <c r="BB146">
        <f ca="1"/>
        <v>6.9948883508205006E-3</v>
      </c>
      <c r="BC146">
        <f ca="1"/>
        <v>2.8124409151068199E-2</v>
      </c>
      <c r="BD146">
        <f ca="1"/>
        <v>2.5698955097430008E-2</v>
      </c>
      <c r="BE146">
        <f ca="1"/>
        <v>1.7882352941176499E-2</v>
      </c>
      <c r="BF146">
        <f ca="1"/>
        <v>4.6597006495340369E-2</v>
      </c>
      <c r="BG146">
        <f ca="1"/>
        <v>6.3585144302633109E-2</v>
      </c>
      <c r="BH146">
        <f ca="1"/>
        <v>3.745148018487765E-2</v>
      </c>
      <c r="BJ146" vm="3122">
        <f ca="1"/>
        <v>45938</v>
      </c>
      <c r="BK146">
        <f ca="1"/>
        <v>4.4905062792912988E-2</v>
      </c>
    </row>
    <row r="147" spans="2:63" x14ac:dyDescent="0.3">
      <c r="B147" vm="3238">
        <f ca="1"/>
        <v>45973</v>
      </c>
      <c r="C147" vm="3239">
        <f ca="1"/>
        <v>195.72</v>
      </c>
      <c r="D147" vm="3240">
        <f ca="1"/>
        <v>195.89</v>
      </c>
      <c r="E147" vm="3241">
        <f ca="1"/>
        <v>191.13</v>
      </c>
      <c r="F147" vm="3242">
        <f ca="1"/>
        <v>193.8</v>
      </c>
      <c r="G147">
        <f ca="1"/>
        <v>3.3133153862084015E-3</v>
      </c>
      <c r="H147">
        <f ca="1"/>
        <v>2.364953280547245E-2</v>
      </c>
      <c r="J147" vm="3233">
        <f ca="1"/>
        <v>45972</v>
      </c>
      <c r="K147" s="13" vm="3233">
        <f ca="1"/>
        <v>45972</v>
      </c>
      <c r="L147" s="13" vm="3234">
        <f ca="1"/>
        <v>195.155</v>
      </c>
      <c r="M147" s="13" vm="3235">
        <f ca="1"/>
        <v>195.42</v>
      </c>
      <c r="N147" s="13" vm="3236">
        <f ca="1"/>
        <v>191.3</v>
      </c>
      <c r="O147" s="13" vm="3237">
        <f ca="1"/>
        <v>193.16</v>
      </c>
      <c r="P147" s="13">
        <f ca="1"/>
        <v>-2.959055513690035E-2</v>
      </c>
      <c r="Q147" s="13">
        <f ca="1"/>
        <v>-2.3476632332792159E-2</v>
      </c>
      <c r="AA147" vm="3126">
        <f ca="1"/>
        <v>45939</v>
      </c>
      <c r="AB147" vm="5036">
        <f ca="1"/>
        <v>345.02</v>
      </c>
      <c r="AC147" vm="3126">
        <f ca="1"/>
        <v>45939</v>
      </c>
      <c r="AD147" vm="5037">
        <f ca="1"/>
        <v>192.33</v>
      </c>
      <c r="AE147" vm="3126">
        <f ca="1"/>
        <v>45939</v>
      </c>
      <c r="AF147" vm="5038">
        <f ca="1"/>
        <v>232.89</v>
      </c>
      <c r="AG147" vm="3126">
        <f ca="1"/>
        <v>45939</v>
      </c>
      <c r="AH147" vm="5039">
        <f ca="1"/>
        <v>37.799999999999997</v>
      </c>
      <c r="AI147" vm="3126">
        <f ca="1"/>
        <v>45939</v>
      </c>
      <c r="AJ147" vm="5040">
        <f ca="1"/>
        <v>220.3</v>
      </c>
      <c r="AK147" vm="3126">
        <f ca="1"/>
        <v>45939</v>
      </c>
      <c r="AL147" vm="5041">
        <f ca="1"/>
        <v>178.96</v>
      </c>
      <c r="AM147" vm="3126">
        <f ca="1"/>
        <v>45939</v>
      </c>
      <c r="AN147" vm="5042">
        <f ca="1"/>
        <v>237.88</v>
      </c>
      <c r="AO147" vm="3126">
        <f ca="1"/>
        <v>45939</v>
      </c>
      <c r="AP147" vm="5043">
        <f ca="1"/>
        <v>170.66</v>
      </c>
      <c r="AQ147" vm="3126">
        <f ca="1"/>
        <v>45939</v>
      </c>
      <c r="AR147" vm="5044">
        <f ca="1"/>
        <v>90.68</v>
      </c>
      <c r="AS147" vm="3126">
        <f ca="1"/>
        <v>45939</v>
      </c>
      <c r="AT147" vm="5045">
        <f ca="1"/>
        <v>979.25</v>
      </c>
      <c r="AY147">
        <f ca="1"/>
        <v>-1.3892908827786343E-3</v>
      </c>
      <c r="AZ147">
        <f ca="1"/>
        <v>-2.1420575964180216E-2</v>
      </c>
      <c r="BA147">
        <f ca="1"/>
        <v>-1.1334691798268026E-2</v>
      </c>
      <c r="BB147">
        <f ca="1"/>
        <v>9.8851188885919709E-3</v>
      </c>
      <c r="BC147">
        <f ca="1"/>
        <v>1.282699645993297E-2</v>
      </c>
      <c r="BD147">
        <f ca="1"/>
        <v>-1.453744493392063E-2</v>
      </c>
      <c r="BE147">
        <f ca="1"/>
        <v>-2.1014584121385017E-4</v>
      </c>
      <c r="BF147">
        <f ca="1"/>
        <v>2.3325538166336788E-2</v>
      </c>
      <c r="BG147">
        <f ca="1"/>
        <v>-1.9675675675675602E-2</v>
      </c>
      <c r="BH147">
        <f ca="1"/>
        <v>-1.6821286573554667E-3</v>
      </c>
      <c r="BJ147" vm="3126">
        <f ca="1"/>
        <v>45939</v>
      </c>
      <c r="BK147">
        <f ca="1"/>
        <v>-3.7850024629959532E-3</v>
      </c>
    </row>
    <row r="148" spans="2:63" x14ac:dyDescent="0.3">
      <c r="B148" vm="3243">
        <f ca="1"/>
        <v>45974</v>
      </c>
      <c r="C148" vm="3105">
        <f ca="1"/>
        <v>191.05</v>
      </c>
      <c r="D148" vm="3244">
        <f ca="1"/>
        <v>191.44</v>
      </c>
      <c r="E148" vm="3245">
        <f ca="1"/>
        <v>183.85</v>
      </c>
      <c r="F148" vm="3246">
        <f ca="1"/>
        <v>186.86</v>
      </c>
      <c r="G148">
        <f ca="1"/>
        <v>-3.5810113519091837E-2</v>
      </c>
      <c r="H148">
        <f ca="1"/>
        <v>-3.5499284203255349E-2</v>
      </c>
      <c r="J148" vm="3238">
        <f ca="1"/>
        <v>45973</v>
      </c>
      <c r="K148" s="13" vm="3238">
        <f ca="1"/>
        <v>45973</v>
      </c>
      <c r="L148" s="13" vm="3239">
        <f ca="1"/>
        <v>195.72</v>
      </c>
      <c r="M148" s="13" vm="3240">
        <f ca="1"/>
        <v>195.89</v>
      </c>
      <c r="N148" s="13" vm="3241">
        <f ca="1"/>
        <v>191.13</v>
      </c>
      <c r="O148" s="13" vm="3242">
        <f ca="1"/>
        <v>193.8</v>
      </c>
      <c r="P148" s="13">
        <f ca="1"/>
        <v>3.3133153862084015E-3</v>
      </c>
      <c r="Q148" s="13">
        <f ca="1"/>
        <v>2.364953280547245E-2</v>
      </c>
      <c r="AA148" vm="3131">
        <f ca="1"/>
        <v>45940</v>
      </c>
      <c r="AB148" vm="5046">
        <f ca="1"/>
        <v>324.63</v>
      </c>
      <c r="AC148" vm="3131">
        <f ca="1"/>
        <v>45940</v>
      </c>
      <c r="AD148" vm="2991">
        <f ca="1"/>
        <v>181.6</v>
      </c>
      <c r="AE148" vm="3131">
        <f ca="1"/>
        <v>45940</v>
      </c>
      <c r="AF148" vm="5047">
        <f ca="1"/>
        <v>214.9</v>
      </c>
      <c r="AG148" vm="3131">
        <f ca="1"/>
        <v>45940</v>
      </c>
      <c r="AH148" vm="5048">
        <f ca="1"/>
        <v>36.369999999999997</v>
      </c>
      <c r="AI148" vm="3131">
        <f ca="1"/>
        <v>45940</v>
      </c>
      <c r="AJ148" vm="5049">
        <f ca="1"/>
        <v>209.95</v>
      </c>
      <c r="AK148" vm="3131">
        <f ca="1"/>
        <v>45940</v>
      </c>
      <c r="AL148" vm="4593">
        <f ca="1"/>
        <v>171.7</v>
      </c>
      <c r="AM148" vm="3131">
        <f ca="1"/>
        <v>45940</v>
      </c>
      <c r="AN148" vm="5050">
        <f ca="1"/>
        <v>225.32</v>
      </c>
      <c r="AO148" vm="3131">
        <f ca="1"/>
        <v>45940</v>
      </c>
      <c r="AP148" vm="5051">
        <f ca="1"/>
        <v>154.81</v>
      </c>
      <c r="AQ148" vm="3131">
        <f ca="1"/>
        <v>45940</v>
      </c>
      <c r="AR148" vm="5052">
        <f ca="1"/>
        <v>85.61</v>
      </c>
      <c r="AS148" vm="3131">
        <f ca="1"/>
        <v>45940</v>
      </c>
      <c r="AT148" vm="5053">
        <f ca="1"/>
        <v>904.44</v>
      </c>
      <c r="AY148">
        <f ca="1"/>
        <v>-5.9098023302996891E-2</v>
      </c>
      <c r="AZ148">
        <f ca="1"/>
        <v>-5.5789528414703984E-2</v>
      </c>
      <c r="BA148">
        <f ca="1"/>
        <v>-7.7246768860835507E-2</v>
      </c>
      <c r="BB148">
        <f ca="1"/>
        <v>-3.7830687830687826E-2</v>
      </c>
      <c r="BC148">
        <f ca="1"/>
        <v>-4.6981389014979676E-2</v>
      </c>
      <c r="BD148">
        <f ca="1"/>
        <v>-4.056772463120261E-2</v>
      </c>
      <c r="BE148">
        <f ca="1"/>
        <v>-5.2799730956784946E-2</v>
      </c>
      <c r="BF148">
        <f ca="1"/>
        <v>-9.2874721668815163E-2</v>
      </c>
      <c r="BG148">
        <f ca="1"/>
        <v>-5.5910895456550584E-2</v>
      </c>
      <c r="BH148">
        <f ca="1"/>
        <v>-7.6395200408475819E-2</v>
      </c>
      <c r="BJ148" vm="3131">
        <f ca="1"/>
        <v>45940</v>
      </c>
      <c r="BK148">
        <f ca="1"/>
        <v>-5.708979077096956E-2</v>
      </c>
    </row>
    <row r="149" spans="2:63" x14ac:dyDescent="0.3">
      <c r="B149" vm="3247">
        <f ca="1"/>
        <v>45975</v>
      </c>
      <c r="C149" vm="3248">
        <f ca="1"/>
        <v>182.86</v>
      </c>
      <c r="D149" vm="3249">
        <f ca="1"/>
        <v>191.01</v>
      </c>
      <c r="E149" vm="3250">
        <f ca="1"/>
        <v>180.58</v>
      </c>
      <c r="F149" vm="3251">
        <f ca="1"/>
        <v>190.17</v>
      </c>
      <c r="G149">
        <f ca="1"/>
        <v>1.7713796425130972E-2</v>
      </c>
      <c r="H149">
        <f ca="1"/>
        <v>4.4397613454401448E-3</v>
      </c>
      <c r="J149" vm="3243">
        <f ca="1"/>
        <v>45974</v>
      </c>
      <c r="K149" s="13" vm="3243">
        <f ca="1"/>
        <v>45974</v>
      </c>
      <c r="L149" s="13" vm="3105">
        <f ca="1"/>
        <v>191.05</v>
      </c>
      <c r="M149" s="13" vm="3244">
        <f ca="1"/>
        <v>191.44</v>
      </c>
      <c r="N149" s="13" vm="3245">
        <f ca="1"/>
        <v>183.85</v>
      </c>
      <c r="O149" s="13" vm="3246">
        <f ca="1"/>
        <v>186.86</v>
      </c>
      <c r="P149" s="13">
        <f ca="1"/>
        <v>-3.5810113519091837E-2</v>
      </c>
      <c r="Q149" s="13">
        <f ca="1"/>
        <v>-3.5499284203255349E-2</v>
      </c>
      <c r="AA149" vm="3134">
        <f ca="1"/>
        <v>45943</v>
      </c>
      <c r="AB149" vm="5054">
        <f ca="1"/>
        <v>356.7</v>
      </c>
      <c r="AC149" vm="3134">
        <f ca="1"/>
        <v>45943</v>
      </c>
      <c r="AD149" vm="5055">
        <f ca="1"/>
        <v>192.77</v>
      </c>
      <c r="AE149" vm="3134">
        <f ca="1"/>
        <v>45943</v>
      </c>
      <c r="AF149" vm="5056">
        <f ca="1"/>
        <v>216.42</v>
      </c>
      <c r="AG149" vm="3134">
        <f ca="1"/>
        <v>45943</v>
      </c>
      <c r="AH149" vm="5057">
        <f ca="1"/>
        <v>37.22</v>
      </c>
      <c r="AI149" vm="3134">
        <f ca="1"/>
        <v>45943</v>
      </c>
      <c r="AJ149" vm="5058">
        <f ca="1"/>
        <v>219.48</v>
      </c>
      <c r="AK149" vm="3134">
        <f ca="1"/>
        <v>45943</v>
      </c>
      <c r="AL149" vm="5059">
        <f ca="1"/>
        <v>175.11</v>
      </c>
      <c r="AM149" vm="3134">
        <f ca="1"/>
        <v>45943</v>
      </c>
      <c r="AN149" vm="5060">
        <f ca="1"/>
        <v>234.67</v>
      </c>
      <c r="AO149" vm="3134">
        <f ca="1"/>
        <v>45943</v>
      </c>
      <c r="AP149" vm="5061">
        <f ca="1"/>
        <v>171.94</v>
      </c>
      <c r="AQ149" vm="3134">
        <f ca="1"/>
        <v>45943</v>
      </c>
      <c r="AR149" vm="5062">
        <f ca="1"/>
        <v>89.39</v>
      </c>
      <c r="AS149" vm="3134">
        <f ca="1"/>
        <v>45943</v>
      </c>
      <c r="AT149" vm="5063">
        <f ca="1"/>
        <v>981.67</v>
      </c>
      <c r="AY149">
        <f ca="1"/>
        <v>9.8789390998983442E-2</v>
      </c>
      <c r="AZ149">
        <f ca="1"/>
        <v>6.1508810572687311E-2</v>
      </c>
      <c r="BA149">
        <f ca="1"/>
        <v>7.0730572359236007E-3</v>
      </c>
      <c r="BB149">
        <f ca="1"/>
        <v>2.3370910090734161E-2</v>
      </c>
      <c r="BC149">
        <f ca="1"/>
        <v>4.5391759942843543E-2</v>
      </c>
      <c r="BD149">
        <f ca="1"/>
        <v>1.986022131624942E-2</v>
      </c>
      <c r="BE149">
        <f ca="1"/>
        <v>4.1496538256701555E-2</v>
      </c>
      <c r="BF149">
        <f ca="1"/>
        <v>0.11065176668173887</v>
      </c>
      <c r="BG149">
        <f ca="1"/>
        <v>4.4153720359771068E-2</v>
      </c>
      <c r="BH149">
        <f ca="1"/>
        <v>8.5389854495599382E-2</v>
      </c>
      <c r="BJ149" vm="3134">
        <f ca="1"/>
        <v>45943</v>
      </c>
      <c r="BK149">
        <f ca="1"/>
        <v>5.0775543912364912E-2</v>
      </c>
    </row>
    <row r="150" spans="2:63" x14ac:dyDescent="0.3">
      <c r="B150" vm="3252">
        <f ca="1"/>
        <v>45978</v>
      </c>
      <c r="C150" vm="3253">
        <f ca="1"/>
        <v>185.965</v>
      </c>
      <c r="D150" vm="3254">
        <f ca="1"/>
        <v>189</v>
      </c>
      <c r="E150" vm="3255">
        <f ca="1"/>
        <v>184.32</v>
      </c>
      <c r="F150" vm="3256">
        <f ca="1"/>
        <v>186.6</v>
      </c>
      <c r="G150">
        <f ca="1"/>
        <v>-1.87726770784035E-2</v>
      </c>
      <c r="H150">
        <f ca="1"/>
        <v>-1.3774103833828131E-2</v>
      </c>
      <c r="J150" vm="3247">
        <f ca="1"/>
        <v>45975</v>
      </c>
      <c r="K150" s="13" vm="3247">
        <f ca="1"/>
        <v>45975</v>
      </c>
      <c r="L150" s="13" vm="3248">
        <f ca="1"/>
        <v>182.86</v>
      </c>
      <c r="M150" s="13" vm="3249">
        <f ca="1"/>
        <v>191.01</v>
      </c>
      <c r="N150" s="13" vm="3250">
        <f ca="1"/>
        <v>180.58</v>
      </c>
      <c r="O150" s="13" vm="3251">
        <f ca="1"/>
        <v>190.17</v>
      </c>
      <c r="P150" s="13">
        <f ca="1"/>
        <v>1.7713796425130972E-2</v>
      </c>
      <c r="Q150" s="13">
        <f ca="1"/>
        <v>4.4397613454401448E-3</v>
      </c>
      <c r="AA150" vm="3139">
        <f ca="1"/>
        <v>45944</v>
      </c>
      <c r="AB150" vm="5064">
        <f ca="1"/>
        <v>344.13</v>
      </c>
      <c r="AC150" vm="3139">
        <f ca="1"/>
        <v>45944</v>
      </c>
      <c r="AD150" vm="5065">
        <f ca="1"/>
        <v>187.06</v>
      </c>
      <c r="AE150" vm="3139">
        <f ca="1"/>
        <v>45944</v>
      </c>
      <c r="AF150" vm="5066">
        <f ca="1"/>
        <v>218.09</v>
      </c>
      <c r="AG150" vm="3139">
        <f ca="1"/>
        <v>45944</v>
      </c>
      <c r="AH150" vm="5067">
        <f ca="1"/>
        <v>35.630000000000003</v>
      </c>
      <c r="AI150" vm="3139">
        <f ca="1"/>
        <v>45944</v>
      </c>
      <c r="AJ150" vm="5068">
        <f ca="1"/>
        <v>218.19</v>
      </c>
      <c r="AK150" vm="3139">
        <f ca="1"/>
        <v>45944</v>
      </c>
      <c r="AL150" vm="5069">
        <f ca="1"/>
        <v>173.94</v>
      </c>
      <c r="AM150" vm="3139">
        <f ca="1"/>
        <v>45944</v>
      </c>
      <c r="AN150" vm="5070">
        <f ca="1"/>
        <v>235.4</v>
      </c>
      <c r="AO150" vm="3139">
        <f ca="1"/>
        <v>45944</v>
      </c>
      <c r="AP150" vm="5071">
        <f ca="1"/>
        <v>168.16</v>
      </c>
      <c r="AQ150" vm="3139">
        <f ca="1"/>
        <v>45944</v>
      </c>
      <c r="AR150" vm="5007">
        <f ca="1"/>
        <v>86.22</v>
      </c>
      <c r="AS150" vm="3139">
        <f ca="1"/>
        <v>45944</v>
      </c>
      <c r="AT150" vm="5072">
        <f ca="1"/>
        <v>968.25</v>
      </c>
      <c r="AY150">
        <f ca="1"/>
        <v>-3.5239697224558435E-2</v>
      </c>
      <c r="AZ150">
        <f ca="1"/>
        <v>-2.9620791616952885E-2</v>
      </c>
      <c r="BA150">
        <f ca="1"/>
        <v>7.7164772202200169E-3</v>
      </c>
      <c r="BB150">
        <f ca="1"/>
        <v>-4.2718968296614625E-2</v>
      </c>
      <c r="BC150">
        <f ca="1"/>
        <v>-5.8775287042099151E-3</v>
      </c>
      <c r="BD150">
        <f ca="1"/>
        <v>-6.6815144766147897E-3</v>
      </c>
      <c r="BE150">
        <f ca="1"/>
        <v>3.1107512677377518E-3</v>
      </c>
      <c r="BF150">
        <f ca="1"/>
        <v>-2.1984413167383979E-2</v>
      </c>
      <c r="BG150">
        <f ca="1"/>
        <v>-3.5462579706902357E-2</v>
      </c>
      <c r="BH150">
        <f ca="1"/>
        <v>-1.3670581763729114E-2</v>
      </c>
      <c r="BJ150" vm="3139">
        <f ca="1"/>
        <v>45944</v>
      </c>
      <c r="BK150">
        <f ca="1"/>
        <v>-1.8863884113180483E-2</v>
      </c>
    </row>
    <row r="151" spans="2:63" x14ac:dyDescent="0.3">
      <c r="B151" vm="3257">
        <f ca="1"/>
        <v>45979</v>
      </c>
      <c r="C151" vm="3258">
        <f ca="1"/>
        <v>183.375</v>
      </c>
      <c r="D151" vm="3141">
        <f ca="1"/>
        <v>184.8</v>
      </c>
      <c r="E151" vm="3259">
        <f ca="1"/>
        <v>179.65</v>
      </c>
      <c r="F151" vm="3260">
        <f ca="1"/>
        <v>181.36</v>
      </c>
      <c r="G151">
        <f ca="1"/>
        <v>-2.8081457663451131E-2</v>
      </c>
      <c r="H151">
        <f ca="1"/>
        <v>-2.2809816461373325E-2</v>
      </c>
      <c r="J151" vm="3252">
        <f ca="1"/>
        <v>45978</v>
      </c>
      <c r="K151" s="13" vm="3252">
        <f ca="1"/>
        <v>45978</v>
      </c>
      <c r="L151" s="13" vm="3253">
        <f ca="1"/>
        <v>185.965</v>
      </c>
      <c r="M151" s="13" vm="3254">
        <f ca="1"/>
        <v>189</v>
      </c>
      <c r="N151" s="13" vm="3255">
        <f ca="1"/>
        <v>184.32</v>
      </c>
      <c r="O151" s="13" vm="3256">
        <f ca="1"/>
        <v>186.6</v>
      </c>
      <c r="P151" s="13">
        <f ca="1"/>
        <v>-1.87726770784035E-2</v>
      </c>
      <c r="Q151" s="13">
        <f ca="1"/>
        <v>-1.3774103833828131E-2</v>
      </c>
      <c r="AA151" vm="3144">
        <f ca="1"/>
        <v>45945</v>
      </c>
      <c r="AB151" vm="5073">
        <f ca="1"/>
        <v>351.33</v>
      </c>
      <c r="AC151" vm="3144">
        <f ca="1"/>
        <v>45945</v>
      </c>
      <c r="AD151" vm="5074">
        <f ca="1"/>
        <v>191.94</v>
      </c>
      <c r="AE151" vm="3144">
        <f ca="1"/>
        <v>45945</v>
      </c>
      <c r="AF151" vm="5075">
        <f ca="1"/>
        <v>238.6</v>
      </c>
      <c r="AG151" vm="3144">
        <f ca="1"/>
        <v>45945</v>
      </c>
      <c r="AH151" vm="5076">
        <f ca="1"/>
        <v>37.15</v>
      </c>
      <c r="AI151" vm="3144">
        <f ca="1"/>
        <v>45945</v>
      </c>
      <c r="AJ151" vm="5077">
        <f ca="1"/>
        <v>227.58</v>
      </c>
      <c r="AK151" vm="3144">
        <f ca="1"/>
        <v>45945</v>
      </c>
      <c r="AL151" vm="5078">
        <f ca="1"/>
        <v>175.27</v>
      </c>
      <c r="AM151" vm="3144">
        <f ca="1"/>
        <v>45945</v>
      </c>
      <c r="AN151" vm="5079">
        <f ca="1"/>
        <v>238.15</v>
      </c>
      <c r="AO151" vm="3144">
        <f ca="1"/>
        <v>45945</v>
      </c>
      <c r="AP151" vm="5080">
        <f ca="1"/>
        <v>170.67</v>
      </c>
      <c r="AQ151" vm="3144">
        <f ca="1"/>
        <v>45945</v>
      </c>
      <c r="AR151" vm="5081">
        <f ca="1"/>
        <v>88.89</v>
      </c>
      <c r="AS151" vm="3144">
        <f ca="1"/>
        <v>45945</v>
      </c>
      <c r="AT151" vm="5082">
        <f ca="1"/>
        <v>1007.93</v>
      </c>
      <c r="AY151">
        <f ca="1"/>
        <v>2.0922325865225317E-2</v>
      </c>
      <c r="AZ151">
        <f ca="1"/>
        <v>2.608788623970916E-2</v>
      </c>
      <c r="BA151">
        <f ca="1"/>
        <v>9.4043743408684446E-2</v>
      </c>
      <c r="BB151">
        <f ca="1"/>
        <v>4.2660679202918772E-2</v>
      </c>
      <c r="BC151">
        <f ca="1"/>
        <v>4.303588615426928E-2</v>
      </c>
      <c r="BD151">
        <f ca="1"/>
        <v>7.6463148212027859E-3</v>
      </c>
      <c r="BE151">
        <f ca="1"/>
        <v>1.1682242990654205E-2</v>
      </c>
      <c r="BF151">
        <f ca="1"/>
        <v>1.4926260704091287E-2</v>
      </c>
      <c r="BG151">
        <f ca="1"/>
        <v>3.0967292971468358E-2</v>
      </c>
      <c r="BH151">
        <f ca="1"/>
        <v>4.0981151562096516E-2</v>
      </c>
      <c r="BJ151" vm="3144">
        <f ca="1"/>
        <v>45945</v>
      </c>
      <c r="BK151">
        <f ca="1"/>
        <v>3.7147807414572034E-2</v>
      </c>
    </row>
    <row r="152" spans="2:63" x14ac:dyDescent="0.3">
      <c r="B152" vm="3261">
        <f ca="1"/>
        <v>45980</v>
      </c>
      <c r="C152" vm="3262">
        <f ca="1"/>
        <v>184.79</v>
      </c>
      <c r="D152" vm="3263">
        <f ca="1"/>
        <v>187.85499999999999</v>
      </c>
      <c r="E152" vm="3264">
        <f ca="1"/>
        <v>182.83009999999999</v>
      </c>
      <c r="F152" vm="3265">
        <f ca="1"/>
        <v>186.52</v>
      </c>
      <c r="G152">
        <f ca="1"/>
        <v>2.8451698279664733E-2</v>
      </c>
      <c r="H152">
        <f ca="1"/>
        <v>1.2372060700646578E-2</v>
      </c>
      <c r="J152" vm="3257">
        <f ca="1"/>
        <v>45979</v>
      </c>
      <c r="K152" s="13" vm="3257">
        <f ca="1"/>
        <v>45979</v>
      </c>
      <c r="L152" s="13" vm="3258">
        <f ca="1"/>
        <v>183.375</v>
      </c>
      <c r="M152" s="13" vm="3141">
        <f ca="1"/>
        <v>184.8</v>
      </c>
      <c r="N152" s="13" vm="3259">
        <f ca="1"/>
        <v>179.65</v>
      </c>
      <c r="O152" s="13" vm="3260">
        <f ca="1"/>
        <v>181.36</v>
      </c>
      <c r="P152" s="13">
        <f ca="1"/>
        <v>-2.8081457663451131E-2</v>
      </c>
      <c r="Q152" s="13">
        <f ca="1"/>
        <v>-2.2809816461373325E-2</v>
      </c>
      <c r="AA152" vm="3148">
        <f ca="1"/>
        <v>45946</v>
      </c>
      <c r="AB152" vm="5083">
        <f ca="1"/>
        <v>354.15</v>
      </c>
      <c r="AC152" vm="3148">
        <f ca="1"/>
        <v>45946</v>
      </c>
      <c r="AD152" vm="5084">
        <f ca="1"/>
        <v>202.53</v>
      </c>
      <c r="AE152" vm="3148">
        <f ca="1"/>
        <v>45946</v>
      </c>
      <c r="AF152" vm="5085">
        <f ca="1"/>
        <v>234.56</v>
      </c>
      <c r="AG152" vm="3148">
        <f ca="1"/>
        <v>45946</v>
      </c>
      <c r="AH152" vm="5086">
        <f ca="1"/>
        <v>36.840000000000003</v>
      </c>
      <c r="AI152" vm="3148">
        <f ca="1"/>
        <v>45946</v>
      </c>
      <c r="AJ152" vm="5087">
        <f ca="1"/>
        <v>227.72</v>
      </c>
      <c r="AK152" vm="3148">
        <f ca="1"/>
        <v>45946</v>
      </c>
      <c r="AL152" vm="5088">
        <f ca="1"/>
        <v>175.48</v>
      </c>
      <c r="AM152" vm="3148">
        <f ca="1"/>
        <v>45946</v>
      </c>
      <c r="AN152" vm="5089">
        <f ca="1"/>
        <v>241.61</v>
      </c>
      <c r="AO152" vm="3148">
        <f ca="1"/>
        <v>45946</v>
      </c>
      <c r="AP152" vm="2836">
        <f ca="1"/>
        <v>171.19</v>
      </c>
      <c r="AQ152" vm="3148">
        <f ca="1"/>
        <v>45946</v>
      </c>
      <c r="AR152" vm="5090">
        <f ca="1"/>
        <v>88.23</v>
      </c>
      <c r="AS152" vm="3148">
        <f ca="1"/>
        <v>45946</v>
      </c>
      <c r="AT152" vm="5091">
        <f ca="1"/>
        <v>1026.83</v>
      </c>
      <c r="AY152">
        <f ca="1"/>
        <v>8.026641618990674E-3</v>
      </c>
      <c r="AZ152">
        <f ca="1"/>
        <v>5.5173491716161316E-2</v>
      </c>
      <c r="BA152">
        <f ca="1"/>
        <v>-1.6932103939647912E-2</v>
      </c>
      <c r="BB152">
        <f ca="1"/>
        <v>-8.3445491251681065E-3</v>
      </c>
      <c r="BC152">
        <f ca="1"/>
        <v>6.1516829246852252E-4</v>
      </c>
      <c r="BD152">
        <f ca="1"/>
        <v>1.1981514235178839E-3</v>
      </c>
      <c r="BE152">
        <f ca="1"/>
        <v>1.4528658408566063E-2</v>
      </c>
      <c r="BF152">
        <f ca="1"/>
        <v>3.0468154918849842E-3</v>
      </c>
      <c r="BG152">
        <f ca="1"/>
        <v>-7.4249071886601037E-3</v>
      </c>
      <c r="BH152">
        <f ca="1"/>
        <v>1.8751302173762044E-2</v>
      </c>
      <c r="BJ152" vm="3148">
        <f ca="1"/>
        <v>45946</v>
      </c>
      <c r="BK152">
        <f ca="1"/>
        <v>8.0926194414581189E-3</v>
      </c>
    </row>
    <row r="153" spans="2:63" x14ac:dyDescent="0.3">
      <c r="B153" vm="3266">
        <f ca="1"/>
        <v>45981</v>
      </c>
      <c r="C153" vm="3267">
        <f ca="1"/>
        <v>195.95</v>
      </c>
      <c r="D153" vm="3268">
        <f ca="1"/>
        <v>196</v>
      </c>
      <c r="E153" vm="3269">
        <f ca="1"/>
        <v>179.85</v>
      </c>
      <c r="F153" vm="3270">
        <f ca="1"/>
        <v>180.64</v>
      </c>
      <c r="G153">
        <f ca="1"/>
        <v>-3.1524769461720052E-2</v>
      </c>
      <c r="H153">
        <f ca="1"/>
        <v>-5.4363591465757137E-2</v>
      </c>
      <c r="J153" vm="3261">
        <f ca="1"/>
        <v>45980</v>
      </c>
      <c r="K153" s="13" vm="3261">
        <f ca="1"/>
        <v>45980</v>
      </c>
      <c r="L153" s="13" vm="3262">
        <f ca="1"/>
        <v>184.79</v>
      </c>
      <c r="M153" s="13" vm="3263">
        <f ca="1"/>
        <v>187.85499999999999</v>
      </c>
      <c r="N153" s="13" vm="3264">
        <f ca="1"/>
        <v>182.83009999999999</v>
      </c>
      <c r="O153" s="13" vm="3265">
        <f ca="1"/>
        <v>186.52</v>
      </c>
      <c r="P153" s="13">
        <f ca="1"/>
        <v>2.8451698279664733E-2</v>
      </c>
      <c r="Q153" s="13">
        <f ca="1"/>
        <v>1.2372060700646578E-2</v>
      </c>
      <c r="AA153" vm="3152">
        <f ca="1"/>
        <v>45947</v>
      </c>
      <c r="AB153" vm="5092">
        <f ca="1"/>
        <v>349.33</v>
      </c>
      <c r="AC153" vm="3152">
        <f ca="1"/>
        <v>45947</v>
      </c>
      <c r="AD153" vm="5093">
        <f ca="1"/>
        <v>202.38</v>
      </c>
      <c r="AE153" vm="3152">
        <f ca="1"/>
        <v>45947</v>
      </c>
      <c r="AF153" vm="5094">
        <f ca="1"/>
        <v>233.08</v>
      </c>
      <c r="AG153" vm="3152">
        <f ca="1"/>
        <v>45947</v>
      </c>
      <c r="AH153" vm="5095">
        <f ca="1"/>
        <v>37.01</v>
      </c>
      <c r="AI153" vm="3152">
        <f ca="1"/>
        <v>45947</v>
      </c>
      <c r="AJ153" vm="5096">
        <f ca="1"/>
        <v>224.99</v>
      </c>
      <c r="AK153" vm="3152">
        <f ca="1"/>
        <v>45947</v>
      </c>
      <c r="AL153" vm="5097">
        <f ca="1"/>
        <v>176.58</v>
      </c>
      <c r="AM153" vm="3152">
        <f ca="1"/>
        <v>45947</v>
      </c>
      <c r="AN153" vm="5098">
        <f ca="1"/>
        <v>242.87</v>
      </c>
      <c r="AO153" vm="3152">
        <f ca="1"/>
        <v>45947</v>
      </c>
      <c r="AP153" vm="5099">
        <f ca="1"/>
        <v>165.61</v>
      </c>
      <c r="AQ153" vm="3152">
        <f ca="1"/>
        <v>45947</v>
      </c>
      <c r="AR153" vm="5100">
        <f ca="1"/>
        <v>87.95</v>
      </c>
      <c r="AS153" vm="3152">
        <f ca="1"/>
        <v>45947</v>
      </c>
      <c r="AT153" vm="5101">
        <f ca="1"/>
        <v>1004.65</v>
      </c>
      <c r="AY153">
        <f ca="1"/>
        <v>-1.3610052237752347E-2</v>
      </c>
      <c r="AZ153">
        <f ca="1"/>
        <v>-7.4063101762704626E-4</v>
      </c>
      <c r="BA153">
        <f ca="1"/>
        <v>-6.3096862210095059E-3</v>
      </c>
      <c r="BB153">
        <f ca="1"/>
        <v>4.6145494028228713E-3</v>
      </c>
      <c r="BC153">
        <f ca="1"/>
        <v>-1.1988406815387273E-2</v>
      </c>
      <c r="BD153">
        <f ca="1"/>
        <v>6.2685206291316553E-3</v>
      </c>
      <c r="BE153">
        <f ca="1"/>
        <v>5.2150159347708735E-3</v>
      </c>
      <c r="BF153">
        <f ca="1"/>
        <v>-3.259536187861431E-2</v>
      </c>
      <c r="BG153">
        <f ca="1"/>
        <v>-3.1735237447580314E-3</v>
      </c>
      <c r="BH153">
        <f ca="1"/>
        <v>-2.1600459667130832E-2</v>
      </c>
      <c r="BJ153" vm="3152">
        <f ca="1"/>
        <v>45947</v>
      </c>
      <c r="BK153">
        <f ca="1"/>
        <v>-5.5676527337307396E-3</v>
      </c>
    </row>
    <row r="154" spans="2:63" x14ac:dyDescent="0.3">
      <c r="B154" vm="3271">
        <f ca="1"/>
        <v>45982</v>
      </c>
      <c r="C154" vm="3272">
        <f ca="1"/>
        <v>181.23500000000001</v>
      </c>
      <c r="D154" vm="3273">
        <f ca="1"/>
        <v>184.56</v>
      </c>
      <c r="E154" vm="3274">
        <f ca="1"/>
        <v>172.93</v>
      </c>
      <c r="F154" vm="3275">
        <f ca="1"/>
        <v>178.88</v>
      </c>
      <c r="G154">
        <f ca="1"/>
        <v>-9.7431355181576123E-3</v>
      </c>
      <c r="H154">
        <f ca="1"/>
        <v>1.0362806464334323E-2</v>
      </c>
      <c r="J154" vm="3266">
        <f ca="1"/>
        <v>45981</v>
      </c>
      <c r="K154" s="13" vm="3266">
        <f ca="1"/>
        <v>45981</v>
      </c>
      <c r="L154" s="13" vm="3267">
        <f ca="1"/>
        <v>195.95</v>
      </c>
      <c r="M154" s="13" vm="3268">
        <f ca="1"/>
        <v>196</v>
      </c>
      <c r="N154" s="13" vm="3269">
        <f ca="1"/>
        <v>179.85</v>
      </c>
      <c r="O154" s="13" vm="3270">
        <f ca="1"/>
        <v>180.64</v>
      </c>
      <c r="P154" s="13">
        <f ca="1"/>
        <v>-3.1524769461720052E-2</v>
      </c>
      <c r="Q154" s="13">
        <f ca="1"/>
        <v>-5.4363591465757137E-2</v>
      </c>
      <c r="AA154" vm="3156">
        <f ca="1"/>
        <v>45950</v>
      </c>
      <c r="AB154" vm="5102">
        <f ca="1"/>
        <v>349.24</v>
      </c>
      <c r="AC154" vm="3156">
        <f ca="1"/>
        <v>45950</v>
      </c>
      <c r="AD154" vm="5103">
        <f ca="1"/>
        <v>206.77</v>
      </c>
      <c r="AE154" vm="3156">
        <f ca="1"/>
        <v>45950</v>
      </c>
      <c r="AF154" vm="5104">
        <f ca="1"/>
        <v>240.56</v>
      </c>
      <c r="AG154" vm="3156">
        <f ca="1"/>
        <v>45950</v>
      </c>
      <c r="AH154" vm="5105">
        <f ca="1"/>
        <v>38.1</v>
      </c>
      <c r="AI154" vm="3156">
        <f ca="1"/>
        <v>45950</v>
      </c>
      <c r="AJ154" vm="5106">
        <f ca="1"/>
        <v>228.13</v>
      </c>
      <c r="AK154" vm="3156">
        <f ca="1"/>
        <v>45950</v>
      </c>
      <c r="AL154" vm="5107">
        <f ca="1"/>
        <v>179.58500000000001</v>
      </c>
      <c r="AM154" vm="3156">
        <f ca="1"/>
        <v>45950</v>
      </c>
      <c r="AN154" vm="5108">
        <f ca="1"/>
        <v>246.22</v>
      </c>
      <c r="AO154" vm="3156">
        <f ca="1"/>
        <v>45950</v>
      </c>
      <c r="AP154" vm="5109">
        <f ca="1"/>
        <v>171.5</v>
      </c>
      <c r="AQ154" vm="3156">
        <f ca="1"/>
        <v>45950</v>
      </c>
      <c r="AR154" vm="5110">
        <f ca="1"/>
        <v>85.84</v>
      </c>
      <c r="AS154" vm="3156">
        <f ca="1"/>
        <v>45950</v>
      </c>
      <c r="AT154" vm="5111">
        <f ca="1"/>
        <v>1031.5899999999999</v>
      </c>
      <c r="AY154">
        <f ca="1"/>
        <v>-2.5763604614540688E-4</v>
      </c>
      <c r="AZ154">
        <f ca="1"/>
        <v>2.1691866785255535E-2</v>
      </c>
      <c r="BA154">
        <f ca="1"/>
        <v>3.2091985584348677E-2</v>
      </c>
      <c r="BB154">
        <f ca="1"/>
        <v>2.9451499594704229E-2</v>
      </c>
      <c r="BC154">
        <f ca="1"/>
        <v>1.3956175830036829E-2</v>
      </c>
      <c r="BD154">
        <f ca="1"/>
        <v>1.701778230830216E-2</v>
      </c>
      <c r="BE154">
        <f ca="1"/>
        <v>1.3793387408901858E-2</v>
      </c>
      <c r="BF154">
        <f ca="1"/>
        <v>3.5565485176015856E-2</v>
      </c>
      <c r="BG154">
        <f ca="1"/>
        <v>-2.3990903922683337E-2</v>
      </c>
      <c r="BH154">
        <f ca="1"/>
        <v>2.6815308814014772E-2</v>
      </c>
      <c r="BJ154" vm="3156">
        <f ca="1"/>
        <v>45950</v>
      </c>
      <c r="BK154">
        <f ca="1"/>
        <v>1.6889209043790626E-2</v>
      </c>
    </row>
    <row r="155" spans="2:63" x14ac:dyDescent="0.3">
      <c r="B155" vm="3276">
        <f ca="1"/>
        <v>45985</v>
      </c>
      <c r="C155" vm="3277">
        <f ca="1"/>
        <v>179.49</v>
      </c>
      <c r="D155" vm="3177">
        <f ca="1"/>
        <v>183.5</v>
      </c>
      <c r="E155" vm="3036">
        <f ca="1"/>
        <v>176.48</v>
      </c>
      <c r="F155" vm="3278">
        <f ca="1"/>
        <v>182.55</v>
      </c>
      <c r="G155">
        <f ca="1"/>
        <v>2.0516547406082379E-2</v>
      </c>
      <c r="H155">
        <f ca="1"/>
        <v>5.8905751435022934E-2</v>
      </c>
      <c r="J155" vm="3271">
        <f ca="1"/>
        <v>45982</v>
      </c>
      <c r="K155" s="13" vm="3271">
        <f ca="1"/>
        <v>45982</v>
      </c>
      <c r="L155" s="13" vm="3272">
        <f ca="1"/>
        <v>181.23500000000001</v>
      </c>
      <c r="M155" s="13" vm="3273">
        <f ca="1"/>
        <v>184.56</v>
      </c>
      <c r="N155" s="13" vm="3274">
        <f ca="1"/>
        <v>172.93</v>
      </c>
      <c r="O155" s="13" vm="3275">
        <f ca="1"/>
        <v>178.88</v>
      </c>
      <c r="P155" s="13">
        <f ca="1"/>
        <v>-9.7431355181576123E-3</v>
      </c>
      <c r="Q155" s="13">
        <f ca="1"/>
        <v>1.0362806464334323E-2</v>
      </c>
      <c r="AA155" vm="3161">
        <f ca="1"/>
        <v>45951</v>
      </c>
      <c r="AB155" vm="5112">
        <f ca="1"/>
        <v>342.66</v>
      </c>
      <c r="AC155" vm="3161">
        <f ca="1"/>
        <v>45951</v>
      </c>
      <c r="AD155" vm="4258">
        <f ca="1"/>
        <v>202.29</v>
      </c>
      <c r="AE155" vm="3161">
        <f ca="1"/>
        <v>45951</v>
      </c>
      <c r="AF155" vm="5113">
        <f ca="1"/>
        <v>238.03</v>
      </c>
      <c r="AG155" vm="3161">
        <f ca="1"/>
        <v>45951</v>
      </c>
      <c r="AH155" vm="5114">
        <f ca="1"/>
        <v>38.119999999999997</v>
      </c>
      <c r="AI155" vm="3161">
        <f ca="1"/>
        <v>45951</v>
      </c>
      <c r="AJ155" vm="5115">
        <f ca="1"/>
        <v>226</v>
      </c>
      <c r="AK155" vm="3161">
        <f ca="1"/>
        <v>45951</v>
      </c>
      <c r="AL155" vm="5116">
        <f ca="1"/>
        <v>180.84</v>
      </c>
      <c r="AM155" vm="3161">
        <f ca="1"/>
        <v>45951</v>
      </c>
      <c r="AN155" vm="5117">
        <f ca="1"/>
        <v>246.37</v>
      </c>
      <c r="AO155" vm="3161">
        <f ca="1"/>
        <v>45951</v>
      </c>
      <c r="AP155" vm="5118">
        <f ca="1"/>
        <v>169.38</v>
      </c>
      <c r="AQ155" vm="3161">
        <f ca="1"/>
        <v>45951</v>
      </c>
      <c r="AR155" vm="5119">
        <f ca="1"/>
        <v>84.26</v>
      </c>
      <c r="AS155" vm="3161">
        <f ca="1"/>
        <v>45951</v>
      </c>
      <c r="AT155" vm="5120">
        <f ca="1"/>
        <v>1028.67</v>
      </c>
      <c r="AY155">
        <f ca="1"/>
        <v>-1.8840911693963989E-2</v>
      </c>
      <c r="AZ155">
        <f ca="1"/>
        <v>-2.1666586061807894E-2</v>
      </c>
      <c r="BA155">
        <f ca="1"/>
        <v>-1.0517126704356505E-2</v>
      </c>
      <c r="BB155">
        <f ca="1"/>
        <v>5.2493438320199532E-4</v>
      </c>
      <c r="BC155">
        <f ca="1"/>
        <v>-9.336781659580044E-3</v>
      </c>
      <c r="BD155">
        <f ca="1"/>
        <v>6.988334214995659E-3</v>
      </c>
      <c r="BE155">
        <f ca="1"/>
        <v>6.0921127447000924E-4</v>
      </c>
      <c r="BF155">
        <f ca="1"/>
        <v>-1.236151603498545E-2</v>
      </c>
      <c r="BG155">
        <f ca="1"/>
        <v>-1.8406337371854594E-2</v>
      </c>
      <c r="BH155">
        <f ca="1"/>
        <v>-2.8305819172344108E-3</v>
      </c>
      <c r="BJ155" vm="3161">
        <f ca="1"/>
        <v>45951</v>
      </c>
      <c r="BK155">
        <f ca="1"/>
        <v>-1.044560802941716E-2</v>
      </c>
    </row>
    <row r="156" spans="2:63" x14ac:dyDescent="0.3">
      <c r="B156" vm="3279">
        <f ca="1"/>
        <v>45986</v>
      </c>
      <c r="C156" vm="3280">
        <f ca="1"/>
        <v>174.91</v>
      </c>
      <c r="D156" vm="3281">
        <f ca="1"/>
        <v>178.16</v>
      </c>
      <c r="E156" vm="3282">
        <f ca="1"/>
        <v>169.55</v>
      </c>
      <c r="F156" vm="3042">
        <f ca="1"/>
        <v>177.82</v>
      </c>
      <c r="G156">
        <f ca="1"/>
        <v>-2.5910709394686485E-2</v>
      </c>
      <c r="H156">
        <f ca="1"/>
        <v>7.2033100109201503E-3</v>
      </c>
      <c r="J156" vm="3276">
        <f ca="1"/>
        <v>45985</v>
      </c>
      <c r="K156" s="13" vm="3276">
        <f ca="1"/>
        <v>45985</v>
      </c>
      <c r="L156" s="13" vm="3277">
        <f ca="1"/>
        <v>179.49</v>
      </c>
      <c r="M156" s="13" vm="3177">
        <f ca="1"/>
        <v>183.5</v>
      </c>
      <c r="N156" s="13" vm="3036">
        <f ca="1"/>
        <v>176.48</v>
      </c>
      <c r="O156" s="13" vm="3278">
        <f ca="1"/>
        <v>182.55</v>
      </c>
      <c r="P156" s="13">
        <f ca="1"/>
        <v>2.0516547406082379E-2</v>
      </c>
      <c r="Q156" s="13">
        <f ca="1"/>
        <v>5.8905751435022934E-2</v>
      </c>
      <c r="AA156" vm="3165">
        <f ca="1"/>
        <v>45952</v>
      </c>
      <c r="AB156" vm="5121">
        <f ca="1"/>
        <v>340.3</v>
      </c>
      <c r="AC156" vm="3165">
        <f ca="1"/>
        <v>45952</v>
      </c>
      <c r="AD156" vm="5122">
        <f ca="1"/>
        <v>198.47</v>
      </c>
      <c r="AE156" vm="3165">
        <f ca="1"/>
        <v>45952</v>
      </c>
      <c r="AF156" vm="5123">
        <f ca="1"/>
        <v>230.23</v>
      </c>
      <c r="AG156" vm="3165">
        <f ca="1"/>
        <v>45952</v>
      </c>
      <c r="AH156" vm="5124">
        <f ca="1"/>
        <v>36.92</v>
      </c>
      <c r="AI156" vm="3165">
        <f ca="1"/>
        <v>45952</v>
      </c>
      <c r="AJ156" vm="5125">
        <f ca="1"/>
        <v>220.56</v>
      </c>
      <c r="AK156" vm="3165">
        <f ca="1"/>
        <v>45952</v>
      </c>
      <c r="AL156" vm="5126">
        <f ca="1"/>
        <v>170.71</v>
      </c>
      <c r="AM156" vm="3165">
        <f ca="1"/>
        <v>45952</v>
      </c>
      <c r="AN156" vm="5127">
        <f ca="1"/>
        <v>240.36</v>
      </c>
      <c r="AO156" vm="3165">
        <f ca="1"/>
        <v>45952</v>
      </c>
      <c r="AP156" vm="5128">
        <f ca="1"/>
        <v>165.71</v>
      </c>
      <c r="AQ156" vm="3165">
        <f ca="1"/>
        <v>45952</v>
      </c>
      <c r="AR156" vm="5129">
        <f ca="1"/>
        <v>81.05</v>
      </c>
      <c r="AS156" vm="3165">
        <f ca="1"/>
        <v>45952</v>
      </c>
      <c r="AT156" vm="5130">
        <f ca="1"/>
        <v>1001.4</v>
      </c>
      <c r="AY156">
        <f ca="1"/>
        <v>-6.8872935271114613E-3</v>
      </c>
      <c r="AZ156">
        <f ca="1"/>
        <v>-1.8883780710860613E-2</v>
      </c>
      <c r="BA156">
        <f ca="1"/>
        <v>-3.2768978700163889E-2</v>
      </c>
      <c r="BB156">
        <f ca="1"/>
        <v>-3.1479538300104824E-2</v>
      </c>
      <c r="BC156">
        <f ca="1"/>
        <v>-2.4070796460176982E-2</v>
      </c>
      <c r="BD156">
        <f ca="1"/>
        <v>-5.6016368060163656E-2</v>
      </c>
      <c r="BE156">
        <f ca="1"/>
        <v>-2.439420383975318E-2</v>
      </c>
      <c r="BF156">
        <f ca="1"/>
        <v>-2.1667257055142209E-2</v>
      </c>
      <c r="BG156">
        <f ca="1"/>
        <v>-3.809636838357474E-2</v>
      </c>
      <c r="BH156">
        <f ca="1"/>
        <v>-2.6509959462218294E-2</v>
      </c>
      <c r="BJ156" vm="3165">
        <f ca="1"/>
        <v>45952</v>
      </c>
      <c r="BK156">
        <f ca="1"/>
        <v>-2.5158363079614134E-2</v>
      </c>
    </row>
    <row r="157" spans="2:63" x14ac:dyDescent="0.3">
      <c r="B157" vm="3283">
        <f ca="1"/>
        <v>45987</v>
      </c>
      <c r="C157" vm="3284">
        <f ca="1"/>
        <v>181.63</v>
      </c>
      <c r="D157" vm="3285">
        <f ca="1"/>
        <v>182.91</v>
      </c>
      <c r="E157" vm="3286">
        <f ca="1"/>
        <v>178.24</v>
      </c>
      <c r="F157" vm="2911">
        <f ca="1"/>
        <v>180.26</v>
      </c>
      <c r="G157">
        <f ca="1"/>
        <v>1.3721741086491946E-2</v>
      </c>
      <c r="H157">
        <f ca="1"/>
        <v>2.9712667244823621E-2</v>
      </c>
      <c r="J157" vm="3279">
        <f ca="1"/>
        <v>45986</v>
      </c>
      <c r="K157" s="13" vm="3279">
        <f ca="1"/>
        <v>45986</v>
      </c>
      <c r="L157" s="13" vm="3280">
        <f ca="1"/>
        <v>174.91</v>
      </c>
      <c r="M157" s="13" vm="3281">
        <f ca="1"/>
        <v>178.16</v>
      </c>
      <c r="N157" s="13" vm="3282">
        <f ca="1"/>
        <v>169.55</v>
      </c>
      <c r="O157" s="13" vm="3042">
        <f ca="1"/>
        <v>177.82</v>
      </c>
      <c r="P157" s="13">
        <f ca="1"/>
        <v>-2.5910709394686485E-2</v>
      </c>
      <c r="Q157" s="13">
        <f ca="1"/>
        <v>7.2033100109201503E-3</v>
      </c>
      <c r="AA157" vm="3169">
        <f ca="1"/>
        <v>45953</v>
      </c>
      <c r="AB157" vm="5131">
        <f ca="1"/>
        <v>344.29</v>
      </c>
      <c r="AC157" vm="3169">
        <f ca="1"/>
        <v>45953</v>
      </c>
      <c r="AD157" vm="5132">
        <f ca="1"/>
        <v>206.71</v>
      </c>
      <c r="AE157" vm="3169">
        <f ca="1"/>
        <v>45953</v>
      </c>
      <c r="AF157" vm="5133">
        <f ca="1"/>
        <v>234.99</v>
      </c>
      <c r="AG157" vm="3169">
        <f ca="1"/>
        <v>45953</v>
      </c>
      <c r="AH157" vm="5134">
        <f ca="1"/>
        <v>38.159999999999997</v>
      </c>
      <c r="AI157" vm="3169">
        <f ca="1"/>
        <v>45953</v>
      </c>
      <c r="AJ157" vm="5135">
        <f ca="1"/>
        <v>228.47</v>
      </c>
      <c r="AK157" vm="3169">
        <f ca="1"/>
        <v>45953</v>
      </c>
      <c r="AL157" vm="5136">
        <f ca="1"/>
        <v>172.19</v>
      </c>
      <c r="AM157" vm="3169">
        <f ca="1"/>
        <v>45953</v>
      </c>
      <c r="AN157" vm="5137">
        <f ca="1"/>
        <v>243.29</v>
      </c>
      <c r="AO157" vm="3169">
        <f ca="1"/>
        <v>45953</v>
      </c>
      <c r="AP157" vm="5138">
        <f ca="1"/>
        <v>166.6</v>
      </c>
      <c r="AQ157" vm="3169">
        <f ca="1"/>
        <v>45953</v>
      </c>
      <c r="AR157" vm="5139">
        <f ca="1"/>
        <v>82.77</v>
      </c>
      <c r="AS157" vm="3169">
        <f ca="1"/>
        <v>45953</v>
      </c>
      <c r="AT157" vm="5140">
        <f ca="1"/>
        <v>1070.8</v>
      </c>
      <c r="AY157">
        <f ca="1"/>
        <v>1.1724948574786979E-2</v>
      </c>
      <c r="AZ157">
        <f ca="1"/>
        <v>4.1517609714314549E-2</v>
      </c>
      <c r="BA157">
        <f ca="1"/>
        <v>2.0674977196716411E-2</v>
      </c>
      <c r="BB157">
        <f ca="1"/>
        <v>3.3586132177681333E-2</v>
      </c>
      <c r="BC157">
        <f ca="1"/>
        <v>3.5863257163583587E-2</v>
      </c>
      <c r="BD157">
        <f ca="1"/>
        <v>8.6696737156580737E-3</v>
      </c>
      <c r="BE157">
        <f ca="1"/>
        <v>1.2190048260941829E-2</v>
      </c>
      <c r="BF157">
        <f ca="1"/>
        <v>5.3708285559108462E-3</v>
      </c>
      <c r="BG157">
        <f ca="1"/>
        <v>2.1221468229487957E-2</v>
      </c>
      <c r="BH157">
        <f ca="1"/>
        <v>6.9302975833832617E-2</v>
      </c>
      <c r="BJ157" vm="3169">
        <f ca="1"/>
        <v>45953</v>
      </c>
      <c r="BK157">
        <f ca="1"/>
        <v>2.4262999497936023E-2</v>
      </c>
    </row>
    <row r="158" spans="2:63" x14ac:dyDescent="0.3">
      <c r="B158" vm="3287">
        <f ca="1"/>
        <v>45989</v>
      </c>
      <c r="C158" vm="3288">
        <f ca="1"/>
        <v>179.01</v>
      </c>
      <c r="D158" vm="3030">
        <f ca="1"/>
        <v>179.29</v>
      </c>
      <c r="E158" vm="3289">
        <f ca="1"/>
        <v>176.5</v>
      </c>
      <c r="F158" vm="2881">
        <f ca="1"/>
        <v>177</v>
      </c>
      <c r="G158">
        <f ca="1"/>
        <v>-1.8084988350160831E-2</v>
      </c>
      <c r="H158">
        <f ca="1"/>
        <v>2.7695928269427423E-2</v>
      </c>
      <c r="J158" vm="3283">
        <f ca="1"/>
        <v>45987</v>
      </c>
      <c r="K158" s="13" vm="3283">
        <f ca="1"/>
        <v>45987</v>
      </c>
      <c r="L158" s="13" vm="3284">
        <f ca="1"/>
        <v>181.63</v>
      </c>
      <c r="M158" s="13" vm="3285">
        <f ca="1"/>
        <v>182.91</v>
      </c>
      <c r="N158" s="13" vm="3286">
        <f ca="1"/>
        <v>178.24</v>
      </c>
      <c r="O158" s="13" vm="2911">
        <f ca="1"/>
        <v>180.26</v>
      </c>
      <c r="P158" s="13">
        <f ca="1"/>
        <v>1.3721741086491946E-2</v>
      </c>
      <c r="Q158" s="13">
        <f ca="1"/>
        <v>2.9712667244823621E-2</v>
      </c>
      <c r="AA158" vm="3174">
        <f ca="1"/>
        <v>45954</v>
      </c>
      <c r="AB158" vm="5141">
        <f ca="1"/>
        <v>354.13</v>
      </c>
      <c r="AC158" vm="3174">
        <f ca="1"/>
        <v>45954</v>
      </c>
      <c r="AD158" vm="5142">
        <f ca="1"/>
        <v>219.02</v>
      </c>
      <c r="AE158" vm="3174">
        <f ca="1"/>
        <v>45954</v>
      </c>
      <c r="AF158" vm="5143">
        <f ca="1"/>
        <v>252.92</v>
      </c>
      <c r="AG158" vm="3174">
        <f ca="1"/>
        <v>45954</v>
      </c>
      <c r="AH158" vm="5144">
        <f ca="1"/>
        <v>38.28</v>
      </c>
      <c r="AI158" vm="3174">
        <f ca="1"/>
        <v>45954</v>
      </c>
      <c r="AJ158" vm="5145">
        <f ca="1"/>
        <v>228.75</v>
      </c>
      <c r="AK158" vm="3174">
        <f ca="1"/>
        <v>45954</v>
      </c>
      <c r="AL158" vm="5146">
        <f ca="1"/>
        <v>169.13</v>
      </c>
      <c r="AM158" vm="3174">
        <f ca="1"/>
        <v>45954</v>
      </c>
      <c r="AN158" vm="5147">
        <f ca="1"/>
        <v>238.01</v>
      </c>
      <c r="AO158" vm="3174">
        <f ca="1"/>
        <v>45954</v>
      </c>
      <c r="AP158" vm="5148">
        <f ca="1"/>
        <v>170.68</v>
      </c>
      <c r="AQ158" vm="3174">
        <f ca="1"/>
        <v>45954</v>
      </c>
      <c r="AR158" vm="5149">
        <f ca="1"/>
        <v>84.13</v>
      </c>
      <c r="AS158" vm="3174">
        <f ca="1"/>
        <v>45954</v>
      </c>
      <c r="AT158" vm="5150">
        <f ca="1"/>
        <v>1074.9100000000001</v>
      </c>
      <c r="AY158">
        <f ca="1"/>
        <v>2.8580557088500897E-2</v>
      </c>
      <c r="AZ158">
        <f ca="1"/>
        <v>5.9552029413187567E-2</v>
      </c>
      <c r="BA158">
        <f ca="1"/>
        <v>7.6301119196561462E-2</v>
      </c>
      <c r="BB158">
        <f ca="1"/>
        <v>3.1446540880504339E-3</v>
      </c>
      <c r="BC158">
        <f ca="1"/>
        <v>1.2255438350768204E-3</v>
      </c>
      <c r="BD158">
        <f ca="1"/>
        <v>-1.7771066844764517E-2</v>
      </c>
      <c r="BE158">
        <f ca="1"/>
        <v>-2.170249496485676E-2</v>
      </c>
      <c r="BF158">
        <f ca="1"/>
        <v>2.4489795918367422E-2</v>
      </c>
      <c r="BG158">
        <f ca="1"/>
        <v>1.6431074060649989E-2</v>
      </c>
      <c r="BH158">
        <f ca="1"/>
        <v>3.8382517743744187E-3</v>
      </c>
      <c r="BJ158" vm="3174">
        <f ca="1"/>
        <v>45954</v>
      </c>
      <c r="BK158">
        <f ca="1"/>
        <v>2.601250376069978E-2</v>
      </c>
    </row>
    <row r="159" spans="2:63" x14ac:dyDescent="0.3">
      <c r="B159" vm="3290">
        <f ca="1"/>
        <v>45992</v>
      </c>
      <c r="C159" vm="3291">
        <f ca="1"/>
        <v>174.76</v>
      </c>
      <c r="D159" vm="3292">
        <f ca="1"/>
        <v>180.3</v>
      </c>
      <c r="E159" vm="3293">
        <f ca="1"/>
        <v>173.68</v>
      </c>
      <c r="F159" vm="3294">
        <f ca="1"/>
        <v>179.92</v>
      </c>
      <c r="G159">
        <f ca="1"/>
        <v>1.6497175141242867E-2</v>
      </c>
      <c r="H159">
        <f ca="1"/>
        <v>-3.5099906029661511E-3</v>
      </c>
      <c r="J159" vm="3287">
        <f ca="1"/>
        <v>45989</v>
      </c>
      <c r="K159" s="13" vm="3287">
        <f ca="1"/>
        <v>45989</v>
      </c>
      <c r="L159" s="13" vm="3288">
        <f ca="1"/>
        <v>179.01</v>
      </c>
      <c r="M159" s="13" vm="3030">
        <f ca="1"/>
        <v>179.29</v>
      </c>
      <c r="N159" s="13" vm="3289">
        <f ca="1"/>
        <v>176.5</v>
      </c>
      <c r="O159" s="13" vm="2881">
        <f ca="1"/>
        <v>177</v>
      </c>
      <c r="P159" s="13">
        <f ca="1"/>
        <v>-1.8084988350160831E-2</v>
      </c>
      <c r="Q159" s="13">
        <f ca="1"/>
        <v>2.7695928269427423E-2</v>
      </c>
      <c r="AA159" vm="3179">
        <f ca="1"/>
        <v>45957</v>
      </c>
      <c r="AB159" vm="5151">
        <f ca="1"/>
        <v>362.05</v>
      </c>
      <c r="AC159" vm="3179">
        <f ca="1"/>
        <v>45957</v>
      </c>
      <c r="AD159" vm="5152">
        <f ca="1"/>
        <v>220.1</v>
      </c>
      <c r="AE159" vm="3179">
        <f ca="1"/>
        <v>45957</v>
      </c>
      <c r="AF159" vm="5153">
        <f ca="1"/>
        <v>259.67</v>
      </c>
      <c r="AG159" vm="3179">
        <f ca="1"/>
        <v>45957</v>
      </c>
      <c r="AH159" vm="5154">
        <f ca="1"/>
        <v>39.54</v>
      </c>
      <c r="AI159" vm="3179">
        <f ca="1"/>
        <v>45957</v>
      </c>
      <c r="AJ159" vm="5155">
        <f ca="1"/>
        <v>231.33</v>
      </c>
      <c r="AK159" vm="3179">
        <f ca="1"/>
        <v>45957</v>
      </c>
      <c r="AL159" vm="3012">
        <f ca="1"/>
        <v>169.41</v>
      </c>
      <c r="AM159" vm="3179">
        <f ca="1"/>
        <v>45957</v>
      </c>
      <c r="AN159" vm="5156">
        <f ca="1"/>
        <v>243.01</v>
      </c>
      <c r="AO159" vm="3179">
        <f ca="1"/>
        <v>45957</v>
      </c>
      <c r="AP159" vm="5157">
        <f ca="1"/>
        <v>178.62</v>
      </c>
      <c r="AQ159" vm="3179">
        <f ca="1"/>
        <v>45957</v>
      </c>
      <c r="AR159" vm="5158">
        <f ca="1"/>
        <v>88.71</v>
      </c>
      <c r="AS159" vm="3179">
        <f ca="1"/>
        <v>45957</v>
      </c>
      <c r="AT159" vm="5159">
        <f ca="1"/>
        <v>1105.05</v>
      </c>
      <c r="AY159">
        <f ca="1"/>
        <v>2.236466834213429E-2</v>
      </c>
      <c r="AZ159">
        <f ca="1"/>
        <v>4.9310565245182358E-3</v>
      </c>
      <c r="BA159">
        <f ca="1"/>
        <v>2.6688280879329545E-2</v>
      </c>
      <c r="BB159">
        <f ca="1"/>
        <v>3.2915360501567348E-2</v>
      </c>
      <c r="BC159">
        <f ca="1"/>
        <v>1.1278688524590219E-2</v>
      </c>
      <c r="BD159">
        <f ca="1"/>
        <v>1.6555312481523156E-3</v>
      </c>
      <c r="BE159">
        <f ca="1"/>
        <v>2.1007520692407883E-2</v>
      </c>
      <c r="BF159">
        <f ca="1"/>
        <v>4.6519803140379644E-2</v>
      </c>
      <c r="BG159">
        <f ca="1"/>
        <v>5.4439557827172219E-2</v>
      </c>
      <c r="BH159">
        <f ca="1"/>
        <v>2.8039556800104073E-2</v>
      </c>
      <c r="BJ159" vm="3179">
        <f ca="1"/>
        <v>45957</v>
      </c>
      <c r="BK159">
        <f ca="1"/>
        <v>2.0830905162872924E-2</v>
      </c>
    </row>
    <row r="160" spans="2:63" x14ac:dyDescent="0.3">
      <c r="B160" vm="3295">
        <f ca="1"/>
        <v>45993</v>
      </c>
      <c r="C160" vm="3296">
        <f ca="1"/>
        <v>181.76</v>
      </c>
      <c r="D160" vm="3297">
        <f ca="1"/>
        <v>185.66</v>
      </c>
      <c r="E160" vm="2908">
        <f ca="1"/>
        <v>180</v>
      </c>
      <c r="F160" vm="3298">
        <f ca="1"/>
        <v>181.46</v>
      </c>
      <c r="G160">
        <f ca="1"/>
        <v>8.5593597154291941E-3</v>
      </c>
      <c r="H160">
        <f ca="1"/>
        <v>1.5823775445066589E-2</v>
      </c>
      <c r="J160" vm="3290">
        <f ca="1"/>
        <v>45992</v>
      </c>
      <c r="K160" s="13" vm="3290">
        <f ca="1"/>
        <v>45992</v>
      </c>
      <c r="L160" s="13" vm="3291">
        <f ca="1"/>
        <v>174.76</v>
      </c>
      <c r="M160" s="13" vm="3292">
        <f ca="1"/>
        <v>180.3</v>
      </c>
      <c r="N160" s="13" vm="3293">
        <f ca="1"/>
        <v>173.68</v>
      </c>
      <c r="O160" s="13" vm="3294">
        <f ca="1"/>
        <v>179.92</v>
      </c>
      <c r="P160" s="13">
        <f ca="1"/>
        <v>1.6497175141242867E-2</v>
      </c>
      <c r="Q160" s="13">
        <f ca="1"/>
        <v>-3.5099906029661511E-3</v>
      </c>
      <c r="AA160" vm="3184">
        <f ca="1"/>
        <v>45958</v>
      </c>
      <c r="AB160" vm="5160">
        <f ca="1"/>
        <v>372.97</v>
      </c>
      <c r="AC160" vm="3184">
        <f ca="1"/>
        <v>45958</v>
      </c>
      <c r="AD160" vm="5161">
        <f ca="1"/>
        <v>221.91</v>
      </c>
      <c r="AE160" vm="3184">
        <f ca="1"/>
        <v>45958</v>
      </c>
      <c r="AF160" vm="5162">
        <f ca="1"/>
        <v>258.01</v>
      </c>
      <c r="AG160" vm="3184">
        <f ca="1"/>
        <v>45958</v>
      </c>
      <c r="AH160" vm="5163">
        <f ca="1"/>
        <v>41.53</v>
      </c>
      <c r="AI160" vm="3184">
        <f ca="1"/>
        <v>45958</v>
      </c>
      <c r="AJ160" vm="5164">
        <f ca="1"/>
        <v>227.64</v>
      </c>
      <c r="AK160" vm="3184">
        <f ca="1"/>
        <v>45958</v>
      </c>
      <c r="AL160" vm="5165">
        <f ca="1"/>
        <v>166.91</v>
      </c>
      <c r="AM160" vm="3184">
        <f ca="1"/>
        <v>45958</v>
      </c>
      <c r="AN160" vm="5166">
        <f ca="1"/>
        <v>239.35</v>
      </c>
      <c r="AO160" vm="3184">
        <f ca="1"/>
        <v>45958</v>
      </c>
      <c r="AP160" vm="5167">
        <f ca="1"/>
        <v>173.09</v>
      </c>
      <c r="AQ160" vm="3184">
        <f ca="1"/>
        <v>45958</v>
      </c>
      <c r="AR160" vm="5168">
        <f ca="1"/>
        <v>88.46</v>
      </c>
      <c r="AS160" vm="3184">
        <f ca="1"/>
        <v>45958</v>
      </c>
      <c r="AT160" vm="5169">
        <f ca="1"/>
        <v>1086.3599999999999</v>
      </c>
      <c r="AY160">
        <f ca="1"/>
        <v>3.0161579892280115E-2</v>
      </c>
      <c r="AZ160">
        <f ca="1"/>
        <v>8.2235347569286788E-3</v>
      </c>
      <c r="BA160">
        <f ca="1"/>
        <v>-6.3927292332576924E-3</v>
      </c>
      <c r="BB160">
        <f ca="1"/>
        <v>5.0328780981284828E-2</v>
      </c>
      <c r="BC160">
        <f ca="1"/>
        <v>-1.5951238490468273E-2</v>
      </c>
      <c r="BD160">
        <f ca="1"/>
        <v>-1.4757098164216989E-2</v>
      </c>
      <c r="BE160">
        <f ca="1"/>
        <v>-1.5061108596354046E-2</v>
      </c>
      <c r="BF160">
        <f ca="1"/>
        <v>-3.0959578994513497E-2</v>
      </c>
      <c r="BG160">
        <f ca="1"/>
        <v>-2.8181715702851992E-3</v>
      </c>
      <c r="BH160">
        <f ca="1"/>
        <v>-1.6913261843355554E-2</v>
      </c>
      <c r="BJ160" vm="3184">
        <f ca="1"/>
        <v>45958</v>
      </c>
      <c r="BK160">
        <f ca="1"/>
        <v>6.2507040792515959E-3</v>
      </c>
    </row>
    <row r="161" spans="2:63" x14ac:dyDescent="0.3">
      <c r="B161" vm="3299">
        <f ca="1"/>
        <v>45994</v>
      </c>
      <c r="C161" vm="3300">
        <f ca="1"/>
        <v>181.08</v>
      </c>
      <c r="D161" vm="3301">
        <f ca="1"/>
        <v>182.45</v>
      </c>
      <c r="E161" vm="3302">
        <f ca="1"/>
        <v>179.11009999999999</v>
      </c>
      <c r="F161" vm="3303">
        <f ca="1"/>
        <v>179.59</v>
      </c>
      <c r="G161">
        <f ca="1"/>
        <v>-1.0305301443844398E-2</v>
      </c>
      <c r="H161">
        <f ca="1"/>
        <v>8.7675911577483664E-3</v>
      </c>
      <c r="J161" vm="3295">
        <f ca="1"/>
        <v>45993</v>
      </c>
      <c r="K161" s="13" vm="3295">
        <f ca="1"/>
        <v>45993</v>
      </c>
      <c r="L161" s="13" vm="3296">
        <f ca="1"/>
        <v>181.76</v>
      </c>
      <c r="M161" s="13" vm="3297">
        <f ca="1"/>
        <v>185.66</v>
      </c>
      <c r="N161" s="13" vm="2908">
        <f ca="1"/>
        <v>180</v>
      </c>
      <c r="O161" s="13" vm="3298">
        <f ca="1"/>
        <v>181.46</v>
      </c>
      <c r="P161" s="13">
        <f ca="1"/>
        <v>8.5593597154291941E-3</v>
      </c>
      <c r="Q161" s="13">
        <f ca="1"/>
        <v>1.5823775445066589E-2</v>
      </c>
      <c r="AA161" vm="3189">
        <f ca="1"/>
        <v>45959</v>
      </c>
      <c r="AB161" vm="5170">
        <f ca="1"/>
        <v>385.98</v>
      </c>
      <c r="AC161" vm="3189">
        <f ca="1"/>
        <v>45959</v>
      </c>
      <c r="AD161" vm="5171">
        <f ca="1"/>
        <v>226.63</v>
      </c>
      <c r="AE161" vm="3189">
        <f ca="1"/>
        <v>45959</v>
      </c>
      <c r="AF161" vm="5172">
        <f ca="1"/>
        <v>264.33</v>
      </c>
      <c r="AG161" vm="3189">
        <f ca="1"/>
        <v>45959</v>
      </c>
      <c r="AH161" vm="5173">
        <f ca="1"/>
        <v>41.34</v>
      </c>
      <c r="AI161" vm="3189">
        <f ca="1"/>
        <v>45959</v>
      </c>
      <c r="AJ161" vm="5174">
        <f ca="1"/>
        <v>235.75</v>
      </c>
      <c r="AK161" vm="3189">
        <f ca="1"/>
        <v>45959</v>
      </c>
      <c r="AL161" vm="5175">
        <f ca="1"/>
        <v>160.26</v>
      </c>
      <c r="AM161" vm="3189">
        <f ca="1"/>
        <v>45959</v>
      </c>
      <c r="AN161" vm="5176">
        <f ca="1"/>
        <v>235.04</v>
      </c>
      <c r="AO161" vm="3189">
        <f ca="1"/>
        <v>45959</v>
      </c>
      <c r="AP161" vm="5177">
        <f ca="1"/>
        <v>170.39</v>
      </c>
      <c r="AQ161" vm="3189">
        <f ca="1"/>
        <v>45959</v>
      </c>
      <c r="AR161" vm="5178">
        <f ca="1"/>
        <v>90.15</v>
      </c>
      <c r="AS161" vm="3189">
        <f ca="1"/>
        <v>45959</v>
      </c>
      <c r="AT161" vm="5179">
        <f ca="1"/>
        <v>1094.08</v>
      </c>
      <c r="AY161">
        <f ca="1"/>
        <v>3.4882162104190657E-2</v>
      </c>
      <c r="AZ161">
        <f ca="1"/>
        <v>2.1269884187283129E-2</v>
      </c>
      <c r="BA161">
        <f ca="1"/>
        <v>2.4495174605635415E-2</v>
      </c>
      <c r="BB161">
        <f ca="1"/>
        <v>-4.575006019744708E-3</v>
      </c>
      <c r="BC161">
        <f ca="1"/>
        <v>3.562642769284842E-2</v>
      </c>
      <c r="BD161">
        <f ca="1"/>
        <v>-3.9841830926846837E-2</v>
      </c>
      <c r="BE161">
        <f ca="1"/>
        <v>-1.800710256945896E-2</v>
      </c>
      <c r="BF161">
        <f ca="1"/>
        <v>-1.5598821422381517E-2</v>
      </c>
      <c r="BG161">
        <f ca="1"/>
        <v>1.9104680081392857E-2</v>
      </c>
      <c r="BH161">
        <f ca="1"/>
        <v>7.1062999374056739E-3</v>
      </c>
      <c r="BJ161" vm="3189">
        <f ca="1"/>
        <v>45959</v>
      </c>
      <c r="BK161">
        <f ca="1"/>
        <v>1.3411233425374166E-2</v>
      </c>
    </row>
    <row r="162" spans="2:63" x14ac:dyDescent="0.3">
      <c r="B162" vm="3304">
        <f ca="1"/>
        <v>45995</v>
      </c>
      <c r="C162" vm="3305">
        <f ca="1"/>
        <v>181.62</v>
      </c>
      <c r="D162" vm="3306">
        <f ca="1"/>
        <v>184.51499999999999</v>
      </c>
      <c r="E162" vm="3307">
        <f ca="1"/>
        <v>179.96</v>
      </c>
      <c r="F162" vm="3308">
        <f ca="1"/>
        <v>183.38</v>
      </c>
      <c r="G162">
        <f ca="1"/>
        <v>2.1103624923436672E-2</v>
      </c>
      <c r="H162">
        <f ca="1"/>
        <v>-1.6261939824540467E-2</v>
      </c>
      <c r="J162" vm="3299">
        <f ca="1"/>
        <v>45994</v>
      </c>
      <c r="K162" s="13" vm="3299">
        <f ca="1"/>
        <v>45994</v>
      </c>
      <c r="L162" s="13" vm="3300">
        <f ca="1"/>
        <v>181.08</v>
      </c>
      <c r="M162" s="13" vm="3301">
        <f ca="1"/>
        <v>182.45</v>
      </c>
      <c r="N162" s="13" vm="3302">
        <f ca="1"/>
        <v>179.11009999999999</v>
      </c>
      <c r="O162" s="13" vm="3303">
        <f ca="1"/>
        <v>179.59</v>
      </c>
      <c r="P162" s="13">
        <f ca="1"/>
        <v>-1.0305301443844398E-2</v>
      </c>
      <c r="Q162" s="13">
        <f ca="1"/>
        <v>8.7675911577483664E-3</v>
      </c>
      <c r="AA162" vm="3194">
        <f ca="1"/>
        <v>45960</v>
      </c>
      <c r="AB162" vm="5180">
        <f ca="1"/>
        <v>376.47</v>
      </c>
      <c r="AC162" vm="3194">
        <f ca="1"/>
        <v>45960</v>
      </c>
      <c r="AD162" vm="5181">
        <f ca="1"/>
        <v>224.01</v>
      </c>
      <c r="AE162" vm="3194">
        <f ca="1"/>
        <v>45960</v>
      </c>
      <c r="AF162" vm="5182">
        <f ca="1"/>
        <v>254.84</v>
      </c>
      <c r="AG162" vm="3194">
        <f ca="1"/>
        <v>45960</v>
      </c>
      <c r="AH162" vm="5183">
        <f ca="1"/>
        <v>40.159999999999997</v>
      </c>
      <c r="AI162" vm="3194">
        <f ca="1"/>
        <v>45960</v>
      </c>
      <c r="AJ162" vm="5184">
        <f ca="1"/>
        <v>232.55</v>
      </c>
      <c r="AK162" vm="3194">
        <f ca="1"/>
        <v>45960</v>
      </c>
      <c r="AL162" vm="5185">
        <f ca="1"/>
        <v>160.51</v>
      </c>
      <c r="AM162" vm="3194">
        <f ca="1"/>
        <v>45960</v>
      </c>
      <c r="AN162" vm="5186">
        <f ca="1"/>
        <v>232.9</v>
      </c>
      <c r="AO162" vm="3194">
        <f ca="1"/>
        <v>45960</v>
      </c>
      <c r="AP162" vm="5187">
        <f ca="1"/>
        <v>165.45</v>
      </c>
      <c r="AQ162" vm="3194">
        <f ca="1"/>
        <v>45960</v>
      </c>
      <c r="AR162" vm="5188">
        <f ca="1"/>
        <v>88.57</v>
      </c>
      <c r="AS162" vm="3194">
        <f ca="1"/>
        <v>45960</v>
      </c>
      <c r="AT162" vm="5189">
        <f ca="1"/>
        <v>1087.56</v>
      </c>
      <c r="AY162">
        <f ca="1"/>
        <v>-2.4638582309964224E-2</v>
      </c>
      <c r="AZ162">
        <f ca="1"/>
        <v>-1.1560693641618517E-2</v>
      </c>
      <c r="BA162">
        <f ca="1"/>
        <v>-3.5902092081867294E-2</v>
      </c>
      <c r="BB162">
        <f ca="1"/>
        <v>-2.8543783260764555E-2</v>
      </c>
      <c r="BC162">
        <f ca="1"/>
        <v>-1.3573700954400801E-2</v>
      </c>
      <c r="BD162">
        <f ca="1"/>
        <v>1.5599650567827282E-3</v>
      </c>
      <c r="BE162">
        <f ca="1"/>
        <v>-9.1048332198774094E-3</v>
      </c>
      <c r="BF162">
        <f ca="1"/>
        <v>-2.8992311755384696E-2</v>
      </c>
      <c r="BG162">
        <f ca="1"/>
        <v>-1.7526344980588048E-2</v>
      </c>
      <c r="BH162">
        <f ca="1"/>
        <v>-5.9593448376718174E-3</v>
      </c>
      <c r="BJ162" vm="3194">
        <f ca="1"/>
        <v>45960</v>
      </c>
      <c r="BK162">
        <f ca="1"/>
        <v>-1.9764100885108174E-2</v>
      </c>
    </row>
    <row r="163" spans="2:63" x14ac:dyDescent="0.3">
      <c r="B163" vm="3309">
        <f ca="1"/>
        <v>45996</v>
      </c>
      <c r="C163" vm="3310">
        <f ca="1"/>
        <v>183.89</v>
      </c>
      <c r="D163" vm="3311">
        <f ca="1"/>
        <v>184.66</v>
      </c>
      <c r="E163" vm="3312">
        <f ca="1"/>
        <v>180.91</v>
      </c>
      <c r="F163" vm="3313">
        <f ca="1"/>
        <v>182.41</v>
      </c>
      <c r="G163">
        <f ca="1"/>
        <v>-5.2895626567782683E-3</v>
      </c>
      <c r="H163">
        <f ca="1"/>
        <v>1.8441904324335325E-2</v>
      </c>
      <c r="J163" vm="3304">
        <f ca="1"/>
        <v>45995</v>
      </c>
      <c r="K163" s="13" vm="3304">
        <f ca="1"/>
        <v>45995</v>
      </c>
      <c r="L163" s="13" vm="3305">
        <f ca="1"/>
        <v>181.62</v>
      </c>
      <c r="M163" s="13" vm="3306">
        <f ca="1"/>
        <v>184.51499999999999</v>
      </c>
      <c r="N163" s="13" vm="3307">
        <f ca="1"/>
        <v>179.96</v>
      </c>
      <c r="O163" s="13" vm="3308">
        <f ca="1"/>
        <v>183.38</v>
      </c>
      <c r="P163" s="13">
        <f ca="1"/>
        <v>2.1103624923436672E-2</v>
      </c>
      <c r="Q163" s="13">
        <f ca="1"/>
        <v>-1.6261939824540467E-2</v>
      </c>
      <c r="AA163" vm="3199">
        <f ca="1"/>
        <v>45961</v>
      </c>
      <c r="AB163" vm="5190">
        <f ca="1"/>
        <v>369.63</v>
      </c>
      <c r="AC163" vm="3199">
        <f ca="1"/>
        <v>45961</v>
      </c>
      <c r="AD163" vm="5191">
        <f ca="1"/>
        <v>223.77</v>
      </c>
      <c r="AE163" vm="3199">
        <f ca="1"/>
        <v>45961</v>
      </c>
      <c r="AF163" vm="5192">
        <f ca="1"/>
        <v>256.12</v>
      </c>
      <c r="AG163" vm="3199">
        <f ca="1"/>
        <v>45961</v>
      </c>
      <c r="AH163" vm="5193">
        <f ca="1"/>
        <v>39.99</v>
      </c>
      <c r="AI163" vm="3199">
        <f ca="1"/>
        <v>45961</v>
      </c>
      <c r="AJ163" vm="5194">
        <f ca="1"/>
        <v>233.1</v>
      </c>
      <c r="AK163" vm="3199">
        <f ca="1"/>
        <v>45961</v>
      </c>
      <c r="AL163" vm="5195">
        <f ca="1"/>
        <v>161.46</v>
      </c>
      <c r="AM163" vm="3199">
        <f ca="1"/>
        <v>45961</v>
      </c>
      <c r="AN163" vm="5196">
        <f ca="1"/>
        <v>234.13</v>
      </c>
      <c r="AO163" vm="3199">
        <f ca="1"/>
        <v>45961</v>
      </c>
      <c r="AP163" vm="5197">
        <f ca="1"/>
        <v>169.82</v>
      </c>
      <c r="AQ163" vm="3199">
        <f ca="1"/>
        <v>45961</v>
      </c>
      <c r="AR163" vm="5198">
        <f ca="1"/>
        <v>93.74</v>
      </c>
      <c r="AS163" vm="3199">
        <f ca="1"/>
        <v>45961</v>
      </c>
      <c r="AT163" vm="5199">
        <f ca="1"/>
        <v>1005</v>
      </c>
      <c r="AY163">
        <f ca="1"/>
        <v>-1.8168778388716316E-2</v>
      </c>
      <c r="AZ163">
        <f ca="1"/>
        <v>-1.0713807419310776E-3</v>
      </c>
      <c r="BA163">
        <f ca="1"/>
        <v>5.0227593784335309E-3</v>
      </c>
      <c r="BB163">
        <f ca="1"/>
        <v>-4.2330677290835315E-3</v>
      </c>
      <c r="BC163">
        <f ca="1"/>
        <v>2.3650827778971531E-3</v>
      </c>
      <c r="BD163">
        <f ca="1"/>
        <v>5.91863435299992E-3</v>
      </c>
      <c r="BE163">
        <f ca="1"/>
        <v>5.2812365822240866E-3</v>
      </c>
      <c r="BF163">
        <f ca="1"/>
        <v>2.6412813538833513E-2</v>
      </c>
      <c r="BG163">
        <f ca="1"/>
        <v>5.837190922434235E-2</v>
      </c>
      <c r="BH163">
        <f ca="1"/>
        <v>-7.5913053072933862E-2</v>
      </c>
      <c r="BJ163" vm="3199">
        <f ca="1"/>
        <v>45961</v>
      </c>
      <c r="BK163">
        <f ca="1"/>
        <v>-4.4762330015584155E-4</v>
      </c>
    </row>
    <row r="164" spans="2:63" x14ac:dyDescent="0.3">
      <c r="B164" vm="3314">
        <f ca="1"/>
        <v>45999</v>
      </c>
      <c r="C164" vm="3160">
        <f ca="1"/>
        <v>182.64</v>
      </c>
      <c r="D164" vm="3315">
        <f ca="1"/>
        <v>188</v>
      </c>
      <c r="E164" vm="3316">
        <f ca="1"/>
        <v>182.4</v>
      </c>
      <c r="F164" vm="3317">
        <f ca="1"/>
        <v>185.55</v>
      </c>
      <c r="G164">
        <f ca="1"/>
        <v>1.7213968532427033E-2</v>
      </c>
      <c r="H164">
        <f ca="1"/>
        <v>7.0065601335299998E-3</v>
      </c>
      <c r="J164" vm="3309">
        <f ca="1"/>
        <v>45996</v>
      </c>
      <c r="K164" s="13" vm="3309">
        <f ca="1"/>
        <v>45996</v>
      </c>
      <c r="L164" s="13" vm="3310">
        <f ca="1"/>
        <v>183.89</v>
      </c>
      <c r="M164" s="13" vm="3311">
        <f ca="1"/>
        <v>184.66</v>
      </c>
      <c r="N164" s="13" vm="3312">
        <f ca="1"/>
        <v>180.91</v>
      </c>
      <c r="O164" s="13" vm="3313">
        <f ca="1"/>
        <v>182.41</v>
      </c>
      <c r="P164" s="13">
        <f ca="1"/>
        <v>-5.2895626567782683E-3</v>
      </c>
      <c r="Q164" s="13">
        <f ca="1"/>
        <v>1.8441904324335325E-2</v>
      </c>
      <c r="AA164" vm="3204">
        <f ca="1"/>
        <v>45964</v>
      </c>
      <c r="AB164" vm="5200">
        <f ca="1"/>
        <v>362.55</v>
      </c>
      <c r="AC164" vm="3204">
        <f ca="1"/>
        <v>45964</v>
      </c>
      <c r="AD164" vm="5201">
        <f ca="1"/>
        <v>234.7</v>
      </c>
      <c r="AE164" vm="3204">
        <f ca="1"/>
        <v>45964</v>
      </c>
      <c r="AF164" vm="5202">
        <f ca="1"/>
        <v>259.64999999999998</v>
      </c>
      <c r="AG164" vm="3204">
        <f ca="1"/>
        <v>45964</v>
      </c>
      <c r="AH164" vm="5203">
        <f ca="1"/>
        <v>39.5</v>
      </c>
      <c r="AI164" vm="3204">
        <f ca="1"/>
        <v>45964</v>
      </c>
      <c r="AJ164" vm="5204">
        <f ca="1"/>
        <v>237.71</v>
      </c>
      <c r="AK164" vm="3204">
        <f ca="1"/>
        <v>45964</v>
      </c>
      <c r="AL164" vm="5195">
        <f ca="1"/>
        <v>161.46</v>
      </c>
      <c r="AM164" vm="3204">
        <f ca="1"/>
        <v>45964</v>
      </c>
      <c r="AN164" vm="5205">
        <f ca="1"/>
        <v>233.61</v>
      </c>
      <c r="AO164" vm="3204">
        <f ca="1"/>
        <v>45964</v>
      </c>
      <c r="AP164" vm="5206">
        <f ca="1"/>
        <v>168.68</v>
      </c>
      <c r="AQ164" vm="3204">
        <f ca="1"/>
        <v>45964</v>
      </c>
      <c r="AR164" vm="5207">
        <f ca="1"/>
        <v>90.37</v>
      </c>
      <c r="AS164" vm="3204">
        <f ca="1"/>
        <v>45964</v>
      </c>
      <c r="AT164" vm="5208">
        <f ca="1"/>
        <v>1003.93</v>
      </c>
      <c r="AY164">
        <f ca="1"/>
        <v>-1.9154289424559653E-2</v>
      </c>
      <c r="AZ164">
        <f ca="1"/>
        <v>4.8844795995888535E-2</v>
      </c>
      <c r="BA164">
        <f ca="1"/>
        <v>1.3782601905356757E-2</v>
      </c>
      <c r="BB164">
        <f ca="1"/>
        <v>-1.2253063265816504E-2</v>
      </c>
      <c r="BC164">
        <f ca="1"/>
        <v>1.9776919776919834E-2</v>
      </c>
      <c r="BD164">
        <f ca="1"/>
        <v>0</v>
      </c>
      <c r="BE164">
        <f ca="1"/>
        <v>-2.2209883398111386E-3</v>
      </c>
      <c r="BF164">
        <f ca="1"/>
        <v>-6.7129902249439787E-3</v>
      </c>
      <c r="BG164">
        <f ca="1"/>
        <v>-3.5950501386814493E-2</v>
      </c>
      <c r="BH164">
        <f ca="1"/>
        <v>-1.0646766169154726E-3</v>
      </c>
      <c r="BJ164" vm="3204">
        <f ca="1"/>
        <v>45964</v>
      </c>
      <c r="BK164">
        <f ca="1"/>
        <v>5.0851728398295841E-3</v>
      </c>
    </row>
    <row r="165" spans="2:63" x14ac:dyDescent="0.3">
      <c r="B165" vm="3318">
        <f ca="1"/>
        <v>46000</v>
      </c>
      <c r="C165" vm="3319">
        <f ca="1"/>
        <v>185.56</v>
      </c>
      <c r="D165" vm="3320">
        <f ca="1"/>
        <v>185.7167</v>
      </c>
      <c r="E165" vm="3321">
        <f ca="1"/>
        <v>183.32</v>
      </c>
      <c r="F165" vm="3322">
        <f ca="1"/>
        <v>184.97</v>
      </c>
      <c r="G165">
        <f ca="1"/>
        <v>-3.1258420910806385E-3</v>
      </c>
      <c r="H165">
        <f ca="1"/>
        <v>3.9722994699317683E-3</v>
      </c>
      <c r="J165" vm="3314">
        <f ca="1"/>
        <v>45999</v>
      </c>
      <c r="K165" s="13" vm="3314">
        <f ca="1"/>
        <v>45999</v>
      </c>
      <c r="L165" s="13" vm="3160">
        <f ca="1"/>
        <v>182.64</v>
      </c>
      <c r="M165" s="13" vm="3315">
        <f ca="1"/>
        <v>188</v>
      </c>
      <c r="N165" s="13" vm="3316">
        <f ca="1"/>
        <v>182.4</v>
      </c>
      <c r="O165" s="13" vm="3317">
        <f ca="1"/>
        <v>185.55</v>
      </c>
      <c r="P165" s="13">
        <f ca="1"/>
        <v>1.7213968532427033E-2</v>
      </c>
      <c r="Q165" s="13">
        <f ca="1"/>
        <v>7.0065601335299998E-3</v>
      </c>
      <c r="AA165" vm="3209">
        <f ca="1"/>
        <v>45965</v>
      </c>
      <c r="AB165" vm="5209">
        <f ca="1"/>
        <v>351.94</v>
      </c>
      <c r="AC165" vm="3209">
        <f ca="1"/>
        <v>45965</v>
      </c>
      <c r="AD165" vm="5210">
        <f ca="1"/>
        <v>218.03</v>
      </c>
      <c r="AE165" vm="3209">
        <f ca="1"/>
        <v>45965</v>
      </c>
      <c r="AF165" vm="5211">
        <f ca="1"/>
        <v>250.05</v>
      </c>
      <c r="AG165" vm="3209">
        <f ca="1"/>
        <v>45965</v>
      </c>
      <c r="AH165" vm="5212">
        <f ca="1"/>
        <v>37.03</v>
      </c>
      <c r="AI165" vm="3209">
        <f ca="1"/>
        <v>45965</v>
      </c>
      <c r="AJ165" vm="5213">
        <f ca="1"/>
        <v>230.19</v>
      </c>
      <c r="AK165" vm="3209">
        <f ca="1"/>
        <v>45965</v>
      </c>
      <c r="AL165" vm="5214">
        <f ca="1"/>
        <v>159.36000000000001</v>
      </c>
      <c r="AM165" vm="3209">
        <f ca="1"/>
        <v>45965</v>
      </c>
      <c r="AN165" vm="5215">
        <f ca="1"/>
        <v>229.38</v>
      </c>
      <c r="AO165" vm="3209">
        <f ca="1"/>
        <v>45965</v>
      </c>
      <c r="AP165" vm="5216">
        <f ca="1"/>
        <v>160.72999999999999</v>
      </c>
      <c r="AQ165" vm="3209">
        <f ca="1"/>
        <v>45965</v>
      </c>
      <c r="AR165" vm="5217">
        <f ca="1"/>
        <v>87.59</v>
      </c>
      <c r="AS165" vm="3209">
        <f ca="1"/>
        <v>45965</v>
      </c>
      <c r="AT165" vm="5218">
        <f ca="1"/>
        <v>957.87</v>
      </c>
      <c r="AY165">
        <f ca="1"/>
        <v>-2.9264928975313787E-2</v>
      </c>
      <c r="AZ165">
        <f ca="1"/>
        <v>-7.1026842778014437E-2</v>
      </c>
      <c r="BA165">
        <f ca="1"/>
        <v>-3.6972848064702357E-2</v>
      </c>
      <c r="BB165">
        <f ca="1"/>
        <v>-6.2531645569620223E-2</v>
      </c>
      <c r="BC165">
        <f ca="1"/>
        <v>-3.1635185730512008E-2</v>
      </c>
      <c r="BD165">
        <f ca="1"/>
        <v>-1.3006317354143405E-2</v>
      </c>
      <c r="BE165">
        <f ca="1"/>
        <v>-1.8107101579555748E-2</v>
      </c>
      <c r="BF165">
        <f ca="1"/>
        <v>-4.7130661607778138E-2</v>
      </c>
      <c r="BG165">
        <f ca="1"/>
        <v>-3.0762421157463773E-2</v>
      </c>
      <c r="BH165">
        <f ca="1"/>
        <v>-4.5879692807267385E-2</v>
      </c>
      <c r="BJ165" vm="3209">
        <f ca="1"/>
        <v>45965</v>
      </c>
      <c r="BK165">
        <f ca="1"/>
        <v>-4.0152300752317911E-2</v>
      </c>
    </row>
    <row r="166" spans="2:63" x14ac:dyDescent="0.3">
      <c r="B166" vm="3323">
        <f ca="1"/>
        <v>46001</v>
      </c>
      <c r="C166" vm="3324">
        <f ca="1"/>
        <v>184.965</v>
      </c>
      <c r="D166" vm="3325">
        <f ca="1"/>
        <v>185.48</v>
      </c>
      <c r="E166" vm="3326">
        <f ca="1"/>
        <v>182.035</v>
      </c>
      <c r="F166" vm="3327">
        <f ca="1"/>
        <v>183.78</v>
      </c>
      <c r="G166">
        <f ca="1"/>
        <v>-6.4334756987619495E-3</v>
      </c>
      <c r="H166">
        <f ca="1"/>
        <v>1.8680569783869724E-2</v>
      </c>
      <c r="J166" vm="3318">
        <f ca="1"/>
        <v>46000</v>
      </c>
      <c r="K166" s="13" vm="3318">
        <f ca="1"/>
        <v>46000</v>
      </c>
      <c r="L166" s="13" vm="3319">
        <f ca="1"/>
        <v>185.56</v>
      </c>
      <c r="M166" s="13" vm="3320">
        <f ca="1"/>
        <v>185.7167</v>
      </c>
      <c r="N166" s="13" vm="3321">
        <f ca="1"/>
        <v>183.32</v>
      </c>
      <c r="O166" s="13" vm="3322">
        <f ca="1"/>
        <v>184.97</v>
      </c>
      <c r="P166" s="13">
        <f ca="1"/>
        <v>-3.1258420910806385E-3</v>
      </c>
      <c r="Q166" s="13">
        <f ca="1"/>
        <v>3.9722994699317683E-3</v>
      </c>
      <c r="AA166" vm="3214">
        <f ca="1"/>
        <v>45966</v>
      </c>
      <c r="AB166" vm="5219">
        <f ca="1"/>
        <v>358.98</v>
      </c>
      <c r="AC166" vm="3214">
        <f ca="1"/>
        <v>45966</v>
      </c>
      <c r="AD166" vm="5220">
        <f ca="1"/>
        <v>237.5</v>
      </c>
      <c r="AE166" vm="3214">
        <f ca="1"/>
        <v>45966</v>
      </c>
      <c r="AF166" vm="5221">
        <f ca="1"/>
        <v>256.33</v>
      </c>
      <c r="AG166" vm="3214">
        <f ca="1"/>
        <v>45966</v>
      </c>
      <c r="AH166" vm="5222">
        <f ca="1"/>
        <v>38.380000000000003</v>
      </c>
      <c r="AI166" vm="3214">
        <f ca="1"/>
        <v>45966</v>
      </c>
      <c r="AJ166" vm="5223">
        <f ca="1"/>
        <v>240.89</v>
      </c>
      <c r="AK166" vm="3214">
        <f ca="1"/>
        <v>45966</v>
      </c>
      <c r="AL166" vm="5224">
        <f ca="1"/>
        <v>163.57</v>
      </c>
      <c r="AM166" vm="3214">
        <f ca="1"/>
        <v>45966</v>
      </c>
      <c r="AN166" vm="5225">
        <f ca="1"/>
        <v>236</v>
      </c>
      <c r="AO166" vm="3214">
        <f ca="1"/>
        <v>45966</v>
      </c>
      <c r="AP166" vm="5226">
        <f ca="1"/>
        <v>160.19</v>
      </c>
      <c r="AQ166" vm="3214">
        <f ca="1"/>
        <v>45966</v>
      </c>
      <c r="AR166" vm="5227">
        <f ca="1"/>
        <v>92.9</v>
      </c>
      <c r="AS166" vm="3214">
        <f ca="1"/>
        <v>45966</v>
      </c>
      <c r="AT166" vm="5228">
        <f ca="1"/>
        <v>1000.15</v>
      </c>
      <c r="AY166">
        <f ca="1"/>
        <v>2.0003409672103258E-2</v>
      </c>
      <c r="AZ166">
        <f ca="1"/>
        <v>8.9299637664541576E-2</v>
      </c>
      <c r="BA166">
        <f ca="1"/>
        <v>2.5114977004598971E-2</v>
      </c>
      <c r="BB166">
        <f ca="1"/>
        <v>3.6456926816095095E-2</v>
      </c>
      <c r="BC166">
        <f ca="1"/>
        <v>4.6483339849689338E-2</v>
      </c>
      <c r="BD166">
        <f ca="1"/>
        <v>2.6418172690762923E-2</v>
      </c>
      <c r="BE166">
        <f ca="1"/>
        <v>2.8860406312668955E-2</v>
      </c>
      <c r="BF166">
        <f ca="1"/>
        <v>-3.3596714987867361E-3</v>
      </c>
      <c r="BG166">
        <f ca="1"/>
        <v>6.0623358830916796E-2</v>
      </c>
      <c r="BH166">
        <f ca="1"/>
        <v>4.4139601407289057E-2</v>
      </c>
      <c r="BJ166" vm="3214">
        <f ca="1"/>
        <v>45966</v>
      </c>
      <c r="BK166">
        <f ca="1"/>
        <v>3.9073998159885097E-2</v>
      </c>
    </row>
    <row r="167" spans="2:63" x14ac:dyDescent="0.3">
      <c r="B167" vm="3328">
        <f ca="1"/>
        <v>46002</v>
      </c>
      <c r="C167" vm="3329">
        <f ca="1"/>
        <v>180.27500000000001</v>
      </c>
      <c r="D167" vm="3330">
        <f ca="1"/>
        <v>181.32</v>
      </c>
      <c r="E167" vm="3331">
        <f ca="1"/>
        <v>176.62</v>
      </c>
      <c r="F167" vm="3332">
        <f ca="1"/>
        <v>180.93</v>
      </c>
      <c r="G167">
        <f ca="1"/>
        <v>-1.5507672216780902E-2</v>
      </c>
      <c r="H167">
        <f ca="1"/>
        <v>-1.4292106237299962E-2</v>
      </c>
      <c r="J167" vm="3323">
        <f ca="1"/>
        <v>46001</v>
      </c>
      <c r="K167" s="13" vm="3323">
        <f ca="1"/>
        <v>46001</v>
      </c>
      <c r="L167" s="13" vm="3324">
        <f ca="1"/>
        <v>184.965</v>
      </c>
      <c r="M167" s="13" vm="3325">
        <f ca="1"/>
        <v>185.48</v>
      </c>
      <c r="N167" s="13" vm="3326">
        <f ca="1"/>
        <v>182.035</v>
      </c>
      <c r="O167" s="13" vm="3327">
        <f ca="1"/>
        <v>183.78</v>
      </c>
      <c r="P167" s="13">
        <f ca="1"/>
        <v>-6.4334756987619495E-3</v>
      </c>
      <c r="Q167" s="13">
        <f ca="1"/>
        <v>1.8680569783869724E-2</v>
      </c>
      <c r="AA167" vm="3219">
        <f ca="1"/>
        <v>45967</v>
      </c>
      <c r="AB167" vm="5229">
        <f ca="1"/>
        <v>355.59</v>
      </c>
      <c r="AC167" vm="3219">
        <f ca="1"/>
        <v>45967</v>
      </c>
      <c r="AD167" vm="5230">
        <f ca="1"/>
        <v>238.33</v>
      </c>
      <c r="AE167" vm="3219">
        <f ca="1"/>
        <v>45967</v>
      </c>
      <c r="AF167" vm="5231">
        <f ca="1"/>
        <v>237.7</v>
      </c>
      <c r="AG167" vm="3219">
        <f ca="1"/>
        <v>45967</v>
      </c>
      <c r="AH167" vm="5232">
        <f ca="1"/>
        <v>37.24</v>
      </c>
      <c r="AI167" vm="3219">
        <f ca="1"/>
        <v>45967</v>
      </c>
      <c r="AJ167" vm="5233">
        <f ca="1"/>
        <v>233.53</v>
      </c>
      <c r="AK167" vm="3219">
        <f ca="1"/>
        <v>45967</v>
      </c>
      <c r="AL167" vm="5234">
        <f ca="1"/>
        <v>161.38</v>
      </c>
      <c r="AM167" vm="3219">
        <f ca="1"/>
        <v>45967</v>
      </c>
      <c r="AN167" vm="5235">
        <f ca="1"/>
        <v>232.88</v>
      </c>
      <c r="AO167" vm="3219">
        <f ca="1"/>
        <v>45967</v>
      </c>
      <c r="AP167" vm="5236">
        <f ca="1"/>
        <v>158.25</v>
      </c>
      <c r="AQ167" vm="3219">
        <f ca="1"/>
        <v>45967</v>
      </c>
      <c r="AR167" vm="5237">
        <f ca="1"/>
        <v>93.33</v>
      </c>
      <c r="AS167" vm="3219">
        <f ca="1"/>
        <v>45967</v>
      </c>
      <c r="AT167" vm="5238">
        <f ca="1"/>
        <v>958.07</v>
      </c>
      <c r="AY167">
        <f ca="1"/>
        <v>-9.4434230319239039E-3</v>
      </c>
      <c r="AZ167">
        <f ca="1"/>
        <v>3.4947368421053156E-3</v>
      </c>
      <c r="BA167">
        <f ca="1"/>
        <v>-7.2679748761362295E-2</v>
      </c>
      <c r="BB167">
        <f ca="1"/>
        <v>-2.9702970297029715E-2</v>
      </c>
      <c r="BC167">
        <f ca="1"/>
        <v>-3.0553364606251757E-2</v>
      </c>
      <c r="BD167">
        <f ca="1"/>
        <v>-1.3388763220639468E-2</v>
      </c>
      <c r="BE167">
        <f ca="1"/>
        <v>-1.3220338983050866E-2</v>
      </c>
      <c r="BF167">
        <f ca="1"/>
        <v>-1.2110618640364553E-2</v>
      </c>
      <c r="BG167">
        <f ca="1"/>
        <v>4.6286329386436235E-3</v>
      </c>
      <c r="BH167">
        <f ca="1"/>
        <v>-4.2073688946657931E-2</v>
      </c>
      <c r="BJ167" vm="3219">
        <f ca="1"/>
        <v>45967</v>
      </c>
      <c r="BK167">
        <f ca="1"/>
        <v>-2.2998556946232252E-2</v>
      </c>
    </row>
    <row r="168" spans="2:63" x14ac:dyDescent="0.3">
      <c r="B168" vm="3333">
        <f ca="1"/>
        <v>46003</v>
      </c>
      <c r="C168" vm="3334">
        <f ca="1"/>
        <v>181.11</v>
      </c>
      <c r="D168" vm="3335">
        <f ca="1"/>
        <v>182.82</v>
      </c>
      <c r="E168" vm="3336">
        <f ca="1"/>
        <v>174.62</v>
      </c>
      <c r="F168" vm="2887">
        <f ca="1"/>
        <v>175.02</v>
      </c>
      <c r="G168">
        <f ca="1"/>
        <v>-3.2664566406897674E-2</v>
      </c>
      <c r="H168">
        <f ca="1"/>
        <v>-5.6777103669707042E-2</v>
      </c>
      <c r="J168" vm="3328">
        <f ca="1"/>
        <v>46002</v>
      </c>
      <c r="K168" s="13" vm="3328">
        <f ca="1"/>
        <v>46002</v>
      </c>
      <c r="L168" s="13" vm="3329">
        <f ca="1"/>
        <v>180.27500000000001</v>
      </c>
      <c r="M168" s="13" vm="3330">
        <f ca="1"/>
        <v>181.32</v>
      </c>
      <c r="N168" s="13" vm="3331">
        <f ca="1"/>
        <v>176.62</v>
      </c>
      <c r="O168" s="13" vm="3332">
        <f ca="1"/>
        <v>180.93</v>
      </c>
      <c r="P168" s="13">
        <f ca="1"/>
        <v>-1.5507672216780902E-2</v>
      </c>
      <c r="Q168" s="13">
        <f ca="1"/>
        <v>-1.4292106237299962E-2</v>
      </c>
      <c r="AA168" vm="3224">
        <f ca="1"/>
        <v>45968</v>
      </c>
      <c r="AB168" vm="5239">
        <f ca="1"/>
        <v>349.43</v>
      </c>
      <c r="AC168" vm="3224">
        <f ca="1"/>
        <v>45968</v>
      </c>
      <c r="AD168" vm="5240">
        <f ca="1"/>
        <v>237.92</v>
      </c>
      <c r="AE168" vm="3224">
        <f ca="1"/>
        <v>45968</v>
      </c>
      <c r="AF168" vm="5241">
        <f ca="1"/>
        <v>233.54</v>
      </c>
      <c r="AG168" vm="3224">
        <f ca="1"/>
        <v>45968</v>
      </c>
      <c r="AH168" vm="5242">
        <f ca="1"/>
        <v>38.130000000000003</v>
      </c>
      <c r="AI168" vm="3224">
        <f ca="1"/>
        <v>45968</v>
      </c>
      <c r="AJ168" vm="5243">
        <f ca="1"/>
        <v>230.07</v>
      </c>
      <c r="AK168" vm="3224">
        <f ca="1"/>
        <v>45968</v>
      </c>
      <c r="AL168" vm="5244">
        <f ca="1"/>
        <v>160.55000000000001</v>
      </c>
      <c r="AM168" vm="3224">
        <f ca="1"/>
        <v>45968</v>
      </c>
      <c r="AN168" vm="5245">
        <f ca="1"/>
        <v>228.48</v>
      </c>
      <c r="AO168" vm="3224">
        <f ca="1"/>
        <v>45968</v>
      </c>
      <c r="AP168" vm="5246">
        <f ca="1"/>
        <v>152.38</v>
      </c>
      <c r="AQ168" vm="3224">
        <f ca="1"/>
        <v>45968</v>
      </c>
      <c r="AR168" vm="5247">
        <f ca="1"/>
        <v>90.92</v>
      </c>
      <c r="AS168" vm="3224">
        <f ca="1"/>
        <v>45968</v>
      </c>
      <c r="AT168" vm="5248">
        <f ca="1"/>
        <v>958.26</v>
      </c>
      <c r="AY168">
        <f ca="1"/>
        <v>-1.7323321803200228E-2</v>
      </c>
      <c r="AZ168">
        <f ca="1"/>
        <v>-1.720303780472559E-3</v>
      </c>
      <c r="BA168">
        <f ca="1"/>
        <v>-1.7501051745898177E-2</v>
      </c>
      <c r="BB168">
        <f ca="1"/>
        <v>2.3899033297529553E-2</v>
      </c>
      <c r="BC168">
        <f ca="1"/>
        <v>-1.4816083586691252E-2</v>
      </c>
      <c r="BD168">
        <f ca="1"/>
        <v>-5.1431404139297568E-3</v>
      </c>
      <c r="BE168">
        <f ca="1"/>
        <v>-1.8893850910340113E-2</v>
      </c>
      <c r="BF168">
        <f ca="1"/>
        <v>-3.7093206951026886E-2</v>
      </c>
      <c r="BG168">
        <f ca="1"/>
        <v>-2.5822350798242757E-2</v>
      </c>
      <c r="BH168">
        <f ca="1"/>
        <v>1.9831536317799418E-4</v>
      </c>
      <c r="BJ168" vm="3224">
        <f ca="1"/>
        <v>45968</v>
      </c>
      <c r="BK168">
        <f ca="1"/>
        <v>-9.6919044982427295E-3</v>
      </c>
    </row>
    <row r="169" spans="2:63" x14ac:dyDescent="0.3">
      <c r="B169" vm="3337">
        <f ca="1"/>
        <v>46006</v>
      </c>
      <c r="C169" vm="3338">
        <f ca="1"/>
        <v>177.93600000000001</v>
      </c>
      <c r="D169" vm="3339">
        <f ca="1"/>
        <v>178.41499999999999</v>
      </c>
      <c r="E169" vm="3340">
        <f ca="1"/>
        <v>175.03</v>
      </c>
      <c r="F169" vm="3341">
        <f ca="1"/>
        <v>176.29</v>
      </c>
      <c r="G169">
        <f ca="1"/>
        <v>7.256313564163991E-3</v>
      </c>
      <c r="H169">
        <f ca="1"/>
        <v>-1.7998090379213596E-2</v>
      </c>
      <c r="J169" vm="3333">
        <f ca="1"/>
        <v>46003</v>
      </c>
      <c r="K169" s="13" vm="3333">
        <f ca="1"/>
        <v>46003</v>
      </c>
      <c r="L169" s="13" vm="3334">
        <f ca="1"/>
        <v>181.11</v>
      </c>
      <c r="M169" s="13" vm="3335">
        <f ca="1"/>
        <v>182.82</v>
      </c>
      <c r="N169" s="13" vm="3336">
        <f ca="1"/>
        <v>174.62</v>
      </c>
      <c r="O169" s="13" vm="2887">
        <f ca="1"/>
        <v>175.02</v>
      </c>
      <c r="P169" s="13">
        <f ca="1"/>
        <v>-3.2664566406897674E-2</v>
      </c>
      <c r="Q169" s="13">
        <f ca="1"/>
        <v>-5.6777103669707042E-2</v>
      </c>
      <c r="AA169" vm="3228">
        <f ca="1"/>
        <v>45971</v>
      </c>
      <c r="AB169" vm="5249">
        <f ca="1"/>
        <v>358.39</v>
      </c>
      <c r="AC169" vm="3228">
        <f ca="1"/>
        <v>45971</v>
      </c>
      <c r="AD169" vm="5250">
        <f ca="1"/>
        <v>253.3</v>
      </c>
      <c r="AE169" vm="3228">
        <f ca="1"/>
        <v>45971</v>
      </c>
      <c r="AF169" vm="5251">
        <f ca="1"/>
        <v>243.98</v>
      </c>
      <c r="AG169" vm="3228">
        <f ca="1"/>
        <v>45971</v>
      </c>
      <c r="AH169" vm="5252">
        <f ca="1"/>
        <v>38.450000000000003</v>
      </c>
      <c r="AI169" vm="3228">
        <f ca="1"/>
        <v>45971</v>
      </c>
      <c r="AJ169" vm="5253">
        <f ca="1"/>
        <v>235.08</v>
      </c>
      <c r="AK169" vm="3228">
        <f ca="1"/>
        <v>45971</v>
      </c>
      <c r="AL169" vm="5254">
        <f ca="1"/>
        <v>160.58000000000001</v>
      </c>
      <c r="AM169" vm="3228">
        <f ca="1"/>
        <v>45971</v>
      </c>
      <c r="AN169" vm="5255">
        <f ca="1"/>
        <v>232</v>
      </c>
      <c r="AO169" vm="3228">
        <f ca="1"/>
        <v>45971</v>
      </c>
      <c r="AP169" vm="5256">
        <f ca="1"/>
        <v>154.84</v>
      </c>
      <c r="AQ169" vm="3228">
        <f ca="1"/>
        <v>45971</v>
      </c>
      <c r="AR169" vm="5257">
        <f ca="1"/>
        <v>93.23</v>
      </c>
      <c r="AS169" vm="3228">
        <f ca="1"/>
        <v>45971</v>
      </c>
      <c r="AT169" vm="5258">
        <f ca="1"/>
        <v>976.31</v>
      </c>
      <c r="AY169">
        <f ca="1"/>
        <v>2.5641759436797012E-2</v>
      </c>
      <c r="AZ169">
        <f ca="1"/>
        <v>6.4643577673167557E-2</v>
      </c>
      <c r="BA169">
        <f ca="1"/>
        <v>4.4703262824355564E-2</v>
      </c>
      <c r="BB169">
        <f ca="1"/>
        <v>8.3923419879360153E-3</v>
      </c>
      <c r="BC169">
        <f ca="1"/>
        <v>2.1775981223106096E-2</v>
      </c>
      <c r="BD169">
        <f ca="1"/>
        <v>1.8685767673622632E-4</v>
      </c>
      <c r="BE169">
        <f ca="1"/>
        <v>1.540616246498604E-2</v>
      </c>
      <c r="BF169">
        <f ca="1"/>
        <v>1.6143850899068172E-2</v>
      </c>
      <c r="BG169">
        <f ca="1"/>
        <v>2.5406951165860121E-2</v>
      </c>
      <c r="BH169">
        <f ca="1"/>
        <v>1.8836223989313918E-2</v>
      </c>
      <c r="BJ169" vm="3228">
        <f ca="1"/>
        <v>45971</v>
      </c>
      <c r="BK169">
        <f ca="1"/>
        <v>2.895121894706798E-2</v>
      </c>
    </row>
    <row r="170" spans="2:63" x14ac:dyDescent="0.3">
      <c r="B170" vm="3342">
        <f ca="1"/>
        <v>46007</v>
      </c>
      <c r="C170" vm="3343">
        <f ca="1"/>
        <v>176.26</v>
      </c>
      <c r="D170" vm="3344">
        <f ca="1"/>
        <v>178.49</v>
      </c>
      <c r="E170" vm="3345">
        <f ca="1"/>
        <v>174.9</v>
      </c>
      <c r="F170" vm="3346">
        <f ca="1"/>
        <v>177.72</v>
      </c>
      <c r="G170">
        <f ca="1"/>
        <v>8.1116342390379886E-3</v>
      </c>
      <c r="H170">
        <f ca="1"/>
        <v>-4.7862155669233953E-3</v>
      </c>
      <c r="J170" vm="3337">
        <f ca="1"/>
        <v>46006</v>
      </c>
      <c r="K170" s="13" vm="3337">
        <f ca="1"/>
        <v>46006</v>
      </c>
      <c r="L170" s="13" vm="3338">
        <f ca="1"/>
        <v>177.93600000000001</v>
      </c>
      <c r="M170" s="13" vm="3339">
        <f ca="1"/>
        <v>178.41499999999999</v>
      </c>
      <c r="N170" s="13" vm="3340">
        <f ca="1"/>
        <v>175.03</v>
      </c>
      <c r="O170" s="13" vm="3341">
        <f ca="1"/>
        <v>176.29</v>
      </c>
      <c r="P170" s="13">
        <f ca="1"/>
        <v>7.256313564163991E-3</v>
      </c>
      <c r="Q170" s="13">
        <f ca="1"/>
        <v>-1.7998090379213596E-2</v>
      </c>
      <c r="AA170" vm="3233">
        <f ca="1"/>
        <v>45972</v>
      </c>
      <c r="AB170" vm="5259">
        <f ca="1"/>
        <v>351.96</v>
      </c>
      <c r="AC170" vm="3233">
        <f ca="1"/>
        <v>45972</v>
      </c>
      <c r="AD170" vm="5260">
        <f ca="1"/>
        <v>241.11</v>
      </c>
      <c r="AE170" vm="3233">
        <f ca="1"/>
        <v>45972</v>
      </c>
      <c r="AF170" vm="5261">
        <f ca="1"/>
        <v>237.52</v>
      </c>
      <c r="AG170" vm="3233">
        <f ca="1"/>
        <v>45972</v>
      </c>
      <c r="AH170" vm="5262">
        <f ca="1"/>
        <v>37.880000000000003</v>
      </c>
      <c r="AI170" vm="3233">
        <f ca="1"/>
        <v>45972</v>
      </c>
      <c r="AJ170" vm="5263">
        <f ca="1"/>
        <v>228.67</v>
      </c>
      <c r="AK170" vm="3233">
        <f ca="1"/>
        <v>45972</v>
      </c>
      <c r="AL170" vm="5264">
        <f ca="1"/>
        <v>159.72999999999999</v>
      </c>
      <c r="AM170" vm="3233">
        <f ca="1"/>
        <v>45972</v>
      </c>
      <c r="AN170" vm="5265">
        <f ca="1"/>
        <v>233.41</v>
      </c>
      <c r="AO170" vm="3233">
        <f ca="1"/>
        <v>45972</v>
      </c>
      <c r="AP170" vm="5266">
        <f ca="1"/>
        <v>149.74</v>
      </c>
      <c r="AQ170" vm="3233">
        <f ca="1"/>
        <v>45972</v>
      </c>
      <c r="AR170" vm="5267">
        <f ca="1"/>
        <v>89.33</v>
      </c>
      <c r="AS170" vm="3233">
        <f ca="1"/>
        <v>45972</v>
      </c>
      <c r="AT170" vm="5268">
        <f ca="1"/>
        <v>954.71</v>
      </c>
      <c r="AY170">
        <f ca="1"/>
        <v>-1.7941348809955654E-2</v>
      </c>
      <c r="AZ170">
        <f ca="1"/>
        <v>-4.8124753257007491E-2</v>
      </c>
      <c r="BA170">
        <f ca="1"/>
        <v>-2.647758012951873E-2</v>
      </c>
      <c r="BB170">
        <f ca="1"/>
        <v>-1.4824447334200266E-2</v>
      </c>
      <c r="BC170">
        <f ca="1"/>
        <v>-2.7267313255062212E-2</v>
      </c>
      <c r="BD170">
        <f ca="1"/>
        <v>-5.2933117449247896E-3</v>
      </c>
      <c r="BE170">
        <f ca="1"/>
        <v>6.0775862068965366E-3</v>
      </c>
      <c r="BF170">
        <f ca="1"/>
        <v>-3.2937225523120603E-2</v>
      </c>
      <c r="BG170">
        <f ca="1"/>
        <v>-4.1832028317065381E-2</v>
      </c>
      <c r="BH170">
        <f ca="1"/>
        <v>-2.2124120412573785E-2</v>
      </c>
      <c r="BJ170" vm="3233">
        <f ca="1"/>
        <v>45972</v>
      </c>
      <c r="BK170">
        <f ca="1"/>
        <v>-2.3476632332792159E-2</v>
      </c>
    </row>
    <row r="171" spans="2:63" x14ac:dyDescent="0.3">
      <c r="B171" vm="3347">
        <f ca="1"/>
        <v>46008</v>
      </c>
      <c r="C171" vm="3348">
        <f ca="1"/>
        <v>176.1</v>
      </c>
      <c r="D171" vm="3349">
        <f ca="1"/>
        <v>176.13</v>
      </c>
      <c r="E171" vm="3350">
        <f ca="1"/>
        <v>170.31</v>
      </c>
      <c r="F171" vm="3351">
        <f ca="1"/>
        <v>170.94</v>
      </c>
      <c r="G171">
        <f ca="1"/>
        <v>-3.8149898717083061E-2</v>
      </c>
      <c r="H171">
        <f ca="1"/>
        <v>-3.8018263555304771E-2</v>
      </c>
      <c r="J171" vm="3342">
        <f ca="1"/>
        <v>46007</v>
      </c>
      <c r="K171" s="13" vm="3342">
        <f ca="1"/>
        <v>46007</v>
      </c>
      <c r="L171" s="13" vm="3343">
        <f ca="1"/>
        <v>176.26</v>
      </c>
      <c r="M171" s="13" vm="3344">
        <f ca="1"/>
        <v>178.49</v>
      </c>
      <c r="N171" s="13" vm="3345">
        <f ca="1"/>
        <v>174.9</v>
      </c>
      <c r="O171" s="13" vm="3346">
        <f ca="1"/>
        <v>177.72</v>
      </c>
      <c r="P171" s="13">
        <f ca="1"/>
        <v>8.1116342390379886E-3</v>
      </c>
      <c r="Q171" s="13">
        <f ca="1"/>
        <v>-4.7862155669233953E-3</v>
      </c>
      <c r="AA171" vm="3238">
        <f ca="1"/>
        <v>45973</v>
      </c>
      <c r="AB171" vm="5269">
        <f ca="1"/>
        <v>355.22</v>
      </c>
      <c r="AC171" vm="3238">
        <f ca="1"/>
        <v>45973</v>
      </c>
      <c r="AD171" vm="5270">
        <f ca="1"/>
        <v>244.9</v>
      </c>
      <c r="AE171" vm="3238">
        <f ca="1"/>
        <v>45973</v>
      </c>
      <c r="AF171" vm="5271">
        <f ca="1"/>
        <v>258.89</v>
      </c>
      <c r="AG171" vm="3238">
        <f ca="1"/>
        <v>45973</v>
      </c>
      <c r="AH171" vm="5272">
        <f ca="1"/>
        <v>37.89</v>
      </c>
      <c r="AI171" vm="3238">
        <f ca="1"/>
        <v>45973</v>
      </c>
      <c r="AJ171" vm="5273">
        <f ca="1"/>
        <v>230.73</v>
      </c>
      <c r="AK171" vm="3238">
        <f ca="1"/>
        <v>45973</v>
      </c>
      <c r="AL171" vm="5274">
        <f ca="1"/>
        <v>163.09</v>
      </c>
      <c r="AM171" vm="3238">
        <f ca="1"/>
        <v>45973</v>
      </c>
      <c r="AN171" vm="5275">
        <f ca="1"/>
        <v>241.44</v>
      </c>
      <c r="AO171" vm="3238">
        <f ca="1"/>
        <v>45973</v>
      </c>
      <c r="AP171" vm="5276">
        <f ca="1"/>
        <v>148.75</v>
      </c>
      <c r="AQ171" vm="3238">
        <f ca="1"/>
        <v>45973</v>
      </c>
      <c r="AR171" vm="5267">
        <f ca="1"/>
        <v>89.33</v>
      </c>
      <c r="AS171" vm="3238">
        <f ca="1"/>
        <v>45973</v>
      </c>
      <c r="AT171" vm="5277">
        <f ca="1"/>
        <v>958.35</v>
      </c>
      <c r="AY171">
        <f ca="1"/>
        <v>9.2624161836573696E-3</v>
      </c>
      <c r="AZ171">
        <f ca="1"/>
        <v>1.571896644684995E-2</v>
      </c>
      <c r="BA171">
        <f ca="1"/>
        <v>8.9971370831929839E-2</v>
      </c>
      <c r="BB171">
        <f ca="1"/>
        <v>2.639915522702748E-4</v>
      </c>
      <c r="BC171">
        <f ca="1"/>
        <v>9.0086150347662673E-3</v>
      </c>
      <c r="BD171">
        <f ca="1"/>
        <v>2.1035497401865735E-2</v>
      </c>
      <c r="BE171">
        <f ca="1"/>
        <v>3.4402981877383151E-2</v>
      </c>
      <c r="BF171">
        <f ca="1"/>
        <v>-6.6114598637639181E-3</v>
      </c>
      <c r="BG171">
        <f ca="1"/>
        <v>0</v>
      </c>
      <c r="BH171">
        <f ca="1"/>
        <v>3.8126761005959782E-3</v>
      </c>
      <c r="BJ171" vm="3238">
        <f ca="1"/>
        <v>45973</v>
      </c>
      <c r="BK171">
        <f ca="1"/>
        <v>2.364953280547245E-2</v>
      </c>
    </row>
    <row r="172" spans="2:63" x14ac:dyDescent="0.3">
      <c r="B172" vm="3352">
        <f ca="1"/>
        <v>46009</v>
      </c>
      <c r="C172" vm="3353">
        <f ca="1"/>
        <v>174.53</v>
      </c>
      <c r="D172" vm="3354">
        <f ca="1"/>
        <v>176.15</v>
      </c>
      <c r="E172" vm="3355">
        <f ca="1"/>
        <v>171.82</v>
      </c>
      <c r="F172" vm="3356">
        <f ca="1"/>
        <v>174.14</v>
      </c>
      <c r="G172">
        <f ca="1"/>
        <v>1.8720018720018654E-2</v>
      </c>
      <c r="H172">
        <f ca="1"/>
        <v>2.7125602352651254E-2</v>
      </c>
      <c r="J172" vm="3347">
        <f ca="1"/>
        <v>46008</v>
      </c>
      <c r="K172" s="13" vm="3347">
        <f ca="1"/>
        <v>46008</v>
      </c>
      <c r="L172" s="13" vm="3348">
        <f ca="1"/>
        <v>176.1</v>
      </c>
      <c r="M172" s="13" vm="3349">
        <f ca="1"/>
        <v>176.13</v>
      </c>
      <c r="N172" s="13" vm="3350">
        <f ca="1"/>
        <v>170.31</v>
      </c>
      <c r="O172" s="13" vm="3351">
        <f ca="1"/>
        <v>170.94</v>
      </c>
      <c r="P172" s="13">
        <f ca="1"/>
        <v>-3.8149898717083061E-2</v>
      </c>
      <c r="Q172" s="13">
        <f ca="1"/>
        <v>-3.8018263555304771E-2</v>
      </c>
      <c r="AA172" vm="3243">
        <f ca="1"/>
        <v>45974</v>
      </c>
      <c r="AB172" vm="5278">
        <f ca="1"/>
        <v>339.98</v>
      </c>
      <c r="AC172" vm="3243">
        <f ca="1"/>
        <v>45974</v>
      </c>
      <c r="AD172" vm="5279">
        <f ca="1"/>
        <v>236.95</v>
      </c>
      <c r="AE172" vm="3243">
        <f ca="1"/>
        <v>45974</v>
      </c>
      <c r="AF172" vm="5280">
        <f ca="1"/>
        <v>247.96</v>
      </c>
      <c r="AG172" vm="3243">
        <f ca="1"/>
        <v>45974</v>
      </c>
      <c r="AH172" vm="5281">
        <f ca="1"/>
        <v>35.909999999999997</v>
      </c>
      <c r="AI172" vm="3243">
        <f ca="1"/>
        <v>45974</v>
      </c>
      <c r="AJ172" vm="5282">
        <f ca="1"/>
        <v>223.23</v>
      </c>
      <c r="AK172" vm="3243">
        <f ca="1"/>
        <v>45974</v>
      </c>
      <c r="AL172" vm="4131">
        <f ca="1"/>
        <v>162.22999999999999</v>
      </c>
      <c r="AM172" vm="3243">
        <f ca="1"/>
        <v>45974</v>
      </c>
      <c r="AN172" vm="5283">
        <f ca="1"/>
        <v>237.53</v>
      </c>
      <c r="AO172" vm="3243">
        <f ca="1"/>
        <v>45974</v>
      </c>
      <c r="AP172" vm="5284">
        <f ca="1"/>
        <v>140.31</v>
      </c>
      <c r="AQ172" vm="3243">
        <f ca="1"/>
        <v>45974</v>
      </c>
      <c r="AR172" vm="5285">
        <f ca="1"/>
        <v>87.52</v>
      </c>
      <c r="AS172" vm="3243">
        <f ca="1"/>
        <v>45974</v>
      </c>
      <c r="AT172" vm="5286">
        <f ca="1"/>
        <v>924.29</v>
      </c>
      <c r="AY172">
        <f ca="1"/>
        <v>-4.2902989696526117E-2</v>
      </c>
      <c r="AZ172">
        <f ca="1"/>
        <v>-3.2462229481421058E-2</v>
      </c>
      <c r="BA172">
        <f ca="1"/>
        <v>-4.2218702924021703E-2</v>
      </c>
      <c r="BB172">
        <f ca="1"/>
        <v>-5.2256532066508418E-2</v>
      </c>
      <c r="BC172">
        <f ca="1"/>
        <v>-3.2505525939409703E-2</v>
      </c>
      <c r="BD172">
        <f ca="1"/>
        <v>-5.2731620577596032E-3</v>
      </c>
      <c r="BE172">
        <f ca="1"/>
        <v>-1.6194499668654723E-2</v>
      </c>
      <c r="BF172">
        <f ca="1"/>
        <v>-5.6739495798319314E-2</v>
      </c>
      <c r="BG172">
        <f ca="1"/>
        <v>-2.0261950072763935E-2</v>
      </c>
      <c r="BH172">
        <f ca="1"/>
        <v>-3.5540251473887473E-2</v>
      </c>
      <c r="BJ172" vm="3243">
        <f ca="1"/>
        <v>45974</v>
      </c>
      <c r="BK172">
        <f ca="1"/>
        <v>-3.5499284203255349E-2</v>
      </c>
    </row>
    <row r="173" spans="2:63" x14ac:dyDescent="0.3">
      <c r="B173" vm="3357">
        <f ca="1"/>
        <v>46010</v>
      </c>
      <c r="C173" vm="3358">
        <f ca="1"/>
        <v>176.66499999999999</v>
      </c>
      <c r="D173" vm="3359">
        <f ca="1"/>
        <v>181.45</v>
      </c>
      <c r="E173" vm="3360">
        <f ca="1"/>
        <v>176.34</v>
      </c>
      <c r="F173" vm="3361">
        <f ca="1"/>
        <v>180.99</v>
      </c>
      <c r="G173">
        <f ca="1"/>
        <v>3.9336166302974755E-2</v>
      </c>
      <c r="H173">
        <f ca="1"/>
        <v>3.0015817994342598E-2</v>
      </c>
      <c r="J173" vm="3352">
        <f ca="1"/>
        <v>46009</v>
      </c>
      <c r="K173" s="13" vm="3352">
        <f ca="1"/>
        <v>46009</v>
      </c>
      <c r="L173" s="13" vm="3353">
        <f ca="1"/>
        <v>174.53</v>
      </c>
      <c r="M173" s="13" vm="3354">
        <f ca="1"/>
        <v>176.15</v>
      </c>
      <c r="N173" s="13" vm="3355">
        <f ca="1"/>
        <v>171.82</v>
      </c>
      <c r="O173" s="13" vm="3356">
        <f ca="1"/>
        <v>174.14</v>
      </c>
      <c r="P173" s="13">
        <f ca="1"/>
        <v>1.8720018720018654E-2</v>
      </c>
      <c r="Q173" s="13">
        <f ca="1"/>
        <v>2.7125602352651254E-2</v>
      </c>
      <c r="AA173" vm="3247">
        <f ca="1"/>
        <v>45975</v>
      </c>
      <c r="AB173" vm="5287">
        <f ca="1"/>
        <v>342.46</v>
      </c>
      <c r="AC173" vm="3247">
        <f ca="1"/>
        <v>45975</v>
      </c>
      <c r="AD173" vm="5288">
        <f ca="1"/>
        <v>246.83</v>
      </c>
      <c r="AE173" vm="3247">
        <f ca="1"/>
        <v>45975</v>
      </c>
      <c r="AF173" vm="5289">
        <f ca="1"/>
        <v>246.81</v>
      </c>
      <c r="AG173" vm="3247">
        <f ca="1"/>
        <v>45975</v>
      </c>
      <c r="AH173" vm="5290">
        <f ca="1"/>
        <v>35.520000000000003</v>
      </c>
      <c r="AI173" vm="3247">
        <f ca="1"/>
        <v>45975</v>
      </c>
      <c r="AJ173" vm="5291">
        <f ca="1"/>
        <v>226.01</v>
      </c>
      <c r="AK173" vm="3247">
        <f ca="1"/>
        <v>45975</v>
      </c>
      <c r="AL173" vm="2811">
        <f ca="1"/>
        <v>159.33000000000001</v>
      </c>
      <c r="AM173" vm="3247">
        <f ca="1"/>
        <v>45975</v>
      </c>
      <c r="AN173" vm="5292">
        <f ca="1"/>
        <v>234.89</v>
      </c>
      <c r="AO173" vm="3247">
        <f ca="1"/>
        <v>45975</v>
      </c>
      <c r="AP173" vm="5293">
        <f ca="1"/>
        <v>139.77000000000001</v>
      </c>
      <c r="AQ173" vm="3247">
        <f ca="1"/>
        <v>45975</v>
      </c>
      <c r="AR173" vm="5294">
        <f ca="1"/>
        <v>86.45</v>
      </c>
      <c r="AS173" vm="3247">
        <f ca="1"/>
        <v>45975</v>
      </c>
      <c r="AT173" vm="5295">
        <f ca="1"/>
        <v>920.19</v>
      </c>
      <c r="AY173">
        <f ca="1"/>
        <v>7.2945467380432999E-3</v>
      </c>
      <c r="AZ173">
        <f ca="1"/>
        <v>4.1696560455792467E-2</v>
      </c>
      <c r="BA173">
        <f ca="1"/>
        <v>-4.6378448136796483E-3</v>
      </c>
      <c r="BB173">
        <f ca="1"/>
        <v>-1.086048454469489E-2</v>
      </c>
      <c r="BC173">
        <f ca="1"/>
        <v>1.2453523271961659E-2</v>
      </c>
      <c r="BD173">
        <f ca="1"/>
        <v>-1.7875855267213078E-2</v>
      </c>
      <c r="BE173">
        <f ca="1"/>
        <v>-1.1114385551298846E-2</v>
      </c>
      <c r="BF173">
        <f ca="1"/>
        <v>-3.8486209108402254E-3</v>
      </c>
      <c r="BG173">
        <f ca="1"/>
        <v>-1.2225776965265004E-2</v>
      </c>
      <c r="BH173">
        <f ca="1"/>
        <v>-4.4358372372306411E-3</v>
      </c>
      <c r="BJ173" vm="3247">
        <f ca="1"/>
        <v>45975</v>
      </c>
      <c r="BK173">
        <f ca="1"/>
        <v>4.4397613454401448E-3</v>
      </c>
    </row>
    <row r="174" spans="2:63" x14ac:dyDescent="0.3">
      <c r="B174" vm="3362">
        <f ca="1"/>
        <v>46013</v>
      </c>
      <c r="C174" vm="3363">
        <f ca="1"/>
        <v>183.92</v>
      </c>
      <c r="D174" vm="3364">
        <f ca="1"/>
        <v>184.16</v>
      </c>
      <c r="E174" vm="3365">
        <f ca="1"/>
        <v>182.35</v>
      </c>
      <c r="F174" vm="3366">
        <f ca="1"/>
        <v>183.69</v>
      </c>
      <c r="G174">
        <f ca="1"/>
        <v>1.4917951268025795E-2</v>
      </c>
      <c r="H174">
        <f ca="1"/>
        <v>9.559317842441635E-3</v>
      </c>
      <c r="J174" vm="3357">
        <f ca="1"/>
        <v>46010</v>
      </c>
      <c r="K174" s="13" vm="3357">
        <f ca="1"/>
        <v>46010</v>
      </c>
      <c r="L174" s="13" vm="3358">
        <f ca="1"/>
        <v>176.66499999999999</v>
      </c>
      <c r="M174" s="13" vm="3359">
        <f ca="1"/>
        <v>181.45</v>
      </c>
      <c r="N174" s="13" vm="3360">
        <f ca="1"/>
        <v>176.34</v>
      </c>
      <c r="O174" s="13" vm="3361">
        <f ca="1"/>
        <v>180.99</v>
      </c>
      <c r="P174" s="13">
        <f ca="1"/>
        <v>3.9336166302974755E-2</v>
      </c>
      <c r="Q174" s="13">
        <f ca="1"/>
        <v>3.0015817994342598E-2</v>
      </c>
      <c r="AA174" vm="3252">
        <f ca="1"/>
        <v>45978</v>
      </c>
      <c r="AB174" vm="5296">
        <f ca="1"/>
        <v>342.65</v>
      </c>
      <c r="AC174" vm="3252">
        <f ca="1"/>
        <v>45978</v>
      </c>
      <c r="AD174" vm="5297">
        <f ca="1"/>
        <v>241.95</v>
      </c>
      <c r="AE174" vm="3252">
        <f ca="1"/>
        <v>45978</v>
      </c>
      <c r="AF174" vm="5298">
        <f ca="1"/>
        <v>240.52</v>
      </c>
      <c r="AG174" vm="3252">
        <f ca="1"/>
        <v>45978</v>
      </c>
      <c r="AH174" vm="5299">
        <f ca="1"/>
        <v>34.71</v>
      </c>
      <c r="AI174" vm="3252">
        <f ca="1"/>
        <v>45978</v>
      </c>
      <c r="AJ174" vm="5300">
        <f ca="1"/>
        <v>228.71</v>
      </c>
      <c r="AK174" vm="3252">
        <f ca="1"/>
        <v>45978</v>
      </c>
      <c r="AL174" vm="5301">
        <f ca="1"/>
        <v>154.99</v>
      </c>
      <c r="AM174" vm="3252">
        <f ca="1"/>
        <v>45978</v>
      </c>
      <c r="AN174" vm="5302">
        <f ca="1"/>
        <v>229.94</v>
      </c>
      <c r="AO174" vm="3252">
        <f ca="1"/>
        <v>45978</v>
      </c>
      <c r="AP174" vm="4755">
        <f ca="1"/>
        <v>140.26</v>
      </c>
      <c r="AQ174" vm="3252">
        <f ca="1"/>
        <v>45978</v>
      </c>
      <c r="AR174" vm="5303">
        <f ca="1"/>
        <v>83.45</v>
      </c>
      <c r="AS174" vm="3252">
        <f ca="1"/>
        <v>45978</v>
      </c>
      <c r="AT174" vm="5304">
        <f ca="1"/>
        <v>897.01</v>
      </c>
      <c r="AY174">
        <f ca="1"/>
        <v>5.5480932079658273E-4</v>
      </c>
      <c r="AZ174">
        <f ca="1"/>
        <v>-1.9770692379370514E-2</v>
      </c>
      <c r="BA174">
        <f ca="1"/>
        <v>-2.5485191037640256E-2</v>
      </c>
      <c r="BB174">
        <f ca="1"/>
        <v>-2.2804054054054116E-2</v>
      </c>
      <c r="BC174">
        <f ca="1"/>
        <v>1.1946374054245463E-2</v>
      </c>
      <c r="BD174">
        <f ca="1"/>
        <v>-2.7239063578735977E-2</v>
      </c>
      <c r="BE174">
        <f ca="1"/>
        <v>-2.1073694069564431E-2</v>
      </c>
      <c r="BF174">
        <f ca="1"/>
        <v>3.5057594619731032E-3</v>
      </c>
      <c r="BG174">
        <f ca="1"/>
        <v>-3.4702139965297855E-2</v>
      </c>
      <c r="BH174">
        <f ca="1"/>
        <v>-2.5190449798411264E-2</v>
      </c>
      <c r="BJ174" vm="3252">
        <f ca="1"/>
        <v>45978</v>
      </c>
      <c r="BK174">
        <f ca="1"/>
        <v>-1.3774103833828131E-2</v>
      </c>
    </row>
    <row r="175" spans="2:63" x14ac:dyDescent="0.3">
      <c r="B175" vm="3367">
        <f ca="1"/>
        <v>46014</v>
      </c>
      <c r="C175" vm="3368">
        <f ca="1"/>
        <v>182.97</v>
      </c>
      <c r="D175" vm="3369">
        <f ca="1"/>
        <v>189.33</v>
      </c>
      <c r="E175" vm="2895">
        <f ca="1"/>
        <v>182.9</v>
      </c>
      <c r="F175" vm="3370">
        <f ca="1"/>
        <v>189.21</v>
      </c>
      <c r="G175">
        <f ca="1"/>
        <v>3.0050628776743481E-2</v>
      </c>
      <c r="H175">
        <f ca="1"/>
        <v>5.1452775214453489E-3</v>
      </c>
      <c r="J175" vm="3362">
        <f ca="1"/>
        <v>46013</v>
      </c>
      <c r="K175" s="13" vm="3362">
        <f ca="1"/>
        <v>46013</v>
      </c>
      <c r="L175" s="13" vm="3363">
        <f ca="1"/>
        <v>183.92</v>
      </c>
      <c r="M175" s="13" vm="3364">
        <f ca="1"/>
        <v>184.16</v>
      </c>
      <c r="N175" s="13" vm="3365">
        <f ca="1"/>
        <v>182.35</v>
      </c>
      <c r="O175" s="13" vm="3366">
        <f ca="1"/>
        <v>183.69</v>
      </c>
      <c r="P175" s="13">
        <f ca="1"/>
        <v>1.4917951268025795E-2</v>
      </c>
      <c r="Q175" s="13">
        <f ca="1"/>
        <v>9.559317842441635E-3</v>
      </c>
      <c r="AA175" vm="3257">
        <f ca="1"/>
        <v>45979</v>
      </c>
      <c r="AB175" vm="5305">
        <f ca="1"/>
        <v>340.5</v>
      </c>
      <c r="AC175" vm="3257">
        <f ca="1"/>
        <v>45979</v>
      </c>
      <c r="AD175" vm="5306">
        <f ca="1"/>
        <v>228.5</v>
      </c>
      <c r="AE175" vm="3257">
        <f ca="1"/>
        <v>45979</v>
      </c>
      <c r="AF175" vm="5307">
        <f ca="1"/>
        <v>230.29</v>
      </c>
      <c r="AG175" vm="3257">
        <f ca="1"/>
        <v>45979</v>
      </c>
      <c r="AH175" vm="5308">
        <f ca="1"/>
        <v>34.33</v>
      </c>
      <c r="AI175" vm="3257">
        <f ca="1"/>
        <v>45979</v>
      </c>
      <c r="AJ175" vm="5309">
        <f ca="1"/>
        <v>225.12</v>
      </c>
      <c r="AK175" vm="3257">
        <f ca="1"/>
        <v>45979</v>
      </c>
      <c r="AL175" vm="5310">
        <f ca="1"/>
        <v>157.32</v>
      </c>
      <c r="AM175" vm="3257">
        <f ca="1"/>
        <v>45979</v>
      </c>
      <c r="AN175" vm="5311">
        <f ca="1"/>
        <v>230.13</v>
      </c>
      <c r="AO175" vm="3257">
        <f ca="1"/>
        <v>45979</v>
      </c>
      <c r="AP175" vm="5312">
        <f ca="1"/>
        <v>136.04</v>
      </c>
      <c r="AQ175" vm="3257">
        <f ca="1"/>
        <v>45979</v>
      </c>
      <c r="AR175" vm="5313">
        <f ca="1"/>
        <v>78.680000000000007</v>
      </c>
      <c r="AS175" vm="3257">
        <f ca="1"/>
        <v>45979</v>
      </c>
      <c r="AT175" vm="5314">
        <f ca="1"/>
        <v>856.96</v>
      </c>
      <c r="AY175">
        <f ca="1"/>
        <v>-6.274624252152276E-3</v>
      </c>
      <c r="AZ175">
        <f ca="1"/>
        <v>-5.5589997933457279E-2</v>
      </c>
      <c r="BA175">
        <f ca="1"/>
        <v>-4.2532845501413681E-2</v>
      </c>
      <c r="BB175">
        <f ca="1"/>
        <v>-1.0947853644482931E-2</v>
      </c>
      <c r="BC175">
        <f ca="1"/>
        <v>-1.5696733855100359E-2</v>
      </c>
      <c r="BD175">
        <f ca="1"/>
        <v>1.5033227950190232E-2</v>
      </c>
      <c r="BE175">
        <f ca="1"/>
        <v>8.2630251369921598E-4</v>
      </c>
      <c r="BF175">
        <f ca="1"/>
        <v>-3.0086981320404955E-2</v>
      </c>
      <c r="BG175">
        <f ca="1"/>
        <v>-5.7159976033552974E-2</v>
      </c>
      <c r="BH175">
        <f ca="1"/>
        <v>-4.4648331679691372E-2</v>
      </c>
      <c r="BJ175" vm="3257">
        <f ca="1"/>
        <v>45979</v>
      </c>
      <c r="BK175">
        <f ca="1"/>
        <v>-2.2809816461373325E-2</v>
      </c>
    </row>
    <row r="176" spans="2:63" x14ac:dyDescent="0.3">
      <c r="B176" vm="3371">
        <f ca="1"/>
        <v>46015</v>
      </c>
      <c r="C176" vm="3372">
        <f ca="1"/>
        <v>187.94</v>
      </c>
      <c r="D176" vm="3373">
        <f ca="1"/>
        <v>188.91</v>
      </c>
      <c r="E176" vm="3374">
        <f ca="1"/>
        <v>186.59</v>
      </c>
      <c r="F176" vm="3375">
        <f ca="1"/>
        <v>188.61</v>
      </c>
      <c r="G176">
        <f ca="1"/>
        <v>-3.1710797526557492E-3</v>
      </c>
      <c r="H176">
        <f ca="1"/>
        <v>5.9139437002635863E-3</v>
      </c>
      <c r="J176" vm="3367">
        <f ca="1"/>
        <v>46014</v>
      </c>
      <c r="K176" s="13" vm="3367">
        <f ca="1"/>
        <v>46014</v>
      </c>
      <c r="L176" s="13" vm="3368">
        <f ca="1"/>
        <v>182.97</v>
      </c>
      <c r="M176" s="13" vm="3369">
        <f ca="1"/>
        <v>189.33</v>
      </c>
      <c r="N176" s="13" vm="2895">
        <f ca="1"/>
        <v>182.9</v>
      </c>
      <c r="O176" s="13" vm="3370">
        <f ca="1"/>
        <v>189.21</v>
      </c>
      <c r="P176" s="13">
        <f ca="1"/>
        <v>3.0050628776743481E-2</v>
      </c>
      <c r="Q176" s="13">
        <f ca="1"/>
        <v>5.1452775214453489E-3</v>
      </c>
      <c r="AA176" vm="3261">
        <f ca="1"/>
        <v>45980</v>
      </c>
      <c r="AB176" vm="5315">
        <f ca="1"/>
        <v>354.42</v>
      </c>
      <c r="AC176" vm="3261">
        <f ca="1"/>
        <v>45980</v>
      </c>
      <c r="AD176" vm="5316">
        <f ca="1"/>
        <v>225.92</v>
      </c>
      <c r="AE176" vm="3261">
        <f ca="1"/>
        <v>45980</v>
      </c>
      <c r="AF176" vm="5317">
        <f ca="1"/>
        <v>223.55</v>
      </c>
      <c r="AG176" vm="3261">
        <f ca="1"/>
        <v>45980</v>
      </c>
      <c r="AH176" vm="5318">
        <f ca="1"/>
        <v>35.11</v>
      </c>
      <c r="AI176" vm="3261">
        <f ca="1"/>
        <v>45980</v>
      </c>
      <c r="AJ176" vm="5319">
        <f ca="1"/>
        <v>235.13</v>
      </c>
      <c r="AK176" vm="3261">
        <f ca="1"/>
        <v>45980</v>
      </c>
      <c r="AL176" vm="5320">
        <f ca="1"/>
        <v>157.09</v>
      </c>
      <c r="AM176" vm="3261">
        <f ca="1"/>
        <v>45980</v>
      </c>
      <c r="AN176" vm="5321">
        <f ca="1"/>
        <v>232.2</v>
      </c>
      <c r="AO176" vm="3261">
        <f ca="1"/>
        <v>45980</v>
      </c>
      <c r="AP176" vm="5322">
        <f ca="1"/>
        <v>136.99</v>
      </c>
      <c r="AQ176" vm="3261">
        <f ca="1"/>
        <v>45980</v>
      </c>
      <c r="AR176" vm="5323">
        <f ca="1"/>
        <v>81.319999999999993</v>
      </c>
      <c r="AS176" vm="3261">
        <f ca="1"/>
        <v>45980</v>
      </c>
      <c r="AT176" vm="5324">
        <f ca="1"/>
        <v>884.65</v>
      </c>
      <c r="AY176">
        <f ca="1"/>
        <v>4.0881057268722515E-2</v>
      </c>
      <c r="AZ176">
        <f ca="1"/>
        <v>-1.1291028446389552E-2</v>
      </c>
      <c r="BA176">
        <f ca="1"/>
        <v>-2.9267445394936736E-2</v>
      </c>
      <c r="BB176">
        <f ca="1"/>
        <v>2.2720652490533094E-2</v>
      </c>
      <c r="BC176">
        <f ca="1"/>
        <v>4.4465174129353191E-2</v>
      </c>
      <c r="BD176">
        <f ca="1"/>
        <v>-1.4619883040935023E-3</v>
      </c>
      <c r="BE176">
        <f ca="1"/>
        <v>8.9949159170903108E-3</v>
      </c>
      <c r="BF176">
        <f ca="1"/>
        <v>6.9832402234638125E-3</v>
      </c>
      <c r="BG176">
        <f ca="1"/>
        <v>3.3553634977122347E-2</v>
      </c>
      <c r="BH176">
        <f ca="1"/>
        <v>3.2311893203883425E-2</v>
      </c>
      <c r="BJ176" vm="3261">
        <f ca="1"/>
        <v>45980</v>
      </c>
      <c r="BK176">
        <f ca="1"/>
        <v>1.2372060700646578E-2</v>
      </c>
    </row>
    <row r="177" spans="2:63" x14ac:dyDescent="0.3">
      <c r="B177" vm="3376">
        <f ca="1"/>
        <v>46017</v>
      </c>
      <c r="C177" vm="3377">
        <f ca="1"/>
        <v>189.92</v>
      </c>
      <c r="D177" vm="3378">
        <f ca="1"/>
        <v>192.69</v>
      </c>
      <c r="E177" vm="3315">
        <f ca="1"/>
        <v>188</v>
      </c>
      <c r="F177" vm="3379">
        <f ca="1"/>
        <v>190.53</v>
      </c>
      <c r="G177">
        <f ca="1"/>
        <v>1.017973596309839E-2</v>
      </c>
      <c r="H177">
        <f ca="1"/>
        <v>-3.4055332955670631E-4</v>
      </c>
      <c r="J177" vm="3371">
        <f ca="1"/>
        <v>46015</v>
      </c>
      <c r="K177" s="13" vm="3371">
        <f ca="1"/>
        <v>46015</v>
      </c>
      <c r="L177" s="13" vm="3372">
        <f ca="1"/>
        <v>187.94</v>
      </c>
      <c r="M177" s="13" vm="3373">
        <f ca="1"/>
        <v>188.91</v>
      </c>
      <c r="N177" s="13" vm="3374">
        <f ca="1"/>
        <v>186.59</v>
      </c>
      <c r="O177" s="13" vm="3375">
        <f ca="1"/>
        <v>188.61</v>
      </c>
      <c r="P177" s="13">
        <f ca="1"/>
        <v>-3.1710797526557492E-3</v>
      </c>
      <c r="Q177" s="13">
        <f ca="1"/>
        <v>5.9139437002635863E-3</v>
      </c>
      <c r="AA177" vm="3266">
        <f ca="1"/>
        <v>45981</v>
      </c>
      <c r="AB177" vm="5325">
        <f ca="1"/>
        <v>346.82</v>
      </c>
      <c r="AC177" vm="3266">
        <f ca="1"/>
        <v>45981</v>
      </c>
      <c r="AD177" vm="5326">
        <f ca="1"/>
        <v>201.37</v>
      </c>
      <c r="AE177" vm="3266">
        <f ca="1"/>
        <v>45981</v>
      </c>
      <c r="AF177" vm="5327">
        <f ca="1"/>
        <v>206.02</v>
      </c>
      <c r="AG177" vm="3266">
        <f ca="1"/>
        <v>45981</v>
      </c>
      <c r="AH177" vm="5328">
        <f ca="1"/>
        <v>33.619999999999997</v>
      </c>
      <c r="AI177" vm="3266">
        <f ca="1"/>
        <v>45981</v>
      </c>
      <c r="AJ177" vm="5329">
        <f ca="1"/>
        <v>220.23</v>
      </c>
      <c r="AK177" vm="3266">
        <f ca="1"/>
        <v>45981</v>
      </c>
      <c r="AL177" vm="5330">
        <f ca="1"/>
        <v>153.33000000000001</v>
      </c>
      <c r="AM177" vm="3266">
        <f ca="1"/>
        <v>45981</v>
      </c>
      <c r="AN177" vm="5331">
        <f ca="1"/>
        <v>225.2</v>
      </c>
      <c r="AO177" vm="3266">
        <f ca="1"/>
        <v>45981</v>
      </c>
      <c r="AP177" vm="5332">
        <f ca="1"/>
        <v>132.53</v>
      </c>
      <c r="AQ177" vm="3266">
        <f ca="1"/>
        <v>45981</v>
      </c>
      <c r="AR177" vm="5333">
        <f ca="1"/>
        <v>76.680000000000007</v>
      </c>
      <c r="AS177" vm="3266">
        <f ca="1"/>
        <v>45981</v>
      </c>
      <c r="AT177" vm="5334">
        <f ca="1"/>
        <v>857.19</v>
      </c>
      <c r="AY177">
        <f ca="1"/>
        <v>-2.1443485130636031E-2</v>
      </c>
      <c r="AZ177">
        <f ca="1"/>
        <v>-0.10866678470254951</v>
      </c>
      <c r="BA177">
        <f ca="1"/>
        <v>-7.8416461641690902E-2</v>
      </c>
      <c r="BB177">
        <f ca="1"/>
        <v>-4.2438051837083511E-2</v>
      </c>
      <c r="BC177">
        <f ca="1"/>
        <v>-6.3369200017011892E-2</v>
      </c>
      <c r="BD177">
        <f ca="1"/>
        <v>-2.393532369978987E-2</v>
      </c>
      <c r="BE177">
        <f ca="1"/>
        <v>-3.0146425495262707E-2</v>
      </c>
      <c r="BF177">
        <f ca="1"/>
        <v>-3.2557120957734199E-2</v>
      </c>
      <c r="BG177">
        <f ca="1"/>
        <v>-5.7058534185931958E-2</v>
      </c>
      <c r="BH177">
        <f ca="1"/>
        <v>-3.1040524501215083E-2</v>
      </c>
      <c r="BJ177" vm="3266">
        <f ca="1"/>
        <v>45981</v>
      </c>
      <c r="BK177">
        <f ca="1"/>
        <v>-5.4363591465757137E-2</v>
      </c>
    </row>
    <row r="178" spans="2:63" x14ac:dyDescent="0.3">
      <c r="B178" vm="3380">
        <f ca="1"/>
        <v>46020</v>
      </c>
      <c r="C178" vm="3381">
        <f ca="1"/>
        <v>187.71</v>
      </c>
      <c r="D178" vm="3382">
        <f ca="1"/>
        <v>188.755</v>
      </c>
      <c r="E178" vm="3383">
        <f ca="1"/>
        <v>185.91</v>
      </c>
      <c r="F178" vm="3384">
        <f ca="1"/>
        <v>188.22</v>
      </c>
      <c r="G178">
        <f ca="1"/>
        <v>-1.2124074948826969E-2</v>
      </c>
      <c r="H178">
        <f ca="1"/>
        <v>4.893989732611276E-3</v>
      </c>
      <c r="J178" vm="3376">
        <f ca="1"/>
        <v>46017</v>
      </c>
      <c r="K178" s="13" vm="3376">
        <f ca="1"/>
        <v>46017</v>
      </c>
      <c r="L178" s="13" vm="3377">
        <f ca="1"/>
        <v>189.92</v>
      </c>
      <c r="M178" s="13" vm="3378">
        <f ca="1"/>
        <v>192.69</v>
      </c>
      <c r="N178" s="13" vm="3315">
        <f ca="1"/>
        <v>188</v>
      </c>
      <c r="O178" s="13" vm="3379">
        <f ca="1"/>
        <v>190.53</v>
      </c>
      <c r="P178" s="13">
        <f ca="1"/>
        <v>1.017973596309839E-2</v>
      </c>
      <c r="Q178" s="13">
        <f ca="1"/>
        <v>-3.4055332955670631E-4</v>
      </c>
      <c r="AA178" vm="3271">
        <f ca="1"/>
        <v>45982</v>
      </c>
      <c r="AB178" vm="5335">
        <f ca="1"/>
        <v>340.2</v>
      </c>
      <c r="AC178" vm="3271">
        <f ca="1"/>
        <v>45982</v>
      </c>
      <c r="AD178" vm="5336">
        <f ca="1"/>
        <v>207.37</v>
      </c>
      <c r="AE178" vm="3271">
        <f ca="1"/>
        <v>45982</v>
      </c>
      <c r="AF178" vm="5337">
        <f ca="1"/>
        <v>203.78</v>
      </c>
      <c r="AG178" vm="3271">
        <f ca="1"/>
        <v>45982</v>
      </c>
      <c r="AH178" vm="5338">
        <f ca="1"/>
        <v>34.5</v>
      </c>
      <c r="AI178" vm="3271">
        <f ca="1"/>
        <v>45982</v>
      </c>
      <c r="AJ178" vm="5339">
        <f ca="1"/>
        <v>224.005</v>
      </c>
      <c r="AK178" vm="3271">
        <f ca="1"/>
        <v>45982</v>
      </c>
      <c r="AL178" vm="5340">
        <f ca="1"/>
        <v>159.4</v>
      </c>
      <c r="AM178" vm="3271">
        <f ca="1"/>
        <v>45982</v>
      </c>
      <c r="AN178" vm="5341">
        <f ca="1"/>
        <v>232.32</v>
      </c>
      <c r="AO178" vm="3271">
        <f ca="1"/>
        <v>45982</v>
      </c>
      <c r="AP178" vm="5342">
        <f ca="1"/>
        <v>131.57</v>
      </c>
      <c r="AQ178" vm="3271">
        <f ca="1"/>
        <v>45982</v>
      </c>
      <c r="AR178" vm="5343">
        <f ca="1"/>
        <v>77.45</v>
      </c>
      <c r="AS178" vm="3271">
        <f ca="1"/>
        <v>45982</v>
      </c>
      <c r="AT178" vm="5344">
        <f ca="1"/>
        <v>872.35</v>
      </c>
      <c r="AY178">
        <f ca="1"/>
        <v>-1.9087711204659491E-2</v>
      </c>
      <c r="AZ178">
        <f ca="1"/>
        <v>2.9795898098028503E-2</v>
      </c>
      <c r="BA178">
        <f ca="1"/>
        <v>-1.0872730802834719E-2</v>
      </c>
      <c r="BB178">
        <f ca="1"/>
        <v>2.6174895895300494E-2</v>
      </c>
      <c r="BC178">
        <f ca="1"/>
        <v>1.714117059437863E-2</v>
      </c>
      <c r="BD178">
        <f ca="1"/>
        <v>3.9587817126459222E-2</v>
      </c>
      <c r="BE178">
        <f ca="1"/>
        <v>3.1616341030195401E-2</v>
      </c>
      <c r="BF178">
        <f ca="1"/>
        <v>-7.2436429487663769E-3</v>
      </c>
      <c r="BG178">
        <f ca="1"/>
        <v>1.0041731872717735E-2</v>
      </c>
      <c r="BH178">
        <f ca="1"/>
        <v>1.7685693953499185E-2</v>
      </c>
      <c r="BJ178" vm="3271">
        <f ca="1"/>
        <v>45982</v>
      </c>
      <c r="BK178">
        <f ca="1"/>
        <v>1.0362806464334323E-2</v>
      </c>
    </row>
    <row r="179" spans="2:63" x14ac:dyDescent="0.3">
      <c r="B179" vm="3385">
        <f ca="1"/>
        <v>46021</v>
      </c>
      <c r="C179" vm="3386">
        <f ca="1"/>
        <v>188.24</v>
      </c>
      <c r="D179" vm="3387">
        <f ca="1"/>
        <v>188.99</v>
      </c>
      <c r="E179" vm="3388">
        <f ca="1"/>
        <v>186.93</v>
      </c>
      <c r="F179" vm="3389">
        <f ca="1"/>
        <v>187.54</v>
      </c>
      <c r="G179">
        <f ca="1"/>
        <v>-3.6127935394751187E-3</v>
      </c>
      <c r="H179">
        <f ca="1"/>
        <v>-1.531937257458608E-4</v>
      </c>
      <c r="J179" vm="3380">
        <f ca="1"/>
        <v>46020</v>
      </c>
      <c r="K179" s="13" vm="3380">
        <f ca="1"/>
        <v>46020</v>
      </c>
      <c r="L179" s="13" vm="3381">
        <f ca="1"/>
        <v>187.71</v>
      </c>
      <c r="M179" s="13" vm="3382">
        <f ca="1"/>
        <v>188.755</v>
      </c>
      <c r="N179" s="13" vm="3383">
        <f ca="1"/>
        <v>185.91</v>
      </c>
      <c r="O179" s="13" vm="3384">
        <f ca="1"/>
        <v>188.22</v>
      </c>
      <c r="P179" s="13">
        <f ca="1"/>
        <v>-1.2124074948826969E-2</v>
      </c>
      <c r="Q179" s="13">
        <f ca="1"/>
        <v>4.893989732611276E-3</v>
      </c>
      <c r="AA179" vm="3276">
        <f ca="1"/>
        <v>45985</v>
      </c>
      <c r="AB179" vm="5345">
        <f ca="1"/>
        <v>377.96</v>
      </c>
      <c r="AC179" vm="3276">
        <f ca="1"/>
        <v>45985</v>
      </c>
      <c r="AD179" vm="5346">
        <f ca="1"/>
        <v>223.93</v>
      </c>
      <c r="AE179" vm="3276">
        <f ca="1"/>
        <v>45985</v>
      </c>
      <c r="AF179" vm="5347">
        <f ca="1"/>
        <v>215.05</v>
      </c>
      <c r="AG179" vm="3276">
        <f ca="1"/>
        <v>45985</v>
      </c>
      <c r="AH179" vm="5348">
        <f ca="1"/>
        <v>35.79</v>
      </c>
      <c r="AI179" vm="3276">
        <f ca="1"/>
        <v>45985</v>
      </c>
      <c r="AJ179" vm="5349">
        <f ca="1"/>
        <v>230.91</v>
      </c>
      <c r="AK179" vm="3276">
        <f ca="1"/>
        <v>45985</v>
      </c>
      <c r="AL179" vm="5350">
        <f ca="1"/>
        <v>161.26</v>
      </c>
      <c r="AM179" vm="3276">
        <f ca="1"/>
        <v>45985</v>
      </c>
      <c r="AN179" vm="5351">
        <f ca="1"/>
        <v>239.4</v>
      </c>
      <c r="AO179" vm="3276">
        <f ca="1"/>
        <v>45985</v>
      </c>
      <c r="AP179" vm="5352">
        <f ca="1"/>
        <v>134.71</v>
      </c>
      <c r="AQ179" vm="3276">
        <f ca="1"/>
        <v>45985</v>
      </c>
      <c r="AR179" vm="5353">
        <f ca="1"/>
        <v>83.79</v>
      </c>
      <c r="AS179" vm="3276">
        <f ca="1"/>
        <v>45985</v>
      </c>
      <c r="AT179" vm="5354">
        <f ca="1"/>
        <v>892.97</v>
      </c>
      <c r="AY179">
        <f ca="1"/>
        <v>0.11099353321575542</v>
      </c>
      <c r="AZ179">
        <f ca="1"/>
        <v>7.9857259970101763E-2</v>
      </c>
      <c r="BA179">
        <f ca="1"/>
        <v>5.5304740406320593E-2</v>
      </c>
      <c r="BB179">
        <f ca="1"/>
        <v>3.739130434782606E-2</v>
      </c>
      <c r="BC179">
        <f ca="1"/>
        <v>3.0825204794535842E-2</v>
      </c>
      <c r="BD179">
        <f ca="1"/>
        <v>1.1668757841907058E-2</v>
      </c>
      <c r="BE179">
        <f ca="1"/>
        <v>3.0475206611570303E-2</v>
      </c>
      <c r="BF179">
        <f ca="1"/>
        <v>2.3865622862354753E-2</v>
      </c>
      <c r="BG179">
        <f ca="1"/>
        <v>8.185926404131702E-2</v>
      </c>
      <c r="BH179">
        <f ca="1"/>
        <v>2.3637301541812351E-2</v>
      </c>
      <c r="BJ179" vm="3276">
        <f ca="1"/>
        <v>45985</v>
      </c>
      <c r="BK179">
        <f ca="1"/>
        <v>5.8905751435022934E-2</v>
      </c>
    </row>
    <row r="180" spans="2:63" x14ac:dyDescent="0.3">
      <c r="B180" vm="3390">
        <f ca="1"/>
        <v>46022</v>
      </c>
      <c r="C180" vm="3391">
        <f ca="1"/>
        <v>189.57</v>
      </c>
      <c r="D180" vm="3392">
        <f ca="1"/>
        <v>190.56</v>
      </c>
      <c r="E180" vm="3393">
        <f ca="1"/>
        <v>186.49</v>
      </c>
      <c r="F180" vm="3394">
        <f ca="1"/>
        <v>186.5</v>
      </c>
      <c r="G180">
        <f ca="1"/>
        <v>-5.5454836301588569E-3</v>
      </c>
      <c r="H180">
        <f ca="1"/>
        <v>-1.3063100443705204E-2</v>
      </c>
      <c r="J180" vm="3385">
        <f ca="1"/>
        <v>46021</v>
      </c>
      <c r="K180" s="13" vm="3385">
        <f ca="1"/>
        <v>46021</v>
      </c>
      <c r="L180" s="13" vm="3386">
        <f ca="1"/>
        <v>188.24</v>
      </c>
      <c r="M180" s="13" vm="3387">
        <f ca="1"/>
        <v>188.99</v>
      </c>
      <c r="N180" s="13" vm="3388">
        <f ca="1"/>
        <v>186.93</v>
      </c>
      <c r="O180" s="13" vm="3389">
        <f ca="1"/>
        <v>187.54</v>
      </c>
      <c r="P180" s="13">
        <f ca="1"/>
        <v>-3.6127935394751187E-3</v>
      </c>
      <c r="Q180" s="13">
        <f ca="1"/>
        <v>-1.531937257458608E-4</v>
      </c>
      <c r="AA180" vm="3279">
        <f ca="1"/>
        <v>45986</v>
      </c>
      <c r="AB180" vm="5355">
        <f ca="1"/>
        <v>385.03</v>
      </c>
      <c r="AC180" vm="3279">
        <f ca="1"/>
        <v>45986</v>
      </c>
      <c r="AD180" vm="5356">
        <f ca="1"/>
        <v>224.53</v>
      </c>
      <c r="AE180" vm="3279">
        <f ca="1"/>
        <v>45986</v>
      </c>
      <c r="AF180" vm="5357">
        <f ca="1"/>
        <v>206.13</v>
      </c>
      <c r="AG180" vm="3279">
        <f ca="1"/>
        <v>45986</v>
      </c>
      <c r="AH180" vm="5358">
        <f ca="1"/>
        <v>35.83</v>
      </c>
      <c r="AI180" vm="3279">
        <f ca="1"/>
        <v>45986</v>
      </c>
      <c r="AJ180" vm="5359">
        <f ca="1"/>
        <v>242.46</v>
      </c>
      <c r="AK180" vm="3279">
        <f ca="1"/>
        <v>45986</v>
      </c>
      <c r="AL180" vm="5360">
        <f ca="1"/>
        <v>161.77000000000001</v>
      </c>
      <c r="AM180" vm="3279">
        <f ca="1"/>
        <v>45986</v>
      </c>
      <c r="AN180" vm="5361">
        <f ca="1"/>
        <v>252.02</v>
      </c>
      <c r="AO180" vm="3279">
        <f ca="1"/>
        <v>45986</v>
      </c>
      <c r="AP180" vm="5362">
        <f ca="1"/>
        <v>131.44</v>
      </c>
      <c r="AQ180" vm="3279">
        <f ca="1"/>
        <v>45986</v>
      </c>
      <c r="AR180" vm="5363">
        <f ca="1"/>
        <v>83.43</v>
      </c>
      <c r="AS180" vm="3279">
        <f ca="1"/>
        <v>45986</v>
      </c>
      <c r="AT180" vm="5364">
        <f ca="1"/>
        <v>908.61</v>
      </c>
      <c r="AY180">
        <f ca="1"/>
        <v>1.8705683141073112E-2</v>
      </c>
      <c r="AZ180">
        <f ca="1"/>
        <v>2.6794087438038417E-3</v>
      </c>
      <c r="BA180">
        <f ca="1"/>
        <v>-4.1478725877702932E-2</v>
      </c>
      <c r="BB180">
        <f ca="1"/>
        <v>1.1176306230790485E-3</v>
      </c>
      <c r="BC180">
        <f ca="1"/>
        <v>5.0019488112251577E-2</v>
      </c>
      <c r="BD180">
        <f ca="1"/>
        <v>3.1625945677788625E-3</v>
      </c>
      <c r="BE180">
        <f ca="1"/>
        <v>5.2715121136173784E-2</v>
      </c>
      <c r="BF180">
        <f ca="1"/>
        <v>-2.4274367159082547E-2</v>
      </c>
      <c r="BG180">
        <f ca="1"/>
        <v>-4.2964554242749661E-3</v>
      </c>
      <c r="BH180">
        <f ca="1"/>
        <v>1.7514586156309828E-2</v>
      </c>
      <c r="BJ180" vm="3279">
        <f ca="1"/>
        <v>45986</v>
      </c>
      <c r="BK180">
        <f ca="1"/>
        <v>7.2033100109201503E-3</v>
      </c>
    </row>
    <row r="181" spans="2:63" x14ac:dyDescent="0.3">
      <c r="B181" vm="3395">
        <f ca="1"/>
        <v>46024</v>
      </c>
      <c r="C181" vm="3396">
        <f ca="1"/>
        <v>189.83500000000001</v>
      </c>
      <c r="D181" vm="3397">
        <f ca="1"/>
        <v>192.9299</v>
      </c>
      <c r="E181" vm="3398">
        <f ca="1"/>
        <v>188.26</v>
      </c>
      <c r="F181" vm="3399">
        <f ca="1"/>
        <v>188.85</v>
      </c>
      <c r="G181">
        <f ca="1"/>
        <v>1.2600536193029459E-2</v>
      </c>
      <c r="H181">
        <f ca="1"/>
        <v>4.4703296283685738E-2</v>
      </c>
      <c r="J181" vm="3390">
        <f ca="1"/>
        <v>46022</v>
      </c>
      <c r="K181" s="13" vm="3390">
        <f ca="1"/>
        <v>46022</v>
      </c>
      <c r="L181" s="13" vm="3391">
        <f ca="1"/>
        <v>189.57</v>
      </c>
      <c r="M181" s="13" vm="3392">
        <f ca="1"/>
        <v>190.56</v>
      </c>
      <c r="N181" s="13" vm="3393">
        <f ca="1"/>
        <v>186.49</v>
      </c>
      <c r="O181" s="13" vm="3394">
        <f ca="1"/>
        <v>186.5</v>
      </c>
      <c r="P181" s="13">
        <f ca="1"/>
        <v>-5.5454836301588569E-3</v>
      </c>
      <c r="Q181" s="13">
        <f ca="1"/>
        <v>-1.3063100443705204E-2</v>
      </c>
      <c r="AA181" vm="3283">
        <f ca="1"/>
        <v>45987</v>
      </c>
      <c r="AB181" vm="5365">
        <f ca="1"/>
        <v>397.57</v>
      </c>
      <c r="AC181" vm="3283">
        <f ca="1"/>
        <v>45987</v>
      </c>
      <c r="AD181" vm="5366">
        <f ca="1"/>
        <v>230.26</v>
      </c>
      <c r="AE181" vm="3283">
        <f ca="1"/>
        <v>45987</v>
      </c>
      <c r="AF181" vm="5367">
        <f ca="1"/>
        <v>214.24</v>
      </c>
      <c r="AG181" vm="3283">
        <f ca="1"/>
        <v>45987</v>
      </c>
      <c r="AH181" vm="5368">
        <f ca="1"/>
        <v>36.81</v>
      </c>
      <c r="AI181" vm="3283">
        <f ca="1"/>
        <v>45987</v>
      </c>
      <c r="AJ181" vm="5369">
        <f ca="1"/>
        <v>249.97</v>
      </c>
      <c r="AK181" vm="3283">
        <f ca="1"/>
        <v>45987</v>
      </c>
      <c r="AL181" vm="5370">
        <f ca="1"/>
        <v>165.35</v>
      </c>
      <c r="AM181" vm="3283">
        <f ca="1"/>
        <v>45987</v>
      </c>
      <c r="AN181" vm="5371">
        <f ca="1"/>
        <v>257.92</v>
      </c>
      <c r="AO181" vm="3283">
        <f ca="1"/>
        <v>45987</v>
      </c>
      <c r="AP181" vm="5372">
        <f ca="1"/>
        <v>132.61000000000001</v>
      </c>
      <c r="AQ181" vm="3283">
        <f ca="1"/>
        <v>45987</v>
      </c>
      <c r="AR181" vm="5373">
        <f ca="1"/>
        <v>87.72</v>
      </c>
      <c r="AS181" vm="3283">
        <f ca="1"/>
        <v>45987</v>
      </c>
      <c r="AT181" vm="5374">
        <f ca="1"/>
        <v>924.95</v>
      </c>
      <c r="AY181">
        <f ca="1"/>
        <v>3.2568890735786879E-2</v>
      </c>
      <c r="AZ181">
        <f ca="1"/>
        <v>2.5519975059012111E-2</v>
      </c>
      <c r="BA181">
        <f ca="1"/>
        <v>3.9344103235822124E-2</v>
      </c>
      <c r="BB181">
        <f ca="1"/>
        <v>2.7351381523862798E-2</v>
      </c>
      <c r="BC181">
        <f ca="1"/>
        <v>3.0974181308256993E-2</v>
      </c>
      <c r="BD181">
        <f ca="1"/>
        <v>2.2130184830314543E-2</v>
      </c>
      <c r="BE181">
        <f ca="1"/>
        <v>2.3410840409491332E-2</v>
      </c>
      <c r="BF181">
        <f ca="1"/>
        <v>8.9013998782715761E-3</v>
      </c>
      <c r="BG181">
        <f ca="1"/>
        <v>5.1420352391226075E-2</v>
      </c>
      <c r="BH181">
        <f ca="1"/>
        <v>1.7983513278524373E-2</v>
      </c>
      <c r="BJ181" vm="3283">
        <f ca="1"/>
        <v>45987</v>
      </c>
      <c r="BK181">
        <f ca="1"/>
        <v>2.9712667244823621E-2</v>
      </c>
    </row>
    <row r="182" spans="2:63" x14ac:dyDescent="0.3">
      <c r="B182" vm="3400">
        <f ca="1"/>
        <v>46027</v>
      </c>
      <c r="C182" vm="3401">
        <f ca="1"/>
        <v>191.76</v>
      </c>
      <c r="D182" vm="3402">
        <f ca="1"/>
        <v>193.63</v>
      </c>
      <c r="E182" vm="3403">
        <f ca="1"/>
        <v>186.15</v>
      </c>
      <c r="F182" vm="3404">
        <f ca="1"/>
        <v>188.12</v>
      </c>
      <c r="G182">
        <f ca="1"/>
        <v>-3.8655017209424931E-3</v>
      </c>
      <c r="H182">
        <f ca="1"/>
        <v>3.1522740548810902E-3</v>
      </c>
      <c r="J182" vm="3395">
        <f ca="1"/>
        <v>46024</v>
      </c>
      <c r="K182" s="13" vm="3395">
        <f ca="1"/>
        <v>46024</v>
      </c>
      <c r="L182" s="13" vm="3396">
        <f ca="1"/>
        <v>189.83500000000001</v>
      </c>
      <c r="M182" s="13" vm="3397">
        <f ca="1"/>
        <v>192.9299</v>
      </c>
      <c r="N182" s="13" vm="3398">
        <f ca="1"/>
        <v>188.26</v>
      </c>
      <c r="O182" s="13" vm="3399">
        <f ca="1"/>
        <v>188.85</v>
      </c>
      <c r="P182" s="13">
        <f ca="1"/>
        <v>1.2600536193029459E-2</v>
      </c>
      <c r="Q182" s="13">
        <f ca="1"/>
        <v>4.4703296283685738E-2</v>
      </c>
      <c r="AA182" vm="3287">
        <f ca="1"/>
        <v>45989</v>
      </c>
      <c r="AB182" vm="5375">
        <f ca="1"/>
        <v>402.96</v>
      </c>
      <c r="AC182" vm="3287">
        <f ca="1"/>
        <v>45989</v>
      </c>
      <c r="AD182" vm="5376">
        <f ca="1"/>
        <v>236.48</v>
      </c>
      <c r="AE182" vm="3287">
        <f ca="1"/>
        <v>45989</v>
      </c>
      <c r="AF182" vm="5004">
        <f ca="1"/>
        <v>217.53</v>
      </c>
      <c r="AG182" vm="3287">
        <f ca="1"/>
        <v>45989</v>
      </c>
      <c r="AH182" vm="5377">
        <f ca="1"/>
        <v>40.56</v>
      </c>
      <c r="AI182" vm="3287">
        <f ca="1"/>
        <v>45989</v>
      </c>
      <c r="AJ182" vm="5378">
        <f ca="1"/>
        <v>252.25</v>
      </c>
      <c r="AK182" vm="3287">
        <f ca="1"/>
        <v>45989</v>
      </c>
      <c r="AL182" vm="5379">
        <f ca="1"/>
        <v>168.27</v>
      </c>
      <c r="AM182" vm="3287">
        <f ca="1"/>
        <v>45989</v>
      </c>
      <c r="AN182" vm="5380">
        <f ca="1"/>
        <v>265.33999999999997</v>
      </c>
      <c r="AO182" vm="3287">
        <f ca="1"/>
        <v>45989</v>
      </c>
      <c r="AP182" vm="5381">
        <f ca="1"/>
        <v>135.56</v>
      </c>
      <c r="AQ182" vm="3287">
        <f ca="1"/>
        <v>45989</v>
      </c>
      <c r="AR182" vm="5382">
        <f ca="1"/>
        <v>89.4</v>
      </c>
      <c r="AS182" vm="3287">
        <f ca="1"/>
        <v>45989</v>
      </c>
      <c r="AT182" vm="5383">
        <f ca="1"/>
        <v>928.17</v>
      </c>
      <c r="AY182">
        <f ca="1"/>
        <v>1.3557360967879836E-2</v>
      </c>
      <c r="AZ182">
        <f ca="1"/>
        <v>2.7012941891774511E-2</v>
      </c>
      <c r="BA182">
        <f ca="1"/>
        <v>1.5356609410007431E-2</v>
      </c>
      <c r="BB182">
        <f ca="1"/>
        <v>0.10187449062754686</v>
      </c>
      <c r="BC182">
        <f ca="1"/>
        <v>9.1210945313437656E-3</v>
      </c>
      <c r="BD182">
        <f ca="1"/>
        <v>1.7659510130027312E-2</v>
      </c>
      <c r="BE182">
        <f ca="1"/>
        <v>2.876861042183607E-2</v>
      </c>
      <c r="BF182">
        <f ca="1"/>
        <v>2.224568282934913E-2</v>
      </c>
      <c r="BG182">
        <f ca="1"/>
        <v>1.9151846785225798E-2</v>
      </c>
      <c r="BH182">
        <f ca="1"/>
        <v>3.4812692577976252E-3</v>
      </c>
      <c r="BJ182" vm="3287">
        <f ca="1"/>
        <v>45989</v>
      </c>
      <c r="BK182">
        <f ca="1"/>
        <v>2.7695928269427423E-2</v>
      </c>
    </row>
    <row r="183" spans="2:63" x14ac:dyDescent="0.3">
      <c r="B183" vm="3405">
        <f ca="1"/>
        <v>46028</v>
      </c>
      <c r="C183" vm="3406">
        <f ca="1"/>
        <v>190.52</v>
      </c>
      <c r="D183" vm="3407">
        <f ca="1"/>
        <v>192.17400000000001</v>
      </c>
      <c r="E183" vm="3408">
        <f ca="1"/>
        <v>186.82</v>
      </c>
      <c r="F183" vm="3102">
        <f ca="1"/>
        <v>187.24</v>
      </c>
      <c r="G183">
        <f ca="1"/>
        <v>-4.6778651924303397E-3</v>
      </c>
      <c r="H183">
        <f ca="1"/>
        <v>2.8987466147962531E-2</v>
      </c>
      <c r="J183" vm="3400">
        <f ca="1"/>
        <v>46027</v>
      </c>
      <c r="K183" s="13" vm="3400">
        <f ca="1"/>
        <v>46027</v>
      </c>
      <c r="L183" s="13" vm="3401">
        <f ca="1"/>
        <v>191.76</v>
      </c>
      <c r="M183" s="13" vm="3402">
        <f ca="1"/>
        <v>193.63</v>
      </c>
      <c r="N183" s="13" vm="3403">
        <f ca="1"/>
        <v>186.15</v>
      </c>
      <c r="O183" s="13" vm="3404">
        <f ca="1"/>
        <v>188.12</v>
      </c>
      <c r="P183" s="13">
        <f ca="1"/>
        <v>-3.8655017209424931E-3</v>
      </c>
      <c r="Q183" s="13">
        <f ca="1"/>
        <v>3.1522740548810902E-3</v>
      </c>
      <c r="AA183" vm="3290">
        <f ca="1"/>
        <v>45992</v>
      </c>
      <c r="AB183" vm="5384">
        <f ca="1"/>
        <v>386.08</v>
      </c>
      <c r="AC183" vm="3290">
        <f ca="1"/>
        <v>45992</v>
      </c>
      <c r="AD183" vm="5385">
        <f ca="1"/>
        <v>240.46</v>
      </c>
      <c r="AE183" vm="3290">
        <f ca="1"/>
        <v>45992</v>
      </c>
      <c r="AF183" vm="5386">
        <f ca="1"/>
        <v>219.76</v>
      </c>
      <c r="AG183" vm="3290">
        <f ca="1"/>
        <v>45992</v>
      </c>
      <c r="AH183" vm="5387">
        <f ca="1"/>
        <v>40.01</v>
      </c>
      <c r="AI183" vm="3290">
        <f ca="1"/>
        <v>45992</v>
      </c>
      <c r="AJ183" vm="5388">
        <f ca="1"/>
        <v>254.75</v>
      </c>
      <c r="AK183" vm="3290">
        <f ca="1"/>
        <v>45992</v>
      </c>
      <c r="AL183" vm="5071">
        <f ca="1"/>
        <v>168.16</v>
      </c>
      <c r="AM183" vm="3290">
        <f ca="1"/>
        <v>45992</v>
      </c>
      <c r="AN183" vm="5389">
        <f ca="1"/>
        <v>266.51</v>
      </c>
      <c r="AO183" vm="3290">
        <f ca="1"/>
        <v>45992</v>
      </c>
      <c r="AP183" vm="5390">
        <f ca="1"/>
        <v>135.01</v>
      </c>
      <c r="AQ183" vm="3290">
        <f ca="1"/>
        <v>45992</v>
      </c>
      <c r="AR183" vm="5391">
        <f ca="1"/>
        <v>91.1</v>
      </c>
      <c r="AS183" vm="3290">
        <f ca="1"/>
        <v>45992</v>
      </c>
      <c r="AT183" vm="5392">
        <f ca="1"/>
        <v>928.35</v>
      </c>
      <c r="AY183">
        <f ca="1"/>
        <v>-4.1890013897161002E-2</v>
      </c>
      <c r="AZ183">
        <f ca="1"/>
        <v>1.6830175913396559E-2</v>
      </c>
      <c r="BA183">
        <f ca="1"/>
        <v>1.0251459568795062E-2</v>
      </c>
      <c r="BB183">
        <f ca="1"/>
        <v>-1.3560157790927126E-2</v>
      </c>
      <c r="BC183">
        <f ca="1"/>
        <v>9.9108027750247768E-3</v>
      </c>
      <c r="BD183">
        <f ca="1"/>
        <v>-6.5371129731986476E-4</v>
      </c>
      <c r="BE183">
        <f ca="1"/>
        <v>4.4094369488204416E-3</v>
      </c>
      <c r="BF183">
        <f ca="1"/>
        <v>-4.0572440247861564E-3</v>
      </c>
      <c r="BG183">
        <f ca="1"/>
        <v>1.9015659955257141E-2</v>
      </c>
      <c r="BH183">
        <f ca="1"/>
        <v>1.9392999127321899E-4</v>
      </c>
      <c r="BJ183" vm="3290">
        <f ca="1"/>
        <v>45992</v>
      </c>
      <c r="BK183">
        <f ca="1"/>
        <v>-3.5099906029661511E-3</v>
      </c>
    </row>
    <row r="184" spans="2:63" x14ac:dyDescent="0.3">
      <c r="B184" vm="3409">
        <f ca="1"/>
        <v>46029</v>
      </c>
      <c r="C184" vm="3410">
        <f ca="1"/>
        <v>188.57</v>
      </c>
      <c r="D184" vm="3411">
        <f ca="1"/>
        <v>191.37</v>
      </c>
      <c r="E184" vm="3412">
        <f ca="1"/>
        <v>186.56</v>
      </c>
      <c r="F184" vm="3125">
        <f ca="1"/>
        <v>189.11</v>
      </c>
      <c r="G184">
        <f ca="1"/>
        <v>9.9871822260201044E-3</v>
      </c>
      <c r="H184">
        <f ca="1"/>
        <v>-4.0691892780721347E-3</v>
      </c>
      <c r="J184" vm="3405">
        <f ca="1"/>
        <v>46028</v>
      </c>
      <c r="K184" s="13" vm="3405">
        <f ca="1"/>
        <v>46028</v>
      </c>
      <c r="L184" s="13" vm="3406">
        <f ca="1"/>
        <v>190.52</v>
      </c>
      <c r="M184" s="13" vm="3407">
        <f ca="1"/>
        <v>192.17400000000001</v>
      </c>
      <c r="N184" s="13" vm="3408">
        <f ca="1"/>
        <v>186.82</v>
      </c>
      <c r="O184" s="13" vm="3102">
        <f ca="1"/>
        <v>187.24</v>
      </c>
      <c r="P184" s="13">
        <f ca="1"/>
        <v>-4.6778651924303397E-3</v>
      </c>
      <c r="Q184" s="13">
        <f ca="1"/>
        <v>2.8987466147962531E-2</v>
      </c>
      <c r="AA184" vm="3295">
        <f ca="1"/>
        <v>45993</v>
      </c>
      <c r="AB184" vm="5393">
        <f ca="1"/>
        <v>381.57</v>
      </c>
      <c r="AC184" vm="3295">
        <f ca="1"/>
        <v>45993</v>
      </c>
      <c r="AD184" vm="5394">
        <f ca="1"/>
        <v>239.49</v>
      </c>
      <c r="AE184" vm="3295">
        <f ca="1"/>
        <v>45993</v>
      </c>
      <c r="AF184" vm="5395">
        <f ca="1"/>
        <v>215.24</v>
      </c>
      <c r="AG184" vm="3295">
        <f ca="1"/>
        <v>45993</v>
      </c>
      <c r="AH184" vm="5396">
        <f ca="1"/>
        <v>43.47</v>
      </c>
      <c r="AI184" vm="3295">
        <f ca="1"/>
        <v>45993</v>
      </c>
      <c r="AJ184" vm="5397">
        <f ca="1"/>
        <v>265.33</v>
      </c>
      <c r="AK184" vm="3295">
        <f ca="1"/>
        <v>45993</v>
      </c>
      <c r="AL184" vm="5398">
        <f ca="1"/>
        <v>175.26</v>
      </c>
      <c r="AM184" vm="3295">
        <f ca="1"/>
        <v>45993</v>
      </c>
      <c r="AN184" vm="5399">
        <f ca="1"/>
        <v>272.97000000000003</v>
      </c>
      <c r="AO184" vm="3295">
        <f ca="1"/>
        <v>45993</v>
      </c>
      <c r="AP184" vm="5400">
        <f ca="1"/>
        <v>136.47999999999999</v>
      </c>
      <c r="AQ184" vm="3295">
        <f ca="1"/>
        <v>45993</v>
      </c>
      <c r="AR184" vm="5401">
        <f ca="1"/>
        <v>92.89</v>
      </c>
      <c r="AS184" vm="3295">
        <f ca="1"/>
        <v>45993</v>
      </c>
      <c r="AT184" vm="5402">
        <f ca="1"/>
        <v>952.18</v>
      </c>
      <c r="AY184">
        <f ca="1"/>
        <v>-1.1681516784086177E-2</v>
      </c>
      <c r="AZ184">
        <f ca="1"/>
        <v>-4.0339349579971671E-3</v>
      </c>
      <c r="BA184">
        <f ca="1"/>
        <v>-2.0567892246086558E-2</v>
      </c>
      <c r="BB184">
        <f ca="1"/>
        <v>8.6478380404898803E-2</v>
      </c>
      <c r="BC184">
        <f ca="1"/>
        <v>4.153091265947001E-2</v>
      </c>
      <c r="BD184">
        <f ca="1"/>
        <v>4.2221693625118899E-2</v>
      </c>
      <c r="BE184">
        <f ca="1"/>
        <v>2.4239240553825508E-2</v>
      </c>
      <c r="BF184">
        <f ca="1"/>
        <v>1.0888082364269306E-2</v>
      </c>
      <c r="BG184">
        <f ca="1"/>
        <v>1.9648737650933109E-2</v>
      </c>
      <c r="BH184">
        <f ca="1"/>
        <v>2.5669198039532423E-2</v>
      </c>
      <c r="BJ184" vm="3295">
        <f ca="1"/>
        <v>45993</v>
      </c>
      <c r="BK184">
        <f ca="1"/>
        <v>1.5823775445066589E-2</v>
      </c>
    </row>
    <row r="185" spans="2:63" x14ac:dyDescent="0.3">
      <c r="B185" vm="3413">
        <f ca="1"/>
        <v>46030</v>
      </c>
      <c r="C185" vm="3125">
        <f ca="1"/>
        <v>189.11</v>
      </c>
      <c r="D185" vm="3414">
        <f ca="1"/>
        <v>189.55</v>
      </c>
      <c r="E185" vm="3415">
        <f ca="1"/>
        <v>183.71</v>
      </c>
      <c r="F185" vm="3121">
        <f ca="1"/>
        <v>185.04</v>
      </c>
      <c r="G185">
        <f ca="1"/>
        <v>-2.1521865580878968E-2</v>
      </c>
      <c r="H185">
        <f ca="1"/>
        <v>-2.3110280708719757E-2</v>
      </c>
      <c r="J185" vm="3409">
        <f ca="1"/>
        <v>46029</v>
      </c>
      <c r="K185" s="13" vm="3409">
        <f ca="1"/>
        <v>46029</v>
      </c>
      <c r="L185" s="13" vm="3410">
        <f ca="1"/>
        <v>188.57</v>
      </c>
      <c r="M185" s="13" vm="3411">
        <f ca="1"/>
        <v>191.37</v>
      </c>
      <c r="N185" s="13" vm="3412">
        <f ca="1"/>
        <v>186.56</v>
      </c>
      <c r="O185" s="13" vm="3125">
        <f ca="1"/>
        <v>189.11</v>
      </c>
      <c r="P185" s="13">
        <f ca="1"/>
        <v>9.9871822260201044E-3</v>
      </c>
      <c r="Q185" s="13">
        <f ca="1"/>
        <v>-4.0691892780721347E-3</v>
      </c>
      <c r="AA185" vm="3299">
        <f ca="1"/>
        <v>45994</v>
      </c>
      <c r="AB185" vm="5403">
        <f ca="1"/>
        <v>380.61</v>
      </c>
      <c r="AC185" vm="3299">
        <f ca="1"/>
        <v>45994</v>
      </c>
      <c r="AD185" vm="5404">
        <f ca="1"/>
        <v>234.16</v>
      </c>
      <c r="AE185" vm="3299">
        <f ca="1"/>
        <v>45994</v>
      </c>
      <c r="AF185" vm="5405">
        <f ca="1"/>
        <v>217.6</v>
      </c>
      <c r="AG185" vm="3299">
        <f ca="1"/>
        <v>45994</v>
      </c>
      <c r="AH185" vm="5406">
        <f ca="1"/>
        <v>43.76</v>
      </c>
      <c r="AI185" vm="3299">
        <f ca="1"/>
        <v>45994</v>
      </c>
      <c r="AJ185" vm="5407">
        <f ca="1"/>
        <v>268.63</v>
      </c>
      <c r="AK185" vm="3299">
        <f ca="1"/>
        <v>45994</v>
      </c>
      <c r="AL185" vm="4869">
        <f ca="1"/>
        <v>182.6</v>
      </c>
      <c r="AM185" vm="3299">
        <f ca="1"/>
        <v>45994</v>
      </c>
      <c r="AN185" vm="5408">
        <f ca="1"/>
        <v>278.24</v>
      </c>
      <c r="AO185" vm="3299">
        <f ca="1"/>
        <v>45994</v>
      </c>
      <c r="AP185" vm="3873">
        <f ca="1"/>
        <v>139.19</v>
      </c>
      <c r="AQ185" vm="3299">
        <f ca="1"/>
        <v>45994</v>
      </c>
      <c r="AR185" vm="5409">
        <f ca="1"/>
        <v>100.2</v>
      </c>
      <c r="AS185" vm="3299">
        <f ca="1"/>
        <v>45994</v>
      </c>
      <c r="AT185" vm="5410">
        <f ca="1"/>
        <v>958.02</v>
      </c>
      <c r="AY185">
        <f ca="1"/>
        <v>-2.5159210629765957E-3</v>
      </c>
      <c r="AZ185">
        <f ca="1"/>
        <v>-2.2255626539730313E-2</v>
      </c>
      <c r="BA185">
        <f ca="1"/>
        <v>1.0964504738896047E-2</v>
      </c>
      <c r="BB185">
        <f ca="1"/>
        <v>6.6712675408327387E-3</v>
      </c>
      <c r="BC185">
        <f ca="1"/>
        <v>1.2437342177665593E-2</v>
      </c>
      <c r="BD185">
        <f ca="1"/>
        <v>4.1880634485906676E-2</v>
      </c>
      <c r="BE185">
        <f ca="1"/>
        <v>1.9306150859068692E-2</v>
      </c>
      <c r="BF185">
        <f ca="1"/>
        <v>1.9856389214536987E-2</v>
      </c>
      <c r="BG185">
        <f ca="1"/>
        <v>7.8695230918290476E-2</v>
      </c>
      <c r="BH185">
        <f ca="1"/>
        <v>6.1332941250604213E-3</v>
      </c>
      <c r="BJ185" vm="3299">
        <f ca="1"/>
        <v>45994</v>
      </c>
      <c r="BK185">
        <f ca="1"/>
        <v>8.7675911577483664E-3</v>
      </c>
    </row>
    <row r="186" spans="2:63" x14ac:dyDescent="0.3">
      <c r="B186" vm="3416">
        <f ca="1"/>
        <v>46031</v>
      </c>
      <c r="C186" vm="3417">
        <f ca="1"/>
        <v>185.08</v>
      </c>
      <c r="D186" vm="3418">
        <f ca="1"/>
        <v>186.34</v>
      </c>
      <c r="E186" vm="3419">
        <f ca="1"/>
        <v>183.67009999999999</v>
      </c>
      <c r="F186" vm="3420">
        <f ca="1"/>
        <v>184.86</v>
      </c>
      <c r="G186">
        <f ca="1"/>
        <v>-9.7276264591428024E-4</v>
      </c>
      <c r="H186">
        <f ca="1"/>
        <v>3.6425136257006642E-2</v>
      </c>
      <c r="J186" vm="3413">
        <f ca="1"/>
        <v>46030</v>
      </c>
      <c r="K186" s="13" vm="3413">
        <f ca="1"/>
        <v>46030</v>
      </c>
      <c r="L186" s="13" vm="3125">
        <f ca="1"/>
        <v>189.11</v>
      </c>
      <c r="M186" s="13" vm="3414">
        <f ca="1"/>
        <v>189.55</v>
      </c>
      <c r="N186" s="13" vm="3415">
        <f ca="1"/>
        <v>183.71</v>
      </c>
      <c r="O186" s="13" vm="3121">
        <f ca="1"/>
        <v>185.04</v>
      </c>
      <c r="P186" s="13">
        <f ca="1"/>
        <v>-2.1521865580878968E-2</v>
      </c>
      <c r="Q186" s="13">
        <f ca="1"/>
        <v>-2.3110280708719757E-2</v>
      </c>
      <c r="AA186" vm="3304">
        <f ca="1"/>
        <v>45995</v>
      </c>
      <c r="AB186" vm="5411">
        <f ca="1"/>
        <v>381.03</v>
      </c>
      <c r="AC186" vm="3304">
        <f ca="1"/>
        <v>45995</v>
      </c>
      <c r="AD186" vm="5412">
        <f ca="1"/>
        <v>226.65</v>
      </c>
      <c r="AE186" vm="3304">
        <f ca="1"/>
        <v>45995</v>
      </c>
      <c r="AF186" vm="5413">
        <f ca="1"/>
        <v>215.98</v>
      </c>
      <c r="AG186" vm="3304">
        <f ca="1"/>
        <v>45995</v>
      </c>
      <c r="AH186" vm="5414">
        <f ca="1"/>
        <v>40.5</v>
      </c>
      <c r="AI186" vm="3304">
        <f ca="1"/>
        <v>45995</v>
      </c>
      <c r="AJ186" vm="5415">
        <f ca="1"/>
        <v>269.44</v>
      </c>
      <c r="AK186" vm="3304">
        <f ca="1"/>
        <v>45995</v>
      </c>
      <c r="AL186" vm="5416">
        <f ca="1"/>
        <v>180.12</v>
      </c>
      <c r="AM186" vm="3304">
        <f ca="1"/>
        <v>45995</v>
      </c>
      <c r="AN186" vm="5417">
        <f ca="1"/>
        <v>277.26</v>
      </c>
      <c r="AO186" vm="3304">
        <f ca="1"/>
        <v>45995</v>
      </c>
      <c r="AP186" vm="5418">
        <f ca="1"/>
        <v>140.49</v>
      </c>
      <c r="AQ186" vm="3304">
        <f ca="1"/>
        <v>45995</v>
      </c>
      <c r="AR186" vm="5419">
        <f ca="1"/>
        <v>98.19</v>
      </c>
      <c r="AS186" vm="3304">
        <f ca="1"/>
        <v>45995</v>
      </c>
      <c r="AT186" vm="5420">
        <f ca="1"/>
        <v>952.74</v>
      </c>
      <c r="AY186">
        <f ca="1"/>
        <v>1.1034917632220885E-3</v>
      </c>
      <c r="AZ186">
        <f ca="1"/>
        <v>-3.2072087461564702E-2</v>
      </c>
      <c r="BA186">
        <f ca="1"/>
        <v>-7.4448529411764918E-3</v>
      </c>
      <c r="BB186">
        <f ca="1"/>
        <v>-7.4497257769652603E-2</v>
      </c>
      <c r="BC186">
        <f ca="1"/>
        <v>3.0152998548189044E-3</v>
      </c>
      <c r="BD186">
        <f ca="1"/>
        <v>-1.3581599123767742E-2</v>
      </c>
      <c r="BE186">
        <f ca="1"/>
        <v>-3.5221391604370982E-3</v>
      </c>
      <c r="BF186">
        <f ca="1"/>
        <v>9.3397514189238542E-3</v>
      </c>
      <c r="BG186">
        <f ca="1"/>
        <v>-2.0059880239521009E-2</v>
      </c>
      <c r="BH186">
        <f ca="1"/>
        <v>-5.5113671948393275E-3</v>
      </c>
      <c r="BJ186" vm="3304">
        <f ca="1"/>
        <v>45995</v>
      </c>
      <c r="BK186">
        <f ca="1"/>
        <v>-1.6261939824540467E-2</v>
      </c>
    </row>
    <row r="187" spans="2:63" x14ac:dyDescent="0.3">
      <c r="B187" vm="3421">
        <f ca="1"/>
        <v>46034</v>
      </c>
      <c r="C187" vm="3155">
        <f ca="1"/>
        <v>183.22</v>
      </c>
      <c r="D187" vm="3422">
        <f ca="1"/>
        <v>187.12</v>
      </c>
      <c r="E187" vm="2945">
        <f ca="1"/>
        <v>183.02</v>
      </c>
      <c r="F187" vm="3423">
        <f ca="1"/>
        <v>184.94</v>
      </c>
      <c r="G187">
        <f ca="1"/>
        <v>4.3275992643072636E-4</v>
      </c>
      <c r="H187">
        <f ca="1"/>
        <v>3.9085196389900207E-3</v>
      </c>
      <c r="J187" vm="3416">
        <f ca="1"/>
        <v>46031</v>
      </c>
      <c r="K187" s="13" vm="3416">
        <f ca="1"/>
        <v>46031</v>
      </c>
      <c r="L187" s="13" vm="3417">
        <f ca="1"/>
        <v>185.08</v>
      </c>
      <c r="M187" s="13" vm="3418">
        <f ca="1"/>
        <v>186.34</v>
      </c>
      <c r="N187" s="13" vm="3419">
        <f ca="1"/>
        <v>183.67009999999999</v>
      </c>
      <c r="O187" s="13" vm="3420">
        <f ca="1"/>
        <v>184.86</v>
      </c>
      <c r="P187" s="13">
        <f ca="1"/>
        <v>-9.7276264591428024E-4</v>
      </c>
      <c r="Q187" s="13">
        <f ca="1"/>
        <v>3.6425136257006642E-2</v>
      </c>
      <c r="AA187" vm="3309">
        <f ca="1"/>
        <v>45996</v>
      </c>
      <c r="AB187" vm="5421">
        <f ca="1"/>
        <v>390.24</v>
      </c>
      <c r="AC187" vm="3309">
        <f ca="1"/>
        <v>45996</v>
      </c>
      <c r="AD187" vm="5422">
        <f ca="1"/>
        <v>237.22</v>
      </c>
      <c r="AE187" vm="3309">
        <f ca="1"/>
        <v>45996</v>
      </c>
      <c r="AF187" vm="5423">
        <f ca="1"/>
        <v>217.97</v>
      </c>
      <c r="AG187" vm="3309">
        <f ca="1"/>
        <v>45996</v>
      </c>
      <c r="AH187" vm="5424">
        <f ca="1"/>
        <v>41.41</v>
      </c>
      <c r="AI187" vm="3309">
        <f ca="1"/>
        <v>45996</v>
      </c>
      <c r="AJ187" vm="5425">
        <f ca="1"/>
        <v>268</v>
      </c>
      <c r="AK187" vm="3309">
        <f ca="1"/>
        <v>45996</v>
      </c>
      <c r="AL187" vm="5426">
        <f ca="1"/>
        <v>182.54</v>
      </c>
      <c r="AM187" vm="3309">
        <f ca="1"/>
        <v>45996</v>
      </c>
      <c r="AN187" vm="5427">
        <f ca="1"/>
        <v>281.29000000000002</v>
      </c>
      <c r="AO187" vm="3309">
        <f ca="1"/>
        <v>45996</v>
      </c>
      <c r="AP187" vm="5428">
        <f ca="1"/>
        <v>141.31</v>
      </c>
      <c r="AQ187" vm="3309">
        <f ca="1"/>
        <v>45996</v>
      </c>
      <c r="AR187" vm="5429">
        <f ca="1"/>
        <v>98.91</v>
      </c>
      <c r="AS187" vm="3309">
        <f ca="1"/>
        <v>45996</v>
      </c>
      <c r="AT187" vm="5430">
        <f ca="1"/>
        <v>963.27499999999998</v>
      </c>
      <c r="AY187">
        <f ca="1"/>
        <v>2.4171325092512498E-2</v>
      </c>
      <c r="AZ187">
        <f ca="1"/>
        <v>4.6635782042797232E-2</v>
      </c>
      <c r="BA187">
        <f ca="1"/>
        <v>9.213816094082828E-3</v>
      </c>
      <c r="BB187">
        <f ca="1"/>
        <v>2.2469135802469051E-2</v>
      </c>
      <c r="BC187">
        <f ca="1"/>
        <v>-5.3444180522565238E-3</v>
      </c>
      <c r="BD187">
        <f ca="1"/>
        <v>1.3435487452809168E-2</v>
      </c>
      <c r="BE187">
        <f ca="1"/>
        <v>1.4535093414124034E-2</v>
      </c>
      <c r="BF187">
        <f ca="1"/>
        <v>5.8367143568936802E-3</v>
      </c>
      <c r="BG187">
        <f ca="1"/>
        <v>7.3327222731438936E-3</v>
      </c>
      <c r="BH187">
        <f ca="1"/>
        <v>1.1057581291852938E-2</v>
      </c>
      <c r="BJ187" vm="3309">
        <f ca="1"/>
        <v>45996</v>
      </c>
      <c r="BK187">
        <f ca="1"/>
        <v>1.8441904324335325E-2</v>
      </c>
    </row>
    <row r="188" spans="2:63" x14ac:dyDescent="0.3">
      <c r="B188" vm="3424">
        <f ca="1"/>
        <v>46035</v>
      </c>
      <c r="C188" vm="3425">
        <f ca="1"/>
        <v>184.995</v>
      </c>
      <c r="D188" vm="3426">
        <f ca="1"/>
        <v>188.10990000000001</v>
      </c>
      <c r="E188" vm="3427">
        <f ca="1"/>
        <v>183.4</v>
      </c>
      <c r="F188" vm="3428">
        <f ca="1"/>
        <v>185.81</v>
      </c>
      <c r="G188">
        <f ca="1"/>
        <v>4.7042283983995056E-3</v>
      </c>
      <c r="H188">
        <f ca="1"/>
        <v>1.5214209729739175E-2</v>
      </c>
      <c r="J188" vm="3421">
        <f ca="1"/>
        <v>46034</v>
      </c>
      <c r="K188" s="13" vm="3421">
        <f ca="1"/>
        <v>46034</v>
      </c>
      <c r="L188" s="13" vm="3155">
        <f ca="1"/>
        <v>183.22</v>
      </c>
      <c r="M188" s="13" vm="3422">
        <f ca="1"/>
        <v>187.12</v>
      </c>
      <c r="N188" s="13" vm="2945">
        <f ca="1"/>
        <v>183.02</v>
      </c>
      <c r="O188" s="13" vm="3423">
        <f ca="1"/>
        <v>184.94</v>
      </c>
      <c r="P188" s="13">
        <f ca="1"/>
        <v>4.3275992643072636E-4</v>
      </c>
      <c r="Q188" s="13">
        <f ca="1"/>
        <v>3.9085196389900207E-3</v>
      </c>
      <c r="AA188" vm="3314">
        <f ca="1"/>
        <v>45999</v>
      </c>
      <c r="AB188" vm="5431">
        <f ca="1"/>
        <v>401.1</v>
      </c>
      <c r="AC188" vm="3314">
        <f ca="1"/>
        <v>45999</v>
      </c>
      <c r="AD188" vm="5432">
        <f ca="1"/>
        <v>246.92</v>
      </c>
      <c r="AE188" vm="3314">
        <f ca="1"/>
        <v>45999</v>
      </c>
      <c r="AF188" vm="5433">
        <f ca="1"/>
        <v>221.11</v>
      </c>
      <c r="AG188" vm="3314">
        <f ca="1"/>
        <v>45999</v>
      </c>
      <c r="AH188" vm="5434">
        <f ca="1"/>
        <v>40.299999999999997</v>
      </c>
      <c r="AI188" vm="3314">
        <f ca="1"/>
        <v>45999</v>
      </c>
      <c r="AJ188" vm="5435">
        <f ca="1"/>
        <v>268.16000000000003</v>
      </c>
      <c r="AK188" vm="3314">
        <f ca="1"/>
        <v>45999</v>
      </c>
      <c r="AL188" vm="5436">
        <f ca="1"/>
        <v>180.94</v>
      </c>
      <c r="AM188" vm="3314">
        <f ca="1"/>
        <v>45999</v>
      </c>
      <c r="AN188" vm="5437">
        <f ca="1"/>
        <v>279.13</v>
      </c>
      <c r="AO188" vm="3314">
        <f ca="1"/>
        <v>45999</v>
      </c>
      <c r="AP188" vm="5438">
        <f ca="1"/>
        <v>139.78</v>
      </c>
      <c r="AQ188" vm="3314">
        <f ca="1"/>
        <v>45999</v>
      </c>
      <c r="AR188" vm="5439">
        <f ca="1"/>
        <v>92</v>
      </c>
      <c r="AS188" vm="3314">
        <f ca="1"/>
        <v>45999</v>
      </c>
      <c r="AT188" vm="5440">
        <f ca="1"/>
        <v>983.58</v>
      </c>
      <c r="AY188">
        <f ca="1"/>
        <v>2.7829028290282939E-2</v>
      </c>
      <c r="AZ188">
        <f ca="1"/>
        <v>4.0890312789815315E-2</v>
      </c>
      <c r="BA188">
        <f ca="1"/>
        <v>1.4405652153966209E-2</v>
      </c>
      <c r="BB188">
        <f ca="1"/>
        <v>-2.6805119536343867E-2</v>
      </c>
      <c r="BC188">
        <f ca="1"/>
        <v>5.9701492537322768E-4</v>
      </c>
      <c r="BD188">
        <f ca="1"/>
        <v>-8.7652021474744959E-3</v>
      </c>
      <c r="BE188">
        <f ca="1"/>
        <v>-7.6789078886559236E-3</v>
      </c>
      <c r="BF188">
        <f ca="1"/>
        <v>-1.0827259217323623E-2</v>
      </c>
      <c r="BG188">
        <f ca="1"/>
        <v>-6.9861490243655816E-2</v>
      </c>
      <c r="BH188">
        <f ca="1"/>
        <v>2.1079131089252877E-2</v>
      </c>
      <c r="BJ188" vm="3314">
        <f ca="1"/>
        <v>45999</v>
      </c>
      <c r="BK188">
        <f ca="1"/>
        <v>7.0065601335299998E-3</v>
      </c>
    </row>
    <row r="189" spans="2:63" x14ac:dyDescent="0.3">
      <c r="B189" vm="3429">
        <f ca="1"/>
        <v>46036</v>
      </c>
      <c r="C189" vm="3255">
        <f ca="1"/>
        <v>184.32</v>
      </c>
      <c r="D189" vm="3430">
        <f ca="1"/>
        <v>184.46</v>
      </c>
      <c r="E189" vm="3431">
        <f ca="1"/>
        <v>180.8</v>
      </c>
      <c r="F189" vm="3432">
        <f ca="1"/>
        <v>183.14</v>
      </c>
      <c r="G189">
        <f ca="1"/>
        <v>-1.4369517248802626E-2</v>
      </c>
      <c r="H189">
        <f ca="1"/>
        <v>-5.4629791773284078E-3</v>
      </c>
      <c r="J189" vm="3424">
        <f ca="1"/>
        <v>46035</v>
      </c>
      <c r="K189" s="13" vm="3424">
        <f ca="1"/>
        <v>46035</v>
      </c>
      <c r="L189" s="13" vm="3425">
        <f ca="1"/>
        <v>184.995</v>
      </c>
      <c r="M189" s="13" vm="3426">
        <f ca="1"/>
        <v>188.10990000000001</v>
      </c>
      <c r="N189" s="13" vm="3427">
        <f ca="1"/>
        <v>183.4</v>
      </c>
      <c r="O189" s="13" vm="3428">
        <f ca="1"/>
        <v>185.81</v>
      </c>
      <c r="P189" s="13">
        <f ca="1"/>
        <v>4.7042283983995056E-3</v>
      </c>
      <c r="Q189" s="13">
        <f ca="1"/>
        <v>1.5214209729739175E-2</v>
      </c>
      <c r="AA189" vm="3318">
        <f ca="1"/>
        <v>46000</v>
      </c>
      <c r="AB189" vm="5441">
        <f ca="1"/>
        <v>406.29</v>
      </c>
      <c r="AC189" vm="3318">
        <f ca="1"/>
        <v>46000</v>
      </c>
      <c r="AD189" vm="5442">
        <f ca="1"/>
        <v>252.42</v>
      </c>
      <c r="AE189" vm="3318">
        <f ca="1"/>
        <v>46000</v>
      </c>
      <c r="AF189" vm="5443">
        <f ca="1"/>
        <v>221.62</v>
      </c>
      <c r="AG189" vm="3318">
        <f ca="1"/>
        <v>46000</v>
      </c>
      <c r="AH189" vm="5414">
        <f ca="1"/>
        <v>40.5</v>
      </c>
      <c r="AI189" vm="3318">
        <f ca="1"/>
        <v>46000</v>
      </c>
      <c r="AJ189" vm="5444">
        <f ca="1"/>
        <v>267.14</v>
      </c>
      <c r="AK189" vm="3318">
        <f ca="1"/>
        <v>46000</v>
      </c>
      <c r="AL189" vm="5445">
        <f ca="1"/>
        <v>179.52</v>
      </c>
      <c r="AM189" vm="3318">
        <f ca="1"/>
        <v>46000</v>
      </c>
      <c r="AN189" vm="5446">
        <f ca="1"/>
        <v>276.24</v>
      </c>
      <c r="AO189" vm="3318">
        <f ca="1"/>
        <v>46000</v>
      </c>
      <c r="AP189" vm="5447">
        <f ca="1"/>
        <v>141.93</v>
      </c>
      <c r="AQ189" vm="3318">
        <f ca="1"/>
        <v>46000</v>
      </c>
      <c r="AR189" vm="5448">
        <f ca="1"/>
        <v>88.9</v>
      </c>
      <c r="AS189" vm="3318">
        <f ca="1"/>
        <v>46000</v>
      </c>
      <c r="AT189" vm="5449">
        <f ca="1"/>
        <v>962.95</v>
      </c>
      <c r="AY189">
        <f ca="1"/>
        <v>1.2939416604338064E-2</v>
      </c>
      <c r="AZ189">
        <f ca="1"/>
        <v>2.2274420865057508E-2</v>
      </c>
      <c r="BA189">
        <f ca="1"/>
        <v>2.3065442539911846E-3</v>
      </c>
      <c r="BB189">
        <f ca="1"/>
        <v>4.9627791563276145E-3</v>
      </c>
      <c r="BC189">
        <f ca="1"/>
        <v>-3.8036992840096901E-3</v>
      </c>
      <c r="BD189">
        <f ca="1"/>
        <v>-7.8479053829998199E-3</v>
      </c>
      <c r="BE189">
        <f ca="1"/>
        <v>-1.0353598681617835E-2</v>
      </c>
      <c r="BF189">
        <f ca="1"/>
        <v>1.5381313492631318E-2</v>
      </c>
      <c r="BG189">
        <f ca="1"/>
        <v>-3.3695652173912981E-2</v>
      </c>
      <c r="BH189">
        <f ca="1"/>
        <v>-2.0974399642123664E-2</v>
      </c>
      <c r="BJ189" vm="3318">
        <f ca="1"/>
        <v>46000</v>
      </c>
      <c r="BK189">
        <f ca="1"/>
        <v>3.9722994699317683E-3</v>
      </c>
    </row>
    <row r="190" spans="2:63" x14ac:dyDescent="0.3">
      <c r="B190" vm="3433">
        <f ca="1"/>
        <v>46037</v>
      </c>
      <c r="C190" vm="3394">
        <f ca="1"/>
        <v>186.5</v>
      </c>
      <c r="D190" vm="3434">
        <f ca="1"/>
        <v>189.7</v>
      </c>
      <c r="E190" vm="3435">
        <f ca="1"/>
        <v>186.33</v>
      </c>
      <c r="F190" vm="3436">
        <f ca="1"/>
        <v>187.05</v>
      </c>
      <c r="G190">
        <f ca="1"/>
        <v>2.1349787048160016E-2</v>
      </c>
      <c r="H190">
        <f ca="1"/>
        <v>1.1600156885216695E-2</v>
      </c>
      <c r="J190" vm="3429">
        <f ca="1"/>
        <v>46036</v>
      </c>
      <c r="K190" s="13" vm="3429">
        <f ca="1"/>
        <v>46036</v>
      </c>
      <c r="L190" s="13" vm="3255">
        <f ca="1"/>
        <v>184.32</v>
      </c>
      <c r="M190" s="13" vm="3430">
        <f ca="1"/>
        <v>184.46</v>
      </c>
      <c r="N190" s="13" vm="3431">
        <f ca="1"/>
        <v>180.8</v>
      </c>
      <c r="O190" s="13" vm="3432">
        <f ca="1"/>
        <v>183.14</v>
      </c>
      <c r="P190" s="13">
        <f ca="1"/>
        <v>-1.4369517248802626E-2</v>
      </c>
      <c r="Q190" s="13">
        <f ca="1"/>
        <v>-5.4629791773284078E-3</v>
      </c>
      <c r="AA190" vm="3323">
        <f ca="1"/>
        <v>46001</v>
      </c>
      <c r="AB190" vm="5450">
        <f ca="1"/>
        <v>412.97</v>
      </c>
      <c r="AC190" vm="3323">
        <f ca="1"/>
        <v>46001</v>
      </c>
      <c r="AD190" vm="5451">
        <f ca="1"/>
        <v>263.70999999999998</v>
      </c>
      <c r="AE190" vm="3323">
        <f ca="1"/>
        <v>46001</v>
      </c>
      <c r="AF190" vm="5452">
        <f ca="1"/>
        <v>221.42</v>
      </c>
      <c r="AG190" vm="3323">
        <f ca="1"/>
        <v>46001</v>
      </c>
      <c r="AH190" vm="5453">
        <f ca="1"/>
        <v>40.78</v>
      </c>
      <c r="AI190" vm="3323">
        <f ca="1"/>
        <v>46001</v>
      </c>
      <c r="AJ190" vm="5454">
        <f ca="1"/>
        <v>275.14999999999998</v>
      </c>
      <c r="AK190" vm="3323">
        <f ca="1"/>
        <v>46001</v>
      </c>
      <c r="AL190" vm="5455">
        <f ca="1"/>
        <v>181.67</v>
      </c>
      <c r="AM190" vm="3323">
        <f ca="1"/>
        <v>46001</v>
      </c>
      <c r="AN190" vm="5456">
        <f ca="1"/>
        <v>281.57</v>
      </c>
      <c r="AO190" vm="3323">
        <f ca="1"/>
        <v>46001</v>
      </c>
      <c r="AP190" vm="5457">
        <f ca="1"/>
        <v>141.52000000000001</v>
      </c>
      <c r="AQ190" vm="3323">
        <f ca="1"/>
        <v>46001</v>
      </c>
      <c r="AR190" vm="5458">
        <f ca="1"/>
        <v>92.47</v>
      </c>
      <c r="AS190" vm="3323">
        <f ca="1"/>
        <v>46001</v>
      </c>
      <c r="AT190" vm="5459">
        <f ca="1"/>
        <v>979.02</v>
      </c>
      <c r="AY190">
        <f ca="1"/>
        <v>1.6441458071820635E-2</v>
      </c>
      <c r="AZ190">
        <f ca="1"/>
        <v>4.4727042231201934E-2</v>
      </c>
      <c r="BA190">
        <f ca="1"/>
        <v>-9.0244562765101101E-4</v>
      </c>
      <c r="BB190">
        <f ca="1"/>
        <v>6.9135802469136084E-3</v>
      </c>
      <c r="BC190">
        <f ca="1"/>
        <v>2.9984277906715547E-2</v>
      </c>
      <c r="BD190">
        <f ca="1"/>
        <v>1.1976381461675453E-2</v>
      </c>
      <c r="BE190">
        <f ca="1"/>
        <v>1.9294816101940282E-2</v>
      </c>
      <c r="BF190">
        <f ca="1"/>
        <v>-2.8887479743535303E-3</v>
      </c>
      <c r="BG190">
        <f ca="1"/>
        <v>4.0157480314960553E-2</v>
      </c>
      <c r="BH190">
        <f ca="1"/>
        <v>1.6688301573290341E-2</v>
      </c>
      <c r="BJ190" vm="3323">
        <f ca="1"/>
        <v>46001</v>
      </c>
      <c r="BK190">
        <f ca="1"/>
        <v>1.8680569783869724E-2</v>
      </c>
    </row>
    <row r="191" spans="2:63" x14ac:dyDescent="0.3">
      <c r="B191" vm="3437">
        <f ca="1"/>
        <v>46038</v>
      </c>
      <c r="C191" vm="3438">
        <f ca="1"/>
        <v>189.07499999999999</v>
      </c>
      <c r="D191" vm="3439">
        <f ca="1"/>
        <v>190.44</v>
      </c>
      <c r="E191" vm="3440">
        <f ca="1"/>
        <v>186.08</v>
      </c>
      <c r="F191" vm="3119">
        <f ca="1"/>
        <v>186.23</v>
      </c>
      <c r="G191">
        <f ca="1"/>
        <v>-4.3838545843358544E-3</v>
      </c>
      <c r="H191">
        <f ca="1"/>
        <v>2.0730256773126506E-2</v>
      </c>
      <c r="J191" vm="3433">
        <f ca="1"/>
        <v>46037</v>
      </c>
      <c r="K191" s="13" vm="3433">
        <f ca="1"/>
        <v>46037</v>
      </c>
      <c r="L191" s="13" vm="3394">
        <f ca="1"/>
        <v>186.5</v>
      </c>
      <c r="M191" s="13" vm="3434">
        <f ca="1"/>
        <v>189.7</v>
      </c>
      <c r="N191" s="13" vm="3435">
        <f ca="1"/>
        <v>186.33</v>
      </c>
      <c r="O191" s="13" vm="3436">
        <f ca="1"/>
        <v>187.05</v>
      </c>
      <c r="P191" s="13">
        <f ca="1"/>
        <v>2.1349787048160016E-2</v>
      </c>
      <c r="Q191" s="13">
        <f ca="1"/>
        <v>1.1600156885216695E-2</v>
      </c>
      <c r="AA191" vm="3328">
        <f ca="1"/>
        <v>46002</v>
      </c>
      <c r="AB191" vm="5460">
        <f ca="1"/>
        <v>406.37</v>
      </c>
      <c r="AC191" vm="3328">
        <f ca="1"/>
        <v>46002</v>
      </c>
      <c r="AD191" vm="5461">
        <f ca="1"/>
        <v>258.45999999999998</v>
      </c>
      <c r="AE191" vm="3328">
        <f ca="1"/>
        <v>46002</v>
      </c>
      <c r="AF191" vm="5462">
        <f ca="1"/>
        <v>221.43</v>
      </c>
      <c r="AG191" vm="3328">
        <f ca="1"/>
        <v>46002</v>
      </c>
      <c r="AH191" vm="5463">
        <f ca="1"/>
        <v>39.51</v>
      </c>
      <c r="AI191" vm="3328">
        <f ca="1"/>
        <v>46002</v>
      </c>
      <c r="AJ191" vm="5464">
        <f ca="1"/>
        <v>270.11</v>
      </c>
      <c r="AK191" vm="3328">
        <f ca="1"/>
        <v>46002</v>
      </c>
      <c r="AL191" vm="5455">
        <f ca="1"/>
        <v>181.67</v>
      </c>
      <c r="AM191" vm="3328">
        <f ca="1"/>
        <v>46002</v>
      </c>
      <c r="AN191" vm="5465">
        <f ca="1"/>
        <v>283.39</v>
      </c>
      <c r="AO191" vm="3328">
        <f ca="1"/>
        <v>46002</v>
      </c>
      <c r="AP191" vm="5466">
        <f ca="1"/>
        <v>136.13999999999999</v>
      </c>
      <c r="AQ191" vm="3328">
        <f ca="1"/>
        <v>46002</v>
      </c>
      <c r="AR191" vm="5467">
        <f ca="1"/>
        <v>89.43</v>
      </c>
      <c r="AS191" vm="3328">
        <f ca="1"/>
        <v>46002</v>
      </c>
      <c r="AT191" vm="5468">
        <f ca="1"/>
        <v>981.48</v>
      </c>
      <c r="AY191">
        <f ca="1"/>
        <v>-1.5981790444826553E-2</v>
      </c>
      <c r="AZ191">
        <f ca="1"/>
        <v>-1.990823252815593E-2</v>
      </c>
      <c r="BA191">
        <f ca="1"/>
        <v>4.5163038569322223E-5</v>
      </c>
      <c r="BB191">
        <f ca="1"/>
        <v>-3.1142717018146224E-2</v>
      </c>
      <c r="BC191">
        <f ca="1"/>
        <v>-1.8317281482827418E-2</v>
      </c>
      <c r="BD191">
        <f ca="1"/>
        <v>0</v>
      </c>
      <c r="BE191">
        <f ca="1"/>
        <v>6.4637567922718802E-3</v>
      </c>
      <c r="BF191">
        <f ca="1"/>
        <v>-3.8015828151498191E-2</v>
      </c>
      <c r="BG191">
        <f ca="1"/>
        <v>-3.2875527198010082E-2</v>
      </c>
      <c r="BH191">
        <f ca="1"/>
        <v>2.5127167984311215E-3</v>
      </c>
      <c r="BJ191" vm="3328">
        <f ca="1"/>
        <v>46002</v>
      </c>
      <c r="BK191">
        <f ca="1"/>
        <v>-1.4292106237299962E-2</v>
      </c>
    </row>
    <row r="192" spans="2:63" x14ac:dyDescent="0.3">
      <c r="B192" vm="3441">
        <f ca="1"/>
        <v>46042</v>
      </c>
      <c r="C192" vm="2949">
        <f ca="1"/>
        <v>181.9</v>
      </c>
      <c r="D192" vm="3442">
        <f ca="1"/>
        <v>182.37860000000001</v>
      </c>
      <c r="E192" vm="3443">
        <f ca="1"/>
        <v>177.61</v>
      </c>
      <c r="F192" vm="3444">
        <f ca="1"/>
        <v>178.07</v>
      </c>
      <c r="G192">
        <f ca="1"/>
        <v>-4.3816785695108183E-2</v>
      </c>
      <c r="H192">
        <f ca="1"/>
        <v>-1.0562696316149204E-2</v>
      </c>
      <c r="J192" vm="3437">
        <f ca="1"/>
        <v>46038</v>
      </c>
      <c r="K192" s="13" vm="3437">
        <f ca="1"/>
        <v>46038</v>
      </c>
      <c r="L192" s="13" vm="3438">
        <f ca="1"/>
        <v>189.07499999999999</v>
      </c>
      <c r="M192" s="13" vm="3439">
        <f ca="1"/>
        <v>190.44</v>
      </c>
      <c r="N192" s="13" vm="3440">
        <f ca="1"/>
        <v>186.08</v>
      </c>
      <c r="O192" s="13" vm="3119">
        <f ca="1"/>
        <v>186.23</v>
      </c>
      <c r="P192" s="13">
        <f ca="1"/>
        <v>-4.3838545843358544E-3</v>
      </c>
      <c r="Q192" s="13">
        <f ca="1"/>
        <v>2.0730256773126506E-2</v>
      </c>
      <c r="AA192" vm="3333">
        <f ca="1"/>
        <v>46003</v>
      </c>
      <c r="AB192" vm="5469">
        <f ca="1"/>
        <v>359.93</v>
      </c>
      <c r="AC192" vm="3333">
        <f ca="1"/>
        <v>46003</v>
      </c>
      <c r="AD192" vm="5470">
        <f ca="1"/>
        <v>241.14</v>
      </c>
      <c r="AE192" vm="3333">
        <f ca="1"/>
        <v>46003</v>
      </c>
      <c r="AF192" vm="5471">
        <f ca="1"/>
        <v>210.78</v>
      </c>
      <c r="AG192" vm="3333">
        <f ca="1"/>
        <v>46003</v>
      </c>
      <c r="AH192" vm="5472">
        <f ca="1"/>
        <v>37.81</v>
      </c>
      <c r="AI192" vm="3333">
        <f ca="1"/>
        <v>46003</v>
      </c>
      <c r="AJ192" vm="5473">
        <f ca="1"/>
        <v>259.20999999999998</v>
      </c>
      <c r="AK192" vm="3333">
        <f ca="1"/>
        <v>46003</v>
      </c>
      <c r="AL192" vm="2918">
        <f ca="1"/>
        <v>179.42</v>
      </c>
      <c r="AM192" vm="3333">
        <f ca="1"/>
        <v>46003</v>
      </c>
      <c r="AN192" vm="5474">
        <f ca="1"/>
        <v>279.32</v>
      </c>
      <c r="AO192" vm="3333">
        <f ca="1"/>
        <v>46003</v>
      </c>
      <c r="AP192" vm="5475">
        <f ca="1"/>
        <v>130.88999999999999</v>
      </c>
      <c r="AQ192" vm="3333">
        <f ca="1"/>
        <v>46003</v>
      </c>
      <c r="AR192" vm="5476">
        <f ca="1"/>
        <v>84.424999999999997</v>
      </c>
      <c r="AS192" vm="3333">
        <f ca="1"/>
        <v>46003</v>
      </c>
      <c r="AT192" vm="5477">
        <f ca="1"/>
        <v>946.51</v>
      </c>
      <c r="AY192">
        <f ca="1"/>
        <v>-0.11428008957354134</v>
      </c>
      <c r="AZ192">
        <f ca="1"/>
        <v>-6.7012303644664525E-2</v>
      </c>
      <c r="BA192">
        <f ca="1"/>
        <v>-4.8096463893781354E-2</v>
      </c>
      <c r="BB192">
        <f ca="1"/>
        <v>-4.3027081751455219E-2</v>
      </c>
      <c r="BC192">
        <f ca="1"/>
        <v>-4.0353929880419213E-2</v>
      </c>
      <c r="BD192">
        <f ca="1"/>
        <v>-1.2385093851488964E-2</v>
      </c>
      <c r="BE192">
        <f ca="1"/>
        <v>-1.4361833515649788E-2</v>
      </c>
      <c r="BF192">
        <f ca="1"/>
        <v>-3.856324371970031E-2</v>
      </c>
      <c r="BG192">
        <f ca="1"/>
        <v>-5.5965559655596658E-2</v>
      </c>
      <c r="BH192">
        <f ca="1"/>
        <v>-3.56298651016832E-2</v>
      </c>
      <c r="BJ192" vm="3333">
        <f ca="1"/>
        <v>46003</v>
      </c>
      <c r="BK192">
        <f ca="1"/>
        <v>-5.6777103669707042E-2</v>
      </c>
    </row>
    <row r="193" spans="2:63" x14ac:dyDescent="0.3">
      <c r="B193" vm="3445">
        <f ca="1"/>
        <v>46043</v>
      </c>
      <c r="C193" vm="3446">
        <f ca="1"/>
        <v>179.05</v>
      </c>
      <c r="D193" vm="3447">
        <f ca="1"/>
        <v>185.37899999999999</v>
      </c>
      <c r="E193" vm="3448">
        <f ca="1"/>
        <v>178.4</v>
      </c>
      <c r="F193" vm="3321">
        <f ca="1"/>
        <v>183.32</v>
      </c>
      <c r="G193">
        <f ca="1"/>
        <v>2.9482787667771102E-2</v>
      </c>
      <c r="H193">
        <f ca="1"/>
        <v>4.5640371155243546E-2</v>
      </c>
      <c r="J193" vm="3441">
        <f ca="1"/>
        <v>46042</v>
      </c>
      <c r="K193" s="13" vm="3441">
        <f ca="1"/>
        <v>46042</v>
      </c>
      <c r="L193" s="13" vm="2949">
        <f ca="1"/>
        <v>181.9</v>
      </c>
      <c r="M193" s="13" vm="3442">
        <f ca="1"/>
        <v>182.37860000000001</v>
      </c>
      <c r="N193" s="13" vm="3443">
        <f ca="1"/>
        <v>177.61</v>
      </c>
      <c r="O193" s="13" vm="3444">
        <f ca="1"/>
        <v>178.07</v>
      </c>
      <c r="P193" s="13">
        <f ca="1"/>
        <v>-4.3816785695108183E-2</v>
      </c>
      <c r="Q193" s="13">
        <f ca="1"/>
        <v>-1.0562696316149204E-2</v>
      </c>
      <c r="AA193" vm="3337">
        <f ca="1"/>
        <v>46006</v>
      </c>
      <c r="AB193" vm="5478">
        <f ca="1"/>
        <v>339.81</v>
      </c>
      <c r="AC193" vm="3337">
        <f ca="1"/>
        <v>46006</v>
      </c>
      <c r="AD193" vm="5220">
        <f ca="1"/>
        <v>237.5</v>
      </c>
      <c r="AE193" vm="3337">
        <f ca="1"/>
        <v>46006</v>
      </c>
      <c r="AF193" vm="5479">
        <f ca="1"/>
        <v>207.58</v>
      </c>
      <c r="AG193" vm="3337">
        <f ca="1"/>
        <v>46006</v>
      </c>
      <c r="AH193" vm="5480">
        <f ca="1"/>
        <v>37.51</v>
      </c>
      <c r="AI193" vm="3337">
        <f ca="1"/>
        <v>46006</v>
      </c>
      <c r="AJ193" vm="5481">
        <f ca="1"/>
        <v>261.27</v>
      </c>
      <c r="AK193" vm="3337">
        <f ca="1"/>
        <v>46006</v>
      </c>
      <c r="AL193" vm="5482">
        <f ca="1"/>
        <v>177.97</v>
      </c>
      <c r="AM193" vm="3337">
        <f ca="1"/>
        <v>46006</v>
      </c>
      <c r="AN193" vm="5483">
        <f ca="1"/>
        <v>280.44</v>
      </c>
      <c r="AO193" vm="3337">
        <f ca="1"/>
        <v>46006</v>
      </c>
      <c r="AP193" vm="5484">
        <f ca="1"/>
        <v>124.37</v>
      </c>
      <c r="AQ193" vm="3337">
        <f ca="1"/>
        <v>46006</v>
      </c>
      <c r="AR193" vm="5119">
        <f ca="1"/>
        <v>84.26</v>
      </c>
      <c r="AS193" vm="3337">
        <f ca="1"/>
        <v>46006</v>
      </c>
      <c r="AT193" vm="5485">
        <f ca="1"/>
        <v>949.4</v>
      </c>
      <c r="AY193">
        <f ca="1"/>
        <v>-5.5899758286333465E-2</v>
      </c>
      <c r="AZ193">
        <f ca="1"/>
        <v>-1.5094965580160847E-2</v>
      </c>
      <c r="BA193">
        <f ca="1"/>
        <v>-1.5181706044216665E-2</v>
      </c>
      <c r="BB193">
        <f ca="1"/>
        <v>-7.9344088865380656E-3</v>
      </c>
      <c r="BC193">
        <f ca="1"/>
        <v>7.9472242583233758E-3</v>
      </c>
      <c r="BD193">
        <f ca="1"/>
        <v>-8.0815962545980873E-3</v>
      </c>
      <c r="BE193">
        <f ca="1"/>
        <v>4.0097379349849803E-3</v>
      </c>
      <c r="BF193">
        <f ca="1"/>
        <v>-4.9812819925127837E-2</v>
      </c>
      <c r="BG193">
        <f ca="1"/>
        <v>-1.9543973941367138E-3</v>
      </c>
      <c r="BH193">
        <f ca="1"/>
        <v>3.0533222047310501E-3</v>
      </c>
      <c r="BJ193" vm="3337">
        <f ca="1"/>
        <v>46006</v>
      </c>
      <c r="BK193">
        <f ca="1"/>
        <v>-1.7998090379213596E-2</v>
      </c>
    </row>
    <row r="194" spans="2:63" x14ac:dyDescent="0.3">
      <c r="B194" vm="3449">
        <f ca="1"/>
        <v>46044</v>
      </c>
      <c r="C194" vm="3450">
        <f ca="1"/>
        <v>184.75</v>
      </c>
      <c r="D194" vm="3451">
        <f ca="1"/>
        <v>186.17</v>
      </c>
      <c r="E194" vm="3452">
        <f ca="1"/>
        <v>183.93</v>
      </c>
      <c r="F194" vm="3453">
        <f ca="1"/>
        <v>184.84</v>
      </c>
      <c r="G194">
        <f ca="1"/>
        <v>8.2915121099716906E-3</v>
      </c>
      <c r="H194">
        <f ca="1"/>
        <v>4.9829277448916586E-3</v>
      </c>
      <c r="J194" vm="3445">
        <f ca="1"/>
        <v>46043</v>
      </c>
      <c r="K194" s="13" vm="3445">
        <f ca="1"/>
        <v>46043</v>
      </c>
      <c r="L194" s="13" vm="3446">
        <f ca="1"/>
        <v>179.05</v>
      </c>
      <c r="M194" s="13" vm="3447">
        <f ca="1"/>
        <v>185.37899999999999</v>
      </c>
      <c r="N194" s="13" vm="3448">
        <f ca="1"/>
        <v>178.4</v>
      </c>
      <c r="O194" s="13" vm="3321">
        <f ca="1"/>
        <v>183.32</v>
      </c>
      <c r="P194" s="13">
        <f ca="1"/>
        <v>2.9482787667771102E-2</v>
      </c>
      <c r="Q194" s="13">
        <f ca="1"/>
        <v>4.5640371155243546E-2</v>
      </c>
      <c r="AA194" vm="3342">
        <f ca="1"/>
        <v>46007</v>
      </c>
      <c r="AB194" vm="5486">
        <f ca="1"/>
        <v>341.3</v>
      </c>
      <c r="AC194" vm="3342">
        <f ca="1"/>
        <v>46007</v>
      </c>
      <c r="AD194" vm="5487">
        <f ca="1"/>
        <v>232.51</v>
      </c>
      <c r="AE194" vm="3342">
        <f ca="1"/>
        <v>46007</v>
      </c>
      <c r="AF194" vm="5488">
        <f ca="1"/>
        <v>209.17</v>
      </c>
      <c r="AG194" vm="3342">
        <f ca="1"/>
        <v>46007</v>
      </c>
      <c r="AH194" vm="5489">
        <f ca="1"/>
        <v>37.31</v>
      </c>
      <c r="AI194" vm="3342">
        <f ca="1"/>
        <v>46007</v>
      </c>
      <c r="AJ194" vm="5490">
        <f ca="1"/>
        <v>258.83999999999997</v>
      </c>
      <c r="AK194" vm="3342">
        <f ca="1"/>
        <v>46007</v>
      </c>
      <c r="AL194" vm="5491">
        <f ca="1"/>
        <v>177.56</v>
      </c>
      <c r="AM194" vm="3342">
        <f ca="1"/>
        <v>46007</v>
      </c>
      <c r="AN194" vm="5492">
        <f ca="1"/>
        <v>278.39999999999998</v>
      </c>
      <c r="AO194" vm="3342">
        <f ca="1"/>
        <v>46007</v>
      </c>
      <c r="AP194" vm="5493">
        <f ca="1"/>
        <v>121.1</v>
      </c>
      <c r="AQ194" vm="3342">
        <f ca="1"/>
        <v>46007</v>
      </c>
      <c r="AR194" vm="4979">
        <f ca="1"/>
        <v>84.07</v>
      </c>
      <c r="AS194" vm="3342">
        <f ca="1"/>
        <v>46007</v>
      </c>
      <c r="AT194" vm="5494">
        <f ca="1"/>
        <v>951.36</v>
      </c>
      <c r="AY194">
        <f ca="1"/>
        <v>4.3848032724169653E-3</v>
      </c>
      <c r="AZ194">
        <f ca="1"/>
        <v>-2.1010526315789511E-2</v>
      </c>
      <c r="BA194">
        <f ca="1"/>
        <v>7.6596974660370692E-3</v>
      </c>
      <c r="BB194">
        <f ca="1"/>
        <v>-5.3319114902691481E-3</v>
      </c>
      <c r="BC194">
        <f ca="1"/>
        <v>-9.3007233895969956E-3</v>
      </c>
      <c r="BD194">
        <f ca="1"/>
        <v>-2.3037590605157979E-3</v>
      </c>
      <c r="BE194">
        <f ca="1"/>
        <v>-7.2742832691485536E-3</v>
      </c>
      <c r="BF194">
        <f ca="1"/>
        <v>-2.6292514271930613E-2</v>
      </c>
      <c r="BG194">
        <f ca="1"/>
        <v>-2.2549252314266782E-3</v>
      </c>
      <c r="BH194">
        <f ca="1"/>
        <v>2.064461765325507E-3</v>
      </c>
      <c r="BJ194" vm="3342">
        <f ca="1"/>
        <v>46007</v>
      </c>
      <c r="BK194">
        <f ca="1"/>
        <v>-4.7862155669233953E-3</v>
      </c>
    </row>
    <row r="195" spans="2:63" x14ac:dyDescent="0.3">
      <c r="B195" vm="3454">
        <f ca="1"/>
        <v>46045</v>
      </c>
      <c r="C195" vm="3455">
        <f ca="1"/>
        <v>187.5</v>
      </c>
      <c r="D195" vm="3104">
        <f ca="1"/>
        <v>189.6</v>
      </c>
      <c r="E195" vm="3456">
        <f ca="1"/>
        <v>186.82329999999999</v>
      </c>
      <c r="F195" vm="3457">
        <f ca="1"/>
        <v>187.67</v>
      </c>
      <c r="G195">
        <f ca="1"/>
        <v>1.5310538844405886E-2</v>
      </c>
      <c r="H195">
        <f ca="1"/>
        <v>-2.1526676645053269E-2</v>
      </c>
      <c r="J195" vm="3449">
        <f ca="1"/>
        <v>46044</v>
      </c>
      <c r="K195" s="13" vm="3449">
        <f ca="1"/>
        <v>46044</v>
      </c>
      <c r="L195" s="13" vm="3450">
        <f ca="1"/>
        <v>184.75</v>
      </c>
      <c r="M195" s="13" vm="3451">
        <f ca="1"/>
        <v>186.17</v>
      </c>
      <c r="N195" s="13" vm="3452">
        <f ca="1"/>
        <v>183.93</v>
      </c>
      <c r="O195" s="13" vm="3453">
        <f ca="1"/>
        <v>184.84</v>
      </c>
      <c r="P195" s="13">
        <f ca="1"/>
        <v>8.2915121099716906E-3</v>
      </c>
      <c r="Q195" s="13">
        <f ca="1"/>
        <v>4.9829277448916586E-3</v>
      </c>
      <c r="AA195" vm="3347">
        <f ca="1"/>
        <v>46008</v>
      </c>
      <c r="AB195" vm="5495">
        <f ca="1"/>
        <v>326.02</v>
      </c>
      <c r="AC195" vm="3347">
        <f ca="1"/>
        <v>46008</v>
      </c>
      <c r="AD195" vm="5496">
        <f ca="1"/>
        <v>225.52</v>
      </c>
      <c r="AE195" vm="3347">
        <f ca="1"/>
        <v>46008</v>
      </c>
      <c r="AF195" vm="5497">
        <f ca="1"/>
        <v>198.11</v>
      </c>
      <c r="AG195" vm="3347">
        <f ca="1"/>
        <v>46008</v>
      </c>
      <c r="AH195" vm="5498">
        <f ca="1"/>
        <v>36.049999999999997</v>
      </c>
      <c r="AI195" vm="3347">
        <f ca="1"/>
        <v>46008</v>
      </c>
      <c r="AJ195" vm="5499">
        <f ca="1"/>
        <v>248.27</v>
      </c>
      <c r="AK195" vm="3347">
        <f ca="1"/>
        <v>46008</v>
      </c>
      <c r="AL195" vm="5500">
        <f ca="1"/>
        <v>174.49</v>
      </c>
      <c r="AM195" vm="3347">
        <f ca="1"/>
        <v>46008</v>
      </c>
      <c r="AN195" vm="5501">
        <f ca="1"/>
        <v>271.04000000000002</v>
      </c>
      <c r="AO195" vm="3347">
        <f ca="1"/>
        <v>46008</v>
      </c>
      <c r="AP195" vm="5502">
        <f ca="1"/>
        <v>114.58</v>
      </c>
      <c r="AQ195" vm="3347">
        <f ca="1"/>
        <v>46008</v>
      </c>
      <c r="AR195" vm="5503">
        <f ca="1"/>
        <v>81.7</v>
      </c>
      <c r="AS195" vm="3347">
        <f ca="1"/>
        <v>46008</v>
      </c>
      <c r="AT195" vm="5504">
        <f ca="1"/>
        <v>912.25</v>
      </c>
      <c r="AY195">
        <f ca="1"/>
        <v>-4.4769997070026456E-2</v>
      </c>
      <c r="AZ195">
        <f ca="1"/>
        <v>-3.0063223087178965E-2</v>
      </c>
      <c r="BA195">
        <f ca="1"/>
        <v>-5.2875651384041565E-2</v>
      </c>
      <c r="BB195">
        <f ca="1"/>
        <v>-3.3771106941838783E-2</v>
      </c>
      <c r="BC195">
        <f ca="1"/>
        <v>-4.083603770669126E-2</v>
      </c>
      <c r="BD195">
        <f ca="1"/>
        <v>-1.7289930164451413E-2</v>
      </c>
      <c r="BE195">
        <f ca="1"/>
        <v>-2.6436781609195249E-2</v>
      </c>
      <c r="BF195">
        <f ca="1"/>
        <v>-5.3839801816680397E-2</v>
      </c>
      <c r="BG195">
        <f ca="1"/>
        <v>-2.8190793386463547E-2</v>
      </c>
      <c r="BH195">
        <f ca="1"/>
        <v>-4.1109569458459484E-2</v>
      </c>
      <c r="BJ195" vm="3347">
        <f ca="1"/>
        <v>46008</v>
      </c>
      <c r="BK195">
        <f ca="1"/>
        <v>-3.8018263555304771E-2</v>
      </c>
    </row>
    <row r="196" spans="2:63" x14ac:dyDescent="0.3">
      <c r="B196" vm="3458">
        <f ca="1"/>
        <v>46048</v>
      </c>
      <c r="C196" vm="3459">
        <f ca="1"/>
        <v>187.16</v>
      </c>
      <c r="D196" vm="3460">
        <f ca="1"/>
        <v>189.12</v>
      </c>
      <c r="E196" vm="3461">
        <f ca="1"/>
        <v>185.99</v>
      </c>
      <c r="F196" vm="3462">
        <f ca="1"/>
        <v>186.47</v>
      </c>
      <c r="G196">
        <f ca="1"/>
        <v>-6.3942025896519886E-3</v>
      </c>
      <c r="H196">
        <f ca="1"/>
        <v>-1.2756481087413138E-2</v>
      </c>
      <c r="J196" vm="3454">
        <f ca="1"/>
        <v>46045</v>
      </c>
      <c r="K196" s="13" vm="3454">
        <f ca="1"/>
        <v>46045</v>
      </c>
      <c r="L196" s="13" vm="3455">
        <f ca="1"/>
        <v>187.5</v>
      </c>
      <c r="M196" s="13" vm="3104">
        <f ca="1"/>
        <v>189.6</v>
      </c>
      <c r="N196" s="13" vm="3456">
        <f ca="1"/>
        <v>186.82329999999999</v>
      </c>
      <c r="O196" s="13" vm="3457">
        <f ca="1"/>
        <v>187.67</v>
      </c>
      <c r="P196" s="13">
        <f ca="1"/>
        <v>1.5310538844405886E-2</v>
      </c>
      <c r="Q196" s="13">
        <f ca="1"/>
        <v>-2.1526676645053269E-2</v>
      </c>
      <c r="AA196" vm="3352">
        <f ca="1"/>
        <v>46009</v>
      </c>
      <c r="AB196" vm="5505">
        <f ca="1"/>
        <v>329.88</v>
      </c>
      <c r="AC196" vm="3352">
        <f ca="1"/>
        <v>46009</v>
      </c>
      <c r="AD196" vm="5506">
        <f ca="1"/>
        <v>248.55</v>
      </c>
      <c r="AE196" vm="3352">
        <f ca="1"/>
        <v>46009</v>
      </c>
      <c r="AF196" vm="5507">
        <f ca="1"/>
        <v>201.06</v>
      </c>
      <c r="AG196" vm="3352">
        <f ca="1"/>
        <v>46009</v>
      </c>
      <c r="AH196" vm="5508">
        <f ca="1"/>
        <v>36.28</v>
      </c>
      <c r="AI196" vm="3352">
        <f ca="1"/>
        <v>46009</v>
      </c>
      <c r="AJ196" vm="5509">
        <f ca="1"/>
        <v>253.5</v>
      </c>
      <c r="AK196" vm="3352">
        <f ca="1"/>
        <v>46009</v>
      </c>
      <c r="AL196" vm="5510">
        <f ca="1"/>
        <v>176.19</v>
      </c>
      <c r="AM196" vm="3352">
        <f ca="1"/>
        <v>46009</v>
      </c>
      <c r="AN196" vm="5511">
        <f ca="1"/>
        <v>274.92</v>
      </c>
      <c r="AO196" vm="3352">
        <f ca="1"/>
        <v>46009</v>
      </c>
      <c r="AP196" vm="4119">
        <f ca="1"/>
        <v>113.51</v>
      </c>
      <c r="AQ196" vm="3352">
        <f ca="1"/>
        <v>46009</v>
      </c>
      <c r="AR196" vm="5512">
        <f ca="1"/>
        <v>84.47</v>
      </c>
      <c r="AS196" vm="3352">
        <f ca="1"/>
        <v>46009</v>
      </c>
      <c r="AT196" vm="5513">
        <f ca="1"/>
        <v>929.48</v>
      </c>
      <c r="AY196">
        <f ca="1"/>
        <v>1.1839764431630003E-2</v>
      </c>
      <c r="AZ196">
        <f ca="1"/>
        <v>0.10211954593827599</v>
      </c>
      <c r="BA196">
        <f ca="1"/>
        <v>1.4890717278279685E-2</v>
      </c>
      <c r="BB196">
        <f ca="1"/>
        <v>6.3800277392511515E-3</v>
      </c>
      <c r="BC196">
        <f ca="1"/>
        <v>2.1065775164135776E-2</v>
      </c>
      <c r="BD196">
        <f ca="1"/>
        <v>9.7426786635336615E-3</v>
      </c>
      <c r="BE196">
        <f ca="1"/>
        <v>1.4315230224321115E-2</v>
      </c>
      <c r="BF196">
        <f ca="1"/>
        <v>-9.3384534822830607E-3</v>
      </c>
      <c r="BG196">
        <f ca="1"/>
        <v>3.3904528763769842E-2</v>
      </c>
      <c r="BH196">
        <f ca="1"/>
        <v>1.8887366401753924E-2</v>
      </c>
      <c r="BJ196" vm="3352">
        <f ca="1"/>
        <v>46009</v>
      </c>
      <c r="BK196">
        <f ca="1"/>
        <v>2.7125602352651254E-2</v>
      </c>
    </row>
    <row r="197" spans="2:63" x14ac:dyDescent="0.3">
      <c r="B197" vm="3463">
        <f ca="1"/>
        <v>46049</v>
      </c>
      <c r="C197" vm="3102">
        <f ca="1"/>
        <v>187.24</v>
      </c>
      <c r="D197" vm="3464">
        <f ca="1"/>
        <v>190</v>
      </c>
      <c r="E197" vm="3465">
        <f ca="1"/>
        <v>185.7</v>
      </c>
      <c r="F197" vm="3466">
        <f ca="1"/>
        <v>188.52</v>
      </c>
      <c r="G197">
        <f ca="1"/>
        <v>1.099372553225726E-2</v>
      </c>
      <c r="H197">
        <f ca="1"/>
        <v>2.3714480981355934E-2</v>
      </c>
      <c r="J197" vm="3458">
        <f ca="1"/>
        <v>46048</v>
      </c>
      <c r="K197" s="13" vm="3458">
        <f ca="1"/>
        <v>46048</v>
      </c>
      <c r="L197" s="13" vm="3459">
        <f ca="1"/>
        <v>187.16</v>
      </c>
      <c r="M197" s="13" vm="3460">
        <f ca="1"/>
        <v>189.12</v>
      </c>
      <c r="N197" s="13" vm="3461">
        <f ca="1"/>
        <v>185.99</v>
      </c>
      <c r="O197" s="13" vm="3462">
        <f ca="1"/>
        <v>186.47</v>
      </c>
      <c r="P197" s="13">
        <f ca="1"/>
        <v>-6.3942025896519886E-3</v>
      </c>
      <c r="Q197" s="13">
        <f ca="1"/>
        <v>-1.2756481087413138E-2</v>
      </c>
      <c r="AA197" vm="3357">
        <f ca="1"/>
        <v>46010</v>
      </c>
      <c r="AB197" vm="5514">
        <f ca="1"/>
        <v>340.36</v>
      </c>
      <c r="AC197" vm="3357">
        <f ca="1"/>
        <v>46010</v>
      </c>
      <c r="AD197" vm="5515">
        <f ca="1"/>
        <v>265.92</v>
      </c>
      <c r="AE197" vm="3357">
        <f ca="1"/>
        <v>46010</v>
      </c>
      <c r="AF197" vm="5516">
        <f ca="1"/>
        <v>213.43</v>
      </c>
      <c r="AG197" vm="3357">
        <f ca="1"/>
        <v>46010</v>
      </c>
      <c r="AH197" vm="5517">
        <f ca="1"/>
        <v>36.82</v>
      </c>
      <c r="AI197" vm="3357">
        <f ca="1"/>
        <v>46010</v>
      </c>
      <c r="AJ197" vm="5518">
        <f ca="1"/>
        <v>256.41000000000003</v>
      </c>
      <c r="AK197" vm="3357">
        <f ca="1"/>
        <v>46010</v>
      </c>
      <c r="AL197" vm="3341">
        <f ca="1"/>
        <v>176.29</v>
      </c>
      <c r="AM197" vm="3357">
        <f ca="1"/>
        <v>46010</v>
      </c>
      <c r="AN197" vm="5519">
        <f ca="1"/>
        <v>274.44</v>
      </c>
      <c r="AO197" vm="3357">
        <f ca="1"/>
        <v>46010</v>
      </c>
      <c r="AP197" vm="5520">
        <f ca="1"/>
        <v>114.03</v>
      </c>
      <c r="AQ197" vm="3357">
        <f ca="1"/>
        <v>46010</v>
      </c>
      <c r="AR197" vm="5521">
        <f ca="1"/>
        <v>84.09</v>
      </c>
      <c r="AS197" vm="3357">
        <f ca="1"/>
        <v>46010</v>
      </c>
      <c r="AT197" vm="5522">
        <f ca="1"/>
        <v>937.11</v>
      </c>
      <c r="AY197">
        <f ca="1"/>
        <v>3.1769128167818655E-2</v>
      </c>
      <c r="AZ197">
        <f ca="1"/>
        <v>6.9885334942667493E-2</v>
      </c>
      <c r="BA197">
        <f ca="1"/>
        <v>6.1523923207002909E-2</v>
      </c>
      <c r="BB197">
        <f ca="1"/>
        <v>1.4884233737596448E-2</v>
      </c>
      <c r="BC197">
        <f ca="1"/>
        <v>1.14792899408285E-2</v>
      </c>
      <c r="BD197">
        <f ca="1"/>
        <v>5.6756910153808E-4</v>
      </c>
      <c r="BE197">
        <f ca="1"/>
        <v>-1.7459624618071372E-3</v>
      </c>
      <c r="BF197">
        <f ca="1"/>
        <v>4.5810941767244822E-3</v>
      </c>
      <c r="BG197">
        <f ca="1"/>
        <v>-4.4986385699064216E-3</v>
      </c>
      <c r="BH197">
        <f ca="1"/>
        <v>8.2088909928131806E-3</v>
      </c>
      <c r="BJ197" vm="3357">
        <f ca="1"/>
        <v>46010</v>
      </c>
      <c r="BK197">
        <f ca="1"/>
        <v>3.0015817994342598E-2</v>
      </c>
    </row>
    <row r="198" spans="2:63" x14ac:dyDescent="0.3">
      <c r="B198" vm="3467">
        <f ca="1"/>
        <v>46050</v>
      </c>
      <c r="C198" vm="3468">
        <f ca="1"/>
        <v>191.27</v>
      </c>
      <c r="D198" vm="3469">
        <f ca="1"/>
        <v>192.35</v>
      </c>
      <c r="E198" vm="3470">
        <f ca="1"/>
        <v>189.84</v>
      </c>
      <c r="F198" vm="3471">
        <f ca="1"/>
        <v>191.52</v>
      </c>
      <c r="G198">
        <f ca="1"/>
        <v>1.5913430935709738E-2</v>
      </c>
      <c r="H198">
        <f ca="1"/>
        <v>3.5887108469165457E-2</v>
      </c>
      <c r="J198" vm="3463">
        <f ca="1"/>
        <v>46049</v>
      </c>
      <c r="K198" s="13" vm="3463">
        <f ca="1"/>
        <v>46049</v>
      </c>
      <c r="L198" s="13" vm="3102">
        <f ca="1"/>
        <v>187.24</v>
      </c>
      <c r="M198" s="13" vm="3464">
        <f ca="1"/>
        <v>190</v>
      </c>
      <c r="N198" s="13" vm="3465">
        <f ca="1"/>
        <v>185.7</v>
      </c>
      <c r="O198" s="13" vm="3466">
        <f ca="1"/>
        <v>188.52</v>
      </c>
      <c r="P198" s="13">
        <f ca="1"/>
        <v>1.099372553225726E-2</v>
      </c>
      <c r="Q198" s="13">
        <f ca="1"/>
        <v>2.3714480981355934E-2</v>
      </c>
      <c r="AA198" vm="3362">
        <f ca="1"/>
        <v>46013</v>
      </c>
      <c r="AB198" vm="5523">
        <f ca="1"/>
        <v>341.45</v>
      </c>
      <c r="AC198" vm="3362">
        <f ca="1"/>
        <v>46013</v>
      </c>
      <c r="AD198" vm="5524">
        <f ca="1"/>
        <v>276.58999999999997</v>
      </c>
      <c r="AE198" vm="3362">
        <f ca="1"/>
        <v>46013</v>
      </c>
      <c r="AF198" vm="5525">
        <f ca="1"/>
        <v>214.95</v>
      </c>
      <c r="AG198" vm="3362">
        <f ca="1"/>
        <v>46013</v>
      </c>
      <c r="AH198" vm="5048">
        <f ca="1"/>
        <v>36.369999999999997</v>
      </c>
      <c r="AI198" vm="3362">
        <f ca="1"/>
        <v>46013</v>
      </c>
      <c r="AJ198" vm="5526">
        <f ca="1"/>
        <v>259.01</v>
      </c>
      <c r="AK198" vm="3362">
        <f ca="1"/>
        <v>46013</v>
      </c>
      <c r="AL198" vm="5527">
        <f ca="1"/>
        <v>178.82</v>
      </c>
      <c r="AM198" vm="3362">
        <f ca="1"/>
        <v>46013</v>
      </c>
      <c r="AN198" vm="5528">
        <f ca="1"/>
        <v>275.82</v>
      </c>
      <c r="AO198" vm="3362">
        <f ca="1"/>
        <v>46013</v>
      </c>
      <c r="AP198" vm="5529">
        <f ca="1"/>
        <v>113.29</v>
      </c>
      <c r="AQ198" vm="3362">
        <f ca="1"/>
        <v>46013</v>
      </c>
      <c r="AR198" vm="5530">
        <f ca="1"/>
        <v>84.8</v>
      </c>
      <c r="AS198" vm="3362">
        <f ca="1"/>
        <v>46013</v>
      </c>
      <c r="AT198" vm="5531">
        <f ca="1"/>
        <v>945.16</v>
      </c>
      <c r="AY198">
        <f ca="1"/>
        <v>3.2024914796097512E-3</v>
      </c>
      <c r="AZ198">
        <f ca="1"/>
        <v>4.0124849578820544E-2</v>
      </c>
      <c r="BA198">
        <f ca="1"/>
        <v>7.1217729466334714E-3</v>
      </c>
      <c r="BB198">
        <f ca="1"/>
        <v>-1.222161868549709E-2</v>
      </c>
      <c r="BC198">
        <f ca="1"/>
        <v>1.0140010140010007E-2</v>
      </c>
      <c r="BD198">
        <f ca="1"/>
        <v>1.4351352884451763E-2</v>
      </c>
      <c r="BE198">
        <f ca="1"/>
        <v>5.0284215128989776E-3</v>
      </c>
      <c r="BF198">
        <f ca="1"/>
        <v>-6.4895203016749527E-3</v>
      </c>
      <c r="BG198">
        <f ca="1"/>
        <v>8.4433345225353035E-3</v>
      </c>
      <c r="BH198">
        <f ca="1"/>
        <v>8.5902402065925598E-3</v>
      </c>
      <c r="BJ198" vm="3362">
        <f ca="1"/>
        <v>46013</v>
      </c>
      <c r="BK198">
        <f ca="1"/>
        <v>9.559317842441635E-3</v>
      </c>
    </row>
    <row r="199" spans="2:63" x14ac:dyDescent="0.3">
      <c r="B199" vm="3472">
        <f ca="1"/>
        <v>46051</v>
      </c>
      <c r="C199" vm="3473">
        <f ca="1"/>
        <v>191.34</v>
      </c>
      <c r="D199" vm="3474">
        <f ca="1"/>
        <v>193.48</v>
      </c>
      <c r="E199" vm="3475">
        <f ca="1"/>
        <v>186.06</v>
      </c>
      <c r="F199" vm="3476">
        <f ca="1"/>
        <v>192.51</v>
      </c>
      <c r="G199">
        <f ca="1"/>
        <v>5.1691729323307262E-3</v>
      </c>
      <c r="H199">
        <f ca="1"/>
        <v>-2.9940037410805965E-4</v>
      </c>
      <c r="J199" vm="3467">
        <f ca="1"/>
        <v>46050</v>
      </c>
      <c r="K199" s="13" vm="3467">
        <f ca="1"/>
        <v>46050</v>
      </c>
      <c r="L199" s="13" vm="3468">
        <f ca="1"/>
        <v>191.27</v>
      </c>
      <c r="M199" s="13" vm="3469">
        <f ca="1"/>
        <v>192.35</v>
      </c>
      <c r="N199" s="13" vm="3470">
        <f ca="1"/>
        <v>189.84</v>
      </c>
      <c r="O199" s="13" vm="3471">
        <f ca="1"/>
        <v>191.52</v>
      </c>
      <c r="P199" s="13">
        <f ca="1"/>
        <v>1.5913430935709738E-2</v>
      </c>
      <c r="Q199" s="13">
        <f ca="1"/>
        <v>3.5887108469165457E-2</v>
      </c>
      <c r="AA199" vm="3367">
        <f ca="1"/>
        <v>46014</v>
      </c>
      <c r="AB199" vm="5532">
        <f ca="1"/>
        <v>349.32</v>
      </c>
      <c r="AC199" vm="3367">
        <f ca="1"/>
        <v>46014</v>
      </c>
      <c r="AD199" vm="5533">
        <f ca="1"/>
        <v>276.27</v>
      </c>
      <c r="AE199" vm="3367">
        <f ca="1"/>
        <v>46014</v>
      </c>
      <c r="AF199" vm="5047">
        <f ca="1"/>
        <v>214.9</v>
      </c>
      <c r="AG199" vm="3367">
        <f ca="1"/>
        <v>46014</v>
      </c>
      <c r="AH199" vm="5534">
        <f ca="1"/>
        <v>36.35</v>
      </c>
      <c r="AI199" vm="3367">
        <f ca="1"/>
        <v>46014</v>
      </c>
      <c r="AJ199" vm="5535">
        <f ca="1"/>
        <v>260.23</v>
      </c>
      <c r="AK199" vm="3367">
        <f ca="1"/>
        <v>46014</v>
      </c>
      <c r="AL199" vm="5536">
        <f ca="1"/>
        <v>177.08</v>
      </c>
      <c r="AM199" vm="3367">
        <f ca="1"/>
        <v>46014</v>
      </c>
      <c r="AN199" vm="5537">
        <f ca="1"/>
        <v>276.73</v>
      </c>
      <c r="AO199" vm="3367">
        <f ca="1"/>
        <v>46014</v>
      </c>
      <c r="AP199" vm="5538">
        <f ca="1"/>
        <v>112.02</v>
      </c>
      <c r="AQ199" vm="3367">
        <f ca="1"/>
        <v>46014</v>
      </c>
      <c r="AR199" vm="5539">
        <f ca="1"/>
        <v>87.68</v>
      </c>
      <c r="AS199" vm="3367">
        <f ca="1"/>
        <v>46014</v>
      </c>
      <c r="AT199" vm="5540">
        <f ca="1"/>
        <v>943.55</v>
      </c>
      <c r="AY199">
        <f ca="1"/>
        <v>2.3048762629960477E-2</v>
      </c>
      <c r="AZ199">
        <f ca="1"/>
        <v>-1.1569471058244811E-3</v>
      </c>
      <c r="BA199">
        <f ca="1"/>
        <v>-2.3261223540350291E-4</v>
      </c>
      <c r="BB199">
        <f ca="1"/>
        <v>-5.4990376684069351E-4</v>
      </c>
      <c r="BC199">
        <f ca="1"/>
        <v>4.7102428477666007E-3</v>
      </c>
      <c r="BD199">
        <f ca="1"/>
        <v>-9.7304552063526492E-3</v>
      </c>
      <c r="BE199">
        <f ca="1"/>
        <v>3.2992531361033463E-3</v>
      </c>
      <c r="BF199">
        <f ca="1"/>
        <v>-1.1210168593874218E-2</v>
      </c>
      <c r="BG199">
        <f ca="1"/>
        <v>3.3962264150943514E-2</v>
      </c>
      <c r="BH199">
        <f ca="1"/>
        <v>-1.7034152947649221E-3</v>
      </c>
      <c r="BJ199" vm="3367">
        <f ca="1"/>
        <v>46014</v>
      </c>
      <c r="BK199">
        <f ca="1"/>
        <v>5.1452775214453489E-3</v>
      </c>
    </row>
    <row r="200" spans="2:63" x14ac:dyDescent="0.3">
      <c r="B200" vm="3477">
        <f ca="1"/>
        <v>46052</v>
      </c>
      <c r="C200" vm="3478">
        <f ca="1"/>
        <v>191.21</v>
      </c>
      <c r="D200" vm="3479">
        <f ca="1"/>
        <v>194.49</v>
      </c>
      <c r="E200" vm="3480">
        <f ca="1"/>
        <v>189.47</v>
      </c>
      <c r="F200" vm="3241">
        <f ca="1"/>
        <v>191.13</v>
      </c>
      <c r="G200">
        <f ca="1"/>
        <v>-7.1684587813619837E-3</v>
      </c>
      <c r="H200">
        <f ca="1"/>
        <v>-3.5053571409512589E-2</v>
      </c>
      <c r="J200" vm="3472">
        <f ca="1"/>
        <v>46051</v>
      </c>
      <c r="K200" s="13" vm="3472">
        <f ca="1"/>
        <v>46051</v>
      </c>
      <c r="L200" s="13" vm="3473">
        <f ca="1"/>
        <v>191.34</v>
      </c>
      <c r="M200" s="13" vm="3474">
        <f ca="1"/>
        <v>193.48</v>
      </c>
      <c r="N200" s="13" vm="3475">
        <f ca="1"/>
        <v>186.06</v>
      </c>
      <c r="O200" s="13" vm="3476">
        <f ca="1"/>
        <v>192.51</v>
      </c>
      <c r="P200" s="13">
        <f ca="1"/>
        <v>5.1691729323307262E-3</v>
      </c>
      <c r="Q200" s="13">
        <f ca="1"/>
        <v>-2.9940037410805965E-4</v>
      </c>
      <c r="AA200" vm="3371">
        <f ca="1"/>
        <v>46015</v>
      </c>
      <c r="AB200" vm="5541">
        <f ca="1"/>
        <v>350.22</v>
      </c>
      <c r="AC200" vm="3371">
        <f ca="1"/>
        <v>46015</v>
      </c>
      <c r="AD200" vm="5542">
        <f ca="1"/>
        <v>286.68</v>
      </c>
      <c r="AE200" vm="3371">
        <f ca="1"/>
        <v>46015</v>
      </c>
      <c r="AF200" vm="5543">
        <f ca="1"/>
        <v>215.04</v>
      </c>
      <c r="AG200" vm="3371">
        <f ca="1"/>
        <v>46015</v>
      </c>
      <c r="AH200" vm="5544">
        <f ca="1"/>
        <v>36.159999999999997</v>
      </c>
      <c r="AI200" vm="3371">
        <f ca="1"/>
        <v>46015</v>
      </c>
      <c r="AJ200" vm="5545">
        <f ca="1"/>
        <v>260.77999999999997</v>
      </c>
      <c r="AK200" vm="3371">
        <f ca="1"/>
        <v>46015</v>
      </c>
      <c r="AL200" vm="5546">
        <f ca="1"/>
        <v>177.13</v>
      </c>
      <c r="AM200" vm="3371">
        <f ca="1"/>
        <v>46015</v>
      </c>
      <c r="AN200" vm="5547">
        <f ca="1"/>
        <v>277.56</v>
      </c>
      <c r="AO200" vm="3371">
        <f ca="1"/>
        <v>46015</v>
      </c>
      <c r="AP200" vm="5548">
        <f ca="1"/>
        <v>111.55</v>
      </c>
      <c r="AQ200" vm="3371">
        <f ca="1"/>
        <v>46015</v>
      </c>
      <c r="AR200" vm="5549">
        <f ca="1"/>
        <v>86.49</v>
      </c>
      <c r="AS200" vm="3371">
        <f ca="1"/>
        <v>46015</v>
      </c>
      <c r="AT200" vm="5550">
        <f ca="1"/>
        <v>953.25</v>
      </c>
      <c r="AY200">
        <f ca="1"/>
        <v>2.5764342150464735E-3</v>
      </c>
      <c r="AZ200">
        <f ca="1"/>
        <v>3.7680529916386235E-2</v>
      </c>
      <c r="BA200">
        <f ca="1"/>
        <v>6.514657980455391E-4</v>
      </c>
      <c r="BB200">
        <f ca="1"/>
        <v>-5.226960110041398E-3</v>
      </c>
      <c r="BC200">
        <f ca="1"/>
        <v>2.1135149675285498E-3</v>
      </c>
      <c r="BD200">
        <f ca="1"/>
        <v>2.8235825615531367E-4</v>
      </c>
      <c r="BE200">
        <f ca="1"/>
        <v>2.9993134101831535E-3</v>
      </c>
      <c r="BF200">
        <f ca="1"/>
        <v>-4.1956793429744586E-3</v>
      </c>
      <c r="BG200">
        <f ca="1"/>
        <v>-1.3572080291970937E-2</v>
      </c>
      <c r="BH200">
        <f ca="1"/>
        <v>1.0280324307137986E-2</v>
      </c>
      <c r="BJ200" vm="3371">
        <f ca="1"/>
        <v>46015</v>
      </c>
      <c r="BK200">
        <f ca="1"/>
        <v>5.9139437002635863E-3</v>
      </c>
    </row>
    <row r="201" spans="2:63" x14ac:dyDescent="0.3">
      <c r="B201" vm="3481">
        <f ca="1"/>
        <v>46055</v>
      </c>
      <c r="C201" vm="3482">
        <f ca="1"/>
        <v>187.2</v>
      </c>
      <c r="D201" vm="3483">
        <f ca="1"/>
        <v>190.3</v>
      </c>
      <c r="E201" vm="3484">
        <f ca="1"/>
        <v>184.88</v>
      </c>
      <c r="F201" vm="3485">
        <f ca="1"/>
        <v>185.61</v>
      </c>
      <c r="G201">
        <f ca="1"/>
        <v>-2.8880866425992684E-2</v>
      </c>
      <c r="H201">
        <f ca="1"/>
        <v>2.9280093518255459E-2</v>
      </c>
      <c r="J201" vm="3477">
        <f ca="1"/>
        <v>46052</v>
      </c>
      <c r="K201" s="13" vm="3477">
        <f ca="1"/>
        <v>46052</v>
      </c>
      <c r="L201" s="13" vm="3478">
        <f ca="1"/>
        <v>191.21</v>
      </c>
      <c r="M201" s="13" vm="3479">
        <f ca="1"/>
        <v>194.49</v>
      </c>
      <c r="N201" s="13" vm="3480">
        <f ca="1"/>
        <v>189.47</v>
      </c>
      <c r="O201" s="13" vm="3241">
        <f ca="1"/>
        <v>191.13</v>
      </c>
      <c r="P201" s="13">
        <f ca="1"/>
        <v>-7.1684587813619837E-3</v>
      </c>
      <c r="Q201" s="13">
        <f ca="1"/>
        <v>-3.5053571409512589E-2</v>
      </c>
      <c r="AA201" vm="3376">
        <f ca="1"/>
        <v>46017</v>
      </c>
      <c r="AB201" vm="5551">
        <f ca="1"/>
        <v>352.13</v>
      </c>
      <c r="AC201" vm="3376">
        <f ca="1"/>
        <v>46017</v>
      </c>
      <c r="AD201" vm="5552">
        <f ca="1"/>
        <v>284.79000000000002</v>
      </c>
      <c r="AE201" vm="3376">
        <f ca="1"/>
        <v>46017</v>
      </c>
      <c r="AF201" vm="5553">
        <f ca="1"/>
        <v>214.99</v>
      </c>
      <c r="AG201" vm="3376">
        <f ca="1"/>
        <v>46017</v>
      </c>
      <c r="AH201" vm="5554">
        <f ca="1"/>
        <v>36.200000000000003</v>
      </c>
      <c r="AI201" vm="3376">
        <f ca="1"/>
        <v>46017</v>
      </c>
      <c r="AJ201" vm="5555">
        <f ca="1"/>
        <v>261.89999999999998</v>
      </c>
      <c r="AK201" vm="3376">
        <f ca="1"/>
        <v>46017</v>
      </c>
      <c r="AL201" vm="5556">
        <f ca="1"/>
        <v>176.88</v>
      </c>
      <c r="AM201" vm="3376">
        <f ca="1"/>
        <v>46017</v>
      </c>
      <c r="AN201" vm="5557">
        <f ca="1"/>
        <v>276.83999999999997</v>
      </c>
      <c r="AO201" vm="3376">
        <f ca="1"/>
        <v>46017</v>
      </c>
      <c r="AP201" vm="5558">
        <f ca="1"/>
        <v>110.27</v>
      </c>
      <c r="AQ201" vm="3376">
        <f ca="1"/>
        <v>46017</v>
      </c>
      <c r="AR201" vm="5559">
        <f ca="1"/>
        <v>86.34</v>
      </c>
      <c r="AS201" vm="3376">
        <f ca="1"/>
        <v>46017</v>
      </c>
      <c r="AT201" vm="5560">
        <f ca="1"/>
        <v>946.32</v>
      </c>
      <c r="AY201">
        <f ca="1"/>
        <v>5.4537148078349839E-3</v>
      </c>
      <c r="AZ201">
        <f ca="1"/>
        <v>-6.592716617831681E-3</v>
      </c>
      <c r="BA201">
        <f ca="1"/>
        <v>-2.3251488095230166E-4</v>
      </c>
      <c r="BB201">
        <f ca="1"/>
        <v>1.1061946902656597E-3</v>
      </c>
      <c r="BC201">
        <f ca="1"/>
        <v>4.2948078840402051E-3</v>
      </c>
      <c r="BD201">
        <f ca="1"/>
        <v>-1.4113927623779145E-3</v>
      </c>
      <c r="BE201">
        <f ca="1"/>
        <v>-2.59403372243849E-3</v>
      </c>
      <c r="BF201">
        <f ca="1"/>
        <v>-1.1474675033617222E-2</v>
      </c>
      <c r="BG201">
        <f ca="1"/>
        <v>-1.7343045438778064E-3</v>
      </c>
      <c r="BH201">
        <f ca="1"/>
        <v>-7.2698662470495152E-3</v>
      </c>
      <c r="BJ201" vm="3376">
        <f ca="1"/>
        <v>46017</v>
      </c>
      <c r="BK201">
        <f ca="1"/>
        <v>-3.4055332955670631E-4</v>
      </c>
    </row>
    <row r="202" spans="2:63" x14ac:dyDescent="0.3">
      <c r="B202" vm="3486">
        <f ca="1"/>
        <v>46056</v>
      </c>
      <c r="C202" vm="3487">
        <f ca="1"/>
        <v>186.24</v>
      </c>
      <c r="D202" vm="3488">
        <f ca="1"/>
        <v>186.27</v>
      </c>
      <c r="E202" vm="3489">
        <f ca="1"/>
        <v>176.23</v>
      </c>
      <c r="F202" vm="3490">
        <f ca="1"/>
        <v>180.34</v>
      </c>
      <c r="G202">
        <f ca="1"/>
        <v>-2.8392866763644255E-2</v>
      </c>
      <c r="H202">
        <f ca="1"/>
        <v>-2.1914546584275597E-2</v>
      </c>
      <c r="J202" vm="3481">
        <f ca="1"/>
        <v>46055</v>
      </c>
      <c r="K202" s="13" vm="3481">
        <f ca="1"/>
        <v>46055</v>
      </c>
      <c r="L202" s="13" vm="3482">
        <f ca="1"/>
        <v>187.2</v>
      </c>
      <c r="M202" s="13" vm="3483">
        <f ca="1"/>
        <v>190.3</v>
      </c>
      <c r="N202" s="13" vm="3484">
        <f ca="1"/>
        <v>184.88</v>
      </c>
      <c r="O202" s="13" vm="3485">
        <f ca="1"/>
        <v>185.61</v>
      </c>
      <c r="P202" s="13">
        <f ca="1"/>
        <v>-2.8880866425992684E-2</v>
      </c>
      <c r="Q202" s="13">
        <f ca="1"/>
        <v>2.9280093518255459E-2</v>
      </c>
      <c r="AA202" vm="3380">
        <f ca="1"/>
        <v>46020</v>
      </c>
      <c r="AB202" vm="5561">
        <f ca="1"/>
        <v>349.39</v>
      </c>
      <c r="AC202" vm="3380">
        <f ca="1"/>
        <v>46020</v>
      </c>
      <c r="AD202" vm="5562">
        <f ca="1"/>
        <v>294.37</v>
      </c>
      <c r="AE202" vm="3380">
        <f ca="1"/>
        <v>46020</v>
      </c>
      <c r="AF202" vm="5563">
        <f ca="1"/>
        <v>215.61</v>
      </c>
      <c r="AG202" vm="3380">
        <f ca="1"/>
        <v>46020</v>
      </c>
      <c r="AH202" vm="5564">
        <f ca="1"/>
        <v>36.68</v>
      </c>
      <c r="AI202" vm="3380">
        <f ca="1"/>
        <v>46020</v>
      </c>
      <c r="AJ202" vm="5565">
        <f ca="1"/>
        <v>263.05</v>
      </c>
      <c r="AK202" vm="3380">
        <f ca="1"/>
        <v>46020</v>
      </c>
      <c r="AL202" vm="5566">
        <f ca="1"/>
        <v>175.69</v>
      </c>
      <c r="AM202" vm="3380">
        <f ca="1"/>
        <v>46020</v>
      </c>
      <c r="AN202" vm="5567">
        <f ca="1"/>
        <v>275.63</v>
      </c>
      <c r="AO202" vm="3380">
        <f ca="1"/>
        <v>46020</v>
      </c>
      <c r="AP202" vm="5568">
        <f ca="1"/>
        <v>110.51</v>
      </c>
      <c r="AQ202" vm="3380">
        <f ca="1"/>
        <v>46020</v>
      </c>
      <c r="AR202" vm="5569">
        <f ca="1"/>
        <v>85.76</v>
      </c>
      <c r="AS202" vm="3380">
        <f ca="1"/>
        <v>46020</v>
      </c>
      <c r="AT202" vm="5570">
        <f ca="1"/>
        <v>930.04</v>
      </c>
      <c r="AY202">
        <f ca="1"/>
        <v>-7.7812171641155519E-3</v>
      </c>
      <c r="AZ202">
        <f ca="1"/>
        <v>3.3638821587836591E-2</v>
      </c>
      <c r="BA202">
        <f ca="1"/>
        <v>2.8838550630262082E-3</v>
      </c>
      <c r="BB202">
        <f ca="1"/>
        <v>1.3259668508287206E-2</v>
      </c>
      <c r="BC202">
        <f ca="1"/>
        <v>4.3909889270715317E-3</v>
      </c>
      <c r="BD202">
        <f ca="1"/>
        <v>-6.7277250113070884E-3</v>
      </c>
      <c r="BE202">
        <f ca="1"/>
        <v>-4.370755671145715E-3</v>
      </c>
      <c r="BF202">
        <f ca="1"/>
        <v>2.1764759227351875E-3</v>
      </c>
      <c r="BG202">
        <f ca="1"/>
        <v>-6.7176279823951621E-3</v>
      </c>
      <c r="BH202">
        <f ca="1"/>
        <v>-1.7203482965593125E-2</v>
      </c>
      <c r="BJ202" vm="3380">
        <f ca="1"/>
        <v>46020</v>
      </c>
      <c r="BK202">
        <f ca="1"/>
        <v>4.893989732611276E-3</v>
      </c>
    </row>
    <row r="203" spans="2:63" x14ac:dyDescent="0.3">
      <c r="B203" vm="3491">
        <f ca="1"/>
        <v>46057</v>
      </c>
      <c r="C203" vm="2936">
        <f ca="1"/>
        <v>179.46</v>
      </c>
      <c r="D203" vm="3492">
        <f ca="1"/>
        <v>179.58</v>
      </c>
      <c r="E203" vm="3493">
        <f ca="1"/>
        <v>171.91</v>
      </c>
      <c r="F203" vm="3494">
        <f ca="1"/>
        <v>174.19</v>
      </c>
      <c r="G203">
        <f ca="1"/>
        <v>-3.4102251303094189E-2</v>
      </c>
      <c r="H203">
        <f ca="1"/>
        <v>-5.875404403318521E-2</v>
      </c>
      <c r="J203" vm="3486">
        <f ca="1"/>
        <v>46056</v>
      </c>
      <c r="K203" s="13" vm="3486">
        <f ca="1"/>
        <v>46056</v>
      </c>
      <c r="L203" s="13" vm="3487">
        <f ca="1"/>
        <v>186.24</v>
      </c>
      <c r="M203" s="13" vm="3488">
        <f ca="1"/>
        <v>186.27</v>
      </c>
      <c r="N203" s="13" vm="3489">
        <f ca="1"/>
        <v>176.23</v>
      </c>
      <c r="O203" s="13" vm="3490">
        <f ca="1"/>
        <v>180.34</v>
      </c>
      <c r="P203" s="13">
        <f ca="1"/>
        <v>-2.8392866763644255E-2</v>
      </c>
      <c r="Q203" s="13">
        <f ca="1"/>
        <v>-2.1914546584275597E-2</v>
      </c>
      <c r="AA203" vm="3385">
        <f ca="1"/>
        <v>46021</v>
      </c>
      <c r="AB203" vm="5571">
        <f ca="1"/>
        <v>349.85</v>
      </c>
      <c r="AC203" vm="3385">
        <f ca="1"/>
        <v>46021</v>
      </c>
      <c r="AD203" vm="5572">
        <f ca="1"/>
        <v>292.63</v>
      </c>
      <c r="AE203" vm="3385">
        <f ca="1"/>
        <v>46021</v>
      </c>
      <c r="AF203" vm="5573">
        <f ca="1"/>
        <v>215.34</v>
      </c>
      <c r="AG203" vm="3385">
        <f ca="1"/>
        <v>46021</v>
      </c>
      <c r="AH203" vm="4994">
        <f ca="1"/>
        <v>37.299999999999997</v>
      </c>
      <c r="AI203" vm="3385">
        <f ca="1"/>
        <v>46021</v>
      </c>
      <c r="AJ203" vm="5574">
        <f ca="1"/>
        <v>259.97000000000003</v>
      </c>
      <c r="AK203" vm="3385">
        <f ca="1"/>
        <v>46021</v>
      </c>
      <c r="AL203" vm="5575">
        <f ca="1"/>
        <v>175.42</v>
      </c>
      <c r="AM203" vm="3385">
        <f ca="1"/>
        <v>46021</v>
      </c>
      <c r="AN203" vm="5576">
        <f ca="1"/>
        <v>274.82</v>
      </c>
      <c r="AO203" vm="3385">
        <f ca="1"/>
        <v>46021</v>
      </c>
      <c r="AP203" vm="5577">
        <f ca="1"/>
        <v>110.86</v>
      </c>
      <c r="AQ203" vm="3385">
        <f ca="1"/>
        <v>46021</v>
      </c>
      <c r="AR203" vm="5578">
        <f ca="1"/>
        <v>86.76</v>
      </c>
      <c r="AS203" vm="3385">
        <f ca="1"/>
        <v>46021</v>
      </c>
      <c r="AT203" vm="5579">
        <f ca="1"/>
        <v>923.91</v>
      </c>
      <c r="AY203">
        <f ca="1"/>
        <v>1.3165803257106283E-3</v>
      </c>
      <c r="AZ203">
        <f ca="1"/>
        <v>-5.9109284234127426E-3</v>
      </c>
      <c r="BA203">
        <f ca="1"/>
        <v>-1.2522610268540894E-3</v>
      </c>
      <c r="BB203">
        <f ca="1"/>
        <v>1.6902944383860346E-2</v>
      </c>
      <c r="BC203">
        <f ca="1"/>
        <v>-1.1708800608249321E-2</v>
      </c>
      <c r="BD203">
        <f ca="1"/>
        <v>-1.5367977687973718E-3</v>
      </c>
      <c r="BE203">
        <f ca="1"/>
        <v>-2.938722200050801E-3</v>
      </c>
      <c r="BF203">
        <f ca="1"/>
        <v>3.1671341960003104E-3</v>
      </c>
      <c r="BG203">
        <f ca="1"/>
        <v>1.1660447761194029E-2</v>
      </c>
      <c r="BH203">
        <f ca="1"/>
        <v>-6.5911143606726544E-3</v>
      </c>
      <c r="BJ203" vm="3385">
        <f ca="1"/>
        <v>46021</v>
      </c>
      <c r="BK203">
        <f ca="1"/>
        <v>-1.531937257458608E-4</v>
      </c>
    </row>
    <row r="204" spans="2:63" x14ac:dyDescent="0.3">
      <c r="B204" vm="3495">
        <f ca="1"/>
        <v>46058</v>
      </c>
      <c r="C204" vm="3496">
        <f ca="1"/>
        <v>174.92500000000001</v>
      </c>
      <c r="D204" vm="3497">
        <f ca="1"/>
        <v>176.815</v>
      </c>
      <c r="E204" vm="3498">
        <f ca="1"/>
        <v>171.03</v>
      </c>
      <c r="F204" vm="3499">
        <f ca="1"/>
        <v>171.88</v>
      </c>
      <c r="G204">
        <f ca="1"/>
        <v>-1.3261381250358816E-2</v>
      </c>
      <c r="H204">
        <f ca="1"/>
        <v>2.2432223233932592E-3</v>
      </c>
      <c r="J204" vm="3491">
        <f ca="1"/>
        <v>46057</v>
      </c>
      <c r="K204" s="13" vm="3491">
        <f ca="1"/>
        <v>46057</v>
      </c>
      <c r="L204" s="13" vm="2936">
        <f ca="1"/>
        <v>179.46</v>
      </c>
      <c r="M204" s="13" vm="3492">
        <f ca="1"/>
        <v>179.58</v>
      </c>
      <c r="N204" s="13" vm="3493">
        <f ca="1"/>
        <v>171.91</v>
      </c>
      <c r="O204" s="13" vm="3494">
        <f ca="1"/>
        <v>174.19</v>
      </c>
      <c r="P204" s="13">
        <f ca="1"/>
        <v>-3.4102251303094189E-2</v>
      </c>
      <c r="Q204" s="13">
        <f ca="1"/>
        <v>-5.875404403318521E-2</v>
      </c>
      <c r="AA204" vm="3390">
        <f ca="1"/>
        <v>46022</v>
      </c>
      <c r="AB204" vm="5580">
        <f ca="1"/>
        <v>346.1</v>
      </c>
      <c r="AC204" vm="3390">
        <f ca="1"/>
        <v>46022</v>
      </c>
      <c r="AD204" vm="5581">
        <f ca="1"/>
        <v>285.41000000000003</v>
      </c>
      <c r="AE204" vm="3390">
        <f ca="1"/>
        <v>46022</v>
      </c>
      <c r="AF204" vm="5582">
        <f ca="1"/>
        <v>214.16</v>
      </c>
      <c r="AG204" vm="3390">
        <f ca="1"/>
        <v>46022</v>
      </c>
      <c r="AH204" vm="5583">
        <f ca="1"/>
        <v>36.9</v>
      </c>
      <c r="AI204" vm="3390">
        <f ca="1"/>
        <v>46022</v>
      </c>
      <c r="AJ204" vm="5584">
        <f ca="1"/>
        <v>256.99</v>
      </c>
      <c r="AK204" vm="3390">
        <f ca="1"/>
        <v>46022</v>
      </c>
      <c r="AL204" vm="5585">
        <f ca="1"/>
        <v>173.49</v>
      </c>
      <c r="AM204" vm="3390">
        <f ca="1"/>
        <v>46022</v>
      </c>
      <c r="AN204" vm="5586">
        <f ca="1"/>
        <v>271.2</v>
      </c>
      <c r="AO204" vm="3390">
        <f ca="1"/>
        <v>46022</v>
      </c>
      <c r="AP204" vm="5587">
        <f ca="1"/>
        <v>109.31</v>
      </c>
      <c r="AQ204" vm="3390">
        <f ca="1"/>
        <v>46022</v>
      </c>
      <c r="AR204" vm="5588">
        <f ca="1"/>
        <v>84.98</v>
      </c>
      <c r="AS204" vm="3390">
        <f ca="1"/>
        <v>46022</v>
      </c>
      <c r="AT204" vm="5589">
        <f ca="1"/>
        <v>906.36</v>
      </c>
      <c r="AY204">
        <f ca="1"/>
        <v>-1.0718879519794196E-2</v>
      </c>
      <c r="AZ204">
        <f ca="1"/>
        <v>-2.4672794997095206E-2</v>
      </c>
      <c r="BA204">
        <f ca="1"/>
        <v>-5.4797065106343777E-3</v>
      </c>
      <c r="BB204">
        <f ca="1"/>
        <v>-1.0723860589812294E-2</v>
      </c>
      <c r="BC204">
        <f ca="1"/>
        <v>-1.1462861099357687E-2</v>
      </c>
      <c r="BD204">
        <f ca="1"/>
        <v>-1.1002166229620218E-2</v>
      </c>
      <c r="BE204">
        <f ca="1"/>
        <v>-1.3172258205370805E-2</v>
      </c>
      <c r="BF204">
        <f ca="1"/>
        <v>-1.3981598412412026E-2</v>
      </c>
      <c r="BG204">
        <f ca="1"/>
        <v>-2.0516366989396045E-2</v>
      </c>
      <c r="BH204">
        <f ca="1"/>
        <v>-1.8995356690586697E-2</v>
      </c>
      <c r="BJ204" vm="3390">
        <f ca="1"/>
        <v>46022</v>
      </c>
      <c r="BK204">
        <f ca="1"/>
        <v>-1.3063100443705204E-2</v>
      </c>
    </row>
    <row r="205" spans="2:63" x14ac:dyDescent="0.3">
      <c r="B205" vm="3500">
        <f ca="1"/>
        <v>46059</v>
      </c>
      <c r="C205" vm="3501">
        <f ca="1"/>
        <v>176.69</v>
      </c>
      <c r="D205" vm="3502">
        <f ca="1"/>
        <v>187</v>
      </c>
      <c r="E205" vm="3503">
        <f ca="1"/>
        <v>174.6</v>
      </c>
      <c r="F205" vm="3504">
        <f ca="1"/>
        <v>185.41</v>
      </c>
      <c r="G205">
        <f ca="1"/>
        <v>7.8717710030253671E-2</v>
      </c>
      <c r="H205">
        <f ca="1"/>
        <v>5.25711700006131E-2</v>
      </c>
      <c r="J205" vm="3495">
        <f ca="1"/>
        <v>46058</v>
      </c>
      <c r="K205" s="13" vm="3495">
        <f ca="1"/>
        <v>46058</v>
      </c>
      <c r="L205" s="13" vm="3496">
        <f ca="1"/>
        <v>174.92500000000001</v>
      </c>
      <c r="M205" s="13" vm="3497">
        <f ca="1"/>
        <v>176.815</v>
      </c>
      <c r="N205" s="13" vm="3498">
        <f ca="1"/>
        <v>171.03</v>
      </c>
      <c r="O205" s="13" vm="3499">
        <f ca="1"/>
        <v>171.88</v>
      </c>
      <c r="P205" s="13">
        <f ca="1"/>
        <v>-1.3261381250358816E-2</v>
      </c>
      <c r="Q205" s="13">
        <f ca="1"/>
        <v>2.2432223233932592E-3</v>
      </c>
      <c r="AA205" vm="3395">
        <f ca="1"/>
        <v>46024</v>
      </c>
      <c r="AB205" vm="5590">
        <f ca="1"/>
        <v>347.62</v>
      </c>
      <c r="AC205" vm="3395">
        <f ca="1"/>
        <v>46024</v>
      </c>
      <c r="AD205" vm="5591">
        <f ca="1"/>
        <v>315.42</v>
      </c>
      <c r="AE205" vm="3395">
        <f ca="1"/>
        <v>46024</v>
      </c>
      <c r="AF205" vm="5592">
        <f ca="1"/>
        <v>223.47</v>
      </c>
      <c r="AG205" vm="3395">
        <f ca="1"/>
        <v>46024</v>
      </c>
      <c r="AH205" vm="5593">
        <f ca="1"/>
        <v>39.380000000000003</v>
      </c>
      <c r="AI205" vm="3395">
        <f ca="1"/>
        <v>46024</v>
      </c>
      <c r="AJ205" vm="5594">
        <f ca="1"/>
        <v>268.87</v>
      </c>
      <c r="AK205" vm="3395">
        <f ca="1"/>
        <v>46024</v>
      </c>
      <c r="AL205" vm="5595">
        <f ca="1"/>
        <v>177.52</v>
      </c>
      <c r="AM205" vm="3395">
        <f ca="1"/>
        <v>46024</v>
      </c>
      <c r="AN205" vm="5596">
        <f ca="1"/>
        <v>273.74</v>
      </c>
      <c r="AO205" vm="3395">
        <f ca="1"/>
        <v>46024</v>
      </c>
      <c r="AP205" vm="5597">
        <f ca="1"/>
        <v>114.73</v>
      </c>
      <c r="AQ205" vm="3395">
        <f ca="1"/>
        <v>46024</v>
      </c>
      <c r="AR205" vm="5062">
        <f ca="1"/>
        <v>89.39</v>
      </c>
      <c r="AS205" vm="3395">
        <f ca="1"/>
        <v>46024</v>
      </c>
      <c r="AT205" vm="5598">
        <f ca="1"/>
        <v>936.31</v>
      </c>
      <c r="AY205">
        <f ca="1"/>
        <v>4.3917942791100312E-3</v>
      </c>
      <c r="AZ205">
        <f ca="1"/>
        <v>0.1051469815353351</v>
      </c>
      <c r="BA205">
        <f ca="1"/>
        <v>4.3472170339932774E-2</v>
      </c>
      <c r="BB205">
        <f ca="1"/>
        <v>6.7208672086720975E-2</v>
      </c>
      <c r="BC205">
        <f ca="1"/>
        <v>4.6227479668469573E-2</v>
      </c>
      <c r="BD205">
        <f ca="1"/>
        <v>2.3229004553576581E-2</v>
      </c>
      <c r="BE205">
        <f ca="1"/>
        <v>9.3657817109145305E-3</v>
      </c>
      <c r="BF205">
        <f ca="1"/>
        <v>4.9583752630134495E-2</v>
      </c>
      <c r="BG205">
        <f ca="1"/>
        <v>5.1894563426688592E-2</v>
      </c>
      <c r="BH205">
        <f ca="1"/>
        <v>3.304426497197574E-2</v>
      </c>
      <c r="BJ205" vm="3395">
        <f ca="1"/>
        <v>46024</v>
      </c>
      <c r="BK205">
        <f ca="1"/>
        <v>4.4703296283685738E-2</v>
      </c>
    </row>
    <row r="206" spans="2:63" x14ac:dyDescent="0.3">
      <c r="B206" vm="3505">
        <f ca="1"/>
        <v>46062</v>
      </c>
      <c r="C206" vm="3506">
        <f ca="1"/>
        <v>184.26</v>
      </c>
      <c r="D206" vm="3507">
        <f ca="1"/>
        <v>193.66</v>
      </c>
      <c r="E206" vm="3508">
        <f ca="1"/>
        <v>183.95</v>
      </c>
      <c r="F206" vm="3509">
        <f ca="1"/>
        <v>190.04</v>
      </c>
      <c r="G206">
        <f ca="1"/>
        <v>2.4971684375168522E-2</v>
      </c>
      <c r="H206">
        <f ca="1"/>
        <v>1.0452545702175445E-2</v>
      </c>
      <c r="J206" vm="3500">
        <f ca="1"/>
        <v>46059</v>
      </c>
      <c r="K206" s="13" vm="3500">
        <f ca="1"/>
        <v>46059</v>
      </c>
      <c r="L206" s="13" vm="3501">
        <f ca="1"/>
        <v>176.69</v>
      </c>
      <c r="M206" s="13" vm="3502">
        <f ca="1"/>
        <v>187</v>
      </c>
      <c r="N206" s="13" vm="3503">
        <f ca="1"/>
        <v>174.6</v>
      </c>
      <c r="O206" s="13" vm="3504">
        <f ca="1"/>
        <v>185.41</v>
      </c>
      <c r="P206" s="13">
        <f ca="1"/>
        <v>7.8717710030253671E-2</v>
      </c>
      <c r="Q206" s="13">
        <f ca="1"/>
        <v>5.25711700006131E-2</v>
      </c>
      <c r="AA206" vm="3400">
        <f ca="1"/>
        <v>46027</v>
      </c>
      <c r="AB206" vm="5599">
        <f ca="1"/>
        <v>343.42</v>
      </c>
      <c r="AC206" vm="3400">
        <f ca="1"/>
        <v>46027</v>
      </c>
      <c r="AD206" vm="5600">
        <f ca="1"/>
        <v>312.14999999999998</v>
      </c>
      <c r="AE206" vm="3400">
        <f ca="1"/>
        <v>46027</v>
      </c>
      <c r="AF206" vm="5601">
        <f ca="1"/>
        <v>221.08</v>
      </c>
      <c r="AG206" vm="3400">
        <f ca="1"/>
        <v>46027</v>
      </c>
      <c r="AH206" vm="5602">
        <f ca="1"/>
        <v>39.369999999999997</v>
      </c>
      <c r="AI206" vm="3400">
        <f ca="1"/>
        <v>46027</v>
      </c>
      <c r="AJ206" vm="5603">
        <f ca="1"/>
        <v>284.32</v>
      </c>
      <c r="AK206" vm="3400">
        <f ca="1"/>
        <v>46027</v>
      </c>
      <c r="AL206" vm="3037">
        <f ca="1"/>
        <v>177.17</v>
      </c>
      <c r="AM206" vm="3400">
        <f ca="1"/>
        <v>46027</v>
      </c>
      <c r="AN206" vm="5604">
        <f ca="1"/>
        <v>277.29000000000002</v>
      </c>
      <c r="AO206" vm="3400">
        <f ca="1"/>
        <v>46027</v>
      </c>
      <c r="AP206" vm="5605">
        <f ca="1"/>
        <v>116.11</v>
      </c>
      <c r="AQ206" vm="3400">
        <f ca="1"/>
        <v>46027</v>
      </c>
      <c r="AR206" vm="5606">
        <f ca="1"/>
        <v>90.23</v>
      </c>
      <c r="AS206" vm="3400">
        <f ca="1"/>
        <v>46027</v>
      </c>
      <c r="AT206" vm="5607">
        <f ca="1"/>
        <v>955.03</v>
      </c>
      <c r="AY206">
        <f ca="1"/>
        <v>-1.2082158679017284E-2</v>
      </c>
      <c r="AZ206">
        <f ca="1"/>
        <v>-1.0367129541563751E-2</v>
      </c>
      <c r="BA206">
        <f ca="1"/>
        <v>-1.0694947867722676E-2</v>
      </c>
      <c r="BB206">
        <f ca="1"/>
        <v>-2.5393600812608218E-4</v>
      </c>
      <c r="BC206">
        <f ca="1"/>
        <v>5.7462714322906935E-2</v>
      </c>
      <c r="BD206">
        <f ca="1"/>
        <v>-1.9716088328076988E-3</v>
      </c>
      <c r="BE206">
        <f ca="1"/>
        <v>1.2968510265215208E-2</v>
      </c>
      <c r="BF206">
        <f ca="1"/>
        <v>1.202824021615964E-2</v>
      </c>
      <c r="BG206">
        <f ca="1"/>
        <v>9.3970242756460827E-3</v>
      </c>
      <c r="BH206">
        <f ca="1"/>
        <v>1.9993378261473259E-2</v>
      </c>
      <c r="BJ206" vm="3400">
        <f ca="1"/>
        <v>46027</v>
      </c>
      <c r="BK206">
        <f ca="1"/>
        <v>3.1522740548810902E-3</v>
      </c>
    </row>
    <row r="207" spans="2:63" x14ac:dyDescent="0.3">
      <c r="B207" vm="3510">
        <f ca="1"/>
        <v>46063</v>
      </c>
      <c r="C207" vm="3511">
        <f ca="1"/>
        <v>191.38</v>
      </c>
      <c r="D207" vm="3512">
        <f ca="1"/>
        <v>192.48</v>
      </c>
      <c r="E207" vm="3404">
        <f ca="1"/>
        <v>188.12</v>
      </c>
      <c r="F207" vm="3513">
        <f ca="1"/>
        <v>188.54</v>
      </c>
      <c r="G207">
        <f ca="1"/>
        <v>-7.8930751420753526E-3</v>
      </c>
      <c r="H207">
        <f ca="1"/>
        <v>-1.5249686625294101E-2</v>
      </c>
      <c r="J207" vm="3505">
        <f ca="1"/>
        <v>46062</v>
      </c>
      <c r="K207" s="13" vm="3505">
        <f ca="1"/>
        <v>46062</v>
      </c>
      <c r="L207" s="13" vm="3506">
        <f ca="1"/>
        <v>184.26</v>
      </c>
      <c r="M207" s="13" vm="3507">
        <f ca="1"/>
        <v>193.66</v>
      </c>
      <c r="N207" s="13" vm="3508">
        <f ca="1"/>
        <v>183.95</v>
      </c>
      <c r="O207" s="13" vm="3509">
        <f ca="1"/>
        <v>190.04</v>
      </c>
      <c r="P207" s="13">
        <f ca="1"/>
        <v>2.4971684375168522E-2</v>
      </c>
      <c r="Q207" s="13">
        <f ca="1"/>
        <v>1.0452545702175445E-2</v>
      </c>
      <c r="AA207" vm="3405">
        <f ca="1"/>
        <v>46028</v>
      </c>
      <c r="AB207" vm="5608">
        <f ca="1"/>
        <v>343.77</v>
      </c>
      <c r="AC207" vm="3405">
        <f ca="1"/>
        <v>46028</v>
      </c>
      <c r="AD207" vm="5609">
        <f ca="1"/>
        <v>343.43</v>
      </c>
      <c r="AE207" vm="3405">
        <f ca="1"/>
        <v>46028</v>
      </c>
      <c r="AF207" vm="5610">
        <f ca="1"/>
        <v>214.35</v>
      </c>
      <c r="AG207" vm="3405">
        <f ca="1"/>
        <v>46028</v>
      </c>
      <c r="AH207" vm="5611">
        <f ca="1"/>
        <v>40.04</v>
      </c>
      <c r="AI207" vm="3405">
        <f ca="1"/>
        <v>46028</v>
      </c>
      <c r="AJ207" vm="5612">
        <f ca="1"/>
        <v>296.01</v>
      </c>
      <c r="AK207" vm="3405">
        <f ca="1"/>
        <v>46028</v>
      </c>
      <c r="AL207" vm="5613">
        <f ca="1"/>
        <v>192.1</v>
      </c>
      <c r="AM207" vm="3405">
        <f ca="1"/>
        <v>46028</v>
      </c>
      <c r="AN207" vm="5614">
        <f ca="1"/>
        <v>292.94</v>
      </c>
      <c r="AO207" vm="3405">
        <f ca="1"/>
        <v>46028</v>
      </c>
      <c r="AP207" vm="5615">
        <f ca="1"/>
        <v>115.53</v>
      </c>
      <c r="AQ207" vm="3405">
        <f ca="1"/>
        <v>46028</v>
      </c>
      <c r="AR207" vm="5090">
        <f ca="1"/>
        <v>88.23</v>
      </c>
      <c r="AS207" vm="3405">
        <f ca="1"/>
        <v>46028</v>
      </c>
      <c r="AT207" vm="5616">
        <f ca="1"/>
        <v>1005.38</v>
      </c>
      <c r="AY207">
        <f ca="1"/>
        <v>1.0191602119852248E-3</v>
      </c>
      <c r="AZ207">
        <f ca="1"/>
        <v>0.10020823322120785</v>
      </c>
      <c r="BA207">
        <f ca="1"/>
        <v>-3.0441469151438475E-2</v>
      </c>
      <c r="BB207">
        <f ca="1"/>
        <v>1.7018034036068115E-2</v>
      </c>
      <c r="BC207">
        <f ca="1"/>
        <v>4.1115644344400668E-2</v>
      </c>
      <c r="BD207">
        <f ca="1"/>
        <v>8.4269345826042827E-2</v>
      </c>
      <c r="BE207">
        <f ca="1"/>
        <v>5.643910707201838E-2</v>
      </c>
      <c r="BF207">
        <f ca="1"/>
        <v>-4.9952631125656562E-3</v>
      </c>
      <c r="BG207">
        <f ca="1"/>
        <v>-2.2165576859137757E-2</v>
      </c>
      <c r="BH207">
        <f ca="1"/>
        <v>5.2720856936431339E-2</v>
      </c>
      <c r="BJ207" vm="3405">
        <f ca="1"/>
        <v>46028</v>
      </c>
      <c r="BK207">
        <f ca="1"/>
        <v>2.8987466147962531E-2</v>
      </c>
    </row>
    <row r="208" spans="2:63" x14ac:dyDescent="0.3">
      <c r="B208" vm="3514">
        <f ca="1"/>
        <v>46064</v>
      </c>
      <c r="C208" vm="3515">
        <f ca="1"/>
        <v>192.45</v>
      </c>
      <c r="D208" vm="3516">
        <f ca="1"/>
        <v>193.26</v>
      </c>
      <c r="E208" vm="3517">
        <f ca="1"/>
        <v>188.77</v>
      </c>
      <c r="F208" vm="3518">
        <f ca="1"/>
        <v>190.05</v>
      </c>
      <c r="G208">
        <f ca="1"/>
        <v>8.0089105760051942E-3</v>
      </c>
      <c r="H208">
        <f ca="1"/>
        <v>2.8959998492027867E-2</v>
      </c>
      <c r="J208" vm="3510">
        <f ca="1"/>
        <v>46063</v>
      </c>
      <c r="K208" s="13" vm="3510">
        <f ca="1"/>
        <v>46063</v>
      </c>
      <c r="L208" s="13" vm="3511">
        <f ca="1"/>
        <v>191.38</v>
      </c>
      <c r="M208" s="13" vm="3512">
        <f ca="1"/>
        <v>192.48</v>
      </c>
      <c r="N208" s="13" vm="3404">
        <f ca="1"/>
        <v>188.12</v>
      </c>
      <c r="O208" s="13" vm="3513">
        <f ca="1"/>
        <v>188.54</v>
      </c>
      <c r="P208" s="13">
        <f ca="1"/>
        <v>-7.8930751420753526E-3</v>
      </c>
      <c r="Q208" s="13">
        <f ca="1"/>
        <v>-1.5249686625294101E-2</v>
      </c>
      <c r="AA208" vm="3409">
        <f ca="1"/>
        <v>46029</v>
      </c>
      <c r="AB208" vm="5617">
        <f ca="1"/>
        <v>343.5</v>
      </c>
      <c r="AC208" vm="3409">
        <f ca="1"/>
        <v>46029</v>
      </c>
      <c r="AD208" vm="5618">
        <f ca="1"/>
        <v>339.55</v>
      </c>
      <c r="AE208" vm="3409">
        <f ca="1"/>
        <v>46029</v>
      </c>
      <c r="AF208" vm="5619">
        <f ca="1"/>
        <v>210.02</v>
      </c>
      <c r="AG208" vm="3409">
        <f ca="1"/>
        <v>46029</v>
      </c>
      <c r="AH208" vm="5620">
        <f ca="1"/>
        <v>42.63</v>
      </c>
      <c r="AI208" vm="3409">
        <f ca="1"/>
        <v>46029</v>
      </c>
      <c r="AJ208" vm="5621">
        <f ca="1"/>
        <v>292.2</v>
      </c>
      <c r="AK208" vm="3409">
        <f ca="1"/>
        <v>46029</v>
      </c>
      <c r="AL208" vm="5622">
        <f ca="1"/>
        <v>185.71</v>
      </c>
      <c r="AM208" vm="3409">
        <f ca="1"/>
        <v>46029</v>
      </c>
      <c r="AN208" vm="5623">
        <f ca="1"/>
        <v>292.89</v>
      </c>
      <c r="AO208" vm="3409">
        <f ca="1"/>
        <v>46029</v>
      </c>
      <c r="AP208" vm="5624">
        <f ca="1"/>
        <v>115.68</v>
      </c>
      <c r="AQ208" vm="3409">
        <f ca="1"/>
        <v>46029</v>
      </c>
      <c r="AR208" vm="5625">
        <f ca="1"/>
        <v>84.64</v>
      </c>
      <c r="AS208" vm="3409">
        <f ca="1"/>
        <v>46029</v>
      </c>
      <c r="AT208" vm="5626">
        <f ca="1"/>
        <v>959.08</v>
      </c>
      <c r="AY208">
        <f ca="1"/>
        <v>-7.8540884893964517E-4</v>
      </c>
      <c r="AZ208">
        <f ca="1"/>
        <v>-1.1297789942637497E-2</v>
      </c>
      <c r="BA208">
        <f ca="1"/>
        <v>-2.0200606484721176E-2</v>
      </c>
      <c r="BB208">
        <f ca="1"/>
        <v>6.4685314685314771E-2</v>
      </c>
      <c r="BC208">
        <f ca="1"/>
        <v>-1.2871186784230271E-2</v>
      </c>
      <c r="BD208">
        <f ca="1"/>
        <v>-3.3263925039042096E-2</v>
      </c>
      <c r="BE208">
        <f ca="1"/>
        <v>-1.7068341639930147E-4</v>
      </c>
      <c r="BF208">
        <f ca="1"/>
        <v>1.298364061282833E-3</v>
      </c>
      <c r="BG208">
        <f ca="1"/>
        <v>-4.0689108013147492E-2</v>
      </c>
      <c r="BH208">
        <f ca="1"/>
        <v>-4.6052238954425145E-2</v>
      </c>
      <c r="BJ208" vm="3409">
        <f ca="1"/>
        <v>46029</v>
      </c>
      <c r="BK208">
        <f ca="1"/>
        <v>-4.0691892780721347E-3</v>
      </c>
    </row>
    <row r="209" spans="2:63" x14ac:dyDescent="0.3">
      <c r="B209" vm="3519">
        <f ca="1"/>
        <v>46065</v>
      </c>
      <c r="C209" vm="3520">
        <f ca="1"/>
        <v>193.03</v>
      </c>
      <c r="D209" vm="3521">
        <f ca="1"/>
        <v>193.61</v>
      </c>
      <c r="E209" vm="3522">
        <f ca="1"/>
        <v>186.51</v>
      </c>
      <c r="F209" vm="3523">
        <f ca="1"/>
        <v>186.94</v>
      </c>
      <c r="G209">
        <f ca="1"/>
        <v>-1.6364114706656215E-2</v>
      </c>
      <c r="H209">
        <f ca="1"/>
        <v>-2.4920624710257026E-2</v>
      </c>
      <c r="J209" vm="3514">
        <f ca="1"/>
        <v>46064</v>
      </c>
      <c r="K209" s="13" vm="3514">
        <f ca="1"/>
        <v>46064</v>
      </c>
      <c r="L209" s="13" vm="3515">
        <f ca="1"/>
        <v>192.45</v>
      </c>
      <c r="M209" s="13" vm="3516">
        <f ca="1"/>
        <v>193.26</v>
      </c>
      <c r="N209" s="13" vm="3517">
        <f ca="1"/>
        <v>188.77</v>
      </c>
      <c r="O209" s="13" vm="3518">
        <f ca="1"/>
        <v>190.05</v>
      </c>
      <c r="P209" s="13">
        <f ca="1"/>
        <v>8.0089105760051942E-3</v>
      </c>
      <c r="Q209" s="13">
        <f ca="1"/>
        <v>2.8959998492027867E-2</v>
      </c>
      <c r="AA209" vm="3413">
        <f ca="1"/>
        <v>46030</v>
      </c>
      <c r="AB209" vm="5627">
        <f ca="1"/>
        <v>332.48</v>
      </c>
      <c r="AC209" vm="3413">
        <f ca="1"/>
        <v>46030</v>
      </c>
      <c r="AD209" vm="5628">
        <f ca="1"/>
        <v>327.02</v>
      </c>
      <c r="AE209" vm="3413">
        <f ca="1"/>
        <v>46030</v>
      </c>
      <c r="AF209" vm="5629">
        <f ca="1"/>
        <v>204.68</v>
      </c>
      <c r="AG209" vm="3413">
        <f ca="1"/>
        <v>46030</v>
      </c>
      <c r="AH209" vm="5630">
        <f ca="1"/>
        <v>41.11</v>
      </c>
      <c r="AI209" vm="3413">
        <f ca="1"/>
        <v>46030</v>
      </c>
      <c r="AJ209" vm="5631">
        <f ca="1"/>
        <v>281.64</v>
      </c>
      <c r="AK209" vm="3413">
        <f ca="1"/>
        <v>46030</v>
      </c>
      <c r="AL209" vm="4656">
        <f ca="1"/>
        <v>188.45</v>
      </c>
      <c r="AM209" vm="3413">
        <f ca="1"/>
        <v>46030</v>
      </c>
      <c r="AN209" vm="5632">
        <f ca="1"/>
        <v>299.16000000000003</v>
      </c>
      <c r="AO209" vm="3413">
        <f ca="1"/>
        <v>46030</v>
      </c>
      <c r="AP209" vm="3737">
        <f ca="1"/>
        <v>113.08</v>
      </c>
      <c r="AQ209" vm="3413">
        <f ca="1"/>
        <v>46030</v>
      </c>
      <c r="AR209" vm="5303">
        <f ca="1"/>
        <v>83.45</v>
      </c>
      <c r="AS209" vm="3413">
        <f ca="1"/>
        <v>46030</v>
      </c>
      <c r="AT209" vm="5633">
        <f ca="1"/>
        <v>959.09</v>
      </c>
      <c r="AY209">
        <f ca="1"/>
        <v>-3.2081513828238664E-2</v>
      </c>
      <c r="AZ209">
        <f ca="1"/>
        <v>-3.6901781769989775E-2</v>
      </c>
      <c r="BA209">
        <f ca="1"/>
        <v>-2.5426149890486634E-2</v>
      </c>
      <c r="BB209">
        <f ca="1"/>
        <v>-3.5655641566971687E-2</v>
      </c>
      <c r="BC209">
        <f ca="1"/>
        <v>-3.613963039014375E-2</v>
      </c>
      <c r="BD209">
        <f ca="1"/>
        <v>1.475418663507609E-2</v>
      </c>
      <c r="BE209">
        <f ca="1"/>
        <v>2.1407354296835122E-2</v>
      </c>
      <c r="BF209">
        <f ca="1"/>
        <v>-2.2475795297372134E-2</v>
      </c>
      <c r="BG209">
        <f ca="1"/>
        <v>-1.4059546313799595E-2</v>
      </c>
      <c r="BH209">
        <f ca="1"/>
        <v>1.0426658881418551E-5</v>
      </c>
      <c r="BJ209" vm="3413">
        <f ca="1"/>
        <v>46030</v>
      </c>
      <c r="BK209">
        <f ca="1"/>
        <v>-2.3110280708719757E-2</v>
      </c>
    </row>
    <row r="210" spans="2:63" x14ac:dyDescent="0.3">
      <c r="B210" vm="3524">
        <f ca="1"/>
        <v>46066</v>
      </c>
      <c r="C210" vm="3525">
        <f ca="1"/>
        <v>187.47499999999999</v>
      </c>
      <c r="D210" vm="3455">
        <f ca="1"/>
        <v>187.5</v>
      </c>
      <c r="E210" vm="2942">
        <f ca="1"/>
        <v>181.59</v>
      </c>
      <c r="F210" vm="3526">
        <f ca="1"/>
        <v>182.81</v>
      </c>
      <c r="G210">
        <f ca="1"/>
        <v>-2.2092650048143765E-2</v>
      </c>
      <c r="H210">
        <f ca="1"/>
        <v>1.0824736711686654E-2</v>
      </c>
      <c r="J210" vm="3519">
        <f ca="1"/>
        <v>46065</v>
      </c>
      <c r="K210" s="13" vm="3519">
        <f ca="1"/>
        <v>46065</v>
      </c>
      <c r="L210" s="13" vm="3520">
        <f ca="1"/>
        <v>193.03</v>
      </c>
      <c r="M210" s="13" vm="3521">
        <f ca="1"/>
        <v>193.61</v>
      </c>
      <c r="N210" s="13" vm="3522">
        <f ca="1"/>
        <v>186.51</v>
      </c>
      <c r="O210" s="13" vm="3523">
        <f ca="1"/>
        <v>186.94</v>
      </c>
      <c r="P210" s="13">
        <f ca="1"/>
        <v>-1.6364114706656215E-2</v>
      </c>
      <c r="Q210" s="13">
        <f ca="1"/>
        <v>-2.4920624710257026E-2</v>
      </c>
      <c r="AA210" vm="3416">
        <f ca="1"/>
        <v>46031</v>
      </c>
      <c r="AB210" vm="5634">
        <f ca="1"/>
        <v>344.97</v>
      </c>
      <c r="AC210" vm="3416">
        <f ca="1"/>
        <v>46031</v>
      </c>
      <c r="AD210" vm="5635">
        <f ca="1"/>
        <v>345.09</v>
      </c>
      <c r="AE210" vm="3416">
        <f ca="1"/>
        <v>46031</v>
      </c>
      <c r="AF210" vm="5636">
        <f ca="1"/>
        <v>203.17</v>
      </c>
      <c r="AG210" vm="3416">
        <f ca="1"/>
        <v>46031</v>
      </c>
      <c r="AH210" vm="5637">
        <f ca="1"/>
        <v>45.55</v>
      </c>
      <c r="AI210" vm="3416">
        <f ca="1"/>
        <v>46031</v>
      </c>
      <c r="AJ210" vm="5638">
        <f ca="1"/>
        <v>301.18</v>
      </c>
      <c r="AK210" vm="3416">
        <f ca="1"/>
        <v>46031</v>
      </c>
      <c r="AL210" vm="5639">
        <f ca="1"/>
        <v>190.31</v>
      </c>
      <c r="AM210" vm="3416">
        <f ca="1"/>
        <v>46031</v>
      </c>
      <c r="AN210" vm="5640">
        <f ca="1"/>
        <v>300.93</v>
      </c>
      <c r="AO210" vm="3416">
        <f ca="1"/>
        <v>46031</v>
      </c>
      <c r="AP210" vm="5641">
        <f ca="1"/>
        <v>111.79</v>
      </c>
      <c r="AQ210" vm="3416">
        <f ca="1"/>
        <v>46031</v>
      </c>
      <c r="AR210" vm="5642">
        <f ca="1"/>
        <v>83.22</v>
      </c>
      <c r="AS210" vm="3416">
        <f ca="1"/>
        <v>46031</v>
      </c>
      <c r="AT210" vm="5643">
        <f ca="1"/>
        <v>958.97</v>
      </c>
      <c r="AY210">
        <f ca="1"/>
        <v>3.7566169393647764E-2</v>
      </c>
      <c r="AZ210">
        <f ca="1"/>
        <v>5.5256559231851243E-2</v>
      </c>
      <c r="BA210">
        <f ca="1"/>
        <v>-7.3773695524722458E-3</v>
      </c>
      <c r="BB210">
        <f ca="1"/>
        <v>0.1080029189978107</v>
      </c>
      <c r="BC210">
        <f ca="1"/>
        <v>6.9379349524215386E-2</v>
      </c>
      <c r="BD210">
        <f ca="1"/>
        <v>9.8699920403290727E-3</v>
      </c>
      <c r="BE210">
        <f ca="1"/>
        <v>5.9165663858804039E-3</v>
      </c>
      <c r="BF210">
        <f ca="1"/>
        <v>-1.1407852847541493E-2</v>
      </c>
      <c r="BG210">
        <f ca="1"/>
        <v>-2.7561414020371958E-3</v>
      </c>
      <c r="BH210">
        <f ca="1"/>
        <v>-1.2511860200815829E-4</v>
      </c>
      <c r="BJ210" vm="3416">
        <f ca="1"/>
        <v>46031</v>
      </c>
      <c r="BK210">
        <f ca="1"/>
        <v>3.6425136257006642E-2</v>
      </c>
    </row>
    <row r="211" spans="2:63" x14ac:dyDescent="0.3">
      <c r="B211" vm="3527">
        <f ca="1"/>
        <v>46070</v>
      </c>
      <c r="C211" vm="3528">
        <f ca="1"/>
        <v>181.75</v>
      </c>
      <c r="D211" vm="3529">
        <f ca="1"/>
        <v>187.15</v>
      </c>
      <c r="E211" vm="3530">
        <f ca="1"/>
        <v>179.18</v>
      </c>
      <c r="F211" vm="3322">
        <f ca="1"/>
        <v>184.97</v>
      </c>
      <c r="G211">
        <f ca="1"/>
        <v>1.1815546195503509E-2</v>
      </c>
      <c r="H211">
        <f ca="1"/>
        <v>-2.7611725624339537E-3</v>
      </c>
      <c r="J211" vm="3524">
        <f ca="1"/>
        <v>46066</v>
      </c>
      <c r="K211" s="13" vm="3524">
        <f ca="1"/>
        <v>46066</v>
      </c>
      <c r="L211" s="13" vm="3525">
        <f ca="1"/>
        <v>187.47499999999999</v>
      </c>
      <c r="M211" s="13" vm="3455">
        <f ca="1"/>
        <v>187.5</v>
      </c>
      <c r="N211" s="13" vm="2942">
        <f ca="1"/>
        <v>181.59</v>
      </c>
      <c r="O211" s="13" vm="3526">
        <f ca="1"/>
        <v>182.81</v>
      </c>
      <c r="P211" s="13">
        <f ca="1"/>
        <v>-2.2092650048143765E-2</v>
      </c>
      <c r="Q211" s="13">
        <f ca="1"/>
        <v>1.0824736711686654E-2</v>
      </c>
      <c r="AA211" vm="3421">
        <f ca="1"/>
        <v>46034</v>
      </c>
      <c r="AB211" vm="5644">
        <f ca="1"/>
        <v>352.21</v>
      </c>
      <c r="AC211" vm="3421">
        <f ca="1"/>
        <v>46034</v>
      </c>
      <c r="AD211" vm="5645">
        <f ca="1"/>
        <v>345.87</v>
      </c>
      <c r="AE211" vm="3421">
        <f ca="1"/>
        <v>46034</v>
      </c>
      <c r="AF211" vm="5646">
        <f ca="1"/>
        <v>207.69</v>
      </c>
      <c r="AG211" vm="3421">
        <f ca="1"/>
        <v>46034</v>
      </c>
      <c r="AH211" vm="5647">
        <f ca="1"/>
        <v>44.06</v>
      </c>
      <c r="AI211" vm="3421">
        <f ca="1"/>
        <v>46034</v>
      </c>
      <c r="AJ211" vm="5648">
        <f ca="1"/>
        <v>307.24</v>
      </c>
      <c r="AK211" vm="3421">
        <f ca="1"/>
        <v>46034</v>
      </c>
      <c r="AL211" vm="5649">
        <f ca="1"/>
        <v>189.07</v>
      </c>
      <c r="AM211" vm="3421">
        <f ca="1"/>
        <v>46034</v>
      </c>
      <c r="AN211" vm="5650">
        <f ca="1"/>
        <v>293.86</v>
      </c>
      <c r="AO211" vm="3421">
        <f ca="1"/>
        <v>46034</v>
      </c>
      <c r="AP211" vm="5651">
        <f ca="1"/>
        <v>111.14</v>
      </c>
      <c r="AQ211" vm="3421">
        <f ca="1"/>
        <v>46034</v>
      </c>
      <c r="AR211" vm="5652">
        <f ca="1"/>
        <v>82.89</v>
      </c>
      <c r="AS211" vm="3421">
        <f ca="1"/>
        <v>46034</v>
      </c>
      <c r="AT211" vm="5653">
        <f ca="1"/>
        <v>967.16</v>
      </c>
      <c r="AY211">
        <f ca="1"/>
        <v>2.0987332231788131E-2</v>
      </c>
      <c r="AZ211">
        <f ca="1"/>
        <v>2.2602799269756573E-3</v>
      </c>
      <c r="BA211">
        <f ca="1"/>
        <v>2.2247379042181475E-2</v>
      </c>
      <c r="BB211">
        <f ca="1"/>
        <v>-3.271130625686048E-2</v>
      </c>
      <c r="BC211">
        <f ca="1"/>
        <v>2.0120857958695802E-2</v>
      </c>
      <c r="BD211">
        <f ca="1"/>
        <v>-6.5156849351059275E-3</v>
      </c>
      <c r="BE211">
        <f ca="1"/>
        <v>-2.3493835775761782E-2</v>
      </c>
      <c r="BF211">
        <f ca="1"/>
        <v>-5.8144735665086825E-3</v>
      </c>
      <c r="BG211">
        <f ca="1"/>
        <v>-3.9653929343907513E-3</v>
      </c>
      <c r="BH211">
        <f ca="1"/>
        <v>8.5404131516105194E-3</v>
      </c>
      <c r="BJ211" vm="3421">
        <f ca="1"/>
        <v>46034</v>
      </c>
      <c r="BK211">
        <f ca="1"/>
        <v>3.9085196389900207E-3</v>
      </c>
    </row>
    <row r="212" spans="2:63" x14ac:dyDescent="0.3">
      <c r="B212" vm="3531">
        <f ca="1"/>
        <v>46071</v>
      </c>
      <c r="C212" vm="3532">
        <f ca="1"/>
        <v>188.75</v>
      </c>
      <c r="D212" vm="3533">
        <f ca="1"/>
        <v>190.37</v>
      </c>
      <c r="E212" vm="3534">
        <f ca="1"/>
        <v>186.76</v>
      </c>
      <c r="F212" vm="3535">
        <f ca="1"/>
        <v>187.98</v>
      </c>
      <c r="G212">
        <f ca="1"/>
        <v>1.6272909120397853E-2</v>
      </c>
      <c r="H212">
        <f ca="1"/>
        <v>9.7256524769901032E-3</v>
      </c>
      <c r="J212" vm="3527">
        <f ca="1"/>
        <v>46070</v>
      </c>
      <c r="K212" s="13" vm="3527">
        <f ca="1"/>
        <v>46070</v>
      </c>
      <c r="L212" s="13" vm="3528">
        <f ca="1"/>
        <v>181.75</v>
      </c>
      <c r="M212" s="13" vm="3529">
        <f ca="1"/>
        <v>187.15</v>
      </c>
      <c r="N212" s="13" vm="3530">
        <f ca="1"/>
        <v>179.18</v>
      </c>
      <c r="O212" s="13" vm="3322">
        <f ca="1"/>
        <v>184.97</v>
      </c>
      <c r="P212" s="13">
        <f ca="1"/>
        <v>1.1815546195503509E-2</v>
      </c>
      <c r="Q212" s="13">
        <f ca="1"/>
        <v>-2.7611725624339537E-3</v>
      </c>
      <c r="AA212" vm="3424">
        <f ca="1"/>
        <v>46035</v>
      </c>
      <c r="AB212" vm="5654">
        <f ca="1"/>
        <v>354.61</v>
      </c>
      <c r="AC212" vm="3424">
        <f ca="1"/>
        <v>46035</v>
      </c>
      <c r="AD212" vm="5655">
        <f ca="1"/>
        <v>338.13</v>
      </c>
      <c r="AE212" vm="3424">
        <f ca="1"/>
        <v>46035</v>
      </c>
      <c r="AF212" vm="5656">
        <f ca="1"/>
        <v>220.97</v>
      </c>
      <c r="AG212" vm="3424">
        <f ca="1"/>
        <v>46035</v>
      </c>
      <c r="AH212" vm="5657">
        <f ca="1"/>
        <v>47.29</v>
      </c>
      <c r="AI212" vm="3424">
        <f ca="1"/>
        <v>46035</v>
      </c>
      <c r="AJ212" vm="5658">
        <f ca="1"/>
        <v>304.87</v>
      </c>
      <c r="AK212" vm="3424">
        <f ca="1"/>
        <v>46035</v>
      </c>
      <c r="AL212" vm="5659">
        <f ca="1"/>
        <v>188.53</v>
      </c>
      <c r="AM212" vm="3424">
        <f ca="1"/>
        <v>46035</v>
      </c>
      <c r="AN212" vm="5660">
        <f ca="1"/>
        <v>296.20999999999998</v>
      </c>
      <c r="AO212" vm="3424">
        <f ca="1"/>
        <v>46035</v>
      </c>
      <c r="AP212" vm="5661">
        <f ca="1"/>
        <v>107.84</v>
      </c>
      <c r="AQ212" vm="3424">
        <f ca="1"/>
        <v>46035</v>
      </c>
      <c r="AR212" vm="5662">
        <f ca="1"/>
        <v>83.05</v>
      </c>
      <c r="AS212" vm="3424">
        <f ca="1"/>
        <v>46035</v>
      </c>
      <c r="AT212" vm="5663">
        <f ca="1"/>
        <v>983.28</v>
      </c>
      <c r="AY212">
        <f ca="1"/>
        <v>6.8141165781778886E-3</v>
      </c>
      <c r="AZ212">
        <f ca="1"/>
        <v>-2.2378350247202732E-2</v>
      </c>
      <c r="BA212">
        <f ca="1"/>
        <v>6.3941451201309646E-2</v>
      </c>
      <c r="BB212">
        <f ca="1"/>
        <v>7.3309123921924568E-2</v>
      </c>
      <c r="BC212">
        <f ca="1"/>
        <v>-7.7138393438354524E-3</v>
      </c>
      <c r="BD212">
        <f ca="1"/>
        <v>-2.8560850478658276E-3</v>
      </c>
      <c r="BE212">
        <f ca="1"/>
        <v>7.9970053767098818E-3</v>
      </c>
      <c r="BF212">
        <f ca="1"/>
        <v>-2.9692280007198101E-2</v>
      </c>
      <c r="BG212">
        <f ca="1"/>
        <v>1.9302690312461889E-3</v>
      </c>
      <c r="BH212">
        <f ca="1"/>
        <v>1.6667355970056665E-2</v>
      </c>
      <c r="BJ212" vm="3424">
        <f ca="1"/>
        <v>46035</v>
      </c>
      <c r="BK212">
        <f ca="1"/>
        <v>1.5214209729739175E-2</v>
      </c>
    </row>
    <row r="213" spans="2:63" x14ac:dyDescent="0.3">
      <c r="B213" vm="3536">
        <f ca="1"/>
        <v>46072</v>
      </c>
      <c r="C213" vm="3537">
        <f ca="1"/>
        <v>187.05500000000001</v>
      </c>
      <c r="D213" vm="3538">
        <f ca="1"/>
        <v>188.43</v>
      </c>
      <c r="E213" vm="3297">
        <f ca="1"/>
        <v>185.66</v>
      </c>
      <c r="F213" vm="3539">
        <f ca="1"/>
        <v>187.9</v>
      </c>
      <c r="G213">
        <f ca="1"/>
        <v>-4.2557718906258157E-4</v>
      </c>
      <c r="H213">
        <f ca="1"/>
        <v>-2.6638345786432188E-3</v>
      </c>
      <c r="J213" vm="3531">
        <f ca="1"/>
        <v>46071</v>
      </c>
      <c r="K213" s="13" vm="3531">
        <f ca="1"/>
        <v>46071</v>
      </c>
      <c r="L213" s="13" vm="3532">
        <f ca="1"/>
        <v>188.75</v>
      </c>
      <c r="M213" s="13" vm="3533">
        <f ca="1"/>
        <v>190.37</v>
      </c>
      <c r="N213" s="13" vm="3534">
        <f ca="1"/>
        <v>186.76</v>
      </c>
      <c r="O213" s="13" vm="3535">
        <f ca="1"/>
        <v>187.98</v>
      </c>
      <c r="P213" s="13">
        <f ca="1"/>
        <v>1.6272909120397853E-2</v>
      </c>
      <c r="Q213" s="13">
        <f ca="1"/>
        <v>9.7256524769901032E-3</v>
      </c>
      <c r="AA213" vm="3429">
        <f ca="1"/>
        <v>46036</v>
      </c>
      <c r="AB213" vm="5664">
        <f ca="1"/>
        <v>339.89</v>
      </c>
      <c r="AC213" vm="3429">
        <f ca="1"/>
        <v>46036</v>
      </c>
      <c r="AD213" vm="5665">
        <f ca="1"/>
        <v>333.35</v>
      </c>
      <c r="AE213" vm="3429">
        <f ca="1"/>
        <v>46036</v>
      </c>
      <c r="AF213" vm="5666">
        <f ca="1"/>
        <v>223.6</v>
      </c>
      <c r="AG213" vm="3429">
        <f ca="1"/>
        <v>46036</v>
      </c>
      <c r="AH213" vm="5667">
        <f ca="1"/>
        <v>48.72</v>
      </c>
      <c r="AI213" vm="3429">
        <f ca="1"/>
        <v>46036</v>
      </c>
      <c r="AJ213" vm="5668">
        <f ca="1"/>
        <v>301.89</v>
      </c>
      <c r="AK213" vm="3429">
        <f ca="1"/>
        <v>46036</v>
      </c>
      <c r="AL213" vm="5669">
        <f ca="1"/>
        <v>193.45</v>
      </c>
      <c r="AM213" vm="3429">
        <f ca="1"/>
        <v>46036</v>
      </c>
      <c r="AN213" vm="5670">
        <f ca="1"/>
        <v>297.99</v>
      </c>
      <c r="AO213" vm="3429">
        <f ca="1"/>
        <v>46036</v>
      </c>
      <c r="AP213" vm="5671">
        <f ca="1"/>
        <v>104.99</v>
      </c>
      <c r="AQ213" vm="3429">
        <f ca="1"/>
        <v>46036</v>
      </c>
      <c r="AR213" vm="5672">
        <f ca="1"/>
        <v>81.209999999999994</v>
      </c>
      <c r="AS213" vm="3429">
        <f ca="1"/>
        <v>46036</v>
      </c>
      <c r="AT213" vm="5673">
        <f ca="1"/>
        <v>983.6</v>
      </c>
      <c r="AY213">
        <f ca="1"/>
        <v>-4.1510391697921735E-2</v>
      </c>
      <c r="AZ213">
        <f ca="1"/>
        <v>-1.4136574690207827E-2</v>
      </c>
      <c r="BA213">
        <f ca="1"/>
        <v>1.190206815404804E-2</v>
      </c>
      <c r="BB213">
        <f ca="1"/>
        <v>3.0238951152463518E-2</v>
      </c>
      <c r="BC213">
        <f ca="1"/>
        <v>-9.7746580509726049E-3</v>
      </c>
      <c r="BD213">
        <f ca="1"/>
        <v>2.6096642444173274E-2</v>
      </c>
      <c r="BE213">
        <f ca="1"/>
        <v>6.0092501941191373E-3</v>
      </c>
      <c r="BF213">
        <f ca="1"/>
        <v>-2.6428041543026786E-2</v>
      </c>
      <c r="BG213">
        <f ca="1"/>
        <v>-2.2155328115593058E-2</v>
      </c>
      <c r="BH213">
        <f ca="1"/>
        <v>3.2544137987150154E-4</v>
      </c>
      <c r="BJ213" vm="3429">
        <f ca="1"/>
        <v>46036</v>
      </c>
      <c r="BK213">
        <f ca="1"/>
        <v>-5.4629791773284078E-3</v>
      </c>
    </row>
    <row r="214" spans="2:63" x14ac:dyDescent="0.3">
      <c r="B214" vm="3540">
        <f ca="1"/>
        <v>46073</v>
      </c>
      <c r="C214" vm="3123">
        <f ca="1"/>
        <v>186.57</v>
      </c>
      <c r="D214" vm="3541">
        <f ca="1"/>
        <v>190.33</v>
      </c>
      <c r="E214" vm="3542">
        <f ca="1"/>
        <v>185.93780000000001</v>
      </c>
      <c r="F214" vm="3543">
        <f ca="1"/>
        <v>189.82</v>
      </c>
      <c r="G214">
        <f ca="1"/>
        <v>1.0218201170835484E-2</v>
      </c>
      <c r="H214">
        <f ca="1"/>
        <v>4.0323197348815943E-3</v>
      </c>
      <c r="J214" vm="3536">
        <f ca="1"/>
        <v>46072</v>
      </c>
      <c r="K214" s="13" vm="3536">
        <f ca="1"/>
        <v>46072</v>
      </c>
      <c r="L214" s="13" vm="3537">
        <f ca="1"/>
        <v>187.05500000000001</v>
      </c>
      <c r="M214" s="13" vm="3538">
        <f ca="1"/>
        <v>188.43</v>
      </c>
      <c r="N214" s="13" vm="3297">
        <f ca="1"/>
        <v>185.66</v>
      </c>
      <c r="O214" s="13" vm="3539">
        <f ca="1"/>
        <v>187.9</v>
      </c>
      <c r="P214" s="13">
        <f ca="1"/>
        <v>-4.2557718906258157E-4</v>
      </c>
      <c r="Q214" s="13">
        <f ca="1"/>
        <v>-2.6638345786432188E-3</v>
      </c>
      <c r="AA214" vm="3433">
        <f ca="1"/>
        <v>46037</v>
      </c>
      <c r="AB214" vm="5674">
        <f ca="1"/>
        <v>343.02</v>
      </c>
      <c r="AC214" vm="3433">
        <f ca="1"/>
        <v>46037</v>
      </c>
      <c r="AD214" vm="5675">
        <f ca="1"/>
        <v>336.63</v>
      </c>
      <c r="AE214" vm="3433">
        <f ca="1"/>
        <v>46037</v>
      </c>
      <c r="AF214" vm="5676">
        <f ca="1"/>
        <v>227.92</v>
      </c>
      <c r="AG214" vm="3433">
        <f ca="1"/>
        <v>46037</v>
      </c>
      <c r="AH214" vm="5677">
        <f ca="1"/>
        <v>48.32</v>
      </c>
      <c r="AI214" vm="3433">
        <f ca="1"/>
        <v>46037</v>
      </c>
      <c r="AJ214" vm="5678">
        <f ca="1"/>
        <v>319.08</v>
      </c>
      <c r="AK214" vm="3433">
        <f ca="1"/>
        <v>46037</v>
      </c>
      <c r="AL214" vm="3460">
        <f ca="1"/>
        <v>189.12</v>
      </c>
      <c r="AM214" vm="3433">
        <f ca="1"/>
        <v>46037</v>
      </c>
      <c r="AN214" vm="5679">
        <f ca="1"/>
        <v>302.10000000000002</v>
      </c>
      <c r="AO214" vm="3433">
        <f ca="1"/>
        <v>46037</v>
      </c>
      <c r="AP214" vm="5680">
        <f ca="1"/>
        <v>105.11</v>
      </c>
      <c r="AQ214" vm="3433">
        <f ca="1"/>
        <v>46037</v>
      </c>
      <c r="AR214" vm="5681">
        <f ca="1"/>
        <v>80.38</v>
      </c>
      <c r="AS214" vm="3433">
        <f ca="1"/>
        <v>46037</v>
      </c>
      <c r="AT214" vm="5682">
        <f ca="1"/>
        <v>1009.54</v>
      </c>
      <c r="AY214">
        <f ca="1"/>
        <v>9.2088616905469291E-3</v>
      </c>
      <c r="AZ214">
        <f ca="1"/>
        <v>9.839508024598688E-3</v>
      </c>
      <c r="BA214">
        <f ca="1"/>
        <v>1.9320214669051847E-2</v>
      </c>
      <c r="BB214">
        <f ca="1"/>
        <v>-8.2101806239736983E-3</v>
      </c>
      <c r="BC214">
        <f ca="1"/>
        <v>5.6941269999006255E-2</v>
      </c>
      <c r="BD214">
        <f ca="1"/>
        <v>-2.2383044714396404E-2</v>
      </c>
      <c r="BE214">
        <f ca="1"/>
        <v>1.3792409141246395E-2</v>
      </c>
      <c r="BF214">
        <f ca="1"/>
        <v>1.1429659967616397E-3</v>
      </c>
      <c r="BG214">
        <f ca="1"/>
        <v>-1.0220416204900854E-2</v>
      </c>
      <c r="BH214">
        <f ca="1"/>
        <v>2.6372509150060938E-2</v>
      </c>
      <c r="BJ214" vm="3433">
        <f ca="1"/>
        <v>46037</v>
      </c>
      <c r="BK214">
        <f ca="1"/>
        <v>1.1600156885216695E-2</v>
      </c>
    </row>
    <row r="215" spans="2:63" x14ac:dyDescent="0.3">
      <c r="B215" vm="3544">
        <f ca="1"/>
        <v>46076</v>
      </c>
      <c r="C215" vm="3545">
        <f ca="1"/>
        <v>191.4</v>
      </c>
      <c r="D215" vm="3546">
        <f ca="1"/>
        <v>193.95</v>
      </c>
      <c r="E215" vm="3547">
        <f ca="1"/>
        <v>189.57499999999999</v>
      </c>
      <c r="F215" vm="3548">
        <f ca="1"/>
        <v>191.55</v>
      </c>
      <c r="G215">
        <f ca="1"/>
        <v>9.1138973764620067E-3</v>
      </c>
      <c r="H215">
        <f ca="1"/>
        <v>-1.0187032320362652E-2</v>
      </c>
      <c r="J215" vm="3540">
        <f ca="1"/>
        <v>46073</v>
      </c>
      <c r="K215" s="13" vm="3540">
        <f ca="1"/>
        <v>46073</v>
      </c>
      <c r="L215" s="13" vm="3123">
        <f ca="1"/>
        <v>186.57</v>
      </c>
      <c r="M215" s="13" vm="3541">
        <f ca="1"/>
        <v>190.33</v>
      </c>
      <c r="N215" s="13" vm="3542">
        <f ca="1"/>
        <v>185.93780000000001</v>
      </c>
      <c r="O215" s="13" vm="3543">
        <f ca="1"/>
        <v>189.82</v>
      </c>
      <c r="P215" s="13">
        <f ca="1"/>
        <v>1.0218201170835484E-2</v>
      </c>
      <c r="Q215" s="13">
        <f ca="1"/>
        <v>4.0323197348815943E-3</v>
      </c>
      <c r="AA215" vm="3437">
        <f ca="1"/>
        <v>46038</v>
      </c>
      <c r="AB215" vm="5683">
        <f ca="1"/>
        <v>351.71</v>
      </c>
      <c r="AC215" vm="3437">
        <f ca="1"/>
        <v>46038</v>
      </c>
      <c r="AD215" vm="5684">
        <f ca="1"/>
        <v>362.75</v>
      </c>
      <c r="AE215" vm="3437">
        <f ca="1"/>
        <v>46038</v>
      </c>
      <c r="AF215" vm="5685">
        <f ca="1"/>
        <v>231.83</v>
      </c>
      <c r="AG215" vm="3437">
        <f ca="1"/>
        <v>46038</v>
      </c>
      <c r="AH215" vm="5686">
        <f ca="1"/>
        <v>46.96</v>
      </c>
      <c r="AI215" vm="3437">
        <f ca="1"/>
        <v>46038</v>
      </c>
      <c r="AJ215" vm="5687">
        <f ca="1"/>
        <v>327.01</v>
      </c>
      <c r="AK215" vm="3437">
        <f ca="1"/>
        <v>46038</v>
      </c>
      <c r="AL215" vm="5688">
        <f ca="1"/>
        <v>191.58</v>
      </c>
      <c r="AM215" vm="3437">
        <f ca="1"/>
        <v>46038</v>
      </c>
      <c r="AN215" vm="4758">
        <f ca="1"/>
        <v>300.25</v>
      </c>
      <c r="AO215" vm="3437">
        <f ca="1"/>
        <v>46038</v>
      </c>
      <c r="AP215" vm="5689">
        <f ca="1"/>
        <v>105.78</v>
      </c>
      <c r="AQ215" vm="3437">
        <f ca="1"/>
        <v>46038</v>
      </c>
      <c r="AR215" vm="5690">
        <f ca="1"/>
        <v>80.459999999999994</v>
      </c>
      <c r="AS215" vm="3437">
        <f ca="1"/>
        <v>46038</v>
      </c>
      <c r="AT215" vm="5691">
        <f ca="1"/>
        <v>1033.17</v>
      </c>
      <c r="AY215">
        <f ca="1"/>
        <v>2.5333799778438571E-2</v>
      </c>
      <c r="AZ215">
        <f ca="1"/>
        <v>7.7592609096040183E-2</v>
      </c>
      <c r="BA215">
        <f ca="1"/>
        <v>1.7155142155142265E-2</v>
      </c>
      <c r="BB215">
        <f ca="1"/>
        <v>-2.8145695364238398E-2</v>
      </c>
      <c r="BC215">
        <f ca="1"/>
        <v>2.4852701516860996E-2</v>
      </c>
      <c r="BD215">
        <f ca="1"/>
        <v>1.3007614213198012E-2</v>
      </c>
      <c r="BE215">
        <f ca="1"/>
        <v>-6.1238000662033184E-3</v>
      </c>
      <c r="BF215">
        <f ca="1"/>
        <v>6.3742745694986367E-3</v>
      </c>
      <c r="BG215">
        <f ca="1"/>
        <v>9.9527245583476355E-4</v>
      </c>
      <c r="BH215">
        <f ca="1"/>
        <v>2.340670008122522E-2</v>
      </c>
      <c r="BJ215" vm="3437">
        <f ca="1"/>
        <v>46038</v>
      </c>
      <c r="BK215">
        <f ca="1"/>
        <v>2.0730256773126506E-2</v>
      </c>
    </row>
    <row r="216" spans="2:63" x14ac:dyDescent="0.3">
      <c r="B216" vm="3549">
        <f ca="1"/>
        <v>46077</v>
      </c>
      <c r="C216" vm="3183">
        <f ca="1"/>
        <v>191.49</v>
      </c>
      <c r="D216" vm="3550">
        <f ca="1"/>
        <v>193.77</v>
      </c>
      <c r="E216" vm="3551">
        <f ca="1"/>
        <v>187.4</v>
      </c>
      <c r="F216" vm="3552">
        <f ca="1"/>
        <v>192.85</v>
      </c>
      <c r="G216">
        <f ca="1"/>
        <v>6.7867397546331658E-3</v>
      </c>
      <c r="H216">
        <f ca="1"/>
        <v>1.7825383484415723E-2</v>
      </c>
      <c r="J216" vm="3544">
        <f ca="1"/>
        <v>46076</v>
      </c>
      <c r="K216" s="13" vm="3544">
        <f ca="1"/>
        <v>46076</v>
      </c>
      <c r="L216" s="13" vm="3545">
        <f ca="1"/>
        <v>191.4</v>
      </c>
      <c r="M216" s="13" vm="3546">
        <f ca="1"/>
        <v>193.95</v>
      </c>
      <c r="N216" s="13" vm="3547">
        <f ca="1"/>
        <v>189.57499999999999</v>
      </c>
      <c r="O216" s="13" vm="3548">
        <f ca="1"/>
        <v>191.55</v>
      </c>
      <c r="P216" s="13">
        <f ca="1"/>
        <v>9.1138973764620067E-3</v>
      </c>
      <c r="Q216" s="13">
        <f ca="1"/>
        <v>-1.0187032320362652E-2</v>
      </c>
      <c r="AA216" vm="3441">
        <f ca="1"/>
        <v>46042</v>
      </c>
      <c r="AB216" vm="5692">
        <f ca="1"/>
        <v>332.6</v>
      </c>
      <c r="AC216" vm="3441">
        <f ca="1"/>
        <v>46042</v>
      </c>
      <c r="AD216" vm="5693">
        <f ca="1"/>
        <v>365</v>
      </c>
      <c r="AE216" vm="3441">
        <f ca="1"/>
        <v>46042</v>
      </c>
      <c r="AF216" vm="5694">
        <f ca="1"/>
        <v>231.92</v>
      </c>
      <c r="AG216" vm="3441">
        <f ca="1"/>
        <v>46042</v>
      </c>
      <c r="AH216" vm="5695">
        <f ca="1"/>
        <v>48.56</v>
      </c>
      <c r="AI216" vm="3441">
        <f ca="1"/>
        <v>46042</v>
      </c>
      <c r="AJ216" vm="5696">
        <f ca="1"/>
        <v>318.23</v>
      </c>
      <c r="AK216" vm="3441">
        <f ca="1"/>
        <v>46042</v>
      </c>
      <c r="AL216" vm="5697">
        <f ca="1"/>
        <v>189.59</v>
      </c>
      <c r="AM216" vm="3441">
        <f ca="1"/>
        <v>46042</v>
      </c>
      <c r="AN216" vm="5698">
        <f ca="1"/>
        <v>295.67</v>
      </c>
      <c r="AO216" vm="3441">
        <f ca="1"/>
        <v>46042</v>
      </c>
      <c r="AP216" vm="5699">
        <f ca="1"/>
        <v>107.17</v>
      </c>
      <c r="AQ216" vm="3441">
        <f ca="1"/>
        <v>46042</v>
      </c>
      <c r="AR216" vm="5700">
        <f ca="1"/>
        <v>79.8</v>
      </c>
      <c r="AS216" vm="3441">
        <f ca="1"/>
        <v>46042</v>
      </c>
      <c r="AT216" vm="5701">
        <f ca="1"/>
        <v>1034.49</v>
      </c>
      <c r="AY216">
        <f ca="1"/>
        <v>-5.4334536976486193E-2</v>
      </c>
      <c r="AZ216">
        <f ca="1"/>
        <v>6.202618883528601E-3</v>
      </c>
      <c r="BA216">
        <f ca="1"/>
        <v>3.8821550273896815E-4</v>
      </c>
      <c r="BB216">
        <f ca="1"/>
        <v>3.4071550255536653E-2</v>
      </c>
      <c r="BC216">
        <f ca="1"/>
        <v>-2.6849331824714759E-2</v>
      </c>
      <c r="BD216">
        <f ca="1"/>
        <v>-1.0387305564255189E-2</v>
      </c>
      <c r="BE216">
        <f ca="1"/>
        <v>-1.5253955037468722E-2</v>
      </c>
      <c r="BF216">
        <f ca="1"/>
        <v>1.3140480242011728E-2</v>
      </c>
      <c r="BG216">
        <f ca="1"/>
        <v>-8.2028337061893688E-3</v>
      </c>
      <c r="BH216">
        <f ca="1"/>
        <v>1.2776213014314549E-3</v>
      </c>
      <c r="BJ216" vm="3441">
        <f ca="1"/>
        <v>46042</v>
      </c>
      <c r="BK216">
        <f ca="1"/>
        <v>-1.0562696316149204E-2</v>
      </c>
    </row>
    <row r="217" spans="2:63" x14ac:dyDescent="0.3">
      <c r="B217" vm="3553">
        <f ca="1"/>
        <v>46078</v>
      </c>
      <c r="C217" vm="3554">
        <f ca="1"/>
        <v>194.45</v>
      </c>
      <c r="D217" vm="3555">
        <f ca="1"/>
        <v>197.62989999999999</v>
      </c>
      <c r="E217" vm="3231">
        <f ca="1"/>
        <v>193.79</v>
      </c>
      <c r="F217" vm="3556">
        <f ca="1"/>
        <v>195.56</v>
      </c>
      <c r="G217">
        <f ca="1"/>
        <v>1.40523723100856E-2</v>
      </c>
      <c r="H217">
        <f ca="1"/>
        <v>1.7185788454824741E-2</v>
      </c>
      <c r="J217" vm="3549">
        <f ca="1"/>
        <v>46077</v>
      </c>
      <c r="K217" s="13" vm="3549">
        <f ca="1"/>
        <v>46077</v>
      </c>
      <c r="L217" s="13" vm="3183">
        <f ca="1"/>
        <v>191.49</v>
      </c>
      <c r="M217" s="13" vm="3550">
        <f ca="1"/>
        <v>193.77</v>
      </c>
      <c r="N217" s="13" vm="3551">
        <f ca="1"/>
        <v>187.4</v>
      </c>
      <c r="O217" s="13" vm="3552">
        <f ca="1"/>
        <v>192.85</v>
      </c>
      <c r="P217" s="13">
        <f ca="1"/>
        <v>6.7867397546331658E-3</v>
      </c>
      <c r="Q217" s="13">
        <f ca="1"/>
        <v>1.7825383484415723E-2</v>
      </c>
      <c r="AA217" vm="3445">
        <f ca="1"/>
        <v>46043</v>
      </c>
      <c r="AB217" vm="5702">
        <f ca="1"/>
        <v>328.8</v>
      </c>
      <c r="AC217" vm="3445">
        <f ca="1"/>
        <v>46043</v>
      </c>
      <c r="AD217" vm="5703">
        <f ca="1"/>
        <v>389.11</v>
      </c>
      <c r="AE217" vm="3445">
        <f ca="1"/>
        <v>46043</v>
      </c>
      <c r="AF217" vm="5704">
        <f ca="1"/>
        <v>249.8</v>
      </c>
      <c r="AG217" vm="3445">
        <f ca="1"/>
        <v>46043</v>
      </c>
      <c r="AH217" vm="5705">
        <f ca="1"/>
        <v>54.25</v>
      </c>
      <c r="AI217" vm="3445">
        <f ca="1"/>
        <v>46043</v>
      </c>
      <c r="AJ217" vm="5706">
        <f ca="1"/>
        <v>325.24</v>
      </c>
      <c r="AK217" vm="3445">
        <f ca="1"/>
        <v>46043</v>
      </c>
      <c r="AL217" vm="5707">
        <f ca="1"/>
        <v>194.41</v>
      </c>
      <c r="AM217" vm="3445">
        <f ca="1"/>
        <v>46043</v>
      </c>
      <c r="AN217" vm="4634">
        <f ca="1"/>
        <v>304.97000000000003</v>
      </c>
      <c r="AO217" vm="3445">
        <f ca="1"/>
        <v>46043</v>
      </c>
      <c r="AP217" vm="5708">
        <f ca="1"/>
        <v>113.92</v>
      </c>
      <c r="AQ217" vm="3445">
        <f ca="1"/>
        <v>46043</v>
      </c>
      <c r="AR217" vm="5709">
        <f ca="1"/>
        <v>82.55</v>
      </c>
      <c r="AS217" vm="3445">
        <f ca="1"/>
        <v>46043</v>
      </c>
      <c r="AT217" vm="5710">
        <f ca="1"/>
        <v>1074.93</v>
      </c>
      <c r="AY217">
        <f ca="1"/>
        <v>-1.1425135297654874E-2</v>
      </c>
      <c r="AZ217">
        <f ca="1"/>
        <v>6.605479452054798E-2</v>
      </c>
      <c r="BA217">
        <f ca="1"/>
        <v>7.7095550189720696E-2</v>
      </c>
      <c r="BB217">
        <f ca="1"/>
        <v>0.11717462932454691</v>
      </c>
      <c r="BC217">
        <f ca="1"/>
        <v>2.2028092888791095E-2</v>
      </c>
      <c r="BD217">
        <f ca="1"/>
        <v>2.5423281818661287E-2</v>
      </c>
      <c r="BE217">
        <f ca="1"/>
        <v>3.1453985862617141E-2</v>
      </c>
      <c r="BF217">
        <f ca="1"/>
        <v>6.2984044042175988E-2</v>
      </c>
      <c r="BG217">
        <f ca="1"/>
        <v>3.4461152882205512E-2</v>
      </c>
      <c r="BH217">
        <f ca="1"/>
        <v>3.9091726357915545E-2</v>
      </c>
      <c r="BJ217" vm="3445">
        <f ca="1"/>
        <v>46043</v>
      </c>
      <c r="BK217">
        <f ca="1"/>
        <v>4.5640371155243546E-2</v>
      </c>
    </row>
    <row r="218" spans="2:63" x14ac:dyDescent="0.3">
      <c r="B218" vm="3557">
        <f ca="1"/>
        <v>46079</v>
      </c>
      <c r="C218" vm="3558">
        <f ca="1"/>
        <v>194.27</v>
      </c>
      <c r="D218" vm="3559">
        <f ca="1"/>
        <v>194.29</v>
      </c>
      <c r="E218" vm="3560">
        <f ca="1"/>
        <v>184.315</v>
      </c>
      <c r="F218" vm="3561">
        <f ca="1"/>
        <v>184.89</v>
      </c>
      <c r="G218">
        <f ca="1"/>
        <v>-5.4561259971364365E-2</v>
      </c>
      <c r="H218">
        <f ca="1"/>
        <v>-3.0028506753756613E-2</v>
      </c>
      <c r="J218" vm="3553">
        <f ca="1"/>
        <v>46078</v>
      </c>
      <c r="K218" s="13" vm="3553">
        <f ca="1"/>
        <v>46078</v>
      </c>
      <c r="L218" s="13" vm="3554">
        <f ca="1"/>
        <v>194.45</v>
      </c>
      <c r="M218" s="13" vm="3555">
        <f ca="1"/>
        <v>197.62989999999999</v>
      </c>
      <c r="N218" s="13" vm="3231">
        <f ca="1"/>
        <v>193.79</v>
      </c>
      <c r="O218" s="13" vm="3556">
        <f ca="1"/>
        <v>195.56</v>
      </c>
      <c r="P218" s="13">
        <f ca="1"/>
        <v>1.40523723100856E-2</v>
      </c>
      <c r="Q218" s="13">
        <f ca="1"/>
        <v>1.7185788454824741E-2</v>
      </c>
      <c r="AA218" vm="3449">
        <f ca="1"/>
        <v>46044</v>
      </c>
      <c r="AB218" vm="5711">
        <f ca="1"/>
        <v>325.49</v>
      </c>
      <c r="AC218" vm="3449">
        <f ca="1"/>
        <v>46044</v>
      </c>
      <c r="AD218" vm="5712">
        <f ca="1"/>
        <v>397.58</v>
      </c>
      <c r="AE218" vm="3449">
        <f ca="1"/>
        <v>46044</v>
      </c>
      <c r="AF218" vm="5713">
        <f ca="1"/>
        <v>253.73</v>
      </c>
      <c r="AG218" vm="3449">
        <f ca="1"/>
        <v>46044</v>
      </c>
      <c r="AH218" vm="5714">
        <f ca="1"/>
        <v>54.32</v>
      </c>
      <c r="AI218" vm="3449">
        <f ca="1"/>
        <v>46044</v>
      </c>
      <c r="AJ218" vm="5715">
        <f ca="1"/>
        <v>318.78500000000003</v>
      </c>
      <c r="AK218" vm="3449">
        <f ca="1"/>
        <v>46044</v>
      </c>
      <c r="AL218" vm="4429">
        <f ca="1"/>
        <v>194.99</v>
      </c>
      <c r="AM218" vm="3449">
        <f ca="1"/>
        <v>46044</v>
      </c>
      <c r="AN218" vm="5716">
        <f ca="1"/>
        <v>308.52</v>
      </c>
      <c r="AO218" vm="3449">
        <f ca="1"/>
        <v>46044</v>
      </c>
      <c r="AP218" vm="5717">
        <f ca="1"/>
        <v>119.2</v>
      </c>
      <c r="AQ218" vm="3449">
        <f ca="1"/>
        <v>46044</v>
      </c>
      <c r="AR218" vm="5718">
        <f ca="1"/>
        <v>83.1</v>
      </c>
      <c r="AS218" vm="3449">
        <f ca="1"/>
        <v>46044</v>
      </c>
      <c r="AT218" vm="5719">
        <f ca="1"/>
        <v>1076.67</v>
      </c>
      <c r="AY218">
        <f ca="1"/>
        <v>-1.0066909975669107E-2</v>
      </c>
      <c r="AZ218">
        <f ca="1"/>
        <v>2.1767623551180823E-2</v>
      </c>
      <c r="BA218">
        <f ca="1"/>
        <v>1.5732586068854998E-2</v>
      </c>
      <c r="BB218">
        <f ca="1"/>
        <v>1.2903225806451665E-3</v>
      </c>
      <c r="BC218">
        <f ca="1"/>
        <v>-1.9846882302299789E-2</v>
      </c>
      <c r="BD218">
        <f ca="1"/>
        <v>2.983385628311365E-3</v>
      </c>
      <c r="BE218">
        <f ca="1"/>
        <v>1.164048922844855E-2</v>
      </c>
      <c r="BF218">
        <f ca="1"/>
        <v>4.6348314606741582E-2</v>
      </c>
      <c r="BG218">
        <f ca="1"/>
        <v>6.6626287098727702E-3</v>
      </c>
      <c r="BH218">
        <f ca="1"/>
        <v>1.6187100555385085E-3</v>
      </c>
      <c r="BJ218" vm="3449">
        <f ca="1"/>
        <v>46044</v>
      </c>
      <c r="BK218">
        <f ca="1"/>
        <v>4.9829277448916586E-3</v>
      </c>
    </row>
    <row r="219" spans="2:63" x14ac:dyDescent="0.3">
      <c r="B219" vm="3562">
        <f ca="1"/>
        <v>46080</v>
      </c>
      <c r="C219" vm="3563">
        <f ca="1"/>
        <v>181.25</v>
      </c>
      <c r="D219" vm="3564">
        <f ca="1"/>
        <v>182.59</v>
      </c>
      <c r="E219" vm="3565">
        <f ca="1"/>
        <v>176.38</v>
      </c>
      <c r="F219" vm="3566">
        <f ca="1"/>
        <v>177.19</v>
      </c>
      <c r="G219">
        <f ca="1"/>
        <v>-4.1646384336632536E-2</v>
      </c>
      <c r="H219">
        <f ca="1"/>
        <v>-5.7261114940535063E-3</v>
      </c>
      <c r="J219" vm="3557">
        <f ca="1"/>
        <v>46079</v>
      </c>
      <c r="K219" s="13" vm="3557">
        <f ca="1"/>
        <v>46079</v>
      </c>
      <c r="L219" s="13" vm="3558">
        <f ca="1"/>
        <v>194.27</v>
      </c>
      <c r="M219" s="13" vm="3559">
        <f ca="1"/>
        <v>194.29</v>
      </c>
      <c r="N219" s="13" vm="3560">
        <f ca="1"/>
        <v>184.315</v>
      </c>
      <c r="O219" s="13" vm="3561">
        <f ca="1"/>
        <v>184.89</v>
      </c>
      <c r="P219" s="13">
        <f ca="1"/>
        <v>-5.4561259971364365E-2</v>
      </c>
      <c r="Q219" s="13">
        <f ca="1"/>
        <v>-3.0028506753756613E-2</v>
      </c>
      <c r="AA219" vm="3454">
        <f ca="1"/>
        <v>46045</v>
      </c>
      <c r="AB219" vm="5720">
        <f ca="1"/>
        <v>320.05</v>
      </c>
      <c r="AC219" vm="3454">
        <f ca="1"/>
        <v>46045</v>
      </c>
      <c r="AD219" vm="5721">
        <f ca="1"/>
        <v>399.65</v>
      </c>
      <c r="AE219" vm="3454">
        <f ca="1"/>
        <v>46045</v>
      </c>
      <c r="AF219" vm="5722">
        <f ca="1"/>
        <v>259.68</v>
      </c>
      <c r="AG219" vm="3454">
        <f ca="1"/>
        <v>46045</v>
      </c>
      <c r="AH219" vm="5723">
        <f ca="1"/>
        <v>45.07</v>
      </c>
      <c r="AI219" vm="3454">
        <f ca="1"/>
        <v>46045</v>
      </c>
      <c r="AJ219" vm="5724">
        <f ca="1"/>
        <v>322.38</v>
      </c>
      <c r="AK219" vm="3454">
        <f ca="1"/>
        <v>46045</v>
      </c>
      <c r="AL219" vm="5725">
        <f ca="1"/>
        <v>193.31</v>
      </c>
      <c r="AM219" vm="3454">
        <f ca="1"/>
        <v>46045</v>
      </c>
      <c r="AN219" vm="5726">
        <f ca="1"/>
        <v>305.60000000000002</v>
      </c>
      <c r="AO219" vm="3454">
        <f ca="1"/>
        <v>46045</v>
      </c>
      <c r="AP219" vm="5727">
        <f ca="1"/>
        <v>116.07</v>
      </c>
      <c r="AQ219" vm="3454">
        <f ca="1"/>
        <v>46045</v>
      </c>
      <c r="AR219" vm="5728">
        <f ca="1"/>
        <v>80.23</v>
      </c>
      <c r="AS219" vm="3454">
        <f ca="1"/>
        <v>46045</v>
      </c>
      <c r="AT219" vm="5729">
        <f ca="1"/>
        <v>1063.74</v>
      </c>
      <c r="AY219">
        <f ca="1"/>
        <v>-1.6713263080278956E-2</v>
      </c>
      <c r="AZ219">
        <f ca="1"/>
        <v>5.2064993208913758E-3</v>
      </c>
      <c r="BA219">
        <f ca="1"/>
        <v>2.3450124147716144E-2</v>
      </c>
      <c r="BB219">
        <f ca="1"/>
        <v>-0.17028718703976436</v>
      </c>
      <c r="BC219">
        <f ca="1"/>
        <v>1.1277193092523081E-2</v>
      </c>
      <c r="BD219">
        <f ca="1"/>
        <v>-8.6158264526386315E-3</v>
      </c>
      <c r="BE219">
        <f ca="1"/>
        <v>-9.4645403863605568E-3</v>
      </c>
      <c r="BF219">
        <f ca="1"/>
        <v>-2.6258389261745046E-2</v>
      </c>
      <c r="BG219">
        <f ca="1"/>
        <v>-3.4536702767749589E-2</v>
      </c>
      <c r="BH219">
        <f ca="1"/>
        <v>-1.2009250745353788E-2</v>
      </c>
      <c r="BJ219" vm="3454">
        <f ca="1"/>
        <v>46045</v>
      </c>
      <c r="BK219">
        <f ca="1"/>
        <v>-2.1526676645053269E-2</v>
      </c>
    </row>
    <row r="220" spans="2:63" x14ac:dyDescent="0.3">
      <c r="B220" vm="3567">
        <f ca="1"/>
        <v>46083</v>
      </c>
      <c r="C220" vm="3568">
        <f ca="1"/>
        <v>175.01</v>
      </c>
      <c r="D220" vm="3569">
        <f ca="1"/>
        <v>183.46</v>
      </c>
      <c r="E220" vm="3570">
        <f ca="1"/>
        <v>174.64</v>
      </c>
      <c r="F220" vm="3571">
        <f ca="1"/>
        <v>182.48</v>
      </c>
      <c r="G220">
        <f ca="1"/>
        <v>2.9854957954737808E-2</v>
      </c>
      <c r="H220">
        <f ca="1"/>
        <v>-4.8419771862694199E-3</v>
      </c>
      <c r="J220" vm="3562">
        <f ca="1"/>
        <v>46080</v>
      </c>
      <c r="K220" s="13" vm="3562">
        <f ca="1"/>
        <v>46080</v>
      </c>
      <c r="L220" s="13" vm="3563">
        <f ca="1"/>
        <v>181.25</v>
      </c>
      <c r="M220" s="13" vm="3564">
        <f ca="1"/>
        <v>182.59</v>
      </c>
      <c r="N220" s="13" vm="3565">
        <f ca="1"/>
        <v>176.38</v>
      </c>
      <c r="O220" s="13" vm="3566">
        <f ca="1"/>
        <v>177.19</v>
      </c>
      <c r="P220" s="13">
        <f ca="1"/>
        <v>-4.1646384336632536E-2</v>
      </c>
      <c r="Q220" s="13">
        <f ca="1"/>
        <v>-5.7261114940535063E-3</v>
      </c>
      <c r="AA220" vm="3458">
        <f ca="1"/>
        <v>46048</v>
      </c>
      <c r="AB220" vm="5730">
        <f ca="1"/>
        <v>324.85000000000002</v>
      </c>
      <c r="AC220" vm="3458">
        <f ca="1"/>
        <v>46048</v>
      </c>
      <c r="AD220" vm="5731">
        <f ca="1"/>
        <v>389.09</v>
      </c>
      <c r="AE220" vm="3458">
        <f ca="1"/>
        <v>46048</v>
      </c>
      <c r="AF220" vm="4783">
        <f ca="1"/>
        <v>251.31</v>
      </c>
      <c r="AG220" vm="3458">
        <f ca="1"/>
        <v>46048</v>
      </c>
      <c r="AH220" vm="5732">
        <f ca="1"/>
        <v>42.49</v>
      </c>
      <c r="AI220" vm="3458">
        <f ca="1"/>
        <v>46048</v>
      </c>
      <c r="AJ220" vm="5733">
        <f ca="1"/>
        <v>319.45999999999998</v>
      </c>
      <c r="AK220" vm="3458">
        <f ca="1"/>
        <v>46048</v>
      </c>
      <c r="AL220" vm="5734">
        <f ca="1"/>
        <v>196.59</v>
      </c>
      <c r="AM220" vm="3458">
        <f ca="1"/>
        <v>46048</v>
      </c>
      <c r="AN220" vm="5735">
        <f ca="1"/>
        <v>304.01</v>
      </c>
      <c r="AO220" vm="3458">
        <f ca="1"/>
        <v>46048</v>
      </c>
      <c r="AP220" vm="5597">
        <f ca="1"/>
        <v>114.73</v>
      </c>
      <c r="AQ220" vm="3458">
        <f ca="1"/>
        <v>46048</v>
      </c>
      <c r="AR220" vm="5736">
        <f ca="1"/>
        <v>81.77</v>
      </c>
      <c r="AS220" vm="3458">
        <f ca="1"/>
        <v>46048</v>
      </c>
      <c r="AT220" vm="5737">
        <f ca="1"/>
        <v>1068.1400000000001</v>
      </c>
      <c r="AY220">
        <f ca="1"/>
        <v>1.4997656616153762E-2</v>
      </c>
      <c r="AZ220">
        <f ca="1"/>
        <v>-2.6423120230201432E-2</v>
      </c>
      <c r="BA220">
        <f ca="1"/>
        <v>-3.2231977818853993E-2</v>
      </c>
      <c r="BB220">
        <f ca="1"/>
        <v>-5.7244286665187445E-2</v>
      </c>
      <c r="BC220">
        <f ca="1"/>
        <v>-9.0576338482536625E-3</v>
      </c>
      <c r="BD220">
        <f ca="1"/>
        <v>1.6967565050954432E-2</v>
      </c>
      <c r="BE220">
        <f ca="1"/>
        <v>-5.2028795811519361E-3</v>
      </c>
      <c r="BF220">
        <f ca="1"/>
        <v>-1.1544757473938048E-2</v>
      </c>
      <c r="BG220">
        <f ca="1"/>
        <v>1.9194814907141866E-2</v>
      </c>
      <c r="BH220">
        <f ca="1"/>
        <v>4.1363491078647893E-3</v>
      </c>
      <c r="BJ220" vm="3458">
        <f ca="1"/>
        <v>46048</v>
      </c>
      <c r="BK220">
        <f ca="1"/>
        <v>-1.2756481087413138E-2</v>
      </c>
    </row>
    <row r="221" spans="2:63" x14ac:dyDescent="0.3">
      <c r="B221" vm="3572">
        <f ca="1"/>
        <v>46084</v>
      </c>
      <c r="C221" vm="3344">
        <f ca="1"/>
        <v>178.49</v>
      </c>
      <c r="D221" vm="3573">
        <f ca="1"/>
        <v>180.9</v>
      </c>
      <c r="E221" vm="3574">
        <f ca="1"/>
        <v>176.92</v>
      </c>
      <c r="F221" vm="3575">
        <f ca="1"/>
        <v>180.05</v>
      </c>
      <c r="G221">
        <f ca="1"/>
        <v>-1.3316527838667134E-2</v>
      </c>
      <c r="H221">
        <f ca="1"/>
        <v>-4.3749993686155231E-2</v>
      </c>
      <c r="J221" vm="3567">
        <f ca="1"/>
        <v>46083</v>
      </c>
      <c r="K221" s="13" vm="3567">
        <f ca="1"/>
        <v>46083</v>
      </c>
      <c r="L221" s="13" vm="3568">
        <f ca="1"/>
        <v>175.01</v>
      </c>
      <c r="M221" s="13" vm="3569">
        <f ca="1"/>
        <v>183.46</v>
      </c>
      <c r="N221" s="13" vm="3570">
        <f ca="1"/>
        <v>174.64</v>
      </c>
      <c r="O221" s="13" vm="3571">
        <f ca="1"/>
        <v>182.48</v>
      </c>
      <c r="P221" s="13">
        <f ca="1"/>
        <v>2.9854957954737808E-2</v>
      </c>
      <c r="Q221" s="13">
        <f ca="1"/>
        <v>-4.8419771862694199E-3</v>
      </c>
      <c r="AA221" vm="3463">
        <f ca="1"/>
        <v>46049</v>
      </c>
      <c r="AB221" vm="5738">
        <f ca="1"/>
        <v>332.79</v>
      </c>
      <c r="AC221" vm="3463">
        <f ca="1"/>
        <v>46049</v>
      </c>
      <c r="AD221" vm="5739">
        <f ca="1"/>
        <v>410.24</v>
      </c>
      <c r="AE221" vm="3463">
        <f ca="1"/>
        <v>46049</v>
      </c>
      <c r="AF221" vm="5740">
        <f ca="1"/>
        <v>252.03</v>
      </c>
      <c r="AG221" vm="3463">
        <f ca="1"/>
        <v>46049</v>
      </c>
      <c r="AH221" vm="5741">
        <f ca="1"/>
        <v>43.93</v>
      </c>
      <c r="AI221" vm="3463">
        <f ca="1"/>
        <v>46049</v>
      </c>
      <c r="AJ221" vm="5742">
        <f ca="1"/>
        <v>332.71</v>
      </c>
      <c r="AK221" vm="3463">
        <f ca="1"/>
        <v>46049</v>
      </c>
      <c r="AL221" vm="5743">
        <f ca="1"/>
        <v>196.63</v>
      </c>
      <c r="AM221" vm="3463">
        <f ca="1"/>
        <v>46049</v>
      </c>
      <c r="AN221" vm="5744">
        <f ca="1"/>
        <v>303.83</v>
      </c>
      <c r="AO221" vm="3463">
        <f ca="1"/>
        <v>46049</v>
      </c>
      <c r="AP221" vm="5745">
        <f ca="1"/>
        <v>114.88</v>
      </c>
      <c r="AQ221" vm="3463">
        <f ca="1"/>
        <v>46049</v>
      </c>
      <c r="AR221" vm="5746">
        <f ca="1"/>
        <v>82.93</v>
      </c>
      <c r="AS221" vm="3463">
        <f ca="1"/>
        <v>46049</v>
      </c>
      <c r="AT221" vm="5747">
        <f ca="1"/>
        <v>1095.49</v>
      </c>
      <c r="AY221">
        <f ca="1"/>
        <v>2.4442050177004761E-2</v>
      </c>
      <c r="AZ221">
        <f ca="1"/>
        <v>5.4357603639260933E-2</v>
      </c>
      <c r="BA221">
        <f ca="1"/>
        <v>2.8649874656798331E-3</v>
      </c>
      <c r="BB221">
        <f ca="1"/>
        <v>3.3890327135796601E-2</v>
      </c>
      <c r="BC221">
        <f ca="1"/>
        <v>4.1476241156952358E-2</v>
      </c>
      <c r="BD221">
        <f ca="1"/>
        <v>2.0346914899024388E-4</v>
      </c>
      <c r="BE221">
        <f ca="1"/>
        <v>-5.9208578665177736E-4</v>
      </c>
      <c r="BF221">
        <f ca="1"/>
        <v>1.3074174147998908E-3</v>
      </c>
      <c r="BG221">
        <f ca="1"/>
        <v>1.418613183319079E-2</v>
      </c>
      <c r="BH221">
        <f ca="1"/>
        <v>2.5605257737749645E-2</v>
      </c>
      <c r="BJ221" vm="3463">
        <f ca="1"/>
        <v>46049</v>
      </c>
      <c r="BK221">
        <f ca="1"/>
        <v>2.3714480981355934E-2</v>
      </c>
    </row>
    <row r="222" spans="2:63" x14ac:dyDescent="0.3">
      <c r="B222" vm="3576">
        <f ca="1"/>
        <v>46085</v>
      </c>
      <c r="C222" vm="3577">
        <f ca="1"/>
        <v>180.44</v>
      </c>
      <c r="D222" vm="3578">
        <f ca="1"/>
        <v>184.7</v>
      </c>
      <c r="E222" vm="3579">
        <f ca="1"/>
        <v>180.06</v>
      </c>
      <c r="F222" vm="3580">
        <f ca="1"/>
        <v>183.04</v>
      </c>
      <c r="G222">
        <f ca="1"/>
        <v>1.6606498194945741E-2</v>
      </c>
      <c r="H222">
        <f ca="1"/>
        <v>3.1067629320770566E-2</v>
      </c>
      <c r="J222" vm="3572">
        <f ca="1"/>
        <v>46084</v>
      </c>
      <c r="K222" s="13" vm="3572">
        <f ca="1"/>
        <v>46084</v>
      </c>
      <c r="L222" s="13" vm="3344">
        <f ca="1"/>
        <v>178.49</v>
      </c>
      <c r="M222" s="13" vm="3573">
        <f ca="1"/>
        <v>180.9</v>
      </c>
      <c r="N222" s="13" vm="3574">
        <f ca="1"/>
        <v>176.92</v>
      </c>
      <c r="O222" s="13" vm="3575">
        <f ca="1"/>
        <v>180.05</v>
      </c>
      <c r="P222" s="13">
        <f ca="1"/>
        <v>-1.3316527838667134E-2</v>
      </c>
      <c r="Q222" s="13">
        <f ca="1"/>
        <v>-4.3749993686155231E-2</v>
      </c>
      <c r="AA222" vm="3467">
        <f ca="1"/>
        <v>46050</v>
      </c>
      <c r="AB222" vm="5748">
        <f ca="1"/>
        <v>333.24</v>
      </c>
      <c r="AC222" vm="3467">
        <f ca="1"/>
        <v>46050</v>
      </c>
      <c r="AD222" vm="5749">
        <f ca="1"/>
        <v>435.28</v>
      </c>
      <c r="AE222" vm="3467">
        <f ca="1"/>
        <v>46050</v>
      </c>
      <c r="AF222" vm="5750">
        <f ca="1"/>
        <v>252.74</v>
      </c>
      <c r="AG222" vm="3467">
        <f ca="1"/>
        <v>46050</v>
      </c>
      <c r="AH222" vm="5751">
        <f ca="1"/>
        <v>48.78</v>
      </c>
      <c r="AI222" vm="3467">
        <f ca="1"/>
        <v>46050</v>
      </c>
      <c r="AJ222" vm="5752">
        <f ca="1"/>
        <v>336.75</v>
      </c>
      <c r="AK222" vm="3467">
        <f ca="1"/>
        <v>46050</v>
      </c>
      <c r="AL222" vm="5753">
        <f ca="1"/>
        <v>216.17</v>
      </c>
      <c r="AM222" vm="3467">
        <f ca="1"/>
        <v>46050</v>
      </c>
      <c r="AN222" vm="5754">
        <f ca="1"/>
        <v>317.625</v>
      </c>
      <c r="AO222" vm="3467">
        <f ca="1"/>
        <v>46050</v>
      </c>
      <c r="AP222" vm="5755">
        <f ca="1"/>
        <v>109.96</v>
      </c>
      <c r="AQ222" vm="3467">
        <f ca="1"/>
        <v>46050</v>
      </c>
      <c r="AR222" vm="5756">
        <f ca="1"/>
        <v>83.62</v>
      </c>
      <c r="AS222" vm="3467">
        <f ca="1"/>
        <v>46050</v>
      </c>
      <c r="AT222" vm="5757">
        <f ca="1"/>
        <v>1161.78</v>
      </c>
      <c r="AY222">
        <f ca="1"/>
        <v>1.3522040926710196E-3</v>
      </c>
      <c r="AZ222">
        <f ca="1"/>
        <v>6.1037441497659814E-2</v>
      </c>
      <c r="BA222">
        <f ca="1"/>
        <v>2.8171249454430345E-3</v>
      </c>
      <c r="BB222">
        <f ca="1"/>
        <v>0.11040291372638292</v>
      </c>
      <c r="BC222">
        <f ca="1"/>
        <v>1.2142706861831687E-2</v>
      </c>
      <c r="BD222">
        <f ca="1"/>
        <v>9.9374459645018523E-2</v>
      </c>
      <c r="BE222">
        <f ca="1"/>
        <v>4.5403679689299994E-2</v>
      </c>
      <c r="BF222">
        <f ca="1"/>
        <v>-4.2827298050139295E-2</v>
      </c>
      <c r="BG222">
        <f ca="1"/>
        <v>8.3202701073193976E-3</v>
      </c>
      <c r="BH222">
        <f ca="1"/>
        <v>6.0511734474983765E-2</v>
      </c>
      <c r="BJ222" vm="3467">
        <f ca="1"/>
        <v>46050</v>
      </c>
      <c r="BK222">
        <f ca="1"/>
        <v>3.5887108469165457E-2</v>
      </c>
    </row>
    <row r="223" spans="2:63" x14ac:dyDescent="0.3">
      <c r="B223" vm="3581">
        <f ca="1"/>
        <v>46086</v>
      </c>
      <c r="C223" vm="3582">
        <f ca="1"/>
        <v>181.17</v>
      </c>
      <c r="D223" vm="3583">
        <f ca="1"/>
        <v>184.06</v>
      </c>
      <c r="E223" vm="3584">
        <f ca="1"/>
        <v>177.88</v>
      </c>
      <c r="F223" vm="3585">
        <f ca="1"/>
        <v>183.34</v>
      </c>
      <c r="G223">
        <f ca="1"/>
        <v>1.6389860139860762E-3</v>
      </c>
      <c r="H223">
        <f ca="1"/>
        <v>-3.913778788198743E-3</v>
      </c>
      <c r="J223" vm="3576">
        <f ca="1"/>
        <v>46085</v>
      </c>
      <c r="K223" s="13" vm="3576">
        <f ca="1"/>
        <v>46085</v>
      </c>
      <c r="L223" s="13" vm="3577">
        <f ca="1"/>
        <v>180.44</v>
      </c>
      <c r="M223" s="13" vm="3578">
        <f ca="1"/>
        <v>184.7</v>
      </c>
      <c r="N223" s="13" vm="3579">
        <f ca="1"/>
        <v>180.06</v>
      </c>
      <c r="O223" s="13" vm="3580">
        <f ca="1"/>
        <v>183.04</v>
      </c>
      <c r="P223" s="13">
        <f ca="1"/>
        <v>1.6606498194945741E-2</v>
      </c>
      <c r="Q223" s="13">
        <f ca="1"/>
        <v>3.1067629320770566E-2</v>
      </c>
      <c r="AA223" vm="3472">
        <f ca="1"/>
        <v>46051</v>
      </c>
      <c r="AB223" vm="5758">
        <f ca="1"/>
        <v>330.73</v>
      </c>
      <c r="AC223" vm="3472">
        <f ca="1"/>
        <v>46051</v>
      </c>
      <c r="AD223" vm="5759">
        <f ca="1"/>
        <v>435.79</v>
      </c>
      <c r="AE223" vm="3472">
        <f ca="1"/>
        <v>46051</v>
      </c>
      <c r="AF223" vm="5760">
        <f ca="1"/>
        <v>252.18</v>
      </c>
      <c r="AG223" vm="3472">
        <f ca="1"/>
        <v>46051</v>
      </c>
      <c r="AH223" vm="5761">
        <f ca="1"/>
        <v>48.66</v>
      </c>
      <c r="AI223" vm="3472">
        <f ca="1"/>
        <v>46051</v>
      </c>
      <c r="AJ223" vm="5762">
        <f ca="1"/>
        <v>341.34</v>
      </c>
      <c r="AK223" vm="3472">
        <f ca="1"/>
        <v>46051</v>
      </c>
      <c r="AL223" vm="5763">
        <f ca="1"/>
        <v>218.97</v>
      </c>
      <c r="AM223" vm="3472">
        <f ca="1"/>
        <v>46051</v>
      </c>
      <c r="AN223" vm="5764">
        <f ca="1"/>
        <v>318.7</v>
      </c>
      <c r="AO223" vm="3472">
        <f ca="1"/>
        <v>46051</v>
      </c>
      <c r="AP223" vm="5765">
        <f ca="1"/>
        <v>108.43</v>
      </c>
      <c r="AQ223" vm="3472">
        <f ca="1"/>
        <v>46051</v>
      </c>
      <c r="AR223" vm="5766">
        <f ca="1"/>
        <v>81.34</v>
      </c>
      <c r="AS223" vm="3472">
        <f ca="1"/>
        <v>46051</v>
      </c>
      <c r="AT223" vm="5767">
        <f ca="1"/>
        <v>1183.1500000000001</v>
      </c>
      <c r="AY223">
        <f ca="1"/>
        <v>-7.5321089905173175E-3</v>
      </c>
      <c r="AZ223">
        <f ca="1"/>
        <v>1.1716596213932359E-3</v>
      </c>
      <c r="BA223">
        <f ca="1"/>
        <v>-2.2157157553216833E-3</v>
      </c>
      <c r="BB223">
        <f ca="1"/>
        <v>-2.4600246002460958E-3</v>
      </c>
      <c r="BC223">
        <f ca="1"/>
        <v>1.3630289532293912E-2</v>
      </c>
      <c r="BD223">
        <f ca="1"/>
        <v>1.2952768654299909E-2</v>
      </c>
      <c r="BE223">
        <f ca="1"/>
        <v>3.3844942935851671E-3</v>
      </c>
      <c r="BF223">
        <f ca="1"/>
        <v>-1.3914150600218143E-2</v>
      </c>
      <c r="BG223">
        <f ca="1"/>
        <v>-2.7266204257354713E-2</v>
      </c>
      <c r="BH223">
        <f ca="1"/>
        <v>1.8394188228408236E-2</v>
      </c>
      <c r="BJ223" vm="3472">
        <f ca="1"/>
        <v>46051</v>
      </c>
      <c r="BK223">
        <f ca="1"/>
        <v>-2.9940037410805965E-4</v>
      </c>
    </row>
    <row r="224" spans="2:63" x14ac:dyDescent="0.3">
      <c r="B224" vm="3586">
        <f ca="1"/>
        <v>46087</v>
      </c>
      <c r="C224" vm="3587">
        <f ca="1"/>
        <v>179.84</v>
      </c>
      <c r="D224" vm="3588">
        <f ca="1"/>
        <v>182.7561</v>
      </c>
      <c r="E224" vm="3589">
        <f ca="1"/>
        <v>176.8201</v>
      </c>
      <c r="F224" vm="3042">
        <f ca="1"/>
        <v>177.82</v>
      </c>
      <c r="G224">
        <f ca="1"/>
        <v>-3.0107996072870132E-2</v>
      </c>
      <c r="H224">
        <f ca="1"/>
        <v>-3.2340770825484491E-2</v>
      </c>
      <c r="J224" vm="3581">
        <f ca="1"/>
        <v>46086</v>
      </c>
      <c r="K224" s="13" vm="3581">
        <f ca="1"/>
        <v>46086</v>
      </c>
      <c r="L224" s="13" vm="3582">
        <f ca="1"/>
        <v>181.17</v>
      </c>
      <c r="M224" s="13" vm="3583">
        <f ca="1"/>
        <v>184.06</v>
      </c>
      <c r="N224" s="13" vm="3584">
        <f ca="1"/>
        <v>177.88</v>
      </c>
      <c r="O224" s="13" vm="3585">
        <f ca="1"/>
        <v>183.34</v>
      </c>
      <c r="P224" s="13">
        <f ca="1"/>
        <v>1.6389860139860762E-3</v>
      </c>
      <c r="Q224" s="13">
        <f ca="1"/>
        <v>-3.913778788198743E-3</v>
      </c>
      <c r="AA224" vm="3477">
        <f ca="1"/>
        <v>46052</v>
      </c>
      <c r="AB224" vm="5768">
        <f ca="1"/>
        <v>331.3</v>
      </c>
      <c r="AC224" vm="3477">
        <f ca="1"/>
        <v>46052</v>
      </c>
      <c r="AD224" vm="5769">
        <f ca="1"/>
        <v>414.88</v>
      </c>
      <c r="AE224" vm="3477">
        <f ca="1"/>
        <v>46052</v>
      </c>
      <c r="AF224" vm="5770">
        <f ca="1"/>
        <v>236.73</v>
      </c>
      <c r="AG224" vm="3477">
        <f ca="1"/>
        <v>46052</v>
      </c>
      <c r="AH224" vm="5771">
        <f ca="1"/>
        <v>46.47</v>
      </c>
      <c r="AI224" vm="3477">
        <f ca="1"/>
        <v>46052</v>
      </c>
      <c r="AJ224" vm="5772">
        <f ca="1"/>
        <v>322.32</v>
      </c>
      <c r="AK224" vm="3477">
        <f ca="1"/>
        <v>46052</v>
      </c>
      <c r="AL224" vm="5773">
        <f ca="1"/>
        <v>215.55</v>
      </c>
      <c r="AM224" vm="3477">
        <f ca="1"/>
        <v>46052</v>
      </c>
      <c r="AN224" vm="5774">
        <f ca="1"/>
        <v>310.88</v>
      </c>
      <c r="AO224" vm="3477">
        <f ca="1"/>
        <v>46052</v>
      </c>
      <c r="AP224" vm="5775">
        <f ca="1"/>
        <v>105.36</v>
      </c>
      <c r="AQ224" vm="3477">
        <f ca="1"/>
        <v>46052</v>
      </c>
      <c r="AR224" vm="5776">
        <f ca="1"/>
        <v>78.92</v>
      </c>
      <c r="AS224" vm="3477">
        <f ca="1"/>
        <v>46052</v>
      </c>
      <c r="AT224" vm="5777">
        <f ca="1"/>
        <v>1124.1500000000001</v>
      </c>
      <c r="AY224">
        <f ca="1"/>
        <v>1.7234602243521699E-3</v>
      </c>
      <c r="AZ224">
        <f ca="1"/>
        <v>-4.7981826108905723E-2</v>
      </c>
      <c r="BA224">
        <f ca="1"/>
        <v>-6.126576255055919E-2</v>
      </c>
      <c r="BB224">
        <f ca="1"/>
        <v>-4.5006165228113397E-2</v>
      </c>
      <c r="BC224">
        <f ca="1"/>
        <v>-5.572156793812616E-2</v>
      </c>
      <c r="BD224">
        <f ca="1"/>
        <v>-1.5618577887381776E-2</v>
      </c>
      <c r="BE224">
        <f ca="1"/>
        <v>-2.453718230310635E-2</v>
      </c>
      <c r="BF224">
        <f ca="1"/>
        <v>-2.8313197454579057E-2</v>
      </c>
      <c r="BG224">
        <f ca="1"/>
        <v>-2.9751659700024607E-2</v>
      </c>
      <c r="BH224">
        <f ca="1"/>
        <v>-4.9866880784346868E-2</v>
      </c>
      <c r="BJ224" vm="3477">
        <f ca="1"/>
        <v>46052</v>
      </c>
      <c r="BK224">
        <f ca="1"/>
        <v>-3.5053571409512589E-2</v>
      </c>
    </row>
    <row r="225" spans="2:63" x14ac:dyDescent="0.3">
      <c r="B225" vm="3590">
        <f ca="1"/>
        <v>46090</v>
      </c>
      <c r="C225" vm="3591">
        <f ca="1"/>
        <v>176.83</v>
      </c>
      <c r="D225" vm="3285">
        <f ca="1"/>
        <v>182.91</v>
      </c>
      <c r="E225" vm="3592">
        <f ca="1"/>
        <v>175.56</v>
      </c>
      <c r="F225" vm="3593">
        <f ca="1"/>
        <v>182.65</v>
      </c>
      <c r="G225">
        <f ca="1"/>
        <v>2.7162298953998496E-2</v>
      </c>
      <c r="H225">
        <f ca="1"/>
        <v>4.185054596134942E-2</v>
      </c>
      <c r="J225" vm="3586">
        <f ca="1"/>
        <v>46087</v>
      </c>
      <c r="K225" s="13" vm="3586">
        <f ca="1"/>
        <v>46087</v>
      </c>
      <c r="L225" s="13" vm="3587">
        <f ca="1"/>
        <v>179.84</v>
      </c>
      <c r="M225" s="13" vm="3588">
        <f ca="1"/>
        <v>182.7561</v>
      </c>
      <c r="N225" s="13" vm="3589">
        <f ca="1"/>
        <v>176.8201</v>
      </c>
      <c r="O225" s="13" vm="3042">
        <f ca="1"/>
        <v>177.82</v>
      </c>
      <c r="P225" s="13">
        <f ca="1"/>
        <v>-3.0107996072870132E-2</v>
      </c>
      <c r="Q225" s="13">
        <f ca="1"/>
        <v>-3.2340770825484491E-2</v>
      </c>
      <c r="AA225" vm="3481">
        <f ca="1"/>
        <v>46055</v>
      </c>
      <c r="AB225" vm="5778">
        <f ca="1"/>
        <v>331.11</v>
      </c>
      <c r="AC225" vm="3481">
        <f ca="1"/>
        <v>46055</v>
      </c>
      <c r="AD225" vm="5779">
        <f ca="1"/>
        <v>437.8</v>
      </c>
      <c r="AE225" vm="3481">
        <f ca="1"/>
        <v>46055</v>
      </c>
      <c r="AF225" vm="5780">
        <f ca="1"/>
        <v>246.27</v>
      </c>
      <c r="AG225" vm="3481">
        <f ca="1"/>
        <v>46055</v>
      </c>
      <c r="AH225" vm="5781">
        <f ca="1"/>
        <v>48.81</v>
      </c>
      <c r="AI225" vm="3481">
        <f ca="1"/>
        <v>46055</v>
      </c>
      <c r="AJ225" vm="5782">
        <f ca="1"/>
        <v>328.4</v>
      </c>
      <c r="AK225" vm="3481">
        <f ca="1"/>
        <v>46055</v>
      </c>
      <c r="AL225" vm="5783">
        <f ca="1"/>
        <v>225.01</v>
      </c>
      <c r="AM225" vm="3481">
        <f ca="1"/>
        <v>46055</v>
      </c>
      <c r="AN225" vm="5784">
        <f ca="1"/>
        <v>316.86</v>
      </c>
      <c r="AO225" vm="3481">
        <f ca="1"/>
        <v>46055</v>
      </c>
      <c r="AP225" vm="5785">
        <f ca="1"/>
        <v>106.93</v>
      </c>
      <c r="AQ225" vm="3481">
        <f ca="1"/>
        <v>46055</v>
      </c>
      <c r="AR225" vm="5786">
        <f ca="1"/>
        <v>78.66</v>
      </c>
      <c r="AS225" vm="3481">
        <f ca="1"/>
        <v>46055</v>
      </c>
      <c r="AT225" vm="5787">
        <f ca="1"/>
        <v>1173.22</v>
      </c>
      <c r="AY225">
        <f ca="1"/>
        <v>-5.7349833987321982E-4</v>
      </c>
      <c r="AZ225">
        <f ca="1"/>
        <v>5.5244890088700385E-2</v>
      </c>
      <c r="BA225">
        <f ca="1"/>
        <v>4.02990748954506E-2</v>
      </c>
      <c r="BB225">
        <f ca="1"/>
        <v>5.0355067785668249E-2</v>
      </c>
      <c r="BC225">
        <f ca="1"/>
        <v>1.886324149913125E-2</v>
      </c>
      <c r="BD225">
        <f ca="1"/>
        <v>4.3887729065181992E-2</v>
      </c>
      <c r="BE225">
        <f ca="1"/>
        <v>1.9235717961914624E-2</v>
      </c>
      <c r="BF225">
        <f ca="1"/>
        <v>1.4901290812452613E-2</v>
      </c>
      <c r="BG225">
        <f ca="1"/>
        <v>-3.2944754181450215E-3</v>
      </c>
      <c r="BH225">
        <f ca="1"/>
        <v>4.365075835075384E-2</v>
      </c>
      <c r="BJ225" vm="3481">
        <f ca="1"/>
        <v>46055</v>
      </c>
      <c r="BK225">
        <f ca="1"/>
        <v>2.9280093518255459E-2</v>
      </c>
    </row>
    <row r="226" spans="2:63" x14ac:dyDescent="0.3">
      <c r="B226" vm="3594">
        <f ca="1"/>
        <v>46091</v>
      </c>
      <c r="C226" vm="3316">
        <f ca="1"/>
        <v>182.4</v>
      </c>
      <c r="D226" vm="3595">
        <f ca="1"/>
        <v>186.44</v>
      </c>
      <c r="E226" vm="2956">
        <f ca="1"/>
        <v>182.01</v>
      </c>
      <c r="F226" vm="3140">
        <f ca="1"/>
        <v>184.77</v>
      </c>
      <c r="G226">
        <f ca="1"/>
        <v>1.1606898439638677E-2</v>
      </c>
      <c r="H226">
        <f ca="1"/>
        <v>1.1107745184595929E-2</v>
      </c>
      <c r="J226" vm="3590">
        <f ca="1"/>
        <v>46090</v>
      </c>
      <c r="K226" s="13" vm="3590">
        <f ca="1"/>
        <v>46090</v>
      </c>
      <c r="L226" s="13" vm="3591">
        <f ca="1"/>
        <v>176.83</v>
      </c>
      <c r="M226" s="13" vm="3285">
        <f ca="1"/>
        <v>182.91</v>
      </c>
      <c r="N226" s="13" vm="3592">
        <f ca="1"/>
        <v>175.56</v>
      </c>
      <c r="O226" s="13" vm="3593">
        <f ca="1"/>
        <v>182.65</v>
      </c>
      <c r="P226" s="13">
        <f ca="1"/>
        <v>2.7162298953998496E-2</v>
      </c>
      <c r="Q226" s="13">
        <f ca="1"/>
        <v>4.185054596134942E-2</v>
      </c>
      <c r="AA226" vm="3486">
        <f ca="1"/>
        <v>46056</v>
      </c>
      <c r="AB226" vm="5788">
        <f ca="1"/>
        <v>320.33</v>
      </c>
      <c r="AC226" vm="3486">
        <f ca="1"/>
        <v>46056</v>
      </c>
      <c r="AD226" vm="5789">
        <f ca="1"/>
        <v>419.44</v>
      </c>
      <c r="AE226" vm="3486">
        <f ca="1"/>
        <v>46056</v>
      </c>
      <c r="AF226" vm="5790">
        <f ca="1"/>
        <v>242.11</v>
      </c>
      <c r="AG226" vm="3486">
        <f ca="1"/>
        <v>46056</v>
      </c>
      <c r="AH226" vm="5791">
        <f ca="1"/>
        <v>49.25</v>
      </c>
      <c r="AI226" vm="3486">
        <f ca="1"/>
        <v>46056</v>
      </c>
      <c r="AJ226" vm="5792">
        <f ca="1"/>
        <v>318.67</v>
      </c>
      <c r="AK226" vm="3486">
        <f ca="1"/>
        <v>46056</v>
      </c>
      <c r="AL226" vm="5793">
        <f ca="1"/>
        <v>225.21</v>
      </c>
      <c r="AM226" vm="3486">
        <f ca="1"/>
        <v>46056</v>
      </c>
      <c r="AN226" vm="5794">
        <f ca="1"/>
        <v>311.29000000000002</v>
      </c>
      <c r="AO226" vm="3486">
        <f ca="1"/>
        <v>46056</v>
      </c>
      <c r="AP226" vm="3670">
        <f ca="1"/>
        <v>104.55</v>
      </c>
      <c r="AQ226" vm="3486">
        <f ca="1"/>
        <v>46056</v>
      </c>
      <c r="AR226" vm="5795">
        <f ca="1"/>
        <v>75.540000000000006</v>
      </c>
      <c r="AS226" vm="3486">
        <f ca="1"/>
        <v>46056</v>
      </c>
      <c r="AT226" vm="5796">
        <f ca="1"/>
        <v>1164.83</v>
      </c>
      <c r="AY226">
        <f ca="1"/>
        <v>-3.255715623206798E-2</v>
      </c>
      <c r="AZ226">
        <f ca="1"/>
        <v>-4.1936957514846995E-2</v>
      </c>
      <c r="BA226">
        <f ca="1"/>
        <v>-1.6892029073780797E-2</v>
      </c>
      <c r="BB226">
        <f ca="1"/>
        <v>9.0145461995492261E-3</v>
      </c>
      <c r="BC226">
        <f ca="1"/>
        <v>-2.962850182704008E-2</v>
      </c>
      <c r="BD226">
        <f ca="1"/>
        <v>8.8884938447187712E-4</v>
      </c>
      <c r="BE226">
        <f ca="1"/>
        <v>-1.7578741399987354E-2</v>
      </c>
      <c r="BF226">
        <f ca="1"/>
        <v>-2.2257551669316464E-2</v>
      </c>
      <c r="BG226">
        <f ca="1"/>
        <v>-3.9664378337147095E-2</v>
      </c>
      <c r="BH226">
        <f ca="1"/>
        <v>-7.1512589284193073E-3</v>
      </c>
      <c r="BJ226" vm="3486">
        <f ca="1"/>
        <v>46056</v>
      </c>
      <c r="BK226">
        <f ca="1"/>
        <v>-2.1914546584275597E-2</v>
      </c>
    </row>
    <row r="227" spans="2:63" x14ac:dyDescent="0.3">
      <c r="B227" vm="3596">
        <f ca="1"/>
        <v>46092</v>
      </c>
      <c r="C227" vm="3383">
        <f ca="1"/>
        <v>185.91</v>
      </c>
      <c r="D227" vm="3112">
        <f ca="1"/>
        <v>187.62</v>
      </c>
      <c r="E227" vm="3597">
        <f ca="1"/>
        <v>184.45</v>
      </c>
      <c r="F227" vm="3598">
        <f ca="1"/>
        <v>186.03</v>
      </c>
      <c r="G227">
        <f ca="1"/>
        <v>6.8192888455917674E-3</v>
      </c>
      <c r="H227">
        <f ca="1"/>
        <v>1.1019304716200681E-2</v>
      </c>
      <c r="J227" vm="3594">
        <f ca="1"/>
        <v>46091</v>
      </c>
      <c r="K227" s="13" vm="3594">
        <f ca="1"/>
        <v>46091</v>
      </c>
      <c r="L227" s="13" vm="3316">
        <f ca="1"/>
        <v>182.4</v>
      </c>
      <c r="M227" s="13" vm="3595">
        <f ca="1"/>
        <v>186.44</v>
      </c>
      <c r="N227" s="13" vm="2956">
        <f ca="1"/>
        <v>182.01</v>
      </c>
      <c r="O227" s="13" vm="3140">
        <f ca="1"/>
        <v>184.77</v>
      </c>
      <c r="P227" s="13">
        <f ca="1"/>
        <v>1.1606898439638677E-2</v>
      </c>
      <c r="Q227" s="13">
        <f ca="1"/>
        <v>1.1107745184595929E-2</v>
      </c>
      <c r="AA227" vm="3491">
        <f ca="1"/>
        <v>46057</v>
      </c>
      <c r="AB227" vm="5797">
        <f ca="1"/>
        <v>308.05</v>
      </c>
      <c r="AC227" vm="3491">
        <f ca="1"/>
        <v>46057</v>
      </c>
      <c r="AD227" vm="5798">
        <f ca="1"/>
        <v>379.4</v>
      </c>
      <c r="AE227" vm="3491">
        <f ca="1"/>
        <v>46057</v>
      </c>
      <c r="AF227" vm="5799">
        <f ca="1"/>
        <v>200.19</v>
      </c>
      <c r="AG227" vm="3491">
        <f ca="1"/>
        <v>46057</v>
      </c>
      <c r="AH227" vm="5800">
        <f ca="1"/>
        <v>48.6</v>
      </c>
      <c r="AI227" vm="3491">
        <f ca="1"/>
        <v>46057</v>
      </c>
      <c r="AJ227" vm="5801">
        <f ca="1"/>
        <v>297.60000000000002</v>
      </c>
      <c r="AK227" vm="3491">
        <f ca="1"/>
        <v>46057</v>
      </c>
      <c r="AL227" vm="5802">
        <f ca="1"/>
        <v>222.92</v>
      </c>
      <c r="AM227" vm="3491">
        <f ca="1"/>
        <v>46057</v>
      </c>
      <c r="AN227" vm="5803">
        <f ca="1"/>
        <v>320.44</v>
      </c>
      <c r="AO227" vm="3491">
        <f ca="1"/>
        <v>46057</v>
      </c>
      <c r="AP227" vm="5804">
        <f ca="1"/>
        <v>104.9</v>
      </c>
      <c r="AQ227" vm="3491">
        <f ca="1"/>
        <v>46057</v>
      </c>
      <c r="AR227" vm="5805">
        <f ca="1"/>
        <v>73.73</v>
      </c>
      <c r="AS227" vm="3491">
        <f ca="1"/>
        <v>46057</v>
      </c>
      <c r="AT227" vm="5806">
        <f ca="1"/>
        <v>1136.83</v>
      </c>
      <c r="AY227">
        <f ca="1"/>
        <v>-3.8335466550120108E-2</v>
      </c>
      <c r="AZ227">
        <f ca="1"/>
        <v>-9.5460614152202986E-2</v>
      </c>
      <c r="BA227">
        <f ca="1"/>
        <v>-0.17314443847837765</v>
      </c>
      <c r="BB227">
        <f ca="1"/>
        <v>-1.3197969543147179E-2</v>
      </c>
      <c r="BC227">
        <f ca="1"/>
        <v>-6.6118555245237992E-2</v>
      </c>
      <c r="BD227">
        <f ca="1"/>
        <v>-1.0168287376226723E-2</v>
      </c>
      <c r="BE227">
        <f ca="1"/>
        <v>2.9393812843329297E-2</v>
      </c>
      <c r="BF227">
        <f ca="1"/>
        <v>3.3476805356289674E-3</v>
      </c>
      <c r="BG227">
        <f ca="1"/>
        <v>-2.3960815462006912E-2</v>
      </c>
      <c r="BH227">
        <f ca="1"/>
        <v>-2.403784243194286E-2</v>
      </c>
      <c r="BJ227" vm="3491">
        <f ca="1"/>
        <v>46057</v>
      </c>
      <c r="BK227">
        <f ca="1"/>
        <v>-5.875404403318521E-2</v>
      </c>
    </row>
    <row r="228" spans="2:63" x14ac:dyDescent="0.3">
      <c r="B228" vm="3599">
        <f ca="1"/>
        <v>46093</v>
      </c>
      <c r="C228" vm="3600">
        <f ca="1"/>
        <v>184.05</v>
      </c>
      <c r="D228" vm="3423">
        <f ca="1"/>
        <v>184.94</v>
      </c>
      <c r="E228" vm="3528">
        <f ca="1"/>
        <v>181.75</v>
      </c>
      <c r="F228" vm="3432">
        <f ca="1"/>
        <v>183.14</v>
      </c>
      <c r="G228">
        <f ca="1"/>
        <v>-1.5535128742675992E-2</v>
      </c>
      <c r="H228">
        <f ca="1"/>
        <v>-3.4808150899813657E-2</v>
      </c>
      <c r="J228" vm="3596">
        <f ca="1"/>
        <v>46092</v>
      </c>
      <c r="K228" s="13" vm="3596">
        <f ca="1"/>
        <v>46092</v>
      </c>
      <c r="L228" s="13" vm="3383">
        <f ca="1"/>
        <v>185.91</v>
      </c>
      <c r="M228" s="13" vm="3112">
        <f ca="1"/>
        <v>187.62</v>
      </c>
      <c r="N228" s="13" vm="3597">
        <f ca="1"/>
        <v>184.45</v>
      </c>
      <c r="O228" s="13" vm="3598">
        <f ca="1"/>
        <v>186.03</v>
      </c>
      <c r="P228" s="13">
        <f ca="1"/>
        <v>6.8192888455917674E-3</v>
      </c>
      <c r="Q228" s="13">
        <f ca="1"/>
        <v>1.1019304716200681E-2</v>
      </c>
      <c r="AA228" vm="3495">
        <f ca="1"/>
        <v>46058</v>
      </c>
      <c r="AB228" vm="3699">
        <f ca="1"/>
        <v>310.51</v>
      </c>
      <c r="AC228" vm="3495">
        <f ca="1"/>
        <v>46058</v>
      </c>
      <c r="AD228" vm="5807">
        <f ca="1"/>
        <v>382.89</v>
      </c>
      <c r="AE228" vm="3495">
        <f ca="1"/>
        <v>46058</v>
      </c>
      <c r="AF228" vm="5808">
        <f ca="1"/>
        <v>192.5</v>
      </c>
      <c r="AG228" vm="3495">
        <f ca="1"/>
        <v>46058</v>
      </c>
      <c r="AH228" vm="5809">
        <f ca="1"/>
        <v>48.24</v>
      </c>
      <c r="AI228" vm="3495">
        <f ca="1"/>
        <v>46058</v>
      </c>
      <c r="AJ228" vm="5810">
        <f ca="1"/>
        <v>303.99</v>
      </c>
      <c r="AK228" vm="3495">
        <f ca="1"/>
        <v>46058</v>
      </c>
      <c r="AL228" vm="5811">
        <f ca="1"/>
        <v>223.98</v>
      </c>
      <c r="AM228" vm="3495">
        <f ca="1"/>
        <v>46058</v>
      </c>
      <c r="AN228" vm="5812">
        <f ca="1"/>
        <v>322.12</v>
      </c>
      <c r="AO228" vm="3495">
        <f ca="1"/>
        <v>46058</v>
      </c>
      <c r="AP228" vm="5813">
        <f ca="1"/>
        <v>110.88</v>
      </c>
      <c r="AQ228" vm="3495">
        <f ca="1"/>
        <v>46058</v>
      </c>
      <c r="AR228" vm="4555">
        <f ca="1"/>
        <v>74.209999999999994</v>
      </c>
      <c r="AS228" vm="3495">
        <f ca="1"/>
        <v>46058</v>
      </c>
      <c r="AT228" vm="5814">
        <f ca="1"/>
        <v>1155.99</v>
      </c>
      <c r="AY228">
        <f ca="1"/>
        <v>7.9857166044472634E-3</v>
      </c>
      <c r="AZ228">
        <f ca="1"/>
        <v>9.1987348444913259E-3</v>
      </c>
      <c r="BA228">
        <f ca="1"/>
        <v>-3.8413507168190211E-2</v>
      </c>
      <c r="BB228">
        <f ca="1"/>
        <v>-7.4074074074073955E-3</v>
      </c>
      <c r="BC228">
        <f ca="1"/>
        <v>2.147177419354834E-2</v>
      </c>
      <c r="BD228">
        <f ca="1"/>
        <v>4.7550690830791423E-3</v>
      </c>
      <c r="BE228">
        <f ca="1"/>
        <v>5.2427911621520619E-3</v>
      </c>
      <c r="BF228">
        <f ca="1"/>
        <v>5.7006673021925545E-2</v>
      </c>
      <c r="BG228">
        <f ca="1"/>
        <v>6.5102400651022617E-3</v>
      </c>
      <c r="BH228">
        <f ca="1"/>
        <v>1.6853883166348605E-2</v>
      </c>
      <c r="BJ228" vm="3495">
        <f ca="1"/>
        <v>46058</v>
      </c>
      <c r="BK228">
        <f ca="1"/>
        <v>2.2432223233932592E-3</v>
      </c>
    </row>
    <row r="229" spans="2:63" x14ac:dyDescent="0.3">
      <c r="B229" vm="3601">
        <f ca="1"/>
        <v>46094</v>
      </c>
      <c r="C229" vm="3602">
        <f ca="1"/>
        <v>184.92</v>
      </c>
      <c r="D229" vm="3603">
        <f ca="1"/>
        <v>186.09</v>
      </c>
      <c r="E229" vm="3604">
        <f ca="1"/>
        <v>179.94</v>
      </c>
      <c r="F229" vm="2931">
        <f ca="1"/>
        <v>180.25</v>
      </c>
      <c r="G229">
        <f ca="1"/>
        <v>-1.5780277383422445E-2</v>
      </c>
      <c r="H229">
        <f ca="1"/>
        <v>1.8275405039738532E-5</v>
      </c>
      <c r="J229" vm="3599">
        <f ca="1"/>
        <v>46093</v>
      </c>
      <c r="K229" s="13" vm="3599">
        <f ca="1"/>
        <v>46093</v>
      </c>
      <c r="L229" s="13" vm="3600">
        <f ca="1"/>
        <v>184.05</v>
      </c>
      <c r="M229" s="13" vm="3423">
        <f ca="1"/>
        <v>184.94</v>
      </c>
      <c r="N229" s="13" vm="3528">
        <f ca="1"/>
        <v>181.75</v>
      </c>
      <c r="O229" s="13" vm="3432">
        <f ca="1"/>
        <v>183.14</v>
      </c>
      <c r="P229" s="13">
        <f ca="1"/>
        <v>-1.5535128742675992E-2</v>
      </c>
      <c r="Q229" s="13">
        <f ca="1"/>
        <v>-3.4808150899813657E-2</v>
      </c>
      <c r="AA229" vm="3500">
        <f ca="1"/>
        <v>46059</v>
      </c>
      <c r="AB229" vm="5815">
        <f ca="1"/>
        <v>332.92</v>
      </c>
      <c r="AC229" vm="3500">
        <f ca="1"/>
        <v>46059</v>
      </c>
      <c r="AD229" vm="5816">
        <f ca="1"/>
        <v>394.69</v>
      </c>
      <c r="AE229" vm="3500">
        <f ca="1"/>
        <v>46059</v>
      </c>
      <c r="AF229" vm="5817">
        <f ca="1"/>
        <v>208.44</v>
      </c>
      <c r="AG229" vm="3500">
        <f ca="1"/>
        <v>46059</v>
      </c>
      <c r="AH229" vm="5818">
        <f ca="1"/>
        <v>50.59</v>
      </c>
      <c r="AI229" vm="3500">
        <f ca="1"/>
        <v>46059</v>
      </c>
      <c r="AJ229" vm="5819">
        <f ca="1"/>
        <v>322.51</v>
      </c>
      <c r="AK229" vm="3500">
        <f ca="1"/>
        <v>46059</v>
      </c>
      <c r="AL229" vm="5820">
        <f ca="1"/>
        <v>221.44</v>
      </c>
      <c r="AM229" vm="3500">
        <f ca="1"/>
        <v>46059</v>
      </c>
      <c r="AN229" vm="5821">
        <f ca="1"/>
        <v>320.45</v>
      </c>
      <c r="AO229" vm="3500">
        <f ca="1"/>
        <v>46059</v>
      </c>
      <c r="AP229" vm="5822">
        <f ca="1"/>
        <v>123.7</v>
      </c>
      <c r="AQ229" vm="3500">
        <f ca="1"/>
        <v>46059</v>
      </c>
      <c r="AR229" vm="5823">
        <f ca="1"/>
        <v>80.28</v>
      </c>
      <c r="AS229" vm="3500">
        <f ca="1"/>
        <v>46059</v>
      </c>
      <c r="AT229" vm="5824">
        <f ca="1"/>
        <v>1229.82</v>
      </c>
      <c r="AY229">
        <f ca="1"/>
        <v>7.2171588676693266E-2</v>
      </c>
      <c r="AZ229">
        <f ca="1"/>
        <v>3.0818250672516943E-2</v>
      </c>
      <c r="BA229">
        <f ca="1"/>
        <v>8.2805194805194798E-2</v>
      </c>
      <c r="BB229">
        <f ca="1"/>
        <v>4.8714759535655086E-2</v>
      </c>
      <c r="BC229">
        <f ca="1"/>
        <v>6.0923056679495977E-2</v>
      </c>
      <c r="BD229">
        <f ca="1"/>
        <v>-1.1340298240914332E-2</v>
      </c>
      <c r="BE229">
        <f ca="1"/>
        <v>-5.1844033279523655E-3</v>
      </c>
      <c r="BF229">
        <f ca="1"/>
        <v>0.11562049062049069</v>
      </c>
      <c r="BG229">
        <f ca="1"/>
        <v>8.179490634685363E-2</v>
      </c>
      <c r="BH229">
        <f ca="1"/>
        <v>6.3867334492512848E-2</v>
      </c>
      <c r="BJ229" vm="3500">
        <f ca="1"/>
        <v>46059</v>
      </c>
      <c r="BK229">
        <f ca="1"/>
        <v>5.25711700006131E-2</v>
      </c>
    </row>
    <row r="230" spans="2:63" x14ac:dyDescent="0.3">
      <c r="B230" vm="3605">
        <f ca="1"/>
        <v>46097</v>
      </c>
      <c r="C230" vm="3368">
        <f ca="1"/>
        <v>182.97</v>
      </c>
      <c r="D230" vm="3606">
        <f ca="1"/>
        <v>188.88</v>
      </c>
      <c r="E230" vm="3607">
        <f ca="1"/>
        <v>181.41</v>
      </c>
      <c r="F230" vm="3155">
        <f ca="1"/>
        <v>183.22</v>
      </c>
      <c r="G230">
        <f ca="1"/>
        <v>1.6477115117891811E-2</v>
      </c>
      <c r="H230">
        <f ca="1"/>
        <v>1.8370125839197921E-2</v>
      </c>
      <c r="J230" vm="3601">
        <f ca="1"/>
        <v>46094</v>
      </c>
      <c r="K230" s="13" vm="3601">
        <f ca="1"/>
        <v>46094</v>
      </c>
      <c r="L230" s="13" vm="3602">
        <f ca="1"/>
        <v>184.92</v>
      </c>
      <c r="M230" s="13" vm="3603">
        <f ca="1"/>
        <v>186.09</v>
      </c>
      <c r="N230" s="13" vm="3604">
        <f ca="1"/>
        <v>179.94</v>
      </c>
      <c r="O230" s="13" vm="2931">
        <f ca="1"/>
        <v>180.25</v>
      </c>
      <c r="P230" s="13">
        <f ca="1"/>
        <v>-1.5780277383422445E-2</v>
      </c>
      <c r="Q230" s="13">
        <f ca="1"/>
        <v>1.8275405039738532E-5</v>
      </c>
      <c r="AA230" vm="3505">
        <f ca="1"/>
        <v>46062</v>
      </c>
      <c r="AB230" vm="5825">
        <f ca="1"/>
        <v>343.94</v>
      </c>
      <c r="AC230" vm="3505">
        <f ca="1"/>
        <v>46062</v>
      </c>
      <c r="AD230" vm="5826">
        <f ca="1"/>
        <v>383.5</v>
      </c>
      <c r="AE230" vm="3505">
        <f ca="1"/>
        <v>46062</v>
      </c>
      <c r="AF230" vm="5827">
        <f ca="1"/>
        <v>216</v>
      </c>
      <c r="AG230" vm="3505">
        <f ca="1"/>
        <v>46062</v>
      </c>
      <c r="AH230" vm="5828">
        <f ca="1"/>
        <v>50.24</v>
      </c>
      <c r="AI230" vm="3505">
        <f ca="1"/>
        <v>46062</v>
      </c>
      <c r="AJ230" vm="5829">
        <f ca="1"/>
        <v>330.57</v>
      </c>
      <c r="AK230" vm="3505">
        <f ca="1"/>
        <v>46062</v>
      </c>
      <c r="AL230" vm="5830">
        <f ca="1"/>
        <v>218.77</v>
      </c>
      <c r="AM230" vm="3505">
        <f ca="1"/>
        <v>46062</v>
      </c>
      <c r="AN230" vm="5831">
        <f ca="1"/>
        <v>322.97000000000003</v>
      </c>
      <c r="AO230" vm="3505">
        <f ca="1"/>
        <v>46062</v>
      </c>
      <c r="AP230" vm="5832">
        <f ca="1"/>
        <v>124.61</v>
      </c>
      <c r="AQ230" vm="3505">
        <f ca="1"/>
        <v>46062</v>
      </c>
      <c r="AR230" vm="5833">
        <f ca="1"/>
        <v>82.35</v>
      </c>
      <c r="AS230" vm="3505">
        <f ca="1"/>
        <v>46062</v>
      </c>
      <c r="AT230" vm="5834">
        <f ca="1"/>
        <v>1206.18</v>
      </c>
      <c r="AY230">
        <f ca="1"/>
        <v>3.3101045296167191E-2</v>
      </c>
      <c r="AZ230">
        <f ca="1"/>
        <v>-2.8351364361904274E-2</v>
      </c>
      <c r="BA230">
        <f ca="1"/>
        <v>3.6269430051813482E-2</v>
      </c>
      <c r="BB230">
        <f ca="1"/>
        <v>-6.9183633129077165E-3</v>
      </c>
      <c r="BC230">
        <f ca="1"/>
        <v>2.499147313261605E-2</v>
      </c>
      <c r="BD230">
        <f ca="1"/>
        <v>-1.2057442196531735E-2</v>
      </c>
      <c r="BE230">
        <f ca="1"/>
        <v>7.8639413325012914E-3</v>
      </c>
      <c r="BF230">
        <f ca="1"/>
        <v>7.3565076798706268E-3</v>
      </c>
      <c r="BG230">
        <f ca="1"/>
        <v>2.5784753363228614E-2</v>
      </c>
      <c r="BH230">
        <f ca="1"/>
        <v>-1.9222325218324531E-2</v>
      </c>
      <c r="BJ230" vm="3505">
        <f ca="1"/>
        <v>46062</v>
      </c>
      <c r="BK230">
        <f ca="1"/>
        <v>1.0452545702175445E-2</v>
      </c>
    </row>
    <row r="231" spans="2:63" x14ac:dyDescent="0.3">
      <c r="B231" vm="3608">
        <f ca="1"/>
        <v>46098</v>
      </c>
      <c r="C231" vm="3609">
        <f ca="1"/>
        <v>185.06</v>
      </c>
      <c r="D231" vm="3610">
        <f ca="1"/>
        <v>185.4</v>
      </c>
      <c r="E231" vm="3611">
        <f ca="1"/>
        <v>181.68039999999999</v>
      </c>
      <c r="F231" vm="3612">
        <f ca="1"/>
        <v>181.93</v>
      </c>
      <c r="G231">
        <f ca="1"/>
        <v>-7.0407160790306299E-3</v>
      </c>
      <c r="H231">
        <f ca="1"/>
        <v>4.5260855504463864E-3</v>
      </c>
      <c r="J231" vm="3605">
        <f ca="1"/>
        <v>46097</v>
      </c>
      <c r="K231" s="13" vm="3605">
        <f ca="1"/>
        <v>46097</v>
      </c>
      <c r="L231" s="13" vm="3368">
        <f ca="1"/>
        <v>182.97</v>
      </c>
      <c r="M231" s="13" vm="3606">
        <f ca="1"/>
        <v>188.88</v>
      </c>
      <c r="N231" s="13" vm="3607">
        <f ca="1"/>
        <v>181.41</v>
      </c>
      <c r="O231" s="13" vm="3155">
        <f ca="1"/>
        <v>183.22</v>
      </c>
      <c r="P231" s="13">
        <f ca="1"/>
        <v>1.6477115117891811E-2</v>
      </c>
      <c r="Q231" s="13">
        <f ca="1"/>
        <v>1.8370125839197921E-2</v>
      </c>
      <c r="AA231" vm="3510">
        <f ca="1"/>
        <v>46063</v>
      </c>
      <c r="AB231" vm="5835">
        <f ca="1"/>
        <v>340.44</v>
      </c>
      <c r="AC231" vm="3510">
        <f ca="1"/>
        <v>46063</v>
      </c>
      <c r="AD231" vm="5836">
        <f ca="1"/>
        <v>373.25</v>
      </c>
      <c r="AE231" vm="3510">
        <f ca="1"/>
        <v>46063</v>
      </c>
      <c r="AF231" vm="5837">
        <f ca="1"/>
        <v>213.57</v>
      </c>
      <c r="AG231" vm="3510">
        <f ca="1"/>
        <v>46063</v>
      </c>
      <c r="AH231" vm="5838">
        <f ca="1"/>
        <v>47.13</v>
      </c>
      <c r="AI231" vm="3510">
        <f ca="1"/>
        <v>46063</v>
      </c>
      <c r="AJ231" vm="5839">
        <f ca="1"/>
        <v>329.07</v>
      </c>
      <c r="AK231" vm="3510">
        <f ca="1"/>
        <v>46063</v>
      </c>
      <c r="AL231" vm="5840">
        <f ca="1"/>
        <v>220.92</v>
      </c>
      <c r="AM231" vm="3510">
        <f ca="1"/>
        <v>46063</v>
      </c>
      <c r="AN231" vm="5841">
        <f ca="1"/>
        <v>325.16000000000003</v>
      </c>
      <c r="AO231" vm="3510">
        <f ca="1"/>
        <v>46063</v>
      </c>
      <c r="AP231" vm="5842">
        <f ca="1"/>
        <v>125.95</v>
      </c>
      <c r="AQ231" vm="3510">
        <f ca="1"/>
        <v>46063</v>
      </c>
      <c r="AR231" vm="5843">
        <f ca="1"/>
        <v>82.01</v>
      </c>
      <c r="AS231" vm="3510">
        <f ca="1"/>
        <v>46063</v>
      </c>
      <c r="AT231" vm="5844">
        <f ca="1"/>
        <v>1142.02</v>
      </c>
      <c r="AY231">
        <f ca="1"/>
        <v>-1.0176193522125952E-2</v>
      </c>
      <c r="AZ231">
        <f ca="1"/>
        <v>-2.6727509778357236E-2</v>
      </c>
      <c r="BA231">
        <f ca="1"/>
        <v>-1.1250000000000031E-2</v>
      </c>
      <c r="BB231">
        <f ca="1"/>
        <v>-6.1902866242038203E-2</v>
      </c>
      <c r="BC231">
        <f ca="1"/>
        <v>-4.537616843633724E-3</v>
      </c>
      <c r="BD231">
        <f ca="1"/>
        <v>9.8276728984777496E-3</v>
      </c>
      <c r="BE231">
        <f ca="1"/>
        <v>6.7808155556243538E-3</v>
      </c>
      <c r="BF231">
        <f ca="1"/>
        <v>1.0753551079367655E-2</v>
      </c>
      <c r="BG231">
        <f ca="1"/>
        <v>-4.1287188828171128E-3</v>
      </c>
      <c r="BH231">
        <f ca="1"/>
        <v>-5.3192724137359329E-2</v>
      </c>
      <c r="BJ231" vm="3510">
        <f ca="1"/>
        <v>46063</v>
      </c>
      <c r="BK231">
        <f ca="1"/>
        <v>-1.5249686625294101E-2</v>
      </c>
    </row>
    <row r="232" spans="2:63" x14ac:dyDescent="0.3">
      <c r="B232" vm="3613">
        <f ca="1"/>
        <v>46099</v>
      </c>
      <c r="C232" vm="3571">
        <f ca="1"/>
        <v>182.48</v>
      </c>
      <c r="D232" vm="3308">
        <f ca="1"/>
        <v>183.38</v>
      </c>
      <c r="E232" vm="3614">
        <f ca="1"/>
        <v>180.33</v>
      </c>
      <c r="F232" vm="2926">
        <f ca="1"/>
        <v>180.4</v>
      </c>
      <c r="G232">
        <f ca="1"/>
        <v>-8.4098279558071851E-3</v>
      </c>
      <c r="H232">
        <f ca="1"/>
        <v>-2.7957147198982161E-3</v>
      </c>
      <c r="J232" vm="3608">
        <f ca="1"/>
        <v>46098</v>
      </c>
      <c r="K232" s="13" vm="3608">
        <f ca="1"/>
        <v>46098</v>
      </c>
      <c r="L232" s="13" vm="3609">
        <f ca="1"/>
        <v>185.06</v>
      </c>
      <c r="M232" s="13" vm="3610">
        <f ca="1"/>
        <v>185.4</v>
      </c>
      <c r="N232" s="13" vm="3611">
        <f ca="1"/>
        <v>181.68039999999999</v>
      </c>
      <c r="O232" s="13" vm="3612">
        <f ca="1"/>
        <v>181.93</v>
      </c>
      <c r="P232" s="13">
        <f ca="1"/>
        <v>-7.0407160790306299E-3</v>
      </c>
      <c r="Q232" s="13">
        <f ca="1"/>
        <v>4.5260855504463864E-3</v>
      </c>
      <c r="AA232" vm="3514">
        <f ca="1"/>
        <v>46064</v>
      </c>
      <c r="AB232" vm="5845">
        <f ca="1"/>
        <v>342.76</v>
      </c>
      <c r="AC232" vm="3514">
        <f ca="1"/>
        <v>46064</v>
      </c>
      <c r="AD232" vm="5846">
        <f ca="1"/>
        <v>410.34</v>
      </c>
      <c r="AE232" vm="3514">
        <f ca="1"/>
        <v>46064</v>
      </c>
      <c r="AF232" vm="5847">
        <f ca="1"/>
        <v>213.58</v>
      </c>
      <c r="AG232" vm="3514">
        <f ca="1"/>
        <v>46064</v>
      </c>
      <c r="AH232" vm="5848">
        <f ca="1"/>
        <v>48.29</v>
      </c>
      <c r="AI232" vm="3514">
        <f ca="1"/>
        <v>46064</v>
      </c>
      <c r="AJ232" vm="5849">
        <f ca="1"/>
        <v>339.88</v>
      </c>
      <c r="AK232" vm="3514">
        <f ca="1"/>
        <v>46064</v>
      </c>
      <c r="AL232" vm="5850">
        <f ca="1"/>
        <v>226.56</v>
      </c>
      <c r="AM232" vm="3514">
        <f ca="1"/>
        <v>46064</v>
      </c>
      <c r="AN232" vm="5851">
        <f ca="1"/>
        <v>337</v>
      </c>
      <c r="AO232" vm="3514">
        <f ca="1"/>
        <v>46064</v>
      </c>
      <c r="AP232" vm="5852">
        <f ca="1"/>
        <v>125.28</v>
      </c>
      <c r="AQ232" vm="3514">
        <f ca="1"/>
        <v>46064</v>
      </c>
      <c r="AR232" vm="5766">
        <f ca="1"/>
        <v>81.34</v>
      </c>
      <c r="AS232" vm="3514">
        <f ca="1"/>
        <v>46064</v>
      </c>
      <c r="AT232" vm="5853">
        <f ca="1"/>
        <v>1196.73</v>
      </c>
      <c r="AY232">
        <f ca="1"/>
        <v>6.8147103748090508E-3</v>
      </c>
      <c r="AZ232">
        <f ca="1"/>
        <v>9.9370395177494908E-2</v>
      </c>
      <c r="BA232">
        <f ca="1"/>
        <v>4.6823055672703693E-5</v>
      </c>
      <c r="BB232">
        <f ca="1"/>
        <v>2.4612773180564321E-2</v>
      </c>
      <c r="BC232">
        <f ca="1"/>
        <v>3.2850153462789078E-2</v>
      </c>
      <c r="BD232">
        <f ca="1"/>
        <v>2.5529603476371607E-2</v>
      </c>
      <c r="BE232">
        <f ca="1"/>
        <v>3.6412842908106702E-2</v>
      </c>
      <c r="BF232">
        <f ca="1"/>
        <v>-5.3195712584359007E-3</v>
      </c>
      <c r="BG232">
        <f ca="1"/>
        <v>-8.169735398122201E-3</v>
      </c>
      <c r="BH232">
        <f ca="1"/>
        <v>4.7906341395071925E-2</v>
      </c>
      <c r="BJ232" vm="3514">
        <f ca="1"/>
        <v>46064</v>
      </c>
      <c r="BK232">
        <f ca="1"/>
        <v>2.8959998492027867E-2</v>
      </c>
    </row>
    <row r="233" spans="2:63" x14ac:dyDescent="0.3">
      <c r="B233" vm="3615">
        <f ca="1"/>
        <v>46100</v>
      </c>
      <c r="C233" vm="3616">
        <f ca="1"/>
        <v>178.01</v>
      </c>
      <c r="D233" vm="3617">
        <f ca="1"/>
        <v>179.98</v>
      </c>
      <c r="E233" vm="3618">
        <f ca="1"/>
        <v>175.785</v>
      </c>
      <c r="F233" vm="3619">
        <f ca="1"/>
        <v>178.56</v>
      </c>
      <c r="G233">
        <f ca="1"/>
        <v>-1.0199556541019974E-2</v>
      </c>
      <c r="H233">
        <f ca="1"/>
        <v>7.7391235004711824E-3</v>
      </c>
      <c r="J233" vm="3613">
        <f ca="1"/>
        <v>46099</v>
      </c>
      <c r="K233" s="13" vm="3613">
        <f ca="1"/>
        <v>46099</v>
      </c>
      <c r="L233" s="13" vm="3571">
        <f ca="1"/>
        <v>182.48</v>
      </c>
      <c r="M233" s="13" vm="3308">
        <f ca="1"/>
        <v>183.38</v>
      </c>
      <c r="N233" s="13" vm="3614">
        <f ca="1"/>
        <v>180.33</v>
      </c>
      <c r="O233" s="13" vm="2926">
        <f ca="1"/>
        <v>180.4</v>
      </c>
      <c r="P233" s="13">
        <f ca="1"/>
        <v>-8.4098279558071851E-3</v>
      </c>
      <c r="Q233" s="13">
        <f ca="1"/>
        <v>-2.7957147198982161E-3</v>
      </c>
      <c r="AA233" vm="3519">
        <f ca="1"/>
        <v>46065</v>
      </c>
      <c r="AB233" vm="5854">
        <f ca="1"/>
        <v>331.17</v>
      </c>
      <c r="AC233" vm="3519">
        <f ca="1"/>
        <v>46065</v>
      </c>
      <c r="AD233" vm="5855">
        <f ca="1"/>
        <v>413.97</v>
      </c>
      <c r="AE233" vm="3519">
        <f ca="1"/>
        <v>46065</v>
      </c>
      <c r="AF233" vm="5856">
        <f ca="1"/>
        <v>205.94</v>
      </c>
      <c r="AG233" vm="3519">
        <f ca="1"/>
        <v>46065</v>
      </c>
      <c r="AH233" vm="5857">
        <f ca="1"/>
        <v>46.48</v>
      </c>
      <c r="AI233" vm="3519">
        <f ca="1"/>
        <v>46065</v>
      </c>
      <c r="AJ233" vm="5858">
        <f ca="1"/>
        <v>328.39</v>
      </c>
      <c r="AK233" vm="3519">
        <f ca="1"/>
        <v>46065</v>
      </c>
      <c r="AL233" vm="5859">
        <f ca="1"/>
        <v>223</v>
      </c>
      <c r="AM233" vm="3519">
        <f ca="1"/>
        <v>46065</v>
      </c>
      <c r="AN233" vm="5860">
        <f ca="1"/>
        <v>331.36</v>
      </c>
      <c r="AO233" vm="3519">
        <f ca="1"/>
        <v>46065</v>
      </c>
      <c r="AP233" vm="5861">
        <f ca="1"/>
        <v>122.19</v>
      </c>
      <c r="AQ233" vm="3519">
        <f ca="1"/>
        <v>46065</v>
      </c>
      <c r="AR233" vm="5862">
        <f ca="1"/>
        <v>78.23</v>
      </c>
      <c r="AS233" vm="3519">
        <f ca="1"/>
        <v>46065</v>
      </c>
      <c r="AT233" vm="5863">
        <f ca="1"/>
        <v>1155.93</v>
      </c>
      <c r="AY233">
        <f ca="1"/>
        <v>-3.3813747228381305E-2</v>
      </c>
      <c r="AZ233">
        <f ca="1"/>
        <v>8.8463225617781659E-3</v>
      </c>
      <c r="BA233">
        <f ca="1"/>
        <v>-3.5771139619814658E-2</v>
      </c>
      <c r="BB233">
        <f ca="1"/>
        <v>-3.7481880306481724E-2</v>
      </c>
      <c r="BC233">
        <f ca="1"/>
        <v>-3.3806049193833142E-2</v>
      </c>
      <c r="BD233">
        <f ca="1"/>
        <v>-1.5713276836158203E-2</v>
      </c>
      <c r="BE233">
        <f ca="1"/>
        <v>-1.6735905044510346E-2</v>
      </c>
      <c r="BF233">
        <f ca="1"/>
        <v>-2.4664750957854434E-2</v>
      </c>
      <c r="BG233">
        <f ca="1"/>
        <v>-3.8234570936808453E-2</v>
      </c>
      <c r="BH233">
        <f ca="1"/>
        <v>-3.4092903161113998E-2</v>
      </c>
      <c r="BJ233" vm="3519">
        <f ca="1"/>
        <v>46065</v>
      </c>
      <c r="BK233">
        <f ca="1"/>
        <v>-2.4920624710257026E-2</v>
      </c>
    </row>
    <row r="234" spans="2:63" x14ac:dyDescent="0.3">
      <c r="B234" vm="3620">
        <f ca="1"/>
        <v>46101</v>
      </c>
      <c r="C234" vm="3621">
        <f ca="1"/>
        <v>178</v>
      </c>
      <c r="D234" vm="2913">
        <f ca="1"/>
        <v>178.26</v>
      </c>
      <c r="E234" vm="3622">
        <f ca="1"/>
        <v>171.72</v>
      </c>
      <c r="F234" vm="3623">
        <f ca="1"/>
        <v>172.7</v>
      </c>
      <c r="G234">
        <f ca="1"/>
        <v>-3.2818100358423016E-2</v>
      </c>
      <c r="H234">
        <f ca="1"/>
        <v>-2.3296752045348857E-2</v>
      </c>
      <c r="J234" vm="3615">
        <f ca="1"/>
        <v>46100</v>
      </c>
      <c r="K234" s="13" vm="3615">
        <f ca="1"/>
        <v>46100</v>
      </c>
      <c r="L234" s="13" vm="3616">
        <f ca="1"/>
        <v>178.01</v>
      </c>
      <c r="M234" s="13" vm="3617">
        <f ca="1"/>
        <v>179.98</v>
      </c>
      <c r="N234" s="13" vm="3618">
        <f ca="1"/>
        <v>175.785</v>
      </c>
      <c r="O234" s="13" vm="3619">
        <f ca="1"/>
        <v>178.56</v>
      </c>
      <c r="P234" s="13">
        <f ca="1"/>
        <v>-1.0199556541019974E-2</v>
      </c>
      <c r="Q234" s="13">
        <f ca="1"/>
        <v>7.7391235004711824E-3</v>
      </c>
      <c r="AA234" vm="3524">
        <f ca="1"/>
        <v>46066</v>
      </c>
      <c r="AB234" vm="5864">
        <f ca="1"/>
        <v>325.17</v>
      </c>
      <c r="AC234" vm="3524">
        <f ca="1"/>
        <v>46066</v>
      </c>
      <c r="AD234" vm="5865">
        <f ca="1"/>
        <v>411.66</v>
      </c>
      <c r="AE234" vm="3524">
        <f ca="1"/>
        <v>46066</v>
      </c>
      <c r="AF234" vm="5866">
        <f ca="1"/>
        <v>207.32</v>
      </c>
      <c r="AG234" vm="3524">
        <f ca="1"/>
        <v>46066</v>
      </c>
      <c r="AH234" vm="5867">
        <f ca="1"/>
        <v>46.79</v>
      </c>
      <c r="AI234" vm="3524">
        <f ca="1"/>
        <v>46066</v>
      </c>
      <c r="AJ234" vm="5868">
        <f ca="1"/>
        <v>354.91</v>
      </c>
      <c r="AK234" vm="3524">
        <f ca="1"/>
        <v>46066</v>
      </c>
      <c r="AL234" vm="5869">
        <f ca="1"/>
        <v>226.16</v>
      </c>
      <c r="AM234" vm="3524">
        <f ca="1"/>
        <v>46066</v>
      </c>
      <c r="AN234" vm="5870">
        <f ca="1"/>
        <v>337.1</v>
      </c>
      <c r="AO234" vm="3524">
        <f ca="1"/>
        <v>46066</v>
      </c>
      <c r="AP234" vm="5852">
        <f ca="1"/>
        <v>125.28</v>
      </c>
      <c r="AQ234" vm="3524">
        <f ca="1"/>
        <v>46066</v>
      </c>
      <c r="AR234" vm="5871">
        <f ca="1"/>
        <v>78.61</v>
      </c>
      <c r="AS234" vm="3524">
        <f ca="1"/>
        <v>46066</v>
      </c>
      <c r="AT234" vm="5872">
        <f ca="1"/>
        <v>1171.47</v>
      </c>
      <c r="AY234">
        <f ca="1"/>
        <v>-1.8117583114412538E-2</v>
      </c>
      <c r="AZ234">
        <f ca="1"/>
        <v>-5.5801145010508056E-3</v>
      </c>
      <c r="BA234">
        <f ca="1"/>
        <v>6.7009808682140211E-3</v>
      </c>
      <c r="BB234">
        <f ca="1"/>
        <v>6.6695352839931648E-3</v>
      </c>
      <c r="BC234">
        <f ca="1"/>
        <v>8.0757635737994576E-2</v>
      </c>
      <c r="BD234">
        <f ca="1"/>
        <v>1.417040358744393E-2</v>
      </c>
      <c r="BE234">
        <f ca="1"/>
        <v>1.7322549492998579E-2</v>
      </c>
      <c r="BF234">
        <f ca="1"/>
        <v>2.5288485146083995E-2</v>
      </c>
      <c r="BG234">
        <f ca="1"/>
        <v>4.8574715582256865E-3</v>
      </c>
      <c r="BH234">
        <f ca="1"/>
        <v>1.3443720640523182E-2</v>
      </c>
      <c r="BJ234" vm="3524">
        <f ca="1"/>
        <v>46066</v>
      </c>
      <c r="BK234">
        <f ca="1"/>
        <v>1.0824736711686654E-2</v>
      </c>
    </row>
    <row r="235" spans="2:63" x14ac:dyDescent="0.3">
      <c r="B235" vm="3624">
        <f ca="1"/>
        <v>46104</v>
      </c>
      <c r="C235" vm="3625">
        <f ca="1"/>
        <v>177.255</v>
      </c>
      <c r="D235" vm="3626">
        <f ca="1"/>
        <v>178.37</v>
      </c>
      <c r="E235" vm="3291">
        <f ca="1"/>
        <v>174.76</v>
      </c>
      <c r="F235" vm="2961">
        <f ca="1"/>
        <v>175.64</v>
      </c>
      <c r="G235">
        <f ca="1"/>
        <v>1.7023740590619559E-2</v>
      </c>
      <c r="H235">
        <f ca="1"/>
        <v>7.4722499688804752E-3</v>
      </c>
      <c r="J235" vm="3620">
        <f ca="1"/>
        <v>46101</v>
      </c>
      <c r="K235" s="13" vm="3620">
        <f ca="1"/>
        <v>46101</v>
      </c>
      <c r="L235" s="13" vm="3621">
        <f ca="1"/>
        <v>178</v>
      </c>
      <c r="M235" s="13" vm="2913">
        <f ca="1"/>
        <v>178.26</v>
      </c>
      <c r="N235" s="13" vm="3622">
        <f ca="1"/>
        <v>171.72</v>
      </c>
      <c r="O235" s="13" vm="3623">
        <f ca="1"/>
        <v>172.7</v>
      </c>
      <c r="P235" s="13">
        <f ca="1"/>
        <v>-3.2818100358423016E-2</v>
      </c>
      <c r="Q235" s="13">
        <f ca="1"/>
        <v>-2.3296752045348857E-2</v>
      </c>
      <c r="AA235" vm="3527">
        <f ca="1"/>
        <v>46070</v>
      </c>
      <c r="AB235" vm="5873">
        <f ca="1"/>
        <v>332.54</v>
      </c>
      <c r="AC235" vm="3527">
        <f ca="1"/>
        <v>46070</v>
      </c>
      <c r="AD235" vm="5874">
        <f ca="1"/>
        <v>399.78</v>
      </c>
      <c r="AE235" vm="3527">
        <f ca="1"/>
        <v>46070</v>
      </c>
      <c r="AF235" vm="5875">
        <f ca="1"/>
        <v>203.08</v>
      </c>
      <c r="AG235" vm="3527">
        <f ca="1"/>
        <v>46070</v>
      </c>
      <c r="AH235" vm="5876">
        <f ca="1"/>
        <v>46.18</v>
      </c>
      <c r="AI235" vm="3527">
        <f ca="1"/>
        <v>46070</v>
      </c>
      <c r="AJ235" vm="5877">
        <f ca="1"/>
        <v>359.13</v>
      </c>
      <c r="AK235" vm="3527">
        <f ca="1"/>
        <v>46070</v>
      </c>
      <c r="AL235" vm="5878">
        <f ca="1"/>
        <v>225.69</v>
      </c>
      <c r="AM235" vm="3527">
        <f ca="1"/>
        <v>46070</v>
      </c>
      <c r="AN235" vm="5879">
        <f ca="1"/>
        <v>337.51</v>
      </c>
      <c r="AO235" vm="3527">
        <f ca="1"/>
        <v>46070</v>
      </c>
      <c r="AP235" vm="5880">
        <f ca="1"/>
        <v>126.89</v>
      </c>
      <c r="AQ235" vm="3527">
        <f ca="1"/>
        <v>46070</v>
      </c>
      <c r="AR235" vm="5881">
        <f ca="1"/>
        <v>79.010000000000005</v>
      </c>
      <c r="AS235" vm="3527">
        <f ca="1"/>
        <v>46070</v>
      </c>
      <c r="AT235" vm="5882">
        <f ca="1"/>
        <v>1173.18</v>
      </c>
      <c r="AY235">
        <f ca="1"/>
        <v>2.2665067503152211E-2</v>
      </c>
      <c r="AZ235">
        <f ca="1"/>
        <v>-2.8858766943594353E-2</v>
      </c>
      <c r="BA235">
        <f ca="1"/>
        <v>-2.0451475979162553E-2</v>
      </c>
      <c r="BB235">
        <f ca="1"/>
        <v>-1.3036973712331684E-2</v>
      </c>
      <c r="BC235">
        <f ca="1"/>
        <v>1.1890338395649517E-2</v>
      </c>
      <c r="BD235">
        <f ca="1"/>
        <v>-2.0781747435443883E-3</v>
      </c>
      <c r="BE235">
        <f ca="1"/>
        <v>1.2162563037673335E-3</v>
      </c>
      <c r="BF235">
        <f ca="1"/>
        <v>1.285121328224776E-2</v>
      </c>
      <c r="BG235">
        <f ca="1"/>
        <v>5.0884111436204768E-3</v>
      </c>
      <c r="BH235">
        <f ca="1"/>
        <v>1.4597044738661991E-3</v>
      </c>
      <c r="BJ235" vm="3527">
        <f ca="1"/>
        <v>46070</v>
      </c>
      <c r="BK235">
        <f ca="1"/>
        <v>-2.7611725624339537E-3</v>
      </c>
    </row>
    <row r="236" spans="2:63" x14ac:dyDescent="0.3">
      <c r="B236" vm="3627">
        <f ca="1"/>
        <v>46105</v>
      </c>
      <c r="C236" vm="3628">
        <f ca="1"/>
        <v>174.83</v>
      </c>
      <c r="D236" vm="3629">
        <f ca="1"/>
        <v>176.22</v>
      </c>
      <c r="E236" vm="3058">
        <f ca="1"/>
        <v>173.98</v>
      </c>
      <c r="F236" vm="3630">
        <f ca="1"/>
        <v>175.2</v>
      </c>
      <c r="G236">
        <f ca="1"/>
        <v>-2.5051241175130822E-3</v>
      </c>
      <c r="H236">
        <f ca="1"/>
        <v>5.9759194784533513E-3</v>
      </c>
      <c r="J236" vm="3624">
        <f ca="1"/>
        <v>46104</v>
      </c>
      <c r="K236" s="13" vm="3624">
        <f ca="1"/>
        <v>46104</v>
      </c>
      <c r="L236" s="13" vm="3625">
        <f ca="1"/>
        <v>177.255</v>
      </c>
      <c r="M236" s="13" vm="3626">
        <f ca="1"/>
        <v>178.37</v>
      </c>
      <c r="N236" s="13" vm="3291">
        <f ca="1"/>
        <v>174.76</v>
      </c>
      <c r="O236" s="13" vm="2961">
        <f ca="1"/>
        <v>175.64</v>
      </c>
      <c r="P236" s="13">
        <f ca="1"/>
        <v>1.7023740590619559E-2</v>
      </c>
      <c r="Q236" s="13">
        <f ca="1"/>
        <v>7.4722499688804752E-3</v>
      </c>
      <c r="AA236" vm="3531">
        <f ca="1"/>
        <v>46071</v>
      </c>
      <c r="AB236" vm="5883">
        <f ca="1"/>
        <v>333.51</v>
      </c>
      <c r="AC236" vm="3531">
        <f ca="1"/>
        <v>46071</v>
      </c>
      <c r="AD236" vm="5884">
        <f ca="1"/>
        <v>420.95</v>
      </c>
      <c r="AE236" vm="3531">
        <f ca="1"/>
        <v>46071</v>
      </c>
      <c r="AF236" vm="5885">
        <f ca="1"/>
        <v>200.12</v>
      </c>
      <c r="AG236" vm="3531">
        <f ca="1"/>
        <v>46071</v>
      </c>
      <c r="AH236" vm="5886">
        <f ca="1"/>
        <v>45.46</v>
      </c>
      <c r="AI236" vm="3531">
        <f ca="1"/>
        <v>46071</v>
      </c>
      <c r="AJ236" vm="5887">
        <f ca="1"/>
        <v>369.3</v>
      </c>
      <c r="AK236" vm="3531">
        <f ca="1"/>
        <v>46071</v>
      </c>
      <c r="AL236" vm="5888">
        <f ca="1"/>
        <v>223.32</v>
      </c>
      <c r="AM236" vm="3531">
        <f ca="1"/>
        <v>46071</v>
      </c>
      <c r="AN236" vm="5889">
        <f ca="1"/>
        <v>346.37</v>
      </c>
      <c r="AO236" vm="3531">
        <f ca="1"/>
        <v>46071</v>
      </c>
      <c r="AP236" vm="5890">
        <f ca="1"/>
        <v>127.24</v>
      </c>
      <c r="AQ236" vm="3531">
        <f ca="1"/>
        <v>46071</v>
      </c>
      <c r="AR236" vm="5891">
        <f ca="1"/>
        <v>79.09</v>
      </c>
      <c r="AS236" vm="3531">
        <f ca="1"/>
        <v>46071</v>
      </c>
      <c r="AT236" vm="5892">
        <f ca="1"/>
        <v>1188.32</v>
      </c>
      <c r="AY236">
        <f ca="1"/>
        <v>2.9169423227280037E-3</v>
      </c>
      <c r="AZ236">
        <f ca="1"/>
        <v>5.2954124768622789E-2</v>
      </c>
      <c r="BA236">
        <f ca="1"/>
        <v>-1.4575536734291943E-2</v>
      </c>
      <c r="BB236">
        <f ca="1"/>
        <v>-1.5591165006496294E-2</v>
      </c>
      <c r="BC236">
        <f ca="1"/>
        <v>2.8318436220867139E-2</v>
      </c>
      <c r="BD236">
        <f ca="1"/>
        <v>-1.0501129868403583E-2</v>
      </c>
      <c r="BE236">
        <f ca="1"/>
        <v>2.625107404225064E-2</v>
      </c>
      <c r="BF236">
        <f ca="1"/>
        <v>2.7582945858617251E-3</v>
      </c>
      <c r="BG236">
        <f ca="1"/>
        <v>1.0125300594861194E-3</v>
      </c>
      <c r="BH236">
        <f ca="1"/>
        <v>1.2905095552259561E-2</v>
      </c>
      <c r="BJ236" vm="3531">
        <f ca="1"/>
        <v>46071</v>
      </c>
      <c r="BK236">
        <f ca="1"/>
        <v>9.7256524769901032E-3</v>
      </c>
    </row>
    <row r="237" spans="2:63" x14ac:dyDescent="0.3">
      <c r="B237" vm="3631">
        <f ca="1"/>
        <v>46106</v>
      </c>
      <c r="C237" vm="3059">
        <f ca="1"/>
        <v>177.1</v>
      </c>
      <c r="D237" vm="3632">
        <f ca="1"/>
        <v>181.22</v>
      </c>
      <c r="E237" vm="3633">
        <f ca="1"/>
        <v>176.85</v>
      </c>
      <c r="F237" vm="3634">
        <f ca="1"/>
        <v>178.68</v>
      </c>
      <c r="G237">
        <f ca="1"/>
        <v>1.9863013698630243E-2</v>
      </c>
      <c r="H237">
        <f ca="1"/>
        <v>2.3464312905556648E-2</v>
      </c>
      <c r="J237" vm="3627">
        <f ca="1"/>
        <v>46105</v>
      </c>
      <c r="K237" s="13" vm="3627">
        <f ca="1"/>
        <v>46105</v>
      </c>
      <c r="L237" s="13" vm="3628">
        <f ca="1"/>
        <v>174.83</v>
      </c>
      <c r="M237" s="13" vm="3629">
        <f ca="1"/>
        <v>176.22</v>
      </c>
      <c r="N237" s="13" vm="3058">
        <f ca="1"/>
        <v>173.98</v>
      </c>
      <c r="O237" s="13" vm="3630">
        <f ca="1"/>
        <v>175.2</v>
      </c>
      <c r="P237" s="13">
        <f ca="1"/>
        <v>-2.5051241175130822E-3</v>
      </c>
      <c r="Q237" s="13">
        <f ca="1"/>
        <v>5.9759194784533513E-3</v>
      </c>
      <c r="AA237" vm="3536">
        <f ca="1"/>
        <v>46072</v>
      </c>
      <c r="AB237" vm="5893">
        <f ca="1"/>
        <v>333.99</v>
      </c>
      <c r="AC237" vm="3536">
        <f ca="1"/>
        <v>46072</v>
      </c>
      <c r="AD237" vm="5894">
        <f ca="1"/>
        <v>417.35</v>
      </c>
      <c r="AE237" vm="3536">
        <f ca="1"/>
        <v>46072</v>
      </c>
      <c r="AF237" vm="5895">
        <f ca="1"/>
        <v>203.37</v>
      </c>
      <c r="AG237" vm="3536">
        <f ca="1"/>
        <v>46072</v>
      </c>
      <c r="AH237" vm="5896">
        <f ca="1"/>
        <v>44.62</v>
      </c>
      <c r="AI237" vm="3536">
        <f ca="1"/>
        <v>46072</v>
      </c>
      <c r="AJ237" vm="5897">
        <f ca="1"/>
        <v>369.83</v>
      </c>
      <c r="AK237" vm="3536">
        <f ca="1"/>
        <v>46072</v>
      </c>
      <c r="AL237" vm="5898">
        <f ca="1"/>
        <v>218.05</v>
      </c>
      <c r="AM237" vm="3536">
        <f ca="1"/>
        <v>46072</v>
      </c>
      <c r="AN237" vm="5899">
        <f ca="1"/>
        <v>345.3</v>
      </c>
      <c r="AO237" vm="3536">
        <f ca="1"/>
        <v>46072</v>
      </c>
      <c r="AP237" vm="5900">
        <f ca="1"/>
        <v>126.93</v>
      </c>
      <c r="AQ237" vm="3536">
        <f ca="1"/>
        <v>46072</v>
      </c>
      <c r="AR237" vm="5901">
        <f ca="1"/>
        <v>79.61</v>
      </c>
      <c r="AS237" vm="3536">
        <f ca="1"/>
        <v>46072</v>
      </c>
      <c r="AT237" vm="5902">
        <f ca="1"/>
        <v>1175.22</v>
      </c>
      <c r="AY237">
        <f ca="1"/>
        <v>1.4392372042817852E-3</v>
      </c>
      <c r="AZ237">
        <f ca="1"/>
        <v>-8.5520845706140072E-3</v>
      </c>
      <c r="BA237">
        <f ca="1"/>
        <v>1.6240255846492104E-2</v>
      </c>
      <c r="BB237">
        <f ca="1"/>
        <v>-1.8477782666080144E-2</v>
      </c>
      <c r="BC237">
        <f ca="1"/>
        <v>1.4351475764959997E-3</v>
      </c>
      <c r="BD237">
        <f ca="1"/>
        <v>-2.3598423786494637E-2</v>
      </c>
      <c r="BE237">
        <f ca="1"/>
        <v>-3.089182088518039E-3</v>
      </c>
      <c r="BF237">
        <f ca="1"/>
        <v>-2.4363407733416229E-3</v>
      </c>
      <c r="BG237">
        <f ca="1"/>
        <v>6.5747882159564548E-3</v>
      </c>
      <c r="BH237">
        <f ca="1"/>
        <v>-1.1023966608320916E-2</v>
      </c>
      <c r="BJ237" vm="3536">
        <f ca="1"/>
        <v>46072</v>
      </c>
      <c r="BK237">
        <f ca="1"/>
        <v>-2.6638345786432188E-3</v>
      </c>
    </row>
    <row r="238" spans="2:63" x14ac:dyDescent="0.3">
      <c r="B238" vm="3635">
        <f ca="1"/>
        <v>46107</v>
      </c>
      <c r="C238" vm="3636">
        <f ca="1"/>
        <v>176.07</v>
      </c>
      <c r="D238" vm="2890">
        <f ca="1"/>
        <v>176.51</v>
      </c>
      <c r="E238" vm="3637">
        <f ca="1"/>
        <v>171.14</v>
      </c>
      <c r="F238" vm="3638">
        <f ca="1"/>
        <v>171.24</v>
      </c>
      <c r="G238">
        <f ca="1"/>
        <v>-4.163868368032235E-2</v>
      </c>
      <c r="H238">
        <f ca="1"/>
        <v>-5.131709357761844E-2</v>
      </c>
      <c r="J238" vm="3631">
        <f ca="1"/>
        <v>46106</v>
      </c>
      <c r="K238" s="13" vm="3631">
        <f ca="1"/>
        <v>46106</v>
      </c>
      <c r="L238" s="13" vm="3059">
        <f ca="1"/>
        <v>177.1</v>
      </c>
      <c r="M238" s="13" vm="3632">
        <f ca="1"/>
        <v>181.22</v>
      </c>
      <c r="N238" s="13" vm="3633">
        <f ca="1"/>
        <v>176.85</v>
      </c>
      <c r="O238" s="13" vm="3634">
        <f ca="1"/>
        <v>178.68</v>
      </c>
      <c r="P238" s="13">
        <f ca="1"/>
        <v>1.9863013698630243E-2</v>
      </c>
      <c r="Q238" s="13">
        <f ca="1"/>
        <v>2.3464312905556648E-2</v>
      </c>
      <c r="AA238" vm="3540">
        <f ca="1"/>
        <v>46073</v>
      </c>
      <c r="AB238" vm="5903">
        <f ca="1"/>
        <v>332.65</v>
      </c>
      <c r="AC238" vm="3540">
        <f ca="1"/>
        <v>46073</v>
      </c>
      <c r="AD238" vm="5904">
        <f ca="1"/>
        <v>428.17</v>
      </c>
      <c r="AE238" vm="3540">
        <f ca="1"/>
        <v>46073</v>
      </c>
      <c r="AF238" vm="5905">
        <f ca="1"/>
        <v>200.15</v>
      </c>
      <c r="AG238" vm="3540">
        <f ca="1"/>
        <v>46073</v>
      </c>
      <c r="AH238" vm="5906">
        <f ca="1"/>
        <v>44.11</v>
      </c>
      <c r="AI238" vm="3540">
        <f ca="1"/>
        <v>46073</v>
      </c>
      <c r="AJ238" vm="5907">
        <f ca="1"/>
        <v>375.38</v>
      </c>
      <c r="AK238" vm="3540">
        <f ca="1"/>
        <v>46073</v>
      </c>
      <c r="AL238" vm="5908">
        <f ca="1"/>
        <v>219.73</v>
      </c>
      <c r="AM238" vm="3540">
        <f ca="1"/>
        <v>46073</v>
      </c>
      <c r="AN238" vm="5909">
        <f ca="1"/>
        <v>355.03</v>
      </c>
      <c r="AO238" vm="3540">
        <f ca="1"/>
        <v>46073</v>
      </c>
      <c r="AP238" vm="5910">
        <f ca="1"/>
        <v>125.58</v>
      </c>
      <c r="AQ238" vm="3540">
        <f ca="1"/>
        <v>46073</v>
      </c>
      <c r="AR238" vm="5911">
        <f ca="1"/>
        <v>79.48</v>
      </c>
      <c r="AS238" vm="3540">
        <f ca="1"/>
        <v>46073</v>
      </c>
      <c r="AT238" vm="5912">
        <f ca="1"/>
        <v>1204.0999999999999</v>
      </c>
      <c r="AY238">
        <f ca="1"/>
        <v>-4.0120961705441237E-3</v>
      </c>
      <c r="AZ238">
        <f ca="1"/>
        <v>2.5925482209176932E-2</v>
      </c>
      <c r="BA238">
        <f ca="1"/>
        <v>-1.5833210404681119E-2</v>
      </c>
      <c r="BB238">
        <f ca="1"/>
        <v>-1.1429852084267101E-2</v>
      </c>
      <c r="BC238">
        <f ca="1"/>
        <v>1.5006895059892415E-2</v>
      </c>
      <c r="BD238">
        <f ca="1"/>
        <v>7.7046548956660318E-3</v>
      </c>
      <c r="BE238">
        <f ca="1"/>
        <v>2.8178395598030585E-2</v>
      </c>
      <c r="BF238">
        <f ca="1"/>
        <v>-1.0635783502718101E-2</v>
      </c>
      <c r="BG238">
        <f ca="1"/>
        <v>-1.6329606833311826E-3</v>
      </c>
      <c r="BH238">
        <f ca="1"/>
        <v>2.4574122291996292E-2</v>
      </c>
      <c r="BJ238" vm="3540">
        <f ca="1"/>
        <v>46073</v>
      </c>
      <c r="BK238">
        <f ca="1"/>
        <v>4.0323197348815943E-3</v>
      </c>
    </row>
    <row r="239" spans="2:63" x14ac:dyDescent="0.3">
      <c r="B239" vm="3639">
        <f ca="1"/>
        <v>46108</v>
      </c>
      <c r="C239" vm="3003">
        <f ca="1"/>
        <v>170</v>
      </c>
      <c r="D239" vm="3640">
        <f ca="1"/>
        <v>170.97</v>
      </c>
      <c r="E239" vm="3641">
        <f ca="1"/>
        <v>167.01</v>
      </c>
      <c r="F239" vm="3642">
        <f ca="1"/>
        <v>167.52</v>
      </c>
      <c r="G239">
        <f ca="1"/>
        <v>-2.17238962859145E-2</v>
      </c>
      <c r="H239">
        <f ca="1"/>
        <v>-1.5866516858780672E-2</v>
      </c>
      <c r="J239" vm="3635">
        <f ca="1"/>
        <v>46107</v>
      </c>
      <c r="K239" s="13" vm="3635">
        <f ca="1"/>
        <v>46107</v>
      </c>
      <c r="L239" s="13" vm="3636">
        <f ca="1"/>
        <v>176.07</v>
      </c>
      <c r="M239" s="13" vm="2890">
        <f ca="1"/>
        <v>176.51</v>
      </c>
      <c r="N239" s="13" vm="3637">
        <f ca="1"/>
        <v>171.14</v>
      </c>
      <c r="O239" s="13" vm="3638">
        <f ca="1"/>
        <v>171.24</v>
      </c>
      <c r="P239" s="13">
        <f ca="1"/>
        <v>-4.163868368032235E-2</v>
      </c>
      <c r="Q239" s="13">
        <f ca="1"/>
        <v>-5.131709357761844E-2</v>
      </c>
      <c r="AA239" vm="3544">
        <f ca="1"/>
        <v>46076</v>
      </c>
      <c r="AB239" vm="5913">
        <f ca="1"/>
        <v>330.34</v>
      </c>
      <c r="AC239" vm="3544">
        <f ca="1"/>
        <v>46076</v>
      </c>
      <c r="AD239" vm="5914">
        <f ca="1"/>
        <v>420.97</v>
      </c>
      <c r="AE239" vm="3544">
        <f ca="1"/>
        <v>46076</v>
      </c>
      <c r="AF239" vm="5915">
        <f ca="1"/>
        <v>196.6</v>
      </c>
      <c r="AG239" vm="3544">
        <f ca="1"/>
        <v>46076</v>
      </c>
      <c r="AH239" vm="5916">
        <f ca="1"/>
        <v>43.63</v>
      </c>
      <c r="AI239" vm="3544">
        <f ca="1"/>
        <v>46076</v>
      </c>
      <c r="AJ239" vm="5917">
        <f ca="1"/>
        <v>373.55</v>
      </c>
      <c r="AK239" vm="3544">
        <f ca="1"/>
        <v>46076</v>
      </c>
      <c r="AL239" vm="5918">
        <f ca="1"/>
        <v>219.86</v>
      </c>
      <c r="AM239" vm="3544">
        <f ca="1"/>
        <v>46076</v>
      </c>
      <c r="AN239" vm="5919">
        <f ca="1"/>
        <v>355.15</v>
      </c>
      <c r="AO239" vm="3544">
        <f ca="1"/>
        <v>46076</v>
      </c>
      <c r="AP239" vm="5920">
        <f ca="1"/>
        <v>123.78</v>
      </c>
      <c r="AQ239" vm="3544">
        <f ca="1"/>
        <v>46076</v>
      </c>
      <c r="AR239" vm="5921">
        <f ca="1"/>
        <v>77.790000000000006</v>
      </c>
      <c r="AS239" vm="3544">
        <f ca="1"/>
        <v>46076</v>
      </c>
      <c r="AT239" vm="5922">
        <f ca="1"/>
        <v>1190.06</v>
      </c>
      <c r="AY239">
        <f ca="1"/>
        <v>-6.9442356831504659E-3</v>
      </c>
      <c r="AZ239">
        <f ca="1"/>
        <v>-1.6815750753205475E-2</v>
      </c>
      <c r="BA239">
        <f ca="1"/>
        <v>-1.7736697476892386E-2</v>
      </c>
      <c r="BB239">
        <f ca="1"/>
        <v>-1.0881886193606822E-2</v>
      </c>
      <c r="BC239">
        <f ca="1"/>
        <v>-4.8750599392615055E-3</v>
      </c>
      <c r="BD239">
        <f ca="1"/>
        <v>5.9163518864071305E-4</v>
      </c>
      <c r="BE239">
        <f ca="1"/>
        <v>3.3799960566713956E-4</v>
      </c>
      <c r="BF239">
        <f ca="1"/>
        <v>-1.4333492594362137E-2</v>
      </c>
      <c r="BG239">
        <f ca="1"/>
        <v>-2.1263210870659254E-2</v>
      </c>
      <c r="BH239">
        <f ca="1"/>
        <v>-1.1660161116186334E-2</v>
      </c>
      <c r="BJ239" vm="3544">
        <f ca="1"/>
        <v>46076</v>
      </c>
      <c r="BK239">
        <f ca="1"/>
        <v>-1.0187032320362652E-2</v>
      </c>
    </row>
    <row r="240" spans="2:63" x14ac:dyDescent="0.3">
      <c r="B240" vm="3643">
        <f ca="1"/>
        <v>46111</v>
      </c>
      <c r="C240" vm="3644">
        <f ca="1"/>
        <v>168.78</v>
      </c>
      <c r="D240" vm="3645">
        <f ca="1"/>
        <v>169.45</v>
      </c>
      <c r="E240" vm="3646">
        <f ca="1"/>
        <v>164.27</v>
      </c>
      <c r="F240" vm="3647">
        <f ca="1"/>
        <v>165.17</v>
      </c>
      <c r="G240">
        <f ca="1"/>
        <v>-1.402817574021026E-2</v>
      </c>
      <c r="H240">
        <f ca="1"/>
        <v>-4.3644384570804357E-2</v>
      </c>
      <c r="J240" vm="3639">
        <f ca="1"/>
        <v>46108</v>
      </c>
      <c r="K240" s="13" vm="3639">
        <f ca="1"/>
        <v>46108</v>
      </c>
      <c r="L240" s="13" vm="3003">
        <f ca="1"/>
        <v>170</v>
      </c>
      <c r="M240" s="13" vm="3640">
        <f ca="1"/>
        <v>170.97</v>
      </c>
      <c r="N240" s="13" vm="3641">
        <f ca="1"/>
        <v>167.01</v>
      </c>
      <c r="O240" s="13" vm="3642">
        <f ca="1"/>
        <v>167.52</v>
      </c>
      <c r="P240" s="13">
        <f ca="1"/>
        <v>-2.17238962859145E-2</v>
      </c>
      <c r="Q240" s="13">
        <f ca="1"/>
        <v>-1.5866516858780672E-2</v>
      </c>
      <c r="AA240" vm="3549">
        <f ca="1"/>
        <v>46077</v>
      </c>
      <c r="AB240" vm="5711">
        <f ca="1"/>
        <v>325.49</v>
      </c>
      <c r="AC240" vm="3549">
        <f ca="1"/>
        <v>46077</v>
      </c>
      <c r="AD240" vm="5923">
        <f ca="1"/>
        <v>418.01</v>
      </c>
      <c r="AE240" vm="3549">
        <f ca="1"/>
        <v>46077</v>
      </c>
      <c r="AF240" vm="5924">
        <f ca="1"/>
        <v>213.84</v>
      </c>
      <c r="AG240" vm="3549">
        <f ca="1"/>
        <v>46077</v>
      </c>
      <c r="AH240" vm="5925">
        <f ca="1"/>
        <v>46.12</v>
      </c>
      <c r="AI240" vm="3549">
        <f ca="1"/>
        <v>46077</v>
      </c>
      <c r="AJ240" vm="5926">
        <f ca="1"/>
        <v>377.93</v>
      </c>
      <c r="AK240" vm="3549">
        <f ca="1"/>
        <v>46077</v>
      </c>
      <c r="AL240" vm="5927">
        <f ca="1"/>
        <v>213.35</v>
      </c>
      <c r="AM240" vm="3549">
        <f ca="1"/>
        <v>46077</v>
      </c>
      <c r="AN240" vm="5928">
        <f ca="1"/>
        <v>356.09</v>
      </c>
      <c r="AO240" vm="3549">
        <f ca="1"/>
        <v>46077</v>
      </c>
      <c r="AP240" vm="5929">
        <f ca="1"/>
        <v>128.13999999999999</v>
      </c>
      <c r="AQ240" vm="3549">
        <f ca="1"/>
        <v>46077</v>
      </c>
      <c r="AR240" vm="5930">
        <f ca="1"/>
        <v>78.39</v>
      </c>
      <c r="AS240" vm="3549">
        <f ca="1"/>
        <v>46077</v>
      </c>
      <c r="AT240" vm="5931">
        <f ca="1"/>
        <v>1213.67</v>
      </c>
      <c r="AY240">
        <f ca="1"/>
        <v>-1.4681842949688098E-2</v>
      </c>
      <c r="AZ240">
        <f ca="1"/>
        <v>-7.0313799083070909E-3</v>
      </c>
      <c r="BA240">
        <f ca="1"/>
        <v>8.7690742624618567E-2</v>
      </c>
      <c r="BB240">
        <f ca="1"/>
        <v>5.707082282832901E-2</v>
      </c>
      <c r="BC240">
        <f ca="1"/>
        <v>1.1725337973497511E-2</v>
      </c>
      <c r="BD240">
        <f ca="1"/>
        <v>-2.9609751660147454E-2</v>
      </c>
      <c r="BE240">
        <f ca="1"/>
        <v>2.6467689708573779E-3</v>
      </c>
      <c r="BF240">
        <f ca="1"/>
        <v>3.522378413313932E-2</v>
      </c>
      <c r="BG240">
        <f ca="1"/>
        <v>7.7130736598533776E-3</v>
      </c>
      <c r="BH240">
        <f ca="1"/>
        <v>1.9839335831806908E-2</v>
      </c>
      <c r="BJ240" vm="3549">
        <f ca="1"/>
        <v>46077</v>
      </c>
      <c r="BK240">
        <f ca="1"/>
        <v>1.7825383484415723E-2</v>
      </c>
    </row>
    <row r="241" spans="2:63" x14ac:dyDescent="0.3">
      <c r="B241" vm="3648">
        <f ca="1"/>
        <v>46112</v>
      </c>
      <c r="C241" vm="3649">
        <f ca="1"/>
        <v>166.97</v>
      </c>
      <c r="D241" vm="3336">
        <f ca="1"/>
        <v>174.62</v>
      </c>
      <c r="E241" vm="3650">
        <f ca="1"/>
        <v>166.96</v>
      </c>
      <c r="F241" vm="3651">
        <f ca="1"/>
        <v>174.4</v>
      </c>
      <c r="G241">
        <f ca="1"/>
        <v>5.5881818732215406E-2</v>
      </c>
      <c r="H241">
        <f ca="1"/>
        <v>5.772621054127134E-2</v>
      </c>
      <c r="J241" vm="3643">
        <f ca="1"/>
        <v>46111</v>
      </c>
      <c r="K241" s="13" vm="3643">
        <f ca="1"/>
        <v>46111</v>
      </c>
      <c r="L241" s="13" vm="3644">
        <f ca="1"/>
        <v>168.78</v>
      </c>
      <c r="M241" s="13" vm="3645">
        <f ca="1"/>
        <v>169.45</v>
      </c>
      <c r="N241" s="13" vm="3646">
        <f ca="1"/>
        <v>164.27</v>
      </c>
      <c r="O241" s="13" vm="3647">
        <f ca="1"/>
        <v>165.17</v>
      </c>
      <c r="P241" s="13">
        <f ca="1"/>
        <v>-1.402817574021026E-2</v>
      </c>
      <c r="Q241" s="13">
        <f ca="1"/>
        <v>-4.3644384570804357E-2</v>
      </c>
      <c r="AA241" vm="3553">
        <f ca="1"/>
        <v>46078</v>
      </c>
      <c r="AB241" vm="5932">
        <f ca="1"/>
        <v>332.31</v>
      </c>
      <c r="AC241" vm="3553">
        <f ca="1"/>
        <v>46078</v>
      </c>
      <c r="AD241" vm="5933">
        <f ca="1"/>
        <v>429</v>
      </c>
      <c r="AE241" vm="3553">
        <f ca="1"/>
        <v>46078</v>
      </c>
      <c r="AF241" vm="5934">
        <f ca="1"/>
        <v>210.86</v>
      </c>
      <c r="AG241" vm="3553">
        <f ca="1"/>
        <v>46078</v>
      </c>
      <c r="AH241" vm="5935">
        <f ca="1"/>
        <v>46.88</v>
      </c>
      <c r="AI241" vm="3553">
        <f ca="1"/>
        <v>46078</v>
      </c>
      <c r="AJ241" vm="5936">
        <f ca="1"/>
        <v>394.95</v>
      </c>
      <c r="AK241" vm="3553">
        <f ca="1"/>
        <v>46078</v>
      </c>
      <c r="AL241" vm="5937">
        <f ca="1"/>
        <v>213.9</v>
      </c>
      <c r="AM241" vm="3553">
        <f ca="1"/>
        <v>46078</v>
      </c>
      <c r="AN241" vm="5938">
        <f ca="1"/>
        <v>360.8</v>
      </c>
      <c r="AO241" vm="3553">
        <f ca="1"/>
        <v>46078</v>
      </c>
      <c r="AP241" vm="5939">
        <f ca="1"/>
        <v>131.74</v>
      </c>
      <c r="AQ241" vm="3553">
        <f ca="1"/>
        <v>46078</v>
      </c>
      <c r="AR241" vm="5940">
        <f ca="1"/>
        <v>80.92</v>
      </c>
      <c r="AS241" vm="3553">
        <f ca="1"/>
        <v>46078</v>
      </c>
      <c r="AT241" vm="5941">
        <f ca="1"/>
        <v>1231.95</v>
      </c>
      <c r="AY241">
        <f ca="1"/>
        <v>2.0953024670496766E-2</v>
      </c>
      <c r="AZ241">
        <f ca="1"/>
        <v>2.6291237051745197E-2</v>
      </c>
      <c r="BA241">
        <f ca="1"/>
        <v>-1.3935652824541666E-2</v>
      </c>
      <c r="BB241">
        <f ca="1"/>
        <v>1.6478751084128471E-2</v>
      </c>
      <c r="BC241">
        <f ca="1"/>
        <v>4.5034794803270398E-2</v>
      </c>
      <c r="BD241">
        <f ca="1"/>
        <v>2.5779235997188251E-3</v>
      </c>
      <c r="BE241">
        <f ca="1"/>
        <v>1.3226993175882605E-2</v>
      </c>
      <c r="BF241">
        <f ca="1"/>
        <v>2.809427189012036E-2</v>
      </c>
      <c r="BG241">
        <f ca="1"/>
        <v>3.2274524811838262E-2</v>
      </c>
      <c r="BH241">
        <f ca="1"/>
        <v>1.5061754842749653E-2</v>
      </c>
      <c r="BJ241" vm="3553">
        <f ca="1"/>
        <v>46078</v>
      </c>
      <c r="BK241">
        <f ca="1"/>
        <v>1.7185788454824741E-2</v>
      </c>
    </row>
    <row r="242" spans="2:63" x14ac:dyDescent="0.3">
      <c r="B242" vm="3652">
        <f ca="1"/>
        <v>46113</v>
      </c>
      <c r="C242" vm="2964">
        <f ca="1"/>
        <v>176</v>
      </c>
      <c r="D242" vm="3653">
        <f ca="1"/>
        <v>177.37</v>
      </c>
      <c r="E242" vm="3654">
        <f ca="1"/>
        <v>174.75</v>
      </c>
      <c r="F242" vm="3655">
        <f ca="1"/>
        <v>175.75</v>
      </c>
      <c r="G242">
        <f ca="1"/>
        <v>7.740825688073362E-3</v>
      </c>
      <c r="H242">
        <f ca="1"/>
        <v>4.2172873701741352E-2</v>
      </c>
      <c r="J242" vm="3648">
        <f ca="1"/>
        <v>46112</v>
      </c>
      <c r="K242" s="13" vm="3648">
        <f ca="1"/>
        <v>46112</v>
      </c>
      <c r="L242" s="13" vm="3649">
        <f ca="1"/>
        <v>166.97</v>
      </c>
      <c r="M242" s="13" vm="3336">
        <f ca="1"/>
        <v>174.62</v>
      </c>
      <c r="N242" s="13" vm="3650">
        <f ca="1"/>
        <v>166.96</v>
      </c>
      <c r="O242" s="13" vm="3651">
        <f ca="1"/>
        <v>174.4</v>
      </c>
      <c r="P242" s="13">
        <f ca="1"/>
        <v>5.5881818732215406E-2</v>
      </c>
      <c r="Q242" s="13">
        <f ca="1"/>
        <v>5.772621054127134E-2</v>
      </c>
      <c r="AA242" vm="3557">
        <f ca="1"/>
        <v>46079</v>
      </c>
      <c r="AB242" vm="5942">
        <f ca="1"/>
        <v>321.7</v>
      </c>
      <c r="AC242" vm="3557">
        <f ca="1"/>
        <v>46079</v>
      </c>
      <c r="AD242" vm="5943">
        <f ca="1"/>
        <v>415.56</v>
      </c>
      <c r="AE242" vm="3557">
        <f ca="1"/>
        <v>46079</v>
      </c>
      <c r="AF242" vm="5944">
        <f ca="1"/>
        <v>203.68</v>
      </c>
      <c r="AG242" vm="3557">
        <f ca="1"/>
        <v>46079</v>
      </c>
      <c r="AH242" vm="5886">
        <f ca="1"/>
        <v>45.46</v>
      </c>
      <c r="AI242" vm="3557">
        <f ca="1"/>
        <v>46079</v>
      </c>
      <c r="AJ242" vm="5945">
        <f ca="1"/>
        <v>375.72</v>
      </c>
      <c r="AK242" vm="3557">
        <f ca="1"/>
        <v>46079</v>
      </c>
      <c r="AL242" vm="5946">
        <f ca="1"/>
        <v>212.63</v>
      </c>
      <c r="AM242" vm="3557">
        <f ca="1"/>
        <v>46079</v>
      </c>
      <c r="AN242" vm="5947">
        <f ca="1"/>
        <v>354.35</v>
      </c>
      <c r="AO242" vm="3557">
        <f ca="1"/>
        <v>46079</v>
      </c>
      <c r="AP242" vm="5948">
        <f ca="1"/>
        <v>129.26</v>
      </c>
      <c r="AQ242" vm="3557">
        <f ca="1"/>
        <v>46079</v>
      </c>
      <c r="AR242" vm="5949">
        <f ca="1"/>
        <v>79.290000000000006</v>
      </c>
      <c r="AS242" vm="3557">
        <f ca="1"/>
        <v>46079</v>
      </c>
      <c r="AT242" vm="5950">
        <f ca="1"/>
        <v>1180.1300000000001</v>
      </c>
      <c r="AY242">
        <f ca="1"/>
        <v>-3.1928019018386489E-2</v>
      </c>
      <c r="AZ242">
        <f ca="1"/>
        <v>-3.1328671328671322E-2</v>
      </c>
      <c r="BA242">
        <f ca="1"/>
        <v>-3.4051029118846658E-2</v>
      </c>
      <c r="BB242">
        <f ca="1"/>
        <v>-3.0290102389078533E-2</v>
      </c>
      <c r="BC242">
        <f ca="1"/>
        <v>-4.8689707557918627E-2</v>
      </c>
      <c r="BD242">
        <f ca="1"/>
        <v>-5.9373539036933626E-3</v>
      </c>
      <c r="BE242">
        <f ca="1"/>
        <v>-1.7876940133037662E-2</v>
      </c>
      <c r="BF242">
        <f ca="1"/>
        <v>-1.8824958251100789E-2</v>
      </c>
      <c r="BG242">
        <f ca="1"/>
        <v>-2.0143351458230294E-2</v>
      </c>
      <c r="BH242">
        <f ca="1"/>
        <v>-4.2063395430009282E-2</v>
      </c>
      <c r="BJ242" vm="3557">
        <f ca="1"/>
        <v>46079</v>
      </c>
      <c r="BK242">
        <f ca="1"/>
        <v>-3.0028506753756613E-2</v>
      </c>
    </row>
    <row r="243" spans="2:63" x14ac:dyDescent="0.3">
      <c r="B243" vm="3656">
        <f ca="1"/>
        <v>46114</v>
      </c>
      <c r="C243" vm="3657">
        <f ca="1"/>
        <v>172.18</v>
      </c>
      <c r="D243" vm="3658">
        <f ca="1"/>
        <v>177.49</v>
      </c>
      <c r="E243" vm="2844">
        <f ca="1"/>
        <v>171.37</v>
      </c>
      <c r="F243" vm="3659">
        <f ca="1"/>
        <v>177.39</v>
      </c>
      <c r="G243">
        <f ca="1"/>
        <v>9.3314366998576755E-3</v>
      </c>
      <c r="H243">
        <f ca="1"/>
        <v>6.9027616350884301E-3</v>
      </c>
      <c r="J243" vm="3652">
        <f ca="1"/>
        <v>46113</v>
      </c>
      <c r="K243" s="13" vm="3652">
        <f ca="1"/>
        <v>46113</v>
      </c>
      <c r="L243" s="13" vm="2964">
        <f ca="1"/>
        <v>176</v>
      </c>
      <c r="M243" s="13" vm="3653">
        <f ca="1"/>
        <v>177.37</v>
      </c>
      <c r="N243" s="13" vm="3654">
        <f ca="1"/>
        <v>174.75</v>
      </c>
      <c r="O243" s="13" vm="3655">
        <f ca="1"/>
        <v>175.75</v>
      </c>
      <c r="P243" s="13">
        <f ca="1"/>
        <v>7.740825688073362E-3</v>
      </c>
      <c r="Q243" s="13">
        <f ca="1"/>
        <v>4.2172873701741352E-2</v>
      </c>
      <c r="AA243" vm="3562">
        <f ca="1"/>
        <v>46080</v>
      </c>
      <c r="AB243" vm="5951">
        <f ca="1"/>
        <v>319.55</v>
      </c>
      <c r="AC243" vm="3562">
        <f ca="1"/>
        <v>46080</v>
      </c>
      <c r="AD243" vm="5952">
        <f ca="1"/>
        <v>412.37</v>
      </c>
      <c r="AE243" vm="3562">
        <f ca="1"/>
        <v>46080</v>
      </c>
      <c r="AF243" vm="5953">
        <f ca="1"/>
        <v>200.21</v>
      </c>
      <c r="AG243" vm="3562">
        <f ca="1"/>
        <v>46080</v>
      </c>
      <c r="AH243" vm="5954">
        <f ca="1"/>
        <v>45.61</v>
      </c>
      <c r="AI243" vm="3562">
        <f ca="1"/>
        <v>46080</v>
      </c>
      <c r="AJ243" vm="5955">
        <f ca="1"/>
        <v>372.3</v>
      </c>
      <c r="AK243" vm="3562">
        <f ca="1"/>
        <v>46080</v>
      </c>
      <c r="AL243" vm="5956">
        <f ca="1"/>
        <v>212.11</v>
      </c>
      <c r="AM243" vm="3562">
        <f ca="1"/>
        <v>46080</v>
      </c>
      <c r="AN243" vm="5957">
        <f ca="1"/>
        <v>355.79</v>
      </c>
      <c r="AO243" vm="3562">
        <f ca="1"/>
        <v>46080</v>
      </c>
      <c r="AP243" vm="5958">
        <f ca="1"/>
        <v>127.45</v>
      </c>
      <c r="AQ243" vm="3562">
        <f ca="1"/>
        <v>46080</v>
      </c>
      <c r="AR243" vm="5959">
        <f ca="1"/>
        <v>81.69</v>
      </c>
      <c r="AS243" vm="3562">
        <f ca="1"/>
        <v>46080</v>
      </c>
      <c r="AT243" vm="5960">
        <f ca="1"/>
        <v>1142.74</v>
      </c>
      <c r="AY243">
        <f ca="1"/>
        <v>-6.6832452595585248E-3</v>
      </c>
      <c r="AZ243">
        <f ca="1"/>
        <v>-7.676388487823654E-3</v>
      </c>
      <c r="BA243">
        <f ca="1"/>
        <v>-1.7036527886881377E-2</v>
      </c>
      <c r="BB243">
        <f ca="1"/>
        <v>3.2996040475142671E-3</v>
      </c>
      <c r="BC243">
        <f ca="1"/>
        <v>-9.1025231555414022E-3</v>
      </c>
      <c r="BD243">
        <f ca="1"/>
        <v>-2.4455627145745277E-3</v>
      </c>
      <c r="BE243">
        <f ca="1"/>
        <v>4.0637787498236143E-3</v>
      </c>
      <c r="BF243">
        <f ca="1"/>
        <v>-1.4002785084326072E-2</v>
      </c>
      <c r="BG243">
        <f ca="1"/>
        <v>3.0268634127884868E-2</v>
      </c>
      <c r="BH243">
        <f ca="1"/>
        <v>-3.1682950183454447E-2</v>
      </c>
      <c r="BJ243" vm="3562">
        <f ca="1"/>
        <v>46080</v>
      </c>
      <c r="BK243">
        <f ca="1"/>
        <v>-5.7261114940535063E-3</v>
      </c>
    </row>
    <row r="244" spans="2:63" x14ac:dyDescent="0.3">
      <c r="B244" vm="2760">
        <f ca="1"/>
        <v>46118</v>
      </c>
      <c r="C244" vm="3660">
        <f ca="1"/>
        <v>177.155</v>
      </c>
      <c r="D244" vm="3661">
        <f ca="1"/>
        <v>177.79</v>
      </c>
      <c r="E244" vm="3662">
        <f ca="1"/>
        <v>175.76</v>
      </c>
      <c r="F244" vm="3663">
        <f ca="1"/>
        <v>177.64</v>
      </c>
      <c r="G244">
        <f ca="1"/>
        <v>1.409324088167315E-3</v>
      </c>
      <c r="H244">
        <f ca="1"/>
        <v>1.504899364607879E-2</v>
      </c>
      <c r="J244" vm="3656">
        <f ca="1"/>
        <v>46114</v>
      </c>
      <c r="K244" s="13" vm="3656">
        <f ca="1"/>
        <v>46114</v>
      </c>
      <c r="L244" s="13" vm="3657">
        <f ca="1"/>
        <v>172.18</v>
      </c>
      <c r="M244" s="13" vm="3658">
        <f ca="1"/>
        <v>177.49</v>
      </c>
      <c r="N244" s="13" vm="2844">
        <f ca="1"/>
        <v>171.37</v>
      </c>
      <c r="O244" s="13" vm="3659">
        <f ca="1"/>
        <v>177.39</v>
      </c>
      <c r="P244" s="13">
        <f ca="1"/>
        <v>9.3314366998576755E-3</v>
      </c>
      <c r="Q244" s="13">
        <f ca="1"/>
        <v>6.9027616350884301E-3</v>
      </c>
      <c r="AA244" vm="3567">
        <f ca="1"/>
        <v>46083</v>
      </c>
      <c r="AB244" vm="5961">
        <f ca="1"/>
        <v>318.82</v>
      </c>
      <c r="AC244" vm="3567">
        <f ca="1"/>
        <v>46083</v>
      </c>
      <c r="AD244" vm="5962">
        <f ca="1"/>
        <v>412.67</v>
      </c>
      <c r="AE244" vm="3567">
        <f ca="1"/>
        <v>46083</v>
      </c>
      <c r="AF244" vm="5963">
        <f ca="1"/>
        <v>198.62</v>
      </c>
      <c r="AG244" vm="3567">
        <f ca="1"/>
        <v>46083</v>
      </c>
      <c r="AH244" vm="5964">
        <f ca="1"/>
        <v>45.5</v>
      </c>
      <c r="AI244" vm="3567">
        <f ca="1"/>
        <v>46083</v>
      </c>
      <c r="AJ244" vm="5965">
        <f ca="1"/>
        <v>372.18</v>
      </c>
      <c r="AK244" vm="3567">
        <f ca="1"/>
        <v>46083</v>
      </c>
      <c r="AL244" vm="5966">
        <f ca="1"/>
        <v>209.82</v>
      </c>
      <c r="AM244" vm="3567">
        <f ca="1"/>
        <v>46083</v>
      </c>
      <c r="AN244" vm="5967">
        <f ca="1"/>
        <v>352.41</v>
      </c>
      <c r="AO244" vm="3567">
        <f ca="1"/>
        <v>46083</v>
      </c>
      <c r="AP244" vm="5484">
        <f ca="1"/>
        <v>124.37</v>
      </c>
      <c r="AQ244" vm="3567">
        <f ca="1"/>
        <v>46083</v>
      </c>
      <c r="AR244" vm="5968">
        <f ca="1"/>
        <v>80.86</v>
      </c>
      <c r="AS244" vm="3567">
        <f ca="1"/>
        <v>46083</v>
      </c>
      <c r="AT244" vm="5969">
        <f ca="1"/>
        <v>1142.58</v>
      </c>
      <c r="AY244">
        <f ca="1"/>
        <v>-2.2844625254264377E-3</v>
      </c>
      <c r="AZ244">
        <f ca="1"/>
        <v>7.2750200063052925E-4</v>
      </c>
      <c r="BA244">
        <f ca="1"/>
        <v>-7.9416612556815515E-3</v>
      </c>
      <c r="BB244">
        <f ca="1"/>
        <v>-2.4117518088138442E-3</v>
      </c>
      <c r="BC244">
        <f ca="1"/>
        <v>-3.2232070910557224E-4</v>
      </c>
      <c r="BD244">
        <f ca="1"/>
        <v>-1.0796284946490124E-2</v>
      </c>
      <c r="BE244">
        <f ca="1"/>
        <v>-9.4999859467663379E-3</v>
      </c>
      <c r="BF244">
        <f ca="1"/>
        <v>-2.4166339741074919E-2</v>
      </c>
      <c r="BG244">
        <f ca="1"/>
        <v>-1.01603623454523E-2</v>
      </c>
      <c r="BH244">
        <f ca="1"/>
        <v>-1.4001435147109742E-4</v>
      </c>
      <c r="BJ244" vm="3567">
        <f ca="1"/>
        <v>46083</v>
      </c>
      <c r="BK244">
        <f ca="1"/>
        <v>-4.8419771862694199E-3</v>
      </c>
    </row>
    <row r="245" spans="2:63" x14ac:dyDescent="0.3">
      <c r="B245" vm="5970">
        <f ca="1"/>
        <v>46119</v>
      </c>
      <c r="C245" vm="5971">
        <f ca="1"/>
        <v>175.72499999999999</v>
      </c>
      <c r="D245" vm="5972">
        <f ca="1"/>
        <v>178.23</v>
      </c>
      <c r="E245" vm="4559">
        <f ca="1"/>
        <v>173.66</v>
      </c>
      <c r="F245" vm="5973">
        <f ca="1"/>
        <v>178.1</v>
      </c>
      <c r="G245">
        <f ca="1"/>
        <v>2.5895068678226073E-3</v>
      </c>
      <c r="H245">
        <f ca="1"/>
        <v>1.7551780379661642E-2</v>
      </c>
      <c r="J245" vm="2760">
        <f ca="1"/>
        <v>46118</v>
      </c>
      <c r="K245" s="13" vm="2760">
        <f ca="1"/>
        <v>46118</v>
      </c>
      <c r="L245" s="13" vm="3660">
        <f ca="1"/>
        <v>177.155</v>
      </c>
      <c r="M245" s="13" vm="3661">
        <f ca="1"/>
        <v>177.79</v>
      </c>
      <c r="N245" s="13" vm="3662">
        <f ca="1"/>
        <v>175.76</v>
      </c>
      <c r="O245" s="13" vm="3663">
        <f ca="1"/>
        <v>177.64</v>
      </c>
      <c r="P245" s="13">
        <f ca="1"/>
        <v>1.409324088167315E-3</v>
      </c>
      <c r="Q245" s="13">
        <f ca="1"/>
        <v>1.504899364607879E-2</v>
      </c>
      <c r="AA245" vm="3572">
        <f ca="1"/>
        <v>46084</v>
      </c>
      <c r="AB245" vm="5974">
        <f ca="1"/>
        <v>313.83999999999997</v>
      </c>
      <c r="AC245" vm="3572">
        <f ca="1"/>
        <v>46084</v>
      </c>
      <c r="AD245" vm="5975">
        <f ca="1"/>
        <v>379.68</v>
      </c>
      <c r="AE245" vm="3572">
        <f ca="1"/>
        <v>46084</v>
      </c>
      <c r="AF245" vm="5976">
        <f ca="1"/>
        <v>190.95</v>
      </c>
      <c r="AG245" vm="3572">
        <f ca="1"/>
        <v>46084</v>
      </c>
      <c r="AH245" vm="5977">
        <f ca="1"/>
        <v>43.1</v>
      </c>
      <c r="AI245" vm="3572">
        <f ca="1"/>
        <v>46084</v>
      </c>
      <c r="AJ245" vm="5978">
        <f ca="1"/>
        <v>351.32</v>
      </c>
      <c r="AK245" vm="3572">
        <f ca="1"/>
        <v>46084</v>
      </c>
      <c r="AL245" vm="5979">
        <f ca="1"/>
        <v>202.67</v>
      </c>
      <c r="AM245" vm="3572">
        <f ca="1"/>
        <v>46084</v>
      </c>
      <c r="AN245" vm="5980">
        <f ca="1"/>
        <v>338.99</v>
      </c>
      <c r="AO245" vm="3572">
        <f ca="1"/>
        <v>46084</v>
      </c>
      <c r="AP245" vm="5981">
        <f ca="1"/>
        <v>121.72</v>
      </c>
      <c r="AQ245" vm="3572">
        <f ca="1"/>
        <v>46084</v>
      </c>
      <c r="AR245" vm="5982">
        <f ca="1"/>
        <v>77.510000000000005</v>
      </c>
      <c r="AS245" vm="3572">
        <f ca="1"/>
        <v>46084</v>
      </c>
      <c r="AT245" vm="5983">
        <f ca="1"/>
        <v>1074.3699999999999</v>
      </c>
      <c r="AY245">
        <f ca="1"/>
        <v>-1.5620099115488421E-2</v>
      </c>
      <c r="AZ245">
        <f ca="1"/>
        <v>-7.994281144740352E-2</v>
      </c>
      <c r="BA245">
        <f ca="1"/>
        <v>-3.8616453529352612E-2</v>
      </c>
      <c r="BB245">
        <f ca="1"/>
        <v>-5.2747252747252719E-2</v>
      </c>
      <c r="BC245">
        <f ca="1"/>
        <v>-5.6048148745230841E-2</v>
      </c>
      <c r="BD245">
        <f ca="1"/>
        <v>-3.4076827757125186E-2</v>
      </c>
      <c r="BE245">
        <f ca="1"/>
        <v>-3.8080644703612311E-2</v>
      </c>
      <c r="BF245">
        <f ca="1"/>
        <v>-2.1307389241778611E-2</v>
      </c>
      <c r="BG245">
        <f ca="1"/>
        <v>-4.1429631461785729E-2</v>
      </c>
      <c r="BH245">
        <f ca="1"/>
        <v>-5.9698226820003884E-2</v>
      </c>
      <c r="BJ245" vm="3572">
        <f ca="1"/>
        <v>46084</v>
      </c>
      <c r="BK245">
        <f ca="1"/>
        <v>-4.3749993686155231E-2</v>
      </c>
    </row>
    <row r="246" spans="2:63" x14ac:dyDescent="0.3">
      <c r="B246" vm="5984">
        <f ca="1"/>
        <v>46120</v>
      </c>
      <c r="C246" vm="5985">
        <f ca="1"/>
        <v>184.5</v>
      </c>
      <c r="D246" vm="5986">
        <f ca="1"/>
        <v>185.26</v>
      </c>
      <c r="E246" vm="3292">
        <f ca="1"/>
        <v>180.3</v>
      </c>
      <c r="F246" vm="3094">
        <f ca="1"/>
        <v>182.08</v>
      </c>
      <c r="G246">
        <f ca="1"/>
        <v>2.2346996069623908E-2</v>
      </c>
      <c r="H246">
        <f ca="1"/>
        <v>6.633770645566682E-2</v>
      </c>
      <c r="J246" vm="5970">
        <f ca="1"/>
        <v>46119</v>
      </c>
      <c r="K246" s="13" vm="5970">
        <f ca="1"/>
        <v>46119</v>
      </c>
      <c r="L246" s="13" vm="5971">
        <f ca="1"/>
        <v>175.72499999999999</v>
      </c>
      <c r="M246" s="13" vm="5972">
        <f ca="1"/>
        <v>178.23</v>
      </c>
      <c r="N246" s="13" vm="4559">
        <f ca="1"/>
        <v>173.66</v>
      </c>
      <c r="O246" s="13" vm="5973">
        <f ca="1"/>
        <v>178.1</v>
      </c>
      <c r="P246" s="13">
        <f ca="1"/>
        <v>2.5895068678226073E-3</v>
      </c>
      <c r="Q246" s="13">
        <f ca="1"/>
        <v>1.7551780379661642E-2</v>
      </c>
      <c r="AA246" vm="3576">
        <f ca="1"/>
        <v>46085</v>
      </c>
      <c r="AB246" vm="5987">
        <f ca="1"/>
        <v>317.52999999999997</v>
      </c>
      <c r="AC246" vm="3576">
        <f ca="1"/>
        <v>46085</v>
      </c>
      <c r="AD246" vm="5988">
        <f ca="1"/>
        <v>400.77</v>
      </c>
      <c r="AE246" vm="3576">
        <f ca="1"/>
        <v>46085</v>
      </c>
      <c r="AF246" vm="3202">
        <f ca="1"/>
        <v>202.07</v>
      </c>
      <c r="AG246" vm="3576">
        <f ca="1"/>
        <v>46085</v>
      </c>
      <c r="AH246" vm="5989">
        <f ca="1"/>
        <v>45.58</v>
      </c>
      <c r="AI246" vm="3576">
        <f ca="1"/>
        <v>46085</v>
      </c>
      <c r="AJ246" vm="5990">
        <f ca="1"/>
        <v>357.76</v>
      </c>
      <c r="AK246" vm="3576">
        <f ca="1"/>
        <v>46085</v>
      </c>
      <c r="AL246" vm="5991">
        <f ca="1"/>
        <v>202.39</v>
      </c>
      <c r="AM246" vm="3576">
        <f ca="1"/>
        <v>46085</v>
      </c>
      <c r="AN246" vm="5992">
        <f ca="1"/>
        <v>341.51</v>
      </c>
      <c r="AO246" vm="3576">
        <f ca="1"/>
        <v>46085</v>
      </c>
      <c r="AP246" vm="5993">
        <f ca="1"/>
        <v>124.11</v>
      </c>
      <c r="AQ246" vm="3576">
        <f ca="1"/>
        <v>46085</v>
      </c>
      <c r="AR246" vm="5994">
        <f ca="1"/>
        <v>78.09</v>
      </c>
      <c r="AS246" vm="3576">
        <f ca="1"/>
        <v>46085</v>
      </c>
      <c r="AT246" vm="5995">
        <f ca="1"/>
        <v>1099.02</v>
      </c>
      <c r="AY246">
        <f ca="1"/>
        <v>1.1757583482029052E-2</v>
      </c>
      <c r="AZ246">
        <f ca="1"/>
        <v>5.5546776232616876E-2</v>
      </c>
      <c r="BA246">
        <f ca="1"/>
        <v>5.8235140089028567E-2</v>
      </c>
      <c r="BB246">
        <f ca="1"/>
        <v>5.7540603248259783E-2</v>
      </c>
      <c r="BC246">
        <f ca="1"/>
        <v>1.8330866446544455E-2</v>
      </c>
      <c r="BD246">
        <f ca="1"/>
        <v>-1.3815562244042096E-3</v>
      </c>
      <c r="BE246">
        <f ca="1"/>
        <v>7.4338476061240203E-3</v>
      </c>
      <c r="BF246">
        <f ca="1"/>
        <v>1.9635228393033197E-2</v>
      </c>
      <c r="BG246">
        <f ca="1"/>
        <v>7.482905431557196E-3</v>
      </c>
      <c r="BH246">
        <f ca="1"/>
        <v>2.2943678620959349E-2</v>
      </c>
      <c r="BJ246" vm="3576">
        <f ca="1"/>
        <v>46085</v>
      </c>
      <c r="BK246">
        <f ca="1"/>
        <v>3.1067629320770566E-2</v>
      </c>
    </row>
    <row r="247" spans="2:63" x14ac:dyDescent="0.3">
      <c r="B247" vm="5996">
        <f ca="1"/>
        <v>46121</v>
      </c>
      <c r="C247" vm="5997">
        <f ca="1"/>
        <v>181.84</v>
      </c>
      <c r="D247" vm="5998">
        <f ca="1"/>
        <v>184.08</v>
      </c>
      <c r="E247" vm="5999">
        <f ca="1"/>
        <v>180.62</v>
      </c>
      <c r="F247" vm="6000">
        <f ca="1"/>
        <v>183.91</v>
      </c>
      <c r="G247">
        <f ca="1"/>
        <v>1.0050527240773198E-2</v>
      </c>
      <c r="H247">
        <f ca="1"/>
        <v>2.6448593920522311E-2</v>
      </c>
      <c r="J247" vm="5984">
        <f ca="1"/>
        <v>46120</v>
      </c>
      <c r="K247" s="13" vm="5984">
        <f ca="1"/>
        <v>46120</v>
      </c>
      <c r="L247" s="13" vm="5985">
        <f ca="1"/>
        <v>184.5</v>
      </c>
      <c r="M247" s="13" vm="5986">
        <f ca="1"/>
        <v>185.26</v>
      </c>
      <c r="N247" s="13" vm="3292">
        <f ca="1"/>
        <v>180.3</v>
      </c>
      <c r="O247" s="13" vm="3094">
        <f ca="1"/>
        <v>182.08</v>
      </c>
      <c r="P247" s="13">
        <f ca="1"/>
        <v>2.2346996069623908E-2</v>
      </c>
      <c r="Q247" s="13">
        <f ca="1"/>
        <v>6.633770645566682E-2</v>
      </c>
      <c r="AA247" vm="3581">
        <f ca="1"/>
        <v>46086</v>
      </c>
      <c r="AB247" vm="6001">
        <f ca="1"/>
        <v>332.77</v>
      </c>
      <c r="AC247" vm="3581">
        <f ca="1"/>
        <v>46086</v>
      </c>
      <c r="AD247" vm="6002">
        <f ca="1"/>
        <v>397.05</v>
      </c>
      <c r="AE247" vm="3581">
        <f ca="1"/>
        <v>46086</v>
      </c>
      <c r="AF247" vm="6003">
        <f ca="1"/>
        <v>199.45</v>
      </c>
      <c r="AG247" vm="3581">
        <f ca="1"/>
        <v>46086</v>
      </c>
      <c r="AH247" vm="6004">
        <f ca="1"/>
        <v>45.95</v>
      </c>
      <c r="AI247" vm="3581">
        <f ca="1"/>
        <v>46086</v>
      </c>
      <c r="AJ247" vm="6005">
        <f ca="1"/>
        <v>346.53</v>
      </c>
      <c r="AK247" vm="3581">
        <f ca="1"/>
        <v>46086</v>
      </c>
      <c r="AL247" vm="6006">
        <f ca="1"/>
        <v>197.98</v>
      </c>
      <c r="AM247" vm="3581">
        <f ca="1"/>
        <v>46086</v>
      </c>
      <c r="AN247" vm="6007">
        <f ca="1"/>
        <v>329.72</v>
      </c>
      <c r="AO247" vm="3581">
        <f ca="1"/>
        <v>46086</v>
      </c>
      <c r="AP247" vm="6008">
        <f ca="1"/>
        <v>120.62</v>
      </c>
      <c r="AQ247" vm="3581">
        <f ca="1"/>
        <v>46086</v>
      </c>
      <c r="AR247" vm="6009">
        <f ca="1"/>
        <v>75.680000000000007</v>
      </c>
      <c r="AS247" vm="3581">
        <f ca="1"/>
        <v>46086</v>
      </c>
      <c r="AT247" vm="6010">
        <f ca="1"/>
        <v>1078.44</v>
      </c>
      <c r="AY247">
        <f ca="1"/>
        <v>4.7995464995433536E-2</v>
      </c>
      <c r="AZ247">
        <f ca="1"/>
        <v>-9.2821318960999346E-3</v>
      </c>
      <c r="BA247">
        <f ca="1"/>
        <v>-1.2965803929331443E-2</v>
      </c>
      <c r="BB247">
        <f ca="1"/>
        <v>8.1175954365950986E-3</v>
      </c>
      <c r="BC247">
        <f ca="1"/>
        <v>-3.1389758497316692E-2</v>
      </c>
      <c r="BD247">
        <f ca="1"/>
        <v>-2.1789614111369125E-2</v>
      </c>
      <c r="BE247">
        <f ca="1"/>
        <v>-3.4523147199203429E-2</v>
      </c>
      <c r="BF247">
        <f ca="1"/>
        <v>-2.8120215937474779E-2</v>
      </c>
      <c r="BG247">
        <f ca="1"/>
        <v>-3.0861826098091901E-2</v>
      </c>
      <c r="BH247">
        <f ca="1"/>
        <v>-1.8725773871267063E-2</v>
      </c>
      <c r="BJ247" vm="3581">
        <f ca="1"/>
        <v>46086</v>
      </c>
      <c r="BK247">
        <f ca="1"/>
        <v>-3.913778788198743E-3</v>
      </c>
    </row>
    <row r="248" spans="2:63" x14ac:dyDescent="0.3">
      <c r="B248" vm="6011">
        <f ca="1"/>
        <v>46122</v>
      </c>
      <c r="C248" vm="6012">
        <f ca="1"/>
        <v>184.31</v>
      </c>
      <c r="D248" vm="3464">
        <f ca="1"/>
        <v>190</v>
      </c>
      <c r="E248" vm="6013">
        <f ca="1"/>
        <v>184.3</v>
      </c>
      <c r="F248" vm="6014">
        <f ca="1"/>
        <v>188.63</v>
      </c>
      <c r="G248">
        <f ca="1"/>
        <v>2.56647273122723E-2</v>
      </c>
      <c r="H248">
        <f ca="1"/>
        <v>1.8671490138901438E-2</v>
      </c>
      <c r="J248" vm="5996">
        <f ca="1"/>
        <v>46121</v>
      </c>
      <c r="K248" s="13" vm="5996">
        <f ca="1"/>
        <v>46121</v>
      </c>
      <c r="L248" s="13" vm="5997">
        <f ca="1"/>
        <v>181.84</v>
      </c>
      <c r="M248" s="13" vm="5998">
        <f ca="1"/>
        <v>184.08</v>
      </c>
      <c r="N248" s="13" vm="5999">
        <f ca="1"/>
        <v>180.62</v>
      </c>
      <c r="O248" s="13" vm="6000">
        <f ca="1"/>
        <v>183.91</v>
      </c>
      <c r="P248" s="13">
        <f ca="1"/>
        <v>1.0050527240773198E-2</v>
      </c>
      <c r="Q248" s="13">
        <f ca="1"/>
        <v>2.6448593920522311E-2</v>
      </c>
      <c r="AA248" vm="3586">
        <f ca="1"/>
        <v>46087</v>
      </c>
      <c r="AB248" vm="6015">
        <f ca="1"/>
        <v>330.48</v>
      </c>
      <c r="AC248" vm="3586">
        <f ca="1"/>
        <v>46087</v>
      </c>
      <c r="AD248" vm="6016">
        <f ca="1"/>
        <v>370.3</v>
      </c>
      <c r="AE248" vm="3586">
        <f ca="1"/>
        <v>46087</v>
      </c>
      <c r="AF248" vm="6017">
        <f ca="1"/>
        <v>192.43</v>
      </c>
      <c r="AG248" vm="3586">
        <f ca="1"/>
        <v>46087</v>
      </c>
      <c r="AH248" vm="6018">
        <f ca="1"/>
        <v>43.42</v>
      </c>
      <c r="AI248" vm="3586">
        <f ca="1"/>
        <v>46087</v>
      </c>
      <c r="AJ248" vm="6019">
        <f ca="1"/>
        <v>324.74</v>
      </c>
      <c r="AK248" vm="3586">
        <f ca="1"/>
        <v>46087</v>
      </c>
      <c r="AL248" vm="6020">
        <f ca="1"/>
        <v>193.23</v>
      </c>
      <c r="AM248" vm="3586">
        <f ca="1"/>
        <v>46087</v>
      </c>
      <c r="AN248" vm="6021">
        <f ca="1"/>
        <v>315.81</v>
      </c>
      <c r="AO248" vm="3586">
        <f ca="1"/>
        <v>46087</v>
      </c>
      <c r="AP248" vm="6022">
        <f ca="1"/>
        <v>114.38</v>
      </c>
      <c r="AQ248" vm="3586">
        <f ca="1"/>
        <v>46087</v>
      </c>
      <c r="AR248" vm="6023">
        <f ca="1"/>
        <v>89.57</v>
      </c>
      <c r="AS248" vm="3586">
        <f ca="1"/>
        <v>46087</v>
      </c>
      <c r="AT248" vm="6024">
        <f ca="1"/>
        <v>1023.16</v>
      </c>
      <c r="AY248">
        <f ca="1"/>
        <v>-6.8816299546232045E-3</v>
      </c>
      <c r="AZ248">
        <f ca="1"/>
        <v>-6.7371867522981993E-2</v>
      </c>
      <c r="BA248">
        <f ca="1"/>
        <v>-3.5196791175733176E-2</v>
      </c>
      <c r="BB248">
        <f ca="1"/>
        <v>-5.5059847660500566E-2</v>
      </c>
      <c r="BC248">
        <f ca="1"/>
        <v>-6.2880558681787907E-2</v>
      </c>
      <c r="BD248">
        <f ca="1"/>
        <v>-2.3992322456813819E-2</v>
      </c>
      <c r="BE248">
        <f ca="1"/>
        <v>-4.2187310445226327E-2</v>
      </c>
      <c r="BF248">
        <f ca="1"/>
        <v>-5.1732714309401497E-2</v>
      </c>
      <c r="BG248">
        <f ca="1"/>
        <v>0.18353594080338248</v>
      </c>
      <c r="BH248">
        <f ca="1"/>
        <v>-5.1259226289826119E-2</v>
      </c>
      <c r="BJ248" vm="3586">
        <f ca="1"/>
        <v>46087</v>
      </c>
      <c r="BK248">
        <f ca="1"/>
        <v>-3.2340770825484491E-2</v>
      </c>
    </row>
    <row r="249" spans="2:63" x14ac:dyDescent="0.3">
      <c r="B249" vm="6025">
        <f ca="1"/>
        <v>46125</v>
      </c>
      <c r="C249" vm="3598">
        <f ca="1"/>
        <v>186.03</v>
      </c>
      <c r="D249" vm="6026">
        <f ca="1"/>
        <v>189.66</v>
      </c>
      <c r="E249" vm="6027">
        <f ca="1"/>
        <v>185.74</v>
      </c>
      <c r="F249" vm="6028">
        <f ca="1"/>
        <v>189.31</v>
      </c>
      <c r="G249">
        <f ca="1"/>
        <v>3.6049408895722146E-3</v>
      </c>
      <c r="H249">
        <f ca="1"/>
        <v>1.5968855821938938E-2</v>
      </c>
      <c r="J249" vm="6011">
        <f ca="1"/>
        <v>46122</v>
      </c>
      <c r="K249" s="13" vm="6011">
        <f ca="1"/>
        <v>46122</v>
      </c>
      <c r="L249" s="13" vm="6012">
        <f ca="1"/>
        <v>184.31</v>
      </c>
      <c r="M249" s="13" vm="3464">
        <f ca="1"/>
        <v>190</v>
      </c>
      <c r="N249" s="13" vm="6013">
        <f ca="1"/>
        <v>184.3</v>
      </c>
      <c r="O249" s="13" vm="6014">
        <f ca="1"/>
        <v>188.63</v>
      </c>
      <c r="P249" s="13">
        <f ca="1"/>
        <v>2.56647273122723E-2</v>
      </c>
      <c r="Q249" s="13">
        <f ca="1"/>
        <v>1.8671490138901438E-2</v>
      </c>
      <c r="AA249" vm="3590">
        <f ca="1"/>
        <v>46090</v>
      </c>
      <c r="AB249" vm="6029">
        <f ca="1"/>
        <v>345.75</v>
      </c>
      <c r="AC249" vm="3590">
        <f ca="1"/>
        <v>46090</v>
      </c>
      <c r="AD249" vm="6030">
        <f ca="1"/>
        <v>389.32</v>
      </c>
      <c r="AE249" vm="3590">
        <f ca="1"/>
        <v>46090</v>
      </c>
      <c r="AF249" vm="6031">
        <f ca="1"/>
        <v>202.68</v>
      </c>
      <c r="AG249" vm="3590">
        <f ca="1"/>
        <v>46090</v>
      </c>
      <c r="AH249" vm="5989">
        <f ca="1"/>
        <v>45.58</v>
      </c>
      <c r="AI249" vm="3590">
        <f ca="1"/>
        <v>46090</v>
      </c>
      <c r="AJ249" vm="4926">
        <f ca="1"/>
        <v>338.94</v>
      </c>
      <c r="AK249" vm="3590">
        <f ca="1"/>
        <v>46090</v>
      </c>
      <c r="AL249" vm="6032">
        <f ca="1"/>
        <v>196.2</v>
      </c>
      <c r="AM249" vm="3590">
        <f ca="1"/>
        <v>46090</v>
      </c>
      <c r="AN249" vm="6033">
        <f ca="1"/>
        <v>319.70999999999998</v>
      </c>
      <c r="AO249" vm="3590">
        <f ca="1"/>
        <v>46090</v>
      </c>
      <c r="AP249" vm="6034">
        <f ca="1"/>
        <v>117.63</v>
      </c>
      <c r="AQ249" vm="3590">
        <f ca="1"/>
        <v>46090</v>
      </c>
      <c r="AR249" vm="6035">
        <f ca="1"/>
        <v>92.65</v>
      </c>
      <c r="AS249" vm="3590">
        <f ca="1"/>
        <v>46090</v>
      </c>
      <c r="AT249" vm="6036">
        <f ca="1"/>
        <v>1062</v>
      </c>
      <c r="AY249">
        <f ca="1"/>
        <v>4.6205519244734872E-2</v>
      </c>
      <c r="AZ249">
        <f ca="1"/>
        <v>5.1363759114231654E-2</v>
      </c>
      <c r="BA249">
        <f ca="1"/>
        <v>5.3266122745933585E-2</v>
      </c>
      <c r="BB249">
        <f ca="1"/>
        <v>4.9746660525103556E-2</v>
      </c>
      <c r="BC249">
        <f ca="1"/>
        <v>4.37272895239268E-2</v>
      </c>
      <c r="BD249">
        <f ca="1"/>
        <v>1.5370284117373074E-2</v>
      </c>
      <c r="BE249">
        <f ca="1"/>
        <v>1.2349197302175286E-2</v>
      </c>
      <c r="BF249">
        <f ca="1"/>
        <v>2.8414058401818501E-2</v>
      </c>
      <c r="BG249">
        <f ca="1"/>
        <v>3.4386513341520743E-2</v>
      </c>
      <c r="BH249">
        <f ca="1"/>
        <v>3.7960827241096243E-2</v>
      </c>
      <c r="BJ249" vm="3590">
        <f ca="1"/>
        <v>46090</v>
      </c>
      <c r="BK249">
        <f ca="1"/>
        <v>4.185054596134942E-2</v>
      </c>
    </row>
    <row r="250" spans="2:63" x14ac:dyDescent="0.3">
      <c r="B250" vm="6037">
        <f ca="1"/>
        <v>46126</v>
      </c>
      <c r="C250" vm="6038">
        <f ca="1"/>
        <v>190.84</v>
      </c>
      <c r="D250" vm="6039">
        <f ca="1"/>
        <v>196.51</v>
      </c>
      <c r="E250" vm="6040">
        <f ca="1"/>
        <v>190.77</v>
      </c>
      <c r="F250" vm="6039">
        <f ca="1"/>
        <v>196.51</v>
      </c>
      <c r="G250">
        <f ca="1"/>
        <v>3.803285616185087E-2</v>
      </c>
      <c r="H250">
        <f ca="1"/>
        <v>1.9648869387886028E-2</v>
      </c>
      <c r="J250" vm="6025">
        <f ca="1"/>
        <v>46125</v>
      </c>
      <c r="K250" s="13" vm="6025">
        <f ca="1"/>
        <v>46125</v>
      </c>
      <c r="L250" s="13" vm="3598">
        <f ca="1"/>
        <v>186.03</v>
      </c>
      <c r="M250" s="13" vm="6026">
        <f ca="1"/>
        <v>189.66</v>
      </c>
      <c r="N250" s="13" vm="6027">
        <f ca="1"/>
        <v>185.74</v>
      </c>
      <c r="O250" s="13" vm="6028">
        <f ca="1"/>
        <v>189.31</v>
      </c>
      <c r="P250" s="13">
        <f ca="1"/>
        <v>3.6049408895722146E-3</v>
      </c>
      <c r="Q250" s="13">
        <f ca="1"/>
        <v>1.5968855821938938E-2</v>
      </c>
      <c r="AA250" vm="3594">
        <f ca="1"/>
        <v>46091</v>
      </c>
      <c r="AB250" vm="6041">
        <f ca="1"/>
        <v>342.58</v>
      </c>
      <c r="AC250" vm="3594">
        <f ca="1"/>
        <v>46091</v>
      </c>
      <c r="AD250" vm="6042">
        <f ca="1"/>
        <v>403.11</v>
      </c>
      <c r="AE250" vm="3594">
        <f ca="1"/>
        <v>46091</v>
      </c>
      <c r="AF250" vm="6043">
        <f ca="1"/>
        <v>203.23</v>
      </c>
      <c r="AG250" vm="3594">
        <f ca="1"/>
        <v>46091</v>
      </c>
      <c r="AH250" vm="6044">
        <f ca="1"/>
        <v>46.78</v>
      </c>
      <c r="AI250" vm="3594">
        <f ca="1"/>
        <v>46091</v>
      </c>
      <c r="AJ250" vm="6045">
        <f ca="1"/>
        <v>345.88</v>
      </c>
      <c r="AK250" vm="3594">
        <f ca="1"/>
        <v>46091</v>
      </c>
      <c r="AL250" vm="6046">
        <f ca="1"/>
        <v>197.46</v>
      </c>
      <c r="AM250" vm="3594">
        <f ca="1"/>
        <v>46091</v>
      </c>
      <c r="AN250" vm="6047">
        <f ca="1"/>
        <v>318.81</v>
      </c>
      <c r="AO250" vm="3594">
        <f ca="1"/>
        <v>46091</v>
      </c>
      <c r="AP250" vm="6048">
        <f ca="1"/>
        <v>120.55</v>
      </c>
      <c r="AQ250" vm="3594">
        <f ca="1"/>
        <v>46091</v>
      </c>
      <c r="AR250" vm="6049">
        <f ca="1"/>
        <v>93.3</v>
      </c>
      <c r="AS250" vm="3594">
        <f ca="1"/>
        <v>46091</v>
      </c>
      <c r="AT250" vm="6050">
        <f ca="1"/>
        <v>1055.82</v>
      </c>
      <c r="AY250">
        <f ca="1"/>
        <v>-9.1684743311641823E-3</v>
      </c>
      <c r="AZ250">
        <f ca="1"/>
        <v>3.5420733586766721E-2</v>
      </c>
      <c r="BA250">
        <f ca="1"/>
        <v>2.7136372607064483E-3</v>
      </c>
      <c r="BB250">
        <f ca="1"/>
        <v>2.6327336551118977E-2</v>
      </c>
      <c r="BC250">
        <f ca="1"/>
        <v>2.0475600401250953E-2</v>
      </c>
      <c r="BD250">
        <f ca="1"/>
        <v>6.4220183486239524E-3</v>
      </c>
      <c r="BE250">
        <f ca="1"/>
        <v>-2.8150511400956407E-3</v>
      </c>
      <c r="BF250">
        <f ca="1"/>
        <v>2.4823599421916195E-2</v>
      </c>
      <c r="BG250">
        <f ca="1"/>
        <v>7.0156502968158818E-3</v>
      </c>
      <c r="BH250">
        <f ca="1"/>
        <v>-5.8192090395480824E-3</v>
      </c>
      <c r="BJ250" vm="3594">
        <f ca="1"/>
        <v>46091</v>
      </c>
      <c r="BK250">
        <f ca="1"/>
        <v>1.1107745184595929E-2</v>
      </c>
    </row>
    <row r="251" spans="2:63" x14ac:dyDescent="0.3">
      <c r="B251" vm="6051">
        <f ca="1"/>
        <v>46127</v>
      </c>
      <c r="C251" vm="5028">
        <f ca="1"/>
        <v>196.54</v>
      </c>
      <c r="D251" vm="6052">
        <f ca="1"/>
        <v>200.4</v>
      </c>
      <c r="E251" vm="4801">
        <f ca="1"/>
        <v>195.74</v>
      </c>
      <c r="F251" vm="6053">
        <f ca="1"/>
        <v>198.87</v>
      </c>
      <c r="G251">
        <f ca="1"/>
        <v>1.2009566943158179E-2</v>
      </c>
      <c r="H251">
        <f ca="1"/>
        <v>7.1256988302904091E-3</v>
      </c>
      <c r="J251" vm="6037">
        <f ca="1"/>
        <v>46126</v>
      </c>
      <c r="K251" s="13" vm="6037">
        <f ca="1"/>
        <v>46126</v>
      </c>
      <c r="L251" s="13" vm="6038">
        <f ca="1"/>
        <v>190.84</v>
      </c>
      <c r="M251" s="13" vm="6039">
        <f ca="1"/>
        <v>196.51</v>
      </c>
      <c r="N251" s="13" vm="6040">
        <f ca="1"/>
        <v>190.77</v>
      </c>
      <c r="O251" s="13" vm="6039">
        <f ca="1"/>
        <v>196.51</v>
      </c>
      <c r="P251" s="13">
        <f ca="1"/>
        <v>3.803285616185087E-2</v>
      </c>
      <c r="Q251" s="13">
        <f ca="1"/>
        <v>1.9648869387886028E-2</v>
      </c>
      <c r="AA251" vm="3596">
        <f ca="1"/>
        <v>46092</v>
      </c>
      <c r="AB251" vm="6054">
        <f ca="1"/>
        <v>341.57</v>
      </c>
      <c r="AC251" vm="3596">
        <f ca="1"/>
        <v>46092</v>
      </c>
      <c r="AD251" vm="6055">
        <f ca="1"/>
        <v>418.69</v>
      </c>
      <c r="AE251" vm="3596">
        <f ca="1"/>
        <v>46092</v>
      </c>
      <c r="AF251" vm="6056">
        <f ca="1"/>
        <v>204.83</v>
      </c>
      <c r="AG251" vm="3596">
        <f ca="1"/>
        <v>46092</v>
      </c>
      <c r="AH251" vm="6057">
        <f ca="1"/>
        <v>47.98</v>
      </c>
      <c r="AI251" vm="3596">
        <f ca="1"/>
        <v>46092</v>
      </c>
      <c r="AJ251" vm="6058">
        <f ca="1"/>
        <v>351.07</v>
      </c>
      <c r="AK251" vm="3596">
        <f ca="1"/>
        <v>46092</v>
      </c>
      <c r="AL251" vm="6059">
        <f ca="1"/>
        <v>198.67</v>
      </c>
      <c r="AM251" vm="3596">
        <f ca="1"/>
        <v>46092</v>
      </c>
      <c r="AN251" vm="6060">
        <f ca="1"/>
        <v>319.22000000000003</v>
      </c>
      <c r="AO251" vm="3596">
        <f ca="1"/>
        <v>46092</v>
      </c>
      <c r="AP251" vm="6061">
        <f ca="1"/>
        <v>120.1</v>
      </c>
      <c r="AQ251" vm="3596">
        <f ca="1"/>
        <v>46092</v>
      </c>
      <c r="AR251" vm="6062">
        <f ca="1"/>
        <v>90.44</v>
      </c>
      <c r="AS251" vm="3596">
        <f ca="1"/>
        <v>46092</v>
      </c>
      <c r="AT251" vm="6063">
        <f ca="1"/>
        <v>1071.0899999999999</v>
      </c>
      <c r="AY251">
        <f ca="1"/>
        <v>-2.948216474983919E-3</v>
      </c>
      <c r="AZ251">
        <f ca="1"/>
        <v>3.8649500136439148E-2</v>
      </c>
      <c r="BA251">
        <f ca="1"/>
        <v>7.8728534173105481E-3</v>
      </c>
      <c r="BB251">
        <f ca="1"/>
        <v>2.5651988029072162E-2</v>
      </c>
      <c r="BC251">
        <f ca="1"/>
        <v>1.5005204117034803E-2</v>
      </c>
      <c r="BD251">
        <f ca="1"/>
        <v>6.1278233566290866E-3</v>
      </c>
      <c r="BE251">
        <f ca="1"/>
        <v>1.2860324331107086E-3</v>
      </c>
      <c r="BF251">
        <f ca="1"/>
        <v>-3.7328909166321265E-3</v>
      </c>
      <c r="BG251">
        <f ca="1"/>
        <v>-3.0653804930332255E-2</v>
      </c>
      <c r="BH251">
        <f ca="1"/>
        <v>1.4462692504404143E-2</v>
      </c>
      <c r="BJ251" vm="3596">
        <f ca="1"/>
        <v>46092</v>
      </c>
      <c r="BK251">
        <f ca="1"/>
        <v>1.1019304716200681E-2</v>
      </c>
    </row>
    <row r="252" spans="2:63" x14ac:dyDescent="0.3">
      <c r="B252" vm="6064">
        <f ca="1"/>
        <v>46128</v>
      </c>
      <c r="C252" vm="6065">
        <f ca="1"/>
        <v>197.43</v>
      </c>
      <c r="D252" vm="6066">
        <f ca="1"/>
        <v>199.85</v>
      </c>
      <c r="E252" vm="6067">
        <f ca="1"/>
        <v>195.81</v>
      </c>
      <c r="F252" vm="4315">
        <f ca="1"/>
        <v>198.35</v>
      </c>
      <c r="G252">
        <f ca="1"/>
        <v>-2.614773470106151E-3</v>
      </c>
      <c r="H252">
        <f ca="1"/>
        <v>2.3486220734340594E-2</v>
      </c>
      <c r="J252" vm="6051">
        <f ca="1"/>
        <v>46127</v>
      </c>
      <c r="K252" s="13" vm="6051">
        <f ca="1"/>
        <v>46127</v>
      </c>
      <c r="L252" s="13" vm="5028">
        <f ca="1"/>
        <v>196.54</v>
      </c>
      <c r="M252" s="13" vm="6052">
        <f ca="1"/>
        <v>200.4</v>
      </c>
      <c r="N252" s="13" vm="4801">
        <f ca="1"/>
        <v>195.74</v>
      </c>
      <c r="O252" s="13" vm="6053">
        <f ca="1"/>
        <v>198.87</v>
      </c>
      <c r="P252" s="13">
        <f ca="1"/>
        <v>1.2009566943158179E-2</v>
      </c>
      <c r="Q252" s="13">
        <f ca="1"/>
        <v>7.1256988302904091E-3</v>
      </c>
      <c r="AA252" vm="3599">
        <f ca="1"/>
        <v>46093</v>
      </c>
      <c r="AB252" vm="6068">
        <f ca="1"/>
        <v>335.97</v>
      </c>
      <c r="AC252" vm="3599">
        <f ca="1"/>
        <v>46093</v>
      </c>
      <c r="AD252" vm="6069">
        <f ca="1"/>
        <v>405.35</v>
      </c>
      <c r="AE252" vm="3599">
        <f ca="1"/>
        <v>46093</v>
      </c>
      <c r="AF252" vm="6070">
        <f ca="1"/>
        <v>197.74</v>
      </c>
      <c r="AG252" vm="3599">
        <f ca="1"/>
        <v>46093</v>
      </c>
      <c r="AH252" vm="6071">
        <f ca="1"/>
        <v>45.25</v>
      </c>
      <c r="AI252" vm="3599">
        <f ca="1"/>
        <v>46093</v>
      </c>
      <c r="AJ252" vm="6072">
        <f ca="1"/>
        <v>337.27</v>
      </c>
      <c r="AK252" vm="3599">
        <f ca="1"/>
        <v>46093</v>
      </c>
      <c r="AL252" vm="3518">
        <f ca="1"/>
        <v>190.05</v>
      </c>
      <c r="AM252" vm="3599">
        <f ca="1"/>
        <v>46093</v>
      </c>
      <c r="AN252" vm="6073">
        <f ca="1"/>
        <v>307.27</v>
      </c>
      <c r="AO252" vm="3599">
        <f ca="1"/>
        <v>46093</v>
      </c>
      <c r="AP252" vm="6074">
        <f ca="1"/>
        <v>115.12</v>
      </c>
      <c r="AQ252" vm="3599">
        <f ca="1"/>
        <v>46093</v>
      </c>
      <c r="AR252" vm="6075">
        <f ca="1"/>
        <v>87.67</v>
      </c>
      <c r="AS252" vm="3599">
        <f ca="1"/>
        <v>46093</v>
      </c>
      <c r="AT252" vm="6076">
        <f ca="1"/>
        <v>1033.8800000000001</v>
      </c>
      <c r="AY252">
        <f ca="1"/>
        <v>-1.6394882454548017E-2</v>
      </c>
      <c r="AZ252">
        <f ca="1"/>
        <v>-3.1861281616470359E-2</v>
      </c>
      <c r="BA252">
        <f ca="1"/>
        <v>-3.4614070204559894E-2</v>
      </c>
      <c r="BB252">
        <f ca="1"/>
        <v>-5.6898707794914488E-2</v>
      </c>
      <c r="BC252">
        <f ca="1"/>
        <v>-3.9308400034181248E-2</v>
      </c>
      <c r="BD252">
        <f ca="1"/>
        <v>-4.3388533749433619E-2</v>
      </c>
      <c r="BE252">
        <f ca="1"/>
        <v>-3.7434997807155077E-2</v>
      </c>
      <c r="BF252">
        <f ca="1"/>
        <v>-4.1465445462114822E-2</v>
      </c>
      <c r="BG252">
        <f ca="1"/>
        <v>-3.062804068996015E-2</v>
      </c>
      <c r="BH252">
        <f ca="1"/>
        <v>-3.4740311271695017E-2</v>
      </c>
      <c r="BJ252" vm="3599">
        <f ca="1"/>
        <v>46093</v>
      </c>
      <c r="BK252">
        <f ca="1"/>
        <v>-3.4808150899813657E-2</v>
      </c>
    </row>
    <row r="253" spans="2:63" x14ac:dyDescent="0.3">
      <c r="J253" vm="6064">
        <f ca="1"/>
        <v>46128</v>
      </c>
      <c r="K253" s="13" vm="6064">
        <f ca="1"/>
        <v>46128</v>
      </c>
      <c r="L253" s="13" vm="6065">
        <f ca="1"/>
        <v>197.43</v>
      </c>
      <c r="M253" s="13" vm="6066">
        <f ca="1"/>
        <v>199.85</v>
      </c>
      <c r="N253" s="13" vm="6067">
        <f ca="1"/>
        <v>195.81</v>
      </c>
      <c r="O253" s="13" vm="4315">
        <f ca="1"/>
        <v>198.35</v>
      </c>
      <c r="P253" s="13">
        <f ca="1"/>
        <v>-2.614773470106151E-3</v>
      </c>
      <c r="Q253" s="13">
        <f ca="1"/>
        <v>2.3486220734340594E-2</v>
      </c>
      <c r="AA253" vm="3601">
        <f ca="1"/>
        <v>46094</v>
      </c>
      <c r="AB253" vm="6077">
        <f ca="1"/>
        <v>322.16000000000003</v>
      </c>
      <c r="AC253" vm="3601">
        <f ca="1"/>
        <v>46094</v>
      </c>
      <c r="AD253" vm="6078">
        <f ca="1"/>
        <v>426.13</v>
      </c>
      <c r="AE253" vm="3601">
        <f ca="1"/>
        <v>46094</v>
      </c>
      <c r="AF253" vm="6079">
        <f ca="1"/>
        <v>193.39</v>
      </c>
      <c r="AG253" vm="3601">
        <f ca="1"/>
        <v>46094</v>
      </c>
      <c r="AH253" vm="6080">
        <f ca="1"/>
        <v>45.77</v>
      </c>
      <c r="AI253" vm="3601">
        <f ca="1"/>
        <v>46094</v>
      </c>
      <c r="AJ253" vm="6081">
        <f ca="1"/>
        <v>341.53</v>
      </c>
      <c r="AK253" vm="3601">
        <f ca="1"/>
        <v>46094</v>
      </c>
      <c r="AL253" vm="4419">
        <f ca="1"/>
        <v>190.78</v>
      </c>
      <c r="AM253" vm="3601">
        <f ca="1"/>
        <v>46094</v>
      </c>
      <c r="AN253" vm="6082">
        <f ca="1"/>
        <v>306.07</v>
      </c>
      <c r="AO253" vm="3601">
        <f ca="1"/>
        <v>46094</v>
      </c>
      <c r="AP253" vm="6083">
        <f ca="1"/>
        <v>115.75</v>
      </c>
      <c r="AQ253" vm="3601">
        <f ca="1"/>
        <v>46094</v>
      </c>
      <c r="AR253" vm="6084">
        <f ca="1"/>
        <v>87.86</v>
      </c>
      <c r="AS253" vm="3601">
        <f ca="1"/>
        <v>46094</v>
      </c>
      <c r="AT253" vm="6085">
        <f ca="1"/>
        <v>1052.5899999999999</v>
      </c>
      <c r="AY253">
        <f ca="1"/>
        <v>-4.110486055302557E-2</v>
      </c>
      <c r="AZ253">
        <f ca="1"/>
        <v>5.126433945972609E-2</v>
      </c>
      <c r="BA253">
        <f ca="1"/>
        <v>-2.1998583999190972E-2</v>
      </c>
      <c r="BB253">
        <f ca="1"/>
        <v>1.149171270718239E-2</v>
      </c>
      <c r="BC253">
        <f ca="1"/>
        <v>1.2630829898894035E-2</v>
      </c>
      <c r="BD253">
        <f ca="1"/>
        <v>3.8410944488292014E-3</v>
      </c>
      <c r="BE253">
        <f ca="1"/>
        <v>-3.9053601067464729E-3</v>
      </c>
      <c r="BF253">
        <f ca="1"/>
        <v>5.4725503822098285E-3</v>
      </c>
      <c r="BG253">
        <f ca="1"/>
        <v>2.1672179765027688E-3</v>
      </c>
      <c r="BH253">
        <f ca="1"/>
        <v>1.8096877780786752E-2</v>
      </c>
      <c r="BJ253" vm="3601">
        <f ca="1"/>
        <v>46094</v>
      </c>
      <c r="BK253">
        <f ca="1"/>
        <v>1.8275405039738532E-5</v>
      </c>
    </row>
    <row r="254" spans="2:63" x14ac:dyDescent="0.3">
      <c r="AA254" vm="3605">
        <f ca="1"/>
        <v>46097</v>
      </c>
      <c r="AB254" vm="6086">
        <f ca="1"/>
        <v>324.92</v>
      </c>
      <c r="AC254" vm="3605">
        <f ca="1"/>
        <v>46097</v>
      </c>
      <c r="AD254" vm="6087">
        <f ca="1"/>
        <v>441.8</v>
      </c>
      <c r="AE254" vm="3605">
        <f ca="1"/>
        <v>46097</v>
      </c>
      <c r="AF254" vm="6088">
        <f ca="1"/>
        <v>196.58</v>
      </c>
      <c r="AG254" vm="3605">
        <f ca="1"/>
        <v>46097</v>
      </c>
      <c r="AH254" vm="6089">
        <f ca="1"/>
        <v>45.76</v>
      </c>
      <c r="AI254" vm="3605">
        <f ca="1"/>
        <v>46097</v>
      </c>
      <c r="AJ254" vm="6090">
        <f ca="1"/>
        <v>346.18</v>
      </c>
      <c r="AK254" vm="3605">
        <f ca="1"/>
        <v>46097</v>
      </c>
      <c r="AL254" vm="6091">
        <f ca="1"/>
        <v>194.13</v>
      </c>
      <c r="AM254" vm="3605">
        <f ca="1"/>
        <v>46097</v>
      </c>
      <c r="AN254" vm="6092">
        <f ca="1"/>
        <v>310.92</v>
      </c>
      <c r="AO254" vm="3605">
        <f ca="1"/>
        <v>46097</v>
      </c>
      <c r="AP254" vm="6093">
        <f ca="1"/>
        <v>121.7</v>
      </c>
      <c r="AQ254" vm="3605">
        <f ca="1"/>
        <v>46097</v>
      </c>
      <c r="AR254" vm="6094">
        <f ca="1"/>
        <v>91.58</v>
      </c>
      <c r="AS254" vm="3605">
        <f ca="1"/>
        <v>46097</v>
      </c>
      <c r="AT254" vm="6095">
        <f ca="1"/>
        <v>1077.4000000000001</v>
      </c>
      <c r="AY254">
        <f ca="1"/>
        <v>8.5671715917556204E-3</v>
      </c>
      <c r="AZ254">
        <f ca="1"/>
        <v>3.6772815807382758E-2</v>
      </c>
      <c r="BA254">
        <f ca="1"/>
        <v>1.6495165210197147E-2</v>
      </c>
      <c r="BB254">
        <f ca="1"/>
        <v>-2.1848372296275105E-4</v>
      </c>
      <c r="BC254">
        <f ca="1"/>
        <v>1.3615202178432449E-2</v>
      </c>
      <c r="BD254">
        <f ca="1"/>
        <v>1.7559492609288154E-2</v>
      </c>
      <c r="BE254">
        <f ca="1"/>
        <v>1.5846048289607027E-2</v>
      </c>
      <c r="BF254">
        <f ca="1"/>
        <v>5.1403887688984906E-2</v>
      </c>
      <c r="BG254">
        <f ca="1"/>
        <v>4.2340086501251976E-2</v>
      </c>
      <c r="BH254">
        <f ca="1"/>
        <v>2.357043103202593E-2</v>
      </c>
      <c r="BJ254" vm="3605">
        <f ca="1"/>
        <v>46097</v>
      </c>
      <c r="BK254">
        <f ca="1"/>
        <v>1.8370125839197921E-2</v>
      </c>
    </row>
    <row r="255" spans="2:63" x14ac:dyDescent="0.3">
      <c r="AA255" vm="3608">
        <f ca="1"/>
        <v>46098</v>
      </c>
      <c r="AB255" vm="6096">
        <f ca="1"/>
        <v>321.31</v>
      </c>
      <c r="AC255" vm="3608">
        <f ca="1"/>
        <v>46098</v>
      </c>
      <c r="AD255" vm="6097">
        <f ca="1"/>
        <v>461.69</v>
      </c>
      <c r="AE255" vm="3608">
        <f ca="1"/>
        <v>46098</v>
      </c>
      <c r="AF255" vm="6098">
        <f ca="1"/>
        <v>196.31</v>
      </c>
      <c r="AG255" vm="3608">
        <f ca="1"/>
        <v>46098</v>
      </c>
      <c r="AH255" vm="5647">
        <f ca="1"/>
        <v>44.06</v>
      </c>
      <c r="AI255" vm="3608">
        <f ca="1"/>
        <v>46098</v>
      </c>
      <c r="AJ255" vm="6099">
        <f ca="1"/>
        <v>352.46</v>
      </c>
      <c r="AK255" vm="3608">
        <f ca="1"/>
        <v>46098</v>
      </c>
      <c r="AL255" vm="3554">
        <f ca="1"/>
        <v>194.45</v>
      </c>
      <c r="AM255" vm="3608">
        <f ca="1"/>
        <v>46098</v>
      </c>
      <c r="AN255" vm="6100">
        <f ca="1"/>
        <v>313.66000000000003</v>
      </c>
      <c r="AO255" vm="3608">
        <f ca="1"/>
        <v>46098</v>
      </c>
      <c r="AP255" vm="6101">
        <f ca="1"/>
        <v>127.31</v>
      </c>
      <c r="AQ255" vm="3608">
        <f ca="1"/>
        <v>46098</v>
      </c>
      <c r="AR255" vm="6102">
        <f ca="1"/>
        <v>90.79</v>
      </c>
      <c r="AS255" vm="3608">
        <f ca="1"/>
        <v>46098</v>
      </c>
      <c r="AT255" vm="6103">
        <f ca="1"/>
        <v>1066.6600000000001</v>
      </c>
      <c r="AY255">
        <f ca="1"/>
        <v>-1.111042718207563E-2</v>
      </c>
      <c r="AZ255">
        <f ca="1"/>
        <v>4.5020371208691685E-2</v>
      </c>
      <c r="BA255">
        <f ca="1"/>
        <v>-1.3734866212229638E-3</v>
      </c>
      <c r="BB255">
        <f ca="1"/>
        <v>-3.7150349650349558E-2</v>
      </c>
      <c r="BC255">
        <f ca="1"/>
        <v>1.8140851580102757E-2</v>
      </c>
      <c r="BD255">
        <f ca="1"/>
        <v>1.6483799515788038E-3</v>
      </c>
      <c r="BE255">
        <f ca="1"/>
        <v>8.8125562845748386E-3</v>
      </c>
      <c r="BF255">
        <f ca="1"/>
        <v>4.6096959737058338E-2</v>
      </c>
      <c r="BG255">
        <f ca="1"/>
        <v>-8.6263376283030359E-3</v>
      </c>
      <c r="BH255">
        <f ca="1"/>
        <v>-9.9684425468721076E-3</v>
      </c>
      <c r="BJ255" vm="3608">
        <f ca="1"/>
        <v>46098</v>
      </c>
      <c r="BK255">
        <f ca="1"/>
        <v>4.5260855504463864E-3</v>
      </c>
    </row>
    <row r="256" spans="2:63" x14ac:dyDescent="0.3">
      <c r="AA256" vm="3613">
        <f ca="1"/>
        <v>46099</v>
      </c>
      <c r="AB256" vm="6104">
        <f ca="1"/>
        <v>315.93</v>
      </c>
      <c r="AC256" vm="3613">
        <f ca="1"/>
        <v>46099</v>
      </c>
      <c r="AD256" vm="6105">
        <f ca="1"/>
        <v>461.73</v>
      </c>
      <c r="AE256" vm="3613">
        <f ca="1"/>
        <v>46099</v>
      </c>
      <c r="AF256" vm="6106">
        <f ca="1"/>
        <v>199.46</v>
      </c>
      <c r="AG256" vm="3613">
        <f ca="1"/>
        <v>46099</v>
      </c>
      <c r="AH256" vm="6107">
        <f ca="1"/>
        <v>45.03</v>
      </c>
      <c r="AI256" vm="3613">
        <f ca="1"/>
        <v>46099</v>
      </c>
      <c r="AJ256" vm="6108">
        <f ca="1"/>
        <v>349.47</v>
      </c>
      <c r="AK256" vm="3613">
        <f ca="1"/>
        <v>46099</v>
      </c>
      <c r="AL256" vm="4419">
        <f ca="1"/>
        <v>190.78</v>
      </c>
      <c r="AM256" vm="3613">
        <f ca="1"/>
        <v>46099</v>
      </c>
      <c r="AN256" vm="6109">
        <f ca="1"/>
        <v>308.58999999999997</v>
      </c>
      <c r="AO256" vm="3613">
        <f ca="1"/>
        <v>46099</v>
      </c>
      <c r="AP256" vm="6110">
        <f ca="1"/>
        <v>128.36000000000001</v>
      </c>
      <c r="AQ256" vm="3613">
        <f ca="1"/>
        <v>46099</v>
      </c>
      <c r="AR256" vm="6111">
        <f ca="1"/>
        <v>87.62</v>
      </c>
      <c r="AS256" vm="3613">
        <f ca="1"/>
        <v>46099</v>
      </c>
      <c r="AT256" vm="6112">
        <f ca="1"/>
        <v>1075.29</v>
      </c>
      <c r="AY256">
        <f ca="1"/>
        <v>-1.674395443652546E-2</v>
      </c>
      <c r="AZ256">
        <f ca="1"/>
        <v>8.6638220450996264E-5</v>
      </c>
      <c r="BA256">
        <f ca="1"/>
        <v>1.6046049615404238E-2</v>
      </c>
      <c r="BB256">
        <f ca="1"/>
        <v>2.2015433499773009E-2</v>
      </c>
      <c r="BC256">
        <f ca="1"/>
        <v>-8.4832321398171495E-3</v>
      </c>
      <c r="BD256">
        <f ca="1"/>
        <v>-1.8873746464386668E-2</v>
      </c>
      <c r="BE256">
        <f ca="1"/>
        <v>-1.616399923484043E-2</v>
      </c>
      <c r="BF256">
        <f ca="1"/>
        <v>8.2475846359281388E-3</v>
      </c>
      <c r="BG256">
        <f ca="1"/>
        <v>-3.4915739618900779E-2</v>
      </c>
      <c r="BH256">
        <f ca="1"/>
        <v>8.0906755667221799E-3</v>
      </c>
      <c r="BJ256" vm="3613">
        <f ca="1"/>
        <v>46099</v>
      </c>
      <c r="BK256">
        <f ca="1"/>
        <v>-2.7957147198982161E-3</v>
      </c>
    </row>
    <row r="257" spans="27:63" x14ac:dyDescent="0.3">
      <c r="AA257" vm="3615">
        <f ca="1"/>
        <v>46100</v>
      </c>
      <c r="AB257" vm="6113">
        <f ca="1"/>
        <v>319.83999999999997</v>
      </c>
      <c r="AC257" vm="3615">
        <f ca="1"/>
        <v>46100</v>
      </c>
      <c r="AD257" vm="6114">
        <f ca="1"/>
        <v>444.27</v>
      </c>
      <c r="AE257" vm="3615">
        <f ca="1"/>
        <v>46100</v>
      </c>
      <c r="AF257" vm="6115">
        <f ca="1"/>
        <v>205.27</v>
      </c>
      <c r="AG257" vm="3615">
        <f ca="1"/>
        <v>46100</v>
      </c>
      <c r="AH257" vm="5876">
        <f ca="1"/>
        <v>46.18</v>
      </c>
      <c r="AI257" vm="3615">
        <f ca="1"/>
        <v>46100</v>
      </c>
      <c r="AJ257" vm="6116">
        <f ca="1"/>
        <v>357.21</v>
      </c>
      <c r="AK257" vm="3615">
        <f ca="1"/>
        <v>46100</v>
      </c>
      <c r="AL257" vm="6117">
        <f ca="1"/>
        <v>188.29</v>
      </c>
      <c r="AM257" vm="3615">
        <f ca="1"/>
        <v>46100</v>
      </c>
      <c r="AN257" vm="6118">
        <f ca="1"/>
        <v>310.44</v>
      </c>
      <c r="AO257" vm="3615">
        <f ca="1"/>
        <v>46100</v>
      </c>
      <c r="AP257" vm="6119">
        <f ca="1"/>
        <v>129.82</v>
      </c>
      <c r="AQ257" vm="3615">
        <f ca="1"/>
        <v>46100</v>
      </c>
      <c r="AR257" vm="6120">
        <f ca="1"/>
        <v>89.53</v>
      </c>
      <c r="AS257" vm="3615">
        <f ca="1"/>
        <v>46100</v>
      </c>
      <c r="AT257" vm="6121">
        <f ca="1"/>
        <v>1092.69</v>
      </c>
      <c r="AY257">
        <f ca="1"/>
        <v>1.2376159275788839E-2</v>
      </c>
      <c r="AZ257">
        <f ca="1"/>
        <v>-3.7814307062569108E-2</v>
      </c>
      <c r="BA257">
        <f ca="1"/>
        <v>2.9128647347839175E-2</v>
      </c>
      <c r="BB257">
        <f ca="1"/>
        <v>2.5538529868976204E-2</v>
      </c>
      <c r="BC257">
        <f ca="1"/>
        <v>2.2147823847540424E-2</v>
      </c>
      <c r="BD257">
        <f ca="1"/>
        <v>-1.3051682566306788E-2</v>
      </c>
      <c r="BE257">
        <f ca="1"/>
        <v>5.9950095596099122E-3</v>
      </c>
      <c r="BF257">
        <f ca="1"/>
        <v>1.137425989404783E-2</v>
      </c>
      <c r="BG257">
        <f ca="1"/>
        <v>2.1798676101346684E-2</v>
      </c>
      <c r="BH257">
        <f ca="1"/>
        <v>1.6181681220880033E-2</v>
      </c>
      <c r="BJ257" vm="3615">
        <f ca="1"/>
        <v>46100</v>
      </c>
      <c r="BK257">
        <f ca="1"/>
        <v>7.7391235004711824E-3</v>
      </c>
    </row>
    <row r="258" spans="27:63" x14ac:dyDescent="0.3">
      <c r="AA258" vm="3620">
        <f ca="1"/>
        <v>46101</v>
      </c>
      <c r="AB258" vm="3699">
        <f ca="1"/>
        <v>310.51</v>
      </c>
      <c r="AC258" vm="3620">
        <f ca="1"/>
        <v>46101</v>
      </c>
      <c r="AD258" vm="3700">
        <f ca="1"/>
        <v>422.9</v>
      </c>
      <c r="AE258" vm="3620">
        <f ca="1"/>
        <v>46101</v>
      </c>
      <c r="AF258" vm="3701">
        <f ca="1"/>
        <v>201.33</v>
      </c>
      <c r="AG258" vm="3620">
        <f ca="1"/>
        <v>46101</v>
      </c>
      <c r="AH258" vm="3702">
        <f ca="1"/>
        <v>43.87</v>
      </c>
      <c r="AI258" vm="3620">
        <f ca="1"/>
        <v>46101</v>
      </c>
      <c r="AJ258" vm="3703">
        <f ca="1"/>
        <v>357.06</v>
      </c>
      <c r="AK258" vm="3620">
        <f ca="1"/>
        <v>46101</v>
      </c>
      <c r="AL258" vm="3704">
        <f ca="1"/>
        <v>187.19</v>
      </c>
      <c r="AM258" vm="3620">
        <f ca="1"/>
        <v>46101</v>
      </c>
      <c r="AN258" vm="3705">
        <f ca="1"/>
        <v>309.43</v>
      </c>
      <c r="AO258" vm="3620">
        <f ca="1"/>
        <v>46101</v>
      </c>
      <c r="AP258" vm="3706">
        <f ca="1"/>
        <v>132.35</v>
      </c>
      <c r="AQ258" vm="3620">
        <f ca="1"/>
        <v>46101</v>
      </c>
      <c r="AR258" vm="3707">
        <f ca="1"/>
        <v>87.91</v>
      </c>
      <c r="AS258" vm="3620">
        <f ca="1"/>
        <v>46101</v>
      </c>
      <c r="AT258" vm="3708">
        <f ca="1"/>
        <v>1068.8499999999999</v>
      </c>
      <c r="AY258">
        <f ca="1"/>
        <v>-2.9170835417708808E-2</v>
      </c>
      <c r="AZ258">
        <f ca="1"/>
        <v>-4.81013797915682E-2</v>
      </c>
      <c r="BA258">
        <f ca="1"/>
        <v>-1.9194231987138877E-2</v>
      </c>
      <c r="BB258">
        <f ca="1"/>
        <v>-5.0021654395842406E-2</v>
      </c>
      <c r="BC258">
        <f ca="1"/>
        <v>-4.1992105484162611E-4</v>
      </c>
      <c r="BD258">
        <f ca="1"/>
        <v>-5.8420521535928324E-3</v>
      </c>
      <c r="BE258">
        <f ca="1"/>
        <v>-3.2534467207833749E-3</v>
      </c>
      <c r="BF258">
        <f ca="1"/>
        <v>1.9488522569711918E-2</v>
      </c>
      <c r="BG258">
        <f ca="1"/>
        <v>-1.8094493465877409E-2</v>
      </c>
      <c r="BH258">
        <f ca="1"/>
        <v>-2.181771591210695E-2</v>
      </c>
      <c r="BJ258" vm="3620">
        <f ca="1"/>
        <v>46101</v>
      </c>
      <c r="BK258">
        <f ca="1"/>
        <v>-2.3296752045348857E-2</v>
      </c>
    </row>
    <row r="259" spans="27:63" x14ac:dyDescent="0.3">
      <c r="AA259" vm="3624">
        <f ca="1"/>
        <v>46104</v>
      </c>
      <c r="AB259" vm="5819">
        <f ca="1"/>
        <v>322.51</v>
      </c>
      <c r="AC259" vm="3624">
        <f ca="1"/>
        <v>46104</v>
      </c>
      <c r="AD259" vm="6122">
        <f ca="1"/>
        <v>404.35</v>
      </c>
      <c r="AE259" vm="3624">
        <f ca="1"/>
        <v>46104</v>
      </c>
      <c r="AF259" vm="6031">
        <f ca="1"/>
        <v>202.68</v>
      </c>
      <c r="AG259" vm="3624">
        <f ca="1"/>
        <v>46104</v>
      </c>
      <c r="AH259" vm="6123">
        <f ca="1"/>
        <v>44.01</v>
      </c>
      <c r="AI259" vm="3624">
        <f ca="1"/>
        <v>46104</v>
      </c>
      <c r="AJ259" vm="6124">
        <f ca="1"/>
        <v>361.79</v>
      </c>
      <c r="AK259" vm="3624">
        <f ca="1"/>
        <v>46104</v>
      </c>
      <c r="AL259" vm="6014">
        <f ca="1"/>
        <v>188.63</v>
      </c>
      <c r="AM259" vm="3624">
        <f ca="1"/>
        <v>46104</v>
      </c>
      <c r="AN259" vm="6125">
        <f ca="1"/>
        <v>312.19</v>
      </c>
      <c r="AO259" vm="3624">
        <f ca="1"/>
        <v>46104</v>
      </c>
      <c r="AP259" vm="6126">
        <f ca="1"/>
        <v>136.88999999999999</v>
      </c>
      <c r="AQ259" vm="3624">
        <f ca="1"/>
        <v>46104</v>
      </c>
      <c r="AR259" vm="6127">
        <f ca="1"/>
        <v>90.16</v>
      </c>
      <c r="AS259" vm="3624">
        <f ca="1"/>
        <v>46104</v>
      </c>
      <c r="AT259" vm="6128">
        <f ca="1"/>
        <v>1076.3499999999999</v>
      </c>
      <c r="AY259">
        <f ca="1"/>
        <v>3.8646098354320313E-2</v>
      </c>
      <c r="AZ259">
        <f ca="1"/>
        <v>-4.3863797588082183E-2</v>
      </c>
      <c r="BA259">
        <f ca="1"/>
        <v>6.7054090299507986E-3</v>
      </c>
      <c r="BB259">
        <f ca="1"/>
        <v>3.1912468657396987E-3</v>
      </c>
      <c r="BC259">
        <f ca="1"/>
        <v>1.3247073321010525E-2</v>
      </c>
      <c r="BD259">
        <f ca="1"/>
        <v>7.6927186281318324E-3</v>
      </c>
      <c r="BE259">
        <f ca="1"/>
        <v>8.9196264098503411E-3</v>
      </c>
      <c r="BF259">
        <f ca="1"/>
        <v>3.4302984510766847E-2</v>
      </c>
      <c r="BG259">
        <f ca="1"/>
        <v>2.5594357865999319E-2</v>
      </c>
      <c r="BH259">
        <f ca="1"/>
        <v>7.0168873087898213E-3</v>
      </c>
      <c r="BJ259" vm="3624">
        <f ca="1"/>
        <v>46104</v>
      </c>
      <c r="BK259">
        <f ca="1"/>
        <v>7.4722499688804752E-3</v>
      </c>
    </row>
    <row r="260" spans="27:63" x14ac:dyDescent="0.3">
      <c r="AA260" vm="3627">
        <f ca="1"/>
        <v>46105</v>
      </c>
      <c r="AB260" vm="6129">
        <f ca="1"/>
        <v>318.29000000000002</v>
      </c>
      <c r="AC260" vm="3627">
        <f ca="1"/>
        <v>46105</v>
      </c>
      <c r="AD260" vm="6130">
        <f ca="1"/>
        <v>395.53</v>
      </c>
      <c r="AE260" vm="3627">
        <f ca="1"/>
        <v>46105</v>
      </c>
      <c r="AF260" vm="6131">
        <f ca="1"/>
        <v>205.37</v>
      </c>
      <c r="AG260" vm="3627">
        <f ca="1"/>
        <v>46105</v>
      </c>
      <c r="AH260" vm="5647">
        <f ca="1"/>
        <v>44.06</v>
      </c>
      <c r="AI260" vm="3627">
        <f ca="1"/>
        <v>46105</v>
      </c>
      <c r="AJ260" vm="6132">
        <f ca="1"/>
        <v>373.99</v>
      </c>
      <c r="AK260" vm="3627">
        <f ca="1"/>
        <v>46105</v>
      </c>
      <c r="AL260" vm="6133">
        <f ca="1"/>
        <v>194.63</v>
      </c>
      <c r="AM260" vm="3627">
        <f ca="1"/>
        <v>46105</v>
      </c>
      <c r="AN260" vm="6134">
        <f ca="1"/>
        <v>321.83</v>
      </c>
      <c r="AO260" vm="3627">
        <f ca="1"/>
        <v>46105</v>
      </c>
      <c r="AP260" vm="6135">
        <f ca="1"/>
        <v>134.96</v>
      </c>
      <c r="AQ260" vm="3627">
        <f ca="1"/>
        <v>46105</v>
      </c>
      <c r="AR260" vm="6136">
        <f ca="1"/>
        <v>92.36</v>
      </c>
      <c r="AS260" vm="3627">
        <f ca="1"/>
        <v>46105</v>
      </c>
      <c r="AT260" vm="6137">
        <f ca="1"/>
        <v>1101.5899999999999</v>
      </c>
      <c r="AY260">
        <f ca="1"/>
        <v>-1.3084865585563148E-2</v>
      </c>
      <c r="AZ260">
        <f ca="1"/>
        <v>-2.1812785952763817E-2</v>
      </c>
      <c r="BA260">
        <f ca="1"/>
        <v>1.327215314781921E-2</v>
      </c>
      <c r="BB260">
        <f ca="1"/>
        <v>1.1361054305840551E-3</v>
      </c>
      <c r="BC260">
        <f ca="1"/>
        <v>3.3721219491970447E-2</v>
      </c>
      <c r="BD260">
        <f ca="1"/>
        <v>3.1808301966813342E-2</v>
      </c>
      <c r="BE260">
        <f ca="1"/>
        <v>3.0878631602549687E-2</v>
      </c>
      <c r="BF260">
        <f ca="1"/>
        <v>-1.4098911534808814E-2</v>
      </c>
      <c r="BG260">
        <f ca="1"/>
        <v>2.4401064773735614E-2</v>
      </c>
      <c r="BH260">
        <f ca="1"/>
        <v>2.3449621405676604E-2</v>
      </c>
      <c r="BJ260" vm="3627">
        <f ca="1"/>
        <v>46105</v>
      </c>
      <c r="BK260">
        <f ca="1"/>
        <v>5.9759194784533513E-3</v>
      </c>
    </row>
    <row r="261" spans="27:63" x14ac:dyDescent="0.3">
      <c r="AA261" vm="3631">
        <f ca="1"/>
        <v>46106</v>
      </c>
      <c r="AB261" vm="6047">
        <f ca="1"/>
        <v>318.81</v>
      </c>
      <c r="AC261" vm="3631">
        <f ca="1"/>
        <v>46106</v>
      </c>
      <c r="AD261" vm="6138">
        <f ca="1"/>
        <v>382.09</v>
      </c>
      <c r="AE261" vm="3631">
        <f ca="1"/>
        <v>46106</v>
      </c>
      <c r="AF261" vm="6139">
        <f ca="1"/>
        <v>220.27</v>
      </c>
      <c r="AG261" vm="3631">
        <f ca="1"/>
        <v>46106</v>
      </c>
      <c r="AH261" vm="6140">
        <f ca="1"/>
        <v>47.18</v>
      </c>
      <c r="AI261" vm="3631">
        <f ca="1"/>
        <v>46106</v>
      </c>
      <c r="AJ261" vm="6141">
        <f ca="1"/>
        <v>369.34</v>
      </c>
      <c r="AK261" vm="3631">
        <f ca="1"/>
        <v>46106</v>
      </c>
      <c r="AL261" vm="6142">
        <f ca="1"/>
        <v>196.77</v>
      </c>
      <c r="AM261" vm="3631">
        <f ca="1"/>
        <v>46106</v>
      </c>
      <c r="AN261" vm="6143">
        <f ca="1"/>
        <v>322.02999999999997</v>
      </c>
      <c r="AO261" vm="3631">
        <f ca="1"/>
        <v>46106</v>
      </c>
      <c r="AP261" vm="6144">
        <f ca="1"/>
        <v>157.07</v>
      </c>
      <c r="AQ261" vm="3631">
        <f ca="1"/>
        <v>46106</v>
      </c>
      <c r="AR261" vm="6145">
        <f ca="1"/>
        <v>98.45</v>
      </c>
      <c r="AS261" vm="3631">
        <f ca="1"/>
        <v>46106</v>
      </c>
      <c r="AT261" vm="6146">
        <f ca="1"/>
        <v>1118.6600000000001</v>
      </c>
      <c r="AY261">
        <f ca="1"/>
        <v>1.6337302460020164E-3</v>
      </c>
      <c r="AZ261">
        <f ca="1"/>
        <v>-3.3979723409096649E-2</v>
      </c>
      <c r="BA261">
        <f ca="1"/>
        <v>7.2551979354336105E-2</v>
      </c>
      <c r="BB261">
        <f ca="1"/>
        <v>7.0812528370403929E-2</v>
      </c>
      <c r="BC261">
        <f ca="1"/>
        <v>-1.243348752640454E-2</v>
      </c>
      <c r="BD261">
        <f ca="1"/>
        <v>1.0995221702718053E-2</v>
      </c>
      <c r="BE261">
        <f ca="1"/>
        <v>6.2144610508650102E-4</v>
      </c>
      <c r="BF261">
        <f ca="1"/>
        <v>0.16382631890930635</v>
      </c>
      <c r="BG261">
        <f ca="1"/>
        <v>6.5937635339974057E-2</v>
      </c>
      <c r="BH261">
        <f ca="1"/>
        <v>1.549578336767778E-2</v>
      </c>
      <c r="BJ261" vm="3631">
        <f ca="1"/>
        <v>46106</v>
      </c>
      <c r="BK261">
        <f ca="1"/>
        <v>2.3464312905556648E-2</v>
      </c>
    </row>
    <row r="262" spans="27:63" x14ac:dyDescent="0.3">
      <c r="AA262" vm="3635">
        <f ca="1"/>
        <v>46107</v>
      </c>
      <c r="AB262" vm="6147">
        <f ca="1"/>
        <v>309.41500000000002</v>
      </c>
      <c r="AC262" vm="3635">
        <f ca="1"/>
        <v>46107</v>
      </c>
      <c r="AD262" vm="6148">
        <f ca="1"/>
        <v>355.46</v>
      </c>
      <c r="AE262" vm="3635">
        <f ca="1"/>
        <v>46107</v>
      </c>
      <c r="AF262" vm="6149">
        <f ca="1"/>
        <v>203.77</v>
      </c>
      <c r="AG262" vm="3635">
        <f ca="1"/>
        <v>46107</v>
      </c>
      <c r="AH262" vm="6150">
        <f ca="1"/>
        <v>44.1</v>
      </c>
      <c r="AI262" vm="3635">
        <f ca="1"/>
        <v>46107</v>
      </c>
      <c r="AJ262" vm="6151">
        <f ca="1"/>
        <v>338.55</v>
      </c>
      <c r="AK262" vm="3635">
        <f ca="1"/>
        <v>46107</v>
      </c>
      <c r="AL262" vm="6152">
        <f ca="1"/>
        <v>193.41</v>
      </c>
      <c r="AM262" vm="3635">
        <f ca="1"/>
        <v>46107</v>
      </c>
      <c r="AN262" vm="6153">
        <f ca="1"/>
        <v>313.42</v>
      </c>
      <c r="AO262" vm="3635">
        <f ca="1"/>
        <v>46107</v>
      </c>
      <c r="AP262" vm="6154">
        <f ca="1"/>
        <v>154.80000000000001</v>
      </c>
      <c r="AQ262" vm="3635">
        <f ca="1"/>
        <v>46107</v>
      </c>
      <c r="AR262" vm="6155">
        <f ca="1"/>
        <v>97.68</v>
      </c>
      <c r="AS262" vm="3635">
        <f ca="1"/>
        <v>46107</v>
      </c>
      <c r="AT262" vm="6156">
        <f ca="1"/>
        <v>1058.28</v>
      </c>
      <c r="AY262">
        <f ca="1"/>
        <v>-2.9468962705059384E-2</v>
      </c>
      <c r="AZ262">
        <f ca="1"/>
        <v>-6.9695621450443612E-2</v>
      </c>
      <c r="BA262">
        <f ca="1"/>
        <v>-7.49080673718618E-2</v>
      </c>
      <c r="BB262">
        <f ca="1"/>
        <v>-6.5281899109792249E-2</v>
      </c>
      <c r="BC262">
        <f ca="1"/>
        <v>-8.3364921210808379E-2</v>
      </c>
      <c r="BD262">
        <f ca="1"/>
        <v>-1.7075773745997933E-2</v>
      </c>
      <c r="BE262">
        <f ca="1"/>
        <v>-2.6736639443529973E-2</v>
      </c>
      <c r="BF262">
        <f ca="1"/>
        <v>-1.4452155090087107E-2</v>
      </c>
      <c r="BG262">
        <f ca="1"/>
        <v>-7.8212290502792884E-3</v>
      </c>
      <c r="BH262">
        <f ca="1"/>
        <v>-5.3975291867055318E-2</v>
      </c>
      <c r="BJ262" vm="3635">
        <f ca="1"/>
        <v>46107</v>
      </c>
      <c r="BK262">
        <f ca="1"/>
        <v>-5.131709357761844E-2</v>
      </c>
    </row>
    <row r="263" spans="27:63" x14ac:dyDescent="0.3">
      <c r="AA263" vm="3639">
        <f ca="1"/>
        <v>46108</v>
      </c>
      <c r="AB263" vm="6157">
        <f ca="1"/>
        <v>300.68</v>
      </c>
      <c r="AC263" vm="3639">
        <f ca="1"/>
        <v>46108</v>
      </c>
      <c r="AD263" vm="6158">
        <f ca="1"/>
        <v>357.22</v>
      </c>
      <c r="AE263" vm="3639">
        <f ca="1"/>
        <v>46108</v>
      </c>
      <c r="AF263" vm="6159">
        <f ca="1"/>
        <v>201.99</v>
      </c>
      <c r="AG263" vm="3639">
        <f ca="1"/>
        <v>46108</v>
      </c>
      <c r="AH263" vm="6160">
        <f ca="1"/>
        <v>43.13</v>
      </c>
      <c r="AI263" vm="3639">
        <f ca="1"/>
        <v>46108</v>
      </c>
      <c r="AJ263" vm="6161">
        <f ca="1"/>
        <v>337.17</v>
      </c>
      <c r="AK263" vm="3639">
        <f ca="1"/>
        <v>46108</v>
      </c>
      <c r="AL263" vm="3541">
        <f ca="1"/>
        <v>190.33</v>
      </c>
      <c r="AM263" vm="3639">
        <f ca="1"/>
        <v>46108</v>
      </c>
      <c r="AN263" vm="6162">
        <f ca="1"/>
        <v>307.44</v>
      </c>
      <c r="AO263" vm="3639">
        <f ca="1"/>
        <v>46108</v>
      </c>
      <c r="AP263" vm="6163">
        <f ca="1"/>
        <v>144.13</v>
      </c>
      <c r="AQ263" vm="3639">
        <f ca="1"/>
        <v>46108</v>
      </c>
      <c r="AR263" vm="6164">
        <f ca="1"/>
        <v>94.88</v>
      </c>
      <c r="AS263" vm="3639">
        <f ca="1"/>
        <v>46108</v>
      </c>
      <c r="AT263" vm="6165">
        <f ca="1"/>
        <v>1053.01</v>
      </c>
      <c r="AY263">
        <f ca="1"/>
        <v>-2.8230693405297134E-2</v>
      </c>
      <c r="AZ263">
        <f ca="1"/>
        <v>4.951330670117729E-3</v>
      </c>
      <c r="BA263">
        <f ca="1"/>
        <v>-8.7353388624429561E-3</v>
      </c>
      <c r="BB263">
        <f ca="1"/>
        <v>-2.1995464852607682E-2</v>
      </c>
      <c r="BC263">
        <f ca="1"/>
        <v>-4.0762073548958663E-3</v>
      </c>
      <c r="BD263">
        <f ca="1"/>
        <v>-1.5924719507781314E-2</v>
      </c>
      <c r="BE263">
        <f ca="1"/>
        <v>-1.9079828983472713E-2</v>
      </c>
      <c r="BF263">
        <f ca="1"/>
        <v>-6.8927648578811465E-2</v>
      </c>
      <c r="BG263">
        <f ca="1"/>
        <v>-2.8665028665028781E-2</v>
      </c>
      <c r="BH263">
        <f ca="1"/>
        <v>-4.9797785085232468E-3</v>
      </c>
      <c r="BJ263" vm="3639">
        <f ca="1"/>
        <v>46108</v>
      </c>
      <c r="BK263">
        <f ca="1"/>
        <v>-1.5866516858780672E-2</v>
      </c>
    </row>
    <row r="264" spans="27:63" x14ac:dyDescent="0.3">
      <c r="AA264" vm="3643">
        <f ca="1"/>
        <v>46111</v>
      </c>
      <c r="AB264" vm="6166">
        <f ca="1"/>
        <v>293.41000000000003</v>
      </c>
      <c r="AC264" vm="3643">
        <f ca="1"/>
        <v>46111</v>
      </c>
      <c r="AD264" vm="6167">
        <f ca="1"/>
        <v>321.8</v>
      </c>
      <c r="AE264" vm="3643">
        <f ca="1"/>
        <v>46111</v>
      </c>
      <c r="AF264" vm="6168">
        <f ca="1"/>
        <v>196.04</v>
      </c>
      <c r="AG264" vm="3643">
        <f ca="1"/>
        <v>46111</v>
      </c>
      <c r="AH264" vm="6169">
        <f ca="1"/>
        <v>41.19</v>
      </c>
      <c r="AI264" vm="3643">
        <f ca="1"/>
        <v>46111</v>
      </c>
      <c r="AJ264" vm="6170">
        <f ca="1"/>
        <v>323.12</v>
      </c>
      <c r="AK264" vm="3643">
        <f ca="1"/>
        <v>46111</v>
      </c>
      <c r="AL264" vm="6171">
        <f ca="1"/>
        <v>186.42</v>
      </c>
      <c r="AM264" vm="3643">
        <f ca="1"/>
        <v>46111</v>
      </c>
      <c r="AN264" vm="6172">
        <f ca="1"/>
        <v>303.10000000000002</v>
      </c>
      <c r="AO264" vm="3643">
        <f ca="1"/>
        <v>46111</v>
      </c>
      <c r="AP264" vm="6173">
        <f ca="1"/>
        <v>136.96</v>
      </c>
      <c r="AQ264" vm="3643">
        <f ca="1"/>
        <v>46111</v>
      </c>
      <c r="AR264" vm="6174">
        <f ca="1"/>
        <v>87.81</v>
      </c>
      <c r="AS264" vm="3643">
        <f ca="1"/>
        <v>46111</v>
      </c>
      <c r="AT264" vm="6175">
        <f ca="1"/>
        <v>1002.34</v>
      </c>
      <c r="AY264">
        <f ca="1"/>
        <v>-2.4178528668351674E-2</v>
      </c>
      <c r="AZ264">
        <f ca="1"/>
        <v>-9.915458261015625E-2</v>
      </c>
      <c r="BA264">
        <f ca="1"/>
        <v>-2.9456903807119246E-2</v>
      </c>
      <c r="BB264">
        <f ca="1"/>
        <v>-4.4980292140041844E-2</v>
      </c>
      <c r="BC264">
        <f ca="1"/>
        <v>-4.1670373995313967E-2</v>
      </c>
      <c r="BD264">
        <f ca="1"/>
        <v>-2.0543266957389925E-2</v>
      </c>
      <c r="BE264">
        <f ca="1"/>
        <v>-1.4116575591985347E-2</v>
      </c>
      <c r="BF264">
        <f ca="1"/>
        <v>-4.9746756400471714E-2</v>
      </c>
      <c r="BG264">
        <f ca="1"/>
        <v>-7.4515177065767213E-2</v>
      </c>
      <c r="BH264">
        <f ca="1"/>
        <v>-4.8119201147187547E-2</v>
      </c>
      <c r="BJ264" vm="3643">
        <f ca="1"/>
        <v>46111</v>
      </c>
      <c r="BK264">
        <f ca="1"/>
        <v>-4.3644384570804357E-2</v>
      </c>
    </row>
    <row r="265" spans="27:63" x14ac:dyDescent="0.3">
      <c r="AA265" vm="3648">
        <f ca="1"/>
        <v>46112</v>
      </c>
      <c r="AB265" vm="6176">
        <f ca="1"/>
        <v>309.51</v>
      </c>
      <c r="AC265" vm="3648">
        <f ca="1"/>
        <v>46112</v>
      </c>
      <c r="AD265" vm="6177">
        <f ca="1"/>
        <v>337.84</v>
      </c>
      <c r="AE265" vm="3648">
        <f ca="1"/>
        <v>46112</v>
      </c>
      <c r="AF265" vm="6178">
        <f ca="1"/>
        <v>203.43</v>
      </c>
      <c r="AG265" vm="3648">
        <f ca="1"/>
        <v>46112</v>
      </c>
      <c r="AH265" vm="6179">
        <f ca="1"/>
        <v>44.13</v>
      </c>
      <c r="AI265" vm="3648">
        <f ca="1"/>
        <v>46112</v>
      </c>
      <c r="AJ265" vm="6180">
        <f ca="1"/>
        <v>341.79</v>
      </c>
      <c r="AK265" vm="3648">
        <f ca="1"/>
        <v>46112</v>
      </c>
      <c r="AL265" vm="6181">
        <f ca="1"/>
        <v>194.14</v>
      </c>
      <c r="AM265" vm="3648">
        <f ca="1"/>
        <v>46112</v>
      </c>
      <c r="AN265" vm="6182">
        <f ca="1"/>
        <v>318.14</v>
      </c>
      <c r="AO265" vm="3648">
        <f ca="1"/>
        <v>46112</v>
      </c>
      <c r="AP265" vm="6183">
        <f ca="1"/>
        <v>151.28</v>
      </c>
      <c r="AQ265" vm="3648">
        <f ca="1"/>
        <v>46112</v>
      </c>
      <c r="AR265" vm="6184">
        <f ca="1"/>
        <v>99.05</v>
      </c>
      <c r="AS265" vm="3648">
        <f ca="1"/>
        <v>46112</v>
      </c>
      <c r="AT265" vm="6185">
        <f ca="1"/>
        <v>1093.3499999999999</v>
      </c>
      <c r="AY265">
        <f ca="1"/>
        <v>5.4872022085136717E-2</v>
      </c>
      <c r="AZ265">
        <f ca="1"/>
        <v>4.984462399005582E-2</v>
      </c>
      <c r="BA265">
        <f ca="1"/>
        <v>3.7696388492144538E-2</v>
      </c>
      <c r="BB265">
        <f ca="1"/>
        <v>7.137654770575394E-2</v>
      </c>
      <c r="BC265">
        <f ca="1"/>
        <v>5.7780391185937162E-2</v>
      </c>
      <c r="BD265">
        <f ca="1"/>
        <v>4.1411865679648101E-2</v>
      </c>
      <c r="BE265">
        <f ca="1"/>
        <v>4.9620587264928941E-2</v>
      </c>
      <c r="BF265">
        <f ca="1"/>
        <v>0.10455607476635509</v>
      </c>
      <c r="BG265">
        <f ca="1"/>
        <v>0.12800364423186419</v>
      </c>
      <c r="BH265">
        <f ca="1"/>
        <v>9.0797533770975797E-2</v>
      </c>
      <c r="BJ265" vm="3648">
        <f ca="1"/>
        <v>46112</v>
      </c>
      <c r="BK265">
        <f ca="1"/>
        <v>5.772621054127134E-2</v>
      </c>
    </row>
    <row r="266" spans="27:63" x14ac:dyDescent="0.3">
      <c r="AA266" vm="3652">
        <f ca="1"/>
        <v>46113</v>
      </c>
      <c r="AB266" vm="6186">
        <f ca="1"/>
        <v>313.49</v>
      </c>
      <c r="AC266" vm="3652">
        <f ca="1"/>
        <v>46113</v>
      </c>
      <c r="AD266" vm="6187">
        <f ca="1"/>
        <v>367.85</v>
      </c>
      <c r="AE266" vm="3652">
        <f ca="1"/>
        <v>46113</v>
      </c>
      <c r="AF266" vm="6188">
        <f ca="1"/>
        <v>210.21</v>
      </c>
      <c r="AG266" vm="3652">
        <f ca="1"/>
        <v>46113</v>
      </c>
      <c r="AH266" vm="6189">
        <f ca="1"/>
        <v>48.03</v>
      </c>
      <c r="AI266" vm="3652">
        <f ca="1"/>
        <v>46113</v>
      </c>
      <c r="AJ266" vm="6190">
        <f ca="1"/>
        <v>353.8</v>
      </c>
      <c r="AK266" vm="3652">
        <f ca="1"/>
        <v>46113</v>
      </c>
      <c r="AL266" vm="6191">
        <f ca="1"/>
        <v>196.3</v>
      </c>
      <c r="AM266" vm="3652">
        <f ca="1"/>
        <v>46113</v>
      </c>
      <c r="AN266" vm="6192">
        <f ca="1"/>
        <v>320.58</v>
      </c>
      <c r="AO266" vm="3652">
        <f ca="1"/>
        <v>46113</v>
      </c>
      <c r="AP266" vm="6193">
        <f ca="1"/>
        <v>155.07</v>
      </c>
      <c r="AQ266" vm="3652">
        <f ca="1"/>
        <v>46113</v>
      </c>
      <c r="AR266" vm="6194">
        <f ca="1"/>
        <v>106.71</v>
      </c>
      <c r="AS266" vm="3652">
        <f ca="1"/>
        <v>46113</v>
      </c>
      <c r="AT266" vm="6195">
        <f ca="1"/>
        <v>1119.51</v>
      </c>
      <c r="AY266">
        <f ca="1"/>
        <v>1.2859035249265027E-2</v>
      </c>
      <c r="AZ266">
        <f ca="1"/>
        <v>8.8829031494198588E-2</v>
      </c>
      <c r="BA266">
        <f ca="1"/>
        <v>3.3328417637516594E-2</v>
      </c>
      <c r="BB266">
        <f ca="1"/>
        <v>8.8375254928619945E-2</v>
      </c>
      <c r="BC266">
        <f ca="1"/>
        <v>3.5138535357968313E-2</v>
      </c>
      <c r="BD266">
        <f ca="1"/>
        <v>1.1125991552488024E-2</v>
      </c>
      <c r="BE266">
        <f ca="1"/>
        <v>7.6695794304394221E-3</v>
      </c>
      <c r="BF266">
        <f ca="1"/>
        <v>2.505288207297721E-2</v>
      </c>
      <c r="BG266">
        <f ca="1"/>
        <v>7.7334679454820768E-2</v>
      </c>
      <c r="BH266">
        <f ca="1"/>
        <v>2.3926464535601669E-2</v>
      </c>
      <c r="BJ266" vm="3652">
        <f ca="1"/>
        <v>46113</v>
      </c>
      <c r="BK266">
        <f ca="1"/>
        <v>4.2172873701741352E-2</v>
      </c>
    </row>
    <row r="267" spans="27:63" x14ac:dyDescent="0.3">
      <c r="AA267" vm="3656">
        <f ca="1"/>
        <v>46114</v>
      </c>
      <c r="AB267" vm="6196">
        <f ca="1"/>
        <v>314.55</v>
      </c>
      <c r="AC267" vm="3656">
        <f ca="1"/>
        <v>46114</v>
      </c>
      <c r="AD267" vm="6197">
        <f ca="1"/>
        <v>366.24</v>
      </c>
      <c r="AE267" vm="3656">
        <f ca="1"/>
        <v>46114</v>
      </c>
      <c r="AF267" vm="6198">
        <f ca="1"/>
        <v>217.5</v>
      </c>
      <c r="AG267" vm="3656">
        <f ca="1"/>
        <v>46114</v>
      </c>
      <c r="AH267" vm="6199">
        <f ca="1"/>
        <v>50.38</v>
      </c>
      <c r="AI267" vm="3656">
        <f ca="1"/>
        <v>46114</v>
      </c>
      <c r="AJ267" vm="6200">
        <f ca="1"/>
        <v>348.47</v>
      </c>
      <c r="AK267" vm="3656">
        <f ca="1"/>
        <v>46114</v>
      </c>
      <c r="AL267" vm="6201">
        <f ca="1"/>
        <v>194.87</v>
      </c>
      <c r="AM267" vm="3656">
        <f ca="1"/>
        <v>46114</v>
      </c>
      <c r="AN267" vm="6202">
        <f ca="1"/>
        <v>318.33999999999997</v>
      </c>
      <c r="AO267" vm="3656">
        <f ca="1"/>
        <v>46114</v>
      </c>
      <c r="AP267" vm="6203">
        <f ca="1"/>
        <v>149.11000000000001</v>
      </c>
      <c r="AQ267" vm="3656">
        <f ca="1"/>
        <v>46114</v>
      </c>
      <c r="AR267" vm="6204">
        <f ca="1"/>
        <v>107.11</v>
      </c>
      <c r="AS267" vm="3656">
        <f ca="1"/>
        <v>46114</v>
      </c>
      <c r="AT267" vm="6205">
        <f ca="1"/>
        <v>1118.49</v>
      </c>
      <c r="AY267">
        <f ca="1"/>
        <v>3.3812880793645801E-3</v>
      </c>
      <c r="AZ267">
        <f ca="1"/>
        <v>-4.376784015223633E-3</v>
      </c>
      <c r="BA267">
        <f ca="1"/>
        <v>3.4679606108177496E-2</v>
      </c>
      <c r="BB267">
        <f ca="1"/>
        <v>4.8927753487403733E-2</v>
      </c>
      <c r="BC267">
        <f ca="1"/>
        <v>-1.5065008479366829E-2</v>
      </c>
      <c r="BD267">
        <f ca="1"/>
        <v>-7.2847682119205641E-3</v>
      </c>
      <c r="BE267">
        <f ca="1"/>
        <v>-6.9873354544887677E-3</v>
      </c>
      <c r="BF267">
        <f ca="1"/>
        <v>-3.8434255497517118E-2</v>
      </c>
      <c r="BG267">
        <f ca="1"/>
        <v>3.7484771811452135E-3</v>
      </c>
      <c r="BH267">
        <f ca="1"/>
        <v>-9.1111289760697253E-4</v>
      </c>
      <c r="BJ267" vm="3656">
        <f ca="1"/>
        <v>46114</v>
      </c>
      <c r="BK267">
        <f ca="1"/>
        <v>6.9027616350884301E-3</v>
      </c>
    </row>
    <row r="268" spans="27:63" x14ac:dyDescent="0.3">
      <c r="AA268" vm="2760">
        <f ca="1"/>
        <v>46118</v>
      </c>
      <c r="AB268" vm="6206">
        <f ca="1"/>
        <v>314.43</v>
      </c>
      <c r="AC268" vm="2760">
        <f ca="1"/>
        <v>46118</v>
      </c>
      <c r="AD268" vm="6207">
        <f ca="1"/>
        <v>377.76</v>
      </c>
      <c r="AE268" vm="2760">
        <f ca="1"/>
        <v>46118</v>
      </c>
      <c r="AF268" vm="6208">
        <f ca="1"/>
        <v>220.18</v>
      </c>
      <c r="AG268" vm="2760">
        <f ca="1"/>
        <v>46118</v>
      </c>
      <c r="AH268" vm="6209">
        <f ca="1"/>
        <v>50.78</v>
      </c>
      <c r="AI268" vm="2760">
        <f ca="1"/>
        <v>46118</v>
      </c>
      <c r="AJ268" vm="6210">
        <f ca="1"/>
        <v>352.62</v>
      </c>
      <c r="AK268" vm="2760">
        <f ca="1"/>
        <v>46118</v>
      </c>
      <c r="AL268" vm="6211">
        <f ca="1"/>
        <v>199.42</v>
      </c>
      <c r="AM268" vm="2760">
        <f ca="1"/>
        <v>46118</v>
      </c>
      <c r="AN268" vm="6212">
        <f ca="1"/>
        <v>327.36</v>
      </c>
      <c r="AO268" vm="2760">
        <f ca="1"/>
        <v>46118</v>
      </c>
      <c r="AP268" vm="6213">
        <f ca="1"/>
        <v>148.77000000000001</v>
      </c>
      <c r="AQ268" vm="2760">
        <f ca="1"/>
        <v>46118</v>
      </c>
      <c r="AR268" vm="6214">
        <f ca="1"/>
        <v>109.51</v>
      </c>
      <c r="AS268" vm="2760">
        <f ca="1"/>
        <v>46118</v>
      </c>
      <c r="AT268" vm="6215">
        <f ca="1"/>
        <v>1180.03</v>
      </c>
      <c r="AY268">
        <f ca="1"/>
        <v>-3.8149737720554616E-4</v>
      </c>
      <c r="AZ268">
        <f ca="1"/>
        <v>3.1454783748361678E-2</v>
      </c>
      <c r="BA268">
        <f ca="1"/>
        <v>1.2321839080459801E-2</v>
      </c>
      <c r="BB268">
        <f ca="1"/>
        <v>7.9396585946804009E-3</v>
      </c>
      <c r="BC268">
        <f ca="1"/>
        <v>1.1909203087783675E-2</v>
      </c>
      <c r="BD268">
        <f ca="1"/>
        <v>2.3348899266177364E-2</v>
      </c>
      <c r="BE268">
        <f ca="1"/>
        <v>2.8334485141672548E-2</v>
      </c>
      <c r="BF268">
        <f ca="1"/>
        <v>-2.280195828582948E-3</v>
      </c>
      <c r="BG268">
        <f ca="1"/>
        <v>2.2406871440575162E-2</v>
      </c>
      <c r="BH268">
        <f ca="1"/>
        <v>5.5020608141333374E-2</v>
      </c>
      <c r="BJ268" vm="2760">
        <f ca="1"/>
        <v>46118</v>
      </c>
      <c r="BK268">
        <f ca="1"/>
        <v>1.504899364607879E-2</v>
      </c>
    </row>
    <row r="269" spans="27:63" x14ac:dyDescent="0.3">
      <c r="AA269" vm="5970">
        <f ca="1"/>
        <v>46119</v>
      </c>
      <c r="AB269" vm="6216">
        <f ca="1"/>
        <v>333.97</v>
      </c>
      <c r="AC269" vm="5970">
        <f ca="1"/>
        <v>46119</v>
      </c>
      <c r="AD269" vm="6217">
        <f ca="1"/>
        <v>377.58</v>
      </c>
      <c r="AE269" vm="5970">
        <f ca="1"/>
        <v>46119</v>
      </c>
      <c r="AF269" vm="6218">
        <f ca="1"/>
        <v>221.53</v>
      </c>
      <c r="AG269" vm="5970">
        <f ca="1"/>
        <v>46119</v>
      </c>
      <c r="AH269" vm="6219">
        <f ca="1"/>
        <v>52.91</v>
      </c>
      <c r="AI269" vm="5970">
        <f ca="1"/>
        <v>46119</v>
      </c>
      <c r="AJ269" vm="6220">
        <f ca="1"/>
        <v>354.31</v>
      </c>
      <c r="AK269" vm="5970">
        <f ca="1"/>
        <v>46119</v>
      </c>
      <c r="AL269" vm="6221">
        <f ca="1"/>
        <v>199.73500000000001</v>
      </c>
      <c r="AM269" vm="5970">
        <f ca="1"/>
        <v>46119</v>
      </c>
      <c r="AN269" vm="6222">
        <f ca="1"/>
        <v>327.41000000000003</v>
      </c>
      <c r="AO269" vm="5970">
        <f ca="1"/>
        <v>46119</v>
      </c>
      <c r="AP269" vm="6223">
        <f ca="1"/>
        <v>143.86000000000001</v>
      </c>
      <c r="AQ269" vm="5970">
        <f ca="1"/>
        <v>46119</v>
      </c>
      <c r="AR269" vm="6224">
        <f ca="1"/>
        <v>109.38</v>
      </c>
      <c r="AS269" vm="5970">
        <f ca="1"/>
        <v>46119</v>
      </c>
      <c r="AT269" vm="6225">
        <f ca="1"/>
        <v>1191.22</v>
      </c>
      <c r="AY269">
        <f ca="1"/>
        <v>6.2144197436631431E-2</v>
      </c>
      <c r="AZ269">
        <f ca="1"/>
        <v>-4.7649301143585035E-4</v>
      </c>
      <c r="BA269">
        <f ca="1"/>
        <v>6.1313470796620683E-3</v>
      </c>
      <c r="BB269">
        <f ca="1"/>
        <v>4.194564789287112E-2</v>
      </c>
      <c r="BC269">
        <f ca="1"/>
        <v>4.7926946854971288E-3</v>
      </c>
      <c r="BD269">
        <f ca="1"/>
        <v>1.579580784274527E-3</v>
      </c>
      <c r="BE269">
        <f ca="1"/>
        <v>1.5273704789837294E-4</v>
      </c>
      <c r="BF269">
        <f ca="1"/>
        <v>-3.3003965853330618E-2</v>
      </c>
      <c r="BG269">
        <f ca="1"/>
        <v>-1.1871062003470884E-3</v>
      </c>
      <c r="BH269">
        <f ca="1"/>
        <v>9.4828097590739686E-3</v>
      </c>
      <c r="BJ269" vm="5970">
        <f ca="1"/>
        <v>46119</v>
      </c>
      <c r="BK269">
        <f ca="1"/>
        <v>1.7551780379661642E-2</v>
      </c>
    </row>
    <row r="270" spans="27:63" x14ac:dyDescent="0.3">
      <c r="AA270" vm="5984">
        <f ca="1"/>
        <v>46120</v>
      </c>
      <c r="AB270" vm="6226">
        <f ca="1"/>
        <v>350.63</v>
      </c>
      <c r="AC270" vm="5984">
        <f ca="1"/>
        <v>46120</v>
      </c>
      <c r="AD270" vm="6227">
        <f ca="1"/>
        <v>406.73</v>
      </c>
      <c r="AE270" vm="5984">
        <f ca="1"/>
        <v>46120</v>
      </c>
      <c r="AF270" vm="6228">
        <f ca="1"/>
        <v>231.82</v>
      </c>
      <c r="AG270" vm="5984">
        <f ca="1"/>
        <v>46120</v>
      </c>
      <c r="AH270" vm="6229">
        <f ca="1"/>
        <v>58.95</v>
      </c>
      <c r="AI270" vm="5984">
        <f ca="1"/>
        <v>46120</v>
      </c>
      <c r="AJ270" vm="6230">
        <f ca="1"/>
        <v>385.72</v>
      </c>
      <c r="AK270" vm="5984">
        <f ca="1"/>
        <v>46120</v>
      </c>
      <c r="AL270" vm="6231">
        <f ca="1"/>
        <v>208.9</v>
      </c>
      <c r="AM270" vm="5984">
        <f ca="1"/>
        <v>46120</v>
      </c>
      <c r="AN270" vm="6232">
        <f ca="1"/>
        <v>346.21</v>
      </c>
      <c r="AO270" vm="5984">
        <f ca="1"/>
        <v>46120</v>
      </c>
      <c r="AP270" vm="6233">
        <f ca="1"/>
        <v>148.91</v>
      </c>
      <c r="AQ270" vm="5984">
        <f ca="1"/>
        <v>46120</v>
      </c>
      <c r="AR270" vm="6234">
        <f ca="1"/>
        <v>114.45</v>
      </c>
      <c r="AS270" vm="5984">
        <f ca="1"/>
        <v>46120</v>
      </c>
      <c r="AT270" vm="6235">
        <f ca="1"/>
        <v>1312.94</v>
      </c>
      <c r="AY270">
        <f ca="1"/>
        <v>4.9884720184447603E-2</v>
      </c>
      <c r="AZ270">
        <f ca="1"/>
        <v>7.7202182318978851E-2</v>
      </c>
      <c r="BA270">
        <f ca="1"/>
        <v>4.6449690786800849E-2</v>
      </c>
      <c r="BB270">
        <f ca="1"/>
        <v>0.11415611415611428</v>
      </c>
      <c r="BC270">
        <f ca="1"/>
        <v>8.8651181169032839E-2</v>
      </c>
      <c r="BD270">
        <f ca="1"/>
        <v>4.588579868325527E-2</v>
      </c>
      <c r="BE270">
        <f ca="1"/>
        <v>5.7420359793530905E-2</v>
      </c>
      <c r="BF270">
        <f ca="1"/>
        <v>3.5103572918114709E-2</v>
      </c>
      <c r="BG270">
        <f ca="1"/>
        <v>4.6352166758091125E-2</v>
      </c>
      <c r="BH270">
        <f ca="1"/>
        <v>0.10218095733785533</v>
      </c>
      <c r="BJ270" vm="5984">
        <f ca="1"/>
        <v>46120</v>
      </c>
      <c r="BK270">
        <f ca="1"/>
        <v>6.633770645566682E-2</v>
      </c>
    </row>
    <row r="271" spans="27:63" x14ac:dyDescent="0.3">
      <c r="AA271" vm="5996">
        <f ca="1"/>
        <v>46121</v>
      </c>
      <c r="AB271" vm="5868">
        <f ca="1"/>
        <v>354.91</v>
      </c>
      <c r="AC271" vm="5996">
        <f ca="1"/>
        <v>46121</v>
      </c>
      <c r="AD271" vm="6236">
        <f ca="1"/>
        <v>421.51</v>
      </c>
      <c r="AE271" vm="5996">
        <f ca="1"/>
        <v>46121</v>
      </c>
      <c r="AF271" vm="6237">
        <f ca="1"/>
        <v>236.64</v>
      </c>
      <c r="AG271" vm="5996">
        <f ca="1"/>
        <v>46121</v>
      </c>
      <c r="AH271" vm="6238">
        <f ca="1"/>
        <v>61.72</v>
      </c>
      <c r="AI271" vm="5996">
        <f ca="1"/>
        <v>46121</v>
      </c>
      <c r="AJ271" vm="6239">
        <f ca="1"/>
        <v>397.81</v>
      </c>
      <c r="AK271" vm="5996">
        <f ca="1"/>
        <v>46121</v>
      </c>
      <c r="AL271" vm="6240">
        <f ca="1"/>
        <v>214.98</v>
      </c>
      <c r="AM271" vm="5996">
        <f ca="1"/>
        <v>46121</v>
      </c>
      <c r="AN271" vm="6241">
        <f ca="1"/>
        <v>351.36</v>
      </c>
      <c r="AO271" vm="5996">
        <f ca="1"/>
        <v>46121</v>
      </c>
      <c r="AP271" vm="6242">
        <f ca="1"/>
        <v>149.79499999999999</v>
      </c>
      <c r="AQ271" vm="5996">
        <f ca="1"/>
        <v>46121</v>
      </c>
      <c r="AR271" vm="6243">
        <f ca="1"/>
        <v>119.93</v>
      </c>
      <c r="AS271" vm="5996">
        <f ca="1"/>
        <v>46121</v>
      </c>
      <c r="AT271" vm="6244">
        <f ca="1"/>
        <v>1334.21</v>
      </c>
      <c r="AY271">
        <f ca="1"/>
        <v>1.2206599549382625E-2</v>
      </c>
      <c r="AZ271">
        <f ca="1"/>
        <v>3.6338603004450055E-2</v>
      </c>
      <c r="BA271">
        <f ca="1"/>
        <v>2.0791993788283985E-2</v>
      </c>
      <c r="BB271">
        <f ca="1"/>
        <v>4.6988973706530886E-2</v>
      </c>
      <c r="BC271">
        <f ca="1"/>
        <v>3.13439800891838E-2</v>
      </c>
      <c r="BD271">
        <f ca="1"/>
        <v>2.910483484921007E-2</v>
      </c>
      <c r="BE271">
        <f ca="1"/>
        <v>1.4875364663065868E-2</v>
      </c>
      <c r="BF271">
        <f ca="1"/>
        <v>5.943187160029487E-3</v>
      </c>
      <c r="BG271">
        <f ca="1"/>
        <v>4.7881170816950668E-2</v>
      </c>
      <c r="BH271">
        <f ca="1"/>
        <v>1.6200283333587202E-2</v>
      </c>
      <c r="BJ271" vm="5996">
        <f ca="1"/>
        <v>46121</v>
      </c>
      <c r="BK271">
        <f ca="1"/>
        <v>2.6448593920522311E-2</v>
      </c>
    </row>
    <row r="272" spans="27:63" x14ac:dyDescent="0.3">
      <c r="AA272" vm="6011">
        <f ca="1"/>
        <v>46122</v>
      </c>
      <c r="AB272" vm="6245">
        <f ca="1"/>
        <v>371.55</v>
      </c>
      <c r="AC272" vm="6011">
        <f ca="1"/>
        <v>46122</v>
      </c>
      <c r="AD272" vm="6246">
        <f ca="1"/>
        <v>420.59</v>
      </c>
      <c r="AE272" vm="6011">
        <f ca="1"/>
        <v>46122</v>
      </c>
      <c r="AF272" vm="6247">
        <f ca="1"/>
        <v>245.04</v>
      </c>
      <c r="AG272" vm="6011">
        <f ca="1"/>
        <v>46122</v>
      </c>
      <c r="AH272" vm="6248">
        <f ca="1"/>
        <v>62.38</v>
      </c>
      <c r="AI272" vm="6011">
        <f ca="1"/>
        <v>46122</v>
      </c>
      <c r="AJ272" vm="6249">
        <f ca="1"/>
        <v>399.49</v>
      </c>
      <c r="AK272" vm="6011">
        <f ca="1"/>
        <v>46122</v>
      </c>
      <c r="AL272" vm="6250">
        <f ca="1"/>
        <v>214.73</v>
      </c>
      <c r="AM272" vm="6011">
        <f ca="1"/>
        <v>46122</v>
      </c>
      <c r="AN272" vm="6251">
        <f ca="1"/>
        <v>350.14</v>
      </c>
      <c r="AO272" vm="6011">
        <f ca="1"/>
        <v>46122</v>
      </c>
      <c r="AP272" vm="6252">
        <f ca="1"/>
        <v>148.93</v>
      </c>
      <c r="AQ272" vm="6011">
        <f ca="1"/>
        <v>46122</v>
      </c>
      <c r="AR272" vm="6253">
        <f ca="1"/>
        <v>128.49</v>
      </c>
      <c r="AS272" vm="6011">
        <f ca="1"/>
        <v>46122</v>
      </c>
      <c r="AT272" vm="6254">
        <f ca="1"/>
        <v>1353.85</v>
      </c>
      <c r="AY272">
        <f ca="1"/>
        <v>4.6885125806542464E-2</v>
      </c>
      <c r="AZ272">
        <f ca="1"/>
        <v>-2.1826291191193942E-3</v>
      </c>
      <c r="BA272">
        <f ca="1"/>
        <v>3.5496957403651143E-2</v>
      </c>
      <c r="BB272">
        <f ca="1"/>
        <v>1.0693454309786191E-2</v>
      </c>
      <c r="BC272">
        <f ca="1"/>
        <v>4.2231215907091498E-3</v>
      </c>
      <c r="BD272">
        <f ca="1"/>
        <v>-1.1628988743138896E-3</v>
      </c>
      <c r="BE272">
        <f ca="1"/>
        <v>-3.4722222222222997E-3</v>
      </c>
      <c r="BF272">
        <f ca="1"/>
        <v>-5.77455856336981E-3</v>
      </c>
      <c r="BG272">
        <f ca="1"/>
        <v>7.1374968731760205E-2</v>
      </c>
      <c r="BH272">
        <f ca="1"/>
        <v>1.4720321388686843E-2</v>
      </c>
      <c r="BJ272" vm="6011">
        <f ca="1"/>
        <v>46122</v>
      </c>
      <c r="BK272">
        <f ca="1"/>
        <v>1.8671490138901438E-2</v>
      </c>
    </row>
    <row r="273" spans="27:63" x14ac:dyDescent="0.3">
      <c r="AA273" vm="6025">
        <f ca="1"/>
        <v>46125</v>
      </c>
      <c r="AB273" vm="6255">
        <f ca="1"/>
        <v>379.75</v>
      </c>
      <c r="AC273" vm="6025">
        <f ca="1"/>
        <v>46125</v>
      </c>
      <c r="AD273" vm="6256">
        <f ca="1"/>
        <v>426.56</v>
      </c>
      <c r="AE273" vm="6025">
        <f ca="1"/>
        <v>46125</v>
      </c>
      <c r="AF273" vm="5288">
        <f ca="1"/>
        <v>246.83</v>
      </c>
      <c r="AG273" vm="6025">
        <f ca="1"/>
        <v>46125</v>
      </c>
      <c r="AH273" vm="6257">
        <f ca="1"/>
        <v>65.180000000000007</v>
      </c>
      <c r="AI273" vm="6025">
        <f ca="1"/>
        <v>46125</v>
      </c>
      <c r="AJ273" vm="6258">
        <f ca="1"/>
        <v>395.73</v>
      </c>
      <c r="AK273" vm="6025">
        <f ca="1"/>
        <v>46125</v>
      </c>
      <c r="AL273" vm="6259">
        <f ca="1"/>
        <v>216.71</v>
      </c>
      <c r="AM273" vm="6025">
        <f ca="1"/>
        <v>46125</v>
      </c>
      <c r="AN273" vm="6260">
        <f ca="1"/>
        <v>350.01</v>
      </c>
      <c r="AO273" vm="6025">
        <f ca="1"/>
        <v>46125</v>
      </c>
      <c r="AP273" vm="6261">
        <f ca="1"/>
        <v>157.58000000000001</v>
      </c>
      <c r="AQ273" vm="6025">
        <f ca="1"/>
        <v>46125</v>
      </c>
      <c r="AR273" vm="6262">
        <f ca="1"/>
        <v>131.30000000000001</v>
      </c>
      <c r="AS273" vm="6025">
        <f ca="1"/>
        <v>46125</v>
      </c>
      <c r="AT273" vm="6263">
        <f ca="1"/>
        <v>1372.23</v>
      </c>
      <c r="AY273">
        <f ca="1"/>
        <v>2.2069707980083404E-2</v>
      </c>
      <c r="AZ273">
        <f ca="1"/>
        <v>1.4194346037708999E-2</v>
      </c>
      <c r="BA273">
        <f ca="1"/>
        <v>7.3049298073784713E-3</v>
      </c>
      <c r="BB273">
        <f ca="1"/>
        <v>4.4886181468419432E-2</v>
      </c>
      <c r="BC273">
        <f ca="1"/>
        <v>-9.4120003003829653E-3</v>
      </c>
      <c r="BD273">
        <f ca="1"/>
        <v>9.2208820379081555E-3</v>
      </c>
      <c r="BE273">
        <f ca="1"/>
        <v>-3.7128005940479655E-4</v>
      </c>
      <c r="BF273">
        <f ca="1"/>
        <v>5.8080977640502282E-2</v>
      </c>
      <c r="BG273">
        <f ca="1"/>
        <v>2.1869406179469236E-2</v>
      </c>
      <c r="BH273">
        <f ca="1"/>
        <v>1.35760977951768E-2</v>
      </c>
      <c r="BJ273" vm="6025">
        <f ca="1"/>
        <v>46125</v>
      </c>
      <c r="BK273">
        <f ca="1"/>
        <v>1.5968855821938938E-2</v>
      </c>
    </row>
    <row r="274" spans="27:63" x14ac:dyDescent="0.3">
      <c r="AA274" vm="6037">
        <f ca="1"/>
        <v>46126</v>
      </c>
      <c r="AB274" vm="6264">
        <f ca="1"/>
        <v>380.78</v>
      </c>
      <c r="AC274" vm="6037">
        <f ca="1"/>
        <v>46126</v>
      </c>
      <c r="AD274" vm="6265">
        <f ca="1"/>
        <v>465.66</v>
      </c>
      <c r="AE274" vm="6037">
        <f ca="1"/>
        <v>46126</v>
      </c>
      <c r="AF274" vm="6266">
        <f ca="1"/>
        <v>255.07</v>
      </c>
      <c r="AG274" vm="6037">
        <f ca="1"/>
        <v>46126</v>
      </c>
      <c r="AH274" vm="6267">
        <f ca="1"/>
        <v>63.81</v>
      </c>
      <c r="AI274" vm="6037">
        <f ca="1"/>
        <v>46126</v>
      </c>
      <c r="AJ274" vm="6268">
        <f ca="1"/>
        <v>395.64</v>
      </c>
      <c r="AK274" vm="6037">
        <f ca="1"/>
        <v>46126</v>
      </c>
      <c r="AL274" vm="6269">
        <f ca="1"/>
        <v>218.87</v>
      </c>
      <c r="AM274" vm="6037">
        <f ca="1"/>
        <v>46126</v>
      </c>
      <c r="AN274" vm="6270">
        <f ca="1"/>
        <v>348.6</v>
      </c>
      <c r="AO274" vm="6037">
        <f ca="1"/>
        <v>46126</v>
      </c>
      <c r="AP274" vm="2816">
        <f ca="1"/>
        <v>161.22</v>
      </c>
      <c r="AQ274" vm="6037">
        <f ca="1"/>
        <v>46126</v>
      </c>
      <c r="AR274" vm="6271">
        <f ca="1"/>
        <v>133.83000000000001</v>
      </c>
      <c r="AS274" vm="6037">
        <f ca="1"/>
        <v>46126</v>
      </c>
      <c r="AT274" vm="6272">
        <f ca="1"/>
        <v>1363.42</v>
      </c>
      <c r="AY274">
        <f ca="1"/>
        <v>2.7123107307438386E-3</v>
      </c>
      <c r="AZ274">
        <f ca="1"/>
        <v>9.1663540885221356E-2</v>
      </c>
      <c r="BA274">
        <f ca="1"/>
        <v>3.3383300247133575E-2</v>
      </c>
      <c r="BB274">
        <f ca="1"/>
        <v>-2.1018717397974906E-2</v>
      </c>
      <c r="BC274">
        <f ca="1"/>
        <v>-2.2742779167622326E-4</v>
      </c>
      <c r="BD274">
        <f ca="1"/>
        <v>9.9672373217664003E-3</v>
      </c>
      <c r="BE274">
        <f ca="1"/>
        <v>-4.0284563298190572E-3</v>
      </c>
      <c r="BF274">
        <f ca="1"/>
        <v>2.309937809366662E-2</v>
      </c>
      <c r="BG274">
        <f ca="1"/>
        <v>1.9268849961919274E-2</v>
      </c>
      <c r="BH274">
        <f ca="1"/>
        <v>-6.4202065251451621E-3</v>
      </c>
      <c r="BJ274" vm="6037">
        <f ca="1"/>
        <v>46126</v>
      </c>
      <c r="BK274">
        <f ca="1"/>
        <v>1.9648869387886028E-2</v>
      </c>
    </row>
    <row r="275" spans="27:63" x14ac:dyDescent="0.3">
      <c r="AA275" vm="6051">
        <f ca="1"/>
        <v>46127</v>
      </c>
      <c r="AB275" vm="6273">
        <f ca="1"/>
        <v>396.72</v>
      </c>
      <c r="AC275" vm="6051">
        <f ca="1"/>
        <v>46127</v>
      </c>
      <c r="AD275" vm="6274">
        <f ca="1"/>
        <v>456.23</v>
      </c>
      <c r="AE275" vm="6051">
        <f ca="1"/>
        <v>46127</v>
      </c>
      <c r="AF275" vm="6275">
        <f ca="1"/>
        <v>258.12</v>
      </c>
      <c r="AG275" vm="6051">
        <f ca="1"/>
        <v>46127</v>
      </c>
      <c r="AH275" vm="6276">
        <f ca="1"/>
        <v>64.94</v>
      </c>
      <c r="AI275" vm="6051">
        <f ca="1"/>
        <v>46127</v>
      </c>
      <c r="AJ275" vm="6277">
        <f ca="1"/>
        <v>394.26</v>
      </c>
      <c r="AK275" vm="6051">
        <f ca="1"/>
        <v>46127</v>
      </c>
      <c r="AL275" vm="6278">
        <f ca="1"/>
        <v>216.29</v>
      </c>
      <c r="AM275" vm="6051">
        <f ca="1"/>
        <v>46127</v>
      </c>
      <c r="AN275" vm="6279">
        <f ca="1"/>
        <v>347.94</v>
      </c>
      <c r="AO275" vm="6051">
        <f ca="1"/>
        <v>46127</v>
      </c>
      <c r="AP275" vm="2804">
        <f ca="1"/>
        <v>159.34</v>
      </c>
      <c r="AQ275" vm="6051">
        <f ca="1"/>
        <v>46127</v>
      </c>
      <c r="AR275" vm="6280">
        <f ca="1"/>
        <v>134.6</v>
      </c>
      <c r="AS275" vm="6051">
        <f ca="1"/>
        <v>46127</v>
      </c>
      <c r="AT275" vm="6281">
        <f ca="1"/>
        <v>1353</v>
      </c>
      <c r="AY275">
        <f ca="1"/>
        <v>4.1861442302642091E-2</v>
      </c>
      <c r="AZ275">
        <f ca="1"/>
        <v>-2.0250826783490113E-2</v>
      </c>
      <c r="BA275">
        <f ca="1"/>
        <v>1.1957501862233941E-2</v>
      </c>
      <c r="BB275">
        <f ca="1"/>
        <v>1.7708823068484491E-2</v>
      </c>
      <c r="BC275">
        <f ca="1"/>
        <v>-3.4880194115862791E-3</v>
      </c>
      <c r="BD275">
        <f ca="1"/>
        <v>-1.1787819253438171E-2</v>
      </c>
      <c r="BE275">
        <f ca="1"/>
        <v>-1.8932874354561818E-3</v>
      </c>
      <c r="BF275">
        <f ca="1"/>
        <v>-1.166108423272544E-2</v>
      </c>
      <c r="BG275">
        <f ca="1"/>
        <v>5.7535679593512792E-3</v>
      </c>
      <c r="BH275">
        <f ca="1"/>
        <v>-7.6425459506242188E-3</v>
      </c>
      <c r="BJ275" vm="6051">
        <f ca="1"/>
        <v>46127</v>
      </c>
      <c r="BK275">
        <f ca="1"/>
        <v>7.1256988302904091E-3</v>
      </c>
    </row>
    <row r="276" spans="27:63" x14ac:dyDescent="0.3">
      <c r="AA276" vm="6064">
        <f ca="1"/>
        <v>46128</v>
      </c>
      <c r="AB276" vm="6282">
        <f ca="1"/>
        <v>398.47</v>
      </c>
      <c r="AC276" vm="6064">
        <f ca="1"/>
        <v>46128</v>
      </c>
      <c r="AD276" vm="6283">
        <f ca="1"/>
        <v>457.23</v>
      </c>
      <c r="AE276" vm="6064">
        <f ca="1"/>
        <v>46128</v>
      </c>
      <c r="AF276" vm="6284">
        <f ca="1"/>
        <v>278.26</v>
      </c>
      <c r="AG276" vm="6064">
        <f ca="1"/>
        <v>46128</v>
      </c>
      <c r="AH276" vm="6285">
        <f ca="1"/>
        <v>68.5</v>
      </c>
      <c r="AI276" vm="6064">
        <f ca="1"/>
        <v>46128</v>
      </c>
      <c r="AJ276" vm="6286">
        <f ca="1"/>
        <v>389.9</v>
      </c>
      <c r="AK276" vm="6064">
        <f ca="1"/>
        <v>46128</v>
      </c>
      <c r="AL276" vm="6287">
        <f ca="1"/>
        <v>223.1</v>
      </c>
      <c r="AM276" vm="6064">
        <f ca="1"/>
        <v>46128</v>
      </c>
      <c r="AN276" vm="6190">
        <f ca="1"/>
        <v>353.8</v>
      </c>
      <c r="AO276" vm="6064">
        <f ca="1"/>
        <v>46128</v>
      </c>
      <c r="AP276" vm="6288">
        <f ca="1"/>
        <v>162.33000000000001</v>
      </c>
      <c r="AQ276" vm="6064">
        <f ca="1"/>
        <v>46128</v>
      </c>
      <c r="AR276" vm="6289">
        <f ca="1"/>
        <v>133.37</v>
      </c>
      <c r="AS276" vm="6064">
        <f ca="1"/>
        <v>46128</v>
      </c>
      <c r="AT276" vm="6290">
        <f ca="1"/>
        <v>1402.81</v>
      </c>
      <c r="AY276">
        <f ca="1"/>
        <v>4.4111716071788664E-3</v>
      </c>
      <c r="AZ276">
        <f ca="1"/>
        <v>2.1918769041930604E-3</v>
      </c>
      <c r="BA276">
        <f ca="1"/>
        <v>7.8025724469239055E-2</v>
      </c>
      <c r="BB276">
        <f ca="1"/>
        <v>5.4819833692639396E-2</v>
      </c>
      <c r="BC276">
        <f ca="1"/>
        <v>-1.1058692233551498E-2</v>
      </c>
      <c r="BD276">
        <f ca="1"/>
        <v>3.1485505571223829E-2</v>
      </c>
      <c r="BE276">
        <f ca="1"/>
        <v>1.6841984250158114E-2</v>
      </c>
      <c r="BF276">
        <f ca="1"/>
        <v>1.8764905234090679E-2</v>
      </c>
      <c r="BG276">
        <f ca="1"/>
        <v>-9.1381872213966552E-3</v>
      </c>
      <c r="BH276">
        <f ca="1"/>
        <v>3.6814486326681412E-2</v>
      </c>
      <c r="BJ276" vm="6064">
        <f ca="1"/>
        <v>46128</v>
      </c>
      <c r="BK276">
        <f ca="1"/>
        <v>2.3486220734340594E-2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5C719-BBB2-47C4-86CA-0A80776407A4}">
  <sheetPr codeName="Sheet7"/>
  <dimension ref="A1:Q251"/>
  <sheetViews>
    <sheetView workbookViewId="0">
      <selection activeCell="D12" sqref="D12"/>
    </sheetView>
  </sheetViews>
  <sheetFormatPr defaultRowHeight="14.4" x14ac:dyDescent="0.3"/>
  <cols>
    <col min="1" max="1" width="11.77734375" customWidth="1"/>
    <col min="2" max="5" width="9.88671875" customWidth="1"/>
    <col min="6" max="6" width="39.6640625" customWidth="1"/>
    <col min="7" max="7" width="32.33203125" customWidth="1"/>
    <col min="8" max="8" width="9.88671875" customWidth="1"/>
    <col min="9" max="9" width="45.5546875" customWidth="1"/>
    <col min="16" max="16" width="10" bestFit="1" customWidth="1"/>
    <col min="17" max="17" width="12.33203125" customWidth="1"/>
    <col min="19" max="19" width="16.109375" customWidth="1"/>
    <col min="23" max="23" width="35" customWidth="1"/>
    <col min="24" max="24" width="15" customWidth="1"/>
    <col min="25" max="32" width="9.109375" bestFit="1" customWidth="1"/>
    <col min="45" max="45" width="14.5546875" customWidth="1"/>
  </cols>
  <sheetData>
    <row r="1" spans="1:17" x14ac:dyDescent="0.3">
      <c r="F1" t="s">
        <v>4955</v>
      </c>
      <c r="G1" t="s">
        <v>3499</v>
      </c>
      <c r="I1" t="s">
        <v>3500</v>
      </c>
    </row>
    <row r="2" spans="1:17" x14ac:dyDescent="0.3">
      <c r="F2" t="str" cm="1">
        <f t="array" ref="F2:F10">_xlfn.UNIQUE(STable[Sector])</f>
        <v>01 Energy &amp; Transportation</v>
      </c>
      <c r="G2" t="str" cm="1">
        <f t="array" ref="G2:G113">_xlfn._xlws.SORT(_xlfn.UNIQUE(IF('Company Analysis'!B2="",STable[Industry],_xlfn._xlws.FILTER(STable[Industry],STable[Sector]='Company Analysis'!B2,""))),,1)</f>
        <v>Abrasive, Asbestos &amp; Misc Nonmetallic Mineral Prods</v>
      </c>
      <c r="H2">
        <f>IF(AND('Company Analysis'!B2&lt;&gt;"",'Company Analysis'!B3&lt;&gt;""),3,IF('Company Analysis'!B3&lt;&gt;"",2,IF('Company Analysis'!B2&lt;&gt;"",1,0)))</f>
        <v>3</v>
      </c>
      <c r="I2" t="e" cm="1" vm="1390">
        <f t="array" ref="I2:I65">_xlfn._xlws.SORT(_xlfn.SWITCH(IF(AND('Company Analysis'!B2&lt;&gt;"",'Company Analysis'!B3&lt;&gt;""),3,IF('Company Analysis'!B3&lt;&gt;"",2,IF('Company Analysis'!B2&lt;&gt;"",1,0))),0,_xlfn.UNIQUE(STable[Security Name]),1,_xlfn.UNIQUE(_xlfn._xlws.FILTER(STable[Security Name],STable[Sector]='Company Analysis'!B2)),2,_xlfn.UNIQUE(_xlfn._xlws.FILTER(STable[Security Name],STable[Industry]='Company Analysis'!B3)),3,_xlfn.UNIQUE(_xlfn._xlws.FILTER(STable[Security Name],(STable[Industry]='Company Analysis'!B3)*(STable[Sector]='Company Analysis'!B2)))),,1)</f>
        <v>#VALUE!</v>
      </c>
      <c r="J2" cm="1">
        <f t="array" aca="1" ref="J2:J65" ca="1">_xlfn.XLOOKUP(_xlfn.ANCHORARRAY(I2),STable[Security Name],STable[Price])</f>
        <v>277.47800000000001</v>
      </c>
      <c r="K2" cm="1">
        <f t="array" aca="1" ref="K2:K65" ca="1">_xlfn.XLOOKUP(_xlfn.ANCHORARRAY(I2),STable[Security Name],STable[P/E])</f>
        <v>106.542</v>
      </c>
      <c r="L2" cm="1">
        <f t="array" aca="1" ref="L2:L65" ca="1">_xlfn.XLOOKUP(_xlfn.ANCHORARRAY(I2),STable[Security Name],STable[Beta])</f>
        <v>2.1095999999999999</v>
      </c>
      <c r="N2" t="s">
        <v>3529</v>
      </c>
      <c r="O2">
        <v>0</v>
      </c>
      <c r="Q2" s="66" cm="1" vm="3664">
        <f t="array" aca="1" ref="Q2:Q251" ca="1">INDEX(_xlfn.ANCHORARRAY(Price_History),_xlfn.SEQUENCE(ROWS(_xlfn.ANCHORARRAY(Price_History))-1,1,2,1),1)</f>
        <v>45764</v>
      </c>
    </row>
    <row r="3" spans="1:17" x14ac:dyDescent="0.3">
      <c r="A3" s="8" t="s">
        <v>3504</v>
      </c>
      <c r="B3" s="8"/>
      <c r="C3" s="8"/>
      <c r="D3" s="8"/>
      <c r="F3" t="str">
        <v>02 Finance</v>
      </c>
      <c r="G3" t="str">
        <v>Aircraft</v>
      </c>
      <c r="I3" t="e" vm="1388">
        <v>#VALUE!</v>
      </c>
      <c r="J3">
        <f ca="1"/>
        <v>39.799999999999997</v>
      </c>
      <c r="K3">
        <f ca="1"/>
        <v>0</v>
      </c>
      <c r="L3">
        <f ca="1"/>
        <v>1.7842</v>
      </c>
      <c r="N3" t="s">
        <v>3528</v>
      </c>
      <c r="O3">
        <v>1</v>
      </c>
      <c r="Q3" s="66" vm="3679">
        <f ca="1"/>
        <v>45768</v>
      </c>
    </row>
    <row r="4" spans="1:17" x14ac:dyDescent="0.3">
      <c r="A4" t="s">
        <v>4946</v>
      </c>
      <c r="B4">
        <v>2026</v>
      </c>
      <c r="F4" t="str">
        <v>03 Life Sciences</v>
      </c>
      <c r="G4" t="str">
        <v>Aircraft &amp; Parts</v>
      </c>
      <c r="I4" t="e" vm="1391">
        <v>#VALUE!</v>
      </c>
      <c r="J4">
        <f ca="1"/>
        <v>34.43</v>
      </c>
      <c r="K4">
        <f ca="1"/>
        <v>0</v>
      </c>
      <c r="L4">
        <f ca="1"/>
        <v>2.1465000000000001</v>
      </c>
      <c r="N4" t="s">
        <v>3530</v>
      </c>
      <c r="O4">
        <v>2</v>
      </c>
      <c r="Q4" s="66" vm="3684">
        <f ca="1"/>
        <v>45769</v>
      </c>
    </row>
    <row r="5" spans="1:17" x14ac:dyDescent="0.3">
      <c r="A5" t="s">
        <v>3505</v>
      </c>
      <c r="B5">
        <v>22.5</v>
      </c>
      <c r="F5" t="str">
        <v>04 Manufacturing</v>
      </c>
      <c r="G5" t="str">
        <v>Aircraft Engines &amp; Engine Parts</v>
      </c>
      <c r="I5" t="e" vm="1389">
        <v>#VALUE!</v>
      </c>
      <c r="J5">
        <f ca="1"/>
        <v>58</v>
      </c>
      <c r="K5">
        <f ca="1"/>
        <v>0</v>
      </c>
      <c r="L5">
        <f ca="1"/>
        <v>2.0379999999999998</v>
      </c>
      <c r="Q5" s="66" vm="3689">
        <f ca="1"/>
        <v>45770</v>
      </c>
    </row>
    <row r="6" spans="1:17" x14ac:dyDescent="0.3">
      <c r="A6" t="s">
        <v>4577</v>
      </c>
      <c r="B6">
        <v>10</v>
      </c>
      <c r="F6" t="str">
        <v>05 Real Estate &amp; Construction</v>
      </c>
      <c r="G6" t="str">
        <v>Aircraft Parts &amp; Auxiliary Equipment, NEC</v>
      </c>
      <c r="I6" t="e" vm="1378">
        <v>#VALUE!</v>
      </c>
      <c r="J6">
        <f ca="1"/>
        <v>67.525000000000006</v>
      </c>
      <c r="K6">
        <f ca="1"/>
        <v>44.9358</v>
      </c>
      <c r="L6">
        <f ca="1"/>
        <v>2.1800999999999999</v>
      </c>
      <c r="Q6" s="66" vm="3694">
        <f ca="1"/>
        <v>45771</v>
      </c>
    </row>
    <row r="7" spans="1:17" x14ac:dyDescent="0.3">
      <c r="A7" t="s">
        <v>3531</v>
      </c>
      <c r="F7" t="str">
        <v>06 Technology</v>
      </c>
      <c r="G7" t="str">
        <v>Apparel &amp; Other Finishd Prods of  Fabrics &amp; Similar Matl</v>
      </c>
      <c r="I7" t="e" vm="1387">
        <v>#VALUE!</v>
      </c>
      <c r="J7">
        <f ca="1"/>
        <v>369.66</v>
      </c>
      <c r="K7">
        <f ca="1"/>
        <v>63.978299999999997</v>
      </c>
      <c r="L7">
        <f ca="1"/>
        <v>1.0935999999999999</v>
      </c>
      <c r="Q7" s="66" vm="3709">
        <f ca="1"/>
        <v>45772</v>
      </c>
    </row>
    <row r="8" spans="1:17" x14ac:dyDescent="0.3">
      <c r="A8" cm="1">
        <f t="array" ref="A8:A17">_xlfn.SEQUENCE(10,1,1,1)</f>
        <v>1</v>
      </c>
      <c r="B8">
        <v>10</v>
      </c>
      <c r="F8" t="str">
        <v>07 Trade &amp; Services</v>
      </c>
      <c r="G8" t="str">
        <v>Beverages</v>
      </c>
      <c r="I8" t="e" vm="1377">
        <v>#VALUE!</v>
      </c>
      <c r="J8">
        <f ca="1"/>
        <v>394.09500000000003</v>
      </c>
      <c r="K8">
        <f ca="1"/>
        <v>40.378999999999998</v>
      </c>
      <c r="L8">
        <f ca="1"/>
        <v>1.6759999999999999</v>
      </c>
      <c r="Q8" s="66" vm="3723">
        <f ca="1"/>
        <v>45775</v>
      </c>
    </row>
    <row r="9" spans="1:17" x14ac:dyDescent="0.3">
      <c r="A9">
        <v>2</v>
      </c>
      <c r="B9">
        <v>8</v>
      </c>
      <c r="F9" t="str">
        <v>08 Industrial Applications and Services</v>
      </c>
      <c r="G9" t="str">
        <v>Blankbooks, Looseleaf Binders &amp; Bookbindg &amp; Relatd Work</v>
      </c>
      <c r="I9" t="e" vm="1140">
        <v>#VALUE!</v>
      </c>
      <c r="J9">
        <f ca="1"/>
        <v>156.55000000000001</v>
      </c>
      <c r="K9">
        <f ca="1"/>
        <v>0</v>
      </c>
      <c r="L9">
        <f ca="1"/>
        <v>3.661</v>
      </c>
      <c r="Q9" s="66" vm="3728">
        <f ca="1"/>
        <v>45776</v>
      </c>
    </row>
    <row r="10" spans="1:17" x14ac:dyDescent="0.3">
      <c r="A10">
        <v>3</v>
      </c>
      <c r="B10">
        <v>8</v>
      </c>
      <c r="F10" t="str">
        <v>09 Crypto Assets</v>
      </c>
      <c r="G10" t="str">
        <v>Books: Publishing or  Publishing &amp; Printing</v>
      </c>
      <c r="I10" t="e" vm="1392">
        <v>#VALUE!</v>
      </c>
      <c r="J10">
        <f ca="1"/>
        <v>166.33</v>
      </c>
      <c r="K10">
        <f ca="1"/>
        <v>221.68469999999999</v>
      </c>
      <c r="L10">
        <f ca="1"/>
        <v>1.498</v>
      </c>
      <c r="Q10" s="66" vm="3733">
        <f ca="1"/>
        <v>45777</v>
      </c>
    </row>
    <row r="11" spans="1:17" x14ac:dyDescent="0.3">
      <c r="A11">
        <v>4</v>
      </c>
      <c r="B11">
        <v>6</v>
      </c>
      <c r="G11" t="str">
        <v>Bottled &amp; Canned Soft Drinks &amp; Carbonated Waters</v>
      </c>
      <c r="I11" t="e" vm="1185">
        <v>#VALUE!</v>
      </c>
      <c r="J11">
        <f ca="1"/>
        <v>7.73</v>
      </c>
      <c r="K11">
        <f ca="1"/>
        <v>0</v>
      </c>
      <c r="L11">
        <f ca="1"/>
        <v>1.7943</v>
      </c>
      <c r="Q11" s="66" vm="3736">
        <f ca="1"/>
        <v>45778</v>
      </c>
    </row>
    <row r="12" spans="1:17" x14ac:dyDescent="0.3">
      <c r="A12">
        <v>5</v>
      </c>
      <c r="B12">
        <v>6</v>
      </c>
      <c r="G12" t="str">
        <v>Broadwoven Fabric Mills, Cotton</v>
      </c>
      <c r="I12" t="e" vm="1454">
        <v>#VALUE!</v>
      </c>
      <c r="J12">
        <f ca="1"/>
        <v>22.06</v>
      </c>
      <c r="K12">
        <f ca="1"/>
        <v>0</v>
      </c>
      <c r="L12">
        <f ca="1"/>
        <v>1.5528</v>
      </c>
      <c r="Q12" s="66" vm="3741">
        <f ca="1"/>
        <v>45779</v>
      </c>
    </row>
    <row r="13" spans="1:17" x14ac:dyDescent="0.3">
      <c r="A13">
        <v>6</v>
      </c>
      <c r="B13">
        <v>4</v>
      </c>
      <c r="G13" t="str">
        <v>Broadwoven Fabric Mills, Man Made Fiber &amp; Silk</v>
      </c>
      <c r="I13" t="e" vm="1393">
        <v>#VALUE!</v>
      </c>
      <c r="J13">
        <f ca="1"/>
        <v>403.4</v>
      </c>
      <c r="K13">
        <f ca="1"/>
        <v>78.690700000000007</v>
      </c>
      <c r="L13">
        <f ca="1"/>
        <v>1.3878999999999999</v>
      </c>
      <c r="Q13" s="66" vm="3746">
        <f ca="1"/>
        <v>45782</v>
      </c>
    </row>
    <row r="14" spans="1:17" x14ac:dyDescent="0.3">
      <c r="A14">
        <v>7</v>
      </c>
      <c r="B14">
        <v>4</v>
      </c>
      <c r="G14" t="str">
        <v>Canned, Frozen &amp; Preservd Fruit, Veg &amp; Food Specialties</v>
      </c>
      <c r="I14" t="e" vm="1396">
        <v>#VALUE!</v>
      </c>
      <c r="J14">
        <f ca="1"/>
        <v>12.965</v>
      </c>
      <c r="K14">
        <f ca="1"/>
        <v>56.492400000000004</v>
      </c>
      <c r="L14">
        <f ca="1"/>
        <v>1.3681000000000001</v>
      </c>
      <c r="Q14" s="66" vm="3751">
        <f ca="1"/>
        <v>45783</v>
      </c>
    </row>
    <row r="15" spans="1:17" x14ac:dyDescent="0.3">
      <c r="A15">
        <v>8</v>
      </c>
      <c r="B15">
        <v>2</v>
      </c>
      <c r="G15" t="str">
        <v>Canned, Fruits, Veg, Preserves, Jams &amp; Jellies</v>
      </c>
      <c r="I15" t="e" vm="1401">
        <v>#VALUE!</v>
      </c>
      <c r="J15">
        <f ca="1"/>
        <v>47.045000000000002</v>
      </c>
      <c r="K15">
        <f ca="1"/>
        <v>104.96429999999999</v>
      </c>
      <c r="L15">
        <f ca="1"/>
        <v>1.2137</v>
      </c>
      <c r="Q15" s="66" vm="3756">
        <f ca="1"/>
        <v>45784</v>
      </c>
    </row>
    <row r="16" spans="1:17" x14ac:dyDescent="0.3">
      <c r="A16">
        <v>9</v>
      </c>
      <c r="B16">
        <v>2</v>
      </c>
      <c r="G16" t="str">
        <v>Carpets &amp; Rugs</v>
      </c>
      <c r="I16" t="e" vm="1395">
        <v>#VALUE!</v>
      </c>
      <c r="J16">
        <f ca="1"/>
        <v>168.01560000000001</v>
      </c>
      <c r="K16">
        <f ca="1"/>
        <v>22.1309</v>
      </c>
      <c r="L16">
        <f ca="1"/>
        <v>1.1787000000000001</v>
      </c>
      <c r="Q16" s="66" vm="3761">
        <f ca="1"/>
        <v>45785</v>
      </c>
    </row>
    <row r="17" spans="1:17" x14ac:dyDescent="0.3">
      <c r="A17">
        <v>10</v>
      </c>
      <c r="B17">
        <v>1</v>
      </c>
      <c r="G17" t="str">
        <v>Cement, Hydraulic</v>
      </c>
      <c r="I17" t="e" vm="1394">
        <v>#VALUE!</v>
      </c>
      <c r="J17">
        <f ca="1"/>
        <v>157.42500000000001</v>
      </c>
      <c r="K17">
        <f ca="1"/>
        <v>87.3613</v>
      </c>
      <c r="L17">
        <f ca="1"/>
        <v>3.0059999999999998</v>
      </c>
      <c r="Q17" s="66" vm="3766">
        <f ca="1"/>
        <v>45786</v>
      </c>
    </row>
    <row r="18" spans="1:17" x14ac:dyDescent="0.3">
      <c r="G18" t="str">
        <v>Cigarettes</v>
      </c>
      <c r="I18" t="e" vm="1379">
        <v>#VALUE!</v>
      </c>
      <c r="J18">
        <f ca="1"/>
        <v>21.695</v>
      </c>
      <c r="K18">
        <f ca="1"/>
        <v>0</v>
      </c>
      <c r="L18">
        <f ca="1"/>
        <v>0.76419999999999999</v>
      </c>
      <c r="Q18" s="66" vm="3771">
        <f ca="1"/>
        <v>45789</v>
      </c>
    </row>
    <row r="19" spans="1:17" x14ac:dyDescent="0.3">
      <c r="G19" t="str">
        <v>Coating, Engraving &amp; Allied Services</v>
      </c>
      <c r="I19" t="e" vm="1397">
        <v>#VALUE!</v>
      </c>
      <c r="J19">
        <f ca="1"/>
        <v>95.21</v>
      </c>
      <c r="K19">
        <f ca="1"/>
        <v>66.846900000000005</v>
      </c>
      <c r="L19">
        <f ca="1"/>
        <v>1.7701</v>
      </c>
      <c r="Q19" s="66" vm="3775">
        <f ca="1"/>
        <v>45790</v>
      </c>
    </row>
    <row r="20" spans="1:17" x14ac:dyDescent="0.3">
      <c r="G20" t="str">
        <v>Commercial Printing</v>
      </c>
      <c r="I20" t="e" vm="1380">
        <v>#VALUE!</v>
      </c>
      <c r="J20">
        <f ca="1"/>
        <v>32.67</v>
      </c>
      <c r="K20">
        <f ca="1"/>
        <v>25.601400000000002</v>
      </c>
      <c r="L20">
        <f ca="1"/>
        <v>1.3097000000000001</v>
      </c>
      <c r="Q20" s="66" vm="3780">
        <f ca="1"/>
        <v>45791</v>
      </c>
    </row>
    <row r="21" spans="1:17" x14ac:dyDescent="0.3">
      <c r="G21" t="str">
        <v>Communications Equipment, NEC</v>
      </c>
      <c r="I21" t="e" vm="1407">
        <v>#VALUE!</v>
      </c>
      <c r="J21">
        <f ca="1"/>
        <v>12.33</v>
      </c>
      <c r="K21">
        <f ca="1"/>
        <v>0</v>
      </c>
      <c r="L21">
        <f ca="1"/>
        <v>1.1818</v>
      </c>
      <c r="Q21" s="66" vm="3785">
        <f ca="1"/>
        <v>45792</v>
      </c>
    </row>
    <row r="22" spans="1:17" x14ac:dyDescent="0.3">
      <c r="G22" t="str">
        <v>Concrete Products, Except Block &amp; Brick</v>
      </c>
      <c r="I22" t="e" vm="1398">
        <v>#VALUE!</v>
      </c>
      <c r="J22">
        <f ca="1"/>
        <v>190.26</v>
      </c>
      <c r="K22">
        <f ca="1"/>
        <v>13.3911</v>
      </c>
      <c r="L22">
        <f ca="1"/>
        <v>1.5902000000000001</v>
      </c>
      <c r="Q22" s="66" vm="3790">
        <f ca="1"/>
        <v>45793</v>
      </c>
    </row>
    <row r="23" spans="1:17" x14ac:dyDescent="0.3">
      <c r="G23" t="str">
        <v>Converted Paper &amp; Paperboard Prods (No Contaners/Boxes)</v>
      </c>
      <c r="I23" t="e" vm="1381">
        <v>#VALUE!</v>
      </c>
      <c r="J23">
        <f ca="1"/>
        <v>136.15</v>
      </c>
      <c r="K23">
        <f ca="1"/>
        <v>197.23310000000001</v>
      </c>
      <c r="L23">
        <f ca="1"/>
        <v>1.2407999999999999</v>
      </c>
      <c r="Q23" s="66" vm="3795">
        <f ca="1"/>
        <v>45796</v>
      </c>
    </row>
    <row r="24" spans="1:17" x14ac:dyDescent="0.3">
      <c r="G24" t="str">
        <v>Cookies &amp; Crackers</v>
      </c>
      <c r="I24" t="e" vm="1399">
        <v>#VALUE!</v>
      </c>
      <c r="J24">
        <f ca="1"/>
        <v>11.005000000000001</v>
      </c>
      <c r="K24">
        <f ca="1"/>
        <v>43.774900000000002</v>
      </c>
      <c r="L24">
        <f ca="1"/>
        <v>2.0133999999999999</v>
      </c>
      <c r="Q24" s="66" vm="3799">
        <f ca="1"/>
        <v>45797</v>
      </c>
    </row>
    <row r="25" spans="1:17" x14ac:dyDescent="0.3">
      <c r="G25" t="str">
        <v>Cutlery, Handtools &amp; General Hardware</v>
      </c>
      <c r="I25" t="e" vm="1382">
        <v>#VALUE!</v>
      </c>
      <c r="J25">
        <f ca="1"/>
        <v>65.77</v>
      </c>
      <c r="K25">
        <f ca="1"/>
        <v>0</v>
      </c>
      <c r="L25">
        <f ca="1"/>
        <v>1.83</v>
      </c>
      <c r="Q25" s="66" vm="3804">
        <f ca="1"/>
        <v>45798</v>
      </c>
    </row>
    <row r="26" spans="1:17" x14ac:dyDescent="0.3">
      <c r="G26" t="str">
        <v>Dairy Products</v>
      </c>
      <c r="I26" t="e" vm="1196">
        <v>#VALUE!</v>
      </c>
      <c r="J26">
        <f ca="1"/>
        <v>3.5950000000000002</v>
      </c>
      <c r="K26">
        <f ca="1"/>
        <v>0</v>
      </c>
      <c r="L26">
        <f ca="1"/>
        <v>1.3318000000000001</v>
      </c>
      <c r="Q26" s="66" vm="3809">
        <f ca="1"/>
        <v>45799</v>
      </c>
    </row>
    <row r="27" spans="1:17" x14ac:dyDescent="0.3">
      <c r="G27" t="str">
        <v>Dolls &amp; Stuffed Toys</v>
      </c>
      <c r="I27" t="e" vm="1400">
        <v>#VALUE!</v>
      </c>
      <c r="J27">
        <f ca="1"/>
        <v>1.46</v>
      </c>
      <c r="K27">
        <f ca="1"/>
        <v>6.9260000000000002</v>
      </c>
      <c r="L27">
        <f ca="1"/>
        <v>-0.27100000000000002</v>
      </c>
      <c r="Q27" s="66" vm="3824">
        <f ca="1"/>
        <v>45800</v>
      </c>
    </row>
    <row r="28" spans="1:17" x14ac:dyDescent="0.3">
      <c r="G28" t="str">
        <v>Drawing &amp; Insulating of  Nonferrous Wire</v>
      </c>
      <c r="I28" t="e" vm="1402">
        <v>#VALUE!</v>
      </c>
      <c r="J28">
        <f ca="1"/>
        <v>67.885000000000005</v>
      </c>
      <c r="K28">
        <f ca="1"/>
        <v>0</v>
      </c>
      <c r="L28">
        <f ca="1"/>
        <v>1.6762999999999999</v>
      </c>
      <c r="Q28" s="66" vm="3839">
        <f ca="1"/>
        <v>45804</v>
      </c>
    </row>
    <row r="29" spans="1:17" x14ac:dyDescent="0.3">
      <c r="G29" t="str">
        <v>Electric Housewares &amp; Fans</v>
      </c>
      <c r="I29" t="e" vm="1232">
        <v>#VALUE!</v>
      </c>
      <c r="J29">
        <f ca="1"/>
        <v>126.355</v>
      </c>
      <c r="K29">
        <f ca="1"/>
        <v>173.18389999999999</v>
      </c>
      <c r="L29">
        <f ca="1"/>
        <v>1.0104</v>
      </c>
      <c r="Q29" s="66" vm="3854">
        <f ca="1"/>
        <v>45805</v>
      </c>
    </row>
    <row r="30" spans="1:17" x14ac:dyDescent="0.3">
      <c r="G30" t="str">
        <v>Electric Lighting &amp; Wiring Equipment</v>
      </c>
      <c r="I30" t="e" vm="1403">
        <v>#VALUE!</v>
      </c>
      <c r="J30">
        <f ca="1"/>
        <v>21.3</v>
      </c>
      <c r="K30">
        <f ca="1"/>
        <v>0</v>
      </c>
      <c r="L30">
        <f ca="1"/>
        <v>0.47789999999999999</v>
      </c>
      <c r="Q30" s="66" vm="3869">
        <f ca="1"/>
        <v>45806</v>
      </c>
    </row>
    <row r="31" spans="1:17" x14ac:dyDescent="0.3">
      <c r="G31" t="str">
        <v>Electrical Industrial Apparatus</v>
      </c>
      <c r="I31" t="e" vm="1383">
        <v>#VALUE!</v>
      </c>
      <c r="J31">
        <f ca="1"/>
        <v>82.08</v>
      </c>
      <c r="K31">
        <f ca="1"/>
        <v>0</v>
      </c>
      <c r="L31">
        <f ca="1"/>
        <v>1.6144000000000001</v>
      </c>
      <c r="Q31" s="66" vm="3883">
        <f ca="1"/>
        <v>45807</v>
      </c>
    </row>
    <row r="32" spans="1:17" x14ac:dyDescent="0.3">
      <c r="G32" t="str">
        <v>Electronic &amp; Other Electrical Equipment (No Computer Equip)</v>
      </c>
      <c r="I32" t="e" vm="1404">
        <v>#VALUE!</v>
      </c>
      <c r="J32">
        <f ca="1"/>
        <v>116.9</v>
      </c>
      <c r="K32">
        <f ca="1"/>
        <v>5242.1525000000001</v>
      </c>
      <c r="L32">
        <f ca="1"/>
        <v>1.6855</v>
      </c>
      <c r="Q32" s="66" vm="3674">
        <f ca="1"/>
        <v>45810</v>
      </c>
    </row>
    <row r="33" spans="7:17" x14ac:dyDescent="0.3">
      <c r="G33" t="str">
        <v>Electronic Coils, Transformers &amp; Other Inductors</v>
      </c>
      <c r="I33" t="e" vm="1409">
        <v>#VALUE!</v>
      </c>
      <c r="J33">
        <f ca="1"/>
        <v>272.55500000000001</v>
      </c>
      <c r="K33">
        <f ca="1"/>
        <v>127.2848</v>
      </c>
      <c r="L33">
        <f ca="1"/>
        <v>1.5508999999999999</v>
      </c>
      <c r="Q33" s="66" vm="3911">
        <f ca="1"/>
        <v>45811</v>
      </c>
    </row>
    <row r="34" spans="7:17" x14ac:dyDescent="0.3">
      <c r="G34" t="str">
        <v>Electronic Components &amp; Accessories</v>
      </c>
      <c r="I34" t="e" vm="1408">
        <v>#VALUE!</v>
      </c>
      <c r="J34">
        <f ca="1"/>
        <v>138.9</v>
      </c>
      <c r="K34">
        <f ca="1"/>
        <v>45.242800000000003</v>
      </c>
      <c r="L34">
        <f ca="1"/>
        <v>2.0038</v>
      </c>
      <c r="Q34" s="66" vm="3926">
        <f ca="1"/>
        <v>45812</v>
      </c>
    </row>
    <row r="35" spans="7:17" x14ac:dyDescent="0.3">
      <c r="G35" t="str">
        <v>Electronic Components, NEC</v>
      </c>
      <c r="I35" t="e" vm="1411">
        <v>#VALUE!</v>
      </c>
      <c r="J35">
        <f ca="1"/>
        <v>26.45</v>
      </c>
      <c r="K35">
        <f ca="1"/>
        <v>0</v>
      </c>
      <c r="L35">
        <f ca="1"/>
        <v>1.8413999999999999</v>
      </c>
      <c r="Q35" s="66" vm="3940">
        <f ca="1"/>
        <v>45813</v>
      </c>
    </row>
    <row r="36" spans="7:17" x14ac:dyDescent="0.3">
      <c r="G36" t="str">
        <v>Electronic Connectors</v>
      </c>
      <c r="I36" t="e" vm="1405">
        <v>#VALUE!</v>
      </c>
      <c r="J36">
        <f ca="1"/>
        <v>78.42</v>
      </c>
      <c r="K36">
        <f ca="1"/>
        <v>0</v>
      </c>
      <c r="L36">
        <f ca="1"/>
        <v>1.5595000000000001</v>
      </c>
      <c r="Q36" s="66" vm="3954">
        <f ca="1"/>
        <v>45814</v>
      </c>
    </row>
    <row r="37" spans="7:17" x14ac:dyDescent="0.3">
      <c r="G37" t="str">
        <v>Fabricated Plate Work (Boiler Shops)</v>
      </c>
      <c r="I37" t="e" vm="1410">
        <v>#VALUE!</v>
      </c>
      <c r="J37">
        <f ca="1"/>
        <v>457.88990000000001</v>
      </c>
      <c r="K37">
        <f ca="1"/>
        <v>21.617599999999999</v>
      </c>
      <c r="L37">
        <f ca="1"/>
        <v>1.7756000000000001</v>
      </c>
      <c r="Q37" s="66" vm="3969">
        <f ca="1"/>
        <v>45817</v>
      </c>
    </row>
    <row r="38" spans="7:17" x14ac:dyDescent="0.3">
      <c r="G38" t="str">
        <v>Fabricated Rubber Products, NEC</v>
      </c>
      <c r="I38" t="e" vm="1406">
        <v>#VALUE!</v>
      </c>
      <c r="J38">
        <f ca="1"/>
        <v>1465.47</v>
      </c>
      <c r="K38">
        <f ca="1"/>
        <v>113.99290000000001</v>
      </c>
      <c r="L38">
        <f ca="1"/>
        <v>1.5931999999999999</v>
      </c>
      <c r="Q38" s="66" vm="3984">
        <f ca="1"/>
        <v>45818</v>
      </c>
    </row>
    <row r="39" spans="7:17" x14ac:dyDescent="0.3">
      <c r="G39" t="str">
        <v>Fabricated Structural Metal Products</v>
      </c>
      <c r="I39" t="e" vm="1198">
        <v>#VALUE!</v>
      </c>
      <c r="J39">
        <f ca="1"/>
        <v>111.545</v>
      </c>
      <c r="K39">
        <f ca="1"/>
        <v>28.507000000000001</v>
      </c>
      <c r="L39">
        <f ca="1"/>
        <v>1.274</v>
      </c>
      <c r="Q39" s="66" vm="3999">
        <f ca="1"/>
        <v>45819</v>
      </c>
    </row>
    <row r="40" spans="7:17" x14ac:dyDescent="0.3">
      <c r="G40" t="str">
        <v>Fats &amp; Oils</v>
      </c>
      <c r="I40" t="e" vm="1221">
        <v>#VALUE!</v>
      </c>
      <c r="J40">
        <f ca="1"/>
        <v>68.892899999999997</v>
      </c>
      <c r="K40">
        <f ca="1"/>
        <v>0</v>
      </c>
      <c r="L40">
        <f ca="1"/>
        <v>2.3727999999999998</v>
      </c>
      <c r="Q40" s="66" vm="4014">
        <f ca="1"/>
        <v>45820</v>
      </c>
    </row>
    <row r="41" spans="7:17" x14ac:dyDescent="0.3">
      <c r="G41" t="str">
        <v>Flat Glass</v>
      </c>
      <c r="I41" t="e" vm="1413">
        <v>#VALUE!</v>
      </c>
      <c r="J41">
        <f ca="1"/>
        <v>82.424999999999997</v>
      </c>
      <c r="K41">
        <f ca="1"/>
        <v>28.1602</v>
      </c>
      <c r="L41">
        <f ca="1"/>
        <v>1.278</v>
      </c>
      <c r="Q41" s="66" vm="4027">
        <f ca="1"/>
        <v>45821</v>
      </c>
    </row>
    <row r="42" spans="7:17" x14ac:dyDescent="0.3">
      <c r="G42" t="str">
        <v>Food and Kindred Products</v>
      </c>
      <c r="I42" t="e" vm="1412">
        <v>#VALUE!</v>
      </c>
      <c r="J42">
        <f ca="1"/>
        <v>200.83</v>
      </c>
      <c r="K42">
        <f ca="1"/>
        <v>40.970700000000001</v>
      </c>
      <c r="L42">
        <f ca="1"/>
        <v>2.2997000000000001</v>
      </c>
      <c r="Q42" s="66" vm="4040">
        <f ca="1"/>
        <v>45824</v>
      </c>
    </row>
    <row r="43" spans="7:17" x14ac:dyDescent="0.3">
      <c r="G43" t="str">
        <v>Footwear, (No Rubber)</v>
      </c>
      <c r="I43" t="e" vm="1414">
        <v>#VALUE!</v>
      </c>
      <c r="J43">
        <f ca="1"/>
        <v>214.845</v>
      </c>
      <c r="K43">
        <f ca="1"/>
        <v>27.037500000000001</v>
      </c>
      <c r="L43">
        <f ca="1"/>
        <v>1.4956</v>
      </c>
      <c r="Q43" s="66" vm="4055">
        <f ca="1"/>
        <v>45825</v>
      </c>
    </row>
    <row r="44" spans="7:17" x14ac:dyDescent="0.3">
      <c r="G44" t="str">
        <v>Games, Toys &amp; Children's Vehicles (No Dolls &amp; Bicycles)</v>
      </c>
      <c r="I44" t="e" vm="1416">
        <v>#VALUE!</v>
      </c>
      <c r="J44">
        <f ca="1"/>
        <v>82.49</v>
      </c>
      <c r="K44">
        <f ca="1"/>
        <v>248.9888</v>
      </c>
      <c r="L44">
        <f ca="1"/>
        <v>1.6769000000000001</v>
      </c>
      <c r="Q44" s="66" vm="4070">
        <f ca="1"/>
        <v>45826</v>
      </c>
    </row>
    <row r="45" spans="7:17" x14ac:dyDescent="0.3">
      <c r="G45" t="str">
        <v>Gaskets, Packg &amp; Sealg Devices &amp; Rubber &amp; Plastics Hose</v>
      </c>
      <c r="I45" t="e" vm="1224">
        <v>#VALUE!</v>
      </c>
      <c r="J45">
        <f ca="1"/>
        <v>305.95999999999998</v>
      </c>
      <c r="K45">
        <f ca="1"/>
        <v>34.718499999999999</v>
      </c>
      <c r="L45">
        <f ca="1"/>
        <v>1.3777999999999999</v>
      </c>
      <c r="Q45" s="66" vm="4084">
        <f ca="1"/>
        <v>45828</v>
      </c>
    </row>
    <row r="46" spans="7:17" x14ac:dyDescent="0.3">
      <c r="G46" t="str">
        <v>Glass Containers</v>
      </c>
      <c r="I46" t="e" vm="1384">
        <v>#VALUE!</v>
      </c>
      <c r="J46">
        <f ca="1"/>
        <v>47.984999999999999</v>
      </c>
      <c r="K46">
        <f ca="1"/>
        <v>20.960599999999999</v>
      </c>
      <c r="L46">
        <f ca="1"/>
        <v>1.4666999999999999</v>
      </c>
      <c r="Q46" s="66" vm="2759">
        <f ca="1"/>
        <v>45831</v>
      </c>
    </row>
    <row r="47" spans="7:17" x14ac:dyDescent="0.3">
      <c r="G47" t="str">
        <v>Glass Products, Made of  Purchased Glass</v>
      </c>
      <c r="I47" t="e" vm="1418">
        <v>#VALUE!</v>
      </c>
      <c r="J47">
        <f ca="1"/>
        <v>58.84</v>
      </c>
      <c r="K47">
        <f ca="1"/>
        <v>149.6439</v>
      </c>
      <c r="L47">
        <f ca="1"/>
        <v>1.3095000000000001</v>
      </c>
      <c r="Q47" s="66" vm="2765">
        <f ca="1"/>
        <v>45832</v>
      </c>
    </row>
    <row r="48" spans="7:17" x14ac:dyDescent="0.3">
      <c r="G48" t="str">
        <v>Grain Mill Products</v>
      </c>
      <c r="I48" t="e" vm="1420">
        <v>#VALUE!</v>
      </c>
      <c r="J48">
        <f ca="1"/>
        <v>81.86</v>
      </c>
      <c r="K48">
        <f ca="1"/>
        <v>22.5274</v>
      </c>
      <c r="L48">
        <f ca="1"/>
        <v>1.327</v>
      </c>
      <c r="Q48" s="66" vm="2770">
        <f ca="1"/>
        <v>45833</v>
      </c>
    </row>
    <row r="49" spans="7:17" x14ac:dyDescent="0.3">
      <c r="G49" t="str">
        <v>Guided Missiles &amp; Space Vehicles &amp; Parts</v>
      </c>
      <c r="I49" t="e" vm="1421">
        <v>#VALUE!</v>
      </c>
      <c r="J49">
        <f ca="1"/>
        <v>11.875</v>
      </c>
      <c r="K49">
        <f ca="1"/>
        <v>0</v>
      </c>
      <c r="L49">
        <f ca="1"/>
        <v>0.77869999999999995</v>
      </c>
      <c r="Q49" s="66" vm="2775">
        <f ca="1"/>
        <v>45834</v>
      </c>
    </row>
    <row r="50" spans="7:17" x14ac:dyDescent="0.3">
      <c r="G50" t="str">
        <v>Heating Equip, Except Elec &amp; Warm Air; &amp; Plumbing Fixtures</v>
      </c>
      <c r="I50" t="e" vm="1422">
        <v>#VALUE!</v>
      </c>
      <c r="J50">
        <f ca="1"/>
        <v>125.46</v>
      </c>
      <c r="K50">
        <f ca="1"/>
        <v>59.411799999999999</v>
      </c>
      <c r="L50">
        <f ca="1"/>
        <v>1.8212999999999999</v>
      </c>
      <c r="Q50" s="66" vm="2780">
        <f ca="1"/>
        <v>45835</v>
      </c>
    </row>
    <row r="51" spans="7:17" x14ac:dyDescent="0.3">
      <c r="G51" t="str">
        <v>Household Appliances</v>
      </c>
      <c r="I51" t="e" vm="1427">
        <v>#VALUE!</v>
      </c>
      <c r="J51">
        <f ca="1"/>
        <v>107.88</v>
      </c>
      <c r="K51">
        <f ca="1"/>
        <v>305.78230000000002</v>
      </c>
      <c r="L51">
        <f ca="1"/>
        <v>2.2044000000000001</v>
      </c>
      <c r="Q51" s="66" vm="2785">
        <f ca="1"/>
        <v>45838</v>
      </c>
    </row>
    <row r="52" spans="7:17" x14ac:dyDescent="0.3">
      <c r="G52" t="str">
        <v>Household Audio &amp; Video Equipment</v>
      </c>
      <c r="I52" t="e" vm="1201">
        <v>#VALUE!</v>
      </c>
      <c r="J52">
        <f ca="1"/>
        <v>7.165</v>
      </c>
      <c r="K52">
        <f ca="1"/>
        <v>35.682299999999998</v>
      </c>
      <c r="L52">
        <f ca="1"/>
        <v>1.6641999999999999</v>
      </c>
      <c r="Q52" s="66" vm="2790">
        <f ca="1"/>
        <v>45839</v>
      </c>
    </row>
    <row r="53" spans="7:17" x14ac:dyDescent="0.3">
      <c r="G53" t="str">
        <v>Household Furniture</v>
      </c>
      <c r="I53" t="e" vm="1426">
        <v>#VALUE!</v>
      </c>
      <c r="J53">
        <f ca="1"/>
        <v>212.66</v>
      </c>
      <c r="K53">
        <f ca="1"/>
        <v>0</v>
      </c>
      <c r="L53">
        <f ca="1"/>
        <v>1.4226000000000001</v>
      </c>
      <c r="Q53" s="66" vm="2795">
        <f ca="1"/>
        <v>45840</v>
      </c>
    </row>
    <row r="54" spans="7:17" x14ac:dyDescent="0.3">
      <c r="G54" t="str">
        <v>Leather &amp; Leather Products</v>
      </c>
      <c r="I54" t="e" vm="1423">
        <v>#VALUE!</v>
      </c>
      <c r="J54">
        <f ca="1"/>
        <v>138.16999999999999</v>
      </c>
      <c r="K54">
        <f ca="1"/>
        <v>38.0047</v>
      </c>
      <c r="L54">
        <f ca="1"/>
        <v>1.0981000000000001</v>
      </c>
      <c r="Q54" s="66" vm="2800">
        <f ca="1"/>
        <v>45841</v>
      </c>
    </row>
    <row r="55" spans="7:17" x14ac:dyDescent="0.3">
      <c r="G55" t="str">
        <v>Lumber &amp; Wood Products (No Furniture)</v>
      </c>
      <c r="I55" t="e" vm="1424">
        <v>#VALUE!</v>
      </c>
      <c r="J55">
        <f ca="1"/>
        <v>498.03</v>
      </c>
      <c r="K55">
        <f ca="1"/>
        <v>0</v>
      </c>
      <c r="L55">
        <f ca="1"/>
        <v>2.7290000000000001</v>
      </c>
      <c r="Q55" s="66" vm="2805">
        <f ca="1"/>
        <v>45845</v>
      </c>
    </row>
    <row r="56" spans="7:17" x14ac:dyDescent="0.3">
      <c r="G56" t="str">
        <v>Malt Beverages</v>
      </c>
      <c r="I56" t="e" vm="1425">
        <v>#VALUE!</v>
      </c>
      <c r="J56">
        <f ca="1"/>
        <v>32.760100000000001</v>
      </c>
      <c r="K56">
        <f ca="1"/>
        <v>12.71</v>
      </c>
      <c r="L56">
        <f ca="1"/>
        <v>3.4106999999999998</v>
      </c>
      <c r="Q56" s="66" vm="2810">
        <f ca="1"/>
        <v>45846</v>
      </c>
    </row>
    <row r="57" spans="7:17" x14ac:dyDescent="0.3">
      <c r="G57" t="str">
        <v>Manifold Business Forms</v>
      </c>
      <c r="I57" t="e" vm="1429">
        <v>#VALUE!</v>
      </c>
      <c r="J57">
        <f ca="1"/>
        <v>58.92</v>
      </c>
      <c r="K57">
        <f ca="1"/>
        <v>21.6022</v>
      </c>
      <c r="L57">
        <f ca="1"/>
        <v>1.3325</v>
      </c>
      <c r="Q57" s="66" vm="2815">
        <f ca="1"/>
        <v>45847</v>
      </c>
    </row>
    <row r="58" spans="7:17" x14ac:dyDescent="0.3">
      <c r="G58" t="str">
        <v>Meat Packing Plants</v>
      </c>
      <c r="I58" t="e" vm="1385">
        <v>#VALUE!</v>
      </c>
      <c r="J58">
        <f ca="1"/>
        <v>38.555</v>
      </c>
      <c r="K58">
        <f ca="1"/>
        <v>0</v>
      </c>
      <c r="L58">
        <f ca="1"/>
        <v>1.2053</v>
      </c>
      <c r="Q58" s="66" vm="2820">
        <f ca="1"/>
        <v>45848</v>
      </c>
    </row>
    <row r="59" spans="7:17" x14ac:dyDescent="0.3">
      <c r="G59" t="str">
        <v>Men's &amp; Boys' Furnishgs, Work Clothg, &amp; Allied Garments</v>
      </c>
      <c r="I59" t="e" vm="1428">
        <v>#VALUE!</v>
      </c>
      <c r="J59">
        <f ca="1"/>
        <v>43.994999999999997</v>
      </c>
      <c r="K59">
        <f ca="1"/>
        <v>250.256</v>
      </c>
      <c r="L59">
        <f ca="1"/>
        <v>1.5994999999999999</v>
      </c>
      <c r="Q59" s="66" vm="2825">
        <f ca="1"/>
        <v>45849</v>
      </c>
    </row>
    <row r="60" spans="7:17" x14ac:dyDescent="0.3">
      <c r="G60" t="str">
        <v>Metal Cans</v>
      </c>
      <c r="I60" t="e" vm="1430">
        <v>#VALUE!</v>
      </c>
      <c r="J60">
        <f ca="1"/>
        <v>80.694999999999993</v>
      </c>
      <c r="K60">
        <f ca="1"/>
        <v>0</v>
      </c>
      <c r="L60">
        <f ca="1"/>
        <v>1.7331000000000001</v>
      </c>
      <c r="Q60" s="66" vm="2830">
        <f ca="1"/>
        <v>45852</v>
      </c>
    </row>
    <row r="61" spans="7:17" x14ac:dyDescent="0.3">
      <c r="G61" t="str">
        <v>Metal Doors, Sash, Frames, Moldings &amp; Trim</v>
      </c>
      <c r="I61" t="e" vm="1432">
        <v>#VALUE!</v>
      </c>
      <c r="J61">
        <f ca="1"/>
        <v>229.38499999999999</v>
      </c>
      <c r="K61">
        <f ca="1"/>
        <v>41.857799999999997</v>
      </c>
      <c r="L61">
        <f ca="1"/>
        <v>1.073</v>
      </c>
      <c r="Q61" s="66" vm="2835">
        <f ca="1"/>
        <v>45853</v>
      </c>
    </row>
    <row r="62" spans="7:17" x14ac:dyDescent="0.3">
      <c r="G62" t="str">
        <v>Metal Forgings &amp; Stampings</v>
      </c>
      <c r="I62" t="e" vm="1431">
        <v>#VALUE!</v>
      </c>
      <c r="J62">
        <f ca="1"/>
        <v>222.11</v>
      </c>
      <c r="K62">
        <f ca="1"/>
        <v>114.5487</v>
      </c>
      <c r="L62">
        <f ca="1"/>
        <v>0.81220000000000003</v>
      </c>
      <c r="Q62" s="66" vm="2840">
        <f ca="1"/>
        <v>45854</v>
      </c>
    </row>
    <row r="63" spans="7:17" x14ac:dyDescent="0.3">
      <c r="G63" t="str">
        <v>Metal Shipping Barrels, Drums, Kegs &amp; Pails</v>
      </c>
      <c r="I63" t="e" vm="1386">
        <v>#VALUE!</v>
      </c>
      <c r="J63">
        <f ca="1"/>
        <v>78.614999999999995</v>
      </c>
      <c r="K63">
        <f ca="1"/>
        <v>0</v>
      </c>
      <c r="L63">
        <f ca="1"/>
        <v>1.9415</v>
      </c>
      <c r="Q63" s="66" vm="2845">
        <f ca="1"/>
        <v>45855</v>
      </c>
    </row>
    <row r="64" spans="7:17" x14ac:dyDescent="0.3">
      <c r="G64" t="str">
        <v>Millwood, Veneer, Plywood, &amp; Structural Wood Members</v>
      </c>
      <c r="I64" t="e" vm="1153">
        <v>#VALUE!</v>
      </c>
      <c r="J64">
        <f ca="1"/>
        <v>43.965000000000003</v>
      </c>
      <c r="K64">
        <f ca="1"/>
        <v>0</v>
      </c>
      <c r="L64">
        <f ca="1"/>
        <v>0.95909999999999995</v>
      </c>
      <c r="Q64" s="66" vm="2850">
        <f ca="1"/>
        <v>45856</v>
      </c>
    </row>
    <row r="65" spans="7:17" x14ac:dyDescent="0.3">
      <c r="G65" t="str">
        <v>Miscellaneous Electrical Machinery, Equipment &amp; Supplies</v>
      </c>
      <c r="I65" t="e" vm="1433">
        <v>#VALUE!</v>
      </c>
      <c r="J65">
        <f ca="1"/>
        <v>3.8</v>
      </c>
      <c r="K65">
        <f ca="1"/>
        <v>0</v>
      </c>
      <c r="L65">
        <f ca="1"/>
        <v>6.4699999999999994E-2</v>
      </c>
      <c r="Q65" s="66" vm="2855">
        <f ca="1"/>
        <v>45859</v>
      </c>
    </row>
    <row r="66" spans="7:17" x14ac:dyDescent="0.3">
      <c r="G66" t="str">
        <v>Miscellaneous Fabricated Metal Products</v>
      </c>
      <c r="Q66" s="66" vm="2860">
        <f ca="1"/>
        <v>45860</v>
      </c>
    </row>
    <row r="67" spans="7:17" x14ac:dyDescent="0.3">
      <c r="G67" t="str">
        <v>Miscellaneous Food Preparations &amp; Kindred Products</v>
      </c>
      <c r="Q67" s="66" vm="2865">
        <f ca="1"/>
        <v>45861</v>
      </c>
    </row>
    <row r="68" spans="7:17" x14ac:dyDescent="0.3">
      <c r="G68" t="str">
        <v>Miscellaneous Manufacturing Industries</v>
      </c>
      <c r="Q68" s="66" vm="2869">
        <f ca="1"/>
        <v>45862</v>
      </c>
    </row>
    <row r="69" spans="7:17" x14ac:dyDescent="0.3">
      <c r="G69" t="str">
        <v>Miscellaneous Primary Metal Products</v>
      </c>
      <c r="Q69" s="66" vm="2874">
        <f ca="1"/>
        <v>45863</v>
      </c>
    </row>
    <row r="70" spans="7:17" x14ac:dyDescent="0.3">
      <c r="G70" t="str">
        <v>Miscellaneous Transportation Equipment</v>
      </c>
      <c r="Q70" s="66" vm="2879">
        <f ca="1"/>
        <v>45866</v>
      </c>
    </row>
    <row r="71" spans="7:17" x14ac:dyDescent="0.3">
      <c r="G71" t="str">
        <v>Mobile Homes</v>
      </c>
      <c r="Q71" s="66" vm="2884">
        <f ca="1"/>
        <v>45867</v>
      </c>
    </row>
    <row r="72" spans="7:17" x14ac:dyDescent="0.3">
      <c r="G72" t="str">
        <v>Motor Homes</v>
      </c>
      <c r="Q72" s="66" vm="2889">
        <f ca="1"/>
        <v>45868</v>
      </c>
    </row>
    <row r="73" spans="7:17" x14ac:dyDescent="0.3">
      <c r="G73" t="str">
        <v>Motor Vehicle Parts &amp; Accessories</v>
      </c>
      <c r="Q73" s="66" vm="2894">
        <f ca="1"/>
        <v>45869</v>
      </c>
    </row>
    <row r="74" spans="7:17" x14ac:dyDescent="0.3">
      <c r="G74" t="str">
        <v>Motor Vehicles &amp; Passenger Car Bodies</v>
      </c>
      <c r="Q74" s="66" vm="2899">
        <f ca="1"/>
        <v>45870</v>
      </c>
    </row>
    <row r="75" spans="7:17" x14ac:dyDescent="0.3">
      <c r="G75" t="str">
        <v>Motorcycles, Bicycles &amp; Parts</v>
      </c>
      <c r="Q75" s="66" vm="2904">
        <f ca="1"/>
        <v>45873</v>
      </c>
    </row>
    <row r="76" spans="7:17" x14ac:dyDescent="0.3">
      <c r="G76" t="str">
        <v>Motors &amp; Generators</v>
      </c>
      <c r="Q76" s="66" vm="2909">
        <f ca="1"/>
        <v>45874</v>
      </c>
    </row>
    <row r="77" spans="7:17" x14ac:dyDescent="0.3">
      <c r="G77" t="str">
        <v>Newspapers: Publishing or  Publishing &amp; Printing</v>
      </c>
      <c r="Q77" s="66" vm="2914">
        <f ca="1"/>
        <v>45875</v>
      </c>
    </row>
    <row r="78" spans="7:17" x14ac:dyDescent="0.3">
      <c r="G78" t="str">
        <v>Nonferrous Foundries (Castings)</v>
      </c>
      <c r="Q78" s="66" vm="2919">
        <f ca="1"/>
        <v>45876</v>
      </c>
    </row>
    <row r="79" spans="7:17" x14ac:dyDescent="0.3">
      <c r="G79" t="str">
        <v>Office Furniture</v>
      </c>
      <c r="Q79" s="66" vm="2924">
        <f ca="1"/>
        <v>45877</v>
      </c>
    </row>
    <row r="80" spans="7:17" x14ac:dyDescent="0.3">
      <c r="G80" t="str">
        <v>Office Furniture (No Wood)</v>
      </c>
      <c r="Q80" s="66" vm="2928">
        <f ca="1"/>
        <v>45880</v>
      </c>
    </row>
    <row r="81" spans="7:17" x14ac:dyDescent="0.3">
      <c r="G81" t="str">
        <v>Ordnance &amp; Accessories, (No Vehicles/Guided Missiles)</v>
      </c>
      <c r="Q81" s="66" vm="2933">
        <f ca="1"/>
        <v>45881</v>
      </c>
    </row>
    <row r="82" spans="7:17" x14ac:dyDescent="0.3">
      <c r="G82" t="str">
        <v>Paper Mills</v>
      </c>
      <c r="Q82" s="66" vm="2938">
        <f ca="1"/>
        <v>45882</v>
      </c>
    </row>
    <row r="83" spans="7:17" x14ac:dyDescent="0.3">
      <c r="G83" t="str">
        <v>Paperboard Containers &amp; Boxes</v>
      </c>
      <c r="Q83" s="66" vm="2943">
        <f ca="1"/>
        <v>45883</v>
      </c>
    </row>
    <row r="84" spans="7:17" x14ac:dyDescent="0.3">
      <c r="G84" t="str">
        <v>Paperboard Mills</v>
      </c>
      <c r="Q84" s="66" vm="2947">
        <f ca="1"/>
        <v>45884</v>
      </c>
    </row>
    <row r="85" spans="7:17" x14ac:dyDescent="0.3">
      <c r="G85" t="str">
        <v>Plastics, Foil &amp; Coated Paper Bags</v>
      </c>
      <c r="Q85" s="66" vm="2952">
        <f ca="1"/>
        <v>45887</v>
      </c>
    </row>
    <row r="86" spans="7:17" x14ac:dyDescent="0.3">
      <c r="G86" t="str">
        <v>Poultry Slaughtering and Processing</v>
      </c>
      <c r="Q86" s="66" vm="2957">
        <f ca="1"/>
        <v>45888</v>
      </c>
    </row>
    <row r="87" spans="7:17" x14ac:dyDescent="0.3">
      <c r="G87" t="str">
        <v>Primary Production of  Aluminum</v>
      </c>
      <c r="Q87" s="66" vm="2962">
        <f ca="1"/>
        <v>45889</v>
      </c>
    </row>
    <row r="88" spans="7:17" x14ac:dyDescent="0.3">
      <c r="G88" t="str">
        <v>Printed Circuit Boards</v>
      </c>
      <c r="Q88" s="66" vm="2967">
        <f ca="1"/>
        <v>45890</v>
      </c>
    </row>
    <row r="89" spans="7:17" x14ac:dyDescent="0.3">
      <c r="G89" t="str">
        <v>Public Bldg &amp; Related Furniture</v>
      </c>
      <c r="Q89" s="66" vm="2972">
        <f ca="1"/>
        <v>45891</v>
      </c>
    </row>
    <row r="90" spans="7:17" x14ac:dyDescent="0.3">
      <c r="G90" t="str">
        <v>Pulp Mills</v>
      </c>
      <c r="Q90" s="66" vm="2977">
        <f ca="1"/>
        <v>45894</v>
      </c>
    </row>
    <row r="91" spans="7:17" x14ac:dyDescent="0.3">
      <c r="G91" t="str">
        <v>Radio &amp; Tv Broadcasting &amp; Communications Equipment</v>
      </c>
      <c r="Q91" s="66" vm="2982">
        <f ca="1"/>
        <v>45895</v>
      </c>
    </row>
    <row r="92" spans="7:17" x14ac:dyDescent="0.3">
      <c r="G92" t="str">
        <v>Railroad Equipment</v>
      </c>
      <c r="Q92" s="66" vm="2987">
        <f ca="1"/>
        <v>45896</v>
      </c>
    </row>
    <row r="93" spans="7:17" x14ac:dyDescent="0.3">
      <c r="G93" t="str">
        <v>Rolling Drawing &amp; Extruding of  Nonferrous Metals</v>
      </c>
      <c r="Q93" s="66" vm="2992">
        <f ca="1"/>
        <v>45897</v>
      </c>
    </row>
    <row r="94" spans="7:17" x14ac:dyDescent="0.3">
      <c r="G94" t="str">
        <v>Rubber &amp; Plastics Footwear</v>
      </c>
      <c r="Q94" s="66" vm="2997">
        <f ca="1"/>
        <v>45898</v>
      </c>
    </row>
    <row r="95" spans="7:17" x14ac:dyDescent="0.3">
      <c r="G95" t="str">
        <v>Sausages &amp; Other Prepared Meat Products</v>
      </c>
      <c r="Q95" s="66" vm="3002">
        <f ca="1"/>
        <v>45902</v>
      </c>
    </row>
    <row r="96" spans="7:17" x14ac:dyDescent="0.3">
      <c r="G96" t="str">
        <v>Sawmills &amp; Planting Mills, General</v>
      </c>
      <c r="Q96" s="66" vm="3006">
        <f ca="1"/>
        <v>45903</v>
      </c>
    </row>
    <row r="97" spans="7:17" x14ac:dyDescent="0.3">
      <c r="G97" t="str">
        <v>Search, Detection, Navigation, Guidance, Aeronautical Sys</v>
      </c>
      <c r="Q97" s="66" vm="3009">
        <f ca="1"/>
        <v>45904</v>
      </c>
    </row>
    <row r="98" spans="7:17" x14ac:dyDescent="0.3">
      <c r="G98" t="str">
        <v>Secondary Smelting &amp; Refining of  Nonferrous Metals</v>
      </c>
      <c r="Q98" s="66" vm="3014">
        <f ca="1"/>
        <v>45905</v>
      </c>
    </row>
    <row r="99" spans="7:17" x14ac:dyDescent="0.3">
      <c r="G99" t="str">
        <v>Semiconductors &amp; Related Devices</v>
      </c>
      <c r="Q99" s="66" vm="3018">
        <f ca="1"/>
        <v>45908</v>
      </c>
    </row>
    <row r="100" spans="7:17" x14ac:dyDescent="0.3">
      <c r="G100" t="str">
        <v>Ship &amp; Boat Building &amp; Repairing</v>
      </c>
      <c r="Q100" s="66" vm="3023">
        <f ca="1"/>
        <v>45909</v>
      </c>
    </row>
    <row r="101" spans="7:17" x14ac:dyDescent="0.3">
      <c r="G101" t="str">
        <v>Sporting &amp; Athletic Goods, NEC</v>
      </c>
      <c r="Q101" s="66" vm="3028">
        <f ca="1"/>
        <v>45910</v>
      </c>
    </row>
    <row r="102" spans="7:17" x14ac:dyDescent="0.3">
      <c r="G102" t="str">
        <v>Steel Pipe &amp; Tubes</v>
      </c>
      <c r="Q102" s="66" vm="3033">
        <f ca="1"/>
        <v>45911</v>
      </c>
    </row>
    <row r="103" spans="7:17" x14ac:dyDescent="0.3">
      <c r="G103" t="str">
        <v>Steel Works, Blast Furnaces &amp; Rolling &amp; Finishing Mills</v>
      </c>
      <c r="Q103" s="66" vm="3038">
        <f ca="1"/>
        <v>45912</v>
      </c>
    </row>
    <row r="104" spans="7:17" x14ac:dyDescent="0.3">
      <c r="G104" t="str">
        <v>Steel Works, Blast Furnaces &amp; Rolling Mills (Coke Ovens)</v>
      </c>
      <c r="Q104" s="66" vm="3043">
        <f ca="1"/>
        <v>45915</v>
      </c>
    </row>
    <row r="105" spans="7:17" x14ac:dyDescent="0.3">
      <c r="G105" t="str">
        <v>Sugar &amp; Confectionery Products</v>
      </c>
      <c r="Q105" s="66" vm="3048">
        <f ca="1"/>
        <v>45916</v>
      </c>
    </row>
    <row r="106" spans="7:17" x14ac:dyDescent="0.3">
      <c r="G106" t="str">
        <v>Switchgear &amp; Switchboard Apparatus</v>
      </c>
      <c r="Q106" s="66" vm="3052">
        <f ca="1"/>
        <v>45917</v>
      </c>
    </row>
    <row r="107" spans="7:17" x14ac:dyDescent="0.3">
      <c r="G107" t="str">
        <v>Telephone &amp; Telegraph Apparatus</v>
      </c>
      <c r="Q107" s="66" vm="3057">
        <f ca="1"/>
        <v>45918</v>
      </c>
    </row>
    <row r="108" spans="7:17" x14ac:dyDescent="0.3">
      <c r="G108" t="str">
        <v>Textile Mill Products</v>
      </c>
      <c r="Q108" s="66" vm="3061">
        <f ca="1"/>
        <v>45919</v>
      </c>
    </row>
    <row r="109" spans="7:17" x14ac:dyDescent="0.3">
      <c r="G109" t="str">
        <v>Tires &amp; Inner Tubes</v>
      </c>
      <c r="Q109" s="66" vm="3066">
        <f ca="1"/>
        <v>45922</v>
      </c>
    </row>
    <row r="110" spans="7:17" x14ac:dyDescent="0.3">
      <c r="G110" t="str">
        <v>Truck &amp; Bus Bodies</v>
      </c>
      <c r="Q110" s="66" vm="3071">
        <f ca="1"/>
        <v>45923</v>
      </c>
    </row>
    <row r="111" spans="7:17" x14ac:dyDescent="0.3">
      <c r="G111" t="str">
        <v>Truck Trailers</v>
      </c>
      <c r="Q111" s="66" vm="3076">
        <f ca="1"/>
        <v>45924</v>
      </c>
    </row>
    <row r="112" spans="7:17" x14ac:dyDescent="0.3">
      <c r="G112" t="str">
        <v>Women's, Misses':  and Juniors Outerwear</v>
      </c>
      <c r="Q112" s="66" vm="3080">
        <f ca="1"/>
        <v>45925</v>
      </c>
    </row>
    <row r="113" spans="7:17" x14ac:dyDescent="0.3">
      <c r="G113" t="str">
        <v>Wood Household Furniture, (No Upholstered)</v>
      </c>
      <c r="Q113" s="66" vm="3084">
        <f ca="1"/>
        <v>45926</v>
      </c>
    </row>
    <row r="114" spans="7:17" x14ac:dyDescent="0.3">
      <c r="Q114" s="66" vm="3088">
        <f ca="1"/>
        <v>45929</v>
      </c>
    </row>
    <row r="115" spans="7:17" x14ac:dyDescent="0.3">
      <c r="Q115" s="66" vm="3093">
        <f ca="1"/>
        <v>45930</v>
      </c>
    </row>
    <row r="116" spans="7:17" x14ac:dyDescent="0.3">
      <c r="Q116" s="66" vm="3098">
        <f ca="1"/>
        <v>45931</v>
      </c>
    </row>
    <row r="117" spans="7:17" x14ac:dyDescent="0.3">
      <c r="Q117" s="66" vm="3103">
        <f ca="1"/>
        <v>45932</v>
      </c>
    </row>
    <row r="118" spans="7:17" x14ac:dyDescent="0.3">
      <c r="Q118" s="66" vm="3108">
        <f ca="1"/>
        <v>45933</v>
      </c>
    </row>
    <row r="119" spans="7:17" x14ac:dyDescent="0.3">
      <c r="Q119" s="66" vm="3113">
        <f ca="1"/>
        <v>45936</v>
      </c>
    </row>
    <row r="120" spans="7:17" x14ac:dyDescent="0.3">
      <c r="Q120" s="66" vm="3118">
        <f ca="1"/>
        <v>45937</v>
      </c>
    </row>
    <row r="121" spans="7:17" x14ac:dyDescent="0.3">
      <c r="Q121" s="66" vm="3122">
        <f ca="1"/>
        <v>45938</v>
      </c>
    </row>
    <row r="122" spans="7:17" x14ac:dyDescent="0.3">
      <c r="Q122" s="66" vm="3126">
        <f ca="1"/>
        <v>45939</v>
      </c>
    </row>
    <row r="123" spans="7:17" x14ac:dyDescent="0.3">
      <c r="Q123" s="66" vm="3131">
        <f ca="1"/>
        <v>45940</v>
      </c>
    </row>
    <row r="124" spans="7:17" x14ac:dyDescent="0.3">
      <c r="Q124" s="66" vm="3134">
        <f ca="1"/>
        <v>45943</v>
      </c>
    </row>
    <row r="125" spans="7:17" x14ac:dyDescent="0.3">
      <c r="Q125" s="66" vm="3139">
        <f ca="1"/>
        <v>45944</v>
      </c>
    </row>
    <row r="126" spans="7:17" x14ac:dyDescent="0.3">
      <c r="Q126" s="66" vm="3144">
        <f ca="1"/>
        <v>45945</v>
      </c>
    </row>
    <row r="127" spans="7:17" x14ac:dyDescent="0.3">
      <c r="Q127" s="66" vm="3148">
        <f ca="1"/>
        <v>45946</v>
      </c>
    </row>
    <row r="128" spans="7:17" x14ac:dyDescent="0.3">
      <c r="Q128" s="66" vm="3152">
        <f ca="1"/>
        <v>45947</v>
      </c>
    </row>
    <row r="129" spans="17:17" x14ac:dyDescent="0.3">
      <c r="Q129" s="66" vm="3156">
        <f ca="1"/>
        <v>45950</v>
      </c>
    </row>
    <row r="130" spans="17:17" x14ac:dyDescent="0.3">
      <c r="Q130" s="66" vm="3161">
        <f ca="1"/>
        <v>45951</v>
      </c>
    </row>
    <row r="131" spans="17:17" x14ac:dyDescent="0.3">
      <c r="Q131" s="66" vm="3165">
        <f ca="1"/>
        <v>45952</v>
      </c>
    </row>
    <row r="132" spans="17:17" x14ac:dyDescent="0.3">
      <c r="Q132" s="66" vm="3169">
        <f ca="1"/>
        <v>45953</v>
      </c>
    </row>
    <row r="133" spans="17:17" x14ac:dyDescent="0.3">
      <c r="Q133" s="66" vm="3174">
        <f ca="1"/>
        <v>45954</v>
      </c>
    </row>
    <row r="134" spans="17:17" x14ac:dyDescent="0.3">
      <c r="Q134" s="66" vm="3179">
        <f ca="1"/>
        <v>45957</v>
      </c>
    </row>
    <row r="135" spans="17:17" x14ac:dyDescent="0.3">
      <c r="Q135" s="66" vm="3184">
        <f ca="1"/>
        <v>45958</v>
      </c>
    </row>
    <row r="136" spans="17:17" x14ac:dyDescent="0.3">
      <c r="Q136" s="66" vm="3189">
        <f ca="1"/>
        <v>45959</v>
      </c>
    </row>
    <row r="137" spans="17:17" x14ac:dyDescent="0.3">
      <c r="Q137" s="66" vm="3194">
        <f ca="1"/>
        <v>45960</v>
      </c>
    </row>
    <row r="138" spans="17:17" x14ac:dyDescent="0.3">
      <c r="Q138" s="66" vm="3199">
        <f ca="1"/>
        <v>45961</v>
      </c>
    </row>
    <row r="139" spans="17:17" x14ac:dyDescent="0.3">
      <c r="Q139" s="66" vm="3204">
        <f ca="1"/>
        <v>45964</v>
      </c>
    </row>
    <row r="140" spans="17:17" x14ac:dyDescent="0.3">
      <c r="Q140" s="66" vm="3209">
        <f ca="1"/>
        <v>45965</v>
      </c>
    </row>
    <row r="141" spans="17:17" x14ac:dyDescent="0.3">
      <c r="Q141" s="66" vm="3214">
        <f ca="1"/>
        <v>45966</v>
      </c>
    </row>
    <row r="142" spans="17:17" x14ac:dyDescent="0.3">
      <c r="Q142" s="66" vm="3219">
        <f ca="1"/>
        <v>45967</v>
      </c>
    </row>
    <row r="143" spans="17:17" x14ac:dyDescent="0.3">
      <c r="Q143" s="66" vm="3224">
        <f ca="1"/>
        <v>45968</v>
      </c>
    </row>
    <row r="144" spans="17:17" x14ac:dyDescent="0.3">
      <c r="Q144" s="66" vm="3228">
        <f ca="1"/>
        <v>45971</v>
      </c>
    </row>
    <row r="145" spans="17:17" x14ac:dyDescent="0.3">
      <c r="Q145" s="66" vm="3233">
        <f ca="1"/>
        <v>45972</v>
      </c>
    </row>
    <row r="146" spans="17:17" x14ac:dyDescent="0.3">
      <c r="Q146" s="66" vm="3238">
        <f ca="1"/>
        <v>45973</v>
      </c>
    </row>
    <row r="147" spans="17:17" x14ac:dyDescent="0.3">
      <c r="Q147" s="66" vm="3243">
        <f ca="1"/>
        <v>45974</v>
      </c>
    </row>
    <row r="148" spans="17:17" x14ac:dyDescent="0.3">
      <c r="Q148" s="66" vm="3247">
        <f ca="1"/>
        <v>45975</v>
      </c>
    </row>
    <row r="149" spans="17:17" x14ac:dyDescent="0.3">
      <c r="Q149" s="66" vm="3252">
        <f ca="1"/>
        <v>45978</v>
      </c>
    </row>
    <row r="150" spans="17:17" x14ac:dyDescent="0.3">
      <c r="Q150" s="66" vm="3257">
        <f ca="1"/>
        <v>45979</v>
      </c>
    </row>
    <row r="151" spans="17:17" x14ac:dyDescent="0.3">
      <c r="Q151" s="66" vm="3261">
        <f ca="1"/>
        <v>45980</v>
      </c>
    </row>
    <row r="152" spans="17:17" x14ac:dyDescent="0.3">
      <c r="Q152" s="66" vm="3266">
        <f ca="1"/>
        <v>45981</v>
      </c>
    </row>
    <row r="153" spans="17:17" x14ac:dyDescent="0.3">
      <c r="Q153" s="66" vm="3271">
        <f ca="1"/>
        <v>45982</v>
      </c>
    </row>
    <row r="154" spans="17:17" x14ac:dyDescent="0.3">
      <c r="Q154" s="66" vm="3276">
        <f ca="1"/>
        <v>45985</v>
      </c>
    </row>
    <row r="155" spans="17:17" x14ac:dyDescent="0.3">
      <c r="Q155" s="66" vm="3279">
        <f ca="1"/>
        <v>45986</v>
      </c>
    </row>
    <row r="156" spans="17:17" x14ac:dyDescent="0.3">
      <c r="Q156" s="66" vm="3283">
        <f ca="1"/>
        <v>45987</v>
      </c>
    </row>
    <row r="157" spans="17:17" x14ac:dyDescent="0.3">
      <c r="Q157" s="66" vm="3287">
        <f ca="1"/>
        <v>45989</v>
      </c>
    </row>
    <row r="158" spans="17:17" x14ac:dyDescent="0.3">
      <c r="Q158" s="66" vm="3290">
        <f ca="1"/>
        <v>45992</v>
      </c>
    </row>
    <row r="159" spans="17:17" x14ac:dyDescent="0.3">
      <c r="Q159" s="66" vm="3295">
        <f ca="1"/>
        <v>45993</v>
      </c>
    </row>
    <row r="160" spans="17:17" x14ac:dyDescent="0.3">
      <c r="Q160" s="66" vm="3299">
        <f ca="1"/>
        <v>45994</v>
      </c>
    </row>
    <row r="161" spans="17:17" x14ac:dyDescent="0.3">
      <c r="Q161" s="66" vm="3304">
        <f ca="1"/>
        <v>45995</v>
      </c>
    </row>
    <row r="162" spans="17:17" x14ac:dyDescent="0.3">
      <c r="Q162" s="66" vm="3309">
        <f ca="1"/>
        <v>45996</v>
      </c>
    </row>
    <row r="163" spans="17:17" x14ac:dyDescent="0.3">
      <c r="Q163" s="66" vm="3314">
        <f ca="1"/>
        <v>45999</v>
      </c>
    </row>
    <row r="164" spans="17:17" x14ac:dyDescent="0.3">
      <c r="Q164" s="66" vm="3318">
        <f ca="1"/>
        <v>46000</v>
      </c>
    </row>
    <row r="165" spans="17:17" x14ac:dyDescent="0.3">
      <c r="Q165" s="66" vm="3323">
        <f ca="1"/>
        <v>46001</v>
      </c>
    </row>
    <row r="166" spans="17:17" x14ac:dyDescent="0.3">
      <c r="Q166" s="66" vm="3328">
        <f ca="1"/>
        <v>46002</v>
      </c>
    </row>
    <row r="167" spans="17:17" x14ac:dyDescent="0.3">
      <c r="Q167" s="66" vm="3333">
        <f ca="1"/>
        <v>46003</v>
      </c>
    </row>
    <row r="168" spans="17:17" x14ac:dyDescent="0.3">
      <c r="Q168" s="66" vm="3337">
        <f ca="1"/>
        <v>46006</v>
      </c>
    </row>
    <row r="169" spans="17:17" x14ac:dyDescent="0.3">
      <c r="Q169" s="66" vm="3342">
        <f ca="1"/>
        <v>46007</v>
      </c>
    </row>
    <row r="170" spans="17:17" x14ac:dyDescent="0.3">
      <c r="Q170" s="66" vm="3347">
        <f ca="1"/>
        <v>46008</v>
      </c>
    </row>
    <row r="171" spans="17:17" x14ac:dyDescent="0.3">
      <c r="Q171" s="66" vm="3352">
        <f ca="1"/>
        <v>46009</v>
      </c>
    </row>
    <row r="172" spans="17:17" x14ac:dyDescent="0.3">
      <c r="Q172" s="66" vm="3357">
        <f ca="1"/>
        <v>46010</v>
      </c>
    </row>
    <row r="173" spans="17:17" x14ac:dyDescent="0.3">
      <c r="Q173" s="66" vm="3362">
        <f ca="1"/>
        <v>46013</v>
      </c>
    </row>
    <row r="174" spans="17:17" x14ac:dyDescent="0.3">
      <c r="Q174" s="66" vm="3367">
        <f ca="1"/>
        <v>46014</v>
      </c>
    </row>
    <row r="175" spans="17:17" x14ac:dyDescent="0.3">
      <c r="Q175" s="66" vm="3371">
        <f ca="1"/>
        <v>46015</v>
      </c>
    </row>
    <row r="176" spans="17:17" x14ac:dyDescent="0.3">
      <c r="Q176" s="66" vm="3376">
        <f ca="1"/>
        <v>46017</v>
      </c>
    </row>
    <row r="177" spans="17:17" x14ac:dyDescent="0.3">
      <c r="Q177" s="66" vm="3380">
        <f ca="1"/>
        <v>46020</v>
      </c>
    </row>
    <row r="178" spans="17:17" x14ac:dyDescent="0.3">
      <c r="Q178" s="66" vm="3385">
        <f ca="1"/>
        <v>46021</v>
      </c>
    </row>
    <row r="179" spans="17:17" x14ac:dyDescent="0.3">
      <c r="Q179" s="66" vm="3390">
        <f ca="1"/>
        <v>46022</v>
      </c>
    </row>
    <row r="180" spans="17:17" x14ac:dyDescent="0.3">
      <c r="Q180" s="66" vm="3395">
        <f ca="1"/>
        <v>46024</v>
      </c>
    </row>
    <row r="181" spans="17:17" x14ac:dyDescent="0.3">
      <c r="Q181" s="66" vm="3400">
        <f ca="1"/>
        <v>46027</v>
      </c>
    </row>
    <row r="182" spans="17:17" x14ac:dyDescent="0.3">
      <c r="Q182" s="66" vm="3405">
        <f ca="1"/>
        <v>46028</v>
      </c>
    </row>
    <row r="183" spans="17:17" x14ac:dyDescent="0.3">
      <c r="Q183" s="66" vm="3409">
        <f ca="1"/>
        <v>46029</v>
      </c>
    </row>
    <row r="184" spans="17:17" x14ac:dyDescent="0.3">
      <c r="Q184" s="66" vm="3413">
        <f ca="1"/>
        <v>46030</v>
      </c>
    </row>
    <row r="185" spans="17:17" x14ac:dyDescent="0.3">
      <c r="Q185" s="66" vm="3416">
        <f ca="1"/>
        <v>46031</v>
      </c>
    </row>
    <row r="186" spans="17:17" x14ac:dyDescent="0.3">
      <c r="Q186" s="66" vm="3421">
        <f ca="1"/>
        <v>46034</v>
      </c>
    </row>
    <row r="187" spans="17:17" x14ac:dyDescent="0.3">
      <c r="Q187" s="66" vm="3424">
        <f ca="1"/>
        <v>46035</v>
      </c>
    </row>
    <row r="188" spans="17:17" x14ac:dyDescent="0.3">
      <c r="Q188" s="66" vm="3429">
        <f ca="1"/>
        <v>46036</v>
      </c>
    </row>
    <row r="189" spans="17:17" x14ac:dyDescent="0.3">
      <c r="Q189" s="66" vm="3433">
        <f ca="1"/>
        <v>46037</v>
      </c>
    </row>
    <row r="190" spans="17:17" x14ac:dyDescent="0.3">
      <c r="Q190" s="66" vm="3437">
        <f ca="1"/>
        <v>46038</v>
      </c>
    </row>
    <row r="191" spans="17:17" x14ac:dyDescent="0.3">
      <c r="Q191" s="66" vm="3441">
        <f ca="1"/>
        <v>46042</v>
      </c>
    </row>
    <row r="192" spans="17:17" x14ac:dyDescent="0.3">
      <c r="Q192" s="66" vm="3445">
        <f ca="1"/>
        <v>46043</v>
      </c>
    </row>
    <row r="193" spans="17:17" x14ac:dyDescent="0.3">
      <c r="Q193" s="66" vm="3449">
        <f ca="1"/>
        <v>46044</v>
      </c>
    </row>
    <row r="194" spans="17:17" x14ac:dyDescent="0.3">
      <c r="Q194" s="66" vm="3454">
        <f ca="1"/>
        <v>46045</v>
      </c>
    </row>
    <row r="195" spans="17:17" x14ac:dyDescent="0.3">
      <c r="Q195" s="66" vm="3458">
        <f ca="1"/>
        <v>46048</v>
      </c>
    </row>
    <row r="196" spans="17:17" x14ac:dyDescent="0.3">
      <c r="Q196" s="66" vm="3463">
        <f ca="1"/>
        <v>46049</v>
      </c>
    </row>
    <row r="197" spans="17:17" x14ac:dyDescent="0.3">
      <c r="Q197" s="66" vm="3467">
        <f ca="1"/>
        <v>46050</v>
      </c>
    </row>
    <row r="198" spans="17:17" x14ac:dyDescent="0.3">
      <c r="Q198" s="66" vm="3472">
        <f ca="1"/>
        <v>46051</v>
      </c>
    </row>
    <row r="199" spans="17:17" x14ac:dyDescent="0.3">
      <c r="Q199" s="66" vm="3477">
        <f ca="1"/>
        <v>46052</v>
      </c>
    </row>
    <row r="200" spans="17:17" x14ac:dyDescent="0.3">
      <c r="Q200" s="66" vm="3481">
        <f ca="1"/>
        <v>46055</v>
      </c>
    </row>
    <row r="201" spans="17:17" x14ac:dyDescent="0.3">
      <c r="Q201" s="66" vm="3486">
        <f ca="1"/>
        <v>46056</v>
      </c>
    </row>
    <row r="202" spans="17:17" x14ac:dyDescent="0.3">
      <c r="Q202" s="66" vm="3491">
        <f ca="1"/>
        <v>46057</v>
      </c>
    </row>
    <row r="203" spans="17:17" x14ac:dyDescent="0.3">
      <c r="Q203" s="66" vm="3495">
        <f ca="1"/>
        <v>46058</v>
      </c>
    </row>
    <row r="204" spans="17:17" x14ac:dyDescent="0.3">
      <c r="Q204" s="66" vm="3500">
        <f ca="1"/>
        <v>46059</v>
      </c>
    </row>
    <row r="205" spans="17:17" x14ac:dyDescent="0.3">
      <c r="Q205" s="66" vm="3505">
        <f ca="1"/>
        <v>46062</v>
      </c>
    </row>
    <row r="206" spans="17:17" x14ac:dyDescent="0.3">
      <c r="Q206" s="66" vm="3510">
        <f ca="1"/>
        <v>46063</v>
      </c>
    </row>
    <row r="207" spans="17:17" x14ac:dyDescent="0.3">
      <c r="Q207" s="66" vm="3514">
        <f ca="1"/>
        <v>46064</v>
      </c>
    </row>
    <row r="208" spans="17:17" x14ac:dyDescent="0.3">
      <c r="Q208" s="66" vm="3519">
        <f ca="1"/>
        <v>46065</v>
      </c>
    </row>
    <row r="209" spans="17:17" x14ac:dyDescent="0.3">
      <c r="Q209" s="66" vm="3524">
        <f ca="1"/>
        <v>46066</v>
      </c>
    </row>
    <row r="210" spans="17:17" x14ac:dyDescent="0.3">
      <c r="Q210" s="66" vm="3527">
        <f ca="1"/>
        <v>46070</v>
      </c>
    </row>
    <row r="211" spans="17:17" x14ac:dyDescent="0.3">
      <c r="Q211" s="66" vm="3531">
        <f ca="1"/>
        <v>46071</v>
      </c>
    </row>
    <row r="212" spans="17:17" x14ac:dyDescent="0.3">
      <c r="Q212" s="66" vm="3536">
        <f ca="1"/>
        <v>46072</v>
      </c>
    </row>
    <row r="213" spans="17:17" x14ac:dyDescent="0.3">
      <c r="Q213" s="66" vm="3540">
        <f ca="1"/>
        <v>46073</v>
      </c>
    </row>
    <row r="214" spans="17:17" x14ac:dyDescent="0.3">
      <c r="Q214" s="66" vm="3544">
        <f ca="1"/>
        <v>46076</v>
      </c>
    </row>
    <row r="215" spans="17:17" x14ac:dyDescent="0.3">
      <c r="Q215" s="66" vm="3549">
        <f ca="1"/>
        <v>46077</v>
      </c>
    </row>
    <row r="216" spans="17:17" x14ac:dyDescent="0.3">
      <c r="Q216" s="66" vm="3553">
        <f ca="1"/>
        <v>46078</v>
      </c>
    </row>
    <row r="217" spans="17:17" x14ac:dyDescent="0.3">
      <c r="Q217" s="66" vm="3557">
        <f ca="1"/>
        <v>46079</v>
      </c>
    </row>
    <row r="218" spans="17:17" x14ac:dyDescent="0.3">
      <c r="Q218" s="66" vm="3562">
        <f ca="1"/>
        <v>46080</v>
      </c>
    </row>
    <row r="219" spans="17:17" x14ac:dyDescent="0.3">
      <c r="Q219" s="66" vm="3567">
        <f ca="1"/>
        <v>46083</v>
      </c>
    </row>
    <row r="220" spans="17:17" x14ac:dyDescent="0.3">
      <c r="Q220" s="66" vm="3572">
        <f ca="1"/>
        <v>46084</v>
      </c>
    </row>
    <row r="221" spans="17:17" x14ac:dyDescent="0.3">
      <c r="Q221" s="66" vm="3576">
        <f ca="1"/>
        <v>46085</v>
      </c>
    </row>
    <row r="222" spans="17:17" x14ac:dyDescent="0.3">
      <c r="Q222" s="66" vm="3581">
        <f ca="1"/>
        <v>46086</v>
      </c>
    </row>
    <row r="223" spans="17:17" x14ac:dyDescent="0.3">
      <c r="Q223" s="66" vm="3586">
        <f ca="1"/>
        <v>46087</v>
      </c>
    </row>
    <row r="224" spans="17:17" x14ac:dyDescent="0.3">
      <c r="Q224" s="66" vm="3590">
        <f ca="1"/>
        <v>46090</v>
      </c>
    </row>
    <row r="225" spans="17:17" x14ac:dyDescent="0.3">
      <c r="Q225" s="66" vm="3594">
        <f ca="1"/>
        <v>46091</v>
      </c>
    </row>
    <row r="226" spans="17:17" x14ac:dyDescent="0.3">
      <c r="Q226" s="66" vm="3596">
        <f ca="1"/>
        <v>46092</v>
      </c>
    </row>
    <row r="227" spans="17:17" x14ac:dyDescent="0.3">
      <c r="Q227" s="66" vm="3599">
        <f ca="1"/>
        <v>46093</v>
      </c>
    </row>
    <row r="228" spans="17:17" x14ac:dyDescent="0.3">
      <c r="Q228" s="66" vm="3601">
        <f ca="1"/>
        <v>46094</v>
      </c>
    </row>
    <row r="229" spans="17:17" x14ac:dyDescent="0.3">
      <c r="Q229" s="66" vm="3605">
        <f ca="1"/>
        <v>46097</v>
      </c>
    </row>
    <row r="230" spans="17:17" x14ac:dyDescent="0.3">
      <c r="Q230" s="66" vm="3608">
        <f ca="1"/>
        <v>46098</v>
      </c>
    </row>
    <row r="231" spans="17:17" x14ac:dyDescent="0.3">
      <c r="Q231" s="66" vm="3613">
        <f ca="1"/>
        <v>46099</v>
      </c>
    </row>
    <row r="232" spans="17:17" x14ac:dyDescent="0.3">
      <c r="Q232" s="66" vm="3615">
        <f ca="1"/>
        <v>46100</v>
      </c>
    </row>
    <row r="233" spans="17:17" x14ac:dyDescent="0.3">
      <c r="Q233" s="66" vm="3620">
        <f ca="1"/>
        <v>46101</v>
      </c>
    </row>
    <row r="234" spans="17:17" x14ac:dyDescent="0.3">
      <c r="Q234" s="66" vm="3624">
        <f ca="1"/>
        <v>46104</v>
      </c>
    </row>
    <row r="235" spans="17:17" x14ac:dyDescent="0.3">
      <c r="Q235" s="66" vm="3627">
        <f ca="1"/>
        <v>46105</v>
      </c>
    </row>
    <row r="236" spans="17:17" x14ac:dyDescent="0.3">
      <c r="Q236" s="66" vm="3631">
        <f ca="1"/>
        <v>46106</v>
      </c>
    </row>
    <row r="237" spans="17:17" x14ac:dyDescent="0.3">
      <c r="Q237" s="66" vm="3635">
        <f ca="1"/>
        <v>46107</v>
      </c>
    </row>
    <row r="238" spans="17:17" x14ac:dyDescent="0.3">
      <c r="Q238" s="66" vm="3639">
        <f ca="1"/>
        <v>46108</v>
      </c>
    </row>
    <row r="239" spans="17:17" x14ac:dyDescent="0.3">
      <c r="Q239" s="66" vm="3643">
        <f ca="1"/>
        <v>46111</v>
      </c>
    </row>
    <row r="240" spans="17:17" x14ac:dyDescent="0.3">
      <c r="Q240" s="66" vm="3648">
        <f ca="1"/>
        <v>46112</v>
      </c>
    </row>
    <row r="241" spans="17:17" x14ac:dyDescent="0.3">
      <c r="Q241" s="66" vm="3652">
        <f ca="1"/>
        <v>46113</v>
      </c>
    </row>
    <row r="242" spans="17:17" x14ac:dyDescent="0.3">
      <c r="Q242" s="66" vm="3656">
        <f ca="1"/>
        <v>46114</v>
      </c>
    </row>
    <row r="243" spans="17:17" x14ac:dyDescent="0.3">
      <c r="Q243" s="66" vm="2760">
        <f ca="1"/>
        <v>46118</v>
      </c>
    </row>
    <row r="244" spans="17:17" x14ac:dyDescent="0.3">
      <c r="Q244" s="66" vm="5970">
        <f ca="1"/>
        <v>46119</v>
      </c>
    </row>
    <row r="245" spans="17:17" x14ac:dyDescent="0.3">
      <c r="Q245" s="66" vm="5984">
        <f ca="1"/>
        <v>46120</v>
      </c>
    </row>
    <row r="246" spans="17:17" x14ac:dyDescent="0.3">
      <c r="Q246" s="66" vm="5996">
        <f ca="1"/>
        <v>46121</v>
      </c>
    </row>
    <row r="247" spans="17:17" x14ac:dyDescent="0.3">
      <c r="Q247" s="66" vm="6011">
        <f ca="1"/>
        <v>46122</v>
      </c>
    </row>
    <row r="248" spans="17:17" x14ac:dyDescent="0.3">
      <c r="Q248" s="66" vm="6025">
        <f ca="1"/>
        <v>46125</v>
      </c>
    </row>
    <row r="249" spans="17:17" x14ac:dyDescent="0.3">
      <c r="Q249" s="66" vm="6037">
        <f ca="1"/>
        <v>46126</v>
      </c>
    </row>
    <row r="250" spans="17:17" x14ac:dyDescent="0.3">
      <c r="Q250" s="66" vm="6051">
        <f ca="1"/>
        <v>46127</v>
      </c>
    </row>
    <row r="251" spans="17:17" x14ac:dyDescent="0.3">
      <c r="Q251" s="66" vm="6064">
        <f ca="1"/>
        <v>46128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01A9C-B379-45B2-80BD-48647C79BB84}">
  <sheetPr codeName="Sheet16"/>
  <dimension ref="H174:XFD1046657"/>
  <sheetViews>
    <sheetView workbookViewId="0"/>
  </sheetViews>
  <sheetFormatPr defaultRowHeight="14.4" x14ac:dyDescent="0.3"/>
  <sheetData>
    <row r="174" spans="7548:7548" x14ac:dyDescent="0.3">
      <c r="KDH174" t="s">
        <v>2772</v>
      </c>
    </row>
    <row r="1666" spans="993:993" x14ac:dyDescent="0.3">
      <c r="ALE1666" t="s">
        <v>2773</v>
      </c>
    </row>
    <row r="2879" spans="7113:7113" x14ac:dyDescent="0.3">
      <c r="JMO2879" t="s">
        <v>2774</v>
      </c>
    </row>
    <row r="4166" spans="4192:4192" x14ac:dyDescent="0.3">
      <c r="FEF4166" t="s">
        <v>2775</v>
      </c>
    </row>
    <row r="5554" spans="5717:5717" x14ac:dyDescent="0.3">
      <c r="HKW5554" t="s">
        <v>2776</v>
      </c>
    </row>
    <row r="6877" spans="9742:9742" x14ac:dyDescent="0.3">
      <c r="NJR6877" t="s">
        <v>2777</v>
      </c>
    </row>
    <row r="7644" spans="23:23" x14ac:dyDescent="0.3">
      <c r="W7644" t="s">
        <v>2778</v>
      </c>
    </row>
    <row r="8597" spans="8788:8788" x14ac:dyDescent="0.3">
      <c r="LYZ8597" t="s">
        <v>2779</v>
      </c>
    </row>
    <row r="11485" spans="7148:7148" x14ac:dyDescent="0.3">
      <c r="JNX11485" t="s">
        <v>2780</v>
      </c>
    </row>
    <row r="12364" spans="12241:12241" x14ac:dyDescent="0.3">
      <c r="RBU12364" t="s">
        <v>2781</v>
      </c>
    </row>
    <row r="13943" spans="15879:15879" x14ac:dyDescent="0.3">
      <c r="WLS13943" t="s">
        <v>2782</v>
      </c>
    </row>
    <row r="16698" spans="15156:15156" x14ac:dyDescent="0.3">
      <c r="VJX16698" t="s">
        <v>2783</v>
      </c>
    </row>
    <row r="16857" spans="5531:5531" x14ac:dyDescent="0.3">
      <c r="HDS16857" t="s">
        <v>2784</v>
      </c>
    </row>
    <row r="17276" spans="5635:5635" x14ac:dyDescent="0.3">
      <c r="HHS17276" t="s">
        <v>2785</v>
      </c>
    </row>
    <row r="17953" spans="13920:13920" x14ac:dyDescent="0.3">
      <c r="TOJ17953" t="s">
        <v>2786</v>
      </c>
    </row>
    <row r="18199" spans="252:252" x14ac:dyDescent="0.3">
      <c r="IR18199" t="s">
        <v>2787</v>
      </c>
    </row>
    <row r="18689" spans="14530:14530" x14ac:dyDescent="0.3">
      <c r="ULV18689" t="s">
        <v>2788</v>
      </c>
    </row>
    <row r="21360" spans="15848:15848" x14ac:dyDescent="0.3">
      <c r="WKN21360" t="s">
        <v>2789</v>
      </c>
    </row>
    <row r="21777" spans="9741:9741" x14ac:dyDescent="0.3">
      <c r="NJQ21777" t="s">
        <v>2790</v>
      </c>
    </row>
    <row r="22132" spans="11306:11306" x14ac:dyDescent="0.3">
      <c r="PRV22132" t="s">
        <v>2791</v>
      </c>
    </row>
    <row r="22443" spans="11944:11944" x14ac:dyDescent="0.3">
      <c r="QQJ22443" t="s">
        <v>2792</v>
      </c>
    </row>
    <row r="23070" spans="7127:7127" x14ac:dyDescent="0.3">
      <c r="JNC23070" t="s">
        <v>2793</v>
      </c>
    </row>
    <row r="23599" spans="6311:6311" x14ac:dyDescent="0.3">
      <c r="IHS23599" t="s">
        <v>2794</v>
      </c>
    </row>
    <row r="24237" spans="11414:11414" x14ac:dyDescent="0.3">
      <c r="PVZ24237" t="s">
        <v>2795</v>
      </c>
    </row>
    <row r="25664" spans="12022:12022" x14ac:dyDescent="0.3">
      <c r="QTJ25664" t="s">
        <v>2796</v>
      </c>
    </row>
    <row r="26039" spans="10356:10356" x14ac:dyDescent="0.3">
      <c r="OHH26039" t="s">
        <v>2797</v>
      </c>
    </row>
    <row r="26355" spans="4381:4381" x14ac:dyDescent="0.3">
      <c r="FLM26355" t="s">
        <v>2798</v>
      </c>
    </row>
    <row r="26485" spans="5655:5655" x14ac:dyDescent="0.3">
      <c r="HIM26485" t="s">
        <v>2799</v>
      </c>
    </row>
    <row r="26725" spans="13989:13989" x14ac:dyDescent="0.3">
      <c r="TRA26725" t="s">
        <v>2800</v>
      </c>
    </row>
    <row r="29051" spans="3246:3246" x14ac:dyDescent="0.3">
      <c r="DTV29051" t="s">
        <v>2801</v>
      </c>
    </row>
    <row r="31749" spans="3689:3689" x14ac:dyDescent="0.3">
      <c r="EKW31749" t="s">
        <v>2802</v>
      </c>
    </row>
    <row r="32557" spans="7254:7254" x14ac:dyDescent="0.3">
      <c r="JRZ32557" t="s">
        <v>2803</v>
      </c>
    </row>
    <row r="33602" spans="12293:12293" x14ac:dyDescent="0.3">
      <c r="RDU33602" t="s">
        <v>2804</v>
      </c>
    </row>
    <row r="33805" spans="11285:11285" x14ac:dyDescent="0.3">
      <c r="PRA33805" t="s">
        <v>2805</v>
      </c>
    </row>
    <row r="36772" spans="11980:11980" x14ac:dyDescent="0.3">
      <c r="QRT36772" t="s">
        <v>2806</v>
      </c>
    </row>
    <row r="38130" spans="9651:9651" x14ac:dyDescent="0.3">
      <c r="NGE38130" t="s">
        <v>2807</v>
      </c>
    </row>
    <row r="40658" spans="9739:9739" x14ac:dyDescent="0.3">
      <c r="NJO40658" t="s">
        <v>2808</v>
      </c>
    </row>
    <row r="42835" spans="16334:16334" x14ac:dyDescent="0.3">
      <c r="XDF42835" t="s">
        <v>2809</v>
      </c>
    </row>
    <row r="43946" spans="11669:11669" x14ac:dyDescent="0.3">
      <c r="QFU43946" t="s">
        <v>2810</v>
      </c>
    </row>
    <row r="44461" spans="7674:7674" x14ac:dyDescent="0.3">
      <c r="KID44461" t="s">
        <v>2811</v>
      </c>
    </row>
    <row r="45051" spans="10212:10212" x14ac:dyDescent="0.3">
      <c r="OBT45051" t="s">
        <v>2812</v>
      </c>
    </row>
    <row r="45404" spans="3590:3590 14290:14290" x14ac:dyDescent="0.3">
      <c r="EHB45404" t="s">
        <v>2813</v>
      </c>
    </row>
    <row r="45408" spans="3590:3590 14290:14290" x14ac:dyDescent="0.3">
      <c r="UCP45408" t="s">
        <v>2814</v>
      </c>
    </row>
    <row r="46666" spans="5292:5292" x14ac:dyDescent="0.3">
      <c r="GUN46666" t="s">
        <v>2815</v>
      </c>
    </row>
    <row r="47768" spans="14901:14901" x14ac:dyDescent="0.3">
      <c r="VAC47768" t="s">
        <v>2816</v>
      </c>
    </row>
    <row r="48040" spans="428:428" x14ac:dyDescent="0.3">
      <c r="PL48040" t="s">
        <v>2817</v>
      </c>
    </row>
    <row r="50219" spans="12674:12674" x14ac:dyDescent="0.3">
      <c r="RSL50219" t="s">
        <v>2818</v>
      </c>
    </row>
    <row r="52982" spans="2534:2534" x14ac:dyDescent="0.3">
      <c r="CSL52982" t="s">
        <v>2819</v>
      </c>
    </row>
    <row r="53618" spans="1088:1088" x14ac:dyDescent="0.3">
      <c r="AOV53618" t="s">
        <v>2820</v>
      </c>
    </row>
    <row r="56160" spans="4833:4833" x14ac:dyDescent="0.3">
      <c r="GCW56160" t="s">
        <v>2821</v>
      </c>
    </row>
    <row r="61114" spans="12514:12514" x14ac:dyDescent="0.3">
      <c r="RMH61114" t="s">
        <v>2822</v>
      </c>
    </row>
    <row r="62108" spans="10260:10260" x14ac:dyDescent="0.3">
      <c r="ODP62108" t="s">
        <v>2823</v>
      </c>
    </row>
    <row r="63699" spans="13480:13480" x14ac:dyDescent="0.3">
      <c r="SXL63699" t="s">
        <v>2824</v>
      </c>
    </row>
    <row r="64099" spans="13695:13695" x14ac:dyDescent="0.3">
      <c r="TFS64099" t="s">
        <v>2825</v>
      </c>
    </row>
    <row r="64572" spans="10830:10830" x14ac:dyDescent="0.3">
      <c r="OZN64572" t="s">
        <v>2826</v>
      </c>
    </row>
    <row r="69051" spans="15650:15650" x14ac:dyDescent="0.3">
      <c r="WCX69051" t="s">
        <v>2827</v>
      </c>
    </row>
    <row r="74227" spans="11863:11863" x14ac:dyDescent="0.3">
      <c r="QNG74227" t="s">
        <v>2828</v>
      </c>
    </row>
    <row r="75311" spans="3429:3429" x14ac:dyDescent="0.3">
      <c r="EAW75311" t="s">
        <v>2829</v>
      </c>
    </row>
    <row r="76522" spans="6949:6949" x14ac:dyDescent="0.3">
      <c r="JGG76522" t="s">
        <v>2830</v>
      </c>
    </row>
    <row r="76697" spans="8848:8848" x14ac:dyDescent="0.3">
      <c r="MBH76697" t="s">
        <v>2831</v>
      </c>
    </row>
    <row r="76896" spans="11740:11740" x14ac:dyDescent="0.3">
      <c r="QIN76896" t="s">
        <v>2832</v>
      </c>
    </row>
    <row r="77888" spans="1927:1927" x14ac:dyDescent="0.3">
      <c r="BVC77888" t="s">
        <v>2833</v>
      </c>
    </row>
    <row r="78328" spans="12642:12642" x14ac:dyDescent="0.3">
      <c r="RRF78328" t="s">
        <v>2834</v>
      </c>
    </row>
    <row r="80978" spans="12149:12149" x14ac:dyDescent="0.3">
      <c r="QYG80978" t="s">
        <v>2835</v>
      </c>
    </row>
    <row r="83880" spans="10916:10916" x14ac:dyDescent="0.3">
      <c r="PCV83880" t="s">
        <v>2836</v>
      </c>
    </row>
    <row r="84446" spans="7765:7765" x14ac:dyDescent="0.3">
      <c r="KLQ84446" t="s">
        <v>2837</v>
      </c>
    </row>
    <row r="86584" spans="12424:12424" x14ac:dyDescent="0.3">
      <c r="RIV86584" t="s">
        <v>2838</v>
      </c>
    </row>
    <row r="91422" spans="6947:6947" x14ac:dyDescent="0.3">
      <c r="JGE91422" t="s">
        <v>2839</v>
      </c>
    </row>
    <row r="93047" spans="15846:15846" x14ac:dyDescent="0.3">
      <c r="WKL93047" t="s">
        <v>2840</v>
      </c>
    </row>
    <row r="93565" spans="10172:10172" x14ac:dyDescent="0.3">
      <c r="OAF93565" t="s">
        <v>2841</v>
      </c>
    </row>
    <row r="96576" spans="7037:7037" x14ac:dyDescent="0.3">
      <c r="JJQ96576" t="s">
        <v>2842</v>
      </c>
    </row>
    <row r="99753" spans="4295:4295" x14ac:dyDescent="0.3">
      <c r="FIE99753" t="s">
        <v>2843</v>
      </c>
    </row>
    <row r="100199" spans="906:906" x14ac:dyDescent="0.3">
      <c r="AHV100199" t="s">
        <v>2844</v>
      </c>
    </row>
    <row r="100538" spans="5686:5686" x14ac:dyDescent="0.3">
      <c r="HJR100538" t="s">
        <v>2845</v>
      </c>
    </row>
    <row r="101914" spans="12506:12506" x14ac:dyDescent="0.3">
      <c r="RLZ101914" t="s">
        <v>2846</v>
      </c>
    </row>
    <row r="101964" spans="2315:2315" x14ac:dyDescent="0.3">
      <c r="CKA101964" t="s">
        <v>2847</v>
      </c>
    </row>
    <row r="102261" spans="9602:9602" x14ac:dyDescent="0.3">
      <c r="NEH102261" t="s">
        <v>2848</v>
      </c>
    </row>
    <row r="102873" spans="6478:6478" x14ac:dyDescent="0.3">
      <c r="IOD102873" t="s">
        <v>2849</v>
      </c>
    </row>
    <row r="103230" spans="5379:5379" x14ac:dyDescent="0.3">
      <c r="GXW103230" t="s">
        <v>2850</v>
      </c>
    </row>
    <row r="106495" spans="1164:1164" x14ac:dyDescent="0.3">
      <c r="ART106495" t="s">
        <v>2851</v>
      </c>
    </row>
    <row r="107385" spans="10797:10797" x14ac:dyDescent="0.3">
      <c r="OYG107385" t="s">
        <v>2852</v>
      </c>
    </row>
    <row r="108407" spans="3660:3660" x14ac:dyDescent="0.3">
      <c r="EJT108407" t="s">
        <v>2853</v>
      </c>
    </row>
    <row r="108574" spans="9771:9771" x14ac:dyDescent="0.3">
      <c r="NKU108574" t="s">
        <v>2854</v>
      </c>
    </row>
    <row r="108964" spans="8493:8493" x14ac:dyDescent="0.3">
      <c r="LNQ108964" t="s">
        <v>2855</v>
      </c>
    </row>
    <row r="109658" spans="6289:6289" x14ac:dyDescent="0.3">
      <c r="IGW109658" t="s">
        <v>2856</v>
      </c>
    </row>
    <row r="110457" spans="12405:12405" x14ac:dyDescent="0.3">
      <c r="RIC110457" t="s">
        <v>2857</v>
      </c>
    </row>
    <row r="110901" spans="14447:14447" x14ac:dyDescent="0.3">
      <c r="UIQ110901" t="s">
        <v>2858</v>
      </c>
    </row>
    <row r="118375" spans="112:112 11574:11574" x14ac:dyDescent="0.3">
      <c r="DH118375" t="s">
        <v>2859</v>
      </c>
    </row>
    <row r="118378" spans="112:112 11574:11574" x14ac:dyDescent="0.3">
      <c r="QCD118378" t="s">
        <v>2860</v>
      </c>
    </row>
    <row r="118971" spans="6415:6415" x14ac:dyDescent="0.3">
      <c r="ILS118971" t="s">
        <v>2861</v>
      </c>
    </row>
    <row r="122209" spans="3535:3535" x14ac:dyDescent="0.3">
      <c r="EEY122209" t="s">
        <v>2862</v>
      </c>
    </row>
    <row r="122760" spans="4709:4709" x14ac:dyDescent="0.3">
      <c r="FYC122760" t="s">
        <v>2863</v>
      </c>
    </row>
    <row r="124519" spans="11323:11323" x14ac:dyDescent="0.3">
      <c r="PSM124519" t="s">
        <v>2864</v>
      </c>
    </row>
    <row r="124805" spans="10924:10924" x14ac:dyDescent="0.3">
      <c r="PDD124805" t="s">
        <v>2865</v>
      </c>
    </row>
    <row r="125991" spans="14929:14929" x14ac:dyDescent="0.3">
      <c r="VBE125991" t="s">
        <v>2866</v>
      </c>
    </row>
    <row r="126106" spans="14531:14531" x14ac:dyDescent="0.3">
      <c r="ULW126106" t="s">
        <v>2867</v>
      </c>
    </row>
    <row r="128084" spans="9189:9189" x14ac:dyDescent="0.3">
      <c r="MOK128084" t="s">
        <v>2868</v>
      </c>
    </row>
    <row r="128396" spans="5128:5128" x14ac:dyDescent="0.3">
      <c r="GOF128396" t="s">
        <v>2869</v>
      </c>
    </row>
    <row r="129362" spans="3224:3224" x14ac:dyDescent="0.3">
      <c r="DSZ129362" t="s">
        <v>2870</v>
      </c>
    </row>
    <row r="129416" spans="5256:5256" x14ac:dyDescent="0.3">
      <c r="GTD129416" t="s">
        <v>2871</v>
      </c>
    </row>
    <row r="130935" spans="14401:14401" x14ac:dyDescent="0.3">
      <c r="UGW130935" t="s">
        <v>2872</v>
      </c>
    </row>
    <row r="137311" spans="4374:4374" x14ac:dyDescent="0.3">
      <c r="FLF137311" t="s">
        <v>2873</v>
      </c>
    </row>
    <row r="138911" spans="9190:9190" x14ac:dyDescent="0.3">
      <c r="MOL138911" t="s">
        <v>2874</v>
      </c>
    </row>
    <row r="139405" spans="2303:2303" x14ac:dyDescent="0.3">
      <c r="CJO139405" t="s">
        <v>2875</v>
      </c>
    </row>
    <row r="140528" spans="15880:15880" x14ac:dyDescent="0.3">
      <c r="WLT140528" t="s">
        <v>2876</v>
      </c>
    </row>
    <row r="143438" spans="11277:11277" x14ac:dyDescent="0.3">
      <c r="PQS143438" t="s">
        <v>2877</v>
      </c>
    </row>
    <row r="143536" spans="12268:12268" x14ac:dyDescent="0.3">
      <c r="RCV143536" t="s">
        <v>2878</v>
      </c>
    </row>
    <row r="143795" spans="2594:2594" x14ac:dyDescent="0.3">
      <c r="CUT143795" t="s">
        <v>2879</v>
      </c>
    </row>
    <row r="144089" spans="11926:11926" x14ac:dyDescent="0.3">
      <c r="QPR144089" t="s">
        <v>2880</v>
      </c>
    </row>
    <row r="146634" spans="3032:3032" x14ac:dyDescent="0.3">
      <c r="DLP146634" t="s">
        <v>2881</v>
      </c>
    </row>
    <row r="148243" spans="2536:2536" x14ac:dyDescent="0.3">
      <c r="CSN148243" t="s">
        <v>2882</v>
      </c>
    </row>
    <row r="148899" spans="954:954" x14ac:dyDescent="0.3">
      <c r="AJR148899" t="s">
        <v>2883</v>
      </c>
    </row>
    <row r="149312" spans="177:177" x14ac:dyDescent="0.3">
      <c r="FU149312" t="s">
        <v>2884</v>
      </c>
    </row>
    <row r="153137" spans="9363:9363" x14ac:dyDescent="0.3">
      <c r="MVC153137" t="s">
        <v>2885</v>
      </c>
    </row>
    <row r="154111" spans="4373:4373" x14ac:dyDescent="0.3">
      <c r="FLE154111" t="s">
        <v>2886</v>
      </c>
    </row>
    <row r="155459" spans="15824:15824" x14ac:dyDescent="0.3">
      <c r="WJP155459" t="s">
        <v>2887</v>
      </c>
    </row>
    <row r="155963" spans="9055:9055" x14ac:dyDescent="0.3">
      <c r="MJG155963" t="s">
        <v>2888</v>
      </c>
    </row>
    <row r="157066" spans="14234:14234" x14ac:dyDescent="0.3">
      <c r="UAL157066" t="s">
        <v>2889</v>
      </c>
    </row>
    <row r="161463" spans="4218:4218" x14ac:dyDescent="0.3">
      <c r="FFF161463" t="s">
        <v>2890</v>
      </c>
    </row>
    <row r="162727" spans="9594:9594" x14ac:dyDescent="0.3">
      <c r="NDZ162727" t="s">
        <v>2891</v>
      </c>
    </row>
    <row r="163854" spans="11480:11480" x14ac:dyDescent="0.3">
      <c r="PYN163854" t="s">
        <v>2892</v>
      </c>
    </row>
    <row r="164584" spans="2696:2779" x14ac:dyDescent="0.3">
      <c r="CYR164584" t="s">
        <v>2893</v>
      </c>
    </row>
    <row r="164591" spans="2696:2779" x14ac:dyDescent="0.3">
      <c r="DBW164591" t="s">
        <v>2894</v>
      </c>
    </row>
    <row r="165402" spans="2427:2427" x14ac:dyDescent="0.3">
      <c r="COI165402" t="s">
        <v>2895</v>
      </c>
    </row>
    <row r="167250" spans="9807:9807" x14ac:dyDescent="0.3">
      <c r="NME167250" t="s">
        <v>2896</v>
      </c>
    </row>
    <row r="167748" spans="9850:9850" x14ac:dyDescent="0.3">
      <c r="NNV167748" t="s">
        <v>2897</v>
      </c>
    </row>
    <row r="167870" spans="14850:14850" x14ac:dyDescent="0.3">
      <c r="UYD167870" t="s">
        <v>2898</v>
      </c>
    </row>
    <row r="173251" spans="7686:7686" x14ac:dyDescent="0.3">
      <c r="KIP173251" t="s">
        <v>2899</v>
      </c>
    </row>
    <row r="174997" spans="5976:5976" x14ac:dyDescent="0.3">
      <c r="HUV174997" t="s">
        <v>2900</v>
      </c>
    </row>
    <row r="175920" spans="2082:2082" x14ac:dyDescent="0.3">
      <c r="CBB175920" t="s">
        <v>2901</v>
      </c>
    </row>
    <row r="176071" spans="3540:3540" x14ac:dyDescent="0.3">
      <c r="EFD176071" t="s">
        <v>2902</v>
      </c>
    </row>
    <row r="177563" spans="10958:10958" x14ac:dyDescent="0.3">
      <c r="PEL177563" t="s">
        <v>2903</v>
      </c>
    </row>
    <row r="177927" spans="11700:11700" x14ac:dyDescent="0.3">
      <c r="QGZ177927" t="s">
        <v>2904</v>
      </c>
    </row>
    <row r="178757" spans="6601:6601" x14ac:dyDescent="0.3">
      <c r="ISW178757" t="s">
        <v>2905</v>
      </c>
    </row>
    <row r="181864" spans="15191:15191" x14ac:dyDescent="0.3">
      <c r="VLG181864" t="s">
        <v>2906</v>
      </c>
    </row>
    <row r="181929" spans="1580:1580" x14ac:dyDescent="0.3">
      <c r="BHT181929" t="s">
        <v>2907</v>
      </c>
    </row>
    <row r="182104" spans="12169:12169" x14ac:dyDescent="0.3">
      <c r="QZA182104" t="s">
        <v>2908</v>
      </c>
    </row>
    <row r="182521" spans="9469:9469" x14ac:dyDescent="0.3">
      <c r="MZE182521" t="s">
        <v>2909</v>
      </c>
    </row>
    <row r="186634" spans="8381:8381" x14ac:dyDescent="0.3">
      <c r="LJI186634" t="s">
        <v>2910</v>
      </c>
    </row>
    <row r="187202" spans="15609:15609" x14ac:dyDescent="0.3">
      <c r="WBI187202" t="s">
        <v>2911</v>
      </c>
    </row>
    <row r="189904" spans="4850:4850" x14ac:dyDescent="0.3">
      <c r="GDN189904" t="s">
        <v>2912</v>
      </c>
    </row>
    <row r="191011" spans="3279:3279" x14ac:dyDescent="0.3">
      <c r="DVC191011" t="s">
        <v>2913</v>
      </c>
    </row>
    <row r="191718" spans="2597:2597" x14ac:dyDescent="0.3">
      <c r="CUW191718" t="s">
        <v>2914</v>
      </c>
    </row>
    <row r="192290" spans="14262:14262" x14ac:dyDescent="0.3">
      <c r="UBN192290" t="s">
        <v>2915</v>
      </c>
    </row>
    <row r="192484" spans="2261:2261" x14ac:dyDescent="0.3">
      <c r="CHY192484" t="s">
        <v>2916</v>
      </c>
    </row>
    <row r="193330" spans="13068:13068" x14ac:dyDescent="0.3">
      <c r="SHP193330" t="s">
        <v>2917</v>
      </c>
    </row>
    <row r="193356" spans="376:376" x14ac:dyDescent="0.3">
      <c r="NL193356" t="s">
        <v>2918</v>
      </c>
    </row>
    <row r="194362" spans="11986:11986" x14ac:dyDescent="0.3">
      <c r="QRZ194362" t="s">
        <v>2919</v>
      </c>
    </row>
    <row r="195194" spans="203:203" x14ac:dyDescent="0.3">
      <c r="GU195194" t="s">
        <v>2920</v>
      </c>
    </row>
    <row r="196089" spans="10312:10312" x14ac:dyDescent="0.3">
      <c r="OFP196089" t="s">
        <v>2921</v>
      </c>
    </row>
    <row r="196436" spans="15269:15269" x14ac:dyDescent="0.3">
      <c r="VOG196436" t="s">
        <v>2922</v>
      </c>
    </row>
    <row r="196957" spans="7496:7496" x14ac:dyDescent="0.3">
      <c r="KBH196957" t="s">
        <v>2923</v>
      </c>
    </row>
    <row r="197269" spans="4030:4030" x14ac:dyDescent="0.3">
      <c r="EXZ197269" t="s">
        <v>2924</v>
      </c>
    </row>
    <row r="198177" spans="14584:14584" x14ac:dyDescent="0.3">
      <c r="UNX198177" t="s">
        <v>2925</v>
      </c>
    </row>
    <row r="198246" spans="2922:2922" x14ac:dyDescent="0.3">
      <c r="DHJ198246" t="s">
        <v>2926</v>
      </c>
    </row>
    <row r="198328" spans="1136:1136" x14ac:dyDescent="0.3">
      <c r="AQR198328" t="s">
        <v>2927</v>
      </c>
    </row>
    <row r="202520" spans="14005:14005" x14ac:dyDescent="0.3">
      <c r="TRQ202520" t="s">
        <v>2928</v>
      </c>
    </row>
    <row r="203382" spans="4489:4489" x14ac:dyDescent="0.3">
      <c r="FPQ203382" t="s">
        <v>2929</v>
      </c>
    </row>
    <row r="204938" spans="1519:1519" x14ac:dyDescent="0.3">
      <c r="BFK204938" t="s">
        <v>2930</v>
      </c>
    </row>
    <row r="205953" spans="750:750" x14ac:dyDescent="0.3">
      <c r="ABV205953" t="s">
        <v>2931</v>
      </c>
    </row>
    <row r="206824" spans="10182:10182" x14ac:dyDescent="0.3">
      <c r="OAP206824" t="s">
        <v>2932</v>
      </c>
    </row>
    <row r="208121" spans="7694:7694" x14ac:dyDescent="0.3">
      <c r="KIX208121" t="s">
        <v>2933</v>
      </c>
    </row>
    <row r="214034" spans="12562:12562" x14ac:dyDescent="0.3">
      <c r="ROD214034" t="s">
        <v>2934</v>
      </c>
    </row>
    <row r="214588" spans="12679:12679" x14ac:dyDescent="0.3">
      <c r="RSQ214588" t="s">
        <v>2935</v>
      </c>
    </row>
    <row r="215963" spans="8313:8313" x14ac:dyDescent="0.3">
      <c r="LGS215963" t="s">
        <v>2936</v>
      </c>
    </row>
    <row r="227042" spans="14663:14663" x14ac:dyDescent="0.3">
      <c r="UQY227042" t="s">
        <v>2937</v>
      </c>
    </row>
    <row r="227776" spans="12501:12501" x14ac:dyDescent="0.3">
      <c r="RLU227776" t="s">
        <v>2938</v>
      </c>
    </row>
    <row r="227998" spans="10646:10646" x14ac:dyDescent="0.3">
      <c r="OSL227998" t="s">
        <v>2939</v>
      </c>
    </row>
    <row r="228474" spans="9340:9340" x14ac:dyDescent="0.3">
      <c r="MUF228474" t="s">
        <v>2940</v>
      </c>
    </row>
    <row r="230208" spans="6726:6726" x14ac:dyDescent="0.3">
      <c r="IXR230208" t="s">
        <v>2941</v>
      </c>
    </row>
    <row r="230848" spans="11207:11207" x14ac:dyDescent="0.3">
      <c r="POA230848" t="s">
        <v>2942</v>
      </c>
    </row>
    <row r="231530" spans="4496:4496" x14ac:dyDescent="0.3">
      <c r="FPX231530" t="s">
        <v>2943</v>
      </c>
    </row>
    <row r="235880" spans="10943:10943" x14ac:dyDescent="0.3">
      <c r="PDW235880" t="s">
        <v>2944</v>
      </c>
    </row>
    <row r="238753" spans="13698:13698" x14ac:dyDescent="0.3">
      <c r="TFV238753" t="s">
        <v>2945</v>
      </c>
    </row>
    <row r="240714" spans="8319:8319" x14ac:dyDescent="0.3">
      <c r="LGY240714" t="s">
        <v>2946</v>
      </c>
    </row>
    <row r="242450" spans="1836:1836" x14ac:dyDescent="0.3">
      <c r="BRP242450" t="s">
        <v>2947</v>
      </c>
    </row>
    <row r="246652" spans="8630:8630" x14ac:dyDescent="0.3">
      <c r="LSX246652" t="s">
        <v>2948</v>
      </c>
    </row>
    <row r="248605" spans="12255:12255" x14ac:dyDescent="0.3">
      <c r="RCI248605" t="s">
        <v>2949</v>
      </c>
    </row>
    <row r="248758" spans="11192:11192" x14ac:dyDescent="0.3">
      <c r="PNL248758" t="s">
        <v>2950</v>
      </c>
    </row>
    <row r="249750" spans="5600:5600" x14ac:dyDescent="0.3">
      <c r="HGJ249750" t="s">
        <v>2951</v>
      </c>
    </row>
    <row r="250480" spans="15770:15770" x14ac:dyDescent="0.3">
      <c r="WHN250480" t="s">
        <v>2952</v>
      </c>
    </row>
    <row r="252287" spans="4298:4298" x14ac:dyDescent="0.3">
      <c r="FIH252287" t="s">
        <v>2953</v>
      </c>
    </row>
    <row r="253792" spans="11606:11606" x14ac:dyDescent="0.3">
      <c r="QDJ253792" t="s">
        <v>2954</v>
      </c>
    </row>
    <row r="253813" spans="11503:11503" x14ac:dyDescent="0.3">
      <c r="PZK253813" t="s">
        <v>2955</v>
      </c>
    </row>
    <row r="258575" spans="15255:15255" x14ac:dyDescent="0.3">
      <c r="VNS258575" t="s">
        <v>2956</v>
      </c>
    </row>
    <row r="259219" spans="14205:14205" x14ac:dyDescent="0.3">
      <c r="TZI259219" t="s">
        <v>2957</v>
      </c>
    </row>
    <row r="261526" spans="1954:1954" x14ac:dyDescent="0.3">
      <c r="BWD261526" t="s">
        <v>2958</v>
      </c>
    </row>
    <row r="262504" spans="8575:8575" x14ac:dyDescent="0.3">
      <c r="LQU262504" t="s">
        <v>2959</v>
      </c>
    </row>
    <row r="264996" spans="6567:6567" x14ac:dyDescent="0.3">
      <c r="IRO264996" t="s">
        <v>2960</v>
      </c>
    </row>
    <row r="265076" spans="15648:15648" x14ac:dyDescent="0.3">
      <c r="WCV265076" t="s">
        <v>2961</v>
      </c>
    </row>
    <row r="265677" spans="5760:5760" x14ac:dyDescent="0.3">
      <c r="HMN265677" t="s">
        <v>2962</v>
      </c>
    </row>
    <row r="265985" spans="2488:2488" x14ac:dyDescent="0.3">
      <c r="CQR265985" t="s">
        <v>2963</v>
      </c>
    </row>
    <row r="268743" spans="10701:10701" x14ac:dyDescent="0.3">
      <c r="OUO268743" t="s">
        <v>2964</v>
      </c>
    </row>
    <row r="269975" spans="2216:2216" x14ac:dyDescent="0.3">
      <c r="CGF269975" t="s">
        <v>2965</v>
      </c>
    </row>
    <row r="272124" spans="450:450" x14ac:dyDescent="0.3">
      <c r="QH272124" t="s">
        <v>2966</v>
      </c>
    </row>
    <row r="273578" spans="11292:11292" x14ac:dyDescent="0.3">
      <c r="PRH273578" t="s">
        <v>2967</v>
      </c>
    </row>
    <row r="277636" spans="5377:5377" x14ac:dyDescent="0.3">
      <c r="GXU277636" t="s">
        <v>2968</v>
      </c>
    </row>
    <row r="277970" spans="3487:3487" x14ac:dyDescent="0.3">
      <c r="EDC277970" t="s">
        <v>2969</v>
      </c>
    </row>
    <row r="278131" spans="1862:1862" x14ac:dyDescent="0.3">
      <c r="BSP278131" t="s">
        <v>2970</v>
      </c>
    </row>
    <row r="278200" spans="10510:10510" x14ac:dyDescent="0.3">
      <c r="ONF278200" t="s">
        <v>2971</v>
      </c>
    </row>
    <row r="279877" spans="3075:3075" x14ac:dyDescent="0.3">
      <c r="DNG279877" t="s">
        <v>2972</v>
      </c>
    </row>
    <row r="282767" spans="13543:13543" x14ac:dyDescent="0.3">
      <c r="SZW282767" t="s">
        <v>2973</v>
      </c>
    </row>
    <row r="284258" spans="10089:10089" x14ac:dyDescent="0.3">
      <c r="NXA284258" t="s">
        <v>2974</v>
      </c>
    </row>
    <row r="284679" spans="10303:10303" x14ac:dyDescent="0.3">
      <c r="OFG284679" t="s">
        <v>2975</v>
      </c>
    </row>
    <row r="288461" spans="15399:15399" x14ac:dyDescent="0.3">
      <c r="VTG288461" t="s">
        <v>2976</v>
      </c>
    </row>
    <row r="289517" spans="2253:2253" x14ac:dyDescent="0.3">
      <c r="CHQ289517" t="s">
        <v>2977</v>
      </c>
    </row>
    <row r="291973" spans="633:633" x14ac:dyDescent="0.3">
      <c r="XI291973" t="s">
        <v>2978</v>
      </c>
    </row>
    <row r="292309" spans="1727:1727" x14ac:dyDescent="0.3">
      <c r="BNK292309" t="s">
        <v>2979</v>
      </c>
    </row>
    <row r="293116" spans="415:415" x14ac:dyDescent="0.3">
      <c r="OY293116" t="s">
        <v>2980</v>
      </c>
    </row>
    <row r="293965" spans="6231:6231" x14ac:dyDescent="0.3">
      <c r="IEQ293965" t="s">
        <v>2981</v>
      </c>
    </row>
    <row r="295570" spans="516:516" x14ac:dyDescent="0.3">
      <c r="SV295570" t="s">
        <v>2982</v>
      </c>
    </row>
    <row r="298619" spans="6187:6187" x14ac:dyDescent="0.3">
      <c r="ICY298619" t="s">
        <v>2983</v>
      </c>
    </row>
    <row r="300632" spans="6701:6701" x14ac:dyDescent="0.3">
      <c r="IWS300632" t="s">
        <v>2984</v>
      </c>
    </row>
    <row r="300787" spans="13285:13285" x14ac:dyDescent="0.3">
      <c r="SPY300787" t="s">
        <v>2985</v>
      </c>
    </row>
    <row r="301272" spans="14257:14257" x14ac:dyDescent="0.3">
      <c r="UBI301272" t="s">
        <v>2986</v>
      </c>
    </row>
    <row r="301558" spans="7584:7584" x14ac:dyDescent="0.3">
      <c r="KER301558" t="s">
        <v>2987</v>
      </c>
    </row>
    <row r="302644" spans="8723:8723" x14ac:dyDescent="0.3">
      <c r="LWM302644" t="s">
        <v>2988</v>
      </c>
    </row>
    <row r="302669" spans="12760:12760" x14ac:dyDescent="0.3">
      <c r="RVT302669" t="s">
        <v>2989</v>
      </c>
    </row>
    <row r="303970" spans="256:256" x14ac:dyDescent="0.3">
      <c r="IV303970" t="s">
        <v>2990</v>
      </c>
    </row>
    <row r="304489" spans="13311:13311" x14ac:dyDescent="0.3">
      <c r="SQY304489" t="s">
        <v>2991</v>
      </c>
    </row>
    <row r="305487" spans="10377:10377" x14ac:dyDescent="0.3">
      <c r="OIC305487" t="s">
        <v>2992</v>
      </c>
    </row>
    <row r="307924" spans="15825:15825" x14ac:dyDescent="0.3">
      <c r="WJQ307924" t="s">
        <v>2993</v>
      </c>
    </row>
    <row r="308723" spans="489:489" x14ac:dyDescent="0.3">
      <c r="RU308723" t="s">
        <v>2994</v>
      </c>
    </row>
    <row r="312016" spans="5033:5033" x14ac:dyDescent="0.3">
      <c r="GKO312016" t="s">
        <v>2995</v>
      </c>
    </row>
    <row r="312122" spans="7429:7429" x14ac:dyDescent="0.3">
      <c r="JYS312122" t="s">
        <v>2996</v>
      </c>
    </row>
    <row r="312401" spans="13780:13780" x14ac:dyDescent="0.3">
      <c r="TIZ312401" t="s">
        <v>2997</v>
      </c>
    </row>
    <row r="313125" spans="15428:15428" x14ac:dyDescent="0.3">
      <c r="VUJ313125" t="s">
        <v>2998</v>
      </c>
    </row>
    <row r="313558" spans="6960:6960" x14ac:dyDescent="0.3">
      <c r="JGR313558" t="s">
        <v>2999</v>
      </c>
    </row>
    <row r="317818" spans="7061:7061" x14ac:dyDescent="0.3">
      <c r="JKO317818" t="s">
        <v>3000</v>
      </c>
    </row>
    <row r="318581" spans="10766:10766" x14ac:dyDescent="0.3">
      <c r="OXB318581" t="s">
        <v>3001</v>
      </c>
    </row>
    <row r="321217" spans="6198:6198" x14ac:dyDescent="0.3">
      <c r="IDJ321217" t="s">
        <v>3002</v>
      </c>
    </row>
    <row r="323016" spans="5884:5884" x14ac:dyDescent="0.3">
      <c r="HRH323016" t="s">
        <v>3003</v>
      </c>
    </row>
    <row r="326484" spans="13047:13047" x14ac:dyDescent="0.3">
      <c r="SGU326484" t="s">
        <v>3004</v>
      </c>
    </row>
    <row r="328279" spans="15967:15967" x14ac:dyDescent="0.3">
      <c r="WPC328279" t="s">
        <v>3005</v>
      </c>
    </row>
    <row r="331476" spans="13304:13304" x14ac:dyDescent="0.3">
      <c r="SQR331476" t="s">
        <v>3006</v>
      </c>
    </row>
    <row r="332005" spans="13569:13569" x14ac:dyDescent="0.3">
      <c r="TAW332005" t="s">
        <v>3007</v>
      </c>
    </row>
    <row r="336679" spans="16229:16229" x14ac:dyDescent="0.3">
      <c r="WZE336679" t="s">
        <v>3008</v>
      </c>
    </row>
    <row r="337386" spans="7581:7581" x14ac:dyDescent="0.3">
      <c r="KEO337386" t="s">
        <v>3009</v>
      </c>
    </row>
    <row r="339286" spans="6259:6259" x14ac:dyDescent="0.3">
      <c r="IFS339286" t="s">
        <v>3010</v>
      </c>
    </row>
    <row r="339506" spans="499:499" x14ac:dyDescent="0.3">
      <c r="SE339506" t="s">
        <v>3011</v>
      </c>
    </row>
    <row r="340123" spans="3451:3451" x14ac:dyDescent="0.3">
      <c r="EBS340123" t="s">
        <v>3012</v>
      </c>
    </row>
    <row r="340812" spans="3331:3331" x14ac:dyDescent="0.3">
      <c r="DXC340812" t="s">
        <v>3013</v>
      </c>
    </row>
    <row r="342252" spans="14667:14667" x14ac:dyDescent="0.3">
      <c r="URC342252" t="s">
        <v>3014</v>
      </c>
    </row>
    <row r="343075" spans="14826:14826" x14ac:dyDescent="0.3">
      <c r="UXF343075" t="s">
        <v>3015</v>
      </c>
    </row>
    <row r="347489" spans="891:891" x14ac:dyDescent="0.3">
      <c r="AHG347489" t="s">
        <v>3016</v>
      </c>
    </row>
    <row r="348214" spans="11787:11787" x14ac:dyDescent="0.3">
      <c r="QKI348214" t="s">
        <v>3017</v>
      </c>
    </row>
    <row r="354215" spans="4774:4774" x14ac:dyDescent="0.3">
      <c r="GAP354215" t="s">
        <v>3018</v>
      </c>
    </row>
    <row r="354872" spans="13844:13844" x14ac:dyDescent="0.3">
      <c r="TLL354872" t="s">
        <v>3019</v>
      </c>
    </row>
    <row r="355482" spans="2857:2857" x14ac:dyDescent="0.3">
      <c r="DEW355482" t="s">
        <v>3020</v>
      </c>
    </row>
    <row r="356419" spans="11808:11808" x14ac:dyDescent="0.3">
      <c r="QLD356419" t="s">
        <v>3021</v>
      </c>
    </row>
    <row r="356708" spans="15364:15364" x14ac:dyDescent="0.3">
      <c r="VRX356708" t="s">
        <v>3022</v>
      </c>
    </row>
    <row r="358993" spans="3494:3494" x14ac:dyDescent="0.3">
      <c r="EDJ358993" t="s">
        <v>3023</v>
      </c>
    </row>
    <row r="359693" spans="13327:13327" x14ac:dyDescent="0.3">
      <c r="SRO359693" t="s">
        <v>3024</v>
      </c>
    </row>
    <row r="360806" spans="14668:14668" x14ac:dyDescent="0.3">
      <c r="URD360806" t="s">
        <v>3025</v>
      </c>
    </row>
    <row r="363210" spans="971:971" x14ac:dyDescent="0.3">
      <c r="AKI363210" t="s">
        <v>3026</v>
      </c>
    </row>
    <row r="366273" spans="8575:8575" x14ac:dyDescent="0.3">
      <c r="LQU366273" t="s">
        <v>3027</v>
      </c>
    </row>
    <row r="367007" spans="2176:2176" x14ac:dyDescent="0.3">
      <c r="CER367007" t="s">
        <v>3028</v>
      </c>
    </row>
    <row r="367300" spans="129:129" x14ac:dyDescent="0.3">
      <c r="DY367300" t="s">
        <v>3029</v>
      </c>
    </row>
    <row r="369760" spans="8286:8286" x14ac:dyDescent="0.3">
      <c r="LFR369760" t="s">
        <v>3030</v>
      </c>
    </row>
    <row r="369772" spans="9376:9376" x14ac:dyDescent="0.3">
      <c r="MVP369772" t="s">
        <v>3031</v>
      </c>
    </row>
    <row r="370980" spans="9516:9516" x14ac:dyDescent="0.3">
      <c r="NAZ370980" t="s">
        <v>3032</v>
      </c>
    </row>
    <row r="371627" spans="2544:2544" x14ac:dyDescent="0.3">
      <c r="CSV371627" t="s">
        <v>3033</v>
      </c>
    </row>
    <row r="373062" spans="13719:13719" x14ac:dyDescent="0.3">
      <c r="TGQ373062" t="s">
        <v>3034</v>
      </c>
    </row>
    <row r="375010" spans="9425:9425" x14ac:dyDescent="0.3">
      <c r="MXM375010" t="s">
        <v>3035</v>
      </c>
    </row>
    <row r="375202" spans="15443:15443" x14ac:dyDescent="0.3">
      <c r="VUY375202" t="s">
        <v>3036</v>
      </c>
    </row>
    <row r="377883" spans="14027:14027" x14ac:dyDescent="0.3">
      <c r="TSM377883" t="s">
        <v>3037</v>
      </c>
    </row>
    <row r="378699" spans="9445:9445" x14ac:dyDescent="0.3">
      <c r="MYG378699" t="s">
        <v>3038</v>
      </c>
    </row>
    <row r="379260" spans="11154:11154" x14ac:dyDescent="0.3">
      <c r="PLZ379260" t="s">
        <v>3039</v>
      </c>
    </row>
    <row r="385328" spans="5409:5409" x14ac:dyDescent="0.3">
      <c r="GZA385328" t="s">
        <v>3040</v>
      </c>
    </row>
    <row r="385452" spans="10523:10523" x14ac:dyDescent="0.3">
      <c r="ONS385452" t="s">
        <v>3041</v>
      </c>
    </row>
    <row r="386363" spans="8367:8367" x14ac:dyDescent="0.3">
      <c r="LIU386363" t="s">
        <v>3042</v>
      </c>
    </row>
    <row r="390644" spans="16084:16084" x14ac:dyDescent="0.3">
      <c r="WTP390644" t="s">
        <v>3043</v>
      </c>
    </row>
    <row r="391292" spans="9324:9324" x14ac:dyDescent="0.3">
      <c r="MTP391292" t="s">
        <v>3044</v>
      </c>
    </row>
    <row r="393059" spans="2832:2832" x14ac:dyDescent="0.3">
      <c r="DDX393059" t="s">
        <v>3045</v>
      </c>
    </row>
    <row r="394141" spans="1899:1899" x14ac:dyDescent="0.3">
      <c r="BUA394141" t="s">
        <v>3046</v>
      </c>
    </row>
    <row r="394540" spans="2959:2959" x14ac:dyDescent="0.3">
      <c r="DIU394540" t="s">
        <v>3047</v>
      </c>
    </row>
    <row r="394630" spans="2583:2583" x14ac:dyDescent="0.3">
      <c r="CUI394630" t="s">
        <v>3048</v>
      </c>
    </row>
    <row r="395772" spans="4404:4404" x14ac:dyDescent="0.3">
      <c r="FMJ395772" t="s">
        <v>3049</v>
      </c>
    </row>
    <row r="396132" spans="4433:4433" x14ac:dyDescent="0.3">
      <c r="FNM396132" t="s">
        <v>3050</v>
      </c>
    </row>
    <row r="396777" spans="1024:1024" x14ac:dyDescent="0.3">
      <c r="AMJ396777" t="s">
        <v>3051</v>
      </c>
    </row>
    <row r="397647" spans="6255:6255" x14ac:dyDescent="0.3">
      <c r="IFO397647" t="s">
        <v>3052</v>
      </c>
    </row>
    <row r="398432" spans="3378:3378" x14ac:dyDescent="0.3">
      <c r="DYX398432" t="s">
        <v>3053</v>
      </c>
    </row>
    <row r="398740" spans="10674:10674" x14ac:dyDescent="0.3">
      <c r="OTN398740" t="s">
        <v>3054</v>
      </c>
    </row>
    <row r="401401" spans="5522:5522" x14ac:dyDescent="0.3">
      <c r="HDJ401401" t="s">
        <v>3055</v>
      </c>
    </row>
    <row r="410722" spans="11879:11879" x14ac:dyDescent="0.3">
      <c r="QNW410722" t="s">
        <v>3056</v>
      </c>
    </row>
    <row r="413385" spans="409:409" x14ac:dyDescent="0.3">
      <c r="OS413385" t="s">
        <v>3057</v>
      </c>
    </row>
    <row r="413552" spans="6000:6000" x14ac:dyDescent="0.3">
      <c r="HVT413552" t="s">
        <v>3058</v>
      </c>
    </row>
    <row r="418237" spans="8457:8457" x14ac:dyDescent="0.3">
      <c r="LMG418237" t="s">
        <v>3059</v>
      </c>
    </row>
    <row r="418473" spans="11449:11449" x14ac:dyDescent="0.3">
      <c r="PXI418473" t="s">
        <v>3060</v>
      </c>
    </row>
    <row r="420576" spans="13258:13258" x14ac:dyDescent="0.3">
      <c r="SOX420576" t="s">
        <v>3061</v>
      </c>
    </row>
    <row r="422227" spans="1042:1042" x14ac:dyDescent="0.3">
      <c r="ANB422227" t="s">
        <v>3062</v>
      </c>
    </row>
    <row r="422704" spans="14304:14304" x14ac:dyDescent="0.3">
      <c r="UDD422704" t="s">
        <v>3063</v>
      </c>
    </row>
    <row r="424080" spans="8687:8687" x14ac:dyDescent="0.3">
      <c r="LVC424080" t="s">
        <v>3064</v>
      </c>
    </row>
    <row r="430921" spans="14456:14456" x14ac:dyDescent="0.3">
      <c r="UIZ430921" t="s">
        <v>3065</v>
      </c>
    </row>
    <row r="431279" spans="15161:15161" x14ac:dyDescent="0.3">
      <c r="VKC431279" t="s">
        <v>3066</v>
      </c>
    </row>
    <row r="431506" spans="15287:15287" x14ac:dyDescent="0.3">
      <c r="VOY431506" t="s">
        <v>3067</v>
      </c>
    </row>
    <row r="431965" spans="7065:7065" x14ac:dyDescent="0.3">
      <c r="JKS431965" t="s">
        <v>3068</v>
      </c>
    </row>
    <row r="432508" spans="13005:13005" x14ac:dyDescent="0.3">
      <c r="SFE432508" t="s">
        <v>3069</v>
      </c>
    </row>
    <row r="432683" spans="8475:8475" x14ac:dyDescent="0.3">
      <c r="LMY432683" t="s">
        <v>3070</v>
      </c>
    </row>
    <row r="435039" spans="14584:14584" x14ac:dyDescent="0.3">
      <c r="UNX435039" t="s">
        <v>3071</v>
      </c>
    </row>
    <row r="436131" spans="9247:9247" x14ac:dyDescent="0.3">
      <c r="MQQ436131" t="s">
        <v>3072</v>
      </c>
    </row>
    <row r="438404" spans="5859:5859" x14ac:dyDescent="0.3">
      <c r="HQI438404" t="s">
        <v>3073</v>
      </c>
    </row>
    <row r="438593" spans="13155:13155" x14ac:dyDescent="0.3">
      <c r="SKY438593" t="s">
        <v>3074</v>
      </c>
    </row>
    <row r="438692" spans="13843:13843" x14ac:dyDescent="0.3">
      <c r="TLK438692" t="s">
        <v>3075</v>
      </c>
    </row>
    <row r="438945" spans="11795:11795" x14ac:dyDescent="0.3">
      <c r="QKQ438945" t="s">
        <v>3076</v>
      </c>
    </row>
    <row r="446053" spans="7749:7749" x14ac:dyDescent="0.3">
      <c r="KLA446053" t="s">
        <v>3077</v>
      </c>
    </row>
    <row r="446797" spans="934:934" x14ac:dyDescent="0.3">
      <c r="AIX446797" t="s">
        <v>3078</v>
      </c>
    </row>
    <row r="448409" spans="12503:12503" x14ac:dyDescent="0.3">
      <c r="RLW448409" t="s">
        <v>3079</v>
      </c>
    </row>
    <row r="448607" spans="14878:14878" x14ac:dyDescent="0.3">
      <c r="UZF448607" t="s">
        <v>3080</v>
      </c>
    </row>
    <row r="448799" spans="528:528" x14ac:dyDescent="0.3">
      <c r="TH448799" t="s">
        <v>3081</v>
      </c>
    </row>
    <row r="449898" spans="12279:12279" x14ac:dyDescent="0.3">
      <c r="RDG449898" t="s">
        <v>3082</v>
      </c>
    </row>
    <row r="449953" spans="11710:11710" x14ac:dyDescent="0.3">
      <c r="QHJ449953" t="s">
        <v>3083</v>
      </c>
    </row>
    <row r="451323" spans="8956:8956" x14ac:dyDescent="0.3">
      <c r="MFL451323" t="s">
        <v>3084</v>
      </c>
    </row>
    <row r="453442" spans="16002:16002" x14ac:dyDescent="0.3">
      <c r="WQL453442" t="s">
        <v>3085</v>
      </c>
    </row>
    <row r="458129" spans="12401:12401" x14ac:dyDescent="0.3">
      <c r="RHY458129" t="s">
        <v>3086</v>
      </c>
    </row>
    <row r="463450" spans="9995:9995" x14ac:dyDescent="0.3">
      <c r="NTK463450" t="s">
        <v>3087</v>
      </c>
    </row>
    <row r="463528" spans="2722:2722" x14ac:dyDescent="0.3">
      <c r="CZR463528" t="s">
        <v>3088</v>
      </c>
    </row>
    <row r="464581" spans="150:150" x14ac:dyDescent="0.3">
      <c r="ET464581" t="s">
        <v>3089</v>
      </c>
    </row>
    <row r="465734" spans="8988:8988" x14ac:dyDescent="0.3">
      <c r="MGR465734" t="s">
        <v>3090</v>
      </c>
    </row>
    <row r="471929" spans="11112:11112" x14ac:dyDescent="0.3">
      <c r="PKJ471929" t="s">
        <v>3091</v>
      </c>
    </row>
    <row r="473447" spans="5856:5856" x14ac:dyDescent="0.3">
      <c r="HQF473447" t="s">
        <v>3092</v>
      </c>
    </row>
    <row r="474415" spans="4863:4863" x14ac:dyDescent="0.3">
      <c r="GEA474415" t="s">
        <v>3093</v>
      </c>
    </row>
    <row r="476797" spans="5113:5113" x14ac:dyDescent="0.3">
      <c r="GNQ476797" t="s">
        <v>3094</v>
      </c>
    </row>
    <row r="478672" spans="223:223" x14ac:dyDescent="0.3">
      <c r="HO478672" t="s">
        <v>3095</v>
      </c>
    </row>
    <row r="481224" spans="5463:5463" x14ac:dyDescent="0.3">
      <c r="HBC481224" t="s">
        <v>3096</v>
      </c>
    </row>
    <row r="481277" spans="1501:1501" x14ac:dyDescent="0.3">
      <c r="BES481277" t="s">
        <v>3097</v>
      </c>
    </row>
    <row r="481435" spans="8069:8069" x14ac:dyDescent="0.3">
      <c r="KXI481435" t="s">
        <v>3098</v>
      </c>
    </row>
    <row r="482535" spans="12050:12050" x14ac:dyDescent="0.3">
      <c r="QUL482535" t="s">
        <v>3099</v>
      </c>
    </row>
    <row r="482919" spans="14977:14977" x14ac:dyDescent="0.3">
      <c r="VDA482919" t="s">
        <v>3100</v>
      </c>
    </row>
    <row r="484506" spans="13228:13228" x14ac:dyDescent="0.3">
      <c r="SNT484506" t="s">
        <v>3101</v>
      </c>
    </row>
    <row r="488080" spans="3549:3549" x14ac:dyDescent="0.3">
      <c r="EFM488080" t="s">
        <v>3102</v>
      </c>
    </row>
    <row r="488245" spans="2199:2199" x14ac:dyDescent="0.3">
      <c r="CFO488245" t="s">
        <v>3103</v>
      </c>
    </row>
    <row r="493102" spans="8742:8742" x14ac:dyDescent="0.3">
      <c r="LXF493102" t="s">
        <v>3104</v>
      </c>
    </row>
    <row r="494542" spans="9765:9765" x14ac:dyDescent="0.3">
      <c r="NKO494542" t="s">
        <v>3105</v>
      </c>
    </row>
    <row r="497377" spans="13481:13481" x14ac:dyDescent="0.3">
      <c r="SXM497377" t="s">
        <v>3106</v>
      </c>
    </row>
    <row r="498948" spans="13246:13246" x14ac:dyDescent="0.3">
      <c r="SOL498948" t="s">
        <v>3107</v>
      </c>
    </row>
    <row r="500789" spans="1054:1054" x14ac:dyDescent="0.3">
      <c r="ANN500789" t="s">
        <v>3108</v>
      </c>
    </row>
    <row r="503039" spans="1288:1288" x14ac:dyDescent="0.3">
      <c r="AWN503039" t="s">
        <v>3109</v>
      </c>
    </row>
    <row r="503119" spans="14704:14704" x14ac:dyDescent="0.3">
      <c r="USN503119" t="s">
        <v>3110</v>
      </c>
    </row>
    <row r="503452" spans="9325:9325" x14ac:dyDescent="0.3">
      <c r="MTQ503452" t="s">
        <v>3111</v>
      </c>
    </row>
    <row r="504285" spans="2816:2816" x14ac:dyDescent="0.3">
      <c r="DDH504285" t="s">
        <v>3112</v>
      </c>
    </row>
    <row r="506417" spans="15373:15373" x14ac:dyDescent="0.3">
      <c r="VSG506417" t="s">
        <v>3113</v>
      </c>
    </row>
    <row r="509813" spans="8337:8337" x14ac:dyDescent="0.3">
      <c r="LHQ509813" t="s">
        <v>3114</v>
      </c>
    </row>
    <row r="509923" spans="7124:7124" x14ac:dyDescent="0.3">
      <c r="JMZ509923" t="s">
        <v>3115</v>
      </c>
    </row>
    <row r="512270" spans="2267:2267" x14ac:dyDescent="0.3">
      <c r="CIE512270" t="s">
        <v>3116</v>
      </c>
    </row>
    <row r="513819" spans="14184:14184" x14ac:dyDescent="0.3">
      <c r="TYN513819" t="s">
        <v>3117</v>
      </c>
    </row>
    <row r="514811" spans="2620:2620" x14ac:dyDescent="0.3">
      <c r="CVT514811" t="s">
        <v>3118</v>
      </c>
    </row>
    <row r="515313" spans="14404:14404" x14ac:dyDescent="0.3">
      <c r="UGZ515313" t="s">
        <v>3119</v>
      </c>
    </row>
    <row r="520122" spans="14117:14117" x14ac:dyDescent="0.3">
      <c r="TVY520122" t="s">
        <v>3120</v>
      </c>
    </row>
    <row r="520772" spans="11452:11452" x14ac:dyDescent="0.3">
      <c r="PXL520772" t="s">
        <v>3121</v>
      </c>
    </row>
    <row r="524649" spans="15737:15737" x14ac:dyDescent="0.3">
      <c r="WGG524649" t="s">
        <v>3122</v>
      </c>
    </row>
    <row r="526023" spans="2485:2485" x14ac:dyDescent="0.3">
      <c r="CQO526023" t="s">
        <v>3123</v>
      </c>
    </row>
    <row r="527802" spans="3365:3365" x14ac:dyDescent="0.3">
      <c r="DYK527802" t="s">
        <v>3124</v>
      </c>
    </row>
    <row r="536319" spans="12974:12974" x14ac:dyDescent="0.3">
      <c r="SDZ536319" t="s">
        <v>3125</v>
      </c>
    </row>
    <row r="538094" spans="12928:12928" x14ac:dyDescent="0.3">
      <c r="SCF538094" t="s">
        <v>3126</v>
      </c>
    </row>
    <row r="540973" spans="12273:12273" x14ac:dyDescent="0.3">
      <c r="RDA540973" t="s">
        <v>3127</v>
      </c>
    </row>
    <row r="542019" spans="1057:1057" x14ac:dyDescent="0.3">
      <c r="ANQ542019" t="s">
        <v>3128</v>
      </c>
    </row>
    <row r="542424" spans="1867:1867" x14ac:dyDescent="0.3">
      <c r="BSU542424" t="s">
        <v>3129</v>
      </c>
    </row>
    <row r="544138" spans="13906:13906" x14ac:dyDescent="0.3">
      <c r="TNV544138" t="s">
        <v>3130</v>
      </c>
    </row>
    <row r="544773" spans="6017:6017" x14ac:dyDescent="0.3">
      <c r="HWK544773" t="s">
        <v>3131</v>
      </c>
    </row>
    <row r="546499" spans="15026:15026" x14ac:dyDescent="0.3">
      <c r="VEX546499" t="s">
        <v>3132</v>
      </c>
    </row>
    <row r="548764" spans="15778:15778" x14ac:dyDescent="0.3">
      <c r="WHV548764" t="s">
        <v>3133</v>
      </c>
    </row>
    <row r="550323" spans="11741:11741" x14ac:dyDescent="0.3">
      <c r="QIO550323" t="s">
        <v>3134</v>
      </c>
    </row>
    <row r="550481" spans="5440:5440" x14ac:dyDescent="0.3">
      <c r="HAF550481" t="s">
        <v>3135</v>
      </c>
    </row>
    <row r="551233" spans="7015:7015" x14ac:dyDescent="0.3">
      <c r="JIU551233" t="s">
        <v>3136</v>
      </c>
    </row>
    <row r="552787" spans="5453:5453" x14ac:dyDescent="0.3">
      <c r="HAS552787" t="s">
        <v>3137</v>
      </c>
    </row>
    <row r="554176" spans="8442:8442" x14ac:dyDescent="0.3">
      <c r="LLR554176" t="s">
        <v>3138</v>
      </c>
    </row>
    <row r="554685" spans="1222:1222" x14ac:dyDescent="0.3">
      <c r="ATZ554685" t="s">
        <v>3139</v>
      </c>
    </row>
    <row r="557837" spans="3938:3938" x14ac:dyDescent="0.3">
      <c r="EUL557837" t="s">
        <v>3140</v>
      </c>
    </row>
    <row r="559374" spans="1151:1151" x14ac:dyDescent="0.3">
      <c r="ARG559374" t="s">
        <v>3141</v>
      </c>
    </row>
    <row r="562011" spans="7653:7653" x14ac:dyDescent="0.3">
      <c r="KHI562011" t="s">
        <v>3142</v>
      </c>
    </row>
    <row r="563464" spans="2788:2788" x14ac:dyDescent="0.3">
      <c r="DCF563464" t="s">
        <v>3143</v>
      </c>
    </row>
    <row r="565521" spans="7358:7358" x14ac:dyDescent="0.3">
      <c r="JVZ565521" t="s">
        <v>3144</v>
      </c>
    </row>
    <row r="568550" spans="8798:8798" x14ac:dyDescent="0.3">
      <c r="LZJ568550" t="s">
        <v>3145</v>
      </c>
    </row>
    <row r="568984" spans="807:807" x14ac:dyDescent="0.3">
      <c r="AEA568984" t="s">
        <v>3146</v>
      </c>
    </row>
    <row r="570097" spans="13878:13878" x14ac:dyDescent="0.3">
      <c r="TMT570097" t="s">
        <v>3147</v>
      </c>
    </row>
    <row r="570731" spans="3494:3494" x14ac:dyDescent="0.3">
      <c r="EDJ570731" t="s">
        <v>3148</v>
      </c>
    </row>
    <row r="572985" spans="8920:8920" x14ac:dyDescent="0.3">
      <c r="MEB572985" t="s">
        <v>3149</v>
      </c>
    </row>
    <row r="575166" spans="11962:11962" x14ac:dyDescent="0.3">
      <c r="QRB575166" t="s">
        <v>3150</v>
      </c>
    </row>
    <row r="575522" spans="1046:1046" x14ac:dyDescent="0.3">
      <c r="ANF575522" t="s">
        <v>3151</v>
      </c>
    </row>
    <row r="575662" spans="8:8" x14ac:dyDescent="0.3">
      <c r="H575662" t="s">
        <v>3152</v>
      </c>
    </row>
    <row r="576680" spans="5056:5056" x14ac:dyDescent="0.3">
      <c r="GLL576680" t="s">
        <v>3153</v>
      </c>
    </row>
    <row r="578662" spans="2842:2842" x14ac:dyDescent="0.3">
      <c r="DEH578662" t="s">
        <v>3154</v>
      </c>
    </row>
    <row r="579291" spans="716:716" x14ac:dyDescent="0.3">
      <c r="AAN579291" t="s">
        <v>3155</v>
      </c>
    </row>
    <row r="581606" spans="13134:13134" x14ac:dyDescent="0.3">
      <c r="SKD581606" t="s">
        <v>3156</v>
      </c>
    </row>
    <row r="582663" spans="9137:9137" x14ac:dyDescent="0.3">
      <c r="MMK582663" t="s">
        <v>3157</v>
      </c>
    </row>
    <row r="584596" spans="6055:6055" x14ac:dyDescent="0.3">
      <c r="HXW584596" t="s">
        <v>3158</v>
      </c>
    </row>
    <row r="586954" spans="14742:14742" x14ac:dyDescent="0.3">
      <c r="UTZ586954" t="s">
        <v>3159</v>
      </c>
    </row>
    <row r="587926" spans="14941:14941" x14ac:dyDescent="0.3">
      <c r="VBQ587926" t="s">
        <v>3160</v>
      </c>
    </row>
    <row r="590211" spans="12736:12736" x14ac:dyDescent="0.3">
      <c r="RUV590211" t="s">
        <v>3161</v>
      </c>
    </row>
    <row r="590970" spans="13504:13504" x14ac:dyDescent="0.3">
      <c r="SYJ590970" t="s">
        <v>3162</v>
      </c>
    </row>
    <row r="593218" spans="7054:7054" x14ac:dyDescent="0.3">
      <c r="JKH593218" t="s">
        <v>3163</v>
      </c>
    </row>
    <row r="593969" spans="11296:11296" x14ac:dyDescent="0.3">
      <c r="PRL593969" t="s">
        <v>3164</v>
      </c>
    </row>
    <row r="594632" spans="14108:14108" x14ac:dyDescent="0.3">
      <c r="TVP594632" t="s">
        <v>3165</v>
      </c>
    </row>
    <row r="596454" spans="7420:7420" x14ac:dyDescent="0.3">
      <c r="JYJ596454" t="s">
        <v>3166</v>
      </c>
    </row>
    <row r="596750" spans="1460:1460" x14ac:dyDescent="0.3">
      <c r="BDD596750" t="s">
        <v>3167</v>
      </c>
    </row>
    <row r="601633" spans="14141:14141" x14ac:dyDescent="0.3">
      <c r="TWW601633" t="s">
        <v>3168</v>
      </c>
    </row>
    <row r="602587" spans="11678:11678" x14ac:dyDescent="0.3">
      <c r="QGD602587" t="s">
        <v>3169</v>
      </c>
    </row>
    <row r="604578" spans="8463:8463" x14ac:dyDescent="0.3">
      <c r="LMM604578" t="s">
        <v>3170</v>
      </c>
    </row>
    <row r="605156" spans="10337:10337" x14ac:dyDescent="0.3">
      <c r="OGO605156" t="s">
        <v>3171</v>
      </c>
    </row>
    <row r="605534" spans="7727:7727" x14ac:dyDescent="0.3">
      <c r="KKE605534" t="s">
        <v>3172</v>
      </c>
    </row>
    <row r="606427" spans="9595:9595" x14ac:dyDescent="0.3">
      <c r="NEA606427" t="s">
        <v>3173</v>
      </c>
    </row>
    <row r="609088" spans="14211:14211" x14ac:dyDescent="0.3">
      <c r="TZO609088" t="s">
        <v>3174</v>
      </c>
    </row>
    <row r="609534" spans="1042:1042" x14ac:dyDescent="0.3">
      <c r="ANB609534" t="s">
        <v>3175</v>
      </c>
    </row>
    <row r="610349" spans="14572:14572" x14ac:dyDescent="0.3">
      <c r="UNL610349" t="s">
        <v>3176</v>
      </c>
    </row>
    <row r="610609" spans="7901:7901" x14ac:dyDescent="0.3">
      <c r="KQW610609" t="s">
        <v>3177</v>
      </c>
    </row>
    <row r="611850" spans="10235:10235" x14ac:dyDescent="0.3">
      <c r="OCQ611850" t="s">
        <v>3178</v>
      </c>
    </row>
    <row r="612733" spans="12118:12118" x14ac:dyDescent="0.3">
      <c r="QXB612733" t="s">
        <v>3179</v>
      </c>
    </row>
    <row r="614222" spans="2375:2375" x14ac:dyDescent="0.3">
      <c r="CMI614222" t="s">
        <v>3180</v>
      </c>
    </row>
    <row r="614458" spans="7356:7356" x14ac:dyDescent="0.3">
      <c r="JVX614458" t="s">
        <v>3181</v>
      </c>
    </row>
    <row r="614496" spans="16151:16151" x14ac:dyDescent="0.3">
      <c r="WWE614496" t="s">
        <v>3182</v>
      </c>
    </row>
    <row r="614842" spans="337:337" x14ac:dyDescent="0.3">
      <c r="LY614842" t="s">
        <v>3183</v>
      </c>
    </row>
    <row r="614900" spans="13266:13266" x14ac:dyDescent="0.3">
      <c r="SPF614900" t="s">
        <v>3184</v>
      </c>
    </row>
    <row r="614960" spans="14856:14856" x14ac:dyDescent="0.3">
      <c r="UYJ614960" t="s">
        <v>3185</v>
      </c>
    </row>
    <row r="615647" spans="7232:7232" x14ac:dyDescent="0.3">
      <c r="JRD615647" t="s">
        <v>3186</v>
      </c>
    </row>
    <row r="617785" spans="15401:15401" x14ac:dyDescent="0.3">
      <c r="VTI617785" t="s">
        <v>3187</v>
      </c>
    </row>
    <row r="619988" spans="8350:8350" x14ac:dyDescent="0.3">
      <c r="LID619988" t="s">
        <v>3188</v>
      </c>
    </row>
    <row r="620373" spans="6810:6810" x14ac:dyDescent="0.3">
      <c r="JAX620373" t="s">
        <v>3189</v>
      </c>
    </row>
    <row r="622368" spans="8261:8261" x14ac:dyDescent="0.3">
      <c r="LES622368" t="s">
        <v>3190</v>
      </c>
    </row>
    <row r="622779" spans="9515:9515" x14ac:dyDescent="0.3">
      <c r="NAY622779" t="s">
        <v>3191</v>
      </c>
    </row>
    <row r="623589" spans="8036:8036" x14ac:dyDescent="0.3">
      <c r="KWB623589" t="s">
        <v>3192</v>
      </c>
    </row>
    <row r="623984" spans="10149:10149" x14ac:dyDescent="0.3">
      <c r="NZI623984" t="s">
        <v>3193</v>
      </c>
    </row>
    <row r="626256" spans="2713:2713" x14ac:dyDescent="0.3">
      <c r="CZI626256" t="s">
        <v>3194</v>
      </c>
    </row>
    <row r="626302" spans="2972:2972" x14ac:dyDescent="0.3">
      <c r="DJH626302" t="s">
        <v>3195</v>
      </c>
    </row>
    <row r="626541" spans="14245:14245" x14ac:dyDescent="0.3">
      <c r="UAW626541" t="s">
        <v>3196</v>
      </c>
    </row>
    <row r="627343" spans="5041:5041" x14ac:dyDescent="0.3">
      <c r="GKW627343" t="s">
        <v>3197</v>
      </c>
    </row>
    <row r="629377" spans="6517:6517" x14ac:dyDescent="0.3">
      <c r="IPQ629377" t="s">
        <v>3198</v>
      </c>
    </row>
    <row r="630969" spans="12132:12132" x14ac:dyDescent="0.3">
      <c r="QXP630969" t="s">
        <v>3199</v>
      </c>
    </row>
    <row r="634611" spans="8804:8804" x14ac:dyDescent="0.3">
      <c r="LZP634611" t="s">
        <v>3200</v>
      </c>
    </row>
    <row r="637965" spans="11629:11629" x14ac:dyDescent="0.3">
      <c r="QEG637965" t="s">
        <v>3201</v>
      </c>
    </row>
    <row r="638678" spans="10388:10388" x14ac:dyDescent="0.3">
      <c r="OIN638678" t="s">
        <v>3202</v>
      </c>
    </row>
    <row r="639971" spans="14002:14002" x14ac:dyDescent="0.3">
      <c r="TRN639971" t="s">
        <v>3203</v>
      </c>
    </row>
    <row r="640466" spans="953:953" x14ac:dyDescent="0.3">
      <c r="AJQ640466" t="s">
        <v>3204</v>
      </c>
    </row>
    <row r="644358" spans="4444:4444" x14ac:dyDescent="0.3">
      <c r="FNX644358" t="s">
        <v>3205</v>
      </c>
    </row>
    <row r="647226" spans="15927:15927" x14ac:dyDescent="0.3">
      <c r="WNO647226" t="s">
        <v>3206</v>
      </c>
    </row>
    <row r="647640" spans="1826:1826" x14ac:dyDescent="0.3">
      <c r="BRF647640" t="s">
        <v>3207</v>
      </c>
    </row>
    <row r="648074" spans="11238:11238" x14ac:dyDescent="0.3">
      <c r="PPF648074" t="s">
        <v>3208</v>
      </c>
    </row>
    <row r="649121" spans="3157:3157" x14ac:dyDescent="0.3">
      <c r="DQK649121" t="s">
        <v>3209</v>
      </c>
    </row>
    <row r="649562" spans="9616:9616" x14ac:dyDescent="0.3">
      <c r="NEV649562" t="s">
        <v>3210</v>
      </c>
    </row>
    <row r="649626" spans="3897:3897" x14ac:dyDescent="0.3">
      <c r="ESW649626" t="s">
        <v>3211</v>
      </c>
    </row>
    <row r="651931" spans="2520:2520" x14ac:dyDescent="0.3">
      <c r="CRX651931" t="s">
        <v>3212</v>
      </c>
    </row>
    <row r="653415" spans="12688:12688" x14ac:dyDescent="0.3">
      <c r="RSZ653415" t="s">
        <v>3213</v>
      </c>
    </row>
    <row r="655585" spans="5816:5816" x14ac:dyDescent="0.3">
      <c r="HOR655585" t="s">
        <v>3214</v>
      </c>
    </row>
    <row r="655736" spans="11741:11741" x14ac:dyDescent="0.3">
      <c r="QIO655736" t="s">
        <v>3215</v>
      </c>
    </row>
    <row r="656200" spans="3974:3974" x14ac:dyDescent="0.3">
      <c r="EVV656200" t="s">
        <v>3216</v>
      </c>
    </row>
    <row r="658599" spans="13689:13689" x14ac:dyDescent="0.3">
      <c r="TFM658599" t="s">
        <v>3217</v>
      </c>
    </row>
    <row r="660374" spans="8211:8211" x14ac:dyDescent="0.3">
      <c r="LCU660374" t="s">
        <v>3218</v>
      </c>
    </row>
    <row r="661842" spans="10774:10774" x14ac:dyDescent="0.3">
      <c r="OXJ661842" t="s">
        <v>3219</v>
      </c>
    </row>
    <row r="662749" spans="8430:8430" x14ac:dyDescent="0.3">
      <c r="LLF662749" t="s">
        <v>3220</v>
      </c>
    </row>
    <row r="662914" spans="4949:4949" x14ac:dyDescent="0.3">
      <c r="GHI662914" t="s">
        <v>3221</v>
      </c>
    </row>
    <row r="664034" spans="10204:10204" x14ac:dyDescent="0.3">
      <c r="OBL664034" t="s">
        <v>3222</v>
      </c>
    </row>
    <row r="664795" spans="9523:9523" x14ac:dyDescent="0.3">
      <c r="NBG664795" t="s">
        <v>3223</v>
      </c>
    </row>
    <row r="665468" spans="7993:7993" x14ac:dyDescent="0.3">
      <c r="KUK665468" t="s">
        <v>3224</v>
      </c>
    </row>
    <row r="666848" spans="11108:11108" x14ac:dyDescent="0.3">
      <c r="PKF666848" t="s">
        <v>3225</v>
      </c>
    </row>
    <row r="667144" spans="2169:2169" x14ac:dyDescent="0.3">
      <c r="CEK667144" t="s">
        <v>3226</v>
      </c>
    </row>
    <row r="667678" spans="109:109" x14ac:dyDescent="0.3">
      <c r="DE667678" t="s">
        <v>3227</v>
      </c>
    </row>
    <row r="668130" spans="5296:5296" x14ac:dyDescent="0.3">
      <c r="GUR668130" t="s">
        <v>3228</v>
      </c>
    </row>
    <row r="668511" spans="11426:11426" x14ac:dyDescent="0.3">
      <c r="PWL668511" t="s">
        <v>3229</v>
      </c>
    </row>
    <row r="668749" spans="10563:10563" x14ac:dyDescent="0.3">
      <c r="OPG668749" t="s">
        <v>3230</v>
      </c>
    </row>
    <row r="673757" spans="8284:8284" x14ac:dyDescent="0.3">
      <c r="LFP673757" t="s">
        <v>3231</v>
      </c>
    </row>
    <row r="675565" spans="3345:3345" x14ac:dyDescent="0.3">
      <c r="DXQ675565" t="s">
        <v>3232</v>
      </c>
    </row>
    <row r="677025" spans="13821:13821" x14ac:dyDescent="0.3">
      <c r="TKO677025" t="s">
        <v>3233</v>
      </c>
    </row>
    <row r="678011" spans="16179:16179" x14ac:dyDescent="0.3">
      <c r="WXG678011" t="s">
        <v>3234</v>
      </c>
    </row>
    <row r="678219" spans="10429:10429" x14ac:dyDescent="0.3">
      <c r="OKC678219" t="s">
        <v>3235</v>
      </c>
    </row>
    <row r="680308" spans="8386:8386" x14ac:dyDescent="0.3">
      <c r="LJN680308" t="s">
        <v>3236</v>
      </c>
    </row>
    <row r="681639" spans="14835:14835" x14ac:dyDescent="0.3">
      <c r="UXO681639" t="s">
        <v>3237</v>
      </c>
    </row>
    <row r="683711" spans="5299:5299" x14ac:dyDescent="0.3">
      <c r="GUU683711" t="s">
        <v>3238</v>
      </c>
    </row>
    <row r="684921" spans="5773:5773" x14ac:dyDescent="0.3">
      <c r="HNA684921" t="s">
        <v>3239</v>
      </c>
    </row>
    <row r="685085" spans="2314:2314" x14ac:dyDescent="0.3">
      <c r="CJZ685085" t="s">
        <v>3240</v>
      </c>
    </row>
    <row r="685590" spans="1006:1006" x14ac:dyDescent="0.3">
      <c r="ALR685590" t="s">
        <v>3241</v>
      </c>
    </row>
    <row r="686031" spans="12211:12211" x14ac:dyDescent="0.3">
      <c r="RAQ686031" t="s">
        <v>3242</v>
      </c>
    </row>
    <row r="687188" spans="3898:3898" x14ac:dyDescent="0.3">
      <c r="ESX687188" t="s">
        <v>3243</v>
      </c>
    </row>
    <row r="690272" spans="1186:1186" x14ac:dyDescent="0.3">
      <c r="ASP690272" t="s">
        <v>3244</v>
      </c>
    </row>
    <row r="692784" spans="7151:7151" x14ac:dyDescent="0.3">
      <c r="JOA692784" t="s">
        <v>3245</v>
      </c>
    </row>
    <row r="694147" spans="8454:8454" x14ac:dyDescent="0.3">
      <c r="LMD694147" t="s">
        <v>3246</v>
      </c>
    </row>
    <row r="694413" spans="3105:3105" x14ac:dyDescent="0.3">
      <c r="DOK694413" t="s">
        <v>3247</v>
      </c>
    </row>
    <row r="696632" spans="14652:14652" x14ac:dyDescent="0.3">
      <c r="UQN696632" t="s">
        <v>3248</v>
      </c>
    </row>
    <row r="699049" spans="6408:6408" x14ac:dyDescent="0.3">
      <c r="ILL699049" t="s">
        <v>3249</v>
      </c>
    </row>
    <row r="700601" spans="13:13" x14ac:dyDescent="0.3">
      <c r="M700601" t="s">
        <v>3250</v>
      </c>
    </row>
    <row r="701689" spans="12432:12432" x14ac:dyDescent="0.3">
      <c r="RJD701689" t="s">
        <v>3251</v>
      </c>
    </row>
    <row r="702988" spans="494:494" x14ac:dyDescent="0.3">
      <c r="RZ702988" t="s">
        <v>3252</v>
      </c>
    </row>
    <row r="703612" spans="9924:9924" x14ac:dyDescent="0.3">
      <c r="NQR703612" t="s">
        <v>3253</v>
      </c>
    </row>
    <row r="704225" spans="12583:12583" x14ac:dyDescent="0.3">
      <c r="ROY704225" t="s">
        <v>3254</v>
      </c>
    </row>
    <row r="708396" spans="16179:16179" x14ac:dyDescent="0.3">
      <c r="WXG708396" t="s">
        <v>3255</v>
      </c>
    </row>
    <row r="709343" spans="180:180" x14ac:dyDescent="0.3">
      <c r="FX709343" t="s">
        <v>3256</v>
      </c>
    </row>
    <row r="709438" spans="13830:13830" x14ac:dyDescent="0.3">
      <c r="TKX709438" t="s">
        <v>3257</v>
      </c>
    </row>
    <row r="709787" spans="14298:14298" x14ac:dyDescent="0.3">
      <c r="UCX709787" t="s">
        <v>3258</v>
      </c>
    </row>
    <row r="711503" spans="5804:5804" x14ac:dyDescent="0.3">
      <c r="HOF711503" t="s">
        <v>3259</v>
      </c>
    </row>
    <row r="712991" spans="14311:14311" x14ac:dyDescent="0.3">
      <c r="UDK712991" t="s">
        <v>3260</v>
      </c>
    </row>
    <row r="714164" spans="12491:12491" x14ac:dyDescent="0.3">
      <c r="RLK714164" t="s">
        <v>3261</v>
      </c>
    </row>
    <row r="716297" spans="4910:4910" x14ac:dyDescent="0.3">
      <c r="GFV716297" t="s">
        <v>3262</v>
      </c>
    </row>
    <row r="717485" spans="9698:9698" x14ac:dyDescent="0.3">
      <c r="NHZ717485" t="s">
        <v>3263</v>
      </c>
    </row>
    <row r="717909" spans="15983:15983" x14ac:dyDescent="0.3">
      <c r="WPS717909" t="s">
        <v>3264</v>
      </c>
    </row>
    <row r="719055" spans="10865:10865" x14ac:dyDescent="0.3">
      <c r="PAW719055" t="s">
        <v>3265</v>
      </c>
    </row>
    <row r="719152" spans="12989:12989" x14ac:dyDescent="0.3">
      <c r="SEO719152" t="s">
        <v>3266</v>
      </c>
    </row>
    <row r="719304" spans="16021:16021" x14ac:dyDescent="0.3">
      <c r="WRE719304" t="s">
        <v>3267</v>
      </c>
    </row>
    <row r="720029" spans="15274:15274" x14ac:dyDescent="0.3">
      <c r="VOL720029" t="s">
        <v>3268</v>
      </c>
    </row>
    <row r="721288" spans="9503:9503" x14ac:dyDescent="0.3">
      <c r="NAM721288" t="s">
        <v>3269</v>
      </c>
    </row>
    <row r="723872" spans="4127:4127" x14ac:dyDescent="0.3">
      <c r="FBS723872" t="s">
        <v>3270</v>
      </c>
    </row>
    <row r="724053" spans="1451:1451" x14ac:dyDescent="0.3">
      <c r="BCU724053" t="s">
        <v>3271</v>
      </c>
    </row>
    <row r="725770" spans="4700:4700" x14ac:dyDescent="0.3">
      <c r="FXT725770" t="s">
        <v>3272</v>
      </c>
    </row>
    <row r="729030" spans="693:693" x14ac:dyDescent="0.3">
      <c r="ZQ729030" t="s">
        <v>3273</v>
      </c>
    </row>
    <row r="730153" spans="11746:11746" x14ac:dyDescent="0.3">
      <c r="QIT730153" t="s">
        <v>3274</v>
      </c>
    </row>
    <row r="730680" spans="5256:5256" x14ac:dyDescent="0.3">
      <c r="GTD730680" t="s">
        <v>3275</v>
      </c>
    </row>
    <row r="731486" spans="265:265" x14ac:dyDescent="0.3">
      <c r="JE731486" t="s">
        <v>3276</v>
      </c>
    </row>
    <row r="733333" spans="11724:11724" x14ac:dyDescent="0.3">
      <c r="QHX733333" t="s">
        <v>3277</v>
      </c>
    </row>
    <row r="741360" spans="15274:15274" x14ac:dyDescent="0.3">
      <c r="VOL741360" t="s">
        <v>3278</v>
      </c>
    </row>
    <row r="742761" spans="3821:3821" x14ac:dyDescent="0.3">
      <c r="EPY742761" t="s">
        <v>3279</v>
      </c>
    </row>
    <row r="746247" spans="2228:2228" x14ac:dyDescent="0.3">
      <c r="CGR746247" t="s">
        <v>3280</v>
      </c>
    </row>
    <row r="747801" spans="1297:1297" x14ac:dyDescent="0.3">
      <c r="AWW747801" t="s">
        <v>3281</v>
      </c>
    </row>
    <row r="748733" spans="6749:6749" x14ac:dyDescent="0.3">
      <c r="IYO748733" t="s">
        <v>3282</v>
      </c>
    </row>
    <row r="748820" spans="791:791" x14ac:dyDescent="0.3">
      <c r="ADK748820" t="s">
        <v>3283</v>
      </c>
    </row>
    <row r="748961" spans="13116:13116" x14ac:dyDescent="0.3">
      <c r="SJL748961" t="s">
        <v>3284</v>
      </c>
    </row>
    <row r="753983" spans="16370:16370" x14ac:dyDescent="0.3">
      <c r="XEP753983" t="s">
        <v>3285</v>
      </c>
    </row>
    <row r="755697" spans="12209:12209" x14ac:dyDescent="0.3">
      <c r="RAO755697" t="s">
        <v>3286</v>
      </c>
    </row>
    <row r="757576" spans="10806:10806" x14ac:dyDescent="0.3">
      <c r="OYP757576" t="s">
        <v>3287</v>
      </c>
    </row>
    <row r="762511" spans="6646:6646" x14ac:dyDescent="0.3">
      <c r="IUP762511" t="s">
        <v>3288</v>
      </c>
    </row>
    <row r="764646" spans="11021:11021" x14ac:dyDescent="0.3">
      <c r="PGW764646" t="s">
        <v>3289</v>
      </c>
    </row>
    <row r="764802" spans="9461:9461" x14ac:dyDescent="0.3">
      <c r="MYW764802" t="s">
        <v>3290</v>
      </c>
    </row>
    <row r="768280" spans="8853:8853" x14ac:dyDescent="0.3">
      <c r="MBM768280" t="s">
        <v>3291</v>
      </c>
    </row>
    <row r="769212" spans="3425:3425" x14ac:dyDescent="0.3">
      <c r="EAS769212" t="s">
        <v>3292</v>
      </c>
    </row>
    <row r="769250" spans="1127:1127" x14ac:dyDescent="0.3">
      <c r="AQI769250" t="s">
        <v>3293</v>
      </c>
    </row>
    <row r="770193" spans="13557:13557" x14ac:dyDescent="0.3">
      <c r="TAK770193" t="s">
        <v>3294</v>
      </c>
    </row>
    <row r="770652" spans="2765:2765" x14ac:dyDescent="0.3">
      <c r="DBI770652" t="s">
        <v>3295</v>
      </c>
    </row>
    <row r="772037" spans="10741:10741" x14ac:dyDescent="0.3">
      <c r="OWC772037" t="s">
        <v>3296</v>
      </c>
    </row>
    <row r="772247" spans="1884:1884" x14ac:dyDescent="0.3">
      <c r="BTL772247" t="s">
        <v>3297</v>
      </c>
    </row>
    <row r="776029" spans="6037:6037" x14ac:dyDescent="0.3">
      <c r="HXE776029" t="s">
        <v>3298</v>
      </c>
    </row>
    <row r="776360" spans="6117:6117" x14ac:dyDescent="0.3">
      <c r="IAG776360" t="s">
        <v>3299</v>
      </c>
    </row>
    <row r="777281" spans="1636:1636" x14ac:dyDescent="0.3">
      <c r="BJX777281" t="s">
        <v>3300</v>
      </c>
    </row>
    <row r="781118" spans="65:65" x14ac:dyDescent="0.3">
      <c r="BM781118" t="s">
        <v>3301</v>
      </c>
    </row>
    <row r="781241" spans="11534:11534" x14ac:dyDescent="0.3">
      <c r="QAP781241" t="s">
        <v>3302</v>
      </c>
    </row>
    <row r="781590" spans="3503:3503" x14ac:dyDescent="0.3">
      <c r="EDS781590" t="s">
        <v>3303</v>
      </c>
    </row>
    <row r="781841" spans="9457:9457" x14ac:dyDescent="0.3">
      <c r="MYS781841" t="s">
        <v>3304</v>
      </c>
    </row>
    <row r="784178" spans="2907:2907" x14ac:dyDescent="0.3">
      <c r="DGU784178" t="s">
        <v>3305</v>
      </c>
    </row>
    <row r="784892" spans="15745:15745" x14ac:dyDescent="0.3">
      <c r="WGO784892" t="s">
        <v>3306</v>
      </c>
    </row>
    <row r="786225" spans="14237:14237" x14ac:dyDescent="0.3">
      <c r="UAO786225" t="s">
        <v>3307</v>
      </c>
    </row>
    <row r="792009" spans="4660:4660" x14ac:dyDescent="0.3">
      <c r="FWF792009" t="s">
        <v>3308</v>
      </c>
    </row>
    <row r="792737" spans="8811:8811" x14ac:dyDescent="0.3">
      <c r="LZW792737" t="s">
        <v>3309</v>
      </c>
    </row>
    <row r="793527" spans="4435:4435" x14ac:dyDescent="0.3">
      <c r="FNO793527" t="s">
        <v>3310</v>
      </c>
    </row>
    <row r="793987" spans="3622:3622" x14ac:dyDescent="0.3">
      <c r="EIH793987" t="s">
        <v>3311</v>
      </c>
    </row>
    <row r="794079" spans="6296:6296" x14ac:dyDescent="0.3">
      <c r="IHD794079" t="s">
        <v>3312</v>
      </c>
    </row>
    <row r="794572" spans="10540:10540" x14ac:dyDescent="0.3">
      <c r="OOJ794572" t="s">
        <v>3313</v>
      </c>
    </row>
    <row r="796352" spans="16228:16228" x14ac:dyDescent="0.3">
      <c r="WZD796352" t="s">
        <v>3314</v>
      </c>
    </row>
    <row r="799360" spans="2010:2010" x14ac:dyDescent="0.3">
      <c r="BYH799360" t="s">
        <v>3315</v>
      </c>
    </row>
    <row r="800195" spans="9558:9558" x14ac:dyDescent="0.3">
      <c r="NCP800195" t="s">
        <v>3316</v>
      </c>
    </row>
    <row r="800739" spans="11168:11168" x14ac:dyDescent="0.3">
      <c r="PMN800739" t="s">
        <v>3317</v>
      </c>
    </row>
    <row r="800952" spans="3636:3636" x14ac:dyDescent="0.3">
      <c r="EIV800952" t="s">
        <v>3318</v>
      </c>
    </row>
    <row r="800972" spans="1818:1818" x14ac:dyDescent="0.3">
      <c r="BQX800972" t="s">
        <v>3319</v>
      </c>
    </row>
    <row r="801604" spans="7581:7581" x14ac:dyDescent="0.3">
      <c r="KEO801604" t="s">
        <v>3320</v>
      </c>
    </row>
    <row r="802703" spans="4444:4444" x14ac:dyDescent="0.3">
      <c r="FNX802703" t="s">
        <v>3321</v>
      </c>
    </row>
    <row r="802898" spans="1045:1045" x14ac:dyDescent="0.3">
      <c r="ANE802898" t="s">
        <v>3322</v>
      </c>
    </row>
    <row r="803210" spans="7991:7991" x14ac:dyDescent="0.3">
      <c r="KUI803210" t="s">
        <v>3323</v>
      </c>
    </row>
    <row r="805025" spans="15931:15931" x14ac:dyDescent="0.3">
      <c r="WNS805025" t="s">
        <v>3324</v>
      </c>
    </row>
    <row r="805490" spans="14849:14849" x14ac:dyDescent="0.3">
      <c r="UYC805490" t="s">
        <v>3325</v>
      </c>
    </row>
    <row r="805622" spans="5900:5900" x14ac:dyDescent="0.3">
      <c r="HRX805622" t="s">
        <v>3326</v>
      </c>
    </row>
    <row r="805821" spans="3878:3878" x14ac:dyDescent="0.3">
      <c r="ESD805821" t="s">
        <v>3327</v>
      </c>
    </row>
    <row r="806134" spans="10797:10797 16009:16009" x14ac:dyDescent="0.3">
      <c r="WQS806134" t="s">
        <v>3328</v>
      </c>
    </row>
    <row r="806144" spans="10797:10797 16009:16009" x14ac:dyDescent="0.3">
      <c r="OYG806144" t="s">
        <v>3329</v>
      </c>
    </row>
    <row r="806718" spans="3081:3081" x14ac:dyDescent="0.3">
      <c r="DNM806718" t="s">
        <v>3330</v>
      </c>
    </row>
    <row r="806970" spans="2159:2159" x14ac:dyDescent="0.3">
      <c r="CEA806970" t="s">
        <v>3331</v>
      </c>
    </row>
    <row r="809110" spans="4796:4796" x14ac:dyDescent="0.3">
      <c r="GBL809110" t="s">
        <v>3332</v>
      </c>
    </row>
    <row r="810606" spans="11706:11706" x14ac:dyDescent="0.3">
      <c r="QHF810606" t="s">
        <v>3333</v>
      </c>
    </row>
    <row r="813095" spans="4712:4712 15147:15147" x14ac:dyDescent="0.3">
      <c r="VJO813095" t="s">
        <v>3334</v>
      </c>
    </row>
    <row r="813099" spans="4712:4712 15147:15147" x14ac:dyDescent="0.3">
      <c r="FYF813099" t="s">
        <v>3335</v>
      </c>
    </row>
    <row r="813910" spans="987:987" x14ac:dyDescent="0.3">
      <c r="AKY813910" t="s">
        <v>3336</v>
      </c>
    </row>
    <row r="814642" spans="632:632" x14ac:dyDescent="0.3">
      <c r="XH814642" t="s">
        <v>3337</v>
      </c>
    </row>
    <row r="814962" spans="16107:16107" x14ac:dyDescent="0.3">
      <c r="WUM814962" t="s">
        <v>3338</v>
      </c>
    </row>
    <row r="818262" spans="5060:5060" x14ac:dyDescent="0.3">
      <c r="GLP818262" t="s">
        <v>3339</v>
      </c>
    </row>
    <row r="821081" spans="13353:13353" x14ac:dyDescent="0.3">
      <c r="SSO821081" t="s">
        <v>3340</v>
      </c>
    </row>
    <row r="821471" spans="11824:11824" x14ac:dyDescent="0.3">
      <c r="QLT821471" t="s">
        <v>3341</v>
      </c>
    </row>
    <row r="822538" spans="16140:16140" x14ac:dyDescent="0.3">
      <c r="WVT822538" t="s">
        <v>3342</v>
      </c>
    </row>
    <row r="828810" spans="4658:4658" x14ac:dyDescent="0.3">
      <c r="FWD828810" t="s">
        <v>3343</v>
      </c>
    </row>
    <row r="830955" spans="5836:5836" x14ac:dyDescent="0.3">
      <c r="HPL830955" t="s">
        <v>3344</v>
      </c>
    </row>
    <row r="833527" spans="13207:13207" x14ac:dyDescent="0.3">
      <c r="SMY833527" t="s">
        <v>3345</v>
      </c>
    </row>
    <row r="834108" spans="11272:11272" x14ac:dyDescent="0.3">
      <c r="PQN834108" t="s">
        <v>3346</v>
      </c>
    </row>
    <row r="834946" spans="8375:8375 10388:10388" x14ac:dyDescent="0.3">
      <c r="LJC834946" t="s">
        <v>3347</v>
      </c>
    </row>
    <row r="834947" spans="8375:8375 10388:10388" x14ac:dyDescent="0.3">
      <c r="OIN834947" t="s">
        <v>3348</v>
      </c>
    </row>
    <row r="835244" spans="171:171" x14ac:dyDescent="0.3">
      <c r="FO835244" t="s">
        <v>3349</v>
      </c>
    </row>
    <row r="836001" spans="13858:13858" x14ac:dyDescent="0.3">
      <c r="TLZ836001" t="s">
        <v>3350</v>
      </c>
    </row>
    <row r="840442" spans="9029:9029" x14ac:dyDescent="0.3">
      <c r="MIG840442" t="s">
        <v>3351</v>
      </c>
    </row>
    <row r="843805" spans="974:974" x14ac:dyDescent="0.3">
      <c r="AKL843805" t="s">
        <v>3352</v>
      </c>
    </row>
    <row r="847667" spans="965:965" x14ac:dyDescent="0.3">
      <c r="AKC847667" t="s">
        <v>3353</v>
      </c>
    </row>
    <row r="848428" spans="6861:6861" x14ac:dyDescent="0.3">
      <c r="JCW848428" t="s">
        <v>3354</v>
      </c>
    </row>
    <row r="851731" spans="2007:2007" x14ac:dyDescent="0.3">
      <c r="BYE851731" t="s">
        <v>3355</v>
      </c>
    </row>
    <row r="853509" spans="4688:4688" x14ac:dyDescent="0.3">
      <c r="FXH853509" t="s">
        <v>3356</v>
      </c>
    </row>
    <row r="854278" spans="9103:9103" x14ac:dyDescent="0.3">
      <c r="MLC854278" t="s">
        <v>3357</v>
      </c>
    </row>
    <row r="856024" spans="6665:6665" x14ac:dyDescent="0.3">
      <c r="IVI856024" t="s">
        <v>3358</v>
      </c>
    </row>
    <row r="857555" spans="3573:3573" x14ac:dyDescent="0.3">
      <c r="EGK857555" t="s">
        <v>3359</v>
      </c>
    </row>
    <row r="858253" spans="12380:12380" x14ac:dyDescent="0.3">
      <c r="RHD858253" t="s">
        <v>3360</v>
      </c>
    </row>
    <row r="858415" spans="6853:6853" x14ac:dyDescent="0.3">
      <c r="JCO858415" t="s">
        <v>3361</v>
      </c>
    </row>
    <row r="861196" spans="8031:8031" x14ac:dyDescent="0.3">
      <c r="KVW861196" t="s">
        <v>3362</v>
      </c>
    </row>
    <row r="862027" spans="11610:11610" x14ac:dyDescent="0.3">
      <c r="QDN862027" t="s">
        <v>3363</v>
      </c>
    </row>
    <row r="862350" spans="7585:7585" x14ac:dyDescent="0.3">
      <c r="KES862350" t="s">
        <v>3364</v>
      </c>
    </row>
    <row r="862808" spans="8404:8404" x14ac:dyDescent="0.3">
      <c r="LKF862808" t="s">
        <v>3365</v>
      </c>
    </row>
    <row r="863980" spans="15899:15899" x14ac:dyDescent="0.3">
      <c r="WMM863980" t="s">
        <v>3366</v>
      </c>
    </row>
    <row r="865588" spans="1304:1304" x14ac:dyDescent="0.3">
      <c r="AXD865588" t="s">
        <v>3367</v>
      </c>
    </row>
    <row r="866057" spans="14949:14949" x14ac:dyDescent="0.3">
      <c r="VBY866057" t="s">
        <v>3368</v>
      </c>
    </row>
    <row r="867840" spans="203:203" x14ac:dyDescent="0.3">
      <c r="GU867840" t="s">
        <v>3369</v>
      </c>
    </row>
    <row r="870074" spans="10657:10657" x14ac:dyDescent="0.3">
      <c r="OSW870074" t="s">
        <v>3370</v>
      </c>
    </row>
    <row r="871014" spans="318:318" x14ac:dyDescent="0.3">
      <c r="LF871014" t="s">
        <v>3371</v>
      </c>
    </row>
    <row r="872615" spans="10790:10790" x14ac:dyDescent="0.3">
      <c r="OXZ872615" t="s">
        <v>3372</v>
      </c>
    </row>
    <row r="872658" spans="6907:6907" x14ac:dyDescent="0.3">
      <c r="JEQ872658" t="s">
        <v>3373</v>
      </c>
    </row>
    <row r="873644" spans="11106:11106" x14ac:dyDescent="0.3">
      <c r="PKD873644" t="s">
        <v>3374</v>
      </c>
    </row>
    <row r="873662" spans="10697:10697" x14ac:dyDescent="0.3">
      <c r="OUK873662" t="s">
        <v>3375</v>
      </c>
    </row>
    <row r="876922" spans="8567:8567" x14ac:dyDescent="0.3">
      <c r="LQM876922" t="s">
        <v>3376</v>
      </c>
    </row>
    <row r="878643" spans="14726:14726" x14ac:dyDescent="0.3">
      <c r="UTJ878643" t="s">
        <v>3377</v>
      </c>
    </row>
    <row r="881193" spans="1838:1838" x14ac:dyDescent="0.3">
      <c r="BRR881193" t="s">
        <v>3378</v>
      </c>
    </row>
    <row r="886781" spans="12618:12618" x14ac:dyDescent="0.3">
      <c r="RQH886781" t="s">
        <v>3379</v>
      </c>
    </row>
    <row r="886981" spans="9804:9804" x14ac:dyDescent="0.3">
      <c r="NMB886981" t="s">
        <v>3380</v>
      </c>
    </row>
    <row r="890235" spans="3850:3850" x14ac:dyDescent="0.3">
      <c r="ERB890235" t="s">
        <v>3381</v>
      </c>
    </row>
    <row r="893537" spans="5512:5512" x14ac:dyDescent="0.3">
      <c r="HCZ893537" t="s">
        <v>3382</v>
      </c>
    </row>
    <row r="895490" spans="4634:4634" x14ac:dyDescent="0.3">
      <c r="FVF895490" t="s">
        <v>3383</v>
      </c>
    </row>
    <row r="898129" spans="2900:2900" x14ac:dyDescent="0.3">
      <c r="DGN898129" t="s">
        <v>3384</v>
      </c>
    </row>
    <row r="898822" spans="6270:6270" x14ac:dyDescent="0.3">
      <c r="IGD898822" t="s">
        <v>3385</v>
      </c>
    </row>
    <row r="900666" spans="8224:8224" x14ac:dyDescent="0.3">
      <c r="LDH900666" t="s">
        <v>3386</v>
      </c>
    </row>
    <row r="900698" spans="8751:8751" x14ac:dyDescent="0.3">
      <c r="LXO900698" t="s">
        <v>3387</v>
      </c>
    </row>
    <row r="901072" spans="10312:10312" x14ac:dyDescent="0.3">
      <c r="OFP901072" t="s">
        <v>3388</v>
      </c>
    </row>
    <row r="901524" spans="8171:8171" x14ac:dyDescent="0.3">
      <c r="LBG901524" t="s">
        <v>3389</v>
      </c>
    </row>
    <row r="901726" spans="9341:9341" x14ac:dyDescent="0.3">
      <c r="MUG901726" t="s">
        <v>3390</v>
      </c>
    </row>
    <row r="902191" spans="906:906" x14ac:dyDescent="0.3">
      <c r="AHV902191" t="s">
        <v>3391</v>
      </c>
    </row>
    <row r="903156" spans="10999:10999" x14ac:dyDescent="0.3">
      <c r="PGA903156" t="s">
        <v>3392</v>
      </c>
    </row>
    <row r="903803" spans="14278:14278" x14ac:dyDescent="0.3">
      <c r="UCD903803" t="s">
        <v>3393</v>
      </c>
    </row>
    <row r="904533" spans="4372:4372" x14ac:dyDescent="0.3">
      <c r="FLD904533" t="s">
        <v>3394</v>
      </c>
    </row>
    <row r="906895" spans="7360:7360" x14ac:dyDescent="0.3">
      <c r="JWB906895" t="s">
        <v>3395</v>
      </c>
    </row>
    <row r="910242" spans="13695:13695" x14ac:dyDescent="0.3">
      <c r="TFS910242" t="s">
        <v>3396</v>
      </c>
    </row>
    <row r="910501" spans="4874:4874" x14ac:dyDescent="0.3">
      <c r="GEL910501" t="s">
        <v>3397</v>
      </c>
    </row>
    <row r="912042" spans="1442:1442" x14ac:dyDescent="0.3">
      <c r="BCL912042" t="s">
        <v>3398</v>
      </c>
    </row>
    <row r="912408" spans="6110:6110 7304:7304" x14ac:dyDescent="0.3">
      <c r="HZZ912408" t="s">
        <v>3399</v>
      </c>
    </row>
    <row r="912416" spans="6110:6110 7304:7304" x14ac:dyDescent="0.3">
      <c r="JTX912416" t="s">
        <v>3400</v>
      </c>
    </row>
    <row r="916766" spans="5635:5635" x14ac:dyDescent="0.3">
      <c r="HHS916766" t="s">
        <v>3401</v>
      </c>
    </row>
    <row r="919258" spans="4211:4211" x14ac:dyDescent="0.3">
      <c r="FEY919258" t="s">
        <v>3402</v>
      </c>
    </row>
    <row r="919788" spans="6979:6979" x14ac:dyDescent="0.3">
      <c r="JHK919788" t="s">
        <v>3403</v>
      </c>
    </row>
    <row r="921736" spans="12000:12000" x14ac:dyDescent="0.3">
      <c r="QSN921736" t="s">
        <v>3404</v>
      </c>
    </row>
    <row r="923560" spans="13954:13954" x14ac:dyDescent="0.3">
      <c r="TPR923560" t="s">
        <v>3405</v>
      </c>
    </row>
    <row r="926144" spans="11269:11269" x14ac:dyDescent="0.3">
      <c r="PQK926144" t="s">
        <v>3406</v>
      </c>
    </row>
    <row r="926617" spans="11719:11719" x14ac:dyDescent="0.3">
      <c r="QHS926617" t="s">
        <v>3407</v>
      </c>
    </row>
    <row r="926737" spans="7625:7625" x14ac:dyDescent="0.3">
      <c r="KGG926737" t="s">
        <v>3408</v>
      </c>
    </row>
    <row r="926868" spans="14754:14754" x14ac:dyDescent="0.3">
      <c r="UUL926868" t="s">
        <v>3409</v>
      </c>
    </row>
    <row r="927149" spans="12844:12844" x14ac:dyDescent="0.3">
      <c r="RYZ927149" t="s">
        <v>3410</v>
      </c>
    </row>
    <row r="929448" spans="4774:4774" x14ac:dyDescent="0.3">
      <c r="GAP929448" t="s">
        <v>3411</v>
      </c>
    </row>
    <row r="929848" spans="168:168" x14ac:dyDescent="0.3">
      <c r="FL929848" t="s">
        <v>3412</v>
      </c>
    </row>
    <row r="930161" spans="124:124" x14ac:dyDescent="0.3">
      <c r="DT930161" t="s">
        <v>3413</v>
      </c>
    </row>
    <row r="930546" spans="8082:8082" x14ac:dyDescent="0.3">
      <c r="KXV930546" t="s">
        <v>3414</v>
      </c>
    </row>
    <row r="930623" spans="8649:8649" x14ac:dyDescent="0.3">
      <c r="LTQ930623" t="s">
        <v>3415</v>
      </c>
    </row>
    <row r="931735" spans="7507:7507" x14ac:dyDescent="0.3">
      <c r="KBS931735" t="s">
        <v>3416</v>
      </c>
    </row>
    <row r="939174" spans="821:821" x14ac:dyDescent="0.3">
      <c r="AEO939174" t="s">
        <v>3417</v>
      </c>
    </row>
    <row r="939939" spans="12757:12757" x14ac:dyDescent="0.3">
      <c r="RVQ939939" t="s">
        <v>3418</v>
      </c>
    </row>
    <row r="940291" spans="7026:7026" x14ac:dyDescent="0.3">
      <c r="JJF940291" t="s">
        <v>3419</v>
      </c>
    </row>
    <row r="945352" spans="2296:2296" x14ac:dyDescent="0.3">
      <c r="CJH945352" t="s">
        <v>3420</v>
      </c>
    </row>
    <row r="948373" spans="9726:9726" x14ac:dyDescent="0.3">
      <c r="NJB948373" t="s">
        <v>3421</v>
      </c>
    </row>
    <row r="949239" spans="2382:2382" x14ac:dyDescent="0.3">
      <c r="CMP949239" t="s">
        <v>3422</v>
      </c>
    </row>
    <row r="950058" spans="619:619 7613:7613" x14ac:dyDescent="0.3">
      <c r="KFU950058" t="s">
        <v>3423</v>
      </c>
    </row>
    <row r="950061" spans="619:619 7613:7613" x14ac:dyDescent="0.3">
      <c r="WU950061" t="s">
        <v>3424</v>
      </c>
    </row>
    <row r="953810" spans="4320:4320" x14ac:dyDescent="0.3">
      <c r="FJD953810" t="s">
        <v>3425</v>
      </c>
    </row>
    <row r="953873" spans="14962:14962" x14ac:dyDescent="0.3">
      <c r="VCL953873" t="s">
        <v>3426</v>
      </c>
    </row>
    <row r="955331" spans="8363:8363" x14ac:dyDescent="0.3">
      <c r="LIQ955331" t="s">
        <v>3427</v>
      </c>
    </row>
    <row r="956046" spans="9969:9969" x14ac:dyDescent="0.3">
      <c r="NSK956046" t="s">
        <v>3428</v>
      </c>
    </row>
    <row r="957530" spans="5048:5048" x14ac:dyDescent="0.3">
      <c r="GLD957530" t="s">
        <v>3429</v>
      </c>
    </row>
    <row r="957766" spans="500:500" x14ac:dyDescent="0.3">
      <c r="SF957766" t="s">
        <v>3430</v>
      </c>
    </row>
    <row r="957931" spans="14415:14415" x14ac:dyDescent="0.3">
      <c r="UHK957931" t="s">
        <v>3431</v>
      </c>
    </row>
    <row r="960011" spans="9435:9435" x14ac:dyDescent="0.3">
      <c r="MXW960011" t="s">
        <v>3432</v>
      </c>
    </row>
    <row r="960298" spans="7744:7744" x14ac:dyDescent="0.3">
      <c r="KKV960298" t="s">
        <v>3433</v>
      </c>
    </row>
    <row r="961743" spans="5772:5772" x14ac:dyDescent="0.3">
      <c r="HMZ961743" t="s">
        <v>3434</v>
      </c>
    </row>
    <row r="962270" spans="5661:5661" x14ac:dyDescent="0.3">
      <c r="HIS962270" t="s">
        <v>3435</v>
      </c>
    </row>
    <row r="968514" spans="2266:2266" x14ac:dyDescent="0.3">
      <c r="CID968514" t="s">
        <v>3436</v>
      </c>
    </row>
    <row r="968588" spans="12592:12592" x14ac:dyDescent="0.3">
      <c r="RPH968588" t="s">
        <v>3437</v>
      </c>
    </row>
    <row r="971631" spans="13328:13328" x14ac:dyDescent="0.3">
      <c r="SRP971631" t="s">
        <v>3438</v>
      </c>
    </row>
    <row r="978350" spans="7688:7688" x14ac:dyDescent="0.3">
      <c r="KIR978350" t="s">
        <v>3439</v>
      </c>
    </row>
    <row r="979024" spans="11709:11709" x14ac:dyDescent="0.3">
      <c r="QHI979024" t="s">
        <v>3440</v>
      </c>
    </row>
    <row r="979332" spans="1071:1071" x14ac:dyDescent="0.3">
      <c r="AOE979332" t="s">
        <v>3441</v>
      </c>
    </row>
    <row r="979770" spans="10069:10069" x14ac:dyDescent="0.3">
      <c r="NWG979770" t="s">
        <v>3442</v>
      </c>
    </row>
    <row r="980693" spans="7830:7830" x14ac:dyDescent="0.3">
      <c r="KOD980693" t="s">
        <v>3443</v>
      </c>
    </row>
    <row r="981438" spans="694:694" x14ac:dyDescent="0.3">
      <c r="ZR981438" t="s">
        <v>3444</v>
      </c>
    </row>
    <row r="981629" spans="5542:5542" x14ac:dyDescent="0.3">
      <c r="HED981629" t="s">
        <v>3445</v>
      </c>
    </row>
    <row r="983739" spans="11665:11665" x14ac:dyDescent="0.3">
      <c r="QFQ983739" t="s">
        <v>3446</v>
      </c>
    </row>
    <row r="983778" spans="5629:5629" x14ac:dyDescent="0.3">
      <c r="HHM983778" t="s">
        <v>3447</v>
      </c>
    </row>
    <row r="983994" spans="274:274" x14ac:dyDescent="0.3">
      <c r="JN983994" t="s">
        <v>3448</v>
      </c>
    </row>
    <row r="984066" spans="4943:4943" x14ac:dyDescent="0.3">
      <c r="GHC984066" t="s">
        <v>3449</v>
      </c>
    </row>
    <row r="986440" spans="14809:14809" x14ac:dyDescent="0.3">
      <c r="UWO986440" t="s">
        <v>3450</v>
      </c>
    </row>
    <row r="989322" spans="14696:14696" x14ac:dyDescent="0.3">
      <c r="USF989322" t="s">
        <v>3451</v>
      </c>
    </row>
    <row r="989338" spans="3617:3617" x14ac:dyDescent="0.3">
      <c r="EIC989338" t="s">
        <v>3452</v>
      </c>
    </row>
    <row r="990104" spans="14911:14911" x14ac:dyDescent="0.3">
      <c r="VAM990104" t="s">
        <v>3453</v>
      </c>
    </row>
    <row r="994899" spans="5629:5629" x14ac:dyDescent="0.3">
      <c r="HHM994899" t="s">
        <v>3454</v>
      </c>
    </row>
    <row r="997361" spans="6425:6425" x14ac:dyDescent="0.3">
      <c r="IMC997361" t="s">
        <v>3455</v>
      </c>
    </row>
    <row r="998635" spans="1146:1146" x14ac:dyDescent="0.3">
      <c r="ARB998635" t="s">
        <v>3456</v>
      </c>
    </row>
    <row r="999615" spans="9929:9929" x14ac:dyDescent="0.3">
      <c r="NQW999615" t="s">
        <v>3457</v>
      </c>
    </row>
    <row r="1007120" spans="7002:7002" x14ac:dyDescent="0.3">
      <c r="JIH1007120" t="s">
        <v>3458</v>
      </c>
    </row>
    <row r="1007576" spans="3630:3630" x14ac:dyDescent="0.3">
      <c r="EIP1007576" t="s">
        <v>3459</v>
      </c>
    </row>
    <row r="1008480" spans="12986:12986" x14ac:dyDescent="0.3">
      <c r="SEL1008480" t="s">
        <v>3460</v>
      </c>
    </row>
    <row r="1017856" spans="1044:1044" x14ac:dyDescent="0.3">
      <c r="AND1017856" t="s">
        <v>3461</v>
      </c>
    </row>
    <row r="1018924" spans="2352:2352" x14ac:dyDescent="0.3">
      <c r="CLL1018924" t="s">
        <v>3462</v>
      </c>
    </row>
    <row r="1022554" spans="9755:9755" x14ac:dyDescent="0.3">
      <c r="NKE1022554" t="s">
        <v>3463</v>
      </c>
    </row>
    <row r="1022778" spans="14496:14496" x14ac:dyDescent="0.3">
      <c r="UKN1022778" t="s">
        <v>3464</v>
      </c>
    </row>
    <row r="1023776" spans="1904:1904" x14ac:dyDescent="0.3">
      <c r="BUF1023776" t="s">
        <v>3465</v>
      </c>
    </row>
    <row r="1023992" spans="5436:5436" x14ac:dyDescent="0.3">
      <c r="HAB1023992" t="s">
        <v>3466</v>
      </c>
    </row>
    <row r="1025135" spans="6365:6365" x14ac:dyDescent="0.3">
      <c r="IJU1025135" t="s">
        <v>3467</v>
      </c>
    </row>
    <row r="1026112" spans="15089:15089" x14ac:dyDescent="0.3">
      <c r="VHI1026112" t="s">
        <v>3468</v>
      </c>
    </row>
    <row r="1027047" spans="16154:16154" x14ac:dyDescent="0.3">
      <c r="WWH1027047" t="s">
        <v>3469</v>
      </c>
    </row>
    <row r="1027687" spans="9387:9387" x14ac:dyDescent="0.3">
      <c r="MWA1027687" t="s">
        <v>3470</v>
      </c>
    </row>
    <row r="1029556" spans="1508:1508" x14ac:dyDescent="0.3">
      <c r="BEZ1029556" t="s">
        <v>3471</v>
      </c>
    </row>
    <row r="1029801" spans="4217:4217" x14ac:dyDescent="0.3">
      <c r="FFE1029801" t="s">
        <v>3472</v>
      </c>
    </row>
    <row r="1030701" spans="16384:16384" x14ac:dyDescent="0.3">
      <c r="XFD1030701" t="s">
        <v>3473</v>
      </c>
    </row>
    <row r="1032831" spans="6204:6204" x14ac:dyDescent="0.3">
      <c r="IDP1032831" t="s">
        <v>3474</v>
      </c>
    </row>
    <row r="1032999" spans="10548:10548" x14ac:dyDescent="0.3">
      <c r="OOR1032999" t="s">
        <v>3475</v>
      </c>
    </row>
    <row r="1036348" spans="8268:8268" x14ac:dyDescent="0.3">
      <c r="LEZ1036348" t="s">
        <v>3476</v>
      </c>
    </row>
    <row r="1039386" spans="15175:15175" x14ac:dyDescent="0.3">
      <c r="VKQ1039386" t="s">
        <v>3477</v>
      </c>
    </row>
    <row r="1039797" spans="8943:8943" x14ac:dyDescent="0.3">
      <c r="MEY1039797" t="s">
        <v>3478</v>
      </c>
    </row>
    <row r="1040698" spans="14345:14345" x14ac:dyDescent="0.3">
      <c r="UES1040698" t="s">
        <v>3479</v>
      </c>
    </row>
    <row r="1041158" spans="12399:12399" x14ac:dyDescent="0.3">
      <c r="RHW1041158" t="s">
        <v>3480</v>
      </c>
    </row>
    <row r="1044385" spans="9325:9325" x14ac:dyDescent="0.3">
      <c r="MTQ1044385" t="s">
        <v>3481</v>
      </c>
    </row>
    <row r="1046375" spans="2745:2745" x14ac:dyDescent="0.3">
      <c r="DAO1046375" t="s">
        <v>3482</v>
      </c>
    </row>
    <row r="1046657" spans="9307:9307" x14ac:dyDescent="0.3">
      <c r="MSY1046657" t="s">
        <v>3483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activity xmlns="b758aa55-6b46-4c4a-87bf-741e4488ca7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3882F7B7C67304090C051B39AABC80F" ma:contentTypeVersion="18" ma:contentTypeDescription="Create a new document." ma:contentTypeScope="" ma:versionID="fddede5b88d17ee95fae6096b9443d3a">
  <xsd:schema xmlns:xsd="http://www.w3.org/2001/XMLSchema" xmlns:xs="http://www.w3.org/2001/XMLSchema" xmlns:p="http://schemas.microsoft.com/office/2006/metadata/properties" xmlns:ns3="b758aa55-6b46-4c4a-87bf-741e4488ca74" xmlns:ns4="9cd4470f-f8d0-4a1f-894b-3969a35c86f9" targetNamespace="http://schemas.microsoft.com/office/2006/metadata/properties" ma:root="true" ma:fieldsID="8475b7ac36137982774a982df3335c1e" ns3:_="" ns4:_="">
    <xsd:import namespace="b758aa55-6b46-4c4a-87bf-741e4488ca74"/>
    <xsd:import namespace="9cd4470f-f8d0-4a1f-894b-3969a35c86f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ServiceLocation" minOccurs="0"/>
                <xsd:element ref="ns3:_activity" minOccurs="0"/>
                <xsd:element ref="ns3:MediaServiceObjectDetectorVersions" minOccurs="0"/>
                <xsd:element ref="ns3:MediaServiceSystemTags" minOccurs="0"/>
                <xsd:element ref="ns3:MediaServiceSearchPropertie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58aa55-6b46-4c4a-87bf-741e4488ca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_activity" ma:index="21" nillable="true" ma:displayName="_activity" ma:hidden="true" ma:internalName="_activity">
      <xsd:simpleType>
        <xsd:restriction base="dms:Note"/>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ystemTags" ma:index="23" nillable="true" ma:displayName="MediaServiceSystemTags" ma:hidden="true" ma:internalName="MediaServiceSystemTags" ma:readOnly="true">
      <xsd:simpleType>
        <xsd:restriction base="dms:Note"/>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cd4470f-f8d0-4a1f-894b-3969a35c86f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377C3B-3581-475B-8B0B-27573712D12C}">
  <ds:schemaRefs>
    <ds:schemaRef ds:uri="http://schemas.microsoft.com/DataMashup"/>
  </ds:schemaRefs>
</ds:datastoreItem>
</file>

<file path=customXml/itemProps2.xml><?xml version="1.0" encoding="utf-8"?>
<ds:datastoreItem xmlns:ds="http://schemas.openxmlformats.org/officeDocument/2006/customXml" ds:itemID="{AF163398-E09D-4069-8416-D2B0EA74FBB9}">
  <ds:schemaRefs>
    <ds:schemaRef ds:uri="http://www.w3.org/XML/1998/namespace"/>
    <ds:schemaRef ds:uri="http://schemas.microsoft.com/office/2006/documentManagement/types"/>
    <ds:schemaRef ds:uri="http://schemas.microsoft.com/office/infopath/2007/PartnerControls"/>
    <ds:schemaRef ds:uri="http://schemas.microsoft.com/office/2006/metadata/properties"/>
    <ds:schemaRef ds:uri="http://purl.org/dc/terms/"/>
    <ds:schemaRef ds:uri="9cd4470f-f8d0-4a1f-894b-3969a35c86f9"/>
    <ds:schemaRef ds:uri="http://purl.org/dc/dcmitype/"/>
    <ds:schemaRef ds:uri="http://schemas.openxmlformats.org/package/2006/metadata/core-properties"/>
    <ds:schemaRef ds:uri="b758aa55-6b46-4c4a-87bf-741e4488ca74"/>
    <ds:schemaRef ds:uri="http://purl.org/dc/elements/1.1/"/>
  </ds:schemaRefs>
</ds:datastoreItem>
</file>

<file path=customXml/itemProps3.xml><?xml version="1.0" encoding="utf-8"?>
<ds:datastoreItem xmlns:ds="http://schemas.openxmlformats.org/officeDocument/2006/customXml" ds:itemID="{1711204B-8577-4613-9406-658C2E43D0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58aa55-6b46-4c4a-87bf-741e4488ca74"/>
    <ds:schemaRef ds:uri="9cd4470f-f8d0-4a1f-894b-3969a35c86f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AEC882C-0DED-4714-B075-C742413B69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Source</vt:lpstr>
      <vt:lpstr>SQL</vt:lpstr>
      <vt:lpstr>Industries</vt:lpstr>
      <vt:lpstr>Sectors</vt:lpstr>
      <vt:lpstr>Company Analysis</vt:lpstr>
      <vt:lpstr>Finances Pull</vt:lpstr>
      <vt:lpstr>Financial Analysis</vt:lpstr>
      <vt:lpstr>Price History Pull</vt:lpstr>
      <vt:lpstr>Settings</vt:lpstr>
      <vt:lpstr>C_Year</vt:lpstr>
      <vt:lpstr>History</vt:lpstr>
      <vt:lpstr>Price_History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Goff, Nathaniel E</dc:creator>
  <cp:keywords/>
  <dc:description/>
  <cp:lastModifiedBy>Nathan Goff</cp:lastModifiedBy>
  <cp:revision/>
  <dcterms:created xsi:type="dcterms:W3CDTF">2024-04-12T19:19:39Z</dcterms:created>
  <dcterms:modified xsi:type="dcterms:W3CDTF">2026-04-17T19:18:53Z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0x010100A3882F7B7C67304090C051B39AABC80F</vt:lpwstr>
  </property>
</Properties>
</file>